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3ba9fcceb20fee/Desktop/finanzas/"/>
    </mc:Choice>
  </mc:AlternateContent>
  <xr:revisionPtr revIDLastSave="2758" documentId="13_ncr:1_{CDEA94C8-69FA-4989-85C7-80C0C14A1555}" xr6:coauthVersionLast="47" xr6:coauthVersionMax="47" xr10:uidLastSave="{D9EFCF52-548F-428B-AC14-3C35E34F357F}"/>
  <bookViews>
    <workbookView xWindow="-120" yWindow="-120" windowWidth="29040" windowHeight="15720" xr2:uid="{CAD7BAA7-3ABE-4D3A-A372-57BF0C32FD22}"/>
  </bookViews>
  <sheets>
    <sheet name="IRR" sheetId="10" r:id="rId1"/>
    <sheet name="ROI" sheetId="7" r:id="rId2"/>
    <sheet name="NetWorth" sheetId="6" r:id="rId3"/>
    <sheet name="Budget" sheetId="8" r:id="rId4"/>
    <sheet name="MonthSummary" sheetId="3" r:id="rId5"/>
    <sheet name="AccountSummary" sheetId="5" r:id="rId6"/>
    <sheet name="Subcriptions" sheetId="9" r:id="rId7"/>
    <sheet name="Data" sheetId="1" r:id="rId8"/>
    <sheet name="MarketData" sheetId="2" r:id="rId9"/>
  </sheets>
  <functionGroups builtInGroupCount="19"/>
  <definedNames>
    <definedName name="Bonos">Data!$P:$P</definedName>
    <definedName name="Cuenta">Data!$C:$C</definedName>
    <definedName name="Cuentas">Data!$S:$S</definedName>
    <definedName name="Educacion">Data!$AH:$AH</definedName>
    <definedName name="Emergencias">Data!$AK:$AK</definedName>
    <definedName name="end_date">MarketData!$B$2</definedName>
    <definedName name="Enseres">Data!$T:$T</definedName>
    <definedName name="Farmacos">Data!$W:$W</definedName>
    <definedName name="Fecha">Data!$A:$A</definedName>
    <definedName name="FX">Data!$AL:$AL</definedName>
    <definedName name="HasVM">Data!$AQ$2:$AQ$1048576</definedName>
    <definedName name="Hobby">Data!$AG:$AG</definedName>
    <definedName name="Impuestos">Data!$AJ:$AJ</definedName>
    <definedName name="Ingreso">Data!$O:$O</definedName>
    <definedName name="Linea">Data!$D:$D</definedName>
    <definedName name="Mantencion">Data!$U:$U</definedName>
    <definedName name="Pedidos">Data!$Y:$Y</definedName>
    <definedName name="Personal">Data!$AF:$AF</definedName>
    <definedName name="PnL">Data!$N:$N</definedName>
    <definedName name="Provisiones">Data!$X:$X</definedName>
    <definedName name="Salidas">Data!$Z:$Z</definedName>
    <definedName name="Salud">Data!$V:$V</definedName>
    <definedName name="Seguros">Data!$AD:$AD</definedName>
    <definedName name="Snacks">Data!$AA:$AA</definedName>
    <definedName name="start_date">MarketData!$B$1</definedName>
    <definedName name="Suscripciones">Data!$AE:$AE</definedName>
    <definedName name="Titular">Data!$B:$B</definedName>
    <definedName name="Total">Data!$M:$M</definedName>
    <definedName name="Transferencias">Data!$Q:$Q</definedName>
    <definedName name="Transporte">Data!$AB:$AB</definedName>
    <definedName name="Uber">Data!$AC:$AC</definedName>
    <definedName name="Unexplained">Data!$AN:$AN</definedName>
    <definedName name="Vacaciones">Data!$AI:$AI</definedName>
    <definedName name="Vivienda">Data!$R:$R</definedName>
    <definedName name="VM">Data!$AM:$AM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42" i="1" l="1"/>
  <c r="E642" i="1"/>
  <c r="I642" i="1"/>
  <c r="J641" i="1"/>
  <c r="I641" i="1"/>
  <c r="J640" i="1"/>
  <c r="I640" i="1"/>
  <c r="J639" i="1"/>
  <c r="I639" i="1"/>
  <c r="J638" i="1"/>
  <c r="I638" i="1"/>
  <c r="J637" i="1"/>
  <c r="I637" i="1"/>
  <c r="J636" i="1"/>
  <c r="I636" i="1"/>
  <c r="J635" i="1"/>
  <c r="I635" i="1"/>
  <c r="J634" i="1"/>
  <c r="I634" i="1"/>
  <c r="J633" i="1"/>
  <c r="I633" i="1"/>
  <c r="J632" i="1"/>
  <c r="I632" i="1"/>
  <c r="J631" i="1"/>
  <c r="I631" i="1"/>
  <c r="J630" i="1"/>
  <c r="I630" i="1"/>
  <c r="J629" i="1"/>
  <c r="I629" i="1"/>
  <c r="J628" i="1"/>
  <c r="I628" i="1"/>
  <c r="J627" i="1"/>
  <c r="I627" i="1"/>
  <c r="A627" i="1"/>
  <c r="A628" i="1"/>
  <c r="A630" i="1"/>
  <c r="A631" i="1"/>
  <c r="A632" i="1"/>
  <c r="A633" i="1"/>
  <c r="A634" i="1"/>
  <c r="L626" i="1"/>
  <c r="L630" i="1"/>
  <c r="K626" i="1"/>
  <c r="K630" i="1"/>
  <c r="J626" i="1"/>
  <c r="I626" i="1"/>
  <c r="J623" i="1"/>
  <c r="I623" i="1"/>
  <c r="J621" i="1"/>
  <c r="I621" i="1"/>
  <c r="J625" i="1"/>
  <c r="J624" i="1"/>
  <c r="J622" i="1"/>
  <c r="J620" i="1"/>
  <c r="J619" i="1"/>
  <c r="J618" i="1"/>
  <c r="J617" i="1"/>
  <c r="J616" i="1"/>
  <c r="J615" i="1"/>
  <c r="J614" i="1"/>
  <c r="J613" i="1"/>
  <c r="J612" i="1"/>
  <c r="J611" i="1"/>
  <c r="J610" i="1"/>
  <c r="I625" i="1"/>
  <c r="I624" i="1"/>
  <c r="I622" i="1"/>
  <c r="I620" i="1"/>
  <c r="I619" i="1"/>
  <c r="I618" i="1"/>
  <c r="I617" i="1"/>
  <c r="I616" i="1"/>
  <c r="I615" i="1"/>
  <c r="I614" i="1"/>
  <c r="I613" i="1"/>
  <c r="I612" i="1"/>
  <c r="I611" i="1"/>
  <c r="I610" i="1"/>
  <c r="AP13" i="1"/>
  <c r="AP12" i="1"/>
  <c r="AP11" i="1"/>
  <c r="E625" i="1"/>
  <c r="A610" i="1"/>
  <c r="A612" i="1"/>
  <c r="L609" i="1"/>
  <c r="L610" i="1"/>
  <c r="L614" i="1"/>
  <c r="L615" i="1"/>
  <c r="L616" i="1"/>
  <c r="L618" i="1"/>
  <c r="L620" i="1"/>
  <c r="L622" i="1"/>
  <c r="L624" i="1"/>
  <c r="L625" i="1"/>
  <c r="L628" i="1"/>
  <c r="K609" i="1"/>
  <c r="K610" i="1"/>
  <c r="J609" i="1"/>
  <c r="I609" i="1"/>
  <c r="AE600" i="1"/>
  <c r="AH600" i="1"/>
  <c r="Q600" i="1"/>
  <c r="AC600" i="1"/>
  <c r="U600" i="1"/>
  <c r="AA600" i="1"/>
  <c r="Y600" i="1"/>
  <c r="V600" i="1"/>
  <c r="Z600" i="1"/>
  <c r="Q599" i="1"/>
  <c r="AE599" i="1"/>
  <c r="V599" i="1"/>
  <c r="J608" i="1"/>
  <c r="E608" i="1"/>
  <c r="I608" i="1"/>
  <c r="J607" i="1"/>
  <c r="I607" i="1"/>
  <c r="J606" i="1"/>
  <c r="I606" i="1"/>
  <c r="J605" i="1"/>
  <c r="I605" i="1"/>
  <c r="J604" i="1"/>
  <c r="I604" i="1"/>
  <c r="J603" i="1"/>
  <c r="I603" i="1"/>
  <c r="J602" i="1"/>
  <c r="I602" i="1"/>
  <c r="J601" i="1"/>
  <c r="I601" i="1"/>
  <c r="J600" i="1"/>
  <c r="I600" i="1"/>
  <c r="A600" i="1"/>
  <c r="A601" i="1"/>
  <c r="L599" i="1"/>
  <c r="L600" i="1"/>
  <c r="L601" i="1"/>
  <c r="L602" i="1"/>
  <c r="L603" i="1"/>
  <c r="L604" i="1"/>
  <c r="L605" i="1"/>
  <c r="L606" i="1"/>
  <c r="L607" i="1"/>
  <c r="L608" i="1"/>
  <c r="L611" i="1"/>
  <c r="K599" i="1"/>
  <c r="K600" i="1"/>
  <c r="K601" i="1"/>
  <c r="J599" i="1"/>
  <c r="I599" i="1"/>
  <c r="AA590" i="1"/>
  <c r="AC590" i="1"/>
  <c r="AF590" i="1"/>
  <c r="Y590" i="1"/>
  <c r="Z590" i="1"/>
  <c r="AB589" i="1"/>
  <c r="Z589" i="1"/>
  <c r="V589" i="1"/>
  <c r="J598" i="1"/>
  <c r="E598" i="1"/>
  <c r="I598" i="1"/>
  <c r="J597" i="1"/>
  <c r="I597" i="1"/>
  <c r="J596" i="1"/>
  <c r="I596" i="1"/>
  <c r="J595" i="1"/>
  <c r="I595" i="1"/>
  <c r="J594" i="1"/>
  <c r="I594" i="1"/>
  <c r="J593" i="1"/>
  <c r="I593" i="1"/>
  <c r="J592" i="1"/>
  <c r="I592" i="1"/>
  <c r="J591" i="1"/>
  <c r="I591" i="1"/>
  <c r="J590" i="1"/>
  <c r="I590" i="1"/>
  <c r="A590" i="1"/>
  <c r="A591" i="1"/>
  <c r="L589" i="1"/>
  <c r="L590" i="1"/>
  <c r="L591" i="1"/>
  <c r="L592" i="1"/>
  <c r="L593" i="1"/>
  <c r="L594" i="1"/>
  <c r="L595" i="1"/>
  <c r="L596" i="1"/>
  <c r="L597" i="1"/>
  <c r="L598" i="1"/>
  <c r="K589" i="1"/>
  <c r="K590" i="1"/>
  <c r="K591" i="1"/>
  <c r="K592" i="1"/>
  <c r="K593" i="1"/>
  <c r="K594" i="1"/>
  <c r="J589" i="1"/>
  <c r="I589" i="1"/>
  <c r="Y588" i="1"/>
  <c r="D21" i="8"/>
  <c r="C21" i="8"/>
  <c r="D13" i="8"/>
  <c r="AC580" i="1"/>
  <c r="AA580" i="1"/>
  <c r="Z580" i="1"/>
  <c r="AB579" i="1"/>
  <c r="E588" i="1"/>
  <c r="I588" i="1"/>
  <c r="J588" i="1"/>
  <c r="J587" i="1"/>
  <c r="I587" i="1"/>
  <c r="J586" i="1"/>
  <c r="I586" i="1"/>
  <c r="J585" i="1"/>
  <c r="I585" i="1"/>
  <c r="J584" i="1"/>
  <c r="I584" i="1"/>
  <c r="J583" i="1"/>
  <c r="I583" i="1"/>
  <c r="J582" i="1"/>
  <c r="I582" i="1"/>
  <c r="J581" i="1"/>
  <c r="I581" i="1"/>
  <c r="J580" i="1"/>
  <c r="I580" i="1"/>
  <c r="A580" i="1"/>
  <c r="A581" i="1"/>
  <c r="L579" i="1"/>
  <c r="L580" i="1"/>
  <c r="L581" i="1"/>
  <c r="L582" i="1"/>
  <c r="L583" i="1"/>
  <c r="L584" i="1"/>
  <c r="L585" i="1"/>
  <c r="L586" i="1"/>
  <c r="L587" i="1"/>
  <c r="L588" i="1"/>
  <c r="K579" i="1"/>
  <c r="K580" i="1"/>
  <c r="J579" i="1"/>
  <c r="I579" i="1"/>
  <c r="AC570" i="1"/>
  <c r="AD569" i="1"/>
  <c r="AB569" i="1"/>
  <c r="S569" i="1"/>
  <c r="J578" i="1"/>
  <c r="E578" i="1"/>
  <c r="I578" i="1"/>
  <c r="J577" i="1"/>
  <c r="I577" i="1"/>
  <c r="J576" i="1"/>
  <c r="I576" i="1"/>
  <c r="J575" i="1"/>
  <c r="I575" i="1"/>
  <c r="J574" i="1"/>
  <c r="I574" i="1"/>
  <c r="J573" i="1"/>
  <c r="I573" i="1"/>
  <c r="J572" i="1"/>
  <c r="I572" i="1"/>
  <c r="J571" i="1"/>
  <c r="I571" i="1"/>
  <c r="J570" i="1"/>
  <c r="I570" i="1"/>
  <c r="A570" i="1"/>
  <c r="A571" i="1"/>
  <c r="L569" i="1"/>
  <c r="L570" i="1"/>
  <c r="L571" i="1"/>
  <c r="L572" i="1"/>
  <c r="L573" i="1"/>
  <c r="L574" i="1"/>
  <c r="L575" i="1"/>
  <c r="L576" i="1"/>
  <c r="L577" i="1"/>
  <c r="L578" i="1"/>
  <c r="K569" i="1"/>
  <c r="K570" i="1"/>
  <c r="K571" i="1"/>
  <c r="K572" i="1"/>
  <c r="K573" i="1"/>
  <c r="K574" i="1"/>
  <c r="J569" i="1"/>
  <c r="I569" i="1"/>
  <c r="V548" i="1"/>
  <c r="Q548" i="1"/>
  <c r="AC560" i="1"/>
  <c r="AA560" i="1"/>
  <c r="Y560" i="1"/>
  <c r="Z560" i="1"/>
  <c r="AB559" i="1"/>
  <c r="X560" i="1"/>
  <c r="Q560" i="1"/>
  <c r="Q559" i="1"/>
  <c r="AE560" i="1"/>
  <c r="J568" i="1"/>
  <c r="E568" i="1"/>
  <c r="I568" i="1"/>
  <c r="J567" i="1"/>
  <c r="I567" i="1"/>
  <c r="J566" i="1"/>
  <c r="I566" i="1"/>
  <c r="J565" i="1"/>
  <c r="I565" i="1"/>
  <c r="J564" i="1"/>
  <c r="I564" i="1"/>
  <c r="J563" i="1"/>
  <c r="I563" i="1"/>
  <c r="J562" i="1"/>
  <c r="I562" i="1"/>
  <c r="J561" i="1"/>
  <c r="I561" i="1"/>
  <c r="J560" i="1"/>
  <c r="I560" i="1"/>
  <c r="A560" i="1"/>
  <c r="A561" i="1"/>
  <c r="L559" i="1"/>
  <c r="L560" i="1"/>
  <c r="L561" i="1"/>
  <c r="L562" i="1"/>
  <c r="L563" i="1"/>
  <c r="L564" i="1"/>
  <c r="L565" i="1"/>
  <c r="L566" i="1"/>
  <c r="L567" i="1"/>
  <c r="L568" i="1"/>
  <c r="K559" i="1"/>
  <c r="J559" i="1"/>
  <c r="I559" i="1"/>
  <c r="AE548" i="1"/>
  <c r="AC548" i="1"/>
  <c r="Y548" i="1"/>
  <c r="AA548" i="1"/>
  <c r="Z548" i="1"/>
  <c r="AJ548" i="1"/>
  <c r="AE547" i="1"/>
  <c r="AB547" i="1"/>
  <c r="J558" i="1"/>
  <c r="E558" i="1"/>
  <c r="I558" i="1"/>
  <c r="J557" i="1"/>
  <c r="I557" i="1"/>
  <c r="J556" i="1"/>
  <c r="I556" i="1"/>
  <c r="J555" i="1"/>
  <c r="I555" i="1"/>
  <c r="J554" i="1"/>
  <c r="I554" i="1"/>
  <c r="J553" i="1"/>
  <c r="I553" i="1"/>
  <c r="J552" i="1"/>
  <c r="I552" i="1"/>
  <c r="J551" i="1"/>
  <c r="I551" i="1"/>
  <c r="J550" i="1"/>
  <c r="I550" i="1"/>
  <c r="J549" i="1"/>
  <c r="I549" i="1"/>
  <c r="J548" i="1"/>
  <c r="A548" i="1"/>
  <c r="A549" i="1"/>
  <c r="A550" i="1"/>
  <c r="L547" i="1"/>
  <c r="L548" i="1"/>
  <c r="K547" i="1"/>
  <c r="K548" i="1"/>
  <c r="J547" i="1"/>
  <c r="AA536" i="1"/>
  <c r="Y536" i="1"/>
  <c r="AC536" i="1"/>
  <c r="V536" i="1"/>
  <c r="AB534" i="1"/>
  <c r="Q534" i="1"/>
  <c r="J546" i="1"/>
  <c r="E546" i="1"/>
  <c r="I546" i="1"/>
  <c r="J545" i="1"/>
  <c r="I545" i="1"/>
  <c r="J544" i="1"/>
  <c r="I544" i="1"/>
  <c r="J543" i="1"/>
  <c r="I543" i="1"/>
  <c r="J542" i="1"/>
  <c r="I542" i="1"/>
  <c r="J541" i="1"/>
  <c r="I541" i="1"/>
  <c r="J540" i="1"/>
  <c r="I540" i="1"/>
  <c r="J539" i="1"/>
  <c r="I539" i="1"/>
  <c r="J538" i="1"/>
  <c r="I538" i="1"/>
  <c r="J537" i="1"/>
  <c r="I537" i="1"/>
  <c r="J536" i="1"/>
  <c r="I536" i="1"/>
  <c r="A536" i="1"/>
  <c r="A537" i="1"/>
  <c r="A538" i="1"/>
  <c r="J535" i="1"/>
  <c r="I535" i="1"/>
  <c r="L534" i="1"/>
  <c r="L536" i="1"/>
  <c r="K534" i="1"/>
  <c r="K536" i="1"/>
  <c r="J534" i="1"/>
  <c r="I534" i="1"/>
  <c r="AA523" i="1"/>
  <c r="Q521" i="1"/>
  <c r="K521" i="1"/>
  <c r="J533" i="1"/>
  <c r="E533" i="1"/>
  <c r="I533" i="1"/>
  <c r="J532" i="1"/>
  <c r="I532" i="1"/>
  <c r="J531" i="1"/>
  <c r="I531" i="1"/>
  <c r="J530" i="1"/>
  <c r="I530" i="1"/>
  <c r="J529" i="1"/>
  <c r="I529" i="1"/>
  <c r="J528" i="1"/>
  <c r="I528" i="1"/>
  <c r="J527" i="1"/>
  <c r="I527" i="1"/>
  <c r="J526" i="1"/>
  <c r="I526" i="1"/>
  <c r="J525" i="1"/>
  <c r="I525" i="1"/>
  <c r="J524" i="1"/>
  <c r="I524" i="1"/>
  <c r="J523" i="1"/>
  <c r="I523" i="1"/>
  <c r="A523" i="1"/>
  <c r="A524" i="1"/>
  <c r="A525" i="1"/>
  <c r="J522" i="1"/>
  <c r="I522" i="1"/>
  <c r="L521" i="1"/>
  <c r="L523" i="1"/>
  <c r="J521" i="1"/>
  <c r="I521" i="1"/>
  <c r="S384" i="1"/>
  <c r="W356" i="1"/>
  <c r="V356" i="1"/>
  <c r="U497" i="1"/>
  <c r="C8" i="8"/>
  <c r="C22" i="8"/>
  <c r="C23" i="8"/>
  <c r="C24" i="8"/>
  <c r="C25" i="8"/>
  <c r="AA510" i="1"/>
  <c r="AC510" i="1"/>
  <c r="Z510" i="1"/>
  <c r="Y510" i="1"/>
  <c r="AE508" i="1"/>
  <c r="AD508" i="1"/>
  <c r="Q508" i="1"/>
  <c r="F514" i="1"/>
  <c r="J514" i="1"/>
  <c r="J520" i="1"/>
  <c r="E520" i="1"/>
  <c r="I520" i="1"/>
  <c r="J519" i="1"/>
  <c r="I519" i="1"/>
  <c r="J518" i="1"/>
  <c r="I518" i="1"/>
  <c r="J517" i="1"/>
  <c r="I517" i="1"/>
  <c r="J516" i="1"/>
  <c r="I516" i="1"/>
  <c r="J515" i="1"/>
  <c r="I515" i="1"/>
  <c r="I514" i="1"/>
  <c r="J513" i="1"/>
  <c r="I513" i="1"/>
  <c r="J512" i="1"/>
  <c r="I512" i="1"/>
  <c r="J511" i="1"/>
  <c r="I511" i="1"/>
  <c r="J510" i="1"/>
  <c r="I510" i="1"/>
  <c r="A510" i="1"/>
  <c r="A511" i="1"/>
  <c r="A512" i="1"/>
  <c r="J509" i="1"/>
  <c r="I509" i="1"/>
  <c r="L508" i="1"/>
  <c r="L510" i="1"/>
  <c r="K508" i="1"/>
  <c r="K510" i="1"/>
  <c r="J508" i="1"/>
  <c r="I508" i="1"/>
  <c r="AA497" i="1"/>
  <c r="AA484" i="1"/>
  <c r="AF484" i="1"/>
  <c r="AC497" i="1"/>
  <c r="F501" i="1"/>
  <c r="J501" i="1"/>
  <c r="K495" i="1"/>
  <c r="K497" i="1"/>
  <c r="AE497" i="1"/>
  <c r="J507" i="1"/>
  <c r="E507" i="1"/>
  <c r="I507" i="1"/>
  <c r="J506" i="1"/>
  <c r="I506" i="1"/>
  <c r="J505" i="1"/>
  <c r="I505" i="1"/>
  <c r="J504" i="1"/>
  <c r="I504" i="1"/>
  <c r="J503" i="1"/>
  <c r="I503" i="1"/>
  <c r="J502" i="1"/>
  <c r="I502" i="1"/>
  <c r="I501" i="1"/>
  <c r="J500" i="1"/>
  <c r="I500" i="1"/>
  <c r="J499" i="1"/>
  <c r="I499" i="1"/>
  <c r="J498" i="1"/>
  <c r="I498" i="1"/>
  <c r="J497" i="1"/>
  <c r="I497" i="1"/>
  <c r="A497" i="1"/>
  <c r="A498" i="1"/>
  <c r="A499" i="1"/>
  <c r="J496" i="1"/>
  <c r="I496" i="1"/>
  <c r="L495" i="1"/>
  <c r="L497" i="1"/>
  <c r="J495" i="1"/>
  <c r="I495" i="1"/>
  <c r="E494" i="1"/>
  <c r="I494" i="1"/>
  <c r="E481" i="1"/>
  <c r="I481" i="1"/>
  <c r="E468" i="1"/>
  <c r="I468" i="1"/>
  <c r="Y484" i="1"/>
  <c r="AC484" i="1"/>
  <c r="AE482" i="1"/>
  <c r="K482" i="1"/>
  <c r="K484" i="1"/>
  <c r="AE484" i="1"/>
  <c r="J494" i="1"/>
  <c r="J493" i="1"/>
  <c r="I493" i="1"/>
  <c r="J492" i="1"/>
  <c r="I492" i="1"/>
  <c r="J491" i="1"/>
  <c r="I491" i="1"/>
  <c r="J490" i="1"/>
  <c r="I490" i="1"/>
  <c r="J489" i="1"/>
  <c r="I489" i="1"/>
  <c r="I488" i="1"/>
  <c r="J488" i="1"/>
  <c r="J487" i="1"/>
  <c r="I487" i="1"/>
  <c r="J486" i="1"/>
  <c r="I486" i="1"/>
  <c r="J485" i="1"/>
  <c r="I485" i="1"/>
  <c r="J484" i="1"/>
  <c r="I484" i="1"/>
  <c r="A484" i="1"/>
  <c r="A483" i="1"/>
  <c r="J483" i="1"/>
  <c r="I483" i="1"/>
  <c r="L482" i="1"/>
  <c r="L484" i="1"/>
  <c r="J482" i="1"/>
  <c r="I482" i="1"/>
  <c r="D35" i="6"/>
  <c r="O469" i="1"/>
  <c r="C18" i="8"/>
  <c r="AA471" i="1"/>
  <c r="F475" i="1"/>
  <c r="J475" i="1"/>
  <c r="J481" i="1"/>
  <c r="J480" i="1"/>
  <c r="I480" i="1"/>
  <c r="J479" i="1"/>
  <c r="I479" i="1"/>
  <c r="J478" i="1"/>
  <c r="I478" i="1"/>
  <c r="J477" i="1"/>
  <c r="I477" i="1"/>
  <c r="J476" i="1"/>
  <c r="I476" i="1"/>
  <c r="I475" i="1"/>
  <c r="J474" i="1"/>
  <c r="I474" i="1"/>
  <c r="J473" i="1"/>
  <c r="I473" i="1"/>
  <c r="J472" i="1"/>
  <c r="I472" i="1"/>
  <c r="J471" i="1"/>
  <c r="I471" i="1"/>
  <c r="A471" i="1"/>
  <c r="A472" i="1"/>
  <c r="A473" i="1"/>
  <c r="J470" i="1"/>
  <c r="I470" i="1"/>
  <c r="L469" i="1"/>
  <c r="L471" i="1"/>
  <c r="K469" i="1"/>
  <c r="K471" i="1"/>
  <c r="AE471" i="1"/>
  <c r="J469" i="1"/>
  <c r="I469" i="1"/>
  <c r="AA458" i="1"/>
  <c r="Y458" i="1"/>
  <c r="J468" i="1"/>
  <c r="J467" i="1"/>
  <c r="I467" i="1"/>
  <c r="J466" i="1"/>
  <c r="I466" i="1"/>
  <c r="J465" i="1"/>
  <c r="I465" i="1"/>
  <c r="J464" i="1"/>
  <c r="I464" i="1"/>
  <c r="J463" i="1"/>
  <c r="I463" i="1"/>
  <c r="J462" i="1"/>
  <c r="I462" i="1"/>
  <c r="J461" i="1"/>
  <c r="I461" i="1"/>
  <c r="J460" i="1"/>
  <c r="I460" i="1"/>
  <c r="J459" i="1"/>
  <c r="I459" i="1"/>
  <c r="J458" i="1"/>
  <c r="I458" i="1"/>
  <c r="A458" i="1"/>
  <c r="A459" i="1"/>
  <c r="A460" i="1"/>
  <c r="J457" i="1"/>
  <c r="I457" i="1"/>
  <c r="L456" i="1"/>
  <c r="L458" i="1"/>
  <c r="K456" i="1"/>
  <c r="K458" i="1"/>
  <c r="J456" i="1"/>
  <c r="I456" i="1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AP8" i="1"/>
  <c r="AC445" i="1"/>
  <c r="K443" i="1"/>
  <c r="K445" i="1"/>
  <c r="Q445" i="1"/>
  <c r="Q443" i="1"/>
  <c r="J455" i="1"/>
  <c r="E455" i="1"/>
  <c r="I455" i="1"/>
  <c r="J454" i="1"/>
  <c r="I454" i="1"/>
  <c r="J453" i="1"/>
  <c r="I453" i="1"/>
  <c r="J452" i="1"/>
  <c r="I452" i="1"/>
  <c r="J451" i="1"/>
  <c r="I451" i="1"/>
  <c r="J450" i="1"/>
  <c r="I450" i="1"/>
  <c r="J449" i="1"/>
  <c r="I449" i="1"/>
  <c r="J448" i="1"/>
  <c r="I448" i="1"/>
  <c r="J447" i="1"/>
  <c r="I447" i="1"/>
  <c r="J446" i="1"/>
  <c r="I446" i="1"/>
  <c r="J445" i="1"/>
  <c r="I445" i="1"/>
  <c r="A445" i="1"/>
  <c r="A444" i="1"/>
  <c r="J444" i="1"/>
  <c r="I444" i="1"/>
  <c r="L443" i="1"/>
  <c r="L445" i="1"/>
  <c r="J443" i="1"/>
  <c r="I443" i="1"/>
  <c r="AP9" i="1"/>
  <c r="AP10" i="1"/>
  <c r="E442" i="1"/>
  <c r="I442" i="1"/>
  <c r="E343" i="1"/>
  <c r="Z442" i="1"/>
  <c r="AD442" i="1"/>
  <c r="Y442" i="1"/>
  <c r="X442" i="1"/>
  <c r="J442" i="1"/>
  <c r="J441" i="1"/>
  <c r="I441" i="1"/>
  <c r="J440" i="1"/>
  <c r="I440" i="1"/>
  <c r="J439" i="1"/>
  <c r="I439" i="1"/>
  <c r="J438" i="1"/>
  <c r="I438" i="1"/>
  <c r="J437" i="1"/>
  <c r="I437" i="1"/>
  <c r="J436" i="1"/>
  <c r="I436" i="1"/>
  <c r="J435" i="1"/>
  <c r="I435" i="1"/>
  <c r="J434" i="1"/>
  <c r="I434" i="1"/>
  <c r="J433" i="1"/>
  <c r="I433" i="1"/>
  <c r="J432" i="1"/>
  <c r="I432" i="1"/>
  <c r="A432" i="1"/>
  <c r="A433" i="1"/>
  <c r="A434" i="1"/>
  <c r="J431" i="1"/>
  <c r="I431" i="1"/>
  <c r="L430" i="1"/>
  <c r="L432" i="1"/>
  <c r="K430" i="1"/>
  <c r="K432" i="1"/>
  <c r="J430" i="1"/>
  <c r="I430" i="1"/>
  <c r="AP3" i="1"/>
  <c r="AP4" i="1"/>
  <c r="AP5" i="1"/>
  <c r="AP6" i="1"/>
  <c r="AP7" i="1"/>
  <c r="AP2" i="1"/>
  <c r="AA419" i="1"/>
  <c r="K417" i="1"/>
  <c r="K419" i="1"/>
  <c r="AE419" i="1"/>
  <c r="J429" i="1"/>
  <c r="I429" i="1"/>
  <c r="J428" i="1"/>
  <c r="I428" i="1"/>
  <c r="J427" i="1"/>
  <c r="I427" i="1"/>
  <c r="J426" i="1"/>
  <c r="I426" i="1"/>
  <c r="J425" i="1"/>
  <c r="I425" i="1"/>
  <c r="J424" i="1"/>
  <c r="I424" i="1"/>
  <c r="J423" i="1"/>
  <c r="I423" i="1"/>
  <c r="J422" i="1"/>
  <c r="I422" i="1"/>
  <c r="J421" i="1"/>
  <c r="I421" i="1"/>
  <c r="J420" i="1"/>
  <c r="I420" i="1"/>
  <c r="J419" i="1"/>
  <c r="I419" i="1"/>
  <c r="A419" i="1"/>
  <c r="A420" i="1"/>
  <c r="A421" i="1"/>
  <c r="J418" i="1"/>
  <c r="I418" i="1"/>
  <c r="L417" i="1"/>
  <c r="L419" i="1"/>
  <c r="J417" i="1"/>
  <c r="I417" i="1"/>
  <c r="Q404" i="1"/>
  <c r="AA406" i="1"/>
  <c r="Y406" i="1"/>
  <c r="AF406" i="1"/>
  <c r="J412" i="1"/>
  <c r="I412" i="1"/>
  <c r="J411" i="1"/>
  <c r="I411" i="1"/>
  <c r="I410" i="1"/>
  <c r="J410" i="1"/>
  <c r="J413" i="1"/>
  <c r="J416" i="1"/>
  <c r="I416" i="1"/>
  <c r="J415" i="1"/>
  <c r="I415" i="1"/>
  <c r="J414" i="1"/>
  <c r="I414" i="1"/>
  <c r="I413" i="1"/>
  <c r="J409" i="1"/>
  <c r="I409" i="1"/>
  <c r="J408" i="1"/>
  <c r="I408" i="1"/>
  <c r="J407" i="1"/>
  <c r="I407" i="1"/>
  <c r="J406" i="1"/>
  <c r="I406" i="1"/>
  <c r="A406" i="1"/>
  <c r="A407" i="1"/>
  <c r="A408" i="1"/>
  <c r="A409" i="1"/>
  <c r="J405" i="1"/>
  <c r="I405" i="1"/>
  <c r="L404" i="1"/>
  <c r="L406" i="1"/>
  <c r="K404" i="1"/>
  <c r="K406" i="1"/>
  <c r="K407" i="1"/>
  <c r="K408" i="1"/>
  <c r="K409" i="1"/>
  <c r="J404" i="1"/>
  <c r="I404" i="1"/>
  <c r="E394" i="1"/>
  <c r="I394" i="1"/>
  <c r="AE396" i="1"/>
  <c r="V396" i="1"/>
  <c r="Y396" i="1"/>
  <c r="AA396" i="1"/>
  <c r="J403" i="1"/>
  <c r="I403" i="1"/>
  <c r="J402" i="1"/>
  <c r="I402" i="1"/>
  <c r="J401" i="1"/>
  <c r="I401" i="1"/>
  <c r="I400" i="1"/>
  <c r="J400" i="1"/>
  <c r="J399" i="1"/>
  <c r="I399" i="1"/>
  <c r="J398" i="1"/>
  <c r="I398" i="1"/>
  <c r="J397" i="1"/>
  <c r="I397" i="1"/>
  <c r="J396" i="1"/>
  <c r="I396" i="1"/>
  <c r="A396" i="1"/>
  <c r="A395" i="1"/>
  <c r="J395" i="1"/>
  <c r="I395" i="1"/>
  <c r="L394" i="1"/>
  <c r="L396" i="1"/>
  <c r="K394" i="1"/>
  <c r="J394" i="1"/>
  <c r="BZ67" i="8" a="1"/>
  <c r="BZ67" i="8"/>
  <c r="CA67" i="8" a="1"/>
  <c r="CA67" i="8"/>
  <c r="CB67" i="8" a="1"/>
  <c r="CB67" i="8"/>
  <c r="CC67" i="8" a="1"/>
  <c r="CC67" i="8"/>
  <c r="CD67" i="8" a="1"/>
  <c r="CD67" i="8"/>
  <c r="CE67" i="8" a="1"/>
  <c r="CE67" i="8"/>
  <c r="CF67" i="8" a="1"/>
  <c r="CF67" i="8"/>
  <c r="CG67" i="8" a="1"/>
  <c r="CG67" i="8"/>
  <c r="CH67" i="8" a="1"/>
  <c r="CH67" i="8"/>
  <c r="CI67" i="8" a="1"/>
  <c r="CI67" i="8"/>
  <c r="CJ67" i="8" a="1"/>
  <c r="CJ67" i="8"/>
  <c r="CK67" i="8" a="1"/>
  <c r="CK67" i="8"/>
  <c r="CL67" i="8" a="1"/>
  <c r="CL67" i="8"/>
  <c r="CM67" i="8" a="1"/>
  <c r="CM67" i="8"/>
  <c r="CN67" i="8" a="1"/>
  <c r="CN67" i="8"/>
  <c r="CO67" i="8" a="1"/>
  <c r="CO67" i="8"/>
  <c r="BZ68" i="8" a="1"/>
  <c r="BZ68" i="8"/>
  <c r="CA68" i="8" a="1"/>
  <c r="CA68" i="8"/>
  <c r="CB68" i="8" a="1"/>
  <c r="CB68" i="8"/>
  <c r="CC68" i="8" a="1"/>
  <c r="CC68" i="8"/>
  <c r="CD68" i="8" a="1"/>
  <c r="CD68" i="8"/>
  <c r="CE68" i="8" a="1"/>
  <c r="CE68" i="8"/>
  <c r="CF68" i="8" a="1"/>
  <c r="CF68" i="8"/>
  <c r="CG68" i="8" a="1"/>
  <c r="CG68" i="8"/>
  <c r="CH68" i="8" a="1"/>
  <c r="CH68" i="8"/>
  <c r="CI68" i="8" a="1"/>
  <c r="CI68" i="8"/>
  <c r="CJ68" i="8" a="1"/>
  <c r="CJ68" i="8"/>
  <c r="CK68" i="8" a="1"/>
  <c r="CK68" i="8"/>
  <c r="CL68" i="8" a="1"/>
  <c r="CL68" i="8"/>
  <c r="CM68" i="8" a="1"/>
  <c r="CM68" i="8"/>
  <c r="CN68" i="8" a="1"/>
  <c r="CN68" i="8"/>
  <c r="CO68" i="8" a="1"/>
  <c r="CO68" i="8"/>
  <c r="BZ69" i="8" a="1"/>
  <c r="BZ69" i="8"/>
  <c r="CA69" i="8" a="1"/>
  <c r="CA69" i="8"/>
  <c r="CB69" i="8" a="1"/>
  <c r="CB69" i="8"/>
  <c r="CC69" i="8" a="1"/>
  <c r="CC69" i="8"/>
  <c r="CD69" i="8" a="1"/>
  <c r="CD69" i="8"/>
  <c r="CE69" i="8" a="1"/>
  <c r="CE69" i="8"/>
  <c r="CF69" i="8" a="1"/>
  <c r="CF69" i="8"/>
  <c r="CG69" i="8" a="1"/>
  <c r="CG69" i="8"/>
  <c r="CH69" i="8" a="1"/>
  <c r="CH69" i="8"/>
  <c r="CI69" i="8" a="1"/>
  <c r="CI69" i="8"/>
  <c r="CJ69" i="8" a="1"/>
  <c r="CJ69" i="8"/>
  <c r="CK69" i="8" a="1"/>
  <c r="CK69" i="8"/>
  <c r="CL69" i="8" a="1"/>
  <c r="CL69" i="8"/>
  <c r="CM69" i="8" a="1"/>
  <c r="CM69" i="8"/>
  <c r="CN69" i="8" a="1"/>
  <c r="CN69" i="8"/>
  <c r="CO69" i="8" a="1"/>
  <c r="CO69" i="8"/>
  <c r="BZ70" i="8" a="1"/>
  <c r="BZ70" i="8"/>
  <c r="CA70" i="8" a="1"/>
  <c r="CA70" i="8"/>
  <c r="CB70" i="8" a="1"/>
  <c r="CB70" i="8"/>
  <c r="CC70" i="8" a="1"/>
  <c r="CC70" i="8"/>
  <c r="CD70" i="8" a="1"/>
  <c r="CD70" i="8"/>
  <c r="CE70" i="8" a="1"/>
  <c r="CE70" i="8"/>
  <c r="CF70" i="8" a="1"/>
  <c r="CF70" i="8"/>
  <c r="CG70" i="8" a="1"/>
  <c r="CG70" i="8"/>
  <c r="CH70" i="8" a="1"/>
  <c r="CH70" i="8"/>
  <c r="CI70" i="8" a="1"/>
  <c r="CI70" i="8"/>
  <c r="CJ70" i="8" a="1"/>
  <c r="CJ70" i="8"/>
  <c r="CK70" i="8" a="1"/>
  <c r="CK70" i="8"/>
  <c r="CL70" i="8" a="1"/>
  <c r="CL70" i="8"/>
  <c r="CM70" i="8" a="1"/>
  <c r="CM70" i="8"/>
  <c r="CN70" i="8" a="1"/>
  <c r="CN70" i="8"/>
  <c r="CO70" i="8" a="1"/>
  <c r="CO70" i="8"/>
  <c r="BZ71" i="8" a="1"/>
  <c r="BZ71" i="8"/>
  <c r="CA71" i="8" a="1"/>
  <c r="CA71" i="8"/>
  <c r="CB71" i="8" a="1"/>
  <c r="CB71" i="8"/>
  <c r="CC71" i="8" a="1"/>
  <c r="CC71" i="8"/>
  <c r="CD71" i="8" a="1"/>
  <c r="CD71" i="8"/>
  <c r="CE71" i="8" a="1"/>
  <c r="CE71" i="8"/>
  <c r="CF71" i="8" a="1"/>
  <c r="CF71" i="8"/>
  <c r="CG71" i="8" a="1"/>
  <c r="CG71" i="8"/>
  <c r="CH71" i="8" a="1"/>
  <c r="CH71" i="8"/>
  <c r="CI71" i="8" a="1"/>
  <c r="CI71" i="8"/>
  <c r="CJ71" i="8" a="1"/>
  <c r="CJ71" i="8"/>
  <c r="CK71" i="8" a="1"/>
  <c r="CK71" i="8"/>
  <c r="CL71" i="8" a="1"/>
  <c r="CL71" i="8"/>
  <c r="CM71" i="8" a="1"/>
  <c r="CM71" i="8"/>
  <c r="CN71" i="8" a="1"/>
  <c r="CN71" i="8"/>
  <c r="CO71" i="8" a="1"/>
  <c r="CO71" i="8"/>
  <c r="BZ72" i="8" a="1"/>
  <c r="BZ72" i="8"/>
  <c r="CA72" i="8" a="1"/>
  <c r="CA72" i="8"/>
  <c r="CB72" i="8" a="1"/>
  <c r="CB72" i="8"/>
  <c r="CC72" i="8" a="1"/>
  <c r="CC72" i="8"/>
  <c r="CD72" i="8" a="1"/>
  <c r="CD72" i="8"/>
  <c r="CE72" i="8" a="1"/>
  <c r="CE72" i="8"/>
  <c r="CF72" i="8" a="1"/>
  <c r="CF72" i="8"/>
  <c r="CG72" i="8" a="1"/>
  <c r="CG72" i="8"/>
  <c r="CH72" i="8" a="1"/>
  <c r="CH72" i="8"/>
  <c r="CI72" i="8" a="1"/>
  <c r="CI72" i="8"/>
  <c r="CJ72" i="8" a="1"/>
  <c r="CJ72" i="8"/>
  <c r="CK72" i="8" a="1"/>
  <c r="CK72" i="8"/>
  <c r="CL72" i="8" a="1"/>
  <c r="CL72" i="8"/>
  <c r="CM72" i="8" a="1"/>
  <c r="CM72" i="8"/>
  <c r="CN72" i="8" a="1"/>
  <c r="CN72" i="8"/>
  <c r="CO72" i="8" a="1"/>
  <c r="CO72" i="8"/>
  <c r="BZ73" i="8" a="1"/>
  <c r="BZ73" i="8"/>
  <c r="CA73" i="8" a="1"/>
  <c r="CA73" i="8"/>
  <c r="CB73" i="8" a="1"/>
  <c r="CB73" i="8"/>
  <c r="CC73" i="8" a="1"/>
  <c r="CC73" i="8"/>
  <c r="CD73" i="8" a="1"/>
  <c r="CD73" i="8"/>
  <c r="CE73" i="8" a="1"/>
  <c r="CE73" i="8"/>
  <c r="CF73" i="8" a="1"/>
  <c r="CF73" i="8"/>
  <c r="CG73" i="8" a="1"/>
  <c r="CG73" i="8"/>
  <c r="CH73" i="8" a="1"/>
  <c r="CH73" i="8"/>
  <c r="CI73" i="8" a="1"/>
  <c r="CI73" i="8"/>
  <c r="CJ73" i="8" a="1"/>
  <c r="CJ73" i="8"/>
  <c r="CK73" i="8" a="1"/>
  <c r="CK73" i="8"/>
  <c r="CL73" i="8" a="1"/>
  <c r="CL73" i="8"/>
  <c r="CM73" i="8" a="1"/>
  <c r="CM73" i="8"/>
  <c r="CN73" i="8" a="1"/>
  <c r="CN73" i="8"/>
  <c r="CO73" i="8" a="1"/>
  <c r="CO73" i="8"/>
  <c r="BZ74" i="8" a="1"/>
  <c r="BZ74" i="8"/>
  <c r="CA74" i="8" a="1"/>
  <c r="CA74" i="8"/>
  <c r="CB74" i="8" a="1"/>
  <c r="CB74" i="8"/>
  <c r="CC74" i="8" a="1"/>
  <c r="CC74" i="8"/>
  <c r="CD74" i="8" a="1"/>
  <c r="CD74" i="8"/>
  <c r="CE74" i="8" a="1"/>
  <c r="CE74" i="8"/>
  <c r="CF74" i="8" a="1"/>
  <c r="CF74" i="8"/>
  <c r="CG74" i="8" a="1"/>
  <c r="CG74" i="8"/>
  <c r="CH74" i="8" a="1"/>
  <c r="CH74" i="8"/>
  <c r="CI74" i="8" a="1"/>
  <c r="CI74" i="8"/>
  <c r="CJ74" i="8" a="1"/>
  <c r="CJ74" i="8"/>
  <c r="CK74" i="8" a="1"/>
  <c r="CK74" i="8"/>
  <c r="CL74" i="8" a="1"/>
  <c r="CL74" i="8"/>
  <c r="CM74" i="8" a="1"/>
  <c r="CM74" i="8"/>
  <c r="CN74" i="8" a="1"/>
  <c r="CN74" i="8"/>
  <c r="CO74" i="8" a="1"/>
  <c r="CO74" i="8"/>
  <c r="BZ75" i="8" a="1"/>
  <c r="BZ75" i="8"/>
  <c r="CA75" i="8" a="1"/>
  <c r="CA75" i="8"/>
  <c r="CB75" i="8" a="1"/>
  <c r="CB75" i="8"/>
  <c r="CC75" i="8" a="1"/>
  <c r="CC75" i="8"/>
  <c r="CD75" i="8" a="1"/>
  <c r="CD75" i="8"/>
  <c r="CE75" i="8" a="1"/>
  <c r="CE75" i="8"/>
  <c r="CF75" i="8" a="1"/>
  <c r="CF75" i="8"/>
  <c r="CG75" i="8" a="1"/>
  <c r="CG75" i="8"/>
  <c r="CH75" i="8" a="1"/>
  <c r="CH75" i="8"/>
  <c r="CI75" i="8" a="1"/>
  <c r="CI75" i="8"/>
  <c r="CJ75" i="8" a="1"/>
  <c r="CJ75" i="8"/>
  <c r="CK75" i="8" a="1"/>
  <c r="CK75" i="8"/>
  <c r="CL75" i="8" a="1"/>
  <c r="CL75" i="8"/>
  <c r="CM75" i="8" a="1"/>
  <c r="CM75" i="8"/>
  <c r="CN75" i="8" a="1"/>
  <c r="CN75" i="8"/>
  <c r="CO75" i="8" a="1"/>
  <c r="CO75" i="8"/>
  <c r="BZ76" i="8" a="1"/>
  <c r="BZ76" i="8"/>
  <c r="CA76" i="8" a="1"/>
  <c r="CA76" i="8"/>
  <c r="CB76" i="8" a="1"/>
  <c r="CB76" i="8"/>
  <c r="CC76" i="8" a="1"/>
  <c r="CC76" i="8"/>
  <c r="CD76" i="8" a="1"/>
  <c r="CD76" i="8"/>
  <c r="CE76" i="8" a="1"/>
  <c r="CE76" i="8"/>
  <c r="CF76" i="8" a="1"/>
  <c r="CF76" i="8"/>
  <c r="CG76" i="8" a="1"/>
  <c r="CG76" i="8"/>
  <c r="CH76" i="8" a="1"/>
  <c r="CH76" i="8"/>
  <c r="CI76" i="8" a="1"/>
  <c r="CI76" i="8"/>
  <c r="CJ76" i="8" a="1"/>
  <c r="CJ76" i="8"/>
  <c r="CK76" i="8" a="1"/>
  <c r="CK76" i="8"/>
  <c r="CL76" i="8" a="1"/>
  <c r="CL76" i="8"/>
  <c r="CM76" i="8" a="1"/>
  <c r="CM76" i="8"/>
  <c r="CN76" i="8" a="1"/>
  <c r="CN76" i="8"/>
  <c r="CO76" i="8" a="1"/>
  <c r="CO76" i="8"/>
  <c r="BZ77" i="8" a="1"/>
  <c r="BZ77" i="8"/>
  <c r="CA77" i="8" a="1"/>
  <c r="CA77" i="8"/>
  <c r="CB77" i="8" a="1"/>
  <c r="CB77" i="8"/>
  <c r="CC77" i="8" a="1"/>
  <c r="CC77" i="8"/>
  <c r="CD77" i="8" a="1"/>
  <c r="CD77" i="8"/>
  <c r="CE77" i="8" a="1"/>
  <c r="CE77" i="8"/>
  <c r="CF77" i="8" a="1"/>
  <c r="CF77" i="8"/>
  <c r="CG77" i="8" a="1"/>
  <c r="CG77" i="8"/>
  <c r="CH77" i="8" a="1"/>
  <c r="CH77" i="8"/>
  <c r="CI77" i="8" a="1"/>
  <c r="CI77" i="8"/>
  <c r="CJ77" i="8" a="1"/>
  <c r="CJ77" i="8"/>
  <c r="CK77" i="8" a="1"/>
  <c r="CK77" i="8"/>
  <c r="CL77" i="8" a="1"/>
  <c r="CL77" i="8"/>
  <c r="CM77" i="8" a="1"/>
  <c r="CM77" i="8"/>
  <c r="CN77" i="8" a="1"/>
  <c r="CN77" i="8"/>
  <c r="CO77" i="8" a="1"/>
  <c r="CO77" i="8"/>
  <c r="BZ78" i="8" a="1"/>
  <c r="BZ78" i="8"/>
  <c r="CA78" i="8" a="1"/>
  <c r="CA78" i="8"/>
  <c r="CB78" i="8" a="1"/>
  <c r="CB78" i="8"/>
  <c r="CC78" i="8" a="1"/>
  <c r="CC78" i="8"/>
  <c r="CD78" i="8" a="1"/>
  <c r="CD78" i="8"/>
  <c r="CE78" i="8" a="1"/>
  <c r="CE78" i="8"/>
  <c r="CF78" i="8" a="1"/>
  <c r="CF78" i="8"/>
  <c r="CG78" i="8" a="1"/>
  <c r="CG78" i="8"/>
  <c r="CH78" i="8" a="1"/>
  <c r="CH78" i="8"/>
  <c r="CI78" i="8" a="1"/>
  <c r="CI78" i="8"/>
  <c r="CJ78" i="8" a="1"/>
  <c r="CJ78" i="8"/>
  <c r="CK78" i="8" a="1"/>
  <c r="CK78" i="8"/>
  <c r="CL78" i="8" a="1"/>
  <c r="CL78" i="8"/>
  <c r="CM78" i="8" a="1"/>
  <c r="CM78" i="8"/>
  <c r="CN78" i="8" a="1"/>
  <c r="CN78" i="8"/>
  <c r="CO78" i="8" a="1"/>
  <c r="CO78" i="8"/>
  <c r="BZ79" i="8" a="1"/>
  <c r="BZ79" i="8"/>
  <c r="CA79" i="8" a="1"/>
  <c r="CA79" i="8"/>
  <c r="CB79" i="8" a="1"/>
  <c r="CB79" i="8"/>
  <c r="CC79" i="8" a="1"/>
  <c r="CC79" i="8"/>
  <c r="CD79" i="8" a="1"/>
  <c r="CD79" i="8"/>
  <c r="CE79" i="8" a="1"/>
  <c r="CE79" i="8"/>
  <c r="CF79" i="8" a="1"/>
  <c r="CF79" i="8"/>
  <c r="CG79" i="8" a="1"/>
  <c r="CG79" i="8"/>
  <c r="CH79" i="8" a="1"/>
  <c r="CH79" i="8"/>
  <c r="CI79" i="8" a="1"/>
  <c r="CI79" i="8"/>
  <c r="CJ79" i="8" a="1"/>
  <c r="CJ79" i="8"/>
  <c r="CK79" i="8" a="1"/>
  <c r="CK79" i="8"/>
  <c r="CL79" i="8" a="1"/>
  <c r="CL79" i="8"/>
  <c r="CM79" i="8" a="1"/>
  <c r="CM79" i="8"/>
  <c r="CN79" i="8" a="1"/>
  <c r="CN79" i="8"/>
  <c r="CO79" i="8" a="1"/>
  <c r="CO79" i="8"/>
  <c r="BZ80" i="8" a="1"/>
  <c r="BZ80" i="8"/>
  <c r="CA80" i="8" a="1"/>
  <c r="CA80" i="8"/>
  <c r="CB80" i="8" a="1"/>
  <c r="CB80" i="8"/>
  <c r="CC80" i="8" a="1"/>
  <c r="CC80" i="8"/>
  <c r="CD80" i="8" a="1"/>
  <c r="CD80" i="8"/>
  <c r="CE80" i="8" a="1"/>
  <c r="CE80" i="8"/>
  <c r="CF80" i="8" a="1"/>
  <c r="CF80" i="8"/>
  <c r="CG80" i="8" a="1"/>
  <c r="CG80" i="8"/>
  <c r="CH80" i="8" a="1"/>
  <c r="CH80" i="8"/>
  <c r="CI80" i="8" a="1"/>
  <c r="CI80" i="8"/>
  <c r="CJ80" i="8" a="1"/>
  <c r="CJ80" i="8"/>
  <c r="CK80" i="8" a="1"/>
  <c r="CK80" i="8"/>
  <c r="CL80" i="8" a="1"/>
  <c r="CL80" i="8"/>
  <c r="CM80" i="8" a="1"/>
  <c r="CM80" i="8"/>
  <c r="CN80" i="8" a="1"/>
  <c r="CN80" i="8"/>
  <c r="CO80" i="8" a="1"/>
  <c r="CO80" i="8"/>
  <c r="BZ81" i="8" a="1"/>
  <c r="BZ81" i="8"/>
  <c r="CA81" i="8" a="1"/>
  <c r="CA81" i="8"/>
  <c r="CB81" i="8" a="1"/>
  <c r="CB81" i="8"/>
  <c r="CC81" i="8" a="1"/>
  <c r="CC81" i="8"/>
  <c r="CD81" i="8" a="1"/>
  <c r="CD81" i="8"/>
  <c r="CE81" i="8" a="1"/>
  <c r="CE81" i="8"/>
  <c r="CF81" i="8" a="1"/>
  <c r="CF81" i="8"/>
  <c r="CG81" i="8" a="1"/>
  <c r="CG81" i="8"/>
  <c r="CH81" i="8" a="1"/>
  <c r="CH81" i="8"/>
  <c r="CI81" i="8" a="1"/>
  <c r="CI81" i="8"/>
  <c r="CJ81" i="8" a="1"/>
  <c r="CJ81" i="8"/>
  <c r="CK81" i="8" a="1"/>
  <c r="CK81" i="8"/>
  <c r="CL81" i="8" a="1"/>
  <c r="CL81" i="8"/>
  <c r="CM81" i="8" a="1"/>
  <c r="CM81" i="8"/>
  <c r="CN81" i="8" a="1"/>
  <c r="CN81" i="8"/>
  <c r="CO81" i="8" a="1"/>
  <c r="CO81" i="8"/>
  <c r="BZ82" i="8" a="1"/>
  <c r="BZ82" i="8"/>
  <c r="CA82" i="8" a="1"/>
  <c r="CA82" i="8"/>
  <c r="CB82" i="8" a="1"/>
  <c r="CB82" i="8"/>
  <c r="CC82" i="8" a="1"/>
  <c r="CC82" i="8"/>
  <c r="CD82" i="8" a="1"/>
  <c r="CD82" i="8"/>
  <c r="CE82" i="8" a="1"/>
  <c r="CE82" i="8"/>
  <c r="CF82" i="8" a="1"/>
  <c r="CF82" i="8"/>
  <c r="CG82" i="8" a="1"/>
  <c r="CG82" i="8"/>
  <c r="CH82" i="8" a="1"/>
  <c r="CH82" i="8"/>
  <c r="CI82" i="8" a="1"/>
  <c r="CI82" i="8"/>
  <c r="CJ82" i="8" a="1"/>
  <c r="CJ82" i="8"/>
  <c r="CK82" i="8" a="1"/>
  <c r="CK82" i="8"/>
  <c r="CL82" i="8" a="1"/>
  <c r="CL82" i="8"/>
  <c r="CM82" i="8" a="1"/>
  <c r="CM82" i="8"/>
  <c r="CN82" i="8" a="1"/>
  <c r="CN82" i="8"/>
  <c r="CO82" i="8" a="1"/>
  <c r="CO82" i="8"/>
  <c r="BZ83" i="8" a="1"/>
  <c r="BZ83" i="8"/>
  <c r="CA83" i="8" a="1"/>
  <c r="CA83" i="8"/>
  <c r="CB83" i="8" a="1"/>
  <c r="CB83" i="8"/>
  <c r="CC83" i="8" a="1"/>
  <c r="CC83" i="8"/>
  <c r="CD83" i="8" a="1"/>
  <c r="CD83" i="8"/>
  <c r="CE83" i="8" a="1"/>
  <c r="CE83" i="8"/>
  <c r="CF83" i="8" a="1"/>
  <c r="CF83" i="8"/>
  <c r="CG83" i="8" a="1"/>
  <c r="CG83" i="8"/>
  <c r="CH83" i="8" a="1"/>
  <c r="CH83" i="8"/>
  <c r="CI83" i="8" a="1"/>
  <c r="CI83" i="8"/>
  <c r="CJ83" i="8" a="1"/>
  <c r="CJ83" i="8"/>
  <c r="CK83" i="8" a="1"/>
  <c r="CK83" i="8"/>
  <c r="CL83" i="8" a="1"/>
  <c r="CL83" i="8"/>
  <c r="CM83" i="8" a="1"/>
  <c r="CM83" i="8"/>
  <c r="CN83" i="8" a="1"/>
  <c r="CN83" i="8"/>
  <c r="CO83" i="8" a="1"/>
  <c r="CO83" i="8"/>
  <c r="BZ84" i="8" a="1"/>
  <c r="BZ84" i="8"/>
  <c r="CA84" i="8" a="1"/>
  <c r="CA84" i="8"/>
  <c r="CB84" i="8" a="1"/>
  <c r="CB84" i="8"/>
  <c r="CC84" i="8" a="1"/>
  <c r="CC84" i="8"/>
  <c r="CD84" i="8" a="1"/>
  <c r="CD84" i="8"/>
  <c r="CE84" i="8" a="1"/>
  <c r="CE84" i="8"/>
  <c r="CF84" i="8" a="1"/>
  <c r="CF84" i="8"/>
  <c r="CG84" i="8" a="1"/>
  <c r="CG84" i="8"/>
  <c r="CH84" i="8" a="1"/>
  <c r="CH84" i="8"/>
  <c r="CI84" i="8" a="1"/>
  <c r="CI84" i="8"/>
  <c r="CJ84" i="8" a="1"/>
  <c r="CJ84" i="8"/>
  <c r="CK84" i="8" a="1"/>
  <c r="CK84" i="8"/>
  <c r="CL84" i="8" a="1"/>
  <c r="CL84" i="8"/>
  <c r="CM84" i="8" a="1"/>
  <c r="CM84" i="8"/>
  <c r="CN84" i="8" a="1"/>
  <c r="CN84" i="8"/>
  <c r="CO84" i="8" a="1"/>
  <c r="CO84" i="8"/>
  <c r="BZ85" i="8" a="1"/>
  <c r="BZ85" i="8"/>
  <c r="CA85" i="8" a="1"/>
  <c r="CA85" i="8"/>
  <c r="CB85" i="8" a="1"/>
  <c r="CB85" i="8"/>
  <c r="CC85" i="8" a="1"/>
  <c r="CC85" i="8"/>
  <c r="CD85" i="8" a="1"/>
  <c r="CD85" i="8"/>
  <c r="CE85" i="8" a="1"/>
  <c r="CE85" i="8"/>
  <c r="CF85" i="8" a="1"/>
  <c r="CF85" i="8"/>
  <c r="CG85" i="8" a="1"/>
  <c r="CG85" i="8"/>
  <c r="CH85" i="8" a="1"/>
  <c r="CH85" i="8"/>
  <c r="CI85" i="8" a="1"/>
  <c r="CI85" i="8"/>
  <c r="CJ85" i="8" a="1"/>
  <c r="CJ85" i="8"/>
  <c r="CK85" i="8" a="1"/>
  <c r="CK85" i="8"/>
  <c r="CL85" i="8" a="1"/>
  <c r="CL85" i="8"/>
  <c r="CM85" i="8" a="1"/>
  <c r="CM85" i="8"/>
  <c r="CN85" i="8" a="1"/>
  <c r="CN85" i="8"/>
  <c r="CO85" i="8" a="1"/>
  <c r="CO85" i="8"/>
  <c r="BZ86" i="8" a="1"/>
  <c r="BZ86" i="8"/>
  <c r="CA86" i="8" a="1"/>
  <c r="CA86" i="8"/>
  <c r="CB86" i="8" a="1"/>
  <c r="CB86" i="8"/>
  <c r="CC86" i="8" a="1"/>
  <c r="CC86" i="8"/>
  <c r="CD86" i="8" a="1"/>
  <c r="CD86" i="8"/>
  <c r="CE86" i="8" a="1"/>
  <c r="CE86" i="8"/>
  <c r="CF86" i="8" a="1"/>
  <c r="CF86" i="8"/>
  <c r="CG86" i="8" a="1"/>
  <c r="CG86" i="8"/>
  <c r="CH86" i="8" a="1"/>
  <c r="CH86" i="8"/>
  <c r="CI86" i="8" a="1"/>
  <c r="CI86" i="8"/>
  <c r="CJ86" i="8" a="1"/>
  <c r="CJ86" i="8"/>
  <c r="CK86" i="8" a="1"/>
  <c r="CK86" i="8"/>
  <c r="CL86" i="8" a="1"/>
  <c r="CL86" i="8"/>
  <c r="CM86" i="8" a="1"/>
  <c r="CM86" i="8"/>
  <c r="CN86" i="8" a="1"/>
  <c r="CN86" i="8"/>
  <c r="CO86" i="8" a="1"/>
  <c r="CO86" i="8"/>
  <c r="BZ87" i="8" a="1"/>
  <c r="BZ87" i="8"/>
  <c r="CA87" i="8" a="1"/>
  <c r="CA87" i="8"/>
  <c r="CB87" i="8" a="1"/>
  <c r="CB87" i="8"/>
  <c r="CC87" i="8" a="1"/>
  <c r="CC87" i="8"/>
  <c r="CD87" i="8" a="1"/>
  <c r="CD87" i="8"/>
  <c r="CE87" i="8" a="1"/>
  <c r="CE87" i="8"/>
  <c r="CF87" i="8" a="1"/>
  <c r="CF87" i="8"/>
  <c r="CG87" i="8" a="1"/>
  <c r="CG87" i="8"/>
  <c r="CH87" i="8" a="1"/>
  <c r="CH87" i="8"/>
  <c r="CI87" i="8" a="1"/>
  <c r="CI87" i="8"/>
  <c r="CJ87" i="8" a="1"/>
  <c r="CJ87" i="8"/>
  <c r="CK87" i="8" a="1"/>
  <c r="CK87" i="8"/>
  <c r="CL87" i="8" a="1"/>
  <c r="CL87" i="8"/>
  <c r="CM87" i="8" a="1"/>
  <c r="CM87" i="8"/>
  <c r="CN87" i="8" a="1"/>
  <c r="CN87" i="8"/>
  <c r="CO87" i="8" a="1"/>
  <c r="CO87" i="8"/>
  <c r="BZ88" i="8" a="1"/>
  <c r="BZ88" i="8"/>
  <c r="CA88" i="8" a="1"/>
  <c r="CA88" i="8"/>
  <c r="CB88" i="8" a="1"/>
  <c r="CB88" i="8"/>
  <c r="CC88" i="8" a="1"/>
  <c r="CC88" i="8"/>
  <c r="CD88" i="8" a="1"/>
  <c r="CD88" i="8"/>
  <c r="CE88" i="8" a="1"/>
  <c r="CE88" i="8"/>
  <c r="CF88" i="8" a="1"/>
  <c r="CF88" i="8"/>
  <c r="CG88" i="8" a="1"/>
  <c r="CG88" i="8"/>
  <c r="CH88" i="8" a="1"/>
  <c r="CH88" i="8"/>
  <c r="CI88" i="8" a="1"/>
  <c r="CI88" i="8"/>
  <c r="CJ88" i="8" a="1"/>
  <c r="CJ88" i="8"/>
  <c r="CK88" i="8" a="1"/>
  <c r="CK88" i="8"/>
  <c r="CL88" i="8" a="1"/>
  <c r="CL88" i="8"/>
  <c r="CM88" i="8" a="1"/>
  <c r="CM88" i="8"/>
  <c r="CN88" i="8" a="1"/>
  <c r="CN88" i="8"/>
  <c r="CO88" i="8" a="1"/>
  <c r="CO88" i="8"/>
  <c r="BZ89" i="8" a="1"/>
  <c r="BZ89" i="8"/>
  <c r="CA89" i="8" a="1"/>
  <c r="CA89" i="8"/>
  <c r="CB89" i="8" a="1"/>
  <c r="CB89" i="8"/>
  <c r="CC89" i="8" a="1"/>
  <c r="CC89" i="8"/>
  <c r="CD89" i="8" a="1"/>
  <c r="CD89" i="8"/>
  <c r="CE89" i="8" a="1"/>
  <c r="CE89" i="8"/>
  <c r="CF89" i="8" a="1"/>
  <c r="CF89" i="8"/>
  <c r="CG89" i="8" a="1"/>
  <c r="CG89" i="8"/>
  <c r="CH89" i="8" a="1"/>
  <c r="CH89" i="8"/>
  <c r="CI89" i="8" a="1"/>
  <c r="CI89" i="8"/>
  <c r="CJ89" i="8" a="1"/>
  <c r="CJ89" i="8"/>
  <c r="CK89" i="8" a="1"/>
  <c r="CK89" i="8"/>
  <c r="CL89" i="8" a="1"/>
  <c r="CL89" i="8"/>
  <c r="CM89" i="8" a="1"/>
  <c r="CM89" i="8"/>
  <c r="CN89" i="8" a="1"/>
  <c r="CN89" i="8"/>
  <c r="CO89" i="8" a="1"/>
  <c r="CO89" i="8"/>
  <c r="BZ90" i="8" a="1"/>
  <c r="BZ90" i="8"/>
  <c r="CA90" i="8" a="1"/>
  <c r="CA90" i="8"/>
  <c r="CB90" i="8" a="1"/>
  <c r="CB90" i="8"/>
  <c r="CC90" i="8" a="1"/>
  <c r="CC90" i="8"/>
  <c r="CD90" i="8" a="1"/>
  <c r="CD90" i="8"/>
  <c r="CE90" i="8" a="1"/>
  <c r="CE90" i="8"/>
  <c r="CF90" i="8" a="1"/>
  <c r="CF90" i="8"/>
  <c r="CG90" i="8" a="1"/>
  <c r="CG90" i="8"/>
  <c r="CH90" i="8" a="1"/>
  <c r="CH90" i="8"/>
  <c r="CI90" i="8" a="1"/>
  <c r="CI90" i="8"/>
  <c r="CJ90" i="8" a="1"/>
  <c r="CJ90" i="8"/>
  <c r="CK90" i="8" a="1"/>
  <c r="CK90" i="8"/>
  <c r="CL90" i="8" a="1"/>
  <c r="CL90" i="8"/>
  <c r="CM90" i="8" a="1"/>
  <c r="CM90" i="8"/>
  <c r="CN90" i="8" a="1"/>
  <c r="CN90" i="8"/>
  <c r="CO90" i="8" a="1"/>
  <c r="CO90" i="8"/>
  <c r="BZ91" i="8" a="1"/>
  <c r="BZ91" i="8"/>
  <c r="CA91" i="8" a="1"/>
  <c r="CA91" i="8"/>
  <c r="CB91" i="8" a="1"/>
  <c r="CB91" i="8"/>
  <c r="CC91" i="8" a="1"/>
  <c r="CC91" i="8"/>
  <c r="CD91" i="8" a="1"/>
  <c r="CD91" i="8"/>
  <c r="CE91" i="8" a="1"/>
  <c r="CE91" i="8"/>
  <c r="CF91" i="8" a="1"/>
  <c r="CF91" i="8"/>
  <c r="CG91" i="8" a="1"/>
  <c r="CG91" i="8"/>
  <c r="CH91" i="8" a="1"/>
  <c r="CH91" i="8"/>
  <c r="CI91" i="8" a="1"/>
  <c r="CI91" i="8"/>
  <c r="CJ91" i="8" a="1"/>
  <c r="CJ91" i="8"/>
  <c r="CK91" i="8" a="1"/>
  <c r="CK91" i="8"/>
  <c r="CL91" i="8" a="1"/>
  <c r="CL91" i="8"/>
  <c r="CM91" i="8" a="1"/>
  <c r="CM91" i="8"/>
  <c r="CN91" i="8" a="1"/>
  <c r="CN91" i="8"/>
  <c r="CO91" i="8" a="1"/>
  <c r="CO91" i="8"/>
  <c r="BZ92" i="8" a="1"/>
  <c r="BZ92" i="8"/>
  <c r="CA92" i="8" a="1"/>
  <c r="CA92" i="8"/>
  <c r="CB92" i="8" a="1"/>
  <c r="CB92" i="8"/>
  <c r="CC92" i="8" a="1"/>
  <c r="CC92" i="8"/>
  <c r="CD92" i="8" a="1"/>
  <c r="CD92" i="8"/>
  <c r="CE92" i="8" a="1"/>
  <c r="CE92" i="8"/>
  <c r="CF92" i="8" a="1"/>
  <c r="CF92" i="8"/>
  <c r="CG92" i="8" a="1"/>
  <c r="CG92" i="8"/>
  <c r="CH92" i="8" a="1"/>
  <c r="CH92" i="8"/>
  <c r="CI92" i="8" a="1"/>
  <c r="CI92" i="8"/>
  <c r="CJ92" i="8" a="1"/>
  <c r="CJ92" i="8"/>
  <c r="CK92" i="8" a="1"/>
  <c r="CK92" i="8"/>
  <c r="CL92" i="8" a="1"/>
  <c r="CL92" i="8"/>
  <c r="CM92" i="8" a="1"/>
  <c r="CM92" i="8"/>
  <c r="CN92" i="8" a="1"/>
  <c r="CN92" i="8"/>
  <c r="CO92" i="8" a="1"/>
  <c r="CO92" i="8"/>
  <c r="BZ93" i="8" a="1"/>
  <c r="BZ93" i="8"/>
  <c r="CA93" i="8" a="1"/>
  <c r="CA93" i="8"/>
  <c r="CB93" i="8" a="1"/>
  <c r="CB93" i="8"/>
  <c r="CC93" i="8" a="1"/>
  <c r="CC93" i="8"/>
  <c r="CD93" i="8" a="1"/>
  <c r="CD93" i="8"/>
  <c r="CE93" i="8" a="1"/>
  <c r="CE93" i="8"/>
  <c r="CF93" i="8" a="1"/>
  <c r="CF93" i="8"/>
  <c r="CG93" i="8" a="1"/>
  <c r="CG93" i="8"/>
  <c r="CH93" i="8" a="1"/>
  <c r="CH93" i="8"/>
  <c r="CI93" i="8" a="1"/>
  <c r="CI93" i="8"/>
  <c r="CJ93" i="8" a="1"/>
  <c r="CJ93" i="8"/>
  <c r="CK93" i="8" a="1"/>
  <c r="CK93" i="8"/>
  <c r="CL93" i="8" a="1"/>
  <c r="CL93" i="8"/>
  <c r="CM93" i="8" a="1"/>
  <c r="CM93" i="8"/>
  <c r="CN93" i="8" a="1"/>
  <c r="CN93" i="8"/>
  <c r="CO93" i="8" a="1"/>
  <c r="CO93" i="8"/>
  <c r="BZ94" i="8" a="1"/>
  <c r="BZ94" i="8"/>
  <c r="CA94" i="8" a="1"/>
  <c r="CA94" i="8"/>
  <c r="CB94" i="8" a="1"/>
  <c r="CB94" i="8"/>
  <c r="CC94" i="8" a="1"/>
  <c r="CC94" i="8"/>
  <c r="CD94" i="8" a="1"/>
  <c r="CD94" i="8"/>
  <c r="CE94" i="8" a="1"/>
  <c r="CE94" i="8"/>
  <c r="CF94" i="8" a="1"/>
  <c r="CF94" i="8"/>
  <c r="CG94" i="8" a="1"/>
  <c r="CG94" i="8"/>
  <c r="CH94" i="8" a="1"/>
  <c r="CH94" i="8"/>
  <c r="CI94" i="8" a="1"/>
  <c r="CI94" i="8"/>
  <c r="CJ94" i="8" a="1"/>
  <c r="CJ94" i="8"/>
  <c r="CK94" i="8" a="1"/>
  <c r="CK94" i="8"/>
  <c r="CL94" i="8" a="1"/>
  <c r="CL94" i="8"/>
  <c r="CM94" i="8" a="1"/>
  <c r="CM94" i="8"/>
  <c r="CN94" i="8" a="1"/>
  <c r="CN94" i="8"/>
  <c r="CO94" i="8" a="1"/>
  <c r="CO94" i="8"/>
  <c r="BZ95" i="8" a="1"/>
  <c r="BZ95" i="8"/>
  <c r="CA95" i="8" a="1"/>
  <c r="CA95" i="8"/>
  <c r="CB95" i="8" a="1"/>
  <c r="CB95" i="8"/>
  <c r="CC95" i="8" a="1"/>
  <c r="CC95" i="8"/>
  <c r="CD95" i="8" a="1"/>
  <c r="CD95" i="8"/>
  <c r="CE95" i="8" a="1"/>
  <c r="CE95" i="8"/>
  <c r="CF95" i="8" a="1"/>
  <c r="CF95" i="8"/>
  <c r="CG95" i="8" a="1"/>
  <c r="CG95" i="8"/>
  <c r="CH95" i="8" a="1"/>
  <c r="CH95" i="8"/>
  <c r="CI95" i="8" a="1"/>
  <c r="CI95" i="8"/>
  <c r="CJ95" i="8" a="1"/>
  <c r="CJ95" i="8"/>
  <c r="CK95" i="8" a="1"/>
  <c r="CK95" i="8"/>
  <c r="CL95" i="8" a="1"/>
  <c r="CL95" i="8"/>
  <c r="CM95" i="8" a="1"/>
  <c r="CM95" i="8"/>
  <c r="CN95" i="8" a="1"/>
  <c r="CN95" i="8"/>
  <c r="CO95" i="8" a="1"/>
  <c r="CO95" i="8"/>
  <c r="BZ96" i="8" a="1"/>
  <c r="BZ96" i="8"/>
  <c r="CA96" i="8" a="1"/>
  <c r="CA96" i="8"/>
  <c r="CB96" i="8" a="1"/>
  <c r="CB96" i="8"/>
  <c r="CC96" i="8" a="1"/>
  <c r="CC96" i="8"/>
  <c r="CD96" i="8" a="1"/>
  <c r="CD96" i="8"/>
  <c r="CE96" i="8" a="1"/>
  <c r="CE96" i="8"/>
  <c r="CF96" i="8" a="1"/>
  <c r="CF96" i="8"/>
  <c r="CG96" i="8" a="1"/>
  <c r="CG96" i="8"/>
  <c r="CH96" i="8" a="1"/>
  <c r="CH96" i="8"/>
  <c r="CI96" i="8" a="1"/>
  <c r="CI96" i="8"/>
  <c r="CJ96" i="8" a="1"/>
  <c r="CJ96" i="8"/>
  <c r="CK96" i="8" a="1"/>
  <c r="CK96" i="8"/>
  <c r="CL96" i="8" a="1"/>
  <c r="CL96" i="8"/>
  <c r="CM96" i="8" a="1"/>
  <c r="CM96" i="8"/>
  <c r="CN96" i="8" a="1"/>
  <c r="CN96" i="8"/>
  <c r="CO96" i="8" a="1"/>
  <c r="CO96" i="8"/>
  <c r="BZ97" i="8" a="1"/>
  <c r="BZ97" i="8"/>
  <c r="CA97" i="8" a="1"/>
  <c r="CA97" i="8"/>
  <c r="CB97" i="8" a="1"/>
  <c r="CB97" i="8"/>
  <c r="CC97" i="8" a="1"/>
  <c r="CC97" i="8"/>
  <c r="CD97" i="8" a="1"/>
  <c r="CD97" i="8"/>
  <c r="CE97" i="8" a="1"/>
  <c r="CE97" i="8"/>
  <c r="CF97" i="8" a="1"/>
  <c r="CF97" i="8"/>
  <c r="CG97" i="8" a="1"/>
  <c r="CG97" i="8"/>
  <c r="CH97" i="8" a="1"/>
  <c r="CH97" i="8"/>
  <c r="CI97" i="8" a="1"/>
  <c r="CI97" i="8"/>
  <c r="CJ97" i="8" a="1"/>
  <c r="CJ97" i="8"/>
  <c r="CK97" i="8" a="1"/>
  <c r="CK97" i="8"/>
  <c r="CL97" i="8" a="1"/>
  <c r="CL97" i="8"/>
  <c r="CM97" i="8" a="1"/>
  <c r="CM97" i="8"/>
  <c r="CN97" i="8" a="1"/>
  <c r="CN97" i="8"/>
  <c r="CO97" i="8" a="1"/>
  <c r="CO97" i="8"/>
  <c r="BZ98" i="8" a="1"/>
  <c r="BZ98" i="8"/>
  <c r="CA98" i="8" a="1"/>
  <c r="CA98" i="8"/>
  <c r="CB98" i="8" a="1"/>
  <c r="CB98" i="8"/>
  <c r="CC98" i="8" a="1"/>
  <c r="CC98" i="8"/>
  <c r="CD98" i="8" a="1"/>
  <c r="CD98" i="8"/>
  <c r="CE98" i="8" a="1"/>
  <c r="CE98" i="8"/>
  <c r="CF98" i="8" a="1"/>
  <c r="CF98" i="8"/>
  <c r="CG98" i="8" a="1"/>
  <c r="CG98" i="8"/>
  <c r="CH98" i="8" a="1"/>
  <c r="CH98" i="8"/>
  <c r="CI98" i="8" a="1"/>
  <c r="CI98" i="8"/>
  <c r="CJ98" i="8" a="1"/>
  <c r="CJ98" i="8"/>
  <c r="CK98" i="8" a="1"/>
  <c r="CK98" i="8"/>
  <c r="CL98" i="8" a="1"/>
  <c r="CL98" i="8"/>
  <c r="CM98" i="8" a="1"/>
  <c r="CM98" i="8"/>
  <c r="CN98" i="8" a="1"/>
  <c r="CN98" i="8"/>
  <c r="CO98" i="8" a="1"/>
  <c r="CO98" i="8"/>
  <c r="BZ99" i="8" a="1"/>
  <c r="BZ99" i="8"/>
  <c r="CA99" i="8" a="1"/>
  <c r="CA99" i="8"/>
  <c r="CB99" i="8" a="1"/>
  <c r="CB99" i="8"/>
  <c r="CC99" i="8" a="1"/>
  <c r="CC99" i="8"/>
  <c r="CD99" i="8" a="1"/>
  <c r="CD99" i="8"/>
  <c r="CE99" i="8" a="1"/>
  <c r="CE99" i="8"/>
  <c r="CF99" i="8" a="1"/>
  <c r="CF99" i="8"/>
  <c r="CG99" i="8" a="1"/>
  <c r="CG99" i="8"/>
  <c r="CH99" i="8" a="1"/>
  <c r="CH99" i="8"/>
  <c r="CI99" i="8" a="1"/>
  <c r="CI99" i="8"/>
  <c r="CJ99" i="8" a="1"/>
  <c r="CJ99" i="8"/>
  <c r="CK99" i="8" a="1"/>
  <c r="CK99" i="8"/>
  <c r="CL99" i="8" a="1"/>
  <c r="CL99" i="8"/>
  <c r="CM99" i="8" a="1"/>
  <c r="CM99" i="8"/>
  <c r="CN99" i="8" a="1"/>
  <c r="CN99" i="8"/>
  <c r="CO99" i="8" a="1"/>
  <c r="CO99" i="8"/>
  <c r="BZ100" i="8" a="1"/>
  <c r="BZ100" i="8"/>
  <c r="CA100" i="8" a="1"/>
  <c r="CA100" i="8"/>
  <c r="CB100" i="8" a="1"/>
  <c r="CB100" i="8"/>
  <c r="CC100" i="8" a="1"/>
  <c r="CC100" i="8"/>
  <c r="CD100" i="8" a="1"/>
  <c r="CD100" i="8"/>
  <c r="CE100" i="8" a="1"/>
  <c r="CE100" i="8"/>
  <c r="CF100" i="8" a="1"/>
  <c r="CF100" i="8"/>
  <c r="CG100" i="8" a="1"/>
  <c r="CG100" i="8"/>
  <c r="CH100" i="8" a="1"/>
  <c r="CH100" i="8"/>
  <c r="CI100" i="8" a="1"/>
  <c r="CI100" i="8"/>
  <c r="CJ100" i="8" a="1"/>
  <c r="CJ100" i="8"/>
  <c r="CK100" i="8" a="1"/>
  <c r="CK100" i="8"/>
  <c r="CL100" i="8" a="1"/>
  <c r="CL100" i="8"/>
  <c r="CM100" i="8" a="1"/>
  <c r="CM100" i="8"/>
  <c r="CN100" i="8" a="1"/>
  <c r="CN100" i="8"/>
  <c r="CO100" i="8" a="1"/>
  <c r="CO100" i="8"/>
  <c r="BZ101" i="8" a="1"/>
  <c r="BZ101" i="8"/>
  <c r="CA101" i="8" a="1"/>
  <c r="CA101" i="8"/>
  <c r="CB101" i="8" a="1"/>
  <c r="CB101" i="8"/>
  <c r="CC101" i="8" a="1"/>
  <c r="CC101" i="8"/>
  <c r="CD101" i="8" a="1"/>
  <c r="CD101" i="8"/>
  <c r="CE101" i="8" a="1"/>
  <c r="CE101" i="8"/>
  <c r="CF101" i="8" a="1"/>
  <c r="CF101" i="8"/>
  <c r="CG101" i="8" a="1"/>
  <c r="CG101" i="8"/>
  <c r="CH101" i="8" a="1"/>
  <c r="CH101" i="8"/>
  <c r="CI101" i="8" a="1"/>
  <c r="CI101" i="8"/>
  <c r="CJ101" i="8" a="1"/>
  <c r="CJ101" i="8"/>
  <c r="CK101" i="8" a="1"/>
  <c r="CK101" i="8"/>
  <c r="CL101" i="8" a="1"/>
  <c r="CL101" i="8"/>
  <c r="CM101" i="8" a="1"/>
  <c r="CM101" i="8"/>
  <c r="CN101" i="8" a="1"/>
  <c r="CN101" i="8"/>
  <c r="CO101" i="8" a="1"/>
  <c r="CO101" i="8"/>
  <c r="BZ102" i="8" a="1"/>
  <c r="BZ102" i="8"/>
  <c r="CA102" i="8" a="1"/>
  <c r="CA102" i="8"/>
  <c r="CB102" i="8" a="1"/>
  <c r="CB102" i="8"/>
  <c r="CC102" i="8" a="1"/>
  <c r="CC102" i="8"/>
  <c r="CD102" i="8" a="1"/>
  <c r="CD102" i="8"/>
  <c r="CE102" i="8" a="1"/>
  <c r="CE102" i="8"/>
  <c r="CF102" i="8" a="1"/>
  <c r="CF102" i="8"/>
  <c r="CG102" i="8" a="1"/>
  <c r="CG102" i="8"/>
  <c r="CH102" i="8" a="1"/>
  <c r="CH102" i="8"/>
  <c r="CI102" i="8" a="1"/>
  <c r="CI102" i="8"/>
  <c r="CJ102" i="8" a="1"/>
  <c r="CJ102" i="8"/>
  <c r="CK102" i="8" a="1"/>
  <c r="CK102" i="8"/>
  <c r="CL102" i="8" a="1"/>
  <c r="CL102" i="8"/>
  <c r="CM102" i="8" a="1"/>
  <c r="CM102" i="8"/>
  <c r="CN102" i="8" a="1"/>
  <c r="CN102" i="8"/>
  <c r="CO102" i="8" a="1"/>
  <c r="CO102" i="8"/>
  <c r="BZ103" i="8" a="1"/>
  <c r="BZ103" i="8"/>
  <c r="CA103" i="8" a="1"/>
  <c r="CA103" i="8"/>
  <c r="CB103" i="8" a="1"/>
  <c r="CB103" i="8"/>
  <c r="CC103" i="8" a="1"/>
  <c r="CC103" i="8"/>
  <c r="CD103" i="8" a="1"/>
  <c r="CD103" i="8"/>
  <c r="CE103" i="8" a="1"/>
  <c r="CE103" i="8"/>
  <c r="CF103" i="8" a="1"/>
  <c r="CF103" i="8"/>
  <c r="CG103" i="8" a="1"/>
  <c r="CG103" i="8"/>
  <c r="CH103" i="8" a="1"/>
  <c r="CH103" i="8"/>
  <c r="CI103" i="8" a="1"/>
  <c r="CI103" i="8"/>
  <c r="CJ103" i="8" a="1"/>
  <c r="CJ103" i="8"/>
  <c r="CK103" i="8" a="1"/>
  <c r="CK103" i="8"/>
  <c r="CL103" i="8" a="1"/>
  <c r="CL103" i="8"/>
  <c r="CM103" i="8" a="1"/>
  <c r="CM103" i="8"/>
  <c r="CN103" i="8" a="1"/>
  <c r="CN103" i="8"/>
  <c r="CO103" i="8" a="1"/>
  <c r="CO103" i="8"/>
  <c r="BZ104" i="8" a="1"/>
  <c r="BZ104" i="8"/>
  <c r="CA104" i="8" a="1"/>
  <c r="CA104" i="8"/>
  <c r="CB104" i="8" a="1"/>
  <c r="CB104" i="8"/>
  <c r="CC104" i="8" a="1"/>
  <c r="CC104" i="8"/>
  <c r="CD104" i="8" a="1"/>
  <c r="CD104" i="8"/>
  <c r="CE104" i="8" a="1"/>
  <c r="CE104" i="8"/>
  <c r="CF104" i="8" a="1"/>
  <c r="CF104" i="8"/>
  <c r="CG104" i="8" a="1"/>
  <c r="CG104" i="8"/>
  <c r="CH104" i="8" a="1"/>
  <c r="CH104" i="8"/>
  <c r="CI104" i="8" a="1"/>
  <c r="CI104" i="8"/>
  <c r="CJ104" i="8" a="1"/>
  <c r="CJ104" i="8"/>
  <c r="CK104" i="8" a="1"/>
  <c r="CK104" i="8"/>
  <c r="CL104" i="8" a="1"/>
  <c r="CL104" i="8"/>
  <c r="CM104" i="8" a="1"/>
  <c r="CM104" i="8"/>
  <c r="CN104" i="8" a="1"/>
  <c r="CN104" i="8"/>
  <c r="CO104" i="8" a="1"/>
  <c r="CO104" i="8"/>
  <c r="BZ105" i="8" a="1"/>
  <c r="BZ105" i="8"/>
  <c r="CA105" i="8" a="1"/>
  <c r="CA105" i="8"/>
  <c r="CB105" i="8" a="1"/>
  <c r="CB105" i="8"/>
  <c r="CC105" i="8" a="1"/>
  <c r="CC105" i="8"/>
  <c r="CD105" i="8" a="1"/>
  <c r="CD105" i="8"/>
  <c r="CE105" i="8" a="1"/>
  <c r="CE105" i="8"/>
  <c r="CF105" i="8" a="1"/>
  <c r="CF105" i="8"/>
  <c r="CG105" i="8" a="1"/>
  <c r="CG105" i="8"/>
  <c r="CH105" i="8" a="1"/>
  <c r="CH105" i="8"/>
  <c r="CI105" i="8" a="1"/>
  <c r="CI105" i="8"/>
  <c r="CJ105" i="8" a="1"/>
  <c r="CJ105" i="8"/>
  <c r="CK105" i="8" a="1"/>
  <c r="CK105" i="8"/>
  <c r="CL105" i="8" a="1"/>
  <c r="CL105" i="8"/>
  <c r="CM105" i="8" a="1"/>
  <c r="CM105" i="8"/>
  <c r="CN105" i="8" a="1"/>
  <c r="CN105" i="8"/>
  <c r="CO105" i="8" a="1"/>
  <c r="CO105" i="8"/>
  <c r="BZ106" i="8" a="1"/>
  <c r="BZ106" i="8"/>
  <c r="CA106" i="8" a="1"/>
  <c r="CA106" i="8"/>
  <c r="CB106" i="8" a="1"/>
  <c r="CB106" i="8"/>
  <c r="CC106" i="8" a="1"/>
  <c r="CC106" i="8"/>
  <c r="CD106" i="8" a="1"/>
  <c r="CD106" i="8"/>
  <c r="CE106" i="8" a="1"/>
  <c r="CE106" i="8"/>
  <c r="CF106" i="8" a="1"/>
  <c r="CF106" i="8"/>
  <c r="CG106" i="8" a="1"/>
  <c r="CG106" i="8"/>
  <c r="CH106" i="8" a="1"/>
  <c r="CH106" i="8"/>
  <c r="CI106" i="8" a="1"/>
  <c r="CI106" i="8"/>
  <c r="CJ106" i="8" a="1"/>
  <c r="CJ106" i="8"/>
  <c r="CK106" i="8" a="1"/>
  <c r="CK106" i="8"/>
  <c r="CL106" i="8" a="1"/>
  <c r="CL106" i="8"/>
  <c r="CM106" i="8" a="1"/>
  <c r="CM106" i="8"/>
  <c r="CN106" i="8" a="1"/>
  <c r="CN106" i="8"/>
  <c r="CO106" i="8" a="1"/>
  <c r="CO106" i="8"/>
  <c r="BZ107" i="8" a="1"/>
  <c r="BZ107" i="8"/>
  <c r="CA107" i="8" a="1"/>
  <c r="CA107" i="8"/>
  <c r="CB107" i="8" a="1"/>
  <c r="CB107" i="8"/>
  <c r="CC107" i="8" a="1"/>
  <c r="CC107" i="8"/>
  <c r="CD107" i="8" a="1"/>
  <c r="CD107" i="8"/>
  <c r="CE107" i="8" a="1"/>
  <c r="CE107" i="8"/>
  <c r="CF107" i="8" a="1"/>
  <c r="CF107" i="8"/>
  <c r="CG107" i="8" a="1"/>
  <c r="CG107" i="8"/>
  <c r="CH107" i="8" a="1"/>
  <c r="CH107" i="8"/>
  <c r="CI107" i="8" a="1"/>
  <c r="CI107" i="8"/>
  <c r="CJ107" i="8" a="1"/>
  <c r="CJ107" i="8"/>
  <c r="CK107" i="8" a="1"/>
  <c r="CK107" i="8"/>
  <c r="CL107" i="8" a="1"/>
  <c r="CL107" i="8"/>
  <c r="CM107" i="8" a="1"/>
  <c r="CM107" i="8"/>
  <c r="CN107" i="8" a="1"/>
  <c r="CN107" i="8"/>
  <c r="CO107" i="8" a="1"/>
  <c r="CO107" i="8"/>
  <c r="BZ108" i="8" a="1"/>
  <c r="BZ108" i="8"/>
  <c r="CA108" i="8" a="1"/>
  <c r="CA108" i="8"/>
  <c r="CB108" i="8" a="1"/>
  <c r="CB108" i="8"/>
  <c r="CC108" i="8" a="1"/>
  <c r="CC108" i="8"/>
  <c r="CD108" i="8" a="1"/>
  <c r="CD108" i="8"/>
  <c r="CE108" i="8" a="1"/>
  <c r="CE108" i="8"/>
  <c r="CF108" i="8" a="1"/>
  <c r="CF108" i="8"/>
  <c r="CG108" i="8" a="1"/>
  <c r="CG108" i="8"/>
  <c r="CH108" i="8" a="1"/>
  <c r="CH108" i="8"/>
  <c r="CI108" i="8" a="1"/>
  <c r="CI108" i="8"/>
  <c r="CJ108" i="8" a="1"/>
  <c r="CJ108" i="8"/>
  <c r="CK108" i="8" a="1"/>
  <c r="CK108" i="8"/>
  <c r="CL108" i="8" a="1"/>
  <c r="CL108" i="8"/>
  <c r="CM108" i="8" a="1"/>
  <c r="CM108" i="8"/>
  <c r="CN108" i="8" a="1"/>
  <c r="CN108" i="8"/>
  <c r="CO108" i="8" a="1"/>
  <c r="CO108" i="8"/>
  <c r="BZ109" i="8" a="1"/>
  <c r="BZ109" i="8"/>
  <c r="CA109" i="8" a="1"/>
  <c r="CA109" i="8"/>
  <c r="CB109" i="8" a="1"/>
  <c r="CB109" i="8"/>
  <c r="CC109" i="8" a="1"/>
  <c r="CC109" i="8"/>
  <c r="CD109" i="8" a="1"/>
  <c r="CD109" i="8"/>
  <c r="CE109" i="8" a="1"/>
  <c r="CE109" i="8"/>
  <c r="CF109" i="8" a="1"/>
  <c r="CF109" i="8"/>
  <c r="CG109" i="8" a="1"/>
  <c r="CG109" i="8"/>
  <c r="CH109" i="8" a="1"/>
  <c r="CH109" i="8"/>
  <c r="CI109" i="8" a="1"/>
  <c r="CI109" i="8"/>
  <c r="CJ109" i="8" a="1"/>
  <c r="CJ109" i="8"/>
  <c r="CK109" i="8" a="1"/>
  <c r="CK109" i="8"/>
  <c r="CL109" i="8" a="1"/>
  <c r="CL109" i="8"/>
  <c r="CM109" i="8" a="1"/>
  <c r="CM109" i="8"/>
  <c r="CN109" i="8" a="1"/>
  <c r="CN109" i="8"/>
  <c r="CO109" i="8" a="1"/>
  <c r="CO109" i="8"/>
  <c r="BZ110" i="8" a="1"/>
  <c r="BZ110" i="8"/>
  <c r="CA110" i="8" a="1"/>
  <c r="CA110" i="8"/>
  <c r="CB110" i="8" a="1"/>
  <c r="CB110" i="8"/>
  <c r="CC110" i="8" a="1"/>
  <c r="CC110" i="8"/>
  <c r="CD110" i="8" a="1"/>
  <c r="CD110" i="8"/>
  <c r="CE110" i="8" a="1"/>
  <c r="CE110" i="8"/>
  <c r="CF110" i="8" a="1"/>
  <c r="CF110" i="8"/>
  <c r="CG110" i="8" a="1"/>
  <c r="CG110" i="8"/>
  <c r="CH110" i="8" a="1"/>
  <c r="CH110" i="8"/>
  <c r="CI110" i="8" a="1"/>
  <c r="CI110" i="8"/>
  <c r="CJ110" i="8" a="1"/>
  <c r="CJ110" i="8"/>
  <c r="CK110" i="8" a="1"/>
  <c r="CK110" i="8"/>
  <c r="CL110" i="8" a="1"/>
  <c r="CL110" i="8"/>
  <c r="CM110" i="8" a="1"/>
  <c r="CM110" i="8"/>
  <c r="CN110" i="8" a="1"/>
  <c r="CN110" i="8"/>
  <c r="CO110" i="8" a="1"/>
  <c r="CO110" i="8"/>
  <c r="BZ111" i="8" a="1"/>
  <c r="BZ111" i="8"/>
  <c r="CA111" i="8" a="1"/>
  <c r="CA111" i="8"/>
  <c r="CB111" i="8" a="1"/>
  <c r="CB111" i="8"/>
  <c r="CC111" i="8" a="1"/>
  <c r="CC111" i="8"/>
  <c r="CD111" i="8" a="1"/>
  <c r="CD111" i="8"/>
  <c r="CE111" i="8" a="1"/>
  <c r="CE111" i="8"/>
  <c r="CF111" i="8" a="1"/>
  <c r="CF111" i="8"/>
  <c r="CG111" i="8" a="1"/>
  <c r="CG111" i="8"/>
  <c r="CH111" i="8" a="1"/>
  <c r="CH111" i="8"/>
  <c r="CI111" i="8" a="1"/>
  <c r="CI111" i="8"/>
  <c r="CJ111" i="8" a="1"/>
  <c r="CJ111" i="8"/>
  <c r="CK111" i="8" a="1"/>
  <c r="CK111" i="8"/>
  <c r="CL111" i="8" a="1"/>
  <c r="CL111" i="8"/>
  <c r="CM111" i="8" a="1"/>
  <c r="CM111" i="8"/>
  <c r="CN111" i="8" a="1"/>
  <c r="CN111" i="8"/>
  <c r="CO111" i="8" a="1"/>
  <c r="CO111" i="8"/>
  <c r="BZ112" i="8" a="1"/>
  <c r="BZ112" i="8"/>
  <c r="CA112" i="8" a="1"/>
  <c r="CA112" i="8"/>
  <c r="CB112" i="8" a="1"/>
  <c r="CB112" i="8"/>
  <c r="CC112" i="8" a="1"/>
  <c r="CC112" i="8"/>
  <c r="CD112" i="8" a="1"/>
  <c r="CD112" i="8"/>
  <c r="CE112" i="8" a="1"/>
  <c r="CE112" i="8"/>
  <c r="CF112" i="8" a="1"/>
  <c r="CF112" i="8"/>
  <c r="CG112" i="8" a="1"/>
  <c r="CG112" i="8"/>
  <c r="CH112" i="8" a="1"/>
  <c r="CH112" i="8"/>
  <c r="CI112" i="8" a="1"/>
  <c r="CI112" i="8"/>
  <c r="CJ112" i="8" a="1"/>
  <c r="CJ112" i="8"/>
  <c r="CK112" i="8" a="1"/>
  <c r="CK112" i="8"/>
  <c r="CL112" i="8" a="1"/>
  <c r="CL112" i="8"/>
  <c r="CM112" i="8" a="1"/>
  <c r="CM112" i="8"/>
  <c r="CN112" i="8" a="1"/>
  <c r="CN112" i="8"/>
  <c r="CO112" i="8" a="1"/>
  <c r="CO112" i="8"/>
  <c r="BZ113" i="8" a="1"/>
  <c r="BZ113" i="8"/>
  <c r="CA113" i="8" a="1"/>
  <c r="CA113" i="8"/>
  <c r="CB113" i="8" a="1"/>
  <c r="CB113" i="8"/>
  <c r="CC113" i="8" a="1"/>
  <c r="CC113" i="8"/>
  <c r="CD113" i="8" a="1"/>
  <c r="CD113" i="8"/>
  <c r="CE113" i="8" a="1"/>
  <c r="CE113" i="8"/>
  <c r="CF113" i="8" a="1"/>
  <c r="CF113" i="8"/>
  <c r="CG113" i="8" a="1"/>
  <c r="CG113" i="8"/>
  <c r="CH113" i="8" a="1"/>
  <c r="CH113" i="8"/>
  <c r="CI113" i="8" a="1"/>
  <c r="CI113" i="8"/>
  <c r="CJ113" i="8" a="1"/>
  <c r="CJ113" i="8"/>
  <c r="CK113" i="8" a="1"/>
  <c r="CK113" i="8"/>
  <c r="CL113" i="8" a="1"/>
  <c r="CL113" i="8"/>
  <c r="CM113" i="8" a="1"/>
  <c r="CM113" i="8"/>
  <c r="CN113" i="8" a="1"/>
  <c r="CN113" i="8"/>
  <c r="CO113" i="8" a="1"/>
  <c r="CO113" i="8"/>
  <c r="BZ114" i="8" a="1"/>
  <c r="BZ114" i="8"/>
  <c r="CA114" i="8" a="1"/>
  <c r="CA114" i="8"/>
  <c r="CB114" i="8" a="1"/>
  <c r="CB114" i="8"/>
  <c r="CC114" i="8" a="1"/>
  <c r="CC114" i="8"/>
  <c r="CD114" i="8" a="1"/>
  <c r="CD114" i="8"/>
  <c r="CE114" i="8" a="1"/>
  <c r="CE114" i="8"/>
  <c r="CF114" i="8" a="1"/>
  <c r="CF114" i="8"/>
  <c r="CG114" i="8" a="1"/>
  <c r="CG114" i="8"/>
  <c r="CH114" i="8" a="1"/>
  <c r="CH114" i="8"/>
  <c r="CI114" i="8" a="1"/>
  <c r="CI114" i="8"/>
  <c r="CJ114" i="8" a="1"/>
  <c r="CJ114" i="8"/>
  <c r="CK114" i="8" a="1"/>
  <c r="CK114" i="8"/>
  <c r="CL114" i="8" a="1"/>
  <c r="CL114" i="8"/>
  <c r="CM114" i="8" a="1"/>
  <c r="CM114" i="8"/>
  <c r="CN114" i="8" a="1"/>
  <c r="CN114" i="8"/>
  <c r="CO114" i="8" a="1"/>
  <c r="CO114" i="8"/>
  <c r="BZ115" i="8" a="1"/>
  <c r="BZ115" i="8"/>
  <c r="CA115" i="8" a="1"/>
  <c r="CA115" i="8"/>
  <c r="CB115" i="8" a="1"/>
  <c r="CB115" i="8"/>
  <c r="CC115" i="8" a="1"/>
  <c r="CC115" i="8"/>
  <c r="CD115" i="8" a="1"/>
  <c r="CD115" i="8"/>
  <c r="CE115" i="8" a="1"/>
  <c r="CE115" i="8"/>
  <c r="CF115" i="8" a="1"/>
  <c r="CF115" i="8"/>
  <c r="CG115" i="8" a="1"/>
  <c r="CG115" i="8"/>
  <c r="CH115" i="8" a="1"/>
  <c r="CH115" i="8"/>
  <c r="CI115" i="8" a="1"/>
  <c r="CI115" i="8"/>
  <c r="CJ115" i="8" a="1"/>
  <c r="CJ115" i="8"/>
  <c r="CK115" i="8" a="1"/>
  <c r="CK115" i="8"/>
  <c r="CL115" i="8" a="1"/>
  <c r="CL115" i="8"/>
  <c r="CM115" i="8" a="1"/>
  <c r="CM115" i="8"/>
  <c r="CN115" i="8" a="1"/>
  <c r="CN115" i="8"/>
  <c r="CO115" i="8" a="1"/>
  <c r="CO115" i="8"/>
  <c r="BZ116" i="8" a="1"/>
  <c r="BZ116" i="8"/>
  <c r="CA116" i="8" a="1"/>
  <c r="CA116" i="8"/>
  <c r="CB116" i="8" a="1"/>
  <c r="CB116" i="8"/>
  <c r="CC116" i="8" a="1"/>
  <c r="CC116" i="8"/>
  <c r="CD116" i="8" a="1"/>
  <c r="CD116" i="8"/>
  <c r="CE116" i="8" a="1"/>
  <c r="CE116" i="8"/>
  <c r="CF116" i="8" a="1"/>
  <c r="CF116" i="8"/>
  <c r="CG116" i="8" a="1"/>
  <c r="CG116" i="8"/>
  <c r="CH116" i="8" a="1"/>
  <c r="CH116" i="8"/>
  <c r="CI116" i="8" a="1"/>
  <c r="CI116" i="8"/>
  <c r="CJ116" i="8" a="1"/>
  <c r="CJ116" i="8"/>
  <c r="CK116" i="8" a="1"/>
  <c r="CK116" i="8"/>
  <c r="CL116" i="8" a="1"/>
  <c r="CL116" i="8"/>
  <c r="CM116" i="8" a="1"/>
  <c r="CM116" i="8"/>
  <c r="CN116" i="8" a="1"/>
  <c r="CN116" i="8"/>
  <c r="CO116" i="8" a="1"/>
  <c r="CO116" i="8"/>
  <c r="BZ117" i="8" a="1"/>
  <c r="BZ117" i="8"/>
  <c r="CA117" i="8" a="1"/>
  <c r="CA117" i="8"/>
  <c r="CB117" i="8" a="1"/>
  <c r="CB117" i="8"/>
  <c r="CC117" i="8" a="1"/>
  <c r="CC117" i="8"/>
  <c r="CD117" i="8" a="1"/>
  <c r="CD117" i="8"/>
  <c r="CE117" i="8" a="1"/>
  <c r="CE117" i="8"/>
  <c r="CF117" i="8" a="1"/>
  <c r="CF117" i="8"/>
  <c r="CG117" i="8" a="1"/>
  <c r="CG117" i="8"/>
  <c r="CH117" i="8" a="1"/>
  <c r="CH117" i="8"/>
  <c r="CI117" i="8" a="1"/>
  <c r="CI117" i="8"/>
  <c r="CJ117" i="8" a="1"/>
  <c r="CJ117" i="8"/>
  <c r="CK117" i="8" a="1"/>
  <c r="CK117" i="8"/>
  <c r="CL117" i="8" a="1"/>
  <c r="CL117" i="8"/>
  <c r="CM117" i="8" a="1"/>
  <c r="CM117" i="8"/>
  <c r="CN117" i="8" a="1"/>
  <c r="CN117" i="8"/>
  <c r="CO117" i="8" a="1"/>
  <c r="CO117" i="8"/>
  <c r="BZ118" i="8" a="1"/>
  <c r="BZ118" i="8"/>
  <c r="CA118" i="8" a="1"/>
  <c r="CA118" i="8"/>
  <c r="CB118" i="8" a="1"/>
  <c r="CB118" i="8"/>
  <c r="CC118" i="8" a="1"/>
  <c r="CC118" i="8"/>
  <c r="CD118" i="8" a="1"/>
  <c r="CD118" i="8"/>
  <c r="CE118" i="8" a="1"/>
  <c r="CE118" i="8"/>
  <c r="CF118" i="8" a="1"/>
  <c r="CF118" i="8"/>
  <c r="CG118" i="8" a="1"/>
  <c r="CG118" i="8"/>
  <c r="CH118" i="8" a="1"/>
  <c r="CH118" i="8"/>
  <c r="CI118" i="8" a="1"/>
  <c r="CI118" i="8"/>
  <c r="CJ118" i="8" a="1"/>
  <c r="CJ118" i="8"/>
  <c r="CK118" i="8" a="1"/>
  <c r="CK118" i="8"/>
  <c r="CL118" i="8" a="1"/>
  <c r="CL118" i="8"/>
  <c r="CM118" i="8" a="1"/>
  <c r="CM118" i="8"/>
  <c r="CN118" i="8" a="1"/>
  <c r="CN118" i="8"/>
  <c r="CO118" i="8" a="1"/>
  <c r="CO118" i="8"/>
  <c r="BZ119" i="8" a="1"/>
  <c r="BZ119" i="8"/>
  <c r="CA119" i="8" a="1"/>
  <c r="CA119" i="8"/>
  <c r="CB119" i="8" a="1"/>
  <c r="CB119" i="8"/>
  <c r="CC119" i="8" a="1"/>
  <c r="CC119" i="8"/>
  <c r="CD119" i="8" a="1"/>
  <c r="CD119" i="8"/>
  <c r="CE119" i="8" a="1"/>
  <c r="CE119" i="8"/>
  <c r="CF119" i="8" a="1"/>
  <c r="CF119" i="8"/>
  <c r="CG119" i="8" a="1"/>
  <c r="CG119" i="8"/>
  <c r="CH119" i="8" a="1"/>
  <c r="CH119" i="8"/>
  <c r="CI119" i="8" a="1"/>
  <c r="CI119" i="8"/>
  <c r="CJ119" i="8" a="1"/>
  <c r="CJ119" i="8"/>
  <c r="CK119" i="8" a="1"/>
  <c r="CK119" i="8"/>
  <c r="CL119" i="8" a="1"/>
  <c r="CL119" i="8"/>
  <c r="CM119" i="8" a="1"/>
  <c r="CM119" i="8"/>
  <c r="CN119" i="8" a="1"/>
  <c r="CN119" i="8"/>
  <c r="CO119" i="8" a="1"/>
  <c r="CO119" i="8"/>
  <c r="BZ120" i="8" a="1"/>
  <c r="BZ120" i="8"/>
  <c r="CA120" i="8" a="1"/>
  <c r="CA120" i="8"/>
  <c r="CB120" i="8" a="1"/>
  <c r="CB120" i="8"/>
  <c r="CC120" i="8" a="1"/>
  <c r="CC120" i="8"/>
  <c r="CD120" i="8" a="1"/>
  <c r="CD120" i="8"/>
  <c r="CE120" i="8" a="1"/>
  <c r="CE120" i="8"/>
  <c r="CF120" i="8" a="1"/>
  <c r="CF120" i="8"/>
  <c r="CG120" i="8" a="1"/>
  <c r="CG120" i="8"/>
  <c r="CH120" i="8" a="1"/>
  <c r="CH120" i="8"/>
  <c r="CI120" i="8" a="1"/>
  <c r="CI120" i="8"/>
  <c r="CJ120" i="8" a="1"/>
  <c r="CJ120" i="8"/>
  <c r="CK120" i="8" a="1"/>
  <c r="CK120" i="8"/>
  <c r="CL120" i="8" a="1"/>
  <c r="CL120" i="8"/>
  <c r="CM120" i="8" a="1"/>
  <c r="CM120" i="8"/>
  <c r="CN120" i="8" a="1"/>
  <c r="CN120" i="8"/>
  <c r="CO120" i="8" a="1"/>
  <c r="CO120" i="8"/>
  <c r="BZ121" i="8" a="1"/>
  <c r="BZ121" i="8"/>
  <c r="CA121" i="8" a="1"/>
  <c r="CA121" i="8"/>
  <c r="CB121" i="8" a="1"/>
  <c r="CB121" i="8"/>
  <c r="CC121" i="8" a="1"/>
  <c r="CC121" i="8"/>
  <c r="CD121" i="8" a="1"/>
  <c r="CD121" i="8"/>
  <c r="CE121" i="8" a="1"/>
  <c r="CE121" i="8"/>
  <c r="CF121" i="8" a="1"/>
  <c r="CF121" i="8"/>
  <c r="CG121" i="8" a="1"/>
  <c r="CG121" i="8"/>
  <c r="CH121" i="8" a="1"/>
  <c r="CH121" i="8"/>
  <c r="CI121" i="8" a="1"/>
  <c r="CI121" i="8"/>
  <c r="CJ121" i="8" a="1"/>
  <c r="CJ121" i="8"/>
  <c r="CK121" i="8" a="1"/>
  <c r="CK121" i="8"/>
  <c r="CL121" i="8" a="1"/>
  <c r="CL121" i="8"/>
  <c r="CM121" i="8" a="1"/>
  <c r="CM121" i="8"/>
  <c r="CN121" i="8" a="1"/>
  <c r="CN121" i="8"/>
  <c r="CO121" i="8" a="1"/>
  <c r="CO121" i="8"/>
  <c r="BZ122" i="8" a="1"/>
  <c r="BZ122" i="8"/>
  <c r="CA122" i="8" a="1"/>
  <c r="CA122" i="8"/>
  <c r="CB122" i="8" a="1"/>
  <c r="CB122" i="8"/>
  <c r="CC122" i="8" a="1"/>
  <c r="CC122" i="8"/>
  <c r="CD122" i="8" a="1"/>
  <c r="CD122" i="8"/>
  <c r="CE122" i="8" a="1"/>
  <c r="CE122" i="8"/>
  <c r="CF122" i="8" a="1"/>
  <c r="CF122" i="8"/>
  <c r="CG122" i="8" a="1"/>
  <c r="CG122" i="8"/>
  <c r="CH122" i="8" a="1"/>
  <c r="CH122" i="8"/>
  <c r="CI122" i="8" a="1"/>
  <c r="CI122" i="8"/>
  <c r="CJ122" i="8" a="1"/>
  <c r="CJ122" i="8"/>
  <c r="CK122" i="8" a="1"/>
  <c r="CK122" i="8"/>
  <c r="CL122" i="8" a="1"/>
  <c r="CL122" i="8"/>
  <c r="CM122" i="8" a="1"/>
  <c r="CM122" i="8"/>
  <c r="CN122" i="8" a="1"/>
  <c r="CN122" i="8"/>
  <c r="CO122" i="8" a="1"/>
  <c r="CO122" i="8"/>
  <c r="BZ123" i="8" a="1"/>
  <c r="BZ123" i="8"/>
  <c r="CA123" i="8" a="1"/>
  <c r="CA123" i="8"/>
  <c r="CB123" i="8" a="1"/>
  <c r="CB123" i="8"/>
  <c r="CC123" i="8" a="1"/>
  <c r="CC123" i="8"/>
  <c r="CD123" i="8" a="1"/>
  <c r="CD123" i="8"/>
  <c r="CE123" i="8" a="1"/>
  <c r="CE123" i="8"/>
  <c r="CF123" i="8" a="1"/>
  <c r="CF123" i="8"/>
  <c r="CG123" i="8" a="1"/>
  <c r="CG123" i="8"/>
  <c r="CH123" i="8" a="1"/>
  <c r="CH123" i="8"/>
  <c r="CI123" i="8" a="1"/>
  <c r="CI123" i="8"/>
  <c r="CJ123" i="8" a="1"/>
  <c r="CJ123" i="8"/>
  <c r="CK123" i="8" a="1"/>
  <c r="CK123" i="8"/>
  <c r="CL123" i="8" a="1"/>
  <c r="CL123" i="8"/>
  <c r="CM123" i="8" a="1"/>
  <c r="CM123" i="8"/>
  <c r="CN123" i="8" a="1"/>
  <c r="CN123" i="8"/>
  <c r="CO123" i="8" a="1"/>
  <c r="CO123" i="8"/>
  <c r="BZ124" i="8" a="1"/>
  <c r="BZ124" i="8"/>
  <c r="CA124" i="8" a="1"/>
  <c r="CA124" i="8"/>
  <c r="CB124" i="8" a="1"/>
  <c r="CB124" i="8"/>
  <c r="CC124" i="8" a="1"/>
  <c r="CC124" i="8"/>
  <c r="CD124" i="8" a="1"/>
  <c r="CD124" i="8"/>
  <c r="CE124" i="8" a="1"/>
  <c r="CE124" i="8"/>
  <c r="CF124" i="8" a="1"/>
  <c r="CF124" i="8"/>
  <c r="CG124" i="8" a="1"/>
  <c r="CG124" i="8"/>
  <c r="CH124" i="8" a="1"/>
  <c r="CH124" i="8"/>
  <c r="CI124" i="8" a="1"/>
  <c r="CI124" i="8"/>
  <c r="CJ124" i="8" a="1"/>
  <c r="CJ124" i="8"/>
  <c r="CK124" i="8" a="1"/>
  <c r="CK124" i="8"/>
  <c r="CL124" i="8" a="1"/>
  <c r="CL124" i="8"/>
  <c r="CM124" i="8" a="1"/>
  <c r="CM124" i="8"/>
  <c r="CN124" i="8" a="1"/>
  <c r="CN124" i="8"/>
  <c r="CO124" i="8" a="1"/>
  <c r="CO124" i="8"/>
  <c r="BZ125" i="8" a="1"/>
  <c r="BZ125" i="8"/>
  <c r="CA125" i="8" a="1"/>
  <c r="CA125" i="8"/>
  <c r="CB125" i="8" a="1"/>
  <c r="CB125" i="8"/>
  <c r="CC125" i="8" a="1"/>
  <c r="CC125" i="8"/>
  <c r="CD125" i="8" a="1"/>
  <c r="CD125" i="8"/>
  <c r="CE125" i="8" a="1"/>
  <c r="CE125" i="8"/>
  <c r="CF125" i="8" a="1"/>
  <c r="CF125" i="8"/>
  <c r="CG125" i="8" a="1"/>
  <c r="CG125" i="8"/>
  <c r="CH125" i="8" a="1"/>
  <c r="CH125" i="8"/>
  <c r="CI125" i="8" a="1"/>
  <c r="CI125" i="8"/>
  <c r="CJ125" i="8" a="1"/>
  <c r="CJ125" i="8"/>
  <c r="CK125" i="8" a="1"/>
  <c r="CK125" i="8"/>
  <c r="CL125" i="8" a="1"/>
  <c r="CL125" i="8"/>
  <c r="CM125" i="8" a="1"/>
  <c r="CM125" i="8"/>
  <c r="CN125" i="8" a="1"/>
  <c r="CN125" i="8"/>
  <c r="CO125" i="8" a="1"/>
  <c r="CO125" i="8"/>
  <c r="BZ126" i="8" a="1"/>
  <c r="BZ126" i="8"/>
  <c r="CA126" i="8" a="1"/>
  <c r="CA126" i="8"/>
  <c r="CB126" i="8" a="1"/>
  <c r="CB126" i="8"/>
  <c r="CC126" i="8" a="1"/>
  <c r="CC126" i="8"/>
  <c r="CD126" i="8" a="1"/>
  <c r="CD126" i="8"/>
  <c r="CE126" i="8" a="1"/>
  <c r="CE126" i="8"/>
  <c r="CF126" i="8" a="1"/>
  <c r="CF126" i="8"/>
  <c r="CG126" i="8" a="1"/>
  <c r="CG126" i="8"/>
  <c r="CH126" i="8" a="1"/>
  <c r="CH126" i="8"/>
  <c r="CI126" i="8" a="1"/>
  <c r="CI126" i="8"/>
  <c r="CJ126" i="8" a="1"/>
  <c r="CJ126" i="8"/>
  <c r="CK126" i="8" a="1"/>
  <c r="CK126" i="8"/>
  <c r="CL126" i="8" a="1"/>
  <c r="CL126" i="8"/>
  <c r="CM126" i="8" a="1"/>
  <c r="CM126" i="8"/>
  <c r="CN126" i="8" a="1"/>
  <c r="CN126" i="8"/>
  <c r="CO126" i="8" a="1"/>
  <c r="CO126" i="8"/>
  <c r="BZ127" i="8" a="1"/>
  <c r="BZ127" i="8"/>
  <c r="CA127" i="8" a="1"/>
  <c r="CA127" i="8"/>
  <c r="CB127" i="8" a="1"/>
  <c r="CB127" i="8"/>
  <c r="CC127" i="8" a="1"/>
  <c r="CC127" i="8"/>
  <c r="CD127" i="8" a="1"/>
  <c r="CD127" i="8"/>
  <c r="CE127" i="8" a="1"/>
  <c r="CE127" i="8"/>
  <c r="CF127" i="8" a="1"/>
  <c r="CF127" i="8"/>
  <c r="CG127" i="8" a="1"/>
  <c r="CG127" i="8"/>
  <c r="CH127" i="8" a="1"/>
  <c r="CH127" i="8"/>
  <c r="CI127" i="8" a="1"/>
  <c r="CI127" i="8"/>
  <c r="CJ127" i="8" a="1"/>
  <c r="CJ127" i="8"/>
  <c r="CK127" i="8" a="1"/>
  <c r="CK127" i="8"/>
  <c r="CL127" i="8" a="1"/>
  <c r="CL127" i="8"/>
  <c r="CM127" i="8" a="1"/>
  <c r="CM127" i="8"/>
  <c r="CN127" i="8" a="1"/>
  <c r="CN127" i="8"/>
  <c r="CO127" i="8" a="1"/>
  <c r="CO127" i="8"/>
  <c r="BZ128" i="8" a="1"/>
  <c r="BZ128" i="8"/>
  <c r="CA128" i="8" a="1"/>
  <c r="CA128" i="8"/>
  <c r="CB128" i="8" a="1"/>
  <c r="CB128" i="8"/>
  <c r="CC128" i="8" a="1"/>
  <c r="CC128" i="8"/>
  <c r="CD128" i="8" a="1"/>
  <c r="CD128" i="8"/>
  <c r="CE128" i="8" a="1"/>
  <c r="CE128" i="8"/>
  <c r="CF128" i="8" a="1"/>
  <c r="CF128" i="8"/>
  <c r="CG128" i="8" a="1"/>
  <c r="CG128" i="8"/>
  <c r="CH128" i="8" a="1"/>
  <c r="CH128" i="8"/>
  <c r="CI128" i="8" a="1"/>
  <c r="CI128" i="8"/>
  <c r="CJ128" i="8" a="1"/>
  <c r="CJ128" i="8"/>
  <c r="CK128" i="8" a="1"/>
  <c r="CK128" i="8"/>
  <c r="CL128" i="8" a="1"/>
  <c r="CL128" i="8"/>
  <c r="CM128" i="8" a="1"/>
  <c r="CM128" i="8"/>
  <c r="CN128" i="8" a="1"/>
  <c r="CN128" i="8"/>
  <c r="CO128" i="8" a="1"/>
  <c r="CO128" i="8"/>
  <c r="BZ129" i="8" a="1"/>
  <c r="BZ129" i="8"/>
  <c r="CA129" i="8" a="1"/>
  <c r="CA129" i="8"/>
  <c r="CB129" i="8" a="1"/>
  <c r="CB129" i="8"/>
  <c r="CC129" i="8" a="1"/>
  <c r="CC129" i="8"/>
  <c r="CD129" i="8" a="1"/>
  <c r="CD129" i="8"/>
  <c r="CE129" i="8" a="1"/>
  <c r="CE129" i="8"/>
  <c r="CF129" i="8" a="1"/>
  <c r="CF129" i="8"/>
  <c r="CG129" i="8" a="1"/>
  <c r="CG129" i="8"/>
  <c r="CH129" i="8" a="1"/>
  <c r="CH129" i="8"/>
  <c r="CI129" i="8" a="1"/>
  <c r="CI129" i="8"/>
  <c r="CJ129" i="8" a="1"/>
  <c r="CJ129" i="8"/>
  <c r="CK129" i="8" a="1"/>
  <c r="CK129" i="8"/>
  <c r="CL129" i="8" a="1"/>
  <c r="CL129" i="8"/>
  <c r="CM129" i="8" a="1"/>
  <c r="CM129" i="8"/>
  <c r="CN129" i="8" a="1"/>
  <c r="CN129" i="8"/>
  <c r="CO129" i="8" a="1"/>
  <c r="CO129" i="8"/>
  <c r="BZ130" i="8" a="1"/>
  <c r="BZ130" i="8"/>
  <c r="CA130" i="8" a="1"/>
  <c r="CA130" i="8"/>
  <c r="CB130" i="8" a="1"/>
  <c r="CB130" i="8"/>
  <c r="CC130" i="8" a="1"/>
  <c r="CC130" i="8"/>
  <c r="CD130" i="8" a="1"/>
  <c r="CD130" i="8"/>
  <c r="CE130" i="8" a="1"/>
  <c r="CE130" i="8"/>
  <c r="CF130" i="8" a="1"/>
  <c r="CF130" i="8"/>
  <c r="CG130" i="8" a="1"/>
  <c r="CG130" i="8"/>
  <c r="CH130" i="8" a="1"/>
  <c r="CH130" i="8"/>
  <c r="CI130" i="8" a="1"/>
  <c r="CI130" i="8"/>
  <c r="CJ130" i="8" a="1"/>
  <c r="CJ130" i="8"/>
  <c r="CK130" i="8" a="1"/>
  <c r="CK130" i="8"/>
  <c r="CL130" i="8" a="1"/>
  <c r="CL130" i="8"/>
  <c r="CM130" i="8" a="1"/>
  <c r="CM130" i="8"/>
  <c r="CN130" i="8" a="1"/>
  <c r="CN130" i="8"/>
  <c r="CO130" i="8" a="1"/>
  <c r="CO130" i="8"/>
  <c r="BZ131" i="8" a="1"/>
  <c r="BZ131" i="8"/>
  <c r="CA131" i="8" a="1"/>
  <c r="CA131" i="8"/>
  <c r="CB131" i="8" a="1"/>
  <c r="CB131" i="8"/>
  <c r="CC131" i="8" a="1"/>
  <c r="CC131" i="8"/>
  <c r="CD131" i="8" a="1"/>
  <c r="CD131" i="8"/>
  <c r="CE131" i="8" a="1"/>
  <c r="CE131" i="8"/>
  <c r="CF131" i="8" a="1"/>
  <c r="CF131" i="8"/>
  <c r="CG131" i="8" a="1"/>
  <c r="CG131" i="8"/>
  <c r="CH131" i="8" a="1"/>
  <c r="CH131" i="8"/>
  <c r="CI131" i="8" a="1"/>
  <c r="CI131" i="8"/>
  <c r="CJ131" i="8" a="1"/>
  <c r="CJ131" i="8"/>
  <c r="CK131" i="8" a="1"/>
  <c r="CK131" i="8"/>
  <c r="CL131" i="8" a="1"/>
  <c r="CL131" i="8"/>
  <c r="CM131" i="8" a="1"/>
  <c r="CM131" i="8"/>
  <c r="CN131" i="8" a="1"/>
  <c r="CN131" i="8"/>
  <c r="CO131" i="8" a="1"/>
  <c r="CO131" i="8"/>
  <c r="BZ132" i="8" a="1"/>
  <c r="BZ132" i="8"/>
  <c r="CA132" i="8" a="1"/>
  <c r="CA132" i="8"/>
  <c r="CB132" i="8" a="1"/>
  <c r="CB132" i="8"/>
  <c r="CC132" i="8" a="1"/>
  <c r="CC132" i="8"/>
  <c r="CD132" i="8" a="1"/>
  <c r="CD132" i="8"/>
  <c r="CE132" i="8" a="1"/>
  <c r="CE132" i="8"/>
  <c r="CF132" i="8" a="1"/>
  <c r="CF132" i="8"/>
  <c r="CG132" i="8" a="1"/>
  <c r="CG132" i="8"/>
  <c r="CH132" i="8" a="1"/>
  <c r="CH132" i="8"/>
  <c r="CI132" i="8" a="1"/>
  <c r="CI132" i="8"/>
  <c r="CJ132" i="8" a="1"/>
  <c r="CJ132" i="8"/>
  <c r="CK132" i="8" a="1"/>
  <c r="CK132" i="8"/>
  <c r="CL132" i="8" a="1"/>
  <c r="CL132" i="8"/>
  <c r="CM132" i="8" a="1"/>
  <c r="CM132" i="8"/>
  <c r="CN132" i="8" a="1"/>
  <c r="CN132" i="8"/>
  <c r="CO132" i="8" a="1"/>
  <c r="CO132" i="8"/>
  <c r="BZ133" i="8" a="1"/>
  <c r="BZ133" i="8"/>
  <c r="CA133" i="8" a="1"/>
  <c r="CA133" i="8"/>
  <c r="CB133" i="8" a="1"/>
  <c r="CB133" i="8"/>
  <c r="CC133" i="8" a="1"/>
  <c r="CC133" i="8"/>
  <c r="CD133" i="8" a="1"/>
  <c r="CD133" i="8"/>
  <c r="CE133" i="8" a="1"/>
  <c r="CE133" i="8"/>
  <c r="CF133" i="8" a="1"/>
  <c r="CF133" i="8"/>
  <c r="CG133" i="8" a="1"/>
  <c r="CG133" i="8"/>
  <c r="CH133" i="8" a="1"/>
  <c r="CH133" i="8"/>
  <c r="CI133" i="8" a="1"/>
  <c r="CI133" i="8"/>
  <c r="CJ133" i="8" a="1"/>
  <c r="CJ133" i="8"/>
  <c r="CK133" i="8" a="1"/>
  <c r="CK133" i="8"/>
  <c r="CL133" i="8" a="1"/>
  <c r="CL133" i="8"/>
  <c r="CM133" i="8" a="1"/>
  <c r="CM133" i="8"/>
  <c r="CN133" i="8" a="1"/>
  <c r="CN133" i="8"/>
  <c r="CO133" i="8" a="1"/>
  <c r="CO133" i="8"/>
  <c r="BZ134" i="8" a="1"/>
  <c r="BZ134" i="8"/>
  <c r="CA134" i="8" a="1"/>
  <c r="CA134" i="8"/>
  <c r="CB134" i="8" a="1"/>
  <c r="CB134" i="8"/>
  <c r="CC134" i="8" a="1"/>
  <c r="CC134" i="8"/>
  <c r="CD134" i="8" a="1"/>
  <c r="CD134" i="8"/>
  <c r="CE134" i="8" a="1"/>
  <c r="CE134" i="8"/>
  <c r="CF134" i="8" a="1"/>
  <c r="CF134" i="8"/>
  <c r="CG134" i="8" a="1"/>
  <c r="CG134" i="8"/>
  <c r="CH134" i="8" a="1"/>
  <c r="CH134" i="8"/>
  <c r="CI134" i="8" a="1"/>
  <c r="CI134" i="8"/>
  <c r="CJ134" i="8" a="1"/>
  <c r="CJ134" i="8"/>
  <c r="CK134" i="8" a="1"/>
  <c r="CK134" i="8"/>
  <c r="CL134" i="8" a="1"/>
  <c r="CL134" i="8"/>
  <c r="CM134" i="8" a="1"/>
  <c r="CM134" i="8"/>
  <c r="CN134" i="8" a="1"/>
  <c r="CN134" i="8"/>
  <c r="CO134" i="8" a="1"/>
  <c r="CO134" i="8"/>
  <c r="BZ135" i="8" a="1"/>
  <c r="BZ135" i="8"/>
  <c r="CA135" i="8" a="1"/>
  <c r="CA135" i="8"/>
  <c r="CB135" i="8" a="1"/>
  <c r="CB135" i="8"/>
  <c r="CC135" i="8" a="1"/>
  <c r="CC135" i="8"/>
  <c r="CD135" i="8" a="1"/>
  <c r="CD135" i="8"/>
  <c r="CE135" i="8" a="1"/>
  <c r="CE135" i="8"/>
  <c r="CF135" i="8" a="1"/>
  <c r="CF135" i="8"/>
  <c r="CG135" i="8" a="1"/>
  <c r="CG135" i="8"/>
  <c r="CH135" i="8" a="1"/>
  <c r="CH135" i="8"/>
  <c r="CI135" i="8" a="1"/>
  <c r="CI135" i="8"/>
  <c r="CJ135" i="8" a="1"/>
  <c r="CJ135" i="8"/>
  <c r="CK135" i="8" a="1"/>
  <c r="CK135" i="8"/>
  <c r="CL135" i="8" a="1"/>
  <c r="CL135" i="8"/>
  <c r="CM135" i="8" a="1"/>
  <c r="CM135" i="8"/>
  <c r="CN135" i="8" a="1"/>
  <c r="CN135" i="8"/>
  <c r="CO135" i="8" a="1"/>
  <c r="CO135" i="8"/>
  <c r="BZ136" i="8" a="1"/>
  <c r="BZ136" i="8"/>
  <c r="CA136" i="8" a="1"/>
  <c r="CA136" i="8"/>
  <c r="CB136" i="8" a="1"/>
  <c r="CB136" i="8"/>
  <c r="CC136" i="8" a="1"/>
  <c r="CC136" i="8"/>
  <c r="CD136" i="8" a="1"/>
  <c r="CD136" i="8"/>
  <c r="CE136" i="8" a="1"/>
  <c r="CE136" i="8"/>
  <c r="CF136" i="8" a="1"/>
  <c r="CF136" i="8"/>
  <c r="CG136" i="8" a="1"/>
  <c r="CG136" i="8"/>
  <c r="CH136" i="8" a="1"/>
  <c r="CH136" i="8"/>
  <c r="CI136" i="8" a="1"/>
  <c r="CI136" i="8"/>
  <c r="CJ136" i="8" a="1"/>
  <c r="CJ136" i="8"/>
  <c r="CK136" i="8" a="1"/>
  <c r="CK136" i="8"/>
  <c r="CL136" i="8" a="1"/>
  <c r="CL136" i="8"/>
  <c r="CM136" i="8" a="1"/>
  <c r="CM136" i="8"/>
  <c r="CN136" i="8" a="1"/>
  <c r="CN136" i="8"/>
  <c r="CO136" i="8" a="1"/>
  <c r="CO136" i="8"/>
  <c r="BZ137" i="8" a="1"/>
  <c r="BZ137" i="8"/>
  <c r="CA137" i="8" a="1"/>
  <c r="CA137" i="8"/>
  <c r="CB137" i="8" a="1"/>
  <c r="CB137" i="8"/>
  <c r="CC137" i="8" a="1"/>
  <c r="CC137" i="8"/>
  <c r="CD137" i="8" a="1"/>
  <c r="CD137" i="8"/>
  <c r="CE137" i="8" a="1"/>
  <c r="CE137" i="8"/>
  <c r="CF137" i="8" a="1"/>
  <c r="CF137" i="8"/>
  <c r="CG137" i="8" a="1"/>
  <c r="CG137" i="8"/>
  <c r="CH137" i="8" a="1"/>
  <c r="CH137" i="8"/>
  <c r="CI137" i="8" a="1"/>
  <c r="CI137" i="8"/>
  <c r="CJ137" i="8" a="1"/>
  <c r="CJ137" i="8"/>
  <c r="CK137" i="8" a="1"/>
  <c r="CK137" i="8"/>
  <c r="CL137" i="8" a="1"/>
  <c r="CL137" i="8"/>
  <c r="CM137" i="8" a="1"/>
  <c r="CM137" i="8"/>
  <c r="CN137" i="8" a="1"/>
  <c r="CN137" i="8"/>
  <c r="CO137" i="8" a="1"/>
  <c r="CO137" i="8"/>
  <c r="BZ138" i="8" a="1"/>
  <c r="BZ138" i="8"/>
  <c r="CA138" i="8" a="1"/>
  <c r="CA138" i="8"/>
  <c r="CB138" i="8" a="1"/>
  <c r="CB138" i="8"/>
  <c r="CC138" i="8" a="1"/>
  <c r="CC138" i="8"/>
  <c r="CD138" i="8" a="1"/>
  <c r="CD138" i="8"/>
  <c r="CE138" i="8" a="1"/>
  <c r="CE138" i="8"/>
  <c r="CF138" i="8" a="1"/>
  <c r="CF138" i="8"/>
  <c r="CG138" i="8" a="1"/>
  <c r="CG138" i="8"/>
  <c r="CH138" i="8" a="1"/>
  <c r="CH138" i="8"/>
  <c r="CI138" i="8" a="1"/>
  <c r="CI138" i="8"/>
  <c r="CJ138" i="8" a="1"/>
  <c r="CJ138" i="8"/>
  <c r="CK138" i="8" a="1"/>
  <c r="CK138" i="8"/>
  <c r="CL138" i="8" a="1"/>
  <c r="CL138" i="8"/>
  <c r="CM138" i="8" a="1"/>
  <c r="CM138" i="8"/>
  <c r="CN138" i="8" a="1"/>
  <c r="CN138" i="8"/>
  <c r="CO138" i="8" a="1"/>
  <c r="CO138" i="8"/>
  <c r="BZ139" i="8" a="1"/>
  <c r="BZ139" i="8"/>
  <c r="CA139" i="8" a="1"/>
  <c r="CA139" i="8"/>
  <c r="CB139" i="8" a="1"/>
  <c r="CB139" i="8"/>
  <c r="CC139" i="8" a="1"/>
  <c r="CC139" i="8"/>
  <c r="CD139" i="8" a="1"/>
  <c r="CD139" i="8"/>
  <c r="CE139" i="8" a="1"/>
  <c r="CE139" i="8"/>
  <c r="CF139" i="8" a="1"/>
  <c r="CF139" i="8"/>
  <c r="CG139" i="8" a="1"/>
  <c r="CG139" i="8"/>
  <c r="CH139" i="8" a="1"/>
  <c r="CH139" i="8"/>
  <c r="CI139" i="8" a="1"/>
  <c r="CI139" i="8"/>
  <c r="CJ139" i="8" a="1"/>
  <c r="CJ139" i="8"/>
  <c r="CK139" i="8" a="1"/>
  <c r="CK139" i="8"/>
  <c r="CL139" i="8" a="1"/>
  <c r="CL139" i="8"/>
  <c r="CM139" i="8" a="1"/>
  <c r="CM139" i="8"/>
  <c r="CN139" i="8" a="1"/>
  <c r="CN139" i="8"/>
  <c r="CO139" i="8" a="1"/>
  <c r="CO139" i="8"/>
  <c r="BZ140" i="8" a="1"/>
  <c r="BZ140" i="8"/>
  <c r="CA140" i="8" a="1"/>
  <c r="CA140" i="8"/>
  <c r="CB140" i="8" a="1"/>
  <c r="CB140" i="8"/>
  <c r="CC140" i="8" a="1"/>
  <c r="CC140" i="8"/>
  <c r="CD140" i="8" a="1"/>
  <c r="CD140" i="8"/>
  <c r="CE140" i="8" a="1"/>
  <c r="CE140" i="8"/>
  <c r="CF140" i="8" a="1"/>
  <c r="CF140" i="8"/>
  <c r="CG140" i="8" a="1"/>
  <c r="CG140" i="8"/>
  <c r="CH140" i="8" a="1"/>
  <c r="CH140" i="8"/>
  <c r="CI140" i="8" a="1"/>
  <c r="CI140" i="8"/>
  <c r="CJ140" i="8" a="1"/>
  <c r="CJ140" i="8"/>
  <c r="CK140" i="8" a="1"/>
  <c r="CK140" i="8"/>
  <c r="CL140" i="8" a="1"/>
  <c r="CL140" i="8"/>
  <c r="CM140" i="8" a="1"/>
  <c r="CM140" i="8"/>
  <c r="CN140" i="8" a="1"/>
  <c r="CN140" i="8"/>
  <c r="CO140" i="8" a="1"/>
  <c r="CO140" i="8"/>
  <c r="BZ141" i="8" a="1"/>
  <c r="BZ141" i="8"/>
  <c r="CA141" i="8" a="1"/>
  <c r="CA141" i="8"/>
  <c r="CB141" i="8" a="1"/>
  <c r="CB141" i="8"/>
  <c r="CC141" i="8" a="1"/>
  <c r="CC141" i="8"/>
  <c r="CD141" i="8" a="1"/>
  <c r="CD141" i="8"/>
  <c r="CE141" i="8" a="1"/>
  <c r="CE141" i="8"/>
  <c r="CF141" i="8" a="1"/>
  <c r="CF141" i="8"/>
  <c r="CG141" i="8" a="1"/>
  <c r="CG141" i="8"/>
  <c r="CH141" i="8" a="1"/>
  <c r="CH141" i="8"/>
  <c r="CI141" i="8" a="1"/>
  <c r="CI141" i="8"/>
  <c r="CJ141" i="8" a="1"/>
  <c r="CJ141" i="8"/>
  <c r="CK141" i="8" a="1"/>
  <c r="CK141" i="8"/>
  <c r="CL141" i="8" a="1"/>
  <c r="CL141" i="8"/>
  <c r="CM141" i="8" a="1"/>
  <c r="CM141" i="8"/>
  <c r="CN141" i="8" a="1"/>
  <c r="CN141" i="8"/>
  <c r="CO141" i="8" a="1"/>
  <c r="CO141" i="8"/>
  <c r="BZ142" i="8" a="1"/>
  <c r="BZ142" i="8"/>
  <c r="CA142" i="8" a="1"/>
  <c r="CA142" i="8"/>
  <c r="CB142" i="8" a="1"/>
  <c r="CB142" i="8"/>
  <c r="CC142" i="8" a="1"/>
  <c r="CC142" i="8"/>
  <c r="CD142" i="8" a="1"/>
  <c r="CD142" i="8"/>
  <c r="CE142" i="8" a="1"/>
  <c r="CE142" i="8"/>
  <c r="CF142" i="8" a="1"/>
  <c r="CF142" i="8"/>
  <c r="CG142" i="8" a="1"/>
  <c r="CG142" i="8"/>
  <c r="CH142" i="8" a="1"/>
  <c r="CH142" i="8"/>
  <c r="CI142" i="8" a="1"/>
  <c r="CI142" i="8"/>
  <c r="CJ142" i="8" a="1"/>
  <c r="CJ142" i="8"/>
  <c r="CK142" i="8" a="1"/>
  <c r="CK142" i="8"/>
  <c r="CL142" i="8" a="1"/>
  <c r="CL142" i="8"/>
  <c r="CM142" i="8" a="1"/>
  <c r="CM142" i="8"/>
  <c r="CN142" i="8" a="1"/>
  <c r="CN142" i="8"/>
  <c r="CO142" i="8" a="1"/>
  <c r="CO142" i="8"/>
  <c r="BZ143" i="8" a="1"/>
  <c r="BZ143" i="8"/>
  <c r="CA143" i="8" a="1"/>
  <c r="CA143" i="8"/>
  <c r="CB143" i="8" a="1"/>
  <c r="CB143" i="8"/>
  <c r="CC143" i="8" a="1"/>
  <c r="CC143" i="8"/>
  <c r="CD143" i="8" a="1"/>
  <c r="CD143" i="8"/>
  <c r="CE143" i="8" a="1"/>
  <c r="CE143" i="8"/>
  <c r="CF143" i="8" a="1"/>
  <c r="CF143" i="8"/>
  <c r="CG143" i="8" a="1"/>
  <c r="CG143" i="8"/>
  <c r="CH143" i="8" a="1"/>
  <c r="CH143" i="8"/>
  <c r="CI143" i="8" a="1"/>
  <c r="CI143" i="8"/>
  <c r="CJ143" i="8" a="1"/>
  <c r="CJ143" i="8"/>
  <c r="CK143" i="8" a="1"/>
  <c r="CK143" i="8"/>
  <c r="CL143" i="8" a="1"/>
  <c r="CL143" i="8"/>
  <c r="CM143" i="8" a="1"/>
  <c r="CM143" i="8"/>
  <c r="CN143" i="8" a="1"/>
  <c r="CN143" i="8"/>
  <c r="CO143" i="8" a="1"/>
  <c r="CO143" i="8"/>
  <c r="BZ144" i="8" a="1"/>
  <c r="BZ144" i="8"/>
  <c r="CA144" i="8" a="1"/>
  <c r="CA144" i="8"/>
  <c r="CB144" i="8" a="1"/>
  <c r="CB144" i="8"/>
  <c r="CC144" i="8" a="1"/>
  <c r="CC144" i="8"/>
  <c r="CD144" i="8" a="1"/>
  <c r="CD144" i="8"/>
  <c r="CE144" i="8" a="1"/>
  <c r="CE144" i="8"/>
  <c r="CF144" i="8" a="1"/>
  <c r="CF144" i="8"/>
  <c r="CG144" i="8" a="1"/>
  <c r="CG144" i="8"/>
  <c r="CH144" i="8" a="1"/>
  <c r="CH144" i="8"/>
  <c r="CI144" i="8" a="1"/>
  <c r="CI144" i="8"/>
  <c r="CJ144" i="8" a="1"/>
  <c r="CJ144" i="8"/>
  <c r="CK144" i="8" a="1"/>
  <c r="CK144" i="8"/>
  <c r="CL144" i="8" a="1"/>
  <c r="CL144" i="8"/>
  <c r="CM144" i="8" a="1"/>
  <c r="CM144" i="8"/>
  <c r="CN144" i="8" a="1"/>
  <c r="CN144" i="8"/>
  <c r="CO144" i="8" a="1"/>
  <c r="CO144" i="8"/>
  <c r="BZ145" i="8" a="1"/>
  <c r="BZ145" i="8"/>
  <c r="CA145" i="8" a="1"/>
  <c r="CA145" i="8"/>
  <c r="CB145" i="8" a="1"/>
  <c r="CB145" i="8"/>
  <c r="CC145" i="8" a="1"/>
  <c r="CC145" i="8"/>
  <c r="CD145" i="8" a="1"/>
  <c r="CD145" i="8"/>
  <c r="CE145" i="8" a="1"/>
  <c r="CE145" i="8"/>
  <c r="CF145" i="8" a="1"/>
  <c r="CF145" i="8"/>
  <c r="CG145" i="8" a="1"/>
  <c r="CG145" i="8"/>
  <c r="CH145" i="8" a="1"/>
  <c r="CH145" i="8"/>
  <c r="CI145" i="8" a="1"/>
  <c r="CI145" i="8"/>
  <c r="CJ145" i="8" a="1"/>
  <c r="CJ145" i="8"/>
  <c r="CK145" i="8" a="1"/>
  <c r="CK145" i="8"/>
  <c r="CL145" i="8" a="1"/>
  <c r="CL145" i="8"/>
  <c r="CM145" i="8" a="1"/>
  <c r="CM145" i="8"/>
  <c r="CN145" i="8" a="1"/>
  <c r="CN145" i="8"/>
  <c r="CO145" i="8" a="1"/>
  <c r="CO145" i="8"/>
  <c r="BZ146" i="8" a="1"/>
  <c r="BZ146" i="8"/>
  <c r="CA146" i="8" a="1"/>
  <c r="CA146" i="8"/>
  <c r="CB146" i="8" a="1"/>
  <c r="CB146" i="8"/>
  <c r="CC146" i="8" a="1"/>
  <c r="CC146" i="8"/>
  <c r="CD146" i="8" a="1"/>
  <c r="CD146" i="8"/>
  <c r="CE146" i="8" a="1"/>
  <c r="CE146" i="8"/>
  <c r="CF146" i="8" a="1"/>
  <c r="CF146" i="8"/>
  <c r="CG146" i="8" a="1"/>
  <c r="CG146" i="8"/>
  <c r="CH146" i="8" a="1"/>
  <c r="CH146" i="8"/>
  <c r="CI146" i="8" a="1"/>
  <c r="CI146" i="8"/>
  <c r="CJ146" i="8" a="1"/>
  <c r="CJ146" i="8"/>
  <c r="CK146" i="8" a="1"/>
  <c r="CK146" i="8"/>
  <c r="CL146" i="8" a="1"/>
  <c r="CL146" i="8"/>
  <c r="CM146" i="8" a="1"/>
  <c r="CM146" i="8"/>
  <c r="CN146" i="8" a="1"/>
  <c r="CN146" i="8"/>
  <c r="CO146" i="8" a="1"/>
  <c r="CO146" i="8"/>
  <c r="BZ147" i="8" a="1"/>
  <c r="BZ147" i="8"/>
  <c r="CA147" i="8" a="1"/>
  <c r="CA147" i="8"/>
  <c r="CB147" i="8" a="1"/>
  <c r="CB147" i="8"/>
  <c r="CC147" i="8" a="1"/>
  <c r="CC147" i="8"/>
  <c r="CD147" i="8" a="1"/>
  <c r="CD147" i="8"/>
  <c r="CE147" i="8" a="1"/>
  <c r="CE147" i="8"/>
  <c r="CF147" i="8" a="1"/>
  <c r="CF147" i="8"/>
  <c r="CG147" i="8" a="1"/>
  <c r="CG147" i="8"/>
  <c r="CH147" i="8" a="1"/>
  <c r="CH147" i="8"/>
  <c r="CI147" i="8" a="1"/>
  <c r="CI147" i="8"/>
  <c r="CJ147" i="8" a="1"/>
  <c r="CJ147" i="8"/>
  <c r="CK147" i="8" a="1"/>
  <c r="CK147" i="8"/>
  <c r="CL147" i="8" a="1"/>
  <c r="CL147" i="8"/>
  <c r="CM147" i="8" a="1"/>
  <c r="CM147" i="8"/>
  <c r="CN147" i="8" a="1"/>
  <c r="CN147" i="8"/>
  <c r="CO147" i="8" a="1"/>
  <c r="CO147" i="8"/>
  <c r="BZ148" i="8" a="1"/>
  <c r="BZ148" i="8"/>
  <c r="CA148" i="8" a="1"/>
  <c r="CA148" i="8"/>
  <c r="CB148" i="8" a="1"/>
  <c r="CB148" i="8"/>
  <c r="CC148" i="8" a="1"/>
  <c r="CC148" i="8"/>
  <c r="CD148" i="8" a="1"/>
  <c r="CD148" i="8"/>
  <c r="CE148" i="8" a="1"/>
  <c r="CE148" i="8"/>
  <c r="CF148" i="8" a="1"/>
  <c r="CF148" i="8"/>
  <c r="CG148" i="8" a="1"/>
  <c r="CG148" i="8"/>
  <c r="CH148" i="8" a="1"/>
  <c r="CH148" i="8"/>
  <c r="CI148" i="8" a="1"/>
  <c r="CI148" i="8"/>
  <c r="CJ148" i="8" a="1"/>
  <c r="CJ148" i="8"/>
  <c r="CK148" i="8" a="1"/>
  <c r="CK148" i="8"/>
  <c r="CL148" i="8" a="1"/>
  <c r="CL148" i="8"/>
  <c r="CM148" i="8" a="1"/>
  <c r="CM148" i="8"/>
  <c r="CN148" i="8" a="1"/>
  <c r="CN148" i="8"/>
  <c r="CO148" i="8" a="1"/>
  <c r="CO148" i="8"/>
  <c r="BZ149" i="8" a="1"/>
  <c r="BZ149" i="8"/>
  <c r="CA149" i="8" a="1"/>
  <c r="CA149" i="8"/>
  <c r="CB149" i="8" a="1"/>
  <c r="CB149" i="8"/>
  <c r="CC149" i="8" a="1"/>
  <c r="CC149" i="8"/>
  <c r="CD149" i="8" a="1"/>
  <c r="CD149" i="8"/>
  <c r="CE149" i="8" a="1"/>
  <c r="CE149" i="8"/>
  <c r="CF149" i="8" a="1"/>
  <c r="CF149" i="8"/>
  <c r="CG149" i="8" a="1"/>
  <c r="CG149" i="8"/>
  <c r="CH149" i="8" a="1"/>
  <c r="CH149" i="8"/>
  <c r="CI149" i="8" a="1"/>
  <c r="CI149" i="8"/>
  <c r="CJ149" i="8" a="1"/>
  <c r="CJ149" i="8"/>
  <c r="CK149" i="8" a="1"/>
  <c r="CK149" i="8"/>
  <c r="CL149" i="8" a="1"/>
  <c r="CL149" i="8"/>
  <c r="CM149" i="8" a="1"/>
  <c r="CM149" i="8"/>
  <c r="CN149" i="8" a="1"/>
  <c r="CN149" i="8"/>
  <c r="CO149" i="8" a="1"/>
  <c r="CO149" i="8"/>
  <c r="BZ150" i="8" a="1"/>
  <c r="BZ150" i="8"/>
  <c r="CA150" i="8" a="1"/>
  <c r="CA150" i="8"/>
  <c r="CB150" i="8" a="1"/>
  <c r="CB150" i="8"/>
  <c r="CC150" i="8" a="1"/>
  <c r="CC150" i="8"/>
  <c r="CD150" i="8" a="1"/>
  <c r="CD150" i="8"/>
  <c r="CE150" i="8" a="1"/>
  <c r="CE150" i="8"/>
  <c r="CF150" i="8" a="1"/>
  <c r="CF150" i="8"/>
  <c r="CG150" i="8" a="1"/>
  <c r="CG150" i="8"/>
  <c r="CH150" i="8" a="1"/>
  <c r="CH150" i="8"/>
  <c r="CI150" i="8" a="1"/>
  <c r="CI150" i="8"/>
  <c r="CJ150" i="8" a="1"/>
  <c r="CJ150" i="8"/>
  <c r="CK150" i="8" a="1"/>
  <c r="CK150" i="8"/>
  <c r="CL150" i="8" a="1"/>
  <c r="CL150" i="8"/>
  <c r="CM150" i="8" a="1"/>
  <c r="CM150" i="8"/>
  <c r="CN150" i="8" a="1"/>
  <c r="CN150" i="8"/>
  <c r="CO150" i="8" a="1"/>
  <c r="CO150" i="8"/>
  <c r="BZ151" i="8" a="1"/>
  <c r="BZ151" i="8"/>
  <c r="CA151" i="8" a="1"/>
  <c r="CA151" i="8"/>
  <c r="CB151" i="8" a="1"/>
  <c r="CB151" i="8"/>
  <c r="CC151" i="8" a="1"/>
  <c r="CC151" i="8"/>
  <c r="CD151" i="8" a="1"/>
  <c r="CD151" i="8"/>
  <c r="CE151" i="8" a="1"/>
  <c r="CE151" i="8"/>
  <c r="CF151" i="8" a="1"/>
  <c r="CF151" i="8"/>
  <c r="CG151" i="8" a="1"/>
  <c r="CG151" i="8"/>
  <c r="CH151" i="8" a="1"/>
  <c r="CH151" i="8"/>
  <c r="CI151" i="8" a="1"/>
  <c r="CI151" i="8"/>
  <c r="CJ151" i="8" a="1"/>
  <c r="CJ151" i="8"/>
  <c r="CK151" i="8" a="1"/>
  <c r="CK151" i="8"/>
  <c r="CL151" i="8" a="1"/>
  <c r="CL151" i="8"/>
  <c r="CM151" i="8" a="1"/>
  <c r="CM151" i="8"/>
  <c r="CN151" i="8" a="1"/>
  <c r="CN151" i="8"/>
  <c r="CO151" i="8" a="1"/>
  <c r="CO151" i="8"/>
  <c r="BZ152" i="8" a="1"/>
  <c r="BZ152" i="8"/>
  <c r="CA152" i="8" a="1"/>
  <c r="CA152" i="8"/>
  <c r="CB152" i="8" a="1"/>
  <c r="CB152" i="8"/>
  <c r="CC152" i="8" a="1"/>
  <c r="CC152" i="8"/>
  <c r="CD152" i="8" a="1"/>
  <c r="CD152" i="8"/>
  <c r="CE152" i="8" a="1"/>
  <c r="CE152" i="8"/>
  <c r="CF152" i="8" a="1"/>
  <c r="CF152" i="8"/>
  <c r="CG152" i="8" a="1"/>
  <c r="CG152" i="8"/>
  <c r="CH152" i="8" a="1"/>
  <c r="CH152" i="8"/>
  <c r="CI152" i="8" a="1"/>
  <c r="CI152" i="8"/>
  <c r="CJ152" i="8" a="1"/>
  <c r="CJ152" i="8"/>
  <c r="CK152" i="8" a="1"/>
  <c r="CK152" i="8"/>
  <c r="CL152" i="8" a="1"/>
  <c r="CL152" i="8"/>
  <c r="CM152" i="8" a="1"/>
  <c r="CM152" i="8"/>
  <c r="CN152" i="8" a="1"/>
  <c r="CN152" i="8"/>
  <c r="CO152" i="8" a="1"/>
  <c r="CO152" i="8"/>
  <c r="BZ153" i="8" a="1"/>
  <c r="BZ153" i="8"/>
  <c r="CA153" i="8" a="1"/>
  <c r="CA153" i="8"/>
  <c r="CB153" i="8" a="1"/>
  <c r="CB153" i="8"/>
  <c r="CC153" i="8" a="1"/>
  <c r="CC153" i="8"/>
  <c r="CD153" i="8" a="1"/>
  <c r="CD153" i="8"/>
  <c r="CE153" i="8" a="1"/>
  <c r="CE153" i="8"/>
  <c r="CF153" i="8" a="1"/>
  <c r="CF153" i="8"/>
  <c r="CG153" i="8" a="1"/>
  <c r="CG153" i="8"/>
  <c r="CH153" i="8" a="1"/>
  <c r="CH153" i="8"/>
  <c r="CI153" i="8" a="1"/>
  <c r="CI153" i="8"/>
  <c r="CJ153" i="8" a="1"/>
  <c r="CJ153" i="8"/>
  <c r="CK153" i="8" a="1"/>
  <c r="CK153" i="8"/>
  <c r="CL153" i="8" a="1"/>
  <c r="CL153" i="8"/>
  <c r="CM153" i="8" a="1"/>
  <c r="CM153" i="8"/>
  <c r="CN153" i="8" a="1"/>
  <c r="CN153" i="8"/>
  <c r="CO153" i="8" a="1"/>
  <c r="CO153" i="8"/>
  <c r="BZ154" i="8" a="1"/>
  <c r="BZ154" i="8"/>
  <c r="CA154" i="8" a="1"/>
  <c r="CA154" i="8"/>
  <c r="CB154" i="8" a="1"/>
  <c r="CB154" i="8"/>
  <c r="CC154" i="8" a="1"/>
  <c r="CC154" i="8"/>
  <c r="CD154" i="8" a="1"/>
  <c r="CD154" i="8"/>
  <c r="CE154" i="8" a="1"/>
  <c r="CE154" i="8"/>
  <c r="CF154" i="8" a="1"/>
  <c r="CF154" i="8"/>
  <c r="CG154" i="8" a="1"/>
  <c r="CG154" i="8"/>
  <c r="CH154" i="8" a="1"/>
  <c r="CH154" i="8"/>
  <c r="CI154" i="8" a="1"/>
  <c r="CI154" i="8"/>
  <c r="CJ154" i="8" a="1"/>
  <c r="CJ154" i="8"/>
  <c r="CK154" i="8" a="1"/>
  <c r="CK154" i="8"/>
  <c r="CL154" i="8" a="1"/>
  <c r="CL154" i="8"/>
  <c r="CM154" i="8" a="1"/>
  <c r="CM154" i="8"/>
  <c r="CN154" i="8" a="1"/>
  <c r="CN154" i="8"/>
  <c r="CO154" i="8" a="1"/>
  <c r="CO154" i="8"/>
  <c r="BZ155" i="8" a="1"/>
  <c r="BZ155" i="8"/>
  <c r="CA155" i="8" a="1"/>
  <c r="CA155" i="8"/>
  <c r="CB155" i="8" a="1"/>
  <c r="CB155" i="8"/>
  <c r="CC155" i="8" a="1"/>
  <c r="CC155" i="8"/>
  <c r="CD155" i="8" a="1"/>
  <c r="CD155" i="8"/>
  <c r="CE155" i="8" a="1"/>
  <c r="CE155" i="8"/>
  <c r="CF155" i="8" a="1"/>
  <c r="CF155" i="8"/>
  <c r="CG155" i="8" a="1"/>
  <c r="CG155" i="8"/>
  <c r="CH155" i="8" a="1"/>
  <c r="CH155" i="8"/>
  <c r="CI155" i="8" a="1"/>
  <c r="CI155" i="8"/>
  <c r="CJ155" i="8" a="1"/>
  <c r="CJ155" i="8"/>
  <c r="CK155" i="8" a="1"/>
  <c r="CK155" i="8"/>
  <c r="CL155" i="8" a="1"/>
  <c r="CL155" i="8"/>
  <c r="CM155" i="8" a="1"/>
  <c r="CM155" i="8"/>
  <c r="CN155" i="8" a="1"/>
  <c r="CN155" i="8"/>
  <c r="CO155" i="8" a="1"/>
  <c r="CO155" i="8"/>
  <c r="BZ156" i="8" a="1"/>
  <c r="BZ156" i="8"/>
  <c r="CA156" i="8" a="1"/>
  <c r="CA156" i="8"/>
  <c r="CB156" i="8" a="1"/>
  <c r="CB156" i="8"/>
  <c r="CC156" i="8" a="1"/>
  <c r="CC156" i="8"/>
  <c r="CD156" i="8" a="1"/>
  <c r="CD156" i="8"/>
  <c r="CE156" i="8" a="1"/>
  <c r="CE156" i="8"/>
  <c r="CF156" i="8" a="1"/>
  <c r="CF156" i="8"/>
  <c r="CG156" i="8" a="1"/>
  <c r="CG156" i="8"/>
  <c r="CH156" i="8" a="1"/>
  <c r="CH156" i="8"/>
  <c r="CI156" i="8" a="1"/>
  <c r="CI156" i="8"/>
  <c r="CJ156" i="8" a="1"/>
  <c r="CJ156" i="8"/>
  <c r="CK156" i="8" a="1"/>
  <c r="CK156" i="8"/>
  <c r="CL156" i="8" a="1"/>
  <c r="CL156" i="8"/>
  <c r="CM156" i="8" a="1"/>
  <c r="CM156" i="8"/>
  <c r="CN156" i="8" a="1"/>
  <c r="CN156" i="8"/>
  <c r="CO156" i="8" a="1"/>
  <c r="CO156" i="8"/>
  <c r="BZ157" i="8" a="1"/>
  <c r="BZ157" i="8"/>
  <c r="CA157" i="8" a="1"/>
  <c r="CA157" i="8"/>
  <c r="CB157" i="8" a="1"/>
  <c r="CB157" i="8"/>
  <c r="CC157" i="8" a="1"/>
  <c r="CC157" i="8"/>
  <c r="CD157" i="8" a="1"/>
  <c r="CD157" i="8"/>
  <c r="CE157" i="8" a="1"/>
  <c r="CE157" i="8"/>
  <c r="CF157" i="8" a="1"/>
  <c r="CF157" i="8"/>
  <c r="CG157" i="8" a="1"/>
  <c r="CG157" i="8"/>
  <c r="CH157" i="8" a="1"/>
  <c r="CH157" i="8"/>
  <c r="CI157" i="8" a="1"/>
  <c r="CI157" i="8"/>
  <c r="CJ157" i="8" a="1"/>
  <c r="CJ157" i="8"/>
  <c r="CK157" i="8" a="1"/>
  <c r="CK157" i="8"/>
  <c r="CL157" i="8" a="1"/>
  <c r="CL157" i="8"/>
  <c r="CM157" i="8" a="1"/>
  <c r="CM157" i="8"/>
  <c r="CN157" i="8" a="1"/>
  <c r="CN157" i="8"/>
  <c r="CO157" i="8" a="1"/>
  <c r="CO157" i="8"/>
  <c r="BZ158" i="8" a="1"/>
  <c r="BZ158" i="8"/>
  <c r="CA158" i="8" a="1"/>
  <c r="CA158" i="8"/>
  <c r="CB158" i="8" a="1"/>
  <c r="CB158" i="8"/>
  <c r="CC158" i="8" a="1"/>
  <c r="CC158" i="8"/>
  <c r="CD158" i="8" a="1"/>
  <c r="CD158" i="8"/>
  <c r="CE158" i="8" a="1"/>
  <c r="CE158" i="8"/>
  <c r="CF158" i="8" a="1"/>
  <c r="CF158" i="8"/>
  <c r="CG158" i="8" a="1"/>
  <c r="CG158" i="8"/>
  <c r="CH158" i="8" a="1"/>
  <c r="CH158" i="8"/>
  <c r="CI158" i="8" a="1"/>
  <c r="CI158" i="8"/>
  <c r="CJ158" i="8" a="1"/>
  <c r="CJ158" i="8"/>
  <c r="CK158" i="8" a="1"/>
  <c r="CK158" i="8"/>
  <c r="CL158" i="8" a="1"/>
  <c r="CL158" i="8"/>
  <c r="CM158" i="8" a="1"/>
  <c r="CM158" i="8"/>
  <c r="CN158" i="8" a="1"/>
  <c r="CN158" i="8"/>
  <c r="CO158" i="8" a="1"/>
  <c r="CO158" i="8"/>
  <c r="BZ159" i="8" a="1"/>
  <c r="BZ159" i="8"/>
  <c r="CA159" i="8" a="1"/>
  <c r="CA159" i="8"/>
  <c r="CB159" i="8" a="1"/>
  <c r="CB159" i="8"/>
  <c r="CC159" i="8" a="1"/>
  <c r="CC159" i="8"/>
  <c r="CD159" i="8" a="1"/>
  <c r="CD159" i="8"/>
  <c r="CE159" i="8" a="1"/>
  <c r="CE159" i="8"/>
  <c r="CF159" i="8" a="1"/>
  <c r="CF159" i="8"/>
  <c r="CG159" i="8" a="1"/>
  <c r="CG159" i="8"/>
  <c r="CH159" i="8" a="1"/>
  <c r="CH159" i="8"/>
  <c r="CI159" i="8" a="1"/>
  <c r="CI159" i="8"/>
  <c r="CJ159" i="8" a="1"/>
  <c r="CJ159" i="8"/>
  <c r="CK159" i="8" a="1"/>
  <c r="CK159" i="8"/>
  <c r="CL159" i="8" a="1"/>
  <c r="CL159" i="8"/>
  <c r="CM159" i="8" a="1"/>
  <c r="CM159" i="8"/>
  <c r="CN159" i="8" a="1"/>
  <c r="CN159" i="8"/>
  <c r="CO159" i="8" a="1"/>
  <c r="CO159" i="8"/>
  <c r="BZ160" i="8" a="1"/>
  <c r="BZ160" i="8"/>
  <c r="CA160" i="8" a="1"/>
  <c r="CA160" i="8"/>
  <c r="CB160" i="8" a="1"/>
  <c r="CB160" i="8"/>
  <c r="CC160" i="8" a="1"/>
  <c r="CC160" i="8"/>
  <c r="CD160" i="8" a="1"/>
  <c r="CD160" i="8"/>
  <c r="CE160" i="8" a="1"/>
  <c r="CE160" i="8"/>
  <c r="CF160" i="8" a="1"/>
  <c r="CF160" i="8"/>
  <c r="CG160" i="8" a="1"/>
  <c r="CG160" i="8"/>
  <c r="CH160" i="8" a="1"/>
  <c r="CH160" i="8"/>
  <c r="CI160" i="8" a="1"/>
  <c r="CI160" i="8"/>
  <c r="CJ160" i="8" a="1"/>
  <c r="CJ160" i="8"/>
  <c r="CK160" i="8" a="1"/>
  <c r="CK160" i="8"/>
  <c r="CL160" i="8" a="1"/>
  <c r="CL160" i="8"/>
  <c r="CM160" i="8" a="1"/>
  <c r="CM160" i="8"/>
  <c r="CN160" i="8" a="1"/>
  <c r="CN160" i="8"/>
  <c r="CO160" i="8" a="1"/>
  <c r="CO160" i="8"/>
  <c r="BZ161" i="8" a="1"/>
  <c r="BZ161" i="8"/>
  <c r="CA161" i="8" a="1"/>
  <c r="CA161" i="8"/>
  <c r="CB161" i="8" a="1"/>
  <c r="CB161" i="8"/>
  <c r="CC161" i="8" a="1"/>
  <c r="CC161" i="8"/>
  <c r="CD161" i="8" a="1"/>
  <c r="CD161" i="8"/>
  <c r="CE161" i="8" a="1"/>
  <c r="CE161" i="8"/>
  <c r="CF161" i="8" a="1"/>
  <c r="CF161" i="8"/>
  <c r="CG161" i="8" a="1"/>
  <c r="CG161" i="8"/>
  <c r="CH161" i="8" a="1"/>
  <c r="CH161" i="8"/>
  <c r="CI161" i="8" a="1"/>
  <c r="CI161" i="8"/>
  <c r="CJ161" i="8" a="1"/>
  <c r="CJ161" i="8"/>
  <c r="CK161" i="8" a="1"/>
  <c r="CK161" i="8"/>
  <c r="CL161" i="8" a="1"/>
  <c r="CL161" i="8"/>
  <c r="CM161" i="8" a="1"/>
  <c r="CM161" i="8"/>
  <c r="CN161" i="8" a="1"/>
  <c r="CN161" i="8"/>
  <c r="CO161" i="8" a="1"/>
  <c r="CO161" i="8"/>
  <c r="BZ162" i="8" a="1"/>
  <c r="BZ162" i="8"/>
  <c r="CA162" i="8" a="1"/>
  <c r="CA162" i="8"/>
  <c r="CB162" i="8" a="1"/>
  <c r="CB162" i="8"/>
  <c r="CC162" i="8" a="1"/>
  <c r="CC162" i="8"/>
  <c r="CD162" i="8" a="1"/>
  <c r="CD162" i="8"/>
  <c r="CE162" i="8" a="1"/>
  <c r="CE162" i="8"/>
  <c r="CF162" i="8" a="1"/>
  <c r="CF162" i="8"/>
  <c r="CG162" i="8" a="1"/>
  <c r="CG162" i="8"/>
  <c r="CH162" i="8" a="1"/>
  <c r="CH162" i="8"/>
  <c r="CI162" i="8" a="1"/>
  <c r="CI162" i="8"/>
  <c r="CJ162" i="8" a="1"/>
  <c r="CJ162" i="8"/>
  <c r="CK162" i="8" a="1"/>
  <c r="CK162" i="8"/>
  <c r="CL162" i="8" a="1"/>
  <c r="CL162" i="8"/>
  <c r="CM162" i="8" a="1"/>
  <c r="CM162" i="8"/>
  <c r="CN162" i="8" a="1"/>
  <c r="CN162" i="8"/>
  <c r="CO162" i="8" a="1"/>
  <c r="CO162" i="8"/>
  <c r="BZ163" i="8" a="1"/>
  <c r="BZ163" i="8"/>
  <c r="CA163" i="8" a="1"/>
  <c r="CA163" i="8"/>
  <c r="CB163" i="8" a="1"/>
  <c r="CB163" i="8"/>
  <c r="CC163" i="8" a="1"/>
  <c r="CC163" i="8"/>
  <c r="CD163" i="8" a="1"/>
  <c r="CD163" i="8"/>
  <c r="CE163" i="8" a="1"/>
  <c r="CE163" i="8"/>
  <c r="CF163" i="8" a="1"/>
  <c r="CF163" i="8"/>
  <c r="CG163" i="8" a="1"/>
  <c r="CG163" i="8"/>
  <c r="CH163" i="8" a="1"/>
  <c r="CH163" i="8"/>
  <c r="CI163" i="8" a="1"/>
  <c r="CI163" i="8"/>
  <c r="CJ163" i="8" a="1"/>
  <c r="CJ163" i="8"/>
  <c r="CK163" i="8" a="1"/>
  <c r="CK163" i="8"/>
  <c r="CL163" i="8" a="1"/>
  <c r="CL163" i="8"/>
  <c r="CM163" i="8" a="1"/>
  <c r="CM163" i="8"/>
  <c r="CN163" i="8" a="1"/>
  <c r="CN163" i="8"/>
  <c r="CO163" i="8" a="1"/>
  <c r="CO163" i="8"/>
  <c r="BZ164" i="8" a="1"/>
  <c r="BZ164" i="8"/>
  <c r="CA164" i="8" a="1"/>
  <c r="CA164" i="8"/>
  <c r="CB164" i="8" a="1"/>
  <c r="CB164" i="8"/>
  <c r="CC164" i="8" a="1"/>
  <c r="CC164" i="8"/>
  <c r="CD164" i="8" a="1"/>
  <c r="CD164" i="8"/>
  <c r="CE164" i="8" a="1"/>
  <c r="CE164" i="8"/>
  <c r="CF164" i="8" a="1"/>
  <c r="CF164" i="8"/>
  <c r="CG164" i="8" a="1"/>
  <c r="CG164" i="8"/>
  <c r="CH164" i="8" a="1"/>
  <c r="CH164" i="8"/>
  <c r="CI164" i="8" a="1"/>
  <c r="CI164" i="8"/>
  <c r="CJ164" i="8" a="1"/>
  <c r="CJ164" i="8"/>
  <c r="CK164" i="8" a="1"/>
  <c r="CK164" i="8"/>
  <c r="CL164" i="8" a="1"/>
  <c r="CL164" i="8"/>
  <c r="CM164" i="8" a="1"/>
  <c r="CM164" i="8"/>
  <c r="CN164" i="8" a="1"/>
  <c r="CN164" i="8"/>
  <c r="CO164" i="8" a="1"/>
  <c r="CO164" i="8"/>
  <c r="BZ165" i="8" a="1"/>
  <c r="BZ165" i="8"/>
  <c r="CA165" i="8" a="1"/>
  <c r="CA165" i="8"/>
  <c r="CB165" i="8" a="1"/>
  <c r="CB165" i="8"/>
  <c r="CC165" i="8" a="1"/>
  <c r="CC165" i="8"/>
  <c r="CD165" i="8" a="1"/>
  <c r="CD165" i="8"/>
  <c r="CE165" i="8" a="1"/>
  <c r="CE165" i="8"/>
  <c r="CF165" i="8" a="1"/>
  <c r="CF165" i="8"/>
  <c r="CG165" i="8" a="1"/>
  <c r="CG165" i="8"/>
  <c r="CH165" i="8" a="1"/>
  <c r="CH165" i="8"/>
  <c r="CI165" i="8" a="1"/>
  <c r="CI165" i="8"/>
  <c r="CJ165" i="8" a="1"/>
  <c r="CJ165" i="8"/>
  <c r="CK165" i="8" a="1"/>
  <c r="CK165" i="8"/>
  <c r="CL165" i="8" a="1"/>
  <c r="CL165" i="8"/>
  <c r="CM165" i="8" a="1"/>
  <c r="CM165" i="8"/>
  <c r="CN165" i="8" a="1"/>
  <c r="CN165" i="8"/>
  <c r="CO165" i="8" a="1"/>
  <c r="CO165" i="8"/>
  <c r="BZ166" i="8" a="1"/>
  <c r="BZ166" i="8"/>
  <c r="CA166" i="8" a="1"/>
  <c r="CA166" i="8"/>
  <c r="CB166" i="8" a="1"/>
  <c r="CB166" i="8"/>
  <c r="CC166" i="8" a="1"/>
  <c r="CC166" i="8"/>
  <c r="CD166" i="8" a="1"/>
  <c r="CD166" i="8"/>
  <c r="CE166" i="8" a="1"/>
  <c r="CE166" i="8"/>
  <c r="CF166" i="8" a="1"/>
  <c r="CF166" i="8"/>
  <c r="CG166" i="8" a="1"/>
  <c r="CG166" i="8"/>
  <c r="CH166" i="8" a="1"/>
  <c r="CH166" i="8"/>
  <c r="CI166" i="8" a="1"/>
  <c r="CI166" i="8"/>
  <c r="CJ166" i="8" a="1"/>
  <c r="CJ166" i="8"/>
  <c r="CK166" i="8" a="1"/>
  <c r="CK166" i="8"/>
  <c r="CL166" i="8" a="1"/>
  <c r="CL166" i="8"/>
  <c r="CM166" i="8" a="1"/>
  <c r="CM166" i="8"/>
  <c r="CN166" i="8" a="1"/>
  <c r="CN166" i="8"/>
  <c r="CO166" i="8" a="1"/>
  <c r="CO166" i="8"/>
  <c r="BZ167" i="8" a="1"/>
  <c r="BZ167" i="8"/>
  <c r="CA167" i="8" a="1"/>
  <c r="CA167" i="8"/>
  <c r="CB167" i="8" a="1"/>
  <c r="CB167" i="8"/>
  <c r="CC167" i="8" a="1"/>
  <c r="CC167" i="8"/>
  <c r="CD167" i="8" a="1"/>
  <c r="CD167" i="8"/>
  <c r="CE167" i="8" a="1"/>
  <c r="CE167" i="8"/>
  <c r="CF167" i="8" a="1"/>
  <c r="CF167" i="8"/>
  <c r="CG167" i="8" a="1"/>
  <c r="CG167" i="8"/>
  <c r="CH167" i="8" a="1"/>
  <c r="CH167" i="8"/>
  <c r="CI167" i="8" a="1"/>
  <c r="CI167" i="8"/>
  <c r="CJ167" i="8" a="1"/>
  <c r="CJ167" i="8"/>
  <c r="CK167" i="8" a="1"/>
  <c r="CK167" i="8"/>
  <c r="CL167" i="8" a="1"/>
  <c r="CL167" i="8"/>
  <c r="CM167" i="8" a="1"/>
  <c r="CM167" i="8"/>
  <c r="CN167" i="8" a="1"/>
  <c r="CN167" i="8"/>
  <c r="CO167" i="8" a="1"/>
  <c r="CO167" i="8"/>
  <c r="BZ168" i="8" a="1"/>
  <c r="BZ168" i="8"/>
  <c r="CA168" i="8" a="1"/>
  <c r="CA168" i="8"/>
  <c r="CB168" i="8" a="1"/>
  <c r="CB168" i="8"/>
  <c r="CC168" i="8" a="1"/>
  <c r="CC168" i="8"/>
  <c r="CD168" i="8" a="1"/>
  <c r="CD168" i="8"/>
  <c r="CE168" i="8" a="1"/>
  <c r="CE168" i="8"/>
  <c r="CF168" i="8" a="1"/>
  <c r="CF168" i="8"/>
  <c r="CG168" i="8" a="1"/>
  <c r="CG168" i="8"/>
  <c r="CH168" i="8" a="1"/>
  <c r="CH168" i="8"/>
  <c r="CI168" i="8" a="1"/>
  <c r="CI168" i="8"/>
  <c r="CJ168" i="8" a="1"/>
  <c r="CJ168" i="8"/>
  <c r="CK168" i="8" a="1"/>
  <c r="CK168" i="8"/>
  <c r="CL168" i="8" a="1"/>
  <c r="CL168" i="8"/>
  <c r="CM168" i="8" a="1"/>
  <c r="CM168" i="8"/>
  <c r="CN168" i="8" a="1"/>
  <c r="CN168" i="8"/>
  <c r="CO168" i="8" a="1"/>
  <c r="CO168" i="8"/>
  <c r="BZ169" i="8" a="1"/>
  <c r="BZ169" i="8"/>
  <c r="CA169" i="8" a="1"/>
  <c r="CA169" i="8"/>
  <c r="CB169" i="8" a="1"/>
  <c r="CB169" i="8"/>
  <c r="CC169" i="8" a="1"/>
  <c r="CC169" i="8"/>
  <c r="CD169" i="8" a="1"/>
  <c r="CD169" i="8"/>
  <c r="CE169" i="8" a="1"/>
  <c r="CE169" i="8"/>
  <c r="CF169" i="8" a="1"/>
  <c r="CF169" i="8"/>
  <c r="CG169" i="8" a="1"/>
  <c r="CG169" i="8"/>
  <c r="CH169" i="8" a="1"/>
  <c r="CH169" i="8"/>
  <c r="CI169" i="8" a="1"/>
  <c r="CI169" i="8"/>
  <c r="CJ169" i="8" a="1"/>
  <c r="CJ169" i="8"/>
  <c r="CK169" i="8" a="1"/>
  <c r="CK169" i="8"/>
  <c r="CL169" i="8" a="1"/>
  <c r="CL169" i="8"/>
  <c r="CM169" i="8" a="1"/>
  <c r="CM169" i="8"/>
  <c r="CN169" i="8" a="1"/>
  <c r="CN169" i="8"/>
  <c r="CO169" i="8" a="1"/>
  <c r="CO169" i="8"/>
  <c r="BZ170" i="8" a="1"/>
  <c r="BZ170" i="8"/>
  <c r="CA170" i="8" a="1"/>
  <c r="CA170" i="8"/>
  <c r="CB170" i="8" a="1"/>
  <c r="CB170" i="8"/>
  <c r="CC170" i="8" a="1"/>
  <c r="CC170" i="8"/>
  <c r="CD170" i="8" a="1"/>
  <c r="CD170" i="8"/>
  <c r="CE170" i="8" a="1"/>
  <c r="CE170" i="8"/>
  <c r="CF170" i="8" a="1"/>
  <c r="CF170" i="8"/>
  <c r="CG170" i="8" a="1"/>
  <c r="CG170" i="8"/>
  <c r="CH170" i="8" a="1"/>
  <c r="CH170" i="8"/>
  <c r="CI170" i="8" a="1"/>
  <c r="CI170" i="8"/>
  <c r="CJ170" i="8" a="1"/>
  <c r="CJ170" i="8"/>
  <c r="CK170" i="8" a="1"/>
  <c r="CK170" i="8"/>
  <c r="CL170" i="8" a="1"/>
  <c r="CL170" i="8"/>
  <c r="CM170" i="8" a="1"/>
  <c r="CM170" i="8"/>
  <c r="CN170" i="8" a="1"/>
  <c r="CN170" i="8"/>
  <c r="CO170" i="8" a="1"/>
  <c r="CO170" i="8"/>
  <c r="BZ171" i="8" a="1"/>
  <c r="BZ171" i="8"/>
  <c r="CA171" i="8" a="1"/>
  <c r="CA171" i="8"/>
  <c r="CB171" i="8" a="1"/>
  <c r="CB171" i="8"/>
  <c r="CC171" i="8" a="1"/>
  <c r="CC171" i="8"/>
  <c r="CD171" i="8" a="1"/>
  <c r="CD171" i="8"/>
  <c r="CE171" i="8" a="1"/>
  <c r="CE171" i="8"/>
  <c r="CF171" i="8" a="1"/>
  <c r="CF171" i="8"/>
  <c r="CG171" i="8" a="1"/>
  <c r="CG171" i="8"/>
  <c r="CH171" i="8" a="1"/>
  <c r="CH171" i="8"/>
  <c r="CI171" i="8" a="1"/>
  <c r="CI171" i="8"/>
  <c r="CJ171" i="8" a="1"/>
  <c r="CJ171" i="8"/>
  <c r="CK171" i="8" a="1"/>
  <c r="CK171" i="8"/>
  <c r="CL171" i="8" a="1"/>
  <c r="CL171" i="8"/>
  <c r="CM171" i="8" a="1"/>
  <c r="CM171" i="8"/>
  <c r="CN171" i="8" a="1"/>
  <c r="CN171" i="8"/>
  <c r="CO171" i="8" a="1"/>
  <c r="CO171" i="8"/>
  <c r="BZ172" i="8" a="1"/>
  <c r="BZ172" i="8"/>
  <c r="CA172" i="8" a="1"/>
  <c r="CA172" i="8"/>
  <c r="CB172" i="8" a="1"/>
  <c r="CB172" i="8"/>
  <c r="CC172" i="8" a="1"/>
  <c r="CC172" i="8"/>
  <c r="CD172" i="8" a="1"/>
  <c r="CD172" i="8"/>
  <c r="CE172" i="8" a="1"/>
  <c r="CE172" i="8"/>
  <c r="CF172" i="8" a="1"/>
  <c r="CF172" i="8"/>
  <c r="CG172" i="8" a="1"/>
  <c r="CG172" i="8"/>
  <c r="CH172" i="8" a="1"/>
  <c r="CH172" i="8"/>
  <c r="CI172" i="8" a="1"/>
  <c r="CI172" i="8"/>
  <c r="CJ172" i="8" a="1"/>
  <c r="CJ172" i="8"/>
  <c r="CK172" i="8" a="1"/>
  <c r="CK172" i="8"/>
  <c r="CL172" i="8" a="1"/>
  <c r="CL172" i="8"/>
  <c r="CM172" i="8" a="1"/>
  <c r="CM172" i="8"/>
  <c r="CN172" i="8" a="1"/>
  <c r="CN172" i="8"/>
  <c r="CO172" i="8" a="1"/>
  <c r="CO172" i="8"/>
  <c r="BZ173" i="8" a="1"/>
  <c r="BZ173" i="8"/>
  <c r="CA173" i="8" a="1"/>
  <c r="CA173" i="8"/>
  <c r="CB173" i="8" a="1"/>
  <c r="CB173" i="8"/>
  <c r="CC173" i="8" a="1"/>
  <c r="CC173" i="8"/>
  <c r="CD173" i="8" a="1"/>
  <c r="CD173" i="8"/>
  <c r="CE173" i="8" a="1"/>
  <c r="CE173" i="8"/>
  <c r="CF173" i="8" a="1"/>
  <c r="CF173" i="8"/>
  <c r="CG173" i="8" a="1"/>
  <c r="CG173" i="8"/>
  <c r="CH173" i="8" a="1"/>
  <c r="CH173" i="8"/>
  <c r="CI173" i="8" a="1"/>
  <c r="CI173" i="8"/>
  <c r="CJ173" i="8" a="1"/>
  <c r="CJ173" i="8"/>
  <c r="CK173" i="8" a="1"/>
  <c r="CK173" i="8"/>
  <c r="CL173" i="8" a="1"/>
  <c r="CL173" i="8"/>
  <c r="CM173" i="8" a="1"/>
  <c r="CM173" i="8"/>
  <c r="CN173" i="8" a="1"/>
  <c r="CN173" i="8"/>
  <c r="CO173" i="8" a="1"/>
  <c r="CO173" i="8"/>
  <c r="BZ174" i="8" a="1"/>
  <c r="BZ174" i="8"/>
  <c r="CA174" i="8" a="1"/>
  <c r="CA174" i="8"/>
  <c r="CB174" i="8" a="1"/>
  <c r="CB174" i="8"/>
  <c r="CC174" i="8" a="1"/>
  <c r="CC174" i="8"/>
  <c r="CD174" i="8" a="1"/>
  <c r="CD174" i="8"/>
  <c r="CE174" i="8" a="1"/>
  <c r="CE174" i="8"/>
  <c r="CF174" i="8" a="1"/>
  <c r="CF174" i="8"/>
  <c r="CG174" i="8" a="1"/>
  <c r="CG174" i="8"/>
  <c r="CH174" i="8" a="1"/>
  <c r="CH174" i="8"/>
  <c r="CI174" i="8" a="1"/>
  <c r="CI174" i="8"/>
  <c r="CJ174" i="8" a="1"/>
  <c r="CJ174" i="8"/>
  <c r="CK174" i="8" a="1"/>
  <c r="CK174" i="8"/>
  <c r="CL174" i="8" a="1"/>
  <c r="CL174" i="8"/>
  <c r="CM174" i="8" a="1"/>
  <c r="CM174" i="8"/>
  <c r="CN174" i="8" a="1"/>
  <c r="CN174" i="8"/>
  <c r="CO174" i="8" a="1"/>
  <c r="CO174" i="8"/>
  <c r="BZ175" i="8" a="1"/>
  <c r="BZ175" i="8"/>
  <c r="CA175" i="8" a="1"/>
  <c r="CA175" i="8"/>
  <c r="CB175" i="8" a="1"/>
  <c r="CB175" i="8"/>
  <c r="CC175" i="8" a="1"/>
  <c r="CC175" i="8"/>
  <c r="CD175" i="8" a="1"/>
  <c r="CD175" i="8"/>
  <c r="CE175" i="8" a="1"/>
  <c r="CE175" i="8"/>
  <c r="CF175" i="8" a="1"/>
  <c r="CF175" i="8"/>
  <c r="CG175" i="8" a="1"/>
  <c r="CG175" i="8"/>
  <c r="CH175" i="8" a="1"/>
  <c r="CH175" i="8"/>
  <c r="CI175" i="8" a="1"/>
  <c r="CI175" i="8"/>
  <c r="CJ175" i="8" a="1"/>
  <c r="CJ175" i="8"/>
  <c r="CK175" i="8" a="1"/>
  <c r="CK175" i="8"/>
  <c r="CL175" i="8" a="1"/>
  <c r="CL175" i="8"/>
  <c r="CM175" i="8" a="1"/>
  <c r="CM175" i="8"/>
  <c r="CN175" i="8" a="1"/>
  <c r="CN175" i="8"/>
  <c r="CO175" i="8" a="1"/>
  <c r="CO175" i="8"/>
  <c r="BZ176" i="8" a="1"/>
  <c r="BZ176" i="8"/>
  <c r="CA176" i="8" a="1"/>
  <c r="CA176" i="8"/>
  <c r="CB176" i="8" a="1"/>
  <c r="CB176" i="8"/>
  <c r="CC176" i="8" a="1"/>
  <c r="CC176" i="8"/>
  <c r="CD176" i="8" a="1"/>
  <c r="CD176" i="8"/>
  <c r="CE176" i="8" a="1"/>
  <c r="CE176" i="8"/>
  <c r="CF176" i="8" a="1"/>
  <c r="CF176" i="8"/>
  <c r="CG176" i="8" a="1"/>
  <c r="CG176" i="8"/>
  <c r="CH176" i="8" a="1"/>
  <c r="CH176" i="8"/>
  <c r="CI176" i="8" a="1"/>
  <c r="CI176" i="8"/>
  <c r="CJ176" i="8" a="1"/>
  <c r="CJ176" i="8"/>
  <c r="CK176" i="8" a="1"/>
  <c r="CK176" i="8"/>
  <c r="CL176" i="8" a="1"/>
  <c r="CL176" i="8"/>
  <c r="CM176" i="8" a="1"/>
  <c r="CM176" i="8"/>
  <c r="CN176" i="8" a="1"/>
  <c r="CN176" i="8"/>
  <c r="CO176" i="8" a="1"/>
  <c r="CO176" i="8"/>
  <c r="BZ177" i="8" a="1"/>
  <c r="BZ177" i="8"/>
  <c r="CA177" i="8" a="1"/>
  <c r="CA177" i="8"/>
  <c r="CB177" i="8" a="1"/>
  <c r="CB177" i="8"/>
  <c r="CC177" i="8" a="1"/>
  <c r="CC177" i="8"/>
  <c r="CD177" i="8" a="1"/>
  <c r="CD177" i="8"/>
  <c r="CE177" i="8" a="1"/>
  <c r="CE177" i="8"/>
  <c r="CF177" i="8" a="1"/>
  <c r="CF177" i="8"/>
  <c r="CG177" i="8" a="1"/>
  <c r="CG177" i="8"/>
  <c r="CH177" i="8" a="1"/>
  <c r="CH177" i="8"/>
  <c r="CI177" i="8" a="1"/>
  <c r="CI177" i="8"/>
  <c r="CJ177" i="8" a="1"/>
  <c r="CJ177" i="8"/>
  <c r="CK177" i="8" a="1"/>
  <c r="CK177" i="8"/>
  <c r="CL177" i="8" a="1"/>
  <c r="CL177" i="8"/>
  <c r="CM177" i="8" a="1"/>
  <c r="CM177" i="8"/>
  <c r="CN177" i="8" a="1"/>
  <c r="CN177" i="8"/>
  <c r="CO177" i="8" a="1"/>
  <c r="CO177" i="8"/>
  <c r="BZ178" i="8" a="1"/>
  <c r="BZ178" i="8"/>
  <c r="CA178" i="8" a="1"/>
  <c r="CA178" i="8"/>
  <c r="CB178" i="8" a="1"/>
  <c r="CB178" i="8"/>
  <c r="CC178" i="8" a="1"/>
  <c r="CC178" i="8"/>
  <c r="CD178" i="8" a="1"/>
  <c r="CD178" i="8"/>
  <c r="CE178" i="8" a="1"/>
  <c r="CE178" i="8"/>
  <c r="CF178" i="8" a="1"/>
  <c r="CF178" i="8"/>
  <c r="CG178" i="8" a="1"/>
  <c r="CG178" i="8"/>
  <c r="CH178" i="8" a="1"/>
  <c r="CH178" i="8"/>
  <c r="CI178" i="8" a="1"/>
  <c r="CI178" i="8"/>
  <c r="CJ178" i="8" a="1"/>
  <c r="CJ178" i="8"/>
  <c r="CK178" i="8" a="1"/>
  <c r="CK178" i="8"/>
  <c r="CL178" i="8" a="1"/>
  <c r="CL178" i="8"/>
  <c r="CM178" i="8" a="1"/>
  <c r="CM178" i="8"/>
  <c r="CN178" i="8" a="1"/>
  <c r="CN178" i="8"/>
  <c r="CO178" i="8" a="1"/>
  <c r="CO178" i="8"/>
  <c r="BZ179" i="8" a="1"/>
  <c r="BZ179" i="8"/>
  <c r="CA179" i="8" a="1"/>
  <c r="CA179" i="8"/>
  <c r="CB179" i="8" a="1"/>
  <c r="CB179" i="8"/>
  <c r="CC179" i="8" a="1"/>
  <c r="CC179" i="8"/>
  <c r="CD179" i="8" a="1"/>
  <c r="CD179" i="8"/>
  <c r="CE179" i="8" a="1"/>
  <c r="CE179" i="8"/>
  <c r="CF179" i="8" a="1"/>
  <c r="CF179" i="8"/>
  <c r="CG179" i="8" a="1"/>
  <c r="CG179" i="8"/>
  <c r="CH179" i="8" a="1"/>
  <c r="CH179" i="8"/>
  <c r="CI179" i="8" a="1"/>
  <c r="CI179" i="8"/>
  <c r="CJ179" i="8" a="1"/>
  <c r="CJ179" i="8"/>
  <c r="CK179" i="8" a="1"/>
  <c r="CK179" i="8"/>
  <c r="CL179" i="8" a="1"/>
  <c r="CL179" i="8"/>
  <c r="CM179" i="8" a="1"/>
  <c r="CM179" i="8"/>
  <c r="CN179" i="8" a="1"/>
  <c r="CN179" i="8"/>
  <c r="CO179" i="8" a="1"/>
  <c r="CO179" i="8"/>
  <c r="BZ180" i="8" a="1"/>
  <c r="BZ180" i="8"/>
  <c r="CA180" i="8" a="1"/>
  <c r="CA180" i="8"/>
  <c r="CB180" i="8" a="1"/>
  <c r="CB180" i="8"/>
  <c r="CC180" i="8" a="1"/>
  <c r="CC180" i="8"/>
  <c r="CD180" i="8" a="1"/>
  <c r="CD180" i="8"/>
  <c r="CE180" i="8" a="1"/>
  <c r="CE180" i="8"/>
  <c r="CF180" i="8" a="1"/>
  <c r="CF180" i="8"/>
  <c r="CG180" i="8" a="1"/>
  <c r="CG180" i="8"/>
  <c r="CH180" i="8" a="1"/>
  <c r="CH180" i="8"/>
  <c r="CI180" i="8" a="1"/>
  <c r="CI180" i="8"/>
  <c r="CJ180" i="8" a="1"/>
  <c r="CJ180" i="8"/>
  <c r="CK180" i="8" a="1"/>
  <c r="CK180" i="8"/>
  <c r="CL180" i="8" a="1"/>
  <c r="CL180" i="8"/>
  <c r="CM180" i="8" a="1"/>
  <c r="CM180" i="8"/>
  <c r="CN180" i="8" a="1"/>
  <c r="CN180" i="8"/>
  <c r="CO180" i="8" a="1"/>
  <c r="CO180" i="8"/>
  <c r="BZ181" i="8" a="1"/>
  <c r="BZ181" i="8"/>
  <c r="CA181" i="8" a="1"/>
  <c r="CA181" i="8"/>
  <c r="CB181" i="8" a="1"/>
  <c r="CB181" i="8"/>
  <c r="CC181" i="8" a="1"/>
  <c r="CC181" i="8"/>
  <c r="CD181" i="8" a="1"/>
  <c r="CD181" i="8"/>
  <c r="CE181" i="8" a="1"/>
  <c r="CE181" i="8"/>
  <c r="CF181" i="8" a="1"/>
  <c r="CF181" i="8"/>
  <c r="CG181" i="8" a="1"/>
  <c r="CG181" i="8"/>
  <c r="CH181" i="8" a="1"/>
  <c r="CH181" i="8"/>
  <c r="CI181" i="8" a="1"/>
  <c r="CI181" i="8"/>
  <c r="CJ181" i="8" a="1"/>
  <c r="CJ181" i="8"/>
  <c r="CK181" i="8" a="1"/>
  <c r="CK181" i="8"/>
  <c r="CL181" i="8" a="1"/>
  <c r="CL181" i="8"/>
  <c r="CM181" i="8" a="1"/>
  <c r="CM181" i="8"/>
  <c r="CN181" i="8" a="1"/>
  <c r="CN181" i="8"/>
  <c r="CO181" i="8" a="1"/>
  <c r="CO181" i="8"/>
  <c r="BZ182" i="8" a="1"/>
  <c r="BZ182" i="8"/>
  <c r="CA182" i="8" a="1"/>
  <c r="CA182" i="8"/>
  <c r="CB182" i="8" a="1"/>
  <c r="CB182" i="8"/>
  <c r="CC182" i="8" a="1"/>
  <c r="CC182" i="8"/>
  <c r="CD182" i="8" a="1"/>
  <c r="CD182" i="8"/>
  <c r="CE182" i="8" a="1"/>
  <c r="CE182" i="8"/>
  <c r="CF182" i="8" a="1"/>
  <c r="CF182" i="8"/>
  <c r="CG182" i="8" a="1"/>
  <c r="CG182" i="8"/>
  <c r="CH182" i="8" a="1"/>
  <c r="CH182" i="8"/>
  <c r="CI182" i="8" a="1"/>
  <c r="CI182" i="8"/>
  <c r="CJ182" i="8" a="1"/>
  <c r="CJ182" i="8"/>
  <c r="CK182" i="8" a="1"/>
  <c r="CK182" i="8"/>
  <c r="CL182" i="8" a="1"/>
  <c r="CL182" i="8"/>
  <c r="CM182" i="8" a="1"/>
  <c r="CM182" i="8"/>
  <c r="CN182" i="8" a="1"/>
  <c r="CN182" i="8"/>
  <c r="CO182" i="8" a="1"/>
  <c r="CO182" i="8"/>
  <c r="BZ183" i="8" a="1"/>
  <c r="BZ183" i="8"/>
  <c r="CA183" i="8" a="1"/>
  <c r="CA183" i="8"/>
  <c r="CB183" i="8" a="1"/>
  <c r="CB183" i="8"/>
  <c r="CC183" i="8" a="1"/>
  <c r="CC183" i="8"/>
  <c r="CD183" i="8" a="1"/>
  <c r="CD183" i="8"/>
  <c r="CE183" i="8" a="1"/>
  <c r="CE183" i="8"/>
  <c r="CF183" i="8" a="1"/>
  <c r="CF183" i="8"/>
  <c r="CG183" i="8" a="1"/>
  <c r="CG183" i="8"/>
  <c r="CH183" i="8" a="1"/>
  <c r="CH183" i="8"/>
  <c r="CI183" i="8" a="1"/>
  <c r="CI183" i="8"/>
  <c r="CJ183" i="8" a="1"/>
  <c r="CJ183" i="8"/>
  <c r="CK183" i="8" a="1"/>
  <c r="CK183" i="8"/>
  <c r="CL183" i="8" a="1"/>
  <c r="CL183" i="8"/>
  <c r="CM183" i="8" a="1"/>
  <c r="CM183" i="8"/>
  <c r="CN183" i="8" a="1"/>
  <c r="CN183" i="8"/>
  <c r="CO183" i="8" a="1"/>
  <c r="CO183" i="8"/>
  <c r="BZ184" i="8" a="1"/>
  <c r="BZ184" i="8"/>
  <c r="CA184" i="8" a="1"/>
  <c r="CA184" i="8"/>
  <c r="CB184" i="8" a="1"/>
  <c r="CB184" i="8"/>
  <c r="CC184" i="8" a="1"/>
  <c r="CC184" i="8"/>
  <c r="CD184" i="8" a="1"/>
  <c r="CD184" i="8"/>
  <c r="CE184" i="8" a="1"/>
  <c r="CE184" i="8"/>
  <c r="CF184" i="8" a="1"/>
  <c r="CF184" i="8"/>
  <c r="CG184" i="8" a="1"/>
  <c r="CG184" i="8"/>
  <c r="CH184" i="8" a="1"/>
  <c r="CH184" i="8"/>
  <c r="CI184" i="8" a="1"/>
  <c r="CI184" i="8"/>
  <c r="CJ184" i="8" a="1"/>
  <c r="CJ184" i="8"/>
  <c r="CK184" i="8" a="1"/>
  <c r="CK184" i="8"/>
  <c r="CL184" i="8" a="1"/>
  <c r="CL184" i="8"/>
  <c r="CM184" i="8" a="1"/>
  <c r="CM184" i="8"/>
  <c r="CN184" i="8" a="1"/>
  <c r="CN184" i="8"/>
  <c r="CO184" i="8" a="1"/>
  <c r="CO184" i="8"/>
  <c r="BZ185" i="8" a="1"/>
  <c r="BZ185" i="8"/>
  <c r="CA185" i="8" a="1"/>
  <c r="CA185" i="8"/>
  <c r="CB185" i="8" a="1"/>
  <c r="CB185" i="8"/>
  <c r="CC185" i="8" a="1"/>
  <c r="CC185" i="8"/>
  <c r="CD185" i="8" a="1"/>
  <c r="CD185" i="8"/>
  <c r="CE185" i="8" a="1"/>
  <c r="CE185" i="8"/>
  <c r="CF185" i="8" a="1"/>
  <c r="CF185" i="8"/>
  <c r="CG185" i="8" a="1"/>
  <c r="CG185" i="8"/>
  <c r="CH185" i="8" a="1"/>
  <c r="CH185" i="8"/>
  <c r="CI185" i="8" a="1"/>
  <c r="CI185" i="8"/>
  <c r="CJ185" i="8" a="1"/>
  <c r="CJ185" i="8"/>
  <c r="CK185" i="8" a="1"/>
  <c r="CK185" i="8"/>
  <c r="CL185" i="8" a="1"/>
  <c r="CL185" i="8"/>
  <c r="CM185" i="8" a="1"/>
  <c r="CM185" i="8"/>
  <c r="CN185" i="8" a="1"/>
  <c r="CN185" i="8"/>
  <c r="CO185" i="8" a="1"/>
  <c r="CO185" i="8"/>
  <c r="BZ186" i="8" a="1"/>
  <c r="BZ186" i="8"/>
  <c r="CA186" i="8" a="1"/>
  <c r="CA186" i="8"/>
  <c r="CB186" i="8" a="1"/>
  <c r="CB186" i="8"/>
  <c r="CC186" i="8" a="1"/>
  <c r="CC186" i="8"/>
  <c r="CD186" i="8" a="1"/>
  <c r="CD186" i="8"/>
  <c r="CE186" i="8" a="1"/>
  <c r="CE186" i="8"/>
  <c r="CF186" i="8" a="1"/>
  <c r="CF186" i="8"/>
  <c r="CG186" i="8" a="1"/>
  <c r="CG186" i="8"/>
  <c r="CH186" i="8" a="1"/>
  <c r="CH186" i="8"/>
  <c r="CI186" i="8" a="1"/>
  <c r="CI186" i="8"/>
  <c r="CJ186" i="8" a="1"/>
  <c r="CJ186" i="8"/>
  <c r="CK186" i="8" a="1"/>
  <c r="CK186" i="8"/>
  <c r="CL186" i="8" a="1"/>
  <c r="CL186" i="8"/>
  <c r="CM186" i="8" a="1"/>
  <c r="CM186" i="8"/>
  <c r="CN186" i="8" a="1"/>
  <c r="CN186" i="8"/>
  <c r="CO186" i="8" a="1"/>
  <c r="CO186" i="8"/>
  <c r="BZ187" i="8" a="1"/>
  <c r="BZ187" i="8"/>
  <c r="CA187" i="8" a="1"/>
  <c r="CA187" i="8"/>
  <c r="CB187" i="8" a="1"/>
  <c r="CB187" i="8"/>
  <c r="CC187" i="8" a="1"/>
  <c r="CC187" i="8"/>
  <c r="CD187" i="8" a="1"/>
  <c r="CD187" i="8"/>
  <c r="CE187" i="8" a="1"/>
  <c r="CE187" i="8"/>
  <c r="CF187" i="8" a="1"/>
  <c r="CF187" i="8"/>
  <c r="CG187" i="8" a="1"/>
  <c r="CG187" i="8"/>
  <c r="CH187" i="8" a="1"/>
  <c r="CH187" i="8"/>
  <c r="CI187" i="8" a="1"/>
  <c r="CI187" i="8"/>
  <c r="CJ187" i="8" a="1"/>
  <c r="CJ187" i="8"/>
  <c r="CK187" i="8" a="1"/>
  <c r="CK187" i="8"/>
  <c r="CL187" i="8" a="1"/>
  <c r="CL187" i="8"/>
  <c r="CM187" i="8" a="1"/>
  <c r="CM187" i="8"/>
  <c r="CN187" i="8" a="1"/>
  <c r="CN187" i="8"/>
  <c r="CO187" i="8" a="1"/>
  <c r="CO187" i="8"/>
  <c r="BZ188" i="8" a="1"/>
  <c r="BZ188" i="8"/>
  <c r="CA188" i="8" a="1"/>
  <c r="CA188" i="8"/>
  <c r="CB188" i="8" a="1"/>
  <c r="CB188" i="8"/>
  <c r="CC188" i="8" a="1"/>
  <c r="CC188" i="8"/>
  <c r="CD188" i="8" a="1"/>
  <c r="CD188" i="8"/>
  <c r="CE188" i="8" a="1"/>
  <c r="CE188" i="8"/>
  <c r="CF188" i="8" a="1"/>
  <c r="CF188" i="8"/>
  <c r="CG188" i="8" a="1"/>
  <c r="CG188" i="8"/>
  <c r="CH188" i="8" a="1"/>
  <c r="CH188" i="8"/>
  <c r="CI188" i="8" a="1"/>
  <c r="CI188" i="8"/>
  <c r="CJ188" i="8" a="1"/>
  <c r="CJ188" i="8"/>
  <c r="CK188" i="8" a="1"/>
  <c r="CK188" i="8"/>
  <c r="CL188" i="8" a="1"/>
  <c r="CL188" i="8"/>
  <c r="CM188" i="8" a="1"/>
  <c r="CM188" i="8"/>
  <c r="CN188" i="8" a="1"/>
  <c r="CN188" i="8"/>
  <c r="CO188" i="8" a="1"/>
  <c r="CO188" i="8"/>
  <c r="BZ189" i="8" a="1"/>
  <c r="BZ189" i="8"/>
  <c r="CA189" i="8" a="1"/>
  <c r="CA189" i="8"/>
  <c r="CB189" i="8" a="1"/>
  <c r="CB189" i="8"/>
  <c r="CC189" i="8" a="1"/>
  <c r="CC189" i="8"/>
  <c r="CD189" i="8" a="1"/>
  <c r="CD189" i="8"/>
  <c r="CE189" i="8" a="1"/>
  <c r="CE189" i="8"/>
  <c r="CF189" i="8" a="1"/>
  <c r="CF189" i="8"/>
  <c r="CG189" i="8" a="1"/>
  <c r="CG189" i="8"/>
  <c r="CH189" i="8" a="1"/>
  <c r="CH189" i="8"/>
  <c r="CI189" i="8" a="1"/>
  <c r="CI189" i="8"/>
  <c r="CJ189" i="8" a="1"/>
  <c r="CJ189" i="8"/>
  <c r="CK189" i="8" a="1"/>
  <c r="CK189" i="8"/>
  <c r="CL189" i="8" a="1"/>
  <c r="CL189" i="8"/>
  <c r="CM189" i="8" a="1"/>
  <c r="CM189" i="8"/>
  <c r="CN189" i="8" a="1"/>
  <c r="CN189" i="8"/>
  <c r="CO189" i="8" a="1"/>
  <c r="CO189" i="8"/>
  <c r="BZ190" i="8" a="1"/>
  <c r="BZ190" i="8"/>
  <c r="CA190" i="8" a="1"/>
  <c r="CA190" i="8"/>
  <c r="CB190" i="8" a="1"/>
  <c r="CB190" i="8"/>
  <c r="CC190" i="8" a="1"/>
  <c r="CC190" i="8"/>
  <c r="CD190" i="8" a="1"/>
  <c r="CD190" i="8"/>
  <c r="CE190" i="8" a="1"/>
  <c r="CE190" i="8"/>
  <c r="CF190" i="8" a="1"/>
  <c r="CF190" i="8"/>
  <c r="CG190" i="8" a="1"/>
  <c r="CG190" i="8"/>
  <c r="CH190" i="8" a="1"/>
  <c r="CH190" i="8"/>
  <c r="CI190" i="8" a="1"/>
  <c r="CI190" i="8"/>
  <c r="CJ190" i="8" a="1"/>
  <c r="CJ190" i="8"/>
  <c r="CK190" i="8" a="1"/>
  <c r="CK190" i="8"/>
  <c r="CL190" i="8" a="1"/>
  <c r="CL190" i="8"/>
  <c r="CM190" i="8" a="1"/>
  <c r="CM190" i="8"/>
  <c r="CN190" i="8" a="1"/>
  <c r="CN190" i="8"/>
  <c r="CO190" i="8" a="1"/>
  <c r="CO190" i="8"/>
  <c r="BZ191" i="8" a="1"/>
  <c r="BZ191" i="8"/>
  <c r="CA191" i="8" a="1"/>
  <c r="CA191" i="8"/>
  <c r="CB191" i="8" a="1"/>
  <c r="CB191" i="8"/>
  <c r="CC191" i="8" a="1"/>
  <c r="CC191" i="8"/>
  <c r="CD191" i="8" a="1"/>
  <c r="CD191" i="8"/>
  <c r="CE191" i="8" a="1"/>
  <c r="CE191" i="8"/>
  <c r="CF191" i="8" a="1"/>
  <c r="CF191" i="8"/>
  <c r="CG191" i="8" a="1"/>
  <c r="CG191" i="8"/>
  <c r="CH191" i="8" a="1"/>
  <c r="CH191" i="8"/>
  <c r="CI191" i="8" a="1"/>
  <c r="CI191" i="8"/>
  <c r="CJ191" i="8" a="1"/>
  <c r="CJ191" i="8"/>
  <c r="CK191" i="8" a="1"/>
  <c r="CK191" i="8"/>
  <c r="CL191" i="8" a="1"/>
  <c r="CL191" i="8"/>
  <c r="CM191" i="8" a="1"/>
  <c r="CM191" i="8"/>
  <c r="CN191" i="8" a="1"/>
  <c r="CN191" i="8"/>
  <c r="CO191" i="8" a="1"/>
  <c r="CO191" i="8"/>
  <c r="BZ192" i="8" a="1"/>
  <c r="BZ192" i="8"/>
  <c r="CA192" i="8" a="1"/>
  <c r="CA192" i="8"/>
  <c r="CB192" i="8" a="1"/>
  <c r="CB192" i="8"/>
  <c r="CC192" i="8" a="1"/>
  <c r="CC192" i="8"/>
  <c r="CD192" i="8" a="1"/>
  <c r="CD192" i="8"/>
  <c r="CE192" i="8" a="1"/>
  <c r="CE192" i="8"/>
  <c r="CF192" i="8" a="1"/>
  <c r="CF192" i="8"/>
  <c r="CG192" i="8" a="1"/>
  <c r="CG192" i="8"/>
  <c r="CH192" i="8" a="1"/>
  <c r="CH192" i="8"/>
  <c r="CI192" i="8" a="1"/>
  <c r="CI192" i="8"/>
  <c r="CJ192" i="8" a="1"/>
  <c r="CJ192" i="8"/>
  <c r="CK192" i="8" a="1"/>
  <c r="CK192" i="8"/>
  <c r="CL192" i="8" a="1"/>
  <c r="CL192" i="8"/>
  <c r="CM192" i="8" a="1"/>
  <c r="CM192" i="8"/>
  <c r="CN192" i="8" a="1"/>
  <c r="CN192" i="8"/>
  <c r="CO192" i="8" a="1"/>
  <c r="CO192" i="8"/>
  <c r="BZ193" i="8" a="1"/>
  <c r="BZ193" i="8"/>
  <c r="CA193" i="8" a="1"/>
  <c r="CA193" i="8"/>
  <c r="CB193" i="8" a="1"/>
  <c r="CB193" i="8"/>
  <c r="CC193" i="8" a="1"/>
  <c r="CC193" i="8"/>
  <c r="CD193" i="8" a="1"/>
  <c r="CD193" i="8"/>
  <c r="CE193" i="8" a="1"/>
  <c r="CE193" i="8"/>
  <c r="CF193" i="8" a="1"/>
  <c r="CF193" i="8"/>
  <c r="CG193" i="8" a="1"/>
  <c r="CG193" i="8"/>
  <c r="CH193" i="8" a="1"/>
  <c r="CH193" i="8"/>
  <c r="CI193" i="8" a="1"/>
  <c r="CI193" i="8"/>
  <c r="CJ193" i="8" a="1"/>
  <c r="CJ193" i="8"/>
  <c r="CK193" i="8" a="1"/>
  <c r="CK193" i="8"/>
  <c r="CL193" i="8" a="1"/>
  <c r="CL193" i="8"/>
  <c r="CM193" i="8" a="1"/>
  <c r="CM193" i="8"/>
  <c r="CN193" i="8" a="1"/>
  <c r="CN193" i="8"/>
  <c r="CO193" i="8" a="1"/>
  <c r="CO193" i="8"/>
  <c r="BZ194" i="8" a="1"/>
  <c r="BZ194" i="8"/>
  <c r="CA194" i="8" a="1"/>
  <c r="CA194" i="8"/>
  <c r="CB194" i="8" a="1"/>
  <c r="CB194" i="8"/>
  <c r="CC194" i="8" a="1"/>
  <c r="CC194" i="8"/>
  <c r="CD194" i="8" a="1"/>
  <c r="CD194" i="8"/>
  <c r="CE194" i="8" a="1"/>
  <c r="CE194" i="8"/>
  <c r="CF194" i="8" a="1"/>
  <c r="CF194" i="8"/>
  <c r="CG194" i="8" a="1"/>
  <c r="CG194" i="8"/>
  <c r="CH194" i="8" a="1"/>
  <c r="CH194" i="8"/>
  <c r="CI194" i="8" a="1"/>
  <c r="CI194" i="8"/>
  <c r="CJ194" i="8" a="1"/>
  <c r="CJ194" i="8"/>
  <c r="CK194" i="8" a="1"/>
  <c r="CK194" i="8"/>
  <c r="CL194" i="8" a="1"/>
  <c r="CL194" i="8"/>
  <c r="CM194" i="8" a="1"/>
  <c r="CM194" i="8"/>
  <c r="CN194" i="8" a="1"/>
  <c r="CN194" i="8"/>
  <c r="CO194" i="8" a="1"/>
  <c r="CO194" i="8"/>
  <c r="BZ195" i="8" a="1"/>
  <c r="BZ195" i="8"/>
  <c r="CA195" i="8" a="1"/>
  <c r="CA195" i="8"/>
  <c r="CB195" i="8" a="1"/>
  <c r="CB195" i="8"/>
  <c r="CC195" i="8" a="1"/>
  <c r="CC195" i="8"/>
  <c r="CD195" i="8" a="1"/>
  <c r="CD195" i="8"/>
  <c r="CE195" i="8" a="1"/>
  <c r="CE195" i="8"/>
  <c r="CF195" i="8" a="1"/>
  <c r="CF195" i="8"/>
  <c r="CG195" i="8" a="1"/>
  <c r="CG195" i="8"/>
  <c r="CH195" i="8" a="1"/>
  <c r="CH195" i="8"/>
  <c r="CI195" i="8" a="1"/>
  <c r="CI195" i="8"/>
  <c r="CJ195" i="8" a="1"/>
  <c r="CJ195" i="8"/>
  <c r="CK195" i="8" a="1"/>
  <c r="CK195" i="8"/>
  <c r="CL195" i="8" a="1"/>
  <c r="CL195" i="8"/>
  <c r="CM195" i="8" a="1"/>
  <c r="CM195" i="8"/>
  <c r="CN195" i="8" a="1"/>
  <c r="CN195" i="8"/>
  <c r="CO195" i="8" a="1"/>
  <c r="CO195" i="8"/>
  <c r="BZ196" i="8" a="1"/>
  <c r="BZ196" i="8"/>
  <c r="CA196" i="8" a="1"/>
  <c r="CA196" i="8"/>
  <c r="CB196" i="8" a="1"/>
  <c r="CB196" i="8"/>
  <c r="CC196" i="8" a="1"/>
  <c r="CC196" i="8"/>
  <c r="CD196" i="8" a="1"/>
  <c r="CD196" i="8"/>
  <c r="CE196" i="8" a="1"/>
  <c r="CE196" i="8"/>
  <c r="CF196" i="8" a="1"/>
  <c r="CF196" i="8"/>
  <c r="CG196" i="8" a="1"/>
  <c r="CG196" i="8"/>
  <c r="CH196" i="8" a="1"/>
  <c r="CH196" i="8"/>
  <c r="CI196" i="8" a="1"/>
  <c r="CI196" i="8"/>
  <c r="CJ196" i="8" a="1"/>
  <c r="CJ196" i="8"/>
  <c r="CK196" i="8" a="1"/>
  <c r="CK196" i="8"/>
  <c r="CL196" i="8" a="1"/>
  <c r="CL196" i="8"/>
  <c r="CM196" i="8" a="1"/>
  <c r="CM196" i="8"/>
  <c r="CN196" i="8" a="1"/>
  <c r="CN196" i="8"/>
  <c r="CO196" i="8" a="1"/>
  <c r="CO196" i="8"/>
  <c r="BZ197" i="8" a="1"/>
  <c r="BZ197" i="8"/>
  <c r="CA197" i="8" a="1"/>
  <c r="CA197" i="8"/>
  <c r="CB197" i="8" a="1"/>
  <c r="CB197" i="8"/>
  <c r="CC197" i="8" a="1"/>
  <c r="CC197" i="8"/>
  <c r="CD197" i="8" a="1"/>
  <c r="CD197" i="8"/>
  <c r="CE197" i="8" a="1"/>
  <c r="CE197" i="8"/>
  <c r="CF197" i="8" a="1"/>
  <c r="CF197" i="8"/>
  <c r="CG197" i="8" a="1"/>
  <c r="CG197" i="8"/>
  <c r="CH197" i="8" a="1"/>
  <c r="CH197" i="8"/>
  <c r="CI197" i="8" a="1"/>
  <c r="CI197" i="8"/>
  <c r="CJ197" i="8" a="1"/>
  <c r="CJ197" i="8"/>
  <c r="CK197" i="8" a="1"/>
  <c r="CK197" i="8"/>
  <c r="CL197" i="8" a="1"/>
  <c r="CL197" i="8"/>
  <c r="CM197" i="8" a="1"/>
  <c r="CM197" i="8"/>
  <c r="CN197" i="8" a="1"/>
  <c r="CN197" i="8"/>
  <c r="CO197" i="8" a="1"/>
  <c r="CO197" i="8"/>
  <c r="BZ198" i="8" a="1"/>
  <c r="BZ198" i="8"/>
  <c r="CA198" i="8" a="1"/>
  <c r="CA198" i="8"/>
  <c r="CB198" i="8" a="1"/>
  <c r="CB198" i="8"/>
  <c r="CC198" i="8" a="1"/>
  <c r="CC198" i="8"/>
  <c r="CD198" i="8" a="1"/>
  <c r="CD198" i="8"/>
  <c r="CE198" i="8" a="1"/>
  <c r="CE198" i="8"/>
  <c r="CF198" i="8" a="1"/>
  <c r="CF198" i="8"/>
  <c r="CG198" i="8" a="1"/>
  <c r="CG198" i="8"/>
  <c r="CH198" i="8" a="1"/>
  <c r="CH198" i="8"/>
  <c r="CI198" i="8" a="1"/>
  <c r="CI198" i="8"/>
  <c r="CJ198" i="8" a="1"/>
  <c r="CJ198" i="8"/>
  <c r="CK198" i="8" a="1"/>
  <c r="CK198" i="8"/>
  <c r="CL198" i="8" a="1"/>
  <c r="CL198" i="8"/>
  <c r="CM198" i="8" a="1"/>
  <c r="CM198" i="8"/>
  <c r="CN198" i="8" a="1"/>
  <c r="CN198" i="8"/>
  <c r="CO198" i="8" a="1"/>
  <c r="CO198" i="8"/>
  <c r="BZ199" i="8" a="1"/>
  <c r="BZ199" i="8"/>
  <c r="CA199" i="8" a="1"/>
  <c r="CA199" i="8"/>
  <c r="CB199" i="8" a="1"/>
  <c r="CB199" i="8"/>
  <c r="CC199" i="8" a="1"/>
  <c r="CC199" i="8"/>
  <c r="CD199" i="8" a="1"/>
  <c r="CD199" i="8"/>
  <c r="CE199" i="8" a="1"/>
  <c r="CE199" i="8"/>
  <c r="CF199" i="8" a="1"/>
  <c r="CF199" i="8"/>
  <c r="CG199" i="8" a="1"/>
  <c r="CG199" i="8"/>
  <c r="CH199" i="8" a="1"/>
  <c r="CH199" i="8"/>
  <c r="CI199" i="8" a="1"/>
  <c r="CI199" i="8"/>
  <c r="CJ199" i="8" a="1"/>
  <c r="CJ199" i="8"/>
  <c r="CK199" i="8" a="1"/>
  <c r="CK199" i="8"/>
  <c r="CL199" i="8" a="1"/>
  <c r="CL199" i="8"/>
  <c r="CM199" i="8" a="1"/>
  <c r="CM199" i="8"/>
  <c r="CN199" i="8" a="1"/>
  <c r="CN199" i="8"/>
  <c r="CO199" i="8" a="1"/>
  <c r="CO199" i="8"/>
  <c r="BZ200" i="8" a="1"/>
  <c r="BZ200" i="8"/>
  <c r="CA200" i="8" a="1"/>
  <c r="CA200" i="8"/>
  <c r="CB200" i="8" a="1"/>
  <c r="CB200" i="8"/>
  <c r="CC200" i="8" a="1"/>
  <c r="CC200" i="8"/>
  <c r="CD200" i="8" a="1"/>
  <c r="CD200" i="8"/>
  <c r="CE200" i="8" a="1"/>
  <c r="CE200" i="8"/>
  <c r="CF200" i="8" a="1"/>
  <c r="CF200" i="8"/>
  <c r="CG200" i="8" a="1"/>
  <c r="CG200" i="8"/>
  <c r="CH200" i="8" a="1"/>
  <c r="CH200" i="8"/>
  <c r="CI200" i="8" a="1"/>
  <c r="CI200" i="8"/>
  <c r="CJ200" i="8" a="1"/>
  <c r="CJ200" i="8"/>
  <c r="CK200" i="8" a="1"/>
  <c r="CK200" i="8"/>
  <c r="CL200" i="8" a="1"/>
  <c r="CL200" i="8"/>
  <c r="CM200" i="8" a="1"/>
  <c r="CM200" i="8"/>
  <c r="CN200" i="8" a="1"/>
  <c r="CN200" i="8"/>
  <c r="CO200" i="8" a="1"/>
  <c r="CO200" i="8"/>
  <c r="BZ201" i="8" a="1"/>
  <c r="BZ201" i="8"/>
  <c r="CA201" i="8" a="1"/>
  <c r="CA201" i="8"/>
  <c r="CB201" i="8" a="1"/>
  <c r="CB201" i="8"/>
  <c r="CC201" i="8" a="1"/>
  <c r="CC201" i="8"/>
  <c r="CD201" i="8" a="1"/>
  <c r="CD201" i="8"/>
  <c r="CE201" i="8" a="1"/>
  <c r="CE201" i="8"/>
  <c r="CF201" i="8" a="1"/>
  <c r="CF201" i="8"/>
  <c r="CG201" i="8" a="1"/>
  <c r="CG201" i="8"/>
  <c r="CH201" i="8" a="1"/>
  <c r="CH201" i="8"/>
  <c r="CI201" i="8" a="1"/>
  <c r="CI201" i="8"/>
  <c r="CJ201" i="8" a="1"/>
  <c r="CJ201" i="8"/>
  <c r="CK201" i="8" a="1"/>
  <c r="CK201" i="8"/>
  <c r="CL201" i="8" a="1"/>
  <c r="CL201" i="8"/>
  <c r="CM201" i="8" a="1"/>
  <c r="CM201" i="8"/>
  <c r="CN201" i="8" a="1"/>
  <c r="CN201" i="8"/>
  <c r="CO201" i="8" a="1"/>
  <c r="CO201" i="8"/>
  <c r="BZ202" i="8" a="1"/>
  <c r="BZ202" i="8"/>
  <c r="CA202" i="8" a="1"/>
  <c r="CA202" i="8"/>
  <c r="CB202" i="8" a="1"/>
  <c r="CB202" i="8"/>
  <c r="CC202" i="8" a="1"/>
  <c r="CC202" i="8"/>
  <c r="CD202" i="8" a="1"/>
  <c r="CD202" i="8"/>
  <c r="CE202" i="8" a="1"/>
  <c r="CE202" i="8"/>
  <c r="CF202" i="8" a="1"/>
  <c r="CF202" i="8"/>
  <c r="CG202" i="8" a="1"/>
  <c r="CG202" i="8"/>
  <c r="CH202" i="8" a="1"/>
  <c r="CH202" i="8"/>
  <c r="CI202" i="8" a="1"/>
  <c r="CI202" i="8"/>
  <c r="CJ202" i="8" a="1"/>
  <c r="CJ202" i="8"/>
  <c r="CK202" i="8" a="1"/>
  <c r="CK202" i="8"/>
  <c r="CL202" i="8" a="1"/>
  <c r="CL202" i="8"/>
  <c r="CM202" i="8" a="1"/>
  <c r="CM202" i="8"/>
  <c r="CN202" i="8" a="1"/>
  <c r="CN202" i="8"/>
  <c r="CO202" i="8" a="1"/>
  <c r="CO202" i="8"/>
  <c r="BZ203" i="8" a="1"/>
  <c r="BZ203" i="8"/>
  <c r="CA203" i="8" a="1"/>
  <c r="CA203" i="8"/>
  <c r="CB203" i="8" a="1"/>
  <c r="CB203" i="8"/>
  <c r="CC203" i="8" a="1"/>
  <c r="CC203" i="8"/>
  <c r="CD203" i="8" a="1"/>
  <c r="CD203" i="8"/>
  <c r="CE203" i="8" a="1"/>
  <c r="CE203" i="8"/>
  <c r="CF203" i="8" a="1"/>
  <c r="CF203" i="8"/>
  <c r="CG203" i="8" a="1"/>
  <c r="CG203" i="8"/>
  <c r="CH203" i="8" a="1"/>
  <c r="CH203" i="8"/>
  <c r="CI203" i="8" a="1"/>
  <c r="CI203" i="8"/>
  <c r="CJ203" i="8" a="1"/>
  <c r="CJ203" i="8"/>
  <c r="CK203" i="8" a="1"/>
  <c r="CK203" i="8"/>
  <c r="CL203" i="8" a="1"/>
  <c r="CL203" i="8"/>
  <c r="CM203" i="8" a="1"/>
  <c r="CM203" i="8"/>
  <c r="CN203" i="8" a="1"/>
  <c r="CN203" i="8"/>
  <c r="CO203" i="8" a="1"/>
  <c r="CO203" i="8"/>
  <c r="BZ204" i="8" a="1"/>
  <c r="BZ204" i="8"/>
  <c r="CA204" i="8" a="1"/>
  <c r="CA204" i="8"/>
  <c r="CB204" i="8" a="1"/>
  <c r="CB204" i="8"/>
  <c r="CC204" i="8" a="1"/>
  <c r="CC204" i="8"/>
  <c r="CD204" i="8" a="1"/>
  <c r="CD204" i="8"/>
  <c r="CE204" i="8" a="1"/>
  <c r="CE204" i="8"/>
  <c r="CF204" i="8" a="1"/>
  <c r="CF204" i="8"/>
  <c r="CG204" i="8" a="1"/>
  <c r="CG204" i="8"/>
  <c r="CH204" i="8" a="1"/>
  <c r="CH204" i="8"/>
  <c r="CI204" i="8" a="1"/>
  <c r="CI204" i="8"/>
  <c r="CJ204" i="8" a="1"/>
  <c r="CJ204" i="8"/>
  <c r="CK204" i="8" a="1"/>
  <c r="CK204" i="8"/>
  <c r="CL204" i="8" a="1"/>
  <c r="CL204" i="8"/>
  <c r="CM204" i="8" a="1"/>
  <c r="CM204" i="8"/>
  <c r="CN204" i="8" a="1"/>
  <c r="CN204" i="8"/>
  <c r="CO204" i="8" a="1"/>
  <c r="CO204" i="8"/>
  <c r="BZ205" i="8" a="1"/>
  <c r="BZ205" i="8"/>
  <c r="CA205" i="8" a="1"/>
  <c r="CA205" i="8"/>
  <c r="CB205" i="8" a="1"/>
  <c r="CB205" i="8"/>
  <c r="CC205" i="8" a="1"/>
  <c r="CC205" i="8"/>
  <c r="CD205" i="8" a="1"/>
  <c r="CD205" i="8"/>
  <c r="CE205" i="8" a="1"/>
  <c r="CE205" i="8"/>
  <c r="CF205" i="8" a="1"/>
  <c r="CF205" i="8"/>
  <c r="CG205" i="8" a="1"/>
  <c r="CG205" i="8"/>
  <c r="CH205" i="8" a="1"/>
  <c r="CH205" i="8"/>
  <c r="CI205" i="8" a="1"/>
  <c r="CI205" i="8"/>
  <c r="CJ205" i="8" a="1"/>
  <c r="CJ205" i="8"/>
  <c r="CK205" i="8" a="1"/>
  <c r="CK205" i="8"/>
  <c r="CL205" i="8" a="1"/>
  <c r="CL205" i="8"/>
  <c r="CM205" i="8" a="1"/>
  <c r="CM205" i="8"/>
  <c r="CN205" i="8" a="1"/>
  <c r="CN205" i="8"/>
  <c r="CO205" i="8" a="1"/>
  <c r="CO205" i="8"/>
  <c r="BZ206" i="8" a="1"/>
  <c r="BZ206" i="8"/>
  <c r="CA206" i="8" a="1"/>
  <c r="CA206" i="8"/>
  <c r="CB206" i="8" a="1"/>
  <c r="CB206" i="8"/>
  <c r="CC206" i="8" a="1"/>
  <c r="CC206" i="8"/>
  <c r="CD206" i="8" a="1"/>
  <c r="CD206" i="8"/>
  <c r="CE206" i="8" a="1"/>
  <c r="CE206" i="8"/>
  <c r="CF206" i="8" a="1"/>
  <c r="CF206" i="8"/>
  <c r="CG206" i="8" a="1"/>
  <c r="CG206" i="8"/>
  <c r="CH206" i="8" a="1"/>
  <c r="CH206" i="8"/>
  <c r="CI206" i="8" a="1"/>
  <c r="CI206" i="8"/>
  <c r="CJ206" i="8" a="1"/>
  <c r="CJ206" i="8"/>
  <c r="CK206" i="8" a="1"/>
  <c r="CK206" i="8"/>
  <c r="CL206" i="8" a="1"/>
  <c r="CL206" i="8"/>
  <c r="CM206" i="8" a="1"/>
  <c r="CM206" i="8"/>
  <c r="CN206" i="8" a="1"/>
  <c r="CN206" i="8"/>
  <c r="CO206" i="8" a="1"/>
  <c r="CO206" i="8"/>
  <c r="BZ207" i="8" a="1"/>
  <c r="BZ207" i="8"/>
  <c r="CA207" i="8" a="1"/>
  <c r="CA207" i="8"/>
  <c r="CB207" i="8" a="1"/>
  <c r="CB207" i="8"/>
  <c r="CC207" i="8" a="1"/>
  <c r="CC207" i="8"/>
  <c r="CD207" i="8" a="1"/>
  <c r="CD207" i="8"/>
  <c r="CE207" i="8" a="1"/>
  <c r="CE207" i="8"/>
  <c r="CF207" i="8" a="1"/>
  <c r="CF207" i="8"/>
  <c r="CG207" i="8" a="1"/>
  <c r="CG207" i="8"/>
  <c r="CH207" i="8" a="1"/>
  <c r="CH207" i="8"/>
  <c r="CI207" i="8" a="1"/>
  <c r="CI207" i="8"/>
  <c r="CJ207" i="8" a="1"/>
  <c r="CJ207" i="8"/>
  <c r="CK207" i="8" a="1"/>
  <c r="CK207" i="8"/>
  <c r="CL207" i="8" a="1"/>
  <c r="CL207" i="8"/>
  <c r="CM207" i="8" a="1"/>
  <c r="CM207" i="8"/>
  <c r="CN207" i="8" a="1"/>
  <c r="CN207" i="8"/>
  <c r="CO207" i="8" a="1"/>
  <c r="CO207" i="8"/>
  <c r="BZ208" i="8" a="1"/>
  <c r="BZ208" i="8"/>
  <c r="CA208" i="8" a="1"/>
  <c r="CA208" i="8"/>
  <c r="CB208" i="8" a="1"/>
  <c r="CB208" i="8"/>
  <c r="CC208" i="8" a="1"/>
  <c r="CC208" i="8"/>
  <c r="CD208" i="8" a="1"/>
  <c r="CD208" i="8"/>
  <c r="CE208" i="8" a="1"/>
  <c r="CE208" i="8"/>
  <c r="CF208" i="8" a="1"/>
  <c r="CF208" i="8"/>
  <c r="CG208" i="8" a="1"/>
  <c r="CG208" i="8"/>
  <c r="CH208" i="8" a="1"/>
  <c r="CH208" i="8"/>
  <c r="CI208" i="8" a="1"/>
  <c r="CI208" i="8"/>
  <c r="CJ208" i="8" a="1"/>
  <c r="CJ208" i="8"/>
  <c r="CK208" i="8" a="1"/>
  <c r="CK208" i="8"/>
  <c r="CL208" i="8" a="1"/>
  <c r="CL208" i="8"/>
  <c r="CM208" i="8" a="1"/>
  <c r="CM208" i="8"/>
  <c r="CN208" i="8" a="1"/>
  <c r="CN208" i="8"/>
  <c r="CO208" i="8" a="1"/>
  <c r="CO208" i="8"/>
  <c r="BZ209" i="8" a="1"/>
  <c r="BZ209" i="8"/>
  <c r="CA209" i="8" a="1"/>
  <c r="CA209" i="8"/>
  <c r="CB209" i="8" a="1"/>
  <c r="CB209" i="8"/>
  <c r="CC209" i="8" a="1"/>
  <c r="CC209" i="8"/>
  <c r="CD209" i="8" a="1"/>
  <c r="CD209" i="8"/>
  <c r="CE209" i="8" a="1"/>
  <c r="CE209" i="8"/>
  <c r="CF209" i="8" a="1"/>
  <c r="CF209" i="8"/>
  <c r="CG209" i="8" a="1"/>
  <c r="CG209" i="8"/>
  <c r="CH209" i="8" a="1"/>
  <c r="CH209" i="8"/>
  <c r="CI209" i="8" a="1"/>
  <c r="CI209" i="8"/>
  <c r="CJ209" i="8" a="1"/>
  <c r="CJ209" i="8"/>
  <c r="CK209" i="8" a="1"/>
  <c r="CK209" i="8"/>
  <c r="CL209" i="8" a="1"/>
  <c r="CL209" i="8"/>
  <c r="CM209" i="8" a="1"/>
  <c r="CM209" i="8"/>
  <c r="CN209" i="8" a="1"/>
  <c r="CN209" i="8"/>
  <c r="CO209" i="8" a="1"/>
  <c r="CO209" i="8"/>
  <c r="BZ210" i="8" a="1"/>
  <c r="BZ210" i="8"/>
  <c r="CA210" i="8" a="1"/>
  <c r="CA210" i="8"/>
  <c r="CB210" i="8" a="1"/>
  <c r="CB210" i="8"/>
  <c r="CC210" i="8" a="1"/>
  <c r="CC210" i="8"/>
  <c r="CD210" i="8" a="1"/>
  <c r="CD210" i="8"/>
  <c r="CE210" i="8" a="1"/>
  <c r="CE210" i="8"/>
  <c r="CF210" i="8" a="1"/>
  <c r="CF210" i="8"/>
  <c r="CG210" i="8" a="1"/>
  <c r="CG210" i="8"/>
  <c r="CH210" i="8" a="1"/>
  <c r="CH210" i="8"/>
  <c r="CI210" i="8" a="1"/>
  <c r="CI210" i="8"/>
  <c r="CJ210" i="8" a="1"/>
  <c r="CJ210" i="8"/>
  <c r="CK210" i="8" a="1"/>
  <c r="CK210" i="8"/>
  <c r="CL210" i="8" a="1"/>
  <c r="CL210" i="8"/>
  <c r="CM210" i="8" a="1"/>
  <c r="CM210" i="8"/>
  <c r="CN210" i="8" a="1"/>
  <c r="CN210" i="8"/>
  <c r="CO210" i="8" a="1"/>
  <c r="CO210" i="8"/>
  <c r="BZ211" i="8" a="1"/>
  <c r="BZ211" i="8"/>
  <c r="CA211" i="8" a="1"/>
  <c r="CA211" i="8"/>
  <c r="CB211" i="8" a="1"/>
  <c r="CB211" i="8"/>
  <c r="CC211" i="8" a="1"/>
  <c r="CC211" i="8"/>
  <c r="CD211" i="8" a="1"/>
  <c r="CD211" i="8"/>
  <c r="CE211" i="8" a="1"/>
  <c r="CE211" i="8"/>
  <c r="CF211" i="8" a="1"/>
  <c r="CF211" i="8"/>
  <c r="CG211" i="8" a="1"/>
  <c r="CG211" i="8"/>
  <c r="CH211" i="8" a="1"/>
  <c r="CH211" i="8"/>
  <c r="CI211" i="8" a="1"/>
  <c r="CI211" i="8"/>
  <c r="CJ211" i="8" a="1"/>
  <c r="CJ211" i="8"/>
  <c r="CK211" i="8" a="1"/>
  <c r="CK211" i="8"/>
  <c r="CL211" i="8" a="1"/>
  <c r="CL211" i="8"/>
  <c r="CM211" i="8" a="1"/>
  <c r="CM211" i="8"/>
  <c r="CN211" i="8" a="1"/>
  <c r="CN211" i="8"/>
  <c r="CO211" i="8" a="1"/>
  <c r="CO211" i="8"/>
  <c r="BZ212" i="8" a="1"/>
  <c r="BZ212" i="8"/>
  <c r="CA212" i="8" a="1"/>
  <c r="CA212" i="8"/>
  <c r="CB212" i="8" a="1"/>
  <c r="CB212" i="8"/>
  <c r="CC212" i="8" a="1"/>
  <c r="CC212" i="8"/>
  <c r="CD212" i="8" a="1"/>
  <c r="CD212" i="8"/>
  <c r="CE212" i="8" a="1"/>
  <c r="CE212" i="8"/>
  <c r="CF212" i="8" a="1"/>
  <c r="CF212" i="8"/>
  <c r="CG212" i="8" a="1"/>
  <c r="CG212" i="8"/>
  <c r="CH212" i="8" a="1"/>
  <c r="CH212" i="8"/>
  <c r="CI212" i="8" a="1"/>
  <c r="CI212" i="8"/>
  <c r="CJ212" i="8" a="1"/>
  <c r="CJ212" i="8"/>
  <c r="CK212" i="8" a="1"/>
  <c r="CK212" i="8"/>
  <c r="CL212" i="8" a="1"/>
  <c r="CL212" i="8"/>
  <c r="CM212" i="8" a="1"/>
  <c r="CM212" i="8"/>
  <c r="CN212" i="8" a="1"/>
  <c r="CN212" i="8"/>
  <c r="CO212" i="8" a="1"/>
  <c r="CO212" i="8"/>
  <c r="BZ213" i="8" a="1"/>
  <c r="BZ213" i="8"/>
  <c r="CA213" i="8" a="1"/>
  <c r="CA213" i="8"/>
  <c r="CB213" i="8" a="1"/>
  <c r="CB213" i="8"/>
  <c r="CC213" i="8" a="1"/>
  <c r="CC213" i="8"/>
  <c r="CD213" i="8" a="1"/>
  <c r="CD213" i="8"/>
  <c r="CE213" i="8" a="1"/>
  <c r="CE213" i="8"/>
  <c r="CF213" i="8" a="1"/>
  <c r="CF213" i="8"/>
  <c r="CG213" i="8" a="1"/>
  <c r="CG213" i="8"/>
  <c r="CH213" i="8" a="1"/>
  <c r="CH213" i="8"/>
  <c r="CI213" i="8" a="1"/>
  <c r="CI213" i="8"/>
  <c r="CJ213" i="8" a="1"/>
  <c r="CJ213" i="8"/>
  <c r="CK213" i="8" a="1"/>
  <c r="CK213" i="8"/>
  <c r="CL213" i="8" a="1"/>
  <c r="CL213" i="8"/>
  <c r="CM213" i="8" a="1"/>
  <c r="CM213" i="8"/>
  <c r="CN213" i="8" a="1"/>
  <c r="CN213" i="8"/>
  <c r="CO213" i="8" a="1"/>
  <c r="CO213" i="8"/>
  <c r="BZ214" i="8" a="1"/>
  <c r="BZ214" i="8"/>
  <c r="CA214" i="8" a="1"/>
  <c r="CA214" i="8"/>
  <c r="CB214" i="8" a="1"/>
  <c r="CB214" i="8"/>
  <c r="CC214" i="8" a="1"/>
  <c r="CC214" i="8"/>
  <c r="CD214" i="8" a="1"/>
  <c r="CD214" i="8"/>
  <c r="CE214" i="8" a="1"/>
  <c r="CE214" i="8"/>
  <c r="CF214" i="8" a="1"/>
  <c r="CF214" i="8"/>
  <c r="CG214" i="8" a="1"/>
  <c r="CG214" i="8"/>
  <c r="CH214" i="8" a="1"/>
  <c r="CH214" i="8"/>
  <c r="CI214" i="8" a="1"/>
  <c r="CI214" i="8"/>
  <c r="CJ214" i="8" a="1"/>
  <c r="CJ214" i="8"/>
  <c r="CK214" i="8" a="1"/>
  <c r="CK214" i="8"/>
  <c r="CL214" i="8" a="1"/>
  <c r="CL214" i="8"/>
  <c r="CM214" i="8" a="1"/>
  <c r="CM214" i="8"/>
  <c r="CN214" i="8" a="1"/>
  <c r="CN214" i="8"/>
  <c r="CO214" i="8" a="1"/>
  <c r="CO214" i="8"/>
  <c r="BZ215" i="8" a="1"/>
  <c r="BZ215" i="8"/>
  <c r="CA215" i="8" a="1"/>
  <c r="CA215" i="8"/>
  <c r="CB215" i="8" a="1"/>
  <c r="CB215" i="8"/>
  <c r="CC215" i="8" a="1"/>
  <c r="CC215" i="8"/>
  <c r="CD215" i="8" a="1"/>
  <c r="CD215" i="8"/>
  <c r="CE215" i="8" a="1"/>
  <c r="CE215" i="8"/>
  <c r="CF215" i="8" a="1"/>
  <c r="CF215" i="8"/>
  <c r="CG215" i="8" a="1"/>
  <c r="CG215" i="8"/>
  <c r="CH215" i="8" a="1"/>
  <c r="CH215" i="8"/>
  <c r="CI215" i="8" a="1"/>
  <c r="CI215" i="8"/>
  <c r="CJ215" i="8" a="1"/>
  <c r="CJ215" i="8"/>
  <c r="CK215" i="8" a="1"/>
  <c r="CK215" i="8"/>
  <c r="CL215" i="8" a="1"/>
  <c r="CL215" i="8"/>
  <c r="CM215" i="8" a="1"/>
  <c r="CM215" i="8"/>
  <c r="CN215" i="8" a="1"/>
  <c r="CN215" i="8"/>
  <c r="CO215" i="8" a="1"/>
  <c r="CO215" i="8"/>
  <c r="BZ216" i="8" a="1"/>
  <c r="BZ216" i="8"/>
  <c r="CA216" i="8" a="1"/>
  <c r="CA216" i="8"/>
  <c r="CB216" i="8" a="1"/>
  <c r="CB216" i="8"/>
  <c r="CC216" i="8" a="1"/>
  <c r="CC216" i="8"/>
  <c r="CD216" i="8" a="1"/>
  <c r="CD216" i="8"/>
  <c r="CE216" i="8" a="1"/>
  <c r="CE216" i="8"/>
  <c r="CF216" i="8" a="1"/>
  <c r="CF216" i="8"/>
  <c r="CG216" i="8" a="1"/>
  <c r="CG216" i="8"/>
  <c r="CH216" i="8" a="1"/>
  <c r="CH216" i="8"/>
  <c r="CI216" i="8" a="1"/>
  <c r="CI216" i="8"/>
  <c r="CJ216" i="8" a="1"/>
  <c r="CJ216" i="8"/>
  <c r="CK216" i="8" a="1"/>
  <c r="CK216" i="8"/>
  <c r="CL216" i="8" a="1"/>
  <c r="CL216" i="8"/>
  <c r="CM216" i="8" a="1"/>
  <c r="CM216" i="8"/>
  <c r="CN216" i="8" a="1"/>
  <c r="CN216" i="8"/>
  <c r="CO216" i="8" a="1"/>
  <c r="CO216" i="8"/>
  <c r="BZ217" i="8" a="1"/>
  <c r="BZ217" i="8"/>
  <c r="CA217" i="8" a="1"/>
  <c r="CA217" i="8"/>
  <c r="CB217" i="8" a="1"/>
  <c r="CB217" i="8"/>
  <c r="CC217" i="8" a="1"/>
  <c r="CC217" i="8"/>
  <c r="CD217" i="8" a="1"/>
  <c r="CD217" i="8"/>
  <c r="CE217" i="8" a="1"/>
  <c r="CE217" i="8"/>
  <c r="CF217" i="8" a="1"/>
  <c r="CF217" i="8"/>
  <c r="CG217" i="8" a="1"/>
  <c r="CG217" i="8"/>
  <c r="CH217" i="8" a="1"/>
  <c r="CH217" i="8"/>
  <c r="CI217" i="8" a="1"/>
  <c r="CI217" i="8"/>
  <c r="CJ217" i="8" a="1"/>
  <c r="CJ217" i="8"/>
  <c r="CK217" i="8" a="1"/>
  <c r="CK217" i="8"/>
  <c r="CL217" i="8" a="1"/>
  <c r="CL217" i="8"/>
  <c r="CM217" i="8" a="1"/>
  <c r="CM217" i="8"/>
  <c r="CN217" i="8" a="1"/>
  <c r="CN217" i="8"/>
  <c r="CO217" i="8" a="1"/>
  <c r="CO217" i="8"/>
  <c r="BZ218" i="8" a="1"/>
  <c r="BZ218" i="8"/>
  <c r="CA218" i="8" a="1"/>
  <c r="CA218" i="8"/>
  <c r="CB218" i="8" a="1"/>
  <c r="CB218" i="8"/>
  <c r="CC218" i="8" a="1"/>
  <c r="CC218" i="8"/>
  <c r="CD218" i="8" a="1"/>
  <c r="CD218" i="8"/>
  <c r="CE218" i="8" a="1"/>
  <c r="CE218" i="8"/>
  <c r="CF218" i="8" a="1"/>
  <c r="CF218" i="8"/>
  <c r="CG218" i="8" a="1"/>
  <c r="CG218" i="8"/>
  <c r="CH218" i="8" a="1"/>
  <c r="CH218" i="8"/>
  <c r="CI218" i="8" a="1"/>
  <c r="CI218" i="8"/>
  <c r="CJ218" i="8" a="1"/>
  <c r="CJ218" i="8"/>
  <c r="CK218" i="8" a="1"/>
  <c r="CK218" i="8"/>
  <c r="CL218" i="8" a="1"/>
  <c r="CL218" i="8"/>
  <c r="CM218" i="8" a="1"/>
  <c r="CM218" i="8"/>
  <c r="CN218" i="8" a="1"/>
  <c r="CN218" i="8"/>
  <c r="CO218" i="8" a="1"/>
  <c r="CO218" i="8"/>
  <c r="BZ219" i="8" a="1"/>
  <c r="BZ219" i="8"/>
  <c r="CA219" i="8" a="1"/>
  <c r="CA219" i="8"/>
  <c r="CB219" i="8" a="1"/>
  <c r="CB219" i="8"/>
  <c r="CC219" i="8" a="1"/>
  <c r="CC219" i="8"/>
  <c r="CD219" i="8" a="1"/>
  <c r="CD219" i="8"/>
  <c r="CE219" i="8" a="1"/>
  <c r="CE219" i="8"/>
  <c r="CF219" i="8" a="1"/>
  <c r="CF219" i="8"/>
  <c r="CG219" i="8" a="1"/>
  <c r="CG219" i="8"/>
  <c r="CH219" i="8" a="1"/>
  <c r="CH219" i="8"/>
  <c r="CI219" i="8" a="1"/>
  <c r="CI219" i="8"/>
  <c r="CJ219" i="8" a="1"/>
  <c r="CJ219" i="8"/>
  <c r="CK219" i="8" a="1"/>
  <c r="CK219" i="8"/>
  <c r="CL219" i="8" a="1"/>
  <c r="CL219" i="8"/>
  <c r="CM219" i="8" a="1"/>
  <c r="CM219" i="8"/>
  <c r="CN219" i="8" a="1"/>
  <c r="CN219" i="8"/>
  <c r="CO219" i="8" a="1"/>
  <c r="CO219" i="8"/>
  <c r="BZ220" i="8" a="1"/>
  <c r="BZ220" i="8"/>
  <c r="CA220" i="8" a="1"/>
  <c r="CA220" i="8"/>
  <c r="CB220" i="8" a="1"/>
  <c r="CB220" i="8"/>
  <c r="CC220" i="8" a="1"/>
  <c r="CC220" i="8"/>
  <c r="CD220" i="8" a="1"/>
  <c r="CD220" i="8"/>
  <c r="CE220" i="8" a="1"/>
  <c r="CE220" i="8"/>
  <c r="CF220" i="8" a="1"/>
  <c r="CF220" i="8"/>
  <c r="CG220" i="8" a="1"/>
  <c r="CG220" i="8"/>
  <c r="CH220" i="8" a="1"/>
  <c r="CH220" i="8"/>
  <c r="CI220" i="8" a="1"/>
  <c r="CI220" i="8"/>
  <c r="CJ220" i="8" a="1"/>
  <c r="CJ220" i="8"/>
  <c r="CK220" i="8" a="1"/>
  <c r="CK220" i="8"/>
  <c r="CL220" i="8" a="1"/>
  <c r="CL220" i="8"/>
  <c r="CM220" i="8" a="1"/>
  <c r="CM220" i="8"/>
  <c r="CN220" i="8" a="1"/>
  <c r="CN220" i="8"/>
  <c r="CO220" i="8" a="1"/>
  <c r="CO220" i="8"/>
  <c r="BZ221" i="8" a="1"/>
  <c r="BZ221" i="8"/>
  <c r="CA221" i="8" a="1"/>
  <c r="CA221" i="8"/>
  <c r="CB221" i="8" a="1"/>
  <c r="CB221" i="8"/>
  <c r="CC221" i="8" a="1"/>
  <c r="CC221" i="8"/>
  <c r="CD221" i="8" a="1"/>
  <c r="CD221" i="8"/>
  <c r="CE221" i="8" a="1"/>
  <c r="CE221" i="8"/>
  <c r="CF221" i="8" a="1"/>
  <c r="CF221" i="8"/>
  <c r="CG221" i="8" a="1"/>
  <c r="CG221" i="8"/>
  <c r="CH221" i="8" a="1"/>
  <c r="CH221" i="8"/>
  <c r="CI221" i="8" a="1"/>
  <c r="CI221" i="8"/>
  <c r="CJ221" i="8" a="1"/>
  <c r="CJ221" i="8"/>
  <c r="CK221" i="8" a="1"/>
  <c r="CK221" i="8"/>
  <c r="CL221" i="8" a="1"/>
  <c r="CL221" i="8"/>
  <c r="CM221" i="8" a="1"/>
  <c r="CM221" i="8"/>
  <c r="CN221" i="8" a="1"/>
  <c r="CN221" i="8"/>
  <c r="CO221" i="8" a="1"/>
  <c r="CO221" i="8"/>
  <c r="BZ222" i="8" a="1"/>
  <c r="BZ222" i="8"/>
  <c r="CA222" i="8" a="1"/>
  <c r="CA222" i="8"/>
  <c r="CB222" i="8" a="1"/>
  <c r="CB222" i="8"/>
  <c r="CC222" i="8" a="1"/>
  <c r="CC222" i="8"/>
  <c r="CD222" i="8" a="1"/>
  <c r="CD222" i="8"/>
  <c r="CE222" i="8" a="1"/>
  <c r="CE222" i="8"/>
  <c r="CF222" i="8" a="1"/>
  <c r="CF222" i="8"/>
  <c r="CG222" i="8" a="1"/>
  <c r="CG222" i="8"/>
  <c r="CH222" i="8" a="1"/>
  <c r="CH222" i="8"/>
  <c r="CI222" i="8" a="1"/>
  <c r="CI222" i="8"/>
  <c r="CJ222" i="8" a="1"/>
  <c r="CJ222" i="8"/>
  <c r="CK222" i="8" a="1"/>
  <c r="CK222" i="8"/>
  <c r="CL222" i="8" a="1"/>
  <c r="CL222" i="8"/>
  <c r="CM222" i="8" a="1"/>
  <c r="CM222" i="8"/>
  <c r="CN222" i="8" a="1"/>
  <c r="CN222" i="8"/>
  <c r="CO222" i="8" a="1"/>
  <c r="CO222" i="8"/>
  <c r="BZ223" i="8" a="1"/>
  <c r="BZ223" i="8"/>
  <c r="CA223" i="8" a="1"/>
  <c r="CA223" i="8"/>
  <c r="CB223" i="8" a="1"/>
  <c r="CB223" i="8"/>
  <c r="CC223" i="8" a="1"/>
  <c r="CC223" i="8"/>
  <c r="CD223" i="8" a="1"/>
  <c r="CD223" i="8"/>
  <c r="CE223" i="8" a="1"/>
  <c r="CE223" i="8"/>
  <c r="CF223" i="8" a="1"/>
  <c r="CF223" i="8"/>
  <c r="CG223" i="8" a="1"/>
  <c r="CG223" i="8"/>
  <c r="CH223" i="8" a="1"/>
  <c r="CH223" i="8"/>
  <c r="CI223" i="8" a="1"/>
  <c r="CI223" i="8"/>
  <c r="CJ223" i="8" a="1"/>
  <c r="CJ223" i="8"/>
  <c r="CK223" i="8" a="1"/>
  <c r="CK223" i="8"/>
  <c r="CL223" i="8" a="1"/>
  <c r="CL223" i="8"/>
  <c r="CM223" i="8" a="1"/>
  <c r="CM223" i="8"/>
  <c r="CN223" i="8" a="1"/>
  <c r="CN223" i="8"/>
  <c r="CO223" i="8" a="1"/>
  <c r="CO223" i="8"/>
  <c r="BZ224" i="8" a="1"/>
  <c r="BZ224" i="8"/>
  <c r="CA224" i="8" a="1"/>
  <c r="CA224" i="8"/>
  <c r="CB224" i="8" a="1"/>
  <c r="CB224" i="8"/>
  <c r="CC224" i="8" a="1"/>
  <c r="CC224" i="8"/>
  <c r="CD224" i="8" a="1"/>
  <c r="CD224" i="8"/>
  <c r="CE224" i="8" a="1"/>
  <c r="CE224" i="8"/>
  <c r="CF224" i="8" a="1"/>
  <c r="CF224" i="8"/>
  <c r="CG224" i="8" a="1"/>
  <c r="CG224" i="8"/>
  <c r="CH224" i="8" a="1"/>
  <c r="CH224" i="8"/>
  <c r="CI224" i="8" a="1"/>
  <c r="CI224" i="8"/>
  <c r="CJ224" i="8" a="1"/>
  <c r="CJ224" i="8"/>
  <c r="CK224" i="8" a="1"/>
  <c r="CK224" i="8"/>
  <c r="CL224" i="8" a="1"/>
  <c r="CL224" i="8"/>
  <c r="CM224" i="8" a="1"/>
  <c r="CM224" i="8"/>
  <c r="CN224" i="8" a="1"/>
  <c r="CN224" i="8"/>
  <c r="CO224" i="8" a="1"/>
  <c r="CO224" i="8"/>
  <c r="BZ225" i="8" a="1"/>
  <c r="BZ225" i="8"/>
  <c r="CA225" i="8" a="1"/>
  <c r="CA225" i="8"/>
  <c r="CB225" i="8" a="1"/>
  <c r="CB225" i="8"/>
  <c r="CC225" i="8" a="1"/>
  <c r="CC225" i="8"/>
  <c r="CD225" i="8" a="1"/>
  <c r="CD225" i="8"/>
  <c r="CE225" i="8" a="1"/>
  <c r="CE225" i="8"/>
  <c r="CF225" i="8" a="1"/>
  <c r="CF225" i="8"/>
  <c r="CG225" i="8" a="1"/>
  <c r="CG225" i="8"/>
  <c r="CH225" i="8" a="1"/>
  <c r="CH225" i="8"/>
  <c r="CI225" i="8" a="1"/>
  <c r="CI225" i="8"/>
  <c r="CJ225" i="8" a="1"/>
  <c r="CJ225" i="8"/>
  <c r="CK225" i="8" a="1"/>
  <c r="CK225" i="8"/>
  <c r="CL225" i="8" a="1"/>
  <c r="CL225" i="8"/>
  <c r="CM225" i="8" a="1"/>
  <c r="CM225" i="8"/>
  <c r="CN225" i="8" a="1"/>
  <c r="CN225" i="8"/>
  <c r="CO225" i="8" a="1"/>
  <c r="CO225" i="8"/>
  <c r="BZ226" i="8" a="1"/>
  <c r="BZ226" i="8"/>
  <c r="CA226" i="8" a="1"/>
  <c r="CA226" i="8"/>
  <c r="CB226" i="8" a="1"/>
  <c r="CB226" i="8"/>
  <c r="CC226" i="8" a="1"/>
  <c r="CC226" i="8"/>
  <c r="CD226" i="8" a="1"/>
  <c r="CD226" i="8"/>
  <c r="CE226" i="8" a="1"/>
  <c r="CE226" i="8"/>
  <c r="CF226" i="8" a="1"/>
  <c r="CF226" i="8"/>
  <c r="CG226" i="8" a="1"/>
  <c r="CG226" i="8"/>
  <c r="CH226" i="8" a="1"/>
  <c r="CH226" i="8"/>
  <c r="CI226" i="8" a="1"/>
  <c r="CI226" i="8"/>
  <c r="CJ226" i="8" a="1"/>
  <c r="CJ226" i="8"/>
  <c r="CK226" i="8" a="1"/>
  <c r="CK226" i="8"/>
  <c r="CL226" i="8" a="1"/>
  <c r="CL226" i="8"/>
  <c r="CM226" i="8" a="1"/>
  <c r="CM226" i="8"/>
  <c r="CN226" i="8" a="1"/>
  <c r="CN226" i="8"/>
  <c r="CO226" i="8" a="1"/>
  <c r="CO226" i="8"/>
  <c r="BZ227" i="8" a="1"/>
  <c r="BZ227" i="8"/>
  <c r="CA227" i="8" a="1"/>
  <c r="CA227" i="8"/>
  <c r="CB227" i="8" a="1"/>
  <c r="CB227" i="8"/>
  <c r="CC227" i="8" a="1"/>
  <c r="CC227" i="8"/>
  <c r="CD227" i="8" a="1"/>
  <c r="CD227" i="8"/>
  <c r="CE227" i="8" a="1"/>
  <c r="CE227" i="8"/>
  <c r="CF227" i="8" a="1"/>
  <c r="CF227" i="8"/>
  <c r="CG227" i="8" a="1"/>
  <c r="CG227" i="8"/>
  <c r="CH227" i="8" a="1"/>
  <c r="CH227" i="8"/>
  <c r="CI227" i="8" a="1"/>
  <c r="CI227" i="8"/>
  <c r="CJ227" i="8" a="1"/>
  <c r="CJ227" i="8"/>
  <c r="CK227" i="8" a="1"/>
  <c r="CK227" i="8"/>
  <c r="CL227" i="8" a="1"/>
  <c r="CL227" i="8"/>
  <c r="CM227" i="8" a="1"/>
  <c r="CM227" i="8"/>
  <c r="CN227" i="8" a="1"/>
  <c r="CN227" i="8"/>
  <c r="CO227" i="8" a="1"/>
  <c r="CO227" i="8"/>
  <c r="BZ228" i="8" a="1"/>
  <c r="BZ228" i="8"/>
  <c r="CA228" i="8" a="1"/>
  <c r="CA228" i="8"/>
  <c r="CB228" i="8" a="1"/>
  <c r="CB228" i="8"/>
  <c r="CC228" i="8" a="1"/>
  <c r="CC228" i="8"/>
  <c r="CD228" i="8" a="1"/>
  <c r="CD228" i="8"/>
  <c r="CE228" i="8" a="1"/>
  <c r="CE228" i="8"/>
  <c r="CF228" i="8" a="1"/>
  <c r="CF228" i="8"/>
  <c r="CG228" i="8" a="1"/>
  <c r="CG228" i="8"/>
  <c r="CH228" i="8" a="1"/>
  <c r="CH228" i="8"/>
  <c r="CI228" i="8" a="1"/>
  <c r="CI228" i="8"/>
  <c r="CJ228" i="8" a="1"/>
  <c r="CJ228" i="8"/>
  <c r="CK228" i="8" a="1"/>
  <c r="CK228" i="8"/>
  <c r="CL228" i="8" a="1"/>
  <c r="CL228" i="8"/>
  <c r="CM228" i="8" a="1"/>
  <c r="CM228" i="8"/>
  <c r="CN228" i="8" a="1"/>
  <c r="CN228" i="8"/>
  <c r="CO228" i="8" a="1"/>
  <c r="CO228" i="8"/>
  <c r="BZ229" i="8" a="1"/>
  <c r="BZ229" i="8"/>
  <c r="CA229" i="8" a="1"/>
  <c r="CA229" i="8"/>
  <c r="CB229" i="8" a="1"/>
  <c r="CB229" i="8"/>
  <c r="CC229" i="8" a="1"/>
  <c r="CC229" i="8"/>
  <c r="CD229" i="8" a="1"/>
  <c r="CD229" i="8"/>
  <c r="CE229" i="8" a="1"/>
  <c r="CE229" i="8"/>
  <c r="CF229" i="8" a="1"/>
  <c r="CF229" i="8"/>
  <c r="CG229" i="8" a="1"/>
  <c r="CG229" i="8"/>
  <c r="CH229" i="8" a="1"/>
  <c r="CH229" i="8"/>
  <c r="CI229" i="8" a="1"/>
  <c r="CI229" i="8"/>
  <c r="CJ229" i="8" a="1"/>
  <c r="CJ229" i="8"/>
  <c r="CK229" i="8" a="1"/>
  <c r="CK229" i="8"/>
  <c r="CL229" i="8" a="1"/>
  <c r="CL229" i="8"/>
  <c r="CM229" i="8" a="1"/>
  <c r="CM229" i="8"/>
  <c r="CN229" i="8" a="1"/>
  <c r="CN229" i="8"/>
  <c r="CO229" i="8" a="1"/>
  <c r="CO229" i="8"/>
  <c r="BZ230" i="8" a="1"/>
  <c r="BZ230" i="8"/>
  <c r="CA230" i="8" a="1"/>
  <c r="CA230" i="8"/>
  <c r="CB230" i="8" a="1"/>
  <c r="CB230" i="8"/>
  <c r="CC230" i="8" a="1"/>
  <c r="CC230" i="8"/>
  <c r="CD230" i="8" a="1"/>
  <c r="CD230" i="8"/>
  <c r="CE230" i="8" a="1"/>
  <c r="CE230" i="8"/>
  <c r="CF230" i="8" a="1"/>
  <c r="CF230" i="8"/>
  <c r="CG230" i="8" a="1"/>
  <c r="CG230" i="8"/>
  <c r="CH230" i="8" a="1"/>
  <c r="CH230" i="8"/>
  <c r="CI230" i="8" a="1"/>
  <c r="CI230" i="8"/>
  <c r="CJ230" i="8" a="1"/>
  <c r="CJ230" i="8"/>
  <c r="CK230" i="8" a="1"/>
  <c r="CK230" i="8"/>
  <c r="CL230" i="8" a="1"/>
  <c r="CL230" i="8"/>
  <c r="CM230" i="8" a="1"/>
  <c r="CM230" i="8"/>
  <c r="CN230" i="8" a="1"/>
  <c r="CN230" i="8"/>
  <c r="CO230" i="8" a="1"/>
  <c r="CO230" i="8"/>
  <c r="BZ231" i="8" a="1"/>
  <c r="BZ231" i="8"/>
  <c r="CA231" i="8" a="1"/>
  <c r="CA231" i="8"/>
  <c r="CB231" i="8" a="1"/>
  <c r="CB231" i="8"/>
  <c r="CC231" i="8" a="1"/>
  <c r="CC231" i="8"/>
  <c r="CD231" i="8" a="1"/>
  <c r="CD231" i="8"/>
  <c r="CE231" i="8" a="1"/>
  <c r="CE231" i="8"/>
  <c r="CF231" i="8" a="1"/>
  <c r="CF231" i="8"/>
  <c r="CG231" i="8" a="1"/>
  <c r="CG231" i="8"/>
  <c r="CH231" i="8" a="1"/>
  <c r="CH231" i="8"/>
  <c r="CI231" i="8" a="1"/>
  <c r="CI231" i="8"/>
  <c r="CJ231" i="8" a="1"/>
  <c r="CJ231" i="8"/>
  <c r="CK231" i="8" a="1"/>
  <c r="CK231" i="8"/>
  <c r="CL231" i="8" a="1"/>
  <c r="CL231" i="8"/>
  <c r="CM231" i="8" a="1"/>
  <c r="CM231" i="8"/>
  <c r="CN231" i="8" a="1"/>
  <c r="CN231" i="8"/>
  <c r="CO231" i="8" a="1"/>
  <c r="CO231" i="8"/>
  <c r="BZ232" i="8" a="1"/>
  <c r="BZ232" i="8"/>
  <c r="CA232" i="8" a="1"/>
  <c r="CA232" i="8"/>
  <c r="CB232" i="8" a="1"/>
  <c r="CB232" i="8"/>
  <c r="CC232" i="8" a="1"/>
  <c r="CC232" i="8"/>
  <c r="CD232" i="8" a="1"/>
  <c r="CD232" i="8"/>
  <c r="CE232" i="8" a="1"/>
  <c r="CE232" i="8"/>
  <c r="CF232" i="8" a="1"/>
  <c r="CF232" i="8"/>
  <c r="CG232" i="8" a="1"/>
  <c r="CG232" i="8"/>
  <c r="CH232" i="8" a="1"/>
  <c r="CH232" i="8"/>
  <c r="CI232" i="8" a="1"/>
  <c r="CI232" i="8"/>
  <c r="CJ232" i="8" a="1"/>
  <c r="CJ232" i="8"/>
  <c r="CK232" i="8" a="1"/>
  <c r="CK232" i="8"/>
  <c r="CL232" i="8" a="1"/>
  <c r="CL232" i="8"/>
  <c r="CM232" i="8" a="1"/>
  <c r="CM232" i="8"/>
  <c r="CN232" i="8" a="1"/>
  <c r="CN232" i="8"/>
  <c r="CO232" i="8" a="1"/>
  <c r="CO232" i="8"/>
  <c r="BZ233" i="8" a="1"/>
  <c r="BZ233" i="8"/>
  <c r="CA233" i="8" a="1"/>
  <c r="CA233" i="8"/>
  <c r="CB233" i="8" a="1"/>
  <c r="CB233" i="8"/>
  <c r="CC233" i="8" a="1"/>
  <c r="CC233" i="8"/>
  <c r="CD233" i="8" a="1"/>
  <c r="CD233" i="8"/>
  <c r="CE233" i="8" a="1"/>
  <c r="CE233" i="8"/>
  <c r="CF233" i="8" a="1"/>
  <c r="CF233" i="8"/>
  <c r="CG233" i="8" a="1"/>
  <c r="CG233" i="8"/>
  <c r="CH233" i="8" a="1"/>
  <c r="CH233" i="8"/>
  <c r="CI233" i="8" a="1"/>
  <c r="CI233" i="8"/>
  <c r="CJ233" i="8" a="1"/>
  <c r="CJ233" i="8"/>
  <c r="CK233" i="8" a="1"/>
  <c r="CK233" i="8"/>
  <c r="CL233" i="8" a="1"/>
  <c r="CL233" i="8"/>
  <c r="CM233" i="8" a="1"/>
  <c r="CM233" i="8"/>
  <c r="CN233" i="8" a="1"/>
  <c r="CN233" i="8"/>
  <c r="CO233" i="8" a="1"/>
  <c r="CO233" i="8"/>
  <c r="BZ234" i="8" a="1"/>
  <c r="BZ234" i="8"/>
  <c r="CA234" i="8" a="1"/>
  <c r="CA234" i="8"/>
  <c r="CB234" i="8" a="1"/>
  <c r="CB234" i="8"/>
  <c r="CC234" i="8" a="1"/>
  <c r="CC234" i="8"/>
  <c r="CD234" i="8" a="1"/>
  <c r="CD234" i="8"/>
  <c r="CE234" i="8" a="1"/>
  <c r="CE234" i="8"/>
  <c r="CF234" i="8" a="1"/>
  <c r="CF234" i="8"/>
  <c r="CG234" i="8" a="1"/>
  <c r="CG234" i="8"/>
  <c r="CH234" i="8" a="1"/>
  <c r="CH234" i="8"/>
  <c r="CI234" i="8" a="1"/>
  <c r="CI234" i="8"/>
  <c r="CJ234" i="8" a="1"/>
  <c r="CJ234" i="8"/>
  <c r="CK234" i="8" a="1"/>
  <c r="CK234" i="8"/>
  <c r="CL234" i="8" a="1"/>
  <c r="CL234" i="8"/>
  <c r="CM234" i="8" a="1"/>
  <c r="CM234" i="8"/>
  <c r="CN234" i="8" a="1"/>
  <c r="CN234" i="8"/>
  <c r="CO234" i="8" a="1"/>
  <c r="CO234" i="8"/>
  <c r="BZ235" i="8" a="1"/>
  <c r="BZ235" i="8"/>
  <c r="CA235" i="8" a="1"/>
  <c r="CA235" i="8"/>
  <c r="CB235" i="8" a="1"/>
  <c r="CB235" i="8"/>
  <c r="CC235" i="8" a="1"/>
  <c r="CC235" i="8"/>
  <c r="CD235" i="8" a="1"/>
  <c r="CD235" i="8"/>
  <c r="CE235" i="8" a="1"/>
  <c r="CE235" i="8"/>
  <c r="CF235" i="8" a="1"/>
  <c r="CF235" i="8"/>
  <c r="CG235" i="8" a="1"/>
  <c r="CG235" i="8"/>
  <c r="CH235" i="8" a="1"/>
  <c r="CH235" i="8"/>
  <c r="CI235" i="8" a="1"/>
  <c r="CI235" i="8"/>
  <c r="CJ235" i="8" a="1"/>
  <c r="CJ235" i="8"/>
  <c r="CK235" i="8" a="1"/>
  <c r="CK235" i="8"/>
  <c r="CL235" i="8" a="1"/>
  <c r="CL235" i="8"/>
  <c r="CM235" i="8" a="1"/>
  <c r="CM235" i="8"/>
  <c r="CN235" i="8" a="1"/>
  <c r="CN235" i="8"/>
  <c r="CO235" i="8" a="1"/>
  <c r="CO235" i="8"/>
  <c r="BZ236" i="8" a="1"/>
  <c r="BZ236" i="8"/>
  <c r="CA236" i="8" a="1"/>
  <c r="CA236" i="8"/>
  <c r="CB236" i="8" a="1"/>
  <c r="CB236" i="8"/>
  <c r="CC236" i="8" a="1"/>
  <c r="CC236" i="8"/>
  <c r="CD236" i="8" a="1"/>
  <c r="CD236" i="8"/>
  <c r="CE236" i="8" a="1"/>
  <c r="CE236" i="8"/>
  <c r="CF236" i="8" a="1"/>
  <c r="CF236" i="8"/>
  <c r="CG236" i="8" a="1"/>
  <c r="CG236" i="8"/>
  <c r="CH236" i="8" a="1"/>
  <c r="CH236" i="8"/>
  <c r="CI236" i="8" a="1"/>
  <c r="CI236" i="8"/>
  <c r="CJ236" i="8" a="1"/>
  <c r="CJ236" i="8"/>
  <c r="CK236" i="8" a="1"/>
  <c r="CK236" i="8"/>
  <c r="CL236" i="8" a="1"/>
  <c r="CL236" i="8"/>
  <c r="CM236" i="8" a="1"/>
  <c r="CM236" i="8"/>
  <c r="CN236" i="8" a="1"/>
  <c r="CN236" i="8"/>
  <c r="CO236" i="8" a="1"/>
  <c r="CO236" i="8"/>
  <c r="BZ237" i="8" a="1"/>
  <c r="BZ237" i="8"/>
  <c r="CA237" i="8" a="1"/>
  <c r="CA237" i="8"/>
  <c r="CB237" i="8" a="1"/>
  <c r="CB237" i="8"/>
  <c r="CC237" i="8" a="1"/>
  <c r="CC237" i="8"/>
  <c r="CD237" i="8" a="1"/>
  <c r="CD237" i="8"/>
  <c r="CE237" i="8" a="1"/>
  <c r="CE237" i="8"/>
  <c r="CF237" i="8" a="1"/>
  <c r="CF237" i="8"/>
  <c r="CG237" i="8" a="1"/>
  <c r="CG237" i="8"/>
  <c r="CH237" i="8" a="1"/>
  <c r="CH237" i="8"/>
  <c r="CI237" i="8" a="1"/>
  <c r="CI237" i="8"/>
  <c r="CJ237" i="8" a="1"/>
  <c r="CJ237" i="8"/>
  <c r="CK237" i="8" a="1"/>
  <c r="CK237" i="8"/>
  <c r="CL237" i="8" a="1"/>
  <c r="CL237" i="8"/>
  <c r="CM237" i="8" a="1"/>
  <c r="CM237" i="8"/>
  <c r="CN237" i="8" a="1"/>
  <c r="CN237" i="8"/>
  <c r="CO237" i="8" a="1"/>
  <c r="CO237" i="8"/>
  <c r="BZ238" i="8" a="1"/>
  <c r="BZ238" i="8"/>
  <c r="CA238" i="8" a="1"/>
  <c r="CA238" i="8"/>
  <c r="CB238" i="8" a="1"/>
  <c r="CB238" i="8"/>
  <c r="CC238" i="8" a="1"/>
  <c r="CC238" i="8"/>
  <c r="CD238" i="8" a="1"/>
  <c r="CD238" i="8"/>
  <c r="CE238" i="8" a="1"/>
  <c r="CE238" i="8"/>
  <c r="CF238" i="8" a="1"/>
  <c r="CF238" i="8"/>
  <c r="CG238" i="8" a="1"/>
  <c r="CG238" i="8"/>
  <c r="CH238" i="8" a="1"/>
  <c r="CH238" i="8"/>
  <c r="CI238" i="8" a="1"/>
  <c r="CI238" i="8"/>
  <c r="CJ238" i="8" a="1"/>
  <c r="CJ238" i="8"/>
  <c r="CK238" i="8" a="1"/>
  <c r="CK238" i="8"/>
  <c r="CL238" i="8" a="1"/>
  <c r="CL238" i="8"/>
  <c r="CM238" i="8" a="1"/>
  <c r="CM238" i="8"/>
  <c r="CN238" i="8" a="1"/>
  <c r="CN238" i="8"/>
  <c r="CO238" i="8" a="1"/>
  <c r="CO238" i="8"/>
  <c r="BZ239" i="8" a="1"/>
  <c r="BZ239" i="8"/>
  <c r="CA239" i="8" a="1"/>
  <c r="CA239" i="8"/>
  <c r="CB239" i="8" a="1"/>
  <c r="CB239" i="8"/>
  <c r="CC239" i="8" a="1"/>
  <c r="CC239" i="8"/>
  <c r="CD239" i="8" a="1"/>
  <c r="CD239" i="8"/>
  <c r="CE239" i="8" a="1"/>
  <c r="CE239" i="8"/>
  <c r="CF239" i="8" a="1"/>
  <c r="CF239" i="8"/>
  <c r="CG239" i="8" a="1"/>
  <c r="CG239" i="8"/>
  <c r="CH239" i="8" a="1"/>
  <c r="CH239" i="8"/>
  <c r="CI239" i="8" a="1"/>
  <c r="CI239" i="8"/>
  <c r="CJ239" i="8" a="1"/>
  <c r="CJ239" i="8"/>
  <c r="CK239" i="8" a="1"/>
  <c r="CK239" i="8"/>
  <c r="CL239" i="8" a="1"/>
  <c r="CL239" i="8"/>
  <c r="CM239" i="8" a="1"/>
  <c r="CM239" i="8"/>
  <c r="CN239" i="8" a="1"/>
  <c r="CN239" i="8"/>
  <c r="CO239" i="8" a="1"/>
  <c r="CO239" i="8"/>
  <c r="BZ240" i="8" a="1"/>
  <c r="BZ240" i="8"/>
  <c r="CA240" i="8" a="1"/>
  <c r="CA240" i="8"/>
  <c r="CB240" i="8" a="1"/>
  <c r="CB240" i="8"/>
  <c r="CC240" i="8" a="1"/>
  <c r="CC240" i="8"/>
  <c r="CD240" i="8" a="1"/>
  <c r="CD240" i="8"/>
  <c r="CE240" i="8" a="1"/>
  <c r="CE240" i="8"/>
  <c r="CF240" i="8" a="1"/>
  <c r="CF240" i="8"/>
  <c r="CG240" i="8" a="1"/>
  <c r="CG240" i="8"/>
  <c r="CH240" i="8" a="1"/>
  <c r="CH240" i="8"/>
  <c r="CI240" i="8" a="1"/>
  <c r="CI240" i="8"/>
  <c r="CJ240" i="8" a="1"/>
  <c r="CJ240" i="8"/>
  <c r="CK240" i="8" a="1"/>
  <c r="CK240" i="8"/>
  <c r="CL240" i="8" a="1"/>
  <c r="CL240" i="8"/>
  <c r="CM240" i="8" a="1"/>
  <c r="CM240" i="8"/>
  <c r="CN240" i="8" a="1"/>
  <c r="CN240" i="8"/>
  <c r="CO240" i="8" a="1"/>
  <c r="CO240" i="8"/>
  <c r="BZ241" i="8" a="1"/>
  <c r="BZ241" i="8"/>
  <c r="CA241" i="8" a="1"/>
  <c r="CA241" i="8"/>
  <c r="CB241" i="8" a="1"/>
  <c r="CB241" i="8"/>
  <c r="CC241" i="8" a="1"/>
  <c r="CC241" i="8"/>
  <c r="CD241" i="8" a="1"/>
  <c r="CD241" i="8"/>
  <c r="CE241" i="8" a="1"/>
  <c r="CE241" i="8"/>
  <c r="CF241" i="8" a="1"/>
  <c r="CF241" i="8"/>
  <c r="CG241" i="8" a="1"/>
  <c r="CG241" i="8"/>
  <c r="CH241" i="8" a="1"/>
  <c r="CH241" i="8"/>
  <c r="CI241" i="8" a="1"/>
  <c r="CI241" i="8"/>
  <c r="CJ241" i="8" a="1"/>
  <c r="CJ241" i="8"/>
  <c r="CK241" i="8" a="1"/>
  <c r="CK241" i="8"/>
  <c r="CL241" i="8" a="1"/>
  <c r="CL241" i="8"/>
  <c r="CM241" i="8" a="1"/>
  <c r="CM241" i="8"/>
  <c r="CN241" i="8" a="1"/>
  <c r="CN241" i="8"/>
  <c r="CO241" i="8" a="1"/>
  <c r="CO241" i="8"/>
  <c r="BZ242" i="8" a="1"/>
  <c r="BZ242" i="8"/>
  <c r="CA242" i="8" a="1"/>
  <c r="CA242" i="8"/>
  <c r="CB242" i="8" a="1"/>
  <c r="CB242" i="8"/>
  <c r="CC242" i="8" a="1"/>
  <c r="CC242" i="8"/>
  <c r="CD242" i="8" a="1"/>
  <c r="CD242" i="8"/>
  <c r="CE242" i="8" a="1"/>
  <c r="CE242" i="8"/>
  <c r="CF242" i="8" a="1"/>
  <c r="CF242" i="8"/>
  <c r="CG242" i="8" a="1"/>
  <c r="CG242" i="8"/>
  <c r="CH242" i="8" a="1"/>
  <c r="CH242" i="8"/>
  <c r="CI242" i="8" a="1"/>
  <c r="CI242" i="8"/>
  <c r="CJ242" i="8" a="1"/>
  <c r="CJ242" i="8"/>
  <c r="CK242" i="8" a="1"/>
  <c r="CK242" i="8"/>
  <c r="CL242" i="8" a="1"/>
  <c r="CL242" i="8"/>
  <c r="CM242" i="8" a="1"/>
  <c r="CM242" i="8"/>
  <c r="CN242" i="8" a="1"/>
  <c r="CN242" i="8"/>
  <c r="CO242" i="8" a="1"/>
  <c r="CO242" i="8"/>
  <c r="BZ243" i="8" a="1"/>
  <c r="BZ243" i="8"/>
  <c r="CA243" i="8" a="1"/>
  <c r="CA243" i="8"/>
  <c r="CB243" i="8" a="1"/>
  <c r="CB243" i="8"/>
  <c r="CC243" i="8" a="1"/>
  <c r="CC243" i="8"/>
  <c r="CD243" i="8" a="1"/>
  <c r="CD243" i="8"/>
  <c r="CE243" i="8" a="1"/>
  <c r="CE243" i="8"/>
  <c r="CF243" i="8" a="1"/>
  <c r="CF243" i="8"/>
  <c r="CG243" i="8" a="1"/>
  <c r="CG243" i="8"/>
  <c r="CH243" i="8" a="1"/>
  <c r="CH243" i="8"/>
  <c r="CI243" i="8" a="1"/>
  <c r="CI243" i="8"/>
  <c r="CJ243" i="8" a="1"/>
  <c r="CJ243" i="8"/>
  <c r="CK243" i="8" a="1"/>
  <c r="CK243" i="8"/>
  <c r="CL243" i="8" a="1"/>
  <c r="CL243" i="8"/>
  <c r="CM243" i="8" a="1"/>
  <c r="CM243" i="8"/>
  <c r="CN243" i="8" a="1"/>
  <c r="CN243" i="8"/>
  <c r="CO243" i="8" a="1"/>
  <c r="CO243" i="8"/>
  <c r="BZ244" i="8" a="1"/>
  <c r="BZ244" i="8"/>
  <c r="CA244" i="8" a="1"/>
  <c r="CA244" i="8"/>
  <c r="CB244" i="8" a="1"/>
  <c r="CB244" i="8"/>
  <c r="CC244" i="8" a="1"/>
  <c r="CC244" i="8"/>
  <c r="CD244" i="8" a="1"/>
  <c r="CD244" i="8"/>
  <c r="CE244" i="8" a="1"/>
  <c r="CE244" i="8"/>
  <c r="CF244" i="8" a="1"/>
  <c r="CF244" i="8"/>
  <c r="CG244" i="8" a="1"/>
  <c r="CG244" i="8"/>
  <c r="CH244" i="8" a="1"/>
  <c r="CH244" i="8"/>
  <c r="CI244" i="8" a="1"/>
  <c r="CI244" i="8"/>
  <c r="CJ244" i="8" a="1"/>
  <c r="CJ244" i="8"/>
  <c r="CK244" i="8" a="1"/>
  <c r="CK244" i="8"/>
  <c r="CL244" i="8" a="1"/>
  <c r="CL244" i="8"/>
  <c r="CM244" i="8" a="1"/>
  <c r="CM244" i="8"/>
  <c r="CN244" i="8" a="1"/>
  <c r="CN244" i="8"/>
  <c r="CO244" i="8" a="1"/>
  <c r="CO244" i="8"/>
  <c r="BZ245" i="8" a="1"/>
  <c r="BZ245" i="8"/>
  <c r="CA245" i="8" a="1"/>
  <c r="CA245" i="8"/>
  <c r="CB245" i="8" a="1"/>
  <c r="CB245" i="8"/>
  <c r="CC245" i="8" a="1"/>
  <c r="CC245" i="8"/>
  <c r="CD245" i="8" a="1"/>
  <c r="CD245" i="8"/>
  <c r="CE245" i="8" a="1"/>
  <c r="CE245" i="8"/>
  <c r="CF245" i="8" a="1"/>
  <c r="CF245" i="8"/>
  <c r="CG245" i="8" a="1"/>
  <c r="CG245" i="8"/>
  <c r="CH245" i="8" a="1"/>
  <c r="CH245" i="8"/>
  <c r="CI245" i="8" a="1"/>
  <c r="CI245" i="8"/>
  <c r="CJ245" i="8" a="1"/>
  <c r="CJ245" i="8"/>
  <c r="CK245" i="8" a="1"/>
  <c r="CK245" i="8"/>
  <c r="CL245" i="8" a="1"/>
  <c r="CL245" i="8"/>
  <c r="CM245" i="8" a="1"/>
  <c r="CM245" i="8"/>
  <c r="CN245" i="8" a="1"/>
  <c r="CN245" i="8"/>
  <c r="CO245" i="8" a="1"/>
  <c r="CO245" i="8"/>
  <c r="BZ246" i="8" a="1"/>
  <c r="BZ246" i="8"/>
  <c r="CA246" i="8" a="1"/>
  <c r="CA246" i="8"/>
  <c r="CB246" i="8" a="1"/>
  <c r="CB246" i="8"/>
  <c r="CC246" i="8" a="1"/>
  <c r="CC246" i="8"/>
  <c r="CD246" i="8" a="1"/>
  <c r="CD246" i="8"/>
  <c r="CE246" i="8" a="1"/>
  <c r="CE246" i="8"/>
  <c r="CF246" i="8" a="1"/>
  <c r="CF246" i="8"/>
  <c r="CG246" i="8" a="1"/>
  <c r="CG246" i="8"/>
  <c r="CH246" i="8" a="1"/>
  <c r="CH246" i="8"/>
  <c r="CI246" i="8" a="1"/>
  <c r="CI246" i="8"/>
  <c r="CJ246" i="8" a="1"/>
  <c r="CJ246" i="8"/>
  <c r="CK246" i="8" a="1"/>
  <c r="CK246" i="8"/>
  <c r="CL246" i="8" a="1"/>
  <c r="CL246" i="8"/>
  <c r="CM246" i="8" a="1"/>
  <c r="CM246" i="8"/>
  <c r="CN246" i="8" a="1"/>
  <c r="CN246" i="8"/>
  <c r="CO246" i="8" a="1"/>
  <c r="CO246" i="8"/>
  <c r="BZ247" i="8" a="1"/>
  <c r="BZ247" i="8"/>
  <c r="CA247" i="8" a="1"/>
  <c r="CA247" i="8"/>
  <c r="CB247" i="8" a="1"/>
  <c r="CB247" i="8"/>
  <c r="CC247" i="8" a="1"/>
  <c r="CC247" i="8"/>
  <c r="CD247" i="8" a="1"/>
  <c r="CD247" i="8"/>
  <c r="CE247" i="8" a="1"/>
  <c r="CE247" i="8"/>
  <c r="CF247" i="8" a="1"/>
  <c r="CF247" i="8"/>
  <c r="CG247" i="8" a="1"/>
  <c r="CG247" i="8"/>
  <c r="CH247" i="8" a="1"/>
  <c r="CH247" i="8"/>
  <c r="CI247" i="8" a="1"/>
  <c r="CI247" i="8"/>
  <c r="CJ247" i="8" a="1"/>
  <c r="CJ247" i="8"/>
  <c r="CK247" i="8" a="1"/>
  <c r="CK247" i="8"/>
  <c r="CL247" i="8" a="1"/>
  <c r="CL247" i="8"/>
  <c r="CM247" i="8" a="1"/>
  <c r="CM247" i="8"/>
  <c r="CN247" i="8" a="1"/>
  <c r="CN247" i="8"/>
  <c r="CO247" i="8" a="1"/>
  <c r="CO247" i="8"/>
  <c r="BZ248" i="8" a="1"/>
  <c r="BZ248" i="8"/>
  <c r="CA248" i="8" a="1"/>
  <c r="CA248" i="8"/>
  <c r="CB248" i="8" a="1"/>
  <c r="CB248" i="8"/>
  <c r="CC248" i="8" a="1"/>
  <c r="CC248" i="8"/>
  <c r="CD248" i="8" a="1"/>
  <c r="CD248" i="8"/>
  <c r="CE248" i="8" a="1"/>
  <c r="CE248" i="8"/>
  <c r="CF248" i="8" a="1"/>
  <c r="CF248" i="8"/>
  <c r="CG248" i="8" a="1"/>
  <c r="CG248" i="8"/>
  <c r="CH248" i="8" a="1"/>
  <c r="CH248" i="8"/>
  <c r="CI248" i="8" a="1"/>
  <c r="CI248" i="8"/>
  <c r="CJ248" i="8" a="1"/>
  <c r="CJ248" i="8"/>
  <c r="CK248" i="8" a="1"/>
  <c r="CK248" i="8"/>
  <c r="CL248" i="8" a="1"/>
  <c r="CL248" i="8"/>
  <c r="CM248" i="8" a="1"/>
  <c r="CM248" i="8"/>
  <c r="CN248" i="8" a="1"/>
  <c r="CN248" i="8"/>
  <c r="CO248" i="8" a="1"/>
  <c r="CO248" i="8"/>
  <c r="BZ249" i="8" a="1"/>
  <c r="BZ249" i="8"/>
  <c r="CA249" i="8" a="1"/>
  <c r="CA249" i="8"/>
  <c r="CB249" i="8" a="1"/>
  <c r="CB249" i="8"/>
  <c r="CC249" i="8" a="1"/>
  <c r="CC249" i="8"/>
  <c r="CD249" i="8" a="1"/>
  <c r="CD249" i="8"/>
  <c r="CE249" i="8" a="1"/>
  <c r="CE249" i="8"/>
  <c r="CF249" i="8" a="1"/>
  <c r="CF249" i="8"/>
  <c r="CG249" i="8" a="1"/>
  <c r="CG249" i="8"/>
  <c r="CH249" i="8" a="1"/>
  <c r="CH249" i="8"/>
  <c r="CI249" i="8" a="1"/>
  <c r="CI249" i="8"/>
  <c r="CJ249" i="8" a="1"/>
  <c r="CJ249" i="8"/>
  <c r="CK249" i="8" a="1"/>
  <c r="CK249" i="8"/>
  <c r="CL249" i="8" a="1"/>
  <c r="CL249" i="8"/>
  <c r="CM249" i="8" a="1"/>
  <c r="CM249" i="8"/>
  <c r="CN249" i="8" a="1"/>
  <c r="CN249" i="8"/>
  <c r="CO249" i="8" a="1"/>
  <c r="CO249" i="8"/>
  <c r="BZ250" i="8" a="1"/>
  <c r="BZ250" i="8"/>
  <c r="CA250" i="8" a="1"/>
  <c r="CA250" i="8"/>
  <c r="CB250" i="8" a="1"/>
  <c r="CB250" i="8"/>
  <c r="CC250" i="8" a="1"/>
  <c r="CC250" i="8"/>
  <c r="CD250" i="8" a="1"/>
  <c r="CD250" i="8"/>
  <c r="CE250" i="8" a="1"/>
  <c r="CE250" i="8"/>
  <c r="CF250" i="8" a="1"/>
  <c r="CF250" i="8"/>
  <c r="CG250" i="8" a="1"/>
  <c r="CG250" i="8"/>
  <c r="CH250" i="8" a="1"/>
  <c r="CH250" i="8"/>
  <c r="CI250" i="8" a="1"/>
  <c r="CI250" i="8"/>
  <c r="CJ250" i="8" a="1"/>
  <c r="CJ250" i="8"/>
  <c r="CK250" i="8" a="1"/>
  <c r="CK250" i="8"/>
  <c r="CL250" i="8" a="1"/>
  <c r="CL250" i="8"/>
  <c r="CM250" i="8" a="1"/>
  <c r="CM250" i="8"/>
  <c r="CN250" i="8" a="1"/>
  <c r="CN250" i="8"/>
  <c r="CO250" i="8" a="1"/>
  <c r="CO250" i="8"/>
  <c r="BZ251" i="8" a="1"/>
  <c r="BZ251" i="8"/>
  <c r="CA251" i="8" a="1"/>
  <c r="CA251" i="8"/>
  <c r="CB251" i="8" a="1"/>
  <c r="CB251" i="8"/>
  <c r="CC251" i="8" a="1"/>
  <c r="CC251" i="8"/>
  <c r="CD251" i="8" a="1"/>
  <c r="CD251" i="8"/>
  <c r="CE251" i="8" a="1"/>
  <c r="CE251" i="8"/>
  <c r="CF251" i="8" a="1"/>
  <c r="CF251" i="8"/>
  <c r="CG251" i="8" a="1"/>
  <c r="CG251" i="8"/>
  <c r="CH251" i="8" a="1"/>
  <c r="CH251" i="8"/>
  <c r="CI251" i="8" a="1"/>
  <c r="CI251" i="8"/>
  <c r="CJ251" i="8" a="1"/>
  <c r="CJ251" i="8"/>
  <c r="CK251" i="8" a="1"/>
  <c r="CK251" i="8"/>
  <c r="CL251" i="8" a="1"/>
  <c r="CL251" i="8"/>
  <c r="CM251" i="8" a="1"/>
  <c r="CM251" i="8"/>
  <c r="CN251" i="8" a="1"/>
  <c r="CN251" i="8"/>
  <c r="CO251" i="8" a="1"/>
  <c r="CO251" i="8"/>
  <c r="BZ252" i="8" a="1"/>
  <c r="BZ252" i="8"/>
  <c r="CA252" i="8" a="1"/>
  <c r="CA252" i="8"/>
  <c r="CB252" i="8" a="1"/>
  <c r="CB252" i="8"/>
  <c r="CC252" i="8" a="1"/>
  <c r="CC252" i="8"/>
  <c r="CD252" i="8" a="1"/>
  <c r="CD252" i="8"/>
  <c r="CE252" i="8" a="1"/>
  <c r="CE252" i="8"/>
  <c r="CF252" i="8" a="1"/>
  <c r="CF252" i="8"/>
  <c r="CG252" i="8" a="1"/>
  <c r="CG252" i="8"/>
  <c r="CH252" i="8" a="1"/>
  <c r="CH252" i="8"/>
  <c r="CI252" i="8" a="1"/>
  <c r="CI252" i="8"/>
  <c r="CJ252" i="8" a="1"/>
  <c r="CJ252" i="8"/>
  <c r="CK252" i="8" a="1"/>
  <c r="CK252" i="8"/>
  <c r="CL252" i="8" a="1"/>
  <c r="CL252" i="8"/>
  <c r="CM252" i="8" a="1"/>
  <c r="CM252" i="8"/>
  <c r="CN252" i="8" a="1"/>
  <c r="CN252" i="8"/>
  <c r="CO252" i="8" a="1"/>
  <c r="CO252" i="8"/>
  <c r="BZ253" i="8" a="1"/>
  <c r="BZ253" i="8"/>
  <c r="CA253" i="8" a="1"/>
  <c r="CA253" i="8"/>
  <c r="CB253" i="8" a="1"/>
  <c r="CB253" i="8"/>
  <c r="CC253" i="8" a="1"/>
  <c r="CC253" i="8"/>
  <c r="CD253" i="8" a="1"/>
  <c r="CD253" i="8"/>
  <c r="CE253" i="8" a="1"/>
  <c r="CE253" i="8"/>
  <c r="CF253" i="8" a="1"/>
  <c r="CF253" i="8"/>
  <c r="CG253" i="8" a="1"/>
  <c r="CG253" i="8"/>
  <c r="CH253" i="8" a="1"/>
  <c r="CH253" i="8"/>
  <c r="CI253" i="8" a="1"/>
  <c r="CI253" i="8"/>
  <c r="CJ253" i="8" a="1"/>
  <c r="CJ253" i="8"/>
  <c r="CK253" i="8" a="1"/>
  <c r="CK253" i="8"/>
  <c r="CL253" i="8" a="1"/>
  <c r="CL253" i="8"/>
  <c r="CM253" i="8" a="1"/>
  <c r="CM253" i="8"/>
  <c r="CN253" i="8" a="1"/>
  <c r="CN253" i="8"/>
  <c r="CO253" i="8" a="1"/>
  <c r="CO253" i="8"/>
  <c r="BZ254" i="8" a="1"/>
  <c r="BZ254" i="8"/>
  <c r="CA254" i="8" a="1"/>
  <c r="CA254" i="8"/>
  <c r="CB254" i="8" a="1"/>
  <c r="CB254" i="8"/>
  <c r="CC254" i="8" a="1"/>
  <c r="CC254" i="8"/>
  <c r="CD254" i="8" a="1"/>
  <c r="CD254" i="8"/>
  <c r="CE254" i="8" a="1"/>
  <c r="CE254" i="8"/>
  <c r="CF254" i="8" a="1"/>
  <c r="CF254" i="8"/>
  <c r="CG254" i="8" a="1"/>
  <c r="CG254" i="8"/>
  <c r="CH254" i="8" a="1"/>
  <c r="CH254" i="8"/>
  <c r="CI254" i="8" a="1"/>
  <c r="CI254" i="8"/>
  <c r="CJ254" i="8" a="1"/>
  <c r="CJ254" i="8"/>
  <c r="CK254" i="8" a="1"/>
  <c r="CK254" i="8"/>
  <c r="CL254" i="8" a="1"/>
  <c r="CL254" i="8"/>
  <c r="CM254" i="8" a="1"/>
  <c r="CM254" i="8"/>
  <c r="CN254" i="8" a="1"/>
  <c r="CN254" i="8"/>
  <c r="CO254" i="8" a="1"/>
  <c r="CO254" i="8"/>
  <c r="BZ255" i="8" a="1"/>
  <c r="BZ255" i="8"/>
  <c r="CA255" i="8" a="1"/>
  <c r="CA255" i="8"/>
  <c r="CB255" i="8" a="1"/>
  <c r="CB255" i="8"/>
  <c r="CC255" i="8" a="1"/>
  <c r="CC255" i="8"/>
  <c r="CD255" i="8" a="1"/>
  <c r="CD255" i="8"/>
  <c r="CE255" i="8" a="1"/>
  <c r="CE255" i="8"/>
  <c r="CF255" i="8" a="1"/>
  <c r="CF255" i="8"/>
  <c r="CG255" i="8" a="1"/>
  <c r="CG255" i="8"/>
  <c r="CH255" i="8" a="1"/>
  <c r="CH255" i="8"/>
  <c r="CI255" i="8" a="1"/>
  <c r="CI255" i="8"/>
  <c r="CJ255" i="8" a="1"/>
  <c r="CJ255" i="8"/>
  <c r="CK255" i="8" a="1"/>
  <c r="CK255" i="8"/>
  <c r="CL255" i="8" a="1"/>
  <c r="CL255" i="8"/>
  <c r="CM255" i="8" a="1"/>
  <c r="CM255" i="8"/>
  <c r="CN255" i="8" a="1"/>
  <c r="CN255" i="8"/>
  <c r="CO255" i="8" a="1"/>
  <c r="CO255" i="8"/>
  <c r="BZ256" i="8" a="1"/>
  <c r="BZ256" i="8"/>
  <c r="CA256" i="8" a="1"/>
  <c r="CA256" i="8"/>
  <c r="CB256" i="8" a="1"/>
  <c r="CB256" i="8"/>
  <c r="CC256" i="8" a="1"/>
  <c r="CC256" i="8"/>
  <c r="CD256" i="8" a="1"/>
  <c r="CD256" i="8"/>
  <c r="CE256" i="8" a="1"/>
  <c r="CE256" i="8"/>
  <c r="CF256" i="8" a="1"/>
  <c r="CF256" i="8"/>
  <c r="CG256" i="8" a="1"/>
  <c r="CG256" i="8"/>
  <c r="CH256" i="8" a="1"/>
  <c r="CH256" i="8"/>
  <c r="CI256" i="8" a="1"/>
  <c r="CI256" i="8"/>
  <c r="CJ256" i="8" a="1"/>
  <c r="CJ256" i="8"/>
  <c r="CK256" i="8" a="1"/>
  <c r="CK256" i="8"/>
  <c r="CL256" i="8" a="1"/>
  <c r="CL256" i="8"/>
  <c r="CM256" i="8" a="1"/>
  <c r="CM256" i="8"/>
  <c r="CN256" i="8" a="1"/>
  <c r="CN256" i="8"/>
  <c r="CO256" i="8" a="1"/>
  <c r="CO256" i="8"/>
  <c r="BZ257" i="8" a="1"/>
  <c r="BZ257" i="8"/>
  <c r="CA257" i="8" a="1"/>
  <c r="CA257" i="8"/>
  <c r="CB257" i="8" a="1"/>
  <c r="CB257" i="8"/>
  <c r="CC257" i="8" a="1"/>
  <c r="CC257" i="8"/>
  <c r="CD257" i="8" a="1"/>
  <c r="CD257" i="8"/>
  <c r="CE257" i="8" a="1"/>
  <c r="CE257" i="8"/>
  <c r="CF257" i="8" a="1"/>
  <c r="CF257" i="8"/>
  <c r="CG257" i="8" a="1"/>
  <c r="CG257" i="8"/>
  <c r="CH257" i="8" a="1"/>
  <c r="CH257" i="8"/>
  <c r="CI257" i="8" a="1"/>
  <c r="CI257" i="8"/>
  <c r="CJ257" i="8" a="1"/>
  <c r="CJ257" i="8"/>
  <c r="CK257" i="8" a="1"/>
  <c r="CK257" i="8"/>
  <c r="CL257" i="8" a="1"/>
  <c r="CL257" i="8"/>
  <c r="CM257" i="8" a="1"/>
  <c r="CM257" i="8"/>
  <c r="CN257" i="8" a="1"/>
  <c r="CN257" i="8"/>
  <c r="CO257" i="8" a="1"/>
  <c r="CO257" i="8"/>
  <c r="BZ258" i="8" a="1"/>
  <c r="BZ258" i="8"/>
  <c r="CA258" i="8" a="1"/>
  <c r="CA258" i="8"/>
  <c r="CB258" i="8" a="1"/>
  <c r="CB258" i="8"/>
  <c r="CC258" i="8" a="1"/>
  <c r="CC258" i="8"/>
  <c r="CD258" i="8" a="1"/>
  <c r="CD258" i="8"/>
  <c r="CE258" i="8" a="1"/>
  <c r="CE258" i="8"/>
  <c r="CF258" i="8" a="1"/>
  <c r="CF258" i="8"/>
  <c r="CG258" i="8" a="1"/>
  <c r="CG258" i="8"/>
  <c r="CH258" i="8" a="1"/>
  <c r="CH258" i="8"/>
  <c r="CI258" i="8" a="1"/>
  <c r="CI258" i="8"/>
  <c r="CJ258" i="8" a="1"/>
  <c r="CJ258" i="8"/>
  <c r="CK258" i="8" a="1"/>
  <c r="CK258" i="8"/>
  <c r="CL258" i="8" a="1"/>
  <c r="CL258" i="8"/>
  <c r="CM258" i="8" a="1"/>
  <c r="CM258" i="8"/>
  <c r="CN258" i="8" a="1"/>
  <c r="CN258" i="8"/>
  <c r="CO258" i="8" a="1"/>
  <c r="CO258" i="8"/>
  <c r="BZ259" i="8" a="1"/>
  <c r="BZ259" i="8"/>
  <c r="CA259" i="8" a="1"/>
  <c r="CA259" i="8"/>
  <c r="CB259" i="8" a="1"/>
  <c r="CB259" i="8"/>
  <c r="CC259" i="8" a="1"/>
  <c r="CC259" i="8"/>
  <c r="CD259" i="8" a="1"/>
  <c r="CD259" i="8"/>
  <c r="CE259" i="8" a="1"/>
  <c r="CE259" i="8"/>
  <c r="CF259" i="8" a="1"/>
  <c r="CF259" i="8"/>
  <c r="CG259" i="8" a="1"/>
  <c r="CG259" i="8"/>
  <c r="CH259" i="8" a="1"/>
  <c r="CH259" i="8"/>
  <c r="CI259" i="8" a="1"/>
  <c r="CI259" i="8"/>
  <c r="CJ259" i="8" a="1"/>
  <c r="CJ259" i="8"/>
  <c r="CK259" i="8" a="1"/>
  <c r="CK259" i="8"/>
  <c r="CL259" i="8" a="1"/>
  <c r="CL259" i="8"/>
  <c r="CM259" i="8" a="1"/>
  <c r="CM259" i="8"/>
  <c r="CN259" i="8" a="1"/>
  <c r="CN259" i="8"/>
  <c r="CO259" i="8" a="1"/>
  <c r="CO259" i="8"/>
  <c r="BZ260" i="8" a="1"/>
  <c r="BZ260" i="8"/>
  <c r="CA260" i="8" a="1"/>
  <c r="CA260" i="8"/>
  <c r="CB260" i="8" a="1"/>
  <c r="CB260" i="8"/>
  <c r="CC260" i="8" a="1"/>
  <c r="CC260" i="8"/>
  <c r="CD260" i="8" a="1"/>
  <c r="CD260" i="8"/>
  <c r="CE260" i="8" a="1"/>
  <c r="CE260" i="8"/>
  <c r="CF260" i="8" a="1"/>
  <c r="CF260" i="8"/>
  <c r="CG260" i="8" a="1"/>
  <c r="CG260" i="8"/>
  <c r="CH260" i="8" a="1"/>
  <c r="CH260" i="8"/>
  <c r="CI260" i="8" a="1"/>
  <c r="CI260" i="8"/>
  <c r="CJ260" i="8" a="1"/>
  <c r="CJ260" i="8"/>
  <c r="CK260" i="8" a="1"/>
  <c r="CK260" i="8"/>
  <c r="CL260" i="8" a="1"/>
  <c r="CL260" i="8"/>
  <c r="CM260" i="8" a="1"/>
  <c r="CM260" i="8"/>
  <c r="CN260" i="8" a="1"/>
  <c r="CN260" i="8"/>
  <c r="CO260" i="8" a="1"/>
  <c r="CO260" i="8"/>
  <c r="BZ261" i="8" a="1"/>
  <c r="BZ261" i="8"/>
  <c r="CA261" i="8" a="1"/>
  <c r="CA261" i="8"/>
  <c r="CB261" i="8" a="1"/>
  <c r="CB261" i="8"/>
  <c r="CC261" i="8" a="1"/>
  <c r="CC261" i="8"/>
  <c r="CD261" i="8" a="1"/>
  <c r="CD261" i="8"/>
  <c r="CE261" i="8" a="1"/>
  <c r="CE261" i="8"/>
  <c r="CF261" i="8" a="1"/>
  <c r="CF261" i="8"/>
  <c r="CG261" i="8" a="1"/>
  <c r="CG261" i="8"/>
  <c r="CH261" i="8" a="1"/>
  <c r="CH261" i="8"/>
  <c r="CI261" i="8" a="1"/>
  <c r="CI261" i="8"/>
  <c r="CJ261" i="8" a="1"/>
  <c r="CJ261" i="8"/>
  <c r="CK261" i="8" a="1"/>
  <c r="CK261" i="8"/>
  <c r="CL261" i="8" a="1"/>
  <c r="CL261" i="8"/>
  <c r="CM261" i="8" a="1"/>
  <c r="CM261" i="8"/>
  <c r="CN261" i="8" a="1"/>
  <c r="CN261" i="8"/>
  <c r="CO261" i="8" a="1"/>
  <c r="CO261" i="8"/>
  <c r="BZ262" i="8" a="1"/>
  <c r="BZ262" i="8"/>
  <c r="CA262" i="8" a="1"/>
  <c r="CA262" i="8"/>
  <c r="CB262" i="8" a="1"/>
  <c r="CB262" i="8"/>
  <c r="CC262" i="8" a="1"/>
  <c r="CC262" i="8"/>
  <c r="CD262" i="8" a="1"/>
  <c r="CD262" i="8"/>
  <c r="CE262" i="8" a="1"/>
  <c r="CE262" i="8"/>
  <c r="CF262" i="8" a="1"/>
  <c r="CF262" i="8"/>
  <c r="CG262" i="8" a="1"/>
  <c r="CG262" i="8"/>
  <c r="CH262" i="8" a="1"/>
  <c r="CH262" i="8"/>
  <c r="CI262" i="8" a="1"/>
  <c r="CI262" i="8"/>
  <c r="CJ262" i="8" a="1"/>
  <c r="CJ262" i="8"/>
  <c r="CK262" i="8" a="1"/>
  <c r="CK262" i="8"/>
  <c r="CL262" i="8" a="1"/>
  <c r="CL262" i="8"/>
  <c r="CM262" i="8" a="1"/>
  <c r="CM262" i="8"/>
  <c r="CN262" i="8" a="1"/>
  <c r="CN262" i="8"/>
  <c r="CO262" i="8" a="1"/>
  <c r="CO262" i="8"/>
  <c r="BZ263" i="8" a="1"/>
  <c r="BZ263" i="8"/>
  <c r="CA263" i="8" a="1"/>
  <c r="CA263" i="8"/>
  <c r="CB263" i="8" a="1"/>
  <c r="CB263" i="8"/>
  <c r="CC263" i="8" a="1"/>
  <c r="CC263" i="8"/>
  <c r="CD263" i="8" a="1"/>
  <c r="CD263" i="8"/>
  <c r="CE263" i="8" a="1"/>
  <c r="CE263" i="8"/>
  <c r="CF263" i="8" a="1"/>
  <c r="CF263" i="8"/>
  <c r="CG263" i="8" a="1"/>
  <c r="CG263" i="8"/>
  <c r="CH263" i="8" a="1"/>
  <c r="CH263" i="8"/>
  <c r="CI263" i="8" a="1"/>
  <c r="CI263" i="8"/>
  <c r="CJ263" i="8" a="1"/>
  <c r="CJ263" i="8"/>
  <c r="CK263" i="8" a="1"/>
  <c r="CK263" i="8"/>
  <c r="CL263" i="8" a="1"/>
  <c r="CL263" i="8"/>
  <c r="CM263" i="8" a="1"/>
  <c r="CM263" i="8"/>
  <c r="CN263" i="8" a="1"/>
  <c r="CN263" i="8"/>
  <c r="CO263" i="8" a="1"/>
  <c r="CO263" i="8"/>
  <c r="BZ264" i="8" a="1"/>
  <c r="BZ264" i="8"/>
  <c r="CA264" i="8" a="1"/>
  <c r="CA264" i="8"/>
  <c r="CB264" i="8" a="1"/>
  <c r="CB264" i="8"/>
  <c r="CC264" i="8" a="1"/>
  <c r="CC264" i="8"/>
  <c r="CD264" i="8" a="1"/>
  <c r="CD264" i="8"/>
  <c r="CE264" i="8" a="1"/>
  <c r="CE264" i="8"/>
  <c r="CF264" i="8" a="1"/>
  <c r="CF264" i="8"/>
  <c r="CG264" i="8" a="1"/>
  <c r="CG264" i="8"/>
  <c r="CH264" i="8" a="1"/>
  <c r="CH264" i="8"/>
  <c r="CI264" i="8" a="1"/>
  <c r="CI264" i="8"/>
  <c r="CJ264" i="8" a="1"/>
  <c r="CJ264" i="8"/>
  <c r="CK264" i="8" a="1"/>
  <c r="CK264" i="8"/>
  <c r="CL264" i="8" a="1"/>
  <c r="CL264" i="8"/>
  <c r="CM264" i="8" a="1"/>
  <c r="CM264" i="8"/>
  <c r="CN264" i="8" a="1"/>
  <c r="CN264" i="8"/>
  <c r="CO264" i="8" a="1"/>
  <c r="CO264" i="8"/>
  <c r="BZ265" i="8" a="1"/>
  <c r="BZ265" i="8"/>
  <c r="CA265" i="8" a="1"/>
  <c r="CA265" i="8"/>
  <c r="CB265" i="8" a="1"/>
  <c r="CB265" i="8"/>
  <c r="CC265" i="8" a="1"/>
  <c r="CC265" i="8"/>
  <c r="CD265" i="8" a="1"/>
  <c r="CD265" i="8"/>
  <c r="CE265" i="8" a="1"/>
  <c r="CE265" i="8"/>
  <c r="CF265" i="8" a="1"/>
  <c r="CF265" i="8"/>
  <c r="CG265" i="8" a="1"/>
  <c r="CG265" i="8"/>
  <c r="CH265" i="8" a="1"/>
  <c r="CH265" i="8"/>
  <c r="CI265" i="8" a="1"/>
  <c r="CI265" i="8"/>
  <c r="CJ265" i="8" a="1"/>
  <c r="CJ265" i="8"/>
  <c r="CK265" i="8" a="1"/>
  <c r="CK265" i="8"/>
  <c r="CL265" i="8" a="1"/>
  <c r="CL265" i="8"/>
  <c r="CM265" i="8" a="1"/>
  <c r="CM265" i="8"/>
  <c r="CN265" i="8" a="1"/>
  <c r="CN265" i="8"/>
  <c r="CO265" i="8" a="1"/>
  <c r="CO265" i="8"/>
  <c r="BZ266" i="8" a="1"/>
  <c r="BZ266" i="8"/>
  <c r="CA266" i="8" a="1"/>
  <c r="CA266" i="8"/>
  <c r="CB266" i="8" a="1"/>
  <c r="CB266" i="8"/>
  <c r="CC266" i="8" a="1"/>
  <c r="CC266" i="8"/>
  <c r="CD266" i="8" a="1"/>
  <c r="CD266" i="8"/>
  <c r="CE266" i="8" a="1"/>
  <c r="CE266" i="8"/>
  <c r="CF266" i="8" a="1"/>
  <c r="CF266" i="8"/>
  <c r="CG266" i="8" a="1"/>
  <c r="CG266" i="8"/>
  <c r="CH266" i="8" a="1"/>
  <c r="CH266" i="8"/>
  <c r="CI266" i="8" a="1"/>
  <c r="CI266" i="8"/>
  <c r="CJ266" i="8" a="1"/>
  <c r="CJ266" i="8"/>
  <c r="CK266" i="8" a="1"/>
  <c r="CK266" i="8"/>
  <c r="CL266" i="8" a="1"/>
  <c r="CL266" i="8"/>
  <c r="CM266" i="8" a="1"/>
  <c r="CM266" i="8"/>
  <c r="CN266" i="8" a="1"/>
  <c r="CN266" i="8"/>
  <c r="CO266" i="8" a="1"/>
  <c r="CO266" i="8"/>
  <c r="BZ267" i="8" a="1"/>
  <c r="BZ267" i="8"/>
  <c r="CA267" i="8" a="1"/>
  <c r="CA267" i="8"/>
  <c r="CB267" i="8" a="1"/>
  <c r="CB267" i="8"/>
  <c r="CC267" i="8" a="1"/>
  <c r="CC267" i="8"/>
  <c r="CD267" i="8" a="1"/>
  <c r="CD267" i="8"/>
  <c r="CE267" i="8" a="1"/>
  <c r="CE267" i="8"/>
  <c r="CF267" i="8" a="1"/>
  <c r="CF267" i="8"/>
  <c r="CG267" i="8" a="1"/>
  <c r="CG267" i="8"/>
  <c r="CH267" i="8" a="1"/>
  <c r="CH267" i="8"/>
  <c r="CI267" i="8" a="1"/>
  <c r="CI267" i="8"/>
  <c r="CJ267" i="8" a="1"/>
  <c r="CJ267" i="8"/>
  <c r="CK267" i="8" a="1"/>
  <c r="CK267" i="8"/>
  <c r="CL267" i="8" a="1"/>
  <c r="CL267" i="8"/>
  <c r="CM267" i="8" a="1"/>
  <c r="CM267" i="8"/>
  <c r="CN267" i="8" a="1"/>
  <c r="CN267" i="8"/>
  <c r="CO267" i="8" a="1"/>
  <c r="CO267" i="8"/>
  <c r="BZ268" i="8" a="1"/>
  <c r="BZ268" i="8"/>
  <c r="CA268" i="8" a="1"/>
  <c r="CA268" i="8"/>
  <c r="CB268" i="8" a="1"/>
  <c r="CB268" i="8"/>
  <c r="CC268" i="8" a="1"/>
  <c r="CC268" i="8"/>
  <c r="CD268" i="8" a="1"/>
  <c r="CD268" i="8"/>
  <c r="CE268" i="8" a="1"/>
  <c r="CE268" i="8"/>
  <c r="CF268" i="8" a="1"/>
  <c r="CF268" i="8"/>
  <c r="CG268" i="8" a="1"/>
  <c r="CG268" i="8"/>
  <c r="CH268" i="8" a="1"/>
  <c r="CH268" i="8"/>
  <c r="CI268" i="8" a="1"/>
  <c r="CI268" i="8"/>
  <c r="CJ268" i="8" a="1"/>
  <c r="CJ268" i="8"/>
  <c r="CK268" i="8" a="1"/>
  <c r="CK268" i="8"/>
  <c r="CL268" i="8" a="1"/>
  <c r="CL268" i="8"/>
  <c r="CM268" i="8" a="1"/>
  <c r="CM268" i="8"/>
  <c r="CN268" i="8" a="1"/>
  <c r="CN268" i="8"/>
  <c r="CO268" i="8" a="1"/>
  <c r="CO268" i="8"/>
  <c r="BZ269" i="8" a="1"/>
  <c r="BZ269" i="8"/>
  <c r="CA269" i="8" a="1"/>
  <c r="CA269" i="8"/>
  <c r="CB269" i="8" a="1"/>
  <c r="CB269" i="8"/>
  <c r="CC269" i="8" a="1"/>
  <c r="CC269" i="8"/>
  <c r="CD269" i="8" a="1"/>
  <c r="CD269" i="8"/>
  <c r="CE269" i="8" a="1"/>
  <c r="CE269" i="8"/>
  <c r="CF269" i="8" a="1"/>
  <c r="CF269" i="8"/>
  <c r="CG269" i="8" a="1"/>
  <c r="CG269" i="8"/>
  <c r="CH269" i="8" a="1"/>
  <c r="CH269" i="8"/>
  <c r="CI269" i="8" a="1"/>
  <c r="CI269" i="8"/>
  <c r="CJ269" i="8" a="1"/>
  <c r="CJ269" i="8"/>
  <c r="CK269" i="8" a="1"/>
  <c r="CK269" i="8"/>
  <c r="CL269" i="8" a="1"/>
  <c r="CL269" i="8"/>
  <c r="CM269" i="8" a="1"/>
  <c r="CM269" i="8"/>
  <c r="CN269" i="8" a="1"/>
  <c r="CN269" i="8"/>
  <c r="CO269" i="8" a="1"/>
  <c r="CO269" i="8"/>
  <c r="BZ270" i="8" a="1"/>
  <c r="BZ270" i="8"/>
  <c r="CA270" i="8" a="1"/>
  <c r="CA270" i="8"/>
  <c r="CB270" i="8" a="1"/>
  <c r="CB270" i="8"/>
  <c r="CC270" i="8" a="1"/>
  <c r="CC270" i="8"/>
  <c r="CD270" i="8" a="1"/>
  <c r="CD270" i="8"/>
  <c r="CE270" i="8" a="1"/>
  <c r="CE270" i="8"/>
  <c r="CF270" i="8" a="1"/>
  <c r="CF270" i="8"/>
  <c r="CG270" i="8" a="1"/>
  <c r="CG270" i="8"/>
  <c r="CH270" i="8" a="1"/>
  <c r="CH270" i="8"/>
  <c r="CI270" i="8" a="1"/>
  <c r="CI270" i="8"/>
  <c r="CJ270" i="8" a="1"/>
  <c r="CJ270" i="8"/>
  <c r="CK270" i="8" a="1"/>
  <c r="CK270" i="8"/>
  <c r="CL270" i="8" a="1"/>
  <c r="CL270" i="8"/>
  <c r="CM270" i="8" a="1"/>
  <c r="CM270" i="8"/>
  <c r="CN270" i="8" a="1"/>
  <c r="CN270" i="8"/>
  <c r="CO270" i="8" a="1"/>
  <c r="CO270" i="8"/>
  <c r="BZ271" i="8" a="1"/>
  <c r="BZ271" i="8"/>
  <c r="CA271" i="8" a="1"/>
  <c r="CA271" i="8"/>
  <c r="CB271" i="8" a="1"/>
  <c r="CB271" i="8"/>
  <c r="CC271" i="8" a="1"/>
  <c r="CC271" i="8"/>
  <c r="CD271" i="8" a="1"/>
  <c r="CD271" i="8"/>
  <c r="CE271" i="8" a="1"/>
  <c r="CE271" i="8"/>
  <c r="CF271" i="8" a="1"/>
  <c r="CF271" i="8"/>
  <c r="CG271" i="8" a="1"/>
  <c r="CG271" i="8"/>
  <c r="CH271" i="8" a="1"/>
  <c r="CH271" i="8"/>
  <c r="CI271" i="8" a="1"/>
  <c r="CI271" i="8"/>
  <c r="CJ271" i="8" a="1"/>
  <c r="CJ271" i="8"/>
  <c r="CK271" i="8" a="1"/>
  <c r="CK271" i="8"/>
  <c r="CL271" i="8" a="1"/>
  <c r="CL271" i="8"/>
  <c r="CM271" i="8" a="1"/>
  <c r="CM271" i="8"/>
  <c r="CN271" i="8" a="1"/>
  <c r="CN271" i="8"/>
  <c r="CO271" i="8" a="1"/>
  <c r="CO271" i="8"/>
  <c r="BZ272" i="8" a="1"/>
  <c r="BZ272" i="8"/>
  <c r="CA272" i="8" a="1"/>
  <c r="CA272" i="8"/>
  <c r="CB272" i="8" a="1"/>
  <c r="CB272" i="8"/>
  <c r="CC272" i="8" a="1"/>
  <c r="CC272" i="8"/>
  <c r="CD272" i="8" a="1"/>
  <c r="CD272" i="8"/>
  <c r="CE272" i="8" a="1"/>
  <c r="CE272" i="8"/>
  <c r="CF272" i="8" a="1"/>
  <c r="CF272" i="8"/>
  <c r="CG272" i="8" a="1"/>
  <c r="CG272" i="8"/>
  <c r="CH272" i="8" a="1"/>
  <c r="CH272" i="8"/>
  <c r="CI272" i="8" a="1"/>
  <c r="CI272" i="8"/>
  <c r="CJ272" i="8" a="1"/>
  <c r="CJ272" i="8"/>
  <c r="CK272" i="8" a="1"/>
  <c r="CK272" i="8"/>
  <c r="CL272" i="8" a="1"/>
  <c r="CL272" i="8"/>
  <c r="CM272" i="8" a="1"/>
  <c r="CM272" i="8"/>
  <c r="CN272" i="8" a="1"/>
  <c r="CN272" i="8"/>
  <c r="CO272" i="8" a="1"/>
  <c r="CO272" i="8"/>
  <c r="BZ273" i="8" a="1"/>
  <c r="BZ273" i="8"/>
  <c r="CA273" i="8" a="1"/>
  <c r="CA273" i="8"/>
  <c r="CB273" i="8" a="1"/>
  <c r="CB273" i="8"/>
  <c r="CC273" i="8" a="1"/>
  <c r="CC273" i="8"/>
  <c r="CD273" i="8" a="1"/>
  <c r="CD273" i="8"/>
  <c r="CE273" i="8" a="1"/>
  <c r="CE273" i="8"/>
  <c r="CF273" i="8" a="1"/>
  <c r="CF273" i="8"/>
  <c r="CG273" i="8" a="1"/>
  <c r="CG273" i="8"/>
  <c r="CH273" i="8" a="1"/>
  <c r="CH273" i="8"/>
  <c r="CI273" i="8" a="1"/>
  <c r="CI273" i="8"/>
  <c r="CJ273" i="8" a="1"/>
  <c r="CJ273" i="8"/>
  <c r="CK273" i="8" a="1"/>
  <c r="CK273" i="8"/>
  <c r="CL273" i="8" a="1"/>
  <c r="CL273" i="8"/>
  <c r="CM273" i="8" a="1"/>
  <c r="CM273" i="8"/>
  <c r="CN273" i="8" a="1"/>
  <c r="CN273" i="8"/>
  <c r="CO273" i="8" a="1"/>
  <c r="CO273" i="8"/>
  <c r="BZ274" i="8" a="1"/>
  <c r="BZ274" i="8"/>
  <c r="CA274" i="8" a="1"/>
  <c r="CA274" i="8"/>
  <c r="CB274" i="8" a="1"/>
  <c r="CB274" i="8"/>
  <c r="CC274" i="8" a="1"/>
  <c r="CC274" i="8"/>
  <c r="CD274" i="8" a="1"/>
  <c r="CD274" i="8"/>
  <c r="CE274" i="8" a="1"/>
  <c r="CE274" i="8"/>
  <c r="CF274" i="8" a="1"/>
  <c r="CF274" i="8"/>
  <c r="CG274" i="8" a="1"/>
  <c r="CG274" i="8"/>
  <c r="CH274" i="8" a="1"/>
  <c r="CH274" i="8"/>
  <c r="CI274" i="8" a="1"/>
  <c r="CI274" i="8"/>
  <c r="CJ274" i="8" a="1"/>
  <c r="CJ274" i="8"/>
  <c r="CK274" i="8" a="1"/>
  <c r="CK274" i="8"/>
  <c r="CL274" i="8" a="1"/>
  <c r="CL274" i="8"/>
  <c r="CM274" i="8" a="1"/>
  <c r="CM274" i="8"/>
  <c r="CN274" i="8" a="1"/>
  <c r="CN274" i="8"/>
  <c r="CO274" i="8" a="1"/>
  <c r="CO274" i="8"/>
  <c r="BZ275" i="8" a="1"/>
  <c r="BZ275" i="8"/>
  <c r="CA275" i="8" a="1"/>
  <c r="CA275" i="8"/>
  <c r="CB275" i="8" a="1"/>
  <c r="CB275" i="8"/>
  <c r="CC275" i="8" a="1"/>
  <c r="CC275" i="8"/>
  <c r="CD275" i="8" a="1"/>
  <c r="CD275" i="8"/>
  <c r="CE275" i="8" a="1"/>
  <c r="CE275" i="8"/>
  <c r="CF275" i="8" a="1"/>
  <c r="CF275" i="8"/>
  <c r="CG275" i="8" a="1"/>
  <c r="CG275" i="8"/>
  <c r="CH275" i="8" a="1"/>
  <c r="CH275" i="8"/>
  <c r="CI275" i="8" a="1"/>
  <c r="CI275" i="8"/>
  <c r="CJ275" i="8" a="1"/>
  <c r="CJ275" i="8"/>
  <c r="CK275" i="8" a="1"/>
  <c r="CK275" i="8"/>
  <c r="CL275" i="8" a="1"/>
  <c r="CL275" i="8"/>
  <c r="CM275" i="8" a="1"/>
  <c r="CM275" i="8"/>
  <c r="CN275" i="8" a="1"/>
  <c r="CN275" i="8"/>
  <c r="CO275" i="8" a="1"/>
  <c r="CO275" i="8"/>
  <c r="BZ276" i="8" a="1"/>
  <c r="BZ276" i="8"/>
  <c r="CA276" i="8" a="1"/>
  <c r="CA276" i="8"/>
  <c r="CB276" i="8" a="1"/>
  <c r="CB276" i="8"/>
  <c r="CC276" i="8" a="1"/>
  <c r="CC276" i="8"/>
  <c r="CD276" i="8" a="1"/>
  <c r="CD276" i="8"/>
  <c r="CE276" i="8" a="1"/>
  <c r="CE276" i="8"/>
  <c r="CF276" i="8" a="1"/>
  <c r="CF276" i="8"/>
  <c r="CG276" i="8" a="1"/>
  <c r="CG276" i="8"/>
  <c r="CH276" i="8" a="1"/>
  <c r="CH276" i="8"/>
  <c r="CI276" i="8" a="1"/>
  <c r="CI276" i="8"/>
  <c r="CJ276" i="8" a="1"/>
  <c r="CJ276" i="8"/>
  <c r="CK276" i="8" a="1"/>
  <c r="CK276" i="8"/>
  <c r="CL276" i="8" a="1"/>
  <c r="CL276" i="8"/>
  <c r="CM276" i="8" a="1"/>
  <c r="CM276" i="8"/>
  <c r="CN276" i="8" a="1"/>
  <c r="CN276" i="8"/>
  <c r="CO276" i="8" a="1"/>
  <c r="CO276" i="8"/>
  <c r="BZ277" i="8" a="1"/>
  <c r="BZ277" i="8"/>
  <c r="CA277" i="8" a="1"/>
  <c r="CA277" i="8"/>
  <c r="CB277" i="8" a="1"/>
  <c r="CB277" i="8"/>
  <c r="CC277" i="8" a="1"/>
  <c r="CC277" i="8"/>
  <c r="CD277" i="8" a="1"/>
  <c r="CD277" i="8"/>
  <c r="CE277" i="8" a="1"/>
  <c r="CE277" i="8"/>
  <c r="CF277" i="8" a="1"/>
  <c r="CF277" i="8"/>
  <c r="CG277" i="8" a="1"/>
  <c r="CG277" i="8"/>
  <c r="CH277" i="8" a="1"/>
  <c r="CH277" i="8"/>
  <c r="CI277" i="8" a="1"/>
  <c r="CI277" i="8"/>
  <c r="CJ277" i="8" a="1"/>
  <c r="CJ277" i="8"/>
  <c r="CK277" i="8" a="1"/>
  <c r="CK277" i="8"/>
  <c r="CL277" i="8" a="1"/>
  <c r="CL277" i="8"/>
  <c r="CM277" i="8" a="1"/>
  <c r="CM277" i="8"/>
  <c r="CN277" i="8" a="1"/>
  <c r="CN277" i="8"/>
  <c r="CO277" i="8" a="1"/>
  <c r="CO277" i="8"/>
  <c r="BZ278" i="8" a="1"/>
  <c r="BZ278" i="8"/>
  <c r="CA278" i="8" a="1"/>
  <c r="CA278" i="8"/>
  <c r="CB278" i="8" a="1"/>
  <c r="CB278" i="8"/>
  <c r="CC278" i="8" a="1"/>
  <c r="CC278" i="8"/>
  <c r="CD278" i="8" a="1"/>
  <c r="CD278" i="8"/>
  <c r="CE278" i="8" a="1"/>
  <c r="CE278" i="8"/>
  <c r="CF278" i="8" a="1"/>
  <c r="CF278" i="8"/>
  <c r="CG278" i="8" a="1"/>
  <c r="CG278" i="8"/>
  <c r="CH278" i="8" a="1"/>
  <c r="CH278" i="8"/>
  <c r="CI278" i="8" a="1"/>
  <c r="CI278" i="8"/>
  <c r="CJ278" i="8" a="1"/>
  <c r="CJ278" i="8"/>
  <c r="CK278" i="8" a="1"/>
  <c r="CK278" i="8"/>
  <c r="CL278" i="8" a="1"/>
  <c r="CL278" i="8"/>
  <c r="CM278" i="8" a="1"/>
  <c r="CM278" i="8"/>
  <c r="CN278" i="8" a="1"/>
  <c r="CN278" i="8"/>
  <c r="CO278" i="8" a="1"/>
  <c r="CO278" i="8"/>
  <c r="BZ279" i="8" a="1"/>
  <c r="BZ279" i="8"/>
  <c r="CA279" i="8" a="1"/>
  <c r="CA279" i="8"/>
  <c r="CB279" i="8" a="1"/>
  <c r="CB279" i="8"/>
  <c r="CC279" i="8" a="1"/>
  <c r="CC279" i="8"/>
  <c r="CD279" i="8" a="1"/>
  <c r="CD279" i="8"/>
  <c r="CE279" i="8" a="1"/>
  <c r="CE279" i="8"/>
  <c r="CF279" i="8" a="1"/>
  <c r="CF279" i="8"/>
  <c r="CG279" i="8" a="1"/>
  <c r="CG279" i="8"/>
  <c r="CH279" i="8" a="1"/>
  <c r="CH279" i="8"/>
  <c r="CI279" i="8" a="1"/>
  <c r="CI279" i="8"/>
  <c r="CJ279" i="8" a="1"/>
  <c r="CJ279" i="8"/>
  <c r="CK279" i="8" a="1"/>
  <c r="CK279" i="8"/>
  <c r="CL279" i="8" a="1"/>
  <c r="CL279" i="8"/>
  <c r="CM279" i="8" a="1"/>
  <c r="CM279" i="8"/>
  <c r="CN279" i="8" a="1"/>
  <c r="CN279" i="8"/>
  <c r="CO279" i="8" a="1"/>
  <c r="CO279" i="8"/>
  <c r="BZ280" i="8" a="1"/>
  <c r="BZ280" i="8"/>
  <c r="CA280" i="8" a="1"/>
  <c r="CA280" i="8"/>
  <c r="CB280" i="8" a="1"/>
  <c r="CB280" i="8"/>
  <c r="CC280" i="8" a="1"/>
  <c r="CC280" i="8"/>
  <c r="CD280" i="8" a="1"/>
  <c r="CD280" i="8"/>
  <c r="CE280" i="8" a="1"/>
  <c r="CE280" i="8"/>
  <c r="CF280" i="8" a="1"/>
  <c r="CF280" i="8"/>
  <c r="CG280" i="8" a="1"/>
  <c r="CG280" i="8"/>
  <c r="CH280" i="8" a="1"/>
  <c r="CH280" i="8"/>
  <c r="CI280" i="8" a="1"/>
  <c r="CI280" i="8"/>
  <c r="CJ280" i="8" a="1"/>
  <c r="CJ280" i="8"/>
  <c r="CK280" i="8" a="1"/>
  <c r="CK280" i="8"/>
  <c r="CL280" i="8" a="1"/>
  <c r="CL280" i="8"/>
  <c r="CM280" i="8" a="1"/>
  <c r="CM280" i="8"/>
  <c r="CN280" i="8" a="1"/>
  <c r="CN280" i="8"/>
  <c r="CO280" i="8" a="1"/>
  <c r="CO280" i="8"/>
  <c r="BZ281" i="8" a="1"/>
  <c r="BZ281" i="8"/>
  <c r="CA281" i="8" a="1"/>
  <c r="CA281" i="8"/>
  <c r="CB281" i="8" a="1"/>
  <c r="CB281" i="8"/>
  <c r="CC281" i="8" a="1"/>
  <c r="CC281" i="8"/>
  <c r="CD281" i="8" a="1"/>
  <c r="CD281" i="8"/>
  <c r="CE281" i="8" a="1"/>
  <c r="CE281" i="8"/>
  <c r="CF281" i="8" a="1"/>
  <c r="CF281" i="8"/>
  <c r="CG281" i="8" a="1"/>
  <c r="CG281" i="8"/>
  <c r="CH281" i="8" a="1"/>
  <c r="CH281" i="8"/>
  <c r="CI281" i="8" a="1"/>
  <c r="CI281" i="8"/>
  <c r="CJ281" i="8" a="1"/>
  <c r="CJ281" i="8"/>
  <c r="CK281" i="8" a="1"/>
  <c r="CK281" i="8"/>
  <c r="CL281" i="8" a="1"/>
  <c r="CL281" i="8"/>
  <c r="CM281" i="8" a="1"/>
  <c r="CM281" i="8"/>
  <c r="CN281" i="8" a="1"/>
  <c r="CN281" i="8"/>
  <c r="CO281" i="8" a="1"/>
  <c r="CO281" i="8"/>
  <c r="BZ282" i="8" a="1"/>
  <c r="BZ282" i="8"/>
  <c r="CA282" i="8" a="1"/>
  <c r="CA282" i="8"/>
  <c r="CB282" i="8" a="1"/>
  <c r="CB282" i="8"/>
  <c r="CC282" i="8" a="1"/>
  <c r="CC282" i="8"/>
  <c r="CD282" i="8" a="1"/>
  <c r="CD282" i="8"/>
  <c r="CE282" i="8" a="1"/>
  <c r="CE282" i="8"/>
  <c r="CF282" i="8" a="1"/>
  <c r="CF282" i="8"/>
  <c r="CG282" i="8" a="1"/>
  <c r="CG282" i="8"/>
  <c r="CH282" i="8" a="1"/>
  <c r="CH282" i="8"/>
  <c r="CI282" i="8" a="1"/>
  <c r="CI282" i="8"/>
  <c r="CJ282" i="8" a="1"/>
  <c r="CJ282" i="8"/>
  <c r="CK282" i="8" a="1"/>
  <c r="CK282" i="8"/>
  <c r="CL282" i="8" a="1"/>
  <c r="CL282" i="8"/>
  <c r="CM282" i="8" a="1"/>
  <c r="CM282" i="8"/>
  <c r="CN282" i="8" a="1"/>
  <c r="CN282" i="8"/>
  <c r="CO282" i="8" a="1"/>
  <c r="CO282" i="8"/>
  <c r="BZ283" i="8" a="1"/>
  <c r="BZ283" i="8"/>
  <c r="CA283" i="8" a="1"/>
  <c r="CA283" i="8"/>
  <c r="CB283" i="8" a="1"/>
  <c r="CB283" i="8"/>
  <c r="CC283" i="8" a="1"/>
  <c r="CC283" i="8"/>
  <c r="CD283" i="8" a="1"/>
  <c r="CD283" i="8"/>
  <c r="CE283" i="8" a="1"/>
  <c r="CE283" i="8"/>
  <c r="CF283" i="8" a="1"/>
  <c r="CF283" i="8"/>
  <c r="CG283" i="8" a="1"/>
  <c r="CG283" i="8"/>
  <c r="CH283" i="8" a="1"/>
  <c r="CH283" i="8"/>
  <c r="CI283" i="8" a="1"/>
  <c r="CI283" i="8"/>
  <c r="CJ283" i="8" a="1"/>
  <c r="CJ283" i="8"/>
  <c r="CK283" i="8" a="1"/>
  <c r="CK283" i="8"/>
  <c r="CL283" i="8" a="1"/>
  <c r="CL283" i="8"/>
  <c r="CM283" i="8" a="1"/>
  <c r="CM283" i="8"/>
  <c r="CN283" i="8" a="1"/>
  <c r="CN283" i="8"/>
  <c r="CO283" i="8" a="1"/>
  <c r="CO283" i="8"/>
  <c r="BZ284" i="8" a="1"/>
  <c r="BZ284" i="8"/>
  <c r="CA284" i="8" a="1"/>
  <c r="CA284" i="8"/>
  <c r="CB284" i="8" a="1"/>
  <c r="CB284" i="8"/>
  <c r="CC284" i="8" a="1"/>
  <c r="CC284" i="8"/>
  <c r="CD284" i="8" a="1"/>
  <c r="CD284" i="8"/>
  <c r="CE284" i="8" a="1"/>
  <c r="CE284" i="8"/>
  <c r="CF284" i="8" a="1"/>
  <c r="CF284" i="8"/>
  <c r="CG284" i="8" a="1"/>
  <c r="CG284" i="8"/>
  <c r="CH284" i="8" a="1"/>
  <c r="CH284" i="8"/>
  <c r="CI284" i="8" a="1"/>
  <c r="CI284" i="8"/>
  <c r="CJ284" i="8" a="1"/>
  <c r="CJ284" i="8"/>
  <c r="CK284" i="8" a="1"/>
  <c r="CK284" i="8"/>
  <c r="CL284" i="8" a="1"/>
  <c r="CL284" i="8"/>
  <c r="CM284" i="8" a="1"/>
  <c r="CM284" i="8"/>
  <c r="CN284" i="8" a="1"/>
  <c r="CN284" i="8"/>
  <c r="CO284" i="8" a="1"/>
  <c r="CO284" i="8"/>
  <c r="BZ285" i="8" a="1"/>
  <c r="BZ285" i="8"/>
  <c r="CA285" i="8" a="1"/>
  <c r="CA285" i="8"/>
  <c r="CB285" i="8" a="1"/>
  <c r="CB285" i="8"/>
  <c r="CC285" i="8" a="1"/>
  <c r="CC285" i="8"/>
  <c r="CD285" i="8" a="1"/>
  <c r="CD285" i="8"/>
  <c r="CE285" i="8" a="1"/>
  <c r="CE285" i="8"/>
  <c r="CF285" i="8" a="1"/>
  <c r="CF285" i="8"/>
  <c r="CG285" i="8" a="1"/>
  <c r="CG285" i="8"/>
  <c r="CH285" i="8" a="1"/>
  <c r="CH285" i="8"/>
  <c r="CI285" i="8" a="1"/>
  <c r="CI285" i="8"/>
  <c r="CJ285" i="8" a="1"/>
  <c r="CJ285" i="8"/>
  <c r="CK285" i="8" a="1"/>
  <c r="CK285" i="8"/>
  <c r="CL285" i="8" a="1"/>
  <c r="CL285" i="8"/>
  <c r="CM285" i="8" a="1"/>
  <c r="CM285" i="8"/>
  <c r="CN285" i="8" a="1"/>
  <c r="CN285" i="8"/>
  <c r="CO285" i="8" a="1"/>
  <c r="CO285" i="8"/>
  <c r="BZ286" i="8" a="1"/>
  <c r="BZ286" i="8"/>
  <c r="CA286" i="8" a="1"/>
  <c r="CA286" i="8"/>
  <c r="CB286" i="8" a="1"/>
  <c r="CB286" i="8"/>
  <c r="CC286" i="8" a="1"/>
  <c r="CC286" i="8"/>
  <c r="CD286" i="8" a="1"/>
  <c r="CD286" i="8"/>
  <c r="CE286" i="8" a="1"/>
  <c r="CE286" i="8"/>
  <c r="CF286" i="8" a="1"/>
  <c r="CF286" i="8"/>
  <c r="CG286" i="8" a="1"/>
  <c r="CG286" i="8"/>
  <c r="CH286" i="8" a="1"/>
  <c r="CH286" i="8"/>
  <c r="CI286" i="8" a="1"/>
  <c r="CI286" i="8"/>
  <c r="CJ286" i="8" a="1"/>
  <c r="CJ286" i="8"/>
  <c r="CK286" i="8" a="1"/>
  <c r="CK286" i="8"/>
  <c r="CL286" i="8" a="1"/>
  <c r="CL286" i="8"/>
  <c r="CM286" i="8" a="1"/>
  <c r="CM286" i="8"/>
  <c r="CN286" i="8" a="1"/>
  <c r="CN286" i="8"/>
  <c r="CO286" i="8" a="1"/>
  <c r="CO286" i="8"/>
  <c r="BZ287" i="8" a="1"/>
  <c r="BZ287" i="8"/>
  <c r="CA287" i="8" a="1"/>
  <c r="CA287" i="8"/>
  <c r="CB287" i="8" a="1"/>
  <c r="CB287" i="8"/>
  <c r="CC287" i="8" a="1"/>
  <c r="CC287" i="8"/>
  <c r="CD287" i="8" a="1"/>
  <c r="CD287" i="8"/>
  <c r="CE287" i="8" a="1"/>
  <c r="CE287" i="8"/>
  <c r="CF287" i="8" a="1"/>
  <c r="CF287" i="8"/>
  <c r="CG287" i="8" a="1"/>
  <c r="CG287" i="8"/>
  <c r="CH287" i="8" a="1"/>
  <c r="CH287" i="8"/>
  <c r="CI287" i="8" a="1"/>
  <c r="CI287" i="8"/>
  <c r="CJ287" i="8" a="1"/>
  <c r="CJ287" i="8"/>
  <c r="CK287" i="8" a="1"/>
  <c r="CK287" i="8"/>
  <c r="CL287" i="8" a="1"/>
  <c r="CL287" i="8"/>
  <c r="CM287" i="8" a="1"/>
  <c r="CM287" i="8"/>
  <c r="CN287" i="8" a="1"/>
  <c r="CN287" i="8"/>
  <c r="CO287" i="8" a="1"/>
  <c r="CO287" i="8"/>
  <c r="BZ288" i="8" a="1"/>
  <c r="BZ288" i="8"/>
  <c r="CA288" i="8" a="1"/>
  <c r="CA288" i="8"/>
  <c r="CB288" i="8" a="1"/>
  <c r="CB288" i="8"/>
  <c r="CC288" i="8" a="1"/>
  <c r="CC288" i="8"/>
  <c r="CD288" i="8" a="1"/>
  <c r="CD288" i="8"/>
  <c r="CE288" i="8" a="1"/>
  <c r="CE288" i="8"/>
  <c r="CF288" i="8" a="1"/>
  <c r="CF288" i="8"/>
  <c r="CG288" i="8" a="1"/>
  <c r="CG288" i="8"/>
  <c r="CH288" i="8" a="1"/>
  <c r="CH288" i="8"/>
  <c r="CI288" i="8" a="1"/>
  <c r="CI288" i="8"/>
  <c r="CJ288" i="8" a="1"/>
  <c r="CJ288" i="8"/>
  <c r="CK288" i="8" a="1"/>
  <c r="CK288" i="8"/>
  <c r="CL288" i="8" a="1"/>
  <c r="CL288" i="8"/>
  <c r="CM288" i="8" a="1"/>
  <c r="CM288" i="8"/>
  <c r="CN288" i="8" a="1"/>
  <c r="CN288" i="8"/>
  <c r="CO288" i="8" a="1"/>
  <c r="CO288" i="8"/>
  <c r="BZ289" i="8" a="1"/>
  <c r="BZ289" i="8"/>
  <c r="CA289" i="8" a="1"/>
  <c r="CA289" i="8"/>
  <c r="CB289" i="8" a="1"/>
  <c r="CB289" i="8"/>
  <c r="CC289" i="8" a="1"/>
  <c r="CC289" i="8"/>
  <c r="CD289" i="8" a="1"/>
  <c r="CD289" i="8"/>
  <c r="CE289" i="8" a="1"/>
  <c r="CE289" i="8"/>
  <c r="CF289" i="8" a="1"/>
  <c r="CF289" i="8"/>
  <c r="CG289" i="8" a="1"/>
  <c r="CG289" i="8"/>
  <c r="CH289" i="8" a="1"/>
  <c r="CH289" i="8"/>
  <c r="CI289" i="8" a="1"/>
  <c r="CI289" i="8"/>
  <c r="CJ289" i="8" a="1"/>
  <c r="CJ289" i="8"/>
  <c r="CK289" i="8" a="1"/>
  <c r="CK289" i="8"/>
  <c r="CL289" i="8" a="1"/>
  <c r="CL289" i="8"/>
  <c r="CM289" i="8" a="1"/>
  <c r="CM289" i="8"/>
  <c r="CN289" i="8" a="1"/>
  <c r="CN289" i="8"/>
  <c r="CO289" i="8" a="1"/>
  <c r="CO289" i="8"/>
  <c r="BZ290" i="8" a="1"/>
  <c r="BZ290" i="8"/>
  <c r="CA290" i="8" a="1"/>
  <c r="CA290" i="8"/>
  <c r="CB290" i="8" a="1"/>
  <c r="CB290" i="8"/>
  <c r="CC290" i="8" a="1"/>
  <c r="CC290" i="8"/>
  <c r="CD290" i="8" a="1"/>
  <c r="CD290" i="8"/>
  <c r="CE290" i="8" a="1"/>
  <c r="CE290" i="8"/>
  <c r="CF290" i="8" a="1"/>
  <c r="CF290" i="8"/>
  <c r="CG290" i="8" a="1"/>
  <c r="CG290" i="8"/>
  <c r="CH290" i="8" a="1"/>
  <c r="CH290" i="8"/>
  <c r="CI290" i="8" a="1"/>
  <c r="CI290" i="8"/>
  <c r="CJ290" i="8" a="1"/>
  <c r="CJ290" i="8"/>
  <c r="CK290" i="8" a="1"/>
  <c r="CK290" i="8"/>
  <c r="CL290" i="8" a="1"/>
  <c r="CL290" i="8"/>
  <c r="CM290" i="8" a="1"/>
  <c r="CM290" i="8"/>
  <c r="CN290" i="8" a="1"/>
  <c r="CN290" i="8"/>
  <c r="CO290" i="8" a="1"/>
  <c r="CO290" i="8"/>
  <c r="BZ291" i="8" a="1"/>
  <c r="BZ291" i="8"/>
  <c r="CA291" i="8" a="1"/>
  <c r="CA291" i="8"/>
  <c r="CB291" i="8" a="1"/>
  <c r="CB291" i="8"/>
  <c r="CC291" i="8" a="1"/>
  <c r="CC291" i="8"/>
  <c r="CD291" i="8" a="1"/>
  <c r="CD291" i="8"/>
  <c r="CE291" i="8" a="1"/>
  <c r="CE291" i="8"/>
  <c r="CF291" i="8" a="1"/>
  <c r="CF291" i="8"/>
  <c r="CG291" i="8" a="1"/>
  <c r="CG291" i="8"/>
  <c r="CH291" i="8" a="1"/>
  <c r="CH291" i="8"/>
  <c r="CI291" i="8" a="1"/>
  <c r="CI291" i="8"/>
  <c r="CJ291" i="8" a="1"/>
  <c r="CJ291" i="8"/>
  <c r="CK291" i="8" a="1"/>
  <c r="CK291" i="8"/>
  <c r="CL291" i="8" a="1"/>
  <c r="CL291" i="8"/>
  <c r="CM291" i="8" a="1"/>
  <c r="CM291" i="8"/>
  <c r="CN291" i="8" a="1"/>
  <c r="CN291" i="8"/>
  <c r="CO291" i="8" a="1"/>
  <c r="CO291" i="8"/>
  <c r="BZ292" i="8" a="1"/>
  <c r="BZ292" i="8"/>
  <c r="CA292" i="8" a="1"/>
  <c r="CA292" i="8"/>
  <c r="CB292" i="8" a="1"/>
  <c r="CB292" i="8"/>
  <c r="CC292" i="8" a="1"/>
  <c r="CC292" i="8"/>
  <c r="CD292" i="8" a="1"/>
  <c r="CD292" i="8"/>
  <c r="CE292" i="8" a="1"/>
  <c r="CE292" i="8"/>
  <c r="CF292" i="8" a="1"/>
  <c r="CF292" i="8"/>
  <c r="CG292" i="8" a="1"/>
  <c r="CG292" i="8"/>
  <c r="CH292" i="8" a="1"/>
  <c r="CH292" i="8"/>
  <c r="CI292" i="8" a="1"/>
  <c r="CI292" i="8"/>
  <c r="CJ292" i="8" a="1"/>
  <c r="CJ292" i="8"/>
  <c r="CK292" i="8" a="1"/>
  <c r="CK292" i="8"/>
  <c r="CL292" i="8" a="1"/>
  <c r="CL292" i="8"/>
  <c r="CM292" i="8" a="1"/>
  <c r="CM292" i="8"/>
  <c r="CN292" i="8" a="1"/>
  <c r="CN292" i="8"/>
  <c r="CO292" i="8" a="1"/>
  <c r="CO292" i="8"/>
  <c r="BZ293" i="8" a="1"/>
  <c r="BZ293" i="8"/>
  <c r="CA293" i="8" a="1"/>
  <c r="CA293" i="8"/>
  <c r="CB293" i="8" a="1"/>
  <c r="CB293" i="8"/>
  <c r="CC293" i="8" a="1"/>
  <c r="CC293" i="8"/>
  <c r="CD293" i="8" a="1"/>
  <c r="CD293" i="8"/>
  <c r="CE293" i="8" a="1"/>
  <c r="CE293" i="8"/>
  <c r="CF293" i="8" a="1"/>
  <c r="CF293" i="8"/>
  <c r="CG293" i="8" a="1"/>
  <c r="CG293" i="8"/>
  <c r="CH293" i="8" a="1"/>
  <c r="CH293" i="8"/>
  <c r="CI293" i="8" a="1"/>
  <c r="CI293" i="8"/>
  <c r="CJ293" i="8" a="1"/>
  <c r="CJ293" i="8"/>
  <c r="CK293" i="8" a="1"/>
  <c r="CK293" i="8"/>
  <c r="CL293" i="8" a="1"/>
  <c r="CL293" i="8"/>
  <c r="CM293" i="8" a="1"/>
  <c r="CM293" i="8"/>
  <c r="CN293" i="8" a="1"/>
  <c r="CN293" i="8"/>
  <c r="CO293" i="8" a="1"/>
  <c r="CO293" i="8"/>
  <c r="BZ294" i="8" a="1"/>
  <c r="BZ294" i="8"/>
  <c r="CA294" i="8" a="1"/>
  <c r="CA294" i="8"/>
  <c r="CB294" i="8" a="1"/>
  <c r="CB294" i="8"/>
  <c r="CC294" i="8" a="1"/>
  <c r="CC294" i="8"/>
  <c r="CD294" i="8" a="1"/>
  <c r="CD294" i="8"/>
  <c r="CE294" i="8" a="1"/>
  <c r="CE294" i="8"/>
  <c r="CF294" i="8" a="1"/>
  <c r="CF294" i="8"/>
  <c r="CG294" i="8" a="1"/>
  <c r="CG294" i="8"/>
  <c r="CH294" i="8" a="1"/>
  <c r="CH294" i="8"/>
  <c r="CI294" i="8" a="1"/>
  <c r="CI294" i="8"/>
  <c r="CJ294" i="8" a="1"/>
  <c r="CJ294" i="8"/>
  <c r="CK294" i="8" a="1"/>
  <c r="CK294" i="8"/>
  <c r="CL294" i="8" a="1"/>
  <c r="CL294" i="8"/>
  <c r="CM294" i="8" a="1"/>
  <c r="CM294" i="8"/>
  <c r="CN294" i="8" a="1"/>
  <c r="CN294" i="8"/>
  <c r="CO294" i="8" a="1"/>
  <c r="CO294" i="8"/>
  <c r="BZ295" i="8" a="1"/>
  <c r="BZ295" i="8"/>
  <c r="CA295" i="8" a="1"/>
  <c r="CA295" i="8"/>
  <c r="CB295" i="8" a="1"/>
  <c r="CB295" i="8"/>
  <c r="CC295" i="8" a="1"/>
  <c r="CC295" i="8"/>
  <c r="CD295" i="8" a="1"/>
  <c r="CD295" i="8"/>
  <c r="CE295" i="8" a="1"/>
  <c r="CE295" i="8"/>
  <c r="CF295" i="8" a="1"/>
  <c r="CF295" i="8"/>
  <c r="CG295" i="8" a="1"/>
  <c r="CG295" i="8"/>
  <c r="CH295" i="8" a="1"/>
  <c r="CH295" i="8"/>
  <c r="CI295" i="8" a="1"/>
  <c r="CI295" i="8"/>
  <c r="CJ295" i="8" a="1"/>
  <c r="CJ295" i="8"/>
  <c r="CK295" i="8" a="1"/>
  <c r="CK295" i="8"/>
  <c r="CL295" i="8" a="1"/>
  <c r="CL295" i="8"/>
  <c r="CM295" i="8" a="1"/>
  <c r="CM295" i="8"/>
  <c r="CN295" i="8" a="1"/>
  <c r="CN295" i="8"/>
  <c r="CO295" i="8" a="1"/>
  <c r="CO295" i="8"/>
  <c r="BZ296" i="8" a="1"/>
  <c r="BZ296" i="8"/>
  <c r="CA296" i="8" a="1"/>
  <c r="CA296" i="8"/>
  <c r="CB296" i="8" a="1"/>
  <c r="CB296" i="8"/>
  <c r="CC296" i="8" a="1"/>
  <c r="CC296" i="8"/>
  <c r="CD296" i="8" a="1"/>
  <c r="CD296" i="8"/>
  <c r="CE296" i="8" a="1"/>
  <c r="CE296" i="8"/>
  <c r="CF296" i="8" a="1"/>
  <c r="CF296" i="8"/>
  <c r="CG296" i="8" a="1"/>
  <c r="CG296" i="8"/>
  <c r="CH296" i="8" a="1"/>
  <c r="CH296" i="8"/>
  <c r="CI296" i="8" a="1"/>
  <c r="CI296" i="8"/>
  <c r="CJ296" i="8" a="1"/>
  <c r="CJ296" i="8"/>
  <c r="CK296" i="8" a="1"/>
  <c r="CK296" i="8"/>
  <c r="CL296" i="8" a="1"/>
  <c r="CL296" i="8"/>
  <c r="CM296" i="8" a="1"/>
  <c r="CM296" i="8"/>
  <c r="CN296" i="8" a="1"/>
  <c r="CN296" i="8"/>
  <c r="CO296" i="8" a="1"/>
  <c r="CO296" i="8"/>
  <c r="BZ297" i="8" a="1"/>
  <c r="BZ297" i="8"/>
  <c r="CA297" i="8" a="1"/>
  <c r="CA297" i="8"/>
  <c r="CB297" i="8" a="1"/>
  <c r="CB297" i="8"/>
  <c r="CC297" i="8" a="1"/>
  <c r="CC297" i="8"/>
  <c r="CD297" i="8" a="1"/>
  <c r="CD297" i="8"/>
  <c r="CE297" i="8" a="1"/>
  <c r="CE297" i="8"/>
  <c r="CF297" i="8" a="1"/>
  <c r="CF297" i="8"/>
  <c r="CG297" i="8" a="1"/>
  <c r="CG297" i="8"/>
  <c r="CH297" i="8" a="1"/>
  <c r="CH297" i="8"/>
  <c r="CI297" i="8" a="1"/>
  <c r="CI297" i="8"/>
  <c r="CJ297" i="8" a="1"/>
  <c r="CJ297" i="8"/>
  <c r="CK297" i="8" a="1"/>
  <c r="CK297" i="8"/>
  <c r="CL297" i="8" a="1"/>
  <c r="CL297" i="8"/>
  <c r="CM297" i="8" a="1"/>
  <c r="CM297" i="8"/>
  <c r="CN297" i="8" a="1"/>
  <c r="CN297" i="8"/>
  <c r="CO297" i="8" a="1"/>
  <c r="CO297" i="8"/>
  <c r="BZ298" i="8" a="1"/>
  <c r="BZ298" i="8"/>
  <c r="CA298" i="8" a="1"/>
  <c r="CA298" i="8"/>
  <c r="CB298" i="8" a="1"/>
  <c r="CB298" i="8"/>
  <c r="CC298" i="8" a="1"/>
  <c r="CC298" i="8"/>
  <c r="CD298" i="8" a="1"/>
  <c r="CD298" i="8"/>
  <c r="CE298" i="8" a="1"/>
  <c r="CE298" i="8"/>
  <c r="CF298" i="8" a="1"/>
  <c r="CF298" i="8"/>
  <c r="CG298" i="8" a="1"/>
  <c r="CG298" i="8"/>
  <c r="CH298" i="8" a="1"/>
  <c r="CH298" i="8"/>
  <c r="CI298" i="8" a="1"/>
  <c r="CI298" i="8"/>
  <c r="CJ298" i="8" a="1"/>
  <c r="CJ298" i="8"/>
  <c r="CK298" i="8" a="1"/>
  <c r="CK298" i="8"/>
  <c r="CL298" i="8" a="1"/>
  <c r="CL298" i="8"/>
  <c r="CM298" i="8" a="1"/>
  <c r="CM298" i="8"/>
  <c r="CN298" i="8" a="1"/>
  <c r="CN298" i="8"/>
  <c r="CO298" i="8" a="1"/>
  <c r="CO298" i="8"/>
  <c r="BZ299" i="8" a="1"/>
  <c r="BZ299" i="8"/>
  <c r="CA299" i="8" a="1"/>
  <c r="CA299" i="8"/>
  <c r="CB299" i="8" a="1"/>
  <c r="CB299" i="8"/>
  <c r="CC299" i="8" a="1"/>
  <c r="CC299" i="8"/>
  <c r="CD299" i="8" a="1"/>
  <c r="CD299" i="8"/>
  <c r="CE299" i="8" a="1"/>
  <c r="CE299" i="8"/>
  <c r="CF299" i="8" a="1"/>
  <c r="CF299" i="8"/>
  <c r="CG299" i="8" a="1"/>
  <c r="CG299" i="8"/>
  <c r="CH299" i="8" a="1"/>
  <c r="CH299" i="8"/>
  <c r="CI299" i="8" a="1"/>
  <c r="CI299" i="8"/>
  <c r="CJ299" i="8" a="1"/>
  <c r="CJ299" i="8"/>
  <c r="CK299" i="8" a="1"/>
  <c r="CK299" i="8"/>
  <c r="CL299" i="8" a="1"/>
  <c r="CL299" i="8"/>
  <c r="CM299" i="8" a="1"/>
  <c r="CM299" i="8"/>
  <c r="CN299" i="8" a="1"/>
  <c r="CN299" i="8"/>
  <c r="CO299" i="8" a="1"/>
  <c r="CO299" i="8"/>
  <c r="BZ300" i="8" a="1"/>
  <c r="BZ300" i="8"/>
  <c r="CA300" i="8" a="1"/>
  <c r="CA300" i="8"/>
  <c r="CB300" i="8" a="1"/>
  <c r="CB300" i="8"/>
  <c r="CC300" i="8" a="1"/>
  <c r="CC300" i="8"/>
  <c r="CD300" i="8" a="1"/>
  <c r="CD300" i="8"/>
  <c r="CE300" i="8" a="1"/>
  <c r="CE300" i="8"/>
  <c r="CF300" i="8" a="1"/>
  <c r="CF300" i="8"/>
  <c r="CG300" i="8" a="1"/>
  <c r="CG300" i="8"/>
  <c r="CH300" i="8" a="1"/>
  <c r="CH300" i="8"/>
  <c r="CI300" i="8" a="1"/>
  <c r="CI300" i="8"/>
  <c r="CJ300" i="8" a="1"/>
  <c r="CJ300" i="8"/>
  <c r="CK300" i="8" a="1"/>
  <c r="CK300" i="8"/>
  <c r="CL300" i="8" a="1"/>
  <c r="CL300" i="8"/>
  <c r="CM300" i="8" a="1"/>
  <c r="CM300" i="8"/>
  <c r="CN300" i="8" a="1"/>
  <c r="CN300" i="8"/>
  <c r="CO300" i="8" a="1"/>
  <c r="CO300" i="8"/>
  <c r="BZ301" i="8" a="1"/>
  <c r="BZ301" i="8"/>
  <c r="CA301" i="8" a="1"/>
  <c r="CA301" i="8"/>
  <c r="CB301" i="8" a="1"/>
  <c r="CB301" i="8"/>
  <c r="CC301" i="8" a="1"/>
  <c r="CC301" i="8"/>
  <c r="CD301" i="8" a="1"/>
  <c r="CD301" i="8"/>
  <c r="CE301" i="8" a="1"/>
  <c r="CE301" i="8"/>
  <c r="CF301" i="8" a="1"/>
  <c r="CF301" i="8"/>
  <c r="CG301" i="8" a="1"/>
  <c r="CG301" i="8"/>
  <c r="CH301" i="8" a="1"/>
  <c r="CH301" i="8"/>
  <c r="CI301" i="8" a="1"/>
  <c r="CI301" i="8"/>
  <c r="CJ301" i="8" a="1"/>
  <c r="CJ301" i="8"/>
  <c r="CK301" i="8" a="1"/>
  <c r="CK301" i="8"/>
  <c r="CL301" i="8" a="1"/>
  <c r="CL301" i="8"/>
  <c r="CM301" i="8" a="1"/>
  <c r="CM301" i="8"/>
  <c r="CN301" i="8" a="1"/>
  <c r="CN301" i="8"/>
  <c r="CO301" i="8" a="1"/>
  <c r="CO301" i="8"/>
  <c r="BZ302" i="8" a="1"/>
  <c r="BZ302" i="8"/>
  <c r="CA302" i="8" a="1"/>
  <c r="CA302" i="8"/>
  <c r="CB302" i="8" a="1"/>
  <c r="CB302" i="8"/>
  <c r="CC302" i="8" a="1"/>
  <c r="CC302" i="8"/>
  <c r="CD302" i="8" a="1"/>
  <c r="CD302" i="8"/>
  <c r="CE302" i="8" a="1"/>
  <c r="CE302" i="8"/>
  <c r="CF302" i="8" a="1"/>
  <c r="CF302" i="8"/>
  <c r="CG302" i="8" a="1"/>
  <c r="CG302" i="8"/>
  <c r="CH302" i="8" a="1"/>
  <c r="CH302" i="8"/>
  <c r="CI302" i="8" a="1"/>
  <c r="CI302" i="8"/>
  <c r="CJ302" i="8" a="1"/>
  <c r="CJ302" i="8"/>
  <c r="CK302" i="8" a="1"/>
  <c r="CK302" i="8"/>
  <c r="CL302" i="8" a="1"/>
  <c r="CL302" i="8"/>
  <c r="CM302" i="8" a="1"/>
  <c r="CM302" i="8"/>
  <c r="CN302" i="8" a="1"/>
  <c r="CN302" i="8"/>
  <c r="CO302" i="8" a="1"/>
  <c r="CO302" i="8"/>
  <c r="BZ303" i="8" a="1"/>
  <c r="BZ303" i="8"/>
  <c r="CA303" i="8" a="1"/>
  <c r="CA303" i="8"/>
  <c r="CB303" i="8" a="1"/>
  <c r="CB303" i="8"/>
  <c r="CC303" i="8" a="1"/>
  <c r="CC303" i="8"/>
  <c r="CD303" i="8" a="1"/>
  <c r="CD303" i="8"/>
  <c r="CE303" i="8" a="1"/>
  <c r="CE303" i="8"/>
  <c r="CF303" i="8" a="1"/>
  <c r="CF303" i="8"/>
  <c r="CG303" i="8" a="1"/>
  <c r="CG303" i="8"/>
  <c r="CH303" i="8" a="1"/>
  <c r="CH303" i="8"/>
  <c r="CI303" i="8" a="1"/>
  <c r="CI303" i="8"/>
  <c r="CJ303" i="8" a="1"/>
  <c r="CJ303" i="8"/>
  <c r="CK303" i="8" a="1"/>
  <c r="CK303" i="8"/>
  <c r="CL303" i="8" a="1"/>
  <c r="CL303" i="8"/>
  <c r="CM303" i="8" a="1"/>
  <c r="CM303" i="8"/>
  <c r="CN303" i="8" a="1"/>
  <c r="CN303" i="8"/>
  <c r="CO303" i="8" a="1"/>
  <c r="CO303" i="8"/>
  <c r="BZ304" i="8" a="1"/>
  <c r="BZ304" i="8"/>
  <c r="CA304" i="8" a="1"/>
  <c r="CA304" i="8"/>
  <c r="CB304" i="8" a="1"/>
  <c r="CB304" i="8"/>
  <c r="CC304" i="8" a="1"/>
  <c r="CC304" i="8"/>
  <c r="CD304" i="8" a="1"/>
  <c r="CD304" i="8"/>
  <c r="CE304" i="8" a="1"/>
  <c r="CE304" i="8"/>
  <c r="CF304" i="8" a="1"/>
  <c r="CF304" i="8"/>
  <c r="CG304" i="8" a="1"/>
  <c r="CG304" i="8"/>
  <c r="CH304" i="8" a="1"/>
  <c r="CH304" i="8"/>
  <c r="CI304" i="8" a="1"/>
  <c r="CI304" i="8"/>
  <c r="CJ304" i="8" a="1"/>
  <c r="CJ304" i="8"/>
  <c r="CK304" i="8" a="1"/>
  <c r="CK304" i="8"/>
  <c r="CL304" i="8" a="1"/>
  <c r="CL304" i="8"/>
  <c r="CM304" i="8" a="1"/>
  <c r="CM304" i="8"/>
  <c r="CN304" i="8" a="1"/>
  <c r="CN304" i="8"/>
  <c r="CO304" i="8" a="1"/>
  <c r="CO304" i="8"/>
  <c r="BZ305" i="8" a="1"/>
  <c r="BZ305" i="8"/>
  <c r="CA305" i="8" a="1"/>
  <c r="CA305" i="8"/>
  <c r="CB305" i="8" a="1"/>
  <c r="CB305" i="8"/>
  <c r="CC305" i="8" a="1"/>
  <c r="CC305" i="8"/>
  <c r="CD305" i="8" a="1"/>
  <c r="CD305" i="8"/>
  <c r="CE305" i="8" a="1"/>
  <c r="CE305" i="8"/>
  <c r="CF305" i="8" a="1"/>
  <c r="CF305" i="8"/>
  <c r="CG305" i="8" a="1"/>
  <c r="CG305" i="8"/>
  <c r="CH305" i="8" a="1"/>
  <c r="CH305" i="8"/>
  <c r="CI305" i="8" a="1"/>
  <c r="CI305" i="8"/>
  <c r="CJ305" i="8" a="1"/>
  <c r="CJ305" i="8"/>
  <c r="CK305" i="8" a="1"/>
  <c r="CK305" i="8"/>
  <c r="CL305" i="8" a="1"/>
  <c r="CL305" i="8"/>
  <c r="CM305" i="8" a="1"/>
  <c r="CM305" i="8"/>
  <c r="CN305" i="8" a="1"/>
  <c r="CN305" i="8"/>
  <c r="CO305" i="8" a="1"/>
  <c r="CO305" i="8"/>
  <c r="BZ306" i="8" a="1"/>
  <c r="BZ306" i="8"/>
  <c r="CA306" i="8" a="1"/>
  <c r="CA306" i="8"/>
  <c r="CB306" i="8" a="1"/>
  <c r="CB306" i="8"/>
  <c r="CC306" i="8" a="1"/>
  <c r="CC306" i="8"/>
  <c r="CD306" i="8" a="1"/>
  <c r="CD306" i="8"/>
  <c r="CE306" i="8" a="1"/>
  <c r="CE306" i="8"/>
  <c r="CF306" i="8" a="1"/>
  <c r="CF306" i="8"/>
  <c r="CG306" i="8" a="1"/>
  <c r="CG306" i="8"/>
  <c r="CH306" i="8" a="1"/>
  <c r="CH306" i="8"/>
  <c r="CI306" i="8" a="1"/>
  <c r="CI306" i="8"/>
  <c r="CJ306" i="8" a="1"/>
  <c r="CJ306" i="8"/>
  <c r="CK306" i="8" a="1"/>
  <c r="CK306" i="8"/>
  <c r="CL306" i="8" a="1"/>
  <c r="CL306" i="8"/>
  <c r="CM306" i="8" a="1"/>
  <c r="CM306" i="8"/>
  <c r="CN306" i="8" a="1"/>
  <c r="CN306" i="8"/>
  <c r="CO306" i="8" a="1"/>
  <c r="CO306" i="8"/>
  <c r="BZ307" i="8" a="1"/>
  <c r="BZ307" i="8"/>
  <c r="CA307" i="8" a="1"/>
  <c r="CA307" i="8"/>
  <c r="CB307" i="8" a="1"/>
  <c r="CB307" i="8"/>
  <c r="CC307" i="8" a="1"/>
  <c r="CC307" i="8"/>
  <c r="CD307" i="8" a="1"/>
  <c r="CD307" i="8"/>
  <c r="CE307" i="8" a="1"/>
  <c r="CE307" i="8"/>
  <c r="CF307" i="8" a="1"/>
  <c r="CF307" i="8"/>
  <c r="CG307" i="8" a="1"/>
  <c r="CG307" i="8"/>
  <c r="CH307" i="8" a="1"/>
  <c r="CH307" i="8"/>
  <c r="CI307" i="8" a="1"/>
  <c r="CI307" i="8"/>
  <c r="CJ307" i="8" a="1"/>
  <c r="CJ307" i="8"/>
  <c r="CK307" i="8" a="1"/>
  <c r="CK307" i="8"/>
  <c r="CL307" i="8" a="1"/>
  <c r="CL307" i="8"/>
  <c r="CM307" i="8" a="1"/>
  <c r="CM307" i="8"/>
  <c r="CN307" i="8" a="1"/>
  <c r="CN307" i="8"/>
  <c r="CO307" i="8" a="1"/>
  <c r="CO307" i="8"/>
  <c r="BZ308" i="8" a="1"/>
  <c r="BZ308" i="8"/>
  <c r="CA308" i="8" a="1"/>
  <c r="CA308" i="8"/>
  <c r="CB308" i="8" a="1"/>
  <c r="CB308" i="8"/>
  <c r="CC308" i="8" a="1"/>
  <c r="CC308" i="8"/>
  <c r="CD308" i="8" a="1"/>
  <c r="CD308" i="8"/>
  <c r="CE308" i="8" a="1"/>
  <c r="CE308" i="8"/>
  <c r="CF308" i="8" a="1"/>
  <c r="CF308" i="8"/>
  <c r="CG308" i="8" a="1"/>
  <c r="CG308" i="8"/>
  <c r="CH308" i="8" a="1"/>
  <c r="CH308" i="8"/>
  <c r="CI308" i="8" a="1"/>
  <c r="CI308" i="8"/>
  <c r="CJ308" i="8" a="1"/>
  <c r="CJ308" i="8"/>
  <c r="CK308" i="8" a="1"/>
  <c r="CK308" i="8"/>
  <c r="CL308" i="8" a="1"/>
  <c r="CL308" i="8"/>
  <c r="CM308" i="8" a="1"/>
  <c r="CM308" i="8"/>
  <c r="CN308" i="8" a="1"/>
  <c r="CN308" i="8"/>
  <c r="CO308" i="8" a="1"/>
  <c r="CO308" i="8"/>
  <c r="BZ309" i="8" a="1"/>
  <c r="BZ309" i="8"/>
  <c r="CA309" i="8" a="1"/>
  <c r="CA309" i="8"/>
  <c r="CB309" i="8" a="1"/>
  <c r="CB309" i="8"/>
  <c r="CC309" i="8" a="1"/>
  <c r="CC309" i="8"/>
  <c r="CD309" i="8" a="1"/>
  <c r="CD309" i="8"/>
  <c r="CE309" i="8" a="1"/>
  <c r="CE309" i="8"/>
  <c r="CF309" i="8" a="1"/>
  <c r="CF309" i="8"/>
  <c r="CG309" i="8" a="1"/>
  <c r="CG309" i="8"/>
  <c r="CH309" i="8" a="1"/>
  <c r="CH309" i="8"/>
  <c r="CI309" i="8" a="1"/>
  <c r="CI309" i="8"/>
  <c r="CJ309" i="8" a="1"/>
  <c r="CJ309" i="8"/>
  <c r="CK309" i="8" a="1"/>
  <c r="CK309" i="8"/>
  <c r="CL309" i="8" a="1"/>
  <c r="CL309" i="8"/>
  <c r="CM309" i="8" a="1"/>
  <c r="CM309" i="8"/>
  <c r="CN309" i="8" a="1"/>
  <c r="CN309" i="8"/>
  <c r="CO309" i="8" a="1"/>
  <c r="CO309" i="8"/>
  <c r="BZ310" i="8" a="1"/>
  <c r="BZ310" i="8"/>
  <c r="CA310" i="8" a="1"/>
  <c r="CA310" i="8"/>
  <c r="CB310" i="8" a="1"/>
  <c r="CB310" i="8"/>
  <c r="CC310" i="8" a="1"/>
  <c r="CC310" i="8"/>
  <c r="CD310" i="8" a="1"/>
  <c r="CD310" i="8"/>
  <c r="CE310" i="8" a="1"/>
  <c r="CE310" i="8"/>
  <c r="CF310" i="8" a="1"/>
  <c r="CF310" i="8"/>
  <c r="CG310" i="8" a="1"/>
  <c r="CG310" i="8"/>
  <c r="CH310" i="8" a="1"/>
  <c r="CH310" i="8"/>
  <c r="CI310" i="8" a="1"/>
  <c r="CI310" i="8"/>
  <c r="CJ310" i="8" a="1"/>
  <c r="CJ310" i="8"/>
  <c r="CK310" i="8" a="1"/>
  <c r="CK310" i="8"/>
  <c r="CL310" i="8" a="1"/>
  <c r="CL310" i="8"/>
  <c r="CM310" i="8" a="1"/>
  <c r="CM310" i="8"/>
  <c r="CN310" i="8" a="1"/>
  <c r="CN310" i="8"/>
  <c r="CO310" i="8" a="1"/>
  <c r="CO310" i="8"/>
  <c r="BZ311" i="8" a="1"/>
  <c r="BZ311" i="8"/>
  <c r="CA311" i="8" a="1"/>
  <c r="CA311" i="8"/>
  <c r="CB311" i="8" a="1"/>
  <c r="CB311" i="8"/>
  <c r="CC311" i="8" a="1"/>
  <c r="CC311" i="8"/>
  <c r="CD311" i="8" a="1"/>
  <c r="CD311" i="8"/>
  <c r="CE311" i="8" a="1"/>
  <c r="CE311" i="8"/>
  <c r="CF311" i="8" a="1"/>
  <c r="CF311" i="8"/>
  <c r="CG311" i="8" a="1"/>
  <c r="CG311" i="8"/>
  <c r="CH311" i="8" a="1"/>
  <c r="CH311" i="8"/>
  <c r="CI311" i="8" a="1"/>
  <c r="CI311" i="8"/>
  <c r="CJ311" i="8" a="1"/>
  <c r="CJ311" i="8"/>
  <c r="CK311" i="8" a="1"/>
  <c r="CK311" i="8"/>
  <c r="CL311" i="8" a="1"/>
  <c r="CL311" i="8"/>
  <c r="CM311" i="8" a="1"/>
  <c r="CM311" i="8"/>
  <c r="CN311" i="8" a="1"/>
  <c r="CN311" i="8"/>
  <c r="CO311" i="8" a="1"/>
  <c r="CO311" i="8"/>
  <c r="BZ312" i="8" a="1"/>
  <c r="BZ312" i="8"/>
  <c r="CA312" i="8" a="1"/>
  <c r="CA312" i="8"/>
  <c r="CB312" i="8" a="1"/>
  <c r="CB312" i="8"/>
  <c r="CC312" i="8" a="1"/>
  <c r="CC312" i="8"/>
  <c r="CD312" i="8" a="1"/>
  <c r="CD312" i="8"/>
  <c r="CE312" i="8" a="1"/>
  <c r="CE312" i="8"/>
  <c r="CF312" i="8" a="1"/>
  <c r="CF312" i="8"/>
  <c r="CG312" i="8" a="1"/>
  <c r="CG312" i="8"/>
  <c r="CH312" i="8" a="1"/>
  <c r="CH312" i="8"/>
  <c r="CI312" i="8" a="1"/>
  <c r="CI312" i="8"/>
  <c r="CJ312" i="8" a="1"/>
  <c r="CJ312" i="8"/>
  <c r="CK312" i="8" a="1"/>
  <c r="CK312" i="8"/>
  <c r="CL312" i="8" a="1"/>
  <c r="CL312" i="8"/>
  <c r="CM312" i="8" a="1"/>
  <c r="CM312" i="8"/>
  <c r="CN312" i="8" a="1"/>
  <c r="CN312" i="8"/>
  <c r="CO312" i="8" a="1"/>
  <c r="CO312" i="8"/>
  <c r="BZ313" i="8" a="1"/>
  <c r="BZ313" i="8"/>
  <c r="CA313" i="8" a="1"/>
  <c r="CA313" i="8"/>
  <c r="CB313" i="8" a="1"/>
  <c r="CB313" i="8"/>
  <c r="CC313" i="8" a="1"/>
  <c r="CC313" i="8"/>
  <c r="CD313" i="8" a="1"/>
  <c r="CD313" i="8"/>
  <c r="CE313" i="8" a="1"/>
  <c r="CE313" i="8"/>
  <c r="CF313" i="8" a="1"/>
  <c r="CF313" i="8"/>
  <c r="CG313" i="8" a="1"/>
  <c r="CG313" i="8"/>
  <c r="CH313" i="8" a="1"/>
  <c r="CH313" i="8"/>
  <c r="CI313" i="8" a="1"/>
  <c r="CI313" i="8"/>
  <c r="CJ313" i="8" a="1"/>
  <c r="CJ313" i="8"/>
  <c r="CK313" i="8" a="1"/>
  <c r="CK313" i="8"/>
  <c r="CL313" i="8" a="1"/>
  <c r="CL313" i="8"/>
  <c r="CM313" i="8" a="1"/>
  <c r="CM313" i="8"/>
  <c r="CN313" i="8" a="1"/>
  <c r="CN313" i="8"/>
  <c r="CO313" i="8" a="1"/>
  <c r="CO313" i="8"/>
  <c r="BZ314" i="8" a="1"/>
  <c r="BZ314" i="8"/>
  <c r="CA314" i="8" a="1"/>
  <c r="CA314" i="8"/>
  <c r="CB314" i="8" a="1"/>
  <c r="CB314" i="8"/>
  <c r="CC314" i="8" a="1"/>
  <c r="CC314" i="8"/>
  <c r="CD314" i="8" a="1"/>
  <c r="CD314" i="8"/>
  <c r="CE314" i="8" a="1"/>
  <c r="CE314" i="8"/>
  <c r="CF314" i="8" a="1"/>
  <c r="CF314" i="8"/>
  <c r="CG314" i="8" a="1"/>
  <c r="CG314" i="8"/>
  <c r="CH314" i="8" a="1"/>
  <c r="CH314" i="8"/>
  <c r="CI314" i="8" a="1"/>
  <c r="CI314" i="8"/>
  <c r="CJ314" i="8" a="1"/>
  <c r="CJ314" i="8"/>
  <c r="CK314" i="8" a="1"/>
  <c r="CK314" i="8"/>
  <c r="CL314" i="8" a="1"/>
  <c r="CL314" i="8"/>
  <c r="CM314" i="8" a="1"/>
  <c r="CM314" i="8"/>
  <c r="CN314" i="8" a="1"/>
  <c r="CN314" i="8"/>
  <c r="CO314" i="8" a="1"/>
  <c r="CO314" i="8"/>
  <c r="BZ315" i="8" a="1"/>
  <c r="BZ315" i="8"/>
  <c r="CA315" i="8" a="1"/>
  <c r="CA315" i="8"/>
  <c r="CB315" i="8" a="1"/>
  <c r="CB315" i="8"/>
  <c r="CC315" i="8" a="1"/>
  <c r="CC315" i="8"/>
  <c r="CD315" i="8" a="1"/>
  <c r="CD315" i="8"/>
  <c r="CE315" i="8" a="1"/>
  <c r="CE315" i="8"/>
  <c r="CF315" i="8" a="1"/>
  <c r="CF315" i="8"/>
  <c r="CG315" i="8" a="1"/>
  <c r="CG315" i="8"/>
  <c r="CH315" i="8" a="1"/>
  <c r="CH315" i="8"/>
  <c r="CI315" i="8" a="1"/>
  <c r="CI315" i="8"/>
  <c r="CJ315" i="8" a="1"/>
  <c r="CJ315" i="8"/>
  <c r="CK315" i="8" a="1"/>
  <c r="CK315" i="8"/>
  <c r="CL315" i="8" a="1"/>
  <c r="CL315" i="8"/>
  <c r="CM315" i="8" a="1"/>
  <c r="CM315" i="8"/>
  <c r="CN315" i="8" a="1"/>
  <c r="CN315" i="8"/>
  <c r="CO315" i="8" a="1"/>
  <c r="CO315" i="8"/>
  <c r="BZ316" i="8" a="1"/>
  <c r="BZ316" i="8"/>
  <c r="CA316" i="8" a="1"/>
  <c r="CA316" i="8"/>
  <c r="CB316" i="8" a="1"/>
  <c r="CB316" i="8"/>
  <c r="CC316" i="8" a="1"/>
  <c r="CC316" i="8"/>
  <c r="CD316" i="8" a="1"/>
  <c r="CD316" i="8"/>
  <c r="CE316" i="8" a="1"/>
  <c r="CE316" i="8"/>
  <c r="CF316" i="8" a="1"/>
  <c r="CF316" i="8"/>
  <c r="CG316" i="8" a="1"/>
  <c r="CG316" i="8"/>
  <c r="CH316" i="8" a="1"/>
  <c r="CH316" i="8"/>
  <c r="CI316" i="8" a="1"/>
  <c r="CI316" i="8"/>
  <c r="CJ316" i="8" a="1"/>
  <c r="CJ316" i="8"/>
  <c r="CK316" i="8" a="1"/>
  <c r="CK316" i="8"/>
  <c r="CL316" i="8" a="1"/>
  <c r="CL316" i="8"/>
  <c r="CM316" i="8" a="1"/>
  <c r="CM316" i="8"/>
  <c r="CN316" i="8" a="1"/>
  <c r="CN316" i="8"/>
  <c r="CO316" i="8" a="1"/>
  <c r="CO316" i="8"/>
  <c r="BZ317" i="8" a="1"/>
  <c r="BZ317" i="8"/>
  <c r="CA317" i="8" a="1"/>
  <c r="CA317" i="8"/>
  <c r="CB317" i="8" a="1"/>
  <c r="CB317" i="8"/>
  <c r="CC317" i="8" a="1"/>
  <c r="CC317" i="8"/>
  <c r="CD317" i="8" a="1"/>
  <c r="CD317" i="8"/>
  <c r="CE317" i="8" a="1"/>
  <c r="CE317" i="8"/>
  <c r="CF317" i="8" a="1"/>
  <c r="CF317" i="8"/>
  <c r="CG317" i="8" a="1"/>
  <c r="CG317" i="8"/>
  <c r="CH317" i="8" a="1"/>
  <c r="CH317" i="8"/>
  <c r="CI317" i="8" a="1"/>
  <c r="CI317" i="8"/>
  <c r="CJ317" i="8" a="1"/>
  <c r="CJ317" i="8"/>
  <c r="CK317" i="8" a="1"/>
  <c r="CK317" i="8"/>
  <c r="CL317" i="8" a="1"/>
  <c r="CL317" i="8"/>
  <c r="CM317" i="8" a="1"/>
  <c r="CM317" i="8"/>
  <c r="CN317" i="8" a="1"/>
  <c r="CN317" i="8"/>
  <c r="CO317" i="8" a="1"/>
  <c r="CO317" i="8"/>
  <c r="BZ318" i="8" a="1"/>
  <c r="BZ318" i="8"/>
  <c r="CA318" i="8" a="1"/>
  <c r="CA318" i="8"/>
  <c r="CB318" i="8" a="1"/>
  <c r="CB318" i="8"/>
  <c r="CC318" i="8" a="1"/>
  <c r="CC318" i="8"/>
  <c r="CD318" i="8" a="1"/>
  <c r="CD318" i="8"/>
  <c r="CE318" i="8" a="1"/>
  <c r="CE318" i="8"/>
  <c r="CF318" i="8" a="1"/>
  <c r="CF318" i="8"/>
  <c r="CG318" i="8" a="1"/>
  <c r="CG318" i="8"/>
  <c r="CH318" i="8" a="1"/>
  <c r="CH318" i="8"/>
  <c r="CI318" i="8" a="1"/>
  <c r="CI318" i="8"/>
  <c r="CJ318" i="8" a="1"/>
  <c r="CJ318" i="8"/>
  <c r="CK318" i="8" a="1"/>
  <c r="CK318" i="8"/>
  <c r="CL318" i="8" a="1"/>
  <c r="CL318" i="8"/>
  <c r="CM318" i="8" a="1"/>
  <c r="CM318" i="8"/>
  <c r="CN318" i="8" a="1"/>
  <c r="CN318" i="8"/>
  <c r="CO318" i="8" a="1"/>
  <c r="CO318" i="8"/>
  <c r="BZ319" i="8" a="1"/>
  <c r="BZ319" i="8"/>
  <c r="CA319" i="8" a="1"/>
  <c r="CA319" i="8"/>
  <c r="CB319" i="8" a="1"/>
  <c r="CB319" i="8"/>
  <c r="CC319" i="8" a="1"/>
  <c r="CC319" i="8"/>
  <c r="CD319" i="8" a="1"/>
  <c r="CD319" i="8"/>
  <c r="CE319" i="8" a="1"/>
  <c r="CE319" i="8"/>
  <c r="CF319" i="8" a="1"/>
  <c r="CF319" i="8"/>
  <c r="CG319" i="8" a="1"/>
  <c r="CG319" i="8"/>
  <c r="CH319" i="8" a="1"/>
  <c r="CH319" i="8"/>
  <c r="CI319" i="8" a="1"/>
  <c r="CI319" i="8"/>
  <c r="CJ319" i="8" a="1"/>
  <c r="CJ319" i="8"/>
  <c r="CK319" i="8" a="1"/>
  <c r="CK319" i="8"/>
  <c r="CL319" i="8" a="1"/>
  <c r="CL319" i="8"/>
  <c r="CM319" i="8" a="1"/>
  <c r="CM319" i="8"/>
  <c r="CN319" i="8" a="1"/>
  <c r="CN319" i="8"/>
  <c r="CO319" i="8" a="1"/>
  <c r="CO319" i="8"/>
  <c r="BZ320" i="8" a="1"/>
  <c r="BZ320" i="8"/>
  <c r="CA320" i="8" a="1"/>
  <c r="CA320" i="8"/>
  <c r="CB320" i="8" a="1"/>
  <c r="CB320" i="8"/>
  <c r="CC320" i="8" a="1"/>
  <c r="CC320" i="8"/>
  <c r="CD320" i="8" a="1"/>
  <c r="CD320" i="8"/>
  <c r="CE320" i="8" a="1"/>
  <c r="CE320" i="8"/>
  <c r="CF320" i="8" a="1"/>
  <c r="CF320" i="8"/>
  <c r="CG320" i="8" a="1"/>
  <c r="CG320" i="8"/>
  <c r="CH320" i="8" a="1"/>
  <c r="CH320" i="8"/>
  <c r="CI320" i="8" a="1"/>
  <c r="CI320" i="8"/>
  <c r="CJ320" i="8" a="1"/>
  <c r="CJ320" i="8"/>
  <c r="CK320" i="8" a="1"/>
  <c r="CK320" i="8"/>
  <c r="CL320" i="8" a="1"/>
  <c r="CL320" i="8"/>
  <c r="CM320" i="8" a="1"/>
  <c r="CM320" i="8"/>
  <c r="CN320" i="8" a="1"/>
  <c r="CN320" i="8"/>
  <c r="CO320" i="8" a="1"/>
  <c r="CO320" i="8"/>
  <c r="BZ321" i="8" a="1"/>
  <c r="BZ321" i="8"/>
  <c r="CA321" i="8" a="1"/>
  <c r="CA321" i="8"/>
  <c r="CB321" i="8" a="1"/>
  <c r="CB321" i="8"/>
  <c r="CC321" i="8" a="1"/>
  <c r="CC321" i="8"/>
  <c r="CD321" i="8" a="1"/>
  <c r="CD321" i="8"/>
  <c r="CE321" i="8" a="1"/>
  <c r="CE321" i="8"/>
  <c r="CF321" i="8" a="1"/>
  <c r="CF321" i="8"/>
  <c r="CG321" i="8" a="1"/>
  <c r="CG321" i="8"/>
  <c r="CH321" i="8" a="1"/>
  <c r="CH321" i="8"/>
  <c r="CI321" i="8" a="1"/>
  <c r="CI321" i="8"/>
  <c r="CJ321" i="8" a="1"/>
  <c r="CJ321" i="8"/>
  <c r="CK321" i="8" a="1"/>
  <c r="CK321" i="8"/>
  <c r="CL321" i="8" a="1"/>
  <c r="CL321" i="8"/>
  <c r="CM321" i="8" a="1"/>
  <c r="CM321" i="8"/>
  <c r="CN321" i="8" a="1"/>
  <c r="CN321" i="8"/>
  <c r="CO321" i="8" a="1"/>
  <c r="CO321" i="8"/>
  <c r="BZ322" i="8" a="1"/>
  <c r="BZ322" i="8"/>
  <c r="CA322" i="8" a="1"/>
  <c r="CA322" i="8"/>
  <c r="CB322" i="8" a="1"/>
  <c r="CB322" i="8"/>
  <c r="CC322" i="8" a="1"/>
  <c r="CC322" i="8"/>
  <c r="CD322" i="8" a="1"/>
  <c r="CD322" i="8"/>
  <c r="CE322" i="8" a="1"/>
  <c r="CE322" i="8"/>
  <c r="CF322" i="8" a="1"/>
  <c r="CF322" i="8"/>
  <c r="CG322" i="8" a="1"/>
  <c r="CG322" i="8"/>
  <c r="CH322" i="8" a="1"/>
  <c r="CH322" i="8"/>
  <c r="CI322" i="8" a="1"/>
  <c r="CI322" i="8"/>
  <c r="CJ322" i="8" a="1"/>
  <c r="CJ322" i="8"/>
  <c r="CK322" i="8" a="1"/>
  <c r="CK322" i="8"/>
  <c r="CL322" i="8" a="1"/>
  <c r="CL322" i="8"/>
  <c r="CM322" i="8" a="1"/>
  <c r="CM322" i="8"/>
  <c r="CN322" i="8" a="1"/>
  <c r="CN322" i="8"/>
  <c r="CO322" i="8" a="1"/>
  <c r="CO322" i="8"/>
  <c r="BZ323" i="8" a="1"/>
  <c r="BZ323" i="8"/>
  <c r="CA323" i="8" a="1"/>
  <c r="CA323" i="8"/>
  <c r="CB323" i="8" a="1"/>
  <c r="CB323" i="8"/>
  <c r="CC323" i="8" a="1"/>
  <c r="CC323" i="8"/>
  <c r="CD323" i="8" a="1"/>
  <c r="CD323" i="8"/>
  <c r="CE323" i="8" a="1"/>
  <c r="CE323" i="8"/>
  <c r="CF323" i="8" a="1"/>
  <c r="CF323" i="8"/>
  <c r="CG323" i="8" a="1"/>
  <c r="CG323" i="8"/>
  <c r="CH323" i="8" a="1"/>
  <c r="CH323" i="8"/>
  <c r="CI323" i="8" a="1"/>
  <c r="CI323" i="8"/>
  <c r="CJ323" i="8" a="1"/>
  <c r="CJ323" i="8"/>
  <c r="CK323" i="8" a="1"/>
  <c r="CK323" i="8"/>
  <c r="CL323" i="8" a="1"/>
  <c r="CL323" i="8"/>
  <c r="CM323" i="8" a="1"/>
  <c r="CM323" i="8"/>
  <c r="CN323" i="8" a="1"/>
  <c r="CN323" i="8"/>
  <c r="CO323" i="8" a="1"/>
  <c r="CO323" i="8"/>
  <c r="BZ324" i="8" a="1"/>
  <c r="BZ324" i="8"/>
  <c r="CA324" i="8" a="1"/>
  <c r="CA324" i="8"/>
  <c r="CB324" i="8" a="1"/>
  <c r="CB324" i="8"/>
  <c r="CC324" i="8" a="1"/>
  <c r="CC324" i="8"/>
  <c r="CD324" i="8" a="1"/>
  <c r="CD324" i="8"/>
  <c r="CE324" i="8" a="1"/>
  <c r="CE324" i="8"/>
  <c r="CF324" i="8" a="1"/>
  <c r="CF324" i="8"/>
  <c r="CG324" i="8" a="1"/>
  <c r="CG324" i="8"/>
  <c r="CH324" i="8" a="1"/>
  <c r="CH324" i="8"/>
  <c r="CI324" i="8" a="1"/>
  <c r="CI324" i="8"/>
  <c r="CJ324" i="8" a="1"/>
  <c r="CJ324" i="8"/>
  <c r="CK324" i="8" a="1"/>
  <c r="CK324" i="8"/>
  <c r="CL324" i="8" a="1"/>
  <c r="CL324" i="8"/>
  <c r="CM324" i="8" a="1"/>
  <c r="CM324" i="8"/>
  <c r="CN324" i="8" a="1"/>
  <c r="CN324" i="8"/>
  <c r="CO324" i="8" a="1"/>
  <c r="CO324" i="8"/>
  <c r="BZ325" i="8" a="1"/>
  <c r="BZ325" i="8"/>
  <c r="CA325" i="8" a="1"/>
  <c r="CA325" i="8"/>
  <c r="CB325" i="8" a="1"/>
  <c r="CB325" i="8"/>
  <c r="CC325" i="8" a="1"/>
  <c r="CC325" i="8"/>
  <c r="CD325" i="8" a="1"/>
  <c r="CD325" i="8"/>
  <c r="CE325" i="8" a="1"/>
  <c r="CE325" i="8"/>
  <c r="CF325" i="8" a="1"/>
  <c r="CF325" i="8"/>
  <c r="CG325" i="8" a="1"/>
  <c r="CG325" i="8"/>
  <c r="CH325" i="8" a="1"/>
  <c r="CH325" i="8"/>
  <c r="CI325" i="8" a="1"/>
  <c r="CI325" i="8"/>
  <c r="CJ325" i="8" a="1"/>
  <c r="CJ325" i="8"/>
  <c r="CK325" i="8" a="1"/>
  <c r="CK325" i="8"/>
  <c r="CL325" i="8" a="1"/>
  <c r="CL325" i="8"/>
  <c r="CM325" i="8" a="1"/>
  <c r="CM325" i="8"/>
  <c r="CN325" i="8" a="1"/>
  <c r="CN325" i="8"/>
  <c r="CO325" i="8" a="1"/>
  <c r="CO325" i="8"/>
  <c r="BZ326" i="8" a="1"/>
  <c r="BZ326" i="8"/>
  <c r="CA326" i="8" a="1"/>
  <c r="CA326" i="8"/>
  <c r="CB326" i="8" a="1"/>
  <c r="CB326" i="8"/>
  <c r="CC326" i="8" a="1"/>
  <c r="CC326" i="8"/>
  <c r="CD326" i="8" a="1"/>
  <c r="CD326" i="8"/>
  <c r="CE326" i="8" a="1"/>
  <c r="CE326" i="8"/>
  <c r="CF326" i="8" a="1"/>
  <c r="CF326" i="8"/>
  <c r="CG326" i="8" a="1"/>
  <c r="CG326" i="8"/>
  <c r="CH326" i="8" a="1"/>
  <c r="CH326" i="8"/>
  <c r="CI326" i="8" a="1"/>
  <c r="CI326" i="8"/>
  <c r="CJ326" i="8" a="1"/>
  <c r="CJ326" i="8"/>
  <c r="CK326" i="8" a="1"/>
  <c r="CK326" i="8"/>
  <c r="CL326" i="8" a="1"/>
  <c r="CL326" i="8"/>
  <c r="CM326" i="8" a="1"/>
  <c r="CM326" i="8"/>
  <c r="CN326" i="8" a="1"/>
  <c r="CN326" i="8"/>
  <c r="CO326" i="8" a="1"/>
  <c r="CO326" i="8"/>
  <c r="BZ327" i="8" a="1"/>
  <c r="BZ327" i="8"/>
  <c r="CA327" i="8" a="1"/>
  <c r="CA327" i="8"/>
  <c r="CB327" i="8" a="1"/>
  <c r="CB327" i="8"/>
  <c r="CC327" i="8" a="1"/>
  <c r="CC327" i="8"/>
  <c r="CD327" i="8" a="1"/>
  <c r="CD327" i="8"/>
  <c r="CE327" i="8" a="1"/>
  <c r="CE327" i="8"/>
  <c r="CF327" i="8" a="1"/>
  <c r="CF327" i="8"/>
  <c r="CG327" i="8" a="1"/>
  <c r="CG327" i="8"/>
  <c r="CH327" i="8" a="1"/>
  <c r="CH327" i="8"/>
  <c r="CI327" i="8" a="1"/>
  <c r="CI327" i="8"/>
  <c r="CJ327" i="8" a="1"/>
  <c r="CJ327" i="8"/>
  <c r="CK327" i="8" a="1"/>
  <c r="CK327" i="8"/>
  <c r="CL327" i="8" a="1"/>
  <c r="CL327" i="8"/>
  <c r="CM327" i="8" a="1"/>
  <c r="CM327" i="8"/>
  <c r="CN327" i="8" a="1"/>
  <c r="CN327" i="8"/>
  <c r="CO327" i="8" a="1"/>
  <c r="CO327" i="8"/>
  <c r="BZ328" i="8" a="1"/>
  <c r="BZ328" i="8"/>
  <c r="CA328" i="8" a="1"/>
  <c r="CA328" i="8"/>
  <c r="CB328" i="8" a="1"/>
  <c r="CB328" i="8"/>
  <c r="CC328" i="8" a="1"/>
  <c r="CC328" i="8"/>
  <c r="CD328" i="8" a="1"/>
  <c r="CD328" i="8"/>
  <c r="CE328" i="8" a="1"/>
  <c r="CE328" i="8"/>
  <c r="CF328" i="8" a="1"/>
  <c r="CF328" i="8"/>
  <c r="CG328" i="8" a="1"/>
  <c r="CG328" i="8"/>
  <c r="CH328" i="8" a="1"/>
  <c r="CH328" i="8"/>
  <c r="CI328" i="8" a="1"/>
  <c r="CI328" i="8"/>
  <c r="CJ328" i="8" a="1"/>
  <c r="CJ328" i="8"/>
  <c r="CK328" i="8" a="1"/>
  <c r="CK328" i="8"/>
  <c r="CL328" i="8" a="1"/>
  <c r="CL328" i="8"/>
  <c r="CM328" i="8" a="1"/>
  <c r="CM328" i="8"/>
  <c r="CN328" i="8" a="1"/>
  <c r="CN328" i="8"/>
  <c r="CO328" i="8" a="1"/>
  <c r="CO328" i="8"/>
  <c r="BZ329" i="8" a="1"/>
  <c r="BZ329" i="8"/>
  <c r="CA329" i="8" a="1"/>
  <c r="CA329" i="8"/>
  <c r="CB329" i="8" a="1"/>
  <c r="CB329" i="8"/>
  <c r="CC329" i="8" a="1"/>
  <c r="CC329" i="8"/>
  <c r="CD329" i="8" a="1"/>
  <c r="CD329" i="8"/>
  <c r="CE329" i="8" a="1"/>
  <c r="CE329" i="8"/>
  <c r="CF329" i="8" a="1"/>
  <c r="CF329" i="8"/>
  <c r="CG329" i="8" a="1"/>
  <c r="CG329" i="8"/>
  <c r="CH329" i="8" a="1"/>
  <c r="CH329" i="8"/>
  <c r="CI329" i="8" a="1"/>
  <c r="CI329" i="8"/>
  <c r="CJ329" i="8" a="1"/>
  <c r="CJ329" i="8"/>
  <c r="CK329" i="8" a="1"/>
  <c r="CK329" i="8"/>
  <c r="CL329" i="8" a="1"/>
  <c r="CL329" i="8"/>
  <c r="CM329" i="8" a="1"/>
  <c r="CM329" i="8"/>
  <c r="CN329" i="8" a="1"/>
  <c r="CN329" i="8"/>
  <c r="CO329" i="8" a="1"/>
  <c r="CO329" i="8"/>
  <c r="BZ330" i="8" a="1"/>
  <c r="BZ330" i="8"/>
  <c r="CA330" i="8" a="1"/>
  <c r="CA330" i="8"/>
  <c r="CB330" i="8" a="1"/>
  <c r="CB330" i="8"/>
  <c r="CC330" i="8" a="1"/>
  <c r="CC330" i="8"/>
  <c r="CD330" i="8" a="1"/>
  <c r="CD330" i="8"/>
  <c r="CE330" i="8" a="1"/>
  <c r="CE330" i="8"/>
  <c r="CF330" i="8" a="1"/>
  <c r="CF330" i="8"/>
  <c r="CG330" i="8" a="1"/>
  <c r="CG330" i="8"/>
  <c r="CH330" i="8" a="1"/>
  <c r="CH330" i="8"/>
  <c r="CI330" i="8" a="1"/>
  <c r="CI330" i="8"/>
  <c r="CJ330" i="8" a="1"/>
  <c r="CJ330" i="8"/>
  <c r="CK330" i="8" a="1"/>
  <c r="CK330" i="8"/>
  <c r="CL330" i="8" a="1"/>
  <c r="CL330" i="8"/>
  <c r="CM330" i="8" a="1"/>
  <c r="CM330" i="8"/>
  <c r="CN330" i="8" a="1"/>
  <c r="CN330" i="8"/>
  <c r="CO330" i="8" a="1"/>
  <c r="CO330" i="8"/>
  <c r="BZ331" i="8" a="1"/>
  <c r="BZ331" i="8"/>
  <c r="CA331" i="8" a="1"/>
  <c r="CA331" i="8"/>
  <c r="CB331" i="8" a="1"/>
  <c r="CB331" i="8"/>
  <c r="CC331" i="8" a="1"/>
  <c r="CC331" i="8"/>
  <c r="CD331" i="8" a="1"/>
  <c r="CD331" i="8"/>
  <c r="CE331" i="8" a="1"/>
  <c r="CE331" i="8"/>
  <c r="CF331" i="8" a="1"/>
  <c r="CF331" i="8"/>
  <c r="CG331" i="8" a="1"/>
  <c r="CG331" i="8"/>
  <c r="CH331" i="8" a="1"/>
  <c r="CH331" i="8"/>
  <c r="CI331" i="8" a="1"/>
  <c r="CI331" i="8"/>
  <c r="CJ331" i="8" a="1"/>
  <c r="CJ331" i="8"/>
  <c r="CK331" i="8" a="1"/>
  <c r="CK331" i="8"/>
  <c r="CL331" i="8" a="1"/>
  <c r="CL331" i="8"/>
  <c r="CM331" i="8" a="1"/>
  <c r="CM331" i="8"/>
  <c r="CN331" i="8" a="1"/>
  <c r="CN331" i="8"/>
  <c r="CO331" i="8" a="1"/>
  <c r="CO331" i="8"/>
  <c r="BZ332" i="8" a="1"/>
  <c r="BZ332" i="8"/>
  <c r="CA332" i="8" a="1"/>
  <c r="CA332" i="8"/>
  <c r="CB332" i="8" a="1"/>
  <c r="CB332" i="8"/>
  <c r="CC332" i="8" a="1"/>
  <c r="CC332" i="8"/>
  <c r="CD332" i="8" a="1"/>
  <c r="CD332" i="8"/>
  <c r="CE332" i="8" a="1"/>
  <c r="CE332" i="8"/>
  <c r="CF332" i="8" a="1"/>
  <c r="CF332" i="8"/>
  <c r="CG332" i="8" a="1"/>
  <c r="CG332" i="8"/>
  <c r="CH332" i="8" a="1"/>
  <c r="CH332" i="8"/>
  <c r="CI332" i="8" a="1"/>
  <c r="CI332" i="8"/>
  <c r="CJ332" i="8" a="1"/>
  <c r="CJ332" i="8"/>
  <c r="CK332" i="8" a="1"/>
  <c r="CK332" i="8"/>
  <c r="CL332" i="8" a="1"/>
  <c r="CL332" i="8"/>
  <c r="CM332" i="8" a="1"/>
  <c r="CM332" i="8"/>
  <c r="CN332" i="8" a="1"/>
  <c r="CN332" i="8"/>
  <c r="CO332" i="8" a="1"/>
  <c r="CO332" i="8"/>
  <c r="BZ333" i="8" a="1"/>
  <c r="BZ333" i="8"/>
  <c r="CA333" i="8" a="1"/>
  <c r="CA333" i="8"/>
  <c r="CB333" i="8" a="1"/>
  <c r="CB333" i="8"/>
  <c r="CC333" i="8" a="1"/>
  <c r="CC333" i="8"/>
  <c r="CD333" i="8" a="1"/>
  <c r="CD333" i="8"/>
  <c r="CE333" i="8" a="1"/>
  <c r="CE333" i="8"/>
  <c r="CF333" i="8" a="1"/>
  <c r="CF333" i="8"/>
  <c r="CG333" i="8" a="1"/>
  <c r="CG333" i="8"/>
  <c r="CH333" i="8" a="1"/>
  <c r="CH333" i="8"/>
  <c r="CI333" i="8" a="1"/>
  <c r="CI333" i="8"/>
  <c r="CJ333" i="8" a="1"/>
  <c r="CJ333" i="8"/>
  <c r="CK333" i="8" a="1"/>
  <c r="CK333" i="8"/>
  <c r="CL333" i="8" a="1"/>
  <c r="CL333" i="8"/>
  <c r="CM333" i="8" a="1"/>
  <c r="CM333" i="8"/>
  <c r="CN333" i="8" a="1"/>
  <c r="CN333" i="8"/>
  <c r="CO333" i="8" a="1"/>
  <c r="CO333" i="8"/>
  <c r="BZ334" i="8" a="1"/>
  <c r="BZ334" i="8"/>
  <c r="CA334" i="8" a="1"/>
  <c r="CA334" i="8"/>
  <c r="CB334" i="8" a="1"/>
  <c r="CB334" i="8"/>
  <c r="CC334" i="8" a="1"/>
  <c r="CC334" i="8"/>
  <c r="CD334" i="8" a="1"/>
  <c r="CD334" i="8"/>
  <c r="CE334" i="8" a="1"/>
  <c r="CE334" i="8"/>
  <c r="CF334" i="8" a="1"/>
  <c r="CF334" i="8"/>
  <c r="CG334" i="8" a="1"/>
  <c r="CG334" i="8"/>
  <c r="CH334" i="8" a="1"/>
  <c r="CH334" i="8"/>
  <c r="CI334" i="8" a="1"/>
  <c r="CI334" i="8"/>
  <c r="CJ334" i="8" a="1"/>
  <c r="CJ334" i="8"/>
  <c r="CK334" i="8" a="1"/>
  <c r="CK334" i="8"/>
  <c r="CL334" i="8" a="1"/>
  <c r="CL334" i="8"/>
  <c r="CM334" i="8" a="1"/>
  <c r="CM334" i="8"/>
  <c r="CN334" i="8" a="1"/>
  <c r="CN334" i="8"/>
  <c r="CO334" i="8" a="1"/>
  <c r="CO334" i="8"/>
  <c r="BZ335" i="8" a="1"/>
  <c r="BZ335" i="8"/>
  <c r="CA335" i="8" a="1"/>
  <c r="CA335" i="8"/>
  <c r="CB335" i="8" a="1"/>
  <c r="CB335" i="8"/>
  <c r="CC335" i="8" a="1"/>
  <c r="CC335" i="8"/>
  <c r="CD335" i="8" a="1"/>
  <c r="CD335" i="8"/>
  <c r="CE335" i="8" a="1"/>
  <c r="CE335" i="8"/>
  <c r="CF335" i="8" a="1"/>
  <c r="CF335" i="8"/>
  <c r="CG335" i="8" a="1"/>
  <c r="CG335" i="8"/>
  <c r="CH335" i="8" a="1"/>
  <c r="CH335" i="8"/>
  <c r="CI335" i="8" a="1"/>
  <c r="CI335" i="8"/>
  <c r="CJ335" i="8" a="1"/>
  <c r="CJ335" i="8"/>
  <c r="CK335" i="8" a="1"/>
  <c r="CK335" i="8"/>
  <c r="CL335" i="8" a="1"/>
  <c r="CL335" i="8"/>
  <c r="CM335" i="8" a="1"/>
  <c r="CM335" i="8"/>
  <c r="CN335" i="8" a="1"/>
  <c r="CN335" i="8"/>
  <c r="CO335" i="8" a="1"/>
  <c r="CO335" i="8"/>
  <c r="BZ336" i="8" a="1"/>
  <c r="BZ336" i="8"/>
  <c r="CA336" i="8" a="1"/>
  <c r="CA336" i="8"/>
  <c r="CB336" i="8" a="1"/>
  <c r="CB336" i="8"/>
  <c r="CC336" i="8" a="1"/>
  <c r="CC336" i="8"/>
  <c r="CD336" i="8" a="1"/>
  <c r="CD336" i="8"/>
  <c r="CE336" i="8" a="1"/>
  <c r="CE336" i="8"/>
  <c r="CF336" i="8" a="1"/>
  <c r="CF336" i="8"/>
  <c r="CG336" i="8" a="1"/>
  <c r="CG336" i="8"/>
  <c r="CH336" i="8" a="1"/>
  <c r="CH336" i="8"/>
  <c r="CI336" i="8" a="1"/>
  <c r="CI336" i="8"/>
  <c r="CJ336" i="8" a="1"/>
  <c r="CJ336" i="8"/>
  <c r="CK336" i="8" a="1"/>
  <c r="CK336" i="8"/>
  <c r="CL336" i="8" a="1"/>
  <c r="CL336" i="8"/>
  <c r="CM336" i="8" a="1"/>
  <c r="CM336" i="8"/>
  <c r="CN336" i="8" a="1"/>
  <c r="CN336" i="8"/>
  <c r="CO336" i="8" a="1"/>
  <c r="CO336" i="8"/>
  <c r="BZ337" i="8" a="1"/>
  <c r="BZ337" i="8"/>
  <c r="CA337" i="8" a="1"/>
  <c r="CA337" i="8"/>
  <c r="CB337" i="8" a="1"/>
  <c r="CB337" i="8"/>
  <c r="CC337" i="8" a="1"/>
  <c r="CC337" i="8"/>
  <c r="CD337" i="8" a="1"/>
  <c r="CD337" i="8"/>
  <c r="CE337" i="8" a="1"/>
  <c r="CE337" i="8"/>
  <c r="CF337" i="8" a="1"/>
  <c r="CF337" i="8"/>
  <c r="CG337" i="8" a="1"/>
  <c r="CG337" i="8"/>
  <c r="CH337" i="8" a="1"/>
  <c r="CH337" i="8"/>
  <c r="CI337" i="8" a="1"/>
  <c r="CI337" i="8"/>
  <c r="CJ337" i="8" a="1"/>
  <c r="CJ337" i="8"/>
  <c r="CK337" i="8" a="1"/>
  <c r="CK337" i="8"/>
  <c r="CL337" i="8" a="1"/>
  <c r="CL337" i="8"/>
  <c r="CM337" i="8" a="1"/>
  <c r="CM337" i="8"/>
  <c r="CN337" i="8" a="1"/>
  <c r="CN337" i="8"/>
  <c r="CO337" i="8" a="1"/>
  <c r="CO337" i="8"/>
  <c r="BZ338" i="8" a="1"/>
  <c r="BZ338" i="8"/>
  <c r="CA338" i="8" a="1"/>
  <c r="CA338" i="8"/>
  <c r="CB338" i="8" a="1"/>
  <c r="CB338" i="8"/>
  <c r="CC338" i="8" a="1"/>
  <c r="CC338" i="8"/>
  <c r="CD338" i="8" a="1"/>
  <c r="CD338" i="8"/>
  <c r="CE338" i="8" a="1"/>
  <c r="CE338" i="8"/>
  <c r="CF338" i="8" a="1"/>
  <c r="CF338" i="8"/>
  <c r="CG338" i="8" a="1"/>
  <c r="CG338" i="8"/>
  <c r="CH338" i="8" a="1"/>
  <c r="CH338" i="8"/>
  <c r="CI338" i="8" a="1"/>
  <c r="CI338" i="8"/>
  <c r="CJ338" i="8" a="1"/>
  <c r="CJ338" i="8"/>
  <c r="CK338" i="8" a="1"/>
  <c r="CK338" i="8"/>
  <c r="CL338" i="8" a="1"/>
  <c r="CL338" i="8"/>
  <c r="CM338" i="8" a="1"/>
  <c r="CM338" i="8"/>
  <c r="CN338" i="8" a="1"/>
  <c r="CN338" i="8"/>
  <c r="CO338" i="8" a="1"/>
  <c r="CO338" i="8"/>
  <c r="BZ339" i="8" a="1"/>
  <c r="BZ339" i="8"/>
  <c r="CA339" i="8" a="1"/>
  <c r="CA339" i="8"/>
  <c r="CB339" i="8" a="1"/>
  <c r="CB339" i="8"/>
  <c r="CC339" i="8" a="1"/>
  <c r="CC339" i="8"/>
  <c r="CD339" i="8" a="1"/>
  <c r="CD339" i="8"/>
  <c r="CE339" i="8" a="1"/>
  <c r="CE339" i="8"/>
  <c r="CF339" i="8" a="1"/>
  <c r="CF339" i="8"/>
  <c r="CG339" i="8" a="1"/>
  <c r="CG339" i="8"/>
  <c r="CH339" i="8" a="1"/>
  <c r="CH339" i="8"/>
  <c r="CI339" i="8" a="1"/>
  <c r="CI339" i="8"/>
  <c r="CJ339" i="8" a="1"/>
  <c r="CJ339" i="8"/>
  <c r="CK339" i="8" a="1"/>
  <c r="CK339" i="8"/>
  <c r="CL339" i="8" a="1"/>
  <c r="CL339" i="8"/>
  <c r="CM339" i="8" a="1"/>
  <c r="CM339" i="8"/>
  <c r="CN339" i="8" a="1"/>
  <c r="CN339" i="8"/>
  <c r="CO339" i="8" a="1"/>
  <c r="CO339" i="8"/>
  <c r="BZ340" i="8" a="1"/>
  <c r="BZ340" i="8"/>
  <c r="CA340" i="8" a="1"/>
  <c r="CA340" i="8"/>
  <c r="CB340" i="8" a="1"/>
  <c r="CB340" i="8"/>
  <c r="CC340" i="8" a="1"/>
  <c r="CC340" i="8"/>
  <c r="CD340" i="8" a="1"/>
  <c r="CD340" i="8"/>
  <c r="CE340" i="8" a="1"/>
  <c r="CE340" i="8"/>
  <c r="CF340" i="8" a="1"/>
  <c r="CF340" i="8"/>
  <c r="CG340" i="8" a="1"/>
  <c r="CG340" i="8"/>
  <c r="CH340" i="8" a="1"/>
  <c r="CH340" i="8"/>
  <c r="CI340" i="8" a="1"/>
  <c r="CI340" i="8"/>
  <c r="CJ340" i="8" a="1"/>
  <c r="CJ340" i="8"/>
  <c r="CK340" i="8" a="1"/>
  <c r="CK340" i="8"/>
  <c r="CL340" i="8" a="1"/>
  <c r="CL340" i="8"/>
  <c r="CM340" i="8" a="1"/>
  <c r="CM340" i="8"/>
  <c r="CN340" i="8" a="1"/>
  <c r="CN340" i="8"/>
  <c r="CO340" i="8" a="1"/>
  <c r="CO340" i="8"/>
  <c r="BZ341" i="8" a="1"/>
  <c r="BZ341" i="8"/>
  <c r="CA341" i="8" a="1"/>
  <c r="CA341" i="8"/>
  <c r="CB341" i="8" a="1"/>
  <c r="CB341" i="8"/>
  <c r="CC341" i="8" a="1"/>
  <c r="CC341" i="8"/>
  <c r="CD341" i="8" a="1"/>
  <c r="CD341" i="8"/>
  <c r="CE341" i="8" a="1"/>
  <c r="CE341" i="8"/>
  <c r="CF341" i="8" a="1"/>
  <c r="CF341" i="8"/>
  <c r="CG341" i="8" a="1"/>
  <c r="CG341" i="8"/>
  <c r="CH341" i="8" a="1"/>
  <c r="CH341" i="8"/>
  <c r="CI341" i="8" a="1"/>
  <c r="CI341" i="8"/>
  <c r="CJ341" i="8" a="1"/>
  <c r="CJ341" i="8"/>
  <c r="CK341" i="8" a="1"/>
  <c r="CK341" i="8"/>
  <c r="CL341" i="8" a="1"/>
  <c r="CL341" i="8"/>
  <c r="CM341" i="8" a="1"/>
  <c r="CM341" i="8"/>
  <c r="CN341" i="8" a="1"/>
  <c r="CN341" i="8"/>
  <c r="CO341" i="8" a="1"/>
  <c r="CO341" i="8"/>
  <c r="BZ342" i="8" a="1"/>
  <c r="BZ342" i="8"/>
  <c r="CA342" i="8" a="1"/>
  <c r="CA342" i="8"/>
  <c r="CB342" i="8" a="1"/>
  <c r="CB342" i="8"/>
  <c r="CC342" i="8" a="1"/>
  <c r="CC342" i="8"/>
  <c r="CD342" i="8" a="1"/>
  <c r="CD342" i="8"/>
  <c r="CE342" i="8" a="1"/>
  <c r="CE342" i="8"/>
  <c r="CF342" i="8" a="1"/>
  <c r="CF342" i="8"/>
  <c r="CG342" i="8" a="1"/>
  <c r="CG342" i="8"/>
  <c r="CH342" i="8" a="1"/>
  <c r="CH342" i="8"/>
  <c r="CI342" i="8" a="1"/>
  <c r="CI342" i="8"/>
  <c r="CJ342" i="8" a="1"/>
  <c r="CJ342" i="8"/>
  <c r="CK342" i="8" a="1"/>
  <c r="CK342" i="8"/>
  <c r="CL342" i="8" a="1"/>
  <c r="CL342" i="8"/>
  <c r="CM342" i="8" a="1"/>
  <c r="CM342" i="8"/>
  <c r="CN342" i="8" a="1"/>
  <c r="CN342" i="8"/>
  <c r="CO342" i="8" a="1"/>
  <c r="CO342" i="8"/>
  <c r="BZ343" i="8" a="1"/>
  <c r="BZ343" i="8"/>
  <c r="CA343" i="8" a="1"/>
  <c r="CA343" i="8"/>
  <c r="CB343" i="8" a="1"/>
  <c r="CB343" i="8"/>
  <c r="CC343" i="8" a="1"/>
  <c r="CC343" i="8"/>
  <c r="CD343" i="8" a="1"/>
  <c r="CD343" i="8"/>
  <c r="CE343" i="8" a="1"/>
  <c r="CE343" i="8"/>
  <c r="CF343" i="8" a="1"/>
  <c r="CF343" i="8"/>
  <c r="CG343" i="8" a="1"/>
  <c r="CG343" i="8"/>
  <c r="CH343" i="8" a="1"/>
  <c r="CH343" i="8"/>
  <c r="CI343" i="8" a="1"/>
  <c r="CI343" i="8"/>
  <c r="CJ343" i="8" a="1"/>
  <c r="CJ343" i="8"/>
  <c r="CK343" i="8" a="1"/>
  <c r="CK343" i="8"/>
  <c r="CL343" i="8" a="1"/>
  <c r="CL343" i="8"/>
  <c r="CM343" i="8" a="1"/>
  <c r="CM343" i="8"/>
  <c r="CN343" i="8" a="1"/>
  <c r="CN343" i="8"/>
  <c r="CO343" i="8" a="1"/>
  <c r="CO343" i="8"/>
  <c r="BZ344" i="8" a="1"/>
  <c r="BZ344" i="8"/>
  <c r="CA344" i="8" a="1"/>
  <c r="CA344" i="8"/>
  <c r="CB344" i="8" a="1"/>
  <c r="CB344" i="8"/>
  <c r="CC344" i="8" a="1"/>
  <c r="CC344" i="8"/>
  <c r="CD344" i="8" a="1"/>
  <c r="CD344" i="8"/>
  <c r="CE344" i="8" a="1"/>
  <c r="CE344" i="8"/>
  <c r="CF344" i="8" a="1"/>
  <c r="CF344" i="8"/>
  <c r="CG344" i="8" a="1"/>
  <c r="CG344" i="8"/>
  <c r="CH344" i="8" a="1"/>
  <c r="CH344" i="8"/>
  <c r="CI344" i="8" a="1"/>
  <c r="CI344" i="8"/>
  <c r="CJ344" i="8" a="1"/>
  <c r="CJ344" i="8"/>
  <c r="CK344" i="8" a="1"/>
  <c r="CK344" i="8"/>
  <c r="CL344" i="8" a="1"/>
  <c r="CL344" i="8"/>
  <c r="CM344" i="8" a="1"/>
  <c r="CM344" i="8"/>
  <c r="CN344" i="8" a="1"/>
  <c r="CN344" i="8"/>
  <c r="CO344" i="8" a="1"/>
  <c r="CO344" i="8"/>
  <c r="BZ345" i="8" a="1"/>
  <c r="BZ345" i="8"/>
  <c r="CA345" i="8" a="1"/>
  <c r="CA345" i="8"/>
  <c r="CB345" i="8" a="1"/>
  <c r="CB345" i="8"/>
  <c r="CC345" i="8" a="1"/>
  <c r="CC345" i="8"/>
  <c r="CD345" i="8" a="1"/>
  <c r="CD345" i="8"/>
  <c r="CE345" i="8" a="1"/>
  <c r="CE345" i="8"/>
  <c r="CF345" i="8" a="1"/>
  <c r="CF345" i="8"/>
  <c r="CG345" i="8" a="1"/>
  <c r="CG345" i="8"/>
  <c r="CH345" i="8" a="1"/>
  <c r="CH345" i="8"/>
  <c r="CI345" i="8" a="1"/>
  <c r="CI345" i="8"/>
  <c r="CJ345" i="8" a="1"/>
  <c r="CJ345" i="8"/>
  <c r="CK345" i="8" a="1"/>
  <c r="CK345" i="8"/>
  <c r="CL345" i="8" a="1"/>
  <c r="CL345" i="8"/>
  <c r="CM345" i="8" a="1"/>
  <c r="CM345" i="8"/>
  <c r="CN345" i="8" a="1"/>
  <c r="CN345" i="8"/>
  <c r="CO345" i="8" a="1"/>
  <c r="CO345" i="8"/>
  <c r="BZ346" i="8" a="1"/>
  <c r="BZ346" i="8"/>
  <c r="CA346" i="8" a="1"/>
  <c r="CA346" i="8"/>
  <c r="CB346" i="8" a="1"/>
  <c r="CB346" i="8"/>
  <c r="CC346" i="8" a="1"/>
  <c r="CC346" i="8"/>
  <c r="CD346" i="8" a="1"/>
  <c r="CD346" i="8"/>
  <c r="CE346" i="8" a="1"/>
  <c r="CE346" i="8"/>
  <c r="CF346" i="8" a="1"/>
  <c r="CF346" i="8"/>
  <c r="CG346" i="8" a="1"/>
  <c r="CG346" i="8"/>
  <c r="CH346" i="8" a="1"/>
  <c r="CH346" i="8"/>
  <c r="CI346" i="8" a="1"/>
  <c r="CI346" i="8"/>
  <c r="CJ346" i="8" a="1"/>
  <c r="CJ346" i="8"/>
  <c r="CK346" i="8" a="1"/>
  <c r="CK346" i="8"/>
  <c r="CL346" i="8" a="1"/>
  <c r="CL346" i="8"/>
  <c r="CM346" i="8" a="1"/>
  <c r="CM346" i="8"/>
  <c r="CN346" i="8" a="1"/>
  <c r="CN346" i="8"/>
  <c r="CO346" i="8" a="1"/>
  <c r="CO346" i="8"/>
  <c r="BZ347" i="8" a="1"/>
  <c r="BZ347" i="8"/>
  <c r="CA347" i="8" a="1"/>
  <c r="CA347" i="8"/>
  <c r="CB347" i="8" a="1"/>
  <c r="CB347" i="8"/>
  <c r="CC347" i="8" a="1"/>
  <c r="CC347" i="8"/>
  <c r="CD347" i="8" a="1"/>
  <c r="CD347" i="8"/>
  <c r="CE347" i="8" a="1"/>
  <c r="CE347" i="8"/>
  <c r="CF347" i="8" a="1"/>
  <c r="CF347" i="8"/>
  <c r="CG347" i="8" a="1"/>
  <c r="CG347" i="8"/>
  <c r="CH347" i="8" a="1"/>
  <c r="CH347" i="8"/>
  <c r="CI347" i="8" a="1"/>
  <c r="CI347" i="8"/>
  <c r="CJ347" i="8" a="1"/>
  <c r="CJ347" i="8"/>
  <c r="CK347" i="8" a="1"/>
  <c r="CK347" i="8"/>
  <c r="CL347" i="8" a="1"/>
  <c r="CL347" i="8"/>
  <c r="CM347" i="8" a="1"/>
  <c r="CM347" i="8"/>
  <c r="CN347" i="8" a="1"/>
  <c r="CN347" i="8"/>
  <c r="CO347" i="8" a="1"/>
  <c r="CO347" i="8"/>
  <c r="BZ348" i="8" a="1"/>
  <c r="BZ348" i="8"/>
  <c r="CA348" i="8" a="1"/>
  <c r="CA348" i="8"/>
  <c r="CB348" i="8" a="1"/>
  <c r="CB348" i="8"/>
  <c r="CC348" i="8" a="1"/>
  <c r="CC348" i="8"/>
  <c r="CD348" i="8" a="1"/>
  <c r="CD348" i="8"/>
  <c r="CE348" i="8" a="1"/>
  <c r="CE348" i="8"/>
  <c r="CF348" i="8" a="1"/>
  <c r="CF348" i="8"/>
  <c r="CG348" i="8" a="1"/>
  <c r="CG348" i="8"/>
  <c r="CH348" i="8" a="1"/>
  <c r="CH348" i="8"/>
  <c r="CI348" i="8" a="1"/>
  <c r="CI348" i="8"/>
  <c r="CJ348" i="8" a="1"/>
  <c r="CJ348" i="8"/>
  <c r="CK348" i="8" a="1"/>
  <c r="CK348" i="8"/>
  <c r="CL348" i="8" a="1"/>
  <c r="CL348" i="8"/>
  <c r="CM348" i="8" a="1"/>
  <c r="CM348" i="8"/>
  <c r="CN348" i="8" a="1"/>
  <c r="CN348" i="8"/>
  <c r="CO348" i="8" a="1"/>
  <c r="CO348" i="8"/>
  <c r="BZ349" i="8" a="1"/>
  <c r="BZ349" i="8"/>
  <c r="CA349" i="8" a="1"/>
  <c r="CA349" i="8"/>
  <c r="CB349" i="8" a="1"/>
  <c r="CB349" i="8"/>
  <c r="CC349" i="8" a="1"/>
  <c r="CC349" i="8"/>
  <c r="CD349" i="8" a="1"/>
  <c r="CD349" i="8"/>
  <c r="CE349" i="8" a="1"/>
  <c r="CE349" i="8"/>
  <c r="CF349" i="8" a="1"/>
  <c r="CF349" i="8"/>
  <c r="CG349" i="8" a="1"/>
  <c r="CG349" i="8"/>
  <c r="CH349" i="8" a="1"/>
  <c r="CH349" i="8"/>
  <c r="CI349" i="8" a="1"/>
  <c r="CI349" i="8"/>
  <c r="CJ349" i="8" a="1"/>
  <c r="CJ349" i="8"/>
  <c r="CK349" i="8" a="1"/>
  <c r="CK349" i="8"/>
  <c r="CL349" i="8" a="1"/>
  <c r="CL349" i="8"/>
  <c r="CM349" i="8" a="1"/>
  <c r="CM349" i="8"/>
  <c r="CN349" i="8" a="1"/>
  <c r="CN349" i="8"/>
  <c r="CO349" i="8" a="1"/>
  <c r="CO349" i="8"/>
  <c r="BZ350" i="8" a="1"/>
  <c r="BZ350" i="8"/>
  <c r="CA350" i="8" a="1"/>
  <c r="CA350" i="8"/>
  <c r="CB350" i="8" a="1"/>
  <c r="CB350" i="8"/>
  <c r="CC350" i="8" a="1"/>
  <c r="CC350" i="8"/>
  <c r="CD350" i="8" a="1"/>
  <c r="CD350" i="8"/>
  <c r="CE350" i="8" a="1"/>
  <c r="CE350" i="8"/>
  <c r="CF350" i="8" a="1"/>
  <c r="CF350" i="8"/>
  <c r="CG350" i="8" a="1"/>
  <c r="CG350" i="8"/>
  <c r="CH350" i="8" a="1"/>
  <c r="CH350" i="8"/>
  <c r="CI350" i="8" a="1"/>
  <c r="CI350" i="8"/>
  <c r="CJ350" i="8" a="1"/>
  <c r="CJ350" i="8"/>
  <c r="CK350" i="8" a="1"/>
  <c r="CK350" i="8"/>
  <c r="CL350" i="8" a="1"/>
  <c r="CL350" i="8"/>
  <c r="CM350" i="8" a="1"/>
  <c r="CM350" i="8"/>
  <c r="CN350" i="8" a="1"/>
  <c r="CN350" i="8"/>
  <c r="CO350" i="8" a="1"/>
  <c r="CO350" i="8"/>
  <c r="BZ351" i="8" a="1"/>
  <c r="BZ351" i="8"/>
  <c r="CA351" i="8" a="1"/>
  <c r="CA351" i="8"/>
  <c r="CB351" i="8" a="1"/>
  <c r="CB351" i="8"/>
  <c r="CC351" i="8" a="1"/>
  <c r="CC351" i="8"/>
  <c r="CD351" i="8" a="1"/>
  <c r="CD351" i="8"/>
  <c r="CE351" i="8" a="1"/>
  <c r="CE351" i="8"/>
  <c r="CF351" i="8" a="1"/>
  <c r="CF351" i="8"/>
  <c r="CG351" i="8" a="1"/>
  <c r="CG351" i="8"/>
  <c r="CH351" i="8" a="1"/>
  <c r="CH351" i="8"/>
  <c r="CI351" i="8" a="1"/>
  <c r="CI351" i="8"/>
  <c r="CJ351" i="8" a="1"/>
  <c r="CJ351" i="8"/>
  <c r="CK351" i="8" a="1"/>
  <c r="CK351" i="8"/>
  <c r="CL351" i="8" a="1"/>
  <c r="CL351" i="8"/>
  <c r="CM351" i="8" a="1"/>
  <c r="CM351" i="8"/>
  <c r="CN351" i="8" a="1"/>
  <c r="CN351" i="8"/>
  <c r="CO351" i="8" a="1"/>
  <c r="CO351" i="8"/>
  <c r="BZ352" i="8" a="1"/>
  <c r="BZ352" i="8"/>
  <c r="CA352" i="8" a="1"/>
  <c r="CA352" i="8"/>
  <c r="CB352" i="8" a="1"/>
  <c r="CB352" i="8"/>
  <c r="CC352" i="8" a="1"/>
  <c r="CC352" i="8"/>
  <c r="CD352" i="8" a="1"/>
  <c r="CD352" i="8"/>
  <c r="CE352" i="8" a="1"/>
  <c r="CE352" i="8"/>
  <c r="CF352" i="8" a="1"/>
  <c r="CF352" i="8"/>
  <c r="CG352" i="8" a="1"/>
  <c r="CG352" i="8"/>
  <c r="CH352" i="8" a="1"/>
  <c r="CH352" i="8"/>
  <c r="CI352" i="8" a="1"/>
  <c r="CI352" i="8"/>
  <c r="CJ352" i="8" a="1"/>
  <c r="CJ352" i="8"/>
  <c r="CK352" i="8" a="1"/>
  <c r="CK352" i="8"/>
  <c r="CL352" i="8" a="1"/>
  <c r="CL352" i="8"/>
  <c r="CM352" i="8" a="1"/>
  <c r="CM352" i="8"/>
  <c r="CN352" i="8" a="1"/>
  <c r="CN352" i="8"/>
  <c r="CO352" i="8" a="1"/>
  <c r="CO352" i="8"/>
  <c r="BZ353" i="8" a="1"/>
  <c r="BZ353" i="8"/>
  <c r="CA353" i="8" a="1"/>
  <c r="CA353" i="8"/>
  <c r="CB353" i="8" a="1"/>
  <c r="CB353" i="8"/>
  <c r="CC353" i="8" a="1"/>
  <c r="CC353" i="8"/>
  <c r="CD353" i="8" a="1"/>
  <c r="CD353" i="8"/>
  <c r="CE353" i="8" a="1"/>
  <c r="CE353" i="8"/>
  <c r="CF353" i="8" a="1"/>
  <c r="CF353" i="8"/>
  <c r="CG353" i="8" a="1"/>
  <c r="CG353" i="8"/>
  <c r="CH353" i="8" a="1"/>
  <c r="CH353" i="8"/>
  <c r="CI353" i="8" a="1"/>
  <c r="CI353" i="8"/>
  <c r="CJ353" i="8" a="1"/>
  <c r="CJ353" i="8"/>
  <c r="CK353" i="8" a="1"/>
  <c r="CK353" i="8"/>
  <c r="CL353" i="8" a="1"/>
  <c r="CL353" i="8"/>
  <c r="CM353" i="8" a="1"/>
  <c r="CM353" i="8"/>
  <c r="CN353" i="8" a="1"/>
  <c r="CN353" i="8"/>
  <c r="CO353" i="8" a="1"/>
  <c r="CO353" i="8"/>
  <c r="BZ354" i="8" a="1"/>
  <c r="BZ354" i="8"/>
  <c r="CA354" i="8" a="1"/>
  <c r="CA354" i="8"/>
  <c r="CB354" i="8" a="1"/>
  <c r="CB354" i="8"/>
  <c r="CC354" i="8" a="1"/>
  <c r="CC354" i="8"/>
  <c r="CD354" i="8" a="1"/>
  <c r="CD354" i="8"/>
  <c r="CE354" i="8" a="1"/>
  <c r="CE354" i="8"/>
  <c r="CF354" i="8" a="1"/>
  <c r="CF354" i="8"/>
  <c r="CG354" i="8" a="1"/>
  <c r="CG354" i="8"/>
  <c r="CH354" i="8" a="1"/>
  <c r="CH354" i="8"/>
  <c r="CI354" i="8" a="1"/>
  <c r="CI354" i="8"/>
  <c r="CJ354" i="8" a="1"/>
  <c r="CJ354" i="8"/>
  <c r="CK354" i="8" a="1"/>
  <c r="CK354" i="8"/>
  <c r="CL354" i="8" a="1"/>
  <c r="CL354" i="8"/>
  <c r="CM354" i="8" a="1"/>
  <c r="CM354" i="8"/>
  <c r="CN354" i="8" a="1"/>
  <c r="CN354" i="8"/>
  <c r="CO354" i="8" a="1"/>
  <c r="CO354" i="8"/>
  <c r="BZ355" i="8" a="1"/>
  <c r="BZ355" i="8"/>
  <c r="CA355" i="8" a="1"/>
  <c r="CA355" i="8"/>
  <c r="CB355" i="8" a="1"/>
  <c r="CB355" i="8"/>
  <c r="CC355" i="8" a="1"/>
  <c r="CC355" i="8"/>
  <c r="CD355" i="8" a="1"/>
  <c r="CD355" i="8"/>
  <c r="CE355" i="8" a="1"/>
  <c r="CE355" i="8"/>
  <c r="CF355" i="8" a="1"/>
  <c r="CF355" i="8"/>
  <c r="CG355" i="8" a="1"/>
  <c r="CG355" i="8"/>
  <c r="CH355" i="8" a="1"/>
  <c r="CH355" i="8"/>
  <c r="CI355" i="8" a="1"/>
  <c r="CI355" i="8"/>
  <c r="CJ355" i="8" a="1"/>
  <c r="CJ355" i="8"/>
  <c r="CK355" i="8" a="1"/>
  <c r="CK355" i="8"/>
  <c r="CL355" i="8" a="1"/>
  <c r="CL355" i="8"/>
  <c r="CM355" i="8" a="1"/>
  <c r="CM355" i="8"/>
  <c r="CN355" i="8" a="1"/>
  <c r="CN355" i="8"/>
  <c r="CO355" i="8" a="1"/>
  <c r="CO355" i="8"/>
  <c r="BZ356" i="8" a="1"/>
  <c r="BZ356" i="8"/>
  <c r="CA356" i="8" a="1"/>
  <c r="CA356" i="8"/>
  <c r="CB356" i="8" a="1"/>
  <c r="CB356" i="8"/>
  <c r="CC356" i="8" a="1"/>
  <c r="CC356" i="8"/>
  <c r="CD356" i="8" a="1"/>
  <c r="CD356" i="8"/>
  <c r="CE356" i="8" a="1"/>
  <c r="CE356" i="8"/>
  <c r="CF356" i="8" a="1"/>
  <c r="CF356" i="8"/>
  <c r="CG356" i="8" a="1"/>
  <c r="CG356" i="8"/>
  <c r="CH356" i="8" a="1"/>
  <c r="CH356" i="8"/>
  <c r="CI356" i="8" a="1"/>
  <c r="CI356" i="8"/>
  <c r="CJ356" i="8" a="1"/>
  <c r="CJ356" i="8"/>
  <c r="CK356" i="8" a="1"/>
  <c r="CK356" i="8"/>
  <c r="CL356" i="8" a="1"/>
  <c r="CL356" i="8"/>
  <c r="CM356" i="8" a="1"/>
  <c r="CM356" i="8"/>
  <c r="CN356" i="8" a="1"/>
  <c r="CN356" i="8"/>
  <c r="CO356" i="8" a="1"/>
  <c r="CO356" i="8"/>
  <c r="BZ357" i="8" a="1"/>
  <c r="BZ357" i="8"/>
  <c r="CA357" i="8" a="1"/>
  <c r="CA357" i="8"/>
  <c r="CB357" i="8" a="1"/>
  <c r="CB357" i="8"/>
  <c r="CC357" i="8" a="1"/>
  <c r="CC357" i="8"/>
  <c r="CD357" i="8" a="1"/>
  <c r="CD357" i="8"/>
  <c r="CE357" i="8" a="1"/>
  <c r="CE357" i="8"/>
  <c r="CF357" i="8" a="1"/>
  <c r="CF357" i="8"/>
  <c r="CG357" i="8" a="1"/>
  <c r="CG357" i="8"/>
  <c r="CH357" i="8" a="1"/>
  <c r="CH357" i="8"/>
  <c r="CI357" i="8" a="1"/>
  <c r="CI357" i="8"/>
  <c r="CJ357" i="8" a="1"/>
  <c r="CJ357" i="8"/>
  <c r="CK357" i="8" a="1"/>
  <c r="CK357" i="8"/>
  <c r="CL357" i="8" a="1"/>
  <c r="CL357" i="8"/>
  <c r="CM357" i="8" a="1"/>
  <c r="CM357" i="8"/>
  <c r="CN357" i="8" a="1"/>
  <c r="CN357" i="8"/>
  <c r="CO357" i="8" a="1"/>
  <c r="CO357" i="8"/>
  <c r="BZ358" i="8" a="1"/>
  <c r="BZ358" i="8"/>
  <c r="CA358" i="8" a="1"/>
  <c r="CA358" i="8"/>
  <c r="CB358" i="8" a="1"/>
  <c r="CB358" i="8"/>
  <c r="CC358" i="8" a="1"/>
  <c r="CC358" i="8"/>
  <c r="CD358" i="8" a="1"/>
  <c r="CD358" i="8"/>
  <c r="CE358" i="8" a="1"/>
  <c r="CE358" i="8"/>
  <c r="CF358" i="8" a="1"/>
  <c r="CF358" i="8"/>
  <c r="CG358" i="8" a="1"/>
  <c r="CG358" i="8"/>
  <c r="CH358" i="8" a="1"/>
  <c r="CH358" i="8"/>
  <c r="CI358" i="8" a="1"/>
  <c r="CI358" i="8"/>
  <c r="CJ358" i="8" a="1"/>
  <c r="CJ358" i="8"/>
  <c r="CK358" i="8" a="1"/>
  <c r="CK358" i="8"/>
  <c r="CL358" i="8" a="1"/>
  <c r="CL358" i="8"/>
  <c r="CM358" i="8" a="1"/>
  <c r="CM358" i="8"/>
  <c r="CN358" i="8" a="1"/>
  <c r="CN358" i="8"/>
  <c r="CO358" i="8" a="1"/>
  <c r="CO358" i="8"/>
  <c r="BZ359" i="8" a="1"/>
  <c r="BZ359" i="8"/>
  <c r="CA359" i="8" a="1"/>
  <c r="CA359" i="8"/>
  <c r="CB359" i="8" a="1"/>
  <c r="CB359" i="8"/>
  <c r="CC359" i="8" a="1"/>
  <c r="CC359" i="8"/>
  <c r="CD359" i="8" a="1"/>
  <c r="CD359" i="8"/>
  <c r="CE359" i="8" a="1"/>
  <c r="CE359" i="8"/>
  <c r="CF359" i="8" a="1"/>
  <c r="CF359" i="8"/>
  <c r="CG359" i="8" a="1"/>
  <c r="CG359" i="8"/>
  <c r="CH359" i="8" a="1"/>
  <c r="CH359" i="8"/>
  <c r="CI359" i="8" a="1"/>
  <c r="CI359" i="8"/>
  <c r="CJ359" i="8" a="1"/>
  <c r="CJ359" i="8"/>
  <c r="CK359" i="8" a="1"/>
  <c r="CK359" i="8"/>
  <c r="CL359" i="8" a="1"/>
  <c r="CL359" i="8"/>
  <c r="CM359" i="8" a="1"/>
  <c r="CM359" i="8"/>
  <c r="CN359" i="8" a="1"/>
  <c r="CN359" i="8"/>
  <c r="CO359" i="8" a="1"/>
  <c r="CO359" i="8"/>
  <c r="BZ360" i="8" a="1"/>
  <c r="BZ360" i="8"/>
  <c r="CA360" i="8" a="1"/>
  <c r="CA360" i="8"/>
  <c r="CB360" i="8" a="1"/>
  <c r="CB360" i="8"/>
  <c r="CC360" i="8" a="1"/>
  <c r="CC360" i="8"/>
  <c r="CD360" i="8" a="1"/>
  <c r="CD360" i="8"/>
  <c r="CE360" i="8" a="1"/>
  <c r="CE360" i="8"/>
  <c r="CF360" i="8" a="1"/>
  <c r="CF360" i="8"/>
  <c r="CG360" i="8" a="1"/>
  <c r="CG360" i="8"/>
  <c r="CH360" i="8" a="1"/>
  <c r="CH360" i="8"/>
  <c r="CI360" i="8" a="1"/>
  <c r="CI360" i="8"/>
  <c r="CJ360" i="8" a="1"/>
  <c r="CJ360" i="8"/>
  <c r="CK360" i="8" a="1"/>
  <c r="CK360" i="8"/>
  <c r="CL360" i="8" a="1"/>
  <c r="CL360" i="8"/>
  <c r="CM360" i="8" a="1"/>
  <c r="CM360" i="8"/>
  <c r="CN360" i="8" a="1"/>
  <c r="CN360" i="8"/>
  <c r="CO360" i="8" a="1"/>
  <c r="CO360" i="8"/>
  <c r="BZ361" i="8" a="1"/>
  <c r="BZ361" i="8"/>
  <c r="CA361" i="8" a="1"/>
  <c r="CA361" i="8"/>
  <c r="CB361" i="8" a="1"/>
  <c r="CB361" i="8"/>
  <c r="CC361" i="8" a="1"/>
  <c r="CC361" i="8"/>
  <c r="CD361" i="8" a="1"/>
  <c r="CD361" i="8"/>
  <c r="CE361" i="8" a="1"/>
  <c r="CE361" i="8"/>
  <c r="CF361" i="8" a="1"/>
  <c r="CF361" i="8"/>
  <c r="CG361" i="8" a="1"/>
  <c r="CG361" i="8"/>
  <c r="CH361" i="8" a="1"/>
  <c r="CH361" i="8"/>
  <c r="CI361" i="8" a="1"/>
  <c r="CI361" i="8"/>
  <c r="CJ361" i="8" a="1"/>
  <c r="CJ361" i="8"/>
  <c r="CK361" i="8" a="1"/>
  <c r="CK361" i="8"/>
  <c r="CL361" i="8" a="1"/>
  <c r="CL361" i="8"/>
  <c r="CM361" i="8" a="1"/>
  <c r="CM361" i="8"/>
  <c r="CN361" i="8" a="1"/>
  <c r="CN361" i="8"/>
  <c r="CO361" i="8" a="1"/>
  <c r="CO361" i="8"/>
  <c r="BZ362" i="8" a="1"/>
  <c r="BZ362" i="8"/>
  <c r="CA362" i="8" a="1"/>
  <c r="CA362" i="8"/>
  <c r="CB362" i="8" a="1"/>
  <c r="CB362" i="8"/>
  <c r="CC362" i="8" a="1"/>
  <c r="CC362" i="8"/>
  <c r="CD362" i="8" a="1"/>
  <c r="CD362" i="8"/>
  <c r="CE362" i="8" a="1"/>
  <c r="CE362" i="8"/>
  <c r="CF362" i="8" a="1"/>
  <c r="CF362" i="8"/>
  <c r="CG362" i="8" a="1"/>
  <c r="CG362" i="8"/>
  <c r="CH362" i="8" a="1"/>
  <c r="CH362" i="8"/>
  <c r="CI362" i="8" a="1"/>
  <c r="CI362" i="8"/>
  <c r="CJ362" i="8" a="1"/>
  <c r="CJ362" i="8"/>
  <c r="CK362" i="8" a="1"/>
  <c r="CK362" i="8"/>
  <c r="CL362" i="8" a="1"/>
  <c r="CL362" i="8"/>
  <c r="CM362" i="8" a="1"/>
  <c r="CM362" i="8"/>
  <c r="CN362" i="8" a="1"/>
  <c r="CN362" i="8"/>
  <c r="CO362" i="8" a="1"/>
  <c r="CO362" i="8"/>
  <c r="BZ363" i="8" a="1"/>
  <c r="BZ363" i="8"/>
  <c r="CA363" i="8" a="1"/>
  <c r="CA363" i="8"/>
  <c r="CB363" i="8" a="1"/>
  <c r="CB363" i="8"/>
  <c r="CC363" i="8" a="1"/>
  <c r="CC363" i="8"/>
  <c r="CD363" i="8" a="1"/>
  <c r="CD363" i="8"/>
  <c r="CE363" i="8" a="1"/>
  <c r="CE363" i="8"/>
  <c r="CF363" i="8" a="1"/>
  <c r="CF363" i="8"/>
  <c r="CG363" i="8" a="1"/>
  <c r="CG363" i="8"/>
  <c r="CH363" i="8" a="1"/>
  <c r="CH363" i="8"/>
  <c r="CI363" i="8" a="1"/>
  <c r="CI363" i="8"/>
  <c r="CJ363" i="8" a="1"/>
  <c r="CJ363" i="8"/>
  <c r="CK363" i="8" a="1"/>
  <c r="CK363" i="8"/>
  <c r="CL363" i="8" a="1"/>
  <c r="CL363" i="8"/>
  <c r="CM363" i="8" a="1"/>
  <c r="CM363" i="8"/>
  <c r="CN363" i="8" a="1"/>
  <c r="CN363" i="8"/>
  <c r="CO363" i="8" a="1"/>
  <c r="CO363" i="8"/>
  <c r="BZ364" i="8" a="1"/>
  <c r="BZ364" i="8"/>
  <c r="CA364" i="8" a="1"/>
  <c r="CA364" i="8"/>
  <c r="CB364" i="8" a="1"/>
  <c r="CB364" i="8"/>
  <c r="CC364" i="8" a="1"/>
  <c r="CC364" i="8"/>
  <c r="CD364" i="8" a="1"/>
  <c r="CD364" i="8"/>
  <c r="CE364" i="8" a="1"/>
  <c r="CE364" i="8"/>
  <c r="CF364" i="8" a="1"/>
  <c r="CF364" i="8"/>
  <c r="CG364" i="8" a="1"/>
  <c r="CG364" i="8"/>
  <c r="CH364" i="8" a="1"/>
  <c r="CH364" i="8"/>
  <c r="CI364" i="8" a="1"/>
  <c r="CI364" i="8"/>
  <c r="CJ364" i="8" a="1"/>
  <c r="CJ364" i="8"/>
  <c r="CK364" i="8" a="1"/>
  <c r="CK364" i="8"/>
  <c r="CL364" i="8" a="1"/>
  <c r="CL364" i="8"/>
  <c r="CM364" i="8" a="1"/>
  <c r="CM364" i="8"/>
  <c r="CN364" i="8" a="1"/>
  <c r="CN364" i="8"/>
  <c r="CO364" i="8" a="1"/>
  <c r="CO364" i="8"/>
  <c r="BZ365" i="8" a="1"/>
  <c r="BZ365" i="8"/>
  <c r="CA365" i="8" a="1"/>
  <c r="CA365" i="8"/>
  <c r="CB365" i="8" a="1"/>
  <c r="CB365" i="8"/>
  <c r="CC365" i="8" a="1"/>
  <c r="CC365" i="8"/>
  <c r="CD365" i="8" a="1"/>
  <c r="CD365" i="8"/>
  <c r="CE365" i="8" a="1"/>
  <c r="CE365" i="8"/>
  <c r="CF365" i="8" a="1"/>
  <c r="CF365" i="8"/>
  <c r="CG365" i="8" a="1"/>
  <c r="CG365" i="8"/>
  <c r="CH365" i="8" a="1"/>
  <c r="CH365" i="8"/>
  <c r="CI365" i="8" a="1"/>
  <c r="CI365" i="8"/>
  <c r="CJ365" i="8" a="1"/>
  <c r="CJ365" i="8"/>
  <c r="CK365" i="8" a="1"/>
  <c r="CK365" i="8"/>
  <c r="CL365" i="8" a="1"/>
  <c r="CL365" i="8"/>
  <c r="CM365" i="8" a="1"/>
  <c r="CM365" i="8"/>
  <c r="CN365" i="8" a="1"/>
  <c r="CN365" i="8"/>
  <c r="CO365" i="8" a="1"/>
  <c r="CO365" i="8"/>
  <c r="BZ366" i="8" a="1"/>
  <c r="BZ366" i="8"/>
  <c r="CA366" i="8" a="1"/>
  <c r="CA366" i="8"/>
  <c r="CB366" i="8" a="1"/>
  <c r="CB366" i="8"/>
  <c r="CC366" i="8" a="1"/>
  <c r="CC366" i="8"/>
  <c r="CD366" i="8" a="1"/>
  <c r="CD366" i="8"/>
  <c r="CE366" i="8" a="1"/>
  <c r="CE366" i="8"/>
  <c r="CF366" i="8" a="1"/>
  <c r="CF366" i="8"/>
  <c r="CG366" i="8" a="1"/>
  <c r="CG366" i="8"/>
  <c r="CH366" i="8" a="1"/>
  <c r="CH366" i="8"/>
  <c r="CI366" i="8" a="1"/>
  <c r="CI366" i="8"/>
  <c r="CJ366" i="8" a="1"/>
  <c r="CJ366" i="8"/>
  <c r="CK366" i="8" a="1"/>
  <c r="CK366" i="8"/>
  <c r="CL366" i="8" a="1"/>
  <c r="CL366" i="8"/>
  <c r="CM366" i="8" a="1"/>
  <c r="CM366" i="8"/>
  <c r="CN366" i="8" a="1"/>
  <c r="CN366" i="8"/>
  <c r="CO366" i="8" a="1"/>
  <c r="CO366" i="8"/>
  <c r="BZ367" i="8" a="1"/>
  <c r="BZ367" i="8"/>
  <c r="CA367" i="8" a="1"/>
  <c r="CA367" i="8"/>
  <c r="CB367" i="8" a="1"/>
  <c r="CB367" i="8"/>
  <c r="CC367" i="8" a="1"/>
  <c r="CC367" i="8"/>
  <c r="CD367" i="8" a="1"/>
  <c r="CD367" i="8"/>
  <c r="CE367" i="8" a="1"/>
  <c r="CE367" i="8"/>
  <c r="CF367" i="8" a="1"/>
  <c r="CF367" i="8"/>
  <c r="CG367" i="8" a="1"/>
  <c r="CG367" i="8"/>
  <c r="CH367" i="8" a="1"/>
  <c r="CH367" i="8"/>
  <c r="CI367" i="8" a="1"/>
  <c r="CI367" i="8"/>
  <c r="CJ367" i="8" a="1"/>
  <c r="CJ367" i="8"/>
  <c r="CK367" i="8" a="1"/>
  <c r="CK367" i="8"/>
  <c r="CL367" i="8" a="1"/>
  <c r="CL367" i="8"/>
  <c r="CM367" i="8" a="1"/>
  <c r="CM367" i="8"/>
  <c r="CN367" i="8" a="1"/>
  <c r="CN367" i="8"/>
  <c r="CO367" i="8" a="1"/>
  <c r="CO367" i="8"/>
  <c r="BZ368" i="8" a="1"/>
  <c r="BZ368" i="8"/>
  <c r="CA368" i="8" a="1"/>
  <c r="CA368" i="8"/>
  <c r="CB368" i="8" a="1"/>
  <c r="CB368" i="8"/>
  <c r="CC368" i="8" a="1"/>
  <c r="CC368" i="8"/>
  <c r="CD368" i="8" a="1"/>
  <c r="CD368" i="8"/>
  <c r="CE368" i="8" a="1"/>
  <c r="CE368" i="8"/>
  <c r="CF368" i="8" a="1"/>
  <c r="CF368" i="8"/>
  <c r="CG368" i="8" a="1"/>
  <c r="CG368" i="8"/>
  <c r="CH368" i="8" a="1"/>
  <c r="CH368" i="8"/>
  <c r="CI368" i="8" a="1"/>
  <c r="CI368" i="8"/>
  <c r="CJ368" i="8" a="1"/>
  <c r="CJ368" i="8"/>
  <c r="CK368" i="8" a="1"/>
  <c r="CK368" i="8"/>
  <c r="CL368" i="8" a="1"/>
  <c r="CL368" i="8"/>
  <c r="CM368" i="8" a="1"/>
  <c r="CM368" i="8"/>
  <c r="CN368" i="8" a="1"/>
  <c r="CN368" i="8"/>
  <c r="CO368" i="8" a="1"/>
  <c r="CO368" i="8"/>
  <c r="BZ369" i="8" a="1"/>
  <c r="BZ369" i="8"/>
  <c r="CA369" i="8" a="1"/>
  <c r="CA369" i="8"/>
  <c r="CB369" i="8" a="1"/>
  <c r="CB369" i="8"/>
  <c r="CC369" i="8" a="1"/>
  <c r="CC369" i="8"/>
  <c r="CD369" i="8" a="1"/>
  <c r="CD369" i="8"/>
  <c r="CE369" i="8" a="1"/>
  <c r="CE369" i="8"/>
  <c r="CF369" i="8" a="1"/>
  <c r="CF369" i="8"/>
  <c r="CG369" i="8" a="1"/>
  <c r="CG369" i="8"/>
  <c r="CH369" i="8" a="1"/>
  <c r="CH369" i="8"/>
  <c r="CI369" i="8" a="1"/>
  <c r="CI369" i="8"/>
  <c r="CJ369" i="8" a="1"/>
  <c r="CJ369" i="8"/>
  <c r="CK369" i="8" a="1"/>
  <c r="CK369" i="8"/>
  <c r="CL369" i="8" a="1"/>
  <c r="CL369" i="8"/>
  <c r="CM369" i="8" a="1"/>
  <c r="CM369" i="8"/>
  <c r="CN369" i="8" a="1"/>
  <c r="CN369" i="8"/>
  <c r="CO369" i="8" a="1"/>
  <c r="CO369" i="8"/>
  <c r="BZ370" i="8" a="1"/>
  <c r="BZ370" i="8"/>
  <c r="CA370" i="8" a="1"/>
  <c r="CA370" i="8"/>
  <c r="CB370" i="8" a="1"/>
  <c r="CB370" i="8"/>
  <c r="CC370" i="8" a="1"/>
  <c r="CC370" i="8"/>
  <c r="CD370" i="8" a="1"/>
  <c r="CD370" i="8"/>
  <c r="CE370" i="8" a="1"/>
  <c r="CE370" i="8"/>
  <c r="CF370" i="8" a="1"/>
  <c r="CF370" i="8"/>
  <c r="CG370" i="8" a="1"/>
  <c r="CG370" i="8"/>
  <c r="CH370" i="8" a="1"/>
  <c r="CH370" i="8"/>
  <c r="CI370" i="8" a="1"/>
  <c r="CI370" i="8"/>
  <c r="CJ370" i="8" a="1"/>
  <c r="CJ370" i="8"/>
  <c r="CK370" i="8" a="1"/>
  <c r="CK370" i="8"/>
  <c r="CL370" i="8" a="1"/>
  <c r="CL370" i="8"/>
  <c r="CM370" i="8" a="1"/>
  <c r="CM370" i="8"/>
  <c r="CN370" i="8" a="1"/>
  <c r="CN370" i="8"/>
  <c r="CO370" i="8" a="1"/>
  <c r="CO370" i="8"/>
  <c r="BZ371" i="8" a="1"/>
  <c r="BZ371" i="8"/>
  <c r="CA371" i="8" a="1"/>
  <c r="CA371" i="8"/>
  <c r="CB371" i="8" a="1"/>
  <c r="CB371" i="8"/>
  <c r="CC371" i="8" a="1"/>
  <c r="CC371" i="8"/>
  <c r="CD371" i="8" a="1"/>
  <c r="CD371" i="8"/>
  <c r="CE371" i="8" a="1"/>
  <c r="CE371" i="8"/>
  <c r="CF371" i="8" a="1"/>
  <c r="CF371" i="8"/>
  <c r="CG371" i="8" a="1"/>
  <c r="CG371" i="8"/>
  <c r="CH371" i="8" a="1"/>
  <c r="CH371" i="8"/>
  <c r="CI371" i="8" a="1"/>
  <c r="CI371" i="8"/>
  <c r="CJ371" i="8" a="1"/>
  <c r="CJ371" i="8"/>
  <c r="CK371" i="8" a="1"/>
  <c r="CK371" i="8"/>
  <c r="CL371" i="8" a="1"/>
  <c r="CL371" i="8"/>
  <c r="CM371" i="8" a="1"/>
  <c r="CM371" i="8"/>
  <c r="CN371" i="8" a="1"/>
  <c r="CN371" i="8"/>
  <c r="CO371" i="8" a="1"/>
  <c r="CO371" i="8"/>
  <c r="BZ372" i="8" a="1"/>
  <c r="BZ372" i="8"/>
  <c r="CA372" i="8" a="1"/>
  <c r="CA372" i="8"/>
  <c r="CB372" i="8" a="1"/>
  <c r="CB372" i="8"/>
  <c r="CC372" i="8" a="1"/>
  <c r="CC372" i="8"/>
  <c r="CD372" i="8" a="1"/>
  <c r="CD372" i="8"/>
  <c r="CE372" i="8" a="1"/>
  <c r="CE372" i="8"/>
  <c r="CF372" i="8" a="1"/>
  <c r="CF372" i="8"/>
  <c r="CG372" i="8" a="1"/>
  <c r="CG372" i="8"/>
  <c r="CH372" i="8" a="1"/>
  <c r="CH372" i="8"/>
  <c r="CI372" i="8" a="1"/>
  <c r="CI372" i="8"/>
  <c r="CJ372" i="8" a="1"/>
  <c r="CJ372" i="8"/>
  <c r="CK372" i="8" a="1"/>
  <c r="CK372" i="8"/>
  <c r="CL372" i="8" a="1"/>
  <c r="CL372" i="8"/>
  <c r="CM372" i="8" a="1"/>
  <c r="CM372" i="8"/>
  <c r="CN372" i="8" a="1"/>
  <c r="CN372" i="8"/>
  <c r="CO372" i="8" a="1"/>
  <c r="CO372" i="8"/>
  <c r="BZ373" i="8" a="1"/>
  <c r="BZ373" i="8"/>
  <c r="CA373" i="8" a="1"/>
  <c r="CA373" i="8"/>
  <c r="CB373" i="8" a="1"/>
  <c r="CB373" i="8"/>
  <c r="CC373" i="8" a="1"/>
  <c r="CC373" i="8"/>
  <c r="CD373" i="8" a="1"/>
  <c r="CD373" i="8"/>
  <c r="CE373" i="8" a="1"/>
  <c r="CE373" i="8"/>
  <c r="CF373" i="8" a="1"/>
  <c r="CF373" i="8"/>
  <c r="CG373" i="8" a="1"/>
  <c r="CG373" i="8"/>
  <c r="CH373" i="8" a="1"/>
  <c r="CH373" i="8"/>
  <c r="CI373" i="8" a="1"/>
  <c r="CI373" i="8"/>
  <c r="CJ373" i="8" a="1"/>
  <c r="CJ373" i="8"/>
  <c r="CK373" i="8" a="1"/>
  <c r="CK373" i="8"/>
  <c r="CL373" i="8" a="1"/>
  <c r="CL373" i="8"/>
  <c r="CM373" i="8" a="1"/>
  <c r="CM373" i="8"/>
  <c r="CN373" i="8" a="1"/>
  <c r="CN373" i="8"/>
  <c r="CO373" i="8" a="1"/>
  <c r="CO373" i="8"/>
  <c r="BZ374" i="8" a="1"/>
  <c r="BZ374" i="8"/>
  <c r="CA374" i="8" a="1"/>
  <c r="CA374" i="8"/>
  <c r="CB374" i="8" a="1"/>
  <c r="CB374" i="8"/>
  <c r="CC374" i="8" a="1"/>
  <c r="CC374" i="8"/>
  <c r="CD374" i="8" a="1"/>
  <c r="CD374" i="8"/>
  <c r="CE374" i="8" a="1"/>
  <c r="CE374" i="8"/>
  <c r="CF374" i="8" a="1"/>
  <c r="CF374" i="8"/>
  <c r="CG374" i="8" a="1"/>
  <c r="CG374" i="8"/>
  <c r="CH374" i="8" a="1"/>
  <c r="CH374" i="8"/>
  <c r="CI374" i="8" a="1"/>
  <c r="CI374" i="8"/>
  <c r="CJ374" i="8" a="1"/>
  <c r="CJ374" i="8"/>
  <c r="CK374" i="8" a="1"/>
  <c r="CK374" i="8"/>
  <c r="CL374" i="8" a="1"/>
  <c r="CL374" i="8"/>
  <c r="CM374" i="8" a="1"/>
  <c r="CM374" i="8"/>
  <c r="CN374" i="8" a="1"/>
  <c r="CN374" i="8"/>
  <c r="CO374" i="8" a="1"/>
  <c r="CO374" i="8"/>
  <c r="BZ375" i="8" a="1"/>
  <c r="BZ375" i="8"/>
  <c r="CA375" i="8" a="1"/>
  <c r="CA375" i="8"/>
  <c r="CB375" i="8" a="1"/>
  <c r="CB375" i="8"/>
  <c r="CC375" i="8" a="1"/>
  <c r="CC375" i="8"/>
  <c r="CD375" i="8" a="1"/>
  <c r="CD375" i="8"/>
  <c r="CE375" i="8" a="1"/>
  <c r="CE375" i="8"/>
  <c r="CF375" i="8" a="1"/>
  <c r="CF375" i="8"/>
  <c r="CG375" i="8" a="1"/>
  <c r="CG375" i="8"/>
  <c r="CH375" i="8" a="1"/>
  <c r="CH375" i="8"/>
  <c r="CI375" i="8" a="1"/>
  <c r="CI375" i="8"/>
  <c r="CJ375" i="8" a="1"/>
  <c r="CJ375" i="8"/>
  <c r="CK375" i="8" a="1"/>
  <c r="CK375" i="8"/>
  <c r="CL375" i="8" a="1"/>
  <c r="CL375" i="8"/>
  <c r="CM375" i="8" a="1"/>
  <c r="CM375" i="8"/>
  <c r="CN375" i="8" a="1"/>
  <c r="CN375" i="8"/>
  <c r="CO375" i="8" a="1"/>
  <c r="CO375" i="8"/>
  <c r="BZ376" i="8" a="1"/>
  <c r="BZ376" i="8"/>
  <c r="CA376" i="8" a="1"/>
  <c r="CA376" i="8"/>
  <c r="CB376" i="8" a="1"/>
  <c r="CB376" i="8"/>
  <c r="CC376" i="8" a="1"/>
  <c r="CC376" i="8"/>
  <c r="CD376" i="8" a="1"/>
  <c r="CD376" i="8"/>
  <c r="CE376" i="8" a="1"/>
  <c r="CE376" i="8"/>
  <c r="CF376" i="8" a="1"/>
  <c r="CF376" i="8"/>
  <c r="CG376" i="8" a="1"/>
  <c r="CG376" i="8"/>
  <c r="CH376" i="8" a="1"/>
  <c r="CH376" i="8"/>
  <c r="CI376" i="8" a="1"/>
  <c r="CI376" i="8"/>
  <c r="CJ376" i="8" a="1"/>
  <c r="CJ376" i="8"/>
  <c r="CK376" i="8" a="1"/>
  <c r="CK376" i="8"/>
  <c r="CL376" i="8" a="1"/>
  <c r="CL376" i="8"/>
  <c r="CM376" i="8" a="1"/>
  <c r="CM376" i="8"/>
  <c r="CN376" i="8" a="1"/>
  <c r="CN376" i="8"/>
  <c r="CO376" i="8" a="1"/>
  <c r="CO376" i="8"/>
  <c r="BZ377" i="8" a="1"/>
  <c r="BZ377" i="8"/>
  <c r="CA377" i="8" a="1"/>
  <c r="CA377" i="8"/>
  <c r="CB377" i="8" a="1"/>
  <c r="CB377" i="8"/>
  <c r="CC377" i="8" a="1"/>
  <c r="CC377" i="8"/>
  <c r="CD377" i="8" a="1"/>
  <c r="CD377" i="8"/>
  <c r="CE377" i="8" a="1"/>
  <c r="CE377" i="8"/>
  <c r="CF377" i="8" a="1"/>
  <c r="CF377" i="8"/>
  <c r="CG377" i="8" a="1"/>
  <c r="CG377" i="8"/>
  <c r="CH377" i="8" a="1"/>
  <c r="CH377" i="8"/>
  <c r="CI377" i="8" a="1"/>
  <c r="CI377" i="8"/>
  <c r="CJ377" i="8" a="1"/>
  <c r="CJ377" i="8"/>
  <c r="CK377" i="8" a="1"/>
  <c r="CK377" i="8"/>
  <c r="CL377" i="8" a="1"/>
  <c r="CL377" i="8"/>
  <c r="CM377" i="8" a="1"/>
  <c r="CM377" i="8"/>
  <c r="CN377" i="8" a="1"/>
  <c r="CN377" i="8"/>
  <c r="CO377" i="8" a="1"/>
  <c r="CO377" i="8"/>
  <c r="BZ378" i="8" a="1"/>
  <c r="BZ378" i="8"/>
  <c r="CA378" i="8" a="1"/>
  <c r="CA378" i="8"/>
  <c r="CB378" i="8" a="1"/>
  <c r="CB378" i="8"/>
  <c r="CC378" i="8" a="1"/>
  <c r="CC378" i="8"/>
  <c r="CD378" i="8" a="1"/>
  <c r="CD378" i="8"/>
  <c r="CE378" i="8" a="1"/>
  <c r="CE378" i="8"/>
  <c r="CF378" i="8" a="1"/>
  <c r="CF378" i="8"/>
  <c r="CG378" i="8" a="1"/>
  <c r="CG378" i="8"/>
  <c r="CH378" i="8" a="1"/>
  <c r="CH378" i="8"/>
  <c r="CI378" i="8" a="1"/>
  <c r="CI378" i="8"/>
  <c r="CJ378" i="8" a="1"/>
  <c r="CJ378" i="8"/>
  <c r="CK378" i="8" a="1"/>
  <c r="CK378" i="8"/>
  <c r="CL378" i="8" a="1"/>
  <c r="CL378" i="8"/>
  <c r="CM378" i="8" a="1"/>
  <c r="CM378" i="8"/>
  <c r="CN378" i="8" a="1"/>
  <c r="CN378" i="8"/>
  <c r="CO378" i="8" a="1"/>
  <c r="CO378" i="8"/>
  <c r="BZ379" i="8" a="1"/>
  <c r="BZ379" i="8"/>
  <c r="CA379" i="8" a="1"/>
  <c r="CA379" i="8"/>
  <c r="CB379" i="8" a="1"/>
  <c r="CB379" i="8"/>
  <c r="CC379" i="8" a="1"/>
  <c r="CC379" i="8"/>
  <c r="CD379" i="8" a="1"/>
  <c r="CD379" i="8"/>
  <c r="CE379" i="8" a="1"/>
  <c r="CE379" i="8"/>
  <c r="CF379" i="8" a="1"/>
  <c r="CF379" i="8"/>
  <c r="CG379" i="8" a="1"/>
  <c r="CG379" i="8"/>
  <c r="CH379" i="8" a="1"/>
  <c r="CH379" i="8"/>
  <c r="CI379" i="8" a="1"/>
  <c r="CI379" i="8"/>
  <c r="CJ379" i="8" a="1"/>
  <c r="CJ379" i="8"/>
  <c r="CK379" i="8" a="1"/>
  <c r="CK379" i="8"/>
  <c r="CL379" i="8" a="1"/>
  <c r="CL379" i="8"/>
  <c r="CM379" i="8" a="1"/>
  <c r="CM379" i="8"/>
  <c r="CN379" i="8" a="1"/>
  <c r="CN379" i="8"/>
  <c r="CO379" i="8" a="1"/>
  <c r="CO379" i="8"/>
  <c r="BZ380" i="8" a="1"/>
  <c r="BZ380" i="8"/>
  <c r="CA380" i="8" a="1"/>
  <c r="CA380" i="8"/>
  <c r="CB380" i="8" a="1"/>
  <c r="CB380" i="8"/>
  <c r="CC380" i="8" a="1"/>
  <c r="CC380" i="8"/>
  <c r="CD380" i="8" a="1"/>
  <c r="CD380" i="8"/>
  <c r="CE380" i="8" a="1"/>
  <c r="CE380" i="8"/>
  <c r="CF380" i="8" a="1"/>
  <c r="CF380" i="8"/>
  <c r="CG380" i="8" a="1"/>
  <c r="CG380" i="8"/>
  <c r="CH380" i="8" a="1"/>
  <c r="CH380" i="8"/>
  <c r="CI380" i="8" a="1"/>
  <c r="CI380" i="8"/>
  <c r="CJ380" i="8" a="1"/>
  <c r="CJ380" i="8"/>
  <c r="CK380" i="8" a="1"/>
  <c r="CK380" i="8"/>
  <c r="CL380" i="8" a="1"/>
  <c r="CL380" i="8"/>
  <c r="CM380" i="8" a="1"/>
  <c r="CM380" i="8"/>
  <c r="CN380" i="8" a="1"/>
  <c r="CN380" i="8"/>
  <c r="CO380" i="8" a="1"/>
  <c r="CO380" i="8"/>
  <c r="BZ381" i="8" a="1"/>
  <c r="BZ381" i="8"/>
  <c r="CA381" i="8" a="1"/>
  <c r="CA381" i="8"/>
  <c r="CB381" i="8" a="1"/>
  <c r="CB381" i="8"/>
  <c r="CC381" i="8" a="1"/>
  <c r="CC381" i="8"/>
  <c r="CD381" i="8" a="1"/>
  <c r="CD381" i="8"/>
  <c r="CE381" i="8" a="1"/>
  <c r="CE381" i="8"/>
  <c r="CF381" i="8" a="1"/>
  <c r="CF381" i="8"/>
  <c r="CG381" i="8" a="1"/>
  <c r="CG381" i="8"/>
  <c r="CH381" i="8" a="1"/>
  <c r="CH381" i="8"/>
  <c r="CI381" i="8" a="1"/>
  <c r="CI381" i="8"/>
  <c r="CJ381" i="8" a="1"/>
  <c r="CJ381" i="8"/>
  <c r="CK381" i="8" a="1"/>
  <c r="CK381" i="8"/>
  <c r="CL381" i="8" a="1"/>
  <c r="CL381" i="8"/>
  <c r="CM381" i="8" a="1"/>
  <c r="CM381" i="8"/>
  <c r="CN381" i="8" a="1"/>
  <c r="CN381" i="8"/>
  <c r="CO381" i="8" a="1"/>
  <c r="CO381" i="8"/>
  <c r="BZ382" i="8" a="1"/>
  <c r="BZ382" i="8"/>
  <c r="CA382" i="8" a="1"/>
  <c r="CA382" i="8"/>
  <c r="CB382" i="8" a="1"/>
  <c r="CB382" i="8"/>
  <c r="CC382" i="8" a="1"/>
  <c r="CC382" i="8"/>
  <c r="CD382" i="8" a="1"/>
  <c r="CD382" i="8"/>
  <c r="CE382" i="8" a="1"/>
  <c r="CE382" i="8"/>
  <c r="CF382" i="8" a="1"/>
  <c r="CF382" i="8"/>
  <c r="CG382" i="8" a="1"/>
  <c r="CG382" i="8"/>
  <c r="CH382" i="8" a="1"/>
  <c r="CH382" i="8"/>
  <c r="CI382" i="8" a="1"/>
  <c r="CI382" i="8"/>
  <c r="CJ382" i="8" a="1"/>
  <c r="CJ382" i="8"/>
  <c r="CK382" i="8" a="1"/>
  <c r="CK382" i="8"/>
  <c r="CL382" i="8" a="1"/>
  <c r="CL382" i="8"/>
  <c r="CM382" i="8" a="1"/>
  <c r="CM382" i="8"/>
  <c r="CN382" i="8" a="1"/>
  <c r="CN382" i="8"/>
  <c r="CO382" i="8" a="1"/>
  <c r="CO382" i="8"/>
  <c r="BZ383" i="8" a="1"/>
  <c r="BZ383" i="8"/>
  <c r="CA383" i="8" a="1"/>
  <c r="CA383" i="8"/>
  <c r="CB383" i="8" a="1"/>
  <c r="CB383" i="8"/>
  <c r="CC383" i="8" a="1"/>
  <c r="CC383" i="8"/>
  <c r="CD383" i="8" a="1"/>
  <c r="CD383" i="8"/>
  <c r="CE383" i="8" a="1"/>
  <c r="CE383" i="8"/>
  <c r="CF383" i="8" a="1"/>
  <c r="CF383" i="8"/>
  <c r="CG383" i="8" a="1"/>
  <c r="CG383" i="8"/>
  <c r="CH383" i="8" a="1"/>
  <c r="CH383" i="8"/>
  <c r="CI383" i="8" a="1"/>
  <c r="CI383" i="8"/>
  <c r="CJ383" i="8" a="1"/>
  <c r="CJ383" i="8"/>
  <c r="CK383" i="8" a="1"/>
  <c r="CK383" i="8"/>
  <c r="CL383" i="8" a="1"/>
  <c r="CL383" i="8"/>
  <c r="CM383" i="8" a="1"/>
  <c r="CM383" i="8"/>
  <c r="CN383" i="8" a="1"/>
  <c r="CN383" i="8"/>
  <c r="CO383" i="8" a="1"/>
  <c r="CO383" i="8"/>
  <c r="BZ384" i="8" a="1"/>
  <c r="BZ384" i="8"/>
  <c r="CA384" i="8" a="1"/>
  <c r="CA384" i="8"/>
  <c r="CB384" i="8" a="1"/>
  <c r="CB384" i="8"/>
  <c r="CC384" i="8" a="1"/>
  <c r="CC384" i="8"/>
  <c r="CD384" i="8" a="1"/>
  <c r="CD384" i="8"/>
  <c r="CE384" i="8" a="1"/>
  <c r="CE384" i="8"/>
  <c r="CF384" i="8" a="1"/>
  <c r="CF384" i="8"/>
  <c r="CG384" i="8" a="1"/>
  <c r="CG384" i="8"/>
  <c r="CH384" i="8" a="1"/>
  <c r="CH384" i="8"/>
  <c r="CI384" i="8" a="1"/>
  <c r="CI384" i="8"/>
  <c r="CJ384" i="8" a="1"/>
  <c r="CJ384" i="8"/>
  <c r="CK384" i="8" a="1"/>
  <c r="CK384" i="8"/>
  <c r="CL384" i="8" a="1"/>
  <c r="CL384" i="8"/>
  <c r="CM384" i="8" a="1"/>
  <c r="CM384" i="8"/>
  <c r="CN384" i="8" a="1"/>
  <c r="CN384" i="8"/>
  <c r="CO384" i="8" a="1"/>
  <c r="CO384" i="8"/>
  <c r="BZ385" i="8" a="1"/>
  <c r="BZ385" i="8"/>
  <c r="CA385" i="8" a="1"/>
  <c r="CA385" i="8"/>
  <c r="CB385" i="8" a="1"/>
  <c r="CB385" i="8"/>
  <c r="CC385" i="8" a="1"/>
  <c r="CC385" i="8"/>
  <c r="CD385" i="8" a="1"/>
  <c r="CD385" i="8"/>
  <c r="CE385" i="8" a="1"/>
  <c r="CE385" i="8"/>
  <c r="CF385" i="8" a="1"/>
  <c r="CF385" i="8"/>
  <c r="CG385" i="8" a="1"/>
  <c r="CG385" i="8"/>
  <c r="CH385" i="8" a="1"/>
  <c r="CH385" i="8"/>
  <c r="CI385" i="8" a="1"/>
  <c r="CI385" i="8"/>
  <c r="CJ385" i="8" a="1"/>
  <c r="CJ385" i="8"/>
  <c r="CK385" i="8" a="1"/>
  <c r="CK385" i="8"/>
  <c r="CL385" i="8" a="1"/>
  <c r="CL385" i="8"/>
  <c r="CM385" i="8" a="1"/>
  <c r="CM385" i="8"/>
  <c r="CN385" i="8" a="1"/>
  <c r="CN385" i="8"/>
  <c r="CO385" i="8" a="1"/>
  <c r="CO385" i="8"/>
  <c r="BZ386" i="8" a="1"/>
  <c r="BZ386" i="8"/>
  <c r="CA386" i="8" a="1"/>
  <c r="CA386" i="8"/>
  <c r="CB386" i="8" a="1"/>
  <c r="CB386" i="8"/>
  <c r="CC386" i="8" a="1"/>
  <c r="CC386" i="8"/>
  <c r="CD386" i="8" a="1"/>
  <c r="CD386" i="8"/>
  <c r="CE386" i="8" a="1"/>
  <c r="CE386" i="8"/>
  <c r="CF386" i="8" a="1"/>
  <c r="CF386" i="8"/>
  <c r="CG386" i="8" a="1"/>
  <c r="CG386" i="8"/>
  <c r="CH386" i="8" a="1"/>
  <c r="CH386" i="8"/>
  <c r="CI386" i="8" a="1"/>
  <c r="CI386" i="8"/>
  <c r="CJ386" i="8" a="1"/>
  <c r="CJ386" i="8"/>
  <c r="CK386" i="8" a="1"/>
  <c r="CK386" i="8"/>
  <c r="CL386" i="8" a="1"/>
  <c r="CL386" i="8"/>
  <c r="CM386" i="8" a="1"/>
  <c r="CM386" i="8"/>
  <c r="CN386" i="8" a="1"/>
  <c r="CN386" i="8"/>
  <c r="CO386" i="8" a="1"/>
  <c r="CO386" i="8"/>
  <c r="BZ387" i="8" a="1"/>
  <c r="BZ387" i="8"/>
  <c r="CA387" i="8" a="1"/>
  <c r="CA387" i="8"/>
  <c r="CB387" i="8" a="1"/>
  <c r="CB387" i="8"/>
  <c r="CC387" i="8" a="1"/>
  <c r="CC387" i="8"/>
  <c r="CD387" i="8" a="1"/>
  <c r="CD387" i="8"/>
  <c r="CE387" i="8" a="1"/>
  <c r="CE387" i="8"/>
  <c r="CF387" i="8" a="1"/>
  <c r="CF387" i="8"/>
  <c r="CG387" i="8" a="1"/>
  <c r="CG387" i="8"/>
  <c r="CH387" i="8" a="1"/>
  <c r="CH387" i="8"/>
  <c r="CI387" i="8" a="1"/>
  <c r="CI387" i="8"/>
  <c r="CJ387" i="8" a="1"/>
  <c r="CJ387" i="8"/>
  <c r="CK387" i="8" a="1"/>
  <c r="CK387" i="8"/>
  <c r="CL387" i="8" a="1"/>
  <c r="CL387" i="8"/>
  <c r="CM387" i="8" a="1"/>
  <c r="CM387" i="8"/>
  <c r="CN387" i="8" a="1"/>
  <c r="CN387" i="8"/>
  <c r="CO387" i="8" a="1"/>
  <c r="CO387" i="8"/>
  <c r="BZ388" i="8" a="1"/>
  <c r="BZ388" i="8"/>
  <c r="CA388" i="8" a="1"/>
  <c r="CA388" i="8"/>
  <c r="CB388" i="8" a="1"/>
  <c r="CB388" i="8"/>
  <c r="CC388" i="8" a="1"/>
  <c r="CC388" i="8"/>
  <c r="CD388" i="8" a="1"/>
  <c r="CD388" i="8"/>
  <c r="CE388" i="8" a="1"/>
  <c r="CE388" i="8"/>
  <c r="CF388" i="8" a="1"/>
  <c r="CF388" i="8"/>
  <c r="CG388" i="8" a="1"/>
  <c r="CG388" i="8"/>
  <c r="CH388" i="8" a="1"/>
  <c r="CH388" i="8"/>
  <c r="CI388" i="8" a="1"/>
  <c r="CI388" i="8"/>
  <c r="CJ388" i="8" a="1"/>
  <c r="CJ388" i="8"/>
  <c r="CK388" i="8" a="1"/>
  <c r="CK388" i="8"/>
  <c r="CL388" i="8" a="1"/>
  <c r="CL388" i="8"/>
  <c r="CM388" i="8" a="1"/>
  <c r="CM388" i="8"/>
  <c r="CN388" i="8" a="1"/>
  <c r="CN388" i="8"/>
  <c r="CO388" i="8" a="1"/>
  <c r="CO388" i="8"/>
  <c r="BZ389" i="8" a="1"/>
  <c r="BZ389" i="8"/>
  <c r="CA389" i="8" a="1"/>
  <c r="CA389" i="8"/>
  <c r="CB389" i="8" a="1"/>
  <c r="CB389" i="8"/>
  <c r="CC389" i="8" a="1"/>
  <c r="CC389" i="8"/>
  <c r="CD389" i="8" a="1"/>
  <c r="CD389" i="8"/>
  <c r="CE389" i="8" a="1"/>
  <c r="CE389" i="8"/>
  <c r="CF389" i="8" a="1"/>
  <c r="CF389" i="8"/>
  <c r="CG389" i="8" a="1"/>
  <c r="CG389" i="8"/>
  <c r="CH389" i="8" a="1"/>
  <c r="CH389" i="8"/>
  <c r="CI389" i="8" a="1"/>
  <c r="CI389" i="8"/>
  <c r="CJ389" i="8" a="1"/>
  <c r="CJ389" i="8"/>
  <c r="CK389" i="8" a="1"/>
  <c r="CK389" i="8"/>
  <c r="CL389" i="8" a="1"/>
  <c r="CL389" i="8"/>
  <c r="CM389" i="8" a="1"/>
  <c r="CM389" i="8"/>
  <c r="CN389" i="8" a="1"/>
  <c r="CN389" i="8"/>
  <c r="CO389" i="8" a="1"/>
  <c r="CO389" i="8"/>
  <c r="BZ390" i="8" a="1"/>
  <c r="BZ390" i="8"/>
  <c r="CA390" i="8" a="1"/>
  <c r="CA390" i="8"/>
  <c r="CB390" i="8" a="1"/>
  <c r="CB390" i="8"/>
  <c r="CC390" i="8" a="1"/>
  <c r="CC390" i="8"/>
  <c r="CD390" i="8" a="1"/>
  <c r="CD390" i="8"/>
  <c r="CE390" i="8" a="1"/>
  <c r="CE390" i="8"/>
  <c r="CF390" i="8" a="1"/>
  <c r="CF390" i="8"/>
  <c r="CG390" i="8" a="1"/>
  <c r="CG390" i="8"/>
  <c r="CH390" i="8" a="1"/>
  <c r="CH390" i="8"/>
  <c r="CI390" i="8" a="1"/>
  <c r="CI390" i="8"/>
  <c r="CJ390" i="8" a="1"/>
  <c r="CJ390" i="8"/>
  <c r="CK390" i="8" a="1"/>
  <c r="CK390" i="8"/>
  <c r="CL390" i="8" a="1"/>
  <c r="CL390" i="8"/>
  <c r="CM390" i="8" a="1"/>
  <c r="CM390" i="8"/>
  <c r="CN390" i="8" a="1"/>
  <c r="CN390" i="8"/>
  <c r="CO390" i="8" a="1"/>
  <c r="CO390" i="8"/>
  <c r="BZ391" i="8" a="1"/>
  <c r="BZ391" i="8"/>
  <c r="CA391" i="8" a="1"/>
  <c r="CA391" i="8"/>
  <c r="CB391" i="8" a="1"/>
  <c r="CB391" i="8"/>
  <c r="CC391" i="8" a="1"/>
  <c r="CC391" i="8"/>
  <c r="CD391" i="8" a="1"/>
  <c r="CD391" i="8"/>
  <c r="CE391" i="8" a="1"/>
  <c r="CE391" i="8"/>
  <c r="CF391" i="8" a="1"/>
  <c r="CF391" i="8"/>
  <c r="CG391" i="8" a="1"/>
  <c r="CG391" i="8"/>
  <c r="CH391" i="8" a="1"/>
  <c r="CH391" i="8"/>
  <c r="CI391" i="8" a="1"/>
  <c r="CI391" i="8"/>
  <c r="CJ391" i="8" a="1"/>
  <c r="CJ391" i="8"/>
  <c r="CK391" i="8" a="1"/>
  <c r="CK391" i="8"/>
  <c r="CL391" i="8" a="1"/>
  <c r="CL391" i="8"/>
  <c r="CM391" i="8" a="1"/>
  <c r="CM391" i="8"/>
  <c r="CN391" i="8" a="1"/>
  <c r="CN391" i="8"/>
  <c r="CO391" i="8" a="1"/>
  <c r="CO391" i="8"/>
  <c r="BZ392" i="8" a="1"/>
  <c r="BZ392" i="8"/>
  <c r="CA392" i="8" a="1"/>
  <c r="CA392" i="8"/>
  <c r="CB392" i="8" a="1"/>
  <c r="CB392" i="8"/>
  <c r="CC392" i="8" a="1"/>
  <c r="CC392" i="8"/>
  <c r="CD392" i="8" a="1"/>
  <c r="CD392" i="8"/>
  <c r="CE392" i="8" a="1"/>
  <c r="CE392" i="8"/>
  <c r="CF392" i="8" a="1"/>
  <c r="CF392" i="8"/>
  <c r="CG392" i="8" a="1"/>
  <c r="CG392" i="8"/>
  <c r="CH392" i="8" a="1"/>
  <c r="CH392" i="8"/>
  <c r="CI392" i="8" a="1"/>
  <c r="CI392" i="8"/>
  <c r="CJ392" i="8" a="1"/>
  <c r="CJ392" i="8"/>
  <c r="CK392" i="8" a="1"/>
  <c r="CK392" i="8"/>
  <c r="CL392" i="8" a="1"/>
  <c r="CL392" i="8"/>
  <c r="CM392" i="8" a="1"/>
  <c r="CM392" i="8"/>
  <c r="CN392" i="8" a="1"/>
  <c r="CN392" i="8"/>
  <c r="CO392" i="8" a="1"/>
  <c r="CO392" i="8"/>
  <c r="BZ393" i="8" a="1"/>
  <c r="BZ393" i="8"/>
  <c r="CA393" i="8" a="1"/>
  <c r="CA393" i="8"/>
  <c r="CB393" i="8" a="1"/>
  <c r="CB393" i="8"/>
  <c r="CC393" i="8" a="1"/>
  <c r="CC393" i="8"/>
  <c r="CD393" i="8" a="1"/>
  <c r="CD393" i="8"/>
  <c r="CE393" i="8" a="1"/>
  <c r="CE393" i="8"/>
  <c r="CF393" i="8" a="1"/>
  <c r="CF393" i="8"/>
  <c r="CG393" i="8" a="1"/>
  <c r="CG393" i="8"/>
  <c r="CH393" i="8" a="1"/>
  <c r="CH393" i="8"/>
  <c r="CI393" i="8" a="1"/>
  <c r="CI393" i="8"/>
  <c r="CJ393" i="8" a="1"/>
  <c r="CJ393" i="8"/>
  <c r="CK393" i="8" a="1"/>
  <c r="CK393" i="8"/>
  <c r="CL393" i="8" a="1"/>
  <c r="CL393" i="8"/>
  <c r="CM393" i="8" a="1"/>
  <c r="CM393" i="8"/>
  <c r="CN393" i="8" a="1"/>
  <c r="CN393" i="8"/>
  <c r="CO393" i="8" a="1"/>
  <c r="CO393" i="8"/>
  <c r="BZ394" i="8" a="1"/>
  <c r="BZ394" i="8"/>
  <c r="CA394" i="8" a="1"/>
  <c r="CA394" i="8"/>
  <c r="CB394" i="8" a="1"/>
  <c r="CB394" i="8"/>
  <c r="CC394" i="8" a="1"/>
  <c r="CC394" i="8"/>
  <c r="CD394" i="8" a="1"/>
  <c r="CD394" i="8"/>
  <c r="CE394" i="8" a="1"/>
  <c r="CE394" i="8"/>
  <c r="CF394" i="8" a="1"/>
  <c r="CF394" i="8"/>
  <c r="CG394" i="8" a="1"/>
  <c r="CG394" i="8"/>
  <c r="CH394" i="8" a="1"/>
  <c r="CH394" i="8"/>
  <c r="CI394" i="8" a="1"/>
  <c r="CI394" i="8"/>
  <c r="CJ394" i="8" a="1"/>
  <c r="CJ394" i="8"/>
  <c r="CK394" i="8" a="1"/>
  <c r="CK394" i="8"/>
  <c r="CL394" i="8" a="1"/>
  <c r="CL394" i="8"/>
  <c r="CM394" i="8" a="1"/>
  <c r="CM394" i="8"/>
  <c r="CN394" i="8" a="1"/>
  <c r="CN394" i="8"/>
  <c r="CO394" i="8" a="1"/>
  <c r="CO394" i="8"/>
  <c r="BZ395" i="8" a="1"/>
  <c r="BZ395" i="8"/>
  <c r="CA395" i="8" a="1"/>
  <c r="CA395" i="8"/>
  <c r="CB395" i="8" a="1"/>
  <c r="CB395" i="8"/>
  <c r="CC395" i="8" a="1"/>
  <c r="CC395" i="8"/>
  <c r="CD395" i="8" a="1"/>
  <c r="CD395" i="8"/>
  <c r="CE395" i="8" a="1"/>
  <c r="CE395" i="8"/>
  <c r="CF395" i="8" a="1"/>
  <c r="CF395" i="8"/>
  <c r="CG395" i="8" a="1"/>
  <c r="CG395" i="8"/>
  <c r="CH395" i="8" a="1"/>
  <c r="CH395" i="8"/>
  <c r="CI395" i="8" a="1"/>
  <c r="CI395" i="8"/>
  <c r="CJ395" i="8" a="1"/>
  <c r="CJ395" i="8"/>
  <c r="CK395" i="8" a="1"/>
  <c r="CK395" i="8"/>
  <c r="CL395" i="8" a="1"/>
  <c r="CL395" i="8"/>
  <c r="CM395" i="8" a="1"/>
  <c r="CM395" i="8"/>
  <c r="CN395" i="8" a="1"/>
  <c r="CN395" i="8"/>
  <c r="CO395" i="8" a="1"/>
  <c r="CO395" i="8"/>
  <c r="BZ396" i="8" a="1"/>
  <c r="BZ396" i="8"/>
  <c r="CA396" i="8" a="1"/>
  <c r="CA396" i="8"/>
  <c r="CB396" i="8" a="1"/>
  <c r="CB396" i="8"/>
  <c r="CC396" i="8" a="1"/>
  <c r="CC396" i="8"/>
  <c r="CD396" i="8" a="1"/>
  <c r="CD396" i="8"/>
  <c r="CE396" i="8" a="1"/>
  <c r="CE396" i="8"/>
  <c r="CF396" i="8" a="1"/>
  <c r="CF396" i="8"/>
  <c r="CG396" i="8" a="1"/>
  <c r="CG396" i="8"/>
  <c r="CH396" i="8" a="1"/>
  <c r="CH396" i="8"/>
  <c r="CI396" i="8" a="1"/>
  <c r="CI396" i="8"/>
  <c r="CJ396" i="8" a="1"/>
  <c r="CJ396" i="8"/>
  <c r="CK396" i="8" a="1"/>
  <c r="CK396" i="8"/>
  <c r="CL396" i="8" a="1"/>
  <c r="CL396" i="8"/>
  <c r="CM396" i="8" a="1"/>
  <c r="CM396" i="8"/>
  <c r="CN396" i="8" a="1"/>
  <c r="CN396" i="8"/>
  <c r="CO396" i="8" a="1"/>
  <c r="CO396" i="8"/>
  <c r="BZ397" i="8" a="1"/>
  <c r="BZ397" i="8"/>
  <c r="CA397" i="8" a="1"/>
  <c r="CA397" i="8"/>
  <c r="CB397" i="8" a="1"/>
  <c r="CB397" i="8"/>
  <c r="CC397" i="8" a="1"/>
  <c r="CC397" i="8"/>
  <c r="CD397" i="8" a="1"/>
  <c r="CD397" i="8"/>
  <c r="CE397" i="8" a="1"/>
  <c r="CE397" i="8"/>
  <c r="CF397" i="8" a="1"/>
  <c r="CF397" i="8"/>
  <c r="CG397" i="8" a="1"/>
  <c r="CG397" i="8"/>
  <c r="CH397" i="8" a="1"/>
  <c r="CH397" i="8"/>
  <c r="CI397" i="8" a="1"/>
  <c r="CI397" i="8"/>
  <c r="CJ397" i="8" a="1"/>
  <c r="CJ397" i="8"/>
  <c r="CK397" i="8" a="1"/>
  <c r="CK397" i="8"/>
  <c r="CL397" i="8" a="1"/>
  <c r="CL397" i="8"/>
  <c r="CM397" i="8" a="1"/>
  <c r="CM397" i="8"/>
  <c r="CN397" i="8" a="1"/>
  <c r="CN397" i="8"/>
  <c r="CO397" i="8" a="1"/>
  <c r="CO397" i="8"/>
  <c r="BZ398" i="8" a="1"/>
  <c r="BZ398" i="8"/>
  <c r="CA398" i="8" a="1"/>
  <c r="CA398" i="8"/>
  <c r="CB398" i="8" a="1"/>
  <c r="CB398" i="8"/>
  <c r="CC398" i="8" a="1"/>
  <c r="CC398" i="8"/>
  <c r="CD398" i="8" a="1"/>
  <c r="CD398" i="8"/>
  <c r="CE398" i="8" a="1"/>
  <c r="CE398" i="8"/>
  <c r="CF398" i="8" a="1"/>
  <c r="CF398" i="8"/>
  <c r="CG398" i="8" a="1"/>
  <c r="CG398" i="8"/>
  <c r="CH398" i="8" a="1"/>
  <c r="CH398" i="8"/>
  <c r="CI398" i="8" a="1"/>
  <c r="CI398" i="8"/>
  <c r="CJ398" i="8" a="1"/>
  <c r="CJ398" i="8"/>
  <c r="CK398" i="8" a="1"/>
  <c r="CK398" i="8"/>
  <c r="CL398" i="8" a="1"/>
  <c r="CL398" i="8"/>
  <c r="CM398" i="8" a="1"/>
  <c r="CM398" i="8"/>
  <c r="CN398" i="8" a="1"/>
  <c r="CN398" i="8"/>
  <c r="CO398" i="8" a="1"/>
  <c r="CO398" i="8"/>
  <c r="BZ399" i="8" a="1"/>
  <c r="BZ399" i="8"/>
  <c r="CA399" i="8" a="1"/>
  <c r="CA399" i="8"/>
  <c r="CB399" i="8" a="1"/>
  <c r="CB399" i="8"/>
  <c r="CC399" i="8" a="1"/>
  <c r="CC399" i="8"/>
  <c r="CD399" i="8" a="1"/>
  <c r="CD399" i="8"/>
  <c r="CE399" i="8" a="1"/>
  <c r="CE399" i="8"/>
  <c r="CF399" i="8" a="1"/>
  <c r="CF399" i="8"/>
  <c r="CG399" i="8" a="1"/>
  <c r="CG399" i="8"/>
  <c r="CH399" i="8" a="1"/>
  <c r="CH399" i="8"/>
  <c r="CI399" i="8" a="1"/>
  <c r="CI399" i="8"/>
  <c r="CJ399" i="8" a="1"/>
  <c r="CJ399" i="8"/>
  <c r="CK399" i="8" a="1"/>
  <c r="CK399" i="8"/>
  <c r="CL399" i="8" a="1"/>
  <c r="CL399" i="8"/>
  <c r="CM399" i="8" a="1"/>
  <c r="CM399" i="8"/>
  <c r="CN399" i="8" a="1"/>
  <c r="CN399" i="8"/>
  <c r="CO399" i="8" a="1"/>
  <c r="CO399" i="8"/>
  <c r="BZ400" i="8" a="1"/>
  <c r="BZ400" i="8"/>
  <c r="CA400" i="8" a="1"/>
  <c r="CA400" i="8"/>
  <c r="CB400" i="8" a="1"/>
  <c r="CB400" i="8"/>
  <c r="CC400" i="8" a="1"/>
  <c r="CC400" i="8"/>
  <c r="CD400" i="8" a="1"/>
  <c r="CD400" i="8"/>
  <c r="CE400" i="8" a="1"/>
  <c r="CE400" i="8"/>
  <c r="CF400" i="8" a="1"/>
  <c r="CF400" i="8"/>
  <c r="CG400" i="8" a="1"/>
  <c r="CG400" i="8"/>
  <c r="CH400" i="8" a="1"/>
  <c r="CH400" i="8"/>
  <c r="CI400" i="8" a="1"/>
  <c r="CI400" i="8"/>
  <c r="CJ400" i="8" a="1"/>
  <c r="CJ400" i="8"/>
  <c r="CK400" i="8" a="1"/>
  <c r="CK400" i="8"/>
  <c r="CL400" i="8" a="1"/>
  <c r="CL400" i="8"/>
  <c r="CM400" i="8" a="1"/>
  <c r="CM400" i="8"/>
  <c r="CN400" i="8" a="1"/>
  <c r="CN400" i="8"/>
  <c r="CO400" i="8" a="1"/>
  <c r="CO400" i="8"/>
  <c r="BZ401" i="8" a="1"/>
  <c r="BZ401" i="8"/>
  <c r="CA401" i="8" a="1"/>
  <c r="CA401" i="8"/>
  <c r="CB401" i="8" a="1"/>
  <c r="CB401" i="8"/>
  <c r="CC401" i="8" a="1"/>
  <c r="CC401" i="8"/>
  <c r="CD401" i="8" a="1"/>
  <c r="CD401" i="8"/>
  <c r="CE401" i="8" a="1"/>
  <c r="CE401" i="8"/>
  <c r="CF401" i="8" a="1"/>
  <c r="CF401" i="8"/>
  <c r="CG401" i="8" a="1"/>
  <c r="CG401" i="8"/>
  <c r="CH401" i="8" a="1"/>
  <c r="CH401" i="8"/>
  <c r="CI401" i="8" a="1"/>
  <c r="CI401" i="8"/>
  <c r="CJ401" i="8" a="1"/>
  <c r="CJ401" i="8"/>
  <c r="CK401" i="8" a="1"/>
  <c r="CK401" i="8"/>
  <c r="CL401" i="8" a="1"/>
  <c r="CL401" i="8"/>
  <c r="CM401" i="8" a="1"/>
  <c r="CM401" i="8"/>
  <c r="CN401" i="8" a="1"/>
  <c r="CN401" i="8"/>
  <c r="CO401" i="8" a="1"/>
  <c r="CO401" i="8"/>
  <c r="BZ402" i="8" a="1"/>
  <c r="BZ402" i="8"/>
  <c r="CA402" i="8" a="1"/>
  <c r="CA402" i="8"/>
  <c r="CB402" i="8" a="1"/>
  <c r="CB402" i="8"/>
  <c r="CC402" i="8" a="1"/>
  <c r="CC402" i="8"/>
  <c r="CD402" i="8" a="1"/>
  <c r="CD402" i="8"/>
  <c r="CE402" i="8" a="1"/>
  <c r="CE402" i="8"/>
  <c r="CF402" i="8" a="1"/>
  <c r="CF402" i="8"/>
  <c r="CG402" i="8" a="1"/>
  <c r="CG402" i="8"/>
  <c r="CH402" i="8" a="1"/>
  <c r="CH402" i="8"/>
  <c r="CI402" i="8" a="1"/>
  <c r="CI402" i="8"/>
  <c r="CJ402" i="8" a="1"/>
  <c r="CJ402" i="8"/>
  <c r="CK402" i="8" a="1"/>
  <c r="CK402" i="8"/>
  <c r="CL402" i="8" a="1"/>
  <c r="CL402" i="8"/>
  <c r="CM402" i="8" a="1"/>
  <c r="CM402" i="8"/>
  <c r="CN402" i="8" a="1"/>
  <c r="CN402" i="8"/>
  <c r="CO402" i="8" a="1"/>
  <c r="CO402" i="8"/>
  <c r="BZ403" i="8" a="1"/>
  <c r="BZ403" i="8"/>
  <c r="CA403" i="8" a="1"/>
  <c r="CA403" i="8"/>
  <c r="CB403" i="8" a="1"/>
  <c r="CB403" i="8"/>
  <c r="CC403" i="8" a="1"/>
  <c r="CC403" i="8"/>
  <c r="CD403" i="8" a="1"/>
  <c r="CD403" i="8"/>
  <c r="CE403" i="8" a="1"/>
  <c r="CE403" i="8"/>
  <c r="CF403" i="8" a="1"/>
  <c r="CF403" i="8"/>
  <c r="CG403" i="8" a="1"/>
  <c r="CG403" i="8"/>
  <c r="CH403" i="8" a="1"/>
  <c r="CH403" i="8"/>
  <c r="CI403" i="8" a="1"/>
  <c r="CI403" i="8"/>
  <c r="CJ403" i="8" a="1"/>
  <c r="CJ403" i="8"/>
  <c r="CK403" i="8" a="1"/>
  <c r="CK403" i="8"/>
  <c r="CL403" i="8" a="1"/>
  <c r="CL403" i="8"/>
  <c r="CM403" i="8" a="1"/>
  <c r="CM403" i="8"/>
  <c r="CN403" i="8" a="1"/>
  <c r="CN403" i="8"/>
  <c r="CO403" i="8" a="1"/>
  <c r="CO403" i="8"/>
  <c r="BZ404" i="8" a="1"/>
  <c r="BZ404" i="8"/>
  <c r="CA404" i="8" a="1"/>
  <c r="CA404" i="8"/>
  <c r="CB404" i="8" a="1"/>
  <c r="CB404" i="8"/>
  <c r="CC404" i="8" a="1"/>
  <c r="CC404" i="8"/>
  <c r="CD404" i="8" a="1"/>
  <c r="CD404" i="8"/>
  <c r="CE404" i="8" a="1"/>
  <c r="CE404" i="8"/>
  <c r="CF404" i="8" a="1"/>
  <c r="CF404" i="8"/>
  <c r="CG404" i="8" a="1"/>
  <c r="CG404" i="8"/>
  <c r="CH404" i="8" a="1"/>
  <c r="CH404" i="8"/>
  <c r="CI404" i="8" a="1"/>
  <c r="CI404" i="8"/>
  <c r="CJ404" i="8" a="1"/>
  <c r="CJ404" i="8"/>
  <c r="CK404" i="8" a="1"/>
  <c r="CK404" i="8"/>
  <c r="CL404" i="8" a="1"/>
  <c r="CL404" i="8"/>
  <c r="CM404" i="8" a="1"/>
  <c r="CM404" i="8"/>
  <c r="CN404" i="8" a="1"/>
  <c r="CN404" i="8"/>
  <c r="CO404" i="8" a="1"/>
  <c r="CO404" i="8"/>
  <c r="BZ405" i="8" a="1"/>
  <c r="BZ405" i="8"/>
  <c r="CA405" i="8" a="1"/>
  <c r="CA405" i="8"/>
  <c r="CB405" i="8" a="1"/>
  <c r="CB405" i="8"/>
  <c r="CC405" i="8" a="1"/>
  <c r="CC405" i="8"/>
  <c r="CD405" i="8" a="1"/>
  <c r="CD405" i="8"/>
  <c r="CE405" i="8" a="1"/>
  <c r="CE405" i="8"/>
  <c r="CF405" i="8" a="1"/>
  <c r="CF405" i="8"/>
  <c r="CG405" i="8" a="1"/>
  <c r="CG405" i="8"/>
  <c r="CH405" i="8" a="1"/>
  <c r="CH405" i="8"/>
  <c r="CI405" i="8" a="1"/>
  <c r="CI405" i="8"/>
  <c r="CJ405" i="8" a="1"/>
  <c r="CJ405" i="8"/>
  <c r="CK405" i="8" a="1"/>
  <c r="CK405" i="8"/>
  <c r="CL405" i="8" a="1"/>
  <c r="CL405" i="8"/>
  <c r="CM405" i="8" a="1"/>
  <c r="CM405" i="8"/>
  <c r="CN405" i="8" a="1"/>
  <c r="CN405" i="8"/>
  <c r="CO405" i="8" a="1"/>
  <c r="CO405" i="8"/>
  <c r="BZ406" i="8" a="1"/>
  <c r="BZ406" i="8"/>
  <c r="CA406" i="8" a="1"/>
  <c r="CA406" i="8"/>
  <c r="CB406" i="8" a="1"/>
  <c r="CB406" i="8"/>
  <c r="CC406" i="8" a="1"/>
  <c r="CC406" i="8"/>
  <c r="CD406" i="8" a="1"/>
  <c r="CD406" i="8"/>
  <c r="CE406" i="8" a="1"/>
  <c r="CE406" i="8"/>
  <c r="CF406" i="8" a="1"/>
  <c r="CF406" i="8"/>
  <c r="CG406" i="8" a="1"/>
  <c r="CG406" i="8"/>
  <c r="CH406" i="8" a="1"/>
  <c r="CH406" i="8"/>
  <c r="CI406" i="8" a="1"/>
  <c r="CI406" i="8"/>
  <c r="CJ406" i="8" a="1"/>
  <c r="CJ406" i="8"/>
  <c r="CK406" i="8" a="1"/>
  <c r="CK406" i="8"/>
  <c r="CL406" i="8" a="1"/>
  <c r="CL406" i="8"/>
  <c r="CM406" i="8" a="1"/>
  <c r="CM406" i="8"/>
  <c r="CN406" i="8" a="1"/>
  <c r="CN406" i="8"/>
  <c r="CO406" i="8" a="1"/>
  <c r="CO406" i="8"/>
  <c r="BZ407" i="8" a="1"/>
  <c r="BZ407" i="8"/>
  <c r="CA407" i="8" a="1"/>
  <c r="CA407" i="8"/>
  <c r="CB407" i="8" a="1"/>
  <c r="CB407" i="8"/>
  <c r="CC407" i="8" a="1"/>
  <c r="CC407" i="8"/>
  <c r="CD407" i="8" a="1"/>
  <c r="CD407" i="8"/>
  <c r="CE407" i="8" a="1"/>
  <c r="CE407" i="8"/>
  <c r="CF407" i="8" a="1"/>
  <c r="CF407" i="8"/>
  <c r="CG407" i="8" a="1"/>
  <c r="CG407" i="8"/>
  <c r="CH407" i="8" a="1"/>
  <c r="CH407" i="8"/>
  <c r="CI407" i="8" a="1"/>
  <c r="CI407" i="8"/>
  <c r="CJ407" i="8" a="1"/>
  <c r="CJ407" i="8"/>
  <c r="CK407" i="8" a="1"/>
  <c r="CK407" i="8"/>
  <c r="CL407" i="8" a="1"/>
  <c r="CL407" i="8"/>
  <c r="CM407" i="8" a="1"/>
  <c r="CM407" i="8"/>
  <c r="CN407" i="8" a="1"/>
  <c r="CN407" i="8"/>
  <c r="CO407" i="8" a="1"/>
  <c r="CO407" i="8"/>
  <c r="BZ408" i="8" a="1"/>
  <c r="BZ408" i="8"/>
  <c r="CA408" i="8" a="1"/>
  <c r="CA408" i="8"/>
  <c r="CB408" i="8" a="1"/>
  <c r="CB408" i="8"/>
  <c r="CC408" i="8" a="1"/>
  <c r="CC408" i="8"/>
  <c r="CD408" i="8" a="1"/>
  <c r="CD408" i="8"/>
  <c r="CE408" i="8" a="1"/>
  <c r="CE408" i="8"/>
  <c r="CF408" i="8" a="1"/>
  <c r="CF408" i="8"/>
  <c r="CG408" i="8" a="1"/>
  <c r="CG408" i="8"/>
  <c r="CH408" i="8" a="1"/>
  <c r="CH408" i="8"/>
  <c r="CI408" i="8" a="1"/>
  <c r="CI408" i="8"/>
  <c r="CJ408" i="8" a="1"/>
  <c r="CJ408" i="8"/>
  <c r="CK408" i="8" a="1"/>
  <c r="CK408" i="8"/>
  <c r="CL408" i="8" a="1"/>
  <c r="CL408" i="8"/>
  <c r="CM408" i="8" a="1"/>
  <c r="CM408" i="8"/>
  <c r="CN408" i="8" a="1"/>
  <c r="CN408" i="8"/>
  <c r="CO408" i="8" a="1"/>
  <c r="CO408" i="8"/>
  <c r="BZ409" i="8" a="1"/>
  <c r="BZ409" i="8"/>
  <c r="CA409" i="8" a="1"/>
  <c r="CA409" i="8"/>
  <c r="CB409" i="8" a="1"/>
  <c r="CB409" i="8"/>
  <c r="CC409" i="8" a="1"/>
  <c r="CC409" i="8"/>
  <c r="CD409" i="8" a="1"/>
  <c r="CD409" i="8"/>
  <c r="CE409" i="8" a="1"/>
  <c r="CE409" i="8"/>
  <c r="CF409" i="8" a="1"/>
  <c r="CF409" i="8"/>
  <c r="CG409" i="8" a="1"/>
  <c r="CG409" i="8"/>
  <c r="CH409" i="8" a="1"/>
  <c r="CH409" i="8"/>
  <c r="CI409" i="8" a="1"/>
  <c r="CI409" i="8"/>
  <c r="CJ409" i="8" a="1"/>
  <c r="CJ409" i="8"/>
  <c r="CK409" i="8" a="1"/>
  <c r="CK409" i="8"/>
  <c r="CL409" i="8" a="1"/>
  <c r="CL409" i="8"/>
  <c r="CM409" i="8" a="1"/>
  <c r="CM409" i="8"/>
  <c r="CN409" i="8" a="1"/>
  <c r="CN409" i="8"/>
  <c r="CO409" i="8" a="1"/>
  <c r="CO409" i="8"/>
  <c r="BZ410" i="8" a="1"/>
  <c r="BZ410" i="8"/>
  <c r="CA410" i="8" a="1"/>
  <c r="CA410" i="8"/>
  <c r="CB410" i="8" a="1"/>
  <c r="CB410" i="8"/>
  <c r="CC410" i="8" a="1"/>
  <c r="CC410" i="8"/>
  <c r="CD410" i="8" a="1"/>
  <c r="CD410" i="8"/>
  <c r="CE410" i="8" a="1"/>
  <c r="CE410" i="8"/>
  <c r="CF410" i="8" a="1"/>
  <c r="CF410" i="8"/>
  <c r="CG410" i="8" a="1"/>
  <c r="CG410" i="8"/>
  <c r="CH410" i="8" a="1"/>
  <c r="CH410" i="8"/>
  <c r="CI410" i="8" a="1"/>
  <c r="CI410" i="8"/>
  <c r="CJ410" i="8" a="1"/>
  <c r="CJ410" i="8"/>
  <c r="CK410" i="8" a="1"/>
  <c r="CK410" i="8"/>
  <c r="CL410" i="8" a="1"/>
  <c r="CL410" i="8"/>
  <c r="CM410" i="8" a="1"/>
  <c r="CM410" i="8"/>
  <c r="CN410" i="8" a="1"/>
  <c r="CN410" i="8"/>
  <c r="CO410" i="8" a="1"/>
  <c r="CO410" i="8"/>
  <c r="BZ411" i="8" a="1"/>
  <c r="BZ411" i="8"/>
  <c r="CA411" i="8" a="1"/>
  <c r="CA411" i="8"/>
  <c r="CB411" i="8" a="1"/>
  <c r="CB411" i="8"/>
  <c r="CC411" i="8" a="1"/>
  <c r="CC411" i="8"/>
  <c r="CD411" i="8" a="1"/>
  <c r="CD411" i="8"/>
  <c r="CE411" i="8" a="1"/>
  <c r="CE411" i="8"/>
  <c r="CF411" i="8" a="1"/>
  <c r="CF411" i="8"/>
  <c r="CG411" i="8" a="1"/>
  <c r="CG411" i="8"/>
  <c r="CH411" i="8" a="1"/>
  <c r="CH411" i="8"/>
  <c r="CI411" i="8" a="1"/>
  <c r="CI411" i="8"/>
  <c r="CJ411" i="8" a="1"/>
  <c r="CJ411" i="8"/>
  <c r="CK411" i="8" a="1"/>
  <c r="CK411" i="8"/>
  <c r="CL411" i="8" a="1"/>
  <c r="CL411" i="8"/>
  <c r="CM411" i="8" a="1"/>
  <c r="CM411" i="8"/>
  <c r="CN411" i="8" a="1"/>
  <c r="CN411" i="8"/>
  <c r="CO411" i="8" a="1"/>
  <c r="CO411" i="8"/>
  <c r="BZ412" i="8" a="1"/>
  <c r="BZ412" i="8"/>
  <c r="CA412" i="8" a="1"/>
  <c r="CA412" i="8"/>
  <c r="CB412" i="8" a="1"/>
  <c r="CB412" i="8"/>
  <c r="CC412" i="8" a="1"/>
  <c r="CC412" i="8"/>
  <c r="CD412" i="8" a="1"/>
  <c r="CD412" i="8"/>
  <c r="CE412" i="8" a="1"/>
  <c r="CE412" i="8"/>
  <c r="CF412" i="8" a="1"/>
  <c r="CF412" i="8"/>
  <c r="CG412" i="8" a="1"/>
  <c r="CG412" i="8"/>
  <c r="CH412" i="8" a="1"/>
  <c r="CH412" i="8"/>
  <c r="CI412" i="8" a="1"/>
  <c r="CI412" i="8"/>
  <c r="CJ412" i="8" a="1"/>
  <c r="CJ412" i="8"/>
  <c r="CK412" i="8" a="1"/>
  <c r="CK412" i="8"/>
  <c r="CL412" i="8" a="1"/>
  <c r="CL412" i="8"/>
  <c r="CM412" i="8" a="1"/>
  <c r="CM412" i="8"/>
  <c r="CN412" i="8" a="1"/>
  <c r="CN412" i="8"/>
  <c r="CO412" i="8" a="1"/>
  <c r="CO412" i="8"/>
  <c r="BZ413" i="8" a="1"/>
  <c r="BZ413" i="8"/>
  <c r="CA413" i="8" a="1"/>
  <c r="CA413" i="8"/>
  <c r="CB413" i="8" a="1"/>
  <c r="CB413" i="8"/>
  <c r="CC413" i="8" a="1"/>
  <c r="CC413" i="8"/>
  <c r="CD413" i="8" a="1"/>
  <c r="CD413" i="8"/>
  <c r="CE413" i="8" a="1"/>
  <c r="CE413" i="8"/>
  <c r="CF413" i="8" a="1"/>
  <c r="CF413" i="8"/>
  <c r="CG413" i="8" a="1"/>
  <c r="CG413" i="8"/>
  <c r="CH413" i="8" a="1"/>
  <c r="CH413" i="8"/>
  <c r="CI413" i="8" a="1"/>
  <c r="CI413" i="8"/>
  <c r="CJ413" i="8" a="1"/>
  <c r="CJ413" i="8"/>
  <c r="CK413" i="8" a="1"/>
  <c r="CK413" i="8"/>
  <c r="CL413" i="8" a="1"/>
  <c r="CL413" i="8"/>
  <c r="CM413" i="8" a="1"/>
  <c r="CM413" i="8"/>
  <c r="CN413" i="8" a="1"/>
  <c r="CN413" i="8"/>
  <c r="CO413" i="8" a="1"/>
  <c r="CO413" i="8"/>
  <c r="BZ414" i="8" a="1"/>
  <c r="BZ414" i="8"/>
  <c r="CA414" i="8" a="1"/>
  <c r="CA414" i="8"/>
  <c r="CB414" i="8" a="1"/>
  <c r="CB414" i="8"/>
  <c r="CC414" i="8" a="1"/>
  <c r="CC414" i="8"/>
  <c r="CD414" i="8" a="1"/>
  <c r="CD414" i="8"/>
  <c r="CE414" i="8" a="1"/>
  <c r="CE414" i="8"/>
  <c r="CF414" i="8" a="1"/>
  <c r="CF414" i="8"/>
  <c r="CG414" i="8" a="1"/>
  <c r="CG414" i="8"/>
  <c r="CH414" i="8" a="1"/>
  <c r="CH414" i="8"/>
  <c r="CI414" i="8" a="1"/>
  <c r="CI414" i="8"/>
  <c r="CJ414" i="8" a="1"/>
  <c r="CJ414" i="8"/>
  <c r="CK414" i="8" a="1"/>
  <c r="CK414" i="8"/>
  <c r="CL414" i="8" a="1"/>
  <c r="CL414" i="8"/>
  <c r="CM414" i="8" a="1"/>
  <c r="CM414" i="8"/>
  <c r="CN414" i="8" a="1"/>
  <c r="CN414" i="8"/>
  <c r="CO414" i="8" a="1"/>
  <c r="CO414" i="8"/>
  <c r="BZ415" i="8" a="1"/>
  <c r="BZ415" i="8"/>
  <c r="CA415" i="8" a="1"/>
  <c r="CA415" i="8"/>
  <c r="CB415" i="8" a="1"/>
  <c r="CB415" i="8"/>
  <c r="CC415" i="8" a="1"/>
  <c r="CC415" i="8"/>
  <c r="CD415" i="8" a="1"/>
  <c r="CD415" i="8"/>
  <c r="CE415" i="8" a="1"/>
  <c r="CE415" i="8"/>
  <c r="CF415" i="8" a="1"/>
  <c r="CF415" i="8"/>
  <c r="CG415" i="8" a="1"/>
  <c r="CG415" i="8"/>
  <c r="CH415" i="8" a="1"/>
  <c r="CH415" i="8"/>
  <c r="CI415" i="8" a="1"/>
  <c r="CI415" i="8"/>
  <c r="CJ415" i="8" a="1"/>
  <c r="CJ415" i="8"/>
  <c r="CK415" i="8" a="1"/>
  <c r="CK415" i="8"/>
  <c r="CL415" i="8" a="1"/>
  <c r="CL415" i="8"/>
  <c r="CM415" i="8" a="1"/>
  <c r="CM415" i="8"/>
  <c r="CN415" i="8" a="1"/>
  <c r="CN415" i="8"/>
  <c r="CO415" i="8" a="1"/>
  <c r="CO415" i="8"/>
  <c r="BZ416" i="8" a="1"/>
  <c r="BZ416" i="8"/>
  <c r="CA416" i="8" a="1"/>
  <c r="CA416" i="8"/>
  <c r="CB416" i="8" a="1"/>
  <c r="CB416" i="8"/>
  <c r="CC416" i="8" a="1"/>
  <c r="CC416" i="8"/>
  <c r="CD416" i="8" a="1"/>
  <c r="CD416" i="8"/>
  <c r="CE416" i="8" a="1"/>
  <c r="CE416" i="8"/>
  <c r="CF416" i="8" a="1"/>
  <c r="CF416" i="8"/>
  <c r="CG416" i="8" a="1"/>
  <c r="CG416" i="8"/>
  <c r="CH416" i="8" a="1"/>
  <c r="CH416" i="8"/>
  <c r="CI416" i="8" a="1"/>
  <c r="CI416" i="8"/>
  <c r="CJ416" i="8" a="1"/>
  <c r="CJ416" i="8"/>
  <c r="CK416" i="8" a="1"/>
  <c r="CK416" i="8"/>
  <c r="CL416" i="8" a="1"/>
  <c r="CL416" i="8"/>
  <c r="CM416" i="8" a="1"/>
  <c r="CM416" i="8"/>
  <c r="CN416" i="8" a="1"/>
  <c r="CN416" i="8"/>
  <c r="CO416" i="8" a="1"/>
  <c r="CO416" i="8"/>
  <c r="BZ417" i="8" a="1"/>
  <c r="BZ417" i="8"/>
  <c r="CA417" i="8" a="1"/>
  <c r="CA417" i="8"/>
  <c r="CB417" i="8" a="1"/>
  <c r="CB417" i="8"/>
  <c r="CC417" i="8" a="1"/>
  <c r="CC417" i="8"/>
  <c r="CD417" i="8" a="1"/>
  <c r="CD417" i="8"/>
  <c r="CE417" i="8" a="1"/>
  <c r="CE417" i="8"/>
  <c r="CF417" i="8" a="1"/>
  <c r="CF417" i="8"/>
  <c r="CG417" i="8" a="1"/>
  <c r="CG417" i="8"/>
  <c r="CH417" i="8" a="1"/>
  <c r="CH417" i="8"/>
  <c r="CI417" i="8" a="1"/>
  <c r="CI417" i="8"/>
  <c r="CJ417" i="8" a="1"/>
  <c r="CJ417" i="8"/>
  <c r="CK417" i="8" a="1"/>
  <c r="CK417" i="8"/>
  <c r="CL417" i="8" a="1"/>
  <c r="CL417" i="8"/>
  <c r="CM417" i="8" a="1"/>
  <c r="CM417" i="8"/>
  <c r="CN417" i="8" a="1"/>
  <c r="CN417" i="8"/>
  <c r="CO417" i="8" a="1"/>
  <c r="CO417" i="8"/>
  <c r="BZ418" i="8" a="1"/>
  <c r="BZ418" i="8"/>
  <c r="CA418" i="8" a="1"/>
  <c r="CA418" i="8"/>
  <c r="CB418" i="8" a="1"/>
  <c r="CB418" i="8"/>
  <c r="CC418" i="8" a="1"/>
  <c r="CC418" i="8"/>
  <c r="CD418" i="8" a="1"/>
  <c r="CD418" i="8"/>
  <c r="CE418" i="8" a="1"/>
  <c r="CE418" i="8"/>
  <c r="CF418" i="8" a="1"/>
  <c r="CF418" i="8"/>
  <c r="CG418" i="8" a="1"/>
  <c r="CG418" i="8"/>
  <c r="CH418" i="8" a="1"/>
  <c r="CH418" i="8"/>
  <c r="CI418" i="8" a="1"/>
  <c r="CI418" i="8"/>
  <c r="CJ418" i="8" a="1"/>
  <c r="CJ418" i="8"/>
  <c r="CK418" i="8" a="1"/>
  <c r="CK418" i="8"/>
  <c r="CL418" i="8" a="1"/>
  <c r="CL418" i="8"/>
  <c r="CM418" i="8" a="1"/>
  <c r="CM418" i="8"/>
  <c r="CN418" i="8" a="1"/>
  <c r="CN418" i="8"/>
  <c r="CO418" i="8" a="1"/>
  <c r="CO418" i="8"/>
  <c r="BZ419" i="8" a="1"/>
  <c r="BZ419" i="8"/>
  <c r="CA419" i="8" a="1"/>
  <c r="CA419" i="8"/>
  <c r="CB419" i="8" a="1"/>
  <c r="CB419" i="8"/>
  <c r="CC419" i="8" a="1"/>
  <c r="CC419" i="8"/>
  <c r="CD419" i="8" a="1"/>
  <c r="CD419" i="8"/>
  <c r="CE419" i="8" a="1"/>
  <c r="CE419" i="8"/>
  <c r="CF419" i="8" a="1"/>
  <c r="CF419" i="8"/>
  <c r="CG419" i="8" a="1"/>
  <c r="CG419" i="8"/>
  <c r="CH419" i="8" a="1"/>
  <c r="CH419" i="8"/>
  <c r="CI419" i="8" a="1"/>
  <c r="CI419" i="8"/>
  <c r="CJ419" i="8" a="1"/>
  <c r="CJ419" i="8"/>
  <c r="CK419" i="8" a="1"/>
  <c r="CK419" i="8"/>
  <c r="CL419" i="8" a="1"/>
  <c r="CL419" i="8"/>
  <c r="CM419" i="8" a="1"/>
  <c r="CM419" i="8"/>
  <c r="CN419" i="8" a="1"/>
  <c r="CN419" i="8"/>
  <c r="CO419" i="8" a="1"/>
  <c r="CO419" i="8"/>
  <c r="BZ420" i="8" a="1"/>
  <c r="BZ420" i="8"/>
  <c r="CA420" i="8" a="1"/>
  <c r="CA420" i="8"/>
  <c r="CB420" i="8" a="1"/>
  <c r="CB420" i="8"/>
  <c r="CC420" i="8" a="1"/>
  <c r="CC420" i="8"/>
  <c r="CD420" i="8" a="1"/>
  <c r="CD420" i="8"/>
  <c r="CE420" i="8" a="1"/>
  <c r="CE420" i="8"/>
  <c r="CF420" i="8" a="1"/>
  <c r="CF420" i="8"/>
  <c r="CG420" i="8" a="1"/>
  <c r="CG420" i="8"/>
  <c r="CH420" i="8" a="1"/>
  <c r="CH420" i="8"/>
  <c r="CI420" i="8" a="1"/>
  <c r="CI420" i="8"/>
  <c r="CJ420" i="8" a="1"/>
  <c r="CJ420" i="8"/>
  <c r="CK420" i="8" a="1"/>
  <c r="CK420" i="8"/>
  <c r="CL420" i="8" a="1"/>
  <c r="CL420" i="8"/>
  <c r="CM420" i="8" a="1"/>
  <c r="CM420" i="8"/>
  <c r="CN420" i="8" a="1"/>
  <c r="CN420" i="8"/>
  <c r="CO420" i="8" a="1"/>
  <c r="CO420" i="8"/>
  <c r="BZ421" i="8" a="1"/>
  <c r="BZ421" i="8"/>
  <c r="CA421" i="8" a="1"/>
  <c r="CA421" i="8"/>
  <c r="CB421" i="8" a="1"/>
  <c r="CB421" i="8"/>
  <c r="CC421" i="8" a="1"/>
  <c r="CC421" i="8"/>
  <c r="CD421" i="8" a="1"/>
  <c r="CD421" i="8"/>
  <c r="CE421" i="8" a="1"/>
  <c r="CE421" i="8"/>
  <c r="CF421" i="8" a="1"/>
  <c r="CF421" i="8"/>
  <c r="CG421" i="8" a="1"/>
  <c r="CG421" i="8"/>
  <c r="CH421" i="8" a="1"/>
  <c r="CH421" i="8"/>
  <c r="CI421" i="8" a="1"/>
  <c r="CI421" i="8"/>
  <c r="CJ421" i="8" a="1"/>
  <c r="CJ421" i="8"/>
  <c r="CK421" i="8" a="1"/>
  <c r="CK421" i="8"/>
  <c r="CL421" i="8" a="1"/>
  <c r="CL421" i="8"/>
  <c r="CM421" i="8" a="1"/>
  <c r="CM421" i="8"/>
  <c r="CN421" i="8" a="1"/>
  <c r="CN421" i="8"/>
  <c r="CO421" i="8" a="1"/>
  <c r="CO421" i="8"/>
  <c r="BZ422" i="8" a="1"/>
  <c r="BZ422" i="8"/>
  <c r="CA422" i="8" a="1"/>
  <c r="CA422" i="8"/>
  <c r="CB422" i="8" a="1"/>
  <c r="CB422" i="8"/>
  <c r="CC422" i="8" a="1"/>
  <c r="CC422" i="8"/>
  <c r="CD422" i="8" a="1"/>
  <c r="CD422" i="8"/>
  <c r="CE422" i="8" a="1"/>
  <c r="CE422" i="8"/>
  <c r="CF422" i="8" a="1"/>
  <c r="CF422" i="8"/>
  <c r="CG422" i="8" a="1"/>
  <c r="CG422" i="8"/>
  <c r="CH422" i="8" a="1"/>
  <c r="CH422" i="8"/>
  <c r="CI422" i="8" a="1"/>
  <c r="CI422" i="8"/>
  <c r="CJ422" i="8" a="1"/>
  <c r="CJ422" i="8"/>
  <c r="CK422" i="8" a="1"/>
  <c r="CK422" i="8"/>
  <c r="CL422" i="8" a="1"/>
  <c r="CL422" i="8"/>
  <c r="CM422" i="8" a="1"/>
  <c r="CM422" i="8"/>
  <c r="CN422" i="8" a="1"/>
  <c r="CN422" i="8"/>
  <c r="CO422" i="8" a="1"/>
  <c r="CO422" i="8"/>
  <c r="BZ423" i="8" a="1"/>
  <c r="BZ423" i="8"/>
  <c r="CA423" i="8" a="1"/>
  <c r="CA423" i="8"/>
  <c r="CB423" i="8" a="1"/>
  <c r="CB423" i="8"/>
  <c r="CC423" i="8" a="1"/>
  <c r="CC423" i="8"/>
  <c r="CD423" i="8" a="1"/>
  <c r="CD423" i="8"/>
  <c r="CE423" i="8" a="1"/>
  <c r="CE423" i="8"/>
  <c r="CF423" i="8" a="1"/>
  <c r="CF423" i="8"/>
  <c r="CG423" i="8" a="1"/>
  <c r="CG423" i="8"/>
  <c r="CH423" i="8" a="1"/>
  <c r="CH423" i="8"/>
  <c r="CI423" i="8" a="1"/>
  <c r="CI423" i="8"/>
  <c r="CJ423" i="8" a="1"/>
  <c r="CJ423" i="8"/>
  <c r="CK423" i="8" a="1"/>
  <c r="CK423" i="8"/>
  <c r="CL423" i="8" a="1"/>
  <c r="CL423" i="8"/>
  <c r="CM423" i="8" a="1"/>
  <c r="CM423" i="8"/>
  <c r="CN423" i="8" a="1"/>
  <c r="CN423" i="8"/>
  <c r="CO423" i="8" a="1"/>
  <c r="CO423" i="8"/>
  <c r="BZ424" i="8" a="1"/>
  <c r="BZ424" i="8"/>
  <c r="CA424" i="8" a="1"/>
  <c r="CA424" i="8"/>
  <c r="CB424" i="8" a="1"/>
  <c r="CB424" i="8"/>
  <c r="CC424" i="8" a="1"/>
  <c r="CC424" i="8"/>
  <c r="CD424" i="8" a="1"/>
  <c r="CD424" i="8"/>
  <c r="CE424" i="8" a="1"/>
  <c r="CE424" i="8"/>
  <c r="CF424" i="8" a="1"/>
  <c r="CF424" i="8"/>
  <c r="CG424" i="8" a="1"/>
  <c r="CG424" i="8"/>
  <c r="CH424" i="8" a="1"/>
  <c r="CH424" i="8"/>
  <c r="CI424" i="8" a="1"/>
  <c r="CI424" i="8"/>
  <c r="CJ424" i="8" a="1"/>
  <c r="CJ424" i="8"/>
  <c r="CK424" i="8" a="1"/>
  <c r="CK424" i="8"/>
  <c r="CL424" i="8" a="1"/>
  <c r="CL424" i="8"/>
  <c r="CM424" i="8" a="1"/>
  <c r="CM424" i="8"/>
  <c r="CN424" i="8" a="1"/>
  <c r="CN424" i="8"/>
  <c r="CO424" i="8" a="1"/>
  <c r="CO424" i="8"/>
  <c r="BZ425" i="8" a="1"/>
  <c r="BZ425" i="8"/>
  <c r="CA425" i="8" a="1"/>
  <c r="CA425" i="8"/>
  <c r="CB425" i="8" a="1"/>
  <c r="CB425" i="8"/>
  <c r="CC425" i="8" a="1"/>
  <c r="CC425" i="8"/>
  <c r="CD425" i="8" a="1"/>
  <c r="CD425" i="8"/>
  <c r="CE425" i="8" a="1"/>
  <c r="CE425" i="8"/>
  <c r="CF425" i="8" a="1"/>
  <c r="CF425" i="8"/>
  <c r="CG425" i="8" a="1"/>
  <c r="CG425" i="8"/>
  <c r="CH425" i="8" a="1"/>
  <c r="CH425" i="8"/>
  <c r="CI425" i="8" a="1"/>
  <c r="CI425" i="8"/>
  <c r="CJ425" i="8" a="1"/>
  <c r="CJ425" i="8"/>
  <c r="CK425" i="8" a="1"/>
  <c r="CK425" i="8"/>
  <c r="CL425" i="8" a="1"/>
  <c r="CL425" i="8"/>
  <c r="CM425" i="8" a="1"/>
  <c r="CM425" i="8"/>
  <c r="CN425" i="8" a="1"/>
  <c r="CN425" i="8"/>
  <c r="CO425" i="8" a="1"/>
  <c r="CO425" i="8"/>
  <c r="BZ426" i="8" a="1"/>
  <c r="BZ426" i="8"/>
  <c r="CA426" i="8" a="1"/>
  <c r="CA426" i="8"/>
  <c r="CB426" i="8" a="1"/>
  <c r="CB426" i="8"/>
  <c r="CC426" i="8" a="1"/>
  <c r="CC426" i="8"/>
  <c r="CD426" i="8" a="1"/>
  <c r="CD426" i="8"/>
  <c r="CE426" i="8" a="1"/>
  <c r="CE426" i="8"/>
  <c r="CF426" i="8" a="1"/>
  <c r="CF426" i="8"/>
  <c r="CG426" i="8" a="1"/>
  <c r="CG426" i="8"/>
  <c r="CH426" i="8" a="1"/>
  <c r="CH426" i="8"/>
  <c r="CI426" i="8" a="1"/>
  <c r="CI426" i="8"/>
  <c r="CJ426" i="8" a="1"/>
  <c r="CJ426" i="8"/>
  <c r="CK426" i="8" a="1"/>
  <c r="CK426" i="8"/>
  <c r="CL426" i="8" a="1"/>
  <c r="CL426" i="8"/>
  <c r="CM426" i="8" a="1"/>
  <c r="CM426" i="8"/>
  <c r="CN426" i="8" a="1"/>
  <c r="CN426" i="8"/>
  <c r="CO426" i="8" a="1"/>
  <c r="CO426" i="8"/>
  <c r="BZ427" i="8" a="1"/>
  <c r="BZ427" i="8"/>
  <c r="CA427" i="8" a="1"/>
  <c r="CA427" i="8"/>
  <c r="CB427" i="8" a="1"/>
  <c r="CB427" i="8"/>
  <c r="CC427" i="8" a="1"/>
  <c r="CC427" i="8"/>
  <c r="CD427" i="8" a="1"/>
  <c r="CD427" i="8"/>
  <c r="CE427" i="8" a="1"/>
  <c r="CE427" i="8"/>
  <c r="CF427" i="8" a="1"/>
  <c r="CF427" i="8"/>
  <c r="CG427" i="8" a="1"/>
  <c r="CG427" i="8"/>
  <c r="CH427" i="8" a="1"/>
  <c r="CH427" i="8"/>
  <c r="CI427" i="8" a="1"/>
  <c r="CI427" i="8"/>
  <c r="CJ427" i="8" a="1"/>
  <c r="CJ427" i="8"/>
  <c r="CK427" i="8" a="1"/>
  <c r="CK427" i="8"/>
  <c r="CL427" i="8" a="1"/>
  <c r="CL427" i="8"/>
  <c r="CM427" i="8" a="1"/>
  <c r="CM427" i="8"/>
  <c r="CN427" i="8" a="1"/>
  <c r="CN427" i="8"/>
  <c r="CO427" i="8" a="1"/>
  <c r="CO427" i="8"/>
  <c r="BZ428" i="8" a="1"/>
  <c r="BZ428" i="8"/>
  <c r="CA428" i="8" a="1"/>
  <c r="CA428" i="8"/>
  <c r="CB428" i="8" a="1"/>
  <c r="CB428" i="8"/>
  <c r="CC428" i="8" a="1"/>
  <c r="CC428" i="8"/>
  <c r="CD428" i="8" a="1"/>
  <c r="CD428" i="8"/>
  <c r="CE428" i="8" a="1"/>
  <c r="CE428" i="8"/>
  <c r="CF428" i="8" a="1"/>
  <c r="CF428" i="8"/>
  <c r="CG428" i="8" a="1"/>
  <c r="CG428" i="8"/>
  <c r="CH428" i="8" a="1"/>
  <c r="CH428" i="8"/>
  <c r="CI428" i="8" a="1"/>
  <c r="CI428" i="8"/>
  <c r="CJ428" i="8" a="1"/>
  <c r="CJ428" i="8"/>
  <c r="CK428" i="8" a="1"/>
  <c r="CK428" i="8"/>
  <c r="CL428" i="8" a="1"/>
  <c r="CL428" i="8"/>
  <c r="CM428" i="8" a="1"/>
  <c r="CM428" i="8"/>
  <c r="CN428" i="8" a="1"/>
  <c r="CN428" i="8"/>
  <c r="CO428" i="8" a="1"/>
  <c r="CO428" i="8"/>
  <c r="BZ429" i="8" a="1"/>
  <c r="BZ429" i="8"/>
  <c r="CA429" i="8" a="1"/>
  <c r="CA429" i="8"/>
  <c r="CB429" i="8" a="1"/>
  <c r="CB429" i="8"/>
  <c r="CC429" i="8" a="1"/>
  <c r="CC429" i="8"/>
  <c r="CD429" i="8" a="1"/>
  <c r="CD429" i="8"/>
  <c r="CE429" i="8" a="1"/>
  <c r="CE429" i="8"/>
  <c r="CF429" i="8" a="1"/>
  <c r="CF429" i="8"/>
  <c r="CG429" i="8" a="1"/>
  <c r="CG429" i="8"/>
  <c r="CH429" i="8" a="1"/>
  <c r="CH429" i="8"/>
  <c r="CI429" i="8" a="1"/>
  <c r="CI429" i="8"/>
  <c r="CJ429" i="8" a="1"/>
  <c r="CJ429" i="8"/>
  <c r="CK429" i="8" a="1"/>
  <c r="CK429" i="8"/>
  <c r="CL429" i="8" a="1"/>
  <c r="CL429" i="8"/>
  <c r="CM429" i="8" a="1"/>
  <c r="CM429" i="8"/>
  <c r="CN429" i="8" a="1"/>
  <c r="CN429" i="8"/>
  <c r="CO429" i="8" a="1"/>
  <c r="CO429" i="8"/>
  <c r="BZ430" i="8" a="1"/>
  <c r="BZ430" i="8"/>
  <c r="CA430" i="8" a="1"/>
  <c r="CA430" i="8"/>
  <c r="CB430" i="8" a="1"/>
  <c r="CB430" i="8"/>
  <c r="CC430" i="8" a="1"/>
  <c r="CC430" i="8"/>
  <c r="CD430" i="8" a="1"/>
  <c r="CD430" i="8"/>
  <c r="CE430" i="8" a="1"/>
  <c r="CE430" i="8"/>
  <c r="CF430" i="8" a="1"/>
  <c r="CF430" i="8"/>
  <c r="CG430" i="8" a="1"/>
  <c r="CG430" i="8"/>
  <c r="CH430" i="8" a="1"/>
  <c r="CH430" i="8"/>
  <c r="CI430" i="8" a="1"/>
  <c r="CI430" i="8"/>
  <c r="CJ430" i="8" a="1"/>
  <c r="CJ430" i="8"/>
  <c r="CK430" i="8" a="1"/>
  <c r="CK430" i="8"/>
  <c r="CL430" i="8" a="1"/>
  <c r="CL430" i="8"/>
  <c r="CM430" i="8" a="1"/>
  <c r="CM430" i="8"/>
  <c r="CN430" i="8" a="1"/>
  <c r="CN430" i="8"/>
  <c r="CO430" i="8" a="1"/>
  <c r="CO430" i="8"/>
  <c r="BZ431" i="8" a="1"/>
  <c r="BZ431" i="8"/>
  <c r="CA431" i="8" a="1"/>
  <c r="CA431" i="8"/>
  <c r="CB431" i="8" a="1"/>
  <c r="CB431" i="8"/>
  <c r="CC431" i="8" a="1"/>
  <c r="CC431" i="8"/>
  <c r="CD431" i="8" a="1"/>
  <c r="CD431" i="8"/>
  <c r="CE431" i="8" a="1"/>
  <c r="CE431" i="8"/>
  <c r="CF431" i="8" a="1"/>
  <c r="CF431" i="8"/>
  <c r="CG431" i="8" a="1"/>
  <c r="CG431" i="8"/>
  <c r="CH431" i="8" a="1"/>
  <c r="CH431" i="8"/>
  <c r="CI431" i="8" a="1"/>
  <c r="CI431" i="8"/>
  <c r="CJ431" i="8" a="1"/>
  <c r="CJ431" i="8"/>
  <c r="CK431" i="8" a="1"/>
  <c r="CK431" i="8"/>
  <c r="CL431" i="8" a="1"/>
  <c r="CL431" i="8"/>
  <c r="CM431" i="8" a="1"/>
  <c r="CM431" i="8"/>
  <c r="CN431" i="8" a="1"/>
  <c r="CN431" i="8"/>
  <c r="CO431" i="8" a="1"/>
  <c r="CO431" i="8"/>
  <c r="BZ432" i="8" a="1"/>
  <c r="BZ432" i="8"/>
  <c r="CA432" i="8" a="1"/>
  <c r="CA432" i="8"/>
  <c r="CB432" i="8" a="1"/>
  <c r="CB432" i="8"/>
  <c r="CC432" i="8" a="1"/>
  <c r="CC432" i="8"/>
  <c r="CD432" i="8" a="1"/>
  <c r="CD432" i="8"/>
  <c r="CE432" i="8" a="1"/>
  <c r="CE432" i="8"/>
  <c r="CF432" i="8" a="1"/>
  <c r="CF432" i="8"/>
  <c r="CG432" i="8" a="1"/>
  <c r="CG432" i="8"/>
  <c r="CH432" i="8" a="1"/>
  <c r="CH432" i="8"/>
  <c r="CI432" i="8" a="1"/>
  <c r="CI432" i="8"/>
  <c r="CJ432" i="8" a="1"/>
  <c r="CJ432" i="8"/>
  <c r="CK432" i="8" a="1"/>
  <c r="CK432" i="8"/>
  <c r="CL432" i="8" a="1"/>
  <c r="CL432" i="8"/>
  <c r="CM432" i="8" a="1"/>
  <c r="CM432" i="8"/>
  <c r="CN432" i="8" a="1"/>
  <c r="CN432" i="8"/>
  <c r="CO432" i="8" a="1"/>
  <c r="CO432" i="8"/>
  <c r="BZ433" i="8" a="1"/>
  <c r="BZ433" i="8"/>
  <c r="CA433" i="8" a="1"/>
  <c r="CA433" i="8"/>
  <c r="CB433" i="8" a="1"/>
  <c r="CB433" i="8"/>
  <c r="CC433" i="8" a="1"/>
  <c r="CC433" i="8"/>
  <c r="CD433" i="8" a="1"/>
  <c r="CD433" i="8"/>
  <c r="CE433" i="8" a="1"/>
  <c r="CE433" i="8"/>
  <c r="CF433" i="8" a="1"/>
  <c r="CF433" i="8"/>
  <c r="CG433" i="8" a="1"/>
  <c r="CG433" i="8"/>
  <c r="CH433" i="8" a="1"/>
  <c r="CH433" i="8"/>
  <c r="CI433" i="8" a="1"/>
  <c r="CI433" i="8"/>
  <c r="CJ433" i="8" a="1"/>
  <c r="CJ433" i="8"/>
  <c r="CK433" i="8" a="1"/>
  <c r="CK433" i="8"/>
  <c r="CL433" i="8" a="1"/>
  <c r="CL433" i="8"/>
  <c r="CM433" i="8" a="1"/>
  <c r="CM433" i="8"/>
  <c r="CN433" i="8" a="1"/>
  <c r="CN433" i="8"/>
  <c r="CO433" i="8" a="1"/>
  <c r="CO433" i="8"/>
  <c r="BZ434" i="8" a="1"/>
  <c r="BZ434" i="8"/>
  <c r="CA434" i="8" a="1"/>
  <c r="CA434" i="8"/>
  <c r="CB434" i="8" a="1"/>
  <c r="CB434" i="8"/>
  <c r="CC434" i="8" a="1"/>
  <c r="CC434" i="8"/>
  <c r="CD434" i="8" a="1"/>
  <c r="CD434" i="8"/>
  <c r="CE434" i="8" a="1"/>
  <c r="CE434" i="8"/>
  <c r="CF434" i="8" a="1"/>
  <c r="CF434" i="8"/>
  <c r="CG434" i="8" a="1"/>
  <c r="CG434" i="8"/>
  <c r="CH434" i="8" a="1"/>
  <c r="CH434" i="8"/>
  <c r="CI434" i="8" a="1"/>
  <c r="CI434" i="8"/>
  <c r="CJ434" i="8" a="1"/>
  <c r="CJ434" i="8"/>
  <c r="CK434" i="8" a="1"/>
  <c r="CK434" i="8"/>
  <c r="CL434" i="8" a="1"/>
  <c r="CL434" i="8"/>
  <c r="CM434" i="8" a="1"/>
  <c r="CM434" i="8"/>
  <c r="CN434" i="8" a="1"/>
  <c r="CN434" i="8"/>
  <c r="CO434" i="8" a="1"/>
  <c r="CO434" i="8"/>
  <c r="BZ435" i="8" a="1"/>
  <c r="BZ435" i="8"/>
  <c r="CA435" i="8" a="1"/>
  <c r="CA435" i="8"/>
  <c r="CB435" i="8" a="1"/>
  <c r="CB435" i="8"/>
  <c r="CC435" i="8" a="1"/>
  <c r="CC435" i="8"/>
  <c r="CD435" i="8" a="1"/>
  <c r="CD435" i="8"/>
  <c r="CE435" i="8" a="1"/>
  <c r="CE435" i="8"/>
  <c r="CF435" i="8" a="1"/>
  <c r="CF435" i="8"/>
  <c r="CG435" i="8" a="1"/>
  <c r="CG435" i="8"/>
  <c r="CH435" i="8" a="1"/>
  <c r="CH435" i="8"/>
  <c r="CI435" i="8" a="1"/>
  <c r="CI435" i="8"/>
  <c r="CJ435" i="8" a="1"/>
  <c r="CJ435" i="8"/>
  <c r="CK435" i="8" a="1"/>
  <c r="CK435" i="8"/>
  <c r="CL435" i="8" a="1"/>
  <c r="CL435" i="8"/>
  <c r="CM435" i="8" a="1"/>
  <c r="CM435" i="8"/>
  <c r="CN435" i="8" a="1"/>
  <c r="CN435" i="8"/>
  <c r="CO435" i="8" a="1"/>
  <c r="CO435" i="8"/>
  <c r="BZ436" i="8" a="1"/>
  <c r="BZ436" i="8"/>
  <c r="CA436" i="8" a="1"/>
  <c r="CA436" i="8"/>
  <c r="CB436" i="8" a="1"/>
  <c r="CB436" i="8"/>
  <c r="CC436" i="8" a="1"/>
  <c r="CC436" i="8"/>
  <c r="CD436" i="8" a="1"/>
  <c r="CD436" i="8"/>
  <c r="CE436" i="8" a="1"/>
  <c r="CE436" i="8"/>
  <c r="CF436" i="8" a="1"/>
  <c r="CF436" i="8"/>
  <c r="CG436" i="8" a="1"/>
  <c r="CG436" i="8"/>
  <c r="CH436" i="8" a="1"/>
  <c r="CH436" i="8"/>
  <c r="CI436" i="8" a="1"/>
  <c r="CI436" i="8"/>
  <c r="CJ436" i="8" a="1"/>
  <c r="CJ436" i="8"/>
  <c r="CK436" i="8" a="1"/>
  <c r="CK436" i="8"/>
  <c r="CL436" i="8" a="1"/>
  <c r="CL436" i="8"/>
  <c r="CM436" i="8" a="1"/>
  <c r="CM436" i="8"/>
  <c r="CN436" i="8" a="1"/>
  <c r="CN436" i="8"/>
  <c r="CO436" i="8" a="1"/>
  <c r="CO436" i="8"/>
  <c r="BZ437" i="8" a="1"/>
  <c r="BZ437" i="8"/>
  <c r="CA437" i="8" a="1"/>
  <c r="CA437" i="8"/>
  <c r="CB437" i="8" a="1"/>
  <c r="CB437" i="8"/>
  <c r="CC437" i="8" a="1"/>
  <c r="CC437" i="8"/>
  <c r="CD437" i="8" a="1"/>
  <c r="CD437" i="8"/>
  <c r="CE437" i="8" a="1"/>
  <c r="CE437" i="8"/>
  <c r="CF437" i="8" a="1"/>
  <c r="CF437" i="8"/>
  <c r="CG437" i="8" a="1"/>
  <c r="CG437" i="8"/>
  <c r="CH437" i="8" a="1"/>
  <c r="CH437" i="8"/>
  <c r="CI437" i="8" a="1"/>
  <c r="CI437" i="8"/>
  <c r="CJ437" i="8" a="1"/>
  <c r="CJ437" i="8"/>
  <c r="CK437" i="8" a="1"/>
  <c r="CK437" i="8"/>
  <c r="CL437" i="8" a="1"/>
  <c r="CL437" i="8"/>
  <c r="CM437" i="8" a="1"/>
  <c r="CM437" i="8"/>
  <c r="CN437" i="8" a="1"/>
  <c r="CN437" i="8"/>
  <c r="CO437" i="8" a="1"/>
  <c r="CO437" i="8"/>
  <c r="BZ438" i="8" a="1"/>
  <c r="BZ438" i="8"/>
  <c r="CA438" i="8" a="1"/>
  <c r="CA438" i="8"/>
  <c r="CB438" i="8" a="1"/>
  <c r="CB438" i="8"/>
  <c r="CC438" i="8" a="1"/>
  <c r="CC438" i="8"/>
  <c r="CD438" i="8" a="1"/>
  <c r="CD438" i="8"/>
  <c r="CE438" i="8" a="1"/>
  <c r="CE438" i="8"/>
  <c r="CF438" i="8" a="1"/>
  <c r="CF438" i="8"/>
  <c r="CG438" i="8" a="1"/>
  <c r="CG438" i="8"/>
  <c r="CH438" i="8" a="1"/>
  <c r="CH438" i="8"/>
  <c r="CI438" i="8" a="1"/>
  <c r="CI438" i="8"/>
  <c r="CJ438" i="8" a="1"/>
  <c r="CJ438" i="8"/>
  <c r="CK438" i="8" a="1"/>
  <c r="CK438" i="8"/>
  <c r="CL438" i="8" a="1"/>
  <c r="CL438" i="8"/>
  <c r="CM438" i="8" a="1"/>
  <c r="CM438" i="8"/>
  <c r="CN438" i="8" a="1"/>
  <c r="CN438" i="8"/>
  <c r="CO438" i="8" a="1"/>
  <c r="CO438" i="8"/>
  <c r="BZ439" i="8" a="1"/>
  <c r="BZ439" i="8"/>
  <c r="CA439" i="8" a="1"/>
  <c r="CA439" i="8"/>
  <c r="CB439" i="8" a="1"/>
  <c r="CB439" i="8"/>
  <c r="CC439" i="8" a="1"/>
  <c r="CC439" i="8"/>
  <c r="CD439" i="8" a="1"/>
  <c r="CD439" i="8"/>
  <c r="CE439" i="8" a="1"/>
  <c r="CE439" i="8"/>
  <c r="CF439" i="8" a="1"/>
  <c r="CF439" i="8"/>
  <c r="CG439" i="8" a="1"/>
  <c r="CG439" i="8"/>
  <c r="CH439" i="8" a="1"/>
  <c r="CH439" i="8"/>
  <c r="CI439" i="8" a="1"/>
  <c r="CI439" i="8"/>
  <c r="CJ439" i="8" a="1"/>
  <c r="CJ439" i="8"/>
  <c r="CK439" i="8" a="1"/>
  <c r="CK439" i="8"/>
  <c r="CL439" i="8" a="1"/>
  <c r="CL439" i="8"/>
  <c r="CM439" i="8" a="1"/>
  <c r="CM439" i="8"/>
  <c r="CN439" i="8" a="1"/>
  <c r="CN439" i="8"/>
  <c r="CO439" i="8" a="1"/>
  <c r="CO439" i="8"/>
  <c r="BZ440" i="8" a="1"/>
  <c r="BZ440" i="8"/>
  <c r="CA440" i="8" a="1"/>
  <c r="CA440" i="8"/>
  <c r="CB440" i="8" a="1"/>
  <c r="CB440" i="8"/>
  <c r="CC440" i="8" a="1"/>
  <c r="CC440" i="8"/>
  <c r="CD440" i="8" a="1"/>
  <c r="CD440" i="8"/>
  <c r="CE440" i="8" a="1"/>
  <c r="CE440" i="8"/>
  <c r="CF440" i="8" a="1"/>
  <c r="CF440" i="8"/>
  <c r="CG440" i="8" a="1"/>
  <c r="CG440" i="8"/>
  <c r="CH440" i="8" a="1"/>
  <c r="CH440" i="8"/>
  <c r="CI440" i="8" a="1"/>
  <c r="CI440" i="8"/>
  <c r="CJ440" i="8" a="1"/>
  <c r="CJ440" i="8"/>
  <c r="CK440" i="8" a="1"/>
  <c r="CK440" i="8"/>
  <c r="CL440" i="8" a="1"/>
  <c r="CL440" i="8"/>
  <c r="CM440" i="8" a="1"/>
  <c r="CM440" i="8"/>
  <c r="CN440" i="8" a="1"/>
  <c r="CN440" i="8"/>
  <c r="CO440" i="8" a="1"/>
  <c r="CO440" i="8"/>
  <c r="BZ441" i="8" a="1"/>
  <c r="BZ441" i="8"/>
  <c r="CA441" i="8" a="1"/>
  <c r="CA441" i="8"/>
  <c r="CB441" i="8" a="1"/>
  <c r="CB441" i="8"/>
  <c r="CC441" i="8" a="1"/>
  <c r="CC441" i="8"/>
  <c r="CD441" i="8" a="1"/>
  <c r="CD441" i="8"/>
  <c r="CE441" i="8" a="1"/>
  <c r="CE441" i="8"/>
  <c r="CF441" i="8" a="1"/>
  <c r="CF441" i="8"/>
  <c r="CG441" i="8" a="1"/>
  <c r="CG441" i="8"/>
  <c r="CH441" i="8" a="1"/>
  <c r="CH441" i="8"/>
  <c r="CI441" i="8" a="1"/>
  <c r="CI441" i="8"/>
  <c r="CJ441" i="8" a="1"/>
  <c r="CJ441" i="8"/>
  <c r="CK441" i="8" a="1"/>
  <c r="CK441" i="8"/>
  <c r="CL441" i="8" a="1"/>
  <c r="CL441" i="8"/>
  <c r="CM441" i="8" a="1"/>
  <c r="CM441" i="8"/>
  <c r="CN441" i="8" a="1"/>
  <c r="CN441" i="8"/>
  <c r="CO441" i="8" a="1"/>
  <c r="CO441" i="8"/>
  <c r="BZ442" i="8" a="1"/>
  <c r="BZ442" i="8"/>
  <c r="CA442" i="8" a="1"/>
  <c r="CA442" i="8"/>
  <c r="CB442" i="8" a="1"/>
  <c r="CB442" i="8"/>
  <c r="CC442" i="8" a="1"/>
  <c r="CC442" i="8"/>
  <c r="CD442" i="8" a="1"/>
  <c r="CD442" i="8"/>
  <c r="CE442" i="8" a="1"/>
  <c r="CE442" i="8"/>
  <c r="CF442" i="8" a="1"/>
  <c r="CF442" i="8"/>
  <c r="CG442" i="8" a="1"/>
  <c r="CG442" i="8"/>
  <c r="CH442" i="8" a="1"/>
  <c r="CH442" i="8"/>
  <c r="CI442" i="8" a="1"/>
  <c r="CI442" i="8"/>
  <c r="CJ442" i="8" a="1"/>
  <c r="CJ442" i="8"/>
  <c r="CK442" i="8" a="1"/>
  <c r="CK442" i="8"/>
  <c r="CL442" i="8" a="1"/>
  <c r="CL442" i="8"/>
  <c r="CM442" i="8" a="1"/>
  <c r="CM442" i="8"/>
  <c r="CN442" i="8" a="1"/>
  <c r="CN442" i="8"/>
  <c r="CO442" i="8" a="1"/>
  <c r="CO442" i="8"/>
  <c r="BZ443" i="8" a="1"/>
  <c r="BZ443" i="8"/>
  <c r="CA443" i="8" a="1"/>
  <c r="CA443" i="8"/>
  <c r="CB443" i="8" a="1"/>
  <c r="CB443" i="8"/>
  <c r="CC443" i="8" a="1"/>
  <c r="CC443" i="8"/>
  <c r="CD443" i="8" a="1"/>
  <c r="CD443" i="8"/>
  <c r="CE443" i="8" a="1"/>
  <c r="CE443" i="8"/>
  <c r="CF443" i="8" a="1"/>
  <c r="CF443" i="8"/>
  <c r="CG443" i="8" a="1"/>
  <c r="CG443" i="8"/>
  <c r="CH443" i="8" a="1"/>
  <c r="CH443" i="8"/>
  <c r="CI443" i="8" a="1"/>
  <c r="CI443" i="8"/>
  <c r="CJ443" i="8" a="1"/>
  <c r="CJ443" i="8"/>
  <c r="CK443" i="8" a="1"/>
  <c r="CK443" i="8"/>
  <c r="CL443" i="8" a="1"/>
  <c r="CL443" i="8"/>
  <c r="CM443" i="8" a="1"/>
  <c r="CM443" i="8"/>
  <c r="CN443" i="8" a="1"/>
  <c r="CN443" i="8"/>
  <c r="CO443" i="8" a="1"/>
  <c r="CO443" i="8"/>
  <c r="BZ444" i="8" a="1"/>
  <c r="BZ444" i="8"/>
  <c r="CA444" i="8" a="1"/>
  <c r="CA444" i="8"/>
  <c r="CB444" i="8" a="1"/>
  <c r="CB444" i="8"/>
  <c r="CC444" i="8" a="1"/>
  <c r="CC444" i="8"/>
  <c r="CD444" i="8" a="1"/>
  <c r="CD444" i="8"/>
  <c r="CE444" i="8" a="1"/>
  <c r="CE444" i="8"/>
  <c r="CF444" i="8" a="1"/>
  <c r="CF444" i="8"/>
  <c r="CG444" i="8" a="1"/>
  <c r="CG444" i="8"/>
  <c r="CH444" i="8" a="1"/>
  <c r="CH444" i="8"/>
  <c r="CI444" i="8" a="1"/>
  <c r="CI444" i="8"/>
  <c r="CJ444" i="8" a="1"/>
  <c r="CJ444" i="8"/>
  <c r="CK444" i="8" a="1"/>
  <c r="CK444" i="8"/>
  <c r="CL444" i="8" a="1"/>
  <c r="CL444" i="8"/>
  <c r="CM444" i="8" a="1"/>
  <c r="CM444" i="8"/>
  <c r="CN444" i="8" a="1"/>
  <c r="CN444" i="8"/>
  <c r="CO444" i="8" a="1"/>
  <c r="CO444" i="8"/>
  <c r="BZ445" i="8" a="1"/>
  <c r="BZ445" i="8"/>
  <c r="CA445" i="8" a="1"/>
  <c r="CA445" i="8"/>
  <c r="CB445" i="8" a="1"/>
  <c r="CB445" i="8"/>
  <c r="CC445" i="8" a="1"/>
  <c r="CC445" i="8"/>
  <c r="CD445" i="8" a="1"/>
  <c r="CD445" i="8"/>
  <c r="CE445" i="8" a="1"/>
  <c r="CE445" i="8"/>
  <c r="CF445" i="8" a="1"/>
  <c r="CF445" i="8"/>
  <c r="CG445" i="8" a="1"/>
  <c r="CG445" i="8"/>
  <c r="CH445" i="8" a="1"/>
  <c r="CH445" i="8"/>
  <c r="CI445" i="8" a="1"/>
  <c r="CI445" i="8"/>
  <c r="CJ445" i="8" a="1"/>
  <c r="CJ445" i="8"/>
  <c r="CK445" i="8" a="1"/>
  <c r="CK445" i="8"/>
  <c r="CL445" i="8" a="1"/>
  <c r="CL445" i="8"/>
  <c r="CM445" i="8" a="1"/>
  <c r="CM445" i="8"/>
  <c r="CN445" i="8" a="1"/>
  <c r="CN445" i="8"/>
  <c r="CO445" i="8" a="1"/>
  <c r="CO445" i="8"/>
  <c r="BZ446" i="8" a="1"/>
  <c r="BZ446" i="8"/>
  <c r="CA446" i="8" a="1"/>
  <c r="CA446" i="8"/>
  <c r="CB446" i="8" a="1"/>
  <c r="CB446" i="8"/>
  <c r="CC446" i="8" a="1"/>
  <c r="CC446" i="8"/>
  <c r="CD446" i="8" a="1"/>
  <c r="CD446" i="8"/>
  <c r="CE446" i="8" a="1"/>
  <c r="CE446" i="8"/>
  <c r="CF446" i="8" a="1"/>
  <c r="CF446" i="8"/>
  <c r="CG446" i="8" a="1"/>
  <c r="CG446" i="8"/>
  <c r="CH446" i="8" a="1"/>
  <c r="CH446" i="8"/>
  <c r="CI446" i="8" a="1"/>
  <c r="CI446" i="8"/>
  <c r="CJ446" i="8" a="1"/>
  <c r="CJ446" i="8"/>
  <c r="CK446" i="8" a="1"/>
  <c r="CK446" i="8"/>
  <c r="CL446" i="8" a="1"/>
  <c r="CL446" i="8"/>
  <c r="CM446" i="8" a="1"/>
  <c r="CM446" i="8"/>
  <c r="CN446" i="8" a="1"/>
  <c r="CN446" i="8"/>
  <c r="CO446" i="8" a="1"/>
  <c r="CO446" i="8"/>
  <c r="BZ447" i="8" a="1"/>
  <c r="BZ447" i="8"/>
  <c r="CA447" i="8" a="1"/>
  <c r="CA447" i="8"/>
  <c r="CB447" i="8" a="1"/>
  <c r="CB447" i="8"/>
  <c r="CC447" i="8" a="1"/>
  <c r="CC447" i="8"/>
  <c r="CD447" i="8" a="1"/>
  <c r="CD447" i="8"/>
  <c r="CE447" i="8" a="1"/>
  <c r="CE447" i="8"/>
  <c r="CF447" i="8" a="1"/>
  <c r="CF447" i="8"/>
  <c r="CG447" i="8" a="1"/>
  <c r="CG447" i="8"/>
  <c r="CH447" i="8" a="1"/>
  <c r="CH447" i="8"/>
  <c r="CI447" i="8" a="1"/>
  <c r="CI447" i="8"/>
  <c r="CJ447" i="8" a="1"/>
  <c r="CJ447" i="8"/>
  <c r="CK447" i="8" a="1"/>
  <c r="CK447" i="8"/>
  <c r="CL447" i="8" a="1"/>
  <c r="CL447" i="8"/>
  <c r="CM447" i="8" a="1"/>
  <c r="CM447" i="8"/>
  <c r="CN447" i="8" a="1"/>
  <c r="CN447" i="8"/>
  <c r="CO447" i="8" a="1"/>
  <c r="CO447" i="8"/>
  <c r="BZ448" i="8" a="1"/>
  <c r="BZ448" i="8"/>
  <c r="CA448" i="8" a="1"/>
  <c r="CA448" i="8"/>
  <c r="CB448" i="8" a="1"/>
  <c r="CB448" i="8"/>
  <c r="CC448" i="8" a="1"/>
  <c r="CC448" i="8"/>
  <c r="CD448" i="8" a="1"/>
  <c r="CD448" i="8"/>
  <c r="CE448" i="8" a="1"/>
  <c r="CE448" i="8"/>
  <c r="CF448" i="8" a="1"/>
  <c r="CF448" i="8"/>
  <c r="CG448" i="8" a="1"/>
  <c r="CG448" i="8"/>
  <c r="CH448" i="8" a="1"/>
  <c r="CH448" i="8"/>
  <c r="CI448" i="8" a="1"/>
  <c r="CI448" i="8"/>
  <c r="CJ448" i="8" a="1"/>
  <c r="CJ448" i="8"/>
  <c r="CK448" i="8" a="1"/>
  <c r="CK448" i="8"/>
  <c r="CL448" i="8" a="1"/>
  <c r="CL448" i="8"/>
  <c r="CM448" i="8" a="1"/>
  <c r="CM448" i="8"/>
  <c r="CN448" i="8" a="1"/>
  <c r="CN448" i="8"/>
  <c r="CO448" i="8" a="1"/>
  <c r="CO448" i="8"/>
  <c r="BZ449" i="8" a="1"/>
  <c r="BZ449" i="8"/>
  <c r="CA449" i="8" a="1"/>
  <c r="CA449" i="8"/>
  <c r="CB449" i="8" a="1"/>
  <c r="CB449" i="8"/>
  <c r="CC449" i="8" a="1"/>
  <c r="CC449" i="8"/>
  <c r="CD449" i="8" a="1"/>
  <c r="CD449" i="8"/>
  <c r="CE449" i="8" a="1"/>
  <c r="CE449" i="8"/>
  <c r="CF449" i="8" a="1"/>
  <c r="CF449" i="8"/>
  <c r="CG449" i="8" a="1"/>
  <c r="CG449" i="8"/>
  <c r="CH449" i="8" a="1"/>
  <c r="CH449" i="8"/>
  <c r="CI449" i="8" a="1"/>
  <c r="CI449" i="8"/>
  <c r="CJ449" i="8" a="1"/>
  <c r="CJ449" i="8"/>
  <c r="CK449" i="8" a="1"/>
  <c r="CK449" i="8"/>
  <c r="CL449" i="8" a="1"/>
  <c r="CL449" i="8"/>
  <c r="CM449" i="8" a="1"/>
  <c r="CM449" i="8"/>
  <c r="CN449" i="8" a="1"/>
  <c r="CN449" i="8"/>
  <c r="CO449" i="8" a="1"/>
  <c r="CO449" i="8"/>
  <c r="BZ450" i="8" a="1"/>
  <c r="BZ450" i="8"/>
  <c r="CA450" i="8" a="1"/>
  <c r="CA450" i="8"/>
  <c r="CB450" i="8" a="1"/>
  <c r="CB450" i="8"/>
  <c r="CC450" i="8" a="1"/>
  <c r="CC450" i="8"/>
  <c r="CD450" i="8" a="1"/>
  <c r="CD450" i="8"/>
  <c r="CE450" i="8" a="1"/>
  <c r="CE450" i="8"/>
  <c r="CF450" i="8" a="1"/>
  <c r="CF450" i="8"/>
  <c r="CG450" i="8" a="1"/>
  <c r="CG450" i="8"/>
  <c r="CH450" i="8" a="1"/>
  <c r="CH450" i="8"/>
  <c r="CI450" i="8" a="1"/>
  <c r="CI450" i="8"/>
  <c r="CJ450" i="8" a="1"/>
  <c r="CJ450" i="8"/>
  <c r="CK450" i="8" a="1"/>
  <c r="CK450" i="8"/>
  <c r="CL450" i="8" a="1"/>
  <c r="CL450" i="8"/>
  <c r="CM450" i="8" a="1"/>
  <c r="CM450" i="8"/>
  <c r="CN450" i="8" a="1"/>
  <c r="CN450" i="8"/>
  <c r="CO450" i="8" a="1"/>
  <c r="CO450" i="8"/>
  <c r="BZ451" i="8" a="1"/>
  <c r="BZ451" i="8"/>
  <c r="CA451" i="8" a="1"/>
  <c r="CA451" i="8"/>
  <c r="CB451" i="8" a="1"/>
  <c r="CB451" i="8"/>
  <c r="CC451" i="8" a="1"/>
  <c r="CC451" i="8"/>
  <c r="CD451" i="8" a="1"/>
  <c r="CD451" i="8"/>
  <c r="CE451" i="8" a="1"/>
  <c r="CE451" i="8"/>
  <c r="CF451" i="8" a="1"/>
  <c r="CF451" i="8"/>
  <c r="CG451" i="8" a="1"/>
  <c r="CG451" i="8"/>
  <c r="CH451" i="8" a="1"/>
  <c r="CH451" i="8"/>
  <c r="CI451" i="8" a="1"/>
  <c r="CI451" i="8"/>
  <c r="CJ451" i="8" a="1"/>
  <c r="CJ451" i="8"/>
  <c r="CK451" i="8" a="1"/>
  <c r="CK451" i="8"/>
  <c r="CL451" i="8" a="1"/>
  <c r="CL451" i="8"/>
  <c r="CM451" i="8" a="1"/>
  <c r="CM451" i="8"/>
  <c r="CN451" i="8" a="1"/>
  <c r="CN451" i="8"/>
  <c r="CO451" i="8" a="1"/>
  <c r="CO451" i="8"/>
  <c r="BZ452" i="8" a="1"/>
  <c r="BZ452" i="8"/>
  <c r="CA452" i="8" a="1"/>
  <c r="CA452" i="8"/>
  <c r="CB452" i="8" a="1"/>
  <c r="CB452" i="8"/>
  <c r="CC452" i="8" a="1"/>
  <c r="CC452" i="8"/>
  <c r="CD452" i="8" a="1"/>
  <c r="CD452" i="8"/>
  <c r="CE452" i="8" a="1"/>
  <c r="CE452" i="8"/>
  <c r="CF452" i="8" a="1"/>
  <c r="CF452" i="8"/>
  <c r="CG452" i="8" a="1"/>
  <c r="CG452" i="8"/>
  <c r="CH452" i="8" a="1"/>
  <c r="CH452" i="8"/>
  <c r="CI452" i="8" a="1"/>
  <c r="CI452" i="8"/>
  <c r="CJ452" i="8" a="1"/>
  <c r="CJ452" i="8"/>
  <c r="CK452" i="8" a="1"/>
  <c r="CK452" i="8"/>
  <c r="CL452" i="8" a="1"/>
  <c r="CL452" i="8"/>
  <c r="CM452" i="8" a="1"/>
  <c r="CM452" i="8"/>
  <c r="CN452" i="8" a="1"/>
  <c r="CN452" i="8"/>
  <c r="CO452" i="8" a="1"/>
  <c r="CO452" i="8"/>
  <c r="BZ453" i="8" a="1"/>
  <c r="BZ453" i="8"/>
  <c r="CA453" i="8" a="1"/>
  <c r="CA453" i="8"/>
  <c r="CB453" i="8" a="1"/>
  <c r="CB453" i="8"/>
  <c r="CC453" i="8" a="1"/>
  <c r="CC453" i="8"/>
  <c r="CD453" i="8" a="1"/>
  <c r="CD453" i="8"/>
  <c r="CE453" i="8" a="1"/>
  <c r="CE453" i="8"/>
  <c r="CF453" i="8" a="1"/>
  <c r="CF453" i="8"/>
  <c r="CG453" i="8" a="1"/>
  <c r="CG453" i="8"/>
  <c r="CH453" i="8" a="1"/>
  <c r="CH453" i="8"/>
  <c r="CI453" i="8" a="1"/>
  <c r="CI453" i="8"/>
  <c r="CJ453" i="8" a="1"/>
  <c r="CJ453" i="8"/>
  <c r="CK453" i="8" a="1"/>
  <c r="CK453" i="8"/>
  <c r="CL453" i="8" a="1"/>
  <c r="CL453" i="8"/>
  <c r="CM453" i="8" a="1"/>
  <c r="CM453" i="8"/>
  <c r="CN453" i="8" a="1"/>
  <c r="CN453" i="8"/>
  <c r="CO453" i="8" a="1"/>
  <c r="CO453" i="8"/>
  <c r="BZ454" i="8" a="1"/>
  <c r="BZ454" i="8"/>
  <c r="CA454" i="8" a="1"/>
  <c r="CA454" i="8"/>
  <c r="CB454" i="8" a="1"/>
  <c r="CB454" i="8"/>
  <c r="CC454" i="8" a="1"/>
  <c r="CC454" i="8"/>
  <c r="CD454" i="8" a="1"/>
  <c r="CD454" i="8"/>
  <c r="CE454" i="8" a="1"/>
  <c r="CE454" i="8"/>
  <c r="CF454" i="8" a="1"/>
  <c r="CF454" i="8"/>
  <c r="CG454" i="8" a="1"/>
  <c r="CG454" i="8"/>
  <c r="CH454" i="8" a="1"/>
  <c r="CH454" i="8"/>
  <c r="CI454" i="8" a="1"/>
  <c r="CI454" i="8"/>
  <c r="CJ454" i="8" a="1"/>
  <c r="CJ454" i="8"/>
  <c r="CK454" i="8" a="1"/>
  <c r="CK454" i="8"/>
  <c r="CL454" i="8" a="1"/>
  <c r="CL454" i="8"/>
  <c r="CM454" i="8" a="1"/>
  <c r="CM454" i="8"/>
  <c r="CN454" i="8" a="1"/>
  <c r="CN454" i="8"/>
  <c r="CO454" i="8" a="1"/>
  <c r="CO454" i="8"/>
  <c r="BZ455" i="8" a="1"/>
  <c r="BZ455" i="8"/>
  <c r="CA455" i="8" a="1"/>
  <c r="CA455" i="8"/>
  <c r="CB455" i="8" a="1"/>
  <c r="CB455" i="8"/>
  <c r="CC455" i="8" a="1"/>
  <c r="CC455" i="8"/>
  <c r="CD455" i="8" a="1"/>
  <c r="CD455" i="8"/>
  <c r="CE455" i="8" a="1"/>
  <c r="CE455" i="8"/>
  <c r="CF455" i="8" a="1"/>
  <c r="CF455" i="8"/>
  <c r="CG455" i="8" a="1"/>
  <c r="CG455" i="8"/>
  <c r="CH455" i="8" a="1"/>
  <c r="CH455" i="8"/>
  <c r="CI455" i="8" a="1"/>
  <c r="CI455" i="8"/>
  <c r="CJ455" i="8" a="1"/>
  <c r="CJ455" i="8"/>
  <c r="CK455" i="8" a="1"/>
  <c r="CK455" i="8"/>
  <c r="CL455" i="8" a="1"/>
  <c r="CL455" i="8"/>
  <c r="CM455" i="8" a="1"/>
  <c r="CM455" i="8"/>
  <c r="CN455" i="8" a="1"/>
  <c r="CN455" i="8"/>
  <c r="CO455" i="8" a="1"/>
  <c r="CO455" i="8"/>
  <c r="BZ456" i="8" a="1"/>
  <c r="BZ456" i="8"/>
  <c r="CA456" i="8" a="1"/>
  <c r="CA456" i="8"/>
  <c r="CB456" i="8" a="1"/>
  <c r="CB456" i="8"/>
  <c r="CC456" i="8" a="1"/>
  <c r="CC456" i="8"/>
  <c r="CD456" i="8" a="1"/>
  <c r="CD456" i="8"/>
  <c r="CE456" i="8" a="1"/>
  <c r="CE456" i="8"/>
  <c r="CF456" i="8" a="1"/>
  <c r="CF456" i="8"/>
  <c r="CG456" i="8" a="1"/>
  <c r="CG456" i="8"/>
  <c r="CH456" i="8" a="1"/>
  <c r="CH456" i="8"/>
  <c r="CI456" i="8" a="1"/>
  <c r="CI456" i="8"/>
  <c r="CJ456" i="8" a="1"/>
  <c r="CJ456" i="8"/>
  <c r="CK456" i="8" a="1"/>
  <c r="CK456" i="8"/>
  <c r="CL456" i="8" a="1"/>
  <c r="CL456" i="8"/>
  <c r="CM456" i="8" a="1"/>
  <c r="CM456" i="8"/>
  <c r="CN456" i="8" a="1"/>
  <c r="CN456" i="8"/>
  <c r="CO456" i="8" a="1"/>
  <c r="CO456" i="8"/>
  <c r="BZ457" i="8" a="1"/>
  <c r="BZ457" i="8"/>
  <c r="CA457" i="8" a="1"/>
  <c r="CA457" i="8"/>
  <c r="CB457" i="8" a="1"/>
  <c r="CB457" i="8"/>
  <c r="CC457" i="8" a="1"/>
  <c r="CC457" i="8"/>
  <c r="CD457" i="8" a="1"/>
  <c r="CD457" i="8"/>
  <c r="CE457" i="8" a="1"/>
  <c r="CE457" i="8"/>
  <c r="CF457" i="8" a="1"/>
  <c r="CF457" i="8"/>
  <c r="CG457" i="8" a="1"/>
  <c r="CG457" i="8"/>
  <c r="CH457" i="8" a="1"/>
  <c r="CH457" i="8"/>
  <c r="CI457" i="8" a="1"/>
  <c r="CI457" i="8"/>
  <c r="CJ457" i="8" a="1"/>
  <c r="CJ457" i="8"/>
  <c r="CK457" i="8" a="1"/>
  <c r="CK457" i="8"/>
  <c r="CL457" i="8" a="1"/>
  <c r="CL457" i="8"/>
  <c r="CM457" i="8" a="1"/>
  <c r="CM457" i="8"/>
  <c r="CN457" i="8" a="1"/>
  <c r="CN457" i="8"/>
  <c r="CO457" i="8" a="1"/>
  <c r="CO457" i="8"/>
  <c r="BZ458" i="8" a="1"/>
  <c r="BZ458" i="8"/>
  <c r="CA458" i="8" a="1"/>
  <c r="CA458" i="8"/>
  <c r="CB458" i="8" a="1"/>
  <c r="CB458" i="8"/>
  <c r="CC458" i="8" a="1"/>
  <c r="CC458" i="8"/>
  <c r="CD458" i="8" a="1"/>
  <c r="CD458" i="8"/>
  <c r="CE458" i="8" a="1"/>
  <c r="CE458" i="8"/>
  <c r="CF458" i="8" a="1"/>
  <c r="CF458" i="8"/>
  <c r="CG458" i="8" a="1"/>
  <c r="CG458" i="8"/>
  <c r="CH458" i="8" a="1"/>
  <c r="CH458" i="8"/>
  <c r="CI458" i="8" a="1"/>
  <c r="CI458" i="8"/>
  <c r="CJ458" i="8" a="1"/>
  <c r="CJ458" i="8"/>
  <c r="CK458" i="8" a="1"/>
  <c r="CK458" i="8"/>
  <c r="CL458" i="8" a="1"/>
  <c r="CL458" i="8"/>
  <c r="CM458" i="8" a="1"/>
  <c r="CM458" i="8"/>
  <c r="CN458" i="8" a="1"/>
  <c r="CN458" i="8"/>
  <c r="CO458" i="8" a="1"/>
  <c r="CO458" i="8"/>
  <c r="BZ459" i="8" a="1"/>
  <c r="BZ459" i="8"/>
  <c r="CA459" i="8" a="1"/>
  <c r="CA459" i="8"/>
  <c r="CB459" i="8" a="1"/>
  <c r="CB459" i="8"/>
  <c r="CC459" i="8" a="1"/>
  <c r="CC459" i="8"/>
  <c r="CD459" i="8" a="1"/>
  <c r="CD459" i="8"/>
  <c r="CE459" i="8" a="1"/>
  <c r="CE459" i="8"/>
  <c r="CF459" i="8" a="1"/>
  <c r="CF459" i="8"/>
  <c r="CG459" i="8" a="1"/>
  <c r="CG459" i="8"/>
  <c r="CH459" i="8" a="1"/>
  <c r="CH459" i="8"/>
  <c r="CI459" i="8" a="1"/>
  <c r="CI459" i="8"/>
  <c r="CJ459" i="8" a="1"/>
  <c r="CJ459" i="8"/>
  <c r="CK459" i="8" a="1"/>
  <c r="CK459" i="8"/>
  <c r="CL459" i="8" a="1"/>
  <c r="CL459" i="8"/>
  <c r="CM459" i="8" a="1"/>
  <c r="CM459" i="8"/>
  <c r="CN459" i="8" a="1"/>
  <c r="CN459" i="8"/>
  <c r="CO459" i="8" a="1"/>
  <c r="CO459" i="8"/>
  <c r="BZ460" i="8" a="1"/>
  <c r="BZ460" i="8"/>
  <c r="CA460" i="8" a="1"/>
  <c r="CA460" i="8"/>
  <c r="CB460" i="8" a="1"/>
  <c r="CB460" i="8"/>
  <c r="CC460" i="8" a="1"/>
  <c r="CC460" i="8"/>
  <c r="CD460" i="8" a="1"/>
  <c r="CD460" i="8"/>
  <c r="CE460" i="8" a="1"/>
  <c r="CE460" i="8"/>
  <c r="CF460" i="8" a="1"/>
  <c r="CF460" i="8"/>
  <c r="CG460" i="8" a="1"/>
  <c r="CG460" i="8"/>
  <c r="CH460" i="8" a="1"/>
  <c r="CH460" i="8"/>
  <c r="CI460" i="8" a="1"/>
  <c r="CI460" i="8"/>
  <c r="CJ460" i="8" a="1"/>
  <c r="CJ460" i="8"/>
  <c r="CK460" i="8" a="1"/>
  <c r="CK460" i="8"/>
  <c r="CL460" i="8" a="1"/>
  <c r="CL460" i="8"/>
  <c r="CM460" i="8" a="1"/>
  <c r="CM460" i="8"/>
  <c r="CN460" i="8" a="1"/>
  <c r="CN460" i="8"/>
  <c r="CO460" i="8" a="1"/>
  <c r="CO460" i="8"/>
  <c r="BZ461" i="8" a="1"/>
  <c r="BZ461" i="8"/>
  <c r="CA461" i="8" a="1"/>
  <c r="CA461" i="8"/>
  <c r="CB461" i="8" a="1"/>
  <c r="CB461" i="8"/>
  <c r="CC461" i="8" a="1"/>
  <c r="CC461" i="8"/>
  <c r="CD461" i="8" a="1"/>
  <c r="CD461" i="8"/>
  <c r="CE461" i="8" a="1"/>
  <c r="CE461" i="8"/>
  <c r="CF461" i="8" a="1"/>
  <c r="CF461" i="8"/>
  <c r="CG461" i="8" a="1"/>
  <c r="CG461" i="8"/>
  <c r="CH461" i="8" a="1"/>
  <c r="CH461" i="8"/>
  <c r="CI461" i="8" a="1"/>
  <c r="CI461" i="8"/>
  <c r="CJ461" i="8" a="1"/>
  <c r="CJ461" i="8"/>
  <c r="CK461" i="8" a="1"/>
  <c r="CK461" i="8"/>
  <c r="CL461" i="8" a="1"/>
  <c r="CL461" i="8"/>
  <c r="CM461" i="8" a="1"/>
  <c r="CM461" i="8"/>
  <c r="CN461" i="8" a="1"/>
  <c r="CN461" i="8"/>
  <c r="CO461" i="8" a="1"/>
  <c r="CO461" i="8"/>
  <c r="BZ462" i="8" a="1"/>
  <c r="BZ462" i="8"/>
  <c r="CA462" i="8" a="1"/>
  <c r="CA462" i="8"/>
  <c r="CB462" i="8" a="1"/>
  <c r="CB462" i="8"/>
  <c r="CC462" i="8" a="1"/>
  <c r="CC462" i="8"/>
  <c r="CD462" i="8" a="1"/>
  <c r="CD462" i="8"/>
  <c r="CE462" i="8" a="1"/>
  <c r="CE462" i="8"/>
  <c r="CF462" i="8" a="1"/>
  <c r="CF462" i="8"/>
  <c r="CG462" i="8" a="1"/>
  <c r="CG462" i="8"/>
  <c r="CH462" i="8" a="1"/>
  <c r="CH462" i="8"/>
  <c r="CI462" i="8" a="1"/>
  <c r="CI462" i="8"/>
  <c r="CJ462" i="8" a="1"/>
  <c r="CJ462" i="8"/>
  <c r="CK462" i="8" a="1"/>
  <c r="CK462" i="8"/>
  <c r="CL462" i="8" a="1"/>
  <c r="CL462" i="8"/>
  <c r="CM462" i="8" a="1"/>
  <c r="CM462" i="8"/>
  <c r="CN462" i="8" a="1"/>
  <c r="CN462" i="8"/>
  <c r="CO462" i="8" a="1"/>
  <c r="CO462" i="8"/>
  <c r="BZ463" i="8" a="1"/>
  <c r="BZ463" i="8"/>
  <c r="CA463" i="8" a="1"/>
  <c r="CA463" i="8"/>
  <c r="CB463" i="8" a="1"/>
  <c r="CB463" i="8"/>
  <c r="CC463" i="8" a="1"/>
  <c r="CC463" i="8"/>
  <c r="CD463" i="8" a="1"/>
  <c r="CD463" i="8"/>
  <c r="CE463" i="8" a="1"/>
  <c r="CE463" i="8"/>
  <c r="CF463" i="8" a="1"/>
  <c r="CF463" i="8"/>
  <c r="CG463" i="8" a="1"/>
  <c r="CG463" i="8"/>
  <c r="CH463" i="8" a="1"/>
  <c r="CH463" i="8"/>
  <c r="CI463" i="8" a="1"/>
  <c r="CI463" i="8"/>
  <c r="CJ463" i="8" a="1"/>
  <c r="CJ463" i="8"/>
  <c r="CK463" i="8" a="1"/>
  <c r="CK463" i="8"/>
  <c r="CL463" i="8" a="1"/>
  <c r="CL463" i="8"/>
  <c r="CM463" i="8" a="1"/>
  <c r="CM463" i="8"/>
  <c r="CN463" i="8" a="1"/>
  <c r="CN463" i="8"/>
  <c r="CO463" i="8" a="1"/>
  <c r="CO463" i="8"/>
  <c r="BZ464" i="8" a="1"/>
  <c r="BZ464" i="8"/>
  <c r="CA464" i="8" a="1"/>
  <c r="CA464" i="8"/>
  <c r="CB464" i="8" a="1"/>
  <c r="CB464" i="8"/>
  <c r="CC464" i="8" a="1"/>
  <c r="CC464" i="8"/>
  <c r="CD464" i="8" a="1"/>
  <c r="CD464" i="8"/>
  <c r="CE464" i="8" a="1"/>
  <c r="CE464" i="8"/>
  <c r="CF464" i="8" a="1"/>
  <c r="CF464" i="8"/>
  <c r="CG464" i="8" a="1"/>
  <c r="CG464" i="8"/>
  <c r="CH464" i="8" a="1"/>
  <c r="CH464" i="8"/>
  <c r="CI464" i="8" a="1"/>
  <c r="CI464" i="8"/>
  <c r="CJ464" i="8" a="1"/>
  <c r="CJ464" i="8"/>
  <c r="CK464" i="8" a="1"/>
  <c r="CK464" i="8"/>
  <c r="CL464" i="8" a="1"/>
  <c r="CL464" i="8"/>
  <c r="CM464" i="8" a="1"/>
  <c r="CM464" i="8"/>
  <c r="CN464" i="8" a="1"/>
  <c r="CN464" i="8"/>
  <c r="CO464" i="8" a="1"/>
  <c r="CO464" i="8"/>
  <c r="BZ465" i="8" a="1"/>
  <c r="BZ465" i="8"/>
  <c r="CA465" i="8" a="1"/>
  <c r="CA465" i="8"/>
  <c r="CB465" i="8" a="1"/>
  <c r="CB465" i="8"/>
  <c r="CC465" i="8" a="1"/>
  <c r="CC465" i="8"/>
  <c r="CD465" i="8" a="1"/>
  <c r="CD465" i="8"/>
  <c r="CE465" i="8" a="1"/>
  <c r="CE465" i="8"/>
  <c r="CF465" i="8" a="1"/>
  <c r="CF465" i="8"/>
  <c r="CG465" i="8" a="1"/>
  <c r="CG465" i="8"/>
  <c r="CH465" i="8" a="1"/>
  <c r="CH465" i="8"/>
  <c r="CI465" i="8" a="1"/>
  <c r="CI465" i="8"/>
  <c r="CJ465" i="8" a="1"/>
  <c r="CJ465" i="8"/>
  <c r="CK465" i="8" a="1"/>
  <c r="CK465" i="8"/>
  <c r="CL465" i="8" a="1"/>
  <c r="CL465" i="8"/>
  <c r="CM465" i="8" a="1"/>
  <c r="CM465" i="8"/>
  <c r="CN465" i="8" a="1"/>
  <c r="CN465" i="8"/>
  <c r="CO465" i="8" a="1"/>
  <c r="CO465" i="8"/>
  <c r="BZ466" i="8" a="1"/>
  <c r="BZ466" i="8"/>
  <c r="CA466" i="8" a="1"/>
  <c r="CA466" i="8"/>
  <c r="CB466" i="8" a="1"/>
  <c r="CB466" i="8"/>
  <c r="CC466" i="8" a="1"/>
  <c r="CC466" i="8"/>
  <c r="CD466" i="8" a="1"/>
  <c r="CD466" i="8"/>
  <c r="CE466" i="8" a="1"/>
  <c r="CE466" i="8"/>
  <c r="CF466" i="8" a="1"/>
  <c r="CF466" i="8"/>
  <c r="CG466" i="8" a="1"/>
  <c r="CG466" i="8"/>
  <c r="CH466" i="8" a="1"/>
  <c r="CH466" i="8"/>
  <c r="CI466" i="8" a="1"/>
  <c r="CI466" i="8"/>
  <c r="CJ466" i="8" a="1"/>
  <c r="CJ466" i="8"/>
  <c r="CK466" i="8" a="1"/>
  <c r="CK466" i="8"/>
  <c r="CL466" i="8" a="1"/>
  <c r="CL466" i="8"/>
  <c r="CM466" i="8" a="1"/>
  <c r="CM466" i="8"/>
  <c r="CN466" i="8" a="1"/>
  <c r="CN466" i="8"/>
  <c r="CO466" i="8" a="1"/>
  <c r="CO466" i="8"/>
  <c r="BZ467" i="8" a="1"/>
  <c r="BZ467" i="8"/>
  <c r="CA467" i="8" a="1"/>
  <c r="CA467" i="8"/>
  <c r="CB467" i="8" a="1"/>
  <c r="CB467" i="8"/>
  <c r="CC467" i="8" a="1"/>
  <c r="CC467" i="8"/>
  <c r="CD467" i="8" a="1"/>
  <c r="CD467" i="8"/>
  <c r="CE467" i="8" a="1"/>
  <c r="CE467" i="8"/>
  <c r="CF467" i="8" a="1"/>
  <c r="CF467" i="8"/>
  <c r="CG467" i="8" a="1"/>
  <c r="CG467" i="8"/>
  <c r="CH467" i="8" a="1"/>
  <c r="CH467" i="8"/>
  <c r="CI467" i="8" a="1"/>
  <c r="CI467" i="8"/>
  <c r="CJ467" i="8" a="1"/>
  <c r="CJ467" i="8"/>
  <c r="CK467" i="8" a="1"/>
  <c r="CK467" i="8"/>
  <c r="CL467" i="8" a="1"/>
  <c r="CL467" i="8"/>
  <c r="CM467" i="8" a="1"/>
  <c r="CM467" i="8"/>
  <c r="CN467" i="8" a="1"/>
  <c r="CN467" i="8"/>
  <c r="CO467" i="8" a="1"/>
  <c r="CO467" i="8"/>
  <c r="BZ468" i="8" a="1"/>
  <c r="BZ468" i="8"/>
  <c r="CA468" i="8" a="1"/>
  <c r="CA468" i="8"/>
  <c r="CB468" i="8" a="1"/>
  <c r="CB468" i="8"/>
  <c r="CC468" i="8" a="1"/>
  <c r="CC468" i="8"/>
  <c r="CD468" i="8" a="1"/>
  <c r="CD468" i="8"/>
  <c r="CE468" i="8" a="1"/>
  <c r="CE468" i="8"/>
  <c r="CF468" i="8" a="1"/>
  <c r="CF468" i="8"/>
  <c r="CG468" i="8" a="1"/>
  <c r="CG468" i="8"/>
  <c r="CH468" i="8" a="1"/>
  <c r="CH468" i="8"/>
  <c r="CI468" i="8" a="1"/>
  <c r="CI468" i="8"/>
  <c r="CJ468" i="8" a="1"/>
  <c r="CJ468" i="8"/>
  <c r="CK468" i="8" a="1"/>
  <c r="CK468" i="8"/>
  <c r="CL468" i="8" a="1"/>
  <c r="CL468" i="8"/>
  <c r="CM468" i="8" a="1"/>
  <c r="CM468" i="8"/>
  <c r="CN468" i="8" a="1"/>
  <c r="CN468" i="8"/>
  <c r="CO468" i="8" a="1"/>
  <c r="CO468" i="8"/>
  <c r="BZ469" i="8" a="1"/>
  <c r="BZ469" i="8"/>
  <c r="CA469" i="8" a="1"/>
  <c r="CA469" i="8"/>
  <c r="CB469" i="8" a="1"/>
  <c r="CB469" i="8"/>
  <c r="CC469" i="8" a="1"/>
  <c r="CC469" i="8"/>
  <c r="CD469" i="8" a="1"/>
  <c r="CD469" i="8"/>
  <c r="CE469" i="8" a="1"/>
  <c r="CE469" i="8"/>
  <c r="CF469" i="8" a="1"/>
  <c r="CF469" i="8"/>
  <c r="CG469" i="8" a="1"/>
  <c r="CG469" i="8"/>
  <c r="CH469" i="8" a="1"/>
  <c r="CH469" i="8"/>
  <c r="CI469" i="8" a="1"/>
  <c r="CI469" i="8"/>
  <c r="CJ469" i="8" a="1"/>
  <c r="CJ469" i="8"/>
  <c r="CK469" i="8" a="1"/>
  <c r="CK469" i="8"/>
  <c r="CL469" i="8" a="1"/>
  <c r="CL469" i="8"/>
  <c r="CM469" i="8" a="1"/>
  <c r="CM469" i="8"/>
  <c r="CN469" i="8" a="1"/>
  <c r="CN469" i="8"/>
  <c r="CO469" i="8" a="1"/>
  <c r="CO469" i="8"/>
  <c r="BZ470" i="8" a="1"/>
  <c r="BZ470" i="8"/>
  <c r="CA470" i="8" a="1"/>
  <c r="CA470" i="8"/>
  <c r="CB470" i="8" a="1"/>
  <c r="CB470" i="8"/>
  <c r="CC470" i="8" a="1"/>
  <c r="CC470" i="8"/>
  <c r="CD470" i="8" a="1"/>
  <c r="CD470" i="8"/>
  <c r="CE470" i="8" a="1"/>
  <c r="CE470" i="8"/>
  <c r="CF470" i="8" a="1"/>
  <c r="CF470" i="8"/>
  <c r="CG470" i="8" a="1"/>
  <c r="CG470" i="8"/>
  <c r="CH470" i="8" a="1"/>
  <c r="CH470" i="8"/>
  <c r="CI470" i="8" a="1"/>
  <c r="CI470" i="8"/>
  <c r="CJ470" i="8" a="1"/>
  <c r="CJ470" i="8"/>
  <c r="CK470" i="8" a="1"/>
  <c r="CK470" i="8"/>
  <c r="CL470" i="8" a="1"/>
  <c r="CL470" i="8"/>
  <c r="CM470" i="8" a="1"/>
  <c r="CM470" i="8"/>
  <c r="CN470" i="8" a="1"/>
  <c r="CN470" i="8"/>
  <c r="CO470" i="8" a="1"/>
  <c r="CO470" i="8"/>
  <c r="BZ471" i="8" a="1"/>
  <c r="BZ471" i="8"/>
  <c r="CA471" i="8" a="1"/>
  <c r="CA471" i="8"/>
  <c r="CB471" i="8" a="1"/>
  <c r="CB471" i="8"/>
  <c r="CC471" i="8" a="1"/>
  <c r="CC471" i="8"/>
  <c r="CD471" i="8" a="1"/>
  <c r="CD471" i="8"/>
  <c r="CE471" i="8" a="1"/>
  <c r="CE471" i="8"/>
  <c r="CF471" i="8" a="1"/>
  <c r="CF471" i="8"/>
  <c r="CG471" i="8" a="1"/>
  <c r="CG471" i="8"/>
  <c r="CH471" i="8" a="1"/>
  <c r="CH471" i="8"/>
  <c r="CI471" i="8" a="1"/>
  <c r="CI471" i="8"/>
  <c r="CJ471" i="8" a="1"/>
  <c r="CJ471" i="8"/>
  <c r="CK471" i="8" a="1"/>
  <c r="CK471" i="8"/>
  <c r="CL471" i="8" a="1"/>
  <c r="CL471" i="8"/>
  <c r="CM471" i="8" a="1"/>
  <c r="CM471" i="8"/>
  <c r="CN471" i="8" a="1"/>
  <c r="CN471" i="8"/>
  <c r="CO471" i="8" a="1"/>
  <c r="CO471" i="8"/>
  <c r="BZ472" i="8" a="1"/>
  <c r="BZ472" i="8"/>
  <c r="CA472" i="8" a="1"/>
  <c r="CA472" i="8"/>
  <c r="CB472" i="8" a="1"/>
  <c r="CB472" i="8"/>
  <c r="CC472" i="8" a="1"/>
  <c r="CC472" i="8"/>
  <c r="CD472" i="8" a="1"/>
  <c r="CD472" i="8"/>
  <c r="CE472" i="8" a="1"/>
  <c r="CE472" i="8"/>
  <c r="CF472" i="8" a="1"/>
  <c r="CF472" i="8"/>
  <c r="CG472" i="8" a="1"/>
  <c r="CG472" i="8"/>
  <c r="CH472" i="8" a="1"/>
  <c r="CH472" i="8"/>
  <c r="CI472" i="8" a="1"/>
  <c r="CI472" i="8"/>
  <c r="CJ472" i="8" a="1"/>
  <c r="CJ472" i="8"/>
  <c r="CK472" i="8" a="1"/>
  <c r="CK472" i="8"/>
  <c r="CL472" i="8" a="1"/>
  <c r="CL472" i="8"/>
  <c r="CM472" i="8" a="1"/>
  <c r="CM472" i="8"/>
  <c r="CN472" i="8" a="1"/>
  <c r="CN472" i="8"/>
  <c r="CO472" i="8" a="1"/>
  <c r="CO472" i="8"/>
  <c r="BZ473" i="8" a="1"/>
  <c r="BZ473" i="8"/>
  <c r="CA473" i="8" a="1"/>
  <c r="CA473" i="8"/>
  <c r="CB473" i="8" a="1"/>
  <c r="CB473" i="8"/>
  <c r="CC473" i="8" a="1"/>
  <c r="CC473" i="8"/>
  <c r="CD473" i="8" a="1"/>
  <c r="CD473" i="8"/>
  <c r="CE473" i="8" a="1"/>
  <c r="CE473" i="8"/>
  <c r="CF473" i="8" a="1"/>
  <c r="CF473" i="8"/>
  <c r="CG473" i="8" a="1"/>
  <c r="CG473" i="8"/>
  <c r="CH473" i="8" a="1"/>
  <c r="CH473" i="8"/>
  <c r="CI473" i="8" a="1"/>
  <c r="CI473" i="8"/>
  <c r="CJ473" i="8" a="1"/>
  <c r="CJ473" i="8"/>
  <c r="CK473" i="8" a="1"/>
  <c r="CK473" i="8"/>
  <c r="CL473" i="8" a="1"/>
  <c r="CL473" i="8"/>
  <c r="CM473" i="8" a="1"/>
  <c r="CM473" i="8"/>
  <c r="CN473" i="8" a="1"/>
  <c r="CN473" i="8"/>
  <c r="CO473" i="8" a="1"/>
  <c r="CO473" i="8"/>
  <c r="BZ474" i="8" a="1"/>
  <c r="BZ474" i="8"/>
  <c r="CA474" i="8" a="1"/>
  <c r="CA474" i="8"/>
  <c r="CB474" i="8" a="1"/>
  <c r="CB474" i="8"/>
  <c r="CC474" i="8" a="1"/>
  <c r="CC474" i="8"/>
  <c r="CD474" i="8" a="1"/>
  <c r="CD474" i="8"/>
  <c r="CE474" i="8" a="1"/>
  <c r="CE474" i="8"/>
  <c r="CF474" i="8" a="1"/>
  <c r="CF474" i="8"/>
  <c r="CG474" i="8" a="1"/>
  <c r="CG474" i="8"/>
  <c r="CH474" i="8" a="1"/>
  <c r="CH474" i="8"/>
  <c r="CI474" i="8" a="1"/>
  <c r="CI474" i="8"/>
  <c r="CJ474" i="8" a="1"/>
  <c r="CJ474" i="8"/>
  <c r="CK474" i="8" a="1"/>
  <c r="CK474" i="8"/>
  <c r="CL474" i="8" a="1"/>
  <c r="CL474" i="8"/>
  <c r="CM474" i="8" a="1"/>
  <c r="CM474" i="8"/>
  <c r="CN474" i="8" a="1"/>
  <c r="CN474" i="8"/>
  <c r="CO474" i="8" a="1"/>
  <c r="CO474" i="8"/>
  <c r="BZ475" i="8" a="1"/>
  <c r="BZ475" i="8"/>
  <c r="CA475" i="8" a="1"/>
  <c r="CA475" i="8"/>
  <c r="CB475" i="8" a="1"/>
  <c r="CB475" i="8"/>
  <c r="CC475" i="8" a="1"/>
  <c r="CC475" i="8"/>
  <c r="CD475" i="8" a="1"/>
  <c r="CD475" i="8"/>
  <c r="CE475" i="8" a="1"/>
  <c r="CE475" i="8"/>
  <c r="CF475" i="8" a="1"/>
  <c r="CF475" i="8"/>
  <c r="CG475" i="8" a="1"/>
  <c r="CG475" i="8"/>
  <c r="CH475" i="8" a="1"/>
  <c r="CH475" i="8"/>
  <c r="CI475" i="8" a="1"/>
  <c r="CI475" i="8"/>
  <c r="CJ475" i="8" a="1"/>
  <c r="CJ475" i="8"/>
  <c r="CK475" i="8" a="1"/>
  <c r="CK475" i="8"/>
  <c r="CL475" i="8" a="1"/>
  <c r="CL475" i="8"/>
  <c r="CM475" i="8" a="1"/>
  <c r="CM475" i="8"/>
  <c r="CN475" i="8" a="1"/>
  <c r="CN475" i="8"/>
  <c r="CO475" i="8" a="1"/>
  <c r="CO475" i="8"/>
  <c r="BZ476" i="8" a="1"/>
  <c r="BZ476" i="8"/>
  <c r="CA476" i="8" a="1"/>
  <c r="CA476" i="8"/>
  <c r="CB476" i="8" a="1"/>
  <c r="CB476" i="8"/>
  <c r="CC476" i="8" a="1"/>
  <c r="CC476" i="8"/>
  <c r="CD476" i="8" a="1"/>
  <c r="CD476" i="8"/>
  <c r="CE476" i="8" a="1"/>
  <c r="CE476" i="8"/>
  <c r="CF476" i="8" a="1"/>
  <c r="CF476" i="8"/>
  <c r="CG476" i="8" a="1"/>
  <c r="CG476" i="8"/>
  <c r="CH476" i="8" a="1"/>
  <c r="CH476" i="8"/>
  <c r="CI476" i="8" a="1"/>
  <c r="CI476" i="8"/>
  <c r="CJ476" i="8" a="1"/>
  <c r="CJ476" i="8"/>
  <c r="CK476" i="8" a="1"/>
  <c r="CK476" i="8"/>
  <c r="CL476" i="8" a="1"/>
  <c r="CL476" i="8"/>
  <c r="CM476" i="8" a="1"/>
  <c r="CM476" i="8"/>
  <c r="CN476" i="8" a="1"/>
  <c r="CN476" i="8"/>
  <c r="CO476" i="8" a="1"/>
  <c r="CO476" i="8"/>
  <c r="BZ477" i="8" a="1"/>
  <c r="BZ477" i="8"/>
  <c r="CA477" i="8" a="1"/>
  <c r="CA477" i="8"/>
  <c r="CB477" i="8" a="1"/>
  <c r="CB477" i="8"/>
  <c r="CC477" i="8" a="1"/>
  <c r="CC477" i="8"/>
  <c r="CD477" i="8" a="1"/>
  <c r="CD477" i="8"/>
  <c r="CE477" i="8" a="1"/>
  <c r="CE477" i="8"/>
  <c r="CF477" i="8" a="1"/>
  <c r="CF477" i="8"/>
  <c r="CG477" i="8" a="1"/>
  <c r="CG477" i="8"/>
  <c r="CH477" i="8" a="1"/>
  <c r="CH477" i="8"/>
  <c r="CI477" i="8" a="1"/>
  <c r="CI477" i="8"/>
  <c r="CJ477" i="8" a="1"/>
  <c r="CJ477" i="8"/>
  <c r="CK477" i="8" a="1"/>
  <c r="CK477" i="8"/>
  <c r="CL477" i="8" a="1"/>
  <c r="CL477" i="8"/>
  <c r="CM477" i="8" a="1"/>
  <c r="CM477" i="8"/>
  <c r="CN477" i="8" a="1"/>
  <c r="CN477" i="8"/>
  <c r="CO477" i="8" a="1"/>
  <c r="CO477" i="8"/>
  <c r="BZ478" i="8" a="1"/>
  <c r="BZ478" i="8"/>
  <c r="CA478" i="8" a="1"/>
  <c r="CA478" i="8"/>
  <c r="CB478" i="8" a="1"/>
  <c r="CB478" i="8"/>
  <c r="CC478" i="8" a="1"/>
  <c r="CC478" i="8"/>
  <c r="CD478" i="8" a="1"/>
  <c r="CD478" i="8"/>
  <c r="CE478" i="8" a="1"/>
  <c r="CE478" i="8"/>
  <c r="CF478" i="8" a="1"/>
  <c r="CF478" i="8"/>
  <c r="CG478" i="8" a="1"/>
  <c r="CG478" i="8"/>
  <c r="CH478" i="8" a="1"/>
  <c r="CH478" i="8"/>
  <c r="CI478" i="8" a="1"/>
  <c r="CI478" i="8"/>
  <c r="CJ478" i="8" a="1"/>
  <c r="CJ478" i="8"/>
  <c r="CK478" i="8" a="1"/>
  <c r="CK478" i="8"/>
  <c r="CL478" i="8" a="1"/>
  <c r="CL478" i="8"/>
  <c r="CM478" i="8" a="1"/>
  <c r="CM478" i="8"/>
  <c r="CN478" i="8" a="1"/>
  <c r="CN478" i="8"/>
  <c r="CO478" i="8" a="1"/>
  <c r="CO478" i="8"/>
  <c r="BZ479" i="8" a="1"/>
  <c r="BZ479" i="8"/>
  <c r="CA479" i="8" a="1"/>
  <c r="CA479" i="8"/>
  <c r="CB479" i="8" a="1"/>
  <c r="CB479" i="8"/>
  <c r="CC479" i="8" a="1"/>
  <c r="CC479" i="8"/>
  <c r="CD479" i="8" a="1"/>
  <c r="CD479" i="8"/>
  <c r="CE479" i="8" a="1"/>
  <c r="CE479" i="8"/>
  <c r="CF479" i="8" a="1"/>
  <c r="CF479" i="8"/>
  <c r="CG479" i="8" a="1"/>
  <c r="CG479" i="8"/>
  <c r="CH479" i="8" a="1"/>
  <c r="CH479" i="8"/>
  <c r="CI479" i="8" a="1"/>
  <c r="CI479" i="8"/>
  <c r="CJ479" i="8" a="1"/>
  <c r="CJ479" i="8"/>
  <c r="CK479" i="8" a="1"/>
  <c r="CK479" i="8"/>
  <c r="CL479" i="8" a="1"/>
  <c r="CL479" i="8"/>
  <c r="CM479" i="8" a="1"/>
  <c r="CM479" i="8"/>
  <c r="CN479" i="8" a="1"/>
  <c r="CN479" i="8"/>
  <c r="CO479" i="8" a="1"/>
  <c r="CO479" i="8"/>
  <c r="BZ480" i="8" a="1"/>
  <c r="BZ480" i="8"/>
  <c r="CA480" i="8" a="1"/>
  <c r="CA480" i="8"/>
  <c r="CB480" i="8" a="1"/>
  <c r="CB480" i="8"/>
  <c r="CC480" i="8" a="1"/>
  <c r="CC480" i="8"/>
  <c r="CD480" i="8" a="1"/>
  <c r="CD480" i="8"/>
  <c r="CE480" i="8" a="1"/>
  <c r="CE480" i="8"/>
  <c r="CF480" i="8" a="1"/>
  <c r="CF480" i="8"/>
  <c r="CG480" i="8" a="1"/>
  <c r="CG480" i="8"/>
  <c r="CH480" i="8" a="1"/>
  <c r="CH480" i="8"/>
  <c r="CI480" i="8" a="1"/>
  <c r="CI480" i="8"/>
  <c r="CJ480" i="8" a="1"/>
  <c r="CJ480" i="8"/>
  <c r="CK480" i="8" a="1"/>
  <c r="CK480" i="8"/>
  <c r="CL480" i="8" a="1"/>
  <c r="CL480" i="8"/>
  <c r="CM480" i="8" a="1"/>
  <c r="CM480" i="8"/>
  <c r="CN480" i="8" a="1"/>
  <c r="CN480" i="8"/>
  <c r="CO480" i="8" a="1"/>
  <c r="CO480" i="8"/>
  <c r="BZ481" i="8" a="1"/>
  <c r="BZ481" i="8"/>
  <c r="CA481" i="8" a="1"/>
  <c r="CA481" i="8"/>
  <c r="CB481" i="8" a="1"/>
  <c r="CB481" i="8"/>
  <c r="CC481" i="8" a="1"/>
  <c r="CC481" i="8"/>
  <c r="CD481" i="8" a="1"/>
  <c r="CD481" i="8"/>
  <c r="CE481" i="8" a="1"/>
  <c r="CE481" i="8"/>
  <c r="CF481" i="8" a="1"/>
  <c r="CF481" i="8"/>
  <c r="CG481" i="8" a="1"/>
  <c r="CG481" i="8"/>
  <c r="CH481" i="8" a="1"/>
  <c r="CH481" i="8"/>
  <c r="CI481" i="8" a="1"/>
  <c r="CI481" i="8"/>
  <c r="CJ481" i="8" a="1"/>
  <c r="CJ481" i="8"/>
  <c r="CK481" i="8" a="1"/>
  <c r="CK481" i="8"/>
  <c r="CL481" i="8" a="1"/>
  <c r="CL481" i="8"/>
  <c r="CM481" i="8" a="1"/>
  <c r="CM481" i="8"/>
  <c r="CN481" i="8" a="1"/>
  <c r="CN481" i="8"/>
  <c r="CO481" i="8" a="1"/>
  <c r="CO481" i="8"/>
  <c r="BZ482" i="8" a="1"/>
  <c r="BZ482" i="8"/>
  <c r="CA482" i="8" a="1"/>
  <c r="CA482" i="8"/>
  <c r="CB482" i="8" a="1"/>
  <c r="CB482" i="8"/>
  <c r="CC482" i="8" a="1"/>
  <c r="CC482" i="8"/>
  <c r="CD482" i="8" a="1"/>
  <c r="CD482" i="8"/>
  <c r="CE482" i="8" a="1"/>
  <c r="CE482" i="8"/>
  <c r="CF482" i="8" a="1"/>
  <c r="CF482" i="8"/>
  <c r="CG482" i="8" a="1"/>
  <c r="CG482" i="8"/>
  <c r="CH482" i="8" a="1"/>
  <c r="CH482" i="8"/>
  <c r="CI482" i="8" a="1"/>
  <c r="CI482" i="8"/>
  <c r="CJ482" i="8" a="1"/>
  <c r="CJ482" i="8"/>
  <c r="CK482" i="8" a="1"/>
  <c r="CK482" i="8"/>
  <c r="CL482" i="8" a="1"/>
  <c r="CL482" i="8"/>
  <c r="CM482" i="8" a="1"/>
  <c r="CM482" i="8"/>
  <c r="CN482" i="8" a="1"/>
  <c r="CN482" i="8"/>
  <c r="CO482" i="8" a="1"/>
  <c r="CO482" i="8"/>
  <c r="BZ483" i="8" a="1"/>
  <c r="BZ483" i="8"/>
  <c r="CA483" i="8" a="1"/>
  <c r="CA483" i="8"/>
  <c r="CB483" i="8" a="1"/>
  <c r="CB483" i="8"/>
  <c r="CC483" i="8" a="1"/>
  <c r="CC483" i="8"/>
  <c r="CD483" i="8" a="1"/>
  <c r="CD483" i="8"/>
  <c r="CE483" i="8" a="1"/>
  <c r="CE483" i="8"/>
  <c r="CF483" i="8" a="1"/>
  <c r="CF483" i="8"/>
  <c r="CG483" i="8" a="1"/>
  <c r="CG483" i="8"/>
  <c r="CH483" i="8" a="1"/>
  <c r="CH483" i="8"/>
  <c r="CI483" i="8" a="1"/>
  <c r="CI483" i="8"/>
  <c r="CJ483" i="8" a="1"/>
  <c r="CJ483" i="8"/>
  <c r="CK483" i="8" a="1"/>
  <c r="CK483" i="8"/>
  <c r="CL483" i="8" a="1"/>
  <c r="CL483" i="8"/>
  <c r="CM483" i="8" a="1"/>
  <c r="CM483" i="8"/>
  <c r="CN483" i="8" a="1"/>
  <c r="CN483" i="8"/>
  <c r="CO483" i="8" a="1"/>
  <c r="CO483" i="8"/>
  <c r="BZ484" i="8" a="1"/>
  <c r="BZ484" i="8"/>
  <c r="CA484" i="8" a="1"/>
  <c r="CA484" i="8"/>
  <c r="CB484" i="8" a="1"/>
  <c r="CB484" i="8"/>
  <c r="CC484" i="8" a="1"/>
  <c r="CC484" i="8"/>
  <c r="CD484" i="8" a="1"/>
  <c r="CD484" i="8"/>
  <c r="CE484" i="8" a="1"/>
  <c r="CE484" i="8"/>
  <c r="CF484" i="8" a="1"/>
  <c r="CF484" i="8"/>
  <c r="CG484" i="8" a="1"/>
  <c r="CG484" i="8"/>
  <c r="CH484" i="8" a="1"/>
  <c r="CH484" i="8"/>
  <c r="CI484" i="8" a="1"/>
  <c r="CI484" i="8"/>
  <c r="CJ484" i="8" a="1"/>
  <c r="CJ484" i="8"/>
  <c r="CK484" i="8" a="1"/>
  <c r="CK484" i="8"/>
  <c r="CL484" i="8" a="1"/>
  <c r="CL484" i="8"/>
  <c r="CM484" i="8" a="1"/>
  <c r="CM484" i="8"/>
  <c r="CN484" i="8" a="1"/>
  <c r="CN484" i="8"/>
  <c r="CO484" i="8" a="1"/>
  <c r="CO484" i="8"/>
  <c r="BZ485" i="8" a="1"/>
  <c r="BZ485" i="8"/>
  <c r="CA485" i="8" a="1"/>
  <c r="CA485" i="8"/>
  <c r="CB485" i="8" a="1"/>
  <c r="CB485" i="8"/>
  <c r="CC485" i="8" a="1"/>
  <c r="CC485" i="8"/>
  <c r="CD485" i="8" a="1"/>
  <c r="CD485" i="8"/>
  <c r="CE485" i="8" a="1"/>
  <c r="CE485" i="8"/>
  <c r="CF485" i="8" a="1"/>
  <c r="CF485" i="8"/>
  <c r="CG485" i="8" a="1"/>
  <c r="CG485" i="8"/>
  <c r="CH485" i="8" a="1"/>
  <c r="CH485" i="8"/>
  <c r="CI485" i="8" a="1"/>
  <c r="CI485" i="8"/>
  <c r="CJ485" i="8" a="1"/>
  <c r="CJ485" i="8"/>
  <c r="CK485" i="8" a="1"/>
  <c r="CK485" i="8"/>
  <c r="CL485" i="8" a="1"/>
  <c r="CL485" i="8"/>
  <c r="CM485" i="8" a="1"/>
  <c r="CM485" i="8"/>
  <c r="CN485" i="8" a="1"/>
  <c r="CN485" i="8"/>
  <c r="CO485" i="8" a="1"/>
  <c r="CO485" i="8"/>
  <c r="BZ486" i="8" a="1"/>
  <c r="BZ486" i="8"/>
  <c r="CA486" i="8" a="1"/>
  <c r="CA486" i="8"/>
  <c r="CB486" i="8" a="1"/>
  <c r="CB486" i="8"/>
  <c r="CC486" i="8" a="1"/>
  <c r="CC486" i="8"/>
  <c r="CD486" i="8" a="1"/>
  <c r="CD486" i="8"/>
  <c r="CE486" i="8" a="1"/>
  <c r="CE486" i="8"/>
  <c r="CF486" i="8" a="1"/>
  <c r="CF486" i="8"/>
  <c r="CG486" i="8" a="1"/>
  <c r="CG486" i="8"/>
  <c r="CH486" i="8" a="1"/>
  <c r="CH486" i="8"/>
  <c r="CI486" i="8" a="1"/>
  <c r="CI486" i="8"/>
  <c r="CJ486" i="8" a="1"/>
  <c r="CJ486" i="8"/>
  <c r="CK486" i="8" a="1"/>
  <c r="CK486" i="8"/>
  <c r="CL486" i="8" a="1"/>
  <c r="CL486" i="8"/>
  <c r="CM486" i="8" a="1"/>
  <c r="CM486" i="8"/>
  <c r="CN486" i="8" a="1"/>
  <c r="CN486" i="8"/>
  <c r="CO486" i="8" a="1"/>
  <c r="CO486" i="8"/>
  <c r="BZ487" i="8" a="1"/>
  <c r="BZ487" i="8"/>
  <c r="CA487" i="8" a="1"/>
  <c r="CA487" i="8"/>
  <c r="CB487" i="8" a="1"/>
  <c r="CB487" i="8"/>
  <c r="CC487" i="8" a="1"/>
  <c r="CC487" i="8"/>
  <c r="CD487" i="8" a="1"/>
  <c r="CD487" i="8"/>
  <c r="CE487" i="8" a="1"/>
  <c r="CE487" i="8"/>
  <c r="CF487" i="8" a="1"/>
  <c r="CF487" i="8"/>
  <c r="CG487" i="8" a="1"/>
  <c r="CG487" i="8"/>
  <c r="CH487" i="8" a="1"/>
  <c r="CH487" i="8"/>
  <c r="CI487" i="8" a="1"/>
  <c r="CI487" i="8"/>
  <c r="CJ487" i="8" a="1"/>
  <c r="CJ487" i="8"/>
  <c r="CK487" i="8" a="1"/>
  <c r="CK487" i="8"/>
  <c r="CL487" i="8" a="1"/>
  <c r="CL487" i="8"/>
  <c r="CM487" i="8" a="1"/>
  <c r="CM487" i="8"/>
  <c r="CN487" i="8" a="1"/>
  <c r="CN487" i="8"/>
  <c r="CO487" i="8" a="1"/>
  <c r="CO487" i="8"/>
  <c r="BZ488" i="8" a="1"/>
  <c r="BZ488" i="8"/>
  <c r="CA488" i="8" a="1"/>
  <c r="CA488" i="8"/>
  <c r="CB488" i="8" a="1"/>
  <c r="CB488" i="8"/>
  <c r="CC488" i="8" a="1"/>
  <c r="CC488" i="8"/>
  <c r="CD488" i="8" a="1"/>
  <c r="CD488" i="8"/>
  <c r="CE488" i="8" a="1"/>
  <c r="CE488" i="8"/>
  <c r="CF488" i="8" a="1"/>
  <c r="CF488" i="8"/>
  <c r="CG488" i="8" a="1"/>
  <c r="CG488" i="8"/>
  <c r="CH488" i="8" a="1"/>
  <c r="CH488" i="8"/>
  <c r="CI488" i="8" a="1"/>
  <c r="CI488" i="8"/>
  <c r="CJ488" i="8" a="1"/>
  <c r="CJ488" i="8"/>
  <c r="CK488" i="8" a="1"/>
  <c r="CK488" i="8"/>
  <c r="CL488" i="8" a="1"/>
  <c r="CL488" i="8"/>
  <c r="CM488" i="8" a="1"/>
  <c r="CM488" i="8"/>
  <c r="CN488" i="8" a="1"/>
  <c r="CN488" i="8"/>
  <c r="CO488" i="8" a="1"/>
  <c r="CO488" i="8"/>
  <c r="BZ489" i="8" a="1"/>
  <c r="BZ489" i="8"/>
  <c r="CA489" i="8" a="1"/>
  <c r="CA489" i="8"/>
  <c r="CB489" i="8" a="1"/>
  <c r="CB489" i="8"/>
  <c r="CC489" i="8" a="1"/>
  <c r="CC489" i="8"/>
  <c r="CD489" i="8" a="1"/>
  <c r="CD489" i="8"/>
  <c r="CE489" i="8" a="1"/>
  <c r="CE489" i="8"/>
  <c r="CF489" i="8" a="1"/>
  <c r="CF489" i="8"/>
  <c r="CG489" i="8" a="1"/>
  <c r="CG489" i="8"/>
  <c r="CH489" i="8" a="1"/>
  <c r="CH489" i="8"/>
  <c r="CI489" i="8" a="1"/>
  <c r="CI489" i="8"/>
  <c r="CJ489" i="8" a="1"/>
  <c r="CJ489" i="8"/>
  <c r="CK489" i="8" a="1"/>
  <c r="CK489" i="8"/>
  <c r="CL489" i="8" a="1"/>
  <c r="CL489" i="8"/>
  <c r="CM489" i="8" a="1"/>
  <c r="CM489" i="8"/>
  <c r="CN489" i="8" a="1"/>
  <c r="CN489" i="8"/>
  <c r="CO489" i="8" a="1"/>
  <c r="CO489" i="8"/>
  <c r="BZ490" i="8" a="1"/>
  <c r="BZ490" i="8"/>
  <c r="CA490" i="8" a="1"/>
  <c r="CA490" i="8"/>
  <c r="CB490" i="8" a="1"/>
  <c r="CB490" i="8"/>
  <c r="CC490" i="8" a="1"/>
  <c r="CC490" i="8"/>
  <c r="CD490" i="8" a="1"/>
  <c r="CD490" i="8"/>
  <c r="CE490" i="8" a="1"/>
  <c r="CE490" i="8"/>
  <c r="CF490" i="8" a="1"/>
  <c r="CF490" i="8"/>
  <c r="CG490" i="8" a="1"/>
  <c r="CG490" i="8"/>
  <c r="CH490" i="8" a="1"/>
  <c r="CH490" i="8"/>
  <c r="CI490" i="8" a="1"/>
  <c r="CI490" i="8"/>
  <c r="CJ490" i="8" a="1"/>
  <c r="CJ490" i="8"/>
  <c r="CK490" i="8" a="1"/>
  <c r="CK490" i="8"/>
  <c r="CL490" i="8" a="1"/>
  <c r="CL490" i="8"/>
  <c r="CM490" i="8" a="1"/>
  <c r="CM490" i="8"/>
  <c r="CN490" i="8" a="1"/>
  <c r="CN490" i="8"/>
  <c r="CO490" i="8" a="1"/>
  <c r="CO490" i="8"/>
  <c r="BZ491" i="8" a="1"/>
  <c r="BZ491" i="8"/>
  <c r="CA491" i="8" a="1"/>
  <c r="CA491" i="8"/>
  <c r="CB491" i="8" a="1"/>
  <c r="CB491" i="8"/>
  <c r="CC491" i="8" a="1"/>
  <c r="CC491" i="8"/>
  <c r="CD491" i="8" a="1"/>
  <c r="CD491" i="8"/>
  <c r="CE491" i="8" a="1"/>
  <c r="CE491" i="8"/>
  <c r="CF491" i="8" a="1"/>
  <c r="CF491" i="8"/>
  <c r="CG491" i="8" a="1"/>
  <c r="CG491" i="8"/>
  <c r="CH491" i="8" a="1"/>
  <c r="CH491" i="8"/>
  <c r="CI491" i="8" a="1"/>
  <c r="CI491" i="8"/>
  <c r="CJ491" i="8" a="1"/>
  <c r="CJ491" i="8"/>
  <c r="CK491" i="8" a="1"/>
  <c r="CK491" i="8"/>
  <c r="CL491" i="8" a="1"/>
  <c r="CL491" i="8"/>
  <c r="CM491" i="8" a="1"/>
  <c r="CM491" i="8"/>
  <c r="CN491" i="8" a="1"/>
  <c r="CN491" i="8"/>
  <c r="CO491" i="8" a="1"/>
  <c r="CO491" i="8"/>
  <c r="BZ492" i="8" a="1"/>
  <c r="BZ492" i="8"/>
  <c r="CA492" i="8" a="1"/>
  <c r="CA492" i="8"/>
  <c r="CB492" i="8" a="1"/>
  <c r="CB492" i="8"/>
  <c r="CC492" i="8" a="1"/>
  <c r="CC492" i="8"/>
  <c r="CD492" i="8" a="1"/>
  <c r="CD492" i="8"/>
  <c r="CE492" i="8" a="1"/>
  <c r="CE492" i="8"/>
  <c r="CF492" i="8" a="1"/>
  <c r="CF492" i="8"/>
  <c r="CG492" i="8" a="1"/>
  <c r="CG492" i="8"/>
  <c r="CH492" i="8" a="1"/>
  <c r="CH492" i="8"/>
  <c r="CI492" i="8" a="1"/>
  <c r="CI492" i="8"/>
  <c r="CJ492" i="8" a="1"/>
  <c r="CJ492" i="8"/>
  <c r="CK492" i="8" a="1"/>
  <c r="CK492" i="8"/>
  <c r="CL492" i="8" a="1"/>
  <c r="CL492" i="8"/>
  <c r="CM492" i="8" a="1"/>
  <c r="CM492" i="8"/>
  <c r="CN492" i="8" a="1"/>
  <c r="CN492" i="8"/>
  <c r="CO492" i="8" a="1"/>
  <c r="CO492" i="8"/>
  <c r="BZ493" i="8" a="1"/>
  <c r="BZ493" i="8"/>
  <c r="CA493" i="8" a="1"/>
  <c r="CA493" i="8"/>
  <c r="CB493" i="8" a="1"/>
  <c r="CB493" i="8"/>
  <c r="CC493" i="8" a="1"/>
  <c r="CC493" i="8"/>
  <c r="CD493" i="8" a="1"/>
  <c r="CD493" i="8"/>
  <c r="CE493" i="8" a="1"/>
  <c r="CE493" i="8"/>
  <c r="CF493" i="8" a="1"/>
  <c r="CF493" i="8"/>
  <c r="CG493" i="8" a="1"/>
  <c r="CG493" i="8"/>
  <c r="CH493" i="8" a="1"/>
  <c r="CH493" i="8"/>
  <c r="CI493" i="8" a="1"/>
  <c r="CI493" i="8"/>
  <c r="CJ493" i="8" a="1"/>
  <c r="CJ493" i="8"/>
  <c r="CK493" i="8" a="1"/>
  <c r="CK493" i="8"/>
  <c r="CL493" i="8" a="1"/>
  <c r="CL493" i="8"/>
  <c r="CM493" i="8" a="1"/>
  <c r="CM493" i="8"/>
  <c r="CN493" i="8" a="1"/>
  <c r="CN493" i="8"/>
  <c r="CO493" i="8" a="1"/>
  <c r="CO493" i="8"/>
  <c r="BZ494" i="8" a="1"/>
  <c r="BZ494" i="8"/>
  <c r="CA494" i="8" a="1"/>
  <c r="CA494" i="8"/>
  <c r="CB494" i="8" a="1"/>
  <c r="CB494" i="8"/>
  <c r="CC494" i="8" a="1"/>
  <c r="CC494" i="8"/>
  <c r="CD494" i="8" a="1"/>
  <c r="CD494" i="8"/>
  <c r="CE494" i="8" a="1"/>
  <c r="CE494" i="8"/>
  <c r="CF494" i="8" a="1"/>
  <c r="CF494" i="8"/>
  <c r="CG494" i="8" a="1"/>
  <c r="CG494" i="8"/>
  <c r="CH494" i="8" a="1"/>
  <c r="CH494" i="8"/>
  <c r="CI494" i="8" a="1"/>
  <c r="CI494" i="8"/>
  <c r="CJ494" i="8" a="1"/>
  <c r="CJ494" i="8"/>
  <c r="CK494" i="8" a="1"/>
  <c r="CK494" i="8"/>
  <c r="CL494" i="8" a="1"/>
  <c r="CL494" i="8"/>
  <c r="CM494" i="8" a="1"/>
  <c r="CM494" i="8"/>
  <c r="CN494" i="8" a="1"/>
  <c r="CN494" i="8"/>
  <c r="CO494" i="8" a="1"/>
  <c r="CO494" i="8"/>
  <c r="BZ495" i="8" a="1"/>
  <c r="BZ495" i="8"/>
  <c r="CA495" i="8" a="1"/>
  <c r="CA495" i="8"/>
  <c r="CB495" i="8" a="1"/>
  <c r="CB495" i="8"/>
  <c r="CC495" i="8" a="1"/>
  <c r="CC495" i="8"/>
  <c r="CD495" i="8" a="1"/>
  <c r="CD495" i="8"/>
  <c r="CE495" i="8" a="1"/>
  <c r="CE495" i="8"/>
  <c r="CF495" i="8" a="1"/>
  <c r="CF495" i="8"/>
  <c r="CG495" i="8" a="1"/>
  <c r="CG495" i="8"/>
  <c r="CH495" i="8" a="1"/>
  <c r="CH495" i="8"/>
  <c r="CI495" i="8" a="1"/>
  <c r="CI495" i="8"/>
  <c r="CJ495" i="8" a="1"/>
  <c r="CJ495" i="8"/>
  <c r="CK495" i="8" a="1"/>
  <c r="CK495" i="8"/>
  <c r="CL495" i="8" a="1"/>
  <c r="CL495" i="8"/>
  <c r="CM495" i="8" a="1"/>
  <c r="CM495" i="8"/>
  <c r="CN495" i="8" a="1"/>
  <c r="CN495" i="8"/>
  <c r="CO495" i="8" a="1"/>
  <c r="CO495" i="8"/>
  <c r="BZ496" i="8" a="1"/>
  <c r="BZ496" i="8"/>
  <c r="CA496" i="8" a="1"/>
  <c r="CA496" i="8"/>
  <c r="CB496" i="8" a="1"/>
  <c r="CB496" i="8"/>
  <c r="CC496" i="8" a="1"/>
  <c r="CC496" i="8"/>
  <c r="CD496" i="8" a="1"/>
  <c r="CD496" i="8"/>
  <c r="CE496" i="8" a="1"/>
  <c r="CE496" i="8"/>
  <c r="CF496" i="8" a="1"/>
  <c r="CF496" i="8"/>
  <c r="CG496" i="8" a="1"/>
  <c r="CG496" i="8"/>
  <c r="CH496" i="8" a="1"/>
  <c r="CH496" i="8"/>
  <c r="CI496" i="8" a="1"/>
  <c r="CI496" i="8"/>
  <c r="CJ496" i="8" a="1"/>
  <c r="CJ496" i="8"/>
  <c r="CK496" i="8" a="1"/>
  <c r="CK496" i="8"/>
  <c r="CL496" i="8" a="1"/>
  <c r="CL496" i="8"/>
  <c r="CM496" i="8" a="1"/>
  <c r="CM496" i="8"/>
  <c r="CN496" i="8" a="1"/>
  <c r="CN496" i="8"/>
  <c r="CO496" i="8" a="1"/>
  <c r="CO496" i="8"/>
  <c r="BZ497" i="8" a="1"/>
  <c r="BZ497" i="8"/>
  <c r="CA497" i="8" a="1"/>
  <c r="CA497" i="8"/>
  <c r="CB497" i="8" a="1"/>
  <c r="CB497" i="8"/>
  <c r="CC497" i="8" a="1"/>
  <c r="CC497" i="8"/>
  <c r="CD497" i="8" a="1"/>
  <c r="CD497" i="8"/>
  <c r="CE497" i="8" a="1"/>
  <c r="CE497" i="8"/>
  <c r="CF497" i="8" a="1"/>
  <c r="CF497" i="8"/>
  <c r="CG497" i="8" a="1"/>
  <c r="CG497" i="8"/>
  <c r="CH497" i="8" a="1"/>
  <c r="CH497" i="8"/>
  <c r="CI497" i="8" a="1"/>
  <c r="CI497" i="8"/>
  <c r="CJ497" i="8" a="1"/>
  <c r="CJ497" i="8"/>
  <c r="CK497" i="8" a="1"/>
  <c r="CK497" i="8"/>
  <c r="CL497" i="8" a="1"/>
  <c r="CL497" i="8"/>
  <c r="CM497" i="8" a="1"/>
  <c r="CM497" i="8"/>
  <c r="CN497" i="8" a="1"/>
  <c r="CN497" i="8"/>
  <c r="CO497" i="8" a="1"/>
  <c r="CO497" i="8"/>
  <c r="BZ498" i="8" a="1"/>
  <c r="BZ498" i="8"/>
  <c r="CA498" i="8" a="1"/>
  <c r="CA498" i="8"/>
  <c r="CB498" i="8" a="1"/>
  <c r="CB498" i="8"/>
  <c r="CC498" i="8" a="1"/>
  <c r="CC498" i="8"/>
  <c r="CD498" i="8" a="1"/>
  <c r="CD498" i="8"/>
  <c r="CE498" i="8" a="1"/>
  <c r="CE498" i="8"/>
  <c r="CF498" i="8" a="1"/>
  <c r="CF498" i="8"/>
  <c r="CG498" i="8" a="1"/>
  <c r="CG498" i="8"/>
  <c r="CH498" i="8" a="1"/>
  <c r="CH498" i="8"/>
  <c r="CI498" i="8" a="1"/>
  <c r="CI498" i="8"/>
  <c r="CJ498" i="8" a="1"/>
  <c r="CJ498" i="8"/>
  <c r="CK498" i="8" a="1"/>
  <c r="CK498" i="8"/>
  <c r="CL498" i="8" a="1"/>
  <c r="CL498" i="8"/>
  <c r="CM498" i="8" a="1"/>
  <c r="CM498" i="8"/>
  <c r="CN498" i="8" a="1"/>
  <c r="CN498" i="8"/>
  <c r="CO498" i="8" a="1"/>
  <c r="CO498" i="8"/>
  <c r="BZ499" i="8" a="1"/>
  <c r="BZ499" i="8"/>
  <c r="CA499" i="8" a="1"/>
  <c r="CA499" i="8"/>
  <c r="CB499" i="8" a="1"/>
  <c r="CB499" i="8"/>
  <c r="CC499" i="8" a="1"/>
  <c r="CC499" i="8"/>
  <c r="CD499" i="8" a="1"/>
  <c r="CD499" i="8"/>
  <c r="CE499" i="8" a="1"/>
  <c r="CE499" i="8"/>
  <c r="CF499" i="8" a="1"/>
  <c r="CF499" i="8"/>
  <c r="CG499" i="8" a="1"/>
  <c r="CG499" i="8"/>
  <c r="CH499" i="8" a="1"/>
  <c r="CH499" i="8"/>
  <c r="CI499" i="8" a="1"/>
  <c r="CI499" i="8"/>
  <c r="CJ499" i="8" a="1"/>
  <c r="CJ499" i="8"/>
  <c r="CK499" i="8" a="1"/>
  <c r="CK499" i="8"/>
  <c r="CL499" i="8" a="1"/>
  <c r="CL499" i="8"/>
  <c r="CM499" i="8" a="1"/>
  <c r="CM499" i="8"/>
  <c r="CN499" i="8" a="1"/>
  <c r="CN499" i="8"/>
  <c r="CO499" i="8" a="1"/>
  <c r="CO499" i="8"/>
  <c r="BZ500" i="8" a="1"/>
  <c r="BZ500" i="8"/>
  <c r="CA500" i="8" a="1"/>
  <c r="CA500" i="8"/>
  <c r="CB500" i="8" a="1"/>
  <c r="CB500" i="8"/>
  <c r="CC500" i="8" a="1"/>
  <c r="CC500" i="8"/>
  <c r="CD500" i="8" a="1"/>
  <c r="CD500" i="8"/>
  <c r="CE500" i="8" a="1"/>
  <c r="CE500" i="8"/>
  <c r="CF500" i="8" a="1"/>
  <c r="CF500" i="8"/>
  <c r="CG500" i="8" a="1"/>
  <c r="CG500" i="8"/>
  <c r="CH500" i="8" a="1"/>
  <c r="CH500" i="8"/>
  <c r="CI500" i="8" a="1"/>
  <c r="CI500" i="8"/>
  <c r="CJ500" i="8" a="1"/>
  <c r="CJ500" i="8"/>
  <c r="CK500" i="8" a="1"/>
  <c r="CK500" i="8"/>
  <c r="CL500" i="8" a="1"/>
  <c r="CL500" i="8"/>
  <c r="CM500" i="8" a="1"/>
  <c r="CM500" i="8"/>
  <c r="CN500" i="8" a="1"/>
  <c r="CN500" i="8"/>
  <c r="CO500" i="8" a="1"/>
  <c r="CO500" i="8"/>
  <c r="BZ501" i="8" a="1"/>
  <c r="BZ501" i="8"/>
  <c r="CA501" i="8" a="1"/>
  <c r="CA501" i="8"/>
  <c r="CB501" i="8" a="1"/>
  <c r="CB501" i="8"/>
  <c r="CC501" i="8" a="1"/>
  <c r="CC501" i="8"/>
  <c r="CD501" i="8" a="1"/>
  <c r="CD501" i="8"/>
  <c r="CE501" i="8" a="1"/>
  <c r="CE501" i="8"/>
  <c r="CF501" i="8" a="1"/>
  <c r="CF501" i="8"/>
  <c r="CG501" i="8" a="1"/>
  <c r="CG501" i="8"/>
  <c r="CH501" i="8" a="1"/>
  <c r="CH501" i="8"/>
  <c r="CI501" i="8" a="1"/>
  <c r="CI501" i="8"/>
  <c r="CJ501" i="8" a="1"/>
  <c r="CJ501" i="8"/>
  <c r="CK501" i="8" a="1"/>
  <c r="CK501" i="8"/>
  <c r="CL501" i="8" a="1"/>
  <c r="CL501" i="8"/>
  <c r="CM501" i="8" a="1"/>
  <c r="CM501" i="8"/>
  <c r="CN501" i="8" a="1"/>
  <c r="CN501" i="8"/>
  <c r="CO501" i="8" a="1"/>
  <c r="CO501" i="8"/>
  <c r="BZ502" i="8" a="1"/>
  <c r="BZ502" i="8"/>
  <c r="CA502" i="8" a="1"/>
  <c r="CA502" i="8"/>
  <c r="CB502" i="8" a="1"/>
  <c r="CB502" i="8"/>
  <c r="CC502" i="8" a="1"/>
  <c r="CC502" i="8"/>
  <c r="CD502" i="8" a="1"/>
  <c r="CD502" i="8"/>
  <c r="CE502" i="8" a="1"/>
  <c r="CE502" i="8"/>
  <c r="CF502" i="8" a="1"/>
  <c r="CF502" i="8"/>
  <c r="CG502" i="8" a="1"/>
  <c r="CG502" i="8"/>
  <c r="CH502" i="8" a="1"/>
  <c r="CH502" i="8"/>
  <c r="CI502" i="8" a="1"/>
  <c r="CI502" i="8"/>
  <c r="CJ502" i="8" a="1"/>
  <c r="CJ502" i="8"/>
  <c r="CK502" i="8" a="1"/>
  <c r="CK502" i="8"/>
  <c r="CL502" i="8" a="1"/>
  <c r="CL502" i="8"/>
  <c r="CM502" i="8" a="1"/>
  <c r="CM502" i="8"/>
  <c r="CN502" i="8" a="1"/>
  <c r="CN502" i="8"/>
  <c r="CO502" i="8" a="1"/>
  <c r="CO502" i="8"/>
  <c r="BZ503" i="8" a="1"/>
  <c r="BZ503" i="8"/>
  <c r="CA503" i="8" a="1"/>
  <c r="CA503" i="8"/>
  <c r="CB503" i="8" a="1"/>
  <c r="CB503" i="8"/>
  <c r="CC503" i="8" a="1"/>
  <c r="CC503" i="8"/>
  <c r="CD503" i="8" a="1"/>
  <c r="CD503" i="8"/>
  <c r="CE503" i="8" a="1"/>
  <c r="CE503" i="8"/>
  <c r="CF503" i="8" a="1"/>
  <c r="CF503" i="8"/>
  <c r="CG503" i="8" a="1"/>
  <c r="CG503" i="8"/>
  <c r="CH503" i="8" a="1"/>
  <c r="CH503" i="8"/>
  <c r="CI503" i="8" a="1"/>
  <c r="CI503" i="8"/>
  <c r="CJ503" i="8" a="1"/>
  <c r="CJ503" i="8"/>
  <c r="CK503" i="8" a="1"/>
  <c r="CK503" i="8"/>
  <c r="CL503" i="8" a="1"/>
  <c r="CL503" i="8"/>
  <c r="CM503" i="8" a="1"/>
  <c r="CM503" i="8"/>
  <c r="CN503" i="8" a="1"/>
  <c r="CN503" i="8"/>
  <c r="CO503" i="8" a="1"/>
  <c r="CO503" i="8"/>
  <c r="BZ504" i="8" a="1"/>
  <c r="BZ504" i="8"/>
  <c r="CA504" i="8" a="1"/>
  <c r="CA504" i="8"/>
  <c r="CB504" i="8" a="1"/>
  <c r="CB504" i="8"/>
  <c r="CC504" i="8" a="1"/>
  <c r="CC504" i="8"/>
  <c r="CD504" i="8" a="1"/>
  <c r="CD504" i="8"/>
  <c r="CE504" i="8" a="1"/>
  <c r="CE504" i="8"/>
  <c r="CF504" i="8" a="1"/>
  <c r="CF504" i="8"/>
  <c r="CG504" i="8" a="1"/>
  <c r="CG504" i="8"/>
  <c r="CH504" i="8" a="1"/>
  <c r="CH504" i="8"/>
  <c r="CI504" i="8" a="1"/>
  <c r="CI504" i="8"/>
  <c r="CJ504" i="8" a="1"/>
  <c r="CJ504" i="8"/>
  <c r="CK504" i="8" a="1"/>
  <c r="CK504" i="8"/>
  <c r="CL504" i="8" a="1"/>
  <c r="CL504" i="8"/>
  <c r="CM504" i="8" a="1"/>
  <c r="CM504" i="8"/>
  <c r="CN504" i="8" a="1"/>
  <c r="CN504" i="8"/>
  <c r="CO504" i="8" a="1"/>
  <c r="CO504" i="8"/>
  <c r="BZ505" i="8" a="1"/>
  <c r="BZ505" i="8"/>
  <c r="CA505" i="8" a="1"/>
  <c r="CA505" i="8"/>
  <c r="CB505" i="8" a="1"/>
  <c r="CB505" i="8"/>
  <c r="CC505" i="8" a="1"/>
  <c r="CC505" i="8"/>
  <c r="CD505" i="8" a="1"/>
  <c r="CD505" i="8"/>
  <c r="CE505" i="8" a="1"/>
  <c r="CE505" i="8"/>
  <c r="CF505" i="8" a="1"/>
  <c r="CF505" i="8"/>
  <c r="CG505" i="8" a="1"/>
  <c r="CG505" i="8"/>
  <c r="CH505" i="8" a="1"/>
  <c r="CH505" i="8"/>
  <c r="CI505" i="8" a="1"/>
  <c r="CI505" i="8"/>
  <c r="CJ505" i="8" a="1"/>
  <c r="CJ505" i="8"/>
  <c r="CK505" i="8" a="1"/>
  <c r="CK505" i="8"/>
  <c r="CL505" i="8" a="1"/>
  <c r="CL505" i="8"/>
  <c r="CM505" i="8" a="1"/>
  <c r="CM505" i="8"/>
  <c r="CN505" i="8" a="1"/>
  <c r="CN505" i="8"/>
  <c r="CO505" i="8" a="1"/>
  <c r="CO505" i="8"/>
  <c r="BZ506" i="8" a="1"/>
  <c r="BZ506" i="8"/>
  <c r="CA506" i="8" a="1"/>
  <c r="CA506" i="8"/>
  <c r="CB506" i="8" a="1"/>
  <c r="CB506" i="8"/>
  <c r="CC506" i="8" a="1"/>
  <c r="CC506" i="8"/>
  <c r="CD506" i="8" a="1"/>
  <c r="CD506" i="8"/>
  <c r="CE506" i="8" a="1"/>
  <c r="CE506" i="8"/>
  <c r="CF506" i="8" a="1"/>
  <c r="CF506" i="8"/>
  <c r="CG506" i="8" a="1"/>
  <c r="CG506" i="8"/>
  <c r="CH506" i="8" a="1"/>
  <c r="CH506" i="8"/>
  <c r="CI506" i="8" a="1"/>
  <c r="CI506" i="8"/>
  <c r="CJ506" i="8" a="1"/>
  <c r="CJ506" i="8"/>
  <c r="CK506" i="8" a="1"/>
  <c r="CK506" i="8"/>
  <c r="CL506" i="8" a="1"/>
  <c r="CL506" i="8"/>
  <c r="CM506" i="8" a="1"/>
  <c r="CM506" i="8"/>
  <c r="CN506" i="8" a="1"/>
  <c r="CN506" i="8"/>
  <c r="CO506" i="8" a="1"/>
  <c r="CO506" i="8"/>
  <c r="BZ507" i="8" a="1"/>
  <c r="BZ507" i="8"/>
  <c r="CA507" i="8" a="1"/>
  <c r="CA507" i="8"/>
  <c r="CB507" i="8" a="1"/>
  <c r="CB507" i="8"/>
  <c r="CC507" i="8" a="1"/>
  <c r="CC507" i="8"/>
  <c r="CD507" i="8" a="1"/>
  <c r="CD507" i="8"/>
  <c r="CE507" i="8" a="1"/>
  <c r="CE507" i="8"/>
  <c r="CF507" i="8" a="1"/>
  <c r="CF507" i="8"/>
  <c r="CG507" i="8" a="1"/>
  <c r="CG507" i="8"/>
  <c r="CH507" i="8" a="1"/>
  <c r="CH507" i="8"/>
  <c r="CI507" i="8" a="1"/>
  <c r="CI507" i="8"/>
  <c r="CJ507" i="8" a="1"/>
  <c r="CJ507" i="8"/>
  <c r="CK507" i="8" a="1"/>
  <c r="CK507" i="8"/>
  <c r="CL507" i="8" a="1"/>
  <c r="CL507" i="8"/>
  <c r="CM507" i="8" a="1"/>
  <c r="CM507" i="8"/>
  <c r="CN507" i="8" a="1"/>
  <c r="CN507" i="8"/>
  <c r="CO507" i="8" a="1"/>
  <c r="CO507" i="8"/>
  <c r="BZ508" i="8" a="1"/>
  <c r="BZ508" i="8"/>
  <c r="CA508" i="8" a="1"/>
  <c r="CA508" i="8"/>
  <c r="CB508" i="8" a="1"/>
  <c r="CB508" i="8"/>
  <c r="CC508" i="8" a="1"/>
  <c r="CC508" i="8"/>
  <c r="CD508" i="8" a="1"/>
  <c r="CD508" i="8"/>
  <c r="CE508" i="8" a="1"/>
  <c r="CE508" i="8"/>
  <c r="CF508" i="8" a="1"/>
  <c r="CF508" i="8"/>
  <c r="CG508" i="8" a="1"/>
  <c r="CG508" i="8"/>
  <c r="CH508" i="8" a="1"/>
  <c r="CH508" i="8"/>
  <c r="CI508" i="8" a="1"/>
  <c r="CI508" i="8"/>
  <c r="CJ508" i="8" a="1"/>
  <c r="CJ508" i="8"/>
  <c r="CK508" i="8" a="1"/>
  <c r="CK508" i="8"/>
  <c r="CL508" i="8" a="1"/>
  <c r="CL508" i="8"/>
  <c r="CM508" i="8" a="1"/>
  <c r="CM508" i="8"/>
  <c r="CN508" i="8" a="1"/>
  <c r="CN508" i="8"/>
  <c r="CO508" i="8" a="1"/>
  <c r="CO508" i="8"/>
  <c r="BZ509" i="8" a="1"/>
  <c r="BZ509" i="8"/>
  <c r="CA509" i="8" a="1"/>
  <c r="CA509" i="8"/>
  <c r="CB509" i="8" a="1"/>
  <c r="CB509" i="8"/>
  <c r="CC509" i="8" a="1"/>
  <c r="CC509" i="8"/>
  <c r="CD509" i="8" a="1"/>
  <c r="CD509" i="8"/>
  <c r="CE509" i="8" a="1"/>
  <c r="CE509" i="8"/>
  <c r="CF509" i="8" a="1"/>
  <c r="CF509" i="8"/>
  <c r="CG509" i="8" a="1"/>
  <c r="CG509" i="8"/>
  <c r="CH509" i="8" a="1"/>
  <c r="CH509" i="8"/>
  <c r="CI509" i="8" a="1"/>
  <c r="CI509" i="8"/>
  <c r="CJ509" i="8" a="1"/>
  <c r="CJ509" i="8"/>
  <c r="CK509" i="8" a="1"/>
  <c r="CK509" i="8"/>
  <c r="CL509" i="8" a="1"/>
  <c r="CL509" i="8"/>
  <c r="CM509" i="8" a="1"/>
  <c r="CM509" i="8"/>
  <c r="CN509" i="8" a="1"/>
  <c r="CN509" i="8"/>
  <c r="CO509" i="8" a="1"/>
  <c r="CO509" i="8"/>
  <c r="BZ510" i="8" a="1"/>
  <c r="BZ510" i="8"/>
  <c r="CA510" i="8" a="1"/>
  <c r="CA510" i="8"/>
  <c r="CB510" i="8" a="1"/>
  <c r="CB510" i="8"/>
  <c r="CC510" i="8" a="1"/>
  <c r="CC510" i="8"/>
  <c r="CD510" i="8" a="1"/>
  <c r="CD510" i="8"/>
  <c r="CE510" i="8" a="1"/>
  <c r="CE510" i="8"/>
  <c r="CF510" i="8" a="1"/>
  <c r="CF510" i="8"/>
  <c r="CG510" i="8" a="1"/>
  <c r="CG510" i="8"/>
  <c r="CH510" i="8" a="1"/>
  <c r="CH510" i="8"/>
  <c r="CI510" i="8" a="1"/>
  <c r="CI510" i="8"/>
  <c r="CJ510" i="8" a="1"/>
  <c r="CJ510" i="8"/>
  <c r="CK510" i="8" a="1"/>
  <c r="CK510" i="8"/>
  <c r="CL510" i="8" a="1"/>
  <c r="CL510" i="8"/>
  <c r="CM510" i="8" a="1"/>
  <c r="CM510" i="8"/>
  <c r="CN510" i="8" a="1"/>
  <c r="CN510" i="8"/>
  <c r="CO510" i="8" a="1"/>
  <c r="CO510" i="8"/>
  <c r="BZ511" i="8" a="1"/>
  <c r="BZ511" i="8"/>
  <c r="CA511" i="8" a="1"/>
  <c r="CA511" i="8"/>
  <c r="CB511" i="8" a="1"/>
  <c r="CB511" i="8"/>
  <c r="CC511" i="8" a="1"/>
  <c r="CC511" i="8"/>
  <c r="CD511" i="8" a="1"/>
  <c r="CD511" i="8"/>
  <c r="CE511" i="8" a="1"/>
  <c r="CE511" i="8"/>
  <c r="CF511" i="8" a="1"/>
  <c r="CF511" i="8"/>
  <c r="CG511" i="8" a="1"/>
  <c r="CG511" i="8"/>
  <c r="CH511" i="8" a="1"/>
  <c r="CH511" i="8"/>
  <c r="CI511" i="8" a="1"/>
  <c r="CI511" i="8"/>
  <c r="CJ511" i="8" a="1"/>
  <c r="CJ511" i="8"/>
  <c r="CK511" i="8" a="1"/>
  <c r="CK511" i="8"/>
  <c r="CL511" i="8" a="1"/>
  <c r="CL511" i="8"/>
  <c r="CM511" i="8" a="1"/>
  <c r="CM511" i="8"/>
  <c r="CN511" i="8" a="1"/>
  <c r="CN511" i="8"/>
  <c r="CO511" i="8" a="1"/>
  <c r="CO511" i="8"/>
  <c r="BZ512" i="8" a="1"/>
  <c r="BZ512" i="8"/>
  <c r="CA512" i="8" a="1"/>
  <c r="CA512" i="8"/>
  <c r="CB512" i="8" a="1"/>
  <c r="CB512" i="8"/>
  <c r="CC512" i="8" a="1"/>
  <c r="CC512" i="8"/>
  <c r="CD512" i="8" a="1"/>
  <c r="CD512" i="8"/>
  <c r="CE512" i="8" a="1"/>
  <c r="CE512" i="8"/>
  <c r="CF512" i="8" a="1"/>
  <c r="CF512" i="8"/>
  <c r="CG512" i="8" a="1"/>
  <c r="CG512" i="8"/>
  <c r="CH512" i="8" a="1"/>
  <c r="CH512" i="8"/>
  <c r="CI512" i="8" a="1"/>
  <c r="CI512" i="8"/>
  <c r="CJ512" i="8" a="1"/>
  <c r="CJ512" i="8"/>
  <c r="CK512" i="8" a="1"/>
  <c r="CK512" i="8"/>
  <c r="CL512" i="8" a="1"/>
  <c r="CL512" i="8"/>
  <c r="CM512" i="8" a="1"/>
  <c r="CM512" i="8"/>
  <c r="CN512" i="8" a="1"/>
  <c r="CN512" i="8"/>
  <c r="CO512" i="8" a="1"/>
  <c r="CO512" i="8"/>
  <c r="BZ513" i="8" a="1"/>
  <c r="BZ513" i="8"/>
  <c r="CA513" i="8" a="1"/>
  <c r="CA513" i="8"/>
  <c r="CB513" i="8" a="1"/>
  <c r="CB513" i="8"/>
  <c r="CC513" i="8" a="1"/>
  <c r="CC513" i="8"/>
  <c r="CD513" i="8" a="1"/>
  <c r="CD513" i="8"/>
  <c r="CE513" i="8" a="1"/>
  <c r="CE513" i="8"/>
  <c r="CF513" i="8" a="1"/>
  <c r="CF513" i="8"/>
  <c r="CG513" i="8" a="1"/>
  <c r="CG513" i="8"/>
  <c r="CH513" i="8" a="1"/>
  <c r="CH513" i="8"/>
  <c r="CI513" i="8" a="1"/>
  <c r="CI513" i="8"/>
  <c r="CJ513" i="8" a="1"/>
  <c r="CJ513" i="8"/>
  <c r="CK513" i="8" a="1"/>
  <c r="CK513" i="8"/>
  <c r="CL513" i="8" a="1"/>
  <c r="CL513" i="8"/>
  <c r="CM513" i="8" a="1"/>
  <c r="CM513" i="8"/>
  <c r="CN513" i="8" a="1"/>
  <c r="CN513" i="8"/>
  <c r="CO513" i="8" a="1"/>
  <c r="CO513" i="8"/>
  <c r="BZ514" i="8" a="1"/>
  <c r="BZ514" i="8"/>
  <c r="CA514" i="8" a="1"/>
  <c r="CA514" i="8"/>
  <c r="CB514" i="8" a="1"/>
  <c r="CB514" i="8"/>
  <c r="CC514" i="8" a="1"/>
  <c r="CC514" i="8"/>
  <c r="CD514" i="8" a="1"/>
  <c r="CD514" i="8"/>
  <c r="CE514" i="8" a="1"/>
  <c r="CE514" i="8"/>
  <c r="CF514" i="8" a="1"/>
  <c r="CF514" i="8"/>
  <c r="CG514" i="8" a="1"/>
  <c r="CG514" i="8"/>
  <c r="CH514" i="8" a="1"/>
  <c r="CH514" i="8"/>
  <c r="CI514" i="8" a="1"/>
  <c r="CI514" i="8"/>
  <c r="CJ514" i="8" a="1"/>
  <c r="CJ514" i="8"/>
  <c r="CK514" i="8" a="1"/>
  <c r="CK514" i="8"/>
  <c r="CL514" i="8" a="1"/>
  <c r="CL514" i="8"/>
  <c r="CM514" i="8" a="1"/>
  <c r="CM514" i="8"/>
  <c r="CN514" i="8" a="1"/>
  <c r="CN514" i="8"/>
  <c r="CO514" i="8" a="1"/>
  <c r="CO514" i="8"/>
  <c r="BZ515" i="8" a="1"/>
  <c r="BZ515" i="8"/>
  <c r="CA515" i="8" a="1"/>
  <c r="CA515" i="8"/>
  <c r="CB515" i="8" a="1"/>
  <c r="CB515" i="8"/>
  <c r="CC515" i="8" a="1"/>
  <c r="CC515" i="8"/>
  <c r="CD515" i="8" a="1"/>
  <c r="CD515" i="8"/>
  <c r="CE515" i="8" a="1"/>
  <c r="CE515" i="8"/>
  <c r="CF515" i="8" a="1"/>
  <c r="CF515" i="8"/>
  <c r="CG515" i="8" a="1"/>
  <c r="CG515" i="8"/>
  <c r="CH515" i="8" a="1"/>
  <c r="CH515" i="8"/>
  <c r="CI515" i="8" a="1"/>
  <c r="CI515" i="8"/>
  <c r="CJ515" i="8" a="1"/>
  <c r="CJ515" i="8"/>
  <c r="CK515" i="8" a="1"/>
  <c r="CK515" i="8"/>
  <c r="CL515" i="8" a="1"/>
  <c r="CL515" i="8"/>
  <c r="CM515" i="8" a="1"/>
  <c r="CM515" i="8"/>
  <c r="CN515" i="8" a="1"/>
  <c r="CN515" i="8"/>
  <c r="CO515" i="8" a="1"/>
  <c r="CO515" i="8"/>
  <c r="BZ516" i="8" a="1"/>
  <c r="BZ516" i="8"/>
  <c r="CA516" i="8" a="1"/>
  <c r="CA516" i="8"/>
  <c r="CB516" i="8" a="1"/>
  <c r="CB516" i="8"/>
  <c r="CC516" i="8" a="1"/>
  <c r="CC516" i="8"/>
  <c r="CD516" i="8" a="1"/>
  <c r="CD516" i="8"/>
  <c r="CE516" i="8" a="1"/>
  <c r="CE516" i="8"/>
  <c r="CF516" i="8" a="1"/>
  <c r="CF516" i="8"/>
  <c r="CG516" i="8" a="1"/>
  <c r="CG516" i="8"/>
  <c r="CH516" i="8" a="1"/>
  <c r="CH516" i="8"/>
  <c r="CI516" i="8" a="1"/>
  <c r="CI516" i="8"/>
  <c r="CJ516" i="8" a="1"/>
  <c r="CJ516" i="8"/>
  <c r="CK516" i="8" a="1"/>
  <c r="CK516" i="8"/>
  <c r="CL516" i="8" a="1"/>
  <c r="CL516" i="8"/>
  <c r="CM516" i="8" a="1"/>
  <c r="CM516" i="8"/>
  <c r="CN516" i="8" a="1"/>
  <c r="CN516" i="8"/>
  <c r="CO516" i="8" a="1"/>
  <c r="CO516" i="8"/>
  <c r="BZ517" i="8" a="1"/>
  <c r="BZ517" i="8"/>
  <c r="CA517" i="8" a="1"/>
  <c r="CA517" i="8"/>
  <c r="CB517" i="8" a="1"/>
  <c r="CB517" i="8"/>
  <c r="CC517" i="8" a="1"/>
  <c r="CC517" i="8"/>
  <c r="CD517" i="8" a="1"/>
  <c r="CD517" i="8"/>
  <c r="CE517" i="8" a="1"/>
  <c r="CE517" i="8"/>
  <c r="CF517" i="8" a="1"/>
  <c r="CF517" i="8"/>
  <c r="CG517" i="8" a="1"/>
  <c r="CG517" i="8"/>
  <c r="CH517" i="8" a="1"/>
  <c r="CH517" i="8"/>
  <c r="CI517" i="8" a="1"/>
  <c r="CI517" i="8"/>
  <c r="CJ517" i="8" a="1"/>
  <c r="CJ517" i="8"/>
  <c r="CK517" i="8" a="1"/>
  <c r="CK517" i="8"/>
  <c r="CL517" i="8" a="1"/>
  <c r="CL517" i="8"/>
  <c r="CM517" i="8" a="1"/>
  <c r="CM517" i="8"/>
  <c r="CN517" i="8" a="1"/>
  <c r="CN517" i="8"/>
  <c r="CO517" i="8" a="1"/>
  <c r="CO517" i="8"/>
  <c r="BZ518" i="8" a="1"/>
  <c r="BZ518" i="8"/>
  <c r="CA518" i="8" a="1"/>
  <c r="CA518" i="8"/>
  <c r="CB518" i="8" a="1"/>
  <c r="CB518" i="8"/>
  <c r="CC518" i="8" a="1"/>
  <c r="CC518" i="8"/>
  <c r="CD518" i="8" a="1"/>
  <c r="CD518" i="8"/>
  <c r="CE518" i="8" a="1"/>
  <c r="CE518" i="8"/>
  <c r="CF518" i="8" a="1"/>
  <c r="CF518" i="8"/>
  <c r="CG518" i="8" a="1"/>
  <c r="CG518" i="8"/>
  <c r="CH518" i="8" a="1"/>
  <c r="CH518" i="8"/>
  <c r="CI518" i="8" a="1"/>
  <c r="CI518" i="8"/>
  <c r="CJ518" i="8" a="1"/>
  <c r="CJ518" i="8"/>
  <c r="CK518" i="8" a="1"/>
  <c r="CK518" i="8"/>
  <c r="CL518" i="8" a="1"/>
  <c r="CL518" i="8"/>
  <c r="CM518" i="8" a="1"/>
  <c r="CM518" i="8"/>
  <c r="CN518" i="8" a="1"/>
  <c r="CN518" i="8"/>
  <c r="CO518" i="8" a="1"/>
  <c r="CO518" i="8"/>
  <c r="BZ519" i="8" a="1"/>
  <c r="BZ519" i="8"/>
  <c r="CA519" i="8" a="1"/>
  <c r="CA519" i="8"/>
  <c r="CB519" i="8" a="1"/>
  <c r="CB519" i="8"/>
  <c r="CC519" i="8" a="1"/>
  <c r="CC519" i="8"/>
  <c r="CD519" i="8" a="1"/>
  <c r="CD519" i="8"/>
  <c r="CE519" i="8" a="1"/>
  <c r="CE519" i="8"/>
  <c r="CF519" i="8" a="1"/>
  <c r="CF519" i="8"/>
  <c r="CG519" i="8" a="1"/>
  <c r="CG519" i="8"/>
  <c r="CH519" i="8" a="1"/>
  <c r="CH519" i="8"/>
  <c r="CI519" i="8" a="1"/>
  <c r="CI519" i="8"/>
  <c r="CJ519" i="8" a="1"/>
  <c r="CJ519" i="8"/>
  <c r="CK519" i="8" a="1"/>
  <c r="CK519" i="8"/>
  <c r="CL519" i="8" a="1"/>
  <c r="CL519" i="8"/>
  <c r="CM519" i="8" a="1"/>
  <c r="CM519" i="8"/>
  <c r="CN519" i="8" a="1"/>
  <c r="CN519" i="8"/>
  <c r="CO519" i="8" a="1"/>
  <c r="CO519" i="8"/>
  <c r="BZ520" i="8" a="1"/>
  <c r="BZ520" i="8"/>
  <c r="CA520" i="8" a="1"/>
  <c r="CA520" i="8"/>
  <c r="CB520" i="8" a="1"/>
  <c r="CB520" i="8"/>
  <c r="CC520" i="8" a="1"/>
  <c r="CC520" i="8"/>
  <c r="CD520" i="8" a="1"/>
  <c r="CD520" i="8"/>
  <c r="CE520" i="8" a="1"/>
  <c r="CE520" i="8"/>
  <c r="CF520" i="8" a="1"/>
  <c r="CF520" i="8"/>
  <c r="CG520" i="8" a="1"/>
  <c r="CG520" i="8"/>
  <c r="CH520" i="8" a="1"/>
  <c r="CH520" i="8"/>
  <c r="CI520" i="8" a="1"/>
  <c r="CI520" i="8"/>
  <c r="CJ520" i="8" a="1"/>
  <c r="CJ520" i="8"/>
  <c r="CK520" i="8" a="1"/>
  <c r="CK520" i="8"/>
  <c r="CL520" i="8" a="1"/>
  <c r="CL520" i="8"/>
  <c r="CM520" i="8" a="1"/>
  <c r="CM520" i="8"/>
  <c r="CN520" i="8" a="1"/>
  <c r="CN520" i="8"/>
  <c r="CO520" i="8" a="1"/>
  <c r="CO520" i="8"/>
  <c r="BZ521" i="8" a="1"/>
  <c r="BZ521" i="8"/>
  <c r="CA521" i="8" a="1"/>
  <c r="CA521" i="8"/>
  <c r="CB521" i="8" a="1"/>
  <c r="CB521" i="8"/>
  <c r="CC521" i="8" a="1"/>
  <c r="CC521" i="8"/>
  <c r="CD521" i="8" a="1"/>
  <c r="CD521" i="8"/>
  <c r="CE521" i="8" a="1"/>
  <c r="CE521" i="8"/>
  <c r="CF521" i="8" a="1"/>
  <c r="CF521" i="8"/>
  <c r="CG521" i="8" a="1"/>
  <c r="CG521" i="8"/>
  <c r="CH521" i="8" a="1"/>
  <c r="CH521" i="8"/>
  <c r="CI521" i="8" a="1"/>
  <c r="CI521" i="8"/>
  <c r="CJ521" i="8" a="1"/>
  <c r="CJ521" i="8"/>
  <c r="CK521" i="8" a="1"/>
  <c r="CK521" i="8"/>
  <c r="CL521" i="8" a="1"/>
  <c r="CL521" i="8"/>
  <c r="CM521" i="8" a="1"/>
  <c r="CM521" i="8"/>
  <c r="CN521" i="8" a="1"/>
  <c r="CN521" i="8"/>
  <c r="CO521" i="8" a="1"/>
  <c r="CO521" i="8"/>
  <c r="BZ522" i="8" a="1"/>
  <c r="BZ522" i="8"/>
  <c r="CA522" i="8" a="1"/>
  <c r="CA522" i="8"/>
  <c r="CB522" i="8" a="1"/>
  <c r="CB522" i="8"/>
  <c r="CC522" i="8" a="1"/>
  <c r="CC522" i="8"/>
  <c r="CD522" i="8" a="1"/>
  <c r="CD522" i="8"/>
  <c r="CE522" i="8" a="1"/>
  <c r="CE522" i="8"/>
  <c r="CF522" i="8" a="1"/>
  <c r="CF522" i="8"/>
  <c r="CG522" i="8" a="1"/>
  <c r="CG522" i="8"/>
  <c r="CH522" i="8" a="1"/>
  <c r="CH522" i="8"/>
  <c r="CI522" i="8" a="1"/>
  <c r="CI522" i="8"/>
  <c r="CJ522" i="8" a="1"/>
  <c r="CJ522" i="8"/>
  <c r="CK522" i="8" a="1"/>
  <c r="CK522" i="8"/>
  <c r="CL522" i="8" a="1"/>
  <c r="CL522" i="8"/>
  <c r="CM522" i="8" a="1"/>
  <c r="CM522" i="8"/>
  <c r="CN522" i="8" a="1"/>
  <c r="CN522" i="8"/>
  <c r="CO522" i="8" a="1"/>
  <c r="CO522" i="8"/>
  <c r="BZ523" i="8" a="1"/>
  <c r="BZ523" i="8"/>
  <c r="CA523" i="8" a="1"/>
  <c r="CA523" i="8"/>
  <c r="CB523" i="8" a="1"/>
  <c r="CB523" i="8"/>
  <c r="CC523" i="8" a="1"/>
  <c r="CC523" i="8"/>
  <c r="CD523" i="8" a="1"/>
  <c r="CD523" i="8"/>
  <c r="CE523" i="8" a="1"/>
  <c r="CE523" i="8"/>
  <c r="CF523" i="8" a="1"/>
  <c r="CF523" i="8"/>
  <c r="CG523" i="8" a="1"/>
  <c r="CG523" i="8"/>
  <c r="CH523" i="8" a="1"/>
  <c r="CH523" i="8"/>
  <c r="CI523" i="8" a="1"/>
  <c r="CI523" i="8"/>
  <c r="CJ523" i="8" a="1"/>
  <c r="CJ523" i="8"/>
  <c r="CK523" i="8" a="1"/>
  <c r="CK523" i="8"/>
  <c r="CL523" i="8" a="1"/>
  <c r="CL523" i="8"/>
  <c r="CM523" i="8" a="1"/>
  <c r="CM523" i="8"/>
  <c r="CN523" i="8" a="1"/>
  <c r="CN523" i="8"/>
  <c r="CO523" i="8" a="1"/>
  <c r="CO523" i="8"/>
  <c r="BZ524" i="8" a="1"/>
  <c r="BZ524" i="8"/>
  <c r="CA524" i="8" a="1"/>
  <c r="CA524" i="8"/>
  <c r="CB524" i="8" a="1"/>
  <c r="CB524" i="8"/>
  <c r="CC524" i="8" a="1"/>
  <c r="CC524" i="8"/>
  <c r="CD524" i="8" a="1"/>
  <c r="CD524" i="8"/>
  <c r="CE524" i="8" a="1"/>
  <c r="CE524" i="8"/>
  <c r="CF524" i="8" a="1"/>
  <c r="CF524" i="8"/>
  <c r="CG524" i="8" a="1"/>
  <c r="CG524" i="8"/>
  <c r="CH524" i="8" a="1"/>
  <c r="CH524" i="8"/>
  <c r="CI524" i="8" a="1"/>
  <c r="CI524" i="8"/>
  <c r="CJ524" i="8" a="1"/>
  <c r="CJ524" i="8"/>
  <c r="CK524" i="8" a="1"/>
  <c r="CK524" i="8"/>
  <c r="CL524" i="8" a="1"/>
  <c r="CL524" i="8"/>
  <c r="CM524" i="8" a="1"/>
  <c r="CM524" i="8"/>
  <c r="CN524" i="8" a="1"/>
  <c r="CN524" i="8"/>
  <c r="CO524" i="8" a="1"/>
  <c r="CO524" i="8"/>
  <c r="BZ525" i="8" a="1"/>
  <c r="BZ525" i="8"/>
  <c r="CA525" i="8" a="1"/>
  <c r="CA525" i="8"/>
  <c r="CB525" i="8" a="1"/>
  <c r="CB525" i="8"/>
  <c r="CC525" i="8" a="1"/>
  <c r="CC525" i="8"/>
  <c r="CD525" i="8" a="1"/>
  <c r="CD525" i="8"/>
  <c r="CE525" i="8" a="1"/>
  <c r="CE525" i="8"/>
  <c r="CF525" i="8" a="1"/>
  <c r="CF525" i="8"/>
  <c r="CG525" i="8" a="1"/>
  <c r="CG525" i="8"/>
  <c r="CH525" i="8" a="1"/>
  <c r="CH525" i="8"/>
  <c r="CI525" i="8" a="1"/>
  <c r="CI525" i="8"/>
  <c r="CJ525" i="8" a="1"/>
  <c r="CJ525" i="8"/>
  <c r="CK525" i="8" a="1"/>
  <c r="CK525" i="8"/>
  <c r="CL525" i="8" a="1"/>
  <c r="CL525" i="8"/>
  <c r="CM525" i="8" a="1"/>
  <c r="CM525" i="8"/>
  <c r="CN525" i="8" a="1"/>
  <c r="CN525" i="8"/>
  <c r="CO525" i="8" a="1"/>
  <c r="CO525" i="8"/>
  <c r="BZ526" i="8" a="1"/>
  <c r="BZ526" i="8"/>
  <c r="CA526" i="8" a="1"/>
  <c r="CA526" i="8"/>
  <c r="CB526" i="8" a="1"/>
  <c r="CB526" i="8"/>
  <c r="CC526" i="8" a="1"/>
  <c r="CC526" i="8"/>
  <c r="CD526" i="8" a="1"/>
  <c r="CD526" i="8"/>
  <c r="CE526" i="8" a="1"/>
  <c r="CE526" i="8"/>
  <c r="CF526" i="8" a="1"/>
  <c r="CF526" i="8"/>
  <c r="CG526" i="8" a="1"/>
  <c r="CG526" i="8"/>
  <c r="CH526" i="8" a="1"/>
  <c r="CH526" i="8"/>
  <c r="CI526" i="8" a="1"/>
  <c r="CI526" i="8"/>
  <c r="CJ526" i="8" a="1"/>
  <c r="CJ526" i="8"/>
  <c r="CK526" i="8" a="1"/>
  <c r="CK526" i="8"/>
  <c r="CL526" i="8" a="1"/>
  <c r="CL526" i="8"/>
  <c r="CM526" i="8" a="1"/>
  <c r="CM526" i="8"/>
  <c r="CN526" i="8" a="1"/>
  <c r="CN526" i="8"/>
  <c r="CO526" i="8" a="1"/>
  <c r="CO526" i="8"/>
  <c r="BZ527" i="8" a="1"/>
  <c r="BZ527" i="8"/>
  <c r="CA527" i="8" a="1"/>
  <c r="CA527" i="8"/>
  <c r="CB527" i="8" a="1"/>
  <c r="CB527" i="8"/>
  <c r="CC527" i="8" a="1"/>
  <c r="CC527" i="8"/>
  <c r="CD527" i="8" a="1"/>
  <c r="CD527" i="8"/>
  <c r="CE527" i="8" a="1"/>
  <c r="CE527" i="8"/>
  <c r="CF527" i="8" a="1"/>
  <c r="CF527" i="8"/>
  <c r="CG527" i="8" a="1"/>
  <c r="CG527" i="8"/>
  <c r="CH527" i="8" a="1"/>
  <c r="CH527" i="8"/>
  <c r="CI527" i="8" a="1"/>
  <c r="CI527" i="8"/>
  <c r="CJ527" i="8" a="1"/>
  <c r="CJ527" i="8"/>
  <c r="CK527" i="8" a="1"/>
  <c r="CK527" i="8"/>
  <c r="CL527" i="8" a="1"/>
  <c r="CL527" i="8"/>
  <c r="CM527" i="8" a="1"/>
  <c r="CM527" i="8"/>
  <c r="CN527" i="8" a="1"/>
  <c r="CN527" i="8"/>
  <c r="CO527" i="8" a="1"/>
  <c r="CO527" i="8"/>
  <c r="BZ528" i="8" a="1"/>
  <c r="BZ528" i="8"/>
  <c r="CA528" i="8" a="1"/>
  <c r="CA528" i="8"/>
  <c r="CB528" i="8" a="1"/>
  <c r="CB528" i="8"/>
  <c r="CC528" i="8" a="1"/>
  <c r="CC528" i="8"/>
  <c r="CD528" i="8" a="1"/>
  <c r="CD528" i="8"/>
  <c r="CE528" i="8" a="1"/>
  <c r="CE528" i="8"/>
  <c r="CF528" i="8" a="1"/>
  <c r="CF528" i="8"/>
  <c r="CG528" i="8" a="1"/>
  <c r="CG528" i="8"/>
  <c r="CH528" i="8" a="1"/>
  <c r="CH528" i="8"/>
  <c r="CI528" i="8" a="1"/>
  <c r="CI528" i="8"/>
  <c r="CJ528" i="8" a="1"/>
  <c r="CJ528" i="8"/>
  <c r="CK528" i="8" a="1"/>
  <c r="CK528" i="8"/>
  <c r="CL528" i="8" a="1"/>
  <c r="CL528" i="8"/>
  <c r="CM528" i="8" a="1"/>
  <c r="CM528" i="8"/>
  <c r="CN528" i="8" a="1"/>
  <c r="CN528" i="8"/>
  <c r="CO528" i="8" a="1"/>
  <c r="CO528" i="8"/>
  <c r="BZ529" i="8" a="1"/>
  <c r="BZ529" i="8"/>
  <c r="CA529" i="8" a="1"/>
  <c r="CA529" i="8"/>
  <c r="CB529" i="8" a="1"/>
  <c r="CB529" i="8"/>
  <c r="CC529" i="8" a="1"/>
  <c r="CC529" i="8"/>
  <c r="CD529" i="8" a="1"/>
  <c r="CD529" i="8"/>
  <c r="CE529" i="8" a="1"/>
  <c r="CE529" i="8"/>
  <c r="CF529" i="8" a="1"/>
  <c r="CF529" i="8"/>
  <c r="CG529" i="8" a="1"/>
  <c r="CG529" i="8"/>
  <c r="CH529" i="8" a="1"/>
  <c r="CH529" i="8"/>
  <c r="CI529" i="8" a="1"/>
  <c r="CI529" i="8"/>
  <c r="CJ529" i="8" a="1"/>
  <c r="CJ529" i="8"/>
  <c r="CK529" i="8" a="1"/>
  <c r="CK529" i="8"/>
  <c r="CL529" i="8" a="1"/>
  <c r="CL529" i="8"/>
  <c r="CM529" i="8" a="1"/>
  <c r="CM529" i="8"/>
  <c r="CN529" i="8" a="1"/>
  <c r="CN529" i="8"/>
  <c r="CO529" i="8" a="1"/>
  <c r="CO529" i="8"/>
  <c r="BZ530" i="8" a="1"/>
  <c r="BZ530" i="8"/>
  <c r="CA530" i="8" a="1"/>
  <c r="CA530" i="8"/>
  <c r="CB530" i="8" a="1"/>
  <c r="CB530" i="8"/>
  <c r="CC530" i="8" a="1"/>
  <c r="CC530" i="8"/>
  <c r="CD530" i="8" a="1"/>
  <c r="CD530" i="8"/>
  <c r="CE530" i="8" a="1"/>
  <c r="CE530" i="8"/>
  <c r="CF530" i="8" a="1"/>
  <c r="CF530" i="8"/>
  <c r="CG530" i="8" a="1"/>
  <c r="CG530" i="8"/>
  <c r="CH530" i="8" a="1"/>
  <c r="CH530" i="8"/>
  <c r="CI530" i="8" a="1"/>
  <c r="CI530" i="8"/>
  <c r="CJ530" i="8" a="1"/>
  <c r="CJ530" i="8"/>
  <c r="CK530" i="8" a="1"/>
  <c r="CK530" i="8"/>
  <c r="CL530" i="8" a="1"/>
  <c r="CL530" i="8"/>
  <c r="CM530" i="8" a="1"/>
  <c r="CM530" i="8"/>
  <c r="CN530" i="8" a="1"/>
  <c r="CN530" i="8"/>
  <c r="CO530" i="8" a="1"/>
  <c r="CO530" i="8"/>
  <c r="BZ531" i="8" a="1"/>
  <c r="BZ531" i="8"/>
  <c r="CA531" i="8" a="1"/>
  <c r="CA531" i="8"/>
  <c r="CB531" i="8" a="1"/>
  <c r="CB531" i="8"/>
  <c r="CC531" i="8" a="1"/>
  <c r="CC531" i="8"/>
  <c r="CD531" i="8" a="1"/>
  <c r="CD531" i="8"/>
  <c r="CE531" i="8" a="1"/>
  <c r="CE531" i="8"/>
  <c r="CF531" i="8" a="1"/>
  <c r="CF531" i="8"/>
  <c r="CG531" i="8" a="1"/>
  <c r="CG531" i="8"/>
  <c r="CH531" i="8" a="1"/>
  <c r="CH531" i="8"/>
  <c r="CI531" i="8" a="1"/>
  <c r="CI531" i="8"/>
  <c r="CJ531" i="8" a="1"/>
  <c r="CJ531" i="8"/>
  <c r="CK531" i="8" a="1"/>
  <c r="CK531" i="8"/>
  <c r="CL531" i="8" a="1"/>
  <c r="CL531" i="8"/>
  <c r="CM531" i="8" a="1"/>
  <c r="CM531" i="8"/>
  <c r="CN531" i="8" a="1"/>
  <c r="CN531" i="8"/>
  <c r="CO531" i="8" a="1"/>
  <c r="CO531" i="8"/>
  <c r="BZ532" i="8" a="1"/>
  <c r="BZ532" i="8"/>
  <c r="CA532" i="8" a="1"/>
  <c r="CA532" i="8"/>
  <c r="CB532" i="8" a="1"/>
  <c r="CB532" i="8"/>
  <c r="CC532" i="8" a="1"/>
  <c r="CC532" i="8"/>
  <c r="CD532" i="8" a="1"/>
  <c r="CD532" i="8"/>
  <c r="CE532" i="8" a="1"/>
  <c r="CE532" i="8"/>
  <c r="CF532" i="8" a="1"/>
  <c r="CF532" i="8"/>
  <c r="CG532" i="8" a="1"/>
  <c r="CG532" i="8"/>
  <c r="CH532" i="8" a="1"/>
  <c r="CH532" i="8"/>
  <c r="CI532" i="8" a="1"/>
  <c r="CI532" i="8"/>
  <c r="CJ532" i="8" a="1"/>
  <c r="CJ532" i="8"/>
  <c r="CK532" i="8" a="1"/>
  <c r="CK532" i="8"/>
  <c r="CL532" i="8" a="1"/>
  <c r="CL532" i="8"/>
  <c r="CM532" i="8" a="1"/>
  <c r="CM532" i="8"/>
  <c r="CN532" i="8" a="1"/>
  <c r="CN532" i="8"/>
  <c r="CO532" i="8" a="1"/>
  <c r="CO532" i="8"/>
  <c r="BZ533" i="8" a="1"/>
  <c r="BZ533" i="8"/>
  <c r="CA533" i="8" a="1"/>
  <c r="CA533" i="8"/>
  <c r="CB533" i="8" a="1"/>
  <c r="CB533" i="8"/>
  <c r="CC533" i="8" a="1"/>
  <c r="CC533" i="8"/>
  <c r="CD533" i="8" a="1"/>
  <c r="CD533" i="8"/>
  <c r="CE533" i="8" a="1"/>
  <c r="CE533" i="8"/>
  <c r="CF533" i="8" a="1"/>
  <c r="CF533" i="8"/>
  <c r="CG533" i="8" a="1"/>
  <c r="CG533" i="8"/>
  <c r="CH533" i="8" a="1"/>
  <c r="CH533" i="8"/>
  <c r="CI533" i="8" a="1"/>
  <c r="CI533" i="8"/>
  <c r="CJ533" i="8" a="1"/>
  <c r="CJ533" i="8"/>
  <c r="CK533" i="8" a="1"/>
  <c r="CK533" i="8"/>
  <c r="CL533" i="8" a="1"/>
  <c r="CL533" i="8"/>
  <c r="CM533" i="8" a="1"/>
  <c r="CM533" i="8"/>
  <c r="CN533" i="8" a="1"/>
  <c r="CN533" i="8"/>
  <c r="CO533" i="8" a="1"/>
  <c r="CO533" i="8"/>
  <c r="BZ534" i="8" a="1"/>
  <c r="BZ534" i="8"/>
  <c r="CA534" i="8" a="1"/>
  <c r="CA534" i="8"/>
  <c r="CB534" i="8" a="1"/>
  <c r="CB534" i="8"/>
  <c r="CC534" i="8" a="1"/>
  <c r="CC534" i="8"/>
  <c r="CD534" i="8" a="1"/>
  <c r="CD534" i="8"/>
  <c r="CE534" i="8" a="1"/>
  <c r="CE534" i="8"/>
  <c r="CF534" i="8" a="1"/>
  <c r="CF534" i="8"/>
  <c r="CG534" i="8" a="1"/>
  <c r="CG534" i="8"/>
  <c r="CH534" i="8" a="1"/>
  <c r="CH534" i="8"/>
  <c r="CI534" i="8" a="1"/>
  <c r="CI534" i="8"/>
  <c r="CJ534" i="8" a="1"/>
  <c r="CJ534" i="8"/>
  <c r="CK534" i="8" a="1"/>
  <c r="CK534" i="8"/>
  <c r="CL534" i="8" a="1"/>
  <c r="CL534" i="8"/>
  <c r="CM534" i="8" a="1"/>
  <c r="CM534" i="8"/>
  <c r="CN534" i="8" a="1"/>
  <c r="CN534" i="8"/>
  <c r="CO534" i="8" a="1"/>
  <c r="CO534" i="8"/>
  <c r="BZ535" i="8" a="1"/>
  <c r="BZ535" i="8"/>
  <c r="CA535" i="8" a="1"/>
  <c r="CA535" i="8"/>
  <c r="CB535" i="8" a="1"/>
  <c r="CB535" i="8"/>
  <c r="CC535" i="8" a="1"/>
  <c r="CC535" i="8"/>
  <c r="CD535" i="8" a="1"/>
  <c r="CD535" i="8"/>
  <c r="CE535" i="8" a="1"/>
  <c r="CE535" i="8"/>
  <c r="CF535" i="8" a="1"/>
  <c r="CF535" i="8"/>
  <c r="CG535" i="8" a="1"/>
  <c r="CG535" i="8"/>
  <c r="CH535" i="8" a="1"/>
  <c r="CH535" i="8"/>
  <c r="CI535" i="8" a="1"/>
  <c r="CI535" i="8"/>
  <c r="CJ535" i="8" a="1"/>
  <c r="CJ535" i="8"/>
  <c r="CK535" i="8" a="1"/>
  <c r="CK535" i="8"/>
  <c r="CL535" i="8" a="1"/>
  <c r="CL535" i="8"/>
  <c r="CM535" i="8" a="1"/>
  <c r="CM535" i="8"/>
  <c r="CN535" i="8" a="1"/>
  <c r="CN535" i="8"/>
  <c r="CO535" i="8" a="1"/>
  <c r="CO535" i="8"/>
  <c r="BZ536" i="8" a="1"/>
  <c r="BZ536" i="8"/>
  <c r="CA536" i="8" a="1"/>
  <c r="CA536" i="8"/>
  <c r="CB536" i="8" a="1"/>
  <c r="CB536" i="8"/>
  <c r="CC536" i="8" a="1"/>
  <c r="CC536" i="8"/>
  <c r="CD536" i="8" a="1"/>
  <c r="CD536" i="8"/>
  <c r="CE536" i="8" a="1"/>
  <c r="CE536" i="8"/>
  <c r="CF536" i="8" a="1"/>
  <c r="CF536" i="8"/>
  <c r="CG536" i="8" a="1"/>
  <c r="CG536" i="8"/>
  <c r="CH536" i="8" a="1"/>
  <c r="CH536" i="8"/>
  <c r="CI536" i="8" a="1"/>
  <c r="CI536" i="8"/>
  <c r="CJ536" i="8" a="1"/>
  <c r="CJ536" i="8"/>
  <c r="CK536" i="8" a="1"/>
  <c r="CK536" i="8"/>
  <c r="CL536" i="8" a="1"/>
  <c r="CL536" i="8"/>
  <c r="CM536" i="8" a="1"/>
  <c r="CM536" i="8"/>
  <c r="CN536" i="8" a="1"/>
  <c r="CN536" i="8"/>
  <c r="CO536" i="8" a="1"/>
  <c r="CO536" i="8"/>
  <c r="BZ537" i="8" a="1"/>
  <c r="BZ537" i="8"/>
  <c r="CA537" i="8" a="1"/>
  <c r="CA537" i="8"/>
  <c r="CB537" i="8" a="1"/>
  <c r="CB537" i="8"/>
  <c r="CC537" i="8" a="1"/>
  <c r="CC537" i="8"/>
  <c r="CD537" i="8" a="1"/>
  <c r="CD537" i="8"/>
  <c r="CE537" i="8" a="1"/>
  <c r="CE537" i="8"/>
  <c r="CF537" i="8" a="1"/>
  <c r="CF537" i="8"/>
  <c r="CG537" i="8" a="1"/>
  <c r="CG537" i="8"/>
  <c r="CH537" i="8" a="1"/>
  <c r="CH537" i="8"/>
  <c r="CI537" i="8" a="1"/>
  <c r="CI537" i="8"/>
  <c r="CJ537" i="8" a="1"/>
  <c r="CJ537" i="8"/>
  <c r="CK537" i="8" a="1"/>
  <c r="CK537" i="8"/>
  <c r="CL537" i="8" a="1"/>
  <c r="CL537" i="8"/>
  <c r="CM537" i="8" a="1"/>
  <c r="CM537" i="8"/>
  <c r="CN537" i="8" a="1"/>
  <c r="CN537" i="8"/>
  <c r="CO537" i="8" a="1"/>
  <c r="CO537" i="8"/>
  <c r="BZ538" i="8" a="1"/>
  <c r="BZ538" i="8"/>
  <c r="CA538" i="8" a="1"/>
  <c r="CA538" i="8"/>
  <c r="CB538" i="8" a="1"/>
  <c r="CB538" i="8"/>
  <c r="CC538" i="8" a="1"/>
  <c r="CC538" i="8"/>
  <c r="CD538" i="8" a="1"/>
  <c r="CD538" i="8"/>
  <c r="CE538" i="8" a="1"/>
  <c r="CE538" i="8"/>
  <c r="CF538" i="8" a="1"/>
  <c r="CF538" i="8"/>
  <c r="CG538" i="8" a="1"/>
  <c r="CG538" i="8"/>
  <c r="CH538" i="8" a="1"/>
  <c r="CH538" i="8"/>
  <c r="CI538" i="8" a="1"/>
  <c r="CI538" i="8"/>
  <c r="CJ538" i="8" a="1"/>
  <c r="CJ538" i="8"/>
  <c r="CK538" i="8" a="1"/>
  <c r="CK538" i="8"/>
  <c r="CL538" i="8" a="1"/>
  <c r="CL538" i="8"/>
  <c r="CM538" i="8" a="1"/>
  <c r="CM538" i="8"/>
  <c r="CN538" i="8" a="1"/>
  <c r="CN538" i="8"/>
  <c r="CO538" i="8" a="1"/>
  <c r="CO538" i="8"/>
  <c r="BZ539" i="8" a="1"/>
  <c r="BZ539" i="8"/>
  <c r="CA539" i="8" a="1"/>
  <c r="CA539" i="8"/>
  <c r="CB539" i="8" a="1"/>
  <c r="CB539" i="8"/>
  <c r="CC539" i="8" a="1"/>
  <c r="CC539" i="8"/>
  <c r="CD539" i="8" a="1"/>
  <c r="CD539" i="8"/>
  <c r="CE539" i="8" a="1"/>
  <c r="CE539" i="8"/>
  <c r="CF539" i="8" a="1"/>
  <c r="CF539" i="8"/>
  <c r="CG539" i="8" a="1"/>
  <c r="CG539" i="8"/>
  <c r="CH539" i="8" a="1"/>
  <c r="CH539" i="8"/>
  <c r="CI539" i="8" a="1"/>
  <c r="CI539" i="8"/>
  <c r="CJ539" i="8" a="1"/>
  <c r="CJ539" i="8"/>
  <c r="CK539" i="8" a="1"/>
  <c r="CK539" i="8"/>
  <c r="CL539" i="8" a="1"/>
  <c r="CL539" i="8"/>
  <c r="CM539" i="8" a="1"/>
  <c r="CM539" i="8"/>
  <c r="CN539" i="8" a="1"/>
  <c r="CN539" i="8"/>
  <c r="CO539" i="8" a="1"/>
  <c r="CO539" i="8"/>
  <c r="BZ540" i="8" a="1"/>
  <c r="BZ540" i="8"/>
  <c r="CA540" i="8" a="1"/>
  <c r="CA540" i="8"/>
  <c r="CB540" i="8" a="1"/>
  <c r="CB540" i="8"/>
  <c r="CC540" i="8" a="1"/>
  <c r="CC540" i="8"/>
  <c r="CD540" i="8" a="1"/>
  <c r="CD540" i="8"/>
  <c r="CE540" i="8" a="1"/>
  <c r="CE540" i="8"/>
  <c r="CF540" i="8" a="1"/>
  <c r="CF540" i="8"/>
  <c r="CG540" i="8" a="1"/>
  <c r="CG540" i="8"/>
  <c r="CH540" i="8" a="1"/>
  <c r="CH540" i="8"/>
  <c r="CI540" i="8" a="1"/>
  <c r="CI540" i="8"/>
  <c r="CJ540" i="8" a="1"/>
  <c r="CJ540" i="8"/>
  <c r="CK540" i="8" a="1"/>
  <c r="CK540" i="8"/>
  <c r="CL540" i="8" a="1"/>
  <c r="CL540" i="8"/>
  <c r="CM540" i="8" a="1"/>
  <c r="CM540" i="8"/>
  <c r="CN540" i="8" a="1"/>
  <c r="CN540" i="8"/>
  <c r="CO540" i="8" a="1"/>
  <c r="CO540" i="8"/>
  <c r="BZ541" i="8" a="1"/>
  <c r="BZ541" i="8"/>
  <c r="CA541" i="8" a="1"/>
  <c r="CA541" i="8"/>
  <c r="CB541" i="8" a="1"/>
  <c r="CB541" i="8"/>
  <c r="CC541" i="8" a="1"/>
  <c r="CC541" i="8"/>
  <c r="CD541" i="8" a="1"/>
  <c r="CD541" i="8"/>
  <c r="CE541" i="8" a="1"/>
  <c r="CE541" i="8"/>
  <c r="CF541" i="8" a="1"/>
  <c r="CF541" i="8"/>
  <c r="CG541" i="8" a="1"/>
  <c r="CG541" i="8"/>
  <c r="CH541" i="8" a="1"/>
  <c r="CH541" i="8"/>
  <c r="CI541" i="8" a="1"/>
  <c r="CI541" i="8"/>
  <c r="CJ541" i="8" a="1"/>
  <c r="CJ541" i="8"/>
  <c r="CK541" i="8" a="1"/>
  <c r="CK541" i="8"/>
  <c r="CL541" i="8" a="1"/>
  <c r="CL541" i="8"/>
  <c r="CM541" i="8" a="1"/>
  <c r="CM541" i="8"/>
  <c r="CN541" i="8" a="1"/>
  <c r="CN541" i="8"/>
  <c r="CO541" i="8" a="1"/>
  <c r="CO541" i="8"/>
  <c r="BZ542" i="8" a="1"/>
  <c r="BZ542" i="8"/>
  <c r="CA542" i="8" a="1"/>
  <c r="CA542" i="8"/>
  <c r="CB542" i="8" a="1"/>
  <c r="CB542" i="8"/>
  <c r="CC542" i="8" a="1"/>
  <c r="CC542" i="8"/>
  <c r="CD542" i="8" a="1"/>
  <c r="CD542" i="8"/>
  <c r="CE542" i="8" a="1"/>
  <c r="CE542" i="8"/>
  <c r="CF542" i="8" a="1"/>
  <c r="CF542" i="8"/>
  <c r="CG542" i="8" a="1"/>
  <c r="CG542" i="8"/>
  <c r="CH542" i="8" a="1"/>
  <c r="CH542" i="8"/>
  <c r="CI542" i="8" a="1"/>
  <c r="CI542" i="8"/>
  <c r="CJ542" i="8" a="1"/>
  <c r="CJ542" i="8"/>
  <c r="CK542" i="8" a="1"/>
  <c r="CK542" i="8"/>
  <c r="CL542" i="8" a="1"/>
  <c r="CL542" i="8"/>
  <c r="CM542" i="8" a="1"/>
  <c r="CM542" i="8"/>
  <c r="CN542" i="8" a="1"/>
  <c r="CN542" i="8"/>
  <c r="CO542" i="8" a="1"/>
  <c r="CO542" i="8"/>
  <c r="BZ543" i="8" a="1"/>
  <c r="BZ543" i="8"/>
  <c r="CA543" i="8" a="1"/>
  <c r="CA543" i="8"/>
  <c r="CB543" i="8" a="1"/>
  <c r="CB543" i="8"/>
  <c r="CC543" i="8" a="1"/>
  <c r="CC543" i="8"/>
  <c r="CD543" i="8" a="1"/>
  <c r="CD543" i="8"/>
  <c r="CE543" i="8" a="1"/>
  <c r="CE543" i="8"/>
  <c r="CF543" i="8" a="1"/>
  <c r="CF543" i="8"/>
  <c r="CG543" i="8" a="1"/>
  <c r="CG543" i="8"/>
  <c r="CH543" i="8" a="1"/>
  <c r="CH543" i="8"/>
  <c r="CI543" i="8" a="1"/>
  <c r="CI543" i="8"/>
  <c r="CJ543" i="8" a="1"/>
  <c r="CJ543" i="8"/>
  <c r="CK543" i="8" a="1"/>
  <c r="CK543" i="8"/>
  <c r="CL543" i="8" a="1"/>
  <c r="CL543" i="8"/>
  <c r="CM543" i="8" a="1"/>
  <c r="CM543" i="8"/>
  <c r="CN543" i="8" a="1"/>
  <c r="CN543" i="8"/>
  <c r="CO543" i="8" a="1"/>
  <c r="CO543" i="8"/>
  <c r="BZ544" i="8" a="1"/>
  <c r="BZ544" i="8"/>
  <c r="CA544" i="8" a="1"/>
  <c r="CA544" i="8"/>
  <c r="CB544" i="8" a="1"/>
  <c r="CB544" i="8"/>
  <c r="CC544" i="8" a="1"/>
  <c r="CC544" i="8"/>
  <c r="CD544" i="8" a="1"/>
  <c r="CD544" i="8"/>
  <c r="CE544" i="8" a="1"/>
  <c r="CE544" i="8"/>
  <c r="CF544" i="8" a="1"/>
  <c r="CF544" i="8"/>
  <c r="CG544" i="8" a="1"/>
  <c r="CG544" i="8"/>
  <c r="CH544" i="8" a="1"/>
  <c r="CH544" i="8"/>
  <c r="CI544" i="8" a="1"/>
  <c r="CI544" i="8"/>
  <c r="CJ544" i="8" a="1"/>
  <c r="CJ544" i="8"/>
  <c r="CK544" i="8" a="1"/>
  <c r="CK544" i="8"/>
  <c r="CL544" i="8" a="1"/>
  <c r="CL544" i="8"/>
  <c r="CM544" i="8" a="1"/>
  <c r="CM544" i="8"/>
  <c r="CN544" i="8" a="1"/>
  <c r="CN544" i="8"/>
  <c r="CO544" i="8" a="1"/>
  <c r="CO544" i="8"/>
  <c r="BZ545" i="8" a="1"/>
  <c r="BZ545" i="8"/>
  <c r="CA545" i="8" a="1"/>
  <c r="CA545" i="8"/>
  <c r="CB545" i="8" a="1"/>
  <c r="CB545" i="8"/>
  <c r="CC545" i="8" a="1"/>
  <c r="CC545" i="8"/>
  <c r="CD545" i="8" a="1"/>
  <c r="CD545" i="8"/>
  <c r="CE545" i="8" a="1"/>
  <c r="CE545" i="8"/>
  <c r="CF545" i="8" a="1"/>
  <c r="CF545" i="8"/>
  <c r="CG545" i="8" a="1"/>
  <c r="CG545" i="8"/>
  <c r="CH545" i="8" a="1"/>
  <c r="CH545" i="8"/>
  <c r="CI545" i="8" a="1"/>
  <c r="CI545" i="8"/>
  <c r="CJ545" i="8" a="1"/>
  <c r="CJ545" i="8"/>
  <c r="CK545" i="8" a="1"/>
  <c r="CK545" i="8"/>
  <c r="CL545" i="8" a="1"/>
  <c r="CL545" i="8"/>
  <c r="CM545" i="8" a="1"/>
  <c r="CM545" i="8"/>
  <c r="CN545" i="8" a="1"/>
  <c r="CN545" i="8"/>
  <c r="CO545" i="8" a="1"/>
  <c r="CO545" i="8"/>
  <c r="BZ546" i="8" a="1"/>
  <c r="BZ546" i="8"/>
  <c r="CA546" i="8" a="1"/>
  <c r="CA546" i="8"/>
  <c r="CB546" i="8" a="1"/>
  <c r="CB546" i="8"/>
  <c r="CC546" i="8" a="1"/>
  <c r="CC546" i="8"/>
  <c r="CD546" i="8" a="1"/>
  <c r="CD546" i="8"/>
  <c r="CE546" i="8" a="1"/>
  <c r="CE546" i="8"/>
  <c r="CF546" i="8" a="1"/>
  <c r="CF546" i="8"/>
  <c r="CG546" i="8" a="1"/>
  <c r="CG546" i="8"/>
  <c r="CH546" i="8" a="1"/>
  <c r="CH546" i="8"/>
  <c r="CI546" i="8" a="1"/>
  <c r="CI546" i="8"/>
  <c r="CJ546" i="8" a="1"/>
  <c r="CJ546" i="8"/>
  <c r="CK546" i="8" a="1"/>
  <c r="CK546" i="8"/>
  <c r="CL546" i="8" a="1"/>
  <c r="CL546" i="8"/>
  <c r="CM546" i="8" a="1"/>
  <c r="CM546" i="8"/>
  <c r="CN546" i="8" a="1"/>
  <c r="CN546" i="8"/>
  <c r="CO546" i="8" a="1"/>
  <c r="CO546" i="8"/>
  <c r="BZ547" i="8" a="1"/>
  <c r="BZ547" i="8"/>
  <c r="CA547" i="8" a="1"/>
  <c r="CA547" i="8"/>
  <c r="CB547" i="8" a="1"/>
  <c r="CB547" i="8"/>
  <c r="CC547" i="8" a="1"/>
  <c r="CC547" i="8"/>
  <c r="CD547" i="8" a="1"/>
  <c r="CD547" i="8"/>
  <c r="CE547" i="8" a="1"/>
  <c r="CE547" i="8"/>
  <c r="CF547" i="8" a="1"/>
  <c r="CF547" i="8"/>
  <c r="CG547" i="8" a="1"/>
  <c r="CG547" i="8"/>
  <c r="CH547" i="8" a="1"/>
  <c r="CH547" i="8"/>
  <c r="CI547" i="8" a="1"/>
  <c r="CI547" i="8"/>
  <c r="CJ547" i="8" a="1"/>
  <c r="CJ547" i="8"/>
  <c r="CK547" i="8" a="1"/>
  <c r="CK547" i="8"/>
  <c r="CL547" i="8" a="1"/>
  <c r="CL547" i="8"/>
  <c r="CM547" i="8" a="1"/>
  <c r="CM547" i="8"/>
  <c r="CN547" i="8" a="1"/>
  <c r="CN547" i="8"/>
  <c r="CO547" i="8" a="1"/>
  <c r="CO547" i="8"/>
  <c r="BZ548" i="8" a="1"/>
  <c r="BZ548" i="8"/>
  <c r="CA548" i="8" a="1"/>
  <c r="CA548" i="8"/>
  <c r="CB548" i="8" a="1"/>
  <c r="CB548" i="8"/>
  <c r="CC548" i="8" a="1"/>
  <c r="CC548" i="8"/>
  <c r="CD548" i="8" a="1"/>
  <c r="CD548" i="8"/>
  <c r="CE548" i="8" a="1"/>
  <c r="CE548" i="8"/>
  <c r="CF548" i="8" a="1"/>
  <c r="CF548" i="8"/>
  <c r="CG548" i="8" a="1"/>
  <c r="CG548" i="8"/>
  <c r="CH548" i="8" a="1"/>
  <c r="CH548" i="8"/>
  <c r="CI548" i="8" a="1"/>
  <c r="CI548" i="8"/>
  <c r="CJ548" i="8" a="1"/>
  <c r="CJ548" i="8"/>
  <c r="CK548" i="8" a="1"/>
  <c r="CK548" i="8"/>
  <c r="CL548" i="8" a="1"/>
  <c r="CL548" i="8"/>
  <c r="CM548" i="8" a="1"/>
  <c r="CM548" i="8"/>
  <c r="CN548" i="8" a="1"/>
  <c r="CN548" i="8"/>
  <c r="CO548" i="8" a="1"/>
  <c r="CO548" i="8"/>
  <c r="BZ549" i="8" a="1"/>
  <c r="BZ549" i="8"/>
  <c r="CA549" i="8" a="1"/>
  <c r="CA549" i="8"/>
  <c r="CB549" i="8" a="1"/>
  <c r="CB549" i="8"/>
  <c r="CC549" i="8" a="1"/>
  <c r="CC549" i="8"/>
  <c r="CD549" i="8" a="1"/>
  <c r="CD549" i="8"/>
  <c r="CE549" i="8" a="1"/>
  <c r="CE549" i="8"/>
  <c r="CF549" i="8" a="1"/>
  <c r="CF549" i="8"/>
  <c r="CG549" i="8" a="1"/>
  <c r="CG549" i="8"/>
  <c r="CH549" i="8" a="1"/>
  <c r="CH549" i="8"/>
  <c r="CI549" i="8" a="1"/>
  <c r="CI549" i="8"/>
  <c r="CJ549" i="8" a="1"/>
  <c r="CJ549" i="8"/>
  <c r="CK549" i="8" a="1"/>
  <c r="CK549" i="8"/>
  <c r="CL549" i="8" a="1"/>
  <c r="CL549" i="8"/>
  <c r="CM549" i="8" a="1"/>
  <c r="CM549" i="8"/>
  <c r="CN549" i="8" a="1"/>
  <c r="CN549" i="8"/>
  <c r="CO549" i="8" a="1"/>
  <c r="CO549" i="8"/>
  <c r="BZ550" i="8" a="1"/>
  <c r="BZ550" i="8"/>
  <c r="CA550" i="8" a="1"/>
  <c r="CA550" i="8"/>
  <c r="CB550" i="8" a="1"/>
  <c r="CB550" i="8"/>
  <c r="CC550" i="8" a="1"/>
  <c r="CC550" i="8"/>
  <c r="CD550" i="8" a="1"/>
  <c r="CD550" i="8"/>
  <c r="CE550" i="8" a="1"/>
  <c r="CE550" i="8"/>
  <c r="CF550" i="8" a="1"/>
  <c r="CF550" i="8"/>
  <c r="CG550" i="8" a="1"/>
  <c r="CG550" i="8"/>
  <c r="CH550" i="8" a="1"/>
  <c r="CH550" i="8"/>
  <c r="CI550" i="8" a="1"/>
  <c r="CI550" i="8"/>
  <c r="CJ550" i="8" a="1"/>
  <c r="CJ550" i="8"/>
  <c r="CK550" i="8" a="1"/>
  <c r="CK550" i="8"/>
  <c r="CL550" i="8" a="1"/>
  <c r="CL550" i="8"/>
  <c r="CM550" i="8" a="1"/>
  <c r="CM550" i="8"/>
  <c r="CN550" i="8" a="1"/>
  <c r="CN550" i="8"/>
  <c r="CO550" i="8" a="1"/>
  <c r="CO550" i="8"/>
  <c r="BZ551" i="8" a="1"/>
  <c r="BZ551" i="8"/>
  <c r="CA551" i="8" a="1"/>
  <c r="CA551" i="8"/>
  <c r="CB551" i="8" a="1"/>
  <c r="CB551" i="8"/>
  <c r="CC551" i="8" a="1"/>
  <c r="CC551" i="8"/>
  <c r="CD551" i="8" a="1"/>
  <c r="CD551" i="8"/>
  <c r="CE551" i="8" a="1"/>
  <c r="CE551" i="8"/>
  <c r="CF551" i="8" a="1"/>
  <c r="CF551" i="8"/>
  <c r="CG551" i="8" a="1"/>
  <c r="CG551" i="8"/>
  <c r="CH551" i="8" a="1"/>
  <c r="CH551" i="8"/>
  <c r="CI551" i="8" a="1"/>
  <c r="CI551" i="8"/>
  <c r="CJ551" i="8" a="1"/>
  <c r="CJ551" i="8"/>
  <c r="CK551" i="8" a="1"/>
  <c r="CK551" i="8"/>
  <c r="CL551" i="8" a="1"/>
  <c r="CL551" i="8"/>
  <c r="CM551" i="8" a="1"/>
  <c r="CM551" i="8"/>
  <c r="CN551" i="8" a="1"/>
  <c r="CN551" i="8"/>
  <c r="CO551" i="8" a="1"/>
  <c r="CO551" i="8"/>
  <c r="BZ552" i="8" a="1"/>
  <c r="BZ552" i="8"/>
  <c r="CA552" i="8" a="1"/>
  <c r="CA552" i="8"/>
  <c r="CB552" i="8" a="1"/>
  <c r="CB552" i="8"/>
  <c r="CC552" i="8" a="1"/>
  <c r="CC552" i="8"/>
  <c r="CD552" i="8" a="1"/>
  <c r="CD552" i="8"/>
  <c r="CE552" i="8" a="1"/>
  <c r="CE552" i="8"/>
  <c r="CF552" i="8" a="1"/>
  <c r="CF552" i="8"/>
  <c r="CG552" i="8" a="1"/>
  <c r="CG552" i="8"/>
  <c r="CH552" i="8" a="1"/>
  <c r="CH552" i="8"/>
  <c r="CI552" i="8" a="1"/>
  <c r="CI552" i="8"/>
  <c r="CJ552" i="8" a="1"/>
  <c r="CJ552" i="8"/>
  <c r="CK552" i="8" a="1"/>
  <c r="CK552" i="8"/>
  <c r="CL552" i="8" a="1"/>
  <c r="CL552" i="8"/>
  <c r="CM552" i="8" a="1"/>
  <c r="CM552" i="8"/>
  <c r="CN552" i="8" a="1"/>
  <c r="CN552" i="8"/>
  <c r="CO552" i="8" a="1"/>
  <c r="CO552" i="8"/>
  <c r="BZ553" i="8" a="1"/>
  <c r="BZ553" i="8"/>
  <c r="CA553" i="8" a="1"/>
  <c r="CA553" i="8"/>
  <c r="CB553" i="8" a="1"/>
  <c r="CB553" i="8"/>
  <c r="CC553" i="8" a="1"/>
  <c r="CC553" i="8"/>
  <c r="CD553" i="8" a="1"/>
  <c r="CD553" i="8"/>
  <c r="CE553" i="8" a="1"/>
  <c r="CE553" i="8"/>
  <c r="CF553" i="8" a="1"/>
  <c r="CF553" i="8"/>
  <c r="CG553" i="8" a="1"/>
  <c r="CG553" i="8"/>
  <c r="CH553" i="8" a="1"/>
  <c r="CH553" i="8"/>
  <c r="CI553" i="8" a="1"/>
  <c r="CI553" i="8"/>
  <c r="CJ553" i="8" a="1"/>
  <c r="CJ553" i="8"/>
  <c r="CK553" i="8" a="1"/>
  <c r="CK553" i="8"/>
  <c r="CL553" i="8" a="1"/>
  <c r="CL553" i="8"/>
  <c r="CM553" i="8" a="1"/>
  <c r="CM553" i="8"/>
  <c r="CN553" i="8" a="1"/>
  <c r="CN553" i="8"/>
  <c r="CO553" i="8" a="1"/>
  <c r="CO553" i="8"/>
  <c r="BZ554" i="8" a="1"/>
  <c r="BZ554" i="8"/>
  <c r="CA554" i="8" a="1"/>
  <c r="CA554" i="8"/>
  <c r="CB554" i="8" a="1"/>
  <c r="CB554" i="8"/>
  <c r="CC554" i="8" a="1"/>
  <c r="CC554" i="8"/>
  <c r="CD554" i="8" a="1"/>
  <c r="CD554" i="8"/>
  <c r="CE554" i="8" a="1"/>
  <c r="CE554" i="8"/>
  <c r="CF554" i="8" a="1"/>
  <c r="CF554" i="8"/>
  <c r="CG554" i="8" a="1"/>
  <c r="CG554" i="8"/>
  <c r="CH554" i="8" a="1"/>
  <c r="CH554" i="8"/>
  <c r="CI554" i="8" a="1"/>
  <c r="CI554" i="8"/>
  <c r="CJ554" i="8" a="1"/>
  <c r="CJ554" i="8"/>
  <c r="CK554" i="8" a="1"/>
  <c r="CK554" i="8"/>
  <c r="CL554" i="8" a="1"/>
  <c r="CL554" i="8"/>
  <c r="CM554" i="8" a="1"/>
  <c r="CM554" i="8"/>
  <c r="CN554" i="8" a="1"/>
  <c r="CN554" i="8"/>
  <c r="CO554" i="8" a="1"/>
  <c r="CO554" i="8"/>
  <c r="BZ555" i="8" a="1"/>
  <c r="BZ555" i="8"/>
  <c r="CA555" i="8" a="1"/>
  <c r="CA555" i="8"/>
  <c r="CB555" i="8" a="1"/>
  <c r="CB555" i="8"/>
  <c r="CC555" i="8" a="1"/>
  <c r="CC555" i="8"/>
  <c r="CD555" i="8" a="1"/>
  <c r="CD555" i="8"/>
  <c r="CE555" i="8" a="1"/>
  <c r="CE555" i="8"/>
  <c r="CF555" i="8" a="1"/>
  <c r="CF555" i="8"/>
  <c r="CG555" i="8" a="1"/>
  <c r="CG555" i="8"/>
  <c r="CH555" i="8" a="1"/>
  <c r="CH555" i="8"/>
  <c r="CI555" i="8" a="1"/>
  <c r="CI555" i="8"/>
  <c r="CJ555" i="8" a="1"/>
  <c r="CJ555" i="8"/>
  <c r="CK555" i="8" a="1"/>
  <c r="CK555" i="8"/>
  <c r="CL555" i="8" a="1"/>
  <c r="CL555" i="8"/>
  <c r="CM555" i="8" a="1"/>
  <c r="CM555" i="8"/>
  <c r="CN555" i="8" a="1"/>
  <c r="CN555" i="8"/>
  <c r="CO555" i="8" a="1"/>
  <c r="CO555" i="8"/>
  <c r="BZ556" i="8" a="1"/>
  <c r="BZ556" i="8"/>
  <c r="CA556" i="8" a="1"/>
  <c r="CA556" i="8"/>
  <c r="CB556" i="8" a="1"/>
  <c r="CB556" i="8"/>
  <c r="CC556" i="8" a="1"/>
  <c r="CC556" i="8"/>
  <c r="CD556" i="8" a="1"/>
  <c r="CD556" i="8"/>
  <c r="CE556" i="8" a="1"/>
  <c r="CE556" i="8"/>
  <c r="CF556" i="8" a="1"/>
  <c r="CF556" i="8"/>
  <c r="CG556" i="8" a="1"/>
  <c r="CG556" i="8"/>
  <c r="CH556" i="8" a="1"/>
  <c r="CH556" i="8"/>
  <c r="CI556" i="8" a="1"/>
  <c r="CI556" i="8"/>
  <c r="CJ556" i="8" a="1"/>
  <c r="CJ556" i="8"/>
  <c r="CK556" i="8" a="1"/>
  <c r="CK556" i="8"/>
  <c r="CL556" i="8" a="1"/>
  <c r="CL556" i="8"/>
  <c r="CM556" i="8" a="1"/>
  <c r="CM556" i="8"/>
  <c r="CN556" i="8" a="1"/>
  <c r="CN556" i="8"/>
  <c r="CO556" i="8" a="1"/>
  <c r="CO556" i="8"/>
  <c r="BZ557" i="8" a="1"/>
  <c r="BZ557" i="8"/>
  <c r="CA557" i="8" a="1"/>
  <c r="CA557" i="8"/>
  <c r="CB557" i="8" a="1"/>
  <c r="CB557" i="8"/>
  <c r="CC557" i="8" a="1"/>
  <c r="CC557" i="8"/>
  <c r="CD557" i="8" a="1"/>
  <c r="CD557" i="8"/>
  <c r="CE557" i="8" a="1"/>
  <c r="CE557" i="8"/>
  <c r="CF557" i="8" a="1"/>
  <c r="CF557" i="8"/>
  <c r="CG557" i="8" a="1"/>
  <c r="CG557" i="8"/>
  <c r="CH557" i="8" a="1"/>
  <c r="CH557" i="8"/>
  <c r="CI557" i="8" a="1"/>
  <c r="CI557" i="8"/>
  <c r="CJ557" i="8" a="1"/>
  <c r="CJ557" i="8"/>
  <c r="CK557" i="8" a="1"/>
  <c r="CK557" i="8"/>
  <c r="CL557" i="8" a="1"/>
  <c r="CL557" i="8"/>
  <c r="CM557" i="8" a="1"/>
  <c r="CM557" i="8"/>
  <c r="CN557" i="8" a="1"/>
  <c r="CN557" i="8"/>
  <c r="CO557" i="8" a="1"/>
  <c r="CO557" i="8"/>
  <c r="BZ558" i="8" a="1"/>
  <c r="BZ558" i="8"/>
  <c r="CA558" i="8" a="1"/>
  <c r="CA558" i="8"/>
  <c r="CB558" i="8" a="1"/>
  <c r="CB558" i="8"/>
  <c r="CC558" i="8" a="1"/>
  <c r="CC558" i="8"/>
  <c r="CD558" i="8" a="1"/>
  <c r="CD558" i="8"/>
  <c r="CE558" i="8" a="1"/>
  <c r="CE558" i="8"/>
  <c r="CF558" i="8" a="1"/>
  <c r="CF558" i="8"/>
  <c r="CG558" i="8" a="1"/>
  <c r="CG558" i="8"/>
  <c r="CH558" i="8" a="1"/>
  <c r="CH558" i="8"/>
  <c r="CI558" i="8" a="1"/>
  <c r="CI558" i="8"/>
  <c r="CJ558" i="8" a="1"/>
  <c r="CJ558" i="8"/>
  <c r="CK558" i="8" a="1"/>
  <c r="CK558" i="8"/>
  <c r="CL558" i="8" a="1"/>
  <c r="CL558" i="8"/>
  <c r="CM558" i="8" a="1"/>
  <c r="CM558" i="8"/>
  <c r="CN558" i="8" a="1"/>
  <c r="CN558" i="8"/>
  <c r="CO558" i="8" a="1"/>
  <c r="CO558" i="8"/>
  <c r="BZ559" i="8" a="1"/>
  <c r="BZ559" i="8"/>
  <c r="CA559" i="8" a="1"/>
  <c r="CA559" i="8"/>
  <c r="CB559" i="8" a="1"/>
  <c r="CB559" i="8"/>
  <c r="CC559" i="8" a="1"/>
  <c r="CC559" i="8"/>
  <c r="CD559" i="8" a="1"/>
  <c r="CD559" i="8"/>
  <c r="CE559" i="8" a="1"/>
  <c r="CE559" i="8"/>
  <c r="CF559" i="8" a="1"/>
  <c r="CF559" i="8"/>
  <c r="CG559" i="8" a="1"/>
  <c r="CG559" i="8"/>
  <c r="CH559" i="8" a="1"/>
  <c r="CH559" i="8"/>
  <c r="CI559" i="8" a="1"/>
  <c r="CI559" i="8"/>
  <c r="CJ559" i="8" a="1"/>
  <c r="CJ559" i="8"/>
  <c r="CK559" i="8" a="1"/>
  <c r="CK559" i="8"/>
  <c r="CL559" i="8" a="1"/>
  <c r="CL559" i="8"/>
  <c r="CM559" i="8" a="1"/>
  <c r="CM559" i="8"/>
  <c r="CN559" i="8" a="1"/>
  <c r="CN559" i="8"/>
  <c r="CO559" i="8" a="1"/>
  <c r="CO559" i="8"/>
  <c r="BZ560" i="8" a="1"/>
  <c r="BZ560" i="8"/>
  <c r="CA560" i="8" a="1"/>
  <c r="CA560" i="8"/>
  <c r="CB560" i="8" a="1"/>
  <c r="CB560" i="8"/>
  <c r="CC560" i="8" a="1"/>
  <c r="CC560" i="8"/>
  <c r="CD560" i="8" a="1"/>
  <c r="CD560" i="8"/>
  <c r="CE560" i="8" a="1"/>
  <c r="CE560" i="8"/>
  <c r="CF560" i="8" a="1"/>
  <c r="CF560" i="8"/>
  <c r="CG560" i="8" a="1"/>
  <c r="CG560" i="8"/>
  <c r="CH560" i="8" a="1"/>
  <c r="CH560" i="8"/>
  <c r="CI560" i="8" a="1"/>
  <c r="CI560" i="8"/>
  <c r="CJ560" i="8" a="1"/>
  <c r="CJ560" i="8"/>
  <c r="CK560" i="8" a="1"/>
  <c r="CK560" i="8"/>
  <c r="CL560" i="8" a="1"/>
  <c r="CL560" i="8"/>
  <c r="CM560" i="8" a="1"/>
  <c r="CM560" i="8"/>
  <c r="CN560" i="8" a="1"/>
  <c r="CN560" i="8"/>
  <c r="CO560" i="8" a="1"/>
  <c r="CO560" i="8"/>
  <c r="BZ561" i="8" a="1"/>
  <c r="BZ561" i="8"/>
  <c r="CA561" i="8" a="1"/>
  <c r="CA561" i="8"/>
  <c r="CB561" i="8" a="1"/>
  <c r="CB561" i="8"/>
  <c r="CC561" i="8" a="1"/>
  <c r="CC561" i="8"/>
  <c r="CD561" i="8" a="1"/>
  <c r="CD561" i="8"/>
  <c r="CE561" i="8" a="1"/>
  <c r="CE561" i="8"/>
  <c r="CF561" i="8" a="1"/>
  <c r="CF561" i="8"/>
  <c r="CG561" i="8" a="1"/>
  <c r="CG561" i="8"/>
  <c r="CH561" i="8" a="1"/>
  <c r="CH561" i="8"/>
  <c r="CI561" i="8" a="1"/>
  <c r="CI561" i="8"/>
  <c r="CJ561" i="8" a="1"/>
  <c r="CJ561" i="8"/>
  <c r="CK561" i="8" a="1"/>
  <c r="CK561" i="8"/>
  <c r="CL561" i="8" a="1"/>
  <c r="CL561" i="8"/>
  <c r="CM561" i="8" a="1"/>
  <c r="CM561" i="8"/>
  <c r="CN561" i="8" a="1"/>
  <c r="CN561" i="8"/>
  <c r="CO561" i="8" a="1"/>
  <c r="CO561" i="8"/>
  <c r="BZ562" i="8" a="1"/>
  <c r="BZ562" i="8"/>
  <c r="CA562" i="8" a="1"/>
  <c r="CA562" i="8"/>
  <c r="CB562" i="8" a="1"/>
  <c r="CB562" i="8"/>
  <c r="CC562" i="8" a="1"/>
  <c r="CC562" i="8"/>
  <c r="CD562" i="8" a="1"/>
  <c r="CD562" i="8"/>
  <c r="CE562" i="8" a="1"/>
  <c r="CE562" i="8"/>
  <c r="CF562" i="8" a="1"/>
  <c r="CF562" i="8"/>
  <c r="CG562" i="8" a="1"/>
  <c r="CG562" i="8"/>
  <c r="CH562" i="8" a="1"/>
  <c r="CH562" i="8"/>
  <c r="CI562" i="8" a="1"/>
  <c r="CI562" i="8"/>
  <c r="CJ562" i="8" a="1"/>
  <c r="CJ562" i="8"/>
  <c r="CK562" i="8" a="1"/>
  <c r="CK562" i="8"/>
  <c r="CL562" i="8" a="1"/>
  <c r="CL562" i="8"/>
  <c r="CM562" i="8" a="1"/>
  <c r="CM562" i="8"/>
  <c r="CN562" i="8" a="1"/>
  <c r="CN562" i="8"/>
  <c r="CO562" i="8" a="1"/>
  <c r="CO562" i="8"/>
  <c r="BZ563" i="8" a="1"/>
  <c r="BZ563" i="8"/>
  <c r="CA563" i="8" a="1"/>
  <c r="CA563" i="8"/>
  <c r="CB563" i="8" a="1"/>
  <c r="CB563" i="8"/>
  <c r="CC563" i="8" a="1"/>
  <c r="CC563" i="8"/>
  <c r="CD563" i="8" a="1"/>
  <c r="CD563" i="8"/>
  <c r="CE563" i="8" a="1"/>
  <c r="CE563" i="8"/>
  <c r="CF563" i="8" a="1"/>
  <c r="CF563" i="8"/>
  <c r="CG563" i="8" a="1"/>
  <c r="CG563" i="8"/>
  <c r="CH563" i="8" a="1"/>
  <c r="CH563" i="8"/>
  <c r="CI563" i="8" a="1"/>
  <c r="CI563" i="8"/>
  <c r="CJ563" i="8" a="1"/>
  <c r="CJ563" i="8"/>
  <c r="CK563" i="8" a="1"/>
  <c r="CK563" i="8"/>
  <c r="CL563" i="8" a="1"/>
  <c r="CL563" i="8"/>
  <c r="CM563" i="8" a="1"/>
  <c r="CM563" i="8"/>
  <c r="CN563" i="8" a="1"/>
  <c r="CN563" i="8"/>
  <c r="CO563" i="8" a="1"/>
  <c r="CO563" i="8"/>
  <c r="BZ564" i="8" a="1"/>
  <c r="BZ564" i="8"/>
  <c r="CA564" i="8" a="1"/>
  <c r="CA564" i="8"/>
  <c r="CB564" i="8" a="1"/>
  <c r="CB564" i="8"/>
  <c r="CC564" i="8" a="1"/>
  <c r="CC564" i="8"/>
  <c r="CD564" i="8" a="1"/>
  <c r="CD564" i="8"/>
  <c r="CE564" i="8" a="1"/>
  <c r="CE564" i="8"/>
  <c r="CF564" i="8" a="1"/>
  <c r="CF564" i="8"/>
  <c r="CG564" i="8" a="1"/>
  <c r="CG564" i="8"/>
  <c r="CH564" i="8" a="1"/>
  <c r="CH564" i="8"/>
  <c r="CI564" i="8" a="1"/>
  <c r="CI564" i="8"/>
  <c r="CJ564" i="8" a="1"/>
  <c r="CJ564" i="8"/>
  <c r="CK564" i="8" a="1"/>
  <c r="CK564" i="8"/>
  <c r="CL564" i="8" a="1"/>
  <c r="CL564" i="8"/>
  <c r="CM564" i="8" a="1"/>
  <c r="CM564" i="8"/>
  <c r="CN564" i="8" a="1"/>
  <c r="CN564" i="8"/>
  <c r="CO564" i="8" a="1"/>
  <c r="CO564" i="8"/>
  <c r="BZ565" i="8" a="1"/>
  <c r="BZ565" i="8"/>
  <c r="CA565" i="8" a="1"/>
  <c r="CA565" i="8"/>
  <c r="CB565" i="8" a="1"/>
  <c r="CB565" i="8"/>
  <c r="CC565" i="8" a="1"/>
  <c r="CC565" i="8"/>
  <c r="CD565" i="8" a="1"/>
  <c r="CD565" i="8"/>
  <c r="CE565" i="8" a="1"/>
  <c r="CE565" i="8"/>
  <c r="CF565" i="8" a="1"/>
  <c r="CF565" i="8"/>
  <c r="CG565" i="8" a="1"/>
  <c r="CG565" i="8"/>
  <c r="CH565" i="8" a="1"/>
  <c r="CH565" i="8"/>
  <c r="CI565" i="8" a="1"/>
  <c r="CI565" i="8"/>
  <c r="CJ565" i="8" a="1"/>
  <c r="CJ565" i="8"/>
  <c r="CK565" i="8" a="1"/>
  <c r="CK565" i="8"/>
  <c r="CL565" i="8" a="1"/>
  <c r="CL565" i="8"/>
  <c r="CM565" i="8" a="1"/>
  <c r="CM565" i="8"/>
  <c r="CN565" i="8" a="1"/>
  <c r="CN565" i="8"/>
  <c r="CO565" i="8" a="1"/>
  <c r="CO565" i="8"/>
  <c r="BZ566" i="8" a="1"/>
  <c r="BZ566" i="8"/>
  <c r="CA566" i="8" a="1"/>
  <c r="CA566" i="8"/>
  <c r="CB566" i="8" a="1"/>
  <c r="CB566" i="8"/>
  <c r="CC566" i="8" a="1"/>
  <c r="CC566" i="8"/>
  <c r="CD566" i="8" a="1"/>
  <c r="CD566" i="8"/>
  <c r="CE566" i="8" a="1"/>
  <c r="CE566" i="8"/>
  <c r="CF566" i="8" a="1"/>
  <c r="CF566" i="8"/>
  <c r="CG566" i="8" a="1"/>
  <c r="CG566" i="8"/>
  <c r="CH566" i="8" a="1"/>
  <c r="CH566" i="8"/>
  <c r="CI566" i="8" a="1"/>
  <c r="CI566" i="8"/>
  <c r="CJ566" i="8" a="1"/>
  <c r="CJ566" i="8"/>
  <c r="CK566" i="8" a="1"/>
  <c r="CK566" i="8"/>
  <c r="CL566" i="8" a="1"/>
  <c r="CL566" i="8"/>
  <c r="CM566" i="8" a="1"/>
  <c r="CM566" i="8"/>
  <c r="CN566" i="8" a="1"/>
  <c r="CN566" i="8"/>
  <c r="CO566" i="8" a="1"/>
  <c r="CO566" i="8"/>
  <c r="BZ567" i="8" a="1"/>
  <c r="BZ567" i="8"/>
  <c r="CA567" i="8" a="1"/>
  <c r="CA567" i="8"/>
  <c r="CB567" i="8" a="1"/>
  <c r="CB567" i="8"/>
  <c r="CC567" i="8" a="1"/>
  <c r="CC567" i="8"/>
  <c r="CD567" i="8" a="1"/>
  <c r="CD567" i="8"/>
  <c r="CE567" i="8" a="1"/>
  <c r="CE567" i="8"/>
  <c r="CF567" i="8" a="1"/>
  <c r="CF567" i="8"/>
  <c r="CG567" i="8" a="1"/>
  <c r="CG567" i="8"/>
  <c r="CH567" i="8" a="1"/>
  <c r="CH567" i="8"/>
  <c r="CI567" i="8" a="1"/>
  <c r="CI567" i="8"/>
  <c r="CJ567" i="8" a="1"/>
  <c r="CJ567" i="8"/>
  <c r="CK567" i="8" a="1"/>
  <c r="CK567" i="8"/>
  <c r="CL567" i="8" a="1"/>
  <c r="CL567" i="8"/>
  <c r="CM567" i="8" a="1"/>
  <c r="CM567" i="8"/>
  <c r="CN567" i="8" a="1"/>
  <c r="CN567" i="8"/>
  <c r="CO567" i="8" a="1"/>
  <c r="CO567" i="8"/>
  <c r="BZ568" i="8" a="1"/>
  <c r="BZ568" i="8"/>
  <c r="CA568" i="8" a="1"/>
  <c r="CA568" i="8"/>
  <c r="CB568" i="8" a="1"/>
  <c r="CB568" i="8"/>
  <c r="CC568" i="8" a="1"/>
  <c r="CC568" i="8"/>
  <c r="CD568" i="8" a="1"/>
  <c r="CD568" i="8"/>
  <c r="CE568" i="8" a="1"/>
  <c r="CE568" i="8"/>
  <c r="CF568" i="8" a="1"/>
  <c r="CF568" i="8"/>
  <c r="CG568" i="8" a="1"/>
  <c r="CG568" i="8"/>
  <c r="CH568" i="8" a="1"/>
  <c r="CH568" i="8"/>
  <c r="CI568" i="8" a="1"/>
  <c r="CI568" i="8"/>
  <c r="CJ568" i="8" a="1"/>
  <c r="CJ568" i="8"/>
  <c r="CK568" i="8" a="1"/>
  <c r="CK568" i="8"/>
  <c r="CL568" i="8" a="1"/>
  <c r="CL568" i="8"/>
  <c r="CM568" i="8" a="1"/>
  <c r="CM568" i="8"/>
  <c r="CN568" i="8" a="1"/>
  <c r="CN568" i="8"/>
  <c r="CO568" i="8" a="1"/>
  <c r="CO568" i="8"/>
  <c r="BZ569" i="8" a="1"/>
  <c r="BZ569" i="8"/>
  <c r="CA569" i="8" a="1"/>
  <c r="CA569" i="8"/>
  <c r="CB569" i="8" a="1"/>
  <c r="CB569" i="8"/>
  <c r="CC569" i="8" a="1"/>
  <c r="CC569" i="8"/>
  <c r="CD569" i="8" a="1"/>
  <c r="CD569" i="8"/>
  <c r="CE569" i="8" a="1"/>
  <c r="CE569" i="8"/>
  <c r="CF569" i="8" a="1"/>
  <c r="CF569" i="8"/>
  <c r="CG569" i="8" a="1"/>
  <c r="CG569" i="8"/>
  <c r="CH569" i="8" a="1"/>
  <c r="CH569" i="8"/>
  <c r="CI569" i="8" a="1"/>
  <c r="CI569" i="8"/>
  <c r="CJ569" i="8" a="1"/>
  <c r="CJ569" i="8"/>
  <c r="CK569" i="8" a="1"/>
  <c r="CK569" i="8"/>
  <c r="CL569" i="8" a="1"/>
  <c r="CL569" i="8"/>
  <c r="CM569" i="8" a="1"/>
  <c r="CM569" i="8"/>
  <c r="CN569" i="8" a="1"/>
  <c r="CN569" i="8"/>
  <c r="CO569" i="8" a="1"/>
  <c r="CO569" i="8"/>
  <c r="BZ570" i="8" a="1"/>
  <c r="BZ570" i="8"/>
  <c r="CA570" i="8" a="1"/>
  <c r="CA570" i="8"/>
  <c r="CB570" i="8" a="1"/>
  <c r="CB570" i="8"/>
  <c r="CC570" i="8" a="1"/>
  <c r="CC570" i="8"/>
  <c r="CD570" i="8" a="1"/>
  <c r="CD570" i="8"/>
  <c r="CE570" i="8" a="1"/>
  <c r="CE570" i="8"/>
  <c r="CF570" i="8" a="1"/>
  <c r="CF570" i="8"/>
  <c r="CG570" i="8" a="1"/>
  <c r="CG570" i="8"/>
  <c r="CH570" i="8" a="1"/>
  <c r="CH570" i="8"/>
  <c r="CI570" i="8" a="1"/>
  <c r="CI570" i="8"/>
  <c r="CJ570" i="8" a="1"/>
  <c r="CJ570" i="8"/>
  <c r="CK570" i="8" a="1"/>
  <c r="CK570" i="8"/>
  <c r="CL570" i="8" a="1"/>
  <c r="CL570" i="8"/>
  <c r="CM570" i="8" a="1"/>
  <c r="CM570" i="8"/>
  <c r="CN570" i="8" a="1"/>
  <c r="CN570" i="8"/>
  <c r="CO570" i="8" a="1"/>
  <c r="CO570" i="8"/>
  <c r="BZ571" i="8" a="1"/>
  <c r="BZ571" i="8"/>
  <c r="CA571" i="8" a="1"/>
  <c r="CA571" i="8"/>
  <c r="CB571" i="8" a="1"/>
  <c r="CB571" i="8"/>
  <c r="CC571" i="8" a="1"/>
  <c r="CC571" i="8"/>
  <c r="CD571" i="8" a="1"/>
  <c r="CD571" i="8"/>
  <c r="CE571" i="8" a="1"/>
  <c r="CE571" i="8"/>
  <c r="CF571" i="8" a="1"/>
  <c r="CF571" i="8"/>
  <c r="CG571" i="8" a="1"/>
  <c r="CG571" i="8"/>
  <c r="CH571" i="8" a="1"/>
  <c r="CH571" i="8"/>
  <c r="CI571" i="8" a="1"/>
  <c r="CI571" i="8"/>
  <c r="CJ571" i="8" a="1"/>
  <c r="CJ571" i="8"/>
  <c r="CK571" i="8" a="1"/>
  <c r="CK571" i="8"/>
  <c r="CL571" i="8" a="1"/>
  <c r="CL571" i="8"/>
  <c r="CM571" i="8" a="1"/>
  <c r="CM571" i="8"/>
  <c r="CN571" i="8" a="1"/>
  <c r="CN571" i="8"/>
  <c r="CO571" i="8" a="1"/>
  <c r="CO571" i="8"/>
  <c r="BZ572" i="8" a="1"/>
  <c r="BZ572" i="8"/>
  <c r="CA572" i="8" a="1"/>
  <c r="CA572" i="8"/>
  <c r="CB572" i="8" a="1"/>
  <c r="CB572" i="8"/>
  <c r="CC572" i="8" a="1"/>
  <c r="CC572" i="8"/>
  <c r="CD572" i="8" a="1"/>
  <c r="CD572" i="8"/>
  <c r="CE572" i="8" a="1"/>
  <c r="CE572" i="8"/>
  <c r="CF572" i="8" a="1"/>
  <c r="CF572" i="8"/>
  <c r="CG572" i="8" a="1"/>
  <c r="CG572" i="8"/>
  <c r="CH572" i="8" a="1"/>
  <c r="CH572" i="8"/>
  <c r="CI572" i="8" a="1"/>
  <c r="CI572" i="8"/>
  <c r="CJ572" i="8" a="1"/>
  <c r="CJ572" i="8"/>
  <c r="CK572" i="8" a="1"/>
  <c r="CK572" i="8"/>
  <c r="CL572" i="8" a="1"/>
  <c r="CL572" i="8"/>
  <c r="CM572" i="8" a="1"/>
  <c r="CM572" i="8"/>
  <c r="CN572" i="8" a="1"/>
  <c r="CN572" i="8"/>
  <c r="CO572" i="8" a="1"/>
  <c r="CO572" i="8"/>
  <c r="BZ573" i="8" a="1"/>
  <c r="BZ573" i="8"/>
  <c r="CA573" i="8" a="1"/>
  <c r="CA573" i="8"/>
  <c r="CB573" i="8" a="1"/>
  <c r="CB573" i="8"/>
  <c r="CC573" i="8" a="1"/>
  <c r="CC573" i="8"/>
  <c r="CD573" i="8" a="1"/>
  <c r="CD573" i="8"/>
  <c r="CE573" i="8" a="1"/>
  <c r="CE573" i="8"/>
  <c r="CF573" i="8" a="1"/>
  <c r="CF573" i="8"/>
  <c r="CG573" i="8" a="1"/>
  <c r="CG573" i="8"/>
  <c r="CH573" i="8" a="1"/>
  <c r="CH573" i="8"/>
  <c r="CI573" i="8" a="1"/>
  <c r="CI573" i="8"/>
  <c r="CJ573" i="8" a="1"/>
  <c r="CJ573" i="8"/>
  <c r="CK573" i="8" a="1"/>
  <c r="CK573" i="8"/>
  <c r="CL573" i="8" a="1"/>
  <c r="CL573" i="8"/>
  <c r="CM573" i="8" a="1"/>
  <c r="CM573" i="8"/>
  <c r="CN573" i="8" a="1"/>
  <c r="CN573" i="8"/>
  <c r="CO573" i="8" a="1"/>
  <c r="CO573" i="8"/>
  <c r="BZ574" i="8" a="1"/>
  <c r="BZ574" i="8"/>
  <c r="CA574" i="8" a="1"/>
  <c r="CA574" i="8"/>
  <c r="CB574" i="8" a="1"/>
  <c r="CB574" i="8"/>
  <c r="CC574" i="8" a="1"/>
  <c r="CC574" i="8"/>
  <c r="CD574" i="8" a="1"/>
  <c r="CD574" i="8"/>
  <c r="CE574" i="8" a="1"/>
  <c r="CE574" i="8"/>
  <c r="CF574" i="8" a="1"/>
  <c r="CF574" i="8"/>
  <c r="CG574" i="8" a="1"/>
  <c r="CG574" i="8"/>
  <c r="CH574" i="8" a="1"/>
  <c r="CH574" i="8"/>
  <c r="CI574" i="8" a="1"/>
  <c r="CI574" i="8"/>
  <c r="CJ574" i="8" a="1"/>
  <c r="CJ574" i="8"/>
  <c r="CK574" i="8" a="1"/>
  <c r="CK574" i="8"/>
  <c r="CL574" i="8" a="1"/>
  <c r="CL574" i="8"/>
  <c r="CM574" i="8" a="1"/>
  <c r="CM574" i="8"/>
  <c r="CN574" i="8" a="1"/>
  <c r="CN574" i="8"/>
  <c r="CO574" i="8" a="1"/>
  <c r="CO574" i="8"/>
  <c r="BZ575" i="8" a="1"/>
  <c r="BZ575" i="8"/>
  <c r="CA575" i="8" a="1"/>
  <c r="CA575" i="8"/>
  <c r="CB575" i="8" a="1"/>
  <c r="CB575" i="8"/>
  <c r="CC575" i="8" a="1"/>
  <c r="CC575" i="8"/>
  <c r="CD575" i="8" a="1"/>
  <c r="CD575" i="8"/>
  <c r="CE575" i="8" a="1"/>
  <c r="CE575" i="8"/>
  <c r="CF575" i="8" a="1"/>
  <c r="CF575" i="8"/>
  <c r="CG575" i="8" a="1"/>
  <c r="CG575" i="8"/>
  <c r="CH575" i="8" a="1"/>
  <c r="CH575" i="8"/>
  <c r="CI575" i="8" a="1"/>
  <c r="CI575" i="8"/>
  <c r="CJ575" i="8" a="1"/>
  <c r="CJ575" i="8"/>
  <c r="CK575" i="8" a="1"/>
  <c r="CK575" i="8"/>
  <c r="CL575" i="8" a="1"/>
  <c r="CL575" i="8"/>
  <c r="CM575" i="8" a="1"/>
  <c r="CM575" i="8"/>
  <c r="CN575" i="8" a="1"/>
  <c r="CN575" i="8"/>
  <c r="CO575" i="8" a="1"/>
  <c r="CO575" i="8"/>
  <c r="BZ576" i="8" a="1"/>
  <c r="BZ576" i="8"/>
  <c r="CA576" i="8" a="1"/>
  <c r="CA576" i="8"/>
  <c r="CB576" i="8" a="1"/>
  <c r="CB576" i="8"/>
  <c r="CC576" i="8" a="1"/>
  <c r="CC576" i="8"/>
  <c r="CD576" i="8" a="1"/>
  <c r="CD576" i="8"/>
  <c r="CE576" i="8" a="1"/>
  <c r="CE576" i="8"/>
  <c r="CF576" i="8" a="1"/>
  <c r="CF576" i="8"/>
  <c r="CG576" i="8" a="1"/>
  <c r="CG576" i="8"/>
  <c r="CH576" i="8" a="1"/>
  <c r="CH576" i="8"/>
  <c r="CI576" i="8" a="1"/>
  <c r="CI576" i="8"/>
  <c r="CJ576" i="8" a="1"/>
  <c r="CJ576" i="8"/>
  <c r="CK576" i="8" a="1"/>
  <c r="CK576" i="8"/>
  <c r="CL576" i="8" a="1"/>
  <c r="CL576" i="8"/>
  <c r="CM576" i="8" a="1"/>
  <c r="CM576" i="8"/>
  <c r="CN576" i="8" a="1"/>
  <c r="CN576" i="8"/>
  <c r="CO576" i="8" a="1"/>
  <c r="CO576" i="8"/>
  <c r="BZ577" i="8" a="1"/>
  <c r="BZ577" i="8"/>
  <c r="CA577" i="8" a="1"/>
  <c r="CA577" i="8"/>
  <c r="CB577" i="8" a="1"/>
  <c r="CB577" i="8"/>
  <c r="CC577" i="8" a="1"/>
  <c r="CC577" i="8"/>
  <c r="CD577" i="8" a="1"/>
  <c r="CD577" i="8"/>
  <c r="CE577" i="8" a="1"/>
  <c r="CE577" i="8"/>
  <c r="CF577" i="8" a="1"/>
  <c r="CF577" i="8"/>
  <c r="CG577" i="8" a="1"/>
  <c r="CG577" i="8"/>
  <c r="CH577" i="8" a="1"/>
  <c r="CH577" i="8"/>
  <c r="CI577" i="8" a="1"/>
  <c r="CI577" i="8"/>
  <c r="CJ577" i="8" a="1"/>
  <c r="CJ577" i="8"/>
  <c r="CK577" i="8" a="1"/>
  <c r="CK577" i="8"/>
  <c r="CL577" i="8" a="1"/>
  <c r="CL577" i="8"/>
  <c r="CM577" i="8" a="1"/>
  <c r="CM577" i="8"/>
  <c r="CN577" i="8" a="1"/>
  <c r="CN577" i="8"/>
  <c r="CO577" i="8" a="1"/>
  <c r="CO577" i="8"/>
  <c r="BZ578" i="8" a="1"/>
  <c r="BZ578" i="8"/>
  <c r="CA578" i="8" a="1"/>
  <c r="CA578" i="8"/>
  <c r="CB578" i="8" a="1"/>
  <c r="CB578" i="8"/>
  <c r="CC578" i="8" a="1"/>
  <c r="CC578" i="8"/>
  <c r="CD578" i="8" a="1"/>
  <c r="CD578" i="8"/>
  <c r="CE578" i="8" a="1"/>
  <c r="CE578" i="8"/>
  <c r="CF578" i="8" a="1"/>
  <c r="CF578" i="8"/>
  <c r="CG578" i="8" a="1"/>
  <c r="CG578" i="8"/>
  <c r="CH578" i="8" a="1"/>
  <c r="CH578" i="8"/>
  <c r="CI578" i="8" a="1"/>
  <c r="CI578" i="8"/>
  <c r="CJ578" i="8" a="1"/>
  <c r="CJ578" i="8"/>
  <c r="CK578" i="8" a="1"/>
  <c r="CK578" i="8"/>
  <c r="CL578" i="8" a="1"/>
  <c r="CL578" i="8"/>
  <c r="CM578" i="8" a="1"/>
  <c r="CM578" i="8"/>
  <c r="CN578" i="8" a="1"/>
  <c r="CN578" i="8"/>
  <c r="CO578" i="8" a="1"/>
  <c r="CO578" i="8"/>
  <c r="BZ579" i="8" a="1"/>
  <c r="BZ579" i="8"/>
  <c r="CA579" i="8" a="1"/>
  <c r="CA579" i="8"/>
  <c r="CB579" i="8" a="1"/>
  <c r="CB579" i="8"/>
  <c r="CC579" i="8" a="1"/>
  <c r="CC579" i="8"/>
  <c r="CD579" i="8" a="1"/>
  <c r="CD579" i="8"/>
  <c r="CE579" i="8" a="1"/>
  <c r="CE579" i="8"/>
  <c r="CF579" i="8" a="1"/>
  <c r="CF579" i="8"/>
  <c r="CG579" i="8" a="1"/>
  <c r="CG579" i="8"/>
  <c r="CH579" i="8" a="1"/>
  <c r="CH579" i="8"/>
  <c r="CI579" i="8" a="1"/>
  <c r="CI579" i="8"/>
  <c r="CJ579" i="8" a="1"/>
  <c r="CJ579" i="8"/>
  <c r="CK579" i="8" a="1"/>
  <c r="CK579" i="8"/>
  <c r="CL579" i="8" a="1"/>
  <c r="CL579" i="8"/>
  <c r="CM579" i="8" a="1"/>
  <c r="CM579" i="8"/>
  <c r="CN579" i="8" a="1"/>
  <c r="CN579" i="8"/>
  <c r="CO579" i="8" a="1"/>
  <c r="CO579" i="8"/>
  <c r="BZ580" i="8" a="1"/>
  <c r="BZ580" i="8"/>
  <c r="CA580" i="8" a="1"/>
  <c r="CA580" i="8"/>
  <c r="CB580" i="8" a="1"/>
  <c r="CB580" i="8"/>
  <c r="CC580" i="8" a="1"/>
  <c r="CC580" i="8"/>
  <c r="CD580" i="8" a="1"/>
  <c r="CD580" i="8"/>
  <c r="CE580" i="8" a="1"/>
  <c r="CE580" i="8"/>
  <c r="CF580" i="8" a="1"/>
  <c r="CF580" i="8"/>
  <c r="CG580" i="8" a="1"/>
  <c r="CG580" i="8"/>
  <c r="CH580" i="8" a="1"/>
  <c r="CH580" i="8"/>
  <c r="CI580" i="8" a="1"/>
  <c r="CI580" i="8"/>
  <c r="CJ580" i="8" a="1"/>
  <c r="CJ580" i="8"/>
  <c r="CK580" i="8" a="1"/>
  <c r="CK580" i="8"/>
  <c r="CL580" i="8" a="1"/>
  <c r="CL580" i="8"/>
  <c r="CM580" i="8" a="1"/>
  <c r="CM580" i="8"/>
  <c r="CN580" i="8" a="1"/>
  <c r="CN580" i="8"/>
  <c r="CO580" i="8" a="1"/>
  <c r="CO580" i="8"/>
  <c r="BZ581" i="8" a="1"/>
  <c r="BZ581" i="8"/>
  <c r="CA581" i="8" a="1"/>
  <c r="CA581" i="8"/>
  <c r="CB581" i="8" a="1"/>
  <c r="CB581" i="8"/>
  <c r="CC581" i="8" a="1"/>
  <c r="CC581" i="8"/>
  <c r="CD581" i="8" a="1"/>
  <c r="CD581" i="8"/>
  <c r="CE581" i="8" a="1"/>
  <c r="CE581" i="8"/>
  <c r="CF581" i="8" a="1"/>
  <c r="CF581" i="8"/>
  <c r="CG581" i="8" a="1"/>
  <c r="CG581" i="8"/>
  <c r="CH581" i="8" a="1"/>
  <c r="CH581" i="8"/>
  <c r="CI581" i="8" a="1"/>
  <c r="CI581" i="8"/>
  <c r="CJ581" i="8" a="1"/>
  <c r="CJ581" i="8"/>
  <c r="CK581" i="8" a="1"/>
  <c r="CK581" i="8"/>
  <c r="CL581" i="8" a="1"/>
  <c r="CL581" i="8"/>
  <c r="CM581" i="8" a="1"/>
  <c r="CM581" i="8"/>
  <c r="CN581" i="8" a="1"/>
  <c r="CN581" i="8"/>
  <c r="CO581" i="8" a="1"/>
  <c r="CO581" i="8"/>
  <c r="BZ582" i="8" a="1"/>
  <c r="BZ582" i="8"/>
  <c r="CA582" i="8" a="1"/>
  <c r="CA582" i="8"/>
  <c r="CB582" i="8" a="1"/>
  <c r="CB582" i="8"/>
  <c r="CC582" i="8" a="1"/>
  <c r="CC582" i="8"/>
  <c r="CD582" i="8" a="1"/>
  <c r="CD582" i="8"/>
  <c r="CE582" i="8" a="1"/>
  <c r="CE582" i="8"/>
  <c r="CF582" i="8" a="1"/>
  <c r="CF582" i="8"/>
  <c r="CG582" i="8" a="1"/>
  <c r="CG582" i="8"/>
  <c r="CH582" i="8" a="1"/>
  <c r="CH582" i="8"/>
  <c r="CI582" i="8" a="1"/>
  <c r="CI582" i="8"/>
  <c r="CJ582" i="8" a="1"/>
  <c r="CJ582" i="8"/>
  <c r="CK582" i="8" a="1"/>
  <c r="CK582" i="8"/>
  <c r="CL582" i="8" a="1"/>
  <c r="CL582" i="8"/>
  <c r="CM582" i="8" a="1"/>
  <c r="CM582" i="8"/>
  <c r="CN582" i="8" a="1"/>
  <c r="CN582" i="8"/>
  <c r="CO582" i="8" a="1"/>
  <c r="CO582" i="8"/>
  <c r="BZ583" i="8" a="1"/>
  <c r="BZ583" i="8"/>
  <c r="CA583" i="8" a="1"/>
  <c r="CA583" i="8"/>
  <c r="CB583" i="8" a="1"/>
  <c r="CB583" i="8"/>
  <c r="CC583" i="8" a="1"/>
  <c r="CC583" i="8"/>
  <c r="CD583" i="8" a="1"/>
  <c r="CD583" i="8"/>
  <c r="CE583" i="8" a="1"/>
  <c r="CE583" i="8"/>
  <c r="CF583" i="8" a="1"/>
  <c r="CF583" i="8"/>
  <c r="CG583" i="8" a="1"/>
  <c r="CG583" i="8"/>
  <c r="CH583" i="8" a="1"/>
  <c r="CH583" i="8"/>
  <c r="CI583" i="8" a="1"/>
  <c r="CI583" i="8"/>
  <c r="CJ583" i="8" a="1"/>
  <c r="CJ583" i="8"/>
  <c r="CK583" i="8" a="1"/>
  <c r="CK583" i="8"/>
  <c r="CL583" i="8" a="1"/>
  <c r="CL583" i="8"/>
  <c r="CM583" i="8" a="1"/>
  <c r="CM583" i="8"/>
  <c r="CN583" i="8" a="1"/>
  <c r="CN583" i="8"/>
  <c r="CO583" i="8" a="1"/>
  <c r="CO583" i="8"/>
  <c r="BZ584" i="8" a="1"/>
  <c r="BZ584" i="8"/>
  <c r="CA584" i="8" a="1"/>
  <c r="CA584" i="8"/>
  <c r="CB584" i="8" a="1"/>
  <c r="CB584" i="8"/>
  <c r="CC584" i="8" a="1"/>
  <c r="CC584" i="8"/>
  <c r="CD584" i="8" a="1"/>
  <c r="CD584" i="8"/>
  <c r="CE584" i="8" a="1"/>
  <c r="CE584" i="8"/>
  <c r="CF584" i="8" a="1"/>
  <c r="CF584" i="8"/>
  <c r="CG584" i="8" a="1"/>
  <c r="CG584" i="8"/>
  <c r="CH584" i="8" a="1"/>
  <c r="CH584" i="8"/>
  <c r="CI584" i="8" a="1"/>
  <c r="CI584" i="8"/>
  <c r="CJ584" i="8" a="1"/>
  <c r="CJ584" i="8"/>
  <c r="CK584" i="8" a="1"/>
  <c r="CK584" i="8"/>
  <c r="CL584" i="8" a="1"/>
  <c r="CL584" i="8"/>
  <c r="CM584" i="8" a="1"/>
  <c r="CM584" i="8"/>
  <c r="CN584" i="8" a="1"/>
  <c r="CN584" i="8"/>
  <c r="CO584" i="8" a="1"/>
  <c r="CO584" i="8"/>
  <c r="BZ585" i="8" a="1"/>
  <c r="BZ585" i="8"/>
  <c r="CA585" i="8" a="1"/>
  <c r="CA585" i="8"/>
  <c r="CB585" i="8" a="1"/>
  <c r="CB585" i="8"/>
  <c r="CC585" i="8" a="1"/>
  <c r="CC585" i="8"/>
  <c r="CD585" i="8" a="1"/>
  <c r="CD585" i="8"/>
  <c r="CE585" i="8" a="1"/>
  <c r="CE585" i="8"/>
  <c r="CF585" i="8" a="1"/>
  <c r="CF585" i="8"/>
  <c r="CG585" i="8" a="1"/>
  <c r="CG585" i="8"/>
  <c r="CH585" i="8" a="1"/>
  <c r="CH585" i="8"/>
  <c r="CI585" i="8" a="1"/>
  <c r="CI585" i="8"/>
  <c r="CJ585" i="8" a="1"/>
  <c r="CJ585" i="8"/>
  <c r="CK585" i="8" a="1"/>
  <c r="CK585" i="8"/>
  <c r="CL585" i="8" a="1"/>
  <c r="CL585" i="8"/>
  <c r="CM585" i="8" a="1"/>
  <c r="CM585" i="8"/>
  <c r="CN585" i="8" a="1"/>
  <c r="CN585" i="8"/>
  <c r="CO585" i="8" a="1"/>
  <c r="CO585" i="8"/>
  <c r="BZ586" i="8" a="1"/>
  <c r="BZ586" i="8"/>
  <c r="CA586" i="8" a="1"/>
  <c r="CA586" i="8"/>
  <c r="CB586" i="8" a="1"/>
  <c r="CB586" i="8"/>
  <c r="CC586" i="8" a="1"/>
  <c r="CC586" i="8"/>
  <c r="CD586" i="8" a="1"/>
  <c r="CD586" i="8"/>
  <c r="CE586" i="8" a="1"/>
  <c r="CE586" i="8"/>
  <c r="CF586" i="8" a="1"/>
  <c r="CF586" i="8"/>
  <c r="CG586" i="8" a="1"/>
  <c r="CG586" i="8"/>
  <c r="CH586" i="8" a="1"/>
  <c r="CH586" i="8"/>
  <c r="CI586" i="8" a="1"/>
  <c r="CI586" i="8"/>
  <c r="CJ586" i="8" a="1"/>
  <c r="CJ586" i="8"/>
  <c r="CK586" i="8" a="1"/>
  <c r="CK586" i="8"/>
  <c r="CL586" i="8" a="1"/>
  <c r="CL586" i="8"/>
  <c r="CM586" i="8" a="1"/>
  <c r="CM586" i="8"/>
  <c r="CN586" i="8" a="1"/>
  <c r="CN586" i="8"/>
  <c r="CO586" i="8" a="1"/>
  <c r="CO586" i="8"/>
  <c r="BZ587" i="8" a="1"/>
  <c r="BZ587" i="8"/>
  <c r="CA587" i="8" a="1"/>
  <c r="CA587" i="8"/>
  <c r="CB587" i="8" a="1"/>
  <c r="CB587" i="8"/>
  <c r="CC587" i="8" a="1"/>
  <c r="CC587" i="8"/>
  <c r="CD587" i="8" a="1"/>
  <c r="CD587" i="8"/>
  <c r="CE587" i="8" a="1"/>
  <c r="CE587" i="8"/>
  <c r="CF587" i="8" a="1"/>
  <c r="CF587" i="8"/>
  <c r="CG587" i="8" a="1"/>
  <c r="CG587" i="8"/>
  <c r="CH587" i="8" a="1"/>
  <c r="CH587" i="8"/>
  <c r="CI587" i="8" a="1"/>
  <c r="CI587" i="8"/>
  <c r="CJ587" i="8" a="1"/>
  <c r="CJ587" i="8"/>
  <c r="CK587" i="8" a="1"/>
  <c r="CK587" i="8"/>
  <c r="CL587" i="8" a="1"/>
  <c r="CL587" i="8"/>
  <c r="CM587" i="8" a="1"/>
  <c r="CM587" i="8"/>
  <c r="CN587" i="8" a="1"/>
  <c r="CN587" i="8"/>
  <c r="CO587" i="8" a="1"/>
  <c r="CO587" i="8"/>
  <c r="BZ588" i="8" a="1"/>
  <c r="BZ588" i="8"/>
  <c r="CA588" i="8" a="1"/>
  <c r="CA588" i="8"/>
  <c r="CB588" i="8" a="1"/>
  <c r="CB588" i="8"/>
  <c r="CC588" i="8" a="1"/>
  <c r="CC588" i="8"/>
  <c r="CD588" i="8" a="1"/>
  <c r="CD588" i="8"/>
  <c r="CE588" i="8" a="1"/>
  <c r="CE588" i="8"/>
  <c r="CF588" i="8" a="1"/>
  <c r="CF588" i="8"/>
  <c r="CG588" i="8" a="1"/>
  <c r="CG588" i="8"/>
  <c r="CH588" i="8" a="1"/>
  <c r="CH588" i="8"/>
  <c r="CI588" i="8" a="1"/>
  <c r="CI588" i="8"/>
  <c r="CJ588" i="8" a="1"/>
  <c r="CJ588" i="8"/>
  <c r="CK588" i="8" a="1"/>
  <c r="CK588" i="8"/>
  <c r="CL588" i="8" a="1"/>
  <c r="CL588" i="8"/>
  <c r="CM588" i="8" a="1"/>
  <c r="CM588" i="8"/>
  <c r="CN588" i="8" a="1"/>
  <c r="CN588" i="8"/>
  <c r="CO588" i="8" a="1"/>
  <c r="CO588" i="8"/>
  <c r="BZ589" i="8" a="1"/>
  <c r="BZ589" i="8"/>
  <c r="CA589" i="8" a="1"/>
  <c r="CA589" i="8"/>
  <c r="CB589" i="8" a="1"/>
  <c r="CB589" i="8"/>
  <c r="CC589" i="8" a="1"/>
  <c r="CC589" i="8"/>
  <c r="CD589" i="8" a="1"/>
  <c r="CD589" i="8"/>
  <c r="CE589" i="8" a="1"/>
  <c r="CE589" i="8"/>
  <c r="CF589" i="8" a="1"/>
  <c r="CF589" i="8"/>
  <c r="CG589" i="8" a="1"/>
  <c r="CG589" i="8"/>
  <c r="CH589" i="8" a="1"/>
  <c r="CH589" i="8"/>
  <c r="CI589" i="8" a="1"/>
  <c r="CI589" i="8"/>
  <c r="CJ589" i="8" a="1"/>
  <c r="CJ589" i="8"/>
  <c r="CK589" i="8" a="1"/>
  <c r="CK589" i="8"/>
  <c r="CL589" i="8" a="1"/>
  <c r="CL589" i="8"/>
  <c r="CM589" i="8" a="1"/>
  <c r="CM589" i="8"/>
  <c r="CN589" i="8" a="1"/>
  <c r="CN589" i="8"/>
  <c r="CO589" i="8" a="1"/>
  <c r="CO589" i="8"/>
  <c r="BZ590" i="8" a="1"/>
  <c r="BZ590" i="8"/>
  <c r="CA590" i="8" a="1"/>
  <c r="CA590" i="8"/>
  <c r="CB590" i="8" a="1"/>
  <c r="CB590" i="8"/>
  <c r="CC590" i="8" a="1"/>
  <c r="CC590" i="8"/>
  <c r="CD590" i="8" a="1"/>
  <c r="CD590" i="8"/>
  <c r="CE590" i="8" a="1"/>
  <c r="CE590" i="8"/>
  <c r="CF590" i="8" a="1"/>
  <c r="CF590" i="8"/>
  <c r="CG590" i="8" a="1"/>
  <c r="CG590" i="8"/>
  <c r="CH590" i="8" a="1"/>
  <c r="CH590" i="8"/>
  <c r="CI590" i="8" a="1"/>
  <c r="CI590" i="8"/>
  <c r="CJ590" i="8" a="1"/>
  <c r="CJ590" i="8"/>
  <c r="CK590" i="8" a="1"/>
  <c r="CK590" i="8"/>
  <c r="CL590" i="8" a="1"/>
  <c r="CL590" i="8"/>
  <c r="CM590" i="8" a="1"/>
  <c r="CM590" i="8"/>
  <c r="CN590" i="8" a="1"/>
  <c r="CN590" i="8"/>
  <c r="CO590" i="8" a="1"/>
  <c r="CO590" i="8"/>
  <c r="BZ591" i="8" a="1"/>
  <c r="BZ591" i="8"/>
  <c r="CA591" i="8" a="1"/>
  <c r="CA591" i="8"/>
  <c r="CB591" i="8" a="1"/>
  <c r="CB591" i="8"/>
  <c r="CC591" i="8" a="1"/>
  <c r="CC591" i="8"/>
  <c r="CD591" i="8" a="1"/>
  <c r="CD591" i="8"/>
  <c r="CE591" i="8" a="1"/>
  <c r="CE591" i="8"/>
  <c r="CF591" i="8" a="1"/>
  <c r="CF591" i="8"/>
  <c r="CG591" i="8" a="1"/>
  <c r="CG591" i="8"/>
  <c r="CH591" i="8" a="1"/>
  <c r="CH591" i="8"/>
  <c r="CI591" i="8" a="1"/>
  <c r="CI591" i="8"/>
  <c r="CJ591" i="8" a="1"/>
  <c r="CJ591" i="8"/>
  <c r="CK591" i="8" a="1"/>
  <c r="CK591" i="8"/>
  <c r="CL591" i="8" a="1"/>
  <c r="CL591" i="8"/>
  <c r="CM591" i="8" a="1"/>
  <c r="CM591" i="8"/>
  <c r="CN591" i="8" a="1"/>
  <c r="CN591" i="8"/>
  <c r="CO591" i="8" a="1"/>
  <c r="CO591" i="8"/>
  <c r="BZ592" i="8" a="1"/>
  <c r="BZ592" i="8"/>
  <c r="CA592" i="8" a="1"/>
  <c r="CA592" i="8"/>
  <c r="CB592" i="8" a="1"/>
  <c r="CB592" i="8"/>
  <c r="CC592" i="8" a="1"/>
  <c r="CC592" i="8"/>
  <c r="CD592" i="8" a="1"/>
  <c r="CD592" i="8"/>
  <c r="CE592" i="8" a="1"/>
  <c r="CE592" i="8"/>
  <c r="CF592" i="8" a="1"/>
  <c r="CF592" i="8"/>
  <c r="CG592" i="8" a="1"/>
  <c r="CG592" i="8"/>
  <c r="CH592" i="8" a="1"/>
  <c r="CH592" i="8"/>
  <c r="CI592" i="8" a="1"/>
  <c r="CI592" i="8"/>
  <c r="CJ592" i="8" a="1"/>
  <c r="CJ592" i="8"/>
  <c r="CK592" i="8" a="1"/>
  <c r="CK592" i="8"/>
  <c r="CL592" i="8" a="1"/>
  <c r="CL592" i="8"/>
  <c r="CM592" i="8" a="1"/>
  <c r="CM592" i="8"/>
  <c r="CN592" i="8" a="1"/>
  <c r="CN592" i="8"/>
  <c r="CO592" i="8" a="1"/>
  <c r="CO592" i="8"/>
  <c r="BZ593" i="8" a="1"/>
  <c r="BZ593" i="8"/>
  <c r="CA593" i="8" a="1"/>
  <c r="CA593" i="8"/>
  <c r="CB593" i="8" a="1"/>
  <c r="CB593" i="8"/>
  <c r="CC593" i="8" a="1"/>
  <c r="CC593" i="8"/>
  <c r="CD593" i="8" a="1"/>
  <c r="CD593" i="8"/>
  <c r="CE593" i="8" a="1"/>
  <c r="CE593" i="8"/>
  <c r="CF593" i="8" a="1"/>
  <c r="CF593" i="8"/>
  <c r="CG593" i="8" a="1"/>
  <c r="CG593" i="8"/>
  <c r="CH593" i="8" a="1"/>
  <c r="CH593" i="8"/>
  <c r="CI593" i="8" a="1"/>
  <c r="CI593" i="8"/>
  <c r="CJ593" i="8" a="1"/>
  <c r="CJ593" i="8"/>
  <c r="CK593" i="8" a="1"/>
  <c r="CK593" i="8"/>
  <c r="CL593" i="8" a="1"/>
  <c r="CL593" i="8"/>
  <c r="CM593" i="8" a="1"/>
  <c r="CM593" i="8"/>
  <c r="CN593" i="8" a="1"/>
  <c r="CN593" i="8"/>
  <c r="CO593" i="8" a="1"/>
  <c r="CO593" i="8"/>
  <c r="BZ594" i="8" a="1"/>
  <c r="BZ594" i="8"/>
  <c r="CA594" i="8" a="1"/>
  <c r="CA594" i="8"/>
  <c r="CB594" i="8" a="1"/>
  <c r="CB594" i="8"/>
  <c r="CC594" i="8" a="1"/>
  <c r="CC594" i="8"/>
  <c r="CD594" i="8" a="1"/>
  <c r="CD594" i="8"/>
  <c r="CE594" i="8" a="1"/>
  <c r="CE594" i="8"/>
  <c r="CF594" i="8" a="1"/>
  <c r="CF594" i="8"/>
  <c r="CG594" i="8" a="1"/>
  <c r="CG594" i="8"/>
  <c r="CH594" i="8" a="1"/>
  <c r="CH594" i="8"/>
  <c r="CI594" i="8" a="1"/>
  <c r="CI594" i="8"/>
  <c r="CJ594" i="8" a="1"/>
  <c r="CJ594" i="8"/>
  <c r="CK594" i="8" a="1"/>
  <c r="CK594" i="8"/>
  <c r="CL594" i="8" a="1"/>
  <c r="CL594" i="8"/>
  <c r="CM594" i="8" a="1"/>
  <c r="CM594" i="8"/>
  <c r="CN594" i="8" a="1"/>
  <c r="CN594" i="8"/>
  <c r="CO594" i="8" a="1"/>
  <c r="CO594" i="8"/>
  <c r="BZ595" i="8" a="1"/>
  <c r="BZ595" i="8"/>
  <c r="CA595" i="8" a="1"/>
  <c r="CA595" i="8"/>
  <c r="CB595" i="8" a="1"/>
  <c r="CB595" i="8"/>
  <c r="CC595" i="8" a="1"/>
  <c r="CC595" i="8"/>
  <c r="CD595" i="8" a="1"/>
  <c r="CD595" i="8"/>
  <c r="CE595" i="8" a="1"/>
  <c r="CE595" i="8"/>
  <c r="CF595" i="8" a="1"/>
  <c r="CF595" i="8"/>
  <c r="CG595" i="8" a="1"/>
  <c r="CG595" i="8"/>
  <c r="CH595" i="8" a="1"/>
  <c r="CH595" i="8"/>
  <c r="CI595" i="8" a="1"/>
  <c r="CI595" i="8"/>
  <c r="CJ595" i="8" a="1"/>
  <c r="CJ595" i="8"/>
  <c r="CK595" i="8" a="1"/>
  <c r="CK595" i="8"/>
  <c r="CL595" i="8" a="1"/>
  <c r="CL595" i="8"/>
  <c r="CM595" i="8" a="1"/>
  <c r="CM595" i="8"/>
  <c r="CN595" i="8" a="1"/>
  <c r="CN595" i="8"/>
  <c r="CO595" i="8" a="1"/>
  <c r="CO595" i="8"/>
  <c r="BZ596" i="8" a="1"/>
  <c r="BZ596" i="8"/>
  <c r="CA596" i="8" a="1"/>
  <c r="CA596" i="8"/>
  <c r="CB596" i="8" a="1"/>
  <c r="CB596" i="8"/>
  <c r="CC596" i="8" a="1"/>
  <c r="CC596" i="8"/>
  <c r="CD596" i="8" a="1"/>
  <c r="CD596" i="8"/>
  <c r="CE596" i="8" a="1"/>
  <c r="CE596" i="8"/>
  <c r="CF596" i="8" a="1"/>
  <c r="CF596" i="8"/>
  <c r="CG596" i="8" a="1"/>
  <c r="CG596" i="8"/>
  <c r="CH596" i="8" a="1"/>
  <c r="CH596" i="8"/>
  <c r="CI596" i="8" a="1"/>
  <c r="CI596" i="8"/>
  <c r="CJ596" i="8" a="1"/>
  <c r="CJ596" i="8"/>
  <c r="CK596" i="8" a="1"/>
  <c r="CK596" i="8"/>
  <c r="CL596" i="8" a="1"/>
  <c r="CL596" i="8"/>
  <c r="CM596" i="8" a="1"/>
  <c r="CM596" i="8"/>
  <c r="CN596" i="8" a="1"/>
  <c r="CN596" i="8"/>
  <c r="CO596" i="8" a="1"/>
  <c r="CO596" i="8"/>
  <c r="BZ597" i="8" a="1"/>
  <c r="BZ597" i="8"/>
  <c r="CA597" i="8" a="1"/>
  <c r="CA597" i="8"/>
  <c r="CB597" i="8" a="1"/>
  <c r="CB597" i="8"/>
  <c r="CC597" i="8" a="1"/>
  <c r="CC597" i="8"/>
  <c r="CD597" i="8" a="1"/>
  <c r="CD597" i="8"/>
  <c r="CE597" i="8" a="1"/>
  <c r="CE597" i="8"/>
  <c r="CF597" i="8" a="1"/>
  <c r="CF597" i="8"/>
  <c r="CG597" i="8" a="1"/>
  <c r="CG597" i="8"/>
  <c r="CH597" i="8" a="1"/>
  <c r="CH597" i="8"/>
  <c r="CI597" i="8" a="1"/>
  <c r="CI597" i="8"/>
  <c r="CJ597" i="8" a="1"/>
  <c r="CJ597" i="8"/>
  <c r="CK597" i="8" a="1"/>
  <c r="CK597" i="8"/>
  <c r="CL597" i="8" a="1"/>
  <c r="CL597" i="8"/>
  <c r="CM597" i="8" a="1"/>
  <c r="CM597" i="8"/>
  <c r="CN597" i="8" a="1"/>
  <c r="CN597" i="8"/>
  <c r="CO597" i="8" a="1"/>
  <c r="CO597" i="8"/>
  <c r="BZ598" i="8" a="1"/>
  <c r="BZ598" i="8"/>
  <c r="CA598" i="8" a="1"/>
  <c r="CA598" i="8"/>
  <c r="CB598" i="8" a="1"/>
  <c r="CB598" i="8"/>
  <c r="CC598" i="8" a="1"/>
  <c r="CC598" i="8"/>
  <c r="CD598" i="8" a="1"/>
  <c r="CD598" i="8"/>
  <c r="CE598" i="8" a="1"/>
  <c r="CE598" i="8"/>
  <c r="CF598" i="8" a="1"/>
  <c r="CF598" i="8"/>
  <c r="CG598" i="8" a="1"/>
  <c r="CG598" i="8"/>
  <c r="CH598" i="8" a="1"/>
  <c r="CH598" i="8"/>
  <c r="CI598" i="8" a="1"/>
  <c r="CI598" i="8"/>
  <c r="CJ598" i="8" a="1"/>
  <c r="CJ598" i="8"/>
  <c r="CK598" i="8" a="1"/>
  <c r="CK598" i="8"/>
  <c r="CL598" i="8" a="1"/>
  <c r="CL598" i="8"/>
  <c r="CM598" i="8" a="1"/>
  <c r="CM598" i="8"/>
  <c r="CN598" i="8" a="1"/>
  <c r="CN598" i="8"/>
  <c r="CO598" i="8" a="1"/>
  <c r="CO598" i="8"/>
  <c r="BZ599" i="8" a="1"/>
  <c r="BZ599" i="8"/>
  <c r="CA599" i="8" a="1"/>
  <c r="CA599" i="8"/>
  <c r="CB599" i="8" a="1"/>
  <c r="CB599" i="8"/>
  <c r="CC599" i="8" a="1"/>
  <c r="CC599" i="8"/>
  <c r="CD599" i="8" a="1"/>
  <c r="CD599" i="8"/>
  <c r="CE599" i="8" a="1"/>
  <c r="CE599" i="8"/>
  <c r="CF599" i="8" a="1"/>
  <c r="CF599" i="8"/>
  <c r="CG599" i="8" a="1"/>
  <c r="CG599" i="8"/>
  <c r="CH599" i="8" a="1"/>
  <c r="CH599" i="8"/>
  <c r="CI599" i="8" a="1"/>
  <c r="CI599" i="8"/>
  <c r="CJ599" i="8" a="1"/>
  <c r="CJ599" i="8"/>
  <c r="CK599" i="8" a="1"/>
  <c r="CK599" i="8"/>
  <c r="CL599" i="8" a="1"/>
  <c r="CL599" i="8"/>
  <c r="CM599" i="8" a="1"/>
  <c r="CM599" i="8"/>
  <c r="CN599" i="8" a="1"/>
  <c r="CN599" i="8"/>
  <c r="CO599" i="8" a="1"/>
  <c r="CO599" i="8"/>
  <c r="BZ600" i="8" a="1"/>
  <c r="BZ600" i="8"/>
  <c r="CA600" i="8" a="1"/>
  <c r="CA600" i="8"/>
  <c r="CB600" i="8" a="1"/>
  <c r="CB600" i="8"/>
  <c r="CC600" i="8" a="1"/>
  <c r="CC600" i="8"/>
  <c r="CD600" i="8" a="1"/>
  <c r="CD600" i="8"/>
  <c r="CE600" i="8" a="1"/>
  <c r="CE600" i="8"/>
  <c r="CF600" i="8" a="1"/>
  <c r="CF600" i="8"/>
  <c r="CG600" i="8" a="1"/>
  <c r="CG600" i="8"/>
  <c r="CH600" i="8" a="1"/>
  <c r="CH600" i="8"/>
  <c r="CI600" i="8" a="1"/>
  <c r="CI600" i="8"/>
  <c r="CJ600" i="8" a="1"/>
  <c r="CJ600" i="8"/>
  <c r="CK600" i="8" a="1"/>
  <c r="CK600" i="8"/>
  <c r="CL600" i="8" a="1"/>
  <c r="CL600" i="8"/>
  <c r="CM600" i="8" a="1"/>
  <c r="CM600" i="8"/>
  <c r="CN600" i="8" a="1"/>
  <c r="CN600" i="8"/>
  <c r="CO600" i="8" a="1"/>
  <c r="CO600" i="8"/>
  <c r="BZ601" i="8" a="1"/>
  <c r="BZ601" i="8"/>
  <c r="CA601" i="8" a="1"/>
  <c r="CA601" i="8"/>
  <c r="CB601" i="8" a="1"/>
  <c r="CB601" i="8"/>
  <c r="CC601" i="8" a="1"/>
  <c r="CC601" i="8"/>
  <c r="CD601" i="8" a="1"/>
  <c r="CD601" i="8"/>
  <c r="CE601" i="8" a="1"/>
  <c r="CE601" i="8"/>
  <c r="CF601" i="8" a="1"/>
  <c r="CF601" i="8"/>
  <c r="CG601" i="8" a="1"/>
  <c r="CG601" i="8"/>
  <c r="CH601" i="8" a="1"/>
  <c r="CH601" i="8"/>
  <c r="CI601" i="8" a="1"/>
  <c r="CI601" i="8"/>
  <c r="CJ601" i="8" a="1"/>
  <c r="CJ601" i="8"/>
  <c r="CK601" i="8" a="1"/>
  <c r="CK601" i="8"/>
  <c r="CL601" i="8" a="1"/>
  <c r="CL601" i="8"/>
  <c r="CM601" i="8" a="1"/>
  <c r="CM601" i="8"/>
  <c r="CN601" i="8" a="1"/>
  <c r="CN601" i="8"/>
  <c r="CO601" i="8" a="1"/>
  <c r="CO601" i="8"/>
  <c r="BZ602" i="8" a="1"/>
  <c r="BZ602" i="8"/>
  <c r="CA602" i="8" a="1"/>
  <c r="CA602" i="8"/>
  <c r="CB602" i="8" a="1"/>
  <c r="CB602" i="8"/>
  <c r="CC602" i="8" a="1"/>
  <c r="CC602" i="8"/>
  <c r="CD602" i="8" a="1"/>
  <c r="CD602" i="8"/>
  <c r="CE602" i="8" a="1"/>
  <c r="CE602" i="8"/>
  <c r="CF602" i="8" a="1"/>
  <c r="CF602" i="8"/>
  <c r="CG602" i="8" a="1"/>
  <c r="CG602" i="8"/>
  <c r="CH602" i="8" a="1"/>
  <c r="CH602" i="8"/>
  <c r="CI602" i="8" a="1"/>
  <c r="CI602" i="8"/>
  <c r="CJ602" i="8" a="1"/>
  <c r="CJ602" i="8"/>
  <c r="CK602" i="8" a="1"/>
  <c r="CK602" i="8"/>
  <c r="CL602" i="8" a="1"/>
  <c r="CL602" i="8"/>
  <c r="CM602" i="8" a="1"/>
  <c r="CM602" i="8"/>
  <c r="CN602" i="8" a="1"/>
  <c r="CN602" i="8"/>
  <c r="CO602" i="8" a="1"/>
  <c r="CO602" i="8"/>
  <c r="BZ603" i="8" a="1"/>
  <c r="BZ603" i="8"/>
  <c r="CA603" i="8" a="1"/>
  <c r="CA603" i="8"/>
  <c r="CB603" i="8" a="1"/>
  <c r="CB603" i="8"/>
  <c r="CC603" i="8" a="1"/>
  <c r="CC603" i="8"/>
  <c r="CD603" i="8" a="1"/>
  <c r="CD603" i="8"/>
  <c r="CE603" i="8" a="1"/>
  <c r="CE603" i="8"/>
  <c r="CF603" i="8" a="1"/>
  <c r="CF603" i="8"/>
  <c r="CG603" i="8" a="1"/>
  <c r="CG603" i="8"/>
  <c r="CH603" i="8" a="1"/>
  <c r="CH603" i="8"/>
  <c r="CI603" i="8" a="1"/>
  <c r="CI603" i="8"/>
  <c r="CJ603" i="8" a="1"/>
  <c r="CJ603" i="8"/>
  <c r="CK603" i="8" a="1"/>
  <c r="CK603" i="8"/>
  <c r="CL603" i="8" a="1"/>
  <c r="CL603" i="8"/>
  <c r="CM603" i="8" a="1"/>
  <c r="CM603" i="8"/>
  <c r="CN603" i="8" a="1"/>
  <c r="CN603" i="8"/>
  <c r="CO603" i="8" a="1"/>
  <c r="CO603" i="8"/>
  <c r="BZ604" i="8" a="1"/>
  <c r="BZ604" i="8"/>
  <c r="CA604" i="8" a="1"/>
  <c r="CA604" i="8"/>
  <c r="CB604" i="8" a="1"/>
  <c r="CB604" i="8"/>
  <c r="CC604" i="8" a="1"/>
  <c r="CC604" i="8"/>
  <c r="CD604" i="8" a="1"/>
  <c r="CD604" i="8"/>
  <c r="CE604" i="8" a="1"/>
  <c r="CE604" i="8"/>
  <c r="CF604" i="8" a="1"/>
  <c r="CF604" i="8"/>
  <c r="CG604" i="8" a="1"/>
  <c r="CG604" i="8"/>
  <c r="CH604" i="8" a="1"/>
  <c r="CH604" i="8"/>
  <c r="CI604" i="8" a="1"/>
  <c r="CI604" i="8"/>
  <c r="CJ604" i="8" a="1"/>
  <c r="CJ604" i="8"/>
  <c r="CK604" i="8" a="1"/>
  <c r="CK604" i="8"/>
  <c r="CL604" i="8" a="1"/>
  <c r="CL604" i="8"/>
  <c r="CM604" i="8" a="1"/>
  <c r="CM604" i="8"/>
  <c r="CN604" i="8" a="1"/>
  <c r="CN604" i="8"/>
  <c r="CO604" i="8" a="1"/>
  <c r="CO604" i="8"/>
  <c r="BZ605" i="8" a="1"/>
  <c r="BZ605" i="8"/>
  <c r="CA605" i="8" a="1"/>
  <c r="CA605" i="8"/>
  <c r="CB605" i="8" a="1"/>
  <c r="CB605" i="8"/>
  <c r="CC605" i="8" a="1"/>
  <c r="CC605" i="8"/>
  <c r="CD605" i="8" a="1"/>
  <c r="CD605" i="8"/>
  <c r="CE605" i="8" a="1"/>
  <c r="CE605" i="8"/>
  <c r="CF605" i="8" a="1"/>
  <c r="CF605" i="8"/>
  <c r="CG605" i="8" a="1"/>
  <c r="CG605" i="8"/>
  <c r="CH605" i="8" a="1"/>
  <c r="CH605" i="8"/>
  <c r="CI605" i="8" a="1"/>
  <c r="CI605" i="8"/>
  <c r="CJ605" i="8" a="1"/>
  <c r="CJ605" i="8"/>
  <c r="CK605" i="8" a="1"/>
  <c r="CK605" i="8"/>
  <c r="CL605" i="8" a="1"/>
  <c r="CL605" i="8"/>
  <c r="CM605" i="8" a="1"/>
  <c r="CM605" i="8"/>
  <c r="CN605" i="8" a="1"/>
  <c r="CN605" i="8"/>
  <c r="CO605" i="8" a="1"/>
  <c r="CO605" i="8"/>
  <c r="BZ606" i="8" a="1"/>
  <c r="BZ606" i="8"/>
  <c r="CA606" i="8" a="1"/>
  <c r="CA606" i="8"/>
  <c r="CB606" i="8" a="1"/>
  <c r="CB606" i="8"/>
  <c r="CC606" i="8" a="1"/>
  <c r="CC606" i="8"/>
  <c r="CD606" i="8" a="1"/>
  <c r="CD606" i="8"/>
  <c r="CE606" i="8" a="1"/>
  <c r="CE606" i="8"/>
  <c r="CF606" i="8" a="1"/>
  <c r="CF606" i="8"/>
  <c r="CG606" i="8" a="1"/>
  <c r="CG606" i="8"/>
  <c r="CH606" i="8" a="1"/>
  <c r="CH606" i="8"/>
  <c r="CI606" i="8" a="1"/>
  <c r="CI606" i="8"/>
  <c r="CJ606" i="8" a="1"/>
  <c r="CJ606" i="8"/>
  <c r="CK606" i="8" a="1"/>
  <c r="CK606" i="8"/>
  <c r="CL606" i="8" a="1"/>
  <c r="CL606" i="8"/>
  <c r="CM606" i="8" a="1"/>
  <c r="CM606" i="8"/>
  <c r="CN606" i="8" a="1"/>
  <c r="CN606" i="8"/>
  <c r="CO606" i="8" a="1"/>
  <c r="CO606" i="8"/>
  <c r="BZ607" i="8" a="1"/>
  <c r="BZ607" i="8"/>
  <c r="CA607" i="8" a="1"/>
  <c r="CA607" i="8"/>
  <c r="CB607" i="8" a="1"/>
  <c r="CB607" i="8"/>
  <c r="CC607" i="8" a="1"/>
  <c r="CC607" i="8"/>
  <c r="CD607" i="8" a="1"/>
  <c r="CD607" i="8"/>
  <c r="CE607" i="8" a="1"/>
  <c r="CE607" i="8"/>
  <c r="CF607" i="8" a="1"/>
  <c r="CF607" i="8"/>
  <c r="CG607" i="8" a="1"/>
  <c r="CG607" i="8"/>
  <c r="CH607" i="8" a="1"/>
  <c r="CH607" i="8"/>
  <c r="CI607" i="8" a="1"/>
  <c r="CI607" i="8"/>
  <c r="CJ607" i="8" a="1"/>
  <c r="CJ607" i="8"/>
  <c r="CK607" i="8" a="1"/>
  <c r="CK607" i="8"/>
  <c r="CL607" i="8" a="1"/>
  <c r="CL607" i="8"/>
  <c r="CM607" i="8" a="1"/>
  <c r="CM607" i="8"/>
  <c r="CN607" i="8" a="1"/>
  <c r="CN607" i="8"/>
  <c r="CO607" i="8" a="1"/>
  <c r="CO607" i="8"/>
  <c r="BZ608" i="8" a="1"/>
  <c r="BZ608" i="8"/>
  <c r="CA608" i="8" a="1"/>
  <c r="CA608" i="8"/>
  <c r="CB608" i="8" a="1"/>
  <c r="CB608" i="8"/>
  <c r="CC608" i="8" a="1"/>
  <c r="CC608" i="8"/>
  <c r="CD608" i="8" a="1"/>
  <c r="CD608" i="8"/>
  <c r="CE608" i="8" a="1"/>
  <c r="CE608" i="8"/>
  <c r="CF608" i="8" a="1"/>
  <c r="CF608" i="8"/>
  <c r="CG608" i="8" a="1"/>
  <c r="CG608" i="8"/>
  <c r="CH608" i="8" a="1"/>
  <c r="CH608" i="8"/>
  <c r="CI608" i="8" a="1"/>
  <c r="CI608" i="8"/>
  <c r="CJ608" i="8" a="1"/>
  <c r="CJ608" i="8"/>
  <c r="CK608" i="8" a="1"/>
  <c r="CK608" i="8"/>
  <c r="CL608" i="8" a="1"/>
  <c r="CL608" i="8"/>
  <c r="CM608" i="8" a="1"/>
  <c r="CM608" i="8"/>
  <c r="CN608" i="8" a="1"/>
  <c r="CN608" i="8"/>
  <c r="CO608" i="8" a="1"/>
  <c r="CO608" i="8"/>
  <c r="BZ609" i="8" a="1"/>
  <c r="BZ609" i="8"/>
  <c r="CA609" i="8" a="1"/>
  <c r="CA609" i="8"/>
  <c r="CB609" i="8" a="1"/>
  <c r="CB609" i="8"/>
  <c r="CC609" i="8" a="1"/>
  <c r="CC609" i="8"/>
  <c r="CD609" i="8" a="1"/>
  <c r="CD609" i="8"/>
  <c r="CE609" i="8" a="1"/>
  <c r="CE609" i="8"/>
  <c r="CF609" i="8" a="1"/>
  <c r="CF609" i="8"/>
  <c r="CG609" i="8" a="1"/>
  <c r="CG609" i="8"/>
  <c r="CH609" i="8" a="1"/>
  <c r="CH609" i="8"/>
  <c r="CI609" i="8" a="1"/>
  <c r="CI609" i="8"/>
  <c r="CJ609" i="8" a="1"/>
  <c r="CJ609" i="8"/>
  <c r="CK609" i="8" a="1"/>
  <c r="CK609" i="8"/>
  <c r="CL609" i="8" a="1"/>
  <c r="CL609" i="8"/>
  <c r="CM609" i="8" a="1"/>
  <c r="CM609" i="8"/>
  <c r="CN609" i="8" a="1"/>
  <c r="CN609" i="8"/>
  <c r="CO609" i="8" a="1"/>
  <c r="CO609" i="8"/>
  <c r="BZ610" i="8" a="1"/>
  <c r="BZ610" i="8"/>
  <c r="CA610" i="8" a="1"/>
  <c r="CA610" i="8"/>
  <c r="CB610" i="8" a="1"/>
  <c r="CB610" i="8"/>
  <c r="CC610" i="8" a="1"/>
  <c r="CC610" i="8"/>
  <c r="CD610" i="8" a="1"/>
  <c r="CD610" i="8"/>
  <c r="CE610" i="8" a="1"/>
  <c r="CE610" i="8"/>
  <c r="CF610" i="8" a="1"/>
  <c r="CF610" i="8"/>
  <c r="CG610" i="8" a="1"/>
  <c r="CG610" i="8"/>
  <c r="CH610" i="8" a="1"/>
  <c r="CH610" i="8"/>
  <c r="CI610" i="8" a="1"/>
  <c r="CI610" i="8"/>
  <c r="CJ610" i="8" a="1"/>
  <c r="CJ610" i="8"/>
  <c r="CK610" i="8" a="1"/>
  <c r="CK610" i="8"/>
  <c r="CL610" i="8" a="1"/>
  <c r="CL610" i="8"/>
  <c r="CM610" i="8" a="1"/>
  <c r="CM610" i="8"/>
  <c r="CN610" i="8" a="1"/>
  <c r="CN610" i="8"/>
  <c r="CO610" i="8" a="1"/>
  <c r="CO610" i="8"/>
  <c r="BZ611" i="8" a="1"/>
  <c r="BZ611" i="8"/>
  <c r="CA611" i="8" a="1"/>
  <c r="CA611" i="8"/>
  <c r="CB611" i="8" a="1"/>
  <c r="CB611" i="8"/>
  <c r="CC611" i="8" a="1"/>
  <c r="CC611" i="8"/>
  <c r="CD611" i="8" a="1"/>
  <c r="CD611" i="8"/>
  <c r="CE611" i="8" a="1"/>
  <c r="CE611" i="8"/>
  <c r="CF611" i="8" a="1"/>
  <c r="CF611" i="8"/>
  <c r="CG611" i="8" a="1"/>
  <c r="CG611" i="8"/>
  <c r="CH611" i="8" a="1"/>
  <c r="CH611" i="8"/>
  <c r="CI611" i="8" a="1"/>
  <c r="CI611" i="8"/>
  <c r="CJ611" i="8" a="1"/>
  <c r="CJ611" i="8"/>
  <c r="CK611" i="8" a="1"/>
  <c r="CK611" i="8"/>
  <c r="CL611" i="8" a="1"/>
  <c r="CL611" i="8"/>
  <c r="CM611" i="8" a="1"/>
  <c r="CM611" i="8"/>
  <c r="CN611" i="8" a="1"/>
  <c r="CN611" i="8"/>
  <c r="CO611" i="8" a="1"/>
  <c r="CO611" i="8"/>
  <c r="BZ612" i="8" a="1"/>
  <c r="BZ612" i="8"/>
  <c r="CA612" i="8" a="1"/>
  <c r="CA612" i="8"/>
  <c r="CB612" i="8" a="1"/>
  <c r="CB612" i="8"/>
  <c r="CC612" i="8" a="1"/>
  <c r="CC612" i="8"/>
  <c r="CD612" i="8" a="1"/>
  <c r="CD612" i="8"/>
  <c r="CE612" i="8" a="1"/>
  <c r="CE612" i="8"/>
  <c r="CF612" i="8" a="1"/>
  <c r="CF612" i="8"/>
  <c r="CG612" i="8" a="1"/>
  <c r="CG612" i="8"/>
  <c r="CH612" i="8" a="1"/>
  <c r="CH612" i="8"/>
  <c r="CI612" i="8" a="1"/>
  <c r="CI612" i="8"/>
  <c r="CJ612" i="8" a="1"/>
  <c r="CJ612" i="8"/>
  <c r="CK612" i="8" a="1"/>
  <c r="CK612" i="8"/>
  <c r="CL612" i="8" a="1"/>
  <c r="CL612" i="8"/>
  <c r="CM612" i="8" a="1"/>
  <c r="CM612" i="8"/>
  <c r="CN612" i="8" a="1"/>
  <c r="CN612" i="8"/>
  <c r="CO612" i="8" a="1"/>
  <c r="CO612" i="8"/>
  <c r="BZ613" i="8" a="1"/>
  <c r="BZ613" i="8"/>
  <c r="CA613" i="8" a="1"/>
  <c r="CA613" i="8"/>
  <c r="CB613" i="8" a="1"/>
  <c r="CB613" i="8"/>
  <c r="CC613" i="8" a="1"/>
  <c r="CC613" i="8"/>
  <c r="CD613" i="8" a="1"/>
  <c r="CD613" i="8"/>
  <c r="CE613" i="8" a="1"/>
  <c r="CE613" i="8"/>
  <c r="CF613" i="8" a="1"/>
  <c r="CF613" i="8"/>
  <c r="CG613" i="8" a="1"/>
  <c r="CG613" i="8"/>
  <c r="CH613" i="8" a="1"/>
  <c r="CH613" i="8"/>
  <c r="CI613" i="8" a="1"/>
  <c r="CI613" i="8"/>
  <c r="CJ613" i="8" a="1"/>
  <c r="CJ613" i="8"/>
  <c r="CK613" i="8" a="1"/>
  <c r="CK613" i="8"/>
  <c r="CL613" i="8" a="1"/>
  <c r="CL613" i="8"/>
  <c r="CM613" i="8" a="1"/>
  <c r="CM613" i="8"/>
  <c r="CN613" i="8" a="1"/>
  <c r="CN613" i="8"/>
  <c r="CO613" i="8" a="1"/>
  <c r="CO613" i="8"/>
  <c r="BZ614" i="8" a="1"/>
  <c r="BZ614" i="8"/>
  <c r="CA614" i="8" a="1"/>
  <c r="CA614" i="8"/>
  <c r="CB614" i="8" a="1"/>
  <c r="CB614" i="8"/>
  <c r="CC614" i="8" a="1"/>
  <c r="CC614" i="8"/>
  <c r="CD614" i="8" a="1"/>
  <c r="CD614" i="8"/>
  <c r="CE614" i="8" a="1"/>
  <c r="CE614" i="8"/>
  <c r="CF614" i="8" a="1"/>
  <c r="CF614" i="8"/>
  <c r="CG614" i="8" a="1"/>
  <c r="CG614" i="8"/>
  <c r="CH614" i="8" a="1"/>
  <c r="CH614" i="8"/>
  <c r="CI614" i="8" a="1"/>
  <c r="CI614" i="8"/>
  <c r="CJ614" i="8" a="1"/>
  <c r="CJ614" i="8"/>
  <c r="CK614" i="8" a="1"/>
  <c r="CK614" i="8"/>
  <c r="CL614" i="8" a="1"/>
  <c r="CL614" i="8"/>
  <c r="CM614" i="8" a="1"/>
  <c r="CM614" i="8"/>
  <c r="CN614" i="8" a="1"/>
  <c r="CN614" i="8"/>
  <c r="CO614" i="8" a="1"/>
  <c r="CO614" i="8"/>
  <c r="BZ615" i="8" a="1"/>
  <c r="BZ615" i="8"/>
  <c r="CA615" i="8" a="1"/>
  <c r="CA615" i="8"/>
  <c r="CB615" i="8" a="1"/>
  <c r="CB615" i="8"/>
  <c r="CC615" i="8" a="1"/>
  <c r="CC615" i="8"/>
  <c r="CD615" i="8" a="1"/>
  <c r="CD615" i="8"/>
  <c r="CE615" i="8" a="1"/>
  <c r="CE615" i="8"/>
  <c r="CF615" i="8" a="1"/>
  <c r="CF615" i="8"/>
  <c r="CG615" i="8" a="1"/>
  <c r="CG615" i="8"/>
  <c r="CH615" i="8" a="1"/>
  <c r="CH615" i="8"/>
  <c r="CI615" i="8" a="1"/>
  <c r="CI615" i="8"/>
  <c r="CJ615" i="8" a="1"/>
  <c r="CJ615" i="8"/>
  <c r="CK615" i="8" a="1"/>
  <c r="CK615" i="8"/>
  <c r="CL615" i="8" a="1"/>
  <c r="CL615" i="8"/>
  <c r="CM615" i="8" a="1"/>
  <c r="CM615" i="8"/>
  <c r="CN615" i="8" a="1"/>
  <c r="CN615" i="8"/>
  <c r="CO615" i="8" a="1"/>
  <c r="CO615" i="8"/>
  <c r="BZ616" i="8" a="1"/>
  <c r="BZ616" i="8"/>
  <c r="CA616" i="8" a="1"/>
  <c r="CA616" i="8"/>
  <c r="CB616" i="8" a="1"/>
  <c r="CB616" i="8"/>
  <c r="CC616" i="8" a="1"/>
  <c r="CC616" i="8"/>
  <c r="CD616" i="8" a="1"/>
  <c r="CD616" i="8"/>
  <c r="CE616" i="8" a="1"/>
  <c r="CE616" i="8"/>
  <c r="CF616" i="8" a="1"/>
  <c r="CF616" i="8"/>
  <c r="CG616" i="8" a="1"/>
  <c r="CG616" i="8"/>
  <c r="CH616" i="8" a="1"/>
  <c r="CH616" i="8"/>
  <c r="CI616" i="8" a="1"/>
  <c r="CI616" i="8"/>
  <c r="CJ616" i="8" a="1"/>
  <c r="CJ616" i="8"/>
  <c r="CK616" i="8" a="1"/>
  <c r="CK616" i="8"/>
  <c r="CL616" i="8" a="1"/>
  <c r="CL616" i="8"/>
  <c r="CM616" i="8" a="1"/>
  <c r="CM616" i="8"/>
  <c r="CN616" i="8" a="1"/>
  <c r="CN616" i="8"/>
  <c r="CO616" i="8" a="1"/>
  <c r="CO616" i="8"/>
  <c r="BZ617" i="8" a="1"/>
  <c r="BZ617" i="8"/>
  <c r="CA617" i="8" a="1"/>
  <c r="CA617" i="8"/>
  <c r="CB617" i="8" a="1"/>
  <c r="CB617" i="8"/>
  <c r="CC617" i="8" a="1"/>
  <c r="CC617" i="8"/>
  <c r="CD617" i="8" a="1"/>
  <c r="CD617" i="8"/>
  <c r="CE617" i="8" a="1"/>
  <c r="CE617" i="8"/>
  <c r="CF617" i="8" a="1"/>
  <c r="CF617" i="8"/>
  <c r="CG617" i="8" a="1"/>
  <c r="CG617" i="8"/>
  <c r="CH617" i="8" a="1"/>
  <c r="CH617" i="8"/>
  <c r="CI617" i="8" a="1"/>
  <c r="CI617" i="8"/>
  <c r="CJ617" i="8" a="1"/>
  <c r="CJ617" i="8"/>
  <c r="CK617" i="8" a="1"/>
  <c r="CK617" i="8"/>
  <c r="CL617" i="8" a="1"/>
  <c r="CL617" i="8"/>
  <c r="CM617" i="8" a="1"/>
  <c r="CM617" i="8"/>
  <c r="CN617" i="8" a="1"/>
  <c r="CN617" i="8"/>
  <c r="CO617" i="8" a="1"/>
  <c r="CO617" i="8"/>
  <c r="BZ618" i="8" a="1"/>
  <c r="BZ618" i="8"/>
  <c r="CA618" i="8" a="1"/>
  <c r="CA618" i="8"/>
  <c r="CB618" i="8" a="1"/>
  <c r="CB618" i="8"/>
  <c r="CC618" i="8" a="1"/>
  <c r="CC618" i="8"/>
  <c r="CD618" i="8" a="1"/>
  <c r="CD618" i="8"/>
  <c r="CE618" i="8" a="1"/>
  <c r="CE618" i="8"/>
  <c r="CF618" i="8" a="1"/>
  <c r="CF618" i="8"/>
  <c r="CG618" i="8" a="1"/>
  <c r="CG618" i="8"/>
  <c r="CH618" i="8" a="1"/>
  <c r="CH618" i="8"/>
  <c r="CI618" i="8" a="1"/>
  <c r="CI618" i="8"/>
  <c r="CJ618" i="8" a="1"/>
  <c r="CJ618" i="8"/>
  <c r="CK618" i="8" a="1"/>
  <c r="CK618" i="8"/>
  <c r="CL618" i="8" a="1"/>
  <c r="CL618" i="8"/>
  <c r="CM618" i="8" a="1"/>
  <c r="CM618" i="8"/>
  <c r="CN618" i="8" a="1"/>
  <c r="CN618" i="8"/>
  <c r="CO618" i="8" a="1"/>
  <c r="CO618" i="8"/>
  <c r="BZ619" i="8" a="1"/>
  <c r="BZ619" i="8"/>
  <c r="CA619" i="8" a="1"/>
  <c r="CA619" i="8"/>
  <c r="CB619" i="8" a="1"/>
  <c r="CB619" i="8"/>
  <c r="CC619" i="8" a="1"/>
  <c r="CC619" i="8"/>
  <c r="CD619" i="8" a="1"/>
  <c r="CD619" i="8"/>
  <c r="CE619" i="8" a="1"/>
  <c r="CE619" i="8"/>
  <c r="CF619" i="8" a="1"/>
  <c r="CF619" i="8"/>
  <c r="CG619" i="8" a="1"/>
  <c r="CG619" i="8"/>
  <c r="CH619" i="8" a="1"/>
  <c r="CH619" i="8"/>
  <c r="CI619" i="8" a="1"/>
  <c r="CI619" i="8"/>
  <c r="CJ619" i="8" a="1"/>
  <c r="CJ619" i="8"/>
  <c r="CK619" i="8" a="1"/>
  <c r="CK619" i="8"/>
  <c r="CL619" i="8" a="1"/>
  <c r="CL619" i="8"/>
  <c r="CM619" i="8" a="1"/>
  <c r="CM619" i="8"/>
  <c r="CN619" i="8" a="1"/>
  <c r="CN619" i="8"/>
  <c r="CO619" i="8" a="1"/>
  <c r="CO619" i="8"/>
  <c r="BZ620" i="8" a="1"/>
  <c r="BZ620" i="8"/>
  <c r="CA620" i="8" a="1"/>
  <c r="CA620" i="8"/>
  <c r="CB620" i="8" a="1"/>
  <c r="CB620" i="8"/>
  <c r="CC620" i="8" a="1"/>
  <c r="CC620" i="8"/>
  <c r="CD620" i="8" a="1"/>
  <c r="CD620" i="8"/>
  <c r="CE620" i="8" a="1"/>
  <c r="CE620" i="8"/>
  <c r="CF620" i="8" a="1"/>
  <c r="CF620" i="8"/>
  <c r="CG620" i="8" a="1"/>
  <c r="CG620" i="8"/>
  <c r="CH620" i="8" a="1"/>
  <c r="CH620" i="8"/>
  <c r="CI620" i="8" a="1"/>
  <c r="CI620" i="8"/>
  <c r="CJ620" i="8" a="1"/>
  <c r="CJ620" i="8"/>
  <c r="CK620" i="8" a="1"/>
  <c r="CK620" i="8"/>
  <c r="CL620" i="8" a="1"/>
  <c r="CL620" i="8"/>
  <c r="CM620" i="8" a="1"/>
  <c r="CM620" i="8"/>
  <c r="CN620" i="8" a="1"/>
  <c r="CN620" i="8"/>
  <c r="CO620" i="8" a="1"/>
  <c r="CO620" i="8"/>
  <c r="BZ621" i="8" a="1"/>
  <c r="BZ621" i="8"/>
  <c r="CA621" i="8" a="1"/>
  <c r="CA621" i="8"/>
  <c r="CB621" i="8" a="1"/>
  <c r="CB621" i="8"/>
  <c r="CC621" i="8" a="1"/>
  <c r="CC621" i="8"/>
  <c r="CD621" i="8" a="1"/>
  <c r="CD621" i="8"/>
  <c r="CE621" i="8" a="1"/>
  <c r="CE621" i="8"/>
  <c r="CF621" i="8" a="1"/>
  <c r="CF621" i="8"/>
  <c r="CG621" i="8" a="1"/>
  <c r="CG621" i="8"/>
  <c r="CH621" i="8" a="1"/>
  <c r="CH621" i="8"/>
  <c r="CI621" i="8" a="1"/>
  <c r="CI621" i="8"/>
  <c r="CJ621" i="8" a="1"/>
  <c r="CJ621" i="8"/>
  <c r="CK621" i="8" a="1"/>
  <c r="CK621" i="8"/>
  <c r="CL621" i="8" a="1"/>
  <c r="CL621" i="8"/>
  <c r="CM621" i="8" a="1"/>
  <c r="CM621" i="8"/>
  <c r="CN621" i="8" a="1"/>
  <c r="CN621" i="8"/>
  <c r="CO621" i="8" a="1"/>
  <c r="CO621" i="8"/>
  <c r="BZ622" i="8" a="1"/>
  <c r="BZ622" i="8"/>
  <c r="CA622" i="8" a="1"/>
  <c r="CA622" i="8"/>
  <c r="CB622" i="8" a="1"/>
  <c r="CB622" i="8"/>
  <c r="CC622" i="8" a="1"/>
  <c r="CC622" i="8"/>
  <c r="CD622" i="8" a="1"/>
  <c r="CD622" i="8"/>
  <c r="CE622" i="8" a="1"/>
  <c r="CE622" i="8"/>
  <c r="CF622" i="8" a="1"/>
  <c r="CF622" i="8"/>
  <c r="CG622" i="8" a="1"/>
  <c r="CG622" i="8"/>
  <c r="CH622" i="8" a="1"/>
  <c r="CH622" i="8"/>
  <c r="CI622" i="8" a="1"/>
  <c r="CI622" i="8"/>
  <c r="CJ622" i="8" a="1"/>
  <c r="CJ622" i="8"/>
  <c r="CK622" i="8" a="1"/>
  <c r="CK622" i="8"/>
  <c r="CL622" i="8" a="1"/>
  <c r="CL622" i="8"/>
  <c r="CM622" i="8" a="1"/>
  <c r="CM622" i="8"/>
  <c r="CN622" i="8" a="1"/>
  <c r="CN622" i="8"/>
  <c r="CO622" i="8" a="1"/>
  <c r="CO622" i="8"/>
  <c r="BZ623" i="8" a="1"/>
  <c r="BZ623" i="8"/>
  <c r="CA623" i="8" a="1"/>
  <c r="CA623" i="8"/>
  <c r="CB623" i="8" a="1"/>
  <c r="CB623" i="8"/>
  <c r="CC623" i="8" a="1"/>
  <c r="CC623" i="8"/>
  <c r="CD623" i="8" a="1"/>
  <c r="CD623" i="8"/>
  <c r="CE623" i="8" a="1"/>
  <c r="CE623" i="8"/>
  <c r="CF623" i="8" a="1"/>
  <c r="CF623" i="8"/>
  <c r="CG623" i="8" a="1"/>
  <c r="CG623" i="8"/>
  <c r="CH623" i="8" a="1"/>
  <c r="CH623" i="8"/>
  <c r="CI623" i="8" a="1"/>
  <c r="CI623" i="8"/>
  <c r="CJ623" i="8" a="1"/>
  <c r="CJ623" i="8"/>
  <c r="CK623" i="8" a="1"/>
  <c r="CK623" i="8"/>
  <c r="CL623" i="8" a="1"/>
  <c r="CL623" i="8"/>
  <c r="CM623" i="8" a="1"/>
  <c r="CM623" i="8"/>
  <c r="CN623" i="8" a="1"/>
  <c r="CN623" i="8"/>
  <c r="CO623" i="8" a="1"/>
  <c r="CO623" i="8"/>
  <c r="BZ624" i="8" a="1"/>
  <c r="BZ624" i="8"/>
  <c r="CA624" i="8" a="1"/>
  <c r="CA624" i="8"/>
  <c r="CB624" i="8" a="1"/>
  <c r="CB624" i="8"/>
  <c r="CC624" i="8" a="1"/>
  <c r="CC624" i="8"/>
  <c r="CD624" i="8" a="1"/>
  <c r="CD624" i="8"/>
  <c r="CE624" i="8" a="1"/>
  <c r="CE624" i="8"/>
  <c r="CF624" i="8" a="1"/>
  <c r="CF624" i="8"/>
  <c r="CG624" i="8" a="1"/>
  <c r="CG624" i="8"/>
  <c r="CH624" i="8" a="1"/>
  <c r="CH624" i="8"/>
  <c r="CI624" i="8" a="1"/>
  <c r="CI624" i="8"/>
  <c r="CJ624" i="8" a="1"/>
  <c r="CJ624" i="8"/>
  <c r="CK624" i="8" a="1"/>
  <c r="CK624" i="8"/>
  <c r="CL624" i="8" a="1"/>
  <c r="CL624" i="8"/>
  <c r="CM624" i="8" a="1"/>
  <c r="CM624" i="8"/>
  <c r="CN624" i="8" a="1"/>
  <c r="CN624" i="8"/>
  <c r="CO624" i="8" a="1"/>
  <c r="CO624" i="8"/>
  <c r="BZ625" i="8" a="1"/>
  <c r="BZ625" i="8"/>
  <c r="CA625" i="8" a="1"/>
  <c r="CA625" i="8"/>
  <c r="CB625" i="8" a="1"/>
  <c r="CB625" i="8"/>
  <c r="CC625" i="8" a="1"/>
  <c r="CC625" i="8"/>
  <c r="CD625" i="8" a="1"/>
  <c r="CD625" i="8"/>
  <c r="CE625" i="8" a="1"/>
  <c r="CE625" i="8"/>
  <c r="CF625" i="8" a="1"/>
  <c r="CF625" i="8"/>
  <c r="CG625" i="8" a="1"/>
  <c r="CG625" i="8"/>
  <c r="CH625" i="8" a="1"/>
  <c r="CH625" i="8"/>
  <c r="CI625" i="8" a="1"/>
  <c r="CI625" i="8"/>
  <c r="CJ625" i="8" a="1"/>
  <c r="CJ625" i="8"/>
  <c r="CK625" i="8" a="1"/>
  <c r="CK625" i="8"/>
  <c r="CL625" i="8" a="1"/>
  <c r="CL625" i="8"/>
  <c r="CM625" i="8" a="1"/>
  <c r="CM625" i="8"/>
  <c r="CN625" i="8" a="1"/>
  <c r="CN625" i="8"/>
  <c r="CO625" i="8" a="1"/>
  <c r="CO625" i="8"/>
  <c r="BZ626" i="8" a="1"/>
  <c r="BZ626" i="8"/>
  <c r="CA626" i="8" a="1"/>
  <c r="CA626" i="8"/>
  <c r="CB626" i="8" a="1"/>
  <c r="CB626" i="8"/>
  <c r="CC626" i="8" a="1"/>
  <c r="CC626" i="8"/>
  <c r="CD626" i="8" a="1"/>
  <c r="CD626" i="8"/>
  <c r="CE626" i="8" a="1"/>
  <c r="CE626" i="8"/>
  <c r="CF626" i="8" a="1"/>
  <c r="CF626" i="8"/>
  <c r="CG626" i="8" a="1"/>
  <c r="CG626" i="8"/>
  <c r="CH626" i="8" a="1"/>
  <c r="CH626" i="8"/>
  <c r="CI626" i="8" a="1"/>
  <c r="CI626" i="8"/>
  <c r="CJ626" i="8" a="1"/>
  <c r="CJ626" i="8"/>
  <c r="CK626" i="8" a="1"/>
  <c r="CK626" i="8"/>
  <c r="CL626" i="8" a="1"/>
  <c r="CL626" i="8"/>
  <c r="CM626" i="8" a="1"/>
  <c r="CM626" i="8"/>
  <c r="CN626" i="8" a="1"/>
  <c r="CN626" i="8"/>
  <c r="CO626" i="8" a="1"/>
  <c r="CO626" i="8"/>
  <c r="BZ627" i="8" a="1"/>
  <c r="BZ627" i="8"/>
  <c r="CA627" i="8" a="1"/>
  <c r="CA627" i="8"/>
  <c r="CB627" i="8" a="1"/>
  <c r="CB627" i="8"/>
  <c r="CC627" i="8" a="1"/>
  <c r="CC627" i="8"/>
  <c r="CD627" i="8" a="1"/>
  <c r="CD627" i="8"/>
  <c r="CE627" i="8" a="1"/>
  <c r="CE627" i="8"/>
  <c r="CF627" i="8" a="1"/>
  <c r="CF627" i="8"/>
  <c r="CG627" i="8" a="1"/>
  <c r="CG627" i="8"/>
  <c r="CH627" i="8" a="1"/>
  <c r="CH627" i="8"/>
  <c r="CI627" i="8" a="1"/>
  <c r="CI627" i="8"/>
  <c r="CJ627" i="8" a="1"/>
  <c r="CJ627" i="8"/>
  <c r="CK627" i="8" a="1"/>
  <c r="CK627" i="8"/>
  <c r="CL627" i="8" a="1"/>
  <c r="CL627" i="8"/>
  <c r="CM627" i="8" a="1"/>
  <c r="CM627" i="8"/>
  <c r="CN627" i="8" a="1"/>
  <c r="CN627" i="8"/>
  <c r="CO627" i="8" a="1"/>
  <c r="CO627" i="8"/>
  <c r="BZ628" i="8" a="1"/>
  <c r="BZ628" i="8"/>
  <c r="CA628" i="8" a="1"/>
  <c r="CA628" i="8"/>
  <c r="CB628" i="8" a="1"/>
  <c r="CB628" i="8"/>
  <c r="CC628" i="8" a="1"/>
  <c r="CC628" i="8"/>
  <c r="CD628" i="8" a="1"/>
  <c r="CD628" i="8"/>
  <c r="CE628" i="8" a="1"/>
  <c r="CE628" i="8"/>
  <c r="CF628" i="8" a="1"/>
  <c r="CF628" i="8"/>
  <c r="CG628" i="8" a="1"/>
  <c r="CG628" i="8"/>
  <c r="CH628" i="8" a="1"/>
  <c r="CH628" i="8"/>
  <c r="CI628" i="8" a="1"/>
  <c r="CI628" i="8"/>
  <c r="CJ628" i="8" a="1"/>
  <c r="CJ628" i="8"/>
  <c r="CK628" i="8" a="1"/>
  <c r="CK628" i="8"/>
  <c r="CL628" i="8" a="1"/>
  <c r="CL628" i="8"/>
  <c r="CM628" i="8" a="1"/>
  <c r="CM628" i="8"/>
  <c r="CN628" i="8" a="1"/>
  <c r="CN628" i="8"/>
  <c r="CO628" i="8" a="1"/>
  <c r="CO628" i="8"/>
  <c r="BZ629" i="8" a="1"/>
  <c r="BZ629" i="8"/>
  <c r="CA629" i="8" a="1"/>
  <c r="CA629" i="8"/>
  <c r="CB629" i="8" a="1"/>
  <c r="CB629" i="8"/>
  <c r="CC629" i="8" a="1"/>
  <c r="CC629" i="8"/>
  <c r="CD629" i="8" a="1"/>
  <c r="CD629" i="8"/>
  <c r="CE629" i="8" a="1"/>
  <c r="CE629" i="8"/>
  <c r="CF629" i="8" a="1"/>
  <c r="CF629" i="8"/>
  <c r="CG629" i="8" a="1"/>
  <c r="CG629" i="8"/>
  <c r="CH629" i="8" a="1"/>
  <c r="CH629" i="8"/>
  <c r="CI629" i="8" a="1"/>
  <c r="CI629" i="8"/>
  <c r="CJ629" i="8" a="1"/>
  <c r="CJ629" i="8"/>
  <c r="CK629" i="8" a="1"/>
  <c r="CK629" i="8"/>
  <c r="CL629" i="8" a="1"/>
  <c r="CL629" i="8"/>
  <c r="CM629" i="8" a="1"/>
  <c r="CM629" i="8"/>
  <c r="CN629" i="8" a="1"/>
  <c r="CN629" i="8"/>
  <c r="CO629" i="8" a="1"/>
  <c r="CO629" i="8"/>
  <c r="BZ630" i="8" a="1"/>
  <c r="BZ630" i="8"/>
  <c r="CA630" i="8" a="1"/>
  <c r="CA630" i="8"/>
  <c r="CB630" i="8" a="1"/>
  <c r="CB630" i="8"/>
  <c r="CC630" i="8" a="1"/>
  <c r="CC630" i="8"/>
  <c r="CD630" i="8" a="1"/>
  <c r="CD630" i="8"/>
  <c r="CE630" i="8" a="1"/>
  <c r="CE630" i="8"/>
  <c r="CF630" i="8" a="1"/>
  <c r="CF630" i="8"/>
  <c r="CG630" i="8" a="1"/>
  <c r="CG630" i="8"/>
  <c r="CH630" i="8" a="1"/>
  <c r="CH630" i="8"/>
  <c r="CI630" i="8" a="1"/>
  <c r="CI630" i="8"/>
  <c r="CJ630" i="8" a="1"/>
  <c r="CJ630" i="8"/>
  <c r="CK630" i="8" a="1"/>
  <c r="CK630" i="8"/>
  <c r="CL630" i="8" a="1"/>
  <c r="CL630" i="8"/>
  <c r="CM630" i="8" a="1"/>
  <c r="CM630" i="8"/>
  <c r="CN630" i="8" a="1"/>
  <c r="CN630" i="8"/>
  <c r="CO630" i="8" a="1"/>
  <c r="CO630" i="8"/>
  <c r="BZ631" i="8" a="1"/>
  <c r="BZ631" i="8"/>
  <c r="CA631" i="8" a="1"/>
  <c r="CA631" i="8"/>
  <c r="CB631" i="8" a="1"/>
  <c r="CB631" i="8"/>
  <c r="CC631" i="8" a="1"/>
  <c r="CC631" i="8"/>
  <c r="CD631" i="8" a="1"/>
  <c r="CD631" i="8"/>
  <c r="CE631" i="8" a="1"/>
  <c r="CE631" i="8"/>
  <c r="CF631" i="8" a="1"/>
  <c r="CF631" i="8"/>
  <c r="CG631" i="8" a="1"/>
  <c r="CG631" i="8"/>
  <c r="CH631" i="8" a="1"/>
  <c r="CH631" i="8"/>
  <c r="CI631" i="8" a="1"/>
  <c r="CI631" i="8"/>
  <c r="CJ631" i="8" a="1"/>
  <c r="CJ631" i="8"/>
  <c r="CK631" i="8" a="1"/>
  <c r="CK631" i="8"/>
  <c r="CL631" i="8" a="1"/>
  <c r="CL631" i="8"/>
  <c r="CM631" i="8" a="1"/>
  <c r="CM631" i="8"/>
  <c r="CN631" i="8" a="1"/>
  <c r="CN631" i="8"/>
  <c r="CO631" i="8" a="1"/>
  <c r="CO631" i="8"/>
  <c r="BZ632" i="8" a="1"/>
  <c r="BZ632" i="8"/>
  <c r="CA632" i="8" a="1"/>
  <c r="CA632" i="8"/>
  <c r="CB632" i="8" a="1"/>
  <c r="CB632" i="8"/>
  <c r="CC632" i="8" a="1"/>
  <c r="CC632" i="8"/>
  <c r="CD632" i="8" a="1"/>
  <c r="CD632" i="8"/>
  <c r="CE632" i="8" a="1"/>
  <c r="CE632" i="8"/>
  <c r="CF632" i="8" a="1"/>
  <c r="CF632" i="8"/>
  <c r="CG632" i="8" a="1"/>
  <c r="CG632" i="8"/>
  <c r="CH632" i="8" a="1"/>
  <c r="CH632" i="8"/>
  <c r="CI632" i="8" a="1"/>
  <c r="CI632" i="8"/>
  <c r="CJ632" i="8" a="1"/>
  <c r="CJ632" i="8"/>
  <c r="CK632" i="8" a="1"/>
  <c r="CK632" i="8"/>
  <c r="CL632" i="8" a="1"/>
  <c r="CL632" i="8"/>
  <c r="CM632" i="8" a="1"/>
  <c r="CM632" i="8"/>
  <c r="CN632" i="8" a="1"/>
  <c r="CN632" i="8"/>
  <c r="CO632" i="8" a="1"/>
  <c r="CO632" i="8"/>
  <c r="BZ633" i="8" a="1"/>
  <c r="BZ633" i="8"/>
  <c r="CA633" i="8" a="1"/>
  <c r="CA633" i="8"/>
  <c r="CB633" i="8" a="1"/>
  <c r="CB633" i="8"/>
  <c r="CC633" i="8" a="1"/>
  <c r="CC633" i="8"/>
  <c r="CD633" i="8" a="1"/>
  <c r="CD633" i="8"/>
  <c r="CE633" i="8" a="1"/>
  <c r="CE633" i="8"/>
  <c r="CF633" i="8" a="1"/>
  <c r="CF633" i="8"/>
  <c r="CG633" i="8" a="1"/>
  <c r="CG633" i="8"/>
  <c r="CH633" i="8" a="1"/>
  <c r="CH633" i="8"/>
  <c r="CI633" i="8" a="1"/>
  <c r="CI633" i="8"/>
  <c r="CJ633" i="8" a="1"/>
  <c r="CJ633" i="8"/>
  <c r="CK633" i="8" a="1"/>
  <c r="CK633" i="8"/>
  <c r="CL633" i="8" a="1"/>
  <c r="CL633" i="8"/>
  <c r="CM633" i="8" a="1"/>
  <c r="CM633" i="8"/>
  <c r="CN633" i="8" a="1"/>
  <c r="CN633" i="8"/>
  <c r="CO633" i="8" a="1"/>
  <c r="CO633" i="8"/>
  <c r="BZ634" i="8" a="1"/>
  <c r="BZ634" i="8"/>
  <c r="CA634" i="8" a="1"/>
  <c r="CA634" i="8"/>
  <c r="CB634" i="8" a="1"/>
  <c r="CB634" i="8"/>
  <c r="CC634" i="8" a="1"/>
  <c r="CC634" i="8"/>
  <c r="CD634" i="8" a="1"/>
  <c r="CD634" i="8"/>
  <c r="CE634" i="8" a="1"/>
  <c r="CE634" i="8"/>
  <c r="CF634" i="8" a="1"/>
  <c r="CF634" i="8"/>
  <c r="CG634" i="8" a="1"/>
  <c r="CG634" i="8"/>
  <c r="CH634" i="8" a="1"/>
  <c r="CH634" i="8"/>
  <c r="CI634" i="8" a="1"/>
  <c r="CI634" i="8"/>
  <c r="CJ634" i="8" a="1"/>
  <c r="CJ634" i="8"/>
  <c r="CK634" i="8" a="1"/>
  <c r="CK634" i="8"/>
  <c r="CL634" i="8" a="1"/>
  <c r="CL634" i="8"/>
  <c r="CM634" i="8" a="1"/>
  <c r="CM634" i="8"/>
  <c r="CN634" i="8" a="1"/>
  <c r="CN634" i="8"/>
  <c r="CO634" i="8" a="1"/>
  <c r="CO634" i="8"/>
  <c r="BZ635" i="8" a="1"/>
  <c r="BZ635" i="8"/>
  <c r="CA635" i="8" a="1"/>
  <c r="CA635" i="8"/>
  <c r="CB635" i="8" a="1"/>
  <c r="CB635" i="8"/>
  <c r="CC635" i="8" a="1"/>
  <c r="CC635" i="8"/>
  <c r="CD635" i="8" a="1"/>
  <c r="CD635" i="8"/>
  <c r="CE635" i="8" a="1"/>
  <c r="CE635" i="8"/>
  <c r="CF635" i="8" a="1"/>
  <c r="CF635" i="8"/>
  <c r="CG635" i="8" a="1"/>
  <c r="CG635" i="8"/>
  <c r="CH635" i="8" a="1"/>
  <c r="CH635" i="8"/>
  <c r="CI635" i="8" a="1"/>
  <c r="CI635" i="8"/>
  <c r="CJ635" i="8" a="1"/>
  <c r="CJ635" i="8"/>
  <c r="CK635" i="8" a="1"/>
  <c r="CK635" i="8"/>
  <c r="CL635" i="8" a="1"/>
  <c r="CL635" i="8"/>
  <c r="CM635" i="8" a="1"/>
  <c r="CM635" i="8"/>
  <c r="CN635" i="8" a="1"/>
  <c r="CN635" i="8"/>
  <c r="CO635" i="8" a="1"/>
  <c r="CO635" i="8"/>
  <c r="BZ636" i="8" a="1"/>
  <c r="BZ636" i="8"/>
  <c r="CA636" i="8" a="1"/>
  <c r="CA636" i="8"/>
  <c r="CB636" i="8" a="1"/>
  <c r="CB636" i="8"/>
  <c r="CC636" i="8" a="1"/>
  <c r="CC636" i="8"/>
  <c r="CD636" i="8" a="1"/>
  <c r="CD636" i="8"/>
  <c r="CE636" i="8" a="1"/>
  <c r="CE636" i="8"/>
  <c r="CF636" i="8" a="1"/>
  <c r="CF636" i="8"/>
  <c r="CG636" i="8" a="1"/>
  <c r="CG636" i="8"/>
  <c r="CH636" i="8" a="1"/>
  <c r="CH636" i="8"/>
  <c r="CI636" i="8" a="1"/>
  <c r="CI636" i="8"/>
  <c r="CJ636" i="8" a="1"/>
  <c r="CJ636" i="8"/>
  <c r="CK636" i="8" a="1"/>
  <c r="CK636" i="8"/>
  <c r="CL636" i="8" a="1"/>
  <c r="CL636" i="8"/>
  <c r="CM636" i="8" a="1"/>
  <c r="CM636" i="8"/>
  <c r="CN636" i="8" a="1"/>
  <c r="CN636" i="8"/>
  <c r="CO636" i="8" a="1"/>
  <c r="CO636" i="8"/>
  <c r="BZ637" i="8" a="1"/>
  <c r="BZ637" i="8"/>
  <c r="CA637" i="8" a="1"/>
  <c r="CA637" i="8"/>
  <c r="CB637" i="8" a="1"/>
  <c r="CB637" i="8"/>
  <c r="CC637" i="8" a="1"/>
  <c r="CC637" i="8"/>
  <c r="CD637" i="8" a="1"/>
  <c r="CD637" i="8"/>
  <c r="CE637" i="8" a="1"/>
  <c r="CE637" i="8"/>
  <c r="CF637" i="8" a="1"/>
  <c r="CF637" i="8"/>
  <c r="CG637" i="8" a="1"/>
  <c r="CG637" i="8"/>
  <c r="CH637" i="8" a="1"/>
  <c r="CH637" i="8"/>
  <c r="CI637" i="8" a="1"/>
  <c r="CI637" i="8"/>
  <c r="CJ637" i="8" a="1"/>
  <c r="CJ637" i="8"/>
  <c r="CK637" i="8" a="1"/>
  <c r="CK637" i="8"/>
  <c r="CL637" i="8" a="1"/>
  <c r="CL637" i="8"/>
  <c r="CM637" i="8" a="1"/>
  <c r="CM637" i="8"/>
  <c r="CN637" i="8" a="1"/>
  <c r="CN637" i="8"/>
  <c r="CO637" i="8" a="1"/>
  <c r="CO637" i="8"/>
  <c r="BZ638" i="8" a="1"/>
  <c r="BZ638" i="8"/>
  <c r="CA638" i="8" a="1"/>
  <c r="CA638" i="8"/>
  <c r="CB638" i="8" a="1"/>
  <c r="CB638" i="8"/>
  <c r="CC638" i="8" a="1"/>
  <c r="CC638" i="8"/>
  <c r="CD638" i="8" a="1"/>
  <c r="CD638" i="8"/>
  <c r="CE638" i="8" a="1"/>
  <c r="CE638" i="8"/>
  <c r="CF638" i="8" a="1"/>
  <c r="CF638" i="8"/>
  <c r="CG638" i="8" a="1"/>
  <c r="CG638" i="8"/>
  <c r="CH638" i="8" a="1"/>
  <c r="CH638" i="8"/>
  <c r="CI638" i="8" a="1"/>
  <c r="CI638" i="8"/>
  <c r="CJ638" i="8" a="1"/>
  <c r="CJ638" i="8"/>
  <c r="CK638" i="8" a="1"/>
  <c r="CK638" i="8"/>
  <c r="CL638" i="8" a="1"/>
  <c r="CL638" i="8"/>
  <c r="CM638" i="8" a="1"/>
  <c r="CM638" i="8"/>
  <c r="CN638" i="8" a="1"/>
  <c r="CN638" i="8"/>
  <c r="CO638" i="8" a="1"/>
  <c r="CO638" i="8"/>
  <c r="BZ639" i="8" a="1"/>
  <c r="BZ639" i="8"/>
  <c r="CA639" i="8" a="1"/>
  <c r="CA639" i="8"/>
  <c r="CB639" i="8" a="1"/>
  <c r="CB639" i="8"/>
  <c r="CC639" i="8" a="1"/>
  <c r="CC639" i="8"/>
  <c r="CD639" i="8" a="1"/>
  <c r="CD639" i="8"/>
  <c r="CE639" i="8" a="1"/>
  <c r="CE639" i="8"/>
  <c r="CF639" i="8" a="1"/>
  <c r="CF639" i="8"/>
  <c r="CG639" i="8" a="1"/>
  <c r="CG639" i="8"/>
  <c r="CH639" i="8" a="1"/>
  <c r="CH639" i="8"/>
  <c r="CI639" i="8" a="1"/>
  <c r="CI639" i="8"/>
  <c r="CJ639" i="8" a="1"/>
  <c r="CJ639" i="8"/>
  <c r="CK639" i="8" a="1"/>
  <c r="CK639" i="8"/>
  <c r="CL639" i="8" a="1"/>
  <c r="CL639" i="8"/>
  <c r="CM639" i="8" a="1"/>
  <c r="CM639" i="8"/>
  <c r="CN639" i="8" a="1"/>
  <c r="CN639" i="8"/>
  <c r="CO639" i="8" a="1"/>
  <c r="CO639" i="8"/>
  <c r="BZ640" i="8" a="1"/>
  <c r="BZ640" i="8"/>
  <c r="CA640" i="8" a="1"/>
  <c r="CA640" i="8"/>
  <c r="CB640" i="8" a="1"/>
  <c r="CB640" i="8"/>
  <c r="CC640" i="8" a="1"/>
  <c r="CC640" i="8"/>
  <c r="CD640" i="8" a="1"/>
  <c r="CD640" i="8"/>
  <c r="CE640" i="8" a="1"/>
  <c r="CE640" i="8"/>
  <c r="CF640" i="8" a="1"/>
  <c r="CF640" i="8"/>
  <c r="CG640" i="8" a="1"/>
  <c r="CG640" i="8"/>
  <c r="CH640" i="8" a="1"/>
  <c r="CH640" i="8"/>
  <c r="CI640" i="8" a="1"/>
  <c r="CI640" i="8"/>
  <c r="CJ640" i="8" a="1"/>
  <c r="CJ640" i="8"/>
  <c r="CK640" i="8" a="1"/>
  <c r="CK640" i="8"/>
  <c r="CL640" i="8" a="1"/>
  <c r="CL640" i="8"/>
  <c r="CM640" i="8" a="1"/>
  <c r="CM640" i="8"/>
  <c r="CN640" i="8" a="1"/>
  <c r="CN640" i="8"/>
  <c r="CO640" i="8" a="1"/>
  <c r="CO640" i="8"/>
  <c r="BZ641" i="8" a="1"/>
  <c r="BZ641" i="8"/>
  <c r="CA641" i="8" a="1"/>
  <c r="CA641" i="8"/>
  <c r="CB641" i="8" a="1"/>
  <c r="CB641" i="8"/>
  <c r="CC641" i="8" a="1"/>
  <c r="CC641" i="8"/>
  <c r="CD641" i="8" a="1"/>
  <c r="CD641" i="8"/>
  <c r="CE641" i="8" a="1"/>
  <c r="CE641" i="8"/>
  <c r="CF641" i="8" a="1"/>
  <c r="CF641" i="8"/>
  <c r="CG641" i="8" a="1"/>
  <c r="CG641" i="8"/>
  <c r="CH641" i="8" a="1"/>
  <c r="CH641" i="8"/>
  <c r="CI641" i="8" a="1"/>
  <c r="CI641" i="8"/>
  <c r="CJ641" i="8" a="1"/>
  <c r="CJ641" i="8"/>
  <c r="CK641" i="8" a="1"/>
  <c r="CK641" i="8"/>
  <c r="CL641" i="8" a="1"/>
  <c r="CL641" i="8"/>
  <c r="CM641" i="8" a="1"/>
  <c r="CM641" i="8"/>
  <c r="CN641" i="8" a="1"/>
  <c r="CN641" i="8"/>
  <c r="CO641" i="8" a="1"/>
  <c r="CO641" i="8"/>
  <c r="BZ642" i="8" a="1"/>
  <c r="BZ642" i="8"/>
  <c r="CA642" i="8" a="1"/>
  <c r="CA642" i="8"/>
  <c r="CB642" i="8" a="1"/>
  <c r="CB642" i="8"/>
  <c r="CC642" i="8" a="1"/>
  <c r="CC642" i="8"/>
  <c r="CD642" i="8" a="1"/>
  <c r="CD642" i="8"/>
  <c r="CE642" i="8" a="1"/>
  <c r="CE642" i="8"/>
  <c r="CF642" i="8" a="1"/>
  <c r="CF642" i="8"/>
  <c r="CG642" i="8" a="1"/>
  <c r="CG642" i="8"/>
  <c r="CH642" i="8" a="1"/>
  <c r="CH642" i="8"/>
  <c r="CI642" i="8" a="1"/>
  <c r="CI642" i="8"/>
  <c r="CJ642" i="8" a="1"/>
  <c r="CJ642" i="8"/>
  <c r="CK642" i="8" a="1"/>
  <c r="CK642" i="8"/>
  <c r="CL642" i="8" a="1"/>
  <c r="CL642" i="8"/>
  <c r="CM642" i="8" a="1"/>
  <c r="CM642" i="8"/>
  <c r="CN642" i="8" a="1"/>
  <c r="CN642" i="8"/>
  <c r="CO642" i="8" a="1"/>
  <c r="CO642" i="8"/>
  <c r="BZ643" i="8" a="1"/>
  <c r="BZ643" i="8"/>
  <c r="CA643" i="8" a="1"/>
  <c r="CA643" i="8"/>
  <c r="CB643" i="8" a="1"/>
  <c r="CB643" i="8"/>
  <c r="CC643" i="8" a="1"/>
  <c r="CC643" i="8"/>
  <c r="CD643" i="8" a="1"/>
  <c r="CD643" i="8"/>
  <c r="CE643" i="8" a="1"/>
  <c r="CE643" i="8"/>
  <c r="CF643" i="8" a="1"/>
  <c r="CF643" i="8"/>
  <c r="CG643" i="8" a="1"/>
  <c r="CG643" i="8"/>
  <c r="CH643" i="8" a="1"/>
  <c r="CH643" i="8"/>
  <c r="CI643" i="8" a="1"/>
  <c r="CI643" i="8"/>
  <c r="CJ643" i="8" a="1"/>
  <c r="CJ643" i="8"/>
  <c r="CK643" i="8" a="1"/>
  <c r="CK643" i="8"/>
  <c r="CL643" i="8" a="1"/>
  <c r="CL643" i="8"/>
  <c r="CM643" i="8" a="1"/>
  <c r="CM643" i="8"/>
  <c r="CN643" i="8" a="1"/>
  <c r="CN643" i="8"/>
  <c r="CO643" i="8" a="1"/>
  <c r="CO643" i="8"/>
  <c r="BZ644" i="8" a="1"/>
  <c r="BZ644" i="8"/>
  <c r="CA644" i="8" a="1"/>
  <c r="CA644" i="8"/>
  <c r="CB644" i="8" a="1"/>
  <c r="CB644" i="8"/>
  <c r="CC644" i="8" a="1"/>
  <c r="CC644" i="8"/>
  <c r="CD644" i="8" a="1"/>
  <c r="CD644" i="8"/>
  <c r="CE644" i="8" a="1"/>
  <c r="CE644" i="8"/>
  <c r="CF644" i="8" a="1"/>
  <c r="CF644" i="8"/>
  <c r="CG644" i="8" a="1"/>
  <c r="CG644" i="8"/>
  <c r="CH644" i="8" a="1"/>
  <c r="CH644" i="8"/>
  <c r="CI644" i="8" a="1"/>
  <c r="CI644" i="8"/>
  <c r="CJ644" i="8" a="1"/>
  <c r="CJ644" i="8"/>
  <c r="CK644" i="8" a="1"/>
  <c r="CK644" i="8"/>
  <c r="CL644" i="8" a="1"/>
  <c r="CL644" i="8"/>
  <c r="CM644" i="8" a="1"/>
  <c r="CM644" i="8"/>
  <c r="CN644" i="8" a="1"/>
  <c r="CN644" i="8"/>
  <c r="CO644" i="8" a="1"/>
  <c r="CO644" i="8"/>
  <c r="BZ645" i="8" a="1"/>
  <c r="BZ645" i="8"/>
  <c r="CA645" i="8" a="1"/>
  <c r="CA645" i="8"/>
  <c r="CB645" i="8" a="1"/>
  <c r="CB645" i="8"/>
  <c r="CC645" i="8" a="1"/>
  <c r="CC645" i="8"/>
  <c r="CD645" i="8" a="1"/>
  <c r="CD645" i="8"/>
  <c r="CE645" i="8" a="1"/>
  <c r="CE645" i="8"/>
  <c r="CF645" i="8" a="1"/>
  <c r="CF645" i="8"/>
  <c r="CG645" i="8" a="1"/>
  <c r="CG645" i="8"/>
  <c r="CH645" i="8" a="1"/>
  <c r="CH645" i="8"/>
  <c r="CI645" i="8" a="1"/>
  <c r="CI645" i="8"/>
  <c r="CJ645" i="8" a="1"/>
  <c r="CJ645" i="8"/>
  <c r="CK645" i="8" a="1"/>
  <c r="CK645" i="8"/>
  <c r="CL645" i="8" a="1"/>
  <c r="CL645" i="8"/>
  <c r="CM645" i="8" a="1"/>
  <c r="CM645" i="8"/>
  <c r="CN645" i="8" a="1"/>
  <c r="CN645" i="8"/>
  <c r="CO645" i="8" a="1"/>
  <c r="CO645" i="8"/>
  <c r="BZ646" i="8" a="1"/>
  <c r="BZ646" i="8"/>
  <c r="CA646" i="8" a="1"/>
  <c r="CA646" i="8"/>
  <c r="CB646" i="8" a="1"/>
  <c r="CB646" i="8"/>
  <c r="CC646" i="8" a="1"/>
  <c r="CC646" i="8"/>
  <c r="CD646" i="8" a="1"/>
  <c r="CD646" i="8"/>
  <c r="CE646" i="8" a="1"/>
  <c r="CE646" i="8"/>
  <c r="CF646" i="8" a="1"/>
  <c r="CF646" i="8"/>
  <c r="CG646" i="8" a="1"/>
  <c r="CG646" i="8"/>
  <c r="CH646" i="8" a="1"/>
  <c r="CH646" i="8"/>
  <c r="CI646" i="8" a="1"/>
  <c r="CI646" i="8"/>
  <c r="CJ646" i="8" a="1"/>
  <c r="CJ646" i="8"/>
  <c r="CK646" i="8" a="1"/>
  <c r="CK646" i="8"/>
  <c r="CL646" i="8" a="1"/>
  <c r="CL646" i="8"/>
  <c r="CM646" i="8" a="1"/>
  <c r="CM646" i="8"/>
  <c r="CN646" i="8" a="1"/>
  <c r="CN646" i="8"/>
  <c r="CO646" i="8" a="1"/>
  <c r="CO646" i="8"/>
  <c r="BZ647" i="8" a="1"/>
  <c r="BZ647" i="8"/>
  <c r="CA647" i="8" a="1"/>
  <c r="CA647" i="8"/>
  <c r="CB647" i="8" a="1"/>
  <c r="CB647" i="8"/>
  <c r="CC647" i="8" a="1"/>
  <c r="CC647" i="8"/>
  <c r="CD647" i="8" a="1"/>
  <c r="CD647" i="8"/>
  <c r="CE647" i="8" a="1"/>
  <c r="CE647" i="8"/>
  <c r="CF647" i="8" a="1"/>
  <c r="CF647" i="8"/>
  <c r="CG647" i="8" a="1"/>
  <c r="CG647" i="8"/>
  <c r="CH647" i="8" a="1"/>
  <c r="CH647" i="8"/>
  <c r="CI647" i="8" a="1"/>
  <c r="CI647" i="8"/>
  <c r="CJ647" i="8" a="1"/>
  <c r="CJ647" i="8"/>
  <c r="CK647" i="8" a="1"/>
  <c r="CK647" i="8"/>
  <c r="CL647" i="8" a="1"/>
  <c r="CL647" i="8"/>
  <c r="CM647" i="8" a="1"/>
  <c r="CM647" i="8"/>
  <c r="CN647" i="8" a="1"/>
  <c r="CN647" i="8"/>
  <c r="CO647" i="8" a="1"/>
  <c r="CO647" i="8"/>
  <c r="BZ648" i="8" a="1"/>
  <c r="BZ648" i="8"/>
  <c r="CA648" i="8" a="1"/>
  <c r="CA648" i="8"/>
  <c r="CB648" i="8" a="1"/>
  <c r="CB648" i="8"/>
  <c r="CC648" i="8" a="1"/>
  <c r="CC648" i="8"/>
  <c r="CD648" i="8" a="1"/>
  <c r="CD648" i="8"/>
  <c r="CE648" i="8" a="1"/>
  <c r="CE648" i="8"/>
  <c r="CF648" i="8" a="1"/>
  <c r="CF648" i="8"/>
  <c r="CG648" i="8" a="1"/>
  <c r="CG648" i="8"/>
  <c r="CH648" i="8" a="1"/>
  <c r="CH648" i="8"/>
  <c r="CI648" i="8" a="1"/>
  <c r="CI648" i="8"/>
  <c r="CJ648" i="8" a="1"/>
  <c r="CJ648" i="8"/>
  <c r="CK648" i="8" a="1"/>
  <c r="CK648" i="8"/>
  <c r="CL648" i="8" a="1"/>
  <c r="CL648" i="8"/>
  <c r="CM648" i="8" a="1"/>
  <c r="CM648" i="8"/>
  <c r="CN648" i="8" a="1"/>
  <c r="CN648" i="8"/>
  <c r="CO648" i="8" a="1"/>
  <c r="CO648" i="8"/>
  <c r="BZ649" i="8" a="1"/>
  <c r="BZ649" i="8"/>
  <c r="CA649" i="8" a="1"/>
  <c r="CA649" i="8"/>
  <c r="CB649" i="8" a="1"/>
  <c r="CB649" i="8"/>
  <c r="CC649" i="8" a="1"/>
  <c r="CC649" i="8"/>
  <c r="CD649" i="8" a="1"/>
  <c r="CD649" i="8"/>
  <c r="CE649" i="8" a="1"/>
  <c r="CE649" i="8"/>
  <c r="CF649" i="8" a="1"/>
  <c r="CF649" i="8"/>
  <c r="CG649" i="8" a="1"/>
  <c r="CG649" i="8"/>
  <c r="CH649" i="8" a="1"/>
  <c r="CH649" i="8"/>
  <c r="CI649" i="8" a="1"/>
  <c r="CI649" i="8"/>
  <c r="CJ649" i="8" a="1"/>
  <c r="CJ649" i="8"/>
  <c r="CK649" i="8" a="1"/>
  <c r="CK649" i="8"/>
  <c r="CL649" i="8" a="1"/>
  <c r="CL649" i="8"/>
  <c r="CM649" i="8" a="1"/>
  <c r="CM649" i="8"/>
  <c r="CN649" i="8" a="1"/>
  <c r="CN649" i="8"/>
  <c r="CO649" i="8" a="1"/>
  <c r="CO649" i="8"/>
  <c r="BZ650" i="8" a="1"/>
  <c r="BZ650" i="8"/>
  <c r="CA650" i="8" a="1"/>
  <c r="CA650" i="8"/>
  <c r="CB650" i="8" a="1"/>
  <c r="CB650" i="8"/>
  <c r="CC650" i="8" a="1"/>
  <c r="CC650" i="8"/>
  <c r="CD650" i="8" a="1"/>
  <c r="CD650" i="8"/>
  <c r="CE650" i="8" a="1"/>
  <c r="CE650" i="8"/>
  <c r="CF650" i="8" a="1"/>
  <c r="CF650" i="8"/>
  <c r="CG650" i="8" a="1"/>
  <c r="CG650" i="8"/>
  <c r="CH650" i="8" a="1"/>
  <c r="CH650" i="8"/>
  <c r="CI650" i="8" a="1"/>
  <c r="CI650" i="8"/>
  <c r="CJ650" i="8" a="1"/>
  <c r="CJ650" i="8"/>
  <c r="CK650" i="8" a="1"/>
  <c r="CK650" i="8"/>
  <c r="CL650" i="8" a="1"/>
  <c r="CL650" i="8"/>
  <c r="CM650" i="8" a="1"/>
  <c r="CM650" i="8"/>
  <c r="CN650" i="8" a="1"/>
  <c r="CN650" i="8"/>
  <c r="CO650" i="8" a="1"/>
  <c r="CO650" i="8"/>
  <c r="BZ651" i="8" a="1"/>
  <c r="BZ651" i="8"/>
  <c r="CA651" i="8" a="1"/>
  <c r="CA651" i="8"/>
  <c r="CB651" i="8" a="1"/>
  <c r="CB651" i="8"/>
  <c r="CC651" i="8" a="1"/>
  <c r="CC651" i="8"/>
  <c r="CD651" i="8" a="1"/>
  <c r="CD651" i="8"/>
  <c r="CE651" i="8" a="1"/>
  <c r="CE651" i="8"/>
  <c r="CF651" i="8" a="1"/>
  <c r="CF651" i="8"/>
  <c r="CG651" i="8" a="1"/>
  <c r="CG651" i="8"/>
  <c r="CH651" i="8" a="1"/>
  <c r="CH651" i="8"/>
  <c r="CI651" i="8" a="1"/>
  <c r="CI651" i="8"/>
  <c r="CJ651" i="8" a="1"/>
  <c r="CJ651" i="8"/>
  <c r="CK651" i="8" a="1"/>
  <c r="CK651" i="8"/>
  <c r="CL651" i="8" a="1"/>
  <c r="CL651" i="8"/>
  <c r="CM651" i="8" a="1"/>
  <c r="CM651" i="8"/>
  <c r="CN651" i="8" a="1"/>
  <c r="CN651" i="8"/>
  <c r="CO651" i="8" a="1"/>
  <c r="CO651" i="8"/>
  <c r="BZ652" i="8" a="1"/>
  <c r="BZ652" i="8"/>
  <c r="CA652" i="8" a="1"/>
  <c r="CA652" i="8"/>
  <c r="CB652" i="8" a="1"/>
  <c r="CB652" i="8"/>
  <c r="CC652" i="8" a="1"/>
  <c r="CC652" i="8"/>
  <c r="CD652" i="8" a="1"/>
  <c r="CD652" i="8"/>
  <c r="CE652" i="8" a="1"/>
  <c r="CE652" i="8"/>
  <c r="CF652" i="8" a="1"/>
  <c r="CF652" i="8"/>
  <c r="CG652" i="8" a="1"/>
  <c r="CG652" i="8"/>
  <c r="CH652" i="8" a="1"/>
  <c r="CH652" i="8"/>
  <c r="CI652" i="8" a="1"/>
  <c r="CI652" i="8"/>
  <c r="CJ652" i="8" a="1"/>
  <c r="CJ652" i="8"/>
  <c r="CK652" i="8" a="1"/>
  <c r="CK652" i="8"/>
  <c r="CL652" i="8" a="1"/>
  <c r="CL652" i="8"/>
  <c r="CM652" i="8" a="1"/>
  <c r="CM652" i="8"/>
  <c r="CN652" i="8" a="1"/>
  <c r="CN652" i="8"/>
  <c r="CO652" i="8" a="1"/>
  <c r="CO652" i="8"/>
  <c r="BZ653" i="8" a="1"/>
  <c r="BZ653" i="8"/>
  <c r="CA653" i="8" a="1"/>
  <c r="CA653" i="8"/>
  <c r="CB653" i="8" a="1"/>
  <c r="CB653" i="8"/>
  <c r="CC653" i="8" a="1"/>
  <c r="CC653" i="8"/>
  <c r="CD653" i="8" a="1"/>
  <c r="CD653" i="8"/>
  <c r="CE653" i="8" a="1"/>
  <c r="CE653" i="8"/>
  <c r="CF653" i="8" a="1"/>
  <c r="CF653" i="8"/>
  <c r="CG653" i="8" a="1"/>
  <c r="CG653" i="8"/>
  <c r="CH653" i="8" a="1"/>
  <c r="CH653" i="8"/>
  <c r="CI653" i="8" a="1"/>
  <c r="CI653" i="8"/>
  <c r="CJ653" i="8" a="1"/>
  <c r="CJ653" i="8"/>
  <c r="CK653" i="8" a="1"/>
  <c r="CK653" i="8"/>
  <c r="CL653" i="8" a="1"/>
  <c r="CL653" i="8"/>
  <c r="CM653" i="8" a="1"/>
  <c r="CM653" i="8"/>
  <c r="CN653" i="8" a="1"/>
  <c r="CN653" i="8"/>
  <c r="CO653" i="8" a="1"/>
  <c r="CO653" i="8"/>
  <c r="BZ654" i="8" a="1"/>
  <c r="BZ654" i="8"/>
  <c r="CA654" i="8" a="1"/>
  <c r="CA654" i="8"/>
  <c r="CB654" i="8" a="1"/>
  <c r="CB654" i="8"/>
  <c r="CC654" i="8" a="1"/>
  <c r="CC654" i="8"/>
  <c r="CD654" i="8" a="1"/>
  <c r="CD654" i="8"/>
  <c r="CE654" i="8" a="1"/>
  <c r="CE654" i="8"/>
  <c r="CF654" i="8" a="1"/>
  <c r="CF654" i="8"/>
  <c r="CG654" i="8" a="1"/>
  <c r="CG654" i="8"/>
  <c r="CH654" i="8" a="1"/>
  <c r="CH654" i="8"/>
  <c r="CI654" i="8" a="1"/>
  <c r="CI654" i="8"/>
  <c r="CJ654" i="8" a="1"/>
  <c r="CJ654" i="8"/>
  <c r="CK654" i="8" a="1"/>
  <c r="CK654" i="8"/>
  <c r="CL654" i="8" a="1"/>
  <c r="CL654" i="8"/>
  <c r="CM654" i="8" a="1"/>
  <c r="CM654" i="8"/>
  <c r="CN654" i="8" a="1"/>
  <c r="CN654" i="8"/>
  <c r="CO654" i="8" a="1"/>
  <c r="CO654" i="8"/>
  <c r="BZ655" i="8" a="1"/>
  <c r="BZ655" i="8"/>
  <c r="CA655" i="8" a="1"/>
  <c r="CA655" i="8"/>
  <c r="CB655" i="8" a="1"/>
  <c r="CB655" i="8"/>
  <c r="CC655" i="8" a="1"/>
  <c r="CC655" i="8"/>
  <c r="CD655" i="8" a="1"/>
  <c r="CD655" i="8"/>
  <c r="CE655" i="8" a="1"/>
  <c r="CE655" i="8"/>
  <c r="CF655" i="8" a="1"/>
  <c r="CF655" i="8"/>
  <c r="CG655" i="8" a="1"/>
  <c r="CG655" i="8"/>
  <c r="CH655" i="8" a="1"/>
  <c r="CH655" i="8"/>
  <c r="CI655" i="8" a="1"/>
  <c r="CI655" i="8"/>
  <c r="CJ655" i="8" a="1"/>
  <c r="CJ655" i="8"/>
  <c r="CK655" i="8" a="1"/>
  <c r="CK655" i="8"/>
  <c r="CL655" i="8" a="1"/>
  <c r="CL655" i="8"/>
  <c r="CM655" i="8" a="1"/>
  <c r="CM655" i="8"/>
  <c r="CN655" i="8" a="1"/>
  <c r="CN655" i="8"/>
  <c r="CO655" i="8" a="1"/>
  <c r="CO655" i="8"/>
  <c r="BZ656" i="8" a="1"/>
  <c r="BZ656" i="8"/>
  <c r="CA656" i="8" a="1"/>
  <c r="CA656" i="8"/>
  <c r="CB656" i="8" a="1"/>
  <c r="CB656" i="8"/>
  <c r="CC656" i="8" a="1"/>
  <c r="CC656" i="8"/>
  <c r="CD656" i="8" a="1"/>
  <c r="CD656" i="8"/>
  <c r="CE656" i="8" a="1"/>
  <c r="CE656" i="8"/>
  <c r="CF656" i="8" a="1"/>
  <c r="CF656" i="8"/>
  <c r="CG656" i="8" a="1"/>
  <c r="CG656" i="8"/>
  <c r="CH656" i="8" a="1"/>
  <c r="CH656" i="8"/>
  <c r="CI656" i="8" a="1"/>
  <c r="CI656" i="8"/>
  <c r="CJ656" i="8" a="1"/>
  <c r="CJ656" i="8"/>
  <c r="CK656" i="8" a="1"/>
  <c r="CK656" i="8"/>
  <c r="CL656" i="8" a="1"/>
  <c r="CL656" i="8"/>
  <c r="CM656" i="8" a="1"/>
  <c r="CM656" i="8"/>
  <c r="CN656" i="8" a="1"/>
  <c r="CN656" i="8"/>
  <c r="CO656" i="8" a="1"/>
  <c r="CO656" i="8"/>
  <c r="BZ657" i="8" a="1"/>
  <c r="BZ657" i="8"/>
  <c r="CA657" i="8" a="1"/>
  <c r="CA657" i="8"/>
  <c r="CB657" i="8" a="1"/>
  <c r="CB657" i="8"/>
  <c r="CC657" i="8" a="1"/>
  <c r="CC657" i="8"/>
  <c r="CD657" i="8" a="1"/>
  <c r="CD657" i="8"/>
  <c r="CE657" i="8" a="1"/>
  <c r="CE657" i="8"/>
  <c r="CF657" i="8" a="1"/>
  <c r="CF657" i="8"/>
  <c r="CG657" i="8" a="1"/>
  <c r="CG657" i="8"/>
  <c r="CH657" i="8" a="1"/>
  <c r="CH657" i="8"/>
  <c r="CI657" i="8" a="1"/>
  <c r="CI657" i="8"/>
  <c r="CJ657" i="8" a="1"/>
  <c r="CJ657" i="8"/>
  <c r="CK657" i="8" a="1"/>
  <c r="CK657" i="8"/>
  <c r="CL657" i="8" a="1"/>
  <c r="CL657" i="8"/>
  <c r="CM657" i="8" a="1"/>
  <c r="CM657" i="8"/>
  <c r="CN657" i="8" a="1"/>
  <c r="CN657" i="8"/>
  <c r="CO657" i="8" a="1"/>
  <c r="CO657" i="8"/>
  <c r="BZ658" i="8" a="1"/>
  <c r="BZ658" i="8"/>
  <c r="CA658" i="8" a="1"/>
  <c r="CA658" i="8"/>
  <c r="CB658" i="8" a="1"/>
  <c r="CB658" i="8"/>
  <c r="CC658" i="8" a="1"/>
  <c r="CC658" i="8"/>
  <c r="CD658" i="8" a="1"/>
  <c r="CD658" i="8"/>
  <c r="CE658" i="8" a="1"/>
  <c r="CE658" i="8"/>
  <c r="CF658" i="8" a="1"/>
  <c r="CF658" i="8"/>
  <c r="CG658" i="8" a="1"/>
  <c r="CG658" i="8"/>
  <c r="CH658" i="8" a="1"/>
  <c r="CH658" i="8"/>
  <c r="CI658" i="8" a="1"/>
  <c r="CI658" i="8"/>
  <c r="CJ658" i="8" a="1"/>
  <c r="CJ658" i="8"/>
  <c r="CK658" i="8" a="1"/>
  <c r="CK658" i="8"/>
  <c r="CL658" i="8" a="1"/>
  <c r="CL658" i="8"/>
  <c r="CM658" i="8" a="1"/>
  <c r="CM658" i="8"/>
  <c r="CN658" i="8" a="1"/>
  <c r="CN658" i="8"/>
  <c r="CO658" i="8" a="1"/>
  <c r="CO658" i="8"/>
  <c r="BZ659" i="8" a="1"/>
  <c r="BZ659" i="8"/>
  <c r="CA659" i="8" a="1"/>
  <c r="CA659" i="8"/>
  <c r="CB659" i="8" a="1"/>
  <c r="CB659" i="8"/>
  <c r="CC659" i="8" a="1"/>
  <c r="CC659" i="8"/>
  <c r="CD659" i="8" a="1"/>
  <c r="CD659" i="8"/>
  <c r="CE659" i="8" a="1"/>
  <c r="CE659" i="8"/>
  <c r="CF659" i="8" a="1"/>
  <c r="CF659" i="8"/>
  <c r="CG659" i="8" a="1"/>
  <c r="CG659" i="8"/>
  <c r="CH659" i="8" a="1"/>
  <c r="CH659" i="8"/>
  <c r="CI659" i="8" a="1"/>
  <c r="CI659" i="8"/>
  <c r="CJ659" i="8" a="1"/>
  <c r="CJ659" i="8"/>
  <c r="CK659" i="8" a="1"/>
  <c r="CK659" i="8"/>
  <c r="CL659" i="8" a="1"/>
  <c r="CL659" i="8"/>
  <c r="CM659" i="8" a="1"/>
  <c r="CM659" i="8"/>
  <c r="CN659" i="8" a="1"/>
  <c r="CN659" i="8"/>
  <c r="CO659" i="8" a="1"/>
  <c r="CO659" i="8"/>
  <c r="BZ660" i="8" a="1"/>
  <c r="BZ660" i="8"/>
  <c r="CA660" i="8" a="1"/>
  <c r="CA660" i="8"/>
  <c r="CB660" i="8" a="1"/>
  <c r="CB660" i="8"/>
  <c r="CC660" i="8" a="1"/>
  <c r="CC660" i="8"/>
  <c r="CD660" i="8" a="1"/>
  <c r="CD660" i="8"/>
  <c r="CE660" i="8" a="1"/>
  <c r="CE660" i="8"/>
  <c r="CF660" i="8" a="1"/>
  <c r="CF660" i="8"/>
  <c r="CG660" i="8" a="1"/>
  <c r="CG660" i="8"/>
  <c r="CH660" i="8" a="1"/>
  <c r="CH660" i="8"/>
  <c r="CI660" i="8" a="1"/>
  <c r="CI660" i="8"/>
  <c r="CJ660" i="8" a="1"/>
  <c r="CJ660" i="8"/>
  <c r="CK660" i="8" a="1"/>
  <c r="CK660" i="8"/>
  <c r="CL660" i="8" a="1"/>
  <c r="CL660" i="8"/>
  <c r="CM660" i="8" a="1"/>
  <c r="CM660" i="8"/>
  <c r="CN660" i="8" a="1"/>
  <c r="CN660" i="8"/>
  <c r="CO660" i="8" a="1"/>
  <c r="CO660" i="8"/>
  <c r="BZ661" i="8" a="1"/>
  <c r="BZ661" i="8"/>
  <c r="CA661" i="8" a="1"/>
  <c r="CA661" i="8"/>
  <c r="CB661" i="8" a="1"/>
  <c r="CB661" i="8"/>
  <c r="CC661" i="8" a="1"/>
  <c r="CC661" i="8"/>
  <c r="CD661" i="8" a="1"/>
  <c r="CD661" i="8"/>
  <c r="CE661" i="8" a="1"/>
  <c r="CE661" i="8"/>
  <c r="CF661" i="8" a="1"/>
  <c r="CF661" i="8"/>
  <c r="CG661" i="8" a="1"/>
  <c r="CG661" i="8"/>
  <c r="CH661" i="8" a="1"/>
  <c r="CH661" i="8"/>
  <c r="CI661" i="8" a="1"/>
  <c r="CI661" i="8"/>
  <c r="CJ661" i="8" a="1"/>
  <c r="CJ661" i="8"/>
  <c r="CK661" i="8" a="1"/>
  <c r="CK661" i="8"/>
  <c r="CL661" i="8" a="1"/>
  <c r="CL661" i="8"/>
  <c r="CM661" i="8" a="1"/>
  <c r="CM661" i="8"/>
  <c r="CN661" i="8" a="1"/>
  <c r="CN661" i="8"/>
  <c r="CO661" i="8" a="1"/>
  <c r="CO661" i="8"/>
  <c r="BZ662" i="8" a="1"/>
  <c r="BZ662" i="8"/>
  <c r="CA662" i="8" a="1"/>
  <c r="CA662" i="8"/>
  <c r="CB662" i="8" a="1"/>
  <c r="CB662" i="8"/>
  <c r="CC662" i="8" a="1"/>
  <c r="CC662" i="8"/>
  <c r="CD662" i="8" a="1"/>
  <c r="CD662" i="8"/>
  <c r="CE662" i="8" a="1"/>
  <c r="CE662" i="8"/>
  <c r="CF662" i="8" a="1"/>
  <c r="CF662" i="8"/>
  <c r="CG662" i="8" a="1"/>
  <c r="CG662" i="8"/>
  <c r="CH662" i="8" a="1"/>
  <c r="CH662" i="8"/>
  <c r="CI662" i="8" a="1"/>
  <c r="CI662" i="8"/>
  <c r="CJ662" i="8" a="1"/>
  <c r="CJ662" i="8"/>
  <c r="CK662" i="8" a="1"/>
  <c r="CK662" i="8"/>
  <c r="CL662" i="8" a="1"/>
  <c r="CL662" i="8"/>
  <c r="CM662" i="8" a="1"/>
  <c r="CM662" i="8"/>
  <c r="CN662" i="8" a="1"/>
  <c r="CN662" i="8"/>
  <c r="CO662" i="8" a="1"/>
  <c r="CO662" i="8"/>
  <c r="BZ663" i="8" a="1"/>
  <c r="BZ663" i="8"/>
  <c r="CA663" i="8" a="1"/>
  <c r="CA663" i="8"/>
  <c r="CB663" i="8" a="1"/>
  <c r="CB663" i="8"/>
  <c r="CC663" i="8" a="1"/>
  <c r="CC663" i="8"/>
  <c r="CD663" i="8" a="1"/>
  <c r="CD663" i="8"/>
  <c r="CE663" i="8" a="1"/>
  <c r="CE663" i="8"/>
  <c r="CF663" i="8" a="1"/>
  <c r="CF663" i="8"/>
  <c r="CG663" i="8" a="1"/>
  <c r="CG663" i="8"/>
  <c r="CH663" i="8" a="1"/>
  <c r="CH663" i="8"/>
  <c r="CI663" i="8" a="1"/>
  <c r="CI663" i="8"/>
  <c r="CJ663" i="8" a="1"/>
  <c r="CJ663" i="8"/>
  <c r="CK663" i="8" a="1"/>
  <c r="CK663" i="8"/>
  <c r="CL663" i="8" a="1"/>
  <c r="CL663" i="8"/>
  <c r="CM663" i="8" a="1"/>
  <c r="CM663" i="8"/>
  <c r="CN663" i="8" a="1"/>
  <c r="CN663" i="8"/>
  <c r="CO663" i="8" a="1"/>
  <c r="CO663" i="8"/>
  <c r="BZ664" i="8" a="1"/>
  <c r="BZ664" i="8"/>
  <c r="CA664" i="8" a="1"/>
  <c r="CA664" i="8"/>
  <c r="CB664" i="8" a="1"/>
  <c r="CB664" i="8"/>
  <c r="CC664" i="8" a="1"/>
  <c r="CC664" i="8"/>
  <c r="CD664" i="8" a="1"/>
  <c r="CD664" i="8"/>
  <c r="CE664" i="8" a="1"/>
  <c r="CE664" i="8"/>
  <c r="CF664" i="8" a="1"/>
  <c r="CF664" i="8"/>
  <c r="CG664" i="8" a="1"/>
  <c r="CG664" i="8"/>
  <c r="CH664" i="8" a="1"/>
  <c r="CH664" i="8"/>
  <c r="CI664" i="8" a="1"/>
  <c r="CI664" i="8"/>
  <c r="CJ664" i="8" a="1"/>
  <c r="CJ664" i="8"/>
  <c r="CK664" i="8" a="1"/>
  <c r="CK664" i="8"/>
  <c r="CL664" i="8" a="1"/>
  <c r="CL664" i="8"/>
  <c r="CM664" i="8" a="1"/>
  <c r="CM664" i="8"/>
  <c r="CN664" i="8" a="1"/>
  <c r="CN664" i="8"/>
  <c r="CO664" i="8" a="1"/>
  <c r="CO664" i="8"/>
  <c r="BZ665" i="8" a="1"/>
  <c r="BZ665" i="8"/>
  <c r="CA665" i="8" a="1"/>
  <c r="CA665" i="8"/>
  <c r="CB665" i="8" a="1"/>
  <c r="CB665" i="8"/>
  <c r="CC665" i="8" a="1"/>
  <c r="CC665" i="8"/>
  <c r="CD665" i="8" a="1"/>
  <c r="CD665" i="8"/>
  <c r="CE665" i="8" a="1"/>
  <c r="CE665" i="8"/>
  <c r="CF665" i="8" a="1"/>
  <c r="CF665" i="8"/>
  <c r="CG665" i="8" a="1"/>
  <c r="CG665" i="8"/>
  <c r="CH665" i="8" a="1"/>
  <c r="CH665" i="8"/>
  <c r="CI665" i="8" a="1"/>
  <c r="CI665" i="8"/>
  <c r="CJ665" i="8" a="1"/>
  <c r="CJ665" i="8"/>
  <c r="CK665" i="8" a="1"/>
  <c r="CK665" i="8"/>
  <c r="CL665" i="8" a="1"/>
  <c r="CL665" i="8"/>
  <c r="CM665" i="8" a="1"/>
  <c r="CM665" i="8"/>
  <c r="CN665" i="8" a="1"/>
  <c r="CN665" i="8"/>
  <c r="CO665" i="8" a="1"/>
  <c r="CO665" i="8"/>
  <c r="BZ666" i="8" a="1"/>
  <c r="BZ666" i="8"/>
  <c r="CA666" i="8" a="1"/>
  <c r="CA666" i="8"/>
  <c r="CB666" i="8" a="1"/>
  <c r="CB666" i="8"/>
  <c r="CC666" i="8" a="1"/>
  <c r="CC666" i="8"/>
  <c r="CD666" i="8" a="1"/>
  <c r="CD666" i="8"/>
  <c r="CE666" i="8" a="1"/>
  <c r="CE666" i="8"/>
  <c r="CF666" i="8" a="1"/>
  <c r="CF666" i="8"/>
  <c r="CG666" i="8" a="1"/>
  <c r="CG666" i="8"/>
  <c r="CH666" i="8" a="1"/>
  <c r="CH666" i="8"/>
  <c r="CI666" i="8" a="1"/>
  <c r="CI666" i="8"/>
  <c r="CJ666" i="8" a="1"/>
  <c r="CJ666" i="8"/>
  <c r="CK666" i="8" a="1"/>
  <c r="CK666" i="8"/>
  <c r="CL666" i="8" a="1"/>
  <c r="CL666" i="8"/>
  <c r="CM666" i="8" a="1"/>
  <c r="CM666" i="8"/>
  <c r="CN666" i="8" a="1"/>
  <c r="CN666" i="8"/>
  <c r="CO666" i="8" a="1"/>
  <c r="CO666" i="8"/>
  <c r="BZ667" i="8" a="1"/>
  <c r="BZ667" i="8"/>
  <c r="CA667" i="8" a="1"/>
  <c r="CA667" i="8"/>
  <c r="CB667" i="8" a="1"/>
  <c r="CB667" i="8"/>
  <c r="CC667" i="8" a="1"/>
  <c r="CC667" i="8"/>
  <c r="CD667" i="8" a="1"/>
  <c r="CD667" i="8"/>
  <c r="CE667" i="8" a="1"/>
  <c r="CE667" i="8"/>
  <c r="CF667" i="8" a="1"/>
  <c r="CF667" i="8"/>
  <c r="CG667" i="8" a="1"/>
  <c r="CG667" i="8"/>
  <c r="CH667" i="8" a="1"/>
  <c r="CH667" i="8"/>
  <c r="CI667" i="8" a="1"/>
  <c r="CI667" i="8"/>
  <c r="CJ667" i="8" a="1"/>
  <c r="CJ667" i="8"/>
  <c r="CK667" i="8" a="1"/>
  <c r="CK667" i="8"/>
  <c r="CL667" i="8" a="1"/>
  <c r="CL667" i="8"/>
  <c r="CM667" i="8" a="1"/>
  <c r="CM667" i="8"/>
  <c r="CN667" i="8" a="1"/>
  <c r="CN667" i="8"/>
  <c r="CO667" i="8" a="1"/>
  <c r="CO667" i="8"/>
  <c r="BZ668" i="8" a="1"/>
  <c r="BZ668" i="8"/>
  <c r="CA668" i="8" a="1"/>
  <c r="CA668" i="8"/>
  <c r="CB668" i="8" a="1"/>
  <c r="CB668" i="8"/>
  <c r="CC668" i="8" a="1"/>
  <c r="CC668" i="8"/>
  <c r="CD668" i="8" a="1"/>
  <c r="CD668" i="8"/>
  <c r="CE668" i="8" a="1"/>
  <c r="CE668" i="8"/>
  <c r="CF668" i="8" a="1"/>
  <c r="CF668" i="8"/>
  <c r="CG668" i="8" a="1"/>
  <c r="CG668" i="8"/>
  <c r="CH668" i="8" a="1"/>
  <c r="CH668" i="8"/>
  <c r="CI668" i="8" a="1"/>
  <c r="CI668" i="8"/>
  <c r="CJ668" i="8" a="1"/>
  <c r="CJ668" i="8"/>
  <c r="CK668" i="8" a="1"/>
  <c r="CK668" i="8"/>
  <c r="CL668" i="8" a="1"/>
  <c r="CL668" i="8"/>
  <c r="CM668" i="8" a="1"/>
  <c r="CM668" i="8"/>
  <c r="CN668" i="8" a="1"/>
  <c r="CN668" i="8"/>
  <c r="CO668" i="8" a="1"/>
  <c r="CO668" i="8"/>
  <c r="BZ669" i="8" a="1"/>
  <c r="BZ669" i="8"/>
  <c r="CA669" i="8" a="1"/>
  <c r="CA669" i="8"/>
  <c r="CB669" i="8" a="1"/>
  <c r="CB669" i="8"/>
  <c r="CC669" i="8" a="1"/>
  <c r="CC669" i="8"/>
  <c r="CD669" i="8" a="1"/>
  <c r="CD669" i="8"/>
  <c r="CE669" i="8" a="1"/>
  <c r="CE669" i="8"/>
  <c r="CF669" i="8" a="1"/>
  <c r="CF669" i="8"/>
  <c r="CG669" i="8" a="1"/>
  <c r="CG669" i="8"/>
  <c r="CH669" i="8" a="1"/>
  <c r="CH669" i="8"/>
  <c r="CI669" i="8" a="1"/>
  <c r="CI669" i="8"/>
  <c r="CJ669" i="8" a="1"/>
  <c r="CJ669" i="8"/>
  <c r="CK669" i="8" a="1"/>
  <c r="CK669" i="8"/>
  <c r="CL669" i="8" a="1"/>
  <c r="CL669" i="8"/>
  <c r="CM669" i="8" a="1"/>
  <c r="CM669" i="8"/>
  <c r="CN669" i="8" a="1"/>
  <c r="CN669" i="8"/>
  <c r="CO669" i="8" a="1"/>
  <c r="CO669" i="8"/>
  <c r="BZ670" i="8" a="1"/>
  <c r="BZ670" i="8"/>
  <c r="CA670" i="8" a="1"/>
  <c r="CA670" i="8"/>
  <c r="CB670" i="8" a="1"/>
  <c r="CB670" i="8"/>
  <c r="CC670" i="8" a="1"/>
  <c r="CC670" i="8"/>
  <c r="CD670" i="8" a="1"/>
  <c r="CD670" i="8"/>
  <c r="CE670" i="8" a="1"/>
  <c r="CE670" i="8"/>
  <c r="CF670" i="8" a="1"/>
  <c r="CF670" i="8"/>
  <c r="CG670" i="8" a="1"/>
  <c r="CG670" i="8"/>
  <c r="CH670" i="8" a="1"/>
  <c r="CH670" i="8"/>
  <c r="CI670" i="8" a="1"/>
  <c r="CI670" i="8"/>
  <c r="CJ670" i="8" a="1"/>
  <c r="CJ670" i="8"/>
  <c r="CK670" i="8" a="1"/>
  <c r="CK670" i="8"/>
  <c r="CL670" i="8" a="1"/>
  <c r="CL670" i="8"/>
  <c r="CM670" i="8" a="1"/>
  <c r="CM670" i="8"/>
  <c r="CN670" i="8" a="1"/>
  <c r="CN670" i="8"/>
  <c r="CO670" i="8" a="1"/>
  <c r="CO670" i="8"/>
  <c r="BZ671" i="8" a="1"/>
  <c r="BZ671" i="8"/>
  <c r="CA671" i="8" a="1"/>
  <c r="CA671" i="8"/>
  <c r="CB671" i="8" a="1"/>
  <c r="CB671" i="8"/>
  <c r="CC671" i="8" a="1"/>
  <c r="CC671" i="8"/>
  <c r="CD671" i="8" a="1"/>
  <c r="CD671" i="8"/>
  <c r="CE671" i="8" a="1"/>
  <c r="CE671" i="8"/>
  <c r="CF671" i="8" a="1"/>
  <c r="CF671" i="8"/>
  <c r="CG671" i="8" a="1"/>
  <c r="CG671" i="8"/>
  <c r="CH671" i="8" a="1"/>
  <c r="CH671" i="8"/>
  <c r="CI671" i="8" a="1"/>
  <c r="CI671" i="8"/>
  <c r="CJ671" i="8" a="1"/>
  <c r="CJ671" i="8"/>
  <c r="CK671" i="8" a="1"/>
  <c r="CK671" i="8"/>
  <c r="CL671" i="8" a="1"/>
  <c r="CL671" i="8"/>
  <c r="CM671" i="8" a="1"/>
  <c r="CM671" i="8"/>
  <c r="CN671" i="8" a="1"/>
  <c r="CN671" i="8"/>
  <c r="CO671" i="8" a="1"/>
  <c r="CO671" i="8"/>
  <c r="BZ672" i="8" a="1"/>
  <c r="BZ672" i="8"/>
  <c r="CA672" i="8" a="1"/>
  <c r="CA672" i="8"/>
  <c r="CB672" i="8" a="1"/>
  <c r="CB672" i="8"/>
  <c r="CC672" i="8" a="1"/>
  <c r="CC672" i="8"/>
  <c r="CD672" i="8" a="1"/>
  <c r="CD672" i="8"/>
  <c r="CE672" i="8" a="1"/>
  <c r="CE672" i="8"/>
  <c r="CF672" i="8" a="1"/>
  <c r="CF672" i="8"/>
  <c r="CG672" i="8" a="1"/>
  <c r="CG672" i="8"/>
  <c r="CH672" i="8" a="1"/>
  <c r="CH672" i="8"/>
  <c r="CI672" i="8" a="1"/>
  <c r="CI672" i="8"/>
  <c r="CJ672" i="8" a="1"/>
  <c r="CJ672" i="8"/>
  <c r="CK672" i="8" a="1"/>
  <c r="CK672" i="8"/>
  <c r="CL672" i="8" a="1"/>
  <c r="CL672" i="8"/>
  <c r="CM672" i="8" a="1"/>
  <c r="CM672" i="8"/>
  <c r="CN672" i="8" a="1"/>
  <c r="CN672" i="8"/>
  <c r="CO672" i="8" a="1"/>
  <c r="CO672" i="8"/>
  <c r="BZ673" i="8" a="1"/>
  <c r="BZ673" i="8"/>
  <c r="CA673" i="8" a="1"/>
  <c r="CA673" i="8"/>
  <c r="CB673" i="8" a="1"/>
  <c r="CB673" i="8"/>
  <c r="CC673" i="8" a="1"/>
  <c r="CC673" i="8"/>
  <c r="CD673" i="8" a="1"/>
  <c r="CD673" i="8"/>
  <c r="CE673" i="8" a="1"/>
  <c r="CE673" i="8"/>
  <c r="CF673" i="8" a="1"/>
  <c r="CF673" i="8"/>
  <c r="CG673" i="8" a="1"/>
  <c r="CG673" i="8"/>
  <c r="CH673" i="8" a="1"/>
  <c r="CH673" i="8"/>
  <c r="CI673" i="8" a="1"/>
  <c r="CI673" i="8"/>
  <c r="CJ673" i="8" a="1"/>
  <c r="CJ673" i="8"/>
  <c r="CK673" i="8" a="1"/>
  <c r="CK673" i="8"/>
  <c r="CL673" i="8" a="1"/>
  <c r="CL673" i="8"/>
  <c r="CM673" i="8" a="1"/>
  <c r="CM673" i="8"/>
  <c r="CN673" i="8" a="1"/>
  <c r="CN673" i="8"/>
  <c r="CO673" i="8" a="1"/>
  <c r="CO673" i="8"/>
  <c r="BZ674" i="8" a="1"/>
  <c r="BZ674" i="8"/>
  <c r="CA674" i="8" a="1"/>
  <c r="CA674" i="8"/>
  <c r="CB674" i="8" a="1"/>
  <c r="CB674" i="8"/>
  <c r="CC674" i="8" a="1"/>
  <c r="CC674" i="8"/>
  <c r="CD674" i="8" a="1"/>
  <c r="CD674" i="8"/>
  <c r="CE674" i="8" a="1"/>
  <c r="CE674" i="8"/>
  <c r="CF674" i="8" a="1"/>
  <c r="CF674" i="8"/>
  <c r="CG674" i="8" a="1"/>
  <c r="CG674" i="8"/>
  <c r="CH674" i="8" a="1"/>
  <c r="CH674" i="8"/>
  <c r="CI674" i="8" a="1"/>
  <c r="CI674" i="8"/>
  <c r="CJ674" i="8" a="1"/>
  <c r="CJ674" i="8"/>
  <c r="CK674" i="8" a="1"/>
  <c r="CK674" i="8"/>
  <c r="CL674" i="8" a="1"/>
  <c r="CL674" i="8"/>
  <c r="CM674" i="8" a="1"/>
  <c r="CM674" i="8"/>
  <c r="CN674" i="8" a="1"/>
  <c r="CN674" i="8"/>
  <c r="CO674" i="8" a="1"/>
  <c r="CO674" i="8"/>
  <c r="BZ675" i="8" a="1"/>
  <c r="BZ675" i="8"/>
  <c r="CA675" i="8" a="1"/>
  <c r="CA675" i="8"/>
  <c r="CB675" i="8" a="1"/>
  <c r="CB675" i="8"/>
  <c r="CC675" i="8" a="1"/>
  <c r="CC675" i="8"/>
  <c r="CD675" i="8" a="1"/>
  <c r="CD675" i="8"/>
  <c r="CE675" i="8" a="1"/>
  <c r="CE675" i="8"/>
  <c r="CF675" i="8" a="1"/>
  <c r="CF675" i="8"/>
  <c r="CG675" i="8" a="1"/>
  <c r="CG675" i="8"/>
  <c r="CH675" i="8" a="1"/>
  <c r="CH675" i="8"/>
  <c r="CI675" i="8" a="1"/>
  <c r="CI675" i="8"/>
  <c r="CJ675" i="8" a="1"/>
  <c r="CJ675" i="8"/>
  <c r="CK675" i="8" a="1"/>
  <c r="CK675" i="8"/>
  <c r="CL675" i="8" a="1"/>
  <c r="CL675" i="8"/>
  <c r="CM675" i="8" a="1"/>
  <c r="CM675" i="8"/>
  <c r="CN675" i="8" a="1"/>
  <c r="CN675" i="8"/>
  <c r="CO675" i="8" a="1"/>
  <c r="CO675" i="8"/>
  <c r="BZ676" i="8" a="1"/>
  <c r="BZ676" i="8"/>
  <c r="CA676" i="8" a="1"/>
  <c r="CA676" i="8"/>
  <c r="CB676" i="8" a="1"/>
  <c r="CB676" i="8"/>
  <c r="CC676" i="8" a="1"/>
  <c r="CC676" i="8"/>
  <c r="CD676" i="8" a="1"/>
  <c r="CD676" i="8"/>
  <c r="CE676" i="8" a="1"/>
  <c r="CE676" i="8"/>
  <c r="CF676" i="8" a="1"/>
  <c r="CF676" i="8"/>
  <c r="CG676" i="8" a="1"/>
  <c r="CG676" i="8"/>
  <c r="CH676" i="8" a="1"/>
  <c r="CH676" i="8"/>
  <c r="CI676" i="8" a="1"/>
  <c r="CI676" i="8"/>
  <c r="CJ676" i="8" a="1"/>
  <c r="CJ676" i="8"/>
  <c r="CK676" i="8" a="1"/>
  <c r="CK676" i="8"/>
  <c r="CL676" i="8" a="1"/>
  <c r="CL676" i="8"/>
  <c r="CM676" i="8" a="1"/>
  <c r="CM676" i="8"/>
  <c r="CN676" i="8" a="1"/>
  <c r="CN676" i="8"/>
  <c r="CO676" i="8" a="1"/>
  <c r="CO676" i="8"/>
  <c r="BZ677" i="8" a="1"/>
  <c r="BZ677" i="8"/>
  <c r="CA677" i="8" a="1"/>
  <c r="CA677" i="8"/>
  <c r="CB677" i="8" a="1"/>
  <c r="CB677" i="8"/>
  <c r="CC677" i="8" a="1"/>
  <c r="CC677" i="8"/>
  <c r="CD677" i="8" a="1"/>
  <c r="CD677" i="8"/>
  <c r="CE677" i="8" a="1"/>
  <c r="CE677" i="8"/>
  <c r="CF677" i="8" a="1"/>
  <c r="CF677" i="8"/>
  <c r="CG677" i="8" a="1"/>
  <c r="CG677" i="8"/>
  <c r="CH677" i="8" a="1"/>
  <c r="CH677" i="8"/>
  <c r="CI677" i="8" a="1"/>
  <c r="CI677" i="8"/>
  <c r="CJ677" i="8" a="1"/>
  <c r="CJ677" i="8"/>
  <c r="CK677" i="8" a="1"/>
  <c r="CK677" i="8"/>
  <c r="CL677" i="8" a="1"/>
  <c r="CL677" i="8"/>
  <c r="CM677" i="8" a="1"/>
  <c r="CM677" i="8"/>
  <c r="CN677" i="8" a="1"/>
  <c r="CN677" i="8"/>
  <c r="CO677" i="8" a="1"/>
  <c r="CO677" i="8"/>
  <c r="BZ678" i="8" a="1"/>
  <c r="BZ678" i="8"/>
  <c r="CA678" i="8" a="1"/>
  <c r="CA678" i="8"/>
  <c r="CB678" i="8" a="1"/>
  <c r="CB678" i="8"/>
  <c r="CC678" i="8" a="1"/>
  <c r="CC678" i="8"/>
  <c r="CD678" i="8" a="1"/>
  <c r="CD678" i="8"/>
  <c r="CE678" i="8" a="1"/>
  <c r="CE678" i="8"/>
  <c r="CF678" i="8" a="1"/>
  <c r="CF678" i="8"/>
  <c r="CG678" i="8" a="1"/>
  <c r="CG678" i="8"/>
  <c r="CH678" i="8" a="1"/>
  <c r="CH678" i="8"/>
  <c r="CI678" i="8" a="1"/>
  <c r="CI678" i="8"/>
  <c r="CJ678" i="8" a="1"/>
  <c r="CJ678" i="8"/>
  <c r="CK678" i="8" a="1"/>
  <c r="CK678" i="8"/>
  <c r="CL678" i="8" a="1"/>
  <c r="CL678" i="8"/>
  <c r="CM678" i="8" a="1"/>
  <c r="CM678" i="8"/>
  <c r="CN678" i="8" a="1"/>
  <c r="CN678" i="8"/>
  <c r="CO678" i="8" a="1"/>
  <c r="CO678" i="8"/>
  <c r="BZ679" i="8" a="1"/>
  <c r="BZ679" i="8"/>
  <c r="CA679" i="8" a="1"/>
  <c r="CA679" i="8"/>
  <c r="CB679" i="8" a="1"/>
  <c r="CB679" i="8"/>
  <c r="CC679" i="8" a="1"/>
  <c r="CC679" i="8"/>
  <c r="CD679" i="8" a="1"/>
  <c r="CD679" i="8"/>
  <c r="CE679" i="8" a="1"/>
  <c r="CE679" i="8"/>
  <c r="CF679" i="8" a="1"/>
  <c r="CF679" i="8"/>
  <c r="CG679" i="8" a="1"/>
  <c r="CG679" i="8"/>
  <c r="CH679" i="8" a="1"/>
  <c r="CH679" i="8"/>
  <c r="CI679" i="8" a="1"/>
  <c r="CI679" i="8"/>
  <c r="CJ679" i="8" a="1"/>
  <c r="CJ679" i="8"/>
  <c r="CK679" i="8" a="1"/>
  <c r="CK679" i="8"/>
  <c r="CL679" i="8" a="1"/>
  <c r="CL679" i="8"/>
  <c r="CM679" i="8" a="1"/>
  <c r="CM679" i="8"/>
  <c r="CN679" i="8" a="1"/>
  <c r="CN679" i="8"/>
  <c r="CO679" i="8" a="1"/>
  <c r="CO679" i="8"/>
  <c r="BZ680" i="8" a="1"/>
  <c r="BZ680" i="8"/>
  <c r="CA680" i="8" a="1"/>
  <c r="CA680" i="8"/>
  <c r="CB680" i="8" a="1"/>
  <c r="CB680" i="8"/>
  <c r="CC680" i="8" a="1"/>
  <c r="CC680" i="8"/>
  <c r="CD680" i="8" a="1"/>
  <c r="CD680" i="8"/>
  <c r="CE680" i="8" a="1"/>
  <c r="CE680" i="8"/>
  <c r="CF680" i="8" a="1"/>
  <c r="CF680" i="8"/>
  <c r="CG680" i="8" a="1"/>
  <c r="CG680" i="8"/>
  <c r="CH680" i="8" a="1"/>
  <c r="CH680" i="8"/>
  <c r="CI680" i="8" a="1"/>
  <c r="CI680" i="8"/>
  <c r="CJ680" i="8" a="1"/>
  <c r="CJ680" i="8"/>
  <c r="CK680" i="8" a="1"/>
  <c r="CK680" i="8"/>
  <c r="CL680" i="8" a="1"/>
  <c r="CL680" i="8"/>
  <c r="CM680" i="8" a="1"/>
  <c r="CM680" i="8"/>
  <c r="CN680" i="8" a="1"/>
  <c r="CN680" i="8"/>
  <c r="CO680" i="8" a="1"/>
  <c r="CO680" i="8"/>
  <c r="BZ681" i="8" a="1"/>
  <c r="BZ681" i="8"/>
  <c r="CA681" i="8" a="1"/>
  <c r="CA681" i="8"/>
  <c r="CB681" i="8" a="1"/>
  <c r="CB681" i="8"/>
  <c r="CC681" i="8" a="1"/>
  <c r="CC681" i="8"/>
  <c r="CD681" i="8" a="1"/>
  <c r="CD681" i="8"/>
  <c r="CE681" i="8" a="1"/>
  <c r="CE681" i="8"/>
  <c r="CF681" i="8" a="1"/>
  <c r="CF681" i="8"/>
  <c r="CG681" i="8" a="1"/>
  <c r="CG681" i="8"/>
  <c r="CH681" i="8" a="1"/>
  <c r="CH681" i="8"/>
  <c r="CI681" i="8" a="1"/>
  <c r="CI681" i="8"/>
  <c r="CJ681" i="8" a="1"/>
  <c r="CJ681" i="8"/>
  <c r="CK681" i="8" a="1"/>
  <c r="CK681" i="8"/>
  <c r="CL681" i="8" a="1"/>
  <c r="CL681" i="8"/>
  <c r="CM681" i="8" a="1"/>
  <c r="CM681" i="8"/>
  <c r="CN681" i="8" a="1"/>
  <c r="CN681" i="8"/>
  <c r="CO681" i="8" a="1"/>
  <c r="CO681" i="8"/>
  <c r="BZ682" i="8" a="1"/>
  <c r="BZ682" i="8"/>
  <c r="CA682" i="8" a="1"/>
  <c r="CA682" i="8"/>
  <c r="CB682" i="8" a="1"/>
  <c r="CB682" i="8"/>
  <c r="CC682" i="8" a="1"/>
  <c r="CC682" i="8"/>
  <c r="CD682" i="8" a="1"/>
  <c r="CD682" i="8"/>
  <c r="CE682" i="8" a="1"/>
  <c r="CE682" i="8"/>
  <c r="CF682" i="8" a="1"/>
  <c r="CF682" i="8"/>
  <c r="CG682" i="8" a="1"/>
  <c r="CG682" i="8"/>
  <c r="CH682" i="8" a="1"/>
  <c r="CH682" i="8"/>
  <c r="CI682" i="8" a="1"/>
  <c r="CI682" i="8"/>
  <c r="CJ682" i="8" a="1"/>
  <c r="CJ682" i="8"/>
  <c r="CK682" i="8" a="1"/>
  <c r="CK682" i="8"/>
  <c r="CL682" i="8" a="1"/>
  <c r="CL682" i="8"/>
  <c r="CM682" i="8" a="1"/>
  <c r="CM682" i="8"/>
  <c r="CN682" i="8" a="1"/>
  <c r="CN682" i="8"/>
  <c r="CO682" i="8" a="1"/>
  <c r="CO682" i="8"/>
  <c r="BZ683" i="8" a="1"/>
  <c r="BZ683" i="8"/>
  <c r="CA683" i="8" a="1"/>
  <c r="CA683" i="8"/>
  <c r="CB683" i="8" a="1"/>
  <c r="CB683" i="8"/>
  <c r="CC683" i="8" a="1"/>
  <c r="CC683" i="8"/>
  <c r="CD683" i="8" a="1"/>
  <c r="CD683" i="8"/>
  <c r="CE683" i="8" a="1"/>
  <c r="CE683" i="8"/>
  <c r="CF683" i="8" a="1"/>
  <c r="CF683" i="8"/>
  <c r="CG683" i="8" a="1"/>
  <c r="CG683" i="8"/>
  <c r="CH683" i="8" a="1"/>
  <c r="CH683" i="8"/>
  <c r="CI683" i="8" a="1"/>
  <c r="CI683" i="8"/>
  <c r="CJ683" i="8" a="1"/>
  <c r="CJ683" i="8"/>
  <c r="CK683" i="8" a="1"/>
  <c r="CK683" i="8"/>
  <c r="CL683" i="8" a="1"/>
  <c r="CL683" i="8"/>
  <c r="CM683" i="8" a="1"/>
  <c r="CM683" i="8"/>
  <c r="CN683" i="8" a="1"/>
  <c r="CN683" i="8"/>
  <c r="CO683" i="8" a="1"/>
  <c r="CO683" i="8"/>
  <c r="BZ684" i="8" a="1"/>
  <c r="BZ684" i="8"/>
  <c r="CA684" i="8" a="1"/>
  <c r="CA684" i="8"/>
  <c r="CB684" i="8" a="1"/>
  <c r="CB684" i="8"/>
  <c r="CC684" i="8" a="1"/>
  <c r="CC684" i="8"/>
  <c r="CD684" i="8" a="1"/>
  <c r="CD684" i="8"/>
  <c r="CE684" i="8" a="1"/>
  <c r="CE684" i="8"/>
  <c r="CF684" i="8" a="1"/>
  <c r="CF684" i="8"/>
  <c r="CG684" i="8" a="1"/>
  <c r="CG684" i="8"/>
  <c r="CH684" i="8" a="1"/>
  <c r="CH684" i="8"/>
  <c r="CI684" i="8" a="1"/>
  <c r="CI684" i="8"/>
  <c r="CJ684" i="8" a="1"/>
  <c r="CJ684" i="8"/>
  <c r="CK684" i="8" a="1"/>
  <c r="CK684" i="8"/>
  <c r="CL684" i="8" a="1"/>
  <c r="CL684" i="8"/>
  <c r="CM684" i="8" a="1"/>
  <c r="CM684" i="8"/>
  <c r="CN684" i="8" a="1"/>
  <c r="CN684" i="8"/>
  <c r="CO684" i="8" a="1"/>
  <c r="CO684" i="8"/>
  <c r="BZ685" i="8" a="1"/>
  <c r="BZ685" i="8"/>
  <c r="CA685" i="8" a="1"/>
  <c r="CA685" i="8"/>
  <c r="CB685" i="8" a="1"/>
  <c r="CB685" i="8"/>
  <c r="CC685" i="8" a="1"/>
  <c r="CC685" i="8"/>
  <c r="CD685" i="8" a="1"/>
  <c r="CD685" i="8"/>
  <c r="CE685" i="8" a="1"/>
  <c r="CE685" i="8"/>
  <c r="CF685" i="8" a="1"/>
  <c r="CF685" i="8"/>
  <c r="CG685" i="8" a="1"/>
  <c r="CG685" i="8"/>
  <c r="CH685" i="8" a="1"/>
  <c r="CH685" i="8"/>
  <c r="CI685" i="8" a="1"/>
  <c r="CI685" i="8"/>
  <c r="CJ685" i="8" a="1"/>
  <c r="CJ685" i="8"/>
  <c r="CK685" i="8" a="1"/>
  <c r="CK685" i="8"/>
  <c r="CL685" i="8" a="1"/>
  <c r="CL685" i="8"/>
  <c r="CM685" i="8" a="1"/>
  <c r="CM685" i="8"/>
  <c r="CN685" i="8" a="1"/>
  <c r="CN685" i="8"/>
  <c r="CO685" i="8" a="1"/>
  <c r="CO685" i="8"/>
  <c r="BZ686" i="8" a="1"/>
  <c r="BZ686" i="8"/>
  <c r="CA686" i="8" a="1"/>
  <c r="CA686" i="8"/>
  <c r="CB686" i="8" a="1"/>
  <c r="CB686" i="8"/>
  <c r="CC686" i="8" a="1"/>
  <c r="CC686" i="8"/>
  <c r="CD686" i="8" a="1"/>
  <c r="CD686" i="8"/>
  <c r="CE686" i="8" a="1"/>
  <c r="CE686" i="8"/>
  <c r="CF686" i="8" a="1"/>
  <c r="CF686" i="8"/>
  <c r="CG686" i="8" a="1"/>
  <c r="CG686" i="8"/>
  <c r="CH686" i="8" a="1"/>
  <c r="CH686" i="8"/>
  <c r="CI686" i="8" a="1"/>
  <c r="CI686" i="8"/>
  <c r="CJ686" i="8" a="1"/>
  <c r="CJ686" i="8"/>
  <c r="CK686" i="8" a="1"/>
  <c r="CK686" i="8"/>
  <c r="CL686" i="8" a="1"/>
  <c r="CL686" i="8"/>
  <c r="CM686" i="8" a="1"/>
  <c r="CM686" i="8"/>
  <c r="CN686" i="8" a="1"/>
  <c r="CN686" i="8"/>
  <c r="CO686" i="8" a="1"/>
  <c r="CO686" i="8"/>
  <c r="BZ687" i="8" a="1"/>
  <c r="BZ687" i="8"/>
  <c r="CA687" i="8" a="1"/>
  <c r="CA687" i="8"/>
  <c r="CB687" i="8" a="1"/>
  <c r="CB687" i="8"/>
  <c r="CC687" i="8" a="1"/>
  <c r="CC687" i="8"/>
  <c r="CD687" i="8" a="1"/>
  <c r="CD687" i="8"/>
  <c r="CE687" i="8" a="1"/>
  <c r="CE687" i="8"/>
  <c r="CF687" i="8" a="1"/>
  <c r="CF687" i="8"/>
  <c r="CG687" i="8" a="1"/>
  <c r="CG687" i="8"/>
  <c r="CH687" i="8" a="1"/>
  <c r="CH687" i="8"/>
  <c r="CI687" i="8" a="1"/>
  <c r="CI687" i="8"/>
  <c r="CJ687" i="8" a="1"/>
  <c r="CJ687" i="8"/>
  <c r="CK687" i="8" a="1"/>
  <c r="CK687" i="8"/>
  <c r="CL687" i="8" a="1"/>
  <c r="CL687" i="8"/>
  <c r="CM687" i="8" a="1"/>
  <c r="CM687" i="8"/>
  <c r="CN687" i="8" a="1"/>
  <c r="CN687" i="8"/>
  <c r="CO687" i="8" a="1"/>
  <c r="CO687" i="8"/>
  <c r="BZ688" i="8" a="1"/>
  <c r="BZ688" i="8"/>
  <c r="CA688" i="8" a="1"/>
  <c r="CA688" i="8"/>
  <c r="CB688" i="8" a="1"/>
  <c r="CB688" i="8"/>
  <c r="CC688" i="8" a="1"/>
  <c r="CC688" i="8"/>
  <c r="CD688" i="8" a="1"/>
  <c r="CD688" i="8"/>
  <c r="CE688" i="8" a="1"/>
  <c r="CE688" i="8"/>
  <c r="CF688" i="8" a="1"/>
  <c r="CF688" i="8"/>
  <c r="CG688" i="8" a="1"/>
  <c r="CG688" i="8"/>
  <c r="CH688" i="8" a="1"/>
  <c r="CH688" i="8"/>
  <c r="CI688" i="8" a="1"/>
  <c r="CI688" i="8"/>
  <c r="CJ688" i="8" a="1"/>
  <c r="CJ688" i="8"/>
  <c r="CK688" i="8" a="1"/>
  <c r="CK688" i="8"/>
  <c r="CL688" i="8" a="1"/>
  <c r="CL688" i="8"/>
  <c r="CM688" i="8" a="1"/>
  <c r="CM688" i="8"/>
  <c r="CN688" i="8" a="1"/>
  <c r="CN688" i="8"/>
  <c r="CO688" i="8" a="1"/>
  <c r="CO688" i="8"/>
  <c r="BZ689" i="8" a="1"/>
  <c r="BZ689" i="8"/>
  <c r="CA689" i="8" a="1"/>
  <c r="CA689" i="8"/>
  <c r="CB689" i="8" a="1"/>
  <c r="CB689" i="8"/>
  <c r="CC689" i="8" a="1"/>
  <c r="CC689" i="8"/>
  <c r="CD689" i="8" a="1"/>
  <c r="CD689" i="8"/>
  <c r="CE689" i="8" a="1"/>
  <c r="CE689" i="8"/>
  <c r="CF689" i="8" a="1"/>
  <c r="CF689" i="8"/>
  <c r="CG689" i="8" a="1"/>
  <c r="CG689" i="8"/>
  <c r="CH689" i="8" a="1"/>
  <c r="CH689" i="8"/>
  <c r="CI689" i="8" a="1"/>
  <c r="CI689" i="8"/>
  <c r="CJ689" i="8" a="1"/>
  <c r="CJ689" i="8"/>
  <c r="CK689" i="8" a="1"/>
  <c r="CK689" i="8"/>
  <c r="CL689" i="8" a="1"/>
  <c r="CL689" i="8"/>
  <c r="CM689" i="8" a="1"/>
  <c r="CM689" i="8"/>
  <c r="CN689" i="8" a="1"/>
  <c r="CN689" i="8"/>
  <c r="CO689" i="8" a="1"/>
  <c r="CO689" i="8"/>
  <c r="BZ690" i="8" a="1"/>
  <c r="BZ690" i="8"/>
  <c r="CA690" i="8" a="1"/>
  <c r="CA690" i="8"/>
  <c r="CB690" i="8" a="1"/>
  <c r="CB690" i="8"/>
  <c r="CC690" i="8" a="1"/>
  <c r="CC690" i="8"/>
  <c r="CD690" i="8" a="1"/>
  <c r="CD690" i="8"/>
  <c r="CE690" i="8" a="1"/>
  <c r="CE690" i="8"/>
  <c r="CF690" i="8" a="1"/>
  <c r="CF690" i="8"/>
  <c r="CG690" i="8" a="1"/>
  <c r="CG690" i="8"/>
  <c r="CH690" i="8" a="1"/>
  <c r="CH690" i="8"/>
  <c r="CI690" i="8" a="1"/>
  <c r="CI690" i="8"/>
  <c r="CJ690" i="8" a="1"/>
  <c r="CJ690" i="8"/>
  <c r="CK690" i="8" a="1"/>
  <c r="CK690" i="8"/>
  <c r="CL690" i="8" a="1"/>
  <c r="CL690" i="8"/>
  <c r="CM690" i="8" a="1"/>
  <c r="CM690" i="8"/>
  <c r="CN690" i="8" a="1"/>
  <c r="CN690" i="8"/>
  <c r="CO690" i="8" a="1"/>
  <c r="CO690" i="8"/>
  <c r="BZ691" i="8" a="1"/>
  <c r="BZ691" i="8"/>
  <c r="CA691" i="8" a="1"/>
  <c r="CA691" i="8"/>
  <c r="CB691" i="8" a="1"/>
  <c r="CB691" i="8"/>
  <c r="CC691" i="8" a="1"/>
  <c r="CC691" i="8"/>
  <c r="CD691" i="8" a="1"/>
  <c r="CD691" i="8"/>
  <c r="CE691" i="8" a="1"/>
  <c r="CE691" i="8"/>
  <c r="CF691" i="8" a="1"/>
  <c r="CF691" i="8"/>
  <c r="CG691" i="8" a="1"/>
  <c r="CG691" i="8"/>
  <c r="CH691" i="8" a="1"/>
  <c r="CH691" i="8"/>
  <c r="CI691" i="8" a="1"/>
  <c r="CI691" i="8"/>
  <c r="CJ691" i="8" a="1"/>
  <c r="CJ691" i="8"/>
  <c r="CK691" i="8" a="1"/>
  <c r="CK691" i="8"/>
  <c r="CL691" i="8" a="1"/>
  <c r="CL691" i="8"/>
  <c r="CM691" i="8" a="1"/>
  <c r="CM691" i="8"/>
  <c r="CN691" i="8" a="1"/>
  <c r="CN691" i="8"/>
  <c r="CO691" i="8" a="1"/>
  <c r="CO691" i="8"/>
  <c r="BZ692" i="8" a="1"/>
  <c r="BZ692" i="8"/>
  <c r="CA692" i="8" a="1"/>
  <c r="CA692" i="8"/>
  <c r="CB692" i="8" a="1"/>
  <c r="CB692" i="8"/>
  <c r="CC692" i="8" a="1"/>
  <c r="CC692" i="8"/>
  <c r="CD692" i="8" a="1"/>
  <c r="CD692" i="8"/>
  <c r="CE692" i="8" a="1"/>
  <c r="CE692" i="8"/>
  <c r="CF692" i="8" a="1"/>
  <c r="CF692" i="8"/>
  <c r="CG692" i="8" a="1"/>
  <c r="CG692" i="8"/>
  <c r="CH692" i="8" a="1"/>
  <c r="CH692" i="8"/>
  <c r="CI692" i="8" a="1"/>
  <c r="CI692" i="8"/>
  <c r="CJ692" i="8" a="1"/>
  <c r="CJ692" i="8"/>
  <c r="CK692" i="8" a="1"/>
  <c r="CK692" i="8"/>
  <c r="CL692" i="8" a="1"/>
  <c r="CL692" i="8"/>
  <c r="CM692" i="8" a="1"/>
  <c r="CM692" i="8"/>
  <c r="CN692" i="8" a="1"/>
  <c r="CN692" i="8"/>
  <c r="CO692" i="8" a="1"/>
  <c r="CO692" i="8"/>
  <c r="BZ693" i="8" a="1"/>
  <c r="BZ693" i="8"/>
  <c r="CA693" i="8" a="1"/>
  <c r="CA693" i="8"/>
  <c r="CB693" i="8" a="1"/>
  <c r="CB693" i="8"/>
  <c r="CC693" i="8" a="1"/>
  <c r="CC693" i="8"/>
  <c r="CD693" i="8" a="1"/>
  <c r="CD693" i="8"/>
  <c r="CE693" i="8" a="1"/>
  <c r="CE693" i="8"/>
  <c r="CF693" i="8" a="1"/>
  <c r="CF693" i="8"/>
  <c r="CG693" i="8" a="1"/>
  <c r="CG693" i="8"/>
  <c r="CH693" i="8" a="1"/>
  <c r="CH693" i="8"/>
  <c r="CI693" i="8" a="1"/>
  <c r="CI693" i="8"/>
  <c r="CJ693" i="8" a="1"/>
  <c r="CJ693" i="8"/>
  <c r="CK693" i="8" a="1"/>
  <c r="CK693" i="8"/>
  <c r="CL693" i="8" a="1"/>
  <c r="CL693" i="8"/>
  <c r="CM693" i="8" a="1"/>
  <c r="CM693" i="8"/>
  <c r="CN693" i="8" a="1"/>
  <c r="CN693" i="8"/>
  <c r="CO693" i="8" a="1"/>
  <c r="CO693" i="8"/>
  <c r="BZ694" i="8" a="1"/>
  <c r="BZ694" i="8"/>
  <c r="CA694" i="8" a="1"/>
  <c r="CA694" i="8"/>
  <c r="CB694" i="8" a="1"/>
  <c r="CB694" i="8"/>
  <c r="CC694" i="8" a="1"/>
  <c r="CC694" i="8"/>
  <c r="CD694" i="8" a="1"/>
  <c r="CD694" i="8"/>
  <c r="CE694" i="8" a="1"/>
  <c r="CE694" i="8"/>
  <c r="CF694" i="8" a="1"/>
  <c r="CF694" i="8"/>
  <c r="CG694" i="8" a="1"/>
  <c r="CG694" i="8"/>
  <c r="CH694" i="8" a="1"/>
  <c r="CH694" i="8"/>
  <c r="CI694" i="8" a="1"/>
  <c r="CI694" i="8"/>
  <c r="CJ694" i="8" a="1"/>
  <c r="CJ694" i="8"/>
  <c r="CK694" i="8" a="1"/>
  <c r="CK694" i="8"/>
  <c r="CL694" i="8" a="1"/>
  <c r="CL694" i="8"/>
  <c r="CM694" i="8" a="1"/>
  <c r="CM694" i="8"/>
  <c r="CN694" i="8" a="1"/>
  <c r="CN694" i="8"/>
  <c r="CO694" i="8" a="1"/>
  <c r="CO694" i="8"/>
  <c r="BZ695" i="8" a="1"/>
  <c r="BZ695" i="8"/>
  <c r="CA695" i="8" a="1"/>
  <c r="CA695" i="8"/>
  <c r="CB695" i="8" a="1"/>
  <c r="CB695" i="8"/>
  <c r="CC695" i="8" a="1"/>
  <c r="CC695" i="8"/>
  <c r="CD695" i="8" a="1"/>
  <c r="CD695" i="8"/>
  <c r="CE695" i="8" a="1"/>
  <c r="CE695" i="8"/>
  <c r="CF695" i="8" a="1"/>
  <c r="CF695" i="8"/>
  <c r="CG695" i="8" a="1"/>
  <c r="CG695" i="8"/>
  <c r="CH695" i="8" a="1"/>
  <c r="CH695" i="8"/>
  <c r="CI695" i="8" a="1"/>
  <c r="CI695" i="8"/>
  <c r="CJ695" i="8" a="1"/>
  <c r="CJ695" i="8"/>
  <c r="CK695" i="8" a="1"/>
  <c r="CK695" i="8"/>
  <c r="CL695" i="8" a="1"/>
  <c r="CL695" i="8"/>
  <c r="CM695" i="8" a="1"/>
  <c r="CM695" i="8"/>
  <c r="CN695" i="8" a="1"/>
  <c r="CN695" i="8"/>
  <c r="CO695" i="8" a="1"/>
  <c r="CO695" i="8"/>
  <c r="BZ696" i="8" a="1"/>
  <c r="BZ696" i="8"/>
  <c r="CA696" i="8" a="1"/>
  <c r="CA696" i="8"/>
  <c r="CB696" i="8" a="1"/>
  <c r="CB696" i="8"/>
  <c r="CC696" i="8" a="1"/>
  <c r="CC696" i="8"/>
  <c r="CD696" i="8" a="1"/>
  <c r="CD696" i="8"/>
  <c r="CE696" i="8" a="1"/>
  <c r="CE696" i="8"/>
  <c r="CF696" i="8" a="1"/>
  <c r="CF696" i="8"/>
  <c r="CG696" i="8" a="1"/>
  <c r="CG696" i="8"/>
  <c r="CH696" i="8" a="1"/>
  <c r="CH696" i="8"/>
  <c r="CI696" i="8" a="1"/>
  <c r="CI696" i="8"/>
  <c r="CJ696" i="8" a="1"/>
  <c r="CJ696" i="8"/>
  <c r="CK696" i="8" a="1"/>
  <c r="CK696" i="8"/>
  <c r="CL696" i="8" a="1"/>
  <c r="CL696" i="8"/>
  <c r="CM696" i="8" a="1"/>
  <c r="CM696" i="8"/>
  <c r="CN696" i="8" a="1"/>
  <c r="CN696" i="8"/>
  <c r="CO696" i="8" a="1"/>
  <c r="CO696" i="8"/>
  <c r="BZ697" i="8" a="1"/>
  <c r="BZ697" i="8"/>
  <c r="CA697" i="8" a="1"/>
  <c r="CA697" i="8"/>
  <c r="CB697" i="8" a="1"/>
  <c r="CB697" i="8"/>
  <c r="CC697" i="8" a="1"/>
  <c r="CC697" i="8"/>
  <c r="CD697" i="8" a="1"/>
  <c r="CD697" i="8"/>
  <c r="CE697" i="8" a="1"/>
  <c r="CE697" i="8"/>
  <c r="CF697" i="8" a="1"/>
  <c r="CF697" i="8"/>
  <c r="CG697" i="8" a="1"/>
  <c r="CG697" i="8"/>
  <c r="CH697" i="8" a="1"/>
  <c r="CH697" i="8"/>
  <c r="CI697" i="8" a="1"/>
  <c r="CI697" i="8"/>
  <c r="CJ697" i="8" a="1"/>
  <c r="CJ697" i="8"/>
  <c r="CK697" i="8" a="1"/>
  <c r="CK697" i="8"/>
  <c r="CL697" i="8" a="1"/>
  <c r="CL697" i="8"/>
  <c r="CM697" i="8" a="1"/>
  <c r="CM697" i="8"/>
  <c r="CN697" i="8" a="1"/>
  <c r="CN697" i="8"/>
  <c r="CO697" i="8" a="1"/>
  <c r="CO697" i="8"/>
  <c r="BZ698" i="8" a="1"/>
  <c r="BZ698" i="8"/>
  <c r="CA698" i="8" a="1"/>
  <c r="CA698" i="8"/>
  <c r="CB698" i="8" a="1"/>
  <c r="CB698" i="8"/>
  <c r="CC698" i="8" a="1"/>
  <c r="CC698" i="8"/>
  <c r="CD698" i="8" a="1"/>
  <c r="CD698" i="8"/>
  <c r="CE698" i="8" a="1"/>
  <c r="CE698" i="8"/>
  <c r="CF698" i="8" a="1"/>
  <c r="CF698" i="8"/>
  <c r="CG698" i="8" a="1"/>
  <c r="CG698" i="8"/>
  <c r="CH698" i="8" a="1"/>
  <c r="CH698" i="8"/>
  <c r="CI698" i="8" a="1"/>
  <c r="CI698" i="8"/>
  <c r="CJ698" i="8" a="1"/>
  <c r="CJ698" i="8"/>
  <c r="CK698" i="8" a="1"/>
  <c r="CK698" i="8"/>
  <c r="CL698" i="8" a="1"/>
  <c r="CL698" i="8"/>
  <c r="CM698" i="8" a="1"/>
  <c r="CM698" i="8"/>
  <c r="CN698" i="8" a="1"/>
  <c r="CN698" i="8"/>
  <c r="CO698" i="8" a="1"/>
  <c r="CO698" i="8"/>
  <c r="BZ699" i="8" a="1"/>
  <c r="BZ699" i="8"/>
  <c r="CA699" i="8" a="1"/>
  <c r="CA699" i="8"/>
  <c r="CB699" i="8" a="1"/>
  <c r="CB699" i="8"/>
  <c r="CC699" i="8" a="1"/>
  <c r="CC699" i="8"/>
  <c r="CD699" i="8" a="1"/>
  <c r="CD699" i="8"/>
  <c r="CE699" i="8" a="1"/>
  <c r="CE699" i="8"/>
  <c r="CF699" i="8" a="1"/>
  <c r="CF699" i="8"/>
  <c r="CG699" i="8" a="1"/>
  <c r="CG699" i="8"/>
  <c r="CH699" i="8" a="1"/>
  <c r="CH699" i="8"/>
  <c r="CI699" i="8" a="1"/>
  <c r="CI699" i="8"/>
  <c r="CJ699" i="8" a="1"/>
  <c r="CJ699" i="8"/>
  <c r="CK699" i="8" a="1"/>
  <c r="CK699" i="8"/>
  <c r="CL699" i="8" a="1"/>
  <c r="CL699" i="8"/>
  <c r="CM699" i="8" a="1"/>
  <c r="CM699" i="8"/>
  <c r="CN699" i="8" a="1"/>
  <c r="CN699" i="8"/>
  <c r="CO699" i="8" a="1"/>
  <c r="CO699" i="8"/>
  <c r="BZ700" i="8" a="1"/>
  <c r="BZ700" i="8"/>
  <c r="CA700" i="8" a="1"/>
  <c r="CA700" i="8"/>
  <c r="CB700" i="8" a="1"/>
  <c r="CB700" i="8"/>
  <c r="CC700" i="8" a="1"/>
  <c r="CC700" i="8"/>
  <c r="CD700" i="8" a="1"/>
  <c r="CD700" i="8"/>
  <c r="CE700" i="8" a="1"/>
  <c r="CE700" i="8"/>
  <c r="CF700" i="8" a="1"/>
  <c r="CF700" i="8"/>
  <c r="CG700" i="8" a="1"/>
  <c r="CG700" i="8"/>
  <c r="CH700" i="8" a="1"/>
  <c r="CH700" i="8"/>
  <c r="CI700" i="8" a="1"/>
  <c r="CI700" i="8"/>
  <c r="CJ700" i="8" a="1"/>
  <c r="CJ700" i="8"/>
  <c r="CK700" i="8" a="1"/>
  <c r="CK700" i="8"/>
  <c r="CL700" i="8" a="1"/>
  <c r="CL700" i="8"/>
  <c r="CM700" i="8" a="1"/>
  <c r="CM700" i="8"/>
  <c r="CN700" i="8" a="1"/>
  <c r="CN700" i="8"/>
  <c r="CO700" i="8" a="1"/>
  <c r="CO700" i="8"/>
  <c r="BZ701" i="8" a="1"/>
  <c r="BZ701" i="8"/>
  <c r="CA701" i="8" a="1"/>
  <c r="CA701" i="8"/>
  <c r="CB701" i="8" a="1"/>
  <c r="CB701" i="8"/>
  <c r="CC701" i="8" a="1"/>
  <c r="CC701" i="8"/>
  <c r="CD701" i="8" a="1"/>
  <c r="CD701" i="8"/>
  <c r="CE701" i="8" a="1"/>
  <c r="CE701" i="8"/>
  <c r="CF701" i="8" a="1"/>
  <c r="CF701" i="8"/>
  <c r="CG701" i="8" a="1"/>
  <c r="CG701" i="8"/>
  <c r="CH701" i="8" a="1"/>
  <c r="CH701" i="8"/>
  <c r="CI701" i="8" a="1"/>
  <c r="CI701" i="8"/>
  <c r="CJ701" i="8" a="1"/>
  <c r="CJ701" i="8"/>
  <c r="CK701" i="8" a="1"/>
  <c r="CK701" i="8"/>
  <c r="CL701" i="8" a="1"/>
  <c r="CL701" i="8"/>
  <c r="CM701" i="8" a="1"/>
  <c r="CM701" i="8"/>
  <c r="CN701" i="8" a="1"/>
  <c r="CN701" i="8"/>
  <c r="CO701" i="8" a="1"/>
  <c r="CO701" i="8"/>
  <c r="BZ702" i="8" a="1"/>
  <c r="BZ702" i="8"/>
  <c r="CA702" i="8" a="1"/>
  <c r="CA702" i="8"/>
  <c r="CB702" i="8" a="1"/>
  <c r="CB702" i="8"/>
  <c r="CC702" i="8" a="1"/>
  <c r="CC702" i="8"/>
  <c r="CD702" i="8" a="1"/>
  <c r="CD702" i="8"/>
  <c r="CE702" i="8" a="1"/>
  <c r="CE702" i="8"/>
  <c r="CF702" i="8" a="1"/>
  <c r="CF702" i="8"/>
  <c r="CG702" i="8" a="1"/>
  <c r="CG702" i="8"/>
  <c r="CH702" i="8" a="1"/>
  <c r="CH702" i="8"/>
  <c r="CI702" i="8" a="1"/>
  <c r="CI702" i="8"/>
  <c r="CJ702" i="8" a="1"/>
  <c r="CJ702" i="8"/>
  <c r="CK702" i="8" a="1"/>
  <c r="CK702" i="8"/>
  <c r="CL702" i="8" a="1"/>
  <c r="CL702" i="8"/>
  <c r="CM702" i="8" a="1"/>
  <c r="CM702" i="8"/>
  <c r="CN702" i="8" a="1"/>
  <c r="CN702" i="8"/>
  <c r="CO702" i="8" a="1"/>
  <c r="CO702" i="8"/>
  <c r="BZ703" i="8" a="1"/>
  <c r="BZ703" i="8"/>
  <c r="CA703" i="8" a="1"/>
  <c r="CA703" i="8"/>
  <c r="CB703" i="8" a="1"/>
  <c r="CB703" i="8"/>
  <c r="CC703" i="8" a="1"/>
  <c r="CC703" i="8"/>
  <c r="CD703" i="8" a="1"/>
  <c r="CD703" i="8"/>
  <c r="CE703" i="8" a="1"/>
  <c r="CE703" i="8"/>
  <c r="CF703" i="8" a="1"/>
  <c r="CF703" i="8"/>
  <c r="CG703" i="8" a="1"/>
  <c r="CG703" i="8"/>
  <c r="CH703" i="8" a="1"/>
  <c r="CH703" i="8"/>
  <c r="CI703" i="8" a="1"/>
  <c r="CI703" i="8"/>
  <c r="CJ703" i="8" a="1"/>
  <c r="CJ703" i="8"/>
  <c r="CK703" i="8" a="1"/>
  <c r="CK703" i="8"/>
  <c r="CL703" i="8" a="1"/>
  <c r="CL703" i="8"/>
  <c r="CM703" i="8" a="1"/>
  <c r="CM703" i="8"/>
  <c r="CN703" i="8" a="1"/>
  <c r="CN703" i="8"/>
  <c r="CO703" i="8" a="1"/>
  <c r="CO703" i="8"/>
  <c r="BZ704" i="8" a="1"/>
  <c r="BZ704" i="8"/>
  <c r="CA704" i="8" a="1"/>
  <c r="CA704" i="8"/>
  <c r="CB704" i="8" a="1"/>
  <c r="CB704" i="8"/>
  <c r="CC704" i="8" a="1"/>
  <c r="CC704" i="8"/>
  <c r="CD704" i="8" a="1"/>
  <c r="CD704" i="8"/>
  <c r="CE704" i="8" a="1"/>
  <c r="CE704" i="8"/>
  <c r="CF704" i="8" a="1"/>
  <c r="CF704" i="8"/>
  <c r="CG704" i="8" a="1"/>
  <c r="CG704" i="8"/>
  <c r="CH704" i="8" a="1"/>
  <c r="CH704" i="8"/>
  <c r="CI704" i="8" a="1"/>
  <c r="CI704" i="8"/>
  <c r="CJ704" i="8" a="1"/>
  <c r="CJ704" i="8"/>
  <c r="CK704" i="8" a="1"/>
  <c r="CK704" i="8"/>
  <c r="CL704" i="8" a="1"/>
  <c r="CL704" i="8"/>
  <c r="CM704" i="8" a="1"/>
  <c r="CM704" i="8"/>
  <c r="CN704" i="8" a="1"/>
  <c r="CN704" i="8"/>
  <c r="CO704" i="8" a="1"/>
  <c r="CO704" i="8"/>
  <c r="BZ705" i="8" a="1"/>
  <c r="BZ705" i="8"/>
  <c r="CA705" i="8" a="1"/>
  <c r="CA705" i="8"/>
  <c r="CB705" i="8" a="1"/>
  <c r="CB705" i="8"/>
  <c r="CC705" i="8" a="1"/>
  <c r="CC705" i="8"/>
  <c r="CD705" i="8" a="1"/>
  <c r="CD705" i="8"/>
  <c r="CE705" i="8" a="1"/>
  <c r="CE705" i="8"/>
  <c r="CF705" i="8" a="1"/>
  <c r="CF705" i="8"/>
  <c r="CG705" i="8" a="1"/>
  <c r="CG705" i="8"/>
  <c r="CH705" i="8" a="1"/>
  <c r="CH705" i="8"/>
  <c r="CI705" i="8" a="1"/>
  <c r="CI705" i="8"/>
  <c r="CJ705" i="8" a="1"/>
  <c r="CJ705" i="8"/>
  <c r="CK705" i="8" a="1"/>
  <c r="CK705" i="8"/>
  <c r="CL705" i="8" a="1"/>
  <c r="CL705" i="8"/>
  <c r="CM705" i="8" a="1"/>
  <c r="CM705" i="8"/>
  <c r="CN705" i="8" a="1"/>
  <c r="CN705" i="8"/>
  <c r="CO705" i="8" a="1"/>
  <c r="CO705" i="8"/>
  <c r="BZ706" i="8" a="1"/>
  <c r="BZ706" i="8"/>
  <c r="CA706" i="8" a="1"/>
  <c r="CA706" i="8"/>
  <c r="CB706" i="8" a="1"/>
  <c r="CB706" i="8"/>
  <c r="CC706" i="8" a="1"/>
  <c r="CC706" i="8"/>
  <c r="CD706" i="8" a="1"/>
  <c r="CD706" i="8"/>
  <c r="CE706" i="8" a="1"/>
  <c r="CE706" i="8"/>
  <c r="CF706" i="8" a="1"/>
  <c r="CF706" i="8"/>
  <c r="CG706" i="8" a="1"/>
  <c r="CG706" i="8"/>
  <c r="CH706" i="8" a="1"/>
  <c r="CH706" i="8"/>
  <c r="CI706" i="8" a="1"/>
  <c r="CI706" i="8"/>
  <c r="CJ706" i="8" a="1"/>
  <c r="CJ706" i="8"/>
  <c r="CK706" i="8" a="1"/>
  <c r="CK706" i="8"/>
  <c r="CL706" i="8" a="1"/>
  <c r="CL706" i="8"/>
  <c r="CM706" i="8" a="1"/>
  <c r="CM706" i="8"/>
  <c r="CN706" i="8" a="1"/>
  <c r="CN706" i="8"/>
  <c r="CO706" i="8" a="1"/>
  <c r="CO706" i="8"/>
  <c r="BZ707" i="8" a="1"/>
  <c r="BZ707" i="8"/>
  <c r="CA707" i="8" a="1"/>
  <c r="CA707" i="8"/>
  <c r="CB707" i="8" a="1"/>
  <c r="CB707" i="8"/>
  <c r="CC707" i="8" a="1"/>
  <c r="CC707" i="8"/>
  <c r="CD707" i="8" a="1"/>
  <c r="CD707" i="8"/>
  <c r="CE707" i="8" a="1"/>
  <c r="CE707" i="8"/>
  <c r="CF707" i="8" a="1"/>
  <c r="CF707" i="8"/>
  <c r="CG707" i="8" a="1"/>
  <c r="CG707" i="8"/>
  <c r="CH707" i="8" a="1"/>
  <c r="CH707" i="8"/>
  <c r="CI707" i="8" a="1"/>
  <c r="CI707" i="8"/>
  <c r="CJ707" i="8" a="1"/>
  <c r="CJ707" i="8"/>
  <c r="CK707" i="8" a="1"/>
  <c r="CK707" i="8"/>
  <c r="CL707" i="8" a="1"/>
  <c r="CL707" i="8"/>
  <c r="CM707" i="8" a="1"/>
  <c r="CM707" i="8"/>
  <c r="CN707" i="8" a="1"/>
  <c r="CN707" i="8"/>
  <c r="CO707" i="8" a="1"/>
  <c r="CO707" i="8"/>
  <c r="BZ708" i="8" a="1"/>
  <c r="BZ708" i="8"/>
  <c r="CA708" i="8" a="1"/>
  <c r="CA708" i="8"/>
  <c r="CB708" i="8" a="1"/>
  <c r="CB708" i="8"/>
  <c r="CC708" i="8" a="1"/>
  <c r="CC708" i="8"/>
  <c r="CD708" i="8" a="1"/>
  <c r="CD708" i="8"/>
  <c r="CE708" i="8" a="1"/>
  <c r="CE708" i="8"/>
  <c r="CF708" i="8" a="1"/>
  <c r="CF708" i="8"/>
  <c r="CG708" i="8" a="1"/>
  <c r="CG708" i="8"/>
  <c r="CH708" i="8" a="1"/>
  <c r="CH708" i="8"/>
  <c r="CI708" i="8" a="1"/>
  <c r="CI708" i="8"/>
  <c r="CJ708" i="8" a="1"/>
  <c r="CJ708" i="8"/>
  <c r="CK708" i="8" a="1"/>
  <c r="CK708" i="8"/>
  <c r="CL708" i="8" a="1"/>
  <c r="CL708" i="8"/>
  <c r="CM708" i="8" a="1"/>
  <c r="CM708" i="8"/>
  <c r="CN708" i="8" a="1"/>
  <c r="CN708" i="8"/>
  <c r="CO708" i="8" a="1"/>
  <c r="CO708" i="8"/>
  <c r="BZ709" i="8" a="1"/>
  <c r="BZ709" i="8"/>
  <c r="CA709" i="8" a="1"/>
  <c r="CA709" i="8"/>
  <c r="CB709" i="8" a="1"/>
  <c r="CB709" i="8"/>
  <c r="CC709" i="8" a="1"/>
  <c r="CC709" i="8"/>
  <c r="CD709" i="8" a="1"/>
  <c r="CD709" i="8"/>
  <c r="CE709" i="8" a="1"/>
  <c r="CE709" i="8"/>
  <c r="CF709" i="8" a="1"/>
  <c r="CF709" i="8"/>
  <c r="CG709" i="8" a="1"/>
  <c r="CG709" i="8"/>
  <c r="CH709" i="8" a="1"/>
  <c r="CH709" i="8"/>
  <c r="CI709" i="8" a="1"/>
  <c r="CI709" i="8"/>
  <c r="CJ709" i="8" a="1"/>
  <c r="CJ709" i="8"/>
  <c r="CK709" i="8" a="1"/>
  <c r="CK709" i="8"/>
  <c r="CL709" i="8" a="1"/>
  <c r="CL709" i="8"/>
  <c r="CM709" i="8" a="1"/>
  <c r="CM709" i="8"/>
  <c r="CN709" i="8" a="1"/>
  <c r="CN709" i="8"/>
  <c r="CO709" i="8" a="1"/>
  <c r="CO709" i="8"/>
  <c r="BZ710" i="8" a="1"/>
  <c r="BZ710" i="8"/>
  <c r="CA710" i="8" a="1"/>
  <c r="CA710" i="8"/>
  <c r="CB710" i="8" a="1"/>
  <c r="CB710" i="8"/>
  <c r="CC710" i="8" a="1"/>
  <c r="CC710" i="8"/>
  <c r="CD710" i="8" a="1"/>
  <c r="CD710" i="8"/>
  <c r="CE710" i="8" a="1"/>
  <c r="CE710" i="8"/>
  <c r="CF710" i="8" a="1"/>
  <c r="CF710" i="8"/>
  <c r="CG710" i="8" a="1"/>
  <c r="CG710" i="8"/>
  <c r="CH710" i="8" a="1"/>
  <c r="CH710" i="8"/>
  <c r="CI710" i="8" a="1"/>
  <c r="CI710" i="8"/>
  <c r="CJ710" i="8" a="1"/>
  <c r="CJ710" i="8"/>
  <c r="CK710" i="8" a="1"/>
  <c r="CK710" i="8"/>
  <c r="CL710" i="8" a="1"/>
  <c r="CL710" i="8"/>
  <c r="CM710" i="8" a="1"/>
  <c r="CM710" i="8"/>
  <c r="CN710" i="8" a="1"/>
  <c r="CN710" i="8"/>
  <c r="CO710" i="8" a="1"/>
  <c r="CO710" i="8"/>
  <c r="BZ711" i="8" a="1"/>
  <c r="BZ711" i="8"/>
  <c r="CA711" i="8" a="1"/>
  <c r="CA711" i="8"/>
  <c r="CB711" i="8" a="1"/>
  <c r="CB711" i="8"/>
  <c r="CC711" i="8" a="1"/>
  <c r="CC711" i="8"/>
  <c r="CD711" i="8" a="1"/>
  <c r="CD711" i="8"/>
  <c r="CE711" i="8" a="1"/>
  <c r="CE711" i="8"/>
  <c r="CF711" i="8" a="1"/>
  <c r="CF711" i="8"/>
  <c r="CG711" i="8" a="1"/>
  <c r="CG711" i="8"/>
  <c r="CH711" i="8" a="1"/>
  <c r="CH711" i="8"/>
  <c r="CI711" i="8" a="1"/>
  <c r="CI711" i="8"/>
  <c r="CJ711" i="8" a="1"/>
  <c r="CJ711" i="8"/>
  <c r="CK711" i="8" a="1"/>
  <c r="CK711" i="8"/>
  <c r="CL711" i="8" a="1"/>
  <c r="CL711" i="8"/>
  <c r="CM711" i="8" a="1"/>
  <c r="CM711" i="8"/>
  <c r="CN711" i="8" a="1"/>
  <c r="CN711" i="8"/>
  <c r="CO711" i="8" a="1"/>
  <c r="CO711" i="8"/>
  <c r="BZ712" i="8" a="1"/>
  <c r="BZ712" i="8"/>
  <c r="CA712" i="8" a="1"/>
  <c r="CA712" i="8"/>
  <c r="CB712" i="8" a="1"/>
  <c r="CB712" i="8"/>
  <c r="CC712" i="8" a="1"/>
  <c r="CC712" i="8"/>
  <c r="CD712" i="8" a="1"/>
  <c r="CD712" i="8"/>
  <c r="CE712" i="8" a="1"/>
  <c r="CE712" i="8"/>
  <c r="CF712" i="8" a="1"/>
  <c r="CF712" i="8"/>
  <c r="CG712" i="8" a="1"/>
  <c r="CG712" i="8"/>
  <c r="CH712" i="8" a="1"/>
  <c r="CH712" i="8"/>
  <c r="CI712" i="8" a="1"/>
  <c r="CI712" i="8"/>
  <c r="CJ712" i="8" a="1"/>
  <c r="CJ712" i="8"/>
  <c r="CK712" i="8" a="1"/>
  <c r="CK712" i="8"/>
  <c r="CL712" i="8" a="1"/>
  <c r="CL712" i="8"/>
  <c r="CM712" i="8" a="1"/>
  <c r="CM712" i="8"/>
  <c r="CN712" i="8" a="1"/>
  <c r="CN712" i="8"/>
  <c r="CO712" i="8" a="1"/>
  <c r="CO712" i="8"/>
  <c r="BZ713" i="8" a="1"/>
  <c r="BZ713" i="8"/>
  <c r="CA713" i="8" a="1"/>
  <c r="CA713" i="8"/>
  <c r="CB713" i="8" a="1"/>
  <c r="CB713" i="8"/>
  <c r="CC713" i="8" a="1"/>
  <c r="CC713" i="8"/>
  <c r="CD713" i="8" a="1"/>
  <c r="CD713" i="8"/>
  <c r="CE713" i="8" a="1"/>
  <c r="CE713" i="8"/>
  <c r="CF713" i="8" a="1"/>
  <c r="CF713" i="8"/>
  <c r="CG713" i="8" a="1"/>
  <c r="CG713" i="8"/>
  <c r="CH713" i="8" a="1"/>
  <c r="CH713" i="8"/>
  <c r="CI713" i="8" a="1"/>
  <c r="CI713" i="8"/>
  <c r="CJ713" i="8" a="1"/>
  <c r="CJ713" i="8"/>
  <c r="CK713" i="8" a="1"/>
  <c r="CK713" i="8"/>
  <c r="CL713" i="8" a="1"/>
  <c r="CL713" i="8"/>
  <c r="CM713" i="8" a="1"/>
  <c r="CM713" i="8"/>
  <c r="CN713" i="8" a="1"/>
  <c r="CN713" i="8"/>
  <c r="CO713" i="8" a="1"/>
  <c r="CO713" i="8"/>
  <c r="BZ714" i="8" a="1"/>
  <c r="BZ714" i="8"/>
  <c r="CA714" i="8" a="1"/>
  <c r="CA714" i="8"/>
  <c r="CB714" i="8" a="1"/>
  <c r="CB714" i="8"/>
  <c r="CC714" i="8" a="1"/>
  <c r="CC714" i="8"/>
  <c r="CD714" i="8" a="1"/>
  <c r="CD714" i="8"/>
  <c r="CE714" i="8" a="1"/>
  <c r="CE714" i="8"/>
  <c r="CF714" i="8" a="1"/>
  <c r="CF714" i="8"/>
  <c r="CG714" i="8" a="1"/>
  <c r="CG714" i="8"/>
  <c r="CH714" i="8" a="1"/>
  <c r="CH714" i="8"/>
  <c r="CI714" i="8" a="1"/>
  <c r="CI714" i="8"/>
  <c r="CJ714" i="8" a="1"/>
  <c r="CJ714" i="8"/>
  <c r="CK714" i="8" a="1"/>
  <c r="CK714" i="8"/>
  <c r="CL714" i="8" a="1"/>
  <c r="CL714" i="8"/>
  <c r="CM714" i="8" a="1"/>
  <c r="CM714" i="8"/>
  <c r="CN714" i="8" a="1"/>
  <c r="CN714" i="8"/>
  <c r="CO714" i="8" a="1"/>
  <c r="CO714" i="8"/>
  <c r="BZ715" i="8" a="1"/>
  <c r="BZ715" i="8"/>
  <c r="CA715" i="8" a="1"/>
  <c r="CA715" i="8"/>
  <c r="CB715" i="8" a="1"/>
  <c r="CB715" i="8"/>
  <c r="CC715" i="8" a="1"/>
  <c r="CC715" i="8"/>
  <c r="CD715" i="8" a="1"/>
  <c r="CD715" i="8"/>
  <c r="CE715" i="8" a="1"/>
  <c r="CE715" i="8"/>
  <c r="CF715" i="8" a="1"/>
  <c r="CF715" i="8"/>
  <c r="CG715" i="8" a="1"/>
  <c r="CG715" i="8"/>
  <c r="CH715" i="8" a="1"/>
  <c r="CH715" i="8"/>
  <c r="CI715" i="8" a="1"/>
  <c r="CI715" i="8"/>
  <c r="CJ715" i="8" a="1"/>
  <c r="CJ715" i="8"/>
  <c r="CK715" i="8" a="1"/>
  <c r="CK715" i="8"/>
  <c r="CL715" i="8" a="1"/>
  <c r="CL715" i="8"/>
  <c r="CM715" i="8" a="1"/>
  <c r="CM715" i="8"/>
  <c r="CN715" i="8" a="1"/>
  <c r="CN715" i="8"/>
  <c r="CO715" i="8" a="1"/>
  <c r="CO715" i="8"/>
  <c r="BZ716" i="8" a="1"/>
  <c r="BZ716" i="8"/>
  <c r="CA716" i="8" a="1"/>
  <c r="CA716" i="8"/>
  <c r="CB716" i="8" a="1"/>
  <c r="CB716" i="8"/>
  <c r="CC716" i="8" a="1"/>
  <c r="CC716" i="8"/>
  <c r="CD716" i="8" a="1"/>
  <c r="CD716" i="8"/>
  <c r="CE716" i="8" a="1"/>
  <c r="CE716" i="8"/>
  <c r="CF716" i="8" a="1"/>
  <c r="CF716" i="8"/>
  <c r="CG716" i="8" a="1"/>
  <c r="CG716" i="8"/>
  <c r="CH716" i="8" a="1"/>
  <c r="CH716" i="8"/>
  <c r="CI716" i="8" a="1"/>
  <c r="CI716" i="8"/>
  <c r="CJ716" i="8" a="1"/>
  <c r="CJ716" i="8"/>
  <c r="CK716" i="8" a="1"/>
  <c r="CK716" i="8"/>
  <c r="CL716" i="8" a="1"/>
  <c r="CL716" i="8"/>
  <c r="CM716" i="8" a="1"/>
  <c r="CM716" i="8"/>
  <c r="CN716" i="8" a="1"/>
  <c r="CN716" i="8"/>
  <c r="CO716" i="8" a="1"/>
  <c r="CO716" i="8"/>
  <c r="BZ717" i="8" a="1"/>
  <c r="BZ717" i="8"/>
  <c r="CA717" i="8" a="1"/>
  <c r="CA717" i="8"/>
  <c r="CB717" i="8" a="1"/>
  <c r="CB717" i="8"/>
  <c r="CC717" i="8" a="1"/>
  <c r="CC717" i="8"/>
  <c r="CD717" i="8" a="1"/>
  <c r="CD717" i="8"/>
  <c r="CE717" i="8" a="1"/>
  <c r="CE717" i="8"/>
  <c r="CF717" i="8" a="1"/>
  <c r="CF717" i="8"/>
  <c r="CG717" i="8" a="1"/>
  <c r="CG717" i="8"/>
  <c r="CH717" i="8" a="1"/>
  <c r="CH717" i="8"/>
  <c r="CI717" i="8" a="1"/>
  <c r="CI717" i="8"/>
  <c r="CJ717" i="8" a="1"/>
  <c r="CJ717" i="8"/>
  <c r="CK717" i="8" a="1"/>
  <c r="CK717" i="8"/>
  <c r="CL717" i="8" a="1"/>
  <c r="CL717" i="8"/>
  <c r="CM717" i="8" a="1"/>
  <c r="CM717" i="8"/>
  <c r="CN717" i="8" a="1"/>
  <c r="CN717" i="8"/>
  <c r="CO717" i="8" a="1"/>
  <c r="CO717" i="8"/>
  <c r="BZ718" i="8" a="1"/>
  <c r="BZ718" i="8"/>
  <c r="CA718" i="8" a="1"/>
  <c r="CA718" i="8"/>
  <c r="CB718" i="8" a="1"/>
  <c r="CB718" i="8"/>
  <c r="CC718" i="8" a="1"/>
  <c r="CC718" i="8"/>
  <c r="CD718" i="8" a="1"/>
  <c r="CD718" i="8"/>
  <c r="CE718" i="8" a="1"/>
  <c r="CE718" i="8"/>
  <c r="CF718" i="8" a="1"/>
  <c r="CF718" i="8"/>
  <c r="CG718" i="8" a="1"/>
  <c r="CG718" i="8"/>
  <c r="CH718" i="8" a="1"/>
  <c r="CH718" i="8"/>
  <c r="CI718" i="8" a="1"/>
  <c r="CI718" i="8"/>
  <c r="CJ718" i="8" a="1"/>
  <c r="CJ718" i="8"/>
  <c r="CK718" i="8" a="1"/>
  <c r="CK718" i="8"/>
  <c r="CL718" i="8" a="1"/>
  <c r="CL718" i="8"/>
  <c r="CM718" i="8" a="1"/>
  <c r="CM718" i="8"/>
  <c r="CN718" i="8" a="1"/>
  <c r="CN718" i="8"/>
  <c r="CO718" i="8" a="1"/>
  <c r="CO718" i="8"/>
  <c r="BZ719" i="8" a="1"/>
  <c r="BZ719" i="8"/>
  <c r="CA719" i="8" a="1"/>
  <c r="CA719" i="8"/>
  <c r="CB719" i="8" a="1"/>
  <c r="CB719" i="8"/>
  <c r="CC719" i="8" a="1"/>
  <c r="CC719" i="8"/>
  <c r="CD719" i="8" a="1"/>
  <c r="CD719" i="8"/>
  <c r="CE719" i="8" a="1"/>
  <c r="CE719" i="8"/>
  <c r="CF719" i="8" a="1"/>
  <c r="CF719" i="8"/>
  <c r="CG719" i="8" a="1"/>
  <c r="CG719" i="8"/>
  <c r="CH719" i="8" a="1"/>
  <c r="CH719" i="8"/>
  <c r="CI719" i="8" a="1"/>
  <c r="CI719" i="8"/>
  <c r="CJ719" i="8" a="1"/>
  <c r="CJ719" i="8"/>
  <c r="CK719" i="8" a="1"/>
  <c r="CK719" i="8"/>
  <c r="CL719" i="8" a="1"/>
  <c r="CL719" i="8"/>
  <c r="CM719" i="8" a="1"/>
  <c r="CM719" i="8"/>
  <c r="CN719" i="8" a="1"/>
  <c r="CN719" i="8"/>
  <c r="CO719" i="8" a="1"/>
  <c r="CO719" i="8"/>
  <c r="BZ720" i="8" a="1"/>
  <c r="BZ720" i="8"/>
  <c r="CA720" i="8" a="1"/>
  <c r="CA720" i="8"/>
  <c r="CB720" i="8" a="1"/>
  <c r="CB720" i="8"/>
  <c r="CC720" i="8" a="1"/>
  <c r="CC720" i="8"/>
  <c r="CD720" i="8" a="1"/>
  <c r="CD720" i="8"/>
  <c r="CE720" i="8" a="1"/>
  <c r="CE720" i="8"/>
  <c r="CF720" i="8" a="1"/>
  <c r="CF720" i="8"/>
  <c r="CG720" i="8" a="1"/>
  <c r="CG720" i="8"/>
  <c r="CH720" i="8" a="1"/>
  <c r="CH720" i="8"/>
  <c r="CI720" i="8" a="1"/>
  <c r="CI720" i="8"/>
  <c r="CJ720" i="8" a="1"/>
  <c r="CJ720" i="8"/>
  <c r="CK720" i="8" a="1"/>
  <c r="CK720" i="8"/>
  <c r="CL720" i="8" a="1"/>
  <c r="CL720" i="8"/>
  <c r="CM720" i="8" a="1"/>
  <c r="CM720" i="8"/>
  <c r="CN720" i="8" a="1"/>
  <c r="CN720" i="8"/>
  <c r="CO720" i="8" a="1"/>
  <c r="CO720" i="8"/>
  <c r="BZ721" i="8" a="1"/>
  <c r="BZ721" i="8"/>
  <c r="CA721" i="8" a="1"/>
  <c r="CA721" i="8"/>
  <c r="CB721" i="8" a="1"/>
  <c r="CB721" i="8"/>
  <c r="CC721" i="8" a="1"/>
  <c r="CC721" i="8"/>
  <c r="CD721" i="8" a="1"/>
  <c r="CD721" i="8"/>
  <c r="CE721" i="8" a="1"/>
  <c r="CE721" i="8"/>
  <c r="CF721" i="8" a="1"/>
  <c r="CF721" i="8"/>
  <c r="CG721" i="8" a="1"/>
  <c r="CG721" i="8"/>
  <c r="CH721" i="8" a="1"/>
  <c r="CH721" i="8"/>
  <c r="CI721" i="8" a="1"/>
  <c r="CI721" i="8"/>
  <c r="CJ721" i="8" a="1"/>
  <c r="CJ721" i="8"/>
  <c r="CK721" i="8" a="1"/>
  <c r="CK721" i="8"/>
  <c r="CL721" i="8" a="1"/>
  <c r="CL721" i="8"/>
  <c r="CM721" i="8" a="1"/>
  <c r="CM721" i="8"/>
  <c r="CN721" i="8" a="1"/>
  <c r="CN721" i="8"/>
  <c r="CO721" i="8" a="1"/>
  <c r="CO721" i="8"/>
  <c r="BZ722" i="8" a="1"/>
  <c r="BZ722" i="8"/>
  <c r="CA722" i="8" a="1"/>
  <c r="CA722" i="8"/>
  <c r="CB722" i="8" a="1"/>
  <c r="CB722" i="8"/>
  <c r="CC722" i="8" a="1"/>
  <c r="CC722" i="8"/>
  <c r="CD722" i="8" a="1"/>
  <c r="CD722" i="8"/>
  <c r="CE722" i="8" a="1"/>
  <c r="CE722" i="8"/>
  <c r="CF722" i="8" a="1"/>
  <c r="CF722" i="8"/>
  <c r="CG722" i="8" a="1"/>
  <c r="CG722" i="8"/>
  <c r="CH722" i="8" a="1"/>
  <c r="CH722" i="8"/>
  <c r="CI722" i="8" a="1"/>
  <c r="CI722" i="8"/>
  <c r="CJ722" i="8" a="1"/>
  <c r="CJ722" i="8"/>
  <c r="CK722" i="8" a="1"/>
  <c r="CK722" i="8"/>
  <c r="CL722" i="8" a="1"/>
  <c r="CL722" i="8"/>
  <c r="CM722" i="8" a="1"/>
  <c r="CM722" i="8"/>
  <c r="CN722" i="8" a="1"/>
  <c r="CN722" i="8"/>
  <c r="CO722" i="8" a="1"/>
  <c r="CO722" i="8"/>
  <c r="BZ723" i="8" a="1"/>
  <c r="BZ723" i="8"/>
  <c r="CA723" i="8" a="1"/>
  <c r="CA723" i="8"/>
  <c r="CB723" i="8" a="1"/>
  <c r="CB723" i="8"/>
  <c r="CC723" i="8" a="1"/>
  <c r="CC723" i="8"/>
  <c r="CD723" i="8" a="1"/>
  <c r="CD723" i="8"/>
  <c r="CE723" i="8" a="1"/>
  <c r="CE723" i="8"/>
  <c r="CF723" i="8" a="1"/>
  <c r="CF723" i="8"/>
  <c r="CG723" i="8" a="1"/>
  <c r="CG723" i="8"/>
  <c r="CH723" i="8" a="1"/>
  <c r="CH723" i="8"/>
  <c r="CI723" i="8" a="1"/>
  <c r="CI723" i="8"/>
  <c r="CJ723" i="8" a="1"/>
  <c r="CJ723" i="8"/>
  <c r="CK723" i="8" a="1"/>
  <c r="CK723" i="8"/>
  <c r="CL723" i="8" a="1"/>
  <c r="CL723" i="8"/>
  <c r="CM723" i="8" a="1"/>
  <c r="CM723" i="8"/>
  <c r="CN723" i="8" a="1"/>
  <c r="CN723" i="8"/>
  <c r="CO723" i="8" a="1"/>
  <c r="CO723" i="8"/>
  <c r="BZ724" i="8" a="1"/>
  <c r="BZ724" i="8"/>
  <c r="CA724" i="8" a="1"/>
  <c r="CA724" i="8"/>
  <c r="CB724" i="8" a="1"/>
  <c r="CB724" i="8"/>
  <c r="CC724" i="8" a="1"/>
  <c r="CC724" i="8"/>
  <c r="CD724" i="8" a="1"/>
  <c r="CD724" i="8"/>
  <c r="CE724" i="8" a="1"/>
  <c r="CE724" i="8"/>
  <c r="CF724" i="8" a="1"/>
  <c r="CF724" i="8"/>
  <c r="CG724" i="8" a="1"/>
  <c r="CG724" i="8"/>
  <c r="CH724" i="8" a="1"/>
  <c r="CH724" i="8"/>
  <c r="CI724" i="8" a="1"/>
  <c r="CI724" i="8"/>
  <c r="CJ724" i="8" a="1"/>
  <c r="CJ724" i="8"/>
  <c r="CK724" i="8" a="1"/>
  <c r="CK724" i="8"/>
  <c r="CL724" i="8" a="1"/>
  <c r="CL724" i="8"/>
  <c r="CM724" i="8" a="1"/>
  <c r="CM724" i="8"/>
  <c r="CN724" i="8" a="1"/>
  <c r="CN724" i="8"/>
  <c r="CO724" i="8" a="1"/>
  <c r="CO724" i="8"/>
  <c r="BZ725" i="8" a="1"/>
  <c r="BZ725" i="8"/>
  <c r="CA725" i="8" a="1"/>
  <c r="CA725" i="8"/>
  <c r="CB725" i="8" a="1"/>
  <c r="CB725" i="8"/>
  <c r="CC725" i="8" a="1"/>
  <c r="CC725" i="8"/>
  <c r="CD725" i="8" a="1"/>
  <c r="CD725" i="8"/>
  <c r="CE725" i="8" a="1"/>
  <c r="CE725" i="8"/>
  <c r="CF725" i="8" a="1"/>
  <c r="CF725" i="8"/>
  <c r="CG725" i="8" a="1"/>
  <c r="CG725" i="8"/>
  <c r="CH725" i="8" a="1"/>
  <c r="CH725" i="8"/>
  <c r="CI725" i="8" a="1"/>
  <c r="CI725" i="8"/>
  <c r="CJ725" i="8" a="1"/>
  <c r="CJ725" i="8"/>
  <c r="CK725" i="8" a="1"/>
  <c r="CK725" i="8"/>
  <c r="CL725" i="8" a="1"/>
  <c r="CL725" i="8"/>
  <c r="CM725" i="8" a="1"/>
  <c r="CM725" i="8"/>
  <c r="CN725" i="8" a="1"/>
  <c r="CN725" i="8"/>
  <c r="CO725" i="8" a="1"/>
  <c r="CO725" i="8"/>
  <c r="BZ726" i="8" a="1"/>
  <c r="BZ726" i="8"/>
  <c r="CA726" i="8" a="1"/>
  <c r="CA726" i="8"/>
  <c r="CB726" i="8" a="1"/>
  <c r="CB726" i="8"/>
  <c r="CC726" i="8" a="1"/>
  <c r="CC726" i="8"/>
  <c r="CD726" i="8" a="1"/>
  <c r="CD726" i="8"/>
  <c r="CE726" i="8" a="1"/>
  <c r="CE726" i="8"/>
  <c r="CF726" i="8" a="1"/>
  <c r="CF726" i="8"/>
  <c r="CG726" i="8" a="1"/>
  <c r="CG726" i="8"/>
  <c r="CH726" i="8" a="1"/>
  <c r="CH726" i="8"/>
  <c r="CI726" i="8" a="1"/>
  <c r="CI726" i="8"/>
  <c r="CJ726" i="8" a="1"/>
  <c r="CJ726" i="8"/>
  <c r="CK726" i="8" a="1"/>
  <c r="CK726" i="8"/>
  <c r="CL726" i="8" a="1"/>
  <c r="CL726" i="8"/>
  <c r="CM726" i="8" a="1"/>
  <c r="CM726" i="8"/>
  <c r="CN726" i="8" a="1"/>
  <c r="CN726" i="8"/>
  <c r="CO726" i="8" a="1"/>
  <c r="CO726" i="8"/>
  <c r="BZ727" i="8" a="1"/>
  <c r="BZ727" i="8"/>
  <c r="CA727" i="8" a="1"/>
  <c r="CA727" i="8"/>
  <c r="CB727" i="8" a="1"/>
  <c r="CB727" i="8"/>
  <c r="CC727" i="8" a="1"/>
  <c r="CC727" i="8"/>
  <c r="CD727" i="8" a="1"/>
  <c r="CD727" i="8"/>
  <c r="CE727" i="8" a="1"/>
  <c r="CE727" i="8"/>
  <c r="CF727" i="8" a="1"/>
  <c r="CF727" i="8"/>
  <c r="CG727" i="8" a="1"/>
  <c r="CG727" i="8"/>
  <c r="CH727" i="8" a="1"/>
  <c r="CH727" i="8"/>
  <c r="CI727" i="8" a="1"/>
  <c r="CI727" i="8"/>
  <c r="CJ727" i="8" a="1"/>
  <c r="CJ727" i="8"/>
  <c r="CK727" i="8" a="1"/>
  <c r="CK727" i="8"/>
  <c r="CL727" i="8" a="1"/>
  <c r="CL727" i="8"/>
  <c r="CM727" i="8" a="1"/>
  <c r="CM727" i="8"/>
  <c r="CN727" i="8" a="1"/>
  <c r="CN727" i="8"/>
  <c r="CO727" i="8" a="1"/>
  <c r="CO727" i="8"/>
  <c r="BZ728" i="8" a="1"/>
  <c r="BZ728" i="8"/>
  <c r="CA728" i="8" a="1"/>
  <c r="CA728" i="8"/>
  <c r="CB728" i="8" a="1"/>
  <c r="CB728" i="8"/>
  <c r="CC728" i="8" a="1"/>
  <c r="CC728" i="8"/>
  <c r="CD728" i="8" a="1"/>
  <c r="CD728" i="8"/>
  <c r="CE728" i="8" a="1"/>
  <c r="CE728" i="8"/>
  <c r="CF728" i="8" a="1"/>
  <c r="CF728" i="8"/>
  <c r="CG728" i="8" a="1"/>
  <c r="CG728" i="8"/>
  <c r="CH728" i="8" a="1"/>
  <c r="CH728" i="8"/>
  <c r="CI728" i="8" a="1"/>
  <c r="CI728" i="8"/>
  <c r="CJ728" i="8" a="1"/>
  <c r="CJ728" i="8"/>
  <c r="CK728" i="8" a="1"/>
  <c r="CK728" i="8"/>
  <c r="CL728" i="8" a="1"/>
  <c r="CL728" i="8"/>
  <c r="CM728" i="8" a="1"/>
  <c r="CM728" i="8"/>
  <c r="CN728" i="8" a="1"/>
  <c r="CN728" i="8"/>
  <c r="CO728" i="8" a="1"/>
  <c r="CO728" i="8"/>
  <c r="BZ729" i="8" a="1"/>
  <c r="BZ729" i="8"/>
  <c r="CA729" i="8" a="1"/>
  <c r="CA729" i="8"/>
  <c r="CB729" i="8" a="1"/>
  <c r="CB729" i="8"/>
  <c r="CC729" i="8" a="1"/>
  <c r="CC729" i="8"/>
  <c r="CD729" i="8" a="1"/>
  <c r="CD729" i="8"/>
  <c r="CE729" i="8" a="1"/>
  <c r="CE729" i="8"/>
  <c r="CF729" i="8" a="1"/>
  <c r="CF729" i="8"/>
  <c r="CG729" i="8" a="1"/>
  <c r="CG729" i="8"/>
  <c r="CH729" i="8" a="1"/>
  <c r="CH729" i="8"/>
  <c r="CI729" i="8" a="1"/>
  <c r="CI729" i="8"/>
  <c r="CJ729" i="8" a="1"/>
  <c r="CJ729" i="8"/>
  <c r="CK729" i="8" a="1"/>
  <c r="CK729" i="8"/>
  <c r="CL729" i="8" a="1"/>
  <c r="CL729" i="8"/>
  <c r="CM729" i="8" a="1"/>
  <c r="CM729" i="8"/>
  <c r="CN729" i="8" a="1"/>
  <c r="CN729" i="8"/>
  <c r="CO729" i="8" a="1"/>
  <c r="CO729" i="8"/>
  <c r="BZ730" i="8" a="1"/>
  <c r="BZ730" i="8"/>
  <c r="CA730" i="8" a="1"/>
  <c r="CA730" i="8"/>
  <c r="CB730" i="8" a="1"/>
  <c r="CB730" i="8"/>
  <c r="CC730" i="8" a="1"/>
  <c r="CC730" i="8"/>
  <c r="CD730" i="8" a="1"/>
  <c r="CD730" i="8"/>
  <c r="CE730" i="8" a="1"/>
  <c r="CE730" i="8"/>
  <c r="CF730" i="8" a="1"/>
  <c r="CF730" i="8"/>
  <c r="CG730" i="8" a="1"/>
  <c r="CG730" i="8"/>
  <c r="CH730" i="8" a="1"/>
  <c r="CH730" i="8"/>
  <c r="CI730" i="8" a="1"/>
  <c r="CI730" i="8"/>
  <c r="CJ730" i="8" a="1"/>
  <c r="CJ730" i="8"/>
  <c r="CK730" i="8" a="1"/>
  <c r="CK730" i="8"/>
  <c r="CL730" i="8" a="1"/>
  <c r="CL730" i="8"/>
  <c r="CM730" i="8" a="1"/>
  <c r="CM730" i="8"/>
  <c r="CN730" i="8" a="1"/>
  <c r="CN730" i="8"/>
  <c r="CO730" i="8" a="1"/>
  <c r="CO730" i="8"/>
  <c r="BZ731" i="8" a="1"/>
  <c r="BZ731" i="8"/>
  <c r="CA731" i="8" a="1"/>
  <c r="CA731" i="8"/>
  <c r="CB731" i="8" a="1"/>
  <c r="CB731" i="8"/>
  <c r="CC731" i="8" a="1"/>
  <c r="CC731" i="8"/>
  <c r="CD731" i="8" a="1"/>
  <c r="CD731" i="8"/>
  <c r="CE731" i="8" a="1"/>
  <c r="CE731" i="8"/>
  <c r="CF731" i="8" a="1"/>
  <c r="CF731" i="8"/>
  <c r="CG731" i="8" a="1"/>
  <c r="CG731" i="8"/>
  <c r="CH731" i="8" a="1"/>
  <c r="CH731" i="8"/>
  <c r="CI731" i="8" a="1"/>
  <c r="CI731" i="8"/>
  <c r="CJ731" i="8" a="1"/>
  <c r="CJ731" i="8"/>
  <c r="CK731" i="8" a="1"/>
  <c r="CK731" i="8"/>
  <c r="CL731" i="8" a="1"/>
  <c r="CL731" i="8"/>
  <c r="CM731" i="8" a="1"/>
  <c r="CM731" i="8"/>
  <c r="CN731" i="8" a="1"/>
  <c r="CN731" i="8"/>
  <c r="CO731" i="8" a="1"/>
  <c r="CO731" i="8"/>
  <c r="BZ732" i="8" a="1"/>
  <c r="BZ732" i="8"/>
  <c r="CA732" i="8" a="1"/>
  <c r="CA732" i="8"/>
  <c r="CB732" i="8" a="1"/>
  <c r="CB732" i="8"/>
  <c r="CC732" i="8" a="1"/>
  <c r="CC732" i="8"/>
  <c r="CD732" i="8" a="1"/>
  <c r="CD732" i="8"/>
  <c r="CE732" i="8" a="1"/>
  <c r="CE732" i="8"/>
  <c r="CF732" i="8" a="1"/>
  <c r="CF732" i="8"/>
  <c r="CG732" i="8" a="1"/>
  <c r="CG732" i="8"/>
  <c r="CH732" i="8" a="1"/>
  <c r="CH732" i="8"/>
  <c r="CI732" i="8" a="1"/>
  <c r="CI732" i="8"/>
  <c r="CJ732" i="8" a="1"/>
  <c r="CJ732" i="8"/>
  <c r="CK732" i="8" a="1"/>
  <c r="CK732" i="8"/>
  <c r="CL732" i="8" a="1"/>
  <c r="CL732" i="8"/>
  <c r="CM732" i="8" a="1"/>
  <c r="CM732" i="8"/>
  <c r="CN732" i="8" a="1"/>
  <c r="CN732" i="8"/>
  <c r="CO732" i="8" a="1"/>
  <c r="CO732" i="8"/>
  <c r="BZ733" i="8" a="1"/>
  <c r="BZ733" i="8"/>
  <c r="CA733" i="8" a="1"/>
  <c r="CA733" i="8"/>
  <c r="CB733" i="8" a="1"/>
  <c r="CB733" i="8"/>
  <c r="CC733" i="8" a="1"/>
  <c r="CC733" i="8"/>
  <c r="CD733" i="8" a="1"/>
  <c r="CD733" i="8"/>
  <c r="CE733" i="8" a="1"/>
  <c r="CE733" i="8"/>
  <c r="CF733" i="8" a="1"/>
  <c r="CF733" i="8"/>
  <c r="CG733" i="8" a="1"/>
  <c r="CG733" i="8"/>
  <c r="CH733" i="8" a="1"/>
  <c r="CH733" i="8"/>
  <c r="CI733" i="8" a="1"/>
  <c r="CI733" i="8"/>
  <c r="CJ733" i="8" a="1"/>
  <c r="CJ733" i="8"/>
  <c r="CK733" i="8" a="1"/>
  <c r="CK733" i="8"/>
  <c r="CL733" i="8" a="1"/>
  <c r="CL733" i="8"/>
  <c r="CM733" i="8" a="1"/>
  <c r="CM733" i="8"/>
  <c r="CN733" i="8" a="1"/>
  <c r="CN733" i="8"/>
  <c r="CO733" i="8" a="1"/>
  <c r="CO733" i="8"/>
  <c r="BZ734" i="8" a="1"/>
  <c r="BZ734" i="8"/>
  <c r="CA734" i="8" a="1"/>
  <c r="CA734" i="8"/>
  <c r="CB734" i="8" a="1"/>
  <c r="CB734" i="8"/>
  <c r="CC734" i="8" a="1"/>
  <c r="CC734" i="8"/>
  <c r="CD734" i="8" a="1"/>
  <c r="CD734" i="8"/>
  <c r="CE734" i="8" a="1"/>
  <c r="CE734" i="8"/>
  <c r="CF734" i="8" a="1"/>
  <c r="CF734" i="8"/>
  <c r="CG734" i="8" a="1"/>
  <c r="CG734" i="8"/>
  <c r="CH734" i="8" a="1"/>
  <c r="CH734" i="8"/>
  <c r="CI734" i="8" a="1"/>
  <c r="CI734" i="8"/>
  <c r="CJ734" i="8" a="1"/>
  <c r="CJ734" i="8"/>
  <c r="CK734" i="8" a="1"/>
  <c r="CK734" i="8"/>
  <c r="CL734" i="8" a="1"/>
  <c r="CL734" i="8"/>
  <c r="CM734" i="8" a="1"/>
  <c r="CM734" i="8"/>
  <c r="CN734" i="8" a="1"/>
  <c r="CN734" i="8"/>
  <c r="CO734" i="8" a="1"/>
  <c r="CO734" i="8"/>
  <c r="BZ735" i="8" a="1"/>
  <c r="BZ735" i="8"/>
  <c r="CA735" i="8" a="1"/>
  <c r="CA735" i="8"/>
  <c r="CB735" i="8" a="1"/>
  <c r="CB735" i="8"/>
  <c r="CC735" i="8" a="1"/>
  <c r="CC735" i="8"/>
  <c r="CD735" i="8" a="1"/>
  <c r="CD735" i="8"/>
  <c r="CE735" i="8" a="1"/>
  <c r="CE735" i="8"/>
  <c r="CF735" i="8" a="1"/>
  <c r="CF735" i="8"/>
  <c r="CG735" i="8" a="1"/>
  <c r="CG735" i="8"/>
  <c r="CH735" i="8" a="1"/>
  <c r="CH735" i="8"/>
  <c r="CI735" i="8" a="1"/>
  <c r="CI735" i="8"/>
  <c r="CJ735" i="8" a="1"/>
  <c r="CJ735" i="8"/>
  <c r="CK735" i="8" a="1"/>
  <c r="CK735" i="8"/>
  <c r="CL735" i="8" a="1"/>
  <c r="CL735" i="8"/>
  <c r="CM735" i="8" a="1"/>
  <c r="CM735" i="8"/>
  <c r="CN735" i="8" a="1"/>
  <c r="CN735" i="8"/>
  <c r="CO735" i="8" a="1"/>
  <c r="CO735" i="8"/>
  <c r="BZ736" i="8" a="1"/>
  <c r="BZ736" i="8"/>
  <c r="CA736" i="8" a="1"/>
  <c r="CA736" i="8"/>
  <c r="CB736" i="8" a="1"/>
  <c r="CB736" i="8"/>
  <c r="CC736" i="8" a="1"/>
  <c r="CC736" i="8"/>
  <c r="CD736" i="8" a="1"/>
  <c r="CD736" i="8"/>
  <c r="CE736" i="8" a="1"/>
  <c r="CE736" i="8"/>
  <c r="CF736" i="8" a="1"/>
  <c r="CF736" i="8"/>
  <c r="CG736" i="8" a="1"/>
  <c r="CG736" i="8"/>
  <c r="CH736" i="8" a="1"/>
  <c r="CH736" i="8"/>
  <c r="CI736" i="8" a="1"/>
  <c r="CI736" i="8"/>
  <c r="CJ736" i="8" a="1"/>
  <c r="CJ736" i="8"/>
  <c r="CK736" i="8" a="1"/>
  <c r="CK736" i="8"/>
  <c r="CL736" i="8" a="1"/>
  <c r="CL736" i="8"/>
  <c r="CM736" i="8" a="1"/>
  <c r="CM736" i="8"/>
  <c r="CN736" i="8" a="1"/>
  <c r="CN736" i="8"/>
  <c r="CO736" i="8" a="1"/>
  <c r="CO736" i="8"/>
  <c r="BZ737" i="8" a="1"/>
  <c r="BZ737" i="8"/>
  <c r="CA737" i="8" a="1"/>
  <c r="CA737" i="8"/>
  <c r="CB737" i="8" a="1"/>
  <c r="CB737" i="8"/>
  <c r="CC737" i="8" a="1"/>
  <c r="CC737" i="8"/>
  <c r="CD737" i="8" a="1"/>
  <c r="CD737" i="8"/>
  <c r="CE737" i="8" a="1"/>
  <c r="CE737" i="8"/>
  <c r="CF737" i="8" a="1"/>
  <c r="CF737" i="8"/>
  <c r="CG737" i="8" a="1"/>
  <c r="CG737" i="8"/>
  <c r="CH737" i="8" a="1"/>
  <c r="CH737" i="8"/>
  <c r="CI737" i="8" a="1"/>
  <c r="CI737" i="8"/>
  <c r="CJ737" i="8" a="1"/>
  <c r="CJ737" i="8"/>
  <c r="CK737" i="8" a="1"/>
  <c r="CK737" i="8"/>
  <c r="CL737" i="8" a="1"/>
  <c r="CL737" i="8"/>
  <c r="CM737" i="8" a="1"/>
  <c r="CM737" i="8"/>
  <c r="CN737" i="8" a="1"/>
  <c r="CN737" i="8"/>
  <c r="CO737" i="8" a="1"/>
  <c r="CO737" i="8"/>
  <c r="BZ738" i="8" a="1"/>
  <c r="BZ738" i="8"/>
  <c r="CA738" i="8" a="1"/>
  <c r="CA738" i="8"/>
  <c r="CB738" i="8" a="1"/>
  <c r="CB738" i="8"/>
  <c r="CC738" i="8" a="1"/>
  <c r="CC738" i="8"/>
  <c r="CD738" i="8" a="1"/>
  <c r="CD738" i="8"/>
  <c r="CE738" i="8" a="1"/>
  <c r="CE738" i="8"/>
  <c r="CF738" i="8" a="1"/>
  <c r="CF738" i="8"/>
  <c r="CG738" i="8" a="1"/>
  <c r="CG738" i="8"/>
  <c r="CH738" i="8" a="1"/>
  <c r="CH738" i="8"/>
  <c r="CI738" i="8" a="1"/>
  <c r="CI738" i="8"/>
  <c r="CJ738" i="8" a="1"/>
  <c r="CJ738" i="8"/>
  <c r="CK738" i="8" a="1"/>
  <c r="CK738" i="8"/>
  <c r="CL738" i="8" a="1"/>
  <c r="CL738" i="8"/>
  <c r="CM738" i="8" a="1"/>
  <c r="CM738" i="8"/>
  <c r="CN738" i="8" a="1"/>
  <c r="CN738" i="8"/>
  <c r="CO738" i="8" a="1"/>
  <c r="CO738" i="8"/>
  <c r="BZ739" i="8" a="1"/>
  <c r="BZ739" i="8"/>
  <c r="CA739" i="8" a="1"/>
  <c r="CA739" i="8"/>
  <c r="CB739" i="8" a="1"/>
  <c r="CB739" i="8"/>
  <c r="CC739" i="8" a="1"/>
  <c r="CC739" i="8"/>
  <c r="CD739" i="8" a="1"/>
  <c r="CD739" i="8"/>
  <c r="CE739" i="8" a="1"/>
  <c r="CE739" i="8"/>
  <c r="CF739" i="8" a="1"/>
  <c r="CF739" i="8"/>
  <c r="CG739" i="8" a="1"/>
  <c r="CG739" i="8"/>
  <c r="CH739" i="8" a="1"/>
  <c r="CH739" i="8"/>
  <c r="CI739" i="8" a="1"/>
  <c r="CI739" i="8"/>
  <c r="CJ739" i="8" a="1"/>
  <c r="CJ739" i="8"/>
  <c r="CK739" i="8" a="1"/>
  <c r="CK739" i="8"/>
  <c r="CL739" i="8" a="1"/>
  <c r="CL739" i="8"/>
  <c r="CM739" i="8" a="1"/>
  <c r="CM739" i="8"/>
  <c r="CN739" i="8" a="1"/>
  <c r="CN739" i="8"/>
  <c r="CO739" i="8" a="1"/>
  <c r="CO739" i="8"/>
  <c r="BZ740" i="8" a="1"/>
  <c r="BZ740" i="8"/>
  <c r="CA740" i="8" a="1"/>
  <c r="CA740" i="8"/>
  <c r="CB740" i="8" a="1"/>
  <c r="CB740" i="8"/>
  <c r="CC740" i="8" a="1"/>
  <c r="CC740" i="8"/>
  <c r="CD740" i="8" a="1"/>
  <c r="CD740" i="8"/>
  <c r="CE740" i="8" a="1"/>
  <c r="CE740" i="8"/>
  <c r="CF740" i="8" a="1"/>
  <c r="CF740" i="8"/>
  <c r="CG740" i="8" a="1"/>
  <c r="CG740" i="8"/>
  <c r="CH740" i="8" a="1"/>
  <c r="CH740" i="8"/>
  <c r="CI740" i="8" a="1"/>
  <c r="CI740" i="8"/>
  <c r="CJ740" i="8" a="1"/>
  <c r="CJ740" i="8"/>
  <c r="CK740" i="8" a="1"/>
  <c r="CK740" i="8"/>
  <c r="CL740" i="8" a="1"/>
  <c r="CL740" i="8"/>
  <c r="CM740" i="8" a="1"/>
  <c r="CM740" i="8"/>
  <c r="CN740" i="8" a="1"/>
  <c r="CN740" i="8"/>
  <c r="CO740" i="8" a="1"/>
  <c r="CO740" i="8"/>
  <c r="BZ741" i="8" a="1"/>
  <c r="BZ741" i="8"/>
  <c r="CA741" i="8" a="1"/>
  <c r="CA741" i="8"/>
  <c r="CB741" i="8" a="1"/>
  <c r="CB741" i="8"/>
  <c r="CC741" i="8" a="1"/>
  <c r="CC741" i="8"/>
  <c r="CD741" i="8" a="1"/>
  <c r="CD741" i="8"/>
  <c r="CE741" i="8" a="1"/>
  <c r="CE741" i="8"/>
  <c r="CF741" i="8" a="1"/>
  <c r="CF741" i="8"/>
  <c r="CG741" i="8" a="1"/>
  <c r="CG741" i="8"/>
  <c r="CH741" i="8" a="1"/>
  <c r="CH741" i="8"/>
  <c r="CI741" i="8" a="1"/>
  <c r="CI741" i="8"/>
  <c r="CJ741" i="8" a="1"/>
  <c r="CJ741" i="8"/>
  <c r="CK741" i="8" a="1"/>
  <c r="CK741" i="8"/>
  <c r="CL741" i="8" a="1"/>
  <c r="CL741" i="8"/>
  <c r="CM741" i="8" a="1"/>
  <c r="CM741" i="8"/>
  <c r="CN741" i="8" a="1"/>
  <c r="CN741" i="8"/>
  <c r="CO741" i="8" a="1"/>
  <c r="CO741" i="8"/>
  <c r="BZ742" i="8" a="1"/>
  <c r="BZ742" i="8"/>
  <c r="CA742" i="8" a="1"/>
  <c r="CA742" i="8"/>
  <c r="CB742" i="8" a="1"/>
  <c r="CB742" i="8"/>
  <c r="CC742" i="8" a="1"/>
  <c r="CC742" i="8"/>
  <c r="CD742" i="8" a="1"/>
  <c r="CD742" i="8"/>
  <c r="CE742" i="8" a="1"/>
  <c r="CE742" i="8"/>
  <c r="CF742" i="8" a="1"/>
  <c r="CF742" i="8"/>
  <c r="CG742" i="8" a="1"/>
  <c r="CG742" i="8"/>
  <c r="CH742" i="8" a="1"/>
  <c r="CH742" i="8"/>
  <c r="CI742" i="8" a="1"/>
  <c r="CI742" i="8"/>
  <c r="CJ742" i="8" a="1"/>
  <c r="CJ742" i="8"/>
  <c r="CK742" i="8" a="1"/>
  <c r="CK742" i="8"/>
  <c r="CL742" i="8" a="1"/>
  <c r="CL742" i="8"/>
  <c r="CM742" i="8" a="1"/>
  <c r="CM742" i="8"/>
  <c r="CN742" i="8" a="1"/>
  <c r="CN742" i="8"/>
  <c r="CO742" i="8" a="1"/>
  <c r="CO742" i="8"/>
  <c r="BZ743" i="8" a="1"/>
  <c r="BZ743" i="8"/>
  <c r="CA743" i="8" a="1"/>
  <c r="CA743" i="8"/>
  <c r="CB743" i="8" a="1"/>
  <c r="CB743" i="8"/>
  <c r="CC743" i="8" a="1"/>
  <c r="CC743" i="8"/>
  <c r="CD743" i="8" a="1"/>
  <c r="CD743" i="8"/>
  <c r="CE743" i="8" a="1"/>
  <c r="CE743" i="8"/>
  <c r="CF743" i="8" a="1"/>
  <c r="CF743" i="8"/>
  <c r="CG743" i="8" a="1"/>
  <c r="CG743" i="8"/>
  <c r="CH743" i="8" a="1"/>
  <c r="CH743" i="8"/>
  <c r="CI743" i="8" a="1"/>
  <c r="CI743" i="8"/>
  <c r="CJ743" i="8" a="1"/>
  <c r="CJ743" i="8"/>
  <c r="CK743" i="8" a="1"/>
  <c r="CK743" i="8"/>
  <c r="CL743" i="8" a="1"/>
  <c r="CL743" i="8"/>
  <c r="CM743" i="8" a="1"/>
  <c r="CM743" i="8"/>
  <c r="CN743" i="8" a="1"/>
  <c r="CN743" i="8"/>
  <c r="CO743" i="8" a="1"/>
  <c r="CO743" i="8"/>
  <c r="BZ744" i="8" a="1"/>
  <c r="BZ744" i="8"/>
  <c r="CA744" i="8" a="1"/>
  <c r="CA744" i="8"/>
  <c r="CB744" i="8" a="1"/>
  <c r="CB744" i="8"/>
  <c r="CC744" i="8" a="1"/>
  <c r="CC744" i="8"/>
  <c r="CD744" i="8" a="1"/>
  <c r="CD744" i="8"/>
  <c r="CE744" i="8" a="1"/>
  <c r="CE744" i="8"/>
  <c r="CF744" i="8" a="1"/>
  <c r="CF744" i="8"/>
  <c r="CG744" i="8" a="1"/>
  <c r="CG744" i="8"/>
  <c r="CH744" i="8" a="1"/>
  <c r="CH744" i="8"/>
  <c r="CI744" i="8" a="1"/>
  <c r="CI744" i="8"/>
  <c r="CJ744" i="8" a="1"/>
  <c r="CJ744" i="8"/>
  <c r="CK744" i="8" a="1"/>
  <c r="CK744" i="8"/>
  <c r="CL744" i="8" a="1"/>
  <c r="CL744" i="8"/>
  <c r="CM744" i="8" a="1"/>
  <c r="CM744" i="8"/>
  <c r="CN744" i="8" a="1"/>
  <c r="CN744" i="8"/>
  <c r="CO744" i="8" a="1"/>
  <c r="CO744" i="8"/>
  <c r="BZ745" i="8" a="1"/>
  <c r="BZ745" i="8"/>
  <c r="CA745" i="8" a="1"/>
  <c r="CA745" i="8"/>
  <c r="CB745" i="8" a="1"/>
  <c r="CB745" i="8"/>
  <c r="CC745" i="8" a="1"/>
  <c r="CC745" i="8"/>
  <c r="CD745" i="8" a="1"/>
  <c r="CD745" i="8"/>
  <c r="CE745" i="8" a="1"/>
  <c r="CE745" i="8"/>
  <c r="CF745" i="8" a="1"/>
  <c r="CF745" i="8"/>
  <c r="CG745" i="8" a="1"/>
  <c r="CG745" i="8"/>
  <c r="CH745" i="8" a="1"/>
  <c r="CH745" i="8"/>
  <c r="CI745" i="8" a="1"/>
  <c r="CI745" i="8"/>
  <c r="CJ745" i="8" a="1"/>
  <c r="CJ745" i="8"/>
  <c r="CK745" i="8" a="1"/>
  <c r="CK745" i="8"/>
  <c r="CL745" i="8" a="1"/>
  <c r="CL745" i="8"/>
  <c r="CM745" i="8" a="1"/>
  <c r="CM745" i="8"/>
  <c r="CN745" i="8" a="1"/>
  <c r="CN745" i="8"/>
  <c r="CO745" i="8" a="1"/>
  <c r="CO745" i="8"/>
  <c r="BZ746" i="8" a="1"/>
  <c r="BZ746" i="8"/>
  <c r="CA746" i="8" a="1"/>
  <c r="CA746" i="8"/>
  <c r="CB746" i="8" a="1"/>
  <c r="CB746" i="8"/>
  <c r="CC746" i="8" a="1"/>
  <c r="CC746" i="8"/>
  <c r="CD746" i="8" a="1"/>
  <c r="CD746" i="8"/>
  <c r="CE746" i="8" a="1"/>
  <c r="CE746" i="8"/>
  <c r="CF746" i="8" a="1"/>
  <c r="CF746" i="8"/>
  <c r="CG746" i="8" a="1"/>
  <c r="CG746" i="8"/>
  <c r="CH746" i="8" a="1"/>
  <c r="CH746" i="8"/>
  <c r="CI746" i="8" a="1"/>
  <c r="CI746" i="8"/>
  <c r="CJ746" i="8" a="1"/>
  <c r="CJ746" i="8"/>
  <c r="CK746" i="8" a="1"/>
  <c r="CK746" i="8"/>
  <c r="CL746" i="8" a="1"/>
  <c r="CL746" i="8"/>
  <c r="CM746" i="8" a="1"/>
  <c r="CM746" i="8"/>
  <c r="CN746" i="8" a="1"/>
  <c r="CN746" i="8"/>
  <c r="CO746" i="8" a="1"/>
  <c r="CO746" i="8"/>
  <c r="BZ747" i="8" a="1"/>
  <c r="BZ747" i="8"/>
  <c r="CA747" i="8" a="1"/>
  <c r="CA747" i="8"/>
  <c r="CB747" i="8" a="1"/>
  <c r="CB747" i="8"/>
  <c r="CC747" i="8" a="1"/>
  <c r="CC747" i="8"/>
  <c r="CD747" i="8" a="1"/>
  <c r="CD747" i="8"/>
  <c r="CE747" i="8" a="1"/>
  <c r="CE747" i="8"/>
  <c r="CF747" i="8" a="1"/>
  <c r="CF747" i="8"/>
  <c r="CG747" i="8" a="1"/>
  <c r="CG747" i="8"/>
  <c r="CH747" i="8" a="1"/>
  <c r="CH747" i="8"/>
  <c r="CI747" i="8" a="1"/>
  <c r="CI747" i="8"/>
  <c r="CJ747" i="8" a="1"/>
  <c r="CJ747" i="8"/>
  <c r="CK747" i="8" a="1"/>
  <c r="CK747" i="8"/>
  <c r="CL747" i="8" a="1"/>
  <c r="CL747" i="8"/>
  <c r="CM747" i="8" a="1"/>
  <c r="CM747" i="8"/>
  <c r="CN747" i="8" a="1"/>
  <c r="CN747" i="8"/>
  <c r="CO747" i="8" a="1"/>
  <c r="CO747" i="8"/>
  <c r="BZ748" i="8" a="1"/>
  <c r="BZ748" i="8"/>
  <c r="CA748" i="8" a="1"/>
  <c r="CA748" i="8"/>
  <c r="CB748" i="8" a="1"/>
  <c r="CB748" i="8"/>
  <c r="CC748" i="8" a="1"/>
  <c r="CC748" i="8"/>
  <c r="CD748" i="8" a="1"/>
  <c r="CD748" i="8"/>
  <c r="CE748" i="8" a="1"/>
  <c r="CE748" i="8"/>
  <c r="CF748" i="8" a="1"/>
  <c r="CF748" i="8"/>
  <c r="CG748" i="8" a="1"/>
  <c r="CG748" i="8"/>
  <c r="CH748" i="8" a="1"/>
  <c r="CH748" i="8"/>
  <c r="CI748" i="8" a="1"/>
  <c r="CI748" i="8"/>
  <c r="CJ748" i="8" a="1"/>
  <c r="CJ748" i="8"/>
  <c r="CK748" i="8" a="1"/>
  <c r="CK748" i="8"/>
  <c r="CL748" i="8" a="1"/>
  <c r="CL748" i="8"/>
  <c r="CM748" i="8" a="1"/>
  <c r="CM748" i="8"/>
  <c r="CN748" i="8" a="1"/>
  <c r="CN748" i="8"/>
  <c r="CO748" i="8" a="1"/>
  <c r="CO748" i="8"/>
  <c r="BZ749" i="8" a="1"/>
  <c r="BZ749" i="8"/>
  <c r="CA749" i="8" a="1"/>
  <c r="CA749" i="8"/>
  <c r="CB749" i="8" a="1"/>
  <c r="CB749" i="8"/>
  <c r="CC749" i="8" a="1"/>
  <c r="CC749" i="8"/>
  <c r="CD749" i="8" a="1"/>
  <c r="CD749" i="8"/>
  <c r="CE749" i="8" a="1"/>
  <c r="CE749" i="8"/>
  <c r="CF749" i="8" a="1"/>
  <c r="CF749" i="8"/>
  <c r="CG749" i="8" a="1"/>
  <c r="CG749" i="8"/>
  <c r="CH749" i="8" a="1"/>
  <c r="CH749" i="8"/>
  <c r="CI749" i="8" a="1"/>
  <c r="CI749" i="8"/>
  <c r="CJ749" i="8" a="1"/>
  <c r="CJ749" i="8"/>
  <c r="CK749" i="8" a="1"/>
  <c r="CK749" i="8"/>
  <c r="CL749" i="8" a="1"/>
  <c r="CL749" i="8"/>
  <c r="CM749" i="8" a="1"/>
  <c r="CM749" i="8"/>
  <c r="CN749" i="8" a="1"/>
  <c r="CN749" i="8"/>
  <c r="CO749" i="8" a="1"/>
  <c r="CO749" i="8"/>
  <c r="BZ750" i="8" a="1"/>
  <c r="BZ750" i="8"/>
  <c r="CA750" i="8" a="1"/>
  <c r="CA750" i="8"/>
  <c r="CB750" i="8" a="1"/>
  <c r="CB750" i="8"/>
  <c r="CC750" i="8" a="1"/>
  <c r="CC750" i="8"/>
  <c r="CD750" i="8" a="1"/>
  <c r="CD750" i="8"/>
  <c r="CE750" i="8" a="1"/>
  <c r="CE750" i="8"/>
  <c r="CF750" i="8" a="1"/>
  <c r="CF750" i="8"/>
  <c r="CG750" i="8" a="1"/>
  <c r="CG750" i="8"/>
  <c r="CH750" i="8" a="1"/>
  <c r="CH750" i="8"/>
  <c r="CI750" i="8" a="1"/>
  <c r="CI750" i="8"/>
  <c r="CJ750" i="8" a="1"/>
  <c r="CJ750" i="8"/>
  <c r="CK750" i="8" a="1"/>
  <c r="CK750" i="8"/>
  <c r="CL750" i="8" a="1"/>
  <c r="CL750" i="8"/>
  <c r="CM750" i="8" a="1"/>
  <c r="CM750" i="8"/>
  <c r="CN750" i="8" a="1"/>
  <c r="CN750" i="8"/>
  <c r="CO750" i="8" a="1"/>
  <c r="CO750" i="8"/>
  <c r="BZ751" i="8" a="1"/>
  <c r="BZ751" i="8"/>
  <c r="CA751" i="8" a="1"/>
  <c r="CA751" i="8"/>
  <c r="CB751" i="8" a="1"/>
  <c r="CB751" i="8"/>
  <c r="CC751" i="8" a="1"/>
  <c r="CC751" i="8"/>
  <c r="CD751" i="8" a="1"/>
  <c r="CD751" i="8"/>
  <c r="CE751" i="8" a="1"/>
  <c r="CE751" i="8"/>
  <c r="CF751" i="8" a="1"/>
  <c r="CF751" i="8"/>
  <c r="CG751" i="8" a="1"/>
  <c r="CG751" i="8"/>
  <c r="CH751" i="8" a="1"/>
  <c r="CH751" i="8"/>
  <c r="CI751" i="8" a="1"/>
  <c r="CI751" i="8"/>
  <c r="CJ751" i="8" a="1"/>
  <c r="CJ751" i="8"/>
  <c r="CK751" i="8" a="1"/>
  <c r="CK751" i="8"/>
  <c r="CL751" i="8" a="1"/>
  <c r="CL751" i="8"/>
  <c r="CM751" i="8" a="1"/>
  <c r="CM751" i="8"/>
  <c r="CN751" i="8" a="1"/>
  <c r="CN751" i="8"/>
  <c r="CO751" i="8" a="1"/>
  <c r="CO751" i="8"/>
  <c r="BZ752" i="8" a="1"/>
  <c r="BZ752" i="8"/>
  <c r="CA752" i="8" a="1"/>
  <c r="CA752" i="8"/>
  <c r="CB752" i="8" a="1"/>
  <c r="CB752" i="8"/>
  <c r="CC752" i="8" a="1"/>
  <c r="CC752" i="8"/>
  <c r="CD752" i="8" a="1"/>
  <c r="CD752" i="8"/>
  <c r="CE752" i="8" a="1"/>
  <c r="CE752" i="8"/>
  <c r="CF752" i="8" a="1"/>
  <c r="CF752" i="8"/>
  <c r="CG752" i="8" a="1"/>
  <c r="CG752" i="8"/>
  <c r="CH752" i="8" a="1"/>
  <c r="CH752" i="8"/>
  <c r="CI752" i="8" a="1"/>
  <c r="CI752" i="8"/>
  <c r="CJ752" i="8" a="1"/>
  <c r="CJ752" i="8"/>
  <c r="CK752" i="8" a="1"/>
  <c r="CK752" i="8"/>
  <c r="CL752" i="8" a="1"/>
  <c r="CL752" i="8"/>
  <c r="CM752" i="8" a="1"/>
  <c r="CM752" i="8"/>
  <c r="CN752" i="8" a="1"/>
  <c r="CN752" i="8"/>
  <c r="CO752" i="8" a="1"/>
  <c r="CO752" i="8"/>
  <c r="BZ753" i="8" a="1"/>
  <c r="BZ753" i="8"/>
  <c r="CA753" i="8" a="1"/>
  <c r="CA753" i="8"/>
  <c r="CB753" i="8" a="1"/>
  <c r="CB753" i="8"/>
  <c r="CC753" i="8" a="1"/>
  <c r="CC753" i="8"/>
  <c r="CD753" i="8" a="1"/>
  <c r="CD753" i="8"/>
  <c r="CE753" i="8" a="1"/>
  <c r="CE753" i="8"/>
  <c r="CF753" i="8" a="1"/>
  <c r="CF753" i="8"/>
  <c r="CG753" i="8" a="1"/>
  <c r="CG753" i="8"/>
  <c r="CH753" i="8" a="1"/>
  <c r="CH753" i="8"/>
  <c r="CI753" i="8" a="1"/>
  <c r="CI753" i="8"/>
  <c r="CJ753" i="8" a="1"/>
  <c r="CJ753" i="8"/>
  <c r="CK753" i="8" a="1"/>
  <c r="CK753" i="8"/>
  <c r="CL753" i="8" a="1"/>
  <c r="CL753" i="8"/>
  <c r="CM753" i="8" a="1"/>
  <c r="CM753" i="8"/>
  <c r="CN753" i="8" a="1"/>
  <c r="CN753" i="8"/>
  <c r="CO753" i="8" a="1"/>
  <c r="CO753" i="8"/>
  <c r="BZ754" i="8" a="1"/>
  <c r="BZ754" i="8"/>
  <c r="CA754" i="8" a="1"/>
  <c r="CA754" i="8"/>
  <c r="CB754" i="8" a="1"/>
  <c r="CB754" i="8"/>
  <c r="CC754" i="8" a="1"/>
  <c r="CC754" i="8"/>
  <c r="CD754" i="8" a="1"/>
  <c r="CD754" i="8"/>
  <c r="CE754" i="8" a="1"/>
  <c r="CE754" i="8"/>
  <c r="CF754" i="8" a="1"/>
  <c r="CF754" i="8"/>
  <c r="CG754" i="8" a="1"/>
  <c r="CG754" i="8"/>
  <c r="CH754" i="8" a="1"/>
  <c r="CH754" i="8"/>
  <c r="CI754" i="8" a="1"/>
  <c r="CI754" i="8"/>
  <c r="CJ754" i="8" a="1"/>
  <c r="CJ754" i="8"/>
  <c r="CK754" i="8" a="1"/>
  <c r="CK754" i="8"/>
  <c r="CL754" i="8" a="1"/>
  <c r="CL754" i="8"/>
  <c r="CM754" i="8" a="1"/>
  <c r="CM754" i="8"/>
  <c r="CN754" i="8" a="1"/>
  <c r="CN754" i="8"/>
  <c r="CO754" i="8" a="1"/>
  <c r="CO754" i="8"/>
  <c r="BZ755" i="8" a="1"/>
  <c r="BZ755" i="8"/>
  <c r="CA755" i="8" a="1"/>
  <c r="CA755" i="8"/>
  <c r="CB755" i="8" a="1"/>
  <c r="CB755" i="8"/>
  <c r="CC755" i="8" a="1"/>
  <c r="CC755" i="8"/>
  <c r="CD755" i="8" a="1"/>
  <c r="CD755" i="8"/>
  <c r="CE755" i="8" a="1"/>
  <c r="CE755" i="8"/>
  <c r="CF755" i="8" a="1"/>
  <c r="CF755" i="8"/>
  <c r="CG755" i="8" a="1"/>
  <c r="CG755" i="8"/>
  <c r="CH755" i="8" a="1"/>
  <c r="CH755" i="8"/>
  <c r="CI755" i="8" a="1"/>
  <c r="CI755" i="8"/>
  <c r="CJ755" i="8" a="1"/>
  <c r="CJ755" i="8"/>
  <c r="CK755" i="8" a="1"/>
  <c r="CK755" i="8"/>
  <c r="CL755" i="8" a="1"/>
  <c r="CL755" i="8"/>
  <c r="CM755" i="8" a="1"/>
  <c r="CM755" i="8"/>
  <c r="CN755" i="8" a="1"/>
  <c r="CN755" i="8"/>
  <c r="CO755" i="8" a="1"/>
  <c r="CO755" i="8"/>
  <c r="BZ756" i="8" a="1"/>
  <c r="BZ756" i="8"/>
  <c r="CA756" i="8" a="1"/>
  <c r="CA756" i="8"/>
  <c r="CB756" i="8" a="1"/>
  <c r="CB756" i="8"/>
  <c r="CC756" i="8" a="1"/>
  <c r="CC756" i="8"/>
  <c r="CD756" i="8" a="1"/>
  <c r="CD756" i="8"/>
  <c r="CE756" i="8" a="1"/>
  <c r="CE756" i="8"/>
  <c r="CF756" i="8" a="1"/>
  <c r="CF756" i="8"/>
  <c r="CG756" i="8" a="1"/>
  <c r="CG756" i="8"/>
  <c r="CH756" i="8" a="1"/>
  <c r="CH756" i="8"/>
  <c r="CI756" i="8" a="1"/>
  <c r="CI756" i="8"/>
  <c r="CJ756" i="8" a="1"/>
  <c r="CJ756" i="8"/>
  <c r="CK756" i="8" a="1"/>
  <c r="CK756" i="8"/>
  <c r="CL756" i="8" a="1"/>
  <c r="CL756" i="8"/>
  <c r="CM756" i="8" a="1"/>
  <c r="CM756" i="8"/>
  <c r="CN756" i="8" a="1"/>
  <c r="CN756" i="8"/>
  <c r="CO756" i="8" a="1"/>
  <c r="CO756" i="8"/>
  <c r="BZ757" i="8" a="1"/>
  <c r="BZ757" i="8"/>
  <c r="CA757" i="8" a="1"/>
  <c r="CA757" i="8"/>
  <c r="CB757" i="8" a="1"/>
  <c r="CB757" i="8"/>
  <c r="CC757" i="8" a="1"/>
  <c r="CC757" i="8"/>
  <c r="CD757" i="8" a="1"/>
  <c r="CD757" i="8"/>
  <c r="CE757" i="8" a="1"/>
  <c r="CE757" i="8"/>
  <c r="CF757" i="8" a="1"/>
  <c r="CF757" i="8"/>
  <c r="CG757" i="8" a="1"/>
  <c r="CG757" i="8"/>
  <c r="CH757" i="8" a="1"/>
  <c r="CH757" i="8"/>
  <c r="CI757" i="8" a="1"/>
  <c r="CI757" i="8"/>
  <c r="CJ757" i="8" a="1"/>
  <c r="CJ757" i="8"/>
  <c r="CK757" i="8" a="1"/>
  <c r="CK757" i="8"/>
  <c r="CL757" i="8" a="1"/>
  <c r="CL757" i="8"/>
  <c r="CM757" i="8" a="1"/>
  <c r="CM757" i="8"/>
  <c r="CN757" i="8" a="1"/>
  <c r="CN757" i="8"/>
  <c r="CO757" i="8" a="1"/>
  <c r="CO757" i="8"/>
  <c r="BZ758" i="8" a="1"/>
  <c r="BZ758" i="8"/>
  <c r="CA758" i="8" a="1"/>
  <c r="CA758" i="8"/>
  <c r="CB758" i="8" a="1"/>
  <c r="CB758" i="8"/>
  <c r="CC758" i="8" a="1"/>
  <c r="CC758" i="8"/>
  <c r="CD758" i="8" a="1"/>
  <c r="CD758" i="8"/>
  <c r="CE758" i="8" a="1"/>
  <c r="CE758" i="8"/>
  <c r="CF758" i="8" a="1"/>
  <c r="CF758" i="8"/>
  <c r="CG758" i="8" a="1"/>
  <c r="CG758" i="8"/>
  <c r="CH758" i="8" a="1"/>
  <c r="CH758" i="8"/>
  <c r="CI758" i="8" a="1"/>
  <c r="CI758" i="8"/>
  <c r="CJ758" i="8" a="1"/>
  <c r="CJ758" i="8"/>
  <c r="CK758" i="8" a="1"/>
  <c r="CK758" i="8"/>
  <c r="CL758" i="8" a="1"/>
  <c r="CL758" i="8"/>
  <c r="CM758" i="8" a="1"/>
  <c r="CM758" i="8"/>
  <c r="CN758" i="8" a="1"/>
  <c r="CN758" i="8"/>
  <c r="CO758" i="8" a="1"/>
  <c r="CO758" i="8"/>
  <c r="BZ759" i="8" a="1"/>
  <c r="BZ759" i="8"/>
  <c r="CA759" i="8" a="1"/>
  <c r="CA759" i="8"/>
  <c r="CB759" i="8" a="1"/>
  <c r="CB759" i="8"/>
  <c r="CC759" i="8" a="1"/>
  <c r="CC759" i="8"/>
  <c r="CD759" i="8" a="1"/>
  <c r="CD759" i="8"/>
  <c r="CE759" i="8" a="1"/>
  <c r="CE759" i="8"/>
  <c r="CF759" i="8" a="1"/>
  <c r="CF759" i="8"/>
  <c r="CG759" i="8" a="1"/>
  <c r="CG759" i="8"/>
  <c r="CH759" i="8" a="1"/>
  <c r="CH759" i="8"/>
  <c r="CI759" i="8" a="1"/>
  <c r="CI759" i="8"/>
  <c r="CJ759" i="8" a="1"/>
  <c r="CJ759" i="8"/>
  <c r="CK759" i="8" a="1"/>
  <c r="CK759" i="8"/>
  <c r="CL759" i="8" a="1"/>
  <c r="CL759" i="8"/>
  <c r="CM759" i="8" a="1"/>
  <c r="CM759" i="8"/>
  <c r="CN759" i="8" a="1"/>
  <c r="CN759" i="8"/>
  <c r="CO759" i="8" a="1"/>
  <c r="CO759" i="8"/>
  <c r="BZ760" i="8" a="1"/>
  <c r="BZ760" i="8"/>
  <c r="CA760" i="8" a="1"/>
  <c r="CA760" i="8"/>
  <c r="CB760" i="8" a="1"/>
  <c r="CB760" i="8"/>
  <c r="CC760" i="8" a="1"/>
  <c r="CC760" i="8"/>
  <c r="CD760" i="8" a="1"/>
  <c r="CD760" i="8"/>
  <c r="CE760" i="8" a="1"/>
  <c r="CE760" i="8"/>
  <c r="CF760" i="8" a="1"/>
  <c r="CF760" i="8"/>
  <c r="CG760" i="8" a="1"/>
  <c r="CG760" i="8"/>
  <c r="CH760" i="8" a="1"/>
  <c r="CH760" i="8"/>
  <c r="CI760" i="8" a="1"/>
  <c r="CI760" i="8"/>
  <c r="CJ760" i="8" a="1"/>
  <c r="CJ760" i="8"/>
  <c r="CK760" i="8" a="1"/>
  <c r="CK760" i="8"/>
  <c r="CL760" i="8" a="1"/>
  <c r="CL760" i="8"/>
  <c r="CM760" i="8" a="1"/>
  <c r="CM760" i="8"/>
  <c r="CN760" i="8" a="1"/>
  <c r="CN760" i="8"/>
  <c r="CO760" i="8" a="1"/>
  <c r="CO760" i="8"/>
  <c r="BZ761" i="8" a="1"/>
  <c r="BZ761" i="8"/>
  <c r="CA761" i="8" a="1"/>
  <c r="CA761" i="8"/>
  <c r="CB761" i="8" a="1"/>
  <c r="CB761" i="8"/>
  <c r="CC761" i="8" a="1"/>
  <c r="CC761" i="8"/>
  <c r="CD761" i="8" a="1"/>
  <c r="CD761" i="8"/>
  <c r="CE761" i="8" a="1"/>
  <c r="CE761" i="8"/>
  <c r="CF761" i="8" a="1"/>
  <c r="CF761" i="8"/>
  <c r="CG761" i="8" a="1"/>
  <c r="CG761" i="8"/>
  <c r="CH761" i="8" a="1"/>
  <c r="CH761" i="8"/>
  <c r="CI761" i="8" a="1"/>
  <c r="CI761" i="8"/>
  <c r="CJ761" i="8" a="1"/>
  <c r="CJ761" i="8"/>
  <c r="CK761" i="8" a="1"/>
  <c r="CK761" i="8"/>
  <c r="CL761" i="8" a="1"/>
  <c r="CL761" i="8"/>
  <c r="CM761" i="8" a="1"/>
  <c r="CM761" i="8"/>
  <c r="CN761" i="8" a="1"/>
  <c r="CN761" i="8"/>
  <c r="CO761" i="8" a="1"/>
  <c r="CO761" i="8"/>
  <c r="BZ762" i="8" a="1"/>
  <c r="BZ762" i="8"/>
  <c r="CA762" i="8" a="1"/>
  <c r="CA762" i="8"/>
  <c r="CB762" i="8" a="1"/>
  <c r="CB762" i="8"/>
  <c r="CC762" i="8" a="1"/>
  <c r="CC762" i="8"/>
  <c r="CD762" i="8" a="1"/>
  <c r="CD762" i="8"/>
  <c r="CE762" i="8" a="1"/>
  <c r="CE762" i="8"/>
  <c r="CF762" i="8" a="1"/>
  <c r="CF762" i="8"/>
  <c r="CG762" i="8" a="1"/>
  <c r="CG762" i="8"/>
  <c r="CH762" i="8" a="1"/>
  <c r="CH762" i="8"/>
  <c r="CI762" i="8" a="1"/>
  <c r="CI762" i="8"/>
  <c r="CJ762" i="8" a="1"/>
  <c r="CJ762" i="8"/>
  <c r="CK762" i="8" a="1"/>
  <c r="CK762" i="8"/>
  <c r="CL762" i="8" a="1"/>
  <c r="CL762" i="8"/>
  <c r="CM762" i="8" a="1"/>
  <c r="CM762" i="8"/>
  <c r="CN762" i="8" a="1"/>
  <c r="CN762" i="8"/>
  <c r="CO762" i="8" a="1"/>
  <c r="CO762" i="8"/>
  <c r="BZ763" i="8" a="1"/>
  <c r="BZ763" i="8"/>
  <c r="CA763" i="8" a="1"/>
  <c r="CA763" i="8"/>
  <c r="CB763" i="8" a="1"/>
  <c r="CB763" i="8"/>
  <c r="CC763" i="8" a="1"/>
  <c r="CC763" i="8"/>
  <c r="CD763" i="8" a="1"/>
  <c r="CD763" i="8"/>
  <c r="CE763" i="8" a="1"/>
  <c r="CE763" i="8"/>
  <c r="CF763" i="8" a="1"/>
  <c r="CF763" i="8"/>
  <c r="CG763" i="8" a="1"/>
  <c r="CG763" i="8"/>
  <c r="CH763" i="8" a="1"/>
  <c r="CH763" i="8"/>
  <c r="CI763" i="8" a="1"/>
  <c r="CI763" i="8"/>
  <c r="CJ763" i="8" a="1"/>
  <c r="CJ763" i="8"/>
  <c r="CK763" i="8" a="1"/>
  <c r="CK763" i="8"/>
  <c r="CL763" i="8" a="1"/>
  <c r="CL763" i="8"/>
  <c r="CM763" i="8" a="1"/>
  <c r="CM763" i="8"/>
  <c r="CN763" i="8" a="1"/>
  <c r="CN763" i="8"/>
  <c r="CO763" i="8" a="1"/>
  <c r="CO763" i="8"/>
  <c r="BZ764" i="8" a="1"/>
  <c r="BZ764" i="8"/>
  <c r="CA764" i="8" a="1"/>
  <c r="CA764" i="8"/>
  <c r="CB764" i="8" a="1"/>
  <c r="CB764" i="8"/>
  <c r="CC764" i="8" a="1"/>
  <c r="CC764" i="8"/>
  <c r="CD764" i="8" a="1"/>
  <c r="CD764" i="8"/>
  <c r="CE764" i="8" a="1"/>
  <c r="CE764" i="8"/>
  <c r="CF764" i="8" a="1"/>
  <c r="CF764" i="8"/>
  <c r="CG764" i="8" a="1"/>
  <c r="CG764" i="8"/>
  <c r="CH764" i="8" a="1"/>
  <c r="CH764" i="8"/>
  <c r="CI764" i="8" a="1"/>
  <c r="CI764" i="8"/>
  <c r="CJ764" i="8" a="1"/>
  <c r="CJ764" i="8"/>
  <c r="CK764" i="8" a="1"/>
  <c r="CK764" i="8"/>
  <c r="CL764" i="8" a="1"/>
  <c r="CL764" i="8"/>
  <c r="CM764" i="8" a="1"/>
  <c r="CM764" i="8"/>
  <c r="CN764" i="8" a="1"/>
  <c r="CN764" i="8"/>
  <c r="CO764" i="8" a="1"/>
  <c r="CO764" i="8"/>
  <c r="BZ765" i="8" a="1"/>
  <c r="BZ765" i="8"/>
  <c r="CA765" i="8" a="1"/>
  <c r="CA765" i="8"/>
  <c r="CB765" i="8" a="1"/>
  <c r="CB765" i="8"/>
  <c r="CC765" i="8" a="1"/>
  <c r="CC765" i="8"/>
  <c r="CD765" i="8" a="1"/>
  <c r="CD765" i="8"/>
  <c r="CE765" i="8" a="1"/>
  <c r="CE765" i="8"/>
  <c r="CF765" i="8" a="1"/>
  <c r="CF765" i="8"/>
  <c r="CG765" i="8" a="1"/>
  <c r="CG765" i="8"/>
  <c r="CH765" i="8" a="1"/>
  <c r="CH765" i="8"/>
  <c r="CI765" i="8" a="1"/>
  <c r="CI765" i="8"/>
  <c r="CJ765" i="8" a="1"/>
  <c r="CJ765" i="8"/>
  <c r="CK765" i="8" a="1"/>
  <c r="CK765" i="8"/>
  <c r="CL765" i="8" a="1"/>
  <c r="CL765" i="8"/>
  <c r="CM765" i="8" a="1"/>
  <c r="CM765" i="8"/>
  <c r="CN765" i="8" a="1"/>
  <c r="CN765" i="8"/>
  <c r="CO765" i="8" a="1"/>
  <c r="CO765" i="8"/>
  <c r="BZ766" i="8" a="1"/>
  <c r="BZ766" i="8"/>
  <c r="CA766" i="8" a="1"/>
  <c r="CA766" i="8"/>
  <c r="CB766" i="8" a="1"/>
  <c r="CB766" i="8"/>
  <c r="CC766" i="8" a="1"/>
  <c r="CC766" i="8"/>
  <c r="CD766" i="8" a="1"/>
  <c r="CD766" i="8"/>
  <c r="CE766" i="8" a="1"/>
  <c r="CE766" i="8"/>
  <c r="CF766" i="8" a="1"/>
  <c r="CF766" i="8"/>
  <c r="CG766" i="8" a="1"/>
  <c r="CG766" i="8"/>
  <c r="CH766" i="8" a="1"/>
  <c r="CH766" i="8"/>
  <c r="CI766" i="8" a="1"/>
  <c r="CI766" i="8"/>
  <c r="CJ766" i="8" a="1"/>
  <c r="CJ766" i="8"/>
  <c r="CK766" i="8" a="1"/>
  <c r="CK766" i="8"/>
  <c r="CL766" i="8" a="1"/>
  <c r="CL766" i="8"/>
  <c r="CM766" i="8" a="1"/>
  <c r="CM766" i="8"/>
  <c r="CN766" i="8" a="1"/>
  <c r="CN766" i="8"/>
  <c r="CO766" i="8" a="1"/>
  <c r="CO766" i="8"/>
  <c r="BZ767" i="8" a="1"/>
  <c r="BZ767" i="8"/>
  <c r="CA767" i="8" a="1"/>
  <c r="CA767" i="8"/>
  <c r="CB767" i="8" a="1"/>
  <c r="CB767" i="8"/>
  <c r="CC767" i="8" a="1"/>
  <c r="CC767" i="8"/>
  <c r="CD767" i="8" a="1"/>
  <c r="CD767" i="8"/>
  <c r="CE767" i="8" a="1"/>
  <c r="CE767" i="8"/>
  <c r="CF767" i="8" a="1"/>
  <c r="CF767" i="8"/>
  <c r="CG767" i="8" a="1"/>
  <c r="CG767" i="8"/>
  <c r="CH767" i="8" a="1"/>
  <c r="CH767" i="8"/>
  <c r="CI767" i="8" a="1"/>
  <c r="CI767" i="8"/>
  <c r="CJ767" i="8" a="1"/>
  <c r="CJ767" i="8"/>
  <c r="CK767" i="8" a="1"/>
  <c r="CK767" i="8"/>
  <c r="CL767" i="8" a="1"/>
  <c r="CL767" i="8"/>
  <c r="CM767" i="8" a="1"/>
  <c r="CM767" i="8"/>
  <c r="CN767" i="8" a="1"/>
  <c r="CN767" i="8"/>
  <c r="CO767" i="8" a="1"/>
  <c r="CO767" i="8"/>
  <c r="BZ768" i="8" a="1"/>
  <c r="BZ768" i="8"/>
  <c r="CA768" i="8" a="1"/>
  <c r="CA768" i="8"/>
  <c r="CB768" i="8" a="1"/>
  <c r="CB768" i="8"/>
  <c r="CC768" i="8" a="1"/>
  <c r="CC768" i="8"/>
  <c r="CD768" i="8" a="1"/>
  <c r="CD768" i="8"/>
  <c r="CE768" i="8" a="1"/>
  <c r="CE768" i="8"/>
  <c r="CF768" i="8" a="1"/>
  <c r="CF768" i="8"/>
  <c r="CG768" i="8" a="1"/>
  <c r="CG768" i="8"/>
  <c r="CH768" i="8" a="1"/>
  <c r="CH768" i="8"/>
  <c r="CI768" i="8" a="1"/>
  <c r="CI768" i="8"/>
  <c r="CJ768" i="8" a="1"/>
  <c r="CJ768" i="8"/>
  <c r="CK768" i="8" a="1"/>
  <c r="CK768" i="8"/>
  <c r="CL768" i="8" a="1"/>
  <c r="CL768" i="8"/>
  <c r="CM768" i="8" a="1"/>
  <c r="CM768" i="8"/>
  <c r="CN768" i="8" a="1"/>
  <c r="CN768" i="8"/>
  <c r="CO768" i="8" a="1"/>
  <c r="CO768" i="8"/>
  <c r="BZ769" i="8" a="1"/>
  <c r="BZ769" i="8"/>
  <c r="CA769" i="8" a="1"/>
  <c r="CA769" i="8"/>
  <c r="CB769" i="8" a="1"/>
  <c r="CB769" i="8"/>
  <c r="CC769" i="8" a="1"/>
  <c r="CC769" i="8"/>
  <c r="CD769" i="8" a="1"/>
  <c r="CD769" i="8"/>
  <c r="CE769" i="8" a="1"/>
  <c r="CE769" i="8"/>
  <c r="CF769" i="8" a="1"/>
  <c r="CF769" i="8"/>
  <c r="CG769" i="8" a="1"/>
  <c r="CG769" i="8"/>
  <c r="CH769" i="8" a="1"/>
  <c r="CH769" i="8"/>
  <c r="CI769" i="8" a="1"/>
  <c r="CI769" i="8"/>
  <c r="CJ769" i="8" a="1"/>
  <c r="CJ769" i="8"/>
  <c r="CK769" i="8" a="1"/>
  <c r="CK769" i="8"/>
  <c r="CL769" i="8" a="1"/>
  <c r="CL769" i="8"/>
  <c r="CM769" i="8" a="1"/>
  <c r="CM769" i="8"/>
  <c r="CN769" i="8" a="1"/>
  <c r="CN769" i="8"/>
  <c r="CO769" i="8" a="1"/>
  <c r="CO769" i="8"/>
  <c r="BZ770" i="8" a="1"/>
  <c r="BZ770" i="8"/>
  <c r="CA770" i="8" a="1"/>
  <c r="CA770" i="8"/>
  <c r="CB770" i="8" a="1"/>
  <c r="CB770" i="8"/>
  <c r="CC770" i="8" a="1"/>
  <c r="CC770" i="8"/>
  <c r="CD770" i="8" a="1"/>
  <c r="CD770" i="8"/>
  <c r="CE770" i="8" a="1"/>
  <c r="CE770" i="8"/>
  <c r="CF770" i="8" a="1"/>
  <c r="CF770" i="8"/>
  <c r="CG770" i="8" a="1"/>
  <c r="CG770" i="8"/>
  <c r="CH770" i="8" a="1"/>
  <c r="CH770" i="8"/>
  <c r="CI770" i="8" a="1"/>
  <c r="CI770" i="8"/>
  <c r="CJ770" i="8" a="1"/>
  <c r="CJ770" i="8"/>
  <c r="CK770" i="8" a="1"/>
  <c r="CK770" i="8"/>
  <c r="CL770" i="8" a="1"/>
  <c r="CL770" i="8"/>
  <c r="CM770" i="8" a="1"/>
  <c r="CM770" i="8"/>
  <c r="CN770" i="8" a="1"/>
  <c r="CN770" i="8"/>
  <c r="CO770" i="8" a="1"/>
  <c r="CO770" i="8"/>
  <c r="BZ771" i="8" a="1"/>
  <c r="BZ771" i="8"/>
  <c r="CA771" i="8" a="1"/>
  <c r="CA771" i="8"/>
  <c r="CB771" i="8" a="1"/>
  <c r="CB771" i="8"/>
  <c r="CC771" i="8" a="1"/>
  <c r="CC771" i="8"/>
  <c r="CD771" i="8" a="1"/>
  <c r="CD771" i="8"/>
  <c r="CE771" i="8" a="1"/>
  <c r="CE771" i="8"/>
  <c r="CF771" i="8" a="1"/>
  <c r="CF771" i="8"/>
  <c r="CG771" i="8" a="1"/>
  <c r="CG771" i="8"/>
  <c r="CH771" i="8" a="1"/>
  <c r="CH771" i="8"/>
  <c r="CI771" i="8" a="1"/>
  <c r="CI771" i="8"/>
  <c r="CJ771" i="8" a="1"/>
  <c r="CJ771" i="8"/>
  <c r="CK771" i="8" a="1"/>
  <c r="CK771" i="8"/>
  <c r="CL771" i="8" a="1"/>
  <c r="CL771" i="8"/>
  <c r="CM771" i="8" a="1"/>
  <c r="CM771" i="8"/>
  <c r="CN771" i="8" a="1"/>
  <c r="CN771" i="8"/>
  <c r="CO771" i="8" a="1"/>
  <c r="CO771" i="8"/>
  <c r="BZ772" i="8" a="1"/>
  <c r="BZ772" i="8"/>
  <c r="CA772" i="8" a="1"/>
  <c r="CA772" i="8"/>
  <c r="CB772" i="8" a="1"/>
  <c r="CB772" i="8"/>
  <c r="CC772" i="8" a="1"/>
  <c r="CC772" i="8"/>
  <c r="CD772" i="8" a="1"/>
  <c r="CD772" i="8"/>
  <c r="CE772" i="8" a="1"/>
  <c r="CE772" i="8"/>
  <c r="CF772" i="8" a="1"/>
  <c r="CF772" i="8"/>
  <c r="CG772" i="8" a="1"/>
  <c r="CG772" i="8"/>
  <c r="CH772" i="8" a="1"/>
  <c r="CH772" i="8"/>
  <c r="CI772" i="8" a="1"/>
  <c r="CI772" i="8"/>
  <c r="CJ772" i="8" a="1"/>
  <c r="CJ772" i="8"/>
  <c r="CK772" i="8" a="1"/>
  <c r="CK772" i="8"/>
  <c r="CL772" i="8" a="1"/>
  <c r="CL772" i="8"/>
  <c r="CM772" i="8" a="1"/>
  <c r="CM772" i="8"/>
  <c r="CN772" i="8" a="1"/>
  <c r="CN772" i="8"/>
  <c r="CO772" i="8" a="1"/>
  <c r="CO772" i="8"/>
  <c r="BZ773" i="8" a="1"/>
  <c r="BZ773" i="8"/>
  <c r="CA773" i="8" a="1"/>
  <c r="CA773" i="8"/>
  <c r="CB773" i="8" a="1"/>
  <c r="CB773" i="8"/>
  <c r="CC773" i="8" a="1"/>
  <c r="CC773" i="8"/>
  <c r="CD773" i="8" a="1"/>
  <c r="CD773" i="8"/>
  <c r="CE773" i="8" a="1"/>
  <c r="CE773" i="8"/>
  <c r="CF773" i="8" a="1"/>
  <c r="CF773" i="8"/>
  <c r="CG773" i="8" a="1"/>
  <c r="CG773" i="8"/>
  <c r="CH773" i="8" a="1"/>
  <c r="CH773" i="8"/>
  <c r="CI773" i="8" a="1"/>
  <c r="CI773" i="8"/>
  <c r="CJ773" i="8" a="1"/>
  <c r="CJ773" i="8"/>
  <c r="CK773" i="8" a="1"/>
  <c r="CK773" i="8"/>
  <c r="CL773" i="8" a="1"/>
  <c r="CL773" i="8"/>
  <c r="CM773" i="8" a="1"/>
  <c r="CM773" i="8"/>
  <c r="CN773" i="8" a="1"/>
  <c r="CN773" i="8"/>
  <c r="CO773" i="8" a="1"/>
  <c r="CO773" i="8"/>
  <c r="BZ774" i="8" a="1"/>
  <c r="BZ774" i="8"/>
  <c r="CA774" i="8" a="1"/>
  <c r="CA774" i="8"/>
  <c r="CB774" i="8" a="1"/>
  <c r="CB774" i="8"/>
  <c r="CC774" i="8" a="1"/>
  <c r="CC774" i="8"/>
  <c r="CD774" i="8" a="1"/>
  <c r="CD774" i="8"/>
  <c r="CE774" i="8" a="1"/>
  <c r="CE774" i="8"/>
  <c r="CF774" i="8" a="1"/>
  <c r="CF774" i="8"/>
  <c r="CG774" i="8" a="1"/>
  <c r="CG774" i="8"/>
  <c r="CH774" i="8" a="1"/>
  <c r="CH774" i="8"/>
  <c r="CI774" i="8" a="1"/>
  <c r="CI774" i="8"/>
  <c r="CJ774" i="8" a="1"/>
  <c r="CJ774" i="8"/>
  <c r="CK774" i="8" a="1"/>
  <c r="CK774" i="8"/>
  <c r="CL774" i="8" a="1"/>
  <c r="CL774" i="8"/>
  <c r="CM774" i="8" a="1"/>
  <c r="CM774" i="8"/>
  <c r="CN774" i="8" a="1"/>
  <c r="CN774" i="8"/>
  <c r="CO774" i="8" a="1"/>
  <c r="CO774" i="8"/>
  <c r="BZ775" i="8" a="1"/>
  <c r="BZ775" i="8"/>
  <c r="CA775" i="8" a="1"/>
  <c r="CA775" i="8"/>
  <c r="CB775" i="8" a="1"/>
  <c r="CB775" i="8"/>
  <c r="CC775" i="8" a="1"/>
  <c r="CC775" i="8"/>
  <c r="CD775" i="8" a="1"/>
  <c r="CD775" i="8"/>
  <c r="CE775" i="8" a="1"/>
  <c r="CE775" i="8"/>
  <c r="CF775" i="8" a="1"/>
  <c r="CF775" i="8"/>
  <c r="CG775" i="8" a="1"/>
  <c r="CG775" i="8"/>
  <c r="CH775" i="8" a="1"/>
  <c r="CH775" i="8"/>
  <c r="CI775" i="8" a="1"/>
  <c r="CI775" i="8"/>
  <c r="CJ775" i="8" a="1"/>
  <c r="CJ775" i="8"/>
  <c r="CK775" i="8" a="1"/>
  <c r="CK775" i="8"/>
  <c r="CL775" i="8" a="1"/>
  <c r="CL775" i="8"/>
  <c r="CM775" i="8" a="1"/>
  <c r="CM775" i="8"/>
  <c r="CN775" i="8" a="1"/>
  <c r="CN775" i="8"/>
  <c r="CO775" i="8" a="1"/>
  <c r="CO775" i="8"/>
  <c r="BZ776" i="8" a="1"/>
  <c r="BZ776" i="8"/>
  <c r="CA776" i="8" a="1"/>
  <c r="CA776" i="8"/>
  <c r="CB776" i="8" a="1"/>
  <c r="CB776" i="8"/>
  <c r="CC776" i="8" a="1"/>
  <c r="CC776" i="8"/>
  <c r="CD776" i="8" a="1"/>
  <c r="CD776" i="8"/>
  <c r="CE776" i="8" a="1"/>
  <c r="CE776" i="8"/>
  <c r="CF776" i="8" a="1"/>
  <c r="CF776" i="8"/>
  <c r="CG776" i="8" a="1"/>
  <c r="CG776" i="8"/>
  <c r="CH776" i="8" a="1"/>
  <c r="CH776" i="8"/>
  <c r="CI776" i="8" a="1"/>
  <c r="CI776" i="8"/>
  <c r="CJ776" i="8" a="1"/>
  <c r="CJ776" i="8"/>
  <c r="CK776" i="8" a="1"/>
  <c r="CK776" i="8"/>
  <c r="CL776" i="8" a="1"/>
  <c r="CL776" i="8"/>
  <c r="CM776" i="8" a="1"/>
  <c r="CM776" i="8"/>
  <c r="CN776" i="8" a="1"/>
  <c r="CN776" i="8"/>
  <c r="CO776" i="8" a="1"/>
  <c r="CO776" i="8"/>
  <c r="BZ777" i="8" a="1"/>
  <c r="BZ777" i="8"/>
  <c r="CA777" i="8" a="1"/>
  <c r="CA777" i="8"/>
  <c r="CB777" i="8" a="1"/>
  <c r="CB777" i="8"/>
  <c r="CC777" i="8" a="1"/>
  <c r="CC777" i="8"/>
  <c r="CD777" i="8" a="1"/>
  <c r="CD777" i="8"/>
  <c r="CE777" i="8" a="1"/>
  <c r="CE777" i="8"/>
  <c r="CF777" i="8" a="1"/>
  <c r="CF777" i="8"/>
  <c r="CG777" i="8" a="1"/>
  <c r="CG777" i="8"/>
  <c r="CH777" i="8" a="1"/>
  <c r="CH777" i="8"/>
  <c r="CI777" i="8" a="1"/>
  <c r="CI777" i="8"/>
  <c r="CJ777" i="8" a="1"/>
  <c r="CJ777" i="8"/>
  <c r="CK777" i="8" a="1"/>
  <c r="CK777" i="8"/>
  <c r="CL777" i="8" a="1"/>
  <c r="CL777" i="8"/>
  <c r="CM777" i="8" a="1"/>
  <c r="CM777" i="8"/>
  <c r="CN777" i="8" a="1"/>
  <c r="CN777" i="8"/>
  <c r="CO777" i="8" a="1"/>
  <c r="CO777" i="8"/>
  <c r="BZ778" i="8" a="1"/>
  <c r="BZ778" i="8"/>
  <c r="CA778" i="8" a="1"/>
  <c r="CA778" i="8"/>
  <c r="CB778" i="8" a="1"/>
  <c r="CB778" i="8"/>
  <c r="CC778" i="8" a="1"/>
  <c r="CC778" i="8"/>
  <c r="CD778" i="8" a="1"/>
  <c r="CD778" i="8"/>
  <c r="CE778" i="8" a="1"/>
  <c r="CE778" i="8"/>
  <c r="CF778" i="8" a="1"/>
  <c r="CF778" i="8"/>
  <c r="CG778" i="8" a="1"/>
  <c r="CG778" i="8"/>
  <c r="CH778" i="8" a="1"/>
  <c r="CH778" i="8"/>
  <c r="CI778" i="8" a="1"/>
  <c r="CI778" i="8"/>
  <c r="CJ778" i="8" a="1"/>
  <c r="CJ778" i="8"/>
  <c r="CK778" i="8" a="1"/>
  <c r="CK778" i="8"/>
  <c r="CL778" i="8" a="1"/>
  <c r="CL778" i="8"/>
  <c r="CM778" i="8" a="1"/>
  <c r="CM778" i="8"/>
  <c r="CN778" i="8" a="1"/>
  <c r="CN778" i="8"/>
  <c r="CO778" i="8" a="1"/>
  <c r="CO778" i="8"/>
  <c r="BZ779" i="8" a="1"/>
  <c r="BZ779" i="8"/>
  <c r="CA779" i="8" a="1"/>
  <c r="CA779" i="8"/>
  <c r="CB779" i="8" a="1"/>
  <c r="CB779" i="8"/>
  <c r="CC779" i="8" a="1"/>
  <c r="CC779" i="8"/>
  <c r="CD779" i="8" a="1"/>
  <c r="CD779" i="8"/>
  <c r="CE779" i="8" a="1"/>
  <c r="CE779" i="8"/>
  <c r="CF779" i="8" a="1"/>
  <c r="CF779" i="8"/>
  <c r="CG779" i="8" a="1"/>
  <c r="CG779" i="8"/>
  <c r="CH779" i="8" a="1"/>
  <c r="CH779" i="8"/>
  <c r="CI779" i="8" a="1"/>
  <c r="CI779" i="8"/>
  <c r="CJ779" i="8" a="1"/>
  <c r="CJ779" i="8"/>
  <c r="CK779" i="8" a="1"/>
  <c r="CK779" i="8"/>
  <c r="CL779" i="8" a="1"/>
  <c r="CL779" i="8"/>
  <c r="CM779" i="8" a="1"/>
  <c r="CM779" i="8"/>
  <c r="CN779" i="8" a="1"/>
  <c r="CN779" i="8"/>
  <c r="CO779" i="8" a="1"/>
  <c r="CO779" i="8"/>
  <c r="BZ780" i="8" a="1"/>
  <c r="BZ780" i="8"/>
  <c r="CA780" i="8" a="1"/>
  <c r="CA780" i="8"/>
  <c r="CB780" i="8" a="1"/>
  <c r="CB780" i="8"/>
  <c r="CC780" i="8" a="1"/>
  <c r="CC780" i="8"/>
  <c r="CD780" i="8" a="1"/>
  <c r="CD780" i="8"/>
  <c r="CE780" i="8" a="1"/>
  <c r="CE780" i="8"/>
  <c r="CF780" i="8" a="1"/>
  <c r="CF780" i="8"/>
  <c r="CG780" i="8" a="1"/>
  <c r="CG780" i="8"/>
  <c r="CH780" i="8" a="1"/>
  <c r="CH780" i="8"/>
  <c r="CI780" i="8" a="1"/>
  <c r="CI780" i="8"/>
  <c r="CJ780" i="8" a="1"/>
  <c r="CJ780" i="8"/>
  <c r="CK780" i="8" a="1"/>
  <c r="CK780" i="8"/>
  <c r="CL780" i="8" a="1"/>
  <c r="CL780" i="8"/>
  <c r="CM780" i="8" a="1"/>
  <c r="CM780" i="8"/>
  <c r="CN780" i="8" a="1"/>
  <c r="CN780" i="8"/>
  <c r="CO780" i="8" a="1"/>
  <c r="CO780" i="8"/>
  <c r="BZ781" i="8" a="1"/>
  <c r="BZ781" i="8"/>
  <c r="CA781" i="8" a="1"/>
  <c r="CA781" i="8"/>
  <c r="CB781" i="8" a="1"/>
  <c r="CB781" i="8"/>
  <c r="CC781" i="8" a="1"/>
  <c r="CC781" i="8"/>
  <c r="CD781" i="8" a="1"/>
  <c r="CD781" i="8"/>
  <c r="CE781" i="8" a="1"/>
  <c r="CE781" i="8"/>
  <c r="CF781" i="8" a="1"/>
  <c r="CF781" i="8"/>
  <c r="CG781" i="8" a="1"/>
  <c r="CG781" i="8"/>
  <c r="CH781" i="8" a="1"/>
  <c r="CH781" i="8"/>
  <c r="CI781" i="8" a="1"/>
  <c r="CI781" i="8"/>
  <c r="CJ781" i="8" a="1"/>
  <c r="CJ781" i="8"/>
  <c r="CK781" i="8" a="1"/>
  <c r="CK781" i="8"/>
  <c r="CL781" i="8" a="1"/>
  <c r="CL781" i="8"/>
  <c r="CM781" i="8" a="1"/>
  <c r="CM781" i="8"/>
  <c r="CN781" i="8" a="1"/>
  <c r="CN781" i="8"/>
  <c r="CO781" i="8" a="1"/>
  <c r="CO781" i="8"/>
  <c r="BZ782" i="8" a="1"/>
  <c r="BZ782" i="8"/>
  <c r="CA782" i="8" a="1"/>
  <c r="CA782" i="8"/>
  <c r="CB782" i="8" a="1"/>
  <c r="CB782" i="8"/>
  <c r="CC782" i="8" a="1"/>
  <c r="CC782" i="8"/>
  <c r="CD782" i="8" a="1"/>
  <c r="CD782" i="8"/>
  <c r="CE782" i="8" a="1"/>
  <c r="CE782" i="8"/>
  <c r="CF782" i="8" a="1"/>
  <c r="CF782" i="8"/>
  <c r="CG782" i="8" a="1"/>
  <c r="CG782" i="8"/>
  <c r="CH782" i="8" a="1"/>
  <c r="CH782" i="8"/>
  <c r="CI782" i="8" a="1"/>
  <c r="CI782" i="8"/>
  <c r="CJ782" i="8" a="1"/>
  <c r="CJ782" i="8"/>
  <c r="CK782" i="8" a="1"/>
  <c r="CK782" i="8"/>
  <c r="CL782" i="8" a="1"/>
  <c r="CL782" i="8"/>
  <c r="CM782" i="8" a="1"/>
  <c r="CM782" i="8"/>
  <c r="CN782" i="8" a="1"/>
  <c r="CN782" i="8"/>
  <c r="CO782" i="8" a="1"/>
  <c r="CO782" i="8"/>
  <c r="BZ783" i="8" a="1"/>
  <c r="BZ783" i="8"/>
  <c r="CA783" i="8" a="1"/>
  <c r="CA783" i="8"/>
  <c r="CB783" i="8" a="1"/>
  <c r="CB783" i="8"/>
  <c r="CC783" i="8" a="1"/>
  <c r="CC783" i="8"/>
  <c r="CD783" i="8" a="1"/>
  <c r="CD783" i="8"/>
  <c r="CE783" i="8" a="1"/>
  <c r="CE783" i="8"/>
  <c r="CF783" i="8" a="1"/>
  <c r="CF783" i="8"/>
  <c r="CG783" i="8" a="1"/>
  <c r="CG783" i="8"/>
  <c r="CH783" i="8" a="1"/>
  <c r="CH783" i="8"/>
  <c r="CI783" i="8" a="1"/>
  <c r="CI783" i="8"/>
  <c r="CJ783" i="8" a="1"/>
  <c r="CJ783" i="8"/>
  <c r="CK783" i="8" a="1"/>
  <c r="CK783" i="8"/>
  <c r="CL783" i="8" a="1"/>
  <c r="CL783" i="8"/>
  <c r="CM783" i="8" a="1"/>
  <c r="CM783" i="8"/>
  <c r="CN783" i="8" a="1"/>
  <c r="CN783" i="8"/>
  <c r="CO783" i="8" a="1"/>
  <c r="CO783" i="8"/>
  <c r="BZ784" i="8" a="1"/>
  <c r="BZ784" i="8"/>
  <c r="CA784" i="8" a="1"/>
  <c r="CA784" i="8"/>
  <c r="CB784" i="8" a="1"/>
  <c r="CB784" i="8"/>
  <c r="CC784" i="8" a="1"/>
  <c r="CC784" i="8"/>
  <c r="CD784" i="8" a="1"/>
  <c r="CD784" i="8"/>
  <c r="CE784" i="8" a="1"/>
  <c r="CE784" i="8"/>
  <c r="CF784" i="8" a="1"/>
  <c r="CF784" i="8"/>
  <c r="CG784" i="8" a="1"/>
  <c r="CG784" i="8"/>
  <c r="CH784" i="8" a="1"/>
  <c r="CH784" i="8"/>
  <c r="CI784" i="8" a="1"/>
  <c r="CI784" i="8"/>
  <c r="CJ784" i="8" a="1"/>
  <c r="CJ784" i="8"/>
  <c r="CK784" i="8" a="1"/>
  <c r="CK784" i="8"/>
  <c r="CL784" i="8" a="1"/>
  <c r="CL784" i="8"/>
  <c r="CM784" i="8" a="1"/>
  <c r="CM784" i="8"/>
  <c r="CN784" i="8" a="1"/>
  <c r="CN784" i="8"/>
  <c r="CO784" i="8" a="1"/>
  <c r="CO784" i="8"/>
  <c r="BZ785" i="8" a="1"/>
  <c r="BZ785" i="8"/>
  <c r="CA785" i="8" a="1"/>
  <c r="CA785" i="8"/>
  <c r="CB785" i="8" a="1"/>
  <c r="CB785" i="8"/>
  <c r="CC785" i="8" a="1"/>
  <c r="CC785" i="8"/>
  <c r="CD785" i="8" a="1"/>
  <c r="CD785" i="8"/>
  <c r="CE785" i="8" a="1"/>
  <c r="CE785" i="8"/>
  <c r="CF785" i="8" a="1"/>
  <c r="CF785" i="8"/>
  <c r="CG785" i="8" a="1"/>
  <c r="CG785" i="8"/>
  <c r="CH785" i="8" a="1"/>
  <c r="CH785" i="8"/>
  <c r="CI785" i="8" a="1"/>
  <c r="CI785" i="8"/>
  <c r="CJ785" i="8" a="1"/>
  <c r="CJ785" i="8"/>
  <c r="CK785" i="8" a="1"/>
  <c r="CK785" i="8"/>
  <c r="CL785" i="8" a="1"/>
  <c r="CL785" i="8"/>
  <c r="CM785" i="8" a="1"/>
  <c r="CM785" i="8"/>
  <c r="CN785" i="8" a="1"/>
  <c r="CN785" i="8"/>
  <c r="CO785" i="8" a="1"/>
  <c r="CO785" i="8"/>
  <c r="BZ786" i="8" a="1"/>
  <c r="BZ786" i="8"/>
  <c r="CA786" i="8" a="1"/>
  <c r="CA786" i="8"/>
  <c r="CB786" i="8" a="1"/>
  <c r="CB786" i="8"/>
  <c r="CC786" i="8" a="1"/>
  <c r="CC786" i="8"/>
  <c r="CD786" i="8" a="1"/>
  <c r="CD786" i="8"/>
  <c r="CE786" i="8" a="1"/>
  <c r="CE786" i="8"/>
  <c r="CF786" i="8" a="1"/>
  <c r="CF786" i="8"/>
  <c r="CG786" i="8" a="1"/>
  <c r="CG786" i="8"/>
  <c r="CH786" i="8" a="1"/>
  <c r="CH786" i="8"/>
  <c r="CI786" i="8" a="1"/>
  <c r="CI786" i="8"/>
  <c r="CJ786" i="8" a="1"/>
  <c r="CJ786" i="8"/>
  <c r="CK786" i="8" a="1"/>
  <c r="CK786" i="8"/>
  <c r="CL786" i="8" a="1"/>
  <c r="CL786" i="8"/>
  <c r="CM786" i="8" a="1"/>
  <c r="CM786" i="8"/>
  <c r="CN786" i="8" a="1"/>
  <c r="CN786" i="8"/>
  <c r="CO786" i="8" a="1"/>
  <c r="CO786" i="8"/>
  <c r="BZ787" i="8" a="1"/>
  <c r="BZ787" i="8"/>
  <c r="CA787" i="8" a="1"/>
  <c r="CA787" i="8"/>
  <c r="CB787" i="8" a="1"/>
  <c r="CB787" i="8"/>
  <c r="CC787" i="8" a="1"/>
  <c r="CC787" i="8"/>
  <c r="CD787" i="8" a="1"/>
  <c r="CD787" i="8"/>
  <c r="CE787" i="8" a="1"/>
  <c r="CE787" i="8"/>
  <c r="CF787" i="8" a="1"/>
  <c r="CF787" i="8"/>
  <c r="CG787" i="8" a="1"/>
  <c r="CG787" i="8"/>
  <c r="CH787" i="8" a="1"/>
  <c r="CH787" i="8"/>
  <c r="CI787" i="8" a="1"/>
  <c r="CI787" i="8"/>
  <c r="CJ787" i="8" a="1"/>
  <c r="CJ787" i="8"/>
  <c r="CK787" i="8" a="1"/>
  <c r="CK787" i="8"/>
  <c r="CL787" i="8" a="1"/>
  <c r="CL787" i="8"/>
  <c r="CM787" i="8" a="1"/>
  <c r="CM787" i="8"/>
  <c r="CN787" i="8" a="1"/>
  <c r="CN787" i="8"/>
  <c r="CO787" i="8" a="1"/>
  <c r="CO787" i="8"/>
  <c r="BZ788" i="8" a="1"/>
  <c r="BZ788" i="8"/>
  <c r="CA788" i="8" a="1"/>
  <c r="CA788" i="8"/>
  <c r="CB788" i="8" a="1"/>
  <c r="CB788" i="8"/>
  <c r="CC788" i="8" a="1"/>
  <c r="CC788" i="8"/>
  <c r="CD788" i="8" a="1"/>
  <c r="CD788" i="8"/>
  <c r="CE788" i="8" a="1"/>
  <c r="CE788" i="8"/>
  <c r="CF788" i="8" a="1"/>
  <c r="CF788" i="8"/>
  <c r="CG788" i="8" a="1"/>
  <c r="CG788" i="8"/>
  <c r="CH788" i="8" a="1"/>
  <c r="CH788" i="8"/>
  <c r="CI788" i="8" a="1"/>
  <c r="CI788" i="8"/>
  <c r="CJ788" i="8" a="1"/>
  <c r="CJ788" i="8"/>
  <c r="CK788" i="8" a="1"/>
  <c r="CK788" i="8"/>
  <c r="CL788" i="8" a="1"/>
  <c r="CL788" i="8"/>
  <c r="CM788" i="8" a="1"/>
  <c r="CM788" i="8"/>
  <c r="CN788" i="8" a="1"/>
  <c r="CN788" i="8"/>
  <c r="CO788" i="8" a="1"/>
  <c r="CO788" i="8"/>
  <c r="BZ789" i="8" a="1"/>
  <c r="BZ789" i="8"/>
  <c r="CA789" i="8" a="1"/>
  <c r="CA789" i="8"/>
  <c r="CB789" i="8" a="1"/>
  <c r="CB789" i="8"/>
  <c r="CC789" i="8" a="1"/>
  <c r="CC789" i="8"/>
  <c r="CD789" i="8" a="1"/>
  <c r="CD789" i="8"/>
  <c r="CE789" i="8" a="1"/>
  <c r="CE789" i="8"/>
  <c r="CF789" i="8" a="1"/>
  <c r="CF789" i="8"/>
  <c r="CG789" i="8" a="1"/>
  <c r="CG789" i="8"/>
  <c r="CH789" i="8" a="1"/>
  <c r="CH789" i="8"/>
  <c r="CI789" i="8" a="1"/>
  <c r="CI789" i="8"/>
  <c r="CJ789" i="8" a="1"/>
  <c r="CJ789" i="8"/>
  <c r="CK789" i="8" a="1"/>
  <c r="CK789" i="8"/>
  <c r="CL789" i="8" a="1"/>
  <c r="CL789" i="8"/>
  <c r="CM789" i="8" a="1"/>
  <c r="CM789" i="8"/>
  <c r="CN789" i="8" a="1"/>
  <c r="CN789" i="8"/>
  <c r="CO789" i="8" a="1"/>
  <c r="CO789" i="8"/>
  <c r="BZ790" i="8" a="1"/>
  <c r="BZ790" i="8"/>
  <c r="CA790" i="8" a="1"/>
  <c r="CA790" i="8"/>
  <c r="CB790" i="8" a="1"/>
  <c r="CB790" i="8"/>
  <c r="CC790" i="8" a="1"/>
  <c r="CC790" i="8"/>
  <c r="CD790" i="8" a="1"/>
  <c r="CD790" i="8"/>
  <c r="CE790" i="8" a="1"/>
  <c r="CE790" i="8"/>
  <c r="CF790" i="8" a="1"/>
  <c r="CF790" i="8"/>
  <c r="CG790" i="8" a="1"/>
  <c r="CG790" i="8"/>
  <c r="CH790" i="8" a="1"/>
  <c r="CH790" i="8"/>
  <c r="CI790" i="8" a="1"/>
  <c r="CI790" i="8"/>
  <c r="CJ790" i="8" a="1"/>
  <c r="CJ790" i="8"/>
  <c r="CK790" i="8" a="1"/>
  <c r="CK790" i="8"/>
  <c r="CL790" i="8" a="1"/>
  <c r="CL790" i="8"/>
  <c r="CM790" i="8" a="1"/>
  <c r="CM790" i="8"/>
  <c r="CN790" i="8" a="1"/>
  <c r="CN790" i="8"/>
  <c r="CO790" i="8" a="1"/>
  <c r="CO790" i="8"/>
  <c r="BZ791" i="8" a="1"/>
  <c r="BZ791" i="8"/>
  <c r="CA791" i="8" a="1"/>
  <c r="CA791" i="8"/>
  <c r="CB791" i="8" a="1"/>
  <c r="CB791" i="8"/>
  <c r="CC791" i="8" a="1"/>
  <c r="CC791" i="8"/>
  <c r="CD791" i="8" a="1"/>
  <c r="CD791" i="8"/>
  <c r="CE791" i="8" a="1"/>
  <c r="CE791" i="8"/>
  <c r="CF791" i="8" a="1"/>
  <c r="CF791" i="8"/>
  <c r="CG791" i="8" a="1"/>
  <c r="CG791" i="8"/>
  <c r="CH791" i="8" a="1"/>
  <c r="CH791" i="8"/>
  <c r="CI791" i="8" a="1"/>
  <c r="CI791" i="8"/>
  <c r="CJ791" i="8" a="1"/>
  <c r="CJ791" i="8"/>
  <c r="CK791" i="8" a="1"/>
  <c r="CK791" i="8"/>
  <c r="CL791" i="8" a="1"/>
  <c r="CL791" i="8"/>
  <c r="CM791" i="8" a="1"/>
  <c r="CM791" i="8"/>
  <c r="CN791" i="8" a="1"/>
  <c r="CN791" i="8"/>
  <c r="CO791" i="8" a="1"/>
  <c r="CO791" i="8"/>
  <c r="BZ792" i="8" a="1"/>
  <c r="BZ792" i="8"/>
  <c r="CA792" i="8" a="1"/>
  <c r="CA792" i="8"/>
  <c r="CB792" i="8" a="1"/>
  <c r="CB792" i="8"/>
  <c r="CC792" i="8" a="1"/>
  <c r="CC792" i="8"/>
  <c r="CD792" i="8" a="1"/>
  <c r="CD792" i="8"/>
  <c r="CE792" i="8" a="1"/>
  <c r="CE792" i="8"/>
  <c r="CF792" i="8" a="1"/>
  <c r="CF792" i="8"/>
  <c r="CG792" i="8" a="1"/>
  <c r="CG792" i="8"/>
  <c r="CH792" i="8" a="1"/>
  <c r="CH792" i="8"/>
  <c r="CI792" i="8" a="1"/>
  <c r="CI792" i="8"/>
  <c r="CJ792" i="8" a="1"/>
  <c r="CJ792" i="8"/>
  <c r="CK792" i="8" a="1"/>
  <c r="CK792" i="8"/>
  <c r="CL792" i="8" a="1"/>
  <c r="CL792" i="8"/>
  <c r="CM792" i="8" a="1"/>
  <c r="CM792" i="8"/>
  <c r="CN792" i="8" a="1"/>
  <c r="CN792" i="8"/>
  <c r="CO792" i="8" a="1"/>
  <c r="CO792" i="8"/>
  <c r="BZ793" i="8" a="1"/>
  <c r="BZ793" i="8"/>
  <c r="CA793" i="8" a="1"/>
  <c r="CA793" i="8"/>
  <c r="CB793" i="8" a="1"/>
  <c r="CB793" i="8"/>
  <c r="CC793" i="8" a="1"/>
  <c r="CC793" i="8"/>
  <c r="CD793" i="8" a="1"/>
  <c r="CD793" i="8"/>
  <c r="CE793" i="8" a="1"/>
  <c r="CE793" i="8"/>
  <c r="CF793" i="8" a="1"/>
  <c r="CF793" i="8"/>
  <c r="CG793" i="8" a="1"/>
  <c r="CG793" i="8"/>
  <c r="CH793" i="8" a="1"/>
  <c r="CH793" i="8"/>
  <c r="CI793" i="8" a="1"/>
  <c r="CI793" i="8"/>
  <c r="CJ793" i="8" a="1"/>
  <c r="CJ793" i="8"/>
  <c r="CK793" i="8" a="1"/>
  <c r="CK793" i="8"/>
  <c r="CL793" i="8" a="1"/>
  <c r="CL793" i="8"/>
  <c r="CM793" i="8" a="1"/>
  <c r="CM793" i="8"/>
  <c r="CN793" i="8" a="1"/>
  <c r="CN793" i="8"/>
  <c r="CO793" i="8" a="1"/>
  <c r="CO793" i="8"/>
  <c r="BZ794" i="8" a="1"/>
  <c r="BZ794" i="8"/>
  <c r="CA794" i="8" a="1"/>
  <c r="CA794" i="8"/>
  <c r="CB794" i="8" a="1"/>
  <c r="CB794" i="8"/>
  <c r="CC794" i="8" a="1"/>
  <c r="CC794" i="8"/>
  <c r="CD794" i="8" a="1"/>
  <c r="CD794" i="8"/>
  <c r="CE794" i="8" a="1"/>
  <c r="CE794" i="8"/>
  <c r="CF794" i="8" a="1"/>
  <c r="CF794" i="8"/>
  <c r="CG794" i="8" a="1"/>
  <c r="CG794" i="8"/>
  <c r="CH794" i="8" a="1"/>
  <c r="CH794" i="8"/>
  <c r="CI794" i="8" a="1"/>
  <c r="CI794" i="8"/>
  <c r="CJ794" i="8" a="1"/>
  <c r="CJ794" i="8"/>
  <c r="CK794" i="8" a="1"/>
  <c r="CK794" i="8"/>
  <c r="CL794" i="8" a="1"/>
  <c r="CL794" i="8"/>
  <c r="CM794" i="8" a="1"/>
  <c r="CM794" i="8"/>
  <c r="CN794" i="8" a="1"/>
  <c r="CN794" i="8"/>
  <c r="CO794" i="8" a="1"/>
  <c r="CO794" i="8"/>
  <c r="BZ795" i="8" a="1"/>
  <c r="BZ795" i="8"/>
  <c r="CA795" i="8" a="1"/>
  <c r="CA795" i="8"/>
  <c r="CB795" i="8" a="1"/>
  <c r="CB795" i="8"/>
  <c r="CC795" i="8" a="1"/>
  <c r="CC795" i="8"/>
  <c r="CD795" i="8" a="1"/>
  <c r="CD795" i="8"/>
  <c r="CE795" i="8" a="1"/>
  <c r="CE795" i="8"/>
  <c r="CF795" i="8" a="1"/>
  <c r="CF795" i="8"/>
  <c r="CG795" i="8" a="1"/>
  <c r="CG795" i="8"/>
  <c r="CH795" i="8" a="1"/>
  <c r="CH795" i="8"/>
  <c r="CI795" i="8" a="1"/>
  <c r="CI795" i="8"/>
  <c r="CJ795" i="8" a="1"/>
  <c r="CJ795" i="8"/>
  <c r="CK795" i="8" a="1"/>
  <c r="CK795" i="8"/>
  <c r="CL795" i="8" a="1"/>
  <c r="CL795" i="8"/>
  <c r="CM795" i="8" a="1"/>
  <c r="CM795" i="8"/>
  <c r="CN795" i="8" a="1"/>
  <c r="CN795" i="8"/>
  <c r="CO795" i="8" a="1"/>
  <c r="CO795" i="8"/>
  <c r="BZ796" i="8" a="1"/>
  <c r="BZ796" i="8"/>
  <c r="CA796" i="8" a="1"/>
  <c r="CA796" i="8"/>
  <c r="CB796" i="8" a="1"/>
  <c r="CB796" i="8"/>
  <c r="CC796" i="8" a="1"/>
  <c r="CC796" i="8"/>
  <c r="CD796" i="8" a="1"/>
  <c r="CD796" i="8"/>
  <c r="CE796" i="8" a="1"/>
  <c r="CE796" i="8"/>
  <c r="CF796" i="8" a="1"/>
  <c r="CF796" i="8"/>
  <c r="CG796" i="8" a="1"/>
  <c r="CG796" i="8"/>
  <c r="CH796" i="8" a="1"/>
  <c r="CH796" i="8"/>
  <c r="CI796" i="8" a="1"/>
  <c r="CI796" i="8"/>
  <c r="CJ796" i="8" a="1"/>
  <c r="CJ796" i="8"/>
  <c r="CK796" i="8" a="1"/>
  <c r="CK796" i="8"/>
  <c r="CL796" i="8" a="1"/>
  <c r="CL796" i="8"/>
  <c r="CM796" i="8" a="1"/>
  <c r="CM796" i="8"/>
  <c r="CN796" i="8" a="1"/>
  <c r="CN796" i="8"/>
  <c r="CO796" i="8" a="1"/>
  <c r="CO796" i="8"/>
  <c r="BZ797" i="8" a="1"/>
  <c r="BZ797" i="8"/>
  <c r="CA797" i="8" a="1"/>
  <c r="CA797" i="8"/>
  <c r="CB797" i="8" a="1"/>
  <c r="CB797" i="8"/>
  <c r="CC797" i="8" a="1"/>
  <c r="CC797" i="8"/>
  <c r="CD797" i="8" a="1"/>
  <c r="CD797" i="8"/>
  <c r="CE797" i="8" a="1"/>
  <c r="CE797" i="8"/>
  <c r="CF797" i="8" a="1"/>
  <c r="CF797" i="8"/>
  <c r="CG797" i="8" a="1"/>
  <c r="CG797" i="8"/>
  <c r="CH797" i="8" a="1"/>
  <c r="CH797" i="8"/>
  <c r="CI797" i="8" a="1"/>
  <c r="CI797" i="8"/>
  <c r="CJ797" i="8" a="1"/>
  <c r="CJ797" i="8"/>
  <c r="CK797" i="8" a="1"/>
  <c r="CK797" i="8"/>
  <c r="CL797" i="8" a="1"/>
  <c r="CL797" i="8"/>
  <c r="CM797" i="8" a="1"/>
  <c r="CM797" i="8"/>
  <c r="CN797" i="8" a="1"/>
  <c r="CN797" i="8"/>
  <c r="CO797" i="8" a="1"/>
  <c r="CO797" i="8"/>
  <c r="BZ798" i="8" a="1"/>
  <c r="BZ798" i="8"/>
  <c r="CA798" i="8" a="1"/>
  <c r="CA798" i="8"/>
  <c r="CB798" i="8" a="1"/>
  <c r="CB798" i="8"/>
  <c r="CC798" i="8" a="1"/>
  <c r="CC798" i="8"/>
  <c r="CD798" i="8" a="1"/>
  <c r="CD798" i="8"/>
  <c r="CE798" i="8" a="1"/>
  <c r="CE798" i="8"/>
  <c r="CF798" i="8" a="1"/>
  <c r="CF798" i="8"/>
  <c r="CG798" i="8" a="1"/>
  <c r="CG798" i="8"/>
  <c r="CH798" i="8" a="1"/>
  <c r="CH798" i="8"/>
  <c r="CI798" i="8" a="1"/>
  <c r="CI798" i="8"/>
  <c r="CJ798" i="8" a="1"/>
  <c r="CJ798" i="8"/>
  <c r="CK798" i="8" a="1"/>
  <c r="CK798" i="8"/>
  <c r="CL798" i="8" a="1"/>
  <c r="CL798" i="8"/>
  <c r="CM798" i="8" a="1"/>
  <c r="CM798" i="8"/>
  <c r="CN798" i="8" a="1"/>
  <c r="CN798" i="8"/>
  <c r="CO798" i="8" a="1"/>
  <c r="CO798" i="8"/>
  <c r="BZ799" i="8" a="1"/>
  <c r="BZ799" i="8"/>
  <c r="CA799" i="8" a="1"/>
  <c r="CA799" i="8"/>
  <c r="CB799" i="8" a="1"/>
  <c r="CB799" i="8"/>
  <c r="CC799" i="8" a="1"/>
  <c r="CC799" i="8"/>
  <c r="CD799" i="8" a="1"/>
  <c r="CD799" i="8"/>
  <c r="CE799" i="8" a="1"/>
  <c r="CE799" i="8"/>
  <c r="CF799" i="8" a="1"/>
  <c r="CF799" i="8"/>
  <c r="CG799" i="8" a="1"/>
  <c r="CG799" i="8"/>
  <c r="CH799" i="8" a="1"/>
  <c r="CH799" i="8"/>
  <c r="CI799" i="8" a="1"/>
  <c r="CI799" i="8"/>
  <c r="CJ799" i="8" a="1"/>
  <c r="CJ799" i="8"/>
  <c r="CK799" i="8" a="1"/>
  <c r="CK799" i="8"/>
  <c r="CL799" i="8" a="1"/>
  <c r="CL799" i="8"/>
  <c r="CM799" i="8" a="1"/>
  <c r="CM799" i="8"/>
  <c r="CN799" i="8" a="1"/>
  <c r="CN799" i="8"/>
  <c r="CO799" i="8" a="1"/>
  <c r="CO799" i="8"/>
  <c r="BZ800" i="8" a="1"/>
  <c r="BZ800" i="8"/>
  <c r="CA800" i="8" a="1"/>
  <c r="CA800" i="8"/>
  <c r="CB800" i="8" a="1"/>
  <c r="CB800" i="8"/>
  <c r="CC800" i="8" a="1"/>
  <c r="CC800" i="8"/>
  <c r="CD800" i="8" a="1"/>
  <c r="CD800" i="8"/>
  <c r="CE800" i="8" a="1"/>
  <c r="CE800" i="8"/>
  <c r="CF800" i="8" a="1"/>
  <c r="CF800" i="8"/>
  <c r="CG800" i="8" a="1"/>
  <c r="CG800" i="8"/>
  <c r="CH800" i="8" a="1"/>
  <c r="CH800" i="8"/>
  <c r="CI800" i="8" a="1"/>
  <c r="CI800" i="8"/>
  <c r="CJ800" i="8" a="1"/>
  <c r="CJ800" i="8"/>
  <c r="CK800" i="8" a="1"/>
  <c r="CK800" i="8"/>
  <c r="CL800" i="8" a="1"/>
  <c r="CL800" i="8"/>
  <c r="CM800" i="8" a="1"/>
  <c r="CM800" i="8"/>
  <c r="CN800" i="8" a="1"/>
  <c r="CN800" i="8"/>
  <c r="CO800" i="8" a="1"/>
  <c r="CO800" i="8"/>
  <c r="BZ801" i="8" a="1"/>
  <c r="BZ801" i="8"/>
  <c r="CA801" i="8" a="1"/>
  <c r="CA801" i="8"/>
  <c r="CB801" i="8" a="1"/>
  <c r="CB801" i="8"/>
  <c r="CC801" i="8" a="1"/>
  <c r="CC801" i="8"/>
  <c r="CD801" i="8" a="1"/>
  <c r="CD801" i="8"/>
  <c r="CE801" i="8" a="1"/>
  <c r="CE801" i="8"/>
  <c r="CF801" i="8" a="1"/>
  <c r="CF801" i="8"/>
  <c r="CG801" i="8" a="1"/>
  <c r="CG801" i="8"/>
  <c r="CH801" i="8" a="1"/>
  <c r="CH801" i="8"/>
  <c r="CI801" i="8" a="1"/>
  <c r="CI801" i="8"/>
  <c r="CJ801" i="8" a="1"/>
  <c r="CJ801" i="8"/>
  <c r="CK801" i="8" a="1"/>
  <c r="CK801" i="8"/>
  <c r="CL801" i="8" a="1"/>
  <c r="CL801" i="8"/>
  <c r="CM801" i="8" a="1"/>
  <c r="CM801" i="8"/>
  <c r="CN801" i="8" a="1"/>
  <c r="CN801" i="8"/>
  <c r="CO801" i="8" a="1"/>
  <c r="CO801" i="8"/>
  <c r="BZ802" i="8" a="1"/>
  <c r="BZ802" i="8"/>
  <c r="CA802" i="8" a="1"/>
  <c r="CA802" i="8"/>
  <c r="CB802" i="8" a="1"/>
  <c r="CB802" i="8"/>
  <c r="CC802" i="8" a="1"/>
  <c r="CC802" i="8"/>
  <c r="CD802" i="8" a="1"/>
  <c r="CD802" i="8"/>
  <c r="CE802" i="8" a="1"/>
  <c r="CE802" i="8"/>
  <c r="CF802" i="8" a="1"/>
  <c r="CF802" i="8"/>
  <c r="CG802" i="8" a="1"/>
  <c r="CG802" i="8"/>
  <c r="CH802" i="8" a="1"/>
  <c r="CH802" i="8"/>
  <c r="CI802" i="8" a="1"/>
  <c r="CI802" i="8"/>
  <c r="CJ802" i="8" a="1"/>
  <c r="CJ802" i="8"/>
  <c r="CK802" i="8" a="1"/>
  <c r="CK802" i="8"/>
  <c r="CL802" i="8" a="1"/>
  <c r="CL802" i="8"/>
  <c r="CM802" i="8" a="1"/>
  <c r="CM802" i="8"/>
  <c r="CN802" i="8" a="1"/>
  <c r="CN802" i="8"/>
  <c r="CO802" i="8" a="1"/>
  <c r="CO802" i="8"/>
  <c r="BZ803" i="8" a="1"/>
  <c r="BZ803" i="8"/>
  <c r="CA803" i="8" a="1"/>
  <c r="CA803" i="8"/>
  <c r="CB803" i="8" a="1"/>
  <c r="CB803" i="8"/>
  <c r="CC803" i="8" a="1"/>
  <c r="CC803" i="8"/>
  <c r="CD803" i="8" a="1"/>
  <c r="CD803" i="8"/>
  <c r="CE803" i="8" a="1"/>
  <c r="CE803" i="8"/>
  <c r="CF803" i="8" a="1"/>
  <c r="CF803" i="8"/>
  <c r="CG803" i="8" a="1"/>
  <c r="CG803" i="8"/>
  <c r="CH803" i="8" a="1"/>
  <c r="CH803" i="8"/>
  <c r="CI803" i="8" a="1"/>
  <c r="CI803" i="8"/>
  <c r="CJ803" i="8" a="1"/>
  <c r="CJ803" i="8"/>
  <c r="CK803" i="8" a="1"/>
  <c r="CK803" i="8"/>
  <c r="CL803" i="8" a="1"/>
  <c r="CL803" i="8"/>
  <c r="CM803" i="8" a="1"/>
  <c r="CM803" i="8"/>
  <c r="CN803" i="8" a="1"/>
  <c r="CN803" i="8"/>
  <c r="CO803" i="8" a="1"/>
  <c r="CO803" i="8"/>
  <c r="BZ804" i="8" a="1"/>
  <c r="BZ804" i="8"/>
  <c r="CA804" i="8" a="1"/>
  <c r="CA804" i="8"/>
  <c r="CB804" i="8" a="1"/>
  <c r="CB804" i="8"/>
  <c r="CC804" i="8" a="1"/>
  <c r="CC804" i="8"/>
  <c r="CD804" i="8" a="1"/>
  <c r="CD804" i="8"/>
  <c r="CE804" i="8" a="1"/>
  <c r="CE804" i="8"/>
  <c r="CF804" i="8" a="1"/>
  <c r="CF804" i="8"/>
  <c r="CG804" i="8" a="1"/>
  <c r="CG804" i="8"/>
  <c r="CH804" i="8" a="1"/>
  <c r="CH804" i="8"/>
  <c r="CI804" i="8" a="1"/>
  <c r="CI804" i="8"/>
  <c r="CJ804" i="8" a="1"/>
  <c r="CJ804" i="8"/>
  <c r="CK804" i="8" a="1"/>
  <c r="CK804" i="8"/>
  <c r="CL804" i="8" a="1"/>
  <c r="CL804" i="8"/>
  <c r="CM804" i="8" a="1"/>
  <c r="CM804" i="8"/>
  <c r="CN804" i="8" a="1"/>
  <c r="CN804" i="8"/>
  <c r="CO804" i="8" a="1"/>
  <c r="CO804" i="8"/>
  <c r="BZ805" i="8" a="1"/>
  <c r="BZ805" i="8"/>
  <c r="CA805" i="8" a="1"/>
  <c r="CA805" i="8"/>
  <c r="CB805" i="8" a="1"/>
  <c r="CB805" i="8"/>
  <c r="CC805" i="8" a="1"/>
  <c r="CC805" i="8"/>
  <c r="CD805" i="8" a="1"/>
  <c r="CD805" i="8"/>
  <c r="CE805" i="8" a="1"/>
  <c r="CE805" i="8"/>
  <c r="CF805" i="8" a="1"/>
  <c r="CF805" i="8"/>
  <c r="CG805" i="8" a="1"/>
  <c r="CG805" i="8"/>
  <c r="CH805" i="8" a="1"/>
  <c r="CH805" i="8"/>
  <c r="CI805" i="8" a="1"/>
  <c r="CI805" i="8"/>
  <c r="CJ805" i="8" a="1"/>
  <c r="CJ805" i="8"/>
  <c r="CK805" i="8" a="1"/>
  <c r="CK805" i="8"/>
  <c r="CL805" i="8" a="1"/>
  <c r="CL805" i="8"/>
  <c r="CM805" i="8" a="1"/>
  <c r="CM805" i="8"/>
  <c r="CN805" i="8" a="1"/>
  <c r="CN805" i="8"/>
  <c r="CO805" i="8" a="1"/>
  <c r="CO805" i="8"/>
  <c r="BZ806" i="8" a="1"/>
  <c r="BZ806" i="8"/>
  <c r="CA806" i="8" a="1"/>
  <c r="CA806" i="8"/>
  <c r="CB806" i="8" a="1"/>
  <c r="CB806" i="8"/>
  <c r="CC806" i="8" a="1"/>
  <c r="CC806" i="8"/>
  <c r="CD806" i="8" a="1"/>
  <c r="CD806" i="8"/>
  <c r="CE806" i="8" a="1"/>
  <c r="CE806" i="8"/>
  <c r="CF806" i="8" a="1"/>
  <c r="CF806" i="8"/>
  <c r="CG806" i="8" a="1"/>
  <c r="CG806" i="8"/>
  <c r="CH806" i="8" a="1"/>
  <c r="CH806" i="8"/>
  <c r="CI806" i="8" a="1"/>
  <c r="CI806" i="8"/>
  <c r="CJ806" i="8" a="1"/>
  <c r="CJ806" i="8"/>
  <c r="CK806" i="8" a="1"/>
  <c r="CK806" i="8"/>
  <c r="CL806" i="8" a="1"/>
  <c r="CL806" i="8"/>
  <c r="CM806" i="8" a="1"/>
  <c r="CM806" i="8"/>
  <c r="CN806" i="8" a="1"/>
  <c r="CN806" i="8"/>
  <c r="CO806" i="8" a="1"/>
  <c r="CO806" i="8"/>
  <c r="BZ807" i="8" a="1"/>
  <c r="BZ807" i="8"/>
  <c r="CA807" i="8" a="1"/>
  <c r="CA807" i="8"/>
  <c r="CB807" i="8" a="1"/>
  <c r="CB807" i="8"/>
  <c r="CC807" i="8" a="1"/>
  <c r="CC807" i="8"/>
  <c r="CD807" i="8" a="1"/>
  <c r="CD807" i="8"/>
  <c r="CE807" i="8" a="1"/>
  <c r="CE807" i="8"/>
  <c r="CF807" i="8" a="1"/>
  <c r="CF807" i="8"/>
  <c r="CG807" i="8" a="1"/>
  <c r="CG807" i="8"/>
  <c r="CH807" i="8" a="1"/>
  <c r="CH807" i="8"/>
  <c r="CI807" i="8" a="1"/>
  <c r="CI807" i="8"/>
  <c r="CJ807" i="8" a="1"/>
  <c r="CJ807" i="8"/>
  <c r="CK807" i="8" a="1"/>
  <c r="CK807" i="8"/>
  <c r="CL807" i="8" a="1"/>
  <c r="CL807" i="8"/>
  <c r="CM807" i="8" a="1"/>
  <c r="CM807" i="8"/>
  <c r="CN807" i="8" a="1"/>
  <c r="CN807" i="8"/>
  <c r="CO807" i="8" a="1"/>
  <c r="CO807" i="8"/>
  <c r="BZ808" i="8" a="1"/>
  <c r="BZ808" i="8"/>
  <c r="CA808" i="8" a="1"/>
  <c r="CA808" i="8"/>
  <c r="CB808" i="8" a="1"/>
  <c r="CB808" i="8"/>
  <c r="CC808" i="8" a="1"/>
  <c r="CC808" i="8"/>
  <c r="CD808" i="8" a="1"/>
  <c r="CD808" i="8"/>
  <c r="CE808" i="8" a="1"/>
  <c r="CE808" i="8"/>
  <c r="CF808" i="8" a="1"/>
  <c r="CF808" i="8"/>
  <c r="CG808" i="8" a="1"/>
  <c r="CG808" i="8"/>
  <c r="CH808" i="8" a="1"/>
  <c r="CH808" i="8"/>
  <c r="CI808" i="8" a="1"/>
  <c r="CI808" i="8"/>
  <c r="CJ808" i="8" a="1"/>
  <c r="CJ808" i="8"/>
  <c r="CK808" i="8" a="1"/>
  <c r="CK808" i="8"/>
  <c r="CL808" i="8" a="1"/>
  <c r="CL808" i="8"/>
  <c r="CM808" i="8" a="1"/>
  <c r="CM808" i="8"/>
  <c r="CN808" i="8" a="1"/>
  <c r="CN808" i="8"/>
  <c r="CO808" i="8" a="1"/>
  <c r="CO808" i="8"/>
  <c r="BZ809" i="8" a="1"/>
  <c r="BZ809" i="8"/>
  <c r="CA809" i="8" a="1"/>
  <c r="CA809" i="8"/>
  <c r="CB809" i="8" a="1"/>
  <c r="CB809" i="8"/>
  <c r="CC809" i="8" a="1"/>
  <c r="CC809" i="8"/>
  <c r="CD809" i="8" a="1"/>
  <c r="CD809" i="8"/>
  <c r="CE809" i="8" a="1"/>
  <c r="CE809" i="8"/>
  <c r="CF809" i="8" a="1"/>
  <c r="CF809" i="8"/>
  <c r="CG809" i="8" a="1"/>
  <c r="CG809" i="8"/>
  <c r="CH809" i="8" a="1"/>
  <c r="CH809" i="8"/>
  <c r="CI809" i="8" a="1"/>
  <c r="CI809" i="8"/>
  <c r="CJ809" i="8" a="1"/>
  <c r="CJ809" i="8"/>
  <c r="CK809" i="8" a="1"/>
  <c r="CK809" i="8"/>
  <c r="CL809" i="8" a="1"/>
  <c r="CL809" i="8"/>
  <c r="CM809" i="8" a="1"/>
  <c r="CM809" i="8"/>
  <c r="CN809" i="8" a="1"/>
  <c r="CN809" i="8"/>
  <c r="CO809" i="8" a="1"/>
  <c r="CO809" i="8"/>
  <c r="BZ810" i="8" a="1"/>
  <c r="BZ810" i="8"/>
  <c r="CA810" i="8" a="1"/>
  <c r="CA810" i="8"/>
  <c r="CB810" i="8" a="1"/>
  <c r="CB810" i="8"/>
  <c r="CC810" i="8" a="1"/>
  <c r="CC810" i="8"/>
  <c r="CD810" i="8" a="1"/>
  <c r="CD810" i="8"/>
  <c r="CE810" i="8" a="1"/>
  <c r="CE810" i="8"/>
  <c r="CF810" i="8" a="1"/>
  <c r="CF810" i="8"/>
  <c r="CG810" i="8" a="1"/>
  <c r="CG810" i="8"/>
  <c r="CH810" i="8" a="1"/>
  <c r="CH810" i="8"/>
  <c r="CI810" i="8" a="1"/>
  <c r="CI810" i="8"/>
  <c r="CJ810" i="8" a="1"/>
  <c r="CJ810" i="8"/>
  <c r="CK810" i="8" a="1"/>
  <c r="CK810" i="8"/>
  <c r="CL810" i="8" a="1"/>
  <c r="CL810" i="8"/>
  <c r="CM810" i="8" a="1"/>
  <c r="CM810" i="8"/>
  <c r="CN810" i="8" a="1"/>
  <c r="CN810" i="8"/>
  <c r="CO810" i="8" a="1"/>
  <c r="CO810" i="8"/>
  <c r="BZ811" i="8" a="1"/>
  <c r="BZ811" i="8"/>
  <c r="CA811" i="8" a="1"/>
  <c r="CA811" i="8"/>
  <c r="CB811" i="8" a="1"/>
  <c r="CB811" i="8"/>
  <c r="CC811" i="8" a="1"/>
  <c r="CC811" i="8"/>
  <c r="CD811" i="8" a="1"/>
  <c r="CD811" i="8"/>
  <c r="CE811" i="8" a="1"/>
  <c r="CE811" i="8"/>
  <c r="CF811" i="8" a="1"/>
  <c r="CF811" i="8"/>
  <c r="CG811" i="8" a="1"/>
  <c r="CG811" i="8"/>
  <c r="CH811" i="8" a="1"/>
  <c r="CH811" i="8"/>
  <c r="CI811" i="8" a="1"/>
  <c r="CI811" i="8"/>
  <c r="CJ811" i="8" a="1"/>
  <c r="CJ811" i="8"/>
  <c r="CK811" i="8" a="1"/>
  <c r="CK811" i="8"/>
  <c r="CL811" i="8" a="1"/>
  <c r="CL811" i="8"/>
  <c r="CM811" i="8" a="1"/>
  <c r="CM811" i="8"/>
  <c r="CN811" i="8" a="1"/>
  <c r="CN811" i="8"/>
  <c r="CO811" i="8" a="1"/>
  <c r="CO811" i="8"/>
  <c r="BZ812" i="8" a="1"/>
  <c r="BZ812" i="8"/>
  <c r="CA812" i="8" a="1"/>
  <c r="CA812" i="8"/>
  <c r="CB812" i="8" a="1"/>
  <c r="CB812" i="8"/>
  <c r="CC812" i="8" a="1"/>
  <c r="CC812" i="8"/>
  <c r="CD812" i="8" a="1"/>
  <c r="CD812" i="8"/>
  <c r="CE812" i="8" a="1"/>
  <c r="CE812" i="8"/>
  <c r="CF812" i="8" a="1"/>
  <c r="CF812" i="8"/>
  <c r="CG812" i="8" a="1"/>
  <c r="CG812" i="8"/>
  <c r="CH812" i="8" a="1"/>
  <c r="CH812" i="8"/>
  <c r="CI812" i="8" a="1"/>
  <c r="CI812" i="8"/>
  <c r="CJ812" i="8" a="1"/>
  <c r="CJ812" i="8"/>
  <c r="CK812" i="8" a="1"/>
  <c r="CK812" i="8"/>
  <c r="CL812" i="8" a="1"/>
  <c r="CL812" i="8"/>
  <c r="CM812" i="8" a="1"/>
  <c r="CM812" i="8"/>
  <c r="CN812" i="8" a="1"/>
  <c r="CN812" i="8"/>
  <c r="CO812" i="8" a="1"/>
  <c r="CO812" i="8"/>
  <c r="BZ813" i="8" a="1"/>
  <c r="BZ813" i="8"/>
  <c r="CA813" i="8" a="1"/>
  <c r="CA813" i="8"/>
  <c r="CB813" i="8" a="1"/>
  <c r="CB813" i="8"/>
  <c r="CC813" i="8" a="1"/>
  <c r="CC813" i="8"/>
  <c r="CD813" i="8" a="1"/>
  <c r="CD813" i="8"/>
  <c r="CE813" i="8" a="1"/>
  <c r="CE813" i="8"/>
  <c r="CF813" i="8" a="1"/>
  <c r="CF813" i="8"/>
  <c r="CG813" i="8" a="1"/>
  <c r="CG813" i="8"/>
  <c r="CH813" i="8" a="1"/>
  <c r="CH813" i="8"/>
  <c r="CI813" i="8" a="1"/>
  <c r="CI813" i="8"/>
  <c r="CJ813" i="8" a="1"/>
  <c r="CJ813" i="8"/>
  <c r="CK813" i="8" a="1"/>
  <c r="CK813" i="8"/>
  <c r="CL813" i="8" a="1"/>
  <c r="CL813" i="8"/>
  <c r="CM813" i="8" a="1"/>
  <c r="CM813" i="8"/>
  <c r="CN813" i="8" a="1"/>
  <c r="CN813" i="8"/>
  <c r="CO813" i="8" a="1"/>
  <c r="CO813" i="8"/>
  <c r="BZ814" i="8" a="1"/>
  <c r="BZ814" i="8"/>
  <c r="CA814" i="8" a="1"/>
  <c r="CA814" i="8"/>
  <c r="CB814" i="8" a="1"/>
  <c r="CB814" i="8"/>
  <c r="CC814" i="8" a="1"/>
  <c r="CC814" i="8"/>
  <c r="CD814" i="8" a="1"/>
  <c r="CD814" i="8"/>
  <c r="CE814" i="8" a="1"/>
  <c r="CE814" i="8"/>
  <c r="CF814" i="8" a="1"/>
  <c r="CF814" i="8"/>
  <c r="CG814" i="8" a="1"/>
  <c r="CG814" i="8"/>
  <c r="CH814" i="8" a="1"/>
  <c r="CH814" i="8"/>
  <c r="CI814" i="8" a="1"/>
  <c r="CI814" i="8"/>
  <c r="CJ814" i="8" a="1"/>
  <c r="CJ814" i="8"/>
  <c r="CK814" i="8" a="1"/>
  <c r="CK814" i="8"/>
  <c r="CL814" i="8" a="1"/>
  <c r="CL814" i="8"/>
  <c r="CM814" i="8" a="1"/>
  <c r="CM814" i="8"/>
  <c r="CN814" i="8" a="1"/>
  <c r="CN814" i="8"/>
  <c r="CO814" i="8" a="1"/>
  <c r="CO814" i="8"/>
  <c r="BZ815" i="8" a="1"/>
  <c r="BZ815" i="8"/>
  <c r="CA815" i="8" a="1"/>
  <c r="CA815" i="8"/>
  <c r="CB815" i="8" a="1"/>
  <c r="CB815" i="8"/>
  <c r="CC815" i="8" a="1"/>
  <c r="CC815" i="8"/>
  <c r="CD815" i="8" a="1"/>
  <c r="CD815" i="8"/>
  <c r="CE815" i="8" a="1"/>
  <c r="CE815" i="8"/>
  <c r="CF815" i="8" a="1"/>
  <c r="CF815" i="8"/>
  <c r="CG815" i="8" a="1"/>
  <c r="CG815" i="8"/>
  <c r="CH815" i="8" a="1"/>
  <c r="CH815" i="8"/>
  <c r="CI815" i="8" a="1"/>
  <c r="CI815" i="8"/>
  <c r="CJ815" i="8" a="1"/>
  <c r="CJ815" i="8"/>
  <c r="CK815" i="8" a="1"/>
  <c r="CK815" i="8"/>
  <c r="CL815" i="8" a="1"/>
  <c r="CL815" i="8"/>
  <c r="CM815" i="8" a="1"/>
  <c r="CM815" i="8"/>
  <c r="CN815" i="8" a="1"/>
  <c r="CN815" i="8"/>
  <c r="CO815" i="8" a="1"/>
  <c r="CO815" i="8"/>
  <c r="BZ816" i="8" a="1"/>
  <c r="BZ816" i="8"/>
  <c r="CA816" i="8" a="1"/>
  <c r="CA816" i="8"/>
  <c r="CB816" i="8" a="1"/>
  <c r="CB816" i="8"/>
  <c r="CC816" i="8" a="1"/>
  <c r="CC816" i="8"/>
  <c r="CD816" i="8" a="1"/>
  <c r="CD816" i="8"/>
  <c r="CE816" i="8" a="1"/>
  <c r="CE816" i="8"/>
  <c r="CF816" i="8" a="1"/>
  <c r="CF816" i="8"/>
  <c r="CG816" i="8" a="1"/>
  <c r="CG816" i="8"/>
  <c r="CH816" i="8" a="1"/>
  <c r="CH816" i="8"/>
  <c r="CI816" i="8" a="1"/>
  <c r="CI816" i="8"/>
  <c r="CJ816" i="8" a="1"/>
  <c r="CJ816" i="8"/>
  <c r="CK816" i="8" a="1"/>
  <c r="CK816" i="8"/>
  <c r="CL816" i="8" a="1"/>
  <c r="CL816" i="8"/>
  <c r="CM816" i="8" a="1"/>
  <c r="CM816" i="8"/>
  <c r="CN816" i="8" a="1"/>
  <c r="CN816" i="8"/>
  <c r="CO816" i="8" a="1"/>
  <c r="CO816" i="8"/>
  <c r="BZ817" i="8" a="1"/>
  <c r="BZ817" i="8"/>
  <c r="CA817" i="8" a="1"/>
  <c r="CA817" i="8"/>
  <c r="CB817" i="8" a="1"/>
  <c r="CB817" i="8"/>
  <c r="CC817" i="8" a="1"/>
  <c r="CC817" i="8"/>
  <c r="CD817" i="8" a="1"/>
  <c r="CD817" i="8"/>
  <c r="CE817" i="8" a="1"/>
  <c r="CE817" i="8"/>
  <c r="CF817" i="8" a="1"/>
  <c r="CF817" i="8"/>
  <c r="CG817" i="8" a="1"/>
  <c r="CG817" i="8"/>
  <c r="CH817" i="8" a="1"/>
  <c r="CH817" i="8"/>
  <c r="CI817" i="8" a="1"/>
  <c r="CI817" i="8"/>
  <c r="CJ817" i="8" a="1"/>
  <c r="CJ817" i="8"/>
  <c r="CK817" i="8" a="1"/>
  <c r="CK817" i="8"/>
  <c r="CL817" i="8" a="1"/>
  <c r="CL817" i="8"/>
  <c r="CM817" i="8" a="1"/>
  <c r="CM817" i="8"/>
  <c r="CN817" i="8" a="1"/>
  <c r="CN817" i="8"/>
  <c r="CO817" i="8" a="1"/>
  <c r="CO817" i="8"/>
  <c r="BZ818" i="8" a="1"/>
  <c r="BZ818" i="8"/>
  <c r="CA818" i="8" a="1"/>
  <c r="CA818" i="8"/>
  <c r="CB818" i="8" a="1"/>
  <c r="CB818" i="8"/>
  <c r="CC818" i="8" a="1"/>
  <c r="CC818" i="8"/>
  <c r="CD818" i="8" a="1"/>
  <c r="CD818" i="8"/>
  <c r="CE818" i="8" a="1"/>
  <c r="CE818" i="8"/>
  <c r="CF818" i="8" a="1"/>
  <c r="CF818" i="8"/>
  <c r="CG818" i="8" a="1"/>
  <c r="CG818" i="8"/>
  <c r="CH818" i="8" a="1"/>
  <c r="CH818" i="8"/>
  <c r="CI818" i="8" a="1"/>
  <c r="CI818" i="8"/>
  <c r="CJ818" i="8" a="1"/>
  <c r="CJ818" i="8"/>
  <c r="CK818" i="8" a="1"/>
  <c r="CK818" i="8"/>
  <c r="CL818" i="8" a="1"/>
  <c r="CL818" i="8"/>
  <c r="CM818" i="8" a="1"/>
  <c r="CM818" i="8"/>
  <c r="CN818" i="8" a="1"/>
  <c r="CN818" i="8"/>
  <c r="CO818" i="8" a="1"/>
  <c r="CO818" i="8"/>
  <c r="BZ819" i="8" a="1"/>
  <c r="BZ819" i="8"/>
  <c r="CA819" i="8" a="1"/>
  <c r="CA819" i="8"/>
  <c r="CB819" i="8" a="1"/>
  <c r="CB819" i="8"/>
  <c r="CC819" i="8" a="1"/>
  <c r="CC819" i="8"/>
  <c r="CD819" i="8" a="1"/>
  <c r="CD819" i="8"/>
  <c r="CE819" i="8" a="1"/>
  <c r="CE819" i="8"/>
  <c r="CF819" i="8" a="1"/>
  <c r="CF819" i="8"/>
  <c r="CG819" i="8" a="1"/>
  <c r="CG819" i="8"/>
  <c r="CH819" i="8" a="1"/>
  <c r="CH819" i="8"/>
  <c r="CI819" i="8" a="1"/>
  <c r="CI819" i="8"/>
  <c r="CJ819" i="8" a="1"/>
  <c r="CJ819" i="8"/>
  <c r="CK819" i="8" a="1"/>
  <c r="CK819" i="8"/>
  <c r="CL819" i="8" a="1"/>
  <c r="CL819" i="8"/>
  <c r="CM819" i="8" a="1"/>
  <c r="CM819" i="8"/>
  <c r="CN819" i="8" a="1"/>
  <c r="CN819" i="8"/>
  <c r="CO819" i="8" a="1"/>
  <c r="CO819" i="8"/>
  <c r="BZ820" i="8" a="1"/>
  <c r="BZ820" i="8"/>
  <c r="CA820" i="8" a="1"/>
  <c r="CA820" i="8"/>
  <c r="CB820" i="8" a="1"/>
  <c r="CB820" i="8"/>
  <c r="CC820" i="8" a="1"/>
  <c r="CC820" i="8"/>
  <c r="CD820" i="8" a="1"/>
  <c r="CD820" i="8"/>
  <c r="CE820" i="8" a="1"/>
  <c r="CE820" i="8"/>
  <c r="CF820" i="8" a="1"/>
  <c r="CF820" i="8"/>
  <c r="CG820" i="8" a="1"/>
  <c r="CG820" i="8"/>
  <c r="CH820" i="8" a="1"/>
  <c r="CH820" i="8"/>
  <c r="CI820" i="8" a="1"/>
  <c r="CI820" i="8"/>
  <c r="CJ820" i="8" a="1"/>
  <c r="CJ820" i="8"/>
  <c r="CK820" i="8" a="1"/>
  <c r="CK820" i="8"/>
  <c r="CL820" i="8" a="1"/>
  <c r="CL820" i="8"/>
  <c r="CM820" i="8" a="1"/>
  <c r="CM820" i="8"/>
  <c r="CN820" i="8" a="1"/>
  <c r="CN820" i="8"/>
  <c r="CO820" i="8" a="1"/>
  <c r="CO820" i="8"/>
  <c r="BZ821" i="8" a="1"/>
  <c r="BZ821" i="8"/>
  <c r="CA821" i="8" a="1"/>
  <c r="CA821" i="8"/>
  <c r="CB821" i="8" a="1"/>
  <c r="CB821" i="8"/>
  <c r="CC821" i="8" a="1"/>
  <c r="CC821" i="8"/>
  <c r="CD821" i="8" a="1"/>
  <c r="CD821" i="8"/>
  <c r="CE821" i="8" a="1"/>
  <c r="CE821" i="8"/>
  <c r="CF821" i="8" a="1"/>
  <c r="CF821" i="8"/>
  <c r="CG821" i="8" a="1"/>
  <c r="CG821" i="8"/>
  <c r="CH821" i="8" a="1"/>
  <c r="CH821" i="8"/>
  <c r="CI821" i="8" a="1"/>
  <c r="CI821" i="8"/>
  <c r="CJ821" i="8" a="1"/>
  <c r="CJ821" i="8"/>
  <c r="CK821" i="8" a="1"/>
  <c r="CK821" i="8"/>
  <c r="CL821" i="8" a="1"/>
  <c r="CL821" i="8"/>
  <c r="CM821" i="8" a="1"/>
  <c r="CM821" i="8"/>
  <c r="CN821" i="8" a="1"/>
  <c r="CN821" i="8"/>
  <c r="CO821" i="8" a="1"/>
  <c r="CO821" i="8"/>
  <c r="BZ822" i="8" a="1"/>
  <c r="BZ822" i="8"/>
  <c r="CA822" i="8" a="1"/>
  <c r="CA822" i="8"/>
  <c r="CB822" i="8" a="1"/>
  <c r="CB822" i="8"/>
  <c r="CC822" i="8" a="1"/>
  <c r="CC822" i="8"/>
  <c r="CD822" i="8" a="1"/>
  <c r="CD822" i="8"/>
  <c r="CE822" i="8" a="1"/>
  <c r="CE822" i="8"/>
  <c r="CF822" i="8" a="1"/>
  <c r="CF822" i="8"/>
  <c r="CG822" i="8" a="1"/>
  <c r="CG822" i="8"/>
  <c r="CH822" i="8" a="1"/>
  <c r="CH822" i="8"/>
  <c r="CI822" i="8" a="1"/>
  <c r="CI822" i="8"/>
  <c r="CJ822" i="8" a="1"/>
  <c r="CJ822" i="8"/>
  <c r="CK822" i="8" a="1"/>
  <c r="CK822" i="8"/>
  <c r="CL822" i="8" a="1"/>
  <c r="CL822" i="8"/>
  <c r="CM822" i="8" a="1"/>
  <c r="CM822" i="8"/>
  <c r="CN822" i="8" a="1"/>
  <c r="CN822" i="8"/>
  <c r="CO822" i="8" a="1"/>
  <c r="CO822" i="8"/>
  <c r="BZ823" i="8" a="1"/>
  <c r="BZ823" i="8"/>
  <c r="CA823" i="8" a="1"/>
  <c r="CA823" i="8"/>
  <c r="CB823" i="8" a="1"/>
  <c r="CB823" i="8"/>
  <c r="CC823" i="8" a="1"/>
  <c r="CC823" i="8"/>
  <c r="CD823" i="8" a="1"/>
  <c r="CD823" i="8"/>
  <c r="CE823" i="8" a="1"/>
  <c r="CE823" i="8"/>
  <c r="CF823" i="8" a="1"/>
  <c r="CF823" i="8"/>
  <c r="CG823" i="8" a="1"/>
  <c r="CG823" i="8"/>
  <c r="CH823" i="8" a="1"/>
  <c r="CH823" i="8"/>
  <c r="CI823" i="8" a="1"/>
  <c r="CI823" i="8"/>
  <c r="CJ823" i="8" a="1"/>
  <c r="CJ823" i="8"/>
  <c r="CK823" i="8" a="1"/>
  <c r="CK823" i="8"/>
  <c r="CL823" i="8" a="1"/>
  <c r="CL823" i="8"/>
  <c r="CM823" i="8" a="1"/>
  <c r="CM823" i="8"/>
  <c r="CN823" i="8" a="1"/>
  <c r="CN823" i="8"/>
  <c r="CO823" i="8" a="1"/>
  <c r="CO823" i="8"/>
  <c r="BZ824" i="8" a="1"/>
  <c r="BZ824" i="8"/>
  <c r="CA824" i="8" a="1"/>
  <c r="CA824" i="8"/>
  <c r="CB824" i="8" a="1"/>
  <c r="CB824" i="8"/>
  <c r="CC824" i="8" a="1"/>
  <c r="CC824" i="8"/>
  <c r="CD824" i="8" a="1"/>
  <c r="CD824" i="8"/>
  <c r="CE824" i="8" a="1"/>
  <c r="CE824" i="8"/>
  <c r="CF824" i="8" a="1"/>
  <c r="CF824" i="8"/>
  <c r="CG824" i="8" a="1"/>
  <c r="CG824" i="8"/>
  <c r="CH824" i="8" a="1"/>
  <c r="CH824" i="8"/>
  <c r="CI824" i="8" a="1"/>
  <c r="CI824" i="8"/>
  <c r="CJ824" i="8" a="1"/>
  <c r="CJ824" i="8"/>
  <c r="CK824" i="8" a="1"/>
  <c r="CK824" i="8"/>
  <c r="CL824" i="8" a="1"/>
  <c r="CL824" i="8"/>
  <c r="CM824" i="8" a="1"/>
  <c r="CM824" i="8"/>
  <c r="CN824" i="8" a="1"/>
  <c r="CN824" i="8"/>
  <c r="CO824" i="8" a="1"/>
  <c r="CO824" i="8"/>
  <c r="BZ825" i="8" a="1"/>
  <c r="BZ825" i="8"/>
  <c r="CA825" i="8" a="1"/>
  <c r="CA825" i="8"/>
  <c r="CB825" i="8" a="1"/>
  <c r="CB825" i="8"/>
  <c r="CC825" i="8" a="1"/>
  <c r="CC825" i="8"/>
  <c r="CD825" i="8" a="1"/>
  <c r="CD825" i="8"/>
  <c r="CE825" i="8" a="1"/>
  <c r="CE825" i="8"/>
  <c r="CF825" i="8" a="1"/>
  <c r="CF825" i="8"/>
  <c r="CG825" i="8" a="1"/>
  <c r="CG825" i="8"/>
  <c r="CH825" i="8" a="1"/>
  <c r="CH825" i="8"/>
  <c r="CI825" i="8" a="1"/>
  <c r="CI825" i="8"/>
  <c r="CJ825" i="8" a="1"/>
  <c r="CJ825" i="8"/>
  <c r="CK825" i="8" a="1"/>
  <c r="CK825" i="8"/>
  <c r="CL825" i="8" a="1"/>
  <c r="CL825" i="8"/>
  <c r="CM825" i="8" a="1"/>
  <c r="CM825" i="8"/>
  <c r="CN825" i="8" a="1"/>
  <c r="CN825" i="8"/>
  <c r="CO825" i="8" a="1"/>
  <c r="CO825" i="8"/>
  <c r="BZ826" i="8" a="1"/>
  <c r="BZ826" i="8"/>
  <c r="CA826" i="8" a="1"/>
  <c r="CA826" i="8"/>
  <c r="CB826" i="8" a="1"/>
  <c r="CB826" i="8"/>
  <c r="CC826" i="8" a="1"/>
  <c r="CC826" i="8"/>
  <c r="CD826" i="8" a="1"/>
  <c r="CD826" i="8"/>
  <c r="CE826" i="8" a="1"/>
  <c r="CE826" i="8"/>
  <c r="CF826" i="8" a="1"/>
  <c r="CF826" i="8"/>
  <c r="CG826" i="8" a="1"/>
  <c r="CG826" i="8"/>
  <c r="CH826" i="8" a="1"/>
  <c r="CH826" i="8"/>
  <c r="CI826" i="8" a="1"/>
  <c r="CI826" i="8"/>
  <c r="CJ826" i="8" a="1"/>
  <c r="CJ826" i="8"/>
  <c r="CK826" i="8" a="1"/>
  <c r="CK826" i="8"/>
  <c r="CL826" i="8" a="1"/>
  <c r="CL826" i="8"/>
  <c r="CM826" i="8" a="1"/>
  <c r="CM826" i="8"/>
  <c r="CN826" i="8" a="1"/>
  <c r="CN826" i="8"/>
  <c r="CO826" i="8" a="1"/>
  <c r="CO826" i="8"/>
  <c r="BZ827" i="8" a="1"/>
  <c r="BZ827" i="8"/>
  <c r="CA827" i="8" a="1"/>
  <c r="CA827" i="8"/>
  <c r="CB827" i="8" a="1"/>
  <c r="CB827" i="8"/>
  <c r="CC827" i="8" a="1"/>
  <c r="CC827" i="8"/>
  <c r="CD827" i="8" a="1"/>
  <c r="CD827" i="8"/>
  <c r="CE827" i="8" a="1"/>
  <c r="CE827" i="8"/>
  <c r="CF827" i="8" a="1"/>
  <c r="CF827" i="8"/>
  <c r="CG827" i="8" a="1"/>
  <c r="CG827" i="8"/>
  <c r="CH827" i="8" a="1"/>
  <c r="CH827" i="8"/>
  <c r="CI827" i="8" a="1"/>
  <c r="CI827" i="8"/>
  <c r="CJ827" i="8" a="1"/>
  <c r="CJ827" i="8"/>
  <c r="CK827" i="8" a="1"/>
  <c r="CK827" i="8"/>
  <c r="CL827" i="8" a="1"/>
  <c r="CL827" i="8"/>
  <c r="CM827" i="8" a="1"/>
  <c r="CM827" i="8"/>
  <c r="CN827" i="8" a="1"/>
  <c r="CN827" i="8"/>
  <c r="CO827" i="8" a="1"/>
  <c r="CO827" i="8"/>
  <c r="BZ828" i="8" a="1"/>
  <c r="BZ828" i="8"/>
  <c r="CA828" i="8" a="1"/>
  <c r="CA828" i="8"/>
  <c r="CB828" i="8" a="1"/>
  <c r="CB828" i="8"/>
  <c r="CC828" i="8" a="1"/>
  <c r="CC828" i="8"/>
  <c r="CD828" i="8" a="1"/>
  <c r="CD828" i="8"/>
  <c r="CE828" i="8" a="1"/>
  <c r="CE828" i="8"/>
  <c r="CF828" i="8" a="1"/>
  <c r="CF828" i="8"/>
  <c r="CG828" i="8" a="1"/>
  <c r="CG828" i="8"/>
  <c r="CH828" i="8" a="1"/>
  <c r="CH828" i="8"/>
  <c r="CI828" i="8" a="1"/>
  <c r="CI828" i="8"/>
  <c r="CJ828" i="8" a="1"/>
  <c r="CJ828" i="8"/>
  <c r="CK828" i="8" a="1"/>
  <c r="CK828" i="8"/>
  <c r="CL828" i="8" a="1"/>
  <c r="CL828" i="8"/>
  <c r="CM828" i="8" a="1"/>
  <c r="CM828" i="8"/>
  <c r="CN828" i="8" a="1"/>
  <c r="CN828" i="8"/>
  <c r="CO828" i="8" a="1"/>
  <c r="CO828" i="8"/>
  <c r="BZ829" i="8" a="1"/>
  <c r="BZ829" i="8"/>
  <c r="CA829" i="8" a="1"/>
  <c r="CA829" i="8"/>
  <c r="CB829" i="8" a="1"/>
  <c r="CB829" i="8"/>
  <c r="CC829" i="8" a="1"/>
  <c r="CC829" i="8"/>
  <c r="CD829" i="8" a="1"/>
  <c r="CD829" i="8"/>
  <c r="CE829" i="8" a="1"/>
  <c r="CE829" i="8"/>
  <c r="CF829" i="8" a="1"/>
  <c r="CF829" i="8"/>
  <c r="CG829" i="8" a="1"/>
  <c r="CG829" i="8"/>
  <c r="CH829" i="8" a="1"/>
  <c r="CH829" i="8"/>
  <c r="CI829" i="8" a="1"/>
  <c r="CI829" i="8"/>
  <c r="CJ829" i="8" a="1"/>
  <c r="CJ829" i="8"/>
  <c r="CK829" i="8" a="1"/>
  <c r="CK829" i="8"/>
  <c r="CL829" i="8" a="1"/>
  <c r="CL829" i="8"/>
  <c r="CM829" i="8" a="1"/>
  <c r="CM829" i="8"/>
  <c r="CN829" i="8" a="1"/>
  <c r="CN829" i="8"/>
  <c r="CO829" i="8" a="1"/>
  <c r="CO829" i="8"/>
  <c r="BZ830" i="8" a="1"/>
  <c r="BZ830" i="8"/>
  <c r="CA830" i="8" a="1"/>
  <c r="CA830" i="8"/>
  <c r="CB830" i="8" a="1"/>
  <c r="CB830" i="8"/>
  <c r="CC830" i="8" a="1"/>
  <c r="CC830" i="8"/>
  <c r="CD830" i="8" a="1"/>
  <c r="CD830" i="8"/>
  <c r="CE830" i="8" a="1"/>
  <c r="CE830" i="8"/>
  <c r="CF830" i="8" a="1"/>
  <c r="CF830" i="8"/>
  <c r="CG830" i="8" a="1"/>
  <c r="CG830" i="8"/>
  <c r="CH830" i="8" a="1"/>
  <c r="CH830" i="8"/>
  <c r="CI830" i="8" a="1"/>
  <c r="CI830" i="8"/>
  <c r="CJ830" i="8" a="1"/>
  <c r="CJ830" i="8"/>
  <c r="CK830" i="8" a="1"/>
  <c r="CK830" i="8"/>
  <c r="CL830" i="8" a="1"/>
  <c r="CL830" i="8"/>
  <c r="CM830" i="8" a="1"/>
  <c r="CM830" i="8"/>
  <c r="CN830" i="8" a="1"/>
  <c r="CN830" i="8"/>
  <c r="CO830" i="8" a="1"/>
  <c r="CO830" i="8"/>
  <c r="BZ831" i="8" a="1"/>
  <c r="BZ831" i="8"/>
  <c r="CA831" i="8" a="1"/>
  <c r="CA831" i="8"/>
  <c r="CB831" i="8" a="1"/>
  <c r="CB831" i="8"/>
  <c r="CC831" i="8" a="1"/>
  <c r="CC831" i="8"/>
  <c r="CD831" i="8" a="1"/>
  <c r="CD831" i="8"/>
  <c r="CE831" i="8" a="1"/>
  <c r="CE831" i="8"/>
  <c r="CF831" i="8" a="1"/>
  <c r="CF831" i="8"/>
  <c r="CG831" i="8" a="1"/>
  <c r="CG831" i="8"/>
  <c r="CH831" i="8" a="1"/>
  <c r="CH831" i="8"/>
  <c r="CI831" i="8" a="1"/>
  <c r="CI831" i="8"/>
  <c r="CJ831" i="8" a="1"/>
  <c r="CJ831" i="8"/>
  <c r="CK831" i="8" a="1"/>
  <c r="CK831" i="8"/>
  <c r="CL831" i="8" a="1"/>
  <c r="CL831" i="8"/>
  <c r="CM831" i="8" a="1"/>
  <c r="CM831" i="8"/>
  <c r="CN831" i="8" a="1"/>
  <c r="CN831" i="8"/>
  <c r="CO831" i="8" a="1"/>
  <c r="CO831" i="8"/>
  <c r="BZ832" i="8" a="1"/>
  <c r="BZ832" i="8"/>
  <c r="CA832" i="8" a="1"/>
  <c r="CA832" i="8"/>
  <c r="CB832" i="8" a="1"/>
  <c r="CB832" i="8"/>
  <c r="CC832" i="8" a="1"/>
  <c r="CC832" i="8"/>
  <c r="CD832" i="8" a="1"/>
  <c r="CD832" i="8"/>
  <c r="CE832" i="8" a="1"/>
  <c r="CE832" i="8"/>
  <c r="CF832" i="8" a="1"/>
  <c r="CF832" i="8"/>
  <c r="CG832" i="8" a="1"/>
  <c r="CG832" i="8"/>
  <c r="CH832" i="8" a="1"/>
  <c r="CH832" i="8"/>
  <c r="CI832" i="8" a="1"/>
  <c r="CI832" i="8"/>
  <c r="CJ832" i="8" a="1"/>
  <c r="CJ832" i="8"/>
  <c r="CK832" i="8" a="1"/>
  <c r="CK832" i="8"/>
  <c r="CL832" i="8" a="1"/>
  <c r="CL832" i="8"/>
  <c r="CM832" i="8" a="1"/>
  <c r="CM832" i="8"/>
  <c r="CN832" i="8" a="1"/>
  <c r="CN832" i="8"/>
  <c r="CO832" i="8" a="1"/>
  <c r="CO832" i="8"/>
  <c r="BZ833" i="8" a="1"/>
  <c r="BZ833" i="8"/>
  <c r="CA833" i="8" a="1"/>
  <c r="CA833" i="8"/>
  <c r="CB833" i="8" a="1"/>
  <c r="CB833" i="8"/>
  <c r="CC833" i="8" a="1"/>
  <c r="CC833" i="8"/>
  <c r="CD833" i="8" a="1"/>
  <c r="CD833" i="8"/>
  <c r="CE833" i="8" a="1"/>
  <c r="CE833" i="8"/>
  <c r="CF833" i="8" a="1"/>
  <c r="CF833" i="8"/>
  <c r="CG833" i="8" a="1"/>
  <c r="CG833" i="8"/>
  <c r="CH833" i="8" a="1"/>
  <c r="CH833" i="8"/>
  <c r="CI833" i="8" a="1"/>
  <c r="CI833" i="8"/>
  <c r="CJ833" i="8" a="1"/>
  <c r="CJ833" i="8"/>
  <c r="CK833" i="8" a="1"/>
  <c r="CK833" i="8"/>
  <c r="CL833" i="8" a="1"/>
  <c r="CL833" i="8"/>
  <c r="CM833" i="8" a="1"/>
  <c r="CM833" i="8"/>
  <c r="CN833" i="8" a="1"/>
  <c r="CN833" i="8"/>
  <c r="CO833" i="8" a="1"/>
  <c r="CO833" i="8"/>
  <c r="BZ834" i="8" a="1"/>
  <c r="BZ834" i="8"/>
  <c r="CA834" i="8" a="1"/>
  <c r="CA834" i="8"/>
  <c r="CB834" i="8" a="1"/>
  <c r="CB834" i="8"/>
  <c r="CC834" i="8" a="1"/>
  <c r="CC834" i="8"/>
  <c r="CD834" i="8" a="1"/>
  <c r="CD834" i="8"/>
  <c r="CE834" i="8" a="1"/>
  <c r="CE834" i="8"/>
  <c r="CF834" i="8" a="1"/>
  <c r="CF834" i="8"/>
  <c r="CG834" i="8" a="1"/>
  <c r="CG834" i="8"/>
  <c r="CH834" i="8" a="1"/>
  <c r="CH834" i="8"/>
  <c r="CI834" i="8" a="1"/>
  <c r="CI834" i="8"/>
  <c r="CJ834" i="8" a="1"/>
  <c r="CJ834" i="8"/>
  <c r="CK834" i="8" a="1"/>
  <c r="CK834" i="8"/>
  <c r="CL834" i="8" a="1"/>
  <c r="CL834" i="8"/>
  <c r="CM834" i="8" a="1"/>
  <c r="CM834" i="8"/>
  <c r="CN834" i="8" a="1"/>
  <c r="CN834" i="8"/>
  <c r="CO834" i="8" a="1"/>
  <c r="CO834" i="8"/>
  <c r="BZ835" i="8" a="1"/>
  <c r="BZ835" i="8"/>
  <c r="CA835" i="8" a="1"/>
  <c r="CA835" i="8"/>
  <c r="CB835" i="8" a="1"/>
  <c r="CB835" i="8"/>
  <c r="CC835" i="8" a="1"/>
  <c r="CC835" i="8"/>
  <c r="CD835" i="8" a="1"/>
  <c r="CD835" i="8"/>
  <c r="CE835" i="8" a="1"/>
  <c r="CE835" i="8"/>
  <c r="CF835" i="8" a="1"/>
  <c r="CF835" i="8"/>
  <c r="CG835" i="8" a="1"/>
  <c r="CG835" i="8"/>
  <c r="CH835" i="8" a="1"/>
  <c r="CH835" i="8"/>
  <c r="CI835" i="8" a="1"/>
  <c r="CI835" i="8"/>
  <c r="CJ835" i="8" a="1"/>
  <c r="CJ835" i="8"/>
  <c r="CK835" i="8" a="1"/>
  <c r="CK835" i="8"/>
  <c r="CL835" i="8" a="1"/>
  <c r="CL835" i="8"/>
  <c r="CM835" i="8" a="1"/>
  <c r="CM835" i="8"/>
  <c r="CN835" i="8" a="1"/>
  <c r="CN835" i="8"/>
  <c r="CO835" i="8" a="1"/>
  <c r="CO835" i="8"/>
  <c r="BZ836" i="8" a="1"/>
  <c r="BZ836" i="8"/>
  <c r="CA836" i="8" a="1"/>
  <c r="CA836" i="8"/>
  <c r="CB836" i="8" a="1"/>
  <c r="CB836" i="8"/>
  <c r="CC836" i="8" a="1"/>
  <c r="CC836" i="8"/>
  <c r="CD836" i="8" a="1"/>
  <c r="CD836" i="8"/>
  <c r="CE836" i="8" a="1"/>
  <c r="CE836" i="8"/>
  <c r="CF836" i="8" a="1"/>
  <c r="CF836" i="8"/>
  <c r="CG836" i="8" a="1"/>
  <c r="CG836" i="8"/>
  <c r="CH836" i="8" a="1"/>
  <c r="CH836" i="8"/>
  <c r="CI836" i="8" a="1"/>
  <c r="CI836" i="8"/>
  <c r="CJ836" i="8" a="1"/>
  <c r="CJ836" i="8"/>
  <c r="CK836" i="8" a="1"/>
  <c r="CK836" i="8"/>
  <c r="CL836" i="8" a="1"/>
  <c r="CL836" i="8"/>
  <c r="CM836" i="8" a="1"/>
  <c r="CM836" i="8"/>
  <c r="CN836" i="8" a="1"/>
  <c r="CN836" i="8"/>
  <c r="CO836" i="8" a="1"/>
  <c r="CO836" i="8"/>
  <c r="BZ837" i="8" a="1"/>
  <c r="BZ837" i="8"/>
  <c r="CA837" i="8" a="1"/>
  <c r="CA837" i="8"/>
  <c r="CB837" i="8" a="1"/>
  <c r="CB837" i="8"/>
  <c r="CC837" i="8" a="1"/>
  <c r="CC837" i="8"/>
  <c r="CD837" i="8" a="1"/>
  <c r="CD837" i="8"/>
  <c r="CE837" i="8" a="1"/>
  <c r="CE837" i="8"/>
  <c r="CF837" i="8" a="1"/>
  <c r="CF837" i="8"/>
  <c r="CG837" i="8" a="1"/>
  <c r="CG837" i="8"/>
  <c r="CH837" i="8" a="1"/>
  <c r="CH837" i="8"/>
  <c r="CI837" i="8" a="1"/>
  <c r="CI837" i="8"/>
  <c r="CJ837" i="8" a="1"/>
  <c r="CJ837" i="8"/>
  <c r="CK837" i="8" a="1"/>
  <c r="CK837" i="8"/>
  <c r="CL837" i="8" a="1"/>
  <c r="CL837" i="8"/>
  <c r="CM837" i="8" a="1"/>
  <c r="CM837" i="8"/>
  <c r="CN837" i="8" a="1"/>
  <c r="CN837" i="8"/>
  <c r="CO837" i="8" a="1"/>
  <c r="CO837" i="8"/>
  <c r="BZ838" i="8" a="1"/>
  <c r="BZ838" i="8"/>
  <c r="CA838" i="8" a="1"/>
  <c r="CA838" i="8"/>
  <c r="CB838" i="8" a="1"/>
  <c r="CB838" i="8"/>
  <c r="CC838" i="8" a="1"/>
  <c r="CC838" i="8"/>
  <c r="CD838" i="8" a="1"/>
  <c r="CD838" i="8"/>
  <c r="CE838" i="8" a="1"/>
  <c r="CE838" i="8"/>
  <c r="CF838" i="8" a="1"/>
  <c r="CF838" i="8"/>
  <c r="CG838" i="8" a="1"/>
  <c r="CG838" i="8"/>
  <c r="CH838" i="8" a="1"/>
  <c r="CH838" i="8"/>
  <c r="CI838" i="8" a="1"/>
  <c r="CI838" i="8"/>
  <c r="CJ838" i="8" a="1"/>
  <c r="CJ838" i="8"/>
  <c r="CK838" i="8" a="1"/>
  <c r="CK838" i="8"/>
  <c r="CL838" i="8" a="1"/>
  <c r="CL838" i="8"/>
  <c r="CM838" i="8" a="1"/>
  <c r="CM838" i="8"/>
  <c r="CN838" i="8" a="1"/>
  <c r="CN838" i="8"/>
  <c r="CO838" i="8" a="1"/>
  <c r="CO838" i="8"/>
  <c r="BZ839" i="8" a="1"/>
  <c r="BZ839" i="8"/>
  <c r="CA839" i="8" a="1"/>
  <c r="CA839" i="8"/>
  <c r="CB839" i="8" a="1"/>
  <c r="CB839" i="8"/>
  <c r="CC839" i="8" a="1"/>
  <c r="CC839" i="8"/>
  <c r="CD839" i="8" a="1"/>
  <c r="CD839" i="8"/>
  <c r="CE839" i="8" a="1"/>
  <c r="CE839" i="8"/>
  <c r="CF839" i="8" a="1"/>
  <c r="CF839" i="8"/>
  <c r="CG839" i="8" a="1"/>
  <c r="CG839" i="8"/>
  <c r="CH839" i="8" a="1"/>
  <c r="CH839" i="8"/>
  <c r="CI839" i="8" a="1"/>
  <c r="CI839" i="8"/>
  <c r="CJ839" i="8" a="1"/>
  <c r="CJ839" i="8"/>
  <c r="CK839" i="8" a="1"/>
  <c r="CK839" i="8"/>
  <c r="CL839" i="8" a="1"/>
  <c r="CL839" i="8"/>
  <c r="CM839" i="8" a="1"/>
  <c r="CM839" i="8"/>
  <c r="CN839" i="8" a="1"/>
  <c r="CN839" i="8"/>
  <c r="CO839" i="8" a="1"/>
  <c r="CO839" i="8"/>
  <c r="BZ840" i="8" a="1"/>
  <c r="BZ840" i="8"/>
  <c r="CA840" i="8" a="1"/>
  <c r="CA840" i="8"/>
  <c r="CB840" i="8" a="1"/>
  <c r="CB840" i="8"/>
  <c r="CC840" i="8" a="1"/>
  <c r="CC840" i="8"/>
  <c r="CD840" i="8" a="1"/>
  <c r="CD840" i="8"/>
  <c r="CE840" i="8" a="1"/>
  <c r="CE840" i="8"/>
  <c r="CF840" i="8" a="1"/>
  <c r="CF840" i="8"/>
  <c r="CG840" i="8" a="1"/>
  <c r="CG840" i="8"/>
  <c r="CH840" i="8" a="1"/>
  <c r="CH840" i="8"/>
  <c r="CI840" i="8" a="1"/>
  <c r="CI840" i="8"/>
  <c r="CJ840" i="8" a="1"/>
  <c r="CJ840" i="8"/>
  <c r="CK840" i="8" a="1"/>
  <c r="CK840" i="8"/>
  <c r="CL840" i="8" a="1"/>
  <c r="CL840" i="8"/>
  <c r="CM840" i="8" a="1"/>
  <c r="CM840" i="8"/>
  <c r="CN840" i="8" a="1"/>
  <c r="CN840" i="8"/>
  <c r="CO840" i="8" a="1"/>
  <c r="CO840" i="8"/>
  <c r="BZ841" i="8" a="1"/>
  <c r="BZ841" i="8"/>
  <c r="CA841" i="8" a="1"/>
  <c r="CA841" i="8"/>
  <c r="CB841" i="8" a="1"/>
  <c r="CB841" i="8"/>
  <c r="CC841" i="8" a="1"/>
  <c r="CC841" i="8"/>
  <c r="CD841" i="8" a="1"/>
  <c r="CD841" i="8"/>
  <c r="CE841" i="8" a="1"/>
  <c r="CE841" i="8"/>
  <c r="CF841" i="8" a="1"/>
  <c r="CF841" i="8"/>
  <c r="CG841" i="8" a="1"/>
  <c r="CG841" i="8"/>
  <c r="CH841" i="8" a="1"/>
  <c r="CH841" i="8"/>
  <c r="CI841" i="8" a="1"/>
  <c r="CI841" i="8"/>
  <c r="CJ841" i="8" a="1"/>
  <c r="CJ841" i="8"/>
  <c r="CK841" i="8" a="1"/>
  <c r="CK841" i="8"/>
  <c r="CL841" i="8" a="1"/>
  <c r="CL841" i="8"/>
  <c r="CM841" i="8" a="1"/>
  <c r="CM841" i="8"/>
  <c r="CN841" i="8" a="1"/>
  <c r="CN841" i="8"/>
  <c r="CO841" i="8" a="1"/>
  <c r="CO841" i="8"/>
  <c r="BZ842" i="8" a="1"/>
  <c r="BZ842" i="8"/>
  <c r="CA842" i="8" a="1"/>
  <c r="CA842" i="8"/>
  <c r="CB842" i="8" a="1"/>
  <c r="CB842" i="8"/>
  <c r="CC842" i="8" a="1"/>
  <c r="CC842" i="8"/>
  <c r="CD842" i="8" a="1"/>
  <c r="CD842" i="8"/>
  <c r="CE842" i="8" a="1"/>
  <c r="CE842" i="8"/>
  <c r="CF842" i="8" a="1"/>
  <c r="CF842" i="8"/>
  <c r="CG842" i="8" a="1"/>
  <c r="CG842" i="8"/>
  <c r="CH842" i="8" a="1"/>
  <c r="CH842" i="8"/>
  <c r="CI842" i="8" a="1"/>
  <c r="CI842" i="8"/>
  <c r="CJ842" i="8" a="1"/>
  <c r="CJ842" i="8"/>
  <c r="CK842" i="8" a="1"/>
  <c r="CK842" i="8"/>
  <c r="CL842" i="8" a="1"/>
  <c r="CL842" i="8"/>
  <c r="CM842" i="8" a="1"/>
  <c r="CM842" i="8"/>
  <c r="CN842" i="8" a="1"/>
  <c r="CN842" i="8"/>
  <c r="CO842" i="8" a="1"/>
  <c r="CO842" i="8"/>
  <c r="BZ843" i="8" a="1"/>
  <c r="BZ843" i="8"/>
  <c r="CA843" i="8" a="1"/>
  <c r="CA843" i="8"/>
  <c r="CB843" i="8" a="1"/>
  <c r="CB843" i="8"/>
  <c r="CC843" i="8" a="1"/>
  <c r="CC843" i="8"/>
  <c r="CD843" i="8" a="1"/>
  <c r="CD843" i="8"/>
  <c r="CE843" i="8" a="1"/>
  <c r="CE843" i="8"/>
  <c r="CF843" i="8" a="1"/>
  <c r="CF843" i="8"/>
  <c r="CG843" i="8" a="1"/>
  <c r="CG843" i="8"/>
  <c r="CH843" i="8" a="1"/>
  <c r="CH843" i="8"/>
  <c r="CI843" i="8" a="1"/>
  <c r="CI843" i="8"/>
  <c r="CJ843" i="8" a="1"/>
  <c r="CJ843" i="8"/>
  <c r="CK843" i="8" a="1"/>
  <c r="CK843" i="8"/>
  <c r="CL843" i="8" a="1"/>
  <c r="CL843" i="8"/>
  <c r="CM843" i="8" a="1"/>
  <c r="CM843" i="8"/>
  <c r="CN843" i="8" a="1"/>
  <c r="CN843" i="8"/>
  <c r="CO843" i="8" a="1"/>
  <c r="CO843" i="8"/>
  <c r="BZ844" i="8" a="1"/>
  <c r="BZ844" i="8"/>
  <c r="CA844" i="8" a="1"/>
  <c r="CA844" i="8"/>
  <c r="CB844" i="8" a="1"/>
  <c r="CB844" i="8"/>
  <c r="CC844" i="8" a="1"/>
  <c r="CC844" i="8"/>
  <c r="CD844" i="8" a="1"/>
  <c r="CD844" i="8"/>
  <c r="CE844" i="8" a="1"/>
  <c r="CE844" i="8"/>
  <c r="CF844" i="8" a="1"/>
  <c r="CF844" i="8"/>
  <c r="CG844" i="8" a="1"/>
  <c r="CG844" i="8"/>
  <c r="CH844" i="8" a="1"/>
  <c r="CH844" i="8"/>
  <c r="CI844" i="8" a="1"/>
  <c r="CI844" i="8"/>
  <c r="CJ844" i="8" a="1"/>
  <c r="CJ844" i="8"/>
  <c r="CK844" i="8" a="1"/>
  <c r="CK844" i="8"/>
  <c r="CL844" i="8" a="1"/>
  <c r="CL844" i="8"/>
  <c r="CM844" i="8" a="1"/>
  <c r="CM844" i="8"/>
  <c r="CN844" i="8" a="1"/>
  <c r="CN844" i="8"/>
  <c r="CO844" i="8" a="1"/>
  <c r="CO844" i="8"/>
  <c r="BZ845" i="8" a="1"/>
  <c r="BZ845" i="8"/>
  <c r="CA845" i="8" a="1"/>
  <c r="CA845" i="8"/>
  <c r="CB845" i="8" a="1"/>
  <c r="CB845" i="8"/>
  <c r="CC845" i="8" a="1"/>
  <c r="CC845" i="8"/>
  <c r="CD845" i="8" a="1"/>
  <c r="CD845" i="8"/>
  <c r="CE845" i="8" a="1"/>
  <c r="CE845" i="8"/>
  <c r="CF845" i="8" a="1"/>
  <c r="CF845" i="8"/>
  <c r="CG845" i="8" a="1"/>
  <c r="CG845" i="8"/>
  <c r="CH845" i="8" a="1"/>
  <c r="CH845" i="8"/>
  <c r="CI845" i="8" a="1"/>
  <c r="CI845" i="8"/>
  <c r="CJ845" i="8" a="1"/>
  <c r="CJ845" i="8"/>
  <c r="CK845" i="8" a="1"/>
  <c r="CK845" i="8"/>
  <c r="CL845" i="8" a="1"/>
  <c r="CL845" i="8"/>
  <c r="CM845" i="8" a="1"/>
  <c r="CM845" i="8"/>
  <c r="CN845" i="8" a="1"/>
  <c r="CN845" i="8"/>
  <c r="CO845" i="8" a="1"/>
  <c r="CO845" i="8"/>
  <c r="BZ846" i="8" a="1"/>
  <c r="BZ846" i="8"/>
  <c r="CA846" i="8" a="1"/>
  <c r="CA846" i="8"/>
  <c r="CB846" i="8" a="1"/>
  <c r="CB846" i="8"/>
  <c r="CC846" i="8" a="1"/>
  <c r="CC846" i="8"/>
  <c r="CD846" i="8" a="1"/>
  <c r="CD846" i="8"/>
  <c r="CE846" i="8" a="1"/>
  <c r="CE846" i="8"/>
  <c r="CF846" i="8" a="1"/>
  <c r="CF846" i="8"/>
  <c r="CG846" i="8" a="1"/>
  <c r="CG846" i="8"/>
  <c r="CH846" i="8" a="1"/>
  <c r="CH846" i="8"/>
  <c r="CI846" i="8" a="1"/>
  <c r="CI846" i="8"/>
  <c r="CJ846" i="8" a="1"/>
  <c r="CJ846" i="8"/>
  <c r="CK846" i="8" a="1"/>
  <c r="CK846" i="8"/>
  <c r="CL846" i="8" a="1"/>
  <c r="CL846" i="8"/>
  <c r="CM846" i="8" a="1"/>
  <c r="CM846" i="8"/>
  <c r="CN846" i="8" a="1"/>
  <c r="CN846" i="8"/>
  <c r="CO846" i="8" a="1"/>
  <c r="CO846" i="8"/>
  <c r="BZ847" i="8" a="1"/>
  <c r="BZ847" i="8"/>
  <c r="CA847" i="8" a="1"/>
  <c r="CA847" i="8"/>
  <c r="CB847" i="8" a="1"/>
  <c r="CB847" i="8"/>
  <c r="CC847" i="8" a="1"/>
  <c r="CC847" i="8"/>
  <c r="CD847" i="8" a="1"/>
  <c r="CD847" i="8"/>
  <c r="CE847" i="8" a="1"/>
  <c r="CE847" i="8"/>
  <c r="CF847" i="8" a="1"/>
  <c r="CF847" i="8"/>
  <c r="CG847" i="8" a="1"/>
  <c r="CG847" i="8"/>
  <c r="CH847" i="8" a="1"/>
  <c r="CH847" i="8"/>
  <c r="CI847" i="8" a="1"/>
  <c r="CI847" i="8"/>
  <c r="CJ847" i="8" a="1"/>
  <c r="CJ847" i="8"/>
  <c r="CK847" i="8" a="1"/>
  <c r="CK847" i="8"/>
  <c r="CL847" i="8" a="1"/>
  <c r="CL847" i="8"/>
  <c r="CM847" i="8" a="1"/>
  <c r="CM847" i="8"/>
  <c r="CN847" i="8" a="1"/>
  <c r="CN847" i="8"/>
  <c r="CO847" i="8" a="1"/>
  <c r="CO847" i="8"/>
  <c r="BZ848" i="8" a="1"/>
  <c r="BZ848" i="8"/>
  <c r="CA848" i="8" a="1"/>
  <c r="CA848" i="8"/>
  <c r="CB848" i="8" a="1"/>
  <c r="CB848" i="8"/>
  <c r="CC848" i="8" a="1"/>
  <c r="CC848" i="8"/>
  <c r="CD848" i="8" a="1"/>
  <c r="CD848" i="8"/>
  <c r="CE848" i="8" a="1"/>
  <c r="CE848" i="8"/>
  <c r="CF848" i="8" a="1"/>
  <c r="CF848" i="8"/>
  <c r="CG848" i="8" a="1"/>
  <c r="CG848" i="8"/>
  <c r="CH848" i="8" a="1"/>
  <c r="CH848" i="8"/>
  <c r="CI848" i="8" a="1"/>
  <c r="CI848" i="8"/>
  <c r="CJ848" i="8" a="1"/>
  <c r="CJ848" i="8"/>
  <c r="CK848" i="8" a="1"/>
  <c r="CK848" i="8"/>
  <c r="CL848" i="8" a="1"/>
  <c r="CL848" i="8"/>
  <c r="CM848" i="8" a="1"/>
  <c r="CM848" i="8"/>
  <c r="CN848" i="8" a="1"/>
  <c r="CN848" i="8"/>
  <c r="CO848" i="8" a="1"/>
  <c r="CO848" i="8"/>
  <c r="BZ849" i="8" a="1"/>
  <c r="BZ849" i="8"/>
  <c r="CA849" i="8" a="1"/>
  <c r="CA849" i="8"/>
  <c r="CB849" i="8" a="1"/>
  <c r="CB849" i="8"/>
  <c r="CC849" i="8" a="1"/>
  <c r="CC849" i="8"/>
  <c r="CD849" i="8" a="1"/>
  <c r="CD849" i="8"/>
  <c r="CE849" i="8" a="1"/>
  <c r="CE849" i="8"/>
  <c r="CF849" i="8" a="1"/>
  <c r="CF849" i="8"/>
  <c r="CG849" i="8" a="1"/>
  <c r="CG849" i="8"/>
  <c r="CH849" i="8" a="1"/>
  <c r="CH849" i="8"/>
  <c r="CI849" i="8" a="1"/>
  <c r="CI849" i="8"/>
  <c r="CJ849" i="8" a="1"/>
  <c r="CJ849" i="8"/>
  <c r="CK849" i="8" a="1"/>
  <c r="CK849" i="8"/>
  <c r="CL849" i="8" a="1"/>
  <c r="CL849" i="8"/>
  <c r="CM849" i="8" a="1"/>
  <c r="CM849" i="8"/>
  <c r="CN849" i="8" a="1"/>
  <c r="CN849" i="8"/>
  <c r="CO849" i="8" a="1"/>
  <c r="CO849" i="8"/>
  <c r="BZ850" i="8" a="1"/>
  <c r="BZ850" i="8"/>
  <c r="CA850" i="8" a="1"/>
  <c r="CA850" i="8"/>
  <c r="CB850" i="8" a="1"/>
  <c r="CB850" i="8"/>
  <c r="CC850" i="8" a="1"/>
  <c r="CC850" i="8"/>
  <c r="CD850" i="8" a="1"/>
  <c r="CD850" i="8"/>
  <c r="CE850" i="8" a="1"/>
  <c r="CE850" i="8"/>
  <c r="CF850" i="8" a="1"/>
  <c r="CF850" i="8"/>
  <c r="CG850" i="8" a="1"/>
  <c r="CG850" i="8"/>
  <c r="CH850" i="8" a="1"/>
  <c r="CH850" i="8"/>
  <c r="CI850" i="8" a="1"/>
  <c r="CI850" i="8"/>
  <c r="CJ850" i="8" a="1"/>
  <c r="CJ850" i="8"/>
  <c r="CK850" i="8" a="1"/>
  <c r="CK850" i="8"/>
  <c r="CL850" i="8" a="1"/>
  <c r="CL850" i="8"/>
  <c r="CM850" i="8" a="1"/>
  <c r="CM850" i="8"/>
  <c r="CN850" i="8" a="1"/>
  <c r="CN850" i="8"/>
  <c r="CO850" i="8" a="1"/>
  <c r="CO850" i="8"/>
  <c r="BZ851" i="8" a="1"/>
  <c r="BZ851" i="8"/>
  <c r="CA851" i="8" a="1"/>
  <c r="CA851" i="8"/>
  <c r="CB851" i="8" a="1"/>
  <c r="CB851" i="8"/>
  <c r="CC851" i="8" a="1"/>
  <c r="CC851" i="8"/>
  <c r="CD851" i="8" a="1"/>
  <c r="CD851" i="8"/>
  <c r="CE851" i="8" a="1"/>
  <c r="CE851" i="8"/>
  <c r="CF851" i="8" a="1"/>
  <c r="CF851" i="8"/>
  <c r="CG851" i="8" a="1"/>
  <c r="CG851" i="8"/>
  <c r="CH851" i="8" a="1"/>
  <c r="CH851" i="8"/>
  <c r="CI851" i="8" a="1"/>
  <c r="CI851" i="8"/>
  <c r="CJ851" i="8" a="1"/>
  <c r="CJ851" i="8"/>
  <c r="CK851" i="8" a="1"/>
  <c r="CK851" i="8"/>
  <c r="CL851" i="8" a="1"/>
  <c r="CL851" i="8"/>
  <c r="CM851" i="8" a="1"/>
  <c r="CM851" i="8"/>
  <c r="CN851" i="8" a="1"/>
  <c r="CN851" i="8"/>
  <c r="CO851" i="8" a="1"/>
  <c r="CO851" i="8"/>
  <c r="BZ852" i="8" a="1"/>
  <c r="BZ852" i="8"/>
  <c r="CA852" i="8" a="1"/>
  <c r="CA852" i="8"/>
  <c r="CB852" i="8" a="1"/>
  <c r="CB852" i="8"/>
  <c r="CC852" i="8" a="1"/>
  <c r="CC852" i="8"/>
  <c r="CD852" i="8" a="1"/>
  <c r="CD852" i="8"/>
  <c r="CE852" i="8" a="1"/>
  <c r="CE852" i="8"/>
  <c r="CF852" i="8" a="1"/>
  <c r="CF852" i="8"/>
  <c r="CG852" i="8" a="1"/>
  <c r="CG852" i="8"/>
  <c r="CH852" i="8" a="1"/>
  <c r="CH852" i="8"/>
  <c r="CI852" i="8" a="1"/>
  <c r="CI852" i="8"/>
  <c r="CJ852" i="8" a="1"/>
  <c r="CJ852" i="8"/>
  <c r="CK852" i="8" a="1"/>
  <c r="CK852" i="8"/>
  <c r="CL852" i="8" a="1"/>
  <c r="CL852" i="8"/>
  <c r="CM852" i="8" a="1"/>
  <c r="CM852" i="8"/>
  <c r="CN852" i="8" a="1"/>
  <c r="CN852" i="8"/>
  <c r="CO852" i="8" a="1"/>
  <c r="CO852" i="8"/>
  <c r="BZ853" i="8" a="1"/>
  <c r="BZ853" i="8"/>
  <c r="CA853" i="8" a="1"/>
  <c r="CA853" i="8"/>
  <c r="CB853" i="8" a="1"/>
  <c r="CB853" i="8"/>
  <c r="CC853" i="8" a="1"/>
  <c r="CC853" i="8"/>
  <c r="CD853" i="8" a="1"/>
  <c r="CD853" i="8"/>
  <c r="CE853" i="8" a="1"/>
  <c r="CE853" i="8"/>
  <c r="CF853" i="8" a="1"/>
  <c r="CF853" i="8"/>
  <c r="CG853" i="8" a="1"/>
  <c r="CG853" i="8"/>
  <c r="CH853" i="8" a="1"/>
  <c r="CH853" i="8"/>
  <c r="CI853" i="8" a="1"/>
  <c r="CI853" i="8"/>
  <c r="CJ853" i="8" a="1"/>
  <c r="CJ853" i="8"/>
  <c r="CK853" i="8" a="1"/>
  <c r="CK853" i="8"/>
  <c r="CL853" i="8" a="1"/>
  <c r="CL853" i="8"/>
  <c r="CM853" i="8" a="1"/>
  <c r="CM853" i="8"/>
  <c r="CN853" i="8" a="1"/>
  <c r="CN853" i="8"/>
  <c r="CO853" i="8" a="1"/>
  <c r="CO853" i="8"/>
  <c r="BZ854" i="8" a="1"/>
  <c r="BZ854" i="8"/>
  <c r="CA854" i="8" a="1"/>
  <c r="CA854" i="8"/>
  <c r="CB854" i="8" a="1"/>
  <c r="CB854" i="8"/>
  <c r="CC854" i="8" a="1"/>
  <c r="CC854" i="8"/>
  <c r="CD854" i="8" a="1"/>
  <c r="CD854" i="8"/>
  <c r="CE854" i="8" a="1"/>
  <c r="CE854" i="8"/>
  <c r="CF854" i="8" a="1"/>
  <c r="CF854" i="8"/>
  <c r="CG854" i="8" a="1"/>
  <c r="CG854" i="8"/>
  <c r="CH854" i="8" a="1"/>
  <c r="CH854" i="8"/>
  <c r="CI854" i="8" a="1"/>
  <c r="CI854" i="8"/>
  <c r="CJ854" i="8" a="1"/>
  <c r="CJ854" i="8"/>
  <c r="CK854" i="8" a="1"/>
  <c r="CK854" i="8"/>
  <c r="CL854" i="8" a="1"/>
  <c r="CL854" i="8"/>
  <c r="CM854" i="8" a="1"/>
  <c r="CM854" i="8"/>
  <c r="CN854" i="8" a="1"/>
  <c r="CN854" i="8"/>
  <c r="CO854" i="8" a="1"/>
  <c r="CO854" i="8"/>
  <c r="BZ855" i="8" a="1"/>
  <c r="BZ855" i="8"/>
  <c r="CA855" i="8" a="1"/>
  <c r="CA855" i="8"/>
  <c r="CB855" i="8" a="1"/>
  <c r="CB855" i="8"/>
  <c r="CC855" i="8" a="1"/>
  <c r="CC855" i="8"/>
  <c r="CD855" i="8" a="1"/>
  <c r="CD855" i="8"/>
  <c r="CE855" i="8" a="1"/>
  <c r="CE855" i="8"/>
  <c r="CF855" i="8" a="1"/>
  <c r="CF855" i="8"/>
  <c r="CG855" i="8" a="1"/>
  <c r="CG855" i="8"/>
  <c r="CH855" i="8" a="1"/>
  <c r="CH855" i="8"/>
  <c r="CI855" i="8" a="1"/>
  <c r="CI855" i="8"/>
  <c r="CJ855" i="8" a="1"/>
  <c r="CJ855" i="8"/>
  <c r="CK855" i="8" a="1"/>
  <c r="CK855" i="8"/>
  <c r="CL855" i="8" a="1"/>
  <c r="CL855" i="8"/>
  <c r="CM855" i="8" a="1"/>
  <c r="CM855" i="8"/>
  <c r="CN855" i="8" a="1"/>
  <c r="CN855" i="8"/>
  <c r="CO855" i="8" a="1"/>
  <c r="CO855" i="8"/>
  <c r="BZ856" i="8" a="1"/>
  <c r="BZ856" i="8"/>
  <c r="CA856" i="8" a="1"/>
  <c r="CA856" i="8"/>
  <c r="CB856" i="8" a="1"/>
  <c r="CB856" i="8"/>
  <c r="CC856" i="8" a="1"/>
  <c r="CC856" i="8"/>
  <c r="CD856" i="8" a="1"/>
  <c r="CD856" i="8"/>
  <c r="CE856" i="8" a="1"/>
  <c r="CE856" i="8"/>
  <c r="CF856" i="8" a="1"/>
  <c r="CF856" i="8"/>
  <c r="CG856" i="8" a="1"/>
  <c r="CG856" i="8"/>
  <c r="CH856" i="8" a="1"/>
  <c r="CH856" i="8"/>
  <c r="CI856" i="8" a="1"/>
  <c r="CI856" i="8"/>
  <c r="CJ856" i="8" a="1"/>
  <c r="CJ856" i="8"/>
  <c r="CK856" i="8" a="1"/>
  <c r="CK856" i="8"/>
  <c r="CL856" i="8" a="1"/>
  <c r="CL856" i="8"/>
  <c r="CM856" i="8" a="1"/>
  <c r="CM856" i="8"/>
  <c r="CN856" i="8" a="1"/>
  <c r="CN856" i="8"/>
  <c r="CO856" i="8" a="1"/>
  <c r="CO856" i="8"/>
  <c r="BZ857" i="8" a="1"/>
  <c r="BZ857" i="8"/>
  <c r="CA857" i="8" a="1"/>
  <c r="CA857" i="8"/>
  <c r="CB857" i="8" a="1"/>
  <c r="CB857" i="8"/>
  <c r="CC857" i="8" a="1"/>
  <c r="CC857" i="8"/>
  <c r="CD857" i="8" a="1"/>
  <c r="CD857" i="8"/>
  <c r="CE857" i="8" a="1"/>
  <c r="CE857" i="8"/>
  <c r="CF857" i="8" a="1"/>
  <c r="CF857" i="8"/>
  <c r="CG857" i="8" a="1"/>
  <c r="CG857" i="8"/>
  <c r="CH857" i="8" a="1"/>
  <c r="CH857" i="8"/>
  <c r="CI857" i="8" a="1"/>
  <c r="CI857" i="8"/>
  <c r="CJ857" i="8" a="1"/>
  <c r="CJ857" i="8"/>
  <c r="CK857" i="8" a="1"/>
  <c r="CK857" i="8"/>
  <c r="CL857" i="8" a="1"/>
  <c r="CL857" i="8"/>
  <c r="CM857" i="8" a="1"/>
  <c r="CM857" i="8"/>
  <c r="CN857" i="8" a="1"/>
  <c r="CN857" i="8"/>
  <c r="CO857" i="8" a="1"/>
  <c r="CO857" i="8"/>
  <c r="BZ858" i="8" a="1"/>
  <c r="BZ858" i="8"/>
  <c r="CA858" i="8" a="1"/>
  <c r="CA858" i="8"/>
  <c r="CB858" i="8" a="1"/>
  <c r="CB858" i="8"/>
  <c r="CC858" i="8" a="1"/>
  <c r="CC858" i="8"/>
  <c r="CD858" i="8" a="1"/>
  <c r="CD858" i="8"/>
  <c r="CE858" i="8" a="1"/>
  <c r="CE858" i="8"/>
  <c r="CF858" i="8" a="1"/>
  <c r="CF858" i="8"/>
  <c r="CG858" i="8" a="1"/>
  <c r="CG858" i="8"/>
  <c r="CH858" i="8" a="1"/>
  <c r="CH858" i="8"/>
  <c r="CI858" i="8" a="1"/>
  <c r="CI858" i="8"/>
  <c r="CJ858" i="8" a="1"/>
  <c r="CJ858" i="8"/>
  <c r="CK858" i="8" a="1"/>
  <c r="CK858" i="8"/>
  <c r="CL858" i="8" a="1"/>
  <c r="CL858" i="8"/>
  <c r="CM858" i="8" a="1"/>
  <c r="CM858" i="8"/>
  <c r="CN858" i="8" a="1"/>
  <c r="CN858" i="8"/>
  <c r="CO858" i="8" a="1"/>
  <c r="CO858" i="8"/>
  <c r="BZ859" i="8" a="1"/>
  <c r="BZ859" i="8"/>
  <c r="CA859" i="8" a="1"/>
  <c r="CA859" i="8"/>
  <c r="CB859" i="8" a="1"/>
  <c r="CB859" i="8"/>
  <c r="CC859" i="8" a="1"/>
  <c r="CC859" i="8"/>
  <c r="CD859" i="8" a="1"/>
  <c r="CD859" i="8"/>
  <c r="CE859" i="8" a="1"/>
  <c r="CE859" i="8"/>
  <c r="CF859" i="8" a="1"/>
  <c r="CF859" i="8"/>
  <c r="CG859" i="8" a="1"/>
  <c r="CG859" i="8"/>
  <c r="CH859" i="8" a="1"/>
  <c r="CH859" i="8"/>
  <c r="CI859" i="8" a="1"/>
  <c r="CI859" i="8"/>
  <c r="CJ859" i="8" a="1"/>
  <c r="CJ859" i="8"/>
  <c r="CK859" i="8" a="1"/>
  <c r="CK859" i="8"/>
  <c r="CL859" i="8" a="1"/>
  <c r="CL859" i="8"/>
  <c r="CM859" i="8" a="1"/>
  <c r="CM859" i="8"/>
  <c r="CN859" i="8" a="1"/>
  <c r="CN859" i="8"/>
  <c r="CO859" i="8" a="1"/>
  <c r="CO859" i="8"/>
  <c r="BZ860" i="8" a="1"/>
  <c r="BZ860" i="8"/>
  <c r="CA860" i="8" a="1"/>
  <c r="CA860" i="8"/>
  <c r="CB860" i="8" a="1"/>
  <c r="CB860" i="8"/>
  <c r="CC860" i="8" a="1"/>
  <c r="CC860" i="8"/>
  <c r="CD860" i="8" a="1"/>
  <c r="CD860" i="8"/>
  <c r="CE860" i="8" a="1"/>
  <c r="CE860" i="8"/>
  <c r="CF860" i="8" a="1"/>
  <c r="CF860" i="8"/>
  <c r="CG860" i="8" a="1"/>
  <c r="CG860" i="8"/>
  <c r="CH860" i="8" a="1"/>
  <c r="CH860" i="8"/>
  <c r="CI860" i="8" a="1"/>
  <c r="CI860" i="8"/>
  <c r="CJ860" i="8" a="1"/>
  <c r="CJ860" i="8"/>
  <c r="CK860" i="8" a="1"/>
  <c r="CK860" i="8"/>
  <c r="CL860" i="8" a="1"/>
  <c r="CL860" i="8"/>
  <c r="CM860" i="8" a="1"/>
  <c r="CM860" i="8"/>
  <c r="CN860" i="8" a="1"/>
  <c r="CN860" i="8"/>
  <c r="CO860" i="8" a="1"/>
  <c r="CO860" i="8"/>
  <c r="BZ861" i="8" a="1"/>
  <c r="BZ861" i="8"/>
  <c r="CA861" i="8" a="1"/>
  <c r="CA861" i="8"/>
  <c r="CB861" i="8" a="1"/>
  <c r="CB861" i="8"/>
  <c r="CC861" i="8" a="1"/>
  <c r="CC861" i="8"/>
  <c r="CD861" i="8" a="1"/>
  <c r="CD861" i="8"/>
  <c r="CE861" i="8" a="1"/>
  <c r="CE861" i="8"/>
  <c r="CF861" i="8" a="1"/>
  <c r="CF861" i="8"/>
  <c r="CG861" i="8" a="1"/>
  <c r="CG861" i="8"/>
  <c r="CH861" i="8" a="1"/>
  <c r="CH861" i="8"/>
  <c r="CI861" i="8" a="1"/>
  <c r="CI861" i="8"/>
  <c r="CJ861" i="8" a="1"/>
  <c r="CJ861" i="8"/>
  <c r="CK861" i="8" a="1"/>
  <c r="CK861" i="8"/>
  <c r="CL861" i="8" a="1"/>
  <c r="CL861" i="8"/>
  <c r="CM861" i="8" a="1"/>
  <c r="CM861" i="8"/>
  <c r="CN861" i="8" a="1"/>
  <c r="CN861" i="8"/>
  <c r="CO861" i="8" a="1"/>
  <c r="CO861" i="8"/>
  <c r="BZ862" i="8" a="1"/>
  <c r="BZ862" i="8"/>
  <c r="CA862" i="8" a="1"/>
  <c r="CA862" i="8"/>
  <c r="CB862" i="8" a="1"/>
  <c r="CB862" i="8"/>
  <c r="CC862" i="8" a="1"/>
  <c r="CC862" i="8"/>
  <c r="CD862" i="8" a="1"/>
  <c r="CD862" i="8"/>
  <c r="CE862" i="8" a="1"/>
  <c r="CE862" i="8"/>
  <c r="CF862" i="8" a="1"/>
  <c r="CF862" i="8"/>
  <c r="CG862" i="8" a="1"/>
  <c r="CG862" i="8"/>
  <c r="CH862" i="8" a="1"/>
  <c r="CH862" i="8"/>
  <c r="CI862" i="8" a="1"/>
  <c r="CI862" i="8"/>
  <c r="CJ862" i="8" a="1"/>
  <c r="CJ862" i="8"/>
  <c r="CK862" i="8" a="1"/>
  <c r="CK862" i="8"/>
  <c r="CL862" i="8" a="1"/>
  <c r="CL862" i="8"/>
  <c r="CM862" i="8" a="1"/>
  <c r="CM862" i="8"/>
  <c r="CN862" i="8" a="1"/>
  <c r="CN862" i="8"/>
  <c r="CO862" i="8" a="1"/>
  <c r="CO862" i="8"/>
  <c r="BZ863" i="8" a="1"/>
  <c r="BZ863" i="8"/>
  <c r="CA863" i="8" a="1"/>
  <c r="CA863" i="8"/>
  <c r="CB863" i="8" a="1"/>
  <c r="CB863" i="8"/>
  <c r="CC863" i="8" a="1"/>
  <c r="CC863" i="8"/>
  <c r="CD863" i="8" a="1"/>
  <c r="CD863" i="8"/>
  <c r="CE863" i="8" a="1"/>
  <c r="CE863" i="8"/>
  <c r="CF863" i="8" a="1"/>
  <c r="CF863" i="8"/>
  <c r="CG863" i="8" a="1"/>
  <c r="CG863" i="8"/>
  <c r="CH863" i="8" a="1"/>
  <c r="CH863" i="8"/>
  <c r="CI863" i="8" a="1"/>
  <c r="CI863" i="8"/>
  <c r="CJ863" i="8" a="1"/>
  <c r="CJ863" i="8"/>
  <c r="CK863" i="8" a="1"/>
  <c r="CK863" i="8"/>
  <c r="CL863" i="8" a="1"/>
  <c r="CL863" i="8"/>
  <c r="CM863" i="8" a="1"/>
  <c r="CM863" i="8"/>
  <c r="CN863" i="8" a="1"/>
  <c r="CN863" i="8"/>
  <c r="CO863" i="8" a="1"/>
  <c r="CO863" i="8"/>
  <c r="BZ864" i="8" a="1"/>
  <c r="BZ864" i="8"/>
  <c r="CA864" i="8" a="1"/>
  <c r="CA864" i="8"/>
  <c r="CB864" i="8" a="1"/>
  <c r="CB864" i="8"/>
  <c r="CC864" i="8" a="1"/>
  <c r="CC864" i="8"/>
  <c r="CD864" i="8" a="1"/>
  <c r="CD864" i="8"/>
  <c r="CE864" i="8" a="1"/>
  <c r="CE864" i="8"/>
  <c r="CF864" i="8" a="1"/>
  <c r="CF864" i="8"/>
  <c r="CG864" i="8" a="1"/>
  <c r="CG864" i="8"/>
  <c r="CH864" i="8" a="1"/>
  <c r="CH864" i="8"/>
  <c r="CI864" i="8" a="1"/>
  <c r="CI864" i="8"/>
  <c r="CJ864" i="8" a="1"/>
  <c r="CJ864" i="8"/>
  <c r="CK864" i="8" a="1"/>
  <c r="CK864" i="8"/>
  <c r="CL864" i="8" a="1"/>
  <c r="CL864" i="8"/>
  <c r="CM864" i="8" a="1"/>
  <c r="CM864" i="8"/>
  <c r="CN864" i="8" a="1"/>
  <c r="CN864" i="8"/>
  <c r="CO864" i="8" a="1"/>
  <c r="CO864" i="8"/>
  <c r="BZ865" i="8" a="1"/>
  <c r="BZ865" i="8"/>
  <c r="CA865" i="8" a="1"/>
  <c r="CA865" i="8"/>
  <c r="CB865" i="8" a="1"/>
  <c r="CB865" i="8"/>
  <c r="CC865" i="8" a="1"/>
  <c r="CC865" i="8"/>
  <c r="CD865" i="8" a="1"/>
  <c r="CD865" i="8"/>
  <c r="CE865" i="8" a="1"/>
  <c r="CE865" i="8"/>
  <c r="CF865" i="8" a="1"/>
  <c r="CF865" i="8"/>
  <c r="CG865" i="8" a="1"/>
  <c r="CG865" i="8"/>
  <c r="CH865" i="8" a="1"/>
  <c r="CH865" i="8"/>
  <c r="CI865" i="8" a="1"/>
  <c r="CI865" i="8"/>
  <c r="CJ865" i="8" a="1"/>
  <c r="CJ865" i="8"/>
  <c r="CK865" i="8" a="1"/>
  <c r="CK865" i="8"/>
  <c r="CL865" i="8" a="1"/>
  <c r="CL865" i="8"/>
  <c r="CM865" i="8" a="1"/>
  <c r="CM865" i="8"/>
  <c r="CN865" i="8" a="1"/>
  <c r="CN865" i="8"/>
  <c r="CO865" i="8" a="1"/>
  <c r="CO865" i="8"/>
  <c r="BZ866" i="8" a="1"/>
  <c r="BZ866" i="8"/>
  <c r="CA866" i="8" a="1"/>
  <c r="CA866" i="8"/>
  <c r="CB866" i="8" a="1"/>
  <c r="CB866" i="8"/>
  <c r="CC866" i="8" a="1"/>
  <c r="CC866" i="8"/>
  <c r="CD866" i="8" a="1"/>
  <c r="CD866" i="8"/>
  <c r="CE866" i="8" a="1"/>
  <c r="CE866" i="8"/>
  <c r="CF866" i="8" a="1"/>
  <c r="CF866" i="8"/>
  <c r="CG866" i="8" a="1"/>
  <c r="CG866" i="8"/>
  <c r="CH866" i="8" a="1"/>
  <c r="CH866" i="8"/>
  <c r="CI866" i="8" a="1"/>
  <c r="CI866" i="8"/>
  <c r="CJ866" i="8" a="1"/>
  <c r="CJ866" i="8"/>
  <c r="CK866" i="8" a="1"/>
  <c r="CK866" i="8"/>
  <c r="CL866" i="8" a="1"/>
  <c r="CL866" i="8"/>
  <c r="CM866" i="8" a="1"/>
  <c r="CM866" i="8"/>
  <c r="CN866" i="8" a="1"/>
  <c r="CN866" i="8"/>
  <c r="CO866" i="8" a="1"/>
  <c r="CO866" i="8"/>
  <c r="BZ867" i="8" a="1"/>
  <c r="BZ867" i="8"/>
  <c r="CA867" i="8" a="1"/>
  <c r="CA867" i="8"/>
  <c r="CB867" i="8" a="1"/>
  <c r="CB867" i="8"/>
  <c r="CC867" i="8" a="1"/>
  <c r="CC867" i="8"/>
  <c r="CD867" i="8" a="1"/>
  <c r="CD867" i="8"/>
  <c r="CE867" i="8" a="1"/>
  <c r="CE867" i="8"/>
  <c r="CF867" i="8" a="1"/>
  <c r="CF867" i="8"/>
  <c r="CG867" i="8" a="1"/>
  <c r="CG867" i="8"/>
  <c r="CH867" i="8" a="1"/>
  <c r="CH867" i="8"/>
  <c r="CI867" i="8" a="1"/>
  <c r="CI867" i="8"/>
  <c r="CJ867" i="8" a="1"/>
  <c r="CJ867" i="8"/>
  <c r="CK867" i="8" a="1"/>
  <c r="CK867" i="8"/>
  <c r="CL867" i="8" a="1"/>
  <c r="CL867" i="8"/>
  <c r="CM867" i="8" a="1"/>
  <c r="CM867" i="8"/>
  <c r="CN867" i="8" a="1"/>
  <c r="CN867" i="8"/>
  <c r="CO867" i="8" a="1"/>
  <c r="CO867" i="8"/>
  <c r="BZ868" i="8" a="1"/>
  <c r="BZ868" i="8"/>
  <c r="CA868" i="8" a="1"/>
  <c r="CA868" i="8"/>
  <c r="CB868" i="8" a="1"/>
  <c r="CB868" i="8"/>
  <c r="CC868" i="8" a="1"/>
  <c r="CC868" i="8"/>
  <c r="CD868" i="8" a="1"/>
  <c r="CD868" i="8"/>
  <c r="CE868" i="8" a="1"/>
  <c r="CE868" i="8"/>
  <c r="CF868" i="8" a="1"/>
  <c r="CF868" i="8"/>
  <c r="CG868" i="8" a="1"/>
  <c r="CG868" i="8"/>
  <c r="CH868" i="8" a="1"/>
  <c r="CH868" i="8"/>
  <c r="CI868" i="8" a="1"/>
  <c r="CI868" i="8"/>
  <c r="CJ868" i="8" a="1"/>
  <c r="CJ868" i="8"/>
  <c r="CK868" i="8" a="1"/>
  <c r="CK868" i="8"/>
  <c r="CL868" i="8" a="1"/>
  <c r="CL868" i="8"/>
  <c r="CM868" i="8" a="1"/>
  <c r="CM868" i="8"/>
  <c r="CN868" i="8" a="1"/>
  <c r="CN868" i="8"/>
  <c r="CO868" i="8" a="1"/>
  <c r="CO868" i="8"/>
  <c r="BZ869" i="8" a="1"/>
  <c r="BZ869" i="8"/>
  <c r="CA869" i="8" a="1"/>
  <c r="CA869" i="8"/>
  <c r="CB869" i="8" a="1"/>
  <c r="CB869" i="8"/>
  <c r="CC869" i="8" a="1"/>
  <c r="CC869" i="8"/>
  <c r="CD869" i="8" a="1"/>
  <c r="CD869" i="8"/>
  <c r="CE869" i="8" a="1"/>
  <c r="CE869" i="8"/>
  <c r="CF869" i="8" a="1"/>
  <c r="CF869" i="8"/>
  <c r="CG869" i="8" a="1"/>
  <c r="CG869" i="8"/>
  <c r="CH869" i="8" a="1"/>
  <c r="CH869" i="8"/>
  <c r="CI869" i="8" a="1"/>
  <c r="CI869" i="8"/>
  <c r="CJ869" i="8" a="1"/>
  <c r="CJ869" i="8"/>
  <c r="CK869" i="8" a="1"/>
  <c r="CK869" i="8"/>
  <c r="CL869" i="8" a="1"/>
  <c r="CL869" i="8"/>
  <c r="CM869" i="8" a="1"/>
  <c r="CM869" i="8"/>
  <c r="CN869" i="8" a="1"/>
  <c r="CN869" i="8"/>
  <c r="CO869" i="8" a="1"/>
  <c r="CO869" i="8"/>
  <c r="BZ870" i="8" a="1"/>
  <c r="BZ870" i="8"/>
  <c r="CA870" i="8" a="1"/>
  <c r="CA870" i="8"/>
  <c r="CB870" i="8" a="1"/>
  <c r="CB870" i="8"/>
  <c r="CC870" i="8" a="1"/>
  <c r="CC870" i="8"/>
  <c r="CD870" i="8" a="1"/>
  <c r="CD870" i="8"/>
  <c r="CE870" i="8" a="1"/>
  <c r="CE870" i="8"/>
  <c r="CF870" i="8" a="1"/>
  <c r="CF870" i="8"/>
  <c r="CG870" i="8" a="1"/>
  <c r="CG870" i="8"/>
  <c r="CH870" i="8" a="1"/>
  <c r="CH870" i="8"/>
  <c r="CI870" i="8" a="1"/>
  <c r="CI870" i="8"/>
  <c r="CJ870" i="8" a="1"/>
  <c r="CJ870" i="8"/>
  <c r="CK870" i="8" a="1"/>
  <c r="CK870" i="8"/>
  <c r="CL870" i="8" a="1"/>
  <c r="CL870" i="8"/>
  <c r="CM870" i="8" a="1"/>
  <c r="CM870" i="8"/>
  <c r="CN870" i="8" a="1"/>
  <c r="CN870" i="8"/>
  <c r="CO870" i="8" a="1"/>
  <c r="CO870" i="8"/>
  <c r="BZ871" i="8" a="1"/>
  <c r="BZ871" i="8"/>
  <c r="CA871" i="8" a="1"/>
  <c r="CA871" i="8"/>
  <c r="CB871" i="8" a="1"/>
  <c r="CB871" i="8"/>
  <c r="CC871" i="8" a="1"/>
  <c r="CC871" i="8"/>
  <c r="CD871" i="8" a="1"/>
  <c r="CD871" i="8"/>
  <c r="CE871" i="8" a="1"/>
  <c r="CE871" i="8"/>
  <c r="CF871" i="8" a="1"/>
  <c r="CF871" i="8"/>
  <c r="CG871" i="8" a="1"/>
  <c r="CG871" i="8"/>
  <c r="CH871" i="8" a="1"/>
  <c r="CH871" i="8"/>
  <c r="CI871" i="8" a="1"/>
  <c r="CI871" i="8"/>
  <c r="CJ871" i="8" a="1"/>
  <c r="CJ871" i="8"/>
  <c r="CK871" i="8" a="1"/>
  <c r="CK871" i="8"/>
  <c r="CL871" i="8" a="1"/>
  <c r="CL871" i="8"/>
  <c r="CM871" i="8" a="1"/>
  <c r="CM871" i="8"/>
  <c r="CN871" i="8" a="1"/>
  <c r="CN871" i="8"/>
  <c r="CO871" i="8" a="1"/>
  <c r="CO871" i="8"/>
  <c r="BZ872" i="8" a="1"/>
  <c r="BZ872" i="8"/>
  <c r="CA872" i="8" a="1"/>
  <c r="CA872" i="8"/>
  <c r="CB872" i="8" a="1"/>
  <c r="CB872" i="8"/>
  <c r="CC872" i="8" a="1"/>
  <c r="CC872" i="8"/>
  <c r="CD872" i="8" a="1"/>
  <c r="CD872" i="8"/>
  <c r="CE872" i="8" a="1"/>
  <c r="CE872" i="8"/>
  <c r="CF872" i="8" a="1"/>
  <c r="CF872" i="8"/>
  <c r="CG872" i="8" a="1"/>
  <c r="CG872" i="8"/>
  <c r="CH872" i="8" a="1"/>
  <c r="CH872" i="8"/>
  <c r="CI872" i="8" a="1"/>
  <c r="CI872" i="8"/>
  <c r="CJ872" i="8" a="1"/>
  <c r="CJ872" i="8"/>
  <c r="CK872" i="8" a="1"/>
  <c r="CK872" i="8"/>
  <c r="CL872" i="8" a="1"/>
  <c r="CL872" i="8"/>
  <c r="CM872" i="8" a="1"/>
  <c r="CM872" i="8"/>
  <c r="CN872" i="8" a="1"/>
  <c r="CN872" i="8"/>
  <c r="CO872" i="8" a="1"/>
  <c r="CO872" i="8"/>
  <c r="BZ873" i="8" a="1"/>
  <c r="BZ873" i="8"/>
  <c r="CA873" i="8" a="1"/>
  <c r="CA873" i="8"/>
  <c r="CB873" i="8" a="1"/>
  <c r="CB873" i="8"/>
  <c r="CC873" i="8" a="1"/>
  <c r="CC873" i="8"/>
  <c r="CD873" i="8" a="1"/>
  <c r="CD873" i="8"/>
  <c r="CE873" i="8" a="1"/>
  <c r="CE873" i="8"/>
  <c r="CF873" i="8" a="1"/>
  <c r="CF873" i="8"/>
  <c r="CG873" i="8" a="1"/>
  <c r="CG873" i="8"/>
  <c r="CH873" i="8" a="1"/>
  <c r="CH873" i="8"/>
  <c r="CI873" i="8" a="1"/>
  <c r="CI873" i="8"/>
  <c r="CJ873" i="8" a="1"/>
  <c r="CJ873" i="8"/>
  <c r="CK873" i="8" a="1"/>
  <c r="CK873" i="8"/>
  <c r="CL873" i="8" a="1"/>
  <c r="CL873" i="8"/>
  <c r="CM873" i="8" a="1"/>
  <c r="CM873" i="8"/>
  <c r="CN873" i="8" a="1"/>
  <c r="CN873" i="8"/>
  <c r="CO873" i="8" a="1"/>
  <c r="CO873" i="8"/>
  <c r="BZ874" i="8" a="1"/>
  <c r="BZ874" i="8"/>
  <c r="CA874" i="8" a="1"/>
  <c r="CA874" i="8"/>
  <c r="CB874" i="8" a="1"/>
  <c r="CB874" i="8"/>
  <c r="CC874" i="8" a="1"/>
  <c r="CC874" i="8"/>
  <c r="CD874" i="8" a="1"/>
  <c r="CD874" i="8"/>
  <c r="CE874" i="8" a="1"/>
  <c r="CE874" i="8"/>
  <c r="CF874" i="8" a="1"/>
  <c r="CF874" i="8"/>
  <c r="CG874" i="8" a="1"/>
  <c r="CG874" i="8"/>
  <c r="CH874" i="8" a="1"/>
  <c r="CH874" i="8"/>
  <c r="CI874" i="8" a="1"/>
  <c r="CI874" i="8"/>
  <c r="CJ874" i="8" a="1"/>
  <c r="CJ874" i="8"/>
  <c r="CK874" i="8" a="1"/>
  <c r="CK874" i="8"/>
  <c r="CL874" i="8" a="1"/>
  <c r="CL874" i="8"/>
  <c r="CM874" i="8" a="1"/>
  <c r="CM874" i="8"/>
  <c r="CN874" i="8" a="1"/>
  <c r="CN874" i="8"/>
  <c r="CO874" i="8" a="1"/>
  <c r="CO874" i="8"/>
  <c r="BZ875" i="8" a="1"/>
  <c r="BZ875" i="8"/>
  <c r="CA875" i="8" a="1"/>
  <c r="CA875" i="8"/>
  <c r="CB875" i="8" a="1"/>
  <c r="CB875" i="8"/>
  <c r="CC875" i="8" a="1"/>
  <c r="CC875" i="8"/>
  <c r="CD875" i="8" a="1"/>
  <c r="CD875" i="8"/>
  <c r="CE875" i="8" a="1"/>
  <c r="CE875" i="8"/>
  <c r="CF875" i="8" a="1"/>
  <c r="CF875" i="8"/>
  <c r="CG875" i="8" a="1"/>
  <c r="CG875" i="8"/>
  <c r="CH875" i="8" a="1"/>
  <c r="CH875" i="8"/>
  <c r="CI875" i="8" a="1"/>
  <c r="CI875" i="8"/>
  <c r="CJ875" i="8" a="1"/>
  <c r="CJ875" i="8"/>
  <c r="CK875" i="8" a="1"/>
  <c r="CK875" i="8"/>
  <c r="CL875" i="8" a="1"/>
  <c r="CL875" i="8"/>
  <c r="CM875" i="8" a="1"/>
  <c r="CM875" i="8"/>
  <c r="CN875" i="8" a="1"/>
  <c r="CN875" i="8"/>
  <c r="CO875" i="8" a="1"/>
  <c r="CO875" i="8"/>
  <c r="BZ876" i="8" a="1"/>
  <c r="BZ876" i="8"/>
  <c r="CA876" i="8" a="1"/>
  <c r="CA876" i="8"/>
  <c r="CB876" i="8" a="1"/>
  <c r="CB876" i="8"/>
  <c r="CC876" i="8" a="1"/>
  <c r="CC876" i="8"/>
  <c r="CD876" i="8" a="1"/>
  <c r="CD876" i="8"/>
  <c r="CE876" i="8" a="1"/>
  <c r="CE876" i="8"/>
  <c r="CF876" i="8" a="1"/>
  <c r="CF876" i="8"/>
  <c r="CG876" i="8" a="1"/>
  <c r="CG876" i="8"/>
  <c r="CH876" i="8" a="1"/>
  <c r="CH876" i="8"/>
  <c r="CI876" i="8" a="1"/>
  <c r="CI876" i="8"/>
  <c r="CJ876" i="8" a="1"/>
  <c r="CJ876" i="8"/>
  <c r="CK876" i="8" a="1"/>
  <c r="CK876" i="8"/>
  <c r="CL876" i="8" a="1"/>
  <c r="CL876" i="8"/>
  <c r="CM876" i="8" a="1"/>
  <c r="CM876" i="8"/>
  <c r="CN876" i="8" a="1"/>
  <c r="CN876" i="8"/>
  <c r="CO876" i="8" a="1"/>
  <c r="CO876" i="8"/>
  <c r="BZ877" i="8" a="1"/>
  <c r="BZ877" i="8"/>
  <c r="CA877" i="8" a="1"/>
  <c r="CA877" i="8"/>
  <c r="CB877" i="8" a="1"/>
  <c r="CB877" i="8"/>
  <c r="CC877" i="8" a="1"/>
  <c r="CC877" i="8"/>
  <c r="CD877" i="8" a="1"/>
  <c r="CD877" i="8"/>
  <c r="CE877" i="8" a="1"/>
  <c r="CE877" i="8"/>
  <c r="CF877" i="8" a="1"/>
  <c r="CF877" i="8"/>
  <c r="CG877" i="8" a="1"/>
  <c r="CG877" i="8"/>
  <c r="CH877" i="8" a="1"/>
  <c r="CH877" i="8"/>
  <c r="CI877" i="8" a="1"/>
  <c r="CI877" i="8"/>
  <c r="CJ877" i="8" a="1"/>
  <c r="CJ877" i="8"/>
  <c r="CK877" i="8" a="1"/>
  <c r="CK877" i="8"/>
  <c r="CL877" i="8" a="1"/>
  <c r="CL877" i="8"/>
  <c r="CM877" i="8" a="1"/>
  <c r="CM877" i="8"/>
  <c r="CN877" i="8" a="1"/>
  <c r="CN877" i="8"/>
  <c r="CO877" i="8" a="1"/>
  <c r="CO877" i="8"/>
  <c r="BZ878" i="8" a="1"/>
  <c r="BZ878" i="8"/>
  <c r="CA878" i="8" a="1"/>
  <c r="CA878" i="8"/>
  <c r="CB878" i="8" a="1"/>
  <c r="CB878" i="8"/>
  <c r="CC878" i="8" a="1"/>
  <c r="CC878" i="8"/>
  <c r="CD878" i="8" a="1"/>
  <c r="CD878" i="8"/>
  <c r="CE878" i="8" a="1"/>
  <c r="CE878" i="8"/>
  <c r="CF878" i="8" a="1"/>
  <c r="CF878" i="8"/>
  <c r="CG878" i="8" a="1"/>
  <c r="CG878" i="8"/>
  <c r="CH878" i="8" a="1"/>
  <c r="CH878" i="8"/>
  <c r="CI878" i="8" a="1"/>
  <c r="CI878" i="8"/>
  <c r="CJ878" i="8" a="1"/>
  <c r="CJ878" i="8"/>
  <c r="CK878" i="8" a="1"/>
  <c r="CK878" i="8"/>
  <c r="CL878" i="8" a="1"/>
  <c r="CL878" i="8"/>
  <c r="CM878" i="8" a="1"/>
  <c r="CM878" i="8"/>
  <c r="CN878" i="8" a="1"/>
  <c r="CN878" i="8"/>
  <c r="CO878" i="8" a="1"/>
  <c r="CO878" i="8"/>
  <c r="BZ879" i="8" a="1"/>
  <c r="BZ879" i="8"/>
  <c r="CA879" i="8" a="1"/>
  <c r="CA879" i="8"/>
  <c r="CB879" i="8" a="1"/>
  <c r="CB879" i="8"/>
  <c r="CC879" i="8" a="1"/>
  <c r="CC879" i="8"/>
  <c r="CD879" i="8" a="1"/>
  <c r="CD879" i="8"/>
  <c r="CE879" i="8" a="1"/>
  <c r="CE879" i="8"/>
  <c r="CF879" i="8" a="1"/>
  <c r="CF879" i="8"/>
  <c r="CG879" i="8" a="1"/>
  <c r="CG879" i="8"/>
  <c r="CH879" i="8" a="1"/>
  <c r="CH879" i="8"/>
  <c r="CI879" i="8" a="1"/>
  <c r="CI879" i="8"/>
  <c r="CJ879" i="8" a="1"/>
  <c r="CJ879" i="8"/>
  <c r="CK879" i="8" a="1"/>
  <c r="CK879" i="8"/>
  <c r="CL879" i="8" a="1"/>
  <c r="CL879" i="8"/>
  <c r="CM879" i="8" a="1"/>
  <c r="CM879" i="8"/>
  <c r="CN879" i="8" a="1"/>
  <c r="CN879" i="8"/>
  <c r="CO879" i="8" a="1"/>
  <c r="CO879" i="8"/>
  <c r="BZ880" i="8" a="1"/>
  <c r="BZ880" i="8"/>
  <c r="CA880" i="8" a="1"/>
  <c r="CA880" i="8"/>
  <c r="CB880" i="8" a="1"/>
  <c r="CB880" i="8"/>
  <c r="CC880" i="8" a="1"/>
  <c r="CC880" i="8"/>
  <c r="CD880" i="8" a="1"/>
  <c r="CD880" i="8"/>
  <c r="CE880" i="8" a="1"/>
  <c r="CE880" i="8"/>
  <c r="CF880" i="8" a="1"/>
  <c r="CF880" i="8"/>
  <c r="CG880" i="8" a="1"/>
  <c r="CG880" i="8"/>
  <c r="CH880" i="8" a="1"/>
  <c r="CH880" i="8"/>
  <c r="CI880" i="8" a="1"/>
  <c r="CI880" i="8"/>
  <c r="CJ880" i="8" a="1"/>
  <c r="CJ880" i="8"/>
  <c r="CK880" i="8" a="1"/>
  <c r="CK880" i="8"/>
  <c r="CL880" i="8" a="1"/>
  <c r="CL880" i="8"/>
  <c r="CM880" i="8" a="1"/>
  <c r="CM880" i="8"/>
  <c r="CN880" i="8" a="1"/>
  <c r="CN880" i="8"/>
  <c r="CO880" i="8" a="1"/>
  <c r="CO880" i="8"/>
  <c r="BZ881" i="8" a="1"/>
  <c r="BZ881" i="8"/>
  <c r="CA881" i="8" a="1"/>
  <c r="CA881" i="8"/>
  <c r="CB881" i="8" a="1"/>
  <c r="CB881" i="8"/>
  <c r="CC881" i="8" a="1"/>
  <c r="CC881" i="8"/>
  <c r="CD881" i="8" a="1"/>
  <c r="CD881" i="8"/>
  <c r="CE881" i="8" a="1"/>
  <c r="CE881" i="8"/>
  <c r="CF881" i="8" a="1"/>
  <c r="CF881" i="8"/>
  <c r="CG881" i="8" a="1"/>
  <c r="CG881" i="8"/>
  <c r="CH881" i="8" a="1"/>
  <c r="CH881" i="8"/>
  <c r="CI881" i="8" a="1"/>
  <c r="CI881" i="8"/>
  <c r="CJ881" i="8" a="1"/>
  <c r="CJ881" i="8"/>
  <c r="CK881" i="8" a="1"/>
  <c r="CK881" i="8"/>
  <c r="CL881" i="8" a="1"/>
  <c r="CL881" i="8"/>
  <c r="CM881" i="8" a="1"/>
  <c r="CM881" i="8"/>
  <c r="CN881" i="8" a="1"/>
  <c r="CN881" i="8"/>
  <c r="CO881" i="8" a="1"/>
  <c r="CO881" i="8"/>
  <c r="BZ882" i="8" a="1"/>
  <c r="BZ882" i="8"/>
  <c r="CA882" i="8" a="1"/>
  <c r="CA882" i="8"/>
  <c r="CB882" i="8" a="1"/>
  <c r="CB882" i="8"/>
  <c r="CC882" i="8" a="1"/>
  <c r="CC882" i="8"/>
  <c r="CD882" i="8" a="1"/>
  <c r="CD882" i="8"/>
  <c r="CE882" i="8" a="1"/>
  <c r="CE882" i="8"/>
  <c r="CF882" i="8" a="1"/>
  <c r="CF882" i="8"/>
  <c r="CG882" i="8" a="1"/>
  <c r="CG882" i="8"/>
  <c r="CH882" i="8" a="1"/>
  <c r="CH882" i="8"/>
  <c r="CI882" i="8" a="1"/>
  <c r="CI882" i="8"/>
  <c r="CJ882" i="8" a="1"/>
  <c r="CJ882" i="8"/>
  <c r="CK882" i="8" a="1"/>
  <c r="CK882" i="8"/>
  <c r="CL882" i="8" a="1"/>
  <c r="CL882" i="8"/>
  <c r="CM882" i="8" a="1"/>
  <c r="CM882" i="8"/>
  <c r="CN882" i="8" a="1"/>
  <c r="CN882" i="8"/>
  <c r="CO882" i="8" a="1"/>
  <c r="CO882" i="8"/>
  <c r="BZ883" i="8" a="1"/>
  <c r="BZ883" i="8"/>
  <c r="CA883" i="8" a="1"/>
  <c r="CA883" i="8"/>
  <c r="CB883" i="8" a="1"/>
  <c r="CB883" i="8"/>
  <c r="CC883" i="8" a="1"/>
  <c r="CC883" i="8"/>
  <c r="CD883" i="8" a="1"/>
  <c r="CD883" i="8"/>
  <c r="CE883" i="8" a="1"/>
  <c r="CE883" i="8"/>
  <c r="CF883" i="8" a="1"/>
  <c r="CF883" i="8"/>
  <c r="CG883" i="8" a="1"/>
  <c r="CG883" i="8"/>
  <c r="CH883" i="8" a="1"/>
  <c r="CH883" i="8"/>
  <c r="CI883" i="8" a="1"/>
  <c r="CI883" i="8"/>
  <c r="CJ883" i="8" a="1"/>
  <c r="CJ883" i="8"/>
  <c r="CK883" i="8" a="1"/>
  <c r="CK883" i="8"/>
  <c r="CL883" i="8" a="1"/>
  <c r="CL883" i="8"/>
  <c r="CM883" i="8" a="1"/>
  <c r="CM883" i="8"/>
  <c r="CN883" i="8" a="1"/>
  <c r="CN883" i="8"/>
  <c r="CO883" i="8" a="1"/>
  <c r="CO883" i="8"/>
  <c r="BZ884" i="8" a="1"/>
  <c r="BZ884" i="8"/>
  <c r="CA884" i="8" a="1"/>
  <c r="CA884" i="8"/>
  <c r="CB884" i="8" a="1"/>
  <c r="CB884" i="8"/>
  <c r="CC884" i="8" a="1"/>
  <c r="CC884" i="8"/>
  <c r="CD884" i="8" a="1"/>
  <c r="CD884" i="8"/>
  <c r="CE884" i="8" a="1"/>
  <c r="CE884" i="8"/>
  <c r="CF884" i="8" a="1"/>
  <c r="CF884" i="8"/>
  <c r="CG884" i="8" a="1"/>
  <c r="CG884" i="8"/>
  <c r="CH884" i="8" a="1"/>
  <c r="CH884" i="8"/>
  <c r="CI884" i="8" a="1"/>
  <c r="CI884" i="8"/>
  <c r="CJ884" i="8" a="1"/>
  <c r="CJ884" i="8"/>
  <c r="CK884" i="8" a="1"/>
  <c r="CK884" i="8"/>
  <c r="CL884" i="8" a="1"/>
  <c r="CL884" i="8"/>
  <c r="CM884" i="8" a="1"/>
  <c r="CM884" i="8"/>
  <c r="CN884" i="8" a="1"/>
  <c r="CN884" i="8"/>
  <c r="CO884" i="8" a="1"/>
  <c r="CO884" i="8"/>
  <c r="BZ885" i="8" a="1"/>
  <c r="BZ885" i="8"/>
  <c r="CA885" i="8" a="1"/>
  <c r="CA885" i="8"/>
  <c r="CB885" i="8" a="1"/>
  <c r="CB885" i="8"/>
  <c r="CC885" i="8" a="1"/>
  <c r="CC885" i="8"/>
  <c r="CD885" i="8" a="1"/>
  <c r="CD885" i="8"/>
  <c r="CE885" i="8" a="1"/>
  <c r="CE885" i="8"/>
  <c r="CF885" i="8" a="1"/>
  <c r="CF885" i="8"/>
  <c r="CG885" i="8" a="1"/>
  <c r="CG885" i="8"/>
  <c r="CH885" i="8" a="1"/>
  <c r="CH885" i="8"/>
  <c r="CI885" i="8" a="1"/>
  <c r="CI885" i="8"/>
  <c r="CJ885" i="8" a="1"/>
  <c r="CJ885" i="8"/>
  <c r="CK885" i="8" a="1"/>
  <c r="CK885" i="8"/>
  <c r="CL885" i="8" a="1"/>
  <c r="CL885" i="8"/>
  <c r="CM885" i="8" a="1"/>
  <c r="CM885" i="8"/>
  <c r="CN885" i="8" a="1"/>
  <c r="CN885" i="8"/>
  <c r="CO885" i="8" a="1"/>
  <c r="CO885" i="8"/>
  <c r="BZ886" i="8" a="1"/>
  <c r="BZ886" i="8"/>
  <c r="CA886" i="8" a="1"/>
  <c r="CA886" i="8"/>
  <c r="CB886" i="8" a="1"/>
  <c r="CB886" i="8"/>
  <c r="CC886" i="8" a="1"/>
  <c r="CC886" i="8"/>
  <c r="CD886" i="8" a="1"/>
  <c r="CD886" i="8"/>
  <c r="CE886" i="8" a="1"/>
  <c r="CE886" i="8"/>
  <c r="CF886" i="8" a="1"/>
  <c r="CF886" i="8"/>
  <c r="CG886" i="8" a="1"/>
  <c r="CG886" i="8"/>
  <c r="CH886" i="8" a="1"/>
  <c r="CH886" i="8"/>
  <c r="CI886" i="8" a="1"/>
  <c r="CI886" i="8"/>
  <c r="CJ886" i="8" a="1"/>
  <c r="CJ886" i="8"/>
  <c r="CK886" i="8" a="1"/>
  <c r="CK886" i="8"/>
  <c r="CL886" i="8" a="1"/>
  <c r="CL886" i="8"/>
  <c r="CM886" i="8" a="1"/>
  <c r="CM886" i="8"/>
  <c r="CN886" i="8" a="1"/>
  <c r="CN886" i="8"/>
  <c r="CO886" i="8" a="1"/>
  <c r="CO886" i="8"/>
  <c r="BZ887" i="8" a="1"/>
  <c r="BZ887" i="8"/>
  <c r="CA887" i="8" a="1"/>
  <c r="CA887" i="8"/>
  <c r="CB887" i="8" a="1"/>
  <c r="CB887" i="8"/>
  <c r="CC887" i="8" a="1"/>
  <c r="CC887" i="8"/>
  <c r="CD887" i="8" a="1"/>
  <c r="CD887" i="8"/>
  <c r="CE887" i="8" a="1"/>
  <c r="CE887" i="8"/>
  <c r="CF887" i="8" a="1"/>
  <c r="CF887" i="8"/>
  <c r="CG887" i="8" a="1"/>
  <c r="CG887" i="8"/>
  <c r="CH887" i="8" a="1"/>
  <c r="CH887" i="8"/>
  <c r="CI887" i="8" a="1"/>
  <c r="CI887" i="8"/>
  <c r="CJ887" i="8" a="1"/>
  <c r="CJ887" i="8"/>
  <c r="CK887" i="8" a="1"/>
  <c r="CK887" i="8"/>
  <c r="CL887" i="8" a="1"/>
  <c r="CL887" i="8"/>
  <c r="CM887" i="8" a="1"/>
  <c r="CM887" i="8"/>
  <c r="CN887" i="8" a="1"/>
  <c r="CN887" i="8"/>
  <c r="CO887" i="8" a="1"/>
  <c r="CO887" i="8"/>
  <c r="BZ888" i="8" a="1"/>
  <c r="BZ888" i="8"/>
  <c r="CA888" i="8" a="1"/>
  <c r="CA888" i="8"/>
  <c r="CB888" i="8" a="1"/>
  <c r="CB888" i="8"/>
  <c r="CC888" i="8" a="1"/>
  <c r="CC888" i="8"/>
  <c r="CD888" i="8" a="1"/>
  <c r="CD888" i="8"/>
  <c r="CE888" i="8" a="1"/>
  <c r="CE888" i="8"/>
  <c r="CF888" i="8" a="1"/>
  <c r="CF888" i="8"/>
  <c r="CG888" i="8" a="1"/>
  <c r="CG888" i="8"/>
  <c r="CH888" i="8" a="1"/>
  <c r="CH888" i="8"/>
  <c r="CI888" i="8" a="1"/>
  <c r="CI888" i="8"/>
  <c r="CJ888" i="8" a="1"/>
  <c r="CJ888" i="8"/>
  <c r="CK888" i="8" a="1"/>
  <c r="CK888" i="8"/>
  <c r="CL888" i="8" a="1"/>
  <c r="CL888" i="8"/>
  <c r="CM888" i="8" a="1"/>
  <c r="CM888" i="8"/>
  <c r="CN888" i="8" a="1"/>
  <c r="CN888" i="8"/>
  <c r="CO888" i="8" a="1"/>
  <c r="CO888" i="8"/>
  <c r="BZ889" i="8" a="1"/>
  <c r="BZ889" i="8"/>
  <c r="CA889" i="8" a="1"/>
  <c r="CA889" i="8"/>
  <c r="CB889" i="8" a="1"/>
  <c r="CB889" i="8"/>
  <c r="CC889" i="8" a="1"/>
  <c r="CC889" i="8"/>
  <c r="CD889" i="8" a="1"/>
  <c r="CD889" i="8"/>
  <c r="CE889" i="8" a="1"/>
  <c r="CE889" i="8"/>
  <c r="CF889" i="8" a="1"/>
  <c r="CF889" i="8"/>
  <c r="CG889" i="8" a="1"/>
  <c r="CG889" i="8"/>
  <c r="CH889" i="8" a="1"/>
  <c r="CH889" i="8"/>
  <c r="CI889" i="8" a="1"/>
  <c r="CI889" i="8"/>
  <c r="CJ889" i="8" a="1"/>
  <c r="CJ889" i="8"/>
  <c r="CK889" i="8" a="1"/>
  <c r="CK889" i="8"/>
  <c r="CL889" i="8" a="1"/>
  <c r="CL889" i="8"/>
  <c r="CM889" i="8" a="1"/>
  <c r="CM889" i="8"/>
  <c r="CN889" i="8" a="1"/>
  <c r="CN889" i="8"/>
  <c r="CO889" i="8" a="1"/>
  <c r="CO889" i="8"/>
  <c r="BZ890" i="8" a="1"/>
  <c r="BZ890" i="8"/>
  <c r="CA890" i="8" a="1"/>
  <c r="CA890" i="8"/>
  <c r="CB890" i="8" a="1"/>
  <c r="CB890" i="8"/>
  <c r="CC890" i="8" a="1"/>
  <c r="CC890" i="8"/>
  <c r="CD890" i="8" a="1"/>
  <c r="CD890" i="8"/>
  <c r="CE890" i="8" a="1"/>
  <c r="CE890" i="8"/>
  <c r="CF890" i="8" a="1"/>
  <c r="CF890" i="8"/>
  <c r="CG890" i="8" a="1"/>
  <c r="CG890" i="8"/>
  <c r="CH890" i="8" a="1"/>
  <c r="CH890" i="8"/>
  <c r="CI890" i="8" a="1"/>
  <c r="CI890" i="8"/>
  <c r="CJ890" i="8" a="1"/>
  <c r="CJ890" i="8"/>
  <c r="CK890" i="8" a="1"/>
  <c r="CK890" i="8"/>
  <c r="CL890" i="8" a="1"/>
  <c r="CL890" i="8"/>
  <c r="CM890" i="8" a="1"/>
  <c r="CM890" i="8"/>
  <c r="CN890" i="8" a="1"/>
  <c r="CN890" i="8"/>
  <c r="CO890" i="8" a="1"/>
  <c r="CO890" i="8"/>
  <c r="BZ891" i="8" a="1"/>
  <c r="BZ891" i="8"/>
  <c r="CA891" i="8" a="1"/>
  <c r="CA891" i="8"/>
  <c r="CB891" i="8" a="1"/>
  <c r="CB891" i="8"/>
  <c r="CC891" i="8" a="1"/>
  <c r="CC891" i="8"/>
  <c r="CD891" i="8" a="1"/>
  <c r="CD891" i="8"/>
  <c r="CE891" i="8" a="1"/>
  <c r="CE891" i="8"/>
  <c r="CF891" i="8" a="1"/>
  <c r="CF891" i="8"/>
  <c r="CG891" i="8" a="1"/>
  <c r="CG891" i="8"/>
  <c r="CH891" i="8" a="1"/>
  <c r="CH891" i="8"/>
  <c r="CI891" i="8" a="1"/>
  <c r="CI891" i="8"/>
  <c r="CJ891" i="8" a="1"/>
  <c r="CJ891" i="8"/>
  <c r="CK891" i="8" a="1"/>
  <c r="CK891" i="8"/>
  <c r="CL891" i="8" a="1"/>
  <c r="CL891" i="8"/>
  <c r="CM891" i="8" a="1"/>
  <c r="CM891" i="8"/>
  <c r="CN891" i="8" a="1"/>
  <c r="CN891" i="8"/>
  <c r="CO891" i="8" a="1"/>
  <c r="CO891" i="8"/>
  <c r="BZ892" i="8" a="1"/>
  <c r="BZ892" i="8"/>
  <c r="CA892" i="8" a="1"/>
  <c r="CA892" i="8"/>
  <c r="CB892" i="8" a="1"/>
  <c r="CB892" i="8"/>
  <c r="CC892" i="8" a="1"/>
  <c r="CC892" i="8"/>
  <c r="CD892" i="8" a="1"/>
  <c r="CD892" i="8"/>
  <c r="CE892" i="8" a="1"/>
  <c r="CE892" i="8"/>
  <c r="CF892" i="8" a="1"/>
  <c r="CF892" i="8"/>
  <c r="CG892" i="8" a="1"/>
  <c r="CG892" i="8"/>
  <c r="CH892" i="8" a="1"/>
  <c r="CH892" i="8"/>
  <c r="CI892" i="8" a="1"/>
  <c r="CI892" i="8"/>
  <c r="CJ892" i="8" a="1"/>
  <c r="CJ892" i="8"/>
  <c r="CK892" i="8" a="1"/>
  <c r="CK892" i="8"/>
  <c r="CL892" i="8" a="1"/>
  <c r="CL892" i="8"/>
  <c r="CM892" i="8" a="1"/>
  <c r="CM892" i="8"/>
  <c r="CN892" i="8" a="1"/>
  <c r="CN892" i="8"/>
  <c r="CO892" i="8" a="1"/>
  <c r="CO892" i="8"/>
  <c r="BZ893" i="8" a="1"/>
  <c r="BZ893" i="8"/>
  <c r="CA893" i="8" a="1"/>
  <c r="CA893" i="8"/>
  <c r="CB893" i="8" a="1"/>
  <c r="CB893" i="8"/>
  <c r="CC893" i="8" a="1"/>
  <c r="CC893" i="8"/>
  <c r="CD893" i="8" a="1"/>
  <c r="CD893" i="8"/>
  <c r="CE893" i="8" a="1"/>
  <c r="CE893" i="8"/>
  <c r="CF893" i="8" a="1"/>
  <c r="CF893" i="8"/>
  <c r="CG893" i="8" a="1"/>
  <c r="CG893" i="8"/>
  <c r="CH893" i="8" a="1"/>
  <c r="CH893" i="8"/>
  <c r="CI893" i="8" a="1"/>
  <c r="CI893" i="8"/>
  <c r="CJ893" i="8" a="1"/>
  <c r="CJ893" i="8"/>
  <c r="CK893" i="8" a="1"/>
  <c r="CK893" i="8"/>
  <c r="CL893" i="8" a="1"/>
  <c r="CL893" i="8"/>
  <c r="CM893" i="8" a="1"/>
  <c r="CM893" i="8"/>
  <c r="CN893" i="8" a="1"/>
  <c r="CN893" i="8"/>
  <c r="CO893" i="8" a="1"/>
  <c r="CO893" i="8"/>
  <c r="BZ894" i="8" a="1"/>
  <c r="BZ894" i="8"/>
  <c r="CA894" i="8" a="1"/>
  <c r="CA894" i="8"/>
  <c r="CB894" i="8" a="1"/>
  <c r="CB894" i="8"/>
  <c r="CC894" i="8" a="1"/>
  <c r="CC894" i="8"/>
  <c r="CD894" i="8" a="1"/>
  <c r="CD894" i="8"/>
  <c r="CE894" i="8" a="1"/>
  <c r="CE894" i="8"/>
  <c r="CF894" i="8" a="1"/>
  <c r="CF894" i="8"/>
  <c r="CG894" i="8" a="1"/>
  <c r="CG894" i="8"/>
  <c r="CH894" i="8" a="1"/>
  <c r="CH894" i="8"/>
  <c r="CI894" i="8" a="1"/>
  <c r="CI894" i="8"/>
  <c r="CJ894" i="8" a="1"/>
  <c r="CJ894" i="8"/>
  <c r="CK894" i="8" a="1"/>
  <c r="CK894" i="8"/>
  <c r="CL894" i="8" a="1"/>
  <c r="CL894" i="8"/>
  <c r="CM894" i="8" a="1"/>
  <c r="CM894" i="8"/>
  <c r="CN894" i="8" a="1"/>
  <c r="CN894" i="8"/>
  <c r="CO894" i="8" a="1"/>
  <c r="CO894" i="8"/>
  <c r="BZ895" i="8" a="1"/>
  <c r="BZ895" i="8"/>
  <c r="CA895" i="8" a="1"/>
  <c r="CA895" i="8"/>
  <c r="CB895" i="8" a="1"/>
  <c r="CB895" i="8"/>
  <c r="CC895" i="8" a="1"/>
  <c r="CC895" i="8"/>
  <c r="CD895" i="8" a="1"/>
  <c r="CD895" i="8"/>
  <c r="CE895" i="8" a="1"/>
  <c r="CE895" i="8"/>
  <c r="CF895" i="8" a="1"/>
  <c r="CF895" i="8"/>
  <c r="CG895" i="8" a="1"/>
  <c r="CG895" i="8"/>
  <c r="CH895" i="8" a="1"/>
  <c r="CH895" i="8"/>
  <c r="CI895" i="8" a="1"/>
  <c r="CI895" i="8"/>
  <c r="CJ895" i="8" a="1"/>
  <c r="CJ895" i="8"/>
  <c r="CK895" i="8" a="1"/>
  <c r="CK895" i="8"/>
  <c r="CL895" i="8" a="1"/>
  <c r="CL895" i="8"/>
  <c r="CM895" i="8" a="1"/>
  <c r="CM895" i="8"/>
  <c r="CN895" i="8" a="1"/>
  <c r="CN895" i="8"/>
  <c r="CO895" i="8" a="1"/>
  <c r="CO895" i="8"/>
  <c r="BZ896" i="8" a="1"/>
  <c r="BZ896" i="8"/>
  <c r="CA896" i="8" a="1"/>
  <c r="CA896" i="8"/>
  <c r="CB896" i="8" a="1"/>
  <c r="CB896" i="8"/>
  <c r="CC896" i="8" a="1"/>
  <c r="CC896" i="8"/>
  <c r="CD896" i="8" a="1"/>
  <c r="CD896" i="8"/>
  <c r="CE896" i="8" a="1"/>
  <c r="CE896" i="8"/>
  <c r="CF896" i="8" a="1"/>
  <c r="CF896" i="8"/>
  <c r="CG896" i="8" a="1"/>
  <c r="CG896" i="8"/>
  <c r="CH896" i="8" a="1"/>
  <c r="CH896" i="8"/>
  <c r="CI896" i="8" a="1"/>
  <c r="CI896" i="8"/>
  <c r="CJ896" i="8" a="1"/>
  <c r="CJ896" i="8"/>
  <c r="CK896" i="8" a="1"/>
  <c r="CK896" i="8"/>
  <c r="CL896" i="8" a="1"/>
  <c r="CL896" i="8"/>
  <c r="CM896" i="8" a="1"/>
  <c r="CM896" i="8"/>
  <c r="CN896" i="8" a="1"/>
  <c r="CN896" i="8"/>
  <c r="CO896" i="8" a="1"/>
  <c r="CO896" i="8"/>
  <c r="BZ897" i="8" a="1"/>
  <c r="BZ897" i="8"/>
  <c r="CA897" i="8" a="1"/>
  <c r="CA897" i="8"/>
  <c r="CB897" i="8" a="1"/>
  <c r="CB897" i="8"/>
  <c r="CC897" i="8" a="1"/>
  <c r="CC897" i="8"/>
  <c r="CD897" i="8" a="1"/>
  <c r="CD897" i="8"/>
  <c r="CE897" i="8" a="1"/>
  <c r="CE897" i="8"/>
  <c r="CF897" i="8" a="1"/>
  <c r="CF897" i="8"/>
  <c r="CG897" i="8" a="1"/>
  <c r="CG897" i="8"/>
  <c r="CH897" i="8" a="1"/>
  <c r="CH897" i="8"/>
  <c r="CI897" i="8" a="1"/>
  <c r="CI897" i="8"/>
  <c r="CJ897" i="8" a="1"/>
  <c r="CJ897" i="8"/>
  <c r="CK897" i="8" a="1"/>
  <c r="CK897" i="8"/>
  <c r="CL897" i="8" a="1"/>
  <c r="CL897" i="8"/>
  <c r="CM897" i="8" a="1"/>
  <c r="CM897" i="8"/>
  <c r="CN897" i="8" a="1"/>
  <c r="CN897" i="8"/>
  <c r="CO897" i="8" a="1"/>
  <c r="CO897" i="8"/>
  <c r="BZ898" i="8" a="1"/>
  <c r="BZ898" i="8"/>
  <c r="CA898" i="8" a="1"/>
  <c r="CA898" i="8"/>
  <c r="CB898" i="8" a="1"/>
  <c r="CB898" i="8"/>
  <c r="CC898" i="8" a="1"/>
  <c r="CC898" i="8"/>
  <c r="CD898" i="8" a="1"/>
  <c r="CD898" i="8"/>
  <c r="CE898" i="8" a="1"/>
  <c r="CE898" i="8"/>
  <c r="CF898" i="8" a="1"/>
  <c r="CF898" i="8"/>
  <c r="CG898" i="8" a="1"/>
  <c r="CG898" i="8"/>
  <c r="CH898" i="8" a="1"/>
  <c r="CH898" i="8"/>
  <c r="CI898" i="8" a="1"/>
  <c r="CI898" i="8"/>
  <c r="CJ898" i="8" a="1"/>
  <c r="CJ898" i="8"/>
  <c r="CK898" i="8" a="1"/>
  <c r="CK898" i="8"/>
  <c r="CL898" i="8" a="1"/>
  <c r="CL898" i="8"/>
  <c r="CM898" i="8" a="1"/>
  <c r="CM898" i="8"/>
  <c r="CN898" i="8" a="1"/>
  <c r="CN898" i="8"/>
  <c r="CO898" i="8" a="1"/>
  <c r="CO898" i="8"/>
  <c r="BZ899" i="8" a="1"/>
  <c r="BZ899" i="8"/>
  <c r="CA899" i="8" a="1"/>
  <c r="CA899" i="8"/>
  <c r="CB899" i="8" a="1"/>
  <c r="CB899" i="8"/>
  <c r="CC899" i="8" a="1"/>
  <c r="CC899" i="8"/>
  <c r="CD899" i="8" a="1"/>
  <c r="CD899" i="8"/>
  <c r="CE899" i="8" a="1"/>
  <c r="CE899" i="8"/>
  <c r="CF899" i="8" a="1"/>
  <c r="CF899" i="8"/>
  <c r="CG899" i="8" a="1"/>
  <c r="CG899" i="8"/>
  <c r="CH899" i="8" a="1"/>
  <c r="CH899" i="8"/>
  <c r="CI899" i="8" a="1"/>
  <c r="CI899" i="8"/>
  <c r="CJ899" i="8" a="1"/>
  <c r="CJ899" i="8"/>
  <c r="CK899" i="8" a="1"/>
  <c r="CK899" i="8"/>
  <c r="CL899" i="8" a="1"/>
  <c r="CL899" i="8"/>
  <c r="CM899" i="8" a="1"/>
  <c r="CM899" i="8"/>
  <c r="CN899" i="8" a="1"/>
  <c r="CN899" i="8"/>
  <c r="CO899" i="8" a="1"/>
  <c r="CO899" i="8"/>
  <c r="BZ900" i="8" a="1"/>
  <c r="BZ900" i="8"/>
  <c r="CA900" i="8" a="1"/>
  <c r="CA900" i="8"/>
  <c r="CB900" i="8" a="1"/>
  <c r="CB900" i="8"/>
  <c r="CC900" i="8" a="1"/>
  <c r="CC900" i="8"/>
  <c r="CD900" i="8" a="1"/>
  <c r="CD900" i="8"/>
  <c r="CE900" i="8" a="1"/>
  <c r="CE900" i="8"/>
  <c r="CF900" i="8" a="1"/>
  <c r="CF900" i="8"/>
  <c r="CG900" i="8" a="1"/>
  <c r="CG900" i="8"/>
  <c r="CH900" i="8" a="1"/>
  <c r="CH900" i="8"/>
  <c r="CI900" i="8" a="1"/>
  <c r="CI900" i="8"/>
  <c r="CJ900" i="8" a="1"/>
  <c r="CJ900" i="8"/>
  <c r="CK900" i="8" a="1"/>
  <c r="CK900" i="8"/>
  <c r="CL900" i="8" a="1"/>
  <c r="CL900" i="8"/>
  <c r="CM900" i="8" a="1"/>
  <c r="CM900" i="8"/>
  <c r="CN900" i="8" a="1"/>
  <c r="CN900" i="8"/>
  <c r="CO900" i="8" a="1"/>
  <c r="CO900" i="8"/>
  <c r="BZ901" i="8" a="1"/>
  <c r="BZ901" i="8"/>
  <c r="CA901" i="8" a="1"/>
  <c r="CA901" i="8"/>
  <c r="CB901" i="8" a="1"/>
  <c r="CB901" i="8"/>
  <c r="CC901" i="8" a="1"/>
  <c r="CC901" i="8"/>
  <c r="CD901" i="8" a="1"/>
  <c r="CD901" i="8"/>
  <c r="CE901" i="8" a="1"/>
  <c r="CE901" i="8"/>
  <c r="CF901" i="8" a="1"/>
  <c r="CF901" i="8"/>
  <c r="CG901" i="8" a="1"/>
  <c r="CG901" i="8"/>
  <c r="CH901" i="8" a="1"/>
  <c r="CH901" i="8"/>
  <c r="CI901" i="8" a="1"/>
  <c r="CI901" i="8"/>
  <c r="CJ901" i="8" a="1"/>
  <c r="CJ901" i="8"/>
  <c r="CK901" i="8" a="1"/>
  <c r="CK901" i="8"/>
  <c r="CL901" i="8" a="1"/>
  <c r="CL901" i="8"/>
  <c r="CM901" i="8" a="1"/>
  <c r="CM901" i="8"/>
  <c r="CN901" i="8" a="1"/>
  <c r="CN901" i="8"/>
  <c r="CO901" i="8" a="1"/>
  <c r="CO901" i="8"/>
  <c r="BZ902" i="8" a="1"/>
  <c r="BZ902" i="8"/>
  <c r="CA902" i="8" a="1"/>
  <c r="CA902" i="8"/>
  <c r="CB902" i="8" a="1"/>
  <c r="CB902" i="8"/>
  <c r="CC902" i="8" a="1"/>
  <c r="CC902" i="8"/>
  <c r="CD902" i="8" a="1"/>
  <c r="CD902" i="8"/>
  <c r="CE902" i="8" a="1"/>
  <c r="CE902" i="8"/>
  <c r="CF902" i="8" a="1"/>
  <c r="CF902" i="8"/>
  <c r="CG902" i="8" a="1"/>
  <c r="CG902" i="8"/>
  <c r="CH902" i="8" a="1"/>
  <c r="CH902" i="8"/>
  <c r="CI902" i="8" a="1"/>
  <c r="CI902" i="8"/>
  <c r="CJ902" i="8" a="1"/>
  <c r="CJ902" i="8"/>
  <c r="CK902" i="8" a="1"/>
  <c r="CK902" i="8"/>
  <c r="CL902" i="8" a="1"/>
  <c r="CL902" i="8"/>
  <c r="CM902" i="8" a="1"/>
  <c r="CM902" i="8"/>
  <c r="CN902" i="8" a="1"/>
  <c r="CN902" i="8"/>
  <c r="CO902" i="8" a="1"/>
  <c r="CO902" i="8"/>
  <c r="BZ903" i="8" a="1"/>
  <c r="BZ903" i="8"/>
  <c r="CA903" i="8" a="1"/>
  <c r="CA903" i="8"/>
  <c r="CB903" i="8" a="1"/>
  <c r="CB903" i="8"/>
  <c r="CC903" i="8" a="1"/>
  <c r="CC903" i="8"/>
  <c r="CD903" i="8" a="1"/>
  <c r="CD903" i="8"/>
  <c r="CE903" i="8" a="1"/>
  <c r="CE903" i="8"/>
  <c r="CF903" i="8" a="1"/>
  <c r="CF903" i="8"/>
  <c r="CG903" i="8" a="1"/>
  <c r="CG903" i="8"/>
  <c r="CH903" i="8" a="1"/>
  <c r="CH903" i="8"/>
  <c r="CI903" i="8" a="1"/>
  <c r="CI903" i="8"/>
  <c r="CJ903" i="8" a="1"/>
  <c r="CJ903" i="8"/>
  <c r="CK903" i="8" a="1"/>
  <c r="CK903" i="8"/>
  <c r="CL903" i="8" a="1"/>
  <c r="CL903" i="8"/>
  <c r="CM903" i="8" a="1"/>
  <c r="CM903" i="8"/>
  <c r="CN903" i="8" a="1"/>
  <c r="CN903" i="8"/>
  <c r="CO903" i="8" a="1"/>
  <c r="CO903" i="8"/>
  <c r="BZ904" i="8" a="1"/>
  <c r="BZ904" i="8"/>
  <c r="CA904" i="8" a="1"/>
  <c r="CA904" i="8"/>
  <c r="CB904" i="8" a="1"/>
  <c r="CB904" i="8"/>
  <c r="CC904" i="8" a="1"/>
  <c r="CC904" i="8"/>
  <c r="CD904" i="8" a="1"/>
  <c r="CD904" i="8"/>
  <c r="CE904" i="8" a="1"/>
  <c r="CE904" i="8"/>
  <c r="CF904" i="8" a="1"/>
  <c r="CF904" i="8"/>
  <c r="CG904" i="8" a="1"/>
  <c r="CG904" i="8"/>
  <c r="CH904" i="8" a="1"/>
  <c r="CH904" i="8"/>
  <c r="CI904" i="8" a="1"/>
  <c r="CI904" i="8"/>
  <c r="CJ904" i="8" a="1"/>
  <c r="CJ904" i="8"/>
  <c r="CK904" i="8" a="1"/>
  <c r="CK904" i="8"/>
  <c r="CL904" i="8" a="1"/>
  <c r="CL904" i="8"/>
  <c r="CM904" i="8" a="1"/>
  <c r="CM904" i="8"/>
  <c r="CN904" i="8" a="1"/>
  <c r="CN904" i="8"/>
  <c r="CO904" i="8" a="1"/>
  <c r="CO904" i="8"/>
  <c r="BZ905" i="8" a="1"/>
  <c r="BZ905" i="8"/>
  <c r="CA905" i="8" a="1"/>
  <c r="CA905" i="8"/>
  <c r="CB905" i="8" a="1"/>
  <c r="CB905" i="8"/>
  <c r="CC905" i="8" a="1"/>
  <c r="CC905" i="8"/>
  <c r="CD905" i="8" a="1"/>
  <c r="CD905" i="8"/>
  <c r="CE905" i="8" a="1"/>
  <c r="CE905" i="8"/>
  <c r="CF905" i="8" a="1"/>
  <c r="CF905" i="8"/>
  <c r="CG905" i="8" a="1"/>
  <c r="CG905" i="8"/>
  <c r="CH905" i="8" a="1"/>
  <c r="CH905" i="8"/>
  <c r="CI905" i="8" a="1"/>
  <c r="CI905" i="8"/>
  <c r="CJ905" i="8" a="1"/>
  <c r="CJ905" i="8"/>
  <c r="CK905" i="8" a="1"/>
  <c r="CK905" i="8"/>
  <c r="CL905" i="8" a="1"/>
  <c r="CL905" i="8"/>
  <c r="CM905" i="8" a="1"/>
  <c r="CM905" i="8"/>
  <c r="CN905" i="8" a="1"/>
  <c r="CN905" i="8"/>
  <c r="CO905" i="8" a="1"/>
  <c r="CO905" i="8"/>
  <c r="BZ906" i="8" a="1"/>
  <c r="BZ906" i="8"/>
  <c r="CA906" i="8" a="1"/>
  <c r="CA906" i="8"/>
  <c r="CB906" i="8" a="1"/>
  <c r="CB906" i="8"/>
  <c r="CC906" i="8" a="1"/>
  <c r="CC906" i="8"/>
  <c r="CD906" i="8" a="1"/>
  <c r="CD906" i="8"/>
  <c r="CE906" i="8" a="1"/>
  <c r="CE906" i="8"/>
  <c r="CF906" i="8" a="1"/>
  <c r="CF906" i="8"/>
  <c r="CG906" i="8" a="1"/>
  <c r="CG906" i="8"/>
  <c r="CH906" i="8" a="1"/>
  <c r="CH906" i="8"/>
  <c r="CI906" i="8" a="1"/>
  <c r="CI906" i="8"/>
  <c r="CJ906" i="8" a="1"/>
  <c r="CJ906" i="8"/>
  <c r="CK906" i="8" a="1"/>
  <c r="CK906" i="8"/>
  <c r="CL906" i="8" a="1"/>
  <c r="CL906" i="8"/>
  <c r="CM906" i="8" a="1"/>
  <c r="CM906" i="8"/>
  <c r="CN906" i="8" a="1"/>
  <c r="CN906" i="8"/>
  <c r="CO906" i="8" a="1"/>
  <c r="CO906" i="8"/>
  <c r="BZ907" i="8" a="1"/>
  <c r="BZ907" i="8"/>
  <c r="CA907" i="8" a="1"/>
  <c r="CA907" i="8"/>
  <c r="CB907" i="8" a="1"/>
  <c r="CB907" i="8"/>
  <c r="CC907" i="8" a="1"/>
  <c r="CC907" i="8"/>
  <c r="CD907" i="8" a="1"/>
  <c r="CD907" i="8"/>
  <c r="CE907" i="8" a="1"/>
  <c r="CE907" i="8"/>
  <c r="CF907" i="8" a="1"/>
  <c r="CF907" i="8"/>
  <c r="CG907" i="8" a="1"/>
  <c r="CG907" i="8"/>
  <c r="CH907" i="8" a="1"/>
  <c r="CH907" i="8"/>
  <c r="CI907" i="8" a="1"/>
  <c r="CI907" i="8"/>
  <c r="CJ907" i="8" a="1"/>
  <c r="CJ907" i="8"/>
  <c r="CK907" i="8" a="1"/>
  <c r="CK907" i="8"/>
  <c r="CL907" i="8" a="1"/>
  <c r="CL907" i="8"/>
  <c r="CM907" i="8" a="1"/>
  <c r="CM907" i="8"/>
  <c r="CN907" i="8" a="1"/>
  <c r="CN907" i="8"/>
  <c r="CO907" i="8" a="1"/>
  <c r="CO907" i="8"/>
  <c r="BZ908" i="8" a="1"/>
  <c r="BZ908" i="8"/>
  <c r="CA908" i="8" a="1"/>
  <c r="CA908" i="8"/>
  <c r="CB908" i="8" a="1"/>
  <c r="CB908" i="8"/>
  <c r="CC908" i="8" a="1"/>
  <c r="CC908" i="8"/>
  <c r="CD908" i="8" a="1"/>
  <c r="CD908" i="8"/>
  <c r="CE908" i="8" a="1"/>
  <c r="CE908" i="8"/>
  <c r="CF908" i="8" a="1"/>
  <c r="CF908" i="8"/>
  <c r="CG908" i="8" a="1"/>
  <c r="CG908" i="8"/>
  <c r="CH908" i="8" a="1"/>
  <c r="CH908" i="8"/>
  <c r="CI908" i="8" a="1"/>
  <c r="CI908" i="8"/>
  <c r="CJ908" i="8" a="1"/>
  <c r="CJ908" i="8"/>
  <c r="CK908" i="8" a="1"/>
  <c r="CK908" i="8"/>
  <c r="CL908" i="8" a="1"/>
  <c r="CL908" i="8"/>
  <c r="CM908" i="8" a="1"/>
  <c r="CM908" i="8"/>
  <c r="CN908" i="8" a="1"/>
  <c r="CN908" i="8"/>
  <c r="CO908" i="8" a="1"/>
  <c r="CO908" i="8"/>
  <c r="BZ909" i="8" a="1"/>
  <c r="BZ909" i="8"/>
  <c r="CA909" i="8" a="1"/>
  <c r="CA909" i="8"/>
  <c r="CB909" i="8" a="1"/>
  <c r="CB909" i="8"/>
  <c r="CC909" i="8" a="1"/>
  <c r="CC909" i="8"/>
  <c r="CD909" i="8" a="1"/>
  <c r="CD909" i="8"/>
  <c r="CE909" i="8" a="1"/>
  <c r="CE909" i="8"/>
  <c r="CF909" i="8" a="1"/>
  <c r="CF909" i="8"/>
  <c r="CG909" i="8" a="1"/>
  <c r="CG909" i="8"/>
  <c r="CH909" i="8" a="1"/>
  <c r="CH909" i="8"/>
  <c r="CI909" i="8" a="1"/>
  <c r="CI909" i="8"/>
  <c r="CJ909" i="8" a="1"/>
  <c r="CJ909" i="8"/>
  <c r="CK909" i="8" a="1"/>
  <c r="CK909" i="8"/>
  <c r="CL909" i="8" a="1"/>
  <c r="CL909" i="8"/>
  <c r="CM909" i="8" a="1"/>
  <c r="CM909" i="8"/>
  <c r="CN909" i="8" a="1"/>
  <c r="CN909" i="8"/>
  <c r="CO909" i="8" a="1"/>
  <c r="CO909" i="8"/>
  <c r="BZ910" i="8" a="1"/>
  <c r="BZ910" i="8"/>
  <c r="CA910" i="8" a="1"/>
  <c r="CA910" i="8"/>
  <c r="CB910" i="8" a="1"/>
  <c r="CB910" i="8"/>
  <c r="CC910" i="8" a="1"/>
  <c r="CC910" i="8"/>
  <c r="CD910" i="8" a="1"/>
  <c r="CD910" i="8"/>
  <c r="CE910" i="8" a="1"/>
  <c r="CE910" i="8"/>
  <c r="CF910" i="8" a="1"/>
  <c r="CF910" i="8"/>
  <c r="CG910" i="8" a="1"/>
  <c r="CG910" i="8"/>
  <c r="CH910" i="8" a="1"/>
  <c r="CH910" i="8"/>
  <c r="CI910" i="8" a="1"/>
  <c r="CI910" i="8"/>
  <c r="CJ910" i="8" a="1"/>
  <c r="CJ910" i="8"/>
  <c r="CK910" i="8" a="1"/>
  <c r="CK910" i="8"/>
  <c r="CL910" i="8" a="1"/>
  <c r="CL910" i="8"/>
  <c r="CM910" i="8" a="1"/>
  <c r="CM910" i="8"/>
  <c r="CN910" i="8" a="1"/>
  <c r="CN910" i="8"/>
  <c r="CO910" i="8" a="1"/>
  <c r="CO910" i="8"/>
  <c r="BZ911" i="8" a="1"/>
  <c r="BZ911" i="8"/>
  <c r="CA911" i="8" a="1"/>
  <c r="CA911" i="8"/>
  <c r="CB911" i="8" a="1"/>
  <c r="CB911" i="8"/>
  <c r="CC911" i="8" a="1"/>
  <c r="CC911" i="8"/>
  <c r="CD911" i="8" a="1"/>
  <c r="CD911" i="8"/>
  <c r="CE911" i="8" a="1"/>
  <c r="CE911" i="8"/>
  <c r="CF911" i="8" a="1"/>
  <c r="CF911" i="8"/>
  <c r="CG911" i="8" a="1"/>
  <c r="CG911" i="8"/>
  <c r="CH911" i="8" a="1"/>
  <c r="CH911" i="8"/>
  <c r="CI911" i="8" a="1"/>
  <c r="CI911" i="8"/>
  <c r="CJ911" i="8" a="1"/>
  <c r="CJ911" i="8"/>
  <c r="CK911" i="8" a="1"/>
  <c r="CK911" i="8"/>
  <c r="CL911" i="8" a="1"/>
  <c r="CL911" i="8"/>
  <c r="CM911" i="8" a="1"/>
  <c r="CM911" i="8"/>
  <c r="CN911" i="8" a="1"/>
  <c r="CN911" i="8"/>
  <c r="CO911" i="8" a="1"/>
  <c r="CO911" i="8"/>
  <c r="BZ912" i="8" a="1"/>
  <c r="BZ912" i="8"/>
  <c r="CA912" i="8" a="1"/>
  <c r="CA912" i="8"/>
  <c r="CB912" i="8" a="1"/>
  <c r="CB912" i="8"/>
  <c r="CC912" i="8" a="1"/>
  <c r="CC912" i="8"/>
  <c r="CD912" i="8" a="1"/>
  <c r="CD912" i="8"/>
  <c r="CE912" i="8" a="1"/>
  <c r="CE912" i="8"/>
  <c r="CF912" i="8" a="1"/>
  <c r="CF912" i="8"/>
  <c r="CG912" i="8" a="1"/>
  <c r="CG912" i="8"/>
  <c r="CH912" i="8" a="1"/>
  <c r="CH912" i="8"/>
  <c r="CI912" i="8" a="1"/>
  <c r="CI912" i="8"/>
  <c r="CJ912" i="8" a="1"/>
  <c r="CJ912" i="8"/>
  <c r="CK912" i="8" a="1"/>
  <c r="CK912" i="8"/>
  <c r="CL912" i="8" a="1"/>
  <c r="CL912" i="8"/>
  <c r="CM912" i="8" a="1"/>
  <c r="CM912" i="8"/>
  <c r="CN912" i="8" a="1"/>
  <c r="CN912" i="8"/>
  <c r="CO912" i="8" a="1"/>
  <c r="CO912" i="8"/>
  <c r="BZ913" i="8" a="1"/>
  <c r="BZ913" i="8"/>
  <c r="CA913" i="8" a="1"/>
  <c r="CA913" i="8"/>
  <c r="CB913" i="8" a="1"/>
  <c r="CB913" i="8"/>
  <c r="CC913" i="8" a="1"/>
  <c r="CC913" i="8"/>
  <c r="CD913" i="8" a="1"/>
  <c r="CD913" i="8"/>
  <c r="CE913" i="8" a="1"/>
  <c r="CE913" i="8"/>
  <c r="CF913" i="8" a="1"/>
  <c r="CF913" i="8"/>
  <c r="CG913" i="8" a="1"/>
  <c r="CG913" i="8"/>
  <c r="CH913" i="8" a="1"/>
  <c r="CH913" i="8"/>
  <c r="CI913" i="8" a="1"/>
  <c r="CI913" i="8"/>
  <c r="CJ913" i="8" a="1"/>
  <c r="CJ913" i="8"/>
  <c r="CK913" i="8" a="1"/>
  <c r="CK913" i="8"/>
  <c r="CL913" i="8" a="1"/>
  <c r="CL913" i="8"/>
  <c r="CM913" i="8" a="1"/>
  <c r="CM913" i="8"/>
  <c r="CN913" i="8" a="1"/>
  <c r="CN913" i="8"/>
  <c r="CO913" i="8" a="1"/>
  <c r="CO913" i="8"/>
  <c r="BZ914" i="8" a="1"/>
  <c r="BZ914" i="8"/>
  <c r="CA914" i="8" a="1"/>
  <c r="CA914" i="8"/>
  <c r="CB914" i="8" a="1"/>
  <c r="CB914" i="8"/>
  <c r="CC914" i="8" a="1"/>
  <c r="CC914" i="8"/>
  <c r="CD914" i="8" a="1"/>
  <c r="CD914" i="8"/>
  <c r="CE914" i="8" a="1"/>
  <c r="CE914" i="8"/>
  <c r="CF914" i="8" a="1"/>
  <c r="CF914" i="8"/>
  <c r="CG914" i="8" a="1"/>
  <c r="CG914" i="8"/>
  <c r="CH914" i="8" a="1"/>
  <c r="CH914" i="8"/>
  <c r="CI914" i="8" a="1"/>
  <c r="CI914" i="8"/>
  <c r="CJ914" i="8" a="1"/>
  <c r="CJ914" i="8"/>
  <c r="CK914" i="8" a="1"/>
  <c r="CK914" i="8"/>
  <c r="CL914" i="8" a="1"/>
  <c r="CL914" i="8"/>
  <c r="CM914" i="8" a="1"/>
  <c r="CM914" i="8"/>
  <c r="CN914" i="8" a="1"/>
  <c r="CN914" i="8"/>
  <c r="CO914" i="8" a="1"/>
  <c r="CO914" i="8"/>
  <c r="BZ915" i="8" a="1"/>
  <c r="BZ915" i="8"/>
  <c r="CA915" i="8" a="1"/>
  <c r="CA915" i="8"/>
  <c r="CB915" i="8" a="1"/>
  <c r="CB915" i="8"/>
  <c r="CC915" i="8" a="1"/>
  <c r="CC915" i="8"/>
  <c r="CD915" i="8" a="1"/>
  <c r="CD915" i="8"/>
  <c r="CE915" i="8" a="1"/>
  <c r="CE915" i="8"/>
  <c r="CF915" i="8" a="1"/>
  <c r="CF915" i="8"/>
  <c r="CG915" i="8" a="1"/>
  <c r="CG915" i="8"/>
  <c r="CH915" i="8" a="1"/>
  <c r="CH915" i="8"/>
  <c r="CI915" i="8" a="1"/>
  <c r="CI915" i="8"/>
  <c r="CJ915" i="8" a="1"/>
  <c r="CJ915" i="8"/>
  <c r="CK915" i="8" a="1"/>
  <c r="CK915" i="8"/>
  <c r="CL915" i="8" a="1"/>
  <c r="CL915" i="8"/>
  <c r="CM915" i="8" a="1"/>
  <c r="CM915" i="8"/>
  <c r="CN915" i="8" a="1"/>
  <c r="CN915" i="8"/>
  <c r="CO915" i="8" a="1"/>
  <c r="CO915" i="8"/>
  <c r="BZ916" i="8" a="1"/>
  <c r="BZ916" i="8"/>
  <c r="CA916" i="8" a="1"/>
  <c r="CA916" i="8"/>
  <c r="CB916" i="8" a="1"/>
  <c r="CB916" i="8"/>
  <c r="CC916" i="8" a="1"/>
  <c r="CC916" i="8"/>
  <c r="CD916" i="8" a="1"/>
  <c r="CD916" i="8"/>
  <c r="CE916" i="8" a="1"/>
  <c r="CE916" i="8"/>
  <c r="CF916" i="8" a="1"/>
  <c r="CF916" i="8"/>
  <c r="CG916" i="8" a="1"/>
  <c r="CG916" i="8"/>
  <c r="CH916" i="8" a="1"/>
  <c r="CH916" i="8"/>
  <c r="CI916" i="8" a="1"/>
  <c r="CI916" i="8"/>
  <c r="CJ916" i="8" a="1"/>
  <c r="CJ916" i="8"/>
  <c r="CK916" i="8" a="1"/>
  <c r="CK916" i="8"/>
  <c r="CL916" i="8" a="1"/>
  <c r="CL916" i="8"/>
  <c r="CM916" i="8" a="1"/>
  <c r="CM916" i="8"/>
  <c r="CN916" i="8" a="1"/>
  <c r="CN916" i="8"/>
  <c r="CO916" i="8" a="1"/>
  <c r="CO916" i="8"/>
  <c r="BZ917" i="8" a="1"/>
  <c r="BZ917" i="8"/>
  <c r="CA917" i="8" a="1"/>
  <c r="CA917" i="8"/>
  <c r="CB917" i="8" a="1"/>
  <c r="CB917" i="8"/>
  <c r="CC917" i="8" a="1"/>
  <c r="CC917" i="8"/>
  <c r="CD917" i="8" a="1"/>
  <c r="CD917" i="8"/>
  <c r="CE917" i="8" a="1"/>
  <c r="CE917" i="8"/>
  <c r="CF917" i="8" a="1"/>
  <c r="CF917" i="8"/>
  <c r="CG917" i="8" a="1"/>
  <c r="CG917" i="8"/>
  <c r="CH917" i="8" a="1"/>
  <c r="CH917" i="8"/>
  <c r="CI917" i="8" a="1"/>
  <c r="CI917" i="8"/>
  <c r="CJ917" i="8" a="1"/>
  <c r="CJ917" i="8"/>
  <c r="CK917" i="8" a="1"/>
  <c r="CK917" i="8"/>
  <c r="CL917" i="8" a="1"/>
  <c r="CL917" i="8"/>
  <c r="CM917" i="8" a="1"/>
  <c r="CM917" i="8"/>
  <c r="CN917" i="8" a="1"/>
  <c r="CN917" i="8"/>
  <c r="CO917" i="8" a="1"/>
  <c r="CO917" i="8"/>
  <c r="BZ918" i="8" a="1"/>
  <c r="BZ918" i="8"/>
  <c r="CA918" i="8" a="1"/>
  <c r="CA918" i="8"/>
  <c r="CB918" i="8" a="1"/>
  <c r="CB918" i="8"/>
  <c r="CC918" i="8" a="1"/>
  <c r="CC918" i="8"/>
  <c r="CD918" i="8" a="1"/>
  <c r="CD918" i="8"/>
  <c r="CE918" i="8" a="1"/>
  <c r="CE918" i="8"/>
  <c r="CF918" i="8" a="1"/>
  <c r="CF918" i="8"/>
  <c r="CG918" i="8" a="1"/>
  <c r="CG918" i="8"/>
  <c r="CH918" i="8" a="1"/>
  <c r="CH918" i="8"/>
  <c r="CI918" i="8" a="1"/>
  <c r="CI918" i="8"/>
  <c r="CJ918" i="8" a="1"/>
  <c r="CJ918" i="8"/>
  <c r="CK918" i="8" a="1"/>
  <c r="CK918" i="8"/>
  <c r="CL918" i="8" a="1"/>
  <c r="CL918" i="8"/>
  <c r="CM918" i="8" a="1"/>
  <c r="CM918" i="8"/>
  <c r="CN918" i="8" a="1"/>
  <c r="CN918" i="8"/>
  <c r="CO918" i="8" a="1"/>
  <c r="CO918" i="8"/>
  <c r="BZ919" i="8" a="1"/>
  <c r="BZ919" i="8"/>
  <c r="CA919" i="8" a="1"/>
  <c r="CA919" i="8"/>
  <c r="CB919" i="8" a="1"/>
  <c r="CB919" i="8"/>
  <c r="CC919" i="8" a="1"/>
  <c r="CC919" i="8"/>
  <c r="CD919" i="8" a="1"/>
  <c r="CD919" i="8"/>
  <c r="CE919" i="8" a="1"/>
  <c r="CE919" i="8"/>
  <c r="CF919" i="8" a="1"/>
  <c r="CF919" i="8"/>
  <c r="CG919" i="8" a="1"/>
  <c r="CG919" i="8"/>
  <c r="CH919" i="8" a="1"/>
  <c r="CH919" i="8"/>
  <c r="CI919" i="8" a="1"/>
  <c r="CI919" i="8"/>
  <c r="CJ919" i="8" a="1"/>
  <c r="CJ919" i="8"/>
  <c r="CK919" i="8" a="1"/>
  <c r="CK919" i="8"/>
  <c r="CL919" i="8" a="1"/>
  <c r="CL919" i="8"/>
  <c r="CM919" i="8" a="1"/>
  <c r="CM919" i="8"/>
  <c r="CN919" i="8" a="1"/>
  <c r="CN919" i="8"/>
  <c r="CO919" i="8" a="1"/>
  <c r="CO919" i="8"/>
  <c r="BZ920" i="8" a="1"/>
  <c r="BZ920" i="8"/>
  <c r="CA920" i="8" a="1"/>
  <c r="CA920" i="8"/>
  <c r="CB920" i="8" a="1"/>
  <c r="CB920" i="8"/>
  <c r="CC920" i="8" a="1"/>
  <c r="CC920" i="8"/>
  <c r="CD920" i="8" a="1"/>
  <c r="CD920" i="8"/>
  <c r="CE920" i="8" a="1"/>
  <c r="CE920" i="8"/>
  <c r="CF920" i="8" a="1"/>
  <c r="CF920" i="8"/>
  <c r="CG920" i="8" a="1"/>
  <c r="CG920" i="8"/>
  <c r="CH920" i="8" a="1"/>
  <c r="CH920" i="8"/>
  <c r="CI920" i="8" a="1"/>
  <c r="CI920" i="8"/>
  <c r="CJ920" i="8" a="1"/>
  <c r="CJ920" i="8"/>
  <c r="CK920" i="8" a="1"/>
  <c r="CK920" i="8"/>
  <c r="CL920" i="8" a="1"/>
  <c r="CL920" i="8"/>
  <c r="CM920" i="8" a="1"/>
  <c r="CM920" i="8"/>
  <c r="CN920" i="8" a="1"/>
  <c r="CN920" i="8"/>
  <c r="CO920" i="8" a="1"/>
  <c r="CO920" i="8"/>
  <c r="BZ921" i="8" a="1"/>
  <c r="BZ921" i="8"/>
  <c r="CA921" i="8" a="1"/>
  <c r="CA921" i="8"/>
  <c r="CB921" i="8" a="1"/>
  <c r="CB921" i="8"/>
  <c r="CC921" i="8" a="1"/>
  <c r="CC921" i="8"/>
  <c r="CD921" i="8" a="1"/>
  <c r="CD921" i="8"/>
  <c r="CE921" i="8" a="1"/>
  <c r="CE921" i="8"/>
  <c r="CF921" i="8" a="1"/>
  <c r="CF921" i="8"/>
  <c r="CG921" i="8" a="1"/>
  <c r="CG921" i="8"/>
  <c r="CH921" i="8" a="1"/>
  <c r="CH921" i="8"/>
  <c r="CI921" i="8" a="1"/>
  <c r="CI921" i="8"/>
  <c r="CJ921" i="8" a="1"/>
  <c r="CJ921" i="8"/>
  <c r="CK921" i="8" a="1"/>
  <c r="CK921" i="8"/>
  <c r="CL921" i="8" a="1"/>
  <c r="CL921" i="8"/>
  <c r="CM921" i="8" a="1"/>
  <c r="CM921" i="8"/>
  <c r="CN921" i="8" a="1"/>
  <c r="CN921" i="8"/>
  <c r="CO921" i="8" a="1"/>
  <c r="CO921" i="8"/>
  <c r="BZ922" i="8" a="1"/>
  <c r="BZ922" i="8"/>
  <c r="CA922" i="8" a="1"/>
  <c r="CA922" i="8"/>
  <c r="CB922" i="8" a="1"/>
  <c r="CB922" i="8"/>
  <c r="CC922" i="8" a="1"/>
  <c r="CC922" i="8"/>
  <c r="CD922" i="8" a="1"/>
  <c r="CD922" i="8"/>
  <c r="CE922" i="8" a="1"/>
  <c r="CE922" i="8"/>
  <c r="CF922" i="8" a="1"/>
  <c r="CF922" i="8"/>
  <c r="CG922" i="8" a="1"/>
  <c r="CG922" i="8"/>
  <c r="CH922" i="8" a="1"/>
  <c r="CH922" i="8"/>
  <c r="CI922" i="8" a="1"/>
  <c r="CI922" i="8"/>
  <c r="CJ922" i="8" a="1"/>
  <c r="CJ922" i="8"/>
  <c r="CK922" i="8" a="1"/>
  <c r="CK922" i="8"/>
  <c r="CL922" i="8" a="1"/>
  <c r="CL922" i="8"/>
  <c r="CM922" i="8" a="1"/>
  <c r="CM922" i="8"/>
  <c r="CN922" i="8" a="1"/>
  <c r="CN922" i="8"/>
  <c r="CO922" i="8" a="1"/>
  <c r="CO922" i="8"/>
  <c r="BZ923" i="8" a="1"/>
  <c r="BZ923" i="8"/>
  <c r="CA923" i="8" a="1"/>
  <c r="CA923" i="8"/>
  <c r="CB923" i="8" a="1"/>
  <c r="CB923" i="8"/>
  <c r="CC923" i="8" a="1"/>
  <c r="CC923" i="8"/>
  <c r="CD923" i="8" a="1"/>
  <c r="CD923" i="8"/>
  <c r="CE923" i="8" a="1"/>
  <c r="CE923" i="8"/>
  <c r="CF923" i="8" a="1"/>
  <c r="CF923" i="8"/>
  <c r="CG923" i="8" a="1"/>
  <c r="CG923" i="8"/>
  <c r="CH923" i="8" a="1"/>
  <c r="CH923" i="8"/>
  <c r="CI923" i="8" a="1"/>
  <c r="CI923" i="8"/>
  <c r="CJ923" i="8" a="1"/>
  <c r="CJ923" i="8"/>
  <c r="CK923" i="8" a="1"/>
  <c r="CK923" i="8"/>
  <c r="CL923" i="8" a="1"/>
  <c r="CL923" i="8"/>
  <c r="CM923" i="8" a="1"/>
  <c r="CM923" i="8"/>
  <c r="CN923" i="8" a="1"/>
  <c r="CN923" i="8"/>
  <c r="CO923" i="8" a="1"/>
  <c r="CO923" i="8"/>
  <c r="BZ924" i="8" a="1"/>
  <c r="BZ924" i="8"/>
  <c r="CA924" i="8" a="1"/>
  <c r="CA924" i="8"/>
  <c r="CB924" i="8" a="1"/>
  <c r="CB924" i="8"/>
  <c r="CC924" i="8" a="1"/>
  <c r="CC924" i="8"/>
  <c r="CD924" i="8" a="1"/>
  <c r="CD924" i="8"/>
  <c r="CE924" i="8" a="1"/>
  <c r="CE924" i="8"/>
  <c r="CF924" i="8" a="1"/>
  <c r="CF924" i="8"/>
  <c r="CG924" i="8" a="1"/>
  <c r="CG924" i="8"/>
  <c r="CH924" i="8" a="1"/>
  <c r="CH924" i="8"/>
  <c r="CI924" i="8" a="1"/>
  <c r="CI924" i="8"/>
  <c r="CJ924" i="8" a="1"/>
  <c r="CJ924" i="8"/>
  <c r="CK924" i="8" a="1"/>
  <c r="CK924" i="8"/>
  <c r="CL924" i="8" a="1"/>
  <c r="CL924" i="8"/>
  <c r="CM924" i="8" a="1"/>
  <c r="CM924" i="8"/>
  <c r="CN924" i="8" a="1"/>
  <c r="CN924" i="8"/>
  <c r="CO924" i="8" a="1"/>
  <c r="CO924" i="8"/>
  <c r="BZ925" i="8" a="1"/>
  <c r="BZ925" i="8"/>
  <c r="CA925" i="8" a="1"/>
  <c r="CA925" i="8"/>
  <c r="CB925" i="8" a="1"/>
  <c r="CB925" i="8"/>
  <c r="CC925" i="8" a="1"/>
  <c r="CC925" i="8"/>
  <c r="CD925" i="8" a="1"/>
  <c r="CD925" i="8"/>
  <c r="CE925" i="8" a="1"/>
  <c r="CE925" i="8"/>
  <c r="CF925" i="8" a="1"/>
  <c r="CF925" i="8"/>
  <c r="CG925" i="8" a="1"/>
  <c r="CG925" i="8"/>
  <c r="CH925" i="8" a="1"/>
  <c r="CH925" i="8"/>
  <c r="CI925" i="8" a="1"/>
  <c r="CI925" i="8"/>
  <c r="CJ925" i="8" a="1"/>
  <c r="CJ925" i="8"/>
  <c r="CK925" i="8" a="1"/>
  <c r="CK925" i="8"/>
  <c r="CL925" i="8" a="1"/>
  <c r="CL925" i="8"/>
  <c r="CM925" i="8" a="1"/>
  <c r="CM925" i="8"/>
  <c r="CN925" i="8" a="1"/>
  <c r="CN925" i="8"/>
  <c r="CO925" i="8" a="1"/>
  <c r="CO925" i="8"/>
  <c r="BZ926" i="8" a="1"/>
  <c r="BZ926" i="8"/>
  <c r="CA926" i="8" a="1"/>
  <c r="CA926" i="8"/>
  <c r="CB926" i="8" a="1"/>
  <c r="CB926" i="8"/>
  <c r="CC926" i="8" a="1"/>
  <c r="CC926" i="8"/>
  <c r="CD926" i="8" a="1"/>
  <c r="CD926" i="8"/>
  <c r="CE926" i="8" a="1"/>
  <c r="CE926" i="8"/>
  <c r="CF926" i="8" a="1"/>
  <c r="CF926" i="8"/>
  <c r="CG926" i="8" a="1"/>
  <c r="CG926" i="8"/>
  <c r="CH926" i="8" a="1"/>
  <c r="CH926" i="8"/>
  <c r="CI926" i="8" a="1"/>
  <c r="CI926" i="8"/>
  <c r="CJ926" i="8" a="1"/>
  <c r="CJ926" i="8"/>
  <c r="CK926" i="8" a="1"/>
  <c r="CK926" i="8"/>
  <c r="CL926" i="8" a="1"/>
  <c r="CL926" i="8"/>
  <c r="CM926" i="8" a="1"/>
  <c r="CM926" i="8"/>
  <c r="CN926" i="8" a="1"/>
  <c r="CN926" i="8"/>
  <c r="CO926" i="8" a="1"/>
  <c r="CO926" i="8"/>
  <c r="BZ927" i="8" a="1"/>
  <c r="BZ927" i="8"/>
  <c r="CA927" i="8" a="1"/>
  <c r="CA927" i="8"/>
  <c r="CB927" i="8" a="1"/>
  <c r="CB927" i="8"/>
  <c r="CC927" i="8" a="1"/>
  <c r="CC927" i="8"/>
  <c r="CD927" i="8" a="1"/>
  <c r="CD927" i="8"/>
  <c r="CE927" i="8" a="1"/>
  <c r="CE927" i="8"/>
  <c r="CF927" i="8" a="1"/>
  <c r="CF927" i="8"/>
  <c r="CG927" i="8" a="1"/>
  <c r="CG927" i="8"/>
  <c r="CH927" i="8" a="1"/>
  <c r="CH927" i="8"/>
  <c r="CI927" i="8" a="1"/>
  <c r="CI927" i="8"/>
  <c r="CJ927" i="8" a="1"/>
  <c r="CJ927" i="8"/>
  <c r="CK927" i="8" a="1"/>
  <c r="CK927" i="8"/>
  <c r="CL927" i="8" a="1"/>
  <c r="CL927" i="8"/>
  <c r="CM927" i="8" a="1"/>
  <c r="CM927" i="8"/>
  <c r="CN927" i="8" a="1"/>
  <c r="CN927" i="8"/>
  <c r="CO927" i="8" a="1"/>
  <c r="CO927" i="8"/>
  <c r="BZ928" i="8" a="1"/>
  <c r="BZ928" i="8"/>
  <c r="CA928" i="8" a="1"/>
  <c r="CA928" i="8"/>
  <c r="CB928" i="8" a="1"/>
  <c r="CB928" i="8"/>
  <c r="CC928" i="8" a="1"/>
  <c r="CC928" i="8"/>
  <c r="CD928" i="8" a="1"/>
  <c r="CD928" i="8"/>
  <c r="CE928" i="8" a="1"/>
  <c r="CE928" i="8"/>
  <c r="CF928" i="8" a="1"/>
  <c r="CF928" i="8"/>
  <c r="CG928" i="8" a="1"/>
  <c r="CG928" i="8"/>
  <c r="CH928" i="8" a="1"/>
  <c r="CH928" i="8"/>
  <c r="CI928" i="8" a="1"/>
  <c r="CI928" i="8"/>
  <c r="CJ928" i="8" a="1"/>
  <c r="CJ928" i="8"/>
  <c r="CK928" i="8" a="1"/>
  <c r="CK928" i="8"/>
  <c r="CL928" i="8" a="1"/>
  <c r="CL928" i="8"/>
  <c r="CM928" i="8" a="1"/>
  <c r="CM928" i="8"/>
  <c r="CN928" i="8" a="1"/>
  <c r="CN928" i="8"/>
  <c r="CO928" i="8" a="1"/>
  <c r="CO928" i="8"/>
  <c r="BZ929" i="8" a="1"/>
  <c r="BZ929" i="8"/>
  <c r="CA929" i="8" a="1"/>
  <c r="CA929" i="8"/>
  <c r="CB929" i="8" a="1"/>
  <c r="CB929" i="8"/>
  <c r="CC929" i="8" a="1"/>
  <c r="CC929" i="8"/>
  <c r="CD929" i="8" a="1"/>
  <c r="CD929" i="8"/>
  <c r="CE929" i="8" a="1"/>
  <c r="CE929" i="8"/>
  <c r="CF929" i="8" a="1"/>
  <c r="CF929" i="8"/>
  <c r="CG929" i="8" a="1"/>
  <c r="CG929" i="8"/>
  <c r="CH929" i="8" a="1"/>
  <c r="CH929" i="8"/>
  <c r="CI929" i="8" a="1"/>
  <c r="CI929" i="8"/>
  <c r="CJ929" i="8" a="1"/>
  <c r="CJ929" i="8"/>
  <c r="CK929" i="8" a="1"/>
  <c r="CK929" i="8"/>
  <c r="CL929" i="8" a="1"/>
  <c r="CL929" i="8"/>
  <c r="CM929" i="8" a="1"/>
  <c r="CM929" i="8"/>
  <c r="CN929" i="8" a="1"/>
  <c r="CN929" i="8"/>
  <c r="CO929" i="8" a="1"/>
  <c r="CO929" i="8"/>
  <c r="BZ930" i="8" a="1"/>
  <c r="BZ930" i="8"/>
  <c r="CA930" i="8" a="1"/>
  <c r="CA930" i="8"/>
  <c r="CB930" i="8" a="1"/>
  <c r="CB930" i="8"/>
  <c r="CC930" i="8" a="1"/>
  <c r="CC930" i="8"/>
  <c r="CD930" i="8" a="1"/>
  <c r="CD930" i="8"/>
  <c r="CE930" i="8" a="1"/>
  <c r="CE930" i="8"/>
  <c r="CF930" i="8" a="1"/>
  <c r="CF930" i="8"/>
  <c r="CG930" i="8" a="1"/>
  <c r="CG930" i="8"/>
  <c r="CH930" i="8" a="1"/>
  <c r="CH930" i="8"/>
  <c r="CI930" i="8" a="1"/>
  <c r="CI930" i="8"/>
  <c r="CJ930" i="8" a="1"/>
  <c r="CJ930" i="8"/>
  <c r="CK930" i="8" a="1"/>
  <c r="CK930" i="8"/>
  <c r="CL930" i="8" a="1"/>
  <c r="CL930" i="8"/>
  <c r="CM930" i="8" a="1"/>
  <c r="CM930" i="8"/>
  <c r="CN930" i="8" a="1"/>
  <c r="CN930" i="8"/>
  <c r="CO930" i="8" a="1"/>
  <c r="CO930" i="8"/>
  <c r="BZ931" i="8" a="1"/>
  <c r="BZ931" i="8"/>
  <c r="CA931" i="8" a="1"/>
  <c r="CA931" i="8"/>
  <c r="CB931" i="8" a="1"/>
  <c r="CB931" i="8"/>
  <c r="CC931" i="8" a="1"/>
  <c r="CC931" i="8"/>
  <c r="CD931" i="8" a="1"/>
  <c r="CD931" i="8"/>
  <c r="CE931" i="8" a="1"/>
  <c r="CE931" i="8"/>
  <c r="CF931" i="8" a="1"/>
  <c r="CF931" i="8"/>
  <c r="CG931" i="8" a="1"/>
  <c r="CG931" i="8"/>
  <c r="CH931" i="8" a="1"/>
  <c r="CH931" i="8"/>
  <c r="CI931" i="8" a="1"/>
  <c r="CI931" i="8"/>
  <c r="CJ931" i="8" a="1"/>
  <c r="CJ931" i="8"/>
  <c r="CK931" i="8" a="1"/>
  <c r="CK931" i="8"/>
  <c r="CL931" i="8" a="1"/>
  <c r="CL931" i="8"/>
  <c r="CM931" i="8" a="1"/>
  <c r="CM931" i="8"/>
  <c r="CN931" i="8" a="1"/>
  <c r="CN931" i="8"/>
  <c r="CO931" i="8" a="1"/>
  <c r="CO931" i="8"/>
  <c r="BZ932" i="8" a="1"/>
  <c r="BZ932" i="8"/>
  <c r="CA932" i="8" a="1"/>
  <c r="CA932" i="8"/>
  <c r="CB932" i="8" a="1"/>
  <c r="CB932" i="8"/>
  <c r="CC932" i="8" a="1"/>
  <c r="CC932" i="8"/>
  <c r="CD932" i="8" a="1"/>
  <c r="CD932" i="8"/>
  <c r="CE932" i="8" a="1"/>
  <c r="CE932" i="8"/>
  <c r="CF932" i="8" a="1"/>
  <c r="CF932" i="8"/>
  <c r="CG932" i="8" a="1"/>
  <c r="CG932" i="8"/>
  <c r="CH932" i="8" a="1"/>
  <c r="CH932" i="8"/>
  <c r="CI932" i="8" a="1"/>
  <c r="CI932" i="8"/>
  <c r="CJ932" i="8" a="1"/>
  <c r="CJ932" i="8"/>
  <c r="CK932" i="8" a="1"/>
  <c r="CK932" i="8"/>
  <c r="CL932" i="8" a="1"/>
  <c r="CL932" i="8"/>
  <c r="CM932" i="8" a="1"/>
  <c r="CM932" i="8"/>
  <c r="CN932" i="8" a="1"/>
  <c r="CN932" i="8"/>
  <c r="CO932" i="8" a="1"/>
  <c r="CO932" i="8"/>
  <c r="BZ933" i="8" a="1"/>
  <c r="BZ933" i="8"/>
  <c r="CA933" i="8" a="1"/>
  <c r="CA933" i="8"/>
  <c r="CB933" i="8" a="1"/>
  <c r="CB933" i="8"/>
  <c r="CC933" i="8" a="1"/>
  <c r="CC933" i="8"/>
  <c r="CD933" i="8" a="1"/>
  <c r="CD933" i="8"/>
  <c r="CE933" i="8" a="1"/>
  <c r="CE933" i="8"/>
  <c r="CF933" i="8" a="1"/>
  <c r="CF933" i="8"/>
  <c r="CG933" i="8" a="1"/>
  <c r="CG933" i="8"/>
  <c r="CH933" i="8" a="1"/>
  <c r="CH933" i="8"/>
  <c r="CI933" i="8" a="1"/>
  <c r="CI933" i="8"/>
  <c r="CJ933" i="8" a="1"/>
  <c r="CJ933" i="8"/>
  <c r="CK933" i="8" a="1"/>
  <c r="CK933" i="8"/>
  <c r="CL933" i="8" a="1"/>
  <c r="CL933" i="8"/>
  <c r="CM933" i="8" a="1"/>
  <c r="CM933" i="8"/>
  <c r="CN933" i="8" a="1"/>
  <c r="CN933" i="8"/>
  <c r="CO933" i="8" a="1"/>
  <c r="CO933" i="8"/>
  <c r="BZ934" i="8" a="1"/>
  <c r="BZ934" i="8"/>
  <c r="CA934" i="8" a="1"/>
  <c r="CA934" i="8"/>
  <c r="CB934" i="8" a="1"/>
  <c r="CB934" i="8"/>
  <c r="CC934" i="8" a="1"/>
  <c r="CC934" i="8"/>
  <c r="CD934" i="8" a="1"/>
  <c r="CD934" i="8"/>
  <c r="CE934" i="8" a="1"/>
  <c r="CE934" i="8"/>
  <c r="CF934" i="8" a="1"/>
  <c r="CF934" i="8"/>
  <c r="CG934" i="8" a="1"/>
  <c r="CG934" i="8"/>
  <c r="CH934" i="8" a="1"/>
  <c r="CH934" i="8"/>
  <c r="CI934" i="8" a="1"/>
  <c r="CI934" i="8"/>
  <c r="CJ934" i="8" a="1"/>
  <c r="CJ934" i="8"/>
  <c r="CK934" i="8" a="1"/>
  <c r="CK934" i="8"/>
  <c r="CL934" i="8" a="1"/>
  <c r="CL934" i="8"/>
  <c r="CM934" i="8" a="1"/>
  <c r="CM934" i="8"/>
  <c r="CN934" i="8" a="1"/>
  <c r="CN934" i="8"/>
  <c r="CO934" i="8" a="1"/>
  <c r="CO934" i="8"/>
  <c r="BZ935" i="8" a="1"/>
  <c r="BZ935" i="8"/>
  <c r="CA935" i="8" a="1"/>
  <c r="CA935" i="8"/>
  <c r="CB935" i="8" a="1"/>
  <c r="CB935" i="8"/>
  <c r="CC935" i="8" a="1"/>
  <c r="CC935" i="8"/>
  <c r="CD935" i="8" a="1"/>
  <c r="CD935" i="8"/>
  <c r="CE935" i="8" a="1"/>
  <c r="CE935" i="8"/>
  <c r="CF935" i="8" a="1"/>
  <c r="CF935" i="8"/>
  <c r="CG935" i="8" a="1"/>
  <c r="CG935" i="8"/>
  <c r="CH935" i="8" a="1"/>
  <c r="CH935" i="8"/>
  <c r="CI935" i="8" a="1"/>
  <c r="CI935" i="8"/>
  <c r="CJ935" i="8" a="1"/>
  <c r="CJ935" i="8"/>
  <c r="CK935" i="8" a="1"/>
  <c r="CK935" i="8"/>
  <c r="CL935" i="8" a="1"/>
  <c r="CL935" i="8"/>
  <c r="CM935" i="8" a="1"/>
  <c r="CM935" i="8"/>
  <c r="CN935" i="8" a="1"/>
  <c r="CN935" i="8"/>
  <c r="CO935" i="8" a="1"/>
  <c r="CO935" i="8"/>
  <c r="BZ936" i="8" a="1"/>
  <c r="BZ936" i="8"/>
  <c r="CA936" i="8" a="1"/>
  <c r="CA936" i="8"/>
  <c r="CB936" i="8" a="1"/>
  <c r="CB936" i="8"/>
  <c r="CC936" i="8" a="1"/>
  <c r="CC936" i="8"/>
  <c r="CD936" i="8" a="1"/>
  <c r="CD936" i="8"/>
  <c r="CE936" i="8" a="1"/>
  <c r="CE936" i="8"/>
  <c r="CF936" i="8" a="1"/>
  <c r="CF936" i="8"/>
  <c r="CG936" i="8" a="1"/>
  <c r="CG936" i="8"/>
  <c r="CH936" i="8" a="1"/>
  <c r="CH936" i="8"/>
  <c r="CI936" i="8" a="1"/>
  <c r="CI936" i="8"/>
  <c r="CJ936" i="8" a="1"/>
  <c r="CJ936" i="8"/>
  <c r="CK936" i="8" a="1"/>
  <c r="CK936" i="8"/>
  <c r="CL936" i="8" a="1"/>
  <c r="CL936" i="8"/>
  <c r="CM936" i="8" a="1"/>
  <c r="CM936" i="8"/>
  <c r="CN936" i="8" a="1"/>
  <c r="CN936" i="8"/>
  <c r="CO936" i="8" a="1"/>
  <c r="CO936" i="8"/>
  <c r="BZ937" i="8" a="1"/>
  <c r="BZ937" i="8"/>
  <c r="CA937" i="8" a="1"/>
  <c r="CA937" i="8"/>
  <c r="CB937" i="8" a="1"/>
  <c r="CB937" i="8"/>
  <c r="CC937" i="8" a="1"/>
  <c r="CC937" i="8"/>
  <c r="CD937" i="8" a="1"/>
  <c r="CD937" i="8"/>
  <c r="CE937" i="8" a="1"/>
  <c r="CE937" i="8"/>
  <c r="CF937" i="8" a="1"/>
  <c r="CF937" i="8"/>
  <c r="CG937" i="8" a="1"/>
  <c r="CG937" i="8"/>
  <c r="CH937" i="8" a="1"/>
  <c r="CH937" i="8"/>
  <c r="CI937" i="8" a="1"/>
  <c r="CI937" i="8"/>
  <c r="CJ937" i="8" a="1"/>
  <c r="CJ937" i="8"/>
  <c r="CK937" i="8" a="1"/>
  <c r="CK937" i="8"/>
  <c r="CL937" i="8" a="1"/>
  <c r="CL937" i="8"/>
  <c r="CM937" i="8" a="1"/>
  <c r="CM937" i="8"/>
  <c r="CN937" i="8" a="1"/>
  <c r="CN937" i="8"/>
  <c r="CO937" i="8" a="1"/>
  <c r="CO937" i="8"/>
  <c r="BZ938" i="8" a="1"/>
  <c r="BZ938" i="8"/>
  <c r="CA938" i="8" a="1"/>
  <c r="CA938" i="8"/>
  <c r="CB938" i="8" a="1"/>
  <c r="CB938" i="8"/>
  <c r="CC938" i="8" a="1"/>
  <c r="CC938" i="8"/>
  <c r="CD938" i="8" a="1"/>
  <c r="CD938" i="8"/>
  <c r="CE938" i="8" a="1"/>
  <c r="CE938" i="8"/>
  <c r="CF938" i="8" a="1"/>
  <c r="CF938" i="8"/>
  <c r="CG938" i="8" a="1"/>
  <c r="CG938" i="8"/>
  <c r="CH938" i="8" a="1"/>
  <c r="CH938" i="8"/>
  <c r="CI938" i="8" a="1"/>
  <c r="CI938" i="8"/>
  <c r="CJ938" i="8" a="1"/>
  <c r="CJ938" i="8"/>
  <c r="CK938" i="8" a="1"/>
  <c r="CK938" i="8"/>
  <c r="CL938" i="8" a="1"/>
  <c r="CL938" i="8"/>
  <c r="CM938" i="8" a="1"/>
  <c r="CM938" i="8"/>
  <c r="CN938" i="8" a="1"/>
  <c r="CN938" i="8"/>
  <c r="CO938" i="8" a="1"/>
  <c r="CO938" i="8"/>
  <c r="BZ939" i="8" a="1"/>
  <c r="BZ939" i="8"/>
  <c r="CA939" i="8" a="1"/>
  <c r="CA939" i="8"/>
  <c r="CB939" i="8" a="1"/>
  <c r="CB939" i="8"/>
  <c r="CC939" i="8" a="1"/>
  <c r="CC939" i="8"/>
  <c r="CD939" i="8" a="1"/>
  <c r="CD939" i="8"/>
  <c r="CE939" i="8" a="1"/>
  <c r="CE939" i="8"/>
  <c r="CF939" i="8" a="1"/>
  <c r="CF939" i="8"/>
  <c r="CG939" i="8" a="1"/>
  <c r="CG939" i="8"/>
  <c r="CH939" i="8" a="1"/>
  <c r="CH939" i="8"/>
  <c r="CI939" i="8" a="1"/>
  <c r="CI939" i="8"/>
  <c r="CJ939" i="8" a="1"/>
  <c r="CJ939" i="8"/>
  <c r="CK939" i="8" a="1"/>
  <c r="CK939" i="8"/>
  <c r="CL939" i="8" a="1"/>
  <c r="CL939" i="8"/>
  <c r="CM939" i="8" a="1"/>
  <c r="CM939" i="8"/>
  <c r="CN939" i="8" a="1"/>
  <c r="CN939" i="8"/>
  <c r="CO939" i="8" a="1"/>
  <c r="CO939" i="8"/>
  <c r="BZ940" i="8" a="1"/>
  <c r="BZ940" i="8"/>
  <c r="CA940" i="8" a="1"/>
  <c r="CA940" i="8"/>
  <c r="CB940" i="8" a="1"/>
  <c r="CB940" i="8"/>
  <c r="CC940" i="8" a="1"/>
  <c r="CC940" i="8"/>
  <c r="CD940" i="8" a="1"/>
  <c r="CD940" i="8"/>
  <c r="CE940" i="8" a="1"/>
  <c r="CE940" i="8"/>
  <c r="CF940" i="8" a="1"/>
  <c r="CF940" i="8"/>
  <c r="CG940" i="8" a="1"/>
  <c r="CG940" i="8"/>
  <c r="CH940" i="8" a="1"/>
  <c r="CH940" i="8"/>
  <c r="CI940" i="8" a="1"/>
  <c r="CI940" i="8"/>
  <c r="CJ940" i="8" a="1"/>
  <c r="CJ940" i="8"/>
  <c r="CK940" i="8" a="1"/>
  <c r="CK940" i="8"/>
  <c r="CL940" i="8" a="1"/>
  <c r="CL940" i="8"/>
  <c r="CM940" i="8" a="1"/>
  <c r="CM940" i="8"/>
  <c r="CN940" i="8" a="1"/>
  <c r="CN940" i="8"/>
  <c r="CO940" i="8" a="1"/>
  <c r="CO940" i="8"/>
  <c r="BZ941" i="8" a="1"/>
  <c r="BZ941" i="8"/>
  <c r="CA941" i="8" a="1"/>
  <c r="CA941" i="8"/>
  <c r="CB941" i="8" a="1"/>
  <c r="CB941" i="8"/>
  <c r="CC941" i="8" a="1"/>
  <c r="CC941" i="8"/>
  <c r="CD941" i="8" a="1"/>
  <c r="CD941" i="8"/>
  <c r="CE941" i="8" a="1"/>
  <c r="CE941" i="8"/>
  <c r="CF941" i="8" a="1"/>
  <c r="CF941" i="8"/>
  <c r="CG941" i="8" a="1"/>
  <c r="CG941" i="8"/>
  <c r="CH941" i="8" a="1"/>
  <c r="CH941" i="8"/>
  <c r="CI941" i="8" a="1"/>
  <c r="CI941" i="8"/>
  <c r="CJ941" i="8" a="1"/>
  <c r="CJ941" i="8"/>
  <c r="CK941" i="8" a="1"/>
  <c r="CK941" i="8"/>
  <c r="CL941" i="8" a="1"/>
  <c r="CL941" i="8"/>
  <c r="CM941" i="8" a="1"/>
  <c r="CM941" i="8"/>
  <c r="CN941" i="8" a="1"/>
  <c r="CN941" i="8"/>
  <c r="CO941" i="8" a="1"/>
  <c r="CO941" i="8"/>
  <c r="BZ942" i="8" a="1"/>
  <c r="BZ942" i="8"/>
  <c r="CA942" i="8" a="1"/>
  <c r="CA942" i="8"/>
  <c r="CB942" i="8" a="1"/>
  <c r="CB942" i="8"/>
  <c r="CC942" i="8" a="1"/>
  <c r="CC942" i="8"/>
  <c r="CD942" i="8" a="1"/>
  <c r="CD942" i="8"/>
  <c r="CE942" i="8" a="1"/>
  <c r="CE942" i="8"/>
  <c r="CF942" i="8" a="1"/>
  <c r="CF942" i="8"/>
  <c r="CG942" i="8" a="1"/>
  <c r="CG942" i="8"/>
  <c r="CH942" i="8" a="1"/>
  <c r="CH942" i="8"/>
  <c r="CI942" i="8" a="1"/>
  <c r="CI942" i="8"/>
  <c r="CJ942" i="8" a="1"/>
  <c r="CJ942" i="8"/>
  <c r="CK942" i="8" a="1"/>
  <c r="CK942" i="8"/>
  <c r="CL942" i="8" a="1"/>
  <c r="CL942" i="8"/>
  <c r="CM942" i="8" a="1"/>
  <c r="CM942" i="8"/>
  <c r="CN942" i="8" a="1"/>
  <c r="CN942" i="8"/>
  <c r="CO942" i="8" a="1"/>
  <c r="CO942" i="8"/>
  <c r="BZ943" i="8" a="1"/>
  <c r="BZ943" i="8"/>
  <c r="CA943" i="8" a="1"/>
  <c r="CA943" i="8"/>
  <c r="CB943" i="8" a="1"/>
  <c r="CB943" i="8"/>
  <c r="CC943" i="8" a="1"/>
  <c r="CC943" i="8"/>
  <c r="CD943" i="8" a="1"/>
  <c r="CD943" i="8"/>
  <c r="CE943" i="8" a="1"/>
  <c r="CE943" i="8"/>
  <c r="CF943" i="8" a="1"/>
  <c r="CF943" i="8"/>
  <c r="CG943" i="8" a="1"/>
  <c r="CG943" i="8"/>
  <c r="CH943" i="8" a="1"/>
  <c r="CH943" i="8"/>
  <c r="CI943" i="8" a="1"/>
  <c r="CI943" i="8"/>
  <c r="CJ943" i="8" a="1"/>
  <c r="CJ943" i="8"/>
  <c r="CK943" i="8" a="1"/>
  <c r="CK943" i="8"/>
  <c r="CL943" i="8" a="1"/>
  <c r="CL943" i="8"/>
  <c r="CM943" i="8" a="1"/>
  <c r="CM943" i="8"/>
  <c r="CN943" i="8" a="1"/>
  <c r="CN943" i="8"/>
  <c r="CO943" i="8" a="1"/>
  <c r="CO943" i="8"/>
  <c r="BZ944" i="8" a="1"/>
  <c r="BZ944" i="8"/>
  <c r="CA944" i="8" a="1"/>
  <c r="CA944" i="8"/>
  <c r="CB944" i="8" a="1"/>
  <c r="CB944" i="8"/>
  <c r="CC944" i="8" a="1"/>
  <c r="CC944" i="8"/>
  <c r="CD944" i="8" a="1"/>
  <c r="CD944" i="8"/>
  <c r="CE944" i="8" a="1"/>
  <c r="CE944" i="8"/>
  <c r="CF944" i="8" a="1"/>
  <c r="CF944" i="8"/>
  <c r="CG944" i="8" a="1"/>
  <c r="CG944" i="8"/>
  <c r="CH944" i="8" a="1"/>
  <c r="CH944" i="8"/>
  <c r="CI944" i="8" a="1"/>
  <c r="CI944" i="8"/>
  <c r="CJ944" i="8" a="1"/>
  <c r="CJ944" i="8"/>
  <c r="CK944" i="8" a="1"/>
  <c r="CK944" i="8"/>
  <c r="CL944" i="8" a="1"/>
  <c r="CL944" i="8"/>
  <c r="CM944" i="8" a="1"/>
  <c r="CM944" i="8"/>
  <c r="CN944" i="8" a="1"/>
  <c r="CN944" i="8"/>
  <c r="CO944" i="8" a="1"/>
  <c r="CO944" i="8"/>
  <c r="BZ945" i="8" a="1"/>
  <c r="BZ945" i="8"/>
  <c r="CA945" i="8" a="1"/>
  <c r="CA945" i="8"/>
  <c r="CB945" i="8" a="1"/>
  <c r="CB945" i="8"/>
  <c r="CC945" i="8" a="1"/>
  <c r="CC945" i="8"/>
  <c r="CD945" i="8" a="1"/>
  <c r="CD945" i="8"/>
  <c r="CE945" i="8" a="1"/>
  <c r="CE945" i="8"/>
  <c r="CF945" i="8" a="1"/>
  <c r="CF945" i="8"/>
  <c r="CG945" i="8" a="1"/>
  <c r="CG945" i="8"/>
  <c r="CH945" i="8" a="1"/>
  <c r="CH945" i="8"/>
  <c r="CI945" i="8" a="1"/>
  <c r="CI945" i="8"/>
  <c r="CJ945" i="8" a="1"/>
  <c r="CJ945" i="8"/>
  <c r="CK945" i="8" a="1"/>
  <c r="CK945" i="8"/>
  <c r="CL945" i="8" a="1"/>
  <c r="CL945" i="8"/>
  <c r="CM945" i="8" a="1"/>
  <c r="CM945" i="8"/>
  <c r="CN945" i="8" a="1"/>
  <c r="CN945" i="8"/>
  <c r="CO945" i="8" a="1"/>
  <c r="CO945" i="8"/>
  <c r="BZ946" i="8" a="1"/>
  <c r="BZ946" i="8"/>
  <c r="CA946" i="8" a="1"/>
  <c r="CA946" i="8"/>
  <c r="CB946" i="8" a="1"/>
  <c r="CB946" i="8"/>
  <c r="CC946" i="8" a="1"/>
  <c r="CC946" i="8"/>
  <c r="CD946" i="8" a="1"/>
  <c r="CD946" i="8"/>
  <c r="CE946" i="8" a="1"/>
  <c r="CE946" i="8"/>
  <c r="CF946" i="8" a="1"/>
  <c r="CF946" i="8"/>
  <c r="CG946" i="8" a="1"/>
  <c r="CG946" i="8"/>
  <c r="CH946" i="8" a="1"/>
  <c r="CH946" i="8"/>
  <c r="CI946" i="8" a="1"/>
  <c r="CI946" i="8"/>
  <c r="CJ946" i="8" a="1"/>
  <c r="CJ946" i="8"/>
  <c r="CK946" i="8" a="1"/>
  <c r="CK946" i="8"/>
  <c r="CL946" i="8" a="1"/>
  <c r="CL946" i="8"/>
  <c r="CM946" i="8" a="1"/>
  <c r="CM946" i="8"/>
  <c r="CN946" i="8" a="1"/>
  <c r="CN946" i="8"/>
  <c r="CO946" i="8" a="1"/>
  <c r="CO946" i="8"/>
  <c r="BZ947" i="8" a="1"/>
  <c r="BZ947" i="8"/>
  <c r="CA947" i="8" a="1"/>
  <c r="CA947" i="8"/>
  <c r="CB947" i="8" a="1"/>
  <c r="CB947" i="8"/>
  <c r="CC947" i="8" a="1"/>
  <c r="CC947" i="8"/>
  <c r="CD947" i="8" a="1"/>
  <c r="CD947" i="8"/>
  <c r="CE947" i="8" a="1"/>
  <c r="CE947" i="8"/>
  <c r="CF947" i="8" a="1"/>
  <c r="CF947" i="8"/>
  <c r="CG947" i="8" a="1"/>
  <c r="CG947" i="8"/>
  <c r="CH947" i="8" a="1"/>
  <c r="CH947" i="8"/>
  <c r="CI947" i="8" a="1"/>
  <c r="CI947" i="8"/>
  <c r="CJ947" i="8" a="1"/>
  <c r="CJ947" i="8"/>
  <c r="CK947" i="8" a="1"/>
  <c r="CK947" i="8"/>
  <c r="CL947" i="8" a="1"/>
  <c r="CL947" i="8"/>
  <c r="CM947" i="8" a="1"/>
  <c r="CM947" i="8"/>
  <c r="CN947" i="8" a="1"/>
  <c r="CN947" i="8"/>
  <c r="CO947" i="8" a="1"/>
  <c r="CO947" i="8"/>
  <c r="BZ948" i="8" a="1"/>
  <c r="BZ948" i="8"/>
  <c r="CA948" i="8" a="1"/>
  <c r="CA948" i="8"/>
  <c r="CB948" i="8" a="1"/>
  <c r="CB948" i="8"/>
  <c r="CC948" i="8" a="1"/>
  <c r="CC948" i="8"/>
  <c r="CD948" i="8" a="1"/>
  <c r="CD948" i="8"/>
  <c r="CE948" i="8" a="1"/>
  <c r="CE948" i="8"/>
  <c r="CF948" i="8" a="1"/>
  <c r="CF948" i="8"/>
  <c r="CG948" i="8" a="1"/>
  <c r="CG948" i="8"/>
  <c r="CH948" i="8" a="1"/>
  <c r="CH948" i="8"/>
  <c r="CI948" i="8" a="1"/>
  <c r="CI948" i="8"/>
  <c r="CJ948" i="8" a="1"/>
  <c r="CJ948" i="8"/>
  <c r="CK948" i="8" a="1"/>
  <c r="CK948" i="8"/>
  <c r="CL948" i="8" a="1"/>
  <c r="CL948" i="8"/>
  <c r="CM948" i="8" a="1"/>
  <c r="CM948" i="8"/>
  <c r="CN948" i="8" a="1"/>
  <c r="CN948" i="8"/>
  <c r="CO948" i="8" a="1"/>
  <c r="CO948" i="8"/>
  <c r="BZ949" i="8" a="1"/>
  <c r="BZ949" i="8"/>
  <c r="CA949" i="8" a="1"/>
  <c r="CA949" i="8"/>
  <c r="CB949" i="8" a="1"/>
  <c r="CB949" i="8"/>
  <c r="CC949" i="8" a="1"/>
  <c r="CC949" i="8"/>
  <c r="CD949" i="8" a="1"/>
  <c r="CD949" i="8"/>
  <c r="CE949" i="8" a="1"/>
  <c r="CE949" i="8"/>
  <c r="CF949" i="8" a="1"/>
  <c r="CF949" i="8"/>
  <c r="CG949" i="8" a="1"/>
  <c r="CG949" i="8"/>
  <c r="CH949" i="8" a="1"/>
  <c r="CH949" i="8"/>
  <c r="CI949" i="8" a="1"/>
  <c r="CI949" i="8"/>
  <c r="CJ949" i="8" a="1"/>
  <c r="CJ949" i="8"/>
  <c r="CK949" i="8" a="1"/>
  <c r="CK949" i="8"/>
  <c r="CL949" i="8" a="1"/>
  <c r="CL949" i="8"/>
  <c r="CM949" i="8" a="1"/>
  <c r="CM949" i="8"/>
  <c r="CN949" i="8" a="1"/>
  <c r="CN949" i="8"/>
  <c r="CO949" i="8" a="1"/>
  <c r="CO949" i="8"/>
  <c r="BZ950" i="8" a="1"/>
  <c r="BZ950" i="8"/>
  <c r="CA950" i="8" a="1"/>
  <c r="CA950" i="8"/>
  <c r="CB950" i="8" a="1"/>
  <c r="CB950" i="8"/>
  <c r="CC950" i="8" a="1"/>
  <c r="CC950" i="8"/>
  <c r="CD950" i="8" a="1"/>
  <c r="CD950" i="8"/>
  <c r="CE950" i="8" a="1"/>
  <c r="CE950" i="8"/>
  <c r="CF950" i="8" a="1"/>
  <c r="CF950" i="8"/>
  <c r="CG950" i="8" a="1"/>
  <c r="CG950" i="8"/>
  <c r="CH950" i="8" a="1"/>
  <c r="CH950" i="8"/>
  <c r="CI950" i="8" a="1"/>
  <c r="CI950" i="8"/>
  <c r="CJ950" i="8" a="1"/>
  <c r="CJ950" i="8"/>
  <c r="CK950" i="8" a="1"/>
  <c r="CK950" i="8"/>
  <c r="CL950" i="8" a="1"/>
  <c r="CL950" i="8"/>
  <c r="CM950" i="8" a="1"/>
  <c r="CM950" i="8"/>
  <c r="CN950" i="8" a="1"/>
  <c r="CN950" i="8"/>
  <c r="CO950" i="8" a="1"/>
  <c r="CO950" i="8"/>
  <c r="BZ951" i="8" a="1"/>
  <c r="BZ951" i="8"/>
  <c r="CA951" i="8" a="1"/>
  <c r="CA951" i="8"/>
  <c r="CB951" i="8" a="1"/>
  <c r="CB951" i="8"/>
  <c r="CC951" i="8" a="1"/>
  <c r="CC951" i="8"/>
  <c r="CD951" i="8" a="1"/>
  <c r="CD951" i="8"/>
  <c r="CE951" i="8" a="1"/>
  <c r="CE951" i="8"/>
  <c r="CF951" i="8" a="1"/>
  <c r="CF951" i="8"/>
  <c r="CG951" i="8" a="1"/>
  <c r="CG951" i="8"/>
  <c r="CH951" i="8" a="1"/>
  <c r="CH951" i="8"/>
  <c r="CI951" i="8" a="1"/>
  <c r="CI951" i="8"/>
  <c r="CJ951" i="8" a="1"/>
  <c r="CJ951" i="8"/>
  <c r="CK951" i="8" a="1"/>
  <c r="CK951" i="8"/>
  <c r="CL951" i="8" a="1"/>
  <c r="CL951" i="8"/>
  <c r="CM951" i="8" a="1"/>
  <c r="CM951" i="8"/>
  <c r="CN951" i="8" a="1"/>
  <c r="CN951" i="8"/>
  <c r="CO951" i="8" a="1"/>
  <c r="CO951" i="8"/>
  <c r="BZ952" i="8" a="1"/>
  <c r="BZ952" i="8"/>
  <c r="CA952" i="8" a="1"/>
  <c r="CA952" i="8"/>
  <c r="CB952" i="8" a="1"/>
  <c r="CB952" i="8"/>
  <c r="CC952" i="8" a="1"/>
  <c r="CC952" i="8"/>
  <c r="CD952" i="8" a="1"/>
  <c r="CD952" i="8"/>
  <c r="CE952" i="8" a="1"/>
  <c r="CE952" i="8"/>
  <c r="CF952" i="8" a="1"/>
  <c r="CF952" i="8"/>
  <c r="CG952" i="8" a="1"/>
  <c r="CG952" i="8"/>
  <c r="CH952" i="8" a="1"/>
  <c r="CH952" i="8"/>
  <c r="CI952" i="8" a="1"/>
  <c r="CI952" i="8"/>
  <c r="CJ952" i="8" a="1"/>
  <c r="CJ952" i="8"/>
  <c r="CK952" i="8" a="1"/>
  <c r="CK952" i="8"/>
  <c r="CL952" i="8" a="1"/>
  <c r="CL952" i="8"/>
  <c r="CM952" i="8" a="1"/>
  <c r="CM952" i="8"/>
  <c r="CN952" i="8" a="1"/>
  <c r="CN952" i="8"/>
  <c r="CO952" i="8" a="1"/>
  <c r="CO952" i="8"/>
  <c r="BZ953" i="8" a="1"/>
  <c r="BZ953" i="8"/>
  <c r="CA953" i="8" a="1"/>
  <c r="CA953" i="8"/>
  <c r="CB953" i="8" a="1"/>
  <c r="CB953" i="8"/>
  <c r="CC953" i="8" a="1"/>
  <c r="CC953" i="8"/>
  <c r="CD953" i="8" a="1"/>
  <c r="CD953" i="8"/>
  <c r="CE953" i="8" a="1"/>
  <c r="CE953" i="8"/>
  <c r="CF953" i="8" a="1"/>
  <c r="CF953" i="8"/>
  <c r="CG953" i="8" a="1"/>
  <c r="CG953" i="8"/>
  <c r="CH953" i="8" a="1"/>
  <c r="CH953" i="8"/>
  <c r="CI953" i="8" a="1"/>
  <c r="CI953" i="8"/>
  <c r="CJ953" i="8" a="1"/>
  <c r="CJ953" i="8"/>
  <c r="CK953" i="8" a="1"/>
  <c r="CK953" i="8"/>
  <c r="CL953" i="8" a="1"/>
  <c r="CL953" i="8"/>
  <c r="CM953" i="8" a="1"/>
  <c r="CM953" i="8"/>
  <c r="CN953" i="8" a="1"/>
  <c r="CN953" i="8"/>
  <c r="CO953" i="8" a="1"/>
  <c r="CO953" i="8"/>
  <c r="BZ954" i="8" a="1"/>
  <c r="BZ954" i="8"/>
  <c r="CA954" i="8" a="1"/>
  <c r="CA954" i="8"/>
  <c r="CB954" i="8" a="1"/>
  <c r="CB954" i="8"/>
  <c r="CC954" i="8" a="1"/>
  <c r="CC954" i="8"/>
  <c r="CD954" i="8" a="1"/>
  <c r="CD954" i="8"/>
  <c r="CE954" i="8" a="1"/>
  <c r="CE954" i="8"/>
  <c r="CF954" i="8" a="1"/>
  <c r="CF954" i="8"/>
  <c r="CG954" i="8" a="1"/>
  <c r="CG954" i="8"/>
  <c r="CH954" i="8" a="1"/>
  <c r="CH954" i="8"/>
  <c r="CI954" i="8" a="1"/>
  <c r="CI954" i="8"/>
  <c r="CJ954" i="8" a="1"/>
  <c r="CJ954" i="8"/>
  <c r="CK954" i="8" a="1"/>
  <c r="CK954" i="8"/>
  <c r="CL954" i="8" a="1"/>
  <c r="CL954" i="8"/>
  <c r="CM954" i="8" a="1"/>
  <c r="CM954" i="8"/>
  <c r="CN954" i="8" a="1"/>
  <c r="CN954" i="8"/>
  <c r="CO954" i="8" a="1"/>
  <c r="CO954" i="8"/>
  <c r="BZ955" i="8" a="1"/>
  <c r="BZ955" i="8"/>
  <c r="CA955" i="8" a="1"/>
  <c r="CA955" i="8"/>
  <c r="CB955" i="8" a="1"/>
  <c r="CB955" i="8"/>
  <c r="CC955" i="8" a="1"/>
  <c r="CC955" i="8"/>
  <c r="CD955" i="8" a="1"/>
  <c r="CD955" i="8"/>
  <c r="CE955" i="8" a="1"/>
  <c r="CE955" i="8"/>
  <c r="CF955" i="8" a="1"/>
  <c r="CF955" i="8"/>
  <c r="CG955" i="8" a="1"/>
  <c r="CG955" i="8"/>
  <c r="CH955" i="8" a="1"/>
  <c r="CH955" i="8"/>
  <c r="CI955" i="8" a="1"/>
  <c r="CI955" i="8"/>
  <c r="CJ955" i="8" a="1"/>
  <c r="CJ955" i="8"/>
  <c r="CK955" i="8" a="1"/>
  <c r="CK955" i="8"/>
  <c r="CL955" i="8" a="1"/>
  <c r="CL955" i="8"/>
  <c r="CM955" i="8" a="1"/>
  <c r="CM955" i="8"/>
  <c r="CN955" i="8" a="1"/>
  <c r="CN955" i="8"/>
  <c r="CO955" i="8" a="1"/>
  <c r="CO955" i="8"/>
  <c r="BZ956" i="8" a="1"/>
  <c r="BZ956" i="8"/>
  <c r="CA956" i="8" a="1"/>
  <c r="CA956" i="8"/>
  <c r="CB956" i="8" a="1"/>
  <c r="CB956" i="8"/>
  <c r="CC956" i="8" a="1"/>
  <c r="CC956" i="8"/>
  <c r="CD956" i="8" a="1"/>
  <c r="CD956" i="8"/>
  <c r="CE956" i="8" a="1"/>
  <c r="CE956" i="8"/>
  <c r="CF956" i="8" a="1"/>
  <c r="CF956" i="8"/>
  <c r="CG956" i="8" a="1"/>
  <c r="CG956" i="8"/>
  <c r="CH956" i="8" a="1"/>
  <c r="CH956" i="8"/>
  <c r="CI956" i="8" a="1"/>
  <c r="CI956" i="8"/>
  <c r="CJ956" i="8" a="1"/>
  <c r="CJ956" i="8"/>
  <c r="CK956" i="8" a="1"/>
  <c r="CK956" i="8"/>
  <c r="CL956" i="8" a="1"/>
  <c r="CL956" i="8"/>
  <c r="CM956" i="8" a="1"/>
  <c r="CM956" i="8"/>
  <c r="CN956" i="8" a="1"/>
  <c r="CN956" i="8"/>
  <c r="CO956" i="8" a="1"/>
  <c r="CO956" i="8"/>
  <c r="BZ957" i="8" a="1"/>
  <c r="BZ957" i="8"/>
  <c r="CA957" i="8" a="1"/>
  <c r="CA957" i="8"/>
  <c r="CB957" i="8" a="1"/>
  <c r="CB957" i="8"/>
  <c r="CC957" i="8" a="1"/>
  <c r="CC957" i="8"/>
  <c r="CD957" i="8" a="1"/>
  <c r="CD957" i="8"/>
  <c r="CE957" i="8" a="1"/>
  <c r="CE957" i="8"/>
  <c r="CF957" i="8" a="1"/>
  <c r="CF957" i="8"/>
  <c r="CG957" i="8" a="1"/>
  <c r="CG957" i="8"/>
  <c r="CH957" i="8" a="1"/>
  <c r="CH957" i="8"/>
  <c r="CI957" i="8" a="1"/>
  <c r="CI957" i="8"/>
  <c r="CJ957" i="8" a="1"/>
  <c r="CJ957" i="8"/>
  <c r="CK957" i="8" a="1"/>
  <c r="CK957" i="8"/>
  <c r="CL957" i="8" a="1"/>
  <c r="CL957" i="8"/>
  <c r="CM957" i="8" a="1"/>
  <c r="CM957" i="8"/>
  <c r="CN957" i="8" a="1"/>
  <c r="CN957" i="8"/>
  <c r="CO957" i="8" a="1"/>
  <c r="CO957" i="8"/>
  <c r="BZ958" i="8" a="1"/>
  <c r="BZ958" i="8"/>
  <c r="CA958" i="8" a="1"/>
  <c r="CA958" i="8"/>
  <c r="CB958" i="8" a="1"/>
  <c r="CB958" i="8"/>
  <c r="CC958" i="8" a="1"/>
  <c r="CC958" i="8"/>
  <c r="CD958" i="8" a="1"/>
  <c r="CD958" i="8"/>
  <c r="CE958" i="8" a="1"/>
  <c r="CE958" i="8"/>
  <c r="CF958" i="8" a="1"/>
  <c r="CF958" i="8"/>
  <c r="CG958" i="8" a="1"/>
  <c r="CG958" i="8"/>
  <c r="CH958" i="8" a="1"/>
  <c r="CH958" i="8"/>
  <c r="CI958" i="8" a="1"/>
  <c r="CI958" i="8"/>
  <c r="CJ958" i="8" a="1"/>
  <c r="CJ958" i="8"/>
  <c r="CK958" i="8" a="1"/>
  <c r="CK958" i="8"/>
  <c r="CL958" i="8" a="1"/>
  <c r="CL958" i="8"/>
  <c r="CM958" i="8" a="1"/>
  <c r="CM958" i="8"/>
  <c r="CN958" i="8" a="1"/>
  <c r="CN958" i="8"/>
  <c r="CO958" i="8" a="1"/>
  <c r="CO958" i="8"/>
  <c r="BZ959" i="8" a="1"/>
  <c r="BZ959" i="8"/>
  <c r="CA959" i="8" a="1"/>
  <c r="CA959" i="8"/>
  <c r="CB959" i="8" a="1"/>
  <c r="CB959" i="8"/>
  <c r="CC959" i="8" a="1"/>
  <c r="CC959" i="8"/>
  <c r="CD959" i="8" a="1"/>
  <c r="CD959" i="8"/>
  <c r="CE959" i="8" a="1"/>
  <c r="CE959" i="8"/>
  <c r="CF959" i="8" a="1"/>
  <c r="CF959" i="8"/>
  <c r="CG959" i="8" a="1"/>
  <c r="CG959" i="8"/>
  <c r="CH959" i="8" a="1"/>
  <c r="CH959" i="8"/>
  <c r="CI959" i="8" a="1"/>
  <c r="CI959" i="8"/>
  <c r="CJ959" i="8" a="1"/>
  <c r="CJ959" i="8"/>
  <c r="CK959" i="8" a="1"/>
  <c r="CK959" i="8"/>
  <c r="CL959" i="8" a="1"/>
  <c r="CL959" i="8"/>
  <c r="CM959" i="8" a="1"/>
  <c r="CM959" i="8"/>
  <c r="CN959" i="8" a="1"/>
  <c r="CN959" i="8"/>
  <c r="CO959" i="8" a="1"/>
  <c r="CO959" i="8"/>
  <c r="BZ960" i="8" a="1"/>
  <c r="BZ960" i="8"/>
  <c r="CA960" i="8" a="1"/>
  <c r="CA960" i="8"/>
  <c r="CB960" i="8" a="1"/>
  <c r="CB960" i="8"/>
  <c r="CC960" i="8" a="1"/>
  <c r="CC960" i="8"/>
  <c r="CD960" i="8" a="1"/>
  <c r="CD960" i="8"/>
  <c r="CE960" i="8" a="1"/>
  <c r="CE960" i="8"/>
  <c r="CF960" i="8" a="1"/>
  <c r="CF960" i="8"/>
  <c r="CG960" i="8" a="1"/>
  <c r="CG960" i="8"/>
  <c r="CH960" i="8" a="1"/>
  <c r="CH960" i="8"/>
  <c r="CI960" i="8" a="1"/>
  <c r="CI960" i="8"/>
  <c r="CJ960" i="8" a="1"/>
  <c r="CJ960" i="8"/>
  <c r="CK960" i="8" a="1"/>
  <c r="CK960" i="8"/>
  <c r="CL960" i="8" a="1"/>
  <c r="CL960" i="8"/>
  <c r="CM960" i="8" a="1"/>
  <c r="CM960" i="8"/>
  <c r="CN960" i="8" a="1"/>
  <c r="CN960" i="8"/>
  <c r="CO960" i="8" a="1"/>
  <c r="CO960" i="8"/>
  <c r="BZ961" i="8" a="1"/>
  <c r="BZ961" i="8"/>
  <c r="CA961" i="8" a="1"/>
  <c r="CA961" i="8"/>
  <c r="CB961" i="8" a="1"/>
  <c r="CB961" i="8"/>
  <c r="CC961" i="8" a="1"/>
  <c r="CC961" i="8"/>
  <c r="CD961" i="8" a="1"/>
  <c r="CD961" i="8"/>
  <c r="CE961" i="8" a="1"/>
  <c r="CE961" i="8"/>
  <c r="CF961" i="8" a="1"/>
  <c r="CF961" i="8"/>
  <c r="CG961" i="8" a="1"/>
  <c r="CG961" i="8"/>
  <c r="CH961" i="8" a="1"/>
  <c r="CH961" i="8"/>
  <c r="CI961" i="8" a="1"/>
  <c r="CI961" i="8"/>
  <c r="CJ961" i="8" a="1"/>
  <c r="CJ961" i="8"/>
  <c r="CK961" i="8" a="1"/>
  <c r="CK961" i="8"/>
  <c r="CL961" i="8" a="1"/>
  <c r="CL961" i="8"/>
  <c r="CM961" i="8" a="1"/>
  <c r="CM961" i="8"/>
  <c r="CN961" i="8" a="1"/>
  <c r="CN961" i="8"/>
  <c r="CO961" i="8" a="1"/>
  <c r="CO961" i="8"/>
  <c r="BZ962" i="8" a="1"/>
  <c r="BZ962" i="8"/>
  <c r="CA962" i="8" a="1"/>
  <c r="CA962" i="8"/>
  <c r="CB962" i="8" a="1"/>
  <c r="CB962" i="8"/>
  <c r="CC962" i="8" a="1"/>
  <c r="CC962" i="8"/>
  <c r="CD962" i="8" a="1"/>
  <c r="CD962" i="8"/>
  <c r="CE962" i="8" a="1"/>
  <c r="CE962" i="8"/>
  <c r="CF962" i="8" a="1"/>
  <c r="CF962" i="8"/>
  <c r="CG962" i="8" a="1"/>
  <c r="CG962" i="8"/>
  <c r="CH962" i="8" a="1"/>
  <c r="CH962" i="8"/>
  <c r="CI962" i="8" a="1"/>
  <c r="CI962" i="8"/>
  <c r="CJ962" i="8" a="1"/>
  <c r="CJ962" i="8"/>
  <c r="CK962" i="8" a="1"/>
  <c r="CK962" i="8"/>
  <c r="CL962" i="8" a="1"/>
  <c r="CL962" i="8"/>
  <c r="CM962" i="8" a="1"/>
  <c r="CM962" i="8"/>
  <c r="CN962" i="8" a="1"/>
  <c r="CN962" i="8"/>
  <c r="CO962" i="8" a="1"/>
  <c r="CO962" i="8"/>
  <c r="BZ963" i="8" a="1"/>
  <c r="BZ963" i="8"/>
  <c r="CA963" i="8" a="1"/>
  <c r="CA963" i="8"/>
  <c r="CB963" i="8" a="1"/>
  <c r="CB963" i="8"/>
  <c r="CC963" i="8" a="1"/>
  <c r="CC963" i="8"/>
  <c r="CD963" i="8" a="1"/>
  <c r="CD963" i="8"/>
  <c r="CE963" i="8" a="1"/>
  <c r="CE963" i="8"/>
  <c r="CF963" i="8" a="1"/>
  <c r="CF963" i="8"/>
  <c r="CG963" i="8" a="1"/>
  <c r="CG963" i="8"/>
  <c r="CH963" i="8" a="1"/>
  <c r="CH963" i="8"/>
  <c r="CI963" i="8" a="1"/>
  <c r="CI963" i="8"/>
  <c r="CJ963" i="8" a="1"/>
  <c r="CJ963" i="8"/>
  <c r="CK963" i="8" a="1"/>
  <c r="CK963" i="8"/>
  <c r="CL963" i="8" a="1"/>
  <c r="CL963" i="8"/>
  <c r="CM963" i="8" a="1"/>
  <c r="CM963" i="8"/>
  <c r="CN963" i="8" a="1"/>
  <c r="CN963" i="8"/>
  <c r="CO963" i="8" a="1"/>
  <c r="CO963" i="8"/>
  <c r="BZ964" i="8" a="1"/>
  <c r="BZ964" i="8"/>
  <c r="CA964" i="8" a="1"/>
  <c r="CA964" i="8"/>
  <c r="CB964" i="8" a="1"/>
  <c r="CB964" i="8"/>
  <c r="CC964" i="8" a="1"/>
  <c r="CC964" i="8"/>
  <c r="CD964" i="8" a="1"/>
  <c r="CD964" i="8"/>
  <c r="CE964" i="8" a="1"/>
  <c r="CE964" i="8"/>
  <c r="CF964" i="8" a="1"/>
  <c r="CF964" i="8"/>
  <c r="CG964" i="8" a="1"/>
  <c r="CG964" i="8"/>
  <c r="CH964" i="8" a="1"/>
  <c r="CH964" i="8"/>
  <c r="CI964" i="8" a="1"/>
  <c r="CI964" i="8"/>
  <c r="CJ964" i="8" a="1"/>
  <c r="CJ964" i="8"/>
  <c r="CK964" i="8" a="1"/>
  <c r="CK964" i="8"/>
  <c r="CL964" i="8" a="1"/>
  <c r="CL964" i="8"/>
  <c r="CM964" i="8" a="1"/>
  <c r="CM964" i="8"/>
  <c r="CN964" i="8" a="1"/>
  <c r="CN964" i="8"/>
  <c r="CO964" i="8" a="1"/>
  <c r="CO964" i="8"/>
  <c r="BZ965" i="8" a="1"/>
  <c r="BZ965" i="8"/>
  <c r="CA965" i="8" a="1"/>
  <c r="CA965" i="8"/>
  <c r="CB965" i="8" a="1"/>
  <c r="CB965" i="8"/>
  <c r="CC965" i="8" a="1"/>
  <c r="CC965" i="8"/>
  <c r="CD965" i="8" a="1"/>
  <c r="CD965" i="8"/>
  <c r="CE965" i="8" a="1"/>
  <c r="CE965" i="8"/>
  <c r="CF965" i="8" a="1"/>
  <c r="CF965" i="8"/>
  <c r="CG965" i="8" a="1"/>
  <c r="CG965" i="8"/>
  <c r="CH965" i="8" a="1"/>
  <c r="CH965" i="8"/>
  <c r="CI965" i="8" a="1"/>
  <c r="CI965" i="8"/>
  <c r="CJ965" i="8" a="1"/>
  <c r="CJ965" i="8"/>
  <c r="CK965" i="8" a="1"/>
  <c r="CK965" i="8"/>
  <c r="CL965" i="8" a="1"/>
  <c r="CL965" i="8"/>
  <c r="CM965" i="8" a="1"/>
  <c r="CM965" i="8"/>
  <c r="CN965" i="8" a="1"/>
  <c r="CN965" i="8"/>
  <c r="CO965" i="8" a="1"/>
  <c r="CO965" i="8"/>
  <c r="BZ966" i="8" a="1"/>
  <c r="BZ966" i="8"/>
  <c r="CA966" i="8" a="1"/>
  <c r="CA966" i="8"/>
  <c r="CB966" i="8" a="1"/>
  <c r="CB966" i="8"/>
  <c r="CC966" i="8" a="1"/>
  <c r="CC966" i="8"/>
  <c r="CD966" i="8" a="1"/>
  <c r="CD966" i="8"/>
  <c r="CE966" i="8" a="1"/>
  <c r="CE966" i="8"/>
  <c r="CF966" i="8" a="1"/>
  <c r="CF966" i="8"/>
  <c r="CG966" i="8" a="1"/>
  <c r="CG966" i="8"/>
  <c r="CH966" i="8" a="1"/>
  <c r="CH966" i="8"/>
  <c r="CI966" i="8" a="1"/>
  <c r="CI966" i="8"/>
  <c r="CJ966" i="8" a="1"/>
  <c r="CJ966" i="8"/>
  <c r="CK966" i="8" a="1"/>
  <c r="CK966" i="8"/>
  <c r="CL966" i="8" a="1"/>
  <c r="CL966" i="8"/>
  <c r="CM966" i="8" a="1"/>
  <c r="CM966" i="8"/>
  <c r="CN966" i="8" a="1"/>
  <c r="CN966" i="8"/>
  <c r="CO966" i="8" a="1"/>
  <c r="CO966" i="8"/>
  <c r="BZ967" i="8" a="1"/>
  <c r="BZ967" i="8"/>
  <c r="CA967" i="8" a="1"/>
  <c r="CA967" i="8"/>
  <c r="CB967" i="8" a="1"/>
  <c r="CB967" i="8"/>
  <c r="CC967" i="8" a="1"/>
  <c r="CC967" i="8"/>
  <c r="CD967" i="8" a="1"/>
  <c r="CD967" i="8"/>
  <c r="CE967" i="8" a="1"/>
  <c r="CE967" i="8"/>
  <c r="CF967" i="8" a="1"/>
  <c r="CF967" i="8"/>
  <c r="CG967" i="8" a="1"/>
  <c r="CG967" i="8"/>
  <c r="CH967" i="8" a="1"/>
  <c r="CH967" i="8"/>
  <c r="CI967" i="8" a="1"/>
  <c r="CI967" i="8"/>
  <c r="CJ967" i="8" a="1"/>
  <c r="CJ967" i="8"/>
  <c r="CK967" i="8" a="1"/>
  <c r="CK967" i="8"/>
  <c r="CL967" i="8" a="1"/>
  <c r="CL967" i="8"/>
  <c r="CM967" i="8" a="1"/>
  <c r="CM967" i="8"/>
  <c r="CN967" i="8" a="1"/>
  <c r="CN967" i="8"/>
  <c r="CO967" i="8" a="1"/>
  <c r="CO967" i="8"/>
  <c r="BZ968" i="8" a="1"/>
  <c r="BZ968" i="8"/>
  <c r="CA968" i="8" a="1"/>
  <c r="CA968" i="8"/>
  <c r="CB968" i="8" a="1"/>
  <c r="CB968" i="8"/>
  <c r="CC968" i="8" a="1"/>
  <c r="CC968" i="8"/>
  <c r="CD968" i="8" a="1"/>
  <c r="CD968" i="8"/>
  <c r="CE968" i="8" a="1"/>
  <c r="CE968" i="8"/>
  <c r="CF968" i="8" a="1"/>
  <c r="CF968" i="8"/>
  <c r="CG968" i="8" a="1"/>
  <c r="CG968" i="8"/>
  <c r="CH968" i="8" a="1"/>
  <c r="CH968" i="8"/>
  <c r="CI968" i="8" a="1"/>
  <c r="CI968" i="8"/>
  <c r="CJ968" i="8" a="1"/>
  <c r="CJ968" i="8"/>
  <c r="CK968" i="8" a="1"/>
  <c r="CK968" i="8"/>
  <c r="CL968" i="8" a="1"/>
  <c r="CL968" i="8"/>
  <c r="CM968" i="8" a="1"/>
  <c r="CM968" i="8"/>
  <c r="CN968" i="8" a="1"/>
  <c r="CN968" i="8"/>
  <c r="CO968" i="8" a="1"/>
  <c r="CO968" i="8"/>
  <c r="BZ969" i="8" a="1"/>
  <c r="BZ969" i="8"/>
  <c r="CA969" i="8" a="1"/>
  <c r="CA969" i="8"/>
  <c r="CB969" i="8" a="1"/>
  <c r="CB969" i="8"/>
  <c r="CC969" i="8" a="1"/>
  <c r="CC969" i="8"/>
  <c r="CD969" i="8" a="1"/>
  <c r="CD969" i="8"/>
  <c r="CE969" i="8" a="1"/>
  <c r="CE969" i="8"/>
  <c r="CF969" i="8" a="1"/>
  <c r="CF969" i="8"/>
  <c r="CG969" i="8" a="1"/>
  <c r="CG969" i="8"/>
  <c r="CH969" i="8" a="1"/>
  <c r="CH969" i="8"/>
  <c r="CI969" i="8" a="1"/>
  <c r="CI969" i="8"/>
  <c r="CJ969" i="8" a="1"/>
  <c r="CJ969" i="8"/>
  <c r="CK969" i="8" a="1"/>
  <c r="CK969" i="8"/>
  <c r="CL969" i="8" a="1"/>
  <c r="CL969" i="8"/>
  <c r="CM969" i="8" a="1"/>
  <c r="CM969" i="8"/>
  <c r="CN969" i="8" a="1"/>
  <c r="CN969" i="8"/>
  <c r="CO969" i="8" a="1"/>
  <c r="CO969" i="8"/>
  <c r="BZ970" i="8" a="1"/>
  <c r="BZ970" i="8"/>
  <c r="CA970" i="8" a="1"/>
  <c r="CA970" i="8"/>
  <c r="CB970" i="8" a="1"/>
  <c r="CB970" i="8"/>
  <c r="CC970" i="8" a="1"/>
  <c r="CC970" i="8"/>
  <c r="CD970" i="8" a="1"/>
  <c r="CD970" i="8"/>
  <c r="CE970" i="8" a="1"/>
  <c r="CE970" i="8"/>
  <c r="CF970" i="8" a="1"/>
  <c r="CF970" i="8"/>
  <c r="CG970" i="8" a="1"/>
  <c r="CG970" i="8"/>
  <c r="CH970" i="8" a="1"/>
  <c r="CH970" i="8"/>
  <c r="CI970" i="8" a="1"/>
  <c r="CI970" i="8"/>
  <c r="CJ970" i="8" a="1"/>
  <c r="CJ970" i="8"/>
  <c r="CK970" i="8" a="1"/>
  <c r="CK970" i="8"/>
  <c r="CL970" i="8" a="1"/>
  <c r="CL970" i="8"/>
  <c r="CM970" i="8" a="1"/>
  <c r="CM970" i="8"/>
  <c r="CN970" i="8" a="1"/>
  <c r="CN970" i="8"/>
  <c r="CO970" i="8" a="1"/>
  <c r="CO970" i="8"/>
  <c r="BZ971" i="8" a="1"/>
  <c r="BZ971" i="8"/>
  <c r="CA971" i="8" a="1"/>
  <c r="CA971" i="8"/>
  <c r="CB971" i="8" a="1"/>
  <c r="CB971" i="8"/>
  <c r="CC971" i="8" a="1"/>
  <c r="CC971" i="8"/>
  <c r="CD971" i="8" a="1"/>
  <c r="CD971" i="8"/>
  <c r="CE971" i="8" a="1"/>
  <c r="CE971" i="8"/>
  <c r="CF971" i="8" a="1"/>
  <c r="CF971" i="8"/>
  <c r="CG971" i="8" a="1"/>
  <c r="CG971" i="8"/>
  <c r="CH971" i="8" a="1"/>
  <c r="CH971" i="8"/>
  <c r="CI971" i="8" a="1"/>
  <c r="CI971" i="8"/>
  <c r="CJ971" i="8" a="1"/>
  <c r="CJ971" i="8"/>
  <c r="CK971" i="8" a="1"/>
  <c r="CK971" i="8"/>
  <c r="CL971" i="8" a="1"/>
  <c r="CL971" i="8"/>
  <c r="CM971" i="8" a="1"/>
  <c r="CM971" i="8"/>
  <c r="CN971" i="8" a="1"/>
  <c r="CN971" i="8"/>
  <c r="CO971" i="8" a="1"/>
  <c r="CO971" i="8"/>
  <c r="BZ972" i="8" a="1"/>
  <c r="BZ972" i="8"/>
  <c r="CA972" i="8" a="1"/>
  <c r="CA972" i="8"/>
  <c r="CB972" i="8" a="1"/>
  <c r="CB972" i="8"/>
  <c r="CC972" i="8" a="1"/>
  <c r="CC972" i="8"/>
  <c r="CD972" i="8" a="1"/>
  <c r="CD972" i="8"/>
  <c r="CE972" i="8" a="1"/>
  <c r="CE972" i="8"/>
  <c r="CF972" i="8" a="1"/>
  <c r="CF972" i="8"/>
  <c r="CG972" i="8" a="1"/>
  <c r="CG972" i="8"/>
  <c r="CH972" i="8" a="1"/>
  <c r="CH972" i="8"/>
  <c r="CI972" i="8" a="1"/>
  <c r="CI972" i="8"/>
  <c r="CJ972" i="8" a="1"/>
  <c r="CJ972" i="8"/>
  <c r="CK972" i="8" a="1"/>
  <c r="CK972" i="8"/>
  <c r="CL972" i="8" a="1"/>
  <c r="CL972" i="8"/>
  <c r="CM972" i="8" a="1"/>
  <c r="CM972" i="8"/>
  <c r="CN972" i="8" a="1"/>
  <c r="CN972" i="8"/>
  <c r="CO972" i="8" a="1"/>
  <c r="CO972" i="8"/>
  <c r="BZ973" i="8" a="1"/>
  <c r="BZ973" i="8"/>
  <c r="CA973" i="8" a="1"/>
  <c r="CA973" i="8"/>
  <c r="CB973" i="8" a="1"/>
  <c r="CB973" i="8"/>
  <c r="CC973" i="8" a="1"/>
  <c r="CC973" i="8"/>
  <c r="CD973" i="8" a="1"/>
  <c r="CD973" i="8"/>
  <c r="CE973" i="8" a="1"/>
  <c r="CE973" i="8"/>
  <c r="CF973" i="8" a="1"/>
  <c r="CF973" i="8"/>
  <c r="CG973" i="8" a="1"/>
  <c r="CG973" i="8"/>
  <c r="CH973" i="8" a="1"/>
  <c r="CH973" i="8"/>
  <c r="CI973" i="8" a="1"/>
  <c r="CI973" i="8"/>
  <c r="CJ973" i="8" a="1"/>
  <c r="CJ973" i="8"/>
  <c r="CK973" i="8" a="1"/>
  <c r="CK973" i="8"/>
  <c r="CL973" i="8" a="1"/>
  <c r="CL973" i="8"/>
  <c r="CM973" i="8" a="1"/>
  <c r="CM973" i="8"/>
  <c r="CN973" i="8" a="1"/>
  <c r="CN973" i="8"/>
  <c r="CO973" i="8" a="1"/>
  <c r="CO973" i="8"/>
  <c r="BZ974" i="8" a="1"/>
  <c r="BZ974" i="8"/>
  <c r="CA974" i="8" a="1"/>
  <c r="CA974" i="8"/>
  <c r="CB974" i="8" a="1"/>
  <c r="CB974" i="8"/>
  <c r="CC974" i="8" a="1"/>
  <c r="CC974" i="8"/>
  <c r="CD974" i="8" a="1"/>
  <c r="CD974" i="8"/>
  <c r="CE974" i="8" a="1"/>
  <c r="CE974" i="8"/>
  <c r="CF974" i="8" a="1"/>
  <c r="CF974" i="8"/>
  <c r="CG974" i="8" a="1"/>
  <c r="CG974" i="8"/>
  <c r="CH974" i="8" a="1"/>
  <c r="CH974" i="8"/>
  <c r="CI974" i="8" a="1"/>
  <c r="CI974" i="8"/>
  <c r="CJ974" i="8" a="1"/>
  <c r="CJ974" i="8"/>
  <c r="CK974" i="8" a="1"/>
  <c r="CK974" i="8"/>
  <c r="CL974" i="8" a="1"/>
  <c r="CL974" i="8"/>
  <c r="CM974" i="8" a="1"/>
  <c r="CM974" i="8"/>
  <c r="CN974" i="8" a="1"/>
  <c r="CN974" i="8"/>
  <c r="CO974" i="8" a="1"/>
  <c r="CO974" i="8"/>
  <c r="BZ975" i="8" a="1"/>
  <c r="BZ975" i="8"/>
  <c r="CA975" i="8" a="1"/>
  <c r="CA975" i="8"/>
  <c r="CB975" i="8" a="1"/>
  <c r="CB975" i="8"/>
  <c r="CC975" i="8" a="1"/>
  <c r="CC975" i="8"/>
  <c r="CD975" i="8" a="1"/>
  <c r="CD975" i="8"/>
  <c r="CE975" i="8" a="1"/>
  <c r="CE975" i="8"/>
  <c r="CF975" i="8" a="1"/>
  <c r="CF975" i="8"/>
  <c r="CG975" i="8" a="1"/>
  <c r="CG975" i="8"/>
  <c r="CH975" i="8" a="1"/>
  <c r="CH975" i="8"/>
  <c r="CI975" i="8" a="1"/>
  <c r="CI975" i="8"/>
  <c r="CJ975" i="8" a="1"/>
  <c r="CJ975" i="8"/>
  <c r="CK975" i="8" a="1"/>
  <c r="CK975" i="8"/>
  <c r="CL975" i="8" a="1"/>
  <c r="CL975" i="8"/>
  <c r="CM975" i="8" a="1"/>
  <c r="CM975" i="8"/>
  <c r="CN975" i="8" a="1"/>
  <c r="CN975" i="8"/>
  <c r="CO975" i="8" a="1"/>
  <c r="CO975" i="8"/>
  <c r="BZ976" i="8" a="1"/>
  <c r="BZ976" i="8"/>
  <c r="CA976" i="8" a="1"/>
  <c r="CA976" i="8"/>
  <c r="CB976" i="8" a="1"/>
  <c r="CB976" i="8"/>
  <c r="CC976" i="8" a="1"/>
  <c r="CC976" i="8"/>
  <c r="CD976" i="8" a="1"/>
  <c r="CD976" i="8"/>
  <c r="CE976" i="8" a="1"/>
  <c r="CE976" i="8"/>
  <c r="CF976" i="8" a="1"/>
  <c r="CF976" i="8"/>
  <c r="CG976" i="8" a="1"/>
  <c r="CG976" i="8"/>
  <c r="CH976" i="8" a="1"/>
  <c r="CH976" i="8"/>
  <c r="CI976" i="8" a="1"/>
  <c r="CI976" i="8"/>
  <c r="CJ976" i="8" a="1"/>
  <c r="CJ976" i="8"/>
  <c r="CK976" i="8" a="1"/>
  <c r="CK976" i="8"/>
  <c r="CL976" i="8" a="1"/>
  <c r="CL976" i="8"/>
  <c r="CM976" i="8" a="1"/>
  <c r="CM976" i="8"/>
  <c r="CN976" i="8" a="1"/>
  <c r="CN976" i="8"/>
  <c r="CO976" i="8" a="1"/>
  <c r="CO976" i="8"/>
  <c r="BZ977" i="8" a="1"/>
  <c r="BZ977" i="8"/>
  <c r="CA977" i="8" a="1"/>
  <c r="CA977" i="8"/>
  <c r="CB977" i="8" a="1"/>
  <c r="CB977" i="8"/>
  <c r="CC977" i="8" a="1"/>
  <c r="CC977" i="8"/>
  <c r="CD977" i="8" a="1"/>
  <c r="CD977" i="8"/>
  <c r="CE977" i="8" a="1"/>
  <c r="CE977" i="8"/>
  <c r="CF977" i="8" a="1"/>
  <c r="CF977" i="8"/>
  <c r="CG977" i="8" a="1"/>
  <c r="CG977" i="8"/>
  <c r="CH977" i="8" a="1"/>
  <c r="CH977" i="8"/>
  <c r="CI977" i="8" a="1"/>
  <c r="CI977" i="8"/>
  <c r="CJ977" i="8" a="1"/>
  <c r="CJ977" i="8"/>
  <c r="CK977" i="8" a="1"/>
  <c r="CK977" i="8"/>
  <c r="CL977" i="8" a="1"/>
  <c r="CL977" i="8"/>
  <c r="CM977" i="8" a="1"/>
  <c r="CM977" i="8"/>
  <c r="CN977" i="8" a="1"/>
  <c r="CN977" i="8"/>
  <c r="CO977" i="8" a="1"/>
  <c r="CO977" i="8"/>
  <c r="BZ978" i="8" a="1"/>
  <c r="BZ978" i="8"/>
  <c r="CA978" i="8" a="1"/>
  <c r="CA978" i="8"/>
  <c r="CB978" i="8" a="1"/>
  <c r="CB978" i="8"/>
  <c r="CC978" i="8" a="1"/>
  <c r="CC978" i="8"/>
  <c r="CD978" i="8" a="1"/>
  <c r="CD978" i="8"/>
  <c r="CE978" i="8" a="1"/>
  <c r="CE978" i="8"/>
  <c r="CF978" i="8" a="1"/>
  <c r="CF978" i="8"/>
  <c r="CG978" i="8" a="1"/>
  <c r="CG978" i="8"/>
  <c r="CH978" i="8" a="1"/>
  <c r="CH978" i="8"/>
  <c r="CI978" i="8" a="1"/>
  <c r="CI978" i="8"/>
  <c r="CJ978" i="8" a="1"/>
  <c r="CJ978" i="8"/>
  <c r="CK978" i="8" a="1"/>
  <c r="CK978" i="8"/>
  <c r="CL978" i="8" a="1"/>
  <c r="CL978" i="8"/>
  <c r="CM978" i="8" a="1"/>
  <c r="CM978" i="8"/>
  <c r="CN978" i="8" a="1"/>
  <c r="CN978" i="8"/>
  <c r="CO978" i="8" a="1"/>
  <c r="CO978" i="8"/>
  <c r="BZ979" i="8" a="1"/>
  <c r="BZ979" i="8"/>
  <c r="CA979" i="8" a="1"/>
  <c r="CA979" i="8"/>
  <c r="CB979" i="8" a="1"/>
  <c r="CB979" i="8"/>
  <c r="CC979" i="8" a="1"/>
  <c r="CC979" i="8"/>
  <c r="CD979" i="8" a="1"/>
  <c r="CD979" i="8"/>
  <c r="CE979" i="8" a="1"/>
  <c r="CE979" i="8"/>
  <c r="CF979" i="8" a="1"/>
  <c r="CF979" i="8"/>
  <c r="CG979" i="8" a="1"/>
  <c r="CG979" i="8"/>
  <c r="CH979" i="8" a="1"/>
  <c r="CH979" i="8"/>
  <c r="CI979" i="8" a="1"/>
  <c r="CI979" i="8"/>
  <c r="CJ979" i="8" a="1"/>
  <c r="CJ979" i="8"/>
  <c r="CK979" i="8" a="1"/>
  <c r="CK979" i="8"/>
  <c r="CL979" i="8" a="1"/>
  <c r="CL979" i="8"/>
  <c r="CM979" i="8" a="1"/>
  <c r="CM979" i="8"/>
  <c r="CN979" i="8" a="1"/>
  <c r="CN979" i="8"/>
  <c r="CO979" i="8" a="1"/>
  <c r="CO979" i="8"/>
  <c r="BZ980" i="8" a="1"/>
  <c r="BZ980" i="8"/>
  <c r="CA980" i="8" a="1"/>
  <c r="CA980" i="8"/>
  <c r="CB980" i="8" a="1"/>
  <c r="CB980" i="8"/>
  <c r="CC980" i="8" a="1"/>
  <c r="CC980" i="8"/>
  <c r="CD980" i="8" a="1"/>
  <c r="CD980" i="8"/>
  <c r="CE980" i="8" a="1"/>
  <c r="CE980" i="8"/>
  <c r="CF980" i="8" a="1"/>
  <c r="CF980" i="8"/>
  <c r="CG980" i="8" a="1"/>
  <c r="CG980" i="8"/>
  <c r="CH980" i="8" a="1"/>
  <c r="CH980" i="8"/>
  <c r="CI980" i="8" a="1"/>
  <c r="CI980" i="8"/>
  <c r="CJ980" i="8" a="1"/>
  <c r="CJ980" i="8"/>
  <c r="CK980" i="8" a="1"/>
  <c r="CK980" i="8"/>
  <c r="CL980" i="8" a="1"/>
  <c r="CL980" i="8"/>
  <c r="CM980" i="8" a="1"/>
  <c r="CM980" i="8"/>
  <c r="CN980" i="8" a="1"/>
  <c r="CN980" i="8"/>
  <c r="CO980" i="8" a="1"/>
  <c r="CO980" i="8"/>
  <c r="BZ981" i="8" a="1"/>
  <c r="BZ981" i="8"/>
  <c r="CA981" i="8" a="1"/>
  <c r="CA981" i="8"/>
  <c r="CB981" i="8" a="1"/>
  <c r="CB981" i="8"/>
  <c r="CC981" i="8" a="1"/>
  <c r="CC981" i="8"/>
  <c r="CD981" i="8" a="1"/>
  <c r="CD981" i="8"/>
  <c r="CE981" i="8" a="1"/>
  <c r="CE981" i="8"/>
  <c r="CF981" i="8" a="1"/>
  <c r="CF981" i="8"/>
  <c r="CG981" i="8" a="1"/>
  <c r="CG981" i="8"/>
  <c r="CH981" i="8" a="1"/>
  <c r="CH981" i="8"/>
  <c r="CI981" i="8" a="1"/>
  <c r="CI981" i="8"/>
  <c r="CJ981" i="8" a="1"/>
  <c r="CJ981" i="8"/>
  <c r="CK981" i="8" a="1"/>
  <c r="CK981" i="8"/>
  <c r="CL981" i="8" a="1"/>
  <c r="CL981" i="8"/>
  <c r="CM981" i="8" a="1"/>
  <c r="CM981" i="8"/>
  <c r="CN981" i="8" a="1"/>
  <c r="CN981" i="8"/>
  <c r="CO981" i="8" a="1"/>
  <c r="CO981" i="8"/>
  <c r="BZ982" i="8" a="1"/>
  <c r="BZ982" i="8"/>
  <c r="CA982" i="8" a="1"/>
  <c r="CA982" i="8"/>
  <c r="CB982" i="8" a="1"/>
  <c r="CB982" i="8"/>
  <c r="CC982" i="8" a="1"/>
  <c r="CC982" i="8"/>
  <c r="CD982" i="8" a="1"/>
  <c r="CD982" i="8"/>
  <c r="CE982" i="8" a="1"/>
  <c r="CE982" i="8"/>
  <c r="CF982" i="8" a="1"/>
  <c r="CF982" i="8"/>
  <c r="CG982" i="8" a="1"/>
  <c r="CG982" i="8"/>
  <c r="CH982" i="8" a="1"/>
  <c r="CH982" i="8"/>
  <c r="CI982" i="8" a="1"/>
  <c r="CI982" i="8"/>
  <c r="CJ982" i="8" a="1"/>
  <c r="CJ982" i="8"/>
  <c r="CK982" i="8" a="1"/>
  <c r="CK982" i="8"/>
  <c r="CL982" i="8" a="1"/>
  <c r="CL982" i="8"/>
  <c r="CM982" i="8" a="1"/>
  <c r="CM982" i="8"/>
  <c r="CN982" i="8" a="1"/>
  <c r="CN982" i="8"/>
  <c r="CO982" i="8" a="1"/>
  <c r="CO982" i="8"/>
  <c r="BZ983" i="8" a="1"/>
  <c r="BZ983" i="8"/>
  <c r="CA983" i="8" a="1"/>
  <c r="CA983" i="8"/>
  <c r="CB983" i="8" a="1"/>
  <c r="CB983" i="8"/>
  <c r="CC983" i="8" a="1"/>
  <c r="CC983" i="8"/>
  <c r="CD983" i="8" a="1"/>
  <c r="CD983" i="8"/>
  <c r="CE983" i="8" a="1"/>
  <c r="CE983" i="8"/>
  <c r="CF983" i="8" a="1"/>
  <c r="CF983" i="8"/>
  <c r="CG983" i="8" a="1"/>
  <c r="CG983" i="8"/>
  <c r="CH983" i="8" a="1"/>
  <c r="CH983" i="8"/>
  <c r="CI983" i="8" a="1"/>
  <c r="CI983" i="8"/>
  <c r="CJ983" i="8" a="1"/>
  <c r="CJ983" i="8"/>
  <c r="CK983" i="8" a="1"/>
  <c r="CK983" i="8"/>
  <c r="CL983" i="8" a="1"/>
  <c r="CL983" i="8"/>
  <c r="CM983" i="8" a="1"/>
  <c r="CM983" i="8"/>
  <c r="CN983" i="8" a="1"/>
  <c r="CN983" i="8"/>
  <c r="CO983" i="8" a="1"/>
  <c r="CO983" i="8"/>
  <c r="BZ984" i="8" a="1"/>
  <c r="BZ984" i="8"/>
  <c r="CA984" i="8" a="1"/>
  <c r="CA984" i="8"/>
  <c r="CB984" i="8" a="1"/>
  <c r="CB984" i="8"/>
  <c r="CC984" i="8" a="1"/>
  <c r="CC984" i="8"/>
  <c r="CD984" i="8" a="1"/>
  <c r="CD984" i="8"/>
  <c r="CE984" i="8" a="1"/>
  <c r="CE984" i="8"/>
  <c r="CF984" i="8" a="1"/>
  <c r="CF984" i="8"/>
  <c r="CG984" i="8" a="1"/>
  <c r="CG984" i="8"/>
  <c r="CH984" i="8" a="1"/>
  <c r="CH984" i="8"/>
  <c r="CI984" i="8" a="1"/>
  <c r="CI984" i="8"/>
  <c r="CJ984" i="8" a="1"/>
  <c r="CJ984" i="8"/>
  <c r="CK984" i="8" a="1"/>
  <c r="CK984" i="8"/>
  <c r="CL984" i="8" a="1"/>
  <c r="CL984" i="8"/>
  <c r="CM984" i="8" a="1"/>
  <c r="CM984" i="8"/>
  <c r="CN984" i="8" a="1"/>
  <c r="CN984" i="8"/>
  <c r="CO984" i="8" a="1"/>
  <c r="CO984" i="8"/>
  <c r="BZ985" i="8" a="1"/>
  <c r="BZ985" i="8"/>
  <c r="CA985" i="8" a="1"/>
  <c r="CA985" i="8"/>
  <c r="CB985" i="8" a="1"/>
  <c r="CB985" i="8"/>
  <c r="CC985" i="8" a="1"/>
  <c r="CC985" i="8"/>
  <c r="CD985" i="8" a="1"/>
  <c r="CD985" i="8"/>
  <c r="CE985" i="8" a="1"/>
  <c r="CE985" i="8"/>
  <c r="CF985" i="8" a="1"/>
  <c r="CF985" i="8"/>
  <c r="CG985" i="8" a="1"/>
  <c r="CG985" i="8"/>
  <c r="CH985" i="8" a="1"/>
  <c r="CH985" i="8"/>
  <c r="CI985" i="8" a="1"/>
  <c r="CI985" i="8"/>
  <c r="CJ985" i="8" a="1"/>
  <c r="CJ985" i="8"/>
  <c r="CK985" i="8" a="1"/>
  <c r="CK985" i="8"/>
  <c r="CL985" i="8" a="1"/>
  <c r="CL985" i="8"/>
  <c r="CM985" i="8" a="1"/>
  <c r="CM985" i="8"/>
  <c r="CN985" i="8" a="1"/>
  <c r="CN985" i="8"/>
  <c r="CO985" i="8" a="1"/>
  <c r="CO985" i="8"/>
  <c r="BZ986" i="8" a="1"/>
  <c r="BZ986" i="8"/>
  <c r="CA986" i="8" a="1"/>
  <c r="CA986" i="8"/>
  <c r="CB986" i="8" a="1"/>
  <c r="CB986" i="8"/>
  <c r="CC986" i="8" a="1"/>
  <c r="CC986" i="8"/>
  <c r="CD986" i="8" a="1"/>
  <c r="CD986" i="8"/>
  <c r="CE986" i="8" a="1"/>
  <c r="CE986" i="8"/>
  <c r="CF986" i="8" a="1"/>
  <c r="CF986" i="8"/>
  <c r="CG986" i="8" a="1"/>
  <c r="CG986" i="8"/>
  <c r="CH986" i="8" a="1"/>
  <c r="CH986" i="8"/>
  <c r="CI986" i="8" a="1"/>
  <c r="CI986" i="8"/>
  <c r="CJ986" i="8" a="1"/>
  <c r="CJ986" i="8"/>
  <c r="CK986" i="8" a="1"/>
  <c r="CK986" i="8"/>
  <c r="CL986" i="8" a="1"/>
  <c r="CL986" i="8"/>
  <c r="CM986" i="8" a="1"/>
  <c r="CM986" i="8"/>
  <c r="CN986" i="8" a="1"/>
  <c r="CN986" i="8"/>
  <c r="CO986" i="8" a="1"/>
  <c r="CO986" i="8"/>
  <c r="BZ987" i="8" a="1"/>
  <c r="BZ987" i="8"/>
  <c r="CA987" i="8" a="1"/>
  <c r="CA987" i="8"/>
  <c r="CB987" i="8" a="1"/>
  <c r="CB987" i="8"/>
  <c r="CC987" i="8" a="1"/>
  <c r="CC987" i="8"/>
  <c r="CD987" i="8" a="1"/>
  <c r="CD987" i="8"/>
  <c r="CE987" i="8" a="1"/>
  <c r="CE987" i="8"/>
  <c r="CF987" i="8" a="1"/>
  <c r="CF987" i="8"/>
  <c r="CG987" i="8" a="1"/>
  <c r="CG987" i="8"/>
  <c r="CH987" i="8" a="1"/>
  <c r="CH987" i="8"/>
  <c r="CI987" i="8" a="1"/>
  <c r="CI987" i="8"/>
  <c r="CJ987" i="8" a="1"/>
  <c r="CJ987" i="8"/>
  <c r="CK987" i="8" a="1"/>
  <c r="CK987" i="8"/>
  <c r="CL987" i="8" a="1"/>
  <c r="CL987" i="8"/>
  <c r="CM987" i="8" a="1"/>
  <c r="CM987" i="8"/>
  <c r="CN987" i="8" a="1"/>
  <c r="CN987" i="8"/>
  <c r="CO987" i="8" a="1"/>
  <c r="CO987" i="8"/>
  <c r="BZ988" i="8" a="1"/>
  <c r="BZ988" i="8"/>
  <c r="CA988" i="8" a="1"/>
  <c r="CA988" i="8"/>
  <c r="CB988" i="8" a="1"/>
  <c r="CB988" i="8"/>
  <c r="CC988" i="8" a="1"/>
  <c r="CC988" i="8"/>
  <c r="CD988" i="8" a="1"/>
  <c r="CD988" i="8"/>
  <c r="CE988" i="8" a="1"/>
  <c r="CE988" i="8"/>
  <c r="CF988" i="8" a="1"/>
  <c r="CF988" i="8"/>
  <c r="CG988" i="8" a="1"/>
  <c r="CG988" i="8"/>
  <c r="CH988" i="8" a="1"/>
  <c r="CH988" i="8"/>
  <c r="CI988" i="8" a="1"/>
  <c r="CI988" i="8"/>
  <c r="CJ988" i="8" a="1"/>
  <c r="CJ988" i="8"/>
  <c r="CK988" i="8" a="1"/>
  <c r="CK988" i="8"/>
  <c r="CL988" i="8" a="1"/>
  <c r="CL988" i="8"/>
  <c r="CM988" i="8" a="1"/>
  <c r="CM988" i="8"/>
  <c r="CN988" i="8" a="1"/>
  <c r="CN988" i="8"/>
  <c r="CO988" i="8" a="1"/>
  <c r="CO988" i="8"/>
  <c r="BZ989" i="8" a="1"/>
  <c r="BZ989" i="8"/>
  <c r="CA989" i="8" a="1"/>
  <c r="CA989" i="8"/>
  <c r="CB989" i="8" a="1"/>
  <c r="CB989" i="8"/>
  <c r="CC989" i="8" a="1"/>
  <c r="CC989" i="8"/>
  <c r="CD989" i="8" a="1"/>
  <c r="CD989" i="8"/>
  <c r="CE989" i="8" a="1"/>
  <c r="CE989" i="8"/>
  <c r="CF989" i="8" a="1"/>
  <c r="CF989" i="8"/>
  <c r="CG989" i="8" a="1"/>
  <c r="CG989" i="8"/>
  <c r="CH989" i="8" a="1"/>
  <c r="CH989" i="8"/>
  <c r="CI989" i="8" a="1"/>
  <c r="CI989" i="8"/>
  <c r="CJ989" i="8" a="1"/>
  <c r="CJ989" i="8"/>
  <c r="CK989" i="8" a="1"/>
  <c r="CK989" i="8"/>
  <c r="CL989" i="8" a="1"/>
  <c r="CL989" i="8"/>
  <c r="CM989" i="8" a="1"/>
  <c r="CM989" i="8"/>
  <c r="CN989" i="8" a="1"/>
  <c r="CN989" i="8"/>
  <c r="CO989" i="8" a="1"/>
  <c r="CO989" i="8"/>
  <c r="BZ990" i="8" a="1"/>
  <c r="BZ990" i="8"/>
  <c r="CA990" i="8" a="1"/>
  <c r="CA990" i="8"/>
  <c r="CB990" i="8" a="1"/>
  <c r="CB990" i="8"/>
  <c r="CC990" i="8" a="1"/>
  <c r="CC990" i="8"/>
  <c r="CD990" i="8" a="1"/>
  <c r="CD990" i="8"/>
  <c r="CE990" i="8" a="1"/>
  <c r="CE990" i="8"/>
  <c r="CF990" i="8" a="1"/>
  <c r="CF990" i="8"/>
  <c r="CG990" i="8" a="1"/>
  <c r="CG990" i="8"/>
  <c r="CH990" i="8" a="1"/>
  <c r="CH990" i="8"/>
  <c r="CI990" i="8" a="1"/>
  <c r="CI990" i="8"/>
  <c r="CJ990" i="8" a="1"/>
  <c r="CJ990" i="8"/>
  <c r="CK990" i="8" a="1"/>
  <c r="CK990" i="8"/>
  <c r="CL990" i="8" a="1"/>
  <c r="CL990" i="8"/>
  <c r="CM990" i="8" a="1"/>
  <c r="CM990" i="8"/>
  <c r="CN990" i="8" a="1"/>
  <c r="CN990" i="8"/>
  <c r="CO990" i="8" a="1"/>
  <c r="CO990" i="8"/>
  <c r="BZ991" i="8" a="1"/>
  <c r="BZ991" i="8"/>
  <c r="CA991" i="8" a="1"/>
  <c r="CA991" i="8"/>
  <c r="CB991" i="8" a="1"/>
  <c r="CB991" i="8"/>
  <c r="CC991" i="8" a="1"/>
  <c r="CC991" i="8"/>
  <c r="CD991" i="8" a="1"/>
  <c r="CD991" i="8"/>
  <c r="CE991" i="8" a="1"/>
  <c r="CE991" i="8"/>
  <c r="CF991" i="8" a="1"/>
  <c r="CF991" i="8"/>
  <c r="CG991" i="8" a="1"/>
  <c r="CG991" i="8"/>
  <c r="CH991" i="8" a="1"/>
  <c r="CH991" i="8"/>
  <c r="CI991" i="8" a="1"/>
  <c r="CI991" i="8"/>
  <c r="CJ991" i="8" a="1"/>
  <c r="CJ991" i="8"/>
  <c r="CK991" i="8" a="1"/>
  <c r="CK991" i="8"/>
  <c r="CL991" i="8" a="1"/>
  <c r="CL991" i="8"/>
  <c r="CM991" i="8" a="1"/>
  <c r="CM991" i="8"/>
  <c r="CN991" i="8" a="1"/>
  <c r="CN991" i="8"/>
  <c r="CO991" i="8" a="1"/>
  <c r="CO991" i="8"/>
  <c r="BZ992" i="8" a="1"/>
  <c r="BZ992" i="8"/>
  <c r="CA992" i="8" a="1"/>
  <c r="CA992" i="8"/>
  <c r="CB992" i="8" a="1"/>
  <c r="CB992" i="8"/>
  <c r="CC992" i="8" a="1"/>
  <c r="CC992" i="8"/>
  <c r="CD992" i="8" a="1"/>
  <c r="CD992" i="8"/>
  <c r="CE992" i="8" a="1"/>
  <c r="CE992" i="8"/>
  <c r="CF992" i="8" a="1"/>
  <c r="CF992" i="8"/>
  <c r="CG992" i="8" a="1"/>
  <c r="CG992" i="8"/>
  <c r="CH992" i="8" a="1"/>
  <c r="CH992" i="8"/>
  <c r="CI992" i="8" a="1"/>
  <c r="CI992" i="8"/>
  <c r="CJ992" i="8" a="1"/>
  <c r="CJ992" i="8"/>
  <c r="CK992" i="8" a="1"/>
  <c r="CK992" i="8"/>
  <c r="CL992" i="8" a="1"/>
  <c r="CL992" i="8"/>
  <c r="CM992" i="8" a="1"/>
  <c r="CM992" i="8"/>
  <c r="CN992" i="8" a="1"/>
  <c r="CN992" i="8"/>
  <c r="CO992" i="8" a="1"/>
  <c r="CO992" i="8"/>
  <c r="BZ993" i="8" a="1"/>
  <c r="BZ993" i="8"/>
  <c r="CA993" i="8" a="1"/>
  <c r="CA993" i="8"/>
  <c r="CB993" i="8" a="1"/>
  <c r="CB993" i="8"/>
  <c r="CC993" i="8" a="1"/>
  <c r="CC993" i="8"/>
  <c r="CD993" i="8" a="1"/>
  <c r="CD993" i="8"/>
  <c r="CE993" i="8" a="1"/>
  <c r="CE993" i="8"/>
  <c r="CF993" i="8" a="1"/>
  <c r="CF993" i="8"/>
  <c r="CG993" i="8" a="1"/>
  <c r="CG993" i="8"/>
  <c r="CH993" i="8" a="1"/>
  <c r="CH993" i="8"/>
  <c r="CI993" i="8" a="1"/>
  <c r="CI993" i="8"/>
  <c r="CJ993" i="8" a="1"/>
  <c r="CJ993" i="8"/>
  <c r="CK993" i="8" a="1"/>
  <c r="CK993" i="8"/>
  <c r="CL993" i="8" a="1"/>
  <c r="CL993" i="8"/>
  <c r="CM993" i="8" a="1"/>
  <c r="CM993" i="8"/>
  <c r="CN993" i="8" a="1"/>
  <c r="CN993" i="8"/>
  <c r="CO993" i="8" a="1"/>
  <c r="CO993" i="8"/>
  <c r="BZ994" i="8" a="1"/>
  <c r="BZ994" i="8"/>
  <c r="CA994" i="8" a="1"/>
  <c r="CA994" i="8"/>
  <c r="CB994" i="8" a="1"/>
  <c r="CB994" i="8"/>
  <c r="CC994" i="8" a="1"/>
  <c r="CC994" i="8"/>
  <c r="CD994" i="8" a="1"/>
  <c r="CD994" i="8"/>
  <c r="CE994" i="8" a="1"/>
  <c r="CE994" i="8"/>
  <c r="CF994" i="8" a="1"/>
  <c r="CF994" i="8"/>
  <c r="CG994" i="8" a="1"/>
  <c r="CG994" i="8"/>
  <c r="CH994" i="8" a="1"/>
  <c r="CH994" i="8"/>
  <c r="CI994" i="8" a="1"/>
  <c r="CI994" i="8"/>
  <c r="CJ994" i="8" a="1"/>
  <c r="CJ994" i="8"/>
  <c r="CK994" i="8" a="1"/>
  <c r="CK994" i="8"/>
  <c r="CL994" i="8" a="1"/>
  <c r="CL994" i="8"/>
  <c r="CM994" i="8" a="1"/>
  <c r="CM994" i="8"/>
  <c r="CN994" i="8" a="1"/>
  <c r="CN994" i="8"/>
  <c r="CO994" i="8" a="1"/>
  <c r="CO994" i="8"/>
  <c r="BZ995" i="8" a="1"/>
  <c r="BZ995" i="8"/>
  <c r="CA995" i="8" a="1"/>
  <c r="CA995" i="8"/>
  <c r="CB995" i="8" a="1"/>
  <c r="CB995" i="8"/>
  <c r="CC995" i="8" a="1"/>
  <c r="CC995" i="8"/>
  <c r="CD995" i="8" a="1"/>
  <c r="CD995" i="8"/>
  <c r="CE995" i="8" a="1"/>
  <c r="CE995" i="8"/>
  <c r="CF995" i="8" a="1"/>
  <c r="CF995" i="8"/>
  <c r="CG995" i="8" a="1"/>
  <c r="CG995" i="8"/>
  <c r="CH995" i="8" a="1"/>
  <c r="CH995" i="8"/>
  <c r="CI995" i="8" a="1"/>
  <c r="CI995" i="8"/>
  <c r="CJ995" i="8" a="1"/>
  <c r="CJ995" i="8"/>
  <c r="CK995" i="8" a="1"/>
  <c r="CK995" i="8"/>
  <c r="CL995" i="8" a="1"/>
  <c r="CL995" i="8"/>
  <c r="CM995" i="8" a="1"/>
  <c r="CM995" i="8"/>
  <c r="CN995" i="8" a="1"/>
  <c r="CN995" i="8"/>
  <c r="CO995" i="8" a="1"/>
  <c r="CO995" i="8"/>
  <c r="BZ996" i="8" a="1"/>
  <c r="BZ996" i="8"/>
  <c r="CA996" i="8" a="1"/>
  <c r="CA996" i="8"/>
  <c r="CB996" i="8" a="1"/>
  <c r="CB996" i="8"/>
  <c r="CC996" i="8" a="1"/>
  <c r="CC996" i="8"/>
  <c r="CD996" i="8" a="1"/>
  <c r="CD996" i="8"/>
  <c r="CE996" i="8" a="1"/>
  <c r="CE996" i="8"/>
  <c r="CF996" i="8" a="1"/>
  <c r="CF996" i="8"/>
  <c r="CG996" i="8" a="1"/>
  <c r="CG996" i="8"/>
  <c r="CH996" i="8" a="1"/>
  <c r="CH996" i="8"/>
  <c r="CI996" i="8" a="1"/>
  <c r="CI996" i="8"/>
  <c r="CJ996" i="8" a="1"/>
  <c r="CJ996" i="8"/>
  <c r="CK996" i="8" a="1"/>
  <c r="CK996" i="8"/>
  <c r="CL996" i="8" a="1"/>
  <c r="CL996" i="8"/>
  <c r="CM996" i="8" a="1"/>
  <c r="CM996" i="8"/>
  <c r="CN996" i="8" a="1"/>
  <c r="CN996" i="8"/>
  <c r="CO996" i="8" a="1"/>
  <c r="CO996" i="8"/>
  <c r="BZ997" i="8" a="1"/>
  <c r="BZ997" i="8"/>
  <c r="CA997" i="8" a="1"/>
  <c r="CA997" i="8"/>
  <c r="CB997" i="8" a="1"/>
  <c r="CB997" i="8"/>
  <c r="CC997" i="8" a="1"/>
  <c r="CC997" i="8"/>
  <c r="CD997" i="8" a="1"/>
  <c r="CD997" i="8"/>
  <c r="CE997" i="8" a="1"/>
  <c r="CE997" i="8"/>
  <c r="CF997" i="8" a="1"/>
  <c r="CF997" i="8"/>
  <c r="CG997" i="8" a="1"/>
  <c r="CG997" i="8"/>
  <c r="CH997" i="8" a="1"/>
  <c r="CH997" i="8"/>
  <c r="CI997" i="8" a="1"/>
  <c r="CI997" i="8"/>
  <c r="CJ997" i="8" a="1"/>
  <c r="CJ997" i="8"/>
  <c r="CK997" i="8" a="1"/>
  <c r="CK997" i="8"/>
  <c r="CL997" i="8" a="1"/>
  <c r="CL997" i="8"/>
  <c r="CM997" i="8" a="1"/>
  <c r="CM997" i="8"/>
  <c r="CN997" i="8" a="1"/>
  <c r="CN997" i="8"/>
  <c r="CO997" i="8" a="1"/>
  <c r="CO997" i="8"/>
  <c r="BZ998" i="8" a="1"/>
  <c r="BZ998" i="8"/>
  <c r="CA998" i="8" a="1"/>
  <c r="CA998" i="8"/>
  <c r="CB998" i="8" a="1"/>
  <c r="CB998" i="8"/>
  <c r="CC998" i="8" a="1"/>
  <c r="CC998" i="8"/>
  <c r="CD998" i="8" a="1"/>
  <c r="CD998" i="8"/>
  <c r="CE998" i="8" a="1"/>
  <c r="CE998" i="8"/>
  <c r="CF998" i="8" a="1"/>
  <c r="CF998" i="8"/>
  <c r="CG998" i="8" a="1"/>
  <c r="CG998" i="8"/>
  <c r="CH998" i="8" a="1"/>
  <c r="CH998" i="8"/>
  <c r="CI998" i="8" a="1"/>
  <c r="CI998" i="8"/>
  <c r="CJ998" i="8" a="1"/>
  <c r="CJ998" i="8"/>
  <c r="CK998" i="8" a="1"/>
  <c r="CK998" i="8"/>
  <c r="CL998" i="8" a="1"/>
  <c r="CL998" i="8"/>
  <c r="CM998" i="8" a="1"/>
  <c r="CM998" i="8"/>
  <c r="CN998" i="8" a="1"/>
  <c r="CN998" i="8"/>
  <c r="CO998" i="8" a="1"/>
  <c r="CO998" i="8"/>
  <c r="BZ999" i="8" a="1"/>
  <c r="BZ999" i="8"/>
  <c r="CA999" i="8" a="1"/>
  <c r="CA999" i="8"/>
  <c r="CB999" i="8" a="1"/>
  <c r="CB999" i="8"/>
  <c r="CC999" i="8" a="1"/>
  <c r="CC999" i="8"/>
  <c r="CD999" i="8" a="1"/>
  <c r="CD999" i="8"/>
  <c r="CE999" i="8" a="1"/>
  <c r="CE999" i="8"/>
  <c r="CF999" i="8" a="1"/>
  <c r="CF999" i="8"/>
  <c r="CG999" i="8" a="1"/>
  <c r="CG999" i="8"/>
  <c r="CH999" i="8" a="1"/>
  <c r="CH999" i="8"/>
  <c r="CI999" i="8" a="1"/>
  <c r="CI999" i="8"/>
  <c r="CJ999" i="8" a="1"/>
  <c r="CJ999" i="8"/>
  <c r="CK999" i="8" a="1"/>
  <c r="CK999" i="8"/>
  <c r="CL999" i="8" a="1"/>
  <c r="CL999" i="8"/>
  <c r="CM999" i="8" a="1"/>
  <c r="CM999" i="8"/>
  <c r="CN999" i="8" a="1"/>
  <c r="CN999" i="8"/>
  <c r="CO999" i="8" a="1"/>
  <c r="CO999" i="8"/>
  <c r="BZ1000" i="8" a="1"/>
  <c r="BZ1000" i="8"/>
  <c r="CA1000" i="8" a="1"/>
  <c r="CA1000" i="8"/>
  <c r="CB1000" i="8" a="1"/>
  <c r="CB1000" i="8"/>
  <c r="CC1000" i="8" a="1"/>
  <c r="CC1000" i="8"/>
  <c r="CD1000" i="8" a="1"/>
  <c r="CD1000" i="8"/>
  <c r="CE1000" i="8" a="1"/>
  <c r="CE1000" i="8"/>
  <c r="CF1000" i="8" a="1"/>
  <c r="CF1000" i="8"/>
  <c r="CG1000" i="8" a="1"/>
  <c r="CG1000" i="8"/>
  <c r="CH1000" i="8" a="1"/>
  <c r="CH1000" i="8"/>
  <c r="CI1000" i="8" a="1"/>
  <c r="CI1000" i="8"/>
  <c r="CJ1000" i="8" a="1"/>
  <c r="CJ1000" i="8"/>
  <c r="CK1000" i="8" a="1"/>
  <c r="CK1000" i="8"/>
  <c r="CL1000" i="8" a="1"/>
  <c r="CL1000" i="8"/>
  <c r="CM1000" i="8" a="1"/>
  <c r="CM1000" i="8"/>
  <c r="CN1000" i="8" a="1"/>
  <c r="CN1000" i="8"/>
  <c r="CO1000" i="8" a="1"/>
  <c r="CO1000" i="8"/>
  <c r="BZ1001" i="8" a="1"/>
  <c r="BZ1001" i="8"/>
  <c r="CA1001" i="8" a="1"/>
  <c r="CA1001" i="8"/>
  <c r="CB1001" i="8" a="1"/>
  <c r="CB1001" i="8"/>
  <c r="CC1001" i="8" a="1"/>
  <c r="CC1001" i="8"/>
  <c r="CD1001" i="8" a="1"/>
  <c r="CD1001" i="8"/>
  <c r="CE1001" i="8" a="1"/>
  <c r="CE1001" i="8"/>
  <c r="CF1001" i="8" a="1"/>
  <c r="CF1001" i="8"/>
  <c r="CG1001" i="8" a="1"/>
  <c r="CG1001" i="8"/>
  <c r="CH1001" i="8" a="1"/>
  <c r="CH1001" i="8"/>
  <c r="CI1001" i="8" a="1"/>
  <c r="CI1001" i="8"/>
  <c r="CJ1001" i="8" a="1"/>
  <c r="CJ1001" i="8"/>
  <c r="CK1001" i="8" a="1"/>
  <c r="CK1001" i="8"/>
  <c r="CL1001" i="8" a="1"/>
  <c r="CL1001" i="8"/>
  <c r="CM1001" i="8" a="1"/>
  <c r="CM1001" i="8"/>
  <c r="CN1001" i="8" a="1"/>
  <c r="CN1001" i="8"/>
  <c r="CO1001" i="8" a="1"/>
  <c r="CO1001" i="8"/>
  <c r="BZ1002" i="8" a="1"/>
  <c r="BZ1002" i="8"/>
  <c r="CA1002" i="8" a="1"/>
  <c r="CA1002" i="8"/>
  <c r="CB1002" i="8" a="1"/>
  <c r="CB1002" i="8"/>
  <c r="CC1002" i="8" a="1"/>
  <c r="CC1002" i="8"/>
  <c r="CD1002" i="8" a="1"/>
  <c r="CD1002" i="8"/>
  <c r="CE1002" i="8" a="1"/>
  <c r="CE1002" i="8"/>
  <c r="CF1002" i="8" a="1"/>
  <c r="CF1002" i="8"/>
  <c r="CG1002" i="8" a="1"/>
  <c r="CG1002" i="8"/>
  <c r="CH1002" i="8" a="1"/>
  <c r="CH1002" i="8"/>
  <c r="CI1002" i="8" a="1"/>
  <c r="CI1002" i="8"/>
  <c r="CJ1002" i="8" a="1"/>
  <c r="CJ1002" i="8"/>
  <c r="CK1002" i="8" a="1"/>
  <c r="CK1002" i="8"/>
  <c r="CL1002" i="8" a="1"/>
  <c r="CL1002" i="8"/>
  <c r="CM1002" i="8" a="1"/>
  <c r="CM1002" i="8"/>
  <c r="CN1002" i="8" a="1"/>
  <c r="CN1002" i="8"/>
  <c r="CO1002" i="8" a="1"/>
  <c r="CO1002" i="8"/>
  <c r="BZ1003" i="8" a="1"/>
  <c r="BZ1003" i="8"/>
  <c r="CA1003" i="8" a="1"/>
  <c r="CA1003" i="8"/>
  <c r="CB1003" i="8" a="1"/>
  <c r="CB1003" i="8"/>
  <c r="CC1003" i="8" a="1"/>
  <c r="CC1003" i="8"/>
  <c r="CD1003" i="8" a="1"/>
  <c r="CD1003" i="8"/>
  <c r="CE1003" i="8" a="1"/>
  <c r="CE1003" i="8"/>
  <c r="CF1003" i="8" a="1"/>
  <c r="CF1003" i="8"/>
  <c r="CG1003" i="8" a="1"/>
  <c r="CG1003" i="8"/>
  <c r="CH1003" i="8" a="1"/>
  <c r="CH1003" i="8"/>
  <c r="CI1003" i="8" a="1"/>
  <c r="CI1003" i="8"/>
  <c r="CJ1003" i="8" a="1"/>
  <c r="CJ1003" i="8"/>
  <c r="CK1003" i="8" a="1"/>
  <c r="CK1003" i="8"/>
  <c r="CL1003" i="8" a="1"/>
  <c r="CL1003" i="8"/>
  <c r="CM1003" i="8" a="1"/>
  <c r="CM1003" i="8"/>
  <c r="CN1003" i="8" a="1"/>
  <c r="CN1003" i="8"/>
  <c r="CO1003" i="8" a="1"/>
  <c r="CO1003" i="8"/>
  <c r="BZ1004" i="8" a="1"/>
  <c r="BZ1004" i="8"/>
  <c r="CA1004" i="8" a="1"/>
  <c r="CA1004" i="8"/>
  <c r="CB1004" i="8" a="1"/>
  <c r="CB1004" i="8"/>
  <c r="CC1004" i="8" a="1"/>
  <c r="CC1004" i="8"/>
  <c r="CD1004" i="8" a="1"/>
  <c r="CD1004" i="8"/>
  <c r="CE1004" i="8" a="1"/>
  <c r="CE1004" i="8"/>
  <c r="CF1004" i="8" a="1"/>
  <c r="CF1004" i="8"/>
  <c r="CG1004" i="8" a="1"/>
  <c r="CG1004" i="8"/>
  <c r="CH1004" i="8" a="1"/>
  <c r="CH1004" i="8"/>
  <c r="CI1004" i="8" a="1"/>
  <c r="CI1004" i="8"/>
  <c r="CJ1004" i="8" a="1"/>
  <c r="CJ1004" i="8"/>
  <c r="CK1004" i="8" a="1"/>
  <c r="CK1004" i="8"/>
  <c r="CL1004" i="8" a="1"/>
  <c r="CL1004" i="8"/>
  <c r="CM1004" i="8" a="1"/>
  <c r="CM1004" i="8"/>
  <c r="CN1004" i="8" a="1"/>
  <c r="CN1004" i="8"/>
  <c r="CO1004" i="8" a="1"/>
  <c r="CO1004" i="8"/>
  <c r="BZ1005" i="8" a="1"/>
  <c r="BZ1005" i="8"/>
  <c r="CA1005" i="8" a="1"/>
  <c r="CA1005" i="8"/>
  <c r="CB1005" i="8" a="1"/>
  <c r="CB1005" i="8"/>
  <c r="CC1005" i="8" a="1"/>
  <c r="CC1005" i="8"/>
  <c r="CD1005" i="8" a="1"/>
  <c r="CD1005" i="8"/>
  <c r="CE1005" i="8" a="1"/>
  <c r="CE1005" i="8"/>
  <c r="CF1005" i="8" a="1"/>
  <c r="CF1005" i="8"/>
  <c r="CG1005" i="8" a="1"/>
  <c r="CG1005" i="8"/>
  <c r="CH1005" i="8" a="1"/>
  <c r="CH1005" i="8"/>
  <c r="CI1005" i="8" a="1"/>
  <c r="CI1005" i="8"/>
  <c r="CJ1005" i="8" a="1"/>
  <c r="CJ1005" i="8"/>
  <c r="CK1005" i="8" a="1"/>
  <c r="CK1005" i="8"/>
  <c r="CL1005" i="8" a="1"/>
  <c r="CL1005" i="8"/>
  <c r="CM1005" i="8" a="1"/>
  <c r="CM1005" i="8"/>
  <c r="CN1005" i="8" a="1"/>
  <c r="CN1005" i="8"/>
  <c r="CO1005" i="8" a="1"/>
  <c r="CO1005" i="8"/>
  <c r="BZ1006" i="8" a="1"/>
  <c r="BZ1006" i="8"/>
  <c r="CA1006" i="8" a="1"/>
  <c r="CA1006" i="8"/>
  <c r="CB1006" i="8" a="1"/>
  <c r="CB1006" i="8"/>
  <c r="CC1006" i="8" a="1"/>
  <c r="CC1006" i="8"/>
  <c r="CD1006" i="8" a="1"/>
  <c r="CD1006" i="8"/>
  <c r="CE1006" i="8" a="1"/>
  <c r="CE1006" i="8"/>
  <c r="CF1006" i="8" a="1"/>
  <c r="CF1006" i="8"/>
  <c r="CG1006" i="8" a="1"/>
  <c r="CG1006" i="8"/>
  <c r="CH1006" i="8" a="1"/>
  <c r="CH1006" i="8"/>
  <c r="CI1006" i="8" a="1"/>
  <c r="CI1006" i="8"/>
  <c r="CJ1006" i="8" a="1"/>
  <c r="CJ1006" i="8"/>
  <c r="CK1006" i="8" a="1"/>
  <c r="CK1006" i="8"/>
  <c r="CL1006" i="8" a="1"/>
  <c r="CL1006" i="8"/>
  <c r="CM1006" i="8" a="1"/>
  <c r="CM1006" i="8"/>
  <c r="CN1006" i="8" a="1"/>
  <c r="CN1006" i="8"/>
  <c r="CO1006" i="8" a="1"/>
  <c r="CO1006" i="8"/>
  <c r="BZ1007" i="8" a="1"/>
  <c r="BZ1007" i="8"/>
  <c r="CA1007" i="8" a="1"/>
  <c r="CA1007" i="8"/>
  <c r="CB1007" i="8" a="1"/>
  <c r="CB1007" i="8"/>
  <c r="CC1007" i="8" a="1"/>
  <c r="CC1007" i="8"/>
  <c r="CD1007" i="8" a="1"/>
  <c r="CD1007" i="8"/>
  <c r="CE1007" i="8" a="1"/>
  <c r="CE1007" i="8"/>
  <c r="CF1007" i="8" a="1"/>
  <c r="CF1007" i="8"/>
  <c r="CG1007" i="8" a="1"/>
  <c r="CG1007" i="8"/>
  <c r="CH1007" i="8" a="1"/>
  <c r="CH1007" i="8"/>
  <c r="CI1007" i="8" a="1"/>
  <c r="CI1007" i="8"/>
  <c r="CJ1007" i="8" a="1"/>
  <c r="CJ1007" i="8"/>
  <c r="CK1007" i="8" a="1"/>
  <c r="CK1007" i="8"/>
  <c r="CL1007" i="8" a="1"/>
  <c r="CL1007" i="8"/>
  <c r="CM1007" i="8" a="1"/>
  <c r="CM1007" i="8"/>
  <c r="CN1007" i="8" a="1"/>
  <c r="CN1007" i="8"/>
  <c r="CO1007" i="8" a="1"/>
  <c r="CO1007" i="8"/>
  <c r="BZ1008" i="8" a="1"/>
  <c r="BZ1008" i="8"/>
  <c r="CA1008" i="8" a="1"/>
  <c r="CA1008" i="8"/>
  <c r="CB1008" i="8" a="1"/>
  <c r="CB1008" i="8"/>
  <c r="CC1008" i="8" a="1"/>
  <c r="CC1008" i="8"/>
  <c r="CD1008" i="8" a="1"/>
  <c r="CD1008" i="8"/>
  <c r="CE1008" i="8" a="1"/>
  <c r="CE1008" i="8"/>
  <c r="CF1008" i="8" a="1"/>
  <c r="CF1008" i="8"/>
  <c r="CG1008" i="8" a="1"/>
  <c r="CG1008" i="8"/>
  <c r="CH1008" i="8" a="1"/>
  <c r="CH1008" i="8"/>
  <c r="CI1008" i="8" a="1"/>
  <c r="CI1008" i="8"/>
  <c r="CJ1008" i="8" a="1"/>
  <c r="CJ1008" i="8"/>
  <c r="CK1008" i="8" a="1"/>
  <c r="CK1008" i="8"/>
  <c r="CL1008" i="8" a="1"/>
  <c r="CL1008" i="8"/>
  <c r="CM1008" i="8" a="1"/>
  <c r="CM1008" i="8"/>
  <c r="CN1008" i="8" a="1"/>
  <c r="CN1008" i="8"/>
  <c r="CO1008" i="8" a="1"/>
  <c r="CO1008" i="8"/>
  <c r="BZ1009" i="8" a="1"/>
  <c r="BZ1009" i="8"/>
  <c r="CA1009" i="8" a="1"/>
  <c r="CA1009" i="8"/>
  <c r="CB1009" i="8" a="1"/>
  <c r="CB1009" i="8"/>
  <c r="CC1009" i="8" a="1"/>
  <c r="CC1009" i="8"/>
  <c r="CD1009" i="8" a="1"/>
  <c r="CD1009" i="8"/>
  <c r="CE1009" i="8" a="1"/>
  <c r="CE1009" i="8"/>
  <c r="CF1009" i="8" a="1"/>
  <c r="CF1009" i="8"/>
  <c r="CG1009" i="8" a="1"/>
  <c r="CG1009" i="8"/>
  <c r="CH1009" i="8" a="1"/>
  <c r="CH1009" i="8"/>
  <c r="CI1009" i="8" a="1"/>
  <c r="CI1009" i="8"/>
  <c r="CJ1009" i="8" a="1"/>
  <c r="CJ1009" i="8"/>
  <c r="CK1009" i="8" a="1"/>
  <c r="CK1009" i="8"/>
  <c r="CL1009" i="8" a="1"/>
  <c r="CL1009" i="8"/>
  <c r="CM1009" i="8" a="1"/>
  <c r="CM1009" i="8"/>
  <c r="CN1009" i="8" a="1"/>
  <c r="CN1009" i="8"/>
  <c r="CO1009" i="8" a="1"/>
  <c r="CO1009" i="8"/>
  <c r="BZ1010" i="8" a="1"/>
  <c r="BZ1010" i="8"/>
  <c r="CA1010" i="8" a="1"/>
  <c r="CA1010" i="8"/>
  <c r="CB1010" i="8" a="1"/>
  <c r="CB1010" i="8"/>
  <c r="CC1010" i="8" a="1"/>
  <c r="CC1010" i="8"/>
  <c r="CD1010" i="8" a="1"/>
  <c r="CD1010" i="8"/>
  <c r="CE1010" i="8" a="1"/>
  <c r="CE1010" i="8"/>
  <c r="CF1010" i="8" a="1"/>
  <c r="CF1010" i="8"/>
  <c r="CG1010" i="8" a="1"/>
  <c r="CG1010" i="8"/>
  <c r="CH1010" i="8" a="1"/>
  <c r="CH1010" i="8"/>
  <c r="CI1010" i="8" a="1"/>
  <c r="CI1010" i="8"/>
  <c r="CJ1010" i="8" a="1"/>
  <c r="CJ1010" i="8"/>
  <c r="CK1010" i="8" a="1"/>
  <c r="CK1010" i="8"/>
  <c r="CL1010" i="8" a="1"/>
  <c r="CL1010" i="8"/>
  <c r="CM1010" i="8" a="1"/>
  <c r="CM1010" i="8"/>
  <c r="CN1010" i="8" a="1"/>
  <c r="CN1010" i="8"/>
  <c r="CO1010" i="8" a="1"/>
  <c r="CO1010" i="8"/>
  <c r="BZ1011" i="8" a="1"/>
  <c r="BZ1011" i="8"/>
  <c r="CA1011" i="8" a="1"/>
  <c r="CA1011" i="8"/>
  <c r="CB1011" i="8" a="1"/>
  <c r="CB1011" i="8"/>
  <c r="CC1011" i="8" a="1"/>
  <c r="CC1011" i="8"/>
  <c r="CD1011" i="8" a="1"/>
  <c r="CD1011" i="8"/>
  <c r="CE1011" i="8" a="1"/>
  <c r="CE1011" i="8"/>
  <c r="CF1011" i="8" a="1"/>
  <c r="CF1011" i="8"/>
  <c r="CG1011" i="8" a="1"/>
  <c r="CG1011" i="8"/>
  <c r="CH1011" i="8" a="1"/>
  <c r="CH1011" i="8"/>
  <c r="CI1011" i="8" a="1"/>
  <c r="CI1011" i="8"/>
  <c r="CJ1011" i="8" a="1"/>
  <c r="CJ1011" i="8"/>
  <c r="CK1011" i="8" a="1"/>
  <c r="CK1011" i="8"/>
  <c r="CL1011" i="8" a="1"/>
  <c r="CL1011" i="8"/>
  <c r="CM1011" i="8" a="1"/>
  <c r="CM1011" i="8"/>
  <c r="CN1011" i="8" a="1"/>
  <c r="CN1011" i="8"/>
  <c r="CO1011" i="8" a="1"/>
  <c r="CO1011" i="8"/>
  <c r="BZ1012" i="8" a="1"/>
  <c r="BZ1012" i="8"/>
  <c r="CA1012" i="8" a="1"/>
  <c r="CA1012" i="8"/>
  <c r="CB1012" i="8" a="1"/>
  <c r="CB1012" i="8"/>
  <c r="CC1012" i="8" a="1"/>
  <c r="CC1012" i="8"/>
  <c r="CD1012" i="8" a="1"/>
  <c r="CD1012" i="8"/>
  <c r="CE1012" i="8" a="1"/>
  <c r="CE1012" i="8"/>
  <c r="CF1012" i="8" a="1"/>
  <c r="CF1012" i="8"/>
  <c r="CG1012" i="8" a="1"/>
  <c r="CG1012" i="8"/>
  <c r="CH1012" i="8" a="1"/>
  <c r="CH1012" i="8"/>
  <c r="CI1012" i="8" a="1"/>
  <c r="CI1012" i="8"/>
  <c r="CJ1012" i="8" a="1"/>
  <c r="CJ1012" i="8"/>
  <c r="CK1012" i="8" a="1"/>
  <c r="CK1012" i="8"/>
  <c r="CL1012" i="8" a="1"/>
  <c r="CL1012" i="8"/>
  <c r="CM1012" i="8" a="1"/>
  <c r="CM1012" i="8"/>
  <c r="CN1012" i="8" a="1"/>
  <c r="CN1012" i="8"/>
  <c r="CO1012" i="8" a="1"/>
  <c r="CO1012" i="8"/>
  <c r="BZ1013" i="8" a="1"/>
  <c r="BZ1013" i="8"/>
  <c r="CA1013" i="8" a="1"/>
  <c r="CA1013" i="8"/>
  <c r="CB1013" i="8" a="1"/>
  <c r="CB1013" i="8"/>
  <c r="CC1013" i="8" a="1"/>
  <c r="CC1013" i="8"/>
  <c r="CD1013" i="8" a="1"/>
  <c r="CD1013" i="8"/>
  <c r="CE1013" i="8" a="1"/>
  <c r="CE1013" i="8"/>
  <c r="CF1013" i="8" a="1"/>
  <c r="CF1013" i="8"/>
  <c r="CG1013" i="8" a="1"/>
  <c r="CG1013" i="8"/>
  <c r="CH1013" i="8" a="1"/>
  <c r="CH1013" i="8"/>
  <c r="CI1013" i="8" a="1"/>
  <c r="CI1013" i="8"/>
  <c r="CJ1013" i="8" a="1"/>
  <c r="CJ1013" i="8"/>
  <c r="CK1013" i="8" a="1"/>
  <c r="CK1013" i="8"/>
  <c r="CL1013" i="8" a="1"/>
  <c r="CL1013" i="8"/>
  <c r="CM1013" i="8" a="1"/>
  <c r="CM1013" i="8"/>
  <c r="CN1013" i="8" a="1"/>
  <c r="CN1013" i="8"/>
  <c r="CO1013" i="8" a="1"/>
  <c r="CO1013" i="8"/>
  <c r="BZ1014" i="8" a="1"/>
  <c r="BZ1014" i="8"/>
  <c r="CA1014" i="8" a="1"/>
  <c r="CA1014" i="8"/>
  <c r="CB1014" i="8" a="1"/>
  <c r="CB1014" i="8"/>
  <c r="CC1014" i="8" a="1"/>
  <c r="CC1014" i="8"/>
  <c r="CD1014" i="8" a="1"/>
  <c r="CD1014" i="8"/>
  <c r="CE1014" i="8" a="1"/>
  <c r="CE1014" i="8"/>
  <c r="CF1014" i="8" a="1"/>
  <c r="CF1014" i="8"/>
  <c r="CG1014" i="8" a="1"/>
  <c r="CG1014" i="8"/>
  <c r="CH1014" i="8" a="1"/>
  <c r="CH1014" i="8"/>
  <c r="CI1014" i="8" a="1"/>
  <c r="CI1014" i="8"/>
  <c r="CJ1014" i="8" a="1"/>
  <c r="CJ1014" i="8"/>
  <c r="CK1014" i="8" a="1"/>
  <c r="CK1014" i="8"/>
  <c r="CL1014" i="8" a="1"/>
  <c r="CL1014" i="8"/>
  <c r="CM1014" i="8" a="1"/>
  <c r="CM1014" i="8"/>
  <c r="CN1014" i="8" a="1"/>
  <c r="CN1014" i="8"/>
  <c r="CO1014" i="8" a="1"/>
  <c r="CO1014" i="8"/>
  <c r="BZ1015" i="8" a="1"/>
  <c r="BZ1015" i="8"/>
  <c r="CA1015" i="8" a="1"/>
  <c r="CA1015" i="8"/>
  <c r="CB1015" i="8" a="1"/>
  <c r="CB1015" i="8"/>
  <c r="CC1015" i="8" a="1"/>
  <c r="CC1015" i="8"/>
  <c r="CD1015" i="8" a="1"/>
  <c r="CD1015" i="8"/>
  <c r="CE1015" i="8" a="1"/>
  <c r="CE1015" i="8"/>
  <c r="CF1015" i="8" a="1"/>
  <c r="CF1015" i="8"/>
  <c r="CG1015" i="8" a="1"/>
  <c r="CG1015" i="8"/>
  <c r="CH1015" i="8" a="1"/>
  <c r="CH1015" i="8"/>
  <c r="CI1015" i="8" a="1"/>
  <c r="CI1015" i="8"/>
  <c r="CJ1015" i="8" a="1"/>
  <c r="CJ1015" i="8"/>
  <c r="CK1015" i="8" a="1"/>
  <c r="CK1015" i="8"/>
  <c r="CL1015" i="8" a="1"/>
  <c r="CL1015" i="8"/>
  <c r="CM1015" i="8" a="1"/>
  <c r="CM1015" i="8"/>
  <c r="CN1015" i="8" a="1"/>
  <c r="CN1015" i="8"/>
  <c r="CO1015" i="8" a="1"/>
  <c r="CO1015" i="8"/>
  <c r="BZ1016" i="8" a="1"/>
  <c r="BZ1016" i="8"/>
  <c r="CA1016" i="8" a="1"/>
  <c r="CA1016" i="8"/>
  <c r="CB1016" i="8" a="1"/>
  <c r="CB1016" i="8"/>
  <c r="CC1016" i="8" a="1"/>
  <c r="CC1016" i="8"/>
  <c r="CD1016" i="8" a="1"/>
  <c r="CD1016" i="8"/>
  <c r="CE1016" i="8" a="1"/>
  <c r="CE1016" i="8"/>
  <c r="CF1016" i="8" a="1"/>
  <c r="CF1016" i="8"/>
  <c r="CG1016" i="8" a="1"/>
  <c r="CG1016" i="8"/>
  <c r="CH1016" i="8" a="1"/>
  <c r="CH1016" i="8"/>
  <c r="CI1016" i="8" a="1"/>
  <c r="CI1016" i="8"/>
  <c r="CJ1016" i="8" a="1"/>
  <c r="CJ1016" i="8"/>
  <c r="CK1016" i="8" a="1"/>
  <c r="CK1016" i="8"/>
  <c r="CL1016" i="8" a="1"/>
  <c r="CL1016" i="8"/>
  <c r="CM1016" i="8" a="1"/>
  <c r="CM1016" i="8"/>
  <c r="CN1016" i="8" a="1"/>
  <c r="CN1016" i="8"/>
  <c r="CO1016" i="8" a="1"/>
  <c r="CO1016" i="8"/>
  <c r="BZ1017" i="8" a="1"/>
  <c r="BZ1017" i="8"/>
  <c r="CA1017" i="8" a="1"/>
  <c r="CA1017" i="8"/>
  <c r="CB1017" i="8" a="1"/>
  <c r="CB1017" i="8"/>
  <c r="CC1017" i="8" a="1"/>
  <c r="CC1017" i="8"/>
  <c r="CD1017" i="8" a="1"/>
  <c r="CD1017" i="8"/>
  <c r="CE1017" i="8" a="1"/>
  <c r="CE1017" i="8"/>
  <c r="CF1017" i="8" a="1"/>
  <c r="CF1017" i="8"/>
  <c r="CG1017" i="8" a="1"/>
  <c r="CG1017" i="8"/>
  <c r="CH1017" i="8" a="1"/>
  <c r="CH1017" i="8"/>
  <c r="CI1017" i="8" a="1"/>
  <c r="CI1017" i="8"/>
  <c r="CJ1017" i="8" a="1"/>
  <c r="CJ1017" i="8"/>
  <c r="CK1017" i="8" a="1"/>
  <c r="CK1017" i="8"/>
  <c r="CL1017" i="8" a="1"/>
  <c r="CL1017" i="8"/>
  <c r="CM1017" i="8" a="1"/>
  <c r="CM1017" i="8"/>
  <c r="CN1017" i="8" a="1"/>
  <c r="CN1017" i="8"/>
  <c r="CO1017" i="8" a="1"/>
  <c r="CO1017" i="8"/>
  <c r="BZ1018" i="8" a="1"/>
  <c r="BZ1018" i="8"/>
  <c r="CA1018" i="8" a="1"/>
  <c r="CA1018" i="8"/>
  <c r="CB1018" i="8" a="1"/>
  <c r="CB1018" i="8"/>
  <c r="CC1018" i="8" a="1"/>
  <c r="CC1018" i="8"/>
  <c r="CD1018" i="8" a="1"/>
  <c r="CD1018" i="8"/>
  <c r="CE1018" i="8" a="1"/>
  <c r="CE1018" i="8"/>
  <c r="CF1018" i="8" a="1"/>
  <c r="CF1018" i="8"/>
  <c r="CG1018" i="8" a="1"/>
  <c r="CG1018" i="8"/>
  <c r="CH1018" i="8" a="1"/>
  <c r="CH1018" i="8"/>
  <c r="CI1018" i="8" a="1"/>
  <c r="CI1018" i="8"/>
  <c r="CJ1018" i="8" a="1"/>
  <c r="CJ1018" i="8"/>
  <c r="CK1018" i="8" a="1"/>
  <c r="CK1018" i="8"/>
  <c r="CL1018" i="8" a="1"/>
  <c r="CL1018" i="8"/>
  <c r="CM1018" i="8" a="1"/>
  <c r="CM1018" i="8"/>
  <c r="CN1018" i="8" a="1"/>
  <c r="CN1018" i="8"/>
  <c r="CO1018" i="8" a="1"/>
  <c r="CO1018" i="8"/>
  <c r="BZ1019" i="8" a="1"/>
  <c r="BZ1019" i="8"/>
  <c r="CA1019" i="8" a="1"/>
  <c r="CA1019" i="8"/>
  <c r="CB1019" i="8" a="1"/>
  <c r="CB1019" i="8"/>
  <c r="CC1019" i="8" a="1"/>
  <c r="CC1019" i="8"/>
  <c r="CD1019" i="8" a="1"/>
  <c r="CD1019" i="8"/>
  <c r="CE1019" i="8" a="1"/>
  <c r="CE1019" i="8"/>
  <c r="CF1019" i="8" a="1"/>
  <c r="CF1019" i="8"/>
  <c r="CG1019" i="8" a="1"/>
  <c r="CG1019" i="8"/>
  <c r="CH1019" i="8" a="1"/>
  <c r="CH1019" i="8"/>
  <c r="CI1019" i="8" a="1"/>
  <c r="CI1019" i="8"/>
  <c r="CJ1019" i="8" a="1"/>
  <c r="CJ1019" i="8"/>
  <c r="CK1019" i="8" a="1"/>
  <c r="CK1019" i="8"/>
  <c r="CL1019" i="8" a="1"/>
  <c r="CL1019" i="8"/>
  <c r="CM1019" i="8" a="1"/>
  <c r="CM1019" i="8"/>
  <c r="CN1019" i="8" a="1"/>
  <c r="CN1019" i="8"/>
  <c r="CO1019" i="8" a="1"/>
  <c r="CO1019" i="8"/>
  <c r="BZ1020" i="8" a="1"/>
  <c r="BZ1020" i="8"/>
  <c r="CA1020" i="8" a="1"/>
  <c r="CA1020" i="8"/>
  <c r="CB1020" i="8" a="1"/>
  <c r="CB1020" i="8"/>
  <c r="CC1020" i="8" a="1"/>
  <c r="CC1020" i="8"/>
  <c r="CD1020" i="8" a="1"/>
  <c r="CD1020" i="8"/>
  <c r="CE1020" i="8" a="1"/>
  <c r="CE1020" i="8"/>
  <c r="CF1020" i="8" a="1"/>
  <c r="CF1020" i="8"/>
  <c r="CG1020" i="8" a="1"/>
  <c r="CG1020" i="8"/>
  <c r="CH1020" i="8" a="1"/>
  <c r="CH1020" i="8"/>
  <c r="CI1020" i="8" a="1"/>
  <c r="CI1020" i="8"/>
  <c r="CJ1020" i="8" a="1"/>
  <c r="CJ1020" i="8"/>
  <c r="CK1020" i="8" a="1"/>
  <c r="CK1020" i="8"/>
  <c r="CL1020" i="8" a="1"/>
  <c r="CL1020" i="8"/>
  <c r="CM1020" i="8" a="1"/>
  <c r="CM1020" i="8"/>
  <c r="CN1020" i="8" a="1"/>
  <c r="CN1020" i="8"/>
  <c r="CO1020" i="8" a="1"/>
  <c r="CO1020" i="8"/>
  <c r="BZ1021" i="8" a="1"/>
  <c r="BZ1021" i="8"/>
  <c r="CA1021" i="8" a="1"/>
  <c r="CA1021" i="8"/>
  <c r="CB1021" i="8" a="1"/>
  <c r="CB1021" i="8"/>
  <c r="CC1021" i="8" a="1"/>
  <c r="CC1021" i="8"/>
  <c r="CD1021" i="8" a="1"/>
  <c r="CD1021" i="8"/>
  <c r="CE1021" i="8" a="1"/>
  <c r="CE1021" i="8"/>
  <c r="CF1021" i="8" a="1"/>
  <c r="CF1021" i="8"/>
  <c r="CG1021" i="8" a="1"/>
  <c r="CG1021" i="8"/>
  <c r="CH1021" i="8" a="1"/>
  <c r="CH1021" i="8"/>
  <c r="CI1021" i="8" a="1"/>
  <c r="CI1021" i="8"/>
  <c r="CJ1021" i="8" a="1"/>
  <c r="CJ1021" i="8"/>
  <c r="CK1021" i="8" a="1"/>
  <c r="CK1021" i="8"/>
  <c r="CL1021" i="8" a="1"/>
  <c r="CL1021" i="8"/>
  <c r="CM1021" i="8" a="1"/>
  <c r="CM1021" i="8"/>
  <c r="CN1021" i="8" a="1"/>
  <c r="CN1021" i="8"/>
  <c r="CO1021" i="8" a="1"/>
  <c r="CO1021" i="8"/>
  <c r="BZ1022" i="8" a="1"/>
  <c r="BZ1022" i="8"/>
  <c r="CA1022" i="8" a="1"/>
  <c r="CA1022" i="8"/>
  <c r="CB1022" i="8" a="1"/>
  <c r="CB1022" i="8"/>
  <c r="CC1022" i="8" a="1"/>
  <c r="CC1022" i="8"/>
  <c r="CD1022" i="8" a="1"/>
  <c r="CD1022" i="8"/>
  <c r="CE1022" i="8" a="1"/>
  <c r="CE1022" i="8"/>
  <c r="CF1022" i="8" a="1"/>
  <c r="CF1022" i="8"/>
  <c r="CG1022" i="8" a="1"/>
  <c r="CG1022" i="8"/>
  <c r="CH1022" i="8" a="1"/>
  <c r="CH1022" i="8"/>
  <c r="CI1022" i="8" a="1"/>
  <c r="CI1022" i="8"/>
  <c r="CJ1022" i="8" a="1"/>
  <c r="CJ1022" i="8"/>
  <c r="CK1022" i="8" a="1"/>
  <c r="CK1022" i="8"/>
  <c r="CL1022" i="8" a="1"/>
  <c r="CL1022" i="8"/>
  <c r="CM1022" i="8" a="1"/>
  <c r="CM1022" i="8"/>
  <c r="CN1022" i="8" a="1"/>
  <c r="CN1022" i="8"/>
  <c r="CO1022" i="8" a="1"/>
  <c r="CO1022" i="8"/>
  <c r="BZ1023" i="8" a="1"/>
  <c r="BZ1023" i="8"/>
  <c r="CA1023" i="8" a="1"/>
  <c r="CA1023" i="8"/>
  <c r="CB1023" i="8" a="1"/>
  <c r="CB1023" i="8"/>
  <c r="CC1023" i="8" a="1"/>
  <c r="CC1023" i="8"/>
  <c r="CD1023" i="8" a="1"/>
  <c r="CD1023" i="8"/>
  <c r="CE1023" i="8" a="1"/>
  <c r="CE1023" i="8"/>
  <c r="CF1023" i="8" a="1"/>
  <c r="CF1023" i="8"/>
  <c r="CG1023" i="8" a="1"/>
  <c r="CG1023" i="8"/>
  <c r="CH1023" i="8" a="1"/>
  <c r="CH1023" i="8"/>
  <c r="CI1023" i="8" a="1"/>
  <c r="CI1023" i="8"/>
  <c r="CJ1023" i="8" a="1"/>
  <c r="CJ1023" i="8"/>
  <c r="CK1023" i="8" a="1"/>
  <c r="CK1023" i="8"/>
  <c r="CL1023" i="8" a="1"/>
  <c r="CL1023" i="8"/>
  <c r="CM1023" i="8" a="1"/>
  <c r="CM1023" i="8"/>
  <c r="CN1023" i="8" a="1"/>
  <c r="CN1023" i="8"/>
  <c r="CO1023" i="8" a="1"/>
  <c r="CO1023" i="8"/>
  <c r="BZ1024" i="8" a="1"/>
  <c r="BZ1024" i="8"/>
  <c r="CA1024" i="8" a="1"/>
  <c r="CA1024" i="8"/>
  <c r="CB1024" i="8" a="1"/>
  <c r="CB1024" i="8"/>
  <c r="CC1024" i="8" a="1"/>
  <c r="CC1024" i="8"/>
  <c r="CD1024" i="8" a="1"/>
  <c r="CD1024" i="8"/>
  <c r="CE1024" i="8" a="1"/>
  <c r="CE1024" i="8"/>
  <c r="CF1024" i="8" a="1"/>
  <c r="CF1024" i="8"/>
  <c r="CG1024" i="8" a="1"/>
  <c r="CG1024" i="8"/>
  <c r="CH1024" i="8" a="1"/>
  <c r="CH1024" i="8"/>
  <c r="CI1024" i="8" a="1"/>
  <c r="CI1024" i="8"/>
  <c r="CJ1024" i="8" a="1"/>
  <c r="CJ1024" i="8"/>
  <c r="CK1024" i="8" a="1"/>
  <c r="CK1024" i="8"/>
  <c r="CL1024" i="8" a="1"/>
  <c r="CL1024" i="8"/>
  <c r="CM1024" i="8" a="1"/>
  <c r="CM1024" i="8"/>
  <c r="CN1024" i="8" a="1"/>
  <c r="CN1024" i="8"/>
  <c r="CO1024" i="8" a="1"/>
  <c r="CO1024" i="8"/>
  <c r="BZ1025" i="8" a="1"/>
  <c r="BZ1025" i="8"/>
  <c r="CA1025" i="8" a="1"/>
  <c r="CA1025" i="8"/>
  <c r="CB1025" i="8" a="1"/>
  <c r="CB1025" i="8"/>
  <c r="CC1025" i="8" a="1"/>
  <c r="CC1025" i="8"/>
  <c r="CD1025" i="8" a="1"/>
  <c r="CD1025" i="8"/>
  <c r="CE1025" i="8" a="1"/>
  <c r="CE1025" i="8"/>
  <c r="CF1025" i="8" a="1"/>
  <c r="CF1025" i="8"/>
  <c r="CG1025" i="8" a="1"/>
  <c r="CG1025" i="8"/>
  <c r="CH1025" i="8" a="1"/>
  <c r="CH1025" i="8"/>
  <c r="CI1025" i="8" a="1"/>
  <c r="CI1025" i="8"/>
  <c r="CJ1025" i="8" a="1"/>
  <c r="CJ1025" i="8"/>
  <c r="CK1025" i="8" a="1"/>
  <c r="CK1025" i="8"/>
  <c r="CL1025" i="8" a="1"/>
  <c r="CL1025" i="8"/>
  <c r="CM1025" i="8" a="1"/>
  <c r="CM1025" i="8"/>
  <c r="CN1025" i="8" a="1"/>
  <c r="CN1025" i="8"/>
  <c r="CO1025" i="8" a="1"/>
  <c r="CO1025" i="8"/>
  <c r="BZ1026" i="8" a="1"/>
  <c r="BZ1026" i="8"/>
  <c r="CA1026" i="8" a="1"/>
  <c r="CA1026" i="8"/>
  <c r="CB1026" i="8" a="1"/>
  <c r="CB1026" i="8"/>
  <c r="CC1026" i="8" a="1"/>
  <c r="CC1026" i="8"/>
  <c r="CD1026" i="8" a="1"/>
  <c r="CD1026" i="8"/>
  <c r="CE1026" i="8" a="1"/>
  <c r="CE1026" i="8"/>
  <c r="CF1026" i="8" a="1"/>
  <c r="CF1026" i="8"/>
  <c r="CG1026" i="8" a="1"/>
  <c r="CG1026" i="8"/>
  <c r="CH1026" i="8" a="1"/>
  <c r="CH1026" i="8"/>
  <c r="CI1026" i="8" a="1"/>
  <c r="CI1026" i="8"/>
  <c r="CJ1026" i="8" a="1"/>
  <c r="CJ1026" i="8"/>
  <c r="CK1026" i="8" a="1"/>
  <c r="CK1026" i="8"/>
  <c r="CL1026" i="8" a="1"/>
  <c r="CL1026" i="8"/>
  <c r="CM1026" i="8" a="1"/>
  <c r="CM1026" i="8"/>
  <c r="CN1026" i="8" a="1"/>
  <c r="CN1026" i="8"/>
  <c r="CO1026" i="8" a="1"/>
  <c r="CO1026" i="8"/>
  <c r="BZ1027" i="8" a="1"/>
  <c r="BZ1027" i="8"/>
  <c r="CA1027" i="8" a="1"/>
  <c r="CA1027" i="8"/>
  <c r="CB1027" i="8" a="1"/>
  <c r="CB1027" i="8"/>
  <c r="CC1027" i="8" a="1"/>
  <c r="CC1027" i="8"/>
  <c r="CD1027" i="8" a="1"/>
  <c r="CD1027" i="8"/>
  <c r="CE1027" i="8" a="1"/>
  <c r="CE1027" i="8"/>
  <c r="CF1027" i="8" a="1"/>
  <c r="CF1027" i="8"/>
  <c r="CG1027" i="8" a="1"/>
  <c r="CG1027" i="8"/>
  <c r="CH1027" i="8" a="1"/>
  <c r="CH1027" i="8"/>
  <c r="CI1027" i="8" a="1"/>
  <c r="CI1027" i="8"/>
  <c r="CJ1027" i="8" a="1"/>
  <c r="CJ1027" i="8"/>
  <c r="CK1027" i="8" a="1"/>
  <c r="CK1027" i="8"/>
  <c r="CL1027" i="8" a="1"/>
  <c r="CL1027" i="8"/>
  <c r="CM1027" i="8" a="1"/>
  <c r="CM1027" i="8"/>
  <c r="CN1027" i="8" a="1"/>
  <c r="CN1027" i="8"/>
  <c r="CO1027" i="8" a="1"/>
  <c r="CO1027" i="8"/>
  <c r="BZ1028" i="8" a="1"/>
  <c r="BZ1028" i="8"/>
  <c r="CA1028" i="8" a="1"/>
  <c r="CA1028" i="8"/>
  <c r="CB1028" i="8" a="1"/>
  <c r="CB1028" i="8"/>
  <c r="CC1028" i="8" a="1"/>
  <c r="CC1028" i="8"/>
  <c r="CD1028" i="8" a="1"/>
  <c r="CD1028" i="8"/>
  <c r="CE1028" i="8" a="1"/>
  <c r="CE1028" i="8"/>
  <c r="CF1028" i="8" a="1"/>
  <c r="CF1028" i="8"/>
  <c r="CG1028" i="8" a="1"/>
  <c r="CG1028" i="8"/>
  <c r="CH1028" i="8" a="1"/>
  <c r="CH1028" i="8"/>
  <c r="CI1028" i="8" a="1"/>
  <c r="CI1028" i="8"/>
  <c r="CJ1028" i="8" a="1"/>
  <c r="CJ1028" i="8"/>
  <c r="CK1028" i="8" a="1"/>
  <c r="CK1028" i="8"/>
  <c r="CL1028" i="8" a="1"/>
  <c r="CL1028" i="8"/>
  <c r="CM1028" i="8" a="1"/>
  <c r="CM1028" i="8"/>
  <c r="CN1028" i="8" a="1"/>
  <c r="CN1028" i="8"/>
  <c r="CO1028" i="8" a="1"/>
  <c r="CO1028" i="8"/>
  <c r="BZ1029" i="8" a="1"/>
  <c r="BZ1029" i="8"/>
  <c r="CA1029" i="8" a="1"/>
  <c r="CA1029" i="8"/>
  <c r="CB1029" i="8" a="1"/>
  <c r="CB1029" i="8"/>
  <c r="CC1029" i="8" a="1"/>
  <c r="CC1029" i="8"/>
  <c r="CD1029" i="8" a="1"/>
  <c r="CD1029" i="8"/>
  <c r="CE1029" i="8" a="1"/>
  <c r="CE1029" i="8"/>
  <c r="CF1029" i="8" a="1"/>
  <c r="CF1029" i="8"/>
  <c r="CG1029" i="8" a="1"/>
  <c r="CG1029" i="8"/>
  <c r="CH1029" i="8" a="1"/>
  <c r="CH1029" i="8"/>
  <c r="CI1029" i="8" a="1"/>
  <c r="CI1029" i="8"/>
  <c r="CJ1029" i="8" a="1"/>
  <c r="CJ1029" i="8"/>
  <c r="CK1029" i="8" a="1"/>
  <c r="CK1029" i="8"/>
  <c r="CL1029" i="8" a="1"/>
  <c r="CL1029" i="8"/>
  <c r="CM1029" i="8" a="1"/>
  <c r="CM1029" i="8"/>
  <c r="CN1029" i="8" a="1"/>
  <c r="CN1029" i="8"/>
  <c r="CO1029" i="8" a="1"/>
  <c r="CO1029" i="8"/>
  <c r="BZ1030" i="8" a="1"/>
  <c r="BZ1030" i="8"/>
  <c r="CA1030" i="8" a="1"/>
  <c r="CA1030" i="8"/>
  <c r="CB1030" i="8" a="1"/>
  <c r="CB1030" i="8"/>
  <c r="CC1030" i="8" a="1"/>
  <c r="CC1030" i="8"/>
  <c r="CD1030" i="8" a="1"/>
  <c r="CD1030" i="8"/>
  <c r="CE1030" i="8" a="1"/>
  <c r="CE1030" i="8"/>
  <c r="CF1030" i="8" a="1"/>
  <c r="CF1030" i="8"/>
  <c r="CG1030" i="8" a="1"/>
  <c r="CG1030" i="8"/>
  <c r="CH1030" i="8" a="1"/>
  <c r="CH1030" i="8"/>
  <c r="CI1030" i="8" a="1"/>
  <c r="CI1030" i="8"/>
  <c r="CJ1030" i="8" a="1"/>
  <c r="CJ1030" i="8"/>
  <c r="CK1030" i="8" a="1"/>
  <c r="CK1030" i="8"/>
  <c r="CL1030" i="8" a="1"/>
  <c r="CL1030" i="8"/>
  <c r="CM1030" i="8" a="1"/>
  <c r="CM1030" i="8"/>
  <c r="CN1030" i="8" a="1"/>
  <c r="CN1030" i="8"/>
  <c r="CO1030" i="8" a="1"/>
  <c r="CO1030" i="8"/>
  <c r="BZ1031" i="8" a="1"/>
  <c r="BZ1031" i="8"/>
  <c r="CA1031" i="8" a="1"/>
  <c r="CA1031" i="8"/>
  <c r="CB1031" i="8" a="1"/>
  <c r="CB1031" i="8"/>
  <c r="CC1031" i="8" a="1"/>
  <c r="CC1031" i="8"/>
  <c r="CD1031" i="8" a="1"/>
  <c r="CD1031" i="8"/>
  <c r="CE1031" i="8" a="1"/>
  <c r="CE1031" i="8"/>
  <c r="CF1031" i="8" a="1"/>
  <c r="CF1031" i="8"/>
  <c r="CG1031" i="8" a="1"/>
  <c r="CG1031" i="8"/>
  <c r="CH1031" i="8" a="1"/>
  <c r="CH1031" i="8"/>
  <c r="CI1031" i="8" a="1"/>
  <c r="CI1031" i="8"/>
  <c r="CJ1031" i="8" a="1"/>
  <c r="CJ1031" i="8"/>
  <c r="CK1031" i="8" a="1"/>
  <c r="CK1031" i="8"/>
  <c r="CL1031" i="8" a="1"/>
  <c r="CL1031" i="8"/>
  <c r="CM1031" i="8" a="1"/>
  <c r="CM1031" i="8"/>
  <c r="CN1031" i="8" a="1"/>
  <c r="CN1031" i="8"/>
  <c r="CO1031" i="8" a="1"/>
  <c r="CO1031" i="8"/>
  <c r="BZ1032" i="8" a="1"/>
  <c r="BZ1032" i="8"/>
  <c r="CA1032" i="8" a="1"/>
  <c r="CA1032" i="8"/>
  <c r="CB1032" i="8" a="1"/>
  <c r="CB1032" i="8"/>
  <c r="CC1032" i="8" a="1"/>
  <c r="CC1032" i="8"/>
  <c r="CD1032" i="8" a="1"/>
  <c r="CD1032" i="8"/>
  <c r="CE1032" i="8" a="1"/>
  <c r="CE1032" i="8"/>
  <c r="CF1032" i="8" a="1"/>
  <c r="CF1032" i="8"/>
  <c r="CG1032" i="8" a="1"/>
  <c r="CG1032" i="8"/>
  <c r="CH1032" i="8" a="1"/>
  <c r="CH1032" i="8"/>
  <c r="CI1032" i="8" a="1"/>
  <c r="CI1032" i="8"/>
  <c r="CJ1032" i="8" a="1"/>
  <c r="CJ1032" i="8"/>
  <c r="CK1032" i="8" a="1"/>
  <c r="CK1032" i="8"/>
  <c r="CL1032" i="8" a="1"/>
  <c r="CL1032" i="8"/>
  <c r="CM1032" i="8" a="1"/>
  <c r="CM1032" i="8"/>
  <c r="CN1032" i="8" a="1"/>
  <c r="CN1032" i="8"/>
  <c r="CO1032" i="8" a="1"/>
  <c r="CO1032" i="8"/>
  <c r="BZ1033" i="8" a="1"/>
  <c r="BZ1033" i="8"/>
  <c r="CA1033" i="8" a="1"/>
  <c r="CA1033" i="8"/>
  <c r="CB1033" i="8" a="1"/>
  <c r="CB1033" i="8"/>
  <c r="CC1033" i="8" a="1"/>
  <c r="CC1033" i="8"/>
  <c r="CD1033" i="8" a="1"/>
  <c r="CD1033" i="8"/>
  <c r="CE1033" i="8" a="1"/>
  <c r="CE1033" i="8"/>
  <c r="CF1033" i="8" a="1"/>
  <c r="CF1033" i="8"/>
  <c r="CG1033" i="8" a="1"/>
  <c r="CG1033" i="8"/>
  <c r="CH1033" i="8" a="1"/>
  <c r="CH1033" i="8"/>
  <c r="CI1033" i="8" a="1"/>
  <c r="CI1033" i="8"/>
  <c r="CJ1033" i="8" a="1"/>
  <c r="CJ1033" i="8"/>
  <c r="CK1033" i="8" a="1"/>
  <c r="CK1033" i="8"/>
  <c r="CL1033" i="8" a="1"/>
  <c r="CL1033" i="8"/>
  <c r="CM1033" i="8" a="1"/>
  <c r="CM1033" i="8"/>
  <c r="CN1033" i="8" a="1"/>
  <c r="CN1033" i="8"/>
  <c r="CO1033" i="8" a="1"/>
  <c r="CO1033" i="8"/>
  <c r="BZ1034" i="8" a="1"/>
  <c r="BZ1034" i="8"/>
  <c r="CA1034" i="8" a="1"/>
  <c r="CA1034" i="8"/>
  <c r="CB1034" i="8" a="1"/>
  <c r="CB1034" i="8"/>
  <c r="CC1034" i="8" a="1"/>
  <c r="CC1034" i="8"/>
  <c r="CD1034" i="8" a="1"/>
  <c r="CD1034" i="8"/>
  <c r="CE1034" i="8" a="1"/>
  <c r="CE1034" i="8"/>
  <c r="CF1034" i="8" a="1"/>
  <c r="CF1034" i="8"/>
  <c r="CG1034" i="8" a="1"/>
  <c r="CG1034" i="8"/>
  <c r="CH1034" i="8" a="1"/>
  <c r="CH1034" i="8"/>
  <c r="CI1034" i="8" a="1"/>
  <c r="CI1034" i="8"/>
  <c r="CJ1034" i="8" a="1"/>
  <c r="CJ1034" i="8"/>
  <c r="CK1034" i="8" a="1"/>
  <c r="CK1034" i="8"/>
  <c r="CL1034" i="8" a="1"/>
  <c r="CL1034" i="8"/>
  <c r="CM1034" i="8" a="1"/>
  <c r="CM1034" i="8"/>
  <c r="CN1034" i="8" a="1"/>
  <c r="CN1034" i="8"/>
  <c r="CO1034" i="8" a="1"/>
  <c r="CO1034" i="8"/>
  <c r="BZ1035" i="8" a="1"/>
  <c r="BZ1035" i="8"/>
  <c r="CA1035" i="8" a="1"/>
  <c r="CA1035" i="8"/>
  <c r="CB1035" i="8" a="1"/>
  <c r="CB1035" i="8"/>
  <c r="CC1035" i="8" a="1"/>
  <c r="CC1035" i="8"/>
  <c r="CD1035" i="8" a="1"/>
  <c r="CD1035" i="8"/>
  <c r="CE1035" i="8" a="1"/>
  <c r="CE1035" i="8"/>
  <c r="CF1035" i="8" a="1"/>
  <c r="CF1035" i="8"/>
  <c r="CG1035" i="8" a="1"/>
  <c r="CG1035" i="8"/>
  <c r="CH1035" i="8" a="1"/>
  <c r="CH1035" i="8"/>
  <c r="CI1035" i="8" a="1"/>
  <c r="CI1035" i="8"/>
  <c r="CJ1035" i="8" a="1"/>
  <c r="CJ1035" i="8"/>
  <c r="CK1035" i="8" a="1"/>
  <c r="CK1035" i="8"/>
  <c r="CL1035" i="8" a="1"/>
  <c r="CL1035" i="8"/>
  <c r="CM1035" i="8" a="1"/>
  <c r="CM1035" i="8"/>
  <c r="CN1035" i="8" a="1"/>
  <c r="CN1035" i="8"/>
  <c r="CO1035" i="8" a="1"/>
  <c r="CO1035" i="8"/>
  <c r="BZ1036" i="8" a="1"/>
  <c r="BZ1036" i="8"/>
  <c r="CA1036" i="8" a="1"/>
  <c r="CA1036" i="8"/>
  <c r="CB1036" i="8" a="1"/>
  <c r="CB1036" i="8"/>
  <c r="CC1036" i="8" a="1"/>
  <c r="CC1036" i="8"/>
  <c r="CD1036" i="8" a="1"/>
  <c r="CD1036" i="8"/>
  <c r="CE1036" i="8" a="1"/>
  <c r="CE1036" i="8"/>
  <c r="CF1036" i="8" a="1"/>
  <c r="CF1036" i="8"/>
  <c r="CG1036" i="8" a="1"/>
  <c r="CG1036" i="8"/>
  <c r="CH1036" i="8" a="1"/>
  <c r="CH1036" i="8"/>
  <c r="CI1036" i="8" a="1"/>
  <c r="CI1036" i="8"/>
  <c r="CJ1036" i="8" a="1"/>
  <c r="CJ1036" i="8"/>
  <c r="CK1036" i="8" a="1"/>
  <c r="CK1036" i="8"/>
  <c r="CL1036" i="8" a="1"/>
  <c r="CL1036" i="8"/>
  <c r="CM1036" i="8" a="1"/>
  <c r="CM1036" i="8"/>
  <c r="CN1036" i="8" a="1"/>
  <c r="CN1036" i="8"/>
  <c r="CO1036" i="8" a="1"/>
  <c r="CO1036" i="8"/>
  <c r="BZ1037" i="8" a="1"/>
  <c r="BZ1037" i="8"/>
  <c r="CA1037" i="8" a="1"/>
  <c r="CA1037" i="8"/>
  <c r="CB1037" i="8" a="1"/>
  <c r="CB1037" i="8"/>
  <c r="CC1037" i="8" a="1"/>
  <c r="CC1037" i="8"/>
  <c r="CD1037" i="8" a="1"/>
  <c r="CD1037" i="8"/>
  <c r="CE1037" i="8" a="1"/>
  <c r="CE1037" i="8"/>
  <c r="CF1037" i="8" a="1"/>
  <c r="CF1037" i="8"/>
  <c r="CG1037" i="8" a="1"/>
  <c r="CG1037" i="8"/>
  <c r="CH1037" i="8" a="1"/>
  <c r="CH1037" i="8"/>
  <c r="CI1037" i="8" a="1"/>
  <c r="CI1037" i="8"/>
  <c r="CJ1037" i="8" a="1"/>
  <c r="CJ1037" i="8"/>
  <c r="CK1037" i="8" a="1"/>
  <c r="CK1037" i="8"/>
  <c r="CL1037" i="8" a="1"/>
  <c r="CL1037" i="8"/>
  <c r="CM1037" i="8" a="1"/>
  <c r="CM1037" i="8"/>
  <c r="CN1037" i="8" a="1"/>
  <c r="CN1037" i="8"/>
  <c r="CO1037" i="8" a="1"/>
  <c r="CO1037" i="8"/>
  <c r="BZ1038" i="8" a="1"/>
  <c r="BZ1038" i="8"/>
  <c r="CA1038" i="8" a="1"/>
  <c r="CA1038" i="8"/>
  <c r="CB1038" i="8" a="1"/>
  <c r="CB1038" i="8"/>
  <c r="CC1038" i="8" a="1"/>
  <c r="CC1038" i="8"/>
  <c r="CD1038" i="8" a="1"/>
  <c r="CD1038" i="8"/>
  <c r="CE1038" i="8" a="1"/>
  <c r="CE1038" i="8"/>
  <c r="CF1038" i="8" a="1"/>
  <c r="CF1038" i="8"/>
  <c r="CG1038" i="8" a="1"/>
  <c r="CG1038" i="8"/>
  <c r="CH1038" i="8" a="1"/>
  <c r="CH1038" i="8"/>
  <c r="CI1038" i="8" a="1"/>
  <c r="CI1038" i="8"/>
  <c r="CJ1038" i="8" a="1"/>
  <c r="CJ1038" i="8"/>
  <c r="CK1038" i="8" a="1"/>
  <c r="CK1038" i="8"/>
  <c r="CL1038" i="8" a="1"/>
  <c r="CL1038" i="8"/>
  <c r="CM1038" i="8" a="1"/>
  <c r="CM1038" i="8"/>
  <c r="CN1038" i="8" a="1"/>
  <c r="CN1038" i="8"/>
  <c r="CO1038" i="8" a="1"/>
  <c r="CO1038" i="8"/>
  <c r="BZ1039" i="8" a="1"/>
  <c r="BZ1039" i="8"/>
  <c r="CA1039" i="8" a="1"/>
  <c r="CA1039" i="8"/>
  <c r="CB1039" i="8" a="1"/>
  <c r="CB1039" i="8"/>
  <c r="CC1039" i="8" a="1"/>
  <c r="CC1039" i="8"/>
  <c r="CD1039" i="8" a="1"/>
  <c r="CD1039" i="8"/>
  <c r="CE1039" i="8" a="1"/>
  <c r="CE1039" i="8"/>
  <c r="CF1039" i="8" a="1"/>
  <c r="CF1039" i="8"/>
  <c r="CG1039" i="8" a="1"/>
  <c r="CG1039" i="8"/>
  <c r="CH1039" i="8" a="1"/>
  <c r="CH1039" i="8"/>
  <c r="CI1039" i="8" a="1"/>
  <c r="CI1039" i="8"/>
  <c r="CJ1039" i="8" a="1"/>
  <c r="CJ1039" i="8"/>
  <c r="CK1039" i="8" a="1"/>
  <c r="CK1039" i="8"/>
  <c r="CL1039" i="8" a="1"/>
  <c r="CL1039" i="8"/>
  <c r="CM1039" i="8" a="1"/>
  <c r="CM1039" i="8"/>
  <c r="CN1039" i="8" a="1"/>
  <c r="CN1039" i="8"/>
  <c r="CO1039" i="8" a="1"/>
  <c r="CO1039" i="8"/>
  <c r="BZ1040" i="8" a="1"/>
  <c r="BZ1040" i="8"/>
  <c r="CA1040" i="8" a="1"/>
  <c r="CA1040" i="8"/>
  <c r="CB1040" i="8" a="1"/>
  <c r="CB1040" i="8"/>
  <c r="CC1040" i="8" a="1"/>
  <c r="CC1040" i="8"/>
  <c r="CD1040" i="8" a="1"/>
  <c r="CD1040" i="8"/>
  <c r="CE1040" i="8" a="1"/>
  <c r="CE1040" i="8"/>
  <c r="CF1040" i="8" a="1"/>
  <c r="CF1040" i="8"/>
  <c r="CG1040" i="8" a="1"/>
  <c r="CG1040" i="8"/>
  <c r="CH1040" i="8" a="1"/>
  <c r="CH1040" i="8"/>
  <c r="CI1040" i="8" a="1"/>
  <c r="CI1040" i="8"/>
  <c r="CJ1040" i="8" a="1"/>
  <c r="CJ1040" i="8"/>
  <c r="CK1040" i="8" a="1"/>
  <c r="CK1040" i="8"/>
  <c r="CL1040" i="8" a="1"/>
  <c r="CL1040" i="8"/>
  <c r="CM1040" i="8" a="1"/>
  <c r="CM1040" i="8"/>
  <c r="CN1040" i="8" a="1"/>
  <c r="CN1040" i="8"/>
  <c r="CO1040" i="8" a="1"/>
  <c r="CO1040" i="8"/>
  <c r="BZ1041" i="8" a="1"/>
  <c r="BZ1041" i="8"/>
  <c r="CA1041" i="8" a="1"/>
  <c r="CA1041" i="8"/>
  <c r="CB1041" i="8" a="1"/>
  <c r="CB1041" i="8"/>
  <c r="CC1041" i="8" a="1"/>
  <c r="CC1041" i="8"/>
  <c r="CD1041" i="8" a="1"/>
  <c r="CD1041" i="8"/>
  <c r="CE1041" i="8" a="1"/>
  <c r="CE1041" i="8"/>
  <c r="CF1041" i="8" a="1"/>
  <c r="CF1041" i="8"/>
  <c r="CG1041" i="8" a="1"/>
  <c r="CG1041" i="8"/>
  <c r="CH1041" i="8" a="1"/>
  <c r="CH1041" i="8"/>
  <c r="CI1041" i="8" a="1"/>
  <c r="CI1041" i="8"/>
  <c r="CJ1041" i="8" a="1"/>
  <c r="CJ1041" i="8"/>
  <c r="CK1041" i="8" a="1"/>
  <c r="CK1041" i="8"/>
  <c r="CL1041" i="8" a="1"/>
  <c r="CL1041" i="8"/>
  <c r="CM1041" i="8" a="1"/>
  <c r="CM1041" i="8"/>
  <c r="CN1041" i="8" a="1"/>
  <c r="CN1041" i="8"/>
  <c r="CO1041" i="8" a="1"/>
  <c r="CO1041" i="8"/>
  <c r="BZ1042" i="8" a="1"/>
  <c r="BZ1042" i="8"/>
  <c r="CA1042" i="8" a="1"/>
  <c r="CA1042" i="8"/>
  <c r="CB1042" i="8" a="1"/>
  <c r="CB1042" i="8"/>
  <c r="CC1042" i="8" a="1"/>
  <c r="CC1042" i="8"/>
  <c r="CD1042" i="8" a="1"/>
  <c r="CD1042" i="8"/>
  <c r="CE1042" i="8" a="1"/>
  <c r="CE1042" i="8"/>
  <c r="CF1042" i="8" a="1"/>
  <c r="CF1042" i="8"/>
  <c r="CG1042" i="8" a="1"/>
  <c r="CG1042" i="8"/>
  <c r="CH1042" i="8" a="1"/>
  <c r="CH1042" i="8"/>
  <c r="CI1042" i="8" a="1"/>
  <c r="CI1042" i="8"/>
  <c r="CJ1042" i="8" a="1"/>
  <c r="CJ1042" i="8"/>
  <c r="CK1042" i="8" a="1"/>
  <c r="CK1042" i="8"/>
  <c r="CL1042" i="8" a="1"/>
  <c r="CL1042" i="8"/>
  <c r="CM1042" i="8" a="1"/>
  <c r="CM1042" i="8"/>
  <c r="CN1042" i="8" a="1"/>
  <c r="CN1042" i="8"/>
  <c r="CO1042" i="8" a="1"/>
  <c r="CO1042" i="8"/>
  <c r="BZ1043" i="8" a="1"/>
  <c r="BZ1043" i="8"/>
  <c r="CA1043" i="8" a="1"/>
  <c r="CA1043" i="8"/>
  <c r="CB1043" i="8" a="1"/>
  <c r="CB1043" i="8"/>
  <c r="CC1043" i="8" a="1"/>
  <c r="CC1043" i="8"/>
  <c r="CD1043" i="8" a="1"/>
  <c r="CD1043" i="8"/>
  <c r="CE1043" i="8" a="1"/>
  <c r="CE1043" i="8"/>
  <c r="CF1043" i="8" a="1"/>
  <c r="CF1043" i="8"/>
  <c r="CG1043" i="8" a="1"/>
  <c r="CG1043" i="8"/>
  <c r="CH1043" i="8" a="1"/>
  <c r="CH1043" i="8"/>
  <c r="CI1043" i="8" a="1"/>
  <c r="CI1043" i="8"/>
  <c r="CJ1043" i="8" a="1"/>
  <c r="CJ1043" i="8"/>
  <c r="CK1043" i="8" a="1"/>
  <c r="CK1043" i="8"/>
  <c r="CL1043" i="8" a="1"/>
  <c r="CL1043" i="8"/>
  <c r="CM1043" i="8" a="1"/>
  <c r="CM1043" i="8"/>
  <c r="CN1043" i="8" a="1"/>
  <c r="CN1043" i="8"/>
  <c r="CO1043" i="8" a="1"/>
  <c r="CO1043" i="8"/>
  <c r="BZ1044" i="8" a="1"/>
  <c r="BZ1044" i="8"/>
  <c r="CA1044" i="8" a="1"/>
  <c r="CA1044" i="8"/>
  <c r="CB1044" i="8" a="1"/>
  <c r="CB1044" i="8"/>
  <c r="CC1044" i="8" a="1"/>
  <c r="CC1044" i="8"/>
  <c r="CD1044" i="8" a="1"/>
  <c r="CD1044" i="8"/>
  <c r="CE1044" i="8" a="1"/>
  <c r="CE1044" i="8"/>
  <c r="CF1044" i="8" a="1"/>
  <c r="CF1044" i="8"/>
  <c r="CG1044" i="8" a="1"/>
  <c r="CG1044" i="8"/>
  <c r="CH1044" i="8" a="1"/>
  <c r="CH1044" i="8"/>
  <c r="CI1044" i="8" a="1"/>
  <c r="CI1044" i="8"/>
  <c r="CJ1044" i="8" a="1"/>
  <c r="CJ1044" i="8"/>
  <c r="CK1044" i="8" a="1"/>
  <c r="CK1044" i="8"/>
  <c r="CL1044" i="8" a="1"/>
  <c r="CL1044" i="8"/>
  <c r="CM1044" i="8" a="1"/>
  <c r="CM1044" i="8"/>
  <c r="CN1044" i="8" a="1"/>
  <c r="CN1044" i="8"/>
  <c r="CO1044" i="8" a="1"/>
  <c r="CO1044" i="8"/>
  <c r="BZ1045" i="8" a="1"/>
  <c r="BZ1045" i="8"/>
  <c r="CA1045" i="8" a="1"/>
  <c r="CA1045" i="8"/>
  <c r="CB1045" i="8" a="1"/>
  <c r="CB1045" i="8"/>
  <c r="CC1045" i="8" a="1"/>
  <c r="CC1045" i="8"/>
  <c r="CD1045" i="8" a="1"/>
  <c r="CD1045" i="8"/>
  <c r="CE1045" i="8" a="1"/>
  <c r="CE1045" i="8"/>
  <c r="CF1045" i="8" a="1"/>
  <c r="CF1045" i="8"/>
  <c r="CG1045" i="8" a="1"/>
  <c r="CG1045" i="8"/>
  <c r="CH1045" i="8" a="1"/>
  <c r="CH1045" i="8"/>
  <c r="CI1045" i="8" a="1"/>
  <c r="CI1045" i="8"/>
  <c r="CJ1045" i="8" a="1"/>
  <c r="CJ1045" i="8"/>
  <c r="CK1045" i="8" a="1"/>
  <c r="CK1045" i="8"/>
  <c r="CL1045" i="8" a="1"/>
  <c r="CL1045" i="8"/>
  <c r="CM1045" i="8" a="1"/>
  <c r="CM1045" i="8"/>
  <c r="CN1045" i="8" a="1"/>
  <c r="CN1045" i="8"/>
  <c r="CO1045" i="8" a="1"/>
  <c r="CO1045" i="8"/>
  <c r="BZ1046" i="8" a="1"/>
  <c r="BZ1046" i="8"/>
  <c r="CA1046" i="8" a="1"/>
  <c r="CA1046" i="8"/>
  <c r="CB1046" i="8" a="1"/>
  <c r="CB1046" i="8"/>
  <c r="CC1046" i="8" a="1"/>
  <c r="CC1046" i="8"/>
  <c r="CD1046" i="8" a="1"/>
  <c r="CD1046" i="8"/>
  <c r="CE1046" i="8" a="1"/>
  <c r="CE1046" i="8"/>
  <c r="CF1046" i="8" a="1"/>
  <c r="CF1046" i="8"/>
  <c r="CG1046" i="8" a="1"/>
  <c r="CG1046" i="8"/>
  <c r="CH1046" i="8" a="1"/>
  <c r="CH1046" i="8"/>
  <c r="CI1046" i="8" a="1"/>
  <c r="CI1046" i="8"/>
  <c r="CJ1046" i="8" a="1"/>
  <c r="CJ1046" i="8"/>
  <c r="CK1046" i="8" a="1"/>
  <c r="CK1046" i="8"/>
  <c r="CL1046" i="8" a="1"/>
  <c r="CL1046" i="8"/>
  <c r="CM1046" i="8" a="1"/>
  <c r="CM1046" i="8"/>
  <c r="CN1046" i="8" a="1"/>
  <c r="CN1046" i="8"/>
  <c r="CO1046" i="8" a="1"/>
  <c r="CO1046" i="8"/>
  <c r="BZ1047" i="8" a="1"/>
  <c r="BZ1047" i="8"/>
  <c r="CA1047" i="8" a="1"/>
  <c r="CA1047" i="8"/>
  <c r="CB1047" i="8" a="1"/>
  <c r="CB1047" i="8"/>
  <c r="CC1047" i="8" a="1"/>
  <c r="CC1047" i="8"/>
  <c r="CD1047" i="8" a="1"/>
  <c r="CD1047" i="8"/>
  <c r="CE1047" i="8" a="1"/>
  <c r="CE1047" i="8"/>
  <c r="CF1047" i="8" a="1"/>
  <c r="CF1047" i="8"/>
  <c r="CG1047" i="8" a="1"/>
  <c r="CG1047" i="8"/>
  <c r="CH1047" i="8" a="1"/>
  <c r="CH1047" i="8"/>
  <c r="CI1047" i="8" a="1"/>
  <c r="CI1047" i="8"/>
  <c r="CJ1047" i="8" a="1"/>
  <c r="CJ1047" i="8"/>
  <c r="CK1047" i="8" a="1"/>
  <c r="CK1047" i="8"/>
  <c r="CL1047" i="8" a="1"/>
  <c r="CL1047" i="8"/>
  <c r="CM1047" i="8" a="1"/>
  <c r="CM1047" i="8"/>
  <c r="CN1047" i="8" a="1"/>
  <c r="CN1047" i="8"/>
  <c r="CO1047" i="8" a="1"/>
  <c r="CO1047" i="8"/>
  <c r="BZ1048" i="8" a="1"/>
  <c r="BZ1048" i="8"/>
  <c r="CA1048" i="8" a="1"/>
  <c r="CA1048" i="8"/>
  <c r="CB1048" i="8" a="1"/>
  <c r="CB1048" i="8"/>
  <c r="CC1048" i="8" a="1"/>
  <c r="CC1048" i="8"/>
  <c r="CD1048" i="8" a="1"/>
  <c r="CD1048" i="8"/>
  <c r="CE1048" i="8" a="1"/>
  <c r="CE1048" i="8"/>
  <c r="CF1048" i="8" a="1"/>
  <c r="CF1048" i="8"/>
  <c r="CG1048" i="8" a="1"/>
  <c r="CG1048" i="8"/>
  <c r="CH1048" i="8" a="1"/>
  <c r="CH1048" i="8"/>
  <c r="CI1048" i="8" a="1"/>
  <c r="CI1048" i="8"/>
  <c r="CJ1048" i="8" a="1"/>
  <c r="CJ1048" i="8"/>
  <c r="CK1048" i="8" a="1"/>
  <c r="CK1048" i="8"/>
  <c r="CL1048" i="8" a="1"/>
  <c r="CL1048" i="8"/>
  <c r="CM1048" i="8" a="1"/>
  <c r="CM1048" i="8"/>
  <c r="CN1048" i="8" a="1"/>
  <c r="CN1048" i="8"/>
  <c r="CO1048" i="8" a="1"/>
  <c r="CO1048" i="8"/>
  <c r="BZ1049" i="8" a="1"/>
  <c r="BZ1049" i="8"/>
  <c r="CA1049" i="8" a="1"/>
  <c r="CA1049" i="8"/>
  <c r="CB1049" i="8" a="1"/>
  <c r="CB1049" i="8"/>
  <c r="CC1049" i="8" a="1"/>
  <c r="CC1049" i="8"/>
  <c r="CD1049" i="8" a="1"/>
  <c r="CD1049" i="8"/>
  <c r="CE1049" i="8" a="1"/>
  <c r="CE1049" i="8"/>
  <c r="CF1049" i="8" a="1"/>
  <c r="CF1049" i="8"/>
  <c r="CG1049" i="8" a="1"/>
  <c r="CG1049" i="8"/>
  <c r="CH1049" i="8" a="1"/>
  <c r="CH1049" i="8"/>
  <c r="CI1049" i="8" a="1"/>
  <c r="CI1049" i="8"/>
  <c r="CJ1049" i="8" a="1"/>
  <c r="CJ1049" i="8"/>
  <c r="CK1049" i="8" a="1"/>
  <c r="CK1049" i="8"/>
  <c r="CL1049" i="8" a="1"/>
  <c r="CL1049" i="8"/>
  <c r="CM1049" i="8" a="1"/>
  <c r="CM1049" i="8"/>
  <c r="CN1049" i="8" a="1"/>
  <c r="CN1049" i="8"/>
  <c r="CO1049" i="8" a="1"/>
  <c r="CO1049" i="8"/>
  <c r="BZ1050" i="8" a="1"/>
  <c r="BZ1050" i="8"/>
  <c r="CA1050" i="8" a="1"/>
  <c r="CA1050" i="8"/>
  <c r="CB1050" i="8" a="1"/>
  <c r="CB1050" i="8"/>
  <c r="CC1050" i="8" a="1"/>
  <c r="CC1050" i="8"/>
  <c r="CD1050" i="8" a="1"/>
  <c r="CD1050" i="8"/>
  <c r="CE1050" i="8" a="1"/>
  <c r="CE1050" i="8"/>
  <c r="CF1050" i="8" a="1"/>
  <c r="CF1050" i="8"/>
  <c r="CG1050" i="8" a="1"/>
  <c r="CG1050" i="8"/>
  <c r="CH1050" i="8" a="1"/>
  <c r="CH1050" i="8"/>
  <c r="CI1050" i="8" a="1"/>
  <c r="CI1050" i="8"/>
  <c r="CJ1050" i="8" a="1"/>
  <c r="CJ1050" i="8"/>
  <c r="CK1050" i="8" a="1"/>
  <c r="CK1050" i="8"/>
  <c r="CL1050" i="8" a="1"/>
  <c r="CL1050" i="8"/>
  <c r="CM1050" i="8" a="1"/>
  <c r="CM1050" i="8"/>
  <c r="CN1050" i="8" a="1"/>
  <c r="CN1050" i="8"/>
  <c r="CO1050" i="8" a="1"/>
  <c r="CO1050" i="8"/>
  <c r="BZ1051" i="8" a="1"/>
  <c r="BZ1051" i="8"/>
  <c r="CA1051" i="8" a="1"/>
  <c r="CA1051" i="8"/>
  <c r="CB1051" i="8" a="1"/>
  <c r="CB1051" i="8"/>
  <c r="CC1051" i="8" a="1"/>
  <c r="CC1051" i="8"/>
  <c r="CD1051" i="8" a="1"/>
  <c r="CD1051" i="8"/>
  <c r="CE1051" i="8" a="1"/>
  <c r="CE1051" i="8"/>
  <c r="CF1051" i="8" a="1"/>
  <c r="CF1051" i="8"/>
  <c r="CG1051" i="8" a="1"/>
  <c r="CG1051" i="8"/>
  <c r="CH1051" i="8" a="1"/>
  <c r="CH1051" i="8"/>
  <c r="CI1051" i="8" a="1"/>
  <c r="CI1051" i="8"/>
  <c r="CJ1051" i="8" a="1"/>
  <c r="CJ1051" i="8"/>
  <c r="CK1051" i="8" a="1"/>
  <c r="CK1051" i="8"/>
  <c r="CL1051" i="8" a="1"/>
  <c r="CL1051" i="8"/>
  <c r="CM1051" i="8" a="1"/>
  <c r="CM1051" i="8"/>
  <c r="CN1051" i="8" a="1"/>
  <c r="CN1051" i="8"/>
  <c r="CO1051" i="8" a="1"/>
  <c r="CO1051" i="8"/>
  <c r="BZ1052" i="8" a="1"/>
  <c r="BZ1052" i="8"/>
  <c r="CA1052" i="8" a="1"/>
  <c r="CA1052" i="8"/>
  <c r="CB1052" i="8" a="1"/>
  <c r="CB1052" i="8"/>
  <c r="CC1052" i="8" a="1"/>
  <c r="CC1052" i="8"/>
  <c r="CD1052" i="8" a="1"/>
  <c r="CD1052" i="8"/>
  <c r="CE1052" i="8" a="1"/>
  <c r="CE1052" i="8"/>
  <c r="CF1052" i="8" a="1"/>
  <c r="CF1052" i="8"/>
  <c r="CG1052" i="8" a="1"/>
  <c r="CG1052" i="8"/>
  <c r="CH1052" i="8" a="1"/>
  <c r="CH1052" i="8"/>
  <c r="CI1052" i="8" a="1"/>
  <c r="CI1052" i="8"/>
  <c r="CJ1052" i="8" a="1"/>
  <c r="CJ1052" i="8"/>
  <c r="CK1052" i="8" a="1"/>
  <c r="CK1052" i="8"/>
  <c r="CL1052" i="8" a="1"/>
  <c r="CL1052" i="8"/>
  <c r="CM1052" i="8" a="1"/>
  <c r="CM1052" i="8"/>
  <c r="CN1052" i="8" a="1"/>
  <c r="CN1052" i="8"/>
  <c r="CO1052" i="8" a="1"/>
  <c r="CO1052" i="8"/>
  <c r="BZ1053" i="8" a="1"/>
  <c r="BZ1053" i="8"/>
  <c r="CA1053" i="8" a="1"/>
  <c r="CA1053" i="8"/>
  <c r="CB1053" i="8" a="1"/>
  <c r="CB1053" i="8"/>
  <c r="CC1053" i="8" a="1"/>
  <c r="CC1053" i="8"/>
  <c r="CD1053" i="8" a="1"/>
  <c r="CD1053" i="8"/>
  <c r="CE1053" i="8" a="1"/>
  <c r="CE1053" i="8"/>
  <c r="CF1053" i="8" a="1"/>
  <c r="CF1053" i="8"/>
  <c r="CG1053" i="8" a="1"/>
  <c r="CG1053" i="8"/>
  <c r="CH1053" i="8" a="1"/>
  <c r="CH1053" i="8"/>
  <c r="CI1053" i="8" a="1"/>
  <c r="CI1053" i="8"/>
  <c r="CJ1053" i="8" a="1"/>
  <c r="CJ1053" i="8"/>
  <c r="CK1053" i="8" a="1"/>
  <c r="CK1053" i="8"/>
  <c r="CL1053" i="8" a="1"/>
  <c r="CL1053" i="8"/>
  <c r="CM1053" i="8" a="1"/>
  <c r="CM1053" i="8"/>
  <c r="CN1053" i="8" a="1"/>
  <c r="CN1053" i="8"/>
  <c r="CO1053" i="8" a="1"/>
  <c r="CO1053" i="8"/>
  <c r="BZ1054" i="8" a="1"/>
  <c r="BZ1054" i="8"/>
  <c r="CA1054" i="8" a="1"/>
  <c r="CA1054" i="8"/>
  <c r="CB1054" i="8" a="1"/>
  <c r="CB1054" i="8"/>
  <c r="CC1054" i="8" a="1"/>
  <c r="CC1054" i="8"/>
  <c r="CD1054" i="8" a="1"/>
  <c r="CD1054" i="8"/>
  <c r="CE1054" i="8" a="1"/>
  <c r="CE1054" i="8"/>
  <c r="CF1054" i="8" a="1"/>
  <c r="CF1054" i="8"/>
  <c r="CG1054" i="8" a="1"/>
  <c r="CG1054" i="8"/>
  <c r="CH1054" i="8" a="1"/>
  <c r="CH1054" i="8"/>
  <c r="CI1054" i="8" a="1"/>
  <c r="CI1054" i="8"/>
  <c r="CJ1054" i="8" a="1"/>
  <c r="CJ1054" i="8"/>
  <c r="CK1054" i="8" a="1"/>
  <c r="CK1054" i="8"/>
  <c r="CL1054" i="8" a="1"/>
  <c r="CL1054" i="8"/>
  <c r="CM1054" i="8" a="1"/>
  <c r="CM1054" i="8"/>
  <c r="CN1054" i="8" a="1"/>
  <c r="CN1054" i="8"/>
  <c r="CO1054" i="8" a="1"/>
  <c r="CO1054" i="8"/>
  <c r="BZ1055" i="8" a="1"/>
  <c r="BZ1055" i="8"/>
  <c r="CA1055" i="8" a="1"/>
  <c r="CA1055" i="8"/>
  <c r="CB1055" i="8" a="1"/>
  <c r="CB1055" i="8"/>
  <c r="CC1055" i="8" a="1"/>
  <c r="CC1055" i="8"/>
  <c r="CD1055" i="8" a="1"/>
  <c r="CD1055" i="8"/>
  <c r="CE1055" i="8" a="1"/>
  <c r="CE1055" i="8"/>
  <c r="CF1055" i="8" a="1"/>
  <c r="CF1055" i="8"/>
  <c r="CG1055" i="8" a="1"/>
  <c r="CG1055" i="8"/>
  <c r="CH1055" i="8" a="1"/>
  <c r="CH1055" i="8"/>
  <c r="CI1055" i="8" a="1"/>
  <c r="CI1055" i="8"/>
  <c r="CJ1055" i="8" a="1"/>
  <c r="CJ1055" i="8"/>
  <c r="CK1055" i="8" a="1"/>
  <c r="CK1055" i="8"/>
  <c r="CL1055" i="8" a="1"/>
  <c r="CL1055" i="8"/>
  <c r="CM1055" i="8" a="1"/>
  <c r="CM1055" i="8"/>
  <c r="CN1055" i="8" a="1"/>
  <c r="CN1055" i="8"/>
  <c r="CO1055" i="8" a="1"/>
  <c r="CO1055" i="8"/>
  <c r="BZ1056" i="8" a="1"/>
  <c r="BZ1056" i="8"/>
  <c r="CA1056" i="8" a="1"/>
  <c r="CA1056" i="8"/>
  <c r="CB1056" i="8" a="1"/>
  <c r="CB1056" i="8"/>
  <c r="CC1056" i="8" a="1"/>
  <c r="CC1056" i="8"/>
  <c r="CD1056" i="8" a="1"/>
  <c r="CD1056" i="8"/>
  <c r="CE1056" i="8" a="1"/>
  <c r="CE1056" i="8"/>
  <c r="CF1056" i="8" a="1"/>
  <c r="CF1056" i="8"/>
  <c r="CG1056" i="8" a="1"/>
  <c r="CG1056" i="8"/>
  <c r="CH1056" i="8" a="1"/>
  <c r="CH1056" i="8"/>
  <c r="CI1056" i="8" a="1"/>
  <c r="CI1056" i="8"/>
  <c r="CJ1056" i="8" a="1"/>
  <c r="CJ1056" i="8"/>
  <c r="CK1056" i="8" a="1"/>
  <c r="CK1056" i="8"/>
  <c r="CL1056" i="8" a="1"/>
  <c r="CL1056" i="8"/>
  <c r="CM1056" i="8" a="1"/>
  <c r="CM1056" i="8"/>
  <c r="CN1056" i="8" a="1"/>
  <c r="CN1056" i="8"/>
  <c r="CO1056" i="8" a="1"/>
  <c r="CO1056" i="8"/>
  <c r="BZ1057" i="8" a="1"/>
  <c r="BZ1057" i="8"/>
  <c r="CA1057" i="8" a="1"/>
  <c r="CA1057" i="8"/>
  <c r="CB1057" i="8" a="1"/>
  <c r="CB1057" i="8"/>
  <c r="CC1057" i="8" a="1"/>
  <c r="CC1057" i="8"/>
  <c r="CD1057" i="8" a="1"/>
  <c r="CD1057" i="8"/>
  <c r="CE1057" i="8" a="1"/>
  <c r="CE1057" i="8"/>
  <c r="CF1057" i="8" a="1"/>
  <c r="CF1057" i="8"/>
  <c r="CG1057" i="8" a="1"/>
  <c r="CG1057" i="8"/>
  <c r="CH1057" i="8" a="1"/>
  <c r="CH1057" i="8"/>
  <c r="CI1057" i="8" a="1"/>
  <c r="CI1057" i="8"/>
  <c r="CJ1057" i="8" a="1"/>
  <c r="CJ1057" i="8"/>
  <c r="CK1057" i="8" a="1"/>
  <c r="CK1057" i="8"/>
  <c r="CL1057" i="8" a="1"/>
  <c r="CL1057" i="8"/>
  <c r="CM1057" i="8" a="1"/>
  <c r="CM1057" i="8"/>
  <c r="CN1057" i="8" a="1"/>
  <c r="CN1057" i="8"/>
  <c r="CO1057" i="8" a="1"/>
  <c r="CO1057" i="8"/>
  <c r="BZ1058" i="8" a="1"/>
  <c r="BZ1058" i="8"/>
  <c r="CA1058" i="8" a="1"/>
  <c r="CA1058" i="8"/>
  <c r="CB1058" i="8" a="1"/>
  <c r="CB1058" i="8"/>
  <c r="CC1058" i="8" a="1"/>
  <c r="CC1058" i="8"/>
  <c r="CD1058" i="8" a="1"/>
  <c r="CD1058" i="8"/>
  <c r="CE1058" i="8" a="1"/>
  <c r="CE1058" i="8"/>
  <c r="CF1058" i="8" a="1"/>
  <c r="CF1058" i="8"/>
  <c r="CG1058" i="8" a="1"/>
  <c r="CG1058" i="8"/>
  <c r="CH1058" i="8" a="1"/>
  <c r="CH1058" i="8"/>
  <c r="CI1058" i="8" a="1"/>
  <c r="CI1058" i="8"/>
  <c r="CJ1058" i="8" a="1"/>
  <c r="CJ1058" i="8"/>
  <c r="CK1058" i="8" a="1"/>
  <c r="CK1058" i="8"/>
  <c r="CL1058" i="8" a="1"/>
  <c r="CL1058" i="8"/>
  <c r="CM1058" i="8" a="1"/>
  <c r="CM1058" i="8"/>
  <c r="CN1058" i="8" a="1"/>
  <c r="CN1058" i="8"/>
  <c r="CO1058" i="8" a="1"/>
  <c r="CO1058" i="8"/>
  <c r="BZ1059" i="8" a="1"/>
  <c r="BZ1059" i="8"/>
  <c r="CA1059" i="8" a="1"/>
  <c r="CA1059" i="8"/>
  <c r="CB1059" i="8" a="1"/>
  <c r="CB1059" i="8"/>
  <c r="CC1059" i="8" a="1"/>
  <c r="CC1059" i="8"/>
  <c r="CD1059" i="8" a="1"/>
  <c r="CD1059" i="8"/>
  <c r="CE1059" i="8" a="1"/>
  <c r="CE1059" i="8"/>
  <c r="CF1059" i="8" a="1"/>
  <c r="CF1059" i="8"/>
  <c r="CG1059" i="8" a="1"/>
  <c r="CG1059" i="8"/>
  <c r="CH1059" i="8" a="1"/>
  <c r="CH1059" i="8"/>
  <c r="CI1059" i="8" a="1"/>
  <c r="CI1059" i="8"/>
  <c r="CJ1059" i="8" a="1"/>
  <c r="CJ1059" i="8"/>
  <c r="CK1059" i="8" a="1"/>
  <c r="CK1059" i="8"/>
  <c r="CL1059" i="8" a="1"/>
  <c r="CL1059" i="8"/>
  <c r="CM1059" i="8" a="1"/>
  <c r="CM1059" i="8"/>
  <c r="CN1059" i="8" a="1"/>
  <c r="CN1059" i="8"/>
  <c r="CO1059" i="8" a="1"/>
  <c r="CO1059" i="8"/>
  <c r="BZ1060" i="8" a="1"/>
  <c r="BZ1060" i="8"/>
  <c r="CA1060" i="8" a="1"/>
  <c r="CA1060" i="8"/>
  <c r="CB1060" i="8" a="1"/>
  <c r="CB1060" i="8"/>
  <c r="CC1060" i="8" a="1"/>
  <c r="CC1060" i="8"/>
  <c r="CD1060" i="8" a="1"/>
  <c r="CD1060" i="8"/>
  <c r="CE1060" i="8" a="1"/>
  <c r="CE1060" i="8"/>
  <c r="CF1060" i="8" a="1"/>
  <c r="CF1060" i="8"/>
  <c r="CG1060" i="8" a="1"/>
  <c r="CG1060" i="8"/>
  <c r="CH1060" i="8" a="1"/>
  <c r="CH1060" i="8"/>
  <c r="CI1060" i="8" a="1"/>
  <c r="CI1060" i="8"/>
  <c r="CJ1060" i="8" a="1"/>
  <c r="CJ1060" i="8"/>
  <c r="CK1060" i="8" a="1"/>
  <c r="CK1060" i="8"/>
  <c r="CL1060" i="8" a="1"/>
  <c r="CL1060" i="8"/>
  <c r="CM1060" i="8" a="1"/>
  <c r="CM1060" i="8"/>
  <c r="CN1060" i="8" a="1"/>
  <c r="CN1060" i="8"/>
  <c r="CO1060" i="8" a="1"/>
  <c r="CO1060" i="8"/>
  <c r="BZ1061" i="8" a="1"/>
  <c r="BZ1061" i="8"/>
  <c r="CA1061" i="8" a="1"/>
  <c r="CA1061" i="8"/>
  <c r="CB1061" i="8" a="1"/>
  <c r="CB1061" i="8"/>
  <c r="CC1061" i="8" a="1"/>
  <c r="CC1061" i="8"/>
  <c r="CD1061" i="8" a="1"/>
  <c r="CD1061" i="8"/>
  <c r="CE1061" i="8" a="1"/>
  <c r="CE1061" i="8"/>
  <c r="CF1061" i="8" a="1"/>
  <c r="CF1061" i="8"/>
  <c r="CG1061" i="8" a="1"/>
  <c r="CG1061" i="8"/>
  <c r="CH1061" i="8" a="1"/>
  <c r="CH1061" i="8"/>
  <c r="CI1061" i="8" a="1"/>
  <c r="CI1061" i="8"/>
  <c r="CJ1061" i="8" a="1"/>
  <c r="CJ1061" i="8"/>
  <c r="CK1061" i="8" a="1"/>
  <c r="CK1061" i="8"/>
  <c r="CL1061" i="8" a="1"/>
  <c r="CL1061" i="8"/>
  <c r="CM1061" i="8" a="1"/>
  <c r="CM1061" i="8"/>
  <c r="CN1061" i="8" a="1"/>
  <c r="CN1061" i="8"/>
  <c r="CO1061" i="8" a="1"/>
  <c r="CO1061" i="8"/>
  <c r="BZ1062" i="8" a="1"/>
  <c r="BZ1062" i="8"/>
  <c r="CA1062" i="8" a="1"/>
  <c r="CA1062" i="8"/>
  <c r="CB1062" i="8" a="1"/>
  <c r="CB1062" i="8"/>
  <c r="CC1062" i="8" a="1"/>
  <c r="CC1062" i="8"/>
  <c r="CD1062" i="8" a="1"/>
  <c r="CD1062" i="8"/>
  <c r="CE1062" i="8" a="1"/>
  <c r="CE1062" i="8"/>
  <c r="CF1062" i="8" a="1"/>
  <c r="CF1062" i="8"/>
  <c r="CG1062" i="8" a="1"/>
  <c r="CG1062" i="8"/>
  <c r="CH1062" i="8" a="1"/>
  <c r="CH1062" i="8"/>
  <c r="CI1062" i="8" a="1"/>
  <c r="CI1062" i="8"/>
  <c r="CJ1062" i="8" a="1"/>
  <c r="CJ1062" i="8"/>
  <c r="CK1062" i="8" a="1"/>
  <c r="CK1062" i="8"/>
  <c r="CL1062" i="8" a="1"/>
  <c r="CL1062" i="8"/>
  <c r="CM1062" i="8" a="1"/>
  <c r="CM1062" i="8"/>
  <c r="CN1062" i="8" a="1"/>
  <c r="CN1062" i="8"/>
  <c r="CO1062" i="8" a="1"/>
  <c r="CO1062" i="8"/>
  <c r="BZ1063" i="8" a="1"/>
  <c r="BZ1063" i="8"/>
  <c r="CA1063" i="8" a="1"/>
  <c r="CA1063" i="8"/>
  <c r="CB1063" i="8" a="1"/>
  <c r="CB1063" i="8"/>
  <c r="CC1063" i="8" a="1"/>
  <c r="CC1063" i="8"/>
  <c r="CD1063" i="8" a="1"/>
  <c r="CD1063" i="8"/>
  <c r="CE1063" i="8" a="1"/>
  <c r="CE1063" i="8"/>
  <c r="CF1063" i="8" a="1"/>
  <c r="CF1063" i="8"/>
  <c r="CG1063" i="8" a="1"/>
  <c r="CG1063" i="8"/>
  <c r="CH1063" i="8" a="1"/>
  <c r="CH1063" i="8"/>
  <c r="CI1063" i="8" a="1"/>
  <c r="CI1063" i="8"/>
  <c r="CJ1063" i="8" a="1"/>
  <c r="CJ1063" i="8"/>
  <c r="CK1063" i="8" a="1"/>
  <c r="CK1063" i="8"/>
  <c r="CL1063" i="8" a="1"/>
  <c r="CL1063" i="8"/>
  <c r="CM1063" i="8" a="1"/>
  <c r="CM1063" i="8"/>
  <c r="CN1063" i="8" a="1"/>
  <c r="CN1063" i="8"/>
  <c r="CO1063" i="8" a="1"/>
  <c r="CO1063" i="8"/>
  <c r="BZ1064" i="8" a="1"/>
  <c r="BZ1064" i="8"/>
  <c r="CA1064" i="8" a="1"/>
  <c r="CA1064" i="8"/>
  <c r="CB1064" i="8" a="1"/>
  <c r="CB1064" i="8"/>
  <c r="CC1064" i="8" a="1"/>
  <c r="CC1064" i="8"/>
  <c r="CD1064" i="8" a="1"/>
  <c r="CD1064" i="8"/>
  <c r="CE1064" i="8" a="1"/>
  <c r="CE1064" i="8"/>
  <c r="CF1064" i="8" a="1"/>
  <c r="CF1064" i="8"/>
  <c r="CG1064" i="8" a="1"/>
  <c r="CG1064" i="8"/>
  <c r="CH1064" i="8" a="1"/>
  <c r="CH1064" i="8"/>
  <c r="CI1064" i="8" a="1"/>
  <c r="CI1064" i="8"/>
  <c r="CJ1064" i="8" a="1"/>
  <c r="CJ1064" i="8"/>
  <c r="CK1064" i="8" a="1"/>
  <c r="CK1064" i="8"/>
  <c r="CL1064" i="8" a="1"/>
  <c r="CL1064" i="8"/>
  <c r="CM1064" i="8" a="1"/>
  <c r="CM1064" i="8"/>
  <c r="CN1064" i="8" a="1"/>
  <c r="CN1064" i="8"/>
  <c r="CO1064" i="8" a="1"/>
  <c r="CO1064" i="8"/>
  <c r="BZ1065" i="8" a="1"/>
  <c r="BZ1065" i="8"/>
  <c r="CA1065" i="8" a="1"/>
  <c r="CA1065" i="8"/>
  <c r="CB1065" i="8" a="1"/>
  <c r="CB1065" i="8"/>
  <c r="CC1065" i="8" a="1"/>
  <c r="CC1065" i="8"/>
  <c r="CD1065" i="8" a="1"/>
  <c r="CD1065" i="8"/>
  <c r="CE1065" i="8" a="1"/>
  <c r="CE1065" i="8"/>
  <c r="CF1065" i="8" a="1"/>
  <c r="CF1065" i="8"/>
  <c r="CG1065" i="8" a="1"/>
  <c r="CG1065" i="8"/>
  <c r="CH1065" i="8" a="1"/>
  <c r="CH1065" i="8"/>
  <c r="CI1065" i="8" a="1"/>
  <c r="CI1065" i="8"/>
  <c r="CJ1065" i="8" a="1"/>
  <c r="CJ1065" i="8"/>
  <c r="CK1065" i="8" a="1"/>
  <c r="CK1065" i="8"/>
  <c r="CL1065" i="8" a="1"/>
  <c r="CL1065" i="8"/>
  <c r="CM1065" i="8" a="1"/>
  <c r="CM1065" i="8"/>
  <c r="CN1065" i="8" a="1"/>
  <c r="CN1065" i="8"/>
  <c r="CO1065" i="8" a="1"/>
  <c r="CO1065" i="8"/>
  <c r="BZ1066" i="8" a="1"/>
  <c r="BZ1066" i="8"/>
  <c r="CA1066" i="8" a="1"/>
  <c r="CA1066" i="8"/>
  <c r="CB1066" i="8" a="1"/>
  <c r="CB1066" i="8"/>
  <c r="CC1066" i="8" a="1"/>
  <c r="CC1066" i="8"/>
  <c r="CD1066" i="8" a="1"/>
  <c r="CD1066" i="8"/>
  <c r="CE1066" i="8" a="1"/>
  <c r="CE1066" i="8"/>
  <c r="CF1066" i="8" a="1"/>
  <c r="CF1066" i="8"/>
  <c r="CG1066" i="8" a="1"/>
  <c r="CG1066" i="8"/>
  <c r="CH1066" i="8" a="1"/>
  <c r="CH1066" i="8"/>
  <c r="CI1066" i="8" a="1"/>
  <c r="CI1066" i="8"/>
  <c r="CJ1066" i="8" a="1"/>
  <c r="CJ1066" i="8"/>
  <c r="CK1066" i="8" a="1"/>
  <c r="CK1066" i="8"/>
  <c r="CL1066" i="8" a="1"/>
  <c r="CL1066" i="8"/>
  <c r="CM1066" i="8" a="1"/>
  <c r="CM1066" i="8"/>
  <c r="CN1066" i="8" a="1"/>
  <c r="CN1066" i="8"/>
  <c r="CO1066" i="8" a="1"/>
  <c r="CO1066" i="8"/>
  <c r="BZ1067" i="8" a="1"/>
  <c r="BZ1067" i="8"/>
  <c r="CA1067" i="8" a="1"/>
  <c r="CA1067" i="8"/>
  <c r="CB1067" i="8" a="1"/>
  <c r="CB1067" i="8"/>
  <c r="CC1067" i="8" a="1"/>
  <c r="CC1067" i="8"/>
  <c r="CD1067" i="8" a="1"/>
  <c r="CD1067" i="8"/>
  <c r="CE1067" i="8" a="1"/>
  <c r="CE1067" i="8"/>
  <c r="CF1067" i="8" a="1"/>
  <c r="CF1067" i="8"/>
  <c r="CG1067" i="8" a="1"/>
  <c r="CG1067" i="8"/>
  <c r="CH1067" i="8" a="1"/>
  <c r="CH1067" i="8"/>
  <c r="CI1067" i="8" a="1"/>
  <c r="CI1067" i="8"/>
  <c r="CJ1067" i="8" a="1"/>
  <c r="CJ1067" i="8"/>
  <c r="CK1067" i="8" a="1"/>
  <c r="CK1067" i="8"/>
  <c r="CL1067" i="8" a="1"/>
  <c r="CL1067" i="8"/>
  <c r="CM1067" i="8" a="1"/>
  <c r="CM1067" i="8"/>
  <c r="CN1067" i="8" a="1"/>
  <c r="CN1067" i="8"/>
  <c r="CO1067" i="8" a="1"/>
  <c r="CO1067" i="8"/>
  <c r="BZ1068" i="8" a="1"/>
  <c r="BZ1068" i="8"/>
  <c r="CA1068" i="8" a="1"/>
  <c r="CA1068" i="8"/>
  <c r="CB1068" i="8" a="1"/>
  <c r="CB1068" i="8"/>
  <c r="CC1068" i="8" a="1"/>
  <c r="CC1068" i="8"/>
  <c r="CD1068" i="8" a="1"/>
  <c r="CD1068" i="8"/>
  <c r="CE1068" i="8" a="1"/>
  <c r="CE1068" i="8"/>
  <c r="CF1068" i="8" a="1"/>
  <c r="CF1068" i="8"/>
  <c r="CG1068" i="8" a="1"/>
  <c r="CG1068" i="8"/>
  <c r="CH1068" i="8" a="1"/>
  <c r="CH1068" i="8"/>
  <c r="CI1068" i="8" a="1"/>
  <c r="CI1068" i="8"/>
  <c r="CJ1068" i="8" a="1"/>
  <c r="CJ1068" i="8"/>
  <c r="CK1068" i="8" a="1"/>
  <c r="CK1068" i="8"/>
  <c r="CL1068" i="8" a="1"/>
  <c r="CL1068" i="8"/>
  <c r="CM1068" i="8" a="1"/>
  <c r="CM1068" i="8"/>
  <c r="CN1068" i="8" a="1"/>
  <c r="CN1068" i="8"/>
  <c r="CO1068" i="8" a="1"/>
  <c r="CO1068" i="8"/>
  <c r="BZ1069" i="8" a="1"/>
  <c r="BZ1069" i="8"/>
  <c r="CA1069" i="8" a="1"/>
  <c r="CA1069" i="8"/>
  <c r="CB1069" i="8" a="1"/>
  <c r="CB1069" i="8"/>
  <c r="CC1069" i="8" a="1"/>
  <c r="CC1069" i="8"/>
  <c r="CD1069" i="8" a="1"/>
  <c r="CD1069" i="8"/>
  <c r="CE1069" i="8" a="1"/>
  <c r="CE1069" i="8"/>
  <c r="CF1069" i="8" a="1"/>
  <c r="CF1069" i="8"/>
  <c r="CG1069" i="8" a="1"/>
  <c r="CG1069" i="8"/>
  <c r="CH1069" i="8" a="1"/>
  <c r="CH1069" i="8"/>
  <c r="CI1069" i="8" a="1"/>
  <c r="CI1069" i="8"/>
  <c r="CJ1069" i="8" a="1"/>
  <c r="CJ1069" i="8"/>
  <c r="CK1069" i="8" a="1"/>
  <c r="CK1069" i="8"/>
  <c r="CL1069" i="8" a="1"/>
  <c r="CL1069" i="8"/>
  <c r="CM1069" i="8" a="1"/>
  <c r="CM1069" i="8"/>
  <c r="CN1069" i="8" a="1"/>
  <c r="CN1069" i="8"/>
  <c r="CO1069" i="8" a="1"/>
  <c r="CO1069" i="8"/>
  <c r="BZ1070" i="8" a="1"/>
  <c r="BZ1070" i="8"/>
  <c r="CA1070" i="8" a="1"/>
  <c r="CA1070" i="8"/>
  <c r="CB1070" i="8" a="1"/>
  <c r="CB1070" i="8"/>
  <c r="CC1070" i="8" a="1"/>
  <c r="CC1070" i="8"/>
  <c r="CD1070" i="8" a="1"/>
  <c r="CD1070" i="8"/>
  <c r="CE1070" i="8" a="1"/>
  <c r="CE1070" i="8"/>
  <c r="CF1070" i="8" a="1"/>
  <c r="CF1070" i="8"/>
  <c r="CG1070" i="8" a="1"/>
  <c r="CG1070" i="8"/>
  <c r="CH1070" i="8" a="1"/>
  <c r="CH1070" i="8"/>
  <c r="CI1070" i="8" a="1"/>
  <c r="CI1070" i="8"/>
  <c r="CJ1070" i="8" a="1"/>
  <c r="CJ1070" i="8"/>
  <c r="CK1070" i="8" a="1"/>
  <c r="CK1070" i="8"/>
  <c r="CL1070" i="8" a="1"/>
  <c r="CL1070" i="8"/>
  <c r="CM1070" i="8" a="1"/>
  <c r="CM1070" i="8"/>
  <c r="CN1070" i="8" a="1"/>
  <c r="CN1070" i="8"/>
  <c r="CO1070" i="8" a="1"/>
  <c r="CO1070" i="8"/>
  <c r="BZ1071" i="8" a="1"/>
  <c r="BZ1071" i="8"/>
  <c r="CA1071" i="8" a="1"/>
  <c r="CA1071" i="8"/>
  <c r="CB1071" i="8" a="1"/>
  <c r="CB1071" i="8"/>
  <c r="CC1071" i="8" a="1"/>
  <c r="CC1071" i="8"/>
  <c r="CD1071" i="8" a="1"/>
  <c r="CD1071" i="8"/>
  <c r="CE1071" i="8" a="1"/>
  <c r="CE1071" i="8"/>
  <c r="CF1071" i="8" a="1"/>
  <c r="CF1071" i="8"/>
  <c r="CG1071" i="8" a="1"/>
  <c r="CG1071" i="8"/>
  <c r="CH1071" i="8" a="1"/>
  <c r="CH1071" i="8"/>
  <c r="CI1071" i="8" a="1"/>
  <c r="CI1071" i="8"/>
  <c r="CJ1071" i="8" a="1"/>
  <c r="CJ1071" i="8"/>
  <c r="CK1071" i="8" a="1"/>
  <c r="CK1071" i="8"/>
  <c r="CL1071" i="8" a="1"/>
  <c r="CL1071" i="8"/>
  <c r="CM1071" i="8" a="1"/>
  <c r="CM1071" i="8"/>
  <c r="CN1071" i="8" a="1"/>
  <c r="CN1071" i="8"/>
  <c r="CO1071" i="8" a="1"/>
  <c r="CO1071" i="8"/>
  <c r="BZ1072" i="8" a="1"/>
  <c r="BZ1072" i="8"/>
  <c r="CA1072" i="8" a="1"/>
  <c r="CA1072" i="8"/>
  <c r="CB1072" i="8" a="1"/>
  <c r="CB1072" i="8"/>
  <c r="CC1072" i="8" a="1"/>
  <c r="CC1072" i="8"/>
  <c r="CD1072" i="8" a="1"/>
  <c r="CD1072" i="8"/>
  <c r="CE1072" i="8" a="1"/>
  <c r="CE1072" i="8"/>
  <c r="CF1072" i="8" a="1"/>
  <c r="CF1072" i="8"/>
  <c r="CG1072" i="8" a="1"/>
  <c r="CG1072" i="8"/>
  <c r="CH1072" i="8" a="1"/>
  <c r="CH1072" i="8"/>
  <c r="CI1072" i="8" a="1"/>
  <c r="CI1072" i="8"/>
  <c r="CJ1072" i="8" a="1"/>
  <c r="CJ1072" i="8"/>
  <c r="CK1072" i="8" a="1"/>
  <c r="CK1072" i="8"/>
  <c r="CL1072" i="8" a="1"/>
  <c r="CL1072" i="8"/>
  <c r="CM1072" i="8" a="1"/>
  <c r="CM1072" i="8"/>
  <c r="CN1072" i="8" a="1"/>
  <c r="CN1072" i="8"/>
  <c r="CO1072" i="8" a="1"/>
  <c r="CO1072" i="8"/>
  <c r="BZ1073" i="8" a="1"/>
  <c r="BZ1073" i="8"/>
  <c r="CA1073" i="8" a="1"/>
  <c r="CA1073" i="8"/>
  <c r="CB1073" i="8" a="1"/>
  <c r="CB1073" i="8"/>
  <c r="CC1073" i="8" a="1"/>
  <c r="CC1073" i="8"/>
  <c r="CD1073" i="8" a="1"/>
  <c r="CD1073" i="8"/>
  <c r="CE1073" i="8" a="1"/>
  <c r="CE1073" i="8"/>
  <c r="CF1073" i="8" a="1"/>
  <c r="CF1073" i="8"/>
  <c r="CG1073" i="8" a="1"/>
  <c r="CG1073" i="8"/>
  <c r="CH1073" i="8" a="1"/>
  <c r="CH1073" i="8"/>
  <c r="CI1073" i="8" a="1"/>
  <c r="CI1073" i="8"/>
  <c r="CJ1073" i="8" a="1"/>
  <c r="CJ1073" i="8"/>
  <c r="CK1073" i="8" a="1"/>
  <c r="CK1073" i="8"/>
  <c r="CL1073" i="8" a="1"/>
  <c r="CL1073" i="8"/>
  <c r="CM1073" i="8" a="1"/>
  <c r="CM1073" i="8"/>
  <c r="CN1073" i="8" a="1"/>
  <c r="CN1073" i="8"/>
  <c r="CO1073" i="8" a="1"/>
  <c r="CO1073" i="8"/>
  <c r="BZ1074" i="8" a="1"/>
  <c r="BZ1074" i="8"/>
  <c r="CA1074" i="8" a="1"/>
  <c r="CA1074" i="8"/>
  <c r="CB1074" i="8" a="1"/>
  <c r="CB1074" i="8"/>
  <c r="CC1074" i="8" a="1"/>
  <c r="CC1074" i="8"/>
  <c r="CD1074" i="8" a="1"/>
  <c r="CD1074" i="8"/>
  <c r="CE1074" i="8" a="1"/>
  <c r="CE1074" i="8"/>
  <c r="CF1074" i="8" a="1"/>
  <c r="CF1074" i="8"/>
  <c r="CG1074" i="8" a="1"/>
  <c r="CG1074" i="8"/>
  <c r="CH1074" i="8" a="1"/>
  <c r="CH1074" i="8"/>
  <c r="CI1074" i="8" a="1"/>
  <c r="CI1074" i="8"/>
  <c r="CJ1074" i="8" a="1"/>
  <c r="CJ1074" i="8"/>
  <c r="CK1074" i="8" a="1"/>
  <c r="CK1074" i="8"/>
  <c r="CL1074" i="8" a="1"/>
  <c r="CL1074" i="8"/>
  <c r="CM1074" i="8" a="1"/>
  <c r="CM1074" i="8"/>
  <c r="CN1074" i="8" a="1"/>
  <c r="CN1074" i="8"/>
  <c r="CO1074" i="8" a="1"/>
  <c r="CO1074" i="8"/>
  <c r="BZ1075" i="8" a="1"/>
  <c r="BZ1075" i="8"/>
  <c r="CA1075" i="8" a="1"/>
  <c r="CA1075" i="8"/>
  <c r="CB1075" i="8" a="1"/>
  <c r="CB1075" i="8"/>
  <c r="CC1075" i="8" a="1"/>
  <c r="CC1075" i="8"/>
  <c r="CD1075" i="8" a="1"/>
  <c r="CD1075" i="8"/>
  <c r="CE1075" i="8" a="1"/>
  <c r="CE1075" i="8"/>
  <c r="CF1075" i="8" a="1"/>
  <c r="CF1075" i="8"/>
  <c r="CG1075" i="8" a="1"/>
  <c r="CG1075" i="8"/>
  <c r="CH1075" i="8" a="1"/>
  <c r="CH1075" i="8"/>
  <c r="CI1075" i="8" a="1"/>
  <c r="CI1075" i="8"/>
  <c r="CJ1075" i="8" a="1"/>
  <c r="CJ1075" i="8"/>
  <c r="CK1075" i="8" a="1"/>
  <c r="CK1075" i="8"/>
  <c r="CL1075" i="8" a="1"/>
  <c r="CL1075" i="8"/>
  <c r="CM1075" i="8" a="1"/>
  <c r="CM1075" i="8"/>
  <c r="CN1075" i="8" a="1"/>
  <c r="CN1075" i="8"/>
  <c r="CO1075" i="8" a="1"/>
  <c r="CO1075" i="8"/>
  <c r="BZ1076" i="8" a="1"/>
  <c r="BZ1076" i="8"/>
  <c r="CA1076" i="8" a="1"/>
  <c r="CA1076" i="8"/>
  <c r="CB1076" i="8" a="1"/>
  <c r="CB1076" i="8"/>
  <c r="CC1076" i="8" a="1"/>
  <c r="CC1076" i="8"/>
  <c r="CD1076" i="8" a="1"/>
  <c r="CD1076" i="8"/>
  <c r="CE1076" i="8" a="1"/>
  <c r="CE1076" i="8"/>
  <c r="CF1076" i="8" a="1"/>
  <c r="CF1076" i="8"/>
  <c r="CG1076" i="8" a="1"/>
  <c r="CG1076" i="8"/>
  <c r="CH1076" i="8" a="1"/>
  <c r="CH1076" i="8"/>
  <c r="CI1076" i="8" a="1"/>
  <c r="CI1076" i="8"/>
  <c r="CJ1076" i="8" a="1"/>
  <c r="CJ1076" i="8"/>
  <c r="CK1076" i="8" a="1"/>
  <c r="CK1076" i="8"/>
  <c r="CL1076" i="8" a="1"/>
  <c r="CL1076" i="8"/>
  <c r="CM1076" i="8" a="1"/>
  <c r="CM1076" i="8"/>
  <c r="CN1076" i="8" a="1"/>
  <c r="CN1076" i="8"/>
  <c r="CO1076" i="8" a="1"/>
  <c r="CO1076" i="8"/>
  <c r="BZ1077" i="8" a="1"/>
  <c r="BZ1077" i="8"/>
  <c r="CA1077" i="8" a="1"/>
  <c r="CA1077" i="8"/>
  <c r="CB1077" i="8" a="1"/>
  <c r="CB1077" i="8"/>
  <c r="CC1077" i="8" a="1"/>
  <c r="CC1077" i="8"/>
  <c r="CD1077" i="8" a="1"/>
  <c r="CD1077" i="8"/>
  <c r="CE1077" i="8" a="1"/>
  <c r="CE1077" i="8"/>
  <c r="CF1077" i="8" a="1"/>
  <c r="CF1077" i="8"/>
  <c r="CG1077" i="8" a="1"/>
  <c r="CG1077" i="8"/>
  <c r="CH1077" i="8" a="1"/>
  <c r="CH1077" i="8"/>
  <c r="CI1077" i="8" a="1"/>
  <c r="CI1077" i="8"/>
  <c r="CJ1077" i="8" a="1"/>
  <c r="CJ1077" i="8"/>
  <c r="CK1077" i="8" a="1"/>
  <c r="CK1077" i="8"/>
  <c r="CL1077" i="8" a="1"/>
  <c r="CL1077" i="8"/>
  <c r="CM1077" i="8" a="1"/>
  <c r="CM1077" i="8"/>
  <c r="CN1077" i="8" a="1"/>
  <c r="CN1077" i="8"/>
  <c r="CO1077" i="8" a="1"/>
  <c r="CO1077" i="8"/>
  <c r="BZ1078" i="8" a="1"/>
  <c r="BZ1078" i="8"/>
  <c r="CA1078" i="8" a="1"/>
  <c r="CA1078" i="8"/>
  <c r="CB1078" i="8" a="1"/>
  <c r="CB1078" i="8"/>
  <c r="CC1078" i="8" a="1"/>
  <c r="CC1078" i="8"/>
  <c r="CD1078" i="8" a="1"/>
  <c r="CD1078" i="8"/>
  <c r="CE1078" i="8" a="1"/>
  <c r="CE1078" i="8"/>
  <c r="CF1078" i="8" a="1"/>
  <c r="CF1078" i="8"/>
  <c r="CG1078" i="8" a="1"/>
  <c r="CG1078" i="8"/>
  <c r="CH1078" i="8" a="1"/>
  <c r="CH1078" i="8"/>
  <c r="CI1078" i="8" a="1"/>
  <c r="CI1078" i="8"/>
  <c r="CJ1078" i="8" a="1"/>
  <c r="CJ1078" i="8"/>
  <c r="CK1078" i="8" a="1"/>
  <c r="CK1078" i="8"/>
  <c r="CL1078" i="8" a="1"/>
  <c r="CL1078" i="8"/>
  <c r="CM1078" i="8" a="1"/>
  <c r="CM1078" i="8"/>
  <c r="CN1078" i="8" a="1"/>
  <c r="CN1078" i="8"/>
  <c r="CO1078" i="8" a="1"/>
  <c r="CO1078" i="8"/>
  <c r="BZ1079" i="8" a="1"/>
  <c r="BZ1079" i="8"/>
  <c r="CA1079" i="8" a="1"/>
  <c r="CA1079" i="8"/>
  <c r="CB1079" i="8" a="1"/>
  <c r="CB1079" i="8"/>
  <c r="CC1079" i="8" a="1"/>
  <c r="CC1079" i="8"/>
  <c r="CD1079" i="8" a="1"/>
  <c r="CD1079" i="8"/>
  <c r="CE1079" i="8" a="1"/>
  <c r="CE1079" i="8"/>
  <c r="CF1079" i="8" a="1"/>
  <c r="CF1079" i="8"/>
  <c r="CG1079" i="8" a="1"/>
  <c r="CG1079" i="8"/>
  <c r="CH1079" i="8" a="1"/>
  <c r="CH1079" i="8"/>
  <c r="CI1079" i="8" a="1"/>
  <c r="CI1079" i="8"/>
  <c r="CJ1079" i="8" a="1"/>
  <c r="CJ1079" i="8"/>
  <c r="CK1079" i="8" a="1"/>
  <c r="CK1079" i="8"/>
  <c r="CL1079" i="8" a="1"/>
  <c r="CL1079" i="8"/>
  <c r="CM1079" i="8" a="1"/>
  <c r="CM1079" i="8"/>
  <c r="CN1079" i="8" a="1"/>
  <c r="CN1079" i="8"/>
  <c r="CO1079" i="8" a="1"/>
  <c r="CO1079" i="8"/>
  <c r="BZ1080" i="8" a="1"/>
  <c r="BZ1080" i="8"/>
  <c r="CA1080" i="8" a="1"/>
  <c r="CA1080" i="8"/>
  <c r="CB1080" i="8" a="1"/>
  <c r="CB1080" i="8"/>
  <c r="CC1080" i="8" a="1"/>
  <c r="CC1080" i="8"/>
  <c r="CD1080" i="8" a="1"/>
  <c r="CD1080" i="8"/>
  <c r="CE1080" i="8" a="1"/>
  <c r="CE1080" i="8"/>
  <c r="CF1080" i="8" a="1"/>
  <c r="CF1080" i="8"/>
  <c r="CG1080" i="8" a="1"/>
  <c r="CG1080" i="8"/>
  <c r="CH1080" i="8" a="1"/>
  <c r="CH1080" i="8"/>
  <c r="CI1080" i="8" a="1"/>
  <c r="CI1080" i="8"/>
  <c r="CJ1080" i="8" a="1"/>
  <c r="CJ1080" i="8"/>
  <c r="CK1080" i="8" a="1"/>
  <c r="CK1080" i="8"/>
  <c r="CL1080" i="8" a="1"/>
  <c r="CL1080" i="8"/>
  <c r="CM1080" i="8" a="1"/>
  <c r="CM1080" i="8"/>
  <c r="CN1080" i="8" a="1"/>
  <c r="CN1080" i="8"/>
  <c r="CO1080" i="8" a="1"/>
  <c r="CO1080" i="8"/>
  <c r="BZ1081" i="8" a="1"/>
  <c r="BZ1081" i="8"/>
  <c r="CA1081" i="8" a="1"/>
  <c r="CA1081" i="8"/>
  <c r="CB1081" i="8" a="1"/>
  <c r="CB1081" i="8"/>
  <c r="CC1081" i="8" a="1"/>
  <c r="CC1081" i="8"/>
  <c r="CD1081" i="8" a="1"/>
  <c r="CD1081" i="8"/>
  <c r="CE1081" i="8" a="1"/>
  <c r="CE1081" i="8"/>
  <c r="CF1081" i="8" a="1"/>
  <c r="CF1081" i="8"/>
  <c r="CG1081" i="8" a="1"/>
  <c r="CG1081" i="8"/>
  <c r="CH1081" i="8" a="1"/>
  <c r="CH1081" i="8"/>
  <c r="CI1081" i="8" a="1"/>
  <c r="CI1081" i="8"/>
  <c r="CJ1081" i="8" a="1"/>
  <c r="CJ1081" i="8"/>
  <c r="CK1081" i="8" a="1"/>
  <c r="CK1081" i="8"/>
  <c r="CL1081" i="8" a="1"/>
  <c r="CL1081" i="8"/>
  <c r="CM1081" i="8" a="1"/>
  <c r="CM1081" i="8"/>
  <c r="CN1081" i="8" a="1"/>
  <c r="CN1081" i="8"/>
  <c r="CO1081" i="8" a="1"/>
  <c r="CO1081" i="8"/>
  <c r="BZ1082" i="8" a="1"/>
  <c r="BZ1082" i="8"/>
  <c r="CA1082" i="8" a="1"/>
  <c r="CA1082" i="8"/>
  <c r="CB1082" i="8" a="1"/>
  <c r="CB1082" i="8"/>
  <c r="CC1082" i="8" a="1"/>
  <c r="CC1082" i="8"/>
  <c r="CD1082" i="8" a="1"/>
  <c r="CD1082" i="8"/>
  <c r="CE1082" i="8" a="1"/>
  <c r="CE1082" i="8"/>
  <c r="CF1082" i="8" a="1"/>
  <c r="CF1082" i="8"/>
  <c r="CG1082" i="8" a="1"/>
  <c r="CG1082" i="8"/>
  <c r="CH1082" i="8" a="1"/>
  <c r="CH1082" i="8"/>
  <c r="CI1082" i="8" a="1"/>
  <c r="CI1082" i="8"/>
  <c r="CJ1082" i="8" a="1"/>
  <c r="CJ1082" i="8"/>
  <c r="CK1082" i="8" a="1"/>
  <c r="CK1082" i="8"/>
  <c r="CL1082" i="8" a="1"/>
  <c r="CL1082" i="8"/>
  <c r="CM1082" i="8" a="1"/>
  <c r="CM1082" i="8"/>
  <c r="CN1082" i="8" a="1"/>
  <c r="CN1082" i="8"/>
  <c r="CO1082" i="8" a="1"/>
  <c r="CO1082" i="8"/>
  <c r="BZ1083" i="8" a="1"/>
  <c r="BZ1083" i="8"/>
  <c r="CA1083" i="8" a="1"/>
  <c r="CA1083" i="8"/>
  <c r="CB1083" i="8" a="1"/>
  <c r="CB1083" i="8"/>
  <c r="CC1083" i="8" a="1"/>
  <c r="CC1083" i="8"/>
  <c r="CD1083" i="8" a="1"/>
  <c r="CD1083" i="8"/>
  <c r="CE1083" i="8" a="1"/>
  <c r="CE1083" i="8"/>
  <c r="CF1083" i="8" a="1"/>
  <c r="CF1083" i="8"/>
  <c r="CG1083" i="8" a="1"/>
  <c r="CG1083" i="8"/>
  <c r="CH1083" i="8" a="1"/>
  <c r="CH1083" i="8"/>
  <c r="CI1083" i="8" a="1"/>
  <c r="CI1083" i="8"/>
  <c r="CJ1083" i="8" a="1"/>
  <c r="CJ1083" i="8"/>
  <c r="CK1083" i="8" a="1"/>
  <c r="CK1083" i="8"/>
  <c r="CL1083" i="8" a="1"/>
  <c r="CL1083" i="8"/>
  <c r="CM1083" i="8" a="1"/>
  <c r="CM1083" i="8"/>
  <c r="CN1083" i="8" a="1"/>
  <c r="CN1083" i="8"/>
  <c r="CO1083" i="8" a="1"/>
  <c r="CO1083" i="8"/>
  <c r="BZ1084" i="8" a="1"/>
  <c r="BZ1084" i="8"/>
  <c r="CA1084" i="8" a="1"/>
  <c r="CA1084" i="8"/>
  <c r="CB1084" i="8" a="1"/>
  <c r="CB1084" i="8"/>
  <c r="CC1084" i="8" a="1"/>
  <c r="CC1084" i="8"/>
  <c r="CD1084" i="8" a="1"/>
  <c r="CD1084" i="8"/>
  <c r="CE1084" i="8" a="1"/>
  <c r="CE1084" i="8"/>
  <c r="CF1084" i="8" a="1"/>
  <c r="CF1084" i="8"/>
  <c r="CG1084" i="8" a="1"/>
  <c r="CG1084" i="8"/>
  <c r="CH1084" i="8" a="1"/>
  <c r="CH1084" i="8"/>
  <c r="CI1084" i="8" a="1"/>
  <c r="CI1084" i="8"/>
  <c r="CJ1084" i="8" a="1"/>
  <c r="CJ1084" i="8"/>
  <c r="CK1084" i="8" a="1"/>
  <c r="CK1084" i="8"/>
  <c r="CL1084" i="8" a="1"/>
  <c r="CL1084" i="8"/>
  <c r="CM1084" i="8" a="1"/>
  <c r="CM1084" i="8"/>
  <c r="CN1084" i="8" a="1"/>
  <c r="CN1084" i="8"/>
  <c r="CO1084" i="8" a="1"/>
  <c r="CO1084" i="8"/>
  <c r="BZ1085" i="8" a="1"/>
  <c r="BZ1085" i="8"/>
  <c r="CA1085" i="8" a="1"/>
  <c r="CA1085" i="8"/>
  <c r="CB1085" i="8" a="1"/>
  <c r="CB1085" i="8"/>
  <c r="CC1085" i="8" a="1"/>
  <c r="CC1085" i="8"/>
  <c r="CD1085" i="8" a="1"/>
  <c r="CD1085" i="8"/>
  <c r="CE1085" i="8" a="1"/>
  <c r="CE1085" i="8"/>
  <c r="CF1085" i="8" a="1"/>
  <c r="CF1085" i="8"/>
  <c r="CG1085" i="8" a="1"/>
  <c r="CG1085" i="8"/>
  <c r="CH1085" i="8" a="1"/>
  <c r="CH1085" i="8"/>
  <c r="CI1085" i="8" a="1"/>
  <c r="CI1085" i="8"/>
  <c r="CJ1085" i="8" a="1"/>
  <c r="CJ1085" i="8"/>
  <c r="CK1085" i="8" a="1"/>
  <c r="CK1085" i="8"/>
  <c r="CL1085" i="8" a="1"/>
  <c r="CL1085" i="8"/>
  <c r="CM1085" i="8" a="1"/>
  <c r="CM1085" i="8"/>
  <c r="CN1085" i="8" a="1"/>
  <c r="CN1085" i="8"/>
  <c r="CO1085" i="8" a="1"/>
  <c r="CO1085" i="8"/>
  <c r="BZ1086" i="8" a="1"/>
  <c r="BZ1086" i="8"/>
  <c r="CA1086" i="8" a="1"/>
  <c r="CA1086" i="8"/>
  <c r="CB1086" i="8" a="1"/>
  <c r="CB1086" i="8"/>
  <c r="CC1086" i="8" a="1"/>
  <c r="CC1086" i="8"/>
  <c r="CD1086" i="8" a="1"/>
  <c r="CD1086" i="8"/>
  <c r="CE1086" i="8" a="1"/>
  <c r="CE1086" i="8"/>
  <c r="CF1086" i="8" a="1"/>
  <c r="CF1086" i="8"/>
  <c r="CG1086" i="8" a="1"/>
  <c r="CG1086" i="8"/>
  <c r="CH1086" i="8" a="1"/>
  <c r="CH1086" i="8"/>
  <c r="CI1086" i="8" a="1"/>
  <c r="CI1086" i="8"/>
  <c r="CJ1086" i="8" a="1"/>
  <c r="CJ1086" i="8"/>
  <c r="CK1086" i="8" a="1"/>
  <c r="CK1086" i="8"/>
  <c r="CL1086" i="8" a="1"/>
  <c r="CL1086" i="8"/>
  <c r="CM1086" i="8" a="1"/>
  <c r="CM1086" i="8"/>
  <c r="CN1086" i="8" a="1"/>
  <c r="CN1086" i="8"/>
  <c r="CO1086" i="8" a="1"/>
  <c r="CO1086" i="8"/>
  <c r="BZ1087" i="8" a="1"/>
  <c r="BZ1087" i="8"/>
  <c r="CA1087" i="8" a="1"/>
  <c r="CA1087" i="8"/>
  <c r="CB1087" i="8" a="1"/>
  <c r="CB1087" i="8"/>
  <c r="CC1087" i="8" a="1"/>
  <c r="CC1087" i="8"/>
  <c r="CD1087" i="8" a="1"/>
  <c r="CD1087" i="8"/>
  <c r="CE1087" i="8" a="1"/>
  <c r="CE1087" i="8"/>
  <c r="CF1087" i="8" a="1"/>
  <c r="CF1087" i="8"/>
  <c r="CG1087" i="8" a="1"/>
  <c r="CG1087" i="8"/>
  <c r="CH1087" i="8" a="1"/>
  <c r="CH1087" i="8"/>
  <c r="CI1087" i="8" a="1"/>
  <c r="CI1087" i="8"/>
  <c r="CJ1087" i="8" a="1"/>
  <c r="CJ1087" i="8"/>
  <c r="CK1087" i="8" a="1"/>
  <c r="CK1087" i="8"/>
  <c r="CL1087" i="8" a="1"/>
  <c r="CL1087" i="8"/>
  <c r="CM1087" i="8" a="1"/>
  <c r="CM1087" i="8"/>
  <c r="CN1087" i="8" a="1"/>
  <c r="CN1087" i="8"/>
  <c r="CO1087" i="8" a="1"/>
  <c r="CO1087" i="8"/>
  <c r="BZ1088" i="8" a="1"/>
  <c r="BZ1088" i="8"/>
  <c r="CA1088" i="8" a="1"/>
  <c r="CA1088" i="8"/>
  <c r="CB1088" i="8" a="1"/>
  <c r="CB1088" i="8"/>
  <c r="CC1088" i="8" a="1"/>
  <c r="CC1088" i="8"/>
  <c r="CD1088" i="8" a="1"/>
  <c r="CD1088" i="8"/>
  <c r="CE1088" i="8" a="1"/>
  <c r="CE1088" i="8"/>
  <c r="CF1088" i="8" a="1"/>
  <c r="CF1088" i="8"/>
  <c r="CG1088" i="8" a="1"/>
  <c r="CG1088" i="8"/>
  <c r="CH1088" i="8" a="1"/>
  <c r="CH1088" i="8"/>
  <c r="CI1088" i="8" a="1"/>
  <c r="CI1088" i="8"/>
  <c r="CJ1088" i="8" a="1"/>
  <c r="CJ1088" i="8"/>
  <c r="CK1088" i="8" a="1"/>
  <c r="CK1088" i="8"/>
  <c r="CL1088" i="8" a="1"/>
  <c r="CL1088" i="8"/>
  <c r="CM1088" i="8" a="1"/>
  <c r="CM1088" i="8"/>
  <c r="CN1088" i="8" a="1"/>
  <c r="CN1088" i="8"/>
  <c r="CO1088" i="8" a="1"/>
  <c r="CO1088" i="8"/>
  <c r="BZ1089" i="8" a="1"/>
  <c r="BZ1089" i="8"/>
  <c r="CA1089" i="8" a="1"/>
  <c r="CA1089" i="8"/>
  <c r="CB1089" i="8" a="1"/>
  <c r="CB1089" i="8"/>
  <c r="CC1089" i="8" a="1"/>
  <c r="CC1089" i="8"/>
  <c r="CD1089" i="8" a="1"/>
  <c r="CD1089" i="8"/>
  <c r="CE1089" i="8" a="1"/>
  <c r="CE1089" i="8"/>
  <c r="CF1089" i="8" a="1"/>
  <c r="CF1089" i="8"/>
  <c r="CG1089" i="8" a="1"/>
  <c r="CG1089" i="8"/>
  <c r="CH1089" i="8" a="1"/>
  <c r="CH1089" i="8"/>
  <c r="CI1089" i="8" a="1"/>
  <c r="CI1089" i="8"/>
  <c r="CJ1089" i="8" a="1"/>
  <c r="CJ1089" i="8"/>
  <c r="CK1089" i="8" a="1"/>
  <c r="CK1089" i="8"/>
  <c r="CL1089" i="8" a="1"/>
  <c r="CL1089" i="8"/>
  <c r="CM1089" i="8" a="1"/>
  <c r="CM1089" i="8"/>
  <c r="CN1089" i="8" a="1"/>
  <c r="CN1089" i="8"/>
  <c r="CO1089" i="8" a="1"/>
  <c r="CO1089" i="8"/>
  <c r="BZ1090" i="8" a="1"/>
  <c r="BZ1090" i="8"/>
  <c r="CA1090" i="8" a="1"/>
  <c r="CA1090" i="8"/>
  <c r="CB1090" i="8" a="1"/>
  <c r="CB1090" i="8"/>
  <c r="CC1090" i="8" a="1"/>
  <c r="CC1090" i="8"/>
  <c r="CD1090" i="8" a="1"/>
  <c r="CD1090" i="8"/>
  <c r="CE1090" i="8" a="1"/>
  <c r="CE1090" i="8"/>
  <c r="CF1090" i="8" a="1"/>
  <c r="CF1090" i="8"/>
  <c r="CG1090" i="8" a="1"/>
  <c r="CG1090" i="8"/>
  <c r="CH1090" i="8" a="1"/>
  <c r="CH1090" i="8"/>
  <c r="CI1090" i="8" a="1"/>
  <c r="CI1090" i="8"/>
  <c r="CJ1090" i="8" a="1"/>
  <c r="CJ1090" i="8"/>
  <c r="CK1090" i="8" a="1"/>
  <c r="CK1090" i="8"/>
  <c r="CL1090" i="8" a="1"/>
  <c r="CL1090" i="8"/>
  <c r="CM1090" i="8" a="1"/>
  <c r="CM1090" i="8"/>
  <c r="CN1090" i="8" a="1"/>
  <c r="CN1090" i="8"/>
  <c r="CO1090" i="8" a="1"/>
  <c r="CO1090" i="8"/>
  <c r="BZ1091" i="8" a="1"/>
  <c r="BZ1091" i="8"/>
  <c r="CA1091" i="8" a="1"/>
  <c r="CA1091" i="8"/>
  <c r="CB1091" i="8" a="1"/>
  <c r="CB1091" i="8"/>
  <c r="CC1091" i="8" a="1"/>
  <c r="CC1091" i="8"/>
  <c r="CD1091" i="8" a="1"/>
  <c r="CD1091" i="8"/>
  <c r="CE1091" i="8" a="1"/>
  <c r="CE1091" i="8"/>
  <c r="CF1091" i="8" a="1"/>
  <c r="CF1091" i="8"/>
  <c r="CG1091" i="8" a="1"/>
  <c r="CG1091" i="8"/>
  <c r="CH1091" i="8" a="1"/>
  <c r="CH1091" i="8"/>
  <c r="CI1091" i="8" a="1"/>
  <c r="CI1091" i="8"/>
  <c r="CJ1091" i="8" a="1"/>
  <c r="CJ1091" i="8"/>
  <c r="CK1091" i="8" a="1"/>
  <c r="CK1091" i="8"/>
  <c r="CL1091" i="8" a="1"/>
  <c r="CL1091" i="8"/>
  <c r="CM1091" i="8" a="1"/>
  <c r="CM1091" i="8"/>
  <c r="CN1091" i="8" a="1"/>
  <c r="CN1091" i="8"/>
  <c r="CO1091" i="8" a="1"/>
  <c r="CO1091" i="8"/>
  <c r="BZ1092" i="8" a="1"/>
  <c r="BZ1092" i="8"/>
  <c r="CA1092" i="8" a="1"/>
  <c r="CA1092" i="8"/>
  <c r="CB1092" i="8" a="1"/>
  <c r="CB1092" i="8"/>
  <c r="CC1092" i="8" a="1"/>
  <c r="CC1092" i="8"/>
  <c r="CD1092" i="8" a="1"/>
  <c r="CD1092" i="8"/>
  <c r="CE1092" i="8" a="1"/>
  <c r="CE1092" i="8"/>
  <c r="CF1092" i="8" a="1"/>
  <c r="CF1092" i="8"/>
  <c r="CG1092" i="8" a="1"/>
  <c r="CG1092" i="8"/>
  <c r="CH1092" i="8" a="1"/>
  <c r="CH1092" i="8"/>
  <c r="CI1092" i="8" a="1"/>
  <c r="CI1092" i="8"/>
  <c r="CJ1092" i="8" a="1"/>
  <c r="CJ1092" i="8"/>
  <c r="CK1092" i="8" a="1"/>
  <c r="CK1092" i="8"/>
  <c r="CL1092" i="8" a="1"/>
  <c r="CL1092" i="8"/>
  <c r="CM1092" i="8" a="1"/>
  <c r="CM1092" i="8"/>
  <c r="CN1092" i="8" a="1"/>
  <c r="CN1092" i="8"/>
  <c r="CO1092" i="8" a="1"/>
  <c r="CO1092" i="8"/>
  <c r="BZ1093" i="8" a="1"/>
  <c r="BZ1093" i="8"/>
  <c r="CA1093" i="8" a="1"/>
  <c r="CA1093" i="8"/>
  <c r="CB1093" i="8" a="1"/>
  <c r="CB1093" i="8"/>
  <c r="CC1093" i="8" a="1"/>
  <c r="CC1093" i="8"/>
  <c r="CD1093" i="8" a="1"/>
  <c r="CD1093" i="8"/>
  <c r="CE1093" i="8" a="1"/>
  <c r="CE1093" i="8"/>
  <c r="CF1093" i="8" a="1"/>
  <c r="CF1093" i="8"/>
  <c r="CG1093" i="8" a="1"/>
  <c r="CG1093" i="8"/>
  <c r="CH1093" i="8" a="1"/>
  <c r="CH1093" i="8"/>
  <c r="CI1093" i="8" a="1"/>
  <c r="CI1093" i="8"/>
  <c r="CJ1093" i="8" a="1"/>
  <c r="CJ1093" i="8"/>
  <c r="CK1093" i="8" a="1"/>
  <c r="CK1093" i="8"/>
  <c r="CL1093" i="8" a="1"/>
  <c r="CL1093" i="8"/>
  <c r="CM1093" i="8" a="1"/>
  <c r="CM1093" i="8"/>
  <c r="CN1093" i="8" a="1"/>
  <c r="CN1093" i="8"/>
  <c r="CO1093" i="8" a="1"/>
  <c r="CO1093" i="8"/>
  <c r="BZ1094" i="8" a="1"/>
  <c r="BZ1094" i="8"/>
  <c r="CA1094" i="8" a="1"/>
  <c r="CA1094" i="8"/>
  <c r="CB1094" i="8" a="1"/>
  <c r="CB1094" i="8"/>
  <c r="CC1094" i="8" a="1"/>
  <c r="CC1094" i="8"/>
  <c r="CD1094" i="8" a="1"/>
  <c r="CD1094" i="8"/>
  <c r="CE1094" i="8" a="1"/>
  <c r="CE1094" i="8"/>
  <c r="CF1094" i="8" a="1"/>
  <c r="CF1094" i="8"/>
  <c r="CG1094" i="8" a="1"/>
  <c r="CG1094" i="8"/>
  <c r="CH1094" i="8" a="1"/>
  <c r="CH1094" i="8"/>
  <c r="CI1094" i="8" a="1"/>
  <c r="CI1094" i="8"/>
  <c r="CJ1094" i="8" a="1"/>
  <c r="CJ1094" i="8"/>
  <c r="CK1094" i="8" a="1"/>
  <c r="CK1094" i="8"/>
  <c r="CL1094" i="8" a="1"/>
  <c r="CL1094" i="8"/>
  <c r="CM1094" i="8" a="1"/>
  <c r="CM1094" i="8"/>
  <c r="CN1094" i="8" a="1"/>
  <c r="CN1094" i="8"/>
  <c r="CO1094" i="8" a="1"/>
  <c r="CO1094" i="8"/>
  <c r="BZ1095" i="8" a="1"/>
  <c r="BZ1095" i="8"/>
  <c r="CA1095" i="8" a="1"/>
  <c r="CA1095" i="8"/>
  <c r="CB1095" i="8" a="1"/>
  <c r="CB1095" i="8"/>
  <c r="CC1095" i="8" a="1"/>
  <c r="CC1095" i="8"/>
  <c r="CD1095" i="8" a="1"/>
  <c r="CD1095" i="8"/>
  <c r="CE1095" i="8" a="1"/>
  <c r="CE1095" i="8"/>
  <c r="CF1095" i="8" a="1"/>
  <c r="CF1095" i="8"/>
  <c r="CG1095" i="8" a="1"/>
  <c r="CG1095" i="8"/>
  <c r="CH1095" i="8" a="1"/>
  <c r="CH1095" i="8"/>
  <c r="CI1095" i="8" a="1"/>
  <c r="CI1095" i="8"/>
  <c r="CJ1095" i="8" a="1"/>
  <c r="CJ1095" i="8"/>
  <c r="CK1095" i="8" a="1"/>
  <c r="CK1095" i="8"/>
  <c r="CL1095" i="8" a="1"/>
  <c r="CL1095" i="8"/>
  <c r="CM1095" i="8" a="1"/>
  <c r="CM1095" i="8"/>
  <c r="CN1095" i="8" a="1"/>
  <c r="CN1095" i="8"/>
  <c r="CO1095" i="8" a="1"/>
  <c r="CO1095" i="8"/>
  <c r="BZ1096" i="8" a="1"/>
  <c r="BZ1096" i="8"/>
  <c r="CA1096" i="8" a="1"/>
  <c r="CA1096" i="8"/>
  <c r="CB1096" i="8" a="1"/>
  <c r="CB1096" i="8"/>
  <c r="CC1096" i="8" a="1"/>
  <c r="CC1096" i="8"/>
  <c r="CD1096" i="8" a="1"/>
  <c r="CD1096" i="8"/>
  <c r="CE1096" i="8" a="1"/>
  <c r="CE1096" i="8"/>
  <c r="CF1096" i="8" a="1"/>
  <c r="CF1096" i="8"/>
  <c r="CG1096" i="8" a="1"/>
  <c r="CG1096" i="8"/>
  <c r="CH1096" i="8" a="1"/>
  <c r="CH1096" i="8"/>
  <c r="CI1096" i="8" a="1"/>
  <c r="CI1096" i="8"/>
  <c r="CJ1096" i="8" a="1"/>
  <c r="CJ1096" i="8"/>
  <c r="CK1096" i="8" a="1"/>
  <c r="CK1096" i="8"/>
  <c r="CL1096" i="8" a="1"/>
  <c r="CL1096" i="8"/>
  <c r="CM1096" i="8" a="1"/>
  <c r="CM1096" i="8"/>
  <c r="CN1096" i="8" a="1"/>
  <c r="CN1096" i="8"/>
  <c r="CO1096" i="8" a="1"/>
  <c r="CO1096" i="8"/>
  <c r="BZ1097" i="8" a="1"/>
  <c r="BZ1097" i="8"/>
  <c r="CA1097" i="8" a="1"/>
  <c r="CA1097" i="8"/>
  <c r="CB1097" i="8" a="1"/>
  <c r="CB1097" i="8"/>
  <c r="CC1097" i="8" a="1"/>
  <c r="CC1097" i="8"/>
  <c r="CD1097" i="8" a="1"/>
  <c r="CD1097" i="8"/>
  <c r="CE1097" i="8" a="1"/>
  <c r="CE1097" i="8"/>
  <c r="CF1097" i="8" a="1"/>
  <c r="CF1097" i="8"/>
  <c r="CG1097" i="8" a="1"/>
  <c r="CG1097" i="8"/>
  <c r="CH1097" i="8" a="1"/>
  <c r="CH1097" i="8"/>
  <c r="CI1097" i="8" a="1"/>
  <c r="CI1097" i="8"/>
  <c r="CJ1097" i="8" a="1"/>
  <c r="CJ1097" i="8"/>
  <c r="CK1097" i="8" a="1"/>
  <c r="CK1097" i="8"/>
  <c r="CL1097" i="8" a="1"/>
  <c r="CL1097" i="8"/>
  <c r="CM1097" i="8" a="1"/>
  <c r="CM1097" i="8"/>
  <c r="CN1097" i="8" a="1"/>
  <c r="CN1097" i="8"/>
  <c r="CO1097" i="8" a="1"/>
  <c r="CO1097" i="8"/>
  <c r="BZ1098" i="8" a="1"/>
  <c r="BZ1098" i="8"/>
  <c r="CA1098" i="8" a="1"/>
  <c r="CA1098" i="8"/>
  <c r="CB1098" i="8" a="1"/>
  <c r="CB1098" i="8"/>
  <c r="CC1098" i="8" a="1"/>
  <c r="CC1098" i="8"/>
  <c r="CD1098" i="8" a="1"/>
  <c r="CD1098" i="8"/>
  <c r="CE1098" i="8" a="1"/>
  <c r="CE1098" i="8"/>
  <c r="CF1098" i="8" a="1"/>
  <c r="CF1098" i="8"/>
  <c r="CG1098" i="8" a="1"/>
  <c r="CG1098" i="8"/>
  <c r="CH1098" i="8" a="1"/>
  <c r="CH1098" i="8"/>
  <c r="CI1098" i="8" a="1"/>
  <c r="CI1098" i="8"/>
  <c r="CJ1098" i="8" a="1"/>
  <c r="CJ1098" i="8"/>
  <c r="CK1098" i="8" a="1"/>
  <c r="CK1098" i="8"/>
  <c r="CL1098" i="8" a="1"/>
  <c r="CL1098" i="8"/>
  <c r="CM1098" i="8" a="1"/>
  <c r="CM1098" i="8"/>
  <c r="CN1098" i="8" a="1"/>
  <c r="CN1098" i="8"/>
  <c r="CO1098" i="8" a="1"/>
  <c r="CO1098" i="8"/>
  <c r="BZ1099" i="8" a="1"/>
  <c r="BZ1099" i="8"/>
  <c r="CA1099" i="8" a="1"/>
  <c r="CA1099" i="8"/>
  <c r="CB1099" i="8" a="1"/>
  <c r="CB1099" i="8"/>
  <c r="CC1099" i="8" a="1"/>
  <c r="CC1099" i="8"/>
  <c r="CD1099" i="8" a="1"/>
  <c r="CD1099" i="8"/>
  <c r="CE1099" i="8" a="1"/>
  <c r="CE1099" i="8"/>
  <c r="CF1099" i="8" a="1"/>
  <c r="CF1099" i="8"/>
  <c r="CG1099" i="8" a="1"/>
  <c r="CG1099" i="8"/>
  <c r="CH1099" i="8" a="1"/>
  <c r="CH1099" i="8"/>
  <c r="CI1099" i="8" a="1"/>
  <c r="CI1099" i="8"/>
  <c r="CJ1099" i="8" a="1"/>
  <c r="CJ1099" i="8"/>
  <c r="CK1099" i="8" a="1"/>
  <c r="CK1099" i="8"/>
  <c r="CL1099" i="8" a="1"/>
  <c r="CL1099" i="8"/>
  <c r="CM1099" i="8" a="1"/>
  <c r="CM1099" i="8"/>
  <c r="CN1099" i="8" a="1"/>
  <c r="CN1099" i="8"/>
  <c r="CO1099" i="8" a="1"/>
  <c r="CO1099" i="8"/>
  <c r="BZ1100" i="8" a="1"/>
  <c r="BZ1100" i="8"/>
  <c r="CA1100" i="8" a="1"/>
  <c r="CA1100" i="8"/>
  <c r="CB1100" i="8" a="1"/>
  <c r="CB1100" i="8"/>
  <c r="CC1100" i="8" a="1"/>
  <c r="CC1100" i="8"/>
  <c r="CD1100" i="8" a="1"/>
  <c r="CD1100" i="8"/>
  <c r="CE1100" i="8" a="1"/>
  <c r="CE1100" i="8"/>
  <c r="CF1100" i="8" a="1"/>
  <c r="CF1100" i="8"/>
  <c r="CG1100" i="8" a="1"/>
  <c r="CG1100" i="8"/>
  <c r="CH1100" i="8" a="1"/>
  <c r="CH1100" i="8"/>
  <c r="CI1100" i="8" a="1"/>
  <c r="CI1100" i="8"/>
  <c r="CJ1100" i="8" a="1"/>
  <c r="CJ1100" i="8"/>
  <c r="CK1100" i="8" a="1"/>
  <c r="CK1100" i="8"/>
  <c r="CL1100" i="8" a="1"/>
  <c r="CL1100" i="8"/>
  <c r="CM1100" i="8" a="1"/>
  <c r="CM1100" i="8"/>
  <c r="CN1100" i="8" a="1"/>
  <c r="CN1100" i="8"/>
  <c r="CO1100" i="8" a="1"/>
  <c r="CO1100" i="8"/>
  <c r="BZ1101" i="8" a="1"/>
  <c r="BZ1101" i="8"/>
  <c r="CA1101" i="8" a="1"/>
  <c r="CA1101" i="8"/>
  <c r="CB1101" i="8" a="1"/>
  <c r="CB1101" i="8"/>
  <c r="CC1101" i="8" a="1"/>
  <c r="CC1101" i="8"/>
  <c r="CD1101" i="8" a="1"/>
  <c r="CD1101" i="8"/>
  <c r="CE1101" i="8" a="1"/>
  <c r="CE1101" i="8"/>
  <c r="CF1101" i="8" a="1"/>
  <c r="CF1101" i="8"/>
  <c r="CG1101" i="8" a="1"/>
  <c r="CG1101" i="8"/>
  <c r="CH1101" i="8" a="1"/>
  <c r="CH1101" i="8"/>
  <c r="CI1101" i="8" a="1"/>
  <c r="CI1101" i="8"/>
  <c r="CJ1101" i="8" a="1"/>
  <c r="CJ1101" i="8"/>
  <c r="CK1101" i="8" a="1"/>
  <c r="CK1101" i="8"/>
  <c r="CL1101" i="8" a="1"/>
  <c r="CL1101" i="8"/>
  <c r="CM1101" i="8" a="1"/>
  <c r="CM1101" i="8"/>
  <c r="CN1101" i="8" a="1"/>
  <c r="CN1101" i="8"/>
  <c r="CO1101" i="8" a="1"/>
  <c r="CO1101" i="8"/>
  <c r="BZ1102" i="8" a="1"/>
  <c r="BZ1102" i="8"/>
  <c r="CA1102" i="8" a="1"/>
  <c r="CA1102" i="8"/>
  <c r="CB1102" i="8" a="1"/>
  <c r="CB1102" i="8"/>
  <c r="CC1102" i="8" a="1"/>
  <c r="CC1102" i="8"/>
  <c r="CD1102" i="8" a="1"/>
  <c r="CD1102" i="8"/>
  <c r="CE1102" i="8" a="1"/>
  <c r="CE1102" i="8"/>
  <c r="CF1102" i="8" a="1"/>
  <c r="CF1102" i="8"/>
  <c r="CG1102" i="8" a="1"/>
  <c r="CG1102" i="8"/>
  <c r="CH1102" i="8" a="1"/>
  <c r="CH1102" i="8"/>
  <c r="CI1102" i="8" a="1"/>
  <c r="CI1102" i="8"/>
  <c r="CJ1102" i="8" a="1"/>
  <c r="CJ1102" i="8"/>
  <c r="CK1102" i="8" a="1"/>
  <c r="CK1102" i="8"/>
  <c r="CL1102" i="8" a="1"/>
  <c r="CL1102" i="8"/>
  <c r="CM1102" i="8" a="1"/>
  <c r="CM1102" i="8"/>
  <c r="CN1102" i="8" a="1"/>
  <c r="CN1102" i="8"/>
  <c r="CO1102" i="8" a="1"/>
  <c r="CO1102" i="8"/>
  <c r="BZ1103" i="8" a="1"/>
  <c r="BZ1103" i="8"/>
  <c r="CA1103" i="8" a="1"/>
  <c r="CA1103" i="8"/>
  <c r="CB1103" i="8" a="1"/>
  <c r="CB1103" i="8"/>
  <c r="CC1103" i="8" a="1"/>
  <c r="CC1103" i="8"/>
  <c r="CD1103" i="8" a="1"/>
  <c r="CD1103" i="8"/>
  <c r="CE1103" i="8" a="1"/>
  <c r="CE1103" i="8"/>
  <c r="CF1103" i="8" a="1"/>
  <c r="CF1103" i="8"/>
  <c r="CG1103" i="8" a="1"/>
  <c r="CG1103" i="8"/>
  <c r="CH1103" i="8" a="1"/>
  <c r="CH1103" i="8"/>
  <c r="CI1103" i="8" a="1"/>
  <c r="CI1103" i="8"/>
  <c r="CJ1103" i="8" a="1"/>
  <c r="CJ1103" i="8"/>
  <c r="CK1103" i="8" a="1"/>
  <c r="CK1103" i="8"/>
  <c r="CL1103" i="8" a="1"/>
  <c r="CL1103" i="8"/>
  <c r="CM1103" i="8" a="1"/>
  <c r="CM1103" i="8"/>
  <c r="CN1103" i="8" a="1"/>
  <c r="CN1103" i="8"/>
  <c r="CO1103" i="8" a="1"/>
  <c r="CO1103" i="8"/>
  <c r="BZ1104" i="8" a="1"/>
  <c r="BZ1104" i="8"/>
  <c r="CA1104" i="8" a="1"/>
  <c r="CA1104" i="8"/>
  <c r="CB1104" i="8" a="1"/>
  <c r="CB1104" i="8"/>
  <c r="CC1104" i="8" a="1"/>
  <c r="CC1104" i="8"/>
  <c r="CD1104" i="8" a="1"/>
  <c r="CD1104" i="8"/>
  <c r="CE1104" i="8" a="1"/>
  <c r="CE1104" i="8"/>
  <c r="CF1104" i="8" a="1"/>
  <c r="CF1104" i="8"/>
  <c r="CG1104" i="8" a="1"/>
  <c r="CG1104" i="8"/>
  <c r="CH1104" i="8" a="1"/>
  <c r="CH1104" i="8"/>
  <c r="CI1104" i="8" a="1"/>
  <c r="CI1104" i="8"/>
  <c r="CJ1104" i="8" a="1"/>
  <c r="CJ1104" i="8"/>
  <c r="CK1104" i="8" a="1"/>
  <c r="CK1104" i="8"/>
  <c r="CL1104" i="8" a="1"/>
  <c r="CL1104" i="8"/>
  <c r="CM1104" i="8" a="1"/>
  <c r="CM1104" i="8"/>
  <c r="CN1104" i="8" a="1"/>
  <c r="CN1104" i="8"/>
  <c r="CO1104" i="8" a="1"/>
  <c r="CO1104" i="8"/>
  <c r="BZ1105" i="8" a="1"/>
  <c r="BZ1105" i="8"/>
  <c r="CA1105" i="8" a="1"/>
  <c r="CA1105" i="8"/>
  <c r="CB1105" i="8" a="1"/>
  <c r="CB1105" i="8"/>
  <c r="CC1105" i="8" a="1"/>
  <c r="CC1105" i="8"/>
  <c r="CD1105" i="8" a="1"/>
  <c r="CD1105" i="8"/>
  <c r="CE1105" i="8" a="1"/>
  <c r="CE1105" i="8"/>
  <c r="CF1105" i="8" a="1"/>
  <c r="CF1105" i="8"/>
  <c r="CG1105" i="8" a="1"/>
  <c r="CG1105" i="8"/>
  <c r="CH1105" i="8" a="1"/>
  <c r="CH1105" i="8"/>
  <c r="CI1105" i="8" a="1"/>
  <c r="CI1105" i="8"/>
  <c r="CJ1105" i="8" a="1"/>
  <c r="CJ1105" i="8"/>
  <c r="CK1105" i="8" a="1"/>
  <c r="CK1105" i="8"/>
  <c r="CL1105" i="8" a="1"/>
  <c r="CL1105" i="8"/>
  <c r="CM1105" i="8" a="1"/>
  <c r="CM1105" i="8"/>
  <c r="CN1105" i="8" a="1"/>
  <c r="CN1105" i="8"/>
  <c r="CO1105" i="8" a="1"/>
  <c r="CO1105" i="8"/>
  <c r="BZ1106" i="8" a="1"/>
  <c r="BZ1106" i="8"/>
  <c r="CA1106" i="8" a="1"/>
  <c r="CA1106" i="8"/>
  <c r="CB1106" i="8" a="1"/>
  <c r="CB1106" i="8"/>
  <c r="CC1106" i="8" a="1"/>
  <c r="CC1106" i="8"/>
  <c r="CD1106" i="8" a="1"/>
  <c r="CD1106" i="8"/>
  <c r="CE1106" i="8" a="1"/>
  <c r="CE1106" i="8"/>
  <c r="CF1106" i="8" a="1"/>
  <c r="CF1106" i="8"/>
  <c r="CG1106" i="8" a="1"/>
  <c r="CG1106" i="8"/>
  <c r="CH1106" i="8" a="1"/>
  <c r="CH1106" i="8"/>
  <c r="CI1106" i="8" a="1"/>
  <c r="CI1106" i="8"/>
  <c r="CJ1106" i="8" a="1"/>
  <c r="CJ1106" i="8"/>
  <c r="CK1106" i="8" a="1"/>
  <c r="CK1106" i="8"/>
  <c r="CL1106" i="8" a="1"/>
  <c r="CL1106" i="8"/>
  <c r="CM1106" i="8" a="1"/>
  <c r="CM1106" i="8"/>
  <c r="CN1106" i="8" a="1"/>
  <c r="CN1106" i="8"/>
  <c r="CO1106" i="8" a="1"/>
  <c r="CO1106" i="8"/>
  <c r="BZ1107" i="8" a="1"/>
  <c r="BZ1107" i="8"/>
  <c r="CA1107" i="8" a="1"/>
  <c r="CA1107" i="8"/>
  <c r="CB1107" i="8" a="1"/>
  <c r="CB1107" i="8"/>
  <c r="CC1107" i="8" a="1"/>
  <c r="CC1107" i="8"/>
  <c r="CD1107" i="8" a="1"/>
  <c r="CD1107" i="8"/>
  <c r="CE1107" i="8" a="1"/>
  <c r="CE1107" i="8"/>
  <c r="CF1107" i="8" a="1"/>
  <c r="CF1107" i="8"/>
  <c r="CG1107" i="8" a="1"/>
  <c r="CG1107" i="8"/>
  <c r="CH1107" i="8" a="1"/>
  <c r="CH1107" i="8"/>
  <c r="CI1107" i="8" a="1"/>
  <c r="CI1107" i="8"/>
  <c r="CJ1107" i="8" a="1"/>
  <c r="CJ1107" i="8"/>
  <c r="CK1107" i="8" a="1"/>
  <c r="CK1107" i="8"/>
  <c r="CL1107" i="8" a="1"/>
  <c r="CL1107" i="8"/>
  <c r="CM1107" i="8" a="1"/>
  <c r="CM1107" i="8"/>
  <c r="CN1107" i="8" a="1"/>
  <c r="CN1107" i="8"/>
  <c r="CO1107" i="8" a="1"/>
  <c r="CO1107" i="8"/>
  <c r="BZ1108" i="8" a="1"/>
  <c r="BZ1108" i="8"/>
  <c r="CA1108" i="8" a="1"/>
  <c r="CA1108" i="8"/>
  <c r="CB1108" i="8" a="1"/>
  <c r="CB1108" i="8"/>
  <c r="CC1108" i="8" a="1"/>
  <c r="CC1108" i="8"/>
  <c r="CD1108" i="8" a="1"/>
  <c r="CD1108" i="8"/>
  <c r="CE1108" i="8" a="1"/>
  <c r="CE1108" i="8"/>
  <c r="CF1108" i="8" a="1"/>
  <c r="CF1108" i="8"/>
  <c r="CG1108" i="8" a="1"/>
  <c r="CG1108" i="8"/>
  <c r="CH1108" i="8" a="1"/>
  <c r="CH1108" i="8"/>
  <c r="CI1108" i="8" a="1"/>
  <c r="CI1108" i="8"/>
  <c r="CJ1108" i="8" a="1"/>
  <c r="CJ1108" i="8"/>
  <c r="CK1108" i="8" a="1"/>
  <c r="CK1108" i="8"/>
  <c r="CL1108" i="8" a="1"/>
  <c r="CL1108" i="8"/>
  <c r="CM1108" i="8" a="1"/>
  <c r="CM1108" i="8"/>
  <c r="CN1108" i="8" a="1"/>
  <c r="CN1108" i="8"/>
  <c r="CO1108" i="8" a="1"/>
  <c r="CO1108" i="8"/>
  <c r="BZ1109" i="8" a="1"/>
  <c r="BZ1109" i="8"/>
  <c r="CA1109" i="8" a="1"/>
  <c r="CA1109" i="8"/>
  <c r="CB1109" i="8" a="1"/>
  <c r="CB1109" i="8"/>
  <c r="CC1109" i="8" a="1"/>
  <c r="CC1109" i="8"/>
  <c r="CD1109" i="8" a="1"/>
  <c r="CD1109" i="8"/>
  <c r="CE1109" i="8" a="1"/>
  <c r="CE1109" i="8"/>
  <c r="CF1109" i="8" a="1"/>
  <c r="CF1109" i="8"/>
  <c r="CG1109" i="8" a="1"/>
  <c r="CG1109" i="8"/>
  <c r="CH1109" i="8" a="1"/>
  <c r="CH1109" i="8"/>
  <c r="CI1109" i="8" a="1"/>
  <c r="CI1109" i="8"/>
  <c r="CJ1109" i="8" a="1"/>
  <c r="CJ1109" i="8"/>
  <c r="CK1109" i="8" a="1"/>
  <c r="CK1109" i="8"/>
  <c r="CL1109" i="8" a="1"/>
  <c r="CL1109" i="8"/>
  <c r="CM1109" i="8" a="1"/>
  <c r="CM1109" i="8"/>
  <c r="CN1109" i="8" a="1"/>
  <c r="CN1109" i="8"/>
  <c r="CO1109" i="8" a="1"/>
  <c r="CO1109" i="8"/>
  <c r="BZ1110" i="8" a="1"/>
  <c r="BZ1110" i="8"/>
  <c r="CA1110" i="8" a="1"/>
  <c r="CA1110" i="8"/>
  <c r="CB1110" i="8" a="1"/>
  <c r="CB1110" i="8"/>
  <c r="CC1110" i="8" a="1"/>
  <c r="CC1110" i="8"/>
  <c r="CD1110" i="8" a="1"/>
  <c r="CD1110" i="8"/>
  <c r="CE1110" i="8" a="1"/>
  <c r="CE1110" i="8"/>
  <c r="CF1110" i="8" a="1"/>
  <c r="CF1110" i="8"/>
  <c r="CG1110" i="8" a="1"/>
  <c r="CG1110" i="8"/>
  <c r="CH1110" i="8" a="1"/>
  <c r="CH1110" i="8"/>
  <c r="CI1110" i="8" a="1"/>
  <c r="CI1110" i="8"/>
  <c r="CJ1110" i="8" a="1"/>
  <c r="CJ1110" i="8"/>
  <c r="CK1110" i="8" a="1"/>
  <c r="CK1110" i="8"/>
  <c r="CL1110" i="8" a="1"/>
  <c r="CL1110" i="8"/>
  <c r="CM1110" i="8" a="1"/>
  <c r="CM1110" i="8"/>
  <c r="CN1110" i="8" a="1"/>
  <c r="CN1110" i="8"/>
  <c r="CO1110" i="8" a="1"/>
  <c r="CO1110" i="8"/>
  <c r="BZ1111" i="8" a="1"/>
  <c r="BZ1111" i="8"/>
  <c r="CA1111" i="8" a="1"/>
  <c r="CA1111" i="8"/>
  <c r="CB1111" i="8" a="1"/>
  <c r="CB1111" i="8"/>
  <c r="CC1111" i="8" a="1"/>
  <c r="CC1111" i="8"/>
  <c r="CD1111" i="8" a="1"/>
  <c r="CD1111" i="8"/>
  <c r="CE1111" i="8" a="1"/>
  <c r="CE1111" i="8"/>
  <c r="CF1111" i="8" a="1"/>
  <c r="CF1111" i="8"/>
  <c r="CG1111" i="8" a="1"/>
  <c r="CG1111" i="8"/>
  <c r="CH1111" i="8" a="1"/>
  <c r="CH1111" i="8"/>
  <c r="CI1111" i="8" a="1"/>
  <c r="CI1111" i="8"/>
  <c r="CJ1111" i="8" a="1"/>
  <c r="CJ1111" i="8"/>
  <c r="CK1111" i="8" a="1"/>
  <c r="CK1111" i="8"/>
  <c r="CL1111" i="8" a="1"/>
  <c r="CL1111" i="8"/>
  <c r="CM1111" i="8" a="1"/>
  <c r="CM1111" i="8"/>
  <c r="CN1111" i="8" a="1"/>
  <c r="CN1111" i="8"/>
  <c r="CO1111" i="8" a="1"/>
  <c r="CO1111" i="8"/>
  <c r="BZ1112" i="8" a="1"/>
  <c r="BZ1112" i="8"/>
  <c r="CA1112" i="8" a="1"/>
  <c r="CA1112" i="8"/>
  <c r="CB1112" i="8" a="1"/>
  <c r="CB1112" i="8"/>
  <c r="CC1112" i="8" a="1"/>
  <c r="CC1112" i="8"/>
  <c r="CD1112" i="8" a="1"/>
  <c r="CD1112" i="8"/>
  <c r="CE1112" i="8" a="1"/>
  <c r="CE1112" i="8"/>
  <c r="CF1112" i="8" a="1"/>
  <c r="CF1112" i="8"/>
  <c r="CG1112" i="8" a="1"/>
  <c r="CG1112" i="8"/>
  <c r="CH1112" i="8" a="1"/>
  <c r="CH1112" i="8"/>
  <c r="CI1112" i="8" a="1"/>
  <c r="CI1112" i="8"/>
  <c r="CJ1112" i="8" a="1"/>
  <c r="CJ1112" i="8"/>
  <c r="CK1112" i="8" a="1"/>
  <c r="CK1112" i="8"/>
  <c r="CL1112" i="8" a="1"/>
  <c r="CL1112" i="8"/>
  <c r="CM1112" i="8" a="1"/>
  <c r="CM1112" i="8"/>
  <c r="CN1112" i="8" a="1"/>
  <c r="CN1112" i="8"/>
  <c r="CO1112" i="8" a="1"/>
  <c r="CO1112" i="8"/>
  <c r="BZ1113" i="8" a="1"/>
  <c r="BZ1113" i="8"/>
  <c r="CA1113" i="8" a="1"/>
  <c r="CA1113" i="8"/>
  <c r="CB1113" i="8" a="1"/>
  <c r="CB1113" i="8"/>
  <c r="CC1113" i="8" a="1"/>
  <c r="CC1113" i="8"/>
  <c r="CD1113" i="8" a="1"/>
  <c r="CD1113" i="8"/>
  <c r="CE1113" i="8" a="1"/>
  <c r="CE1113" i="8"/>
  <c r="CF1113" i="8" a="1"/>
  <c r="CF1113" i="8"/>
  <c r="CG1113" i="8" a="1"/>
  <c r="CG1113" i="8"/>
  <c r="CH1113" i="8" a="1"/>
  <c r="CH1113" i="8"/>
  <c r="CI1113" i="8" a="1"/>
  <c r="CI1113" i="8"/>
  <c r="CJ1113" i="8" a="1"/>
  <c r="CJ1113" i="8"/>
  <c r="CK1113" i="8" a="1"/>
  <c r="CK1113" i="8"/>
  <c r="CL1113" i="8" a="1"/>
  <c r="CL1113" i="8"/>
  <c r="CM1113" i="8" a="1"/>
  <c r="CM1113" i="8"/>
  <c r="CN1113" i="8" a="1"/>
  <c r="CN1113" i="8"/>
  <c r="CO1113" i="8" a="1"/>
  <c r="CO1113" i="8"/>
  <c r="BZ1114" i="8" a="1"/>
  <c r="BZ1114" i="8"/>
  <c r="CA1114" i="8" a="1"/>
  <c r="CA1114" i="8"/>
  <c r="CB1114" i="8" a="1"/>
  <c r="CB1114" i="8"/>
  <c r="CC1114" i="8" a="1"/>
  <c r="CC1114" i="8"/>
  <c r="CD1114" i="8" a="1"/>
  <c r="CD1114" i="8"/>
  <c r="CE1114" i="8" a="1"/>
  <c r="CE1114" i="8"/>
  <c r="CF1114" i="8" a="1"/>
  <c r="CF1114" i="8"/>
  <c r="CG1114" i="8" a="1"/>
  <c r="CG1114" i="8"/>
  <c r="CH1114" i="8" a="1"/>
  <c r="CH1114" i="8"/>
  <c r="CI1114" i="8" a="1"/>
  <c r="CI1114" i="8"/>
  <c r="CJ1114" i="8" a="1"/>
  <c r="CJ1114" i="8"/>
  <c r="CK1114" i="8" a="1"/>
  <c r="CK1114" i="8"/>
  <c r="CL1114" i="8" a="1"/>
  <c r="CL1114" i="8"/>
  <c r="CM1114" i="8" a="1"/>
  <c r="CM1114" i="8"/>
  <c r="CN1114" i="8" a="1"/>
  <c r="CN1114" i="8"/>
  <c r="CO1114" i="8" a="1"/>
  <c r="CO1114" i="8"/>
  <c r="BZ1115" i="8" a="1"/>
  <c r="BZ1115" i="8"/>
  <c r="CA1115" i="8" a="1"/>
  <c r="CA1115" i="8"/>
  <c r="CB1115" i="8" a="1"/>
  <c r="CB1115" i="8"/>
  <c r="CC1115" i="8" a="1"/>
  <c r="CC1115" i="8"/>
  <c r="CD1115" i="8" a="1"/>
  <c r="CD1115" i="8"/>
  <c r="CE1115" i="8" a="1"/>
  <c r="CE1115" i="8"/>
  <c r="CF1115" i="8" a="1"/>
  <c r="CF1115" i="8"/>
  <c r="CG1115" i="8" a="1"/>
  <c r="CG1115" i="8"/>
  <c r="CH1115" i="8" a="1"/>
  <c r="CH1115" i="8"/>
  <c r="CI1115" i="8" a="1"/>
  <c r="CI1115" i="8"/>
  <c r="CJ1115" i="8" a="1"/>
  <c r="CJ1115" i="8"/>
  <c r="CK1115" i="8" a="1"/>
  <c r="CK1115" i="8"/>
  <c r="CL1115" i="8" a="1"/>
  <c r="CL1115" i="8"/>
  <c r="CM1115" i="8" a="1"/>
  <c r="CM1115" i="8"/>
  <c r="CN1115" i="8" a="1"/>
  <c r="CN1115" i="8"/>
  <c r="CO1115" i="8" a="1"/>
  <c r="CO1115" i="8"/>
  <c r="BZ1116" i="8" a="1"/>
  <c r="BZ1116" i="8"/>
  <c r="CA1116" i="8" a="1"/>
  <c r="CA1116" i="8"/>
  <c r="CB1116" i="8" a="1"/>
  <c r="CB1116" i="8"/>
  <c r="CC1116" i="8" a="1"/>
  <c r="CC1116" i="8"/>
  <c r="CD1116" i="8" a="1"/>
  <c r="CD1116" i="8"/>
  <c r="CE1116" i="8" a="1"/>
  <c r="CE1116" i="8"/>
  <c r="CF1116" i="8" a="1"/>
  <c r="CF1116" i="8"/>
  <c r="CG1116" i="8" a="1"/>
  <c r="CG1116" i="8"/>
  <c r="CH1116" i="8" a="1"/>
  <c r="CH1116" i="8"/>
  <c r="CI1116" i="8" a="1"/>
  <c r="CI1116" i="8"/>
  <c r="CJ1116" i="8" a="1"/>
  <c r="CJ1116" i="8"/>
  <c r="CK1116" i="8" a="1"/>
  <c r="CK1116" i="8"/>
  <c r="CL1116" i="8" a="1"/>
  <c r="CL1116" i="8"/>
  <c r="CM1116" i="8" a="1"/>
  <c r="CM1116" i="8"/>
  <c r="CN1116" i="8" a="1"/>
  <c r="CN1116" i="8"/>
  <c r="CO1116" i="8" a="1"/>
  <c r="CO1116" i="8"/>
  <c r="BZ1117" i="8" a="1"/>
  <c r="BZ1117" i="8"/>
  <c r="CA1117" i="8" a="1"/>
  <c r="CA1117" i="8"/>
  <c r="CB1117" i="8" a="1"/>
  <c r="CB1117" i="8"/>
  <c r="CC1117" i="8" a="1"/>
  <c r="CC1117" i="8"/>
  <c r="CD1117" i="8" a="1"/>
  <c r="CD1117" i="8"/>
  <c r="CE1117" i="8" a="1"/>
  <c r="CE1117" i="8"/>
  <c r="CF1117" i="8" a="1"/>
  <c r="CF1117" i="8"/>
  <c r="CG1117" i="8" a="1"/>
  <c r="CG1117" i="8"/>
  <c r="CH1117" i="8" a="1"/>
  <c r="CH1117" i="8"/>
  <c r="CI1117" i="8" a="1"/>
  <c r="CI1117" i="8"/>
  <c r="CJ1117" i="8" a="1"/>
  <c r="CJ1117" i="8"/>
  <c r="CK1117" i="8" a="1"/>
  <c r="CK1117" i="8"/>
  <c r="CL1117" i="8" a="1"/>
  <c r="CL1117" i="8"/>
  <c r="CM1117" i="8" a="1"/>
  <c r="CM1117" i="8"/>
  <c r="CN1117" i="8" a="1"/>
  <c r="CN1117" i="8"/>
  <c r="CO1117" i="8" a="1"/>
  <c r="CO1117" i="8"/>
  <c r="BZ1118" i="8" a="1"/>
  <c r="BZ1118" i="8"/>
  <c r="CA1118" i="8" a="1"/>
  <c r="CA1118" i="8"/>
  <c r="CB1118" i="8" a="1"/>
  <c r="CB1118" i="8"/>
  <c r="CC1118" i="8" a="1"/>
  <c r="CC1118" i="8"/>
  <c r="CD1118" i="8" a="1"/>
  <c r="CD1118" i="8"/>
  <c r="CE1118" i="8" a="1"/>
  <c r="CE1118" i="8"/>
  <c r="CF1118" i="8" a="1"/>
  <c r="CF1118" i="8"/>
  <c r="CG1118" i="8" a="1"/>
  <c r="CG1118" i="8"/>
  <c r="CH1118" i="8" a="1"/>
  <c r="CH1118" i="8"/>
  <c r="CI1118" i="8" a="1"/>
  <c r="CI1118" i="8"/>
  <c r="CJ1118" i="8" a="1"/>
  <c r="CJ1118" i="8"/>
  <c r="CK1118" i="8" a="1"/>
  <c r="CK1118" i="8"/>
  <c r="CL1118" i="8" a="1"/>
  <c r="CL1118" i="8"/>
  <c r="CM1118" i="8" a="1"/>
  <c r="CM1118" i="8"/>
  <c r="CN1118" i="8" a="1"/>
  <c r="CN1118" i="8"/>
  <c r="CO1118" i="8" a="1"/>
  <c r="CO1118" i="8"/>
  <c r="BZ1119" i="8" a="1"/>
  <c r="BZ1119" i="8"/>
  <c r="CA1119" i="8" a="1"/>
  <c r="CA1119" i="8"/>
  <c r="CB1119" i="8" a="1"/>
  <c r="CB1119" i="8"/>
  <c r="CC1119" i="8" a="1"/>
  <c r="CC1119" i="8"/>
  <c r="CD1119" i="8" a="1"/>
  <c r="CD1119" i="8"/>
  <c r="CE1119" i="8" a="1"/>
  <c r="CE1119" i="8"/>
  <c r="CF1119" i="8" a="1"/>
  <c r="CF1119" i="8"/>
  <c r="CG1119" i="8" a="1"/>
  <c r="CG1119" i="8"/>
  <c r="CH1119" i="8" a="1"/>
  <c r="CH1119" i="8"/>
  <c r="CI1119" i="8" a="1"/>
  <c r="CI1119" i="8"/>
  <c r="CJ1119" i="8" a="1"/>
  <c r="CJ1119" i="8"/>
  <c r="CK1119" i="8" a="1"/>
  <c r="CK1119" i="8"/>
  <c r="CL1119" i="8" a="1"/>
  <c r="CL1119" i="8"/>
  <c r="CM1119" i="8" a="1"/>
  <c r="CM1119" i="8"/>
  <c r="CN1119" i="8" a="1"/>
  <c r="CN1119" i="8"/>
  <c r="CO1119" i="8" a="1"/>
  <c r="CO1119" i="8"/>
  <c r="BZ1120" i="8" a="1"/>
  <c r="BZ1120" i="8"/>
  <c r="CA1120" i="8" a="1"/>
  <c r="CA1120" i="8"/>
  <c r="CB1120" i="8" a="1"/>
  <c r="CB1120" i="8"/>
  <c r="CC1120" i="8" a="1"/>
  <c r="CC1120" i="8"/>
  <c r="CD1120" i="8" a="1"/>
  <c r="CD1120" i="8"/>
  <c r="CE1120" i="8" a="1"/>
  <c r="CE1120" i="8"/>
  <c r="CF1120" i="8" a="1"/>
  <c r="CF1120" i="8"/>
  <c r="CG1120" i="8" a="1"/>
  <c r="CG1120" i="8"/>
  <c r="CH1120" i="8" a="1"/>
  <c r="CH1120" i="8"/>
  <c r="CI1120" i="8" a="1"/>
  <c r="CI1120" i="8"/>
  <c r="CJ1120" i="8" a="1"/>
  <c r="CJ1120" i="8"/>
  <c r="CK1120" i="8" a="1"/>
  <c r="CK1120" i="8"/>
  <c r="CL1120" i="8" a="1"/>
  <c r="CL1120" i="8"/>
  <c r="CM1120" i="8" a="1"/>
  <c r="CM1120" i="8"/>
  <c r="CN1120" i="8" a="1"/>
  <c r="CN1120" i="8"/>
  <c r="CO1120" i="8" a="1"/>
  <c r="CO1120" i="8"/>
  <c r="BZ1121" i="8" a="1"/>
  <c r="BZ1121" i="8"/>
  <c r="CA1121" i="8" a="1"/>
  <c r="CA1121" i="8"/>
  <c r="CB1121" i="8" a="1"/>
  <c r="CB1121" i="8"/>
  <c r="CC1121" i="8" a="1"/>
  <c r="CC1121" i="8"/>
  <c r="CD1121" i="8" a="1"/>
  <c r="CD1121" i="8"/>
  <c r="CE1121" i="8" a="1"/>
  <c r="CE1121" i="8"/>
  <c r="CF1121" i="8" a="1"/>
  <c r="CF1121" i="8"/>
  <c r="CG1121" i="8" a="1"/>
  <c r="CG1121" i="8"/>
  <c r="CH1121" i="8" a="1"/>
  <c r="CH1121" i="8"/>
  <c r="CI1121" i="8" a="1"/>
  <c r="CI1121" i="8"/>
  <c r="CJ1121" i="8" a="1"/>
  <c r="CJ1121" i="8"/>
  <c r="CK1121" i="8" a="1"/>
  <c r="CK1121" i="8"/>
  <c r="CL1121" i="8" a="1"/>
  <c r="CL1121" i="8"/>
  <c r="CM1121" i="8" a="1"/>
  <c r="CM1121" i="8"/>
  <c r="CN1121" i="8" a="1"/>
  <c r="CN1121" i="8"/>
  <c r="CO1121" i="8" a="1"/>
  <c r="CO1121" i="8"/>
  <c r="BZ1122" i="8" a="1"/>
  <c r="BZ1122" i="8"/>
  <c r="CA1122" i="8" a="1"/>
  <c r="CA1122" i="8"/>
  <c r="CB1122" i="8" a="1"/>
  <c r="CB1122" i="8"/>
  <c r="CC1122" i="8" a="1"/>
  <c r="CC1122" i="8"/>
  <c r="CD1122" i="8" a="1"/>
  <c r="CD1122" i="8"/>
  <c r="CE1122" i="8" a="1"/>
  <c r="CE1122" i="8"/>
  <c r="CF1122" i="8" a="1"/>
  <c r="CF1122" i="8"/>
  <c r="CG1122" i="8" a="1"/>
  <c r="CG1122" i="8"/>
  <c r="CH1122" i="8" a="1"/>
  <c r="CH1122" i="8"/>
  <c r="CI1122" i="8" a="1"/>
  <c r="CI1122" i="8"/>
  <c r="CJ1122" i="8" a="1"/>
  <c r="CJ1122" i="8"/>
  <c r="CK1122" i="8" a="1"/>
  <c r="CK1122" i="8"/>
  <c r="CL1122" i="8" a="1"/>
  <c r="CL1122" i="8"/>
  <c r="CM1122" i="8" a="1"/>
  <c r="CM1122" i="8"/>
  <c r="CN1122" i="8" a="1"/>
  <c r="CN1122" i="8"/>
  <c r="CO1122" i="8" a="1"/>
  <c r="CO1122" i="8"/>
  <c r="BZ1123" i="8" a="1"/>
  <c r="BZ1123" i="8"/>
  <c r="CA1123" i="8" a="1"/>
  <c r="CA1123" i="8"/>
  <c r="CB1123" i="8" a="1"/>
  <c r="CB1123" i="8"/>
  <c r="CC1123" i="8" a="1"/>
  <c r="CC1123" i="8"/>
  <c r="CD1123" i="8" a="1"/>
  <c r="CD1123" i="8"/>
  <c r="CE1123" i="8" a="1"/>
  <c r="CE1123" i="8"/>
  <c r="CF1123" i="8" a="1"/>
  <c r="CF1123" i="8"/>
  <c r="CG1123" i="8" a="1"/>
  <c r="CG1123" i="8"/>
  <c r="CH1123" i="8" a="1"/>
  <c r="CH1123" i="8"/>
  <c r="CI1123" i="8" a="1"/>
  <c r="CI1123" i="8"/>
  <c r="CJ1123" i="8" a="1"/>
  <c r="CJ1123" i="8"/>
  <c r="CK1123" i="8" a="1"/>
  <c r="CK1123" i="8"/>
  <c r="CL1123" i="8" a="1"/>
  <c r="CL1123" i="8"/>
  <c r="CM1123" i="8" a="1"/>
  <c r="CM1123" i="8"/>
  <c r="CN1123" i="8" a="1"/>
  <c r="CN1123" i="8"/>
  <c r="CO1123" i="8" a="1"/>
  <c r="CO1123" i="8"/>
  <c r="BZ1124" i="8" a="1"/>
  <c r="BZ1124" i="8"/>
  <c r="CA1124" i="8" a="1"/>
  <c r="CA1124" i="8"/>
  <c r="CB1124" i="8" a="1"/>
  <c r="CB1124" i="8"/>
  <c r="CC1124" i="8" a="1"/>
  <c r="CC1124" i="8"/>
  <c r="CD1124" i="8" a="1"/>
  <c r="CD1124" i="8"/>
  <c r="CE1124" i="8" a="1"/>
  <c r="CE1124" i="8"/>
  <c r="CF1124" i="8" a="1"/>
  <c r="CF1124" i="8"/>
  <c r="CG1124" i="8" a="1"/>
  <c r="CG1124" i="8"/>
  <c r="CH1124" i="8" a="1"/>
  <c r="CH1124" i="8"/>
  <c r="CI1124" i="8" a="1"/>
  <c r="CI1124" i="8"/>
  <c r="CJ1124" i="8" a="1"/>
  <c r="CJ1124" i="8"/>
  <c r="CK1124" i="8" a="1"/>
  <c r="CK1124" i="8"/>
  <c r="CL1124" i="8" a="1"/>
  <c r="CL1124" i="8"/>
  <c r="CM1124" i="8" a="1"/>
  <c r="CM1124" i="8"/>
  <c r="CN1124" i="8" a="1"/>
  <c r="CN1124" i="8"/>
  <c r="CO1124" i="8" a="1"/>
  <c r="CO1124" i="8"/>
  <c r="BZ1125" i="8" a="1"/>
  <c r="BZ1125" i="8"/>
  <c r="CA1125" i="8" a="1"/>
  <c r="CA1125" i="8"/>
  <c r="CB1125" i="8" a="1"/>
  <c r="CB1125" i="8"/>
  <c r="CC1125" i="8" a="1"/>
  <c r="CC1125" i="8"/>
  <c r="CD1125" i="8" a="1"/>
  <c r="CD1125" i="8"/>
  <c r="CE1125" i="8" a="1"/>
  <c r="CE1125" i="8"/>
  <c r="CF1125" i="8" a="1"/>
  <c r="CF1125" i="8"/>
  <c r="CG1125" i="8" a="1"/>
  <c r="CG1125" i="8"/>
  <c r="CH1125" i="8" a="1"/>
  <c r="CH1125" i="8"/>
  <c r="CI1125" i="8" a="1"/>
  <c r="CI1125" i="8"/>
  <c r="CJ1125" i="8" a="1"/>
  <c r="CJ1125" i="8"/>
  <c r="CK1125" i="8" a="1"/>
  <c r="CK1125" i="8"/>
  <c r="CL1125" i="8" a="1"/>
  <c r="CL1125" i="8"/>
  <c r="CM1125" i="8" a="1"/>
  <c r="CM1125" i="8"/>
  <c r="CN1125" i="8" a="1"/>
  <c r="CN1125" i="8"/>
  <c r="CO1125" i="8" a="1"/>
  <c r="CO1125" i="8"/>
  <c r="BZ1126" i="8" a="1"/>
  <c r="BZ1126" i="8"/>
  <c r="CA1126" i="8" a="1"/>
  <c r="CA1126" i="8"/>
  <c r="CB1126" i="8" a="1"/>
  <c r="CB1126" i="8"/>
  <c r="CC1126" i="8" a="1"/>
  <c r="CC1126" i="8"/>
  <c r="CD1126" i="8" a="1"/>
  <c r="CD1126" i="8"/>
  <c r="CE1126" i="8" a="1"/>
  <c r="CE1126" i="8"/>
  <c r="CF1126" i="8" a="1"/>
  <c r="CF1126" i="8"/>
  <c r="CG1126" i="8" a="1"/>
  <c r="CG1126" i="8"/>
  <c r="CH1126" i="8" a="1"/>
  <c r="CH1126" i="8"/>
  <c r="CI1126" i="8" a="1"/>
  <c r="CI1126" i="8"/>
  <c r="CJ1126" i="8" a="1"/>
  <c r="CJ1126" i="8"/>
  <c r="CK1126" i="8" a="1"/>
  <c r="CK1126" i="8"/>
  <c r="CL1126" i="8" a="1"/>
  <c r="CL1126" i="8"/>
  <c r="CM1126" i="8" a="1"/>
  <c r="CM1126" i="8"/>
  <c r="CN1126" i="8" a="1"/>
  <c r="CN1126" i="8"/>
  <c r="CO1126" i="8" a="1"/>
  <c r="CO1126" i="8"/>
  <c r="BZ1127" i="8" a="1"/>
  <c r="BZ1127" i="8"/>
  <c r="CA1127" i="8" a="1"/>
  <c r="CA1127" i="8"/>
  <c r="CB1127" i="8" a="1"/>
  <c r="CB1127" i="8"/>
  <c r="CC1127" i="8" a="1"/>
  <c r="CC1127" i="8"/>
  <c r="CD1127" i="8" a="1"/>
  <c r="CD1127" i="8"/>
  <c r="CE1127" i="8" a="1"/>
  <c r="CE1127" i="8"/>
  <c r="CF1127" i="8" a="1"/>
  <c r="CF1127" i="8"/>
  <c r="CG1127" i="8" a="1"/>
  <c r="CG1127" i="8"/>
  <c r="CH1127" i="8" a="1"/>
  <c r="CH1127" i="8"/>
  <c r="CI1127" i="8" a="1"/>
  <c r="CI1127" i="8"/>
  <c r="CJ1127" i="8" a="1"/>
  <c r="CJ1127" i="8"/>
  <c r="CK1127" i="8" a="1"/>
  <c r="CK1127" i="8"/>
  <c r="CL1127" i="8" a="1"/>
  <c r="CL1127" i="8"/>
  <c r="CM1127" i="8" a="1"/>
  <c r="CM1127" i="8"/>
  <c r="CN1127" i="8" a="1"/>
  <c r="CN1127" i="8"/>
  <c r="CO1127" i="8" a="1"/>
  <c r="CO1127" i="8"/>
  <c r="BZ1128" i="8" a="1"/>
  <c r="BZ1128" i="8"/>
  <c r="CA1128" i="8" a="1"/>
  <c r="CA1128" i="8"/>
  <c r="CB1128" i="8" a="1"/>
  <c r="CB1128" i="8"/>
  <c r="CC1128" i="8" a="1"/>
  <c r="CC1128" i="8"/>
  <c r="CD1128" i="8" a="1"/>
  <c r="CD1128" i="8"/>
  <c r="CE1128" i="8" a="1"/>
  <c r="CE1128" i="8"/>
  <c r="CF1128" i="8" a="1"/>
  <c r="CF1128" i="8"/>
  <c r="CG1128" i="8" a="1"/>
  <c r="CG1128" i="8"/>
  <c r="CH1128" i="8" a="1"/>
  <c r="CH1128" i="8"/>
  <c r="CI1128" i="8" a="1"/>
  <c r="CI1128" i="8"/>
  <c r="CJ1128" i="8" a="1"/>
  <c r="CJ1128" i="8"/>
  <c r="CK1128" i="8" a="1"/>
  <c r="CK1128" i="8"/>
  <c r="CL1128" i="8" a="1"/>
  <c r="CL1128" i="8"/>
  <c r="CM1128" i="8" a="1"/>
  <c r="CM1128" i="8"/>
  <c r="CN1128" i="8" a="1"/>
  <c r="CN1128" i="8"/>
  <c r="CO1128" i="8" a="1"/>
  <c r="CO1128" i="8"/>
  <c r="BZ1129" i="8" a="1"/>
  <c r="BZ1129" i="8"/>
  <c r="CA1129" i="8" a="1"/>
  <c r="CA1129" i="8"/>
  <c r="CB1129" i="8" a="1"/>
  <c r="CB1129" i="8"/>
  <c r="CC1129" i="8" a="1"/>
  <c r="CC1129" i="8"/>
  <c r="CD1129" i="8" a="1"/>
  <c r="CD1129" i="8"/>
  <c r="CE1129" i="8" a="1"/>
  <c r="CE1129" i="8"/>
  <c r="CF1129" i="8" a="1"/>
  <c r="CF1129" i="8"/>
  <c r="CG1129" i="8" a="1"/>
  <c r="CG1129" i="8"/>
  <c r="CH1129" i="8" a="1"/>
  <c r="CH1129" i="8"/>
  <c r="CI1129" i="8" a="1"/>
  <c r="CI1129" i="8"/>
  <c r="CJ1129" i="8" a="1"/>
  <c r="CJ1129" i="8"/>
  <c r="CK1129" i="8" a="1"/>
  <c r="CK1129" i="8"/>
  <c r="CL1129" i="8" a="1"/>
  <c r="CL1129" i="8"/>
  <c r="CM1129" i="8" a="1"/>
  <c r="CM1129" i="8"/>
  <c r="CN1129" i="8" a="1"/>
  <c r="CN1129" i="8"/>
  <c r="CO1129" i="8" a="1"/>
  <c r="CO1129" i="8"/>
  <c r="BZ1130" i="8" a="1"/>
  <c r="BZ1130" i="8"/>
  <c r="CA1130" i="8" a="1"/>
  <c r="CA1130" i="8"/>
  <c r="CB1130" i="8" a="1"/>
  <c r="CB1130" i="8"/>
  <c r="CC1130" i="8" a="1"/>
  <c r="CC1130" i="8"/>
  <c r="CD1130" i="8" a="1"/>
  <c r="CD1130" i="8"/>
  <c r="CE1130" i="8" a="1"/>
  <c r="CE1130" i="8"/>
  <c r="CF1130" i="8" a="1"/>
  <c r="CF1130" i="8"/>
  <c r="CG1130" i="8" a="1"/>
  <c r="CG1130" i="8"/>
  <c r="CH1130" i="8" a="1"/>
  <c r="CH1130" i="8"/>
  <c r="CI1130" i="8" a="1"/>
  <c r="CI1130" i="8"/>
  <c r="CJ1130" i="8" a="1"/>
  <c r="CJ1130" i="8"/>
  <c r="CK1130" i="8" a="1"/>
  <c r="CK1130" i="8"/>
  <c r="CL1130" i="8" a="1"/>
  <c r="CL1130" i="8"/>
  <c r="CM1130" i="8" a="1"/>
  <c r="CM1130" i="8"/>
  <c r="CN1130" i="8" a="1"/>
  <c r="CN1130" i="8"/>
  <c r="CO1130" i="8" a="1"/>
  <c r="CO1130" i="8"/>
  <c r="BZ1131" i="8" a="1"/>
  <c r="BZ1131" i="8"/>
  <c r="CA1131" i="8" a="1"/>
  <c r="CA1131" i="8"/>
  <c r="CB1131" i="8" a="1"/>
  <c r="CB1131" i="8"/>
  <c r="CC1131" i="8" a="1"/>
  <c r="CC1131" i="8"/>
  <c r="CD1131" i="8" a="1"/>
  <c r="CD1131" i="8"/>
  <c r="CE1131" i="8" a="1"/>
  <c r="CE1131" i="8"/>
  <c r="CF1131" i="8" a="1"/>
  <c r="CF1131" i="8"/>
  <c r="CG1131" i="8" a="1"/>
  <c r="CG1131" i="8"/>
  <c r="CH1131" i="8" a="1"/>
  <c r="CH1131" i="8"/>
  <c r="CI1131" i="8" a="1"/>
  <c r="CI1131" i="8"/>
  <c r="CJ1131" i="8" a="1"/>
  <c r="CJ1131" i="8"/>
  <c r="CK1131" i="8" a="1"/>
  <c r="CK1131" i="8"/>
  <c r="CL1131" i="8" a="1"/>
  <c r="CL1131" i="8"/>
  <c r="CM1131" i="8" a="1"/>
  <c r="CM1131" i="8"/>
  <c r="CN1131" i="8" a="1"/>
  <c r="CN1131" i="8"/>
  <c r="CO1131" i="8" a="1"/>
  <c r="CO1131" i="8"/>
  <c r="BZ1132" i="8" a="1"/>
  <c r="BZ1132" i="8"/>
  <c r="CA1132" i="8" a="1"/>
  <c r="CA1132" i="8"/>
  <c r="CB1132" i="8" a="1"/>
  <c r="CB1132" i="8"/>
  <c r="CC1132" i="8" a="1"/>
  <c r="CC1132" i="8"/>
  <c r="CD1132" i="8" a="1"/>
  <c r="CD1132" i="8"/>
  <c r="CE1132" i="8" a="1"/>
  <c r="CE1132" i="8"/>
  <c r="CF1132" i="8" a="1"/>
  <c r="CF1132" i="8"/>
  <c r="CG1132" i="8" a="1"/>
  <c r="CG1132" i="8"/>
  <c r="CH1132" i="8" a="1"/>
  <c r="CH1132" i="8"/>
  <c r="CI1132" i="8" a="1"/>
  <c r="CI1132" i="8"/>
  <c r="CJ1132" i="8" a="1"/>
  <c r="CJ1132" i="8"/>
  <c r="CK1132" i="8" a="1"/>
  <c r="CK1132" i="8"/>
  <c r="CL1132" i="8" a="1"/>
  <c r="CL1132" i="8"/>
  <c r="CM1132" i="8" a="1"/>
  <c r="CM1132" i="8"/>
  <c r="CN1132" i="8" a="1"/>
  <c r="CN1132" i="8"/>
  <c r="CO1132" i="8" a="1"/>
  <c r="CO1132" i="8"/>
  <c r="BZ1133" i="8" a="1"/>
  <c r="BZ1133" i="8"/>
  <c r="CA1133" i="8" a="1"/>
  <c r="CA1133" i="8"/>
  <c r="CB1133" i="8" a="1"/>
  <c r="CB1133" i="8"/>
  <c r="CC1133" i="8" a="1"/>
  <c r="CC1133" i="8"/>
  <c r="CD1133" i="8" a="1"/>
  <c r="CD1133" i="8"/>
  <c r="CE1133" i="8" a="1"/>
  <c r="CE1133" i="8"/>
  <c r="CF1133" i="8" a="1"/>
  <c r="CF1133" i="8"/>
  <c r="CG1133" i="8" a="1"/>
  <c r="CG1133" i="8"/>
  <c r="CH1133" i="8" a="1"/>
  <c r="CH1133" i="8"/>
  <c r="CI1133" i="8" a="1"/>
  <c r="CI1133" i="8"/>
  <c r="CJ1133" i="8" a="1"/>
  <c r="CJ1133" i="8"/>
  <c r="CK1133" i="8" a="1"/>
  <c r="CK1133" i="8"/>
  <c r="CL1133" i="8" a="1"/>
  <c r="CL1133" i="8"/>
  <c r="CM1133" i="8" a="1"/>
  <c r="CM1133" i="8"/>
  <c r="CN1133" i="8" a="1"/>
  <c r="CN1133" i="8"/>
  <c r="CO1133" i="8" a="1"/>
  <c r="CO1133" i="8"/>
  <c r="BZ1134" i="8" a="1"/>
  <c r="BZ1134" i="8"/>
  <c r="CA1134" i="8" a="1"/>
  <c r="CA1134" i="8"/>
  <c r="CB1134" i="8" a="1"/>
  <c r="CB1134" i="8"/>
  <c r="CC1134" i="8" a="1"/>
  <c r="CC1134" i="8"/>
  <c r="CD1134" i="8" a="1"/>
  <c r="CD1134" i="8"/>
  <c r="CE1134" i="8" a="1"/>
  <c r="CE1134" i="8"/>
  <c r="CF1134" i="8" a="1"/>
  <c r="CF1134" i="8"/>
  <c r="CG1134" i="8" a="1"/>
  <c r="CG1134" i="8"/>
  <c r="CH1134" i="8" a="1"/>
  <c r="CH1134" i="8"/>
  <c r="CI1134" i="8" a="1"/>
  <c r="CI1134" i="8"/>
  <c r="CJ1134" i="8" a="1"/>
  <c r="CJ1134" i="8"/>
  <c r="CK1134" i="8" a="1"/>
  <c r="CK1134" i="8"/>
  <c r="CL1134" i="8" a="1"/>
  <c r="CL1134" i="8"/>
  <c r="CM1134" i="8" a="1"/>
  <c r="CM1134" i="8"/>
  <c r="CN1134" i="8" a="1"/>
  <c r="CN1134" i="8"/>
  <c r="CO1134" i="8" a="1"/>
  <c r="CO1134" i="8"/>
  <c r="BZ1135" i="8" a="1"/>
  <c r="BZ1135" i="8"/>
  <c r="CA1135" i="8" a="1"/>
  <c r="CA1135" i="8"/>
  <c r="CB1135" i="8" a="1"/>
  <c r="CB1135" i="8"/>
  <c r="CC1135" i="8" a="1"/>
  <c r="CC1135" i="8"/>
  <c r="CD1135" i="8" a="1"/>
  <c r="CD1135" i="8"/>
  <c r="CE1135" i="8" a="1"/>
  <c r="CE1135" i="8"/>
  <c r="CF1135" i="8" a="1"/>
  <c r="CF1135" i="8"/>
  <c r="CG1135" i="8" a="1"/>
  <c r="CG1135" i="8"/>
  <c r="CH1135" i="8" a="1"/>
  <c r="CH1135" i="8"/>
  <c r="CI1135" i="8" a="1"/>
  <c r="CI1135" i="8"/>
  <c r="CJ1135" i="8" a="1"/>
  <c r="CJ1135" i="8"/>
  <c r="CK1135" i="8" a="1"/>
  <c r="CK1135" i="8"/>
  <c r="CL1135" i="8" a="1"/>
  <c r="CL1135" i="8"/>
  <c r="CM1135" i="8" a="1"/>
  <c r="CM1135" i="8"/>
  <c r="CN1135" i="8" a="1"/>
  <c r="CN1135" i="8"/>
  <c r="CO1135" i="8" a="1"/>
  <c r="CO1135" i="8"/>
  <c r="BZ1136" i="8" a="1"/>
  <c r="BZ1136" i="8"/>
  <c r="CA1136" i="8" a="1"/>
  <c r="CA1136" i="8"/>
  <c r="CB1136" i="8" a="1"/>
  <c r="CB1136" i="8"/>
  <c r="CC1136" i="8" a="1"/>
  <c r="CC1136" i="8"/>
  <c r="CD1136" i="8" a="1"/>
  <c r="CD1136" i="8"/>
  <c r="CE1136" i="8" a="1"/>
  <c r="CE1136" i="8"/>
  <c r="CF1136" i="8" a="1"/>
  <c r="CF1136" i="8"/>
  <c r="CG1136" i="8" a="1"/>
  <c r="CG1136" i="8"/>
  <c r="CH1136" i="8" a="1"/>
  <c r="CH1136" i="8"/>
  <c r="CI1136" i="8" a="1"/>
  <c r="CI1136" i="8"/>
  <c r="CJ1136" i="8" a="1"/>
  <c r="CJ1136" i="8"/>
  <c r="CK1136" i="8" a="1"/>
  <c r="CK1136" i="8"/>
  <c r="CL1136" i="8" a="1"/>
  <c r="CL1136" i="8"/>
  <c r="CM1136" i="8" a="1"/>
  <c r="CM1136" i="8"/>
  <c r="CN1136" i="8" a="1"/>
  <c r="CN1136" i="8"/>
  <c r="CO1136" i="8" a="1"/>
  <c r="CO1136" i="8"/>
  <c r="BZ1137" i="8" a="1"/>
  <c r="BZ1137" i="8"/>
  <c r="CA1137" i="8" a="1"/>
  <c r="CA1137" i="8"/>
  <c r="CB1137" i="8" a="1"/>
  <c r="CB1137" i="8"/>
  <c r="CC1137" i="8" a="1"/>
  <c r="CC1137" i="8"/>
  <c r="CD1137" i="8" a="1"/>
  <c r="CD1137" i="8"/>
  <c r="CE1137" i="8" a="1"/>
  <c r="CE1137" i="8"/>
  <c r="CF1137" i="8" a="1"/>
  <c r="CF1137" i="8"/>
  <c r="CG1137" i="8" a="1"/>
  <c r="CG1137" i="8"/>
  <c r="CH1137" i="8" a="1"/>
  <c r="CH1137" i="8"/>
  <c r="CI1137" i="8" a="1"/>
  <c r="CI1137" i="8"/>
  <c r="CJ1137" i="8" a="1"/>
  <c r="CJ1137" i="8"/>
  <c r="CK1137" i="8" a="1"/>
  <c r="CK1137" i="8"/>
  <c r="CL1137" i="8" a="1"/>
  <c r="CL1137" i="8"/>
  <c r="CM1137" i="8" a="1"/>
  <c r="CM1137" i="8"/>
  <c r="CN1137" i="8" a="1"/>
  <c r="CN1137" i="8"/>
  <c r="CO1137" i="8" a="1"/>
  <c r="CO1137" i="8"/>
  <c r="BZ1138" i="8" a="1"/>
  <c r="BZ1138" i="8"/>
  <c r="CA1138" i="8" a="1"/>
  <c r="CA1138" i="8"/>
  <c r="CB1138" i="8" a="1"/>
  <c r="CB1138" i="8"/>
  <c r="CC1138" i="8" a="1"/>
  <c r="CC1138" i="8"/>
  <c r="CD1138" i="8" a="1"/>
  <c r="CD1138" i="8"/>
  <c r="CE1138" i="8" a="1"/>
  <c r="CE1138" i="8"/>
  <c r="CF1138" i="8" a="1"/>
  <c r="CF1138" i="8"/>
  <c r="CG1138" i="8" a="1"/>
  <c r="CG1138" i="8"/>
  <c r="CH1138" i="8" a="1"/>
  <c r="CH1138" i="8"/>
  <c r="CI1138" i="8" a="1"/>
  <c r="CI1138" i="8"/>
  <c r="CJ1138" i="8" a="1"/>
  <c r="CJ1138" i="8"/>
  <c r="CK1138" i="8" a="1"/>
  <c r="CK1138" i="8"/>
  <c r="CL1138" i="8" a="1"/>
  <c r="CL1138" i="8"/>
  <c r="CM1138" i="8" a="1"/>
  <c r="CM1138" i="8"/>
  <c r="CN1138" i="8" a="1"/>
  <c r="CN1138" i="8"/>
  <c r="CO1138" i="8" a="1"/>
  <c r="CO1138" i="8"/>
  <c r="BZ1139" i="8" a="1"/>
  <c r="BZ1139" i="8"/>
  <c r="CA1139" i="8" a="1"/>
  <c r="CA1139" i="8"/>
  <c r="CB1139" i="8" a="1"/>
  <c r="CB1139" i="8"/>
  <c r="CC1139" i="8" a="1"/>
  <c r="CC1139" i="8"/>
  <c r="CD1139" i="8" a="1"/>
  <c r="CD1139" i="8"/>
  <c r="CE1139" i="8" a="1"/>
  <c r="CE1139" i="8"/>
  <c r="CF1139" i="8" a="1"/>
  <c r="CF1139" i="8"/>
  <c r="CG1139" i="8" a="1"/>
  <c r="CG1139" i="8"/>
  <c r="CH1139" i="8" a="1"/>
  <c r="CH1139" i="8"/>
  <c r="CI1139" i="8" a="1"/>
  <c r="CI1139" i="8"/>
  <c r="CJ1139" i="8" a="1"/>
  <c r="CJ1139" i="8"/>
  <c r="CK1139" i="8" a="1"/>
  <c r="CK1139" i="8"/>
  <c r="CL1139" i="8" a="1"/>
  <c r="CL1139" i="8"/>
  <c r="CM1139" i="8" a="1"/>
  <c r="CM1139" i="8"/>
  <c r="CN1139" i="8" a="1"/>
  <c r="CN1139" i="8"/>
  <c r="CO1139" i="8" a="1"/>
  <c r="CO1139" i="8"/>
  <c r="BZ1140" i="8" a="1"/>
  <c r="BZ1140" i="8"/>
  <c r="CA1140" i="8" a="1"/>
  <c r="CA1140" i="8"/>
  <c r="CB1140" i="8" a="1"/>
  <c r="CB1140" i="8"/>
  <c r="CC1140" i="8" a="1"/>
  <c r="CC1140" i="8"/>
  <c r="CD1140" i="8" a="1"/>
  <c r="CD1140" i="8"/>
  <c r="CE1140" i="8" a="1"/>
  <c r="CE1140" i="8"/>
  <c r="CF1140" i="8" a="1"/>
  <c r="CF1140" i="8"/>
  <c r="CG1140" i="8" a="1"/>
  <c r="CG1140" i="8"/>
  <c r="CH1140" i="8" a="1"/>
  <c r="CH1140" i="8"/>
  <c r="CI1140" i="8" a="1"/>
  <c r="CI1140" i="8"/>
  <c r="CJ1140" i="8" a="1"/>
  <c r="CJ1140" i="8"/>
  <c r="CK1140" i="8" a="1"/>
  <c r="CK1140" i="8"/>
  <c r="CL1140" i="8" a="1"/>
  <c r="CL1140" i="8"/>
  <c r="CM1140" i="8" a="1"/>
  <c r="CM1140" i="8"/>
  <c r="CN1140" i="8" a="1"/>
  <c r="CN1140" i="8"/>
  <c r="CO1140" i="8" a="1"/>
  <c r="CO1140" i="8"/>
  <c r="BZ1141" i="8" a="1"/>
  <c r="BZ1141" i="8"/>
  <c r="CA1141" i="8" a="1"/>
  <c r="CA1141" i="8"/>
  <c r="CB1141" i="8" a="1"/>
  <c r="CB1141" i="8"/>
  <c r="CC1141" i="8" a="1"/>
  <c r="CC1141" i="8"/>
  <c r="CD1141" i="8" a="1"/>
  <c r="CD1141" i="8"/>
  <c r="CE1141" i="8" a="1"/>
  <c r="CE1141" i="8"/>
  <c r="CF1141" i="8" a="1"/>
  <c r="CF1141" i="8"/>
  <c r="CG1141" i="8" a="1"/>
  <c r="CG1141" i="8"/>
  <c r="CH1141" i="8" a="1"/>
  <c r="CH1141" i="8"/>
  <c r="CI1141" i="8" a="1"/>
  <c r="CI1141" i="8"/>
  <c r="CJ1141" i="8" a="1"/>
  <c r="CJ1141" i="8"/>
  <c r="CK1141" i="8" a="1"/>
  <c r="CK1141" i="8"/>
  <c r="CL1141" i="8" a="1"/>
  <c r="CL1141" i="8"/>
  <c r="CM1141" i="8" a="1"/>
  <c r="CM1141" i="8"/>
  <c r="CN1141" i="8" a="1"/>
  <c r="CN1141" i="8"/>
  <c r="CO1141" i="8" a="1"/>
  <c r="CO1141" i="8"/>
  <c r="BZ1142" i="8" a="1"/>
  <c r="BZ1142" i="8"/>
  <c r="CA1142" i="8" a="1"/>
  <c r="CA1142" i="8"/>
  <c r="CB1142" i="8" a="1"/>
  <c r="CB1142" i="8"/>
  <c r="CC1142" i="8" a="1"/>
  <c r="CC1142" i="8"/>
  <c r="CD1142" i="8" a="1"/>
  <c r="CD1142" i="8"/>
  <c r="CE1142" i="8" a="1"/>
  <c r="CE1142" i="8"/>
  <c r="CF1142" i="8" a="1"/>
  <c r="CF1142" i="8"/>
  <c r="CG1142" i="8" a="1"/>
  <c r="CG1142" i="8"/>
  <c r="CH1142" i="8" a="1"/>
  <c r="CH1142" i="8"/>
  <c r="CI1142" i="8" a="1"/>
  <c r="CI1142" i="8"/>
  <c r="CJ1142" i="8" a="1"/>
  <c r="CJ1142" i="8"/>
  <c r="CK1142" i="8" a="1"/>
  <c r="CK1142" i="8"/>
  <c r="CL1142" i="8" a="1"/>
  <c r="CL1142" i="8"/>
  <c r="CM1142" i="8" a="1"/>
  <c r="CM1142" i="8"/>
  <c r="CN1142" i="8" a="1"/>
  <c r="CN1142" i="8"/>
  <c r="CO1142" i="8" a="1"/>
  <c r="CO1142" i="8"/>
  <c r="BZ1143" i="8" a="1"/>
  <c r="BZ1143" i="8"/>
  <c r="CA1143" i="8" a="1"/>
  <c r="CA1143" i="8"/>
  <c r="CB1143" i="8" a="1"/>
  <c r="CB1143" i="8"/>
  <c r="CC1143" i="8" a="1"/>
  <c r="CC1143" i="8"/>
  <c r="CD1143" i="8" a="1"/>
  <c r="CD1143" i="8"/>
  <c r="CE1143" i="8" a="1"/>
  <c r="CE1143" i="8"/>
  <c r="CF1143" i="8" a="1"/>
  <c r="CF1143" i="8"/>
  <c r="CG1143" i="8" a="1"/>
  <c r="CG1143" i="8"/>
  <c r="CH1143" i="8" a="1"/>
  <c r="CH1143" i="8"/>
  <c r="CI1143" i="8" a="1"/>
  <c r="CI1143" i="8"/>
  <c r="CJ1143" i="8" a="1"/>
  <c r="CJ1143" i="8"/>
  <c r="CK1143" i="8" a="1"/>
  <c r="CK1143" i="8"/>
  <c r="CL1143" i="8" a="1"/>
  <c r="CL1143" i="8"/>
  <c r="CM1143" i="8" a="1"/>
  <c r="CM1143" i="8"/>
  <c r="CN1143" i="8" a="1"/>
  <c r="CN1143" i="8"/>
  <c r="CO1143" i="8" a="1"/>
  <c r="CO1143" i="8"/>
  <c r="BZ1144" i="8" a="1"/>
  <c r="BZ1144" i="8"/>
  <c r="CA1144" i="8" a="1"/>
  <c r="CA1144" i="8"/>
  <c r="CB1144" i="8" a="1"/>
  <c r="CB1144" i="8"/>
  <c r="CC1144" i="8" a="1"/>
  <c r="CC1144" i="8"/>
  <c r="CD1144" i="8" a="1"/>
  <c r="CD1144" i="8"/>
  <c r="CE1144" i="8" a="1"/>
  <c r="CE1144" i="8"/>
  <c r="CF1144" i="8" a="1"/>
  <c r="CF1144" i="8"/>
  <c r="CG1144" i="8" a="1"/>
  <c r="CG1144" i="8"/>
  <c r="CH1144" i="8" a="1"/>
  <c r="CH1144" i="8"/>
  <c r="CI1144" i="8" a="1"/>
  <c r="CI1144" i="8"/>
  <c r="CJ1144" i="8" a="1"/>
  <c r="CJ1144" i="8"/>
  <c r="CK1144" i="8" a="1"/>
  <c r="CK1144" i="8"/>
  <c r="CL1144" i="8" a="1"/>
  <c r="CL1144" i="8"/>
  <c r="CM1144" i="8" a="1"/>
  <c r="CM1144" i="8"/>
  <c r="CN1144" i="8" a="1"/>
  <c r="CN1144" i="8"/>
  <c r="CO1144" i="8" a="1"/>
  <c r="CO1144" i="8"/>
  <c r="BZ1145" i="8" a="1"/>
  <c r="BZ1145" i="8"/>
  <c r="CA1145" i="8" a="1"/>
  <c r="CA1145" i="8"/>
  <c r="CB1145" i="8" a="1"/>
  <c r="CB1145" i="8"/>
  <c r="CC1145" i="8" a="1"/>
  <c r="CC1145" i="8"/>
  <c r="CD1145" i="8" a="1"/>
  <c r="CD1145" i="8"/>
  <c r="CE1145" i="8" a="1"/>
  <c r="CE1145" i="8"/>
  <c r="CF1145" i="8" a="1"/>
  <c r="CF1145" i="8"/>
  <c r="CG1145" i="8" a="1"/>
  <c r="CG1145" i="8"/>
  <c r="CH1145" i="8" a="1"/>
  <c r="CH1145" i="8"/>
  <c r="CI1145" i="8" a="1"/>
  <c r="CI1145" i="8"/>
  <c r="CJ1145" i="8" a="1"/>
  <c r="CJ1145" i="8"/>
  <c r="CK1145" i="8" a="1"/>
  <c r="CK1145" i="8"/>
  <c r="CL1145" i="8" a="1"/>
  <c r="CL1145" i="8"/>
  <c r="CM1145" i="8" a="1"/>
  <c r="CM1145" i="8"/>
  <c r="CN1145" i="8" a="1"/>
  <c r="CN1145" i="8"/>
  <c r="CO1145" i="8" a="1"/>
  <c r="CO1145" i="8"/>
  <c r="BZ1146" i="8" a="1"/>
  <c r="BZ1146" i="8"/>
  <c r="CA1146" i="8" a="1"/>
  <c r="CA1146" i="8"/>
  <c r="CB1146" i="8" a="1"/>
  <c r="CB1146" i="8"/>
  <c r="CC1146" i="8" a="1"/>
  <c r="CC1146" i="8"/>
  <c r="CD1146" i="8" a="1"/>
  <c r="CD1146" i="8"/>
  <c r="CE1146" i="8" a="1"/>
  <c r="CE1146" i="8"/>
  <c r="CF1146" i="8" a="1"/>
  <c r="CF1146" i="8"/>
  <c r="CG1146" i="8" a="1"/>
  <c r="CG1146" i="8"/>
  <c r="CH1146" i="8" a="1"/>
  <c r="CH1146" i="8"/>
  <c r="CI1146" i="8" a="1"/>
  <c r="CI1146" i="8"/>
  <c r="CJ1146" i="8" a="1"/>
  <c r="CJ1146" i="8"/>
  <c r="CK1146" i="8" a="1"/>
  <c r="CK1146" i="8"/>
  <c r="CL1146" i="8" a="1"/>
  <c r="CL1146" i="8"/>
  <c r="CM1146" i="8" a="1"/>
  <c r="CM1146" i="8"/>
  <c r="CN1146" i="8" a="1"/>
  <c r="CN1146" i="8"/>
  <c r="CO1146" i="8" a="1"/>
  <c r="CO1146" i="8"/>
  <c r="BZ1147" i="8" a="1"/>
  <c r="BZ1147" i="8"/>
  <c r="CA1147" i="8" a="1"/>
  <c r="CA1147" i="8"/>
  <c r="CB1147" i="8" a="1"/>
  <c r="CB1147" i="8"/>
  <c r="CC1147" i="8" a="1"/>
  <c r="CC1147" i="8"/>
  <c r="CD1147" i="8" a="1"/>
  <c r="CD1147" i="8"/>
  <c r="CE1147" i="8" a="1"/>
  <c r="CE1147" i="8"/>
  <c r="CF1147" i="8" a="1"/>
  <c r="CF1147" i="8"/>
  <c r="CG1147" i="8" a="1"/>
  <c r="CG1147" i="8"/>
  <c r="CH1147" i="8" a="1"/>
  <c r="CH1147" i="8"/>
  <c r="CI1147" i="8" a="1"/>
  <c r="CI1147" i="8"/>
  <c r="CJ1147" i="8" a="1"/>
  <c r="CJ1147" i="8"/>
  <c r="CK1147" i="8" a="1"/>
  <c r="CK1147" i="8"/>
  <c r="CL1147" i="8" a="1"/>
  <c r="CL1147" i="8"/>
  <c r="CM1147" i="8" a="1"/>
  <c r="CM1147" i="8"/>
  <c r="CN1147" i="8" a="1"/>
  <c r="CN1147" i="8"/>
  <c r="CO1147" i="8" a="1"/>
  <c r="CO1147" i="8"/>
  <c r="BZ1148" i="8" a="1"/>
  <c r="BZ1148" i="8"/>
  <c r="CA1148" i="8" a="1"/>
  <c r="CA1148" i="8"/>
  <c r="CB1148" i="8" a="1"/>
  <c r="CB1148" i="8"/>
  <c r="CC1148" i="8" a="1"/>
  <c r="CC1148" i="8"/>
  <c r="CD1148" i="8" a="1"/>
  <c r="CD1148" i="8"/>
  <c r="CE1148" i="8" a="1"/>
  <c r="CE1148" i="8"/>
  <c r="CF1148" i="8" a="1"/>
  <c r="CF1148" i="8"/>
  <c r="CG1148" i="8" a="1"/>
  <c r="CG1148" i="8"/>
  <c r="CH1148" i="8" a="1"/>
  <c r="CH1148" i="8"/>
  <c r="CI1148" i="8" a="1"/>
  <c r="CI1148" i="8"/>
  <c r="CJ1148" i="8" a="1"/>
  <c r="CJ1148" i="8"/>
  <c r="CK1148" i="8" a="1"/>
  <c r="CK1148" i="8"/>
  <c r="CL1148" i="8" a="1"/>
  <c r="CL1148" i="8"/>
  <c r="CM1148" i="8" a="1"/>
  <c r="CM1148" i="8"/>
  <c r="CN1148" i="8" a="1"/>
  <c r="CN1148" i="8"/>
  <c r="CO1148" i="8" a="1"/>
  <c r="CO1148" i="8"/>
  <c r="BZ1149" i="8" a="1"/>
  <c r="BZ1149" i="8"/>
  <c r="CA1149" i="8" a="1"/>
  <c r="CA1149" i="8"/>
  <c r="CB1149" i="8" a="1"/>
  <c r="CB1149" i="8"/>
  <c r="CC1149" i="8" a="1"/>
  <c r="CC1149" i="8"/>
  <c r="CD1149" i="8" a="1"/>
  <c r="CD1149" i="8"/>
  <c r="CE1149" i="8" a="1"/>
  <c r="CE1149" i="8"/>
  <c r="CF1149" i="8" a="1"/>
  <c r="CF1149" i="8"/>
  <c r="CG1149" i="8" a="1"/>
  <c r="CG1149" i="8"/>
  <c r="CH1149" i="8" a="1"/>
  <c r="CH1149" i="8"/>
  <c r="CI1149" i="8" a="1"/>
  <c r="CI1149" i="8"/>
  <c r="CJ1149" i="8" a="1"/>
  <c r="CJ1149" i="8"/>
  <c r="CK1149" i="8" a="1"/>
  <c r="CK1149" i="8"/>
  <c r="CL1149" i="8" a="1"/>
  <c r="CL1149" i="8"/>
  <c r="CM1149" i="8" a="1"/>
  <c r="CM1149" i="8"/>
  <c r="CN1149" i="8" a="1"/>
  <c r="CN1149" i="8"/>
  <c r="CO1149" i="8" a="1"/>
  <c r="CO1149" i="8"/>
  <c r="BZ1150" i="8" a="1"/>
  <c r="BZ1150" i="8"/>
  <c r="CA1150" i="8" a="1"/>
  <c r="CA1150" i="8"/>
  <c r="CB1150" i="8" a="1"/>
  <c r="CB1150" i="8"/>
  <c r="CC1150" i="8" a="1"/>
  <c r="CC1150" i="8"/>
  <c r="CD1150" i="8" a="1"/>
  <c r="CD1150" i="8"/>
  <c r="CE1150" i="8" a="1"/>
  <c r="CE1150" i="8"/>
  <c r="CF1150" i="8" a="1"/>
  <c r="CF1150" i="8"/>
  <c r="CG1150" i="8" a="1"/>
  <c r="CG1150" i="8"/>
  <c r="CH1150" i="8" a="1"/>
  <c r="CH1150" i="8"/>
  <c r="CI1150" i="8" a="1"/>
  <c r="CI1150" i="8"/>
  <c r="CJ1150" i="8" a="1"/>
  <c r="CJ1150" i="8"/>
  <c r="CK1150" i="8" a="1"/>
  <c r="CK1150" i="8"/>
  <c r="CL1150" i="8" a="1"/>
  <c r="CL1150" i="8"/>
  <c r="CM1150" i="8" a="1"/>
  <c r="CM1150" i="8"/>
  <c r="CN1150" i="8" a="1"/>
  <c r="CN1150" i="8"/>
  <c r="CO1150" i="8" a="1"/>
  <c r="CO1150" i="8"/>
  <c r="BZ1151" i="8" a="1"/>
  <c r="BZ1151" i="8"/>
  <c r="CA1151" i="8" a="1"/>
  <c r="CA1151" i="8"/>
  <c r="CB1151" i="8" a="1"/>
  <c r="CB1151" i="8"/>
  <c r="CC1151" i="8" a="1"/>
  <c r="CC1151" i="8"/>
  <c r="CD1151" i="8" a="1"/>
  <c r="CD1151" i="8"/>
  <c r="CE1151" i="8" a="1"/>
  <c r="CE1151" i="8"/>
  <c r="CF1151" i="8" a="1"/>
  <c r="CF1151" i="8"/>
  <c r="CG1151" i="8" a="1"/>
  <c r="CG1151" i="8"/>
  <c r="CH1151" i="8" a="1"/>
  <c r="CH1151" i="8"/>
  <c r="CI1151" i="8" a="1"/>
  <c r="CI1151" i="8"/>
  <c r="CJ1151" i="8" a="1"/>
  <c r="CJ1151" i="8"/>
  <c r="CK1151" i="8" a="1"/>
  <c r="CK1151" i="8"/>
  <c r="CL1151" i="8" a="1"/>
  <c r="CL1151" i="8"/>
  <c r="CM1151" i="8" a="1"/>
  <c r="CM1151" i="8"/>
  <c r="CN1151" i="8" a="1"/>
  <c r="CN1151" i="8"/>
  <c r="CO1151" i="8" a="1"/>
  <c r="CO1151" i="8"/>
  <c r="BZ1152" i="8" a="1"/>
  <c r="BZ1152" i="8"/>
  <c r="CA1152" i="8" a="1"/>
  <c r="CA1152" i="8"/>
  <c r="CB1152" i="8" a="1"/>
  <c r="CB1152" i="8"/>
  <c r="CC1152" i="8" a="1"/>
  <c r="CC1152" i="8"/>
  <c r="CD1152" i="8" a="1"/>
  <c r="CD1152" i="8"/>
  <c r="CE1152" i="8" a="1"/>
  <c r="CE1152" i="8"/>
  <c r="CF1152" i="8" a="1"/>
  <c r="CF1152" i="8"/>
  <c r="CG1152" i="8" a="1"/>
  <c r="CG1152" i="8"/>
  <c r="CH1152" i="8" a="1"/>
  <c r="CH1152" i="8"/>
  <c r="CI1152" i="8" a="1"/>
  <c r="CI1152" i="8"/>
  <c r="CJ1152" i="8" a="1"/>
  <c r="CJ1152" i="8"/>
  <c r="CK1152" i="8" a="1"/>
  <c r="CK1152" i="8"/>
  <c r="CL1152" i="8" a="1"/>
  <c r="CL1152" i="8"/>
  <c r="CM1152" i="8" a="1"/>
  <c r="CM1152" i="8"/>
  <c r="CN1152" i="8" a="1"/>
  <c r="CN1152" i="8"/>
  <c r="CO1152" i="8" a="1"/>
  <c r="CO1152" i="8"/>
  <c r="BZ1153" i="8" a="1"/>
  <c r="BZ1153" i="8"/>
  <c r="CA1153" i="8" a="1"/>
  <c r="CA1153" i="8"/>
  <c r="CB1153" i="8" a="1"/>
  <c r="CB1153" i="8"/>
  <c r="CC1153" i="8" a="1"/>
  <c r="CC1153" i="8"/>
  <c r="CD1153" i="8" a="1"/>
  <c r="CD1153" i="8"/>
  <c r="CE1153" i="8" a="1"/>
  <c r="CE1153" i="8"/>
  <c r="CF1153" i="8" a="1"/>
  <c r="CF1153" i="8"/>
  <c r="CG1153" i="8" a="1"/>
  <c r="CG1153" i="8"/>
  <c r="CH1153" i="8" a="1"/>
  <c r="CH1153" i="8"/>
  <c r="CI1153" i="8" a="1"/>
  <c r="CI1153" i="8"/>
  <c r="CJ1153" i="8" a="1"/>
  <c r="CJ1153" i="8"/>
  <c r="CK1153" i="8" a="1"/>
  <c r="CK1153" i="8"/>
  <c r="CL1153" i="8" a="1"/>
  <c r="CL1153" i="8"/>
  <c r="CM1153" i="8" a="1"/>
  <c r="CM1153" i="8"/>
  <c r="CN1153" i="8" a="1"/>
  <c r="CN1153" i="8"/>
  <c r="CO1153" i="8" a="1"/>
  <c r="CO1153" i="8"/>
  <c r="BZ1154" i="8" a="1"/>
  <c r="BZ1154" i="8"/>
  <c r="CA1154" i="8" a="1"/>
  <c r="CA1154" i="8"/>
  <c r="CB1154" i="8" a="1"/>
  <c r="CB1154" i="8"/>
  <c r="CC1154" i="8" a="1"/>
  <c r="CC1154" i="8"/>
  <c r="CD1154" i="8" a="1"/>
  <c r="CD1154" i="8"/>
  <c r="CE1154" i="8" a="1"/>
  <c r="CE1154" i="8"/>
  <c r="CF1154" i="8" a="1"/>
  <c r="CF1154" i="8"/>
  <c r="CG1154" i="8" a="1"/>
  <c r="CG1154" i="8"/>
  <c r="CH1154" i="8" a="1"/>
  <c r="CH1154" i="8"/>
  <c r="CI1154" i="8" a="1"/>
  <c r="CI1154" i="8"/>
  <c r="CJ1154" i="8" a="1"/>
  <c r="CJ1154" i="8"/>
  <c r="CK1154" i="8" a="1"/>
  <c r="CK1154" i="8"/>
  <c r="CL1154" i="8" a="1"/>
  <c r="CL1154" i="8"/>
  <c r="CM1154" i="8" a="1"/>
  <c r="CM1154" i="8"/>
  <c r="CN1154" i="8" a="1"/>
  <c r="CN1154" i="8"/>
  <c r="CO1154" i="8" a="1"/>
  <c r="CO1154" i="8"/>
  <c r="BZ1155" i="8" a="1"/>
  <c r="BZ1155" i="8"/>
  <c r="CA1155" i="8" a="1"/>
  <c r="CA1155" i="8"/>
  <c r="CB1155" i="8" a="1"/>
  <c r="CB1155" i="8"/>
  <c r="CC1155" i="8" a="1"/>
  <c r="CC1155" i="8"/>
  <c r="CD1155" i="8" a="1"/>
  <c r="CD1155" i="8"/>
  <c r="CE1155" i="8" a="1"/>
  <c r="CE1155" i="8"/>
  <c r="CF1155" i="8" a="1"/>
  <c r="CF1155" i="8"/>
  <c r="CG1155" i="8" a="1"/>
  <c r="CG1155" i="8"/>
  <c r="CH1155" i="8" a="1"/>
  <c r="CH1155" i="8"/>
  <c r="CI1155" i="8" a="1"/>
  <c r="CI1155" i="8"/>
  <c r="CJ1155" i="8" a="1"/>
  <c r="CJ1155" i="8"/>
  <c r="CK1155" i="8" a="1"/>
  <c r="CK1155" i="8"/>
  <c r="CL1155" i="8" a="1"/>
  <c r="CL1155" i="8"/>
  <c r="CM1155" i="8" a="1"/>
  <c r="CM1155" i="8"/>
  <c r="CN1155" i="8" a="1"/>
  <c r="CN1155" i="8"/>
  <c r="CO1155" i="8" a="1"/>
  <c r="CO1155" i="8"/>
  <c r="BZ1156" i="8" a="1"/>
  <c r="BZ1156" i="8"/>
  <c r="CA1156" i="8" a="1"/>
  <c r="CA1156" i="8"/>
  <c r="CB1156" i="8" a="1"/>
  <c r="CB1156" i="8"/>
  <c r="CC1156" i="8" a="1"/>
  <c r="CC1156" i="8"/>
  <c r="CD1156" i="8" a="1"/>
  <c r="CD1156" i="8"/>
  <c r="CE1156" i="8" a="1"/>
  <c r="CE1156" i="8"/>
  <c r="CF1156" i="8" a="1"/>
  <c r="CF1156" i="8"/>
  <c r="CG1156" i="8" a="1"/>
  <c r="CG1156" i="8"/>
  <c r="CH1156" i="8" a="1"/>
  <c r="CH1156" i="8"/>
  <c r="CI1156" i="8" a="1"/>
  <c r="CI1156" i="8"/>
  <c r="CJ1156" i="8" a="1"/>
  <c r="CJ1156" i="8"/>
  <c r="CK1156" i="8" a="1"/>
  <c r="CK1156" i="8"/>
  <c r="CL1156" i="8" a="1"/>
  <c r="CL1156" i="8"/>
  <c r="CM1156" i="8" a="1"/>
  <c r="CM1156" i="8"/>
  <c r="CN1156" i="8" a="1"/>
  <c r="CN1156" i="8"/>
  <c r="CO1156" i="8" a="1"/>
  <c r="CO1156" i="8"/>
  <c r="BZ1157" i="8" a="1"/>
  <c r="BZ1157" i="8"/>
  <c r="CA1157" i="8" a="1"/>
  <c r="CA1157" i="8"/>
  <c r="CB1157" i="8" a="1"/>
  <c r="CB1157" i="8"/>
  <c r="CC1157" i="8" a="1"/>
  <c r="CC1157" i="8"/>
  <c r="CD1157" i="8" a="1"/>
  <c r="CD1157" i="8"/>
  <c r="CE1157" i="8" a="1"/>
  <c r="CE1157" i="8"/>
  <c r="CF1157" i="8" a="1"/>
  <c r="CF1157" i="8"/>
  <c r="CG1157" i="8" a="1"/>
  <c r="CG1157" i="8"/>
  <c r="CH1157" i="8" a="1"/>
  <c r="CH1157" i="8"/>
  <c r="CI1157" i="8" a="1"/>
  <c r="CI1157" i="8"/>
  <c r="CJ1157" i="8" a="1"/>
  <c r="CJ1157" i="8"/>
  <c r="CK1157" i="8" a="1"/>
  <c r="CK1157" i="8"/>
  <c r="CL1157" i="8" a="1"/>
  <c r="CL1157" i="8"/>
  <c r="CM1157" i="8" a="1"/>
  <c r="CM1157" i="8"/>
  <c r="CN1157" i="8" a="1"/>
  <c r="CN1157" i="8"/>
  <c r="CO1157" i="8" a="1"/>
  <c r="CO1157" i="8"/>
  <c r="BZ1158" i="8" a="1"/>
  <c r="BZ1158" i="8"/>
  <c r="CA1158" i="8" a="1"/>
  <c r="CA1158" i="8"/>
  <c r="CB1158" i="8" a="1"/>
  <c r="CB1158" i="8"/>
  <c r="CC1158" i="8" a="1"/>
  <c r="CC1158" i="8"/>
  <c r="CD1158" i="8" a="1"/>
  <c r="CD1158" i="8"/>
  <c r="CE1158" i="8" a="1"/>
  <c r="CE1158" i="8"/>
  <c r="CF1158" i="8" a="1"/>
  <c r="CF1158" i="8"/>
  <c r="CG1158" i="8" a="1"/>
  <c r="CG1158" i="8"/>
  <c r="CH1158" i="8" a="1"/>
  <c r="CH1158" i="8"/>
  <c r="CI1158" i="8" a="1"/>
  <c r="CI1158" i="8"/>
  <c r="CJ1158" i="8" a="1"/>
  <c r="CJ1158" i="8"/>
  <c r="CK1158" i="8" a="1"/>
  <c r="CK1158" i="8"/>
  <c r="CL1158" i="8" a="1"/>
  <c r="CL1158" i="8"/>
  <c r="CM1158" i="8" a="1"/>
  <c r="CM1158" i="8"/>
  <c r="CN1158" i="8" a="1"/>
  <c r="CN1158" i="8"/>
  <c r="CO1158" i="8" a="1"/>
  <c r="CO1158" i="8"/>
  <c r="BZ1159" i="8" a="1"/>
  <c r="BZ1159" i="8"/>
  <c r="CA1159" i="8" a="1"/>
  <c r="CA1159" i="8"/>
  <c r="CB1159" i="8" a="1"/>
  <c r="CB1159" i="8"/>
  <c r="CC1159" i="8" a="1"/>
  <c r="CC1159" i="8"/>
  <c r="CD1159" i="8" a="1"/>
  <c r="CD1159" i="8"/>
  <c r="CE1159" i="8" a="1"/>
  <c r="CE1159" i="8"/>
  <c r="CF1159" i="8" a="1"/>
  <c r="CF1159" i="8"/>
  <c r="CG1159" i="8" a="1"/>
  <c r="CG1159" i="8"/>
  <c r="CH1159" i="8" a="1"/>
  <c r="CH1159" i="8"/>
  <c r="CI1159" i="8" a="1"/>
  <c r="CI1159" i="8"/>
  <c r="CJ1159" i="8" a="1"/>
  <c r="CJ1159" i="8"/>
  <c r="CK1159" i="8" a="1"/>
  <c r="CK1159" i="8"/>
  <c r="CL1159" i="8" a="1"/>
  <c r="CL1159" i="8"/>
  <c r="CM1159" i="8" a="1"/>
  <c r="CM1159" i="8"/>
  <c r="CN1159" i="8" a="1"/>
  <c r="CN1159" i="8"/>
  <c r="CO1159" i="8" a="1"/>
  <c r="CO1159" i="8"/>
  <c r="BZ1160" i="8" a="1"/>
  <c r="BZ1160" i="8"/>
  <c r="CA1160" i="8" a="1"/>
  <c r="CA1160" i="8"/>
  <c r="CB1160" i="8" a="1"/>
  <c r="CB1160" i="8"/>
  <c r="CC1160" i="8" a="1"/>
  <c r="CC1160" i="8"/>
  <c r="CD1160" i="8" a="1"/>
  <c r="CD1160" i="8"/>
  <c r="CE1160" i="8" a="1"/>
  <c r="CE1160" i="8"/>
  <c r="CF1160" i="8" a="1"/>
  <c r="CF1160" i="8"/>
  <c r="CG1160" i="8" a="1"/>
  <c r="CG1160" i="8"/>
  <c r="CH1160" i="8" a="1"/>
  <c r="CH1160" i="8"/>
  <c r="CI1160" i="8" a="1"/>
  <c r="CI1160" i="8"/>
  <c r="CJ1160" i="8" a="1"/>
  <c r="CJ1160" i="8"/>
  <c r="CK1160" i="8" a="1"/>
  <c r="CK1160" i="8"/>
  <c r="CL1160" i="8" a="1"/>
  <c r="CL1160" i="8"/>
  <c r="CM1160" i="8" a="1"/>
  <c r="CM1160" i="8"/>
  <c r="CN1160" i="8" a="1"/>
  <c r="CN1160" i="8"/>
  <c r="CO1160" i="8" a="1"/>
  <c r="CO1160" i="8"/>
  <c r="BZ1161" i="8" a="1"/>
  <c r="BZ1161" i="8"/>
  <c r="CA1161" i="8" a="1"/>
  <c r="CA1161" i="8"/>
  <c r="CB1161" i="8" a="1"/>
  <c r="CB1161" i="8"/>
  <c r="CC1161" i="8" a="1"/>
  <c r="CC1161" i="8"/>
  <c r="CD1161" i="8" a="1"/>
  <c r="CD1161" i="8"/>
  <c r="CE1161" i="8" a="1"/>
  <c r="CE1161" i="8"/>
  <c r="CF1161" i="8" a="1"/>
  <c r="CF1161" i="8"/>
  <c r="CG1161" i="8" a="1"/>
  <c r="CG1161" i="8"/>
  <c r="CH1161" i="8" a="1"/>
  <c r="CH1161" i="8"/>
  <c r="CI1161" i="8" a="1"/>
  <c r="CI1161" i="8"/>
  <c r="CJ1161" i="8" a="1"/>
  <c r="CJ1161" i="8"/>
  <c r="CK1161" i="8" a="1"/>
  <c r="CK1161" i="8"/>
  <c r="CL1161" i="8" a="1"/>
  <c r="CL1161" i="8"/>
  <c r="CM1161" i="8" a="1"/>
  <c r="CM1161" i="8"/>
  <c r="CN1161" i="8" a="1"/>
  <c r="CN1161" i="8"/>
  <c r="CO1161" i="8" a="1"/>
  <c r="CO1161" i="8"/>
  <c r="BZ1162" i="8" a="1"/>
  <c r="BZ1162" i="8"/>
  <c r="CA1162" i="8" a="1"/>
  <c r="CA1162" i="8"/>
  <c r="CB1162" i="8" a="1"/>
  <c r="CB1162" i="8"/>
  <c r="CC1162" i="8" a="1"/>
  <c r="CC1162" i="8"/>
  <c r="CD1162" i="8" a="1"/>
  <c r="CD1162" i="8"/>
  <c r="CE1162" i="8" a="1"/>
  <c r="CE1162" i="8"/>
  <c r="CF1162" i="8" a="1"/>
  <c r="CF1162" i="8"/>
  <c r="CG1162" i="8" a="1"/>
  <c r="CG1162" i="8"/>
  <c r="CH1162" i="8" a="1"/>
  <c r="CH1162" i="8"/>
  <c r="CI1162" i="8" a="1"/>
  <c r="CI1162" i="8"/>
  <c r="CJ1162" i="8" a="1"/>
  <c r="CJ1162" i="8"/>
  <c r="CK1162" i="8" a="1"/>
  <c r="CK1162" i="8"/>
  <c r="CL1162" i="8" a="1"/>
  <c r="CL1162" i="8"/>
  <c r="CM1162" i="8" a="1"/>
  <c r="CM1162" i="8"/>
  <c r="CN1162" i="8" a="1"/>
  <c r="CN1162" i="8"/>
  <c r="CO1162" i="8" a="1"/>
  <c r="CO1162" i="8"/>
  <c r="BZ1163" i="8" a="1"/>
  <c r="BZ1163" i="8"/>
  <c r="CA1163" i="8" a="1"/>
  <c r="CA1163" i="8"/>
  <c r="CB1163" i="8" a="1"/>
  <c r="CB1163" i="8"/>
  <c r="CC1163" i="8" a="1"/>
  <c r="CC1163" i="8"/>
  <c r="CD1163" i="8" a="1"/>
  <c r="CD1163" i="8"/>
  <c r="CE1163" i="8" a="1"/>
  <c r="CE1163" i="8"/>
  <c r="CF1163" i="8" a="1"/>
  <c r="CF1163" i="8"/>
  <c r="CG1163" i="8" a="1"/>
  <c r="CG1163" i="8"/>
  <c r="CH1163" i="8" a="1"/>
  <c r="CH1163" i="8"/>
  <c r="CI1163" i="8" a="1"/>
  <c r="CI1163" i="8"/>
  <c r="CJ1163" i="8" a="1"/>
  <c r="CJ1163" i="8"/>
  <c r="CK1163" i="8" a="1"/>
  <c r="CK1163" i="8"/>
  <c r="CL1163" i="8" a="1"/>
  <c r="CL1163" i="8"/>
  <c r="CM1163" i="8" a="1"/>
  <c r="CM1163" i="8"/>
  <c r="CN1163" i="8" a="1"/>
  <c r="CN1163" i="8"/>
  <c r="CO1163" i="8" a="1"/>
  <c r="CO1163" i="8"/>
  <c r="BZ1164" i="8" a="1"/>
  <c r="BZ1164" i="8"/>
  <c r="CA1164" i="8" a="1"/>
  <c r="CA1164" i="8"/>
  <c r="CB1164" i="8" a="1"/>
  <c r="CB1164" i="8"/>
  <c r="CC1164" i="8" a="1"/>
  <c r="CC1164" i="8"/>
  <c r="CD1164" i="8" a="1"/>
  <c r="CD1164" i="8"/>
  <c r="CE1164" i="8" a="1"/>
  <c r="CE1164" i="8"/>
  <c r="CF1164" i="8" a="1"/>
  <c r="CF1164" i="8"/>
  <c r="CG1164" i="8" a="1"/>
  <c r="CG1164" i="8"/>
  <c r="CH1164" i="8" a="1"/>
  <c r="CH1164" i="8"/>
  <c r="CI1164" i="8" a="1"/>
  <c r="CI1164" i="8"/>
  <c r="CJ1164" i="8" a="1"/>
  <c r="CJ1164" i="8"/>
  <c r="CK1164" i="8" a="1"/>
  <c r="CK1164" i="8"/>
  <c r="CL1164" i="8" a="1"/>
  <c r="CL1164" i="8"/>
  <c r="CM1164" i="8" a="1"/>
  <c r="CM1164" i="8"/>
  <c r="CN1164" i="8" a="1"/>
  <c r="CN1164" i="8"/>
  <c r="CO1164" i="8" a="1"/>
  <c r="CO1164" i="8"/>
  <c r="BZ1165" i="8" a="1"/>
  <c r="BZ1165" i="8"/>
  <c r="CA1165" i="8" a="1"/>
  <c r="CA1165" i="8"/>
  <c r="CB1165" i="8" a="1"/>
  <c r="CB1165" i="8"/>
  <c r="CC1165" i="8" a="1"/>
  <c r="CC1165" i="8"/>
  <c r="CD1165" i="8" a="1"/>
  <c r="CD1165" i="8"/>
  <c r="CE1165" i="8" a="1"/>
  <c r="CE1165" i="8"/>
  <c r="CF1165" i="8" a="1"/>
  <c r="CF1165" i="8"/>
  <c r="CG1165" i="8" a="1"/>
  <c r="CG1165" i="8"/>
  <c r="CH1165" i="8" a="1"/>
  <c r="CH1165" i="8"/>
  <c r="CI1165" i="8" a="1"/>
  <c r="CI1165" i="8"/>
  <c r="CJ1165" i="8" a="1"/>
  <c r="CJ1165" i="8"/>
  <c r="CK1165" i="8" a="1"/>
  <c r="CK1165" i="8"/>
  <c r="CL1165" i="8" a="1"/>
  <c r="CL1165" i="8"/>
  <c r="CM1165" i="8" a="1"/>
  <c r="CM1165" i="8"/>
  <c r="CN1165" i="8" a="1"/>
  <c r="CN1165" i="8"/>
  <c r="CO1165" i="8" a="1"/>
  <c r="CO1165" i="8"/>
  <c r="BZ1166" i="8" a="1"/>
  <c r="BZ1166" i="8"/>
  <c r="CA1166" i="8" a="1"/>
  <c r="CA1166" i="8"/>
  <c r="CB1166" i="8" a="1"/>
  <c r="CB1166" i="8"/>
  <c r="CC1166" i="8" a="1"/>
  <c r="CC1166" i="8"/>
  <c r="CD1166" i="8" a="1"/>
  <c r="CD1166" i="8"/>
  <c r="CE1166" i="8" a="1"/>
  <c r="CE1166" i="8"/>
  <c r="CF1166" i="8" a="1"/>
  <c r="CF1166" i="8"/>
  <c r="CG1166" i="8" a="1"/>
  <c r="CG1166" i="8"/>
  <c r="CH1166" i="8" a="1"/>
  <c r="CH1166" i="8"/>
  <c r="CI1166" i="8" a="1"/>
  <c r="CI1166" i="8"/>
  <c r="CJ1166" i="8" a="1"/>
  <c r="CJ1166" i="8"/>
  <c r="CK1166" i="8" a="1"/>
  <c r="CK1166" i="8"/>
  <c r="CL1166" i="8" a="1"/>
  <c r="CL1166" i="8"/>
  <c r="CM1166" i="8" a="1"/>
  <c r="CM1166" i="8"/>
  <c r="CN1166" i="8" a="1"/>
  <c r="CN1166" i="8"/>
  <c r="CO1166" i="8" a="1"/>
  <c r="CO1166" i="8"/>
  <c r="BZ1167" i="8" a="1"/>
  <c r="BZ1167" i="8"/>
  <c r="CA1167" i="8" a="1"/>
  <c r="CA1167" i="8"/>
  <c r="CB1167" i="8" a="1"/>
  <c r="CB1167" i="8"/>
  <c r="CC1167" i="8" a="1"/>
  <c r="CC1167" i="8"/>
  <c r="CD1167" i="8" a="1"/>
  <c r="CD1167" i="8"/>
  <c r="CE1167" i="8" a="1"/>
  <c r="CE1167" i="8"/>
  <c r="CF1167" i="8" a="1"/>
  <c r="CF1167" i="8"/>
  <c r="CG1167" i="8" a="1"/>
  <c r="CG1167" i="8"/>
  <c r="CH1167" i="8" a="1"/>
  <c r="CH1167" i="8"/>
  <c r="CI1167" i="8" a="1"/>
  <c r="CI1167" i="8"/>
  <c r="CJ1167" i="8" a="1"/>
  <c r="CJ1167" i="8"/>
  <c r="CK1167" i="8" a="1"/>
  <c r="CK1167" i="8"/>
  <c r="CL1167" i="8" a="1"/>
  <c r="CL1167" i="8"/>
  <c r="CM1167" i="8" a="1"/>
  <c r="CM1167" i="8"/>
  <c r="CN1167" i="8" a="1"/>
  <c r="CN1167" i="8"/>
  <c r="CO1167" i="8" a="1"/>
  <c r="CO1167" i="8"/>
  <c r="BZ1168" i="8" a="1"/>
  <c r="BZ1168" i="8"/>
  <c r="CA1168" i="8" a="1"/>
  <c r="CA1168" i="8"/>
  <c r="CB1168" i="8" a="1"/>
  <c r="CB1168" i="8"/>
  <c r="CC1168" i="8" a="1"/>
  <c r="CC1168" i="8"/>
  <c r="CD1168" i="8" a="1"/>
  <c r="CD1168" i="8"/>
  <c r="CE1168" i="8" a="1"/>
  <c r="CE1168" i="8"/>
  <c r="CF1168" i="8" a="1"/>
  <c r="CF1168" i="8"/>
  <c r="CG1168" i="8" a="1"/>
  <c r="CG1168" i="8"/>
  <c r="CH1168" i="8" a="1"/>
  <c r="CH1168" i="8"/>
  <c r="CI1168" i="8" a="1"/>
  <c r="CI1168" i="8"/>
  <c r="CJ1168" i="8" a="1"/>
  <c r="CJ1168" i="8"/>
  <c r="CK1168" i="8" a="1"/>
  <c r="CK1168" i="8"/>
  <c r="CL1168" i="8" a="1"/>
  <c r="CL1168" i="8"/>
  <c r="CM1168" i="8" a="1"/>
  <c r="CM1168" i="8"/>
  <c r="CN1168" i="8" a="1"/>
  <c r="CN1168" i="8"/>
  <c r="CO1168" i="8" a="1"/>
  <c r="CO1168" i="8"/>
  <c r="BZ1169" i="8" a="1"/>
  <c r="BZ1169" i="8"/>
  <c r="CA1169" i="8" a="1"/>
  <c r="CA1169" i="8"/>
  <c r="CB1169" i="8" a="1"/>
  <c r="CB1169" i="8"/>
  <c r="CC1169" i="8" a="1"/>
  <c r="CC1169" i="8"/>
  <c r="CD1169" i="8" a="1"/>
  <c r="CD1169" i="8"/>
  <c r="CE1169" i="8" a="1"/>
  <c r="CE1169" i="8"/>
  <c r="CF1169" i="8" a="1"/>
  <c r="CF1169" i="8"/>
  <c r="CG1169" i="8" a="1"/>
  <c r="CG1169" i="8"/>
  <c r="CH1169" i="8" a="1"/>
  <c r="CH1169" i="8"/>
  <c r="CI1169" i="8" a="1"/>
  <c r="CI1169" i="8"/>
  <c r="CJ1169" i="8" a="1"/>
  <c r="CJ1169" i="8"/>
  <c r="CK1169" i="8" a="1"/>
  <c r="CK1169" i="8"/>
  <c r="CL1169" i="8" a="1"/>
  <c r="CL1169" i="8"/>
  <c r="CM1169" i="8" a="1"/>
  <c r="CM1169" i="8"/>
  <c r="CN1169" i="8" a="1"/>
  <c r="CN1169" i="8"/>
  <c r="CO1169" i="8" a="1"/>
  <c r="CO1169" i="8"/>
  <c r="BZ1170" i="8" a="1"/>
  <c r="BZ1170" i="8"/>
  <c r="CA1170" i="8" a="1"/>
  <c r="CA1170" i="8"/>
  <c r="CB1170" i="8" a="1"/>
  <c r="CB1170" i="8"/>
  <c r="CC1170" i="8" a="1"/>
  <c r="CC1170" i="8"/>
  <c r="CD1170" i="8" a="1"/>
  <c r="CD1170" i="8"/>
  <c r="CE1170" i="8" a="1"/>
  <c r="CE1170" i="8"/>
  <c r="CF1170" i="8" a="1"/>
  <c r="CF1170" i="8"/>
  <c r="CG1170" i="8" a="1"/>
  <c r="CG1170" i="8"/>
  <c r="CH1170" i="8" a="1"/>
  <c r="CH1170" i="8"/>
  <c r="CI1170" i="8" a="1"/>
  <c r="CI1170" i="8"/>
  <c r="CJ1170" i="8" a="1"/>
  <c r="CJ1170" i="8"/>
  <c r="CK1170" i="8" a="1"/>
  <c r="CK1170" i="8"/>
  <c r="CL1170" i="8" a="1"/>
  <c r="CL1170" i="8"/>
  <c r="CM1170" i="8" a="1"/>
  <c r="CM1170" i="8"/>
  <c r="CN1170" i="8" a="1"/>
  <c r="CN1170" i="8"/>
  <c r="CO1170" i="8" a="1"/>
  <c r="CO1170" i="8"/>
  <c r="BZ1171" i="8" a="1"/>
  <c r="BZ1171" i="8"/>
  <c r="CA1171" i="8" a="1"/>
  <c r="CA1171" i="8"/>
  <c r="CB1171" i="8" a="1"/>
  <c r="CB1171" i="8"/>
  <c r="CC1171" i="8" a="1"/>
  <c r="CC1171" i="8"/>
  <c r="CD1171" i="8" a="1"/>
  <c r="CD1171" i="8"/>
  <c r="CE1171" i="8" a="1"/>
  <c r="CE1171" i="8"/>
  <c r="CF1171" i="8" a="1"/>
  <c r="CF1171" i="8"/>
  <c r="CG1171" i="8" a="1"/>
  <c r="CG1171" i="8"/>
  <c r="CH1171" i="8" a="1"/>
  <c r="CH1171" i="8"/>
  <c r="CI1171" i="8" a="1"/>
  <c r="CI1171" i="8"/>
  <c r="CJ1171" i="8" a="1"/>
  <c r="CJ1171" i="8"/>
  <c r="CK1171" i="8" a="1"/>
  <c r="CK1171" i="8"/>
  <c r="CL1171" i="8" a="1"/>
  <c r="CL1171" i="8"/>
  <c r="CM1171" i="8" a="1"/>
  <c r="CM1171" i="8"/>
  <c r="CN1171" i="8" a="1"/>
  <c r="CN1171" i="8"/>
  <c r="CO1171" i="8" a="1"/>
  <c r="CO1171" i="8"/>
  <c r="BZ1172" i="8" a="1"/>
  <c r="BZ1172" i="8"/>
  <c r="CA1172" i="8" a="1"/>
  <c r="CA1172" i="8"/>
  <c r="CB1172" i="8" a="1"/>
  <c r="CB1172" i="8"/>
  <c r="CC1172" i="8" a="1"/>
  <c r="CC1172" i="8"/>
  <c r="CD1172" i="8" a="1"/>
  <c r="CD1172" i="8"/>
  <c r="CE1172" i="8" a="1"/>
  <c r="CE1172" i="8"/>
  <c r="CF1172" i="8" a="1"/>
  <c r="CF1172" i="8"/>
  <c r="CG1172" i="8" a="1"/>
  <c r="CG1172" i="8"/>
  <c r="CH1172" i="8" a="1"/>
  <c r="CH1172" i="8"/>
  <c r="CI1172" i="8" a="1"/>
  <c r="CI1172" i="8"/>
  <c r="CJ1172" i="8" a="1"/>
  <c r="CJ1172" i="8"/>
  <c r="CK1172" i="8" a="1"/>
  <c r="CK1172" i="8"/>
  <c r="CL1172" i="8" a="1"/>
  <c r="CL1172" i="8"/>
  <c r="CM1172" i="8" a="1"/>
  <c r="CM1172" i="8"/>
  <c r="CN1172" i="8" a="1"/>
  <c r="CN1172" i="8"/>
  <c r="CO1172" i="8" a="1"/>
  <c r="CO1172" i="8"/>
  <c r="BZ1173" i="8" a="1"/>
  <c r="BZ1173" i="8"/>
  <c r="CA1173" i="8" a="1"/>
  <c r="CA1173" i="8"/>
  <c r="CB1173" i="8" a="1"/>
  <c r="CB1173" i="8"/>
  <c r="CC1173" i="8" a="1"/>
  <c r="CC1173" i="8"/>
  <c r="CD1173" i="8" a="1"/>
  <c r="CD1173" i="8"/>
  <c r="CE1173" i="8" a="1"/>
  <c r="CE1173" i="8"/>
  <c r="CF1173" i="8" a="1"/>
  <c r="CF1173" i="8"/>
  <c r="CG1173" i="8" a="1"/>
  <c r="CG1173" i="8"/>
  <c r="CH1173" i="8" a="1"/>
  <c r="CH1173" i="8"/>
  <c r="CI1173" i="8" a="1"/>
  <c r="CI1173" i="8"/>
  <c r="CJ1173" i="8" a="1"/>
  <c r="CJ1173" i="8"/>
  <c r="CK1173" i="8" a="1"/>
  <c r="CK1173" i="8"/>
  <c r="CL1173" i="8" a="1"/>
  <c r="CL1173" i="8"/>
  <c r="CM1173" i="8" a="1"/>
  <c r="CM1173" i="8"/>
  <c r="CN1173" i="8" a="1"/>
  <c r="CN1173" i="8"/>
  <c r="CO1173" i="8" a="1"/>
  <c r="CO1173" i="8"/>
  <c r="BZ1174" i="8" a="1"/>
  <c r="BZ1174" i="8"/>
  <c r="CA1174" i="8" a="1"/>
  <c r="CA1174" i="8"/>
  <c r="CB1174" i="8" a="1"/>
  <c r="CB1174" i="8"/>
  <c r="CC1174" i="8" a="1"/>
  <c r="CC1174" i="8"/>
  <c r="CD1174" i="8" a="1"/>
  <c r="CD1174" i="8"/>
  <c r="CE1174" i="8" a="1"/>
  <c r="CE1174" i="8"/>
  <c r="CF1174" i="8" a="1"/>
  <c r="CF1174" i="8"/>
  <c r="CG1174" i="8" a="1"/>
  <c r="CG1174" i="8"/>
  <c r="CH1174" i="8" a="1"/>
  <c r="CH1174" i="8"/>
  <c r="CI1174" i="8" a="1"/>
  <c r="CI1174" i="8"/>
  <c r="CJ1174" i="8" a="1"/>
  <c r="CJ1174" i="8"/>
  <c r="CK1174" i="8" a="1"/>
  <c r="CK1174" i="8"/>
  <c r="CL1174" i="8" a="1"/>
  <c r="CL1174" i="8"/>
  <c r="CM1174" i="8" a="1"/>
  <c r="CM1174" i="8"/>
  <c r="CN1174" i="8" a="1"/>
  <c r="CN1174" i="8"/>
  <c r="CO1174" i="8" a="1"/>
  <c r="CO1174" i="8"/>
  <c r="BZ1175" i="8" a="1"/>
  <c r="BZ1175" i="8"/>
  <c r="CA1175" i="8" a="1"/>
  <c r="CA1175" i="8"/>
  <c r="CB1175" i="8" a="1"/>
  <c r="CB1175" i="8"/>
  <c r="CC1175" i="8" a="1"/>
  <c r="CC1175" i="8"/>
  <c r="CD1175" i="8" a="1"/>
  <c r="CD1175" i="8"/>
  <c r="CE1175" i="8" a="1"/>
  <c r="CE1175" i="8"/>
  <c r="CF1175" i="8" a="1"/>
  <c r="CF1175" i="8"/>
  <c r="CG1175" i="8" a="1"/>
  <c r="CG1175" i="8"/>
  <c r="CH1175" i="8" a="1"/>
  <c r="CH1175" i="8"/>
  <c r="CI1175" i="8" a="1"/>
  <c r="CI1175" i="8"/>
  <c r="CJ1175" i="8" a="1"/>
  <c r="CJ1175" i="8"/>
  <c r="CK1175" i="8" a="1"/>
  <c r="CK1175" i="8"/>
  <c r="CL1175" i="8" a="1"/>
  <c r="CL1175" i="8"/>
  <c r="CM1175" i="8" a="1"/>
  <c r="CM1175" i="8"/>
  <c r="CN1175" i="8" a="1"/>
  <c r="CN1175" i="8"/>
  <c r="CO1175" i="8" a="1"/>
  <c r="CO1175" i="8"/>
  <c r="BZ1176" i="8" a="1"/>
  <c r="BZ1176" i="8"/>
  <c r="CA1176" i="8" a="1"/>
  <c r="CA1176" i="8"/>
  <c r="CB1176" i="8" a="1"/>
  <c r="CB1176" i="8"/>
  <c r="CC1176" i="8" a="1"/>
  <c r="CC1176" i="8"/>
  <c r="CD1176" i="8" a="1"/>
  <c r="CD1176" i="8"/>
  <c r="CE1176" i="8" a="1"/>
  <c r="CE1176" i="8"/>
  <c r="CF1176" i="8" a="1"/>
  <c r="CF1176" i="8"/>
  <c r="CG1176" i="8" a="1"/>
  <c r="CG1176" i="8"/>
  <c r="CH1176" i="8" a="1"/>
  <c r="CH1176" i="8"/>
  <c r="CI1176" i="8" a="1"/>
  <c r="CI1176" i="8"/>
  <c r="CJ1176" i="8" a="1"/>
  <c r="CJ1176" i="8"/>
  <c r="CK1176" i="8" a="1"/>
  <c r="CK1176" i="8"/>
  <c r="CL1176" i="8" a="1"/>
  <c r="CL1176" i="8"/>
  <c r="CM1176" i="8" a="1"/>
  <c r="CM1176" i="8"/>
  <c r="CN1176" i="8" a="1"/>
  <c r="CN1176" i="8"/>
  <c r="CO1176" i="8" a="1"/>
  <c r="CO1176" i="8"/>
  <c r="BZ1177" i="8" a="1"/>
  <c r="BZ1177" i="8"/>
  <c r="CA1177" i="8" a="1"/>
  <c r="CA1177" i="8"/>
  <c r="CB1177" i="8" a="1"/>
  <c r="CB1177" i="8"/>
  <c r="CC1177" i="8" a="1"/>
  <c r="CC1177" i="8"/>
  <c r="CD1177" i="8" a="1"/>
  <c r="CD1177" i="8"/>
  <c r="CE1177" i="8" a="1"/>
  <c r="CE1177" i="8"/>
  <c r="CF1177" i="8" a="1"/>
  <c r="CF1177" i="8"/>
  <c r="CG1177" i="8" a="1"/>
  <c r="CG1177" i="8"/>
  <c r="CH1177" i="8" a="1"/>
  <c r="CH1177" i="8"/>
  <c r="CI1177" i="8" a="1"/>
  <c r="CI1177" i="8"/>
  <c r="CJ1177" i="8" a="1"/>
  <c r="CJ1177" i="8"/>
  <c r="CK1177" i="8" a="1"/>
  <c r="CK1177" i="8"/>
  <c r="CL1177" i="8" a="1"/>
  <c r="CL1177" i="8"/>
  <c r="CM1177" i="8" a="1"/>
  <c r="CM1177" i="8"/>
  <c r="CN1177" i="8" a="1"/>
  <c r="CN1177" i="8"/>
  <c r="CO1177" i="8" a="1"/>
  <c r="CO1177" i="8"/>
  <c r="BZ1178" i="8" a="1"/>
  <c r="BZ1178" i="8"/>
  <c r="CA1178" i="8" a="1"/>
  <c r="CA1178" i="8"/>
  <c r="CB1178" i="8" a="1"/>
  <c r="CB1178" i="8"/>
  <c r="CC1178" i="8" a="1"/>
  <c r="CC1178" i="8"/>
  <c r="CD1178" i="8" a="1"/>
  <c r="CD1178" i="8"/>
  <c r="CE1178" i="8" a="1"/>
  <c r="CE1178" i="8"/>
  <c r="CF1178" i="8" a="1"/>
  <c r="CF1178" i="8"/>
  <c r="CG1178" i="8" a="1"/>
  <c r="CG1178" i="8"/>
  <c r="CH1178" i="8" a="1"/>
  <c r="CH1178" i="8"/>
  <c r="CI1178" i="8" a="1"/>
  <c r="CI1178" i="8"/>
  <c r="CJ1178" i="8" a="1"/>
  <c r="CJ1178" i="8"/>
  <c r="CK1178" i="8" a="1"/>
  <c r="CK1178" i="8"/>
  <c r="CL1178" i="8" a="1"/>
  <c r="CL1178" i="8"/>
  <c r="CM1178" i="8" a="1"/>
  <c r="CM1178" i="8"/>
  <c r="CN1178" i="8" a="1"/>
  <c r="CN1178" i="8"/>
  <c r="CO1178" i="8" a="1"/>
  <c r="CO1178" i="8"/>
  <c r="BZ1179" i="8" a="1"/>
  <c r="BZ1179" i="8"/>
  <c r="CA1179" i="8" a="1"/>
  <c r="CA1179" i="8"/>
  <c r="CB1179" i="8" a="1"/>
  <c r="CB1179" i="8"/>
  <c r="CC1179" i="8" a="1"/>
  <c r="CC1179" i="8"/>
  <c r="CD1179" i="8" a="1"/>
  <c r="CD1179" i="8"/>
  <c r="CE1179" i="8" a="1"/>
  <c r="CE1179" i="8"/>
  <c r="CF1179" i="8" a="1"/>
  <c r="CF1179" i="8"/>
  <c r="CG1179" i="8" a="1"/>
  <c r="CG1179" i="8"/>
  <c r="CH1179" i="8" a="1"/>
  <c r="CH1179" i="8"/>
  <c r="CI1179" i="8" a="1"/>
  <c r="CI1179" i="8"/>
  <c r="CJ1179" i="8" a="1"/>
  <c r="CJ1179" i="8"/>
  <c r="CK1179" i="8" a="1"/>
  <c r="CK1179" i="8"/>
  <c r="CL1179" i="8" a="1"/>
  <c r="CL1179" i="8"/>
  <c r="CM1179" i="8" a="1"/>
  <c r="CM1179" i="8"/>
  <c r="CN1179" i="8" a="1"/>
  <c r="CN1179" i="8"/>
  <c r="CO1179" i="8" a="1"/>
  <c r="CO1179" i="8"/>
  <c r="BZ1180" i="8" a="1"/>
  <c r="BZ1180" i="8"/>
  <c r="CA1180" i="8" a="1"/>
  <c r="CA1180" i="8"/>
  <c r="CB1180" i="8" a="1"/>
  <c r="CB1180" i="8"/>
  <c r="CC1180" i="8" a="1"/>
  <c r="CC1180" i="8"/>
  <c r="CD1180" i="8" a="1"/>
  <c r="CD1180" i="8"/>
  <c r="CE1180" i="8" a="1"/>
  <c r="CE1180" i="8"/>
  <c r="CF1180" i="8" a="1"/>
  <c r="CF1180" i="8"/>
  <c r="CG1180" i="8" a="1"/>
  <c r="CG1180" i="8"/>
  <c r="CH1180" i="8" a="1"/>
  <c r="CH1180" i="8"/>
  <c r="CI1180" i="8" a="1"/>
  <c r="CI1180" i="8"/>
  <c r="CJ1180" i="8" a="1"/>
  <c r="CJ1180" i="8"/>
  <c r="CK1180" i="8" a="1"/>
  <c r="CK1180" i="8"/>
  <c r="CL1180" i="8" a="1"/>
  <c r="CL1180" i="8"/>
  <c r="CM1180" i="8" a="1"/>
  <c r="CM1180" i="8"/>
  <c r="CN1180" i="8" a="1"/>
  <c r="CN1180" i="8"/>
  <c r="CO1180" i="8" a="1"/>
  <c r="CO1180" i="8"/>
  <c r="BZ1181" i="8" a="1"/>
  <c r="BZ1181" i="8"/>
  <c r="CA1181" i="8" a="1"/>
  <c r="CA1181" i="8"/>
  <c r="CB1181" i="8" a="1"/>
  <c r="CB1181" i="8"/>
  <c r="CC1181" i="8" a="1"/>
  <c r="CC1181" i="8"/>
  <c r="CD1181" i="8" a="1"/>
  <c r="CD1181" i="8"/>
  <c r="CE1181" i="8" a="1"/>
  <c r="CE1181" i="8"/>
  <c r="CF1181" i="8" a="1"/>
  <c r="CF1181" i="8"/>
  <c r="CG1181" i="8" a="1"/>
  <c r="CG1181" i="8"/>
  <c r="CH1181" i="8" a="1"/>
  <c r="CH1181" i="8"/>
  <c r="CI1181" i="8" a="1"/>
  <c r="CI1181" i="8"/>
  <c r="CJ1181" i="8" a="1"/>
  <c r="CJ1181" i="8"/>
  <c r="CK1181" i="8" a="1"/>
  <c r="CK1181" i="8"/>
  <c r="CL1181" i="8" a="1"/>
  <c r="CL1181" i="8"/>
  <c r="CM1181" i="8" a="1"/>
  <c r="CM1181" i="8"/>
  <c r="CN1181" i="8" a="1"/>
  <c r="CN1181" i="8"/>
  <c r="CO1181" i="8" a="1"/>
  <c r="CO1181" i="8"/>
  <c r="BZ1182" i="8" a="1"/>
  <c r="BZ1182" i="8"/>
  <c r="CA1182" i="8" a="1"/>
  <c r="CA1182" i="8"/>
  <c r="CB1182" i="8" a="1"/>
  <c r="CB1182" i="8"/>
  <c r="CC1182" i="8" a="1"/>
  <c r="CC1182" i="8"/>
  <c r="CD1182" i="8" a="1"/>
  <c r="CD1182" i="8"/>
  <c r="CE1182" i="8" a="1"/>
  <c r="CE1182" i="8"/>
  <c r="CF1182" i="8" a="1"/>
  <c r="CF1182" i="8"/>
  <c r="CG1182" i="8" a="1"/>
  <c r="CG1182" i="8"/>
  <c r="CH1182" i="8" a="1"/>
  <c r="CH1182" i="8"/>
  <c r="CI1182" i="8" a="1"/>
  <c r="CI1182" i="8"/>
  <c r="CJ1182" i="8" a="1"/>
  <c r="CJ1182" i="8"/>
  <c r="CK1182" i="8" a="1"/>
  <c r="CK1182" i="8"/>
  <c r="CL1182" i="8" a="1"/>
  <c r="CL1182" i="8"/>
  <c r="CM1182" i="8" a="1"/>
  <c r="CM1182" i="8"/>
  <c r="CN1182" i="8" a="1"/>
  <c r="CN1182" i="8"/>
  <c r="CO1182" i="8" a="1"/>
  <c r="CO1182" i="8"/>
  <c r="BZ1183" i="8" a="1"/>
  <c r="BZ1183" i="8"/>
  <c r="CA1183" i="8" a="1"/>
  <c r="CA1183" i="8"/>
  <c r="CB1183" i="8" a="1"/>
  <c r="CB1183" i="8"/>
  <c r="CC1183" i="8" a="1"/>
  <c r="CC1183" i="8"/>
  <c r="CD1183" i="8" a="1"/>
  <c r="CD1183" i="8"/>
  <c r="CE1183" i="8" a="1"/>
  <c r="CE1183" i="8"/>
  <c r="CF1183" i="8" a="1"/>
  <c r="CF1183" i="8"/>
  <c r="CG1183" i="8" a="1"/>
  <c r="CG1183" i="8"/>
  <c r="CH1183" i="8" a="1"/>
  <c r="CH1183" i="8"/>
  <c r="CI1183" i="8" a="1"/>
  <c r="CI1183" i="8"/>
  <c r="CJ1183" i="8" a="1"/>
  <c r="CJ1183" i="8"/>
  <c r="CK1183" i="8" a="1"/>
  <c r="CK1183" i="8"/>
  <c r="CL1183" i="8" a="1"/>
  <c r="CL1183" i="8"/>
  <c r="CM1183" i="8" a="1"/>
  <c r="CM1183" i="8"/>
  <c r="CN1183" i="8" a="1"/>
  <c r="CN1183" i="8"/>
  <c r="CO1183" i="8" a="1"/>
  <c r="CO1183" i="8"/>
  <c r="BZ1184" i="8" a="1"/>
  <c r="BZ1184" i="8"/>
  <c r="CA1184" i="8" a="1"/>
  <c r="CA1184" i="8"/>
  <c r="CB1184" i="8" a="1"/>
  <c r="CB1184" i="8"/>
  <c r="CC1184" i="8" a="1"/>
  <c r="CC1184" i="8"/>
  <c r="CD1184" i="8" a="1"/>
  <c r="CD1184" i="8"/>
  <c r="CE1184" i="8" a="1"/>
  <c r="CE1184" i="8"/>
  <c r="CF1184" i="8" a="1"/>
  <c r="CF1184" i="8"/>
  <c r="CG1184" i="8" a="1"/>
  <c r="CG1184" i="8"/>
  <c r="CH1184" i="8" a="1"/>
  <c r="CH1184" i="8"/>
  <c r="CI1184" i="8" a="1"/>
  <c r="CI1184" i="8"/>
  <c r="CJ1184" i="8" a="1"/>
  <c r="CJ1184" i="8"/>
  <c r="CK1184" i="8" a="1"/>
  <c r="CK1184" i="8"/>
  <c r="CL1184" i="8" a="1"/>
  <c r="CL1184" i="8"/>
  <c r="CM1184" i="8" a="1"/>
  <c r="CM1184" i="8"/>
  <c r="CN1184" i="8" a="1"/>
  <c r="CN1184" i="8"/>
  <c r="CO1184" i="8" a="1"/>
  <c r="CO1184" i="8"/>
  <c r="BZ1185" i="8" a="1"/>
  <c r="BZ1185" i="8"/>
  <c r="CA1185" i="8" a="1"/>
  <c r="CA1185" i="8"/>
  <c r="CB1185" i="8" a="1"/>
  <c r="CB1185" i="8"/>
  <c r="CC1185" i="8" a="1"/>
  <c r="CC1185" i="8"/>
  <c r="CD1185" i="8" a="1"/>
  <c r="CD1185" i="8"/>
  <c r="CE1185" i="8" a="1"/>
  <c r="CE1185" i="8"/>
  <c r="CF1185" i="8" a="1"/>
  <c r="CF1185" i="8"/>
  <c r="CG1185" i="8" a="1"/>
  <c r="CG1185" i="8"/>
  <c r="CH1185" i="8" a="1"/>
  <c r="CH1185" i="8"/>
  <c r="CI1185" i="8" a="1"/>
  <c r="CI1185" i="8"/>
  <c r="CJ1185" i="8" a="1"/>
  <c r="CJ1185" i="8"/>
  <c r="CK1185" i="8" a="1"/>
  <c r="CK1185" i="8"/>
  <c r="CL1185" i="8" a="1"/>
  <c r="CL1185" i="8"/>
  <c r="CM1185" i="8" a="1"/>
  <c r="CM1185" i="8"/>
  <c r="CN1185" i="8" a="1"/>
  <c r="CN1185" i="8"/>
  <c r="CO1185" i="8" a="1"/>
  <c r="CO1185" i="8"/>
  <c r="BZ1186" i="8" a="1"/>
  <c r="BZ1186" i="8"/>
  <c r="CA1186" i="8" a="1"/>
  <c r="CA1186" i="8"/>
  <c r="CB1186" i="8" a="1"/>
  <c r="CB1186" i="8"/>
  <c r="CC1186" i="8" a="1"/>
  <c r="CC1186" i="8"/>
  <c r="CD1186" i="8" a="1"/>
  <c r="CD1186" i="8"/>
  <c r="CE1186" i="8" a="1"/>
  <c r="CE1186" i="8"/>
  <c r="CF1186" i="8" a="1"/>
  <c r="CF1186" i="8"/>
  <c r="CG1186" i="8" a="1"/>
  <c r="CG1186" i="8"/>
  <c r="CH1186" i="8" a="1"/>
  <c r="CH1186" i="8"/>
  <c r="CI1186" i="8" a="1"/>
  <c r="CI1186" i="8"/>
  <c r="CJ1186" i="8" a="1"/>
  <c r="CJ1186" i="8"/>
  <c r="CK1186" i="8" a="1"/>
  <c r="CK1186" i="8"/>
  <c r="CL1186" i="8" a="1"/>
  <c r="CL1186" i="8"/>
  <c r="CM1186" i="8" a="1"/>
  <c r="CM1186" i="8"/>
  <c r="CN1186" i="8" a="1"/>
  <c r="CN1186" i="8"/>
  <c r="CO1186" i="8" a="1"/>
  <c r="CO1186" i="8"/>
  <c r="BZ1187" i="8" a="1"/>
  <c r="BZ1187" i="8"/>
  <c r="CA1187" i="8" a="1"/>
  <c r="CA1187" i="8"/>
  <c r="CB1187" i="8" a="1"/>
  <c r="CB1187" i="8"/>
  <c r="CC1187" i="8" a="1"/>
  <c r="CC1187" i="8"/>
  <c r="CD1187" i="8" a="1"/>
  <c r="CD1187" i="8"/>
  <c r="CE1187" i="8" a="1"/>
  <c r="CE1187" i="8"/>
  <c r="CF1187" i="8" a="1"/>
  <c r="CF1187" i="8"/>
  <c r="CG1187" i="8" a="1"/>
  <c r="CG1187" i="8"/>
  <c r="CH1187" i="8" a="1"/>
  <c r="CH1187" i="8"/>
  <c r="CI1187" i="8" a="1"/>
  <c r="CI1187" i="8"/>
  <c r="CJ1187" i="8" a="1"/>
  <c r="CJ1187" i="8"/>
  <c r="CK1187" i="8" a="1"/>
  <c r="CK1187" i="8"/>
  <c r="CL1187" i="8" a="1"/>
  <c r="CL1187" i="8"/>
  <c r="CM1187" i="8" a="1"/>
  <c r="CM1187" i="8"/>
  <c r="CN1187" i="8" a="1"/>
  <c r="CN1187" i="8"/>
  <c r="CO1187" i="8" a="1"/>
  <c r="CO1187" i="8"/>
  <c r="BZ1188" i="8" a="1"/>
  <c r="BZ1188" i="8"/>
  <c r="CA1188" i="8" a="1"/>
  <c r="CA1188" i="8"/>
  <c r="CB1188" i="8" a="1"/>
  <c r="CB1188" i="8"/>
  <c r="CC1188" i="8" a="1"/>
  <c r="CC1188" i="8"/>
  <c r="CD1188" i="8" a="1"/>
  <c r="CD1188" i="8"/>
  <c r="CE1188" i="8" a="1"/>
  <c r="CE1188" i="8"/>
  <c r="CF1188" i="8" a="1"/>
  <c r="CF1188" i="8"/>
  <c r="CG1188" i="8" a="1"/>
  <c r="CG1188" i="8"/>
  <c r="CH1188" i="8" a="1"/>
  <c r="CH1188" i="8"/>
  <c r="CI1188" i="8" a="1"/>
  <c r="CI1188" i="8"/>
  <c r="CJ1188" i="8" a="1"/>
  <c r="CJ1188" i="8"/>
  <c r="CK1188" i="8" a="1"/>
  <c r="CK1188" i="8"/>
  <c r="CL1188" i="8" a="1"/>
  <c r="CL1188" i="8"/>
  <c r="CM1188" i="8" a="1"/>
  <c r="CM1188" i="8"/>
  <c r="CN1188" i="8" a="1"/>
  <c r="CN1188" i="8"/>
  <c r="CO1188" i="8" a="1"/>
  <c r="CO1188" i="8"/>
  <c r="BZ1189" i="8" a="1"/>
  <c r="BZ1189" i="8"/>
  <c r="CA1189" i="8" a="1"/>
  <c r="CA1189" i="8"/>
  <c r="CB1189" i="8" a="1"/>
  <c r="CB1189" i="8"/>
  <c r="CC1189" i="8" a="1"/>
  <c r="CC1189" i="8"/>
  <c r="CD1189" i="8" a="1"/>
  <c r="CD1189" i="8"/>
  <c r="CE1189" i="8" a="1"/>
  <c r="CE1189" i="8"/>
  <c r="CF1189" i="8" a="1"/>
  <c r="CF1189" i="8"/>
  <c r="CG1189" i="8" a="1"/>
  <c r="CG1189" i="8"/>
  <c r="CH1189" i="8" a="1"/>
  <c r="CH1189" i="8"/>
  <c r="CI1189" i="8" a="1"/>
  <c r="CI1189" i="8"/>
  <c r="CJ1189" i="8" a="1"/>
  <c r="CJ1189" i="8"/>
  <c r="CK1189" i="8" a="1"/>
  <c r="CK1189" i="8"/>
  <c r="CL1189" i="8" a="1"/>
  <c r="CL1189" i="8"/>
  <c r="CM1189" i="8" a="1"/>
  <c r="CM1189" i="8"/>
  <c r="CN1189" i="8" a="1"/>
  <c r="CN1189" i="8"/>
  <c r="CO1189" i="8" a="1"/>
  <c r="CO1189" i="8"/>
  <c r="BZ1190" i="8" a="1"/>
  <c r="BZ1190" i="8"/>
  <c r="CA1190" i="8" a="1"/>
  <c r="CA1190" i="8"/>
  <c r="CB1190" i="8" a="1"/>
  <c r="CB1190" i="8"/>
  <c r="CC1190" i="8" a="1"/>
  <c r="CC1190" i="8"/>
  <c r="CD1190" i="8" a="1"/>
  <c r="CD1190" i="8"/>
  <c r="CE1190" i="8" a="1"/>
  <c r="CE1190" i="8"/>
  <c r="CF1190" i="8" a="1"/>
  <c r="CF1190" i="8"/>
  <c r="CG1190" i="8" a="1"/>
  <c r="CG1190" i="8"/>
  <c r="CH1190" i="8" a="1"/>
  <c r="CH1190" i="8"/>
  <c r="CI1190" i="8" a="1"/>
  <c r="CI1190" i="8"/>
  <c r="CJ1190" i="8" a="1"/>
  <c r="CJ1190" i="8"/>
  <c r="CK1190" i="8" a="1"/>
  <c r="CK1190" i="8"/>
  <c r="CL1190" i="8" a="1"/>
  <c r="CL1190" i="8"/>
  <c r="CM1190" i="8" a="1"/>
  <c r="CM1190" i="8"/>
  <c r="CN1190" i="8" a="1"/>
  <c r="CN1190" i="8"/>
  <c r="CO1190" i="8" a="1"/>
  <c r="CO1190" i="8"/>
  <c r="BZ1191" i="8" a="1"/>
  <c r="BZ1191" i="8"/>
  <c r="CA1191" i="8" a="1"/>
  <c r="CA1191" i="8"/>
  <c r="CB1191" i="8" a="1"/>
  <c r="CB1191" i="8"/>
  <c r="CC1191" i="8" a="1"/>
  <c r="CC1191" i="8"/>
  <c r="CD1191" i="8" a="1"/>
  <c r="CD1191" i="8"/>
  <c r="CE1191" i="8" a="1"/>
  <c r="CE1191" i="8"/>
  <c r="CF1191" i="8" a="1"/>
  <c r="CF1191" i="8"/>
  <c r="CG1191" i="8" a="1"/>
  <c r="CG1191" i="8"/>
  <c r="CH1191" i="8" a="1"/>
  <c r="CH1191" i="8"/>
  <c r="CI1191" i="8" a="1"/>
  <c r="CI1191" i="8"/>
  <c r="CJ1191" i="8" a="1"/>
  <c r="CJ1191" i="8"/>
  <c r="CK1191" i="8" a="1"/>
  <c r="CK1191" i="8"/>
  <c r="CL1191" i="8" a="1"/>
  <c r="CL1191" i="8"/>
  <c r="CM1191" i="8" a="1"/>
  <c r="CM1191" i="8"/>
  <c r="CN1191" i="8" a="1"/>
  <c r="CN1191" i="8"/>
  <c r="CO1191" i="8" a="1"/>
  <c r="CO1191" i="8"/>
  <c r="BZ1192" i="8" a="1"/>
  <c r="BZ1192" i="8"/>
  <c r="CA1192" i="8" a="1"/>
  <c r="CA1192" i="8"/>
  <c r="CB1192" i="8" a="1"/>
  <c r="CB1192" i="8"/>
  <c r="CC1192" i="8" a="1"/>
  <c r="CC1192" i="8"/>
  <c r="CD1192" i="8" a="1"/>
  <c r="CD1192" i="8"/>
  <c r="CE1192" i="8" a="1"/>
  <c r="CE1192" i="8"/>
  <c r="CF1192" i="8" a="1"/>
  <c r="CF1192" i="8"/>
  <c r="CG1192" i="8" a="1"/>
  <c r="CG1192" i="8"/>
  <c r="CH1192" i="8" a="1"/>
  <c r="CH1192" i="8"/>
  <c r="CI1192" i="8" a="1"/>
  <c r="CI1192" i="8"/>
  <c r="CJ1192" i="8" a="1"/>
  <c r="CJ1192" i="8"/>
  <c r="CK1192" i="8" a="1"/>
  <c r="CK1192" i="8"/>
  <c r="CL1192" i="8" a="1"/>
  <c r="CL1192" i="8"/>
  <c r="CM1192" i="8" a="1"/>
  <c r="CM1192" i="8"/>
  <c r="CN1192" i="8" a="1"/>
  <c r="CN1192" i="8"/>
  <c r="CO1192" i="8" a="1"/>
  <c r="CO1192" i="8"/>
  <c r="BZ1193" i="8" a="1"/>
  <c r="BZ1193" i="8"/>
  <c r="CA1193" i="8" a="1"/>
  <c r="CA1193" i="8"/>
  <c r="CB1193" i="8" a="1"/>
  <c r="CB1193" i="8"/>
  <c r="CC1193" i="8" a="1"/>
  <c r="CC1193" i="8"/>
  <c r="CD1193" i="8" a="1"/>
  <c r="CD1193" i="8"/>
  <c r="CE1193" i="8" a="1"/>
  <c r="CE1193" i="8"/>
  <c r="CF1193" i="8" a="1"/>
  <c r="CF1193" i="8"/>
  <c r="CG1193" i="8" a="1"/>
  <c r="CG1193" i="8"/>
  <c r="CH1193" i="8" a="1"/>
  <c r="CH1193" i="8"/>
  <c r="CI1193" i="8" a="1"/>
  <c r="CI1193" i="8"/>
  <c r="CJ1193" i="8" a="1"/>
  <c r="CJ1193" i="8"/>
  <c r="CK1193" i="8" a="1"/>
  <c r="CK1193" i="8"/>
  <c r="CL1193" i="8" a="1"/>
  <c r="CL1193" i="8"/>
  <c r="CM1193" i="8" a="1"/>
  <c r="CM1193" i="8"/>
  <c r="CN1193" i="8" a="1"/>
  <c r="CN1193" i="8"/>
  <c r="CO1193" i="8" a="1"/>
  <c r="CO1193" i="8"/>
  <c r="BZ1194" i="8" a="1"/>
  <c r="BZ1194" i="8"/>
  <c r="CA1194" i="8" a="1"/>
  <c r="CA1194" i="8"/>
  <c r="CB1194" i="8" a="1"/>
  <c r="CB1194" i="8"/>
  <c r="CC1194" i="8" a="1"/>
  <c r="CC1194" i="8"/>
  <c r="CD1194" i="8" a="1"/>
  <c r="CD1194" i="8"/>
  <c r="CE1194" i="8" a="1"/>
  <c r="CE1194" i="8"/>
  <c r="CF1194" i="8" a="1"/>
  <c r="CF1194" i="8"/>
  <c r="CG1194" i="8" a="1"/>
  <c r="CG1194" i="8"/>
  <c r="CH1194" i="8" a="1"/>
  <c r="CH1194" i="8"/>
  <c r="CI1194" i="8" a="1"/>
  <c r="CI1194" i="8"/>
  <c r="CJ1194" i="8" a="1"/>
  <c r="CJ1194" i="8"/>
  <c r="CK1194" i="8" a="1"/>
  <c r="CK1194" i="8"/>
  <c r="CL1194" i="8" a="1"/>
  <c r="CL1194" i="8"/>
  <c r="CM1194" i="8" a="1"/>
  <c r="CM1194" i="8"/>
  <c r="CN1194" i="8" a="1"/>
  <c r="CN1194" i="8"/>
  <c r="CO1194" i="8" a="1"/>
  <c r="CO1194" i="8"/>
  <c r="BZ1195" i="8" a="1"/>
  <c r="BZ1195" i="8"/>
  <c r="CA1195" i="8" a="1"/>
  <c r="CA1195" i="8"/>
  <c r="CB1195" i="8" a="1"/>
  <c r="CB1195" i="8"/>
  <c r="CC1195" i="8" a="1"/>
  <c r="CC1195" i="8"/>
  <c r="CD1195" i="8" a="1"/>
  <c r="CD1195" i="8"/>
  <c r="CE1195" i="8" a="1"/>
  <c r="CE1195" i="8"/>
  <c r="CF1195" i="8" a="1"/>
  <c r="CF1195" i="8"/>
  <c r="CG1195" i="8" a="1"/>
  <c r="CG1195" i="8"/>
  <c r="CH1195" i="8" a="1"/>
  <c r="CH1195" i="8"/>
  <c r="CI1195" i="8" a="1"/>
  <c r="CI1195" i="8"/>
  <c r="CJ1195" i="8" a="1"/>
  <c r="CJ1195" i="8"/>
  <c r="CK1195" i="8" a="1"/>
  <c r="CK1195" i="8"/>
  <c r="CL1195" i="8" a="1"/>
  <c r="CL1195" i="8"/>
  <c r="CM1195" i="8" a="1"/>
  <c r="CM1195" i="8"/>
  <c r="CN1195" i="8" a="1"/>
  <c r="CN1195" i="8"/>
  <c r="CO1195" i="8" a="1"/>
  <c r="CO1195" i="8"/>
  <c r="BY67" i="8" a="1"/>
  <c r="BY67" i="8"/>
  <c r="BY68" i="8" a="1"/>
  <c r="BY68" i="8"/>
  <c r="BY69" i="8" a="1"/>
  <c r="BY69" i="8"/>
  <c r="BY70" i="8" a="1"/>
  <c r="BY70" i="8"/>
  <c r="BY71" i="8" a="1"/>
  <c r="BY71" i="8"/>
  <c r="BY72" i="8" a="1"/>
  <c r="BY72" i="8"/>
  <c r="BY73" i="8" a="1"/>
  <c r="BY73" i="8"/>
  <c r="BY74" i="8" a="1"/>
  <c r="BY74" i="8"/>
  <c r="BY75" i="8" a="1"/>
  <c r="BY75" i="8"/>
  <c r="BY76" i="8" a="1"/>
  <c r="BY76" i="8"/>
  <c r="BY77" i="8" a="1"/>
  <c r="BY77" i="8"/>
  <c r="BY78" i="8" a="1"/>
  <c r="BY78" i="8"/>
  <c r="BY79" i="8" a="1"/>
  <c r="BY79" i="8"/>
  <c r="BY80" i="8" a="1"/>
  <c r="BY80" i="8"/>
  <c r="BY81" i="8" a="1"/>
  <c r="BY81" i="8"/>
  <c r="BY82" i="8" a="1"/>
  <c r="BY82" i="8"/>
  <c r="BY83" i="8" a="1"/>
  <c r="BY83" i="8"/>
  <c r="BY84" i="8" a="1"/>
  <c r="BY84" i="8"/>
  <c r="BY85" i="8" a="1"/>
  <c r="BY85" i="8"/>
  <c r="BY86" i="8" a="1"/>
  <c r="BY86" i="8"/>
  <c r="BY87" i="8" a="1"/>
  <c r="BY87" i="8"/>
  <c r="BY88" i="8" a="1"/>
  <c r="BY88" i="8"/>
  <c r="BY89" i="8" a="1"/>
  <c r="BY89" i="8"/>
  <c r="BY90" i="8" a="1"/>
  <c r="BY90" i="8"/>
  <c r="BY91" i="8" a="1"/>
  <c r="BY91" i="8"/>
  <c r="BY92" i="8" a="1"/>
  <c r="BY92" i="8"/>
  <c r="BY93" i="8" a="1"/>
  <c r="BY93" i="8"/>
  <c r="BY94" i="8" a="1"/>
  <c r="BY94" i="8"/>
  <c r="BY95" i="8" a="1"/>
  <c r="BY95" i="8"/>
  <c r="BY96" i="8" a="1"/>
  <c r="BY96" i="8"/>
  <c r="BY97" i="8" a="1"/>
  <c r="BY97" i="8"/>
  <c r="BY98" i="8" a="1"/>
  <c r="BY98" i="8"/>
  <c r="BY99" i="8" a="1"/>
  <c r="BY99" i="8"/>
  <c r="BY100" i="8" a="1"/>
  <c r="BY100" i="8"/>
  <c r="BY101" i="8" a="1"/>
  <c r="BY101" i="8"/>
  <c r="BY102" i="8" a="1"/>
  <c r="BY102" i="8"/>
  <c r="BY103" i="8" a="1"/>
  <c r="BY103" i="8"/>
  <c r="BY104" i="8" a="1"/>
  <c r="BY104" i="8"/>
  <c r="BY105" i="8" a="1"/>
  <c r="BY105" i="8"/>
  <c r="BY106" i="8" a="1"/>
  <c r="BY106" i="8"/>
  <c r="BY107" i="8" a="1"/>
  <c r="BY107" i="8"/>
  <c r="BY108" i="8" a="1"/>
  <c r="BY108" i="8"/>
  <c r="BY109" i="8" a="1"/>
  <c r="BY109" i="8"/>
  <c r="BY110" i="8" a="1"/>
  <c r="BY110" i="8"/>
  <c r="BY111" i="8" a="1"/>
  <c r="BY111" i="8"/>
  <c r="BY112" i="8" a="1"/>
  <c r="BY112" i="8"/>
  <c r="BY113" i="8" a="1"/>
  <c r="BY113" i="8"/>
  <c r="BY114" i="8" a="1"/>
  <c r="BY114" i="8"/>
  <c r="BY115" i="8" a="1"/>
  <c r="BY115" i="8"/>
  <c r="BY116" i="8" a="1"/>
  <c r="BY116" i="8"/>
  <c r="BY117" i="8" a="1"/>
  <c r="BY117" i="8"/>
  <c r="BY118" i="8" a="1"/>
  <c r="BY118" i="8"/>
  <c r="BY119" i="8" a="1"/>
  <c r="BY119" i="8"/>
  <c r="BY120" i="8" a="1"/>
  <c r="BY120" i="8"/>
  <c r="BY121" i="8" a="1"/>
  <c r="BY121" i="8"/>
  <c r="BY122" i="8" a="1"/>
  <c r="BY122" i="8"/>
  <c r="BY123" i="8" a="1"/>
  <c r="BY123" i="8"/>
  <c r="BY124" i="8" a="1"/>
  <c r="BY124" i="8"/>
  <c r="BY125" i="8" a="1"/>
  <c r="BY125" i="8"/>
  <c r="BY126" i="8" a="1"/>
  <c r="BY126" i="8"/>
  <c r="BY127" i="8" a="1"/>
  <c r="BY127" i="8"/>
  <c r="BY128" i="8" a="1"/>
  <c r="BY128" i="8"/>
  <c r="BY129" i="8" a="1"/>
  <c r="BY129" i="8"/>
  <c r="BY130" i="8" a="1"/>
  <c r="BY130" i="8"/>
  <c r="BY131" i="8" a="1"/>
  <c r="BY131" i="8"/>
  <c r="BY132" i="8" a="1"/>
  <c r="BY132" i="8"/>
  <c r="BY133" i="8" a="1"/>
  <c r="BY133" i="8"/>
  <c r="BY134" i="8" a="1"/>
  <c r="BY134" i="8"/>
  <c r="BY135" i="8" a="1"/>
  <c r="BY135" i="8"/>
  <c r="BY136" i="8" a="1"/>
  <c r="BY136" i="8"/>
  <c r="BY137" i="8" a="1"/>
  <c r="BY137" i="8"/>
  <c r="BY138" i="8" a="1"/>
  <c r="BY138" i="8"/>
  <c r="BY139" i="8" a="1"/>
  <c r="BY139" i="8"/>
  <c r="BY140" i="8" a="1"/>
  <c r="BY140" i="8"/>
  <c r="BY141" i="8" a="1"/>
  <c r="BY141" i="8"/>
  <c r="BY142" i="8" a="1"/>
  <c r="BY142" i="8"/>
  <c r="BY143" i="8" a="1"/>
  <c r="BY143" i="8"/>
  <c r="BY144" i="8" a="1"/>
  <c r="BY144" i="8"/>
  <c r="BY145" i="8" a="1"/>
  <c r="BY145" i="8"/>
  <c r="BY146" i="8" a="1"/>
  <c r="BY146" i="8"/>
  <c r="BY147" i="8" a="1"/>
  <c r="BY147" i="8"/>
  <c r="BY148" i="8" a="1"/>
  <c r="BY148" i="8"/>
  <c r="BY149" i="8" a="1"/>
  <c r="BY149" i="8"/>
  <c r="BY150" i="8" a="1"/>
  <c r="BY150" i="8"/>
  <c r="BY151" i="8" a="1"/>
  <c r="BY151" i="8"/>
  <c r="BY152" i="8" a="1"/>
  <c r="BY152" i="8"/>
  <c r="BY153" i="8" a="1"/>
  <c r="BY153" i="8"/>
  <c r="BY154" i="8" a="1"/>
  <c r="BY154" i="8"/>
  <c r="BY155" i="8" a="1"/>
  <c r="BY155" i="8"/>
  <c r="BY156" i="8" a="1"/>
  <c r="BY156" i="8"/>
  <c r="BY157" i="8" a="1"/>
  <c r="BY157" i="8"/>
  <c r="BY158" i="8" a="1"/>
  <c r="BY158" i="8"/>
  <c r="BY159" i="8" a="1"/>
  <c r="BY159" i="8"/>
  <c r="BY160" i="8" a="1"/>
  <c r="BY160" i="8"/>
  <c r="BY161" i="8" a="1"/>
  <c r="BY161" i="8"/>
  <c r="BY162" i="8" a="1"/>
  <c r="BY162" i="8"/>
  <c r="BY163" i="8" a="1"/>
  <c r="BY163" i="8"/>
  <c r="BY164" i="8" a="1"/>
  <c r="BY164" i="8"/>
  <c r="BY165" i="8" a="1"/>
  <c r="BY165" i="8"/>
  <c r="BY166" i="8" a="1"/>
  <c r="BY166" i="8"/>
  <c r="BY167" i="8" a="1"/>
  <c r="BY167" i="8"/>
  <c r="BY168" i="8" a="1"/>
  <c r="BY168" i="8"/>
  <c r="BY169" i="8" a="1"/>
  <c r="BY169" i="8"/>
  <c r="BY170" i="8" a="1"/>
  <c r="BY170" i="8"/>
  <c r="BY171" i="8" a="1"/>
  <c r="BY171" i="8"/>
  <c r="BY172" i="8" a="1"/>
  <c r="BY172" i="8"/>
  <c r="BY173" i="8" a="1"/>
  <c r="BY173" i="8"/>
  <c r="BY174" i="8" a="1"/>
  <c r="BY174" i="8"/>
  <c r="BY175" i="8" a="1"/>
  <c r="BY175" i="8"/>
  <c r="BY176" i="8" a="1"/>
  <c r="BY176" i="8"/>
  <c r="BY177" i="8" a="1"/>
  <c r="BY177" i="8"/>
  <c r="BY178" i="8" a="1"/>
  <c r="BY178" i="8"/>
  <c r="BY179" i="8" a="1"/>
  <c r="BY179" i="8"/>
  <c r="BY180" i="8" a="1"/>
  <c r="BY180" i="8"/>
  <c r="BY181" i="8" a="1"/>
  <c r="BY181" i="8"/>
  <c r="BY182" i="8" a="1"/>
  <c r="BY182" i="8"/>
  <c r="BY183" i="8" a="1"/>
  <c r="BY183" i="8"/>
  <c r="BY184" i="8" a="1"/>
  <c r="BY184" i="8"/>
  <c r="BY185" i="8" a="1"/>
  <c r="BY185" i="8"/>
  <c r="BY186" i="8" a="1"/>
  <c r="BY186" i="8"/>
  <c r="BY187" i="8" a="1"/>
  <c r="BY187" i="8"/>
  <c r="BY188" i="8" a="1"/>
  <c r="BY188" i="8"/>
  <c r="BY189" i="8" a="1"/>
  <c r="BY189" i="8"/>
  <c r="BY190" i="8" a="1"/>
  <c r="BY190" i="8"/>
  <c r="BY191" i="8" a="1"/>
  <c r="BY191" i="8"/>
  <c r="BY192" i="8" a="1"/>
  <c r="BY192" i="8"/>
  <c r="BY193" i="8" a="1"/>
  <c r="BY193" i="8"/>
  <c r="BY194" i="8" a="1"/>
  <c r="BY194" i="8"/>
  <c r="BY195" i="8" a="1"/>
  <c r="BY195" i="8"/>
  <c r="BY196" i="8" a="1"/>
  <c r="BY196" i="8"/>
  <c r="BY197" i="8" a="1"/>
  <c r="BY197" i="8"/>
  <c r="BY198" i="8" a="1"/>
  <c r="BY198" i="8"/>
  <c r="BY199" i="8" a="1"/>
  <c r="BY199" i="8"/>
  <c r="BY200" i="8" a="1"/>
  <c r="BY200" i="8"/>
  <c r="BY201" i="8" a="1"/>
  <c r="BY201" i="8"/>
  <c r="BY202" i="8" a="1"/>
  <c r="BY202" i="8"/>
  <c r="BY203" i="8" a="1"/>
  <c r="BY203" i="8"/>
  <c r="BY204" i="8" a="1"/>
  <c r="BY204" i="8"/>
  <c r="BY205" i="8" a="1"/>
  <c r="BY205" i="8"/>
  <c r="BY206" i="8" a="1"/>
  <c r="BY206" i="8"/>
  <c r="BY207" i="8" a="1"/>
  <c r="BY207" i="8"/>
  <c r="BY208" i="8" a="1"/>
  <c r="BY208" i="8"/>
  <c r="BY209" i="8" a="1"/>
  <c r="BY209" i="8"/>
  <c r="BY210" i="8" a="1"/>
  <c r="BY210" i="8"/>
  <c r="BY211" i="8" a="1"/>
  <c r="BY211" i="8"/>
  <c r="BY212" i="8" a="1"/>
  <c r="BY212" i="8"/>
  <c r="BY213" i="8" a="1"/>
  <c r="BY213" i="8"/>
  <c r="BY214" i="8" a="1"/>
  <c r="BY214" i="8"/>
  <c r="BY215" i="8" a="1"/>
  <c r="BY215" i="8"/>
  <c r="BY216" i="8" a="1"/>
  <c r="BY216" i="8"/>
  <c r="BY217" i="8" a="1"/>
  <c r="BY217" i="8"/>
  <c r="BY218" i="8" a="1"/>
  <c r="BY218" i="8"/>
  <c r="BY219" i="8" a="1"/>
  <c r="BY219" i="8"/>
  <c r="BY220" i="8" a="1"/>
  <c r="BY220" i="8"/>
  <c r="BY221" i="8" a="1"/>
  <c r="BY221" i="8"/>
  <c r="BY222" i="8" a="1"/>
  <c r="BY222" i="8"/>
  <c r="BY223" i="8" a="1"/>
  <c r="BY223" i="8"/>
  <c r="BY224" i="8" a="1"/>
  <c r="BY224" i="8"/>
  <c r="BY225" i="8" a="1"/>
  <c r="BY225" i="8"/>
  <c r="BY226" i="8" a="1"/>
  <c r="BY226" i="8"/>
  <c r="BY227" i="8" a="1"/>
  <c r="BY227" i="8"/>
  <c r="BY228" i="8" a="1"/>
  <c r="BY228" i="8"/>
  <c r="BY229" i="8" a="1"/>
  <c r="BY229" i="8"/>
  <c r="BY230" i="8" a="1"/>
  <c r="BY230" i="8"/>
  <c r="BY231" i="8" a="1"/>
  <c r="BY231" i="8"/>
  <c r="BY232" i="8" a="1"/>
  <c r="BY232" i="8"/>
  <c r="BY233" i="8" a="1"/>
  <c r="BY233" i="8"/>
  <c r="BY234" i="8" a="1"/>
  <c r="BY234" i="8"/>
  <c r="BY235" i="8" a="1"/>
  <c r="BY235" i="8"/>
  <c r="BY236" i="8" a="1"/>
  <c r="BY236" i="8"/>
  <c r="BY237" i="8" a="1"/>
  <c r="BY237" i="8"/>
  <c r="BY238" i="8" a="1"/>
  <c r="BY238" i="8"/>
  <c r="BY239" i="8" a="1"/>
  <c r="BY239" i="8"/>
  <c r="BY240" i="8" a="1"/>
  <c r="BY240" i="8"/>
  <c r="BY241" i="8" a="1"/>
  <c r="BY241" i="8"/>
  <c r="BY242" i="8" a="1"/>
  <c r="BY242" i="8"/>
  <c r="BY243" i="8" a="1"/>
  <c r="BY243" i="8"/>
  <c r="BY244" i="8" a="1"/>
  <c r="BY244" i="8"/>
  <c r="BY245" i="8" a="1"/>
  <c r="BY245" i="8"/>
  <c r="BY246" i="8" a="1"/>
  <c r="BY246" i="8"/>
  <c r="BY247" i="8" a="1"/>
  <c r="BY247" i="8"/>
  <c r="BY248" i="8" a="1"/>
  <c r="BY248" i="8"/>
  <c r="BY249" i="8" a="1"/>
  <c r="BY249" i="8"/>
  <c r="BY250" i="8" a="1"/>
  <c r="BY250" i="8"/>
  <c r="BY251" i="8" a="1"/>
  <c r="BY251" i="8"/>
  <c r="BY252" i="8" a="1"/>
  <c r="BY252" i="8"/>
  <c r="BY253" i="8" a="1"/>
  <c r="BY253" i="8"/>
  <c r="BY254" i="8" a="1"/>
  <c r="BY254" i="8"/>
  <c r="BY255" i="8" a="1"/>
  <c r="BY255" i="8"/>
  <c r="BY256" i="8" a="1"/>
  <c r="BY256" i="8"/>
  <c r="BY257" i="8" a="1"/>
  <c r="BY257" i="8"/>
  <c r="BY258" i="8" a="1"/>
  <c r="BY258" i="8"/>
  <c r="BY259" i="8" a="1"/>
  <c r="BY259" i="8"/>
  <c r="BY260" i="8" a="1"/>
  <c r="BY260" i="8"/>
  <c r="BY261" i="8" a="1"/>
  <c r="BY261" i="8"/>
  <c r="BY262" i="8" a="1"/>
  <c r="BY262" i="8"/>
  <c r="BY263" i="8" a="1"/>
  <c r="BY263" i="8"/>
  <c r="BY264" i="8" a="1"/>
  <c r="BY264" i="8"/>
  <c r="BY265" i="8" a="1"/>
  <c r="BY265" i="8"/>
  <c r="BY266" i="8" a="1"/>
  <c r="BY266" i="8"/>
  <c r="BY267" i="8" a="1"/>
  <c r="BY267" i="8"/>
  <c r="BY268" i="8" a="1"/>
  <c r="BY268" i="8"/>
  <c r="BY269" i="8" a="1"/>
  <c r="BY269" i="8"/>
  <c r="BY270" i="8" a="1"/>
  <c r="BY270" i="8"/>
  <c r="BY271" i="8" a="1"/>
  <c r="BY271" i="8"/>
  <c r="BY272" i="8" a="1"/>
  <c r="BY272" i="8"/>
  <c r="BY273" i="8" a="1"/>
  <c r="BY273" i="8"/>
  <c r="BY274" i="8" a="1"/>
  <c r="BY274" i="8"/>
  <c r="BY275" i="8" a="1"/>
  <c r="BY275" i="8"/>
  <c r="BY276" i="8" a="1"/>
  <c r="BY276" i="8"/>
  <c r="BY277" i="8" a="1"/>
  <c r="BY277" i="8"/>
  <c r="BY278" i="8" a="1"/>
  <c r="BY278" i="8"/>
  <c r="BY279" i="8" a="1"/>
  <c r="BY279" i="8"/>
  <c r="BY280" i="8" a="1"/>
  <c r="BY280" i="8"/>
  <c r="BY281" i="8" a="1"/>
  <c r="BY281" i="8"/>
  <c r="BY282" i="8" a="1"/>
  <c r="BY282" i="8"/>
  <c r="BY283" i="8" a="1"/>
  <c r="BY283" i="8"/>
  <c r="BY284" i="8" a="1"/>
  <c r="BY284" i="8"/>
  <c r="BY285" i="8" a="1"/>
  <c r="BY285" i="8"/>
  <c r="BY286" i="8" a="1"/>
  <c r="BY286" i="8"/>
  <c r="BY287" i="8" a="1"/>
  <c r="BY287" i="8"/>
  <c r="BY288" i="8" a="1"/>
  <c r="BY288" i="8"/>
  <c r="BY289" i="8" a="1"/>
  <c r="BY289" i="8"/>
  <c r="BY290" i="8" a="1"/>
  <c r="BY290" i="8"/>
  <c r="BY291" i="8" a="1"/>
  <c r="BY291" i="8"/>
  <c r="BY292" i="8" a="1"/>
  <c r="BY292" i="8"/>
  <c r="BY293" i="8" a="1"/>
  <c r="BY293" i="8"/>
  <c r="BY294" i="8" a="1"/>
  <c r="BY294" i="8"/>
  <c r="BY295" i="8" a="1"/>
  <c r="BY295" i="8"/>
  <c r="BY296" i="8" a="1"/>
  <c r="BY296" i="8"/>
  <c r="BY297" i="8" a="1"/>
  <c r="BY297" i="8"/>
  <c r="BY298" i="8" a="1"/>
  <c r="BY298" i="8"/>
  <c r="BY299" i="8" a="1"/>
  <c r="BY299" i="8"/>
  <c r="BY300" i="8" a="1"/>
  <c r="BY300" i="8"/>
  <c r="BY301" i="8" a="1"/>
  <c r="BY301" i="8"/>
  <c r="BY302" i="8" a="1"/>
  <c r="BY302" i="8"/>
  <c r="BY303" i="8" a="1"/>
  <c r="BY303" i="8"/>
  <c r="BY304" i="8" a="1"/>
  <c r="BY304" i="8"/>
  <c r="BY305" i="8" a="1"/>
  <c r="BY305" i="8"/>
  <c r="BY306" i="8" a="1"/>
  <c r="BY306" i="8"/>
  <c r="BY307" i="8" a="1"/>
  <c r="BY307" i="8"/>
  <c r="BY308" i="8" a="1"/>
  <c r="BY308" i="8"/>
  <c r="BY309" i="8" a="1"/>
  <c r="BY309" i="8"/>
  <c r="BY310" i="8" a="1"/>
  <c r="BY310" i="8"/>
  <c r="BY311" i="8" a="1"/>
  <c r="BY311" i="8"/>
  <c r="BY312" i="8" a="1"/>
  <c r="BY312" i="8"/>
  <c r="BY313" i="8" a="1"/>
  <c r="BY313" i="8"/>
  <c r="BY314" i="8" a="1"/>
  <c r="BY314" i="8"/>
  <c r="BY315" i="8" a="1"/>
  <c r="BY315" i="8"/>
  <c r="BY316" i="8" a="1"/>
  <c r="BY316" i="8"/>
  <c r="BY317" i="8" a="1"/>
  <c r="BY317" i="8"/>
  <c r="BY318" i="8" a="1"/>
  <c r="BY318" i="8"/>
  <c r="BY319" i="8" a="1"/>
  <c r="BY319" i="8"/>
  <c r="BY320" i="8" a="1"/>
  <c r="BY320" i="8"/>
  <c r="BY321" i="8" a="1"/>
  <c r="BY321" i="8"/>
  <c r="BY322" i="8" a="1"/>
  <c r="BY322" i="8"/>
  <c r="BY323" i="8" a="1"/>
  <c r="BY323" i="8"/>
  <c r="BY324" i="8" a="1"/>
  <c r="BY324" i="8"/>
  <c r="BY325" i="8" a="1"/>
  <c r="BY325" i="8"/>
  <c r="BY326" i="8" a="1"/>
  <c r="BY326" i="8"/>
  <c r="BY327" i="8" a="1"/>
  <c r="BY327" i="8"/>
  <c r="BY328" i="8" a="1"/>
  <c r="BY328" i="8"/>
  <c r="BY329" i="8" a="1"/>
  <c r="BY329" i="8"/>
  <c r="BY330" i="8" a="1"/>
  <c r="BY330" i="8"/>
  <c r="BY331" i="8" a="1"/>
  <c r="BY331" i="8"/>
  <c r="BY332" i="8" a="1"/>
  <c r="BY332" i="8"/>
  <c r="BY333" i="8" a="1"/>
  <c r="BY333" i="8"/>
  <c r="BY334" i="8" a="1"/>
  <c r="BY334" i="8"/>
  <c r="BY335" i="8" a="1"/>
  <c r="BY335" i="8"/>
  <c r="BY336" i="8" a="1"/>
  <c r="BY336" i="8"/>
  <c r="BY337" i="8" a="1"/>
  <c r="BY337" i="8"/>
  <c r="BY338" i="8" a="1"/>
  <c r="BY338" i="8"/>
  <c r="BY339" i="8" a="1"/>
  <c r="BY339" i="8"/>
  <c r="BY340" i="8" a="1"/>
  <c r="BY340" i="8"/>
  <c r="BY341" i="8" a="1"/>
  <c r="BY341" i="8"/>
  <c r="BY342" i="8" a="1"/>
  <c r="BY342" i="8"/>
  <c r="BY343" i="8" a="1"/>
  <c r="BY343" i="8"/>
  <c r="BY344" i="8" a="1"/>
  <c r="BY344" i="8"/>
  <c r="BY345" i="8" a="1"/>
  <c r="BY345" i="8"/>
  <c r="BY346" i="8" a="1"/>
  <c r="BY346" i="8"/>
  <c r="BY347" i="8" a="1"/>
  <c r="BY347" i="8"/>
  <c r="BY348" i="8" a="1"/>
  <c r="BY348" i="8"/>
  <c r="BY349" i="8" a="1"/>
  <c r="BY349" i="8"/>
  <c r="BY350" i="8" a="1"/>
  <c r="BY350" i="8"/>
  <c r="BY351" i="8" a="1"/>
  <c r="BY351" i="8"/>
  <c r="BY352" i="8" a="1"/>
  <c r="BY352" i="8"/>
  <c r="BY353" i="8" a="1"/>
  <c r="BY353" i="8"/>
  <c r="BY354" i="8" a="1"/>
  <c r="BY354" i="8"/>
  <c r="BY355" i="8" a="1"/>
  <c r="BY355" i="8"/>
  <c r="BY356" i="8" a="1"/>
  <c r="BY356" i="8"/>
  <c r="BY357" i="8" a="1"/>
  <c r="BY357" i="8"/>
  <c r="BY358" i="8" a="1"/>
  <c r="BY358" i="8"/>
  <c r="BY359" i="8" a="1"/>
  <c r="BY359" i="8"/>
  <c r="BY360" i="8" a="1"/>
  <c r="BY360" i="8"/>
  <c r="BY361" i="8" a="1"/>
  <c r="BY361" i="8"/>
  <c r="BY362" i="8" a="1"/>
  <c r="BY362" i="8"/>
  <c r="BY363" i="8" a="1"/>
  <c r="BY363" i="8"/>
  <c r="BY364" i="8" a="1"/>
  <c r="BY364" i="8"/>
  <c r="BY365" i="8" a="1"/>
  <c r="BY365" i="8"/>
  <c r="BY366" i="8" a="1"/>
  <c r="BY366" i="8"/>
  <c r="BY367" i="8" a="1"/>
  <c r="BY367" i="8"/>
  <c r="BY368" i="8" a="1"/>
  <c r="BY368" i="8"/>
  <c r="BY369" i="8" a="1"/>
  <c r="BY369" i="8"/>
  <c r="BY370" i="8" a="1"/>
  <c r="BY370" i="8"/>
  <c r="BY371" i="8" a="1"/>
  <c r="BY371" i="8"/>
  <c r="BY372" i="8" a="1"/>
  <c r="BY372" i="8"/>
  <c r="BY373" i="8" a="1"/>
  <c r="BY373" i="8"/>
  <c r="BY374" i="8" a="1"/>
  <c r="BY374" i="8"/>
  <c r="BY375" i="8" a="1"/>
  <c r="BY375" i="8"/>
  <c r="BY376" i="8" a="1"/>
  <c r="BY376" i="8"/>
  <c r="BY377" i="8" a="1"/>
  <c r="BY377" i="8"/>
  <c r="BY378" i="8" a="1"/>
  <c r="BY378" i="8"/>
  <c r="BY379" i="8" a="1"/>
  <c r="BY379" i="8"/>
  <c r="BY380" i="8" a="1"/>
  <c r="BY380" i="8"/>
  <c r="BY381" i="8" a="1"/>
  <c r="BY381" i="8"/>
  <c r="BY382" i="8" a="1"/>
  <c r="BY382" i="8"/>
  <c r="BY383" i="8" a="1"/>
  <c r="BY383" i="8"/>
  <c r="BY384" i="8" a="1"/>
  <c r="BY384" i="8"/>
  <c r="BY385" i="8" a="1"/>
  <c r="BY385" i="8"/>
  <c r="BY386" i="8" a="1"/>
  <c r="BY386" i="8"/>
  <c r="BY387" i="8" a="1"/>
  <c r="BY387" i="8"/>
  <c r="BY388" i="8" a="1"/>
  <c r="BY388" i="8"/>
  <c r="BY389" i="8" a="1"/>
  <c r="BY389" i="8"/>
  <c r="BY390" i="8" a="1"/>
  <c r="BY390" i="8"/>
  <c r="BY391" i="8" a="1"/>
  <c r="BY391" i="8"/>
  <c r="BY392" i="8" a="1"/>
  <c r="BY392" i="8"/>
  <c r="BY393" i="8" a="1"/>
  <c r="BY393" i="8"/>
  <c r="BY394" i="8" a="1"/>
  <c r="BY394" i="8"/>
  <c r="BY395" i="8" a="1"/>
  <c r="BY395" i="8"/>
  <c r="BY396" i="8" a="1"/>
  <c r="BY396" i="8"/>
  <c r="BY397" i="8" a="1"/>
  <c r="BY397" i="8"/>
  <c r="BY398" i="8" a="1"/>
  <c r="BY398" i="8"/>
  <c r="BY399" i="8" a="1"/>
  <c r="BY399" i="8"/>
  <c r="BY400" i="8" a="1"/>
  <c r="BY400" i="8"/>
  <c r="BY401" i="8" a="1"/>
  <c r="BY401" i="8"/>
  <c r="BY402" i="8" a="1"/>
  <c r="BY402" i="8"/>
  <c r="BY403" i="8" a="1"/>
  <c r="BY403" i="8"/>
  <c r="BY404" i="8" a="1"/>
  <c r="BY404" i="8"/>
  <c r="BY405" i="8" a="1"/>
  <c r="BY405" i="8"/>
  <c r="BY406" i="8" a="1"/>
  <c r="BY406" i="8"/>
  <c r="BY407" i="8" a="1"/>
  <c r="BY407" i="8"/>
  <c r="BY408" i="8" a="1"/>
  <c r="BY408" i="8"/>
  <c r="BY409" i="8" a="1"/>
  <c r="BY409" i="8"/>
  <c r="BY410" i="8" a="1"/>
  <c r="BY410" i="8"/>
  <c r="BY411" i="8" a="1"/>
  <c r="BY411" i="8"/>
  <c r="BY412" i="8" a="1"/>
  <c r="BY412" i="8"/>
  <c r="BY413" i="8" a="1"/>
  <c r="BY413" i="8"/>
  <c r="BY414" i="8" a="1"/>
  <c r="BY414" i="8"/>
  <c r="BY415" i="8" a="1"/>
  <c r="BY415" i="8"/>
  <c r="BY416" i="8" a="1"/>
  <c r="BY416" i="8"/>
  <c r="BY417" i="8" a="1"/>
  <c r="BY417" i="8"/>
  <c r="BY418" i="8" a="1"/>
  <c r="BY418" i="8"/>
  <c r="BY419" i="8" a="1"/>
  <c r="BY419" i="8"/>
  <c r="BY420" i="8" a="1"/>
  <c r="BY420" i="8"/>
  <c r="BY421" i="8" a="1"/>
  <c r="BY421" i="8"/>
  <c r="BY422" i="8" a="1"/>
  <c r="BY422" i="8"/>
  <c r="BY423" i="8" a="1"/>
  <c r="BY423" i="8"/>
  <c r="BY424" i="8" a="1"/>
  <c r="BY424" i="8"/>
  <c r="BY425" i="8" a="1"/>
  <c r="BY425" i="8"/>
  <c r="BY426" i="8" a="1"/>
  <c r="BY426" i="8"/>
  <c r="BY427" i="8" a="1"/>
  <c r="BY427" i="8"/>
  <c r="BY428" i="8" a="1"/>
  <c r="BY428" i="8"/>
  <c r="BY429" i="8" a="1"/>
  <c r="BY429" i="8"/>
  <c r="BY430" i="8" a="1"/>
  <c r="BY430" i="8"/>
  <c r="BY431" i="8" a="1"/>
  <c r="BY431" i="8"/>
  <c r="BY432" i="8" a="1"/>
  <c r="BY432" i="8"/>
  <c r="BY433" i="8" a="1"/>
  <c r="BY433" i="8"/>
  <c r="BY434" i="8" a="1"/>
  <c r="BY434" i="8"/>
  <c r="BY435" i="8" a="1"/>
  <c r="BY435" i="8"/>
  <c r="BY436" i="8" a="1"/>
  <c r="BY436" i="8"/>
  <c r="BY437" i="8" a="1"/>
  <c r="BY437" i="8"/>
  <c r="BY438" i="8" a="1"/>
  <c r="BY438" i="8"/>
  <c r="BY439" i="8" a="1"/>
  <c r="BY439" i="8"/>
  <c r="BY440" i="8" a="1"/>
  <c r="BY440" i="8"/>
  <c r="BY441" i="8" a="1"/>
  <c r="BY441" i="8"/>
  <c r="BY442" i="8" a="1"/>
  <c r="BY442" i="8"/>
  <c r="BY443" i="8" a="1"/>
  <c r="BY443" i="8"/>
  <c r="BY444" i="8" a="1"/>
  <c r="BY444" i="8"/>
  <c r="BY445" i="8" a="1"/>
  <c r="BY445" i="8"/>
  <c r="BY446" i="8" a="1"/>
  <c r="BY446" i="8"/>
  <c r="BY447" i="8" a="1"/>
  <c r="BY447" i="8"/>
  <c r="BY448" i="8" a="1"/>
  <c r="BY448" i="8"/>
  <c r="BY449" i="8" a="1"/>
  <c r="BY449" i="8"/>
  <c r="BY450" i="8" a="1"/>
  <c r="BY450" i="8"/>
  <c r="BY451" i="8" a="1"/>
  <c r="BY451" i="8"/>
  <c r="BY452" i="8" a="1"/>
  <c r="BY452" i="8"/>
  <c r="BY453" i="8" a="1"/>
  <c r="BY453" i="8"/>
  <c r="BY454" i="8" a="1"/>
  <c r="BY454" i="8"/>
  <c r="BY455" i="8" a="1"/>
  <c r="BY455" i="8"/>
  <c r="BY456" i="8" a="1"/>
  <c r="BY456" i="8"/>
  <c r="BY457" i="8" a="1"/>
  <c r="BY457" i="8"/>
  <c r="BY458" i="8" a="1"/>
  <c r="BY458" i="8"/>
  <c r="BY459" i="8" a="1"/>
  <c r="BY459" i="8"/>
  <c r="BY460" i="8" a="1"/>
  <c r="BY460" i="8"/>
  <c r="BY461" i="8" a="1"/>
  <c r="BY461" i="8"/>
  <c r="BY462" i="8" a="1"/>
  <c r="BY462" i="8"/>
  <c r="BY463" i="8" a="1"/>
  <c r="BY463" i="8"/>
  <c r="BY464" i="8" a="1"/>
  <c r="BY464" i="8"/>
  <c r="BY465" i="8" a="1"/>
  <c r="BY465" i="8"/>
  <c r="BY466" i="8" a="1"/>
  <c r="BY466" i="8"/>
  <c r="BY467" i="8" a="1"/>
  <c r="BY467" i="8"/>
  <c r="BY468" i="8" a="1"/>
  <c r="BY468" i="8"/>
  <c r="BY469" i="8" a="1"/>
  <c r="BY469" i="8"/>
  <c r="BY470" i="8" a="1"/>
  <c r="BY470" i="8"/>
  <c r="BY471" i="8" a="1"/>
  <c r="BY471" i="8"/>
  <c r="BY472" i="8" a="1"/>
  <c r="BY472" i="8"/>
  <c r="BY473" i="8" a="1"/>
  <c r="BY473" i="8"/>
  <c r="BY474" i="8" a="1"/>
  <c r="BY474" i="8"/>
  <c r="BY475" i="8" a="1"/>
  <c r="BY475" i="8"/>
  <c r="BY476" i="8" a="1"/>
  <c r="BY476" i="8"/>
  <c r="BY477" i="8" a="1"/>
  <c r="BY477" i="8"/>
  <c r="BY478" i="8" a="1"/>
  <c r="BY478" i="8"/>
  <c r="BY479" i="8" a="1"/>
  <c r="BY479" i="8"/>
  <c r="BY480" i="8" a="1"/>
  <c r="BY480" i="8"/>
  <c r="BY481" i="8" a="1"/>
  <c r="BY481" i="8"/>
  <c r="BY482" i="8" a="1"/>
  <c r="BY482" i="8"/>
  <c r="BY483" i="8" a="1"/>
  <c r="BY483" i="8"/>
  <c r="BY484" i="8" a="1"/>
  <c r="BY484" i="8"/>
  <c r="BY485" i="8" a="1"/>
  <c r="BY485" i="8"/>
  <c r="BY486" i="8" a="1"/>
  <c r="BY486" i="8"/>
  <c r="BY487" i="8" a="1"/>
  <c r="BY487" i="8"/>
  <c r="BY488" i="8" a="1"/>
  <c r="BY488" i="8"/>
  <c r="BY489" i="8" a="1"/>
  <c r="BY489" i="8"/>
  <c r="BY490" i="8" a="1"/>
  <c r="BY490" i="8"/>
  <c r="BY491" i="8" a="1"/>
  <c r="BY491" i="8"/>
  <c r="BY492" i="8" a="1"/>
  <c r="BY492" i="8"/>
  <c r="BY493" i="8" a="1"/>
  <c r="BY493" i="8"/>
  <c r="BY494" i="8" a="1"/>
  <c r="BY494" i="8"/>
  <c r="BY495" i="8" a="1"/>
  <c r="BY495" i="8"/>
  <c r="BY496" i="8" a="1"/>
  <c r="BY496" i="8"/>
  <c r="BY497" i="8" a="1"/>
  <c r="BY497" i="8"/>
  <c r="BY498" i="8" a="1"/>
  <c r="BY498" i="8"/>
  <c r="BY499" i="8" a="1"/>
  <c r="BY499" i="8"/>
  <c r="BY500" i="8" a="1"/>
  <c r="BY500" i="8"/>
  <c r="BY501" i="8" a="1"/>
  <c r="BY501" i="8"/>
  <c r="BY502" i="8" a="1"/>
  <c r="BY502" i="8"/>
  <c r="BY503" i="8" a="1"/>
  <c r="BY503" i="8"/>
  <c r="BY504" i="8" a="1"/>
  <c r="BY504" i="8"/>
  <c r="BY505" i="8" a="1"/>
  <c r="BY505" i="8"/>
  <c r="BY506" i="8" a="1"/>
  <c r="BY506" i="8"/>
  <c r="BY507" i="8" a="1"/>
  <c r="BY507" i="8"/>
  <c r="BY508" i="8" a="1"/>
  <c r="BY508" i="8"/>
  <c r="BY509" i="8" a="1"/>
  <c r="BY509" i="8"/>
  <c r="BY510" i="8" a="1"/>
  <c r="BY510" i="8"/>
  <c r="BY511" i="8" a="1"/>
  <c r="BY511" i="8"/>
  <c r="BY512" i="8" a="1"/>
  <c r="BY512" i="8"/>
  <c r="BY513" i="8" a="1"/>
  <c r="BY513" i="8"/>
  <c r="BY514" i="8" a="1"/>
  <c r="BY514" i="8"/>
  <c r="BY515" i="8" a="1"/>
  <c r="BY515" i="8"/>
  <c r="BY516" i="8" a="1"/>
  <c r="BY516" i="8"/>
  <c r="BY517" i="8" a="1"/>
  <c r="BY517" i="8"/>
  <c r="BY518" i="8" a="1"/>
  <c r="BY518" i="8"/>
  <c r="BY519" i="8" a="1"/>
  <c r="BY519" i="8"/>
  <c r="BY520" i="8" a="1"/>
  <c r="BY520" i="8"/>
  <c r="BY521" i="8" a="1"/>
  <c r="BY521" i="8"/>
  <c r="BY522" i="8" a="1"/>
  <c r="BY522" i="8"/>
  <c r="BY523" i="8" a="1"/>
  <c r="BY523" i="8"/>
  <c r="BY524" i="8" a="1"/>
  <c r="BY524" i="8"/>
  <c r="BY525" i="8" a="1"/>
  <c r="BY525" i="8"/>
  <c r="BY526" i="8" a="1"/>
  <c r="BY526" i="8"/>
  <c r="BY527" i="8" a="1"/>
  <c r="BY527" i="8"/>
  <c r="BY528" i="8" a="1"/>
  <c r="BY528" i="8"/>
  <c r="BY529" i="8" a="1"/>
  <c r="BY529" i="8"/>
  <c r="BY530" i="8" a="1"/>
  <c r="BY530" i="8"/>
  <c r="BY531" i="8" a="1"/>
  <c r="BY531" i="8"/>
  <c r="BY532" i="8" a="1"/>
  <c r="BY532" i="8"/>
  <c r="BY533" i="8" a="1"/>
  <c r="BY533" i="8"/>
  <c r="BY534" i="8" a="1"/>
  <c r="BY534" i="8"/>
  <c r="BY535" i="8" a="1"/>
  <c r="BY535" i="8"/>
  <c r="BY536" i="8" a="1"/>
  <c r="BY536" i="8"/>
  <c r="BY537" i="8" a="1"/>
  <c r="BY537" i="8"/>
  <c r="BY538" i="8" a="1"/>
  <c r="BY538" i="8"/>
  <c r="BY539" i="8" a="1"/>
  <c r="BY539" i="8"/>
  <c r="BY540" i="8" a="1"/>
  <c r="BY540" i="8"/>
  <c r="BY541" i="8" a="1"/>
  <c r="BY541" i="8"/>
  <c r="BY542" i="8" a="1"/>
  <c r="BY542" i="8"/>
  <c r="BY543" i="8" a="1"/>
  <c r="BY543" i="8"/>
  <c r="BY544" i="8" a="1"/>
  <c r="BY544" i="8"/>
  <c r="BY545" i="8" a="1"/>
  <c r="BY545" i="8"/>
  <c r="BY546" i="8" a="1"/>
  <c r="BY546" i="8"/>
  <c r="BY547" i="8" a="1"/>
  <c r="BY547" i="8"/>
  <c r="BY548" i="8" a="1"/>
  <c r="BY548" i="8"/>
  <c r="BY549" i="8" a="1"/>
  <c r="BY549" i="8"/>
  <c r="BY550" i="8" a="1"/>
  <c r="BY550" i="8"/>
  <c r="BY551" i="8" a="1"/>
  <c r="BY551" i="8"/>
  <c r="BY552" i="8" a="1"/>
  <c r="BY552" i="8"/>
  <c r="BY553" i="8" a="1"/>
  <c r="BY553" i="8"/>
  <c r="BY554" i="8" a="1"/>
  <c r="BY554" i="8"/>
  <c r="BY555" i="8" a="1"/>
  <c r="BY555" i="8"/>
  <c r="BY556" i="8" a="1"/>
  <c r="BY556" i="8"/>
  <c r="BY557" i="8" a="1"/>
  <c r="BY557" i="8"/>
  <c r="BY558" i="8" a="1"/>
  <c r="BY558" i="8"/>
  <c r="BY559" i="8" a="1"/>
  <c r="BY559" i="8"/>
  <c r="BY560" i="8" a="1"/>
  <c r="BY560" i="8"/>
  <c r="BY561" i="8" a="1"/>
  <c r="BY561" i="8"/>
  <c r="BY562" i="8" a="1"/>
  <c r="BY562" i="8"/>
  <c r="BY563" i="8" a="1"/>
  <c r="BY563" i="8"/>
  <c r="BY564" i="8" a="1"/>
  <c r="BY564" i="8"/>
  <c r="BY565" i="8" a="1"/>
  <c r="BY565" i="8"/>
  <c r="BY566" i="8" a="1"/>
  <c r="BY566" i="8"/>
  <c r="BY567" i="8" a="1"/>
  <c r="BY567" i="8"/>
  <c r="BY568" i="8" a="1"/>
  <c r="BY568" i="8"/>
  <c r="BY569" i="8" a="1"/>
  <c r="BY569" i="8"/>
  <c r="BY570" i="8" a="1"/>
  <c r="BY570" i="8"/>
  <c r="BY571" i="8" a="1"/>
  <c r="BY571" i="8"/>
  <c r="BY572" i="8" a="1"/>
  <c r="BY572" i="8"/>
  <c r="BY573" i="8" a="1"/>
  <c r="BY573" i="8"/>
  <c r="BY574" i="8" a="1"/>
  <c r="BY574" i="8"/>
  <c r="BY575" i="8" a="1"/>
  <c r="BY575" i="8"/>
  <c r="BY576" i="8" a="1"/>
  <c r="BY576" i="8"/>
  <c r="BY577" i="8" a="1"/>
  <c r="BY577" i="8"/>
  <c r="BY578" i="8" a="1"/>
  <c r="BY578" i="8"/>
  <c r="BY579" i="8" a="1"/>
  <c r="BY579" i="8"/>
  <c r="BY580" i="8" a="1"/>
  <c r="BY580" i="8"/>
  <c r="BY581" i="8" a="1"/>
  <c r="BY581" i="8"/>
  <c r="BY582" i="8" a="1"/>
  <c r="BY582" i="8"/>
  <c r="BY583" i="8" a="1"/>
  <c r="BY583" i="8"/>
  <c r="BY584" i="8" a="1"/>
  <c r="BY584" i="8"/>
  <c r="BY585" i="8" a="1"/>
  <c r="BY585" i="8"/>
  <c r="BY586" i="8" a="1"/>
  <c r="BY586" i="8"/>
  <c r="BY587" i="8" a="1"/>
  <c r="BY587" i="8"/>
  <c r="BY588" i="8" a="1"/>
  <c r="BY588" i="8"/>
  <c r="BY589" i="8" a="1"/>
  <c r="BY589" i="8"/>
  <c r="BY590" i="8" a="1"/>
  <c r="BY590" i="8"/>
  <c r="BY591" i="8" a="1"/>
  <c r="BY591" i="8"/>
  <c r="BY592" i="8" a="1"/>
  <c r="BY592" i="8"/>
  <c r="BY593" i="8" a="1"/>
  <c r="BY593" i="8"/>
  <c r="BY594" i="8" a="1"/>
  <c r="BY594" i="8"/>
  <c r="BY595" i="8" a="1"/>
  <c r="BY595" i="8"/>
  <c r="BY596" i="8" a="1"/>
  <c r="BY596" i="8"/>
  <c r="BY597" i="8" a="1"/>
  <c r="BY597" i="8"/>
  <c r="BY598" i="8" a="1"/>
  <c r="BY598" i="8"/>
  <c r="BY599" i="8" a="1"/>
  <c r="BY599" i="8"/>
  <c r="BY600" i="8" a="1"/>
  <c r="BY600" i="8"/>
  <c r="BY601" i="8" a="1"/>
  <c r="BY601" i="8"/>
  <c r="BY602" i="8" a="1"/>
  <c r="BY602" i="8"/>
  <c r="BY603" i="8" a="1"/>
  <c r="BY603" i="8"/>
  <c r="BY604" i="8" a="1"/>
  <c r="BY604" i="8"/>
  <c r="BY605" i="8" a="1"/>
  <c r="BY605" i="8"/>
  <c r="BY606" i="8" a="1"/>
  <c r="BY606" i="8"/>
  <c r="BY607" i="8" a="1"/>
  <c r="BY607" i="8"/>
  <c r="BY608" i="8" a="1"/>
  <c r="BY608" i="8"/>
  <c r="BY609" i="8" a="1"/>
  <c r="BY609" i="8"/>
  <c r="BY610" i="8" a="1"/>
  <c r="BY610" i="8"/>
  <c r="BY611" i="8" a="1"/>
  <c r="BY611" i="8"/>
  <c r="BY612" i="8" a="1"/>
  <c r="BY612" i="8"/>
  <c r="BY613" i="8" a="1"/>
  <c r="BY613" i="8"/>
  <c r="BY614" i="8" a="1"/>
  <c r="BY614" i="8"/>
  <c r="BY615" i="8" a="1"/>
  <c r="BY615" i="8"/>
  <c r="BY616" i="8" a="1"/>
  <c r="BY616" i="8"/>
  <c r="BY617" i="8" a="1"/>
  <c r="BY617" i="8"/>
  <c r="BY618" i="8" a="1"/>
  <c r="BY618" i="8"/>
  <c r="BY619" i="8" a="1"/>
  <c r="BY619" i="8"/>
  <c r="BY620" i="8" a="1"/>
  <c r="BY620" i="8"/>
  <c r="BY621" i="8" a="1"/>
  <c r="BY621" i="8"/>
  <c r="BY622" i="8" a="1"/>
  <c r="BY622" i="8"/>
  <c r="BY623" i="8" a="1"/>
  <c r="BY623" i="8"/>
  <c r="BY624" i="8" a="1"/>
  <c r="BY624" i="8"/>
  <c r="BY625" i="8" a="1"/>
  <c r="BY625" i="8"/>
  <c r="BY626" i="8" a="1"/>
  <c r="BY626" i="8"/>
  <c r="BY627" i="8" a="1"/>
  <c r="BY627" i="8"/>
  <c r="BY628" i="8" a="1"/>
  <c r="BY628" i="8"/>
  <c r="BY629" i="8" a="1"/>
  <c r="BY629" i="8"/>
  <c r="BY630" i="8" a="1"/>
  <c r="BY630" i="8"/>
  <c r="BY631" i="8" a="1"/>
  <c r="BY631" i="8"/>
  <c r="BY632" i="8" a="1"/>
  <c r="BY632" i="8"/>
  <c r="BY633" i="8" a="1"/>
  <c r="BY633" i="8"/>
  <c r="BY634" i="8" a="1"/>
  <c r="BY634" i="8"/>
  <c r="BY635" i="8" a="1"/>
  <c r="BY635" i="8"/>
  <c r="BY636" i="8" a="1"/>
  <c r="BY636" i="8"/>
  <c r="BY637" i="8" a="1"/>
  <c r="BY637" i="8"/>
  <c r="BY638" i="8" a="1"/>
  <c r="BY638" i="8"/>
  <c r="BY639" i="8" a="1"/>
  <c r="BY639" i="8"/>
  <c r="BY640" i="8" a="1"/>
  <c r="BY640" i="8"/>
  <c r="BY641" i="8" a="1"/>
  <c r="BY641" i="8"/>
  <c r="BY642" i="8" a="1"/>
  <c r="BY642" i="8"/>
  <c r="BY643" i="8" a="1"/>
  <c r="BY643" i="8"/>
  <c r="BY644" i="8" a="1"/>
  <c r="BY644" i="8"/>
  <c r="BY645" i="8" a="1"/>
  <c r="BY645" i="8"/>
  <c r="BY646" i="8" a="1"/>
  <c r="BY646" i="8"/>
  <c r="BY647" i="8" a="1"/>
  <c r="BY647" i="8"/>
  <c r="BY648" i="8" a="1"/>
  <c r="BY648" i="8"/>
  <c r="BY649" i="8" a="1"/>
  <c r="BY649" i="8"/>
  <c r="BY650" i="8" a="1"/>
  <c r="BY650" i="8"/>
  <c r="BY651" i="8" a="1"/>
  <c r="BY651" i="8"/>
  <c r="BY652" i="8" a="1"/>
  <c r="BY652" i="8"/>
  <c r="BY653" i="8" a="1"/>
  <c r="BY653" i="8"/>
  <c r="BY654" i="8" a="1"/>
  <c r="BY654" i="8"/>
  <c r="BY655" i="8" a="1"/>
  <c r="BY655" i="8"/>
  <c r="BY656" i="8" a="1"/>
  <c r="BY656" i="8"/>
  <c r="BY657" i="8" a="1"/>
  <c r="BY657" i="8"/>
  <c r="BY658" i="8" a="1"/>
  <c r="BY658" i="8"/>
  <c r="BY659" i="8" a="1"/>
  <c r="BY659" i="8"/>
  <c r="BY660" i="8" a="1"/>
  <c r="BY660" i="8"/>
  <c r="BY661" i="8" a="1"/>
  <c r="BY661" i="8"/>
  <c r="BY662" i="8" a="1"/>
  <c r="BY662" i="8"/>
  <c r="BY663" i="8" a="1"/>
  <c r="BY663" i="8"/>
  <c r="BY664" i="8" a="1"/>
  <c r="BY664" i="8"/>
  <c r="BY665" i="8" a="1"/>
  <c r="BY665" i="8"/>
  <c r="BY666" i="8" a="1"/>
  <c r="BY666" i="8"/>
  <c r="BY667" i="8" a="1"/>
  <c r="BY667" i="8"/>
  <c r="BY668" i="8" a="1"/>
  <c r="BY668" i="8"/>
  <c r="BY669" i="8" a="1"/>
  <c r="BY669" i="8"/>
  <c r="BY670" i="8" a="1"/>
  <c r="BY670" i="8"/>
  <c r="BY671" i="8" a="1"/>
  <c r="BY671" i="8"/>
  <c r="BY672" i="8" a="1"/>
  <c r="BY672" i="8"/>
  <c r="BY673" i="8" a="1"/>
  <c r="BY673" i="8"/>
  <c r="BY674" i="8" a="1"/>
  <c r="BY674" i="8"/>
  <c r="BY675" i="8" a="1"/>
  <c r="BY675" i="8"/>
  <c r="BY676" i="8" a="1"/>
  <c r="BY676" i="8"/>
  <c r="BY677" i="8" a="1"/>
  <c r="BY677" i="8"/>
  <c r="BY678" i="8" a="1"/>
  <c r="BY678" i="8"/>
  <c r="BY679" i="8" a="1"/>
  <c r="BY679" i="8"/>
  <c r="BY680" i="8" a="1"/>
  <c r="BY680" i="8"/>
  <c r="BY681" i="8" a="1"/>
  <c r="BY681" i="8"/>
  <c r="BY682" i="8" a="1"/>
  <c r="BY682" i="8"/>
  <c r="BY683" i="8" a="1"/>
  <c r="BY683" i="8"/>
  <c r="BY684" i="8" a="1"/>
  <c r="BY684" i="8"/>
  <c r="BY685" i="8" a="1"/>
  <c r="BY685" i="8"/>
  <c r="BY686" i="8" a="1"/>
  <c r="BY686" i="8"/>
  <c r="BY687" i="8" a="1"/>
  <c r="BY687" i="8"/>
  <c r="BY688" i="8" a="1"/>
  <c r="BY688" i="8"/>
  <c r="BY689" i="8" a="1"/>
  <c r="BY689" i="8"/>
  <c r="BY690" i="8" a="1"/>
  <c r="BY690" i="8"/>
  <c r="BY691" i="8" a="1"/>
  <c r="BY691" i="8"/>
  <c r="BY692" i="8" a="1"/>
  <c r="BY692" i="8"/>
  <c r="BY693" i="8" a="1"/>
  <c r="BY693" i="8"/>
  <c r="BY694" i="8" a="1"/>
  <c r="BY694" i="8"/>
  <c r="BY695" i="8" a="1"/>
  <c r="BY695" i="8"/>
  <c r="BY696" i="8" a="1"/>
  <c r="BY696" i="8"/>
  <c r="BY697" i="8" a="1"/>
  <c r="BY697" i="8"/>
  <c r="BY698" i="8" a="1"/>
  <c r="BY698" i="8"/>
  <c r="BY699" i="8" a="1"/>
  <c r="BY699" i="8"/>
  <c r="BY700" i="8" a="1"/>
  <c r="BY700" i="8"/>
  <c r="BY701" i="8" a="1"/>
  <c r="BY701" i="8"/>
  <c r="BY702" i="8" a="1"/>
  <c r="BY702" i="8"/>
  <c r="BY703" i="8" a="1"/>
  <c r="BY703" i="8"/>
  <c r="BY704" i="8" a="1"/>
  <c r="BY704" i="8"/>
  <c r="BY705" i="8" a="1"/>
  <c r="BY705" i="8"/>
  <c r="BY706" i="8" a="1"/>
  <c r="BY706" i="8"/>
  <c r="BY707" i="8" a="1"/>
  <c r="BY707" i="8"/>
  <c r="BY708" i="8" a="1"/>
  <c r="BY708" i="8"/>
  <c r="BY709" i="8" a="1"/>
  <c r="BY709" i="8"/>
  <c r="BY710" i="8" a="1"/>
  <c r="BY710" i="8"/>
  <c r="BY711" i="8" a="1"/>
  <c r="BY711" i="8"/>
  <c r="BY712" i="8" a="1"/>
  <c r="BY712" i="8"/>
  <c r="BY713" i="8" a="1"/>
  <c r="BY713" i="8"/>
  <c r="BY714" i="8" a="1"/>
  <c r="BY714" i="8"/>
  <c r="BY715" i="8" a="1"/>
  <c r="BY715" i="8"/>
  <c r="BY716" i="8" a="1"/>
  <c r="BY716" i="8"/>
  <c r="BY717" i="8" a="1"/>
  <c r="BY717" i="8"/>
  <c r="BY718" i="8" a="1"/>
  <c r="BY718" i="8"/>
  <c r="BY719" i="8" a="1"/>
  <c r="BY719" i="8"/>
  <c r="BY720" i="8" a="1"/>
  <c r="BY720" i="8"/>
  <c r="BY721" i="8" a="1"/>
  <c r="BY721" i="8"/>
  <c r="BY722" i="8" a="1"/>
  <c r="BY722" i="8"/>
  <c r="BY723" i="8" a="1"/>
  <c r="BY723" i="8"/>
  <c r="BY724" i="8" a="1"/>
  <c r="BY724" i="8"/>
  <c r="BY725" i="8" a="1"/>
  <c r="BY725" i="8"/>
  <c r="BY726" i="8" a="1"/>
  <c r="BY726" i="8"/>
  <c r="BY727" i="8" a="1"/>
  <c r="BY727" i="8"/>
  <c r="BY728" i="8" a="1"/>
  <c r="BY728" i="8"/>
  <c r="BY729" i="8" a="1"/>
  <c r="BY729" i="8"/>
  <c r="BY730" i="8" a="1"/>
  <c r="BY730" i="8"/>
  <c r="BY731" i="8" a="1"/>
  <c r="BY731" i="8"/>
  <c r="BY732" i="8" a="1"/>
  <c r="BY732" i="8"/>
  <c r="BY733" i="8" a="1"/>
  <c r="BY733" i="8"/>
  <c r="BY734" i="8" a="1"/>
  <c r="BY734" i="8"/>
  <c r="BY735" i="8" a="1"/>
  <c r="BY735" i="8"/>
  <c r="BY736" i="8" a="1"/>
  <c r="BY736" i="8"/>
  <c r="BY737" i="8" a="1"/>
  <c r="BY737" i="8"/>
  <c r="BY738" i="8" a="1"/>
  <c r="BY738" i="8"/>
  <c r="BY739" i="8" a="1"/>
  <c r="BY739" i="8"/>
  <c r="BY740" i="8" a="1"/>
  <c r="BY740" i="8"/>
  <c r="BY741" i="8" a="1"/>
  <c r="BY741" i="8"/>
  <c r="BY742" i="8" a="1"/>
  <c r="BY742" i="8"/>
  <c r="BY743" i="8" a="1"/>
  <c r="BY743" i="8"/>
  <c r="BY744" i="8" a="1"/>
  <c r="BY744" i="8"/>
  <c r="BY745" i="8" a="1"/>
  <c r="BY745" i="8"/>
  <c r="BY746" i="8" a="1"/>
  <c r="BY746" i="8"/>
  <c r="BY747" i="8" a="1"/>
  <c r="BY747" i="8"/>
  <c r="BY748" i="8" a="1"/>
  <c r="BY748" i="8"/>
  <c r="BY749" i="8" a="1"/>
  <c r="BY749" i="8"/>
  <c r="BY750" i="8" a="1"/>
  <c r="BY750" i="8"/>
  <c r="BY751" i="8" a="1"/>
  <c r="BY751" i="8"/>
  <c r="BY752" i="8" a="1"/>
  <c r="BY752" i="8"/>
  <c r="BY753" i="8" a="1"/>
  <c r="BY753" i="8"/>
  <c r="BY754" i="8" a="1"/>
  <c r="BY754" i="8"/>
  <c r="BY755" i="8" a="1"/>
  <c r="BY755" i="8"/>
  <c r="BY756" i="8" a="1"/>
  <c r="BY756" i="8"/>
  <c r="BY757" i="8" a="1"/>
  <c r="BY757" i="8"/>
  <c r="BY758" i="8" a="1"/>
  <c r="BY758" i="8"/>
  <c r="BY759" i="8" a="1"/>
  <c r="BY759" i="8"/>
  <c r="BY760" i="8" a="1"/>
  <c r="BY760" i="8"/>
  <c r="BY761" i="8" a="1"/>
  <c r="BY761" i="8"/>
  <c r="BY762" i="8" a="1"/>
  <c r="BY762" i="8"/>
  <c r="BY763" i="8" a="1"/>
  <c r="BY763" i="8"/>
  <c r="BY764" i="8" a="1"/>
  <c r="BY764" i="8"/>
  <c r="BY765" i="8" a="1"/>
  <c r="BY765" i="8"/>
  <c r="BY766" i="8" a="1"/>
  <c r="BY766" i="8"/>
  <c r="BY767" i="8" a="1"/>
  <c r="BY767" i="8"/>
  <c r="BY768" i="8" a="1"/>
  <c r="BY768" i="8"/>
  <c r="BY769" i="8" a="1"/>
  <c r="BY769" i="8"/>
  <c r="BY770" i="8" a="1"/>
  <c r="BY770" i="8"/>
  <c r="BY771" i="8" a="1"/>
  <c r="BY771" i="8"/>
  <c r="BY772" i="8" a="1"/>
  <c r="BY772" i="8"/>
  <c r="BY773" i="8" a="1"/>
  <c r="BY773" i="8"/>
  <c r="BY774" i="8" a="1"/>
  <c r="BY774" i="8"/>
  <c r="BY775" i="8" a="1"/>
  <c r="BY775" i="8"/>
  <c r="BY776" i="8" a="1"/>
  <c r="BY776" i="8"/>
  <c r="BY777" i="8" a="1"/>
  <c r="BY777" i="8"/>
  <c r="BY778" i="8" a="1"/>
  <c r="BY778" i="8"/>
  <c r="BY779" i="8" a="1"/>
  <c r="BY779" i="8"/>
  <c r="BY780" i="8" a="1"/>
  <c r="BY780" i="8"/>
  <c r="BY781" i="8" a="1"/>
  <c r="BY781" i="8"/>
  <c r="BY782" i="8" a="1"/>
  <c r="BY782" i="8"/>
  <c r="BY783" i="8" a="1"/>
  <c r="BY783" i="8"/>
  <c r="BY784" i="8" a="1"/>
  <c r="BY784" i="8"/>
  <c r="BY785" i="8" a="1"/>
  <c r="BY785" i="8"/>
  <c r="BY786" i="8" a="1"/>
  <c r="BY786" i="8"/>
  <c r="BY787" i="8" a="1"/>
  <c r="BY787" i="8"/>
  <c r="BY788" i="8" a="1"/>
  <c r="BY788" i="8"/>
  <c r="BY789" i="8" a="1"/>
  <c r="BY789" i="8"/>
  <c r="BY790" i="8" a="1"/>
  <c r="BY790" i="8"/>
  <c r="BY791" i="8" a="1"/>
  <c r="BY791" i="8"/>
  <c r="BY792" i="8" a="1"/>
  <c r="BY792" i="8"/>
  <c r="BY793" i="8" a="1"/>
  <c r="BY793" i="8"/>
  <c r="BY794" i="8" a="1"/>
  <c r="BY794" i="8"/>
  <c r="BY795" i="8" a="1"/>
  <c r="BY795" i="8"/>
  <c r="BY796" i="8" a="1"/>
  <c r="BY796" i="8"/>
  <c r="BY797" i="8" a="1"/>
  <c r="BY797" i="8"/>
  <c r="BY798" i="8" a="1"/>
  <c r="BY798" i="8"/>
  <c r="BY799" i="8" a="1"/>
  <c r="BY799" i="8"/>
  <c r="BY800" i="8" a="1"/>
  <c r="BY800" i="8"/>
  <c r="BY801" i="8" a="1"/>
  <c r="BY801" i="8"/>
  <c r="BY802" i="8" a="1"/>
  <c r="BY802" i="8"/>
  <c r="BY803" i="8" a="1"/>
  <c r="BY803" i="8"/>
  <c r="BY804" i="8" a="1"/>
  <c r="BY804" i="8"/>
  <c r="BY805" i="8" a="1"/>
  <c r="BY805" i="8"/>
  <c r="BY806" i="8" a="1"/>
  <c r="BY806" i="8"/>
  <c r="BY807" i="8" a="1"/>
  <c r="BY807" i="8"/>
  <c r="BY808" i="8" a="1"/>
  <c r="BY808" i="8"/>
  <c r="BY809" i="8" a="1"/>
  <c r="BY809" i="8"/>
  <c r="BY810" i="8" a="1"/>
  <c r="BY810" i="8"/>
  <c r="BY811" i="8" a="1"/>
  <c r="BY811" i="8"/>
  <c r="BY812" i="8" a="1"/>
  <c r="BY812" i="8"/>
  <c r="BY813" i="8" a="1"/>
  <c r="BY813" i="8"/>
  <c r="BY814" i="8" a="1"/>
  <c r="BY814" i="8"/>
  <c r="BY815" i="8" a="1"/>
  <c r="BY815" i="8"/>
  <c r="BY816" i="8" a="1"/>
  <c r="BY816" i="8"/>
  <c r="BY817" i="8" a="1"/>
  <c r="BY817" i="8"/>
  <c r="BY818" i="8" a="1"/>
  <c r="BY818" i="8"/>
  <c r="BY819" i="8" a="1"/>
  <c r="BY819" i="8"/>
  <c r="BY820" i="8" a="1"/>
  <c r="BY820" i="8"/>
  <c r="BY821" i="8" a="1"/>
  <c r="BY821" i="8"/>
  <c r="BY822" i="8" a="1"/>
  <c r="BY822" i="8"/>
  <c r="BY823" i="8" a="1"/>
  <c r="BY823" i="8"/>
  <c r="BY824" i="8" a="1"/>
  <c r="BY824" i="8"/>
  <c r="BY825" i="8" a="1"/>
  <c r="BY825" i="8"/>
  <c r="BY826" i="8" a="1"/>
  <c r="BY826" i="8"/>
  <c r="BY827" i="8" a="1"/>
  <c r="BY827" i="8"/>
  <c r="BY828" i="8" a="1"/>
  <c r="BY828" i="8"/>
  <c r="BY829" i="8" a="1"/>
  <c r="BY829" i="8"/>
  <c r="BY830" i="8" a="1"/>
  <c r="BY830" i="8"/>
  <c r="BY831" i="8" a="1"/>
  <c r="BY831" i="8"/>
  <c r="BY832" i="8" a="1"/>
  <c r="BY832" i="8"/>
  <c r="BY833" i="8" a="1"/>
  <c r="BY833" i="8"/>
  <c r="BY834" i="8" a="1"/>
  <c r="BY834" i="8"/>
  <c r="BY835" i="8" a="1"/>
  <c r="BY835" i="8"/>
  <c r="BY836" i="8" a="1"/>
  <c r="BY836" i="8"/>
  <c r="BY837" i="8" a="1"/>
  <c r="BY837" i="8"/>
  <c r="BY838" i="8" a="1"/>
  <c r="BY838" i="8"/>
  <c r="BY839" i="8" a="1"/>
  <c r="BY839" i="8"/>
  <c r="BY840" i="8" a="1"/>
  <c r="BY840" i="8"/>
  <c r="BY841" i="8" a="1"/>
  <c r="BY841" i="8"/>
  <c r="BY842" i="8" a="1"/>
  <c r="BY842" i="8"/>
  <c r="BY843" i="8" a="1"/>
  <c r="BY843" i="8"/>
  <c r="BY844" i="8" a="1"/>
  <c r="BY844" i="8"/>
  <c r="BY845" i="8" a="1"/>
  <c r="BY845" i="8"/>
  <c r="BY846" i="8" a="1"/>
  <c r="BY846" i="8"/>
  <c r="BY847" i="8" a="1"/>
  <c r="BY847" i="8"/>
  <c r="BY848" i="8" a="1"/>
  <c r="BY848" i="8"/>
  <c r="BY849" i="8" a="1"/>
  <c r="BY849" i="8"/>
  <c r="BY850" i="8" a="1"/>
  <c r="BY850" i="8"/>
  <c r="BY851" i="8" a="1"/>
  <c r="BY851" i="8"/>
  <c r="BY852" i="8" a="1"/>
  <c r="BY852" i="8"/>
  <c r="BY853" i="8" a="1"/>
  <c r="BY853" i="8"/>
  <c r="BY854" i="8" a="1"/>
  <c r="BY854" i="8"/>
  <c r="BY855" i="8" a="1"/>
  <c r="BY855" i="8"/>
  <c r="BY856" i="8" a="1"/>
  <c r="BY856" i="8"/>
  <c r="BY857" i="8" a="1"/>
  <c r="BY857" i="8"/>
  <c r="BY858" i="8" a="1"/>
  <c r="BY858" i="8"/>
  <c r="BY859" i="8" a="1"/>
  <c r="BY859" i="8"/>
  <c r="BY860" i="8" a="1"/>
  <c r="BY860" i="8"/>
  <c r="BY861" i="8" a="1"/>
  <c r="BY861" i="8"/>
  <c r="BY862" i="8" a="1"/>
  <c r="BY862" i="8"/>
  <c r="BY863" i="8" a="1"/>
  <c r="BY863" i="8"/>
  <c r="BY864" i="8" a="1"/>
  <c r="BY864" i="8"/>
  <c r="BY865" i="8" a="1"/>
  <c r="BY865" i="8"/>
  <c r="BY866" i="8" a="1"/>
  <c r="BY866" i="8"/>
  <c r="BY867" i="8" a="1"/>
  <c r="BY867" i="8"/>
  <c r="BY868" i="8" a="1"/>
  <c r="BY868" i="8"/>
  <c r="BY869" i="8" a="1"/>
  <c r="BY869" i="8"/>
  <c r="BY870" i="8" a="1"/>
  <c r="BY870" i="8"/>
  <c r="BY871" i="8" a="1"/>
  <c r="BY871" i="8"/>
  <c r="BY872" i="8" a="1"/>
  <c r="BY872" i="8"/>
  <c r="BY873" i="8" a="1"/>
  <c r="BY873" i="8"/>
  <c r="BY874" i="8" a="1"/>
  <c r="BY874" i="8"/>
  <c r="BY875" i="8" a="1"/>
  <c r="BY875" i="8"/>
  <c r="BY876" i="8" a="1"/>
  <c r="BY876" i="8"/>
  <c r="BY877" i="8" a="1"/>
  <c r="BY877" i="8"/>
  <c r="BY878" i="8" a="1"/>
  <c r="BY878" i="8"/>
  <c r="BY879" i="8" a="1"/>
  <c r="BY879" i="8"/>
  <c r="BY880" i="8" a="1"/>
  <c r="BY880" i="8"/>
  <c r="BY881" i="8" a="1"/>
  <c r="BY881" i="8"/>
  <c r="BY882" i="8" a="1"/>
  <c r="BY882" i="8"/>
  <c r="BY883" i="8" a="1"/>
  <c r="BY883" i="8"/>
  <c r="BY884" i="8" a="1"/>
  <c r="BY884" i="8"/>
  <c r="BY885" i="8" a="1"/>
  <c r="BY885" i="8"/>
  <c r="BY886" i="8" a="1"/>
  <c r="BY886" i="8"/>
  <c r="BY887" i="8" a="1"/>
  <c r="BY887" i="8"/>
  <c r="BY888" i="8" a="1"/>
  <c r="BY888" i="8"/>
  <c r="BY889" i="8" a="1"/>
  <c r="BY889" i="8"/>
  <c r="BY890" i="8" a="1"/>
  <c r="BY890" i="8"/>
  <c r="BY891" i="8" a="1"/>
  <c r="BY891" i="8"/>
  <c r="BY892" i="8" a="1"/>
  <c r="BY892" i="8"/>
  <c r="BY893" i="8" a="1"/>
  <c r="BY893" i="8"/>
  <c r="BY894" i="8" a="1"/>
  <c r="BY894" i="8"/>
  <c r="BY895" i="8" a="1"/>
  <c r="BY895" i="8"/>
  <c r="BY896" i="8" a="1"/>
  <c r="BY896" i="8"/>
  <c r="BY897" i="8" a="1"/>
  <c r="BY897" i="8"/>
  <c r="BY898" i="8" a="1"/>
  <c r="BY898" i="8"/>
  <c r="BY899" i="8" a="1"/>
  <c r="BY899" i="8"/>
  <c r="BY900" i="8" a="1"/>
  <c r="BY900" i="8"/>
  <c r="BY901" i="8" a="1"/>
  <c r="BY901" i="8"/>
  <c r="BY902" i="8" a="1"/>
  <c r="BY902" i="8"/>
  <c r="BY903" i="8" a="1"/>
  <c r="BY903" i="8"/>
  <c r="BY904" i="8" a="1"/>
  <c r="BY904" i="8"/>
  <c r="BY905" i="8" a="1"/>
  <c r="BY905" i="8"/>
  <c r="BY906" i="8" a="1"/>
  <c r="BY906" i="8"/>
  <c r="BY907" i="8" a="1"/>
  <c r="BY907" i="8"/>
  <c r="BY908" i="8" a="1"/>
  <c r="BY908" i="8"/>
  <c r="BY909" i="8" a="1"/>
  <c r="BY909" i="8"/>
  <c r="BY910" i="8" a="1"/>
  <c r="BY910" i="8"/>
  <c r="BY911" i="8" a="1"/>
  <c r="BY911" i="8"/>
  <c r="BY912" i="8" a="1"/>
  <c r="BY912" i="8"/>
  <c r="BY913" i="8" a="1"/>
  <c r="BY913" i="8"/>
  <c r="BY914" i="8" a="1"/>
  <c r="BY914" i="8"/>
  <c r="BY915" i="8" a="1"/>
  <c r="BY915" i="8"/>
  <c r="BY916" i="8" a="1"/>
  <c r="BY916" i="8"/>
  <c r="BY917" i="8" a="1"/>
  <c r="BY917" i="8"/>
  <c r="BY918" i="8" a="1"/>
  <c r="BY918" i="8"/>
  <c r="BY919" i="8" a="1"/>
  <c r="BY919" i="8"/>
  <c r="BY920" i="8" a="1"/>
  <c r="BY920" i="8"/>
  <c r="BY921" i="8" a="1"/>
  <c r="BY921" i="8"/>
  <c r="BY922" i="8" a="1"/>
  <c r="BY922" i="8"/>
  <c r="BY923" i="8" a="1"/>
  <c r="BY923" i="8"/>
  <c r="BY924" i="8" a="1"/>
  <c r="BY924" i="8"/>
  <c r="BY925" i="8" a="1"/>
  <c r="BY925" i="8"/>
  <c r="BY926" i="8" a="1"/>
  <c r="BY926" i="8"/>
  <c r="BY927" i="8" a="1"/>
  <c r="BY927" i="8"/>
  <c r="BY928" i="8" a="1"/>
  <c r="BY928" i="8"/>
  <c r="BY929" i="8" a="1"/>
  <c r="BY929" i="8"/>
  <c r="BY930" i="8" a="1"/>
  <c r="BY930" i="8"/>
  <c r="BY931" i="8" a="1"/>
  <c r="BY931" i="8"/>
  <c r="BY932" i="8" a="1"/>
  <c r="BY932" i="8"/>
  <c r="BY933" i="8" a="1"/>
  <c r="BY933" i="8"/>
  <c r="BY934" i="8" a="1"/>
  <c r="BY934" i="8"/>
  <c r="BY935" i="8" a="1"/>
  <c r="BY935" i="8"/>
  <c r="BY936" i="8" a="1"/>
  <c r="BY936" i="8"/>
  <c r="BY937" i="8" a="1"/>
  <c r="BY937" i="8"/>
  <c r="BY938" i="8" a="1"/>
  <c r="BY938" i="8"/>
  <c r="BY939" i="8" a="1"/>
  <c r="BY939" i="8"/>
  <c r="BY940" i="8" a="1"/>
  <c r="BY940" i="8"/>
  <c r="BY941" i="8" a="1"/>
  <c r="BY941" i="8"/>
  <c r="BY942" i="8" a="1"/>
  <c r="BY942" i="8"/>
  <c r="BY943" i="8" a="1"/>
  <c r="BY943" i="8"/>
  <c r="BY944" i="8" a="1"/>
  <c r="BY944" i="8"/>
  <c r="BY945" i="8" a="1"/>
  <c r="BY945" i="8"/>
  <c r="BY946" i="8" a="1"/>
  <c r="BY946" i="8"/>
  <c r="BY947" i="8" a="1"/>
  <c r="BY947" i="8"/>
  <c r="BY948" i="8" a="1"/>
  <c r="BY948" i="8"/>
  <c r="BY949" i="8" a="1"/>
  <c r="BY949" i="8"/>
  <c r="BY950" i="8" a="1"/>
  <c r="BY950" i="8"/>
  <c r="BY951" i="8" a="1"/>
  <c r="BY951" i="8"/>
  <c r="BY952" i="8" a="1"/>
  <c r="BY952" i="8"/>
  <c r="BY953" i="8" a="1"/>
  <c r="BY953" i="8"/>
  <c r="BY954" i="8" a="1"/>
  <c r="BY954" i="8"/>
  <c r="BY955" i="8" a="1"/>
  <c r="BY955" i="8"/>
  <c r="BY956" i="8" a="1"/>
  <c r="BY956" i="8"/>
  <c r="BY957" i="8" a="1"/>
  <c r="BY957" i="8"/>
  <c r="BY958" i="8" a="1"/>
  <c r="BY958" i="8"/>
  <c r="BY959" i="8" a="1"/>
  <c r="BY959" i="8"/>
  <c r="BY960" i="8" a="1"/>
  <c r="BY960" i="8"/>
  <c r="BY961" i="8" a="1"/>
  <c r="BY961" i="8"/>
  <c r="BY962" i="8" a="1"/>
  <c r="BY962" i="8"/>
  <c r="BY963" i="8" a="1"/>
  <c r="BY963" i="8"/>
  <c r="BY964" i="8" a="1"/>
  <c r="BY964" i="8"/>
  <c r="BY965" i="8" a="1"/>
  <c r="BY965" i="8"/>
  <c r="BY966" i="8" a="1"/>
  <c r="BY966" i="8"/>
  <c r="BY967" i="8" a="1"/>
  <c r="BY967" i="8"/>
  <c r="BY968" i="8" a="1"/>
  <c r="BY968" i="8"/>
  <c r="BY969" i="8" a="1"/>
  <c r="BY969" i="8"/>
  <c r="BY970" i="8" a="1"/>
  <c r="BY970" i="8"/>
  <c r="BY971" i="8" a="1"/>
  <c r="BY971" i="8"/>
  <c r="BY972" i="8" a="1"/>
  <c r="BY972" i="8"/>
  <c r="BY973" i="8" a="1"/>
  <c r="BY973" i="8"/>
  <c r="BY974" i="8" a="1"/>
  <c r="BY974" i="8"/>
  <c r="BY975" i="8" a="1"/>
  <c r="BY975" i="8"/>
  <c r="BY976" i="8" a="1"/>
  <c r="BY976" i="8"/>
  <c r="BY977" i="8" a="1"/>
  <c r="BY977" i="8"/>
  <c r="BY978" i="8" a="1"/>
  <c r="BY978" i="8"/>
  <c r="BY979" i="8" a="1"/>
  <c r="BY979" i="8"/>
  <c r="BY980" i="8" a="1"/>
  <c r="BY980" i="8"/>
  <c r="BY981" i="8" a="1"/>
  <c r="BY981" i="8"/>
  <c r="BY982" i="8" a="1"/>
  <c r="BY982" i="8"/>
  <c r="BY983" i="8" a="1"/>
  <c r="BY983" i="8"/>
  <c r="BY984" i="8" a="1"/>
  <c r="BY984" i="8"/>
  <c r="BY985" i="8" a="1"/>
  <c r="BY985" i="8"/>
  <c r="BY986" i="8" a="1"/>
  <c r="BY986" i="8"/>
  <c r="BY987" i="8" a="1"/>
  <c r="BY987" i="8"/>
  <c r="BY988" i="8" a="1"/>
  <c r="BY988" i="8"/>
  <c r="BY989" i="8" a="1"/>
  <c r="BY989" i="8"/>
  <c r="BY990" i="8" a="1"/>
  <c r="BY990" i="8"/>
  <c r="BY991" i="8" a="1"/>
  <c r="BY991" i="8"/>
  <c r="BY992" i="8" a="1"/>
  <c r="BY992" i="8"/>
  <c r="BY993" i="8" a="1"/>
  <c r="BY993" i="8"/>
  <c r="BY994" i="8" a="1"/>
  <c r="BY994" i="8"/>
  <c r="BY995" i="8" a="1"/>
  <c r="BY995" i="8"/>
  <c r="BY996" i="8" a="1"/>
  <c r="BY996" i="8"/>
  <c r="BY997" i="8" a="1"/>
  <c r="BY997" i="8"/>
  <c r="BY998" i="8" a="1"/>
  <c r="BY998" i="8"/>
  <c r="BY999" i="8" a="1"/>
  <c r="BY999" i="8"/>
  <c r="BY1000" i="8" a="1"/>
  <c r="BY1000" i="8"/>
  <c r="BY1001" i="8" a="1"/>
  <c r="BY1001" i="8"/>
  <c r="BY1002" i="8" a="1"/>
  <c r="BY1002" i="8"/>
  <c r="BY1003" i="8" a="1"/>
  <c r="BY1003" i="8"/>
  <c r="BY1004" i="8" a="1"/>
  <c r="BY1004" i="8"/>
  <c r="BY1005" i="8" a="1"/>
  <c r="BY1005" i="8"/>
  <c r="BY1006" i="8" a="1"/>
  <c r="BY1006" i="8"/>
  <c r="BY1007" i="8" a="1"/>
  <c r="BY1007" i="8"/>
  <c r="BY1008" i="8" a="1"/>
  <c r="BY1008" i="8"/>
  <c r="BY1009" i="8" a="1"/>
  <c r="BY1009" i="8"/>
  <c r="BY1010" i="8" a="1"/>
  <c r="BY1010" i="8"/>
  <c r="BY1011" i="8" a="1"/>
  <c r="BY1011" i="8"/>
  <c r="BY1012" i="8" a="1"/>
  <c r="BY1012" i="8"/>
  <c r="BY1013" i="8" a="1"/>
  <c r="BY1013" i="8"/>
  <c r="BY1014" i="8" a="1"/>
  <c r="BY1014" i="8"/>
  <c r="BY1015" i="8" a="1"/>
  <c r="BY1015" i="8"/>
  <c r="BY1016" i="8" a="1"/>
  <c r="BY1016" i="8"/>
  <c r="BY1017" i="8" a="1"/>
  <c r="BY1017" i="8"/>
  <c r="BY1018" i="8" a="1"/>
  <c r="BY1018" i="8"/>
  <c r="BY1019" i="8" a="1"/>
  <c r="BY1019" i="8"/>
  <c r="BY1020" i="8" a="1"/>
  <c r="BY1020" i="8"/>
  <c r="BY1021" i="8" a="1"/>
  <c r="BY1021" i="8"/>
  <c r="BY1022" i="8" a="1"/>
  <c r="BY1022" i="8"/>
  <c r="BY1023" i="8" a="1"/>
  <c r="BY1023" i="8"/>
  <c r="BY1024" i="8" a="1"/>
  <c r="BY1024" i="8"/>
  <c r="BY1025" i="8" a="1"/>
  <c r="BY1025" i="8"/>
  <c r="BY1026" i="8" a="1"/>
  <c r="BY1026" i="8"/>
  <c r="BY1027" i="8" a="1"/>
  <c r="BY1027" i="8"/>
  <c r="BY1028" i="8" a="1"/>
  <c r="BY1028" i="8"/>
  <c r="BY1029" i="8" a="1"/>
  <c r="BY1029" i="8"/>
  <c r="BY1030" i="8" a="1"/>
  <c r="BY1030" i="8"/>
  <c r="BY1031" i="8" a="1"/>
  <c r="BY1031" i="8"/>
  <c r="BY1032" i="8" a="1"/>
  <c r="BY1032" i="8"/>
  <c r="BY1033" i="8" a="1"/>
  <c r="BY1033" i="8"/>
  <c r="BY1034" i="8" a="1"/>
  <c r="BY1034" i="8"/>
  <c r="BY1035" i="8" a="1"/>
  <c r="BY1035" i="8"/>
  <c r="BY1036" i="8" a="1"/>
  <c r="BY1036" i="8"/>
  <c r="BY1037" i="8" a="1"/>
  <c r="BY1037" i="8"/>
  <c r="BY1038" i="8" a="1"/>
  <c r="BY1038" i="8"/>
  <c r="BY1039" i="8" a="1"/>
  <c r="BY1039" i="8"/>
  <c r="BY1040" i="8" a="1"/>
  <c r="BY1040" i="8"/>
  <c r="BY1041" i="8" a="1"/>
  <c r="BY1041" i="8"/>
  <c r="BY1042" i="8" a="1"/>
  <c r="BY1042" i="8"/>
  <c r="BY1043" i="8" a="1"/>
  <c r="BY1043" i="8"/>
  <c r="BY1044" i="8" a="1"/>
  <c r="BY1044" i="8"/>
  <c r="BY1045" i="8" a="1"/>
  <c r="BY1045" i="8"/>
  <c r="BY1046" i="8" a="1"/>
  <c r="BY1046" i="8"/>
  <c r="BY1047" i="8" a="1"/>
  <c r="BY1047" i="8"/>
  <c r="BY1048" i="8" a="1"/>
  <c r="BY1048" i="8"/>
  <c r="BY1049" i="8" a="1"/>
  <c r="BY1049" i="8"/>
  <c r="BY1050" i="8" a="1"/>
  <c r="BY1050" i="8"/>
  <c r="BY1051" i="8" a="1"/>
  <c r="BY1051" i="8"/>
  <c r="BY1052" i="8" a="1"/>
  <c r="BY1052" i="8"/>
  <c r="BY1053" i="8" a="1"/>
  <c r="BY1053" i="8"/>
  <c r="BY1054" i="8" a="1"/>
  <c r="BY1054" i="8"/>
  <c r="BY1055" i="8" a="1"/>
  <c r="BY1055" i="8"/>
  <c r="BY1056" i="8" a="1"/>
  <c r="BY1056" i="8"/>
  <c r="BY1057" i="8" a="1"/>
  <c r="BY1057" i="8"/>
  <c r="BY1058" i="8" a="1"/>
  <c r="BY1058" i="8"/>
  <c r="BY1059" i="8" a="1"/>
  <c r="BY1059" i="8"/>
  <c r="BY1060" i="8" a="1"/>
  <c r="BY1060" i="8"/>
  <c r="BY1061" i="8" a="1"/>
  <c r="BY1061" i="8"/>
  <c r="BY1062" i="8" a="1"/>
  <c r="BY1062" i="8"/>
  <c r="BY1063" i="8" a="1"/>
  <c r="BY1063" i="8"/>
  <c r="BY1064" i="8" a="1"/>
  <c r="BY1064" i="8"/>
  <c r="BY1065" i="8" a="1"/>
  <c r="BY1065" i="8"/>
  <c r="BY1066" i="8" a="1"/>
  <c r="BY1066" i="8"/>
  <c r="BY1067" i="8" a="1"/>
  <c r="BY1067" i="8"/>
  <c r="BY1068" i="8" a="1"/>
  <c r="BY1068" i="8"/>
  <c r="BY1069" i="8" a="1"/>
  <c r="BY1069" i="8"/>
  <c r="BY1070" i="8" a="1"/>
  <c r="BY1070" i="8"/>
  <c r="BY1071" i="8" a="1"/>
  <c r="BY1071" i="8"/>
  <c r="BY1072" i="8" a="1"/>
  <c r="BY1072" i="8"/>
  <c r="BY1073" i="8" a="1"/>
  <c r="BY1073" i="8"/>
  <c r="BY1074" i="8" a="1"/>
  <c r="BY1074" i="8"/>
  <c r="BY1075" i="8" a="1"/>
  <c r="BY1075" i="8"/>
  <c r="BY1076" i="8" a="1"/>
  <c r="BY1076" i="8"/>
  <c r="BY1077" i="8" a="1"/>
  <c r="BY1077" i="8"/>
  <c r="BY1078" i="8" a="1"/>
  <c r="BY1078" i="8"/>
  <c r="BY1079" i="8" a="1"/>
  <c r="BY1079" i="8"/>
  <c r="BY1080" i="8" a="1"/>
  <c r="BY1080" i="8"/>
  <c r="BY1081" i="8" a="1"/>
  <c r="BY1081" i="8"/>
  <c r="BY1082" i="8" a="1"/>
  <c r="BY1082" i="8"/>
  <c r="BY1083" i="8" a="1"/>
  <c r="BY1083" i="8"/>
  <c r="BY1084" i="8" a="1"/>
  <c r="BY1084" i="8"/>
  <c r="BY1085" i="8" a="1"/>
  <c r="BY1085" i="8"/>
  <c r="BY1086" i="8" a="1"/>
  <c r="BY1086" i="8"/>
  <c r="BY1087" i="8" a="1"/>
  <c r="BY1087" i="8"/>
  <c r="BY1088" i="8" a="1"/>
  <c r="BY1088" i="8"/>
  <c r="BY1089" i="8" a="1"/>
  <c r="BY1089" i="8"/>
  <c r="BY1090" i="8" a="1"/>
  <c r="BY1090" i="8"/>
  <c r="BY1091" i="8" a="1"/>
  <c r="BY1091" i="8"/>
  <c r="BY1092" i="8" a="1"/>
  <c r="BY1092" i="8"/>
  <c r="BY1093" i="8" a="1"/>
  <c r="BY1093" i="8"/>
  <c r="BY1094" i="8" a="1"/>
  <c r="BY1094" i="8"/>
  <c r="BY1095" i="8" a="1"/>
  <c r="BY1095" i="8"/>
  <c r="BY1096" i="8" a="1"/>
  <c r="BY1096" i="8"/>
  <c r="BY1097" i="8" a="1"/>
  <c r="BY1097" i="8"/>
  <c r="BY1098" i="8" a="1"/>
  <c r="BY1098" i="8"/>
  <c r="BY1099" i="8" a="1"/>
  <c r="BY1099" i="8"/>
  <c r="BY1100" i="8" a="1"/>
  <c r="BY1100" i="8"/>
  <c r="BY1101" i="8" a="1"/>
  <c r="BY1101" i="8"/>
  <c r="BY1102" i="8" a="1"/>
  <c r="BY1102" i="8"/>
  <c r="BY1103" i="8" a="1"/>
  <c r="BY1103" i="8"/>
  <c r="BY1104" i="8" a="1"/>
  <c r="BY1104" i="8"/>
  <c r="BY1105" i="8" a="1"/>
  <c r="BY1105" i="8"/>
  <c r="BY1106" i="8" a="1"/>
  <c r="BY1106" i="8"/>
  <c r="BY1107" i="8" a="1"/>
  <c r="BY1107" i="8"/>
  <c r="BY1108" i="8" a="1"/>
  <c r="BY1108" i="8"/>
  <c r="BY1109" i="8" a="1"/>
  <c r="BY1109" i="8"/>
  <c r="BY1110" i="8" a="1"/>
  <c r="BY1110" i="8"/>
  <c r="BY1111" i="8" a="1"/>
  <c r="BY1111" i="8"/>
  <c r="BY1112" i="8" a="1"/>
  <c r="BY1112" i="8"/>
  <c r="BY1113" i="8" a="1"/>
  <c r="BY1113" i="8"/>
  <c r="BY1114" i="8" a="1"/>
  <c r="BY1114" i="8"/>
  <c r="BY1115" i="8" a="1"/>
  <c r="BY1115" i="8"/>
  <c r="BY1116" i="8" a="1"/>
  <c r="BY1116" i="8"/>
  <c r="BY1117" i="8" a="1"/>
  <c r="BY1117" i="8"/>
  <c r="BY1118" i="8" a="1"/>
  <c r="BY1118" i="8"/>
  <c r="BY1119" i="8" a="1"/>
  <c r="BY1119" i="8"/>
  <c r="BY1120" i="8" a="1"/>
  <c r="BY1120" i="8"/>
  <c r="BY1121" i="8" a="1"/>
  <c r="BY1121" i="8"/>
  <c r="BY1122" i="8" a="1"/>
  <c r="BY1122" i="8"/>
  <c r="BY1123" i="8" a="1"/>
  <c r="BY1123" i="8"/>
  <c r="BY1124" i="8" a="1"/>
  <c r="BY1124" i="8"/>
  <c r="BY1125" i="8" a="1"/>
  <c r="BY1125" i="8"/>
  <c r="BY1126" i="8" a="1"/>
  <c r="BY1126" i="8"/>
  <c r="BY1127" i="8" a="1"/>
  <c r="BY1127" i="8"/>
  <c r="BY1128" i="8" a="1"/>
  <c r="BY1128" i="8"/>
  <c r="BY1129" i="8" a="1"/>
  <c r="BY1129" i="8"/>
  <c r="BY1130" i="8" a="1"/>
  <c r="BY1130" i="8"/>
  <c r="BY1131" i="8" a="1"/>
  <c r="BY1131" i="8"/>
  <c r="BY1132" i="8" a="1"/>
  <c r="BY1132" i="8"/>
  <c r="BY1133" i="8" a="1"/>
  <c r="BY1133" i="8"/>
  <c r="BY1134" i="8" a="1"/>
  <c r="BY1134" i="8"/>
  <c r="BY1135" i="8" a="1"/>
  <c r="BY1135" i="8"/>
  <c r="BY1136" i="8" a="1"/>
  <c r="BY1136" i="8"/>
  <c r="BY1137" i="8" a="1"/>
  <c r="BY1137" i="8"/>
  <c r="BY1138" i="8" a="1"/>
  <c r="BY1138" i="8"/>
  <c r="BY1139" i="8" a="1"/>
  <c r="BY1139" i="8"/>
  <c r="BY1140" i="8" a="1"/>
  <c r="BY1140" i="8"/>
  <c r="BY1141" i="8" a="1"/>
  <c r="BY1141" i="8"/>
  <c r="BY1142" i="8" a="1"/>
  <c r="BY1142" i="8"/>
  <c r="BY1143" i="8" a="1"/>
  <c r="BY1143" i="8"/>
  <c r="BY1144" i="8" a="1"/>
  <c r="BY1144" i="8"/>
  <c r="BY1145" i="8" a="1"/>
  <c r="BY1145" i="8"/>
  <c r="BY1146" i="8" a="1"/>
  <c r="BY1146" i="8"/>
  <c r="BY1147" i="8" a="1"/>
  <c r="BY1147" i="8"/>
  <c r="BY1148" i="8" a="1"/>
  <c r="BY1148" i="8"/>
  <c r="BY1149" i="8" a="1"/>
  <c r="BY1149" i="8"/>
  <c r="BY1150" i="8" a="1"/>
  <c r="BY1150" i="8"/>
  <c r="BY1151" i="8" a="1"/>
  <c r="BY1151" i="8"/>
  <c r="BY1152" i="8" a="1"/>
  <c r="BY1152" i="8"/>
  <c r="BY1153" i="8" a="1"/>
  <c r="BY1153" i="8"/>
  <c r="BY1154" i="8" a="1"/>
  <c r="BY1154" i="8"/>
  <c r="BY1155" i="8" a="1"/>
  <c r="BY1155" i="8"/>
  <c r="BY1156" i="8" a="1"/>
  <c r="BY1156" i="8"/>
  <c r="BY1157" i="8" a="1"/>
  <c r="BY1157" i="8"/>
  <c r="BY1158" i="8" a="1"/>
  <c r="BY1158" i="8"/>
  <c r="BY1159" i="8" a="1"/>
  <c r="BY1159" i="8"/>
  <c r="BY1160" i="8" a="1"/>
  <c r="BY1160" i="8"/>
  <c r="BY1161" i="8" a="1"/>
  <c r="BY1161" i="8"/>
  <c r="BY1162" i="8" a="1"/>
  <c r="BY1162" i="8"/>
  <c r="BY1163" i="8" a="1"/>
  <c r="BY1163" i="8"/>
  <c r="BY1164" i="8" a="1"/>
  <c r="BY1164" i="8"/>
  <c r="BY1165" i="8" a="1"/>
  <c r="BY1165" i="8"/>
  <c r="BY1166" i="8" a="1"/>
  <c r="BY1166" i="8"/>
  <c r="BY1167" i="8" a="1"/>
  <c r="BY1167" i="8"/>
  <c r="BY1168" i="8" a="1"/>
  <c r="BY1168" i="8"/>
  <c r="BY1169" i="8" a="1"/>
  <c r="BY1169" i="8"/>
  <c r="BY1170" i="8" a="1"/>
  <c r="BY1170" i="8"/>
  <c r="BY1171" i="8" a="1"/>
  <c r="BY1171" i="8"/>
  <c r="BY1172" i="8" a="1"/>
  <c r="BY1172" i="8"/>
  <c r="BY1173" i="8" a="1"/>
  <c r="BY1173" i="8"/>
  <c r="BY1174" i="8" a="1"/>
  <c r="BY1174" i="8"/>
  <c r="BY1175" i="8" a="1"/>
  <c r="BY1175" i="8"/>
  <c r="BY1176" i="8" a="1"/>
  <c r="BY1176" i="8"/>
  <c r="BY1177" i="8" a="1"/>
  <c r="BY1177" i="8"/>
  <c r="BY1178" i="8" a="1"/>
  <c r="BY1178" i="8"/>
  <c r="BY1179" i="8" a="1"/>
  <c r="BY1179" i="8"/>
  <c r="BY1180" i="8" a="1"/>
  <c r="BY1180" i="8"/>
  <c r="BY1181" i="8" a="1"/>
  <c r="BY1181" i="8"/>
  <c r="BY1182" i="8" a="1"/>
  <c r="BY1182" i="8"/>
  <c r="BY1183" i="8" a="1"/>
  <c r="BY1183" i="8"/>
  <c r="BY1184" i="8" a="1"/>
  <c r="BY1184" i="8"/>
  <c r="BY1185" i="8" a="1"/>
  <c r="BY1185" i="8"/>
  <c r="BY1186" i="8" a="1"/>
  <c r="BY1186" i="8"/>
  <c r="BY1187" i="8" a="1"/>
  <c r="BY1187" i="8"/>
  <c r="BY1188" i="8" a="1"/>
  <c r="BY1188" i="8"/>
  <c r="BY1189" i="8" a="1"/>
  <c r="BY1189" i="8"/>
  <c r="BY1190" i="8" a="1"/>
  <c r="BY1190" i="8"/>
  <c r="BY1191" i="8" a="1"/>
  <c r="BY1191" i="8"/>
  <c r="BY1192" i="8" a="1"/>
  <c r="BY1192" i="8"/>
  <c r="BY1193" i="8" a="1"/>
  <c r="BY1193" i="8"/>
  <c r="BY1194" i="8" a="1"/>
  <c r="BY1194" i="8"/>
  <c r="BY1195" i="8" a="1"/>
  <c r="BY1195" i="8"/>
  <c r="BX67" i="8" a="1"/>
  <c r="BX67" i="8"/>
  <c r="BX68" i="8" a="1"/>
  <c r="BX68" i="8"/>
  <c r="BX69" i="8" a="1"/>
  <c r="BX69" i="8"/>
  <c r="BX70" i="8" a="1"/>
  <c r="BX70" i="8"/>
  <c r="BX71" i="8" a="1"/>
  <c r="BX71" i="8"/>
  <c r="BX72" i="8" a="1"/>
  <c r="BX72" i="8"/>
  <c r="BX73" i="8" a="1"/>
  <c r="BX73" i="8"/>
  <c r="BX74" i="8" a="1"/>
  <c r="BX74" i="8"/>
  <c r="BX75" i="8" a="1"/>
  <c r="BX75" i="8"/>
  <c r="BX76" i="8" a="1"/>
  <c r="BX76" i="8"/>
  <c r="BX77" i="8" a="1"/>
  <c r="BX77" i="8"/>
  <c r="BX78" i="8" a="1"/>
  <c r="BX78" i="8"/>
  <c r="BX79" i="8" a="1"/>
  <c r="BX79" i="8"/>
  <c r="BX80" i="8" a="1"/>
  <c r="BX80" i="8"/>
  <c r="BX81" i="8" a="1"/>
  <c r="BX81" i="8"/>
  <c r="BX82" i="8" a="1"/>
  <c r="BX82" i="8"/>
  <c r="BX83" i="8" a="1"/>
  <c r="BX83" i="8"/>
  <c r="BX84" i="8" a="1"/>
  <c r="BX84" i="8"/>
  <c r="BX85" i="8" a="1"/>
  <c r="BX85" i="8"/>
  <c r="BX86" i="8" a="1"/>
  <c r="BX86" i="8"/>
  <c r="BX87" i="8" a="1"/>
  <c r="BX87" i="8"/>
  <c r="BX88" i="8" a="1"/>
  <c r="BX88" i="8"/>
  <c r="BX89" i="8" a="1"/>
  <c r="BX89" i="8"/>
  <c r="BX90" i="8" a="1"/>
  <c r="BX90" i="8"/>
  <c r="BX91" i="8" a="1"/>
  <c r="BX91" i="8"/>
  <c r="BX92" i="8" a="1"/>
  <c r="BX92" i="8"/>
  <c r="BX93" i="8" a="1"/>
  <c r="BX93" i="8"/>
  <c r="BX94" i="8" a="1"/>
  <c r="BX94" i="8"/>
  <c r="BX95" i="8" a="1"/>
  <c r="BX95" i="8"/>
  <c r="BX96" i="8" a="1"/>
  <c r="BX96" i="8"/>
  <c r="BX97" i="8" a="1"/>
  <c r="BX97" i="8"/>
  <c r="BX98" i="8" a="1"/>
  <c r="BX98" i="8"/>
  <c r="BX99" i="8" a="1"/>
  <c r="BX99" i="8"/>
  <c r="BX100" i="8" a="1"/>
  <c r="BX100" i="8"/>
  <c r="BX101" i="8" a="1"/>
  <c r="BX101" i="8"/>
  <c r="BX102" i="8" a="1"/>
  <c r="BX102" i="8"/>
  <c r="BX103" i="8" a="1"/>
  <c r="BX103" i="8"/>
  <c r="BX104" i="8" a="1"/>
  <c r="BX104" i="8"/>
  <c r="BX105" i="8" a="1"/>
  <c r="BX105" i="8"/>
  <c r="BX106" i="8" a="1"/>
  <c r="BX106" i="8"/>
  <c r="BX107" i="8" a="1"/>
  <c r="BX107" i="8"/>
  <c r="BX108" i="8" a="1"/>
  <c r="BX108" i="8"/>
  <c r="BX109" i="8" a="1"/>
  <c r="BX109" i="8"/>
  <c r="BX110" i="8" a="1"/>
  <c r="BX110" i="8"/>
  <c r="BX111" i="8" a="1"/>
  <c r="BX111" i="8"/>
  <c r="BX112" i="8" a="1"/>
  <c r="BX112" i="8"/>
  <c r="BX113" i="8" a="1"/>
  <c r="BX113" i="8"/>
  <c r="BX114" i="8" a="1"/>
  <c r="BX114" i="8"/>
  <c r="BX115" i="8" a="1"/>
  <c r="BX115" i="8"/>
  <c r="BX116" i="8" a="1"/>
  <c r="BX116" i="8"/>
  <c r="BX117" i="8" a="1"/>
  <c r="BX117" i="8"/>
  <c r="BX118" i="8" a="1"/>
  <c r="BX118" i="8"/>
  <c r="BX119" i="8" a="1"/>
  <c r="BX119" i="8"/>
  <c r="BX120" i="8" a="1"/>
  <c r="BX120" i="8"/>
  <c r="BX121" i="8" a="1"/>
  <c r="BX121" i="8"/>
  <c r="BX122" i="8" a="1"/>
  <c r="BX122" i="8"/>
  <c r="BX123" i="8" a="1"/>
  <c r="BX123" i="8"/>
  <c r="BX124" i="8" a="1"/>
  <c r="BX124" i="8"/>
  <c r="BX125" i="8" a="1"/>
  <c r="BX125" i="8"/>
  <c r="BX126" i="8" a="1"/>
  <c r="BX126" i="8"/>
  <c r="BX127" i="8" a="1"/>
  <c r="BX127" i="8"/>
  <c r="BX128" i="8" a="1"/>
  <c r="BX128" i="8"/>
  <c r="BX129" i="8" a="1"/>
  <c r="BX129" i="8"/>
  <c r="BX130" i="8" a="1"/>
  <c r="BX130" i="8"/>
  <c r="BX131" i="8" a="1"/>
  <c r="BX131" i="8"/>
  <c r="BX132" i="8" a="1"/>
  <c r="BX132" i="8"/>
  <c r="BX133" i="8" a="1"/>
  <c r="BX133" i="8"/>
  <c r="BX134" i="8" a="1"/>
  <c r="BX134" i="8"/>
  <c r="BX135" i="8" a="1"/>
  <c r="BX135" i="8"/>
  <c r="BX136" i="8" a="1"/>
  <c r="BX136" i="8"/>
  <c r="BX137" i="8" a="1"/>
  <c r="BX137" i="8"/>
  <c r="BX138" i="8" a="1"/>
  <c r="BX138" i="8"/>
  <c r="BX139" i="8" a="1"/>
  <c r="BX139" i="8"/>
  <c r="BX140" i="8" a="1"/>
  <c r="BX140" i="8"/>
  <c r="BX141" i="8" a="1"/>
  <c r="BX141" i="8"/>
  <c r="BX142" i="8" a="1"/>
  <c r="BX142" i="8"/>
  <c r="BX143" i="8" a="1"/>
  <c r="BX143" i="8"/>
  <c r="BX144" i="8" a="1"/>
  <c r="BX144" i="8"/>
  <c r="BX145" i="8" a="1"/>
  <c r="BX145" i="8"/>
  <c r="BX146" i="8" a="1"/>
  <c r="BX146" i="8"/>
  <c r="BX147" i="8" a="1"/>
  <c r="BX147" i="8"/>
  <c r="BX148" i="8" a="1"/>
  <c r="BX148" i="8"/>
  <c r="BX149" i="8" a="1"/>
  <c r="BX149" i="8"/>
  <c r="BX150" i="8" a="1"/>
  <c r="BX150" i="8"/>
  <c r="BX151" i="8" a="1"/>
  <c r="BX151" i="8"/>
  <c r="BX152" i="8" a="1"/>
  <c r="BX152" i="8"/>
  <c r="BX153" i="8" a="1"/>
  <c r="BX153" i="8"/>
  <c r="BX154" i="8" a="1"/>
  <c r="BX154" i="8"/>
  <c r="BX155" i="8" a="1"/>
  <c r="BX155" i="8"/>
  <c r="BX156" i="8" a="1"/>
  <c r="BX156" i="8"/>
  <c r="BX157" i="8" a="1"/>
  <c r="BX157" i="8"/>
  <c r="BX158" i="8" a="1"/>
  <c r="BX158" i="8"/>
  <c r="BX159" i="8" a="1"/>
  <c r="BX159" i="8"/>
  <c r="BX160" i="8" a="1"/>
  <c r="BX160" i="8"/>
  <c r="BX161" i="8" a="1"/>
  <c r="BX161" i="8"/>
  <c r="BX162" i="8" a="1"/>
  <c r="BX162" i="8"/>
  <c r="BX163" i="8" a="1"/>
  <c r="BX163" i="8"/>
  <c r="BX164" i="8" a="1"/>
  <c r="BX164" i="8"/>
  <c r="BX165" i="8" a="1"/>
  <c r="BX165" i="8"/>
  <c r="BX166" i="8" a="1"/>
  <c r="BX166" i="8"/>
  <c r="BX167" i="8" a="1"/>
  <c r="BX167" i="8"/>
  <c r="BX168" i="8" a="1"/>
  <c r="BX168" i="8"/>
  <c r="BX169" i="8" a="1"/>
  <c r="BX169" i="8"/>
  <c r="BX170" i="8" a="1"/>
  <c r="BX170" i="8"/>
  <c r="BX171" i="8" a="1"/>
  <c r="BX171" i="8"/>
  <c r="BX172" i="8" a="1"/>
  <c r="BX172" i="8"/>
  <c r="BX173" i="8" a="1"/>
  <c r="BX173" i="8"/>
  <c r="BX174" i="8" a="1"/>
  <c r="BX174" i="8"/>
  <c r="BX175" i="8" a="1"/>
  <c r="BX175" i="8"/>
  <c r="BX176" i="8" a="1"/>
  <c r="BX176" i="8"/>
  <c r="BX177" i="8" a="1"/>
  <c r="BX177" i="8"/>
  <c r="BX178" i="8" a="1"/>
  <c r="BX178" i="8"/>
  <c r="BX179" i="8" a="1"/>
  <c r="BX179" i="8"/>
  <c r="BX180" i="8" a="1"/>
  <c r="BX180" i="8"/>
  <c r="BX181" i="8" a="1"/>
  <c r="BX181" i="8"/>
  <c r="BX182" i="8" a="1"/>
  <c r="BX182" i="8"/>
  <c r="BX183" i="8" a="1"/>
  <c r="BX183" i="8"/>
  <c r="BX184" i="8" a="1"/>
  <c r="BX184" i="8"/>
  <c r="BX185" i="8" a="1"/>
  <c r="BX185" i="8"/>
  <c r="BX186" i="8" a="1"/>
  <c r="BX186" i="8"/>
  <c r="BX187" i="8" a="1"/>
  <c r="BX187" i="8"/>
  <c r="BX188" i="8" a="1"/>
  <c r="BX188" i="8"/>
  <c r="BX189" i="8" a="1"/>
  <c r="BX189" i="8"/>
  <c r="BX190" i="8" a="1"/>
  <c r="BX190" i="8"/>
  <c r="BX191" i="8" a="1"/>
  <c r="BX191" i="8"/>
  <c r="BX192" i="8" a="1"/>
  <c r="BX192" i="8"/>
  <c r="BX193" i="8" a="1"/>
  <c r="BX193" i="8"/>
  <c r="BX194" i="8" a="1"/>
  <c r="BX194" i="8"/>
  <c r="BX195" i="8" a="1"/>
  <c r="BX195" i="8"/>
  <c r="BX196" i="8" a="1"/>
  <c r="BX196" i="8"/>
  <c r="BX197" i="8" a="1"/>
  <c r="BX197" i="8"/>
  <c r="BX198" i="8" a="1"/>
  <c r="BX198" i="8"/>
  <c r="BX199" i="8" a="1"/>
  <c r="BX199" i="8"/>
  <c r="BX200" i="8" a="1"/>
  <c r="BX200" i="8"/>
  <c r="BX201" i="8" a="1"/>
  <c r="BX201" i="8"/>
  <c r="BX202" i="8" a="1"/>
  <c r="BX202" i="8"/>
  <c r="BX203" i="8" a="1"/>
  <c r="BX203" i="8"/>
  <c r="BX204" i="8" a="1"/>
  <c r="BX204" i="8"/>
  <c r="BX205" i="8" a="1"/>
  <c r="BX205" i="8"/>
  <c r="BX206" i="8" a="1"/>
  <c r="BX206" i="8"/>
  <c r="BX207" i="8" a="1"/>
  <c r="BX207" i="8"/>
  <c r="BX208" i="8" a="1"/>
  <c r="BX208" i="8"/>
  <c r="BX209" i="8" a="1"/>
  <c r="BX209" i="8"/>
  <c r="BX210" i="8" a="1"/>
  <c r="BX210" i="8"/>
  <c r="BX211" i="8" a="1"/>
  <c r="BX211" i="8"/>
  <c r="BX212" i="8" a="1"/>
  <c r="BX212" i="8"/>
  <c r="BX213" i="8" a="1"/>
  <c r="BX213" i="8"/>
  <c r="BX214" i="8" a="1"/>
  <c r="BX214" i="8"/>
  <c r="BX215" i="8" a="1"/>
  <c r="BX215" i="8"/>
  <c r="BX216" i="8" a="1"/>
  <c r="BX216" i="8"/>
  <c r="BX217" i="8" a="1"/>
  <c r="BX217" i="8"/>
  <c r="BX218" i="8" a="1"/>
  <c r="BX218" i="8"/>
  <c r="BX219" i="8" a="1"/>
  <c r="BX219" i="8"/>
  <c r="BX220" i="8" a="1"/>
  <c r="BX220" i="8"/>
  <c r="BX221" i="8" a="1"/>
  <c r="BX221" i="8"/>
  <c r="BX222" i="8" a="1"/>
  <c r="BX222" i="8"/>
  <c r="BX223" i="8" a="1"/>
  <c r="BX223" i="8"/>
  <c r="BX224" i="8" a="1"/>
  <c r="BX224" i="8"/>
  <c r="BX225" i="8" a="1"/>
  <c r="BX225" i="8"/>
  <c r="BX226" i="8" a="1"/>
  <c r="BX226" i="8"/>
  <c r="BX227" i="8" a="1"/>
  <c r="BX227" i="8"/>
  <c r="BX228" i="8" a="1"/>
  <c r="BX228" i="8"/>
  <c r="BX229" i="8" a="1"/>
  <c r="BX229" i="8"/>
  <c r="BX230" i="8" a="1"/>
  <c r="BX230" i="8"/>
  <c r="BX231" i="8" a="1"/>
  <c r="BX231" i="8"/>
  <c r="BX232" i="8" a="1"/>
  <c r="BX232" i="8"/>
  <c r="BX233" i="8" a="1"/>
  <c r="BX233" i="8"/>
  <c r="BX234" i="8" a="1"/>
  <c r="BX234" i="8"/>
  <c r="BX235" i="8" a="1"/>
  <c r="BX235" i="8"/>
  <c r="BX236" i="8" a="1"/>
  <c r="BX236" i="8"/>
  <c r="BX237" i="8" a="1"/>
  <c r="BX237" i="8"/>
  <c r="BX238" i="8" a="1"/>
  <c r="BX238" i="8"/>
  <c r="BX239" i="8" a="1"/>
  <c r="BX239" i="8"/>
  <c r="BX240" i="8" a="1"/>
  <c r="BX240" i="8"/>
  <c r="BX241" i="8" a="1"/>
  <c r="BX241" i="8"/>
  <c r="BX242" i="8" a="1"/>
  <c r="BX242" i="8"/>
  <c r="BX243" i="8" a="1"/>
  <c r="BX243" i="8"/>
  <c r="BX244" i="8" a="1"/>
  <c r="BX244" i="8"/>
  <c r="BX245" i="8" a="1"/>
  <c r="BX245" i="8"/>
  <c r="BX246" i="8" a="1"/>
  <c r="BX246" i="8"/>
  <c r="BX247" i="8" a="1"/>
  <c r="BX247" i="8"/>
  <c r="BX248" i="8" a="1"/>
  <c r="BX248" i="8"/>
  <c r="BX249" i="8" a="1"/>
  <c r="BX249" i="8"/>
  <c r="BX250" i="8" a="1"/>
  <c r="BX250" i="8"/>
  <c r="BX251" i="8" a="1"/>
  <c r="BX251" i="8"/>
  <c r="BX252" i="8" a="1"/>
  <c r="BX252" i="8"/>
  <c r="BX253" i="8" a="1"/>
  <c r="BX253" i="8"/>
  <c r="BX254" i="8" a="1"/>
  <c r="BX254" i="8"/>
  <c r="BX255" i="8" a="1"/>
  <c r="BX255" i="8"/>
  <c r="BX256" i="8" a="1"/>
  <c r="BX256" i="8"/>
  <c r="BX257" i="8" a="1"/>
  <c r="BX257" i="8"/>
  <c r="BX258" i="8" a="1"/>
  <c r="BX258" i="8"/>
  <c r="BX259" i="8" a="1"/>
  <c r="BX259" i="8"/>
  <c r="BX260" i="8" a="1"/>
  <c r="BX260" i="8"/>
  <c r="BX261" i="8" a="1"/>
  <c r="BX261" i="8"/>
  <c r="BX262" i="8" a="1"/>
  <c r="BX262" i="8"/>
  <c r="BX263" i="8" a="1"/>
  <c r="BX263" i="8"/>
  <c r="BX264" i="8" a="1"/>
  <c r="BX264" i="8"/>
  <c r="BX265" i="8" a="1"/>
  <c r="BX265" i="8"/>
  <c r="BX266" i="8" a="1"/>
  <c r="BX266" i="8"/>
  <c r="BX267" i="8" a="1"/>
  <c r="BX267" i="8"/>
  <c r="BX268" i="8" a="1"/>
  <c r="BX268" i="8"/>
  <c r="BX269" i="8" a="1"/>
  <c r="BX269" i="8"/>
  <c r="BX270" i="8" a="1"/>
  <c r="BX270" i="8"/>
  <c r="BX271" i="8" a="1"/>
  <c r="BX271" i="8"/>
  <c r="BX272" i="8" a="1"/>
  <c r="BX272" i="8"/>
  <c r="BX273" i="8" a="1"/>
  <c r="BX273" i="8"/>
  <c r="BX274" i="8" a="1"/>
  <c r="BX274" i="8"/>
  <c r="BX275" i="8" a="1"/>
  <c r="BX275" i="8"/>
  <c r="BX276" i="8" a="1"/>
  <c r="BX276" i="8"/>
  <c r="BX277" i="8" a="1"/>
  <c r="BX277" i="8"/>
  <c r="BX278" i="8" a="1"/>
  <c r="BX278" i="8"/>
  <c r="BX279" i="8" a="1"/>
  <c r="BX279" i="8"/>
  <c r="BX280" i="8" a="1"/>
  <c r="BX280" i="8"/>
  <c r="BX281" i="8" a="1"/>
  <c r="BX281" i="8"/>
  <c r="BX282" i="8" a="1"/>
  <c r="BX282" i="8"/>
  <c r="BX283" i="8" a="1"/>
  <c r="BX283" i="8"/>
  <c r="BX284" i="8" a="1"/>
  <c r="BX284" i="8"/>
  <c r="BX285" i="8" a="1"/>
  <c r="BX285" i="8"/>
  <c r="BX286" i="8" a="1"/>
  <c r="BX286" i="8"/>
  <c r="BX287" i="8" a="1"/>
  <c r="BX287" i="8"/>
  <c r="BX288" i="8" a="1"/>
  <c r="BX288" i="8"/>
  <c r="BX289" i="8" a="1"/>
  <c r="BX289" i="8"/>
  <c r="BX290" i="8" a="1"/>
  <c r="BX290" i="8"/>
  <c r="BX291" i="8" a="1"/>
  <c r="BX291" i="8"/>
  <c r="BX292" i="8" a="1"/>
  <c r="BX292" i="8"/>
  <c r="BX293" i="8" a="1"/>
  <c r="BX293" i="8"/>
  <c r="BX294" i="8" a="1"/>
  <c r="BX294" i="8"/>
  <c r="BX295" i="8" a="1"/>
  <c r="BX295" i="8"/>
  <c r="BX296" i="8" a="1"/>
  <c r="BX296" i="8"/>
  <c r="BX297" i="8" a="1"/>
  <c r="BX297" i="8"/>
  <c r="BX298" i="8" a="1"/>
  <c r="BX298" i="8"/>
  <c r="BX299" i="8" a="1"/>
  <c r="BX299" i="8"/>
  <c r="BX300" i="8" a="1"/>
  <c r="BX300" i="8"/>
  <c r="BX301" i="8" a="1"/>
  <c r="BX301" i="8"/>
  <c r="BX302" i="8" a="1"/>
  <c r="BX302" i="8"/>
  <c r="BX303" i="8" a="1"/>
  <c r="BX303" i="8"/>
  <c r="BX304" i="8" a="1"/>
  <c r="BX304" i="8"/>
  <c r="BX305" i="8" a="1"/>
  <c r="BX305" i="8"/>
  <c r="BX306" i="8" a="1"/>
  <c r="BX306" i="8"/>
  <c r="BX307" i="8" a="1"/>
  <c r="BX307" i="8"/>
  <c r="BX308" i="8" a="1"/>
  <c r="BX308" i="8"/>
  <c r="BX309" i="8" a="1"/>
  <c r="BX309" i="8"/>
  <c r="BX310" i="8" a="1"/>
  <c r="BX310" i="8"/>
  <c r="BX311" i="8" a="1"/>
  <c r="BX311" i="8"/>
  <c r="BX312" i="8" a="1"/>
  <c r="BX312" i="8"/>
  <c r="BX313" i="8" a="1"/>
  <c r="BX313" i="8"/>
  <c r="BX314" i="8" a="1"/>
  <c r="BX314" i="8"/>
  <c r="BX315" i="8" a="1"/>
  <c r="BX315" i="8"/>
  <c r="BX316" i="8" a="1"/>
  <c r="BX316" i="8"/>
  <c r="BX317" i="8" a="1"/>
  <c r="BX317" i="8"/>
  <c r="BX318" i="8" a="1"/>
  <c r="BX318" i="8"/>
  <c r="BX319" i="8" a="1"/>
  <c r="BX319" i="8"/>
  <c r="BX320" i="8" a="1"/>
  <c r="BX320" i="8"/>
  <c r="BX321" i="8" a="1"/>
  <c r="BX321" i="8"/>
  <c r="BX322" i="8" a="1"/>
  <c r="BX322" i="8"/>
  <c r="BX323" i="8" a="1"/>
  <c r="BX323" i="8"/>
  <c r="BX324" i="8" a="1"/>
  <c r="BX324" i="8"/>
  <c r="BX325" i="8" a="1"/>
  <c r="BX325" i="8"/>
  <c r="BX326" i="8" a="1"/>
  <c r="BX326" i="8"/>
  <c r="BX327" i="8" a="1"/>
  <c r="BX327" i="8"/>
  <c r="BX328" i="8" a="1"/>
  <c r="BX328" i="8"/>
  <c r="BX329" i="8" a="1"/>
  <c r="BX329" i="8"/>
  <c r="BX330" i="8" a="1"/>
  <c r="BX330" i="8"/>
  <c r="BX331" i="8" a="1"/>
  <c r="BX331" i="8"/>
  <c r="BX332" i="8" a="1"/>
  <c r="BX332" i="8"/>
  <c r="BX333" i="8" a="1"/>
  <c r="BX333" i="8"/>
  <c r="BX334" i="8" a="1"/>
  <c r="BX334" i="8"/>
  <c r="BX335" i="8" a="1"/>
  <c r="BX335" i="8"/>
  <c r="BX336" i="8" a="1"/>
  <c r="BX336" i="8"/>
  <c r="BX337" i="8" a="1"/>
  <c r="BX337" i="8"/>
  <c r="BX338" i="8" a="1"/>
  <c r="BX338" i="8"/>
  <c r="BX339" i="8" a="1"/>
  <c r="BX339" i="8"/>
  <c r="BX340" i="8" a="1"/>
  <c r="BX340" i="8"/>
  <c r="BX341" i="8" a="1"/>
  <c r="BX341" i="8"/>
  <c r="BX342" i="8" a="1"/>
  <c r="BX342" i="8"/>
  <c r="BX343" i="8" a="1"/>
  <c r="BX343" i="8"/>
  <c r="BX344" i="8" a="1"/>
  <c r="BX344" i="8"/>
  <c r="BX345" i="8" a="1"/>
  <c r="BX345" i="8"/>
  <c r="BX346" i="8" a="1"/>
  <c r="BX346" i="8"/>
  <c r="BX347" i="8" a="1"/>
  <c r="BX347" i="8"/>
  <c r="BX348" i="8" a="1"/>
  <c r="BX348" i="8"/>
  <c r="BX349" i="8" a="1"/>
  <c r="BX349" i="8"/>
  <c r="BX350" i="8" a="1"/>
  <c r="BX350" i="8"/>
  <c r="BX351" i="8" a="1"/>
  <c r="BX351" i="8"/>
  <c r="BX352" i="8" a="1"/>
  <c r="BX352" i="8"/>
  <c r="BX353" i="8" a="1"/>
  <c r="BX353" i="8"/>
  <c r="BX354" i="8" a="1"/>
  <c r="BX354" i="8"/>
  <c r="BX355" i="8" a="1"/>
  <c r="BX355" i="8"/>
  <c r="BX356" i="8" a="1"/>
  <c r="BX356" i="8"/>
  <c r="BX357" i="8" a="1"/>
  <c r="BX357" i="8"/>
  <c r="BX358" i="8" a="1"/>
  <c r="BX358" i="8"/>
  <c r="BX359" i="8" a="1"/>
  <c r="BX359" i="8"/>
  <c r="BX360" i="8" a="1"/>
  <c r="BX360" i="8"/>
  <c r="BX361" i="8" a="1"/>
  <c r="BX361" i="8"/>
  <c r="BX362" i="8" a="1"/>
  <c r="BX362" i="8"/>
  <c r="BX363" i="8" a="1"/>
  <c r="BX363" i="8"/>
  <c r="BX364" i="8" a="1"/>
  <c r="BX364" i="8"/>
  <c r="BX365" i="8" a="1"/>
  <c r="BX365" i="8"/>
  <c r="BX366" i="8" a="1"/>
  <c r="BX366" i="8"/>
  <c r="BX367" i="8" a="1"/>
  <c r="BX367" i="8"/>
  <c r="BX368" i="8" a="1"/>
  <c r="BX368" i="8"/>
  <c r="BX369" i="8" a="1"/>
  <c r="BX369" i="8"/>
  <c r="BX370" i="8" a="1"/>
  <c r="BX370" i="8"/>
  <c r="BX371" i="8" a="1"/>
  <c r="BX371" i="8"/>
  <c r="BX372" i="8" a="1"/>
  <c r="BX372" i="8"/>
  <c r="BX373" i="8" a="1"/>
  <c r="BX373" i="8"/>
  <c r="BX374" i="8" a="1"/>
  <c r="BX374" i="8"/>
  <c r="BX375" i="8" a="1"/>
  <c r="BX375" i="8"/>
  <c r="BX376" i="8" a="1"/>
  <c r="BX376" i="8"/>
  <c r="BX377" i="8" a="1"/>
  <c r="BX377" i="8"/>
  <c r="BX378" i="8" a="1"/>
  <c r="BX378" i="8"/>
  <c r="BX379" i="8" a="1"/>
  <c r="BX379" i="8"/>
  <c r="BX380" i="8" a="1"/>
  <c r="BX380" i="8"/>
  <c r="BX381" i="8" a="1"/>
  <c r="BX381" i="8"/>
  <c r="BX382" i="8" a="1"/>
  <c r="BX382" i="8"/>
  <c r="BX383" i="8" a="1"/>
  <c r="BX383" i="8"/>
  <c r="BX384" i="8" a="1"/>
  <c r="BX384" i="8"/>
  <c r="BX385" i="8" a="1"/>
  <c r="BX385" i="8"/>
  <c r="BX386" i="8" a="1"/>
  <c r="BX386" i="8"/>
  <c r="BX387" i="8" a="1"/>
  <c r="BX387" i="8"/>
  <c r="BX388" i="8" a="1"/>
  <c r="BX388" i="8"/>
  <c r="BX389" i="8" a="1"/>
  <c r="BX389" i="8"/>
  <c r="BX390" i="8" a="1"/>
  <c r="BX390" i="8"/>
  <c r="BX391" i="8" a="1"/>
  <c r="BX391" i="8"/>
  <c r="BX392" i="8" a="1"/>
  <c r="BX392" i="8"/>
  <c r="BX393" i="8" a="1"/>
  <c r="BX393" i="8"/>
  <c r="BX394" i="8" a="1"/>
  <c r="BX394" i="8"/>
  <c r="BX395" i="8" a="1"/>
  <c r="BX395" i="8"/>
  <c r="BX396" i="8" a="1"/>
  <c r="BX396" i="8"/>
  <c r="BX397" i="8" a="1"/>
  <c r="BX397" i="8"/>
  <c r="BX398" i="8" a="1"/>
  <c r="BX398" i="8"/>
  <c r="BX399" i="8" a="1"/>
  <c r="BX399" i="8"/>
  <c r="BX400" i="8" a="1"/>
  <c r="BX400" i="8"/>
  <c r="BX401" i="8" a="1"/>
  <c r="BX401" i="8"/>
  <c r="BX402" i="8" a="1"/>
  <c r="BX402" i="8"/>
  <c r="BX403" i="8" a="1"/>
  <c r="BX403" i="8"/>
  <c r="BX404" i="8" a="1"/>
  <c r="BX404" i="8"/>
  <c r="BX405" i="8" a="1"/>
  <c r="BX405" i="8"/>
  <c r="BX406" i="8" a="1"/>
  <c r="BX406" i="8"/>
  <c r="BX407" i="8" a="1"/>
  <c r="BX407" i="8"/>
  <c r="BX408" i="8" a="1"/>
  <c r="BX408" i="8"/>
  <c r="BX409" i="8" a="1"/>
  <c r="BX409" i="8"/>
  <c r="BX410" i="8" a="1"/>
  <c r="BX410" i="8"/>
  <c r="BX411" i="8" a="1"/>
  <c r="BX411" i="8"/>
  <c r="BX412" i="8" a="1"/>
  <c r="BX412" i="8"/>
  <c r="BX413" i="8" a="1"/>
  <c r="BX413" i="8"/>
  <c r="BX414" i="8" a="1"/>
  <c r="BX414" i="8"/>
  <c r="BX415" i="8" a="1"/>
  <c r="BX415" i="8"/>
  <c r="BX416" i="8" a="1"/>
  <c r="BX416" i="8"/>
  <c r="BX417" i="8" a="1"/>
  <c r="BX417" i="8"/>
  <c r="BX418" i="8" a="1"/>
  <c r="BX418" i="8"/>
  <c r="BX419" i="8" a="1"/>
  <c r="BX419" i="8"/>
  <c r="BX420" i="8" a="1"/>
  <c r="BX420" i="8"/>
  <c r="BX421" i="8" a="1"/>
  <c r="BX421" i="8"/>
  <c r="BX422" i="8" a="1"/>
  <c r="BX422" i="8"/>
  <c r="BX423" i="8" a="1"/>
  <c r="BX423" i="8"/>
  <c r="BX424" i="8" a="1"/>
  <c r="BX424" i="8"/>
  <c r="BX425" i="8" a="1"/>
  <c r="BX425" i="8"/>
  <c r="BX426" i="8" a="1"/>
  <c r="BX426" i="8"/>
  <c r="BX427" i="8" a="1"/>
  <c r="BX427" i="8"/>
  <c r="BX428" i="8" a="1"/>
  <c r="BX428" i="8"/>
  <c r="BX429" i="8" a="1"/>
  <c r="BX429" i="8"/>
  <c r="BX430" i="8" a="1"/>
  <c r="BX430" i="8"/>
  <c r="BX431" i="8" a="1"/>
  <c r="BX431" i="8"/>
  <c r="BX432" i="8" a="1"/>
  <c r="BX432" i="8"/>
  <c r="BX433" i="8" a="1"/>
  <c r="BX433" i="8"/>
  <c r="BX434" i="8" a="1"/>
  <c r="BX434" i="8"/>
  <c r="BX435" i="8" a="1"/>
  <c r="BX435" i="8"/>
  <c r="BX436" i="8" a="1"/>
  <c r="BX436" i="8"/>
  <c r="BX437" i="8" a="1"/>
  <c r="BX437" i="8"/>
  <c r="BX438" i="8" a="1"/>
  <c r="BX438" i="8"/>
  <c r="BX439" i="8" a="1"/>
  <c r="BX439" i="8"/>
  <c r="BX440" i="8" a="1"/>
  <c r="BX440" i="8"/>
  <c r="BX441" i="8" a="1"/>
  <c r="BX441" i="8"/>
  <c r="BX442" i="8" a="1"/>
  <c r="BX442" i="8"/>
  <c r="BX443" i="8" a="1"/>
  <c r="BX443" i="8"/>
  <c r="BX444" i="8" a="1"/>
  <c r="BX444" i="8"/>
  <c r="BX445" i="8" a="1"/>
  <c r="BX445" i="8"/>
  <c r="BX446" i="8" a="1"/>
  <c r="BX446" i="8"/>
  <c r="BX447" i="8" a="1"/>
  <c r="BX447" i="8"/>
  <c r="BX448" i="8" a="1"/>
  <c r="BX448" i="8"/>
  <c r="BX449" i="8" a="1"/>
  <c r="BX449" i="8"/>
  <c r="BX450" i="8" a="1"/>
  <c r="BX450" i="8"/>
  <c r="BX451" i="8" a="1"/>
  <c r="BX451" i="8"/>
  <c r="BX452" i="8" a="1"/>
  <c r="BX452" i="8"/>
  <c r="BX453" i="8" a="1"/>
  <c r="BX453" i="8"/>
  <c r="BX454" i="8" a="1"/>
  <c r="BX454" i="8"/>
  <c r="BX455" i="8" a="1"/>
  <c r="BX455" i="8"/>
  <c r="BX456" i="8" a="1"/>
  <c r="BX456" i="8"/>
  <c r="BX457" i="8" a="1"/>
  <c r="BX457" i="8"/>
  <c r="BX458" i="8" a="1"/>
  <c r="BX458" i="8"/>
  <c r="BX459" i="8" a="1"/>
  <c r="BX459" i="8"/>
  <c r="BX460" i="8" a="1"/>
  <c r="BX460" i="8"/>
  <c r="BX461" i="8" a="1"/>
  <c r="BX461" i="8"/>
  <c r="BX462" i="8" a="1"/>
  <c r="BX462" i="8"/>
  <c r="BX463" i="8" a="1"/>
  <c r="BX463" i="8"/>
  <c r="BX464" i="8" a="1"/>
  <c r="BX464" i="8"/>
  <c r="BX465" i="8" a="1"/>
  <c r="BX465" i="8"/>
  <c r="BX466" i="8" a="1"/>
  <c r="BX466" i="8"/>
  <c r="BX467" i="8" a="1"/>
  <c r="BX467" i="8"/>
  <c r="BX468" i="8" a="1"/>
  <c r="BX468" i="8"/>
  <c r="BX469" i="8" a="1"/>
  <c r="BX469" i="8"/>
  <c r="BX470" i="8" a="1"/>
  <c r="BX470" i="8"/>
  <c r="BX471" i="8" a="1"/>
  <c r="BX471" i="8"/>
  <c r="BX472" i="8" a="1"/>
  <c r="BX472" i="8"/>
  <c r="BX473" i="8" a="1"/>
  <c r="BX473" i="8"/>
  <c r="BX474" i="8" a="1"/>
  <c r="BX474" i="8"/>
  <c r="BX475" i="8" a="1"/>
  <c r="BX475" i="8"/>
  <c r="BX476" i="8" a="1"/>
  <c r="BX476" i="8"/>
  <c r="BX477" i="8" a="1"/>
  <c r="BX477" i="8"/>
  <c r="BX478" i="8" a="1"/>
  <c r="BX478" i="8"/>
  <c r="BX479" i="8" a="1"/>
  <c r="BX479" i="8"/>
  <c r="BX480" i="8" a="1"/>
  <c r="BX480" i="8"/>
  <c r="BX481" i="8" a="1"/>
  <c r="BX481" i="8"/>
  <c r="BX482" i="8" a="1"/>
  <c r="BX482" i="8"/>
  <c r="BX483" i="8" a="1"/>
  <c r="BX483" i="8"/>
  <c r="BX484" i="8" a="1"/>
  <c r="BX484" i="8"/>
  <c r="BX485" i="8" a="1"/>
  <c r="BX485" i="8"/>
  <c r="BX486" i="8" a="1"/>
  <c r="BX486" i="8"/>
  <c r="BX487" i="8" a="1"/>
  <c r="BX487" i="8"/>
  <c r="BX488" i="8" a="1"/>
  <c r="BX488" i="8"/>
  <c r="BX489" i="8" a="1"/>
  <c r="BX489" i="8"/>
  <c r="BX490" i="8" a="1"/>
  <c r="BX490" i="8"/>
  <c r="BX491" i="8" a="1"/>
  <c r="BX491" i="8"/>
  <c r="BX492" i="8" a="1"/>
  <c r="BX492" i="8"/>
  <c r="BX493" i="8" a="1"/>
  <c r="BX493" i="8"/>
  <c r="BX494" i="8" a="1"/>
  <c r="BX494" i="8"/>
  <c r="BX495" i="8" a="1"/>
  <c r="BX495" i="8"/>
  <c r="BX496" i="8" a="1"/>
  <c r="BX496" i="8"/>
  <c r="BX497" i="8" a="1"/>
  <c r="BX497" i="8"/>
  <c r="BX498" i="8" a="1"/>
  <c r="BX498" i="8"/>
  <c r="BX499" i="8" a="1"/>
  <c r="BX499" i="8"/>
  <c r="BX500" i="8" a="1"/>
  <c r="BX500" i="8"/>
  <c r="BX501" i="8" a="1"/>
  <c r="BX501" i="8"/>
  <c r="BX502" i="8" a="1"/>
  <c r="BX502" i="8"/>
  <c r="BX503" i="8" a="1"/>
  <c r="BX503" i="8"/>
  <c r="BX504" i="8" a="1"/>
  <c r="BX504" i="8"/>
  <c r="BX505" i="8" a="1"/>
  <c r="BX505" i="8"/>
  <c r="BX506" i="8" a="1"/>
  <c r="BX506" i="8"/>
  <c r="BX507" i="8" a="1"/>
  <c r="BX507" i="8"/>
  <c r="BX508" i="8" a="1"/>
  <c r="BX508" i="8"/>
  <c r="BX509" i="8" a="1"/>
  <c r="BX509" i="8"/>
  <c r="BX510" i="8" a="1"/>
  <c r="BX510" i="8"/>
  <c r="BX511" i="8" a="1"/>
  <c r="BX511" i="8"/>
  <c r="BX512" i="8" a="1"/>
  <c r="BX512" i="8"/>
  <c r="BX513" i="8" a="1"/>
  <c r="BX513" i="8"/>
  <c r="BX514" i="8" a="1"/>
  <c r="BX514" i="8"/>
  <c r="BX515" i="8" a="1"/>
  <c r="BX515" i="8"/>
  <c r="BX516" i="8" a="1"/>
  <c r="BX516" i="8"/>
  <c r="BX517" i="8" a="1"/>
  <c r="BX517" i="8"/>
  <c r="BX518" i="8" a="1"/>
  <c r="BX518" i="8"/>
  <c r="BX519" i="8" a="1"/>
  <c r="BX519" i="8"/>
  <c r="BX520" i="8" a="1"/>
  <c r="BX520" i="8"/>
  <c r="BX521" i="8" a="1"/>
  <c r="BX521" i="8"/>
  <c r="BX522" i="8" a="1"/>
  <c r="BX522" i="8"/>
  <c r="BX523" i="8" a="1"/>
  <c r="BX523" i="8"/>
  <c r="BX524" i="8" a="1"/>
  <c r="BX524" i="8"/>
  <c r="BX525" i="8" a="1"/>
  <c r="BX525" i="8"/>
  <c r="BX526" i="8" a="1"/>
  <c r="BX526" i="8"/>
  <c r="BX527" i="8" a="1"/>
  <c r="BX527" i="8"/>
  <c r="BX528" i="8" a="1"/>
  <c r="BX528" i="8"/>
  <c r="BX529" i="8" a="1"/>
  <c r="BX529" i="8"/>
  <c r="BX530" i="8" a="1"/>
  <c r="BX530" i="8"/>
  <c r="BX531" i="8" a="1"/>
  <c r="BX531" i="8"/>
  <c r="BX532" i="8" a="1"/>
  <c r="BX532" i="8"/>
  <c r="BX533" i="8" a="1"/>
  <c r="BX533" i="8"/>
  <c r="BX534" i="8" a="1"/>
  <c r="BX534" i="8"/>
  <c r="BX535" i="8" a="1"/>
  <c r="BX535" i="8"/>
  <c r="BX536" i="8" a="1"/>
  <c r="BX536" i="8"/>
  <c r="BX537" i="8" a="1"/>
  <c r="BX537" i="8"/>
  <c r="BX538" i="8" a="1"/>
  <c r="BX538" i="8"/>
  <c r="BX539" i="8" a="1"/>
  <c r="BX539" i="8"/>
  <c r="BX540" i="8" a="1"/>
  <c r="BX540" i="8"/>
  <c r="BX541" i="8" a="1"/>
  <c r="BX541" i="8"/>
  <c r="BX542" i="8" a="1"/>
  <c r="BX542" i="8"/>
  <c r="BX543" i="8" a="1"/>
  <c r="BX543" i="8"/>
  <c r="BX544" i="8" a="1"/>
  <c r="BX544" i="8"/>
  <c r="BX545" i="8" a="1"/>
  <c r="BX545" i="8"/>
  <c r="BX546" i="8" a="1"/>
  <c r="BX546" i="8"/>
  <c r="BX547" i="8" a="1"/>
  <c r="BX547" i="8"/>
  <c r="BX548" i="8" a="1"/>
  <c r="BX548" i="8"/>
  <c r="BX549" i="8" a="1"/>
  <c r="BX549" i="8"/>
  <c r="BX550" i="8" a="1"/>
  <c r="BX550" i="8"/>
  <c r="BX551" i="8" a="1"/>
  <c r="BX551" i="8"/>
  <c r="BX552" i="8" a="1"/>
  <c r="BX552" i="8"/>
  <c r="BX553" i="8" a="1"/>
  <c r="BX553" i="8"/>
  <c r="BX554" i="8" a="1"/>
  <c r="BX554" i="8"/>
  <c r="BX555" i="8" a="1"/>
  <c r="BX555" i="8"/>
  <c r="BX556" i="8" a="1"/>
  <c r="BX556" i="8"/>
  <c r="BX557" i="8" a="1"/>
  <c r="BX557" i="8"/>
  <c r="BX558" i="8" a="1"/>
  <c r="BX558" i="8"/>
  <c r="BX559" i="8" a="1"/>
  <c r="BX559" i="8"/>
  <c r="BX560" i="8" a="1"/>
  <c r="BX560" i="8"/>
  <c r="BX561" i="8" a="1"/>
  <c r="BX561" i="8"/>
  <c r="BX562" i="8" a="1"/>
  <c r="BX562" i="8"/>
  <c r="BX563" i="8" a="1"/>
  <c r="BX563" i="8"/>
  <c r="BX564" i="8" a="1"/>
  <c r="BX564" i="8"/>
  <c r="BX565" i="8" a="1"/>
  <c r="BX565" i="8"/>
  <c r="BX566" i="8" a="1"/>
  <c r="BX566" i="8"/>
  <c r="BX567" i="8" a="1"/>
  <c r="BX567" i="8"/>
  <c r="BX568" i="8" a="1"/>
  <c r="BX568" i="8"/>
  <c r="BX569" i="8" a="1"/>
  <c r="BX569" i="8"/>
  <c r="BX570" i="8" a="1"/>
  <c r="BX570" i="8"/>
  <c r="BX571" i="8" a="1"/>
  <c r="BX571" i="8"/>
  <c r="BX572" i="8" a="1"/>
  <c r="BX572" i="8"/>
  <c r="BX573" i="8" a="1"/>
  <c r="BX573" i="8"/>
  <c r="BX574" i="8" a="1"/>
  <c r="BX574" i="8"/>
  <c r="BX575" i="8" a="1"/>
  <c r="BX575" i="8"/>
  <c r="BX576" i="8" a="1"/>
  <c r="BX576" i="8"/>
  <c r="BX577" i="8" a="1"/>
  <c r="BX577" i="8"/>
  <c r="BX578" i="8" a="1"/>
  <c r="BX578" i="8"/>
  <c r="BX579" i="8" a="1"/>
  <c r="BX579" i="8"/>
  <c r="BX580" i="8" a="1"/>
  <c r="BX580" i="8"/>
  <c r="BX581" i="8" a="1"/>
  <c r="BX581" i="8"/>
  <c r="BX582" i="8" a="1"/>
  <c r="BX582" i="8"/>
  <c r="BX583" i="8" a="1"/>
  <c r="BX583" i="8"/>
  <c r="BX584" i="8" a="1"/>
  <c r="BX584" i="8"/>
  <c r="BX585" i="8" a="1"/>
  <c r="BX585" i="8"/>
  <c r="BX586" i="8" a="1"/>
  <c r="BX586" i="8"/>
  <c r="BX587" i="8" a="1"/>
  <c r="BX587" i="8"/>
  <c r="BX588" i="8" a="1"/>
  <c r="BX588" i="8"/>
  <c r="BX589" i="8" a="1"/>
  <c r="BX589" i="8"/>
  <c r="BX590" i="8" a="1"/>
  <c r="BX590" i="8"/>
  <c r="BX591" i="8" a="1"/>
  <c r="BX591" i="8"/>
  <c r="BX592" i="8" a="1"/>
  <c r="BX592" i="8"/>
  <c r="BX593" i="8" a="1"/>
  <c r="BX593" i="8"/>
  <c r="BX594" i="8" a="1"/>
  <c r="BX594" i="8"/>
  <c r="BX595" i="8" a="1"/>
  <c r="BX595" i="8"/>
  <c r="BX596" i="8" a="1"/>
  <c r="BX596" i="8"/>
  <c r="BX597" i="8" a="1"/>
  <c r="BX597" i="8"/>
  <c r="BX598" i="8" a="1"/>
  <c r="BX598" i="8"/>
  <c r="BX599" i="8" a="1"/>
  <c r="BX599" i="8"/>
  <c r="BX600" i="8" a="1"/>
  <c r="BX600" i="8"/>
  <c r="BX601" i="8" a="1"/>
  <c r="BX601" i="8"/>
  <c r="BX602" i="8" a="1"/>
  <c r="BX602" i="8"/>
  <c r="BX603" i="8" a="1"/>
  <c r="BX603" i="8"/>
  <c r="BX604" i="8" a="1"/>
  <c r="BX604" i="8"/>
  <c r="BX605" i="8" a="1"/>
  <c r="BX605" i="8"/>
  <c r="BX606" i="8" a="1"/>
  <c r="BX606" i="8"/>
  <c r="BX607" i="8" a="1"/>
  <c r="BX607" i="8"/>
  <c r="BX608" i="8" a="1"/>
  <c r="BX608" i="8"/>
  <c r="BX609" i="8" a="1"/>
  <c r="BX609" i="8"/>
  <c r="BX610" i="8" a="1"/>
  <c r="BX610" i="8"/>
  <c r="BX611" i="8" a="1"/>
  <c r="BX611" i="8"/>
  <c r="BX612" i="8" a="1"/>
  <c r="BX612" i="8"/>
  <c r="BX613" i="8" a="1"/>
  <c r="BX613" i="8"/>
  <c r="BX614" i="8" a="1"/>
  <c r="BX614" i="8"/>
  <c r="BX615" i="8" a="1"/>
  <c r="BX615" i="8"/>
  <c r="BX616" i="8" a="1"/>
  <c r="BX616" i="8"/>
  <c r="BX617" i="8" a="1"/>
  <c r="BX617" i="8"/>
  <c r="BX618" i="8" a="1"/>
  <c r="BX618" i="8"/>
  <c r="BX619" i="8" a="1"/>
  <c r="BX619" i="8"/>
  <c r="BX620" i="8" a="1"/>
  <c r="BX620" i="8"/>
  <c r="BX621" i="8" a="1"/>
  <c r="BX621" i="8"/>
  <c r="BX622" i="8" a="1"/>
  <c r="BX622" i="8"/>
  <c r="BX623" i="8" a="1"/>
  <c r="BX623" i="8"/>
  <c r="BX624" i="8" a="1"/>
  <c r="BX624" i="8"/>
  <c r="BX625" i="8" a="1"/>
  <c r="BX625" i="8"/>
  <c r="BX626" i="8" a="1"/>
  <c r="BX626" i="8"/>
  <c r="BX627" i="8" a="1"/>
  <c r="BX627" i="8"/>
  <c r="BX628" i="8" a="1"/>
  <c r="BX628" i="8"/>
  <c r="BX629" i="8" a="1"/>
  <c r="BX629" i="8"/>
  <c r="BX630" i="8" a="1"/>
  <c r="BX630" i="8"/>
  <c r="BX631" i="8" a="1"/>
  <c r="BX631" i="8"/>
  <c r="BX632" i="8" a="1"/>
  <c r="BX632" i="8"/>
  <c r="BX633" i="8" a="1"/>
  <c r="BX633" i="8"/>
  <c r="BX634" i="8" a="1"/>
  <c r="BX634" i="8"/>
  <c r="BX635" i="8" a="1"/>
  <c r="BX635" i="8"/>
  <c r="BX636" i="8" a="1"/>
  <c r="BX636" i="8"/>
  <c r="BX637" i="8" a="1"/>
  <c r="BX637" i="8"/>
  <c r="BX638" i="8" a="1"/>
  <c r="BX638" i="8"/>
  <c r="BX639" i="8" a="1"/>
  <c r="BX639" i="8"/>
  <c r="BX640" i="8" a="1"/>
  <c r="BX640" i="8"/>
  <c r="BX641" i="8" a="1"/>
  <c r="BX641" i="8"/>
  <c r="BX642" i="8" a="1"/>
  <c r="BX642" i="8"/>
  <c r="BX643" i="8" a="1"/>
  <c r="BX643" i="8"/>
  <c r="BX644" i="8" a="1"/>
  <c r="BX644" i="8"/>
  <c r="BX645" i="8" a="1"/>
  <c r="BX645" i="8"/>
  <c r="BX646" i="8" a="1"/>
  <c r="BX646" i="8"/>
  <c r="BX647" i="8" a="1"/>
  <c r="BX647" i="8"/>
  <c r="BX648" i="8" a="1"/>
  <c r="BX648" i="8"/>
  <c r="BX649" i="8" a="1"/>
  <c r="BX649" i="8"/>
  <c r="BX650" i="8" a="1"/>
  <c r="BX650" i="8"/>
  <c r="BX651" i="8" a="1"/>
  <c r="BX651" i="8"/>
  <c r="BX652" i="8" a="1"/>
  <c r="BX652" i="8"/>
  <c r="BX653" i="8" a="1"/>
  <c r="BX653" i="8"/>
  <c r="BX654" i="8" a="1"/>
  <c r="BX654" i="8"/>
  <c r="BX655" i="8" a="1"/>
  <c r="BX655" i="8"/>
  <c r="BX656" i="8" a="1"/>
  <c r="BX656" i="8"/>
  <c r="BX657" i="8" a="1"/>
  <c r="BX657" i="8"/>
  <c r="BX658" i="8" a="1"/>
  <c r="BX658" i="8"/>
  <c r="BX659" i="8" a="1"/>
  <c r="BX659" i="8"/>
  <c r="BX660" i="8" a="1"/>
  <c r="BX660" i="8"/>
  <c r="BX661" i="8" a="1"/>
  <c r="BX661" i="8"/>
  <c r="BX662" i="8" a="1"/>
  <c r="BX662" i="8"/>
  <c r="BX663" i="8" a="1"/>
  <c r="BX663" i="8"/>
  <c r="BX664" i="8" a="1"/>
  <c r="BX664" i="8"/>
  <c r="BX665" i="8" a="1"/>
  <c r="BX665" i="8"/>
  <c r="BX666" i="8" a="1"/>
  <c r="BX666" i="8"/>
  <c r="BX667" i="8" a="1"/>
  <c r="BX667" i="8"/>
  <c r="BX668" i="8" a="1"/>
  <c r="BX668" i="8"/>
  <c r="BX669" i="8" a="1"/>
  <c r="BX669" i="8"/>
  <c r="BX670" i="8" a="1"/>
  <c r="BX670" i="8"/>
  <c r="BX671" i="8" a="1"/>
  <c r="BX671" i="8"/>
  <c r="BX672" i="8" a="1"/>
  <c r="BX672" i="8"/>
  <c r="BX673" i="8" a="1"/>
  <c r="BX673" i="8"/>
  <c r="BX674" i="8" a="1"/>
  <c r="BX674" i="8"/>
  <c r="BX675" i="8" a="1"/>
  <c r="BX675" i="8"/>
  <c r="BX676" i="8" a="1"/>
  <c r="BX676" i="8"/>
  <c r="BX677" i="8" a="1"/>
  <c r="BX677" i="8"/>
  <c r="BX678" i="8" a="1"/>
  <c r="BX678" i="8"/>
  <c r="BX679" i="8" a="1"/>
  <c r="BX679" i="8"/>
  <c r="BX680" i="8" a="1"/>
  <c r="BX680" i="8"/>
  <c r="BX681" i="8" a="1"/>
  <c r="BX681" i="8"/>
  <c r="BX682" i="8" a="1"/>
  <c r="BX682" i="8"/>
  <c r="BX683" i="8" a="1"/>
  <c r="BX683" i="8"/>
  <c r="BX684" i="8" a="1"/>
  <c r="BX684" i="8"/>
  <c r="BX685" i="8" a="1"/>
  <c r="BX685" i="8"/>
  <c r="BX686" i="8" a="1"/>
  <c r="BX686" i="8"/>
  <c r="BX687" i="8" a="1"/>
  <c r="BX687" i="8"/>
  <c r="BX688" i="8" a="1"/>
  <c r="BX688" i="8"/>
  <c r="BX689" i="8" a="1"/>
  <c r="BX689" i="8"/>
  <c r="BX690" i="8" a="1"/>
  <c r="BX690" i="8"/>
  <c r="BX691" i="8" a="1"/>
  <c r="BX691" i="8"/>
  <c r="BX692" i="8" a="1"/>
  <c r="BX692" i="8"/>
  <c r="BX693" i="8" a="1"/>
  <c r="BX693" i="8"/>
  <c r="BX694" i="8" a="1"/>
  <c r="BX694" i="8"/>
  <c r="BX695" i="8" a="1"/>
  <c r="BX695" i="8"/>
  <c r="BX696" i="8" a="1"/>
  <c r="BX696" i="8"/>
  <c r="BX697" i="8" a="1"/>
  <c r="BX697" i="8"/>
  <c r="BX698" i="8" a="1"/>
  <c r="BX698" i="8"/>
  <c r="BX699" i="8" a="1"/>
  <c r="BX699" i="8"/>
  <c r="BX700" i="8" a="1"/>
  <c r="BX700" i="8"/>
  <c r="BX701" i="8" a="1"/>
  <c r="BX701" i="8"/>
  <c r="BX702" i="8" a="1"/>
  <c r="BX702" i="8"/>
  <c r="BX703" i="8" a="1"/>
  <c r="BX703" i="8"/>
  <c r="BX704" i="8" a="1"/>
  <c r="BX704" i="8"/>
  <c r="BX705" i="8" a="1"/>
  <c r="BX705" i="8"/>
  <c r="BX706" i="8" a="1"/>
  <c r="BX706" i="8"/>
  <c r="BX707" i="8" a="1"/>
  <c r="BX707" i="8"/>
  <c r="BX708" i="8" a="1"/>
  <c r="BX708" i="8"/>
  <c r="BX709" i="8" a="1"/>
  <c r="BX709" i="8"/>
  <c r="BX710" i="8" a="1"/>
  <c r="BX710" i="8"/>
  <c r="BX711" i="8" a="1"/>
  <c r="BX711" i="8"/>
  <c r="BX712" i="8" a="1"/>
  <c r="BX712" i="8"/>
  <c r="BX713" i="8" a="1"/>
  <c r="BX713" i="8"/>
  <c r="BX714" i="8" a="1"/>
  <c r="BX714" i="8"/>
  <c r="BX715" i="8" a="1"/>
  <c r="BX715" i="8"/>
  <c r="BX716" i="8" a="1"/>
  <c r="BX716" i="8"/>
  <c r="BX717" i="8" a="1"/>
  <c r="BX717" i="8"/>
  <c r="BX718" i="8" a="1"/>
  <c r="BX718" i="8"/>
  <c r="BX719" i="8" a="1"/>
  <c r="BX719" i="8"/>
  <c r="BX720" i="8" a="1"/>
  <c r="BX720" i="8"/>
  <c r="BX721" i="8" a="1"/>
  <c r="BX721" i="8"/>
  <c r="BX722" i="8" a="1"/>
  <c r="BX722" i="8"/>
  <c r="BX723" i="8" a="1"/>
  <c r="BX723" i="8"/>
  <c r="BX724" i="8" a="1"/>
  <c r="BX724" i="8"/>
  <c r="BX725" i="8" a="1"/>
  <c r="BX725" i="8"/>
  <c r="BX726" i="8" a="1"/>
  <c r="BX726" i="8"/>
  <c r="BX727" i="8" a="1"/>
  <c r="BX727" i="8"/>
  <c r="BX728" i="8" a="1"/>
  <c r="BX728" i="8"/>
  <c r="BX729" i="8" a="1"/>
  <c r="BX729" i="8"/>
  <c r="BX730" i="8" a="1"/>
  <c r="BX730" i="8"/>
  <c r="BX731" i="8" a="1"/>
  <c r="BX731" i="8"/>
  <c r="BX732" i="8" a="1"/>
  <c r="BX732" i="8"/>
  <c r="BX733" i="8" a="1"/>
  <c r="BX733" i="8"/>
  <c r="BX734" i="8" a="1"/>
  <c r="BX734" i="8"/>
  <c r="BX735" i="8" a="1"/>
  <c r="BX735" i="8"/>
  <c r="BX736" i="8" a="1"/>
  <c r="BX736" i="8"/>
  <c r="BX737" i="8" a="1"/>
  <c r="BX737" i="8"/>
  <c r="BX738" i="8" a="1"/>
  <c r="BX738" i="8"/>
  <c r="BX739" i="8" a="1"/>
  <c r="BX739" i="8"/>
  <c r="BX740" i="8" a="1"/>
  <c r="BX740" i="8"/>
  <c r="BX741" i="8" a="1"/>
  <c r="BX741" i="8"/>
  <c r="BX742" i="8" a="1"/>
  <c r="BX742" i="8"/>
  <c r="BX743" i="8" a="1"/>
  <c r="BX743" i="8"/>
  <c r="BX744" i="8" a="1"/>
  <c r="BX744" i="8"/>
  <c r="BX745" i="8" a="1"/>
  <c r="BX745" i="8"/>
  <c r="BX746" i="8" a="1"/>
  <c r="BX746" i="8"/>
  <c r="BX747" i="8" a="1"/>
  <c r="BX747" i="8"/>
  <c r="BX748" i="8" a="1"/>
  <c r="BX748" i="8"/>
  <c r="BX749" i="8" a="1"/>
  <c r="BX749" i="8"/>
  <c r="BX750" i="8" a="1"/>
  <c r="BX750" i="8"/>
  <c r="BX751" i="8" a="1"/>
  <c r="BX751" i="8"/>
  <c r="BX752" i="8" a="1"/>
  <c r="BX752" i="8"/>
  <c r="BX753" i="8" a="1"/>
  <c r="BX753" i="8"/>
  <c r="BX754" i="8" a="1"/>
  <c r="BX754" i="8"/>
  <c r="BX755" i="8" a="1"/>
  <c r="BX755" i="8"/>
  <c r="BX756" i="8" a="1"/>
  <c r="BX756" i="8"/>
  <c r="BX757" i="8" a="1"/>
  <c r="BX757" i="8"/>
  <c r="BX758" i="8" a="1"/>
  <c r="BX758" i="8"/>
  <c r="BX759" i="8" a="1"/>
  <c r="BX759" i="8"/>
  <c r="BX760" i="8" a="1"/>
  <c r="BX760" i="8"/>
  <c r="BX761" i="8" a="1"/>
  <c r="BX761" i="8"/>
  <c r="BX762" i="8" a="1"/>
  <c r="BX762" i="8"/>
  <c r="BX763" i="8" a="1"/>
  <c r="BX763" i="8"/>
  <c r="BX764" i="8" a="1"/>
  <c r="BX764" i="8"/>
  <c r="BX765" i="8" a="1"/>
  <c r="BX765" i="8"/>
  <c r="BX766" i="8" a="1"/>
  <c r="BX766" i="8"/>
  <c r="BX767" i="8" a="1"/>
  <c r="BX767" i="8"/>
  <c r="BX768" i="8" a="1"/>
  <c r="BX768" i="8"/>
  <c r="BX769" i="8" a="1"/>
  <c r="BX769" i="8"/>
  <c r="BX770" i="8" a="1"/>
  <c r="BX770" i="8"/>
  <c r="BX771" i="8" a="1"/>
  <c r="BX771" i="8"/>
  <c r="BX772" i="8" a="1"/>
  <c r="BX772" i="8"/>
  <c r="BX773" i="8" a="1"/>
  <c r="BX773" i="8"/>
  <c r="BX774" i="8" a="1"/>
  <c r="BX774" i="8"/>
  <c r="BX775" i="8" a="1"/>
  <c r="BX775" i="8"/>
  <c r="BX776" i="8" a="1"/>
  <c r="BX776" i="8"/>
  <c r="BX777" i="8" a="1"/>
  <c r="BX777" i="8"/>
  <c r="BX778" i="8" a="1"/>
  <c r="BX778" i="8"/>
  <c r="BX779" i="8" a="1"/>
  <c r="BX779" i="8"/>
  <c r="BX780" i="8" a="1"/>
  <c r="BX780" i="8"/>
  <c r="BX781" i="8" a="1"/>
  <c r="BX781" i="8"/>
  <c r="BX782" i="8" a="1"/>
  <c r="BX782" i="8"/>
  <c r="BX783" i="8" a="1"/>
  <c r="BX783" i="8"/>
  <c r="BX784" i="8" a="1"/>
  <c r="BX784" i="8"/>
  <c r="BX785" i="8" a="1"/>
  <c r="BX785" i="8"/>
  <c r="BX786" i="8" a="1"/>
  <c r="BX786" i="8"/>
  <c r="BX787" i="8" a="1"/>
  <c r="BX787" i="8"/>
  <c r="BX788" i="8" a="1"/>
  <c r="BX788" i="8"/>
  <c r="BX789" i="8" a="1"/>
  <c r="BX789" i="8"/>
  <c r="BX790" i="8" a="1"/>
  <c r="BX790" i="8"/>
  <c r="BX791" i="8" a="1"/>
  <c r="BX791" i="8"/>
  <c r="BX792" i="8" a="1"/>
  <c r="BX792" i="8"/>
  <c r="BX793" i="8" a="1"/>
  <c r="BX793" i="8"/>
  <c r="BX794" i="8" a="1"/>
  <c r="BX794" i="8"/>
  <c r="BX795" i="8" a="1"/>
  <c r="BX795" i="8"/>
  <c r="BX796" i="8" a="1"/>
  <c r="BX796" i="8"/>
  <c r="BX797" i="8" a="1"/>
  <c r="BX797" i="8"/>
  <c r="BX798" i="8" a="1"/>
  <c r="BX798" i="8"/>
  <c r="BX799" i="8" a="1"/>
  <c r="BX799" i="8"/>
  <c r="BX800" i="8" a="1"/>
  <c r="BX800" i="8"/>
  <c r="BX801" i="8" a="1"/>
  <c r="BX801" i="8"/>
  <c r="BX802" i="8" a="1"/>
  <c r="BX802" i="8"/>
  <c r="BX803" i="8" a="1"/>
  <c r="BX803" i="8"/>
  <c r="BX804" i="8" a="1"/>
  <c r="BX804" i="8"/>
  <c r="BX805" i="8" a="1"/>
  <c r="BX805" i="8"/>
  <c r="BX806" i="8" a="1"/>
  <c r="BX806" i="8"/>
  <c r="BX807" i="8" a="1"/>
  <c r="BX807" i="8"/>
  <c r="BX808" i="8" a="1"/>
  <c r="BX808" i="8"/>
  <c r="BX809" i="8" a="1"/>
  <c r="BX809" i="8"/>
  <c r="BX810" i="8" a="1"/>
  <c r="BX810" i="8"/>
  <c r="BX811" i="8" a="1"/>
  <c r="BX811" i="8"/>
  <c r="BX812" i="8" a="1"/>
  <c r="BX812" i="8"/>
  <c r="BX813" i="8" a="1"/>
  <c r="BX813" i="8"/>
  <c r="BX814" i="8" a="1"/>
  <c r="BX814" i="8"/>
  <c r="BX815" i="8" a="1"/>
  <c r="BX815" i="8"/>
  <c r="BX816" i="8" a="1"/>
  <c r="BX816" i="8"/>
  <c r="BX817" i="8" a="1"/>
  <c r="BX817" i="8"/>
  <c r="BX818" i="8" a="1"/>
  <c r="BX818" i="8"/>
  <c r="BX819" i="8" a="1"/>
  <c r="BX819" i="8"/>
  <c r="BX820" i="8" a="1"/>
  <c r="BX820" i="8"/>
  <c r="BX821" i="8" a="1"/>
  <c r="BX821" i="8"/>
  <c r="BX822" i="8" a="1"/>
  <c r="BX822" i="8"/>
  <c r="BX823" i="8" a="1"/>
  <c r="BX823" i="8"/>
  <c r="BX824" i="8" a="1"/>
  <c r="BX824" i="8"/>
  <c r="BX825" i="8" a="1"/>
  <c r="BX825" i="8"/>
  <c r="BX826" i="8" a="1"/>
  <c r="BX826" i="8"/>
  <c r="BX827" i="8" a="1"/>
  <c r="BX827" i="8"/>
  <c r="BX828" i="8" a="1"/>
  <c r="BX828" i="8"/>
  <c r="BX829" i="8" a="1"/>
  <c r="BX829" i="8"/>
  <c r="BX830" i="8" a="1"/>
  <c r="BX830" i="8"/>
  <c r="BX831" i="8" a="1"/>
  <c r="BX831" i="8"/>
  <c r="BX832" i="8" a="1"/>
  <c r="BX832" i="8"/>
  <c r="BX833" i="8" a="1"/>
  <c r="BX833" i="8"/>
  <c r="BX834" i="8" a="1"/>
  <c r="BX834" i="8"/>
  <c r="BX835" i="8" a="1"/>
  <c r="BX835" i="8"/>
  <c r="BX836" i="8" a="1"/>
  <c r="BX836" i="8"/>
  <c r="BX837" i="8" a="1"/>
  <c r="BX837" i="8"/>
  <c r="BX838" i="8" a="1"/>
  <c r="BX838" i="8"/>
  <c r="BX839" i="8" a="1"/>
  <c r="BX839" i="8"/>
  <c r="BX840" i="8" a="1"/>
  <c r="BX840" i="8"/>
  <c r="BX841" i="8" a="1"/>
  <c r="BX841" i="8"/>
  <c r="BX842" i="8" a="1"/>
  <c r="BX842" i="8"/>
  <c r="BX843" i="8" a="1"/>
  <c r="BX843" i="8"/>
  <c r="BX844" i="8" a="1"/>
  <c r="BX844" i="8"/>
  <c r="BX845" i="8" a="1"/>
  <c r="BX845" i="8"/>
  <c r="BX846" i="8" a="1"/>
  <c r="BX846" i="8"/>
  <c r="BX847" i="8" a="1"/>
  <c r="BX847" i="8"/>
  <c r="BX848" i="8" a="1"/>
  <c r="BX848" i="8"/>
  <c r="BX849" i="8" a="1"/>
  <c r="BX849" i="8"/>
  <c r="BX850" i="8" a="1"/>
  <c r="BX850" i="8"/>
  <c r="BX851" i="8" a="1"/>
  <c r="BX851" i="8"/>
  <c r="BX852" i="8" a="1"/>
  <c r="BX852" i="8"/>
  <c r="BX853" i="8" a="1"/>
  <c r="BX853" i="8"/>
  <c r="BX854" i="8" a="1"/>
  <c r="BX854" i="8"/>
  <c r="BX855" i="8" a="1"/>
  <c r="BX855" i="8"/>
  <c r="BX856" i="8" a="1"/>
  <c r="BX856" i="8"/>
  <c r="BX857" i="8" a="1"/>
  <c r="BX857" i="8"/>
  <c r="BX858" i="8" a="1"/>
  <c r="BX858" i="8"/>
  <c r="BX859" i="8" a="1"/>
  <c r="BX859" i="8"/>
  <c r="BX860" i="8" a="1"/>
  <c r="BX860" i="8"/>
  <c r="BX861" i="8" a="1"/>
  <c r="BX861" i="8"/>
  <c r="BX862" i="8" a="1"/>
  <c r="BX862" i="8"/>
  <c r="BX863" i="8" a="1"/>
  <c r="BX863" i="8"/>
  <c r="BX864" i="8" a="1"/>
  <c r="BX864" i="8"/>
  <c r="BX865" i="8" a="1"/>
  <c r="BX865" i="8"/>
  <c r="BX866" i="8" a="1"/>
  <c r="BX866" i="8"/>
  <c r="BX867" i="8" a="1"/>
  <c r="BX867" i="8"/>
  <c r="BX868" i="8" a="1"/>
  <c r="BX868" i="8"/>
  <c r="BX869" i="8" a="1"/>
  <c r="BX869" i="8"/>
  <c r="BX870" i="8" a="1"/>
  <c r="BX870" i="8"/>
  <c r="BX871" i="8" a="1"/>
  <c r="BX871" i="8"/>
  <c r="BX872" i="8" a="1"/>
  <c r="BX872" i="8"/>
  <c r="BX873" i="8" a="1"/>
  <c r="BX873" i="8"/>
  <c r="BX874" i="8" a="1"/>
  <c r="BX874" i="8"/>
  <c r="BX875" i="8" a="1"/>
  <c r="BX875" i="8"/>
  <c r="BX876" i="8" a="1"/>
  <c r="BX876" i="8"/>
  <c r="BX877" i="8" a="1"/>
  <c r="BX877" i="8"/>
  <c r="BX878" i="8" a="1"/>
  <c r="BX878" i="8"/>
  <c r="BX879" i="8" a="1"/>
  <c r="BX879" i="8"/>
  <c r="BX880" i="8" a="1"/>
  <c r="BX880" i="8"/>
  <c r="BX881" i="8" a="1"/>
  <c r="BX881" i="8"/>
  <c r="BX882" i="8" a="1"/>
  <c r="BX882" i="8"/>
  <c r="BX883" i="8" a="1"/>
  <c r="BX883" i="8"/>
  <c r="BX884" i="8" a="1"/>
  <c r="BX884" i="8"/>
  <c r="BX885" i="8" a="1"/>
  <c r="BX885" i="8"/>
  <c r="BX886" i="8" a="1"/>
  <c r="BX886" i="8"/>
  <c r="BX887" i="8" a="1"/>
  <c r="BX887" i="8"/>
  <c r="BX888" i="8" a="1"/>
  <c r="BX888" i="8"/>
  <c r="BX889" i="8" a="1"/>
  <c r="BX889" i="8"/>
  <c r="BX890" i="8" a="1"/>
  <c r="BX890" i="8"/>
  <c r="BX891" i="8" a="1"/>
  <c r="BX891" i="8"/>
  <c r="BX892" i="8" a="1"/>
  <c r="BX892" i="8"/>
  <c r="BX893" i="8" a="1"/>
  <c r="BX893" i="8"/>
  <c r="BX894" i="8" a="1"/>
  <c r="BX894" i="8"/>
  <c r="BX895" i="8" a="1"/>
  <c r="BX895" i="8"/>
  <c r="BX896" i="8" a="1"/>
  <c r="BX896" i="8"/>
  <c r="BX897" i="8" a="1"/>
  <c r="BX897" i="8"/>
  <c r="BX898" i="8" a="1"/>
  <c r="BX898" i="8"/>
  <c r="BX899" i="8" a="1"/>
  <c r="BX899" i="8"/>
  <c r="BX900" i="8" a="1"/>
  <c r="BX900" i="8"/>
  <c r="BX901" i="8" a="1"/>
  <c r="BX901" i="8"/>
  <c r="BX902" i="8" a="1"/>
  <c r="BX902" i="8"/>
  <c r="BX903" i="8" a="1"/>
  <c r="BX903" i="8"/>
  <c r="BX904" i="8" a="1"/>
  <c r="BX904" i="8"/>
  <c r="BX905" i="8" a="1"/>
  <c r="BX905" i="8"/>
  <c r="BX906" i="8" a="1"/>
  <c r="BX906" i="8"/>
  <c r="BX907" i="8" a="1"/>
  <c r="BX907" i="8"/>
  <c r="BX908" i="8" a="1"/>
  <c r="BX908" i="8"/>
  <c r="BX909" i="8" a="1"/>
  <c r="BX909" i="8"/>
  <c r="BX910" i="8" a="1"/>
  <c r="BX910" i="8"/>
  <c r="BX911" i="8" a="1"/>
  <c r="BX911" i="8"/>
  <c r="BX912" i="8" a="1"/>
  <c r="BX912" i="8"/>
  <c r="BX913" i="8" a="1"/>
  <c r="BX913" i="8"/>
  <c r="BX914" i="8" a="1"/>
  <c r="BX914" i="8"/>
  <c r="BX915" i="8" a="1"/>
  <c r="BX915" i="8"/>
  <c r="BX916" i="8" a="1"/>
  <c r="BX916" i="8"/>
  <c r="BX917" i="8" a="1"/>
  <c r="BX917" i="8"/>
  <c r="BX918" i="8" a="1"/>
  <c r="BX918" i="8"/>
  <c r="BX919" i="8" a="1"/>
  <c r="BX919" i="8"/>
  <c r="BX920" i="8" a="1"/>
  <c r="BX920" i="8"/>
  <c r="BX921" i="8" a="1"/>
  <c r="BX921" i="8"/>
  <c r="BX922" i="8" a="1"/>
  <c r="BX922" i="8"/>
  <c r="BX923" i="8" a="1"/>
  <c r="BX923" i="8"/>
  <c r="BX924" i="8" a="1"/>
  <c r="BX924" i="8"/>
  <c r="BX925" i="8" a="1"/>
  <c r="BX925" i="8"/>
  <c r="BX926" i="8" a="1"/>
  <c r="BX926" i="8"/>
  <c r="BX927" i="8" a="1"/>
  <c r="BX927" i="8"/>
  <c r="BX928" i="8" a="1"/>
  <c r="BX928" i="8"/>
  <c r="BX929" i="8" a="1"/>
  <c r="BX929" i="8"/>
  <c r="BX930" i="8" a="1"/>
  <c r="BX930" i="8"/>
  <c r="BX931" i="8" a="1"/>
  <c r="BX931" i="8"/>
  <c r="BX932" i="8" a="1"/>
  <c r="BX932" i="8"/>
  <c r="BX933" i="8" a="1"/>
  <c r="BX933" i="8"/>
  <c r="BX934" i="8" a="1"/>
  <c r="BX934" i="8"/>
  <c r="BX935" i="8" a="1"/>
  <c r="BX935" i="8"/>
  <c r="BX936" i="8" a="1"/>
  <c r="BX936" i="8"/>
  <c r="BX937" i="8" a="1"/>
  <c r="BX937" i="8"/>
  <c r="BX938" i="8" a="1"/>
  <c r="BX938" i="8"/>
  <c r="BX939" i="8" a="1"/>
  <c r="BX939" i="8"/>
  <c r="BX940" i="8" a="1"/>
  <c r="BX940" i="8"/>
  <c r="BX941" i="8" a="1"/>
  <c r="BX941" i="8"/>
  <c r="BX942" i="8" a="1"/>
  <c r="BX942" i="8"/>
  <c r="BX943" i="8" a="1"/>
  <c r="BX943" i="8"/>
  <c r="BX944" i="8" a="1"/>
  <c r="BX944" i="8"/>
  <c r="BX945" i="8" a="1"/>
  <c r="BX945" i="8"/>
  <c r="BX946" i="8" a="1"/>
  <c r="BX946" i="8"/>
  <c r="BX947" i="8" a="1"/>
  <c r="BX947" i="8"/>
  <c r="BX948" i="8" a="1"/>
  <c r="BX948" i="8"/>
  <c r="BX949" i="8" a="1"/>
  <c r="BX949" i="8"/>
  <c r="BX950" i="8" a="1"/>
  <c r="BX950" i="8"/>
  <c r="BX951" i="8" a="1"/>
  <c r="BX951" i="8"/>
  <c r="BX952" i="8" a="1"/>
  <c r="BX952" i="8"/>
  <c r="BX953" i="8" a="1"/>
  <c r="BX953" i="8"/>
  <c r="BX954" i="8" a="1"/>
  <c r="BX954" i="8"/>
  <c r="BX955" i="8" a="1"/>
  <c r="BX955" i="8"/>
  <c r="BX956" i="8" a="1"/>
  <c r="BX956" i="8"/>
  <c r="BX957" i="8" a="1"/>
  <c r="BX957" i="8"/>
  <c r="BX958" i="8" a="1"/>
  <c r="BX958" i="8"/>
  <c r="BX959" i="8" a="1"/>
  <c r="BX959" i="8"/>
  <c r="BX960" i="8" a="1"/>
  <c r="BX960" i="8"/>
  <c r="BX961" i="8" a="1"/>
  <c r="BX961" i="8"/>
  <c r="BX962" i="8" a="1"/>
  <c r="BX962" i="8"/>
  <c r="BX963" i="8" a="1"/>
  <c r="BX963" i="8"/>
  <c r="BX964" i="8" a="1"/>
  <c r="BX964" i="8"/>
  <c r="BX965" i="8" a="1"/>
  <c r="BX965" i="8"/>
  <c r="BX966" i="8" a="1"/>
  <c r="BX966" i="8"/>
  <c r="BX967" i="8" a="1"/>
  <c r="BX967" i="8"/>
  <c r="BX968" i="8" a="1"/>
  <c r="BX968" i="8"/>
  <c r="BX969" i="8" a="1"/>
  <c r="BX969" i="8"/>
  <c r="BX970" i="8" a="1"/>
  <c r="BX970" i="8"/>
  <c r="BX971" i="8" a="1"/>
  <c r="BX971" i="8"/>
  <c r="BX972" i="8" a="1"/>
  <c r="BX972" i="8"/>
  <c r="BX973" i="8" a="1"/>
  <c r="BX973" i="8"/>
  <c r="BX974" i="8" a="1"/>
  <c r="BX974" i="8"/>
  <c r="BX975" i="8" a="1"/>
  <c r="BX975" i="8"/>
  <c r="BX976" i="8" a="1"/>
  <c r="BX976" i="8"/>
  <c r="BX977" i="8" a="1"/>
  <c r="BX977" i="8"/>
  <c r="BX978" i="8" a="1"/>
  <c r="BX978" i="8"/>
  <c r="BX979" i="8" a="1"/>
  <c r="BX979" i="8"/>
  <c r="BX980" i="8" a="1"/>
  <c r="BX980" i="8"/>
  <c r="BX981" i="8" a="1"/>
  <c r="BX981" i="8"/>
  <c r="BX982" i="8" a="1"/>
  <c r="BX982" i="8"/>
  <c r="BX983" i="8" a="1"/>
  <c r="BX983" i="8"/>
  <c r="BX984" i="8" a="1"/>
  <c r="BX984" i="8"/>
  <c r="BX985" i="8" a="1"/>
  <c r="BX985" i="8"/>
  <c r="BX986" i="8" a="1"/>
  <c r="BX986" i="8"/>
  <c r="BX987" i="8" a="1"/>
  <c r="BX987" i="8"/>
  <c r="BX988" i="8" a="1"/>
  <c r="BX988" i="8"/>
  <c r="BX989" i="8" a="1"/>
  <c r="BX989" i="8"/>
  <c r="BX990" i="8" a="1"/>
  <c r="BX990" i="8"/>
  <c r="BX991" i="8" a="1"/>
  <c r="BX991" i="8"/>
  <c r="BX992" i="8" a="1"/>
  <c r="BX992" i="8"/>
  <c r="BX993" i="8" a="1"/>
  <c r="BX993" i="8"/>
  <c r="BX994" i="8" a="1"/>
  <c r="BX994" i="8"/>
  <c r="BX995" i="8" a="1"/>
  <c r="BX995" i="8"/>
  <c r="BX996" i="8" a="1"/>
  <c r="BX996" i="8"/>
  <c r="BX997" i="8" a="1"/>
  <c r="BX997" i="8"/>
  <c r="BX998" i="8" a="1"/>
  <c r="BX998" i="8"/>
  <c r="BX999" i="8" a="1"/>
  <c r="BX999" i="8"/>
  <c r="BX1000" i="8" a="1"/>
  <c r="BX1000" i="8"/>
  <c r="BX1001" i="8" a="1"/>
  <c r="BX1001" i="8"/>
  <c r="BX1002" i="8" a="1"/>
  <c r="BX1002" i="8"/>
  <c r="BX1003" i="8" a="1"/>
  <c r="BX1003" i="8"/>
  <c r="BX1004" i="8" a="1"/>
  <c r="BX1004" i="8"/>
  <c r="BX1005" i="8" a="1"/>
  <c r="BX1005" i="8"/>
  <c r="BX1006" i="8" a="1"/>
  <c r="BX1006" i="8"/>
  <c r="BX1007" i="8" a="1"/>
  <c r="BX1007" i="8"/>
  <c r="BX1008" i="8" a="1"/>
  <c r="BX1008" i="8"/>
  <c r="BX1009" i="8" a="1"/>
  <c r="BX1009" i="8"/>
  <c r="BX1010" i="8" a="1"/>
  <c r="BX1010" i="8"/>
  <c r="BX1011" i="8" a="1"/>
  <c r="BX1011" i="8"/>
  <c r="BX1012" i="8" a="1"/>
  <c r="BX1012" i="8"/>
  <c r="BX1013" i="8" a="1"/>
  <c r="BX1013" i="8"/>
  <c r="BX1014" i="8" a="1"/>
  <c r="BX1014" i="8"/>
  <c r="BX1015" i="8" a="1"/>
  <c r="BX1015" i="8"/>
  <c r="BX1016" i="8" a="1"/>
  <c r="BX1016" i="8"/>
  <c r="BX1017" i="8" a="1"/>
  <c r="BX1017" i="8"/>
  <c r="BX1018" i="8" a="1"/>
  <c r="BX1018" i="8"/>
  <c r="BX1019" i="8" a="1"/>
  <c r="BX1019" i="8"/>
  <c r="BX1020" i="8" a="1"/>
  <c r="BX1020" i="8"/>
  <c r="BX1021" i="8" a="1"/>
  <c r="BX1021" i="8"/>
  <c r="BX1022" i="8" a="1"/>
  <c r="BX1022" i="8"/>
  <c r="BX1023" i="8" a="1"/>
  <c r="BX1023" i="8"/>
  <c r="BX1024" i="8" a="1"/>
  <c r="BX1024" i="8"/>
  <c r="BX1025" i="8" a="1"/>
  <c r="BX1025" i="8"/>
  <c r="BX1026" i="8" a="1"/>
  <c r="BX1026" i="8"/>
  <c r="BX1027" i="8" a="1"/>
  <c r="BX1027" i="8"/>
  <c r="BX1028" i="8" a="1"/>
  <c r="BX1028" i="8"/>
  <c r="BX1029" i="8" a="1"/>
  <c r="BX1029" i="8"/>
  <c r="BX1030" i="8" a="1"/>
  <c r="BX1030" i="8"/>
  <c r="BX1031" i="8" a="1"/>
  <c r="BX1031" i="8"/>
  <c r="BX1032" i="8" a="1"/>
  <c r="BX1032" i="8"/>
  <c r="BX1033" i="8" a="1"/>
  <c r="BX1033" i="8"/>
  <c r="BX1034" i="8" a="1"/>
  <c r="BX1034" i="8"/>
  <c r="BX1035" i="8" a="1"/>
  <c r="BX1035" i="8"/>
  <c r="BX1036" i="8" a="1"/>
  <c r="BX1036" i="8"/>
  <c r="BX1037" i="8" a="1"/>
  <c r="BX1037" i="8"/>
  <c r="BX1038" i="8" a="1"/>
  <c r="BX1038" i="8"/>
  <c r="BX1039" i="8" a="1"/>
  <c r="BX1039" i="8"/>
  <c r="BX1040" i="8" a="1"/>
  <c r="BX1040" i="8"/>
  <c r="BX1041" i="8" a="1"/>
  <c r="BX1041" i="8"/>
  <c r="BX1042" i="8" a="1"/>
  <c r="BX1042" i="8"/>
  <c r="BX1043" i="8" a="1"/>
  <c r="BX1043" i="8"/>
  <c r="BX1044" i="8" a="1"/>
  <c r="BX1044" i="8"/>
  <c r="BX1045" i="8" a="1"/>
  <c r="BX1045" i="8"/>
  <c r="BX1046" i="8" a="1"/>
  <c r="BX1046" i="8"/>
  <c r="BX1047" i="8" a="1"/>
  <c r="BX1047" i="8"/>
  <c r="BX1048" i="8" a="1"/>
  <c r="BX1048" i="8"/>
  <c r="BX1049" i="8" a="1"/>
  <c r="BX1049" i="8"/>
  <c r="BX1050" i="8" a="1"/>
  <c r="BX1050" i="8"/>
  <c r="BX1051" i="8" a="1"/>
  <c r="BX1051" i="8"/>
  <c r="BX1052" i="8" a="1"/>
  <c r="BX1052" i="8"/>
  <c r="BX1053" i="8" a="1"/>
  <c r="BX1053" i="8"/>
  <c r="BX1054" i="8" a="1"/>
  <c r="BX1054" i="8"/>
  <c r="BX1055" i="8" a="1"/>
  <c r="BX1055" i="8"/>
  <c r="BX1056" i="8" a="1"/>
  <c r="BX1056" i="8"/>
  <c r="BX1057" i="8" a="1"/>
  <c r="BX1057" i="8"/>
  <c r="BX1058" i="8" a="1"/>
  <c r="BX1058" i="8"/>
  <c r="BX1059" i="8" a="1"/>
  <c r="BX1059" i="8"/>
  <c r="BX1060" i="8" a="1"/>
  <c r="BX1060" i="8"/>
  <c r="BX1061" i="8" a="1"/>
  <c r="BX1061" i="8"/>
  <c r="BX1062" i="8" a="1"/>
  <c r="BX1062" i="8"/>
  <c r="BX1063" i="8" a="1"/>
  <c r="BX1063" i="8"/>
  <c r="BX1064" i="8" a="1"/>
  <c r="BX1064" i="8"/>
  <c r="BX1065" i="8" a="1"/>
  <c r="BX1065" i="8"/>
  <c r="BX1066" i="8" a="1"/>
  <c r="BX1066" i="8"/>
  <c r="BX1067" i="8" a="1"/>
  <c r="BX1067" i="8"/>
  <c r="BX1068" i="8" a="1"/>
  <c r="BX1068" i="8"/>
  <c r="BX1069" i="8" a="1"/>
  <c r="BX1069" i="8"/>
  <c r="BX1070" i="8" a="1"/>
  <c r="BX1070" i="8"/>
  <c r="BX1071" i="8" a="1"/>
  <c r="BX1071" i="8"/>
  <c r="BX1072" i="8" a="1"/>
  <c r="BX1072" i="8"/>
  <c r="BX1073" i="8" a="1"/>
  <c r="BX1073" i="8"/>
  <c r="BX1074" i="8" a="1"/>
  <c r="BX1074" i="8"/>
  <c r="BX1075" i="8" a="1"/>
  <c r="BX1075" i="8"/>
  <c r="BX1076" i="8" a="1"/>
  <c r="BX1076" i="8"/>
  <c r="BX1077" i="8" a="1"/>
  <c r="BX1077" i="8"/>
  <c r="BX1078" i="8" a="1"/>
  <c r="BX1078" i="8"/>
  <c r="BX1079" i="8" a="1"/>
  <c r="BX1079" i="8"/>
  <c r="BX1080" i="8" a="1"/>
  <c r="BX1080" i="8"/>
  <c r="BX1081" i="8" a="1"/>
  <c r="BX1081" i="8"/>
  <c r="BX1082" i="8" a="1"/>
  <c r="BX1082" i="8"/>
  <c r="BX1083" i="8" a="1"/>
  <c r="BX1083" i="8"/>
  <c r="BX1084" i="8" a="1"/>
  <c r="BX1084" i="8"/>
  <c r="BX1085" i="8" a="1"/>
  <c r="BX1085" i="8"/>
  <c r="BX1086" i="8" a="1"/>
  <c r="BX1086" i="8"/>
  <c r="BX1087" i="8" a="1"/>
  <c r="BX1087" i="8"/>
  <c r="BX1088" i="8" a="1"/>
  <c r="BX1088" i="8"/>
  <c r="BX1089" i="8" a="1"/>
  <c r="BX1089" i="8"/>
  <c r="BX1090" i="8" a="1"/>
  <c r="BX1090" i="8"/>
  <c r="BX1091" i="8" a="1"/>
  <c r="BX1091" i="8"/>
  <c r="BX1092" i="8" a="1"/>
  <c r="BX1092" i="8"/>
  <c r="BX1093" i="8" a="1"/>
  <c r="BX1093" i="8"/>
  <c r="BX1094" i="8" a="1"/>
  <c r="BX1094" i="8"/>
  <c r="BX1095" i="8" a="1"/>
  <c r="BX1095" i="8"/>
  <c r="BX1096" i="8" a="1"/>
  <c r="BX1096" i="8"/>
  <c r="BX1097" i="8" a="1"/>
  <c r="BX1097" i="8"/>
  <c r="BX1098" i="8" a="1"/>
  <c r="BX1098" i="8"/>
  <c r="BX1099" i="8" a="1"/>
  <c r="BX1099" i="8"/>
  <c r="BX1100" i="8" a="1"/>
  <c r="BX1100" i="8"/>
  <c r="BX1101" i="8" a="1"/>
  <c r="BX1101" i="8"/>
  <c r="BX1102" i="8" a="1"/>
  <c r="BX1102" i="8"/>
  <c r="BX1103" i="8" a="1"/>
  <c r="BX1103" i="8"/>
  <c r="BX1104" i="8" a="1"/>
  <c r="BX1104" i="8"/>
  <c r="BX1105" i="8" a="1"/>
  <c r="BX1105" i="8"/>
  <c r="BX1106" i="8" a="1"/>
  <c r="BX1106" i="8"/>
  <c r="BX1107" i="8" a="1"/>
  <c r="BX1107" i="8"/>
  <c r="BX1108" i="8" a="1"/>
  <c r="BX1108" i="8"/>
  <c r="BX1109" i="8" a="1"/>
  <c r="BX1109" i="8"/>
  <c r="BX1110" i="8" a="1"/>
  <c r="BX1110" i="8"/>
  <c r="BX1111" i="8" a="1"/>
  <c r="BX1111" i="8"/>
  <c r="BX1112" i="8" a="1"/>
  <c r="BX1112" i="8"/>
  <c r="BX1113" i="8" a="1"/>
  <c r="BX1113" i="8"/>
  <c r="BX1114" i="8" a="1"/>
  <c r="BX1114" i="8"/>
  <c r="BX1115" i="8" a="1"/>
  <c r="BX1115" i="8"/>
  <c r="BX1116" i="8" a="1"/>
  <c r="BX1116" i="8"/>
  <c r="BX1117" i="8" a="1"/>
  <c r="BX1117" i="8"/>
  <c r="BX1118" i="8" a="1"/>
  <c r="BX1118" i="8"/>
  <c r="BX1119" i="8" a="1"/>
  <c r="BX1119" i="8"/>
  <c r="BX1120" i="8" a="1"/>
  <c r="BX1120" i="8"/>
  <c r="BX1121" i="8" a="1"/>
  <c r="BX1121" i="8"/>
  <c r="BX1122" i="8" a="1"/>
  <c r="BX1122" i="8"/>
  <c r="BX1123" i="8" a="1"/>
  <c r="BX1123" i="8"/>
  <c r="BX1124" i="8" a="1"/>
  <c r="BX1124" i="8"/>
  <c r="BX1125" i="8" a="1"/>
  <c r="BX1125" i="8"/>
  <c r="BX1126" i="8" a="1"/>
  <c r="BX1126" i="8"/>
  <c r="BX1127" i="8" a="1"/>
  <c r="BX1127" i="8"/>
  <c r="BX1128" i="8" a="1"/>
  <c r="BX1128" i="8"/>
  <c r="BX1129" i="8" a="1"/>
  <c r="BX1129" i="8"/>
  <c r="BX1130" i="8" a="1"/>
  <c r="BX1130" i="8"/>
  <c r="BX1131" i="8" a="1"/>
  <c r="BX1131" i="8"/>
  <c r="BX1132" i="8" a="1"/>
  <c r="BX1132" i="8"/>
  <c r="BX1133" i="8" a="1"/>
  <c r="BX1133" i="8"/>
  <c r="BX1134" i="8" a="1"/>
  <c r="BX1134" i="8"/>
  <c r="BX1135" i="8" a="1"/>
  <c r="BX1135" i="8"/>
  <c r="BX1136" i="8" a="1"/>
  <c r="BX1136" i="8"/>
  <c r="BX1137" i="8" a="1"/>
  <c r="BX1137" i="8"/>
  <c r="BX1138" i="8" a="1"/>
  <c r="BX1138" i="8"/>
  <c r="BX1139" i="8" a="1"/>
  <c r="BX1139" i="8"/>
  <c r="BX1140" i="8" a="1"/>
  <c r="BX1140" i="8"/>
  <c r="BX1141" i="8" a="1"/>
  <c r="BX1141" i="8"/>
  <c r="BX1142" i="8" a="1"/>
  <c r="BX1142" i="8"/>
  <c r="BX1143" i="8" a="1"/>
  <c r="BX1143" i="8"/>
  <c r="BX1144" i="8" a="1"/>
  <c r="BX1144" i="8"/>
  <c r="BX1145" i="8" a="1"/>
  <c r="BX1145" i="8"/>
  <c r="BX1146" i="8" a="1"/>
  <c r="BX1146" i="8"/>
  <c r="BX1147" i="8" a="1"/>
  <c r="BX1147" i="8"/>
  <c r="BX1148" i="8" a="1"/>
  <c r="BX1148" i="8"/>
  <c r="BX1149" i="8" a="1"/>
  <c r="BX1149" i="8"/>
  <c r="BX1150" i="8" a="1"/>
  <c r="BX1150" i="8"/>
  <c r="BX1151" i="8" a="1"/>
  <c r="BX1151" i="8"/>
  <c r="BX1152" i="8" a="1"/>
  <c r="BX1152" i="8"/>
  <c r="BX1153" i="8" a="1"/>
  <c r="BX1153" i="8"/>
  <c r="BX1154" i="8" a="1"/>
  <c r="BX1154" i="8"/>
  <c r="BX1155" i="8" a="1"/>
  <c r="BX1155" i="8"/>
  <c r="BX1156" i="8" a="1"/>
  <c r="BX1156" i="8"/>
  <c r="BX1157" i="8" a="1"/>
  <c r="BX1157" i="8"/>
  <c r="BX1158" i="8" a="1"/>
  <c r="BX1158" i="8"/>
  <c r="BX1159" i="8" a="1"/>
  <c r="BX1159" i="8"/>
  <c r="BX1160" i="8" a="1"/>
  <c r="BX1160" i="8"/>
  <c r="BX1161" i="8" a="1"/>
  <c r="BX1161" i="8"/>
  <c r="BX1162" i="8" a="1"/>
  <c r="BX1162" i="8"/>
  <c r="BX1163" i="8" a="1"/>
  <c r="BX1163" i="8"/>
  <c r="BX1164" i="8" a="1"/>
  <c r="BX1164" i="8"/>
  <c r="BX1165" i="8" a="1"/>
  <c r="BX1165" i="8"/>
  <c r="BX1166" i="8" a="1"/>
  <c r="BX1166" i="8"/>
  <c r="BX1167" i="8" a="1"/>
  <c r="BX1167" i="8"/>
  <c r="BX1168" i="8" a="1"/>
  <c r="BX1168" i="8"/>
  <c r="BX1169" i="8" a="1"/>
  <c r="BX1169" i="8"/>
  <c r="BX1170" i="8" a="1"/>
  <c r="BX1170" i="8"/>
  <c r="BX1171" i="8" a="1"/>
  <c r="BX1171" i="8"/>
  <c r="BX1172" i="8" a="1"/>
  <c r="BX1172" i="8"/>
  <c r="BX1173" i="8" a="1"/>
  <c r="BX1173" i="8"/>
  <c r="BX1174" i="8" a="1"/>
  <c r="BX1174" i="8"/>
  <c r="BX1175" i="8" a="1"/>
  <c r="BX1175" i="8"/>
  <c r="BX1176" i="8" a="1"/>
  <c r="BX1176" i="8"/>
  <c r="BX1177" i="8" a="1"/>
  <c r="BX1177" i="8"/>
  <c r="BX1178" i="8" a="1"/>
  <c r="BX1178" i="8"/>
  <c r="BX1179" i="8" a="1"/>
  <c r="BX1179" i="8"/>
  <c r="BX1180" i="8" a="1"/>
  <c r="BX1180" i="8"/>
  <c r="BX1181" i="8" a="1"/>
  <c r="BX1181" i="8"/>
  <c r="BX1182" i="8" a="1"/>
  <c r="BX1182" i="8"/>
  <c r="BX1183" i="8" a="1"/>
  <c r="BX1183" i="8"/>
  <c r="BX1184" i="8" a="1"/>
  <c r="BX1184" i="8"/>
  <c r="BX1185" i="8" a="1"/>
  <c r="BX1185" i="8"/>
  <c r="BX1186" i="8" a="1"/>
  <c r="BX1186" i="8"/>
  <c r="BX1187" i="8" a="1"/>
  <c r="BX1187" i="8"/>
  <c r="BX1188" i="8" a="1"/>
  <c r="BX1188" i="8"/>
  <c r="BX1189" i="8" a="1"/>
  <c r="BX1189" i="8"/>
  <c r="BX1190" i="8" a="1"/>
  <c r="BX1190" i="8"/>
  <c r="BX1191" i="8" a="1"/>
  <c r="BX1191" i="8"/>
  <c r="BX1192" i="8" a="1"/>
  <c r="BX1192" i="8"/>
  <c r="BX1193" i="8" a="1"/>
  <c r="BX1193" i="8"/>
  <c r="BX1194" i="8" a="1"/>
  <c r="BX1194" i="8"/>
  <c r="BX1195" i="8" a="1"/>
  <c r="BX1195" i="8"/>
  <c r="BW67" i="8" a="1"/>
  <c r="BW67" i="8"/>
  <c r="BW68" i="8" a="1"/>
  <c r="BW68" i="8"/>
  <c r="BW69" i="8" a="1"/>
  <c r="BW69" i="8"/>
  <c r="BW70" i="8" a="1"/>
  <c r="BW70" i="8"/>
  <c r="BW71" i="8" a="1"/>
  <c r="BW71" i="8"/>
  <c r="BW72" i="8" a="1"/>
  <c r="BW72" i="8"/>
  <c r="BW73" i="8" a="1"/>
  <c r="BW73" i="8"/>
  <c r="BW74" i="8" a="1"/>
  <c r="BW74" i="8"/>
  <c r="BW75" i="8" a="1"/>
  <c r="BW75" i="8"/>
  <c r="BW76" i="8" a="1"/>
  <c r="BW76" i="8"/>
  <c r="BW77" i="8" a="1"/>
  <c r="BW77" i="8"/>
  <c r="BW78" i="8" a="1"/>
  <c r="BW78" i="8"/>
  <c r="BW79" i="8" a="1"/>
  <c r="BW79" i="8"/>
  <c r="BW80" i="8" a="1"/>
  <c r="BW80" i="8"/>
  <c r="BW81" i="8" a="1"/>
  <c r="BW81" i="8"/>
  <c r="BW82" i="8" a="1"/>
  <c r="BW82" i="8"/>
  <c r="BW83" i="8" a="1"/>
  <c r="BW83" i="8"/>
  <c r="BW84" i="8" a="1"/>
  <c r="BW84" i="8"/>
  <c r="BW85" i="8" a="1"/>
  <c r="BW85" i="8"/>
  <c r="BW86" i="8" a="1"/>
  <c r="BW86" i="8"/>
  <c r="BW87" i="8" a="1"/>
  <c r="BW87" i="8"/>
  <c r="BW88" i="8" a="1"/>
  <c r="BW88" i="8"/>
  <c r="BW89" i="8" a="1"/>
  <c r="BW89" i="8"/>
  <c r="BW90" i="8" a="1"/>
  <c r="BW90" i="8"/>
  <c r="BW91" i="8" a="1"/>
  <c r="BW91" i="8"/>
  <c r="BW92" i="8" a="1"/>
  <c r="BW92" i="8"/>
  <c r="BW93" i="8" a="1"/>
  <c r="BW93" i="8"/>
  <c r="BW94" i="8" a="1"/>
  <c r="BW94" i="8"/>
  <c r="BW95" i="8" a="1"/>
  <c r="BW95" i="8"/>
  <c r="BW96" i="8" a="1"/>
  <c r="BW96" i="8"/>
  <c r="BW97" i="8" a="1"/>
  <c r="BW97" i="8"/>
  <c r="BW98" i="8" a="1"/>
  <c r="BW98" i="8"/>
  <c r="BW99" i="8" a="1"/>
  <c r="BW99" i="8"/>
  <c r="BW100" i="8" a="1"/>
  <c r="BW100" i="8"/>
  <c r="BW101" i="8" a="1"/>
  <c r="BW101" i="8"/>
  <c r="BW102" i="8" a="1"/>
  <c r="BW102" i="8"/>
  <c r="BW103" i="8" a="1"/>
  <c r="BW103" i="8"/>
  <c r="BW104" i="8" a="1"/>
  <c r="BW104" i="8"/>
  <c r="BW105" i="8" a="1"/>
  <c r="BW105" i="8"/>
  <c r="BW106" i="8" a="1"/>
  <c r="BW106" i="8"/>
  <c r="BW107" i="8" a="1"/>
  <c r="BW107" i="8"/>
  <c r="BW108" i="8" a="1"/>
  <c r="BW108" i="8"/>
  <c r="BW109" i="8" a="1"/>
  <c r="BW109" i="8"/>
  <c r="BW110" i="8" a="1"/>
  <c r="BW110" i="8"/>
  <c r="BW111" i="8" a="1"/>
  <c r="BW111" i="8"/>
  <c r="BW112" i="8" a="1"/>
  <c r="BW112" i="8"/>
  <c r="BW113" i="8" a="1"/>
  <c r="BW113" i="8"/>
  <c r="BW114" i="8" a="1"/>
  <c r="BW114" i="8"/>
  <c r="BW115" i="8" a="1"/>
  <c r="BW115" i="8"/>
  <c r="BW116" i="8" a="1"/>
  <c r="BW116" i="8"/>
  <c r="BW117" i="8" a="1"/>
  <c r="BW117" i="8"/>
  <c r="BW118" i="8" a="1"/>
  <c r="BW118" i="8"/>
  <c r="BW119" i="8" a="1"/>
  <c r="BW119" i="8"/>
  <c r="BW120" i="8" a="1"/>
  <c r="BW120" i="8"/>
  <c r="BW121" i="8" a="1"/>
  <c r="BW121" i="8"/>
  <c r="BW122" i="8" a="1"/>
  <c r="BW122" i="8"/>
  <c r="BW123" i="8" a="1"/>
  <c r="BW123" i="8"/>
  <c r="BW124" i="8" a="1"/>
  <c r="BW124" i="8"/>
  <c r="BW125" i="8" a="1"/>
  <c r="BW125" i="8"/>
  <c r="BW126" i="8" a="1"/>
  <c r="BW126" i="8"/>
  <c r="BW127" i="8" a="1"/>
  <c r="BW127" i="8"/>
  <c r="BW128" i="8" a="1"/>
  <c r="BW128" i="8"/>
  <c r="BW129" i="8" a="1"/>
  <c r="BW129" i="8"/>
  <c r="BW130" i="8" a="1"/>
  <c r="BW130" i="8"/>
  <c r="BW131" i="8" a="1"/>
  <c r="BW131" i="8"/>
  <c r="BW132" i="8" a="1"/>
  <c r="BW132" i="8"/>
  <c r="BW133" i="8" a="1"/>
  <c r="BW133" i="8"/>
  <c r="BW134" i="8" a="1"/>
  <c r="BW134" i="8"/>
  <c r="BW135" i="8" a="1"/>
  <c r="BW135" i="8"/>
  <c r="BW136" i="8" a="1"/>
  <c r="BW136" i="8"/>
  <c r="BW137" i="8" a="1"/>
  <c r="BW137" i="8"/>
  <c r="BW138" i="8" a="1"/>
  <c r="BW138" i="8"/>
  <c r="BW139" i="8" a="1"/>
  <c r="BW139" i="8"/>
  <c r="BW140" i="8" a="1"/>
  <c r="BW140" i="8"/>
  <c r="BW141" i="8" a="1"/>
  <c r="BW141" i="8"/>
  <c r="BW142" i="8" a="1"/>
  <c r="BW142" i="8"/>
  <c r="BW143" i="8" a="1"/>
  <c r="BW143" i="8"/>
  <c r="BW144" i="8" a="1"/>
  <c r="BW144" i="8"/>
  <c r="BW145" i="8" a="1"/>
  <c r="BW145" i="8"/>
  <c r="BW146" i="8" a="1"/>
  <c r="BW146" i="8"/>
  <c r="BW147" i="8" a="1"/>
  <c r="BW147" i="8"/>
  <c r="BW148" i="8" a="1"/>
  <c r="BW148" i="8"/>
  <c r="BW149" i="8" a="1"/>
  <c r="BW149" i="8"/>
  <c r="BW150" i="8" a="1"/>
  <c r="BW150" i="8"/>
  <c r="BW151" i="8" a="1"/>
  <c r="BW151" i="8"/>
  <c r="BW152" i="8" a="1"/>
  <c r="BW152" i="8"/>
  <c r="BW153" i="8" a="1"/>
  <c r="BW153" i="8"/>
  <c r="BW154" i="8" a="1"/>
  <c r="BW154" i="8"/>
  <c r="BW155" i="8" a="1"/>
  <c r="BW155" i="8"/>
  <c r="BW156" i="8" a="1"/>
  <c r="BW156" i="8"/>
  <c r="BW157" i="8" a="1"/>
  <c r="BW157" i="8"/>
  <c r="BW158" i="8" a="1"/>
  <c r="BW158" i="8"/>
  <c r="BW159" i="8" a="1"/>
  <c r="BW159" i="8"/>
  <c r="BW160" i="8" a="1"/>
  <c r="BW160" i="8"/>
  <c r="BW161" i="8" a="1"/>
  <c r="BW161" i="8"/>
  <c r="BW162" i="8" a="1"/>
  <c r="BW162" i="8"/>
  <c r="BW163" i="8" a="1"/>
  <c r="BW163" i="8"/>
  <c r="BW164" i="8" a="1"/>
  <c r="BW164" i="8"/>
  <c r="BW165" i="8" a="1"/>
  <c r="BW165" i="8"/>
  <c r="BW166" i="8" a="1"/>
  <c r="BW166" i="8"/>
  <c r="BW167" i="8" a="1"/>
  <c r="BW167" i="8"/>
  <c r="BW168" i="8" a="1"/>
  <c r="BW168" i="8"/>
  <c r="BW169" i="8" a="1"/>
  <c r="BW169" i="8"/>
  <c r="BW170" i="8" a="1"/>
  <c r="BW170" i="8"/>
  <c r="BW171" i="8" a="1"/>
  <c r="BW171" i="8"/>
  <c r="BW172" i="8" a="1"/>
  <c r="BW172" i="8"/>
  <c r="BW173" i="8" a="1"/>
  <c r="BW173" i="8"/>
  <c r="BW174" i="8" a="1"/>
  <c r="BW174" i="8"/>
  <c r="BW175" i="8" a="1"/>
  <c r="BW175" i="8"/>
  <c r="BW176" i="8" a="1"/>
  <c r="BW176" i="8"/>
  <c r="BW177" i="8" a="1"/>
  <c r="BW177" i="8"/>
  <c r="BW178" i="8" a="1"/>
  <c r="BW178" i="8"/>
  <c r="BW179" i="8" a="1"/>
  <c r="BW179" i="8"/>
  <c r="BW180" i="8" a="1"/>
  <c r="BW180" i="8"/>
  <c r="BW181" i="8" a="1"/>
  <c r="BW181" i="8"/>
  <c r="BW182" i="8" a="1"/>
  <c r="BW182" i="8"/>
  <c r="BW183" i="8" a="1"/>
  <c r="BW183" i="8"/>
  <c r="BW184" i="8" a="1"/>
  <c r="BW184" i="8"/>
  <c r="BW185" i="8" a="1"/>
  <c r="BW185" i="8"/>
  <c r="BW186" i="8" a="1"/>
  <c r="BW186" i="8"/>
  <c r="BW187" i="8" a="1"/>
  <c r="BW187" i="8"/>
  <c r="BW188" i="8" a="1"/>
  <c r="BW188" i="8"/>
  <c r="BW189" i="8" a="1"/>
  <c r="BW189" i="8"/>
  <c r="BW190" i="8" a="1"/>
  <c r="BW190" i="8"/>
  <c r="BW191" i="8" a="1"/>
  <c r="BW191" i="8"/>
  <c r="BW192" i="8" a="1"/>
  <c r="BW192" i="8"/>
  <c r="BW193" i="8" a="1"/>
  <c r="BW193" i="8"/>
  <c r="BW194" i="8" a="1"/>
  <c r="BW194" i="8"/>
  <c r="BW195" i="8" a="1"/>
  <c r="BW195" i="8"/>
  <c r="BW196" i="8" a="1"/>
  <c r="BW196" i="8"/>
  <c r="BW197" i="8" a="1"/>
  <c r="BW197" i="8"/>
  <c r="BW198" i="8" a="1"/>
  <c r="BW198" i="8"/>
  <c r="BW199" i="8" a="1"/>
  <c r="BW199" i="8"/>
  <c r="BW200" i="8" a="1"/>
  <c r="BW200" i="8"/>
  <c r="BW201" i="8" a="1"/>
  <c r="BW201" i="8"/>
  <c r="BW202" i="8" a="1"/>
  <c r="BW202" i="8"/>
  <c r="BW203" i="8" a="1"/>
  <c r="BW203" i="8"/>
  <c r="BW204" i="8" a="1"/>
  <c r="BW204" i="8"/>
  <c r="BW205" i="8" a="1"/>
  <c r="BW205" i="8"/>
  <c r="BW206" i="8" a="1"/>
  <c r="BW206" i="8"/>
  <c r="BW207" i="8" a="1"/>
  <c r="BW207" i="8"/>
  <c r="BW208" i="8" a="1"/>
  <c r="BW208" i="8"/>
  <c r="BW209" i="8" a="1"/>
  <c r="BW209" i="8"/>
  <c r="BW210" i="8" a="1"/>
  <c r="BW210" i="8"/>
  <c r="BW211" i="8" a="1"/>
  <c r="BW211" i="8"/>
  <c r="BW212" i="8" a="1"/>
  <c r="BW212" i="8"/>
  <c r="BW213" i="8" a="1"/>
  <c r="BW213" i="8"/>
  <c r="BW214" i="8" a="1"/>
  <c r="BW214" i="8"/>
  <c r="BW215" i="8" a="1"/>
  <c r="BW215" i="8"/>
  <c r="BW216" i="8" a="1"/>
  <c r="BW216" i="8"/>
  <c r="BW217" i="8" a="1"/>
  <c r="BW217" i="8"/>
  <c r="BW218" i="8" a="1"/>
  <c r="BW218" i="8"/>
  <c r="BW219" i="8" a="1"/>
  <c r="BW219" i="8"/>
  <c r="BW220" i="8" a="1"/>
  <c r="BW220" i="8"/>
  <c r="BW221" i="8" a="1"/>
  <c r="BW221" i="8"/>
  <c r="BW222" i="8" a="1"/>
  <c r="BW222" i="8"/>
  <c r="BW223" i="8" a="1"/>
  <c r="BW223" i="8"/>
  <c r="BW224" i="8" a="1"/>
  <c r="BW224" i="8"/>
  <c r="BW225" i="8" a="1"/>
  <c r="BW225" i="8"/>
  <c r="BW226" i="8" a="1"/>
  <c r="BW226" i="8"/>
  <c r="BW227" i="8" a="1"/>
  <c r="BW227" i="8"/>
  <c r="BW228" i="8" a="1"/>
  <c r="BW228" i="8"/>
  <c r="BW229" i="8" a="1"/>
  <c r="BW229" i="8"/>
  <c r="BW230" i="8" a="1"/>
  <c r="BW230" i="8"/>
  <c r="BW231" i="8" a="1"/>
  <c r="BW231" i="8"/>
  <c r="BW232" i="8" a="1"/>
  <c r="BW232" i="8"/>
  <c r="BW233" i="8" a="1"/>
  <c r="BW233" i="8"/>
  <c r="BW234" i="8" a="1"/>
  <c r="BW234" i="8"/>
  <c r="BW235" i="8" a="1"/>
  <c r="BW235" i="8"/>
  <c r="BW236" i="8" a="1"/>
  <c r="BW236" i="8"/>
  <c r="BW237" i="8" a="1"/>
  <c r="BW237" i="8"/>
  <c r="BW238" i="8" a="1"/>
  <c r="BW238" i="8"/>
  <c r="BW239" i="8" a="1"/>
  <c r="BW239" i="8"/>
  <c r="BW240" i="8" a="1"/>
  <c r="BW240" i="8"/>
  <c r="BW241" i="8" a="1"/>
  <c r="BW241" i="8"/>
  <c r="BW242" i="8" a="1"/>
  <c r="BW242" i="8"/>
  <c r="BW243" i="8" a="1"/>
  <c r="BW243" i="8"/>
  <c r="BW244" i="8" a="1"/>
  <c r="BW244" i="8"/>
  <c r="BW245" i="8" a="1"/>
  <c r="BW245" i="8"/>
  <c r="BW246" i="8" a="1"/>
  <c r="BW246" i="8"/>
  <c r="BW247" i="8" a="1"/>
  <c r="BW247" i="8"/>
  <c r="BW248" i="8" a="1"/>
  <c r="BW248" i="8"/>
  <c r="BW249" i="8" a="1"/>
  <c r="BW249" i="8"/>
  <c r="BW250" i="8" a="1"/>
  <c r="BW250" i="8"/>
  <c r="BW251" i="8" a="1"/>
  <c r="BW251" i="8"/>
  <c r="BW252" i="8" a="1"/>
  <c r="BW252" i="8"/>
  <c r="BW253" i="8" a="1"/>
  <c r="BW253" i="8"/>
  <c r="BW254" i="8" a="1"/>
  <c r="BW254" i="8"/>
  <c r="BW255" i="8" a="1"/>
  <c r="BW255" i="8"/>
  <c r="BW256" i="8" a="1"/>
  <c r="BW256" i="8"/>
  <c r="BW257" i="8" a="1"/>
  <c r="BW257" i="8"/>
  <c r="BW258" i="8" a="1"/>
  <c r="BW258" i="8"/>
  <c r="BW259" i="8" a="1"/>
  <c r="BW259" i="8"/>
  <c r="BW260" i="8" a="1"/>
  <c r="BW260" i="8"/>
  <c r="BW261" i="8" a="1"/>
  <c r="BW261" i="8"/>
  <c r="BW262" i="8" a="1"/>
  <c r="BW262" i="8"/>
  <c r="BW263" i="8" a="1"/>
  <c r="BW263" i="8"/>
  <c r="BW264" i="8" a="1"/>
  <c r="BW264" i="8"/>
  <c r="BW265" i="8" a="1"/>
  <c r="BW265" i="8"/>
  <c r="BW266" i="8" a="1"/>
  <c r="BW266" i="8"/>
  <c r="BW267" i="8" a="1"/>
  <c r="BW267" i="8"/>
  <c r="BW268" i="8" a="1"/>
  <c r="BW268" i="8"/>
  <c r="BW269" i="8" a="1"/>
  <c r="BW269" i="8"/>
  <c r="BW270" i="8" a="1"/>
  <c r="BW270" i="8"/>
  <c r="BW271" i="8" a="1"/>
  <c r="BW271" i="8"/>
  <c r="BW272" i="8" a="1"/>
  <c r="BW272" i="8"/>
  <c r="BW273" i="8" a="1"/>
  <c r="BW273" i="8"/>
  <c r="BW274" i="8" a="1"/>
  <c r="BW274" i="8"/>
  <c r="BW275" i="8" a="1"/>
  <c r="BW275" i="8"/>
  <c r="BW276" i="8" a="1"/>
  <c r="BW276" i="8"/>
  <c r="BW277" i="8" a="1"/>
  <c r="BW277" i="8"/>
  <c r="BW278" i="8" a="1"/>
  <c r="BW278" i="8"/>
  <c r="BW279" i="8" a="1"/>
  <c r="BW279" i="8"/>
  <c r="BW280" i="8" a="1"/>
  <c r="BW280" i="8"/>
  <c r="BW281" i="8" a="1"/>
  <c r="BW281" i="8"/>
  <c r="BW282" i="8" a="1"/>
  <c r="BW282" i="8"/>
  <c r="BW283" i="8" a="1"/>
  <c r="BW283" i="8"/>
  <c r="BW284" i="8" a="1"/>
  <c r="BW284" i="8"/>
  <c r="BW285" i="8" a="1"/>
  <c r="BW285" i="8"/>
  <c r="BW286" i="8" a="1"/>
  <c r="BW286" i="8"/>
  <c r="BW287" i="8" a="1"/>
  <c r="BW287" i="8"/>
  <c r="BW288" i="8" a="1"/>
  <c r="BW288" i="8"/>
  <c r="BW289" i="8" a="1"/>
  <c r="BW289" i="8"/>
  <c r="BW290" i="8" a="1"/>
  <c r="BW290" i="8"/>
  <c r="BW291" i="8" a="1"/>
  <c r="BW291" i="8"/>
  <c r="BW292" i="8" a="1"/>
  <c r="BW292" i="8"/>
  <c r="BW293" i="8" a="1"/>
  <c r="BW293" i="8"/>
  <c r="BW294" i="8" a="1"/>
  <c r="BW294" i="8"/>
  <c r="BW295" i="8" a="1"/>
  <c r="BW295" i="8"/>
  <c r="BW296" i="8" a="1"/>
  <c r="BW296" i="8"/>
  <c r="BW297" i="8" a="1"/>
  <c r="BW297" i="8"/>
  <c r="BW298" i="8" a="1"/>
  <c r="BW298" i="8"/>
  <c r="BW299" i="8" a="1"/>
  <c r="BW299" i="8"/>
  <c r="BW300" i="8" a="1"/>
  <c r="BW300" i="8"/>
  <c r="BW301" i="8" a="1"/>
  <c r="BW301" i="8"/>
  <c r="BW302" i="8" a="1"/>
  <c r="BW302" i="8"/>
  <c r="BW303" i="8" a="1"/>
  <c r="BW303" i="8"/>
  <c r="BW304" i="8" a="1"/>
  <c r="BW304" i="8"/>
  <c r="BW305" i="8" a="1"/>
  <c r="BW305" i="8"/>
  <c r="BW306" i="8" a="1"/>
  <c r="BW306" i="8"/>
  <c r="BW307" i="8" a="1"/>
  <c r="BW307" i="8"/>
  <c r="BW308" i="8" a="1"/>
  <c r="BW308" i="8"/>
  <c r="BW309" i="8" a="1"/>
  <c r="BW309" i="8"/>
  <c r="BW310" i="8" a="1"/>
  <c r="BW310" i="8"/>
  <c r="BW311" i="8" a="1"/>
  <c r="BW311" i="8"/>
  <c r="BW312" i="8" a="1"/>
  <c r="BW312" i="8"/>
  <c r="BW313" i="8" a="1"/>
  <c r="BW313" i="8"/>
  <c r="BW314" i="8" a="1"/>
  <c r="BW314" i="8"/>
  <c r="BW315" i="8" a="1"/>
  <c r="BW315" i="8"/>
  <c r="BW316" i="8" a="1"/>
  <c r="BW316" i="8"/>
  <c r="BW317" i="8" a="1"/>
  <c r="BW317" i="8"/>
  <c r="BW318" i="8" a="1"/>
  <c r="BW318" i="8"/>
  <c r="BW319" i="8" a="1"/>
  <c r="BW319" i="8"/>
  <c r="BW320" i="8" a="1"/>
  <c r="BW320" i="8"/>
  <c r="BW321" i="8" a="1"/>
  <c r="BW321" i="8"/>
  <c r="BW322" i="8" a="1"/>
  <c r="BW322" i="8"/>
  <c r="BW323" i="8" a="1"/>
  <c r="BW323" i="8"/>
  <c r="BW324" i="8" a="1"/>
  <c r="BW324" i="8"/>
  <c r="BW325" i="8" a="1"/>
  <c r="BW325" i="8"/>
  <c r="BW326" i="8" a="1"/>
  <c r="BW326" i="8"/>
  <c r="BW327" i="8" a="1"/>
  <c r="BW327" i="8"/>
  <c r="BW328" i="8" a="1"/>
  <c r="BW328" i="8"/>
  <c r="BW329" i="8" a="1"/>
  <c r="BW329" i="8"/>
  <c r="BW330" i="8" a="1"/>
  <c r="BW330" i="8"/>
  <c r="BW331" i="8" a="1"/>
  <c r="BW331" i="8"/>
  <c r="BW332" i="8" a="1"/>
  <c r="BW332" i="8"/>
  <c r="BW333" i="8" a="1"/>
  <c r="BW333" i="8"/>
  <c r="BW334" i="8" a="1"/>
  <c r="BW334" i="8"/>
  <c r="BW335" i="8" a="1"/>
  <c r="BW335" i="8"/>
  <c r="BW336" i="8" a="1"/>
  <c r="BW336" i="8"/>
  <c r="BW337" i="8" a="1"/>
  <c r="BW337" i="8"/>
  <c r="BW338" i="8" a="1"/>
  <c r="BW338" i="8"/>
  <c r="BW339" i="8" a="1"/>
  <c r="BW339" i="8"/>
  <c r="BW340" i="8" a="1"/>
  <c r="BW340" i="8"/>
  <c r="BW341" i="8" a="1"/>
  <c r="BW341" i="8"/>
  <c r="BW342" i="8" a="1"/>
  <c r="BW342" i="8"/>
  <c r="BW343" i="8" a="1"/>
  <c r="BW343" i="8"/>
  <c r="BW344" i="8" a="1"/>
  <c r="BW344" i="8"/>
  <c r="BW345" i="8" a="1"/>
  <c r="BW345" i="8"/>
  <c r="BW346" i="8" a="1"/>
  <c r="BW346" i="8"/>
  <c r="BW347" i="8" a="1"/>
  <c r="BW347" i="8"/>
  <c r="BW348" i="8" a="1"/>
  <c r="BW348" i="8"/>
  <c r="BW349" i="8" a="1"/>
  <c r="BW349" i="8"/>
  <c r="BW350" i="8" a="1"/>
  <c r="BW350" i="8"/>
  <c r="BW351" i="8" a="1"/>
  <c r="BW351" i="8"/>
  <c r="BW352" i="8" a="1"/>
  <c r="BW352" i="8"/>
  <c r="BW353" i="8" a="1"/>
  <c r="BW353" i="8"/>
  <c r="BW354" i="8" a="1"/>
  <c r="BW354" i="8"/>
  <c r="BW355" i="8" a="1"/>
  <c r="BW355" i="8"/>
  <c r="BW356" i="8" a="1"/>
  <c r="BW356" i="8"/>
  <c r="BW357" i="8" a="1"/>
  <c r="BW357" i="8"/>
  <c r="BW358" i="8" a="1"/>
  <c r="BW358" i="8"/>
  <c r="BW359" i="8" a="1"/>
  <c r="BW359" i="8"/>
  <c r="BW360" i="8" a="1"/>
  <c r="BW360" i="8"/>
  <c r="BW361" i="8" a="1"/>
  <c r="BW361" i="8"/>
  <c r="BW362" i="8" a="1"/>
  <c r="BW362" i="8"/>
  <c r="BW363" i="8" a="1"/>
  <c r="BW363" i="8"/>
  <c r="BW364" i="8" a="1"/>
  <c r="BW364" i="8"/>
  <c r="BW365" i="8" a="1"/>
  <c r="BW365" i="8"/>
  <c r="BW366" i="8" a="1"/>
  <c r="BW366" i="8"/>
  <c r="BW367" i="8" a="1"/>
  <c r="BW367" i="8"/>
  <c r="BW368" i="8" a="1"/>
  <c r="BW368" i="8"/>
  <c r="BW369" i="8" a="1"/>
  <c r="BW369" i="8"/>
  <c r="BW370" i="8" a="1"/>
  <c r="BW370" i="8"/>
  <c r="BW371" i="8" a="1"/>
  <c r="BW371" i="8"/>
  <c r="BW372" i="8" a="1"/>
  <c r="BW372" i="8"/>
  <c r="BW373" i="8" a="1"/>
  <c r="BW373" i="8"/>
  <c r="BW374" i="8" a="1"/>
  <c r="BW374" i="8"/>
  <c r="BW375" i="8" a="1"/>
  <c r="BW375" i="8"/>
  <c r="BW376" i="8" a="1"/>
  <c r="BW376" i="8"/>
  <c r="BW377" i="8" a="1"/>
  <c r="BW377" i="8"/>
  <c r="BW378" i="8" a="1"/>
  <c r="BW378" i="8"/>
  <c r="BW379" i="8" a="1"/>
  <c r="BW379" i="8"/>
  <c r="BW380" i="8" a="1"/>
  <c r="BW380" i="8"/>
  <c r="BW381" i="8" a="1"/>
  <c r="BW381" i="8"/>
  <c r="BW382" i="8" a="1"/>
  <c r="BW382" i="8"/>
  <c r="BW383" i="8" a="1"/>
  <c r="BW383" i="8"/>
  <c r="BW384" i="8" a="1"/>
  <c r="BW384" i="8"/>
  <c r="BW385" i="8" a="1"/>
  <c r="BW385" i="8"/>
  <c r="BW386" i="8" a="1"/>
  <c r="BW386" i="8"/>
  <c r="BW387" i="8" a="1"/>
  <c r="BW387" i="8"/>
  <c r="BW388" i="8" a="1"/>
  <c r="BW388" i="8"/>
  <c r="BW389" i="8" a="1"/>
  <c r="BW389" i="8"/>
  <c r="BW390" i="8" a="1"/>
  <c r="BW390" i="8"/>
  <c r="BW391" i="8" a="1"/>
  <c r="BW391" i="8"/>
  <c r="BW392" i="8" a="1"/>
  <c r="BW392" i="8"/>
  <c r="BW393" i="8" a="1"/>
  <c r="BW393" i="8"/>
  <c r="BW394" i="8" a="1"/>
  <c r="BW394" i="8"/>
  <c r="BW395" i="8" a="1"/>
  <c r="BW395" i="8"/>
  <c r="BW396" i="8" a="1"/>
  <c r="BW396" i="8"/>
  <c r="BW397" i="8" a="1"/>
  <c r="BW397" i="8"/>
  <c r="BW398" i="8" a="1"/>
  <c r="BW398" i="8"/>
  <c r="BW399" i="8" a="1"/>
  <c r="BW399" i="8"/>
  <c r="BW400" i="8" a="1"/>
  <c r="BW400" i="8"/>
  <c r="BW401" i="8" a="1"/>
  <c r="BW401" i="8"/>
  <c r="BW402" i="8" a="1"/>
  <c r="BW402" i="8"/>
  <c r="BW403" i="8" a="1"/>
  <c r="BW403" i="8"/>
  <c r="BW404" i="8" a="1"/>
  <c r="BW404" i="8"/>
  <c r="BW405" i="8" a="1"/>
  <c r="BW405" i="8"/>
  <c r="BW406" i="8" a="1"/>
  <c r="BW406" i="8"/>
  <c r="BW407" i="8" a="1"/>
  <c r="BW407" i="8"/>
  <c r="BW408" i="8" a="1"/>
  <c r="BW408" i="8"/>
  <c r="BW409" i="8" a="1"/>
  <c r="BW409" i="8"/>
  <c r="BW410" i="8" a="1"/>
  <c r="BW410" i="8"/>
  <c r="BW411" i="8" a="1"/>
  <c r="BW411" i="8"/>
  <c r="BW412" i="8" a="1"/>
  <c r="BW412" i="8"/>
  <c r="BW413" i="8" a="1"/>
  <c r="BW413" i="8"/>
  <c r="BW414" i="8" a="1"/>
  <c r="BW414" i="8"/>
  <c r="BW415" i="8" a="1"/>
  <c r="BW415" i="8"/>
  <c r="BW416" i="8" a="1"/>
  <c r="BW416" i="8"/>
  <c r="BW417" i="8" a="1"/>
  <c r="BW417" i="8"/>
  <c r="BW418" i="8" a="1"/>
  <c r="BW418" i="8"/>
  <c r="BW419" i="8" a="1"/>
  <c r="BW419" i="8"/>
  <c r="BW420" i="8" a="1"/>
  <c r="BW420" i="8"/>
  <c r="BW421" i="8" a="1"/>
  <c r="BW421" i="8"/>
  <c r="BW422" i="8" a="1"/>
  <c r="BW422" i="8"/>
  <c r="BW423" i="8" a="1"/>
  <c r="BW423" i="8"/>
  <c r="BW424" i="8" a="1"/>
  <c r="BW424" i="8"/>
  <c r="BW425" i="8" a="1"/>
  <c r="BW425" i="8"/>
  <c r="BW426" i="8" a="1"/>
  <c r="BW426" i="8"/>
  <c r="BW427" i="8" a="1"/>
  <c r="BW427" i="8"/>
  <c r="BW428" i="8" a="1"/>
  <c r="BW428" i="8"/>
  <c r="BW429" i="8" a="1"/>
  <c r="BW429" i="8"/>
  <c r="BW430" i="8" a="1"/>
  <c r="BW430" i="8"/>
  <c r="BW431" i="8" a="1"/>
  <c r="BW431" i="8"/>
  <c r="BW432" i="8" a="1"/>
  <c r="BW432" i="8"/>
  <c r="BW433" i="8" a="1"/>
  <c r="BW433" i="8"/>
  <c r="BW434" i="8" a="1"/>
  <c r="BW434" i="8"/>
  <c r="BW435" i="8" a="1"/>
  <c r="BW435" i="8"/>
  <c r="BW436" i="8" a="1"/>
  <c r="BW436" i="8"/>
  <c r="BW437" i="8" a="1"/>
  <c r="BW437" i="8"/>
  <c r="BW438" i="8" a="1"/>
  <c r="BW438" i="8"/>
  <c r="BW439" i="8" a="1"/>
  <c r="BW439" i="8"/>
  <c r="BW440" i="8" a="1"/>
  <c r="BW440" i="8"/>
  <c r="BW441" i="8" a="1"/>
  <c r="BW441" i="8"/>
  <c r="BW442" i="8" a="1"/>
  <c r="BW442" i="8"/>
  <c r="BW443" i="8" a="1"/>
  <c r="BW443" i="8"/>
  <c r="BW444" i="8" a="1"/>
  <c r="BW444" i="8"/>
  <c r="BW445" i="8" a="1"/>
  <c r="BW445" i="8"/>
  <c r="BW446" i="8" a="1"/>
  <c r="BW446" i="8"/>
  <c r="BW447" i="8" a="1"/>
  <c r="BW447" i="8"/>
  <c r="BW448" i="8" a="1"/>
  <c r="BW448" i="8"/>
  <c r="BW449" i="8" a="1"/>
  <c r="BW449" i="8"/>
  <c r="BW450" i="8" a="1"/>
  <c r="BW450" i="8"/>
  <c r="BW451" i="8" a="1"/>
  <c r="BW451" i="8"/>
  <c r="BW452" i="8" a="1"/>
  <c r="BW452" i="8"/>
  <c r="BW453" i="8" a="1"/>
  <c r="BW453" i="8"/>
  <c r="BW454" i="8" a="1"/>
  <c r="BW454" i="8"/>
  <c r="BW455" i="8" a="1"/>
  <c r="BW455" i="8"/>
  <c r="BW456" i="8" a="1"/>
  <c r="BW456" i="8"/>
  <c r="BW457" i="8" a="1"/>
  <c r="BW457" i="8"/>
  <c r="BW458" i="8" a="1"/>
  <c r="BW458" i="8"/>
  <c r="BW459" i="8" a="1"/>
  <c r="BW459" i="8"/>
  <c r="BW460" i="8" a="1"/>
  <c r="BW460" i="8"/>
  <c r="BW461" i="8" a="1"/>
  <c r="BW461" i="8"/>
  <c r="BW462" i="8" a="1"/>
  <c r="BW462" i="8"/>
  <c r="BW463" i="8" a="1"/>
  <c r="BW463" i="8"/>
  <c r="BW464" i="8" a="1"/>
  <c r="BW464" i="8"/>
  <c r="BW465" i="8" a="1"/>
  <c r="BW465" i="8"/>
  <c r="BW466" i="8" a="1"/>
  <c r="BW466" i="8"/>
  <c r="BW467" i="8" a="1"/>
  <c r="BW467" i="8"/>
  <c r="BW468" i="8" a="1"/>
  <c r="BW468" i="8"/>
  <c r="BW469" i="8" a="1"/>
  <c r="BW469" i="8"/>
  <c r="BW470" i="8" a="1"/>
  <c r="BW470" i="8"/>
  <c r="BW471" i="8" a="1"/>
  <c r="BW471" i="8"/>
  <c r="BW472" i="8" a="1"/>
  <c r="BW472" i="8"/>
  <c r="BW473" i="8" a="1"/>
  <c r="BW473" i="8"/>
  <c r="BW474" i="8" a="1"/>
  <c r="BW474" i="8"/>
  <c r="BW475" i="8" a="1"/>
  <c r="BW475" i="8"/>
  <c r="BW476" i="8" a="1"/>
  <c r="BW476" i="8"/>
  <c r="BW477" i="8" a="1"/>
  <c r="BW477" i="8"/>
  <c r="BW478" i="8" a="1"/>
  <c r="BW478" i="8"/>
  <c r="BW479" i="8" a="1"/>
  <c r="BW479" i="8"/>
  <c r="BW480" i="8" a="1"/>
  <c r="BW480" i="8"/>
  <c r="BW481" i="8" a="1"/>
  <c r="BW481" i="8"/>
  <c r="BW482" i="8" a="1"/>
  <c r="BW482" i="8"/>
  <c r="BW483" i="8" a="1"/>
  <c r="BW483" i="8"/>
  <c r="BW484" i="8" a="1"/>
  <c r="BW484" i="8"/>
  <c r="BW485" i="8" a="1"/>
  <c r="BW485" i="8"/>
  <c r="BW486" i="8" a="1"/>
  <c r="BW486" i="8"/>
  <c r="BW487" i="8" a="1"/>
  <c r="BW487" i="8"/>
  <c r="BW488" i="8" a="1"/>
  <c r="BW488" i="8"/>
  <c r="BW489" i="8" a="1"/>
  <c r="BW489" i="8"/>
  <c r="BW490" i="8" a="1"/>
  <c r="BW490" i="8"/>
  <c r="BW491" i="8" a="1"/>
  <c r="BW491" i="8"/>
  <c r="BW492" i="8" a="1"/>
  <c r="BW492" i="8"/>
  <c r="BW493" i="8" a="1"/>
  <c r="BW493" i="8"/>
  <c r="BW494" i="8" a="1"/>
  <c r="BW494" i="8"/>
  <c r="BW495" i="8" a="1"/>
  <c r="BW495" i="8"/>
  <c r="BW496" i="8" a="1"/>
  <c r="BW496" i="8"/>
  <c r="BW497" i="8" a="1"/>
  <c r="BW497" i="8"/>
  <c r="BW498" i="8" a="1"/>
  <c r="BW498" i="8"/>
  <c r="BW499" i="8" a="1"/>
  <c r="BW499" i="8"/>
  <c r="BW500" i="8" a="1"/>
  <c r="BW500" i="8"/>
  <c r="BW501" i="8" a="1"/>
  <c r="BW501" i="8"/>
  <c r="BW502" i="8" a="1"/>
  <c r="BW502" i="8"/>
  <c r="BW503" i="8" a="1"/>
  <c r="BW503" i="8"/>
  <c r="BW504" i="8" a="1"/>
  <c r="BW504" i="8"/>
  <c r="BW505" i="8" a="1"/>
  <c r="BW505" i="8"/>
  <c r="BW506" i="8" a="1"/>
  <c r="BW506" i="8"/>
  <c r="BW507" i="8" a="1"/>
  <c r="BW507" i="8"/>
  <c r="BW508" i="8" a="1"/>
  <c r="BW508" i="8"/>
  <c r="BW509" i="8" a="1"/>
  <c r="BW509" i="8"/>
  <c r="BW510" i="8" a="1"/>
  <c r="BW510" i="8"/>
  <c r="BW511" i="8" a="1"/>
  <c r="BW511" i="8"/>
  <c r="BW512" i="8" a="1"/>
  <c r="BW512" i="8"/>
  <c r="BW513" i="8" a="1"/>
  <c r="BW513" i="8"/>
  <c r="BW514" i="8" a="1"/>
  <c r="BW514" i="8"/>
  <c r="BW515" i="8" a="1"/>
  <c r="BW515" i="8"/>
  <c r="BW516" i="8" a="1"/>
  <c r="BW516" i="8"/>
  <c r="BW517" i="8" a="1"/>
  <c r="BW517" i="8"/>
  <c r="BW518" i="8" a="1"/>
  <c r="BW518" i="8"/>
  <c r="BW519" i="8" a="1"/>
  <c r="BW519" i="8"/>
  <c r="BW520" i="8" a="1"/>
  <c r="BW520" i="8"/>
  <c r="BW521" i="8" a="1"/>
  <c r="BW521" i="8"/>
  <c r="BW522" i="8" a="1"/>
  <c r="BW522" i="8"/>
  <c r="BW523" i="8" a="1"/>
  <c r="BW523" i="8"/>
  <c r="BW524" i="8" a="1"/>
  <c r="BW524" i="8"/>
  <c r="BW525" i="8" a="1"/>
  <c r="BW525" i="8"/>
  <c r="BW526" i="8" a="1"/>
  <c r="BW526" i="8"/>
  <c r="BW527" i="8" a="1"/>
  <c r="BW527" i="8"/>
  <c r="BW528" i="8" a="1"/>
  <c r="BW528" i="8"/>
  <c r="BW529" i="8" a="1"/>
  <c r="BW529" i="8"/>
  <c r="BW530" i="8" a="1"/>
  <c r="BW530" i="8"/>
  <c r="BW531" i="8" a="1"/>
  <c r="BW531" i="8"/>
  <c r="BW532" i="8" a="1"/>
  <c r="BW532" i="8"/>
  <c r="BW533" i="8" a="1"/>
  <c r="BW533" i="8"/>
  <c r="BW534" i="8" a="1"/>
  <c r="BW534" i="8"/>
  <c r="BW535" i="8" a="1"/>
  <c r="BW535" i="8"/>
  <c r="BW536" i="8" a="1"/>
  <c r="BW536" i="8"/>
  <c r="BW537" i="8" a="1"/>
  <c r="BW537" i="8"/>
  <c r="BW538" i="8" a="1"/>
  <c r="BW538" i="8"/>
  <c r="BW539" i="8" a="1"/>
  <c r="BW539" i="8"/>
  <c r="BW540" i="8" a="1"/>
  <c r="BW540" i="8"/>
  <c r="BW541" i="8" a="1"/>
  <c r="BW541" i="8"/>
  <c r="BW542" i="8" a="1"/>
  <c r="BW542" i="8"/>
  <c r="BW543" i="8" a="1"/>
  <c r="BW543" i="8"/>
  <c r="BW544" i="8" a="1"/>
  <c r="BW544" i="8"/>
  <c r="BW545" i="8" a="1"/>
  <c r="BW545" i="8"/>
  <c r="BW546" i="8" a="1"/>
  <c r="BW546" i="8"/>
  <c r="BW547" i="8" a="1"/>
  <c r="BW547" i="8"/>
  <c r="BW548" i="8" a="1"/>
  <c r="BW548" i="8"/>
  <c r="BW549" i="8" a="1"/>
  <c r="BW549" i="8"/>
  <c r="BW550" i="8" a="1"/>
  <c r="BW550" i="8"/>
  <c r="BW551" i="8" a="1"/>
  <c r="BW551" i="8"/>
  <c r="BW552" i="8" a="1"/>
  <c r="BW552" i="8"/>
  <c r="BW553" i="8" a="1"/>
  <c r="BW553" i="8"/>
  <c r="BW554" i="8" a="1"/>
  <c r="BW554" i="8"/>
  <c r="BW555" i="8" a="1"/>
  <c r="BW555" i="8"/>
  <c r="BW556" i="8" a="1"/>
  <c r="BW556" i="8"/>
  <c r="BW557" i="8" a="1"/>
  <c r="BW557" i="8"/>
  <c r="BW558" i="8" a="1"/>
  <c r="BW558" i="8"/>
  <c r="BW559" i="8" a="1"/>
  <c r="BW559" i="8"/>
  <c r="BW560" i="8" a="1"/>
  <c r="BW560" i="8"/>
  <c r="BW561" i="8" a="1"/>
  <c r="BW561" i="8"/>
  <c r="BW562" i="8" a="1"/>
  <c r="BW562" i="8"/>
  <c r="BW563" i="8" a="1"/>
  <c r="BW563" i="8"/>
  <c r="BW564" i="8" a="1"/>
  <c r="BW564" i="8"/>
  <c r="BW565" i="8" a="1"/>
  <c r="BW565" i="8"/>
  <c r="BW566" i="8" a="1"/>
  <c r="BW566" i="8"/>
  <c r="BW567" i="8" a="1"/>
  <c r="BW567" i="8"/>
  <c r="BW568" i="8" a="1"/>
  <c r="BW568" i="8"/>
  <c r="BW569" i="8" a="1"/>
  <c r="BW569" i="8"/>
  <c r="BW570" i="8" a="1"/>
  <c r="BW570" i="8"/>
  <c r="BW571" i="8" a="1"/>
  <c r="BW571" i="8"/>
  <c r="BW572" i="8" a="1"/>
  <c r="BW572" i="8"/>
  <c r="BW573" i="8" a="1"/>
  <c r="BW573" i="8"/>
  <c r="BW574" i="8" a="1"/>
  <c r="BW574" i="8"/>
  <c r="BW575" i="8" a="1"/>
  <c r="BW575" i="8"/>
  <c r="BW576" i="8" a="1"/>
  <c r="BW576" i="8"/>
  <c r="BW577" i="8" a="1"/>
  <c r="BW577" i="8"/>
  <c r="BW578" i="8" a="1"/>
  <c r="BW578" i="8"/>
  <c r="BW579" i="8" a="1"/>
  <c r="BW579" i="8"/>
  <c r="BW580" i="8" a="1"/>
  <c r="BW580" i="8"/>
  <c r="BW581" i="8" a="1"/>
  <c r="BW581" i="8"/>
  <c r="BW582" i="8" a="1"/>
  <c r="BW582" i="8"/>
  <c r="BW583" i="8" a="1"/>
  <c r="BW583" i="8"/>
  <c r="BW584" i="8" a="1"/>
  <c r="BW584" i="8"/>
  <c r="BW585" i="8" a="1"/>
  <c r="BW585" i="8"/>
  <c r="BW586" i="8" a="1"/>
  <c r="BW586" i="8"/>
  <c r="BW587" i="8" a="1"/>
  <c r="BW587" i="8"/>
  <c r="BW588" i="8" a="1"/>
  <c r="BW588" i="8"/>
  <c r="BW589" i="8" a="1"/>
  <c r="BW589" i="8"/>
  <c r="BW590" i="8" a="1"/>
  <c r="BW590" i="8"/>
  <c r="BW591" i="8" a="1"/>
  <c r="BW591" i="8"/>
  <c r="BW592" i="8" a="1"/>
  <c r="BW592" i="8"/>
  <c r="BW593" i="8" a="1"/>
  <c r="BW593" i="8"/>
  <c r="BW594" i="8" a="1"/>
  <c r="BW594" i="8"/>
  <c r="BW595" i="8" a="1"/>
  <c r="BW595" i="8"/>
  <c r="BW596" i="8" a="1"/>
  <c r="BW596" i="8"/>
  <c r="BW597" i="8" a="1"/>
  <c r="BW597" i="8"/>
  <c r="BW598" i="8" a="1"/>
  <c r="BW598" i="8"/>
  <c r="BW599" i="8" a="1"/>
  <c r="BW599" i="8"/>
  <c r="BW600" i="8" a="1"/>
  <c r="BW600" i="8"/>
  <c r="BW601" i="8" a="1"/>
  <c r="BW601" i="8"/>
  <c r="BW602" i="8" a="1"/>
  <c r="BW602" i="8"/>
  <c r="BW603" i="8" a="1"/>
  <c r="BW603" i="8"/>
  <c r="BW604" i="8" a="1"/>
  <c r="BW604" i="8"/>
  <c r="BW605" i="8" a="1"/>
  <c r="BW605" i="8"/>
  <c r="BW606" i="8" a="1"/>
  <c r="BW606" i="8"/>
  <c r="BW607" i="8" a="1"/>
  <c r="BW607" i="8"/>
  <c r="BW608" i="8" a="1"/>
  <c r="BW608" i="8"/>
  <c r="BW609" i="8" a="1"/>
  <c r="BW609" i="8"/>
  <c r="BW610" i="8" a="1"/>
  <c r="BW610" i="8"/>
  <c r="BW611" i="8" a="1"/>
  <c r="BW611" i="8"/>
  <c r="BW612" i="8" a="1"/>
  <c r="BW612" i="8"/>
  <c r="BW613" i="8" a="1"/>
  <c r="BW613" i="8"/>
  <c r="BW614" i="8" a="1"/>
  <c r="BW614" i="8"/>
  <c r="BW615" i="8" a="1"/>
  <c r="BW615" i="8"/>
  <c r="BW616" i="8" a="1"/>
  <c r="BW616" i="8"/>
  <c r="BW617" i="8" a="1"/>
  <c r="BW617" i="8"/>
  <c r="BW618" i="8" a="1"/>
  <c r="BW618" i="8"/>
  <c r="BW619" i="8" a="1"/>
  <c r="BW619" i="8"/>
  <c r="BW620" i="8" a="1"/>
  <c r="BW620" i="8"/>
  <c r="BW621" i="8" a="1"/>
  <c r="BW621" i="8"/>
  <c r="BW622" i="8" a="1"/>
  <c r="BW622" i="8"/>
  <c r="BW623" i="8" a="1"/>
  <c r="BW623" i="8"/>
  <c r="BW624" i="8" a="1"/>
  <c r="BW624" i="8"/>
  <c r="BW625" i="8" a="1"/>
  <c r="BW625" i="8"/>
  <c r="BW626" i="8" a="1"/>
  <c r="BW626" i="8"/>
  <c r="BW627" i="8" a="1"/>
  <c r="BW627" i="8"/>
  <c r="BW628" i="8" a="1"/>
  <c r="BW628" i="8"/>
  <c r="BW629" i="8" a="1"/>
  <c r="BW629" i="8"/>
  <c r="BW630" i="8" a="1"/>
  <c r="BW630" i="8"/>
  <c r="BW631" i="8" a="1"/>
  <c r="BW631" i="8"/>
  <c r="BW632" i="8" a="1"/>
  <c r="BW632" i="8"/>
  <c r="BW633" i="8" a="1"/>
  <c r="BW633" i="8"/>
  <c r="BW634" i="8" a="1"/>
  <c r="BW634" i="8"/>
  <c r="BW635" i="8" a="1"/>
  <c r="BW635" i="8"/>
  <c r="BW636" i="8" a="1"/>
  <c r="BW636" i="8"/>
  <c r="BW637" i="8" a="1"/>
  <c r="BW637" i="8"/>
  <c r="BW638" i="8" a="1"/>
  <c r="BW638" i="8"/>
  <c r="BW639" i="8" a="1"/>
  <c r="BW639" i="8"/>
  <c r="BW640" i="8" a="1"/>
  <c r="BW640" i="8"/>
  <c r="BW641" i="8" a="1"/>
  <c r="BW641" i="8"/>
  <c r="BW642" i="8" a="1"/>
  <c r="BW642" i="8"/>
  <c r="BW643" i="8" a="1"/>
  <c r="BW643" i="8"/>
  <c r="BW644" i="8" a="1"/>
  <c r="BW644" i="8"/>
  <c r="BW645" i="8" a="1"/>
  <c r="BW645" i="8"/>
  <c r="BW646" i="8" a="1"/>
  <c r="BW646" i="8"/>
  <c r="BW647" i="8" a="1"/>
  <c r="BW647" i="8"/>
  <c r="BW648" i="8" a="1"/>
  <c r="BW648" i="8"/>
  <c r="BW649" i="8" a="1"/>
  <c r="BW649" i="8"/>
  <c r="BW650" i="8" a="1"/>
  <c r="BW650" i="8"/>
  <c r="BW651" i="8" a="1"/>
  <c r="BW651" i="8"/>
  <c r="BW652" i="8" a="1"/>
  <c r="BW652" i="8"/>
  <c r="BW653" i="8" a="1"/>
  <c r="BW653" i="8"/>
  <c r="BW654" i="8" a="1"/>
  <c r="BW654" i="8"/>
  <c r="BW655" i="8" a="1"/>
  <c r="BW655" i="8"/>
  <c r="BW656" i="8" a="1"/>
  <c r="BW656" i="8"/>
  <c r="BW657" i="8" a="1"/>
  <c r="BW657" i="8"/>
  <c r="BW658" i="8" a="1"/>
  <c r="BW658" i="8"/>
  <c r="BW659" i="8" a="1"/>
  <c r="BW659" i="8"/>
  <c r="BW660" i="8" a="1"/>
  <c r="BW660" i="8"/>
  <c r="BW661" i="8" a="1"/>
  <c r="BW661" i="8"/>
  <c r="BW662" i="8" a="1"/>
  <c r="BW662" i="8"/>
  <c r="BW663" i="8" a="1"/>
  <c r="BW663" i="8"/>
  <c r="BW664" i="8" a="1"/>
  <c r="BW664" i="8"/>
  <c r="BW665" i="8" a="1"/>
  <c r="BW665" i="8"/>
  <c r="BW666" i="8" a="1"/>
  <c r="BW666" i="8"/>
  <c r="BW667" i="8" a="1"/>
  <c r="BW667" i="8"/>
  <c r="BW668" i="8" a="1"/>
  <c r="BW668" i="8"/>
  <c r="BW669" i="8" a="1"/>
  <c r="BW669" i="8"/>
  <c r="BW670" i="8" a="1"/>
  <c r="BW670" i="8"/>
  <c r="BW671" i="8" a="1"/>
  <c r="BW671" i="8"/>
  <c r="BW672" i="8" a="1"/>
  <c r="BW672" i="8"/>
  <c r="BW673" i="8" a="1"/>
  <c r="BW673" i="8"/>
  <c r="BW674" i="8" a="1"/>
  <c r="BW674" i="8"/>
  <c r="BW675" i="8" a="1"/>
  <c r="BW675" i="8"/>
  <c r="BW676" i="8" a="1"/>
  <c r="BW676" i="8"/>
  <c r="BW677" i="8" a="1"/>
  <c r="BW677" i="8"/>
  <c r="BW678" i="8" a="1"/>
  <c r="BW678" i="8"/>
  <c r="BW679" i="8" a="1"/>
  <c r="BW679" i="8"/>
  <c r="BW680" i="8" a="1"/>
  <c r="BW680" i="8"/>
  <c r="BW681" i="8" a="1"/>
  <c r="BW681" i="8"/>
  <c r="BW682" i="8" a="1"/>
  <c r="BW682" i="8"/>
  <c r="BW683" i="8" a="1"/>
  <c r="BW683" i="8"/>
  <c r="BW684" i="8" a="1"/>
  <c r="BW684" i="8"/>
  <c r="BW685" i="8" a="1"/>
  <c r="BW685" i="8"/>
  <c r="BW686" i="8" a="1"/>
  <c r="BW686" i="8"/>
  <c r="BW687" i="8" a="1"/>
  <c r="BW687" i="8"/>
  <c r="BW688" i="8" a="1"/>
  <c r="BW688" i="8"/>
  <c r="BW689" i="8" a="1"/>
  <c r="BW689" i="8"/>
  <c r="BW690" i="8" a="1"/>
  <c r="BW690" i="8"/>
  <c r="BW691" i="8" a="1"/>
  <c r="BW691" i="8"/>
  <c r="BW692" i="8" a="1"/>
  <c r="BW692" i="8"/>
  <c r="BW693" i="8" a="1"/>
  <c r="BW693" i="8"/>
  <c r="BW694" i="8" a="1"/>
  <c r="BW694" i="8"/>
  <c r="BW695" i="8" a="1"/>
  <c r="BW695" i="8"/>
  <c r="BW696" i="8" a="1"/>
  <c r="BW696" i="8"/>
  <c r="BW697" i="8" a="1"/>
  <c r="BW697" i="8"/>
  <c r="BW698" i="8" a="1"/>
  <c r="BW698" i="8"/>
  <c r="BW699" i="8" a="1"/>
  <c r="BW699" i="8"/>
  <c r="BW700" i="8" a="1"/>
  <c r="BW700" i="8"/>
  <c r="BW701" i="8" a="1"/>
  <c r="BW701" i="8"/>
  <c r="BW702" i="8" a="1"/>
  <c r="BW702" i="8"/>
  <c r="BW703" i="8" a="1"/>
  <c r="BW703" i="8"/>
  <c r="BW704" i="8" a="1"/>
  <c r="BW704" i="8"/>
  <c r="BW705" i="8" a="1"/>
  <c r="BW705" i="8"/>
  <c r="BW706" i="8" a="1"/>
  <c r="BW706" i="8"/>
  <c r="BW707" i="8" a="1"/>
  <c r="BW707" i="8"/>
  <c r="BW708" i="8" a="1"/>
  <c r="BW708" i="8"/>
  <c r="BW709" i="8" a="1"/>
  <c r="BW709" i="8"/>
  <c r="BW710" i="8" a="1"/>
  <c r="BW710" i="8"/>
  <c r="BW711" i="8" a="1"/>
  <c r="BW711" i="8"/>
  <c r="BW712" i="8" a="1"/>
  <c r="BW712" i="8"/>
  <c r="BW713" i="8" a="1"/>
  <c r="BW713" i="8"/>
  <c r="BW714" i="8" a="1"/>
  <c r="BW714" i="8"/>
  <c r="BW715" i="8" a="1"/>
  <c r="BW715" i="8"/>
  <c r="BW716" i="8" a="1"/>
  <c r="BW716" i="8"/>
  <c r="BW717" i="8" a="1"/>
  <c r="BW717" i="8"/>
  <c r="BW718" i="8" a="1"/>
  <c r="BW718" i="8"/>
  <c r="BW719" i="8" a="1"/>
  <c r="BW719" i="8"/>
  <c r="BW720" i="8" a="1"/>
  <c r="BW720" i="8"/>
  <c r="BW721" i="8" a="1"/>
  <c r="BW721" i="8"/>
  <c r="BW722" i="8" a="1"/>
  <c r="BW722" i="8"/>
  <c r="BW723" i="8" a="1"/>
  <c r="BW723" i="8"/>
  <c r="BW724" i="8" a="1"/>
  <c r="BW724" i="8"/>
  <c r="BW725" i="8" a="1"/>
  <c r="BW725" i="8"/>
  <c r="BW726" i="8" a="1"/>
  <c r="BW726" i="8"/>
  <c r="BW727" i="8" a="1"/>
  <c r="BW727" i="8"/>
  <c r="BW728" i="8" a="1"/>
  <c r="BW728" i="8"/>
  <c r="BW729" i="8" a="1"/>
  <c r="BW729" i="8"/>
  <c r="BW730" i="8" a="1"/>
  <c r="BW730" i="8"/>
  <c r="BW731" i="8" a="1"/>
  <c r="BW731" i="8"/>
  <c r="BW732" i="8" a="1"/>
  <c r="BW732" i="8"/>
  <c r="BW733" i="8" a="1"/>
  <c r="BW733" i="8"/>
  <c r="BW734" i="8" a="1"/>
  <c r="BW734" i="8"/>
  <c r="BW735" i="8" a="1"/>
  <c r="BW735" i="8"/>
  <c r="BW736" i="8" a="1"/>
  <c r="BW736" i="8"/>
  <c r="BW737" i="8" a="1"/>
  <c r="BW737" i="8"/>
  <c r="BW738" i="8" a="1"/>
  <c r="BW738" i="8"/>
  <c r="BW739" i="8" a="1"/>
  <c r="BW739" i="8"/>
  <c r="BW740" i="8" a="1"/>
  <c r="BW740" i="8"/>
  <c r="BW741" i="8" a="1"/>
  <c r="BW741" i="8"/>
  <c r="BW742" i="8" a="1"/>
  <c r="BW742" i="8"/>
  <c r="BW743" i="8" a="1"/>
  <c r="BW743" i="8"/>
  <c r="BW744" i="8" a="1"/>
  <c r="BW744" i="8"/>
  <c r="BW745" i="8" a="1"/>
  <c r="BW745" i="8"/>
  <c r="BW746" i="8" a="1"/>
  <c r="BW746" i="8"/>
  <c r="BW747" i="8" a="1"/>
  <c r="BW747" i="8"/>
  <c r="BW748" i="8" a="1"/>
  <c r="BW748" i="8"/>
  <c r="BW749" i="8" a="1"/>
  <c r="BW749" i="8"/>
  <c r="BW750" i="8" a="1"/>
  <c r="BW750" i="8"/>
  <c r="BW751" i="8" a="1"/>
  <c r="BW751" i="8"/>
  <c r="BW752" i="8" a="1"/>
  <c r="BW752" i="8"/>
  <c r="BW753" i="8" a="1"/>
  <c r="BW753" i="8"/>
  <c r="BW754" i="8" a="1"/>
  <c r="BW754" i="8"/>
  <c r="BW755" i="8" a="1"/>
  <c r="BW755" i="8"/>
  <c r="BW756" i="8" a="1"/>
  <c r="BW756" i="8"/>
  <c r="BW757" i="8" a="1"/>
  <c r="BW757" i="8"/>
  <c r="BW758" i="8" a="1"/>
  <c r="BW758" i="8"/>
  <c r="BW759" i="8" a="1"/>
  <c r="BW759" i="8"/>
  <c r="BW760" i="8" a="1"/>
  <c r="BW760" i="8"/>
  <c r="BW761" i="8" a="1"/>
  <c r="BW761" i="8"/>
  <c r="BW762" i="8" a="1"/>
  <c r="BW762" i="8"/>
  <c r="BW763" i="8" a="1"/>
  <c r="BW763" i="8"/>
  <c r="BW764" i="8" a="1"/>
  <c r="BW764" i="8"/>
  <c r="BW765" i="8" a="1"/>
  <c r="BW765" i="8"/>
  <c r="BW766" i="8" a="1"/>
  <c r="BW766" i="8"/>
  <c r="BW767" i="8" a="1"/>
  <c r="BW767" i="8"/>
  <c r="BW768" i="8" a="1"/>
  <c r="BW768" i="8"/>
  <c r="BW769" i="8" a="1"/>
  <c r="BW769" i="8"/>
  <c r="BW770" i="8" a="1"/>
  <c r="BW770" i="8"/>
  <c r="BW771" i="8" a="1"/>
  <c r="BW771" i="8"/>
  <c r="BW772" i="8" a="1"/>
  <c r="BW772" i="8"/>
  <c r="BW773" i="8" a="1"/>
  <c r="BW773" i="8"/>
  <c r="BW774" i="8" a="1"/>
  <c r="BW774" i="8"/>
  <c r="BW775" i="8" a="1"/>
  <c r="BW775" i="8"/>
  <c r="BW776" i="8" a="1"/>
  <c r="BW776" i="8"/>
  <c r="BW777" i="8" a="1"/>
  <c r="BW777" i="8"/>
  <c r="BW778" i="8" a="1"/>
  <c r="BW778" i="8"/>
  <c r="BW779" i="8" a="1"/>
  <c r="BW779" i="8"/>
  <c r="BW780" i="8" a="1"/>
  <c r="BW780" i="8"/>
  <c r="BW781" i="8" a="1"/>
  <c r="BW781" i="8"/>
  <c r="BW782" i="8" a="1"/>
  <c r="BW782" i="8"/>
  <c r="BW783" i="8" a="1"/>
  <c r="BW783" i="8"/>
  <c r="BW784" i="8" a="1"/>
  <c r="BW784" i="8"/>
  <c r="BW785" i="8" a="1"/>
  <c r="BW785" i="8"/>
  <c r="BW786" i="8" a="1"/>
  <c r="BW786" i="8"/>
  <c r="BW787" i="8" a="1"/>
  <c r="BW787" i="8"/>
  <c r="BW788" i="8" a="1"/>
  <c r="BW788" i="8"/>
  <c r="BW789" i="8" a="1"/>
  <c r="BW789" i="8"/>
  <c r="BW790" i="8" a="1"/>
  <c r="BW790" i="8"/>
  <c r="BW791" i="8" a="1"/>
  <c r="BW791" i="8"/>
  <c r="BW792" i="8" a="1"/>
  <c r="BW792" i="8"/>
  <c r="BW793" i="8" a="1"/>
  <c r="BW793" i="8"/>
  <c r="BW794" i="8" a="1"/>
  <c r="BW794" i="8"/>
  <c r="BW795" i="8" a="1"/>
  <c r="BW795" i="8"/>
  <c r="BW796" i="8" a="1"/>
  <c r="BW796" i="8"/>
  <c r="BW797" i="8" a="1"/>
  <c r="BW797" i="8"/>
  <c r="BW798" i="8" a="1"/>
  <c r="BW798" i="8"/>
  <c r="BW799" i="8" a="1"/>
  <c r="BW799" i="8"/>
  <c r="BW800" i="8" a="1"/>
  <c r="BW800" i="8"/>
  <c r="BW801" i="8" a="1"/>
  <c r="BW801" i="8"/>
  <c r="BW802" i="8" a="1"/>
  <c r="BW802" i="8"/>
  <c r="BW803" i="8" a="1"/>
  <c r="BW803" i="8"/>
  <c r="BW804" i="8" a="1"/>
  <c r="BW804" i="8"/>
  <c r="BW805" i="8" a="1"/>
  <c r="BW805" i="8"/>
  <c r="BW806" i="8" a="1"/>
  <c r="BW806" i="8"/>
  <c r="BW807" i="8" a="1"/>
  <c r="BW807" i="8"/>
  <c r="BW808" i="8" a="1"/>
  <c r="BW808" i="8"/>
  <c r="BW809" i="8" a="1"/>
  <c r="BW809" i="8"/>
  <c r="BW810" i="8" a="1"/>
  <c r="BW810" i="8"/>
  <c r="BW811" i="8" a="1"/>
  <c r="BW811" i="8"/>
  <c r="BW812" i="8" a="1"/>
  <c r="BW812" i="8"/>
  <c r="BW813" i="8" a="1"/>
  <c r="BW813" i="8"/>
  <c r="BW814" i="8" a="1"/>
  <c r="BW814" i="8"/>
  <c r="BW815" i="8" a="1"/>
  <c r="BW815" i="8"/>
  <c r="BW816" i="8" a="1"/>
  <c r="BW816" i="8"/>
  <c r="BW817" i="8" a="1"/>
  <c r="BW817" i="8"/>
  <c r="BW818" i="8" a="1"/>
  <c r="BW818" i="8"/>
  <c r="BW819" i="8" a="1"/>
  <c r="BW819" i="8"/>
  <c r="BW820" i="8" a="1"/>
  <c r="BW820" i="8"/>
  <c r="BW821" i="8" a="1"/>
  <c r="BW821" i="8"/>
  <c r="BW822" i="8" a="1"/>
  <c r="BW822" i="8"/>
  <c r="BW823" i="8" a="1"/>
  <c r="BW823" i="8"/>
  <c r="BW824" i="8" a="1"/>
  <c r="BW824" i="8"/>
  <c r="BW825" i="8" a="1"/>
  <c r="BW825" i="8"/>
  <c r="BW826" i="8" a="1"/>
  <c r="BW826" i="8"/>
  <c r="BW827" i="8" a="1"/>
  <c r="BW827" i="8"/>
  <c r="BW828" i="8" a="1"/>
  <c r="BW828" i="8"/>
  <c r="BW829" i="8" a="1"/>
  <c r="BW829" i="8"/>
  <c r="BW830" i="8" a="1"/>
  <c r="BW830" i="8"/>
  <c r="BW831" i="8" a="1"/>
  <c r="BW831" i="8"/>
  <c r="BW832" i="8" a="1"/>
  <c r="BW832" i="8"/>
  <c r="BW833" i="8" a="1"/>
  <c r="BW833" i="8"/>
  <c r="BW834" i="8" a="1"/>
  <c r="BW834" i="8"/>
  <c r="BW835" i="8" a="1"/>
  <c r="BW835" i="8"/>
  <c r="BW836" i="8" a="1"/>
  <c r="BW836" i="8"/>
  <c r="BW837" i="8" a="1"/>
  <c r="BW837" i="8"/>
  <c r="BW838" i="8" a="1"/>
  <c r="BW838" i="8"/>
  <c r="BW839" i="8" a="1"/>
  <c r="BW839" i="8"/>
  <c r="BW840" i="8" a="1"/>
  <c r="BW840" i="8"/>
  <c r="BW841" i="8" a="1"/>
  <c r="BW841" i="8"/>
  <c r="BW842" i="8" a="1"/>
  <c r="BW842" i="8"/>
  <c r="BW843" i="8" a="1"/>
  <c r="BW843" i="8"/>
  <c r="BW844" i="8" a="1"/>
  <c r="BW844" i="8"/>
  <c r="BW845" i="8" a="1"/>
  <c r="BW845" i="8"/>
  <c r="BW846" i="8" a="1"/>
  <c r="BW846" i="8"/>
  <c r="BW847" i="8" a="1"/>
  <c r="BW847" i="8"/>
  <c r="BW848" i="8" a="1"/>
  <c r="BW848" i="8"/>
  <c r="BW849" i="8" a="1"/>
  <c r="BW849" i="8"/>
  <c r="BW850" i="8" a="1"/>
  <c r="BW850" i="8"/>
  <c r="BW851" i="8" a="1"/>
  <c r="BW851" i="8"/>
  <c r="BW852" i="8" a="1"/>
  <c r="BW852" i="8"/>
  <c r="BW853" i="8" a="1"/>
  <c r="BW853" i="8"/>
  <c r="BW854" i="8" a="1"/>
  <c r="BW854" i="8"/>
  <c r="BW855" i="8" a="1"/>
  <c r="BW855" i="8"/>
  <c r="BW856" i="8" a="1"/>
  <c r="BW856" i="8"/>
  <c r="BW857" i="8" a="1"/>
  <c r="BW857" i="8"/>
  <c r="BW858" i="8" a="1"/>
  <c r="BW858" i="8"/>
  <c r="BW859" i="8" a="1"/>
  <c r="BW859" i="8"/>
  <c r="BW860" i="8" a="1"/>
  <c r="BW860" i="8"/>
  <c r="BW861" i="8" a="1"/>
  <c r="BW861" i="8"/>
  <c r="BW862" i="8" a="1"/>
  <c r="BW862" i="8"/>
  <c r="BW863" i="8" a="1"/>
  <c r="BW863" i="8"/>
  <c r="BW864" i="8" a="1"/>
  <c r="BW864" i="8"/>
  <c r="BW865" i="8" a="1"/>
  <c r="BW865" i="8"/>
  <c r="BW866" i="8" a="1"/>
  <c r="BW866" i="8"/>
  <c r="BW867" i="8" a="1"/>
  <c r="BW867" i="8"/>
  <c r="BW868" i="8" a="1"/>
  <c r="BW868" i="8"/>
  <c r="BW869" i="8" a="1"/>
  <c r="BW869" i="8"/>
  <c r="BW870" i="8" a="1"/>
  <c r="BW870" i="8"/>
  <c r="BW871" i="8" a="1"/>
  <c r="BW871" i="8"/>
  <c r="BW872" i="8" a="1"/>
  <c r="BW872" i="8"/>
  <c r="BW873" i="8" a="1"/>
  <c r="BW873" i="8"/>
  <c r="BW874" i="8" a="1"/>
  <c r="BW874" i="8"/>
  <c r="BW875" i="8" a="1"/>
  <c r="BW875" i="8"/>
  <c r="BW876" i="8" a="1"/>
  <c r="BW876" i="8"/>
  <c r="BW877" i="8" a="1"/>
  <c r="BW877" i="8"/>
  <c r="BW878" i="8" a="1"/>
  <c r="BW878" i="8"/>
  <c r="BW879" i="8" a="1"/>
  <c r="BW879" i="8"/>
  <c r="BW880" i="8" a="1"/>
  <c r="BW880" i="8"/>
  <c r="BW881" i="8" a="1"/>
  <c r="BW881" i="8"/>
  <c r="BW882" i="8" a="1"/>
  <c r="BW882" i="8"/>
  <c r="BW883" i="8" a="1"/>
  <c r="BW883" i="8"/>
  <c r="BW884" i="8" a="1"/>
  <c r="BW884" i="8"/>
  <c r="BW885" i="8" a="1"/>
  <c r="BW885" i="8"/>
  <c r="BW886" i="8" a="1"/>
  <c r="BW886" i="8"/>
  <c r="BW887" i="8" a="1"/>
  <c r="BW887" i="8"/>
  <c r="BW888" i="8" a="1"/>
  <c r="BW888" i="8"/>
  <c r="BW889" i="8" a="1"/>
  <c r="BW889" i="8"/>
  <c r="BW890" i="8" a="1"/>
  <c r="BW890" i="8"/>
  <c r="BW891" i="8" a="1"/>
  <c r="BW891" i="8"/>
  <c r="BW892" i="8" a="1"/>
  <c r="BW892" i="8"/>
  <c r="BW893" i="8" a="1"/>
  <c r="BW893" i="8"/>
  <c r="BW894" i="8" a="1"/>
  <c r="BW894" i="8"/>
  <c r="BW895" i="8" a="1"/>
  <c r="BW895" i="8"/>
  <c r="BW896" i="8" a="1"/>
  <c r="BW896" i="8"/>
  <c r="BW897" i="8" a="1"/>
  <c r="BW897" i="8"/>
  <c r="BW898" i="8" a="1"/>
  <c r="BW898" i="8"/>
  <c r="BW899" i="8" a="1"/>
  <c r="BW899" i="8"/>
  <c r="BW900" i="8" a="1"/>
  <c r="BW900" i="8"/>
  <c r="BW901" i="8" a="1"/>
  <c r="BW901" i="8"/>
  <c r="BW902" i="8" a="1"/>
  <c r="BW902" i="8"/>
  <c r="BW903" i="8" a="1"/>
  <c r="BW903" i="8"/>
  <c r="BW904" i="8" a="1"/>
  <c r="BW904" i="8"/>
  <c r="BW905" i="8" a="1"/>
  <c r="BW905" i="8"/>
  <c r="BW906" i="8" a="1"/>
  <c r="BW906" i="8"/>
  <c r="BW907" i="8" a="1"/>
  <c r="BW907" i="8"/>
  <c r="BW908" i="8" a="1"/>
  <c r="BW908" i="8"/>
  <c r="BW909" i="8" a="1"/>
  <c r="BW909" i="8"/>
  <c r="BW910" i="8" a="1"/>
  <c r="BW910" i="8"/>
  <c r="BW911" i="8" a="1"/>
  <c r="BW911" i="8"/>
  <c r="BW912" i="8" a="1"/>
  <c r="BW912" i="8"/>
  <c r="BW913" i="8" a="1"/>
  <c r="BW913" i="8"/>
  <c r="BW914" i="8" a="1"/>
  <c r="BW914" i="8"/>
  <c r="BW915" i="8" a="1"/>
  <c r="BW915" i="8"/>
  <c r="BW916" i="8" a="1"/>
  <c r="BW916" i="8"/>
  <c r="BW917" i="8" a="1"/>
  <c r="BW917" i="8"/>
  <c r="BW918" i="8" a="1"/>
  <c r="BW918" i="8"/>
  <c r="BW919" i="8" a="1"/>
  <c r="BW919" i="8"/>
  <c r="BW920" i="8" a="1"/>
  <c r="BW920" i="8"/>
  <c r="BW921" i="8" a="1"/>
  <c r="BW921" i="8"/>
  <c r="BW922" i="8" a="1"/>
  <c r="BW922" i="8"/>
  <c r="BW923" i="8" a="1"/>
  <c r="BW923" i="8"/>
  <c r="BW924" i="8" a="1"/>
  <c r="BW924" i="8"/>
  <c r="BW925" i="8" a="1"/>
  <c r="BW925" i="8"/>
  <c r="BW926" i="8" a="1"/>
  <c r="BW926" i="8"/>
  <c r="BW927" i="8" a="1"/>
  <c r="BW927" i="8"/>
  <c r="BW928" i="8" a="1"/>
  <c r="BW928" i="8"/>
  <c r="BW929" i="8" a="1"/>
  <c r="BW929" i="8"/>
  <c r="BW930" i="8" a="1"/>
  <c r="BW930" i="8"/>
  <c r="BW931" i="8" a="1"/>
  <c r="BW931" i="8"/>
  <c r="BW932" i="8" a="1"/>
  <c r="BW932" i="8"/>
  <c r="BW933" i="8" a="1"/>
  <c r="BW933" i="8"/>
  <c r="BW934" i="8" a="1"/>
  <c r="BW934" i="8"/>
  <c r="BW935" i="8" a="1"/>
  <c r="BW935" i="8"/>
  <c r="BW936" i="8" a="1"/>
  <c r="BW936" i="8"/>
  <c r="BW937" i="8" a="1"/>
  <c r="BW937" i="8"/>
  <c r="BW938" i="8" a="1"/>
  <c r="BW938" i="8"/>
  <c r="BW939" i="8" a="1"/>
  <c r="BW939" i="8"/>
  <c r="BW940" i="8" a="1"/>
  <c r="BW940" i="8"/>
  <c r="BW941" i="8" a="1"/>
  <c r="BW941" i="8"/>
  <c r="BW942" i="8" a="1"/>
  <c r="BW942" i="8"/>
  <c r="BW943" i="8" a="1"/>
  <c r="BW943" i="8"/>
  <c r="BW944" i="8" a="1"/>
  <c r="BW944" i="8"/>
  <c r="BW945" i="8" a="1"/>
  <c r="BW945" i="8"/>
  <c r="BW946" i="8" a="1"/>
  <c r="BW946" i="8"/>
  <c r="BW947" i="8" a="1"/>
  <c r="BW947" i="8"/>
  <c r="BW948" i="8" a="1"/>
  <c r="BW948" i="8"/>
  <c r="BW949" i="8" a="1"/>
  <c r="BW949" i="8"/>
  <c r="BW950" i="8" a="1"/>
  <c r="BW950" i="8"/>
  <c r="BW951" i="8" a="1"/>
  <c r="BW951" i="8"/>
  <c r="BW952" i="8" a="1"/>
  <c r="BW952" i="8"/>
  <c r="BW953" i="8" a="1"/>
  <c r="BW953" i="8"/>
  <c r="BW954" i="8" a="1"/>
  <c r="BW954" i="8"/>
  <c r="BW955" i="8" a="1"/>
  <c r="BW955" i="8"/>
  <c r="BW956" i="8" a="1"/>
  <c r="BW956" i="8"/>
  <c r="BW957" i="8" a="1"/>
  <c r="BW957" i="8"/>
  <c r="BW958" i="8" a="1"/>
  <c r="BW958" i="8"/>
  <c r="BW959" i="8" a="1"/>
  <c r="BW959" i="8"/>
  <c r="BW960" i="8" a="1"/>
  <c r="BW960" i="8"/>
  <c r="BW961" i="8" a="1"/>
  <c r="BW961" i="8"/>
  <c r="BW962" i="8" a="1"/>
  <c r="BW962" i="8"/>
  <c r="BW963" i="8" a="1"/>
  <c r="BW963" i="8"/>
  <c r="BW964" i="8" a="1"/>
  <c r="BW964" i="8"/>
  <c r="BW965" i="8" a="1"/>
  <c r="BW965" i="8"/>
  <c r="BW966" i="8" a="1"/>
  <c r="BW966" i="8"/>
  <c r="BW967" i="8" a="1"/>
  <c r="BW967" i="8"/>
  <c r="BW968" i="8" a="1"/>
  <c r="BW968" i="8"/>
  <c r="BW969" i="8" a="1"/>
  <c r="BW969" i="8"/>
  <c r="BW970" i="8" a="1"/>
  <c r="BW970" i="8"/>
  <c r="BW971" i="8" a="1"/>
  <c r="BW971" i="8"/>
  <c r="BW972" i="8" a="1"/>
  <c r="BW972" i="8"/>
  <c r="BW973" i="8" a="1"/>
  <c r="BW973" i="8"/>
  <c r="BW974" i="8" a="1"/>
  <c r="BW974" i="8"/>
  <c r="BW975" i="8" a="1"/>
  <c r="BW975" i="8"/>
  <c r="BW976" i="8" a="1"/>
  <c r="BW976" i="8"/>
  <c r="BW977" i="8" a="1"/>
  <c r="BW977" i="8"/>
  <c r="BW978" i="8" a="1"/>
  <c r="BW978" i="8"/>
  <c r="BW979" i="8" a="1"/>
  <c r="BW979" i="8"/>
  <c r="BW980" i="8" a="1"/>
  <c r="BW980" i="8"/>
  <c r="BW981" i="8" a="1"/>
  <c r="BW981" i="8"/>
  <c r="BW982" i="8" a="1"/>
  <c r="BW982" i="8"/>
  <c r="BW983" i="8" a="1"/>
  <c r="BW983" i="8"/>
  <c r="BW984" i="8" a="1"/>
  <c r="BW984" i="8"/>
  <c r="BW985" i="8" a="1"/>
  <c r="BW985" i="8"/>
  <c r="BW986" i="8" a="1"/>
  <c r="BW986" i="8"/>
  <c r="BW987" i="8" a="1"/>
  <c r="BW987" i="8"/>
  <c r="BW988" i="8" a="1"/>
  <c r="BW988" i="8"/>
  <c r="BW989" i="8" a="1"/>
  <c r="BW989" i="8"/>
  <c r="BW990" i="8" a="1"/>
  <c r="BW990" i="8"/>
  <c r="BW991" i="8" a="1"/>
  <c r="BW991" i="8"/>
  <c r="BW992" i="8" a="1"/>
  <c r="BW992" i="8"/>
  <c r="BW993" i="8" a="1"/>
  <c r="BW993" i="8"/>
  <c r="BW994" i="8" a="1"/>
  <c r="BW994" i="8"/>
  <c r="BW995" i="8" a="1"/>
  <c r="BW995" i="8"/>
  <c r="BW996" i="8" a="1"/>
  <c r="BW996" i="8"/>
  <c r="BW997" i="8" a="1"/>
  <c r="BW997" i="8"/>
  <c r="BW998" i="8" a="1"/>
  <c r="BW998" i="8"/>
  <c r="BW999" i="8" a="1"/>
  <c r="BW999" i="8"/>
  <c r="BW1000" i="8" a="1"/>
  <c r="BW1000" i="8"/>
  <c r="BW1001" i="8" a="1"/>
  <c r="BW1001" i="8"/>
  <c r="BW1002" i="8" a="1"/>
  <c r="BW1002" i="8"/>
  <c r="BW1003" i="8" a="1"/>
  <c r="BW1003" i="8"/>
  <c r="BW1004" i="8" a="1"/>
  <c r="BW1004" i="8"/>
  <c r="BW1005" i="8" a="1"/>
  <c r="BW1005" i="8"/>
  <c r="BW1006" i="8" a="1"/>
  <c r="BW1006" i="8"/>
  <c r="BW1007" i="8" a="1"/>
  <c r="BW1007" i="8"/>
  <c r="BW1008" i="8" a="1"/>
  <c r="BW1008" i="8"/>
  <c r="BW1009" i="8" a="1"/>
  <c r="BW1009" i="8"/>
  <c r="BW1010" i="8" a="1"/>
  <c r="BW1010" i="8"/>
  <c r="BW1011" i="8" a="1"/>
  <c r="BW1011" i="8"/>
  <c r="BW1012" i="8" a="1"/>
  <c r="BW1012" i="8"/>
  <c r="BW1013" i="8" a="1"/>
  <c r="BW1013" i="8"/>
  <c r="BW1014" i="8" a="1"/>
  <c r="BW1014" i="8"/>
  <c r="BW1015" i="8" a="1"/>
  <c r="BW1015" i="8"/>
  <c r="BW1016" i="8" a="1"/>
  <c r="BW1016" i="8"/>
  <c r="BW1017" i="8" a="1"/>
  <c r="BW1017" i="8"/>
  <c r="BW1018" i="8" a="1"/>
  <c r="BW1018" i="8"/>
  <c r="BW1019" i="8" a="1"/>
  <c r="BW1019" i="8"/>
  <c r="BW1020" i="8" a="1"/>
  <c r="BW1020" i="8"/>
  <c r="BW1021" i="8" a="1"/>
  <c r="BW1021" i="8"/>
  <c r="BW1022" i="8" a="1"/>
  <c r="BW1022" i="8"/>
  <c r="BW1023" i="8" a="1"/>
  <c r="BW1023" i="8"/>
  <c r="BW1024" i="8" a="1"/>
  <c r="BW1024" i="8"/>
  <c r="BW1025" i="8" a="1"/>
  <c r="BW1025" i="8"/>
  <c r="BW1026" i="8" a="1"/>
  <c r="BW1026" i="8"/>
  <c r="BW1027" i="8" a="1"/>
  <c r="BW1027" i="8"/>
  <c r="BW1028" i="8" a="1"/>
  <c r="BW1028" i="8"/>
  <c r="BW1029" i="8" a="1"/>
  <c r="BW1029" i="8"/>
  <c r="BW1030" i="8" a="1"/>
  <c r="BW1030" i="8"/>
  <c r="BW1031" i="8" a="1"/>
  <c r="BW1031" i="8"/>
  <c r="BW1032" i="8" a="1"/>
  <c r="BW1032" i="8"/>
  <c r="BW1033" i="8" a="1"/>
  <c r="BW1033" i="8"/>
  <c r="BW1034" i="8" a="1"/>
  <c r="BW1034" i="8"/>
  <c r="BW1035" i="8" a="1"/>
  <c r="BW1035" i="8"/>
  <c r="BW1036" i="8" a="1"/>
  <c r="BW1036" i="8"/>
  <c r="BW1037" i="8" a="1"/>
  <c r="BW1037" i="8"/>
  <c r="BW1038" i="8" a="1"/>
  <c r="BW1038" i="8"/>
  <c r="BW1039" i="8" a="1"/>
  <c r="BW1039" i="8"/>
  <c r="BW1040" i="8" a="1"/>
  <c r="BW1040" i="8"/>
  <c r="BW1041" i="8" a="1"/>
  <c r="BW1041" i="8"/>
  <c r="BW1042" i="8" a="1"/>
  <c r="BW1042" i="8"/>
  <c r="BW1043" i="8" a="1"/>
  <c r="BW1043" i="8"/>
  <c r="BW1044" i="8" a="1"/>
  <c r="BW1044" i="8"/>
  <c r="BW1045" i="8" a="1"/>
  <c r="BW1045" i="8"/>
  <c r="BW1046" i="8" a="1"/>
  <c r="BW1046" i="8"/>
  <c r="BW1047" i="8" a="1"/>
  <c r="BW1047" i="8"/>
  <c r="BW1048" i="8" a="1"/>
  <c r="BW1048" i="8"/>
  <c r="BW1049" i="8" a="1"/>
  <c r="BW1049" i="8"/>
  <c r="BW1050" i="8" a="1"/>
  <c r="BW1050" i="8"/>
  <c r="BW1051" i="8" a="1"/>
  <c r="BW1051" i="8"/>
  <c r="BW1052" i="8" a="1"/>
  <c r="BW1052" i="8"/>
  <c r="BW1053" i="8" a="1"/>
  <c r="BW1053" i="8"/>
  <c r="BW1054" i="8" a="1"/>
  <c r="BW1054" i="8"/>
  <c r="BW1055" i="8" a="1"/>
  <c r="BW1055" i="8"/>
  <c r="BW1056" i="8" a="1"/>
  <c r="BW1056" i="8"/>
  <c r="BW1057" i="8" a="1"/>
  <c r="BW1057" i="8"/>
  <c r="BW1058" i="8" a="1"/>
  <c r="BW1058" i="8"/>
  <c r="BW1059" i="8" a="1"/>
  <c r="BW1059" i="8"/>
  <c r="BW1060" i="8" a="1"/>
  <c r="BW1060" i="8"/>
  <c r="BW1061" i="8" a="1"/>
  <c r="BW1061" i="8"/>
  <c r="BW1062" i="8" a="1"/>
  <c r="BW1062" i="8"/>
  <c r="BW1063" i="8" a="1"/>
  <c r="BW1063" i="8"/>
  <c r="BW1064" i="8" a="1"/>
  <c r="BW1064" i="8"/>
  <c r="BW1065" i="8" a="1"/>
  <c r="BW1065" i="8"/>
  <c r="BW1066" i="8" a="1"/>
  <c r="BW1066" i="8"/>
  <c r="BW1067" i="8" a="1"/>
  <c r="BW1067" i="8"/>
  <c r="BW1068" i="8" a="1"/>
  <c r="BW1068" i="8"/>
  <c r="BW1069" i="8" a="1"/>
  <c r="BW1069" i="8"/>
  <c r="BW1070" i="8" a="1"/>
  <c r="BW1070" i="8"/>
  <c r="BW1071" i="8" a="1"/>
  <c r="BW1071" i="8"/>
  <c r="BW1072" i="8" a="1"/>
  <c r="BW1072" i="8"/>
  <c r="BW1073" i="8" a="1"/>
  <c r="BW1073" i="8"/>
  <c r="BW1074" i="8" a="1"/>
  <c r="BW1074" i="8"/>
  <c r="BW1075" i="8" a="1"/>
  <c r="BW1075" i="8"/>
  <c r="BW1076" i="8" a="1"/>
  <c r="BW1076" i="8"/>
  <c r="BW1077" i="8" a="1"/>
  <c r="BW1077" i="8"/>
  <c r="BW1078" i="8" a="1"/>
  <c r="BW1078" i="8"/>
  <c r="BW1079" i="8" a="1"/>
  <c r="BW1079" i="8"/>
  <c r="BW1080" i="8" a="1"/>
  <c r="BW1080" i="8"/>
  <c r="BW1081" i="8" a="1"/>
  <c r="BW1081" i="8"/>
  <c r="BW1082" i="8" a="1"/>
  <c r="BW1082" i="8"/>
  <c r="BW1083" i="8" a="1"/>
  <c r="BW1083" i="8"/>
  <c r="BW1084" i="8" a="1"/>
  <c r="BW1084" i="8"/>
  <c r="BW1085" i="8" a="1"/>
  <c r="BW1085" i="8"/>
  <c r="BW1086" i="8" a="1"/>
  <c r="BW1086" i="8"/>
  <c r="BW1087" i="8" a="1"/>
  <c r="BW1087" i="8"/>
  <c r="BW1088" i="8" a="1"/>
  <c r="BW1088" i="8"/>
  <c r="BW1089" i="8" a="1"/>
  <c r="BW1089" i="8"/>
  <c r="BW1090" i="8" a="1"/>
  <c r="BW1090" i="8"/>
  <c r="BW1091" i="8" a="1"/>
  <c r="BW1091" i="8"/>
  <c r="BW1092" i="8" a="1"/>
  <c r="BW1092" i="8"/>
  <c r="BW1093" i="8" a="1"/>
  <c r="BW1093" i="8"/>
  <c r="BW1094" i="8" a="1"/>
  <c r="BW1094" i="8"/>
  <c r="BW1095" i="8" a="1"/>
  <c r="BW1095" i="8"/>
  <c r="BW1096" i="8" a="1"/>
  <c r="BW1096" i="8"/>
  <c r="BW1097" i="8" a="1"/>
  <c r="BW1097" i="8"/>
  <c r="BW1098" i="8" a="1"/>
  <c r="BW1098" i="8"/>
  <c r="BW1099" i="8" a="1"/>
  <c r="BW1099" i="8"/>
  <c r="BW1100" i="8" a="1"/>
  <c r="BW1100" i="8"/>
  <c r="BW1101" i="8" a="1"/>
  <c r="BW1101" i="8"/>
  <c r="BW1102" i="8" a="1"/>
  <c r="BW1102" i="8"/>
  <c r="BW1103" i="8" a="1"/>
  <c r="BW1103" i="8"/>
  <c r="BW1104" i="8" a="1"/>
  <c r="BW1104" i="8"/>
  <c r="BW1105" i="8" a="1"/>
  <c r="BW1105" i="8"/>
  <c r="BW1106" i="8" a="1"/>
  <c r="BW1106" i="8"/>
  <c r="BW1107" i="8" a="1"/>
  <c r="BW1107" i="8"/>
  <c r="BW1108" i="8" a="1"/>
  <c r="BW1108" i="8"/>
  <c r="BW1109" i="8" a="1"/>
  <c r="BW1109" i="8"/>
  <c r="BW1110" i="8" a="1"/>
  <c r="BW1110" i="8"/>
  <c r="BW1111" i="8" a="1"/>
  <c r="BW1111" i="8"/>
  <c r="BW1112" i="8" a="1"/>
  <c r="BW1112" i="8"/>
  <c r="BW1113" i="8" a="1"/>
  <c r="BW1113" i="8"/>
  <c r="BW1114" i="8" a="1"/>
  <c r="BW1114" i="8"/>
  <c r="BW1115" i="8" a="1"/>
  <c r="BW1115" i="8"/>
  <c r="BW1116" i="8" a="1"/>
  <c r="BW1116" i="8"/>
  <c r="BW1117" i="8" a="1"/>
  <c r="BW1117" i="8"/>
  <c r="BW1118" i="8" a="1"/>
  <c r="BW1118" i="8"/>
  <c r="BW1119" i="8" a="1"/>
  <c r="BW1119" i="8"/>
  <c r="BW1120" i="8" a="1"/>
  <c r="BW1120" i="8"/>
  <c r="BW1121" i="8" a="1"/>
  <c r="BW1121" i="8"/>
  <c r="BW1122" i="8" a="1"/>
  <c r="BW1122" i="8"/>
  <c r="BW1123" i="8" a="1"/>
  <c r="BW1123" i="8"/>
  <c r="BW1124" i="8" a="1"/>
  <c r="BW1124" i="8"/>
  <c r="BW1125" i="8" a="1"/>
  <c r="BW1125" i="8"/>
  <c r="BW1126" i="8" a="1"/>
  <c r="BW1126" i="8"/>
  <c r="BW1127" i="8" a="1"/>
  <c r="BW1127" i="8"/>
  <c r="BW1128" i="8" a="1"/>
  <c r="BW1128" i="8"/>
  <c r="BW1129" i="8" a="1"/>
  <c r="BW1129" i="8"/>
  <c r="BW1130" i="8" a="1"/>
  <c r="BW1130" i="8"/>
  <c r="BW1131" i="8" a="1"/>
  <c r="BW1131" i="8"/>
  <c r="BW1132" i="8" a="1"/>
  <c r="BW1132" i="8"/>
  <c r="BW1133" i="8" a="1"/>
  <c r="BW1133" i="8"/>
  <c r="BW1134" i="8" a="1"/>
  <c r="BW1134" i="8"/>
  <c r="BW1135" i="8" a="1"/>
  <c r="BW1135" i="8"/>
  <c r="BW1136" i="8" a="1"/>
  <c r="BW1136" i="8"/>
  <c r="BW1137" i="8" a="1"/>
  <c r="BW1137" i="8"/>
  <c r="BW1138" i="8" a="1"/>
  <c r="BW1138" i="8"/>
  <c r="BW1139" i="8" a="1"/>
  <c r="BW1139" i="8"/>
  <c r="BW1140" i="8" a="1"/>
  <c r="BW1140" i="8"/>
  <c r="BW1141" i="8" a="1"/>
  <c r="BW1141" i="8"/>
  <c r="BW1142" i="8" a="1"/>
  <c r="BW1142" i="8"/>
  <c r="BW1143" i="8" a="1"/>
  <c r="BW1143" i="8"/>
  <c r="BW1144" i="8" a="1"/>
  <c r="BW1144" i="8"/>
  <c r="BW1145" i="8" a="1"/>
  <c r="BW1145" i="8"/>
  <c r="BW1146" i="8" a="1"/>
  <c r="BW1146" i="8"/>
  <c r="BW1147" i="8" a="1"/>
  <c r="BW1147" i="8"/>
  <c r="BW1148" i="8" a="1"/>
  <c r="BW1148" i="8"/>
  <c r="BW1149" i="8" a="1"/>
  <c r="BW1149" i="8"/>
  <c r="BW1150" i="8" a="1"/>
  <c r="BW1150" i="8"/>
  <c r="BW1151" i="8" a="1"/>
  <c r="BW1151" i="8"/>
  <c r="BW1152" i="8" a="1"/>
  <c r="BW1152" i="8"/>
  <c r="BW1153" i="8" a="1"/>
  <c r="BW1153" i="8"/>
  <c r="BW1154" i="8" a="1"/>
  <c r="BW1154" i="8"/>
  <c r="BW1155" i="8" a="1"/>
  <c r="BW1155" i="8"/>
  <c r="BW1156" i="8" a="1"/>
  <c r="BW1156" i="8"/>
  <c r="BW1157" i="8" a="1"/>
  <c r="BW1157" i="8"/>
  <c r="BW1158" i="8" a="1"/>
  <c r="BW1158" i="8"/>
  <c r="BW1159" i="8" a="1"/>
  <c r="BW1159" i="8"/>
  <c r="BW1160" i="8" a="1"/>
  <c r="BW1160" i="8"/>
  <c r="BW1161" i="8" a="1"/>
  <c r="BW1161" i="8"/>
  <c r="BW1162" i="8" a="1"/>
  <c r="BW1162" i="8"/>
  <c r="BW1163" i="8" a="1"/>
  <c r="BW1163" i="8"/>
  <c r="BW1164" i="8" a="1"/>
  <c r="BW1164" i="8"/>
  <c r="BW1165" i="8" a="1"/>
  <c r="BW1165" i="8"/>
  <c r="BW1166" i="8" a="1"/>
  <c r="BW1166" i="8"/>
  <c r="BW1167" i="8" a="1"/>
  <c r="BW1167" i="8"/>
  <c r="BW1168" i="8" a="1"/>
  <c r="BW1168" i="8"/>
  <c r="BW1169" i="8" a="1"/>
  <c r="BW1169" i="8"/>
  <c r="BW1170" i="8" a="1"/>
  <c r="BW1170" i="8"/>
  <c r="BW1171" i="8" a="1"/>
  <c r="BW1171" i="8"/>
  <c r="BW1172" i="8" a="1"/>
  <c r="BW1172" i="8"/>
  <c r="BW1173" i="8" a="1"/>
  <c r="BW1173" i="8"/>
  <c r="BW1174" i="8" a="1"/>
  <c r="BW1174" i="8"/>
  <c r="BW1175" i="8" a="1"/>
  <c r="BW1175" i="8"/>
  <c r="BW1176" i="8" a="1"/>
  <c r="BW1176" i="8"/>
  <c r="BW1177" i="8" a="1"/>
  <c r="BW1177" i="8"/>
  <c r="BW1178" i="8" a="1"/>
  <c r="BW1178" i="8"/>
  <c r="BW1179" i="8" a="1"/>
  <c r="BW1179" i="8"/>
  <c r="BW1180" i="8" a="1"/>
  <c r="BW1180" i="8"/>
  <c r="BW1181" i="8" a="1"/>
  <c r="BW1181" i="8"/>
  <c r="BW1182" i="8" a="1"/>
  <c r="BW1182" i="8"/>
  <c r="BW1183" i="8" a="1"/>
  <c r="BW1183" i="8"/>
  <c r="BW1184" i="8" a="1"/>
  <c r="BW1184" i="8"/>
  <c r="BW1185" i="8" a="1"/>
  <c r="BW1185" i="8"/>
  <c r="BW1186" i="8" a="1"/>
  <c r="BW1186" i="8"/>
  <c r="BW1187" i="8" a="1"/>
  <c r="BW1187" i="8"/>
  <c r="BW1188" i="8" a="1"/>
  <c r="BW1188" i="8"/>
  <c r="BW1189" i="8" a="1"/>
  <c r="BW1189" i="8"/>
  <c r="BW1190" i="8" a="1"/>
  <c r="BW1190" i="8"/>
  <c r="BW1191" i="8" a="1"/>
  <c r="BW1191" i="8"/>
  <c r="BW1192" i="8" a="1"/>
  <c r="BW1192" i="8"/>
  <c r="BW1193" i="8" a="1"/>
  <c r="BW1193" i="8"/>
  <c r="BW1194" i="8" a="1"/>
  <c r="BW1194" i="8"/>
  <c r="BW1195" i="8" a="1"/>
  <c r="BW1195" i="8"/>
  <c r="BQ67" i="8"/>
  <c r="BR67" i="8"/>
  <c r="BS67" i="8"/>
  <c r="BT67" i="8"/>
  <c r="BU67" i="8"/>
  <c r="BQ68" i="8"/>
  <c r="BR68" i="8"/>
  <c r="BS68" i="8"/>
  <c r="BT68" i="8"/>
  <c r="BU68" i="8"/>
  <c r="BQ69" i="8"/>
  <c r="BR69" i="8"/>
  <c r="BS69" i="8"/>
  <c r="BT69" i="8"/>
  <c r="BU69" i="8"/>
  <c r="BQ70" i="8"/>
  <c r="BR70" i="8"/>
  <c r="BS70" i="8"/>
  <c r="BT70" i="8"/>
  <c r="BU70" i="8"/>
  <c r="BQ71" i="8"/>
  <c r="BR71" i="8"/>
  <c r="BS71" i="8"/>
  <c r="BT71" i="8"/>
  <c r="BU71" i="8"/>
  <c r="BQ72" i="8"/>
  <c r="BR72" i="8"/>
  <c r="BS72" i="8"/>
  <c r="BT72" i="8"/>
  <c r="BU72" i="8"/>
  <c r="BQ73" i="8"/>
  <c r="BR73" i="8"/>
  <c r="BS73" i="8"/>
  <c r="BT73" i="8"/>
  <c r="BU73" i="8"/>
  <c r="BQ74" i="8"/>
  <c r="BR74" i="8"/>
  <c r="BS74" i="8"/>
  <c r="BT74" i="8"/>
  <c r="BU74" i="8"/>
  <c r="BQ75" i="8"/>
  <c r="BR75" i="8"/>
  <c r="BS75" i="8"/>
  <c r="BT75" i="8"/>
  <c r="BU75" i="8"/>
  <c r="BQ76" i="8"/>
  <c r="BR76" i="8"/>
  <c r="BS76" i="8"/>
  <c r="BT76" i="8"/>
  <c r="BU76" i="8"/>
  <c r="BQ77" i="8"/>
  <c r="BR77" i="8"/>
  <c r="BS77" i="8"/>
  <c r="BT77" i="8"/>
  <c r="BU77" i="8"/>
  <c r="BQ78" i="8"/>
  <c r="BR78" i="8"/>
  <c r="BS78" i="8"/>
  <c r="BT78" i="8"/>
  <c r="BU78" i="8"/>
  <c r="BQ79" i="8"/>
  <c r="BR79" i="8"/>
  <c r="BS79" i="8"/>
  <c r="BT79" i="8"/>
  <c r="BU79" i="8"/>
  <c r="BQ80" i="8"/>
  <c r="BR80" i="8"/>
  <c r="BS80" i="8"/>
  <c r="BT80" i="8"/>
  <c r="BU80" i="8"/>
  <c r="BQ81" i="8"/>
  <c r="BR81" i="8"/>
  <c r="BS81" i="8"/>
  <c r="BT81" i="8"/>
  <c r="BU81" i="8"/>
  <c r="BQ82" i="8"/>
  <c r="BR82" i="8"/>
  <c r="BS82" i="8"/>
  <c r="BT82" i="8"/>
  <c r="BU82" i="8"/>
  <c r="BQ83" i="8"/>
  <c r="BR83" i="8"/>
  <c r="BS83" i="8"/>
  <c r="BT83" i="8"/>
  <c r="BU83" i="8"/>
  <c r="BQ84" i="8"/>
  <c r="BR84" i="8"/>
  <c r="BS84" i="8"/>
  <c r="BT84" i="8"/>
  <c r="BU84" i="8"/>
  <c r="BQ85" i="8"/>
  <c r="BR85" i="8"/>
  <c r="BS85" i="8"/>
  <c r="BT85" i="8"/>
  <c r="BU85" i="8"/>
  <c r="BQ86" i="8"/>
  <c r="BR86" i="8"/>
  <c r="BS86" i="8"/>
  <c r="BT86" i="8"/>
  <c r="BU86" i="8"/>
  <c r="BQ87" i="8"/>
  <c r="BR87" i="8"/>
  <c r="BS87" i="8"/>
  <c r="BT87" i="8"/>
  <c r="BU87" i="8"/>
  <c r="BQ88" i="8"/>
  <c r="BR88" i="8"/>
  <c r="BS88" i="8"/>
  <c r="BT88" i="8"/>
  <c r="BU88" i="8"/>
  <c r="BQ89" i="8"/>
  <c r="BR89" i="8"/>
  <c r="BS89" i="8"/>
  <c r="BT89" i="8"/>
  <c r="BU89" i="8"/>
  <c r="BQ90" i="8"/>
  <c r="BR90" i="8"/>
  <c r="BS90" i="8"/>
  <c r="BT90" i="8"/>
  <c r="BU90" i="8"/>
  <c r="BQ91" i="8"/>
  <c r="BR91" i="8"/>
  <c r="BS91" i="8"/>
  <c r="BT91" i="8"/>
  <c r="BU91" i="8"/>
  <c r="BQ92" i="8"/>
  <c r="BR92" i="8"/>
  <c r="BS92" i="8"/>
  <c r="BT92" i="8"/>
  <c r="BU92" i="8"/>
  <c r="BQ93" i="8"/>
  <c r="BR93" i="8"/>
  <c r="BS93" i="8"/>
  <c r="BT93" i="8"/>
  <c r="BU93" i="8"/>
  <c r="BQ94" i="8"/>
  <c r="BR94" i="8"/>
  <c r="BS94" i="8"/>
  <c r="BT94" i="8"/>
  <c r="BU94" i="8"/>
  <c r="BQ95" i="8"/>
  <c r="BR95" i="8"/>
  <c r="BS95" i="8"/>
  <c r="BT95" i="8"/>
  <c r="BU95" i="8"/>
  <c r="BQ96" i="8"/>
  <c r="BR96" i="8"/>
  <c r="BS96" i="8"/>
  <c r="BT96" i="8"/>
  <c r="BU96" i="8"/>
  <c r="BQ97" i="8"/>
  <c r="BR97" i="8"/>
  <c r="BS97" i="8"/>
  <c r="BT97" i="8"/>
  <c r="BU97" i="8"/>
  <c r="BQ98" i="8"/>
  <c r="BR98" i="8"/>
  <c r="BS98" i="8"/>
  <c r="BT98" i="8"/>
  <c r="BU98" i="8"/>
  <c r="BQ99" i="8"/>
  <c r="BR99" i="8"/>
  <c r="BS99" i="8"/>
  <c r="BT99" i="8"/>
  <c r="BU99" i="8"/>
  <c r="BQ100" i="8"/>
  <c r="BR100" i="8"/>
  <c r="BS100" i="8"/>
  <c r="BT100" i="8"/>
  <c r="BU100" i="8"/>
  <c r="BQ101" i="8"/>
  <c r="BR101" i="8"/>
  <c r="BS101" i="8"/>
  <c r="BT101" i="8"/>
  <c r="BU101" i="8"/>
  <c r="BQ102" i="8"/>
  <c r="BR102" i="8"/>
  <c r="BS102" i="8"/>
  <c r="BT102" i="8"/>
  <c r="BU102" i="8"/>
  <c r="BQ103" i="8"/>
  <c r="BR103" i="8"/>
  <c r="BS103" i="8"/>
  <c r="BT103" i="8"/>
  <c r="BU103" i="8"/>
  <c r="BQ104" i="8"/>
  <c r="BR104" i="8"/>
  <c r="BS104" i="8"/>
  <c r="BT104" i="8"/>
  <c r="BU104" i="8"/>
  <c r="BQ105" i="8"/>
  <c r="BR105" i="8"/>
  <c r="BS105" i="8"/>
  <c r="BT105" i="8"/>
  <c r="BU105" i="8"/>
  <c r="BQ106" i="8"/>
  <c r="BR106" i="8"/>
  <c r="BS106" i="8"/>
  <c r="BT106" i="8"/>
  <c r="BU106" i="8"/>
  <c r="BQ107" i="8"/>
  <c r="BR107" i="8"/>
  <c r="BS107" i="8"/>
  <c r="BT107" i="8"/>
  <c r="BU107" i="8"/>
  <c r="BQ108" i="8"/>
  <c r="BR108" i="8"/>
  <c r="BS108" i="8"/>
  <c r="BT108" i="8"/>
  <c r="BU108" i="8"/>
  <c r="BQ109" i="8"/>
  <c r="BR109" i="8"/>
  <c r="BS109" i="8"/>
  <c r="BT109" i="8"/>
  <c r="BU109" i="8"/>
  <c r="BQ110" i="8"/>
  <c r="BR110" i="8"/>
  <c r="BS110" i="8"/>
  <c r="BT110" i="8"/>
  <c r="BU110" i="8"/>
  <c r="BQ111" i="8"/>
  <c r="BR111" i="8"/>
  <c r="BS111" i="8"/>
  <c r="BT111" i="8"/>
  <c r="BU111" i="8"/>
  <c r="BQ112" i="8"/>
  <c r="BR112" i="8"/>
  <c r="BS112" i="8"/>
  <c r="BT112" i="8"/>
  <c r="BU112" i="8"/>
  <c r="BQ113" i="8"/>
  <c r="BR113" i="8"/>
  <c r="BS113" i="8"/>
  <c r="BT113" i="8"/>
  <c r="BU113" i="8"/>
  <c r="BQ114" i="8"/>
  <c r="BR114" i="8"/>
  <c r="BS114" i="8"/>
  <c r="BT114" i="8"/>
  <c r="BU114" i="8"/>
  <c r="BQ115" i="8"/>
  <c r="BR115" i="8"/>
  <c r="BS115" i="8"/>
  <c r="BT115" i="8"/>
  <c r="BU115" i="8"/>
  <c r="BQ116" i="8"/>
  <c r="BR116" i="8"/>
  <c r="BS116" i="8"/>
  <c r="BT116" i="8"/>
  <c r="BU116" i="8"/>
  <c r="BQ117" i="8"/>
  <c r="BR117" i="8"/>
  <c r="BS117" i="8"/>
  <c r="BT117" i="8"/>
  <c r="BU117" i="8"/>
  <c r="BQ118" i="8"/>
  <c r="BR118" i="8"/>
  <c r="BS118" i="8"/>
  <c r="BT118" i="8"/>
  <c r="BU118" i="8"/>
  <c r="BQ119" i="8"/>
  <c r="BR119" i="8"/>
  <c r="BS119" i="8"/>
  <c r="BT119" i="8"/>
  <c r="BU119" i="8"/>
  <c r="BQ120" i="8"/>
  <c r="BR120" i="8"/>
  <c r="BS120" i="8"/>
  <c r="BT120" i="8"/>
  <c r="BU120" i="8"/>
  <c r="BQ121" i="8"/>
  <c r="BR121" i="8"/>
  <c r="BS121" i="8"/>
  <c r="BT121" i="8"/>
  <c r="BU121" i="8"/>
  <c r="BQ122" i="8"/>
  <c r="BR122" i="8"/>
  <c r="BS122" i="8"/>
  <c r="BT122" i="8"/>
  <c r="BU122" i="8"/>
  <c r="BQ123" i="8"/>
  <c r="BR123" i="8"/>
  <c r="BS123" i="8"/>
  <c r="BT123" i="8"/>
  <c r="BU123" i="8"/>
  <c r="BQ124" i="8"/>
  <c r="BR124" i="8"/>
  <c r="BS124" i="8"/>
  <c r="BT124" i="8"/>
  <c r="BU124" i="8"/>
  <c r="BQ125" i="8"/>
  <c r="BR125" i="8"/>
  <c r="BS125" i="8"/>
  <c r="BT125" i="8"/>
  <c r="BU125" i="8"/>
  <c r="BQ126" i="8"/>
  <c r="BR126" i="8"/>
  <c r="BS126" i="8"/>
  <c r="BT126" i="8"/>
  <c r="BU126" i="8"/>
  <c r="BQ127" i="8"/>
  <c r="BR127" i="8"/>
  <c r="BS127" i="8"/>
  <c r="BT127" i="8"/>
  <c r="BU127" i="8"/>
  <c r="BQ128" i="8"/>
  <c r="BR128" i="8"/>
  <c r="BS128" i="8"/>
  <c r="BT128" i="8"/>
  <c r="BU128" i="8"/>
  <c r="BQ129" i="8"/>
  <c r="BR129" i="8"/>
  <c r="BS129" i="8"/>
  <c r="BT129" i="8"/>
  <c r="BU129" i="8"/>
  <c r="BQ130" i="8"/>
  <c r="BR130" i="8"/>
  <c r="BS130" i="8"/>
  <c r="BT130" i="8"/>
  <c r="BU130" i="8"/>
  <c r="BQ131" i="8"/>
  <c r="BR131" i="8"/>
  <c r="BS131" i="8"/>
  <c r="BT131" i="8"/>
  <c r="BU131" i="8"/>
  <c r="BQ132" i="8"/>
  <c r="BR132" i="8"/>
  <c r="BS132" i="8"/>
  <c r="BT132" i="8"/>
  <c r="BU132" i="8"/>
  <c r="BQ133" i="8"/>
  <c r="BR133" i="8"/>
  <c r="BS133" i="8"/>
  <c r="BT133" i="8"/>
  <c r="BU133" i="8"/>
  <c r="BQ134" i="8"/>
  <c r="BR134" i="8"/>
  <c r="BS134" i="8"/>
  <c r="BT134" i="8"/>
  <c r="BU134" i="8"/>
  <c r="BQ135" i="8"/>
  <c r="BR135" i="8"/>
  <c r="BS135" i="8"/>
  <c r="BT135" i="8"/>
  <c r="BU135" i="8"/>
  <c r="BQ136" i="8"/>
  <c r="BR136" i="8"/>
  <c r="BS136" i="8"/>
  <c r="BT136" i="8"/>
  <c r="BU136" i="8"/>
  <c r="BQ137" i="8"/>
  <c r="BR137" i="8"/>
  <c r="BS137" i="8"/>
  <c r="BT137" i="8"/>
  <c r="BU137" i="8"/>
  <c r="BQ138" i="8"/>
  <c r="BR138" i="8"/>
  <c r="BS138" i="8"/>
  <c r="BT138" i="8"/>
  <c r="BU138" i="8"/>
  <c r="BQ139" i="8"/>
  <c r="BR139" i="8"/>
  <c r="BS139" i="8"/>
  <c r="BT139" i="8"/>
  <c r="BU139" i="8"/>
  <c r="BQ140" i="8"/>
  <c r="BR140" i="8"/>
  <c r="BS140" i="8"/>
  <c r="BT140" i="8"/>
  <c r="BU140" i="8"/>
  <c r="BQ141" i="8"/>
  <c r="BR141" i="8"/>
  <c r="BS141" i="8"/>
  <c r="BT141" i="8"/>
  <c r="BU141" i="8"/>
  <c r="BQ142" i="8"/>
  <c r="BR142" i="8"/>
  <c r="BS142" i="8"/>
  <c r="BT142" i="8"/>
  <c r="BU142" i="8"/>
  <c r="BQ143" i="8"/>
  <c r="BR143" i="8"/>
  <c r="BS143" i="8"/>
  <c r="BT143" i="8"/>
  <c r="BU143" i="8"/>
  <c r="BQ144" i="8"/>
  <c r="BR144" i="8"/>
  <c r="BS144" i="8"/>
  <c r="BT144" i="8"/>
  <c r="BU144" i="8"/>
  <c r="BQ145" i="8"/>
  <c r="BR145" i="8"/>
  <c r="BS145" i="8"/>
  <c r="BT145" i="8"/>
  <c r="BU145" i="8"/>
  <c r="BQ146" i="8"/>
  <c r="BR146" i="8"/>
  <c r="BS146" i="8"/>
  <c r="BT146" i="8"/>
  <c r="BU146" i="8"/>
  <c r="BQ147" i="8"/>
  <c r="BR147" i="8"/>
  <c r="BS147" i="8"/>
  <c r="BT147" i="8"/>
  <c r="BU147" i="8"/>
  <c r="BQ148" i="8"/>
  <c r="BR148" i="8"/>
  <c r="BS148" i="8"/>
  <c r="BT148" i="8"/>
  <c r="BU148" i="8"/>
  <c r="BQ149" i="8"/>
  <c r="BR149" i="8"/>
  <c r="BS149" i="8"/>
  <c r="BT149" i="8"/>
  <c r="BU149" i="8"/>
  <c r="BQ150" i="8"/>
  <c r="BR150" i="8"/>
  <c r="BS150" i="8"/>
  <c r="BT150" i="8"/>
  <c r="BU150" i="8"/>
  <c r="BQ151" i="8"/>
  <c r="BR151" i="8"/>
  <c r="BS151" i="8"/>
  <c r="BT151" i="8"/>
  <c r="BU151" i="8"/>
  <c r="BQ152" i="8"/>
  <c r="BR152" i="8"/>
  <c r="BS152" i="8"/>
  <c r="BT152" i="8"/>
  <c r="BU152" i="8"/>
  <c r="BQ153" i="8"/>
  <c r="BR153" i="8"/>
  <c r="BS153" i="8"/>
  <c r="BT153" i="8"/>
  <c r="BU153" i="8"/>
  <c r="BQ154" i="8"/>
  <c r="BR154" i="8"/>
  <c r="BS154" i="8"/>
  <c r="BT154" i="8"/>
  <c r="BU154" i="8"/>
  <c r="BQ155" i="8"/>
  <c r="BR155" i="8"/>
  <c r="BS155" i="8"/>
  <c r="BT155" i="8"/>
  <c r="BU155" i="8"/>
  <c r="BQ156" i="8"/>
  <c r="BR156" i="8"/>
  <c r="BS156" i="8"/>
  <c r="BT156" i="8"/>
  <c r="BU156" i="8"/>
  <c r="BQ157" i="8"/>
  <c r="BR157" i="8"/>
  <c r="BS157" i="8"/>
  <c r="BT157" i="8"/>
  <c r="BU157" i="8"/>
  <c r="BQ158" i="8"/>
  <c r="BR158" i="8"/>
  <c r="BS158" i="8"/>
  <c r="BT158" i="8"/>
  <c r="BU158" i="8"/>
  <c r="BQ159" i="8"/>
  <c r="BR159" i="8"/>
  <c r="BS159" i="8"/>
  <c r="BT159" i="8"/>
  <c r="BU159" i="8"/>
  <c r="BQ160" i="8"/>
  <c r="BR160" i="8"/>
  <c r="BS160" i="8"/>
  <c r="BT160" i="8"/>
  <c r="BU160" i="8"/>
  <c r="BQ161" i="8"/>
  <c r="BR161" i="8"/>
  <c r="BS161" i="8"/>
  <c r="BT161" i="8"/>
  <c r="BU161" i="8"/>
  <c r="BQ162" i="8"/>
  <c r="BR162" i="8"/>
  <c r="BS162" i="8"/>
  <c r="BT162" i="8"/>
  <c r="BU162" i="8"/>
  <c r="BQ163" i="8"/>
  <c r="BR163" i="8"/>
  <c r="BS163" i="8"/>
  <c r="BT163" i="8"/>
  <c r="BU163" i="8"/>
  <c r="BQ164" i="8"/>
  <c r="BR164" i="8"/>
  <c r="BS164" i="8"/>
  <c r="BT164" i="8"/>
  <c r="BU164" i="8"/>
  <c r="BQ165" i="8"/>
  <c r="BR165" i="8"/>
  <c r="BS165" i="8"/>
  <c r="BT165" i="8"/>
  <c r="BU165" i="8"/>
  <c r="BQ166" i="8"/>
  <c r="BR166" i="8"/>
  <c r="BS166" i="8"/>
  <c r="BT166" i="8"/>
  <c r="BU166" i="8"/>
  <c r="BQ167" i="8"/>
  <c r="BR167" i="8"/>
  <c r="BS167" i="8"/>
  <c r="BT167" i="8"/>
  <c r="BU167" i="8"/>
  <c r="BQ168" i="8"/>
  <c r="BR168" i="8"/>
  <c r="BS168" i="8"/>
  <c r="BT168" i="8"/>
  <c r="BU168" i="8"/>
  <c r="BQ169" i="8"/>
  <c r="BR169" i="8"/>
  <c r="BS169" i="8"/>
  <c r="BT169" i="8"/>
  <c r="BU169" i="8"/>
  <c r="BQ170" i="8"/>
  <c r="BR170" i="8"/>
  <c r="BS170" i="8"/>
  <c r="BT170" i="8"/>
  <c r="BU170" i="8"/>
  <c r="BQ171" i="8"/>
  <c r="BR171" i="8"/>
  <c r="BS171" i="8"/>
  <c r="BT171" i="8"/>
  <c r="BU171" i="8"/>
  <c r="BQ172" i="8"/>
  <c r="BR172" i="8"/>
  <c r="BS172" i="8"/>
  <c r="BT172" i="8"/>
  <c r="BU172" i="8"/>
  <c r="BQ173" i="8"/>
  <c r="BR173" i="8"/>
  <c r="BS173" i="8"/>
  <c r="BT173" i="8"/>
  <c r="BU173" i="8"/>
  <c r="BQ174" i="8"/>
  <c r="BR174" i="8"/>
  <c r="BS174" i="8"/>
  <c r="BT174" i="8"/>
  <c r="BU174" i="8"/>
  <c r="BQ175" i="8"/>
  <c r="BR175" i="8"/>
  <c r="BS175" i="8"/>
  <c r="BT175" i="8"/>
  <c r="BU175" i="8"/>
  <c r="BQ176" i="8"/>
  <c r="BR176" i="8"/>
  <c r="BS176" i="8"/>
  <c r="BT176" i="8"/>
  <c r="BU176" i="8"/>
  <c r="BQ177" i="8"/>
  <c r="BR177" i="8"/>
  <c r="BS177" i="8"/>
  <c r="BT177" i="8"/>
  <c r="BU177" i="8"/>
  <c r="BQ178" i="8"/>
  <c r="BR178" i="8"/>
  <c r="BS178" i="8"/>
  <c r="BT178" i="8"/>
  <c r="BU178" i="8"/>
  <c r="BQ179" i="8"/>
  <c r="BR179" i="8"/>
  <c r="BS179" i="8"/>
  <c r="BT179" i="8"/>
  <c r="BU179" i="8"/>
  <c r="BQ180" i="8"/>
  <c r="BR180" i="8"/>
  <c r="BS180" i="8"/>
  <c r="BT180" i="8"/>
  <c r="BU180" i="8"/>
  <c r="BQ181" i="8"/>
  <c r="BR181" i="8"/>
  <c r="BS181" i="8"/>
  <c r="BT181" i="8"/>
  <c r="BU181" i="8"/>
  <c r="BQ182" i="8"/>
  <c r="BR182" i="8"/>
  <c r="BS182" i="8"/>
  <c r="BT182" i="8"/>
  <c r="BU182" i="8"/>
  <c r="BQ183" i="8"/>
  <c r="BR183" i="8"/>
  <c r="BS183" i="8"/>
  <c r="BT183" i="8"/>
  <c r="BU183" i="8"/>
  <c r="BQ184" i="8"/>
  <c r="BR184" i="8"/>
  <c r="BS184" i="8"/>
  <c r="BT184" i="8"/>
  <c r="BU184" i="8"/>
  <c r="BQ185" i="8"/>
  <c r="BR185" i="8"/>
  <c r="BS185" i="8"/>
  <c r="BT185" i="8"/>
  <c r="BU185" i="8"/>
  <c r="BQ186" i="8"/>
  <c r="BR186" i="8"/>
  <c r="BS186" i="8"/>
  <c r="BT186" i="8"/>
  <c r="BU186" i="8"/>
  <c r="BQ187" i="8"/>
  <c r="BR187" i="8"/>
  <c r="BS187" i="8"/>
  <c r="BT187" i="8"/>
  <c r="BU187" i="8"/>
  <c r="BQ188" i="8"/>
  <c r="BR188" i="8"/>
  <c r="BS188" i="8"/>
  <c r="BT188" i="8"/>
  <c r="BU188" i="8"/>
  <c r="BQ189" i="8"/>
  <c r="BR189" i="8"/>
  <c r="BS189" i="8"/>
  <c r="BT189" i="8"/>
  <c r="BU189" i="8"/>
  <c r="BQ190" i="8"/>
  <c r="BR190" i="8"/>
  <c r="BS190" i="8"/>
  <c r="BT190" i="8"/>
  <c r="BU190" i="8"/>
  <c r="BQ191" i="8"/>
  <c r="BR191" i="8"/>
  <c r="BS191" i="8"/>
  <c r="BT191" i="8"/>
  <c r="BU191" i="8"/>
  <c r="BQ192" i="8"/>
  <c r="BR192" i="8"/>
  <c r="BS192" i="8"/>
  <c r="BT192" i="8"/>
  <c r="BU192" i="8"/>
  <c r="BQ193" i="8"/>
  <c r="BR193" i="8"/>
  <c r="BS193" i="8"/>
  <c r="BT193" i="8"/>
  <c r="BU193" i="8"/>
  <c r="BQ194" i="8"/>
  <c r="BR194" i="8"/>
  <c r="BS194" i="8"/>
  <c r="BT194" i="8"/>
  <c r="BU194" i="8"/>
  <c r="BQ195" i="8"/>
  <c r="BR195" i="8"/>
  <c r="BS195" i="8"/>
  <c r="BT195" i="8"/>
  <c r="BU195" i="8"/>
  <c r="BQ196" i="8"/>
  <c r="BR196" i="8"/>
  <c r="BS196" i="8"/>
  <c r="BT196" i="8"/>
  <c r="BU196" i="8"/>
  <c r="BQ197" i="8"/>
  <c r="BR197" i="8"/>
  <c r="BS197" i="8"/>
  <c r="BT197" i="8"/>
  <c r="BU197" i="8"/>
  <c r="BQ198" i="8"/>
  <c r="BR198" i="8"/>
  <c r="BS198" i="8"/>
  <c r="BT198" i="8"/>
  <c r="BU198" i="8"/>
  <c r="BQ199" i="8"/>
  <c r="BR199" i="8"/>
  <c r="BS199" i="8"/>
  <c r="BT199" i="8"/>
  <c r="BU199" i="8"/>
  <c r="BQ200" i="8"/>
  <c r="BR200" i="8"/>
  <c r="BS200" i="8"/>
  <c r="BT200" i="8"/>
  <c r="BU200" i="8"/>
  <c r="BQ201" i="8"/>
  <c r="BR201" i="8"/>
  <c r="BS201" i="8"/>
  <c r="BT201" i="8"/>
  <c r="BU201" i="8"/>
  <c r="BQ202" i="8"/>
  <c r="BR202" i="8"/>
  <c r="BS202" i="8"/>
  <c r="BT202" i="8"/>
  <c r="BU202" i="8"/>
  <c r="BQ203" i="8"/>
  <c r="BR203" i="8"/>
  <c r="BS203" i="8"/>
  <c r="BT203" i="8"/>
  <c r="BU203" i="8"/>
  <c r="BQ204" i="8"/>
  <c r="BR204" i="8"/>
  <c r="BS204" i="8"/>
  <c r="BT204" i="8"/>
  <c r="BU204" i="8"/>
  <c r="BQ205" i="8"/>
  <c r="BR205" i="8"/>
  <c r="BS205" i="8"/>
  <c r="BT205" i="8"/>
  <c r="BU205" i="8"/>
  <c r="BQ206" i="8"/>
  <c r="BR206" i="8"/>
  <c r="BS206" i="8"/>
  <c r="BT206" i="8"/>
  <c r="BU206" i="8"/>
  <c r="BQ207" i="8"/>
  <c r="BR207" i="8"/>
  <c r="BS207" i="8"/>
  <c r="BT207" i="8"/>
  <c r="BU207" i="8"/>
  <c r="BQ208" i="8"/>
  <c r="BR208" i="8"/>
  <c r="BS208" i="8"/>
  <c r="BT208" i="8"/>
  <c r="BU208" i="8"/>
  <c r="BQ209" i="8"/>
  <c r="BR209" i="8"/>
  <c r="BS209" i="8"/>
  <c r="BT209" i="8"/>
  <c r="BU209" i="8"/>
  <c r="BQ210" i="8"/>
  <c r="BR210" i="8"/>
  <c r="BS210" i="8"/>
  <c r="BT210" i="8"/>
  <c r="BU210" i="8"/>
  <c r="BQ211" i="8"/>
  <c r="BR211" i="8"/>
  <c r="BS211" i="8"/>
  <c r="BT211" i="8"/>
  <c r="BU211" i="8"/>
  <c r="BQ212" i="8"/>
  <c r="BR212" i="8"/>
  <c r="BS212" i="8"/>
  <c r="BT212" i="8"/>
  <c r="BU212" i="8"/>
  <c r="BQ213" i="8"/>
  <c r="BR213" i="8"/>
  <c r="BS213" i="8"/>
  <c r="BT213" i="8"/>
  <c r="BU213" i="8"/>
  <c r="BQ214" i="8"/>
  <c r="BR214" i="8"/>
  <c r="BS214" i="8"/>
  <c r="BT214" i="8"/>
  <c r="BU214" i="8"/>
  <c r="BQ215" i="8"/>
  <c r="BR215" i="8"/>
  <c r="BS215" i="8"/>
  <c r="BT215" i="8"/>
  <c r="BU215" i="8"/>
  <c r="BQ216" i="8"/>
  <c r="BR216" i="8"/>
  <c r="BS216" i="8"/>
  <c r="BT216" i="8"/>
  <c r="BU216" i="8"/>
  <c r="BQ217" i="8"/>
  <c r="BR217" i="8"/>
  <c r="BS217" i="8"/>
  <c r="BT217" i="8"/>
  <c r="BU217" i="8"/>
  <c r="BQ218" i="8"/>
  <c r="BR218" i="8"/>
  <c r="BS218" i="8"/>
  <c r="BT218" i="8"/>
  <c r="BU218" i="8"/>
  <c r="BQ219" i="8"/>
  <c r="BR219" i="8"/>
  <c r="BS219" i="8"/>
  <c r="BT219" i="8"/>
  <c r="BU219" i="8"/>
  <c r="BQ220" i="8"/>
  <c r="BR220" i="8"/>
  <c r="BS220" i="8"/>
  <c r="BT220" i="8"/>
  <c r="BU220" i="8"/>
  <c r="BQ221" i="8"/>
  <c r="BR221" i="8"/>
  <c r="BS221" i="8"/>
  <c r="BT221" i="8"/>
  <c r="BU221" i="8"/>
  <c r="BQ222" i="8"/>
  <c r="BR222" i="8"/>
  <c r="BS222" i="8"/>
  <c r="BT222" i="8"/>
  <c r="BU222" i="8"/>
  <c r="BQ223" i="8"/>
  <c r="BR223" i="8"/>
  <c r="BS223" i="8"/>
  <c r="BT223" i="8"/>
  <c r="BU223" i="8"/>
  <c r="BQ224" i="8"/>
  <c r="BR224" i="8"/>
  <c r="BS224" i="8"/>
  <c r="BT224" i="8"/>
  <c r="BU224" i="8"/>
  <c r="BQ225" i="8"/>
  <c r="BR225" i="8"/>
  <c r="BS225" i="8"/>
  <c r="BT225" i="8"/>
  <c r="BU225" i="8"/>
  <c r="BQ226" i="8"/>
  <c r="BR226" i="8"/>
  <c r="BS226" i="8"/>
  <c r="BT226" i="8"/>
  <c r="BU226" i="8"/>
  <c r="BQ227" i="8"/>
  <c r="BR227" i="8"/>
  <c r="BS227" i="8"/>
  <c r="BT227" i="8"/>
  <c r="BU227" i="8"/>
  <c r="BQ228" i="8"/>
  <c r="BR228" i="8"/>
  <c r="BS228" i="8"/>
  <c r="BT228" i="8"/>
  <c r="BU228" i="8"/>
  <c r="BQ229" i="8"/>
  <c r="BR229" i="8"/>
  <c r="BS229" i="8"/>
  <c r="BT229" i="8"/>
  <c r="BU229" i="8"/>
  <c r="BQ230" i="8"/>
  <c r="BR230" i="8"/>
  <c r="BS230" i="8"/>
  <c r="BT230" i="8"/>
  <c r="BU230" i="8"/>
  <c r="BQ231" i="8"/>
  <c r="BR231" i="8"/>
  <c r="BS231" i="8"/>
  <c r="BT231" i="8"/>
  <c r="BU231" i="8"/>
  <c r="BQ232" i="8"/>
  <c r="BR232" i="8"/>
  <c r="BS232" i="8"/>
  <c r="BT232" i="8"/>
  <c r="BU232" i="8"/>
  <c r="BQ233" i="8"/>
  <c r="BR233" i="8"/>
  <c r="BS233" i="8"/>
  <c r="BT233" i="8"/>
  <c r="BU233" i="8"/>
  <c r="BQ234" i="8"/>
  <c r="BR234" i="8"/>
  <c r="BS234" i="8"/>
  <c r="BT234" i="8"/>
  <c r="BU234" i="8"/>
  <c r="BQ235" i="8"/>
  <c r="BR235" i="8"/>
  <c r="BS235" i="8"/>
  <c r="BT235" i="8"/>
  <c r="BU235" i="8"/>
  <c r="BQ236" i="8"/>
  <c r="BR236" i="8"/>
  <c r="BS236" i="8"/>
  <c r="BT236" i="8"/>
  <c r="BU236" i="8"/>
  <c r="BQ237" i="8"/>
  <c r="BR237" i="8"/>
  <c r="BS237" i="8"/>
  <c r="BT237" i="8"/>
  <c r="BU237" i="8"/>
  <c r="BQ238" i="8"/>
  <c r="BR238" i="8"/>
  <c r="BS238" i="8"/>
  <c r="BT238" i="8"/>
  <c r="BU238" i="8"/>
  <c r="BQ239" i="8"/>
  <c r="BR239" i="8"/>
  <c r="BS239" i="8"/>
  <c r="BT239" i="8"/>
  <c r="BU239" i="8"/>
  <c r="BQ240" i="8"/>
  <c r="BR240" i="8"/>
  <c r="BS240" i="8"/>
  <c r="BT240" i="8"/>
  <c r="BU240" i="8"/>
  <c r="BQ241" i="8"/>
  <c r="BR241" i="8"/>
  <c r="BS241" i="8"/>
  <c r="BT241" i="8"/>
  <c r="BU241" i="8"/>
  <c r="BQ242" i="8"/>
  <c r="BR242" i="8"/>
  <c r="BS242" i="8"/>
  <c r="BT242" i="8"/>
  <c r="BU242" i="8"/>
  <c r="BQ243" i="8"/>
  <c r="BR243" i="8"/>
  <c r="BS243" i="8"/>
  <c r="BT243" i="8"/>
  <c r="BU243" i="8"/>
  <c r="BQ244" i="8"/>
  <c r="BR244" i="8"/>
  <c r="BS244" i="8"/>
  <c r="BT244" i="8"/>
  <c r="BU244" i="8"/>
  <c r="BQ245" i="8"/>
  <c r="BR245" i="8"/>
  <c r="BS245" i="8"/>
  <c r="BT245" i="8"/>
  <c r="BU245" i="8"/>
  <c r="BQ246" i="8"/>
  <c r="BR246" i="8"/>
  <c r="BS246" i="8"/>
  <c r="BT246" i="8"/>
  <c r="BU246" i="8"/>
  <c r="BQ247" i="8"/>
  <c r="BR247" i="8"/>
  <c r="BS247" i="8"/>
  <c r="BT247" i="8"/>
  <c r="BU247" i="8"/>
  <c r="BQ248" i="8"/>
  <c r="BR248" i="8"/>
  <c r="BS248" i="8"/>
  <c r="BT248" i="8"/>
  <c r="BU248" i="8"/>
  <c r="BQ249" i="8"/>
  <c r="BR249" i="8"/>
  <c r="BS249" i="8"/>
  <c r="BT249" i="8"/>
  <c r="BU249" i="8"/>
  <c r="BQ250" i="8"/>
  <c r="BR250" i="8"/>
  <c r="BS250" i="8"/>
  <c r="BT250" i="8"/>
  <c r="BU250" i="8"/>
  <c r="BQ251" i="8"/>
  <c r="BR251" i="8"/>
  <c r="BS251" i="8"/>
  <c r="BT251" i="8"/>
  <c r="BU251" i="8"/>
  <c r="BQ252" i="8"/>
  <c r="BR252" i="8"/>
  <c r="BS252" i="8"/>
  <c r="BT252" i="8"/>
  <c r="BU252" i="8"/>
  <c r="BQ253" i="8"/>
  <c r="BR253" i="8"/>
  <c r="BS253" i="8"/>
  <c r="BT253" i="8"/>
  <c r="BU253" i="8"/>
  <c r="BQ254" i="8"/>
  <c r="BR254" i="8"/>
  <c r="BS254" i="8"/>
  <c r="BT254" i="8"/>
  <c r="BU254" i="8"/>
  <c r="BQ255" i="8"/>
  <c r="BR255" i="8"/>
  <c r="BS255" i="8"/>
  <c r="BT255" i="8"/>
  <c r="BU255" i="8"/>
  <c r="BQ256" i="8"/>
  <c r="BR256" i="8"/>
  <c r="BS256" i="8"/>
  <c r="BT256" i="8"/>
  <c r="BU256" i="8"/>
  <c r="BQ257" i="8"/>
  <c r="BR257" i="8"/>
  <c r="BS257" i="8"/>
  <c r="BT257" i="8"/>
  <c r="BU257" i="8"/>
  <c r="BQ258" i="8"/>
  <c r="BR258" i="8"/>
  <c r="BS258" i="8"/>
  <c r="BT258" i="8"/>
  <c r="BU258" i="8"/>
  <c r="BQ259" i="8"/>
  <c r="BR259" i="8"/>
  <c r="BS259" i="8"/>
  <c r="BT259" i="8"/>
  <c r="BU259" i="8"/>
  <c r="BQ260" i="8"/>
  <c r="BR260" i="8"/>
  <c r="BS260" i="8"/>
  <c r="BT260" i="8"/>
  <c r="BU260" i="8"/>
  <c r="BQ261" i="8"/>
  <c r="BR261" i="8"/>
  <c r="BS261" i="8"/>
  <c r="BT261" i="8"/>
  <c r="BU261" i="8"/>
  <c r="BQ262" i="8"/>
  <c r="BR262" i="8"/>
  <c r="BS262" i="8"/>
  <c r="BT262" i="8"/>
  <c r="BU262" i="8"/>
  <c r="BQ263" i="8"/>
  <c r="BR263" i="8"/>
  <c r="BS263" i="8"/>
  <c r="BT263" i="8"/>
  <c r="BU263" i="8"/>
  <c r="BQ264" i="8"/>
  <c r="BR264" i="8"/>
  <c r="BS264" i="8"/>
  <c r="BT264" i="8"/>
  <c r="BU264" i="8"/>
  <c r="BQ265" i="8"/>
  <c r="BR265" i="8"/>
  <c r="BS265" i="8"/>
  <c r="BT265" i="8"/>
  <c r="BU265" i="8"/>
  <c r="BQ266" i="8"/>
  <c r="BR266" i="8"/>
  <c r="BS266" i="8"/>
  <c r="BT266" i="8"/>
  <c r="BU266" i="8"/>
  <c r="BQ267" i="8"/>
  <c r="BR267" i="8"/>
  <c r="BS267" i="8"/>
  <c r="BT267" i="8"/>
  <c r="BU267" i="8"/>
  <c r="BQ268" i="8"/>
  <c r="BR268" i="8"/>
  <c r="BS268" i="8"/>
  <c r="BT268" i="8"/>
  <c r="BU268" i="8"/>
  <c r="BQ269" i="8"/>
  <c r="BR269" i="8"/>
  <c r="BS269" i="8"/>
  <c r="BT269" i="8"/>
  <c r="BU269" i="8"/>
  <c r="BQ270" i="8"/>
  <c r="BR270" i="8"/>
  <c r="BS270" i="8"/>
  <c r="BT270" i="8"/>
  <c r="BU270" i="8"/>
  <c r="BQ271" i="8"/>
  <c r="BR271" i="8"/>
  <c r="BS271" i="8"/>
  <c r="BT271" i="8"/>
  <c r="BU271" i="8"/>
  <c r="BQ272" i="8"/>
  <c r="BR272" i="8"/>
  <c r="BS272" i="8"/>
  <c r="BT272" i="8"/>
  <c r="BU272" i="8"/>
  <c r="BQ273" i="8"/>
  <c r="BR273" i="8"/>
  <c r="BS273" i="8"/>
  <c r="BT273" i="8"/>
  <c r="BU273" i="8"/>
  <c r="BQ274" i="8"/>
  <c r="BR274" i="8"/>
  <c r="BS274" i="8"/>
  <c r="BT274" i="8"/>
  <c r="BU274" i="8"/>
  <c r="BQ275" i="8"/>
  <c r="BR275" i="8"/>
  <c r="BS275" i="8"/>
  <c r="BT275" i="8"/>
  <c r="BU275" i="8"/>
  <c r="BQ276" i="8"/>
  <c r="BR276" i="8"/>
  <c r="BS276" i="8"/>
  <c r="BT276" i="8"/>
  <c r="BU276" i="8"/>
  <c r="BQ277" i="8"/>
  <c r="BR277" i="8"/>
  <c r="BS277" i="8"/>
  <c r="BT277" i="8"/>
  <c r="BU277" i="8"/>
  <c r="BQ278" i="8"/>
  <c r="BR278" i="8"/>
  <c r="BS278" i="8"/>
  <c r="BT278" i="8"/>
  <c r="BU278" i="8"/>
  <c r="BQ279" i="8"/>
  <c r="BR279" i="8"/>
  <c r="BS279" i="8"/>
  <c r="BT279" i="8"/>
  <c r="BU279" i="8"/>
  <c r="BQ280" i="8"/>
  <c r="BR280" i="8"/>
  <c r="BS280" i="8"/>
  <c r="BT280" i="8"/>
  <c r="BU280" i="8"/>
  <c r="BQ281" i="8"/>
  <c r="BR281" i="8"/>
  <c r="BS281" i="8"/>
  <c r="BT281" i="8"/>
  <c r="BU281" i="8"/>
  <c r="BQ282" i="8"/>
  <c r="BR282" i="8"/>
  <c r="BS282" i="8"/>
  <c r="BT282" i="8"/>
  <c r="BU282" i="8"/>
  <c r="BQ283" i="8"/>
  <c r="BR283" i="8"/>
  <c r="BS283" i="8"/>
  <c r="BT283" i="8"/>
  <c r="BU283" i="8"/>
  <c r="BQ284" i="8"/>
  <c r="BR284" i="8"/>
  <c r="BS284" i="8"/>
  <c r="BT284" i="8"/>
  <c r="BU284" i="8"/>
  <c r="BQ285" i="8"/>
  <c r="BR285" i="8"/>
  <c r="BS285" i="8"/>
  <c r="BT285" i="8"/>
  <c r="BU285" i="8"/>
  <c r="BQ286" i="8"/>
  <c r="BR286" i="8"/>
  <c r="BS286" i="8"/>
  <c r="BT286" i="8"/>
  <c r="BU286" i="8"/>
  <c r="BQ287" i="8"/>
  <c r="BR287" i="8"/>
  <c r="BS287" i="8"/>
  <c r="BT287" i="8"/>
  <c r="BU287" i="8"/>
  <c r="BQ288" i="8"/>
  <c r="BR288" i="8"/>
  <c r="BS288" i="8"/>
  <c r="BT288" i="8"/>
  <c r="BU288" i="8"/>
  <c r="BQ289" i="8"/>
  <c r="BR289" i="8"/>
  <c r="BS289" i="8"/>
  <c r="BT289" i="8"/>
  <c r="BU289" i="8"/>
  <c r="BQ290" i="8"/>
  <c r="BR290" i="8"/>
  <c r="BS290" i="8"/>
  <c r="BT290" i="8"/>
  <c r="BU290" i="8"/>
  <c r="BQ291" i="8"/>
  <c r="BR291" i="8"/>
  <c r="BS291" i="8"/>
  <c r="BT291" i="8"/>
  <c r="BU291" i="8"/>
  <c r="BQ292" i="8"/>
  <c r="BR292" i="8"/>
  <c r="BS292" i="8"/>
  <c r="BT292" i="8"/>
  <c r="BU292" i="8"/>
  <c r="BQ293" i="8"/>
  <c r="BR293" i="8"/>
  <c r="BS293" i="8"/>
  <c r="BT293" i="8"/>
  <c r="BU293" i="8"/>
  <c r="BQ294" i="8"/>
  <c r="BR294" i="8"/>
  <c r="BS294" i="8"/>
  <c r="BT294" i="8"/>
  <c r="BU294" i="8"/>
  <c r="BQ295" i="8"/>
  <c r="BR295" i="8"/>
  <c r="BS295" i="8"/>
  <c r="BT295" i="8"/>
  <c r="BU295" i="8"/>
  <c r="BQ296" i="8"/>
  <c r="BR296" i="8"/>
  <c r="BS296" i="8"/>
  <c r="BT296" i="8"/>
  <c r="BU296" i="8"/>
  <c r="BQ297" i="8"/>
  <c r="BR297" i="8"/>
  <c r="BS297" i="8"/>
  <c r="BT297" i="8"/>
  <c r="BU297" i="8"/>
  <c r="BQ298" i="8"/>
  <c r="BR298" i="8"/>
  <c r="BS298" i="8"/>
  <c r="BT298" i="8"/>
  <c r="BU298" i="8"/>
  <c r="BQ299" i="8"/>
  <c r="BR299" i="8"/>
  <c r="BS299" i="8"/>
  <c r="BT299" i="8"/>
  <c r="BU299" i="8"/>
  <c r="BQ300" i="8"/>
  <c r="BR300" i="8"/>
  <c r="BS300" i="8"/>
  <c r="BT300" i="8"/>
  <c r="BU300" i="8"/>
  <c r="BQ301" i="8"/>
  <c r="BR301" i="8"/>
  <c r="BS301" i="8"/>
  <c r="BT301" i="8"/>
  <c r="BU301" i="8"/>
  <c r="BQ302" i="8"/>
  <c r="BR302" i="8"/>
  <c r="BS302" i="8"/>
  <c r="BT302" i="8"/>
  <c r="BU302" i="8"/>
  <c r="BQ303" i="8"/>
  <c r="BR303" i="8"/>
  <c r="BS303" i="8"/>
  <c r="BT303" i="8"/>
  <c r="BU303" i="8"/>
  <c r="BQ304" i="8"/>
  <c r="BR304" i="8"/>
  <c r="BS304" i="8"/>
  <c r="BT304" i="8"/>
  <c r="BU304" i="8"/>
  <c r="BQ305" i="8"/>
  <c r="BR305" i="8"/>
  <c r="BS305" i="8"/>
  <c r="BT305" i="8"/>
  <c r="BU305" i="8"/>
  <c r="BQ306" i="8"/>
  <c r="BR306" i="8"/>
  <c r="BS306" i="8"/>
  <c r="BT306" i="8"/>
  <c r="BU306" i="8"/>
  <c r="BQ307" i="8"/>
  <c r="BR307" i="8"/>
  <c r="BS307" i="8"/>
  <c r="BT307" i="8"/>
  <c r="BU307" i="8"/>
  <c r="BQ308" i="8"/>
  <c r="BR308" i="8"/>
  <c r="BS308" i="8"/>
  <c r="BT308" i="8"/>
  <c r="BU308" i="8"/>
  <c r="BQ309" i="8"/>
  <c r="BR309" i="8"/>
  <c r="BS309" i="8"/>
  <c r="BT309" i="8"/>
  <c r="BU309" i="8"/>
  <c r="BQ310" i="8"/>
  <c r="BR310" i="8"/>
  <c r="BS310" i="8"/>
  <c r="BT310" i="8"/>
  <c r="BU310" i="8"/>
  <c r="BQ311" i="8"/>
  <c r="BR311" i="8"/>
  <c r="BS311" i="8"/>
  <c r="BT311" i="8"/>
  <c r="BU311" i="8"/>
  <c r="BQ312" i="8"/>
  <c r="BR312" i="8"/>
  <c r="BS312" i="8"/>
  <c r="BT312" i="8"/>
  <c r="BU312" i="8"/>
  <c r="BQ313" i="8"/>
  <c r="BR313" i="8"/>
  <c r="BS313" i="8"/>
  <c r="BT313" i="8"/>
  <c r="BU313" i="8"/>
  <c r="BQ314" i="8"/>
  <c r="BR314" i="8"/>
  <c r="BS314" i="8"/>
  <c r="BT314" i="8"/>
  <c r="BU314" i="8"/>
  <c r="BQ315" i="8"/>
  <c r="BR315" i="8"/>
  <c r="BS315" i="8"/>
  <c r="BT315" i="8"/>
  <c r="BU315" i="8"/>
  <c r="BQ316" i="8"/>
  <c r="BR316" i="8"/>
  <c r="BS316" i="8"/>
  <c r="BT316" i="8"/>
  <c r="BU316" i="8"/>
  <c r="BQ317" i="8"/>
  <c r="BR317" i="8"/>
  <c r="BS317" i="8"/>
  <c r="BT317" i="8"/>
  <c r="BU317" i="8"/>
  <c r="BQ318" i="8"/>
  <c r="BR318" i="8"/>
  <c r="BS318" i="8"/>
  <c r="BT318" i="8"/>
  <c r="BU318" i="8"/>
  <c r="BQ319" i="8"/>
  <c r="BR319" i="8"/>
  <c r="BS319" i="8"/>
  <c r="BT319" i="8"/>
  <c r="BU319" i="8"/>
  <c r="BQ320" i="8"/>
  <c r="BR320" i="8"/>
  <c r="BS320" i="8"/>
  <c r="BT320" i="8"/>
  <c r="BU320" i="8"/>
  <c r="BQ321" i="8"/>
  <c r="BR321" i="8"/>
  <c r="BS321" i="8"/>
  <c r="BT321" i="8"/>
  <c r="BU321" i="8"/>
  <c r="BQ322" i="8"/>
  <c r="BR322" i="8"/>
  <c r="BS322" i="8"/>
  <c r="BT322" i="8"/>
  <c r="BU322" i="8"/>
  <c r="BQ323" i="8"/>
  <c r="BR323" i="8"/>
  <c r="BS323" i="8"/>
  <c r="BT323" i="8"/>
  <c r="BU323" i="8"/>
  <c r="BQ324" i="8"/>
  <c r="BR324" i="8"/>
  <c r="BS324" i="8"/>
  <c r="BT324" i="8"/>
  <c r="BU324" i="8"/>
  <c r="BQ325" i="8"/>
  <c r="BR325" i="8"/>
  <c r="BS325" i="8"/>
  <c r="BT325" i="8"/>
  <c r="BU325" i="8"/>
  <c r="BQ326" i="8"/>
  <c r="BR326" i="8"/>
  <c r="BS326" i="8"/>
  <c r="BT326" i="8"/>
  <c r="BU326" i="8"/>
  <c r="BQ327" i="8"/>
  <c r="BR327" i="8"/>
  <c r="BS327" i="8"/>
  <c r="BT327" i="8"/>
  <c r="BU327" i="8"/>
  <c r="BQ328" i="8"/>
  <c r="BR328" i="8"/>
  <c r="BS328" i="8"/>
  <c r="BT328" i="8"/>
  <c r="BU328" i="8"/>
  <c r="BQ329" i="8"/>
  <c r="BR329" i="8"/>
  <c r="BS329" i="8"/>
  <c r="BT329" i="8"/>
  <c r="BU329" i="8"/>
  <c r="BQ330" i="8"/>
  <c r="BR330" i="8"/>
  <c r="BS330" i="8"/>
  <c r="BT330" i="8"/>
  <c r="BU330" i="8"/>
  <c r="BQ331" i="8"/>
  <c r="BR331" i="8"/>
  <c r="BS331" i="8"/>
  <c r="BT331" i="8"/>
  <c r="BU331" i="8"/>
  <c r="BQ332" i="8"/>
  <c r="BR332" i="8"/>
  <c r="BS332" i="8"/>
  <c r="BT332" i="8"/>
  <c r="BU332" i="8"/>
  <c r="BQ333" i="8"/>
  <c r="BR333" i="8"/>
  <c r="BS333" i="8"/>
  <c r="BT333" i="8"/>
  <c r="BU333" i="8"/>
  <c r="BQ334" i="8"/>
  <c r="BR334" i="8"/>
  <c r="BS334" i="8"/>
  <c r="BT334" i="8"/>
  <c r="BU334" i="8"/>
  <c r="BQ335" i="8"/>
  <c r="BR335" i="8"/>
  <c r="BS335" i="8"/>
  <c r="BT335" i="8"/>
  <c r="BU335" i="8"/>
  <c r="BQ336" i="8"/>
  <c r="BR336" i="8"/>
  <c r="BS336" i="8"/>
  <c r="BT336" i="8"/>
  <c r="BU336" i="8"/>
  <c r="BQ337" i="8"/>
  <c r="BR337" i="8"/>
  <c r="BS337" i="8"/>
  <c r="BT337" i="8"/>
  <c r="BU337" i="8"/>
  <c r="BQ338" i="8"/>
  <c r="BR338" i="8"/>
  <c r="BS338" i="8"/>
  <c r="BT338" i="8"/>
  <c r="BU338" i="8"/>
  <c r="BQ339" i="8"/>
  <c r="BR339" i="8"/>
  <c r="BS339" i="8"/>
  <c r="BT339" i="8"/>
  <c r="BU339" i="8"/>
  <c r="BQ340" i="8"/>
  <c r="BR340" i="8"/>
  <c r="BS340" i="8"/>
  <c r="BT340" i="8"/>
  <c r="BU340" i="8"/>
  <c r="BQ341" i="8"/>
  <c r="BR341" i="8"/>
  <c r="BS341" i="8"/>
  <c r="BT341" i="8"/>
  <c r="BU341" i="8"/>
  <c r="BQ342" i="8"/>
  <c r="BR342" i="8"/>
  <c r="BS342" i="8"/>
  <c r="BT342" i="8"/>
  <c r="BU342" i="8"/>
  <c r="BQ343" i="8"/>
  <c r="BR343" i="8"/>
  <c r="BS343" i="8"/>
  <c r="BT343" i="8"/>
  <c r="BU343" i="8"/>
  <c r="BQ344" i="8"/>
  <c r="BR344" i="8"/>
  <c r="BS344" i="8"/>
  <c r="BT344" i="8"/>
  <c r="BU344" i="8"/>
  <c r="BQ345" i="8"/>
  <c r="BR345" i="8"/>
  <c r="BS345" i="8"/>
  <c r="BT345" i="8"/>
  <c r="BU345" i="8"/>
  <c r="BQ346" i="8"/>
  <c r="BR346" i="8"/>
  <c r="BS346" i="8"/>
  <c r="BT346" i="8"/>
  <c r="BU346" i="8"/>
  <c r="BQ347" i="8"/>
  <c r="BR347" i="8"/>
  <c r="BS347" i="8"/>
  <c r="BT347" i="8"/>
  <c r="BU347" i="8"/>
  <c r="BQ348" i="8"/>
  <c r="BR348" i="8"/>
  <c r="BS348" i="8"/>
  <c r="BT348" i="8"/>
  <c r="BU348" i="8"/>
  <c r="BQ349" i="8"/>
  <c r="BR349" i="8"/>
  <c r="BS349" i="8"/>
  <c r="BT349" i="8"/>
  <c r="BU349" i="8"/>
  <c r="BQ350" i="8"/>
  <c r="BR350" i="8"/>
  <c r="BS350" i="8"/>
  <c r="BT350" i="8"/>
  <c r="BU350" i="8"/>
  <c r="BQ351" i="8"/>
  <c r="BR351" i="8"/>
  <c r="BS351" i="8"/>
  <c r="BT351" i="8"/>
  <c r="BU351" i="8"/>
  <c r="BQ352" i="8"/>
  <c r="BR352" i="8"/>
  <c r="BS352" i="8"/>
  <c r="BT352" i="8"/>
  <c r="BU352" i="8"/>
  <c r="BQ353" i="8"/>
  <c r="BR353" i="8"/>
  <c r="BS353" i="8"/>
  <c r="BT353" i="8"/>
  <c r="BU353" i="8"/>
  <c r="BQ354" i="8"/>
  <c r="BR354" i="8"/>
  <c r="BS354" i="8"/>
  <c r="BT354" i="8"/>
  <c r="BU354" i="8"/>
  <c r="BQ355" i="8"/>
  <c r="BR355" i="8"/>
  <c r="BS355" i="8"/>
  <c r="BT355" i="8"/>
  <c r="BU355" i="8"/>
  <c r="BQ356" i="8"/>
  <c r="BR356" i="8"/>
  <c r="BS356" i="8"/>
  <c r="BT356" i="8"/>
  <c r="BU356" i="8"/>
  <c r="BQ357" i="8"/>
  <c r="BR357" i="8"/>
  <c r="BS357" i="8"/>
  <c r="BT357" i="8"/>
  <c r="BU357" i="8"/>
  <c r="BQ358" i="8"/>
  <c r="BR358" i="8"/>
  <c r="BS358" i="8"/>
  <c r="BT358" i="8"/>
  <c r="BU358" i="8"/>
  <c r="BQ359" i="8"/>
  <c r="BR359" i="8"/>
  <c r="BS359" i="8"/>
  <c r="BT359" i="8"/>
  <c r="BU359" i="8"/>
  <c r="BQ360" i="8"/>
  <c r="BR360" i="8"/>
  <c r="BS360" i="8"/>
  <c r="BT360" i="8"/>
  <c r="BU360" i="8"/>
  <c r="BQ361" i="8"/>
  <c r="BR361" i="8"/>
  <c r="BS361" i="8"/>
  <c r="BT361" i="8"/>
  <c r="BU361" i="8"/>
  <c r="BQ362" i="8"/>
  <c r="BR362" i="8"/>
  <c r="BS362" i="8"/>
  <c r="BT362" i="8"/>
  <c r="BU362" i="8"/>
  <c r="BQ363" i="8"/>
  <c r="BR363" i="8"/>
  <c r="BS363" i="8"/>
  <c r="BT363" i="8"/>
  <c r="BU363" i="8"/>
  <c r="BQ364" i="8"/>
  <c r="BR364" i="8"/>
  <c r="BS364" i="8"/>
  <c r="BT364" i="8"/>
  <c r="BU364" i="8"/>
  <c r="BQ365" i="8"/>
  <c r="BR365" i="8"/>
  <c r="BS365" i="8"/>
  <c r="BT365" i="8"/>
  <c r="BU365" i="8"/>
  <c r="BQ366" i="8"/>
  <c r="BR366" i="8"/>
  <c r="BS366" i="8"/>
  <c r="BT366" i="8"/>
  <c r="BU366" i="8"/>
  <c r="BQ367" i="8"/>
  <c r="BR367" i="8"/>
  <c r="BS367" i="8"/>
  <c r="BT367" i="8"/>
  <c r="BU367" i="8"/>
  <c r="BQ368" i="8"/>
  <c r="BR368" i="8"/>
  <c r="BS368" i="8"/>
  <c r="BT368" i="8"/>
  <c r="BU368" i="8"/>
  <c r="BQ369" i="8"/>
  <c r="BR369" i="8"/>
  <c r="BS369" i="8"/>
  <c r="BT369" i="8"/>
  <c r="BU369" i="8"/>
  <c r="BQ370" i="8"/>
  <c r="BR370" i="8"/>
  <c r="BS370" i="8"/>
  <c r="BT370" i="8"/>
  <c r="BU370" i="8"/>
  <c r="BQ371" i="8"/>
  <c r="BR371" i="8"/>
  <c r="BS371" i="8"/>
  <c r="BT371" i="8"/>
  <c r="BU371" i="8"/>
  <c r="BQ372" i="8"/>
  <c r="BR372" i="8"/>
  <c r="BS372" i="8"/>
  <c r="BT372" i="8"/>
  <c r="BU372" i="8"/>
  <c r="BQ373" i="8"/>
  <c r="BR373" i="8"/>
  <c r="BS373" i="8"/>
  <c r="BT373" i="8"/>
  <c r="BU373" i="8"/>
  <c r="BQ374" i="8"/>
  <c r="BR374" i="8"/>
  <c r="BS374" i="8"/>
  <c r="BT374" i="8"/>
  <c r="BU374" i="8"/>
  <c r="BQ375" i="8"/>
  <c r="BR375" i="8"/>
  <c r="BS375" i="8"/>
  <c r="BT375" i="8"/>
  <c r="BU375" i="8"/>
  <c r="BQ376" i="8"/>
  <c r="BR376" i="8"/>
  <c r="BS376" i="8"/>
  <c r="BT376" i="8"/>
  <c r="BU376" i="8"/>
  <c r="BQ377" i="8"/>
  <c r="BR377" i="8"/>
  <c r="BS377" i="8"/>
  <c r="BT377" i="8"/>
  <c r="BU377" i="8"/>
  <c r="BQ378" i="8"/>
  <c r="BR378" i="8"/>
  <c r="BS378" i="8"/>
  <c r="BT378" i="8"/>
  <c r="BU378" i="8"/>
  <c r="BQ379" i="8"/>
  <c r="BR379" i="8"/>
  <c r="BS379" i="8"/>
  <c r="BT379" i="8"/>
  <c r="BU379" i="8"/>
  <c r="BQ380" i="8"/>
  <c r="BR380" i="8"/>
  <c r="BS380" i="8"/>
  <c r="BT380" i="8"/>
  <c r="BU380" i="8"/>
  <c r="BQ381" i="8"/>
  <c r="BR381" i="8"/>
  <c r="BS381" i="8"/>
  <c r="BT381" i="8"/>
  <c r="BU381" i="8"/>
  <c r="BQ382" i="8"/>
  <c r="BR382" i="8"/>
  <c r="BS382" i="8"/>
  <c r="BT382" i="8"/>
  <c r="BU382" i="8"/>
  <c r="BQ383" i="8"/>
  <c r="BR383" i="8"/>
  <c r="BS383" i="8"/>
  <c r="BT383" i="8"/>
  <c r="BU383" i="8"/>
  <c r="BQ384" i="8"/>
  <c r="BR384" i="8"/>
  <c r="BS384" i="8"/>
  <c r="BT384" i="8"/>
  <c r="BU384" i="8"/>
  <c r="BQ385" i="8"/>
  <c r="BR385" i="8"/>
  <c r="BS385" i="8"/>
  <c r="BT385" i="8"/>
  <c r="BU385" i="8"/>
  <c r="BQ386" i="8"/>
  <c r="BR386" i="8"/>
  <c r="BS386" i="8"/>
  <c r="BT386" i="8"/>
  <c r="BU386" i="8"/>
  <c r="BQ387" i="8"/>
  <c r="BR387" i="8"/>
  <c r="BS387" i="8"/>
  <c r="BT387" i="8"/>
  <c r="BU387" i="8"/>
  <c r="BQ388" i="8"/>
  <c r="BR388" i="8"/>
  <c r="BS388" i="8"/>
  <c r="BT388" i="8"/>
  <c r="BU388" i="8"/>
  <c r="BQ389" i="8"/>
  <c r="BR389" i="8"/>
  <c r="BS389" i="8"/>
  <c r="BT389" i="8"/>
  <c r="BU389" i="8"/>
  <c r="BQ390" i="8"/>
  <c r="BR390" i="8"/>
  <c r="BS390" i="8"/>
  <c r="BT390" i="8"/>
  <c r="BU390" i="8"/>
  <c r="BQ391" i="8"/>
  <c r="BR391" i="8"/>
  <c r="BS391" i="8"/>
  <c r="BT391" i="8"/>
  <c r="BU391" i="8"/>
  <c r="BQ392" i="8"/>
  <c r="BR392" i="8"/>
  <c r="BS392" i="8"/>
  <c r="BT392" i="8"/>
  <c r="BU392" i="8"/>
  <c r="BQ393" i="8"/>
  <c r="BR393" i="8"/>
  <c r="BS393" i="8"/>
  <c r="BT393" i="8"/>
  <c r="BU393" i="8"/>
  <c r="BQ394" i="8"/>
  <c r="BR394" i="8"/>
  <c r="BS394" i="8"/>
  <c r="BT394" i="8"/>
  <c r="BU394" i="8"/>
  <c r="BQ395" i="8"/>
  <c r="BR395" i="8"/>
  <c r="BS395" i="8"/>
  <c r="BT395" i="8"/>
  <c r="BU395" i="8"/>
  <c r="BQ396" i="8"/>
  <c r="BR396" i="8"/>
  <c r="BS396" i="8"/>
  <c r="BT396" i="8"/>
  <c r="BU396" i="8"/>
  <c r="BQ397" i="8"/>
  <c r="BR397" i="8"/>
  <c r="BS397" i="8"/>
  <c r="BT397" i="8"/>
  <c r="BU397" i="8"/>
  <c r="BQ398" i="8"/>
  <c r="BR398" i="8"/>
  <c r="BS398" i="8"/>
  <c r="BT398" i="8"/>
  <c r="BU398" i="8"/>
  <c r="BQ399" i="8"/>
  <c r="BR399" i="8"/>
  <c r="BS399" i="8"/>
  <c r="BT399" i="8"/>
  <c r="BU399" i="8"/>
  <c r="BQ400" i="8"/>
  <c r="BR400" i="8"/>
  <c r="BS400" i="8"/>
  <c r="BT400" i="8"/>
  <c r="BU400" i="8"/>
  <c r="BQ401" i="8"/>
  <c r="BR401" i="8"/>
  <c r="BS401" i="8"/>
  <c r="BT401" i="8"/>
  <c r="BU401" i="8"/>
  <c r="BQ402" i="8"/>
  <c r="BR402" i="8"/>
  <c r="BS402" i="8"/>
  <c r="BT402" i="8"/>
  <c r="BU402" i="8"/>
  <c r="BQ403" i="8"/>
  <c r="BR403" i="8"/>
  <c r="BS403" i="8"/>
  <c r="BT403" i="8"/>
  <c r="BU403" i="8"/>
  <c r="BQ404" i="8"/>
  <c r="BR404" i="8"/>
  <c r="BS404" i="8"/>
  <c r="BT404" i="8"/>
  <c r="BU404" i="8"/>
  <c r="BQ405" i="8"/>
  <c r="BR405" i="8"/>
  <c r="BS405" i="8"/>
  <c r="BT405" i="8"/>
  <c r="BU405" i="8"/>
  <c r="BQ406" i="8"/>
  <c r="BR406" i="8"/>
  <c r="BS406" i="8"/>
  <c r="BT406" i="8"/>
  <c r="BU406" i="8"/>
  <c r="BQ407" i="8"/>
  <c r="BR407" i="8"/>
  <c r="BS407" i="8"/>
  <c r="BT407" i="8"/>
  <c r="BU407" i="8"/>
  <c r="BQ408" i="8"/>
  <c r="BR408" i="8"/>
  <c r="BS408" i="8"/>
  <c r="BT408" i="8"/>
  <c r="BU408" i="8"/>
  <c r="BQ409" i="8"/>
  <c r="BR409" i="8"/>
  <c r="BS409" i="8"/>
  <c r="BT409" i="8"/>
  <c r="BU409" i="8"/>
  <c r="BQ410" i="8"/>
  <c r="BR410" i="8"/>
  <c r="BS410" i="8"/>
  <c r="BT410" i="8"/>
  <c r="BU410" i="8"/>
  <c r="BQ411" i="8"/>
  <c r="BR411" i="8"/>
  <c r="BS411" i="8"/>
  <c r="BT411" i="8"/>
  <c r="BU411" i="8"/>
  <c r="BQ412" i="8"/>
  <c r="BR412" i="8"/>
  <c r="BS412" i="8"/>
  <c r="BT412" i="8"/>
  <c r="BU412" i="8"/>
  <c r="BQ413" i="8"/>
  <c r="BR413" i="8"/>
  <c r="BS413" i="8"/>
  <c r="BT413" i="8"/>
  <c r="BU413" i="8"/>
  <c r="BQ414" i="8"/>
  <c r="BR414" i="8"/>
  <c r="BS414" i="8"/>
  <c r="BT414" i="8"/>
  <c r="BU414" i="8"/>
  <c r="BQ415" i="8"/>
  <c r="BR415" i="8"/>
  <c r="BS415" i="8"/>
  <c r="BT415" i="8"/>
  <c r="BU415" i="8"/>
  <c r="BQ416" i="8"/>
  <c r="BR416" i="8"/>
  <c r="BS416" i="8"/>
  <c r="BT416" i="8"/>
  <c r="BU416" i="8"/>
  <c r="BQ417" i="8"/>
  <c r="BR417" i="8"/>
  <c r="BS417" i="8"/>
  <c r="BT417" i="8"/>
  <c r="BU417" i="8"/>
  <c r="BQ418" i="8"/>
  <c r="BR418" i="8"/>
  <c r="BS418" i="8"/>
  <c r="BT418" i="8"/>
  <c r="BU418" i="8"/>
  <c r="BQ419" i="8"/>
  <c r="BR419" i="8"/>
  <c r="BS419" i="8"/>
  <c r="BT419" i="8"/>
  <c r="BU419" i="8"/>
  <c r="BQ420" i="8"/>
  <c r="BR420" i="8"/>
  <c r="BS420" i="8"/>
  <c r="BT420" i="8"/>
  <c r="BU420" i="8"/>
  <c r="BQ421" i="8"/>
  <c r="BR421" i="8"/>
  <c r="BS421" i="8"/>
  <c r="BT421" i="8"/>
  <c r="BU421" i="8"/>
  <c r="BQ422" i="8"/>
  <c r="BR422" i="8"/>
  <c r="BS422" i="8"/>
  <c r="BT422" i="8"/>
  <c r="BU422" i="8"/>
  <c r="BQ423" i="8"/>
  <c r="BR423" i="8"/>
  <c r="BS423" i="8"/>
  <c r="BT423" i="8"/>
  <c r="BU423" i="8"/>
  <c r="BQ424" i="8"/>
  <c r="BR424" i="8"/>
  <c r="BS424" i="8"/>
  <c r="BT424" i="8"/>
  <c r="BU424" i="8"/>
  <c r="BQ425" i="8"/>
  <c r="BR425" i="8"/>
  <c r="BS425" i="8"/>
  <c r="BT425" i="8"/>
  <c r="BU425" i="8"/>
  <c r="BQ426" i="8"/>
  <c r="BR426" i="8"/>
  <c r="BS426" i="8"/>
  <c r="BT426" i="8"/>
  <c r="BU426" i="8"/>
  <c r="BQ427" i="8"/>
  <c r="BR427" i="8"/>
  <c r="BS427" i="8"/>
  <c r="BT427" i="8"/>
  <c r="BU427" i="8"/>
  <c r="BQ428" i="8"/>
  <c r="BR428" i="8"/>
  <c r="BS428" i="8"/>
  <c r="BT428" i="8"/>
  <c r="BU428" i="8"/>
  <c r="BQ429" i="8"/>
  <c r="BR429" i="8"/>
  <c r="BS429" i="8"/>
  <c r="BT429" i="8"/>
  <c r="BU429" i="8"/>
  <c r="BQ430" i="8"/>
  <c r="BR430" i="8"/>
  <c r="BS430" i="8"/>
  <c r="BT430" i="8"/>
  <c r="BU430" i="8"/>
  <c r="BQ431" i="8"/>
  <c r="BR431" i="8"/>
  <c r="BS431" i="8"/>
  <c r="BT431" i="8"/>
  <c r="BU431" i="8"/>
  <c r="BQ432" i="8"/>
  <c r="BR432" i="8"/>
  <c r="BS432" i="8"/>
  <c r="BT432" i="8"/>
  <c r="BU432" i="8"/>
  <c r="BQ433" i="8"/>
  <c r="BR433" i="8"/>
  <c r="BS433" i="8"/>
  <c r="BT433" i="8"/>
  <c r="BU433" i="8"/>
  <c r="BQ434" i="8"/>
  <c r="BR434" i="8"/>
  <c r="BS434" i="8"/>
  <c r="BT434" i="8"/>
  <c r="BU434" i="8"/>
  <c r="BQ435" i="8"/>
  <c r="BR435" i="8"/>
  <c r="BS435" i="8"/>
  <c r="BT435" i="8"/>
  <c r="BU435" i="8"/>
  <c r="BQ436" i="8"/>
  <c r="BR436" i="8"/>
  <c r="BS436" i="8"/>
  <c r="BT436" i="8"/>
  <c r="BU436" i="8"/>
  <c r="BQ437" i="8"/>
  <c r="BR437" i="8"/>
  <c r="BS437" i="8"/>
  <c r="BT437" i="8"/>
  <c r="BU437" i="8"/>
  <c r="BQ438" i="8"/>
  <c r="BR438" i="8"/>
  <c r="BS438" i="8"/>
  <c r="BT438" i="8"/>
  <c r="BU438" i="8"/>
  <c r="BQ439" i="8"/>
  <c r="BR439" i="8"/>
  <c r="BS439" i="8"/>
  <c r="BT439" i="8"/>
  <c r="BU439" i="8"/>
  <c r="BQ440" i="8"/>
  <c r="BR440" i="8"/>
  <c r="BS440" i="8"/>
  <c r="BT440" i="8"/>
  <c r="BU440" i="8"/>
  <c r="BQ441" i="8"/>
  <c r="BR441" i="8"/>
  <c r="BS441" i="8"/>
  <c r="BT441" i="8"/>
  <c r="BU441" i="8"/>
  <c r="BQ442" i="8"/>
  <c r="BR442" i="8"/>
  <c r="BS442" i="8"/>
  <c r="BT442" i="8"/>
  <c r="BU442" i="8"/>
  <c r="BQ443" i="8"/>
  <c r="BR443" i="8"/>
  <c r="BS443" i="8"/>
  <c r="BT443" i="8"/>
  <c r="BU443" i="8"/>
  <c r="BQ444" i="8"/>
  <c r="BR444" i="8"/>
  <c r="BS444" i="8"/>
  <c r="BT444" i="8"/>
  <c r="BU444" i="8"/>
  <c r="BQ445" i="8"/>
  <c r="BR445" i="8"/>
  <c r="BS445" i="8"/>
  <c r="BT445" i="8"/>
  <c r="BU445" i="8"/>
  <c r="BQ446" i="8"/>
  <c r="BR446" i="8"/>
  <c r="BS446" i="8"/>
  <c r="BT446" i="8"/>
  <c r="BU446" i="8"/>
  <c r="BQ447" i="8"/>
  <c r="BR447" i="8"/>
  <c r="BS447" i="8"/>
  <c r="BT447" i="8"/>
  <c r="BU447" i="8"/>
  <c r="BQ448" i="8"/>
  <c r="BR448" i="8"/>
  <c r="BS448" i="8"/>
  <c r="BT448" i="8"/>
  <c r="BU448" i="8"/>
  <c r="BQ449" i="8"/>
  <c r="BR449" i="8"/>
  <c r="BS449" i="8"/>
  <c r="BT449" i="8"/>
  <c r="BU449" i="8"/>
  <c r="BQ450" i="8"/>
  <c r="BR450" i="8"/>
  <c r="BS450" i="8"/>
  <c r="BT450" i="8"/>
  <c r="BU450" i="8"/>
  <c r="BQ451" i="8"/>
  <c r="BR451" i="8"/>
  <c r="BS451" i="8"/>
  <c r="BT451" i="8"/>
  <c r="BU451" i="8"/>
  <c r="BQ452" i="8"/>
  <c r="BR452" i="8"/>
  <c r="BS452" i="8"/>
  <c r="BT452" i="8"/>
  <c r="BU452" i="8"/>
  <c r="BQ453" i="8"/>
  <c r="BR453" i="8"/>
  <c r="BS453" i="8"/>
  <c r="BT453" i="8"/>
  <c r="BU453" i="8"/>
  <c r="BQ454" i="8"/>
  <c r="BR454" i="8"/>
  <c r="BS454" i="8"/>
  <c r="BT454" i="8"/>
  <c r="BU454" i="8"/>
  <c r="BQ455" i="8"/>
  <c r="BR455" i="8"/>
  <c r="BS455" i="8"/>
  <c r="BT455" i="8"/>
  <c r="BU455" i="8"/>
  <c r="BQ456" i="8"/>
  <c r="BR456" i="8"/>
  <c r="BS456" i="8"/>
  <c r="BT456" i="8"/>
  <c r="BU456" i="8"/>
  <c r="BQ457" i="8"/>
  <c r="BR457" i="8"/>
  <c r="BS457" i="8"/>
  <c r="BT457" i="8"/>
  <c r="BU457" i="8"/>
  <c r="BQ458" i="8"/>
  <c r="BR458" i="8"/>
  <c r="BS458" i="8"/>
  <c r="BT458" i="8"/>
  <c r="BU458" i="8"/>
  <c r="BQ459" i="8"/>
  <c r="BR459" i="8"/>
  <c r="BS459" i="8"/>
  <c r="BT459" i="8"/>
  <c r="BU459" i="8"/>
  <c r="BQ460" i="8"/>
  <c r="BR460" i="8"/>
  <c r="BS460" i="8"/>
  <c r="BT460" i="8"/>
  <c r="BU460" i="8"/>
  <c r="BQ461" i="8"/>
  <c r="BR461" i="8"/>
  <c r="BS461" i="8"/>
  <c r="BT461" i="8"/>
  <c r="BU461" i="8"/>
  <c r="BQ462" i="8"/>
  <c r="BR462" i="8"/>
  <c r="BS462" i="8"/>
  <c r="BT462" i="8"/>
  <c r="BU462" i="8"/>
  <c r="BQ463" i="8"/>
  <c r="BR463" i="8"/>
  <c r="BS463" i="8"/>
  <c r="BT463" i="8"/>
  <c r="BU463" i="8"/>
  <c r="BQ464" i="8"/>
  <c r="BR464" i="8"/>
  <c r="BS464" i="8"/>
  <c r="BT464" i="8"/>
  <c r="BU464" i="8"/>
  <c r="BQ465" i="8"/>
  <c r="BR465" i="8"/>
  <c r="BS465" i="8"/>
  <c r="BT465" i="8"/>
  <c r="BU465" i="8"/>
  <c r="BQ466" i="8"/>
  <c r="BR466" i="8"/>
  <c r="BS466" i="8"/>
  <c r="BT466" i="8"/>
  <c r="BU466" i="8"/>
  <c r="BQ467" i="8"/>
  <c r="BR467" i="8"/>
  <c r="BS467" i="8"/>
  <c r="BT467" i="8"/>
  <c r="BU467" i="8"/>
  <c r="BQ468" i="8"/>
  <c r="BR468" i="8"/>
  <c r="BS468" i="8"/>
  <c r="BT468" i="8"/>
  <c r="BU468" i="8"/>
  <c r="BQ469" i="8"/>
  <c r="BR469" i="8"/>
  <c r="BS469" i="8"/>
  <c r="BT469" i="8"/>
  <c r="BU469" i="8"/>
  <c r="BQ470" i="8"/>
  <c r="BR470" i="8"/>
  <c r="BS470" i="8"/>
  <c r="BT470" i="8"/>
  <c r="BU470" i="8"/>
  <c r="BQ471" i="8"/>
  <c r="BR471" i="8"/>
  <c r="BS471" i="8"/>
  <c r="BT471" i="8"/>
  <c r="BU471" i="8"/>
  <c r="BQ472" i="8"/>
  <c r="BR472" i="8"/>
  <c r="BS472" i="8"/>
  <c r="BT472" i="8"/>
  <c r="BU472" i="8"/>
  <c r="BQ473" i="8"/>
  <c r="BR473" i="8"/>
  <c r="BS473" i="8"/>
  <c r="BT473" i="8"/>
  <c r="BU473" i="8"/>
  <c r="BQ474" i="8"/>
  <c r="BR474" i="8"/>
  <c r="BS474" i="8"/>
  <c r="BT474" i="8"/>
  <c r="BU474" i="8"/>
  <c r="BQ475" i="8"/>
  <c r="BR475" i="8"/>
  <c r="BS475" i="8"/>
  <c r="BT475" i="8"/>
  <c r="BU475" i="8"/>
  <c r="BQ476" i="8"/>
  <c r="BR476" i="8"/>
  <c r="BS476" i="8"/>
  <c r="BT476" i="8"/>
  <c r="BU476" i="8"/>
  <c r="BQ477" i="8"/>
  <c r="BR477" i="8"/>
  <c r="BS477" i="8"/>
  <c r="BT477" i="8"/>
  <c r="BU477" i="8"/>
  <c r="BQ478" i="8"/>
  <c r="BR478" i="8"/>
  <c r="BS478" i="8"/>
  <c r="BT478" i="8"/>
  <c r="BU478" i="8"/>
  <c r="BQ479" i="8"/>
  <c r="BR479" i="8"/>
  <c r="BS479" i="8"/>
  <c r="BT479" i="8"/>
  <c r="BU479" i="8"/>
  <c r="BQ480" i="8"/>
  <c r="BR480" i="8"/>
  <c r="BS480" i="8"/>
  <c r="BT480" i="8"/>
  <c r="BU480" i="8"/>
  <c r="BQ481" i="8"/>
  <c r="BR481" i="8"/>
  <c r="BS481" i="8"/>
  <c r="BT481" i="8"/>
  <c r="BU481" i="8"/>
  <c r="BQ482" i="8"/>
  <c r="BR482" i="8"/>
  <c r="BS482" i="8"/>
  <c r="BT482" i="8"/>
  <c r="BU482" i="8"/>
  <c r="BQ483" i="8"/>
  <c r="BR483" i="8"/>
  <c r="BS483" i="8"/>
  <c r="BT483" i="8"/>
  <c r="BU483" i="8"/>
  <c r="BQ484" i="8"/>
  <c r="BR484" i="8"/>
  <c r="BS484" i="8"/>
  <c r="BT484" i="8"/>
  <c r="BU484" i="8"/>
  <c r="BQ485" i="8"/>
  <c r="BR485" i="8"/>
  <c r="BS485" i="8"/>
  <c r="BT485" i="8"/>
  <c r="BU485" i="8"/>
  <c r="BQ486" i="8"/>
  <c r="BR486" i="8"/>
  <c r="BS486" i="8"/>
  <c r="BT486" i="8"/>
  <c r="BU486" i="8"/>
  <c r="BQ487" i="8"/>
  <c r="BR487" i="8"/>
  <c r="BS487" i="8"/>
  <c r="BT487" i="8"/>
  <c r="BU487" i="8"/>
  <c r="BQ488" i="8"/>
  <c r="BR488" i="8"/>
  <c r="BS488" i="8"/>
  <c r="BT488" i="8"/>
  <c r="BU488" i="8"/>
  <c r="BQ489" i="8"/>
  <c r="BR489" i="8"/>
  <c r="BS489" i="8"/>
  <c r="BT489" i="8"/>
  <c r="BU489" i="8"/>
  <c r="BQ490" i="8"/>
  <c r="BR490" i="8"/>
  <c r="BS490" i="8"/>
  <c r="BT490" i="8"/>
  <c r="BU490" i="8"/>
  <c r="BQ491" i="8"/>
  <c r="BR491" i="8"/>
  <c r="BS491" i="8"/>
  <c r="BT491" i="8"/>
  <c r="BU491" i="8"/>
  <c r="BQ492" i="8"/>
  <c r="BR492" i="8"/>
  <c r="BS492" i="8"/>
  <c r="BT492" i="8"/>
  <c r="BU492" i="8"/>
  <c r="BQ493" i="8"/>
  <c r="BR493" i="8"/>
  <c r="BS493" i="8"/>
  <c r="BT493" i="8"/>
  <c r="BU493" i="8"/>
  <c r="BQ494" i="8"/>
  <c r="BR494" i="8"/>
  <c r="BS494" i="8"/>
  <c r="BT494" i="8"/>
  <c r="BU494" i="8"/>
  <c r="BQ495" i="8"/>
  <c r="BR495" i="8"/>
  <c r="BS495" i="8"/>
  <c r="BT495" i="8"/>
  <c r="BU495" i="8"/>
  <c r="BQ496" i="8"/>
  <c r="BR496" i="8"/>
  <c r="BS496" i="8"/>
  <c r="BT496" i="8"/>
  <c r="BU496" i="8"/>
  <c r="BQ497" i="8"/>
  <c r="BR497" i="8"/>
  <c r="BS497" i="8"/>
  <c r="BT497" i="8"/>
  <c r="BU497" i="8"/>
  <c r="BQ498" i="8"/>
  <c r="BR498" i="8"/>
  <c r="BS498" i="8"/>
  <c r="BT498" i="8"/>
  <c r="BU498" i="8"/>
  <c r="BQ499" i="8"/>
  <c r="BR499" i="8"/>
  <c r="BS499" i="8"/>
  <c r="BT499" i="8"/>
  <c r="BU499" i="8"/>
  <c r="BQ500" i="8"/>
  <c r="BR500" i="8"/>
  <c r="BS500" i="8"/>
  <c r="BT500" i="8"/>
  <c r="BU500" i="8"/>
  <c r="BQ501" i="8"/>
  <c r="BR501" i="8"/>
  <c r="BS501" i="8"/>
  <c r="BT501" i="8"/>
  <c r="BU501" i="8"/>
  <c r="BQ502" i="8"/>
  <c r="BR502" i="8"/>
  <c r="BS502" i="8"/>
  <c r="BT502" i="8"/>
  <c r="BU502" i="8"/>
  <c r="BQ503" i="8"/>
  <c r="BR503" i="8"/>
  <c r="BS503" i="8"/>
  <c r="BT503" i="8"/>
  <c r="BU503" i="8"/>
  <c r="BQ504" i="8"/>
  <c r="BR504" i="8"/>
  <c r="BS504" i="8"/>
  <c r="BT504" i="8"/>
  <c r="BU504" i="8"/>
  <c r="BQ505" i="8"/>
  <c r="BR505" i="8"/>
  <c r="BS505" i="8"/>
  <c r="BT505" i="8"/>
  <c r="BU505" i="8"/>
  <c r="BQ506" i="8"/>
  <c r="BR506" i="8"/>
  <c r="BS506" i="8"/>
  <c r="BT506" i="8"/>
  <c r="BU506" i="8"/>
  <c r="BQ507" i="8"/>
  <c r="BR507" i="8"/>
  <c r="BS507" i="8"/>
  <c r="BT507" i="8"/>
  <c r="BU507" i="8"/>
  <c r="BQ508" i="8"/>
  <c r="BR508" i="8"/>
  <c r="BS508" i="8"/>
  <c r="BT508" i="8"/>
  <c r="BU508" i="8"/>
  <c r="BQ509" i="8"/>
  <c r="BR509" i="8"/>
  <c r="BS509" i="8"/>
  <c r="BT509" i="8"/>
  <c r="BU509" i="8"/>
  <c r="BQ510" i="8"/>
  <c r="BR510" i="8"/>
  <c r="BS510" i="8"/>
  <c r="BT510" i="8"/>
  <c r="BU510" i="8"/>
  <c r="BQ511" i="8"/>
  <c r="BR511" i="8"/>
  <c r="BS511" i="8"/>
  <c r="BT511" i="8"/>
  <c r="BU511" i="8"/>
  <c r="BQ512" i="8"/>
  <c r="BR512" i="8"/>
  <c r="BS512" i="8"/>
  <c r="BT512" i="8"/>
  <c r="BU512" i="8"/>
  <c r="BQ513" i="8"/>
  <c r="BR513" i="8"/>
  <c r="BS513" i="8"/>
  <c r="BT513" i="8"/>
  <c r="BU513" i="8"/>
  <c r="BQ514" i="8"/>
  <c r="BR514" i="8"/>
  <c r="BS514" i="8"/>
  <c r="BT514" i="8"/>
  <c r="BU514" i="8"/>
  <c r="BQ515" i="8"/>
  <c r="BR515" i="8"/>
  <c r="BS515" i="8"/>
  <c r="BT515" i="8"/>
  <c r="BU515" i="8"/>
  <c r="BQ516" i="8"/>
  <c r="BR516" i="8"/>
  <c r="BS516" i="8"/>
  <c r="BT516" i="8"/>
  <c r="BU516" i="8"/>
  <c r="BQ517" i="8"/>
  <c r="BR517" i="8"/>
  <c r="BS517" i="8"/>
  <c r="BT517" i="8"/>
  <c r="BU517" i="8"/>
  <c r="BQ518" i="8"/>
  <c r="BR518" i="8"/>
  <c r="BS518" i="8"/>
  <c r="BT518" i="8"/>
  <c r="BU518" i="8"/>
  <c r="BQ519" i="8"/>
  <c r="BR519" i="8"/>
  <c r="BS519" i="8"/>
  <c r="BT519" i="8"/>
  <c r="BU519" i="8"/>
  <c r="BQ520" i="8"/>
  <c r="BR520" i="8"/>
  <c r="BS520" i="8"/>
  <c r="BT520" i="8"/>
  <c r="BU520" i="8"/>
  <c r="BQ521" i="8"/>
  <c r="BR521" i="8"/>
  <c r="BS521" i="8"/>
  <c r="BT521" i="8"/>
  <c r="BU521" i="8"/>
  <c r="BQ522" i="8"/>
  <c r="BR522" i="8"/>
  <c r="BS522" i="8"/>
  <c r="BT522" i="8"/>
  <c r="BU522" i="8"/>
  <c r="BQ523" i="8"/>
  <c r="BR523" i="8"/>
  <c r="BS523" i="8"/>
  <c r="BT523" i="8"/>
  <c r="BU523" i="8"/>
  <c r="BQ524" i="8"/>
  <c r="BR524" i="8"/>
  <c r="BS524" i="8"/>
  <c r="BT524" i="8"/>
  <c r="BU524" i="8"/>
  <c r="BQ525" i="8"/>
  <c r="BR525" i="8"/>
  <c r="BS525" i="8"/>
  <c r="BT525" i="8"/>
  <c r="BU525" i="8"/>
  <c r="BQ526" i="8"/>
  <c r="BR526" i="8"/>
  <c r="BS526" i="8"/>
  <c r="BT526" i="8"/>
  <c r="BU526" i="8"/>
  <c r="BQ527" i="8"/>
  <c r="BR527" i="8"/>
  <c r="BS527" i="8"/>
  <c r="BT527" i="8"/>
  <c r="BU527" i="8"/>
  <c r="BQ528" i="8"/>
  <c r="BR528" i="8"/>
  <c r="BS528" i="8"/>
  <c r="BT528" i="8"/>
  <c r="BU528" i="8"/>
  <c r="BQ529" i="8"/>
  <c r="BR529" i="8"/>
  <c r="BS529" i="8"/>
  <c r="BT529" i="8"/>
  <c r="BU529" i="8"/>
  <c r="BQ530" i="8"/>
  <c r="BR530" i="8"/>
  <c r="BS530" i="8"/>
  <c r="BT530" i="8"/>
  <c r="BU530" i="8"/>
  <c r="BQ531" i="8"/>
  <c r="BR531" i="8"/>
  <c r="BS531" i="8"/>
  <c r="BT531" i="8"/>
  <c r="BU531" i="8"/>
  <c r="BQ532" i="8"/>
  <c r="BR532" i="8"/>
  <c r="BS532" i="8"/>
  <c r="BT532" i="8"/>
  <c r="BU532" i="8"/>
  <c r="BQ533" i="8"/>
  <c r="BR533" i="8"/>
  <c r="BS533" i="8"/>
  <c r="BT533" i="8"/>
  <c r="BU533" i="8"/>
  <c r="BQ534" i="8"/>
  <c r="BR534" i="8"/>
  <c r="BS534" i="8"/>
  <c r="BT534" i="8"/>
  <c r="BU534" i="8"/>
  <c r="BQ535" i="8"/>
  <c r="BR535" i="8"/>
  <c r="BS535" i="8"/>
  <c r="BT535" i="8"/>
  <c r="BU535" i="8"/>
  <c r="BQ536" i="8"/>
  <c r="BR536" i="8"/>
  <c r="BS536" i="8"/>
  <c r="BT536" i="8"/>
  <c r="BU536" i="8"/>
  <c r="BQ537" i="8"/>
  <c r="BR537" i="8"/>
  <c r="BS537" i="8"/>
  <c r="BT537" i="8"/>
  <c r="BU537" i="8"/>
  <c r="BQ538" i="8"/>
  <c r="BR538" i="8"/>
  <c r="BS538" i="8"/>
  <c r="BT538" i="8"/>
  <c r="BU538" i="8"/>
  <c r="BQ539" i="8"/>
  <c r="BR539" i="8"/>
  <c r="BS539" i="8"/>
  <c r="BT539" i="8"/>
  <c r="BU539" i="8"/>
  <c r="BQ540" i="8"/>
  <c r="BR540" i="8"/>
  <c r="BS540" i="8"/>
  <c r="BT540" i="8"/>
  <c r="BU540" i="8"/>
  <c r="BQ541" i="8"/>
  <c r="BR541" i="8"/>
  <c r="BS541" i="8"/>
  <c r="BT541" i="8"/>
  <c r="BU541" i="8"/>
  <c r="BQ542" i="8"/>
  <c r="BR542" i="8"/>
  <c r="BS542" i="8"/>
  <c r="BT542" i="8"/>
  <c r="BU542" i="8"/>
  <c r="BQ543" i="8"/>
  <c r="BR543" i="8"/>
  <c r="BS543" i="8"/>
  <c r="BT543" i="8"/>
  <c r="BU543" i="8"/>
  <c r="BQ544" i="8"/>
  <c r="BR544" i="8"/>
  <c r="BS544" i="8"/>
  <c r="BT544" i="8"/>
  <c r="BU544" i="8"/>
  <c r="BQ545" i="8"/>
  <c r="BR545" i="8"/>
  <c r="BS545" i="8"/>
  <c r="BT545" i="8"/>
  <c r="BU545" i="8"/>
  <c r="BQ546" i="8"/>
  <c r="BR546" i="8"/>
  <c r="BS546" i="8"/>
  <c r="BT546" i="8"/>
  <c r="BU546" i="8"/>
  <c r="BQ547" i="8"/>
  <c r="BR547" i="8"/>
  <c r="BS547" i="8"/>
  <c r="BT547" i="8"/>
  <c r="BU547" i="8"/>
  <c r="BQ548" i="8"/>
  <c r="BR548" i="8"/>
  <c r="BS548" i="8"/>
  <c r="BT548" i="8"/>
  <c r="BU548" i="8"/>
  <c r="BQ549" i="8"/>
  <c r="BR549" i="8"/>
  <c r="BS549" i="8"/>
  <c r="BT549" i="8"/>
  <c r="BU549" i="8"/>
  <c r="BQ550" i="8"/>
  <c r="BR550" i="8"/>
  <c r="BS550" i="8"/>
  <c r="BT550" i="8"/>
  <c r="BU550" i="8"/>
  <c r="BQ551" i="8"/>
  <c r="BR551" i="8"/>
  <c r="BS551" i="8"/>
  <c r="BT551" i="8"/>
  <c r="BU551" i="8"/>
  <c r="BQ552" i="8"/>
  <c r="BR552" i="8"/>
  <c r="BS552" i="8"/>
  <c r="BT552" i="8"/>
  <c r="BU552" i="8"/>
  <c r="BQ553" i="8"/>
  <c r="BR553" i="8"/>
  <c r="BS553" i="8"/>
  <c r="BT553" i="8"/>
  <c r="BU553" i="8"/>
  <c r="BQ554" i="8"/>
  <c r="BR554" i="8"/>
  <c r="BS554" i="8"/>
  <c r="BT554" i="8"/>
  <c r="BU554" i="8"/>
  <c r="BQ555" i="8"/>
  <c r="BR555" i="8"/>
  <c r="BS555" i="8"/>
  <c r="BT555" i="8"/>
  <c r="BU555" i="8"/>
  <c r="BQ556" i="8"/>
  <c r="BR556" i="8"/>
  <c r="BS556" i="8"/>
  <c r="BT556" i="8"/>
  <c r="BU556" i="8"/>
  <c r="BQ557" i="8"/>
  <c r="BR557" i="8"/>
  <c r="BS557" i="8"/>
  <c r="BT557" i="8"/>
  <c r="BU557" i="8"/>
  <c r="BQ558" i="8"/>
  <c r="BR558" i="8"/>
  <c r="BS558" i="8"/>
  <c r="BT558" i="8"/>
  <c r="BU558" i="8"/>
  <c r="BQ559" i="8"/>
  <c r="BR559" i="8"/>
  <c r="BS559" i="8"/>
  <c r="BT559" i="8"/>
  <c r="BU559" i="8"/>
  <c r="BQ560" i="8"/>
  <c r="BR560" i="8"/>
  <c r="BS560" i="8"/>
  <c r="BT560" i="8"/>
  <c r="BU560" i="8"/>
  <c r="BQ561" i="8"/>
  <c r="BR561" i="8"/>
  <c r="BS561" i="8"/>
  <c r="BT561" i="8"/>
  <c r="BU561" i="8"/>
  <c r="BQ562" i="8"/>
  <c r="BR562" i="8"/>
  <c r="BS562" i="8"/>
  <c r="BT562" i="8"/>
  <c r="BU562" i="8"/>
  <c r="BQ563" i="8"/>
  <c r="BR563" i="8"/>
  <c r="BS563" i="8"/>
  <c r="BT563" i="8"/>
  <c r="BU563" i="8"/>
  <c r="BQ564" i="8"/>
  <c r="BR564" i="8"/>
  <c r="BS564" i="8"/>
  <c r="BT564" i="8"/>
  <c r="BU564" i="8"/>
  <c r="BQ565" i="8"/>
  <c r="BR565" i="8"/>
  <c r="BS565" i="8"/>
  <c r="BT565" i="8"/>
  <c r="BU565" i="8"/>
  <c r="BQ566" i="8"/>
  <c r="BR566" i="8"/>
  <c r="BS566" i="8"/>
  <c r="BT566" i="8"/>
  <c r="BU566" i="8"/>
  <c r="BQ567" i="8"/>
  <c r="BR567" i="8"/>
  <c r="BS567" i="8"/>
  <c r="BT567" i="8"/>
  <c r="BU567" i="8"/>
  <c r="BQ568" i="8"/>
  <c r="BR568" i="8"/>
  <c r="BS568" i="8"/>
  <c r="BT568" i="8"/>
  <c r="BU568" i="8"/>
  <c r="BQ569" i="8"/>
  <c r="BR569" i="8"/>
  <c r="BS569" i="8"/>
  <c r="BT569" i="8"/>
  <c r="BU569" i="8"/>
  <c r="BQ570" i="8"/>
  <c r="BR570" i="8"/>
  <c r="BS570" i="8"/>
  <c r="BT570" i="8"/>
  <c r="BU570" i="8"/>
  <c r="BQ571" i="8"/>
  <c r="BR571" i="8"/>
  <c r="BS571" i="8"/>
  <c r="BT571" i="8"/>
  <c r="BU571" i="8"/>
  <c r="BQ572" i="8"/>
  <c r="BR572" i="8"/>
  <c r="BS572" i="8"/>
  <c r="BT572" i="8"/>
  <c r="BU572" i="8"/>
  <c r="BQ573" i="8"/>
  <c r="BR573" i="8"/>
  <c r="BS573" i="8"/>
  <c r="BT573" i="8"/>
  <c r="BU573" i="8"/>
  <c r="BQ574" i="8"/>
  <c r="BR574" i="8"/>
  <c r="BS574" i="8"/>
  <c r="BT574" i="8"/>
  <c r="BU574" i="8"/>
  <c r="BQ575" i="8"/>
  <c r="BR575" i="8"/>
  <c r="BS575" i="8"/>
  <c r="BT575" i="8"/>
  <c r="BU575" i="8"/>
  <c r="BQ576" i="8"/>
  <c r="BR576" i="8"/>
  <c r="BS576" i="8"/>
  <c r="BT576" i="8"/>
  <c r="BU576" i="8"/>
  <c r="BQ577" i="8"/>
  <c r="BR577" i="8"/>
  <c r="BS577" i="8"/>
  <c r="BT577" i="8"/>
  <c r="BU577" i="8"/>
  <c r="BQ578" i="8"/>
  <c r="BR578" i="8"/>
  <c r="BS578" i="8"/>
  <c r="BT578" i="8"/>
  <c r="BU578" i="8"/>
  <c r="BQ579" i="8"/>
  <c r="BR579" i="8"/>
  <c r="BS579" i="8"/>
  <c r="BT579" i="8"/>
  <c r="BU579" i="8"/>
  <c r="BQ580" i="8"/>
  <c r="BR580" i="8"/>
  <c r="BS580" i="8"/>
  <c r="BT580" i="8"/>
  <c r="BU580" i="8"/>
  <c r="BQ581" i="8"/>
  <c r="BR581" i="8"/>
  <c r="BS581" i="8"/>
  <c r="BT581" i="8"/>
  <c r="BU581" i="8"/>
  <c r="BQ582" i="8"/>
  <c r="BR582" i="8"/>
  <c r="BS582" i="8"/>
  <c r="BT582" i="8"/>
  <c r="BU582" i="8"/>
  <c r="BQ583" i="8"/>
  <c r="BR583" i="8"/>
  <c r="BS583" i="8"/>
  <c r="BT583" i="8"/>
  <c r="BU583" i="8"/>
  <c r="BQ584" i="8"/>
  <c r="BR584" i="8"/>
  <c r="BS584" i="8"/>
  <c r="BT584" i="8"/>
  <c r="BU584" i="8"/>
  <c r="BQ585" i="8"/>
  <c r="BR585" i="8"/>
  <c r="BS585" i="8"/>
  <c r="BT585" i="8"/>
  <c r="BU585" i="8"/>
  <c r="BQ586" i="8"/>
  <c r="BR586" i="8"/>
  <c r="BS586" i="8"/>
  <c r="BT586" i="8"/>
  <c r="BU586" i="8"/>
  <c r="BQ587" i="8"/>
  <c r="BR587" i="8"/>
  <c r="BS587" i="8"/>
  <c r="BT587" i="8"/>
  <c r="BU587" i="8"/>
  <c r="BQ588" i="8"/>
  <c r="BR588" i="8"/>
  <c r="BS588" i="8"/>
  <c r="BT588" i="8"/>
  <c r="BU588" i="8"/>
  <c r="BQ589" i="8"/>
  <c r="BR589" i="8"/>
  <c r="BS589" i="8"/>
  <c r="BT589" i="8"/>
  <c r="BU589" i="8"/>
  <c r="BQ590" i="8"/>
  <c r="BR590" i="8"/>
  <c r="BS590" i="8"/>
  <c r="BT590" i="8"/>
  <c r="BU590" i="8"/>
  <c r="BQ591" i="8"/>
  <c r="BR591" i="8"/>
  <c r="BS591" i="8"/>
  <c r="BT591" i="8"/>
  <c r="BU591" i="8"/>
  <c r="BQ592" i="8"/>
  <c r="BR592" i="8"/>
  <c r="BS592" i="8"/>
  <c r="BT592" i="8"/>
  <c r="BU592" i="8"/>
  <c r="BQ593" i="8"/>
  <c r="BR593" i="8"/>
  <c r="BS593" i="8"/>
  <c r="BT593" i="8"/>
  <c r="BU593" i="8"/>
  <c r="BQ594" i="8"/>
  <c r="BR594" i="8"/>
  <c r="BS594" i="8"/>
  <c r="BT594" i="8"/>
  <c r="BU594" i="8"/>
  <c r="BQ595" i="8"/>
  <c r="BR595" i="8"/>
  <c r="BS595" i="8"/>
  <c r="BT595" i="8"/>
  <c r="BU595" i="8"/>
  <c r="BQ596" i="8"/>
  <c r="BR596" i="8"/>
  <c r="BS596" i="8"/>
  <c r="BT596" i="8"/>
  <c r="BU596" i="8"/>
  <c r="BQ597" i="8"/>
  <c r="BR597" i="8"/>
  <c r="BS597" i="8"/>
  <c r="BT597" i="8"/>
  <c r="BU597" i="8"/>
  <c r="BQ598" i="8"/>
  <c r="BR598" i="8"/>
  <c r="BS598" i="8"/>
  <c r="BT598" i="8"/>
  <c r="BU598" i="8"/>
  <c r="BQ599" i="8"/>
  <c r="BR599" i="8"/>
  <c r="BS599" i="8"/>
  <c r="BT599" i="8"/>
  <c r="BU599" i="8"/>
  <c r="BQ600" i="8"/>
  <c r="BR600" i="8"/>
  <c r="BS600" i="8"/>
  <c r="BT600" i="8"/>
  <c r="BU600" i="8"/>
  <c r="BQ601" i="8"/>
  <c r="BR601" i="8"/>
  <c r="BS601" i="8"/>
  <c r="BT601" i="8"/>
  <c r="BU601" i="8"/>
  <c r="BQ602" i="8"/>
  <c r="BR602" i="8"/>
  <c r="BS602" i="8"/>
  <c r="BT602" i="8"/>
  <c r="BU602" i="8"/>
  <c r="BQ603" i="8"/>
  <c r="BR603" i="8"/>
  <c r="BS603" i="8"/>
  <c r="BT603" i="8"/>
  <c r="BU603" i="8"/>
  <c r="BQ604" i="8"/>
  <c r="BR604" i="8"/>
  <c r="BS604" i="8"/>
  <c r="BT604" i="8"/>
  <c r="BU604" i="8"/>
  <c r="BQ605" i="8"/>
  <c r="BR605" i="8"/>
  <c r="BS605" i="8"/>
  <c r="BT605" i="8"/>
  <c r="BU605" i="8"/>
  <c r="BQ606" i="8"/>
  <c r="BR606" i="8"/>
  <c r="BS606" i="8"/>
  <c r="BT606" i="8"/>
  <c r="BU606" i="8"/>
  <c r="BQ607" i="8"/>
  <c r="BR607" i="8"/>
  <c r="BS607" i="8"/>
  <c r="BT607" i="8"/>
  <c r="BU607" i="8"/>
  <c r="BQ608" i="8"/>
  <c r="BR608" i="8"/>
  <c r="BS608" i="8"/>
  <c r="BT608" i="8"/>
  <c r="BU608" i="8"/>
  <c r="BQ609" i="8"/>
  <c r="BR609" i="8"/>
  <c r="BS609" i="8"/>
  <c r="BT609" i="8"/>
  <c r="BU609" i="8"/>
  <c r="BQ610" i="8"/>
  <c r="BR610" i="8"/>
  <c r="BS610" i="8"/>
  <c r="BT610" i="8"/>
  <c r="BU610" i="8"/>
  <c r="BQ611" i="8"/>
  <c r="BR611" i="8"/>
  <c r="BS611" i="8"/>
  <c r="BT611" i="8"/>
  <c r="BU611" i="8"/>
  <c r="BQ612" i="8"/>
  <c r="BR612" i="8"/>
  <c r="BS612" i="8"/>
  <c r="BT612" i="8"/>
  <c r="BU612" i="8"/>
  <c r="BQ613" i="8"/>
  <c r="BR613" i="8"/>
  <c r="BS613" i="8"/>
  <c r="BT613" i="8"/>
  <c r="BU613" i="8"/>
  <c r="BQ614" i="8"/>
  <c r="BR614" i="8"/>
  <c r="BS614" i="8"/>
  <c r="BT614" i="8"/>
  <c r="BU614" i="8"/>
  <c r="BQ615" i="8"/>
  <c r="BR615" i="8"/>
  <c r="BS615" i="8"/>
  <c r="BT615" i="8"/>
  <c r="BU615" i="8"/>
  <c r="BQ616" i="8"/>
  <c r="BR616" i="8"/>
  <c r="BS616" i="8"/>
  <c r="BT616" i="8"/>
  <c r="BU616" i="8"/>
  <c r="BQ617" i="8"/>
  <c r="BR617" i="8"/>
  <c r="BS617" i="8"/>
  <c r="BT617" i="8"/>
  <c r="BU617" i="8"/>
  <c r="BQ618" i="8"/>
  <c r="BR618" i="8"/>
  <c r="BS618" i="8"/>
  <c r="BT618" i="8"/>
  <c r="BU618" i="8"/>
  <c r="BQ619" i="8"/>
  <c r="BR619" i="8"/>
  <c r="BS619" i="8"/>
  <c r="BT619" i="8"/>
  <c r="BU619" i="8"/>
  <c r="BQ620" i="8"/>
  <c r="BR620" i="8"/>
  <c r="BS620" i="8"/>
  <c r="BT620" i="8"/>
  <c r="BU620" i="8"/>
  <c r="BQ621" i="8"/>
  <c r="BR621" i="8"/>
  <c r="BS621" i="8"/>
  <c r="BT621" i="8"/>
  <c r="BU621" i="8"/>
  <c r="BQ622" i="8"/>
  <c r="BR622" i="8"/>
  <c r="BS622" i="8"/>
  <c r="BT622" i="8"/>
  <c r="BU622" i="8"/>
  <c r="BQ623" i="8"/>
  <c r="BR623" i="8"/>
  <c r="BS623" i="8"/>
  <c r="BT623" i="8"/>
  <c r="BU623" i="8"/>
  <c r="BQ624" i="8"/>
  <c r="BR624" i="8"/>
  <c r="BS624" i="8"/>
  <c r="BT624" i="8"/>
  <c r="BU624" i="8"/>
  <c r="BQ625" i="8"/>
  <c r="BR625" i="8"/>
  <c r="BS625" i="8"/>
  <c r="BT625" i="8"/>
  <c r="BU625" i="8"/>
  <c r="BQ626" i="8"/>
  <c r="BR626" i="8"/>
  <c r="BS626" i="8"/>
  <c r="BT626" i="8"/>
  <c r="BU626" i="8"/>
  <c r="BQ627" i="8"/>
  <c r="BR627" i="8"/>
  <c r="BS627" i="8"/>
  <c r="BT627" i="8"/>
  <c r="BU627" i="8"/>
  <c r="BQ628" i="8"/>
  <c r="BR628" i="8"/>
  <c r="BS628" i="8"/>
  <c r="BT628" i="8"/>
  <c r="BU628" i="8"/>
  <c r="BQ629" i="8"/>
  <c r="BR629" i="8"/>
  <c r="BS629" i="8"/>
  <c r="BT629" i="8"/>
  <c r="BU629" i="8"/>
  <c r="BQ630" i="8"/>
  <c r="BR630" i="8"/>
  <c r="BS630" i="8"/>
  <c r="BT630" i="8"/>
  <c r="BU630" i="8"/>
  <c r="BQ631" i="8"/>
  <c r="BR631" i="8"/>
  <c r="BS631" i="8"/>
  <c r="BT631" i="8"/>
  <c r="BU631" i="8"/>
  <c r="BQ632" i="8"/>
  <c r="BR632" i="8"/>
  <c r="BS632" i="8"/>
  <c r="BT632" i="8"/>
  <c r="BU632" i="8"/>
  <c r="BQ633" i="8"/>
  <c r="BR633" i="8"/>
  <c r="BS633" i="8"/>
  <c r="BT633" i="8"/>
  <c r="BU633" i="8"/>
  <c r="BQ634" i="8"/>
  <c r="BR634" i="8"/>
  <c r="BS634" i="8"/>
  <c r="BT634" i="8"/>
  <c r="BU634" i="8"/>
  <c r="BQ635" i="8"/>
  <c r="BR635" i="8"/>
  <c r="BS635" i="8"/>
  <c r="BT635" i="8"/>
  <c r="BU635" i="8"/>
  <c r="BQ636" i="8"/>
  <c r="BR636" i="8"/>
  <c r="BS636" i="8"/>
  <c r="BT636" i="8"/>
  <c r="BU636" i="8"/>
  <c r="BQ637" i="8"/>
  <c r="BR637" i="8"/>
  <c r="BS637" i="8"/>
  <c r="BT637" i="8"/>
  <c r="BU637" i="8"/>
  <c r="BQ638" i="8"/>
  <c r="BR638" i="8"/>
  <c r="BS638" i="8"/>
  <c r="BT638" i="8"/>
  <c r="BU638" i="8"/>
  <c r="BQ639" i="8"/>
  <c r="BR639" i="8"/>
  <c r="BS639" i="8"/>
  <c r="BT639" i="8"/>
  <c r="BU639" i="8"/>
  <c r="BQ640" i="8"/>
  <c r="BR640" i="8"/>
  <c r="BS640" i="8"/>
  <c r="BT640" i="8"/>
  <c r="BU640" i="8"/>
  <c r="BQ641" i="8"/>
  <c r="BR641" i="8"/>
  <c r="BS641" i="8"/>
  <c r="BT641" i="8"/>
  <c r="BU641" i="8"/>
  <c r="BQ642" i="8"/>
  <c r="BR642" i="8"/>
  <c r="BS642" i="8"/>
  <c r="BT642" i="8"/>
  <c r="BU642" i="8"/>
  <c r="BQ643" i="8"/>
  <c r="BR643" i="8"/>
  <c r="BS643" i="8"/>
  <c r="BT643" i="8"/>
  <c r="BU643" i="8"/>
  <c r="BQ644" i="8"/>
  <c r="BR644" i="8"/>
  <c r="BS644" i="8"/>
  <c r="BT644" i="8"/>
  <c r="BU644" i="8"/>
  <c r="BQ645" i="8"/>
  <c r="BR645" i="8"/>
  <c r="BS645" i="8"/>
  <c r="BT645" i="8"/>
  <c r="BU645" i="8"/>
  <c r="BQ646" i="8"/>
  <c r="BR646" i="8"/>
  <c r="BS646" i="8"/>
  <c r="BT646" i="8"/>
  <c r="BU646" i="8"/>
  <c r="BQ647" i="8"/>
  <c r="BR647" i="8"/>
  <c r="BS647" i="8"/>
  <c r="BT647" i="8"/>
  <c r="BU647" i="8"/>
  <c r="BQ648" i="8"/>
  <c r="BR648" i="8"/>
  <c r="BS648" i="8"/>
  <c r="BT648" i="8"/>
  <c r="BU648" i="8"/>
  <c r="BQ649" i="8"/>
  <c r="BR649" i="8"/>
  <c r="BS649" i="8"/>
  <c r="BT649" i="8"/>
  <c r="BU649" i="8"/>
  <c r="BQ650" i="8"/>
  <c r="BR650" i="8"/>
  <c r="BS650" i="8"/>
  <c r="BT650" i="8"/>
  <c r="BU650" i="8"/>
  <c r="BQ651" i="8"/>
  <c r="BR651" i="8"/>
  <c r="BS651" i="8"/>
  <c r="BT651" i="8"/>
  <c r="BU651" i="8"/>
  <c r="BQ652" i="8"/>
  <c r="BR652" i="8"/>
  <c r="BS652" i="8"/>
  <c r="BT652" i="8"/>
  <c r="BU652" i="8"/>
  <c r="BQ653" i="8"/>
  <c r="BR653" i="8"/>
  <c r="BS653" i="8"/>
  <c r="BT653" i="8"/>
  <c r="BU653" i="8"/>
  <c r="BQ654" i="8"/>
  <c r="BR654" i="8"/>
  <c r="BS654" i="8"/>
  <c r="BT654" i="8"/>
  <c r="BU654" i="8"/>
  <c r="BQ655" i="8"/>
  <c r="BR655" i="8"/>
  <c r="BS655" i="8"/>
  <c r="BT655" i="8"/>
  <c r="BU655" i="8"/>
  <c r="BQ656" i="8"/>
  <c r="BR656" i="8"/>
  <c r="BS656" i="8"/>
  <c r="BT656" i="8"/>
  <c r="BU656" i="8"/>
  <c r="BQ657" i="8"/>
  <c r="BR657" i="8"/>
  <c r="BS657" i="8"/>
  <c r="BT657" i="8"/>
  <c r="BU657" i="8"/>
  <c r="BQ658" i="8"/>
  <c r="BR658" i="8"/>
  <c r="BS658" i="8"/>
  <c r="BT658" i="8"/>
  <c r="BU658" i="8"/>
  <c r="BQ659" i="8"/>
  <c r="BR659" i="8"/>
  <c r="BS659" i="8"/>
  <c r="BT659" i="8"/>
  <c r="BU659" i="8"/>
  <c r="BQ660" i="8"/>
  <c r="BR660" i="8"/>
  <c r="BS660" i="8"/>
  <c r="BT660" i="8"/>
  <c r="BU660" i="8"/>
  <c r="BQ661" i="8"/>
  <c r="BR661" i="8"/>
  <c r="BS661" i="8"/>
  <c r="BT661" i="8"/>
  <c r="BU661" i="8"/>
  <c r="BQ662" i="8"/>
  <c r="BR662" i="8"/>
  <c r="BS662" i="8"/>
  <c r="BT662" i="8"/>
  <c r="BU662" i="8"/>
  <c r="BQ663" i="8"/>
  <c r="BR663" i="8"/>
  <c r="BS663" i="8"/>
  <c r="BT663" i="8"/>
  <c r="BU663" i="8"/>
  <c r="BQ664" i="8"/>
  <c r="BR664" i="8"/>
  <c r="BS664" i="8"/>
  <c r="BT664" i="8"/>
  <c r="BU664" i="8"/>
  <c r="BQ665" i="8"/>
  <c r="BR665" i="8"/>
  <c r="BS665" i="8"/>
  <c r="BT665" i="8"/>
  <c r="BU665" i="8"/>
  <c r="BQ666" i="8"/>
  <c r="BR666" i="8"/>
  <c r="BS666" i="8"/>
  <c r="BT666" i="8"/>
  <c r="BU666" i="8"/>
  <c r="BQ667" i="8"/>
  <c r="BR667" i="8"/>
  <c r="BS667" i="8"/>
  <c r="BT667" i="8"/>
  <c r="BU667" i="8"/>
  <c r="BQ668" i="8"/>
  <c r="BR668" i="8"/>
  <c r="BS668" i="8"/>
  <c r="BT668" i="8"/>
  <c r="BU668" i="8"/>
  <c r="BQ669" i="8"/>
  <c r="BR669" i="8"/>
  <c r="BS669" i="8"/>
  <c r="BT669" i="8"/>
  <c r="BU669" i="8"/>
  <c r="BQ670" i="8"/>
  <c r="BR670" i="8"/>
  <c r="BS670" i="8"/>
  <c r="BT670" i="8"/>
  <c r="BU670" i="8"/>
  <c r="BQ671" i="8"/>
  <c r="BR671" i="8"/>
  <c r="BS671" i="8"/>
  <c r="BT671" i="8"/>
  <c r="BU671" i="8"/>
  <c r="BQ672" i="8"/>
  <c r="BR672" i="8"/>
  <c r="BS672" i="8"/>
  <c r="BT672" i="8"/>
  <c r="BU672" i="8"/>
  <c r="BQ673" i="8"/>
  <c r="BR673" i="8"/>
  <c r="BS673" i="8"/>
  <c r="BT673" i="8"/>
  <c r="BU673" i="8"/>
  <c r="BQ674" i="8"/>
  <c r="BR674" i="8"/>
  <c r="BS674" i="8"/>
  <c r="BT674" i="8"/>
  <c r="BU674" i="8"/>
  <c r="BQ675" i="8"/>
  <c r="BR675" i="8"/>
  <c r="BS675" i="8"/>
  <c r="BT675" i="8"/>
  <c r="BU675" i="8"/>
  <c r="BQ676" i="8"/>
  <c r="BR676" i="8"/>
  <c r="BS676" i="8"/>
  <c r="BT676" i="8"/>
  <c r="BU676" i="8"/>
  <c r="BQ677" i="8"/>
  <c r="BR677" i="8"/>
  <c r="BS677" i="8"/>
  <c r="BT677" i="8"/>
  <c r="BU677" i="8"/>
  <c r="BQ678" i="8"/>
  <c r="BR678" i="8"/>
  <c r="BS678" i="8"/>
  <c r="BT678" i="8"/>
  <c r="BU678" i="8"/>
  <c r="BQ679" i="8"/>
  <c r="BR679" i="8"/>
  <c r="BS679" i="8"/>
  <c r="BT679" i="8"/>
  <c r="BU679" i="8"/>
  <c r="BQ680" i="8"/>
  <c r="BR680" i="8"/>
  <c r="BS680" i="8"/>
  <c r="BT680" i="8"/>
  <c r="BU680" i="8"/>
  <c r="BQ681" i="8"/>
  <c r="BR681" i="8"/>
  <c r="BS681" i="8"/>
  <c r="BT681" i="8"/>
  <c r="BU681" i="8"/>
  <c r="BQ682" i="8"/>
  <c r="BR682" i="8"/>
  <c r="BS682" i="8"/>
  <c r="BT682" i="8"/>
  <c r="BU682" i="8"/>
  <c r="BQ683" i="8"/>
  <c r="BR683" i="8"/>
  <c r="BS683" i="8"/>
  <c r="BT683" i="8"/>
  <c r="BU683" i="8"/>
  <c r="BQ684" i="8"/>
  <c r="BR684" i="8"/>
  <c r="BS684" i="8"/>
  <c r="BT684" i="8"/>
  <c r="BU684" i="8"/>
  <c r="BQ685" i="8"/>
  <c r="BR685" i="8"/>
  <c r="BS685" i="8"/>
  <c r="BT685" i="8"/>
  <c r="BU685" i="8"/>
  <c r="BQ686" i="8"/>
  <c r="BR686" i="8"/>
  <c r="BS686" i="8"/>
  <c r="BT686" i="8"/>
  <c r="BU686" i="8"/>
  <c r="BQ687" i="8"/>
  <c r="BR687" i="8"/>
  <c r="BS687" i="8"/>
  <c r="BT687" i="8"/>
  <c r="BU687" i="8"/>
  <c r="BQ688" i="8"/>
  <c r="BR688" i="8"/>
  <c r="BS688" i="8"/>
  <c r="BT688" i="8"/>
  <c r="BU688" i="8"/>
  <c r="BQ689" i="8"/>
  <c r="BR689" i="8"/>
  <c r="BS689" i="8"/>
  <c r="BT689" i="8"/>
  <c r="BU689" i="8"/>
  <c r="BQ690" i="8"/>
  <c r="BR690" i="8"/>
  <c r="BS690" i="8"/>
  <c r="BT690" i="8"/>
  <c r="BU690" i="8"/>
  <c r="BQ691" i="8"/>
  <c r="BR691" i="8"/>
  <c r="BS691" i="8"/>
  <c r="BT691" i="8"/>
  <c r="BU691" i="8"/>
  <c r="BQ692" i="8"/>
  <c r="BR692" i="8"/>
  <c r="BS692" i="8"/>
  <c r="BT692" i="8"/>
  <c r="BU692" i="8"/>
  <c r="BQ693" i="8"/>
  <c r="BR693" i="8"/>
  <c r="BS693" i="8"/>
  <c r="BT693" i="8"/>
  <c r="BU693" i="8"/>
  <c r="BQ694" i="8"/>
  <c r="BR694" i="8"/>
  <c r="BS694" i="8"/>
  <c r="BT694" i="8"/>
  <c r="BU694" i="8"/>
  <c r="BQ695" i="8"/>
  <c r="BR695" i="8"/>
  <c r="BS695" i="8"/>
  <c r="BT695" i="8"/>
  <c r="BU695" i="8"/>
  <c r="BQ696" i="8"/>
  <c r="BR696" i="8"/>
  <c r="BS696" i="8"/>
  <c r="BT696" i="8"/>
  <c r="BU696" i="8"/>
  <c r="BQ697" i="8"/>
  <c r="BR697" i="8"/>
  <c r="BS697" i="8"/>
  <c r="BT697" i="8"/>
  <c r="BU697" i="8"/>
  <c r="BQ698" i="8"/>
  <c r="BR698" i="8"/>
  <c r="BS698" i="8"/>
  <c r="BT698" i="8"/>
  <c r="BU698" i="8"/>
  <c r="BQ699" i="8"/>
  <c r="BR699" i="8"/>
  <c r="BS699" i="8"/>
  <c r="BT699" i="8"/>
  <c r="BU699" i="8"/>
  <c r="BQ700" i="8"/>
  <c r="BR700" i="8"/>
  <c r="BS700" i="8"/>
  <c r="BT700" i="8"/>
  <c r="BU700" i="8"/>
  <c r="BQ701" i="8"/>
  <c r="BR701" i="8"/>
  <c r="BS701" i="8"/>
  <c r="BT701" i="8"/>
  <c r="BU701" i="8"/>
  <c r="BQ702" i="8"/>
  <c r="BR702" i="8"/>
  <c r="BS702" i="8"/>
  <c r="BT702" i="8"/>
  <c r="BU702" i="8"/>
  <c r="BQ703" i="8"/>
  <c r="BR703" i="8"/>
  <c r="BS703" i="8"/>
  <c r="BT703" i="8"/>
  <c r="BU703" i="8"/>
  <c r="BQ704" i="8"/>
  <c r="BR704" i="8"/>
  <c r="BS704" i="8"/>
  <c r="BT704" i="8"/>
  <c r="BU704" i="8"/>
  <c r="BQ705" i="8"/>
  <c r="BR705" i="8"/>
  <c r="BS705" i="8"/>
  <c r="BT705" i="8"/>
  <c r="BU705" i="8"/>
  <c r="BQ706" i="8"/>
  <c r="BR706" i="8"/>
  <c r="BS706" i="8"/>
  <c r="BT706" i="8"/>
  <c r="BU706" i="8"/>
  <c r="BQ707" i="8"/>
  <c r="BR707" i="8"/>
  <c r="BS707" i="8"/>
  <c r="BT707" i="8"/>
  <c r="BU707" i="8"/>
  <c r="BQ708" i="8"/>
  <c r="BR708" i="8"/>
  <c r="BS708" i="8"/>
  <c r="BT708" i="8"/>
  <c r="BU708" i="8"/>
  <c r="BQ709" i="8"/>
  <c r="BR709" i="8"/>
  <c r="BS709" i="8"/>
  <c r="BT709" i="8"/>
  <c r="BU709" i="8"/>
  <c r="BQ710" i="8"/>
  <c r="BR710" i="8"/>
  <c r="BS710" i="8"/>
  <c r="BT710" i="8"/>
  <c r="BU710" i="8"/>
  <c r="BQ711" i="8"/>
  <c r="BR711" i="8"/>
  <c r="BS711" i="8"/>
  <c r="BT711" i="8"/>
  <c r="BU711" i="8"/>
  <c r="BQ712" i="8"/>
  <c r="BR712" i="8"/>
  <c r="BS712" i="8"/>
  <c r="BT712" i="8"/>
  <c r="BU712" i="8"/>
  <c r="BQ713" i="8"/>
  <c r="BR713" i="8"/>
  <c r="BS713" i="8"/>
  <c r="BT713" i="8"/>
  <c r="BU713" i="8"/>
  <c r="BQ714" i="8"/>
  <c r="BR714" i="8"/>
  <c r="BS714" i="8"/>
  <c r="BT714" i="8"/>
  <c r="BU714" i="8"/>
  <c r="BQ715" i="8"/>
  <c r="BR715" i="8"/>
  <c r="BS715" i="8"/>
  <c r="BT715" i="8"/>
  <c r="BU715" i="8"/>
  <c r="BQ716" i="8"/>
  <c r="BR716" i="8"/>
  <c r="BS716" i="8"/>
  <c r="BT716" i="8"/>
  <c r="BU716" i="8"/>
  <c r="BQ717" i="8"/>
  <c r="BR717" i="8"/>
  <c r="BS717" i="8"/>
  <c r="BT717" i="8"/>
  <c r="BU717" i="8"/>
  <c r="BQ718" i="8"/>
  <c r="BR718" i="8"/>
  <c r="BS718" i="8"/>
  <c r="BT718" i="8"/>
  <c r="BU718" i="8"/>
  <c r="BQ719" i="8"/>
  <c r="BR719" i="8"/>
  <c r="BS719" i="8"/>
  <c r="BT719" i="8"/>
  <c r="BU719" i="8"/>
  <c r="BQ720" i="8"/>
  <c r="BR720" i="8"/>
  <c r="BS720" i="8"/>
  <c r="BT720" i="8"/>
  <c r="BU720" i="8"/>
  <c r="BQ721" i="8"/>
  <c r="BR721" i="8"/>
  <c r="BS721" i="8"/>
  <c r="BT721" i="8"/>
  <c r="BU721" i="8"/>
  <c r="BQ722" i="8"/>
  <c r="BR722" i="8"/>
  <c r="BS722" i="8"/>
  <c r="BT722" i="8"/>
  <c r="BU722" i="8"/>
  <c r="BQ723" i="8"/>
  <c r="BR723" i="8"/>
  <c r="BS723" i="8"/>
  <c r="BT723" i="8"/>
  <c r="BU723" i="8"/>
  <c r="BQ724" i="8"/>
  <c r="BR724" i="8"/>
  <c r="BS724" i="8"/>
  <c r="BT724" i="8"/>
  <c r="BU724" i="8"/>
  <c r="BQ725" i="8"/>
  <c r="BR725" i="8"/>
  <c r="BS725" i="8"/>
  <c r="BT725" i="8"/>
  <c r="BU725" i="8"/>
  <c r="BQ726" i="8"/>
  <c r="BR726" i="8"/>
  <c r="BS726" i="8"/>
  <c r="BT726" i="8"/>
  <c r="BU726" i="8"/>
  <c r="BQ727" i="8"/>
  <c r="BR727" i="8"/>
  <c r="BS727" i="8"/>
  <c r="BT727" i="8"/>
  <c r="BU727" i="8"/>
  <c r="BQ728" i="8"/>
  <c r="BR728" i="8"/>
  <c r="BS728" i="8"/>
  <c r="BT728" i="8"/>
  <c r="BU728" i="8"/>
  <c r="BQ729" i="8"/>
  <c r="BR729" i="8"/>
  <c r="BS729" i="8"/>
  <c r="BT729" i="8"/>
  <c r="BU729" i="8"/>
  <c r="BQ730" i="8"/>
  <c r="BR730" i="8"/>
  <c r="BS730" i="8"/>
  <c r="BT730" i="8"/>
  <c r="BU730" i="8"/>
  <c r="BQ731" i="8"/>
  <c r="BR731" i="8"/>
  <c r="BS731" i="8"/>
  <c r="BT731" i="8"/>
  <c r="BU731" i="8"/>
  <c r="BQ732" i="8"/>
  <c r="BR732" i="8"/>
  <c r="BS732" i="8"/>
  <c r="BT732" i="8"/>
  <c r="BU732" i="8"/>
  <c r="BQ733" i="8"/>
  <c r="BR733" i="8"/>
  <c r="BS733" i="8"/>
  <c r="BT733" i="8"/>
  <c r="BU733" i="8"/>
  <c r="BQ734" i="8"/>
  <c r="BR734" i="8"/>
  <c r="BS734" i="8"/>
  <c r="BT734" i="8"/>
  <c r="BU734" i="8"/>
  <c r="BQ735" i="8"/>
  <c r="BR735" i="8"/>
  <c r="BS735" i="8"/>
  <c r="BT735" i="8"/>
  <c r="BU735" i="8"/>
  <c r="BQ736" i="8"/>
  <c r="BR736" i="8"/>
  <c r="BS736" i="8"/>
  <c r="BT736" i="8"/>
  <c r="BU736" i="8"/>
  <c r="BQ737" i="8"/>
  <c r="BR737" i="8"/>
  <c r="BS737" i="8"/>
  <c r="BT737" i="8"/>
  <c r="BU737" i="8"/>
  <c r="BQ738" i="8"/>
  <c r="BR738" i="8"/>
  <c r="BS738" i="8"/>
  <c r="BT738" i="8"/>
  <c r="BU738" i="8"/>
  <c r="BQ739" i="8"/>
  <c r="BR739" i="8"/>
  <c r="BS739" i="8"/>
  <c r="BT739" i="8"/>
  <c r="BU739" i="8"/>
  <c r="BQ740" i="8"/>
  <c r="BR740" i="8"/>
  <c r="BS740" i="8"/>
  <c r="BT740" i="8"/>
  <c r="BU740" i="8"/>
  <c r="BQ741" i="8"/>
  <c r="BR741" i="8"/>
  <c r="BS741" i="8"/>
  <c r="BT741" i="8"/>
  <c r="BU741" i="8"/>
  <c r="BQ742" i="8"/>
  <c r="BR742" i="8"/>
  <c r="BS742" i="8"/>
  <c r="BT742" i="8"/>
  <c r="BU742" i="8"/>
  <c r="BQ743" i="8"/>
  <c r="BR743" i="8"/>
  <c r="BS743" i="8"/>
  <c r="BT743" i="8"/>
  <c r="BU743" i="8"/>
  <c r="BQ744" i="8"/>
  <c r="BR744" i="8"/>
  <c r="BS744" i="8"/>
  <c r="BT744" i="8"/>
  <c r="BU744" i="8"/>
  <c r="BQ745" i="8"/>
  <c r="BR745" i="8"/>
  <c r="BS745" i="8"/>
  <c r="BT745" i="8"/>
  <c r="BU745" i="8"/>
  <c r="BQ746" i="8"/>
  <c r="BR746" i="8"/>
  <c r="BS746" i="8"/>
  <c r="BT746" i="8"/>
  <c r="BU746" i="8"/>
  <c r="BQ747" i="8"/>
  <c r="BR747" i="8"/>
  <c r="BS747" i="8"/>
  <c r="BT747" i="8"/>
  <c r="BU747" i="8"/>
  <c r="BQ748" i="8"/>
  <c r="BR748" i="8"/>
  <c r="BS748" i="8"/>
  <c r="BT748" i="8"/>
  <c r="BU748" i="8"/>
  <c r="BQ749" i="8"/>
  <c r="BR749" i="8"/>
  <c r="BS749" i="8"/>
  <c r="BT749" i="8"/>
  <c r="BU749" i="8"/>
  <c r="BQ750" i="8"/>
  <c r="BR750" i="8"/>
  <c r="BS750" i="8"/>
  <c r="BT750" i="8"/>
  <c r="BU750" i="8"/>
  <c r="BQ751" i="8"/>
  <c r="BR751" i="8"/>
  <c r="BS751" i="8"/>
  <c r="BT751" i="8"/>
  <c r="BU751" i="8"/>
  <c r="BQ752" i="8"/>
  <c r="BR752" i="8"/>
  <c r="BS752" i="8"/>
  <c r="BT752" i="8"/>
  <c r="BU752" i="8"/>
  <c r="BQ753" i="8"/>
  <c r="BR753" i="8"/>
  <c r="BS753" i="8"/>
  <c r="BT753" i="8"/>
  <c r="BU753" i="8"/>
  <c r="BQ754" i="8"/>
  <c r="BR754" i="8"/>
  <c r="BS754" i="8"/>
  <c r="BT754" i="8"/>
  <c r="BU754" i="8"/>
  <c r="BQ755" i="8"/>
  <c r="BR755" i="8"/>
  <c r="BS755" i="8"/>
  <c r="BT755" i="8"/>
  <c r="BU755" i="8"/>
  <c r="BQ756" i="8"/>
  <c r="BR756" i="8"/>
  <c r="BS756" i="8"/>
  <c r="BT756" i="8"/>
  <c r="BU756" i="8"/>
  <c r="BQ757" i="8"/>
  <c r="BR757" i="8"/>
  <c r="BS757" i="8"/>
  <c r="BT757" i="8"/>
  <c r="BU757" i="8"/>
  <c r="BQ758" i="8"/>
  <c r="BR758" i="8"/>
  <c r="BS758" i="8"/>
  <c r="BT758" i="8"/>
  <c r="BU758" i="8"/>
  <c r="BQ759" i="8"/>
  <c r="BR759" i="8"/>
  <c r="BS759" i="8"/>
  <c r="BT759" i="8"/>
  <c r="BU759" i="8"/>
  <c r="BQ760" i="8"/>
  <c r="BR760" i="8"/>
  <c r="BS760" i="8"/>
  <c r="BT760" i="8"/>
  <c r="BU760" i="8"/>
  <c r="BQ761" i="8"/>
  <c r="BR761" i="8"/>
  <c r="BS761" i="8"/>
  <c r="BT761" i="8"/>
  <c r="BU761" i="8"/>
  <c r="BQ762" i="8"/>
  <c r="BR762" i="8"/>
  <c r="BS762" i="8"/>
  <c r="BT762" i="8"/>
  <c r="BU762" i="8"/>
  <c r="BQ763" i="8"/>
  <c r="BR763" i="8"/>
  <c r="BS763" i="8"/>
  <c r="BT763" i="8"/>
  <c r="BU763" i="8"/>
  <c r="BQ764" i="8"/>
  <c r="BR764" i="8"/>
  <c r="BS764" i="8"/>
  <c r="BT764" i="8"/>
  <c r="BU764" i="8"/>
  <c r="BQ765" i="8"/>
  <c r="BR765" i="8"/>
  <c r="BS765" i="8"/>
  <c r="BT765" i="8"/>
  <c r="BU765" i="8"/>
  <c r="BQ766" i="8"/>
  <c r="BR766" i="8"/>
  <c r="BS766" i="8"/>
  <c r="BT766" i="8"/>
  <c r="BU766" i="8"/>
  <c r="BQ767" i="8"/>
  <c r="BR767" i="8"/>
  <c r="BS767" i="8"/>
  <c r="BT767" i="8"/>
  <c r="BU767" i="8"/>
  <c r="BQ768" i="8"/>
  <c r="BR768" i="8"/>
  <c r="BS768" i="8"/>
  <c r="BT768" i="8"/>
  <c r="BU768" i="8"/>
  <c r="BQ769" i="8"/>
  <c r="BR769" i="8"/>
  <c r="BS769" i="8"/>
  <c r="BT769" i="8"/>
  <c r="BU769" i="8"/>
  <c r="BQ770" i="8"/>
  <c r="BR770" i="8"/>
  <c r="BS770" i="8"/>
  <c r="BT770" i="8"/>
  <c r="BU770" i="8"/>
  <c r="BQ771" i="8"/>
  <c r="BR771" i="8"/>
  <c r="BS771" i="8"/>
  <c r="BT771" i="8"/>
  <c r="BU771" i="8"/>
  <c r="BQ772" i="8"/>
  <c r="BR772" i="8"/>
  <c r="BS772" i="8"/>
  <c r="BT772" i="8"/>
  <c r="BU772" i="8"/>
  <c r="BQ773" i="8"/>
  <c r="BR773" i="8"/>
  <c r="BS773" i="8"/>
  <c r="BT773" i="8"/>
  <c r="BU773" i="8"/>
  <c r="BQ774" i="8"/>
  <c r="BR774" i="8"/>
  <c r="BS774" i="8"/>
  <c r="BT774" i="8"/>
  <c r="BU774" i="8"/>
  <c r="BQ775" i="8"/>
  <c r="BR775" i="8"/>
  <c r="BS775" i="8"/>
  <c r="BT775" i="8"/>
  <c r="BU775" i="8"/>
  <c r="BQ776" i="8"/>
  <c r="BR776" i="8"/>
  <c r="BS776" i="8"/>
  <c r="BT776" i="8"/>
  <c r="BU776" i="8"/>
  <c r="BQ777" i="8"/>
  <c r="BR777" i="8"/>
  <c r="BS777" i="8"/>
  <c r="BT777" i="8"/>
  <c r="BU777" i="8"/>
  <c r="BQ778" i="8"/>
  <c r="BR778" i="8"/>
  <c r="BS778" i="8"/>
  <c r="BT778" i="8"/>
  <c r="BU778" i="8"/>
  <c r="BQ779" i="8"/>
  <c r="BR779" i="8"/>
  <c r="BS779" i="8"/>
  <c r="BT779" i="8"/>
  <c r="BU779" i="8"/>
  <c r="BQ780" i="8"/>
  <c r="BR780" i="8"/>
  <c r="BS780" i="8"/>
  <c r="BT780" i="8"/>
  <c r="BU780" i="8"/>
  <c r="BQ781" i="8"/>
  <c r="BR781" i="8"/>
  <c r="BS781" i="8"/>
  <c r="BT781" i="8"/>
  <c r="BU781" i="8"/>
  <c r="BQ782" i="8"/>
  <c r="BR782" i="8"/>
  <c r="BS782" i="8"/>
  <c r="BT782" i="8"/>
  <c r="BU782" i="8"/>
  <c r="BQ783" i="8"/>
  <c r="BR783" i="8"/>
  <c r="BS783" i="8"/>
  <c r="BT783" i="8"/>
  <c r="BU783" i="8"/>
  <c r="BQ784" i="8"/>
  <c r="BR784" i="8"/>
  <c r="BS784" i="8"/>
  <c r="BT784" i="8"/>
  <c r="BU784" i="8"/>
  <c r="BQ785" i="8"/>
  <c r="BR785" i="8"/>
  <c r="BS785" i="8"/>
  <c r="BT785" i="8"/>
  <c r="BU785" i="8"/>
  <c r="BQ786" i="8"/>
  <c r="BR786" i="8"/>
  <c r="BS786" i="8"/>
  <c r="BT786" i="8"/>
  <c r="BU786" i="8"/>
  <c r="BQ787" i="8"/>
  <c r="BR787" i="8"/>
  <c r="BS787" i="8"/>
  <c r="BT787" i="8"/>
  <c r="BU787" i="8"/>
  <c r="BQ788" i="8"/>
  <c r="BR788" i="8"/>
  <c r="BS788" i="8"/>
  <c r="BT788" i="8"/>
  <c r="BU788" i="8"/>
  <c r="BQ789" i="8"/>
  <c r="BR789" i="8"/>
  <c r="BS789" i="8"/>
  <c r="BT789" i="8"/>
  <c r="BU789" i="8"/>
  <c r="BQ790" i="8"/>
  <c r="BR790" i="8"/>
  <c r="BS790" i="8"/>
  <c r="BT790" i="8"/>
  <c r="BU790" i="8"/>
  <c r="BQ791" i="8"/>
  <c r="BR791" i="8"/>
  <c r="BS791" i="8"/>
  <c r="BT791" i="8"/>
  <c r="BU791" i="8"/>
  <c r="BQ792" i="8"/>
  <c r="BR792" i="8"/>
  <c r="BS792" i="8"/>
  <c r="BT792" i="8"/>
  <c r="BU792" i="8"/>
  <c r="BQ793" i="8"/>
  <c r="BR793" i="8"/>
  <c r="BS793" i="8"/>
  <c r="BT793" i="8"/>
  <c r="BU793" i="8"/>
  <c r="BQ794" i="8"/>
  <c r="BR794" i="8"/>
  <c r="BS794" i="8"/>
  <c r="BT794" i="8"/>
  <c r="BU794" i="8"/>
  <c r="BQ795" i="8"/>
  <c r="BR795" i="8"/>
  <c r="BS795" i="8"/>
  <c r="BT795" i="8"/>
  <c r="BU795" i="8"/>
  <c r="BQ796" i="8"/>
  <c r="BR796" i="8"/>
  <c r="BS796" i="8"/>
  <c r="BT796" i="8"/>
  <c r="BU796" i="8"/>
  <c r="BQ797" i="8"/>
  <c r="BR797" i="8"/>
  <c r="BS797" i="8"/>
  <c r="BT797" i="8"/>
  <c r="BU797" i="8"/>
  <c r="BQ798" i="8"/>
  <c r="BR798" i="8"/>
  <c r="BS798" i="8"/>
  <c r="BT798" i="8"/>
  <c r="BU798" i="8"/>
  <c r="BQ799" i="8"/>
  <c r="BR799" i="8"/>
  <c r="BS799" i="8"/>
  <c r="BT799" i="8"/>
  <c r="BU799" i="8"/>
  <c r="BQ800" i="8"/>
  <c r="BR800" i="8"/>
  <c r="BS800" i="8"/>
  <c r="BT800" i="8"/>
  <c r="BU800" i="8"/>
  <c r="BQ801" i="8"/>
  <c r="BR801" i="8"/>
  <c r="BS801" i="8"/>
  <c r="BT801" i="8"/>
  <c r="BU801" i="8"/>
  <c r="BQ802" i="8"/>
  <c r="BR802" i="8"/>
  <c r="BS802" i="8"/>
  <c r="BT802" i="8"/>
  <c r="BU802" i="8"/>
  <c r="BQ803" i="8"/>
  <c r="BR803" i="8"/>
  <c r="BS803" i="8"/>
  <c r="BT803" i="8"/>
  <c r="BU803" i="8"/>
  <c r="BQ804" i="8"/>
  <c r="BR804" i="8"/>
  <c r="BS804" i="8"/>
  <c r="BT804" i="8"/>
  <c r="BU804" i="8"/>
  <c r="BQ805" i="8"/>
  <c r="BR805" i="8"/>
  <c r="BS805" i="8"/>
  <c r="BT805" i="8"/>
  <c r="BU805" i="8"/>
  <c r="BQ806" i="8"/>
  <c r="BR806" i="8"/>
  <c r="BS806" i="8"/>
  <c r="BT806" i="8"/>
  <c r="BU806" i="8"/>
  <c r="BQ807" i="8"/>
  <c r="BR807" i="8"/>
  <c r="BS807" i="8"/>
  <c r="BT807" i="8"/>
  <c r="BU807" i="8"/>
  <c r="BQ808" i="8"/>
  <c r="BR808" i="8"/>
  <c r="BS808" i="8"/>
  <c r="BT808" i="8"/>
  <c r="BU808" i="8"/>
  <c r="BQ809" i="8"/>
  <c r="BR809" i="8"/>
  <c r="BS809" i="8"/>
  <c r="BT809" i="8"/>
  <c r="BU809" i="8"/>
  <c r="BQ810" i="8"/>
  <c r="BR810" i="8"/>
  <c r="BS810" i="8"/>
  <c r="BT810" i="8"/>
  <c r="BU810" i="8"/>
  <c r="BQ811" i="8"/>
  <c r="BR811" i="8"/>
  <c r="BS811" i="8"/>
  <c r="BT811" i="8"/>
  <c r="BU811" i="8"/>
  <c r="BQ812" i="8"/>
  <c r="BR812" i="8"/>
  <c r="BS812" i="8"/>
  <c r="BT812" i="8"/>
  <c r="BU812" i="8"/>
  <c r="BQ813" i="8"/>
  <c r="BR813" i="8"/>
  <c r="BS813" i="8"/>
  <c r="BT813" i="8"/>
  <c r="BU813" i="8"/>
  <c r="BQ814" i="8"/>
  <c r="BR814" i="8"/>
  <c r="BS814" i="8"/>
  <c r="BT814" i="8"/>
  <c r="BU814" i="8"/>
  <c r="BQ815" i="8"/>
  <c r="BR815" i="8"/>
  <c r="BS815" i="8"/>
  <c r="BT815" i="8"/>
  <c r="BU815" i="8"/>
  <c r="BQ816" i="8"/>
  <c r="BR816" i="8"/>
  <c r="BS816" i="8"/>
  <c r="BT816" i="8"/>
  <c r="BU816" i="8"/>
  <c r="BQ817" i="8"/>
  <c r="BR817" i="8"/>
  <c r="BS817" i="8"/>
  <c r="BT817" i="8"/>
  <c r="BU817" i="8"/>
  <c r="BQ818" i="8"/>
  <c r="BR818" i="8"/>
  <c r="BS818" i="8"/>
  <c r="BT818" i="8"/>
  <c r="BU818" i="8"/>
  <c r="BQ819" i="8"/>
  <c r="BR819" i="8"/>
  <c r="BS819" i="8"/>
  <c r="BT819" i="8"/>
  <c r="BU819" i="8"/>
  <c r="BQ820" i="8"/>
  <c r="BR820" i="8"/>
  <c r="BS820" i="8"/>
  <c r="BT820" i="8"/>
  <c r="BU820" i="8"/>
  <c r="BQ821" i="8"/>
  <c r="BR821" i="8"/>
  <c r="BS821" i="8"/>
  <c r="BT821" i="8"/>
  <c r="BU821" i="8"/>
  <c r="BQ822" i="8"/>
  <c r="BR822" i="8"/>
  <c r="BS822" i="8"/>
  <c r="BT822" i="8"/>
  <c r="BU822" i="8"/>
  <c r="BQ823" i="8"/>
  <c r="BR823" i="8"/>
  <c r="BS823" i="8"/>
  <c r="BT823" i="8"/>
  <c r="BU823" i="8"/>
  <c r="BQ824" i="8"/>
  <c r="BR824" i="8"/>
  <c r="BS824" i="8"/>
  <c r="BT824" i="8"/>
  <c r="BU824" i="8"/>
  <c r="BQ825" i="8"/>
  <c r="BR825" i="8"/>
  <c r="BS825" i="8"/>
  <c r="BT825" i="8"/>
  <c r="BU825" i="8"/>
  <c r="BQ826" i="8"/>
  <c r="BR826" i="8"/>
  <c r="BS826" i="8"/>
  <c r="BT826" i="8"/>
  <c r="BU826" i="8"/>
  <c r="BQ827" i="8"/>
  <c r="BR827" i="8"/>
  <c r="BS827" i="8"/>
  <c r="BT827" i="8"/>
  <c r="BU827" i="8"/>
  <c r="BQ828" i="8"/>
  <c r="BR828" i="8"/>
  <c r="BS828" i="8"/>
  <c r="BT828" i="8"/>
  <c r="BU828" i="8"/>
  <c r="BQ829" i="8"/>
  <c r="BR829" i="8"/>
  <c r="BS829" i="8"/>
  <c r="BT829" i="8"/>
  <c r="BU829" i="8"/>
  <c r="BQ830" i="8"/>
  <c r="BR830" i="8"/>
  <c r="BS830" i="8"/>
  <c r="BT830" i="8"/>
  <c r="BU830" i="8"/>
  <c r="BQ831" i="8"/>
  <c r="BR831" i="8"/>
  <c r="BS831" i="8"/>
  <c r="BT831" i="8"/>
  <c r="BU831" i="8"/>
  <c r="BQ832" i="8"/>
  <c r="BR832" i="8"/>
  <c r="BS832" i="8"/>
  <c r="BT832" i="8"/>
  <c r="BU832" i="8"/>
  <c r="BQ833" i="8"/>
  <c r="BR833" i="8"/>
  <c r="BS833" i="8"/>
  <c r="BT833" i="8"/>
  <c r="BU833" i="8"/>
  <c r="BQ834" i="8"/>
  <c r="BR834" i="8"/>
  <c r="BS834" i="8"/>
  <c r="BT834" i="8"/>
  <c r="BU834" i="8"/>
  <c r="BQ835" i="8"/>
  <c r="BR835" i="8"/>
  <c r="BS835" i="8"/>
  <c r="BT835" i="8"/>
  <c r="BU835" i="8"/>
  <c r="BQ836" i="8"/>
  <c r="BR836" i="8"/>
  <c r="BS836" i="8"/>
  <c r="BT836" i="8"/>
  <c r="BU836" i="8"/>
  <c r="BQ837" i="8"/>
  <c r="BR837" i="8"/>
  <c r="BS837" i="8"/>
  <c r="BT837" i="8"/>
  <c r="BU837" i="8"/>
  <c r="BQ838" i="8"/>
  <c r="BR838" i="8"/>
  <c r="BS838" i="8"/>
  <c r="BT838" i="8"/>
  <c r="BU838" i="8"/>
  <c r="BQ839" i="8"/>
  <c r="BR839" i="8"/>
  <c r="BS839" i="8"/>
  <c r="BT839" i="8"/>
  <c r="BU839" i="8"/>
  <c r="BQ840" i="8"/>
  <c r="BR840" i="8"/>
  <c r="BS840" i="8"/>
  <c r="BT840" i="8"/>
  <c r="BU840" i="8"/>
  <c r="BQ841" i="8"/>
  <c r="BR841" i="8"/>
  <c r="BS841" i="8"/>
  <c r="BT841" i="8"/>
  <c r="BU841" i="8"/>
  <c r="BQ842" i="8"/>
  <c r="BR842" i="8"/>
  <c r="BS842" i="8"/>
  <c r="BT842" i="8"/>
  <c r="BU842" i="8"/>
  <c r="BQ843" i="8"/>
  <c r="BR843" i="8"/>
  <c r="BS843" i="8"/>
  <c r="BT843" i="8"/>
  <c r="BU843" i="8"/>
  <c r="BQ844" i="8"/>
  <c r="BR844" i="8"/>
  <c r="BS844" i="8"/>
  <c r="BT844" i="8"/>
  <c r="BU844" i="8"/>
  <c r="BQ845" i="8"/>
  <c r="BR845" i="8"/>
  <c r="BS845" i="8"/>
  <c r="BT845" i="8"/>
  <c r="BU845" i="8"/>
  <c r="BQ846" i="8"/>
  <c r="BR846" i="8"/>
  <c r="BS846" i="8"/>
  <c r="BT846" i="8"/>
  <c r="BU846" i="8"/>
  <c r="BQ847" i="8"/>
  <c r="BR847" i="8"/>
  <c r="BS847" i="8"/>
  <c r="BT847" i="8"/>
  <c r="BU847" i="8"/>
  <c r="BQ848" i="8"/>
  <c r="BR848" i="8"/>
  <c r="BS848" i="8"/>
  <c r="BT848" i="8"/>
  <c r="BU848" i="8"/>
  <c r="BQ849" i="8"/>
  <c r="BR849" i="8"/>
  <c r="BS849" i="8"/>
  <c r="BT849" i="8"/>
  <c r="BU849" i="8"/>
  <c r="BQ850" i="8"/>
  <c r="BR850" i="8"/>
  <c r="BS850" i="8"/>
  <c r="BT850" i="8"/>
  <c r="BU850" i="8"/>
  <c r="BQ851" i="8"/>
  <c r="BR851" i="8"/>
  <c r="BS851" i="8"/>
  <c r="BT851" i="8"/>
  <c r="BU851" i="8"/>
  <c r="BQ852" i="8"/>
  <c r="BR852" i="8"/>
  <c r="BS852" i="8"/>
  <c r="BT852" i="8"/>
  <c r="BU852" i="8"/>
  <c r="BQ853" i="8"/>
  <c r="BR853" i="8"/>
  <c r="BS853" i="8"/>
  <c r="BT853" i="8"/>
  <c r="BU853" i="8"/>
  <c r="BQ854" i="8"/>
  <c r="BR854" i="8"/>
  <c r="BS854" i="8"/>
  <c r="BT854" i="8"/>
  <c r="BU854" i="8"/>
  <c r="BQ855" i="8"/>
  <c r="BR855" i="8"/>
  <c r="BS855" i="8"/>
  <c r="BT855" i="8"/>
  <c r="BU855" i="8"/>
  <c r="BQ856" i="8"/>
  <c r="BR856" i="8"/>
  <c r="BS856" i="8"/>
  <c r="BT856" i="8"/>
  <c r="BU856" i="8"/>
  <c r="BQ857" i="8"/>
  <c r="BR857" i="8"/>
  <c r="BS857" i="8"/>
  <c r="BT857" i="8"/>
  <c r="BU857" i="8"/>
  <c r="BQ858" i="8"/>
  <c r="BR858" i="8"/>
  <c r="BS858" i="8"/>
  <c r="BT858" i="8"/>
  <c r="BU858" i="8"/>
  <c r="BQ859" i="8"/>
  <c r="BR859" i="8"/>
  <c r="BS859" i="8"/>
  <c r="BT859" i="8"/>
  <c r="BU859" i="8"/>
  <c r="BQ860" i="8"/>
  <c r="BR860" i="8"/>
  <c r="BS860" i="8"/>
  <c r="BT860" i="8"/>
  <c r="BU860" i="8"/>
  <c r="BQ861" i="8"/>
  <c r="BR861" i="8"/>
  <c r="BS861" i="8"/>
  <c r="BT861" i="8"/>
  <c r="BU861" i="8"/>
  <c r="BQ862" i="8"/>
  <c r="BR862" i="8"/>
  <c r="BS862" i="8"/>
  <c r="BT862" i="8"/>
  <c r="BU862" i="8"/>
  <c r="BQ863" i="8"/>
  <c r="BR863" i="8"/>
  <c r="BS863" i="8"/>
  <c r="BT863" i="8"/>
  <c r="BU863" i="8"/>
  <c r="BQ864" i="8"/>
  <c r="BR864" i="8"/>
  <c r="BS864" i="8"/>
  <c r="BT864" i="8"/>
  <c r="BU864" i="8"/>
  <c r="BQ865" i="8"/>
  <c r="BR865" i="8"/>
  <c r="BS865" i="8"/>
  <c r="BT865" i="8"/>
  <c r="BU865" i="8"/>
  <c r="BQ866" i="8"/>
  <c r="BR866" i="8"/>
  <c r="BS866" i="8"/>
  <c r="BT866" i="8"/>
  <c r="BU866" i="8"/>
  <c r="BQ867" i="8"/>
  <c r="BR867" i="8"/>
  <c r="BS867" i="8"/>
  <c r="BT867" i="8"/>
  <c r="BU867" i="8"/>
  <c r="BQ868" i="8"/>
  <c r="BR868" i="8"/>
  <c r="BS868" i="8"/>
  <c r="BT868" i="8"/>
  <c r="BU868" i="8"/>
  <c r="BQ869" i="8"/>
  <c r="BR869" i="8"/>
  <c r="BS869" i="8"/>
  <c r="BT869" i="8"/>
  <c r="BU869" i="8"/>
  <c r="BQ870" i="8"/>
  <c r="BR870" i="8"/>
  <c r="BS870" i="8"/>
  <c r="BT870" i="8"/>
  <c r="BU870" i="8"/>
  <c r="BQ871" i="8"/>
  <c r="BR871" i="8"/>
  <c r="BS871" i="8"/>
  <c r="BT871" i="8"/>
  <c r="BU871" i="8"/>
  <c r="BQ872" i="8"/>
  <c r="BR872" i="8"/>
  <c r="BS872" i="8"/>
  <c r="BT872" i="8"/>
  <c r="BU872" i="8"/>
  <c r="BQ873" i="8"/>
  <c r="BR873" i="8"/>
  <c r="BS873" i="8"/>
  <c r="BT873" i="8"/>
  <c r="BU873" i="8"/>
  <c r="BQ874" i="8"/>
  <c r="BR874" i="8"/>
  <c r="BS874" i="8"/>
  <c r="BT874" i="8"/>
  <c r="BU874" i="8"/>
  <c r="BQ875" i="8"/>
  <c r="BR875" i="8"/>
  <c r="BS875" i="8"/>
  <c r="BT875" i="8"/>
  <c r="BU875" i="8"/>
  <c r="BQ876" i="8"/>
  <c r="BR876" i="8"/>
  <c r="BS876" i="8"/>
  <c r="BT876" i="8"/>
  <c r="BU876" i="8"/>
  <c r="BQ877" i="8"/>
  <c r="BR877" i="8"/>
  <c r="BS877" i="8"/>
  <c r="BT877" i="8"/>
  <c r="BU877" i="8"/>
  <c r="BQ878" i="8"/>
  <c r="BR878" i="8"/>
  <c r="BS878" i="8"/>
  <c r="BT878" i="8"/>
  <c r="BU878" i="8"/>
  <c r="BQ879" i="8"/>
  <c r="BR879" i="8"/>
  <c r="BS879" i="8"/>
  <c r="BT879" i="8"/>
  <c r="BU879" i="8"/>
  <c r="BQ880" i="8"/>
  <c r="BR880" i="8"/>
  <c r="BS880" i="8"/>
  <c r="BT880" i="8"/>
  <c r="BU880" i="8"/>
  <c r="BQ881" i="8"/>
  <c r="BR881" i="8"/>
  <c r="BS881" i="8"/>
  <c r="BT881" i="8"/>
  <c r="BU881" i="8"/>
  <c r="BQ882" i="8"/>
  <c r="BR882" i="8"/>
  <c r="BS882" i="8"/>
  <c r="BT882" i="8"/>
  <c r="BU882" i="8"/>
  <c r="BQ883" i="8"/>
  <c r="BR883" i="8"/>
  <c r="BS883" i="8"/>
  <c r="BT883" i="8"/>
  <c r="BU883" i="8"/>
  <c r="BQ884" i="8"/>
  <c r="BR884" i="8"/>
  <c r="BS884" i="8"/>
  <c r="BT884" i="8"/>
  <c r="BU884" i="8"/>
  <c r="BQ885" i="8"/>
  <c r="BR885" i="8"/>
  <c r="BS885" i="8"/>
  <c r="BT885" i="8"/>
  <c r="BU885" i="8"/>
  <c r="BQ886" i="8"/>
  <c r="BR886" i="8"/>
  <c r="BS886" i="8"/>
  <c r="BT886" i="8"/>
  <c r="BU886" i="8"/>
  <c r="BQ887" i="8"/>
  <c r="BR887" i="8"/>
  <c r="BS887" i="8"/>
  <c r="BT887" i="8"/>
  <c r="BU887" i="8"/>
  <c r="BQ888" i="8"/>
  <c r="BR888" i="8"/>
  <c r="BS888" i="8"/>
  <c r="BT888" i="8"/>
  <c r="BU888" i="8"/>
  <c r="BQ889" i="8"/>
  <c r="BR889" i="8"/>
  <c r="BS889" i="8"/>
  <c r="BT889" i="8"/>
  <c r="BU889" i="8"/>
  <c r="BQ890" i="8"/>
  <c r="BR890" i="8"/>
  <c r="BS890" i="8"/>
  <c r="BT890" i="8"/>
  <c r="BU890" i="8"/>
  <c r="BQ891" i="8"/>
  <c r="BR891" i="8"/>
  <c r="BS891" i="8"/>
  <c r="BT891" i="8"/>
  <c r="BU891" i="8"/>
  <c r="BQ892" i="8"/>
  <c r="BR892" i="8"/>
  <c r="BS892" i="8"/>
  <c r="BT892" i="8"/>
  <c r="BU892" i="8"/>
  <c r="BQ893" i="8"/>
  <c r="BR893" i="8"/>
  <c r="BS893" i="8"/>
  <c r="BT893" i="8"/>
  <c r="BU893" i="8"/>
  <c r="BQ894" i="8"/>
  <c r="BR894" i="8"/>
  <c r="BS894" i="8"/>
  <c r="BT894" i="8"/>
  <c r="BU894" i="8"/>
  <c r="BQ895" i="8"/>
  <c r="BR895" i="8"/>
  <c r="BS895" i="8"/>
  <c r="BT895" i="8"/>
  <c r="BU895" i="8"/>
  <c r="BQ896" i="8"/>
  <c r="BR896" i="8"/>
  <c r="BS896" i="8"/>
  <c r="BT896" i="8"/>
  <c r="BU896" i="8"/>
  <c r="BQ897" i="8"/>
  <c r="BR897" i="8"/>
  <c r="BS897" i="8"/>
  <c r="BT897" i="8"/>
  <c r="BU897" i="8"/>
  <c r="BQ898" i="8"/>
  <c r="BR898" i="8"/>
  <c r="BS898" i="8"/>
  <c r="BT898" i="8"/>
  <c r="BU898" i="8"/>
  <c r="BQ899" i="8"/>
  <c r="BR899" i="8"/>
  <c r="BS899" i="8"/>
  <c r="BT899" i="8"/>
  <c r="BU899" i="8"/>
  <c r="BQ900" i="8"/>
  <c r="BR900" i="8"/>
  <c r="BS900" i="8"/>
  <c r="BT900" i="8"/>
  <c r="BU900" i="8"/>
  <c r="BQ901" i="8"/>
  <c r="BR901" i="8"/>
  <c r="BS901" i="8"/>
  <c r="BT901" i="8"/>
  <c r="BU901" i="8"/>
  <c r="BQ902" i="8"/>
  <c r="BR902" i="8"/>
  <c r="BS902" i="8"/>
  <c r="BT902" i="8"/>
  <c r="BU902" i="8"/>
  <c r="BQ903" i="8"/>
  <c r="BR903" i="8"/>
  <c r="BS903" i="8"/>
  <c r="BT903" i="8"/>
  <c r="BU903" i="8"/>
  <c r="BQ904" i="8"/>
  <c r="BR904" i="8"/>
  <c r="BS904" i="8"/>
  <c r="BT904" i="8"/>
  <c r="BU904" i="8"/>
  <c r="BQ905" i="8"/>
  <c r="BR905" i="8"/>
  <c r="BS905" i="8"/>
  <c r="BT905" i="8"/>
  <c r="BU905" i="8"/>
  <c r="BQ906" i="8"/>
  <c r="BR906" i="8"/>
  <c r="BS906" i="8"/>
  <c r="BT906" i="8"/>
  <c r="BU906" i="8"/>
  <c r="BQ907" i="8"/>
  <c r="BR907" i="8"/>
  <c r="BS907" i="8"/>
  <c r="BT907" i="8"/>
  <c r="BU907" i="8"/>
  <c r="BQ908" i="8"/>
  <c r="BR908" i="8"/>
  <c r="BS908" i="8"/>
  <c r="BT908" i="8"/>
  <c r="BU908" i="8"/>
  <c r="BQ909" i="8"/>
  <c r="BR909" i="8"/>
  <c r="BS909" i="8"/>
  <c r="BT909" i="8"/>
  <c r="BU909" i="8"/>
  <c r="BQ910" i="8"/>
  <c r="BR910" i="8"/>
  <c r="BS910" i="8"/>
  <c r="BT910" i="8"/>
  <c r="BU910" i="8"/>
  <c r="BQ911" i="8"/>
  <c r="BR911" i="8"/>
  <c r="BS911" i="8"/>
  <c r="BT911" i="8"/>
  <c r="BU911" i="8"/>
  <c r="BQ912" i="8"/>
  <c r="BR912" i="8"/>
  <c r="BS912" i="8"/>
  <c r="BT912" i="8"/>
  <c r="BU912" i="8"/>
  <c r="BQ913" i="8"/>
  <c r="BR913" i="8"/>
  <c r="BS913" i="8"/>
  <c r="BT913" i="8"/>
  <c r="BU913" i="8"/>
  <c r="BQ914" i="8"/>
  <c r="BR914" i="8"/>
  <c r="BS914" i="8"/>
  <c r="BT914" i="8"/>
  <c r="BU914" i="8"/>
  <c r="BQ915" i="8"/>
  <c r="BR915" i="8"/>
  <c r="BS915" i="8"/>
  <c r="BT915" i="8"/>
  <c r="BU915" i="8"/>
  <c r="BQ916" i="8"/>
  <c r="BR916" i="8"/>
  <c r="BS916" i="8"/>
  <c r="BT916" i="8"/>
  <c r="BU916" i="8"/>
  <c r="BQ917" i="8"/>
  <c r="BR917" i="8"/>
  <c r="BS917" i="8"/>
  <c r="BT917" i="8"/>
  <c r="BU917" i="8"/>
  <c r="BQ918" i="8"/>
  <c r="BR918" i="8"/>
  <c r="BS918" i="8"/>
  <c r="BT918" i="8"/>
  <c r="BU918" i="8"/>
  <c r="BQ919" i="8"/>
  <c r="BR919" i="8"/>
  <c r="BS919" i="8"/>
  <c r="BT919" i="8"/>
  <c r="BU919" i="8"/>
  <c r="BQ920" i="8"/>
  <c r="BR920" i="8"/>
  <c r="BS920" i="8"/>
  <c r="BT920" i="8"/>
  <c r="BU920" i="8"/>
  <c r="BQ921" i="8"/>
  <c r="BR921" i="8"/>
  <c r="BS921" i="8"/>
  <c r="BT921" i="8"/>
  <c r="BU921" i="8"/>
  <c r="BQ922" i="8"/>
  <c r="BR922" i="8"/>
  <c r="BS922" i="8"/>
  <c r="BT922" i="8"/>
  <c r="BU922" i="8"/>
  <c r="BQ923" i="8"/>
  <c r="BR923" i="8"/>
  <c r="BS923" i="8"/>
  <c r="BT923" i="8"/>
  <c r="BU923" i="8"/>
  <c r="BQ924" i="8"/>
  <c r="BR924" i="8"/>
  <c r="BS924" i="8"/>
  <c r="BT924" i="8"/>
  <c r="BU924" i="8"/>
  <c r="BQ925" i="8"/>
  <c r="BR925" i="8"/>
  <c r="BS925" i="8"/>
  <c r="BT925" i="8"/>
  <c r="BU925" i="8"/>
  <c r="BQ926" i="8"/>
  <c r="BR926" i="8"/>
  <c r="BS926" i="8"/>
  <c r="BT926" i="8"/>
  <c r="BU926" i="8"/>
  <c r="BQ927" i="8"/>
  <c r="BR927" i="8"/>
  <c r="BS927" i="8"/>
  <c r="BT927" i="8"/>
  <c r="BU927" i="8"/>
  <c r="BQ928" i="8"/>
  <c r="BR928" i="8"/>
  <c r="BS928" i="8"/>
  <c r="BT928" i="8"/>
  <c r="BU928" i="8"/>
  <c r="BQ929" i="8"/>
  <c r="BR929" i="8"/>
  <c r="BS929" i="8"/>
  <c r="BT929" i="8"/>
  <c r="BU929" i="8"/>
  <c r="BQ930" i="8"/>
  <c r="BR930" i="8"/>
  <c r="BS930" i="8"/>
  <c r="BT930" i="8"/>
  <c r="BU930" i="8"/>
  <c r="BQ931" i="8"/>
  <c r="BR931" i="8"/>
  <c r="BS931" i="8"/>
  <c r="BT931" i="8"/>
  <c r="BU931" i="8"/>
  <c r="BQ932" i="8"/>
  <c r="BR932" i="8"/>
  <c r="BS932" i="8"/>
  <c r="BT932" i="8"/>
  <c r="BU932" i="8"/>
  <c r="BQ933" i="8"/>
  <c r="BR933" i="8"/>
  <c r="BS933" i="8"/>
  <c r="BT933" i="8"/>
  <c r="BU933" i="8"/>
  <c r="BQ934" i="8"/>
  <c r="BR934" i="8"/>
  <c r="BS934" i="8"/>
  <c r="BT934" i="8"/>
  <c r="BU934" i="8"/>
  <c r="BQ935" i="8"/>
  <c r="BR935" i="8"/>
  <c r="BS935" i="8"/>
  <c r="BT935" i="8"/>
  <c r="BU935" i="8"/>
  <c r="BQ936" i="8"/>
  <c r="BR936" i="8"/>
  <c r="BS936" i="8"/>
  <c r="BT936" i="8"/>
  <c r="BU936" i="8"/>
  <c r="BQ937" i="8"/>
  <c r="BR937" i="8"/>
  <c r="BS937" i="8"/>
  <c r="BT937" i="8"/>
  <c r="BU937" i="8"/>
  <c r="BQ938" i="8"/>
  <c r="BR938" i="8"/>
  <c r="BS938" i="8"/>
  <c r="BT938" i="8"/>
  <c r="BU938" i="8"/>
  <c r="BQ939" i="8"/>
  <c r="BR939" i="8"/>
  <c r="BS939" i="8"/>
  <c r="BT939" i="8"/>
  <c r="BU939" i="8"/>
  <c r="BQ940" i="8"/>
  <c r="BR940" i="8"/>
  <c r="BS940" i="8"/>
  <c r="BT940" i="8"/>
  <c r="BU940" i="8"/>
  <c r="BQ941" i="8"/>
  <c r="BR941" i="8"/>
  <c r="BS941" i="8"/>
  <c r="BT941" i="8"/>
  <c r="BU941" i="8"/>
  <c r="BQ942" i="8"/>
  <c r="BR942" i="8"/>
  <c r="BS942" i="8"/>
  <c r="BT942" i="8"/>
  <c r="BU942" i="8"/>
  <c r="BQ943" i="8"/>
  <c r="BR943" i="8"/>
  <c r="BS943" i="8"/>
  <c r="BT943" i="8"/>
  <c r="BU943" i="8"/>
  <c r="BQ944" i="8"/>
  <c r="BR944" i="8"/>
  <c r="BS944" i="8"/>
  <c r="BT944" i="8"/>
  <c r="BU944" i="8"/>
  <c r="BQ945" i="8"/>
  <c r="BR945" i="8"/>
  <c r="BS945" i="8"/>
  <c r="BT945" i="8"/>
  <c r="BU945" i="8"/>
  <c r="BQ946" i="8"/>
  <c r="BR946" i="8"/>
  <c r="BS946" i="8"/>
  <c r="BT946" i="8"/>
  <c r="BU946" i="8"/>
  <c r="BQ947" i="8"/>
  <c r="BR947" i="8"/>
  <c r="BS947" i="8"/>
  <c r="BT947" i="8"/>
  <c r="BU947" i="8"/>
  <c r="BQ948" i="8"/>
  <c r="BR948" i="8"/>
  <c r="BS948" i="8"/>
  <c r="BT948" i="8"/>
  <c r="BU948" i="8"/>
  <c r="BQ949" i="8"/>
  <c r="BR949" i="8"/>
  <c r="BS949" i="8"/>
  <c r="BT949" i="8"/>
  <c r="BU949" i="8"/>
  <c r="BQ950" i="8"/>
  <c r="BR950" i="8"/>
  <c r="BS950" i="8"/>
  <c r="BT950" i="8"/>
  <c r="BU950" i="8"/>
  <c r="BQ951" i="8"/>
  <c r="BR951" i="8"/>
  <c r="BS951" i="8"/>
  <c r="BT951" i="8"/>
  <c r="BU951" i="8"/>
  <c r="BQ952" i="8"/>
  <c r="BR952" i="8"/>
  <c r="BS952" i="8"/>
  <c r="BT952" i="8"/>
  <c r="BU952" i="8"/>
  <c r="BQ953" i="8"/>
  <c r="BR953" i="8"/>
  <c r="BS953" i="8"/>
  <c r="BT953" i="8"/>
  <c r="BU953" i="8"/>
  <c r="BQ954" i="8"/>
  <c r="BR954" i="8"/>
  <c r="BS954" i="8"/>
  <c r="BT954" i="8"/>
  <c r="BU954" i="8"/>
  <c r="BQ955" i="8"/>
  <c r="BR955" i="8"/>
  <c r="BS955" i="8"/>
  <c r="BT955" i="8"/>
  <c r="BU955" i="8"/>
  <c r="BQ956" i="8"/>
  <c r="BR956" i="8"/>
  <c r="BS956" i="8"/>
  <c r="BT956" i="8"/>
  <c r="BU956" i="8"/>
  <c r="BQ957" i="8"/>
  <c r="BR957" i="8"/>
  <c r="BS957" i="8"/>
  <c r="BT957" i="8"/>
  <c r="BU957" i="8"/>
  <c r="BQ958" i="8"/>
  <c r="BR958" i="8"/>
  <c r="BS958" i="8"/>
  <c r="BT958" i="8"/>
  <c r="BU958" i="8"/>
  <c r="BQ959" i="8"/>
  <c r="BR959" i="8"/>
  <c r="BS959" i="8"/>
  <c r="BT959" i="8"/>
  <c r="BU959" i="8"/>
  <c r="BQ960" i="8"/>
  <c r="BR960" i="8"/>
  <c r="BS960" i="8"/>
  <c r="BT960" i="8"/>
  <c r="BU960" i="8"/>
  <c r="BQ961" i="8"/>
  <c r="BR961" i="8"/>
  <c r="BS961" i="8"/>
  <c r="BT961" i="8"/>
  <c r="BU961" i="8"/>
  <c r="BQ962" i="8"/>
  <c r="BR962" i="8"/>
  <c r="BS962" i="8"/>
  <c r="BT962" i="8"/>
  <c r="BU962" i="8"/>
  <c r="BQ963" i="8"/>
  <c r="BR963" i="8"/>
  <c r="BS963" i="8"/>
  <c r="BT963" i="8"/>
  <c r="BU963" i="8"/>
  <c r="BQ964" i="8"/>
  <c r="BR964" i="8"/>
  <c r="BS964" i="8"/>
  <c r="BT964" i="8"/>
  <c r="BU964" i="8"/>
  <c r="BQ965" i="8"/>
  <c r="BR965" i="8"/>
  <c r="BS965" i="8"/>
  <c r="BT965" i="8"/>
  <c r="BU965" i="8"/>
  <c r="BQ966" i="8"/>
  <c r="BR966" i="8"/>
  <c r="BS966" i="8"/>
  <c r="BT966" i="8"/>
  <c r="BU966" i="8"/>
  <c r="BQ967" i="8"/>
  <c r="BR967" i="8"/>
  <c r="BS967" i="8"/>
  <c r="BT967" i="8"/>
  <c r="BU967" i="8"/>
  <c r="BQ968" i="8"/>
  <c r="BR968" i="8"/>
  <c r="BS968" i="8"/>
  <c r="BT968" i="8"/>
  <c r="BU968" i="8"/>
  <c r="BQ969" i="8"/>
  <c r="BR969" i="8"/>
  <c r="BS969" i="8"/>
  <c r="BT969" i="8"/>
  <c r="BU969" i="8"/>
  <c r="BQ970" i="8"/>
  <c r="BR970" i="8"/>
  <c r="BS970" i="8"/>
  <c r="BT970" i="8"/>
  <c r="BU970" i="8"/>
  <c r="BQ971" i="8"/>
  <c r="BR971" i="8"/>
  <c r="BS971" i="8"/>
  <c r="BT971" i="8"/>
  <c r="BU971" i="8"/>
  <c r="BQ972" i="8"/>
  <c r="BR972" i="8"/>
  <c r="BS972" i="8"/>
  <c r="BT972" i="8"/>
  <c r="BU972" i="8"/>
  <c r="BQ973" i="8"/>
  <c r="BR973" i="8"/>
  <c r="BS973" i="8"/>
  <c r="BT973" i="8"/>
  <c r="BU973" i="8"/>
  <c r="BQ974" i="8"/>
  <c r="BR974" i="8"/>
  <c r="BS974" i="8"/>
  <c r="BT974" i="8"/>
  <c r="BU974" i="8"/>
  <c r="BQ975" i="8"/>
  <c r="BR975" i="8"/>
  <c r="BS975" i="8"/>
  <c r="BT975" i="8"/>
  <c r="BU975" i="8"/>
  <c r="BQ976" i="8"/>
  <c r="BR976" i="8"/>
  <c r="BS976" i="8"/>
  <c r="BT976" i="8"/>
  <c r="BU976" i="8"/>
  <c r="BQ977" i="8"/>
  <c r="BR977" i="8"/>
  <c r="BS977" i="8"/>
  <c r="BT977" i="8"/>
  <c r="BU977" i="8"/>
  <c r="BQ978" i="8"/>
  <c r="BR978" i="8"/>
  <c r="BS978" i="8"/>
  <c r="BT978" i="8"/>
  <c r="BU978" i="8"/>
  <c r="BQ979" i="8"/>
  <c r="BR979" i="8"/>
  <c r="BS979" i="8"/>
  <c r="BT979" i="8"/>
  <c r="BU979" i="8"/>
  <c r="BQ980" i="8"/>
  <c r="BR980" i="8"/>
  <c r="BS980" i="8"/>
  <c r="BT980" i="8"/>
  <c r="BU980" i="8"/>
  <c r="BQ981" i="8"/>
  <c r="BR981" i="8"/>
  <c r="BS981" i="8"/>
  <c r="BT981" i="8"/>
  <c r="BU981" i="8"/>
  <c r="BQ982" i="8"/>
  <c r="BR982" i="8"/>
  <c r="BS982" i="8"/>
  <c r="BT982" i="8"/>
  <c r="BU982" i="8"/>
  <c r="BQ983" i="8"/>
  <c r="BR983" i="8"/>
  <c r="BS983" i="8"/>
  <c r="BT983" i="8"/>
  <c r="BU983" i="8"/>
  <c r="BQ984" i="8"/>
  <c r="BR984" i="8"/>
  <c r="BS984" i="8"/>
  <c r="BT984" i="8"/>
  <c r="BU984" i="8"/>
  <c r="BQ985" i="8"/>
  <c r="BR985" i="8"/>
  <c r="BS985" i="8"/>
  <c r="BT985" i="8"/>
  <c r="BU985" i="8"/>
  <c r="BQ986" i="8"/>
  <c r="BR986" i="8"/>
  <c r="BS986" i="8"/>
  <c r="BT986" i="8"/>
  <c r="BU986" i="8"/>
  <c r="BQ987" i="8"/>
  <c r="BR987" i="8"/>
  <c r="BS987" i="8"/>
  <c r="BT987" i="8"/>
  <c r="BU987" i="8"/>
  <c r="BQ988" i="8"/>
  <c r="BR988" i="8"/>
  <c r="BS988" i="8"/>
  <c r="BT988" i="8"/>
  <c r="BU988" i="8"/>
  <c r="BQ989" i="8"/>
  <c r="BR989" i="8"/>
  <c r="BS989" i="8"/>
  <c r="BT989" i="8"/>
  <c r="BU989" i="8"/>
  <c r="BQ990" i="8"/>
  <c r="BR990" i="8"/>
  <c r="BS990" i="8"/>
  <c r="BT990" i="8"/>
  <c r="BU990" i="8"/>
  <c r="BQ991" i="8"/>
  <c r="BR991" i="8"/>
  <c r="BS991" i="8"/>
  <c r="BT991" i="8"/>
  <c r="BU991" i="8"/>
  <c r="BQ992" i="8"/>
  <c r="BR992" i="8"/>
  <c r="BS992" i="8"/>
  <c r="BT992" i="8"/>
  <c r="BU992" i="8"/>
  <c r="BQ993" i="8"/>
  <c r="BR993" i="8"/>
  <c r="BS993" i="8"/>
  <c r="BT993" i="8"/>
  <c r="BU993" i="8"/>
  <c r="BQ994" i="8"/>
  <c r="BR994" i="8"/>
  <c r="BS994" i="8"/>
  <c r="BT994" i="8"/>
  <c r="BU994" i="8"/>
  <c r="BQ995" i="8"/>
  <c r="BR995" i="8"/>
  <c r="BS995" i="8"/>
  <c r="BT995" i="8"/>
  <c r="BU995" i="8"/>
  <c r="BQ996" i="8"/>
  <c r="BR996" i="8"/>
  <c r="BS996" i="8"/>
  <c r="BT996" i="8"/>
  <c r="BU996" i="8"/>
  <c r="BQ997" i="8"/>
  <c r="BR997" i="8"/>
  <c r="BS997" i="8"/>
  <c r="BT997" i="8"/>
  <c r="BU997" i="8"/>
  <c r="BQ998" i="8"/>
  <c r="BR998" i="8"/>
  <c r="BS998" i="8"/>
  <c r="BT998" i="8"/>
  <c r="BU998" i="8"/>
  <c r="BQ999" i="8"/>
  <c r="BR999" i="8"/>
  <c r="BS999" i="8"/>
  <c r="BT999" i="8"/>
  <c r="BU999" i="8"/>
  <c r="BQ1000" i="8"/>
  <c r="BR1000" i="8"/>
  <c r="BS1000" i="8"/>
  <c r="BT1000" i="8"/>
  <c r="BU1000" i="8"/>
  <c r="BQ1001" i="8"/>
  <c r="BR1001" i="8"/>
  <c r="BS1001" i="8"/>
  <c r="BT1001" i="8"/>
  <c r="BU1001" i="8"/>
  <c r="BQ1002" i="8"/>
  <c r="BR1002" i="8"/>
  <c r="BS1002" i="8"/>
  <c r="BT1002" i="8"/>
  <c r="BU1002" i="8"/>
  <c r="BQ1003" i="8"/>
  <c r="BR1003" i="8"/>
  <c r="BS1003" i="8"/>
  <c r="BT1003" i="8"/>
  <c r="BU1003" i="8"/>
  <c r="BQ1004" i="8"/>
  <c r="BR1004" i="8"/>
  <c r="BS1004" i="8"/>
  <c r="BT1004" i="8"/>
  <c r="BU1004" i="8"/>
  <c r="BQ1005" i="8"/>
  <c r="BR1005" i="8"/>
  <c r="BS1005" i="8"/>
  <c r="BT1005" i="8"/>
  <c r="BU1005" i="8"/>
  <c r="BQ1006" i="8"/>
  <c r="BR1006" i="8"/>
  <c r="BS1006" i="8"/>
  <c r="BT1006" i="8"/>
  <c r="BU1006" i="8"/>
  <c r="BQ1007" i="8"/>
  <c r="BR1007" i="8"/>
  <c r="BS1007" i="8"/>
  <c r="BT1007" i="8"/>
  <c r="BU1007" i="8"/>
  <c r="BQ1008" i="8"/>
  <c r="BR1008" i="8"/>
  <c r="BS1008" i="8"/>
  <c r="BT1008" i="8"/>
  <c r="BU1008" i="8"/>
  <c r="BQ1009" i="8"/>
  <c r="BR1009" i="8"/>
  <c r="BS1009" i="8"/>
  <c r="BT1009" i="8"/>
  <c r="BU1009" i="8"/>
  <c r="BQ1010" i="8"/>
  <c r="BR1010" i="8"/>
  <c r="BS1010" i="8"/>
  <c r="BT1010" i="8"/>
  <c r="BU1010" i="8"/>
  <c r="BQ1011" i="8"/>
  <c r="BR1011" i="8"/>
  <c r="BS1011" i="8"/>
  <c r="BT1011" i="8"/>
  <c r="BU1011" i="8"/>
  <c r="BQ1012" i="8"/>
  <c r="BR1012" i="8"/>
  <c r="BS1012" i="8"/>
  <c r="BT1012" i="8"/>
  <c r="BU1012" i="8"/>
  <c r="BQ1013" i="8"/>
  <c r="BR1013" i="8"/>
  <c r="BS1013" i="8"/>
  <c r="BT1013" i="8"/>
  <c r="BU1013" i="8"/>
  <c r="BQ1014" i="8"/>
  <c r="BR1014" i="8"/>
  <c r="BS1014" i="8"/>
  <c r="BT1014" i="8"/>
  <c r="BU1014" i="8"/>
  <c r="BQ1015" i="8"/>
  <c r="BR1015" i="8"/>
  <c r="BS1015" i="8"/>
  <c r="BT1015" i="8"/>
  <c r="BU1015" i="8"/>
  <c r="BQ1016" i="8"/>
  <c r="BR1016" i="8"/>
  <c r="BS1016" i="8"/>
  <c r="BT1016" i="8"/>
  <c r="BU1016" i="8"/>
  <c r="BQ1017" i="8"/>
  <c r="BR1017" i="8"/>
  <c r="BS1017" i="8"/>
  <c r="BT1017" i="8"/>
  <c r="BU1017" i="8"/>
  <c r="BQ1018" i="8"/>
  <c r="BR1018" i="8"/>
  <c r="BS1018" i="8"/>
  <c r="BT1018" i="8"/>
  <c r="BU1018" i="8"/>
  <c r="BQ1019" i="8"/>
  <c r="BR1019" i="8"/>
  <c r="BS1019" i="8"/>
  <c r="BT1019" i="8"/>
  <c r="BU1019" i="8"/>
  <c r="BQ1020" i="8"/>
  <c r="BR1020" i="8"/>
  <c r="BS1020" i="8"/>
  <c r="BT1020" i="8"/>
  <c r="BU1020" i="8"/>
  <c r="BQ1021" i="8"/>
  <c r="BR1021" i="8"/>
  <c r="BS1021" i="8"/>
  <c r="BT1021" i="8"/>
  <c r="BU1021" i="8"/>
  <c r="BQ1022" i="8"/>
  <c r="BR1022" i="8"/>
  <c r="BS1022" i="8"/>
  <c r="BT1022" i="8"/>
  <c r="BU1022" i="8"/>
  <c r="BQ1023" i="8"/>
  <c r="BR1023" i="8"/>
  <c r="BS1023" i="8"/>
  <c r="BT1023" i="8"/>
  <c r="BU1023" i="8"/>
  <c r="BQ1024" i="8"/>
  <c r="BR1024" i="8"/>
  <c r="BS1024" i="8"/>
  <c r="BT1024" i="8"/>
  <c r="BU1024" i="8"/>
  <c r="BQ1025" i="8"/>
  <c r="BR1025" i="8"/>
  <c r="BS1025" i="8"/>
  <c r="BT1025" i="8"/>
  <c r="BU1025" i="8"/>
  <c r="BQ1026" i="8"/>
  <c r="BR1026" i="8"/>
  <c r="BS1026" i="8"/>
  <c r="BT1026" i="8"/>
  <c r="BU1026" i="8"/>
  <c r="BQ1027" i="8"/>
  <c r="BR1027" i="8"/>
  <c r="BS1027" i="8"/>
  <c r="BT1027" i="8"/>
  <c r="BU1027" i="8"/>
  <c r="BQ1028" i="8"/>
  <c r="BR1028" i="8"/>
  <c r="BS1028" i="8"/>
  <c r="BT1028" i="8"/>
  <c r="BU1028" i="8"/>
  <c r="BQ1029" i="8"/>
  <c r="BR1029" i="8"/>
  <c r="BS1029" i="8"/>
  <c r="BT1029" i="8"/>
  <c r="BU1029" i="8"/>
  <c r="BQ1030" i="8"/>
  <c r="BR1030" i="8"/>
  <c r="BS1030" i="8"/>
  <c r="BT1030" i="8"/>
  <c r="BU1030" i="8"/>
  <c r="BQ1031" i="8"/>
  <c r="BR1031" i="8"/>
  <c r="BS1031" i="8"/>
  <c r="BT1031" i="8"/>
  <c r="BU1031" i="8"/>
  <c r="BQ1032" i="8"/>
  <c r="BR1032" i="8"/>
  <c r="BS1032" i="8"/>
  <c r="BT1032" i="8"/>
  <c r="BU1032" i="8"/>
  <c r="BQ1033" i="8"/>
  <c r="BR1033" i="8"/>
  <c r="BS1033" i="8"/>
  <c r="BT1033" i="8"/>
  <c r="BU1033" i="8"/>
  <c r="BQ1034" i="8"/>
  <c r="BR1034" i="8"/>
  <c r="BS1034" i="8"/>
  <c r="BT1034" i="8"/>
  <c r="BU1034" i="8"/>
  <c r="BQ1035" i="8"/>
  <c r="BR1035" i="8"/>
  <c r="BS1035" i="8"/>
  <c r="BT1035" i="8"/>
  <c r="BU1035" i="8"/>
  <c r="BQ1036" i="8"/>
  <c r="BR1036" i="8"/>
  <c r="BS1036" i="8"/>
  <c r="BT1036" i="8"/>
  <c r="BU1036" i="8"/>
  <c r="BQ1037" i="8"/>
  <c r="BR1037" i="8"/>
  <c r="BS1037" i="8"/>
  <c r="BT1037" i="8"/>
  <c r="BU1037" i="8"/>
  <c r="BQ1038" i="8"/>
  <c r="BR1038" i="8"/>
  <c r="BS1038" i="8"/>
  <c r="BT1038" i="8"/>
  <c r="BU1038" i="8"/>
  <c r="BQ1039" i="8"/>
  <c r="BR1039" i="8"/>
  <c r="BS1039" i="8"/>
  <c r="BT1039" i="8"/>
  <c r="BU1039" i="8"/>
  <c r="BQ1040" i="8"/>
  <c r="BR1040" i="8"/>
  <c r="BS1040" i="8"/>
  <c r="BT1040" i="8"/>
  <c r="BU1040" i="8"/>
  <c r="BQ1041" i="8"/>
  <c r="BR1041" i="8"/>
  <c r="BS1041" i="8"/>
  <c r="BT1041" i="8"/>
  <c r="BU1041" i="8"/>
  <c r="BQ1042" i="8"/>
  <c r="BR1042" i="8"/>
  <c r="BS1042" i="8"/>
  <c r="BT1042" i="8"/>
  <c r="BU1042" i="8"/>
  <c r="BQ1043" i="8"/>
  <c r="BR1043" i="8"/>
  <c r="BS1043" i="8"/>
  <c r="BT1043" i="8"/>
  <c r="BU1043" i="8"/>
  <c r="BQ1044" i="8"/>
  <c r="BR1044" i="8"/>
  <c r="BS1044" i="8"/>
  <c r="BT1044" i="8"/>
  <c r="BU1044" i="8"/>
  <c r="BQ1045" i="8"/>
  <c r="BR1045" i="8"/>
  <c r="BS1045" i="8"/>
  <c r="BT1045" i="8"/>
  <c r="BU1045" i="8"/>
  <c r="BQ1046" i="8"/>
  <c r="BR1046" i="8"/>
  <c r="BS1046" i="8"/>
  <c r="BT1046" i="8"/>
  <c r="BU1046" i="8"/>
  <c r="BQ1047" i="8"/>
  <c r="BR1047" i="8"/>
  <c r="BS1047" i="8"/>
  <c r="BT1047" i="8"/>
  <c r="BU1047" i="8"/>
  <c r="BQ1048" i="8"/>
  <c r="BR1048" i="8"/>
  <c r="BS1048" i="8"/>
  <c r="BT1048" i="8"/>
  <c r="BU1048" i="8"/>
  <c r="BQ1049" i="8"/>
  <c r="BR1049" i="8"/>
  <c r="BS1049" i="8"/>
  <c r="BT1049" i="8"/>
  <c r="BU1049" i="8"/>
  <c r="BQ1050" i="8"/>
  <c r="BR1050" i="8"/>
  <c r="BS1050" i="8"/>
  <c r="BT1050" i="8"/>
  <c r="BU1050" i="8"/>
  <c r="BQ1051" i="8"/>
  <c r="BR1051" i="8"/>
  <c r="BS1051" i="8"/>
  <c r="BT1051" i="8"/>
  <c r="BU1051" i="8"/>
  <c r="BQ1052" i="8"/>
  <c r="BR1052" i="8"/>
  <c r="BS1052" i="8"/>
  <c r="BT1052" i="8"/>
  <c r="BU1052" i="8"/>
  <c r="BQ1053" i="8"/>
  <c r="BR1053" i="8"/>
  <c r="BS1053" i="8"/>
  <c r="BT1053" i="8"/>
  <c r="BU1053" i="8"/>
  <c r="BQ1054" i="8"/>
  <c r="BR1054" i="8"/>
  <c r="BS1054" i="8"/>
  <c r="BT1054" i="8"/>
  <c r="BU1054" i="8"/>
  <c r="BQ1055" i="8"/>
  <c r="BR1055" i="8"/>
  <c r="BS1055" i="8"/>
  <c r="BT1055" i="8"/>
  <c r="BU1055" i="8"/>
  <c r="BQ1056" i="8"/>
  <c r="BR1056" i="8"/>
  <c r="BS1056" i="8"/>
  <c r="BT1056" i="8"/>
  <c r="BU1056" i="8"/>
  <c r="BQ1057" i="8"/>
  <c r="BR1057" i="8"/>
  <c r="BS1057" i="8"/>
  <c r="BT1057" i="8"/>
  <c r="BU1057" i="8"/>
  <c r="BQ1058" i="8"/>
  <c r="BR1058" i="8"/>
  <c r="BS1058" i="8"/>
  <c r="BT1058" i="8"/>
  <c r="BU1058" i="8"/>
  <c r="BQ1059" i="8"/>
  <c r="BR1059" i="8"/>
  <c r="BS1059" i="8"/>
  <c r="BT1059" i="8"/>
  <c r="BU1059" i="8"/>
  <c r="BQ1060" i="8"/>
  <c r="BR1060" i="8"/>
  <c r="BS1060" i="8"/>
  <c r="BT1060" i="8"/>
  <c r="BU1060" i="8"/>
  <c r="BQ1061" i="8"/>
  <c r="BR1061" i="8"/>
  <c r="BS1061" i="8"/>
  <c r="BT1061" i="8"/>
  <c r="BU1061" i="8"/>
  <c r="BQ1062" i="8"/>
  <c r="BR1062" i="8"/>
  <c r="BS1062" i="8"/>
  <c r="BT1062" i="8"/>
  <c r="BU1062" i="8"/>
  <c r="BQ1063" i="8"/>
  <c r="BR1063" i="8"/>
  <c r="BS1063" i="8"/>
  <c r="BT1063" i="8"/>
  <c r="BU1063" i="8"/>
  <c r="BQ1064" i="8"/>
  <c r="BR1064" i="8"/>
  <c r="BS1064" i="8"/>
  <c r="BT1064" i="8"/>
  <c r="BU1064" i="8"/>
  <c r="BQ1065" i="8"/>
  <c r="BR1065" i="8"/>
  <c r="BS1065" i="8"/>
  <c r="BT1065" i="8"/>
  <c r="BU1065" i="8"/>
  <c r="BQ1066" i="8"/>
  <c r="BR1066" i="8"/>
  <c r="BS1066" i="8"/>
  <c r="BT1066" i="8"/>
  <c r="BU1066" i="8"/>
  <c r="BQ1067" i="8"/>
  <c r="BR1067" i="8"/>
  <c r="BS1067" i="8"/>
  <c r="BT1067" i="8"/>
  <c r="BU1067" i="8"/>
  <c r="BQ1068" i="8"/>
  <c r="BR1068" i="8"/>
  <c r="BS1068" i="8"/>
  <c r="BT1068" i="8"/>
  <c r="BU1068" i="8"/>
  <c r="BQ1069" i="8"/>
  <c r="BR1069" i="8"/>
  <c r="BS1069" i="8"/>
  <c r="BT1069" i="8"/>
  <c r="BU1069" i="8"/>
  <c r="BQ1070" i="8"/>
  <c r="BR1070" i="8"/>
  <c r="BS1070" i="8"/>
  <c r="BT1070" i="8"/>
  <c r="BU1070" i="8"/>
  <c r="BQ1071" i="8"/>
  <c r="BR1071" i="8"/>
  <c r="BS1071" i="8"/>
  <c r="BT1071" i="8"/>
  <c r="BU1071" i="8"/>
  <c r="BQ1072" i="8"/>
  <c r="BR1072" i="8"/>
  <c r="BS1072" i="8"/>
  <c r="BT1072" i="8"/>
  <c r="BU1072" i="8"/>
  <c r="BQ1073" i="8"/>
  <c r="BR1073" i="8"/>
  <c r="BS1073" i="8"/>
  <c r="BT1073" i="8"/>
  <c r="BU1073" i="8"/>
  <c r="BQ1074" i="8"/>
  <c r="BR1074" i="8"/>
  <c r="BS1074" i="8"/>
  <c r="BT1074" i="8"/>
  <c r="BU1074" i="8"/>
  <c r="BQ1075" i="8"/>
  <c r="BR1075" i="8"/>
  <c r="BS1075" i="8"/>
  <c r="BT1075" i="8"/>
  <c r="BU1075" i="8"/>
  <c r="BQ1076" i="8"/>
  <c r="BR1076" i="8"/>
  <c r="BS1076" i="8"/>
  <c r="BT1076" i="8"/>
  <c r="BU1076" i="8"/>
  <c r="BQ1077" i="8"/>
  <c r="BR1077" i="8"/>
  <c r="BS1077" i="8"/>
  <c r="BT1077" i="8"/>
  <c r="BU1077" i="8"/>
  <c r="BQ1078" i="8"/>
  <c r="BR1078" i="8"/>
  <c r="BS1078" i="8"/>
  <c r="BT1078" i="8"/>
  <c r="BU1078" i="8"/>
  <c r="BQ1079" i="8"/>
  <c r="BR1079" i="8"/>
  <c r="BS1079" i="8"/>
  <c r="BT1079" i="8"/>
  <c r="BU1079" i="8"/>
  <c r="BQ1080" i="8"/>
  <c r="BR1080" i="8"/>
  <c r="BS1080" i="8"/>
  <c r="BT1080" i="8"/>
  <c r="BU1080" i="8"/>
  <c r="BQ1081" i="8"/>
  <c r="BR1081" i="8"/>
  <c r="BS1081" i="8"/>
  <c r="BT1081" i="8"/>
  <c r="BU1081" i="8"/>
  <c r="BQ1082" i="8"/>
  <c r="BR1082" i="8"/>
  <c r="BS1082" i="8"/>
  <c r="BT1082" i="8"/>
  <c r="BU1082" i="8"/>
  <c r="BQ1083" i="8"/>
  <c r="BR1083" i="8"/>
  <c r="BS1083" i="8"/>
  <c r="BT1083" i="8"/>
  <c r="BU1083" i="8"/>
  <c r="BQ1084" i="8"/>
  <c r="BR1084" i="8"/>
  <c r="BS1084" i="8"/>
  <c r="BT1084" i="8"/>
  <c r="BU1084" i="8"/>
  <c r="BQ1085" i="8"/>
  <c r="BR1085" i="8"/>
  <c r="BS1085" i="8"/>
  <c r="BT1085" i="8"/>
  <c r="BU1085" i="8"/>
  <c r="BQ1086" i="8"/>
  <c r="BR1086" i="8"/>
  <c r="BS1086" i="8"/>
  <c r="BT1086" i="8"/>
  <c r="BU1086" i="8"/>
  <c r="BQ1087" i="8"/>
  <c r="BR1087" i="8"/>
  <c r="BS1087" i="8"/>
  <c r="BT1087" i="8"/>
  <c r="BU1087" i="8"/>
  <c r="BQ1088" i="8"/>
  <c r="BR1088" i="8"/>
  <c r="BS1088" i="8"/>
  <c r="BT1088" i="8"/>
  <c r="BU1088" i="8"/>
  <c r="BQ1089" i="8"/>
  <c r="BR1089" i="8"/>
  <c r="BS1089" i="8"/>
  <c r="BT1089" i="8"/>
  <c r="BU1089" i="8"/>
  <c r="BQ1090" i="8"/>
  <c r="BR1090" i="8"/>
  <c r="BS1090" i="8"/>
  <c r="BT1090" i="8"/>
  <c r="BU1090" i="8"/>
  <c r="BQ1091" i="8"/>
  <c r="BR1091" i="8"/>
  <c r="BS1091" i="8"/>
  <c r="BT1091" i="8"/>
  <c r="BU1091" i="8"/>
  <c r="BQ1092" i="8"/>
  <c r="BR1092" i="8"/>
  <c r="BS1092" i="8"/>
  <c r="BT1092" i="8"/>
  <c r="BU1092" i="8"/>
  <c r="BQ1093" i="8"/>
  <c r="BR1093" i="8"/>
  <c r="BS1093" i="8"/>
  <c r="BT1093" i="8"/>
  <c r="BU1093" i="8"/>
  <c r="BQ1094" i="8"/>
  <c r="BR1094" i="8"/>
  <c r="BS1094" i="8"/>
  <c r="BT1094" i="8"/>
  <c r="BU1094" i="8"/>
  <c r="BQ1095" i="8"/>
  <c r="BR1095" i="8"/>
  <c r="BS1095" i="8"/>
  <c r="BT1095" i="8"/>
  <c r="BU1095" i="8"/>
  <c r="BQ1096" i="8"/>
  <c r="BR1096" i="8"/>
  <c r="BS1096" i="8"/>
  <c r="BT1096" i="8"/>
  <c r="BU1096" i="8"/>
  <c r="BQ1097" i="8"/>
  <c r="BR1097" i="8"/>
  <c r="BS1097" i="8"/>
  <c r="BT1097" i="8"/>
  <c r="BU1097" i="8"/>
  <c r="BQ1098" i="8"/>
  <c r="BR1098" i="8"/>
  <c r="BS1098" i="8"/>
  <c r="BT1098" i="8"/>
  <c r="BU1098" i="8"/>
  <c r="BQ1099" i="8"/>
  <c r="BR1099" i="8"/>
  <c r="BS1099" i="8"/>
  <c r="BT1099" i="8"/>
  <c r="BU1099" i="8"/>
  <c r="BQ1100" i="8"/>
  <c r="BR1100" i="8"/>
  <c r="BS1100" i="8"/>
  <c r="BT1100" i="8"/>
  <c r="BU1100" i="8"/>
  <c r="BQ1101" i="8"/>
  <c r="BR1101" i="8"/>
  <c r="BS1101" i="8"/>
  <c r="BT1101" i="8"/>
  <c r="BU1101" i="8"/>
  <c r="BQ1102" i="8"/>
  <c r="BR1102" i="8"/>
  <c r="BS1102" i="8"/>
  <c r="BT1102" i="8"/>
  <c r="BU1102" i="8"/>
  <c r="BQ1103" i="8"/>
  <c r="BR1103" i="8"/>
  <c r="BS1103" i="8"/>
  <c r="BT1103" i="8"/>
  <c r="BU1103" i="8"/>
  <c r="BQ1104" i="8"/>
  <c r="BR1104" i="8"/>
  <c r="BS1104" i="8"/>
  <c r="BT1104" i="8"/>
  <c r="BU1104" i="8"/>
  <c r="BQ1105" i="8"/>
  <c r="BR1105" i="8"/>
  <c r="BS1105" i="8"/>
  <c r="BT1105" i="8"/>
  <c r="BU1105" i="8"/>
  <c r="BQ1106" i="8"/>
  <c r="BR1106" i="8"/>
  <c r="BS1106" i="8"/>
  <c r="BT1106" i="8"/>
  <c r="BU1106" i="8"/>
  <c r="BQ1107" i="8"/>
  <c r="BR1107" i="8"/>
  <c r="BS1107" i="8"/>
  <c r="BT1107" i="8"/>
  <c r="BU1107" i="8"/>
  <c r="BQ1108" i="8"/>
  <c r="BR1108" i="8"/>
  <c r="BS1108" i="8"/>
  <c r="BT1108" i="8"/>
  <c r="BU1108" i="8"/>
  <c r="BQ1109" i="8"/>
  <c r="BR1109" i="8"/>
  <c r="BS1109" i="8"/>
  <c r="BT1109" i="8"/>
  <c r="BU1109" i="8"/>
  <c r="BQ1110" i="8"/>
  <c r="BR1110" i="8"/>
  <c r="BS1110" i="8"/>
  <c r="BT1110" i="8"/>
  <c r="BU1110" i="8"/>
  <c r="BQ1111" i="8"/>
  <c r="BR1111" i="8"/>
  <c r="BS1111" i="8"/>
  <c r="BT1111" i="8"/>
  <c r="BU1111" i="8"/>
  <c r="BQ1112" i="8"/>
  <c r="BR1112" i="8"/>
  <c r="BS1112" i="8"/>
  <c r="BT1112" i="8"/>
  <c r="BU1112" i="8"/>
  <c r="BQ1113" i="8"/>
  <c r="BR1113" i="8"/>
  <c r="BS1113" i="8"/>
  <c r="BT1113" i="8"/>
  <c r="BU1113" i="8"/>
  <c r="BQ1114" i="8"/>
  <c r="BR1114" i="8"/>
  <c r="BS1114" i="8"/>
  <c r="BT1114" i="8"/>
  <c r="BU1114" i="8"/>
  <c r="BQ1115" i="8"/>
  <c r="BR1115" i="8"/>
  <c r="BS1115" i="8"/>
  <c r="BT1115" i="8"/>
  <c r="BU1115" i="8"/>
  <c r="BQ1116" i="8"/>
  <c r="BR1116" i="8"/>
  <c r="BS1116" i="8"/>
  <c r="BT1116" i="8"/>
  <c r="BU1116" i="8"/>
  <c r="BQ1117" i="8"/>
  <c r="BR1117" i="8"/>
  <c r="BS1117" i="8"/>
  <c r="BT1117" i="8"/>
  <c r="BU1117" i="8"/>
  <c r="BQ1118" i="8"/>
  <c r="BR1118" i="8"/>
  <c r="BS1118" i="8"/>
  <c r="BT1118" i="8"/>
  <c r="BU1118" i="8"/>
  <c r="BQ1119" i="8"/>
  <c r="BR1119" i="8"/>
  <c r="BS1119" i="8"/>
  <c r="BT1119" i="8"/>
  <c r="BU1119" i="8"/>
  <c r="BQ1120" i="8"/>
  <c r="BR1120" i="8"/>
  <c r="BS1120" i="8"/>
  <c r="BT1120" i="8"/>
  <c r="BU1120" i="8"/>
  <c r="BQ1121" i="8"/>
  <c r="BR1121" i="8"/>
  <c r="BS1121" i="8"/>
  <c r="BT1121" i="8"/>
  <c r="BU1121" i="8"/>
  <c r="BQ1122" i="8"/>
  <c r="BR1122" i="8"/>
  <c r="BS1122" i="8"/>
  <c r="BT1122" i="8"/>
  <c r="BU1122" i="8"/>
  <c r="BQ1123" i="8"/>
  <c r="BR1123" i="8"/>
  <c r="BS1123" i="8"/>
  <c r="BT1123" i="8"/>
  <c r="BU1123" i="8"/>
  <c r="BQ1124" i="8"/>
  <c r="BR1124" i="8"/>
  <c r="BS1124" i="8"/>
  <c r="BT1124" i="8"/>
  <c r="BU1124" i="8"/>
  <c r="BQ1125" i="8"/>
  <c r="BR1125" i="8"/>
  <c r="BS1125" i="8"/>
  <c r="BT1125" i="8"/>
  <c r="BU1125" i="8"/>
  <c r="BQ1126" i="8"/>
  <c r="BR1126" i="8"/>
  <c r="BS1126" i="8"/>
  <c r="BT1126" i="8"/>
  <c r="BU1126" i="8"/>
  <c r="BQ1127" i="8"/>
  <c r="BR1127" i="8"/>
  <c r="BS1127" i="8"/>
  <c r="BT1127" i="8"/>
  <c r="BU1127" i="8"/>
  <c r="BQ1128" i="8"/>
  <c r="BR1128" i="8"/>
  <c r="BS1128" i="8"/>
  <c r="BT1128" i="8"/>
  <c r="BU1128" i="8"/>
  <c r="BQ1129" i="8"/>
  <c r="BR1129" i="8"/>
  <c r="BS1129" i="8"/>
  <c r="BT1129" i="8"/>
  <c r="BU1129" i="8"/>
  <c r="BQ1130" i="8"/>
  <c r="BR1130" i="8"/>
  <c r="BS1130" i="8"/>
  <c r="BT1130" i="8"/>
  <c r="BU1130" i="8"/>
  <c r="BQ1131" i="8"/>
  <c r="BR1131" i="8"/>
  <c r="BS1131" i="8"/>
  <c r="BT1131" i="8"/>
  <c r="BU1131" i="8"/>
  <c r="BQ1132" i="8"/>
  <c r="BR1132" i="8"/>
  <c r="BS1132" i="8"/>
  <c r="BT1132" i="8"/>
  <c r="BU1132" i="8"/>
  <c r="BQ1133" i="8"/>
  <c r="BR1133" i="8"/>
  <c r="BS1133" i="8"/>
  <c r="BT1133" i="8"/>
  <c r="BU1133" i="8"/>
  <c r="BQ1134" i="8"/>
  <c r="BR1134" i="8"/>
  <c r="BS1134" i="8"/>
  <c r="BT1134" i="8"/>
  <c r="BU1134" i="8"/>
  <c r="BQ1135" i="8"/>
  <c r="BR1135" i="8"/>
  <c r="BS1135" i="8"/>
  <c r="BT1135" i="8"/>
  <c r="BU1135" i="8"/>
  <c r="BQ1136" i="8"/>
  <c r="BR1136" i="8"/>
  <c r="BS1136" i="8"/>
  <c r="BT1136" i="8"/>
  <c r="BU1136" i="8"/>
  <c r="BQ1137" i="8"/>
  <c r="BR1137" i="8"/>
  <c r="BS1137" i="8"/>
  <c r="BT1137" i="8"/>
  <c r="BU1137" i="8"/>
  <c r="BQ1138" i="8"/>
  <c r="BR1138" i="8"/>
  <c r="BS1138" i="8"/>
  <c r="BT1138" i="8"/>
  <c r="BU1138" i="8"/>
  <c r="BQ1139" i="8"/>
  <c r="BR1139" i="8"/>
  <c r="BS1139" i="8"/>
  <c r="BT1139" i="8"/>
  <c r="BU1139" i="8"/>
  <c r="BQ1140" i="8"/>
  <c r="BR1140" i="8"/>
  <c r="BS1140" i="8"/>
  <c r="BT1140" i="8"/>
  <c r="BU1140" i="8"/>
  <c r="BQ1141" i="8"/>
  <c r="BR1141" i="8"/>
  <c r="BS1141" i="8"/>
  <c r="BT1141" i="8"/>
  <c r="BU1141" i="8"/>
  <c r="BQ1142" i="8"/>
  <c r="BR1142" i="8"/>
  <c r="BS1142" i="8"/>
  <c r="BT1142" i="8"/>
  <c r="BU1142" i="8"/>
  <c r="BQ1143" i="8"/>
  <c r="BR1143" i="8"/>
  <c r="BS1143" i="8"/>
  <c r="BT1143" i="8"/>
  <c r="BU1143" i="8"/>
  <c r="BQ1144" i="8"/>
  <c r="BR1144" i="8"/>
  <c r="BS1144" i="8"/>
  <c r="BT1144" i="8"/>
  <c r="BU1144" i="8"/>
  <c r="BQ1145" i="8"/>
  <c r="BR1145" i="8"/>
  <c r="BS1145" i="8"/>
  <c r="BT1145" i="8"/>
  <c r="BU1145" i="8"/>
  <c r="BQ1146" i="8"/>
  <c r="BR1146" i="8"/>
  <c r="BS1146" i="8"/>
  <c r="BT1146" i="8"/>
  <c r="BU1146" i="8"/>
  <c r="BQ1147" i="8"/>
  <c r="BR1147" i="8"/>
  <c r="BS1147" i="8"/>
  <c r="BT1147" i="8"/>
  <c r="BU1147" i="8"/>
  <c r="BQ1148" i="8"/>
  <c r="BR1148" i="8"/>
  <c r="BS1148" i="8"/>
  <c r="BT1148" i="8"/>
  <c r="BU1148" i="8"/>
  <c r="BQ1149" i="8"/>
  <c r="BR1149" i="8"/>
  <c r="BS1149" i="8"/>
  <c r="BT1149" i="8"/>
  <c r="BU1149" i="8"/>
  <c r="BQ1150" i="8"/>
  <c r="BR1150" i="8"/>
  <c r="BS1150" i="8"/>
  <c r="BT1150" i="8"/>
  <c r="BU1150" i="8"/>
  <c r="BQ1151" i="8"/>
  <c r="BR1151" i="8"/>
  <c r="BS1151" i="8"/>
  <c r="BT1151" i="8"/>
  <c r="BU1151" i="8"/>
  <c r="BQ1152" i="8"/>
  <c r="BR1152" i="8"/>
  <c r="BS1152" i="8"/>
  <c r="BT1152" i="8"/>
  <c r="BU1152" i="8"/>
  <c r="BQ1153" i="8"/>
  <c r="BR1153" i="8"/>
  <c r="BS1153" i="8"/>
  <c r="BT1153" i="8"/>
  <c r="BU1153" i="8"/>
  <c r="BQ1154" i="8"/>
  <c r="BR1154" i="8"/>
  <c r="BS1154" i="8"/>
  <c r="BT1154" i="8"/>
  <c r="BU1154" i="8"/>
  <c r="BQ1155" i="8"/>
  <c r="BR1155" i="8"/>
  <c r="BS1155" i="8"/>
  <c r="BT1155" i="8"/>
  <c r="BU1155" i="8"/>
  <c r="BQ1156" i="8"/>
  <c r="BR1156" i="8"/>
  <c r="BS1156" i="8"/>
  <c r="BT1156" i="8"/>
  <c r="BU1156" i="8"/>
  <c r="BQ1157" i="8"/>
  <c r="BR1157" i="8"/>
  <c r="BS1157" i="8"/>
  <c r="BT1157" i="8"/>
  <c r="BU1157" i="8"/>
  <c r="BQ1158" i="8"/>
  <c r="BR1158" i="8"/>
  <c r="BS1158" i="8"/>
  <c r="BT1158" i="8"/>
  <c r="BU1158" i="8"/>
  <c r="BQ1159" i="8"/>
  <c r="BR1159" i="8"/>
  <c r="BS1159" i="8"/>
  <c r="BT1159" i="8"/>
  <c r="BU1159" i="8"/>
  <c r="BQ1160" i="8"/>
  <c r="BR1160" i="8"/>
  <c r="BS1160" i="8"/>
  <c r="BT1160" i="8"/>
  <c r="BU1160" i="8"/>
  <c r="BQ1161" i="8"/>
  <c r="BR1161" i="8"/>
  <c r="BS1161" i="8"/>
  <c r="BT1161" i="8"/>
  <c r="BU1161" i="8"/>
  <c r="BQ1162" i="8"/>
  <c r="BR1162" i="8"/>
  <c r="BS1162" i="8"/>
  <c r="BT1162" i="8"/>
  <c r="BU1162" i="8"/>
  <c r="BQ1163" i="8"/>
  <c r="BR1163" i="8"/>
  <c r="BS1163" i="8"/>
  <c r="BT1163" i="8"/>
  <c r="BU1163" i="8"/>
  <c r="BQ1164" i="8"/>
  <c r="BR1164" i="8"/>
  <c r="BS1164" i="8"/>
  <c r="BT1164" i="8"/>
  <c r="BU1164" i="8"/>
  <c r="BQ1165" i="8"/>
  <c r="BR1165" i="8"/>
  <c r="BS1165" i="8"/>
  <c r="BT1165" i="8"/>
  <c r="BU1165" i="8"/>
  <c r="BQ1166" i="8"/>
  <c r="BR1166" i="8"/>
  <c r="BS1166" i="8"/>
  <c r="BT1166" i="8"/>
  <c r="BU1166" i="8"/>
  <c r="BQ1167" i="8"/>
  <c r="BR1167" i="8"/>
  <c r="BS1167" i="8"/>
  <c r="BT1167" i="8"/>
  <c r="BU1167" i="8"/>
  <c r="BQ1168" i="8"/>
  <c r="BR1168" i="8"/>
  <c r="BS1168" i="8"/>
  <c r="BT1168" i="8"/>
  <c r="BU1168" i="8"/>
  <c r="BQ1169" i="8"/>
  <c r="BR1169" i="8"/>
  <c r="BS1169" i="8"/>
  <c r="BT1169" i="8"/>
  <c r="BU1169" i="8"/>
  <c r="BQ1170" i="8"/>
  <c r="BR1170" i="8"/>
  <c r="BS1170" i="8"/>
  <c r="BT1170" i="8"/>
  <c r="BU1170" i="8"/>
  <c r="BQ1171" i="8"/>
  <c r="BR1171" i="8"/>
  <c r="BS1171" i="8"/>
  <c r="BT1171" i="8"/>
  <c r="BU1171" i="8"/>
  <c r="BQ1172" i="8"/>
  <c r="BR1172" i="8"/>
  <c r="BS1172" i="8"/>
  <c r="BT1172" i="8"/>
  <c r="BU1172" i="8"/>
  <c r="BQ1173" i="8"/>
  <c r="BR1173" i="8"/>
  <c r="BS1173" i="8"/>
  <c r="BT1173" i="8"/>
  <c r="BU1173" i="8"/>
  <c r="BQ1174" i="8"/>
  <c r="BR1174" i="8"/>
  <c r="BS1174" i="8"/>
  <c r="BT1174" i="8"/>
  <c r="BU1174" i="8"/>
  <c r="BQ1175" i="8"/>
  <c r="BR1175" i="8"/>
  <c r="BS1175" i="8"/>
  <c r="BT1175" i="8"/>
  <c r="BU1175" i="8"/>
  <c r="BQ1176" i="8"/>
  <c r="BR1176" i="8"/>
  <c r="BS1176" i="8"/>
  <c r="BT1176" i="8"/>
  <c r="BU1176" i="8"/>
  <c r="BQ1177" i="8"/>
  <c r="BR1177" i="8"/>
  <c r="BS1177" i="8"/>
  <c r="BT1177" i="8"/>
  <c r="BU1177" i="8"/>
  <c r="BQ1178" i="8"/>
  <c r="BR1178" i="8"/>
  <c r="BS1178" i="8"/>
  <c r="BT1178" i="8"/>
  <c r="BU1178" i="8"/>
  <c r="BQ1179" i="8"/>
  <c r="BR1179" i="8"/>
  <c r="BS1179" i="8"/>
  <c r="BT1179" i="8"/>
  <c r="BU1179" i="8"/>
  <c r="BQ1180" i="8"/>
  <c r="BR1180" i="8"/>
  <c r="BS1180" i="8"/>
  <c r="BT1180" i="8"/>
  <c r="BU1180" i="8"/>
  <c r="BQ1181" i="8"/>
  <c r="BR1181" i="8"/>
  <c r="BS1181" i="8"/>
  <c r="BT1181" i="8"/>
  <c r="BU1181" i="8"/>
  <c r="BQ1182" i="8"/>
  <c r="BR1182" i="8"/>
  <c r="BS1182" i="8"/>
  <c r="BT1182" i="8"/>
  <c r="BU1182" i="8"/>
  <c r="BQ1183" i="8"/>
  <c r="BR1183" i="8"/>
  <c r="BS1183" i="8"/>
  <c r="BT1183" i="8"/>
  <c r="BU1183" i="8"/>
  <c r="BQ1184" i="8"/>
  <c r="BR1184" i="8"/>
  <c r="BS1184" i="8"/>
  <c r="BT1184" i="8"/>
  <c r="BU1184" i="8"/>
  <c r="BQ1185" i="8"/>
  <c r="BR1185" i="8"/>
  <c r="BS1185" i="8"/>
  <c r="BT1185" i="8"/>
  <c r="BU1185" i="8"/>
  <c r="BQ1186" i="8"/>
  <c r="BR1186" i="8"/>
  <c r="BS1186" i="8"/>
  <c r="BT1186" i="8"/>
  <c r="BU1186" i="8"/>
  <c r="BQ1187" i="8"/>
  <c r="BR1187" i="8"/>
  <c r="BS1187" i="8"/>
  <c r="BT1187" i="8"/>
  <c r="BU1187" i="8"/>
  <c r="BQ1188" i="8"/>
  <c r="BR1188" i="8"/>
  <c r="BS1188" i="8"/>
  <c r="BT1188" i="8"/>
  <c r="BU1188" i="8"/>
  <c r="BQ1189" i="8"/>
  <c r="BR1189" i="8"/>
  <c r="BS1189" i="8"/>
  <c r="BT1189" i="8"/>
  <c r="BU1189" i="8"/>
  <c r="BQ1190" i="8"/>
  <c r="BR1190" i="8"/>
  <c r="BS1190" i="8"/>
  <c r="BT1190" i="8"/>
  <c r="BU1190" i="8"/>
  <c r="BQ1191" i="8"/>
  <c r="BR1191" i="8"/>
  <c r="BS1191" i="8"/>
  <c r="BT1191" i="8"/>
  <c r="BU1191" i="8"/>
  <c r="BQ1192" i="8"/>
  <c r="BR1192" i="8"/>
  <c r="BS1192" i="8"/>
  <c r="BT1192" i="8"/>
  <c r="BU1192" i="8"/>
  <c r="BQ1193" i="8"/>
  <c r="BR1193" i="8"/>
  <c r="BS1193" i="8"/>
  <c r="BT1193" i="8"/>
  <c r="BU1193" i="8"/>
  <c r="BQ1194" i="8"/>
  <c r="BR1194" i="8"/>
  <c r="BS1194" i="8"/>
  <c r="BT1194" i="8"/>
  <c r="BU1194" i="8"/>
  <c r="BQ1195" i="8"/>
  <c r="BR1195" i="8"/>
  <c r="BS1195" i="8"/>
  <c r="BT1195" i="8"/>
  <c r="BU1195" i="8"/>
  <c r="BP67" i="8"/>
  <c r="BP68" i="8"/>
  <c r="BP69" i="8"/>
  <c r="BP70" i="8"/>
  <c r="BP71" i="8"/>
  <c r="BP72" i="8"/>
  <c r="BP73" i="8"/>
  <c r="BP74" i="8"/>
  <c r="BP75" i="8"/>
  <c r="BP76" i="8"/>
  <c r="BP77" i="8"/>
  <c r="BP78" i="8"/>
  <c r="BP79" i="8"/>
  <c r="BP80" i="8"/>
  <c r="BP81" i="8"/>
  <c r="BP82" i="8"/>
  <c r="BP83" i="8"/>
  <c r="BP84" i="8"/>
  <c r="BP85" i="8"/>
  <c r="BP86" i="8"/>
  <c r="BP87" i="8"/>
  <c r="BP88" i="8"/>
  <c r="BP89" i="8"/>
  <c r="BP90" i="8"/>
  <c r="BP91" i="8"/>
  <c r="BP92" i="8"/>
  <c r="BP93" i="8"/>
  <c r="BP94" i="8"/>
  <c r="BP95" i="8"/>
  <c r="BP96" i="8"/>
  <c r="BP97" i="8"/>
  <c r="BP98" i="8"/>
  <c r="BP99" i="8"/>
  <c r="BP100" i="8"/>
  <c r="BP101" i="8"/>
  <c r="BP102" i="8"/>
  <c r="BP103" i="8"/>
  <c r="BP104" i="8"/>
  <c r="BP105" i="8"/>
  <c r="BP106" i="8"/>
  <c r="BP107" i="8"/>
  <c r="BP108" i="8"/>
  <c r="BP109" i="8"/>
  <c r="BP110" i="8"/>
  <c r="BP111" i="8"/>
  <c r="BP112" i="8"/>
  <c r="BP113" i="8"/>
  <c r="BP114" i="8"/>
  <c r="BP115" i="8"/>
  <c r="BP116" i="8"/>
  <c r="BP117" i="8"/>
  <c r="BP118" i="8"/>
  <c r="BP119" i="8"/>
  <c r="BP120" i="8"/>
  <c r="BP121" i="8"/>
  <c r="BP122" i="8"/>
  <c r="BP123" i="8"/>
  <c r="BP124" i="8"/>
  <c r="BP125" i="8"/>
  <c r="BP126" i="8"/>
  <c r="BP127" i="8"/>
  <c r="BP128" i="8"/>
  <c r="BP129" i="8"/>
  <c r="BP130" i="8"/>
  <c r="BP131" i="8"/>
  <c r="BP132" i="8"/>
  <c r="BP133" i="8"/>
  <c r="BP134" i="8"/>
  <c r="BP135" i="8"/>
  <c r="BP136" i="8"/>
  <c r="BP137" i="8"/>
  <c r="BP138" i="8"/>
  <c r="BP139" i="8"/>
  <c r="BP140" i="8"/>
  <c r="BP141" i="8"/>
  <c r="BP142" i="8"/>
  <c r="BP143" i="8"/>
  <c r="BP144" i="8"/>
  <c r="BP145" i="8"/>
  <c r="BP146" i="8"/>
  <c r="BP147" i="8"/>
  <c r="BP148" i="8"/>
  <c r="BP149" i="8"/>
  <c r="BP150" i="8"/>
  <c r="BP151" i="8"/>
  <c r="BP152" i="8"/>
  <c r="BP153" i="8"/>
  <c r="BP154" i="8"/>
  <c r="BP155" i="8"/>
  <c r="BP156" i="8"/>
  <c r="BP157" i="8"/>
  <c r="BP158" i="8"/>
  <c r="BP159" i="8"/>
  <c r="BP160" i="8"/>
  <c r="BP161" i="8"/>
  <c r="BP162" i="8"/>
  <c r="BP163" i="8"/>
  <c r="BP164" i="8"/>
  <c r="BP165" i="8"/>
  <c r="BP166" i="8"/>
  <c r="BP167" i="8"/>
  <c r="BP168" i="8"/>
  <c r="BP169" i="8"/>
  <c r="BP170" i="8"/>
  <c r="BP171" i="8"/>
  <c r="BP172" i="8"/>
  <c r="BP173" i="8"/>
  <c r="BP174" i="8"/>
  <c r="BP175" i="8"/>
  <c r="BP176" i="8"/>
  <c r="BP177" i="8"/>
  <c r="BP178" i="8"/>
  <c r="BP179" i="8"/>
  <c r="BP180" i="8"/>
  <c r="BP181" i="8"/>
  <c r="BP182" i="8"/>
  <c r="BP183" i="8"/>
  <c r="BP184" i="8"/>
  <c r="BP185" i="8"/>
  <c r="BP186" i="8"/>
  <c r="BP187" i="8"/>
  <c r="BP188" i="8"/>
  <c r="BP189" i="8"/>
  <c r="BP190" i="8"/>
  <c r="BP191" i="8"/>
  <c r="BP192" i="8"/>
  <c r="BP193" i="8"/>
  <c r="BP194" i="8"/>
  <c r="BP195" i="8"/>
  <c r="BP196" i="8"/>
  <c r="BP197" i="8"/>
  <c r="BP198" i="8"/>
  <c r="BP199" i="8"/>
  <c r="BP200" i="8"/>
  <c r="BP201" i="8"/>
  <c r="BP202" i="8"/>
  <c r="BP203" i="8"/>
  <c r="BP204" i="8"/>
  <c r="BP205" i="8"/>
  <c r="BP206" i="8"/>
  <c r="BP207" i="8"/>
  <c r="BP208" i="8"/>
  <c r="BP209" i="8"/>
  <c r="BP210" i="8"/>
  <c r="BP211" i="8"/>
  <c r="BP212" i="8"/>
  <c r="BP213" i="8"/>
  <c r="BP214" i="8"/>
  <c r="BP215" i="8"/>
  <c r="BP216" i="8"/>
  <c r="BP217" i="8"/>
  <c r="BP218" i="8"/>
  <c r="BP219" i="8"/>
  <c r="BP220" i="8"/>
  <c r="BP221" i="8"/>
  <c r="BP222" i="8"/>
  <c r="BP223" i="8"/>
  <c r="BP224" i="8"/>
  <c r="BP225" i="8"/>
  <c r="BP226" i="8"/>
  <c r="BP227" i="8"/>
  <c r="BP228" i="8"/>
  <c r="BP229" i="8"/>
  <c r="BP230" i="8"/>
  <c r="BP231" i="8"/>
  <c r="BP232" i="8"/>
  <c r="BP233" i="8"/>
  <c r="BP234" i="8"/>
  <c r="BP235" i="8"/>
  <c r="BP236" i="8"/>
  <c r="BP237" i="8"/>
  <c r="BP238" i="8"/>
  <c r="BP239" i="8"/>
  <c r="BP240" i="8"/>
  <c r="BP241" i="8"/>
  <c r="BP242" i="8"/>
  <c r="BP243" i="8"/>
  <c r="BP244" i="8"/>
  <c r="BP245" i="8"/>
  <c r="BP246" i="8"/>
  <c r="BP247" i="8"/>
  <c r="BP248" i="8"/>
  <c r="BP249" i="8"/>
  <c r="BP250" i="8"/>
  <c r="BP251" i="8"/>
  <c r="BP252" i="8"/>
  <c r="BP253" i="8"/>
  <c r="BP254" i="8"/>
  <c r="BP255" i="8"/>
  <c r="BP256" i="8"/>
  <c r="BP257" i="8"/>
  <c r="BP258" i="8"/>
  <c r="BP259" i="8"/>
  <c r="BP260" i="8"/>
  <c r="BP261" i="8"/>
  <c r="BP262" i="8"/>
  <c r="BP263" i="8"/>
  <c r="BP264" i="8"/>
  <c r="BP265" i="8"/>
  <c r="BP266" i="8"/>
  <c r="BP267" i="8"/>
  <c r="BP268" i="8"/>
  <c r="BP269" i="8"/>
  <c r="BP270" i="8"/>
  <c r="BP271" i="8"/>
  <c r="BP272" i="8"/>
  <c r="BP273" i="8"/>
  <c r="BP274" i="8"/>
  <c r="BP275" i="8"/>
  <c r="BP276" i="8"/>
  <c r="BP277" i="8"/>
  <c r="BP278" i="8"/>
  <c r="BP279" i="8"/>
  <c r="BP280" i="8"/>
  <c r="BP281" i="8"/>
  <c r="BP282" i="8"/>
  <c r="BP283" i="8"/>
  <c r="BP284" i="8"/>
  <c r="BP285" i="8"/>
  <c r="BP286" i="8"/>
  <c r="BP287" i="8"/>
  <c r="BP288" i="8"/>
  <c r="BP289" i="8"/>
  <c r="BP290" i="8"/>
  <c r="BP291" i="8"/>
  <c r="BP292" i="8"/>
  <c r="BP293" i="8"/>
  <c r="BP294" i="8"/>
  <c r="BP295" i="8"/>
  <c r="BP296" i="8"/>
  <c r="BP297" i="8"/>
  <c r="BP298" i="8"/>
  <c r="BP299" i="8"/>
  <c r="BP300" i="8"/>
  <c r="BP301" i="8"/>
  <c r="BP302" i="8"/>
  <c r="BP303" i="8"/>
  <c r="BP304" i="8"/>
  <c r="BP305" i="8"/>
  <c r="BP306" i="8"/>
  <c r="BP307" i="8"/>
  <c r="BP308" i="8"/>
  <c r="BP309" i="8"/>
  <c r="BP310" i="8"/>
  <c r="BP311" i="8"/>
  <c r="BP312" i="8"/>
  <c r="BP313" i="8"/>
  <c r="BP314" i="8"/>
  <c r="BP315" i="8"/>
  <c r="BP316" i="8"/>
  <c r="BP317" i="8"/>
  <c r="BP318" i="8"/>
  <c r="BP319" i="8"/>
  <c r="BP320" i="8"/>
  <c r="BP321" i="8"/>
  <c r="BP322" i="8"/>
  <c r="BP323" i="8"/>
  <c r="BP324" i="8"/>
  <c r="BP325" i="8"/>
  <c r="BP326" i="8"/>
  <c r="BP327" i="8"/>
  <c r="BP328" i="8"/>
  <c r="BP329" i="8"/>
  <c r="BP330" i="8"/>
  <c r="BP331" i="8"/>
  <c r="BP332" i="8"/>
  <c r="BP333" i="8"/>
  <c r="BP334" i="8"/>
  <c r="BP335" i="8"/>
  <c r="BP336" i="8"/>
  <c r="BP337" i="8"/>
  <c r="BP338" i="8"/>
  <c r="BP339" i="8"/>
  <c r="BP340" i="8"/>
  <c r="BP341" i="8"/>
  <c r="BP342" i="8"/>
  <c r="BP343" i="8"/>
  <c r="BP344" i="8"/>
  <c r="BP345" i="8"/>
  <c r="BP346" i="8"/>
  <c r="BP347" i="8"/>
  <c r="BP348" i="8"/>
  <c r="BP349" i="8"/>
  <c r="BP350" i="8"/>
  <c r="BP351" i="8"/>
  <c r="BP352" i="8"/>
  <c r="BP353" i="8"/>
  <c r="BP354" i="8"/>
  <c r="BP355" i="8"/>
  <c r="BP356" i="8"/>
  <c r="BP357" i="8"/>
  <c r="BP358" i="8"/>
  <c r="BP359" i="8"/>
  <c r="BP360" i="8"/>
  <c r="BP361" i="8"/>
  <c r="BP362" i="8"/>
  <c r="BP363" i="8"/>
  <c r="BP364" i="8"/>
  <c r="BP365" i="8"/>
  <c r="BP366" i="8"/>
  <c r="BP367" i="8"/>
  <c r="BP368" i="8"/>
  <c r="BP369" i="8"/>
  <c r="BP370" i="8"/>
  <c r="BP371" i="8"/>
  <c r="BP372" i="8"/>
  <c r="BP373" i="8"/>
  <c r="BP374" i="8"/>
  <c r="BP375" i="8"/>
  <c r="BP376" i="8"/>
  <c r="BP377" i="8"/>
  <c r="BP378" i="8"/>
  <c r="BP379" i="8"/>
  <c r="BP380" i="8"/>
  <c r="BP381" i="8"/>
  <c r="BP382" i="8"/>
  <c r="BP383" i="8"/>
  <c r="BP384" i="8"/>
  <c r="BP385" i="8"/>
  <c r="BP386" i="8"/>
  <c r="BP387" i="8"/>
  <c r="BP388" i="8"/>
  <c r="BP389" i="8"/>
  <c r="BP390" i="8"/>
  <c r="BP391" i="8"/>
  <c r="BP392" i="8"/>
  <c r="BP393" i="8"/>
  <c r="BP394" i="8"/>
  <c r="BP395" i="8"/>
  <c r="BP396" i="8"/>
  <c r="BP397" i="8"/>
  <c r="BP398" i="8"/>
  <c r="BP399" i="8"/>
  <c r="BP400" i="8"/>
  <c r="BP401" i="8"/>
  <c r="BP402" i="8"/>
  <c r="BP403" i="8"/>
  <c r="BP404" i="8"/>
  <c r="BP405" i="8"/>
  <c r="BP406" i="8"/>
  <c r="BP407" i="8"/>
  <c r="BP408" i="8"/>
  <c r="BP409" i="8"/>
  <c r="BP410" i="8"/>
  <c r="BP411" i="8"/>
  <c r="BP412" i="8"/>
  <c r="BP413" i="8"/>
  <c r="BP414" i="8"/>
  <c r="BP415" i="8"/>
  <c r="BP416" i="8"/>
  <c r="BP417" i="8"/>
  <c r="BP418" i="8"/>
  <c r="BP419" i="8"/>
  <c r="BP420" i="8"/>
  <c r="BP421" i="8"/>
  <c r="BP422" i="8"/>
  <c r="BP423" i="8"/>
  <c r="BP424" i="8"/>
  <c r="BP425" i="8"/>
  <c r="BP426" i="8"/>
  <c r="BP427" i="8"/>
  <c r="BP428" i="8"/>
  <c r="BP429" i="8"/>
  <c r="BP430" i="8"/>
  <c r="BP431" i="8"/>
  <c r="BP432" i="8"/>
  <c r="BP433" i="8"/>
  <c r="BP434" i="8"/>
  <c r="BP435" i="8"/>
  <c r="BP436" i="8"/>
  <c r="BP437" i="8"/>
  <c r="BP438" i="8"/>
  <c r="BP439" i="8"/>
  <c r="BP440" i="8"/>
  <c r="BP441" i="8"/>
  <c r="BP442" i="8"/>
  <c r="BP443" i="8"/>
  <c r="BP444" i="8"/>
  <c r="BP445" i="8"/>
  <c r="BP446" i="8"/>
  <c r="BP447" i="8"/>
  <c r="BP448" i="8"/>
  <c r="BP449" i="8"/>
  <c r="BP450" i="8"/>
  <c r="BP451" i="8"/>
  <c r="BP452" i="8"/>
  <c r="BP453" i="8"/>
  <c r="BP454" i="8"/>
  <c r="BP455" i="8"/>
  <c r="BP456" i="8"/>
  <c r="BP457" i="8"/>
  <c r="BP458" i="8"/>
  <c r="BP459" i="8"/>
  <c r="BP460" i="8"/>
  <c r="BP461" i="8"/>
  <c r="BP462" i="8"/>
  <c r="BP463" i="8"/>
  <c r="BP464" i="8"/>
  <c r="BP465" i="8"/>
  <c r="BP466" i="8"/>
  <c r="BP467" i="8"/>
  <c r="BP468" i="8"/>
  <c r="BP469" i="8"/>
  <c r="BP470" i="8"/>
  <c r="BP471" i="8"/>
  <c r="BP472" i="8"/>
  <c r="BP473" i="8"/>
  <c r="BP474" i="8"/>
  <c r="BP475" i="8"/>
  <c r="BP476" i="8"/>
  <c r="BP477" i="8"/>
  <c r="BP478" i="8"/>
  <c r="BP479" i="8"/>
  <c r="BP480" i="8"/>
  <c r="BP481" i="8"/>
  <c r="BP482" i="8"/>
  <c r="BP483" i="8"/>
  <c r="BP484" i="8"/>
  <c r="BP485" i="8"/>
  <c r="BP486" i="8"/>
  <c r="BP487" i="8"/>
  <c r="BP488" i="8"/>
  <c r="BP489" i="8"/>
  <c r="BP490" i="8"/>
  <c r="BP491" i="8"/>
  <c r="BP492" i="8"/>
  <c r="BP493" i="8"/>
  <c r="BP494" i="8"/>
  <c r="BP495" i="8"/>
  <c r="BP496" i="8"/>
  <c r="BP497" i="8"/>
  <c r="BP498" i="8"/>
  <c r="BP499" i="8"/>
  <c r="BP500" i="8"/>
  <c r="BP501" i="8"/>
  <c r="BP502" i="8"/>
  <c r="BP503" i="8"/>
  <c r="BP504" i="8"/>
  <c r="BP505" i="8"/>
  <c r="BP506" i="8"/>
  <c r="BP507" i="8"/>
  <c r="BP508" i="8"/>
  <c r="BP509" i="8"/>
  <c r="BP510" i="8"/>
  <c r="BP511" i="8"/>
  <c r="BP512" i="8"/>
  <c r="BP513" i="8"/>
  <c r="BP514" i="8"/>
  <c r="BP515" i="8"/>
  <c r="BP516" i="8"/>
  <c r="BP517" i="8"/>
  <c r="BP518" i="8"/>
  <c r="BP519" i="8"/>
  <c r="BP520" i="8"/>
  <c r="BP521" i="8"/>
  <c r="BP522" i="8"/>
  <c r="BP523" i="8"/>
  <c r="BP524" i="8"/>
  <c r="BP525" i="8"/>
  <c r="BP526" i="8"/>
  <c r="BP527" i="8"/>
  <c r="BP528" i="8"/>
  <c r="BP529" i="8"/>
  <c r="BP530" i="8"/>
  <c r="BP531" i="8"/>
  <c r="BP532" i="8"/>
  <c r="BP533" i="8"/>
  <c r="BP534" i="8"/>
  <c r="BP535" i="8"/>
  <c r="BP536" i="8"/>
  <c r="BP537" i="8"/>
  <c r="BP538" i="8"/>
  <c r="BP539" i="8"/>
  <c r="BP540" i="8"/>
  <c r="BP541" i="8"/>
  <c r="BP542" i="8"/>
  <c r="BP543" i="8"/>
  <c r="BP544" i="8"/>
  <c r="BP545" i="8"/>
  <c r="BP546" i="8"/>
  <c r="BP547" i="8"/>
  <c r="BP548" i="8"/>
  <c r="BP549" i="8"/>
  <c r="BP550" i="8"/>
  <c r="BP551" i="8"/>
  <c r="BP552" i="8"/>
  <c r="BP553" i="8"/>
  <c r="BP554" i="8"/>
  <c r="BP555" i="8"/>
  <c r="BP556" i="8"/>
  <c r="BP557" i="8"/>
  <c r="BP558" i="8"/>
  <c r="BP559" i="8"/>
  <c r="BP560" i="8"/>
  <c r="BP561" i="8"/>
  <c r="BP562" i="8"/>
  <c r="BP563" i="8"/>
  <c r="BP564" i="8"/>
  <c r="BP565" i="8"/>
  <c r="BP566" i="8"/>
  <c r="BP567" i="8"/>
  <c r="BP568" i="8"/>
  <c r="BP569" i="8"/>
  <c r="BP570" i="8"/>
  <c r="BP571" i="8"/>
  <c r="BP572" i="8"/>
  <c r="BP573" i="8"/>
  <c r="BP574" i="8"/>
  <c r="BP575" i="8"/>
  <c r="BP576" i="8"/>
  <c r="BP577" i="8"/>
  <c r="BP578" i="8"/>
  <c r="BP579" i="8"/>
  <c r="BP580" i="8"/>
  <c r="BP581" i="8"/>
  <c r="BP582" i="8"/>
  <c r="BP583" i="8"/>
  <c r="BP584" i="8"/>
  <c r="BP585" i="8"/>
  <c r="BP586" i="8"/>
  <c r="BP587" i="8"/>
  <c r="BP588" i="8"/>
  <c r="BP589" i="8"/>
  <c r="BP590" i="8"/>
  <c r="BP591" i="8"/>
  <c r="BP592" i="8"/>
  <c r="BP593" i="8"/>
  <c r="BP594" i="8"/>
  <c r="BP595" i="8"/>
  <c r="BP596" i="8"/>
  <c r="BP597" i="8"/>
  <c r="BP598" i="8"/>
  <c r="BP599" i="8"/>
  <c r="BP600" i="8"/>
  <c r="BP601" i="8"/>
  <c r="BP602" i="8"/>
  <c r="BP603" i="8"/>
  <c r="BP604" i="8"/>
  <c r="BP605" i="8"/>
  <c r="BP606" i="8"/>
  <c r="BP607" i="8"/>
  <c r="BP608" i="8"/>
  <c r="BP609" i="8"/>
  <c r="BP610" i="8"/>
  <c r="BP611" i="8"/>
  <c r="BP612" i="8"/>
  <c r="BP613" i="8"/>
  <c r="BP614" i="8"/>
  <c r="BP615" i="8"/>
  <c r="BP616" i="8"/>
  <c r="BP617" i="8"/>
  <c r="BP618" i="8"/>
  <c r="BP619" i="8"/>
  <c r="BP620" i="8"/>
  <c r="BP621" i="8"/>
  <c r="BP622" i="8"/>
  <c r="BP623" i="8"/>
  <c r="BP624" i="8"/>
  <c r="BP625" i="8"/>
  <c r="BP626" i="8"/>
  <c r="BP627" i="8"/>
  <c r="BP628" i="8"/>
  <c r="BP629" i="8"/>
  <c r="BP630" i="8"/>
  <c r="BP631" i="8"/>
  <c r="BP632" i="8"/>
  <c r="BP633" i="8"/>
  <c r="BP634" i="8"/>
  <c r="BP635" i="8"/>
  <c r="BP636" i="8"/>
  <c r="BP637" i="8"/>
  <c r="BP638" i="8"/>
  <c r="BP639" i="8"/>
  <c r="BP640" i="8"/>
  <c r="BP641" i="8"/>
  <c r="BP642" i="8"/>
  <c r="BP643" i="8"/>
  <c r="BP644" i="8"/>
  <c r="BP645" i="8"/>
  <c r="BP646" i="8"/>
  <c r="BP647" i="8"/>
  <c r="BP648" i="8"/>
  <c r="BP649" i="8"/>
  <c r="BP650" i="8"/>
  <c r="BP651" i="8"/>
  <c r="BP652" i="8"/>
  <c r="BP653" i="8"/>
  <c r="BP654" i="8"/>
  <c r="BP655" i="8"/>
  <c r="BP656" i="8"/>
  <c r="BP657" i="8"/>
  <c r="BP658" i="8"/>
  <c r="BP659" i="8"/>
  <c r="BP660" i="8"/>
  <c r="BP661" i="8"/>
  <c r="BP662" i="8"/>
  <c r="BP663" i="8"/>
  <c r="BP664" i="8"/>
  <c r="BP665" i="8"/>
  <c r="BP666" i="8"/>
  <c r="BP667" i="8"/>
  <c r="BP668" i="8"/>
  <c r="BP669" i="8"/>
  <c r="BP670" i="8"/>
  <c r="BP671" i="8"/>
  <c r="BP672" i="8"/>
  <c r="BP673" i="8"/>
  <c r="BP674" i="8"/>
  <c r="BP675" i="8"/>
  <c r="BP676" i="8"/>
  <c r="BP677" i="8"/>
  <c r="BP678" i="8"/>
  <c r="BP679" i="8"/>
  <c r="BP680" i="8"/>
  <c r="BP681" i="8"/>
  <c r="BP682" i="8"/>
  <c r="BP683" i="8"/>
  <c r="BP684" i="8"/>
  <c r="BP685" i="8"/>
  <c r="BP686" i="8"/>
  <c r="BP687" i="8"/>
  <c r="BP688" i="8"/>
  <c r="BP689" i="8"/>
  <c r="BP690" i="8"/>
  <c r="BP691" i="8"/>
  <c r="BP692" i="8"/>
  <c r="BP693" i="8"/>
  <c r="BP694" i="8"/>
  <c r="BP695" i="8"/>
  <c r="BP696" i="8"/>
  <c r="BP697" i="8"/>
  <c r="BP698" i="8"/>
  <c r="BP699" i="8"/>
  <c r="BP700" i="8"/>
  <c r="BP701" i="8"/>
  <c r="BP702" i="8"/>
  <c r="BP703" i="8"/>
  <c r="BP704" i="8"/>
  <c r="BP705" i="8"/>
  <c r="BP706" i="8"/>
  <c r="BP707" i="8"/>
  <c r="BP708" i="8"/>
  <c r="BP709" i="8"/>
  <c r="BP710" i="8"/>
  <c r="BP711" i="8"/>
  <c r="BP712" i="8"/>
  <c r="BP713" i="8"/>
  <c r="BP714" i="8"/>
  <c r="BP715" i="8"/>
  <c r="BP716" i="8"/>
  <c r="BP717" i="8"/>
  <c r="BP718" i="8"/>
  <c r="BP719" i="8"/>
  <c r="BP720" i="8"/>
  <c r="BP721" i="8"/>
  <c r="BP722" i="8"/>
  <c r="BP723" i="8"/>
  <c r="BP724" i="8"/>
  <c r="BP725" i="8"/>
  <c r="BP726" i="8"/>
  <c r="BP727" i="8"/>
  <c r="BP728" i="8"/>
  <c r="BP729" i="8"/>
  <c r="BP730" i="8"/>
  <c r="BP731" i="8"/>
  <c r="BP732" i="8"/>
  <c r="BP733" i="8"/>
  <c r="BP734" i="8"/>
  <c r="BP735" i="8"/>
  <c r="BP736" i="8"/>
  <c r="BP737" i="8"/>
  <c r="BP738" i="8"/>
  <c r="BP739" i="8"/>
  <c r="BP740" i="8"/>
  <c r="BP741" i="8"/>
  <c r="BP742" i="8"/>
  <c r="BP743" i="8"/>
  <c r="BP744" i="8"/>
  <c r="BP745" i="8"/>
  <c r="BP746" i="8"/>
  <c r="BP747" i="8"/>
  <c r="BP748" i="8"/>
  <c r="BP749" i="8"/>
  <c r="BP750" i="8"/>
  <c r="BP751" i="8"/>
  <c r="BP752" i="8"/>
  <c r="BP753" i="8"/>
  <c r="BP754" i="8"/>
  <c r="BP755" i="8"/>
  <c r="BP756" i="8"/>
  <c r="BP757" i="8"/>
  <c r="BP758" i="8"/>
  <c r="BP759" i="8"/>
  <c r="BP760" i="8"/>
  <c r="BP761" i="8"/>
  <c r="BP762" i="8"/>
  <c r="BP763" i="8"/>
  <c r="BP764" i="8"/>
  <c r="BP765" i="8"/>
  <c r="BP766" i="8"/>
  <c r="BP767" i="8"/>
  <c r="BP768" i="8"/>
  <c r="BP769" i="8"/>
  <c r="BP770" i="8"/>
  <c r="BP771" i="8"/>
  <c r="BP772" i="8"/>
  <c r="BP773" i="8"/>
  <c r="BP774" i="8"/>
  <c r="BP775" i="8"/>
  <c r="BP776" i="8"/>
  <c r="BP777" i="8"/>
  <c r="BP778" i="8"/>
  <c r="BP779" i="8"/>
  <c r="BP780" i="8"/>
  <c r="BP781" i="8"/>
  <c r="BP782" i="8"/>
  <c r="BP783" i="8"/>
  <c r="BP784" i="8"/>
  <c r="BP785" i="8"/>
  <c r="BP786" i="8"/>
  <c r="BP787" i="8"/>
  <c r="BP788" i="8"/>
  <c r="BP789" i="8"/>
  <c r="BP790" i="8"/>
  <c r="BP791" i="8"/>
  <c r="BP792" i="8"/>
  <c r="BP793" i="8"/>
  <c r="BP794" i="8"/>
  <c r="BP795" i="8"/>
  <c r="BP796" i="8"/>
  <c r="BP797" i="8"/>
  <c r="BP798" i="8"/>
  <c r="BP799" i="8"/>
  <c r="BP800" i="8"/>
  <c r="BP801" i="8"/>
  <c r="BP802" i="8"/>
  <c r="BP803" i="8"/>
  <c r="BP804" i="8"/>
  <c r="BP805" i="8"/>
  <c r="BP806" i="8"/>
  <c r="BP807" i="8"/>
  <c r="BP808" i="8"/>
  <c r="BP809" i="8"/>
  <c r="BP810" i="8"/>
  <c r="BP811" i="8"/>
  <c r="BP812" i="8"/>
  <c r="BP813" i="8"/>
  <c r="BP814" i="8"/>
  <c r="BP815" i="8"/>
  <c r="BP816" i="8"/>
  <c r="BP817" i="8"/>
  <c r="BP818" i="8"/>
  <c r="BP819" i="8"/>
  <c r="BP820" i="8"/>
  <c r="BP821" i="8"/>
  <c r="BP822" i="8"/>
  <c r="BP823" i="8"/>
  <c r="BP824" i="8"/>
  <c r="BP825" i="8"/>
  <c r="BP826" i="8"/>
  <c r="BP827" i="8"/>
  <c r="BP828" i="8"/>
  <c r="BP829" i="8"/>
  <c r="BP830" i="8"/>
  <c r="BP831" i="8"/>
  <c r="BP832" i="8"/>
  <c r="BP833" i="8"/>
  <c r="BP834" i="8"/>
  <c r="BP835" i="8"/>
  <c r="BP836" i="8"/>
  <c r="BP837" i="8"/>
  <c r="BP838" i="8"/>
  <c r="BP839" i="8"/>
  <c r="BP840" i="8"/>
  <c r="BP841" i="8"/>
  <c r="BP842" i="8"/>
  <c r="BP843" i="8"/>
  <c r="BP844" i="8"/>
  <c r="BP845" i="8"/>
  <c r="BP846" i="8"/>
  <c r="BP847" i="8"/>
  <c r="BP848" i="8"/>
  <c r="BP849" i="8"/>
  <c r="BP850" i="8"/>
  <c r="BP851" i="8"/>
  <c r="BP852" i="8"/>
  <c r="BP853" i="8"/>
  <c r="BP854" i="8"/>
  <c r="BP855" i="8"/>
  <c r="BP856" i="8"/>
  <c r="BP857" i="8"/>
  <c r="BP858" i="8"/>
  <c r="BP859" i="8"/>
  <c r="BP860" i="8"/>
  <c r="BP861" i="8"/>
  <c r="BP862" i="8"/>
  <c r="BP863" i="8"/>
  <c r="BP864" i="8"/>
  <c r="BP865" i="8"/>
  <c r="BP866" i="8"/>
  <c r="BP867" i="8"/>
  <c r="BP868" i="8"/>
  <c r="BP869" i="8"/>
  <c r="BP870" i="8"/>
  <c r="BP871" i="8"/>
  <c r="BP872" i="8"/>
  <c r="BP873" i="8"/>
  <c r="BP874" i="8"/>
  <c r="BP875" i="8"/>
  <c r="BP876" i="8"/>
  <c r="BP877" i="8"/>
  <c r="BP878" i="8"/>
  <c r="BP879" i="8"/>
  <c r="BP880" i="8"/>
  <c r="BP881" i="8"/>
  <c r="BP882" i="8"/>
  <c r="BP883" i="8"/>
  <c r="BP884" i="8"/>
  <c r="BP885" i="8"/>
  <c r="BP886" i="8"/>
  <c r="BP887" i="8"/>
  <c r="BP888" i="8"/>
  <c r="BP889" i="8"/>
  <c r="BP890" i="8"/>
  <c r="BP891" i="8"/>
  <c r="BP892" i="8"/>
  <c r="BP893" i="8"/>
  <c r="BP894" i="8"/>
  <c r="BP895" i="8"/>
  <c r="BP896" i="8"/>
  <c r="BP897" i="8"/>
  <c r="BP898" i="8"/>
  <c r="BP899" i="8"/>
  <c r="BP900" i="8"/>
  <c r="BP901" i="8"/>
  <c r="BP902" i="8"/>
  <c r="BP903" i="8"/>
  <c r="BP904" i="8"/>
  <c r="BP905" i="8"/>
  <c r="BP906" i="8"/>
  <c r="BP907" i="8"/>
  <c r="BP908" i="8"/>
  <c r="BP909" i="8"/>
  <c r="BP910" i="8"/>
  <c r="BP911" i="8"/>
  <c r="BP912" i="8"/>
  <c r="BP913" i="8"/>
  <c r="BP914" i="8"/>
  <c r="BP915" i="8"/>
  <c r="BP916" i="8"/>
  <c r="BP917" i="8"/>
  <c r="BP918" i="8"/>
  <c r="BP919" i="8"/>
  <c r="BP920" i="8"/>
  <c r="BP921" i="8"/>
  <c r="BP922" i="8"/>
  <c r="BP923" i="8"/>
  <c r="BP924" i="8"/>
  <c r="BP925" i="8"/>
  <c r="BP926" i="8"/>
  <c r="BP927" i="8"/>
  <c r="BP928" i="8"/>
  <c r="BP929" i="8"/>
  <c r="BP930" i="8"/>
  <c r="BP931" i="8"/>
  <c r="BP932" i="8"/>
  <c r="BP933" i="8"/>
  <c r="BP934" i="8"/>
  <c r="BP935" i="8"/>
  <c r="BP936" i="8"/>
  <c r="BP937" i="8"/>
  <c r="BP938" i="8"/>
  <c r="BP939" i="8"/>
  <c r="BP940" i="8"/>
  <c r="BP941" i="8"/>
  <c r="BP942" i="8"/>
  <c r="BP943" i="8"/>
  <c r="BP944" i="8"/>
  <c r="BP945" i="8"/>
  <c r="BP946" i="8"/>
  <c r="BP947" i="8"/>
  <c r="BP948" i="8"/>
  <c r="BP949" i="8"/>
  <c r="BP950" i="8"/>
  <c r="BP951" i="8"/>
  <c r="BP952" i="8"/>
  <c r="BP953" i="8"/>
  <c r="BP954" i="8"/>
  <c r="BP955" i="8"/>
  <c r="BP956" i="8"/>
  <c r="BP957" i="8"/>
  <c r="BP958" i="8"/>
  <c r="BP959" i="8"/>
  <c r="BP960" i="8"/>
  <c r="BP961" i="8"/>
  <c r="BP962" i="8"/>
  <c r="BP963" i="8"/>
  <c r="BP964" i="8"/>
  <c r="BP965" i="8"/>
  <c r="BP966" i="8"/>
  <c r="BP967" i="8"/>
  <c r="BP968" i="8"/>
  <c r="BP969" i="8"/>
  <c r="BP970" i="8"/>
  <c r="BP971" i="8"/>
  <c r="BP972" i="8"/>
  <c r="BP973" i="8"/>
  <c r="BP974" i="8"/>
  <c r="BP975" i="8"/>
  <c r="BP976" i="8"/>
  <c r="BP977" i="8"/>
  <c r="BP978" i="8"/>
  <c r="BP979" i="8"/>
  <c r="BP980" i="8"/>
  <c r="BP981" i="8"/>
  <c r="BP982" i="8"/>
  <c r="BP983" i="8"/>
  <c r="BP984" i="8"/>
  <c r="BP985" i="8"/>
  <c r="BP986" i="8"/>
  <c r="BP987" i="8"/>
  <c r="BP988" i="8"/>
  <c r="BP989" i="8"/>
  <c r="BP990" i="8"/>
  <c r="BP991" i="8"/>
  <c r="BP992" i="8"/>
  <c r="BP993" i="8"/>
  <c r="BP994" i="8"/>
  <c r="BP995" i="8"/>
  <c r="BP996" i="8"/>
  <c r="BP997" i="8"/>
  <c r="BP998" i="8"/>
  <c r="BP999" i="8"/>
  <c r="BP1000" i="8"/>
  <c r="BP1001" i="8"/>
  <c r="BP1002" i="8"/>
  <c r="BP1003" i="8"/>
  <c r="BP1004" i="8"/>
  <c r="BP1005" i="8"/>
  <c r="BP1006" i="8"/>
  <c r="BP1007" i="8"/>
  <c r="BP1008" i="8"/>
  <c r="BP1009" i="8"/>
  <c r="BP1010" i="8"/>
  <c r="BP1011" i="8"/>
  <c r="BP1012" i="8"/>
  <c r="BP1013" i="8"/>
  <c r="BP1014" i="8"/>
  <c r="BP1015" i="8"/>
  <c r="BP1016" i="8"/>
  <c r="BP1017" i="8"/>
  <c r="BP1018" i="8"/>
  <c r="BP1019" i="8"/>
  <c r="BP1020" i="8"/>
  <c r="BP1021" i="8"/>
  <c r="BP1022" i="8"/>
  <c r="BP1023" i="8"/>
  <c r="BP1024" i="8"/>
  <c r="BP1025" i="8"/>
  <c r="BP1026" i="8"/>
  <c r="BP1027" i="8"/>
  <c r="BP1028" i="8"/>
  <c r="BP1029" i="8"/>
  <c r="BP1030" i="8"/>
  <c r="BP1031" i="8"/>
  <c r="BP1032" i="8"/>
  <c r="BP1033" i="8"/>
  <c r="BP1034" i="8"/>
  <c r="BP1035" i="8"/>
  <c r="BP1036" i="8"/>
  <c r="BP1037" i="8"/>
  <c r="BP1038" i="8"/>
  <c r="BP1039" i="8"/>
  <c r="BP1040" i="8"/>
  <c r="BP1041" i="8"/>
  <c r="BP1042" i="8"/>
  <c r="BP1043" i="8"/>
  <c r="BP1044" i="8"/>
  <c r="BP1045" i="8"/>
  <c r="BP1046" i="8"/>
  <c r="BP1047" i="8"/>
  <c r="BP1048" i="8"/>
  <c r="BP1049" i="8"/>
  <c r="BP1050" i="8"/>
  <c r="BP1051" i="8"/>
  <c r="BP1052" i="8"/>
  <c r="BP1053" i="8"/>
  <c r="BP1054" i="8"/>
  <c r="BP1055" i="8"/>
  <c r="BP1056" i="8"/>
  <c r="BP1057" i="8"/>
  <c r="BP1058" i="8"/>
  <c r="BP1059" i="8"/>
  <c r="BP1060" i="8"/>
  <c r="BP1061" i="8"/>
  <c r="BP1062" i="8"/>
  <c r="BP1063" i="8"/>
  <c r="BP1064" i="8"/>
  <c r="BP1065" i="8"/>
  <c r="BP1066" i="8"/>
  <c r="BP1067" i="8"/>
  <c r="BP1068" i="8"/>
  <c r="BP1069" i="8"/>
  <c r="BP1070" i="8"/>
  <c r="BP1071" i="8"/>
  <c r="BP1072" i="8"/>
  <c r="BP1073" i="8"/>
  <c r="BP1074" i="8"/>
  <c r="BP1075" i="8"/>
  <c r="BP1076" i="8"/>
  <c r="BP1077" i="8"/>
  <c r="BP1078" i="8"/>
  <c r="BP1079" i="8"/>
  <c r="BP1080" i="8"/>
  <c r="BP1081" i="8"/>
  <c r="BP1082" i="8"/>
  <c r="BP1083" i="8"/>
  <c r="BP1084" i="8"/>
  <c r="BP1085" i="8"/>
  <c r="BP1086" i="8"/>
  <c r="BP1087" i="8"/>
  <c r="BP1088" i="8"/>
  <c r="BP1089" i="8"/>
  <c r="BP1090" i="8"/>
  <c r="BP1091" i="8"/>
  <c r="BP1092" i="8"/>
  <c r="BP1093" i="8"/>
  <c r="BP1094" i="8"/>
  <c r="BP1095" i="8"/>
  <c r="BP1096" i="8"/>
  <c r="BP1097" i="8"/>
  <c r="BP1098" i="8"/>
  <c r="BP1099" i="8"/>
  <c r="BP1100" i="8"/>
  <c r="BP1101" i="8"/>
  <c r="BP1102" i="8"/>
  <c r="BP1103" i="8"/>
  <c r="BP1104" i="8"/>
  <c r="BP1105" i="8"/>
  <c r="BP1106" i="8"/>
  <c r="BP1107" i="8"/>
  <c r="BP1108" i="8"/>
  <c r="BP1109" i="8"/>
  <c r="BP1110" i="8"/>
  <c r="BP1111" i="8"/>
  <c r="BP1112" i="8"/>
  <c r="BP1113" i="8"/>
  <c r="BP1114" i="8"/>
  <c r="BP1115" i="8"/>
  <c r="BP1116" i="8"/>
  <c r="BP1117" i="8"/>
  <c r="BP1118" i="8"/>
  <c r="BP1119" i="8"/>
  <c r="BP1120" i="8"/>
  <c r="BP1121" i="8"/>
  <c r="BP1122" i="8"/>
  <c r="BP1123" i="8"/>
  <c r="BP1124" i="8"/>
  <c r="BP1125" i="8"/>
  <c r="BP1126" i="8"/>
  <c r="BP1127" i="8"/>
  <c r="BP1128" i="8"/>
  <c r="BP1129" i="8"/>
  <c r="BP1130" i="8"/>
  <c r="BP1131" i="8"/>
  <c r="BP1132" i="8"/>
  <c r="BP1133" i="8"/>
  <c r="BP1134" i="8"/>
  <c r="BP1135" i="8"/>
  <c r="BP1136" i="8"/>
  <c r="BP1137" i="8"/>
  <c r="BP1138" i="8"/>
  <c r="BP1139" i="8"/>
  <c r="BP1140" i="8"/>
  <c r="BP1141" i="8"/>
  <c r="BP1142" i="8"/>
  <c r="BP1143" i="8"/>
  <c r="BP1144" i="8"/>
  <c r="BP1145" i="8"/>
  <c r="BP1146" i="8"/>
  <c r="BP1147" i="8"/>
  <c r="BP1148" i="8"/>
  <c r="BP1149" i="8"/>
  <c r="BP1150" i="8"/>
  <c r="BP1151" i="8"/>
  <c r="BP1152" i="8"/>
  <c r="BP1153" i="8"/>
  <c r="BP1154" i="8"/>
  <c r="BP1155" i="8"/>
  <c r="BP1156" i="8"/>
  <c r="BP1157" i="8"/>
  <c r="BP1158" i="8"/>
  <c r="BP1159" i="8"/>
  <c r="BP1160" i="8"/>
  <c r="BP1161" i="8"/>
  <c r="BP1162" i="8"/>
  <c r="BP1163" i="8"/>
  <c r="BP1164" i="8"/>
  <c r="BP1165" i="8"/>
  <c r="BP1166" i="8"/>
  <c r="BP1167" i="8"/>
  <c r="BP1168" i="8"/>
  <c r="BP1169" i="8"/>
  <c r="BP1170" i="8"/>
  <c r="BP1171" i="8"/>
  <c r="BP1172" i="8"/>
  <c r="BP1173" i="8"/>
  <c r="BP1174" i="8"/>
  <c r="BP1175" i="8"/>
  <c r="BP1176" i="8"/>
  <c r="BP1177" i="8"/>
  <c r="BP1178" i="8"/>
  <c r="BP1179" i="8"/>
  <c r="BP1180" i="8"/>
  <c r="BP1181" i="8"/>
  <c r="BP1182" i="8"/>
  <c r="BP1183" i="8"/>
  <c r="BP1184" i="8"/>
  <c r="BP1185" i="8"/>
  <c r="BP1186" i="8"/>
  <c r="BP1187" i="8"/>
  <c r="BP1188" i="8"/>
  <c r="BP1189" i="8"/>
  <c r="BP1190" i="8"/>
  <c r="BP1191" i="8"/>
  <c r="BP1192" i="8"/>
  <c r="BP1193" i="8"/>
  <c r="BP1194" i="8"/>
  <c r="BP1195" i="8"/>
  <c r="BG67" i="8"/>
  <c r="BH67" i="8"/>
  <c r="BI67" i="8"/>
  <c r="BJ67" i="8"/>
  <c r="BK67" i="8"/>
  <c r="BL67" i="8"/>
  <c r="BM67" i="8"/>
  <c r="BN67" i="8"/>
  <c r="BO67" i="8"/>
  <c r="BG68" i="8"/>
  <c r="BH68" i="8"/>
  <c r="BI68" i="8"/>
  <c r="BJ68" i="8"/>
  <c r="BK68" i="8"/>
  <c r="BL68" i="8"/>
  <c r="BM68" i="8"/>
  <c r="BN68" i="8"/>
  <c r="BO68" i="8"/>
  <c r="BG69" i="8"/>
  <c r="BH69" i="8"/>
  <c r="BI69" i="8"/>
  <c r="BJ69" i="8"/>
  <c r="BK69" i="8"/>
  <c r="BL69" i="8"/>
  <c r="BM69" i="8"/>
  <c r="BN69" i="8"/>
  <c r="BO69" i="8"/>
  <c r="BG70" i="8"/>
  <c r="BH70" i="8"/>
  <c r="BI70" i="8"/>
  <c r="BJ70" i="8"/>
  <c r="BK70" i="8"/>
  <c r="BL70" i="8"/>
  <c r="BM70" i="8"/>
  <c r="BN70" i="8"/>
  <c r="BO70" i="8"/>
  <c r="BG71" i="8"/>
  <c r="BH71" i="8"/>
  <c r="BI71" i="8"/>
  <c r="BJ71" i="8"/>
  <c r="BK71" i="8"/>
  <c r="BL71" i="8"/>
  <c r="BM71" i="8"/>
  <c r="BN71" i="8"/>
  <c r="BO71" i="8"/>
  <c r="BG72" i="8"/>
  <c r="BH72" i="8"/>
  <c r="BI72" i="8"/>
  <c r="BJ72" i="8"/>
  <c r="BK72" i="8"/>
  <c r="BL72" i="8"/>
  <c r="BM72" i="8"/>
  <c r="BN72" i="8"/>
  <c r="BO72" i="8"/>
  <c r="BG73" i="8"/>
  <c r="BH73" i="8"/>
  <c r="BI73" i="8"/>
  <c r="BJ73" i="8"/>
  <c r="BK73" i="8"/>
  <c r="BL73" i="8"/>
  <c r="BM73" i="8"/>
  <c r="BN73" i="8"/>
  <c r="BO73" i="8"/>
  <c r="BG74" i="8"/>
  <c r="BH74" i="8"/>
  <c r="BI74" i="8"/>
  <c r="BJ74" i="8"/>
  <c r="BK74" i="8"/>
  <c r="BL74" i="8"/>
  <c r="BM74" i="8"/>
  <c r="BN74" i="8"/>
  <c r="BO74" i="8"/>
  <c r="BG75" i="8"/>
  <c r="BH75" i="8"/>
  <c r="BI75" i="8"/>
  <c r="BJ75" i="8"/>
  <c r="BK75" i="8"/>
  <c r="BL75" i="8"/>
  <c r="BM75" i="8"/>
  <c r="BN75" i="8"/>
  <c r="BO75" i="8"/>
  <c r="BG76" i="8"/>
  <c r="BH76" i="8"/>
  <c r="BI76" i="8"/>
  <c r="BJ76" i="8"/>
  <c r="BK76" i="8"/>
  <c r="BL76" i="8"/>
  <c r="BM76" i="8"/>
  <c r="BN76" i="8"/>
  <c r="BO76" i="8"/>
  <c r="BG77" i="8"/>
  <c r="BH77" i="8"/>
  <c r="BI77" i="8"/>
  <c r="BJ77" i="8"/>
  <c r="BK77" i="8"/>
  <c r="BL77" i="8"/>
  <c r="BM77" i="8"/>
  <c r="BN77" i="8"/>
  <c r="BO77" i="8"/>
  <c r="BG78" i="8"/>
  <c r="BH78" i="8"/>
  <c r="BI78" i="8"/>
  <c r="BJ78" i="8"/>
  <c r="BK78" i="8"/>
  <c r="BL78" i="8"/>
  <c r="BM78" i="8"/>
  <c r="BN78" i="8"/>
  <c r="BO78" i="8"/>
  <c r="BG79" i="8"/>
  <c r="BH79" i="8"/>
  <c r="BI79" i="8"/>
  <c r="BJ79" i="8"/>
  <c r="BK79" i="8"/>
  <c r="BL79" i="8"/>
  <c r="BM79" i="8"/>
  <c r="BN79" i="8"/>
  <c r="BO79" i="8"/>
  <c r="BG80" i="8"/>
  <c r="BH80" i="8"/>
  <c r="BI80" i="8"/>
  <c r="BJ80" i="8"/>
  <c r="BK80" i="8"/>
  <c r="BL80" i="8"/>
  <c r="BM80" i="8"/>
  <c r="BN80" i="8"/>
  <c r="BO80" i="8"/>
  <c r="BG81" i="8"/>
  <c r="BH81" i="8"/>
  <c r="BI81" i="8"/>
  <c r="BJ81" i="8"/>
  <c r="BK81" i="8"/>
  <c r="BL81" i="8"/>
  <c r="BM81" i="8"/>
  <c r="BN81" i="8"/>
  <c r="BO81" i="8"/>
  <c r="BG82" i="8"/>
  <c r="BH82" i="8"/>
  <c r="BI82" i="8"/>
  <c r="BJ82" i="8"/>
  <c r="BK82" i="8"/>
  <c r="BL82" i="8"/>
  <c r="BM82" i="8"/>
  <c r="BN82" i="8"/>
  <c r="BO82" i="8"/>
  <c r="BG83" i="8"/>
  <c r="BH83" i="8"/>
  <c r="BI83" i="8"/>
  <c r="BJ83" i="8"/>
  <c r="BK83" i="8"/>
  <c r="BL83" i="8"/>
  <c r="BM83" i="8"/>
  <c r="BN83" i="8"/>
  <c r="BO83" i="8"/>
  <c r="BG84" i="8"/>
  <c r="BH84" i="8"/>
  <c r="BI84" i="8"/>
  <c r="BJ84" i="8"/>
  <c r="BK84" i="8"/>
  <c r="BL84" i="8"/>
  <c r="BM84" i="8"/>
  <c r="BN84" i="8"/>
  <c r="BO84" i="8"/>
  <c r="BG85" i="8"/>
  <c r="BH85" i="8"/>
  <c r="BI85" i="8"/>
  <c r="BJ85" i="8"/>
  <c r="BK85" i="8"/>
  <c r="BL85" i="8"/>
  <c r="BM85" i="8"/>
  <c r="BN85" i="8"/>
  <c r="BO85" i="8"/>
  <c r="BG86" i="8"/>
  <c r="BH86" i="8"/>
  <c r="BI86" i="8"/>
  <c r="BJ86" i="8"/>
  <c r="BK86" i="8"/>
  <c r="BL86" i="8"/>
  <c r="BM86" i="8"/>
  <c r="BN86" i="8"/>
  <c r="BO86" i="8"/>
  <c r="BG87" i="8"/>
  <c r="BH87" i="8"/>
  <c r="BI87" i="8"/>
  <c r="BJ87" i="8"/>
  <c r="BK87" i="8"/>
  <c r="BL87" i="8"/>
  <c r="BM87" i="8"/>
  <c r="BN87" i="8"/>
  <c r="BO87" i="8"/>
  <c r="BG88" i="8"/>
  <c r="BH88" i="8"/>
  <c r="BI88" i="8"/>
  <c r="BJ88" i="8"/>
  <c r="BK88" i="8"/>
  <c r="BL88" i="8"/>
  <c r="BM88" i="8"/>
  <c r="BN88" i="8"/>
  <c r="BO88" i="8"/>
  <c r="BG89" i="8"/>
  <c r="BH89" i="8"/>
  <c r="BI89" i="8"/>
  <c r="BJ89" i="8"/>
  <c r="BK89" i="8"/>
  <c r="BL89" i="8"/>
  <c r="BM89" i="8"/>
  <c r="BN89" i="8"/>
  <c r="BO89" i="8"/>
  <c r="BG90" i="8"/>
  <c r="BH90" i="8"/>
  <c r="BI90" i="8"/>
  <c r="BJ90" i="8"/>
  <c r="BK90" i="8"/>
  <c r="BL90" i="8"/>
  <c r="BM90" i="8"/>
  <c r="BN90" i="8"/>
  <c r="BO90" i="8"/>
  <c r="BG91" i="8"/>
  <c r="BH91" i="8"/>
  <c r="BI91" i="8"/>
  <c r="BJ91" i="8"/>
  <c r="BK91" i="8"/>
  <c r="BL91" i="8"/>
  <c r="BM91" i="8"/>
  <c r="BN91" i="8"/>
  <c r="BO91" i="8"/>
  <c r="BG92" i="8"/>
  <c r="BH92" i="8"/>
  <c r="BI92" i="8"/>
  <c r="BJ92" i="8"/>
  <c r="BK92" i="8"/>
  <c r="BL92" i="8"/>
  <c r="BM92" i="8"/>
  <c r="BN92" i="8"/>
  <c r="BO92" i="8"/>
  <c r="BG93" i="8"/>
  <c r="BH93" i="8"/>
  <c r="BI93" i="8"/>
  <c r="BJ93" i="8"/>
  <c r="BK93" i="8"/>
  <c r="BL93" i="8"/>
  <c r="BM93" i="8"/>
  <c r="BN93" i="8"/>
  <c r="BO93" i="8"/>
  <c r="BG94" i="8"/>
  <c r="BH94" i="8"/>
  <c r="BI94" i="8"/>
  <c r="BJ94" i="8"/>
  <c r="BK94" i="8"/>
  <c r="BL94" i="8"/>
  <c r="BM94" i="8"/>
  <c r="BN94" i="8"/>
  <c r="BO94" i="8"/>
  <c r="BG95" i="8"/>
  <c r="BH95" i="8"/>
  <c r="BI95" i="8"/>
  <c r="BJ95" i="8"/>
  <c r="BK95" i="8"/>
  <c r="BL95" i="8"/>
  <c r="BM95" i="8"/>
  <c r="BN95" i="8"/>
  <c r="BO95" i="8"/>
  <c r="BG96" i="8"/>
  <c r="BH96" i="8"/>
  <c r="BI96" i="8"/>
  <c r="BJ96" i="8"/>
  <c r="BK96" i="8"/>
  <c r="BL96" i="8"/>
  <c r="BM96" i="8"/>
  <c r="BN96" i="8"/>
  <c r="BO96" i="8"/>
  <c r="BG97" i="8"/>
  <c r="BH97" i="8"/>
  <c r="BI97" i="8"/>
  <c r="BJ97" i="8"/>
  <c r="BK97" i="8"/>
  <c r="BL97" i="8"/>
  <c r="BM97" i="8"/>
  <c r="BN97" i="8"/>
  <c r="BO97" i="8"/>
  <c r="BG98" i="8"/>
  <c r="BH98" i="8"/>
  <c r="BI98" i="8"/>
  <c r="BJ98" i="8"/>
  <c r="BK98" i="8"/>
  <c r="BL98" i="8"/>
  <c r="BM98" i="8"/>
  <c r="BN98" i="8"/>
  <c r="BO98" i="8"/>
  <c r="BG99" i="8"/>
  <c r="BH99" i="8"/>
  <c r="BI99" i="8"/>
  <c r="BJ99" i="8"/>
  <c r="BK99" i="8"/>
  <c r="BL99" i="8"/>
  <c r="BM99" i="8"/>
  <c r="BN99" i="8"/>
  <c r="BO99" i="8"/>
  <c r="BG100" i="8"/>
  <c r="BH100" i="8"/>
  <c r="BI100" i="8"/>
  <c r="BJ100" i="8"/>
  <c r="BK100" i="8"/>
  <c r="BL100" i="8"/>
  <c r="BM100" i="8"/>
  <c r="BN100" i="8"/>
  <c r="BO100" i="8"/>
  <c r="BG101" i="8"/>
  <c r="BH101" i="8"/>
  <c r="BI101" i="8"/>
  <c r="BJ101" i="8"/>
  <c r="BK101" i="8"/>
  <c r="BL101" i="8"/>
  <c r="BM101" i="8"/>
  <c r="BN101" i="8"/>
  <c r="BO101" i="8"/>
  <c r="BG102" i="8"/>
  <c r="BH102" i="8"/>
  <c r="BI102" i="8"/>
  <c r="BJ102" i="8"/>
  <c r="BK102" i="8"/>
  <c r="BL102" i="8"/>
  <c r="BM102" i="8"/>
  <c r="BN102" i="8"/>
  <c r="BO102" i="8"/>
  <c r="BG103" i="8"/>
  <c r="BH103" i="8"/>
  <c r="BI103" i="8"/>
  <c r="BJ103" i="8"/>
  <c r="BK103" i="8"/>
  <c r="BL103" i="8"/>
  <c r="BM103" i="8"/>
  <c r="BN103" i="8"/>
  <c r="BO103" i="8"/>
  <c r="BG104" i="8"/>
  <c r="BH104" i="8"/>
  <c r="BI104" i="8"/>
  <c r="BJ104" i="8"/>
  <c r="BK104" i="8"/>
  <c r="BL104" i="8"/>
  <c r="BM104" i="8"/>
  <c r="BN104" i="8"/>
  <c r="BO104" i="8"/>
  <c r="BG105" i="8"/>
  <c r="BH105" i="8"/>
  <c r="BI105" i="8"/>
  <c r="BJ105" i="8"/>
  <c r="BK105" i="8"/>
  <c r="BL105" i="8"/>
  <c r="BM105" i="8"/>
  <c r="BN105" i="8"/>
  <c r="BO105" i="8"/>
  <c r="BG106" i="8"/>
  <c r="BH106" i="8"/>
  <c r="BI106" i="8"/>
  <c r="BJ106" i="8"/>
  <c r="BK106" i="8"/>
  <c r="BL106" i="8"/>
  <c r="BM106" i="8"/>
  <c r="BN106" i="8"/>
  <c r="BO106" i="8"/>
  <c r="BG107" i="8"/>
  <c r="BH107" i="8"/>
  <c r="BI107" i="8"/>
  <c r="BJ107" i="8"/>
  <c r="BK107" i="8"/>
  <c r="BL107" i="8"/>
  <c r="BM107" i="8"/>
  <c r="BN107" i="8"/>
  <c r="BO107" i="8"/>
  <c r="BG108" i="8"/>
  <c r="BH108" i="8"/>
  <c r="BI108" i="8"/>
  <c r="BJ108" i="8"/>
  <c r="BK108" i="8"/>
  <c r="BL108" i="8"/>
  <c r="BM108" i="8"/>
  <c r="BN108" i="8"/>
  <c r="BO108" i="8"/>
  <c r="BG109" i="8"/>
  <c r="BH109" i="8"/>
  <c r="BI109" i="8"/>
  <c r="BJ109" i="8"/>
  <c r="BK109" i="8"/>
  <c r="BL109" i="8"/>
  <c r="BM109" i="8"/>
  <c r="BN109" i="8"/>
  <c r="BO109" i="8"/>
  <c r="BG110" i="8"/>
  <c r="BH110" i="8"/>
  <c r="BI110" i="8"/>
  <c r="BJ110" i="8"/>
  <c r="BK110" i="8"/>
  <c r="BL110" i="8"/>
  <c r="BM110" i="8"/>
  <c r="BN110" i="8"/>
  <c r="BO110" i="8"/>
  <c r="BG111" i="8"/>
  <c r="BH111" i="8"/>
  <c r="BI111" i="8"/>
  <c r="BJ111" i="8"/>
  <c r="BK111" i="8"/>
  <c r="BL111" i="8"/>
  <c r="BM111" i="8"/>
  <c r="BN111" i="8"/>
  <c r="BO111" i="8"/>
  <c r="BG112" i="8"/>
  <c r="BH112" i="8"/>
  <c r="BI112" i="8"/>
  <c r="BJ112" i="8"/>
  <c r="BK112" i="8"/>
  <c r="BL112" i="8"/>
  <c r="BM112" i="8"/>
  <c r="BN112" i="8"/>
  <c r="BO112" i="8"/>
  <c r="BG113" i="8"/>
  <c r="BH113" i="8"/>
  <c r="BI113" i="8"/>
  <c r="BJ113" i="8"/>
  <c r="BK113" i="8"/>
  <c r="BL113" i="8"/>
  <c r="BM113" i="8"/>
  <c r="BN113" i="8"/>
  <c r="BO113" i="8"/>
  <c r="BG114" i="8"/>
  <c r="BH114" i="8"/>
  <c r="BI114" i="8"/>
  <c r="BJ114" i="8"/>
  <c r="BK114" i="8"/>
  <c r="BL114" i="8"/>
  <c r="BM114" i="8"/>
  <c r="BN114" i="8"/>
  <c r="BO114" i="8"/>
  <c r="BG115" i="8"/>
  <c r="BH115" i="8"/>
  <c r="BI115" i="8"/>
  <c r="BJ115" i="8"/>
  <c r="BK115" i="8"/>
  <c r="BL115" i="8"/>
  <c r="BM115" i="8"/>
  <c r="BN115" i="8"/>
  <c r="BO115" i="8"/>
  <c r="BG116" i="8"/>
  <c r="BH116" i="8"/>
  <c r="BI116" i="8"/>
  <c r="BJ116" i="8"/>
  <c r="BK116" i="8"/>
  <c r="BL116" i="8"/>
  <c r="BM116" i="8"/>
  <c r="BN116" i="8"/>
  <c r="BO116" i="8"/>
  <c r="BG117" i="8"/>
  <c r="BH117" i="8"/>
  <c r="BI117" i="8"/>
  <c r="BJ117" i="8"/>
  <c r="BK117" i="8"/>
  <c r="BL117" i="8"/>
  <c r="BM117" i="8"/>
  <c r="BN117" i="8"/>
  <c r="BO117" i="8"/>
  <c r="BG118" i="8"/>
  <c r="BH118" i="8"/>
  <c r="BI118" i="8"/>
  <c r="BJ118" i="8"/>
  <c r="BK118" i="8"/>
  <c r="BL118" i="8"/>
  <c r="BM118" i="8"/>
  <c r="BN118" i="8"/>
  <c r="BO118" i="8"/>
  <c r="BG119" i="8"/>
  <c r="BH119" i="8"/>
  <c r="BI119" i="8"/>
  <c r="BJ119" i="8"/>
  <c r="BK119" i="8"/>
  <c r="BL119" i="8"/>
  <c r="BM119" i="8"/>
  <c r="BN119" i="8"/>
  <c r="BO119" i="8"/>
  <c r="BG120" i="8"/>
  <c r="BH120" i="8"/>
  <c r="BI120" i="8"/>
  <c r="BJ120" i="8"/>
  <c r="BK120" i="8"/>
  <c r="BL120" i="8"/>
  <c r="BM120" i="8"/>
  <c r="BN120" i="8"/>
  <c r="BO120" i="8"/>
  <c r="BG121" i="8"/>
  <c r="BH121" i="8"/>
  <c r="BI121" i="8"/>
  <c r="BJ121" i="8"/>
  <c r="BK121" i="8"/>
  <c r="BL121" i="8"/>
  <c r="BM121" i="8"/>
  <c r="BN121" i="8"/>
  <c r="BO121" i="8"/>
  <c r="BG122" i="8"/>
  <c r="BH122" i="8"/>
  <c r="BI122" i="8"/>
  <c r="BJ122" i="8"/>
  <c r="BK122" i="8"/>
  <c r="BL122" i="8"/>
  <c r="BM122" i="8"/>
  <c r="BN122" i="8"/>
  <c r="BO122" i="8"/>
  <c r="BG123" i="8"/>
  <c r="BH123" i="8"/>
  <c r="BI123" i="8"/>
  <c r="BJ123" i="8"/>
  <c r="BK123" i="8"/>
  <c r="BL123" i="8"/>
  <c r="BM123" i="8"/>
  <c r="BN123" i="8"/>
  <c r="BO123" i="8"/>
  <c r="BG124" i="8"/>
  <c r="BH124" i="8"/>
  <c r="BI124" i="8"/>
  <c r="BJ124" i="8"/>
  <c r="BK124" i="8"/>
  <c r="BL124" i="8"/>
  <c r="BM124" i="8"/>
  <c r="BN124" i="8"/>
  <c r="BO124" i="8"/>
  <c r="BG125" i="8"/>
  <c r="BH125" i="8"/>
  <c r="BI125" i="8"/>
  <c r="BJ125" i="8"/>
  <c r="BK125" i="8"/>
  <c r="BL125" i="8"/>
  <c r="BM125" i="8"/>
  <c r="BN125" i="8"/>
  <c r="BO125" i="8"/>
  <c r="BG126" i="8"/>
  <c r="BH126" i="8"/>
  <c r="BI126" i="8"/>
  <c r="BJ126" i="8"/>
  <c r="BK126" i="8"/>
  <c r="BL126" i="8"/>
  <c r="BM126" i="8"/>
  <c r="BN126" i="8"/>
  <c r="BO126" i="8"/>
  <c r="BG127" i="8"/>
  <c r="BH127" i="8"/>
  <c r="BI127" i="8"/>
  <c r="BJ127" i="8"/>
  <c r="BK127" i="8"/>
  <c r="BL127" i="8"/>
  <c r="BM127" i="8"/>
  <c r="BN127" i="8"/>
  <c r="BO127" i="8"/>
  <c r="BG128" i="8"/>
  <c r="BH128" i="8"/>
  <c r="BI128" i="8"/>
  <c r="BJ128" i="8"/>
  <c r="BK128" i="8"/>
  <c r="BL128" i="8"/>
  <c r="BM128" i="8"/>
  <c r="BN128" i="8"/>
  <c r="BO128" i="8"/>
  <c r="BG129" i="8"/>
  <c r="BH129" i="8"/>
  <c r="BI129" i="8"/>
  <c r="BJ129" i="8"/>
  <c r="BK129" i="8"/>
  <c r="BL129" i="8"/>
  <c r="BM129" i="8"/>
  <c r="BN129" i="8"/>
  <c r="BO129" i="8"/>
  <c r="BG130" i="8"/>
  <c r="BH130" i="8"/>
  <c r="BI130" i="8"/>
  <c r="BJ130" i="8"/>
  <c r="BK130" i="8"/>
  <c r="BL130" i="8"/>
  <c r="BM130" i="8"/>
  <c r="BN130" i="8"/>
  <c r="BO130" i="8"/>
  <c r="BG131" i="8"/>
  <c r="BH131" i="8"/>
  <c r="BI131" i="8"/>
  <c r="BJ131" i="8"/>
  <c r="BK131" i="8"/>
  <c r="BL131" i="8"/>
  <c r="BM131" i="8"/>
  <c r="BN131" i="8"/>
  <c r="BO131" i="8"/>
  <c r="BG132" i="8"/>
  <c r="BH132" i="8"/>
  <c r="BI132" i="8"/>
  <c r="BJ132" i="8"/>
  <c r="BK132" i="8"/>
  <c r="BL132" i="8"/>
  <c r="BM132" i="8"/>
  <c r="BN132" i="8"/>
  <c r="BO132" i="8"/>
  <c r="BG133" i="8"/>
  <c r="BH133" i="8"/>
  <c r="BI133" i="8"/>
  <c r="BJ133" i="8"/>
  <c r="BK133" i="8"/>
  <c r="BL133" i="8"/>
  <c r="BM133" i="8"/>
  <c r="BN133" i="8"/>
  <c r="BO133" i="8"/>
  <c r="BG134" i="8"/>
  <c r="BH134" i="8"/>
  <c r="BI134" i="8"/>
  <c r="BJ134" i="8"/>
  <c r="BK134" i="8"/>
  <c r="BL134" i="8"/>
  <c r="BM134" i="8"/>
  <c r="BN134" i="8"/>
  <c r="BO134" i="8"/>
  <c r="BG135" i="8"/>
  <c r="BH135" i="8"/>
  <c r="BI135" i="8"/>
  <c r="BJ135" i="8"/>
  <c r="BK135" i="8"/>
  <c r="BL135" i="8"/>
  <c r="BM135" i="8"/>
  <c r="BN135" i="8"/>
  <c r="BO135" i="8"/>
  <c r="BG136" i="8"/>
  <c r="BH136" i="8"/>
  <c r="BI136" i="8"/>
  <c r="BJ136" i="8"/>
  <c r="BK136" i="8"/>
  <c r="BL136" i="8"/>
  <c r="BM136" i="8"/>
  <c r="BN136" i="8"/>
  <c r="BO136" i="8"/>
  <c r="BG137" i="8"/>
  <c r="BH137" i="8"/>
  <c r="BI137" i="8"/>
  <c r="BJ137" i="8"/>
  <c r="BK137" i="8"/>
  <c r="BL137" i="8"/>
  <c r="BM137" i="8"/>
  <c r="BN137" i="8"/>
  <c r="BO137" i="8"/>
  <c r="BG138" i="8"/>
  <c r="BH138" i="8"/>
  <c r="BI138" i="8"/>
  <c r="BJ138" i="8"/>
  <c r="BK138" i="8"/>
  <c r="BL138" i="8"/>
  <c r="BM138" i="8"/>
  <c r="BN138" i="8"/>
  <c r="BO138" i="8"/>
  <c r="BG139" i="8"/>
  <c r="BH139" i="8"/>
  <c r="BI139" i="8"/>
  <c r="BJ139" i="8"/>
  <c r="BK139" i="8"/>
  <c r="BL139" i="8"/>
  <c r="BM139" i="8"/>
  <c r="BN139" i="8"/>
  <c r="BO139" i="8"/>
  <c r="BG140" i="8"/>
  <c r="BH140" i="8"/>
  <c r="BI140" i="8"/>
  <c r="BJ140" i="8"/>
  <c r="BK140" i="8"/>
  <c r="BL140" i="8"/>
  <c r="BM140" i="8"/>
  <c r="BN140" i="8"/>
  <c r="BO140" i="8"/>
  <c r="BG141" i="8"/>
  <c r="BH141" i="8"/>
  <c r="BI141" i="8"/>
  <c r="BJ141" i="8"/>
  <c r="BK141" i="8"/>
  <c r="BL141" i="8"/>
  <c r="BM141" i="8"/>
  <c r="BN141" i="8"/>
  <c r="BO141" i="8"/>
  <c r="BG142" i="8"/>
  <c r="BH142" i="8"/>
  <c r="BI142" i="8"/>
  <c r="BJ142" i="8"/>
  <c r="BK142" i="8"/>
  <c r="BL142" i="8"/>
  <c r="BM142" i="8"/>
  <c r="BN142" i="8"/>
  <c r="BO142" i="8"/>
  <c r="BG143" i="8"/>
  <c r="BH143" i="8"/>
  <c r="BI143" i="8"/>
  <c r="BJ143" i="8"/>
  <c r="BK143" i="8"/>
  <c r="BL143" i="8"/>
  <c r="BM143" i="8"/>
  <c r="BN143" i="8"/>
  <c r="BO143" i="8"/>
  <c r="BG144" i="8"/>
  <c r="BH144" i="8"/>
  <c r="BI144" i="8"/>
  <c r="BJ144" i="8"/>
  <c r="BK144" i="8"/>
  <c r="BL144" i="8"/>
  <c r="BM144" i="8"/>
  <c r="BN144" i="8"/>
  <c r="BO144" i="8"/>
  <c r="BG145" i="8"/>
  <c r="BH145" i="8"/>
  <c r="BI145" i="8"/>
  <c r="BJ145" i="8"/>
  <c r="BK145" i="8"/>
  <c r="BL145" i="8"/>
  <c r="BM145" i="8"/>
  <c r="BN145" i="8"/>
  <c r="BO145" i="8"/>
  <c r="BG146" i="8"/>
  <c r="BH146" i="8"/>
  <c r="BI146" i="8"/>
  <c r="BJ146" i="8"/>
  <c r="BK146" i="8"/>
  <c r="BL146" i="8"/>
  <c r="BM146" i="8"/>
  <c r="BN146" i="8"/>
  <c r="BO146" i="8"/>
  <c r="BG147" i="8"/>
  <c r="BH147" i="8"/>
  <c r="BI147" i="8"/>
  <c r="BJ147" i="8"/>
  <c r="BK147" i="8"/>
  <c r="BL147" i="8"/>
  <c r="BM147" i="8"/>
  <c r="BN147" i="8"/>
  <c r="BO147" i="8"/>
  <c r="BG148" i="8"/>
  <c r="BH148" i="8"/>
  <c r="BI148" i="8"/>
  <c r="BJ148" i="8"/>
  <c r="BK148" i="8"/>
  <c r="BL148" i="8"/>
  <c r="BM148" i="8"/>
  <c r="BN148" i="8"/>
  <c r="BO148" i="8"/>
  <c r="BG149" i="8"/>
  <c r="BH149" i="8"/>
  <c r="BI149" i="8"/>
  <c r="BJ149" i="8"/>
  <c r="BK149" i="8"/>
  <c r="BL149" i="8"/>
  <c r="BM149" i="8"/>
  <c r="BN149" i="8"/>
  <c r="BO149" i="8"/>
  <c r="BG150" i="8"/>
  <c r="BH150" i="8"/>
  <c r="BI150" i="8"/>
  <c r="BJ150" i="8"/>
  <c r="BK150" i="8"/>
  <c r="BL150" i="8"/>
  <c r="BM150" i="8"/>
  <c r="BN150" i="8"/>
  <c r="BO150" i="8"/>
  <c r="BG151" i="8"/>
  <c r="BH151" i="8"/>
  <c r="BI151" i="8"/>
  <c r="BJ151" i="8"/>
  <c r="BK151" i="8"/>
  <c r="BL151" i="8"/>
  <c r="BM151" i="8"/>
  <c r="BN151" i="8"/>
  <c r="BO151" i="8"/>
  <c r="BG152" i="8"/>
  <c r="BH152" i="8"/>
  <c r="BI152" i="8"/>
  <c r="BJ152" i="8"/>
  <c r="BK152" i="8"/>
  <c r="BL152" i="8"/>
  <c r="BM152" i="8"/>
  <c r="BN152" i="8"/>
  <c r="BO152" i="8"/>
  <c r="BG153" i="8"/>
  <c r="BH153" i="8"/>
  <c r="BI153" i="8"/>
  <c r="BJ153" i="8"/>
  <c r="BK153" i="8"/>
  <c r="BL153" i="8"/>
  <c r="BM153" i="8"/>
  <c r="BN153" i="8"/>
  <c r="BO153" i="8"/>
  <c r="BG154" i="8"/>
  <c r="BH154" i="8"/>
  <c r="BI154" i="8"/>
  <c r="BJ154" i="8"/>
  <c r="BK154" i="8"/>
  <c r="BL154" i="8"/>
  <c r="BM154" i="8"/>
  <c r="BN154" i="8"/>
  <c r="BO154" i="8"/>
  <c r="BG155" i="8"/>
  <c r="BH155" i="8"/>
  <c r="BI155" i="8"/>
  <c r="BJ155" i="8"/>
  <c r="BK155" i="8"/>
  <c r="BL155" i="8"/>
  <c r="BM155" i="8"/>
  <c r="BN155" i="8"/>
  <c r="BO155" i="8"/>
  <c r="BG156" i="8"/>
  <c r="BH156" i="8"/>
  <c r="BI156" i="8"/>
  <c r="BJ156" i="8"/>
  <c r="BK156" i="8"/>
  <c r="BL156" i="8"/>
  <c r="BM156" i="8"/>
  <c r="BN156" i="8"/>
  <c r="BO156" i="8"/>
  <c r="BG157" i="8"/>
  <c r="BH157" i="8"/>
  <c r="BI157" i="8"/>
  <c r="BJ157" i="8"/>
  <c r="BK157" i="8"/>
  <c r="BL157" i="8"/>
  <c r="BM157" i="8"/>
  <c r="BN157" i="8"/>
  <c r="BO157" i="8"/>
  <c r="BG158" i="8"/>
  <c r="BH158" i="8"/>
  <c r="BI158" i="8"/>
  <c r="BJ158" i="8"/>
  <c r="BK158" i="8"/>
  <c r="BL158" i="8"/>
  <c r="BM158" i="8"/>
  <c r="BN158" i="8"/>
  <c r="BO158" i="8"/>
  <c r="BG159" i="8"/>
  <c r="BH159" i="8"/>
  <c r="BI159" i="8"/>
  <c r="BJ159" i="8"/>
  <c r="BK159" i="8"/>
  <c r="BL159" i="8"/>
  <c r="BM159" i="8"/>
  <c r="BN159" i="8"/>
  <c r="BO159" i="8"/>
  <c r="BG160" i="8"/>
  <c r="BH160" i="8"/>
  <c r="BI160" i="8"/>
  <c r="BJ160" i="8"/>
  <c r="BK160" i="8"/>
  <c r="BL160" i="8"/>
  <c r="BM160" i="8"/>
  <c r="BN160" i="8"/>
  <c r="BO160" i="8"/>
  <c r="BG161" i="8"/>
  <c r="BH161" i="8"/>
  <c r="BI161" i="8"/>
  <c r="BJ161" i="8"/>
  <c r="BK161" i="8"/>
  <c r="BL161" i="8"/>
  <c r="BM161" i="8"/>
  <c r="BN161" i="8"/>
  <c r="BO161" i="8"/>
  <c r="BG162" i="8"/>
  <c r="BH162" i="8"/>
  <c r="BI162" i="8"/>
  <c r="BJ162" i="8"/>
  <c r="BK162" i="8"/>
  <c r="BL162" i="8"/>
  <c r="BM162" i="8"/>
  <c r="BN162" i="8"/>
  <c r="BO162" i="8"/>
  <c r="BG163" i="8"/>
  <c r="BH163" i="8"/>
  <c r="BI163" i="8"/>
  <c r="BJ163" i="8"/>
  <c r="BK163" i="8"/>
  <c r="BL163" i="8"/>
  <c r="BM163" i="8"/>
  <c r="BN163" i="8"/>
  <c r="BO163" i="8"/>
  <c r="BG164" i="8"/>
  <c r="BH164" i="8"/>
  <c r="BI164" i="8"/>
  <c r="BJ164" i="8"/>
  <c r="BK164" i="8"/>
  <c r="BL164" i="8"/>
  <c r="BM164" i="8"/>
  <c r="BN164" i="8"/>
  <c r="BO164" i="8"/>
  <c r="BG165" i="8"/>
  <c r="BH165" i="8"/>
  <c r="BI165" i="8"/>
  <c r="BJ165" i="8"/>
  <c r="BK165" i="8"/>
  <c r="BL165" i="8"/>
  <c r="BM165" i="8"/>
  <c r="BN165" i="8"/>
  <c r="BO165" i="8"/>
  <c r="BG166" i="8"/>
  <c r="BH166" i="8"/>
  <c r="BI166" i="8"/>
  <c r="BJ166" i="8"/>
  <c r="BK166" i="8"/>
  <c r="BL166" i="8"/>
  <c r="BM166" i="8"/>
  <c r="BN166" i="8"/>
  <c r="BO166" i="8"/>
  <c r="BG167" i="8"/>
  <c r="BH167" i="8"/>
  <c r="BI167" i="8"/>
  <c r="BJ167" i="8"/>
  <c r="BK167" i="8"/>
  <c r="BL167" i="8"/>
  <c r="BM167" i="8"/>
  <c r="BN167" i="8"/>
  <c r="BO167" i="8"/>
  <c r="BG168" i="8"/>
  <c r="BH168" i="8"/>
  <c r="BI168" i="8"/>
  <c r="BJ168" i="8"/>
  <c r="BK168" i="8"/>
  <c r="BL168" i="8"/>
  <c r="BM168" i="8"/>
  <c r="BN168" i="8"/>
  <c r="BO168" i="8"/>
  <c r="BG169" i="8"/>
  <c r="BH169" i="8"/>
  <c r="BI169" i="8"/>
  <c r="BJ169" i="8"/>
  <c r="BK169" i="8"/>
  <c r="BL169" i="8"/>
  <c r="BM169" i="8"/>
  <c r="BN169" i="8"/>
  <c r="BO169" i="8"/>
  <c r="BG170" i="8"/>
  <c r="BH170" i="8"/>
  <c r="BI170" i="8"/>
  <c r="BJ170" i="8"/>
  <c r="BK170" i="8"/>
  <c r="BL170" i="8"/>
  <c r="BM170" i="8"/>
  <c r="BN170" i="8"/>
  <c r="BO170" i="8"/>
  <c r="BG171" i="8"/>
  <c r="BH171" i="8"/>
  <c r="BI171" i="8"/>
  <c r="BJ171" i="8"/>
  <c r="BK171" i="8"/>
  <c r="BL171" i="8"/>
  <c r="BM171" i="8"/>
  <c r="BN171" i="8"/>
  <c r="BO171" i="8"/>
  <c r="BG172" i="8"/>
  <c r="BH172" i="8"/>
  <c r="BI172" i="8"/>
  <c r="BJ172" i="8"/>
  <c r="BK172" i="8"/>
  <c r="BL172" i="8"/>
  <c r="BM172" i="8"/>
  <c r="BN172" i="8"/>
  <c r="BO172" i="8"/>
  <c r="BG173" i="8"/>
  <c r="BH173" i="8"/>
  <c r="BI173" i="8"/>
  <c r="BJ173" i="8"/>
  <c r="BK173" i="8"/>
  <c r="BL173" i="8"/>
  <c r="BM173" i="8"/>
  <c r="BN173" i="8"/>
  <c r="BO173" i="8"/>
  <c r="BG174" i="8"/>
  <c r="BH174" i="8"/>
  <c r="BI174" i="8"/>
  <c r="BJ174" i="8"/>
  <c r="BK174" i="8"/>
  <c r="BL174" i="8"/>
  <c r="BM174" i="8"/>
  <c r="BN174" i="8"/>
  <c r="BO174" i="8"/>
  <c r="BG175" i="8"/>
  <c r="BH175" i="8"/>
  <c r="BI175" i="8"/>
  <c r="BJ175" i="8"/>
  <c r="BK175" i="8"/>
  <c r="BL175" i="8"/>
  <c r="BM175" i="8"/>
  <c r="BN175" i="8"/>
  <c r="BO175" i="8"/>
  <c r="BG176" i="8"/>
  <c r="BH176" i="8"/>
  <c r="BI176" i="8"/>
  <c r="BJ176" i="8"/>
  <c r="BK176" i="8"/>
  <c r="BL176" i="8"/>
  <c r="BM176" i="8"/>
  <c r="BN176" i="8"/>
  <c r="BO176" i="8"/>
  <c r="BG177" i="8"/>
  <c r="BH177" i="8"/>
  <c r="BI177" i="8"/>
  <c r="BJ177" i="8"/>
  <c r="BK177" i="8"/>
  <c r="BL177" i="8"/>
  <c r="BM177" i="8"/>
  <c r="BN177" i="8"/>
  <c r="BO177" i="8"/>
  <c r="BG178" i="8"/>
  <c r="BH178" i="8"/>
  <c r="BI178" i="8"/>
  <c r="BJ178" i="8"/>
  <c r="BK178" i="8"/>
  <c r="BL178" i="8"/>
  <c r="BM178" i="8"/>
  <c r="BN178" i="8"/>
  <c r="BO178" i="8"/>
  <c r="BG179" i="8"/>
  <c r="BH179" i="8"/>
  <c r="BI179" i="8"/>
  <c r="BJ179" i="8"/>
  <c r="BK179" i="8"/>
  <c r="BL179" i="8"/>
  <c r="BM179" i="8"/>
  <c r="BN179" i="8"/>
  <c r="BO179" i="8"/>
  <c r="BG180" i="8"/>
  <c r="BH180" i="8"/>
  <c r="BI180" i="8"/>
  <c r="BJ180" i="8"/>
  <c r="BK180" i="8"/>
  <c r="BL180" i="8"/>
  <c r="BM180" i="8"/>
  <c r="BN180" i="8"/>
  <c r="BO180" i="8"/>
  <c r="BG181" i="8"/>
  <c r="BH181" i="8"/>
  <c r="BI181" i="8"/>
  <c r="BJ181" i="8"/>
  <c r="BK181" i="8"/>
  <c r="BL181" i="8"/>
  <c r="BM181" i="8"/>
  <c r="BN181" i="8"/>
  <c r="BO181" i="8"/>
  <c r="BG182" i="8"/>
  <c r="BH182" i="8"/>
  <c r="BI182" i="8"/>
  <c r="BJ182" i="8"/>
  <c r="BK182" i="8"/>
  <c r="BL182" i="8"/>
  <c r="BM182" i="8"/>
  <c r="BN182" i="8"/>
  <c r="BO182" i="8"/>
  <c r="BG183" i="8"/>
  <c r="BH183" i="8"/>
  <c r="BI183" i="8"/>
  <c r="BJ183" i="8"/>
  <c r="BK183" i="8"/>
  <c r="BL183" i="8"/>
  <c r="BM183" i="8"/>
  <c r="BN183" i="8"/>
  <c r="BO183" i="8"/>
  <c r="BG184" i="8"/>
  <c r="BH184" i="8"/>
  <c r="BI184" i="8"/>
  <c r="BJ184" i="8"/>
  <c r="BK184" i="8"/>
  <c r="BL184" i="8"/>
  <c r="BM184" i="8"/>
  <c r="BN184" i="8"/>
  <c r="BO184" i="8"/>
  <c r="BG185" i="8"/>
  <c r="BH185" i="8"/>
  <c r="BI185" i="8"/>
  <c r="BJ185" i="8"/>
  <c r="BK185" i="8"/>
  <c r="BL185" i="8"/>
  <c r="BM185" i="8"/>
  <c r="BN185" i="8"/>
  <c r="BO185" i="8"/>
  <c r="BG186" i="8"/>
  <c r="BH186" i="8"/>
  <c r="BI186" i="8"/>
  <c r="BJ186" i="8"/>
  <c r="BK186" i="8"/>
  <c r="BL186" i="8"/>
  <c r="BM186" i="8"/>
  <c r="BN186" i="8"/>
  <c r="BO186" i="8"/>
  <c r="BG187" i="8"/>
  <c r="BH187" i="8"/>
  <c r="BI187" i="8"/>
  <c r="BJ187" i="8"/>
  <c r="BK187" i="8"/>
  <c r="BL187" i="8"/>
  <c r="BM187" i="8"/>
  <c r="BN187" i="8"/>
  <c r="BO187" i="8"/>
  <c r="BG188" i="8"/>
  <c r="BH188" i="8"/>
  <c r="BI188" i="8"/>
  <c r="BJ188" i="8"/>
  <c r="BK188" i="8"/>
  <c r="BL188" i="8"/>
  <c r="BM188" i="8"/>
  <c r="BN188" i="8"/>
  <c r="BO188" i="8"/>
  <c r="BG189" i="8"/>
  <c r="BH189" i="8"/>
  <c r="BI189" i="8"/>
  <c r="BJ189" i="8"/>
  <c r="BK189" i="8"/>
  <c r="BL189" i="8"/>
  <c r="BM189" i="8"/>
  <c r="BN189" i="8"/>
  <c r="BO189" i="8"/>
  <c r="BG190" i="8"/>
  <c r="BH190" i="8"/>
  <c r="BI190" i="8"/>
  <c r="BJ190" i="8"/>
  <c r="BK190" i="8"/>
  <c r="BL190" i="8"/>
  <c r="BM190" i="8"/>
  <c r="BN190" i="8"/>
  <c r="BO190" i="8"/>
  <c r="BG191" i="8"/>
  <c r="BH191" i="8"/>
  <c r="BI191" i="8"/>
  <c r="BJ191" i="8"/>
  <c r="BK191" i="8"/>
  <c r="BL191" i="8"/>
  <c r="BM191" i="8"/>
  <c r="BN191" i="8"/>
  <c r="BO191" i="8"/>
  <c r="BG192" i="8"/>
  <c r="BH192" i="8"/>
  <c r="BI192" i="8"/>
  <c r="BJ192" i="8"/>
  <c r="BK192" i="8"/>
  <c r="BL192" i="8"/>
  <c r="BM192" i="8"/>
  <c r="BN192" i="8"/>
  <c r="BO192" i="8"/>
  <c r="BG193" i="8"/>
  <c r="BH193" i="8"/>
  <c r="BI193" i="8"/>
  <c r="BJ193" i="8"/>
  <c r="BK193" i="8"/>
  <c r="BL193" i="8"/>
  <c r="BM193" i="8"/>
  <c r="BN193" i="8"/>
  <c r="BO193" i="8"/>
  <c r="BG194" i="8"/>
  <c r="BH194" i="8"/>
  <c r="BI194" i="8"/>
  <c r="BJ194" i="8"/>
  <c r="BK194" i="8"/>
  <c r="BL194" i="8"/>
  <c r="BM194" i="8"/>
  <c r="BN194" i="8"/>
  <c r="BO194" i="8"/>
  <c r="BG195" i="8"/>
  <c r="BH195" i="8"/>
  <c r="BI195" i="8"/>
  <c r="BJ195" i="8"/>
  <c r="BK195" i="8"/>
  <c r="BL195" i="8"/>
  <c r="BM195" i="8"/>
  <c r="BN195" i="8"/>
  <c r="BO195" i="8"/>
  <c r="BG196" i="8"/>
  <c r="BH196" i="8"/>
  <c r="BI196" i="8"/>
  <c r="BJ196" i="8"/>
  <c r="BK196" i="8"/>
  <c r="BL196" i="8"/>
  <c r="BM196" i="8"/>
  <c r="BN196" i="8"/>
  <c r="BO196" i="8"/>
  <c r="BG197" i="8"/>
  <c r="BH197" i="8"/>
  <c r="BI197" i="8"/>
  <c r="BJ197" i="8"/>
  <c r="BK197" i="8"/>
  <c r="BL197" i="8"/>
  <c r="BM197" i="8"/>
  <c r="BN197" i="8"/>
  <c r="BO197" i="8"/>
  <c r="BG198" i="8"/>
  <c r="BH198" i="8"/>
  <c r="BI198" i="8"/>
  <c r="BJ198" i="8"/>
  <c r="BK198" i="8"/>
  <c r="BL198" i="8"/>
  <c r="BM198" i="8"/>
  <c r="BN198" i="8"/>
  <c r="BO198" i="8"/>
  <c r="BG199" i="8"/>
  <c r="BH199" i="8"/>
  <c r="BI199" i="8"/>
  <c r="BJ199" i="8"/>
  <c r="BK199" i="8"/>
  <c r="BL199" i="8"/>
  <c r="BM199" i="8"/>
  <c r="BN199" i="8"/>
  <c r="BO199" i="8"/>
  <c r="BG200" i="8"/>
  <c r="BH200" i="8"/>
  <c r="BI200" i="8"/>
  <c r="BJ200" i="8"/>
  <c r="BK200" i="8"/>
  <c r="BL200" i="8"/>
  <c r="BM200" i="8"/>
  <c r="BN200" i="8"/>
  <c r="BO200" i="8"/>
  <c r="BG201" i="8"/>
  <c r="BH201" i="8"/>
  <c r="BI201" i="8"/>
  <c r="BJ201" i="8"/>
  <c r="BK201" i="8"/>
  <c r="BL201" i="8"/>
  <c r="BM201" i="8"/>
  <c r="BN201" i="8"/>
  <c r="BO201" i="8"/>
  <c r="BG202" i="8"/>
  <c r="BH202" i="8"/>
  <c r="BI202" i="8"/>
  <c r="BJ202" i="8"/>
  <c r="BK202" i="8"/>
  <c r="BL202" i="8"/>
  <c r="BM202" i="8"/>
  <c r="BN202" i="8"/>
  <c r="BO202" i="8"/>
  <c r="BG203" i="8"/>
  <c r="BH203" i="8"/>
  <c r="BI203" i="8"/>
  <c r="BJ203" i="8"/>
  <c r="BK203" i="8"/>
  <c r="BL203" i="8"/>
  <c r="BM203" i="8"/>
  <c r="BN203" i="8"/>
  <c r="BO203" i="8"/>
  <c r="BG204" i="8"/>
  <c r="BH204" i="8"/>
  <c r="BI204" i="8"/>
  <c r="BJ204" i="8"/>
  <c r="BK204" i="8"/>
  <c r="BL204" i="8"/>
  <c r="BM204" i="8"/>
  <c r="BN204" i="8"/>
  <c r="BO204" i="8"/>
  <c r="BG205" i="8"/>
  <c r="BH205" i="8"/>
  <c r="BI205" i="8"/>
  <c r="BJ205" i="8"/>
  <c r="BK205" i="8"/>
  <c r="BL205" i="8"/>
  <c r="BM205" i="8"/>
  <c r="BN205" i="8"/>
  <c r="BO205" i="8"/>
  <c r="BG206" i="8"/>
  <c r="BH206" i="8"/>
  <c r="BI206" i="8"/>
  <c r="BJ206" i="8"/>
  <c r="BK206" i="8"/>
  <c r="BL206" i="8"/>
  <c r="BM206" i="8"/>
  <c r="BN206" i="8"/>
  <c r="BO206" i="8"/>
  <c r="BG207" i="8"/>
  <c r="BH207" i="8"/>
  <c r="BI207" i="8"/>
  <c r="BJ207" i="8"/>
  <c r="BK207" i="8"/>
  <c r="BL207" i="8"/>
  <c r="BM207" i="8"/>
  <c r="BN207" i="8"/>
  <c r="BO207" i="8"/>
  <c r="BG208" i="8"/>
  <c r="BH208" i="8"/>
  <c r="BI208" i="8"/>
  <c r="BJ208" i="8"/>
  <c r="BK208" i="8"/>
  <c r="BL208" i="8"/>
  <c r="BM208" i="8"/>
  <c r="BN208" i="8"/>
  <c r="BO208" i="8"/>
  <c r="BG209" i="8"/>
  <c r="BH209" i="8"/>
  <c r="BI209" i="8"/>
  <c r="BJ209" i="8"/>
  <c r="BK209" i="8"/>
  <c r="BL209" i="8"/>
  <c r="BM209" i="8"/>
  <c r="BN209" i="8"/>
  <c r="BO209" i="8"/>
  <c r="BG210" i="8"/>
  <c r="BH210" i="8"/>
  <c r="BI210" i="8"/>
  <c r="BJ210" i="8"/>
  <c r="BK210" i="8"/>
  <c r="BL210" i="8"/>
  <c r="BM210" i="8"/>
  <c r="BN210" i="8"/>
  <c r="BO210" i="8"/>
  <c r="BG211" i="8"/>
  <c r="BH211" i="8"/>
  <c r="BI211" i="8"/>
  <c r="BJ211" i="8"/>
  <c r="BK211" i="8"/>
  <c r="BL211" i="8"/>
  <c r="BM211" i="8"/>
  <c r="BN211" i="8"/>
  <c r="BO211" i="8"/>
  <c r="BG212" i="8"/>
  <c r="BH212" i="8"/>
  <c r="BI212" i="8"/>
  <c r="BJ212" i="8"/>
  <c r="BK212" i="8"/>
  <c r="BL212" i="8"/>
  <c r="BM212" i="8"/>
  <c r="BN212" i="8"/>
  <c r="BO212" i="8"/>
  <c r="BG213" i="8"/>
  <c r="BH213" i="8"/>
  <c r="BI213" i="8"/>
  <c r="BJ213" i="8"/>
  <c r="BK213" i="8"/>
  <c r="BL213" i="8"/>
  <c r="BM213" i="8"/>
  <c r="BN213" i="8"/>
  <c r="BO213" i="8"/>
  <c r="BG214" i="8"/>
  <c r="BH214" i="8"/>
  <c r="BI214" i="8"/>
  <c r="BJ214" i="8"/>
  <c r="BK214" i="8"/>
  <c r="BL214" i="8"/>
  <c r="BM214" i="8"/>
  <c r="BN214" i="8"/>
  <c r="BO214" i="8"/>
  <c r="BG215" i="8"/>
  <c r="BH215" i="8"/>
  <c r="BI215" i="8"/>
  <c r="BJ215" i="8"/>
  <c r="BK215" i="8"/>
  <c r="BL215" i="8"/>
  <c r="BM215" i="8"/>
  <c r="BN215" i="8"/>
  <c r="BO215" i="8"/>
  <c r="BG216" i="8"/>
  <c r="BH216" i="8"/>
  <c r="BI216" i="8"/>
  <c r="BJ216" i="8"/>
  <c r="BK216" i="8"/>
  <c r="BL216" i="8"/>
  <c r="BM216" i="8"/>
  <c r="BN216" i="8"/>
  <c r="BO216" i="8"/>
  <c r="BG217" i="8"/>
  <c r="BH217" i="8"/>
  <c r="BI217" i="8"/>
  <c r="BJ217" i="8"/>
  <c r="BK217" i="8"/>
  <c r="BL217" i="8"/>
  <c r="BM217" i="8"/>
  <c r="BN217" i="8"/>
  <c r="BO217" i="8"/>
  <c r="BG218" i="8"/>
  <c r="BH218" i="8"/>
  <c r="BI218" i="8"/>
  <c r="BJ218" i="8"/>
  <c r="BK218" i="8"/>
  <c r="BL218" i="8"/>
  <c r="BM218" i="8"/>
  <c r="BN218" i="8"/>
  <c r="BO218" i="8"/>
  <c r="BG219" i="8"/>
  <c r="BH219" i="8"/>
  <c r="BI219" i="8"/>
  <c r="BJ219" i="8"/>
  <c r="BK219" i="8"/>
  <c r="BL219" i="8"/>
  <c r="BM219" i="8"/>
  <c r="BN219" i="8"/>
  <c r="BO219" i="8"/>
  <c r="BG220" i="8"/>
  <c r="BH220" i="8"/>
  <c r="BI220" i="8"/>
  <c r="BJ220" i="8"/>
  <c r="BK220" i="8"/>
  <c r="BL220" i="8"/>
  <c r="BM220" i="8"/>
  <c r="BN220" i="8"/>
  <c r="BO220" i="8"/>
  <c r="BG221" i="8"/>
  <c r="BH221" i="8"/>
  <c r="BI221" i="8"/>
  <c r="BJ221" i="8"/>
  <c r="BK221" i="8"/>
  <c r="BL221" i="8"/>
  <c r="BM221" i="8"/>
  <c r="BN221" i="8"/>
  <c r="BO221" i="8"/>
  <c r="BG222" i="8"/>
  <c r="BH222" i="8"/>
  <c r="BI222" i="8"/>
  <c r="BJ222" i="8"/>
  <c r="BK222" i="8"/>
  <c r="BL222" i="8"/>
  <c r="BM222" i="8"/>
  <c r="BN222" i="8"/>
  <c r="BO222" i="8"/>
  <c r="BG223" i="8"/>
  <c r="BH223" i="8"/>
  <c r="BI223" i="8"/>
  <c r="BJ223" i="8"/>
  <c r="BK223" i="8"/>
  <c r="BL223" i="8"/>
  <c r="BM223" i="8"/>
  <c r="BN223" i="8"/>
  <c r="BO223" i="8"/>
  <c r="BG224" i="8"/>
  <c r="BH224" i="8"/>
  <c r="BI224" i="8"/>
  <c r="BJ224" i="8"/>
  <c r="BK224" i="8"/>
  <c r="BL224" i="8"/>
  <c r="BM224" i="8"/>
  <c r="BN224" i="8"/>
  <c r="BO224" i="8"/>
  <c r="BG225" i="8"/>
  <c r="BH225" i="8"/>
  <c r="BI225" i="8"/>
  <c r="BJ225" i="8"/>
  <c r="BK225" i="8"/>
  <c r="BL225" i="8"/>
  <c r="BM225" i="8"/>
  <c r="BN225" i="8"/>
  <c r="BO225" i="8"/>
  <c r="BG226" i="8"/>
  <c r="BH226" i="8"/>
  <c r="BI226" i="8"/>
  <c r="BJ226" i="8"/>
  <c r="BK226" i="8"/>
  <c r="BL226" i="8"/>
  <c r="BM226" i="8"/>
  <c r="BN226" i="8"/>
  <c r="BO226" i="8"/>
  <c r="BG227" i="8"/>
  <c r="BH227" i="8"/>
  <c r="BI227" i="8"/>
  <c r="BJ227" i="8"/>
  <c r="BK227" i="8"/>
  <c r="BL227" i="8"/>
  <c r="BM227" i="8"/>
  <c r="BN227" i="8"/>
  <c r="BO227" i="8"/>
  <c r="BG228" i="8"/>
  <c r="BH228" i="8"/>
  <c r="BI228" i="8"/>
  <c r="BJ228" i="8"/>
  <c r="BK228" i="8"/>
  <c r="BL228" i="8"/>
  <c r="BM228" i="8"/>
  <c r="BN228" i="8"/>
  <c r="BO228" i="8"/>
  <c r="BG229" i="8"/>
  <c r="BH229" i="8"/>
  <c r="BI229" i="8"/>
  <c r="BJ229" i="8"/>
  <c r="BK229" i="8"/>
  <c r="BL229" i="8"/>
  <c r="BM229" i="8"/>
  <c r="BN229" i="8"/>
  <c r="BO229" i="8"/>
  <c r="BG230" i="8"/>
  <c r="BH230" i="8"/>
  <c r="BI230" i="8"/>
  <c r="BJ230" i="8"/>
  <c r="BK230" i="8"/>
  <c r="BL230" i="8"/>
  <c r="BM230" i="8"/>
  <c r="BN230" i="8"/>
  <c r="BO230" i="8"/>
  <c r="BG231" i="8"/>
  <c r="BH231" i="8"/>
  <c r="BI231" i="8"/>
  <c r="BJ231" i="8"/>
  <c r="BK231" i="8"/>
  <c r="BL231" i="8"/>
  <c r="BM231" i="8"/>
  <c r="BN231" i="8"/>
  <c r="BO231" i="8"/>
  <c r="BG232" i="8"/>
  <c r="BH232" i="8"/>
  <c r="BI232" i="8"/>
  <c r="BJ232" i="8"/>
  <c r="BK232" i="8"/>
  <c r="BL232" i="8"/>
  <c r="BM232" i="8"/>
  <c r="BN232" i="8"/>
  <c r="BO232" i="8"/>
  <c r="BG233" i="8"/>
  <c r="BH233" i="8"/>
  <c r="BI233" i="8"/>
  <c r="BJ233" i="8"/>
  <c r="BK233" i="8"/>
  <c r="BL233" i="8"/>
  <c r="BM233" i="8"/>
  <c r="BN233" i="8"/>
  <c r="BO233" i="8"/>
  <c r="BG234" i="8"/>
  <c r="BH234" i="8"/>
  <c r="BI234" i="8"/>
  <c r="BJ234" i="8"/>
  <c r="BK234" i="8"/>
  <c r="BL234" i="8"/>
  <c r="BM234" i="8"/>
  <c r="BN234" i="8"/>
  <c r="BO234" i="8"/>
  <c r="BG235" i="8"/>
  <c r="BH235" i="8"/>
  <c r="BI235" i="8"/>
  <c r="BJ235" i="8"/>
  <c r="BK235" i="8"/>
  <c r="BL235" i="8"/>
  <c r="BM235" i="8"/>
  <c r="BN235" i="8"/>
  <c r="BO235" i="8"/>
  <c r="BG236" i="8"/>
  <c r="BH236" i="8"/>
  <c r="BI236" i="8"/>
  <c r="BJ236" i="8"/>
  <c r="BK236" i="8"/>
  <c r="BL236" i="8"/>
  <c r="BM236" i="8"/>
  <c r="BN236" i="8"/>
  <c r="BO236" i="8"/>
  <c r="BG237" i="8"/>
  <c r="BH237" i="8"/>
  <c r="BI237" i="8"/>
  <c r="BJ237" i="8"/>
  <c r="BK237" i="8"/>
  <c r="BL237" i="8"/>
  <c r="BM237" i="8"/>
  <c r="BN237" i="8"/>
  <c r="BO237" i="8"/>
  <c r="BG238" i="8"/>
  <c r="BH238" i="8"/>
  <c r="BI238" i="8"/>
  <c r="BJ238" i="8"/>
  <c r="BK238" i="8"/>
  <c r="BL238" i="8"/>
  <c r="BM238" i="8"/>
  <c r="BN238" i="8"/>
  <c r="BO238" i="8"/>
  <c r="BG239" i="8"/>
  <c r="BH239" i="8"/>
  <c r="BI239" i="8"/>
  <c r="BJ239" i="8"/>
  <c r="BK239" i="8"/>
  <c r="BL239" i="8"/>
  <c r="BM239" i="8"/>
  <c r="BN239" i="8"/>
  <c r="BO239" i="8"/>
  <c r="BG240" i="8"/>
  <c r="BH240" i="8"/>
  <c r="BI240" i="8"/>
  <c r="BJ240" i="8"/>
  <c r="BK240" i="8"/>
  <c r="BL240" i="8"/>
  <c r="BM240" i="8"/>
  <c r="BN240" i="8"/>
  <c r="BO240" i="8"/>
  <c r="BG241" i="8"/>
  <c r="BH241" i="8"/>
  <c r="BI241" i="8"/>
  <c r="BJ241" i="8"/>
  <c r="BK241" i="8"/>
  <c r="BL241" i="8"/>
  <c r="BM241" i="8"/>
  <c r="BN241" i="8"/>
  <c r="BO241" i="8"/>
  <c r="BG242" i="8"/>
  <c r="BH242" i="8"/>
  <c r="BI242" i="8"/>
  <c r="BJ242" i="8"/>
  <c r="BK242" i="8"/>
  <c r="BL242" i="8"/>
  <c r="BM242" i="8"/>
  <c r="BN242" i="8"/>
  <c r="BO242" i="8"/>
  <c r="BG243" i="8"/>
  <c r="BH243" i="8"/>
  <c r="BI243" i="8"/>
  <c r="BJ243" i="8"/>
  <c r="BK243" i="8"/>
  <c r="BL243" i="8"/>
  <c r="BM243" i="8"/>
  <c r="BN243" i="8"/>
  <c r="BO243" i="8"/>
  <c r="BG244" i="8"/>
  <c r="BH244" i="8"/>
  <c r="BI244" i="8"/>
  <c r="BJ244" i="8"/>
  <c r="BK244" i="8"/>
  <c r="BL244" i="8"/>
  <c r="BM244" i="8"/>
  <c r="BN244" i="8"/>
  <c r="BO244" i="8"/>
  <c r="BG245" i="8"/>
  <c r="BH245" i="8"/>
  <c r="BI245" i="8"/>
  <c r="BJ245" i="8"/>
  <c r="BK245" i="8"/>
  <c r="BL245" i="8"/>
  <c r="BM245" i="8"/>
  <c r="BN245" i="8"/>
  <c r="BO245" i="8"/>
  <c r="BG246" i="8"/>
  <c r="BH246" i="8"/>
  <c r="BI246" i="8"/>
  <c r="BJ246" i="8"/>
  <c r="BK246" i="8"/>
  <c r="BL246" i="8"/>
  <c r="BM246" i="8"/>
  <c r="BN246" i="8"/>
  <c r="BO246" i="8"/>
  <c r="BG247" i="8"/>
  <c r="BH247" i="8"/>
  <c r="BI247" i="8"/>
  <c r="BJ247" i="8"/>
  <c r="BK247" i="8"/>
  <c r="BL247" i="8"/>
  <c r="BM247" i="8"/>
  <c r="BN247" i="8"/>
  <c r="BO247" i="8"/>
  <c r="BG248" i="8"/>
  <c r="BH248" i="8"/>
  <c r="BI248" i="8"/>
  <c r="BJ248" i="8"/>
  <c r="BK248" i="8"/>
  <c r="BL248" i="8"/>
  <c r="BM248" i="8"/>
  <c r="BN248" i="8"/>
  <c r="BO248" i="8"/>
  <c r="BG249" i="8"/>
  <c r="BH249" i="8"/>
  <c r="BI249" i="8"/>
  <c r="BJ249" i="8"/>
  <c r="BK249" i="8"/>
  <c r="BL249" i="8"/>
  <c r="BM249" i="8"/>
  <c r="BN249" i="8"/>
  <c r="BO249" i="8"/>
  <c r="BG250" i="8"/>
  <c r="BH250" i="8"/>
  <c r="BI250" i="8"/>
  <c r="BJ250" i="8"/>
  <c r="BK250" i="8"/>
  <c r="BL250" i="8"/>
  <c r="BM250" i="8"/>
  <c r="BN250" i="8"/>
  <c r="BO250" i="8"/>
  <c r="BG251" i="8"/>
  <c r="BH251" i="8"/>
  <c r="BI251" i="8"/>
  <c r="BJ251" i="8"/>
  <c r="BK251" i="8"/>
  <c r="BL251" i="8"/>
  <c r="BM251" i="8"/>
  <c r="BN251" i="8"/>
  <c r="BO251" i="8"/>
  <c r="BG252" i="8"/>
  <c r="BH252" i="8"/>
  <c r="BI252" i="8"/>
  <c r="BJ252" i="8"/>
  <c r="BK252" i="8"/>
  <c r="BL252" i="8"/>
  <c r="BM252" i="8"/>
  <c r="BN252" i="8"/>
  <c r="BO252" i="8"/>
  <c r="BG253" i="8"/>
  <c r="BH253" i="8"/>
  <c r="BI253" i="8"/>
  <c r="BJ253" i="8"/>
  <c r="BK253" i="8"/>
  <c r="BL253" i="8"/>
  <c r="BM253" i="8"/>
  <c r="BN253" i="8"/>
  <c r="BO253" i="8"/>
  <c r="BG254" i="8"/>
  <c r="BH254" i="8"/>
  <c r="BI254" i="8"/>
  <c r="BJ254" i="8"/>
  <c r="BK254" i="8"/>
  <c r="BL254" i="8"/>
  <c r="BM254" i="8"/>
  <c r="BN254" i="8"/>
  <c r="BO254" i="8"/>
  <c r="BG255" i="8"/>
  <c r="BH255" i="8"/>
  <c r="BI255" i="8"/>
  <c r="BJ255" i="8"/>
  <c r="BK255" i="8"/>
  <c r="BL255" i="8"/>
  <c r="BM255" i="8"/>
  <c r="BN255" i="8"/>
  <c r="BO255" i="8"/>
  <c r="BG256" i="8"/>
  <c r="BH256" i="8"/>
  <c r="BI256" i="8"/>
  <c r="BJ256" i="8"/>
  <c r="BK256" i="8"/>
  <c r="BL256" i="8"/>
  <c r="BM256" i="8"/>
  <c r="BN256" i="8"/>
  <c r="BO256" i="8"/>
  <c r="BG257" i="8"/>
  <c r="BH257" i="8"/>
  <c r="BI257" i="8"/>
  <c r="BJ257" i="8"/>
  <c r="BK257" i="8"/>
  <c r="BL257" i="8"/>
  <c r="BM257" i="8"/>
  <c r="BN257" i="8"/>
  <c r="BO257" i="8"/>
  <c r="BG258" i="8"/>
  <c r="BH258" i="8"/>
  <c r="BI258" i="8"/>
  <c r="BJ258" i="8"/>
  <c r="BK258" i="8"/>
  <c r="BL258" i="8"/>
  <c r="BM258" i="8"/>
  <c r="BN258" i="8"/>
  <c r="BO258" i="8"/>
  <c r="BG259" i="8"/>
  <c r="BH259" i="8"/>
  <c r="BI259" i="8"/>
  <c r="BJ259" i="8"/>
  <c r="BK259" i="8"/>
  <c r="BL259" i="8"/>
  <c r="BM259" i="8"/>
  <c r="BN259" i="8"/>
  <c r="BO259" i="8"/>
  <c r="BG260" i="8"/>
  <c r="BH260" i="8"/>
  <c r="BI260" i="8"/>
  <c r="BJ260" i="8"/>
  <c r="BK260" i="8"/>
  <c r="BL260" i="8"/>
  <c r="BM260" i="8"/>
  <c r="BN260" i="8"/>
  <c r="BO260" i="8"/>
  <c r="BG261" i="8"/>
  <c r="BH261" i="8"/>
  <c r="BI261" i="8"/>
  <c r="BJ261" i="8"/>
  <c r="BK261" i="8"/>
  <c r="BL261" i="8"/>
  <c r="BM261" i="8"/>
  <c r="BN261" i="8"/>
  <c r="BO261" i="8"/>
  <c r="BG262" i="8"/>
  <c r="BH262" i="8"/>
  <c r="BI262" i="8"/>
  <c r="BJ262" i="8"/>
  <c r="BK262" i="8"/>
  <c r="BL262" i="8"/>
  <c r="BM262" i="8"/>
  <c r="BN262" i="8"/>
  <c r="BO262" i="8"/>
  <c r="BG263" i="8"/>
  <c r="BH263" i="8"/>
  <c r="BI263" i="8"/>
  <c r="BJ263" i="8"/>
  <c r="BK263" i="8"/>
  <c r="BL263" i="8"/>
  <c r="BM263" i="8"/>
  <c r="BN263" i="8"/>
  <c r="BO263" i="8"/>
  <c r="BG264" i="8"/>
  <c r="BH264" i="8"/>
  <c r="BI264" i="8"/>
  <c r="BJ264" i="8"/>
  <c r="BK264" i="8"/>
  <c r="BL264" i="8"/>
  <c r="BM264" i="8"/>
  <c r="BN264" i="8"/>
  <c r="BO264" i="8"/>
  <c r="BG265" i="8"/>
  <c r="BH265" i="8"/>
  <c r="BI265" i="8"/>
  <c r="BJ265" i="8"/>
  <c r="BK265" i="8"/>
  <c r="BL265" i="8"/>
  <c r="BM265" i="8"/>
  <c r="BN265" i="8"/>
  <c r="BO265" i="8"/>
  <c r="BG266" i="8"/>
  <c r="BH266" i="8"/>
  <c r="BI266" i="8"/>
  <c r="BJ266" i="8"/>
  <c r="BK266" i="8"/>
  <c r="BL266" i="8"/>
  <c r="BM266" i="8"/>
  <c r="BN266" i="8"/>
  <c r="BO266" i="8"/>
  <c r="BG267" i="8"/>
  <c r="BH267" i="8"/>
  <c r="BI267" i="8"/>
  <c r="BJ267" i="8"/>
  <c r="BK267" i="8"/>
  <c r="BL267" i="8"/>
  <c r="BM267" i="8"/>
  <c r="BN267" i="8"/>
  <c r="BO267" i="8"/>
  <c r="BG268" i="8"/>
  <c r="BH268" i="8"/>
  <c r="BI268" i="8"/>
  <c r="BJ268" i="8"/>
  <c r="BK268" i="8"/>
  <c r="BL268" i="8"/>
  <c r="BM268" i="8"/>
  <c r="BN268" i="8"/>
  <c r="BO268" i="8"/>
  <c r="BG269" i="8"/>
  <c r="BH269" i="8"/>
  <c r="BI269" i="8"/>
  <c r="BJ269" i="8"/>
  <c r="BK269" i="8"/>
  <c r="BL269" i="8"/>
  <c r="BM269" i="8"/>
  <c r="BN269" i="8"/>
  <c r="BO269" i="8"/>
  <c r="BG270" i="8"/>
  <c r="BH270" i="8"/>
  <c r="BI270" i="8"/>
  <c r="BJ270" i="8"/>
  <c r="BK270" i="8"/>
  <c r="BL270" i="8"/>
  <c r="BM270" i="8"/>
  <c r="BN270" i="8"/>
  <c r="BO270" i="8"/>
  <c r="BG271" i="8"/>
  <c r="BH271" i="8"/>
  <c r="BI271" i="8"/>
  <c r="BJ271" i="8"/>
  <c r="BK271" i="8"/>
  <c r="BL271" i="8"/>
  <c r="BM271" i="8"/>
  <c r="BN271" i="8"/>
  <c r="BO271" i="8"/>
  <c r="BG272" i="8"/>
  <c r="BH272" i="8"/>
  <c r="BI272" i="8"/>
  <c r="BJ272" i="8"/>
  <c r="BK272" i="8"/>
  <c r="BL272" i="8"/>
  <c r="BM272" i="8"/>
  <c r="BN272" i="8"/>
  <c r="BO272" i="8"/>
  <c r="BG273" i="8"/>
  <c r="BH273" i="8"/>
  <c r="BI273" i="8"/>
  <c r="BJ273" i="8"/>
  <c r="BK273" i="8"/>
  <c r="BL273" i="8"/>
  <c r="BM273" i="8"/>
  <c r="BN273" i="8"/>
  <c r="BO273" i="8"/>
  <c r="BG274" i="8"/>
  <c r="BH274" i="8"/>
  <c r="BI274" i="8"/>
  <c r="BJ274" i="8"/>
  <c r="BK274" i="8"/>
  <c r="BL274" i="8"/>
  <c r="BM274" i="8"/>
  <c r="BN274" i="8"/>
  <c r="BO274" i="8"/>
  <c r="BG275" i="8"/>
  <c r="BH275" i="8"/>
  <c r="BI275" i="8"/>
  <c r="BJ275" i="8"/>
  <c r="BK275" i="8"/>
  <c r="BL275" i="8"/>
  <c r="BM275" i="8"/>
  <c r="BN275" i="8"/>
  <c r="BO275" i="8"/>
  <c r="BG276" i="8"/>
  <c r="BH276" i="8"/>
  <c r="BI276" i="8"/>
  <c r="BJ276" i="8"/>
  <c r="BK276" i="8"/>
  <c r="BL276" i="8"/>
  <c r="BM276" i="8"/>
  <c r="BN276" i="8"/>
  <c r="BO276" i="8"/>
  <c r="BG277" i="8"/>
  <c r="BH277" i="8"/>
  <c r="BI277" i="8"/>
  <c r="BJ277" i="8"/>
  <c r="BK277" i="8"/>
  <c r="BL277" i="8"/>
  <c r="BM277" i="8"/>
  <c r="BN277" i="8"/>
  <c r="BO277" i="8"/>
  <c r="BG278" i="8"/>
  <c r="BH278" i="8"/>
  <c r="BI278" i="8"/>
  <c r="BJ278" i="8"/>
  <c r="BK278" i="8"/>
  <c r="BL278" i="8"/>
  <c r="BM278" i="8"/>
  <c r="BN278" i="8"/>
  <c r="BO278" i="8"/>
  <c r="BG279" i="8"/>
  <c r="BH279" i="8"/>
  <c r="BI279" i="8"/>
  <c r="BJ279" i="8"/>
  <c r="BK279" i="8"/>
  <c r="BL279" i="8"/>
  <c r="BM279" i="8"/>
  <c r="BN279" i="8"/>
  <c r="BO279" i="8"/>
  <c r="BG280" i="8"/>
  <c r="BH280" i="8"/>
  <c r="BI280" i="8"/>
  <c r="BJ280" i="8"/>
  <c r="BK280" i="8"/>
  <c r="BL280" i="8"/>
  <c r="BM280" i="8"/>
  <c r="BN280" i="8"/>
  <c r="BO280" i="8"/>
  <c r="BG281" i="8"/>
  <c r="BH281" i="8"/>
  <c r="BI281" i="8"/>
  <c r="BJ281" i="8"/>
  <c r="BK281" i="8"/>
  <c r="BL281" i="8"/>
  <c r="BM281" i="8"/>
  <c r="BN281" i="8"/>
  <c r="BO281" i="8"/>
  <c r="BG282" i="8"/>
  <c r="BH282" i="8"/>
  <c r="BI282" i="8"/>
  <c r="BJ282" i="8"/>
  <c r="BK282" i="8"/>
  <c r="BL282" i="8"/>
  <c r="BM282" i="8"/>
  <c r="BN282" i="8"/>
  <c r="BO282" i="8"/>
  <c r="BG283" i="8"/>
  <c r="BH283" i="8"/>
  <c r="BI283" i="8"/>
  <c r="BJ283" i="8"/>
  <c r="BK283" i="8"/>
  <c r="BL283" i="8"/>
  <c r="BM283" i="8"/>
  <c r="BN283" i="8"/>
  <c r="BO283" i="8"/>
  <c r="BG284" i="8"/>
  <c r="BH284" i="8"/>
  <c r="BI284" i="8"/>
  <c r="BJ284" i="8"/>
  <c r="BK284" i="8"/>
  <c r="BL284" i="8"/>
  <c r="BM284" i="8"/>
  <c r="BN284" i="8"/>
  <c r="BO284" i="8"/>
  <c r="BG285" i="8"/>
  <c r="BH285" i="8"/>
  <c r="BI285" i="8"/>
  <c r="BJ285" i="8"/>
  <c r="BK285" i="8"/>
  <c r="BL285" i="8"/>
  <c r="BM285" i="8"/>
  <c r="BN285" i="8"/>
  <c r="BO285" i="8"/>
  <c r="BG286" i="8"/>
  <c r="BH286" i="8"/>
  <c r="BI286" i="8"/>
  <c r="BJ286" i="8"/>
  <c r="BK286" i="8"/>
  <c r="BL286" i="8"/>
  <c r="BM286" i="8"/>
  <c r="BN286" i="8"/>
  <c r="BO286" i="8"/>
  <c r="BG287" i="8"/>
  <c r="BH287" i="8"/>
  <c r="BI287" i="8"/>
  <c r="BJ287" i="8"/>
  <c r="BK287" i="8"/>
  <c r="BL287" i="8"/>
  <c r="BM287" i="8"/>
  <c r="BN287" i="8"/>
  <c r="BO287" i="8"/>
  <c r="BG288" i="8"/>
  <c r="BH288" i="8"/>
  <c r="BI288" i="8"/>
  <c r="BJ288" i="8"/>
  <c r="BK288" i="8"/>
  <c r="BL288" i="8"/>
  <c r="BM288" i="8"/>
  <c r="BN288" i="8"/>
  <c r="BO288" i="8"/>
  <c r="BG289" i="8"/>
  <c r="BH289" i="8"/>
  <c r="BI289" i="8"/>
  <c r="BJ289" i="8"/>
  <c r="BK289" i="8"/>
  <c r="BL289" i="8"/>
  <c r="BM289" i="8"/>
  <c r="BN289" i="8"/>
  <c r="BO289" i="8"/>
  <c r="BG290" i="8"/>
  <c r="BH290" i="8"/>
  <c r="BI290" i="8"/>
  <c r="BJ290" i="8"/>
  <c r="BK290" i="8"/>
  <c r="BL290" i="8"/>
  <c r="BM290" i="8"/>
  <c r="BN290" i="8"/>
  <c r="BO290" i="8"/>
  <c r="BG291" i="8"/>
  <c r="BH291" i="8"/>
  <c r="BI291" i="8"/>
  <c r="BJ291" i="8"/>
  <c r="BK291" i="8"/>
  <c r="BL291" i="8"/>
  <c r="BM291" i="8"/>
  <c r="BN291" i="8"/>
  <c r="BO291" i="8"/>
  <c r="BG292" i="8"/>
  <c r="BH292" i="8"/>
  <c r="BI292" i="8"/>
  <c r="BJ292" i="8"/>
  <c r="BK292" i="8"/>
  <c r="BL292" i="8"/>
  <c r="BM292" i="8"/>
  <c r="BN292" i="8"/>
  <c r="BO292" i="8"/>
  <c r="BG293" i="8"/>
  <c r="BH293" i="8"/>
  <c r="BI293" i="8"/>
  <c r="BJ293" i="8"/>
  <c r="BK293" i="8"/>
  <c r="BL293" i="8"/>
  <c r="BM293" i="8"/>
  <c r="BN293" i="8"/>
  <c r="BO293" i="8"/>
  <c r="BG294" i="8"/>
  <c r="BH294" i="8"/>
  <c r="BI294" i="8"/>
  <c r="BJ294" i="8"/>
  <c r="BK294" i="8"/>
  <c r="BL294" i="8"/>
  <c r="BM294" i="8"/>
  <c r="BN294" i="8"/>
  <c r="BO294" i="8"/>
  <c r="BG295" i="8"/>
  <c r="BH295" i="8"/>
  <c r="BI295" i="8"/>
  <c r="BJ295" i="8"/>
  <c r="BK295" i="8"/>
  <c r="BL295" i="8"/>
  <c r="BM295" i="8"/>
  <c r="BN295" i="8"/>
  <c r="BO295" i="8"/>
  <c r="BG296" i="8"/>
  <c r="BH296" i="8"/>
  <c r="BI296" i="8"/>
  <c r="BJ296" i="8"/>
  <c r="BK296" i="8"/>
  <c r="BL296" i="8"/>
  <c r="BM296" i="8"/>
  <c r="BN296" i="8"/>
  <c r="BO296" i="8"/>
  <c r="BG297" i="8"/>
  <c r="BH297" i="8"/>
  <c r="BI297" i="8"/>
  <c r="BJ297" i="8"/>
  <c r="BK297" i="8"/>
  <c r="BL297" i="8"/>
  <c r="BM297" i="8"/>
  <c r="BN297" i="8"/>
  <c r="BO297" i="8"/>
  <c r="BG298" i="8"/>
  <c r="BH298" i="8"/>
  <c r="BI298" i="8"/>
  <c r="BJ298" i="8"/>
  <c r="BK298" i="8"/>
  <c r="BL298" i="8"/>
  <c r="BM298" i="8"/>
  <c r="BN298" i="8"/>
  <c r="BO298" i="8"/>
  <c r="BG299" i="8"/>
  <c r="BH299" i="8"/>
  <c r="BI299" i="8"/>
  <c r="BJ299" i="8"/>
  <c r="BK299" i="8"/>
  <c r="BL299" i="8"/>
  <c r="BM299" i="8"/>
  <c r="BN299" i="8"/>
  <c r="BO299" i="8"/>
  <c r="BG300" i="8"/>
  <c r="BH300" i="8"/>
  <c r="BI300" i="8"/>
  <c r="BJ300" i="8"/>
  <c r="BK300" i="8"/>
  <c r="BL300" i="8"/>
  <c r="BM300" i="8"/>
  <c r="BN300" i="8"/>
  <c r="BO300" i="8"/>
  <c r="BG301" i="8"/>
  <c r="BH301" i="8"/>
  <c r="BI301" i="8"/>
  <c r="BJ301" i="8"/>
  <c r="BK301" i="8"/>
  <c r="BL301" i="8"/>
  <c r="BM301" i="8"/>
  <c r="BN301" i="8"/>
  <c r="BO301" i="8"/>
  <c r="BG302" i="8"/>
  <c r="BH302" i="8"/>
  <c r="BI302" i="8"/>
  <c r="BJ302" i="8"/>
  <c r="BK302" i="8"/>
  <c r="BL302" i="8"/>
  <c r="BM302" i="8"/>
  <c r="BN302" i="8"/>
  <c r="BO302" i="8"/>
  <c r="BG303" i="8"/>
  <c r="BH303" i="8"/>
  <c r="BI303" i="8"/>
  <c r="BJ303" i="8"/>
  <c r="BK303" i="8"/>
  <c r="BL303" i="8"/>
  <c r="BM303" i="8"/>
  <c r="BN303" i="8"/>
  <c r="BO303" i="8"/>
  <c r="BG304" i="8"/>
  <c r="BH304" i="8"/>
  <c r="BI304" i="8"/>
  <c r="BJ304" i="8"/>
  <c r="BK304" i="8"/>
  <c r="BL304" i="8"/>
  <c r="BM304" i="8"/>
  <c r="BN304" i="8"/>
  <c r="BO304" i="8"/>
  <c r="BG305" i="8"/>
  <c r="BH305" i="8"/>
  <c r="BI305" i="8"/>
  <c r="BJ305" i="8"/>
  <c r="BK305" i="8"/>
  <c r="BL305" i="8"/>
  <c r="BM305" i="8"/>
  <c r="BN305" i="8"/>
  <c r="BO305" i="8"/>
  <c r="BG306" i="8"/>
  <c r="BH306" i="8"/>
  <c r="BI306" i="8"/>
  <c r="BJ306" i="8"/>
  <c r="BK306" i="8"/>
  <c r="BL306" i="8"/>
  <c r="BM306" i="8"/>
  <c r="BN306" i="8"/>
  <c r="BO306" i="8"/>
  <c r="BG307" i="8"/>
  <c r="BH307" i="8"/>
  <c r="BI307" i="8"/>
  <c r="BJ307" i="8"/>
  <c r="BK307" i="8"/>
  <c r="BL307" i="8"/>
  <c r="BM307" i="8"/>
  <c r="BN307" i="8"/>
  <c r="BO307" i="8"/>
  <c r="BG308" i="8"/>
  <c r="BH308" i="8"/>
  <c r="BI308" i="8"/>
  <c r="BJ308" i="8"/>
  <c r="BK308" i="8"/>
  <c r="BL308" i="8"/>
  <c r="BM308" i="8"/>
  <c r="BN308" i="8"/>
  <c r="BO308" i="8"/>
  <c r="BG309" i="8"/>
  <c r="BH309" i="8"/>
  <c r="BI309" i="8"/>
  <c r="BJ309" i="8"/>
  <c r="BK309" i="8"/>
  <c r="BL309" i="8"/>
  <c r="BM309" i="8"/>
  <c r="BN309" i="8"/>
  <c r="BO309" i="8"/>
  <c r="BG310" i="8"/>
  <c r="BH310" i="8"/>
  <c r="BI310" i="8"/>
  <c r="BJ310" i="8"/>
  <c r="BK310" i="8"/>
  <c r="BL310" i="8"/>
  <c r="BM310" i="8"/>
  <c r="BN310" i="8"/>
  <c r="BO310" i="8"/>
  <c r="BG311" i="8"/>
  <c r="BH311" i="8"/>
  <c r="BI311" i="8"/>
  <c r="BJ311" i="8"/>
  <c r="BK311" i="8"/>
  <c r="BL311" i="8"/>
  <c r="BM311" i="8"/>
  <c r="BN311" i="8"/>
  <c r="BO311" i="8"/>
  <c r="BG312" i="8"/>
  <c r="BH312" i="8"/>
  <c r="BI312" i="8"/>
  <c r="BJ312" i="8"/>
  <c r="BK312" i="8"/>
  <c r="BL312" i="8"/>
  <c r="BM312" i="8"/>
  <c r="BN312" i="8"/>
  <c r="BO312" i="8"/>
  <c r="BG313" i="8"/>
  <c r="BH313" i="8"/>
  <c r="BI313" i="8"/>
  <c r="BJ313" i="8"/>
  <c r="BK313" i="8"/>
  <c r="BL313" i="8"/>
  <c r="BM313" i="8"/>
  <c r="BN313" i="8"/>
  <c r="BO313" i="8"/>
  <c r="BG314" i="8"/>
  <c r="BH314" i="8"/>
  <c r="BI314" i="8"/>
  <c r="BJ314" i="8"/>
  <c r="BK314" i="8"/>
  <c r="BL314" i="8"/>
  <c r="BM314" i="8"/>
  <c r="BN314" i="8"/>
  <c r="BO314" i="8"/>
  <c r="BG315" i="8"/>
  <c r="BH315" i="8"/>
  <c r="BI315" i="8"/>
  <c r="BJ315" i="8"/>
  <c r="BK315" i="8"/>
  <c r="BL315" i="8"/>
  <c r="BM315" i="8"/>
  <c r="BN315" i="8"/>
  <c r="BO315" i="8"/>
  <c r="BG316" i="8"/>
  <c r="BH316" i="8"/>
  <c r="BI316" i="8"/>
  <c r="BJ316" i="8"/>
  <c r="BK316" i="8"/>
  <c r="BL316" i="8"/>
  <c r="BM316" i="8"/>
  <c r="BN316" i="8"/>
  <c r="BO316" i="8"/>
  <c r="BG317" i="8"/>
  <c r="BH317" i="8"/>
  <c r="BI317" i="8"/>
  <c r="BJ317" i="8"/>
  <c r="BK317" i="8"/>
  <c r="BL317" i="8"/>
  <c r="BM317" i="8"/>
  <c r="BN317" i="8"/>
  <c r="BO317" i="8"/>
  <c r="BG318" i="8"/>
  <c r="BH318" i="8"/>
  <c r="BI318" i="8"/>
  <c r="BJ318" i="8"/>
  <c r="BK318" i="8"/>
  <c r="BL318" i="8"/>
  <c r="BM318" i="8"/>
  <c r="BN318" i="8"/>
  <c r="BO318" i="8"/>
  <c r="BG319" i="8"/>
  <c r="BH319" i="8"/>
  <c r="BI319" i="8"/>
  <c r="BJ319" i="8"/>
  <c r="BK319" i="8"/>
  <c r="BL319" i="8"/>
  <c r="BM319" i="8"/>
  <c r="BN319" i="8"/>
  <c r="BO319" i="8"/>
  <c r="BG320" i="8"/>
  <c r="BH320" i="8"/>
  <c r="BI320" i="8"/>
  <c r="BJ320" i="8"/>
  <c r="BK320" i="8"/>
  <c r="BL320" i="8"/>
  <c r="BM320" i="8"/>
  <c r="BN320" i="8"/>
  <c r="BO320" i="8"/>
  <c r="BG321" i="8"/>
  <c r="BH321" i="8"/>
  <c r="BI321" i="8"/>
  <c r="BJ321" i="8"/>
  <c r="BK321" i="8"/>
  <c r="BL321" i="8"/>
  <c r="BM321" i="8"/>
  <c r="BN321" i="8"/>
  <c r="BO321" i="8"/>
  <c r="BG322" i="8"/>
  <c r="BH322" i="8"/>
  <c r="BI322" i="8"/>
  <c r="BJ322" i="8"/>
  <c r="BK322" i="8"/>
  <c r="BL322" i="8"/>
  <c r="BM322" i="8"/>
  <c r="BN322" i="8"/>
  <c r="BO322" i="8"/>
  <c r="BG323" i="8"/>
  <c r="BH323" i="8"/>
  <c r="BI323" i="8"/>
  <c r="BJ323" i="8"/>
  <c r="BK323" i="8"/>
  <c r="BL323" i="8"/>
  <c r="BM323" i="8"/>
  <c r="BN323" i="8"/>
  <c r="BO323" i="8"/>
  <c r="BG324" i="8"/>
  <c r="BH324" i="8"/>
  <c r="BI324" i="8"/>
  <c r="BJ324" i="8"/>
  <c r="BK324" i="8"/>
  <c r="BL324" i="8"/>
  <c r="BM324" i="8"/>
  <c r="BN324" i="8"/>
  <c r="BO324" i="8"/>
  <c r="BG325" i="8"/>
  <c r="BH325" i="8"/>
  <c r="BI325" i="8"/>
  <c r="BJ325" i="8"/>
  <c r="BK325" i="8"/>
  <c r="BL325" i="8"/>
  <c r="BM325" i="8"/>
  <c r="BN325" i="8"/>
  <c r="BO325" i="8"/>
  <c r="BG326" i="8"/>
  <c r="BH326" i="8"/>
  <c r="BI326" i="8"/>
  <c r="BJ326" i="8"/>
  <c r="BK326" i="8"/>
  <c r="BL326" i="8"/>
  <c r="BM326" i="8"/>
  <c r="BN326" i="8"/>
  <c r="BO326" i="8"/>
  <c r="BG327" i="8"/>
  <c r="BH327" i="8"/>
  <c r="BI327" i="8"/>
  <c r="BJ327" i="8"/>
  <c r="BK327" i="8"/>
  <c r="BL327" i="8"/>
  <c r="BM327" i="8"/>
  <c r="BN327" i="8"/>
  <c r="BO327" i="8"/>
  <c r="BG328" i="8"/>
  <c r="BH328" i="8"/>
  <c r="BI328" i="8"/>
  <c r="BJ328" i="8"/>
  <c r="BK328" i="8"/>
  <c r="BL328" i="8"/>
  <c r="BM328" i="8"/>
  <c r="BN328" i="8"/>
  <c r="BO328" i="8"/>
  <c r="BG329" i="8"/>
  <c r="BH329" i="8"/>
  <c r="BI329" i="8"/>
  <c r="BJ329" i="8"/>
  <c r="BK329" i="8"/>
  <c r="BL329" i="8"/>
  <c r="BM329" i="8"/>
  <c r="BN329" i="8"/>
  <c r="BO329" i="8"/>
  <c r="BG330" i="8"/>
  <c r="BH330" i="8"/>
  <c r="BI330" i="8"/>
  <c r="BJ330" i="8"/>
  <c r="BK330" i="8"/>
  <c r="BL330" i="8"/>
  <c r="BM330" i="8"/>
  <c r="BN330" i="8"/>
  <c r="BO330" i="8"/>
  <c r="BG331" i="8"/>
  <c r="BH331" i="8"/>
  <c r="BI331" i="8"/>
  <c r="BJ331" i="8"/>
  <c r="BK331" i="8"/>
  <c r="BL331" i="8"/>
  <c r="BM331" i="8"/>
  <c r="BN331" i="8"/>
  <c r="BO331" i="8"/>
  <c r="BG332" i="8"/>
  <c r="BH332" i="8"/>
  <c r="BI332" i="8"/>
  <c r="BJ332" i="8"/>
  <c r="BK332" i="8"/>
  <c r="BL332" i="8"/>
  <c r="BM332" i="8"/>
  <c r="BN332" i="8"/>
  <c r="BO332" i="8"/>
  <c r="BG333" i="8"/>
  <c r="BH333" i="8"/>
  <c r="BI333" i="8"/>
  <c r="BJ333" i="8"/>
  <c r="BK333" i="8"/>
  <c r="BL333" i="8"/>
  <c r="BM333" i="8"/>
  <c r="BN333" i="8"/>
  <c r="BO333" i="8"/>
  <c r="BG334" i="8"/>
  <c r="BH334" i="8"/>
  <c r="BI334" i="8"/>
  <c r="BJ334" i="8"/>
  <c r="BK334" i="8"/>
  <c r="BL334" i="8"/>
  <c r="BM334" i="8"/>
  <c r="BN334" i="8"/>
  <c r="BO334" i="8"/>
  <c r="BG335" i="8"/>
  <c r="BH335" i="8"/>
  <c r="BI335" i="8"/>
  <c r="BJ335" i="8"/>
  <c r="BK335" i="8"/>
  <c r="BL335" i="8"/>
  <c r="BM335" i="8"/>
  <c r="BN335" i="8"/>
  <c r="BO335" i="8"/>
  <c r="BG336" i="8"/>
  <c r="BH336" i="8"/>
  <c r="BI336" i="8"/>
  <c r="BJ336" i="8"/>
  <c r="BK336" i="8"/>
  <c r="BL336" i="8"/>
  <c r="BM336" i="8"/>
  <c r="BN336" i="8"/>
  <c r="BO336" i="8"/>
  <c r="BG337" i="8"/>
  <c r="BH337" i="8"/>
  <c r="BI337" i="8"/>
  <c r="BJ337" i="8"/>
  <c r="BK337" i="8"/>
  <c r="BL337" i="8"/>
  <c r="BM337" i="8"/>
  <c r="BN337" i="8"/>
  <c r="BO337" i="8"/>
  <c r="BG338" i="8"/>
  <c r="BH338" i="8"/>
  <c r="BI338" i="8"/>
  <c r="BJ338" i="8"/>
  <c r="BK338" i="8"/>
  <c r="BL338" i="8"/>
  <c r="BM338" i="8"/>
  <c r="BN338" i="8"/>
  <c r="BO338" i="8"/>
  <c r="BG339" i="8"/>
  <c r="BH339" i="8"/>
  <c r="BI339" i="8"/>
  <c r="BJ339" i="8"/>
  <c r="BK339" i="8"/>
  <c r="BL339" i="8"/>
  <c r="BM339" i="8"/>
  <c r="BN339" i="8"/>
  <c r="BO339" i="8"/>
  <c r="BG340" i="8"/>
  <c r="BH340" i="8"/>
  <c r="BI340" i="8"/>
  <c r="BJ340" i="8"/>
  <c r="BK340" i="8"/>
  <c r="BL340" i="8"/>
  <c r="BM340" i="8"/>
  <c r="BN340" i="8"/>
  <c r="BO340" i="8"/>
  <c r="BG341" i="8"/>
  <c r="BH341" i="8"/>
  <c r="BI341" i="8"/>
  <c r="BJ341" i="8"/>
  <c r="BK341" i="8"/>
  <c r="BL341" i="8"/>
  <c r="BM341" i="8"/>
  <c r="BN341" i="8"/>
  <c r="BO341" i="8"/>
  <c r="BG342" i="8"/>
  <c r="BH342" i="8"/>
  <c r="BI342" i="8"/>
  <c r="BJ342" i="8"/>
  <c r="BK342" i="8"/>
  <c r="BL342" i="8"/>
  <c r="BM342" i="8"/>
  <c r="BN342" i="8"/>
  <c r="BO342" i="8"/>
  <c r="BG343" i="8"/>
  <c r="BH343" i="8"/>
  <c r="BI343" i="8"/>
  <c r="BJ343" i="8"/>
  <c r="BK343" i="8"/>
  <c r="BL343" i="8"/>
  <c r="BM343" i="8"/>
  <c r="BN343" i="8"/>
  <c r="BO343" i="8"/>
  <c r="BG344" i="8"/>
  <c r="BH344" i="8"/>
  <c r="BI344" i="8"/>
  <c r="BJ344" i="8"/>
  <c r="BK344" i="8"/>
  <c r="BL344" i="8"/>
  <c r="BM344" i="8"/>
  <c r="BN344" i="8"/>
  <c r="BO344" i="8"/>
  <c r="BG345" i="8"/>
  <c r="BH345" i="8"/>
  <c r="BI345" i="8"/>
  <c r="BJ345" i="8"/>
  <c r="BK345" i="8"/>
  <c r="BL345" i="8"/>
  <c r="BM345" i="8"/>
  <c r="BN345" i="8"/>
  <c r="BO345" i="8"/>
  <c r="BG346" i="8"/>
  <c r="BH346" i="8"/>
  <c r="BI346" i="8"/>
  <c r="BJ346" i="8"/>
  <c r="BK346" i="8"/>
  <c r="BL346" i="8"/>
  <c r="BM346" i="8"/>
  <c r="BN346" i="8"/>
  <c r="BO346" i="8"/>
  <c r="BG347" i="8"/>
  <c r="BH347" i="8"/>
  <c r="BI347" i="8"/>
  <c r="BJ347" i="8"/>
  <c r="BK347" i="8"/>
  <c r="BL347" i="8"/>
  <c r="BM347" i="8"/>
  <c r="BN347" i="8"/>
  <c r="BO347" i="8"/>
  <c r="BG348" i="8"/>
  <c r="BH348" i="8"/>
  <c r="BI348" i="8"/>
  <c r="BJ348" i="8"/>
  <c r="BK348" i="8"/>
  <c r="BL348" i="8"/>
  <c r="BM348" i="8"/>
  <c r="BN348" i="8"/>
  <c r="BO348" i="8"/>
  <c r="BG349" i="8"/>
  <c r="BH349" i="8"/>
  <c r="BI349" i="8"/>
  <c r="BJ349" i="8"/>
  <c r="BK349" i="8"/>
  <c r="BL349" i="8"/>
  <c r="BM349" i="8"/>
  <c r="BN349" i="8"/>
  <c r="BO349" i="8"/>
  <c r="BG350" i="8"/>
  <c r="BH350" i="8"/>
  <c r="BI350" i="8"/>
  <c r="BJ350" i="8"/>
  <c r="BK350" i="8"/>
  <c r="BL350" i="8"/>
  <c r="BM350" i="8"/>
  <c r="BN350" i="8"/>
  <c r="BO350" i="8"/>
  <c r="BG351" i="8"/>
  <c r="BH351" i="8"/>
  <c r="BI351" i="8"/>
  <c r="BJ351" i="8"/>
  <c r="BK351" i="8"/>
  <c r="BL351" i="8"/>
  <c r="BM351" i="8"/>
  <c r="BN351" i="8"/>
  <c r="BO351" i="8"/>
  <c r="BG352" i="8"/>
  <c r="BH352" i="8"/>
  <c r="BI352" i="8"/>
  <c r="BJ352" i="8"/>
  <c r="BK352" i="8"/>
  <c r="BL352" i="8"/>
  <c r="BM352" i="8"/>
  <c r="BN352" i="8"/>
  <c r="BO352" i="8"/>
  <c r="BG353" i="8"/>
  <c r="BH353" i="8"/>
  <c r="BI353" i="8"/>
  <c r="BJ353" i="8"/>
  <c r="BK353" i="8"/>
  <c r="BL353" i="8"/>
  <c r="BM353" i="8"/>
  <c r="BN353" i="8"/>
  <c r="BO353" i="8"/>
  <c r="BG354" i="8"/>
  <c r="BH354" i="8"/>
  <c r="BI354" i="8"/>
  <c r="BJ354" i="8"/>
  <c r="BK354" i="8"/>
  <c r="BL354" i="8"/>
  <c r="BM354" i="8"/>
  <c r="BN354" i="8"/>
  <c r="BO354" i="8"/>
  <c r="BG355" i="8"/>
  <c r="BH355" i="8"/>
  <c r="BI355" i="8"/>
  <c r="BJ355" i="8"/>
  <c r="BK355" i="8"/>
  <c r="BL355" i="8"/>
  <c r="BM355" i="8"/>
  <c r="BN355" i="8"/>
  <c r="BO355" i="8"/>
  <c r="BG356" i="8"/>
  <c r="BH356" i="8"/>
  <c r="BI356" i="8"/>
  <c r="BJ356" i="8"/>
  <c r="BK356" i="8"/>
  <c r="BL356" i="8"/>
  <c r="BM356" i="8"/>
  <c r="BN356" i="8"/>
  <c r="BO356" i="8"/>
  <c r="BG357" i="8"/>
  <c r="BH357" i="8"/>
  <c r="BI357" i="8"/>
  <c r="BJ357" i="8"/>
  <c r="BK357" i="8"/>
  <c r="BL357" i="8"/>
  <c r="BM357" i="8"/>
  <c r="BN357" i="8"/>
  <c r="BO357" i="8"/>
  <c r="BG358" i="8"/>
  <c r="BH358" i="8"/>
  <c r="BI358" i="8"/>
  <c r="BJ358" i="8"/>
  <c r="BK358" i="8"/>
  <c r="BL358" i="8"/>
  <c r="BM358" i="8"/>
  <c r="BN358" i="8"/>
  <c r="BO358" i="8"/>
  <c r="BG359" i="8"/>
  <c r="BH359" i="8"/>
  <c r="BI359" i="8"/>
  <c r="BJ359" i="8"/>
  <c r="BK359" i="8"/>
  <c r="BL359" i="8"/>
  <c r="BM359" i="8"/>
  <c r="BN359" i="8"/>
  <c r="BO359" i="8"/>
  <c r="BG360" i="8"/>
  <c r="BH360" i="8"/>
  <c r="BI360" i="8"/>
  <c r="BJ360" i="8"/>
  <c r="BK360" i="8"/>
  <c r="BL360" i="8"/>
  <c r="BM360" i="8"/>
  <c r="BN360" i="8"/>
  <c r="BO360" i="8"/>
  <c r="BG361" i="8"/>
  <c r="BH361" i="8"/>
  <c r="BI361" i="8"/>
  <c r="BJ361" i="8"/>
  <c r="BK361" i="8"/>
  <c r="BL361" i="8"/>
  <c r="BM361" i="8"/>
  <c r="BN361" i="8"/>
  <c r="BO361" i="8"/>
  <c r="BG362" i="8"/>
  <c r="BH362" i="8"/>
  <c r="BI362" i="8"/>
  <c r="BJ362" i="8"/>
  <c r="BK362" i="8"/>
  <c r="BL362" i="8"/>
  <c r="BM362" i="8"/>
  <c r="BN362" i="8"/>
  <c r="BO362" i="8"/>
  <c r="BG363" i="8"/>
  <c r="BH363" i="8"/>
  <c r="BI363" i="8"/>
  <c r="BJ363" i="8"/>
  <c r="BK363" i="8"/>
  <c r="BL363" i="8"/>
  <c r="BM363" i="8"/>
  <c r="BN363" i="8"/>
  <c r="BO363" i="8"/>
  <c r="BG364" i="8"/>
  <c r="BH364" i="8"/>
  <c r="BI364" i="8"/>
  <c r="BJ364" i="8"/>
  <c r="BK364" i="8"/>
  <c r="BL364" i="8"/>
  <c r="BM364" i="8"/>
  <c r="BN364" i="8"/>
  <c r="BO364" i="8"/>
  <c r="BG365" i="8"/>
  <c r="BH365" i="8"/>
  <c r="BI365" i="8"/>
  <c r="BJ365" i="8"/>
  <c r="BK365" i="8"/>
  <c r="BL365" i="8"/>
  <c r="BM365" i="8"/>
  <c r="BN365" i="8"/>
  <c r="BO365" i="8"/>
  <c r="BG366" i="8"/>
  <c r="BH366" i="8"/>
  <c r="BI366" i="8"/>
  <c r="BJ366" i="8"/>
  <c r="BK366" i="8"/>
  <c r="BL366" i="8"/>
  <c r="BM366" i="8"/>
  <c r="BN366" i="8"/>
  <c r="BO366" i="8"/>
  <c r="BG367" i="8"/>
  <c r="BH367" i="8"/>
  <c r="BI367" i="8"/>
  <c r="BJ367" i="8"/>
  <c r="BK367" i="8"/>
  <c r="BL367" i="8"/>
  <c r="BM367" i="8"/>
  <c r="BN367" i="8"/>
  <c r="BO367" i="8"/>
  <c r="BG368" i="8"/>
  <c r="BH368" i="8"/>
  <c r="BI368" i="8"/>
  <c r="BJ368" i="8"/>
  <c r="BK368" i="8"/>
  <c r="BL368" i="8"/>
  <c r="BM368" i="8"/>
  <c r="BN368" i="8"/>
  <c r="BO368" i="8"/>
  <c r="BG369" i="8"/>
  <c r="BH369" i="8"/>
  <c r="BI369" i="8"/>
  <c r="BJ369" i="8"/>
  <c r="BK369" i="8"/>
  <c r="BL369" i="8"/>
  <c r="BM369" i="8"/>
  <c r="BN369" i="8"/>
  <c r="BO369" i="8"/>
  <c r="BG370" i="8"/>
  <c r="BH370" i="8"/>
  <c r="BI370" i="8"/>
  <c r="BJ370" i="8"/>
  <c r="BK370" i="8"/>
  <c r="BL370" i="8"/>
  <c r="BM370" i="8"/>
  <c r="BN370" i="8"/>
  <c r="BO370" i="8"/>
  <c r="BG371" i="8"/>
  <c r="BH371" i="8"/>
  <c r="BI371" i="8"/>
  <c r="BJ371" i="8"/>
  <c r="BK371" i="8"/>
  <c r="BL371" i="8"/>
  <c r="BM371" i="8"/>
  <c r="BN371" i="8"/>
  <c r="BO371" i="8"/>
  <c r="BG372" i="8"/>
  <c r="BH372" i="8"/>
  <c r="BI372" i="8"/>
  <c r="BJ372" i="8"/>
  <c r="BK372" i="8"/>
  <c r="BL372" i="8"/>
  <c r="BM372" i="8"/>
  <c r="BN372" i="8"/>
  <c r="BO372" i="8"/>
  <c r="BG373" i="8"/>
  <c r="BH373" i="8"/>
  <c r="BI373" i="8"/>
  <c r="BJ373" i="8"/>
  <c r="BK373" i="8"/>
  <c r="BL373" i="8"/>
  <c r="BM373" i="8"/>
  <c r="BN373" i="8"/>
  <c r="BO373" i="8"/>
  <c r="BG374" i="8"/>
  <c r="BH374" i="8"/>
  <c r="BI374" i="8"/>
  <c r="BJ374" i="8"/>
  <c r="BK374" i="8"/>
  <c r="BL374" i="8"/>
  <c r="BM374" i="8"/>
  <c r="BN374" i="8"/>
  <c r="BO374" i="8"/>
  <c r="BG375" i="8"/>
  <c r="BH375" i="8"/>
  <c r="BI375" i="8"/>
  <c r="BJ375" i="8"/>
  <c r="BK375" i="8"/>
  <c r="BL375" i="8"/>
  <c r="BM375" i="8"/>
  <c r="BN375" i="8"/>
  <c r="BO375" i="8"/>
  <c r="BG376" i="8"/>
  <c r="BH376" i="8"/>
  <c r="BI376" i="8"/>
  <c r="BJ376" i="8"/>
  <c r="BK376" i="8"/>
  <c r="BL376" i="8"/>
  <c r="BM376" i="8"/>
  <c r="BN376" i="8"/>
  <c r="BO376" i="8"/>
  <c r="BG377" i="8"/>
  <c r="BH377" i="8"/>
  <c r="BI377" i="8"/>
  <c r="BJ377" i="8"/>
  <c r="BK377" i="8"/>
  <c r="BL377" i="8"/>
  <c r="BM377" i="8"/>
  <c r="BN377" i="8"/>
  <c r="BO377" i="8"/>
  <c r="BG378" i="8"/>
  <c r="BH378" i="8"/>
  <c r="BI378" i="8"/>
  <c r="BJ378" i="8"/>
  <c r="BK378" i="8"/>
  <c r="BL378" i="8"/>
  <c r="BM378" i="8"/>
  <c r="BN378" i="8"/>
  <c r="BO378" i="8"/>
  <c r="BG379" i="8"/>
  <c r="BH379" i="8"/>
  <c r="BI379" i="8"/>
  <c r="BJ379" i="8"/>
  <c r="BK379" i="8"/>
  <c r="BL379" i="8"/>
  <c r="BM379" i="8"/>
  <c r="BN379" i="8"/>
  <c r="BO379" i="8"/>
  <c r="BG380" i="8"/>
  <c r="BH380" i="8"/>
  <c r="BI380" i="8"/>
  <c r="BJ380" i="8"/>
  <c r="BK380" i="8"/>
  <c r="BL380" i="8"/>
  <c r="BM380" i="8"/>
  <c r="BN380" i="8"/>
  <c r="BO380" i="8"/>
  <c r="BG381" i="8"/>
  <c r="BH381" i="8"/>
  <c r="BI381" i="8"/>
  <c r="BJ381" i="8"/>
  <c r="BK381" i="8"/>
  <c r="BL381" i="8"/>
  <c r="BM381" i="8"/>
  <c r="BN381" i="8"/>
  <c r="BO381" i="8"/>
  <c r="BG382" i="8"/>
  <c r="BH382" i="8"/>
  <c r="BI382" i="8"/>
  <c r="BJ382" i="8"/>
  <c r="BK382" i="8"/>
  <c r="BL382" i="8"/>
  <c r="BM382" i="8"/>
  <c r="BN382" i="8"/>
  <c r="BO382" i="8"/>
  <c r="BG383" i="8"/>
  <c r="BH383" i="8"/>
  <c r="BI383" i="8"/>
  <c r="BJ383" i="8"/>
  <c r="BK383" i="8"/>
  <c r="BL383" i="8"/>
  <c r="BM383" i="8"/>
  <c r="BN383" i="8"/>
  <c r="BO383" i="8"/>
  <c r="BG384" i="8"/>
  <c r="BH384" i="8"/>
  <c r="BI384" i="8"/>
  <c r="BJ384" i="8"/>
  <c r="BK384" i="8"/>
  <c r="BL384" i="8"/>
  <c r="BM384" i="8"/>
  <c r="BN384" i="8"/>
  <c r="BO384" i="8"/>
  <c r="BG385" i="8"/>
  <c r="BH385" i="8"/>
  <c r="BI385" i="8"/>
  <c r="BJ385" i="8"/>
  <c r="BK385" i="8"/>
  <c r="BL385" i="8"/>
  <c r="BM385" i="8"/>
  <c r="BN385" i="8"/>
  <c r="BO385" i="8"/>
  <c r="BG386" i="8"/>
  <c r="BH386" i="8"/>
  <c r="BI386" i="8"/>
  <c r="BJ386" i="8"/>
  <c r="BK386" i="8"/>
  <c r="BL386" i="8"/>
  <c r="BM386" i="8"/>
  <c r="BN386" i="8"/>
  <c r="BO386" i="8"/>
  <c r="BG387" i="8"/>
  <c r="BH387" i="8"/>
  <c r="BI387" i="8"/>
  <c r="BJ387" i="8"/>
  <c r="BK387" i="8"/>
  <c r="BL387" i="8"/>
  <c r="BM387" i="8"/>
  <c r="BN387" i="8"/>
  <c r="BO387" i="8"/>
  <c r="BG388" i="8"/>
  <c r="BH388" i="8"/>
  <c r="BI388" i="8"/>
  <c r="BJ388" i="8"/>
  <c r="BK388" i="8"/>
  <c r="BL388" i="8"/>
  <c r="BM388" i="8"/>
  <c r="BN388" i="8"/>
  <c r="BO388" i="8"/>
  <c r="BG389" i="8"/>
  <c r="BH389" i="8"/>
  <c r="BI389" i="8"/>
  <c r="BJ389" i="8"/>
  <c r="BK389" i="8"/>
  <c r="BL389" i="8"/>
  <c r="BM389" i="8"/>
  <c r="BN389" i="8"/>
  <c r="BO389" i="8"/>
  <c r="BG390" i="8"/>
  <c r="BH390" i="8"/>
  <c r="BI390" i="8"/>
  <c r="BJ390" i="8"/>
  <c r="BK390" i="8"/>
  <c r="BL390" i="8"/>
  <c r="BM390" i="8"/>
  <c r="BN390" i="8"/>
  <c r="BO390" i="8"/>
  <c r="BG391" i="8"/>
  <c r="BH391" i="8"/>
  <c r="BI391" i="8"/>
  <c r="BJ391" i="8"/>
  <c r="BK391" i="8"/>
  <c r="BL391" i="8"/>
  <c r="BM391" i="8"/>
  <c r="BN391" i="8"/>
  <c r="BO391" i="8"/>
  <c r="BG392" i="8"/>
  <c r="BH392" i="8"/>
  <c r="BI392" i="8"/>
  <c r="BJ392" i="8"/>
  <c r="BK392" i="8"/>
  <c r="BL392" i="8"/>
  <c r="BM392" i="8"/>
  <c r="BN392" i="8"/>
  <c r="BO392" i="8"/>
  <c r="BG393" i="8"/>
  <c r="BH393" i="8"/>
  <c r="BI393" i="8"/>
  <c r="BJ393" i="8"/>
  <c r="BK393" i="8"/>
  <c r="BL393" i="8"/>
  <c r="BM393" i="8"/>
  <c r="BN393" i="8"/>
  <c r="BO393" i="8"/>
  <c r="BG394" i="8"/>
  <c r="BH394" i="8"/>
  <c r="BI394" i="8"/>
  <c r="BJ394" i="8"/>
  <c r="BK394" i="8"/>
  <c r="BL394" i="8"/>
  <c r="BM394" i="8"/>
  <c r="BN394" i="8"/>
  <c r="BO394" i="8"/>
  <c r="BG395" i="8"/>
  <c r="BH395" i="8"/>
  <c r="BI395" i="8"/>
  <c r="BJ395" i="8"/>
  <c r="BK395" i="8"/>
  <c r="BL395" i="8"/>
  <c r="BM395" i="8"/>
  <c r="BN395" i="8"/>
  <c r="BO395" i="8"/>
  <c r="BG396" i="8"/>
  <c r="BH396" i="8"/>
  <c r="BI396" i="8"/>
  <c r="BJ396" i="8"/>
  <c r="BK396" i="8"/>
  <c r="BL396" i="8"/>
  <c r="BM396" i="8"/>
  <c r="BN396" i="8"/>
  <c r="BO396" i="8"/>
  <c r="BG397" i="8"/>
  <c r="BH397" i="8"/>
  <c r="BI397" i="8"/>
  <c r="BJ397" i="8"/>
  <c r="BK397" i="8"/>
  <c r="BL397" i="8"/>
  <c r="BM397" i="8"/>
  <c r="BN397" i="8"/>
  <c r="BO397" i="8"/>
  <c r="BG398" i="8"/>
  <c r="BH398" i="8"/>
  <c r="BI398" i="8"/>
  <c r="BJ398" i="8"/>
  <c r="BK398" i="8"/>
  <c r="BL398" i="8"/>
  <c r="BM398" i="8"/>
  <c r="BN398" i="8"/>
  <c r="BO398" i="8"/>
  <c r="BG399" i="8"/>
  <c r="BH399" i="8"/>
  <c r="BI399" i="8"/>
  <c r="BJ399" i="8"/>
  <c r="BK399" i="8"/>
  <c r="BL399" i="8"/>
  <c r="BM399" i="8"/>
  <c r="BN399" i="8"/>
  <c r="BO399" i="8"/>
  <c r="BG400" i="8"/>
  <c r="BH400" i="8"/>
  <c r="BI400" i="8"/>
  <c r="BJ400" i="8"/>
  <c r="BK400" i="8"/>
  <c r="BL400" i="8"/>
  <c r="BM400" i="8"/>
  <c r="BN400" i="8"/>
  <c r="BO400" i="8"/>
  <c r="BG401" i="8"/>
  <c r="BH401" i="8"/>
  <c r="BI401" i="8"/>
  <c r="BJ401" i="8"/>
  <c r="BK401" i="8"/>
  <c r="BL401" i="8"/>
  <c r="BM401" i="8"/>
  <c r="BN401" i="8"/>
  <c r="BO401" i="8"/>
  <c r="BG402" i="8"/>
  <c r="BH402" i="8"/>
  <c r="BI402" i="8"/>
  <c r="BJ402" i="8"/>
  <c r="BK402" i="8"/>
  <c r="BL402" i="8"/>
  <c r="BM402" i="8"/>
  <c r="BN402" i="8"/>
  <c r="BO402" i="8"/>
  <c r="BG403" i="8"/>
  <c r="BH403" i="8"/>
  <c r="BI403" i="8"/>
  <c r="BJ403" i="8"/>
  <c r="BK403" i="8"/>
  <c r="BL403" i="8"/>
  <c r="BM403" i="8"/>
  <c r="BN403" i="8"/>
  <c r="BO403" i="8"/>
  <c r="BG404" i="8"/>
  <c r="BH404" i="8"/>
  <c r="BI404" i="8"/>
  <c r="BJ404" i="8"/>
  <c r="BK404" i="8"/>
  <c r="BL404" i="8"/>
  <c r="BM404" i="8"/>
  <c r="BN404" i="8"/>
  <c r="BO404" i="8"/>
  <c r="BG405" i="8"/>
  <c r="BH405" i="8"/>
  <c r="BI405" i="8"/>
  <c r="BJ405" i="8"/>
  <c r="BK405" i="8"/>
  <c r="BL405" i="8"/>
  <c r="BM405" i="8"/>
  <c r="BN405" i="8"/>
  <c r="BO405" i="8"/>
  <c r="BG406" i="8"/>
  <c r="BH406" i="8"/>
  <c r="BI406" i="8"/>
  <c r="BJ406" i="8"/>
  <c r="BK406" i="8"/>
  <c r="BL406" i="8"/>
  <c r="BM406" i="8"/>
  <c r="BN406" i="8"/>
  <c r="BO406" i="8"/>
  <c r="BG407" i="8"/>
  <c r="BH407" i="8"/>
  <c r="BI407" i="8"/>
  <c r="BJ407" i="8"/>
  <c r="BK407" i="8"/>
  <c r="BL407" i="8"/>
  <c r="BM407" i="8"/>
  <c r="BN407" i="8"/>
  <c r="BO407" i="8"/>
  <c r="BG408" i="8"/>
  <c r="BH408" i="8"/>
  <c r="BI408" i="8"/>
  <c r="BJ408" i="8"/>
  <c r="BK408" i="8"/>
  <c r="BL408" i="8"/>
  <c r="BM408" i="8"/>
  <c r="BN408" i="8"/>
  <c r="BO408" i="8"/>
  <c r="BG409" i="8"/>
  <c r="BH409" i="8"/>
  <c r="BI409" i="8"/>
  <c r="BJ409" i="8"/>
  <c r="BK409" i="8"/>
  <c r="BL409" i="8"/>
  <c r="BM409" i="8"/>
  <c r="BN409" i="8"/>
  <c r="BO409" i="8"/>
  <c r="BG410" i="8"/>
  <c r="BH410" i="8"/>
  <c r="BI410" i="8"/>
  <c r="BJ410" i="8"/>
  <c r="BK410" i="8"/>
  <c r="BL410" i="8"/>
  <c r="BM410" i="8"/>
  <c r="BN410" i="8"/>
  <c r="BO410" i="8"/>
  <c r="BG411" i="8"/>
  <c r="BH411" i="8"/>
  <c r="BI411" i="8"/>
  <c r="BJ411" i="8"/>
  <c r="BK411" i="8"/>
  <c r="BL411" i="8"/>
  <c r="BM411" i="8"/>
  <c r="BN411" i="8"/>
  <c r="BO411" i="8"/>
  <c r="BG412" i="8"/>
  <c r="BH412" i="8"/>
  <c r="BI412" i="8"/>
  <c r="BJ412" i="8"/>
  <c r="BK412" i="8"/>
  <c r="BL412" i="8"/>
  <c r="BM412" i="8"/>
  <c r="BN412" i="8"/>
  <c r="BO412" i="8"/>
  <c r="BG413" i="8"/>
  <c r="BH413" i="8"/>
  <c r="BI413" i="8"/>
  <c r="BJ413" i="8"/>
  <c r="BK413" i="8"/>
  <c r="BL413" i="8"/>
  <c r="BM413" i="8"/>
  <c r="BN413" i="8"/>
  <c r="BO413" i="8"/>
  <c r="BG414" i="8"/>
  <c r="BH414" i="8"/>
  <c r="BI414" i="8"/>
  <c r="BJ414" i="8"/>
  <c r="BK414" i="8"/>
  <c r="BL414" i="8"/>
  <c r="BM414" i="8"/>
  <c r="BN414" i="8"/>
  <c r="BO414" i="8"/>
  <c r="BG415" i="8"/>
  <c r="BH415" i="8"/>
  <c r="BI415" i="8"/>
  <c r="BJ415" i="8"/>
  <c r="BK415" i="8"/>
  <c r="BL415" i="8"/>
  <c r="BM415" i="8"/>
  <c r="BN415" i="8"/>
  <c r="BO415" i="8"/>
  <c r="BG416" i="8"/>
  <c r="BH416" i="8"/>
  <c r="BI416" i="8"/>
  <c r="BJ416" i="8"/>
  <c r="BK416" i="8"/>
  <c r="BL416" i="8"/>
  <c r="BM416" i="8"/>
  <c r="BN416" i="8"/>
  <c r="BO416" i="8"/>
  <c r="BG417" i="8"/>
  <c r="BH417" i="8"/>
  <c r="BI417" i="8"/>
  <c r="BJ417" i="8"/>
  <c r="BK417" i="8"/>
  <c r="BL417" i="8"/>
  <c r="BM417" i="8"/>
  <c r="BN417" i="8"/>
  <c r="BO417" i="8"/>
  <c r="BG418" i="8"/>
  <c r="BH418" i="8"/>
  <c r="BI418" i="8"/>
  <c r="BJ418" i="8"/>
  <c r="BK418" i="8"/>
  <c r="BL418" i="8"/>
  <c r="BM418" i="8"/>
  <c r="BN418" i="8"/>
  <c r="BO418" i="8"/>
  <c r="BG419" i="8"/>
  <c r="BH419" i="8"/>
  <c r="BI419" i="8"/>
  <c r="BJ419" i="8"/>
  <c r="BK419" i="8"/>
  <c r="BL419" i="8"/>
  <c r="BM419" i="8"/>
  <c r="BN419" i="8"/>
  <c r="BO419" i="8"/>
  <c r="BG420" i="8"/>
  <c r="BH420" i="8"/>
  <c r="BI420" i="8"/>
  <c r="BJ420" i="8"/>
  <c r="BK420" i="8"/>
  <c r="BL420" i="8"/>
  <c r="BM420" i="8"/>
  <c r="BN420" i="8"/>
  <c r="BO420" i="8"/>
  <c r="BG421" i="8"/>
  <c r="BH421" i="8"/>
  <c r="BI421" i="8"/>
  <c r="BJ421" i="8"/>
  <c r="BK421" i="8"/>
  <c r="BL421" i="8"/>
  <c r="BM421" i="8"/>
  <c r="BN421" i="8"/>
  <c r="BO421" i="8"/>
  <c r="BG422" i="8"/>
  <c r="BH422" i="8"/>
  <c r="BI422" i="8"/>
  <c r="BJ422" i="8"/>
  <c r="BK422" i="8"/>
  <c r="BL422" i="8"/>
  <c r="BM422" i="8"/>
  <c r="BN422" i="8"/>
  <c r="BO422" i="8"/>
  <c r="BG423" i="8"/>
  <c r="BH423" i="8"/>
  <c r="BI423" i="8"/>
  <c r="BJ423" i="8"/>
  <c r="BK423" i="8"/>
  <c r="BL423" i="8"/>
  <c r="BM423" i="8"/>
  <c r="BN423" i="8"/>
  <c r="BO423" i="8"/>
  <c r="BG424" i="8"/>
  <c r="BH424" i="8"/>
  <c r="BI424" i="8"/>
  <c r="BJ424" i="8"/>
  <c r="BK424" i="8"/>
  <c r="BL424" i="8"/>
  <c r="BM424" i="8"/>
  <c r="BN424" i="8"/>
  <c r="BO424" i="8"/>
  <c r="BG425" i="8"/>
  <c r="BH425" i="8"/>
  <c r="BI425" i="8"/>
  <c r="BJ425" i="8"/>
  <c r="BK425" i="8"/>
  <c r="BL425" i="8"/>
  <c r="BM425" i="8"/>
  <c r="BN425" i="8"/>
  <c r="BO425" i="8"/>
  <c r="BG426" i="8"/>
  <c r="BH426" i="8"/>
  <c r="BI426" i="8"/>
  <c r="BJ426" i="8"/>
  <c r="BK426" i="8"/>
  <c r="BL426" i="8"/>
  <c r="BM426" i="8"/>
  <c r="BN426" i="8"/>
  <c r="BO426" i="8"/>
  <c r="BG427" i="8"/>
  <c r="BH427" i="8"/>
  <c r="BI427" i="8"/>
  <c r="BJ427" i="8"/>
  <c r="BK427" i="8"/>
  <c r="BL427" i="8"/>
  <c r="BM427" i="8"/>
  <c r="BN427" i="8"/>
  <c r="BO427" i="8"/>
  <c r="BG428" i="8"/>
  <c r="BH428" i="8"/>
  <c r="BI428" i="8"/>
  <c r="BJ428" i="8"/>
  <c r="BK428" i="8"/>
  <c r="BL428" i="8"/>
  <c r="BM428" i="8"/>
  <c r="BN428" i="8"/>
  <c r="BO428" i="8"/>
  <c r="BG429" i="8"/>
  <c r="BH429" i="8"/>
  <c r="BI429" i="8"/>
  <c r="BJ429" i="8"/>
  <c r="BK429" i="8"/>
  <c r="BL429" i="8"/>
  <c r="BM429" i="8"/>
  <c r="BN429" i="8"/>
  <c r="BO429" i="8"/>
  <c r="BG430" i="8"/>
  <c r="BH430" i="8"/>
  <c r="BI430" i="8"/>
  <c r="BJ430" i="8"/>
  <c r="BK430" i="8"/>
  <c r="BL430" i="8"/>
  <c r="BM430" i="8"/>
  <c r="BN430" i="8"/>
  <c r="BO430" i="8"/>
  <c r="BG431" i="8"/>
  <c r="BH431" i="8"/>
  <c r="BI431" i="8"/>
  <c r="BJ431" i="8"/>
  <c r="BK431" i="8"/>
  <c r="BL431" i="8"/>
  <c r="BM431" i="8"/>
  <c r="BN431" i="8"/>
  <c r="BO431" i="8"/>
  <c r="BG432" i="8"/>
  <c r="BH432" i="8"/>
  <c r="BI432" i="8"/>
  <c r="BJ432" i="8"/>
  <c r="BK432" i="8"/>
  <c r="BL432" i="8"/>
  <c r="BM432" i="8"/>
  <c r="BN432" i="8"/>
  <c r="BO432" i="8"/>
  <c r="BG433" i="8"/>
  <c r="BH433" i="8"/>
  <c r="BI433" i="8"/>
  <c r="BJ433" i="8"/>
  <c r="BK433" i="8"/>
  <c r="BL433" i="8"/>
  <c r="BM433" i="8"/>
  <c r="BN433" i="8"/>
  <c r="BO433" i="8"/>
  <c r="BG434" i="8"/>
  <c r="BH434" i="8"/>
  <c r="BI434" i="8"/>
  <c r="BJ434" i="8"/>
  <c r="BK434" i="8"/>
  <c r="BL434" i="8"/>
  <c r="BM434" i="8"/>
  <c r="BN434" i="8"/>
  <c r="BO434" i="8"/>
  <c r="BG435" i="8"/>
  <c r="BH435" i="8"/>
  <c r="BI435" i="8"/>
  <c r="BJ435" i="8"/>
  <c r="BK435" i="8"/>
  <c r="BL435" i="8"/>
  <c r="BM435" i="8"/>
  <c r="BN435" i="8"/>
  <c r="BO435" i="8"/>
  <c r="BG436" i="8"/>
  <c r="BH436" i="8"/>
  <c r="BI436" i="8"/>
  <c r="BJ436" i="8"/>
  <c r="BK436" i="8"/>
  <c r="BL436" i="8"/>
  <c r="BM436" i="8"/>
  <c r="BN436" i="8"/>
  <c r="BO436" i="8"/>
  <c r="BG437" i="8"/>
  <c r="BH437" i="8"/>
  <c r="BI437" i="8"/>
  <c r="BJ437" i="8"/>
  <c r="BK437" i="8"/>
  <c r="BL437" i="8"/>
  <c r="BM437" i="8"/>
  <c r="BN437" i="8"/>
  <c r="BO437" i="8"/>
  <c r="BG438" i="8"/>
  <c r="BH438" i="8"/>
  <c r="BI438" i="8"/>
  <c r="BJ438" i="8"/>
  <c r="BK438" i="8"/>
  <c r="BL438" i="8"/>
  <c r="BM438" i="8"/>
  <c r="BN438" i="8"/>
  <c r="BO438" i="8"/>
  <c r="BG439" i="8"/>
  <c r="BH439" i="8"/>
  <c r="BI439" i="8"/>
  <c r="BJ439" i="8"/>
  <c r="BK439" i="8"/>
  <c r="BL439" i="8"/>
  <c r="BM439" i="8"/>
  <c r="BN439" i="8"/>
  <c r="BO439" i="8"/>
  <c r="BG440" i="8"/>
  <c r="BH440" i="8"/>
  <c r="BI440" i="8"/>
  <c r="BJ440" i="8"/>
  <c r="BK440" i="8"/>
  <c r="BL440" i="8"/>
  <c r="BM440" i="8"/>
  <c r="BN440" i="8"/>
  <c r="BO440" i="8"/>
  <c r="BG441" i="8"/>
  <c r="BH441" i="8"/>
  <c r="BI441" i="8"/>
  <c r="BJ441" i="8"/>
  <c r="BK441" i="8"/>
  <c r="BL441" i="8"/>
  <c r="BM441" i="8"/>
  <c r="BN441" i="8"/>
  <c r="BO441" i="8"/>
  <c r="BG442" i="8"/>
  <c r="BH442" i="8"/>
  <c r="BI442" i="8"/>
  <c r="BJ442" i="8"/>
  <c r="BK442" i="8"/>
  <c r="BL442" i="8"/>
  <c r="BM442" i="8"/>
  <c r="BN442" i="8"/>
  <c r="BO442" i="8"/>
  <c r="BG443" i="8"/>
  <c r="BH443" i="8"/>
  <c r="BI443" i="8"/>
  <c r="BJ443" i="8"/>
  <c r="BK443" i="8"/>
  <c r="BL443" i="8"/>
  <c r="BM443" i="8"/>
  <c r="BN443" i="8"/>
  <c r="BO443" i="8"/>
  <c r="BG444" i="8"/>
  <c r="BH444" i="8"/>
  <c r="BI444" i="8"/>
  <c r="BJ444" i="8"/>
  <c r="BK444" i="8"/>
  <c r="BL444" i="8"/>
  <c r="BM444" i="8"/>
  <c r="BN444" i="8"/>
  <c r="BO444" i="8"/>
  <c r="BG445" i="8"/>
  <c r="BH445" i="8"/>
  <c r="BI445" i="8"/>
  <c r="BJ445" i="8"/>
  <c r="BK445" i="8"/>
  <c r="BL445" i="8"/>
  <c r="BM445" i="8"/>
  <c r="BN445" i="8"/>
  <c r="BO445" i="8"/>
  <c r="BG446" i="8"/>
  <c r="BH446" i="8"/>
  <c r="BI446" i="8"/>
  <c r="BJ446" i="8"/>
  <c r="BK446" i="8"/>
  <c r="BL446" i="8"/>
  <c r="BM446" i="8"/>
  <c r="BN446" i="8"/>
  <c r="BO446" i="8"/>
  <c r="BG447" i="8"/>
  <c r="BH447" i="8"/>
  <c r="BI447" i="8"/>
  <c r="BJ447" i="8"/>
  <c r="BK447" i="8"/>
  <c r="BL447" i="8"/>
  <c r="BM447" i="8"/>
  <c r="BN447" i="8"/>
  <c r="BO447" i="8"/>
  <c r="BG448" i="8"/>
  <c r="BH448" i="8"/>
  <c r="BI448" i="8"/>
  <c r="BJ448" i="8"/>
  <c r="BK448" i="8"/>
  <c r="BL448" i="8"/>
  <c r="BM448" i="8"/>
  <c r="BN448" i="8"/>
  <c r="BO448" i="8"/>
  <c r="BG449" i="8"/>
  <c r="BH449" i="8"/>
  <c r="BI449" i="8"/>
  <c r="BJ449" i="8"/>
  <c r="BK449" i="8"/>
  <c r="BL449" i="8"/>
  <c r="BM449" i="8"/>
  <c r="BN449" i="8"/>
  <c r="BO449" i="8"/>
  <c r="BG450" i="8"/>
  <c r="BH450" i="8"/>
  <c r="BI450" i="8"/>
  <c r="BJ450" i="8"/>
  <c r="BK450" i="8"/>
  <c r="BL450" i="8"/>
  <c r="BM450" i="8"/>
  <c r="BN450" i="8"/>
  <c r="BO450" i="8"/>
  <c r="BG451" i="8"/>
  <c r="BH451" i="8"/>
  <c r="BI451" i="8"/>
  <c r="BJ451" i="8"/>
  <c r="BK451" i="8"/>
  <c r="BL451" i="8"/>
  <c r="BM451" i="8"/>
  <c r="BN451" i="8"/>
  <c r="BO451" i="8"/>
  <c r="BG452" i="8"/>
  <c r="BH452" i="8"/>
  <c r="BI452" i="8"/>
  <c r="BJ452" i="8"/>
  <c r="BK452" i="8"/>
  <c r="BL452" i="8"/>
  <c r="BM452" i="8"/>
  <c r="BN452" i="8"/>
  <c r="BO452" i="8"/>
  <c r="BG453" i="8"/>
  <c r="BH453" i="8"/>
  <c r="BI453" i="8"/>
  <c r="BJ453" i="8"/>
  <c r="BK453" i="8"/>
  <c r="BL453" i="8"/>
  <c r="BM453" i="8"/>
  <c r="BN453" i="8"/>
  <c r="BO453" i="8"/>
  <c r="BG454" i="8"/>
  <c r="BH454" i="8"/>
  <c r="BI454" i="8"/>
  <c r="BJ454" i="8"/>
  <c r="BK454" i="8"/>
  <c r="BL454" i="8"/>
  <c r="BM454" i="8"/>
  <c r="BN454" i="8"/>
  <c r="BO454" i="8"/>
  <c r="BG455" i="8"/>
  <c r="BH455" i="8"/>
  <c r="BI455" i="8"/>
  <c r="BJ455" i="8"/>
  <c r="BK455" i="8"/>
  <c r="BL455" i="8"/>
  <c r="BM455" i="8"/>
  <c r="BN455" i="8"/>
  <c r="BO455" i="8"/>
  <c r="BG456" i="8"/>
  <c r="BH456" i="8"/>
  <c r="BI456" i="8"/>
  <c r="BJ456" i="8"/>
  <c r="BK456" i="8"/>
  <c r="BL456" i="8"/>
  <c r="BM456" i="8"/>
  <c r="BN456" i="8"/>
  <c r="BO456" i="8"/>
  <c r="BG457" i="8"/>
  <c r="BH457" i="8"/>
  <c r="BI457" i="8"/>
  <c r="BJ457" i="8"/>
  <c r="BK457" i="8"/>
  <c r="BL457" i="8"/>
  <c r="BM457" i="8"/>
  <c r="BN457" i="8"/>
  <c r="BO457" i="8"/>
  <c r="BG458" i="8"/>
  <c r="BH458" i="8"/>
  <c r="BI458" i="8"/>
  <c r="BJ458" i="8"/>
  <c r="BK458" i="8"/>
  <c r="BL458" i="8"/>
  <c r="BM458" i="8"/>
  <c r="BN458" i="8"/>
  <c r="BO458" i="8"/>
  <c r="BG459" i="8"/>
  <c r="BH459" i="8"/>
  <c r="BI459" i="8"/>
  <c r="BJ459" i="8"/>
  <c r="BK459" i="8"/>
  <c r="BL459" i="8"/>
  <c r="BM459" i="8"/>
  <c r="BN459" i="8"/>
  <c r="BO459" i="8"/>
  <c r="BG460" i="8"/>
  <c r="BH460" i="8"/>
  <c r="BI460" i="8"/>
  <c r="BJ460" i="8"/>
  <c r="BK460" i="8"/>
  <c r="BL460" i="8"/>
  <c r="BM460" i="8"/>
  <c r="BN460" i="8"/>
  <c r="BO460" i="8"/>
  <c r="BG461" i="8"/>
  <c r="BH461" i="8"/>
  <c r="BI461" i="8"/>
  <c r="BJ461" i="8"/>
  <c r="BK461" i="8"/>
  <c r="BL461" i="8"/>
  <c r="BM461" i="8"/>
  <c r="BN461" i="8"/>
  <c r="BO461" i="8"/>
  <c r="BG462" i="8"/>
  <c r="BH462" i="8"/>
  <c r="BI462" i="8"/>
  <c r="BJ462" i="8"/>
  <c r="BK462" i="8"/>
  <c r="BL462" i="8"/>
  <c r="BM462" i="8"/>
  <c r="BN462" i="8"/>
  <c r="BO462" i="8"/>
  <c r="BG463" i="8"/>
  <c r="BH463" i="8"/>
  <c r="BI463" i="8"/>
  <c r="BJ463" i="8"/>
  <c r="BK463" i="8"/>
  <c r="BL463" i="8"/>
  <c r="BM463" i="8"/>
  <c r="BN463" i="8"/>
  <c r="BO463" i="8"/>
  <c r="BG464" i="8"/>
  <c r="BH464" i="8"/>
  <c r="BI464" i="8"/>
  <c r="BJ464" i="8"/>
  <c r="BK464" i="8"/>
  <c r="BL464" i="8"/>
  <c r="BM464" i="8"/>
  <c r="BN464" i="8"/>
  <c r="BO464" i="8"/>
  <c r="BG465" i="8"/>
  <c r="BH465" i="8"/>
  <c r="BI465" i="8"/>
  <c r="BJ465" i="8"/>
  <c r="BK465" i="8"/>
  <c r="BL465" i="8"/>
  <c r="BM465" i="8"/>
  <c r="BN465" i="8"/>
  <c r="BO465" i="8"/>
  <c r="BG466" i="8"/>
  <c r="BH466" i="8"/>
  <c r="BI466" i="8"/>
  <c r="BJ466" i="8"/>
  <c r="BK466" i="8"/>
  <c r="BL466" i="8"/>
  <c r="BM466" i="8"/>
  <c r="BN466" i="8"/>
  <c r="BO466" i="8"/>
  <c r="BG467" i="8"/>
  <c r="BH467" i="8"/>
  <c r="BI467" i="8"/>
  <c r="BJ467" i="8"/>
  <c r="BK467" i="8"/>
  <c r="BL467" i="8"/>
  <c r="BM467" i="8"/>
  <c r="BN467" i="8"/>
  <c r="BO467" i="8"/>
  <c r="BG468" i="8"/>
  <c r="BH468" i="8"/>
  <c r="BI468" i="8"/>
  <c r="BJ468" i="8"/>
  <c r="BK468" i="8"/>
  <c r="BL468" i="8"/>
  <c r="BM468" i="8"/>
  <c r="BN468" i="8"/>
  <c r="BO468" i="8"/>
  <c r="BG469" i="8"/>
  <c r="BH469" i="8"/>
  <c r="BI469" i="8"/>
  <c r="BJ469" i="8"/>
  <c r="BK469" i="8"/>
  <c r="BL469" i="8"/>
  <c r="BM469" i="8"/>
  <c r="BN469" i="8"/>
  <c r="BO469" i="8"/>
  <c r="BG470" i="8"/>
  <c r="BH470" i="8"/>
  <c r="BI470" i="8"/>
  <c r="BJ470" i="8"/>
  <c r="BK470" i="8"/>
  <c r="BL470" i="8"/>
  <c r="BM470" i="8"/>
  <c r="BN470" i="8"/>
  <c r="BO470" i="8"/>
  <c r="BG471" i="8"/>
  <c r="BH471" i="8"/>
  <c r="BI471" i="8"/>
  <c r="BJ471" i="8"/>
  <c r="BK471" i="8"/>
  <c r="BL471" i="8"/>
  <c r="BM471" i="8"/>
  <c r="BN471" i="8"/>
  <c r="BO471" i="8"/>
  <c r="BG472" i="8"/>
  <c r="BH472" i="8"/>
  <c r="BI472" i="8"/>
  <c r="BJ472" i="8"/>
  <c r="BK472" i="8"/>
  <c r="BL472" i="8"/>
  <c r="BM472" i="8"/>
  <c r="BN472" i="8"/>
  <c r="BO472" i="8"/>
  <c r="BG473" i="8"/>
  <c r="BH473" i="8"/>
  <c r="BI473" i="8"/>
  <c r="BJ473" i="8"/>
  <c r="BK473" i="8"/>
  <c r="BL473" i="8"/>
  <c r="BM473" i="8"/>
  <c r="BN473" i="8"/>
  <c r="BO473" i="8"/>
  <c r="BG474" i="8"/>
  <c r="BH474" i="8"/>
  <c r="BI474" i="8"/>
  <c r="BJ474" i="8"/>
  <c r="BK474" i="8"/>
  <c r="BL474" i="8"/>
  <c r="BM474" i="8"/>
  <c r="BN474" i="8"/>
  <c r="BO474" i="8"/>
  <c r="BG475" i="8"/>
  <c r="BH475" i="8"/>
  <c r="BI475" i="8"/>
  <c r="BJ475" i="8"/>
  <c r="BK475" i="8"/>
  <c r="BL475" i="8"/>
  <c r="BM475" i="8"/>
  <c r="BN475" i="8"/>
  <c r="BO475" i="8"/>
  <c r="BG476" i="8"/>
  <c r="BH476" i="8"/>
  <c r="BI476" i="8"/>
  <c r="BJ476" i="8"/>
  <c r="BK476" i="8"/>
  <c r="BL476" i="8"/>
  <c r="BM476" i="8"/>
  <c r="BN476" i="8"/>
  <c r="BO476" i="8"/>
  <c r="BG477" i="8"/>
  <c r="BH477" i="8"/>
  <c r="BI477" i="8"/>
  <c r="BJ477" i="8"/>
  <c r="BK477" i="8"/>
  <c r="BL477" i="8"/>
  <c r="BM477" i="8"/>
  <c r="BN477" i="8"/>
  <c r="BO477" i="8"/>
  <c r="BG478" i="8"/>
  <c r="BH478" i="8"/>
  <c r="BI478" i="8"/>
  <c r="BJ478" i="8"/>
  <c r="BK478" i="8"/>
  <c r="BL478" i="8"/>
  <c r="BM478" i="8"/>
  <c r="BN478" i="8"/>
  <c r="BO478" i="8"/>
  <c r="BG479" i="8"/>
  <c r="BH479" i="8"/>
  <c r="BI479" i="8"/>
  <c r="BJ479" i="8"/>
  <c r="BK479" i="8"/>
  <c r="BL479" i="8"/>
  <c r="BM479" i="8"/>
  <c r="BN479" i="8"/>
  <c r="BO479" i="8"/>
  <c r="BG480" i="8"/>
  <c r="BH480" i="8"/>
  <c r="BI480" i="8"/>
  <c r="BJ480" i="8"/>
  <c r="BK480" i="8"/>
  <c r="BL480" i="8"/>
  <c r="BM480" i="8"/>
  <c r="BN480" i="8"/>
  <c r="BO480" i="8"/>
  <c r="BG481" i="8"/>
  <c r="BH481" i="8"/>
  <c r="BI481" i="8"/>
  <c r="BJ481" i="8"/>
  <c r="BK481" i="8"/>
  <c r="BL481" i="8"/>
  <c r="BM481" i="8"/>
  <c r="BN481" i="8"/>
  <c r="BO481" i="8"/>
  <c r="BG482" i="8"/>
  <c r="BH482" i="8"/>
  <c r="BI482" i="8"/>
  <c r="BJ482" i="8"/>
  <c r="BK482" i="8"/>
  <c r="BL482" i="8"/>
  <c r="BM482" i="8"/>
  <c r="BN482" i="8"/>
  <c r="BO482" i="8"/>
  <c r="BG483" i="8"/>
  <c r="BH483" i="8"/>
  <c r="BI483" i="8"/>
  <c r="BJ483" i="8"/>
  <c r="BK483" i="8"/>
  <c r="BL483" i="8"/>
  <c r="BM483" i="8"/>
  <c r="BN483" i="8"/>
  <c r="BO483" i="8"/>
  <c r="BG484" i="8"/>
  <c r="BH484" i="8"/>
  <c r="BI484" i="8"/>
  <c r="BJ484" i="8"/>
  <c r="BK484" i="8"/>
  <c r="BL484" i="8"/>
  <c r="BM484" i="8"/>
  <c r="BN484" i="8"/>
  <c r="BO484" i="8"/>
  <c r="BG485" i="8"/>
  <c r="BH485" i="8"/>
  <c r="BI485" i="8"/>
  <c r="BJ485" i="8"/>
  <c r="BK485" i="8"/>
  <c r="BL485" i="8"/>
  <c r="BM485" i="8"/>
  <c r="BN485" i="8"/>
  <c r="BO485" i="8"/>
  <c r="BG486" i="8"/>
  <c r="BH486" i="8"/>
  <c r="BI486" i="8"/>
  <c r="BJ486" i="8"/>
  <c r="BK486" i="8"/>
  <c r="BL486" i="8"/>
  <c r="BM486" i="8"/>
  <c r="BN486" i="8"/>
  <c r="BO486" i="8"/>
  <c r="BG487" i="8"/>
  <c r="BH487" i="8"/>
  <c r="BI487" i="8"/>
  <c r="BJ487" i="8"/>
  <c r="BK487" i="8"/>
  <c r="BL487" i="8"/>
  <c r="BM487" i="8"/>
  <c r="BN487" i="8"/>
  <c r="BO487" i="8"/>
  <c r="BG488" i="8"/>
  <c r="BH488" i="8"/>
  <c r="BI488" i="8"/>
  <c r="BJ488" i="8"/>
  <c r="BK488" i="8"/>
  <c r="BL488" i="8"/>
  <c r="BM488" i="8"/>
  <c r="BN488" i="8"/>
  <c r="BO488" i="8"/>
  <c r="BG489" i="8"/>
  <c r="BH489" i="8"/>
  <c r="BI489" i="8"/>
  <c r="BJ489" i="8"/>
  <c r="BK489" i="8"/>
  <c r="BL489" i="8"/>
  <c r="BM489" i="8"/>
  <c r="BN489" i="8"/>
  <c r="BO489" i="8"/>
  <c r="BG490" i="8"/>
  <c r="BH490" i="8"/>
  <c r="BI490" i="8"/>
  <c r="BJ490" i="8"/>
  <c r="BK490" i="8"/>
  <c r="BL490" i="8"/>
  <c r="BM490" i="8"/>
  <c r="BN490" i="8"/>
  <c r="BO490" i="8"/>
  <c r="BG491" i="8"/>
  <c r="BH491" i="8"/>
  <c r="BI491" i="8"/>
  <c r="BJ491" i="8"/>
  <c r="BK491" i="8"/>
  <c r="BL491" i="8"/>
  <c r="BM491" i="8"/>
  <c r="BN491" i="8"/>
  <c r="BO491" i="8"/>
  <c r="BG492" i="8"/>
  <c r="BH492" i="8"/>
  <c r="BI492" i="8"/>
  <c r="BJ492" i="8"/>
  <c r="BK492" i="8"/>
  <c r="BL492" i="8"/>
  <c r="BM492" i="8"/>
  <c r="BN492" i="8"/>
  <c r="BO492" i="8"/>
  <c r="BG493" i="8"/>
  <c r="BH493" i="8"/>
  <c r="BI493" i="8"/>
  <c r="BJ493" i="8"/>
  <c r="BK493" i="8"/>
  <c r="BL493" i="8"/>
  <c r="BM493" i="8"/>
  <c r="BN493" i="8"/>
  <c r="BO493" i="8"/>
  <c r="BG494" i="8"/>
  <c r="BH494" i="8"/>
  <c r="BI494" i="8"/>
  <c r="BJ494" i="8"/>
  <c r="BK494" i="8"/>
  <c r="BL494" i="8"/>
  <c r="BM494" i="8"/>
  <c r="BN494" i="8"/>
  <c r="BO494" i="8"/>
  <c r="BG495" i="8"/>
  <c r="BH495" i="8"/>
  <c r="BI495" i="8"/>
  <c r="BJ495" i="8"/>
  <c r="BK495" i="8"/>
  <c r="BL495" i="8"/>
  <c r="BM495" i="8"/>
  <c r="BN495" i="8"/>
  <c r="BO495" i="8"/>
  <c r="BG496" i="8"/>
  <c r="BH496" i="8"/>
  <c r="BI496" i="8"/>
  <c r="BJ496" i="8"/>
  <c r="BK496" i="8"/>
  <c r="BL496" i="8"/>
  <c r="BM496" i="8"/>
  <c r="BN496" i="8"/>
  <c r="BO496" i="8"/>
  <c r="BG497" i="8"/>
  <c r="BH497" i="8"/>
  <c r="BI497" i="8"/>
  <c r="BJ497" i="8"/>
  <c r="BK497" i="8"/>
  <c r="BL497" i="8"/>
  <c r="BM497" i="8"/>
  <c r="BN497" i="8"/>
  <c r="BO497" i="8"/>
  <c r="BG498" i="8"/>
  <c r="BH498" i="8"/>
  <c r="BI498" i="8"/>
  <c r="BJ498" i="8"/>
  <c r="BK498" i="8"/>
  <c r="BL498" i="8"/>
  <c r="BM498" i="8"/>
  <c r="BN498" i="8"/>
  <c r="BO498" i="8"/>
  <c r="BG499" i="8"/>
  <c r="BH499" i="8"/>
  <c r="BI499" i="8"/>
  <c r="BJ499" i="8"/>
  <c r="BK499" i="8"/>
  <c r="BL499" i="8"/>
  <c r="BM499" i="8"/>
  <c r="BN499" i="8"/>
  <c r="BO499" i="8"/>
  <c r="BG500" i="8"/>
  <c r="BH500" i="8"/>
  <c r="BI500" i="8"/>
  <c r="BJ500" i="8"/>
  <c r="BK500" i="8"/>
  <c r="BL500" i="8"/>
  <c r="BM500" i="8"/>
  <c r="BN500" i="8"/>
  <c r="BO500" i="8"/>
  <c r="BG501" i="8"/>
  <c r="BH501" i="8"/>
  <c r="BI501" i="8"/>
  <c r="BJ501" i="8"/>
  <c r="BK501" i="8"/>
  <c r="BL501" i="8"/>
  <c r="BM501" i="8"/>
  <c r="BN501" i="8"/>
  <c r="BO501" i="8"/>
  <c r="BG502" i="8"/>
  <c r="BH502" i="8"/>
  <c r="BI502" i="8"/>
  <c r="BJ502" i="8"/>
  <c r="BK502" i="8"/>
  <c r="BL502" i="8"/>
  <c r="BM502" i="8"/>
  <c r="BN502" i="8"/>
  <c r="BO502" i="8"/>
  <c r="BG503" i="8"/>
  <c r="BH503" i="8"/>
  <c r="BI503" i="8"/>
  <c r="BJ503" i="8"/>
  <c r="BK503" i="8"/>
  <c r="BL503" i="8"/>
  <c r="BM503" i="8"/>
  <c r="BN503" i="8"/>
  <c r="BO503" i="8"/>
  <c r="BG504" i="8"/>
  <c r="BH504" i="8"/>
  <c r="BI504" i="8"/>
  <c r="BJ504" i="8"/>
  <c r="BK504" i="8"/>
  <c r="BL504" i="8"/>
  <c r="BM504" i="8"/>
  <c r="BN504" i="8"/>
  <c r="BO504" i="8"/>
  <c r="BG505" i="8"/>
  <c r="BH505" i="8"/>
  <c r="BI505" i="8"/>
  <c r="BJ505" i="8"/>
  <c r="BK505" i="8"/>
  <c r="BL505" i="8"/>
  <c r="BM505" i="8"/>
  <c r="BN505" i="8"/>
  <c r="BO505" i="8"/>
  <c r="BG506" i="8"/>
  <c r="BH506" i="8"/>
  <c r="BI506" i="8"/>
  <c r="BJ506" i="8"/>
  <c r="BK506" i="8"/>
  <c r="BL506" i="8"/>
  <c r="BM506" i="8"/>
  <c r="BN506" i="8"/>
  <c r="BO506" i="8"/>
  <c r="BG507" i="8"/>
  <c r="BH507" i="8"/>
  <c r="BI507" i="8"/>
  <c r="BJ507" i="8"/>
  <c r="BK507" i="8"/>
  <c r="BL507" i="8"/>
  <c r="BM507" i="8"/>
  <c r="BN507" i="8"/>
  <c r="BO507" i="8"/>
  <c r="BG508" i="8"/>
  <c r="BH508" i="8"/>
  <c r="BI508" i="8"/>
  <c r="BJ508" i="8"/>
  <c r="BK508" i="8"/>
  <c r="BL508" i="8"/>
  <c r="BM508" i="8"/>
  <c r="BN508" i="8"/>
  <c r="BO508" i="8"/>
  <c r="BG509" i="8"/>
  <c r="BH509" i="8"/>
  <c r="BI509" i="8"/>
  <c r="BJ509" i="8"/>
  <c r="BK509" i="8"/>
  <c r="BL509" i="8"/>
  <c r="BM509" i="8"/>
  <c r="BN509" i="8"/>
  <c r="BO509" i="8"/>
  <c r="BG510" i="8"/>
  <c r="BH510" i="8"/>
  <c r="BI510" i="8"/>
  <c r="BJ510" i="8"/>
  <c r="BK510" i="8"/>
  <c r="BL510" i="8"/>
  <c r="BM510" i="8"/>
  <c r="BN510" i="8"/>
  <c r="BO510" i="8"/>
  <c r="BG511" i="8"/>
  <c r="BH511" i="8"/>
  <c r="BI511" i="8"/>
  <c r="BJ511" i="8"/>
  <c r="BK511" i="8"/>
  <c r="BL511" i="8"/>
  <c r="BM511" i="8"/>
  <c r="BN511" i="8"/>
  <c r="BO511" i="8"/>
  <c r="BG512" i="8"/>
  <c r="BH512" i="8"/>
  <c r="BI512" i="8"/>
  <c r="BJ512" i="8"/>
  <c r="BK512" i="8"/>
  <c r="BL512" i="8"/>
  <c r="BM512" i="8"/>
  <c r="BN512" i="8"/>
  <c r="BO512" i="8"/>
  <c r="BG513" i="8"/>
  <c r="BH513" i="8"/>
  <c r="BI513" i="8"/>
  <c r="BJ513" i="8"/>
  <c r="BK513" i="8"/>
  <c r="BL513" i="8"/>
  <c r="BM513" i="8"/>
  <c r="BN513" i="8"/>
  <c r="BO513" i="8"/>
  <c r="BG514" i="8"/>
  <c r="BH514" i="8"/>
  <c r="BI514" i="8"/>
  <c r="BJ514" i="8"/>
  <c r="BK514" i="8"/>
  <c r="BL514" i="8"/>
  <c r="BM514" i="8"/>
  <c r="BN514" i="8"/>
  <c r="BO514" i="8"/>
  <c r="BG515" i="8"/>
  <c r="BH515" i="8"/>
  <c r="BI515" i="8"/>
  <c r="BJ515" i="8"/>
  <c r="BK515" i="8"/>
  <c r="BL515" i="8"/>
  <c r="BM515" i="8"/>
  <c r="BN515" i="8"/>
  <c r="BO515" i="8"/>
  <c r="BG516" i="8"/>
  <c r="BH516" i="8"/>
  <c r="BI516" i="8"/>
  <c r="BJ516" i="8"/>
  <c r="BK516" i="8"/>
  <c r="BL516" i="8"/>
  <c r="BM516" i="8"/>
  <c r="BN516" i="8"/>
  <c r="BO516" i="8"/>
  <c r="BG517" i="8"/>
  <c r="BH517" i="8"/>
  <c r="BI517" i="8"/>
  <c r="BJ517" i="8"/>
  <c r="BK517" i="8"/>
  <c r="BL517" i="8"/>
  <c r="BM517" i="8"/>
  <c r="BN517" i="8"/>
  <c r="BO517" i="8"/>
  <c r="BG518" i="8"/>
  <c r="BH518" i="8"/>
  <c r="BI518" i="8"/>
  <c r="BJ518" i="8"/>
  <c r="BK518" i="8"/>
  <c r="BL518" i="8"/>
  <c r="BM518" i="8"/>
  <c r="BN518" i="8"/>
  <c r="BO518" i="8"/>
  <c r="BG519" i="8"/>
  <c r="BH519" i="8"/>
  <c r="BI519" i="8"/>
  <c r="BJ519" i="8"/>
  <c r="BK519" i="8"/>
  <c r="BL519" i="8"/>
  <c r="BM519" i="8"/>
  <c r="BN519" i="8"/>
  <c r="BO519" i="8"/>
  <c r="BG520" i="8"/>
  <c r="BH520" i="8"/>
  <c r="BI520" i="8"/>
  <c r="BJ520" i="8"/>
  <c r="BK520" i="8"/>
  <c r="BL520" i="8"/>
  <c r="BM520" i="8"/>
  <c r="BN520" i="8"/>
  <c r="BO520" i="8"/>
  <c r="BG521" i="8"/>
  <c r="BH521" i="8"/>
  <c r="BI521" i="8"/>
  <c r="BJ521" i="8"/>
  <c r="BK521" i="8"/>
  <c r="BL521" i="8"/>
  <c r="BM521" i="8"/>
  <c r="BN521" i="8"/>
  <c r="BO521" i="8"/>
  <c r="BG522" i="8"/>
  <c r="BH522" i="8"/>
  <c r="BI522" i="8"/>
  <c r="BJ522" i="8"/>
  <c r="BK522" i="8"/>
  <c r="BL522" i="8"/>
  <c r="BM522" i="8"/>
  <c r="BN522" i="8"/>
  <c r="BO522" i="8"/>
  <c r="BG523" i="8"/>
  <c r="BH523" i="8"/>
  <c r="BI523" i="8"/>
  <c r="BJ523" i="8"/>
  <c r="BK523" i="8"/>
  <c r="BL523" i="8"/>
  <c r="BM523" i="8"/>
  <c r="BN523" i="8"/>
  <c r="BO523" i="8"/>
  <c r="BG524" i="8"/>
  <c r="BH524" i="8"/>
  <c r="BI524" i="8"/>
  <c r="BJ524" i="8"/>
  <c r="BK524" i="8"/>
  <c r="BL524" i="8"/>
  <c r="BM524" i="8"/>
  <c r="BN524" i="8"/>
  <c r="BO524" i="8"/>
  <c r="BG525" i="8"/>
  <c r="BH525" i="8"/>
  <c r="BI525" i="8"/>
  <c r="BJ525" i="8"/>
  <c r="BK525" i="8"/>
  <c r="BL525" i="8"/>
  <c r="BM525" i="8"/>
  <c r="BN525" i="8"/>
  <c r="BO525" i="8"/>
  <c r="BG526" i="8"/>
  <c r="BH526" i="8"/>
  <c r="BI526" i="8"/>
  <c r="BJ526" i="8"/>
  <c r="BK526" i="8"/>
  <c r="BL526" i="8"/>
  <c r="BM526" i="8"/>
  <c r="BN526" i="8"/>
  <c r="BO526" i="8"/>
  <c r="BG527" i="8"/>
  <c r="BH527" i="8"/>
  <c r="BI527" i="8"/>
  <c r="BJ527" i="8"/>
  <c r="BK527" i="8"/>
  <c r="BL527" i="8"/>
  <c r="BM527" i="8"/>
  <c r="BN527" i="8"/>
  <c r="BO527" i="8"/>
  <c r="BG528" i="8"/>
  <c r="BH528" i="8"/>
  <c r="BI528" i="8"/>
  <c r="BJ528" i="8"/>
  <c r="BK528" i="8"/>
  <c r="BL528" i="8"/>
  <c r="BM528" i="8"/>
  <c r="BN528" i="8"/>
  <c r="BO528" i="8"/>
  <c r="BG529" i="8"/>
  <c r="BH529" i="8"/>
  <c r="BI529" i="8"/>
  <c r="BJ529" i="8"/>
  <c r="BK529" i="8"/>
  <c r="BL529" i="8"/>
  <c r="BM529" i="8"/>
  <c r="BN529" i="8"/>
  <c r="BO529" i="8"/>
  <c r="BG530" i="8"/>
  <c r="BH530" i="8"/>
  <c r="BI530" i="8"/>
  <c r="BJ530" i="8"/>
  <c r="BK530" i="8"/>
  <c r="BL530" i="8"/>
  <c r="BM530" i="8"/>
  <c r="BN530" i="8"/>
  <c r="BO530" i="8"/>
  <c r="BG531" i="8"/>
  <c r="BH531" i="8"/>
  <c r="BI531" i="8"/>
  <c r="BJ531" i="8"/>
  <c r="BK531" i="8"/>
  <c r="BL531" i="8"/>
  <c r="BM531" i="8"/>
  <c r="BN531" i="8"/>
  <c r="BO531" i="8"/>
  <c r="BG532" i="8"/>
  <c r="BH532" i="8"/>
  <c r="BI532" i="8"/>
  <c r="BJ532" i="8"/>
  <c r="BK532" i="8"/>
  <c r="BL532" i="8"/>
  <c r="BM532" i="8"/>
  <c r="BN532" i="8"/>
  <c r="BO532" i="8"/>
  <c r="BG533" i="8"/>
  <c r="BH533" i="8"/>
  <c r="BI533" i="8"/>
  <c r="BJ533" i="8"/>
  <c r="BK533" i="8"/>
  <c r="BL533" i="8"/>
  <c r="BM533" i="8"/>
  <c r="BN533" i="8"/>
  <c r="BO533" i="8"/>
  <c r="BG534" i="8"/>
  <c r="BH534" i="8"/>
  <c r="BI534" i="8"/>
  <c r="BJ534" i="8"/>
  <c r="BK534" i="8"/>
  <c r="BL534" i="8"/>
  <c r="BM534" i="8"/>
  <c r="BN534" i="8"/>
  <c r="BO534" i="8"/>
  <c r="BG535" i="8"/>
  <c r="BH535" i="8"/>
  <c r="BI535" i="8"/>
  <c r="BJ535" i="8"/>
  <c r="BK535" i="8"/>
  <c r="BL535" i="8"/>
  <c r="BM535" i="8"/>
  <c r="BN535" i="8"/>
  <c r="BO535" i="8"/>
  <c r="BG536" i="8"/>
  <c r="BH536" i="8"/>
  <c r="BI536" i="8"/>
  <c r="BJ536" i="8"/>
  <c r="BK536" i="8"/>
  <c r="BL536" i="8"/>
  <c r="BM536" i="8"/>
  <c r="BN536" i="8"/>
  <c r="BO536" i="8"/>
  <c r="BG537" i="8"/>
  <c r="BH537" i="8"/>
  <c r="BI537" i="8"/>
  <c r="BJ537" i="8"/>
  <c r="BK537" i="8"/>
  <c r="BL537" i="8"/>
  <c r="BM537" i="8"/>
  <c r="BN537" i="8"/>
  <c r="BO537" i="8"/>
  <c r="BG538" i="8"/>
  <c r="BH538" i="8"/>
  <c r="BI538" i="8"/>
  <c r="BJ538" i="8"/>
  <c r="BK538" i="8"/>
  <c r="BL538" i="8"/>
  <c r="BM538" i="8"/>
  <c r="BN538" i="8"/>
  <c r="BO538" i="8"/>
  <c r="BG539" i="8"/>
  <c r="BH539" i="8"/>
  <c r="BI539" i="8"/>
  <c r="BJ539" i="8"/>
  <c r="BK539" i="8"/>
  <c r="BL539" i="8"/>
  <c r="BM539" i="8"/>
  <c r="BN539" i="8"/>
  <c r="BO539" i="8"/>
  <c r="BG540" i="8"/>
  <c r="BH540" i="8"/>
  <c r="BI540" i="8"/>
  <c r="BJ540" i="8"/>
  <c r="BK540" i="8"/>
  <c r="BL540" i="8"/>
  <c r="BM540" i="8"/>
  <c r="BN540" i="8"/>
  <c r="BO540" i="8"/>
  <c r="BG541" i="8"/>
  <c r="BH541" i="8"/>
  <c r="BI541" i="8"/>
  <c r="BJ541" i="8"/>
  <c r="BK541" i="8"/>
  <c r="BL541" i="8"/>
  <c r="BM541" i="8"/>
  <c r="BN541" i="8"/>
  <c r="BO541" i="8"/>
  <c r="BG542" i="8"/>
  <c r="BH542" i="8"/>
  <c r="BI542" i="8"/>
  <c r="BJ542" i="8"/>
  <c r="BK542" i="8"/>
  <c r="BL542" i="8"/>
  <c r="BM542" i="8"/>
  <c r="BN542" i="8"/>
  <c r="BO542" i="8"/>
  <c r="BG543" i="8"/>
  <c r="BH543" i="8"/>
  <c r="BI543" i="8"/>
  <c r="BJ543" i="8"/>
  <c r="BK543" i="8"/>
  <c r="BL543" i="8"/>
  <c r="BM543" i="8"/>
  <c r="BN543" i="8"/>
  <c r="BO543" i="8"/>
  <c r="BG544" i="8"/>
  <c r="BH544" i="8"/>
  <c r="BI544" i="8"/>
  <c r="BJ544" i="8"/>
  <c r="BK544" i="8"/>
  <c r="BL544" i="8"/>
  <c r="BM544" i="8"/>
  <c r="BN544" i="8"/>
  <c r="BO544" i="8"/>
  <c r="BG545" i="8"/>
  <c r="BH545" i="8"/>
  <c r="BI545" i="8"/>
  <c r="BJ545" i="8"/>
  <c r="BK545" i="8"/>
  <c r="BL545" i="8"/>
  <c r="BM545" i="8"/>
  <c r="BN545" i="8"/>
  <c r="BO545" i="8"/>
  <c r="BG546" i="8"/>
  <c r="BH546" i="8"/>
  <c r="BI546" i="8"/>
  <c r="BJ546" i="8"/>
  <c r="BK546" i="8"/>
  <c r="BL546" i="8"/>
  <c r="BM546" i="8"/>
  <c r="BN546" i="8"/>
  <c r="BO546" i="8"/>
  <c r="BG547" i="8"/>
  <c r="BH547" i="8"/>
  <c r="BI547" i="8"/>
  <c r="BJ547" i="8"/>
  <c r="BK547" i="8"/>
  <c r="BL547" i="8"/>
  <c r="BM547" i="8"/>
  <c r="BN547" i="8"/>
  <c r="BO547" i="8"/>
  <c r="BG548" i="8"/>
  <c r="BH548" i="8"/>
  <c r="BI548" i="8"/>
  <c r="BJ548" i="8"/>
  <c r="BK548" i="8"/>
  <c r="BL548" i="8"/>
  <c r="BM548" i="8"/>
  <c r="BN548" i="8"/>
  <c r="BO548" i="8"/>
  <c r="BG549" i="8"/>
  <c r="BH549" i="8"/>
  <c r="BI549" i="8"/>
  <c r="BJ549" i="8"/>
  <c r="BK549" i="8"/>
  <c r="BL549" i="8"/>
  <c r="BM549" i="8"/>
  <c r="BN549" i="8"/>
  <c r="BO549" i="8"/>
  <c r="BG550" i="8"/>
  <c r="BH550" i="8"/>
  <c r="BI550" i="8"/>
  <c r="BJ550" i="8"/>
  <c r="BK550" i="8"/>
  <c r="BL550" i="8"/>
  <c r="BM550" i="8"/>
  <c r="BN550" i="8"/>
  <c r="BO550" i="8"/>
  <c r="BG551" i="8"/>
  <c r="BH551" i="8"/>
  <c r="BI551" i="8"/>
  <c r="BJ551" i="8"/>
  <c r="BK551" i="8"/>
  <c r="BL551" i="8"/>
  <c r="BM551" i="8"/>
  <c r="BN551" i="8"/>
  <c r="BO551" i="8"/>
  <c r="BG552" i="8"/>
  <c r="BH552" i="8"/>
  <c r="BI552" i="8"/>
  <c r="BJ552" i="8"/>
  <c r="BK552" i="8"/>
  <c r="BL552" i="8"/>
  <c r="BM552" i="8"/>
  <c r="BN552" i="8"/>
  <c r="BO552" i="8"/>
  <c r="BG553" i="8"/>
  <c r="BH553" i="8"/>
  <c r="BI553" i="8"/>
  <c r="BJ553" i="8"/>
  <c r="BK553" i="8"/>
  <c r="BL553" i="8"/>
  <c r="BM553" i="8"/>
  <c r="BN553" i="8"/>
  <c r="BO553" i="8"/>
  <c r="BG554" i="8"/>
  <c r="BH554" i="8"/>
  <c r="BI554" i="8"/>
  <c r="BJ554" i="8"/>
  <c r="BK554" i="8"/>
  <c r="BL554" i="8"/>
  <c r="BM554" i="8"/>
  <c r="BN554" i="8"/>
  <c r="BO554" i="8"/>
  <c r="BG555" i="8"/>
  <c r="BH555" i="8"/>
  <c r="BI555" i="8"/>
  <c r="BJ555" i="8"/>
  <c r="BK555" i="8"/>
  <c r="BL555" i="8"/>
  <c r="BM555" i="8"/>
  <c r="BN555" i="8"/>
  <c r="BO555" i="8"/>
  <c r="BG556" i="8"/>
  <c r="BH556" i="8"/>
  <c r="BI556" i="8"/>
  <c r="BJ556" i="8"/>
  <c r="BK556" i="8"/>
  <c r="BL556" i="8"/>
  <c r="BM556" i="8"/>
  <c r="BN556" i="8"/>
  <c r="BO556" i="8"/>
  <c r="BG557" i="8"/>
  <c r="BH557" i="8"/>
  <c r="BI557" i="8"/>
  <c r="BJ557" i="8"/>
  <c r="BK557" i="8"/>
  <c r="BL557" i="8"/>
  <c r="BM557" i="8"/>
  <c r="BN557" i="8"/>
  <c r="BO557" i="8"/>
  <c r="BG558" i="8"/>
  <c r="BH558" i="8"/>
  <c r="BI558" i="8"/>
  <c r="BJ558" i="8"/>
  <c r="BK558" i="8"/>
  <c r="BL558" i="8"/>
  <c r="BM558" i="8"/>
  <c r="BN558" i="8"/>
  <c r="BO558" i="8"/>
  <c r="BG559" i="8"/>
  <c r="BH559" i="8"/>
  <c r="BI559" i="8"/>
  <c r="BJ559" i="8"/>
  <c r="BK559" i="8"/>
  <c r="BL559" i="8"/>
  <c r="BM559" i="8"/>
  <c r="BN559" i="8"/>
  <c r="BO559" i="8"/>
  <c r="BG560" i="8"/>
  <c r="BH560" i="8"/>
  <c r="BI560" i="8"/>
  <c r="BJ560" i="8"/>
  <c r="BK560" i="8"/>
  <c r="BL560" i="8"/>
  <c r="BM560" i="8"/>
  <c r="BN560" i="8"/>
  <c r="BO560" i="8"/>
  <c r="BG561" i="8"/>
  <c r="BH561" i="8"/>
  <c r="BI561" i="8"/>
  <c r="BJ561" i="8"/>
  <c r="BK561" i="8"/>
  <c r="BL561" i="8"/>
  <c r="BM561" i="8"/>
  <c r="BN561" i="8"/>
  <c r="BO561" i="8"/>
  <c r="BG562" i="8"/>
  <c r="BH562" i="8"/>
  <c r="BI562" i="8"/>
  <c r="BJ562" i="8"/>
  <c r="BK562" i="8"/>
  <c r="BL562" i="8"/>
  <c r="BM562" i="8"/>
  <c r="BN562" i="8"/>
  <c r="BO562" i="8"/>
  <c r="BG563" i="8"/>
  <c r="BH563" i="8"/>
  <c r="BI563" i="8"/>
  <c r="BJ563" i="8"/>
  <c r="BK563" i="8"/>
  <c r="BL563" i="8"/>
  <c r="BM563" i="8"/>
  <c r="BN563" i="8"/>
  <c r="BO563" i="8"/>
  <c r="BG564" i="8"/>
  <c r="BH564" i="8"/>
  <c r="BI564" i="8"/>
  <c r="BJ564" i="8"/>
  <c r="BK564" i="8"/>
  <c r="BL564" i="8"/>
  <c r="BM564" i="8"/>
  <c r="BN564" i="8"/>
  <c r="BO564" i="8"/>
  <c r="BG565" i="8"/>
  <c r="BH565" i="8"/>
  <c r="BI565" i="8"/>
  <c r="BJ565" i="8"/>
  <c r="BK565" i="8"/>
  <c r="BL565" i="8"/>
  <c r="BM565" i="8"/>
  <c r="BN565" i="8"/>
  <c r="BO565" i="8"/>
  <c r="BG566" i="8"/>
  <c r="BH566" i="8"/>
  <c r="BI566" i="8"/>
  <c r="BJ566" i="8"/>
  <c r="BK566" i="8"/>
  <c r="BL566" i="8"/>
  <c r="BM566" i="8"/>
  <c r="BN566" i="8"/>
  <c r="BO566" i="8"/>
  <c r="BG567" i="8"/>
  <c r="BH567" i="8"/>
  <c r="BI567" i="8"/>
  <c r="BJ567" i="8"/>
  <c r="BK567" i="8"/>
  <c r="BL567" i="8"/>
  <c r="BM567" i="8"/>
  <c r="BN567" i="8"/>
  <c r="BO567" i="8"/>
  <c r="BG568" i="8"/>
  <c r="BH568" i="8"/>
  <c r="BI568" i="8"/>
  <c r="BJ568" i="8"/>
  <c r="BK568" i="8"/>
  <c r="BL568" i="8"/>
  <c r="BM568" i="8"/>
  <c r="BN568" i="8"/>
  <c r="BO568" i="8"/>
  <c r="BG569" i="8"/>
  <c r="BH569" i="8"/>
  <c r="BI569" i="8"/>
  <c r="BJ569" i="8"/>
  <c r="BK569" i="8"/>
  <c r="BL569" i="8"/>
  <c r="BM569" i="8"/>
  <c r="BN569" i="8"/>
  <c r="BO569" i="8"/>
  <c r="BG570" i="8"/>
  <c r="BH570" i="8"/>
  <c r="BI570" i="8"/>
  <c r="BJ570" i="8"/>
  <c r="BK570" i="8"/>
  <c r="BL570" i="8"/>
  <c r="BM570" i="8"/>
  <c r="BN570" i="8"/>
  <c r="BO570" i="8"/>
  <c r="BG571" i="8"/>
  <c r="BH571" i="8"/>
  <c r="BI571" i="8"/>
  <c r="BJ571" i="8"/>
  <c r="BK571" i="8"/>
  <c r="BL571" i="8"/>
  <c r="BM571" i="8"/>
  <c r="BN571" i="8"/>
  <c r="BO571" i="8"/>
  <c r="BG572" i="8"/>
  <c r="BH572" i="8"/>
  <c r="BI572" i="8"/>
  <c r="BJ572" i="8"/>
  <c r="BK572" i="8"/>
  <c r="BL572" i="8"/>
  <c r="BM572" i="8"/>
  <c r="BN572" i="8"/>
  <c r="BO572" i="8"/>
  <c r="BG573" i="8"/>
  <c r="BH573" i="8"/>
  <c r="BI573" i="8"/>
  <c r="BJ573" i="8"/>
  <c r="BK573" i="8"/>
  <c r="BL573" i="8"/>
  <c r="BM573" i="8"/>
  <c r="BN573" i="8"/>
  <c r="BO573" i="8"/>
  <c r="BG574" i="8"/>
  <c r="BH574" i="8"/>
  <c r="BI574" i="8"/>
  <c r="BJ574" i="8"/>
  <c r="BK574" i="8"/>
  <c r="BL574" i="8"/>
  <c r="BM574" i="8"/>
  <c r="BN574" i="8"/>
  <c r="BO574" i="8"/>
  <c r="BG575" i="8"/>
  <c r="BH575" i="8"/>
  <c r="BI575" i="8"/>
  <c r="BJ575" i="8"/>
  <c r="BK575" i="8"/>
  <c r="BL575" i="8"/>
  <c r="BM575" i="8"/>
  <c r="BN575" i="8"/>
  <c r="BO575" i="8"/>
  <c r="BG576" i="8"/>
  <c r="BH576" i="8"/>
  <c r="BI576" i="8"/>
  <c r="BJ576" i="8"/>
  <c r="BK576" i="8"/>
  <c r="BL576" i="8"/>
  <c r="BM576" i="8"/>
  <c r="BN576" i="8"/>
  <c r="BO576" i="8"/>
  <c r="BG577" i="8"/>
  <c r="BH577" i="8"/>
  <c r="BI577" i="8"/>
  <c r="BJ577" i="8"/>
  <c r="BK577" i="8"/>
  <c r="BL577" i="8"/>
  <c r="BM577" i="8"/>
  <c r="BN577" i="8"/>
  <c r="BO577" i="8"/>
  <c r="BG578" i="8"/>
  <c r="BH578" i="8"/>
  <c r="BI578" i="8"/>
  <c r="BJ578" i="8"/>
  <c r="BK578" i="8"/>
  <c r="BL578" i="8"/>
  <c r="BM578" i="8"/>
  <c r="BN578" i="8"/>
  <c r="BO578" i="8"/>
  <c r="BG579" i="8"/>
  <c r="BH579" i="8"/>
  <c r="BI579" i="8"/>
  <c r="BJ579" i="8"/>
  <c r="BK579" i="8"/>
  <c r="BL579" i="8"/>
  <c r="BM579" i="8"/>
  <c r="BN579" i="8"/>
  <c r="BO579" i="8"/>
  <c r="BG580" i="8"/>
  <c r="BH580" i="8"/>
  <c r="BI580" i="8"/>
  <c r="BJ580" i="8"/>
  <c r="BK580" i="8"/>
  <c r="BL580" i="8"/>
  <c r="BM580" i="8"/>
  <c r="BN580" i="8"/>
  <c r="BO580" i="8"/>
  <c r="BG581" i="8"/>
  <c r="BH581" i="8"/>
  <c r="BI581" i="8"/>
  <c r="BJ581" i="8"/>
  <c r="BK581" i="8"/>
  <c r="BL581" i="8"/>
  <c r="BM581" i="8"/>
  <c r="BN581" i="8"/>
  <c r="BO581" i="8"/>
  <c r="BG582" i="8"/>
  <c r="BH582" i="8"/>
  <c r="BI582" i="8"/>
  <c r="BJ582" i="8"/>
  <c r="BK582" i="8"/>
  <c r="BL582" i="8"/>
  <c r="BM582" i="8"/>
  <c r="BN582" i="8"/>
  <c r="BO582" i="8"/>
  <c r="BG583" i="8"/>
  <c r="BH583" i="8"/>
  <c r="BI583" i="8"/>
  <c r="BJ583" i="8"/>
  <c r="BK583" i="8"/>
  <c r="BL583" i="8"/>
  <c r="BM583" i="8"/>
  <c r="BN583" i="8"/>
  <c r="BO583" i="8"/>
  <c r="BG584" i="8"/>
  <c r="BH584" i="8"/>
  <c r="BI584" i="8"/>
  <c r="BJ584" i="8"/>
  <c r="BK584" i="8"/>
  <c r="BL584" i="8"/>
  <c r="BM584" i="8"/>
  <c r="BN584" i="8"/>
  <c r="BO584" i="8"/>
  <c r="BG585" i="8"/>
  <c r="BH585" i="8"/>
  <c r="BI585" i="8"/>
  <c r="BJ585" i="8"/>
  <c r="BK585" i="8"/>
  <c r="BL585" i="8"/>
  <c r="BM585" i="8"/>
  <c r="BN585" i="8"/>
  <c r="BO585" i="8"/>
  <c r="BG586" i="8"/>
  <c r="BH586" i="8"/>
  <c r="BI586" i="8"/>
  <c r="BJ586" i="8"/>
  <c r="BK586" i="8"/>
  <c r="BL586" i="8"/>
  <c r="BM586" i="8"/>
  <c r="BN586" i="8"/>
  <c r="BO586" i="8"/>
  <c r="BG587" i="8"/>
  <c r="BH587" i="8"/>
  <c r="BI587" i="8"/>
  <c r="BJ587" i="8"/>
  <c r="BK587" i="8"/>
  <c r="BL587" i="8"/>
  <c r="BM587" i="8"/>
  <c r="BN587" i="8"/>
  <c r="BO587" i="8"/>
  <c r="BG588" i="8"/>
  <c r="BH588" i="8"/>
  <c r="BI588" i="8"/>
  <c r="BJ588" i="8"/>
  <c r="BK588" i="8"/>
  <c r="BL588" i="8"/>
  <c r="BM588" i="8"/>
  <c r="BN588" i="8"/>
  <c r="BO588" i="8"/>
  <c r="BG589" i="8"/>
  <c r="BH589" i="8"/>
  <c r="BI589" i="8"/>
  <c r="BJ589" i="8"/>
  <c r="BK589" i="8"/>
  <c r="BL589" i="8"/>
  <c r="BM589" i="8"/>
  <c r="BN589" i="8"/>
  <c r="BO589" i="8"/>
  <c r="BG590" i="8"/>
  <c r="BH590" i="8"/>
  <c r="BI590" i="8"/>
  <c r="BJ590" i="8"/>
  <c r="BK590" i="8"/>
  <c r="BL590" i="8"/>
  <c r="BM590" i="8"/>
  <c r="BN590" i="8"/>
  <c r="BO590" i="8"/>
  <c r="BG591" i="8"/>
  <c r="BH591" i="8"/>
  <c r="BI591" i="8"/>
  <c r="BJ591" i="8"/>
  <c r="BK591" i="8"/>
  <c r="BL591" i="8"/>
  <c r="BM591" i="8"/>
  <c r="BN591" i="8"/>
  <c r="BO591" i="8"/>
  <c r="BG592" i="8"/>
  <c r="BH592" i="8"/>
  <c r="BI592" i="8"/>
  <c r="BJ592" i="8"/>
  <c r="BK592" i="8"/>
  <c r="BL592" i="8"/>
  <c r="BM592" i="8"/>
  <c r="BN592" i="8"/>
  <c r="BO592" i="8"/>
  <c r="BG593" i="8"/>
  <c r="BH593" i="8"/>
  <c r="BI593" i="8"/>
  <c r="BJ593" i="8"/>
  <c r="BK593" i="8"/>
  <c r="BL593" i="8"/>
  <c r="BM593" i="8"/>
  <c r="BN593" i="8"/>
  <c r="BO593" i="8"/>
  <c r="BG594" i="8"/>
  <c r="BH594" i="8"/>
  <c r="BI594" i="8"/>
  <c r="BJ594" i="8"/>
  <c r="BK594" i="8"/>
  <c r="BL594" i="8"/>
  <c r="BM594" i="8"/>
  <c r="BN594" i="8"/>
  <c r="BO594" i="8"/>
  <c r="BG595" i="8"/>
  <c r="BH595" i="8"/>
  <c r="BI595" i="8"/>
  <c r="BJ595" i="8"/>
  <c r="BK595" i="8"/>
  <c r="BL595" i="8"/>
  <c r="BM595" i="8"/>
  <c r="BN595" i="8"/>
  <c r="BO595" i="8"/>
  <c r="BG596" i="8"/>
  <c r="BH596" i="8"/>
  <c r="BI596" i="8"/>
  <c r="BJ596" i="8"/>
  <c r="BK596" i="8"/>
  <c r="BL596" i="8"/>
  <c r="BM596" i="8"/>
  <c r="BN596" i="8"/>
  <c r="BO596" i="8"/>
  <c r="BG597" i="8"/>
  <c r="BH597" i="8"/>
  <c r="BI597" i="8"/>
  <c r="BJ597" i="8"/>
  <c r="BK597" i="8"/>
  <c r="BL597" i="8"/>
  <c r="BM597" i="8"/>
  <c r="BN597" i="8"/>
  <c r="BO597" i="8"/>
  <c r="BG598" i="8"/>
  <c r="BH598" i="8"/>
  <c r="BI598" i="8"/>
  <c r="BJ598" i="8"/>
  <c r="BK598" i="8"/>
  <c r="BL598" i="8"/>
  <c r="BM598" i="8"/>
  <c r="BN598" i="8"/>
  <c r="BO598" i="8"/>
  <c r="BG599" i="8"/>
  <c r="BH599" i="8"/>
  <c r="BI599" i="8"/>
  <c r="BJ599" i="8"/>
  <c r="BK599" i="8"/>
  <c r="BL599" i="8"/>
  <c r="BM599" i="8"/>
  <c r="BN599" i="8"/>
  <c r="BO599" i="8"/>
  <c r="BG600" i="8"/>
  <c r="BH600" i="8"/>
  <c r="BI600" i="8"/>
  <c r="BJ600" i="8"/>
  <c r="BK600" i="8"/>
  <c r="BL600" i="8"/>
  <c r="BM600" i="8"/>
  <c r="BN600" i="8"/>
  <c r="BO600" i="8"/>
  <c r="BG601" i="8"/>
  <c r="BH601" i="8"/>
  <c r="BI601" i="8"/>
  <c r="BJ601" i="8"/>
  <c r="BK601" i="8"/>
  <c r="BL601" i="8"/>
  <c r="BM601" i="8"/>
  <c r="BN601" i="8"/>
  <c r="BO601" i="8"/>
  <c r="BG602" i="8"/>
  <c r="BH602" i="8"/>
  <c r="BI602" i="8"/>
  <c r="BJ602" i="8"/>
  <c r="BK602" i="8"/>
  <c r="BL602" i="8"/>
  <c r="BM602" i="8"/>
  <c r="BN602" i="8"/>
  <c r="BO602" i="8"/>
  <c r="BG603" i="8"/>
  <c r="BH603" i="8"/>
  <c r="BI603" i="8"/>
  <c r="BJ603" i="8"/>
  <c r="BK603" i="8"/>
  <c r="BL603" i="8"/>
  <c r="BM603" i="8"/>
  <c r="BN603" i="8"/>
  <c r="BO603" i="8"/>
  <c r="BG604" i="8"/>
  <c r="BH604" i="8"/>
  <c r="BI604" i="8"/>
  <c r="BJ604" i="8"/>
  <c r="BK604" i="8"/>
  <c r="BL604" i="8"/>
  <c r="BM604" i="8"/>
  <c r="BN604" i="8"/>
  <c r="BO604" i="8"/>
  <c r="BG605" i="8"/>
  <c r="BH605" i="8"/>
  <c r="BI605" i="8"/>
  <c r="BJ605" i="8"/>
  <c r="BK605" i="8"/>
  <c r="BL605" i="8"/>
  <c r="BM605" i="8"/>
  <c r="BN605" i="8"/>
  <c r="BO605" i="8"/>
  <c r="BG606" i="8"/>
  <c r="BH606" i="8"/>
  <c r="BI606" i="8"/>
  <c r="BJ606" i="8"/>
  <c r="BK606" i="8"/>
  <c r="BL606" i="8"/>
  <c r="BM606" i="8"/>
  <c r="BN606" i="8"/>
  <c r="BO606" i="8"/>
  <c r="BG607" i="8"/>
  <c r="BH607" i="8"/>
  <c r="BI607" i="8"/>
  <c r="BJ607" i="8"/>
  <c r="BK607" i="8"/>
  <c r="BL607" i="8"/>
  <c r="BM607" i="8"/>
  <c r="BN607" i="8"/>
  <c r="BO607" i="8"/>
  <c r="BG608" i="8"/>
  <c r="BH608" i="8"/>
  <c r="BI608" i="8"/>
  <c r="BJ608" i="8"/>
  <c r="BK608" i="8"/>
  <c r="BL608" i="8"/>
  <c r="BM608" i="8"/>
  <c r="BN608" i="8"/>
  <c r="BO608" i="8"/>
  <c r="BG609" i="8"/>
  <c r="BH609" i="8"/>
  <c r="BI609" i="8"/>
  <c r="BJ609" i="8"/>
  <c r="BK609" i="8"/>
  <c r="BL609" i="8"/>
  <c r="BM609" i="8"/>
  <c r="BN609" i="8"/>
  <c r="BO609" i="8"/>
  <c r="BG610" i="8"/>
  <c r="BH610" i="8"/>
  <c r="BI610" i="8"/>
  <c r="BJ610" i="8"/>
  <c r="BK610" i="8"/>
  <c r="BL610" i="8"/>
  <c r="BM610" i="8"/>
  <c r="BN610" i="8"/>
  <c r="BO610" i="8"/>
  <c r="BG611" i="8"/>
  <c r="BH611" i="8"/>
  <c r="BI611" i="8"/>
  <c r="BJ611" i="8"/>
  <c r="BK611" i="8"/>
  <c r="BL611" i="8"/>
  <c r="BM611" i="8"/>
  <c r="BN611" i="8"/>
  <c r="BO611" i="8"/>
  <c r="BG612" i="8"/>
  <c r="BH612" i="8"/>
  <c r="BI612" i="8"/>
  <c r="BJ612" i="8"/>
  <c r="BK612" i="8"/>
  <c r="BL612" i="8"/>
  <c r="BM612" i="8"/>
  <c r="BN612" i="8"/>
  <c r="BO612" i="8"/>
  <c r="BG613" i="8"/>
  <c r="BH613" i="8"/>
  <c r="BI613" i="8"/>
  <c r="BJ613" i="8"/>
  <c r="BK613" i="8"/>
  <c r="BL613" i="8"/>
  <c r="BM613" i="8"/>
  <c r="BN613" i="8"/>
  <c r="BO613" i="8"/>
  <c r="BG614" i="8"/>
  <c r="BH614" i="8"/>
  <c r="BI614" i="8"/>
  <c r="BJ614" i="8"/>
  <c r="BK614" i="8"/>
  <c r="BL614" i="8"/>
  <c r="BM614" i="8"/>
  <c r="BN614" i="8"/>
  <c r="BO614" i="8"/>
  <c r="BG615" i="8"/>
  <c r="BH615" i="8"/>
  <c r="BI615" i="8"/>
  <c r="BJ615" i="8"/>
  <c r="BK615" i="8"/>
  <c r="BL615" i="8"/>
  <c r="BM615" i="8"/>
  <c r="BN615" i="8"/>
  <c r="BO615" i="8"/>
  <c r="BG616" i="8"/>
  <c r="BH616" i="8"/>
  <c r="BI616" i="8"/>
  <c r="BJ616" i="8"/>
  <c r="BK616" i="8"/>
  <c r="BL616" i="8"/>
  <c r="BM616" i="8"/>
  <c r="BN616" i="8"/>
  <c r="BO616" i="8"/>
  <c r="BG617" i="8"/>
  <c r="BH617" i="8"/>
  <c r="BI617" i="8"/>
  <c r="BJ617" i="8"/>
  <c r="BK617" i="8"/>
  <c r="BL617" i="8"/>
  <c r="BM617" i="8"/>
  <c r="BN617" i="8"/>
  <c r="BO617" i="8"/>
  <c r="BG618" i="8"/>
  <c r="BH618" i="8"/>
  <c r="BI618" i="8"/>
  <c r="BJ618" i="8"/>
  <c r="BK618" i="8"/>
  <c r="BL618" i="8"/>
  <c r="BM618" i="8"/>
  <c r="BN618" i="8"/>
  <c r="BO618" i="8"/>
  <c r="BG619" i="8"/>
  <c r="BH619" i="8"/>
  <c r="BI619" i="8"/>
  <c r="BJ619" i="8"/>
  <c r="BK619" i="8"/>
  <c r="BL619" i="8"/>
  <c r="BM619" i="8"/>
  <c r="BN619" i="8"/>
  <c r="BO619" i="8"/>
  <c r="BG620" i="8"/>
  <c r="BH620" i="8"/>
  <c r="BI620" i="8"/>
  <c r="BJ620" i="8"/>
  <c r="BK620" i="8"/>
  <c r="BL620" i="8"/>
  <c r="BM620" i="8"/>
  <c r="BN620" i="8"/>
  <c r="BO620" i="8"/>
  <c r="BG621" i="8"/>
  <c r="BH621" i="8"/>
  <c r="BI621" i="8"/>
  <c r="BJ621" i="8"/>
  <c r="BK621" i="8"/>
  <c r="BL621" i="8"/>
  <c r="BM621" i="8"/>
  <c r="BN621" i="8"/>
  <c r="BO621" i="8"/>
  <c r="BG622" i="8"/>
  <c r="BH622" i="8"/>
  <c r="BI622" i="8"/>
  <c r="BJ622" i="8"/>
  <c r="BK622" i="8"/>
  <c r="BL622" i="8"/>
  <c r="BM622" i="8"/>
  <c r="BN622" i="8"/>
  <c r="BO622" i="8"/>
  <c r="BG623" i="8"/>
  <c r="BH623" i="8"/>
  <c r="BI623" i="8"/>
  <c r="BJ623" i="8"/>
  <c r="BK623" i="8"/>
  <c r="BL623" i="8"/>
  <c r="BM623" i="8"/>
  <c r="BN623" i="8"/>
  <c r="BO623" i="8"/>
  <c r="BG624" i="8"/>
  <c r="BH624" i="8"/>
  <c r="BI624" i="8"/>
  <c r="BJ624" i="8"/>
  <c r="BK624" i="8"/>
  <c r="BL624" i="8"/>
  <c r="BM624" i="8"/>
  <c r="BN624" i="8"/>
  <c r="BO624" i="8"/>
  <c r="BG625" i="8"/>
  <c r="BH625" i="8"/>
  <c r="BI625" i="8"/>
  <c r="BJ625" i="8"/>
  <c r="BK625" i="8"/>
  <c r="BL625" i="8"/>
  <c r="BM625" i="8"/>
  <c r="BN625" i="8"/>
  <c r="BO625" i="8"/>
  <c r="BG626" i="8"/>
  <c r="BH626" i="8"/>
  <c r="BI626" i="8"/>
  <c r="BJ626" i="8"/>
  <c r="BK626" i="8"/>
  <c r="BL626" i="8"/>
  <c r="BM626" i="8"/>
  <c r="BN626" i="8"/>
  <c r="BO626" i="8"/>
  <c r="BG627" i="8"/>
  <c r="BH627" i="8"/>
  <c r="BI627" i="8"/>
  <c r="BJ627" i="8"/>
  <c r="BK627" i="8"/>
  <c r="BL627" i="8"/>
  <c r="BM627" i="8"/>
  <c r="BN627" i="8"/>
  <c r="BO627" i="8"/>
  <c r="BG628" i="8"/>
  <c r="BH628" i="8"/>
  <c r="BI628" i="8"/>
  <c r="BJ628" i="8"/>
  <c r="BK628" i="8"/>
  <c r="BL628" i="8"/>
  <c r="BM628" i="8"/>
  <c r="BN628" i="8"/>
  <c r="BO628" i="8"/>
  <c r="BG629" i="8"/>
  <c r="BH629" i="8"/>
  <c r="BI629" i="8"/>
  <c r="BJ629" i="8"/>
  <c r="BK629" i="8"/>
  <c r="BL629" i="8"/>
  <c r="BM629" i="8"/>
  <c r="BN629" i="8"/>
  <c r="BO629" i="8"/>
  <c r="BG630" i="8"/>
  <c r="BH630" i="8"/>
  <c r="BI630" i="8"/>
  <c r="BJ630" i="8"/>
  <c r="BK630" i="8"/>
  <c r="BL630" i="8"/>
  <c r="BM630" i="8"/>
  <c r="BN630" i="8"/>
  <c r="BO630" i="8"/>
  <c r="BG631" i="8"/>
  <c r="BH631" i="8"/>
  <c r="BI631" i="8"/>
  <c r="BJ631" i="8"/>
  <c r="BK631" i="8"/>
  <c r="BL631" i="8"/>
  <c r="BM631" i="8"/>
  <c r="BN631" i="8"/>
  <c r="BO631" i="8"/>
  <c r="BG632" i="8"/>
  <c r="BH632" i="8"/>
  <c r="BI632" i="8"/>
  <c r="BJ632" i="8"/>
  <c r="BK632" i="8"/>
  <c r="BL632" i="8"/>
  <c r="BM632" i="8"/>
  <c r="BN632" i="8"/>
  <c r="BO632" i="8"/>
  <c r="BG633" i="8"/>
  <c r="BH633" i="8"/>
  <c r="BI633" i="8"/>
  <c r="BJ633" i="8"/>
  <c r="BK633" i="8"/>
  <c r="BL633" i="8"/>
  <c r="BM633" i="8"/>
  <c r="BN633" i="8"/>
  <c r="BO633" i="8"/>
  <c r="BG634" i="8"/>
  <c r="BH634" i="8"/>
  <c r="BI634" i="8"/>
  <c r="BJ634" i="8"/>
  <c r="BK634" i="8"/>
  <c r="BL634" i="8"/>
  <c r="BM634" i="8"/>
  <c r="BN634" i="8"/>
  <c r="BO634" i="8"/>
  <c r="BG635" i="8"/>
  <c r="BH635" i="8"/>
  <c r="BI635" i="8"/>
  <c r="BJ635" i="8"/>
  <c r="BK635" i="8"/>
  <c r="BL635" i="8"/>
  <c r="BM635" i="8"/>
  <c r="BN635" i="8"/>
  <c r="BO635" i="8"/>
  <c r="BG636" i="8"/>
  <c r="BH636" i="8"/>
  <c r="BI636" i="8"/>
  <c r="BJ636" i="8"/>
  <c r="BK636" i="8"/>
  <c r="BL636" i="8"/>
  <c r="BM636" i="8"/>
  <c r="BN636" i="8"/>
  <c r="BO636" i="8"/>
  <c r="BG637" i="8"/>
  <c r="BH637" i="8"/>
  <c r="BI637" i="8"/>
  <c r="BJ637" i="8"/>
  <c r="BK637" i="8"/>
  <c r="BL637" i="8"/>
  <c r="BM637" i="8"/>
  <c r="BN637" i="8"/>
  <c r="BO637" i="8"/>
  <c r="BG638" i="8"/>
  <c r="BH638" i="8"/>
  <c r="BI638" i="8"/>
  <c r="BJ638" i="8"/>
  <c r="BK638" i="8"/>
  <c r="BL638" i="8"/>
  <c r="BM638" i="8"/>
  <c r="BN638" i="8"/>
  <c r="BO638" i="8"/>
  <c r="BG639" i="8"/>
  <c r="BH639" i="8"/>
  <c r="BI639" i="8"/>
  <c r="BJ639" i="8"/>
  <c r="BK639" i="8"/>
  <c r="BL639" i="8"/>
  <c r="BM639" i="8"/>
  <c r="BN639" i="8"/>
  <c r="BO639" i="8"/>
  <c r="BG640" i="8"/>
  <c r="BH640" i="8"/>
  <c r="BI640" i="8"/>
  <c r="BJ640" i="8"/>
  <c r="BK640" i="8"/>
  <c r="BL640" i="8"/>
  <c r="BM640" i="8"/>
  <c r="BN640" i="8"/>
  <c r="BO640" i="8"/>
  <c r="BG641" i="8"/>
  <c r="BH641" i="8"/>
  <c r="BI641" i="8"/>
  <c r="BJ641" i="8"/>
  <c r="BK641" i="8"/>
  <c r="BL641" i="8"/>
  <c r="BM641" i="8"/>
  <c r="BN641" i="8"/>
  <c r="BO641" i="8"/>
  <c r="BG642" i="8"/>
  <c r="BH642" i="8"/>
  <c r="BI642" i="8"/>
  <c r="BJ642" i="8"/>
  <c r="BK642" i="8"/>
  <c r="BL642" i="8"/>
  <c r="BM642" i="8"/>
  <c r="BN642" i="8"/>
  <c r="BO642" i="8"/>
  <c r="BG643" i="8"/>
  <c r="BH643" i="8"/>
  <c r="BI643" i="8"/>
  <c r="BJ643" i="8"/>
  <c r="BK643" i="8"/>
  <c r="BL643" i="8"/>
  <c r="BM643" i="8"/>
  <c r="BN643" i="8"/>
  <c r="BO643" i="8"/>
  <c r="BG644" i="8"/>
  <c r="BH644" i="8"/>
  <c r="BI644" i="8"/>
  <c r="BJ644" i="8"/>
  <c r="BK644" i="8"/>
  <c r="BL644" i="8"/>
  <c r="BM644" i="8"/>
  <c r="BN644" i="8"/>
  <c r="BO644" i="8"/>
  <c r="BG645" i="8"/>
  <c r="BH645" i="8"/>
  <c r="BI645" i="8"/>
  <c r="BJ645" i="8"/>
  <c r="BK645" i="8"/>
  <c r="BL645" i="8"/>
  <c r="BM645" i="8"/>
  <c r="BN645" i="8"/>
  <c r="BO645" i="8"/>
  <c r="BG646" i="8"/>
  <c r="BH646" i="8"/>
  <c r="BI646" i="8"/>
  <c r="BJ646" i="8"/>
  <c r="BK646" i="8"/>
  <c r="BL646" i="8"/>
  <c r="BM646" i="8"/>
  <c r="BN646" i="8"/>
  <c r="BO646" i="8"/>
  <c r="BG647" i="8"/>
  <c r="BH647" i="8"/>
  <c r="BI647" i="8"/>
  <c r="BJ647" i="8"/>
  <c r="BK647" i="8"/>
  <c r="BL647" i="8"/>
  <c r="BM647" i="8"/>
  <c r="BN647" i="8"/>
  <c r="BO647" i="8"/>
  <c r="BG648" i="8"/>
  <c r="BH648" i="8"/>
  <c r="BI648" i="8"/>
  <c r="BJ648" i="8"/>
  <c r="BK648" i="8"/>
  <c r="BL648" i="8"/>
  <c r="BM648" i="8"/>
  <c r="BN648" i="8"/>
  <c r="BO648" i="8"/>
  <c r="BG649" i="8"/>
  <c r="BH649" i="8"/>
  <c r="BI649" i="8"/>
  <c r="BJ649" i="8"/>
  <c r="BK649" i="8"/>
  <c r="BL649" i="8"/>
  <c r="BM649" i="8"/>
  <c r="BN649" i="8"/>
  <c r="BO649" i="8"/>
  <c r="BG650" i="8"/>
  <c r="BH650" i="8"/>
  <c r="BI650" i="8"/>
  <c r="BJ650" i="8"/>
  <c r="BK650" i="8"/>
  <c r="BL650" i="8"/>
  <c r="BM650" i="8"/>
  <c r="BN650" i="8"/>
  <c r="BO650" i="8"/>
  <c r="BG651" i="8"/>
  <c r="BH651" i="8"/>
  <c r="BI651" i="8"/>
  <c r="BJ651" i="8"/>
  <c r="BK651" i="8"/>
  <c r="BL651" i="8"/>
  <c r="BM651" i="8"/>
  <c r="BN651" i="8"/>
  <c r="BO651" i="8"/>
  <c r="BG652" i="8"/>
  <c r="BH652" i="8"/>
  <c r="BI652" i="8"/>
  <c r="BJ652" i="8"/>
  <c r="BK652" i="8"/>
  <c r="BL652" i="8"/>
  <c r="BM652" i="8"/>
  <c r="BN652" i="8"/>
  <c r="BO652" i="8"/>
  <c r="BG653" i="8"/>
  <c r="BH653" i="8"/>
  <c r="BI653" i="8"/>
  <c r="BJ653" i="8"/>
  <c r="BK653" i="8"/>
  <c r="BL653" i="8"/>
  <c r="BM653" i="8"/>
  <c r="BN653" i="8"/>
  <c r="BO653" i="8"/>
  <c r="BG654" i="8"/>
  <c r="BH654" i="8"/>
  <c r="BI654" i="8"/>
  <c r="BJ654" i="8"/>
  <c r="BK654" i="8"/>
  <c r="BL654" i="8"/>
  <c r="BM654" i="8"/>
  <c r="BN654" i="8"/>
  <c r="BO654" i="8"/>
  <c r="BG655" i="8"/>
  <c r="BH655" i="8"/>
  <c r="BI655" i="8"/>
  <c r="BJ655" i="8"/>
  <c r="BK655" i="8"/>
  <c r="BL655" i="8"/>
  <c r="BM655" i="8"/>
  <c r="BN655" i="8"/>
  <c r="BO655" i="8"/>
  <c r="BG656" i="8"/>
  <c r="BH656" i="8"/>
  <c r="BI656" i="8"/>
  <c r="BJ656" i="8"/>
  <c r="BK656" i="8"/>
  <c r="BL656" i="8"/>
  <c r="BM656" i="8"/>
  <c r="BN656" i="8"/>
  <c r="BO656" i="8"/>
  <c r="BG657" i="8"/>
  <c r="BH657" i="8"/>
  <c r="BI657" i="8"/>
  <c r="BJ657" i="8"/>
  <c r="BK657" i="8"/>
  <c r="BL657" i="8"/>
  <c r="BM657" i="8"/>
  <c r="BN657" i="8"/>
  <c r="BO657" i="8"/>
  <c r="BG658" i="8"/>
  <c r="BH658" i="8"/>
  <c r="BI658" i="8"/>
  <c r="BJ658" i="8"/>
  <c r="BK658" i="8"/>
  <c r="BL658" i="8"/>
  <c r="BM658" i="8"/>
  <c r="BN658" i="8"/>
  <c r="BO658" i="8"/>
  <c r="BG659" i="8"/>
  <c r="BH659" i="8"/>
  <c r="BI659" i="8"/>
  <c r="BJ659" i="8"/>
  <c r="BK659" i="8"/>
  <c r="BL659" i="8"/>
  <c r="BM659" i="8"/>
  <c r="BN659" i="8"/>
  <c r="BO659" i="8"/>
  <c r="BG660" i="8"/>
  <c r="BH660" i="8"/>
  <c r="BI660" i="8"/>
  <c r="BJ660" i="8"/>
  <c r="BK660" i="8"/>
  <c r="BL660" i="8"/>
  <c r="BM660" i="8"/>
  <c r="BN660" i="8"/>
  <c r="BO660" i="8"/>
  <c r="BG661" i="8"/>
  <c r="BH661" i="8"/>
  <c r="BI661" i="8"/>
  <c r="BJ661" i="8"/>
  <c r="BK661" i="8"/>
  <c r="BL661" i="8"/>
  <c r="BM661" i="8"/>
  <c r="BN661" i="8"/>
  <c r="BO661" i="8"/>
  <c r="BG662" i="8"/>
  <c r="BH662" i="8"/>
  <c r="BI662" i="8"/>
  <c r="BJ662" i="8"/>
  <c r="BK662" i="8"/>
  <c r="BL662" i="8"/>
  <c r="BM662" i="8"/>
  <c r="BN662" i="8"/>
  <c r="BO662" i="8"/>
  <c r="BG663" i="8"/>
  <c r="BH663" i="8"/>
  <c r="BI663" i="8"/>
  <c r="BJ663" i="8"/>
  <c r="BK663" i="8"/>
  <c r="BL663" i="8"/>
  <c r="BM663" i="8"/>
  <c r="BN663" i="8"/>
  <c r="BO663" i="8"/>
  <c r="BG664" i="8"/>
  <c r="BH664" i="8"/>
  <c r="BI664" i="8"/>
  <c r="BJ664" i="8"/>
  <c r="BK664" i="8"/>
  <c r="BL664" i="8"/>
  <c r="BM664" i="8"/>
  <c r="BN664" i="8"/>
  <c r="BO664" i="8"/>
  <c r="BG665" i="8"/>
  <c r="BH665" i="8"/>
  <c r="BI665" i="8"/>
  <c r="BJ665" i="8"/>
  <c r="BK665" i="8"/>
  <c r="BL665" i="8"/>
  <c r="BM665" i="8"/>
  <c r="BN665" i="8"/>
  <c r="BO665" i="8"/>
  <c r="BG666" i="8"/>
  <c r="BH666" i="8"/>
  <c r="BI666" i="8"/>
  <c r="BJ666" i="8"/>
  <c r="BK666" i="8"/>
  <c r="BL666" i="8"/>
  <c r="BM666" i="8"/>
  <c r="BN666" i="8"/>
  <c r="BO666" i="8"/>
  <c r="BG667" i="8"/>
  <c r="BH667" i="8"/>
  <c r="BI667" i="8"/>
  <c r="BJ667" i="8"/>
  <c r="BK667" i="8"/>
  <c r="BL667" i="8"/>
  <c r="BM667" i="8"/>
  <c r="BN667" i="8"/>
  <c r="BO667" i="8"/>
  <c r="BG668" i="8"/>
  <c r="BH668" i="8"/>
  <c r="BI668" i="8"/>
  <c r="BJ668" i="8"/>
  <c r="BK668" i="8"/>
  <c r="BL668" i="8"/>
  <c r="BM668" i="8"/>
  <c r="BN668" i="8"/>
  <c r="BO668" i="8"/>
  <c r="BG669" i="8"/>
  <c r="BH669" i="8"/>
  <c r="BI669" i="8"/>
  <c r="BJ669" i="8"/>
  <c r="BK669" i="8"/>
  <c r="BL669" i="8"/>
  <c r="BM669" i="8"/>
  <c r="BN669" i="8"/>
  <c r="BO669" i="8"/>
  <c r="BG670" i="8"/>
  <c r="BH670" i="8"/>
  <c r="BI670" i="8"/>
  <c r="BJ670" i="8"/>
  <c r="BK670" i="8"/>
  <c r="BL670" i="8"/>
  <c r="BM670" i="8"/>
  <c r="BN670" i="8"/>
  <c r="BO670" i="8"/>
  <c r="BG671" i="8"/>
  <c r="BH671" i="8"/>
  <c r="BI671" i="8"/>
  <c r="BJ671" i="8"/>
  <c r="BK671" i="8"/>
  <c r="BL671" i="8"/>
  <c r="BM671" i="8"/>
  <c r="BN671" i="8"/>
  <c r="BO671" i="8"/>
  <c r="BG672" i="8"/>
  <c r="BH672" i="8"/>
  <c r="BI672" i="8"/>
  <c r="BJ672" i="8"/>
  <c r="BK672" i="8"/>
  <c r="BL672" i="8"/>
  <c r="BM672" i="8"/>
  <c r="BN672" i="8"/>
  <c r="BO672" i="8"/>
  <c r="BG673" i="8"/>
  <c r="BH673" i="8"/>
  <c r="BI673" i="8"/>
  <c r="BJ673" i="8"/>
  <c r="BK673" i="8"/>
  <c r="BL673" i="8"/>
  <c r="BM673" i="8"/>
  <c r="BN673" i="8"/>
  <c r="BO673" i="8"/>
  <c r="BG674" i="8"/>
  <c r="BH674" i="8"/>
  <c r="BI674" i="8"/>
  <c r="BJ674" i="8"/>
  <c r="BK674" i="8"/>
  <c r="BL674" i="8"/>
  <c r="BM674" i="8"/>
  <c r="BN674" i="8"/>
  <c r="BO674" i="8"/>
  <c r="BG675" i="8"/>
  <c r="BH675" i="8"/>
  <c r="BI675" i="8"/>
  <c r="BJ675" i="8"/>
  <c r="BK675" i="8"/>
  <c r="BL675" i="8"/>
  <c r="BM675" i="8"/>
  <c r="BN675" i="8"/>
  <c r="BO675" i="8"/>
  <c r="BG676" i="8"/>
  <c r="BH676" i="8"/>
  <c r="BI676" i="8"/>
  <c r="BJ676" i="8"/>
  <c r="BK676" i="8"/>
  <c r="BL676" i="8"/>
  <c r="BM676" i="8"/>
  <c r="BN676" i="8"/>
  <c r="BO676" i="8"/>
  <c r="BG677" i="8"/>
  <c r="BH677" i="8"/>
  <c r="BI677" i="8"/>
  <c r="BJ677" i="8"/>
  <c r="BK677" i="8"/>
  <c r="BL677" i="8"/>
  <c r="BM677" i="8"/>
  <c r="BN677" i="8"/>
  <c r="BO677" i="8"/>
  <c r="BG678" i="8"/>
  <c r="BH678" i="8"/>
  <c r="BI678" i="8"/>
  <c r="BJ678" i="8"/>
  <c r="BK678" i="8"/>
  <c r="BL678" i="8"/>
  <c r="BM678" i="8"/>
  <c r="BN678" i="8"/>
  <c r="BO678" i="8"/>
  <c r="BG679" i="8"/>
  <c r="BH679" i="8"/>
  <c r="BI679" i="8"/>
  <c r="BJ679" i="8"/>
  <c r="BK679" i="8"/>
  <c r="BL679" i="8"/>
  <c r="BM679" i="8"/>
  <c r="BN679" i="8"/>
  <c r="BO679" i="8"/>
  <c r="BG680" i="8"/>
  <c r="BH680" i="8"/>
  <c r="BI680" i="8"/>
  <c r="BJ680" i="8"/>
  <c r="BK680" i="8"/>
  <c r="BL680" i="8"/>
  <c r="BM680" i="8"/>
  <c r="BN680" i="8"/>
  <c r="BO680" i="8"/>
  <c r="BG681" i="8"/>
  <c r="BH681" i="8"/>
  <c r="BI681" i="8"/>
  <c r="BJ681" i="8"/>
  <c r="BK681" i="8"/>
  <c r="BL681" i="8"/>
  <c r="BM681" i="8"/>
  <c r="BN681" i="8"/>
  <c r="BO681" i="8"/>
  <c r="BG682" i="8"/>
  <c r="BH682" i="8"/>
  <c r="BI682" i="8"/>
  <c r="BJ682" i="8"/>
  <c r="BK682" i="8"/>
  <c r="BL682" i="8"/>
  <c r="BM682" i="8"/>
  <c r="BN682" i="8"/>
  <c r="BO682" i="8"/>
  <c r="BG683" i="8"/>
  <c r="BH683" i="8"/>
  <c r="BI683" i="8"/>
  <c r="BJ683" i="8"/>
  <c r="BK683" i="8"/>
  <c r="BL683" i="8"/>
  <c r="BM683" i="8"/>
  <c r="BN683" i="8"/>
  <c r="BO683" i="8"/>
  <c r="BG684" i="8"/>
  <c r="BH684" i="8"/>
  <c r="BI684" i="8"/>
  <c r="BJ684" i="8"/>
  <c r="BK684" i="8"/>
  <c r="BL684" i="8"/>
  <c r="BM684" i="8"/>
  <c r="BN684" i="8"/>
  <c r="BO684" i="8"/>
  <c r="BG685" i="8"/>
  <c r="BH685" i="8"/>
  <c r="BI685" i="8"/>
  <c r="BJ685" i="8"/>
  <c r="BK685" i="8"/>
  <c r="BL685" i="8"/>
  <c r="BM685" i="8"/>
  <c r="BN685" i="8"/>
  <c r="BO685" i="8"/>
  <c r="BG686" i="8"/>
  <c r="BH686" i="8"/>
  <c r="BI686" i="8"/>
  <c r="BJ686" i="8"/>
  <c r="BK686" i="8"/>
  <c r="BL686" i="8"/>
  <c r="BM686" i="8"/>
  <c r="BN686" i="8"/>
  <c r="BO686" i="8"/>
  <c r="BG687" i="8"/>
  <c r="BH687" i="8"/>
  <c r="BI687" i="8"/>
  <c r="BJ687" i="8"/>
  <c r="BK687" i="8"/>
  <c r="BL687" i="8"/>
  <c r="BM687" i="8"/>
  <c r="BN687" i="8"/>
  <c r="BO687" i="8"/>
  <c r="BG688" i="8"/>
  <c r="BH688" i="8"/>
  <c r="BI688" i="8"/>
  <c r="BJ688" i="8"/>
  <c r="BK688" i="8"/>
  <c r="BL688" i="8"/>
  <c r="BM688" i="8"/>
  <c r="BN688" i="8"/>
  <c r="BO688" i="8"/>
  <c r="BG689" i="8"/>
  <c r="BH689" i="8"/>
  <c r="BI689" i="8"/>
  <c r="BJ689" i="8"/>
  <c r="BK689" i="8"/>
  <c r="BL689" i="8"/>
  <c r="BM689" i="8"/>
  <c r="BN689" i="8"/>
  <c r="BO689" i="8"/>
  <c r="BG690" i="8"/>
  <c r="BH690" i="8"/>
  <c r="BI690" i="8"/>
  <c r="BJ690" i="8"/>
  <c r="BK690" i="8"/>
  <c r="BL690" i="8"/>
  <c r="BM690" i="8"/>
  <c r="BN690" i="8"/>
  <c r="BO690" i="8"/>
  <c r="BG691" i="8"/>
  <c r="BH691" i="8"/>
  <c r="BI691" i="8"/>
  <c r="BJ691" i="8"/>
  <c r="BK691" i="8"/>
  <c r="BL691" i="8"/>
  <c r="BM691" i="8"/>
  <c r="BN691" i="8"/>
  <c r="BO691" i="8"/>
  <c r="BG692" i="8"/>
  <c r="BH692" i="8"/>
  <c r="BI692" i="8"/>
  <c r="BJ692" i="8"/>
  <c r="BK692" i="8"/>
  <c r="BL692" i="8"/>
  <c r="BM692" i="8"/>
  <c r="BN692" i="8"/>
  <c r="BO692" i="8"/>
  <c r="BG693" i="8"/>
  <c r="BH693" i="8"/>
  <c r="BI693" i="8"/>
  <c r="BJ693" i="8"/>
  <c r="BK693" i="8"/>
  <c r="BL693" i="8"/>
  <c r="BM693" i="8"/>
  <c r="BN693" i="8"/>
  <c r="BO693" i="8"/>
  <c r="BG694" i="8"/>
  <c r="BH694" i="8"/>
  <c r="BI694" i="8"/>
  <c r="BJ694" i="8"/>
  <c r="BK694" i="8"/>
  <c r="BL694" i="8"/>
  <c r="BM694" i="8"/>
  <c r="BN694" i="8"/>
  <c r="BO694" i="8"/>
  <c r="BG695" i="8"/>
  <c r="BH695" i="8"/>
  <c r="BI695" i="8"/>
  <c r="BJ695" i="8"/>
  <c r="BK695" i="8"/>
  <c r="BL695" i="8"/>
  <c r="BM695" i="8"/>
  <c r="BN695" i="8"/>
  <c r="BO695" i="8"/>
  <c r="BG696" i="8"/>
  <c r="BH696" i="8"/>
  <c r="BI696" i="8"/>
  <c r="BJ696" i="8"/>
  <c r="BK696" i="8"/>
  <c r="BL696" i="8"/>
  <c r="BM696" i="8"/>
  <c r="BN696" i="8"/>
  <c r="BO696" i="8"/>
  <c r="BG697" i="8"/>
  <c r="BH697" i="8"/>
  <c r="BI697" i="8"/>
  <c r="BJ697" i="8"/>
  <c r="BK697" i="8"/>
  <c r="BL697" i="8"/>
  <c r="BM697" i="8"/>
  <c r="BN697" i="8"/>
  <c r="BO697" i="8"/>
  <c r="BG698" i="8"/>
  <c r="BH698" i="8"/>
  <c r="BI698" i="8"/>
  <c r="BJ698" i="8"/>
  <c r="BK698" i="8"/>
  <c r="BL698" i="8"/>
  <c r="BM698" i="8"/>
  <c r="BN698" i="8"/>
  <c r="BO698" i="8"/>
  <c r="BG699" i="8"/>
  <c r="BH699" i="8"/>
  <c r="BI699" i="8"/>
  <c r="BJ699" i="8"/>
  <c r="BK699" i="8"/>
  <c r="BL699" i="8"/>
  <c r="BM699" i="8"/>
  <c r="BN699" i="8"/>
  <c r="BO699" i="8"/>
  <c r="BG700" i="8"/>
  <c r="BH700" i="8"/>
  <c r="BI700" i="8"/>
  <c r="BJ700" i="8"/>
  <c r="BK700" i="8"/>
  <c r="BL700" i="8"/>
  <c r="BM700" i="8"/>
  <c r="BN700" i="8"/>
  <c r="BO700" i="8"/>
  <c r="BG701" i="8"/>
  <c r="BH701" i="8"/>
  <c r="BI701" i="8"/>
  <c r="BJ701" i="8"/>
  <c r="BK701" i="8"/>
  <c r="BL701" i="8"/>
  <c r="BM701" i="8"/>
  <c r="BN701" i="8"/>
  <c r="BO701" i="8"/>
  <c r="BG702" i="8"/>
  <c r="BH702" i="8"/>
  <c r="BI702" i="8"/>
  <c r="BJ702" i="8"/>
  <c r="BK702" i="8"/>
  <c r="BL702" i="8"/>
  <c r="BM702" i="8"/>
  <c r="BN702" i="8"/>
  <c r="BO702" i="8"/>
  <c r="BG703" i="8"/>
  <c r="BH703" i="8"/>
  <c r="BI703" i="8"/>
  <c r="BJ703" i="8"/>
  <c r="BK703" i="8"/>
  <c r="BL703" i="8"/>
  <c r="BM703" i="8"/>
  <c r="BN703" i="8"/>
  <c r="BO703" i="8"/>
  <c r="BG704" i="8"/>
  <c r="BH704" i="8"/>
  <c r="BI704" i="8"/>
  <c r="BJ704" i="8"/>
  <c r="BK704" i="8"/>
  <c r="BL704" i="8"/>
  <c r="BM704" i="8"/>
  <c r="BN704" i="8"/>
  <c r="BO704" i="8"/>
  <c r="BG705" i="8"/>
  <c r="BH705" i="8"/>
  <c r="BI705" i="8"/>
  <c r="BJ705" i="8"/>
  <c r="BK705" i="8"/>
  <c r="BL705" i="8"/>
  <c r="BM705" i="8"/>
  <c r="BN705" i="8"/>
  <c r="BO705" i="8"/>
  <c r="BG706" i="8"/>
  <c r="BH706" i="8"/>
  <c r="BI706" i="8"/>
  <c r="BJ706" i="8"/>
  <c r="BK706" i="8"/>
  <c r="BL706" i="8"/>
  <c r="BM706" i="8"/>
  <c r="BN706" i="8"/>
  <c r="BO706" i="8"/>
  <c r="BG707" i="8"/>
  <c r="BH707" i="8"/>
  <c r="BI707" i="8"/>
  <c r="BJ707" i="8"/>
  <c r="BK707" i="8"/>
  <c r="BL707" i="8"/>
  <c r="BM707" i="8"/>
  <c r="BN707" i="8"/>
  <c r="BO707" i="8"/>
  <c r="BG708" i="8"/>
  <c r="BH708" i="8"/>
  <c r="BI708" i="8"/>
  <c r="BJ708" i="8"/>
  <c r="BK708" i="8"/>
  <c r="BL708" i="8"/>
  <c r="BM708" i="8"/>
  <c r="BN708" i="8"/>
  <c r="BO708" i="8"/>
  <c r="BG709" i="8"/>
  <c r="BH709" i="8"/>
  <c r="BI709" i="8"/>
  <c r="BJ709" i="8"/>
  <c r="BK709" i="8"/>
  <c r="BL709" i="8"/>
  <c r="BM709" i="8"/>
  <c r="BN709" i="8"/>
  <c r="BO709" i="8"/>
  <c r="BG710" i="8"/>
  <c r="BH710" i="8"/>
  <c r="BI710" i="8"/>
  <c r="BJ710" i="8"/>
  <c r="BK710" i="8"/>
  <c r="BL710" i="8"/>
  <c r="BM710" i="8"/>
  <c r="BN710" i="8"/>
  <c r="BO710" i="8"/>
  <c r="BG711" i="8"/>
  <c r="BH711" i="8"/>
  <c r="BI711" i="8"/>
  <c r="BJ711" i="8"/>
  <c r="BK711" i="8"/>
  <c r="BL711" i="8"/>
  <c r="BM711" i="8"/>
  <c r="BN711" i="8"/>
  <c r="BO711" i="8"/>
  <c r="BG712" i="8"/>
  <c r="BH712" i="8"/>
  <c r="BI712" i="8"/>
  <c r="BJ712" i="8"/>
  <c r="BK712" i="8"/>
  <c r="BL712" i="8"/>
  <c r="BM712" i="8"/>
  <c r="BN712" i="8"/>
  <c r="BO712" i="8"/>
  <c r="BG713" i="8"/>
  <c r="BH713" i="8"/>
  <c r="BI713" i="8"/>
  <c r="BJ713" i="8"/>
  <c r="BK713" i="8"/>
  <c r="BL713" i="8"/>
  <c r="BM713" i="8"/>
  <c r="BN713" i="8"/>
  <c r="BO713" i="8"/>
  <c r="BG714" i="8"/>
  <c r="BH714" i="8"/>
  <c r="BI714" i="8"/>
  <c r="BJ714" i="8"/>
  <c r="BK714" i="8"/>
  <c r="BL714" i="8"/>
  <c r="BM714" i="8"/>
  <c r="BN714" i="8"/>
  <c r="BO714" i="8"/>
  <c r="BG715" i="8"/>
  <c r="BH715" i="8"/>
  <c r="BI715" i="8"/>
  <c r="BJ715" i="8"/>
  <c r="BK715" i="8"/>
  <c r="BL715" i="8"/>
  <c r="BM715" i="8"/>
  <c r="BN715" i="8"/>
  <c r="BO715" i="8"/>
  <c r="BG716" i="8"/>
  <c r="BH716" i="8"/>
  <c r="BI716" i="8"/>
  <c r="BJ716" i="8"/>
  <c r="BK716" i="8"/>
  <c r="BL716" i="8"/>
  <c r="BM716" i="8"/>
  <c r="BN716" i="8"/>
  <c r="BO716" i="8"/>
  <c r="BG717" i="8"/>
  <c r="BH717" i="8"/>
  <c r="BI717" i="8"/>
  <c r="BJ717" i="8"/>
  <c r="BK717" i="8"/>
  <c r="BL717" i="8"/>
  <c r="BM717" i="8"/>
  <c r="BN717" i="8"/>
  <c r="BO717" i="8"/>
  <c r="BG718" i="8"/>
  <c r="BH718" i="8"/>
  <c r="BI718" i="8"/>
  <c r="BJ718" i="8"/>
  <c r="BK718" i="8"/>
  <c r="BL718" i="8"/>
  <c r="BM718" i="8"/>
  <c r="BN718" i="8"/>
  <c r="BO718" i="8"/>
  <c r="BG719" i="8"/>
  <c r="BH719" i="8"/>
  <c r="BI719" i="8"/>
  <c r="BJ719" i="8"/>
  <c r="BK719" i="8"/>
  <c r="BL719" i="8"/>
  <c r="BM719" i="8"/>
  <c r="BN719" i="8"/>
  <c r="BO719" i="8"/>
  <c r="BG720" i="8"/>
  <c r="BH720" i="8"/>
  <c r="BI720" i="8"/>
  <c r="BJ720" i="8"/>
  <c r="BK720" i="8"/>
  <c r="BL720" i="8"/>
  <c r="BM720" i="8"/>
  <c r="BN720" i="8"/>
  <c r="BO720" i="8"/>
  <c r="BG721" i="8"/>
  <c r="BH721" i="8"/>
  <c r="BI721" i="8"/>
  <c r="BJ721" i="8"/>
  <c r="BK721" i="8"/>
  <c r="BL721" i="8"/>
  <c r="BM721" i="8"/>
  <c r="BN721" i="8"/>
  <c r="BO721" i="8"/>
  <c r="BG722" i="8"/>
  <c r="BH722" i="8"/>
  <c r="BI722" i="8"/>
  <c r="BJ722" i="8"/>
  <c r="BK722" i="8"/>
  <c r="BL722" i="8"/>
  <c r="BM722" i="8"/>
  <c r="BN722" i="8"/>
  <c r="BO722" i="8"/>
  <c r="BG723" i="8"/>
  <c r="BH723" i="8"/>
  <c r="BI723" i="8"/>
  <c r="BJ723" i="8"/>
  <c r="BK723" i="8"/>
  <c r="BL723" i="8"/>
  <c r="BM723" i="8"/>
  <c r="BN723" i="8"/>
  <c r="BO723" i="8"/>
  <c r="BG724" i="8"/>
  <c r="BH724" i="8"/>
  <c r="BI724" i="8"/>
  <c r="BJ724" i="8"/>
  <c r="BK724" i="8"/>
  <c r="BL724" i="8"/>
  <c r="BM724" i="8"/>
  <c r="BN724" i="8"/>
  <c r="BO724" i="8"/>
  <c r="BG725" i="8"/>
  <c r="BH725" i="8"/>
  <c r="BI725" i="8"/>
  <c r="BJ725" i="8"/>
  <c r="BK725" i="8"/>
  <c r="BL725" i="8"/>
  <c r="BM725" i="8"/>
  <c r="BN725" i="8"/>
  <c r="BO725" i="8"/>
  <c r="BG726" i="8"/>
  <c r="BH726" i="8"/>
  <c r="BI726" i="8"/>
  <c r="BJ726" i="8"/>
  <c r="BK726" i="8"/>
  <c r="BL726" i="8"/>
  <c r="BM726" i="8"/>
  <c r="BN726" i="8"/>
  <c r="BO726" i="8"/>
  <c r="BG727" i="8"/>
  <c r="BH727" i="8"/>
  <c r="BI727" i="8"/>
  <c r="BJ727" i="8"/>
  <c r="BK727" i="8"/>
  <c r="BL727" i="8"/>
  <c r="BM727" i="8"/>
  <c r="BN727" i="8"/>
  <c r="BO727" i="8"/>
  <c r="BG728" i="8"/>
  <c r="BH728" i="8"/>
  <c r="BI728" i="8"/>
  <c r="BJ728" i="8"/>
  <c r="BK728" i="8"/>
  <c r="BL728" i="8"/>
  <c r="BM728" i="8"/>
  <c r="BN728" i="8"/>
  <c r="BO728" i="8"/>
  <c r="BG729" i="8"/>
  <c r="BH729" i="8"/>
  <c r="BI729" i="8"/>
  <c r="BJ729" i="8"/>
  <c r="BK729" i="8"/>
  <c r="BL729" i="8"/>
  <c r="BM729" i="8"/>
  <c r="BN729" i="8"/>
  <c r="BO729" i="8"/>
  <c r="BG730" i="8"/>
  <c r="BH730" i="8"/>
  <c r="BI730" i="8"/>
  <c r="BJ730" i="8"/>
  <c r="BK730" i="8"/>
  <c r="BL730" i="8"/>
  <c r="BM730" i="8"/>
  <c r="BN730" i="8"/>
  <c r="BO730" i="8"/>
  <c r="BG731" i="8"/>
  <c r="BH731" i="8"/>
  <c r="BI731" i="8"/>
  <c r="BJ731" i="8"/>
  <c r="BK731" i="8"/>
  <c r="BL731" i="8"/>
  <c r="BM731" i="8"/>
  <c r="BN731" i="8"/>
  <c r="BO731" i="8"/>
  <c r="BG732" i="8"/>
  <c r="BH732" i="8"/>
  <c r="BI732" i="8"/>
  <c r="BJ732" i="8"/>
  <c r="BK732" i="8"/>
  <c r="BL732" i="8"/>
  <c r="BM732" i="8"/>
  <c r="BN732" i="8"/>
  <c r="BO732" i="8"/>
  <c r="BG733" i="8"/>
  <c r="BH733" i="8"/>
  <c r="BI733" i="8"/>
  <c r="BJ733" i="8"/>
  <c r="BK733" i="8"/>
  <c r="BL733" i="8"/>
  <c r="BM733" i="8"/>
  <c r="BN733" i="8"/>
  <c r="BO733" i="8"/>
  <c r="BG734" i="8"/>
  <c r="BH734" i="8"/>
  <c r="BI734" i="8"/>
  <c r="BJ734" i="8"/>
  <c r="BK734" i="8"/>
  <c r="BL734" i="8"/>
  <c r="BM734" i="8"/>
  <c r="BN734" i="8"/>
  <c r="BO734" i="8"/>
  <c r="BG735" i="8"/>
  <c r="BH735" i="8"/>
  <c r="BI735" i="8"/>
  <c r="BJ735" i="8"/>
  <c r="BK735" i="8"/>
  <c r="BL735" i="8"/>
  <c r="BM735" i="8"/>
  <c r="BN735" i="8"/>
  <c r="BO735" i="8"/>
  <c r="BG736" i="8"/>
  <c r="BH736" i="8"/>
  <c r="BI736" i="8"/>
  <c r="BJ736" i="8"/>
  <c r="BK736" i="8"/>
  <c r="BL736" i="8"/>
  <c r="BM736" i="8"/>
  <c r="BN736" i="8"/>
  <c r="BO736" i="8"/>
  <c r="BG737" i="8"/>
  <c r="BH737" i="8"/>
  <c r="BI737" i="8"/>
  <c r="BJ737" i="8"/>
  <c r="BK737" i="8"/>
  <c r="BL737" i="8"/>
  <c r="BM737" i="8"/>
  <c r="BN737" i="8"/>
  <c r="BO737" i="8"/>
  <c r="BG738" i="8"/>
  <c r="BH738" i="8"/>
  <c r="BI738" i="8"/>
  <c r="BJ738" i="8"/>
  <c r="BK738" i="8"/>
  <c r="BL738" i="8"/>
  <c r="BM738" i="8"/>
  <c r="BN738" i="8"/>
  <c r="BO738" i="8"/>
  <c r="BG739" i="8"/>
  <c r="BH739" i="8"/>
  <c r="BI739" i="8"/>
  <c r="BJ739" i="8"/>
  <c r="BK739" i="8"/>
  <c r="BL739" i="8"/>
  <c r="BM739" i="8"/>
  <c r="BN739" i="8"/>
  <c r="BO739" i="8"/>
  <c r="BG740" i="8"/>
  <c r="BH740" i="8"/>
  <c r="BI740" i="8"/>
  <c r="BJ740" i="8"/>
  <c r="BK740" i="8"/>
  <c r="BL740" i="8"/>
  <c r="BM740" i="8"/>
  <c r="BN740" i="8"/>
  <c r="BO740" i="8"/>
  <c r="BG741" i="8"/>
  <c r="BH741" i="8"/>
  <c r="BI741" i="8"/>
  <c r="BJ741" i="8"/>
  <c r="BK741" i="8"/>
  <c r="BL741" i="8"/>
  <c r="BM741" i="8"/>
  <c r="BN741" i="8"/>
  <c r="BO741" i="8"/>
  <c r="BG742" i="8"/>
  <c r="BH742" i="8"/>
  <c r="BI742" i="8"/>
  <c r="BJ742" i="8"/>
  <c r="BK742" i="8"/>
  <c r="BL742" i="8"/>
  <c r="BM742" i="8"/>
  <c r="BN742" i="8"/>
  <c r="BO742" i="8"/>
  <c r="BG743" i="8"/>
  <c r="BH743" i="8"/>
  <c r="BI743" i="8"/>
  <c r="BJ743" i="8"/>
  <c r="BK743" i="8"/>
  <c r="BL743" i="8"/>
  <c r="BM743" i="8"/>
  <c r="BN743" i="8"/>
  <c r="BO743" i="8"/>
  <c r="BG744" i="8"/>
  <c r="BH744" i="8"/>
  <c r="BI744" i="8"/>
  <c r="BJ744" i="8"/>
  <c r="BK744" i="8"/>
  <c r="BL744" i="8"/>
  <c r="BM744" i="8"/>
  <c r="BN744" i="8"/>
  <c r="BO744" i="8"/>
  <c r="BG745" i="8"/>
  <c r="BH745" i="8"/>
  <c r="BI745" i="8"/>
  <c r="BJ745" i="8"/>
  <c r="BK745" i="8"/>
  <c r="BL745" i="8"/>
  <c r="BM745" i="8"/>
  <c r="BN745" i="8"/>
  <c r="BO745" i="8"/>
  <c r="BG746" i="8"/>
  <c r="BH746" i="8"/>
  <c r="BI746" i="8"/>
  <c r="BJ746" i="8"/>
  <c r="BK746" i="8"/>
  <c r="BL746" i="8"/>
  <c r="BM746" i="8"/>
  <c r="BN746" i="8"/>
  <c r="BO746" i="8"/>
  <c r="BG747" i="8"/>
  <c r="BH747" i="8"/>
  <c r="BI747" i="8"/>
  <c r="BJ747" i="8"/>
  <c r="BK747" i="8"/>
  <c r="BL747" i="8"/>
  <c r="BM747" i="8"/>
  <c r="BN747" i="8"/>
  <c r="BO747" i="8"/>
  <c r="BG748" i="8"/>
  <c r="BH748" i="8"/>
  <c r="BI748" i="8"/>
  <c r="BJ748" i="8"/>
  <c r="BK748" i="8"/>
  <c r="BL748" i="8"/>
  <c r="BM748" i="8"/>
  <c r="BN748" i="8"/>
  <c r="BO748" i="8"/>
  <c r="BG749" i="8"/>
  <c r="BH749" i="8"/>
  <c r="BI749" i="8"/>
  <c r="BJ749" i="8"/>
  <c r="BK749" i="8"/>
  <c r="BL749" i="8"/>
  <c r="BM749" i="8"/>
  <c r="BN749" i="8"/>
  <c r="BO749" i="8"/>
  <c r="BG750" i="8"/>
  <c r="BH750" i="8"/>
  <c r="BI750" i="8"/>
  <c r="BJ750" i="8"/>
  <c r="BK750" i="8"/>
  <c r="BL750" i="8"/>
  <c r="BM750" i="8"/>
  <c r="BN750" i="8"/>
  <c r="BO750" i="8"/>
  <c r="BG751" i="8"/>
  <c r="BH751" i="8"/>
  <c r="BI751" i="8"/>
  <c r="BJ751" i="8"/>
  <c r="BK751" i="8"/>
  <c r="BL751" i="8"/>
  <c r="BM751" i="8"/>
  <c r="BN751" i="8"/>
  <c r="BO751" i="8"/>
  <c r="BG752" i="8"/>
  <c r="BH752" i="8"/>
  <c r="BI752" i="8"/>
  <c r="BJ752" i="8"/>
  <c r="BK752" i="8"/>
  <c r="BL752" i="8"/>
  <c r="BM752" i="8"/>
  <c r="BN752" i="8"/>
  <c r="BO752" i="8"/>
  <c r="BG753" i="8"/>
  <c r="BH753" i="8"/>
  <c r="BI753" i="8"/>
  <c r="BJ753" i="8"/>
  <c r="BK753" i="8"/>
  <c r="BL753" i="8"/>
  <c r="BM753" i="8"/>
  <c r="BN753" i="8"/>
  <c r="BO753" i="8"/>
  <c r="BG754" i="8"/>
  <c r="BH754" i="8"/>
  <c r="BI754" i="8"/>
  <c r="BJ754" i="8"/>
  <c r="BK754" i="8"/>
  <c r="BL754" i="8"/>
  <c r="BM754" i="8"/>
  <c r="BN754" i="8"/>
  <c r="BO754" i="8"/>
  <c r="BG755" i="8"/>
  <c r="BH755" i="8"/>
  <c r="BI755" i="8"/>
  <c r="BJ755" i="8"/>
  <c r="BK755" i="8"/>
  <c r="BL755" i="8"/>
  <c r="BM755" i="8"/>
  <c r="BN755" i="8"/>
  <c r="BO755" i="8"/>
  <c r="BG756" i="8"/>
  <c r="BH756" i="8"/>
  <c r="BI756" i="8"/>
  <c r="BJ756" i="8"/>
  <c r="BK756" i="8"/>
  <c r="BL756" i="8"/>
  <c r="BM756" i="8"/>
  <c r="BN756" i="8"/>
  <c r="BO756" i="8"/>
  <c r="BG757" i="8"/>
  <c r="BH757" i="8"/>
  <c r="BI757" i="8"/>
  <c r="BJ757" i="8"/>
  <c r="BK757" i="8"/>
  <c r="BL757" i="8"/>
  <c r="BM757" i="8"/>
  <c r="BN757" i="8"/>
  <c r="BO757" i="8"/>
  <c r="BG758" i="8"/>
  <c r="BH758" i="8"/>
  <c r="BI758" i="8"/>
  <c r="BJ758" i="8"/>
  <c r="BK758" i="8"/>
  <c r="BL758" i="8"/>
  <c r="BM758" i="8"/>
  <c r="BN758" i="8"/>
  <c r="BO758" i="8"/>
  <c r="BG759" i="8"/>
  <c r="BH759" i="8"/>
  <c r="BI759" i="8"/>
  <c r="BJ759" i="8"/>
  <c r="BK759" i="8"/>
  <c r="BL759" i="8"/>
  <c r="BM759" i="8"/>
  <c r="BN759" i="8"/>
  <c r="BO759" i="8"/>
  <c r="BG760" i="8"/>
  <c r="BH760" i="8"/>
  <c r="BI760" i="8"/>
  <c r="BJ760" i="8"/>
  <c r="BK760" i="8"/>
  <c r="BL760" i="8"/>
  <c r="BM760" i="8"/>
  <c r="BN760" i="8"/>
  <c r="BO760" i="8"/>
  <c r="BG761" i="8"/>
  <c r="BH761" i="8"/>
  <c r="BI761" i="8"/>
  <c r="BJ761" i="8"/>
  <c r="BK761" i="8"/>
  <c r="BL761" i="8"/>
  <c r="BM761" i="8"/>
  <c r="BN761" i="8"/>
  <c r="BO761" i="8"/>
  <c r="BG762" i="8"/>
  <c r="BH762" i="8"/>
  <c r="BI762" i="8"/>
  <c r="BJ762" i="8"/>
  <c r="BK762" i="8"/>
  <c r="BL762" i="8"/>
  <c r="BM762" i="8"/>
  <c r="BN762" i="8"/>
  <c r="BO762" i="8"/>
  <c r="BG763" i="8"/>
  <c r="BH763" i="8"/>
  <c r="BI763" i="8"/>
  <c r="BJ763" i="8"/>
  <c r="BK763" i="8"/>
  <c r="BL763" i="8"/>
  <c r="BM763" i="8"/>
  <c r="BN763" i="8"/>
  <c r="BO763" i="8"/>
  <c r="BG764" i="8"/>
  <c r="BH764" i="8"/>
  <c r="BI764" i="8"/>
  <c r="BJ764" i="8"/>
  <c r="BK764" i="8"/>
  <c r="BL764" i="8"/>
  <c r="BM764" i="8"/>
  <c r="BN764" i="8"/>
  <c r="BO764" i="8"/>
  <c r="BG765" i="8"/>
  <c r="BH765" i="8"/>
  <c r="BI765" i="8"/>
  <c r="BJ765" i="8"/>
  <c r="BK765" i="8"/>
  <c r="BL765" i="8"/>
  <c r="BM765" i="8"/>
  <c r="BN765" i="8"/>
  <c r="BO765" i="8"/>
  <c r="BG766" i="8"/>
  <c r="BH766" i="8"/>
  <c r="BI766" i="8"/>
  <c r="BJ766" i="8"/>
  <c r="BK766" i="8"/>
  <c r="BL766" i="8"/>
  <c r="BM766" i="8"/>
  <c r="BN766" i="8"/>
  <c r="BO766" i="8"/>
  <c r="BG767" i="8"/>
  <c r="BH767" i="8"/>
  <c r="BI767" i="8"/>
  <c r="BJ767" i="8"/>
  <c r="BK767" i="8"/>
  <c r="BL767" i="8"/>
  <c r="BM767" i="8"/>
  <c r="BN767" i="8"/>
  <c r="BO767" i="8"/>
  <c r="BG768" i="8"/>
  <c r="BH768" i="8"/>
  <c r="BI768" i="8"/>
  <c r="BJ768" i="8"/>
  <c r="BK768" i="8"/>
  <c r="BL768" i="8"/>
  <c r="BM768" i="8"/>
  <c r="BN768" i="8"/>
  <c r="BO768" i="8"/>
  <c r="BG769" i="8"/>
  <c r="BH769" i="8"/>
  <c r="BI769" i="8"/>
  <c r="BJ769" i="8"/>
  <c r="BK769" i="8"/>
  <c r="BL769" i="8"/>
  <c r="BM769" i="8"/>
  <c r="BN769" i="8"/>
  <c r="BO769" i="8"/>
  <c r="BG770" i="8"/>
  <c r="BH770" i="8"/>
  <c r="BI770" i="8"/>
  <c r="BJ770" i="8"/>
  <c r="BK770" i="8"/>
  <c r="BL770" i="8"/>
  <c r="BM770" i="8"/>
  <c r="BN770" i="8"/>
  <c r="BO770" i="8"/>
  <c r="BG771" i="8"/>
  <c r="BH771" i="8"/>
  <c r="BI771" i="8"/>
  <c r="BJ771" i="8"/>
  <c r="BK771" i="8"/>
  <c r="BL771" i="8"/>
  <c r="BM771" i="8"/>
  <c r="BN771" i="8"/>
  <c r="BO771" i="8"/>
  <c r="BG772" i="8"/>
  <c r="BH772" i="8"/>
  <c r="BI772" i="8"/>
  <c r="BJ772" i="8"/>
  <c r="BK772" i="8"/>
  <c r="BL772" i="8"/>
  <c r="BM772" i="8"/>
  <c r="BN772" i="8"/>
  <c r="BO772" i="8"/>
  <c r="BG773" i="8"/>
  <c r="BH773" i="8"/>
  <c r="BI773" i="8"/>
  <c r="BJ773" i="8"/>
  <c r="BK773" i="8"/>
  <c r="BL773" i="8"/>
  <c r="BM773" i="8"/>
  <c r="BN773" i="8"/>
  <c r="BO773" i="8"/>
  <c r="BG774" i="8"/>
  <c r="BH774" i="8"/>
  <c r="BI774" i="8"/>
  <c r="BJ774" i="8"/>
  <c r="BK774" i="8"/>
  <c r="BL774" i="8"/>
  <c r="BM774" i="8"/>
  <c r="BN774" i="8"/>
  <c r="BO774" i="8"/>
  <c r="BG775" i="8"/>
  <c r="BH775" i="8"/>
  <c r="BI775" i="8"/>
  <c r="BJ775" i="8"/>
  <c r="BK775" i="8"/>
  <c r="BL775" i="8"/>
  <c r="BM775" i="8"/>
  <c r="BN775" i="8"/>
  <c r="BO775" i="8"/>
  <c r="BG776" i="8"/>
  <c r="BH776" i="8"/>
  <c r="BI776" i="8"/>
  <c r="BJ776" i="8"/>
  <c r="BK776" i="8"/>
  <c r="BL776" i="8"/>
  <c r="BM776" i="8"/>
  <c r="BN776" i="8"/>
  <c r="BO776" i="8"/>
  <c r="BG777" i="8"/>
  <c r="BH777" i="8"/>
  <c r="BI777" i="8"/>
  <c r="BJ777" i="8"/>
  <c r="BK777" i="8"/>
  <c r="BL777" i="8"/>
  <c r="BM777" i="8"/>
  <c r="BN777" i="8"/>
  <c r="BO777" i="8"/>
  <c r="BG778" i="8"/>
  <c r="BH778" i="8"/>
  <c r="BI778" i="8"/>
  <c r="BJ778" i="8"/>
  <c r="BK778" i="8"/>
  <c r="BL778" i="8"/>
  <c r="BM778" i="8"/>
  <c r="BN778" i="8"/>
  <c r="BO778" i="8"/>
  <c r="BG779" i="8"/>
  <c r="BH779" i="8"/>
  <c r="BI779" i="8"/>
  <c r="BJ779" i="8"/>
  <c r="BK779" i="8"/>
  <c r="BL779" i="8"/>
  <c r="BM779" i="8"/>
  <c r="BN779" i="8"/>
  <c r="BO779" i="8"/>
  <c r="BG780" i="8"/>
  <c r="BH780" i="8"/>
  <c r="BI780" i="8"/>
  <c r="BJ780" i="8"/>
  <c r="BK780" i="8"/>
  <c r="BL780" i="8"/>
  <c r="BM780" i="8"/>
  <c r="BN780" i="8"/>
  <c r="BO780" i="8"/>
  <c r="BG781" i="8"/>
  <c r="BH781" i="8"/>
  <c r="BI781" i="8"/>
  <c r="BJ781" i="8"/>
  <c r="BK781" i="8"/>
  <c r="BL781" i="8"/>
  <c r="BM781" i="8"/>
  <c r="BN781" i="8"/>
  <c r="BO781" i="8"/>
  <c r="BG782" i="8"/>
  <c r="BH782" i="8"/>
  <c r="BI782" i="8"/>
  <c r="BJ782" i="8"/>
  <c r="BK782" i="8"/>
  <c r="BL782" i="8"/>
  <c r="BM782" i="8"/>
  <c r="BN782" i="8"/>
  <c r="BO782" i="8"/>
  <c r="BG783" i="8"/>
  <c r="BH783" i="8"/>
  <c r="BI783" i="8"/>
  <c r="BJ783" i="8"/>
  <c r="BK783" i="8"/>
  <c r="BL783" i="8"/>
  <c r="BM783" i="8"/>
  <c r="BN783" i="8"/>
  <c r="BO783" i="8"/>
  <c r="BG784" i="8"/>
  <c r="BH784" i="8"/>
  <c r="BI784" i="8"/>
  <c r="BJ784" i="8"/>
  <c r="BK784" i="8"/>
  <c r="BL784" i="8"/>
  <c r="BM784" i="8"/>
  <c r="BN784" i="8"/>
  <c r="BO784" i="8"/>
  <c r="BG785" i="8"/>
  <c r="BH785" i="8"/>
  <c r="BI785" i="8"/>
  <c r="BJ785" i="8"/>
  <c r="BK785" i="8"/>
  <c r="BL785" i="8"/>
  <c r="BM785" i="8"/>
  <c r="BN785" i="8"/>
  <c r="BO785" i="8"/>
  <c r="BG786" i="8"/>
  <c r="BH786" i="8"/>
  <c r="BI786" i="8"/>
  <c r="BJ786" i="8"/>
  <c r="BK786" i="8"/>
  <c r="BL786" i="8"/>
  <c r="BM786" i="8"/>
  <c r="BN786" i="8"/>
  <c r="BO786" i="8"/>
  <c r="BG787" i="8"/>
  <c r="BH787" i="8"/>
  <c r="BI787" i="8"/>
  <c r="BJ787" i="8"/>
  <c r="BK787" i="8"/>
  <c r="BL787" i="8"/>
  <c r="BM787" i="8"/>
  <c r="BN787" i="8"/>
  <c r="BO787" i="8"/>
  <c r="BG788" i="8"/>
  <c r="BH788" i="8"/>
  <c r="BI788" i="8"/>
  <c r="BJ788" i="8"/>
  <c r="BK788" i="8"/>
  <c r="BL788" i="8"/>
  <c r="BM788" i="8"/>
  <c r="BN788" i="8"/>
  <c r="BO788" i="8"/>
  <c r="BG789" i="8"/>
  <c r="BH789" i="8"/>
  <c r="BI789" i="8"/>
  <c r="BJ789" i="8"/>
  <c r="BK789" i="8"/>
  <c r="BL789" i="8"/>
  <c r="BM789" i="8"/>
  <c r="BN789" i="8"/>
  <c r="BO789" i="8"/>
  <c r="BG790" i="8"/>
  <c r="BH790" i="8"/>
  <c r="BI790" i="8"/>
  <c r="BJ790" i="8"/>
  <c r="BK790" i="8"/>
  <c r="BL790" i="8"/>
  <c r="BM790" i="8"/>
  <c r="BN790" i="8"/>
  <c r="BO790" i="8"/>
  <c r="BG791" i="8"/>
  <c r="BH791" i="8"/>
  <c r="BI791" i="8"/>
  <c r="BJ791" i="8"/>
  <c r="BK791" i="8"/>
  <c r="BL791" i="8"/>
  <c r="BM791" i="8"/>
  <c r="BN791" i="8"/>
  <c r="BO791" i="8"/>
  <c r="BG792" i="8"/>
  <c r="BH792" i="8"/>
  <c r="BI792" i="8"/>
  <c r="BJ792" i="8"/>
  <c r="BK792" i="8"/>
  <c r="BL792" i="8"/>
  <c r="BM792" i="8"/>
  <c r="BN792" i="8"/>
  <c r="BO792" i="8"/>
  <c r="BG793" i="8"/>
  <c r="BH793" i="8"/>
  <c r="BI793" i="8"/>
  <c r="BJ793" i="8"/>
  <c r="BK793" i="8"/>
  <c r="BL793" i="8"/>
  <c r="BM793" i="8"/>
  <c r="BN793" i="8"/>
  <c r="BO793" i="8"/>
  <c r="BG794" i="8"/>
  <c r="BH794" i="8"/>
  <c r="BI794" i="8"/>
  <c r="BJ794" i="8"/>
  <c r="BK794" i="8"/>
  <c r="BL794" i="8"/>
  <c r="BM794" i="8"/>
  <c r="BN794" i="8"/>
  <c r="BO794" i="8"/>
  <c r="BG795" i="8"/>
  <c r="BH795" i="8"/>
  <c r="BI795" i="8"/>
  <c r="BJ795" i="8"/>
  <c r="BK795" i="8"/>
  <c r="BL795" i="8"/>
  <c r="BM795" i="8"/>
  <c r="BN795" i="8"/>
  <c r="BO795" i="8"/>
  <c r="BG796" i="8"/>
  <c r="BH796" i="8"/>
  <c r="BI796" i="8"/>
  <c r="BJ796" i="8"/>
  <c r="BK796" i="8"/>
  <c r="BL796" i="8"/>
  <c r="BM796" i="8"/>
  <c r="BN796" i="8"/>
  <c r="BO796" i="8"/>
  <c r="BG797" i="8"/>
  <c r="BH797" i="8"/>
  <c r="BI797" i="8"/>
  <c r="BJ797" i="8"/>
  <c r="BK797" i="8"/>
  <c r="BL797" i="8"/>
  <c r="BM797" i="8"/>
  <c r="BN797" i="8"/>
  <c r="BO797" i="8"/>
  <c r="BG798" i="8"/>
  <c r="BH798" i="8"/>
  <c r="BI798" i="8"/>
  <c r="BJ798" i="8"/>
  <c r="BK798" i="8"/>
  <c r="BL798" i="8"/>
  <c r="BM798" i="8"/>
  <c r="BN798" i="8"/>
  <c r="BO798" i="8"/>
  <c r="BG799" i="8"/>
  <c r="BH799" i="8"/>
  <c r="BI799" i="8"/>
  <c r="BJ799" i="8"/>
  <c r="BK799" i="8"/>
  <c r="BL799" i="8"/>
  <c r="BM799" i="8"/>
  <c r="BN799" i="8"/>
  <c r="BO799" i="8"/>
  <c r="BG800" i="8"/>
  <c r="BH800" i="8"/>
  <c r="BI800" i="8"/>
  <c r="BJ800" i="8"/>
  <c r="BK800" i="8"/>
  <c r="BL800" i="8"/>
  <c r="BM800" i="8"/>
  <c r="BN800" i="8"/>
  <c r="BO800" i="8"/>
  <c r="BG801" i="8"/>
  <c r="BH801" i="8"/>
  <c r="BI801" i="8"/>
  <c r="BJ801" i="8"/>
  <c r="BK801" i="8"/>
  <c r="BL801" i="8"/>
  <c r="BM801" i="8"/>
  <c r="BN801" i="8"/>
  <c r="BO801" i="8"/>
  <c r="BG802" i="8"/>
  <c r="BH802" i="8"/>
  <c r="BI802" i="8"/>
  <c r="BJ802" i="8"/>
  <c r="BK802" i="8"/>
  <c r="BL802" i="8"/>
  <c r="BM802" i="8"/>
  <c r="BN802" i="8"/>
  <c r="BO802" i="8"/>
  <c r="BG803" i="8"/>
  <c r="BH803" i="8"/>
  <c r="BI803" i="8"/>
  <c r="BJ803" i="8"/>
  <c r="BK803" i="8"/>
  <c r="BL803" i="8"/>
  <c r="BM803" i="8"/>
  <c r="BN803" i="8"/>
  <c r="BO803" i="8"/>
  <c r="BG804" i="8"/>
  <c r="BH804" i="8"/>
  <c r="BI804" i="8"/>
  <c r="BJ804" i="8"/>
  <c r="BK804" i="8"/>
  <c r="BL804" i="8"/>
  <c r="BM804" i="8"/>
  <c r="BN804" i="8"/>
  <c r="BO804" i="8"/>
  <c r="BG805" i="8"/>
  <c r="BH805" i="8"/>
  <c r="BI805" i="8"/>
  <c r="BJ805" i="8"/>
  <c r="BK805" i="8"/>
  <c r="BL805" i="8"/>
  <c r="BM805" i="8"/>
  <c r="BN805" i="8"/>
  <c r="BO805" i="8"/>
  <c r="BG806" i="8"/>
  <c r="BH806" i="8"/>
  <c r="BI806" i="8"/>
  <c r="BJ806" i="8"/>
  <c r="BK806" i="8"/>
  <c r="BL806" i="8"/>
  <c r="BM806" i="8"/>
  <c r="BN806" i="8"/>
  <c r="BO806" i="8"/>
  <c r="BG807" i="8"/>
  <c r="BH807" i="8"/>
  <c r="BI807" i="8"/>
  <c r="BJ807" i="8"/>
  <c r="BK807" i="8"/>
  <c r="BL807" i="8"/>
  <c r="BM807" i="8"/>
  <c r="BN807" i="8"/>
  <c r="BO807" i="8"/>
  <c r="BG808" i="8"/>
  <c r="BH808" i="8"/>
  <c r="BI808" i="8"/>
  <c r="BJ808" i="8"/>
  <c r="BK808" i="8"/>
  <c r="BL808" i="8"/>
  <c r="BM808" i="8"/>
  <c r="BN808" i="8"/>
  <c r="BO808" i="8"/>
  <c r="BG809" i="8"/>
  <c r="BH809" i="8"/>
  <c r="BI809" i="8"/>
  <c r="BJ809" i="8"/>
  <c r="BK809" i="8"/>
  <c r="BL809" i="8"/>
  <c r="BM809" i="8"/>
  <c r="BN809" i="8"/>
  <c r="BO809" i="8"/>
  <c r="BG810" i="8"/>
  <c r="BH810" i="8"/>
  <c r="BI810" i="8"/>
  <c r="BJ810" i="8"/>
  <c r="BK810" i="8"/>
  <c r="BL810" i="8"/>
  <c r="BM810" i="8"/>
  <c r="BN810" i="8"/>
  <c r="BO810" i="8"/>
  <c r="BG811" i="8"/>
  <c r="BH811" i="8"/>
  <c r="BI811" i="8"/>
  <c r="BJ811" i="8"/>
  <c r="BK811" i="8"/>
  <c r="BL811" i="8"/>
  <c r="BM811" i="8"/>
  <c r="BN811" i="8"/>
  <c r="BO811" i="8"/>
  <c r="BG812" i="8"/>
  <c r="BH812" i="8"/>
  <c r="BI812" i="8"/>
  <c r="BJ812" i="8"/>
  <c r="BK812" i="8"/>
  <c r="BL812" i="8"/>
  <c r="BM812" i="8"/>
  <c r="BN812" i="8"/>
  <c r="BO812" i="8"/>
  <c r="BG813" i="8"/>
  <c r="BH813" i="8"/>
  <c r="BI813" i="8"/>
  <c r="BJ813" i="8"/>
  <c r="BK813" i="8"/>
  <c r="BL813" i="8"/>
  <c r="BM813" i="8"/>
  <c r="BN813" i="8"/>
  <c r="BO813" i="8"/>
  <c r="BG814" i="8"/>
  <c r="BH814" i="8"/>
  <c r="BI814" i="8"/>
  <c r="BJ814" i="8"/>
  <c r="BK814" i="8"/>
  <c r="BL814" i="8"/>
  <c r="BM814" i="8"/>
  <c r="BN814" i="8"/>
  <c r="BO814" i="8"/>
  <c r="BG815" i="8"/>
  <c r="BH815" i="8"/>
  <c r="BI815" i="8"/>
  <c r="BJ815" i="8"/>
  <c r="BK815" i="8"/>
  <c r="BL815" i="8"/>
  <c r="BM815" i="8"/>
  <c r="BN815" i="8"/>
  <c r="BO815" i="8"/>
  <c r="BG816" i="8"/>
  <c r="BH816" i="8"/>
  <c r="BI816" i="8"/>
  <c r="BJ816" i="8"/>
  <c r="BK816" i="8"/>
  <c r="BL816" i="8"/>
  <c r="BM816" i="8"/>
  <c r="BN816" i="8"/>
  <c r="BO816" i="8"/>
  <c r="BG817" i="8"/>
  <c r="BH817" i="8"/>
  <c r="BI817" i="8"/>
  <c r="BJ817" i="8"/>
  <c r="BK817" i="8"/>
  <c r="BL817" i="8"/>
  <c r="BM817" i="8"/>
  <c r="BN817" i="8"/>
  <c r="BO817" i="8"/>
  <c r="BG818" i="8"/>
  <c r="BH818" i="8"/>
  <c r="BI818" i="8"/>
  <c r="BJ818" i="8"/>
  <c r="BK818" i="8"/>
  <c r="BL818" i="8"/>
  <c r="BM818" i="8"/>
  <c r="BN818" i="8"/>
  <c r="BO818" i="8"/>
  <c r="BG819" i="8"/>
  <c r="BH819" i="8"/>
  <c r="BI819" i="8"/>
  <c r="BJ819" i="8"/>
  <c r="BK819" i="8"/>
  <c r="BL819" i="8"/>
  <c r="BM819" i="8"/>
  <c r="BN819" i="8"/>
  <c r="BO819" i="8"/>
  <c r="BG820" i="8"/>
  <c r="BH820" i="8"/>
  <c r="BI820" i="8"/>
  <c r="BJ820" i="8"/>
  <c r="BK820" i="8"/>
  <c r="BL820" i="8"/>
  <c r="BM820" i="8"/>
  <c r="BN820" i="8"/>
  <c r="BO820" i="8"/>
  <c r="BG821" i="8"/>
  <c r="BH821" i="8"/>
  <c r="BI821" i="8"/>
  <c r="BJ821" i="8"/>
  <c r="BK821" i="8"/>
  <c r="BL821" i="8"/>
  <c r="BM821" i="8"/>
  <c r="BN821" i="8"/>
  <c r="BO821" i="8"/>
  <c r="BG822" i="8"/>
  <c r="BH822" i="8"/>
  <c r="BI822" i="8"/>
  <c r="BJ822" i="8"/>
  <c r="BK822" i="8"/>
  <c r="BL822" i="8"/>
  <c r="BM822" i="8"/>
  <c r="BN822" i="8"/>
  <c r="BO822" i="8"/>
  <c r="BG823" i="8"/>
  <c r="BH823" i="8"/>
  <c r="BI823" i="8"/>
  <c r="BJ823" i="8"/>
  <c r="BK823" i="8"/>
  <c r="BL823" i="8"/>
  <c r="BM823" i="8"/>
  <c r="BN823" i="8"/>
  <c r="BO823" i="8"/>
  <c r="BG824" i="8"/>
  <c r="BH824" i="8"/>
  <c r="BI824" i="8"/>
  <c r="BJ824" i="8"/>
  <c r="BK824" i="8"/>
  <c r="BL824" i="8"/>
  <c r="BM824" i="8"/>
  <c r="BN824" i="8"/>
  <c r="BO824" i="8"/>
  <c r="BG825" i="8"/>
  <c r="BH825" i="8"/>
  <c r="BI825" i="8"/>
  <c r="BJ825" i="8"/>
  <c r="BK825" i="8"/>
  <c r="BL825" i="8"/>
  <c r="BM825" i="8"/>
  <c r="BN825" i="8"/>
  <c r="BO825" i="8"/>
  <c r="BG826" i="8"/>
  <c r="BH826" i="8"/>
  <c r="BI826" i="8"/>
  <c r="BJ826" i="8"/>
  <c r="BK826" i="8"/>
  <c r="BL826" i="8"/>
  <c r="BM826" i="8"/>
  <c r="BN826" i="8"/>
  <c r="BO826" i="8"/>
  <c r="BG827" i="8"/>
  <c r="BH827" i="8"/>
  <c r="BI827" i="8"/>
  <c r="BJ827" i="8"/>
  <c r="BK827" i="8"/>
  <c r="BL827" i="8"/>
  <c r="BM827" i="8"/>
  <c r="BN827" i="8"/>
  <c r="BO827" i="8"/>
  <c r="BG828" i="8"/>
  <c r="BH828" i="8"/>
  <c r="BI828" i="8"/>
  <c r="BJ828" i="8"/>
  <c r="BK828" i="8"/>
  <c r="BL828" i="8"/>
  <c r="BM828" i="8"/>
  <c r="BN828" i="8"/>
  <c r="BO828" i="8"/>
  <c r="BG829" i="8"/>
  <c r="BH829" i="8"/>
  <c r="BI829" i="8"/>
  <c r="BJ829" i="8"/>
  <c r="BK829" i="8"/>
  <c r="BL829" i="8"/>
  <c r="BM829" i="8"/>
  <c r="BN829" i="8"/>
  <c r="BO829" i="8"/>
  <c r="BG830" i="8"/>
  <c r="BH830" i="8"/>
  <c r="BI830" i="8"/>
  <c r="BJ830" i="8"/>
  <c r="BK830" i="8"/>
  <c r="BL830" i="8"/>
  <c r="BM830" i="8"/>
  <c r="BN830" i="8"/>
  <c r="BO830" i="8"/>
  <c r="BG831" i="8"/>
  <c r="BH831" i="8"/>
  <c r="BI831" i="8"/>
  <c r="BJ831" i="8"/>
  <c r="BK831" i="8"/>
  <c r="BL831" i="8"/>
  <c r="BM831" i="8"/>
  <c r="BN831" i="8"/>
  <c r="BO831" i="8"/>
  <c r="BG832" i="8"/>
  <c r="BH832" i="8"/>
  <c r="BI832" i="8"/>
  <c r="BJ832" i="8"/>
  <c r="BK832" i="8"/>
  <c r="BL832" i="8"/>
  <c r="BM832" i="8"/>
  <c r="BN832" i="8"/>
  <c r="BO832" i="8"/>
  <c r="BG833" i="8"/>
  <c r="BH833" i="8"/>
  <c r="BI833" i="8"/>
  <c r="BJ833" i="8"/>
  <c r="BK833" i="8"/>
  <c r="BL833" i="8"/>
  <c r="BM833" i="8"/>
  <c r="BN833" i="8"/>
  <c r="BO833" i="8"/>
  <c r="BG834" i="8"/>
  <c r="BH834" i="8"/>
  <c r="BI834" i="8"/>
  <c r="BJ834" i="8"/>
  <c r="BK834" i="8"/>
  <c r="BL834" i="8"/>
  <c r="BM834" i="8"/>
  <c r="BN834" i="8"/>
  <c r="BO834" i="8"/>
  <c r="BG835" i="8"/>
  <c r="BH835" i="8"/>
  <c r="BI835" i="8"/>
  <c r="BJ835" i="8"/>
  <c r="BK835" i="8"/>
  <c r="BL835" i="8"/>
  <c r="BM835" i="8"/>
  <c r="BN835" i="8"/>
  <c r="BO835" i="8"/>
  <c r="BG836" i="8"/>
  <c r="BH836" i="8"/>
  <c r="BI836" i="8"/>
  <c r="BJ836" i="8"/>
  <c r="BK836" i="8"/>
  <c r="BL836" i="8"/>
  <c r="BM836" i="8"/>
  <c r="BN836" i="8"/>
  <c r="BO836" i="8"/>
  <c r="BG837" i="8"/>
  <c r="BH837" i="8"/>
  <c r="BI837" i="8"/>
  <c r="BJ837" i="8"/>
  <c r="BK837" i="8"/>
  <c r="BL837" i="8"/>
  <c r="BM837" i="8"/>
  <c r="BN837" i="8"/>
  <c r="BO837" i="8"/>
  <c r="BG838" i="8"/>
  <c r="BH838" i="8"/>
  <c r="BI838" i="8"/>
  <c r="BJ838" i="8"/>
  <c r="BK838" i="8"/>
  <c r="BL838" i="8"/>
  <c r="BM838" i="8"/>
  <c r="BN838" i="8"/>
  <c r="BO838" i="8"/>
  <c r="BG839" i="8"/>
  <c r="BH839" i="8"/>
  <c r="BI839" i="8"/>
  <c r="BJ839" i="8"/>
  <c r="BK839" i="8"/>
  <c r="BL839" i="8"/>
  <c r="BM839" i="8"/>
  <c r="BN839" i="8"/>
  <c r="BO839" i="8"/>
  <c r="BG840" i="8"/>
  <c r="BH840" i="8"/>
  <c r="BI840" i="8"/>
  <c r="BJ840" i="8"/>
  <c r="BK840" i="8"/>
  <c r="BL840" i="8"/>
  <c r="BM840" i="8"/>
  <c r="BN840" i="8"/>
  <c r="BO840" i="8"/>
  <c r="BG841" i="8"/>
  <c r="BH841" i="8"/>
  <c r="BI841" i="8"/>
  <c r="BJ841" i="8"/>
  <c r="BK841" i="8"/>
  <c r="BL841" i="8"/>
  <c r="BM841" i="8"/>
  <c r="BN841" i="8"/>
  <c r="BO841" i="8"/>
  <c r="BG842" i="8"/>
  <c r="BH842" i="8"/>
  <c r="BI842" i="8"/>
  <c r="BJ842" i="8"/>
  <c r="BK842" i="8"/>
  <c r="BL842" i="8"/>
  <c r="BM842" i="8"/>
  <c r="BN842" i="8"/>
  <c r="BO842" i="8"/>
  <c r="BG843" i="8"/>
  <c r="BH843" i="8"/>
  <c r="BI843" i="8"/>
  <c r="BJ843" i="8"/>
  <c r="BK843" i="8"/>
  <c r="BL843" i="8"/>
  <c r="BM843" i="8"/>
  <c r="BN843" i="8"/>
  <c r="BO843" i="8"/>
  <c r="BG844" i="8"/>
  <c r="BH844" i="8"/>
  <c r="BI844" i="8"/>
  <c r="BJ844" i="8"/>
  <c r="BK844" i="8"/>
  <c r="BL844" i="8"/>
  <c r="BM844" i="8"/>
  <c r="BN844" i="8"/>
  <c r="BO844" i="8"/>
  <c r="BG845" i="8"/>
  <c r="BH845" i="8"/>
  <c r="BI845" i="8"/>
  <c r="BJ845" i="8"/>
  <c r="BK845" i="8"/>
  <c r="BL845" i="8"/>
  <c r="BM845" i="8"/>
  <c r="BN845" i="8"/>
  <c r="BO845" i="8"/>
  <c r="BG846" i="8"/>
  <c r="BH846" i="8"/>
  <c r="BI846" i="8"/>
  <c r="BJ846" i="8"/>
  <c r="BK846" i="8"/>
  <c r="BL846" i="8"/>
  <c r="BM846" i="8"/>
  <c r="BN846" i="8"/>
  <c r="BO846" i="8"/>
  <c r="BG847" i="8"/>
  <c r="BH847" i="8"/>
  <c r="BI847" i="8"/>
  <c r="BJ847" i="8"/>
  <c r="BK847" i="8"/>
  <c r="BL847" i="8"/>
  <c r="BM847" i="8"/>
  <c r="BN847" i="8"/>
  <c r="BO847" i="8"/>
  <c r="BG848" i="8"/>
  <c r="BH848" i="8"/>
  <c r="BI848" i="8"/>
  <c r="BJ848" i="8"/>
  <c r="BK848" i="8"/>
  <c r="BL848" i="8"/>
  <c r="BM848" i="8"/>
  <c r="BN848" i="8"/>
  <c r="BO848" i="8"/>
  <c r="BG849" i="8"/>
  <c r="BH849" i="8"/>
  <c r="BI849" i="8"/>
  <c r="BJ849" i="8"/>
  <c r="BK849" i="8"/>
  <c r="BL849" i="8"/>
  <c r="BM849" i="8"/>
  <c r="BN849" i="8"/>
  <c r="BO849" i="8"/>
  <c r="BG850" i="8"/>
  <c r="BH850" i="8"/>
  <c r="BI850" i="8"/>
  <c r="BJ850" i="8"/>
  <c r="BK850" i="8"/>
  <c r="BL850" i="8"/>
  <c r="BM850" i="8"/>
  <c r="BN850" i="8"/>
  <c r="BO850" i="8"/>
  <c r="BG851" i="8"/>
  <c r="BH851" i="8"/>
  <c r="BI851" i="8"/>
  <c r="BJ851" i="8"/>
  <c r="BK851" i="8"/>
  <c r="BL851" i="8"/>
  <c r="BM851" i="8"/>
  <c r="BN851" i="8"/>
  <c r="BO851" i="8"/>
  <c r="BG852" i="8"/>
  <c r="BH852" i="8"/>
  <c r="BI852" i="8"/>
  <c r="BJ852" i="8"/>
  <c r="BK852" i="8"/>
  <c r="BL852" i="8"/>
  <c r="BM852" i="8"/>
  <c r="BN852" i="8"/>
  <c r="BO852" i="8"/>
  <c r="BG853" i="8"/>
  <c r="BH853" i="8"/>
  <c r="BI853" i="8"/>
  <c r="BJ853" i="8"/>
  <c r="BK853" i="8"/>
  <c r="BL853" i="8"/>
  <c r="BM853" i="8"/>
  <c r="BN853" i="8"/>
  <c r="BO853" i="8"/>
  <c r="BG854" i="8"/>
  <c r="BH854" i="8"/>
  <c r="BI854" i="8"/>
  <c r="BJ854" i="8"/>
  <c r="BK854" i="8"/>
  <c r="BL854" i="8"/>
  <c r="BM854" i="8"/>
  <c r="BN854" i="8"/>
  <c r="BO854" i="8"/>
  <c r="BG855" i="8"/>
  <c r="BH855" i="8"/>
  <c r="BI855" i="8"/>
  <c r="BJ855" i="8"/>
  <c r="BK855" i="8"/>
  <c r="BL855" i="8"/>
  <c r="BM855" i="8"/>
  <c r="BN855" i="8"/>
  <c r="BO855" i="8"/>
  <c r="BG856" i="8"/>
  <c r="BH856" i="8"/>
  <c r="BI856" i="8"/>
  <c r="BJ856" i="8"/>
  <c r="BK856" i="8"/>
  <c r="BL856" i="8"/>
  <c r="BM856" i="8"/>
  <c r="BN856" i="8"/>
  <c r="BO856" i="8"/>
  <c r="BG857" i="8"/>
  <c r="BH857" i="8"/>
  <c r="BI857" i="8"/>
  <c r="BJ857" i="8"/>
  <c r="BK857" i="8"/>
  <c r="BL857" i="8"/>
  <c r="BM857" i="8"/>
  <c r="BN857" i="8"/>
  <c r="BO857" i="8"/>
  <c r="BG858" i="8"/>
  <c r="BH858" i="8"/>
  <c r="BI858" i="8"/>
  <c r="BJ858" i="8"/>
  <c r="BK858" i="8"/>
  <c r="BL858" i="8"/>
  <c r="BM858" i="8"/>
  <c r="BN858" i="8"/>
  <c r="BO858" i="8"/>
  <c r="BG859" i="8"/>
  <c r="BH859" i="8"/>
  <c r="BI859" i="8"/>
  <c r="BJ859" i="8"/>
  <c r="BK859" i="8"/>
  <c r="BL859" i="8"/>
  <c r="BM859" i="8"/>
  <c r="BN859" i="8"/>
  <c r="BO859" i="8"/>
  <c r="BG860" i="8"/>
  <c r="BH860" i="8"/>
  <c r="BI860" i="8"/>
  <c r="BJ860" i="8"/>
  <c r="BK860" i="8"/>
  <c r="BL860" i="8"/>
  <c r="BM860" i="8"/>
  <c r="BN860" i="8"/>
  <c r="BO860" i="8"/>
  <c r="BG861" i="8"/>
  <c r="BH861" i="8"/>
  <c r="BI861" i="8"/>
  <c r="BJ861" i="8"/>
  <c r="BK861" i="8"/>
  <c r="BL861" i="8"/>
  <c r="BM861" i="8"/>
  <c r="BN861" i="8"/>
  <c r="BO861" i="8"/>
  <c r="BG862" i="8"/>
  <c r="BH862" i="8"/>
  <c r="BI862" i="8"/>
  <c r="BJ862" i="8"/>
  <c r="BK862" i="8"/>
  <c r="BL862" i="8"/>
  <c r="BM862" i="8"/>
  <c r="BN862" i="8"/>
  <c r="BO862" i="8"/>
  <c r="BG863" i="8"/>
  <c r="BH863" i="8"/>
  <c r="BI863" i="8"/>
  <c r="BJ863" i="8"/>
  <c r="BK863" i="8"/>
  <c r="BL863" i="8"/>
  <c r="BM863" i="8"/>
  <c r="BN863" i="8"/>
  <c r="BO863" i="8"/>
  <c r="BG864" i="8"/>
  <c r="BH864" i="8"/>
  <c r="BI864" i="8"/>
  <c r="BJ864" i="8"/>
  <c r="BK864" i="8"/>
  <c r="BL864" i="8"/>
  <c r="BM864" i="8"/>
  <c r="BN864" i="8"/>
  <c r="BO864" i="8"/>
  <c r="BG865" i="8"/>
  <c r="BH865" i="8"/>
  <c r="BI865" i="8"/>
  <c r="BJ865" i="8"/>
  <c r="BK865" i="8"/>
  <c r="BL865" i="8"/>
  <c r="BM865" i="8"/>
  <c r="BN865" i="8"/>
  <c r="BO865" i="8"/>
  <c r="BG866" i="8"/>
  <c r="BH866" i="8"/>
  <c r="BI866" i="8"/>
  <c r="BJ866" i="8"/>
  <c r="BK866" i="8"/>
  <c r="BL866" i="8"/>
  <c r="BM866" i="8"/>
  <c r="BN866" i="8"/>
  <c r="BO866" i="8"/>
  <c r="BG867" i="8"/>
  <c r="BH867" i="8"/>
  <c r="BI867" i="8"/>
  <c r="BJ867" i="8"/>
  <c r="BK867" i="8"/>
  <c r="BL867" i="8"/>
  <c r="BM867" i="8"/>
  <c r="BN867" i="8"/>
  <c r="BO867" i="8"/>
  <c r="BG868" i="8"/>
  <c r="BH868" i="8"/>
  <c r="BI868" i="8"/>
  <c r="BJ868" i="8"/>
  <c r="BK868" i="8"/>
  <c r="BL868" i="8"/>
  <c r="BM868" i="8"/>
  <c r="BN868" i="8"/>
  <c r="BO868" i="8"/>
  <c r="BG869" i="8"/>
  <c r="BH869" i="8"/>
  <c r="BI869" i="8"/>
  <c r="BJ869" i="8"/>
  <c r="BK869" i="8"/>
  <c r="BL869" i="8"/>
  <c r="BM869" i="8"/>
  <c r="BN869" i="8"/>
  <c r="BO869" i="8"/>
  <c r="BG870" i="8"/>
  <c r="BH870" i="8"/>
  <c r="BI870" i="8"/>
  <c r="BJ870" i="8"/>
  <c r="BK870" i="8"/>
  <c r="BL870" i="8"/>
  <c r="BM870" i="8"/>
  <c r="BN870" i="8"/>
  <c r="BO870" i="8"/>
  <c r="BG871" i="8"/>
  <c r="BH871" i="8"/>
  <c r="BI871" i="8"/>
  <c r="BJ871" i="8"/>
  <c r="BK871" i="8"/>
  <c r="BL871" i="8"/>
  <c r="BM871" i="8"/>
  <c r="BN871" i="8"/>
  <c r="BO871" i="8"/>
  <c r="BG872" i="8"/>
  <c r="BH872" i="8"/>
  <c r="BI872" i="8"/>
  <c r="BJ872" i="8"/>
  <c r="BK872" i="8"/>
  <c r="BL872" i="8"/>
  <c r="BM872" i="8"/>
  <c r="BN872" i="8"/>
  <c r="BO872" i="8"/>
  <c r="BG873" i="8"/>
  <c r="BH873" i="8"/>
  <c r="BI873" i="8"/>
  <c r="BJ873" i="8"/>
  <c r="BK873" i="8"/>
  <c r="BL873" i="8"/>
  <c r="BM873" i="8"/>
  <c r="BN873" i="8"/>
  <c r="BO873" i="8"/>
  <c r="BG874" i="8"/>
  <c r="BH874" i="8"/>
  <c r="BI874" i="8"/>
  <c r="BJ874" i="8"/>
  <c r="BK874" i="8"/>
  <c r="BL874" i="8"/>
  <c r="BM874" i="8"/>
  <c r="BN874" i="8"/>
  <c r="BO874" i="8"/>
  <c r="BG875" i="8"/>
  <c r="BH875" i="8"/>
  <c r="BI875" i="8"/>
  <c r="BJ875" i="8"/>
  <c r="BK875" i="8"/>
  <c r="BL875" i="8"/>
  <c r="BM875" i="8"/>
  <c r="BN875" i="8"/>
  <c r="BO875" i="8"/>
  <c r="BG876" i="8"/>
  <c r="BH876" i="8"/>
  <c r="BI876" i="8"/>
  <c r="BJ876" i="8"/>
  <c r="BK876" i="8"/>
  <c r="BL876" i="8"/>
  <c r="BM876" i="8"/>
  <c r="BN876" i="8"/>
  <c r="BO876" i="8"/>
  <c r="BG877" i="8"/>
  <c r="BH877" i="8"/>
  <c r="BI877" i="8"/>
  <c r="BJ877" i="8"/>
  <c r="BK877" i="8"/>
  <c r="BL877" i="8"/>
  <c r="BM877" i="8"/>
  <c r="BN877" i="8"/>
  <c r="BO877" i="8"/>
  <c r="BG878" i="8"/>
  <c r="BH878" i="8"/>
  <c r="BI878" i="8"/>
  <c r="BJ878" i="8"/>
  <c r="BK878" i="8"/>
  <c r="BL878" i="8"/>
  <c r="BM878" i="8"/>
  <c r="BN878" i="8"/>
  <c r="BO878" i="8"/>
  <c r="BG879" i="8"/>
  <c r="BH879" i="8"/>
  <c r="BI879" i="8"/>
  <c r="BJ879" i="8"/>
  <c r="BK879" i="8"/>
  <c r="BL879" i="8"/>
  <c r="BM879" i="8"/>
  <c r="BN879" i="8"/>
  <c r="BO879" i="8"/>
  <c r="BG880" i="8"/>
  <c r="BH880" i="8"/>
  <c r="BI880" i="8"/>
  <c r="BJ880" i="8"/>
  <c r="BK880" i="8"/>
  <c r="BL880" i="8"/>
  <c r="BM880" i="8"/>
  <c r="BN880" i="8"/>
  <c r="BO880" i="8"/>
  <c r="BG881" i="8"/>
  <c r="BH881" i="8"/>
  <c r="BI881" i="8"/>
  <c r="BJ881" i="8"/>
  <c r="BK881" i="8"/>
  <c r="BL881" i="8"/>
  <c r="BM881" i="8"/>
  <c r="BN881" i="8"/>
  <c r="BO881" i="8"/>
  <c r="BG882" i="8"/>
  <c r="BH882" i="8"/>
  <c r="BI882" i="8"/>
  <c r="BJ882" i="8"/>
  <c r="BK882" i="8"/>
  <c r="BL882" i="8"/>
  <c r="BM882" i="8"/>
  <c r="BN882" i="8"/>
  <c r="BO882" i="8"/>
  <c r="BG883" i="8"/>
  <c r="BH883" i="8"/>
  <c r="BI883" i="8"/>
  <c r="BJ883" i="8"/>
  <c r="BK883" i="8"/>
  <c r="BL883" i="8"/>
  <c r="BM883" i="8"/>
  <c r="BN883" i="8"/>
  <c r="BO883" i="8"/>
  <c r="BG884" i="8"/>
  <c r="BH884" i="8"/>
  <c r="BI884" i="8"/>
  <c r="BJ884" i="8"/>
  <c r="BK884" i="8"/>
  <c r="BL884" i="8"/>
  <c r="BM884" i="8"/>
  <c r="BN884" i="8"/>
  <c r="BO884" i="8"/>
  <c r="BG885" i="8"/>
  <c r="BH885" i="8"/>
  <c r="BI885" i="8"/>
  <c r="BJ885" i="8"/>
  <c r="BK885" i="8"/>
  <c r="BL885" i="8"/>
  <c r="BM885" i="8"/>
  <c r="BN885" i="8"/>
  <c r="BO885" i="8"/>
  <c r="BG886" i="8"/>
  <c r="BH886" i="8"/>
  <c r="BI886" i="8"/>
  <c r="BJ886" i="8"/>
  <c r="BK886" i="8"/>
  <c r="BL886" i="8"/>
  <c r="BM886" i="8"/>
  <c r="BN886" i="8"/>
  <c r="BO886" i="8"/>
  <c r="BG887" i="8"/>
  <c r="BH887" i="8"/>
  <c r="BI887" i="8"/>
  <c r="BJ887" i="8"/>
  <c r="BK887" i="8"/>
  <c r="BL887" i="8"/>
  <c r="BM887" i="8"/>
  <c r="BN887" i="8"/>
  <c r="BO887" i="8"/>
  <c r="BG888" i="8"/>
  <c r="BH888" i="8"/>
  <c r="BI888" i="8"/>
  <c r="BJ888" i="8"/>
  <c r="BK888" i="8"/>
  <c r="BL888" i="8"/>
  <c r="BM888" i="8"/>
  <c r="BN888" i="8"/>
  <c r="BO888" i="8"/>
  <c r="BG889" i="8"/>
  <c r="BH889" i="8"/>
  <c r="BI889" i="8"/>
  <c r="BJ889" i="8"/>
  <c r="BK889" i="8"/>
  <c r="BL889" i="8"/>
  <c r="BM889" i="8"/>
  <c r="BN889" i="8"/>
  <c r="BO889" i="8"/>
  <c r="BG890" i="8"/>
  <c r="BH890" i="8"/>
  <c r="BI890" i="8"/>
  <c r="BJ890" i="8"/>
  <c r="BK890" i="8"/>
  <c r="BL890" i="8"/>
  <c r="BM890" i="8"/>
  <c r="BN890" i="8"/>
  <c r="BO890" i="8"/>
  <c r="BG891" i="8"/>
  <c r="BH891" i="8"/>
  <c r="BI891" i="8"/>
  <c r="BJ891" i="8"/>
  <c r="BK891" i="8"/>
  <c r="BL891" i="8"/>
  <c r="BM891" i="8"/>
  <c r="BN891" i="8"/>
  <c r="BO891" i="8"/>
  <c r="BG892" i="8"/>
  <c r="BH892" i="8"/>
  <c r="BI892" i="8"/>
  <c r="BJ892" i="8"/>
  <c r="BK892" i="8"/>
  <c r="BL892" i="8"/>
  <c r="BM892" i="8"/>
  <c r="BN892" i="8"/>
  <c r="BO892" i="8"/>
  <c r="BG893" i="8"/>
  <c r="BH893" i="8"/>
  <c r="BI893" i="8"/>
  <c r="BJ893" i="8"/>
  <c r="BK893" i="8"/>
  <c r="BL893" i="8"/>
  <c r="BM893" i="8"/>
  <c r="BN893" i="8"/>
  <c r="BO893" i="8"/>
  <c r="BG894" i="8"/>
  <c r="BH894" i="8"/>
  <c r="BI894" i="8"/>
  <c r="BJ894" i="8"/>
  <c r="BK894" i="8"/>
  <c r="BL894" i="8"/>
  <c r="BM894" i="8"/>
  <c r="BN894" i="8"/>
  <c r="BO894" i="8"/>
  <c r="BG895" i="8"/>
  <c r="BH895" i="8"/>
  <c r="BI895" i="8"/>
  <c r="BJ895" i="8"/>
  <c r="BK895" i="8"/>
  <c r="BL895" i="8"/>
  <c r="BM895" i="8"/>
  <c r="BN895" i="8"/>
  <c r="BO895" i="8"/>
  <c r="BG896" i="8"/>
  <c r="BH896" i="8"/>
  <c r="BI896" i="8"/>
  <c r="BJ896" i="8"/>
  <c r="BK896" i="8"/>
  <c r="BL896" i="8"/>
  <c r="BM896" i="8"/>
  <c r="BN896" i="8"/>
  <c r="BO896" i="8"/>
  <c r="BG897" i="8"/>
  <c r="BH897" i="8"/>
  <c r="BI897" i="8"/>
  <c r="BJ897" i="8"/>
  <c r="BK897" i="8"/>
  <c r="BL897" i="8"/>
  <c r="BM897" i="8"/>
  <c r="BN897" i="8"/>
  <c r="BO897" i="8"/>
  <c r="BG898" i="8"/>
  <c r="BH898" i="8"/>
  <c r="BI898" i="8"/>
  <c r="BJ898" i="8"/>
  <c r="BK898" i="8"/>
  <c r="BL898" i="8"/>
  <c r="BM898" i="8"/>
  <c r="BN898" i="8"/>
  <c r="BO898" i="8"/>
  <c r="BG899" i="8"/>
  <c r="BH899" i="8"/>
  <c r="BI899" i="8"/>
  <c r="BJ899" i="8"/>
  <c r="BK899" i="8"/>
  <c r="BL899" i="8"/>
  <c r="BM899" i="8"/>
  <c r="BN899" i="8"/>
  <c r="BO899" i="8"/>
  <c r="BG900" i="8"/>
  <c r="BH900" i="8"/>
  <c r="BI900" i="8"/>
  <c r="BJ900" i="8"/>
  <c r="BK900" i="8"/>
  <c r="BL900" i="8"/>
  <c r="BM900" i="8"/>
  <c r="BN900" i="8"/>
  <c r="BO900" i="8"/>
  <c r="BG901" i="8"/>
  <c r="BH901" i="8"/>
  <c r="BI901" i="8"/>
  <c r="BJ901" i="8"/>
  <c r="BK901" i="8"/>
  <c r="BL901" i="8"/>
  <c r="BM901" i="8"/>
  <c r="BN901" i="8"/>
  <c r="BO901" i="8"/>
  <c r="BG902" i="8"/>
  <c r="BH902" i="8"/>
  <c r="BI902" i="8"/>
  <c r="BJ902" i="8"/>
  <c r="BK902" i="8"/>
  <c r="BL902" i="8"/>
  <c r="BM902" i="8"/>
  <c r="BN902" i="8"/>
  <c r="BO902" i="8"/>
  <c r="BG903" i="8"/>
  <c r="BH903" i="8"/>
  <c r="BI903" i="8"/>
  <c r="BJ903" i="8"/>
  <c r="BK903" i="8"/>
  <c r="BL903" i="8"/>
  <c r="BM903" i="8"/>
  <c r="BN903" i="8"/>
  <c r="BO903" i="8"/>
  <c r="BG904" i="8"/>
  <c r="BH904" i="8"/>
  <c r="BI904" i="8"/>
  <c r="BJ904" i="8"/>
  <c r="BK904" i="8"/>
  <c r="BL904" i="8"/>
  <c r="BM904" i="8"/>
  <c r="BN904" i="8"/>
  <c r="BO904" i="8"/>
  <c r="BG905" i="8"/>
  <c r="BH905" i="8"/>
  <c r="BI905" i="8"/>
  <c r="BJ905" i="8"/>
  <c r="BK905" i="8"/>
  <c r="BL905" i="8"/>
  <c r="BM905" i="8"/>
  <c r="BN905" i="8"/>
  <c r="BO905" i="8"/>
  <c r="BG906" i="8"/>
  <c r="BH906" i="8"/>
  <c r="BI906" i="8"/>
  <c r="BJ906" i="8"/>
  <c r="BK906" i="8"/>
  <c r="BL906" i="8"/>
  <c r="BM906" i="8"/>
  <c r="BN906" i="8"/>
  <c r="BO906" i="8"/>
  <c r="BG907" i="8"/>
  <c r="BH907" i="8"/>
  <c r="BI907" i="8"/>
  <c r="BJ907" i="8"/>
  <c r="BK907" i="8"/>
  <c r="BL907" i="8"/>
  <c r="BM907" i="8"/>
  <c r="BN907" i="8"/>
  <c r="BO907" i="8"/>
  <c r="BG908" i="8"/>
  <c r="BH908" i="8"/>
  <c r="BI908" i="8"/>
  <c r="BJ908" i="8"/>
  <c r="BK908" i="8"/>
  <c r="BL908" i="8"/>
  <c r="BM908" i="8"/>
  <c r="BN908" i="8"/>
  <c r="BO908" i="8"/>
  <c r="BG909" i="8"/>
  <c r="BH909" i="8"/>
  <c r="BI909" i="8"/>
  <c r="BJ909" i="8"/>
  <c r="BK909" i="8"/>
  <c r="BL909" i="8"/>
  <c r="BM909" i="8"/>
  <c r="BN909" i="8"/>
  <c r="BO909" i="8"/>
  <c r="BG910" i="8"/>
  <c r="BH910" i="8"/>
  <c r="BI910" i="8"/>
  <c r="BJ910" i="8"/>
  <c r="BK910" i="8"/>
  <c r="BL910" i="8"/>
  <c r="BM910" i="8"/>
  <c r="BN910" i="8"/>
  <c r="BO910" i="8"/>
  <c r="BG911" i="8"/>
  <c r="BH911" i="8"/>
  <c r="BI911" i="8"/>
  <c r="BJ911" i="8"/>
  <c r="BK911" i="8"/>
  <c r="BL911" i="8"/>
  <c r="BM911" i="8"/>
  <c r="BN911" i="8"/>
  <c r="BO911" i="8"/>
  <c r="BG912" i="8"/>
  <c r="BH912" i="8"/>
  <c r="BI912" i="8"/>
  <c r="BJ912" i="8"/>
  <c r="BK912" i="8"/>
  <c r="BL912" i="8"/>
  <c r="BM912" i="8"/>
  <c r="BN912" i="8"/>
  <c r="BO912" i="8"/>
  <c r="BG913" i="8"/>
  <c r="BH913" i="8"/>
  <c r="BI913" i="8"/>
  <c r="BJ913" i="8"/>
  <c r="BK913" i="8"/>
  <c r="BL913" i="8"/>
  <c r="BM913" i="8"/>
  <c r="BN913" i="8"/>
  <c r="BO913" i="8"/>
  <c r="BG914" i="8"/>
  <c r="BH914" i="8"/>
  <c r="BI914" i="8"/>
  <c r="BJ914" i="8"/>
  <c r="BK914" i="8"/>
  <c r="BL914" i="8"/>
  <c r="BM914" i="8"/>
  <c r="BN914" i="8"/>
  <c r="BO914" i="8"/>
  <c r="BG915" i="8"/>
  <c r="BH915" i="8"/>
  <c r="BI915" i="8"/>
  <c r="BJ915" i="8"/>
  <c r="BK915" i="8"/>
  <c r="BL915" i="8"/>
  <c r="BM915" i="8"/>
  <c r="BN915" i="8"/>
  <c r="BO915" i="8"/>
  <c r="BG916" i="8"/>
  <c r="BH916" i="8"/>
  <c r="BI916" i="8"/>
  <c r="BJ916" i="8"/>
  <c r="BK916" i="8"/>
  <c r="BL916" i="8"/>
  <c r="BM916" i="8"/>
  <c r="BN916" i="8"/>
  <c r="BO916" i="8"/>
  <c r="BG917" i="8"/>
  <c r="BH917" i="8"/>
  <c r="BI917" i="8"/>
  <c r="BJ917" i="8"/>
  <c r="BK917" i="8"/>
  <c r="BL917" i="8"/>
  <c r="BM917" i="8"/>
  <c r="BN917" i="8"/>
  <c r="BO917" i="8"/>
  <c r="BG918" i="8"/>
  <c r="BH918" i="8"/>
  <c r="BI918" i="8"/>
  <c r="BJ918" i="8"/>
  <c r="BK918" i="8"/>
  <c r="BL918" i="8"/>
  <c r="BM918" i="8"/>
  <c r="BN918" i="8"/>
  <c r="BO918" i="8"/>
  <c r="BG919" i="8"/>
  <c r="BH919" i="8"/>
  <c r="BI919" i="8"/>
  <c r="BJ919" i="8"/>
  <c r="BK919" i="8"/>
  <c r="BL919" i="8"/>
  <c r="BM919" i="8"/>
  <c r="BN919" i="8"/>
  <c r="BO919" i="8"/>
  <c r="BG920" i="8"/>
  <c r="BH920" i="8"/>
  <c r="BI920" i="8"/>
  <c r="BJ920" i="8"/>
  <c r="BK920" i="8"/>
  <c r="BL920" i="8"/>
  <c r="BM920" i="8"/>
  <c r="BN920" i="8"/>
  <c r="BO920" i="8"/>
  <c r="BG921" i="8"/>
  <c r="BH921" i="8"/>
  <c r="BI921" i="8"/>
  <c r="BJ921" i="8"/>
  <c r="BK921" i="8"/>
  <c r="BL921" i="8"/>
  <c r="BM921" i="8"/>
  <c r="BN921" i="8"/>
  <c r="BO921" i="8"/>
  <c r="BG922" i="8"/>
  <c r="BH922" i="8"/>
  <c r="BI922" i="8"/>
  <c r="BJ922" i="8"/>
  <c r="BK922" i="8"/>
  <c r="BL922" i="8"/>
  <c r="BM922" i="8"/>
  <c r="BN922" i="8"/>
  <c r="BO922" i="8"/>
  <c r="BG923" i="8"/>
  <c r="BH923" i="8"/>
  <c r="BI923" i="8"/>
  <c r="BJ923" i="8"/>
  <c r="BK923" i="8"/>
  <c r="BL923" i="8"/>
  <c r="BM923" i="8"/>
  <c r="BN923" i="8"/>
  <c r="BO923" i="8"/>
  <c r="BG924" i="8"/>
  <c r="BH924" i="8"/>
  <c r="BI924" i="8"/>
  <c r="BJ924" i="8"/>
  <c r="BK924" i="8"/>
  <c r="BL924" i="8"/>
  <c r="BM924" i="8"/>
  <c r="BN924" i="8"/>
  <c r="BO924" i="8"/>
  <c r="BG925" i="8"/>
  <c r="BH925" i="8"/>
  <c r="BI925" i="8"/>
  <c r="BJ925" i="8"/>
  <c r="BK925" i="8"/>
  <c r="BL925" i="8"/>
  <c r="BM925" i="8"/>
  <c r="BN925" i="8"/>
  <c r="BO925" i="8"/>
  <c r="BG926" i="8"/>
  <c r="BH926" i="8"/>
  <c r="BI926" i="8"/>
  <c r="BJ926" i="8"/>
  <c r="BK926" i="8"/>
  <c r="BL926" i="8"/>
  <c r="BM926" i="8"/>
  <c r="BN926" i="8"/>
  <c r="BO926" i="8"/>
  <c r="BG927" i="8"/>
  <c r="BH927" i="8"/>
  <c r="BI927" i="8"/>
  <c r="BJ927" i="8"/>
  <c r="BK927" i="8"/>
  <c r="BL927" i="8"/>
  <c r="BM927" i="8"/>
  <c r="BN927" i="8"/>
  <c r="BO927" i="8"/>
  <c r="BG928" i="8"/>
  <c r="BH928" i="8"/>
  <c r="BI928" i="8"/>
  <c r="BJ928" i="8"/>
  <c r="BK928" i="8"/>
  <c r="BL928" i="8"/>
  <c r="BM928" i="8"/>
  <c r="BN928" i="8"/>
  <c r="BO928" i="8"/>
  <c r="BG929" i="8"/>
  <c r="BH929" i="8"/>
  <c r="BI929" i="8"/>
  <c r="BJ929" i="8"/>
  <c r="BK929" i="8"/>
  <c r="BL929" i="8"/>
  <c r="BM929" i="8"/>
  <c r="BN929" i="8"/>
  <c r="BO929" i="8"/>
  <c r="BG930" i="8"/>
  <c r="BH930" i="8"/>
  <c r="BI930" i="8"/>
  <c r="BJ930" i="8"/>
  <c r="BK930" i="8"/>
  <c r="BL930" i="8"/>
  <c r="BM930" i="8"/>
  <c r="BN930" i="8"/>
  <c r="BO930" i="8"/>
  <c r="BG931" i="8"/>
  <c r="BH931" i="8"/>
  <c r="BI931" i="8"/>
  <c r="BJ931" i="8"/>
  <c r="BK931" i="8"/>
  <c r="BL931" i="8"/>
  <c r="BM931" i="8"/>
  <c r="BN931" i="8"/>
  <c r="BO931" i="8"/>
  <c r="BG932" i="8"/>
  <c r="BH932" i="8"/>
  <c r="BI932" i="8"/>
  <c r="BJ932" i="8"/>
  <c r="BK932" i="8"/>
  <c r="BL932" i="8"/>
  <c r="BM932" i="8"/>
  <c r="BN932" i="8"/>
  <c r="BO932" i="8"/>
  <c r="BG933" i="8"/>
  <c r="BH933" i="8"/>
  <c r="BI933" i="8"/>
  <c r="BJ933" i="8"/>
  <c r="BK933" i="8"/>
  <c r="BL933" i="8"/>
  <c r="BM933" i="8"/>
  <c r="BN933" i="8"/>
  <c r="BO933" i="8"/>
  <c r="BG934" i="8"/>
  <c r="BH934" i="8"/>
  <c r="BI934" i="8"/>
  <c r="BJ934" i="8"/>
  <c r="BK934" i="8"/>
  <c r="BL934" i="8"/>
  <c r="BM934" i="8"/>
  <c r="BN934" i="8"/>
  <c r="BO934" i="8"/>
  <c r="BG935" i="8"/>
  <c r="BH935" i="8"/>
  <c r="BI935" i="8"/>
  <c r="BJ935" i="8"/>
  <c r="BK935" i="8"/>
  <c r="BL935" i="8"/>
  <c r="BM935" i="8"/>
  <c r="BN935" i="8"/>
  <c r="BO935" i="8"/>
  <c r="BG936" i="8"/>
  <c r="BH936" i="8"/>
  <c r="BI936" i="8"/>
  <c r="BJ936" i="8"/>
  <c r="BK936" i="8"/>
  <c r="BL936" i="8"/>
  <c r="BM936" i="8"/>
  <c r="BN936" i="8"/>
  <c r="BO936" i="8"/>
  <c r="BG937" i="8"/>
  <c r="BH937" i="8"/>
  <c r="BI937" i="8"/>
  <c r="BJ937" i="8"/>
  <c r="BK937" i="8"/>
  <c r="BL937" i="8"/>
  <c r="BM937" i="8"/>
  <c r="BN937" i="8"/>
  <c r="BO937" i="8"/>
  <c r="BG938" i="8"/>
  <c r="BH938" i="8"/>
  <c r="BI938" i="8"/>
  <c r="BJ938" i="8"/>
  <c r="BK938" i="8"/>
  <c r="BL938" i="8"/>
  <c r="BM938" i="8"/>
  <c r="BN938" i="8"/>
  <c r="BO938" i="8"/>
  <c r="BG939" i="8"/>
  <c r="BH939" i="8"/>
  <c r="BI939" i="8"/>
  <c r="BJ939" i="8"/>
  <c r="BK939" i="8"/>
  <c r="BL939" i="8"/>
  <c r="BM939" i="8"/>
  <c r="BN939" i="8"/>
  <c r="BO939" i="8"/>
  <c r="BG940" i="8"/>
  <c r="BH940" i="8"/>
  <c r="BI940" i="8"/>
  <c r="BJ940" i="8"/>
  <c r="BK940" i="8"/>
  <c r="BL940" i="8"/>
  <c r="BM940" i="8"/>
  <c r="BN940" i="8"/>
  <c r="BO940" i="8"/>
  <c r="BG941" i="8"/>
  <c r="BH941" i="8"/>
  <c r="BI941" i="8"/>
  <c r="BJ941" i="8"/>
  <c r="BK941" i="8"/>
  <c r="BL941" i="8"/>
  <c r="BM941" i="8"/>
  <c r="BN941" i="8"/>
  <c r="BO941" i="8"/>
  <c r="BG942" i="8"/>
  <c r="BH942" i="8"/>
  <c r="BI942" i="8"/>
  <c r="BJ942" i="8"/>
  <c r="BK942" i="8"/>
  <c r="BL942" i="8"/>
  <c r="BM942" i="8"/>
  <c r="BN942" i="8"/>
  <c r="BO942" i="8"/>
  <c r="BG943" i="8"/>
  <c r="BH943" i="8"/>
  <c r="BI943" i="8"/>
  <c r="BJ943" i="8"/>
  <c r="BK943" i="8"/>
  <c r="BL943" i="8"/>
  <c r="BM943" i="8"/>
  <c r="BN943" i="8"/>
  <c r="BO943" i="8"/>
  <c r="BG944" i="8"/>
  <c r="BH944" i="8"/>
  <c r="BI944" i="8"/>
  <c r="BJ944" i="8"/>
  <c r="BK944" i="8"/>
  <c r="BL944" i="8"/>
  <c r="BM944" i="8"/>
  <c r="BN944" i="8"/>
  <c r="BO944" i="8"/>
  <c r="BG945" i="8"/>
  <c r="BH945" i="8"/>
  <c r="BI945" i="8"/>
  <c r="BJ945" i="8"/>
  <c r="BK945" i="8"/>
  <c r="BL945" i="8"/>
  <c r="BM945" i="8"/>
  <c r="BN945" i="8"/>
  <c r="BO945" i="8"/>
  <c r="BG946" i="8"/>
  <c r="BH946" i="8"/>
  <c r="BI946" i="8"/>
  <c r="BJ946" i="8"/>
  <c r="BK946" i="8"/>
  <c r="BL946" i="8"/>
  <c r="BM946" i="8"/>
  <c r="BN946" i="8"/>
  <c r="BO946" i="8"/>
  <c r="BG947" i="8"/>
  <c r="BH947" i="8"/>
  <c r="BI947" i="8"/>
  <c r="BJ947" i="8"/>
  <c r="BK947" i="8"/>
  <c r="BL947" i="8"/>
  <c r="BM947" i="8"/>
  <c r="BN947" i="8"/>
  <c r="BO947" i="8"/>
  <c r="BG948" i="8"/>
  <c r="BH948" i="8"/>
  <c r="BI948" i="8"/>
  <c r="BJ948" i="8"/>
  <c r="BK948" i="8"/>
  <c r="BL948" i="8"/>
  <c r="BM948" i="8"/>
  <c r="BN948" i="8"/>
  <c r="BO948" i="8"/>
  <c r="BG949" i="8"/>
  <c r="BH949" i="8"/>
  <c r="BI949" i="8"/>
  <c r="BJ949" i="8"/>
  <c r="BK949" i="8"/>
  <c r="BL949" i="8"/>
  <c r="BM949" i="8"/>
  <c r="BN949" i="8"/>
  <c r="BO949" i="8"/>
  <c r="BG950" i="8"/>
  <c r="BH950" i="8"/>
  <c r="BI950" i="8"/>
  <c r="BJ950" i="8"/>
  <c r="BK950" i="8"/>
  <c r="BL950" i="8"/>
  <c r="BM950" i="8"/>
  <c r="BN950" i="8"/>
  <c r="BO950" i="8"/>
  <c r="BG951" i="8"/>
  <c r="BH951" i="8"/>
  <c r="BI951" i="8"/>
  <c r="BJ951" i="8"/>
  <c r="BK951" i="8"/>
  <c r="BL951" i="8"/>
  <c r="BM951" i="8"/>
  <c r="BN951" i="8"/>
  <c r="BO951" i="8"/>
  <c r="BG952" i="8"/>
  <c r="BH952" i="8"/>
  <c r="BI952" i="8"/>
  <c r="BJ952" i="8"/>
  <c r="BK952" i="8"/>
  <c r="BL952" i="8"/>
  <c r="BM952" i="8"/>
  <c r="BN952" i="8"/>
  <c r="BO952" i="8"/>
  <c r="BG953" i="8"/>
  <c r="BH953" i="8"/>
  <c r="BI953" i="8"/>
  <c r="BJ953" i="8"/>
  <c r="BK953" i="8"/>
  <c r="BL953" i="8"/>
  <c r="BM953" i="8"/>
  <c r="BN953" i="8"/>
  <c r="BO953" i="8"/>
  <c r="BG954" i="8"/>
  <c r="BH954" i="8"/>
  <c r="BI954" i="8"/>
  <c r="BJ954" i="8"/>
  <c r="BK954" i="8"/>
  <c r="BL954" i="8"/>
  <c r="BM954" i="8"/>
  <c r="BN954" i="8"/>
  <c r="BO954" i="8"/>
  <c r="BG955" i="8"/>
  <c r="BH955" i="8"/>
  <c r="BI955" i="8"/>
  <c r="BJ955" i="8"/>
  <c r="BK955" i="8"/>
  <c r="BL955" i="8"/>
  <c r="BM955" i="8"/>
  <c r="BN955" i="8"/>
  <c r="BO955" i="8"/>
  <c r="BG956" i="8"/>
  <c r="BH956" i="8"/>
  <c r="BI956" i="8"/>
  <c r="BJ956" i="8"/>
  <c r="BK956" i="8"/>
  <c r="BL956" i="8"/>
  <c r="BM956" i="8"/>
  <c r="BN956" i="8"/>
  <c r="BO956" i="8"/>
  <c r="BG957" i="8"/>
  <c r="BH957" i="8"/>
  <c r="BI957" i="8"/>
  <c r="BJ957" i="8"/>
  <c r="BK957" i="8"/>
  <c r="BL957" i="8"/>
  <c r="BM957" i="8"/>
  <c r="BN957" i="8"/>
  <c r="BO957" i="8"/>
  <c r="BG958" i="8"/>
  <c r="BH958" i="8"/>
  <c r="BI958" i="8"/>
  <c r="BJ958" i="8"/>
  <c r="BK958" i="8"/>
  <c r="BL958" i="8"/>
  <c r="BM958" i="8"/>
  <c r="BN958" i="8"/>
  <c r="BO958" i="8"/>
  <c r="BG959" i="8"/>
  <c r="BH959" i="8"/>
  <c r="BI959" i="8"/>
  <c r="BJ959" i="8"/>
  <c r="BK959" i="8"/>
  <c r="BL959" i="8"/>
  <c r="BM959" i="8"/>
  <c r="BN959" i="8"/>
  <c r="BO959" i="8"/>
  <c r="BG960" i="8"/>
  <c r="BH960" i="8"/>
  <c r="BI960" i="8"/>
  <c r="BJ960" i="8"/>
  <c r="BK960" i="8"/>
  <c r="BL960" i="8"/>
  <c r="BM960" i="8"/>
  <c r="BN960" i="8"/>
  <c r="BO960" i="8"/>
  <c r="BG961" i="8"/>
  <c r="BH961" i="8"/>
  <c r="BI961" i="8"/>
  <c r="BJ961" i="8"/>
  <c r="BK961" i="8"/>
  <c r="BL961" i="8"/>
  <c r="BM961" i="8"/>
  <c r="BN961" i="8"/>
  <c r="BO961" i="8"/>
  <c r="BG962" i="8"/>
  <c r="BH962" i="8"/>
  <c r="BI962" i="8"/>
  <c r="BJ962" i="8"/>
  <c r="BK962" i="8"/>
  <c r="BL962" i="8"/>
  <c r="BM962" i="8"/>
  <c r="BN962" i="8"/>
  <c r="BO962" i="8"/>
  <c r="BG963" i="8"/>
  <c r="BH963" i="8"/>
  <c r="BI963" i="8"/>
  <c r="BJ963" i="8"/>
  <c r="BK963" i="8"/>
  <c r="BL963" i="8"/>
  <c r="BM963" i="8"/>
  <c r="BN963" i="8"/>
  <c r="BO963" i="8"/>
  <c r="BG964" i="8"/>
  <c r="BH964" i="8"/>
  <c r="BI964" i="8"/>
  <c r="BJ964" i="8"/>
  <c r="BK964" i="8"/>
  <c r="BL964" i="8"/>
  <c r="BM964" i="8"/>
  <c r="BN964" i="8"/>
  <c r="BO964" i="8"/>
  <c r="BG965" i="8"/>
  <c r="BH965" i="8"/>
  <c r="BI965" i="8"/>
  <c r="BJ965" i="8"/>
  <c r="BK965" i="8"/>
  <c r="BL965" i="8"/>
  <c r="BM965" i="8"/>
  <c r="BN965" i="8"/>
  <c r="BO965" i="8"/>
  <c r="BG966" i="8"/>
  <c r="BH966" i="8"/>
  <c r="BI966" i="8"/>
  <c r="BJ966" i="8"/>
  <c r="BK966" i="8"/>
  <c r="BL966" i="8"/>
  <c r="BM966" i="8"/>
  <c r="BN966" i="8"/>
  <c r="BO966" i="8"/>
  <c r="BG967" i="8"/>
  <c r="BH967" i="8"/>
  <c r="BI967" i="8"/>
  <c r="BJ967" i="8"/>
  <c r="BK967" i="8"/>
  <c r="BL967" i="8"/>
  <c r="BM967" i="8"/>
  <c r="BN967" i="8"/>
  <c r="BO967" i="8"/>
  <c r="BG968" i="8"/>
  <c r="BH968" i="8"/>
  <c r="BI968" i="8"/>
  <c r="BJ968" i="8"/>
  <c r="BK968" i="8"/>
  <c r="BL968" i="8"/>
  <c r="BM968" i="8"/>
  <c r="BN968" i="8"/>
  <c r="BO968" i="8"/>
  <c r="BG969" i="8"/>
  <c r="BH969" i="8"/>
  <c r="BI969" i="8"/>
  <c r="BJ969" i="8"/>
  <c r="BK969" i="8"/>
  <c r="BL969" i="8"/>
  <c r="BM969" i="8"/>
  <c r="BN969" i="8"/>
  <c r="BO969" i="8"/>
  <c r="BG970" i="8"/>
  <c r="BH970" i="8"/>
  <c r="BI970" i="8"/>
  <c r="BJ970" i="8"/>
  <c r="BK970" i="8"/>
  <c r="BL970" i="8"/>
  <c r="BM970" i="8"/>
  <c r="BN970" i="8"/>
  <c r="BO970" i="8"/>
  <c r="BG971" i="8"/>
  <c r="BH971" i="8"/>
  <c r="BI971" i="8"/>
  <c r="BJ971" i="8"/>
  <c r="BK971" i="8"/>
  <c r="BL971" i="8"/>
  <c r="BM971" i="8"/>
  <c r="BN971" i="8"/>
  <c r="BO971" i="8"/>
  <c r="BG972" i="8"/>
  <c r="BH972" i="8"/>
  <c r="BI972" i="8"/>
  <c r="BJ972" i="8"/>
  <c r="BK972" i="8"/>
  <c r="BL972" i="8"/>
  <c r="BM972" i="8"/>
  <c r="BN972" i="8"/>
  <c r="BO972" i="8"/>
  <c r="BG973" i="8"/>
  <c r="BH973" i="8"/>
  <c r="BI973" i="8"/>
  <c r="BJ973" i="8"/>
  <c r="BK973" i="8"/>
  <c r="BL973" i="8"/>
  <c r="BM973" i="8"/>
  <c r="BN973" i="8"/>
  <c r="BO973" i="8"/>
  <c r="BG974" i="8"/>
  <c r="BH974" i="8"/>
  <c r="BI974" i="8"/>
  <c r="BJ974" i="8"/>
  <c r="BK974" i="8"/>
  <c r="BL974" i="8"/>
  <c r="BM974" i="8"/>
  <c r="BN974" i="8"/>
  <c r="BO974" i="8"/>
  <c r="BG975" i="8"/>
  <c r="BH975" i="8"/>
  <c r="BI975" i="8"/>
  <c r="BJ975" i="8"/>
  <c r="BK975" i="8"/>
  <c r="BL975" i="8"/>
  <c r="BM975" i="8"/>
  <c r="BN975" i="8"/>
  <c r="BO975" i="8"/>
  <c r="BG976" i="8"/>
  <c r="BH976" i="8"/>
  <c r="BI976" i="8"/>
  <c r="BJ976" i="8"/>
  <c r="BK976" i="8"/>
  <c r="BL976" i="8"/>
  <c r="BM976" i="8"/>
  <c r="BN976" i="8"/>
  <c r="BO976" i="8"/>
  <c r="BG977" i="8"/>
  <c r="BH977" i="8"/>
  <c r="BI977" i="8"/>
  <c r="BJ977" i="8"/>
  <c r="BK977" i="8"/>
  <c r="BL977" i="8"/>
  <c r="BM977" i="8"/>
  <c r="BN977" i="8"/>
  <c r="BO977" i="8"/>
  <c r="BG978" i="8"/>
  <c r="BH978" i="8"/>
  <c r="BI978" i="8"/>
  <c r="BJ978" i="8"/>
  <c r="BK978" i="8"/>
  <c r="BL978" i="8"/>
  <c r="BM978" i="8"/>
  <c r="BN978" i="8"/>
  <c r="BO978" i="8"/>
  <c r="BG979" i="8"/>
  <c r="BH979" i="8"/>
  <c r="BI979" i="8"/>
  <c r="BJ979" i="8"/>
  <c r="BK979" i="8"/>
  <c r="BL979" i="8"/>
  <c r="BM979" i="8"/>
  <c r="BN979" i="8"/>
  <c r="BO979" i="8"/>
  <c r="BG980" i="8"/>
  <c r="BH980" i="8"/>
  <c r="BI980" i="8"/>
  <c r="BJ980" i="8"/>
  <c r="BK980" i="8"/>
  <c r="BL980" i="8"/>
  <c r="BM980" i="8"/>
  <c r="BN980" i="8"/>
  <c r="BO980" i="8"/>
  <c r="BG981" i="8"/>
  <c r="BH981" i="8"/>
  <c r="BI981" i="8"/>
  <c r="BJ981" i="8"/>
  <c r="BK981" i="8"/>
  <c r="BL981" i="8"/>
  <c r="BM981" i="8"/>
  <c r="BN981" i="8"/>
  <c r="BO981" i="8"/>
  <c r="BG982" i="8"/>
  <c r="BH982" i="8"/>
  <c r="BI982" i="8"/>
  <c r="BJ982" i="8"/>
  <c r="BK982" i="8"/>
  <c r="BL982" i="8"/>
  <c r="BM982" i="8"/>
  <c r="BN982" i="8"/>
  <c r="BO982" i="8"/>
  <c r="BG983" i="8"/>
  <c r="BH983" i="8"/>
  <c r="BI983" i="8"/>
  <c r="BJ983" i="8"/>
  <c r="BK983" i="8"/>
  <c r="BL983" i="8"/>
  <c r="BM983" i="8"/>
  <c r="BN983" i="8"/>
  <c r="BO983" i="8"/>
  <c r="BG984" i="8"/>
  <c r="BH984" i="8"/>
  <c r="BI984" i="8"/>
  <c r="BJ984" i="8"/>
  <c r="BK984" i="8"/>
  <c r="BL984" i="8"/>
  <c r="BM984" i="8"/>
  <c r="BN984" i="8"/>
  <c r="BO984" i="8"/>
  <c r="BG985" i="8"/>
  <c r="BH985" i="8"/>
  <c r="BI985" i="8"/>
  <c r="BJ985" i="8"/>
  <c r="BK985" i="8"/>
  <c r="BL985" i="8"/>
  <c r="BM985" i="8"/>
  <c r="BN985" i="8"/>
  <c r="BO985" i="8"/>
  <c r="BG986" i="8"/>
  <c r="BH986" i="8"/>
  <c r="BI986" i="8"/>
  <c r="BJ986" i="8"/>
  <c r="BK986" i="8"/>
  <c r="BL986" i="8"/>
  <c r="BM986" i="8"/>
  <c r="BN986" i="8"/>
  <c r="BO986" i="8"/>
  <c r="BG987" i="8"/>
  <c r="BH987" i="8"/>
  <c r="BI987" i="8"/>
  <c r="BJ987" i="8"/>
  <c r="BK987" i="8"/>
  <c r="BL987" i="8"/>
  <c r="BM987" i="8"/>
  <c r="BN987" i="8"/>
  <c r="BO987" i="8"/>
  <c r="BG988" i="8"/>
  <c r="BH988" i="8"/>
  <c r="BI988" i="8"/>
  <c r="BJ988" i="8"/>
  <c r="BK988" i="8"/>
  <c r="BL988" i="8"/>
  <c r="BM988" i="8"/>
  <c r="BN988" i="8"/>
  <c r="BO988" i="8"/>
  <c r="BG989" i="8"/>
  <c r="BH989" i="8"/>
  <c r="BI989" i="8"/>
  <c r="BJ989" i="8"/>
  <c r="BK989" i="8"/>
  <c r="BL989" i="8"/>
  <c r="BM989" i="8"/>
  <c r="BN989" i="8"/>
  <c r="BO989" i="8"/>
  <c r="BG990" i="8"/>
  <c r="BH990" i="8"/>
  <c r="BI990" i="8"/>
  <c r="BJ990" i="8"/>
  <c r="BK990" i="8"/>
  <c r="BL990" i="8"/>
  <c r="BM990" i="8"/>
  <c r="BN990" i="8"/>
  <c r="BO990" i="8"/>
  <c r="BG991" i="8"/>
  <c r="BH991" i="8"/>
  <c r="BI991" i="8"/>
  <c r="BJ991" i="8"/>
  <c r="BK991" i="8"/>
  <c r="BL991" i="8"/>
  <c r="BM991" i="8"/>
  <c r="BN991" i="8"/>
  <c r="BO991" i="8"/>
  <c r="BG992" i="8"/>
  <c r="BH992" i="8"/>
  <c r="BI992" i="8"/>
  <c r="BJ992" i="8"/>
  <c r="BK992" i="8"/>
  <c r="BL992" i="8"/>
  <c r="BM992" i="8"/>
  <c r="BN992" i="8"/>
  <c r="BO992" i="8"/>
  <c r="BG993" i="8"/>
  <c r="BH993" i="8"/>
  <c r="BI993" i="8"/>
  <c r="BJ993" i="8"/>
  <c r="BK993" i="8"/>
  <c r="BL993" i="8"/>
  <c r="BM993" i="8"/>
  <c r="BN993" i="8"/>
  <c r="BO993" i="8"/>
  <c r="BG994" i="8"/>
  <c r="BH994" i="8"/>
  <c r="BI994" i="8"/>
  <c r="BJ994" i="8"/>
  <c r="BK994" i="8"/>
  <c r="BL994" i="8"/>
  <c r="BM994" i="8"/>
  <c r="BN994" i="8"/>
  <c r="BO994" i="8"/>
  <c r="BG995" i="8"/>
  <c r="BH995" i="8"/>
  <c r="BI995" i="8"/>
  <c r="BJ995" i="8"/>
  <c r="BK995" i="8"/>
  <c r="BL995" i="8"/>
  <c r="BM995" i="8"/>
  <c r="BN995" i="8"/>
  <c r="BO995" i="8"/>
  <c r="BG996" i="8"/>
  <c r="BH996" i="8"/>
  <c r="BI996" i="8"/>
  <c r="BJ996" i="8"/>
  <c r="BK996" i="8"/>
  <c r="BL996" i="8"/>
  <c r="BM996" i="8"/>
  <c r="BN996" i="8"/>
  <c r="BO996" i="8"/>
  <c r="BG997" i="8"/>
  <c r="BH997" i="8"/>
  <c r="BI997" i="8"/>
  <c r="BJ997" i="8"/>
  <c r="BK997" i="8"/>
  <c r="BL997" i="8"/>
  <c r="BM997" i="8"/>
  <c r="BN997" i="8"/>
  <c r="BO997" i="8"/>
  <c r="BG998" i="8"/>
  <c r="BH998" i="8"/>
  <c r="BI998" i="8"/>
  <c r="BJ998" i="8"/>
  <c r="BK998" i="8"/>
  <c r="BL998" i="8"/>
  <c r="BM998" i="8"/>
  <c r="BN998" i="8"/>
  <c r="BO998" i="8"/>
  <c r="BG999" i="8"/>
  <c r="BH999" i="8"/>
  <c r="BI999" i="8"/>
  <c r="BJ999" i="8"/>
  <c r="BK999" i="8"/>
  <c r="BL999" i="8"/>
  <c r="BM999" i="8"/>
  <c r="BN999" i="8"/>
  <c r="BO999" i="8"/>
  <c r="BG1000" i="8"/>
  <c r="BH1000" i="8"/>
  <c r="BI1000" i="8"/>
  <c r="BJ1000" i="8"/>
  <c r="BK1000" i="8"/>
  <c r="BL1000" i="8"/>
  <c r="BM1000" i="8"/>
  <c r="BN1000" i="8"/>
  <c r="BO1000" i="8"/>
  <c r="BG1001" i="8"/>
  <c r="BH1001" i="8"/>
  <c r="BI1001" i="8"/>
  <c r="BJ1001" i="8"/>
  <c r="BK1001" i="8"/>
  <c r="BL1001" i="8"/>
  <c r="BM1001" i="8"/>
  <c r="BN1001" i="8"/>
  <c r="BO1001" i="8"/>
  <c r="BG1002" i="8"/>
  <c r="BH1002" i="8"/>
  <c r="BI1002" i="8"/>
  <c r="BJ1002" i="8"/>
  <c r="BK1002" i="8"/>
  <c r="BL1002" i="8"/>
  <c r="BM1002" i="8"/>
  <c r="BN1002" i="8"/>
  <c r="BO1002" i="8"/>
  <c r="BG1003" i="8"/>
  <c r="BH1003" i="8"/>
  <c r="BI1003" i="8"/>
  <c r="BJ1003" i="8"/>
  <c r="BK1003" i="8"/>
  <c r="BL1003" i="8"/>
  <c r="BM1003" i="8"/>
  <c r="BN1003" i="8"/>
  <c r="BO1003" i="8"/>
  <c r="BG1004" i="8"/>
  <c r="BH1004" i="8"/>
  <c r="BI1004" i="8"/>
  <c r="BJ1004" i="8"/>
  <c r="BK1004" i="8"/>
  <c r="BL1004" i="8"/>
  <c r="BM1004" i="8"/>
  <c r="BN1004" i="8"/>
  <c r="BO1004" i="8"/>
  <c r="BG1005" i="8"/>
  <c r="BH1005" i="8"/>
  <c r="BI1005" i="8"/>
  <c r="BJ1005" i="8"/>
  <c r="BK1005" i="8"/>
  <c r="BL1005" i="8"/>
  <c r="BM1005" i="8"/>
  <c r="BN1005" i="8"/>
  <c r="BO1005" i="8"/>
  <c r="BG1006" i="8"/>
  <c r="BH1006" i="8"/>
  <c r="BI1006" i="8"/>
  <c r="BJ1006" i="8"/>
  <c r="BK1006" i="8"/>
  <c r="BL1006" i="8"/>
  <c r="BM1006" i="8"/>
  <c r="BN1006" i="8"/>
  <c r="BO1006" i="8"/>
  <c r="BG1007" i="8"/>
  <c r="BH1007" i="8"/>
  <c r="BI1007" i="8"/>
  <c r="BJ1007" i="8"/>
  <c r="BK1007" i="8"/>
  <c r="BL1007" i="8"/>
  <c r="BM1007" i="8"/>
  <c r="BN1007" i="8"/>
  <c r="BO1007" i="8"/>
  <c r="BG1008" i="8"/>
  <c r="BH1008" i="8"/>
  <c r="BI1008" i="8"/>
  <c r="BJ1008" i="8"/>
  <c r="BK1008" i="8"/>
  <c r="BL1008" i="8"/>
  <c r="BM1008" i="8"/>
  <c r="BN1008" i="8"/>
  <c r="BO1008" i="8"/>
  <c r="BG1009" i="8"/>
  <c r="BH1009" i="8"/>
  <c r="BI1009" i="8"/>
  <c r="BJ1009" i="8"/>
  <c r="BK1009" i="8"/>
  <c r="BL1009" i="8"/>
  <c r="BM1009" i="8"/>
  <c r="BN1009" i="8"/>
  <c r="BO1009" i="8"/>
  <c r="BG1010" i="8"/>
  <c r="BH1010" i="8"/>
  <c r="BI1010" i="8"/>
  <c r="BJ1010" i="8"/>
  <c r="BK1010" i="8"/>
  <c r="BL1010" i="8"/>
  <c r="BM1010" i="8"/>
  <c r="BN1010" i="8"/>
  <c r="BO1010" i="8"/>
  <c r="BG1011" i="8"/>
  <c r="BH1011" i="8"/>
  <c r="BI1011" i="8"/>
  <c r="BJ1011" i="8"/>
  <c r="BK1011" i="8"/>
  <c r="BL1011" i="8"/>
  <c r="BM1011" i="8"/>
  <c r="BN1011" i="8"/>
  <c r="BO1011" i="8"/>
  <c r="BG1012" i="8"/>
  <c r="BH1012" i="8"/>
  <c r="BI1012" i="8"/>
  <c r="BJ1012" i="8"/>
  <c r="BK1012" i="8"/>
  <c r="BL1012" i="8"/>
  <c r="BM1012" i="8"/>
  <c r="BN1012" i="8"/>
  <c r="BO1012" i="8"/>
  <c r="BG1013" i="8"/>
  <c r="BH1013" i="8"/>
  <c r="BI1013" i="8"/>
  <c r="BJ1013" i="8"/>
  <c r="BK1013" i="8"/>
  <c r="BL1013" i="8"/>
  <c r="BM1013" i="8"/>
  <c r="BN1013" i="8"/>
  <c r="BO1013" i="8"/>
  <c r="BG1014" i="8"/>
  <c r="BH1014" i="8"/>
  <c r="BI1014" i="8"/>
  <c r="BJ1014" i="8"/>
  <c r="BK1014" i="8"/>
  <c r="BL1014" i="8"/>
  <c r="BM1014" i="8"/>
  <c r="BN1014" i="8"/>
  <c r="BO1014" i="8"/>
  <c r="BG1015" i="8"/>
  <c r="BH1015" i="8"/>
  <c r="BI1015" i="8"/>
  <c r="BJ1015" i="8"/>
  <c r="BK1015" i="8"/>
  <c r="BL1015" i="8"/>
  <c r="BM1015" i="8"/>
  <c r="BN1015" i="8"/>
  <c r="BO1015" i="8"/>
  <c r="BG1016" i="8"/>
  <c r="BH1016" i="8"/>
  <c r="BI1016" i="8"/>
  <c r="BJ1016" i="8"/>
  <c r="BK1016" i="8"/>
  <c r="BL1016" i="8"/>
  <c r="BM1016" i="8"/>
  <c r="BN1016" i="8"/>
  <c r="BO1016" i="8"/>
  <c r="BG1017" i="8"/>
  <c r="BH1017" i="8"/>
  <c r="BI1017" i="8"/>
  <c r="BJ1017" i="8"/>
  <c r="BK1017" i="8"/>
  <c r="BL1017" i="8"/>
  <c r="BM1017" i="8"/>
  <c r="BN1017" i="8"/>
  <c r="BO1017" i="8"/>
  <c r="BG1018" i="8"/>
  <c r="BH1018" i="8"/>
  <c r="BI1018" i="8"/>
  <c r="BJ1018" i="8"/>
  <c r="BK1018" i="8"/>
  <c r="BL1018" i="8"/>
  <c r="BM1018" i="8"/>
  <c r="BN1018" i="8"/>
  <c r="BO1018" i="8"/>
  <c r="BG1019" i="8"/>
  <c r="BH1019" i="8"/>
  <c r="BI1019" i="8"/>
  <c r="BJ1019" i="8"/>
  <c r="BK1019" i="8"/>
  <c r="BL1019" i="8"/>
  <c r="BM1019" i="8"/>
  <c r="BN1019" i="8"/>
  <c r="BO1019" i="8"/>
  <c r="BG1020" i="8"/>
  <c r="BH1020" i="8"/>
  <c r="BI1020" i="8"/>
  <c r="BJ1020" i="8"/>
  <c r="BK1020" i="8"/>
  <c r="BL1020" i="8"/>
  <c r="BM1020" i="8"/>
  <c r="BN1020" i="8"/>
  <c r="BO1020" i="8"/>
  <c r="BG1021" i="8"/>
  <c r="BH1021" i="8"/>
  <c r="BI1021" i="8"/>
  <c r="BJ1021" i="8"/>
  <c r="BK1021" i="8"/>
  <c r="BL1021" i="8"/>
  <c r="BM1021" i="8"/>
  <c r="BN1021" i="8"/>
  <c r="BO1021" i="8"/>
  <c r="BG1022" i="8"/>
  <c r="BH1022" i="8"/>
  <c r="BI1022" i="8"/>
  <c r="BJ1022" i="8"/>
  <c r="BK1022" i="8"/>
  <c r="BL1022" i="8"/>
  <c r="BM1022" i="8"/>
  <c r="BN1022" i="8"/>
  <c r="BO1022" i="8"/>
  <c r="BG1023" i="8"/>
  <c r="BH1023" i="8"/>
  <c r="BI1023" i="8"/>
  <c r="BJ1023" i="8"/>
  <c r="BK1023" i="8"/>
  <c r="BL1023" i="8"/>
  <c r="BM1023" i="8"/>
  <c r="BN1023" i="8"/>
  <c r="BO1023" i="8"/>
  <c r="BG1024" i="8"/>
  <c r="BH1024" i="8"/>
  <c r="BI1024" i="8"/>
  <c r="BJ1024" i="8"/>
  <c r="BK1024" i="8"/>
  <c r="BL1024" i="8"/>
  <c r="BM1024" i="8"/>
  <c r="BN1024" i="8"/>
  <c r="BO1024" i="8"/>
  <c r="BG1025" i="8"/>
  <c r="BH1025" i="8"/>
  <c r="BI1025" i="8"/>
  <c r="BJ1025" i="8"/>
  <c r="BK1025" i="8"/>
  <c r="BL1025" i="8"/>
  <c r="BM1025" i="8"/>
  <c r="BN1025" i="8"/>
  <c r="BO1025" i="8"/>
  <c r="BG1026" i="8"/>
  <c r="BH1026" i="8"/>
  <c r="BI1026" i="8"/>
  <c r="BJ1026" i="8"/>
  <c r="BK1026" i="8"/>
  <c r="BL1026" i="8"/>
  <c r="BM1026" i="8"/>
  <c r="BN1026" i="8"/>
  <c r="BO1026" i="8"/>
  <c r="BG1027" i="8"/>
  <c r="BH1027" i="8"/>
  <c r="BI1027" i="8"/>
  <c r="BJ1027" i="8"/>
  <c r="BK1027" i="8"/>
  <c r="BL1027" i="8"/>
  <c r="BM1027" i="8"/>
  <c r="BN1027" i="8"/>
  <c r="BO1027" i="8"/>
  <c r="BG1028" i="8"/>
  <c r="BH1028" i="8"/>
  <c r="BI1028" i="8"/>
  <c r="BJ1028" i="8"/>
  <c r="BK1028" i="8"/>
  <c r="BL1028" i="8"/>
  <c r="BM1028" i="8"/>
  <c r="BN1028" i="8"/>
  <c r="BO1028" i="8"/>
  <c r="BG1029" i="8"/>
  <c r="BH1029" i="8"/>
  <c r="BI1029" i="8"/>
  <c r="BJ1029" i="8"/>
  <c r="BK1029" i="8"/>
  <c r="BL1029" i="8"/>
  <c r="BM1029" i="8"/>
  <c r="BN1029" i="8"/>
  <c r="BO1029" i="8"/>
  <c r="BG1030" i="8"/>
  <c r="BH1030" i="8"/>
  <c r="BI1030" i="8"/>
  <c r="BJ1030" i="8"/>
  <c r="BK1030" i="8"/>
  <c r="BL1030" i="8"/>
  <c r="BM1030" i="8"/>
  <c r="BN1030" i="8"/>
  <c r="BO1030" i="8"/>
  <c r="BG1031" i="8"/>
  <c r="BH1031" i="8"/>
  <c r="BI1031" i="8"/>
  <c r="BJ1031" i="8"/>
  <c r="BK1031" i="8"/>
  <c r="BL1031" i="8"/>
  <c r="BM1031" i="8"/>
  <c r="BN1031" i="8"/>
  <c r="BO1031" i="8"/>
  <c r="BG1032" i="8"/>
  <c r="BH1032" i="8"/>
  <c r="BI1032" i="8"/>
  <c r="BJ1032" i="8"/>
  <c r="BK1032" i="8"/>
  <c r="BL1032" i="8"/>
  <c r="BM1032" i="8"/>
  <c r="BN1032" i="8"/>
  <c r="BO1032" i="8"/>
  <c r="BG1033" i="8"/>
  <c r="BH1033" i="8"/>
  <c r="BI1033" i="8"/>
  <c r="BJ1033" i="8"/>
  <c r="BK1033" i="8"/>
  <c r="BL1033" i="8"/>
  <c r="BM1033" i="8"/>
  <c r="BN1033" i="8"/>
  <c r="BO1033" i="8"/>
  <c r="BG1034" i="8"/>
  <c r="BH1034" i="8"/>
  <c r="BI1034" i="8"/>
  <c r="BJ1034" i="8"/>
  <c r="BK1034" i="8"/>
  <c r="BL1034" i="8"/>
  <c r="BM1034" i="8"/>
  <c r="BN1034" i="8"/>
  <c r="BO1034" i="8"/>
  <c r="BG1035" i="8"/>
  <c r="BH1035" i="8"/>
  <c r="BI1035" i="8"/>
  <c r="BJ1035" i="8"/>
  <c r="BK1035" i="8"/>
  <c r="BL1035" i="8"/>
  <c r="BM1035" i="8"/>
  <c r="BN1035" i="8"/>
  <c r="BO1035" i="8"/>
  <c r="BG1036" i="8"/>
  <c r="BH1036" i="8"/>
  <c r="BI1036" i="8"/>
  <c r="BJ1036" i="8"/>
  <c r="BK1036" i="8"/>
  <c r="BL1036" i="8"/>
  <c r="BM1036" i="8"/>
  <c r="BN1036" i="8"/>
  <c r="BO1036" i="8"/>
  <c r="BG1037" i="8"/>
  <c r="BH1037" i="8"/>
  <c r="BI1037" i="8"/>
  <c r="BJ1037" i="8"/>
  <c r="BK1037" i="8"/>
  <c r="BL1037" i="8"/>
  <c r="BM1037" i="8"/>
  <c r="BN1037" i="8"/>
  <c r="BO1037" i="8"/>
  <c r="BG1038" i="8"/>
  <c r="BH1038" i="8"/>
  <c r="BI1038" i="8"/>
  <c r="BJ1038" i="8"/>
  <c r="BK1038" i="8"/>
  <c r="BL1038" i="8"/>
  <c r="BM1038" i="8"/>
  <c r="BN1038" i="8"/>
  <c r="BO1038" i="8"/>
  <c r="BG1039" i="8"/>
  <c r="BH1039" i="8"/>
  <c r="BI1039" i="8"/>
  <c r="BJ1039" i="8"/>
  <c r="BK1039" i="8"/>
  <c r="BL1039" i="8"/>
  <c r="BM1039" i="8"/>
  <c r="BN1039" i="8"/>
  <c r="BO1039" i="8"/>
  <c r="BG1040" i="8"/>
  <c r="BH1040" i="8"/>
  <c r="BI1040" i="8"/>
  <c r="BJ1040" i="8"/>
  <c r="BK1040" i="8"/>
  <c r="BL1040" i="8"/>
  <c r="BM1040" i="8"/>
  <c r="BN1040" i="8"/>
  <c r="BO1040" i="8"/>
  <c r="BG1041" i="8"/>
  <c r="BH1041" i="8"/>
  <c r="BI1041" i="8"/>
  <c r="BJ1041" i="8"/>
  <c r="BK1041" i="8"/>
  <c r="BL1041" i="8"/>
  <c r="BM1041" i="8"/>
  <c r="BN1041" i="8"/>
  <c r="BO1041" i="8"/>
  <c r="BG1042" i="8"/>
  <c r="BH1042" i="8"/>
  <c r="BI1042" i="8"/>
  <c r="BJ1042" i="8"/>
  <c r="BK1042" i="8"/>
  <c r="BL1042" i="8"/>
  <c r="BM1042" i="8"/>
  <c r="BN1042" i="8"/>
  <c r="BO1042" i="8"/>
  <c r="BG1043" i="8"/>
  <c r="BH1043" i="8"/>
  <c r="BI1043" i="8"/>
  <c r="BJ1043" i="8"/>
  <c r="BK1043" i="8"/>
  <c r="BL1043" i="8"/>
  <c r="BM1043" i="8"/>
  <c r="BN1043" i="8"/>
  <c r="BO1043" i="8"/>
  <c r="BG1044" i="8"/>
  <c r="BH1044" i="8"/>
  <c r="BI1044" i="8"/>
  <c r="BJ1044" i="8"/>
  <c r="BK1044" i="8"/>
  <c r="BL1044" i="8"/>
  <c r="BM1044" i="8"/>
  <c r="BN1044" i="8"/>
  <c r="BO1044" i="8"/>
  <c r="BG1045" i="8"/>
  <c r="BH1045" i="8"/>
  <c r="BI1045" i="8"/>
  <c r="BJ1045" i="8"/>
  <c r="BK1045" i="8"/>
  <c r="BL1045" i="8"/>
  <c r="BM1045" i="8"/>
  <c r="BN1045" i="8"/>
  <c r="BO1045" i="8"/>
  <c r="BG1046" i="8"/>
  <c r="BH1046" i="8"/>
  <c r="BI1046" i="8"/>
  <c r="BJ1046" i="8"/>
  <c r="BK1046" i="8"/>
  <c r="BL1046" i="8"/>
  <c r="BM1046" i="8"/>
  <c r="BN1046" i="8"/>
  <c r="BO1046" i="8"/>
  <c r="BG1047" i="8"/>
  <c r="BH1047" i="8"/>
  <c r="BI1047" i="8"/>
  <c r="BJ1047" i="8"/>
  <c r="BK1047" i="8"/>
  <c r="BL1047" i="8"/>
  <c r="BM1047" i="8"/>
  <c r="BN1047" i="8"/>
  <c r="BO1047" i="8"/>
  <c r="BG1048" i="8"/>
  <c r="BH1048" i="8"/>
  <c r="BI1048" i="8"/>
  <c r="BJ1048" i="8"/>
  <c r="BK1048" i="8"/>
  <c r="BL1048" i="8"/>
  <c r="BM1048" i="8"/>
  <c r="BN1048" i="8"/>
  <c r="BO1048" i="8"/>
  <c r="BG1049" i="8"/>
  <c r="BH1049" i="8"/>
  <c r="BI1049" i="8"/>
  <c r="BJ1049" i="8"/>
  <c r="BK1049" i="8"/>
  <c r="BL1049" i="8"/>
  <c r="BM1049" i="8"/>
  <c r="BN1049" i="8"/>
  <c r="BO1049" i="8"/>
  <c r="BG1050" i="8"/>
  <c r="BH1050" i="8"/>
  <c r="BI1050" i="8"/>
  <c r="BJ1050" i="8"/>
  <c r="BK1050" i="8"/>
  <c r="BL1050" i="8"/>
  <c r="BM1050" i="8"/>
  <c r="BN1050" i="8"/>
  <c r="BO1050" i="8"/>
  <c r="BG1051" i="8"/>
  <c r="BH1051" i="8"/>
  <c r="BI1051" i="8"/>
  <c r="BJ1051" i="8"/>
  <c r="BK1051" i="8"/>
  <c r="BL1051" i="8"/>
  <c r="BM1051" i="8"/>
  <c r="BN1051" i="8"/>
  <c r="BO1051" i="8"/>
  <c r="BG1052" i="8"/>
  <c r="BH1052" i="8"/>
  <c r="BI1052" i="8"/>
  <c r="BJ1052" i="8"/>
  <c r="BK1052" i="8"/>
  <c r="BL1052" i="8"/>
  <c r="BM1052" i="8"/>
  <c r="BN1052" i="8"/>
  <c r="BO1052" i="8"/>
  <c r="BG1053" i="8"/>
  <c r="BH1053" i="8"/>
  <c r="BI1053" i="8"/>
  <c r="BJ1053" i="8"/>
  <c r="BK1053" i="8"/>
  <c r="BL1053" i="8"/>
  <c r="BM1053" i="8"/>
  <c r="BN1053" i="8"/>
  <c r="BO1053" i="8"/>
  <c r="BG1054" i="8"/>
  <c r="BH1054" i="8"/>
  <c r="BI1054" i="8"/>
  <c r="BJ1054" i="8"/>
  <c r="BK1054" i="8"/>
  <c r="BL1054" i="8"/>
  <c r="BM1054" i="8"/>
  <c r="BN1054" i="8"/>
  <c r="BO1054" i="8"/>
  <c r="BG1055" i="8"/>
  <c r="BH1055" i="8"/>
  <c r="BI1055" i="8"/>
  <c r="BJ1055" i="8"/>
  <c r="BK1055" i="8"/>
  <c r="BL1055" i="8"/>
  <c r="BM1055" i="8"/>
  <c r="BN1055" i="8"/>
  <c r="BO1055" i="8"/>
  <c r="BG1056" i="8"/>
  <c r="BH1056" i="8"/>
  <c r="BI1056" i="8"/>
  <c r="BJ1056" i="8"/>
  <c r="BK1056" i="8"/>
  <c r="BL1056" i="8"/>
  <c r="BM1056" i="8"/>
  <c r="BN1056" i="8"/>
  <c r="BO1056" i="8"/>
  <c r="BG1057" i="8"/>
  <c r="BH1057" i="8"/>
  <c r="BI1057" i="8"/>
  <c r="BJ1057" i="8"/>
  <c r="BK1057" i="8"/>
  <c r="BL1057" i="8"/>
  <c r="BM1057" i="8"/>
  <c r="BN1057" i="8"/>
  <c r="BO1057" i="8"/>
  <c r="BG1058" i="8"/>
  <c r="BH1058" i="8"/>
  <c r="BI1058" i="8"/>
  <c r="BJ1058" i="8"/>
  <c r="BK1058" i="8"/>
  <c r="BL1058" i="8"/>
  <c r="BM1058" i="8"/>
  <c r="BN1058" i="8"/>
  <c r="BO1058" i="8"/>
  <c r="BG1059" i="8"/>
  <c r="BH1059" i="8"/>
  <c r="BI1059" i="8"/>
  <c r="BJ1059" i="8"/>
  <c r="BK1059" i="8"/>
  <c r="BL1059" i="8"/>
  <c r="BM1059" i="8"/>
  <c r="BN1059" i="8"/>
  <c r="BO1059" i="8"/>
  <c r="BG1060" i="8"/>
  <c r="BH1060" i="8"/>
  <c r="BI1060" i="8"/>
  <c r="BJ1060" i="8"/>
  <c r="BK1060" i="8"/>
  <c r="BL1060" i="8"/>
  <c r="BM1060" i="8"/>
  <c r="BN1060" i="8"/>
  <c r="BO1060" i="8"/>
  <c r="BG1061" i="8"/>
  <c r="BH1061" i="8"/>
  <c r="BI1061" i="8"/>
  <c r="BJ1061" i="8"/>
  <c r="BK1061" i="8"/>
  <c r="BL1061" i="8"/>
  <c r="BM1061" i="8"/>
  <c r="BN1061" i="8"/>
  <c r="BO1061" i="8"/>
  <c r="BG1062" i="8"/>
  <c r="BH1062" i="8"/>
  <c r="BI1062" i="8"/>
  <c r="BJ1062" i="8"/>
  <c r="BK1062" i="8"/>
  <c r="BL1062" i="8"/>
  <c r="BM1062" i="8"/>
  <c r="BN1062" i="8"/>
  <c r="BO1062" i="8"/>
  <c r="BG1063" i="8"/>
  <c r="BH1063" i="8"/>
  <c r="BI1063" i="8"/>
  <c r="BJ1063" i="8"/>
  <c r="BK1063" i="8"/>
  <c r="BL1063" i="8"/>
  <c r="BM1063" i="8"/>
  <c r="BN1063" i="8"/>
  <c r="BO1063" i="8"/>
  <c r="BG1064" i="8"/>
  <c r="BH1064" i="8"/>
  <c r="BI1064" i="8"/>
  <c r="BJ1064" i="8"/>
  <c r="BK1064" i="8"/>
  <c r="BL1064" i="8"/>
  <c r="BM1064" i="8"/>
  <c r="BN1064" i="8"/>
  <c r="BO1064" i="8"/>
  <c r="BG1065" i="8"/>
  <c r="BH1065" i="8"/>
  <c r="BI1065" i="8"/>
  <c r="BJ1065" i="8"/>
  <c r="BK1065" i="8"/>
  <c r="BL1065" i="8"/>
  <c r="BM1065" i="8"/>
  <c r="BN1065" i="8"/>
  <c r="BO1065" i="8"/>
  <c r="BG1066" i="8"/>
  <c r="BH1066" i="8"/>
  <c r="BI1066" i="8"/>
  <c r="BJ1066" i="8"/>
  <c r="BK1066" i="8"/>
  <c r="BL1066" i="8"/>
  <c r="BM1066" i="8"/>
  <c r="BN1066" i="8"/>
  <c r="BO1066" i="8"/>
  <c r="BG1067" i="8"/>
  <c r="BH1067" i="8"/>
  <c r="BI1067" i="8"/>
  <c r="BJ1067" i="8"/>
  <c r="BK1067" i="8"/>
  <c r="BL1067" i="8"/>
  <c r="BM1067" i="8"/>
  <c r="BN1067" i="8"/>
  <c r="BO1067" i="8"/>
  <c r="BG1068" i="8"/>
  <c r="BH1068" i="8"/>
  <c r="BI1068" i="8"/>
  <c r="BJ1068" i="8"/>
  <c r="BK1068" i="8"/>
  <c r="BL1068" i="8"/>
  <c r="BM1068" i="8"/>
  <c r="BN1068" i="8"/>
  <c r="BO1068" i="8"/>
  <c r="BG1069" i="8"/>
  <c r="BH1069" i="8"/>
  <c r="BI1069" i="8"/>
  <c r="BJ1069" i="8"/>
  <c r="BK1069" i="8"/>
  <c r="BL1069" i="8"/>
  <c r="BM1069" i="8"/>
  <c r="BN1069" i="8"/>
  <c r="BO1069" i="8"/>
  <c r="BG1070" i="8"/>
  <c r="BH1070" i="8"/>
  <c r="BI1070" i="8"/>
  <c r="BJ1070" i="8"/>
  <c r="BK1070" i="8"/>
  <c r="BL1070" i="8"/>
  <c r="BM1070" i="8"/>
  <c r="BN1070" i="8"/>
  <c r="BO1070" i="8"/>
  <c r="BG1071" i="8"/>
  <c r="BH1071" i="8"/>
  <c r="BI1071" i="8"/>
  <c r="BJ1071" i="8"/>
  <c r="BK1071" i="8"/>
  <c r="BL1071" i="8"/>
  <c r="BM1071" i="8"/>
  <c r="BN1071" i="8"/>
  <c r="BO1071" i="8"/>
  <c r="BG1072" i="8"/>
  <c r="BH1072" i="8"/>
  <c r="BI1072" i="8"/>
  <c r="BJ1072" i="8"/>
  <c r="BK1072" i="8"/>
  <c r="BL1072" i="8"/>
  <c r="BM1072" i="8"/>
  <c r="BN1072" i="8"/>
  <c r="BO1072" i="8"/>
  <c r="BG1073" i="8"/>
  <c r="BH1073" i="8"/>
  <c r="BI1073" i="8"/>
  <c r="BJ1073" i="8"/>
  <c r="BK1073" i="8"/>
  <c r="BL1073" i="8"/>
  <c r="BM1073" i="8"/>
  <c r="BN1073" i="8"/>
  <c r="BO1073" i="8"/>
  <c r="BG1074" i="8"/>
  <c r="BH1074" i="8"/>
  <c r="BI1074" i="8"/>
  <c r="BJ1074" i="8"/>
  <c r="BK1074" i="8"/>
  <c r="BL1074" i="8"/>
  <c r="BM1074" i="8"/>
  <c r="BN1074" i="8"/>
  <c r="BO1074" i="8"/>
  <c r="BG1075" i="8"/>
  <c r="BH1075" i="8"/>
  <c r="BI1075" i="8"/>
  <c r="BJ1075" i="8"/>
  <c r="BK1075" i="8"/>
  <c r="BL1075" i="8"/>
  <c r="BM1075" i="8"/>
  <c r="BN1075" i="8"/>
  <c r="BO1075" i="8"/>
  <c r="BG1076" i="8"/>
  <c r="BH1076" i="8"/>
  <c r="BI1076" i="8"/>
  <c r="BJ1076" i="8"/>
  <c r="BK1076" i="8"/>
  <c r="BL1076" i="8"/>
  <c r="BM1076" i="8"/>
  <c r="BN1076" i="8"/>
  <c r="BO1076" i="8"/>
  <c r="BG1077" i="8"/>
  <c r="BH1077" i="8"/>
  <c r="BI1077" i="8"/>
  <c r="BJ1077" i="8"/>
  <c r="BK1077" i="8"/>
  <c r="BL1077" i="8"/>
  <c r="BM1077" i="8"/>
  <c r="BN1077" i="8"/>
  <c r="BO1077" i="8"/>
  <c r="BG1078" i="8"/>
  <c r="BH1078" i="8"/>
  <c r="BI1078" i="8"/>
  <c r="BJ1078" i="8"/>
  <c r="BK1078" i="8"/>
  <c r="BL1078" i="8"/>
  <c r="BM1078" i="8"/>
  <c r="BN1078" i="8"/>
  <c r="BO1078" i="8"/>
  <c r="BG1079" i="8"/>
  <c r="BH1079" i="8"/>
  <c r="BI1079" i="8"/>
  <c r="BJ1079" i="8"/>
  <c r="BK1079" i="8"/>
  <c r="BL1079" i="8"/>
  <c r="BM1079" i="8"/>
  <c r="BN1079" i="8"/>
  <c r="BO1079" i="8"/>
  <c r="BG1080" i="8"/>
  <c r="BH1080" i="8"/>
  <c r="BI1080" i="8"/>
  <c r="BJ1080" i="8"/>
  <c r="BK1080" i="8"/>
  <c r="BL1080" i="8"/>
  <c r="BM1080" i="8"/>
  <c r="BN1080" i="8"/>
  <c r="BO1080" i="8"/>
  <c r="BG1081" i="8"/>
  <c r="BH1081" i="8"/>
  <c r="BI1081" i="8"/>
  <c r="BJ1081" i="8"/>
  <c r="BK1081" i="8"/>
  <c r="BL1081" i="8"/>
  <c r="BM1081" i="8"/>
  <c r="BN1081" i="8"/>
  <c r="BO1081" i="8"/>
  <c r="BG1082" i="8"/>
  <c r="BH1082" i="8"/>
  <c r="BI1082" i="8"/>
  <c r="BJ1082" i="8"/>
  <c r="BK1082" i="8"/>
  <c r="BL1082" i="8"/>
  <c r="BM1082" i="8"/>
  <c r="BN1082" i="8"/>
  <c r="BO1082" i="8"/>
  <c r="BG1083" i="8"/>
  <c r="BH1083" i="8"/>
  <c r="BI1083" i="8"/>
  <c r="BJ1083" i="8"/>
  <c r="BK1083" i="8"/>
  <c r="BL1083" i="8"/>
  <c r="BM1083" i="8"/>
  <c r="BN1083" i="8"/>
  <c r="BO1083" i="8"/>
  <c r="BG1084" i="8"/>
  <c r="BH1084" i="8"/>
  <c r="BI1084" i="8"/>
  <c r="BJ1084" i="8"/>
  <c r="BK1084" i="8"/>
  <c r="BL1084" i="8"/>
  <c r="BM1084" i="8"/>
  <c r="BN1084" i="8"/>
  <c r="BO1084" i="8"/>
  <c r="BG1085" i="8"/>
  <c r="BH1085" i="8"/>
  <c r="BI1085" i="8"/>
  <c r="BJ1085" i="8"/>
  <c r="BK1085" i="8"/>
  <c r="BL1085" i="8"/>
  <c r="BM1085" i="8"/>
  <c r="BN1085" i="8"/>
  <c r="BO1085" i="8"/>
  <c r="BG1086" i="8"/>
  <c r="BH1086" i="8"/>
  <c r="BI1086" i="8"/>
  <c r="BJ1086" i="8"/>
  <c r="BK1086" i="8"/>
  <c r="BL1086" i="8"/>
  <c r="BM1086" i="8"/>
  <c r="BN1086" i="8"/>
  <c r="BO1086" i="8"/>
  <c r="BG1087" i="8"/>
  <c r="BH1087" i="8"/>
  <c r="BI1087" i="8"/>
  <c r="BJ1087" i="8"/>
  <c r="BK1087" i="8"/>
  <c r="BL1087" i="8"/>
  <c r="BM1087" i="8"/>
  <c r="BN1087" i="8"/>
  <c r="BO1087" i="8"/>
  <c r="BG1088" i="8"/>
  <c r="BH1088" i="8"/>
  <c r="BI1088" i="8"/>
  <c r="BJ1088" i="8"/>
  <c r="BK1088" i="8"/>
  <c r="BL1088" i="8"/>
  <c r="BM1088" i="8"/>
  <c r="BN1088" i="8"/>
  <c r="BO1088" i="8"/>
  <c r="BG1089" i="8"/>
  <c r="BH1089" i="8"/>
  <c r="BI1089" i="8"/>
  <c r="BJ1089" i="8"/>
  <c r="BK1089" i="8"/>
  <c r="BL1089" i="8"/>
  <c r="BM1089" i="8"/>
  <c r="BN1089" i="8"/>
  <c r="BO1089" i="8"/>
  <c r="BG1090" i="8"/>
  <c r="BH1090" i="8"/>
  <c r="BI1090" i="8"/>
  <c r="BJ1090" i="8"/>
  <c r="BK1090" i="8"/>
  <c r="BL1090" i="8"/>
  <c r="BM1090" i="8"/>
  <c r="BN1090" i="8"/>
  <c r="BO1090" i="8"/>
  <c r="BG1091" i="8"/>
  <c r="BH1091" i="8"/>
  <c r="BI1091" i="8"/>
  <c r="BJ1091" i="8"/>
  <c r="BK1091" i="8"/>
  <c r="BL1091" i="8"/>
  <c r="BM1091" i="8"/>
  <c r="BN1091" i="8"/>
  <c r="BO1091" i="8"/>
  <c r="BG1092" i="8"/>
  <c r="BH1092" i="8"/>
  <c r="BI1092" i="8"/>
  <c r="BJ1092" i="8"/>
  <c r="BK1092" i="8"/>
  <c r="BL1092" i="8"/>
  <c r="BM1092" i="8"/>
  <c r="BN1092" i="8"/>
  <c r="BO1092" i="8"/>
  <c r="BG1093" i="8"/>
  <c r="BH1093" i="8"/>
  <c r="BI1093" i="8"/>
  <c r="BJ1093" i="8"/>
  <c r="BK1093" i="8"/>
  <c r="BL1093" i="8"/>
  <c r="BM1093" i="8"/>
  <c r="BN1093" i="8"/>
  <c r="BO1093" i="8"/>
  <c r="BG1094" i="8"/>
  <c r="BH1094" i="8"/>
  <c r="BI1094" i="8"/>
  <c r="BJ1094" i="8"/>
  <c r="BK1094" i="8"/>
  <c r="BL1094" i="8"/>
  <c r="BM1094" i="8"/>
  <c r="BN1094" i="8"/>
  <c r="BO1094" i="8"/>
  <c r="BG1095" i="8"/>
  <c r="BH1095" i="8"/>
  <c r="BI1095" i="8"/>
  <c r="BJ1095" i="8"/>
  <c r="BK1095" i="8"/>
  <c r="BL1095" i="8"/>
  <c r="BM1095" i="8"/>
  <c r="BN1095" i="8"/>
  <c r="BO1095" i="8"/>
  <c r="BG1096" i="8"/>
  <c r="BH1096" i="8"/>
  <c r="BI1096" i="8"/>
  <c r="BJ1096" i="8"/>
  <c r="BK1096" i="8"/>
  <c r="BL1096" i="8"/>
  <c r="BM1096" i="8"/>
  <c r="BN1096" i="8"/>
  <c r="BO1096" i="8"/>
  <c r="BG1097" i="8"/>
  <c r="BH1097" i="8"/>
  <c r="BI1097" i="8"/>
  <c r="BJ1097" i="8"/>
  <c r="BK1097" i="8"/>
  <c r="BL1097" i="8"/>
  <c r="BM1097" i="8"/>
  <c r="BN1097" i="8"/>
  <c r="BO1097" i="8"/>
  <c r="BG1098" i="8"/>
  <c r="BH1098" i="8"/>
  <c r="BI1098" i="8"/>
  <c r="BJ1098" i="8"/>
  <c r="BK1098" i="8"/>
  <c r="BL1098" i="8"/>
  <c r="BM1098" i="8"/>
  <c r="BN1098" i="8"/>
  <c r="BO1098" i="8"/>
  <c r="BG1099" i="8"/>
  <c r="BH1099" i="8"/>
  <c r="BI1099" i="8"/>
  <c r="BJ1099" i="8"/>
  <c r="BK1099" i="8"/>
  <c r="BL1099" i="8"/>
  <c r="BM1099" i="8"/>
  <c r="BN1099" i="8"/>
  <c r="BO1099" i="8"/>
  <c r="BG1100" i="8"/>
  <c r="BH1100" i="8"/>
  <c r="BI1100" i="8"/>
  <c r="BJ1100" i="8"/>
  <c r="BK1100" i="8"/>
  <c r="BL1100" i="8"/>
  <c r="BM1100" i="8"/>
  <c r="BN1100" i="8"/>
  <c r="BO1100" i="8"/>
  <c r="BG1101" i="8"/>
  <c r="BH1101" i="8"/>
  <c r="BI1101" i="8"/>
  <c r="BJ1101" i="8"/>
  <c r="BK1101" i="8"/>
  <c r="BL1101" i="8"/>
  <c r="BM1101" i="8"/>
  <c r="BN1101" i="8"/>
  <c r="BO1101" i="8"/>
  <c r="BG1102" i="8"/>
  <c r="BH1102" i="8"/>
  <c r="BI1102" i="8"/>
  <c r="BJ1102" i="8"/>
  <c r="BK1102" i="8"/>
  <c r="BL1102" i="8"/>
  <c r="BM1102" i="8"/>
  <c r="BN1102" i="8"/>
  <c r="BO1102" i="8"/>
  <c r="BG1103" i="8"/>
  <c r="BH1103" i="8"/>
  <c r="BI1103" i="8"/>
  <c r="BJ1103" i="8"/>
  <c r="BK1103" i="8"/>
  <c r="BL1103" i="8"/>
  <c r="BM1103" i="8"/>
  <c r="BN1103" i="8"/>
  <c r="BO1103" i="8"/>
  <c r="BG1104" i="8"/>
  <c r="BH1104" i="8"/>
  <c r="BI1104" i="8"/>
  <c r="BJ1104" i="8"/>
  <c r="BK1104" i="8"/>
  <c r="BL1104" i="8"/>
  <c r="BM1104" i="8"/>
  <c r="BN1104" i="8"/>
  <c r="BO1104" i="8"/>
  <c r="BG1105" i="8"/>
  <c r="BH1105" i="8"/>
  <c r="BI1105" i="8"/>
  <c r="BJ1105" i="8"/>
  <c r="BK1105" i="8"/>
  <c r="BL1105" i="8"/>
  <c r="BM1105" i="8"/>
  <c r="BN1105" i="8"/>
  <c r="BO1105" i="8"/>
  <c r="BG1106" i="8"/>
  <c r="BH1106" i="8"/>
  <c r="BI1106" i="8"/>
  <c r="BJ1106" i="8"/>
  <c r="BK1106" i="8"/>
  <c r="BL1106" i="8"/>
  <c r="BM1106" i="8"/>
  <c r="BN1106" i="8"/>
  <c r="BO1106" i="8"/>
  <c r="BG1107" i="8"/>
  <c r="BH1107" i="8"/>
  <c r="BI1107" i="8"/>
  <c r="BJ1107" i="8"/>
  <c r="BK1107" i="8"/>
  <c r="BL1107" i="8"/>
  <c r="BM1107" i="8"/>
  <c r="BN1107" i="8"/>
  <c r="BO1107" i="8"/>
  <c r="BG1108" i="8"/>
  <c r="BH1108" i="8"/>
  <c r="BI1108" i="8"/>
  <c r="BJ1108" i="8"/>
  <c r="BK1108" i="8"/>
  <c r="BL1108" i="8"/>
  <c r="BM1108" i="8"/>
  <c r="BN1108" i="8"/>
  <c r="BO1108" i="8"/>
  <c r="BG1109" i="8"/>
  <c r="BH1109" i="8"/>
  <c r="BI1109" i="8"/>
  <c r="BJ1109" i="8"/>
  <c r="BK1109" i="8"/>
  <c r="BL1109" i="8"/>
  <c r="BM1109" i="8"/>
  <c r="BN1109" i="8"/>
  <c r="BO1109" i="8"/>
  <c r="BG1110" i="8"/>
  <c r="BH1110" i="8"/>
  <c r="BI1110" i="8"/>
  <c r="BJ1110" i="8"/>
  <c r="BK1110" i="8"/>
  <c r="BL1110" i="8"/>
  <c r="BM1110" i="8"/>
  <c r="BN1110" i="8"/>
  <c r="BO1110" i="8"/>
  <c r="BG1111" i="8"/>
  <c r="BH1111" i="8"/>
  <c r="BI1111" i="8"/>
  <c r="BJ1111" i="8"/>
  <c r="BK1111" i="8"/>
  <c r="BL1111" i="8"/>
  <c r="BM1111" i="8"/>
  <c r="BN1111" i="8"/>
  <c r="BO1111" i="8"/>
  <c r="BG1112" i="8"/>
  <c r="BH1112" i="8"/>
  <c r="BI1112" i="8"/>
  <c r="BJ1112" i="8"/>
  <c r="BK1112" i="8"/>
  <c r="BL1112" i="8"/>
  <c r="BM1112" i="8"/>
  <c r="BN1112" i="8"/>
  <c r="BO1112" i="8"/>
  <c r="BG1113" i="8"/>
  <c r="BH1113" i="8"/>
  <c r="BI1113" i="8"/>
  <c r="BJ1113" i="8"/>
  <c r="BK1113" i="8"/>
  <c r="BL1113" i="8"/>
  <c r="BM1113" i="8"/>
  <c r="BN1113" i="8"/>
  <c r="BO1113" i="8"/>
  <c r="BG1114" i="8"/>
  <c r="BH1114" i="8"/>
  <c r="BI1114" i="8"/>
  <c r="BJ1114" i="8"/>
  <c r="BK1114" i="8"/>
  <c r="BL1114" i="8"/>
  <c r="BM1114" i="8"/>
  <c r="BN1114" i="8"/>
  <c r="BO1114" i="8"/>
  <c r="BG1115" i="8"/>
  <c r="BH1115" i="8"/>
  <c r="BI1115" i="8"/>
  <c r="BJ1115" i="8"/>
  <c r="BK1115" i="8"/>
  <c r="BL1115" i="8"/>
  <c r="BM1115" i="8"/>
  <c r="BN1115" i="8"/>
  <c r="BO1115" i="8"/>
  <c r="BG1116" i="8"/>
  <c r="BH1116" i="8"/>
  <c r="BI1116" i="8"/>
  <c r="BJ1116" i="8"/>
  <c r="BK1116" i="8"/>
  <c r="BL1116" i="8"/>
  <c r="BM1116" i="8"/>
  <c r="BN1116" i="8"/>
  <c r="BO1116" i="8"/>
  <c r="BG1117" i="8"/>
  <c r="BH1117" i="8"/>
  <c r="BI1117" i="8"/>
  <c r="BJ1117" i="8"/>
  <c r="BK1117" i="8"/>
  <c r="BL1117" i="8"/>
  <c r="BM1117" i="8"/>
  <c r="BN1117" i="8"/>
  <c r="BO1117" i="8"/>
  <c r="BG1118" i="8"/>
  <c r="BH1118" i="8"/>
  <c r="BI1118" i="8"/>
  <c r="BJ1118" i="8"/>
  <c r="BK1118" i="8"/>
  <c r="BL1118" i="8"/>
  <c r="BM1118" i="8"/>
  <c r="BN1118" i="8"/>
  <c r="BO1118" i="8"/>
  <c r="BG1119" i="8"/>
  <c r="BH1119" i="8"/>
  <c r="BI1119" i="8"/>
  <c r="BJ1119" i="8"/>
  <c r="BK1119" i="8"/>
  <c r="BL1119" i="8"/>
  <c r="BM1119" i="8"/>
  <c r="BN1119" i="8"/>
  <c r="BO1119" i="8"/>
  <c r="BG1120" i="8"/>
  <c r="BH1120" i="8"/>
  <c r="BI1120" i="8"/>
  <c r="BJ1120" i="8"/>
  <c r="BK1120" i="8"/>
  <c r="BL1120" i="8"/>
  <c r="BM1120" i="8"/>
  <c r="BN1120" i="8"/>
  <c r="BO1120" i="8"/>
  <c r="BG1121" i="8"/>
  <c r="BH1121" i="8"/>
  <c r="BI1121" i="8"/>
  <c r="BJ1121" i="8"/>
  <c r="BK1121" i="8"/>
  <c r="BL1121" i="8"/>
  <c r="BM1121" i="8"/>
  <c r="BN1121" i="8"/>
  <c r="BO1121" i="8"/>
  <c r="BG1122" i="8"/>
  <c r="BH1122" i="8"/>
  <c r="BI1122" i="8"/>
  <c r="BJ1122" i="8"/>
  <c r="BK1122" i="8"/>
  <c r="BL1122" i="8"/>
  <c r="BM1122" i="8"/>
  <c r="BN1122" i="8"/>
  <c r="BO1122" i="8"/>
  <c r="BG1123" i="8"/>
  <c r="BH1123" i="8"/>
  <c r="BI1123" i="8"/>
  <c r="BJ1123" i="8"/>
  <c r="BK1123" i="8"/>
  <c r="BL1123" i="8"/>
  <c r="BM1123" i="8"/>
  <c r="BN1123" i="8"/>
  <c r="BO1123" i="8"/>
  <c r="BG1124" i="8"/>
  <c r="BH1124" i="8"/>
  <c r="BI1124" i="8"/>
  <c r="BJ1124" i="8"/>
  <c r="BK1124" i="8"/>
  <c r="BL1124" i="8"/>
  <c r="BM1124" i="8"/>
  <c r="BN1124" i="8"/>
  <c r="BO1124" i="8"/>
  <c r="BG1125" i="8"/>
  <c r="BH1125" i="8"/>
  <c r="BI1125" i="8"/>
  <c r="BJ1125" i="8"/>
  <c r="BK1125" i="8"/>
  <c r="BL1125" i="8"/>
  <c r="BM1125" i="8"/>
  <c r="BN1125" i="8"/>
  <c r="BO1125" i="8"/>
  <c r="BG1126" i="8"/>
  <c r="BH1126" i="8"/>
  <c r="BI1126" i="8"/>
  <c r="BJ1126" i="8"/>
  <c r="BK1126" i="8"/>
  <c r="BL1126" i="8"/>
  <c r="BM1126" i="8"/>
  <c r="BN1126" i="8"/>
  <c r="BO1126" i="8"/>
  <c r="BG1127" i="8"/>
  <c r="BH1127" i="8"/>
  <c r="BI1127" i="8"/>
  <c r="BJ1127" i="8"/>
  <c r="BK1127" i="8"/>
  <c r="BL1127" i="8"/>
  <c r="BM1127" i="8"/>
  <c r="BN1127" i="8"/>
  <c r="BO1127" i="8"/>
  <c r="BG1128" i="8"/>
  <c r="BH1128" i="8"/>
  <c r="BI1128" i="8"/>
  <c r="BJ1128" i="8"/>
  <c r="BK1128" i="8"/>
  <c r="BL1128" i="8"/>
  <c r="BM1128" i="8"/>
  <c r="BN1128" i="8"/>
  <c r="BO1128" i="8"/>
  <c r="BG1129" i="8"/>
  <c r="BH1129" i="8"/>
  <c r="BI1129" i="8"/>
  <c r="BJ1129" i="8"/>
  <c r="BK1129" i="8"/>
  <c r="BL1129" i="8"/>
  <c r="BM1129" i="8"/>
  <c r="BN1129" i="8"/>
  <c r="BO1129" i="8"/>
  <c r="BG1130" i="8"/>
  <c r="BH1130" i="8"/>
  <c r="BI1130" i="8"/>
  <c r="BJ1130" i="8"/>
  <c r="BK1130" i="8"/>
  <c r="BL1130" i="8"/>
  <c r="BM1130" i="8"/>
  <c r="BN1130" i="8"/>
  <c r="BO1130" i="8"/>
  <c r="BG1131" i="8"/>
  <c r="BH1131" i="8"/>
  <c r="BI1131" i="8"/>
  <c r="BJ1131" i="8"/>
  <c r="BK1131" i="8"/>
  <c r="BL1131" i="8"/>
  <c r="BM1131" i="8"/>
  <c r="BN1131" i="8"/>
  <c r="BO1131" i="8"/>
  <c r="BG1132" i="8"/>
  <c r="BH1132" i="8"/>
  <c r="BI1132" i="8"/>
  <c r="BJ1132" i="8"/>
  <c r="BK1132" i="8"/>
  <c r="BL1132" i="8"/>
  <c r="BM1132" i="8"/>
  <c r="BN1132" i="8"/>
  <c r="BO1132" i="8"/>
  <c r="BG1133" i="8"/>
  <c r="BH1133" i="8"/>
  <c r="BI1133" i="8"/>
  <c r="BJ1133" i="8"/>
  <c r="BK1133" i="8"/>
  <c r="BL1133" i="8"/>
  <c r="BM1133" i="8"/>
  <c r="BN1133" i="8"/>
  <c r="BO1133" i="8"/>
  <c r="BG1134" i="8"/>
  <c r="BH1134" i="8"/>
  <c r="BI1134" i="8"/>
  <c r="BJ1134" i="8"/>
  <c r="BK1134" i="8"/>
  <c r="BL1134" i="8"/>
  <c r="BM1134" i="8"/>
  <c r="BN1134" i="8"/>
  <c r="BO1134" i="8"/>
  <c r="BG1135" i="8"/>
  <c r="BH1135" i="8"/>
  <c r="BI1135" i="8"/>
  <c r="BJ1135" i="8"/>
  <c r="BK1135" i="8"/>
  <c r="BL1135" i="8"/>
  <c r="BM1135" i="8"/>
  <c r="BN1135" i="8"/>
  <c r="BO1135" i="8"/>
  <c r="BG1136" i="8"/>
  <c r="BH1136" i="8"/>
  <c r="BI1136" i="8"/>
  <c r="BJ1136" i="8"/>
  <c r="BK1136" i="8"/>
  <c r="BL1136" i="8"/>
  <c r="BM1136" i="8"/>
  <c r="BN1136" i="8"/>
  <c r="BO1136" i="8"/>
  <c r="BG1137" i="8"/>
  <c r="BH1137" i="8"/>
  <c r="BI1137" i="8"/>
  <c r="BJ1137" i="8"/>
  <c r="BK1137" i="8"/>
  <c r="BL1137" i="8"/>
  <c r="BM1137" i="8"/>
  <c r="BN1137" i="8"/>
  <c r="BO1137" i="8"/>
  <c r="BG1138" i="8"/>
  <c r="BH1138" i="8"/>
  <c r="BI1138" i="8"/>
  <c r="BJ1138" i="8"/>
  <c r="BK1138" i="8"/>
  <c r="BL1138" i="8"/>
  <c r="BM1138" i="8"/>
  <c r="BN1138" i="8"/>
  <c r="BO1138" i="8"/>
  <c r="BG1139" i="8"/>
  <c r="BH1139" i="8"/>
  <c r="BI1139" i="8"/>
  <c r="BJ1139" i="8"/>
  <c r="BK1139" i="8"/>
  <c r="BL1139" i="8"/>
  <c r="BM1139" i="8"/>
  <c r="BN1139" i="8"/>
  <c r="BO1139" i="8"/>
  <c r="BG1140" i="8"/>
  <c r="BH1140" i="8"/>
  <c r="BI1140" i="8"/>
  <c r="BJ1140" i="8"/>
  <c r="BK1140" i="8"/>
  <c r="BL1140" i="8"/>
  <c r="BM1140" i="8"/>
  <c r="BN1140" i="8"/>
  <c r="BO1140" i="8"/>
  <c r="BG1141" i="8"/>
  <c r="BH1141" i="8"/>
  <c r="BI1141" i="8"/>
  <c r="BJ1141" i="8"/>
  <c r="BK1141" i="8"/>
  <c r="BL1141" i="8"/>
  <c r="BM1141" i="8"/>
  <c r="BN1141" i="8"/>
  <c r="BO1141" i="8"/>
  <c r="BG1142" i="8"/>
  <c r="BH1142" i="8"/>
  <c r="BI1142" i="8"/>
  <c r="BJ1142" i="8"/>
  <c r="BK1142" i="8"/>
  <c r="BL1142" i="8"/>
  <c r="BM1142" i="8"/>
  <c r="BN1142" i="8"/>
  <c r="BO1142" i="8"/>
  <c r="BG1143" i="8"/>
  <c r="BH1143" i="8"/>
  <c r="BI1143" i="8"/>
  <c r="BJ1143" i="8"/>
  <c r="BK1143" i="8"/>
  <c r="BL1143" i="8"/>
  <c r="BM1143" i="8"/>
  <c r="BN1143" i="8"/>
  <c r="BO1143" i="8"/>
  <c r="BG1144" i="8"/>
  <c r="BH1144" i="8"/>
  <c r="BI1144" i="8"/>
  <c r="BJ1144" i="8"/>
  <c r="BK1144" i="8"/>
  <c r="BL1144" i="8"/>
  <c r="BM1144" i="8"/>
  <c r="BN1144" i="8"/>
  <c r="BO1144" i="8"/>
  <c r="BG1145" i="8"/>
  <c r="BH1145" i="8"/>
  <c r="BI1145" i="8"/>
  <c r="BJ1145" i="8"/>
  <c r="BK1145" i="8"/>
  <c r="BL1145" i="8"/>
  <c r="BM1145" i="8"/>
  <c r="BN1145" i="8"/>
  <c r="BO1145" i="8"/>
  <c r="BG1146" i="8"/>
  <c r="BH1146" i="8"/>
  <c r="BI1146" i="8"/>
  <c r="BJ1146" i="8"/>
  <c r="BK1146" i="8"/>
  <c r="BL1146" i="8"/>
  <c r="BM1146" i="8"/>
  <c r="BN1146" i="8"/>
  <c r="BO1146" i="8"/>
  <c r="BG1147" i="8"/>
  <c r="BH1147" i="8"/>
  <c r="BI1147" i="8"/>
  <c r="BJ1147" i="8"/>
  <c r="BK1147" i="8"/>
  <c r="BL1147" i="8"/>
  <c r="BM1147" i="8"/>
  <c r="BN1147" i="8"/>
  <c r="BO1147" i="8"/>
  <c r="BG1148" i="8"/>
  <c r="BH1148" i="8"/>
  <c r="BI1148" i="8"/>
  <c r="BJ1148" i="8"/>
  <c r="BK1148" i="8"/>
  <c r="BL1148" i="8"/>
  <c r="BM1148" i="8"/>
  <c r="BN1148" i="8"/>
  <c r="BO1148" i="8"/>
  <c r="BG1149" i="8"/>
  <c r="BH1149" i="8"/>
  <c r="BI1149" i="8"/>
  <c r="BJ1149" i="8"/>
  <c r="BK1149" i="8"/>
  <c r="BL1149" i="8"/>
  <c r="BM1149" i="8"/>
  <c r="BN1149" i="8"/>
  <c r="BO1149" i="8"/>
  <c r="BG1150" i="8"/>
  <c r="BH1150" i="8"/>
  <c r="BI1150" i="8"/>
  <c r="BJ1150" i="8"/>
  <c r="BK1150" i="8"/>
  <c r="BL1150" i="8"/>
  <c r="BM1150" i="8"/>
  <c r="BN1150" i="8"/>
  <c r="BO1150" i="8"/>
  <c r="BG1151" i="8"/>
  <c r="BH1151" i="8"/>
  <c r="BI1151" i="8"/>
  <c r="BJ1151" i="8"/>
  <c r="BK1151" i="8"/>
  <c r="BL1151" i="8"/>
  <c r="BM1151" i="8"/>
  <c r="BN1151" i="8"/>
  <c r="BO1151" i="8"/>
  <c r="BG1152" i="8"/>
  <c r="BH1152" i="8"/>
  <c r="BI1152" i="8"/>
  <c r="BJ1152" i="8"/>
  <c r="BK1152" i="8"/>
  <c r="BL1152" i="8"/>
  <c r="BM1152" i="8"/>
  <c r="BN1152" i="8"/>
  <c r="BO1152" i="8"/>
  <c r="BG1153" i="8"/>
  <c r="BH1153" i="8"/>
  <c r="BI1153" i="8"/>
  <c r="BJ1153" i="8"/>
  <c r="BK1153" i="8"/>
  <c r="BL1153" i="8"/>
  <c r="BM1153" i="8"/>
  <c r="BN1153" i="8"/>
  <c r="BO1153" i="8"/>
  <c r="BG1154" i="8"/>
  <c r="BH1154" i="8"/>
  <c r="BI1154" i="8"/>
  <c r="BJ1154" i="8"/>
  <c r="BK1154" i="8"/>
  <c r="BL1154" i="8"/>
  <c r="BM1154" i="8"/>
  <c r="BN1154" i="8"/>
  <c r="BO1154" i="8"/>
  <c r="BG1155" i="8"/>
  <c r="BH1155" i="8"/>
  <c r="BI1155" i="8"/>
  <c r="BJ1155" i="8"/>
  <c r="BK1155" i="8"/>
  <c r="BL1155" i="8"/>
  <c r="BM1155" i="8"/>
  <c r="BN1155" i="8"/>
  <c r="BO1155" i="8"/>
  <c r="BG1156" i="8"/>
  <c r="BH1156" i="8"/>
  <c r="BI1156" i="8"/>
  <c r="BJ1156" i="8"/>
  <c r="BK1156" i="8"/>
  <c r="BL1156" i="8"/>
  <c r="BM1156" i="8"/>
  <c r="BN1156" i="8"/>
  <c r="BO1156" i="8"/>
  <c r="BG1157" i="8"/>
  <c r="BH1157" i="8"/>
  <c r="BI1157" i="8"/>
  <c r="BJ1157" i="8"/>
  <c r="BK1157" i="8"/>
  <c r="BL1157" i="8"/>
  <c r="BM1157" i="8"/>
  <c r="BN1157" i="8"/>
  <c r="BO1157" i="8"/>
  <c r="BG1158" i="8"/>
  <c r="BH1158" i="8"/>
  <c r="BI1158" i="8"/>
  <c r="BJ1158" i="8"/>
  <c r="BK1158" i="8"/>
  <c r="BL1158" i="8"/>
  <c r="BM1158" i="8"/>
  <c r="BN1158" i="8"/>
  <c r="BO1158" i="8"/>
  <c r="BG1159" i="8"/>
  <c r="BH1159" i="8"/>
  <c r="BI1159" i="8"/>
  <c r="BJ1159" i="8"/>
  <c r="BK1159" i="8"/>
  <c r="BL1159" i="8"/>
  <c r="BM1159" i="8"/>
  <c r="BN1159" i="8"/>
  <c r="BO1159" i="8"/>
  <c r="BG1160" i="8"/>
  <c r="BH1160" i="8"/>
  <c r="BI1160" i="8"/>
  <c r="BJ1160" i="8"/>
  <c r="BK1160" i="8"/>
  <c r="BL1160" i="8"/>
  <c r="BM1160" i="8"/>
  <c r="BN1160" i="8"/>
  <c r="BO1160" i="8"/>
  <c r="BG1161" i="8"/>
  <c r="BH1161" i="8"/>
  <c r="BI1161" i="8"/>
  <c r="BJ1161" i="8"/>
  <c r="BK1161" i="8"/>
  <c r="BL1161" i="8"/>
  <c r="BM1161" i="8"/>
  <c r="BN1161" i="8"/>
  <c r="BO1161" i="8"/>
  <c r="BG1162" i="8"/>
  <c r="BH1162" i="8"/>
  <c r="BI1162" i="8"/>
  <c r="BJ1162" i="8"/>
  <c r="BK1162" i="8"/>
  <c r="BL1162" i="8"/>
  <c r="BM1162" i="8"/>
  <c r="BN1162" i="8"/>
  <c r="BO1162" i="8"/>
  <c r="BG1163" i="8"/>
  <c r="BH1163" i="8"/>
  <c r="BI1163" i="8"/>
  <c r="BJ1163" i="8"/>
  <c r="BK1163" i="8"/>
  <c r="BL1163" i="8"/>
  <c r="BM1163" i="8"/>
  <c r="BN1163" i="8"/>
  <c r="BO1163" i="8"/>
  <c r="BG1164" i="8"/>
  <c r="BH1164" i="8"/>
  <c r="BI1164" i="8"/>
  <c r="BJ1164" i="8"/>
  <c r="BK1164" i="8"/>
  <c r="BL1164" i="8"/>
  <c r="BM1164" i="8"/>
  <c r="BN1164" i="8"/>
  <c r="BO1164" i="8"/>
  <c r="BG1165" i="8"/>
  <c r="BH1165" i="8"/>
  <c r="BI1165" i="8"/>
  <c r="BJ1165" i="8"/>
  <c r="BK1165" i="8"/>
  <c r="BL1165" i="8"/>
  <c r="BM1165" i="8"/>
  <c r="BN1165" i="8"/>
  <c r="BO1165" i="8"/>
  <c r="BG1166" i="8"/>
  <c r="BH1166" i="8"/>
  <c r="BI1166" i="8"/>
  <c r="BJ1166" i="8"/>
  <c r="BK1166" i="8"/>
  <c r="BL1166" i="8"/>
  <c r="BM1166" i="8"/>
  <c r="BN1166" i="8"/>
  <c r="BO1166" i="8"/>
  <c r="BG1167" i="8"/>
  <c r="BH1167" i="8"/>
  <c r="BI1167" i="8"/>
  <c r="BJ1167" i="8"/>
  <c r="BK1167" i="8"/>
  <c r="BL1167" i="8"/>
  <c r="BM1167" i="8"/>
  <c r="BN1167" i="8"/>
  <c r="BO1167" i="8"/>
  <c r="BG1168" i="8"/>
  <c r="BH1168" i="8"/>
  <c r="BI1168" i="8"/>
  <c r="BJ1168" i="8"/>
  <c r="BK1168" i="8"/>
  <c r="BL1168" i="8"/>
  <c r="BM1168" i="8"/>
  <c r="BN1168" i="8"/>
  <c r="BO1168" i="8"/>
  <c r="BG1169" i="8"/>
  <c r="BH1169" i="8"/>
  <c r="BI1169" i="8"/>
  <c r="BJ1169" i="8"/>
  <c r="BK1169" i="8"/>
  <c r="BL1169" i="8"/>
  <c r="BM1169" i="8"/>
  <c r="BN1169" i="8"/>
  <c r="BO1169" i="8"/>
  <c r="BG1170" i="8"/>
  <c r="BH1170" i="8"/>
  <c r="BI1170" i="8"/>
  <c r="BJ1170" i="8"/>
  <c r="BK1170" i="8"/>
  <c r="BL1170" i="8"/>
  <c r="BM1170" i="8"/>
  <c r="BN1170" i="8"/>
  <c r="BO1170" i="8"/>
  <c r="BG1171" i="8"/>
  <c r="BH1171" i="8"/>
  <c r="BI1171" i="8"/>
  <c r="BJ1171" i="8"/>
  <c r="BK1171" i="8"/>
  <c r="BL1171" i="8"/>
  <c r="BM1171" i="8"/>
  <c r="BN1171" i="8"/>
  <c r="BO1171" i="8"/>
  <c r="BG1172" i="8"/>
  <c r="BH1172" i="8"/>
  <c r="BI1172" i="8"/>
  <c r="BJ1172" i="8"/>
  <c r="BK1172" i="8"/>
  <c r="BL1172" i="8"/>
  <c r="BM1172" i="8"/>
  <c r="BN1172" i="8"/>
  <c r="BO1172" i="8"/>
  <c r="BG1173" i="8"/>
  <c r="BH1173" i="8"/>
  <c r="BI1173" i="8"/>
  <c r="BJ1173" i="8"/>
  <c r="BK1173" i="8"/>
  <c r="BL1173" i="8"/>
  <c r="BM1173" i="8"/>
  <c r="BN1173" i="8"/>
  <c r="BO1173" i="8"/>
  <c r="BG1174" i="8"/>
  <c r="BH1174" i="8"/>
  <c r="BI1174" i="8"/>
  <c r="BJ1174" i="8"/>
  <c r="BK1174" i="8"/>
  <c r="BL1174" i="8"/>
  <c r="BM1174" i="8"/>
  <c r="BN1174" i="8"/>
  <c r="BO1174" i="8"/>
  <c r="BG1175" i="8"/>
  <c r="BH1175" i="8"/>
  <c r="BI1175" i="8"/>
  <c r="BJ1175" i="8"/>
  <c r="BK1175" i="8"/>
  <c r="BL1175" i="8"/>
  <c r="BM1175" i="8"/>
  <c r="BN1175" i="8"/>
  <c r="BO1175" i="8"/>
  <c r="BG1176" i="8"/>
  <c r="BH1176" i="8"/>
  <c r="BI1176" i="8"/>
  <c r="BJ1176" i="8"/>
  <c r="BK1176" i="8"/>
  <c r="BL1176" i="8"/>
  <c r="BM1176" i="8"/>
  <c r="BN1176" i="8"/>
  <c r="BO1176" i="8"/>
  <c r="BG1177" i="8"/>
  <c r="BH1177" i="8"/>
  <c r="BI1177" i="8"/>
  <c r="BJ1177" i="8"/>
  <c r="BK1177" i="8"/>
  <c r="BL1177" i="8"/>
  <c r="BM1177" i="8"/>
  <c r="BN1177" i="8"/>
  <c r="BO1177" i="8"/>
  <c r="BG1178" i="8"/>
  <c r="BH1178" i="8"/>
  <c r="BI1178" i="8"/>
  <c r="BJ1178" i="8"/>
  <c r="BK1178" i="8"/>
  <c r="BL1178" i="8"/>
  <c r="BM1178" i="8"/>
  <c r="BN1178" i="8"/>
  <c r="BO1178" i="8"/>
  <c r="BG1179" i="8"/>
  <c r="BH1179" i="8"/>
  <c r="BI1179" i="8"/>
  <c r="BJ1179" i="8"/>
  <c r="BK1179" i="8"/>
  <c r="BL1179" i="8"/>
  <c r="BM1179" i="8"/>
  <c r="BN1179" i="8"/>
  <c r="BO1179" i="8"/>
  <c r="BG1180" i="8"/>
  <c r="BH1180" i="8"/>
  <c r="BI1180" i="8"/>
  <c r="BJ1180" i="8"/>
  <c r="BK1180" i="8"/>
  <c r="BL1180" i="8"/>
  <c r="BM1180" i="8"/>
  <c r="BN1180" i="8"/>
  <c r="BO1180" i="8"/>
  <c r="BG1181" i="8"/>
  <c r="BH1181" i="8"/>
  <c r="BI1181" i="8"/>
  <c r="BJ1181" i="8"/>
  <c r="BK1181" i="8"/>
  <c r="BL1181" i="8"/>
  <c r="BM1181" i="8"/>
  <c r="BN1181" i="8"/>
  <c r="BO1181" i="8"/>
  <c r="BG1182" i="8"/>
  <c r="BH1182" i="8"/>
  <c r="BI1182" i="8"/>
  <c r="BJ1182" i="8"/>
  <c r="BK1182" i="8"/>
  <c r="BL1182" i="8"/>
  <c r="BM1182" i="8"/>
  <c r="BN1182" i="8"/>
  <c r="BO1182" i="8"/>
  <c r="BG1183" i="8"/>
  <c r="BH1183" i="8"/>
  <c r="BI1183" i="8"/>
  <c r="BJ1183" i="8"/>
  <c r="BK1183" i="8"/>
  <c r="BL1183" i="8"/>
  <c r="BM1183" i="8"/>
  <c r="BN1183" i="8"/>
  <c r="BO1183" i="8"/>
  <c r="BG1184" i="8"/>
  <c r="BH1184" i="8"/>
  <c r="BI1184" i="8"/>
  <c r="BJ1184" i="8"/>
  <c r="BK1184" i="8"/>
  <c r="BL1184" i="8"/>
  <c r="BM1184" i="8"/>
  <c r="BN1184" i="8"/>
  <c r="BO1184" i="8"/>
  <c r="BG1185" i="8"/>
  <c r="BH1185" i="8"/>
  <c r="BI1185" i="8"/>
  <c r="BJ1185" i="8"/>
  <c r="BK1185" i="8"/>
  <c r="BL1185" i="8"/>
  <c r="BM1185" i="8"/>
  <c r="BN1185" i="8"/>
  <c r="BO1185" i="8"/>
  <c r="BG1186" i="8"/>
  <c r="BH1186" i="8"/>
  <c r="BI1186" i="8"/>
  <c r="BJ1186" i="8"/>
  <c r="BK1186" i="8"/>
  <c r="BL1186" i="8"/>
  <c r="BM1186" i="8"/>
  <c r="BN1186" i="8"/>
  <c r="BO1186" i="8"/>
  <c r="BG1187" i="8"/>
  <c r="BH1187" i="8"/>
  <c r="BI1187" i="8"/>
  <c r="BJ1187" i="8"/>
  <c r="BK1187" i="8"/>
  <c r="BL1187" i="8"/>
  <c r="BM1187" i="8"/>
  <c r="BN1187" i="8"/>
  <c r="BO1187" i="8"/>
  <c r="BG1188" i="8"/>
  <c r="BH1188" i="8"/>
  <c r="BI1188" i="8"/>
  <c r="BJ1188" i="8"/>
  <c r="BK1188" i="8"/>
  <c r="BL1188" i="8"/>
  <c r="BM1188" i="8"/>
  <c r="BN1188" i="8"/>
  <c r="BO1188" i="8"/>
  <c r="BG1189" i="8"/>
  <c r="BH1189" i="8"/>
  <c r="BI1189" i="8"/>
  <c r="BJ1189" i="8"/>
  <c r="BK1189" i="8"/>
  <c r="BL1189" i="8"/>
  <c r="BM1189" i="8"/>
  <c r="BN1189" i="8"/>
  <c r="BO1189" i="8"/>
  <c r="BG1190" i="8"/>
  <c r="BH1190" i="8"/>
  <c r="BI1190" i="8"/>
  <c r="BJ1190" i="8"/>
  <c r="BK1190" i="8"/>
  <c r="BL1190" i="8"/>
  <c r="BM1190" i="8"/>
  <c r="BN1190" i="8"/>
  <c r="BO1190" i="8"/>
  <c r="BG1191" i="8"/>
  <c r="BH1191" i="8"/>
  <c r="BI1191" i="8"/>
  <c r="BJ1191" i="8"/>
  <c r="BK1191" i="8"/>
  <c r="BL1191" i="8"/>
  <c r="BM1191" i="8"/>
  <c r="BN1191" i="8"/>
  <c r="BO1191" i="8"/>
  <c r="BG1192" i="8"/>
  <c r="BH1192" i="8"/>
  <c r="BI1192" i="8"/>
  <c r="BJ1192" i="8"/>
  <c r="BK1192" i="8"/>
  <c r="BL1192" i="8"/>
  <c r="BM1192" i="8"/>
  <c r="BN1192" i="8"/>
  <c r="BO1192" i="8"/>
  <c r="BG1193" i="8"/>
  <c r="BH1193" i="8"/>
  <c r="BI1193" i="8"/>
  <c r="BJ1193" i="8"/>
  <c r="BK1193" i="8"/>
  <c r="BL1193" i="8"/>
  <c r="BM1193" i="8"/>
  <c r="BN1193" i="8"/>
  <c r="BO1193" i="8"/>
  <c r="BG1194" i="8"/>
  <c r="BH1194" i="8"/>
  <c r="BI1194" i="8"/>
  <c r="BJ1194" i="8"/>
  <c r="BK1194" i="8"/>
  <c r="BL1194" i="8"/>
  <c r="BM1194" i="8"/>
  <c r="BN1194" i="8"/>
  <c r="BO1194" i="8"/>
  <c r="BG1195" i="8"/>
  <c r="BH1195" i="8"/>
  <c r="BI1195" i="8"/>
  <c r="BJ1195" i="8"/>
  <c r="BK1195" i="8"/>
  <c r="BL1195" i="8"/>
  <c r="BM1195" i="8"/>
  <c r="BN1195" i="8"/>
  <c r="BO1195" i="8"/>
  <c r="BF67" i="8"/>
  <c r="BF68" i="8"/>
  <c r="BF69" i="8"/>
  <c r="BF70" i="8"/>
  <c r="BF71" i="8"/>
  <c r="BF72" i="8"/>
  <c r="BF73" i="8"/>
  <c r="BF74" i="8"/>
  <c r="BF75" i="8"/>
  <c r="BF76" i="8"/>
  <c r="BF77" i="8"/>
  <c r="BF78" i="8"/>
  <c r="BF79" i="8"/>
  <c r="BF80" i="8"/>
  <c r="BF81" i="8"/>
  <c r="BF82" i="8"/>
  <c r="BF83" i="8"/>
  <c r="BF84" i="8"/>
  <c r="BF85" i="8"/>
  <c r="BF86" i="8"/>
  <c r="BF87" i="8"/>
  <c r="BF88" i="8"/>
  <c r="BF89" i="8"/>
  <c r="BF90" i="8"/>
  <c r="BF91" i="8"/>
  <c r="BF92" i="8"/>
  <c r="BF93" i="8"/>
  <c r="BF94" i="8"/>
  <c r="BF95" i="8"/>
  <c r="BF96" i="8"/>
  <c r="BF97" i="8"/>
  <c r="BF98" i="8"/>
  <c r="BF99" i="8"/>
  <c r="BF100" i="8"/>
  <c r="BF101" i="8"/>
  <c r="BF102" i="8"/>
  <c r="BF103" i="8"/>
  <c r="BF104" i="8"/>
  <c r="BF105" i="8"/>
  <c r="BF106" i="8"/>
  <c r="BF107" i="8"/>
  <c r="BF108" i="8"/>
  <c r="BF109" i="8"/>
  <c r="BF110" i="8"/>
  <c r="BF111" i="8"/>
  <c r="BF112" i="8"/>
  <c r="BF113" i="8"/>
  <c r="BF114" i="8"/>
  <c r="BF115" i="8"/>
  <c r="BF116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437" i="8"/>
  <c r="BF438" i="8"/>
  <c r="BF439" i="8"/>
  <c r="BF440" i="8"/>
  <c r="BF441" i="8"/>
  <c r="BF442" i="8"/>
  <c r="BF443" i="8"/>
  <c r="BF444" i="8"/>
  <c r="BF445" i="8"/>
  <c r="BF446" i="8"/>
  <c r="BF447" i="8"/>
  <c r="BF448" i="8"/>
  <c r="BF449" i="8"/>
  <c r="BF450" i="8"/>
  <c r="BF451" i="8"/>
  <c r="BF452" i="8"/>
  <c r="BF453" i="8"/>
  <c r="BF454" i="8"/>
  <c r="BF455" i="8"/>
  <c r="BF456" i="8"/>
  <c r="BF457" i="8"/>
  <c r="BF458" i="8"/>
  <c r="BF459" i="8"/>
  <c r="BF460" i="8"/>
  <c r="BF461" i="8"/>
  <c r="BF462" i="8"/>
  <c r="BF463" i="8"/>
  <c r="BF464" i="8"/>
  <c r="BF465" i="8"/>
  <c r="BF466" i="8"/>
  <c r="BF467" i="8"/>
  <c r="BF468" i="8"/>
  <c r="BF469" i="8"/>
  <c r="BF470" i="8"/>
  <c r="BF471" i="8"/>
  <c r="BF472" i="8"/>
  <c r="BF473" i="8"/>
  <c r="BF474" i="8"/>
  <c r="BF475" i="8"/>
  <c r="BF476" i="8"/>
  <c r="BF477" i="8"/>
  <c r="BF478" i="8"/>
  <c r="BF479" i="8"/>
  <c r="BF480" i="8"/>
  <c r="BF481" i="8"/>
  <c r="BF482" i="8"/>
  <c r="BF483" i="8"/>
  <c r="BF484" i="8"/>
  <c r="BF485" i="8"/>
  <c r="BF486" i="8"/>
  <c r="BF487" i="8"/>
  <c r="BF488" i="8"/>
  <c r="BF489" i="8"/>
  <c r="BF490" i="8"/>
  <c r="BF491" i="8"/>
  <c r="BF492" i="8"/>
  <c r="BF493" i="8"/>
  <c r="BF494" i="8"/>
  <c r="BF495" i="8"/>
  <c r="BF496" i="8"/>
  <c r="BF497" i="8"/>
  <c r="BF498" i="8"/>
  <c r="BF499" i="8"/>
  <c r="BF500" i="8"/>
  <c r="BF501" i="8"/>
  <c r="BF502" i="8"/>
  <c r="BF503" i="8"/>
  <c r="BF504" i="8"/>
  <c r="BF505" i="8"/>
  <c r="BF506" i="8"/>
  <c r="BF507" i="8"/>
  <c r="BF508" i="8"/>
  <c r="BF509" i="8"/>
  <c r="BF510" i="8"/>
  <c r="BF511" i="8"/>
  <c r="BF512" i="8"/>
  <c r="BF513" i="8"/>
  <c r="BF514" i="8"/>
  <c r="BF515" i="8"/>
  <c r="BF516" i="8"/>
  <c r="BF517" i="8"/>
  <c r="BF518" i="8"/>
  <c r="BF519" i="8"/>
  <c r="BF520" i="8"/>
  <c r="BF521" i="8"/>
  <c r="BF522" i="8"/>
  <c r="BF523" i="8"/>
  <c r="BF524" i="8"/>
  <c r="BF525" i="8"/>
  <c r="BF526" i="8"/>
  <c r="BF527" i="8"/>
  <c r="BF528" i="8"/>
  <c r="BF529" i="8"/>
  <c r="BF530" i="8"/>
  <c r="BF531" i="8"/>
  <c r="BF532" i="8"/>
  <c r="BF533" i="8"/>
  <c r="BF534" i="8"/>
  <c r="BF535" i="8"/>
  <c r="BF536" i="8"/>
  <c r="BF537" i="8"/>
  <c r="BF538" i="8"/>
  <c r="BF539" i="8"/>
  <c r="BF540" i="8"/>
  <c r="BF541" i="8"/>
  <c r="BF542" i="8"/>
  <c r="BF543" i="8"/>
  <c r="BF544" i="8"/>
  <c r="BF545" i="8"/>
  <c r="BF546" i="8"/>
  <c r="BF547" i="8"/>
  <c r="BF548" i="8"/>
  <c r="BF549" i="8"/>
  <c r="BF550" i="8"/>
  <c r="BF551" i="8"/>
  <c r="BF552" i="8"/>
  <c r="BF553" i="8"/>
  <c r="BF554" i="8"/>
  <c r="BF555" i="8"/>
  <c r="BF556" i="8"/>
  <c r="BF557" i="8"/>
  <c r="BF558" i="8"/>
  <c r="BF559" i="8"/>
  <c r="BF560" i="8"/>
  <c r="BF561" i="8"/>
  <c r="BF562" i="8"/>
  <c r="BF563" i="8"/>
  <c r="BF564" i="8"/>
  <c r="BF565" i="8"/>
  <c r="BF566" i="8"/>
  <c r="BF567" i="8"/>
  <c r="BF568" i="8"/>
  <c r="BF569" i="8"/>
  <c r="BF570" i="8"/>
  <c r="BF571" i="8"/>
  <c r="BF572" i="8"/>
  <c r="BF573" i="8"/>
  <c r="BF574" i="8"/>
  <c r="BF575" i="8"/>
  <c r="BF576" i="8"/>
  <c r="BF577" i="8"/>
  <c r="BF578" i="8"/>
  <c r="BF579" i="8"/>
  <c r="BF580" i="8"/>
  <c r="BF581" i="8"/>
  <c r="BF582" i="8"/>
  <c r="BF583" i="8"/>
  <c r="BF584" i="8"/>
  <c r="BF585" i="8"/>
  <c r="BF586" i="8"/>
  <c r="BF587" i="8"/>
  <c r="BF588" i="8"/>
  <c r="BF589" i="8"/>
  <c r="BF590" i="8"/>
  <c r="BF591" i="8"/>
  <c r="BF592" i="8"/>
  <c r="BF593" i="8"/>
  <c r="BF594" i="8"/>
  <c r="BF595" i="8"/>
  <c r="BF596" i="8"/>
  <c r="BF597" i="8"/>
  <c r="BF598" i="8"/>
  <c r="BF599" i="8"/>
  <c r="BF600" i="8"/>
  <c r="BF601" i="8"/>
  <c r="BF602" i="8"/>
  <c r="BF603" i="8"/>
  <c r="BF604" i="8"/>
  <c r="BF605" i="8"/>
  <c r="BF606" i="8"/>
  <c r="BF607" i="8"/>
  <c r="BF608" i="8"/>
  <c r="BF609" i="8"/>
  <c r="BF610" i="8"/>
  <c r="BF611" i="8"/>
  <c r="BF612" i="8"/>
  <c r="BF613" i="8"/>
  <c r="BF614" i="8"/>
  <c r="BF615" i="8"/>
  <c r="BF616" i="8"/>
  <c r="BF617" i="8"/>
  <c r="BF618" i="8"/>
  <c r="BF619" i="8"/>
  <c r="BF620" i="8"/>
  <c r="BF621" i="8"/>
  <c r="BF622" i="8"/>
  <c r="BF623" i="8"/>
  <c r="BF624" i="8"/>
  <c r="BF625" i="8"/>
  <c r="BF626" i="8"/>
  <c r="BF627" i="8"/>
  <c r="BF628" i="8"/>
  <c r="BF629" i="8"/>
  <c r="BF630" i="8"/>
  <c r="BF631" i="8"/>
  <c r="BF632" i="8"/>
  <c r="BF633" i="8"/>
  <c r="BF634" i="8"/>
  <c r="BF635" i="8"/>
  <c r="BF636" i="8"/>
  <c r="BF637" i="8"/>
  <c r="BF638" i="8"/>
  <c r="BF639" i="8"/>
  <c r="BF640" i="8"/>
  <c r="BF641" i="8"/>
  <c r="BF642" i="8"/>
  <c r="BF643" i="8"/>
  <c r="BF644" i="8"/>
  <c r="BF645" i="8"/>
  <c r="BF646" i="8"/>
  <c r="BF647" i="8"/>
  <c r="BF648" i="8"/>
  <c r="BF649" i="8"/>
  <c r="BF650" i="8"/>
  <c r="BF651" i="8"/>
  <c r="BF652" i="8"/>
  <c r="BF653" i="8"/>
  <c r="BF654" i="8"/>
  <c r="BF655" i="8"/>
  <c r="BF656" i="8"/>
  <c r="BF657" i="8"/>
  <c r="BF658" i="8"/>
  <c r="BF659" i="8"/>
  <c r="BF660" i="8"/>
  <c r="BF661" i="8"/>
  <c r="BF662" i="8"/>
  <c r="BF663" i="8"/>
  <c r="BF664" i="8"/>
  <c r="BF665" i="8"/>
  <c r="BF666" i="8"/>
  <c r="BF667" i="8"/>
  <c r="BF668" i="8"/>
  <c r="BF669" i="8"/>
  <c r="BF670" i="8"/>
  <c r="BF671" i="8"/>
  <c r="BF672" i="8"/>
  <c r="BF673" i="8"/>
  <c r="BF674" i="8"/>
  <c r="BF675" i="8"/>
  <c r="BF676" i="8"/>
  <c r="BF677" i="8"/>
  <c r="BF678" i="8"/>
  <c r="BF679" i="8"/>
  <c r="BF680" i="8"/>
  <c r="BF681" i="8"/>
  <c r="BF682" i="8"/>
  <c r="BF683" i="8"/>
  <c r="BF684" i="8"/>
  <c r="BF685" i="8"/>
  <c r="BF686" i="8"/>
  <c r="BF687" i="8"/>
  <c r="BF688" i="8"/>
  <c r="BF689" i="8"/>
  <c r="BF690" i="8"/>
  <c r="BF691" i="8"/>
  <c r="BF692" i="8"/>
  <c r="BF693" i="8"/>
  <c r="BF694" i="8"/>
  <c r="BF695" i="8"/>
  <c r="BF696" i="8"/>
  <c r="BF697" i="8"/>
  <c r="BF698" i="8"/>
  <c r="BF699" i="8"/>
  <c r="BF700" i="8"/>
  <c r="BF701" i="8"/>
  <c r="BF702" i="8"/>
  <c r="BF703" i="8"/>
  <c r="BF704" i="8"/>
  <c r="BF705" i="8"/>
  <c r="BF706" i="8"/>
  <c r="BF707" i="8"/>
  <c r="BF708" i="8"/>
  <c r="BF709" i="8"/>
  <c r="BF710" i="8"/>
  <c r="BF711" i="8"/>
  <c r="BF712" i="8"/>
  <c r="BF713" i="8"/>
  <c r="BF714" i="8"/>
  <c r="BF715" i="8"/>
  <c r="BF716" i="8"/>
  <c r="BF717" i="8"/>
  <c r="BF718" i="8"/>
  <c r="BF719" i="8"/>
  <c r="BF720" i="8"/>
  <c r="BF721" i="8"/>
  <c r="BF722" i="8"/>
  <c r="BF723" i="8"/>
  <c r="BF724" i="8"/>
  <c r="BF725" i="8"/>
  <c r="BF726" i="8"/>
  <c r="BF727" i="8"/>
  <c r="BF728" i="8"/>
  <c r="BF729" i="8"/>
  <c r="BF730" i="8"/>
  <c r="BF731" i="8"/>
  <c r="BF732" i="8"/>
  <c r="BF733" i="8"/>
  <c r="BF734" i="8"/>
  <c r="BF735" i="8"/>
  <c r="BF736" i="8"/>
  <c r="BF737" i="8"/>
  <c r="BF738" i="8"/>
  <c r="BF739" i="8"/>
  <c r="BF740" i="8"/>
  <c r="BF741" i="8"/>
  <c r="BF742" i="8"/>
  <c r="BF743" i="8"/>
  <c r="BF744" i="8"/>
  <c r="BF745" i="8"/>
  <c r="BF746" i="8"/>
  <c r="BF747" i="8"/>
  <c r="BF748" i="8"/>
  <c r="BF749" i="8"/>
  <c r="BF750" i="8"/>
  <c r="BF751" i="8"/>
  <c r="BF752" i="8"/>
  <c r="BF753" i="8"/>
  <c r="BF754" i="8"/>
  <c r="BF755" i="8"/>
  <c r="BF756" i="8"/>
  <c r="BF757" i="8"/>
  <c r="BF758" i="8"/>
  <c r="BF759" i="8"/>
  <c r="BF760" i="8"/>
  <c r="BF761" i="8"/>
  <c r="BF762" i="8"/>
  <c r="BF763" i="8"/>
  <c r="BF764" i="8"/>
  <c r="BF765" i="8"/>
  <c r="BF766" i="8"/>
  <c r="BF767" i="8"/>
  <c r="BF768" i="8"/>
  <c r="BF769" i="8"/>
  <c r="BF770" i="8"/>
  <c r="BF771" i="8"/>
  <c r="BF772" i="8"/>
  <c r="BF773" i="8"/>
  <c r="BF774" i="8"/>
  <c r="BF775" i="8"/>
  <c r="BF776" i="8"/>
  <c r="BF777" i="8"/>
  <c r="BF778" i="8"/>
  <c r="BF779" i="8"/>
  <c r="BF780" i="8"/>
  <c r="BF781" i="8"/>
  <c r="BF782" i="8"/>
  <c r="BF783" i="8"/>
  <c r="BF784" i="8"/>
  <c r="BF785" i="8"/>
  <c r="BF786" i="8"/>
  <c r="BF787" i="8"/>
  <c r="BF788" i="8"/>
  <c r="BF789" i="8"/>
  <c r="BF790" i="8"/>
  <c r="BF791" i="8"/>
  <c r="BF792" i="8"/>
  <c r="BF793" i="8"/>
  <c r="BF794" i="8"/>
  <c r="BF795" i="8"/>
  <c r="BF796" i="8"/>
  <c r="BF797" i="8"/>
  <c r="BF798" i="8"/>
  <c r="BF799" i="8"/>
  <c r="BF800" i="8"/>
  <c r="BF801" i="8"/>
  <c r="BF802" i="8"/>
  <c r="BF803" i="8"/>
  <c r="BF804" i="8"/>
  <c r="BF805" i="8"/>
  <c r="BF806" i="8"/>
  <c r="BF807" i="8"/>
  <c r="BF808" i="8"/>
  <c r="BF809" i="8"/>
  <c r="BF810" i="8"/>
  <c r="BF811" i="8"/>
  <c r="BF812" i="8"/>
  <c r="BF813" i="8"/>
  <c r="BF814" i="8"/>
  <c r="BF815" i="8"/>
  <c r="BF816" i="8"/>
  <c r="BF817" i="8"/>
  <c r="BF818" i="8"/>
  <c r="BF819" i="8"/>
  <c r="BF820" i="8"/>
  <c r="BF821" i="8"/>
  <c r="BF822" i="8"/>
  <c r="BF823" i="8"/>
  <c r="BF824" i="8"/>
  <c r="BF825" i="8"/>
  <c r="BF826" i="8"/>
  <c r="BF827" i="8"/>
  <c r="BF828" i="8"/>
  <c r="BF829" i="8"/>
  <c r="BF830" i="8"/>
  <c r="BF831" i="8"/>
  <c r="BF832" i="8"/>
  <c r="BF833" i="8"/>
  <c r="BF834" i="8"/>
  <c r="BF835" i="8"/>
  <c r="BF836" i="8"/>
  <c r="BF837" i="8"/>
  <c r="BF838" i="8"/>
  <c r="BF839" i="8"/>
  <c r="BF840" i="8"/>
  <c r="BF841" i="8"/>
  <c r="BF842" i="8"/>
  <c r="BF843" i="8"/>
  <c r="BF844" i="8"/>
  <c r="BF845" i="8"/>
  <c r="BF846" i="8"/>
  <c r="BF847" i="8"/>
  <c r="BF848" i="8"/>
  <c r="BF849" i="8"/>
  <c r="BF850" i="8"/>
  <c r="BF851" i="8"/>
  <c r="BF852" i="8"/>
  <c r="BF853" i="8"/>
  <c r="BF854" i="8"/>
  <c r="BF855" i="8"/>
  <c r="BF856" i="8"/>
  <c r="BF857" i="8"/>
  <c r="BF858" i="8"/>
  <c r="BF859" i="8"/>
  <c r="BF860" i="8"/>
  <c r="BF861" i="8"/>
  <c r="BF862" i="8"/>
  <c r="BF863" i="8"/>
  <c r="BF864" i="8"/>
  <c r="BF865" i="8"/>
  <c r="BF866" i="8"/>
  <c r="BF867" i="8"/>
  <c r="BF868" i="8"/>
  <c r="BF869" i="8"/>
  <c r="BF870" i="8"/>
  <c r="BF871" i="8"/>
  <c r="BF872" i="8"/>
  <c r="BF873" i="8"/>
  <c r="BF874" i="8"/>
  <c r="BF875" i="8"/>
  <c r="BF876" i="8"/>
  <c r="BF877" i="8"/>
  <c r="BF878" i="8"/>
  <c r="BF879" i="8"/>
  <c r="BF880" i="8"/>
  <c r="BF881" i="8"/>
  <c r="BF882" i="8"/>
  <c r="BF883" i="8"/>
  <c r="BF884" i="8"/>
  <c r="BF885" i="8"/>
  <c r="BF886" i="8"/>
  <c r="BF887" i="8"/>
  <c r="BF888" i="8"/>
  <c r="BF889" i="8"/>
  <c r="BF890" i="8"/>
  <c r="BF891" i="8"/>
  <c r="BF892" i="8"/>
  <c r="BF893" i="8"/>
  <c r="BF894" i="8"/>
  <c r="BF895" i="8"/>
  <c r="BF896" i="8"/>
  <c r="BF897" i="8"/>
  <c r="BF898" i="8"/>
  <c r="BF899" i="8"/>
  <c r="BF900" i="8"/>
  <c r="BF901" i="8"/>
  <c r="BF902" i="8"/>
  <c r="BF903" i="8"/>
  <c r="BF904" i="8"/>
  <c r="BF905" i="8"/>
  <c r="BF906" i="8"/>
  <c r="BF907" i="8"/>
  <c r="BF908" i="8"/>
  <c r="BF909" i="8"/>
  <c r="BF910" i="8"/>
  <c r="BF911" i="8"/>
  <c r="BF912" i="8"/>
  <c r="BF913" i="8"/>
  <c r="BF914" i="8"/>
  <c r="BF915" i="8"/>
  <c r="BF916" i="8"/>
  <c r="BF917" i="8"/>
  <c r="BF918" i="8"/>
  <c r="BF919" i="8"/>
  <c r="BF920" i="8"/>
  <c r="BF921" i="8"/>
  <c r="BF922" i="8"/>
  <c r="BF923" i="8"/>
  <c r="BF924" i="8"/>
  <c r="BF925" i="8"/>
  <c r="BF926" i="8"/>
  <c r="BF927" i="8"/>
  <c r="BF928" i="8"/>
  <c r="BF929" i="8"/>
  <c r="BF930" i="8"/>
  <c r="BF931" i="8"/>
  <c r="BF932" i="8"/>
  <c r="BF933" i="8"/>
  <c r="BF934" i="8"/>
  <c r="BF935" i="8"/>
  <c r="BF936" i="8"/>
  <c r="BF937" i="8"/>
  <c r="BF938" i="8"/>
  <c r="BF939" i="8"/>
  <c r="BF940" i="8"/>
  <c r="BF941" i="8"/>
  <c r="BF942" i="8"/>
  <c r="BF943" i="8"/>
  <c r="BF944" i="8"/>
  <c r="BF945" i="8"/>
  <c r="BF946" i="8"/>
  <c r="BF947" i="8"/>
  <c r="BF948" i="8"/>
  <c r="BF949" i="8"/>
  <c r="BF950" i="8"/>
  <c r="BF951" i="8"/>
  <c r="BF952" i="8"/>
  <c r="BF953" i="8"/>
  <c r="BF954" i="8"/>
  <c r="BF955" i="8"/>
  <c r="BF956" i="8"/>
  <c r="BF957" i="8"/>
  <c r="BF958" i="8"/>
  <c r="BF959" i="8"/>
  <c r="BF960" i="8"/>
  <c r="BF961" i="8"/>
  <c r="BF962" i="8"/>
  <c r="BF963" i="8"/>
  <c r="BF964" i="8"/>
  <c r="BF965" i="8"/>
  <c r="BF966" i="8"/>
  <c r="BF967" i="8"/>
  <c r="BF968" i="8"/>
  <c r="BF969" i="8"/>
  <c r="BF970" i="8"/>
  <c r="BF971" i="8"/>
  <c r="BF972" i="8"/>
  <c r="BF973" i="8"/>
  <c r="BF974" i="8"/>
  <c r="BF975" i="8"/>
  <c r="BF976" i="8"/>
  <c r="BF977" i="8"/>
  <c r="BF978" i="8"/>
  <c r="BF979" i="8"/>
  <c r="BF980" i="8"/>
  <c r="BF981" i="8"/>
  <c r="BF982" i="8"/>
  <c r="BF983" i="8"/>
  <c r="BF984" i="8"/>
  <c r="BF985" i="8"/>
  <c r="BF986" i="8"/>
  <c r="BF987" i="8"/>
  <c r="BF988" i="8"/>
  <c r="BF989" i="8"/>
  <c r="BF990" i="8"/>
  <c r="BF991" i="8"/>
  <c r="BF992" i="8"/>
  <c r="BF993" i="8"/>
  <c r="BF994" i="8"/>
  <c r="BF995" i="8"/>
  <c r="BF996" i="8"/>
  <c r="BF997" i="8"/>
  <c r="BF998" i="8"/>
  <c r="BF999" i="8"/>
  <c r="BF1000" i="8"/>
  <c r="BF1001" i="8"/>
  <c r="BF1002" i="8"/>
  <c r="BF1003" i="8"/>
  <c r="BF1004" i="8"/>
  <c r="BF1005" i="8"/>
  <c r="BF1006" i="8"/>
  <c r="BF1007" i="8"/>
  <c r="BF1008" i="8"/>
  <c r="BF1009" i="8"/>
  <c r="BF1010" i="8"/>
  <c r="BF1011" i="8"/>
  <c r="BF1012" i="8"/>
  <c r="BF1013" i="8"/>
  <c r="BF1014" i="8"/>
  <c r="BF1015" i="8"/>
  <c r="BF1016" i="8"/>
  <c r="BF1017" i="8"/>
  <c r="BF1018" i="8"/>
  <c r="BF1019" i="8"/>
  <c r="BF1020" i="8"/>
  <c r="BF1021" i="8"/>
  <c r="BF1022" i="8"/>
  <c r="BF1023" i="8"/>
  <c r="BF1024" i="8"/>
  <c r="BF1025" i="8"/>
  <c r="BF1026" i="8"/>
  <c r="BF1027" i="8"/>
  <c r="BF1028" i="8"/>
  <c r="BF1029" i="8"/>
  <c r="BF1030" i="8"/>
  <c r="BF1031" i="8"/>
  <c r="BF1032" i="8"/>
  <c r="BF1033" i="8"/>
  <c r="BF1034" i="8"/>
  <c r="BF1035" i="8"/>
  <c r="BF1036" i="8"/>
  <c r="BF1037" i="8"/>
  <c r="BF1038" i="8"/>
  <c r="BF1039" i="8"/>
  <c r="BF1040" i="8"/>
  <c r="BF1041" i="8"/>
  <c r="BF1042" i="8"/>
  <c r="BF1043" i="8"/>
  <c r="BF1044" i="8"/>
  <c r="BF1045" i="8"/>
  <c r="BF1046" i="8"/>
  <c r="BF1047" i="8"/>
  <c r="BF1048" i="8"/>
  <c r="BF1049" i="8"/>
  <c r="BF1050" i="8"/>
  <c r="BF1051" i="8"/>
  <c r="BF1052" i="8"/>
  <c r="BF1053" i="8"/>
  <c r="BF1054" i="8"/>
  <c r="BF1055" i="8"/>
  <c r="BF1056" i="8"/>
  <c r="BF1057" i="8"/>
  <c r="BF1058" i="8"/>
  <c r="BF1059" i="8"/>
  <c r="BF1060" i="8"/>
  <c r="BF1061" i="8"/>
  <c r="BF1062" i="8"/>
  <c r="BF1063" i="8"/>
  <c r="BF1064" i="8"/>
  <c r="BF1065" i="8"/>
  <c r="BF1066" i="8"/>
  <c r="BF1067" i="8"/>
  <c r="BF1068" i="8"/>
  <c r="BF1069" i="8"/>
  <c r="BF1070" i="8"/>
  <c r="BF1071" i="8"/>
  <c r="BF1072" i="8"/>
  <c r="BF1073" i="8"/>
  <c r="BF1074" i="8"/>
  <c r="BF1075" i="8"/>
  <c r="BF1076" i="8"/>
  <c r="BF1077" i="8"/>
  <c r="BF1078" i="8"/>
  <c r="BF1079" i="8"/>
  <c r="BF1080" i="8"/>
  <c r="BF1081" i="8"/>
  <c r="BF1082" i="8"/>
  <c r="BF1083" i="8"/>
  <c r="BF1084" i="8"/>
  <c r="BF1085" i="8"/>
  <c r="BF1086" i="8"/>
  <c r="BF1087" i="8"/>
  <c r="BF1088" i="8"/>
  <c r="BF1089" i="8"/>
  <c r="BF1090" i="8"/>
  <c r="BF1091" i="8"/>
  <c r="BF1092" i="8"/>
  <c r="BF1093" i="8"/>
  <c r="BF1094" i="8"/>
  <c r="BF1095" i="8"/>
  <c r="BF1096" i="8"/>
  <c r="BF1097" i="8"/>
  <c r="BF1098" i="8"/>
  <c r="BF1099" i="8"/>
  <c r="BF1100" i="8"/>
  <c r="BF1101" i="8"/>
  <c r="BF1102" i="8"/>
  <c r="BF1103" i="8"/>
  <c r="BF1104" i="8"/>
  <c r="BF1105" i="8"/>
  <c r="BF1106" i="8"/>
  <c r="BF1107" i="8"/>
  <c r="BF1108" i="8"/>
  <c r="BF1109" i="8"/>
  <c r="BF1110" i="8"/>
  <c r="BF1111" i="8"/>
  <c r="BF1112" i="8"/>
  <c r="BF1113" i="8"/>
  <c r="BF1114" i="8"/>
  <c r="BF1115" i="8"/>
  <c r="BF1116" i="8"/>
  <c r="BF1117" i="8"/>
  <c r="BF1118" i="8"/>
  <c r="BF1119" i="8"/>
  <c r="BF1120" i="8"/>
  <c r="BF1121" i="8"/>
  <c r="BF1122" i="8"/>
  <c r="BF1123" i="8"/>
  <c r="BF1124" i="8"/>
  <c r="BF1125" i="8"/>
  <c r="BF1126" i="8"/>
  <c r="BF1127" i="8"/>
  <c r="BF1128" i="8"/>
  <c r="BF1129" i="8"/>
  <c r="BF1130" i="8"/>
  <c r="BF1131" i="8"/>
  <c r="BF1132" i="8"/>
  <c r="BF1133" i="8"/>
  <c r="BF1134" i="8"/>
  <c r="BF1135" i="8"/>
  <c r="BF1136" i="8"/>
  <c r="BF1137" i="8"/>
  <c r="BF1138" i="8"/>
  <c r="BF1139" i="8"/>
  <c r="BF1140" i="8"/>
  <c r="BF1141" i="8"/>
  <c r="BF1142" i="8"/>
  <c r="BF1143" i="8"/>
  <c r="BF1144" i="8"/>
  <c r="BF1145" i="8"/>
  <c r="BF1146" i="8"/>
  <c r="BF1147" i="8"/>
  <c r="BF1148" i="8"/>
  <c r="BF1149" i="8"/>
  <c r="BF1150" i="8"/>
  <c r="BF1151" i="8"/>
  <c r="BF1152" i="8"/>
  <c r="BF1153" i="8"/>
  <c r="BF1154" i="8"/>
  <c r="BF1155" i="8"/>
  <c r="BF1156" i="8"/>
  <c r="BF1157" i="8"/>
  <c r="BF1158" i="8"/>
  <c r="BF1159" i="8"/>
  <c r="BF1160" i="8"/>
  <c r="BF1161" i="8"/>
  <c r="BF1162" i="8"/>
  <c r="BF1163" i="8"/>
  <c r="BF1164" i="8"/>
  <c r="BF1165" i="8"/>
  <c r="BF1166" i="8"/>
  <c r="BF1167" i="8"/>
  <c r="BF1168" i="8"/>
  <c r="BF1169" i="8"/>
  <c r="BF1170" i="8"/>
  <c r="BF1171" i="8"/>
  <c r="BF1172" i="8"/>
  <c r="BF1173" i="8"/>
  <c r="BF1174" i="8"/>
  <c r="BF1175" i="8"/>
  <c r="BF1176" i="8"/>
  <c r="BF1177" i="8"/>
  <c r="BF1178" i="8"/>
  <c r="BF1179" i="8"/>
  <c r="BF1180" i="8"/>
  <c r="BF1181" i="8"/>
  <c r="BF1182" i="8"/>
  <c r="BF1183" i="8"/>
  <c r="BF1184" i="8"/>
  <c r="BF1185" i="8"/>
  <c r="BF1186" i="8"/>
  <c r="BF1187" i="8"/>
  <c r="BF1188" i="8"/>
  <c r="BF1189" i="8"/>
  <c r="BF1190" i="8"/>
  <c r="BF1191" i="8"/>
  <c r="BF1192" i="8"/>
  <c r="BF1193" i="8"/>
  <c r="BF1194" i="8"/>
  <c r="BF1195" i="8"/>
  <c r="BD67" i="8"/>
  <c r="BE67" i="8"/>
  <c r="BD68" i="8"/>
  <c r="BE68" i="8"/>
  <c r="BD69" i="8"/>
  <c r="BE69" i="8"/>
  <c r="BD70" i="8"/>
  <c r="BE70" i="8"/>
  <c r="BD71" i="8"/>
  <c r="BE71" i="8"/>
  <c r="BD72" i="8"/>
  <c r="BE72" i="8"/>
  <c r="BD73" i="8"/>
  <c r="BE73" i="8"/>
  <c r="BD74" i="8"/>
  <c r="BE74" i="8"/>
  <c r="BD75" i="8"/>
  <c r="BE75" i="8"/>
  <c r="BD76" i="8"/>
  <c r="BE76" i="8"/>
  <c r="BD77" i="8"/>
  <c r="BE77" i="8"/>
  <c r="BD78" i="8"/>
  <c r="BE78" i="8"/>
  <c r="BD79" i="8"/>
  <c r="BE79" i="8"/>
  <c r="BD80" i="8"/>
  <c r="BE80" i="8"/>
  <c r="BD81" i="8"/>
  <c r="BE81" i="8"/>
  <c r="BD82" i="8"/>
  <c r="BE82" i="8"/>
  <c r="BD83" i="8"/>
  <c r="BE83" i="8"/>
  <c r="BD84" i="8"/>
  <c r="BE84" i="8"/>
  <c r="BD85" i="8"/>
  <c r="BE85" i="8"/>
  <c r="BD86" i="8"/>
  <c r="BE86" i="8"/>
  <c r="BD87" i="8"/>
  <c r="BE87" i="8"/>
  <c r="BD88" i="8"/>
  <c r="BE88" i="8"/>
  <c r="BD89" i="8"/>
  <c r="BE89" i="8"/>
  <c r="BD90" i="8"/>
  <c r="BE90" i="8"/>
  <c r="BD91" i="8"/>
  <c r="BE91" i="8"/>
  <c r="BD92" i="8"/>
  <c r="BE92" i="8"/>
  <c r="BD93" i="8"/>
  <c r="BE93" i="8"/>
  <c r="BD94" i="8"/>
  <c r="BE94" i="8"/>
  <c r="BD95" i="8"/>
  <c r="BE95" i="8"/>
  <c r="BD96" i="8"/>
  <c r="BE96" i="8"/>
  <c r="BD97" i="8"/>
  <c r="BE97" i="8"/>
  <c r="BD98" i="8"/>
  <c r="BE98" i="8"/>
  <c r="BD99" i="8"/>
  <c r="BE99" i="8"/>
  <c r="BD100" i="8"/>
  <c r="BE100" i="8"/>
  <c r="BD101" i="8"/>
  <c r="BE101" i="8"/>
  <c r="BD102" i="8"/>
  <c r="BE102" i="8"/>
  <c r="BD103" i="8"/>
  <c r="BE103" i="8"/>
  <c r="BD104" i="8"/>
  <c r="BE104" i="8"/>
  <c r="BD105" i="8"/>
  <c r="BE105" i="8"/>
  <c r="BD106" i="8"/>
  <c r="BE106" i="8"/>
  <c r="BD107" i="8"/>
  <c r="BE107" i="8"/>
  <c r="BD108" i="8"/>
  <c r="BE108" i="8"/>
  <c r="BD109" i="8"/>
  <c r="BE109" i="8"/>
  <c r="BD110" i="8"/>
  <c r="BE110" i="8"/>
  <c r="BD111" i="8"/>
  <c r="BE111" i="8"/>
  <c r="BD112" i="8"/>
  <c r="BE112" i="8"/>
  <c r="BD113" i="8"/>
  <c r="BE113" i="8"/>
  <c r="BD114" i="8"/>
  <c r="BE114" i="8"/>
  <c r="BD115" i="8"/>
  <c r="BE115" i="8"/>
  <c r="BD116" i="8"/>
  <c r="BE116" i="8"/>
  <c r="BD117" i="8"/>
  <c r="BE117" i="8"/>
  <c r="BD118" i="8"/>
  <c r="BE118" i="8"/>
  <c r="BD119" i="8"/>
  <c r="BE119" i="8"/>
  <c r="BD120" i="8"/>
  <c r="BE120" i="8"/>
  <c r="BD121" i="8"/>
  <c r="BE121" i="8"/>
  <c r="BD122" i="8"/>
  <c r="BE122" i="8"/>
  <c r="BD123" i="8"/>
  <c r="BE123" i="8"/>
  <c r="BD124" i="8"/>
  <c r="BE124" i="8"/>
  <c r="BD125" i="8"/>
  <c r="BE125" i="8"/>
  <c r="BD126" i="8"/>
  <c r="BE126" i="8"/>
  <c r="BD127" i="8"/>
  <c r="BE127" i="8"/>
  <c r="BD128" i="8"/>
  <c r="BE128" i="8"/>
  <c r="BD129" i="8"/>
  <c r="BE129" i="8"/>
  <c r="BD130" i="8"/>
  <c r="BE130" i="8"/>
  <c r="BD131" i="8"/>
  <c r="BE131" i="8"/>
  <c r="BD132" i="8"/>
  <c r="BE132" i="8"/>
  <c r="BD133" i="8"/>
  <c r="BE133" i="8"/>
  <c r="BD134" i="8"/>
  <c r="BE134" i="8"/>
  <c r="BD135" i="8"/>
  <c r="BE135" i="8"/>
  <c r="BD136" i="8"/>
  <c r="BE136" i="8"/>
  <c r="BD137" i="8"/>
  <c r="BE137" i="8"/>
  <c r="BD138" i="8"/>
  <c r="BE138" i="8"/>
  <c r="BD139" i="8"/>
  <c r="BE139" i="8"/>
  <c r="BD140" i="8"/>
  <c r="BE140" i="8"/>
  <c r="BD141" i="8"/>
  <c r="BE141" i="8"/>
  <c r="BD142" i="8"/>
  <c r="BE142" i="8"/>
  <c r="BD143" i="8"/>
  <c r="BE143" i="8"/>
  <c r="BD144" i="8"/>
  <c r="BE144" i="8"/>
  <c r="BD145" i="8"/>
  <c r="BE145" i="8"/>
  <c r="BD146" i="8"/>
  <c r="BE146" i="8"/>
  <c r="BD147" i="8"/>
  <c r="BE147" i="8"/>
  <c r="BD148" i="8"/>
  <c r="BE148" i="8"/>
  <c r="BD149" i="8"/>
  <c r="BE149" i="8"/>
  <c r="BD150" i="8"/>
  <c r="BE150" i="8"/>
  <c r="BD151" i="8"/>
  <c r="BE151" i="8"/>
  <c r="BD152" i="8"/>
  <c r="BE152" i="8"/>
  <c r="BD153" i="8"/>
  <c r="BE153" i="8"/>
  <c r="BD154" i="8"/>
  <c r="BE154" i="8"/>
  <c r="BD155" i="8"/>
  <c r="BE155" i="8"/>
  <c r="BD156" i="8"/>
  <c r="BE156" i="8"/>
  <c r="BD157" i="8"/>
  <c r="BE157" i="8"/>
  <c r="BD158" i="8"/>
  <c r="BE158" i="8"/>
  <c r="BD159" i="8"/>
  <c r="BE159" i="8"/>
  <c r="BD160" i="8"/>
  <c r="BE160" i="8"/>
  <c r="BD161" i="8"/>
  <c r="BE161" i="8"/>
  <c r="BD162" i="8"/>
  <c r="BE162" i="8"/>
  <c r="BD163" i="8"/>
  <c r="BE163" i="8"/>
  <c r="BD164" i="8"/>
  <c r="BE164" i="8"/>
  <c r="BD165" i="8"/>
  <c r="BE165" i="8"/>
  <c r="BD166" i="8"/>
  <c r="BE166" i="8"/>
  <c r="BD167" i="8"/>
  <c r="BE167" i="8"/>
  <c r="BD168" i="8"/>
  <c r="BE168" i="8"/>
  <c r="BD169" i="8"/>
  <c r="BE169" i="8"/>
  <c r="BD170" i="8"/>
  <c r="BE170" i="8"/>
  <c r="BD171" i="8"/>
  <c r="BE171" i="8"/>
  <c r="BD172" i="8"/>
  <c r="BE172" i="8"/>
  <c r="BD173" i="8"/>
  <c r="BE173" i="8"/>
  <c r="BD174" i="8"/>
  <c r="BE174" i="8"/>
  <c r="BD175" i="8"/>
  <c r="BE175" i="8"/>
  <c r="BD176" i="8"/>
  <c r="BE176" i="8"/>
  <c r="BD177" i="8"/>
  <c r="BE177" i="8"/>
  <c r="BD178" i="8"/>
  <c r="BE178" i="8"/>
  <c r="BD179" i="8"/>
  <c r="BE179" i="8"/>
  <c r="BD180" i="8"/>
  <c r="BE180" i="8"/>
  <c r="BD181" i="8"/>
  <c r="BE181" i="8"/>
  <c r="BD182" i="8"/>
  <c r="BE182" i="8"/>
  <c r="BD183" i="8"/>
  <c r="BE183" i="8"/>
  <c r="BD184" i="8"/>
  <c r="BE184" i="8"/>
  <c r="BD185" i="8"/>
  <c r="BE185" i="8"/>
  <c r="BD186" i="8"/>
  <c r="BE186" i="8"/>
  <c r="BD187" i="8"/>
  <c r="BE187" i="8"/>
  <c r="BD188" i="8"/>
  <c r="BE188" i="8"/>
  <c r="BD189" i="8"/>
  <c r="BE189" i="8"/>
  <c r="BD190" i="8"/>
  <c r="BE190" i="8"/>
  <c r="BD191" i="8"/>
  <c r="BE191" i="8"/>
  <c r="BD192" i="8"/>
  <c r="BE192" i="8"/>
  <c r="BD193" i="8"/>
  <c r="BE193" i="8"/>
  <c r="BD194" i="8"/>
  <c r="BE194" i="8"/>
  <c r="BD195" i="8"/>
  <c r="BE195" i="8"/>
  <c r="BD196" i="8"/>
  <c r="BE196" i="8"/>
  <c r="BD197" i="8"/>
  <c r="BE197" i="8"/>
  <c r="BD198" i="8"/>
  <c r="BE198" i="8"/>
  <c r="BD199" i="8"/>
  <c r="BE199" i="8"/>
  <c r="BD200" i="8"/>
  <c r="BE200" i="8"/>
  <c r="BD201" i="8"/>
  <c r="BE201" i="8"/>
  <c r="BD202" i="8"/>
  <c r="BE202" i="8"/>
  <c r="BD203" i="8"/>
  <c r="BE203" i="8"/>
  <c r="BD204" i="8"/>
  <c r="BE204" i="8"/>
  <c r="BD205" i="8"/>
  <c r="BE205" i="8"/>
  <c r="BD206" i="8"/>
  <c r="BE206" i="8"/>
  <c r="BD207" i="8"/>
  <c r="BE207" i="8"/>
  <c r="BD208" i="8"/>
  <c r="BE208" i="8"/>
  <c r="BD209" i="8"/>
  <c r="BE209" i="8"/>
  <c r="BD210" i="8"/>
  <c r="BE210" i="8"/>
  <c r="BD211" i="8"/>
  <c r="BE211" i="8"/>
  <c r="BD212" i="8"/>
  <c r="BE212" i="8"/>
  <c r="BD213" i="8"/>
  <c r="BE213" i="8"/>
  <c r="BD214" i="8"/>
  <c r="BE214" i="8"/>
  <c r="BD215" i="8"/>
  <c r="BE215" i="8"/>
  <c r="BD216" i="8"/>
  <c r="BE216" i="8"/>
  <c r="BD217" i="8"/>
  <c r="BE217" i="8"/>
  <c r="BD218" i="8"/>
  <c r="BE218" i="8"/>
  <c r="BD219" i="8"/>
  <c r="BE219" i="8"/>
  <c r="BD220" i="8"/>
  <c r="BE220" i="8"/>
  <c r="BD221" i="8"/>
  <c r="BE221" i="8"/>
  <c r="BD222" i="8"/>
  <c r="BE222" i="8"/>
  <c r="BD223" i="8"/>
  <c r="BE223" i="8"/>
  <c r="BD224" i="8"/>
  <c r="BE224" i="8"/>
  <c r="BD225" i="8"/>
  <c r="BE225" i="8"/>
  <c r="BD226" i="8"/>
  <c r="BE226" i="8"/>
  <c r="BD227" i="8"/>
  <c r="BE227" i="8"/>
  <c r="BD228" i="8"/>
  <c r="BE228" i="8"/>
  <c r="BD229" i="8"/>
  <c r="BE229" i="8"/>
  <c r="BD230" i="8"/>
  <c r="BE230" i="8"/>
  <c r="BD231" i="8"/>
  <c r="BE231" i="8"/>
  <c r="BD232" i="8"/>
  <c r="BE232" i="8"/>
  <c r="BD233" i="8"/>
  <c r="BE233" i="8"/>
  <c r="BD234" i="8"/>
  <c r="BE234" i="8"/>
  <c r="BD235" i="8"/>
  <c r="BE235" i="8"/>
  <c r="BD236" i="8"/>
  <c r="BE236" i="8"/>
  <c r="BD237" i="8"/>
  <c r="BE237" i="8"/>
  <c r="BD238" i="8"/>
  <c r="BE238" i="8"/>
  <c r="BD239" i="8"/>
  <c r="BE239" i="8"/>
  <c r="BD240" i="8"/>
  <c r="BE240" i="8"/>
  <c r="BD241" i="8"/>
  <c r="BE241" i="8"/>
  <c r="BD242" i="8"/>
  <c r="BE242" i="8"/>
  <c r="BD243" i="8"/>
  <c r="BE243" i="8"/>
  <c r="BD244" i="8"/>
  <c r="BE244" i="8"/>
  <c r="BD245" i="8"/>
  <c r="BE245" i="8"/>
  <c r="BD246" i="8"/>
  <c r="BE246" i="8"/>
  <c r="BD247" i="8"/>
  <c r="BE247" i="8"/>
  <c r="BD248" i="8"/>
  <c r="BE248" i="8"/>
  <c r="BD249" i="8"/>
  <c r="BE249" i="8"/>
  <c r="BD250" i="8"/>
  <c r="BE250" i="8"/>
  <c r="BD251" i="8"/>
  <c r="BE251" i="8"/>
  <c r="BD252" i="8"/>
  <c r="BE252" i="8"/>
  <c r="BD253" i="8"/>
  <c r="BE253" i="8"/>
  <c r="BD254" i="8"/>
  <c r="BE254" i="8"/>
  <c r="BD255" i="8"/>
  <c r="BE255" i="8"/>
  <c r="BD256" i="8"/>
  <c r="BE256" i="8"/>
  <c r="BD257" i="8"/>
  <c r="BE257" i="8"/>
  <c r="BD258" i="8"/>
  <c r="BE258" i="8"/>
  <c r="BD259" i="8"/>
  <c r="BE259" i="8"/>
  <c r="BD260" i="8"/>
  <c r="BE260" i="8"/>
  <c r="BD261" i="8"/>
  <c r="BE261" i="8"/>
  <c r="BD262" i="8"/>
  <c r="BE262" i="8"/>
  <c r="BD263" i="8"/>
  <c r="BE263" i="8"/>
  <c r="BD264" i="8"/>
  <c r="BE264" i="8"/>
  <c r="BD265" i="8"/>
  <c r="BE265" i="8"/>
  <c r="BD266" i="8"/>
  <c r="BE266" i="8"/>
  <c r="BD267" i="8"/>
  <c r="BE267" i="8"/>
  <c r="BD268" i="8"/>
  <c r="BE268" i="8"/>
  <c r="BD269" i="8"/>
  <c r="BE269" i="8"/>
  <c r="BD270" i="8"/>
  <c r="BE270" i="8"/>
  <c r="BD271" i="8"/>
  <c r="BE271" i="8"/>
  <c r="BD272" i="8"/>
  <c r="BE272" i="8"/>
  <c r="BD273" i="8"/>
  <c r="BE273" i="8"/>
  <c r="BD274" i="8"/>
  <c r="BE274" i="8"/>
  <c r="BD275" i="8"/>
  <c r="BE275" i="8"/>
  <c r="BD276" i="8"/>
  <c r="BE276" i="8"/>
  <c r="BD277" i="8"/>
  <c r="BE277" i="8"/>
  <c r="BD278" i="8"/>
  <c r="BE278" i="8"/>
  <c r="BD279" i="8"/>
  <c r="BE279" i="8"/>
  <c r="BD280" i="8"/>
  <c r="BE280" i="8"/>
  <c r="BD281" i="8"/>
  <c r="BE281" i="8"/>
  <c r="BD282" i="8"/>
  <c r="BE282" i="8"/>
  <c r="BD283" i="8"/>
  <c r="BE283" i="8"/>
  <c r="BD284" i="8"/>
  <c r="BE284" i="8"/>
  <c r="BD285" i="8"/>
  <c r="BE285" i="8"/>
  <c r="BD286" i="8"/>
  <c r="BE286" i="8"/>
  <c r="BD287" i="8"/>
  <c r="BE287" i="8"/>
  <c r="BD288" i="8"/>
  <c r="BE288" i="8"/>
  <c r="BD289" i="8"/>
  <c r="BE289" i="8"/>
  <c r="BD290" i="8"/>
  <c r="BE290" i="8"/>
  <c r="BD291" i="8"/>
  <c r="BE291" i="8"/>
  <c r="BD292" i="8"/>
  <c r="BE292" i="8"/>
  <c r="BD293" i="8"/>
  <c r="BE293" i="8"/>
  <c r="BD294" i="8"/>
  <c r="BE294" i="8"/>
  <c r="BD295" i="8"/>
  <c r="BE295" i="8"/>
  <c r="BD296" i="8"/>
  <c r="BE296" i="8"/>
  <c r="BD297" i="8"/>
  <c r="BE297" i="8"/>
  <c r="BD298" i="8"/>
  <c r="BE298" i="8"/>
  <c r="BD299" i="8"/>
  <c r="BE299" i="8"/>
  <c r="BD300" i="8"/>
  <c r="BE300" i="8"/>
  <c r="BD301" i="8"/>
  <c r="BE301" i="8"/>
  <c r="BD302" i="8"/>
  <c r="BE302" i="8"/>
  <c r="BD303" i="8"/>
  <c r="BE303" i="8"/>
  <c r="BD304" i="8"/>
  <c r="BE304" i="8"/>
  <c r="BD305" i="8"/>
  <c r="BE305" i="8"/>
  <c r="BD306" i="8"/>
  <c r="BE306" i="8"/>
  <c r="BD307" i="8"/>
  <c r="BE307" i="8"/>
  <c r="BD308" i="8"/>
  <c r="BE308" i="8"/>
  <c r="BD309" i="8"/>
  <c r="BE309" i="8"/>
  <c r="BD310" i="8"/>
  <c r="BE310" i="8"/>
  <c r="BD311" i="8"/>
  <c r="BE311" i="8"/>
  <c r="BD312" i="8"/>
  <c r="BE312" i="8"/>
  <c r="BD313" i="8"/>
  <c r="BE313" i="8"/>
  <c r="BD314" i="8"/>
  <c r="BE314" i="8"/>
  <c r="BD315" i="8"/>
  <c r="BE315" i="8"/>
  <c r="BD316" i="8"/>
  <c r="BE316" i="8"/>
  <c r="BD317" i="8"/>
  <c r="BE317" i="8"/>
  <c r="BD318" i="8"/>
  <c r="BE318" i="8"/>
  <c r="BD319" i="8"/>
  <c r="BE319" i="8"/>
  <c r="BD320" i="8"/>
  <c r="BE320" i="8"/>
  <c r="BD321" i="8"/>
  <c r="BE321" i="8"/>
  <c r="BD322" i="8"/>
  <c r="BE322" i="8"/>
  <c r="BD323" i="8"/>
  <c r="BE323" i="8"/>
  <c r="BD324" i="8"/>
  <c r="BE324" i="8"/>
  <c r="BD325" i="8"/>
  <c r="BE325" i="8"/>
  <c r="BD326" i="8"/>
  <c r="BE326" i="8"/>
  <c r="BD327" i="8"/>
  <c r="BE327" i="8"/>
  <c r="BD328" i="8"/>
  <c r="BE328" i="8"/>
  <c r="BD329" i="8"/>
  <c r="BE329" i="8"/>
  <c r="BD330" i="8"/>
  <c r="BE330" i="8"/>
  <c r="BD331" i="8"/>
  <c r="BE331" i="8"/>
  <c r="BD332" i="8"/>
  <c r="BE332" i="8"/>
  <c r="BD333" i="8"/>
  <c r="BE333" i="8"/>
  <c r="BD334" i="8"/>
  <c r="BE334" i="8"/>
  <c r="BD335" i="8"/>
  <c r="BE335" i="8"/>
  <c r="BD336" i="8"/>
  <c r="BE336" i="8"/>
  <c r="BD337" i="8"/>
  <c r="BE337" i="8"/>
  <c r="BD338" i="8"/>
  <c r="BE338" i="8"/>
  <c r="BD339" i="8"/>
  <c r="BE339" i="8"/>
  <c r="BD340" i="8"/>
  <c r="BE340" i="8"/>
  <c r="BD341" i="8"/>
  <c r="BE341" i="8"/>
  <c r="BD342" i="8"/>
  <c r="BE342" i="8"/>
  <c r="BD343" i="8"/>
  <c r="BE343" i="8"/>
  <c r="BD344" i="8"/>
  <c r="BE344" i="8"/>
  <c r="BD345" i="8"/>
  <c r="BE345" i="8"/>
  <c r="BD346" i="8"/>
  <c r="BE346" i="8"/>
  <c r="BD347" i="8"/>
  <c r="BE347" i="8"/>
  <c r="BD348" i="8"/>
  <c r="BE348" i="8"/>
  <c r="BD349" i="8"/>
  <c r="BE349" i="8"/>
  <c r="BD350" i="8"/>
  <c r="BE350" i="8"/>
  <c r="BD351" i="8"/>
  <c r="BE351" i="8"/>
  <c r="BD352" i="8"/>
  <c r="BE352" i="8"/>
  <c r="BD353" i="8"/>
  <c r="BE353" i="8"/>
  <c r="BD354" i="8"/>
  <c r="BE354" i="8"/>
  <c r="BD355" i="8"/>
  <c r="BE355" i="8"/>
  <c r="BD356" i="8"/>
  <c r="BE356" i="8"/>
  <c r="BD357" i="8"/>
  <c r="BE357" i="8"/>
  <c r="BD358" i="8"/>
  <c r="BE358" i="8"/>
  <c r="BD359" i="8"/>
  <c r="BE359" i="8"/>
  <c r="BD360" i="8"/>
  <c r="BE360" i="8"/>
  <c r="BD361" i="8"/>
  <c r="BE361" i="8"/>
  <c r="BD362" i="8"/>
  <c r="BE362" i="8"/>
  <c r="BD363" i="8"/>
  <c r="BE363" i="8"/>
  <c r="BD364" i="8"/>
  <c r="BE364" i="8"/>
  <c r="BD365" i="8"/>
  <c r="BE365" i="8"/>
  <c r="BD366" i="8"/>
  <c r="BE366" i="8"/>
  <c r="BD367" i="8"/>
  <c r="BE367" i="8"/>
  <c r="BD368" i="8"/>
  <c r="BE368" i="8"/>
  <c r="BD369" i="8"/>
  <c r="BE369" i="8"/>
  <c r="BD370" i="8"/>
  <c r="BE370" i="8"/>
  <c r="BD371" i="8"/>
  <c r="BE371" i="8"/>
  <c r="BD372" i="8"/>
  <c r="BE372" i="8"/>
  <c r="BD373" i="8"/>
  <c r="BE373" i="8"/>
  <c r="BD374" i="8"/>
  <c r="BE374" i="8"/>
  <c r="BD375" i="8"/>
  <c r="BE375" i="8"/>
  <c r="BD376" i="8"/>
  <c r="BE376" i="8"/>
  <c r="BD377" i="8"/>
  <c r="BE377" i="8"/>
  <c r="BD378" i="8"/>
  <c r="BE378" i="8"/>
  <c r="BD379" i="8"/>
  <c r="BE379" i="8"/>
  <c r="BD380" i="8"/>
  <c r="BE380" i="8"/>
  <c r="BD381" i="8"/>
  <c r="BE381" i="8"/>
  <c r="BD382" i="8"/>
  <c r="BE382" i="8"/>
  <c r="BD383" i="8"/>
  <c r="BE383" i="8"/>
  <c r="BD384" i="8"/>
  <c r="BE384" i="8"/>
  <c r="BD385" i="8"/>
  <c r="BE385" i="8"/>
  <c r="BD386" i="8"/>
  <c r="BE386" i="8"/>
  <c r="BD387" i="8"/>
  <c r="BE387" i="8"/>
  <c r="BD388" i="8"/>
  <c r="BE388" i="8"/>
  <c r="BD389" i="8"/>
  <c r="BE389" i="8"/>
  <c r="BD390" i="8"/>
  <c r="BE390" i="8"/>
  <c r="BD391" i="8"/>
  <c r="BE391" i="8"/>
  <c r="BD392" i="8"/>
  <c r="BE392" i="8"/>
  <c r="BD393" i="8"/>
  <c r="BE393" i="8"/>
  <c r="BD394" i="8"/>
  <c r="BE394" i="8"/>
  <c r="BD395" i="8"/>
  <c r="BE395" i="8"/>
  <c r="BD396" i="8"/>
  <c r="BE396" i="8"/>
  <c r="BD397" i="8"/>
  <c r="BE397" i="8"/>
  <c r="BD398" i="8"/>
  <c r="BE398" i="8"/>
  <c r="BD399" i="8"/>
  <c r="BE399" i="8"/>
  <c r="BD400" i="8"/>
  <c r="BE400" i="8"/>
  <c r="BD401" i="8"/>
  <c r="BE401" i="8"/>
  <c r="BD402" i="8"/>
  <c r="BE402" i="8"/>
  <c r="BD403" i="8"/>
  <c r="BE403" i="8"/>
  <c r="BD404" i="8"/>
  <c r="BE404" i="8"/>
  <c r="BD405" i="8"/>
  <c r="BE405" i="8"/>
  <c r="BD406" i="8"/>
  <c r="BE406" i="8"/>
  <c r="BD407" i="8"/>
  <c r="BE407" i="8"/>
  <c r="BD408" i="8"/>
  <c r="BE408" i="8"/>
  <c r="BD409" i="8"/>
  <c r="BE409" i="8"/>
  <c r="BD410" i="8"/>
  <c r="BE410" i="8"/>
  <c r="BD411" i="8"/>
  <c r="BE411" i="8"/>
  <c r="BD412" i="8"/>
  <c r="BE412" i="8"/>
  <c r="BD413" i="8"/>
  <c r="BE413" i="8"/>
  <c r="BD414" i="8"/>
  <c r="BE414" i="8"/>
  <c r="BD415" i="8"/>
  <c r="BE415" i="8"/>
  <c r="BD416" i="8"/>
  <c r="BE416" i="8"/>
  <c r="BD417" i="8"/>
  <c r="BE417" i="8"/>
  <c r="BD418" i="8"/>
  <c r="BE418" i="8"/>
  <c r="BD419" i="8"/>
  <c r="BE419" i="8"/>
  <c r="BD420" i="8"/>
  <c r="BE420" i="8"/>
  <c r="BD421" i="8"/>
  <c r="BE421" i="8"/>
  <c r="BD422" i="8"/>
  <c r="BE422" i="8"/>
  <c r="BD423" i="8"/>
  <c r="BE423" i="8"/>
  <c r="BD424" i="8"/>
  <c r="BE424" i="8"/>
  <c r="BD425" i="8"/>
  <c r="BE425" i="8"/>
  <c r="BD426" i="8"/>
  <c r="BE426" i="8"/>
  <c r="BD427" i="8"/>
  <c r="BE427" i="8"/>
  <c r="BD428" i="8"/>
  <c r="BE428" i="8"/>
  <c r="BD429" i="8"/>
  <c r="BE429" i="8"/>
  <c r="BD430" i="8"/>
  <c r="BE430" i="8"/>
  <c r="BD431" i="8"/>
  <c r="BE431" i="8"/>
  <c r="BD432" i="8"/>
  <c r="BE432" i="8"/>
  <c r="BD433" i="8"/>
  <c r="BE433" i="8"/>
  <c r="BD434" i="8"/>
  <c r="BE434" i="8"/>
  <c r="BD435" i="8"/>
  <c r="BE435" i="8"/>
  <c r="BD436" i="8"/>
  <c r="BE436" i="8"/>
  <c r="BD437" i="8"/>
  <c r="BE437" i="8"/>
  <c r="BD438" i="8"/>
  <c r="BE438" i="8"/>
  <c r="BD439" i="8"/>
  <c r="BE439" i="8"/>
  <c r="BD440" i="8"/>
  <c r="BE440" i="8"/>
  <c r="BD441" i="8"/>
  <c r="BE441" i="8"/>
  <c r="BD442" i="8"/>
  <c r="BE442" i="8"/>
  <c r="BD443" i="8"/>
  <c r="BE443" i="8"/>
  <c r="BD444" i="8"/>
  <c r="BE444" i="8"/>
  <c r="BD445" i="8"/>
  <c r="BE445" i="8"/>
  <c r="BD446" i="8"/>
  <c r="BE446" i="8"/>
  <c r="BD447" i="8"/>
  <c r="BE447" i="8"/>
  <c r="BD448" i="8"/>
  <c r="BE448" i="8"/>
  <c r="BD449" i="8"/>
  <c r="BE449" i="8"/>
  <c r="BD450" i="8"/>
  <c r="BE450" i="8"/>
  <c r="BD451" i="8"/>
  <c r="BE451" i="8"/>
  <c r="BD452" i="8"/>
  <c r="BE452" i="8"/>
  <c r="BD453" i="8"/>
  <c r="BE453" i="8"/>
  <c r="BD454" i="8"/>
  <c r="BE454" i="8"/>
  <c r="BD455" i="8"/>
  <c r="BE455" i="8"/>
  <c r="BD456" i="8"/>
  <c r="BE456" i="8"/>
  <c r="BD457" i="8"/>
  <c r="BE457" i="8"/>
  <c r="BD458" i="8"/>
  <c r="BE458" i="8"/>
  <c r="BD459" i="8"/>
  <c r="BE459" i="8"/>
  <c r="BD460" i="8"/>
  <c r="BE460" i="8"/>
  <c r="BD461" i="8"/>
  <c r="BE461" i="8"/>
  <c r="BD462" i="8"/>
  <c r="BE462" i="8"/>
  <c r="BD463" i="8"/>
  <c r="BE463" i="8"/>
  <c r="BD464" i="8"/>
  <c r="BE464" i="8"/>
  <c r="BD465" i="8"/>
  <c r="BE465" i="8"/>
  <c r="BD466" i="8"/>
  <c r="BE466" i="8"/>
  <c r="BD467" i="8"/>
  <c r="BE467" i="8"/>
  <c r="BD468" i="8"/>
  <c r="BE468" i="8"/>
  <c r="BD469" i="8"/>
  <c r="BE469" i="8"/>
  <c r="BD470" i="8"/>
  <c r="BE470" i="8"/>
  <c r="BD471" i="8"/>
  <c r="BE471" i="8"/>
  <c r="BD472" i="8"/>
  <c r="BE472" i="8"/>
  <c r="BD473" i="8"/>
  <c r="BE473" i="8"/>
  <c r="BD474" i="8"/>
  <c r="BE474" i="8"/>
  <c r="BD475" i="8"/>
  <c r="BE475" i="8"/>
  <c r="BD476" i="8"/>
  <c r="BE476" i="8"/>
  <c r="BD477" i="8"/>
  <c r="BE477" i="8"/>
  <c r="BD478" i="8"/>
  <c r="BE478" i="8"/>
  <c r="BD479" i="8"/>
  <c r="BE479" i="8"/>
  <c r="BD480" i="8"/>
  <c r="BE480" i="8"/>
  <c r="BD481" i="8"/>
  <c r="BE481" i="8"/>
  <c r="BD482" i="8"/>
  <c r="BE482" i="8"/>
  <c r="BD483" i="8"/>
  <c r="BE483" i="8"/>
  <c r="BD484" i="8"/>
  <c r="BE484" i="8"/>
  <c r="BD485" i="8"/>
  <c r="BE485" i="8"/>
  <c r="BD486" i="8"/>
  <c r="BE486" i="8"/>
  <c r="BD487" i="8"/>
  <c r="BE487" i="8"/>
  <c r="BD488" i="8"/>
  <c r="BE488" i="8"/>
  <c r="BD489" i="8"/>
  <c r="BE489" i="8"/>
  <c r="BD490" i="8"/>
  <c r="BE490" i="8"/>
  <c r="BD491" i="8"/>
  <c r="BE491" i="8"/>
  <c r="BD492" i="8"/>
  <c r="BE492" i="8"/>
  <c r="BD493" i="8"/>
  <c r="BE493" i="8"/>
  <c r="BD494" i="8"/>
  <c r="BE494" i="8"/>
  <c r="BD495" i="8"/>
  <c r="BE495" i="8"/>
  <c r="BD496" i="8"/>
  <c r="BE496" i="8"/>
  <c r="BD497" i="8"/>
  <c r="BE497" i="8"/>
  <c r="BD498" i="8"/>
  <c r="BE498" i="8"/>
  <c r="BD499" i="8"/>
  <c r="BE499" i="8"/>
  <c r="BD500" i="8"/>
  <c r="BE500" i="8"/>
  <c r="BD501" i="8"/>
  <c r="BE501" i="8"/>
  <c r="BD502" i="8"/>
  <c r="BE502" i="8"/>
  <c r="BD503" i="8"/>
  <c r="BE503" i="8"/>
  <c r="BD504" i="8"/>
  <c r="BE504" i="8"/>
  <c r="BD505" i="8"/>
  <c r="BE505" i="8"/>
  <c r="BD506" i="8"/>
  <c r="BE506" i="8"/>
  <c r="BD507" i="8"/>
  <c r="BE507" i="8"/>
  <c r="BD508" i="8"/>
  <c r="BE508" i="8"/>
  <c r="BD509" i="8"/>
  <c r="BE509" i="8"/>
  <c r="BD510" i="8"/>
  <c r="BE510" i="8"/>
  <c r="BD511" i="8"/>
  <c r="BE511" i="8"/>
  <c r="BD512" i="8"/>
  <c r="BE512" i="8"/>
  <c r="BD513" i="8"/>
  <c r="BE513" i="8"/>
  <c r="BD514" i="8"/>
  <c r="BE514" i="8"/>
  <c r="BD515" i="8"/>
  <c r="BE515" i="8"/>
  <c r="BD516" i="8"/>
  <c r="BE516" i="8"/>
  <c r="BD517" i="8"/>
  <c r="BE517" i="8"/>
  <c r="BD518" i="8"/>
  <c r="BE518" i="8"/>
  <c r="BD519" i="8"/>
  <c r="BE519" i="8"/>
  <c r="BD520" i="8"/>
  <c r="BE520" i="8"/>
  <c r="BD521" i="8"/>
  <c r="BE521" i="8"/>
  <c r="BD522" i="8"/>
  <c r="BE522" i="8"/>
  <c r="BD523" i="8"/>
  <c r="BE523" i="8"/>
  <c r="BD524" i="8"/>
  <c r="BE524" i="8"/>
  <c r="BD525" i="8"/>
  <c r="BE525" i="8"/>
  <c r="BD526" i="8"/>
  <c r="BE526" i="8"/>
  <c r="BD527" i="8"/>
  <c r="BE527" i="8"/>
  <c r="BD528" i="8"/>
  <c r="BE528" i="8"/>
  <c r="BD529" i="8"/>
  <c r="BE529" i="8"/>
  <c r="BD530" i="8"/>
  <c r="BE530" i="8"/>
  <c r="BD531" i="8"/>
  <c r="BE531" i="8"/>
  <c r="BD532" i="8"/>
  <c r="BE532" i="8"/>
  <c r="BD533" i="8"/>
  <c r="BE533" i="8"/>
  <c r="BD534" i="8"/>
  <c r="BE534" i="8"/>
  <c r="BD535" i="8"/>
  <c r="BE535" i="8"/>
  <c r="BD536" i="8"/>
  <c r="BE536" i="8"/>
  <c r="BD537" i="8"/>
  <c r="BE537" i="8"/>
  <c r="BD538" i="8"/>
  <c r="BE538" i="8"/>
  <c r="BD539" i="8"/>
  <c r="BE539" i="8"/>
  <c r="BD540" i="8"/>
  <c r="BE540" i="8"/>
  <c r="BD541" i="8"/>
  <c r="BE541" i="8"/>
  <c r="BD542" i="8"/>
  <c r="BE542" i="8"/>
  <c r="BD543" i="8"/>
  <c r="BE543" i="8"/>
  <c r="BD544" i="8"/>
  <c r="BE544" i="8"/>
  <c r="BD545" i="8"/>
  <c r="BE545" i="8"/>
  <c r="BD546" i="8"/>
  <c r="BE546" i="8"/>
  <c r="BD547" i="8"/>
  <c r="BE547" i="8"/>
  <c r="BD548" i="8"/>
  <c r="BE548" i="8"/>
  <c r="BD549" i="8"/>
  <c r="BE549" i="8"/>
  <c r="BD550" i="8"/>
  <c r="BE550" i="8"/>
  <c r="BD551" i="8"/>
  <c r="BE551" i="8"/>
  <c r="BD552" i="8"/>
  <c r="BE552" i="8"/>
  <c r="BD553" i="8"/>
  <c r="BE553" i="8"/>
  <c r="BD554" i="8"/>
  <c r="BE554" i="8"/>
  <c r="BD555" i="8"/>
  <c r="BE555" i="8"/>
  <c r="BD556" i="8"/>
  <c r="BE556" i="8"/>
  <c r="BD557" i="8"/>
  <c r="BE557" i="8"/>
  <c r="BD558" i="8"/>
  <c r="BE558" i="8"/>
  <c r="BD559" i="8"/>
  <c r="BE559" i="8"/>
  <c r="BD560" i="8"/>
  <c r="BE560" i="8"/>
  <c r="BD561" i="8"/>
  <c r="BE561" i="8"/>
  <c r="BD562" i="8"/>
  <c r="BE562" i="8"/>
  <c r="BD563" i="8"/>
  <c r="BE563" i="8"/>
  <c r="BD564" i="8"/>
  <c r="BE564" i="8"/>
  <c r="BD565" i="8"/>
  <c r="BE565" i="8"/>
  <c r="BD566" i="8"/>
  <c r="BE566" i="8"/>
  <c r="BD567" i="8"/>
  <c r="BE567" i="8"/>
  <c r="BD568" i="8"/>
  <c r="BE568" i="8"/>
  <c r="BD569" i="8"/>
  <c r="BE569" i="8"/>
  <c r="BD570" i="8"/>
  <c r="BE570" i="8"/>
  <c r="BD571" i="8"/>
  <c r="BE571" i="8"/>
  <c r="BD572" i="8"/>
  <c r="BE572" i="8"/>
  <c r="BD573" i="8"/>
  <c r="BE573" i="8"/>
  <c r="BD574" i="8"/>
  <c r="BE574" i="8"/>
  <c r="BD575" i="8"/>
  <c r="BE575" i="8"/>
  <c r="BD576" i="8"/>
  <c r="BE576" i="8"/>
  <c r="BD577" i="8"/>
  <c r="BE577" i="8"/>
  <c r="BD578" i="8"/>
  <c r="BE578" i="8"/>
  <c r="BD579" i="8"/>
  <c r="BE579" i="8"/>
  <c r="BD580" i="8"/>
  <c r="BE580" i="8"/>
  <c r="BD581" i="8"/>
  <c r="BE581" i="8"/>
  <c r="BD582" i="8"/>
  <c r="BE582" i="8"/>
  <c r="BD583" i="8"/>
  <c r="BE583" i="8"/>
  <c r="BD584" i="8"/>
  <c r="BE584" i="8"/>
  <c r="BD585" i="8"/>
  <c r="BE585" i="8"/>
  <c r="BD586" i="8"/>
  <c r="BE586" i="8"/>
  <c r="BD587" i="8"/>
  <c r="BE587" i="8"/>
  <c r="BD588" i="8"/>
  <c r="BE588" i="8"/>
  <c r="BD589" i="8"/>
  <c r="BE589" i="8"/>
  <c r="BD590" i="8"/>
  <c r="BE590" i="8"/>
  <c r="BD591" i="8"/>
  <c r="BE591" i="8"/>
  <c r="BD592" i="8"/>
  <c r="BE592" i="8"/>
  <c r="BD593" i="8"/>
  <c r="BE593" i="8"/>
  <c r="BD594" i="8"/>
  <c r="BE594" i="8"/>
  <c r="BD595" i="8"/>
  <c r="BE595" i="8"/>
  <c r="BD596" i="8"/>
  <c r="BE596" i="8"/>
  <c r="BD597" i="8"/>
  <c r="BE597" i="8"/>
  <c r="BD598" i="8"/>
  <c r="BE598" i="8"/>
  <c r="BD599" i="8"/>
  <c r="BE599" i="8"/>
  <c r="BD600" i="8"/>
  <c r="BE600" i="8"/>
  <c r="BD601" i="8"/>
  <c r="BE601" i="8"/>
  <c r="BD602" i="8"/>
  <c r="BE602" i="8"/>
  <c r="BD603" i="8"/>
  <c r="BE603" i="8"/>
  <c r="BD604" i="8"/>
  <c r="BE604" i="8"/>
  <c r="BD605" i="8"/>
  <c r="BE605" i="8"/>
  <c r="BD606" i="8"/>
  <c r="BE606" i="8"/>
  <c r="BD607" i="8"/>
  <c r="BE607" i="8"/>
  <c r="BD608" i="8"/>
  <c r="BE608" i="8"/>
  <c r="BD609" i="8"/>
  <c r="BE609" i="8"/>
  <c r="BD610" i="8"/>
  <c r="BE610" i="8"/>
  <c r="BD611" i="8"/>
  <c r="BE611" i="8"/>
  <c r="BD612" i="8"/>
  <c r="BE612" i="8"/>
  <c r="BD613" i="8"/>
  <c r="BE613" i="8"/>
  <c r="BD614" i="8"/>
  <c r="BE614" i="8"/>
  <c r="BD615" i="8"/>
  <c r="BE615" i="8"/>
  <c r="BD616" i="8"/>
  <c r="BE616" i="8"/>
  <c r="BD617" i="8"/>
  <c r="BE617" i="8"/>
  <c r="BD618" i="8"/>
  <c r="BE618" i="8"/>
  <c r="BD619" i="8"/>
  <c r="BE619" i="8"/>
  <c r="BD620" i="8"/>
  <c r="BE620" i="8"/>
  <c r="BD621" i="8"/>
  <c r="BE621" i="8"/>
  <c r="BD622" i="8"/>
  <c r="BE622" i="8"/>
  <c r="BD623" i="8"/>
  <c r="BE623" i="8"/>
  <c r="BD624" i="8"/>
  <c r="BE624" i="8"/>
  <c r="BD625" i="8"/>
  <c r="BE625" i="8"/>
  <c r="BD626" i="8"/>
  <c r="BE626" i="8"/>
  <c r="BD627" i="8"/>
  <c r="BE627" i="8"/>
  <c r="BD628" i="8"/>
  <c r="BE628" i="8"/>
  <c r="BD629" i="8"/>
  <c r="BE629" i="8"/>
  <c r="BD630" i="8"/>
  <c r="BE630" i="8"/>
  <c r="BD631" i="8"/>
  <c r="BE631" i="8"/>
  <c r="BD632" i="8"/>
  <c r="BE632" i="8"/>
  <c r="BD633" i="8"/>
  <c r="BE633" i="8"/>
  <c r="BD634" i="8"/>
  <c r="BE634" i="8"/>
  <c r="BD635" i="8"/>
  <c r="BE635" i="8"/>
  <c r="BD636" i="8"/>
  <c r="BE636" i="8"/>
  <c r="BD637" i="8"/>
  <c r="BE637" i="8"/>
  <c r="BD638" i="8"/>
  <c r="BE638" i="8"/>
  <c r="BD639" i="8"/>
  <c r="BE639" i="8"/>
  <c r="BD640" i="8"/>
  <c r="BE640" i="8"/>
  <c r="BD641" i="8"/>
  <c r="BE641" i="8"/>
  <c r="BD642" i="8"/>
  <c r="BE642" i="8"/>
  <c r="BD643" i="8"/>
  <c r="BE643" i="8"/>
  <c r="BD644" i="8"/>
  <c r="BE644" i="8"/>
  <c r="BD645" i="8"/>
  <c r="BE645" i="8"/>
  <c r="BD646" i="8"/>
  <c r="BE646" i="8"/>
  <c r="BD647" i="8"/>
  <c r="BE647" i="8"/>
  <c r="BD648" i="8"/>
  <c r="BE648" i="8"/>
  <c r="BD649" i="8"/>
  <c r="BE649" i="8"/>
  <c r="BD650" i="8"/>
  <c r="BE650" i="8"/>
  <c r="BD651" i="8"/>
  <c r="BE651" i="8"/>
  <c r="BD652" i="8"/>
  <c r="BE652" i="8"/>
  <c r="BD653" i="8"/>
  <c r="BE653" i="8"/>
  <c r="BD654" i="8"/>
  <c r="BE654" i="8"/>
  <c r="BD655" i="8"/>
  <c r="BE655" i="8"/>
  <c r="BD656" i="8"/>
  <c r="BE656" i="8"/>
  <c r="BD657" i="8"/>
  <c r="BE657" i="8"/>
  <c r="BD658" i="8"/>
  <c r="BE658" i="8"/>
  <c r="BD659" i="8"/>
  <c r="BE659" i="8"/>
  <c r="BD660" i="8"/>
  <c r="BE660" i="8"/>
  <c r="BD661" i="8"/>
  <c r="BE661" i="8"/>
  <c r="BD662" i="8"/>
  <c r="BE662" i="8"/>
  <c r="BD663" i="8"/>
  <c r="BE663" i="8"/>
  <c r="BD664" i="8"/>
  <c r="BE664" i="8"/>
  <c r="BD665" i="8"/>
  <c r="BE665" i="8"/>
  <c r="BD666" i="8"/>
  <c r="BE666" i="8"/>
  <c r="BD667" i="8"/>
  <c r="BE667" i="8"/>
  <c r="BD668" i="8"/>
  <c r="BE668" i="8"/>
  <c r="BD669" i="8"/>
  <c r="BE669" i="8"/>
  <c r="BD670" i="8"/>
  <c r="BE670" i="8"/>
  <c r="BD671" i="8"/>
  <c r="BE671" i="8"/>
  <c r="BD672" i="8"/>
  <c r="BE672" i="8"/>
  <c r="BD673" i="8"/>
  <c r="BE673" i="8"/>
  <c r="BD674" i="8"/>
  <c r="BE674" i="8"/>
  <c r="BD675" i="8"/>
  <c r="BE675" i="8"/>
  <c r="BD676" i="8"/>
  <c r="BE676" i="8"/>
  <c r="BD677" i="8"/>
  <c r="BE677" i="8"/>
  <c r="BD678" i="8"/>
  <c r="BE678" i="8"/>
  <c r="BD679" i="8"/>
  <c r="BE679" i="8"/>
  <c r="BD680" i="8"/>
  <c r="BE680" i="8"/>
  <c r="BD681" i="8"/>
  <c r="BE681" i="8"/>
  <c r="BD682" i="8"/>
  <c r="BE682" i="8"/>
  <c r="BD683" i="8"/>
  <c r="BE683" i="8"/>
  <c r="BD684" i="8"/>
  <c r="BE684" i="8"/>
  <c r="BD685" i="8"/>
  <c r="BE685" i="8"/>
  <c r="BD686" i="8"/>
  <c r="BE686" i="8"/>
  <c r="BD687" i="8"/>
  <c r="BE687" i="8"/>
  <c r="BD688" i="8"/>
  <c r="BE688" i="8"/>
  <c r="BD689" i="8"/>
  <c r="BE689" i="8"/>
  <c r="BD690" i="8"/>
  <c r="BE690" i="8"/>
  <c r="BD691" i="8"/>
  <c r="BE691" i="8"/>
  <c r="BD692" i="8"/>
  <c r="BE692" i="8"/>
  <c r="BD693" i="8"/>
  <c r="BE693" i="8"/>
  <c r="BD694" i="8"/>
  <c r="BE694" i="8"/>
  <c r="BD695" i="8"/>
  <c r="BE695" i="8"/>
  <c r="BD696" i="8"/>
  <c r="BE696" i="8"/>
  <c r="BD697" i="8"/>
  <c r="BE697" i="8"/>
  <c r="BD698" i="8"/>
  <c r="BE698" i="8"/>
  <c r="BD699" i="8"/>
  <c r="BE699" i="8"/>
  <c r="BD700" i="8"/>
  <c r="BE700" i="8"/>
  <c r="BD701" i="8"/>
  <c r="BE701" i="8"/>
  <c r="BD702" i="8"/>
  <c r="BE702" i="8"/>
  <c r="BD703" i="8"/>
  <c r="BE703" i="8"/>
  <c r="BD704" i="8"/>
  <c r="BE704" i="8"/>
  <c r="BD705" i="8"/>
  <c r="BE705" i="8"/>
  <c r="BD706" i="8"/>
  <c r="BE706" i="8"/>
  <c r="BD707" i="8"/>
  <c r="BE707" i="8"/>
  <c r="BD708" i="8"/>
  <c r="BE708" i="8"/>
  <c r="BD709" i="8"/>
  <c r="BE709" i="8"/>
  <c r="BD710" i="8"/>
  <c r="BE710" i="8"/>
  <c r="BD711" i="8"/>
  <c r="BE711" i="8"/>
  <c r="BD712" i="8"/>
  <c r="BE712" i="8"/>
  <c r="BD713" i="8"/>
  <c r="BE713" i="8"/>
  <c r="BD714" i="8"/>
  <c r="BE714" i="8"/>
  <c r="BD715" i="8"/>
  <c r="BE715" i="8"/>
  <c r="BD716" i="8"/>
  <c r="BE716" i="8"/>
  <c r="BD717" i="8"/>
  <c r="BE717" i="8"/>
  <c r="BD718" i="8"/>
  <c r="BE718" i="8"/>
  <c r="BD719" i="8"/>
  <c r="BE719" i="8"/>
  <c r="BD720" i="8"/>
  <c r="BE720" i="8"/>
  <c r="BD721" i="8"/>
  <c r="BE721" i="8"/>
  <c r="BD722" i="8"/>
  <c r="BE722" i="8"/>
  <c r="BD723" i="8"/>
  <c r="BE723" i="8"/>
  <c r="BD724" i="8"/>
  <c r="BE724" i="8"/>
  <c r="BD725" i="8"/>
  <c r="BE725" i="8"/>
  <c r="BD726" i="8"/>
  <c r="BE726" i="8"/>
  <c r="BD727" i="8"/>
  <c r="BE727" i="8"/>
  <c r="BD728" i="8"/>
  <c r="BE728" i="8"/>
  <c r="BD729" i="8"/>
  <c r="BE729" i="8"/>
  <c r="BD730" i="8"/>
  <c r="BE730" i="8"/>
  <c r="BD731" i="8"/>
  <c r="BE731" i="8"/>
  <c r="BD732" i="8"/>
  <c r="BE732" i="8"/>
  <c r="BD733" i="8"/>
  <c r="BE733" i="8"/>
  <c r="BD734" i="8"/>
  <c r="BE734" i="8"/>
  <c r="BD735" i="8"/>
  <c r="BE735" i="8"/>
  <c r="BD736" i="8"/>
  <c r="BE736" i="8"/>
  <c r="BD737" i="8"/>
  <c r="BE737" i="8"/>
  <c r="BD738" i="8"/>
  <c r="BE738" i="8"/>
  <c r="BD739" i="8"/>
  <c r="BE739" i="8"/>
  <c r="BD740" i="8"/>
  <c r="BE740" i="8"/>
  <c r="BD741" i="8"/>
  <c r="BE741" i="8"/>
  <c r="BD742" i="8"/>
  <c r="BE742" i="8"/>
  <c r="BD743" i="8"/>
  <c r="BE743" i="8"/>
  <c r="BD744" i="8"/>
  <c r="BE744" i="8"/>
  <c r="BD745" i="8"/>
  <c r="BE745" i="8"/>
  <c r="BD746" i="8"/>
  <c r="BE746" i="8"/>
  <c r="BD747" i="8"/>
  <c r="BE747" i="8"/>
  <c r="BD748" i="8"/>
  <c r="BE748" i="8"/>
  <c r="BD749" i="8"/>
  <c r="BE749" i="8"/>
  <c r="BD750" i="8"/>
  <c r="BE750" i="8"/>
  <c r="BD751" i="8"/>
  <c r="BE751" i="8"/>
  <c r="BD752" i="8"/>
  <c r="BE752" i="8"/>
  <c r="BD753" i="8"/>
  <c r="BE753" i="8"/>
  <c r="BD754" i="8"/>
  <c r="BE754" i="8"/>
  <c r="BD755" i="8"/>
  <c r="BE755" i="8"/>
  <c r="BD756" i="8"/>
  <c r="BE756" i="8"/>
  <c r="BD757" i="8"/>
  <c r="BE757" i="8"/>
  <c r="BD758" i="8"/>
  <c r="BE758" i="8"/>
  <c r="BD759" i="8"/>
  <c r="BE759" i="8"/>
  <c r="BD760" i="8"/>
  <c r="BE760" i="8"/>
  <c r="BD761" i="8"/>
  <c r="BE761" i="8"/>
  <c r="BD762" i="8"/>
  <c r="BE762" i="8"/>
  <c r="BD763" i="8"/>
  <c r="BE763" i="8"/>
  <c r="BD764" i="8"/>
  <c r="BE764" i="8"/>
  <c r="BD765" i="8"/>
  <c r="BE765" i="8"/>
  <c r="BD766" i="8"/>
  <c r="BE766" i="8"/>
  <c r="BD767" i="8"/>
  <c r="BE767" i="8"/>
  <c r="BD768" i="8"/>
  <c r="BE768" i="8"/>
  <c r="BD769" i="8"/>
  <c r="BE769" i="8"/>
  <c r="BD770" i="8"/>
  <c r="BE770" i="8"/>
  <c r="BD771" i="8"/>
  <c r="BE771" i="8"/>
  <c r="BD772" i="8"/>
  <c r="BE772" i="8"/>
  <c r="BD773" i="8"/>
  <c r="BE773" i="8"/>
  <c r="BD774" i="8"/>
  <c r="BE774" i="8"/>
  <c r="BD775" i="8"/>
  <c r="BE775" i="8"/>
  <c r="BD776" i="8"/>
  <c r="BE776" i="8"/>
  <c r="BD777" i="8"/>
  <c r="BE777" i="8"/>
  <c r="BD778" i="8"/>
  <c r="BE778" i="8"/>
  <c r="BD779" i="8"/>
  <c r="BE779" i="8"/>
  <c r="BD780" i="8"/>
  <c r="BE780" i="8"/>
  <c r="BD781" i="8"/>
  <c r="BE781" i="8"/>
  <c r="BD782" i="8"/>
  <c r="BE782" i="8"/>
  <c r="BD783" i="8"/>
  <c r="BE783" i="8"/>
  <c r="BD784" i="8"/>
  <c r="BE784" i="8"/>
  <c r="BD785" i="8"/>
  <c r="BE785" i="8"/>
  <c r="BD786" i="8"/>
  <c r="BE786" i="8"/>
  <c r="BD787" i="8"/>
  <c r="BE787" i="8"/>
  <c r="BD788" i="8"/>
  <c r="BE788" i="8"/>
  <c r="BD789" i="8"/>
  <c r="BE789" i="8"/>
  <c r="BD790" i="8"/>
  <c r="BE790" i="8"/>
  <c r="BD791" i="8"/>
  <c r="BE791" i="8"/>
  <c r="BD792" i="8"/>
  <c r="BE792" i="8"/>
  <c r="BD793" i="8"/>
  <c r="BE793" i="8"/>
  <c r="BD794" i="8"/>
  <c r="BE794" i="8"/>
  <c r="BD795" i="8"/>
  <c r="BE795" i="8"/>
  <c r="BD796" i="8"/>
  <c r="BE796" i="8"/>
  <c r="BD797" i="8"/>
  <c r="BE797" i="8"/>
  <c r="BD798" i="8"/>
  <c r="BE798" i="8"/>
  <c r="BD799" i="8"/>
  <c r="BE799" i="8"/>
  <c r="BD800" i="8"/>
  <c r="BE800" i="8"/>
  <c r="BD801" i="8"/>
  <c r="BE801" i="8"/>
  <c r="BD802" i="8"/>
  <c r="BE802" i="8"/>
  <c r="BD803" i="8"/>
  <c r="BE803" i="8"/>
  <c r="BD804" i="8"/>
  <c r="BE804" i="8"/>
  <c r="BD805" i="8"/>
  <c r="BE805" i="8"/>
  <c r="BD806" i="8"/>
  <c r="BE806" i="8"/>
  <c r="BD807" i="8"/>
  <c r="BE807" i="8"/>
  <c r="BD808" i="8"/>
  <c r="BE808" i="8"/>
  <c r="BD809" i="8"/>
  <c r="BE809" i="8"/>
  <c r="BD810" i="8"/>
  <c r="BE810" i="8"/>
  <c r="BD811" i="8"/>
  <c r="BE811" i="8"/>
  <c r="BD812" i="8"/>
  <c r="BE812" i="8"/>
  <c r="BD813" i="8"/>
  <c r="BE813" i="8"/>
  <c r="BD814" i="8"/>
  <c r="BE814" i="8"/>
  <c r="BD815" i="8"/>
  <c r="BE815" i="8"/>
  <c r="BD816" i="8"/>
  <c r="BE816" i="8"/>
  <c r="BD817" i="8"/>
  <c r="BE817" i="8"/>
  <c r="BD818" i="8"/>
  <c r="BE818" i="8"/>
  <c r="BD819" i="8"/>
  <c r="BE819" i="8"/>
  <c r="BD820" i="8"/>
  <c r="BE820" i="8"/>
  <c r="BD821" i="8"/>
  <c r="BE821" i="8"/>
  <c r="BD822" i="8"/>
  <c r="BE822" i="8"/>
  <c r="BD823" i="8"/>
  <c r="BE823" i="8"/>
  <c r="BD824" i="8"/>
  <c r="BE824" i="8"/>
  <c r="BD825" i="8"/>
  <c r="BE825" i="8"/>
  <c r="BD826" i="8"/>
  <c r="BE826" i="8"/>
  <c r="BD827" i="8"/>
  <c r="BE827" i="8"/>
  <c r="BD828" i="8"/>
  <c r="BE828" i="8"/>
  <c r="BD829" i="8"/>
  <c r="BE829" i="8"/>
  <c r="BD830" i="8"/>
  <c r="BE830" i="8"/>
  <c r="BD831" i="8"/>
  <c r="BE831" i="8"/>
  <c r="BD832" i="8"/>
  <c r="BE832" i="8"/>
  <c r="BD833" i="8"/>
  <c r="BE833" i="8"/>
  <c r="BD834" i="8"/>
  <c r="BE834" i="8"/>
  <c r="BD835" i="8"/>
  <c r="BE835" i="8"/>
  <c r="BD836" i="8"/>
  <c r="BE836" i="8"/>
  <c r="BD837" i="8"/>
  <c r="BE837" i="8"/>
  <c r="BD838" i="8"/>
  <c r="BE838" i="8"/>
  <c r="BD839" i="8"/>
  <c r="BE839" i="8"/>
  <c r="BD840" i="8"/>
  <c r="BE840" i="8"/>
  <c r="BD841" i="8"/>
  <c r="BE841" i="8"/>
  <c r="BD842" i="8"/>
  <c r="BE842" i="8"/>
  <c r="BD843" i="8"/>
  <c r="BE843" i="8"/>
  <c r="BD844" i="8"/>
  <c r="BE844" i="8"/>
  <c r="BD845" i="8"/>
  <c r="BE845" i="8"/>
  <c r="BD846" i="8"/>
  <c r="BE846" i="8"/>
  <c r="BD847" i="8"/>
  <c r="BE847" i="8"/>
  <c r="BD848" i="8"/>
  <c r="BE848" i="8"/>
  <c r="BD849" i="8"/>
  <c r="BE849" i="8"/>
  <c r="BD850" i="8"/>
  <c r="BE850" i="8"/>
  <c r="BD851" i="8"/>
  <c r="BE851" i="8"/>
  <c r="BD852" i="8"/>
  <c r="BE852" i="8"/>
  <c r="BD853" i="8"/>
  <c r="BE853" i="8"/>
  <c r="BD854" i="8"/>
  <c r="BE854" i="8"/>
  <c r="BD855" i="8"/>
  <c r="BE855" i="8"/>
  <c r="BD856" i="8"/>
  <c r="BE856" i="8"/>
  <c r="BD857" i="8"/>
  <c r="BE857" i="8"/>
  <c r="BD858" i="8"/>
  <c r="BE858" i="8"/>
  <c r="BD859" i="8"/>
  <c r="BE859" i="8"/>
  <c r="BD860" i="8"/>
  <c r="BE860" i="8"/>
  <c r="BD861" i="8"/>
  <c r="BE861" i="8"/>
  <c r="BD862" i="8"/>
  <c r="BE862" i="8"/>
  <c r="BD863" i="8"/>
  <c r="BE863" i="8"/>
  <c r="BD864" i="8"/>
  <c r="BE864" i="8"/>
  <c r="BD865" i="8"/>
  <c r="BE865" i="8"/>
  <c r="BD866" i="8"/>
  <c r="BE866" i="8"/>
  <c r="BD867" i="8"/>
  <c r="BE867" i="8"/>
  <c r="BD868" i="8"/>
  <c r="BE868" i="8"/>
  <c r="BD869" i="8"/>
  <c r="BE869" i="8"/>
  <c r="BD870" i="8"/>
  <c r="BE870" i="8"/>
  <c r="BD871" i="8"/>
  <c r="BE871" i="8"/>
  <c r="BD872" i="8"/>
  <c r="BE872" i="8"/>
  <c r="BD873" i="8"/>
  <c r="BE873" i="8"/>
  <c r="BD874" i="8"/>
  <c r="BE874" i="8"/>
  <c r="BD875" i="8"/>
  <c r="BE875" i="8"/>
  <c r="BD876" i="8"/>
  <c r="BE876" i="8"/>
  <c r="BD877" i="8"/>
  <c r="BE877" i="8"/>
  <c r="BD878" i="8"/>
  <c r="BE878" i="8"/>
  <c r="BD879" i="8"/>
  <c r="BE879" i="8"/>
  <c r="BD880" i="8"/>
  <c r="BE880" i="8"/>
  <c r="BD881" i="8"/>
  <c r="BE881" i="8"/>
  <c r="BD882" i="8"/>
  <c r="BE882" i="8"/>
  <c r="BD883" i="8"/>
  <c r="BE883" i="8"/>
  <c r="BD884" i="8"/>
  <c r="BE884" i="8"/>
  <c r="BD885" i="8"/>
  <c r="BE885" i="8"/>
  <c r="BD886" i="8"/>
  <c r="BE886" i="8"/>
  <c r="BD887" i="8"/>
  <c r="BE887" i="8"/>
  <c r="BD888" i="8"/>
  <c r="BE888" i="8"/>
  <c r="BD889" i="8"/>
  <c r="BE889" i="8"/>
  <c r="BD890" i="8"/>
  <c r="BE890" i="8"/>
  <c r="BD891" i="8"/>
  <c r="BE891" i="8"/>
  <c r="BD892" i="8"/>
  <c r="BE892" i="8"/>
  <c r="BD893" i="8"/>
  <c r="BE893" i="8"/>
  <c r="BD894" i="8"/>
  <c r="BE894" i="8"/>
  <c r="BD895" i="8"/>
  <c r="BE895" i="8"/>
  <c r="BD896" i="8"/>
  <c r="BE896" i="8"/>
  <c r="BD897" i="8"/>
  <c r="BE897" i="8"/>
  <c r="BD898" i="8"/>
  <c r="BE898" i="8"/>
  <c r="BD899" i="8"/>
  <c r="BE899" i="8"/>
  <c r="BD900" i="8"/>
  <c r="BE900" i="8"/>
  <c r="BD901" i="8"/>
  <c r="BE901" i="8"/>
  <c r="BD902" i="8"/>
  <c r="BE902" i="8"/>
  <c r="BD903" i="8"/>
  <c r="BE903" i="8"/>
  <c r="BD904" i="8"/>
  <c r="BE904" i="8"/>
  <c r="BD905" i="8"/>
  <c r="BE905" i="8"/>
  <c r="BD906" i="8"/>
  <c r="BE906" i="8"/>
  <c r="BD907" i="8"/>
  <c r="BE907" i="8"/>
  <c r="BD908" i="8"/>
  <c r="BE908" i="8"/>
  <c r="BD909" i="8"/>
  <c r="BE909" i="8"/>
  <c r="BD910" i="8"/>
  <c r="BE910" i="8"/>
  <c r="BD911" i="8"/>
  <c r="BE911" i="8"/>
  <c r="BD912" i="8"/>
  <c r="BE912" i="8"/>
  <c r="BD913" i="8"/>
  <c r="BE913" i="8"/>
  <c r="BD914" i="8"/>
  <c r="BE914" i="8"/>
  <c r="BD915" i="8"/>
  <c r="BE915" i="8"/>
  <c r="BD916" i="8"/>
  <c r="BE916" i="8"/>
  <c r="BD917" i="8"/>
  <c r="BE917" i="8"/>
  <c r="BD918" i="8"/>
  <c r="BE918" i="8"/>
  <c r="BD919" i="8"/>
  <c r="BE919" i="8"/>
  <c r="BD920" i="8"/>
  <c r="BE920" i="8"/>
  <c r="BD921" i="8"/>
  <c r="BE921" i="8"/>
  <c r="BD922" i="8"/>
  <c r="BE922" i="8"/>
  <c r="BD923" i="8"/>
  <c r="BE923" i="8"/>
  <c r="BD924" i="8"/>
  <c r="BE924" i="8"/>
  <c r="BD925" i="8"/>
  <c r="BE925" i="8"/>
  <c r="BD926" i="8"/>
  <c r="BE926" i="8"/>
  <c r="BD927" i="8"/>
  <c r="BE927" i="8"/>
  <c r="BD928" i="8"/>
  <c r="BE928" i="8"/>
  <c r="BD929" i="8"/>
  <c r="BE929" i="8"/>
  <c r="BD930" i="8"/>
  <c r="BE930" i="8"/>
  <c r="BD931" i="8"/>
  <c r="BE931" i="8"/>
  <c r="BD932" i="8"/>
  <c r="BE932" i="8"/>
  <c r="BD933" i="8"/>
  <c r="BE933" i="8"/>
  <c r="BD934" i="8"/>
  <c r="BE934" i="8"/>
  <c r="BD935" i="8"/>
  <c r="BE935" i="8"/>
  <c r="BD936" i="8"/>
  <c r="BE936" i="8"/>
  <c r="BD937" i="8"/>
  <c r="BE937" i="8"/>
  <c r="BD938" i="8"/>
  <c r="BE938" i="8"/>
  <c r="BD939" i="8"/>
  <c r="BE939" i="8"/>
  <c r="BD940" i="8"/>
  <c r="BE940" i="8"/>
  <c r="BD941" i="8"/>
  <c r="BE941" i="8"/>
  <c r="BD942" i="8"/>
  <c r="BE942" i="8"/>
  <c r="BD943" i="8"/>
  <c r="BE943" i="8"/>
  <c r="BD944" i="8"/>
  <c r="BE944" i="8"/>
  <c r="BD945" i="8"/>
  <c r="BE945" i="8"/>
  <c r="BD946" i="8"/>
  <c r="BE946" i="8"/>
  <c r="BD947" i="8"/>
  <c r="BE947" i="8"/>
  <c r="BD948" i="8"/>
  <c r="BE948" i="8"/>
  <c r="BD949" i="8"/>
  <c r="BE949" i="8"/>
  <c r="BD950" i="8"/>
  <c r="BE950" i="8"/>
  <c r="BD951" i="8"/>
  <c r="BE951" i="8"/>
  <c r="BD952" i="8"/>
  <c r="BE952" i="8"/>
  <c r="BD953" i="8"/>
  <c r="BE953" i="8"/>
  <c r="BD954" i="8"/>
  <c r="BE954" i="8"/>
  <c r="BD955" i="8"/>
  <c r="BE955" i="8"/>
  <c r="BD956" i="8"/>
  <c r="BE956" i="8"/>
  <c r="BD957" i="8"/>
  <c r="BE957" i="8"/>
  <c r="BD958" i="8"/>
  <c r="BE958" i="8"/>
  <c r="BD959" i="8"/>
  <c r="BE959" i="8"/>
  <c r="BD960" i="8"/>
  <c r="BE960" i="8"/>
  <c r="BD961" i="8"/>
  <c r="BE961" i="8"/>
  <c r="BD962" i="8"/>
  <c r="BE962" i="8"/>
  <c r="BD963" i="8"/>
  <c r="BE963" i="8"/>
  <c r="BD964" i="8"/>
  <c r="BE964" i="8"/>
  <c r="BD965" i="8"/>
  <c r="BE965" i="8"/>
  <c r="BD966" i="8"/>
  <c r="BE966" i="8"/>
  <c r="BD967" i="8"/>
  <c r="BE967" i="8"/>
  <c r="BD968" i="8"/>
  <c r="BE968" i="8"/>
  <c r="BD969" i="8"/>
  <c r="BE969" i="8"/>
  <c r="BD970" i="8"/>
  <c r="BE970" i="8"/>
  <c r="BD971" i="8"/>
  <c r="BE971" i="8"/>
  <c r="BD972" i="8"/>
  <c r="BE972" i="8"/>
  <c r="BD973" i="8"/>
  <c r="BE973" i="8"/>
  <c r="BD974" i="8"/>
  <c r="BE974" i="8"/>
  <c r="BD975" i="8"/>
  <c r="BE975" i="8"/>
  <c r="BD976" i="8"/>
  <c r="BE976" i="8"/>
  <c r="BD977" i="8"/>
  <c r="BE977" i="8"/>
  <c r="BD978" i="8"/>
  <c r="BE978" i="8"/>
  <c r="BD979" i="8"/>
  <c r="BE979" i="8"/>
  <c r="BD980" i="8"/>
  <c r="BE980" i="8"/>
  <c r="BD981" i="8"/>
  <c r="BE981" i="8"/>
  <c r="BD982" i="8"/>
  <c r="BE982" i="8"/>
  <c r="BD983" i="8"/>
  <c r="BE983" i="8"/>
  <c r="BD984" i="8"/>
  <c r="BE984" i="8"/>
  <c r="BD985" i="8"/>
  <c r="BE985" i="8"/>
  <c r="BD986" i="8"/>
  <c r="BE986" i="8"/>
  <c r="BD987" i="8"/>
  <c r="BE987" i="8"/>
  <c r="BD988" i="8"/>
  <c r="BE988" i="8"/>
  <c r="BD989" i="8"/>
  <c r="BE989" i="8"/>
  <c r="BD990" i="8"/>
  <c r="BE990" i="8"/>
  <c r="BD991" i="8"/>
  <c r="BE991" i="8"/>
  <c r="BD992" i="8"/>
  <c r="BE992" i="8"/>
  <c r="BD993" i="8"/>
  <c r="BE993" i="8"/>
  <c r="BD994" i="8"/>
  <c r="BE994" i="8"/>
  <c r="BD995" i="8"/>
  <c r="BE995" i="8"/>
  <c r="BD996" i="8"/>
  <c r="BE996" i="8"/>
  <c r="BD997" i="8"/>
  <c r="BE997" i="8"/>
  <c r="BD998" i="8"/>
  <c r="BE998" i="8"/>
  <c r="BD999" i="8"/>
  <c r="BE999" i="8"/>
  <c r="BD1000" i="8"/>
  <c r="BE1000" i="8"/>
  <c r="BD1001" i="8"/>
  <c r="BE1001" i="8"/>
  <c r="BD1002" i="8"/>
  <c r="BE1002" i="8"/>
  <c r="BD1003" i="8"/>
  <c r="BE1003" i="8"/>
  <c r="BD1004" i="8"/>
  <c r="BE1004" i="8"/>
  <c r="BD1005" i="8"/>
  <c r="BE1005" i="8"/>
  <c r="BD1006" i="8"/>
  <c r="BE1006" i="8"/>
  <c r="BD1007" i="8"/>
  <c r="BE1007" i="8"/>
  <c r="BD1008" i="8"/>
  <c r="BE1008" i="8"/>
  <c r="BD1009" i="8"/>
  <c r="BE1009" i="8"/>
  <c r="BD1010" i="8"/>
  <c r="BE1010" i="8"/>
  <c r="BD1011" i="8"/>
  <c r="BE1011" i="8"/>
  <c r="BD1012" i="8"/>
  <c r="BE1012" i="8"/>
  <c r="BD1013" i="8"/>
  <c r="BE1013" i="8"/>
  <c r="BD1014" i="8"/>
  <c r="BE1014" i="8"/>
  <c r="BD1015" i="8"/>
  <c r="BE1015" i="8"/>
  <c r="BD1016" i="8"/>
  <c r="BE1016" i="8"/>
  <c r="BD1017" i="8"/>
  <c r="BE1017" i="8"/>
  <c r="BD1018" i="8"/>
  <c r="BE1018" i="8"/>
  <c r="BD1019" i="8"/>
  <c r="BE1019" i="8"/>
  <c r="BD1020" i="8"/>
  <c r="BE1020" i="8"/>
  <c r="BD1021" i="8"/>
  <c r="BE1021" i="8"/>
  <c r="BD1022" i="8"/>
  <c r="BE1022" i="8"/>
  <c r="BD1023" i="8"/>
  <c r="BE1023" i="8"/>
  <c r="BD1024" i="8"/>
  <c r="BE1024" i="8"/>
  <c r="BD1025" i="8"/>
  <c r="BE1025" i="8"/>
  <c r="BD1026" i="8"/>
  <c r="BE1026" i="8"/>
  <c r="BD1027" i="8"/>
  <c r="BE1027" i="8"/>
  <c r="BD1028" i="8"/>
  <c r="BE1028" i="8"/>
  <c r="BD1029" i="8"/>
  <c r="BE1029" i="8"/>
  <c r="BD1030" i="8"/>
  <c r="BE1030" i="8"/>
  <c r="BD1031" i="8"/>
  <c r="BE1031" i="8"/>
  <c r="BD1032" i="8"/>
  <c r="BE1032" i="8"/>
  <c r="BD1033" i="8"/>
  <c r="BE1033" i="8"/>
  <c r="BD1034" i="8"/>
  <c r="BE1034" i="8"/>
  <c r="BD1035" i="8"/>
  <c r="BE1035" i="8"/>
  <c r="BD1036" i="8"/>
  <c r="BE1036" i="8"/>
  <c r="BD1037" i="8"/>
  <c r="BE1037" i="8"/>
  <c r="BD1038" i="8"/>
  <c r="BE1038" i="8"/>
  <c r="BD1039" i="8"/>
  <c r="BE1039" i="8"/>
  <c r="BD1040" i="8"/>
  <c r="BE1040" i="8"/>
  <c r="BD1041" i="8"/>
  <c r="BE1041" i="8"/>
  <c r="BD1042" i="8"/>
  <c r="BE1042" i="8"/>
  <c r="BD1043" i="8"/>
  <c r="BE1043" i="8"/>
  <c r="BD1044" i="8"/>
  <c r="BE1044" i="8"/>
  <c r="BD1045" i="8"/>
  <c r="BE1045" i="8"/>
  <c r="BD1046" i="8"/>
  <c r="BE1046" i="8"/>
  <c r="BD1047" i="8"/>
  <c r="BE1047" i="8"/>
  <c r="BD1048" i="8"/>
  <c r="BE1048" i="8"/>
  <c r="BD1049" i="8"/>
  <c r="BE1049" i="8"/>
  <c r="BD1050" i="8"/>
  <c r="BE1050" i="8"/>
  <c r="BD1051" i="8"/>
  <c r="BE1051" i="8"/>
  <c r="BD1052" i="8"/>
  <c r="BE1052" i="8"/>
  <c r="BD1053" i="8"/>
  <c r="BE1053" i="8"/>
  <c r="BD1054" i="8"/>
  <c r="BE1054" i="8"/>
  <c r="BD1055" i="8"/>
  <c r="BE1055" i="8"/>
  <c r="BD1056" i="8"/>
  <c r="BE1056" i="8"/>
  <c r="BD1057" i="8"/>
  <c r="BE1057" i="8"/>
  <c r="BD1058" i="8"/>
  <c r="BE1058" i="8"/>
  <c r="BD1059" i="8"/>
  <c r="BE1059" i="8"/>
  <c r="BD1060" i="8"/>
  <c r="BE1060" i="8"/>
  <c r="BD1061" i="8"/>
  <c r="BE1061" i="8"/>
  <c r="BD1062" i="8"/>
  <c r="BE1062" i="8"/>
  <c r="BD1063" i="8"/>
  <c r="BE1063" i="8"/>
  <c r="BD1064" i="8"/>
  <c r="BE1064" i="8"/>
  <c r="BD1065" i="8"/>
  <c r="BE1065" i="8"/>
  <c r="BD1066" i="8"/>
  <c r="BE1066" i="8"/>
  <c r="BD1067" i="8"/>
  <c r="BE1067" i="8"/>
  <c r="BD1068" i="8"/>
  <c r="BE1068" i="8"/>
  <c r="BD1069" i="8"/>
  <c r="BE1069" i="8"/>
  <c r="BD1070" i="8"/>
  <c r="BE1070" i="8"/>
  <c r="BD1071" i="8"/>
  <c r="BE1071" i="8"/>
  <c r="BD1072" i="8"/>
  <c r="BE1072" i="8"/>
  <c r="BD1073" i="8"/>
  <c r="BE1073" i="8"/>
  <c r="BD1074" i="8"/>
  <c r="BE1074" i="8"/>
  <c r="BD1075" i="8"/>
  <c r="BE1075" i="8"/>
  <c r="BD1076" i="8"/>
  <c r="BE1076" i="8"/>
  <c r="BD1077" i="8"/>
  <c r="BE1077" i="8"/>
  <c r="BD1078" i="8"/>
  <c r="BE1078" i="8"/>
  <c r="BD1079" i="8"/>
  <c r="BE1079" i="8"/>
  <c r="BD1080" i="8"/>
  <c r="BE1080" i="8"/>
  <c r="BD1081" i="8"/>
  <c r="BE1081" i="8"/>
  <c r="BD1082" i="8"/>
  <c r="BE1082" i="8"/>
  <c r="BD1083" i="8"/>
  <c r="BE1083" i="8"/>
  <c r="BD1084" i="8"/>
  <c r="BE1084" i="8"/>
  <c r="BD1085" i="8"/>
  <c r="BE1085" i="8"/>
  <c r="BD1086" i="8"/>
  <c r="BE1086" i="8"/>
  <c r="BD1087" i="8"/>
  <c r="BE1087" i="8"/>
  <c r="BD1088" i="8"/>
  <c r="BE1088" i="8"/>
  <c r="BD1089" i="8"/>
  <c r="BE1089" i="8"/>
  <c r="BD1090" i="8"/>
  <c r="BE1090" i="8"/>
  <c r="BD1091" i="8"/>
  <c r="BE1091" i="8"/>
  <c r="BD1092" i="8"/>
  <c r="BE1092" i="8"/>
  <c r="BD1093" i="8"/>
  <c r="BE1093" i="8"/>
  <c r="BD1094" i="8"/>
  <c r="BE1094" i="8"/>
  <c r="BD1095" i="8"/>
  <c r="BE1095" i="8"/>
  <c r="BD1096" i="8"/>
  <c r="BE1096" i="8"/>
  <c r="BD1097" i="8"/>
  <c r="BE1097" i="8"/>
  <c r="BD1098" i="8"/>
  <c r="BE1098" i="8"/>
  <c r="BD1099" i="8"/>
  <c r="BE1099" i="8"/>
  <c r="BD1100" i="8"/>
  <c r="BE1100" i="8"/>
  <c r="BD1101" i="8"/>
  <c r="BE1101" i="8"/>
  <c r="BD1102" i="8"/>
  <c r="BE1102" i="8"/>
  <c r="BD1103" i="8"/>
  <c r="BE1103" i="8"/>
  <c r="BD1104" i="8"/>
  <c r="BE1104" i="8"/>
  <c r="BD1105" i="8"/>
  <c r="BE1105" i="8"/>
  <c r="BD1106" i="8"/>
  <c r="BE1106" i="8"/>
  <c r="BD1107" i="8"/>
  <c r="BE1107" i="8"/>
  <c r="BD1108" i="8"/>
  <c r="BE1108" i="8"/>
  <c r="BD1109" i="8"/>
  <c r="BE1109" i="8"/>
  <c r="BD1110" i="8"/>
  <c r="BE1110" i="8"/>
  <c r="BD1111" i="8"/>
  <c r="BE1111" i="8"/>
  <c r="BD1112" i="8"/>
  <c r="BE1112" i="8"/>
  <c r="BD1113" i="8"/>
  <c r="BE1113" i="8"/>
  <c r="BD1114" i="8"/>
  <c r="BE1114" i="8"/>
  <c r="BD1115" i="8"/>
  <c r="BE1115" i="8"/>
  <c r="BD1116" i="8"/>
  <c r="BE1116" i="8"/>
  <c r="BD1117" i="8"/>
  <c r="BE1117" i="8"/>
  <c r="BD1118" i="8"/>
  <c r="BE1118" i="8"/>
  <c r="BD1119" i="8"/>
  <c r="BE1119" i="8"/>
  <c r="BD1120" i="8"/>
  <c r="BE1120" i="8"/>
  <c r="BD1121" i="8"/>
  <c r="BE1121" i="8"/>
  <c r="BD1122" i="8"/>
  <c r="BE1122" i="8"/>
  <c r="BD1123" i="8"/>
  <c r="BE1123" i="8"/>
  <c r="BD1124" i="8"/>
  <c r="BE1124" i="8"/>
  <c r="BD1125" i="8"/>
  <c r="BE1125" i="8"/>
  <c r="BD1126" i="8"/>
  <c r="BE1126" i="8"/>
  <c r="BD1127" i="8"/>
  <c r="BE1127" i="8"/>
  <c r="BD1128" i="8"/>
  <c r="BE1128" i="8"/>
  <c r="BD1129" i="8"/>
  <c r="BE1129" i="8"/>
  <c r="BD1130" i="8"/>
  <c r="BE1130" i="8"/>
  <c r="BD1131" i="8"/>
  <c r="BE1131" i="8"/>
  <c r="BD1132" i="8"/>
  <c r="BE1132" i="8"/>
  <c r="BD1133" i="8"/>
  <c r="BE1133" i="8"/>
  <c r="BD1134" i="8"/>
  <c r="BE1134" i="8"/>
  <c r="BD1135" i="8"/>
  <c r="BE1135" i="8"/>
  <c r="BD1136" i="8"/>
  <c r="BE1136" i="8"/>
  <c r="BD1137" i="8"/>
  <c r="BE1137" i="8"/>
  <c r="BD1138" i="8"/>
  <c r="BE1138" i="8"/>
  <c r="BD1139" i="8"/>
  <c r="BE1139" i="8"/>
  <c r="BD1140" i="8"/>
  <c r="BE1140" i="8"/>
  <c r="BD1141" i="8"/>
  <c r="BE1141" i="8"/>
  <c r="BD1142" i="8"/>
  <c r="BE1142" i="8"/>
  <c r="BD1143" i="8"/>
  <c r="BE1143" i="8"/>
  <c r="BD1144" i="8"/>
  <c r="BE1144" i="8"/>
  <c r="BD1145" i="8"/>
  <c r="BE1145" i="8"/>
  <c r="BD1146" i="8"/>
  <c r="BE1146" i="8"/>
  <c r="BD1147" i="8"/>
  <c r="BE1147" i="8"/>
  <c r="BD1148" i="8"/>
  <c r="BE1148" i="8"/>
  <c r="BD1149" i="8"/>
  <c r="BE1149" i="8"/>
  <c r="BD1150" i="8"/>
  <c r="BE1150" i="8"/>
  <c r="BD1151" i="8"/>
  <c r="BE1151" i="8"/>
  <c r="BD1152" i="8"/>
  <c r="BE1152" i="8"/>
  <c r="BD1153" i="8"/>
  <c r="BE1153" i="8"/>
  <c r="BD1154" i="8"/>
  <c r="BE1154" i="8"/>
  <c r="BD1155" i="8"/>
  <c r="BE1155" i="8"/>
  <c r="BD1156" i="8"/>
  <c r="BE1156" i="8"/>
  <c r="BD1157" i="8"/>
  <c r="BE1157" i="8"/>
  <c r="BD1158" i="8"/>
  <c r="BE1158" i="8"/>
  <c r="BD1159" i="8"/>
  <c r="BE1159" i="8"/>
  <c r="BD1160" i="8"/>
  <c r="BE1160" i="8"/>
  <c r="BD1161" i="8"/>
  <c r="BE1161" i="8"/>
  <c r="BD1162" i="8"/>
  <c r="BE1162" i="8"/>
  <c r="BD1163" i="8"/>
  <c r="BE1163" i="8"/>
  <c r="BD1164" i="8"/>
  <c r="BE1164" i="8"/>
  <c r="BD1165" i="8"/>
  <c r="BE1165" i="8"/>
  <c r="BD1166" i="8"/>
  <c r="BE1166" i="8"/>
  <c r="BD1167" i="8"/>
  <c r="BE1167" i="8"/>
  <c r="BD1168" i="8"/>
  <c r="BE1168" i="8"/>
  <c r="BD1169" i="8"/>
  <c r="BE1169" i="8"/>
  <c r="BD1170" i="8"/>
  <c r="BE1170" i="8"/>
  <c r="BD1171" i="8"/>
  <c r="BE1171" i="8"/>
  <c r="BD1172" i="8"/>
  <c r="BE1172" i="8"/>
  <c r="BD1173" i="8"/>
  <c r="BE1173" i="8"/>
  <c r="BD1174" i="8"/>
  <c r="BE1174" i="8"/>
  <c r="BD1175" i="8"/>
  <c r="BE1175" i="8"/>
  <c r="BD1176" i="8"/>
  <c r="BE1176" i="8"/>
  <c r="BD1177" i="8"/>
  <c r="BE1177" i="8"/>
  <c r="BD1178" i="8"/>
  <c r="BE1178" i="8"/>
  <c r="BD1179" i="8"/>
  <c r="BE1179" i="8"/>
  <c r="BD1180" i="8"/>
  <c r="BE1180" i="8"/>
  <c r="BD1181" i="8"/>
  <c r="BE1181" i="8"/>
  <c r="BD1182" i="8"/>
  <c r="BE1182" i="8"/>
  <c r="BD1183" i="8"/>
  <c r="BE1183" i="8"/>
  <c r="BD1184" i="8"/>
  <c r="BE1184" i="8"/>
  <c r="BD1185" i="8"/>
  <c r="BE1185" i="8"/>
  <c r="BD1186" i="8"/>
  <c r="BE1186" i="8"/>
  <c r="BD1187" i="8"/>
  <c r="BE1187" i="8"/>
  <c r="BD1188" i="8"/>
  <c r="BE1188" i="8"/>
  <c r="BD1189" i="8"/>
  <c r="BE1189" i="8"/>
  <c r="BD1190" i="8"/>
  <c r="BE1190" i="8"/>
  <c r="BD1191" i="8"/>
  <c r="BE1191" i="8"/>
  <c r="BD1192" i="8"/>
  <c r="BE1192" i="8"/>
  <c r="BD1193" i="8"/>
  <c r="BE1193" i="8"/>
  <c r="BD1194" i="8"/>
  <c r="BE1194" i="8"/>
  <c r="BD1195" i="8"/>
  <c r="BE1195" i="8"/>
  <c r="BC67" i="8"/>
  <c r="BC68" i="8"/>
  <c r="BC69" i="8"/>
  <c r="BC70" i="8"/>
  <c r="BC71" i="8"/>
  <c r="BC72" i="8"/>
  <c r="BC73" i="8"/>
  <c r="BC74" i="8"/>
  <c r="BC75" i="8"/>
  <c r="BC76" i="8"/>
  <c r="BC77" i="8"/>
  <c r="BC78" i="8"/>
  <c r="BC79" i="8"/>
  <c r="BC80" i="8"/>
  <c r="BC81" i="8"/>
  <c r="BC82" i="8"/>
  <c r="BC83" i="8"/>
  <c r="BC84" i="8"/>
  <c r="BC85" i="8"/>
  <c r="BC86" i="8"/>
  <c r="BC87" i="8"/>
  <c r="BC88" i="8"/>
  <c r="BC89" i="8"/>
  <c r="BC90" i="8"/>
  <c r="BC91" i="8"/>
  <c r="BC92" i="8"/>
  <c r="BC93" i="8"/>
  <c r="BC94" i="8"/>
  <c r="BC95" i="8"/>
  <c r="BC96" i="8"/>
  <c r="BC97" i="8"/>
  <c r="BC98" i="8"/>
  <c r="BC99" i="8"/>
  <c r="BC100" i="8"/>
  <c r="BC101" i="8"/>
  <c r="BC102" i="8"/>
  <c r="BC103" i="8"/>
  <c r="BC104" i="8"/>
  <c r="BC105" i="8"/>
  <c r="BC106" i="8"/>
  <c r="BC107" i="8"/>
  <c r="BC108" i="8"/>
  <c r="BC109" i="8"/>
  <c r="BC110" i="8"/>
  <c r="BC111" i="8"/>
  <c r="BC112" i="8"/>
  <c r="BC113" i="8"/>
  <c r="BC114" i="8"/>
  <c r="BC115" i="8"/>
  <c r="BC116" i="8"/>
  <c r="BC117" i="8"/>
  <c r="BC118" i="8"/>
  <c r="BC119" i="8"/>
  <c r="BC120" i="8"/>
  <c r="BC121" i="8"/>
  <c r="BC122" i="8"/>
  <c r="BC123" i="8"/>
  <c r="BC124" i="8"/>
  <c r="BC125" i="8"/>
  <c r="BC126" i="8"/>
  <c r="BC127" i="8"/>
  <c r="BC128" i="8"/>
  <c r="BC129" i="8"/>
  <c r="BC130" i="8"/>
  <c r="BC131" i="8"/>
  <c r="BC132" i="8"/>
  <c r="BC133" i="8"/>
  <c r="BC134" i="8"/>
  <c r="BC135" i="8"/>
  <c r="BC136" i="8"/>
  <c r="BC137" i="8"/>
  <c r="BC138" i="8"/>
  <c r="BC139" i="8"/>
  <c r="BC140" i="8"/>
  <c r="BC141" i="8"/>
  <c r="BC142" i="8"/>
  <c r="BC143" i="8"/>
  <c r="BC144" i="8"/>
  <c r="BC145" i="8"/>
  <c r="BC146" i="8"/>
  <c r="BC147" i="8"/>
  <c r="BC148" i="8"/>
  <c r="BC149" i="8"/>
  <c r="BC150" i="8"/>
  <c r="BC151" i="8"/>
  <c r="BC152" i="8"/>
  <c r="BC153" i="8"/>
  <c r="BC154" i="8"/>
  <c r="BC155" i="8"/>
  <c r="BC156" i="8"/>
  <c r="BC157" i="8"/>
  <c r="BC158" i="8"/>
  <c r="BC159" i="8"/>
  <c r="BC160" i="8"/>
  <c r="BC161" i="8"/>
  <c r="BC162" i="8"/>
  <c r="BC163" i="8"/>
  <c r="BC164" i="8"/>
  <c r="BC165" i="8"/>
  <c r="BC166" i="8"/>
  <c r="BC167" i="8"/>
  <c r="BC168" i="8"/>
  <c r="BC169" i="8"/>
  <c r="BC170" i="8"/>
  <c r="BC171" i="8"/>
  <c r="BC172" i="8"/>
  <c r="BC173" i="8"/>
  <c r="BC174" i="8"/>
  <c r="BC175" i="8"/>
  <c r="BC176" i="8"/>
  <c r="BC177" i="8"/>
  <c r="BC178" i="8"/>
  <c r="BC179" i="8"/>
  <c r="BC180" i="8"/>
  <c r="BC181" i="8"/>
  <c r="BC182" i="8"/>
  <c r="BC183" i="8"/>
  <c r="BC184" i="8"/>
  <c r="BC185" i="8"/>
  <c r="BC186" i="8"/>
  <c r="BC187" i="8"/>
  <c r="BC188" i="8"/>
  <c r="BC189" i="8"/>
  <c r="BC190" i="8"/>
  <c r="BC191" i="8"/>
  <c r="BC192" i="8"/>
  <c r="BC193" i="8"/>
  <c r="BC194" i="8"/>
  <c r="BC195" i="8"/>
  <c r="BC196" i="8"/>
  <c r="BC197" i="8"/>
  <c r="BC198" i="8"/>
  <c r="BC199" i="8"/>
  <c r="BC200" i="8"/>
  <c r="BC201" i="8"/>
  <c r="BC202" i="8"/>
  <c r="BC203" i="8"/>
  <c r="BC204" i="8"/>
  <c r="BC205" i="8"/>
  <c r="BC206" i="8"/>
  <c r="BC207" i="8"/>
  <c r="BC208" i="8"/>
  <c r="BC209" i="8"/>
  <c r="BC210" i="8"/>
  <c r="BC211" i="8"/>
  <c r="BC212" i="8"/>
  <c r="BC213" i="8"/>
  <c r="BC214" i="8"/>
  <c r="BC215" i="8"/>
  <c r="BC216" i="8"/>
  <c r="BC217" i="8"/>
  <c r="BC218" i="8"/>
  <c r="BC219" i="8"/>
  <c r="BC220" i="8"/>
  <c r="BC221" i="8"/>
  <c r="BC222" i="8"/>
  <c r="BC223" i="8"/>
  <c r="BC224" i="8"/>
  <c r="BC225" i="8"/>
  <c r="BC226" i="8"/>
  <c r="BC227" i="8"/>
  <c r="BC228" i="8"/>
  <c r="BC229" i="8"/>
  <c r="BC230" i="8"/>
  <c r="BC231" i="8"/>
  <c r="BC232" i="8"/>
  <c r="BC233" i="8"/>
  <c r="BC234" i="8"/>
  <c r="BC235" i="8"/>
  <c r="BC236" i="8"/>
  <c r="BC237" i="8"/>
  <c r="BC238" i="8"/>
  <c r="BC239" i="8"/>
  <c r="BC240" i="8"/>
  <c r="BC241" i="8"/>
  <c r="BC242" i="8"/>
  <c r="BC243" i="8"/>
  <c r="BC244" i="8"/>
  <c r="BC245" i="8"/>
  <c r="BC246" i="8"/>
  <c r="BC247" i="8"/>
  <c r="BC248" i="8"/>
  <c r="BC249" i="8"/>
  <c r="BC250" i="8"/>
  <c r="BC251" i="8"/>
  <c r="BC252" i="8"/>
  <c r="BC253" i="8"/>
  <c r="BC254" i="8"/>
  <c r="BC255" i="8"/>
  <c r="BC256" i="8"/>
  <c r="BC257" i="8"/>
  <c r="BC258" i="8"/>
  <c r="BC259" i="8"/>
  <c r="BC260" i="8"/>
  <c r="BC261" i="8"/>
  <c r="BC262" i="8"/>
  <c r="BC263" i="8"/>
  <c r="BC264" i="8"/>
  <c r="BC265" i="8"/>
  <c r="BC266" i="8"/>
  <c r="BC267" i="8"/>
  <c r="BC268" i="8"/>
  <c r="BC269" i="8"/>
  <c r="BC270" i="8"/>
  <c r="BC271" i="8"/>
  <c r="BC272" i="8"/>
  <c r="BC273" i="8"/>
  <c r="BC274" i="8"/>
  <c r="BC275" i="8"/>
  <c r="BC276" i="8"/>
  <c r="BC277" i="8"/>
  <c r="BC278" i="8"/>
  <c r="BC279" i="8"/>
  <c r="BC280" i="8"/>
  <c r="BC281" i="8"/>
  <c r="BC282" i="8"/>
  <c r="BC283" i="8"/>
  <c r="BC284" i="8"/>
  <c r="BC285" i="8"/>
  <c r="BC286" i="8"/>
  <c r="BC287" i="8"/>
  <c r="BC288" i="8"/>
  <c r="BC289" i="8"/>
  <c r="BC290" i="8"/>
  <c r="BC291" i="8"/>
  <c r="BC292" i="8"/>
  <c r="BC293" i="8"/>
  <c r="BC294" i="8"/>
  <c r="BC295" i="8"/>
  <c r="BC296" i="8"/>
  <c r="BC297" i="8"/>
  <c r="BC298" i="8"/>
  <c r="BC299" i="8"/>
  <c r="BC300" i="8"/>
  <c r="BC301" i="8"/>
  <c r="BC302" i="8"/>
  <c r="BC303" i="8"/>
  <c r="BC304" i="8"/>
  <c r="BC305" i="8"/>
  <c r="BC306" i="8"/>
  <c r="BC307" i="8"/>
  <c r="BC308" i="8"/>
  <c r="BC309" i="8"/>
  <c r="BC310" i="8"/>
  <c r="BC311" i="8"/>
  <c r="BC312" i="8"/>
  <c r="BC313" i="8"/>
  <c r="BC314" i="8"/>
  <c r="BC315" i="8"/>
  <c r="BC316" i="8"/>
  <c r="BC317" i="8"/>
  <c r="BC318" i="8"/>
  <c r="BC319" i="8"/>
  <c r="BC320" i="8"/>
  <c r="BC321" i="8"/>
  <c r="BC322" i="8"/>
  <c r="BC323" i="8"/>
  <c r="BC324" i="8"/>
  <c r="BC325" i="8"/>
  <c r="BC326" i="8"/>
  <c r="BC327" i="8"/>
  <c r="BC328" i="8"/>
  <c r="BC329" i="8"/>
  <c r="BC330" i="8"/>
  <c r="BC331" i="8"/>
  <c r="BC332" i="8"/>
  <c r="BC333" i="8"/>
  <c r="BC334" i="8"/>
  <c r="BC335" i="8"/>
  <c r="BC336" i="8"/>
  <c r="BC337" i="8"/>
  <c r="BC338" i="8"/>
  <c r="BC339" i="8"/>
  <c r="BC340" i="8"/>
  <c r="BC341" i="8"/>
  <c r="BC342" i="8"/>
  <c r="BC343" i="8"/>
  <c r="BC344" i="8"/>
  <c r="BC345" i="8"/>
  <c r="BC346" i="8"/>
  <c r="BC347" i="8"/>
  <c r="BC348" i="8"/>
  <c r="BC349" i="8"/>
  <c r="BC350" i="8"/>
  <c r="BC351" i="8"/>
  <c r="BC352" i="8"/>
  <c r="BC353" i="8"/>
  <c r="BC354" i="8"/>
  <c r="BC355" i="8"/>
  <c r="BC356" i="8"/>
  <c r="BC357" i="8"/>
  <c r="BC358" i="8"/>
  <c r="BC359" i="8"/>
  <c r="BC360" i="8"/>
  <c r="BC361" i="8"/>
  <c r="BC362" i="8"/>
  <c r="BC363" i="8"/>
  <c r="BC364" i="8"/>
  <c r="BC365" i="8"/>
  <c r="BC366" i="8"/>
  <c r="BC367" i="8"/>
  <c r="BC368" i="8"/>
  <c r="BC369" i="8"/>
  <c r="BC370" i="8"/>
  <c r="BC371" i="8"/>
  <c r="BC372" i="8"/>
  <c r="BC373" i="8"/>
  <c r="BC374" i="8"/>
  <c r="BC375" i="8"/>
  <c r="BC376" i="8"/>
  <c r="BC377" i="8"/>
  <c r="BC378" i="8"/>
  <c r="BC379" i="8"/>
  <c r="BC380" i="8"/>
  <c r="BC381" i="8"/>
  <c r="BC382" i="8"/>
  <c r="BC383" i="8"/>
  <c r="BC384" i="8"/>
  <c r="BC385" i="8"/>
  <c r="BC386" i="8"/>
  <c r="BC387" i="8"/>
  <c r="BC388" i="8"/>
  <c r="BC389" i="8"/>
  <c r="BC390" i="8"/>
  <c r="BC391" i="8"/>
  <c r="BC392" i="8"/>
  <c r="BC393" i="8"/>
  <c r="BC394" i="8"/>
  <c r="BC395" i="8"/>
  <c r="BC396" i="8"/>
  <c r="BC397" i="8"/>
  <c r="BC398" i="8"/>
  <c r="BC399" i="8"/>
  <c r="BC400" i="8"/>
  <c r="BC401" i="8"/>
  <c r="BC402" i="8"/>
  <c r="BC403" i="8"/>
  <c r="BC404" i="8"/>
  <c r="BC405" i="8"/>
  <c r="BC406" i="8"/>
  <c r="BC407" i="8"/>
  <c r="BC408" i="8"/>
  <c r="BC409" i="8"/>
  <c r="BC410" i="8"/>
  <c r="BC411" i="8"/>
  <c r="BC412" i="8"/>
  <c r="BC413" i="8"/>
  <c r="BC414" i="8"/>
  <c r="BC415" i="8"/>
  <c r="BC416" i="8"/>
  <c r="BC417" i="8"/>
  <c r="BC418" i="8"/>
  <c r="BC419" i="8"/>
  <c r="BC420" i="8"/>
  <c r="BC421" i="8"/>
  <c r="BC422" i="8"/>
  <c r="BC423" i="8"/>
  <c r="BC424" i="8"/>
  <c r="BC425" i="8"/>
  <c r="BC426" i="8"/>
  <c r="BC427" i="8"/>
  <c r="BC428" i="8"/>
  <c r="BC429" i="8"/>
  <c r="BC430" i="8"/>
  <c r="BC431" i="8"/>
  <c r="BC432" i="8"/>
  <c r="BC433" i="8"/>
  <c r="BC434" i="8"/>
  <c r="BC435" i="8"/>
  <c r="BC436" i="8"/>
  <c r="BC437" i="8"/>
  <c r="BC438" i="8"/>
  <c r="BC439" i="8"/>
  <c r="BC440" i="8"/>
  <c r="BC441" i="8"/>
  <c r="BC442" i="8"/>
  <c r="BC443" i="8"/>
  <c r="BC444" i="8"/>
  <c r="BC445" i="8"/>
  <c r="BC446" i="8"/>
  <c r="BC447" i="8"/>
  <c r="BC448" i="8"/>
  <c r="BC449" i="8"/>
  <c r="BC450" i="8"/>
  <c r="BC451" i="8"/>
  <c r="BC452" i="8"/>
  <c r="BC453" i="8"/>
  <c r="BC454" i="8"/>
  <c r="BC455" i="8"/>
  <c r="BC456" i="8"/>
  <c r="BC457" i="8"/>
  <c r="BC458" i="8"/>
  <c r="BC459" i="8"/>
  <c r="BC460" i="8"/>
  <c r="BC461" i="8"/>
  <c r="BC462" i="8"/>
  <c r="BC463" i="8"/>
  <c r="BC464" i="8"/>
  <c r="BC465" i="8"/>
  <c r="BC466" i="8"/>
  <c r="BC467" i="8"/>
  <c r="BC468" i="8"/>
  <c r="BC469" i="8"/>
  <c r="BC470" i="8"/>
  <c r="BC471" i="8"/>
  <c r="BC472" i="8"/>
  <c r="BC473" i="8"/>
  <c r="BC474" i="8"/>
  <c r="BC475" i="8"/>
  <c r="BC476" i="8"/>
  <c r="BC477" i="8"/>
  <c r="BC478" i="8"/>
  <c r="BC479" i="8"/>
  <c r="BC480" i="8"/>
  <c r="BC481" i="8"/>
  <c r="BC482" i="8"/>
  <c r="BC483" i="8"/>
  <c r="BC484" i="8"/>
  <c r="BC485" i="8"/>
  <c r="BC486" i="8"/>
  <c r="BC487" i="8"/>
  <c r="BC488" i="8"/>
  <c r="BC489" i="8"/>
  <c r="BC490" i="8"/>
  <c r="BC491" i="8"/>
  <c r="BC492" i="8"/>
  <c r="BC493" i="8"/>
  <c r="BC494" i="8"/>
  <c r="BC495" i="8"/>
  <c r="BC496" i="8"/>
  <c r="BC497" i="8"/>
  <c r="BC498" i="8"/>
  <c r="BC499" i="8"/>
  <c r="BC500" i="8"/>
  <c r="BC501" i="8"/>
  <c r="BC502" i="8"/>
  <c r="BC503" i="8"/>
  <c r="BC504" i="8"/>
  <c r="BC505" i="8"/>
  <c r="BC506" i="8"/>
  <c r="BC507" i="8"/>
  <c r="BC508" i="8"/>
  <c r="BC509" i="8"/>
  <c r="BC510" i="8"/>
  <c r="BC511" i="8"/>
  <c r="BC512" i="8"/>
  <c r="BC513" i="8"/>
  <c r="BC514" i="8"/>
  <c r="BC515" i="8"/>
  <c r="BC516" i="8"/>
  <c r="BC517" i="8"/>
  <c r="BC518" i="8"/>
  <c r="BC519" i="8"/>
  <c r="BC520" i="8"/>
  <c r="BC521" i="8"/>
  <c r="BC522" i="8"/>
  <c r="BC523" i="8"/>
  <c r="BC524" i="8"/>
  <c r="BC525" i="8"/>
  <c r="BC526" i="8"/>
  <c r="BC527" i="8"/>
  <c r="BC528" i="8"/>
  <c r="BC529" i="8"/>
  <c r="BC530" i="8"/>
  <c r="BC531" i="8"/>
  <c r="BC532" i="8"/>
  <c r="BC533" i="8"/>
  <c r="BC534" i="8"/>
  <c r="BC535" i="8"/>
  <c r="BC536" i="8"/>
  <c r="BC537" i="8"/>
  <c r="BC538" i="8"/>
  <c r="BC539" i="8"/>
  <c r="BC540" i="8"/>
  <c r="BC541" i="8"/>
  <c r="BC542" i="8"/>
  <c r="BC543" i="8"/>
  <c r="BC544" i="8"/>
  <c r="BC545" i="8"/>
  <c r="BC546" i="8"/>
  <c r="BC547" i="8"/>
  <c r="BC548" i="8"/>
  <c r="BC549" i="8"/>
  <c r="BC550" i="8"/>
  <c r="BC551" i="8"/>
  <c r="BC552" i="8"/>
  <c r="BC553" i="8"/>
  <c r="BC554" i="8"/>
  <c r="BC555" i="8"/>
  <c r="BC556" i="8"/>
  <c r="BC557" i="8"/>
  <c r="BC558" i="8"/>
  <c r="BC559" i="8"/>
  <c r="BC560" i="8"/>
  <c r="BC561" i="8"/>
  <c r="BC562" i="8"/>
  <c r="BC563" i="8"/>
  <c r="BC564" i="8"/>
  <c r="BC565" i="8"/>
  <c r="BC566" i="8"/>
  <c r="BC567" i="8"/>
  <c r="BC568" i="8"/>
  <c r="BC569" i="8"/>
  <c r="BC570" i="8"/>
  <c r="BC571" i="8"/>
  <c r="BC572" i="8"/>
  <c r="BC573" i="8"/>
  <c r="BC574" i="8"/>
  <c r="BC575" i="8"/>
  <c r="BC576" i="8"/>
  <c r="BC577" i="8"/>
  <c r="BC578" i="8"/>
  <c r="BC579" i="8"/>
  <c r="BC580" i="8"/>
  <c r="BC581" i="8"/>
  <c r="BC582" i="8"/>
  <c r="BC583" i="8"/>
  <c r="BC584" i="8"/>
  <c r="BC585" i="8"/>
  <c r="BC586" i="8"/>
  <c r="BC587" i="8"/>
  <c r="BC588" i="8"/>
  <c r="BC589" i="8"/>
  <c r="BC590" i="8"/>
  <c r="BC591" i="8"/>
  <c r="BC592" i="8"/>
  <c r="BC593" i="8"/>
  <c r="BC594" i="8"/>
  <c r="BC595" i="8"/>
  <c r="BC596" i="8"/>
  <c r="BC597" i="8"/>
  <c r="BC598" i="8"/>
  <c r="BC599" i="8"/>
  <c r="BC600" i="8"/>
  <c r="BC601" i="8"/>
  <c r="BC602" i="8"/>
  <c r="BC603" i="8"/>
  <c r="BC604" i="8"/>
  <c r="BC605" i="8"/>
  <c r="BC606" i="8"/>
  <c r="BC607" i="8"/>
  <c r="BC608" i="8"/>
  <c r="BC609" i="8"/>
  <c r="BC610" i="8"/>
  <c r="BC611" i="8"/>
  <c r="BC612" i="8"/>
  <c r="BC613" i="8"/>
  <c r="BC614" i="8"/>
  <c r="BC615" i="8"/>
  <c r="BC616" i="8"/>
  <c r="BC617" i="8"/>
  <c r="BC618" i="8"/>
  <c r="BC619" i="8"/>
  <c r="BC620" i="8"/>
  <c r="BC621" i="8"/>
  <c r="BC622" i="8"/>
  <c r="BC623" i="8"/>
  <c r="BC624" i="8"/>
  <c r="BC625" i="8"/>
  <c r="BC626" i="8"/>
  <c r="BC627" i="8"/>
  <c r="BC628" i="8"/>
  <c r="BC629" i="8"/>
  <c r="BC630" i="8"/>
  <c r="BC631" i="8"/>
  <c r="BC632" i="8"/>
  <c r="BC633" i="8"/>
  <c r="BC634" i="8"/>
  <c r="BC635" i="8"/>
  <c r="BC636" i="8"/>
  <c r="BC637" i="8"/>
  <c r="BC638" i="8"/>
  <c r="BC639" i="8"/>
  <c r="BC640" i="8"/>
  <c r="BC641" i="8"/>
  <c r="BC642" i="8"/>
  <c r="BC643" i="8"/>
  <c r="BC644" i="8"/>
  <c r="BC645" i="8"/>
  <c r="BC646" i="8"/>
  <c r="BC647" i="8"/>
  <c r="BC648" i="8"/>
  <c r="BC649" i="8"/>
  <c r="BC650" i="8"/>
  <c r="BC651" i="8"/>
  <c r="BC652" i="8"/>
  <c r="BC653" i="8"/>
  <c r="BC654" i="8"/>
  <c r="BC655" i="8"/>
  <c r="BC656" i="8"/>
  <c r="BC657" i="8"/>
  <c r="BC658" i="8"/>
  <c r="BC659" i="8"/>
  <c r="BC660" i="8"/>
  <c r="BC661" i="8"/>
  <c r="BC662" i="8"/>
  <c r="BC663" i="8"/>
  <c r="BC664" i="8"/>
  <c r="BC665" i="8"/>
  <c r="BC666" i="8"/>
  <c r="BC667" i="8"/>
  <c r="BC668" i="8"/>
  <c r="BC669" i="8"/>
  <c r="BC670" i="8"/>
  <c r="BC671" i="8"/>
  <c r="BC672" i="8"/>
  <c r="BC673" i="8"/>
  <c r="BC674" i="8"/>
  <c r="BC675" i="8"/>
  <c r="BC676" i="8"/>
  <c r="BC677" i="8"/>
  <c r="BC678" i="8"/>
  <c r="BC679" i="8"/>
  <c r="BC680" i="8"/>
  <c r="BC681" i="8"/>
  <c r="BC682" i="8"/>
  <c r="BC683" i="8"/>
  <c r="BC684" i="8"/>
  <c r="BC685" i="8"/>
  <c r="BC686" i="8"/>
  <c r="BC687" i="8"/>
  <c r="BC688" i="8"/>
  <c r="BC689" i="8"/>
  <c r="BC690" i="8"/>
  <c r="BC691" i="8"/>
  <c r="BC692" i="8"/>
  <c r="BC693" i="8"/>
  <c r="BC694" i="8"/>
  <c r="BC695" i="8"/>
  <c r="BC696" i="8"/>
  <c r="BC697" i="8"/>
  <c r="BC698" i="8"/>
  <c r="BC699" i="8"/>
  <c r="BC700" i="8"/>
  <c r="BC701" i="8"/>
  <c r="BC702" i="8"/>
  <c r="BC703" i="8"/>
  <c r="BC704" i="8"/>
  <c r="BC705" i="8"/>
  <c r="BC706" i="8"/>
  <c r="BC707" i="8"/>
  <c r="BC708" i="8"/>
  <c r="BC709" i="8"/>
  <c r="BC710" i="8"/>
  <c r="BC711" i="8"/>
  <c r="BC712" i="8"/>
  <c r="BC713" i="8"/>
  <c r="BC714" i="8"/>
  <c r="BC715" i="8"/>
  <c r="BC716" i="8"/>
  <c r="BC717" i="8"/>
  <c r="BC718" i="8"/>
  <c r="BC719" i="8"/>
  <c r="BC720" i="8"/>
  <c r="BC721" i="8"/>
  <c r="BC722" i="8"/>
  <c r="BC723" i="8"/>
  <c r="BC724" i="8"/>
  <c r="BC725" i="8"/>
  <c r="BC726" i="8"/>
  <c r="BC727" i="8"/>
  <c r="BC728" i="8"/>
  <c r="BC729" i="8"/>
  <c r="BC730" i="8"/>
  <c r="BC731" i="8"/>
  <c r="BC732" i="8"/>
  <c r="BC733" i="8"/>
  <c r="BC734" i="8"/>
  <c r="BC735" i="8"/>
  <c r="BC736" i="8"/>
  <c r="BC737" i="8"/>
  <c r="BC738" i="8"/>
  <c r="BC739" i="8"/>
  <c r="BC740" i="8"/>
  <c r="BC741" i="8"/>
  <c r="BC742" i="8"/>
  <c r="BC743" i="8"/>
  <c r="BC744" i="8"/>
  <c r="BC745" i="8"/>
  <c r="BC746" i="8"/>
  <c r="BC747" i="8"/>
  <c r="BC748" i="8"/>
  <c r="BC749" i="8"/>
  <c r="BC750" i="8"/>
  <c r="BC751" i="8"/>
  <c r="BC752" i="8"/>
  <c r="BC753" i="8"/>
  <c r="BC754" i="8"/>
  <c r="BC755" i="8"/>
  <c r="BC756" i="8"/>
  <c r="BC757" i="8"/>
  <c r="BC758" i="8"/>
  <c r="BC759" i="8"/>
  <c r="BC760" i="8"/>
  <c r="BC761" i="8"/>
  <c r="BC762" i="8"/>
  <c r="BC763" i="8"/>
  <c r="BC764" i="8"/>
  <c r="BC765" i="8"/>
  <c r="BC766" i="8"/>
  <c r="BC767" i="8"/>
  <c r="BC768" i="8"/>
  <c r="BC769" i="8"/>
  <c r="BC770" i="8"/>
  <c r="BC771" i="8"/>
  <c r="BC772" i="8"/>
  <c r="BC773" i="8"/>
  <c r="BC774" i="8"/>
  <c r="BC775" i="8"/>
  <c r="BC776" i="8"/>
  <c r="BC777" i="8"/>
  <c r="BC778" i="8"/>
  <c r="BC779" i="8"/>
  <c r="BC780" i="8"/>
  <c r="BC781" i="8"/>
  <c r="BC782" i="8"/>
  <c r="BC783" i="8"/>
  <c r="BC784" i="8"/>
  <c r="BC785" i="8"/>
  <c r="BC786" i="8"/>
  <c r="BC787" i="8"/>
  <c r="BC788" i="8"/>
  <c r="BC789" i="8"/>
  <c r="BC790" i="8"/>
  <c r="BC791" i="8"/>
  <c r="BC792" i="8"/>
  <c r="BC793" i="8"/>
  <c r="BC794" i="8"/>
  <c r="BC795" i="8"/>
  <c r="BC796" i="8"/>
  <c r="BC797" i="8"/>
  <c r="BC798" i="8"/>
  <c r="BC799" i="8"/>
  <c r="BC800" i="8"/>
  <c r="BC801" i="8"/>
  <c r="BC802" i="8"/>
  <c r="BC803" i="8"/>
  <c r="BC804" i="8"/>
  <c r="BC805" i="8"/>
  <c r="BC806" i="8"/>
  <c r="BC807" i="8"/>
  <c r="BC808" i="8"/>
  <c r="BC809" i="8"/>
  <c r="BC810" i="8"/>
  <c r="BC811" i="8"/>
  <c r="BC812" i="8"/>
  <c r="BC813" i="8"/>
  <c r="BC814" i="8"/>
  <c r="BC815" i="8"/>
  <c r="BC816" i="8"/>
  <c r="BC817" i="8"/>
  <c r="BC818" i="8"/>
  <c r="BC819" i="8"/>
  <c r="BC820" i="8"/>
  <c r="BC821" i="8"/>
  <c r="BC822" i="8"/>
  <c r="BC823" i="8"/>
  <c r="BC824" i="8"/>
  <c r="BC825" i="8"/>
  <c r="BC826" i="8"/>
  <c r="BC827" i="8"/>
  <c r="BC828" i="8"/>
  <c r="BC829" i="8"/>
  <c r="BC830" i="8"/>
  <c r="BC831" i="8"/>
  <c r="BC832" i="8"/>
  <c r="BC833" i="8"/>
  <c r="BC834" i="8"/>
  <c r="BC835" i="8"/>
  <c r="BC836" i="8"/>
  <c r="BC837" i="8"/>
  <c r="BC838" i="8"/>
  <c r="BC839" i="8"/>
  <c r="BC840" i="8"/>
  <c r="BC841" i="8"/>
  <c r="BC842" i="8"/>
  <c r="BC843" i="8"/>
  <c r="BC844" i="8"/>
  <c r="BC845" i="8"/>
  <c r="BC846" i="8"/>
  <c r="BC847" i="8"/>
  <c r="BC848" i="8"/>
  <c r="BC849" i="8"/>
  <c r="BC850" i="8"/>
  <c r="BC851" i="8"/>
  <c r="BC852" i="8"/>
  <c r="BC853" i="8"/>
  <c r="BC854" i="8"/>
  <c r="BC855" i="8"/>
  <c r="BC856" i="8"/>
  <c r="BC857" i="8"/>
  <c r="BC858" i="8"/>
  <c r="BC859" i="8"/>
  <c r="BC860" i="8"/>
  <c r="BC861" i="8"/>
  <c r="BC862" i="8"/>
  <c r="BC863" i="8"/>
  <c r="BC864" i="8"/>
  <c r="BC865" i="8"/>
  <c r="BC866" i="8"/>
  <c r="BC867" i="8"/>
  <c r="BC868" i="8"/>
  <c r="BC869" i="8"/>
  <c r="BC870" i="8"/>
  <c r="BC871" i="8"/>
  <c r="BC872" i="8"/>
  <c r="BC873" i="8"/>
  <c r="BC874" i="8"/>
  <c r="BC875" i="8"/>
  <c r="BC876" i="8"/>
  <c r="BC877" i="8"/>
  <c r="BC878" i="8"/>
  <c r="BC879" i="8"/>
  <c r="BC880" i="8"/>
  <c r="BC881" i="8"/>
  <c r="BC882" i="8"/>
  <c r="BC883" i="8"/>
  <c r="BC884" i="8"/>
  <c r="BC885" i="8"/>
  <c r="BC886" i="8"/>
  <c r="BC887" i="8"/>
  <c r="BC888" i="8"/>
  <c r="BC889" i="8"/>
  <c r="BC890" i="8"/>
  <c r="BC891" i="8"/>
  <c r="BC892" i="8"/>
  <c r="BC893" i="8"/>
  <c r="BC894" i="8"/>
  <c r="BC895" i="8"/>
  <c r="BC896" i="8"/>
  <c r="BC897" i="8"/>
  <c r="BC898" i="8"/>
  <c r="BC899" i="8"/>
  <c r="BC900" i="8"/>
  <c r="BC901" i="8"/>
  <c r="BC902" i="8"/>
  <c r="BC903" i="8"/>
  <c r="BC904" i="8"/>
  <c r="BC905" i="8"/>
  <c r="BC906" i="8"/>
  <c r="BC907" i="8"/>
  <c r="BC908" i="8"/>
  <c r="BC909" i="8"/>
  <c r="BC910" i="8"/>
  <c r="BC911" i="8"/>
  <c r="BC912" i="8"/>
  <c r="BC913" i="8"/>
  <c r="BC914" i="8"/>
  <c r="BC915" i="8"/>
  <c r="BC916" i="8"/>
  <c r="BC917" i="8"/>
  <c r="BC918" i="8"/>
  <c r="BC919" i="8"/>
  <c r="BC920" i="8"/>
  <c r="BC921" i="8"/>
  <c r="BC922" i="8"/>
  <c r="BC923" i="8"/>
  <c r="BC924" i="8"/>
  <c r="BC925" i="8"/>
  <c r="BC926" i="8"/>
  <c r="BC927" i="8"/>
  <c r="BC928" i="8"/>
  <c r="BC929" i="8"/>
  <c r="BC930" i="8"/>
  <c r="BC931" i="8"/>
  <c r="BC932" i="8"/>
  <c r="BC933" i="8"/>
  <c r="BC934" i="8"/>
  <c r="BC935" i="8"/>
  <c r="BC936" i="8"/>
  <c r="BC937" i="8"/>
  <c r="BC938" i="8"/>
  <c r="BC939" i="8"/>
  <c r="BC940" i="8"/>
  <c r="BC941" i="8"/>
  <c r="BC942" i="8"/>
  <c r="BC943" i="8"/>
  <c r="BC944" i="8"/>
  <c r="BC945" i="8"/>
  <c r="BC946" i="8"/>
  <c r="BC947" i="8"/>
  <c r="BC948" i="8"/>
  <c r="BC949" i="8"/>
  <c r="BC950" i="8"/>
  <c r="BC951" i="8"/>
  <c r="BC952" i="8"/>
  <c r="BC953" i="8"/>
  <c r="BC954" i="8"/>
  <c r="BC955" i="8"/>
  <c r="BC956" i="8"/>
  <c r="BC957" i="8"/>
  <c r="BC958" i="8"/>
  <c r="BC959" i="8"/>
  <c r="BC960" i="8"/>
  <c r="BC961" i="8"/>
  <c r="BC962" i="8"/>
  <c r="BC963" i="8"/>
  <c r="BC964" i="8"/>
  <c r="BC965" i="8"/>
  <c r="BC966" i="8"/>
  <c r="BC967" i="8"/>
  <c r="BC968" i="8"/>
  <c r="BC969" i="8"/>
  <c r="BC970" i="8"/>
  <c r="BC971" i="8"/>
  <c r="BC972" i="8"/>
  <c r="BC973" i="8"/>
  <c r="BC974" i="8"/>
  <c r="BC975" i="8"/>
  <c r="BC976" i="8"/>
  <c r="BC977" i="8"/>
  <c r="BC978" i="8"/>
  <c r="BC979" i="8"/>
  <c r="BC980" i="8"/>
  <c r="BC981" i="8"/>
  <c r="BC982" i="8"/>
  <c r="BC983" i="8"/>
  <c r="BC984" i="8"/>
  <c r="BC985" i="8"/>
  <c r="BC986" i="8"/>
  <c r="BC987" i="8"/>
  <c r="BC988" i="8"/>
  <c r="BC989" i="8"/>
  <c r="BC990" i="8"/>
  <c r="BC991" i="8"/>
  <c r="BC992" i="8"/>
  <c r="BC993" i="8"/>
  <c r="BC994" i="8"/>
  <c r="BC995" i="8"/>
  <c r="BC996" i="8"/>
  <c r="BC997" i="8"/>
  <c r="BC998" i="8"/>
  <c r="BC999" i="8"/>
  <c r="BC1000" i="8"/>
  <c r="BC1001" i="8"/>
  <c r="BC1002" i="8"/>
  <c r="BC1003" i="8"/>
  <c r="BC1004" i="8"/>
  <c r="BC1005" i="8"/>
  <c r="BC1006" i="8"/>
  <c r="BC1007" i="8"/>
  <c r="BC1008" i="8"/>
  <c r="BC1009" i="8"/>
  <c r="BC1010" i="8"/>
  <c r="BC1011" i="8"/>
  <c r="BC1012" i="8"/>
  <c r="BC1013" i="8"/>
  <c r="BC1014" i="8"/>
  <c r="BC1015" i="8"/>
  <c r="BC1016" i="8"/>
  <c r="BC1017" i="8"/>
  <c r="BC1018" i="8"/>
  <c r="BC1019" i="8"/>
  <c r="BC1020" i="8"/>
  <c r="BC1021" i="8"/>
  <c r="BC1022" i="8"/>
  <c r="BC1023" i="8"/>
  <c r="BC1024" i="8"/>
  <c r="BC1025" i="8"/>
  <c r="BC1026" i="8"/>
  <c r="BC1027" i="8"/>
  <c r="BC1028" i="8"/>
  <c r="BC1029" i="8"/>
  <c r="BC1030" i="8"/>
  <c r="BC1031" i="8"/>
  <c r="BC1032" i="8"/>
  <c r="BC1033" i="8"/>
  <c r="BC1034" i="8"/>
  <c r="BC1035" i="8"/>
  <c r="BC1036" i="8"/>
  <c r="BC1037" i="8"/>
  <c r="BC1038" i="8"/>
  <c r="BC1039" i="8"/>
  <c r="BC1040" i="8"/>
  <c r="BC1041" i="8"/>
  <c r="BC1042" i="8"/>
  <c r="BC1043" i="8"/>
  <c r="BC1044" i="8"/>
  <c r="BC1045" i="8"/>
  <c r="BC1046" i="8"/>
  <c r="BC1047" i="8"/>
  <c r="BC1048" i="8"/>
  <c r="BC1049" i="8"/>
  <c r="BC1050" i="8"/>
  <c r="BC1051" i="8"/>
  <c r="BC1052" i="8"/>
  <c r="BC1053" i="8"/>
  <c r="BC1054" i="8"/>
  <c r="BC1055" i="8"/>
  <c r="BC1056" i="8"/>
  <c r="BC1057" i="8"/>
  <c r="BC1058" i="8"/>
  <c r="BC1059" i="8"/>
  <c r="BC1060" i="8"/>
  <c r="BC1061" i="8"/>
  <c r="BC1062" i="8"/>
  <c r="BC1063" i="8"/>
  <c r="BC1064" i="8"/>
  <c r="BC1065" i="8"/>
  <c r="BC1066" i="8"/>
  <c r="BC1067" i="8"/>
  <c r="BC1068" i="8"/>
  <c r="BC1069" i="8"/>
  <c r="BC1070" i="8"/>
  <c r="BC1071" i="8"/>
  <c r="BC1072" i="8"/>
  <c r="BC1073" i="8"/>
  <c r="BC1074" i="8"/>
  <c r="BC1075" i="8"/>
  <c r="BC1076" i="8"/>
  <c r="BC1077" i="8"/>
  <c r="BC1078" i="8"/>
  <c r="BC1079" i="8"/>
  <c r="BC1080" i="8"/>
  <c r="BC1081" i="8"/>
  <c r="BC1082" i="8"/>
  <c r="BC1083" i="8"/>
  <c r="BC1084" i="8"/>
  <c r="BC1085" i="8"/>
  <c r="BC1086" i="8"/>
  <c r="BC1087" i="8"/>
  <c r="BC1088" i="8"/>
  <c r="BC1089" i="8"/>
  <c r="BC1090" i="8"/>
  <c r="BC1091" i="8"/>
  <c r="BC1092" i="8"/>
  <c r="BC1093" i="8"/>
  <c r="BC1094" i="8"/>
  <c r="BC1095" i="8"/>
  <c r="BC1096" i="8"/>
  <c r="BC1097" i="8"/>
  <c r="BC1098" i="8"/>
  <c r="BC1099" i="8"/>
  <c r="BC1100" i="8"/>
  <c r="BC1101" i="8"/>
  <c r="BC1102" i="8"/>
  <c r="BC1103" i="8"/>
  <c r="BC1104" i="8"/>
  <c r="BC1105" i="8"/>
  <c r="BC1106" i="8"/>
  <c r="BC1107" i="8"/>
  <c r="BC1108" i="8"/>
  <c r="BC1109" i="8"/>
  <c r="BC1110" i="8"/>
  <c r="BC1111" i="8"/>
  <c r="BC1112" i="8"/>
  <c r="BC1113" i="8"/>
  <c r="BC1114" i="8"/>
  <c r="BC1115" i="8"/>
  <c r="BC1116" i="8"/>
  <c r="BC1117" i="8"/>
  <c r="BC1118" i="8"/>
  <c r="BC1119" i="8"/>
  <c r="BC1120" i="8"/>
  <c r="BC1121" i="8"/>
  <c r="BC1122" i="8"/>
  <c r="BC1123" i="8"/>
  <c r="BC1124" i="8"/>
  <c r="BC1125" i="8"/>
  <c r="BC1126" i="8"/>
  <c r="BC1127" i="8"/>
  <c r="BC1128" i="8"/>
  <c r="BC1129" i="8"/>
  <c r="BC1130" i="8"/>
  <c r="BC1131" i="8"/>
  <c r="BC1132" i="8"/>
  <c r="BC1133" i="8"/>
  <c r="BC1134" i="8"/>
  <c r="BC1135" i="8"/>
  <c r="BC1136" i="8"/>
  <c r="BC1137" i="8"/>
  <c r="BC1138" i="8"/>
  <c r="BC1139" i="8"/>
  <c r="BC1140" i="8"/>
  <c r="BC1141" i="8"/>
  <c r="BC1142" i="8"/>
  <c r="BC1143" i="8"/>
  <c r="BC1144" i="8"/>
  <c r="BC1145" i="8"/>
  <c r="BC1146" i="8"/>
  <c r="BC1147" i="8"/>
  <c r="BC1148" i="8"/>
  <c r="BC1149" i="8"/>
  <c r="BC1150" i="8"/>
  <c r="BC1151" i="8"/>
  <c r="BC1152" i="8"/>
  <c r="BC1153" i="8"/>
  <c r="BC1154" i="8"/>
  <c r="BC1155" i="8"/>
  <c r="BC1156" i="8"/>
  <c r="BC1157" i="8"/>
  <c r="BC1158" i="8"/>
  <c r="BC1159" i="8"/>
  <c r="BC1160" i="8"/>
  <c r="BC1161" i="8"/>
  <c r="BC1162" i="8"/>
  <c r="BC1163" i="8"/>
  <c r="BC1164" i="8"/>
  <c r="BC1165" i="8"/>
  <c r="BC1166" i="8"/>
  <c r="BC1167" i="8"/>
  <c r="BC1168" i="8"/>
  <c r="BC1169" i="8"/>
  <c r="BC1170" i="8"/>
  <c r="BC1171" i="8"/>
  <c r="BC1172" i="8"/>
  <c r="BC1173" i="8"/>
  <c r="BC1174" i="8"/>
  <c r="BC1175" i="8"/>
  <c r="BC1176" i="8"/>
  <c r="BC1177" i="8"/>
  <c r="BC1178" i="8"/>
  <c r="BC1179" i="8"/>
  <c r="BC1180" i="8"/>
  <c r="BC1181" i="8"/>
  <c r="BC1182" i="8"/>
  <c r="BC1183" i="8"/>
  <c r="BC1184" i="8"/>
  <c r="BC1185" i="8"/>
  <c r="BC1186" i="8"/>
  <c r="BC1187" i="8"/>
  <c r="BC1188" i="8"/>
  <c r="BC1189" i="8"/>
  <c r="BC1190" i="8"/>
  <c r="BC1191" i="8"/>
  <c r="BC1192" i="8"/>
  <c r="BC1193" i="8"/>
  <c r="BC1194" i="8"/>
  <c r="BC1195" i="8"/>
  <c r="AH313" i="8"/>
  <c r="AH314" i="8"/>
  <c r="AH315" i="8"/>
  <c r="AH316" i="8"/>
  <c r="AH317" i="8"/>
  <c r="AH318" i="8"/>
  <c r="AH319" i="8"/>
  <c r="AH320" i="8"/>
  <c r="AH321" i="8"/>
  <c r="AH322" i="8"/>
  <c r="AH323" i="8"/>
  <c r="AH324" i="8"/>
  <c r="AH325" i="8"/>
  <c r="AH326" i="8"/>
  <c r="AH327" i="8"/>
  <c r="AH328" i="8"/>
  <c r="AH329" i="8"/>
  <c r="AH330" i="8"/>
  <c r="AH331" i="8"/>
  <c r="AH332" i="8"/>
  <c r="AH333" i="8"/>
  <c r="AH334" i="8"/>
  <c r="AH335" i="8"/>
  <c r="AH336" i="8"/>
  <c r="AH337" i="8"/>
  <c r="AH338" i="8"/>
  <c r="AH339" i="8"/>
  <c r="AH340" i="8"/>
  <c r="AH341" i="8"/>
  <c r="AH342" i="8"/>
  <c r="AH343" i="8"/>
  <c r="AH344" i="8"/>
  <c r="AH345" i="8"/>
  <c r="AH346" i="8"/>
  <c r="AH347" i="8"/>
  <c r="AH348" i="8"/>
  <c r="AH349" i="8"/>
  <c r="AH350" i="8"/>
  <c r="AH351" i="8"/>
  <c r="AH352" i="8"/>
  <c r="AH353" i="8"/>
  <c r="AH354" i="8"/>
  <c r="AH355" i="8"/>
  <c r="AH356" i="8"/>
  <c r="AH357" i="8"/>
  <c r="AH358" i="8"/>
  <c r="AH359" i="8"/>
  <c r="AH360" i="8"/>
  <c r="AH361" i="8"/>
  <c r="AH362" i="8"/>
  <c r="AH363" i="8"/>
  <c r="AH364" i="8"/>
  <c r="AH365" i="8"/>
  <c r="AH366" i="8"/>
  <c r="AH367" i="8"/>
  <c r="AH368" i="8"/>
  <c r="AH369" i="8"/>
  <c r="AH370" i="8"/>
  <c r="AH371" i="8"/>
  <c r="AH372" i="8"/>
  <c r="AH373" i="8"/>
  <c r="AH374" i="8"/>
  <c r="AH375" i="8"/>
  <c r="AH376" i="8"/>
  <c r="AH377" i="8"/>
  <c r="AH378" i="8"/>
  <c r="AH379" i="8"/>
  <c r="AH380" i="8"/>
  <c r="AH381" i="8"/>
  <c r="AH382" i="8"/>
  <c r="AH383" i="8"/>
  <c r="AH384" i="8"/>
  <c r="AH385" i="8"/>
  <c r="AH386" i="8"/>
  <c r="AH387" i="8"/>
  <c r="AH388" i="8"/>
  <c r="AH389" i="8"/>
  <c r="AH390" i="8"/>
  <c r="AH391" i="8"/>
  <c r="AH392" i="8"/>
  <c r="AH393" i="8"/>
  <c r="AH394" i="8"/>
  <c r="AH395" i="8"/>
  <c r="AH396" i="8"/>
  <c r="AH397" i="8"/>
  <c r="AH398" i="8"/>
  <c r="AH399" i="8"/>
  <c r="AH400" i="8"/>
  <c r="AH401" i="8"/>
  <c r="AH402" i="8"/>
  <c r="AH403" i="8"/>
  <c r="AH404" i="8"/>
  <c r="AH405" i="8"/>
  <c r="AH406" i="8"/>
  <c r="AH407" i="8"/>
  <c r="AH408" i="8"/>
  <c r="AH409" i="8"/>
  <c r="AH410" i="8"/>
  <c r="AH411" i="8"/>
  <c r="AH412" i="8"/>
  <c r="AH413" i="8"/>
  <c r="AH414" i="8"/>
  <c r="AH415" i="8"/>
  <c r="AH416" i="8"/>
  <c r="AH417" i="8"/>
  <c r="AH418" i="8"/>
  <c r="AH419" i="8"/>
  <c r="AH420" i="8"/>
  <c r="AH421" i="8"/>
  <c r="AH422" i="8"/>
  <c r="AH423" i="8"/>
  <c r="AH424" i="8"/>
  <c r="AH425" i="8"/>
  <c r="AH426" i="8"/>
  <c r="AH427" i="8"/>
  <c r="AH428" i="8"/>
  <c r="AH429" i="8"/>
  <c r="AH430" i="8"/>
  <c r="AH431" i="8"/>
  <c r="AH432" i="8"/>
  <c r="AH433" i="8"/>
  <c r="AH434" i="8"/>
  <c r="AH435" i="8"/>
  <c r="AH436" i="8"/>
  <c r="AH437" i="8"/>
  <c r="AH438" i="8"/>
  <c r="AH439" i="8"/>
  <c r="AH440" i="8"/>
  <c r="AH441" i="8"/>
  <c r="AH442" i="8"/>
  <c r="AH443" i="8"/>
  <c r="AH444" i="8"/>
  <c r="AH445" i="8"/>
  <c r="AH446" i="8"/>
  <c r="AH447" i="8"/>
  <c r="AH448" i="8"/>
  <c r="AH449" i="8"/>
  <c r="AH450" i="8"/>
  <c r="AH451" i="8"/>
  <c r="AH452" i="8"/>
  <c r="AH453" i="8"/>
  <c r="AH454" i="8"/>
  <c r="AH455" i="8"/>
  <c r="AH456" i="8"/>
  <c r="AH457" i="8"/>
  <c r="AH458" i="8"/>
  <c r="AH459" i="8"/>
  <c r="AH460" i="8"/>
  <c r="AH461" i="8"/>
  <c r="AH462" i="8"/>
  <c r="AH463" i="8"/>
  <c r="AH464" i="8"/>
  <c r="AH465" i="8"/>
  <c r="AH466" i="8"/>
  <c r="AH467" i="8"/>
  <c r="AH468" i="8"/>
  <c r="AH469" i="8"/>
  <c r="AH470" i="8"/>
  <c r="AH471" i="8"/>
  <c r="AH472" i="8"/>
  <c r="AH473" i="8"/>
  <c r="AH474" i="8"/>
  <c r="AH475" i="8"/>
  <c r="AH476" i="8"/>
  <c r="AH477" i="8"/>
  <c r="AH478" i="8"/>
  <c r="AH479" i="8"/>
  <c r="AH480" i="8"/>
  <c r="AH481" i="8"/>
  <c r="AH482" i="8"/>
  <c r="AH483" i="8"/>
  <c r="AH484" i="8"/>
  <c r="AH485" i="8"/>
  <c r="AH486" i="8"/>
  <c r="AH487" i="8"/>
  <c r="AH488" i="8"/>
  <c r="AH489" i="8"/>
  <c r="AH490" i="8"/>
  <c r="AH491" i="8"/>
  <c r="AH492" i="8"/>
  <c r="AH493" i="8"/>
  <c r="AH494" i="8"/>
  <c r="AH495" i="8"/>
  <c r="AH496" i="8"/>
  <c r="AH497" i="8"/>
  <c r="AH498" i="8"/>
  <c r="AH499" i="8"/>
  <c r="AH500" i="8"/>
  <c r="AH501" i="8"/>
  <c r="AH502" i="8"/>
  <c r="AH503" i="8"/>
  <c r="AH504" i="8"/>
  <c r="AH505" i="8"/>
  <c r="AH506" i="8"/>
  <c r="AH507" i="8"/>
  <c r="AH508" i="8"/>
  <c r="AH509" i="8"/>
  <c r="AH510" i="8"/>
  <c r="AH511" i="8"/>
  <c r="AH512" i="8"/>
  <c r="AH513" i="8"/>
  <c r="AH514" i="8"/>
  <c r="AH515" i="8"/>
  <c r="AH516" i="8"/>
  <c r="AH517" i="8"/>
  <c r="AH518" i="8"/>
  <c r="AH519" i="8"/>
  <c r="AH520" i="8"/>
  <c r="AH521" i="8"/>
  <c r="AH522" i="8"/>
  <c r="AH523" i="8"/>
  <c r="AH524" i="8"/>
  <c r="AH525" i="8"/>
  <c r="AH526" i="8"/>
  <c r="AH527" i="8"/>
  <c r="AH528" i="8"/>
  <c r="AH529" i="8"/>
  <c r="AH530" i="8"/>
  <c r="AH531" i="8"/>
  <c r="AH532" i="8"/>
  <c r="AH533" i="8"/>
  <c r="AH534" i="8"/>
  <c r="AH535" i="8"/>
  <c r="AH536" i="8"/>
  <c r="AH537" i="8"/>
  <c r="AH538" i="8"/>
  <c r="AH539" i="8"/>
  <c r="AH540" i="8"/>
  <c r="AH541" i="8"/>
  <c r="AH542" i="8"/>
  <c r="AH543" i="8"/>
  <c r="AH544" i="8"/>
  <c r="AH545" i="8"/>
  <c r="AH546" i="8"/>
  <c r="AH547" i="8"/>
  <c r="AH548" i="8"/>
  <c r="AH549" i="8"/>
  <c r="AH550" i="8"/>
  <c r="AH551" i="8"/>
  <c r="AH552" i="8"/>
  <c r="AH553" i="8"/>
  <c r="AH554" i="8"/>
  <c r="AH555" i="8"/>
  <c r="AH556" i="8"/>
  <c r="AH557" i="8"/>
  <c r="AH558" i="8"/>
  <c r="AH559" i="8"/>
  <c r="AH560" i="8"/>
  <c r="AH561" i="8"/>
  <c r="AH562" i="8"/>
  <c r="AH563" i="8"/>
  <c r="AH564" i="8"/>
  <c r="AH565" i="8"/>
  <c r="AH566" i="8"/>
  <c r="AH567" i="8"/>
  <c r="AH568" i="8"/>
  <c r="AH569" i="8"/>
  <c r="AH570" i="8"/>
  <c r="AH571" i="8"/>
  <c r="AH572" i="8"/>
  <c r="AH573" i="8"/>
  <c r="AH574" i="8"/>
  <c r="AH575" i="8"/>
  <c r="AH576" i="8"/>
  <c r="AH577" i="8"/>
  <c r="AH578" i="8"/>
  <c r="AH579" i="8"/>
  <c r="AH580" i="8"/>
  <c r="AH581" i="8"/>
  <c r="AH582" i="8"/>
  <c r="AH583" i="8"/>
  <c r="AH584" i="8"/>
  <c r="AH585" i="8"/>
  <c r="AH586" i="8"/>
  <c r="AH587" i="8"/>
  <c r="AH588" i="8"/>
  <c r="AH589" i="8"/>
  <c r="AH590" i="8"/>
  <c r="AH591" i="8"/>
  <c r="AH592" i="8"/>
  <c r="AH593" i="8"/>
  <c r="AH594" i="8"/>
  <c r="AH595" i="8"/>
  <c r="AH596" i="8"/>
  <c r="AH597" i="8"/>
  <c r="AH598" i="8"/>
  <c r="AH599" i="8"/>
  <c r="AH600" i="8"/>
  <c r="AH601" i="8"/>
  <c r="AH602" i="8"/>
  <c r="AH603" i="8"/>
  <c r="AH604" i="8"/>
  <c r="AH605" i="8"/>
  <c r="AH606" i="8"/>
  <c r="AH607" i="8"/>
  <c r="AH608" i="8"/>
  <c r="AH609" i="8"/>
  <c r="AH610" i="8"/>
  <c r="AH611" i="8"/>
  <c r="AH612" i="8"/>
  <c r="AH613" i="8"/>
  <c r="AH614" i="8"/>
  <c r="AH615" i="8"/>
  <c r="AH616" i="8"/>
  <c r="AH617" i="8"/>
  <c r="AH618" i="8"/>
  <c r="AH619" i="8"/>
  <c r="AH620" i="8"/>
  <c r="AH621" i="8"/>
  <c r="AH622" i="8"/>
  <c r="AH623" i="8"/>
  <c r="AH624" i="8"/>
  <c r="AH625" i="8"/>
  <c r="AH626" i="8"/>
  <c r="AH627" i="8"/>
  <c r="AH628" i="8"/>
  <c r="AH629" i="8"/>
  <c r="AH630" i="8"/>
  <c r="AH631" i="8"/>
  <c r="AH632" i="8"/>
  <c r="AH633" i="8"/>
  <c r="AH634" i="8"/>
  <c r="AH635" i="8"/>
  <c r="AH636" i="8"/>
  <c r="AH637" i="8"/>
  <c r="AH638" i="8"/>
  <c r="AH639" i="8"/>
  <c r="AH640" i="8"/>
  <c r="AH641" i="8"/>
  <c r="AH642" i="8"/>
  <c r="AH643" i="8"/>
  <c r="AH644" i="8"/>
  <c r="AH645" i="8"/>
  <c r="AH646" i="8"/>
  <c r="AH647" i="8"/>
  <c r="AH648" i="8"/>
  <c r="AH649" i="8"/>
  <c r="AH650" i="8"/>
  <c r="AH651" i="8"/>
  <c r="AH652" i="8"/>
  <c r="AH653" i="8"/>
  <c r="AH654" i="8"/>
  <c r="AH655" i="8"/>
  <c r="AH656" i="8"/>
  <c r="AH657" i="8"/>
  <c r="AH658" i="8"/>
  <c r="AH659" i="8"/>
  <c r="AH660" i="8"/>
  <c r="AH661" i="8"/>
  <c r="AH662" i="8"/>
  <c r="AH663" i="8"/>
  <c r="AH664" i="8"/>
  <c r="AH665" i="8"/>
  <c r="AH666" i="8"/>
  <c r="AH667" i="8"/>
  <c r="AH668" i="8"/>
  <c r="AH669" i="8"/>
  <c r="AH670" i="8"/>
  <c r="AH671" i="8"/>
  <c r="AH672" i="8"/>
  <c r="AH673" i="8"/>
  <c r="AH674" i="8"/>
  <c r="AH675" i="8"/>
  <c r="AH676" i="8"/>
  <c r="AH677" i="8"/>
  <c r="AH678" i="8"/>
  <c r="AH679" i="8"/>
  <c r="AH680" i="8"/>
  <c r="AH681" i="8"/>
  <c r="AH682" i="8"/>
  <c r="AH683" i="8"/>
  <c r="AH684" i="8"/>
  <c r="AH685" i="8"/>
  <c r="AH686" i="8"/>
  <c r="AH687" i="8"/>
  <c r="AH688" i="8"/>
  <c r="AH689" i="8"/>
  <c r="AH690" i="8"/>
  <c r="AH691" i="8"/>
  <c r="AH692" i="8"/>
  <c r="AH693" i="8"/>
  <c r="AH694" i="8"/>
  <c r="AH695" i="8"/>
  <c r="AH696" i="8"/>
  <c r="AH697" i="8"/>
  <c r="AH698" i="8"/>
  <c r="AH699" i="8"/>
  <c r="AH700" i="8"/>
  <c r="AH701" i="8"/>
  <c r="AH702" i="8"/>
  <c r="AH703" i="8"/>
  <c r="AH704" i="8"/>
  <c r="AH705" i="8"/>
  <c r="AH706" i="8"/>
  <c r="AH707" i="8"/>
  <c r="AH708" i="8"/>
  <c r="AH709" i="8"/>
  <c r="AH710" i="8"/>
  <c r="AH711" i="8"/>
  <c r="AH712" i="8"/>
  <c r="AH713" i="8"/>
  <c r="AH714" i="8"/>
  <c r="AH715" i="8"/>
  <c r="AH716" i="8"/>
  <c r="AH717" i="8"/>
  <c r="AH718" i="8"/>
  <c r="AH719" i="8"/>
  <c r="AH720" i="8"/>
  <c r="AH721" i="8"/>
  <c r="AH722" i="8"/>
  <c r="AH723" i="8"/>
  <c r="AH724" i="8"/>
  <c r="AH725" i="8"/>
  <c r="AH726" i="8"/>
  <c r="AH727" i="8"/>
  <c r="AH728" i="8"/>
  <c r="AH729" i="8"/>
  <c r="AH730" i="8"/>
  <c r="AH731" i="8"/>
  <c r="AH732" i="8"/>
  <c r="AH733" i="8"/>
  <c r="AH734" i="8"/>
  <c r="AH735" i="8"/>
  <c r="AH736" i="8"/>
  <c r="AH737" i="8"/>
  <c r="AH738" i="8"/>
  <c r="AH739" i="8"/>
  <c r="AH740" i="8"/>
  <c r="AH741" i="8"/>
  <c r="AH742" i="8"/>
  <c r="AH743" i="8"/>
  <c r="AH744" i="8"/>
  <c r="AH745" i="8"/>
  <c r="AH746" i="8"/>
  <c r="AH747" i="8"/>
  <c r="AH748" i="8"/>
  <c r="AH749" i="8"/>
  <c r="AH750" i="8"/>
  <c r="AH751" i="8"/>
  <c r="AH752" i="8"/>
  <c r="AH753" i="8"/>
  <c r="AH754" i="8"/>
  <c r="AH755" i="8"/>
  <c r="AH756" i="8"/>
  <c r="AH757" i="8"/>
  <c r="AH758" i="8"/>
  <c r="AH759" i="8"/>
  <c r="AH760" i="8"/>
  <c r="AH761" i="8"/>
  <c r="AH762" i="8"/>
  <c r="AH763" i="8"/>
  <c r="AH764" i="8"/>
  <c r="AH765" i="8"/>
  <c r="AH766" i="8"/>
  <c r="AH767" i="8"/>
  <c r="AH768" i="8"/>
  <c r="AH769" i="8"/>
  <c r="AH770" i="8"/>
  <c r="AH771" i="8"/>
  <c r="AH772" i="8"/>
  <c r="AH773" i="8"/>
  <c r="AH774" i="8"/>
  <c r="AH775" i="8"/>
  <c r="AH776" i="8"/>
  <c r="AH777" i="8"/>
  <c r="AH778" i="8"/>
  <c r="AH779" i="8"/>
  <c r="AH780" i="8"/>
  <c r="AH781" i="8"/>
  <c r="AH782" i="8"/>
  <c r="AH783" i="8"/>
  <c r="AH784" i="8"/>
  <c r="AH785" i="8"/>
  <c r="AH786" i="8"/>
  <c r="AH787" i="8"/>
  <c r="AH788" i="8"/>
  <c r="AH789" i="8"/>
  <c r="AH790" i="8"/>
  <c r="AH791" i="8"/>
  <c r="AH792" i="8"/>
  <c r="AH793" i="8"/>
  <c r="AH794" i="8"/>
  <c r="AH795" i="8"/>
  <c r="AH796" i="8"/>
  <c r="AH797" i="8"/>
  <c r="AH798" i="8"/>
  <c r="AH799" i="8"/>
  <c r="AH800" i="8"/>
  <c r="AH801" i="8"/>
  <c r="AH802" i="8"/>
  <c r="AH803" i="8"/>
  <c r="AH804" i="8"/>
  <c r="AH805" i="8"/>
  <c r="AH806" i="8"/>
  <c r="AH807" i="8"/>
  <c r="AH808" i="8"/>
  <c r="AH809" i="8"/>
  <c r="AH810" i="8"/>
  <c r="AH811" i="8"/>
  <c r="AH812" i="8"/>
  <c r="AH813" i="8"/>
  <c r="AH814" i="8"/>
  <c r="AH815" i="8"/>
  <c r="AH816" i="8"/>
  <c r="AH817" i="8"/>
  <c r="AH818" i="8"/>
  <c r="AH819" i="8"/>
  <c r="AH820" i="8"/>
  <c r="AH821" i="8"/>
  <c r="AH822" i="8"/>
  <c r="AH823" i="8"/>
  <c r="AH824" i="8"/>
  <c r="AH825" i="8"/>
  <c r="AH826" i="8"/>
  <c r="AH827" i="8"/>
  <c r="AH828" i="8"/>
  <c r="AH829" i="8"/>
  <c r="AH830" i="8"/>
  <c r="AH831" i="8"/>
  <c r="AH832" i="8"/>
  <c r="AH833" i="8"/>
  <c r="AH834" i="8"/>
  <c r="AH835" i="8"/>
  <c r="AH836" i="8"/>
  <c r="AH837" i="8"/>
  <c r="AH838" i="8"/>
  <c r="AH839" i="8"/>
  <c r="AH840" i="8"/>
  <c r="AH841" i="8"/>
  <c r="AH842" i="8"/>
  <c r="AH843" i="8"/>
  <c r="AH844" i="8"/>
  <c r="AH845" i="8"/>
  <c r="AH846" i="8"/>
  <c r="AH847" i="8"/>
  <c r="AH848" i="8"/>
  <c r="AH849" i="8"/>
  <c r="AH850" i="8"/>
  <c r="AH851" i="8"/>
  <c r="AH852" i="8"/>
  <c r="AH853" i="8"/>
  <c r="AH854" i="8"/>
  <c r="AH855" i="8"/>
  <c r="AH856" i="8"/>
  <c r="AH857" i="8"/>
  <c r="AH858" i="8"/>
  <c r="AH859" i="8"/>
  <c r="AH860" i="8"/>
  <c r="AH861" i="8"/>
  <c r="AH862" i="8"/>
  <c r="AH863" i="8"/>
  <c r="AH864" i="8"/>
  <c r="AH865" i="8"/>
  <c r="AH866" i="8"/>
  <c r="AH867" i="8"/>
  <c r="AH868" i="8"/>
  <c r="AH869" i="8"/>
  <c r="AH870" i="8"/>
  <c r="AH871" i="8"/>
  <c r="AH872" i="8"/>
  <c r="AH873" i="8"/>
  <c r="AH874" i="8"/>
  <c r="AH875" i="8"/>
  <c r="AH876" i="8"/>
  <c r="AH877" i="8"/>
  <c r="AH878" i="8"/>
  <c r="AH879" i="8"/>
  <c r="AH880" i="8"/>
  <c r="AH881" i="8"/>
  <c r="AH882" i="8"/>
  <c r="AH883" i="8"/>
  <c r="AH884" i="8"/>
  <c r="AH885" i="8"/>
  <c r="AH886" i="8"/>
  <c r="AH887" i="8"/>
  <c r="AH888" i="8"/>
  <c r="AH889" i="8"/>
  <c r="AH890" i="8"/>
  <c r="AH891" i="8"/>
  <c r="AH892" i="8"/>
  <c r="AH893" i="8"/>
  <c r="AH894" i="8"/>
  <c r="AH895" i="8"/>
  <c r="AH896" i="8"/>
  <c r="AH897" i="8"/>
  <c r="AH898" i="8"/>
  <c r="AH899" i="8"/>
  <c r="AH900" i="8"/>
  <c r="AH901" i="8"/>
  <c r="AH902" i="8"/>
  <c r="AH903" i="8"/>
  <c r="AH904" i="8"/>
  <c r="AH905" i="8"/>
  <c r="AH906" i="8"/>
  <c r="AH907" i="8"/>
  <c r="AH908" i="8"/>
  <c r="AH909" i="8"/>
  <c r="AH910" i="8"/>
  <c r="AH911" i="8"/>
  <c r="AH912" i="8"/>
  <c r="AH913" i="8"/>
  <c r="AH914" i="8"/>
  <c r="AH915" i="8"/>
  <c r="AH916" i="8"/>
  <c r="AH917" i="8"/>
  <c r="AH918" i="8"/>
  <c r="AH919" i="8"/>
  <c r="AH920" i="8"/>
  <c r="AH921" i="8"/>
  <c r="AH922" i="8"/>
  <c r="AH923" i="8"/>
  <c r="AH924" i="8"/>
  <c r="AH925" i="8"/>
  <c r="AH926" i="8"/>
  <c r="AH927" i="8"/>
  <c r="AH928" i="8"/>
  <c r="AH929" i="8"/>
  <c r="AH930" i="8"/>
  <c r="AH931" i="8"/>
  <c r="AH932" i="8"/>
  <c r="AH933" i="8"/>
  <c r="AH934" i="8"/>
  <c r="AH935" i="8"/>
  <c r="AH936" i="8"/>
  <c r="AH937" i="8"/>
  <c r="AH938" i="8"/>
  <c r="AH939" i="8"/>
  <c r="AH940" i="8"/>
  <c r="AH941" i="8"/>
  <c r="AH942" i="8"/>
  <c r="AH943" i="8"/>
  <c r="AH944" i="8"/>
  <c r="AH945" i="8"/>
  <c r="AH946" i="8"/>
  <c r="AH947" i="8"/>
  <c r="AH948" i="8"/>
  <c r="AH949" i="8"/>
  <c r="AH950" i="8"/>
  <c r="AH951" i="8"/>
  <c r="AH952" i="8"/>
  <c r="AH953" i="8"/>
  <c r="AH954" i="8"/>
  <c r="AH955" i="8"/>
  <c r="AH956" i="8"/>
  <c r="AH957" i="8"/>
  <c r="AH958" i="8"/>
  <c r="AH959" i="8"/>
  <c r="AH960" i="8"/>
  <c r="AH961" i="8"/>
  <c r="AH962" i="8"/>
  <c r="AH963" i="8"/>
  <c r="AH964" i="8"/>
  <c r="AH965" i="8"/>
  <c r="AH966" i="8"/>
  <c r="AH967" i="8"/>
  <c r="AH968" i="8"/>
  <c r="AH969" i="8"/>
  <c r="AH970" i="8"/>
  <c r="AH971" i="8"/>
  <c r="AH972" i="8"/>
  <c r="AH973" i="8"/>
  <c r="AH974" i="8"/>
  <c r="AH975" i="8"/>
  <c r="AH976" i="8"/>
  <c r="AH977" i="8"/>
  <c r="AH978" i="8"/>
  <c r="AH979" i="8"/>
  <c r="AH980" i="8"/>
  <c r="AH981" i="8"/>
  <c r="AH982" i="8"/>
  <c r="AH983" i="8"/>
  <c r="AH984" i="8"/>
  <c r="AH985" i="8"/>
  <c r="AH986" i="8"/>
  <c r="AH987" i="8"/>
  <c r="AH988" i="8"/>
  <c r="AH989" i="8"/>
  <c r="AH990" i="8"/>
  <c r="AH991" i="8"/>
  <c r="AH992" i="8"/>
  <c r="AH993" i="8"/>
  <c r="AH994" i="8"/>
  <c r="AH995" i="8"/>
  <c r="AH996" i="8"/>
  <c r="AH997" i="8"/>
  <c r="AH998" i="8"/>
  <c r="AH999" i="8"/>
  <c r="AH1000" i="8"/>
  <c r="AH1001" i="8"/>
  <c r="AH1002" i="8"/>
  <c r="AH1003" i="8"/>
  <c r="AH1004" i="8"/>
  <c r="AH1005" i="8"/>
  <c r="AH1006" i="8"/>
  <c r="AH1007" i="8"/>
  <c r="AH1008" i="8"/>
  <c r="AH1009" i="8"/>
  <c r="AH1010" i="8"/>
  <c r="AH1011" i="8"/>
  <c r="AH1012" i="8"/>
  <c r="AH1013" i="8"/>
  <c r="AH1014" i="8"/>
  <c r="AH1015" i="8"/>
  <c r="AH1016" i="8"/>
  <c r="AH1017" i="8"/>
  <c r="AH1018" i="8"/>
  <c r="AH1019" i="8"/>
  <c r="AH1020" i="8"/>
  <c r="AH1021" i="8"/>
  <c r="AH1022" i="8"/>
  <c r="AH1023" i="8"/>
  <c r="AH1024" i="8"/>
  <c r="AH1025" i="8"/>
  <c r="AH1026" i="8"/>
  <c r="AH1027" i="8"/>
  <c r="AH1028" i="8"/>
  <c r="AH1029" i="8"/>
  <c r="AH1030" i="8"/>
  <c r="AH1031" i="8"/>
  <c r="AH1032" i="8"/>
  <c r="AH1033" i="8"/>
  <c r="AH1034" i="8"/>
  <c r="AH1035" i="8"/>
  <c r="AH1036" i="8"/>
  <c r="AH1037" i="8"/>
  <c r="AH1038" i="8"/>
  <c r="AH1039" i="8"/>
  <c r="AH1040" i="8"/>
  <c r="AH1041" i="8"/>
  <c r="AH1042" i="8"/>
  <c r="AH1043" i="8"/>
  <c r="AH1044" i="8"/>
  <c r="AH1045" i="8"/>
  <c r="AH1046" i="8"/>
  <c r="AH1047" i="8"/>
  <c r="AH1048" i="8"/>
  <c r="AH1049" i="8"/>
  <c r="AH1050" i="8"/>
  <c r="AH1051" i="8"/>
  <c r="AH1052" i="8"/>
  <c r="AH1053" i="8"/>
  <c r="AH1054" i="8"/>
  <c r="AH1055" i="8"/>
  <c r="AH1056" i="8"/>
  <c r="AH1057" i="8"/>
  <c r="AH1058" i="8"/>
  <c r="AH1059" i="8"/>
  <c r="AH1060" i="8"/>
  <c r="AH1061" i="8"/>
  <c r="AH1062" i="8"/>
  <c r="AH1063" i="8"/>
  <c r="AH1064" i="8"/>
  <c r="AH1065" i="8"/>
  <c r="AH1066" i="8"/>
  <c r="AH1067" i="8"/>
  <c r="AH1068" i="8"/>
  <c r="AH1069" i="8"/>
  <c r="AH1070" i="8"/>
  <c r="AH1071" i="8"/>
  <c r="AH1072" i="8"/>
  <c r="AH1073" i="8"/>
  <c r="AH1074" i="8"/>
  <c r="AH1075" i="8"/>
  <c r="AH1076" i="8"/>
  <c r="AH1077" i="8"/>
  <c r="AH1078" i="8"/>
  <c r="AH1079" i="8"/>
  <c r="AH1080" i="8"/>
  <c r="AH1081" i="8"/>
  <c r="AH1082" i="8"/>
  <c r="AH1083" i="8"/>
  <c r="AH1084" i="8"/>
  <c r="AH1085" i="8"/>
  <c r="AH1086" i="8"/>
  <c r="AH1087" i="8"/>
  <c r="AH1088" i="8"/>
  <c r="AH1089" i="8"/>
  <c r="AH1090" i="8"/>
  <c r="AH1091" i="8"/>
  <c r="AH1092" i="8"/>
  <c r="AH1093" i="8"/>
  <c r="AH1094" i="8"/>
  <c r="AH1095" i="8"/>
  <c r="AH1096" i="8"/>
  <c r="AH1097" i="8"/>
  <c r="AH1098" i="8"/>
  <c r="AH1099" i="8"/>
  <c r="AH1100" i="8"/>
  <c r="AH1101" i="8"/>
  <c r="AH1102" i="8"/>
  <c r="AH1103" i="8"/>
  <c r="AH1104" i="8"/>
  <c r="AH1105" i="8"/>
  <c r="AH1106" i="8"/>
  <c r="AH1107" i="8"/>
  <c r="AH1108" i="8"/>
  <c r="AH1109" i="8"/>
  <c r="AH1110" i="8"/>
  <c r="AH1111" i="8"/>
  <c r="AH1112" i="8"/>
  <c r="AH1113" i="8"/>
  <c r="AH1114" i="8"/>
  <c r="AH1115" i="8"/>
  <c r="AH1116" i="8"/>
  <c r="AH1117" i="8"/>
  <c r="AH1118" i="8"/>
  <c r="AH1119" i="8"/>
  <c r="AH1120" i="8"/>
  <c r="AH1121" i="8"/>
  <c r="AH1122" i="8"/>
  <c r="AH1123" i="8"/>
  <c r="AH1124" i="8"/>
  <c r="AH1125" i="8"/>
  <c r="AH1126" i="8"/>
  <c r="AH1127" i="8"/>
  <c r="AH1128" i="8"/>
  <c r="AH1129" i="8"/>
  <c r="AH1130" i="8"/>
  <c r="AH1131" i="8"/>
  <c r="AH1132" i="8"/>
  <c r="AH1133" i="8"/>
  <c r="AH1134" i="8"/>
  <c r="AH1135" i="8"/>
  <c r="AH1136" i="8"/>
  <c r="AH1137" i="8"/>
  <c r="AH1138" i="8"/>
  <c r="AH1139" i="8"/>
  <c r="AH1140" i="8"/>
  <c r="AH1141" i="8"/>
  <c r="AH1142" i="8"/>
  <c r="AH1143" i="8"/>
  <c r="AH1144" i="8"/>
  <c r="AH1145" i="8"/>
  <c r="AH1146" i="8"/>
  <c r="AH1147" i="8"/>
  <c r="AH1148" i="8"/>
  <c r="AH1149" i="8"/>
  <c r="AH1150" i="8"/>
  <c r="AH1151" i="8"/>
  <c r="AH1152" i="8"/>
  <c r="AH1153" i="8"/>
  <c r="AH1154" i="8"/>
  <c r="AH1155" i="8"/>
  <c r="AH1156" i="8"/>
  <c r="AH1157" i="8"/>
  <c r="AH1158" i="8"/>
  <c r="AH1159" i="8"/>
  <c r="AH1160" i="8"/>
  <c r="AH1161" i="8"/>
  <c r="AH1162" i="8"/>
  <c r="AH1163" i="8"/>
  <c r="AH1164" i="8"/>
  <c r="AH1165" i="8"/>
  <c r="AH1166" i="8"/>
  <c r="AH1167" i="8"/>
  <c r="AH1168" i="8"/>
  <c r="AH1169" i="8"/>
  <c r="AH1170" i="8"/>
  <c r="AH1171" i="8"/>
  <c r="AH1172" i="8"/>
  <c r="AH1173" i="8"/>
  <c r="AH1174" i="8"/>
  <c r="AH1175" i="8"/>
  <c r="AH1176" i="8"/>
  <c r="AH1177" i="8"/>
  <c r="AH1178" i="8"/>
  <c r="AH1179" i="8"/>
  <c r="AH1180" i="8"/>
  <c r="AH1181" i="8"/>
  <c r="AH1182" i="8"/>
  <c r="AH1183" i="8"/>
  <c r="AH1184" i="8"/>
  <c r="AH1185" i="8"/>
  <c r="AH1186" i="8"/>
  <c r="AH1187" i="8"/>
  <c r="AH1188" i="8"/>
  <c r="AH1189" i="8"/>
  <c r="AH1190" i="8"/>
  <c r="AH1191" i="8"/>
  <c r="AH1192" i="8"/>
  <c r="AH1193" i="8"/>
  <c r="AH1194" i="8"/>
  <c r="AH119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H103" i="8"/>
  <c r="AH104" i="8"/>
  <c r="AH105" i="8"/>
  <c r="AH106" i="8"/>
  <c r="AH107" i="8"/>
  <c r="AH108" i="8"/>
  <c r="AH109" i="8"/>
  <c r="AH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0" i="8"/>
  <c r="AH131" i="8"/>
  <c r="AH132" i="8"/>
  <c r="AH133" i="8"/>
  <c r="AH134" i="8"/>
  <c r="AH135" i="8"/>
  <c r="AH136" i="8"/>
  <c r="AH137" i="8"/>
  <c r="AH138" i="8"/>
  <c r="AH139" i="8"/>
  <c r="AH140" i="8"/>
  <c r="AH141" i="8"/>
  <c r="AH142" i="8"/>
  <c r="AH143" i="8"/>
  <c r="AH144" i="8"/>
  <c r="AH145" i="8"/>
  <c r="AH146" i="8"/>
  <c r="AH147" i="8"/>
  <c r="AH148" i="8"/>
  <c r="AH149" i="8"/>
  <c r="AH150" i="8"/>
  <c r="AH151" i="8"/>
  <c r="AH152" i="8"/>
  <c r="AH153" i="8"/>
  <c r="AH154" i="8"/>
  <c r="AH155" i="8"/>
  <c r="AH156" i="8"/>
  <c r="AH157" i="8"/>
  <c r="AH158" i="8"/>
  <c r="AH159" i="8"/>
  <c r="AH160" i="8"/>
  <c r="AH161" i="8"/>
  <c r="AH162" i="8"/>
  <c r="AH163" i="8"/>
  <c r="AH164" i="8"/>
  <c r="AH165" i="8"/>
  <c r="AH166" i="8"/>
  <c r="AH167" i="8"/>
  <c r="AH168" i="8"/>
  <c r="AH169" i="8"/>
  <c r="AH170" i="8"/>
  <c r="AH171" i="8"/>
  <c r="AH172" i="8"/>
  <c r="AH173" i="8"/>
  <c r="AH174" i="8"/>
  <c r="AH175" i="8"/>
  <c r="AH176" i="8"/>
  <c r="AH177" i="8"/>
  <c r="AH178" i="8"/>
  <c r="AH179" i="8"/>
  <c r="AH180" i="8"/>
  <c r="AH181" i="8"/>
  <c r="AH182" i="8"/>
  <c r="AH183" i="8"/>
  <c r="AH184" i="8"/>
  <c r="AH185" i="8"/>
  <c r="AH186" i="8"/>
  <c r="AH187" i="8"/>
  <c r="AH188" i="8"/>
  <c r="AH189" i="8"/>
  <c r="AH190" i="8"/>
  <c r="AH191" i="8"/>
  <c r="AH192" i="8"/>
  <c r="AH193" i="8"/>
  <c r="AH194" i="8"/>
  <c r="AH195" i="8"/>
  <c r="AH196" i="8"/>
  <c r="AH197" i="8"/>
  <c r="AH198" i="8"/>
  <c r="AH199" i="8"/>
  <c r="AH200" i="8"/>
  <c r="AH201" i="8"/>
  <c r="AH202" i="8"/>
  <c r="AH203" i="8"/>
  <c r="AH204" i="8"/>
  <c r="AH205" i="8"/>
  <c r="AH206" i="8"/>
  <c r="AH207" i="8"/>
  <c r="AH208" i="8"/>
  <c r="AH209" i="8"/>
  <c r="AH210" i="8"/>
  <c r="AH211" i="8"/>
  <c r="AH212" i="8"/>
  <c r="AH213" i="8"/>
  <c r="AH214" i="8"/>
  <c r="AH215" i="8"/>
  <c r="AH216" i="8"/>
  <c r="AH217" i="8"/>
  <c r="AH218" i="8"/>
  <c r="AH219" i="8"/>
  <c r="AH220" i="8"/>
  <c r="AH221" i="8"/>
  <c r="AH222" i="8"/>
  <c r="AH223" i="8"/>
  <c r="AH224" i="8"/>
  <c r="AH225" i="8"/>
  <c r="AH226" i="8"/>
  <c r="AH227" i="8"/>
  <c r="AH228" i="8"/>
  <c r="AH229" i="8"/>
  <c r="AH230" i="8"/>
  <c r="AH231" i="8"/>
  <c r="AH232" i="8"/>
  <c r="AH233" i="8"/>
  <c r="AH234" i="8"/>
  <c r="AH235" i="8"/>
  <c r="AH236" i="8"/>
  <c r="AH237" i="8"/>
  <c r="AH238" i="8"/>
  <c r="AH239" i="8"/>
  <c r="AH240" i="8"/>
  <c r="AH241" i="8"/>
  <c r="AH242" i="8"/>
  <c r="AH243" i="8"/>
  <c r="AH244" i="8"/>
  <c r="AH245" i="8"/>
  <c r="AH246" i="8"/>
  <c r="AH247" i="8"/>
  <c r="AH248" i="8"/>
  <c r="AH249" i="8"/>
  <c r="AH250" i="8"/>
  <c r="AH251" i="8"/>
  <c r="AH252" i="8"/>
  <c r="AH253" i="8"/>
  <c r="AH254" i="8"/>
  <c r="AH255" i="8"/>
  <c r="AH256" i="8"/>
  <c r="AH257" i="8"/>
  <c r="AH258" i="8"/>
  <c r="AH259" i="8"/>
  <c r="AH260" i="8"/>
  <c r="AH261" i="8"/>
  <c r="AH262" i="8"/>
  <c r="AH263" i="8"/>
  <c r="AH264" i="8"/>
  <c r="AH265" i="8"/>
  <c r="AH266" i="8"/>
  <c r="AH267" i="8"/>
  <c r="AH268" i="8"/>
  <c r="AH269" i="8"/>
  <c r="AH270" i="8"/>
  <c r="AH271" i="8"/>
  <c r="AH272" i="8"/>
  <c r="AH273" i="8"/>
  <c r="AH274" i="8"/>
  <c r="AH275" i="8"/>
  <c r="AH276" i="8"/>
  <c r="AH277" i="8"/>
  <c r="AH278" i="8"/>
  <c r="AH279" i="8"/>
  <c r="AH280" i="8"/>
  <c r="AH281" i="8"/>
  <c r="AH282" i="8"/>
  <c r="AH283" i="8"/>
  <c r="AH284" i="8"/>
  <c r="AH285" i="8"/>
  <c r="AH286" i="8"/>
  <c r="AH287" i="8"/>
  <c r="AH288" i="8"/>
  <c r="AH289" i="8"/>
  <c r="AH290" i="8"/>
  <c r="AH291" i="8"/>
  <c r="AH292" i="8"/>
  <c r="AH293" i="8"/>
  <c r="AH294" i="8"/>
  <c r="AH295" i="8"/>
  <c r="AH296" i="8"/>
  <c r="AH297" i="8"/>
  <c r="AH298" i="8"/>
  <c r="AH299" i="8"/>
  <c r="AH300" i="8"/>
  <c r="AH301" i="8"/>
  <c r="AH302" i="8"/>
  <c r="AH303" i="8"/>
  <c r="AH304" i="8"/>
  <c r="AH305" i="8"/>
  <c r="AH306" i="8"/>
  <c r="AH307" i="8"/>
  <c r="AH308" i="8"/>
  <c r="AH309" i="8"/>
  <c r="AH310" i="8"/>
  <c r="AH311" i="8"/>
  <c r="AH312" i="8"/>
  <c r="AI1" i="8" a="1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" i="8"/>
  <c r="C2" i="8"/>
  <c r="F390" i="1"/>
  <c r="J390" i="1"/>
  <c r="Y386" i="1"/>
  <c r="AA386" i="1"/>
  <c r="J393" i="1"/>
  <c r="I393" i="1"/>
  <c r="J392" i="1"/>
  <c r="I392" i="1"/>
  <c r="J391" i="1"/>
  <c r="I391" i="1"/>
  <c r="I390" i="1"/>
  <c r="J389" i="1"/>
  <c r="I389" i="1"/>
  <c r="J388" i="1"/>
  <c r="I388" i="1"/>
  <c r="J387" i="1"/>
  <c r="I387" i="1"/>
  <c r="J386" i="1"/>
  <c r="I386" i="1"/>
  <c r="A386" i="1"/>
  <c r="A387" i="1"/>
  <c r="A388" i="1"/>
  <c r="A389" i="1"/>
  <c r="J385" i="1"/>
  <c r="I385" i="1"/>
  <c r="L384" i="1"/>
  <c r="L386" i="1"/>
  <c r="K384" i="1"/>
  <c r="K386" i="1"/>
  <c r="J384" i="1"/>
  <c r="I384" i="1"/>
  <c r="C1" i="5"/>
  <c r="C1" i="3"/>
  <c r="E376" i="1"/>
  <c r="I376" i="1"/>
  <c r="F380" i="1"/>
  <c r="J380" i="1"/>
  <c r="AC376" i="1"/>
  <c r="J383" i="1"/>
  <c r="I383" i="1"/>
  <c r="J382" i="1"/>
  <c r="I382" i="1"/>
  <c r="J381" i="1"/>
  <c r="I381" i="1"/>
  <c r="I380" i="1"/>
  <c r="J379" i="1"/>
  <c r="I379" i="1"/>
  <c r="J378" i="1"/>
  <c r="I378" i="1"/>
  <c r="J377" i="1"/>
  <c r="I377" i="1"/>
  <c r="J376" i="1"/>
  <c r="A376" i="1"/>
  <c r="A375" i="1"/>
  <c r="J375" i="1"/>
  <c r="I375" i="1"/>
  <c r="L374" i="1"/>
  <c r="L376" i="1"/>
  <c r="K374" i="1"/>
  <c r="K376" i="1"/>
  <c r="J374" i="1"/>
  <c r="I374" i="1"/>
  <c r="B2" i="10"/>
  <c r="C14" i="8"/>
  <c r="F370" i="1"/>
  <c r="J370" i="1"/>
  <c r="AA366" i="1"/>
  <c r="Q364" i="1"/>
  <c r="J373" i="1"/>
  <c r="I373" i="1"/>
  <c r="J372" i="1"/>
  <c r="I372" i="1"/>
  <c r="J371" i="1"/>
  <c r="I371" i="1"/>
  <c r="I370" i="1"/>
  <c r="J369" i="1"/>
  <c r="I369" i="1"/>
  <c r="J368" i="1"/>
  <c r="I368" i="1"/>
  <c r="J367" i="1"/>
  <c r="I367" i="1"/>
  <c r="J366" i="1"/>
  <c r="I366" i="1"/>
  <c r="A366" i="1"/>
  <c r="A367" i="1"/>
  <c r="A368" i="1"/>
  <c r="A369" i="1"/>
  <c r="J365" i="1"/>
  <c r="I365" i="1"/>
  <c r="L364" i="1"/>
  <c r="L366" i="1"/>
  <c r="K364" i="1"/>
  <c r="K366" i="1"/>
  <c r="Q366" i="1"/>
  <c r="J364" i="1"/>
  <c r="I364" i="1"/>
  <c r="B2" i="2"/>
  <c r="I357" i="1"/>
  <c r="F360" i="1"/>
  <c r="J360" i="1"/>
  <c r="AA356" i="1"/>
  <c r="J363" i="1"/>
  <c r="I363" i="1"/>
  <c r="J362" i="1"/>
  <c r="I362" i="1"/>
  <c r="J361" i="1"/>
  <c r="I361" i="1"/>
  <c r="I360" i="1"/>
  <c r="J359" i="1"/>
  <c r="I359" i="1"/>
  <c r="J358" i="1"/>
  <c r="I358" i="1"/>
  <c r="J357" i="1"/>
  <c r="J356" i="1"/>
  <c r="I356" i="1"/>
  <c r="A356" i="1"/>
  <c r="A357" i="1"/>
  <c r="A358" i="1"/>
  <c r="A359" i="1"/>
  <c r="J355" i="1"/>
  <c r="I355" i="1"/>
  <c r="L354" i="1"/>
  <c r="L356" i="1"/>
  <c r="K354" i="1"/>
  <c r="K356" i="1"/>
  <c r="J354" i="1"/>
  <c r="I354" i="1"/>
  <c r="L629" i="1"/>
  <c r="A635" i="1"/>
  <c r="A637" i="1"/>
  <c r="A639" i="1"/>
  <c r="A641" i="1"/>
  <c r="A642" i="1"/>
  <c r="A636" i="1"/>
  <c r="A638" i="1"/>
  <c r="A640" i="1"/>
  <c r="M630" i="1"/>
  <c r="M626" i="1"/>
  <c r="K627" i="1"/>
  <c r="K631" i="1"/>
  <c r="K632" i="1"/>
  <c r="L627" i="1"/>
  <c r="L631" i="1"/>
  <c r="L632" i="1"/>
  <c r="A629" i="1"/>
  <c r="M610" i="1"/>
  <c r="A611" i="1"/>
  <c r="A613" i="1"/>
  <c r="A614" i="1"/>
  <c r="A615" i="1"/>
  <c r="A616" i="1"/>
  <c r="A617" i="1"/>
  <c r="L612" i="1"/>
  <c r="L617" i="1"/>
  <c r="L619" i="1"/>
  <c r="L621" i="1"/>
  <c r="L623" i="1"/>
  <c r="M609" i="1"/>
  <c r="K613" i="1"/>
  <c r="M613" i="1"/>
  <c r="L613" i="1"/>
  <c r="K614" i="1"/>
  <c r="M614" i="1"/>
  <c r="A607" i="1"/>
  <c r="A602" i="1"/>
  <c r="A603" i="1"/>
  <c r="A604" i="1"/>
  <c r="A605" i="1"/>
  <c r="A606" i="1"/>
  <c r="A608" i="1"/>
  <c r="AL599" i="1"/>
  <c r="M600" i="1"/>
  <c r="M601" i="1"/>
  <c r="K602" i="1"/>
  <c r="K603" i="1"/>
  <c r="K604" i="1"/>
  <c r="K605" i="1"/>
  <c r="K606" i="1"/>
  <c r="M606" i="1"/>
  <c r="AL600" i="1"/>
  <c r="M599" i="1"/>
  <c r="I2" i="8"/>
  <c r="M590" i="1"/>
  <c r="M589" i="1"/>
  <c r="AL589" i="1"/>
  <c r="A597" i="1"/>
  <c r="A592" i="1"/>
  <c r="A593" i="1"/>
  <c r="A594" i="1"/>
  <c r="A595" i="1"/>
  <c r="A596" i="1"/>
  <c r="A598" i="1"/>
  <c r="M591" i="1"/>
  <c r="M592" i="1"/>
  <c r="K595" i="1"/>
  <c r="M595" i="1"/>
  <c r="M594" i="1"/>
  <c r="M593" i="1"/>
  <c r="AL579" i="1"/>
  <c r="A587" i="1"/>
  <c r="A582" i="1"/>
  <c r="A583" i="1"/>
  <c r="A584" i="1"/>
  <c r="A585" i="1"/>
  <c r="A586" i="1"/>
  <c r="A588" i="1"/>
  <c r="M579" i="1"/>
  <c r="M580" i="1"/>
  <c r="K581" i="1"/>
  <c r="AL580" i="1"/>
  <c r="A577" i="1"/>
  <c r="A572" i="1"/>
  <c r="A573" i="1"/>
  <c r="A574" i="1"/>
  <c r="A575" i="1"/>
  <c r="A576" i="1"/>
  <c r="A578" i="1"/>
  <c r="M570" i="1"/>
  <c r="M572" i="1"/>
  <c r="M569" i="1"/>
  <c r="K575" i="1"/>
  <c r="M575" i="1"/>
  <c r="M574" i="1"/>
  <c r="M571" i="1"/>
  <c r="M573" i="1"/>
  <c r="A567" i="1"/>
  <c r="A562" i="1"/>
  <c r="A563" i="1"/>
  <c r="A564" i="1"/>
  <c r="A565" i="1"/>
  <c r="A566" i="1"/>
  <c r="A568" i="1"/>
  <c r="Q547" i="1"/>
  <c r="M559" i="1"/>
  <c r="K560" i="1"/>
  <c r="K561" i="1"/>
  <c r="K562" i="1"/>
  <c r="M562" i="1"/>
  <c r="A535" i="1"/>
  <c r="K549" i="1"/>
  <c r="M549" i="1"/>
  <c r="L549" i="1"/>
  <c r="L550" i="1"/>
  <c r="A553" i="1"/>
  <c r="A554" i="1"/>
  <c r="A552" i="1"/>
  <c r="A551" i="1"/>
  <c r="M536" i="1"/>
  <c r="A541" i="1"/>
  <c r="A542" i="1"/>
  <c r="A539" i="1"/>
  <c r="A540" i="1"/>
  <c r="K537" i="1"/>
  <c r="K535" i="1"/>
  <c r="L537" i="1"/>
  <c r="L538" i="1"/>
  <c r="L535" i="1"/>
  <c r="M534" i="1"/>
  <c r="M521" i="1"/>
  <c r="L524" i="1"/>
  <c r="L525" i="1"/>
  <c r="L522" i="1"/>
  <c r="A528" i="1"/>
  <c r="A529" i="1"/>
  <c r="A526" i="1"/>
  <c r="A527" i="1"/>
  <c r="A522" i="1"/>
  <c r="K523" i="1"/>
  <c r="D1" i="3"/>
  <c r="A457" i="1"/>
  <c r="M508" i="1"/>
  <c r="K511" i="1"/>
  <c r="K509" i="1"/>
  <c r="L509" i="1"/>
  <c r="L511" i="1"/>
  <c r="L512" i="1"/>
  <c r="A515" i="1"/>
  <c r="A516" i="1"/>
  <c r="A513" i="1"/>
  <c r="A514" i="1"/>
  <c r="M510" i="1"/>
  <c r="A509" i="1"/>
  <c r="M497" i="1"/>
  <c r="K498" i="1"/>
  <c r="K496" i="1"/>
  <c r="L498" i="1"/>
  <c r="L499" i="1"/>
  <c r="L496" i="1"/>
  <c r="A502" i="1"/>
  <c r="A503" i="1"/>
  <c r="A500" i="1"/>
  <c r="A501" i="1"/>
  <c r="M495" i="1"/>
  <c r="A496" i="1"/>
  <c r="M484" i="1"/>
  <c r="K483" i="1"/>
  <c r="M483" i="1"/>
  <c r="K485" i="1"/>
  <c r="L485" i="1"/>
  <c r="L486" i="1"/>
  <c r="L483" i="1"/>
  <c r="M482" i="1"/>
  <c r="A485" i="1"/>
  <c r="A486" i="1"/>
  <c r="M469" i="1"/>
  <c r="A470" i="1"/>
  <c r="M471" i="1"/>
  <c r="K472" i="1"/>
  <c r="K473" i="1"/>
  <c r="M473" i="1"/>
  <c r="K470" i="1"/>
  <c r="L472" i="1"/>
  <c r="L473" i="1"/>
  <c r="L470" i="1"/>
  <c r="A476" i="1"/>
  <c r="A477" i="1"/>
  <c r="A475" i="1"/>
  <c r="A474" i="1"/>
  <c r="K459" i="1"/>
  <c r="M458" i="1"/>
  <c r="K457" i="1"/>
  <c r="L459" i="1"/>
  <c r="L460" i="1"/>
  <c r="L457" i="1"/>
  <c r="A463" i="1"/>
  <c r="A464" i="1"/>
  <c r="A461" i="1"/>
  <c r="A462" i="1"/>
  <c r="M456" i="1"/>
  <c r="B1" i="7" a="1"/>
  <c r="M443" i="1"/>
  <c r="A446" i="1"/>
  <c r="A447" i="1"/>
  <c r="A448" i="1"/>
  <c r="M445" i="1"/>
  <c r="K444" i="1"/>
  <c r="K446" i="1"/>
  <c r="M446" i="1"/>
  <c r="L444" i="1"/>
  <c r="L446" i="1"/>
  <c r="L447" i="1"/>
  <c r="M432" i="1"/>
  <c r="A431" i="1"/>
  <c r="A438" i="1"/>
  <c r="A435" i="1"/>
  <c r="A436" i="1"/>
  <c r="A437" i="1"/>
  <c r="K433" i="1"/>
  <c r="K434" i="1"/>
  <c r="AL443" i="1"/>
  <c r="K431" i="1"/>
  <c r="L431" i="1"/>
  <c r="L433" i="1"/>
  <c r="L434" i="1"/>
  <c r="M430" i="1"/>
  <c r="A418" i="1"/>
  <c r="K420" i="1"/>
  <c r="K418" i="1"/>
  <c r="L418" i="1"/>
  <c r="L420" i="1"/>
  <c r="L421" i="1"/>
  <c r="A425" i="1"/>
  <c r="A422" i="1"/>
  <c r="A423" i="1"/>
  <c r="A424" i="1"/>
  <c r="M419" i="1"/>
  <c r="M417" i="1"/>
  <c r="AL417" i="1"/>
  <c r="AH406" i="1"/>
  <c r="C2" i="5"/>
  <c r="A412" i="1"/>
  <c r="K412" i="1"/>
  <c r="A411" i="1"/>
  <c r="K411" i="1"/>
  <c r="A410" i="1"/>
  <c r="A405" i="1"/>
  <c r="K410" i="1"/>
  <c r="AL419" i="1"/>
  <c r="M404" i="1"/>
  <c r="M407" i="1"/>
  <c r="K413" i="1"/>
  <c r="K415" i="1"/>
  <c r="M415" i="1"/>
  <c r="M409" i="1"/>
  <c r="L407" i="1"/>
  <c r="L408" i="1"/>
  <c r="L405" i="1"/>
  <c r="A413" i="1"/>
  <c r="A414" i="1"/>
  <c r="A416" i="1"/>
  <c r="A415" i="1"/>
  <c r="K405" i="1"/>
  <c r="M406" i="1"/>
  <c r="M408" i="1"/>
  <c r="I1" i="8"/>
  <c r="A365" i="1"/>
  <c r="M394" i="1"/>
  <c r="A397" i="1"/>
  <c r="L395" i="1"/>
  <c r="L397" i="1"/>
  <c r="L398" i="1"/>
  <c r="L399" i="1"/>
  <c r="K396" i="1"/>
  <c r="BA268" i="8"/>
  <c r="CI1" i="8"/>
  <c r="BX1" i="8"/>
  <c r="CH1" i="8"/>
  <c r="BA244" i="8"/>
  <c r="CG1" i="8"/>
  <c r="BA117" i="8"/>
  <c r="CF1" i="8"/>
  <c r="BA220" i="8"/>
  <c r="CE1" i="8"/>
  <c r="CD1" i="8"/>
  <c r="CK1" i="8"/>
  <c r="CC1" i="8"/>
  <c r="CJ1" i="8"/>
  <c r="BA195" i="8"/>
  <c r="CB1" i="8"/>
  <c r="CM1" i="8"/>
  <c r="CA1" i="8"/>
  <c r="CL1" i="8"/>
  <c r="AZ1166" i="8"/>
  <c r="BZ1" i="8"/>
  <c r="CN1" i="8"/>
  <c r="BA292" i="8"/>
  <c r="BY1" i="8"/>
  <c r="CO1" i="8"/>
  <c r="BA158" i="8"/>
  <c r="AZ148" i="8"/>
  <c r="AZ1190" i="8"/>
  <c r="AZ299" i="8"/>
  <c r="AZ275" i="8"/>
  <c r="AZ251" i="8"/>
  <c r="AZ227" i="8"/>
  <c r="AZ203" i="8"/>
  <c r="BA165" i="8"/>
  <c r="AZ1142" i="8"/>
  <c r="BA134" i="8"/>
  <c r="AZ124" i="8"/>
  <c r="AZ41" i="8"/>
  <c r="AZ113" i="8"/>
  <c r="AZ17" i="8"/>
  <c r="BA304" i="8"/>
  <c r="BA280" i="8"/>
  <c r="BA256" i="8"/>
  <c r="BA232" i="8"/>
  <c r="BA208" i="8"/>
  <c r="BA182" i="8"/>
  <c r="AZ172" i="8"/>
  <c r="BA141" i="8"/>
  <c r="AZ89" i="8"/>
  <c r="AZ311" i="8"/>
  <c r="AZ287" i="8"/>
  <c r="AZ263" i="8"/>
  <c r="AZ239" i="8"/>
  <c r="AZ215" i="8"/>
  <c r="BA189" i="8"/>
  <c r="AZ43" i="8"/>
  <c r="AZ19" i="8"/>
  <c r="BA311" i="8"/>
  <c r="AZ306" i="8"/>
  <c r="BA299" i="8"/>
  <c r="AZ294" i="8"/>
  <c r="BA287" i="8"/>
  <c r="AZ282" i="8"/>
  <c r="BA275" i="8"/>
  <c r="AZ270" i="8"/>
  <c r="BA263" i="8"/>
  <c r="AZ258" i="8"/>
  <c r="BA251" i="8"/>
  <c r="AZ246" i="8"/>
  <c r="BA239" i="8"/>
  <c r="AZ234" i="8"/>
  <c r="BA227" i="8"/>
  <c r="AZ222" i="8"/>
  <c r="BA215" i="8"/>
  <c r="AZ210" i="8"/>
  <c r="BA203" i="8"/>
  <c r="AZ198" i="8"/>
  <c r="AZ99" i="8"/>
  <c r="AZ75" i="8"/>
  <c r="BA69" i="8"/>
  <c r="BA57" i="8"/>
  <c r="BA1075" i="8"/>
  <c r="AZ1065" i="8"/>
  <c r="AZ39" i="8"/>
  <c r="AZ15" i="8"/>
  <c r="BA309" i="8"/>
  <c r="AZ304" i="8"/>
  <c r="BA297" i="8"/>
  <c r="AZ292" i="8"/>
  <c r="BA285" i="8"/>
  <c r="AZ280" i="8"/>
  <c r="BA273" i="8"/>
  <c r="AZ268" i="8"/>
  <c r="BA261" i="8"/>
  <c r="AZ256" i="8"/>
  <c r="BA249" i="8"/>
  <c r="AZ244" i="8"/>
  <c r="BA237" i="8"/>
  <c r="AZ232" i="8"/>
  <c r="BA225" i="8"/>
  <c r="AZ220" i="8"/>
  <c r="BA213" i="8"/>
  <c r="AZ208" i="8"/>
  <c r="BA201" i="8"/>
  <c r="AZ195" i="8"/>
  <c r="AZ189" i="8"/>
  <c r="AZ165" i="8"/>
  <c r="AZ141" i="8"/>
  <c r="AZ117" i="8"/>
  <c r="BA93" i="8"/>
  <c r="AZ37" i="8"/>
  <c r="AZ13" i="8"/>
  <c r="AZ309" i="8"/>
  <c r="BA302" i="8"/>
  <c r="AZ297" i="8"/>
  <c r="BA290" i="8"/>
  <c r="AZ285" i="8"/>
  <c r="BA278" i="8"/>
  <c r="AZ273" i="8"/>
  <c r="BA266" i="8"/>
  <c r="AZ261" i="8"/>
  <c r="BA254" i="8"/>
  <c r="AZ249" i="8"/>
  <c r="BA242" i="8"/>
  <c r="AZ237" i="8"/>
  <c r="BA230" i="8"/>
  <c r="AZ225" i="8"/>
  <c r="BA218" i="8"/>
  <c r="AZ213" i="8"/>
  <c r="BA206" i="8"/>
  <c r="AZ201" i="8"/>
  <c r="AZ185" i="8"/>
  <c r="BA178" i="8"/>
  <c r="AZ161" i="8"/>
  <c r="BA154" i="8"/>
  <c r="AZ137" i="8"/>
  <c r="BA130" i="8"/>
  <c r="BA1082" i="8"/>
  <c r="AZ35" i="8"/>
  <c r="AZ11" i="8"/>
  <c r="BA307" i="8"/>
  <c r="AZ302" i="8"/>
  <c r="BA295" i="8"/>
  <c r="AZ290" i="8"/>
  <c r="BA283" i="8"/>
  <c r="AZ278" i="8"/>
  <c r="BA271" i="8"/>
  <c r="AZ266" i="8"/>
  <c r="BA259" i="8"/>
  <c r="AZ254" i="8"/>
  <c r="BA247" i="8"/>
  <c r="AZ242" i="8"/>
  <c r="BA235" i="8"/>
  <c r="AZ230" i="8"/>
  <c r="BA223" i="8"/>
  <c r="AZ218" i="8"/>
  <c r="BA211" i="8"/>
  <c r="AZ206" i="8"/>
  <c r="BA199" i="8"/>
  <c r="AZ178" i="8"/>
  <c r="BA171" i="8"/>
  <c r="AZ154" i="8"/>
  <c r="BA147" i="8"/>
  <c r="AZ130" i="8"/>
  <c r="BA123" i="8"/>
  <c r="AZ112" i="8"/>
  <c r="AZ88" i="8"/>
  <c r="AZ33" i="8"/>
  <c r="AZ9" i="8"/>
  <c r="BA312" i="8"/>
  <c r="AZ307" i="8"/>
  <c r="BA300" i="8"/>
  <c r="AZ295" i="8"/>
  <c r="BA288" i="8"/>
  <c r="AZ283" i="8"/>
  <c r="BA276" i="8"/>
  <c r="AZ271" i="8"/>
  <c r="BA264" i="8"/>
  <c r="AZ259" i="8"/>
  <c r="BA252" i="8"/>
  <c r="AZ247" i="8"/>
  <c r="BA240" i="8"/>
  <c r="AZ235" i="8"/>
  <c r="BA228" i="8"/>
  <c r="AZ223" i="8"/>
  <c r="BA216" i="8"/>
  <c r="AZ211" i="8"/>
  <c r="BA204" i="8"/>
  <c r="AZ199" i="8"/>
  <c r="BA194" i="8"/>
  <c r="BA191" i="8"/>
  <c r="BA188" i="8"/>
  <c r="AZ171" i="8"/>
  <c r="BA164" i="8"/>
  <c r="AZ147" i="8"/>
  <c r="BA140" i="8"/>
  <c r="AZ123" i="8"/>
  <c r="BA116" i="8"/>
  <c r="BA106" i="8"/>
  <c r="BA92" i="8"/>
  <c r="BA82" i="8"/>
  <c r="BA1195" i="8"/>
  <c r="BA1171" i="8"/>
  <c r="BA1147" i="8"/>
  <c r="AZ31" i="8"/>
  <c r="AZ7" i="8"/>
  <c r="AZ312" i="8"/>
  <c r="BA305" i="8"/>
  <c r="AZ300" i="8"/>
  <c r="BA293" i="8"/>
  <c r="AZ288" i="8"/>
  <c r="BA281" i="8"/>
  <c r="AZ276" i="8"/>
  <c r="BA269" i="8"/>
  <c r="AZ264" i="8"/>
  <c r="BA257" i="8"/>
  <c r="AZ252" i="8"/>
  <c r="BA245" i="8"/>
  <c r="AZ240" i="8"/>
  <c r="BA233" i="8"/>
  <c r="AZ228" i="8"/>
  <c r="BA221" i="8"/>
  <c r="AZ216" i="8"/>
  <c r="BA209" i="8"/>
  <c r="AZ204" i="8"/>
  <c r="AZ197" i="8"/>
  <c r="AZ111" i="8"/>
  <c r="AZ87" i="8"/>
  <c r="AZ29" i="8"/>
  <c r="AZ5" i="8"/>
  <c r="BA310" i="8"/>
  <c r="AZ305" i="8"/>
  <c r="BA298" i="8"/>
  <c r="AZ293" i="8"/>
  <c r="BA286" i="8"/>
  <c r="AZ281" i="8"/>
  <c r="BA274" i="8"/>
  <c r="AZ269" i="8"/>
  <c r="BA262" i="8"/>
  <c r="AZ257" i="8"/>
  <c r="BA250" i="8"/>
  <c r="AZ245" i="8"/>
  <c r="BA238" i="8"/>
  <c r="AZ233" i="8"/>
  <c r="BA226" i="8"/>
  <c r="AZ221" i="8"/>
  <c r="BA214" i="8"/>
  <c r="AZ209" i="8"/>
  <c r="BA202" i="8"/>
  <c r="AZ184" i="8"/>
  <c r="BA177" i="8"/>
  <c r="BA170" i="8"/>
  <c r="AZ160" i="8"/>
  <c r="BA153" i="8"/>
  <c r="BA146" i="8"/>
  <c r="AZ136" i="8"/>
  <c r="BA129" i="8"/>
  <c r="BA122" i="8"/>
  <c r="AZ101" i="8"/>
  <c r="AZ77" i="8"/>
  <c r="AZ53" i="8"/>
  <c r="AZ1178" i="8"/>
  <c r="AZ1154" i="8"/>
  <c r="AZ1130" i="8"/>
  <c r="AZ27" i="8"/>
  <c r="AZ3" i="8"/>
  <c r="AZ310" i="8"/>
  <c r="BA303" i="8"/>
  <c r="AZ298" i="8"/>
  <c r="BA291" i="8"/>
  <c r="AZ286" i="8"/>
  <c r="BA279" i="8"/>
  <c r="AZ274" i="8"/>
  <c r="BA267" i="8"/>
  <c r="AZ262" i="8"/>
  <c r="BA255" i="8"/>
  <c r="AZ250" i="8"/>
  <c r="BA243" i="8"/>
  <c r="AZ238" i="8"/>
  <c r="BA231" i="8"/>
  <c r="AZ226" i="8"/>
  <c r="BA219" i="8"/>
  <c r="AZ214" i="8"/>
  <c r="BA207" i="8"/>
  <c r="AZ202" i="8"/>
  <c r="AZ177" i="8"/>
  <c r="AZ153" i="8"/>
  <c r="AZ129" i="8"/>
  <c r="BA105" i="8"/>
  <c r="BA81" i="8"/>
  <c r="AI1" i="8"/>
  <c r="BW1" i="8"/>
  <c r="BO1" i="8"/>
  <c r="AZ318" i="8"/>
  <c r="BA323" i="8"/>
  <c r="AZ330" i="8"/>
  <c r="BA335" i="8"/>
  <c r="AZ342" i="8"/>
  <c r="BA347" i="8"/>
  <c r="AZ354" i="8"/>
  <c r="BA359" i="8"/>
  <c r="AZ366" i="8"/>
  <c r="BA371" i="8"/>
  <c r="AZ378" i="8"/>
  <c r="BA383" i="8"/>
  <c r="AZ390" i="8"/>
  <c r="BA395" i="8"/>
  <c r="AZ402" i="8"/>
  <c r="BA407" i="8"/>
  <c r="AZ414" i="8"/>
  <c r="BA419" i="8"/>
  <c r="AZ426" i="8"/>
  <c r="BA431" i="8"/>
  <c r="AZ438" i="8"/>
  <c r="BA443" i="8"/>
  <c r="AZ450" i="8"/>
  <c r="BA455" i="8"/>
  <c r="AZ462" i="8"/>
  <c r="BA467" i="8"/>
  <c r="AZ474" i="8"/>
  <c r="BA479" i="8"/>
  <c r="BD1" i="8"/>
  <c r="BP1" i="8"/>
  <c r="AZ313" i="8"/>
  <c r="BA318" i="8"/>
  <c r="AZ325" i="8"/>
  <c r="BA330" i="8"/>
  <c r="AZ337" i="8"/>
  <c r="BA342" i="8"/>
  <c r="AZ349" i="8"/>
  <c r="BA354" i="8"/>
  <c r="AZ361" i="8"/>
  <c r="BA366" i="8"/>
  <c r="AZ373" i="8"/>
  <c r="BA378" i="8"/>
  <c r="AZ385" i="8"/>
  <c r="BA390" i="8"/>
  <c r="AZ397" i="8"/>
  <c r="BA402" i="8"/>
  <c r="AZ409" i="8"/>
  <c r="BA414" i="8"/>
  <c r="AZ421" i="8"/>
  <c r="BA426" i="8"/>
  <c r="AZ433" i="8"/>
  <c r="BA438" i="8"/>
  <c r="AZ445" i="8"/>
  <c r="BA450" i="8"/>
  <c r="AZ457" i="8"/>
  <c r="BA462" i="8"/>
  <c r="AZ469" i="8"/>
  <c r="BA474" i="8"/>
  <c r="BE1" i="8"/>
  <c r="BQ1" i="8"/>
  <c r="BA313" i="8"/>
  <c r="AZ320" i="8"/>
  <c r="BA325" i="8"/>
  <c r="AZ332" i="8"/>
  <c r="BA337" i="8"/>
  <c r="AZ344" i="8"/>
  <c r="BA349" i="8"/>
  <c r="AZ356" i="8"/>
  <c r="BA361" i="8"/>
  <c r="AZ368" i="8"/>
  <c r="BA373" i="8"/>
  <c r="AZ380" i="8"/>
  <c r="BA385" i="8"/>
  <c r="AZ392" i="8"/>
  <c r="BA397" i="8"/>
  <c r="AZ404" i="8"/>
  <c r="BA409" i="8"/>
  <c r="AZ416" i="8"/>
  <c r="BA421" i="8"/>
  <c r="AZ428" i="8"/>
  <c r="BA433" i="8"/>
  <c r="AZ440" i="8"/>
  <c r="BA445" i="8"/>
  <c r="BF1" i="8"/>
  <c r="BR1" i="8"/>
  <c r="AZ315" i="8"/>
  <c r="BA320" i="8"/>
  <c r="AZ327" i="8"/>
  <c r="BA332" i="8"/>
  <c r="AZ339" i="8"/>
  <c r="BA344" i="8"/>
  <c r="AZ351" i="8"/>
  <c r="BA356" i="8"/>
  <c r="AZ363" i="8"/>
  <c r="BA368" i="8"/>
  <c r="AZ375" i="8"/>
  <c r="BA380" i="8"/>
  <c r="AZ387" i="8"/>
  <c r="BA392" i="8"/>
  <c r="AZ399" i="8"/>
  <c r="BA404" i="8"/>
  <c r="AZ411" i="8"/>
  <c r="BA416" i="8"/>
  <c r="AZ423" i="8"/>
  <c r="BA428" i="8"/>
  <c r="AZ435" i="8"/>
  <c r="BA440" i="8"/>
  <c r="AZ447" i="8"/>
  <c r="BA452" i="8"/>
  <c r="AZ459" i="8"/>
  <c r="BA464" i="8"/>
  <c r="AZ471" i="8"/>
  <c r="BA476" i="8"/>
  <c r="BG1" i="8"/>
  <c r="BS1" i="8"/>
  <c r="BA315" i="8"/>
  <c r="AZ322" i="8"/>
  <c r="BA327" i="8"/>
  <c r="AZ334" i="8"/>
  <c r="BA339" i="8"/>
  <c r="AZ346" i="8"/>
  <c r="BA351" i="8"/>
  <c r="AZ358" i="8"/>
  <c r="BA363" i="8"/>
  <c r="AZ370" i="8"/>
  <c r="BA375" i="8"/>
  <c r="AZ382" i="8"/>
  <c r="BA387" i="8"/>
  <c r="AZ394" i="8"/>
  <c r="BA399" i="8"/>
  <c r="AZ406" i="8"/>
  <c r="BA411" i="8"/>
  <c r="AZ418" i="8"/>
  <c r="BA423" i="8"/>
  <c r="BH1" i="8"/>
  <c r="BT1" i="8"/>
  <c r="AZ317" i="8"/>
  <c r="BA322" i="8"/>
  <c r="AZ329" i="8"/>
  <c r="BA334" i="8"/>
  <c r="AZ341" i="8"/>
  <c r="BA346" i="8"/>
  <c r="AZ353" i="8"/>
  <c r="BA358" i="8"/>
  <c r="AZ365" i="8"/>
  <c r="BA370" i="8"/>
  <c r="AZ377" i="8"/>
  <c r="BA382" i="8"/>
  <c r="AZ389" i="8"/>
  <c r="BA394" i="8"/>
  <c r="AZ401" i="8"/>
  <c r="BA406" i="8"/>
  <c r="AZ413" i="8"/>
  <c r="BA418" i="8"/>
  <c r="AZ425" i="8"/>
  <c r="BA430" i="8"/>
  <c r="AZ437" i="8"/>
  <c r="BA442" i="8"/>
  <c r="AZ449" i="8"/>
  <c r="BA454" i="8"/>
  <c r="BI1" i="8"/>
  <c r="BU1" i="8"/>
  <c r="BA317" i="8"/>
  <c r="AZ324" i="8"/>
  <c r="BA329" i="8"/>
  <c r="AZ336" i="8"/>
  <c r="BA341" i="8"/>
  <c r="AZ348" i="8"/>
  <c r="BA353" i="8"/>
  <c r="AZ360" i="8"/>
  <c r="BA365" i="8"/>
  <c r="AZ372" i="8"/>
  <c r="BA377" i="8"/>
  <c r="AZ384" i="8"/>
  <c r="BA389" i="8"/>
  <c r="AZ396" i="8"/>
  <c r="BA401" i="8"/>
  <c r="AZ408" i="8"/>
  <c r="BA413" i="8"/>
  <c r="AZ420" i="8"/>
  <c r="BA425" i="8"/>
  <c r="AZ432" i="8"/>
  <c r="BA437" i="8"/>
  <c r="AZ444" i="8"/>
  <c r="BA449" i="8"/>
  <c r="AZ456" i="8"/>
  <c r="BA461" i="8"/>
  <c r="AZ468" i="8"/>
  <c r="BA473" i="8"/>
  <c r="BJ1" i="8"/>
  <c r="AZ319" i="8"/>
  <c r="BA324" i="8"/>
  <c r="AZ331" i="8"/>
  <c r="BA336" i="8"/>
  <c r="AZ343" i="8"/>
  <c r="BA348" i="8"/>
  <c r="AZ355" i="8"/>
  <c r="BA360" i="8"/>
  <c r="AZ367" i="8"/>
  <c r="BA372" i="8"/>
  <c r="AZ379" i="8"/>
  <c r="BA384" i="8"/>
  <c r="AZ391" i="8"/>
  <c r="BA396" i="8"/>
  <c r="AZ403" i="8"/>
  <c r="BA408" i="8"/>
  <c r="AZ415" i="8"/>
  <c r="BA420" i="8"/>
  <c r="AZ427" i="8"/>
  <c r="BA432" i="8"/>
  <c r="AZ439" i="8"/>
  <c r="BA444" i="8"/>
  <c r="AZ451" i="8"/>
  <c r="BA456" i="8"/>
  <c r="AZ463" i="8"/>
  <c r="BA468" i="8"/>
  <c r="AZ475" i="8"/>
  <c r="BK1" i="8"/>
  <c r="AZ314" i="8"/>
  <c r="BA319" i="8"/>
  <c r="AZ326" i="8"/>
  <c r="BA331" i="8"/>
  <c r="AZ338" i="8"/>
  <c r="BA343" i="8"/>
  <c r="AZ350" i="8"/>
  <c r="BA355" i="8"/>
  <c r="AZ362" i="8"/>
  <c r="BA367" i="8"/>
  <c r="AZ374" i="8"/>
  <c r="BA379" i="8"/>
  <c r="AZ386" i="8"/>
  <c r="BA391" i="8"/>
  <c r="AZ398" i="8"/>
  <c r="BA403" i="8"/>
  <c r="AZ410" i="8"/>
  <c r="BA415" i="8"/>
  <c r="BN1" i="8"/>
  <c r="BA316" i="8"/>
  <c r="AZ323" i="8"/>
  <c r="BA328" i="8"/>
  <c r="AZ335" i="8"/>
  <c r="BA340" i="8"/>
  <c r="AZ347" i="8"/>
  <c r="BA352" i="8"/>
  <c r="AZ359" i="8"/>
  <c r="BA364" i="8"/>
  <c r="AZ371" i="8"/>
  <c r="BA376" i="8"/>
  <c r="AZ383" i="8"/>
  <c r="BA388" i="8"/>
  <c r="AZ395" i="8"/>
  <c r="BA400" i="8"/>
  <c r="AZ407" i="8"/>
  <c r="BA412" i="8"/>
  <c r="AZ419" i="8"/>
  <c r="BA424" i="8"/>
  <c r="AZ431" i="8"/>
  <c r="BA436" i="8"/>
  <c r="AZ443" i="8"/>
  <c r="BA448" i="8"/>
  <c r="AZ455" i="8"/>
  <c r="BA460" i="8"/>
  <c r="AZ467" i="8"/>
  <c r="BA472" i="8"/>
  <c r="AZ479" i="8"/>
  <c r="AZ436" i="8"/>
  <c r="AZ448" i="8"/>
  <c r="AZ452" i="8"/>
  <c r="BA458" i="8"/>
  <c r="BA470" i="8"/>
  <c r="AZ476" i="8"/>
  <c r="BA482" i="8"/>
  <c r="AZ489" i="8"/>
  <c r="BA494" i="8"/>
  <c r="AZ501" i="8"/>
  <c r="BA506" i="8"/>
  <c r="AZ513" i="8"/>
  <c r="BA518" i="8"/>
  <c r="AZ525" i="8"/>
  <c r="BA530" i="8"/>
  <c r="AZ537" i="8"/>
  <c r="BA542" i="8"/>
  <c r="AZ549" i="8"/>
  <c r="BA554" i="8"/>
  <c r="AZ561" i="8"/>
  <c r="BA566" i="8"/>
  <c r="AZ573" i="8"/>
  <c r="BA578" i="8"/>
  <c r="AZ585" i="8"/>
  <c r="BA590" i="8"/>
  <c r="AZ597" i="8"/>
  <c r="BL1" i="8"/>
  <c r="AZ424" i="8"/>
  <c r="AZ484" i="8"/>
  <c r="BA489" i="8"/>
  <c r="AZ496" i="8"/>
  <c r="BA501" i="8"/>
  <c r="AZ508" i="8"/>
  <c r="BA513" i="8"/>
  <c r="AZ520" i="8"/>
  <c r="BA525" i="8"/>
  <c r="AZ532" i="8"/>
  <c r="BA537" i="8"/>
  <c r="AZ544" i="8"/>
  <c r="BA549" i="8"/>
  <c r="AZ556" i="8"/>
  <c r="BA561" i="8"/>
  <c r="AZ568" i="8"/>
  <c r="BA573" i="8"/>
  <c r="AZ580" i="8"/>
  <c r="BA585" i="8"/>
  <c r="AZ592" i="8"/>
  <c r="BA597" i="8"/>
  <c r="BM1" i="8"/>
  <c r="AZ429" i="8"/>
  <c r="AZ441" i="8"/>
  <c r="AZ465" i="8"/>
  <c r="BA484" i="8"/>
  <c r="AZ491" i="8"/>
  <c r="BA496" i="8"/>
  <c r="AZ503" i="8"/>
  <c r="BA508" i="8"/>
  <c r="AZ515" i="8"/>
  <c r="BA520" i="8"/>
  <c r="AZ527" i="8"/>
  <c r="BA532" i="8"/>
  <c r="AZ539" i="8"/>
  <c r="BA544" i="8"/>
  <c r="AZ551" i="8"/>
  <c r="BA556" i="8"/>
  <c r="AZ563" i="8"/>
  <c r="BA568" i="8"/>
  <c r="AZ575" i="8"/>
  <c r="BA580" i="8"/>
  <c r="AZ587" i="8"/>
  <c r="BA429" i="8"/>
  <c r="BA441" i="8"/>
  <c r="AZ453" i="8"/>
  <c r="BA459" i="8"/>
  <c r="BA465" i="8"/>
  <c r="BA471" i="8"/>
  <c r="AZ486" i="8"/>
  <c r="BA491" i="8"/>
  <c r="AZ498" i="8"/>
  <c r="BA503" i="8"/>
  <c r="AZ510" i="8"/>
  <c r="BA515" i="8"/>
  <c r="AZ522" i="8"/>
  <c r="BA527" i="8"/>
  <c r="AZ534" i="8"/>
  <c r="BA539" i="8"/>
  <c r="AZ546" i="8"/>
  <c r="BA551" i="8"/>
  <c r="AZ558" i="8"/>
  <c r="BA563" i="8"/>
  <c r="AZ570" i="8"/>
  <c r="BA575" i="8"/>
  <c r="AZ582" i="8"/>
  <c r="BA587" i="8"/>
  <c r="AZ594" i="8"/>
  <c r="BA599" i="8"/>
  <c r="BA453" i="8"/>
  <c r="AZ481" i="8"/>
  <c r="BA486" i="8"/>
  <c r="AZ493" i="8"/>
  <c r="BA498" i="8"/>
  <c r="AZ505" i="8"/>
  <c r="BA510" i="8"/>
  <c r="AZ517" i="8"/>
  <c r="BA522" i="8"/>
  <c r="AZ529" i="8"/>
  <c r="BA534" i="8"/>
  <c r="AZ541" i="8"/>
  <c r="BA546" i="8"/>
  <c r="AZ553" i="8"/>
  <c r="BA558" i="8"/>
  <c r="AZ565" i="8"/>
  <c r="BA570" i="8"/>
  <c r="AZ577" i="8"/>
  <c r="BA582" i="8"/>
  <c r="AZ589" i="8"/>
  <c r="AZ430" i="8"/>
  <c r="AZ434" i="8"/>
  <c r="AZ442" i="8"/>
  <c r="AZ446" i="8"/>
  <c r="AZ477" i="8"/>
  <c r="BA481" i="8"/>
  <c r="AZ488" i="8"/>
  <c r="BA493" i="8"/>
  <c r="AZ500" i="8"/>
  <c r="BA505" i="8"/>
  <c r="AZ512" i="8"/>
  <c r="BA517" i="8"/>
  <c r="AZ524" i="8"/>
  <c r="BA529" i="8"/>
  <c r="AZ536" i="8"/>
  <c r="BA541" i="8"/>
  <c r="AZ548" i="8"/>
  <c r="BA553" i="8"/>
  <c r="AZ560" i="8"/>
  <c r="BA565" i="8"/>
  <c r="AZ572" i="8"/>
  <c r="BA577" i="8"/>
  <c r="AZ584" i="8"/>
  <c r="BA589" i="8"/>
  <c r="AZ596" i="8"/>
  <c r="BA434" i="8"/>
  <c r="BA446" i="8"/>
  <c r="AZ466" i="8"/>
  <c r="BA477" i="8"/>
  <c r="AZ483" i="8"/>
  <c r="BA488" i="8"/>
  <c r="AZ495" i="8"/>
  <c r="BA500" i="8"/>
  <c r="AZ507" i="8"/>
  <c r="BA512" i="8"/>
  <c r="AZ519" i="8"/>
  <c r="BA524" i="8"/>
  <c r="AZ531" i="8"/>
  <c r="BA536" i="8"/>
  <c r="AZ543" i="8"/>
  <c r="BA548" i="8"/>
  <c r="AZ555" i="8"/>
  <c r="BA560" i="8"/>
  <c r="AZ567" i="8"/>
  <c r="BA572" i="8"/>
  <c r="AZ579" i="8"/>
  <c r="BA584" i="8"/>
  <c r="AZ591" i="8"/>
  <c r="BA596" i="8"/>
  <c r="BA314" i="8"/>
  <c r="BA326" i="8"/>
  <c r="BA338" i="8"/>
  <c r="BA350" i="8"/>
  <c r="BA362" i="8"/>
  <c r="BA374" i="8"/>
  <c r="BA386" i="8"/>
  <c r="BA398" i="8"/>
  <c r="BA410" i="8"/>
  <c r="AZ422" i="8"/>
  <c r="AZ454" i="8"/>
  <c r="BA457" i="8"/>
  <c r="AZ460" i="8"/>
  <c r="BA463" i="8"/>
  <c r="BA466" i="8"/>
  <c r="BA469" i="8"/>
  <c r="AZ472" i="8"/>
  <c r="BA483" i="8"/>
  <c r="AZ490" i="8"/>
  <c r="BA495" i="8"/>
  <c r="AZ502" i="8"/>
  <c r="BA507" i="8"/>
  <c r="AZ514" i="8"/>
  <c r="BA519" i="8"/>
  <c r="AZ526" i="8"/>
  <c r="BA531" i="8"/>
  <c r="AZ538" i="8"/>
  <c r="BA543" i="8"/>
  <c r="AZ550" i="8"/>
  <c r="BA555" i="8"/>
  <c r="AZ562" i="8"/>
  <c r="BA567" i="8"/>
  <c r="AZ574" i="8"/>
  <c r="BA579" i="8"/>
  <c r="AZ586" i="8"/>
  <c r="BA591" i="8"/>
  <c r="AZ598" i="8"/>
  <c r="AZ321" i="8"/>
  <c r="AZ333" i="8"/>
  <c r="AZ345" i="8"/>
  <c r="AZ357" i="8"/>
  <c r="AZ369" i="8"/>
  <c r="AZ381" i="8"/>
  <c r="AZ393" i="8"/>
  <c r="AZ405" i="8"/>
  <c r="AZ417" i="8"/>
  <c r="BA422" i="8"/>
  <c r="BA435" i="8"/>
  <c r="BA447" i="8"/>
  <c r="BA475" i="8"/>
  <c r="AZ485" i="8"/>
  <c r="BA490" i="8"/>
  <c r="AZ497" i="8"/>
  <c r="BA502" i="8"/>
  <c r="AZ509" i="8"/>
  <c r="BA514" i="8"/>
  <c r="AZ521" i="8"/>
  <c r="BA526" i="8"/>
  <c r="AZ533" i="8"/>
  <c r="BA538" i="8"/>
  <c r="AZ545" i="8"/>
  <c r="BA550" i="8"/>
  <c r="AZ557" i="8"/>
  <c r="BA562" i="8"/>
  <c r="AZ569" i="8"/>
  <c r="BA574" i="8"/>
  <c r="AZ581" i="8"/>
  <c r="BA586" i="8"/>
  <c r="BA321" i="8"/>
  <c r="BA333" i="8"/>
  <c r="BA345" i="8"/>
  <c r="BA357" i="8"/>
  <c r="BA369" i="8"/>
  <c r="BA381" i="8"/>
  <c r="BA393" i="8"/>
  <c r="BA405" i="8"/>
  <c r="BA417" i="8"/>
  <c r="BA427" i="8"/>
  <c r="BA439" i="8"/>
  <c r="BA451" i="8"/>
  <c r="AZ480" i="8"/>
  <c r="BA485" i="8"/>
  <c r="AZ492" i="8"/>
  <c r="BA497" i="8"/>
  <c r="AZ504" i="8"/>
  <c r="BA509" i="8"/>
  <c r="AZ516" i="8"/>
  <c r="BA521" i="8"/>
  <c r="AZ528" i="8"/>
  <c r="BA533" i="8"/>
  <c r="AZ540" i="8"/>
  <c r="BA545" i="8"/>
  <c r="AZ552" i="8"/>
  <c r="BA557" i="8"/>
  <c r="AZ564" i="8"/>
  <c r="BA569" i="8"/>
  <c r="AZ576" i="8"/>
  <c r="BA581" i="8"/>
  <c r="AZ588" i="8"/>
  <c r="AZ352" i="8"/>
  <c r="BA487" i="8"/>
  <c r="BA499" i="8"/>
  <c r="BA511" i="8"/>
  <c r="BA523" i="8"/>
  <c r="BA535" i="8"/>
  <c r="BA547" i="8"/>
  <c r="BA559" i="8"/>
  <c r="BA571" i="8"/>
  <c r="BA583" i="8"/>
  <c r="BA595" i="8"/>
  <c r="BA604" i="8"/>
  <c r="AZ611" i="8"/>
  <c r="BA616" i="8"/>
  <c r="AZ623" i="8"/>
  <c r="BA628" i="8"/>
  <c r="AZ635" i="8"/>
  <c r="BA640" i="8"/>
  <c r="AZ647" i="8"/>
  <c r="BA652" i="8"/>
  <c r="AZ659" i="8"/>
  <c r="BA664" i="8"/>
  <c r="AZ671" i="8"/>
  <c r="BA676" i="8"/>
  <c r="AZ683" i="8"/>
  <c r="BA688" i="8"/>
  <c r="AZ695" i="8"/>
  <c r="BA700" i="8"/>
  <c r="AZ707" i="8"/>
  <c r="BA712" i="8"/>
  <c r="AZ719" i="8"/>
  <c r="BA724" i="8"/>
  <c r="AZ731" i="8"/>
  <c r="BA736" i="8"/>
  <c r="AZ743" i="8"/>
  <c r="AZ606" i="8"/>
  <c r="BA611" i="8"/>
  <c r="AZ618" i="8"/>
  <c r="BA623" i="8"/>
  <c r="AZ630" i="8"/>
  <c r="BA635" i="8"/>
  <c r="AZ642" i="8"/>
  <c r="BA647" i="8"/>
  <c r="AZ654" i="8"/>
  <c r="BA659" i="8"/>
  <c r="AZ666" i="8"/>
  <c r="BA671" i="8"/>
  <c r="AZ364" i="8"/>
  <c r="AZ482" i="8"/>
  <c r="AZ494" i="8"/>
  <c r="AZ506" i="8"/>
  <c r="AZ518" i="8"/>
  <c r="AZ530" i="8"/>
  <c r="AZ542" i="8"/>
  <c r="AZ554" i="8"/>
  <c r="AZ566" i="8"/>
  <c r="AZ578" i="8"/>
  <c r="AZ593" i="8"/>
  <c r="AZ601" i="8"/>
  <c r="BA606" i="8"/>
  <c r="AZ613" i="8"/>
  <c r="BA618" i="8"/>
  <c r="AZ625" i="8"/>
  <c r="BA630" i="8"/>
  <c r="AZ637" i="8"/>
  <c r="BA642" i="8"/>
  <c r="AZ649" i="8"/>
  <c r="BA654" i="8"/>
  <c r="AZ661" i="8"/>
  <c r="BA666" i="8"/>
  <c r="AZ673" i="8"/>
  <c r="AZ461" i="8"/>
  <c r="BA593" i="8"/>
  <c r="AZ599" i="8"/>
  <c r="BA601" i="8"/>
  <c r="AZ608" i="8"/>
  <c r="BA613" i="8"/>
  <c r="AZ620" i="8"/>
  <c r="BA625" i="8"/>
  <c r="AZ632" i="8"/>
  <c r="BA637" i="8"/>
  <c r="AZ644" i="8"/>
  <c r="BA649" i="8"/>
  <c r="AZ656" i="8"/>
  <c r="BA661" i="8"/>
  <c r="AZ668" i="8"/>
  <c r="BA673" i="8"/>
  <c r="AZ680" i="8"/>
  <c r="BA685" i="8"/>
  <c r="AZ692" i="8"/>
  <c r="BA697" i="8"/>
  <c r="AZ704" i="8"/>
  <c r="BA709" i="8"/>
  <c r="AZ716" i="8"/>
  <c r="BA721" i="8"/>
  <c r="AZ728" i="8"/>
  <c r="BA733" i="8"/>
  <c r="AZ740" i="8"/>
  <c r="AZ376" i="8"/>
  <c r="AZ590" i="8"/>
  <c r="AZ603" i="8"/>
  <c r="BA608" i="8"/>
  <c r="AZ615" i="8"/>
  <c r="BA620" i="8"/>
  <c r="AZ627" i="8"/>
  <c r="BA632" i="8"/>
  <c r="AZ639" i="8"/>
  <c r="BA644" i="8"/>
  <c r="AZ651" i="8"/>
  <c r="BA656" i="8"/>
  <c r="AZ663" i="8"/>
  <c r="BA668" i="8"/>
  <c r="AZ675" i="8"/>
  <c r="BA680" i="8"/>
  <c r="AZ687" i="8"/>
  <c r="BA692" i="8"/>
  <c r="AZ699" i="8"/>
  <c r="BA704" i="8"/>
  <c r="AZ711" i="8"/>
  <c r="BA716" i="8"/>
  <c r="AZ723" i="8"/>
  <c r="BA728" i="8"/>
  <c r="AZ735" i="8"/>
  <c r="BA740" i="8"/>
  <c r="AZ470" i="8"/>
  <c r="BA603" i="8"/>
  <c r="AZ610" i="8"/>
  <c r="BA615" i="8"/>
  <c r="AZ622" i="8"/>
  <c r="BA627" i="8"/>
  <c r="AZ634" i="8"/>
  <c r="BA639" i="8"/>
  <c r="AZ646" i="8"/>
  <c r="BA651" i="8"/>
  <c r="AZ658" i="8"/>
  <c r="BA663" i="8"/>
  <c r="AZ670" i="8"/>
  <c r="BA675" i="8"/>
  <c r="AZ682" i="8"/>
  <c r="BA687" i="8"/>
  <c r="AZ694" i="8"/>
  <c r="BA699" i="8"/>
  <c r="AZ706" i="8"/>
  <c r="BA711" i="8"/>
  <c r="AZ718" i="8"/>
  <c r="BA723" i="8"/>
  <c r="AZ730" i="8"/>
  <c r="BA735" i="8"/>
  <c r="AZ742" i="8"/>
  <c r="AZ316" i="8"/>
  <c r="AZ388" i="8"/>
  <c r="AZ478" i="8"/>
  <c r="AZ605" i="8"/>
  <c r="BA610" i="8"/>
  <c r="AZ617" i="8"/>
  <c r="BA622" i="8"/>
  <c r="AZ629" i="8"/>
  <c r="BA634" i="8"/>
  <c r="AZ641" i="8"/>
  <c r="BA646" i="8"/>
  <c r="AZ653" i="8"/>
  <c r="BA658" i="8"/>
  <c r="AZ665" i="8"/>
  <c r="BA670" i="8"/>
  <c r="AZ677" i="8"/>
  <c r="BA682" i="8"/>
  <c r="AZ689" i="8"/>
  <c r="BA694" i="8"/>
  <c r="AZ701" i="8"/>
  <c r="BA706" i="8"/>
  <c r="AZ713" i="8"/>
  <c r="BA718" i="8"/>
  <c r="AZ725" i="8"/>
  <c r="BA730" i="8"/>
  <c r="AZ464" i="8"/>
  <c r="BA478" i="8"/>
  <c r="BA594" i="8"/>
  <c r="BA605" i="8"/>
  <c r="AZ612" i="8"/>
  <c r="BA617" i="8"/>
  <c r="AZ624" i="8"/>
  <c r="BA629" i="8"/>
  <c r="AZ636" i="8"/>
  <c r="BA641" i="8"/>
  <c r="AZ648" i="8"/>
  <c r="BA653" i="8"/>
  <c r="AZ660" i="8"/>
  <c r="BA665" i="8"/>
  <c r="AZ672" i="8"/>
  <c r="BA677" i="8"/>
  <c r="AZ328" i="8"/>
  <c r="AZ400" i="8"/>
  <c r="AZ600" i="8"/>
  <c r="AZ607" i="8"/>
  <c r="BA612" i="8"/>
  <c r="AZ619" i="8"/>
  <c r="BA624" i="8"/>
  <c r="AZ631" i="8"/>
  <c r="BA636" i="8"/>
  <c r="AZ643" i="8"/>
  <c r="BA648" i="8"/>
  <c r="AZ655" i="8"/>
  <c r="BA660" i="8"/>
  <c r="AZ487" i="8"/>
  <c r="AZ499" i="8"/>
  <c r="AZ511" i="8"/>
  <c r="AZ523" i="8"/>
  <c r="AZ535" i="8"/>
  <c r="AZ547" i="8"/>
  <c r="AZ559" i="8"/>
  <c r="AZ571" i="8"/>
  <c r="AZ583" i="8"/>
  <c r="BA592" i="8"/>
  <c r="AZ595" i="8"/>
  <c r="BA598" i="8"/>
  <c r="AZ604" i="8"/>
  <c r="BA609" i="8"/>
  <c r="AZ616" i="8"/>
  <c r="BA621" i="8"/>
  <c r="AZ628" i="8"/>
  <c r="BA633" i="8"/>
  <c r="AZ640" i="8"/>
  <c r="BA645" i="8"/>
  <c r="AZ652" i="8"/>
  <c r="BA657" i="8"/>
  <c r="AZ664" i="8"/>
  <c r="BA669" i="8"/>
  <c r="AZ676" i="8"/>
  <c r="BA681" i="8"/>
  <c r="AZ688" i="8"/>
  <c r="BA693" i="8"/>
  <c r="AZ700" i="8"/>
  <c r="BA705" i="8"/>
  <c r="AZ712" i="8"/>
  <c r="BA717" i="8"/>
  <c r="AZ724" i="8"/>
  <c r="BA729" i="8"/>
  <c r="AZ736" i="8"/>
  <c r="BA741" i="8"/>
  <c r="BA492" i="8"/>
  <c r="BA564" i="8"/>
  <c r="BA607" i="8"/>
  <c r="BA619" i="8"/>
  <c r="BA631" i="8"/>
  <c r="BA643" i="8"/>
  <c r="BA655" i="8"/>
  <c r="BA747" i="8"/>
  <c r="AZ754" i="8"/>
  <c r="BA759" i="8"/>
  <c r="AZ766" i="8"/>
  <c r="BA771" i="8"/>
  <c r="AZ778" i="8"/>
  <c r="BA783" i="8"/>
  <c r="AZ790" i="8"/>
  <c r="BA795" i="8"/>
  <c r="AZ802" i="8"/>
  <c r="BA807" i="8"/>
  <c r="AZ814" i="8"/>
  <c r="BA819" i="8"/>
  <c r="AZ826" i="8"/>
  <c r="BA831" i="8"/>
  <c r="AZ838" i="8"/>
  <c r="BA843" i="8"/>
  <c r="AZ850" i="8"/>
  <c r="BA855" i="8"/>
  <c r="AZ862" i="8"/>
  <c r="BA867" i="8"/>
  <c r="AZ874" i="8"/>
  <c r="BA879" i="8"/>
  <c r="AZ602" i="8"/>
  <c r="AZ614" i="8"/>
  <c r="AZ626" i="8"/>
  <c r="AZ638" i="8"/>
  <c r="AZ650" i="8"/>
  <c r="AZ679" i="8"/>
  <c r="AZ685" i="8"/>
  <c r="AZ691" i="8"/>
  <c r="AZ697" i="8"/>
  <c r="AZ703" i="8"/>
  <c r="AZ709" i="8"/>
  <c r="AZ715" i="8"/>
  <c r="AZ721" i="8"/>
  <c r="AZ727" i="8"/>
  <c r="AZ733" i="8"/>
  <c r="AZ741" i="8"/>
  <c r="AZ749" i="8"/>
  <c r="BA754" i="8"/>
  <c r="AZ761" i="8"/>
  <c r="BA766" i="8"/>
  <c r="AZ773" i="8"/>
  <c r="AZ473" i="8"/>
  <c r="BA504" i="8"/>
  <c r="BA576" i="8"/>
  <c r="BA602" i="8"/>
  <c r="BA614" i="8"/>
  <c r="BA626" i="8"/>
  <c r="BA638" i="8"/>
  <c r="BA650" i="8"/>
  <c r="AZ662" i="8"/>
  <c r="AZ667" i="8"/>
  <c r="BA679" i="8"/>
  <c r="BA691" i="8"/>
  <c r="BA703" i="8"/>
  <c r="BA715" i="8"/>
  <c r="BA662" i="8"/>
  <c r="BA667" i="8"/>
  <c r="BA672" i="8"/>
  <c r="AZ739" i="8"/>
  <c r="BA744" i="8"/>
  <c r="AZ751" i="8"/>
  <c r="BA756" i="8"/>
  <c r="AZ763" i="8"/>
  <c r="BA768" i="8"/>
  <c r="AZ775" i="8"/>
  <c r="BA780" i="8"/>
  <c r="AZ787" i="8"/>
  <c r="BA792" i="8"/>
  <c r="AZ799" i="8"/>
  <c r="BA804" i="8"/>
  <c r="AZ811" i="8"/>
  <c r="BA816" i="8"/>
  <c r="AZ823" i="8"/>
  <c r="BA828" i="8"/>
  <c r="AZ835" i="8"/>
  <c r="BA840" i="8"/>
  <c r="AZ847" i="8"/>
  <c r="BA852" i="8"/>
  <c r="AZ859" i="8"/>
  <c r="BA864" i="8"/>
  <c r="AZ871" i="8"/>
  <c r="BA876" i="8"/>
  <c r="BA516" i="8"/>
  <c r="BA588" i="8"/>
  <c r="AZ609" i="8"/>
  <c r="AZ621" i="8"/>
  <c r="AZ633" i="8"/>
  <c r="AZ645" i="8"/>
  <c r="AZ657" i="8"/>
  <c r="BA739" i="8"/>
  <c r="AZ746" i="8"/>
  <c r="BA751" i="8"/>
  <c r="AZ758" i="8"/>
  <c r="BA763" i="8"/>
  <c r="AZ770" i="8"/>
  <c r="BA775" i="8"/>
  <c r="AZ782" i="8"/>
  <c r="BA787" i="8"/>
  <c r="AZ794" i="8"/>
  <c r="BA799" i="8"/>
  <c r="AZ806" i="8"/>
  <c r="BA811" i="8"/>
  <c r="AZ818" i="8"/>
  <c r="BA823" i="8"/>
  <c r="AZ830" i="8"/>
  <c r="BA835" i="8"/>
  <c r="AZ842" i="8"/>
  <c r="BA847" i="8"/>
  <c r="AZ854" i="8"/>
  <c r="BA859" i="8"/>
  <c r="AZ866" i="8"/>
  <c r="BA871" i="8"/>
  <c r="AZ878" i="8"/>
  <c r="BA883" i="8"/>
  <c r="AZ686" i="8"/>
  <c r="BA689" i="8"/>
  <c r="AZ698" i="8"/>
  <c r="BA701" i="8"/>
  <c r="AZ710" i="8"/>
  <c r="BA713" i="8"/>
  <c r="AZ722" i="8"/>
  <c r="BA725" i="8"/>
  <c r="AZ734" i="8"/>
  <c r="AZ737" i="8"/>
  <c r="BA742" i="8"/>
  <c r="BA746" i="8"/>
  <c r="AZ753" i="8"/>
  <c r="BA758" i="8"/>
  <c r="AZ765" i="8"/>
  <c r="BA770" i="8"/>
  <c r="AZ777" i="8"/>
  <c r="BA782" i="8"/>
  <c r="AZ789" i="8"/>
  <c r="BA794" i="8"/>
  <c r="AZ801" i="8"/>
  <c r="BA806" i="8"/>
  <c r="AZ813" i="8"/>
  <c r="BA818" i="8"/>
  <c r="AZ825" i="8"/>
  <c r="BA830" i="8"/>
  <c r="AZ837" i="8"/>
  <c r="BA842" i="8"/>
  <c r="AZ849" i="8"/>
  <c r="BA854" i="8"/>
  <c r="AZ861" i="8"/>
  <c r="BA866" i="8"/>
  <c r="AZ873" i="8"/>
  <c r="BA878" i="8"/>
  <c r="AZ340" i="8"/>
  <c r="BA528" i="8"/>
  <c r="BA683" i="8"/>
  <c r="BA686" i="8"/>
  <c r="BA695" i="8"/>
  <c r="BA698" i="8"/>
  <c r="BA707" i="8"/>
  <c r="BA710" i="8"/>
  <c r="BA719" i="8"/>
  <c r="BA722" i="8"/>
  <c r="BA731" i="8"/>
  <c r="BA734" i="8"/>
  <c r="BA737" i="8"/>
  <c r="AZ748" i="8"/>
  <c r="BA753" i="8"/>
  <c r="AZ760" i="8"/>
  <c r="BA765" i="8"/>
  <c r="AZ772" i="8"/>
  <c r="BA777" i="8"/>
  <c r="AZ784" i="8"/>
  <c r="BA789" i="8"/>
  <c r="AZ796" i="8"/>
  <c r="BA801" i="8"/>
  <c r="AZ808" i="8"/>
  <c r="BA813" i="8"/>
  <c r="AZ820" i="8"/>
  <c r="BA825" i="8"/>
  <c r="AZ832" i="8"/>
  <c r="BA837" i="8"/>
  <c r="AZ844" i="8"/>
  <c r="BA849" i="8"/>
  <c r="AZ856" i="8"/>
  <c r="BA861" i="8"/>
  <c r="AZ868" i="8"/>
  <c r="BA748" i="8"/>
  <c r="AZ755" i="8"/>
  <c r="BA760" i="8"/>
  <c r="AZ767" i="8"/>
  <c r="BA772" i="8"/>
  <c r="AZ412" i="8"/>
  <c r="BA540" i="8"/>
  <c r="AZ669" i="8"/>
  <c r="AZ674" i="8"/>
  <c r="AZ684" i="8"/>
  <c r="AZ696" i="8"/>
  <c r="AZ708" i="8"/>
  <c r="AZ720" i="8"/>
  <c r="AZ732" i="8"/>
  <c r="BA738" i="8"/>
  <c r="AZ747" i="8"/>
  <c r="BA752" i="8"/>
  <c r="AZ759" i="8"/>
  <c r="BA764" i="8"/>
  <c r="AZ771" i="8"/>
  <c r="BA776" i="8"/>
  <c r="AZ783" i="8"/>
  <c r="BA788" i="8"/>
  <c r="AZ795" i="8"/>
  <c r="BA800" i="8"/>
  <c r="AZ807" i="8"/>
  <c r="BA812" i="8"/>
  <c r="AZ819" i="8"/>
  <c r="BA824" i="8"/>
  <c r="AZ831" i="8"/>
  <c r="BA836" i="8"/>
  <c r="AZ843" i="8"/>
  <c r="BA848" i="8"/>
  <c r="AZ855" i="8"/>
  <c r="BA860" i="8"/>
  <c r="AZ867" i="8"/>
  <c r="BA872" i="8"/>
  <c r="AZ879" i="8"/>
  <c r="BA884" i="8"/>
  <c r="BA684" i="8"/>
  <c r="BA708" i="8"/>
  <c r="AZ738" i="8"/>
  <c r="AZ779" i="8"/>
  <c r="AZ791" i="8"/>
  <c r="AZ803" i="8"/>
  <c r="AZ815" i="8"/>
  <c r="AZ827" i="8"/>
  <c r="AZ839" i="8"/>
  <c r="AZ851" i="8"/>
  <c r="AZ863" i="8"/>
  <c r="AZ877" i="8"/>
  <c r="AZ880" i="8"/>
  <c r="AZ888" i="8"/>
  <c r="BA893" i="8"/>
  <c r="AZ900" i="8"/>
  <c r="BA905" i="8"/>
  <c r="AZ912" i="8"/>
  <c r="BA917" i="8"/>
  <c r="AZ924" i="8"/>
  <c r="BA929" i="8"/>
  <c r="AZ936" i="8"/>
  <c r="BA941" i="8"/>
  <c r="AZ948" i="8"/>
  <c r="BA953" i="8"/>
  <c r="AZ960" i="8"/>
  <c r="BA965" i="8"/>
  <c r="AZ972" i="8"/>
  <c r="BA977" i="8"/>
  <c r="AZ984" i="8"/>
  <c r="BA989" i="8"/>
  <c r="AZ996" i="8"/>
  <c r="BA1001" i="8"/>
  <c r="AZ1008" i="8"/>
  <c r="BA1013" i="8"/>
  <c r="AZ1020" i="8"/>
  <c r="BA1025" i="8"/>
  <c r="AZ1032" i="8"/>
  <c r="BA1037" i="8"/>
  <c r="AZ744" i="8"/>
  <c r="AZ756" i="8"/>
  <c r="AZ768" i="8"/>
  <c r="BA779" i="8"/>
  <c r="AZ785" i="8"/>
  <c r="BA791" i="8"/>
  <c r="AZ797" i="8"/>
  <c r="BA803" i="8"/>
  <c r="AZ809" i="8"/>
  <c r="BA815" i="8"/>
  <c r="AZ821" i="8"/>
  <c r="BA827" i="8"/>
  <c r="AZ833" i="8"/>
  <c r="BA839" i="8"/>
  <c r="AZ845" i="8"/>
  <c r="BA851" i="8"/>
  <c r="AZ857" i="8"/>
  <c r="BA863" i="8"/>
  <c r="AZ869" i="8"/>
  <c r="BA877" i="8"/>
  <c r="BA880" i="8"/>
  <c r="BA888" i="8"/>
  <c r="AZ895" i="8"/>
  <c r="BA900" i="8"/>
  <c r="AZ907" i="8"/>
  <c r="BA912" i="8"/>
  <c r="AZ919" i="8"/>
  <c r="BA924" i="8"/>
  <c r="AZ931" i="8"/>
  <c r="BA936" i="8"/>
  <c r="AZ943" i="8"/>
  <c r="BA948" i="8"/>
  <c r="BA480" i="8"/>
  <c r="AZ678" i="8"/>
  <c r="AZ693" i="8"/>
  <c r="AZ702" i="8"/>
  <c r="AZ717" i="8"/>
  <c r="BA732" i="8"/>
  <c r="AZ752" i="8"/>
  <c r="AZ764" i="8"/>
  <c r="AZ776" i="8"/>
  <c r="BA785" i="8"/>
  <c r="AZ788" i="8"/>
  <c r="BA797" i="8"/>
  <c r="AZ800" i="8"/>
  <c r="BA809" i="8"/>
  <c r="AZ812" i="8"/>
  <c r="BA821" i="8"/>
  <c r="AZ824" i="8"/>
  <c r="BA833" i="8"/>
  <c r="AZ836" i="8"/>
  <c r="BA845" i="8"/>
  <c r="AZ848" i="8"/>
  <c r="BA857" i="8"/>
  <c r="AZ860" i="8"/>
  <c r="BA869" i="8"/>
  <c r="AZ872" i="8"/>
  <c r="AZ875" i="8"/>
  <c r="AZ890" i="8"/>
  <c r="BA895" i="8"/>
  <c r="AZ902" i="8"/>
  <c r="BA907" i="8"/>
  <c r="AZ914" i="8"/>
  <c r="AZ458" i="8"/>
  <c r="BA678" i="8"/>
  <c r="BA702" i="8"/>
  <c r="AZ726" i="8"/>
  <c r="BA875" i="8"/>
  <c r="AZ883" i="8"/>
  <c r="AZ885" i="8"/>
  <c r="BA890" i="8"/>
  <c r="AZ897" i="8"/>
  <c r="BA902" i="8"/>
  <c r="AZ909" i="8"/>
  <c r="BA914" i="8"/>
  <c r="AZ921" i="8"/>
  <c r="BA926" i="8"/>
  <c r="AZ933" i="8"/>
  <c r="BA938" i="8"/>
  <c r="AZ945" i="8"/>
  <c r="BA950" i="8"/>
  <c r="AZ957" i="8"/>
  <c r="BA962" i="8"/>
  <c r="AZ969" i="8"/>
  <c r="BA974" i="8"/>
  <c r="AZ981" i="8"/>
  <c r="BA986" i="8"/>
  <c r="AZ993" i="8"/>
  <c r="BA998" i="8"/>
  <c r="AZ1005" i="8"/>
  <c r="BA1010" i="8"/>
  <c r="AZ1017" i="8"/>
  <c r="BA1022" i="8"/>
  <c r="AZ1029" i="8"/>
  <c r="BA1034" i="8"/>
  <c r="AZ1041" i="8"/>
  <c r="BA552" i="8"/>
  <c r="BA726" i="8"/>
  <c r="AZ745" i="8"/>
  <c r="AZ757" i="8"/>
  <c r="AZ769" i="8"/>
  <c r="BA885" i="8"/>
  <c r="AZ892" i="8"/>
  <c r="BA897" i="8"/>
  <c r="AZ904" i="8"/>
  <c r="BA909" i="8"/>
  <c r="AZ916" i="8"/>
  <c r="BA921" i="8"/>
  <c r="AZ928" i="8"/>
  <c r="BA933" i="8"/>
  <c r="AZ940" i="8"/>
  <c r="BA945" i="8"/>
  <c r="AZ952" i="8"/>
  <c r="BA957" i="8"/>
  <c r="AZ964" i="8"/>
  <c r="BA969" i="8"/>
  <c r="AZ976" i="8"/>
  <c r="BA981" i="8"/>
  <c r="AZ988" i="8"/>
  <c r="BA993" i="8"/>
  <c r="AZ1000" i="8"/>
  <c r="BA1005" i="8"/>
  <c r="AZ1012" i="8"/>
  <c r="BA1017" i="8"/>
  <c r="AZ1024" i="8"/>
  <c r="BA1029" i="8"/>
  <c r="AZ1036" i="8"/>
  <c r="BA1041" i="8"/>
  <c r="BA745" i="8"/>
  <c r="BA749" i="8"/>
  <c r="BA757" i="8"/>
  <c r="BA761" i="8"/>
  <c r="BA769" i="8"/>
  <c r="BA773" i="8"/>
  <c r="AZ780" i="8"/>
  <c r="AZ786" i="8"/>
  <c r="AZ792" i="8"/>
  <c r="AZ798" i="8"/>
  <c r="AZ804" i="8"/>
  <c r="AZ810" i="8"/>
  <c r="AZ816" i="8"/>
  <c r="AZ822" i="8"/>
  <c r="AZ828" i="8"/>
  <c r="AZ834" i="8"/>
  <c r="AZ840" i="8"/>
  <c r="AZ846" i="8"/>
  <c r="AZ852" i="8"/>
  <c r="AZ858" i="8"/>
  <c r="AZ864" i="8"/>
  <c r="AZ870" i="8"/>
  <c r="AZ881" i="8"/>
  <c r="AZ887" i="8"/>
  <c r="BA892" i="8"/>
  <c r="AZ899" i="8"/>
  <c r="BA904" i="8"/>
  <c r="AZ911" i="8"/>
  <c r="BA916" i="8"/>
  <c r="AZ923" i="8"/>
  <c r="BA928" i="8"/>
  <c r="AZ935" i="8"/>
  <c r="BA940" i="8"/>
  <c r="AZ947" i="8"/>
  <c r="BA952" i="8"/>
  <c r="AZ959" i="8"/>
  <c r="BA964" i="8"/>
  <c r="AZ971" i="8"/>
  <c r="BA976" i="8"/>
  <c r="AZ983" i="8"/>
  <c r="BA988" i="8"/>
  <c r="AZ995" i="8"/>
  <c r="BA1000" i="8"/>
  <c r="AZ1007" i="8"/>
  <c r="BA1012" i="8"/>
  <c r="AZ1019" i="8"/>
  <c r="BA1024" i="8"/>
  <c r="AZ1031" i="8"/>
  <c r="BA1036" i="8"/>
  <c r="AZ1043" i="8"/>
  <c r="BA696" i="8"/>
  <c r="BA720" i="8"/>
  <c r="BA727" i="8"/>
  <c r="BA786" i="8"/>
  <c r="BA798" i="8"/>
  <c r="BA810" i="8"/>
  <c r="BA822" i="8"/>
  <c r="BA834" i="8"/>
  <c r="BA846" i="8"/>
  <c r="BA858" i="8"/>
  <c r="BA870" i="8"/>
  <c r="BA873" i="8"/>
  <c r="BA881" i="8"/>
  <c r="BA887" i="8"/>
  <c r="AZ894" i="8"/>
  <c r="BA899" i="8"/>
  <c r="AZ906" i="8"/>
  <c r="BA911" i="8"/>
  <c r="AZ918" i="8"/>
  <c r="BA923" i="8"/>
  <c r="AZ930" i="8"/>
  <c r="BA935" i="8"/>
  <c r="AZ942" i="8"/>
  <c r="BA947" i="8"/>
  <c r="AZ954" i="8"/>
  <c r="BA959" i="8"/>
  <c r="AZ966" i="8"/>
  <c r="BA971" i="8"/>
  <c r="AZ978" i="8"/>
  <c r="BA983" i="8"/>
  <c r="AZ990" i="8"/>
  <c r="BA995" i="8"/>
  <c r="AZ1002" i="8"/>
  <c r="BA1007" i="8"/>
  <c r="AZ1014" i="8"/>
  <c r="BA1019" i="8"/>
  <c r="AZ1026" i="8"/>
  <c r="BA1031" i="8"/>
  <c r="AZ1038" i="8"/>
  <c r="AZ750" i="8"/>
  <c r="AZ762" i="8"/>
  <c r="AZ774" i="8"/>
  <c r="AZ876" i="8"/>
  <c r="AZ889" i="8"/>
  <c r="BA894" i="8"/>
  <c r="AZ901" i="8"/>
  <c r="BA906" i="8"/>
  <c r="AZ913" i="8"/>
  <c r="BA918" i="8"/>
  <c r="AZ925" i="8"/>
  <c r="BA930" i="8"/>
  <c r="AZ937" i="8"/>
  <c r="BA942" i="8"/>
  <c r="BA600" i="8"/>
  <c r="AZ681" i="8"/>
  <c r="AZ690" i="8"/>
  <c r="AZ705" i="8"/>
  <c r="AZ714" i="8"/>
  <c r="BA750" i="8"/>
  <c r="BA762" i="8"/>
  <c r="BA774" i="8"/>
  <c r="BA889" i="8"/>
  <c r="AZ896" i="8"/>
  <c r="BA901" i="8"/>
  <c r="AZ908" i="8"/>
  <c r="BA913" i="8"/>
  <c r="AZ920" i="8"/>
  <c r="BA925" i="8"/>
  <c r="AZ932" i="8"/>
  <c r="BA937" i="8"/>
  <c r="AZ944" i="8"/>
  <c r="BA949" i="8"/>
  <c r="AZ956" i="8"/>
  <c r="BA743" i="8"/>
  <c r="BA874" i="8"/>
  <c r="BA882" i="8"/>
  <c r="BA886" i="8"/>
  <c r="AZ893" i="8"/>
  <c r="BA898" i="8"/>
  <c r="AZ905" i="8"/>
  <c r="BA910" i="8"/>
  <c r="AZ917" i="8"/>
  <c r="BA922" i="8"/>
  <c r="AZ929" i="8"/>
  <c r="BA934" i="8"/>
  <c r="AZ941" i="8"/>
  <c r="BA946" i="8"/>
  <c r="AZ953" i="8"/>
  <c r="BA958" i="8"/>
  <c r="AZ965" i="8"/>
  <c r="BA970" i="8"/>
  <c r="AZ977" i="8"/>
  <c r="BA982" i="8"/>
  <c r="AZ989" i="8"/>
  <c r="BA994" i="8"/>
  <c r="AZ1001" i="8"/>
  <c r="BA1006" i="8"/>
  <c r="AZ1013" i="8"/>
  <c r="BA1018" i="8"/>
  <c r="AZ1025" i="8"/>
  <c r="BA1030" i="8"/>
  <c r="AZ1037" i="8"/>
  <c r="BA1042" i="8"/>
  <c r="BA690" i="8"/>
  <c r="BA778" i="8"/>
  <c r="BA802" i="8"/>
  <c r="BA826" i="8"/>
  <c r="BA850" i="8"/>
  <c r="BA932" i="8"/>
  <c r="AZ951" i="8"/>
  <c r="AZ961" i="8"/>
  <c r="AZ973" i="8"/>
  <c r="AZ985" i="8"/>
  <c r="AZ997" i="8"/>
  <c r="AZ1009" i="8"/>
  <c r="AZ1021" i="8"/>
  <c r="AZ1033" i="8"/>
  <c r="AZ1044" i="8"/>
  <c r="BA1049" i="8"/>
  <c r="AZ1056" i="8"/>
  <c r="BA1061" i="8"/>
  <c r="AZ1068" i="8"/>
  <c r="BA1073" i="8"/>
  <c r="AZ1080" i="8"/>
  <c r="BA1085" i="8"/>
  <c r="AZ1092" i="8"/>
  <c r="BA1097" i="8"/>
  <c r="AZ1104" i="8"/>
  <c r="BA1109" i="8"/>
  <c r="AZ1116" i="8"/>
  <c r="BA1121" i="8"/>
  <c r="AZ1128" i="8"/>
  <c r="AZ882" i="8"/>
  <c r="BA951" i="8"/>
  <c r="BA961" i="8"/>
  <c r="AZ967" i="8"/>
  <c r="BA973" i="8"/>
  <c r="AZ979" i="8"/>
  <c r="BA985" i="8"/>
  <c r="AZ991" i="8"/>
  <c r="BA997" i="8"/>
  <c r="AZ1003" i="8"/>
  <c r="BA1009" i="8"/>
  <c r="AZ1015" i="8"/>
  <c r="BA1021" i="8"/>
  <c r="AZ1027" i="8"/>
  <c r="BA1033" i="8"/>
  <c r="AZ1039" i="8"/>
  <c r="BA1044" i="8"/>
  <c r="AZ1051" i="8"/>
  <c r="BA1056" i="8"/>
  <c r="AZ1063" i="8"/>
  <c r="BA1068" i="8"/>
  <c r="AZ1075" i="8"/>
  <c r="BA1080" i="8"/>
  <c r="AZ1087" i="8"/>
  <c r="BA1092" i="8"/>
  <c r="AZ1099" i="8"/>
  <c r="BA1104" i="8"/>
  <c r="AZ1111" i="8"/>
  <c r="BA1116" i="8"/>
  <c r="AZ1123" i="8"/>
  <c r="BA714" i="8"/>
  <c r="AZ938" i="8"/>
  <c r="AZ958" i="8"/>
  <c r="BA967" i="8"/>
  <c r="AZ970" i="8"/>
  <c r="BA979" i="8"/>
  <c r="AZ982" i="8"/>
  <c r="BA991" i="8"/>
  <c r="AZ994" i="8"/>
  <c r="BA1003" i="8"/>
  <c r="AZ1006" i="8"/>
  <c r="BA1015" i="8"/>
  <c r="AZ1018" i="8"/>
  <c r="BA1027" i="8"/>
  <c r="AZ1030" i="8"/>
  <c r="BA1039" i="8"/>
  <c r="AZ1042" i="8"/>
  <c r="AZ1046" i="8"/>
  <c r="BA1051" i="8"/>
  <c r="BA796" i="8"/>
  <c r="BA820" i="8"/>
  <c r="BA844" i="8"/>
  <c r="BA868" i="8"/>
  <c r="AZ955" i="8"/>
  <c r="BA1046" i="8"/>
  <c r="AZ1053" i="8"/>
  <c r="BA1058" i="8"/>
  <c r="BA755" i="8"/>
  <c r="AZ781" i="8"/>
  <c r="AZ805" i="8"/>
  <c r="AZ829" i="8"/>
  <c r="AZ853" i="8"/>
  <c r="AZ884" i="8"/>
  <c r="BA896" i="8"/>
  <c r="BA908" i="8"/>
  <c r="BA919" i="8"/>
  <c r="AZ939" i="8"/>
  <c r="BA943" i="8"/>
  <c r="BA955" i="8"/>
  <c r="AZ1048" i="8"/>
  <c r="BA1053" i="8"/>
  <c r="AZ1060" i="8"/>
  <c r="BA1065" i="8"/>
  <c r="AZ1072" i="8"/>
  <c r="BA1077" i="8"/>
  <c r="AZ1084" i="8"/>
  <c r="BA1089" i="8"/>
  <c r="AZ1096" i="8"/>
  <c r="BA1101" i="8"/>
  <c r="AZ1108" i="8"/>
  <c r="BA1113" i="8"/>
  <c r="AZ1120" i="8"/>
  <c r="BA1125" i="8"/>
  <c r="BA781" i="8"/>
  <c r="BA805" i="8"/>
  <c r="BA829" i="8"/>
  <c r="BA853" i="8"/>
  <c r="AZ891" i="8"/>
  <c r="AZ903" i="8"/>
  <c r="AZ915" i="8"/>
  <c r="AZ934" i="8"/>
  <c r="BA939" i="8"/>
  <c r="AZ962" i="8"/>
  <c r="AZ968" i="8"/>
  <c r="AZ974" i="8"/>
  <c r="AZ980" i="8"/>
  <c r="AZ986" i="8"/>
  <c r="AZ992" i="8"/>
  <c r="AZ998" i="8"/>
  <c r="AZ1004" i="8"/>
  <c r="AZ1010" i="8"/>
  <c r="AZ1016" i="8"/>
  <c r="AZ1022" i="8"/>
  <c r="AZ1028" i="8"/>
  <c r="AZ1034" i="8"/>
  <c r="AZ1040" i="8"/>
  <c r="BA1048" i="8"/>
  <c r="AZ1055" i="8"/>
  <c r="BA1060" i="8"/>
  <c r="AZ1067" i="8"/>
  <c r="BA1072" i="8"/>
  <c r="AZ1079" i="8"/>
  <c r="BA1084" i="8"/>
  <c r="AZ1091" i="8"/>
  <c r="BA1096" i="8"/>
  <c r="AZ1103" i="8"/>
  <c r="BA1108" i="8"/>
  <c r="AZ1115" i="8"/>
  <c r="BA1120" i="8"/>
  <c r="AZ1127" i="8"/>
  <c r="BA790" i="8"/>
  <c r="BA814" i="8"/>
  <c r="BA838" i="8"/>
  <c r="BA862" i="8"/>
  <c r="BA891" i="8"/>
  <c r="BA903" i="8"/>
  <c r="BA915" i="8"/>
  <c r="BA920" i="8"/>
  <c r="BA944" i="8"/>
  <c r="AZ949" i="8"/>
  <c r="BA968" i="8"/>
  <c r="BA980" i="8"/>
  <c r="BA992" i="8"/>
  <c r="BA1004" i="8"/>
  <c r="BA1016" i="8"/>
  <c r="BA1028" i="8"/>
  <c r="BA1040" i="8"/>
  <c r="BA1043" i="8"/>
  <c r="AZ1050" i="8"/>
  <c r="BA1055" i="8"/>
  <c r="AZ1062" i="8"/>
  <c r="BA1067" i="8"/>
  <c r="AZ1074" i="8"/>
  <c r="BA1079" i="8"/>
  <c r="AZ1086" i="8"/>
  <c r="BA1091" i="8"/>
  <c r="AZ1098" i="8"/>
  <c r="BA1103" i="8"/>
  <c r="AZ1110" i="8"/>
  <c r="BA1115" i="8"/>
  <c r="AZ1122" i="8"/>
  <c r="BA1127" i="8"/>
  <c r="BA674" i="8"/>
  <c r="BA956" i="8"/>
  <c r="AZ1045" i="8"/>
  <c r="BA1050" i="8"/>
  <c r="AZ1057" i="8"/>
  <c r="BA1062" i="8"/>
  <c r="AZ1069" i="8"/>
  <c r="BA1074" i="8"/>
  <c r="AZ1081" i="8"/>
  <c r="AZ729" i="8"/>
  <c r="BA767" i="8"/>
  <c r="AZ886" i="8"/>
  <c r="AZ898" i="8"/>
  <c r="AZ910" i="8"/>
  <c r="AZ926" i="8"/>
  <c r="BA1045" i="8"/>
  <c r="AZ1052" i="8"/>
  <c r="BA784" i="8"/>
  <c r="BA808" i="8"/>
  <c r="BA832" i="8"/>
  <c r="BA856" i="8"/>
  <c r="AZ950" i="8"/>
  <c r="AZ963" i="8"/>
  <c r="BA966" i="8"/>
  <c r="AZ975" i="8"/>
  <c r="BA978" i="8"/>
  <c r="AZ987" i="8"/>
  <c r="BA990" i="8"/>
  <c r="AZ999" i="8"/>
  <c r="BA1002" i="8"/>
  <c r="AZ1011" i="8"/>
  <c r="BA1014" i="8"/>
  <c r="AZ1023" i="8"/>
  <c r="BA1026" i="8"/>
  <c r="AZ1035" i="8"/>
  <c r="BA1038" i="8"/>
  <c r="AZ1047" i="8"/>
  <c r="BA1052" i="8"/>
  <c r="BA793" i="8"/>
  <c r="BA817" i="8"/>
  <c r="BA841" i="8"/>
  <c r="BA865" i="8"/>
  <c r="AZ922" i="8"/>
  <c r="BA927" i="8"/>
  <c r="AZ946" i="8"/>
  <c r="BA954" i="8"/>
  <c r="AZ1049" i="8"/>
  <c r="BA1054" i="8"/>
  <c r="AZ1061" i="8"/>
  <c r="BA1066" i="8"/>
  <c r="AZ1073" i="8"/>
  <c r="BA1078" i="8"/>
  <c r="AZ1085" i="8"/>
  <c r="BA1090" i="8"/>
  <c r="AZ1097" i="8"/>
  <c r="BA1102" i="8"/>
  <c r="AZ1109" i="8"/>
  <c r="BA1114" i="8"/>
  <c r="AZ1121" i="8"/>
  <c r="BA1126" i="8"/>
  <c r="BA1069" i="8"/>
  <c r="AZ1076" i="8"/>
  <c r="AZ1089" i="8"/>
  <c r="AZ1095" i="8"/>
  <c r="AZ1101" i="8"/>
  <c r="AZ1107" i="8"/>
  <c r="AZ1113" i="8"/>
  <c r="AZ1119" i="8"/>
  <c r="AZ1125" i="8"/>
  <c r="AZ1132" i="8"/>
  <c r="BA1137" i="8"/>
  <c r="AZ1144" i="8"/>
  <c r="BA1149" i="8"/>
  <c r="AZ1156" i="8"/>
  <c r="BA1161" i="8"/>
  <c r="AZ1168" i="8"/>
  <c r="BA1173" i="8"/>
  <c r="AZ1180" i="8"/>
  <c r="BA1185" i="8"/>
  <c r="AZ1192" i="8"/>
  <c r="BA48" i="8"/>
  <c r="AZ55" i="8"/>
  <c r="BA60" i="8"/>
  <c r="AZ67" i="8"/>
  <c r="BA72" i="8"/>
  <c r="AZ79" i="8"/>
  <c r="BA84" i="8"/>
  <c r="AZ91" i="8"/>
  <c r="BA96" i="8"/>
  <c r="AZ103" i="8"/>
  <c r="BA108" i="8"/>
  <c r="AZ115" i="8"/>
  <c r="BA120" i="8"/>
  <c r="AZ127" i="8"/>
  <c r="BA132" i="8"/>
  <c r="AZ139" i="8"/>
  <c r="BA144" i="8"/>
  <c r="AZ151" i="8"/>
  <c r="BA156" i="8"/>
  <c r="AZ163" i="8"/>
  <c r="BA168" i="8"/>
  <c r="AZ175" i="8"/>
  <c r="BA180" i="8"/>
  <c r="AZ187" i="8"/>
  <c r="BA192" i="8"/>
  <c r="BA975" i="8"/>
  <c r="BA996" i="8"/>
  <c r="AZ1054" i="8"/>
  <c r="BA1076" i="8"/>
  <c r="AZ1083" i="8"/>
  <c r="BA1086" i="8"/>
  <c r="BA1095" i="8"/>
  <c r="BA1098" i="8"/>
  <c r="BA1107" i="8"/>
  <c r="BA1110" i="8"/>
  <c r="BA1119" i="8"/>
  <c r="BA1122" i="8"/>
  <c r="BA1128" i="8"/>
  <c r="BA1132" i="8"/>
  <c r="AZ1139" i="8"/>
  <c r="BA1144" i="8"/>
  <c r="AZ1151" i="8"/>
  <c r="BA1156" i="8"/>
  <c r="AZ1163" i="8"/>
  <c r="BA1168" i="8"/>
  <c r="AZ1175" i="8"/>
  <c r="BA1180" i="8"/>
  <c r="AZ1187" i="8"/>
  <c r="BA1192" i="8"/>
  <c r="AZ50" i="8"/>
  <c r="BA55" i="8"/>
  <c r="AZ62" i="8"/>
  <c r="BA67" i="8"/>
  <c r="AZ74" i="8"/>
  <c r="BA79" i="8"/>
  <c r="AZ86" i="8"/>
  <c r="BA91" i="8"/>
  <c r="AZ98" i="8"/>
  <c r="BA103" i="8"/>
  <c r="AZ110" i="8"/>
  <c r="BA115" i="8"/>
  <c r="AZ122" i="8"/>
  <c r="BA127" i="8"/>
  <c r="AZ134" i="8"/>
  <c r="BA139" i="8"/>
  <c r="AZ146" i="8"/>
  <c r="BA151" i="8"/>
  <c r="AZ158" i="8"/>
  <c r="BA163" i="8"/>
  <c r="AZ170" i="8"/>
  <c r="BA175" i="8"/>
  <c r="AZ182" i="8"/>
  <c r="BA187" i="8"/>
  <c r="AZ194" i="8"/>
  <c r="BA1047" i="8"/>
  <c r="AZ1059" i="8"/>
  <c r="AZ1066" i="8"/>
  <c r="BA1083" i="8"/>
  <c r="AZ1134" i="8"/>
  <c r="BA1139" i="8"/>
  <c r="AZ1146" i="8"/>
  <c r="BA1151" i="8"/>
  <c r="AZ1158" i="8"/>
  <c r="BA1163" i="8"/>
  <c r="AZ1170" i="8"/>
  <c r="BA1175" i="8"/>
  <c r="AZ1182" i="8"/>
  <c r="BA1187" i="8"/>
  <c r="AZ1194" i="8"/>
  <c r="BA50" i="8"/>
  <c r="AZ57" i="8"/>
  <c r="BA62" i="8"/>
  <c r="AZ69" i="8"/>
  <c r="BA74" i="8"/>
  <c r="AZ81" i="8"/>
  <c r="BA86" i="8"/>
  <c r="AZ93" i="8"/>
  <c r="BA98" i="8"/>
  <c r="AZ105" i="8"/>
  <c r="BA110" i="8"/>
  <c r="AZ927" i="8"/>
  <c r="BA987" i="8"/>
  <c r="BA1008" i="8"/>
  <c r="BA1059" i="8"/>
  <c r="AZ1070" i="8"/>
  <c r="AZ1093" i="8"/>
  <c r="AZ1105" i="8"/>
  <c r="AZ1117" i="8"/>
  <c r="BA1134" i="8"/>
  <c r="AZ1141" i="8"/>
  <c r="BA1146" i="8"/>
  <c r="AZ1153" i="8"/>
  <c r="BA1158" i="8"/>
  <c r="AZ1165" i="8"/>
  <c r="BA1170" i="8"/>
  <c r="AZ1177" i="8"/>
  <c r="BA1182" i="8"/>
  <c r="AZ1189" i="8"/>
  <c r="BA1194" i="8"/>
  <c r="AZ52" i="8"/>
  <c r="BA1063" i="8"/>
  <c r="BA1070" i="8"/>
  <c r="AZ1077" i="8"/>
  <c r="BA1093" i="8"/>
  <c r="BA1105" i="8"/>
  <c r="BA1117" i="8"/>
  <c r="AZ1129" i="8"/>
  <c r="AZ1136" i="8"/>
  <c r="BA1141" i="8"/>
  <c r="AZ1148" i="8"/>
  <c r="BA1153" i="8"/>
  <c r="AZ1160" i="8"/>
  <c r="BA1165" i="8"/>
  <c r="AZ1172" i="8"/>
  <c r="BA1177" i="8"/>
  <c r="AZ1184" i="8"/>
  <c r="BA1189" i="8"/>
  <c r="AZ47" i="8"/>
  <c r="BA52" i="8"/>
  <c r="AZ59" i="8"/>
  <c r="BA64" i="8"/>
  <c r="AZ71" i="8"/>
  <c r="BA76" i="8"/>
  <c r="AZ83" i="8"/>
  <c r="BA88" i="8"/>
  <c r="AZ95" i="8"/>
  <c r="BA100" i="8"/>
  <c r="AZ107" i="8"/>
  <c r="BA112" i="8"/>
  <c r="AZ119" i="8"/>
  <c r="BA124" i="8"/>
  <c r="AZ131" i="8"/>
  <c r="BA136" i="8"/>
  <c r="AZ143" i="8"/>
  <c r="BA148" i="8"/>
  <c r="AZ155" i="8"/>
  <c r="BA160" i="8"/>
  <c r="AZ167" i="8"/>
  <c r="BA172" i="8"/>
  <c r="AZ179" i="8"/>
  <c r="BA184" i="8"/>
  <c r="AZ191" i="8"/>
  <c r="BA196" i="8"/>
  <c r="AZ793" i="8"/>
  <c r="BA999" i="8"/>
  <c r="BA1020" i="8"/>
  <c r="BA1087" i="8"/>
  <c r="AZ1090" i="8"/>
  <c r="BA1099" i="8"/>
  <c r="AZ1102" i="8"/>
  <c r="BA1111" i="8"/>
  <c r="AZ1114" i="8"/>
  <c r="BA1123" i="8"/>
  <c r="AZ1126" i="8"/>
  <c r="BA1129" i="8"/>
  <c r="AZ1131" i="8"/>
  <c r="BA1136" i="8"/>
  <c r="AZ1143" i="8"/>
  <c r="BA1148" i="8"/>
  <c r="AZ1155" i="8"/>
  <c r="BA1160" i="8"/>
  <c r="AZ1167" i="8"/>
  <c r="BA1172" i="8"/>
  <c r="AZ1179" i="8"/>
  <c r="BA1184" i="8"/>
  <c r="AZ1191" i="8"/>
  <c r="BA47" i="8"/>
  <c r="AZ54" i="8"/>
  <c r="BA59" i="8"/>
  <c r="AZ66" i="8"/>
  <c r="BA71" i="8"/>
  <c r="AZ78" i="8"/>
  <c r="BA83" i="8"/>
  <c r="AZ90" i="8"/>
  <c r="BA95" i="8"/>
  <c r="AZ102" i="8"/>
  <c r="BA107" i="8"/>
  <c r="AZ114" i="8"/>
  <c r="BA119" i="8"/>
  <c r="AZ126" i="8"/>
  <c r="BA131" i="8"/>
  <c r="AZ138" i="8"/>
  <c r="BA143" i="8"/>
  <c r="AZ150" i="8"/>
  <c r="BA155" i="8"/>
  <c r="AZ162" i="8"/>
  <c r="BA167" i="8"/>
  <c r="AZ174" i="8"/>
  <c r="BA179" i="8"/>
  <c r="AZ186" i="8"/>
  <c r="AZ817" i="8"/>
  <c r="AZ1064" i="8"/>
  <c r="BA1081" i="8"/>
  <c r="BA1131" i="8"/>
  <c r="AZ1138" i="8"/>
  <c r="BA1143" i="8"/>
  <c r="AZ1150" i="8"/>
  <c r="BA1155" i="8"/>
  <c r="AZ1162" i="8"/>
  <c r="BA1167" i="8"/>
  <c r="AZ1174" i="8"/>
  <c r="BA1179" i="8"/>
  <c r="AZ1186" i="8"/>
  <c r="BA1191" i="8"/>
  <c r="AZ49" i="8"/>
  <c r="BA54" i="8"/>
  <c r="AZ61" i="8"/>
  <c r="BA66" i="8"/>
  <c r="AZ73" i="8"/>
  <c r="BA78" i="8"/>
  <c r="AZ85" i="8"/>
  <c r="BA90" i="8"/>
  <c r="AZ97" i="8"/>
  <c r="BA102" i="8"/>
  <c r="AZ109" i="8"/>
  <c r="BA114" i="8"/>
  <c r="AZ121" i="8"/>
  <c r="BA126" i="8"/>
  <c r="AZ133" i="8"/>
  <c r="BA138" i="8"/>
  <c r="AZ145" i="8"/>
  <c r="BA150" i="8"/>
  <c r="AZ157" i="8"/>
  <c r="BA162" i="8"/>
  <c r="AZ169" i="8"/>
  <c r="BA174" i="8"/>
  <c r="AZ181" i="8"/>
  <c r="BA186" i="8"/>
  <c r="AZ193" i="8"/>
  <c r="AZ841" i="8"/>
  <c r="BA960" i="8"/>
  <c r="BA1011" i="8"/>
  <c r="BA1032" i="8"/>
  <c r="BA1064" i="8"/>
  <c r="AZ1071" i="8"/>
  <c r="AZ1094" i="8"/>
  <c r="AZ1106" i="8"/>
  <c r="AZ1118" i="8"/>
  <c r="AZ1133" i="8"/>
  <c r="BA1138" i="8"/>
  <c r="AZ1145" i="8"/>
  <c r="BA1150" i="8"/>
  <c r="AZ1157" i="8"/>
  <c r="BA1162" i="8"/>
  <c r="AZ1169" i="8"/>
  <c r="BA1174" i="8"/>
  <c r="AZ1181" i="8"/>
  <c r="BA1186" i="8"/>
  <c r="AZ1193" i="8"/>
  <c r="BA49" i="8"/>
  <c r="AZ56" i="8"/>
  <c r="BA61" i="8"/>
  <c r="AZ68" i="8"/>
  <c r="BA73" i="8"/>
  <c r="AZ80" i="8"/>
  <c r="BA85" i="8"/>
  <c r="AZ92" i="8"/>
  <c r="BA97" i="8"/>
  <c r="AZ104" i="8"/>
  <c r="BA109" i="8"/>
  <c r="AZ116" i="8"/>
  <c r="BA121" i="8"/>
  <c r="AZ128" i="8"/>
  <c r="BA133" i="8"/>
  <c r="AZ140" i="8"/>
  <c r="BA145" i="8"/>
  <c r="AZ152" i="8"/>
  <c r="BA157" i="8"/>
  <c r="AZ164" i="8"/>
  <c r="BA169" i="8"/>
  <c r="AZ176" i="8"/>
  <c r="BA181" i="8"/>
  <c r="AZ188" i="8"/>
  <c r="BA193" i="8"/>
  <c r="AZ865" i="8"/>
  <c r="BA931" i="8"/>
  <c r="BA1057" i="8"/>
  <c r="BA1071" i="8"/>
  <c r="AZ1078" i="8"/>
  <c r="AZ1088" i="8"/>
  <c r="BA1094" i="8"/>
  <c r="AZ1100" i="8"/>
  <c r="BA1106" i="8"/>
  <c r="AZ1112" i="8"/>
  <c r="BA1118" i="8"/>
  <c r="AZ1124" i="8"/>
  <c r="BA1133" i="8"/>
  <c r="AZ1140" i="8"/>
  <c r="BA1145" i="8"/>
  <c r="AZ1152" i="8"/>
  <c r="BA1157" i="8"/>
  <c r="AZ1164" i="8"/>
  <c r="BA1169" i="8"/>
  <c r="AZ1176" i="8"/>
  <c r="BA1181" i="8"/>
  <c r="AZ1188" i="8"/>
  <c r="BA1193" i="8"/>
  <c r="AZ51" i="8"/>
  <c r="BA56" i="8"/>
  <c r="AZ63" i="8"/>
  <c r="BA68" i="8"/>
  <c r="BA972" i="8"/>
  <c r="BA1023" i="8"/>
  <c r="AZ1082" i="8"/>
  <c r="BA1088" i="8"/>
  <c r="BA1100" i="8"/>
  <c r="BA1112" i="8"/>
  <c r="BA1124" i="8"/>
  <c r="AZ1135" i="8"/>
  <c r="BA1140" i="8"/>
  <c r="AZ1147" i="8"/>
  <c r="BA1152" i="8"/>
  <c r="AZ1159" i="8"/>
  <c r="BA1164" i="8"/>
  <c r="AZ1171" i="8"/>
  <c r="BA1176" i="8"/>
  <c r="AZ1183" i="8"/>
  <c r="BA1188" i="8"/>
  <c r="AZ1195" i="8"/>
  <c r="BA51" i="8"/>
  <c r="AZ58" i="8"/>
  <c r="BA63" i="8"/>
  <c r="AZ70" i="8"/>
  <c r="BA75" i="8"/>
  <c r="AZ82" i="8"/>
  <c r="BA87" i="8"/>
  <c r="AZ94" i="8"/>
  <c r="BA99" i="8"/>
  <c r="AZ106" i="8"/>
  <c r="BA111" i="8"/>
  <c r="BA963" i="8"/>
  <c r="BA984" i="8"/>
  <c r="BA1035" i="8"/>
  <c r="AZ1058" i="8"/>
  <c r="BA1130" i="8"/>
  <c r="AZ1137" i="8"/>
  <c r="BA1142" i="8"/>
  <c r="AZ1149" i="8"/>
  <c r="BA1154" i="8"/>
  <c r="AZ1161" i="8"/>
  <c r="BA1166" i="8"/>
  <c r="AZ1173" i="8"/>
  <c r="BA1178" i="8"/>
  <c r="AZ1185" i="8"/>
  <c r="BA1190" i="8"/>
  <c r="AZ48" i="8"/>
  <c r="BA53" i="8"/>
  <c r="AZ60" i="8"/>
  <c r="BA65" i="8"/>
  <c r="AZ72" i="8"/>
  <c r="BA77" i="8"/>
  <c r="AZ84" i="8"/>
  <c r="BA89" i="8"/>
  <c r="AZ96" i="8"/>
  <c r="BA101" i="8"/>
  <c r="AZ108" i="8"/>
  <c r="BA113" i="8"/>
  <c r="AZ120" i="8"/>
  <c r="BA125" i="8"/>
  <c r="AZ132" i="8"/>
  <c r="BA137" i="8"/>
  <c r="AZ144" i="8"/>
  <c r="BA149" i="8"/>
  <c r="AZ156" i="8"/>
  <c r="BA161" i="8"/>
  <c r="AZ168" i="8"/>
  <c r="BA173" i="8"/>
  <c r="AZ180" i="8"/>
  <c r="BA185" i="8"/>
  <c r="AZ192" i="8"/>
  <c r="BA197" i="8"/>
  <c r="AZ25" i="8"/>
  <c r="BA308" i="8"/>
  <c r="AZ303" i="8"/>
  <c r="BA296" i="8"/>
  <c r="AZ291" i="8"/>
  <c r="BA284" i="8"/>
  <c r="AZ279" i="8"/>
  <c r="BA272" i="8"/>
  <c r="AZ267" i="8"/>
  <c r="BA260" i="8"/>
  <c r="AZ255" i="8"/>
  <c r="BA248" i="8"/>
  <c r="AZ243" i="8"/>
  <c r="BA236" i="8"/>
  <c r="AZ231" i="8"/>
  <c r="BA224" i="8"/>
  <c r="AZ219" i="8"/>
  <c r="BA212" i="8"/>
  <c r="AZ207" i="8"/>
  <c r="BA200" i="8"/>
  <c r="BA190" i="8"/>
  <c r="AZ173" i="8"/>
  <c r="BA166" i="8"/>
  <c r="AZ149" i="8"/>
  <c r="BA142" i="8"/>
  <c r="AZ125" i="8"/>
  <c r="BA118" i="8"/>
  <c r="AZ65" i="8"/>
  <c r="AZ23" i="8"/>
  <c r="AZ308" i="8"/>
  <c r="BA301" i="8"/>
  <c r="AZ296" i="8"/>
  <c r="BA289" i="8"/>
  <c r="AZ284" i="8"/>
  <c r="BA277" i="8"/>
  <c r="AZ272" i="8"/>
  <c r="BA265" i="8"/>
  <c r="AZ260" i="8"/>
  <c r="BA253" i="8"/>
  <c r="AZ248" i="8"/>
  <c r="BA241" i="8"/>
  <c r="AZ236" i="8"/>
  <c r="BA229" i="8"/>
  <c r="AZ224" i="8"/>
  <c r="BA217" i="8"/>
  <c r="AZ212" i="8"/>
  <c r="BA205" i="8"/>
  <c r="AZ200" i="8"/>
  <c r="AZ196" i="8"/>
  <c r="AZ190" i="8"/>
  <c r="BA183" i="8"/>
  <c r="AZ166" i="8"/>
  <c r="BA159" i="8"/>
  <c r="AZ142" i="8"/>
  <c r="BA135" i="8"/>
  <c r="AZ118" i="8"/>
  <c r="AZ100" i="8"/>
  <c r="AZ76" i="8"/>
  <c r="BA70" i="8"/>
  <c r="BA58" i="8"/>
  <c r="AZ45" i="8"/>
  <c r="AZ21" i="8"/>
  <c r="BA306" i="8"/>
  <c r="AZ301" i="8"/>
  <c r="BA294" i="8"/>
  <c r="AZ289" i="8"/>
  <c r="BA282" i="8"/>
  <c r="AZ277" i="8"/>
  <c r="BA270" i="8"/>
  <c r="AZ265" i="8"/>
  <c r="BA258" i="8"/>
  <c r="AZ253" i="8"/>
  <c r="BA246" i="8"/>
  <c r="AZ241" i="8"/>
  <c r="BA234" i="8"/>
  <c r="AZ229" i="8"/>
  <c r="BA222" i="8"/>
  <c r="AZ217" i="8"/>
  <c r="BA210" i="8"/>
  <c r="AZ205" i="8"/>
  <c r="BA198" i="8"/>
  <c r="AZ183" i="8"/>
  <c r="BA176" i="8"/>
  <c r="AZ159" i="8"/>
  <c r="BA152" i="8"/>
  <c r="AZ135" i="8"/>
  <c r="BA128" i="8"/>
  <c r="BA104" i="8"/>
  <c r="BA94" i="8"/>
  <c r="BA80" i="8"/>
  <c r="AZ64" i="8"/>
  <c r="BA1183" i="8"/>
  <c r="BA1159" i="8"/>
  <c r="BA1135" i="8"/>
  <c r="BA45" i="8"/>
  <c r="BA43" i="8"/>
  <c r="BA41" i="8"/>
  <c r="BA39" i="8"/>
  <c r="BA37" i="8"/>
  <c r="BA35" i="8"/>
  <c r="BA33" i="8"/>
  <c r="BA31" i="8"/>
  <c r="BA29" i="8"/>
  <c r="BA27" i="8"/>
  <c r="BA25" i="8"/>
  <c r="BA23" i="8"/>
  <c r="BA21" i="8"/>
  <c r="BA19" i="8"/>
  <c r="BA17" i="8"/>
  <c r="BA15" i="8"/>
  <c r="BA13" i="8"/>
  <c r="BA11" i="8"/>
  <c r="BA9" i="8"/>
  <c r="BA7" i="8"/>
  <c r="BA5" i="8"/>
  <c r="BA3" i="8"/>
  <c r="BA46" i="8"/>
  <c r="BA44" i="8"/>
  <c r="BA42" i="8"/>
  <c r="BA40" i="8"/>
  <c r="BA38" i="8"/>
  <c r="BA36" i="8"/>
  <c r="BA34" i="8"/>
  <c r="BA32" i="8"/>
  <c r="BA30" i="8"/>
  <c r="BA28" i="8"/>
  <c r="BA26" i="8"/>
  <c r="BA24" i="8"/>
  <c r="BA22" i="8"/>
  <c r="BA20" i="8"/>
  <c r="BA18" i="8"/>
  <c r="BA16" i="8"/>
  <c r="BA14" i="8"/>
  <c r="BA12" i="8"/>
  <c r="BA10" i="8"/>
  <c r="BA8" i="8"/>
  <c r="BA6" i="8"/>
  <c r="BA4" i="8"/>
  <c r="BA2" i="8"/>
  <c r="AZ46" i="8"/>
  <c r="AZ44" i="8"/>
  <c r="AZ42" i="8"/>
  <c r="AZ40" i="8"/>
  <c r="AZ38" i="8"/>
  <c r="AZ36" i="8"/>
  <c r="AZ34" i="8"/>
  <c r="AZ32" i="8"/>
  <c r="AZ30" i="8"/>
  <c r="AZ28" i="8"/>
  <c r="AZ26" i="8"/>
  <c r="AZ24" i="8"/>
  <c r="AZ22" i="8"/>
  <c r="AZ20" i="8"/>
  <c r="AZ18" i="8"/>
  <c r="AZ16" i="8"/>
  <c r="AZ14" i="8"/>
  <c r="AZ12" i="8"/>
  <c r="AZ10" i="8"/>
  <c r="AZ8" i="8"/>
  <c r="AZ6" i="8"/>
  <c r="AZ4" i="8"/>
  <c r="AZ2" i="8"/>
  <c r="I6" i="5"/>
  <c r="A385" i="1"/>
  <c r="M384" i="1"/>
  <c r="K385" i="1"/>
  <c r="AL385" i="1"/>
  <c r="K387" i="1"/>
  <c r="K388" i="1"/>
  <c r="K389" i="1"/>
  <c r="A390" i="1"/>
  <c r="A391" i="1"/>
  <c r="A393" i="1"/>
  <c r="A392" i="1"/>
  <c r="M386" i="1"/>
  <c r="L385" i="1"/>
  <c r="L387" i="1"/>
  <c r="L388" i="1"/>
  <c r="L389" i="1"/>
  <c r="C3" i="8"/>
  <c r="D1" i="5"/>
  <c r="C2" i="3"/>
  <c r="C6" i="5"/>
  <c r="M374" i="1"/>
  <c r="K375" i="1"/>
  <c r="AL375" i="1"/>
  <c r="K377" i="1"/>
  <c r="K378" i="1"/>
  <c r="K379" i="1"/>
  <c r="M376" i="1"/>
  <c r="L375" i="1"/>
  <c r="L377" i="1"/>
  <c r="L378" i="1"/>
  <c r="L379" i="1"/>
  <c r="A377" i="1"/>
  <c r="A378" i="1"/>
  <c r="A379" i="1"/>
  <c r="M364" i="1"/>
  <c r="A370" i="1"/>
  <c r="A371" i="1"/>
  <c r="A373" i="1"/>
  <c r="A372" i="1"/>
  <c r="M366" i="1"/>
  <c r="K365" i="1"/>
  <c r="AL365" i="1"/>
  <c r="K367" i="1"/>
  <c r="K368" i="1"/>
  <c r="K369" i="1"/>
  <c r="L365" i="1"/>
  <c r="L367" i="1"/>
  <c r="L368" i="1"/>
  <c r="L369" i="1"/>
  <c r="M356" i="1"/>
  <c r="A355" i="1"/>
  <c r="M354" i="1"/>
  <c r="L357" i="1"/>
  <c r="L358" i="1"/>
  <c r="L359" i="1"/>
  <c r="L355" i="1"/>
  <c r="A360" i="1"/>
  <c r="A361" i="1"/>
  <c r="A363" i="1"/>
  <c r="A362" i="1"/>
  <c r="K357" i="1"/>
  <c r="K358" i="1"/>
  <c r="K359" i="1"/>
  <c r="K355" i="1"/>
  <c r="M355" i="1"/>
  <c r="C16" i="8"/>
  <c r="C15" i="8"/>
  <c r="P7" i="5" a="1"/>
  <c r="F350" i="1"/>
  <c r="J350" i="1"/>
  <c r="E347" i="1"/>
  <c r="I347" i="1"/>
  <c r="Y346" i="1"/>
  <c r="AA346" i="1"/>
  <c r="J353" i="1"/>
  <c r="I353" i="1"/>
  <c r="J352" i="1"/>
  <c r="I352" i="1"/>
  <c r="J351" i="1"/>
  <c r="I351" i="1"/>
  <c r="I350" i="1"/>
  <c r="J349" i="1"/>
  <c r="I349" i="1"/>
  <c r="J348" i="1"/>
  <c r="I348" i="1"/>
  <c r="J347" i="1"/>
  <c r="J346" i="1"/>
  <c r="I346" i="1"/>
  <c r="A346" i="1"/>
  <c r="A347" i="1"/>
  <c r="A348" i="1"/>
  <c r="A349" i="1"/>
  <c r="J345" i="1"/>
  <c r="I345" i="1"/>
  <c r="L344" i="1"/>
  <c r="L346" i="1"/>
  <c r="K344" i="1"/>
  <c r="K346" i="1"/>
  <c r="AE346" i="1"/>
  <c r="J344" i="1"/>
  <c r="I344" i="1"/>
  <c r="T7" i="5" a="1"/>
  <c r="Q334" i="1"/>
  <c r="Z334" i="1"/>
  <c r="Z343" i="1"/>
  <c r="E336" i="1"/>
  <c r="I336" i="1"/>
  <c r="AC336" i="1"/>
  <c r="Z314" i="1"/>
  <c r="J343" i="1"/>
  <c r="I343" i="1"/>
  <c r="J342" i="1"/>
  <c r="I342" i="1"/>
  <c r="J341" i="1"/>
  <c r="I341" i="1"/>
  <c r="J340" i="1"/>
  <c r="I340" i="1"/>
  <c r="J339" i="1"/>
  <c r="I339" i="1"/>
  <c r="J338" i="1"/>
  <c r="I338" i="1"/>
  <c r="J337" i="1"/>
  <c r="I337" i="1"/>
  <c r="J336" i="1"/>
  <c r="A336" i="1"/>
  <c r="A335" i="1"/>
  <c r="J335" i="1"/>
  <c r="I335" i="1"/>
  <c r="L334" i="1"/>
  <c r="L336" i="1"/>
  <c r="K334" i="1"/>
  <c r="K336" i="1"/>
  <c r="Q336" i="1"/>
  <c r="J334" i="1"/>
  <c r="I334" i="1"/>
  <c r="C20" i="8"/>
  <c r="C19" i="8"/>
  <c r="C17" i="8"/>
  <c r="J333" i="1"/>
  <c r="I333" i="1"/>
  <c r="J332" i="1"/>
  <c r="I332" i="1"/>
  <c r="J331" i="1"/>
  <c r="I331" i="1"/>
  <c r="J330" i="1"/>
  <c r="I330" i="1"/>
  <c r="J329" i="1"/>
  <c r="I329" i="1"/>
  <c r="J328" i="1"/>
  <c r="I328" i="1"/>
  <c r="J327" i="1"/>
  <c r="I327" i="1"/>
  <c r="J326" i="1"/>
  <c r="I326" i="1"/>
  <c r="A326" i="1"/>
  <c r="A325" i="1"/>
  <c r="J325" i="1"/>
  <c r="I325" i="1"/>
  <c r="L324" i="1"/>
  <c r="L326" i="1"/>
  <c r="K324" i="1"/>
  <c r="J324" i="1"/>
  <c r="I324" i="1"/>
  <c r="Y316" i="1"/>
  <c r="AC316" i="1"/>
  <c r="AA316" i="1"/>
  <c r="AE314" i="1"/>
  <c r="J323" i="1"/>
  <c r="I323" i="1"/>
  <c r="J322" i="1"/>
  <c r="I322" i="1"/>
  <c r="J321" i="1"/>
  <c r="I321" i="1"/>
  <c r="I320" i="1"/>
  <c r="J320" i="1"/>
  <c r="J319" i="1"/>
  <c r="I319" i="1"/>
  <c r="J318" i="1"/>
  <c r="I318" i="1"/>
  <c r="J317" i="1"/>
  <c r="I317" i="1"/>
  <c r="J316" i="1"/>
  <c r="I316" i="1"/>
  <c r="A316" i="1"/>
  <c r="A315" i="1"/>
  <c r="J315" i="1"/>
  <c r="I315" i="1"/>
  <c r="L314" i="1"/>
  <c r="L316" i="1"/>
  <c r="K314" i="1"/>
  <c r="K316" i="1"/>
  <c r="J314" i="1"/>
  <c r="I314" i="1"/>
  <c r="C13" i="8"/>
  <c r="C12" i="8"/>
  <c r="C11" i="8"/>
  <c r="C10" i="8"/>
  <c r="J313" i="1"/>
  <c r="I313" i="1"/>
  <c r="J312" i="1"/>
  <c r="I312" i="1"/>
  <c r="J311" i="1"/>
  <c r="I311" i="1"/>
  <c r="I310" i="1"/>
  <c r="F310" i="1"/>
  <c r="J310" i="1"/>
  <c r="J309" i="1"/>
  <c r="I309" i="1"/>
  <c r="J308" i="1"/>
  <c r="I308" i="1"/>
  <c r="J307" i="1"/>
  <c r="I307" i="1"/>
  <c r="J306" i="1"/>
  <c r="I306" i="1"/>
  <c r="A306" i="1"/>
  <c r="A305" i="1"/>
  <c r="J305" i="1"/>
  <c r="I305" i="1"/>
  <c r="L304" i="1"/>
  <c r="L306" i="1"/>
  <c r="K304" i="1"/>
  <c r="K306" i="1"/>
  <c r="J304" i="1"/>
  <c r="I304" i="1"/>
  <c r="F300" i="1"/>
  <c r="J300" i="1"/>
  <c r="J303" i="1"/>
  <c r="I303" i="1"/>
  <c r="J302" i="1"/>
  <c r="I302" i="1"/>
  <c r="J301" i="1"/>
  <c r="I301" i="1"/>
  <c r="I300" i="1"/>
  <c r="J299" i="1"/>
  <c r="I299" i="1"/>
  <c r="J298" i="1"/>
  <c r="I298" i="1"/>
  <c r="J297" i="1"/>
  <c r="I297" i="1"/>
  <c r="J296" i="1"/>
  <c r="I296" i="1"/>
  <c r="A296" i="1"/>
  <c r="A297" i="1"/>
  <c r="A298" i="1"/>
  <c r="A299" i="1"/>
  <c r="J295" i="1"/>
  <c r="I295" i="1"/>
  <c r="L294" i="1"/>
  <c r="L296" i="1"/>
  <c r="K294" i="1"/>
  <c r="K296" i="1"/>
  <c r="J294" i="1"/>
  <c r="I294" i="1"/>
  <c r="Q284" i="1"/>
  <c r="Y286" i="1"/>
  <c r="AA286" i="1"/>
  <c r="I284" i="1"/>
  <c r="J293" i="1"/>
  <c r="I293" i="1"/>
  <c r="J292" i="1"/>
  <c r="I292" i="1"/>
  <c r="J291" i="1"/>
  <c r="I291" i="1"/>
  <c r="I290" i="1"/>
  <c r="F290" i="1"/>
  <c r="J290" i="1"/>
  <c r="J289" i="1"/>
  <c r="I289" i="1"/>
  <c r="J288" i="1"/>
  <c r="I288" i="1"/>
  <c r="J287" i="1"/>
  <c r="I287" i="1"/>
  <c r="J286" i="1"/>
  <c r="I286" i="1"/>
  <c r="A286" i="1"/>
  <c r="A285" i="1"/>
  <c r="J285" i="1"/>
  <c r="I285" i="1"/>
  <c r="L284" i="1"/>
  <c r="L286" i="1"/>
  <c r="K284" i="1"/>
  <c r="K286" i="1"/>
  <c r="AH286" i="1"/>
  <c r="J284" i="1"/>
  <c r="I26" i="8"/>
  <c r="BU66" i="8"/>
  <c r="CO66" i="8" a="1"/>
  <c r="CO66" i="8"/>
  <c r="BT66" i="8"/>
  <c r="CN66" i="8" a="1"/>
  <c r="CN66" i="8"/>
  <c r="N630" i="1"/>
  <c r="AN630" i="1"/>
  <c r="L633" i="1"/>
  <c r="L635" i="1"/>
  <c r="L637" i="1"/>
  <c r="L639" i="1"/>
  <c r="L641" i="1"/>
  <c r="L642" i="1"/>
  <c r="L634" i="1"/>
  <c r="L636" i="1"/>
  <c r="L638" i="1"/>
  <c r="L640" i="1"/>
  <c r="K633" i="1"/>
  <c r="K634" i="1"/>
  <c r="M632" i="1"/>
  <c r="N626" i="1"/>
  <c r="M627" i="1"/>
  <c r="N627" i="1"/>
  <c r="AN627" i="1"/>
  <c r="M631" i="1"/>
  <c r="N631" i="1"/>
  <c r="AN631" i="1"/>
  <c r="M68" i="7"/>
  <c r="M80" i="7"/>
  <c r="M92" i="7"/>
  <c r="M104" i="7"/>
  <c r="M116" i="7"/>
  <c r="M128" i="7"/>
  <c r="M140" i="7"/>
  <c r="M152" i="7"/>
  <c r="M164" i="7"/>
  <c r="M176" i="7"/>
  <c r="M188" i="7"/>
  <c r="M200" i="7"/>
  <c r="M212" i="7"/>
  <c r="M224" i="7"/>
  <c r="M236" i="7"/>
  <c r="M248" i="7"/>
  <c r="M260" i="7"/>
  <c r="M272" i="7"/>
  <c r="M284" i="7"/>
  <c r="M296" i="7"/>
  <c r="M308" i="7"/>
  <c r="M320" i="7"/>
  <c r="M332" i="7"/>
  <c r="M344" i="7"/>
  <c r="M356" i="7"/>
  <c r="M368" i="7"/>
  <c r="M380" i="7"/>
  <c r="M392" i="7"/>
  <c r="M404" i="7"/>
  <c r="M416" i="7"/>
  <c r="M428" i="7"/>
  <c r="M440" i="7"/>
  <c r="M452" i="7"/>
  <c r="M464" i="7"/>
  <c r="M476" i="7"/>
  <c r="M488" i="7"/>
  <c r="M500" i="7"/>
  <c r="M512" i="7"/>
  <c r="M524" i="7"/>
  <c r="M536" i="7"/>
  <c r="M548" i="7"/>
  <c r="M560" i="7"/>
  <c r="M572" i="7"/>
  <c r="M584" i="7"/>
  <c r="M596" i="7"/>
  <c r="M608" i="7"/>
  <c r="M620" i="7"/>
  <c r="M632" i="7"/>
  <c r="M644" i="7"/>
  <c r="M656" i="7"/>
  <c r="M668" i="7"/>
  <c r="M680" i="7"/>
  <c r="M692" i="7"/>
  <c r="M704" i="7"/>
  <c r="M716" i="7"/>
  <c r="M728" i="7"/>
  <c r="M740" i="7"/>
  <c r="M752" i="7"/>
  <c r="M764" i="7"/>
  <c r="M776" i="7"/>
  <c r="M788" i="7"/>
  <c r="M800" i="7"/>
  <c r="M812" i="7"/>
  <c r="M824" i="7"/>
  <c r="M836" i="7"/>
  <c r="M848" i="7"/>
  <c r="M860" i="7"/>
  <c r="M872" i="7"/>
  <c r="M884" i="7"/>
  <c r="M896" i="7"/>
  <c r="M908" i="7"/>
  <c r="M920" i="7"/>
  <c r="M932" i="7"/>
  <c r="M944" i="7"/>
  <c r="M956" i="7"/>
  <c r="M968" i="7"/>
  <c r="M980" i="7"/>
  <c r="M126" i="7"/>
  <c r="M270" i="7"/>
  <c r="M378" i="7"/>
  <c r="M510" i="7"/>
  <c r="M618" i="7"/>
  <c r="M738" i="7"/>
  <c r="M69" i="7"/>
  <c r="M81" i="7"/>
  <c r="M93" i="7"/>
  <c r="M105" i="7"/>
  <c r="M117" i="7"/>
  <c r="M129" i="7"/>
  <c r="M141" i="7"/>
  <c r="M153" i="7"/>
  <c r="M165" i="7"/>
  <c r="M177" i="7"/>
  <c r="M189" i="7"/>
  <c r="M201" i="7"/>
  <c r="M213" i="7"/>
  <c r="M225" i="7"/>
  <c r="M237" i="7"/>
  <c r="M249" i="7"/>
  <c r="M261" i="7"/>
  <c r="M273" i="7"/>
  <c r="M285" i="7"/>
  <c r="M297" i="7"/>
  <c r="M309" i="7"/>
  <c r="M321" i="7"/>
  <c r="M333" i="7"/>
  <c r="M345" i="7"/>
  <c r="M357" i="7"/>
  <c r="M369" i="7"/>
  <c r="M381" i="7"/>
  <c r="M393" i="7"/>
  <c r="M405" i="7"/>
  <c r="M417" i="7"/>
  <c r="M429" i="7"/>
  <c r="M441" i="7"/>
  <c r="M453" i="7"/>
  <c r="M465" i="7"/>
  <c r="M477" i="7"/>
  <c r="M489" i="7"/>
  <c r="M501" i="7"/>
  <c r="M513" i="7"/>
  <c r="M525" i="7"/>
  <c r="M537" i="7"/>
  <c r="M549" i="7"/>
  <c r="M561" i="7"/>
  <c r="M573" i="7"/>
  <c r="M585" i="7"/>
  <c r="M597" i="7"/>
  <c r="M609" i="7"/>
  <c r="M621" i="7"/>
  <c r="M633" i="7"/>
  <c r="M645" i="7"/>
  <c r="M657" i="7"/>
  <c r="M669" i="7"/>
  <c r="M681" i="7"/>
  <c r="M693" i="7"/>
  <c r="M705" i="7"/>
  <c r="M717" i="7"/>
  <c r="M729" i="7"/>
  <c r="M741" i="7"/>
  <c r="M753" i="7"/>
  <c r="M765" i="7"/>
  <c r="M777" i="7"/>
  <c r="M789" i="7"/>
  <c r="M801" i="7"/>
  <c r="M813" i="7"/>
  <c r="M825" i="7"/>
  <c r="M837" i="7"/>
  <c r="M849" i="7"/>
  <c r="M861" i="7"/>
  <c r="M873" i="7"/>
  <c r="M885" i="7"/>
  <c r="M897" i="7"/>
  <c r="M909" i="7"/>
  <c r="M921" i="7"/>
  <c r="M933" i="7"/>
  <c r="M945" i="7"/>
  <c r="M957" i="7"/>
  <c r="M969" i="7"/>
  <c r="M981" i="7"/>
  <c r="M78" i="7"/>
  <c r="M186" i="7"/>
  <c r="M306" i="7"/>
  <c r="M402" i="7"/>
  <c r="M534" i="7"/>
  <c r="M642" i="7"/>
  <c r="M762" i="7"/>
  <c r="M70" i="7"/>
  <c r="M82" i="7"/>
  <c r="M94" i="7"/>
  <c r="M106" i="7"/>
  <c r="M118" i="7"/>
  <c r="M130" i="7"/>
  <c r="M142" i="7"/>
  <c r="M154" i="7"/>
  <c r="M166" i="7"/>
  <c r="M178" i="7"/>
  <c r="M190" i="7"/>
  <c r="M202" i="7"/>
  <c r="M214" i="7"/>
  <c r="M226" i="7"/>
  <c r="M238" i="7"/>
  <c r="M250" i="7"/>
  <c r="M262" i="7"/>
  <c r="M274" i="7"/>
  <c r="M286" i="7"/>
  <c r="M298" i="7"/>
  <c r="M310" i="7"/>
  <c r="M322" i="7"/>
  <c r="M334" i="7"/>
  <c r="M346" i="7"/>
  <c r="M358" i="7"/>
  <c r="M370" i="7"/>
  <c r="M382" i="7"/>
  <c r="M394" i="7"/>
  <c r="M406" i="7"/>
  <c r="M418" i="7"/>
  <c r="M430" i="7"/>
  <c r="M442" i="7"/>
  <c r="M454" i="7"/>
  <c r="M466" i="7"/>
  <c r="M478" i="7"/>
  <c r="M490" i="7"/>
  <c r="M502" i="7"/>
  <c r="M514" i="7"/>
  <c r="M526" i="7"/>
  <c r="M538" i="7"/>
  <c r="M550" i="7"/>
  <c r="M562" i="7"/>
  <c r="M574" i="7"/>
  <c r="M586" i="7"/>
  <c r="M598" i="7"/>
  <c r="M610" i="7"/>
  <c r="M622" i="7"/>
  <c r="M634" i="7"/>
  <c r="M646" i="7"/>
  <c r="M658" i="7"/>
  <c r="M670" i="7"/>
  <c r="M682" i="7"/>
  <c r="M694" i="7"/>
  <c r="M706" i="7"/>
  <c r="M718" i="7"/>
  <c r="M730" i="7"/>
  <c r="M742" i="7"/>
  <c r="M754" i="7"/>
  <c r="M766" i="7"/>
  <c r="M778" i="7"/>
  <c r="M790" i="7"/>
  <c r="M802" i="7"/>
  <c r="M814" i="7"/>
  <c r="M826" i="7"/>
  <c r="M838" i="7"/>
  <c r="M850" i="7"/>
  <c r="M862" i="7"/>
  <c r="M874" i="7"/>
  <c r="M886" i="7"/>
  <c r="M898" i="7"/>
  <c r="M910" i="7"/>
  <c r="M922" i="7"/>
  <c r="M934" i="7"/>
  <c r="M946" i="7"/>
  <c r="M958" i="7"/>
  <c r="M970" i="7"/>
  <c r="M982" i="7"/>
  <c r="M174" i="7"/>
  <c r="M294" i="7"/>
  <c r="M390" i="7"/>
  <c r="M498" i="7"/>
  <c r="M594" i="7"/>
  <c r="M678" i="7"/>
  <c r="M750" i="7"/>
  <c r="M846" i="7"/>
  <c r="M71" i="7"/>
  <c r="M83" i="7"/>
  <c r="M95" i="7"/>
  <c r="M107" i="7"/>
  <c r="M119" i="7"/>
  <c r="M131" i="7"/>
  <c r="M143" i="7"/>
  <c r="M155" i="7"/>
  <c r="M167" i="7"/>
  <c r="M179" i="7"/>
  <c r="M191" i="7"/>
  <c r="M203" i="7"/>
  <c r="M215" i="7"/>
  <c r="M227" i="7"/>
  <c r="M239" i="7"/>
  <c r="M251" i="7"/>
  <c r="M263" i="7"/>
  <c r="M275" i="7"/>
  <c r="M287" i="7"/>
  <c r="M299" i="7"/>
  <c r="M311" i="7"/>
  <c r="M323" i="7"/>
  <c r="M335" i="7"/>
  <c r="M347" i="7"/>
  <c r="M359" i="7"/>
  <c r="M371" i="7"/>
  <c r="M383" i="7"/>
  <c r="M395" i="7"/>
  <c r="M407" i="7"/>
  <c r="M419" i="7"/>
  <c r="M431" i="7"/>
  <c r="M443" i="7"/>
  <c r="M455" i="7"/>
  <c r="M467" i="7"/>
  <c r="M479" i="7"/>
  <c r="M491" i="7"/>
  <c r="M503" i="7"/>
  <c r="M515" i="7"/>
  <c r="M527" i="7"/>
  <c r="M539" i="7"/>
  <c r="M551" i="7"/>
  <c r="M563" i="7"/>
  <c r="M575" i="7"/>
  <c r="M587" i="7"/>
  <c r="M599" i="7"/>
  <c r="M611" i="7"/>
  <c r="M623" i="7"/>
  <c r="M635" i="7"/>
  <c r="M647" i="7"/>
  <c r="M659" i="7"/>
  <c r="M671" i="7"/>
  <c r="M683" i="7"/>
  <c r="M695" i="7"/>
  <c r="M707" i="7"/>
  <c r="M719" i="7"/>
  <c r="M731" i="7"/>
  <c r="M743" i="7"/>
  <c r="M755" i="7"/>
  <c r="M767" i="7"/>
  <c r="M779" i="7"/>
  <c r="M791" i="7"/>
  <c r="M803" i="7"/>
  <c r="M815" i="7"/>
  <c r="M827" i="7"/>
  <c r="M839" i="7"/>
  <c r="M851" i="7"/>
  <c r="M863" i="7"/>
  <c r="M875" i="7"/>
  <c r="M887" i="7"/>
  <c r="M899" i="7"/>
  <c r="M911" i="7"/>
  <c r="M923" i="7"/>
  <c r="M935" i="7"/>
  <c r="M947" i="7"/>
  <c r="M959" i="7"/>
  <c r="M971" i="7"/>
  <c r="M983" i="7"/>
  <c r="M138" i="7"/>
  <c r="M246" i="7"/>
  <c r="M354" i="7"/>
  <c r="M462" i="7"/>
  <c r="M606" i="7"/>
  <c r="M726" i="7"/>
  <c r="M858" i="7"/>
  <c r="M72" i="7"/>
  <c r="M84" i="7"/>
  <c r="M96" i="7"/>
  <c r="M108" i="7"/>
  <c r="M120" i="7"/>
  <c r="M132" i="7"/>
  <c r="M144" i="7"/>
  <c r="M156" i="7"/>
  <c r="M168" i="7"/>
  <c r="M180" i="7"/>
  <c r="M192" i="7"/>
  <c r="M204" i="7"/>
  <c r="M216" i="7"/>
  <c r="M228" i="7"/>
  <c r="M240" i="7"/>
  <c r="M252" i="7"/>
  <c r="M264" i="7"/>
  <c r="M276" i="7"/>
  <c r="M288" i="7"/>
  <c r="M300" i="7"/>
  <c r="M312" i="7"/>
  <c r="M324" i="7"/>
  <c r="M336" i="7"/>
  <c r="M348" i="7"/>
  <c r="M360" i="7"/>
  <c r="M372" i="7"/>
  <c r="M384" i="7"/>
  <c r="M396" i="7"/>
  <c r="M408" i="7"/>
  <c r="M420" i="7"/>
  <c r="M432" i="7"/>
  <c r="M444" i="7"/>
  <c r="M456" i="7"/>
  <c r="M468" i="7"/>
  <c r="M480" i="7"/>
  <c r="M492" i="7"/>
  <c r="M504" i="7"/>
  <c r="M516" i="7"/>
  <c r="M528" i="7"/>
  <c r="M540" i="7"/>
  <c r="M552" i="7"/>
  <c r="M564" i="7"/>
  <c r="M576" i="7"/>
  <c r="M588" i="7"/>
  <c r="M600" i="7"/>
  <c r="M612" i="7"/>
  <c r="M624" i="7"/>
  <c r="M636" i="7"/>
  <c r="M648" i="7"/>
  <c r="M660" i="7"/>
  <c r="M672" i="7"/>
  <c r="M684" i="7"/>
  <c r="M696" i="7"/>
  <c r="M708" i="7"/>
  <c r="M720" i="7"/>
  <c r="M732" i="7"/>
  <c r="M744" i="7"/>
  <c r="M756" i="7"/>
  <c r="M768" i="7"/>
  <c r="M780" i="7"/>
  <c r="M792" i="7"/>
  <c r="M804" i="7"/>
  <c r="M816" i="7"/>
  <c r="M828" i="7"/>
  <c r="M840" i="7"/>
  <c r="M852" i="7"/>
  <c r="M864" i="7"/>
  <c r="M876" i="7"/>
  <c r="M888" i="7"/>
  <c r="M900" i="7"/>
  <c r="M912" i="7"/>
  <c r="M924" i="7"/>
  <c r="M936" i="7"/>
  <c r="M948" i="7"/>
  <c r="M960" i="7"/>
  <c r="M972" i="7"/>
  <c r="M984" i="7"/>
  <c r="M114" i="7"/>
  <c r="M258" i="7"/>
  <c r="M366" i="7"/>
  <c r="M474" i="7"/>
  <c r="M73" i="7"/>
  <c r="M85" i="7"/>
  <c r="M97" i="7"/>
  <c r="M109" i="7"/>
  <c r="M121" i="7"/>
  <c r="M133" i="7"/>
  <c r="M145" i="7"/>
  <c r="M157" i="7"/>
  <c r="M169" i="7"/>
  <c r="M181" i="7"/>
  <c r="M193" i="7"/>
  <c r="M205" i="7"/>
  <c r="M217" i="7"/>
  <c r="M229" i="7"/>
  <c r="M241" i="7"/>
  <c r="M253" i="7"/>
  <c r="M265" i="7"/>
  <c r="M277" i="7"/>
  <c r="M289" i="7"/>
  <c r="M301" i="7"/>
  <c r="M313" i="7"/>
  <c r="M325" i="7"/>
  <c r="M337" i="7"/>
  <c r="M349" i="7"/>
  <c r="M361" i="7"/>
  <c r="M373" i="7"/>
  <c r="M385" i="7"/>
  <c r="M397" i="7"/>
  <c r="M409" i="7"/>
  <c r="M421" i="7"/>
  <c r="M433" i="7"/>
  <c r="M445" i="7"/>
  <c r="M457" i="7"/>
  <c r="M469" i="7"/>
  <c r="M481" i="7"/>
  <c r="M493" i="7"/>
  <c r="M505" i="7"/>
  <c r="M517" i="7"/>
  <c r="M529" i="7"/>
  <c r="M541" i="7"/>
  <c r="M553" i="7"/>
  <c r="M565" i="7"/>
  <c r="M577" i="7"/>
  <c r="M589" i="7"/>
  <c r="M601" i="7"/>
  <c r="M613" i="7"/>
  <c r="M625" i="7"/>
  <c r="M637" i="7"/>
  <c r="M649" i="7"/>
  <c r="M661" i="7"/>
  <c r="M673" i="7"/>
  <c r="M685" i="7"/>
  <c r="M697" i="7"/>
  <c r="M709" i="7"/>
  <c r="M721" i="7"/>
  <c r="M733" i="7"/>
  <c r="M745" i="7"/>
  <c r="M757" i="7"/>
  <c r="M769" i="7"/>
  <c r="M781" i="7"/>
  <c r="M793" i="7"/>
  <c r="M805" i="7"/>
  <c r="M817" i="7"/>
  <c r="M829" i="7"/>
  <c r="M841" i="7"/>
  <c r="M853" i="7"/>
  <c r="M865" i="7"/>
  <c r="M877" i="7"/>
  <c r="M889" i="7"/>
  <c r="M901" i="7"/>
  <c r="M913" i="7"/>
  <c r="M925" i="7"/>
  <c r="M937" i="7"/>
  <c r="M949" i="7"/>
  <c r="M961" i="7"/>
  <c r="M973" i="7"/>
  <c r="M985" i="7"/>
  <c r="M150" i="7"/>
  <c r="M330" i="7"/>
  <c r="M450" i="7"/>
  <c r="M582" i="7"/>
  <c r="M702" i="7"/>
  <c r="M834" i="7"/>
  <c r="M74" i="7"/>
  <c r="M86" i="7"/>
  <c r="M98" i="7"/>
  <c r="M110" i="7"/>
  <c r="M122" i="7"/>
  <c r="M134" i="7"/>
  <c r="M146" i="7"/>
  <c r="M158" i="7"/>
  <c r="M170" i="7"/>
  <c r="M182" i="7"/>
  <c r="M194" i="7"/>
  <c r="M206" i="7"/>
  <c r="M218" i="7"/>
  <c r="M230" i="7"/>
  <c r="M242" i="7"/>
  <c r="M254" i="7"/>
  <c r="M266" i="7"/>
  <c r="M278" i="7"/>
  <c r="M290" i="7"/>
  <c r="M302" i="7"/>
  <c r="M314" i="7"/>
  <c r="M326" i="7"/>
  <c r="M338" i="7"/>
  <c r="M350" i="7"/>
  <c r="M362" i="7"/>
  <c r="M374" i="7"/>
  <c r="M386" i="7"/>
  <c r="M398" i="7"/>
  <c r="M410" i="7"/>
  <c r="M422" i="7"/>
  <c r="M434" i="7"/>
  <c r="M446" i="7"/>
  <c r="M458" i="7"/>
  <c r="M470" i="7"/>
  <c r="M482" i="7"/>
  <c r="M494" i="7"/>
  <c r="M506" i="7"/>
  <c r="M518" i="7"/>
  <c r="M530" i="7"/>
  <c r="M542" i="7"/>
  <c r="M554" i="7"/>
  <c r="M566" i="7"/>
  <c r="M578" i="7"/>
  <c r="M590" i="7"/>
  <c r="M602" i="7"/>
  <c r="M614" i="7"/>
  <c r="M626" i="7"/>
  <c r="M638" i="7"/>
  <c r="M650" i="7"/>
  <c r="M662" i="7"/>
  <c r="M674" i="7"/>
  <c r="M686" i="7"/>
  <c r="M698" i="7"/>
  <c r="M710" i="7"/>
  <c r="M722" i="7"/>
  <c r="M734" i="7"/>
  <c r="M746" i="7"/>
  <c r="M758" i="7"/>
  <c r="M770" i="7"/>
  <c r="M782" i="7"/>
  <c r="M794" i="7"/>
  <c r="M806" i="7"/>
  <c r="M818" i="7"/>
  <c r="M830" i="7"/>
  <c r="M842" i="7"/>
  <c r="M854" i="7"/>
  <c r="M866" i="7"/>
  <c r="M878" i="7"/>
  <c r="M890" i="7"/>
  <c r="M902" i="7"/>
  <c r="M914" i="7"/>
  <c r="M926" i="7"/>
  <c r="M938" i="7"/>
  <c r="M950" i="7"/>
  <c r="M962" i="7"/>
  <c r="M974" i="7"/>
  <c r="M986" i="7"/>
  <c r="M210" i="7"/>
  <c r="M486" i="7"/>
  <c r="M75" i="7"/>
  <c r="M87" i="7"/>
  <c r="M99" i="7"/>
  <c r="M111" i="7"/>
  <c r="M123" i="7"/>
  <c r="M135" i="7"/>
  <c r="M147" i="7"/>
  <c r="M159" i="7"/>
  <c r="M171" i="7"/>
  <c r="M183" i="7"/>
  <c r="M195" i="7"/>
  <c r="M207" i="7"/>
  <c r="M219" i="7"/>
  <c r="M231" i="7"/>
  <c r="M243" i="7"/>
  <c r="M255" i="7"/>
  <c r="M267" i="7"/>
  <c r="M279" i="7"/>
  <c r="M291" i="7"/>
  <c r="M303" i="7"/>
  <c r="M315" i="7"/>
  <c r="M327" i="7"/>
  <c r="M339" i="7"/>
  <c r="M351" i="7"/>
  <c r="M363" i="7"/>
  <c r="M375" i="7"/>
  <c r="M387" i="7"/>
  <c r="M399" i="7"/>
  <c r="M411" i="7"/>
  <c r="M423" i="7"/>
  <c r="M435" i="7"/>
  <c r="M447" i="7"/>
  <c r="M459" i="7"/>
  <c r="M471" i="7"/>
  <c r="M483" i="7"/>
  <c r="M495" i="7"/>
  <c r="M507" i="7"/>
  <c r="M519" i="7"/>
  <c r="M531" i="7"/>
  <c r="M543" i="7"/>
  <c r="M555" i="7"/>
  <c r="M567" i="7"/>
  <c r="M579" i="7"/>
  <c r="M591" i="7"/>
  <c r="M603" i="7"/>
  <c r="M615" i="7"/>
  <c r="M627" i="7"/>
  <c r="M639" i="7"/>
  <c r="M651" i="7"/>
  <c r="M663" i="7"/>
  <c r="M675" i="7"/>
  <c r="M687" i="7"/>
  <c r="M699" i="7"/>
  <c r="M711" i="7"/>
  <c r="M723" i="7"/>
  <c r="M735" i="7"/>
  <c r="M747" i="7"/>
  <c r="M759" i="7"/>
  <c r="M771" i="7"/>
  <c r="M783" i="7"/>
  <c r="M795" i="7"/>
  <c r="M807" i="7"/>
  <c r="M819" i="7"/>
  <c r="M831" i="7"/>
  <c r="M843" i="7"/>
  <c r="M855" i="7"/>
  <c r="M867" i="7"/>
  <c r="M879" i="7"/>
  <c r="M891" i="7"/>
  <c r="M903" i="7"/>
  <c r="M915" i="7"/>
  <c r="M927" i="7"/>
  <c r="M939" i="7"/>
  <c r="M951" i="7"/>
  <c r="M963" i="7"/>
  <c r="M975" i="7"/>
  <c r="M987" i="7"/>
  <c r="M198" i="7"/>
  <c r="M318" i="7"/>
  <c r="M426" i="7"/>
  <c r="M570" i="7"/>
  <c r="M690" i="7"/>
  <c r="M822" i="7"/>
  <c r="M76" i="7"/>
  <c r="M88" i="7"/>
  <c r="M100" i="7"/>
  <c r="M112" i="7"/>
  <c r="M124" i="7"/>
  <c r="M136" i="7"/>
  <c r="M148" i="7"/>
  <c r="M160" i="7"/>
  <c r="M172" i="7"/>
  <c r="M184" i="7"/>
  <c r="M196" i="7"/>
  <c r="M208" i="7"/>
  <c r="M220" i="7"/>
  <c r="M232" i="7"/>
  <c r="M244" i="7"/>
  <c r="M256" i="7"/>
  <c r="M268" i="7"/>
  <c r="M280" i="7"/>
  <c r="M292" i="7"/>
  <c r="M304" i="7"/>
  <c r="M316" i="7"/>
  <c r="M328" i="7"/>
  <c r="M340" i="7"/>
  <c r="M352" i="7"/>
  <c r="M364" i="7"/>
  <c r="M376" i="7"/>
  <c r="M388" i="7"/>
  <c r="M400" i="7"/>
  <c r="M412" i="7"/>
  <c r="M424" i="7"/>
  <c r="M436" i="7"/>
  <c r="M448" i="7"/>
  <c r="M460" i="7"/>
  <c r="M472" i="7"/>
  <c r="M484" i="7"/>
  <c r="M496" i="7"/>
  <c r="M508" i="7"/>
  <c r="M520" i="7"/>
  <c r="M532" i="7"/>
  <c r="M544" i="7"/>
  <c r="M556" i="7"/>
  <c r="M568" i="7"/>
  <c r="M580" i="7"/>
  <c r="M592" i="7"/>
  <c r="M604" i="7"/>
  <c r="M616" i="7"/>
  <c r="M628" i="7"/>
  <c r="M640" i="7"/>
  <c r="M652" i="7"/>
  <c r="M664" i="7"/>
  <c r="M676" i="7"/>
  <c r="M688" i="7"/>
  <c r="M700" i="7"/>
  <c r="M712" i="7"/>
  <c r="M724" i="7"/>
  <c r="M736" i="7"/>
  <c r="M748" i="7"/>
  <c r="M760" i="7"/>
  <c r="M772" i="7"/>
  <c r="M784" i="7"/>
  <c r="M796" i="7"/>
  <c r="M808" i="7"/>
  <c r="M820" i="7"/>
  <c r="M832" i="7"/>
  <c r="M844" i="7"/>
  <c r="M856" i="7"/>
  <c r="M868" i="7"/>
  <c r="M880" i="7"/>
  <c r="M892" i="7"/>
  <c r="M904" i="7"/>
  <c r="M916" i="7"/>
  <c r="M928" i="7"/>
  <c r="M940" i="7"/>
  <c r="M952" i="7"/>
  <c r="M964" i="7"/>
  <c r="M976" i="7"/>
  <c r="M988" i="7"/>
  <c r="M90" i="7"/>
  <c r="M222" i="7"/>
  <c r="M342" i="7"/>
  <c r="M438" i="7"/>
  <c r="M558" i="7"/>
  <c r="M630" i="7"/>
  <c r="M714" i="7"/>
  <c r="M798" i="7"/>
  <c r="M77" i="7"/>
  <c r="M89" i="7"/>
  <c r="M101" i="7"/>
  <c r="M113" i="7"/>
  <c r="M125" i="7"/>
  <c r="M137" i="7"/>
  <c r="M149" i="7"/>
  <c r="M161" i="7"/>
  <c r="M173" i="7"/>
  <c r="M185" i="7"/>
  <c r="M197" i="7"/>
  <c r="M209" i="7"/>
  <c r="M221" i="7"/>
  <c r="M233" i="7"/>
  <c r="M245" i="7"/>
  <c r="M257" i="7"/>
  <c r="M269" i="7"/>
  <c r="M281" i="7"/>
  <c r="M293" i="7"/>
  <c r="M305" i="7"/>
  <c r="M317" i="7"/>
  <c r="M329" i="7"/>
  <c r="M341" i="7"/>
  <c r="M353" i="7"/>
  <c r="M365" i="7"/>
  <c r="M377" i="7"/>
  <c r="M389" i="7"/>
  <c r="M401" i="7"/>
  <c r="M413" i="7"/>
  <c r="M425" i="7"/>
  <c r="M437" i="7"/>
  <c r="M449" i="7"/>
  <c r="M461" i="7"/>
  <c r="M473" i="7"/>
  <c r="M485" i="7"/>
  <c r="M497" i="7"/>
  <c r="M509" i="7"/>
  <c r="M521" i="7"/>
  <c r="M533" i="7"/>
  <c r="M545" i="7"/>
  <c r="M557" i="7"/>
  <c r="M569" i="7"/>
  <c r="M581" i="7"/>
  <c r="M593" i="7"/>
  <c r="M605" i="7"/>
  <c r="M617" i="7"/>
  <c r="M629" i="7"/>
  <c r="M641" i="7"/>
  <c r="M653" i="7"/>
  <c r="M665" i="7"/>
  <c r="M677" i="7"/>
  <c r="M689" i="7"/>
  <c r="M701" i="7"/>
  <c r="M713" i="7"/>
  <c r="M725" i="7"/>
  <c r="M737" i="7"/>
  <c r="M749" i="7"/>
  <c r="M761" i="7"/>
  <c r="M773" i="7"/>
  <c r="M785" i="7"/>
  <c r="M797" i="7"/>
  <c r="M809" i="7"/>
  <c r="M821" i="7"/>
  <c r="M833" i="7"/>
  <c r="M845" i="7"/>
  <c r="M857" i="7"/>
  <c r="M869" i="7"/>
  <c r="M881" i="7"/>
  <c r="M893" i="7"/>
  <c r="M905" i="7"/>
  <c r="M917" i="7"/>
  <c r="M929" i="7"/>
  <c r="M941" i="7"/>
  <c r="M953" i="7"/>
  <c r="M965" i="7"/>
  <c r="M977" i="7"/>
  <c r="M989" i="7"/>
  <c r="M162" i="7"/>
  <c r="M282" i="7"/>
  <c r="M414" i="7"/>
  <c r="M546" i="7"/>
  <c r="M666" i="7"/>
  <c r="M810" i="7"/>
  <c r="M67" i="7"/>
  <c r="M79" i="7"/>
  <c r="M91" i="7"/>
  <c r="M103" i="7"/>
  <c r="M115" i="7"/>
  <c r="M127" i="7"/>
  <c r="M139" i="7"/>
  <c r="M151" i="7"/>
  <c r="M163" i="7"/>
  <c r="M175" i="7"/>
  <c r="M187" i="7"/>
  <c r="M199" i="7"/>
  <c r="M211" i="7"/>
  <c r="M223" i="7"/>
  <c r="M235" i="7"/>
  <c r="M247" i="7"/>
  <c r="M259" i="7"/>
  <c r="M271" i="7"/>
  <c r="M283" i="7"/>
  <c r="M295" i="7"/>
  <c r="M307" i="7"/>
  <c r="M319" i="7"/>
  <c r="M331" i="7"/>
  <c r="M343" i="7"/>
  <c r="M355" i="7"/>
  <c r="M367" i="7"/>
  <c r="M379" i="7"/>
  <c r="M391" i="7"/>
  <c r="M403" i="7"/>
  <c r="M415" i="7"/>
  <c r="M427" i="7"/>
  <c r="M439" i="7"/>
  <c r="M451" i="7"/>
  <c r="M463" i="7"/>
  <c r="M475" i="7"/>
  <c r="M487" i="7"/>
  <c r="M499" i="7"/>
  <c r="M511" i="7"/>
  <c r="M523" i="7"/>
  <c r="M535" i="7"/>
  <c r="M547" i="7"/>
  <c r="M559" i="7"/>
  <c r="M571" i="7"/>
  <c r="M583" i="7"/>
  <c r="M595" i="7"/>
  <c r="M607" i="7"/>
  <c r="M619" i="7"/>
  <c r="M631" i="7"/>
  <c r="M643" i="7"/>
  <c r="M655" i="7"/>
  <c r="M667" i="7"/>
  <c r="M679" i="7"/>
  <c r="M691" i="7"/>
  <c r="M703" i="7"/>
  <c r="M715" i="7"/>
  <c r="M727" i="7"/>
  <c r="M739" i="7"/>
  <c r="M751" i="7"/>
  <c r="M763" i="7"/>
  <c r="M775" i="7"/>
  <c r="M787" i="7"/>
  <c r="M799" i="7"/>
  <c r="M811" i="7"/>
  <c r="M823" i="7"/>
  <c r="M835" i="7"/>
  <c r="M847" i="7"/>
  <c r="M859" i="7"/>
  <c r="M871" i="7"/>
  <c r="M883" i="7"/>
  <c r="M895" i="7"/>
  <c r="M907" i="7"/>
  <c r="M919" i="7"/>
  <c r="M931" i="7"/>
  <c r="M943" i="7"/>
  <c r="M955" i="7"/>
  <c r="M967" i="7"/>
  <c r="M979" i="7"/>
  <c r="M102" i="7"/>
  <c r="M234" i="7"/>
  <c r="M522" i="7"/>
  <c r="M654" i="7"/>
  <c r="M774" i="7"/>
  <c r="M882" i="7"/>
  <c r="M894" i="7"/>
  <c r="M906" i="7"/>
  <c r="M786" i="7"/>
  <c r="M918" i="7"/>
  <c r="M930" i="7"/>
  <c r="M942" i="7"/>
  <c r="M954" i="7"/>
  <c r="M966" i="7"/>
  <c r="M978" i="7"/>
  <c r="M870" i="7"/>
  <c r="L70" i="7"/>
  <c r="L82" i="7"/>
  <c r="L94" i="7"/>
  <c r="L106" i="7"/>
  <c r="L118" i="7"/>
  <c r="L130" i="7"/>
  <c r="L142" i="7"/>
  <c r="L154" i="7"/>
  <c r="L166" i="7"/>
  <c r="L178" i="7"/>
  <c r="L190" i="7"/>
  <c r="L202" i="7"/>
  <c r="L214" i="7"/>
  <c r="L226" i="7"/>
  <c r="L238" i="7"/>
  <c r="L250" i="7"/>
  <c r="L262" i="7"/>
  <c r="L274" i="7"/>
  <c r="L286" i="7"/>
  <c r="L298" i="7"/>
  <c r="L310" i="7"/>
  <c r="L322" i="7"/>
  <c r="L334" i="7"/>
  <c r="L346" i="7"/>
  <c r="L358" i="7"/>
  <c r="L370" i="7"/>
  <c r="L382" i="7"/>
  <c r="L394" i="7"/>
  <c r="L406" i="7"/>
  <c r="L418" i="7"/>
  <c r="L430" i="7"/>
  <c r="L442" i="7"/>
  <c r="L454" i="7"/>
  <c r="L466" i="7"/>
  <c r="L478" i="7"/>
  <c r="L490" i="7"/>
  <c r="L502" i="7"/>
  <c r="L514" i="7"/>
  <c r="L526" i="7"/>
  <c r="L538" i="7"/>
  <c r="L550" i="7"/>
  <c r="L562" i="7"/>
  <c r="L574" i="7"/>
  <c r="L586" i="7"/>
  <c r="L598" i="7"/>
  <c r="L610" i="7"/>
  <c r="L622" i="7"/>
  <c r="L634" i="7"/>
  <c r="L646" i="7"/>
  <c r="L658" i="7"/>
  <c r="L670" i="7"/>
  <c r="L682" i="7"/>
  <c r="L694" i="7"/>
  <c r="L706" i="7"/>
  <c r="L718" i="7"/>
  <c r="L730" i="7"/>
  <c r="L742" i="7"/>
  <c r="L754" i="7"/>
  <c r="L766" i="7"/>
  <c r="L778" i="7"/>
  <c r="L790" i="7"/>
  <c r="L802" i="7"/>
  <c r="L814" i="7"/>
  <c r="L826" i="7"/>
  <c r="L838" i="7"/>
  <c r="L850" i="7"/>
  <c r="L862" i="7"/>
  <c r="L874" i="7"/>
  <c r="L886" i="7"/>
  <c r="L898" i="7"/>
  <c r="L910" i="7"/>
  <c r="L922" i="7"/>
  <c r="L934" i="7"/>
  <c r="L946" i="7"/>
  <c r="L958" i="7"/>
  <c r="L970" i="7"/>
  <c r="L982" i="7"/>
  <c r="L71" i="7"/>
  <c r="L83" i="7"/>
  <c r="L95" i="7"/>
  <c r="L107" i="7"/>
  <c r="L119" i="7"/>
  <c r="L131" i="7"/>
  <c r="L143" i="7"/>
  <c r="L155" i="7"/>
  <c r="L167" i="7"/>
  <c r="L179" i="7"/>
  <c r="L191" i="7"/>
  <c r="L203" i="7"/>
  <c r="L215" i="7"/>
  <c r="L227" i="7"/>
  <c r="L239" i="7"/>
  <c r="L251" i="7"/>
  <c r="L263" i="7"/>
  <c r="L275" i="7"/>
  <c r="L287" i="7"/>
  <c r="L299" i="7"/>
  <c r="L311" i="7"/>
  <c r="L323" i="7"/>
  <c r="L335" i="7"/>
  <c r="L347" i="7"/>
  <c r="L359" i="7"/>
  <c r="L371" i="7"/>
  <c r="L383" i="7"/>
  <c r="L395" i="7"/>
  <c r="L407" i="7"/>
  <c r="L419" i="7"/>
  <c r="L431" i="7"/>
  <c r="L443" i="7"/>
  <c r="L455" i="7"/>
  <c r="L467" i="7"/>
  <c r="L479" i="7"/>
  <c r="L491" i="7"/>
  <c r="L503" i="7"/>
  <c r="L515" i="7"/>
  <c r="L527" i="7"/>
  <c r="L539" i="7"/>
  <c r="L551" i="7"/>
  <c r="L563" i="7"/>
  <c r="L575" i="7"/>
  <c r="L587" i="7"/>
  <c r="L599" i="7"/>
  <c r="L611" i="7"/>
  <c r="L623" i="7"/>
  <c r="L635" i="7"/>
  <c r="L647" i="7"/>
  <c r="L659" i="7"/>
  <c r="L671" i="7"/>
  <c r="L683" i="7"/>
  <c r="L695" i="7"/>
  <c r="L707" i="7"/>
  <c r="L719" i="7"/>
  <c r="L731" i="7"/>
  <c r="L743" i="7"/>
  <c r="L755" i="7"/>
  <c r="L767" i="7"/>
  <c r="L779" i="7"/>
  <c r="L791" i="7"/>
  <c r="L803" i="7"/>
  <c r="L815" i="7"/>
  <c r="L827" i="7"/>
  <c r="L839" i="7"/>
  <c r="L851" i="7"/>
  <c r="L863" i="7"/>
  <c r="L875" i="7"/>
  <c r="L887" i="7"/>
  <c r="L899" i="7"/>
  <c r="L911" i="7"/>
  <c r="L923" i="7"/>
  <c r="L935" i="7"/>
  <c r="L947" i="7"/>
  <c r="L959" i="7"/>
  <c r="L971" i="7"/>
  <c r="L983" i="7"/>
  <c r="L72" i="7"/>
  <c r="L84" i="7"/>
  <c r="L96" i="7"/>
  <c r="L108" i="7"/>
  <c r="L120" i="7"/>
  <c r="L132" i="7"/>
  <c r="L144" i="7"/>
  <c r="L156" i="7"/>
  <c r="L168" i="7"/>
  <c r="L180" i="7"/>
  <c r="L192" i="7"/>
  <c r="L204" i="7"/>
  <c r="L216" i="7"/>
  <c r="L228" i="7"/>
  <c r="L240" i="7"/>
  <c r="L252" i="7"/>
  <c r="L264" i="7"/>
  <c r="L276" i="7"/>
  <c r="L288" i="7"/>
  <c r="L300" i="7"/>
  <c r="L312" i="7"/>
  <c r="L324" i="7"/>
  <c r="L336" i="7"/>
  <c r="L348" i="7"/>
  <c r="L360" i="7"/>
  <c r="L372" i="7"/>
  <c r="L384" i="7"/>
  <c r="L396" i="7"/>
  <c r="L408" i="7"/>
  <c r="L420" i="7"/>
  <c r="L432" i="7"/>
  <c r="L444" i="7"/>
  <c r="L456" i="7"/>
  <c r="L468" i="7"/>
  <c r="L480" i="7"/>
  <c r="L492" i="7"/>
  <c r="L504" i="7"/>
  <c r="L516" i="7"/>
  <c r="L528" i="7"/>
  <c r="L540" i="7"/>
  <c r="L552" i="7"/>
  <c r="L564" i="7"/>
  <c r="L576" i="7"/>
  <c r="L588" i="7"/>
  <c r="L600" i="7"/>
  <c r="L612" i="7"/>
  <c r="L624" i="7"/>
  <c r="L636" i="7"/>
  <c r="L648" i="7"/>
  <c r="L660" i="7"/>
  <c r="L672" i="7"/>
  <c r="L684" i="7"/>
  <c r="L696" i="7"/>
  <c r="L708" i="7"/>
  <c r="L720" i="7"/>
  <c r="L732" i="7"/>
  <c r="L744" i="7"/>
  <c r="L756" i="7"/>
  <c r="L768" i="7"/>
  <c r="L780" i="7"/>
  <c r="L792" i="7"/>
  <c r="L804" i="7"/>
  <c r="L816" i="7"/>
  <c r="L828" i="7"/>
  <c r="L840" i="7"/>
  <c r="L852" i="7"/>
  <c r="L864" i="7"/>
  <c r="L876" i="7"/>
  <c r="L888" i="7"/>
  <c r="L900" i="7"/>
  <c r="L912" i="7"/>
  <c r="L924" i="7"/>
  <c r="L936" i="7"/>
  <c r="L948" i="7"/>
  <c r="L960" i="7"/>
  <c r="L972" i="7"/>
  <c r="L984" i="7"/>
  <c r="L73" i="7"/>
  <c r="L85" i="7"/>
  <c r="L97" i="7"/>
  <c r="L109" i="7"/>
  <c r="L121" i="7"/>
  <c r="L133" i="7"/>
  <c r="L145" i="7"/>
  <c r="L157" i="7"/>
  <c r="L169" i="7"/>
  <c r="L181" i="7"/>
  <c r="L193" i="7"/>
  <c r="L205" i="7"/>
  <c r="L217" i="7"/>
  <c r="L229" i="7"/>
  <c r="L241" i="7"/>
  <c r="L253" i="7"/>
  <c r="L265" i="7"/>
  <c r="L277" i="7"/>
  <c r="L289" i="7"/>
  <c r="L301" i="7"/>
  <c r="L313" i="7"/>
  <c r="L325" i="7"/>
  <c r="L337" i="7"/>
  <c r="L349" i="7"/>
  <c r="L361" i="7"/>
  <c r="L373" i="7"/>
  <c r="L385" i="7"/>
  <c r="L397" i="7"/>
  <c r="L409" i="7"/>
  <c r="L421" i="7"/>
  <c r="L433" i="7"/>
  <c r="L445" i="7"/>
  <c r="L457" i="7"/>
  <c r="L469" i="7"/>
  <c r="L481" i="7"/>
  <c r="L493" i="7"/>
  <c r="L505" i="7"/>
  <c r="L517" i="7"/>
  <c r="L529" i="7"/>
  <c r="L541" i="7"/>
  <c r="L553" i="7"/>
  <c r="L565" i="7"/>
  <c r="L577" i="7"/>
  <c r="L589" i="7"/>
  <c r="L601" i="7"/>
  <c r="L613" i="7"/>
  <c r="L625" i="7"/>
  <c r="L637" i="7"/>
  <c r="L649" i="7"/>
  <c r="L661" i="7"/>
  <c r="L673" i="7"/>
  <c r="L685" i="7"/>
  <c r="L697" i="7"/>
  <c r="L709" i="7"/>
  <c r="L721" i="7"/>
  <c r="L733" i="7"/>
  <c r="L745" i="7"/>
  <c r="L757" i="7"/>
  <c r="L769" i="7"/>
  <c r="L781" i="7"/>
  <c r="L793" i="7"/>
  <c r="L805" i="7"/>
  <c r="L817" i="7"/>
  <c r="L829" i="7"/>
  <c r="L841" i="7"/>
  <c r="L853" i="7"/>
  <c r="L865" i="7"/>
  <c r="L877" i="7"/>
  <c r="L889" i="7"/>
  <c r="L901" i="7"/>
  <c r="L913" i="7"/>
  <c r="L925" i="7"/>
  <c r="L937" i="7"/>
  <c r="L949" i="7"/>
  <c r="L961" i="7"/>
  <c r="L973" i="7"/>
  <c r="L985" i="7"/>
  <c r="L74" i="7"/>
  <c r="L86" i="7"/>
  <c r="L98" i="7"/>
  <c r="L110" i="7"/>
  <c r="L122" i="7"/>
  <c r="L134" i="7"/>
  <c r="L146" i="7"/>
  <c r="L158" i="7"/>
  <c r="L170" i="7"/>
  <c r="L182" i="7"/>
  <c r="L194" i="7"/>
  <c r="L206" i="7"/>
  <c r="L218" i="7"/>
  <c r="L230" i="7"/>
  <c r="L242" i="7"/>
  <c r="L254" i="7"/>
  <c r="L266" i="7"/>
  <c r="L278" i="7"/>
  <c r="L290" i="7"/>
  <c r="L302" i="7"/>
  <c r="L314" i="7"/>
  <c r="L326" i="7"/>
  <c r="L338" i="7"/>
  <c r="L350" i="7"/>
  <c r="L362" i="7"/>
  <c r="L374" i="7"/>
  <c r="L386" i="7"/>
  <c r="L398" i="7"/>
  <c r="L410" i="7"/>
  <c r="L422" i="7"/>
  <c r="L434" i="7"/>
  <c r="L446" i="7"/>
  <c r="L458" i="7"/>
  <c r="L470" i="7"/>
  <c r="L482" i="7"/>
  <c r="L494" i="7"/>
  <c r="L506" i="7"/>
  <c r="L518" i="7"/>
  <c r="L530" i="7"/>
  <c r="L542" i="7"/>
  <c r="L554" i="7"/>
  <c r="L566" i="7"/>
  <c r="L578" i="7"/>
  <c r="L590" i="7"/>
  <c r="L602" i="7"/>
  <c r="L614" i="7"/>
  <c r="L626" i="7"/>
  <c r="L638" i="7"/>
  <c r="L650" i="7"/>
  <c r="L662" i="7"/>
  <c r="L674" i="7"/>
  <c r="L686" i="7"/>
  <c r="L698" i="7"/>
  <c r="L710" i="7"/>
  <c r="L722" i="7"/>
  <c r="L734" i="7"/>
  <c r="L746" i="7"/>
  <c r="L758" i="7"/>
  <c r="L770" i="7"/>
  <c r="L782" i="7"/>
  <c r="L794" i="7"/>
  <c r="L806" i="7"/>
  <c r="L818" i="7"/>
  <c r="L830" i="7"/>
  <c r="L842" i="7"/>
  <c r="L854" i="7"/>
  <c r="L866" i="7"/>
  <c r="L878" i="7"/>
  <c r="L890" i="7"/>
  <c r="L902" i="7"/>
  <c r="L914" i="7"/>
  <c r="L926" i="7"/>
  <c r="L938" i="7"/>
  <c r="L950" i="7"/>
  <c r="L962" i="7"/>
  <c r="L974" i="7"/>
  <c r="L986" i="7"/>
  <c r="L75" i="7"/>
  <c r="L87" i="7"/>
  <c r="L99" i="7"/>
  <c r="L111" i="7"/>
  <c r="L123" i="7"/>
  <c r="L135" i="7"/>
  <c r="L147" i="7"/>
  <c r="L159" i="7"/>
  <c r="L171" i="7"/>
  <c r="L183" i="7"/>
  <c r="L195" i="7"/>
  <c r="L207" i="7"/>
  <c r="L219" i="7"/>
  <c r="L231" i="7"/>
  <c r="L243" i="7"/>
  <c r="L255" i="7"/>
  <c r="L267" i="7"/>
  <c r="L279" i="7"/>
  <c r="L291" i="7"/>
  <c r="L303" i="7"/>
  <c r="L315" i="7"/>
  <c r="L327" i="7"/>
  <c r="L339" i="7"/>
  <c r="L351" i="7"/>
  <c r="L363" i="7"/>
  <c r="L375" i="7"/>
  <c r="L387" i="7"/>
  <c r="L399" i="7"/>
  <c r="L411" i="7"/>
  <c r="L423" i="7"/>
  <c r="L435" i="7"/>
  <c r="L447" i="7"/>
  <c r="L459" i="7"/>
  <c r="L471" i="7"/>
  <c r="L483" i="7"/>
  <c r="L495" i="7"/>
  <c r="L507" i="7"/>
  <c r="L519" i="7"/>
  <c r="L531" i="7"/>
  <c r="L543" i="7"/>
  <c r="L555" i="7"/>
  <c r="L567" i="7"/>
  <c r="L579" i="7"/>
  <c r="L591" i="7"/>
  <c r="L603" i="7"/>
  <c r="L615" i="7"/>
  <c r="L627" i="7"/>
  <c r="L639" i="7"/>
  <c r="L651" i="7"/>
  <c r="L663" i="7"/>
  <c r="L675" i="7"/>
  <c r="L687" i="7"/>
  <c r="L699" i="7"/>
  <c r="L711" i="7"/>
  <c r="L723" i="7"/>
  <c r="L735" i="7"/>
  <c r="L747" i="7"/>
  <c r="L759" i="7"/>
  <c r="L771" i="7"/>
  <c r="L783" i="7"/>
  <c r="L795" i="7"/>
  <c r="L807" i="7"/>
  <c r="L819" i="7"/>
  <c r="L831" i="7"/>
  <c r="L843" i="7"/>
  <c r="L855" i="7"/>
  <c r="L867" i="7"/>
  <c r="L879" i="7"/>
  <c r="L891" i="7"/>
  <c r="L903" i="7"/>
  <c r="L915" i="7"/>
  <c r="L927" i="7"/>
  <c r="L939" i="7"/>
  <c r="L951" i="7"/>
  <c r="L963" i="7"/>
  <c r="L975" i="7"/>
  <c r="L987" i="7"/>
  <c r="L76" i="7"/>
  <c r="L88" i="7"/>
  <c r="L100" i="7"/>
  <c r="L112" i="7"/>
  <c r="L124" i="7"/>
  <c r="L136" i="7"/>
  <c r="L148" i="7"/>
  <c r="L160" i="7"/>
  <c r="L172" i="7"/>
  <c r="L184" i="7"/>
  <c r="L196" i="7"/>
  <c r="L208" i="7"/>
  <c r="L220" i="7"/>
  <c r="L232" i="7"/>
  <c r="L244" i="7"/>
  <c r="L256" i="7"/>
  <c r="L268" i="7"/>
  <c r="L280" i="7"/>
  <c r="L292" i="7"/>
  <c r="L304" i="7"/>
  <c r="L316" i="7"/>
  <c r="L328" i="7"/>
  <c r="L340" i="7"/>
  <c r="L352" i="7"/>
  <c r="L364" i="7"/>
  <c r="L376" i="7"/>
  <c r="L388" i="7"/>
  <c r="L400" i="7"/>
  <c r="L412" i="7"/>
  <c r="L424" i="7"/>
  <c r="L436" i="7"/>
  <c r="L448" i="7"/>
  <c r="L460" i="7"/>
  <c r="L472" i="7"/>
  <c r="L484" i="7"/>
  <c r="L496" i="7"/>
  <c r="L508" i="7"/>
  <c r="L520" i="7"/>
  <c r="L532" i="7"/>
  <c r="L544" i="7"/>
  <c r="L556" i="7"/>
  <c r="L568" i="7"/>
  <c r="L580" i="7"/>
  <c r="L592" i="7"/>
  <c r="L604" i="7"/>
  <c r="L616" i="7"/>
  <c r="L628" i="7"/>
  <c r="L640" i="7"/>
  <c r="L652" i="7"/>
  <c r="L664" i="7"/>
  <c r="L676" i="7"/>
  <c r="L688" i="7"/>
  <c r="L700" i="7"/>
  <c r="L712" i="7"/>
  <c r="L724" i="7"/>
  <c r="L736" i="7"/>
  <c r="L748" i="7"/>
  <c r="L760" i="7"/>
  <c r="L772" i="7"/>
  <c r="L784" i="7"/>
  <c r="L796" i="7"/>
  <c r="L808" i="7"/>
  <c r="L820" i="7"/>
  <c r="L832" i="7"/>
  <c r="L844" i="7"/>
  <c r="L856" i="7"/>
  <c r="L868" i="7"/>
  <c r="L880" i="7"/>
  <c r="L892" i="7"/>
  <c r="L904" i="7"/>
  <c r="L916" i="7"/>
  <c r="L928" i="7"/>
  <c r="L940" i="7"/>
  <c r="L952" i="7"/>
  <c r="L964" i="7"/>
  <c r="L976" i="7"/>
  <c r="L988" i="7"/>
  <c r="L77" i="7"/>
  <c r="L89" i="7"/>
  <c r="L101" i="7"/>
  <c r="L113" i="7"/>
  <c r="L125" i="7"/>
  <c r="L137" i="7"/>
  <c r="L149" i="7"/>
  <c r="L161" i="7"/>
  <c r="L173" i="7"/>
  <c r="L185" i="7"/>
  <c r="L197" i="7"/>
  <c r="L209" i="7"/>
  <c r="L221" i="7"/>
  <c r="L233" i="7"/>
  <c r="L245" i="7"/>
  <c r="L257" i="7"/>
  <c r="L269" i="7"/>
  <c r="L281" i="7"/>
  <c r="L293" i="7"/>
  <c r="L305" i="7"/>
  <c r="L317" i="7"/>
  <c r="L329" i="7"/>
  <c r="L341" i="7"/>
  <c r="L353" i="7"/>
  <c r="L365" i="7"/>
  <c r="L377" i="7"/>
  <c r="L389" i="7"/>
  <c r="L401" i="7"/>
  <c r="L413" i="7"/>
  <c r="L425" i="7"/>
  <c r="L437" i="7"/>
  <c r="L449" i="7"/>
  <c r="L461" i="7"/>
  <c r="L473" i="7"/>
  <c r="L485" i="7"/>
  <c r="L497" i="7"/>
  <c r="L509" i="7"/>
  <c r="L521" i="7"/>
  <c r="L533" i="7"/>
  <c r="L545" i="7"/>
  <c r="L557" i="7"/>
  <c r="L569" i="7"/>
  <c r="L581" i="7"/>
  <c r="L593" i="7"/>
  <c r="L605" i="7"/>
  <c r="L617" i="7"/>
  <c r="L629" i="7"/>
  <c r="L641" i="7"/>
  <c r="L653" i="7"/>
  <c r="L665" i="7"/>
  <c r="L677" i="7"/>
  <c r="L689" i="7"/>
  <c r="L701" i="7"/>
  <c r="L713" i="7"/>
  <c r="L725" i="7"/>
  <c r="L737" i="7"/>
  <c r="L749" i="7"/>
  <c r="L761" i="7"/>
  <c r="L773" i="7"/>
  <c r="L785" i="7"/>
  <c r="L797" i="7"/>
  <c r="L809" i="7"/>
  <c r="L821" i="7"/>
  <c r="L833" i="7"/>
  <c r="L845" i="7"/>
  <c r="L857" i="7"/>
  <c r="L869" i="7"/>
  <c r="L881" i="7"/>
  <c r="L893" i="7"/>
  <c r="L905" i="7"/>
  <c r="L917" i="7"/>
  <c r="L929" i="7"/>
  <c r="L941" i="7"/>
  <c r="L953" i="7"/>
  <c r="L965" i="7"/>
  <c r="L977" i="7"/>
  <c r="L989" i="7"/>
  <c r="L78" i="7"/>
  <c r="L90" i="7"/>
  <c r="L102" i="7"/>
  <c r="L114" i="7"/>
  <c r="L126" i="7"/>
  <c r="L138" i="7"/>
  <c r="L150" i="7"/>
  <c r="L162" i="7"/>
  <c r="L174" i="7"/>
  <c r="L186" i="7"/>
  <c r="L198" i="7"/>
  <c r="L210" i="7"/>
  <c r="L222" i="7"/>
  <c r="L234" i="7"/>
  <c r="L246" i="7"/>
  <c r="L258" i="7"/>
  <c r="L270" i="7"/>
  <c r="L282" i="7"/>
  <c r="L294" i="7"/>
  <c r="L306" i="7"/>
  <c r="L318" i="7"/>
  <c r="L330" i="7"/>
  <c r="L342" i="7"/>
  <c r="L354" i="7"/>
  <c r="L366" i="7"/>
  <c r="L378" i="7"/>
  <c r="L390" i="7"/>
  <c r="L402" i="7"/>
  <c r="L414" i="7"/>
  <c r="L426" i="7"/>
  <c r="L438" i="7"/>
  <c r="L450" i="7"/>
  <c r="L462" i="7"/>
  <c r="L474" i="7"/>
  <c r="L486" i="7"/>
  <c r="L498" i="7"/>
  <c r="L510" i="7"/>
  <c r="L522" i="7"/>
  <c r="L534" i="7"/>
  <c r="L546" i="7"/>
  <c r="L558" i="7"/>
  <c r="L570" i="7"/>
  <c r="L582" i="7"/>
  <c r="L594" i="7"/>
  <c r="L606" i="7"/>
  <c r="L618" i="7"/>
  <c r="L630" i="7"/>
  <c r="L642" i="7"/>
  <c r="L654" i="7"/>
  <c r="L666" i="7"/>
  <c r="L678" i="7"/>
  <c r="L690" i="7"/>
  <c r="L702" i="7"/>
  <c r="L714" i="7"/>
  <c r="L726" i="7"/>
  <c r="L738" i="7"/>
  <c r="L750" i="7"/>
  <c r="L762" i="7"/>
  <c r="L774" i="7"/>
  <c r="L786" i="7"/>
  <c r="L798" i="7"/>
  <c r="L810" i="7"/>
  <c r="L822" i="7"/>
  <c r="L834" i="7"/>
  <c r="L846" i="7"/>
  <c r="L858" i="7"/>
  <c r="L870" i="7"/>
  <c r="L882" i="7"/>
  <c r="L894" i="7"/>
  <c r="L906" i="7"/>
  <c r="L918" i="7"/>
  <c r="L930" i="7"/>
  <c r="L942" i="7"/>
  <c r="L954" i="7"/>
  <c r="L966" i="7"/>
  <c r="L978" i="7"/>
  <c r="L67" i="7"/>
  <c r="L79" i="7"/>
  <c r="L91" i="7"/>
  <c r="L103" i="7"/>
  <c r="L115" i="7"/>
  <c r="L127" i="7"/>
  <c r="L139" i="7"/>
  <c r="L151" i="7"/>
  <c r="L163" i="7"/>
  <c r="L175" i="7"/>
  <c r="L187" i="7"/>
  <c r="L199" i="7"/>
  <c r="L211" i="7"/>
  <c r="L223" i="7"/>
  <c r="L235" i="7"/>
  <c r="L247" i="7"/>
  <c r="L259" i="7"/>
  <c r="L271" i="7"/>
  <c r="L283" i="7"/>
  <c r="L295" i="7"/>
  <c r="L307" i="7"/>
  <c r="L319" i="7"/>
  <c r="L331" i="7"/>
  <c r="L343" i="7"/>
  <c r="L355" i="7"/>
  <c r="L367" i="7"/>
  <c r="L379" i="7"/>
  <c r="L391" i="7"/>
  <c r="L403" i="7"/>
  <c r="L415" i="7"/>
  <c r="L427" i="7"/>
  <c r="L439" i="7"/>
  <c r="L451" i="7"/>
  <c r="L463" i="7"/>
  <c r="L475" i="7"/>
  <c r="L487" i="7"/>
  <c r="L499" i="7"/>
  <c r="L511" i="7"/>
  <c r="L523" i="7"/>
  <c r="L535" i="7"/>
  <c r="L547" i="7"/>
  <c r="L559" i="7"/>
  <c r="L571" i="7"/>
  <c r="L583" i="7"/>
  <c r="L595" i="7"/>
  <c r="L607" i="7"/>
  <c r="L619" i="7"/>
  <c r="L631" i="7"/>
  <c r="L643" i="7"/>
  <c r="L655" i="7"/>
  <c r="L667" i="7"/>
  <c r="L679" i="7"/>
  <c r="L691" i="7"/>
  <c r="L703" i="7"/>
  <c r="L715" i="7"/>
  <c r="L727" i="7"/>
  <c r="L739" i="7"/>
  <c r="L751" i="7"/>
  <c r="L763" i="7"/>
  <c r="L775" i="7"/>
  <c r="L787" i="7"/>
  <c r="L799" i="7"/>
  <c r="L811" i="7"/>
  <c r="L823" i="7"/>
  <c r="L835" i="7"/>
  <c r="L847" i="7"/>
  <c r="L859" i="7"/>
  <c r="L871" i="7"/>
  <c r="L883" i="7"/>
  <c r="L895" i="7"/>
  <c r="L907" i="7"/>
  <c r="L919" i="7"/>
  <c r="L931" i="7"/>
  <c r="L943" i="7"/>
  <c r="L955" i="7"/>
  <c r="L967" i="7"/>
  <c r="L979" i="7"/>
  <c r="L68" i="7"/>
  <c r="L80" i="7"/>
  <c r="L92" i="7"/>
  <c r="L104" i="7"/>
  <c r="L116" i="7"/>
  <c r="L128" i="7"/>
  <c r="L140" i="7"/>
  <c r="L152" i="7"/>
  <c r="L164" i="7"/>
  <c r="L176" i="7"/>
  <c r="L188" i="7"/>
  <c r="L200" i="7"/>
  <c r="L212" i="7"/>
  <c r="L224" i="7"/>
  <c r="L236" i="7"/>
  <c r="L248" i="7"/>
  <c r="L260" i="7"/>
  <c r="L272" i="7"/>
  <c r="L284" i="7"/>
  <c r="L296" i="7"/>
  <c r="L308" i="7"/>
  <c r="L320" i="7"/>
  <c r="L332" i="7"/>
  <c r="L344" i="7"/>
  <c r="L356" i="7"/>
  <c r="L368" i="7"/>
  <c r="L380" i="7"/>
  <c r="L392" i="7"/>
  <c r="L404" i="7"/>
  <c r="L416" i="7"/>
  <c r="L428" i="7"/>
  <c r="L440" i="7"/>
  <c r="L452" i="7"/>
  <c r="L464" i="7"/>
  <c r="L476" i="7"/>
  <c r="L488" i="7"/>
  <c r="L500" i="7"/>
  <c r="L512" i="7"/>
  <c r="L524" i="7"/>
  <c r="L536" i="7"/>
  <c r="L548" i="7"/>
  <c r="L560" i="7"/>
  <c r="L572" i="7"/>
  <c r="L584" i="7"/>
  <c r="L596" i="7"/>
  <c r="L608" i="7"/>
  <c r="L620" i="7"/>
  <c r="L632" i="7"/>
  <c r="L644" i="7"/>
  <c r="L656" i="7"/>
  <c r="L668" i="7"/>
  <c r="L680" i="7"/>
  <c r="L692" i="7"/>
  <c r="L704" i="7"/>
  <c r="L716" i="7"/>
  <c r="L728" i="7"/>
  <c r="L740" i="7"/>
  <c r="L752" i="7"/>
  <c r="L764" i="7"/>
  <c r="L776" i="7"/>
  <c r="L788" i="7"/>
  <c r="L800" i="7"/>
  <c r="L812" i="7"/>
  <c r="L824" i="7"/>
  <c r="L836" i="7"/>
  <c r="L848" i="7"/>
  <c r="L860" i="7"/>
  <c r="L872" i="7"/>
  <c r="L884" i="7"/>
  <c r="L896" i="7"/>
  <c r="L908" i="7"/>
  <c r="L920" i="7"/>
  <c r="L932" i="7"/>
  <c r="L944" i="7"/>
  <c r="L956" i="7"/>
  <c r="L968" i="7"/>
  <c r="L980" i="7"/>
  <c r="L69" i="7"/>
  <c r="L81" i="7"/>
  <c r="L93" i="7"/>
  <c r="L105" i="7"/>
  <c r="L117" i="7"/>
  <c r="L129" i="7"/>
  <c r="L141" i="7"/>
  <c r="L153" i="7"/>
  <c r="L165" i="7"/>
  <c r="L177" i="7"/>
  <c r="L189" i="7"/>
  <c r="L201" i="7"/>
  <c r="L213" i="7"/>
  <c r="L225" i="7"/>
  <c r="L237" i="7"/>
  <c r="L249" i="7"/>
  <c r="L261" i="7"/>
  <c r="L273" i="7"/>
  <c r="L285" i="7"/>
  <c r="L297" i="7"/>
  <c r="L309" i="7"/>
  <c r="L321" i="7"/>
  <c r="L333" i="7"/>
  <c r="L345" i="7"/>
  <c r="L357" i="7"/>
  <c r="L369" i="7"/>
  <c r="L381" i="7"/>
  <c r="L393" i="7"/>
  <c r="L405" i="7"/>
  <c r="L417" i="7"/>
  <c r="L429" i="7"/>
  <c r="L441" i="7"/>
  <c r="L453" i="7"/>
  <c r="L465" i="7"/>
  <c r="L477" i="7"/>
  <c r="L489" i="7"/>
  <c r="L501" i="7"/>
  <c r="L513" i="7"/>
  <c r="L525" i="7"/>
  <c r="L537" i="7"/>
  <c r="L549" i="7"/>
  <c r="L561" i="7"/>
  <c r="L573" i="7"/>
  <c r="L585" i="7"/>
  <c r="L597" i="7"/>
  <c r="L609" i="7"/>
  <c r="L621" i="7"/>
  <c r="L633" i="7"/>
  <c r="L645" i="7"/>
  <c r="L657" i="7"/>
  <c r="L669" i="7"/>
  <c r="L681" i="7"/>
  <c r="L693" i="7"/>
  <c r="L705" i="7"/>
  <c r="L717" i="7"/>
  <c r="L729" i="7"/>
  <c r="L741" i="7"/>
  <c r="L753" i="7"/>
  <c r="L765" i="7"/>
  <c r="L777" i="7"/>
  <c r="L789" i="7"/>
  <c r="L801" i="7"/>
  <c r="L813" i="7"/>
  <c r="L825" i="7"/>
  <c r="L837" i="7"/>
  <c r="L849" i="7"/>
  <c r="L861" i="7"/>
  <c r="L873" i="7"/>
  <c r="L885" i="7"/>
  <c r="L897" i="7"/>
  <c r="L909" i="7"/>
  <c r="L921" i="7"/>
  <c r="L933" i="7"/>
  <c r="L945" i="7"/>
  <c r="L957" i="7"/>
  <c r="L969" i="7"/>
  <c r="L981" i="7"/>
  <c r="A618" i="1"/>
  <c r="A620" i="1"/>
  <c r="A622" i="1"/>
  <c r="A624" i="1"/>
  <c r="A625" i="1"/>
  <c r="A619" i="1"/>
  <c r="A621" i="1"/>
  <c r="A623" i="1"/>
  <c r="N599" i="1"/>
  <c r="AM599" i="1"/>
  <c r="AN599" i="1"/>
  <c r="N600" i="1"/>
  <c r="AM600" i="1"/>
  <c r="AN600" i="1"/>
  <c r="N589" i="1"/>
  <c r="AM589" i="1"/>
  <c r="AN589" i="1"/>
  <c r="M602" i="1"/>
  <c r="N580" i="1"/>
  <c r="AM580" i="1"/>
  <c r="AN580" i="1"/>
  <c r="AL604" i="1"/>
  <c r="AL601" i="1"/>
  <c r="K615" i="1"/>
  <c r="M603" i="1"/>
  <c r="AL603" i="1"/>
  <c r="M604" i="1"/>
  <c r="AL602" i="1"/>
  <c r="K607" i="1"/>
  <c r="M605" i="1"/>
  <c r="N579" i="1"/>
  <c r="AM579" i="1"/>
  <c r="AN579" i="1"/>
  <c r="N590" i="1"/>
  <c r="K596" i="1"/>
  <c r="AL605" i="1"/>
  <c r="AL570" i="1"/>
  <c r="AL569" i="1"/>
  <c r="AL581" i="1"/>
  <c r="K582" i="1"/>
  <c r="AL590" i="1"/>
  <c r="M581" i="1"/>
  <c r="K576" i="1"/>
  <c r="K563" i="1"/>
  <c r="K564" i="1"/>
  <c r="M560" i="1"/>
  <c r="M561" i="1"/>
  <c r="A555" i="1"/>
  <c r="A556" i="1"/>
  <c r="A558" i="1"/>
  <c r="A557" i="1"/>
  <c r="L551" i="1"/>
  <c r="L552" i="1"/>
  <c r="L553" i="1"/>
  <c r="L554" i="1"/>
  <c r="K550" i="1"/>
  <c r="AL559" i="1"/>
  <c r="C7" i="8"/>
  <c r="M535" i="1"/>
  <c r="K538" i="1"/>
  <c r="AL547" i="1"/>
  <c r="M537" i="1"/>
  <c r="A543" i="1"/>
  <c r="A544" i="1"/>
  <c r="N569" i="1"/>
  <c r="A545" i="1"/>
  <c r="L539" i="1"/>
  <c r="L540" i="1"/>
  <c r="L541" i="1"/>
  <c r="L542" i="1"/>
  <c r="A530" i="1"/>
  <c r="A531" i="1"/>
  <c r="A533" i="1"/>
  <c r="A532" i="1"/>
  <c r="K524" i="1"/>
  <c r="M523" i="1"/>
  <c r="K522" i="1"/>
  <c r="Q523" i="1"/>
  <c r="L526" i="1"/>
  <c r="L527" i="1"/>
  <c r="L528" i="1"/>
  <c r="L529" i="1"/>
  <c r="D2" i="3"/>
  <c r="B8" i="5"/>
  <c r="B30" i="5"/>
  <c r="B31" i="5"/>
  <c r="B32" i="5"/>
  <c r="B33" i="5"/>
  <c r="H11" i="5"/>
  <c r="H33" i="5"/>
  <c r="H30" i="5"/>
  <c r="H31" i="5"/>
  <c r="H32" i="5"/>
  <c r="E1" i="3"/>
  <c r="F1" i="3"/>
  <c r="G1" i="3"/>
  <c r="H1" i="3"/>
  <c r="A517" i="1"/>
  <c r="A518" i="1"/>
  <c r="A520" i="1"/>
  <c r="A519" i="1"/>
  <c r="K512" i="1"/>
  <c r="AL521" i="1"/>
  <c r="L513" i="1"/>
  <c r="L514" i="1"/>
  <c r="L515" i="1"/>
  <c r="L516" i="1"/>
  <c r="M511" i="1"/>
  <c r="M509" i="1"/>
  <c r="AL482" i="1"/>
  <c r="L503" i="1"/>
  <c r="L500" i="1"/>
  <c r="L501" i="1"/>
  <c r="L502" i="1"/>
  <c r="M496" i="1"/>
  <c r="K499" i="1"/>
  <c r="AL508" i="1"/>
  <c r="M498" i="1"/>
  <c r="A504" i="1"/>
  <c r="A506" i="1"/>
  <c r="L487" i="1"/>
  <c r="L488" i="1"/>
  <c r="L489" i="1"/>
  <c r="L490" i="1"/>
  <c r="A489" i="1"/>
  <c r="A490" i="1"/>
  <c r="A488" i="1"/>
  <c r="A487" i="1"/>
  <c r="M485" i="1"/>
  <c r="K486" i="1"/>
  <c r="AL495" i="1"/>
  <c r="M472" i="1"/>
  <c r="M470" i="1"/>
  <c r="A478" i="1"/>
  <c r="A479" i="1"/>
  <c r="A481" i="1"/>
  <c r="A480" i="1"/>
  <c r="K474" i="1"/>
  <c r="AL483" i="1"/>
  <c r="K475" i="1"/>
  <c r="AL484" i="1"/>
  <c r="K476" i="1"/>
  <c r="AL485" i="1"/>
  <c r="K477" i="1"/>
  <c r="L477" i="1"/>
  <c r="L474" i="1"/>
  <c r="L475" i="1"/>
  <c r="L476" i="1"/>
  <c r="A465" i="1"/>
  <c r="A466" i="1"/>
  <c r="A468" i="1"/>
  <c r="A467" i="1"/>
  <c r="L461" i="1"/>
  <c r="L462" i="1"/>
  <c r="L463" i="1"/>
  <c r="L464" i="1"/>
  <c r="M457" i="1"/>
  <c r="K460" i="1"/>
  <c r="AL469" i="1"/>
  <c r="M459" i="1"/>
  <c r="B1" i="7"/>
  <c r="C74" i="7"/>
  <c r="C86" i="7"/>
  <c r="C98" i="7"/>
  <c r="C110" i="7"/>
  <c r="C122" i="7"/>
  <c r="C75" i="7"/>
  <c r="C87" i="7"/>
  <c r="C99" i="7"/>
  <c r="C111" i="7"/>
  <c r="C123" i="7"/>
  <c r="C76" i="7"/>
  <c r="C88" i="7"/>
  <c r="C100" i="7"/>
  <c r="C112" i="7"/>
  <c r="C124" i="7"/>
  <c r="C77" i="7"/>
  <c r="C89" i="7"/>
  <c r="C101" i="7"/>
  <c r="C113" i="7"/>
  <c r="C125" i="7"/>
  <c r="C78" i="7"/>
  <c r="C90" i="7"/>
  <c r="C102" i="7"/>
  <c r="C114" i="7"/>
  <c r="C126" i="7"/>
  <c r="C67" i="7"/>
  <c r="C79" i="7"/>
  <c r="C91" i="7"/>
  <c r="C103" i="7"/>
  <c r="C115" i="7"/>
  <c r="C127" i="7"/>
  <c r="C68" i="7"/>
  <c r="C80" i="7"/>
  <c r="C92" i="7"/>
  <c r="C104" i="7"/>
  <c r="C116" i="7"/>
  <c r="C128" i="7"/>
  <c r="C69" i="7"/>
  <c r="C81" i="7"/>
  <c r="C93" i="7"/>
  <c r="C105" i="7"/>
  <c r="C117" i="7"/>
  <c r="C129" i="7"/>
  <c r="C70" i="7"/>
  <c r="C82" i="7"/>
  <c r="C94" i="7"/>
  <c r="C106" i="7"/>
  <c r="C118" i="7"/>
  <c r="C130" i="7"/>
  <c r="C83" i="7"/>
  <c r="C131" i="7"/>
  <c r="C143" i="7"/>
  <c r="C155" i="7"/>
  <c r="C167" i="7"/>
  <c r="C179" i="7"/>
  <c r="C191" i="7"/>
  <c r="C203" i="7"/>
  <c r="C215" i="7"/>
  <c r="C227" i="7"/>
  <c r="C239" i="7"/>
  <c r="C251" i="7"/>
  <c r="C263" i="7"/>
  <c r="C275" i="7"/>
  <c r="C287" i="7"/>
  <c r="C299" i="7"/>
  <c r="C311" i="7"/>
  <c r="C323" i="7"/>
  <c r="C335" i="7"/>
  <c r="C347" i="7"/>
  <c r="C359" i="7"/>
  <c r="C371" i="7"/>
  <c r="C383" i="7"/>
  <c r="C395" i="7"/>
  <c r="C407" i="7"/>
  <c r="C419" i="7"/>
  <c r="C431" i="7"/>
  <c r="C443" i="7"/>
  <c r="C455" i="7"/>
  <c r="C467" i="7"/>
  <c r="C479" i="7"/>
  <c r="C491" i="7"/>
  <c r="C503" i="7"/>
  <c r="C515" i="7"/>
  <c r="C527" i="7"/>
  <c r="C539" i="7"/>
  <c r="C551" i="7"/>
  <c r="C563" i="7"/>
  <c r="C575" i="7"/>
  <c r="C587" i="7"/>
  <c r="C599" i="7"/>
  <c r="C611" i="7"/>
  <c r="C623" i="7"/>
  <c r="C635" i="7"/>
  <c r="C647" i="7"/>
  <c r="C659" i="7"/>
  <c r="C671" i="7"/>
  <c r="C683" i="7"/>
  <c r="C695" i="7"/>
  <c r="C707" i="7"/>
  <c r="C719" i="7"/>
  <c r="C731" i="7"/>
  <c r="C743" i="7"/>
  <c r="C755" i="7"/>
  <c r="C767" i="7"/>
  <c r="C779" i="7"/>
  <c r="C791" i="7"/>
  <c r="C803" i="7"/>
  <c r="C815" i="7"/>
  <c r="C827" i="7"/>
  <c r="C839" i="7"/>
  <c r="C851" i="7"/>
  <c r="C863" i="7"/>
  <c r="C875" i="7"/>
  <c r="C887" i="7"/>
  <c r="C899" i="7"/>
  <c r="C911" i="7"/>
  <c r="C923" i="7"/>
  <c r="C935" i="7"/>
  <c r="C947" i="7"/>
  <c r="C959" i="7"/>
  <c r="C971" i="7"/>
  <c r="C983" i="7"/>
  <c r="D69" i="7"/>
  <c r="D81" i="7"/>
  <c r="D93" i="7"/>
  <c r="D105" i="7"/>
  <c r="D117" i="7"/>
  <c r="D129" i="7"/>
  <c r="D141" i="7"/>
  <c r="D153" i="7"/>
  <c r="D165" i="7"/>
  <c r="D177" i="7"/>
  <c r="D189" i="7"/>
  <c r="D201" i="7"/>
  <c r="D213" i="7"/>
  <c r="D225" i="7"/>
  <c r="D237" i="7"/>
  <c r="D249" i="7"/>
  <c r="D261" i="7"/>
  <c r="D273" i="7"/>
  <c r="D285" i="7"/>
  <c r="D297" i="7"/>
  <c r="D309" i="7"/>
  <c r="D321" i="7"/>
  <c r="D333" i="7"/>
  <c r="D345" i="7"/>
  <c r="D357" i="7"/>
  <c r="D369" i="7"/>
  <c r="D381" i="7"/>
  <c r="D393" i="7"/>
  <c r="D405" i="7"/>
  <c r="C84" i="7"/>
  <c r="C132" i="7"/>
  <c r="C144" i="7"/>
  <c r="C156" i="7"/>
  <c r="C168" i="7"/>
  <c r="C180" i="7"/>
  <c r="C192" i="7"/>
  <c r="C204" i="7"/>
  <c r="C216" i="7"/>
  <c r="C228" i="7"/>
  <c r="C240" i="7"/>
  <c r="C252" i="7"/>
  <c r="C264" i="7"/>
  <c r="C276" i="7"/>
  <c r="C288" i="7"/>
  <c r="C300" i="7"/>
  <c r="C312" i="7"/>
  <c r="C324" i="7"/>
  <c r="C336" i="7"/>
  <c r="C348" i="7"/>
  <c r="C360" i="7"/>
  <c r="C372" i="7"/>
  <c r="C384" i="7"/>
  <c r="C396" i="7"/>
  <c r="C408" i="7"/>
  <c r="C420" i="7"/>
  <c r="C432" i="7"/>
  <c r="C444" i="7"/>
  <c r="C456" i="7"/>
  <c r="C468" i="7"/>
  <c r="C480" i="7"/>
  <c r="C492" i="7"/>
  <c r="C504" i="7"/>
  <c r="C516" i="7"/>
  <c r="C528" i="7"/>
  <c r="C540" i="7"/>
  <c r="C552" i="7"/>
  <c r="C564" i="7"/>
  <c r="C576" i="7"/>
  <c r="C588" i="7"/>
  <c r="C600" i="7"/>
  <c r="C612" i="7"/>
  <c r="C624" i="7"/>
  <c r="C636" i="7"/>
  <c r="C648" i="7"/>
  <c r="C660" i="7"/>
  <c r="C672" i="7"/>
  <c r="C684" i="7"/>
  <c r="C696" i="7"/>
  <c r="C708" i="7"/>
  <c r="C720" i="7"/>
  <c r="C732" i="7"/>
  <c r="C744" i="7"/>
  <c r="C756" i="7"/>
  <c r="C768" i="7"/>
  <c r="C780" i="7"/>
  <c r="C792" i="7"/>
  <c r="C804" i="7"/>
  <c r="C816" i="7"/>
  <c r="C828" i="7"/>
  <c r="C840" i="7"/>
  <c r="C852" i="7"/>
  <c r="C864" i="7"/>
  <c r="C876" i="7"/>
  <c r="C888" i="7"/>
  <c r="C900" i="7"/>
  <c r="C912" i="7"/>
  <c r="C924" i="7"/>
  <c r="C936" i="7"/>
  <c r="C948" i="7"/>
  <c r="C960" i="7"/>
  <c r="C972" i="7"/>
  <c r="C984" i="7"/>
  <c r="D70" i="7"/>
  <c r="D82" i="7"/>
  <c r="D94" i="7"/>
  <c r="D106" i="7"/>
  <c r="D118" i="7"/>
  <c r="D130" i="7"/>
  <c r="D142" i="7"/>
  <c r="D154" i="7"/>
  <c r="D166" i="7"/>
  <c r="D178" i="7"/>
  <c r="D190" i="7"/>
  <c r="D202" i="7"/>
  <c r="D214" i="7"/>
  <c r="D226" i="7"/>
  <c r="D238" i="7"/>
  <c r="D250" i="7"/>
  <c r="D262" i="7"/>
  <c r="D274" i="7"/>
  <c r="D286" i="7"/>
  <c r="D298" i="7"/>
  <c r="D310" i="7"/>
  <c r="D322" i="7"/>
  <c r="D334" i="7"/>
  <c r="D346" i="7"/>
  <c r="D358" i="7"/>
  <c r="D370" i="7"/>
  <c r="C85" i="7"/>
  <c r="C133" i="7"/>
  <c r="C145" i="7"/>
  <c r="C157" i="7"/>
  <c r="C169" i="7"/>
  <c r="C181" i="7"/>
  <c r="C193" i="7"/>
  <c r="C205" i="7"/>
  <c r="C217" i="7"/>
  <c r="C229" i="7"/>
  <c r="C241" i="7"/>
  <c r="C253" i="7"/>
  <c r="C265" i="7"/>
  <c r="C277" i="7"/>
  <c r="C289" i="7"/>
  <c r="C301" i="7"/>
  <c r="C313" i="7"/>
  <c r="C325" i="7"/>
  <c r="C337" i="7"/>
  <c r="C349" i="7"/>
  <c r="C361" i="7"/>
  <c r="C373" i="7"/>
  <c r="C385" i="7"/>
  <c r="C397" i="7"/>
  <c r="C409" i="7"/>
  <c r="C421" i="7"/>
  <c r="C433" i="7"/>
  <c r="C445" i="7"/>
  <c r="C457" i="7"/>
  <c r="C469" i="7"/>
  <c r="C481" i="7"/>
  <c r="C493" i="7"/>
  <c r="C505" i="7"/>
  <c r="C517" i="7"/>
  <c r="C529" i="7"/>
  <c r="C541" i="7"/>
  <c r="C553" i="7"/>
  <c r="C565" i="7"/>
  <c r="C577" i="7"/>
  <c r="C589" i="7"/>
  <c r="C601" i="7"/>
  <c r="C613" i="7"/>
  <c r="C625" i="7"/>
  <c r="C637" i="7"/>
  <c r="C649" i="7"/>
  <c r="C661" i="7"/>
  <c r="C673" i="7"/>
  <c r="C685" i="7"/>
  <c r="C697" i="7"/>
  <c r="C709" i="7"/>
  <c r="C721" i="7"/>
  <c r="C733" i="7"/>
  <c r="C745" i="7"/>
  <c r="C757" i="7"/>
  <c r="C769" i="7"/>
  <c r="C781" i="7"/>
  <c r="C793" i="7"/>
  <c r="C805" i="7"/>
  <c r="C817" i="7"/>
  <c r="C829" i="7"/>
  <c r="C841" i="7"/>
  <c r="C853" i="7"/>
  <c r="C865" i="7"/>
  <c r="C877" i="7"/>
  <c r="C889" i="7"/>
  <c r="C901" i="7"/>
  <c r="C913" i="7"/>
  <c r="C925" i="7"/>
  <c r="C937" i="7"/>
  <c r="C949" i="7"/>
  <c r="C961" i="7"/>
  <c r="C973" i="7"/>
  <c r="C985" i="7"/>
  <c r="D71" i="7"/>
  <c r="D83" i="7"/>
  <c r="D95" i="7"/>
  <c r="D107" i="7"/>
  <c r="D119" i="7"/>
  <c r="D131" i="7"/>
  <c r="D143" i="7"/>
  <c r="D155" i="7"/>
  <c r="D167" i="7"/>
  <c r="D179" i="7"/>
  <c r="D191" i="7"/>
  <c r="D203" i="7"/>
  <c r="D215" i="7"/>
  <c r="D227" i="7"/>
  <c r="D239" i="7"/>
  <c r="D251" i="7"/>
  <c r="D263" i="7"/>
  <c r="D275" i="7"/>
  <c r="D287" i="7"/>
  <c r="D299" i="7"/>
  <c r="D311" i="7"/>
  <c r="D323" i="7"/>
  <c r="D335" i="7"/>
  <c r="D347" i="7"/>
  <c r="C95" i="7"/>
  <c r="C134" i="7"/>
  <c r="C146" i="7"/>
  <c r="C158" i="7"/>
  <c r="C170" i="7"/>
  <c r="C182" i="7"/>
  <c r="C194" i="7"/>
  <c r="C206" i="7"/>
  <c r="C218" i="7"/>
  <c r="C230" i="7"/>
  <c r="C242" i="7"/>
  <c r="C254" i="7"/>
  <c r="C266" i="7"/>
  <c r="C278" i="7"/>
  <c r="C290" i="7"/>
  <c r="C302" i="7"/>
  <c r="C314" i="7"/>
  <c r="C326" i="7"/>
  <c r="C338" i="7"/>
  <c r="C350" i="7"/>
  <c r="C362" i="7"/>
  <c r="C374" i="7"/>
  <c r="C386" i="7"/>
  <c r="C398" i="7"/>
  <c r="C410" i="7"/>
  <c r="C422" i="7"/>
  <c r="C434" i="7"/>
  <c r="C446" i="7"/>
  <c r="C458" i="7"/>
  <c r="C470" i="7"/>
  <c r="C482" i="7"/>
  <c r="C494" i="7"/>
  <c r="C506" i="7"/>
  <c r="C518" i="7"/>
  <c r="C530" i="7"/>
  <c r="C542" i="7"/>
  <c r="C554" i="7"/>
  <c r="C566" i="7"/>
  <c r="C578" i="7"/>
  <c r="C590" i="7"/>
  <c r="C602" i="7"/>
  <c r="C614" i="7"/>
  <c r="C626" i="7"/>
  <c r="C638" i="7"/>
  <c r="C650" i="7"/>
  <c r="C662" i="7"/>
  <c r="C674" i="7"/>
  <c r="C686" i="7"/>
  <c r="C698" i="7"/>
  <c r="C710" i="7"/>
  <c r="C722" i="7"/>
  <c r="C734" i="7"/>
  <c r="C746" i="7"/>
  <c r="C758" i="7"/>
  <c r="C770" i="7"/>
  <c r="C782" i="7"/>
  <c r="C794" i="7"/>
  <c r="C806" i="7"/>
  <c r="C818" i="7"/>
  <c r="C830" i="7"/>
  <c r="C842" i="7"/>
  <c r="C854" i="7"/>
  <c r="C866" i="7"/>
  <c r="C878" i="7"/>
  <c r="C890" i="7"/>
  <c r="C902" i="7"/>
  <c r="C914" i="7"/>
  <c r="C926" i="7"/>
  <c r="C938" i="7"/>
  <c r="C950" i="7"/>
  <c r="C962" i="7"/>
  <c r="C974" i="7"/>
  <c r="C986" i="7"/>
  <c r="D72" i="7"/>
  <c r="D84" i="7"/>
  <c r="D96" i="7"/>
  <c r="D108" i="7"/>
  <c r="D120" i="7"/>
  <c r="D132" i="7"/>
  <c r="D144" i="7"/>
  <c r="D156" i="7"/>
  <c r="D168" i="7"/>
  <c r="D180" i="7"/>
  <c r="D192" i="7"/>
  <c r="D204" i="7"/>
  <c r="D216" i="7"/>
  <c r="D228" i="7"/>
  <c r="D240" i="7"/>
  <c r="D252" i="7"/>
  <c r="D264" i="7"/>
  <c r="D276" i="7"/>
  <c r="D288" i="7"/>
  <c r="D300" i="7"/>
  <c r="D312" i="7"/>
  <c r="D324" i="7"/>
  <c r="D336" i="7"/>
  <c r="D348" i="7"/>
  <c r="C96" i="7"/>
  <c r="C135" i="7"/>
  <c r="C147" i="7"/>
  <c r="C159" i="7"/>
  <c r="C171" i="7"/>
  <c r="C183" i="7"/>
  <c r="C195" i="7"/>
  <c r="C207" i="7"/>
  <c r="C219" i="7"/>
  <c r="C231" i="7"/>
  <c r="C243" i="7"/>
  <c r="C255" i="7"/>
  <c r="C267" i="7"/>
  <c r="C279" i="7"/>
  <c r="C291" i="7"/>
  <c r="C303" i="7"/>
  <c r="C315" i="7"/>
  <c r="C327" i="7"/>
  <c r="C339" i="7"/>
  <c r="C351" i="7"/>
  <c r="C363" i="7"/>
  <c r="C375" i="7"/>
  <c r="C387" i="7"/>
  <c r="C399" i="7"/>
  <c r="C411" i="7"/>
  <c r="C423" i="7"/>
  <c r="C435" i="7"/>
  <c r="C447" i="7"/>
  <c r="C459" i="7"/>
  <c r="C471" i="7"/>
  <c r="C483" i="7"/>
  <c r="C495" i="7"/>
  <c r="C507" i="7"/>
  <c r="C519" i="7"/>
  <c r="C531" i="7"/>
  <c r="C543" i="7"/>
  <c r="C555" i="7"/>
  <c r="C567" i="7"/>
  <c r="C579" i="7"/>
  <c r="C591" i="7"/>
  <c r="C603" i="7"/>
  <c r="C615" i="7"/>
  <c r="C627" i="7"/>
  <c r="C639" i="7"/>
  <c r="C651" i="7"/>
  <c r="C663" i="7"/>
  <c r="C675" i="7"/>
  <c r="C687" i="7"/>
  <c r="C699" i="7"/>
  <c r="C711" i="7"/>
  <c r="C723" i="7"/>
  <c r="C735" i="7"/>
  <c r="C747" i="7"/>
  <c r="C759" i="7"/>
  <c r="C771" i="7"/>
  <c r="C783" i="7"/>
  <c r="C795" i="7"/>
  <c r="C807" i="7"/>
  <c r="C819" i="7"/>
  <c r="C831" i="7"/>
  <c r="C843" i="7"/>
  <c r="C855" i="7"/>
  <c r="C867" i="7"/>
  <c r="C879" i="7"/>
  <c r="C891" i="7"/>
  <c r="C903" i="7"/>
  <c r="C915" i="7"/>
  <c r="C927" i="7"/>
  <c r="C939" i="7"/>
  <c r="C951" i="7"/>
  <c r="C963" i="7"/>
  <c r="C975" i="7"/>
  <c r="C987" i="7"/>
  <c r="D73" i="7"/>
  <c r="D85" i="7"/>
  <c r="D97" i="7"/>
  <c r="D109" i="7"/>
  <c r="D121" i="7"/>
  <c r="D133" i="7"/>
  <c r="D145" i="7"/>
  <c r="D157" i="7"/>
  <c r="D169" i="7"/>
  <c r="D181" i="7"/>
  <c r="D193" i="7"/>
  <c r="D205" i="7"/>
  <c r="D217" i="7"/>
  <c r="D229" i="7"/>
  <c r="D241" i="7"/>
  <c r="D253" i="7"/>
  <c r="D265" i="7"/>
  <c r="D277" i="7"/>
  <c r="D289" i="7"/>
  <c r="D301" i="7"/>
  <c r="D313" i="7"/>
  <c r="C97" i="7"/>
  <c r="C136" i="7"/>
  <c r="C148" i="7"/>
  <c r="C160" i="7"/>
  <c r="C172" i="7"/>
  <c r="C184" i="7"/>
  <c r="C196" i="7"/>
  <c r="C208" i="7"/>
  <c r="C220" i="7"/>
  <c r="C232" i="7"/>
  <c r="C244" i="7"/>
  <c r="C256" i="7"/>
  <c r="C268" i="7"/>
  <c r="C280" i="7"/>
  <c r="C292" i="7"/>
  <c r="C304" i="7"/>
  <c r="C316" i="7"/>
  <c r="C328" i="7"/>
  <c r="C340" i="7"/>
  <c r="C352" i="7"/>
  <c r="C364" i="7"/>
  <c r="C376" i="7"/>
  <c r="C388" i="7"/>
  <c r="C400" i="7"/>
  <c r="C412" i="7"/>
  <c r="C424" i="7"/>
  <c r="C436" i="7"/>
  <c r="C448" i="7"/>
  <c r="C460" i="7"/>
  <c r="C472" i="7"/>
  <c r="C484" i="7"/>
  <c r="C496" i="7"/>
  <c r="C508" i="7"/>
  <c r="C520" i="7"/>
  <c r="C532" i="7"/>
  <c r="C544" i="7"/>
  <c r="C556" i="7"/>
  <c r="C568" i="7"/>
  <c r="C580" i="7"/>
  <c r="C592" i="7"/>
  <c r="C604" i="7"/>
  <c r="C616" i="7"/>
  <c r="C628" i="7"/>
  <c r="C640" i="7"/>
  <c r="C652" i="7"/>
  <c r="C664" i="7"/>
  <c r="C676" i="7"/>
  <c r="C688" i="7"/>
  <c r="C700" i="7"/>
  <c r="C712" i="7"/>
  <c r="C724" i="7"/>
  <c r="C736" i="7"/>
  <c r="C748" i="7"/>
  <c r="C760" i="7"/>
  <c r="C772" i="7"/>
  <c r="C784" i="7"/>
  <c r="C796" i="7"/>
  <c r="C808" i="7"/>
  <c r="C820" i="7"/>
  <c r="C832" i="7"/>
  <c r="C844" i="7"/>
  <c r="C856" i="7"/>
  <c r="C868" i="7"/>
  <c r="C880" i="7"/>
  <c r="C892" i="7"/>
  <c r="C904" i="7"/>
  <c r="C916" i="7"/>
  <c r="C928" i="7"/>
  <c r="C940" i="7"/>
  <c r="C952" i="7"/>
  <c r="C964" i="7"/>
  <c r="C976" i="7"/>
  <c r="C988" i="7"/>
  <c r="D74" i="7"/>
  <c r="D86" i="7"/>
  <c r="D98" i="7"/>
  <c r="D110" i="7"/>
  <c r="D122" i="7"/>
  <c r="D134" i="7"/>
  <c r="D146" i="7"/>
  <c r="D158" i="7"/>
  <c r="D170" i="7"/>
  <c r="D182" i="7"/>
  <c r="D194" i="7"/>
  <c r="D206" i="7"/>
  <c r="D218" i="7"/>
  <c r="D230" i="7"/>
  <c r="D242" i="7"/>
  <c r="D254" i="7"/>
  <c r="D266" i="7"/>
  <c r="D278" i="7"/>
  <c r="D290" i="7"/>
  <c r="D302" i="7"/>
  <c r="D314" i="7"/>
  <c r="D326" i="7"/>
  <c r="D338" i="7"/>
  <c r="D350" i="7"/>
  <c r="D362" i="7"/>
  <c r="D374" i="7"/>
  <c r="D386" i="7"/>
  <c r="D398" i="7"/>
  <c r="C107" i="7"/>
  <c r="C137" i="7"/>
  <c r="C149" i="7"/>
  <c r="C161" i="7"/>
  <c r="C173" i="7"/>
  <c r="C185" i="7"/>
  <c r="C197" i="7"/>
  <c r="C209" i="7"/>
  <c r="C221" i="7"/>
  <c r="C233" i="7"/>
  <c r="C245" i="7"/>
  <c r="C257" i="7"/>
  <c r="C269" i="7"/>
  <c r="C281" i="7"/>
  <c r="C293" i="7"/>
  <c r="C305" i="7"/>
  <c r="C317" i="7"/>
  <c r="C329" i="7"/>
  <c r="C341" i="7"/>
  <c r="C353" i="7"/>
  <c r="C365" i="7"/>
  <c r="C377" i="7"/>
  <c r="C389" i="7"/>
  <c r="C401" i="7"/>
  <c r="C413" i="7"/>
  <c r="C425" i="7"/>
  <c r="C437" i="7"/>
  <c r="C449" i="7"/>
  <c r="C461" i="7"/>
  <c r="C473" i="7"/>
  <c r="C485" i="7"/>
  <c r="C497" i="7"/>
  <c r="C509" i="7"/>
  <c r="C521" i="7"/>
  <c r="C533" i="7"/>
  <c r="C545" i="7"/>
  <c r="C557" i="7"/>
  <c r="C569" i="7"/>
  <c r="C581" i="7"/>
  <c r="C593" i="7"/>
  <c r="C605" i="7"/>
  <c r="C617" i="7"/>
  <c r="C629" i="7"/>
  <c r="C641" i="7"/>
  <c r="C653" i="7"/>
  <c r="C665" i="7"/>
  <c r="C677" i="7"/>
  <c r="C689" i="7"/>
  <c r="C701" i="7"/>
  <c r="C713" i="7"/>
  <c r="C725" i="7"/>
  <c r="C737" i="7"/>
  <c r="C749" i="7"/>
  <c r="C761" i="7"/>
  <c r="C773" i="7"/>
  <c r="C785" i="7"/>
  <c r="C797" i="7"/>
  <c r="C809" i="7"/>
  <c r="C821" i="7"/>
  <c r="C833" i="7"/>
  <c r="C845" i="7"/>
  <c r="C857" i="7"/>
  <c r="C869" i="7"/>
  <c r="C881" i="7"/>
  <c r="C893" i="7"/>
  <c r="C905" i="7"/>
  <c r="C917" i="7"/>
  <c r="C929" i="7"/>
  <c r="C941" i="7"/>
  <c r="C953" i="7"/>
  <c r="C965" i="7"/>
  <c r="C977" i="7"/>
  <c r="C989" i="7"/>
  <c r="D75" i="7"/>
  <c r="D87" i="7"/>
  <c r="D99" i="7"/>
  <c r="D111" i="7"/>
  <c r="D123" i="7"/>
  <c r="D135" i="7"/>
  <c r="D147" i="7"/>
  <c r="D159" i="7"/>
  <c r="D171" i="7"/>
  <c r="D183" i="7"/>
  <c r="D195" i="7"/>
  <c r="D207" i="7"/>
  <c r="D219" i="7"/>
  <c r="D231" i="7"/>
  <c r="D243" i="7"/>
  <c r="D255" i="7"/>
  <c r="D267" i="7"/>
  <c r="D279" i="7"/>
  <c r="D291" i="7"/>
  <c r="D303" i="7"/>
  <c r="D315" i="7"/>
  <c r="D327" i="7"/>
  <c r="D339" i="7"/>
  <c r="D351" i="7"/>
  <c r="D363" i="7"/>
  <c r="D375" i="7"/>
  <c r="C108" i="7"/>
  <c r="C138" i="7"/>
  <c r="C150" i="7"/>
  <c r="C162" i="7"/>
  <c r="C174" i="7"/>
  <c r="C186" i="7"/>
  <c r="C198" i="7"/>
  <c r="C210" i="7"/>
  <c r="C222" i="7"/>
  <c r="C234" i="7"/>
  <c r="C246" i="7"/>
  <c r="C258" i="7"/>
  <c r="C270" i="7"/>
  <c r="C282" i="7"/>
  <c r="C294" i="7"/>
  <c r="C306" i="7"/>
  <c r="C318" i="7"/>
  <c r="C330" i="7"/>
  <c r="C342" i="7"/>
  <c r="C354" i="7"/>
  <c r="C366" i="7"/>
  <c r="C378" i="7"/>
  <c r="C390" i="7"/>
  <c r="C402" i="7"/>
  <c r="C414" i="7"/>
  <c r="C426" i="7"/>
  <c r="C438" i="7"/>
  <c r="C450" i="7"/>
  <c r="C462" i="7"/>
  <c r="C474" i="7"/>
  <c r="C486" i="7"/>
  <c r="C498" i="7"/>
  <c r="C510" i="7"/>
  <c r="C522" i="7"/>
  <c r="C534" i="7"/>
  <c r="C546" i="7"/>
  <c r="C558" i="7"/>
  <c r="C570" i="7"/>
  <c r="C582" i="7"/>
  <c r="C594" i="7"/>
  <c r="C606" i="7"/>
  <c r="C618" i="7"/>
  <c r="C630" i="7"/>
  <c r="C642" i="7"/>
  <c r="C654" i="7"/>
  <c r="C666" i="7"/>
  <c r="C678" i="7"/>
  <c r="C690" i="7"/>
  <c r="C702" i="7"/>
  <c r="C714" i="7"/>
  <c r="C726" i="7"/>
  <c r="C738" i="7"/>
  <c r="C750" i="7"/>
  <c r="C762" i="7"/>
  <c r="C774" i="7"/>
  <c r="C786" i="7"/>
  <c r="C798" i="7"/>
  <c r="C810" i="7"/>
  <c r="C822" i="7"/>
  <c r="C834" i="7"/>
  <c r="C846" i="7"/>
  <c r="C858" i="7"/>
  <c r="C870" i="7"/>
  <c r="C882" i="7"/>
  <c r="C894" i="7"/>
  <c r="C906" i="7"/>
  <c r="C918" i="7"/>
  <c r="C930" i="7"/>
  <c r="C942" i="7"/>
  <c r="C954" i="7"/>
  <c r="C966" i="7"/>
  <c r="C978" i="7"/>
  <c r="D76" i="7"/>
  <c r="D88" i="7"/>
  <c r="D100" i="7"/>
  <c r="D112" i="7"/>
  <c r="D124" i="7"/>
  <c r="D136" i="7"/>
  <c r="D148" i="7"/>
  <c r="D160" i="7"/>
  <c r="D172" i="7"/>
  <c r="D184" i="7"/>
  <c r="D196" i="7"/>
  <c r="D208" i="7"/>
  <c r="D220" i="7"/>
  <c r="D232" i="7"/>
  <c r="D244" i="7"/>
  <c r="D256" i="7"/>
  <c r="D268" i="7"/>
  <c r="D280" i="7"/>
  <c r="D292" i="7"/>
  <c r="D304" i="7"/>
  <c r="D316" i="7"/>
  <c r="D328" i="7"/>
  <c r="D340" i="7"/>
  <c r="D352" i="7"/>
  <c r="D364" i="7"/>
  <c r="D376" i="7"/>
  <c r="C109" i="7"/>
  <c r="C139" i="7"/>
  <c r="C151" i="7"/>
  <c r="C163" i="7"/>
  <c r="C175" i="7"/>
  <c r="C187" i="7"/>
  <c r="C199" i="7"/>
  <c r="C211" i="7"/>
  <c r="C223" i="7"/>
  <c r="C235" i="7"/>
  <c r="C247" i="7"/>
  <c r="C259" i="7"/>
  <c r="C271" i="7"/>
  <c r="C283" i="7"/>
  <c r="C295" i="7"/>
  <c r="C307" i="7"/>
  <c r="C319" i="7"/>
  <c r="C331" i="7"/>
  <c r="C343" i="7"/>
  <c r="C355" i="7"/>
  <c r="C367" i="7"/>
  <c r="C379" i="7"/>
  <c r="C391" i="7"/>
  <c r="C403" i="7"/>
  <c r="C415" i="7"/>
  <c r="C427" i="7"/>
  <c r="C439" i="7"/>
  <c r="C451" i="7"/>
  <c r="C463" i="7"/>
  <c r="C475" i="7"/>
  <c r="C487" i="7"/>
  <c r="C499" i="7"/>
  <c r="C511" i="7"/>
  <c r="C523" i="7"/>
  <c r="C535" i="7"/>
  <c r="C547" i="7"/>
  <c r="C559" i="7"/>
  <c r="C571" i="7"/>
  <c r="C583" i="7"/>
  <c r="C595" i="7"/>
  <c r="C607" i="7"/>
  <c r="C619" i="7"/>
  <c r="C631" i="7"/>
  <c r="C643" i="7"/>
  <c r="C655" i="7"/>
  <c r="C667" i="7"/>
  <c r="C679" i="7"/>
  <c r="C691" i="7"/>
  <c r="C703" i="7"/>
  <c r="C715" i="7"/>
  <c r="C727" i="7"/>
  <c r="C739" i="7"/>
  <c r="C751" i="7"/>
  <c r="C763" i="7"/>
  <c r="C775" i="7"/>
  <c r="C787" i="7"/>
  <c r="C799" i="7"/>
  <c r="C811" i="7"/>
  <c r="C823" i="7"/>
  <c r="C835" i="7"/>
  <c r="C847" i="7"/>
  <c r="C859" i="7"/>
  <c r="C871" i="7"/>
  <c r="C883" i="7"/>
  <c r="C895" i="7"/>
  <c r="C907" i="7"/>
  <c r="C919" i="7"/>
  <c r="C931" i="7"/>
  <c r="C943" i="7"/>
  <c r="C955" i="7"/>
  <c r="C967" i="7"/>
  <c r="C979" i="7"/>
  <c r="D77" i="7"/>
  <c r="D89" i="7"/>
  <c r="D101" i="7"/>
  <c r="D113" i="7"/>
  <c r="D125" i="7"/>
  <c r="D137" i="7"/>
  <c r="D149" i="7"/>
  <c r="D161" i="7"/>
  <c r="D173" i="7"/>
  <c r="D185" i="7"/>
  <c r="D197" i="7"/>
  <c r="D209" i="7"/>
  <c r="D221" i="7"/>
  <c r="D233" i="7"/>
  <c r="D245" i="7"/>
  <c r="D257" i="7"/>
  <c r="D269" i="7"/>
  <c r="D281" i="7"/>
  <c r="C73" i="7"/>
  <c r="C121" i="7"/>
  <c r="C142" i="7"/>
  <c r="C154" i="7"/>
  <c r="C166" i="7"/>
  <c r="C178" i="7"/>
  <c r="C190" i="7"/>
  <c r="C202" i="7"/>
  <c r="C214" i="7"/>
  <c r="C226" i="7"/>
  <c r="C238" i="7"/>
  <c r="C250" i="7"/>
  <c r="C262" i="7"/>
  <c r="C274" i="7"/>
  <c r="C286" i="7"/>
  <c r="C298" i="7"/>
  <c r="C310" i="7"/>
  <c r="C322" i="7"/>
  <c r="C334" i="7"/>
  <c r="C346" i="7"/>
  <c r="C358" i="7"/>
  <c r="C370" i="7"/>
  <c r="C382" i="7"/>
  <c r="C394" i="7"/>
  <c r="C406" i="7"/>
  <c r="C418" i="7"/>
  <c r="C430" i="7"/>
  <c r="C442" i="7"/>
  <c r="C454" i="7"/>
  <c r="C466" i="7"/>
  <c r="C478" i="7"/>
  <c r="C490" i="7"/>
  <c r="C502" i="7"/>
  <c r="C514" i="7"/>
  <c r="C526" i="7"/>
  <c r="C538" i="7"/>
  <c r="C550" i="7"/>
  <c r="C562" i="7"/>
  <c r="C574" i="7"/>
  <c r="C586" i="7"/>
  <c r="C598" i="7"/>
  <c r="C610" i="7"/>
  <c r="C622" i="7"/>
  <c r="C634" i="7"/>
  <c r="C646" i="7"/>
  <c r="C658" i="7"/>
  <c r="C670" i="7"/>
  <c r="C682" i="7"/>
  <c r="C694" i="7"/>
  <c r="C706" i="7"/>
  <c r="C718" i="7"/>
  <c r="C730" i="7"/>
  <c r="C742" i="7"/>
  <c r="C754" i="7"/>
  <c r="C766" i="7"/>
  <c r="C778" i="7"/>
  <c r="C790" i="7"/>
  <c r="C802" i="7"/>
  <c r="C814" i="7"/>
  <c r="C826" i="7"/>
  <c r="C838" i="7"/>
  <c r="C850" i="7"/>
  <c r="C862" i="7"/>
  <c r="C874" i="7"/>
  <c r="C886" i="7"/>
  <c r="C898" i="7"/>
  <c r="C176" i="7"/>
  <c r="C248" i="7"/>
  <c r="C320" i="7"/>
  <c r="C392" i="7"/>
  <c r="C464" i="7"/>
  <c r="C536" i="7"/>
  <c r="C608" i="7"/>
  <c r="C680" i="7"/>
  <c r="C752" i="7"/>
  <c r="C824" i="7"/>
  <c r="C896" i="7"/>
  <c r="C945" i="7"/>
  <c r="D103" i="7"/>
  <c r="D151" i="7"/>
  <c r="D199" i="7"/>
  <c r="D247" i="7"/>
  <c r="D294" i="7"/>
  <c r="D329" i="7"/>
  <c r="D355" i="7"/>
  <c r="D377" i="7"/>
  <c r="D391" i="7"/>
  <c r="D406" i="7"/>
  <c r="D418" i="7"/>
  <c r="D430" i="7"/>
  <c r="D442" i="7"/>
  <c r="D454" i="7"/>
  <c r="D466" i="7"/>
  <c r="D478" i="7"/>
  <c r="D490" i="7"/>
  <c r="D502" i="7"/>
  <c r="D514" i="7"/>
  <c r="D526" i="7"/>
  <c r="D538" i="7"/>
  <c r="D550" i="7"/>
  <c r="D562" i="7"/>
  <c r="D574" i="7"/>
  <c r="D586" i="7"/>
  <c r="D598" i="7"/>
  <c r="D610" i="7"/>
  <c r="D622" i="7"/>
  <c r="D634" i="7"/>
  <c r="D646" i="7"/>
  <c r="D658" i="7"/>
  <c r="D670" i="7"/>
  <c r="D682" i="7"/>
  <c r="D694" i="7"/>
  <c r="D706" i="7"/>
  <c r="D718" i="7"/>
  <c r="D730" i="7"/>
  <c r="D742" i="7"/>
  <c r="D754" i="7"/>
  <c r="D766" i="7"/>
  <c r="D778" i="7"/>
  <c r="D790" i="7"/>
  <c r="D802" i="7"/>
  <c r="D814" i="7"/>
  <c r="D826" i="7"/>
  <c r="D838" i="7"/>
  <c r="D850" i="7"/>
  <c r="D862" i="7"/>
  <c r="D874" i="7"/>
  <c r="D886" i="7"/>
  <c r="D898" i="7"/>
  <c r="D910" i="7"/>
  <c r="D922" i="7"/>
  <c r="D934" i="7"/>
  <c r="D946" i="7"/>
  <c r="D958" i="7"/>
  <c r="D970" i="7"/>
  <c r="D982" i="7"/>
  <c r="K74" i="7"/>
  <c r="K86" i="7"/>
  <c r="K98" i="7"/>
  <c r="K110" i="7"/>
  <c r="K122" i="7"/>
  <c r="K134" i="7"/>
  <c r="K146" i="7"/>
  <c r="K158" i="7"/>
  <c r="K170" i="7"/>
  <c r="K182" i="7"/>
  <c r="K194" i="7"/>
  <c r="K206" i="7"/>
  <c r="K218" i="7"/>
  <c r="K230" i="7"/>
  <c r="K242" i="7"/>
  <c r="K254" i="7"/>
  <c r="K266" i="7"/>
  <c r="K278" i="7"/>
  <c r="K290" i="7"/>
  <c r="K302" i="7"/>
  <c r="K314" i="7"/>
  <c r="K326" i="7"/>
  <c r="K338" i="7"/>
  <c r="K350" i="7"/>
  <c r="K362" i="7"/>
  <c r="K374" i="7"/>
  <c r="K386" i="7"/>
  <c r="K398" i="7"/>
  <c r="K410" i="7"/>
  <c r="K422" i="7"/>
  <c r="K434" i="7"/>
  <c r="K446" i="7"/>
  <c r="K458" i="7"/>
  <c r="K470" i="7"/>
  <c r="K482" i="7"/>
  <c r="K494" i="7"/>
  <c r="K506" i="7"/>
  <c r="K518" i="7"/>
  <c r="K530" i="7"/>
  <c r="K542" i="7"/>
  <c r="K554" i="7"/>
  <c r="K566" i="7"/>
  <c r="K578" i="7"/>
  <c r="K590" i="7"/>
  <c r="K602" i="7"/>
  <c r="K614" i="7"/>
  <c r="K626" i="7"/>
  <c r="C177" i="7"/>
  <c r="C249" i="7"/>
  <c r="C321" i="7"/>
  <c r="C393" i="7"/>
  <c r="C465" i="7"/>
  <c r="C537" i="7"/>
  <c r="C609" i="7"/>
  <c r="C681" i="7"/>
  <c r="C753" i="7"/>
  <c r="C825" i="7"/>
  <c r="C897" i="7"/>
  <c r="C946" i="7"/>
  <c r="D104" i="7"/>
  <c r="D152" i="7"/>
  <c r="D200" i="7"/>
  <c r="D248" i="7"/>
  <c r="D295" i="7"/>
  <c r="D330" i="7"/>
  <c r="D356" i="7"/>
  <c r="D378" i="7"/>
  <c r="D392" i="7"/>
  <c r="D407" i="7"/>
  <c r="D419" i="7"/>
  <c r="D431" i="7"/>
  <c r="D443" i="7"/>
  <c r="D455" i="7"/>
  <c r="D467" i="7"/>
  <c r="D479" i="7"/>
  <c r="D491" i="7"/>
  <c r="D503" i="7"/>
  <c r="D515" i="7"/>
  <c r="D527" i="7"/>
  <c r="D539" i="7"/>
  <c r="D551" i="7"/>
  <c r="D563" i="7"/>
  <c r="D575" i="7"/>
  <c r="D587" i="7"/>
  <c r="D599" i="7"/>
  <c r="D611" i="7"/>
  <c r="D623" i="7"/>
  <c r="D635" i="7"/>
  <c r="D647" i="7"/>
  <c r="D659" i="7"/>
  <c r="D671" i="7"/>
  <c r="D683" i="7"/>
  <c r="D695" i="7"/>
  <c r="D707" i="7"/>
  <c r="D719" i="7"/>
  <c r="D731" i="7"/>
  <c r="D743" i="7"/>
  <c r="D755" i="7"/>
  <c r="D767" i="7"/>
  <c r="D779" i="7"/>
  <c r="D791" i="7"/>
  <c r="D803" i="7"/>
  <c r="D815" i="7"/>
  <c r="D827" i="7"/>
  <c r="D839" i="7"/>
  <c r="D851" i="7"/>
  <c r="D863" i="7"/>
  <c r="D875" i="7"/>
  <c r="D887" i="7"/>
  <c r="D899" i="7"/>
  <c r="D911" i="7"/>
  <c r="D923" i="7"/>
  <c r="D935" i="7"/>
  <c r="D947" i="7"/>
  <c r="D959" i="7"/>
  <c r="D971" i="7"/>
  <c r="D983" i="7"/>
  <c r="K75" i="7"/>
  <c r="K87" i="7"/>
  <c r="K99" i="7"/>
  <c r="K111" i="7"/>
  <c r="K123" i="7"/>
  <c r="K135" i="7"/>
  <c r="K147" i="7"/>
  <c r="K159" i="7"/>
  <c r="K171" i="7"/>
  <c r="K183" i="7"/>
  <c r="K195" i="7"/>
  <c r="K207" i="7"/>
  <c r="K219" i="7"/>
  <c r="K231" i="7"/>
  <c r="K243" i="7"/>
  <c r="K255" i="7"/>
  <c r="K267" i="7"/>
  <c r="K279" i="7"/>
  <c r="K291" i="7"/>
  <c r="K303" i="7"/>
  <c r="K315" i="7"/>
  <c r="K327" i="7"/>
  <c r="K339" i="7"/>
  <c r="K351" i="7"/>
  <c r="K363" i="7"/>
  <c r="K375" i="7"/>
  <c r="K387" i="7"/>
  <c r="K399" i="7"/>
  <c r="K411" i="7"/>
  <c r="K423" i="7"/>
  <c r="K435" i="7"/>
  <c r="K447" i="7"/>
  <c r="K459" i="7"/>
  <c r="K471" i="7"/>
  <c r="K483" i="7"/>
  <c r="K495" i="7"/>
  <c r="K507" i="7"/>
  <c r="K519" i="7"/>
  <c r="K531" i="7"/>
  <c r="K543" i="7"/>
  <c r="K555" i="7"/>
  <c r="K567" i="7"/>
  <c r="K579" i="7"/>
  <c r="K591" i="7"/>
  <c r="K603" i="7"/>
  <c r="K615" i="7"/>
  <c r="K627" i="7"/>
  <c r="K639" i="7"/>
  <c r="K651" i="7"/>
  <c r="K663" i="7"/>
  <c r="K675" i="7"/>
  <c r="K687" i="7"/>
  <c r="K699" i="7"/>
  <c r="K711" i="7"/>
  <c r="K723" i="7"/>
  <c r="C71" i="7"/>
  <c r="C188" i="7"/>
  <c r="C260" i="7"/>
  <c r="C332" i="7"/>
  <c r="C404" i="7"/>
  <c r="C476" i="7"/>
  <c r="C548" i="7"/>
  <c r="C620" i="7"/>
  <c r="C692" i="7"/>
  <c r="C764" i="7"/>
  <c r="C836" i="7"/>
  <c r="C908" i="7"/>
  <c r="C956" i="7"/>
  <c r="D114" i="7"/>
  <c r="D162" i="7"/>
  <c r="D210" i="7"/>
  <c r="D258" i="7"/>
  <c r="D296" i="7"/>
  <c r="D331" i="7"/>
  <c r="D359" i="7"/>
  <c r="D379" i="7"/>
  <c r="D394" i="7"/>
  <c r="D408" i="7"/>
  <c r="D420" i="7"/>
  <c r="D432" i="7"/>
  <c r="D444" i="7"/>
  <c r="D456" i="7"/>
  <c r="D468" i="7"/>
  <c r="D480" i="7"/>
  <c r="D492" i="7"/>
  <c r="D504" i="7"/>
  <c r="D516" i="7"/>
  <c r="D528" i="7"/>
  <c r="D540" i="7"/>
  <c r="D552" i="7"/>
  <c r="D564" i="7"/>
  <c r="D576" i="7"/>
  <c r="D588" i="7"/>
  <c r="D600" i="7"/>
  <c r="D612" i="7"/>
  <c r="D624" i="7"/>
  <c r="D636" i="7"/>
  <c r="D648" i="7"/>
  <c r="D660" i="7"/>
  <c r="D672" i="7"/>
  <c r="D684" i="7"/>
  <c r="D696" i="7"/>
  <c r="D708" i="7"/>
  <c r="D720" i="7"/>
  <c r="D732" i="7"/>
  <c r="D744" i="7"/>
  <c r="D756" i="7"/>
  <c r="D768" i="7"/>
  <c r="D780" i="7"/>
  <c r="D792" i="7"/>
  <c r="D804" i="7"/>
  <c r="D816" i="7"/>
  <c r="D828" i="7"/>
  <c r="D840" i="7"/>
  <c r="D852" i="7"/>
  <c r="D864" i="7"/>
  <c r="D876" i="7"/>
  <c r="D888" i="7"/>
  <c r="D900" i="7"/>
  <c r="D912" i="7"/>
  <c r="D924" i="7"/>
  <c r="D936" i="7"/>
  <c r="D948" i="7"/>
  <c r="D960" i="7"/>
  <c r="D972" i="7"/>
  <c r="D984" i="7"/>
  <c r="K76" i="7"/>
  <c r="K88" i="7"/>
  <c r="K100" i="7"/>
  <c r="K112" i="7"/>
  <c r="K124" i="7"/>
  <c r="K136" i="7"/>
  <c r="K148" i="7"/>
  <c r="K160" i="7"/>
  <c r="K172" i="7"/>
  <c r="K184" i="7"/>
  <c r="K196" i="7"/>
  <c r="K208" i="7"/>
  <c r="K220" i="7"/>
  <c r="K232" i="7"/>
  <c r="K244" i="7"/>
  <c r="K256" i="7"/>
  <c r="K268" i="7"/>
  <c r="K280" i="7"/>
  <c r="K292" i="7"/>
  <c r="K304" i="7"/>
  <c r="K316" i="7"/>
  <c r="K328" i="7"/>
  <c r="K340" i="7"/>
  <c r="K352" i="7"/>
  <c r="K364" i="7"/>
  <c r="K376" i="7"/>
  <c r="K388" i="7"/>
  <c r="K400" i="7"/>
  <c r="K412" i="7"/>
  <c r="K424" i="7"/>
  <c r="K436" i="7"/>
  <c r="K448" i="7"/>
  <c r="K460" i="7"/>
  <c r="K472" i="7"/>
  <c r="K484" i="7"/>
  <c r="K496" i="7"/>
  <c r="K508" i="7"/>
  <c r="K520" i="7"/>
  <c r="K532" i="7"/>
  <c r="K544" i="7"/>
  <c r="K556" i="7"/>
  <c r="C72" i="7"/>
  <c r="C189" i="7"/>
  <c r="C261" i="7"/>
  <c r="C333" i="7"/>
  <c r="C405" i="7"/>
  <c r="C477" i="7"/>
  <c r="C549" i="7"/>
  <c r="C621" i="7"/>
  <c r="C693" i="7"/>
  <c r="C765" i="7"/>
  <c r="C837" i="7"/>
  <c r="C909" i="7"/>
  <c r="C957" i="7"/>
  <c r="D67" i="7"/>
  <c r="D115" i="7"/>
  <c r="D163" i="7"/>
  <c r="D211" i="7"/>
  <c r="D259" i="7"/>
  <c r="D305" i="7"/>
  <c r="D332" i="7"/>
  <c r="D360" i="7"/>
  <c r="D380" i="7"/>
  <c r="D395" i="7"/>
  <c r="D409" i="7"/>
  <c r="D421" i="7"/>
  <c r="D433" i="7"/>
  <c r="D445" i="7"/>
  <c r="D457" i="7"/>
  <c r="D469" i="7"/>
  <c r="D481" i="7"/>
  <c r="D493" i="7"/>
  <c r="D505" i="7"/>
  <c r="D517" i="7"/>
  <c r="D529" i="7"/>
  <c r="D541" i="7"/>
  <c r="D553" i="7"/>
  <c r="D565" i="7"/>
  <c r="D577" i="7"/>
  <c r="D589" i="7"/>
  <c r="D601" i="7"/>
  <c r="D613" i="7"/>
  <c r="D625" i="7"/>
  <c r="D637" i="7"/>
  <c r="D649" i="7"/>
  <c r="D661" i="7"/>
  <c r="D673" i="7"/>
  <c r="D685" i="7"/>
  <c r="D697" i="7"/>
  <c r="D709" i="7"/>
  <c r="D721" i="7"/>
  <c r="D733" i="7"/>
  <c r="D745" i="7"/>
  <c r="D757" i="7"/>
  <c r="D769" i="7"/>
  <c r="D781" i="7"/>
  <c r="D793" i="7"/>
  <c r="D805" i="7"/>
  <c r="D817" i="7"/>
  <c r="D829" i="7"/>
  <c r="D841" i="7"/>
  <c r="D853" i="7"/>
  <c r="D865" i="7"/>
  <c r="D877" i="7"/>
  <c r="D889" i="7"/>
  <c r="D901" i="7"/>
  <c r="D913" i="7"/>
  <c r="D925" i="7"/>
  <c r="D937" i="7"/>
  <c r="D949" i="7"/>
  <c r="D961" i="7"/>
  <c r="D973" i="7"/>
  <c r="D985" i="7"/>
  <c r="C119" i="7"/>
  <c r="C200" i="7"/>
  <c r="C272" i="7"/>
  <c r="C344" i="7"/>
  <c r="C416" i="7"/>
  <c r="C488" i="7"/>
  <c r="C560" i="7"/>
  <c r="C632" i="7"/>
  <c r="C704" i="7"/>
  <c r="C776" i="7"/>
  <c r="C848" i="7"/>
  <c r="C910" i="7"/>
  <c r="C958" i="7"/>
  <c r="D68" i="7"/>
  <c r="D116" i="7"/>
  <c r="D164" i="7"/>
  <c r="D212" i="7"/>
  <c r="D260" i="7"/>
  <c r="D306" i="7"/>
  <c r="D337" i="7"/>
  <c r="D361" i="7"/>
  <c r="D382" i="7"/>
  <c r="D396" i="7"/>
  <c r="D410" i="7"/>
  <c r="D422" i="7"/>
  <c r="D434" i="7"/>
  <c r="D446" i="7"/>
  <c r="D458" i="7"/>
  <c r="D470" i="7"/>
  <c r="D482" i="7"/>
  <c r="D494" i="7"/>
  <c r="D506" i="7"/>
  <c r="D518" i="7"/>
  <c r="D530" i="7"/>
  <c r="D542" i="7"/>
  <c r="D554" i="7"/>
  <c r="D566" i="7"/>
  <c r="D578" i="7"/>
  <c r="D590" i="7"/>
  <c r="D602" i="7"/>
  <c r="D614" i="7"/>
  <c r="D626" i="7"/>
  <c r="D638" i="7"/>
  <c r="D650" i="7"/>
  <c r="D662" i="7"/>
  <c r="D674" i="7"/>
  <c r="D686" i="7"/>
  <c r="D698" i="7"/>
  <c r="D710" i="7"/>
  <c r="D722" i="7"/>
  <c r="D734" i="7"/>
  <c r="D746" i="7"/>
  <c r="D758" i="7"/>
  <c r="D770" i="7"/>
  <c r="D782" i="7"/>
  <c r="D794" i="7"/>
  <c r="D806" i="7"/>
  <c r="D818" i="7"/>
  <c r="D830" i="7"/>
  <c r="D842" i="7"/>
  <c r="D854" i="7"/>
  <c r="D866" i="7"/>
  <c r="D878" i="7"/>
  <c r="D890" i="7"/>
  <c r="D902" i="7"/>
  <c r="D914" i="7"/>
  <c r="D926" i="7"/>
  <c r="D938" i="7"/>
  <c r="D950" i="7"/>
  <c r="D962" i="7"/>
  <c r="D974" i="7"/>
  <c r="D986" i="7"/>
  <c r="K78" i="7"/>
  <c r="K90" i="7"/>
  <c r="K102" i="7"/>
  <c r="K114" i="7"/>
  <c r="K126" i="7"/>
  <c r="K138" i="7"/>
  <c r="K150" i="7"/>
  <c r="K162" i="7"/>
  <c r="K174" i="7"/>
  <c r="K186" i="7"/>
  <c r="K198" i="7"/>
  <c r="K210" i="7"/>
  <c r="K222" i="7"/>
  <c r="K234" i="7"/>
  <c r="K246" i="7"/>
  <c r="K258" i="7"/>
  <c r="K270" i="7"/>
  <c r="K282" i="7"/>
  <c r="K294" i="7"/>
  <c r="K306" i="7"/>
  <c r="K318" i="7"/>
  <c r="K330" i="7"/>
  <c r="K342" i="7"/>
  <c r="K354" i="7"/>
  <c r="K366" i="7"/>
  <c r="K378" i="7"/>
  <c r="K390" i="7"/>
  <c r="K402" i="7"/>
  <c r="K414" i="7"/>
  <c r="K426" i="7"/>
  <c r="K438" i="7"/>
  <c r="K450" i="7"/>
  <c r="K462" i="7"/>
  <c r="K474" i="7"/>
  <c r="K486" i="7"/>
  <c r="K498" i="7"/>
  <c r="K510" i="7"/>
  <c r="K522" i="7"/>
  <c r="K534" i="7"/>
  <c r="K546" i="7"/>
  <c r="K558" i="7"/>
  <c r="K570" i="7"/>
  <c r="K582" i="7"/>
  <c r="K594" i="7"/>
  <c r="K606" i="7"/>
  <c r="K618" i="7"/>
  <c r="K630" i="7"/>
  <c r="C120" i="7"/>
  <c r="C201" i="7"/>
  <c r="C273" i="7"/>
  <c r="C345" i="7"/>
  <c r="C417" i="7"/>
  <c r="C489" i="7"/>
  <c r="C561" i="7"/>
  <c r="C633" i="7"/>
  <c r="C705" i="7"/>
  <c r="C777" i="7"/>
  <c r="C849" i="7"/>
  <c r="C920" i="7"/>
  <c r="C968" i="7"/>
  <c r="D78" i="7"/>
  <c r="D126" i="7"/>
  <c r="D174" i="7"/>
  <c r="D222" i="7"/>
  <c r="D270" i="7"/>
  <c r="D307" i="7"/>
  <c r="D341" i="7"/>
  <c r="D365" i="7"/>
  <c r="D383" i="7"/>
  <c r="D397" i="7"/>
  <c r="D411" i="7"/>
  <c r="D423" i="7"/>
  <c r="D435" i="7"/>
  <c r="D447" i="7"/>
  <c r="D459" i="7"/>
  <c r="D471" i="7"/>
  <c r="D483" i="7"/>
  <c r="D495" i="7"/>
  <c r="D507" i="7"/>
  <c r="D519" i="7"/>
  <c r="D531" i="7"/>
  <c r="D543" i="7"/>
  <c r="D555" i="7"/>
  <c r="D567" i="7"/>
  <c r="D579" i="7"/>
  <c r="D591" i="7"/>
  <c r="D603" i="7"/>
  <c r="D615" i="7"/>
  <c r="D627" i="7"/>
  <c r="D639" i="7"/>
  <c r="D651" i="7"/>
  <c r="D663" i="7"/>
  <c r="D675" i="7"/>
  <c r="D687" i="7"/>
  <c r="D699" i="7"/>
  <c r="D711" i="7"/>
  <c r="D723" i="7"/>
  <c r="D735" i="7"/>
  <c r="D747" i="7"/>
  <c r="D759" i="7"/>
  <c r="D771" i="7"/>
  <c r="D783" i="7"/>
  <c r="D795" i="7"/>
  <c r="D807" i="7"/>
  <c r="D819" i="7"/>
  <c r="D831" i="7"/>
  <c r="D843" i="7"/>
  <c r="D855" i="7"/>
  <c r="D867" i="7"/>
  <c r="D879" i="7"/>
  <c r="D891" i="7"/>
  <c r="D903" i="7"/>
  <c r="D915" i="7"/>
  <c r="D927" i="7"/>
  <c r="D939" i="7"/>
  <c r="D951" i="7"/>
  <c r="D963" i="7"/>
  <c r="D975" i="7"/>
  <c r="D987" i="7"/>
  <c r="K67" i="7"/>
  <c r="K79" i="7"/>
  <c r="K91" i="7"/>
  <c r="K103" i="7"/>
  <c r="K115" i="7"/>
  <c r="K127" i="7"/>
  <c r="K139" i="7"/>
  <c r="K151" i="7"/>
  <c r="K163" i="7"/>
  <c r="K175" i="7"/>
  <c r="K187" i="7"/>
  <c r="K199" i="7"/>
  <c r="K211" i="7"/>
  <c r="K223" i="7"/>
  <c r="K235" i="7"/>
  <c r="K247" i="7"/>
  <c r="K259" i="7"/>
  <c r="K271" i="7"/>
  <c r="K283" i="7"/>
  <c r="K295" i="7"/>
  <c r="K307" i="7"/>
  <c r="K319" i="7"/>
  <c r="K331" i="7"/>
  <c r="K343" i="7"/>
  <c r="K355" i="7"/>
  <c r="K367" i="7"/>
  <c r="K379" i="7"/>
  <c r="K391" i="7"/>
  <c r="K403" i="7"/>
  <c r="K415" i="7"/>
  <c r="K427" i="7"/>
  <c r="K439" i="7"/>
  <c r="K451" i="7"/>
  <c r="K463" i="7"/>
  <c r="K475" i="7"/>
  <c r="K487" i="7"/>
  <c r="K499" i="7"/>
  <c r="K511" i="7"/>
  <c r="K523" i="7"/>
  <c r="K535" i="7"/>
  <c r="K547" i="7"/>
  <c r="K559" i="7"/>
  <c r="K571" i="7"/>
  <c r="K583" i="7"/>
  <c r="K595" i="7"/>
  <c r="C140" i="7"/>
  <c r="C212" i="7"/>
  <c r="C284" i="7"/>
  <c r="C356" i="7"/>
  <c r="C428" i="7"/>
  <c r="C500" i="7"/>
  <c r="C572" i="7"/>
  <c r="C644" i="7"/>
  <c r="C716" i="7"/>
  <c r="C788" i="7"/>
  <c r="C860" i="7"/>
  <c r="C921" i="7"/>
  <c r="C969" i="7"/>
  <c r="D79" i="7"/>
  <c r="D127" i="7"/>
  <c r="D175" i="7"/>
  <c r="D223" i="7"/>
  <c r="D271" i="7"/>
  <c r="D308" i="7"/>
  <c r="D342" i="7"/>
  <c r="D366" i="7"/>
  <c r="D384" i="7"/>
  <c r="D399" i="7"/>
  <c r="D412" i="7"/>
  <c r="D424" i="7"/>
  <c r="D436" i="7"/>
  <c r="D448" i="7"/>
  <c r="D460" i="7"/>
  <c r="D472" i="7"/>
  <c r="D484" i="7"/>
  <c r="D496" i="7"/>
  <c r="D508" i="7"/>
  <c r="D520" i="7"/>
  <c r="D532" i="7"/>
  <c r="D544" i="7"/>
  <c r="D556" i="7"/>
  <c r="D568" i="7"/>
  <c r="D580" i="7"/>
  <c r="D592" i="7"/>
  <c r="D604" i="7"/>
  <c r="D616" i="7"/>
  <c r="D628" i="7"/>
  <c r="D640" i="7"/>
  <c r="D652" i="7"/>
  <c r="D664" i="7"/>
  <c r="D676" i="7"/>
  <c r="D688" i="7"/>
  <c r="D700" i="7"/>
  <c r="D712" i="7"/>
  <c r="D724" i="7"/>
  <c r="D736" i="7"/>
  <c r="D748" i="7"/>
  <c r="D760" i="7"/>
  <c r="D772" i="7"/>
  <c r="D784" i="7"/>
  <c r="D796" i="7"/>
  <c r="D808" i="7"/>
  <c r="D820" i="7"/>
  <c r="D832" i="7"/>
  <c r="D844" i="7"/>
  <c r="D856" i="7"/>
  <c r="D868" i="7"/>
  <c r="D880" i="7"/>
  <c r="D892" i="7"/>
  <c r="D904" i="7"/>
  <c r="D916" i="7"/>
  <c r="D928" i="7"/>
  <c r="D940" i="7"/>
  <c r="D952" i="7"/>
  <c r="D964" i="7"/>
  <c r="D976" i="7"/>
  <c r="D988" i="7"/>
  <c r="K68" i="7"/>
  <c r="K80" i="7"/>
  <c r="K92" i="7"/>
  <c r="K104" i="7"/>
  <c r="K116" i="7"/>
  <c r="K128" i="7"/>
  <c r="K140" i="7"/>
  <c r="K152" i="7"/>
  <c r="K164" i="7"/>
  <c r="K176" i="7"/>
  <c r="K188" i="7"/>
  <c r="K200" i="7"/>
  <c r="K212" i="7"/>
  <c r="K224" i="7"/>
  <c r="K236" i="7"/>
  <c r="K248" i="7"/>
  <c r="K260" i="7"/>
  <c r="K272" i="7"/>
  <c r="K284" i="7"/>
  <c r="K296" i="7"/>
  <c r="K308" i="7"/>
  <c r="K320" i="7"/>
  <c r="K332" i="7"/>
  <c r="K344" i="7"/>
  <c r="K356" i="7"/>
  <c r="K368" i="7"/>
  <c r="K380" i="7"/>
  <c r="K392" i="7"/>
  <c r="K404" i="7"/>
  <c r="K416" i="7"/>
  <c r="K428" i="7"/>
  <c r="K440" i="7"/>
  <c r="K452" i="7"/>
  <c r="K464" i="7"/>
  <c r="K476" i="7"/>
  <c r="K488" i="7"/>
  <c r="K500" i="7"/>
  <c r="K512" i="7"/>
  <c r="K524" i="7"/>
  <c r="K536" i="7"/>
  <c r="K548" i="7"/>
  <c r="K560" i="7"/>
  <c r="K572" i="7"/>
  <c r="K584" i="7"/>
  <c r="K596" i="7"/>
  <c r="K608" i="7"/>
  <c r="K620" i="7"/>
  <c r="K632" i="7"/>
  <c r="K644" i="7"/>
  <c r="K656" i="7"/>
  <c r="K668" i="7"/>
  <c r="K680" i="7"/>
  <c r="K692" i="7"/>
  <c r="K704" i="7"/>
  <c r="K716" i="7"/>
  <c r="K728" i="7"/>
  <c r="C141" i="7"/>
  <c r="C213" i="7"/>
  <c r="C285" i="7"/>
  <c r="C357" i="7"/>
  <c r="C429" i="7"/>
  <c r="C501" i="7"/>
  <c r="C573" i="7"/>
  <c r="C645" i="7"/>
  <c r="C717" i="7"/>
  <c r="C789" i="7"/>
  <c r="C861" i="7"/>
  <c r="C922" i="7"/>
  <c r="C970" i="7"/>
  <c r="D80" i="7"/>
  <c r="D128" i="7"/>
  <c r="D176" i="7"/>
  <c r="D224" i="7"/>
  <c r="D272" i="7"/>
  <c r="D317" i="7"/>
  <c r="D343" i="7"/>
  <c r="D367" i="7"/>
  <c r="D385" i="7"/>
  <c r="D400" i="7"/>
  <c r="D413" i="7"/>
  <c r="D425" i="7"/>
  <c r="D437" i="7"/>
  <c r="D449" i="7"/>
  <c r="D461" i="7"/>
  <c r="D473" i="7"/>
  <c r="D485" i="7"/>
  <c r="D497" i="7"/>
  <c r="D509" i="7"/>
  <c r="D521" i="7"/>
  <c r="D533" i="7"/>
  <c r="D545" i="7"/>
  <c r="D557" i="7"/>
  <c r="D569" i="7"/>
  <c r="D581" i="7"/>
  <c r="D593" i="7"/>
  <c r="D605" i="7"/>
  <c r="D617" i="7"/>
  <c r="D629" i="7"/>
  <c r="D641" i="7"/>
  <c r="D653" i="7"/>
  <c r="D665" i="7"/>
  <c r="D677" i="7"/>
  <c r="D689" i="7"/>
  <c r="D701" i="7"/>
  <c r="D713" i="7"/>
  <c r="D725" i="7"/>
  <c r="D737" i="7"/>
  <c r="D749" i="7"/>
  <c r="D761" i="7"/>
  <c r="D773" i="7"/>
  <c r="D785" i="7"/>
  <c r="D797" i="7"/>
  <c r="D809" i="7"/>
  <c r="D821" i="7"/>
  <c r="D833" i="7"/>
  <c r="D845" i="7"/>
  <c r="D857" i="7"/>
  <c r="D869" i="7"/>
  <c r="D881" i="7"/>
  <c r="D893" i="7"/>
  <c r="D905" i="7"/>
  <c r="D917" i="7"/>
  <c r="D929" i="7"/>
  <c r="D941" i="7"/>
  <c r="D953" i="7"/>
  <c r="D965" i="7"/>
  <c r="D977" i="7"/>
  <c r="D989" i="7"/>
  <c r="K69" i="7"/>
  <c r="K81" i="7"/>
  <c r="K93" i="7"/>
  <c r="K105" i="7"/>
  <c r="K117" i="7"/>
  <c r="K129" i="7"/>
  <c r="K141" i="7"/>
  <c r="K153" i="7"/>
  <c r="K165" i="7"/>
  <c r="K177" i="7"/>
  <c r="K189" i="7"/>
  <c r="K201" i="7"/>
  <c r="K213" i="7"/>
  <c r="K225" i="7"/>
  <c r="K237" i="7"/>
  <c r="K249" i="7"/>
  <c r="K261" i="7"/>
  <c r="K273" i="7"/>
  <c r="K285" i="7"/>
  <c r="K297" i="7"/>
  <c r="K309" i="7"/>
  <c r="K321" i="7"/>
  <c r="K333" i="7"/>
  <c r="K345" i="7"/>
  <c r="K357" i="7"/>
  <c r="K369" i="7"/>
  <c r="K381" i="7"/>
  <c r="K393" i="7"/>
  <c r="K405" i="7"/>
  <c r="K417" i="7"/>
  <c r="K429" i="7"/>
  <c r="K441" i="7"/>
  <c r="K453" i="7"/>
  <c r="K465" i="7"/>
  <c r="K477" i="7"/>
  <c r="K489" i="7"/>
  <c r="K501" i="7"/>
  <c r="K513" i="7"/>
  <c r="K525" i="7"/>
  <c r="K537" i="7"/>
  <c r="K549" i="7"/>
  <c r="K561" i="7"/>
  <c r="C152" i="7"/>
  <c r="C224" i="7"/>
  <c r="C296" i="7"/>
  <c r="C368" i="7"/>
  <c r="C440" i="7"/>
  <c r="C512" i="7"/>
  <c r="C584" i="7"/>
  <c r="C656" i="7"/>
  <c r="C728" i="7"/>
  <c r="C800" i="7"/>
  <c r="C872" i="7"/>
  <c r="C932" i="7"/>
  <c r="C980" i="7"/>
  <c r="D90" i="7"/>
  <c r="D138" i="7"/>
  <c r="D186" i="7"/>
  <c r="D234" i="7"/>
  <c r="D282" i="7"/>
  <c r="D318" i="7"/>
  <c r="D344" i="7"/>
  <c r="D368" i="7"/>
  <c r="D387" i="7"/>
  <c r="D401" i="7"/>
  <c r="D414" i="7"/>
  <c r="D426" i="7"/>
  <c r="D438" i="7"/>
  <c r="D450" i="7"/>
  <c r="D462" i="7"/>
  <c r="D474" i="7"/>
  <c r="D486" i="7"/>
  <c r="D498" i="7"/>
  <c r="D510" i="7"/>
  <c r="D522" i="7"/>
  <c r="D534" i="7"/>
  <c r="D546" i="7"/>
  <c r="D558" i="7"/>
  <c r="D570" i="7"/>
  <c r="D582" i="7"/>
  <c r="D594" i="7"/>
  <c r="D606" i="7"/>
  <c r="D618" i="7"/>
  <c r="D630" i="7"/>
  <c r="D642" i="7"/>
  <c r="D654" i="7"/>
  <c r="D666" i="7"/>
  <c r="D678" i="7"/>
  <c r="D690" i="7"/>
  <c r="D702" i="7"/>
  <c r="D714" i="7"/>
  <c r="D726" i="7"/>
  <c r="D738" i="7"/>
  <c r="D750" i="7"/>
  <c r="D762" i="7"/>
  <c r="D774" i="7"/>
  <c r="D786" i="7"/>
  <c r="D798" i="7"/>
  <c r="D810" i="7"/>
  <c r="D822" i="7"/>
  <c r="D834" i="7"/>
  <c r="D846" i="7"/>
  <c r="D858" i="7"/>
  <c r="D870" i="7"/>
  <c r="D882" i="7"/>
  <c r="D894" i="7"/>
  <c r="D906" i="7"/>
  <c r="D918" i="7"/>
  <c r="D930" i="7"/>
  <c r="D942" i="7"/>
  <c r="D954" i="7"/>
  <c r="D966" i="7"/>
  <c r="D978" i="7"/>
  <c r="K70" i="7"/>
  <c r="K82" i="7"/>
  <c r="K94" i="7"/>
  <c r="K106" i="7"/>
  <c r="K118" i="7"/>
  <c r="K130" i="7"/>
  <c r="K142" i="7"/>
  <c r="K154" i="7"/>
  <c r="K166" i="7"/>
  <c r="K178" i="7"/>
  <c r="K190" i="7"/>
  <c r="K202" i="7"/>
  <c r="K214" i="7"/>
  <c r="K226" i="7"/>
  <c r="K238" i="7"/>
  <c r="K250" i="7"/>
  <c r="K262" i="7"/>
  <c r="K274" i="7"/>
  <c r="K286" i="7"/>
  <c r="K298" i="7"/>
  <c r="K310" i="7"/>
  <c r="K322" i="7"/>
  <c r="K334" i="7"/>
  <c r="K346" i="7"/>
  <c r="K358" i="7"/>
  <c r="K370" i="7"/>
  <c r="K382" i="7"/>
  <c r="K394" i="7"/>
  <c r="K406" i="7"/>
  <c r="K418" i="7"/>
  <c r="K430" i="7"/>
  <c r="K442" i="7"/>
  <c r="K454" i="7"/>
  <c r="K466" i="7"/>
  <c r="K478" i="7"/>
  <c r="K490" i="7"/>
  <c r="K502" i="7"/>
  <c r="K514" i="7"/>
  <c r="K526" i="7"/>
  <c r="K538" i="7"/>
  <c r="K550" i="7"/>
  <c r="K562" i="7"/>
  <c r="K574" i="7"/>
  <c r="K586" i="7"/>
  <c r="K598" i="7"/>
  <c r="K610" i="7"/>
  <c r="K622" i="7"/>
  <c r="K634" i="7"/>
  <c r="K646" i="7"/>
  <c r="C165" i="7"/>
  <c r="C237" i="7"/>
  <c r="C309" i="7"/>
  <c r="C381" i="7"/>
  <c r="C453" i="7"/>
  <c r="C525" i="7"/>
  <c r="C597" i="7"/>
  <c r="C669" i="7"/>
  <c r="C741" i="7"/>
  <c r="C813" i="7"/>
  <c r="C885" i="7"/>
  <c r="C944" i="7"/>
  <c r="D102" i="7"/>
  <c r="D150" i="7"/>
  <c r="D198" i="7"/>
  <c r="D246" i="7"/>
  <c r="D293" i="7"/>
  <c r="D325" i="7"/>
  <c r="D354" i="7"/>
  <c r="D373" i="7"/>
  <c r="D390" i="7"/>
  <c r="D404" i="7"/>
  <c r="D417" i="7"/>
  <c r="D429" i="7"/>
  <c r="D441" i="7"/>
  <c r="D453" i="7"/>
  <c r="D465" i="7"/>
  <c r="D477" i="7"/>
  <c r="D489" i="7"/>
  <c r="D501" i="7"/>
  <c r="D513" i="7"/>
  <c r="D525" i="7"/>
  <c r="D537" i="7"/>
  <c r="D549" i="7"/>
  <c r="D561" i="7"/>
  <c r="D573" i="7"/>
  <c r="D585" i="7"/>
  <c r="D597" i="7"/>
  <c r="D609" i="7"/>
  <c r="D621" i="7"/>
  <c r="D633" i="7"/>
  <c r="D645" i="7"/>
  <c r="D657" i="7"/>
  <c r="D669" i="7"/>
  <c r="D681" i="7"/>
  <c r="D693" i="7"/>
  <c r="D705" i="7"/>
  <c r="D717" i="7"/>
  <c r="D729" i="7"/>
  <c r="D741" i="7"/>
  <c r="D753" i="7"/>
  <c r="D765" i="7"/>
  <c r="D777" i="7"/>
  <c r="D789" i="7"/>
  <c r="D801" i="7"/>
  <c r="D813" i="7"/>
  <c r="D825" i="7"/>
  <c r="D837" i="7"/>
  <c r="D849" i="7"/>
  <c r="D861" i="7"/>
  <c r="D873" i="7"/>
  <c r="D885" i="7"/>
  <c r="D897" i="7"/>
  <c r="D909" i="7"/>
  <c r="D921" i="7"/>
  <c r="D933" i="7"/>
  <c r="D945" i="7"/>
  <c r="D957" i="7"/>
  <c r="D969" i="7"/>
  <c r="D981" i="7"/>
  <c r="K73" i="7"/>
  <c r="K85" i="7"/>
  <c r="K97" i="7"/>
  <c r="K109" i="7"/>
  <c r="K121" i="7"/>
  <c r="K133" i="7"/>
  <c r="K145" i="7"/>
  <c r="K157" i="7"/>
  <c r="K169" i="7"/>
  <c r="K181" i="7"/>
  <c r="K193" i="7"/>
  <c r="K205" i="7"/>
  <c r="K217" i="7"/>
  <c r="K229" i="7"/>
  <c r="K241" i="7"/>
  <c r="K253" i="7"/>
  <c r="K265" i="7"/>
  <c r="K277" i="7"/>
  <c r="K289" i="7"/>
  <c r="K301" i="7"/>
  <c r="K313" i="7"/>
  <c r="K325" i="7"/>
  <c r="K337" i="7"/>
  <c r="K349" i="7"/>
  <c r="K361" i="7"/>
  <c r="K373" i="7"/>
  <c r="K385" i="7"/>
  <c r="K397" i="7"/>
  <c r="K409" i="7"/>
  <c r="K421" i="7"/>
  <c r="K433" i="7"/>
  <c r="K445" i="7"/>
  <c r="K457" i="7"/>
  <c r="K469" i="7"/>
  <c r="K481" i="7"/>
  <c r="K493" i="7"/>
  <c r="K505" i="7"/>
  <c r="K517" i="7"/>
  <c r="K529" i="7"/>
  <c r="K541" i="7"/>
  <c r="K553" i="7"/>
  <c r="K565" i="7"/>
  <c r="K577" i="7"/>
  <c r="K589" i="7"/>
  <c r="K601" i="7"/>
  <c r="K613" i="7"/>
  <c r="K625" i="7"/>
  <c r="K637" i="7"/>
  <c r="K649" i="7"/>
  <c r="K661" i="7"/>
  <c r="K673" i="7"/>
  <c r="K685" i="7"/>
  <c r="K697" i="7"/>
  <c r="K709" i="7"/>
  <c r="K721" i="7"/>
  <c r="K733" i="7"/>
  <c r="K745" i="7"/>
  <c r="K757" i="7"/>
  <c r="K769" i="7"/>
  <c r="K781" i="7"/>
  <c r="K793" i="7"/>
  <c r="K805" i="7"/>
  <c r="K817" i="7"/>
  <c r="K829" i="7"/>
  <c r="K841" i="7"/>
  <c r="K853" i="7"/>
  <c r="K865" i="7"/>
  <c r="K877" i="7"/>
  <c r="K889" i="7"/>
  <c r="K901" i="7"/>
  <c r="K913" i="7"/>
  <c r="K925" i="7"/>
  <c r="K937" i="7"/>
  <c r="K949" i="7"/>
  <c r="K961" i="7"/>
  <c r="K973" i="7"/>
  <c r="K985" i="7"/>
  <c r="J70" i="7"/>
  <c r="J82" i="7"/>
  <c r="J94" i="7"/>
  <c r="J106" i="7"/>
  <c r="J118" i="7"/>
  <c r="J130" i="7"/>
  <c r="J142" i="7"/>
  <c r="J154" i="7"/>
  <c r="J166" i="7"/>
  <c r="J178" i="7"/>
  <c r="J190" i="7"/>
  <c r="J202" i="7"/>
  <c r="J214" i="7"/>
  <c r="J226" i="7"/>
  <c r="J238" i="7"/>
  <c r="J250" i="7"/>
  <c r="J262" i="7"/>
  <c r="C369" i="7"/>
  <c r="C801" i="7"/>
  <c r="D187" i="7"/>
  <c r="D388" i="7"/>
  <c r="D463" i="7"/>
  <c r="D535" i="7"/>
  <c r="D607" i="7"/>
  <c r="D679" i="7"/>
  <c r="D751" i="7"/>
  <c r="D823" i="7"/>
  <c r="D895" i="7"/>
  <c r="D967" i="7"/>
  <c r="K108" i="7"/>
  <c r="K156" i="7"/>
  <c r="K204" i="7"/>
  <c r="K252" i="7"/>
  <c r="K300" i="7"/>
  <c r="K348" i="7"/>
  <c r="K396" i="7"/>
  <c r="K444" i="7"/>
  <c r="K492" i="7"/>
  <c r="K540" i="7"/>
  <c r="K580" i="7"/>
  <c r="K607" i="7"/>
  <c r="K631" i="7"/>
  <c r="K650" i="7"/>
  <c r="K666" i="7"/>
  <c r="K682" i="7"/>
  <c r="K698" i="7"/>
  <c r="K714" i="7"/>
  <c r="K730" i="7"/>
  <c r="K743" i="7"/>
  <c r="K756" i="7"/>
  <c r="K770" i="7"/>
  <c r="K783" i="7"/>
  <c r="K796" i="7"/>
  <c r="K809" i="7"/>
  <c r="K822" i="7"/>
  <c r="K835" i="7"/>
  <c r="K848" i="7"/>
  <c r="K861" i="7"/>
  <c r="K874" i="7"/>
  <c r="K887" i="7"/>
  <c r="K900" i="7"/>
  <c r="K914" i="7"/>
  <c r="K927" i="7"/>
  <c r="K940" i="7"/>
  <c r="K953" i="7"/>
  <c r="K966" i="7"/>
  <c r="K979" i="7"/>
  <c r="J79" i="7"/>
  <c r="J92" i="7"/>
  <c r="J105" i="7"/>
  <c r="J119" i="7"/>
  <c r="J132" i="7"/>
  <c r="J145" i="7"/>
  <c r="J158" i="7"/>
  <c r="J171" i="7"/>
  <c r="J184" i="7"/>
  <c r="J197" i="7"/>
  <c r="J210" i="7"/>
  <c r="J223" i="7"/>
  <c r="J236" i="7"/>
  <c r="J249" i="7"/>
  <c r="J263" i="7"/>
  <c r="J275" i="7"/>
  <c r="J287" i="7"/>
  <c r="J299" i="7"/>
  <c r="J311" i="7"/>
  <c r="J323" i="7"/>
  <c r="J335" i="7"/>
  <c r="J347" i="7"/>
  <c r="J359" i="7"/>
  <c r="J371" i="7"/>
  <c r="J383" i="7"/>
  <c r="J395" i="7"/>
  <c r="J407" i="7"/>
  <c r="J419" i="7"/>
  <c r="J431" i="7"/>
  <c r="J443" i="7"/>
  <c r="J455" i="7"/>
  <c r="J467" i="7"/>
  <c r="J479" i="7"/>
  <c r="J491" i="7"/>
  <c r="J503" i="7"/>
  <c r="J515" i="7"/>
  <c r="J527" i="7"/>
  <c r="J539" i="7"/>
  <c r="J551" i="7"/>
  <c r="J563" i="7"/>
  <c r="J575" i="7"/>
  <c r="J587" i="7"/>
  <c r="J599" i="7"/>
  <c r="J611" i="7"/>
  <c r="J623" i="7"/>
  <c r="J635" i="7"/>
  <c r="J647" i="7"/>
  <c r="C380" i="7"/>
  <c r="C812" i="7"/>
  <c r="D188" i="7"/>
  <c r="D389" i="7"/>
  <c r="D464" i="7"/>
  <c r="D536" i="7"/>
  <c r="D608" i="7"/>
  <c r="D680" i="7"/>
  <c r="D752" i="7"/>
  <c r="D824" i="7"/>
  <c r="D896" i="7"/>
  <c r="D968" i="7"/>
  <c r="K113" i="7"/>
  <c r="K161" i="7"/>
  <c r="K209" i="7"/>
  <c r="K257" i="7"/>
  <c r="K305" i="7"/>
  <c r="K353" i="7"/>
  <c r="K401" i="7"/>
  <c r="K449" i="7"/>
  <c r="K497" i="7"/>
  <c r="K545" i="7"/>
  <c r="K581" i="7"/>
  <c r="K609" i="7"/>
  <c r="K633" i="7"/>
  <c r="K652" i="7"/>
  <c r="K667" i="7"/>
  <c r="K683" i="7"/>
  <c r="K700" i="7"/>
  <c r="K715" i="7"/>
  <c r="K731" i="7"/>
  <c r="K744" i="7"/>
  <c r="K758" i="7"/>
  <c r="K771" i="7"/>
  <c r="K784" i="7"/>
  <c r="K797" i="7"/>
  <c r="K810" i="7"/>
  <c r="K823" i="7"/>
  <c r="K836" i="7"/>
  <c r="K849" i="7"/>
  <c r="K862" i="7"/>
  <c r="K875" i="7"/>
  <c r="K888" i="7"/>
  <c r="K902" i="7"/>
  <c r="K915" i="7"/>
  <c r="K928" i="7"/>
  <c r="K941" i="7"/>
  <c r="K954" i="7"/>
  <c r="K967" i="7"/>
  <c r="K980" i="7"/>
  <c r="J67" i="7"/>
  <c r="J80" i="7"/>
  <c r="J93" i="7"/>
  <c r="J107" i="7"/>
  <c r="J120" i="7"/>
  <c r="J133" i="7"/>
  <c r="J146" i="7"/>
  <c r="J159" i="7"/>
  <c r="J172" i="7"/>
  <c r="J185" i="7"/>
  <c r="J198" i="7"/>
  <c r="J211" i="7"/>
  <c r="J224" i="7"/>
  <c r="J237" i="7"/>
  <c r="J251" i="7"/>
  <c r="J264" i="7"/>
  <c r="J276" i="7"/>
  <c r="J288" i="7"/>
  <c r="J300" i="7"/>
  <c r="J312" i="7"/>
  <c r="J324" i="7"/>
  <c r="J336" i="7"/>
  <c r="J348" i="7"/>
  <c r="J360" i="7"/>
  <c r="J372" i="7"/>
  <c r="J384" i="7"/>
  <c r="J396" i="7"/>
  <c r="J408" i="7"/>
  <c r="J420" i="7"/>
  <c r="J432" i="7"/>
  <c r="J444" i="7"/>
  <c r="J456" i="7"/>
  <c r="J468" i="7"/>
  <c r="J480" i="7"/>
  <c r="J492" i="7"/>
  <c r="J504" i="7"/>
  <c r="J516" i="7"/>
  <c r="J528" i="7"/>
  <c r="J540" i="7"/>
  <c r="J552" i="7"/>
  <c r="J564" i="7"/>
  <c r="J576" i="7"/>
  <c r="J588" i="7"/>
  <c r="J600" i="7"/>
  <c r="J612" i="7"/>
  <c r="J624" i="7"/>
  <c r="J636" i="7"/>
  <c r="C441" i="7"/>
  <c r="C873" i="7"/>
  <c r="D235" i="7"/>
  <c r="D402" i="7"/>
  <c r="D475" i="7"/>
  <c r="D547" i="7"/>
  <c r="D619" i="7"/>
  <c r="D691" i="7"/>
  <c r="D763" i="7"/>
  <c r="D835" i="7"/>
  <c r="D907" i="7"/>
  <c r="D979" i="7"/>
  <c r="K71" i="7"/>
  <c r="K119" i="7"/>
  <c r="K167" i="7"/>
  <c r="K215" i="7"/>
  <c r="K263" i="7"/>
  <c r="K311" i="7"/>
  <c r="K359" i="7"/>
  <c r="K407" i="7"/>
  <c r="K455" i="7"/>
  <c r="K503" i="7"/>
  <c r="K551" i="7"/>
  <c r="K585" i="7"/>
  <c r="K611" i="7"/>
  <c r="K635" i="7"/>
  <c r="K653" i="7"/>
  <c r="K669" i="7"/>
  <c r="K684" i="7"/>
  <c r="K701" i="7"/>
  <c r="K717" i="7"/>
  <c r="K732" i="7"/>
  <c r="K746" i="7"/>
  <c r="K759" i="7"/>
  <c r="K772" i="7"/>
  <c r="K785" i="7"/>
  <c r="K798" i="7"/>
  <c r="K811" i="7"/>
  <c r="K824" i="7"/>
  <c r="K837" i="7"/>
  <c r="K850" i="7"/>
  <c r="K863" i="7"/>
  <c r="K876" i="7"/>
  <c r="K890" i="7"/>
  <c r="K903" i="7"/>
  <c r="K916" i="7"/>
  <c r="K929" i="7"/>
  <c r="K942" i="7"/>
  <c r="K955" i="7"/>
  <c r="K968" i="7"/>
  <c r="K981" i="7"/>
  <c r="J68" i="7"/>
  <c r="J81" i="7"/>
  <c r="J95" i="7"/>
  <c r="J108" i="7"/>
  <c r="J121" i="7"/>
  <c r="J134" i="7"/>
  <c r="J147" i="7"/>
  <c r="J160" i="7"/>
  <c r="J173" i="7"/>
  <c r="J186" i="7"/>
  <c r="J199" i="7"/>
  <c r="J212" i="7"/>
  <c r="J225" i="7"/>
  <c r="J239" i="7"/>
  <c r="J252" i="7"/>
  <c r="J265" i="7"/>
  <c r="J277" i="7"/>
  <c r="J289" i="7"/>
  <c r="J301" i="7"/>
  <c r="J313" i="7"/>
  <c r="J325" i="7"/>
  <c r="J337" i="7"/>
  <c r="J349" i="7"/>
  <c r="J361" i="7"/>
  <c r="J373" i="7"/>
  <c r="J385" i="7"/>
  <c r="J397" i="7"/>
  <c r="J409" i="7"/>
  <c r="J421" i="7"/>
  <c r="J433" i="7"/>
  <c r="J445" i="7"/>
  <c r="J457" i="7"/>
  <c r="J469" i="7"/>
  <c r="J481" i="7"/>
  <c r="J493" i="7"/>
  <c r="J505" i="7"/>
  <c r="J517" i="7"/>
  <c r="J529" i="7"/>
  <c r="J541" i="7"/>
  <c r="J553" i="7"/>
  <c r="J565" i="7"/>
  <c r="C452" i="7"/>
  <c r="C884" i="7"/>
  <c r="D236" i="7"/>
  <c r="D403" i="7"/>
  <c r="D476" i="7"/>
  <c r="D548" i="7"/>
  <c r="D620" i="7"/>
  <c r="D692" i="7"/>
  <c r="D764" i="7"/>
  <c r="D836" i="7"/>
  <c r="D908" i="7"/>
  <c r="D980" i="7"/>
  <c r="K72" i="7"/>
  <c r="K120" i="7"/>
  <c r="K168" i="7"/>
  <c r="K216" i="7"/>
  <c r="K264" i="7"/>
  <c r="K312" i="7"/>
  <c r="K360" i="7"/>
  <c r="K408" i="7"/>
  <c r="K456" i="7"/>
  <c r="K504" i="7"/>
  <c r="K552" i="7"/>
  <c r="K587" i="7"/>
  <c r="K612" i="7"/>
  <c r="K636" i="7"/>
  <c r="K654" i="7"/>
  <c r="K670" i="7"/>
  <c r="K686" i="7"/>
  <c r="K702" i="7"/>
  <c r="K718" i="7"/>
  <c r="K734" i="7"/>
  <c r="K747" i="7"/>
  <c r="K760" i="7"/>
  <c r="K773" i="7"/>
  <c r="K786" i="7"/>
  <c r="K799" i="7"/>
  <c r="K812" i="7"/>
  <c r="K825" i="7"/>
  <c r="K838" i="7"/>
  <c r="K851" i="7"/>
  <c r="K864" i="7"/>
  <c r="K878" i="7"/>
  <c r="K891" i="7"/>
  <c r="K904" i="7"/>
  <c r="K917" i="7"/>
  <c r="K930" i="7"/>
  <c r="K943" i="7"/>
  <c r="K956" i="7"/>
  <c r="K969" i="7"/>
  <c r="K982" i="7"/>
  <c r="J69" i="7"/>
  <c r="J83" i="7"/>
  <c r="J96" i="7"/>
  <c r="J109" i="7"/>
  <c r="J122" i="7"/>
  <c r="J135" i="7"/>
  <c r="J148" i="7"/>
  <c r="J161" i="7"/>
  <c r="J174" i="7"/>
  <c r="J187" i="7"/>
  <c r="J200" i="7"/>
  <c r="J213" i="7"/>
  <c r="J227" i="7"/>
  <c r="J240" i="7"/>
  <c r="J253" i="7"/>
  <c r="J266" i="7"/>
  <c r="J278" i="7"/>
  <c r="J290" i="7"/>
  <c r="J302" i="7"/>
  <c r="J314" i="7"/>
  <c r="J326" i="7"/>
  <c r="J338" i="7"/>
  <c r="J350" i="7"/>
  <c r="J362" i="7"/>
  <c r="J374" i="7"/>
  <c r="J386" i="7"/>
  <c r="J398" i="7"/>
  <c r="J410" i="7"/>
  <c r="J422" i="7"/>
  <c r="J434" i="7"/>
  <c r="J446" i="7"/>
  <c r="J458" i="7"/>
  <c r="J470" i="7"/>
  <c r="J482" i="7"/>
  <c r="J494" i="7"/>
  <c r="J506" i="7"/>
  <c r="J518" i="7"/>
  <c r="J530" i="7"/>
  <c r="J542" i="7"/>
  <c r="J554" i="7"/>
  <c r="J566" i="7"/>
  <c r="C513" i="7"/>
  <c r="C933" i="7"/>
  <c r="D283" i="7"/>
  <c r="D415" i="7"/>
  <c r="D487" i="7"/>
  <c r="D559" i="7"/>
  <c r="D631" i="7"/>
  <c r="D703" i="7"/>
  <c r="D775" i="7"/>
  <c r="D847" i="7"/>
  <c r="D919" i="7"/>
  <c r="K77" i="7"/>
  <c r="K125" i="7"/>
  <c r="K173" i="7"/>
  <c r="K221" i="7"/>
  <c r="K269" i="7"/>
  <c r="K317" i="7"/>
  <c r="K365" i="7"/>
  <c r="K413" i="7"/>
  <c r="K461" i="7"/>
  <c r="K509" i="7"/>
  <c r="K557" i="7"/>
  <c r="K588" i="7"/>
  <c r="K616" i="7"/>
  <c r="K638" i="7"/>
  <c r="K655" i="7"/>
  <c r="K671" i="7"/>
  <c r="K688" i="7"/>
  <c r="K703" i="7"/>
  <c r="K719" i="7"/>
  <c r="K735" i="7"/>
  <c r="K748" i="7"/>
  <c r="K761" i="7"/>
  <c r="K774" i="7"/>
  <c r="K787" i="7"/>
  <c r="K800" i="7"/>
  <c r="K813" i="7"/>
  <c r="K826" i="7"/>
  <c r="K839" i="7"/>
  <c r="K852" i="7"/>
  <c r="K866" i="7"/>
  <c r="K879" i="7"/>
  <c r="K892" i="7"/>
  <c r="K905" i="7"/>
  <c r="K918" i="7"/>
  <c r="K931" i="7"/>
  <c r="K944" i="7"/>
  <c r="K957" i="7"/>
  <c r="K970" i="7"/>
  <c r="K983" i="7"/>
  <c r="J71" i="7"/>
  <c r="J84" i="7"/>
  <c r="J97" i="7"/>
  <c r="J110" i="7"/>
  <c r="J123" i="7"/>
  <c r="J136" i="7"/>
  <c r="J149" i="7"/>
  <c r="J162" i="7"/>
  <c r="J175" i="7"/>
  <c r="J188" i="7"/>
  <c r="J201" i="7"/>
  <c r="J215" i="7"/>
  <c r="J228" i="7"/>
  <c r="J241" i="7"/>
  <c r="J254" i="7"/>
  <c r="J267" i="7"/>
  <c r="J279" i="7"/>
  <c r="J291" i="7"/>
  <c r="J303" i="7"/>
  <c r="J315" i="7"/>
  <c r="J327" i="7"/>
  <c r="J339" i="7"/>
  <c r="J351" i="7"/>
  <c r="J363" i="7"/>
  <c r="J375" i="7"/>
  <c r="J387" i="7"/>
  <c r="J399" i="7"/>
  <c r="J411" i="7"/>
  <c r="J423" i="7"/>
  <c r="J435" i="7"/>
  <c r="J447" i="7"/>
  <c r="J459" i="7"/>
  <c r="J471" i="7"/>
  <c r="J483" i="7"/>
  <c r="J495" i="7"/>
  <c r="J507" i="7"/>
  <c r="J519" i="7"/>
  <c r="J531" i="7"/>
  <c r="J543" i="7"/>
  <c r="J555" i="7"/>
  <c r="J567" i="7"/>
  <c r="J579" i="7"/>
  <c r="J591" i="7"/>
  <c r="J603" i="7"/>
  <c r="J615" i="7"/>
  <c r="J627" i="7"/>
  <c r="J639" i="7"/>
  <c r="J651" i="7"/>
  <c r="C524" i="7"/>
  <c r="C934" i="7"/>
  <c r="D284" i="7"/>
  <c r="D416" i="7"/>
  <c r="D488" i="7"/>
  <c r="D560" i="7"/>
  <c r="D632" i="7"/>
  <c r="D704" i="7"/>
  <c r="D776" i="7"/>
  <c r="D848" i="7"/>
  <c r="D920" i="7"/>
  <c r="C153" i="7"/>
  <c r="C585" i="7"/>
  <c r="C981" i="7"/>
  <c r="D319" i="7"/>
  <c r="D427" i="7"/>
  <c r="D499" i="7"/>
  <c r="D571" i="7"/>
  <c r="D643" i="7"/>
  <c r="D715" i="7"/>
  <c r="D787" i="7"/>
  <c r="D859" i="7"/>
  <c r="D931" i="7"/>
  <c r="C236" i="7"/>
  <c r="C668" i="7"/>
  <c r="D92" i="7"/>
  <c r="D353" i="7"/>
  <c r="D440" i="7"/>
  <c r="D512" i="7"/>
  <c r="D584" i="7"/>
  <c r="D656" i="7"/>
  <c r="D728" i="7"/>
  <c r="D800" i="7"/>
  <c r="D872" i="7"/>
  <c r="D944" i="7"/>
  <c r="K96" i="7"/>
  <c r="K144" i="7"/>
  <c r="K192" i="7"/>
  <c r="K240" i="7"/>
  <c r="K288" i="7"/>
  <c r="K336" i="7"/>
  <c r="K384" i="7"/>
  <c r="K432" i="7"/>
  <c r="K480" i="7"/>
  <c r="K528" i="7"/>
  <c r="K573" i="7"/>
  <c r="K600" i="7"/>
  <c r="K624" i="7"/>
  <c r="K645" i="7"/>
  <c r="K662" i="7"/>
  <c r="K678" i="7"/>
  <c r="K694" i="7"/>
  <c r="K710" i="7"/>
  <c r="K726" i="7"/>
  <c r="K740" i="7"/>
  <c r="K753" i="7"/>
  <c r="K766" i="7"/>
  <c r="K779" i="7"/>
  <c r="K792" i="7"/>
  <c r="K806" i="7"/>
  <c r="K819" i="7"/>
  <c r="K832" i="7"/>
  <c r="K845" i="7"/>
  <c r="K858" i="7"/>
  <c r="K871" i="7"/>
  <c r="K884" i="7"/>
  <c r="K897" i="7"/>
  <c r="K910" i="7"/>
  <c r="K923" i="7"/>
  <c r="K936" i="7"/>
  <c r="K950" i="7"/>
  <c r="K963" i="7"/>
  <c r="K976" i="7"/>
  <c r="K989" i="7"/>
  <c r="J76" i="7"/>
  <c r="J89" i="7"/>
  <c r="J102" i="7"/>
  <c r="J115" i="7"/>
  <c r="J128" i="7"/>
  <c r="J141" i="7"/>
  <c r="J155" i="7"/>
  <c r="J168" i="7"/>
  <c r="J181" i="7"/>
  <c r="J194" i="7"/>
  <c r="J207" i="7"/>
  <c r="J220" i="7"/>
  <c r="J233" i="7"/>
  <c r="J246" i="7"/>
  <c r="J259" i="7"/>
  <c r="J272" i="7"/>
  <c r="J284" i="7"/>
  <c r="J296" i="7"/>
  <c r="J308" i="7"/>
  <c r="J320" i="7"/>
  <c r="J332" i="7"/>
  <c r="J344" i="7"/>
  <c r="J356" i="7"/>
  <c r="J368" i="7"/>
  <c r="J380" i="7"/>
  <c r="J392" i="7"/>
  <c r="J404" i="7"/>
  <c r="J416" i="7"/>
  <c r="J428" i="7"/>
  <c r="J440" i="7"/>
  <c r="J452" i="7"/>
  <c r="J464" i="7"/>
  <c r="J476" i="7"/>
  <c r="C308" i="7"/>
  <c r="C740" i="7"/>
  <c r="D140" i="7"/>
  <c r="D372" i="7"/>
  <c r="D452" i="7"/>
  <c r="D524" i="7"/>
  <c r="D596" i="7"/>
  <c r="D668" i="7"/>
  <c r="D740" i="7"/>
  <c r="D812" i="7"/>
  <c r="D884" i="7"/>
  <c r="D956" i="7"/>
  <c r="C164" i="7"/>
  <c r="D428" i="7"/>
  <c r="D716" i="7"/>
  <c r="K101" i="7"/>
  <c r="K197" i="7"/>
  <c r="K293" i="7"/>
  <c r="K389" i="7"/>
  <c r="K485" i="7"/>
  <c r="K575" i="7"/>
  <c r="K628" i="7"/>
  <c r="K664" i="7"/>
  <c r="K695" i="7"/>
  <c r="K727" i="7"/>
  <c r="K754" i="7"/>
  <c r="K780" i="7"/>
  <c r="K807" i="7"/>
  <c r="K833" i="7"/>
  <c r="K859" i="7"/>
  <c r="K885" i="7"/>
  <c r="K911" i="7"/>
  <c r="K938" i="7"/>
  <c r="K964" i="7"/>
  <c r="J77" i="7"/>
  <c r="J103" i="7"/>
  <c r="J129" i="7"/>
  <c r="J156" i="7"/>
  <c r="J182" i="7"/>
  <c r="J208" i="7"/>
  <c r="J234" i="7"/>
  <c r="J260" i="7"/>
  <c r="J285" i="7"/>
  <c r="J309" i="7"/>
  <c r="J333" i="7"/>
  <c r="J357" i="7"/>
  <c r="J381" i="7"/>
  <c r="J405" i="7"/>
  <c r="J429" i="7"/>
  <c r="J453" i="7"/>
  <c r="J477" i="7"/>
  <c r="J499" i="7"/>
  <c r="J521" i="7"/>
  <c r="J538" i="7"/>
  <c r="J560" i="7"/>
  <c r="J580" i="7"/>
  <c r="J595" i="7"/>
  <c r="J610" i="7"/>
  <c r="J628" i="7"/>
  <c r="J643" i="7"/>
  <c r="J657" i="7"/>
  <c r="J669" i="7"/>
  <c r="J681" i="7"/>
  <c r="J693" i="7"/>
  <c r="J705" i="7"/>
  <c r="J717" i="7"/>
  <c r="J729" i="7"/>
  <c r="J741" i="7"/>
  <c r="J753" i="7"/>
  <c r="J765" i="7"/>
  <c r="J777" i="7"/>
  <c r="J789" i="7"/>
  <c r="J801" i="7"/>
  <c r="J813" i="7"/>
  <c r="J825" i="7"/>
  <c r="J837" i="7"/>
  <c r="J849" i="7"/>
  <c r="J861" i="7"/>
  <c r="J873" i="7"/>
  <c r="J885" i="7"/>
  <c r="J897" i="7"/>
  <c r="J909" i="7"/>
  <c r="J921" i="7"/>
  <c r="J933" i="7"/>
  <c r="J945" i="7"/>
  <c r="J957" i="7"/>
  <c r="J969" i="7"/>
  <c r="J981" i="7"/>
  <c r="I67" i="7"/>
  <c r="I79" i="7"/>
  <c r="I91" i="7"/>
  <c r="I103" i="7"/>
  <c r="I115" i="7"/>
  <c r="I127" i="7"/>
  <c r="I139" i="7"/>
  <c r="I151" i="7"/>
  <c r="I163" i="7"/>
  <c r="I175" i="7"/>
  <c r="I187" i="7"/>
  <c r="I199" i="7"/>
  <c r="I211" i="7"/>
  <c r="I223" i="7"/>
  <c r="I235" i="7"/>
  <c r="I247" i="7"/>
  <c r="I259" i="7"/>
  <c r="I271" i="7"/>
  <c r="I283" i="7"/>
  <c r="I295" i="7"/>
  <c r="I307" i="7"/>
  <c r="I319" i="7"/>
  <c r="I331" i="7"/>
  <c r="I343" i="7"/>
  <c r="I355" i="7"/>
  <c r="I367" i="7"/>
  <c r="I379" i="7"/>
  <c r="I391" i="7"/>
  <c r="I403" i="7"/>
  <c r="I415" i="7"/>
  <c r="I427" i="7"/>
  <c r="I439" i="7"/>
  <c r="I451" i="7"/>
  <c r="I463" i="7"/>
  <c r="I475" i="7"/>
  <c r="I487" i="7"/>
  <c r="I499" i="7"/>
  <c r="I511" i="7"/>
  <c r="I523" i="7"/>
  <c r="I535" i="7"/>
  <c r="I547" i="7"/>
  <c r="I559" i="7"/>
  <c r="I571" i="7"/>
  <c r="I583" i="7"/>
  <c r="I595" i="7"/>
  <c r="I607" i="7"/>
  <c r="I619" i="7"/>
  <c r="I631" i="7"/>
  <c r="I643" i="7"/>
  <c r="I655" i="7"/>
  <c r="I667" i="7"/>
  <c r="I679" i="7"/>
  <c r="I691" i="7"/>
  <c r="I703" i="7"/>
  <c r="I715" i="7"/>
  <c r="I727" i="7"/>
  <c r="I739" i="7"/>
  <c r="I751" i="7"/>
  <c r="I763" i="7"/>
  <c r="I775" i="7"/>
  <c r="I787" i="7"/>
  <c r="I799" i="7"/>
  <c r="I811" i="7"/>
  <c r="I823" i="7"/>
  <c r="I835" i="7"/>
  <c r="I847" i="7"/>
  <c r="I859" i="7"/>
  <c r="I871" i="7"/>
  <c r="I883" i="7"/>
  <c r="I895" i="7"/>
  <c r="I907" i="7"/>
  <c r="I919" i="7"/>
  <c r="I931" i="7"/>
  <c r="I943" i="7"/>
  <c r="I955" i="7"/>
  <c r="I967" i="7"/>
  <c r="I979" i="7"/>
  <c r="H77" i="7"/>
  <c r="H89" i="7"/>
  <c r="H101" i="7"/>
  <c r="H113" i="7"/>
  <c r="H125" i="7"/>
  <c r="H137" i="7"/>
  <c r="H149" i="7"/>
  <c r="H161" i="7"/>
  <c r="H173" i="7"/>
  <c r="H185" i="7"/>
  <c r="H197" i="7"/>
  <c r="H209" i="7"/>
  <c r="H221" i="7"/>
  <c r="C225" i="7"/>
  <c r="D439" i="7"/>
  <c r="D727" i="7"/>
  <c r="C297" i="7"/>
  <c r="D451" i="7"/>
  <c r="D739" i="7"/>
  <c r="C596" i="7"/>
  <c r="D500" i="7"/>
  <c r="D788" i="7"/>
  <c r="K132" i="7"/>
  <c r="K228" i="7"/>
  <c r="K324" i="7"/>
  <c r="K420" i="7"/>
  <c r="K516" i="7"/>
  <c r="K593" i="7"/>
  <c r="K641" i="7"/>
  <c r="K674" i="7"/>
  <c r="K706" i="7"/>
  <c r="K737" i="7"/>
  <c r="K763" i="7"/>
  <c r="K789" i="7"/>
  <c r="K815" i="7"/>
  <c r="K842" i="7"/>
  <c r="K868" i="7"/>
  <c r="K894" i="7"/>
  <c r="K920" i="7"/>
  <c r="K946" i="7"/>
  <c r="K972" i="7"/>
  <c r="J86" i="7"/>
  <c r="J112" i="7"/>
  <c r="J138" i="7"/>
  <c r="J164" i="7"/>
  <c r="J191" i="7"/>
  <c r="J217" i="7"/>
  <c r="J243" i="7"/>
  <c r="J269" i="7"/>
  <c r="J293" i="7"/>
  <c r="J317" i="7"/>
  <c r="J341" i="7"/>
  <c r="J365" i="7"/>
  <c r="J389" i="7"/>
  <c r="J413" i="7"/>
  <c r="J437" i="7"/>
  <c r="J461" i="7"/>
  <c r="J485" i="7"/>
  <c r="J502" i="7"/>
  <c r="J524" i="7"/>
  <c r="J546" i="7"/>
  <c r="J568" i="7"/>
  <c r="J583" i="7"/>
  <c r="J598" i="7"/>
  <c r="J616" i="7"/>
  <c r="J631" i="7"/>
  <c r="J646" i="7"/>
  <c r="J660" i="7"/>
  <c r="J672" i="7"/>
  <c r="J684" i="7"/>
  <c r="J696" i="7"/>
  <c r="J708" i="7"/>
  <c r="J720" i="7"/>
  <c r="J732" i="7"/>
  <c r="J744" i="7"/>
  <c r="J756" i="7"/>
  <c r="J768" i="7"/>
  <c r="J780" i="7"/>
  <c r="J792" i="7"/>
  <c r="J804" i="7"/>
  <c r="J816" i="7"/>
  <c r="J828" i="7"/>
  <c r="J840" i="7"/>
  <c r="J852" i="7"/>
  <c r="J864" i="7"/>
  <c r="J876" i="7"/>
  <c r="J888" i="7"/>
  <c r="J900" i="7"/>
  <c r="J912" i="7"/>
  <c r="J924" i="7"/>
  <c r="J936" i="7"/>
  <c r="J948" i="7"/>
  <c r="J960" i="7"/>
  <c r="J972" i="7"/>
  <c r="J984" i="7"/>
  <c r="I70" i="7"/>
  <c r="I82" i="7"/>
  <c r="I94" i="7"/>
  <c r="I106" i="7"/>
  <c r="I118" i="7"/>
  <c r="I130" i="7"/>
  <c r="I142" i="7"/>
  <c r="I154" i="7"/>
  <c r="I166" i="7"/>
  <c r="I178" i="7"/>
  <c r="I190" i="7"/>
  <c r="I202" i="7"/>
  <c r="I214" i="7"/>
  <c r="I226" i="7"/>
  <c r="I238" i="7"/>
  <c r="I250" i="7"/>
  <c r="I262" i="7"/>
  <c r="I274" i="7"/>
  <c r="I286" i="7"/>
  <c r="I298" i="7"/>
  <c r="I310" i="7"/>
  <c r="I322" i="7"/>
  <c r="I334" i="7"/>
  <c r="I346" i="7"/>
  <c r="I358" i="7"/>
  <c r="I370" i="7"/>
  <c r="I382" i="7"/>
  <c r="I394" i="7"/>
  <c r="I406" i="7"/>
  <c r="I418" i="7"/>
  <c r="I430" i="7"/>
  <c r="I442" i="7"/>
  <c r="I454" i="7"/>
  <c r="I466" i="7"/>
  <c r="I478" i="7"/>
  <c r="I490" i="7"/>
  <c r="I502" i="7"/>
  <c r="I514" i="7"/>
  <c r="I526" i="7"/>
  <c r="I538" i="7"/>
  <c r="I550" i="7"/>
  <c r="I562" i="7"/>
  <c r="I574" i="7"/>
  <c r="I586" i="7"/>
  <c r="I598" i="7"/>
  <c r="I610" i="7"/>
  <c r="I622" i="7"/>
  <c r="I634" i="7"/>
  <c r="I646" i="7"/>
  <c r="I658" i="7"/>
  <c r="I670" i="7"/>
  <c r="I682" i="7"/>
  <c r="I694" i="7"/>
  <c r="I706" i="7"/>
  <c r="I718" i="7"/>
  <c r="I730" i="7"/>
  <c r="I742" i="7"/>
  <c r="I754" i="7"/>
  <c r="I766" i="7"/>
  <c r="I778" i="7"/>
  <c r="I790" i="7"/>
  <c r="I802" i="7"/>
  <c r="I814" i="7"/>
  <c r="I826" i="7"/>
  <c r="I838" i="7"/>
  <c r="I850" i="7"/>
  <c r="I862" i="7"/>
  <c r="I874" i="7"/>
  <c r="I886" i="7"/>
  <c r="C657" i="7"/>
  <c r="D511" i="7"/>
  <c r="D799" i="7"/>
  <c r="K137" i="7"/>
  <c r="K233" i="7"/>
  <c r="K329" i="7"/>
  <c r="K425" i="7"/>
  <c r="K521" i="7"/>
  <c r="K597" i="7"/>
  <c r="K642" i="7"/>
  <c r="K676" i="7"/>
  <c r="K707" i="7"/>
  <c r="K738" i="7"/>
  <c r="K764" i="7"/>
  <c r="K790" i="7"/>
  <c r="K816" i="7"/>
  <c r="K843" i="7"/>
  <c r="K869" i="7"/>
  <c r="K895" i="7"/>
  <c r="K921" i="7"/>
  <c r="K947" i="7"/>
  <c r="K974" i="7"/>
  <c r="J87" i="7"/>
  <c r="J113" i="7"/>
  <c r="J139" i="7"/>
  <c r="J165" i="7"/>
  <c r="J192" i="7"/>
  <c r="J218" i="7"/>
  <c r="J244" i="7"/>
  <c r="J270" i="7"/>
  <c r="J294" i="7"/>
  <c r="J318" i="7"/>
  <c r="J342" i="7"/>
  <c r="J366" i="7"/>
  <c r="J390" i="7"/>
  <c r="J414" i="7"/>
  <c r="J438" i="7"/>
  <c r="J462" i="7"/>
  <c r="J486" i="7"/>
  <c r="J508" i="7"/>
  <c r="J525" i="7"/>
  <c r="J547" i="7"/>
  <c r="J569" i="7"/>
  <c r="J584" i="7"/>
  <c r="J601" i="7"/>
  <c r="J617" i="7"/>
  <c r="J632" i="7"/>
  <c r="J648" i="7"/>
  <c r="J661" i="7"/>
  <c r="J673" i="7"/>
  <c r="J685" i="7"/>
  <c r="J697" i="7"/>
  <c r="J709" i="7"/>
  <c r="J721" i="7"/>
  <c r="J733" i="7"/>
  <c r="J745" i="7"/>
  <c r="J757" i="7"/>
  <c r="J769" i="7"/>
  <c r="J781" i="7"/>
  <c r="J793" i="7"/>
  <c r="J805" i="7"/>
  <c r="J817" i="7"/>
  <c r="J829" i="7"/>
  <c r="J841" i="7"/>
  <c r="J853" i="7"/>
  <c r="J865" i="7"/>
  <c r="J877" i="7"/>
  <c r="J889" i="7"/>
  <c r="J901" i="7"/>
  <c r="J913" i="7"/>
  <c r="J925" i="7"/>
  <c r="J937" i="7"/>
  <c r="J949" i="7"/>
  <c r="J961" i="7"/>
  <c r="J973" i="7"/>
  <c r="J985" i="7"/>
  <c r="I71" i="7"/>
  <c r="I83" i="7"/>
  <c r="I95" i="7"/>
  <c r="I107" i="7"/>
  <c r="I119" i="7"/>
  <c r="I131" i="7"/>
  <c r="I143" i="7"/>
  <c r="I155" i="7"/>
  <c r="I167" i="7"/>
  <c r="I179" i="7"/>
  <c r="I191" i="7"/>
  <c r="I203" i="7"/>
  <c r="I215" i="7"/>
  <c r="I227" i="7"/>
  <c r="I239" i="7"/>
  <c r="I251" i="7"/>
  <c r="I263" i="7"/>
  <c r="I275" i="7"/>
  <c r="I287" i="7"/>
  <c r="I299" i="7"/>
  <c r="I311" i="7"/>
  <c r="I323" i="7"/>
  <c r="I335" i="7"/>
  <c r="I347" i="7"/>
  <c r="I359" i="7"/>
  <c r="I371" i="7"/>
  <c r="I383" i="7"/>
  <c r="I395" i="7"/>
  <c r="I407" i="7"/>
  <c r="I419" i="7"/>
  <c r="I431" i="7"/>
  <c r="I443" i="7"/>
  <c r="I455" i="7"/>
  <c r="I467" i="7"/>
  <c r="I479" i="7"/>
  <c r="I491" i="7"/>
  <c r="I503" i="7"/>
  <c r="I515" i="7"/>
  <c r="I527" i="7"/>
  <c r="I539" i="7"/>
  <c r="I551" i="7"/>
  <c r="I563" i="7"/>
  <c r="I575" i="7"/>
  <c r="I587" i="7"/>
  <c r="I599" i="7"/>
  <c r="I611" i="7"/>
  <c r="I623" i="7"/>
  <c r="I635" i="7"/>
  <c r="I647" i="7"/>
  <c r="I659" i="7"/>
  <c r="I671" i="7"/>
  <c r="I683" i="7"/>
  <c r="I695" i="7"/>
  <c r="I707" i="7"/>
  <c r="I719" i="7"/>
  <c r="I731" i="7"/>
  <c r="I743" i="7"/>
  <c r="I755" i="7"/>
  <c r="I767" i="7"/>
  <c r="I779" i="7"/>
  <c r="I791" i="7"/>
  <c r="I803" i="7"/>
  <c r="I815" i="7"/>
  <c r="I827" i="7"/>
  <c r="I839" i="7"/>
  <c r="I851" i="7"/>
  <c r="I863" i="7"/>
  <c r="I875" i="7"/>
  <c r="I887" i="7"/>
  <c r="I899" i="7"/>
  <c r="I911" i="7"/>
  <c r="I923" i="7"/>
  <c r="I935" i="7"/>
  <c r="I947" i="7"/>
  <c r="I959" i="7"/>
  <c r="I971" i="7"/>
  <c r="C729" i="7"/>
  <c r="D523" i="7"/>
  <c r="D811" i="7"/>
  <c r="K143" i="7"/>
  <c r="K239" i="7"/>
  <c r="K335" i="7"/>
  <c r="K431" i="7"/>
  <c r="K527" i="7"/>
  <c r="K599" i="7"/>
  <c r="K643" i="7"/>
  <c r="K677" i="7"/>
  <c r="K708" i="7"/>
  <c r="K739" i="7"/>
  <c r="K765" i="7"/>
  <c r="K791" i="7"/>
  <c r="K818" i="7"/>
  <c r="K844" i="7"/>
  <c r="K870" i="7"/>
  <c r="K896" i="7"/>
  <c r="K922" i="7"/>
  <c r="K948" i="7"/>
  <c r="K975" i="7"/>
  <c r="J88" i="7"/>
  <c r="J114" i="7"/>
  <c r="J140" i="7"/>
  <c r="J167" i="7"/>
  <c r="J193" i="7"/>
  <c r="J219" i="7"/>
  <c r="J245" i="7"/>
  <c r="J271" i="7"/>
  <c r="J295" i="7"/>
  <c r="J319" i="7"/>
  <c r="J343" i="7"/>
  <c r="J367" i="7"/>
  <c r="J391" i="7"/>
  <c r="J415" i="7"/>
  <c r="J439" i="7"/>
  <c r="J463" i="7"/>
  <c r="J487" i="7"/>
  <c r="J509" i="7"/>
  <c r="J526" i="7"/>
  <c r="J548" i="7"/>
  <c r="J570" i="7"/>
  <c r="J585" i="7"/>
  <c r="J602" i="7"/>
  <c r="J618" i="7"/>
  <c r="J633" i="7"/>
  <c r="J649" i="7"/>
  <c r="J662" i="7"/>
  <c r="J674" i="7"/>
  <c r="J686" i="7"/>
  <c r="J698" i="7"/>
  <c r="J710" i="7"/>
  <c r="J722" i="7"/>
  <c r="J734" i="7"/>
  <c r="J746" i="7"/>
  <c r="J758" i="7"/>
  <c r="J770" i="7"/>
  <c r="J782" i="7"/>
  <c r="J794" i="7"/>
  <c r="J806" i="7"/>
  <c r="J818" i="7"/>
  <c r="J830" i="7"/>
  <c r="J842" i="7"/>
  <c r="J854" i="7"/>
  <c r="J866" i="7"/>
  <c r="J878" i="7"/>
  <c r="J890" i="7"/>
  <c r="J902" i="7"/>
  <c r="J914" i="7"/>
  <c r="J926" i="7"/>
  <c r="J938" i="7"/>
  <c r="J950" i="7"/>
  <c r="J962" i="7"/>
  <c r="J974" i="7"/>
  <c r="J986" i="7"/>
  <c r="I72" i="7"/>
  <c r="I84" i="7"/>
  <c r="I96" i="7"/>
  <c r="I108" i="7"/>
  <c r="I120" i="7"/>
  <c r="I132" i="7"/>
  <c r="I144" i="7"/>
  <c r="I156" i="7"/>
  <c r="I168" i="7"/>
  <c r="I180" i="7"/>
  <c r="I192" i="7"/>
  <c r="I204" i="7"/>
  <c r="I216" i="7"/>
  <c r="I228" i="7"/>
  <c r="I240" i="7"/>
  <c r="I252" i="7"/>
  <c r="I264" i="7"/>
  <c r="I276" i="7"/>
  <c r="I288" i="7"/>
  <c r="I300" i="7"/>
  <c r="I312" i="7"/>
  <c r="I324" i="7"/>
  <c r="I336" i="7"/>
  <c r="I348" i="7"/>
  <c r="I360" i="7"/>
  <c r="I372" i="7"/>
  <c r="I384" i="7"/>
  <c r="I396" i="7"/>
  <c r="I408" i="7"/>
  <c r="I420" i="7"/>
  <c r="I432" i="7"/>
  <c r="I444" i="7"/>
  <c r="I456" i="7"/>
  <c r="I468" i="7"/>
  <c r="I480" i="7"/>
  <c r="I492" i="7"/>
  <c r="I504" i="7"/>
  <c r="I516" i="7"/>
  <c r="I528" i="7"/>
  <c r="I540" i="7"/>
  <c r="I552" i="7"/>
  <c r="I564" i="7"/>
  <c r="I576" i="7"/>
  <c r="I588" i="7"/>
  <c r="I600" i="7"/>
  <c r="I612" i="7"/>
  <c r="I624" i="7"/>
  <c r="I636" i="7"/>
  <c r="I648" i="7"/>
  <c r="I660" i="7"/>
  <c r="I672" i="7"/>
  <c r="I684" i="7"/>
  <c r="I696" i="7"/>
  <c r="I708" i="7"/>
  <c r="I720" i="7"/>
  <c r="I732" i="7"/>
  <c r="I744" i="7"/>
  <c r="I756" i="7"/>
  <c r="I768" i="7"/>
  <c r="I780" i="7"/>
  <c r="I792" i="7"/>
  <c r="I804" i="7"/>
  <c r="I816" i="7"/>
  <c r="I828" i="7"/>
  <c r="I840" i="7"/>
  <c r="I852" i="7"/>
  <c r="I864" i="7"/>
  <c r="I876" i="7"/>
  <c r="I888" i="7"/>
  <c r="I900" i="7"/>
  <c r="I912" i="7"/>
  <c r="I924" i="7"/>
  <c r="I936" i="7"/>
  <c r="I948" i="7"/>
  <c r="I960" i="7"/>
  <c r="I972" i="7"/>
  <c r="I984" i="7"/>
  <c r="H70" i="7"/>
  <c r="H82" i="7"/>
  <c r="C982" i="7"/>
  <c r="D572" i="7"/>
  <c r="D860" i="7"/>
  <c r="K149" i="7"/>
  <c r="K245" i="7"/>
  <c r="K341" i="7"/>
  <c r="K437" i="7"/>
  <c r="K533" i="7"/>
  <c r="K604" i="7"/>
  <c r="K647" i="7"/>
  <c r="K679" i="7"/>
  <c r="K712" i="7"/>
  <c r="K741" i="7"/>
  <c r="K767" i="7"/>
  <c r="K794" i="7"/>
  <c r="K820" i="7"/>
  <c r="K846" i="7"/>
  <c r="K872" i="7"/>
  <c r="K898" i="7"/>
  <c r="K924" i="7"/>
  <c r="K951" i="7"/>
  <c r="K977" i="7"/>
  <c r="J90" i="7"/>
  <c r="J116" i="7"/>
  <c r="J143" i="7"/>
  <c r="J169" i="7"/>
  <c r="J195" i="7"/>
  <c r="J221" i="7"/>
  <c r="J247" i="7"/>
  <c r="J273" i="7"/>
  <c r="J297" i="7"/>
  <c r="J321" i="7"/>
  <c r="J345" i="7"/>
  <c r="J369" i="7"/>
  <c r="J393" i="7"/>
  <c r="J417" i="7"/>
  <c r="J441" i="7"/>
  <c r="J465" i="7"/>
  <c r="J488" i="7"/>
  <c r="J510" i="7"/>
  <c r="J532" i="7"/>
  <c r="J549" i="7"/>
  <c r="J571" i="7"/>
  <c r="J586" i="7"/>
  <c r="J604" i="7"/>
  <c r="J619" i="7"/>
  <c r="J634" i="7"/>
  <c r="J650" i="7"/>
  <c r="J663" i="7"/>
  <c r="J675" i="7"/>
  <c r="J687" i="7"/>
  <c r="J699" i="7"/>
  <c r="J711" i="7"/>
  <c r="J723" i="7"/>
  <c r="J735" i="7"/>
  <c r="J747" i="7"/>
  <c r="J759" i="7"/>
  <c r="J771" i="7"/>
  <c r="J783" i="7"/>
  <c r="J795" i="7"/>
  <c r="J807" i="7"/>
  <c r="J819" i="7"/>
  <c r="J831" i="7"/>
  <c r="J843" i="7"/>
  <c r="J855" i="7"/>
  <c r="J867" i="7"/>
  <c r="J879" i="7"/>
  <c r="J891" i="7"/>
  <c r="J903" i="7"/>
  <c r="J915" i="7"/>
  <c r="J927" i="7"/>
  <c r="J939" i="7"/>
  <c r="J951" i="7"/>
  <c r="J963" i="7"/>
  <c r="J975" i="7"/>
  <c r="J987" i="7"/>
  <c r="I73" i="7"/>
  <c r="I85" i="7"/>
  <c r="I97" i="7"/>
  <c r="I109" i="7"/>
  <c r="I121" i="7"/>
  <c r="I133" i="7"/>
  <c r="I145" i="7"/>
  <c r="I157" i="7"/>
  <c r="I169" i="7"/>
  <c r="I181" i="7"/>
  <c r="I193" i="7"/>
  <c r="I205" i="7"/>
  <c r="I217" i="7"/>
  <c r="I229" i="7"/>
  <c r="I241" i="7"/>
  <c r="I253" i="7"/>
  <c r="I265" i="7"/>
  <c r="I277" i="7"/>
  <c r="I289" i="7"/>
  <c r="I301" i="7"/>
  <c r="I313" i="7"/>
  <c r="I325" i="7"/>
  <c r="I337" i="7"/>
  <c r="I349" i="7"/>
  <c r="I361" i="7"/>
  <c r="I373" i="7"/>
  <c r="I385" i="7"/>
  <c r="I397" i="7"/>
  <c r="I409" i="7"/>
  <c r="I421" i="7"/>
  <c r="I433" i="7"/>
  <c r="I445" i="7"/>
  <c r="I457" i="7"/>
  <c r="I469" i="7"/>
  <c r="I481" i="7"/>
  <c r="I493" i="7"/>
  <c r="I505" i="7"/>
  <c r="I517" i="7"/>
  <c r="I529" i="7"/>
  <c r="I541" i="7"/>
  <c r="I553" i="7"/>
  <c r="I565" i="7"/>
  <c r="I577" i="7"/>
  <c r="I589" i="7"/>
  <c r="I601" i="7"/>
  <c r="I613" i="7"/>
  <c r="I625" i="7"/>
  <c r="I637" i="7"/>
  <c r="I649" i="7"/>
  <c r="I661" i="7"/>
  <c r="I673" i="7"/>
  <c r="I685" i="7"/>
  <c r="I697" i="7"/>
  <c r="I709" i="7"/>
  <c r="I721" i="7"/>
  <c r="I733" i="7"/>
  <c r="I745" i="7"/>
  <c r="I757" i="7"/>
  <c r="I769" i="7"/>
  <c r="I781" i="7"/>
  <c r="I793" i="7"/>
  <c r="I805" i="7"/>
  <c r="I817" i="7"/>
  <c r="I829" i="7"/>
  <c r="I841" i="7"/>
  <c r="I853" i="7"/>
  <c r="I865" i="7"/>
  <c r="I877" i="7"/>
  <c r="I889" i="7"/>
  <c r="I901" i="7"/>
  <c r="I913" i="7"/>
  <c r="I925" i="7"/>
  <c r="I937" i="7"/>
  <c r="I949" i="7"/>
  <c r="I961" i="7"/>
  <c r="I973" i="7"/>
  <c r="I985" i="7"/>
  <c r="H71" i="7"/>
  <c r="H83" i="7"/>
  <c r="H95" i="7"/>
  <c r="H107" i="7"/>
  <c r="H119" i="7"/>
  <c r="H131" i="7"/>
  <c r="H143" i="7"/>
  <c r="H155" i="7"/>
  <c r="H167" i="7"/>
  <c r="H179" i="7"/>
  <c r="H191" i="7"/>
  <c r="H203" i="7"/>
  <c r="H215" i="7"/>
  <c r="D371" i="7"/>
  <c r="D667" i="7"/>
  <c r="D955" i="7"/>
  <c r="K95" i="7"/>
  <c r="K191" i="7"/>
  <c r="K287" i="7"/>
  <c r="K383" i="7"/>
  <c r="K479" i="7"/>
  <c r="K569" i="7"/>
  <c r="K623" i="7"/>
  <c r="K660" i="7"/>
  <c r="K693" i="7"/>
  <c r="K725" i="7"/>
  <c r="K752" i="7"/>
  <c r="K778" i="7"/>
  <c r="K804" i="7"/>
  <c r="K831" i="7"/>
  <c r="K857" i="7"/>
  <c r="K883" i="7"/>
  <c r="K909" i="7"/>
  <c r="K935" i="7"/>
  <c r="K962" i="7"/>
  <c r="K988" i="7"/>
  <c r="J75" i="7"/>
  <c r="J101" i="7"/>
  <c r="J127" i="7"/>
  <c r="J153" i="7"/>
  <c r="J180" i="7"/>
  <c r="J206" i="7"/>
  <c r="J232" i="7"/>
  <c r="J258" i="7"/>
  <c r="J283" i="7"/>
  <c r="J307" i="7"/>
  <c r="J331" i="7"/>
  <c r="J355" i="7"/>
  <c r="J379" i="7"/>
  <c r="J403" i="7"/>
  <c r="J427" i="7"/>
  <c r="J451" i="7"/>
  <c r="J475" i="7"/>
  <c r="J498" i="7"/>
  <c r="J520" i="7"/>
  <c r="J537" i="7"/>
  <c r="J559" i="7"/>
  <c r="J578" i="7"/>
  <c r="J594" i="7"/>
  <c r="J609" i="7"/>
  <c r="J626" i="7"/>
  <c r="J642" i="7"/>
  <c r="J656" i="7"/>
  <c r="J668" i="7"/>
  <c r="J680" i="7"/>
  <c r="J692" i="7"/>
  <c r="J704" i="7"/>
  <c r="J716" i="7"/>
  <c r="J728" i="7"/>
  <c r="J740" i="7"/>
  <c r="J752" i="7"/>
  <c r="J764" i="7"/>
  <c r="J776" i="7"/>
  <c r="J788" i="7"/>
  <c r="J800" i="7"/>
  <c r="J812" i="7"/>
  <c r="J824" i="7"/>
  <c r="J836" i="7"/>
  <c r="J848" i="7"/>
  <c r="J860" i="7"/>
  <c r="J872" i="7"/>
  <c r="J884" i="7"/>
  <c r="J896" i="7"/>
  <c r="J908" i="7"/>
  <c r="J920" i="7"/>
  <c r="J932" i="7"/>
  <c r="J944" i="7"/>
  <c r="J956" i="7"/>
  <c r="J968" i="7"/>
  <c r="J980" i="7"/>
  <c r="I78" i="7"/>
  <c r="I90" i="7"/>
  <c r="I102" i="7"/>
  <c r="I114" i="7"/>
  <c r="I126" i="7"/>
  <c r="I138" i="7"/>
  <c r="I150" i="7"/>
  <c r="I162" i="7"/>
  <c r="I174" i="7"/>
  <c r="I186" i="7"/>
  <c r="I198" i="7"/>
  <c r="I210" i="7"/>
  <c r="I222" i="7"/>
  <c r="I234" i="7"/>
  <c r="I246" i="7"/>
  <c r="I258" i="7"/>
  <c r="I270" i="7"/>
  <c r="I282" i="7"/>
  <c r="I294" i="7"/>
  <c r="I306" i="7"/>
  <c r="I318" i="7"/>
  <c r="I330" i="7"/>
  <c r="I342" i="7"/>
  <c r="I354" i="7"/>
  <c r="I366" i="7"/>
  <c r="I378" i="7"/>
  <c r="I390" i="7"/>
  <c r="I402" i="7"/>
  <c r="I414" i="7"/>
  <c r="I426" i="7"/>
  <c r="I438" i="7"/>
  <c r="I450" i="7"/>
  <c r="I462" i="7"/>
  <c r="I474" i="7"/>
  <c r="I486" i="7"/>
  <c r="I498" i="7"/>
  <c r="I510" i="7"/>
  <c r="I522" i="7"/>
  <c r="I534" i="7"/>
  <c r="I546" i="7"/>
  <c r="I558" i="7"/>
  <c r="I570" i="7"/>
  <c r="I582" i="7"/>
  <c r="I594" i="7"/>
  <c r="I606" i="7"/>
  <c r="I618" i="7"/>
  <c r="I630" i="7"/>
  <c r="I642" i="7"/>
  <c r="I654" i="7"/>
  <c r="I666" i="7"/>
  <c r="I678" i="7"/>
  <c r="I690" i="7"/>
  <c r="I702" i="7"/>
  <c r="I714" i="7"/>
  <c r="I726" i="7"/>
  <c r="I738" i="7"/>
  <c r="I750" i="7"/>
  <c r="I762" i="7"/>
  <c r="I774" i="7"/>
  <c r="I786" i="7"/>
  <c r="I798" i="7"/>
  <c r="I810" i="7"/>
  <c r="I822" i="7"/>
  <c r="I834" i="7"/>
  <c r="I846" i="7"/>
  <c r="I858" i="7"/>
  <c r="I870" i="7"/>
  <c r="I882" i="7"/>
  <c r="I894" i="7"/>
  <c r="I906" i="7"/>
  <c r="I918" i="7"/>
  <c r="I930" i="7"/>
  <c r="I942" i="7"/>
  <c r="I954" i="7"/>
  <c r="I966" i="7"/>
  <c r="I978" i="7"/>
  <c r="H76" i="7"/>
  <c r="D91" i="7"/>
  <c r="K155" i="7"/>
  <c r="K347" i="7"/>
  <c r="K539" i="7"/>
  <c r="K648" i="7"/>
  <c r="K713" i="7"/>
  <c r="K768" i="7"/>
  <c r="K821" i="7"/>
  <c r="K873" i="7"/>
  <c r="K926" i="7"/>
  <c r="K978" i="7"/>
  <c r="J91" i="7"/>
  <c r="J144" i="7"/>
  <c r="J196" i="7"/>
  <c r="J248" i="7"/>
  <c r="J298" i="7"/>
  <c r="J346" i="7"/>
  <c r="J394" i="7"/>
  <c r="J442" i="7"/>
  <c r="J489" i="7"/>
  <c r="J533" i="7"/>
  <c r="J572" i="7"/>
  <c r="J605" i="7"/>
  <c r="J637" i="7"/>
  <c r="J664" i="7"/>
  <c r="J688" i="7"/>
  <c r="J712" i="7"/>
  <c r="J736" i="7"/>
  <c r="J760" i="7"/>
  <c r="J784" i="7"/>
  <c r="J808" i="7"/>
  <c r="J832" i="7"/>
  <c r="J856" i="7"/>
  <c r="J880" i="7"/>
  <c r="J904" i="7"/>
  <c r="J928" i="7"/>
  <c r="J952" i="7"/>
  <c r="J976" i="7"/>
  <c r="I86" i="7"/>
  <c r="I110" i="7"/>
  <c r="I134" i="7"/>
  <c r="I158" i="7"/>
  <c r="I182" i="7"/>
  <c r="I206" i="7"/>
  <c r="I230" i="7"/>
  <c r="I254" i="7"/>
  <c r="I278" i="7"/>
  <c r="I302" i="7"/>
  <c r="I326" i="7"/>
  <c r="I350" i="7"/>
  <c r="I374" i="7"/>
  <c r="I398" i="7"/>
  <c r="I422" i="7"/>
  <c r="I446" i="7"/>
  <c r="I470" i="7"/>
  <c r="I494" i="7"/>
  <c r="I518" i="7"/>
  <c r="I542" i="7"/>
  <c r="I566" i="7"/>
  <c r="I590" i="7"/>
  <c r="I614" i="7"/>
  <c r="I638" i="7"/>
  <c r="I662" i="7"/>
  <c r="I686" i="7"/>
  <c r="I710" i="7"/>
  <c r="I734" i="7"/>
  <c r="I758" i="7"/>
  <c r="I782" i="7"/>
  <c r="I806" i="7"/>
  <c r="I830" i="7"/>
  <c r="I854" i="7"/>
  <c r="I878" i="7"/>
  <c r="I898" i="7"/>
  <c r="I920" i="7"/>
  <c r="I940" i="7"/>
  <c r="I962" i="7"/>
  <c r="I981" i="7"/>
  <c r="H79" i="7"/>
  <c r="H94" i="7"/>
  <c r="H109" i="7"/>
  <c r="H123" i="7"/>
  <c r="H138" i="7"/>
  <c r="H152" i="7"/>
  <c r="H166" i="7"/>
  <c r="H181" i="7"/>
  <c r="H195" i="7"/>
  <c r="H210" i="7"/>
  <c r="H224" i="7"/>
  <c r="H236" i="7"/>
  <c r="H248" i="7"/>
  <c r="H260" i="7"/>
  <c r="H272" i="7"/>
  <c r="H284" i="7"/>
  <c r="H296" i="7"/>
  <c r="H308" i="7"/>
  <c r="H320" i="7"/>
  <c r="H332" i="7"/>
  <c r="H344" i="7"/>
  <c r="H356" i="7"/>
  <c r="H368" i="7"/>
  <c r="H380" i="7"/>
  <c r="H392" i="7"/>
  <c r="H404" i="7"/>
  <c r="H416" i="7"/>
  <c r="H428" i="7"/>
  <c r="H440" i="7"/>
  <c r="H452" i="7"/>
  <c r="H464" i="7"/>
  <c r="H476" i="7"/>
  <c r="H488" i="7"/>
  <c r="H500" i="7"/>
  <c r="H512" i="7"/>
  <c r="H524" i="7"/>
  <c r="H536" i="7"/>
  <c r="H548" i="7"/>
  <c r="H560" i="7"/>
  <c r="H572" i="7"/>
  <c r="H584" i="7"/>
  <c r="H596" i="7"/>
  <c r="H608" i="7"/>
  <c r="H620" i="7"/>
  <c r="H632" i="7"/>
  <c r="H644" i="7"/>
  <c r="H656" i="7"/>
  <c r="H668" i="7"/>
  <c r="H680" i="7"/>
  <c r="H692" i="7"/>
  <c r="H704" i="7"/>
  <c r="H716" i="7"/>
  <c r="H728" i="7"/>
  <c r="H740" i="7"/>
  <c r="H752" i="7"/>
  <c r="H764" i="7"/>
  <c r="H776" i="7"/>
  <c r="H788" i="7"/>
  <c r="H800" i="7"/>
  <c r="H812" i="7"/>
  <c r="H824" i="7"/>
  <c r="H836" i="7"/>
  <c r="H848" i="7"/>
  <c r="H860" i="7"/>
  <c r="H872" i="7"/>
  <c r="H884" i="7"/>
  <c r="H896" i="7"/>
  <c r="H908" i="7"/>
  <c r="H920" i="7"/>
  <c r="H932" i="7"/>
  <c r="H944" i="7"/>
  <c r="H956" i="7"/>
  <c r="H968" i="7"/>
  <c r="H980" i="7"/>
  <c r="G78" i="7"/>
  <c r="G90" i="7"/>
  <c r="G102" i="7"/>
  <c r="G114" i="7"/>
  <c r="G126" i="7"/>
  <c r="G138" i="7"/>
  <c r="G150" i="7"/>
  <c r="G162" i="7"/>
  <c r="G174" i="7"/>
  <c r="G186" i="7"/>
  <c r="G198" i="7"/>
  <c r="G210" i="7"/>
  <c r="G222" i="7"/>
  <c r="G234" i="7"/>
  <c r="G246" i="7"/>
  <c r="G258" i="7"/>
  <c r="G270" i="7"/>
  <c r="D139" i="7"/>
  <c r="K179" i="7"/>
  <c r="K371" i="7"/>
  <c r="K563" i="7"/>
  <c r="K657" i="7"/>
  <c r="K720" i="7"/>
  <c r="K775" i="7"/>
  <c r="K827" i="7"/>
  <c r="K880" i="7"/>
  <c r="K932" i="7"/>
  <c r="K984" i="7"/>
  <c r="J98" i="7"/>
  <c r="J150" i="7"/>
  <c r="J203" i="7"/>
  <c r="J255" i="7"/>
  <c r="J304" i="7"/>
  <c r="J352" i="7"/>
  <c r="J400" i="7"/>
  <c r="J448" i="7"/>
  <c r="J490" i="7"/>
  <c r="J534" i="7"/>
  <c r="J573" i="7"/>
  <c r="J606" i="7"/>
  <c r="J638" i="7"/>
  <c r="J665" i="7"/>
  <c r="J689" i="7"/>
  <c r="J713" i="7"/>
  <c r="J737" i="7"/>
  <c r="J761" i="7"/>
  <c r="J785" i="7"/>
  <c r="J809" i="7"/>
  <c r="J833" i="7"/>
  <c r="J857" i="7"/>
  <c r="J881" i="7"/>
  <c r="J905" i="7"/>
  <c r="J929" i="7"/>
  <c r="J953" i="7"/>
  <c r="J977" i="7"/>
  <c r="I87" i="7"/>
  <c r="I111" i="7"/>
  <c r="I135" i="7"/>
  <c r="I159" i="7"/>
  <c r="I183" i="7"/>
  <c r="I207" i="7"/>
  <c r="I231" i="7"/>
  <c r="I255" i="7"/>
  <c r="I279" i="7"/>
  <c r="I303" i="7"/>
  <c r="I327" i="7"/>
  <c r="I351" i="7"/>
  <c r="I375" i="7"/>
  <c r="I399" i="7"/>
  <c r="I423" i="7"/>
  <c r="I447" i="7"/>
  <c r="I471" i="7"/>
  <c r="I495" i="7"/>
  <c r="I519" i="7"/>
  <c r="I543" i="7"/>
  <c r="I567" i="7"/>
  <c r="I591" i="7"/>
  <c r="I615" i="7"/>
  <c r="D320" i="7"/>
  <c r="K180" i="7"/>
  <c r="K372" i="7"/>
  <c r="K564" i="7"/>
  <c r="K658" i="7"/>
  <c r="K722" i="7"/>
  <c r="K776" i="7"/>
  <c r="K828" i="7"/>
  <c r="K881" i="7"/>
  <c r="K933" i="7"/>
  <c r="K986" i="7"/>
  <c r="J99" i="7"/>
  <c r="J151" i="7"/>
  <c r="J204" i="7"/>
  <c r="J256" i="7"/>
  <c r="J305" i="7"/>
  <c r="J353" i="7"/>
  <c r="J401" i="7"/>
  <c r="J449" i="7"/>
  <c r="J496" i="7"/>
  <c r="J535" i="7"/>
  <c r="J574" i="7"/>
  <c r="J607" i="7"/>
  <c r="J640" i="7"/>
  <c r="J666" i="7"/>
  <c r="J690" i="7"/>
  <c r="J714" i="7"/>
  <c r="J738" i="7"/>
  <c r="J762" i="7"/>
  <c r="J786" i="7"/>
  <c r="J810" i="7"/>
  <c r="J834" i="7"/>
  <c r="J858" i="7"/>
  <c r="J882" i="7"/>
  <c r="J906" i="7"/>
  <c r="J930" i="7"/>
  <c r="J954" i="7"/>
  <c r="J978" i="7"/>
  <c r="I88" i="7"/>
  <c r="I112" i="7"/>
  <c r="I136" i="7"/>
  <c r="I160" i="7"/>
  <c r="I184" i="7"/>
  <c r="I208" i="7"/>
  <c r="I232" i="7"/>
  <c r="I256" i="7"/>
  <c r="I280" i="7"/>
  <c r="I304" i="7"/>
  <c r="I328" i="7"/>
  <c r="I352" i="7"/>
  <c r="I376" i="7"/>
  <c r="I400" i="7"/>
  <c r="I424" i="7"/>
  <c r="I448" i="7"/>
  <c r="I472" i="7"/>
  <c r="I496" i="7"/>
  <c r="I520" i="7"/>
  <c r="I544" i="7"/>
  <c r="I568" i="7"/>
  <c r="I592" i="7"/>
  <c r="I616" i="7"/>
  <c r="I640" i="7"/>
  <c r="I664" i="7"/>
  <c r="I688" i="7"/>
  <c r="I712" i="7"/>
  <c r="I736" i="7"/>
  <c r="I760" i="7"/>
  <c r="I784" i="7"/>
  <c r="I808" i="7"/>
  <c r="I832" i="7"/>
  <c r="I856" i="7"/>
  <c r="I880" i="7"/>
  <c r="I903" i="7"/>
  <c r="I922" i="7"/>
  <c r="I944" i="7"/>
  <c r="I964" i="7"/>
  <c r="I983" i="7"/>
  <c r="H81" i="7"/>
  <c r="H97" i="7"/>
  <c r="H111" i="7"/>
  <c r="H126" i="7"/>
  <c r="H140" i="7"/>
  <c r="H154" i="7"/>
  <c r="H169" i="7"/>
  <c r="H183" i="7"/>
  <c r="H198" i="7"/>
  <c r="H212" i="7"/>
  <c r="H226" i="7"/>
  <c r="D349" i="7"/>
  <c r="K185" i="7"/>
  <c r="K377" i="7"/>
  <c r="K568" i="7"/>
  <c r="K659" i="7"/>
  <c r="K724" i="7"/>
  <c r="K777" i="7"/>
  <c r="K830" i="7"/>
  <c r="K882" i="7"/>
  <c r="K934" i="7"/>
  <c r="K987" i="7"/>
  <c r="J100" i="7"/>
  <c r="J152" i="7"/>
  <c r="J205" i="7"/>
  <c r="J257" i="7"/>
  <c r="J306" i="7"/>
  <c r="J354" i="7"/>
  <c r="J402" i="7"/>
  <c r="J450" i="7"/>
  <c r="J497" i="7"/>
  <c r="J536" i="7"/>
  <c r="J577" i="7"/>
  <c r="J608" i="7"/>
  <c r="J641" i="7"/>
  <c r="J667" i="7"/>
  <c r="J691" i="7"/>
  <c r="J715" i="7"/>
  <c r="J739" i="7"/>
  <c r="J763" i="7"/>
  <c r="J787" i="7"/>
  <c r="J811" i="7"/>
  <c r="J835" i="7"/>
  <c r="J859" i="7"/>
  <c r="J883" i="7"/>
  <c r="J907" i="7"/>
  <c r="J931" i="7"/>
  <c r="J955" i="7"/>
  <c r="J979" i="7"/>
  <c r="I89" i="7"/>
  <c r="I113" i="7"/>
  <c r="I137" i="7"/>
  <c r="I161" i="7"/>
  <c r="I185" i="7"/>
  <c r="I209" i="7"/>
  <c r="I233" i="7"/>
  <c r="I257" i="7"/>
  <c r="I281" i="7"/>
  <c r="I305" i="7"/>
  <c r="I329" i="7"/>
  <c r="I353" i="7"/>
  <c r="I377" i="7"/>
  <c r="I401" i="7"/>
  <c r="I425" i="7"/>
  <c r="I449" i="7"/>
  <c r="I473" i="7"/>
  <c r="I497" i="7"/>
  <c r="I521" i="7"/>
  <c r="I545" i="7"/>
  <c r="I569" i="7"/>
  <c r="I593" i="7"/>
  <c r="I617" i="7"/>
  <c r="I641" i="7"/>
  <c r="I665" i="7"/>
  <c r="I689" i="7"/>
  <c r="I713" i="7"/>
  <c r="I737" i="7"/>
  <c r="I761" i="7"/>
  <c r="I785" i="7"/>
  <c r="I809" i="7"/>
  <c r="I833" i="7"/>
  <c r="I857" i="7"/>
  <c r="I881" i="7"/>
  <c r="I904" i="7"/>
  <c r="I926" i="7"/>
  <c r="I945" i="7"/>
  <c r="I965" i="7"/>
  <c r="I986" i="7"/>
  <c r="H84" i="7"/>
  <c r="H98" i="7"/>
  <c r="H112" i="7"/>
  <c r="H127" i="7"/>
  <c r="H141" i="7"/>
  <c r="H156" i="7"/>
  <c r="H170" i="7"/>
  <c r="H184" i="7"/>
  <c r="H199" i="7"/>
  <c r="H213" i="7"/>
  <c r="H227" i="7"/>
  <c r="H239" i="7"/>
  <c r="H251" i="7"/>
  <c r="H263" i="7"/>
  <c r="H275" i="7"/>
  <c r="H287" i="7"/>
  <c r="H299" i="7"/>
  <c r="H311" i="7"/>
  <c r="H323" i="7"/>
  <c r="H335" i="7"/>
  <c r="H347" i="7"/>
  <c r="H359" i="7"/>
  <c r="H371" i="7"/>
  <c r="H383" i="7"/>
  <c r="H395" i="7"/>
  <c r="H407" i="7"/>
  <c r="H419" i="7"/>
  <c r="H431" i="7"/>
  <c r="H443" i="7"/>
  <c r="H455" i="7"/>
  <c r="H467" i="7"/>
  <c r="H479" i="7"/>
  <c r="H491" i="7"/>
  <c r="H503" i="7"/>
  <c r="H515" i="7"/>
  <c r="H527" i="7"/>
  <c r="H539" i="7"/>
  <c r="H551" i="7"/>
  <c r="H563" i="7"/>
  <c r="H575" i="7"/>
  <c r="H587" i="7"/>
  <c r="H599" i="7"/>
  <c r="H611" i="7"/>
  <c r="H623" i="7"/>
  <c r="H635" i="7"/>
  <c r="H647" i="7"/>
  <c r="H659" i="7"/>
  <c r="H671" i="7"/>
  <c r="H683" i="7"/>
  <c r="H695" i="7"/>
  <c r="H707" i="7"/>
  <c r="H719" i="7"/>
  <c r="H731" i="7"/>
  <c r="H743" i="7"/>
  <c r="H755" i="7"/>
  <c r="H767" i="7"/>
  <c r="H779" i="7"/>
  <c r="H791" i="7"/>
  <c r="H803" i="7"/>
  <c r="H815" i="7"/>
  <c r="H827" i="7"/>
  <c r="H839" i="7"/>
  <c r="H851" i="7"/>
  <c r="H863" i="7"/>
  <c r="H875" i="7"/>
  <c r="H887" i="7"/>
  <c r="H899" i="7"/>
  <c r="H911" i="7"/>
  <c r="H923" i="7"/>
  <c r="H935" i="7"/>
  <c r="H947" i="7"/>
  <c r="H959" i="7"/>
  <c r="H971" i="7"/>
  <c r="H983" i="7"/>
  <c r="D583" i="7"/>
  <c r="K203" i="7"/>
  <c r="K395" i="7"/>
  <c r="K576" i="7"/>
  <c r="K665" i="7"/>
  <c r="K729" i="7"/>
  <c r="K782" i="7"/>
  <c r="K834" i="7"/>
  <c r="K886" i="7"/>
  <c r="K939" i="7"/>
  <c r="J104" i="7"/>
  <c r="J157" i="7"/>
  <c r="J209" i="7"/>
  <c r="J261" i="7"/>
  <c r="J310" i="7"/>
  <c r="J358" i="7"/>
  <c r="J406" i="7"/>
  <c r="J454" i="7"/>
  <c r="J500" i="7"/>
  <c r="J544" i="7"/>
  <c r="J581" i="7"/>
  <c r="J613" i="7"/>
  <c r="J644" i="7"/>
  <c r="J670" i="7"/>
  <c r="J694" i="7"/>
  <c r="J718" i="7"/>
  <c r="J742" i="7"/>
  <c r="J766" i="7"/>
  <c r="J790" i="7"/>
  <c r="J814" i="7"/>
  <c r="J838" i="7"/>
  <c r="J862" i="7"/>
  <c r="J886" i="7"/>
  <c r="J910" i="7"/>
  <c r="J934" i="7"/>
  <c r="J958" i="7"/>
  <c r="J982" i="7"/>
  <c r="I68" i="7"/>
  <c r="I92" i="7"/>
  <c r="I116" i="7"/>
  <c r="I140" i="7"/>
  <c r="I164" i="7"/>
  <c r="I188" i="7"/>
  <c r="I212" i="7"/>
  <c r="I236" i="7"/>
  <c r="I260" i="7"/>
  <c r="I284" i="7"/>
  <c r="I308" i="7"/>
  <c r="I332" i="7"/>
  <c r="I356" i="7"/>
  <c r="I380" i="7"/>
  <c r="I404" i="7"/>
  <c r="I428" i="7"/>
  <c r="I452" i="7"/>
  <c r="I476" i="7"/>
  <c r="I500" i="7"/>
  <c r="I524" i="7"/>
  <c r="I548" i="7"/>
  <c r="I572" i="7"/>
  <c r="I596" i="7"/>
  <c r="I620" i="7"/>
  <c r="I644" i="7"/>
  <c r="I668" i="7"/>
  <c r="I692" i="7"/>
  <c r="I716" i="7"/>
  <c r="I740" i="7"/>
  <c r="I764" i="7"/>
  <c r="I788" i="7"/>
  <c r="I812" i="7"/>
  <c r="I836" i="7"/>
  <c r="I860" i="7"/>
  <c r="I884" i="7"/>
  <c r="I905" i="7"/>
  <c r="I927" i="7"/>
  <c r="I946" i="7"/>
  <c r="I968" i="7"/>
  <c r="I987" i="7"/>
  <c r="H67" i="7"/>
  <c r="H85" i="7"/>
  <c r="H99" i="7"/>
  <c r="H114" i="7"/>
  <c r="H128" i="7"/>
  <c r="H142" i="7"/>
  <c r="H157" i="7"/>
  <c r="H171" i="7"/>
  <c r="H186" i="7"/>
  <c r="H200" i="7"/>
  <c r="H214" i="7"/>
  <c r="H228" i="7"/>
  <c r="H240" i="7"/>
  <c r="H252" i="7"/>
  <c r="H264" i="7"/>
  <c r="H276" i="7"/>
  <c r="H288" i="7"/>
  <c r="H300" i="7"/>
  <c r="H312" i="7"/>
  <c r="H324" i="7"/>
  <c r="H336" i="7"/>
  <c r="H348" i="7"/>
  <c r="H360" i="7"/>
  <c r="H372" i="7"/>
  <c r="H384" i="7"/>
  <c r="H396" i="7"/>
  <c r="H408" i="7"/>
  <c r="H420" i="7"/>
  <c r="H432" i="7"/>
  <c r="H444" i="7"/>
  <c r="H456" i="7"/>
  <c r="H468" i="7"/>
  <c r="H480" i="7"/>
  <c r="H492" i="7"/>
  <c r="H504" i="7"/>
  <c r="H516" i="7"/>
  <c r="H528" i="7"/>
  <c r="H540" i="7"/>
  <c r="H552" i="7"/>
  <c r="H564" i="7"/>
  <c r="H576" i="7"/>
  <c r="H588" i="7"/>
  <c r="H600" i="7"/>
  <c r="H612" i="7"/>
  <c r="H624" i="7"/>
  <c r="H636" i="7"/>
  <c r="H648" i="7"/>
  <c r="H660" i="7"/>
  <c r="H672" i="7"/>
  <c r="H684" i="7"/>
  <c r="H696" i="7"/>
  <c r="H708" i="7"/>
  <c r="H720" i="7"/>
  <c r="H732" i="7"/>
  <c r="H744" i="7"/>
  <c r="H756" i="7"/>
  <c r="H768" i="7"/>
  <c r="H780" i="7"/>
  <c r="H792" i="7"/>
  <c r="H804" i="7"/>
  <c r="H816" i="7"/>
  <c r="H828" i="7"/>
  <c r="H840" i="7"/>
  <c r="H852" i="7"/>
  <c r="H864" i="7"/>
  <c r="H876" i="7"/>
  <c r="H888" i="7"/>
  <c r="H900" i="7"/>
  <c r="H912" i="7"/>
  <c r="H924" i="7"/>
  <c r="H936" i="7"/>
  <c r="H948" i="7"/>
  <c r="H960" i="7"/>
  <c r="H972" i="7"/>
  <c r="H984" i="7"/>
  <c r="G70" i="7"/>
  <c r="D595" i="7"/>
  <c r="K227" i="7"/>
  <c r="K419" i="7"/>
  <c r="K592" i="7"/>
  <c r="K672" i="7"/>
  <c r="K736" i="7"/>
  <c r="K788" i="7"/>
  <c r="K840" i="7"/>
  <c r="K893" i="7"/>
  <c r="K945" i="7"/>
  <c r="J111" i="7"/>
  <c r="J163" i="7"/>
  <c r="J216" i="7"/>
  <c r="J268" i="7"/>
  <c r="J316" i="7"/>
  <c r="J364" i="7"/>
  <c r="J412" i="7"/>
  <c r="J460" i="7"/>
  <c r="J501" i="7"/>
  <c r="J545" i="7"/>
  <c r="J582" i="7"/>
  <c r="J614" i="7"/>
  <c r="J645" i="7"/>
  <c r="J671" i="7"/>
  <c r="J695" i="7"/>
  <c r="J719" i="7"/>
  <c r="J743" i="7"/>
  <c r="J767" i="7"/>
  <c r="J791" i="7"/>
  <c r="J815" i="7"/>
  <c r="J839" i="7"/>
  <c r="J863" i="7"/>
  <c r="J887" i="7"/>
  <c r="J911" i="7"/>
  <c r="J935" i="7"/>
  <c r="J959" i="7"/>
  <c r="J983" i="7"/>
  <c r="I69" i="7"/>
  <c r="I93" i="7"/>
  <c r="I117" i="7"/>
  <c r="I141" i="7"/>
  <c r="I165" i="7"/>
  <c r="I189" i="7"/>
  <c r="I213" i="7"/>
  <c r="I237" i="7"/>
  <c r="I261" i="7"/>
  <c r="I285" i="7"/>
  <c r="I309" i="7"/>
  <c r="I333" i="7"/>
  <c r="I357" i="7"/>
  <c r="I381" i="7"/>
  <c r="I405" i="7"/>
  <c r="I429" i="7"/>
  <c r="I453" i="7"/>
  <c r="I477" i="7"/>
  <c r="I501" i="7"/>
  <c r="I525" i="7"/>
  <c r="I549" i="7"/>
  <c r="I573" i="7"/>
  <c r="I597" i="7"/>
  <c r="I621" i="7"/>
  <c r="I645" i="7"/>
  <c r="I669" i="7"/>
  <c r="I693" i="7"/>
  <c r="I717" i="7"/>
  <c r="I741" i="7"/>
  <c r="I765" i="7"/>
  <c r="I789" i="7"/>
  <c r="I813" i="7"/>
  <c r="I837" i="7"/>
  <c r="I861" i="7"/>
  <c r="I885" i="7"/>
  <c r="I908" i="7"/>
  <c r="I928" i="7"/>
  <c r="I950" i="7"/>
  <c r="I969" i="7"/>
  <c r="I988" i="7"/>
  <c r="H68" i="7"/>
  <c r="H86" i="7"/>
  <c r="H100" i="7"/>
  <c r="H115" i="7"/>
  <c r="H129" i="7"/>
  <c r="H144" i="7"/>
  <c r="H158" i="7"/>
  <c r="H172" i="7"/>
  <c r="H187" i="7"/>
  <c r="H201" i="7"/>
  <c r="H216" i="7"/>
  <c r="H229" i="7"/>
  <c r="H241" i="7"/>
  <c r="H253" i="7"/>
  <c r="H265" i="7"/>
  <c r="H277" i="7"/>
  <c r="H289" i="7"/>
  <c r="H301" i="7"/>
  <c r="H313" i="7"/>
  <c r="H325" i="7"/>
  <c r="H337" i="7"/>
  <c r="H349" i="7"/>
  <c r="H361" i="7"/>
  <c r="H373" i="7"/>
  <c r="H385" i="7"/>
  <c r="H397" i="7"/>
  <c r="H409" i="7"/>
  <c r="H421" i="7"/>
  <c r="H433" i="7"/>
  <c r="H445" i="7"/>
  <c r="H457" i="7"/>
  <c r="H469" i="7"/>
  <c r="H481" i="7"/>
  <c r="H493" i="7"/>
  <c r="H505" i="7"/>
  <c r="H517" i="7"/>
  <c r="H529" i="7"/>
  <c r="H541" i="7"/>
  <c r="H553" i="7"/>
  <c r="H565" i="7"/>
  <c r="H577" i="7"/>
  <c r="H589" i="7"/>
  <c r="H601" i="7"/>
  <c r="H613" i="7"/>
  <c r="H625" i="7"/>
  <c r="H637" i="7"/>
  <c r="H649" i="7"/>
  <c r="H661" i="7"/>
  <c r="H673" i="7"/>
  <c r="H685" i="7"/>
  <c r="H697" i="7"/>
  <c r="H709" i="7"/>
  <c r="H721" i="7"/>
  <c r="H733" i="7"/>
  <c r="H745" i="7"/>
  <c r="H757" i="7"/>
  <c r="H769" i="7"/>
  <c r="H781" i="7"/>
  <c r="H793" i="7"/>
  <c r="H805" i="7"/>
  <c r="H817" i="7"/>
  <c r="H829" i="7"/>
  <c r="H841" i="7"/>
  <c r="H853" i="7"/>
  <c r="H865" i="7"/>
  <c r="H877" i="7"/>
  <c r="H889" i="7"/>
  <c r="H901" i="7"/>
  <c r="H913" i="7"/>
  <c r="H925" i="7"/>
  <c r="H937" i="7"/>
  <c r="H949" i="7"/>
  <c r="H961" i="7"/>
  <c r="H973" i="7"/>
  <c r="H985" i="7"/>
  <c r="G71" i="7"/>
  <c r="G83" i="7"/>
  <c r="G95" i="7"/>
  <c r="G107" i="7"/>
  <c r="G119" i="7"/>
  <c r="G131" i="7"/>
  <c r="G143" i="7"/>
  <c r="G155" i="7"/>
  <c r="G167" i="7"/>
  <c r="G179" i="7"/>
  <c r="G191" i="7"/>
  <c r="G203" i="7"/>
  <c r="G215" i="7"/>
  <c r="G227" i="7"/>
  <c r="G239" i="7"/>
  <c r="G251" i="7"/>
  <c r="D644" i="7"/>
  <c r="K251" i="7"/>
  <c r="K443" i="7"/>
  <c r="K605" i="7"/>
  <c r="K681" i="7"/>
  <c r="K742" i="7"/>
  <c r="K795" i="7"/>
  <c r="K847" i="7"/>
  <c r="K899" i="7"/>
  <c r="K952" i="7"/>
  <c r="J117" i="7"/>
  <c r="J170" i="7"/>
  <c r="J222" i="7"/>
  <c r="J274" i="7"/>
  <c r="J322" i="7"/>
  <c r="J370" i="7"/>
  <c r="J418" i="7"/>
  <c r="J466" i="7"/>
  <c r="J511" i="7"/>
  <c r="J550" i="7"/>
  <c r="J589" i="7"/>
  <c r="J620" i="7"/>
  <c r="J652" i="7"/>
  <c r="J676" i="7"/>
  <c r="J700" i="7"/>
  <c r="J724" i="7"/>
  <c r="J748" i="7"/>
  <c r="J772" i="7"/>
  <c r="J796" i="7"/>
  <c r="J820" i="7"/>
  <c r="J844" i="7"/>
  <c r="J868" i="7"/>
  <c r="J892" i="7"/>
  <c r="J916" i="7"/>
  <c r="J940" i="7"/>
  <c r="J964" i="7"/>
  <c r="J988" i="7"/>
  <c r="I74" i="7"/>
  <c r="I98" i="7"/>
  <c r="I122" i="7"/>
  <c r="I146" i="7"/>
  <c r="I170" i="7"/>
  <c r="I194" i="7"/>
  <c r="I218" i="7"/>
  <c r="I242" i="7"/>
  <c r="I266" i="7"/>
  <c r="I290" i="7"/>
  <c r="I314" i="7"/>
  <c r="I338" i="7"/>
  <c r="I362" i="7"/>
  <c r="I386" i="7"/>
  <c r="I410" i="7"/>
  <c r="I434" i="7"/>
  <c r="I458" i="7"/>
  <c r="I482" i="7"/>
  <c r="I506" i="7"/>
  <c r="I530" i="7"/>
  <c r="I554" i="7"/>
  <c r="I578" i="7"/>
  <c r="I602" i="7"/>
  <c r="I626" i="7"/>
  <c r="I650" i="7"/>
  <c r="I674" i="7"/>
  <c r="I698" i="7"/>
  <c r="I722" i="7"/>
  <c r="I746" i="7"/>
  <c r="I770" i="7"/>
  <c r="I794" i="7"/>
  <c r="I818" i="7"/>
  <c r="I842" i="7"/>
  <c r="I866" i="7"/>
  <c r="I890" i="7"/>
  <c r="I909" i="7"/>
  <c r="I929" i="7"/>
  <c r="I951" i="7"/>
  <c r="I970" i="7"/>
  <c r="I989" i="7"/>
  <c r="H69" i="7"/>
  <c r="H87" i="7"/>
  <c r="H102" i="7"/>
  <c r="H116" i="7"/>
  <c r="H130" i="7"/>
  <c r="H145" i="7"/>
  <c r="H159" i="7"/>
  <c r="H174" i="7"/>
  <c r="H188" i="7"/>
  <c r="H202" i="7"/>
  <c r="H217" i="7"/>
  <c r="H230" i="7"/>
  <c r="H242" i="7"/>
  <c r="H254" i="7"/>
  <c r="H266" i="7"/>
  <c r="H278" i="7"/>
  <c r="H290" i="7"/>
  <c r="H302" i="7"/>
  <c r="H314" i="7"/>
  <c r="H326" i="7"/>
  <c r="H338" i="7"/>
  <c r="H350" i="7"/>
  <c r="H362" i="7"/>
  <c r="H374" i="7"/>
  <c r="H386" i="7"/>
  <c r="H398" i="7"/>
  <c r="H410" i="7"/>
  <c r="H422" i="7"/>
  <c r="H434" i="7"/>
  <c r="H446" i="7"/>
  <c r="H458" i="7"/>
  <c r="H470" i="7"/>
  <c r="H482" i="7"/>
  <c r="H494" i="7"/>
  <c r="H506" i="7"/>
  <c r="H518" i="7"/>
  <c r="H530" i="7"/>
  <c r="H542" i="7"/>
  <c r="H554" i="7"/>
  <c r="H566" i="7"/>
  <c r="H578" i="7"/>
  <c r="H590" i="7"/>
  <c r="H602" i="7"/>
  <c r="H614" i="7"/>
  <c r="H626" i="7"/>
  <c r="H638" i="7"/>
  <c r="H650" i="7"/>
  <c r="H662" i="7"/>
  <c r="H674" i="7"/>
  <c r="H686" i="7"/>
  <c r="H698" i="7"/>
  <c r="H710" i="7"/>
  <c r="H722" i="7"/>
  <c r="H734" i="7"/>
  <c r="H746" i="7"/>
  <c r="H758" i="7"/>
  <c r="H770" i="7"/>
  <c r="H782" i="7"/>
  <c r="H794" i="7"/>
  <c r="H806" i="7"/>
  <c r="H818" i="7"/>
  <c r="H830" i="7"/>
  <c r="H842" i="7"/>
  <c r="H854" i="7"/>
  <c r="H866" i="7"/>
  <c r="H878" i="7"/>
  <c r="H890" i="7"/>
  <c r="H902" i="7"/>
  <c r="H914" i="7"/>
  <c r="H926" i="7"/>
  <c r="H938" i="7"/>
  <c r="H950" i="7"/>
  <c r="H962" i="7"/>
  <c r="H974" i="7"/>
  <c r="H986" i="7"/>
  <c r="D883" i="7"/>
  <c r="K89" i="7"/>
  <c r="K281" i="7"/>
  <c r="K473" i="7"/>
  <c r="K621" i="7"/>
  <c r="K691" i="7"/>
  <c r="K751" i="7"/>
  <c r="K803" i="7"/>
  <c r="K856" i="7"/>
  <c r="K908" i="7"/>
  <c r="K960" i="7"/>
  <c r="J74" i="7"/>
  <c r="J126" i="7"/>
  <c r="J179" i="7"/>
  <c r="J231" i="7"/>
  <c r="J282" i="7"/>
  <c r="J330" i="7"/>
  <c r="J378" i="7"/>
  <c r="J426" i="7"/>
  <c r="J474" i="7"/>
  <c r="J514" i="7"/>
  <c r="J558" i="7"/>
  <c r="J593" i="7"/>
  <c r="J625" i="7"/>
  <c r="J655" i="7"/>
  <c r="J679" i="7"/>
  <c r="J703" i="7"/>
  <c r="J727" i="7"/>
  <c r="J751" i="7"/>
  <c r="J775" i="7"/>
  <c r="J799" i="7"/>
  <c r="J823" i="7"/>
  <c r="J847" i="7"/>
  <c r="J871" i="7"/>
  <c r="J895" i="7"/>
  <c r="J919" i="7"/>
  <c r="J943" i="7"/>
  <c r="J967" i="7"/>
  <c r="I77" i="7"/>
  <c r="I101" i="7"/>
  <c r="I125" i="7"/>
  <c r="I149" i="7"/>
  <c r="I173" i="7"/>
  <c r="I197" i="7"/>
  <c r="I221" i="7"/>
  <c r="I245" i="7"/>
  <c r="I269" i="7"/>
  <c r="I293" i="7"/>
  <c r="I317" i="7"/>
  <c r="I341" i="7"/>
  <c r="I365" i="7"/>
  <c r="I389" i="7"/>
  <c r="I413" i="7"/>
  <c r="I437" i="7"/>
  <c r="I461" i="7"/>
  <c r="I485" i="7"/>
  <c r="I509" i="7"/>
  <c r="I533" i="7"/>
  <c r="I557" i="7"/>
  <c r="I581" i="7"/>
  <c r="I605" i="7"/>
  <c r="I629" i="7"/>
  <c r="I653" i="7"/>
  <c r="I677" i="7"/>
  <c r="I701" i="7"/>
  <c r="I725" i="7"/>
  <c r="I749" i="7"/>
  <c r="I773" i="7"/>
  <c r="I797" i="7"/>
  <c r="I821" i="7"/>
  <c r="I845" i="7"/>
  <c r="I869" i="7"/>
  <c r="I893" i="7"/>
  <c r="I915" i="7"/>
  <c r="I934" i="7"/>
  <c r="I956" i="7"/>
  <c r="I976" i="7"/>
  <c r="H74" i="7"/>
  <c r="H91" i="7"/>
  <c r="H105" i="7"/>
  <c r="H120" i="7"/>
  <c r="H134" i="7"/>
  <c r="H148" i="7"/>
  <c r="H163" i="7"/>
  <c r="H177" i="7"/>
  <c r="H192" i="7"/>
  <c r="H206" i="7"/>
  <c r="H220" i="7"/>
  <c r="H233" i="7"/>
  <c r="H245" i="7"/>
  <c r="H257" i="7"/>
  <c r="H269" i="7"/>
  <c r="H281" i="7"/>
  <c r="H293" i="7"/>
  <c r="H305" i="7"/>
  <c r="H317" i="7"/>
  <c r="H329" i="7"/>
  <c r="H341" i="7"/>
  <c r="H353" i="7"/>
  <c r="H365" i="7"/>
  <c r="H377" i="7"/>
  <c r="H389" i="7"/>
  <c r="H401" i="7"/>
  <c r="H413" i="7"/>
  <c r="H425" i="7"/>
  <c r="H437" i="7"/>
  <c r="H449" i="7"/>
  <c r="H461" i="7"/>
  <c r="H473" i="7"/>
  <c r="H485" i="7"/>
  <c r="H497" i="7"/>
  <c r="H509" i="7"/>
  <c r="H521" i="7"/>
  <c r="H533" i="7"/>
  <c r="H545" i="7"/>
  <c r="H557" i="7"/>
  <c r="H569" i="7"/>
  <c r="H581" i="7"/>
  <c r="H593" i="7"/>
  <c r="H605" i="7"/>
  <c r="H617" i="7"/>
  <c r="H629" i="7"/>
  <c r="H641" i="7"/>
  <c r="H653" i="7"/>
  <c r="H665" i="7"/>
  <c r="H677" i="7"/>
  <c r="H689" i="7"/>
  <c r="H701" i="7"/>
  <c r="H713" i="7"/>
  <c r="H725" i="7"/>
  <c r="H737" i="7"/>
  <c r="H749" i="7"/>
  <c r="H761" i="7"/>
  <c r="H773" i="7"/>
  <c r="H785" i="7"/>
  <c r="H797" i="7"/>
  <c r="H809" i="7"/>
  <c r="H821" i="7"/>
  <c r="H833" i="7"/>
  <c r="H845" i="7"/>
  <c r="H857" i="7"/>
  <c r="H869" i="7"/>
  <c r="H881" i="7"/>
  <c r="H893" i="7"/>
  <c r="H905" i="7"/>
  <c r="H917" i="7"/>
  <c r="H929" i="7"/>
  <c r="H941" i="7"/>
  <c r="H953" i="7"/>
  <c r="H965" i="7"/>
  <c r="H977" i="7"/>
  <c r="H989" i="7"/>
  <c r="D943" i="7"/>
  <c r="K131" i="7"/>
  <c r="K323" i="7"/>
  <c r="K515" i="7"/>
  <c r="K640" i="7"/>
  <c r="K705" i="7"/>
  <c r="K762" i="7"/>
  <c r="K814" i="7"/>
  <c r="K867" i="7"/>
  <c r="K919" i="7"/>
  <c r="K971" i="7"/>
  <c r="J85" i="7"/>
  <c r="J137" i="7"/>
  <c r="J189" i="7"/>
  <c r="J242" i="7"/>
  <c r="J292" i="7"/>
  <c r="J340" i="7"/>
  <c r="J388" i="7"/>
  <c r="J436" i="7"/>
  <c r="J484" i="7"/>
  <c r="J523" i="7"/>
  <c r="J562" i="7"/>
  <c r="J597" i="7"/>
  <c r="J630" i="7"/>
  <c r="J659" i="7"/>
  <c r="J683" i="7"/>
  <c r="J707" i="7"/>
  <c r="J731" i="7"/>
  <c r="J755" i="7"/>
  <c r="J779" i="7"/>
  <c r="J803" i="7"/>
  <c r="J827" i="7"/>
  <c r="J851" i="7"/>
  <c r="J875" i="7"/>
  <c r="J899" i="7"/>
  <c r="J923" i="7"/>
  <c r="J947" i="7"/>
  <c r="J971" i="7"/>
  <c r="I81" i="7"/>
  <c r="I105" i="7"/>
  <c r="I129" i="7"/>
  <c r="I153" i="7"/>
  <c r="I177" i="7"/>
  <c r="I201" i="7"/>
  <c r="I225" i="7"/>
  <c r="I249" i="7"/>
  <c r="I273" i="7"/>
  <c r="I297" i="7"/>
  <c r="I321" i="7"/>
  <c r="I345" i="7"/>
  <c r="I369" i="7"/>
  <c r="I393" i="7"/>
  <c r="I417" i="7"/>
  <c r="I441" i="7"/>
  <c r="I465" i="7"/>
  <c r="I489" i="7"/>
  <c r="I513" i="7"/>
  <c r="I537" i="7"/>
  <c r="I561" i="7"/>
  <c r="I585" i="7"/>
  <c r="I609" i="7"/>
  <c r="I633" i="7"/>
  <c r="I657" i="7"/>
  <c r="I681" i="7"/>
  <c r="I705" i="7"/>
  <c r="I729" i="7"/>
  <c r="I753" i="7"/>
  <c r="I777" i="7"/>
  <c r="I801" i="7"/>
  <c r="I825" i="7"/>
  <c r="I849" i="7"/>
  <c r="I873" i="7"/>
  <c r="I897" i="7"/>
  <c r="I917" i="7"/>
  <c r="I939" i="7"/>
  <c r="I958" i="7"/>
  <c r="I980" i="7"/>
  <c r="H78" i="7"/>
  <c r="H93" i="7"/>
  <c r="H108" i="7"/>
  <c r="H122" i="7"/>
  <c r="H136" i="7"/>
  <c r="H151" i="7"/>
  <c r="H165" i="7"/>
  <c r="H180" i="7"/>
  <c r="H194" i="7"/>
  <c r="H208" i="7"/>
  <c r="H223" i="7"/>
  <c r="H235" i="7"/>
  <c r="H247" i="7"/>
  <c r="H259" i="7"/>
  <c r="H271" i="7"/>
  <c r="H283" i="7"/>
  <c r="H295" i="7"/>
  <c r="H307" i="7"/>
  <c r="H319" i="7"/>
  <c r="H331" i="7"/>
  <c r="H343" i="7"/>
  <c r="H355" i="7"/>
  <c r="H367" i="7"/>
  <c r="H379" i="7"/>
  <c r="H391" i="7"/>
  <c r="H403" i="7"/>
  <c r="H415" i="7"/>
  <c r="H427" i="7"/>
  <c r="H439" i="7"/>
  <c r="H451" i="7"/>
  <c r="H463" i="7"/>
  <c r="H475" i="7"/>
  <c r="H487" i="7"/>
  <c r="H499" i="7"/>
  <c r="H511" i="7"/>
  <c r="H523" i="7"/>
  <c r="H535" i="7"/>
  <c r="H547" i="7"/>
  <c r="H559" i="7"/>
  <c r="H571" i="7"/>
  <c r="H583" i="7"/>
  <c r="H595" i="7"/>
  <c r="H607" i="7"/>
  <c r="H619" i="7"/>
  <c r="H631" i="7"/>
  <c r="H643" i="7"/>
  <c r="H655" i="7"/>
  <c r="H667" i="7"/>
  <c r="H679" i="7"/>
  <c r="H691" i="7"/>
  <c r="H703" i="7"/>
  <c r="H715" i="7"/>
  <c r="H727" i="7"/>
  <c r="H739" i="7"/>
  <c r="H751" i="7"/>
  <c r="H763" i="7"/>
  <c r="H775" i="7"/>
  <c r="H787" i="7"/>
  <c r="H799" i="7"/>
  <c r="H811" i="7"/>
  <c r="H823" i="7"/>
  <c r="H835" i="7"/>
  <c r="H847" i="7"/>
  <c r="H859" i="7"/>
  <c r="H871" i="7"/>
  <c r="H883" i="7"/>
  <c r="H895" i="7"/>
  <c r="H907" i="7"/>
  <c r="H919" i="7"/>
  <c r="H931" i="7"/>
  <c r="H943" i="7"/>
  <c r="H955" i="7"/>
  <c r="H967" i="7"/>
  <c r="H979" i="7"/>
  <c r="D655" i="7"/>
  <c r="K275" i="7"/>
  <c r="K749" i="7"/>
  <c r="K958" i="7"/>
  <c r="J229" i="7"/>
  <c r="J424" i="7"/>
  <c r="J590" i="7"/>
  <c r="J701" i="7"/>
  <c r="J797" i="7"/>
  <c r="J893" i="7"/>
  <c r="J989" i="7"/>
  <c r="I147" i="7"/>
  <c r="I243" i="7"/>
  <c r="I339" i="7"/>
  <c r="I435" i="7"/>
  <c r="I531" i="7"/>
  <c r="I627" i="7"/>
  <c r="I699" i="7"/>
  <c r="I771" i="7"/>
  <c r="I843" i="7"/>
  <c r="I910" i="7"/>
  <c r="I974" i="7"/>
  <c r="H88" i="7"/>
  <c r="H132" i="7"/>
  <c r="H175" i="7"/>
  <c r="H218" i="7"/>
  <c r="H249" i="7"/>
  <c r="H279" i="7"/>
  <c r="H306" i="7"/>
  <c r="H334" i="7"/>
  <c r="H364" i="7"/>
  <c r="H393" i="7"/>
  <c r="H423" i="7"/>
  <c r="H450" i="7"/>
  <c r="H478" i="7"/>
  <c r="H508" i="7"/>
  <c r="H537" i="7"/>
  <c r="H567" i="7"/>
  <c r="H594" i="7"/>
  <c r="H622" i="7"/>
  <c r="H652" i="7"/>
  <c r="H681" i="7"/>
  <c r="H711" i="7"/>
  <c r="H738" i="7"/>
  <c r="H766" i="7"/>
  <c r="H796" i="7"/>
  <c r="H825" i="7"/>
  <c r="H855" i="7"/>
  <c r="H882" i="7"/>
  <c r="H910" i="7"/>
  <c r="H940" i="7"/>
  <c r="H969" i="7"/>
  <c r="G77" i="7"/>
  <c r="G92" i="7"/>
  <c r="G106" i="7"/>
  <c r="G121" i="7"/>
  <c r="G135" i="7"/>
  <c r="G149" i="7"/>
  <c r="G164" i="7"/>
  <c r="G178" i="7"/>
  <c r="G193" i="7"/>
  <c r="G207" i="7"/>
  <c r="G221" i="7"/>
  <c r="G236" i="7"/>
  <c r="G250" i="7"/>
  <c r="G264" i="7"/>
  <c r="G277" i="7"/>
  <c r="G289" i="7"/>
  <c r="G301" i="7"/>
  <c r="G313" i="7"/>
  <c r="G325" i="7"/>
  <c r="G337" i="7"/>
  <c r="G349" i="7"/>
  <c r="G361" i="7"/>
  <c r="G373" i="7"/>
  <c r="G385" i="7"/>
  <c r="G397" i="7"/>
  <c r="G409" i="7"/>
  <c r="G421" i="7"/>
  <c r="G433" i="7"/>
  <c r="G445" i="7"/>
  <c r="G457" i="7"/>
  <c r="G469" i="7"/>
  <c r="G481" i="7"/>
  <c r="G493" i="7"/>
  <c r="G505" i="7"/>
  <c r="G517" i="7"/>
  <c r="G529" i="7"/>
  <c r="G541" i="7"/>
  <c r="G553" i="7"/>
  <c r="G565" i="7"/>
  <c r="G577" i="7"/>
  <c r="G589" i="7"/>
  <c r="G601" i="7"/>
  <c r="G613" i="7"/>
  <c r="G625" i="7"/>
  <c r="G637" i="7"/>
  <c r="G649" i="7"/>
  <c r="G661" i="7"/>
  <c r="G673" i="7"/>
  <c r="G685" i="7"/>
  <c r="G697" i="7"/>
  <c r="G709" i="7"/>
  <c r="G721" i="7"/>
  <c r="G733" i="7"/>
  <c r="G745" i="7"/>
  <c r="G757" i="7"/>
  <c r="G769" i="7"/>
  <c r="G781" i="7"/>
  <c r="G793" i="7"/>
  <c r="G805" i="7"/>
  <c r="G817" i="7"/>
  <c r="G829" i="7"/>
  <c r="G841" i="7"/>
  <c r="G853" i="7"/>
  <c r="G865" i="7"/>
  <c r="G877" i="7"/>
  <c r="G889" i="7"/>
  <c r="G901" i="7"/>
  <c r="G913" i="7"/>
  <c r="G925" i="7"/>
  <c r="G937" i="7"/>
  <c r="G949" i="7"/>
  <c r="G961" i="7"/>
  <c r="G973" i="7"/>
  <c r="G985" i="7"/>
  <c r="F70" i="7"/>
  <c r="F82" i="7"/>
  <c r="F94" i="7"/>
  <c r="F106" i="7"/>
  <c r="F118" i="7"/>
  <c r="F130" i="7"/>
  <c r="F142" i="7"/>
  <c r="F154" i="7"/>
  <c r="F166" i="7"/>
  <c r="F178" i="7"/>
  <c r="F190" i="7"/>
  <c r="F202" i="7"/>
  <c r="F214" i="7"/>
  <c r="F226" i="7"/>
  <c r="F238" i="7"/>
  <c r="F250" i="7"/>
  <c r="F262" i="7"/>
  <c r="F274" i="7"/>
  <c r="F286" i="7"/>
  <c r="F298" i="7"/>
  <c r="F310" i="7"/>
  <c r="F322" i="7"/>
  <c r="F334" i="7"/>
  <c r="F346" i="7"/>
  <c r="F358" i="7"/>
  <c r="F370" i="7"/>
  <c r="F382" i="7"/>
  <c r="F394" i="7"/>
  <c r="F406" i="7"/>
  <c r="F418" i="7"/>
  <c r="F430" i="7"/>
  <c r="F442" i="7"/>
  <c r="F454" i="7"/>
  <c r="F466" i="7"/>
  <c r="F478" i="7"/>
  <c r="F490" i="7"/>
  <c r="F502" i="7"/>
  <c r="F514" i="7"/>
  <c r="F526" i="7"/>
  <c r="F538" i="7"/>
  <c r="F550" i="7"/>
  <c r="F562" i="7"/>
  <c r="F574" i="7"/>
  <c r="F586" i="7"/>
  <c r="F598" i="7"/>
  <c r="F610" i="7"/>
  <c r="F622" i="7"/>
  <c r="F634" i="7"/>
  <c r="F646" i="7"/>
  <c r="F658" i="7"/>
  <c r="F670" i="7"/>
  <c r="F682" i="7"/>
  <c r="F694" i="7"/>
  <c r="F706" i="7"/>
  <c r="F718" i="7"/>
  <c r="D871" i="7"/>
  <c r="K276" i="7"/>
  <c r="K750" i="7"/>
  <c r="K959" i="7"/>
  <c r="J230" i="7"/>
  <c r="J425" i="7"/>
  <c r="J592" i="7"/>
  <c r="J702" i="7"/>
  <c r="J798" i="7"/>
  <c r="J894" i="7"/>
  <c r="I148" i="7"/>
  <c r="I244" i="7"/>
  <c r="I340" i="7"/>
  <c r="I436" i="7"/>
  <c r="I532" i="7"/>
  <c r="I628" i="7"/>
  <c r="I700" i="7"/>
  <c r="I772" i="7"/>
  <c r="I844" i="7"/>
  <c r="I914" i="7"/>
  <c r="I975" i="7"/>
  <c r="H90" i="7"/>
  <c r="H133" i="7"/>
  <c r="H176" i="7"/>
  <c r="H219" i="7"/>
  <c r="H250" i="7"/>
  <c r="H280" i="7"/>
  <c r="H309" i="7"/>
  <c r="H339" i="7"/>
  <c r="H366" i="7"/>
  <c r="H394" i="7"/>
  <c r="H424" i="7"/>
  <c r="H453" i="7"/>
  <c r="H483" i="7"/>
  <c r="H510" i="7"/>
  <c r="H538" i="7"/>
  <c r="H568" i="7"/>
  <c r="H597" i="7"/>
  <c r="H627" i="7"/>
  <c r="H654" i="7"/>
  <c r="H682" i="7"/>
  <c r="H712" i="7"/>
  <c r="H741" i="7"/>
  <c r="H771" i="7"/>
  <c r="H798" i="7"/>
  <c r="H826" i="7"/>
  <c r="H856" i="7"/>
  <c r="H885" i="7"/>
  <c r="H915" i="7"/>
  <c r="H942" i="7"/>
  <c r="H970" i="7"/>
  <c r="G79" i="7"/>
  <c r="G93" i="7"/>
  <c r="G108" i="7"/>
  <c r="G122" i="7"/>
  <c r="G136" i="7"/>
  <c r="G151" i="7"/>
  <c r="G165" i="7"/>
  <c r="G180" i="7"/>
  <c r="G194" i="7"/>
  <c r="G208" i="7"/>
  <c r="G223" i="7"/>
  <c r="G237" i="7"/>
  <c r="G252" i="7"/>
  <c r="G265" i="7"/>
  <c r="G278" i="7"/>
  <c r="G290" i="7"/>
  <c r="G302" i="7"/>
  <c r="G314" i="7"/>
  <c r="G326" i="7"/>
  <c r="G338" i="7"/>
  <c r="G350" i="7"/>
  <c r="G362" i="7"/>
  <c r="G374" i="7"/>
  <c r="G386" i="7"/>
  <c r="G398" i="7"/>
  <c r="G410" i="7"/>
  <c r="G422" i="7"/>
  <c r="G434" i="7"/>
  <c r="G446" i="7"/>
  <c r="G458" i="7"/>
  <c r="G470" i="7"/>
  <c r="G482" i="7"/>
  <c r="G494" i="7"/>
  <c r="G506" i="7"/>
  <c r="G518" i="7"/>
  <c r="G530" i="7"/>
  <c r="G542" i="7"/>
  <c r="G554" i="7"/>
  <c r="G566" i="7"/>
  <c r="G578" i="7"/>
  <c r="G590" i="7"/>
  <c r="G602" i="7"/>
  <c r="G614" i="7"/>
  <c r="G626" i="7"/>
  <c r="G638" i="7"/>
  <c r="G650" i="7"/>
  <c r="G662" i="7"/>
  <c r="G674" i="7"/>
  <c r="G686" i="7"/>
  <c r="G698" i="7"/>
  <c r="G710" i="7"/>
  <c r="G722" i="7"/>
  <c r="G734" i="7"/>
  <c r="G746" i="7"/>
  <c r="G758" i="7"/>
  <c r="G770" i="7"/>
  <c r="G782" i="7"/>
  <c r="G794" i="7"/>
  <c r="G806" i="7"/>
  <c r="G818" i="7"/>
  <c r="G830" i="7"/>
  <c r="G842" i="7"/>
  <c r="G854" i="7"/>
  <c r="G866" i="7"/>
  <c r="G878" i="7"/>
  <c r="G890" i="7"/>
  <c r="G902" i="7"/>
  <c r="G914" i="7"/>
  <c r="G926" i="7"/>
  <c r="G938" i="7"/>
  <c r="G950" i="7"/>
  <c r="G962" i="7"/>
  <c r="G974" i="7"/>
  <c r="G986" i="7"/>
  <c r="F71" i="7"/>
  <c r="F83" i="7"/>
  <c r="F95" i="7"/>
  <c r="F107" i="7"/>
  <c r="F119" i="7"/>
  <c r="F131" i="7"/>
  <c r="F143" i="7"/>
  <c r="F155" i="7"/>
  <c r="F167" i="7"/>
  <c r="F179" i="7"/>
  <c r="F191" i="7"/>
  <c r="F203" i="7"/>
  <c r="F215" i="7"/>
  <c r="F227" i="7"/>
  <c r="F239" i="7"/>
  <c r="F251" i="7"/>
  <c r="F263" i="7"/>
  <c r="F275" i="7"/>
  <c r="F287" i="7"/>
  <c r="F299" i="7"/>
  <c r="F311" i="7"/>
  <c r="F323" i="7"/>
  <c r="F335" i="7"/>
  <c r="F347" i="7"/>
  <c r="F359" i="7"/>
  <c r="F371" i="7"/>
  <c r="F383" i="7"/>
  <c r="F395" i="7"/>
  <c r="F407" i="7"/>
  <c r="F419" i="7"/>
  <c r="F431" i="7"/>
  <c r="F443" i="7"/>
  <c r="F455" i="7"/>
  <c r="F467" i="7"/>
  <c r="F479" i="7"/>
  <c r="F491" i="7"/>
  <c r="F503" i="7"/>
  <c r="F515" i="7"/>
  <c r="D932" i="7"/>
  <c r="K299" i="7"/>
  <c r="K755" i="7"/>
  <c r="K965" i="7"/>
  <c r="J235" i="7"/>
  <c r="J430" i="7"/>
  <c r="J596" i="7"/>
  <c r="J706" i="7"/>
  <c r="J802" i="7"/>
  <c r="J898" i="7"/>
  <c r="I152" i="7"/>
  <c r="I248" i="7"/>
  <c r="I344" i="7"/>
  <c r="I440" i="7"/>
  <c r="I536" i="7"/>
  <c r="I632" i="7"/>
  <c r="I704" i="7"/>
  <c r="I776" i="7"/>
  <c r="I848" i="7"/>
  <c r="I916" i="7"/>
  <c r="I977" i="7"/>
  <c r="H92" i="7"/>
  <c r="H135" i="7"/>
  <c r="H178" i="7"/>
  <c r="H222" i="7"/>
  <c r="H255" i="7"/>
  <c r="H282" i="7"/>
  <c r="H310" i="7"/>
  <c r="H340" i="7"/>
  <c r="H369" i="7"/>
  <c r="H399" i="7"/>
  <c r="H426" i="7"/>
  <c r="H454" i="7"/>
  <c r="H484" i="7"/>
  <c r="H513" i="7"/>
  <c r="H543" i="7"/>
  <c r="H570" i="7"/>
  <c r="H598" i="7"/>
  <c r="H628" i="7"/>
  <c r="H657" i="7"/>
  <c r="H687" i="7"/>
  <c r="H714" i="7"/>
  <c r="H742" i="7"/>
  <c r="H772" i="7"/>
  <c r="H801" i="7"/>
  <c r="H831" i="7"/>
  <c r="H858" i="7"/>
  <c r="H886" i="7"/>
  <c r="H916" i="7"/>
  <c r="H945" i="7"/>
  <c r="H975" i="7"/>
  <c r="G80" i="7"/>
  <c r="G94" i="7"/>
  <c r="G109" i="7"/>
  <c r="G123" i="7"/>
  <c r="G137" i="7"/>
  <c r="G152" i="7"/>
  <c r="G166" i="7"/>
  <c r="G181" i="7"/>
  <c r="G195" i="7"/>
  <c r="G209" i="7"/>
  <c r="G224" i="7"/>
  <c r="G238" i="7"/>
  <c r="G253" i="7"/>
  <c r="G266" i="7"/>
  <c r="G279" i="7"/>
  <c r="G291" i="7"/>
  <c r="G303" i="7"/>
  <c r="G315" i="7"/>
  <c r="G327" i="7"/>
  <c r="G339" i="7"/>
  <c r="G351" i="7"/>
  <c r="G363" i="7"/>
  <c r="G375" i="7"/>
  <c r="G387" i="7"/>
  <c r="G399" i="7"/>
  <c r="G411" i="7"/>
  <c r="G423" i="7"/>
  <c r="G435" i="7"/>
  <c r="G447" i="7"/>
  <c r="G459" i="7"/>
  <c r="G471" i="7"/>
  <c r="G483" i="7"/>
  <c r="G495" i="7"/>
  <c r="G507" i="7"/>
  <c r="G519" i="7"/>
  <c r="G531" i="7"/>
  <c r="G543" i="7"/>
  <c r="G555" i="7"/>
  <c r="G567" i="7"/>
  <c r="G579" i="7"/>
  <c r="G591" i="7"/>
  <c r="G603" i="7"/>
  <c r="G615" i="7"/>
  <c r="G627" i="7"/>
  <c r="G639" i="7"/>
  <c r="G651" i="7"/>
  <c r="G663" i="7"/>
  <c r="G675" i="7"/>
  <c r="G687" i="7"/>
  <c r="G699" i="7"/>
  <c r="G711" i="7"/>
  <c r="G723" i="7"/>
  <c r="G735" i="7"/>
  <c r="G747" i="7"/>
  <c r="G759" i="7"/>
  <c r="G771" i="7"/>
  <c r="G783" i="7"/>
  <c r="G795" i="7"/>
  <c r="G807" i="7"/>
  <c r="G819" i="7"/>
  <c r="G831" i="7"/>
  <c r="G843" i="7"/>
  <c r="G855" i="7"/>
  <c r="G867" i="7"/>
  <c r="G879" i="7"/>
  <c r="G891" i="7"/>
  <c r="G903" i="7"/>
  <c r="G915" i="7"/>
  <c r="G927" i="7"/>
  <c r="G939" i="7"/>
  <c r="G951" i="7"/>
  <c r="G963" i="7"/>
  <c r="G975" i="7"/>
  <c r="G987" i="7"/>
  <c r="F72" i="7"/>
  <c r="F84" i="7"/>
  <c r="F96" i="7"/>
  <c r="F108" i="7"/>
  <c r="F120" i="7"/>
  <c r="F132" i="7"/>
  <c r="F144" i="7"/>
  <c r="F156" i="7"/>
  <c r="F168" i="7"/>
  <c r="F180" i="7"/>
  <c r="F192" i="7"/>
  <c r="F204" i="7"/>
  <c r="F216" i="7"/>
  <c r="F228" i="7"/>
  <c r="F240" i="7"/>
  <c r="F252" i="7"/>
  <c r="F264" i="7"/>
  <c r="F276" i="7"/>
  <c r="F288" i="7"/>
  <c r="F300" i="7"/>
  <c r="F312" i="7"/>
  <c r="F324" i="7"/>
  <c r="F336" i="7"/>
  <c r="F348" i="7"/>
  <c r="F360" i="7"/>
  <c r="F372" i="7"/>
  <c r="F384" i="7"/>
  <c r="F396" i="7"/>
  <c r="F408" i="7"/>
  <c r="F420" i="7"/>
  <c r="F432" i="7"/>
  <c r="F444" i="7"/>
  <c r="F456" i="7"/>
  <c r="F468" i="7"/>
  <c r="F480" i="7"/>
  <c r="F492" i="7"/>
  <c r="F504" i="7"/>
  <c r="F516" i="7"/>
  <c r="F528" i="7"/>
  <c r="F540" i="7"/>
  <c r="F552" i="7"/>
  <c r="F564" i="7"/>
  <c r="K467" i="7"/>
  <c r="K801" i="7"/>
  <c r="J72" i="7"/>
  <c r="J280" i="7"/>
  <c r="J472" i="7"/>
  <c r="J621" i="7"/>
  <c r="J725" i="7"/>
  <c r="J821" i="7"/>
  <c r="J917" i="7"/>
  <c r="I75" i="7"/>
  <c r="I171" i="7"/>
  <c r="I267" i="7"/>
  <c r="I363" i="7"/>
  <c r="I459" i="7"/>
  <c r="I555" i="7"/>
  <c r="I639" i="7"/>
  <c r="I711" i="7"/>
  <c r="I783" i="7"/>
  <c r="I855" i="7"/>
  <c r="I921" i="7"/>
  <c r="I982" i="7"/>
  <c r="H96" i="7"/>
  <c r="H139" i="7"/>
  <c r="H182" i="7"/>
  <c r="H225" i="7"/>
  <c r="H256" i="7"/>
  <c r="H285" i="7"/>
  <c r="H315" i="7"/>
  <c r="H342" i="7"/>
  <c r="H370" i="7"/>
  <c r="H400" i="7"/>
  <c r="H429" i="7"/>
  <c r="H459" i="7"/>
  <c r="H486" i="7"/>
  <c r="H514" i="7"/>
  <c r="H544" i="7"/>
  <c r="H573" i="7"/>
  <c r="H603" i="7"/>
  <c r="H630" i="7"/>
  <c r="H658" i="7"/>
  <c r="H688" i="7"/>
  <c r="H717" i="7"/>
  <c r="H747" i="7"/>
  <c r="H774" i="7"/>
  <c r="H802" i="7"/>
  <c r="H832" i="7"/>
  <c r="H861" i="7"/>
  <c r="H891" i="7"/>
  <c r="H918" i="7"/>
  <c r="H946" i="7"/>
  <c r="H976" i="7"/>
  <c r="G81" i="7"/>
  <c r="G96" i="7"/>
  <c r="G110" i="7"/>
  <c r="G124" i="7"/>
  <c r="G139" i="7"/>
  <c r="G153" i="7"/>
  <c r="G168" i="7"/>
  <c r="G182" i="7"/>
  <c r="G196" i="7"/>
  <c r="G211" i="7"/>
  <c r="G225" i="7"/>
  <c r="G240" i="7"/>
  <c r="G254" i="7"/>
  <c r="G267" i="7"/>
  <c r="G280" i="7"/>
  <c r="G292" i="7"/>
  <c r="G304" i="7"/>
  <c r="G316" i="7"/>
  <c r="G328" i="7"/>
  <c r="G340" i="7"/>
  <c r="G352" i="7"/>
  <c r="G364" i="7"/>
  <c r="G376" i="7"/>
  <c r="G388" i="7"/>
  <c r="G400" i="7"/>
  <c r="G412" i="7"/>
  <c r="G424" i="7"/>
  <c r="G436" i="7"/>
  <c r="G448" i="7"/>
  <c r="G460" i="7"/>
  <c r="G472" i="7"/>
  <c r="G484" i="7"/>
  <c r="G496" i="7"/>
  <c r="G508" i="7"/>
  <c r="G520" i="7"/>
  <c r="G532" i="7"/>
  <c r="G544" i="7"/>
  <c r="G556" i="7"/>
  <c r="G568" i="7"/>
  <c r="G580" i="7"/>
  <c r="G592" i="7"/>
  <c r="G604" i="7"/>
  <c r="G616" i="7"/>
  <c r="G628" i="7"/>
  <c r="G640" i="7"/>
  <c r="G652" i="7"/>
  <c r="G664" i="7"/>
  <c r="G676" i="7"/>
  <c r="G688" i="7"/>
  <c r="G700" i="7"/>
  <c r="G712" i="7"/>
  <c r="G724" i="7"/>
  <c r="G736" i="7"/>
  <c r="G748" i="7"/>
  <c r="G760" i="7"/>
  <c r="G772" i="7"/>
  <c r="G784" i="7"/>
  <c r="G796" i="7"/>
  <c r="G808" i="7"/>
  <c r="G820" i="7"/>
  <c r="G832" i="7"/>
  <c r="G844" i="7"/>
  <c r="G856" i="7"/>
  <c r="G868" i="7"/>
  <c r="G880" i="7"/>
  <c r="G892" i="7"/>
  <c r="G904" i="7"/>
  <c r="G916" i="7"/>
  <c r="G928" i="7"/>
  <c r="G940" i="7"/>
  <c r="G952" i="7"/>
  <c r="G964" i="7"/>
  <c r="G976" i="7"/>
  <c r="G988" i="7"/>
  <c r="F73" i="7"/>
  <c r="F85" i="7"/>
  <c r="F97" i="7"/>
  <c r="F109" i="7"/>
  <c r="F121" i="7"/>
  <c r="F133" i="7"/>
  <c r="F145" i="7"/>
  <c r="F157" i="7"/>
  <c r="F169" i="7"/>
  <c r="F181" i="7"/>
  <c r="F193" i="7"/>
  <c r="F205" i="7"/>
  <c r="F217" i="7"/>
  <c r="F229" i="7"/>
  <c r="F241" i="7"/>
  <c r="F253" i="7"/>
  <c r="F265" i="7"/>
  <c r="F277" i="7"/>
  <c r="F289" i="7"/>
  <c r="F301" i="7"/>
  <c r="F313" i="7"/>
  <c r="F325" i="7"/>
  <c r="F337" i="7"/>
  <c r="F349" i="7"/>
  <c r="F361" i="7"/>
  <c r="F373" i="7"/>
  <c r="F385" i="7"/>
  <c r="F397" i="7"/>
  <c r="F409" i="7"/>
  <c r="F421" i="7"/>
  <c r="F433" i="7"/>
  <c r="F445" i="7"/>
  <c r="F457" i="7"/>
  <c r="F469" i="7"/>
  <c r="K468" i="7"/>
  <c r="K802" i="7"/>
  <c r="J73" i="7"/>
  <c r="J281" i="7"/>
  <c r="J473" i="7"/>
  <c r="J622" i="7"/>
  <c r="J726" i="7"/>
  <c r="J822" i="7"/>
  <c r="J918" i="7"/>
  <c r="I76" i="7"/>
  <c r="I172" i="7"/>
  <c r="I268" i="7"/>
  <c r="I364" i="7"/>
  <c r="I460" i="7"/>
  <c r="I556" i="7"/>
  <c r="I651" i="7"/>
  <c r="I723" i="7"/>
  <c r="I795" i="7"/>
  <c r="I867" i="7"/>
  <c r="I932" i="7"/>
  <c r="H103" i="7"/>
  <c r="H146" i="7"/>
  <c r="H189" i="7"/>
  <c r="H231" i="7"/>
  <c r="H258" i="7"/>
  <c r="H286" i="7"/>
  <c r="H316" i="7"/>
  <c r="H345" i="7"/>
  <c r="H375" i="7"/>
  <c r="H402" i="7"/>
  <c r="H430" i="7"/>
  <c r="H460" i="7"/>
  <c r="H489" i="7"/>
  <c r="H519" i="7"/>
  <c r="H546" i="7"/>
  <c r="H574" i="7"/>
  <c r="H604" i="7"/>
  <c r="H633" i="7"/>
  <c r="H663" i="7"/>
  <c r="H690" i="7"/>
  <c r="H718" i="7"/>
  <c r="H748" i="7"/>
  <c r="H777" i="7"/>
  <c r="H807" i="7"/>
  <c r="H834" i="7"/>
  <c r="H862" i="7"/>
  <c r="H892" i="7"/>
  <c r="H921" i="7"/>
  <c r="H951" i="7"/>
  <c r="H978" i="7"/>
  <c r="G67" i="7"/>
  <c r="G82" i="7"/>
  <c r="G97" i="7"/>
  <c r="G111" i="7"/>
  <c r="G125" i="7"/>
  <c r="G140" i="7"/>
  <c r="G154" i="7"/>
  <c r="G169" i="7"/>
  <c r="G183" i="7"/>
  <c r="G197" i="7"/>
  <c r="G212" i="7"/>
  <c r="G226" i="7"/>
  <c r="G241" i="7"/>
  <c r="G255" i="7"/>
  <c r="G268" i="7"/>
  <c r="G281" i="7"/>
  <c r="G293" i="7"/>
  <c r="G305" i="7"/>
  <c r="G317" i="7"/>
  <c r="G329" i="7"/>
  <c r="G341" i="7"/>
  <c r="G353" i="7"/>
  <c r="G365" i="7"/>
  <c r="G377" i="7"/>
  <c r="G389" i="7"/>
  <c r="G401" i="7"/>
  <c r="G413" i="7"/>
  <c r="G425" i="7"/>
  <c r="G437" i="7"/>
  <c r="G449" i="7"/>
  <c r="G461" i="7"/>
  <c r="G473" i="7"/>
  <c r="G485" i="7"/>
  <c r="G497" i="7"/>
  <c r="G509" i="7"/>
  <c r="G521" i="7"/>
  <c r="G533" i="7"/>
  <c r="G545" i="7"/>
  <c r="G557" i="7"/>
  <c r="G569" i="7"/>
  <c r="G581" i="7"/>
  <c r="G593" i="7"/>
  <c r="G605" i="7"/>
  <c r="G617" i="7"/>
  <c r="G629" i="7"/>
  <c r="G641" i="7"/>
  <c r="G653" i="7"/>
  <c r="G665" i="7"/>
  <c r="G677" i="7"/>
  <c r="G689" i="7"/>
  <c r="G701" i="7"/>
  <c r="G713" i="7"/>
  <c r="G725" i="7"/>
  <c r="G737" i="7"/>
  <c r="G749" i="7"/>
  <c r="G761" i="7"/>
  <c r="G773" i="7"/>
  <c r="G785" i="7"/>
  <c r="G797" i="7"/>
  <c r="G809" i="7"/>
  <c r="G821" i="7"/>
  <c r="G833" i="7"/>
  <c r="G845" i="7"/>
  <c r="G857" i="7"/>
  <c r="G869" i="7"/>
  <c r="G881" i="7"/>
  <c r="G893" i="7"/>
  <c r="G905" i="7"/>
  <c r="G917" i="7"/>
  <c r="G929" i="7"/>
  <c r="G941" i="7"/>
  <c r="G953" i="7"/>
  <c r="G965" i="7"/>
  <c r="G977" i="7"/>
  <c r="G989" i="7"/>
  <c r="F74" i="7"/>
  <c r="F86" i="7"/>
  <c r="F98" i="7"/>
  <c r="F110" i="7"/>
  <c r="F122" i="7"/>
  <c r="F134" i="7"/>
  <c r="F146" i="7"/>
  <c r="F158" i="7"/>
  <c r="F170" i="7"/>
  <c r="F182" i="7"/>
  <c r="F194" i="7"/>
  <c r="F206" i="7"/>
  <c r="F218" i="7"/>
  <c r="F230" i="7"/>
  <c r="F242" i="7"/>
  <c r="F254" i="7"/>
  <c r="F266" i="7"/>
  <c r="F278" i="7"/>
  <c r="F290" i="7"/>
  <c r="F302" i="7"/>
  <c r="F314" i="7"/>
  <c r="F326" i="7"/>
  <c r="F338" i="7"/>
  <c r="F350" i="7"/>
  <c r="F362" i="7"/>
  <c r="F374" i="7"/>
  <c r="F386" i="7"/>
  <c r="F398" i="7"/>
  <c r="F410" i="7"/>
  <c r="F422" i="7"/>
  <c r="F434" i="7"/>
  <c r="F446" i="7"/>
  <c r="F458" i="7"/>
  <c r="F470" i="7"/>
  <c r="F482" i="7"/>
  <c r="F494" i="7"/>
  <c r="F506" i="7"/>
  <c r="F518" i="7"/>
  <c r="F530" i="7"/>
  <c r="F542" i="7"/>
  <c r="F554" i="7"/>
  <c r="F566" i="7"/>
  <c r="K491" i="7"/>
  <c r="K808" i="7"/>
  <c r="J78" i="7"/>
  <c r="J286" i="7"/>
  <c r="J478" i="7"/>
  <c r="J629" i="7"/>
  <c r="J730" i="7"/>
  <c r="J826" i="7"/>
  <c r="J922" i="7"/>
  <c r="I80" i="7"/>
  <c r="I176" i="7"/>
  <c r="I272" i="7"/>
  <c r="I368" i="7"/>
  <c r="I464" i="7"/>
  <c r="I560" i="7"/>
  <c r="I652" i="7"/>
  <c r="I724" i="7"/>
  <c r="I796" i="7"/>
  <c r="I868" i="7"/>
  <c r="I933" i="7"/>
  <c r="H104" i="7"/>
  <c r="H147" i="7"/>
  <c r="H190" i="7"/>
  <c r="H232" i="7"/>
  <c r="H261" i="7"/>
  <c r="H291" i="7"/>
  <c r="H318" i="7"/>
  <c r="H346" i="7"/>
  <c r="H376" i="7"/>
  <c r="H405" i="7"/>
  <c r="H435" i="7"/>
  <c r="H462" i="7"/>
  <c r="H490" i="7"/>
  <c r="H520" i="7"/>
  <c r="H549" i="7"/>
  <c r="H579" i="7"/>
  <c r="H606" i="7"/>
  <c r="H634" i="7"/>
  <c r="H664" i="7"/>
  <c r="H693" i="7"/>
  <c r="H723" i="7"/>
  <c r="H750" i="7"/>
  <c r="H778" i="7"/>
  <c r="H808" i="7"/>
  <c r="H837" i="7"/>
  <c r="H867" i="7"/>
  <c r="H894" i="7"/>
  <c r="H922" i="7"/>
  <c r="H952" i="7"/>
  <c r="H981" i="7"/>
  <c r="G68" i="7"/>
  <c r="G84" i="7"/>
  <c r="G98" i="7"/>
  <c r="G112" i="7"/>
  <c r="G127" i="7"/>
  <c r="G141" i="7"/>
  <c r="G156" i="7"/>
  <c r="G170" i="7"/>
  <c r="G184" i="7"/>
  <c r="G199" i="7"/>
  <c r="G213" i="7"/>
  <c r="G228" i="7"/>
  <c r="G242" i="7"/>
  <c r="G256" i="7"/>
  <c r="G269" i="7"/>
  <c r="G282" i="7"/>
  <c r="G294" i="7"/>
  <c r="G306" i="7"/>
  <c r="G318" i="7"/>
  <c r="G330" i="7"/>
  <c r="G342" i="7"/>
  <c r="G354" i="7"/>
  <c r="G366" i="7"/>
  <c r="G378" i="7"/>
  <c r="G390" i="7"/>
  <c r="G402" i="7"/>
  <c r="G414" i="7"/>
  <c r="G426" i="7"/>
  <c r="G438" i="7"/>
  <c r="G450" i="7"/>
  <c r="G462" i="7"/>
  <c r="G474" i="7"/>
  <c r="G486" i="7"/>
  <c r="G498" i="7"/>
  <c r="G510" i="7"/>
  <c r="G522" i="7"/>
  <c r="G534" i="7"/>
  <c r="G546" i="7"/>
  <c r="G558" i="7"/>
  <c r="G570" i="7"/>
  <c r="G582" i="7"/>
  <c r="G594" i="7"/>
  <c r="G606" i="7"/>
  <c r="G618" i="7"/>
  <c r="G630" i="7"/>
  <c r="G642" i="7"/>
  <c r="G654" i="7"/>
  <c r="G666" i="7"/>
  <c r="G678" i="7"/>
  <c r="G690" i="7"/>
  <c r="G702" i="7"/>
  <c r="G714" i="7"/>
  <c r="G726" i="7"/>
  <c r="G738" i="7"/>
  <c r="G750" i="7"/>
  <c r="G762" i="7"/>
  <c r="G774" i="7"/>
  <c r="G786" i="7"/>
  <c r="G798" i="7"/>
  <c r="G810" i="7"/>
  <c r="G822" i="7"/>
  <c r="G834" i="7"/>
  <c r="G846" i="7"/>
  <c r="G858" i="7"/>
  <c r="G870" i="7"/>
  <c r="G882" i="7"/>
  <c r="G894" i="7"/>
  <c r="G906" i="7"/>
  <c r="G918" i="7"/>
  <c r="G930" i="7"/>
  <c r="G942" i="7"/>
  <c r="G954" i="7"/>
  <c r="G966" i="7"/>
  <c r="G978" i="7"/>
  <c r="F75" i="7"/>
  <c r="F87" i="7"/>
  <c r="F99" i="7"/>
  <c r="F111" i="7"/>
  <c r="F123" i="7"/>
  <c r="F135" i="7"/>
  <c r="F147" i="7"/>
  <c r="F159" i="7"/>
  <c r="F171" i="7"/>
  <c r="F183" i="7"/>
  <c r="F195" i="7"/>
  <c r="F207" i="7"/>
  <c r="F219" i="7"/>
  <c r="F231" i="7"/>
  <c r="F243" i="7"/>
  <c r="F255" i="7"/>
  <c r="F267" i="7"/>
  <c r="F279" i="7"/>
  <c r="F291" i="7"/>
  <c r="F303" i="7"/>
  <c r="F315" i="7"/>
  <c r="F327" i="7"/>
  <c r="F339" i="7"/>
  <c r="F351" i="7"/>
  <c r="F363" i="7"/>
  <c r="F375" i="7"/>
  <c r="F387" i="7"/>
  <c r="F399" i="7"/>
  <c r="F411" i="7"/>
  <c r="F423" i="7"/>
  <c r="F435" i="7"/>
  <c r="F447" i="7"/>
  <c r="F459" i="7"/>
  <c r="F471" i="7"/>
  <c r="F483" i="7"/>
  <c r="F495" i="7"/>
  <c r="F507" i="7"/>
  <c r="F519" i="7"/>
  <c r="F531" i="7"/>
  <c r="F543" i="7"/>
  <c r="F555" i="7"/>
  <c r="F567" i="7"/>
  <c r="F579" i="7"/>
  <c r="F591" i="7"/>
  <c r="F603" i="7"/>
  <c r="F615" i="7"/>
  <c r="F627" i="7"/>
  <c r="F639" i="7"/>
  <c r="F651" i="7"/>
  <c r="F663" i="7"/>
  <c r="F675" i="7"/>
  <c r="F687" i="7"/>
  <c r="F699" i="7"/>
  <c r="F711" i="7"/>
  <c r="F723" i="7"/>
  <c r="K617" i="7"/>
  <c r="K854" i="7"/>
  <c r="J124" i="7"/>
  <c r="J328" i="7"/>
  <c r="J512" i="7"/>
  <c r="J653" i="7"/>
  <c r="J749" i="7"/>
  <c r="J845" i="7"/>
  <c r="J941" i="7"/>
  <c r="I99" i="7"/>
  <c r="I195" i="7"/>
  <c r="I291" i="7"/>
  <c r="I387" i="7"/>
  <c r="I483" i="7"/>
  <c r="I579" i="7"/>
  <c r="I656" i="7"/>
  <c r="I728" i="7"/>
  <c r="I800" i="7"/>
  <c r="I872" i="7"/>
  <c r="I938" i="7"/>
  <c r="H106" i="7"/>
  <c r="H150" i="7"/>
  <c r="H193" i="7"/>
  <c r="H234" i="7"/>
  <c r="H262" i="7"/>
  <c r="H292" i="7"/>
  <c r="H321" i="7"/>
  <c r="H351" i="7"/>
  <c r="H378" i="7"/>
  <c r="H406" i="7"/>
  <c r="H436" i="7"/>
  <c r="H465" i="7"/>
  <c r="H495" i="7"/>
  <c r="H522" i="7"/>
  <c r="H550" i="7"/>
  <c r="H580" i="7"/>
  <c r="H609" i="7"/>
  <c r="H639" i="7"/>
  <c r="H666" i="7"/>
  <c r="H694" i="7"/>
  <c r="H724" i="7"/>
  <c r="H753" i="7"/>
  <c r="H783" i="7"/>
  <c r="H810" i="7"/>
  <c r="H838" i="7"/>
  <c r="H868" i="7"/>
  <c r="H897" i="7"/>
  <c r="H927" i="7"/>
  <c r="H954" i="7"/>
  <c r="H982" i="7"/>
  <c r="G69" i="7"/>
  <c r="G85" i="7"/>
  <c r="G99" i="7"/>
  <c r="G113" i="7"/>
  <c r="G128" i="7"/>
  <c r="G142" i="7"/>
  <c r="G157" i="7"/>
  <c r="G171" i="7"/>
  <c r="G185" i="7"/>
  <c r="G200" i="7"/>
  <c r="G214" i="7"/>
  <c r="G229" i="7"/>
  <c r="G243" i="7"/>
  <c r="G257" i="7"/>
  <c r="G271" i="7"/>
  <c r="G283" i="7"/>
  <c r="G295" i="7"/>
  <c r="G307" i="7"/>
  <c r="G319" i="7"/>
  <c r="G331" i="7"/>
  <c r="G343" i="7"/>
  <c r="G355" i="7"/>
  <c r="G367" i="7"/>
  <c r="G379" i="7"/>
  <c r="G391" i="7"/>
  <c r="G403" i="7"/>
  <c r="G415" i="7"/>
  <c r="G427" i="7"/>
  <c r="G439" i="7"/>
  <c r="G451" i="7"/>
  <c r="G463" i="7"/>
  <c r="G475" i="7"/>
  <c r="G487" i="7"/>
  <c r="G499" i="7"/>
  <c r="G511" i="7"/>
  <c r="G523" i="7"/>
  <c r="G535" i="7"/>
  <c r="G547" i="7"/>
  <c r="G559" i="7"/>
  <c r="G571" i="7"/>
  <c r="G583" i="7"/>
  <c r="G595" i="7"/>
  <c r="G607" i="7"/>
  <c r="G619" i="7"/>
  <c r="G631" i="7"/>
  <c r="G643" i="7"/>
  <c r="G655" i="7"/>
  <c r="G667" i="7"/>
  <c r="G679" i="7"/>
  <c r="G691" i="7"/>
  <c r="G703" i="7"/>
  <c r="G715" i="7"/>
  <c r="G727" i="7"/>
  <c r="G739" i="7"/>
  <c r="G751" i="7"/>
  <c r="G763" i="7"/>
  <c r="G775" i="7"/>
  <c r="G787" i="7"/>
  <c r="G799" i="7"/>
  <c r="G811" i="7"/>
  <c r="G823" i="7"/>
  <c r="G835" i="7"/>
  <c r="G847" i="7"/>
  <c r="G859" i="7"/>
  <c r="G871" i="7"/>
  <c r="G883" i="7"/>
  <c r="G895" i="7"/>
  <c r="G907" i="7"/>
  <c r="G919" i="7"/>
  <c r="G931" i="7"/>
  <c r="G943" i="7"/>
  <c r="G955" i="7"/>
  <c r="G967" i="7"/>
  <c r="G979" i="7"/>
  <c r="F76" i="7"/>
  <c r="F88" i="7"/>
  <c r="F100" i="7"/>
  <c r="F112" i="7"/>
  <c r="F124" i="7"/>
  <c r="F136" i="7"/>
  <c r="F148" i="7"/>
  <c r="F160" i="7"/>
  <c r="F172" i="7"/>
  <c r="F184" i="7"/>
  <c r="F196" i="7"/>
  <c r="F208" i="7"/>
  <c r="F220" i="7"/>
  <c r="F232" i="7"/>
  <c r="F244" i="7"/>
  <c r="F256" i="7"/>
  <c r="F268" i="7"/>
  <c r="F280" i="7"/>
  <c r="F292" i="7"/>
  <c r="F304" i="7"/>
  <c r="F316" i="7"/>
  <c r="F328" i="7"/>
  <c r="F340" i="7"/>
  <c r="F352" i="7"/>
  <c r="F364" i="7"/>
  <c r="F376" i="7"/>
  <c r="F388" i="7"/>
  <c r="F400" i="7"/>
  <c r="F412" i="7"/>
  <c r="F424" i="7"/>
  <c r="F436" i="7"/>
  <c r="F448" i="7"/>
  <c r="F460" i="7"/>
  <c r="F472" i="7"/>
  <c r="F484" i="7"/>
  <c r="F496" i="7"/>
  <c r="F508" i="7"/>
  <c r="F520" i="7"/>
  <c r="F532" i="7"/>
  <c r="K83" i="7"/>
  <c r="K689" i="7"/>
  <c r="K906" i="7"/>
  <c r="J176" i="7"/>
  <c r="J376" i="7"/>
  <c r="J556" i="7"/>
  <c r="J677" i="7"/>
  <c r="J773" i="7"/>
  <c r="J869" i="7"/>
  <c r="J965" i="7"/>
  <c r="I123" i="7"/>
  <c r="I219" i="7"/>
  <c r="I315" i="7"/>
  <c r="I411" i="7"/>
  <c r="I507" i="7"/>
  <c r="I603" i="7"/>
  <c r="I676" i="7"/>
  <c r="I748" i="7"/>
  <c r="I820" i="7"/>
  <c r="I892" i="7"/>
  <c r="I953" i="7"/>
  <c r="H73" i="7"/>
  <c r="H118" i="7"/>
  <c r="H162" i="7"/>
  <c r="H205" i="7"/>
  <c r="H243" i="7"/>
  <c r="H270" i="7"/>
  <c r="H298" i="7"/>
  <c r="H328" i="7"/>
  <c r="H357" i="7"/>
  <c r="H387" i="7"/>
  <c r="H414" i="7"/>
  <c r="H442" i="7"/>
  <c r="H472" i="7"/>
  <c r="H501" i="7"/>
  <c r="H531" i="7"/>
  <c r="H558" i="7"/>
  <c r="H586" i="7"/>
  <c r="H616" i="7"/>
  <c r="H645" i="7"/>
  <c r="H675" i="7"/>
  <c r="H702" i="7"/>
  <c r="H730" i="7"/>
  <c r="H760" i="7"/>
  <c r="H789" i="7"/>
  <c r="H819" i="7"/>
  <c r="H846" i="7"/>
  <c r="H874" i="7"/>
  <c r="H904" i="7"/>
  <c r="H933" i="7"/>
  <c r="H963" i="7"/>
  <c r="G74" i="7"/>
  <c r="G88" i="7"/>
  <c r="G103" i="7"/>
  <c r="G117" i="7"/>
  <c r="G132" i="7"/>
  <c r="G146" i="7"/>
  <c r="G160" i="7"/>
  <c r="G175" i="7"/>
  <c r="G189" i="7"/>
  <c r="G204" i="7"/>
  <c r="G218" i="7"/>
  <c r="G232" i="7"/>
  <c r="G247" i="7"/>
  <c r="G261" i="7"/>
  <c r="G274" i="7"/>
  <c r="G286" i="7"/>
  <c r="G298" i="7"/>
  <c r="G310" i="7"/>
  <c r="G322" i="7"/>
  <c r="G334" i="7"/>
  <c r="G346" i="7"/>
  <c r="G358" i="7"/>
  <c r="G370" i="7"/>
  <c r="G382" i="7"/>
  <c r="G394" i="7"/>
  <c r="G406" i="7"/>
  <c r="G418" i="7"/>
  <c r="G430" i="7"/>
  <c r="G442" i="7"/>
  <c r="G454" i="7"/>
  <c r="G466" i="7"/>
  <c r="G478" i="7"/>
  <c r="G490" i="7"/>
  <c r="G502" i="7"/>
  <c r="G514" i="7"/>
  <c r="G526" i="7"/>
  <c r="G538" i="7"/>
  <c r="G550" i="7"/>
  <c r="G562" i="7"/>
  <c r="G574" i="7"/>
  <c r="G586" i="7"/>
  <c r="G598" i="7"/>
  <c r="G610" i="7"/>
  <c r="G622" i="7"/>
  <c r="G634" i="7"/>
  <c r="G646" i="7"/>
  <c r="G658" i="7"/>
  <c r="G670" i="7"/>
  <c r="G682" i="7"/>
  <c r="G694" i="7"/>
  <c r="G706" i="7"/>
  <c r="G718" i="7"/>
  <c r="G730" i="7"/>
  <c r="G742" i="7"/>
  <c r="G754" i="7"/>
  <c r="G766" i="7"/>
  <c r="G778" i="7"/>
  <c r="G790" i="7"/>
  <c r="G802" i="7"/>
  <c r="G814" i="7"/>
  <c r="G826" i="7"/>
  <c r="G838" i="7"/>
  <c r="G850" i="7"/>
  <c r="G862" i="7"/>
  <c r="G874" i="7"/>
  <c r="G886" i="7"/>
  <c r="G898" i="7"/>
  <c r="G910" i="7"/>
  <c r="G922" i="7"/>
  <c r="G934" i="7"/>
  <c r="G946" i="7"/>
  <c r="G958" i="7"/>
  <c r="G970" i="7"/>
  <c r="G982" i="7"/>
  <c r="F67" i="7"/>
  <c r="F79" i="7"/>
  <c r="F91" i="7"/>
  <c r="F103" i="7"/>
  <c r="F115" i="7"/>
  <c r="F127" i="7"/>
  <c r="F139" i="7"/>
  <c r="F151" i="7"/>
  <c r="F163" i="7"/>
  <c r="F175" i="7"/>
  <c r="F187" i="7"/>
  <c r="F199" i="7"/>
  <c r="F211" i="7"/>
  <c r="F223" i="7"/>
  <c r="F235" i="7"/>
  <c r="F247" i="7"/>
  <c r="F259" i="7"/>
  <c r="F271" i="7"/>
  <c r="F283" i="7"/>
  <c r="F295" i="7"/>
  <c r="F307" i="7"/>
  <c r="F319" i="7"/>
  <c r="F331" i="7"/>
  <c r="F343" i="7"/>
  <c r="F355" i="7"/>
  <c r="F367" i="7"/>
  <c r="F379" i="7"/>
  <c r="F391" i="7"/>
  <c r="F403" i="7"/>
  <c r="F415" i="7"/>
  <c r="F427" i="7"/>
  <c r="F439" i="7"/>
  <c r="F451" i="7"/>
  <c r="F463" i="7"/>
  <c r="F475" i="7"/>
  <c r="F487" i="7"/>
  <c r="F499" i="7"/>
  <c r="F511" i="7"/>
  <c r="K107" i="7"/>
  <c r="K696" i="7"/>
  <c r="K912" i="7"/>
  <c r="J183" i="7"/>
  <c r="J382" i="7"/>
  <c r="J561" i="7"/>
  <c r="J682" i="7"/>
  <c r="J778" i="7"/>
  <c r="J874" i="7"/>
  <c r="J970" i="7"/>
  <c r="I128" i="7"/>
  <c r="I224" i="7"/>
  <c r="I320" i="7"/>
  <c r="I416" i="7"/>
  <c r="I512" i="7"/>
  <c r="I608" i="7"/>
  <c r="I687" i="7"/>
  <c r="I759" i="7"/>
  <c r="I831" i="7"/>
  <c r="I902" i="7"/>
  <c r="I963" i="7"/>
  <c r="H80" i="7"/>
  <c r="H124" i="7"/>
  <c r="H168" i="7"/>
  <c r="H211" i="7"/>
  <c r="H246" i="7"/>
  <c r="H274" i="7"/>
  <c r="H304" i="7"/>
  <c r="H333" i="7"/>
  <c r="H363" i="7"/>
  <c r="H390" i="7"/>
  <c r="H418" i="7"/>
  <c r="H448" i="7"/>
  <c r="H477" i="7"/>
  <c r="H507" i="7"/>
  <c r="H534" i="7"/>
  <c r="H562" i="7"/>
  <c r="H592" i="7"/>
  <c r="H621" i="7"/>
  <c r="H651" i="7"/>
  <c r="H678" i="7"/>
  <c r="H706" i="7"/>
  <c r="H736" i="7"/>
  <c r="H765" i="7"/>
  <c r="H795" i="7"/>
  <c r="H822" i="7"/>
  <c r="H850" i="7"/>
  <c r="H880" i="7"/>
  <c r="H909" i="7"/>
  <c r="H939" i="7"/>
  <c r="H966" i="7"/>
  <c r="G76" i="7"/>
  <c r="G91" i="7"/>
  <c r="G105" i="7"/>
  <c r="G120" i="7"/>
  <c r="G134" i="7"/>
  <c r="G148" i="7"/>
  <c r="G163" i="7"/>
  <c r="G177" i="7"/>
  <c r="G192" i="7"/>
  <c r="G206" i="7"/>
  <c r="G220" i="7"/>
  <c r="G235" i="7"/>
  <c r="G249" i="7"/>
  <c r="G263" i="7"/>
  <c r="G276" i="7"/>
  <c r="G288" i="7"/>
  <c r="G300" i="7"/>
  <c r="G312" i="7"/>
  <c r="G324" i="7"/>
  <c r="G336" i="7"/>
  <c r="G348" i="7"/>
  <c r="G360" i="7"/>
  <c r="G372" i="7"/>
  <c r="G384" i="7"/>
  <c r="G396" i="7"/>
  <c r="G408" i="7"/>
  <c r="G420" i="7"/>
  <c r="G432" i="7"/>
  <c r="G444" i="7"/>
  <c r="G456" i="7"/>
  <c r="G468" i="7"/>
  <c r="G480" i="7"/>
  <c r="G492" i="7"/>
  <c r="G504" i="7"/>
  <c r="G516" i="7"/>
  <c r="G528" i="7"/>
  <c r="G540" i="7"/>
  <c r="G552" i="7"/>
  <c r="G564" i="7"/>
  <c r="G576" i="7"/>
  <c r="G588" i="7"/>
  <c r="G600" i="7"/>
  <c r="G612" i="7"/>
  <c r="G624" i="7"/>
  <c r="G636" i="7"/>
  <c r="G648" i="7"/>
  <c r="G660" i="7"/>
  <c r="G672" i="7"/>
  <c r="G684" i="7"/>
  <c r="G696" i="7"/>
  <c r="G708" i="7"/>
  <c r="G720" i="7"/>
  <c r="G732" i="7"/>
  <c r="G744" i="7"/>
  <c r="G756" i="7"/>
  <c r="G768" i="7"/>
  <c r="G780" i="7"/>
  <c r="G792" i="7"/>
  <c r="G804" i="7"/>
  <c r="G816" i="7"/>
  <c r="G828" i="7"/>
  <c r="G840" i="7"/>
  <c r="G852" i="7"/>
  <c r="G864" i="7"/>
  <c r="G876" i="7"/>
  <c r="G888" i="7"/>
  <c r="G900" i="7"/>
  <c r="G912" i="7"/>
  <c r="G924" i="7"/>
  <c r="G936" i="7"/>
  <c r="G948" i="7"/>
  <c r="G960" i="7"/>
  <c r="G972" i="7"/>
  <c r="G984" i="7"/>
  <c r="F69" i="7"/>
  <c r="F81" i="7"/>
  <c r="F93" i="7"/>
  <c r="F105" i="7"/>
  <c r="F117" i="7"/>
  <c r="F129" i="7"/>
  <c r="F141" i="7"/>
  <c r="F153" i="7"/>
  <c r="F165" i="7"/>
  <c r="F177" i="7"/>
  <c r="F189" i="7"/>
  <c r="F201" i="7"/>
  <c r="F213" i="7"/>
  <c r="F225" i="7"/>
  <c r="F237" i="7"/>
  <c r="F249" i="7"/>
  <c r="F261" i="7"/>
  <c r="F273" i="7"/>
  <c r="F285" i="7"/>
  <c r="F297" i="7"/>
  <c r="F309" i="7"/>
  <c r="F321" i="7"/>
  <c r="F333" i="7"/>
  <c r="F345" i="7"/>
  <c r="F357" i="7"/>
  <c r="F369" i="7"/>
  <c r="F381" i="7"/>
  <c r="F393" i="7"/>
  <c r="F405" i="7"/>
  <c r="F417" i="7"/>
  <c r="F429" i="7"/>
  <c r="F441" i="7"/>
  <c r="F453" i="7"/>
  <c r="F465" i="7"/>
  <c r="F477" i="7"/>
  <c r="F489" i="7"/>
  <c r="F501" i="7"/>
  <c r="F513" i="7"/>
  <c r="F525" i="7"/>
  <c r="F537" i="7"/>
  <c r="F549" i="7"/>
  <c r="K907" i="7"/>
  <c r="J678" i="7"/>
  <c r="I124" i="7"/>
  <c r="I508" i="7"/>
  <c r="I824" i="7"/>
  <c r="H121" i="7"/>
  <c r="H273" i="7"/>
  <c r="H388" i="7"/>
  <c r="H502" i="7"/>
  <c r="H618" i="7"/>
  <c r="H735" i="7"/>
  <c r="H849" i="7"/>
  <c r="H964" i="7"/>
  <c r="G104" i="7"/>
  <c r="G161" i="7"/>
  <c r="G219" i="7"/>
  <c r="G275" i="7"/>
  <c r="G323" i="7"/>
  <c r="G371" i="7"/>
  <c r="G419" i="7"/>
  <c r="G467" i="7"/>
  <c r="G515" i="7"/>
  <c r="G563" i="7"/>
  <c r="G611" i="7"/>
  <c r="G659" i="7"/>
  <c r="G707" i="7"/>
  <c r="G755" i="7"/>
  <c r="G803" i="7"/>
  <c r="G851" i="7"/>
  <c r="G899" i="7"/>
  <c r="G947" i="7"/>
  <c r="F104" i="7"/>
  <c r="F152" i="7"/>
  <c r="F200" i="7"/>
  <c r="F248" i="7"/>
  <c r="F296" i="7"/>
  <c r="F344" i="7"/>
  <c r="F392" i="7"/>
  <c r="F440" i="7"/>
  <c r="F486" i="7"/>
  <c r="F522" i="7"/>
  <c r="F545" i="7"/>
  <c r="F563" i="7"/>
  <c r="F580" i="7"/>
  <c r="F594" i="7"/>
  <c r="F608" i="7"/>
  <c r="F623" i="7"/>
  <c r="F637" i="7"/>
  <c r="F652" i="7"/>
  <c r="F666" i="7"/>
  <c r="F680" i="7"/>
  <c r="F695" i="7"/>
  <c r="F709" i="7"/>
  <c r="F724" i="7"/>
  <c r="F736" i="7"/>
  <c r="F748" i="7"/>
  <c r="F760" i="7"/>
  <c r="F772" i="7"/>
  <c r="F784" i="7"/>
  <c r="F796" i="7"/>
  <c r="F808" i="7"/>
  <c r="F820" i="7"/>
  <c r="F832" i="7"/>
  <c r="F844" i="7"/>
  <c r="F856" i="7"/>
  <c r="F868" i="7"/>
  <c r="F880" i="7"/>
  <c r="F892" i="7"/>
  <c r="F904" i="7"/>
  <c r="F916" i="7"/>
  <c r="F928" i="7"/>
  <c r="F940" i="7"/>
  <c r="F952" i="7"/>
  <c r="F964" i="7"/>
  <c r="F976" i="7"/>
  <c r="F988" i="7"/>
  <c r="E77" i="7"/>
  <c r="E89" i="7"/>
  <c r="E101" i="7"/>
  <c r="E113" i="7"/>
  <c r="E125" i="7"/>
  <c r="E137" i="7"/>
  <c r="E149" i="7"/>
  <c r="E161" i="7"/>
  <c r="E173" i="7"/>
  <c r="E185" i="7"/>
  <c r="E197" i="7"/>
  <c r="E209" i="7"/>
  <c r="E221" i="7"/>
  <c r="E233" i="7"/>
  <c r="E245" i="7"/>
  <c r="E257" i="7"/>
  <c r="E269" i="7"/>
  <c r="E281" i="7"/>
  <c r="E293" i="7"/>
  <c r="E305" i="7"/>
  <c r="E317" i="7"/>
  <c r="E329" i="7"/>
  <c r="E341" i="7"/>
  <c r="E353" i="7"/>
  <c r="E365" i="7"/>
  <c r="E377" i="7"/>
  <c r="E389" i="7"/>
  <c r="E401" i="7"/>
  <c r="E413" i="7"/>
  <c r="E425" i="7"/>
  <c r="E437" i="7"/>
  <c r="E449" i="7"/>
  <c r="E461" i="7"/>
  <c r="E473" i="7"/>
  <c r="E485" i="7"/>
  <c r="E497" i="7"/>
  <c r="E509" i="7"/>
  <c r="E521" i="7"/>
  <c r="E533" i="7"/>
  <c r="E545" i="7"/>
  <c r="E557" i="7"/>
  <c r="E569" i="7"/>
  <c r="E581" i="7"/>
  <c r="E593" i="7"/>
  <c r="E605" i="7"/>
  <c r="E617" i="7"/>
  <c r="E629" i="7"/>
  <c r="E641" i="7"/>
  <c r="E653" i="7"/>
  <c r="E665" i="7"/>
  <c r="E677" i="7"/>
  <c r="E689" i="7"/>
  <c r="E701" i="7"/>
  <c r="E713" i="7"/>
  <c r="E725" i="7"/>
  <c r="E737" i="7"/>
  <c r="E749" i="7"/>
  <c r="E761" i="7"/>
  <c r="E773" i="7"/>
  <c r="E785" i="7"/>
  <c r="E797" i="7"/>
  <c r="E809" i="7"/>
  <c r="E821" i="7"/>
  <c r="E833" i="7"/>
  <c r="E845" i="7"/>
  <c r="E857" i="7"/>
  <c r="E869" i="7"/>
  <c r="E881" i="7"/>
  <c r="E893" i="7"/>
  <c r="E905" i="7"/>
  <c r="E917" i="7"/>
  <c r="E929" i="7"/>
  <c r="E941" i="7"/>
  <c r="E953" i="7"/>
  <c r="E965" i="7"/>
  <c r="E977" i="7"/>
  <c r="E989" i="7"/>
  <c r="J125" i="7"/>
  <c r="J750" i="7"/>
  <c r="I196" i="7"/>
  <c r="I580" i="7"/>
  <c r="I879" i="7"/>
  <c r="H153" i="7"/>
  <c r="H294" i="7"/>
  <c r="H411" i="7"/>
  <c r="H525" i="7"/>
  <c r="H640" i="7"/>
  <c r="H754" i="7"/>
  <c r="H870" i="7"/>
  <c r="H987" i="7"/>
  <c r="G115" i="7"/>
  <c r="G172" i="7"/>
  <c r="G230" i="7"/>
  <c r="G284" i="7"/>
  <c r="G332" i="7"/>
  <c r="G380" i="7"/>
  <c r="G428" i="7"/>
  <c r="G476" i="7"/>
  <c r="G524" i="7"/>
  <c r="G572" i="7"/>
  <c r="G620" i="7"/>
  <c r="G668" i="7"/>
  <c r="G716" i="7"/>
  <c r="G764" i="7"/>
  <c r="G812" i="7"/>
  <c r="G860" i="7"/>
  <c r="G908" i="7"/>
  <c r="G956" i="7"/>
  <c r="F113" i="7"/>
  <c r="F161" i="7"/>
  <c r="F209" i="7"/>
  <c r="F257" i="7"/>
  <c r="F305" i="7"/>
  <c r="F353" i="7"/>
  <c r="F401" i="7"/>
  <c r="F449" i="7"/>
  <c r="F488" i="7"/>
  <c r="F523" i="7"/>
  <c r="F546" i="7"/>
  <c r="F565" i="7"/>
  <c r="F581" i="7"/>
  <c r="F595" i="7"/>
  <c r="F609" i="7"/>
  <c r="F624" i="7"/>
  <c r="F638" i="7"/>
  <c r="F653" i="7"/>
  <c r="F667" i="7"/>
  <c r="F681" i="7"/>
  <c r="F696" i="7"/>
  <c r="F710" i="7"/>
  <c r="F725" i="7"/>
  <c r="F737" i="7"/>
  <c r="F749" i="7"/>
  <c r="F761" i="7"/>
  <c r="F773" i="7"/>
  <c r="F785" i="7"/>
  <c r="F797" i="7"/>
  <c r="F809" i="7"/>
  <c r="F821" i="7"/>
  <c r="F833" i="7"/>
  <c r="F845" i="7"/>
  <c r="F857" i="7"/>
  <c r="F869" i="7"/>
  <c r="F881" i="7"/>
  <c r="F893" i="7"/>
  <c r="F905" i="7"/>
  <c r="F917" i="7"/>
  <c r="F929" i="7"/>
  <c r="F941" i="7"/>
  <c r="F953" i="7"/>
  <c r="F965" i="7"/>
  <c r="F977" i="7"/>
  <c r="F989" i="7"/>
  <c r="E78" i="7"/>
  <c r="E90" i="7"/>
  <c r="E102" i="7"/>
  <c r="E114" i="7"/>
  <c r="E126" i="7"/>
  <c r="E138" i="7"/>
  <c r="E150" i="7"/>
  <c r="E162" i="7"/>
  <c r="E174" i="7"/>
  <c r="E186" i="7"/>
  <c r="E198" i="7"/>
  <c r="E210" i="7"/>
  <c r="E222" i="7"/>
  <c r="E234" i="7"/>
  <c r="E246" i="7"/>
  <c r="E258" i="7"/>
  <c r="E270" i="7"/>
  <c r="E282" i="7"/>
  <c r="E294" i="7"/>
  <c r="E306" i="7"/>
  <c r="E318" i="7"/>
  <c r="E330" i="7"/>
  <c r="E342" i="7"/>
  <c r="E354" i="7"/>
  <c r="E366" i="7"/>
  <c r="E378" i="7"/>
  <c r="E390" i="7"/>
  <c r="E402" i="7"/>
  <c r="E414" i="7"/>
  <c r="E426" i="7"/>
  <c r="E438" i="7"/>
  <c r="E450" i="7"/>
  <c r="E462" i="7"/>
  <c r="E474" i="7"/>
  <c r="E486" i="7"/>
  <c r="E498" i="7"/>
  <c r="E510" i="7"/>
  <c r="E522" i="7"/>
  <c r="E534" i="7"/>
  <c r="E546" i="7"/>
  <c r="E558" i="7"/>
  <c r="E570" i="7"/>
  <c r="E582" i="7"/>
  <c r="E594" i="7"/>
  <c r="E606" i="7"/>
  <c r="E618" i="7"/>
  <c r="E630" i="7"/>
  <c r="E642" i="7"/>
  <c r="E654" i="7"/>
  <c r="E666" i="7"/>
  <c r="E678" i="7"/>
  <c r="E690" i="7"/>
  <c r="E702" i="7"/>
  <c r="E714" i="7"/>
  <c r="E726" i="7"/>
  <c r="E738" i="7"/>
  <c r="E750" i="7"/>
  <c r="E762" i="7"/>
  <c r="E774" i="7"/>
  <c r="E786" i="7"/>
  <c r="E798" i="7"/>
  <c r="E810" i="7"/>
  <c r="E822" i="7"/>
  <c r="E834" i="7"/>
  <c r="E846" i="7"/>
  <c r="E858" i="7"/>
  <c r="E870" i="7"/>
  <c r="E882" i="7"/>
  <c r="E894" i="7"/>
  <c r="E906" i="7"/>
  <c r="E918" i="7"/>
  <c r="E930" i="7"/>
  <c r="E942" i="7"/>
  <c r="E954" i="7"/>
  <c r="E966" i="7"/>
  <c r="E978" i="7"/>
  <c r="J131" i="7"/>
  <c r="J754" i="7"/>
  <c r="I200" i="7"/>
  <c r="I584" i="7"/>
  <c r="I891" i="7"/>
  <c r="H160" i="7"/>
  <c r="H297" i="7"/>
  <c r="H412" i="7"/>
  <c r="H526" i="7"/>
  <c r="H642" i="7"/>
  <c r="H759" i="7"/>
  <c r="H873" i="7"/>
  <c r="H988" i="7"/>
  <c r="G116" i="7"/>
  <c r="G173" i="7"/>
  <c r="G231" i="7"/>
  <c r="G285" i="7"/>
  <c r="G333" i="7"/>
  <c r="G381" i="7"/>
  <c r="G429" i="7"/>
  <c r="G477" i="7"/>
  <c r="G525" i="7"/>
  <c r="G573" i="7"/>
  <c r="G621" i="7"/>
  <c r="G669" i="7"/>
  <c r="G717" i="7"/>
  <c r="G765" i="7"/>
  <c r="G813" i="7"/>
  <c r="G861" i="7"/>
  <c r="G909" i="7"/>
  <c r="G957" i="7"/>
  <c r="F114" i="7"/>
  <c r="F162" i="7"/>
  <c r="F210" i="7"/>
  <c r="F258" i="7"/>
  <c r="F306" i="7"/>
  <c r="F354" i="7"/>
  <c r="F402" i="7"/>
  <c r="F450" i="7"/>
  <c r="F493" i="7"/>
  <c r="F524" i="7"/>
  <c r="F547" i="7"/>
  <c r="F568" i="7"/>
  <c r="F582" i="7"/>
  <c r="F596" i="7"/>
  <c r="F611" i="7"/>
  <c r="F625" i="7"/>
  <c r="F640" i="7"/>
  <c r="F654" i="7"/>
  <c r="F668" i="7"/>
  <c r="F683" i="7"/>
  <c r="F697" i="7"/>
  <c r="F712" i="7"/>
  <c r="F726" i="7"/>
  <c r="F738" i="7"/>
  <c r="F750" i="7"/>
  <c r="F762" i="7"/>
  <c r="F774" i="7"/>
  <c r="F786" i="7"/>
  <c r="F798" i="7"/>
  <c r="F810" i="7"/>
  <c r="F822" i="7"/>
  <c r="F834" i="7"/>
  <c r="F846" i="7"/>
  <c r="F858" i="7"/>
  <c r="F870" i="7"/>
  <c r="F882" i="7"/>
  <c r="F894" i="7"/>
  <c r="F906" i="7"/>
  <c r="F918" i="7"/>
  <c r="F930" i="7"/>
  <c r="F942" i="7"/>
  <c r="F954" i="7"/>
  <c r="F966" i="7"/>
  <c r="F978" i="7"/>
  <c r="E67" i="7"/>
  <c r="E79" i="7"/>
  <c r="E91" i="7"/>
  <c r="E103" i="7"/>
  <c r="E115" i="7"/>
  <c r="E127" i="7"/>
  <c r="E139" i="7"/>
  <c r="E151" i="7"/>
  <c r="E163" i="7"/>
  <c r="E175" i="7"/>
  <c r="E187" i="7"/>
  <c r="E199" i="7"/>
  <c r="E211" i="7"/>
  <c r="E223" i="7"/>
  <c r="E235" i="7"/>
  <c r="E247" i="7"/>
  <c r="E259" i="7"/>
  <c r="E271" i="7"/>
  <c r="E283" i="7"/>
  <c r="E295" i="7"/>
  <c r="E307" i="7"/>
  <c r="E319" i="7"/>
  <c r="E331" i="7"/>
  <c r="E343" i="7"/>
  <c r="E355" i="7"/>
  <c r="E367" i="7"/>
  <c r="E379" i="7"/>
  <c r="E391" i="7"/>
  <c r="E403" i="7"/>
  <c r="E415" i="7"/>
  <c r="E427" i="7"/>
  <c r="E439" i="7"/>
  <c r="E451" i="7"/>
  <c r="E463" i="7"/>
  <c r="E475" i="7"/>
  <c r="E487" i="7"/>
  <c r="E499" i="7"/>
  <c r="E511" i="7"/>
  <c r="E523" i="7"/>
  <c r="E535" i="7"/>
  <c r="E547" i="7"/>
  <c r="E559" i="7"/>
  <c r="E571" i="7"/>
  <c r="E583" i="7"/>
  <c r="E595" i="7"/>
  <c r="E607" i="7"/>
  <c r="E619" i="7"/>
  <c r="E631" i="7"/>
  <c r="E643" i="7"/>
  <c r="E655" i="7"/>
  <c r="E667" i="7"/>
  <c r="E679" i="7"/>
  <c r="E691" i="7"/>
  <c r="E703" i="7"/>
  <c r="E715" i="7"/>
  <c r="E727" i="7"/>
  <c r="E739" i="7"/>
  <c r="E751" i="7"/>
  <c r="E763" i="7"/>
  <c r="E775" i="7"/>
  <c r="E787" i="7"/>
  <c r="E799" i="7"/>
  <c r="E811" i="7"/>
  <c r="E823" i="7"/>
  <c r="E835" i="7"/>
  <c r="E847" i="7"/>
  <c r="E859" i="7"/>
  <c r="E871" i="7"/>
  <c r="E883" i="7"/>
  <c r="E895" i="7"/>
  <c r="E907" i="7"/>
  <c r="E919" i="7"/>
  <c r="E931" i="7"/>
  <c r="E943" i="7"/>
  <c r="E955" i="7"/>
  <c r="E967" i="7"/>
  <c r="E979" i="7"/>
  <c r="J177" i="7"/>
  <c r="J774" i="7"/>
  <c r="I220" i="7"/>
  <c r="I604" i="7"/>
  <c r="I896" i="7"/>
  <c r="H164" i="7"/>
  <c r="H303" i="7"/>
  <c r="H417" i="7"/>
  <c r="H532" i="7"/>
  <c r="H646" i="7"/>
  <c r="H762" i="7"/>
  <c r="H879" i="7"/>
  <c r="G118" i="7"/>
  <c r="G176" i="7"/>
  <c r="G233" i="7"/>
  <c r="G287" i="7"/>
  <c r="G335" i="7"/>
  <c r="G383" i="7"/>
  <c r="G431" i="7"/>
  <c r="G479" i="7"/>
  <c r="G527" i="7"/>
  <c r="G575" i="7"/>
  <c r="G623" i="7"/>
  <c r="G671" i="7"/>
  <c r="G719" i="7"/>
  <c r="G767" i="7"/>
  <c r="G815" i="7"/>
  <c r="G863" i="7"/>
  <c r="G911" i="7"/>
  <c r="G959" i="7"/>
  <c r="F68" i="7"/>
  <c r="F116" i="7"/>
  <c r="F164" i="7"/>
  <c r="F212" i="7"/>
  <c r="F260" i="7"/>
  <c r="F308" i="7"/>
  <c r="F356" i="7"/>
  <c r="F404" i="7"/>
  <c r="F452" i="7"/>
  <c r="F497" i="7"/>
  <c r="F527" i="7"/>
  <c r="F548" i="7"/>
  <c r="F569" i="7"/>
  <c r="F583" i="7"/>
  <c r="F597" i="7"/>
  <c r="F612" i="7"/>
  <c r="F626" i="7"/>
  <c r="F641" i="7"/>
  <c r="F655" i="7"/>
  <c r="F669" i="7"/>
  <c r="F684" i="7"/>
  <c r="F698" i="7"/>
  <c r="F713" i="7"/>
  <c r="F727" i="7"/>
  <c r="F739" i="7"/>
  <c r="F751" i="7"/>
  <c r="F763" i="7"/>
  <c r="F775" i="7"/>
  <c r="F787" i="7"/>
  <c r="F799" i="7"/>
  <c r="F811" i="7"/>
  <c r="F823" i="7"/>
  <c r="F835" i="7"/>
  <c r="F847" i="7"/>
  <c r="F859" i="7"/>
  <c r="F871" i="7"/>
  <c r="F883" i="7"/>
  <c r="F895" i="7"/>
  <c r="F907" i="7"/>
  <c r="F919" i="7"/>
  <c r="F931" i="7"/>
  <c r="F943" i="7"/>
  <c r="F955" i="7"/>
  <c r="F967" i="7"/>
  <c r="F979" i="7"/>
  <c r="E68" i="7"/>
  <c r="E80" i="7"/>
  <c r="E92" i="7"/>
  <c r="E104" i="7"/>
  <c r="E116" i="7"/>
  <c r="E128" i="7"/>
  <c r="E140" i="7"/>
  <c r="E152" i="7"/>
  <c r="E164" i="7"/>
  <c r="E176" i="7"/>
  <c r="E188" i="7"/>
  <c r="E200" i="7"/>
  <c r="E212" i="7"/>
  <c r="E224" i="7"/>
  <c r="E236" i="7"/>
  <c r="E248" i="7"/>
  <c r="E260" i="7"/>
  <c r="E272" i="7"/>
  <c r="E284" i="7"/>
  <c r="E296" i="7"/>
  <c r="E308" i="7"/>
  <c r="E320" i="7"/>
  <c r="E332" i="7"/>
  <c r="E344" i="7"/>
  <c r="E356" i="7"/>
  <c r="E368" i="7"/>
  <c r="E380" i="7"/>
  <c r="E392" i="7"/>
  <c r="E404" i="7"/>
  <c r="E416" i="7"/>
  <c r="E428" i="7"/>
  <c r="E440" i="7"/>
  <c r="E452" i="7"/>
  <c r="E464" i="7"/>
  <c r="E476" i="7"/>
  <c r="E488" i="7"/>
  <c r="E500" i="7"/>
  <c r="E512" i="7"/>
  <c r="E524" i="7"/>
  <c r="E536" i="7"/>
  <c r="E548" i="7"/>
  <c r="E560" i="7"/>
  <c r="E572" i="7"/>
  <c r="E584" i="7"/>
  <c r="E596" i="7"/>
  <c r="E608" i="7"/>
  <c r="E620" i="7"/>
  <c r="E632" i="7"/>
  <c r="E644" i="7"/>
  <c r="E656" i="7"/>
  <c r="E668" i="7"/>
  <c r="E680" i="7"/>
  <c r="E692" i="7"/>
  <c r="E704" i="7"/>
  <c r="E716" i="7"/>
  <c r="E728" i="7"/>
  <c r="E740" i="7"/>
  <c r="E752" i="7"/>
  <c r="E764" i="7"/>
  <c r="E776" i="7"/>
  <c r="E788" i="7"/>
  <c r="E800" i="7"/>
  <c r="E812" i="7"/>
  <c r="E824" i="7"/>
  <c r="E836" i="7"/>
  <c r="E848" i="7"/>
  <c r="E860" i="7"/>
  <c r="E872" i="7"/>
  <c r="E884" i="7"/>
  <c r="E896" i="7"/>
  <c r="E908" i="7"/>
  <c r="E920" i="7"/>
  <c r="E932" i="7"/>
  <c r="E944" i="7"/>
  <c r="E956" i="7"/>
  <c r="E968" i="7"/>
  <c r="E980" i="7"/>
  <c r="J329" i="7"/>
  <c r="J846" i="7"/>
  <c r="I292" i="7"/>
  <c r="I663" i="7"/>
  <c r="I941" i="7"/>
  <c r="H196" i="7"/>
  <c r="H322" i="7"/>
  <c r="H438" i="7"/>
  <c r="H555" i="7"/>
  <c r="H669" i="7"/>
  <c r="H784" i="7"/>
  <c r="H898" i="7"/>
  <c r="G72" i="7"/>
  <c r="G129" i="7"/>
  <c r="G187" i="7"/>
  <c r="G244" i="7"/>
  <c r="G296" i="7"/>
  <c r="G344" i="7"/>
  <c r="G392" i="7"/>
  <c r="G440" i="7"/>
  <c r="G488" i="7"/>
  <c r="G536" i="7"/>
  <c r="G584" i="7"/>
  <c r="G632" i="7"/>
  <c r="G680" i="7"/>
  <c r="G728" i="7"/>
  <c r="G776" i="7"/>
  <c r="G824" i="7"/>
  <c r="G872" i="7"/>
  <c r="G920" i="7"/>
  <c r="G968" i="7"/>
  <c r="F77" i="7"/>
  <c r="F125" i="7"/>
  <c r="F173" i="7"/>
  <c r="F221" i="7"/>
  <c r="F269" i="7"/>
  <c r="F317" i="7"/>
  <c r="F365" i="7"/>
  <c r="F413" i="7"/>
  <c r="F461" i="7"/>
  <c r="F498" i="7"/>
  <c r="F529" i="7"/>
  <c r="F551" i="7"/>
  <c r="F570" i="7"/>
  <c r="F584" i="7"/>
  <c r="F599" i="7"/>
  <c r="F613" i="7"/>
  <c r="F628" i="7"/>
  <c r="F642" i="7"/>
  <c r="F656" i="7"/>
  <c r="F671" i="7"/>
  <c r="F685" i="7"/>
  <c r="F700" i="7"/>
  <c r="F714" i="7"/>
  <c r="F728" i="7"/>
  <c r="F740" i="7"/>
  <c r="F752" i="7"/>
  <c r="F764" i="7"/>
  <c r="F776" i="7"/>
  <c r="F788" i="7"/>
  <c r="F800" i="7"/>
  <c r="F812" i="7"/>
  <c r="F824" i="7"/>
  <c r="F836" i="7"/>
  <c r="F848" i="7"/>
  <c r="F860" i="7"/>
  <c r="F872" i="7"/>
  <c r="F884" i="7"/>
  <c r="F896" i="7"/>
  <c r="F908" i="7"/>
  <c r="F920" i="7"/>
  <c r="F932" i="7"/>
  <c r="F944" i="7"/>
  <c r="F956" i="7"/>
  <c r="F968" i="7"/>
  <c r="F980" i="7"/>
  <c r="E69" i="7"/>
  <c r="E81" i="7"/>
  <c r="E93" i="7"/>
  <c r="E105" i="7"/>
  <c r="E117" i="7"/>
  <c r="E129" i="7"/>
  <c r="E141" i="7"/>
  <c r="E153" i="7"/>
  <c r="E165" i="7"/>
  <c r="E177" i="7"/>
  <c r="E189" i="7"/>
  <c r="E201" i="7"/>
  <c r="E213" i="7"/>
  <c r="E225" i="7"/>
  <c r="E237" i="7"/>
  <c r="E249" i="7"/>
  <c r="E261" i="7"/>
  <c r="E273" i="7"/>
  <c r="E285" i="7"/>
  <c r="E297" i="7"/>
  <c r="E309" i="7"/>
  <c r="E321" i="7"/>
  <c r="E333" i="7"/>
  <c r="E345" i="7"/>
  <c r="E357" i="7"/>
  <c r="E369" i="7"/>
  <c r="E381" i="7"/>
  <c r="E393" i="7"/>
  <c r="E405" i="7"/>
  <c r="E417" i="7"/>
  <c r="E429" i="7"/>
  <c r="E441" i="7"/>
  <c r="E453" i="7"/>
  <c r="E465" i="7"/>
  <c r="E477" i="7"/>
  <c r="E489" i="7"/>
  <c r="E501" i="7"/>
  <c r="E513" i="7"/>
  <c r="E525" i="7"/>
  <c r="E537" i="7"/>
  <c r="E549" i="7"/>
  <c r="E561" i="7"/>
  <c r="E573" i="7"/>
  <c r="E585" i="7"/>
  <c r="E597" i="7"/>
  <c r="E609" i="7"/>
  <c r="E621" i="7"/>
  <c r="E633" i="7"/>
  <c r="E645" i="7"/>
  <c r="E657" i="7"/>
  <c r="E669" i="7"/>
  <c r="E681" i="7"/>
  <c r="E693" i="7"/>
  <c r="E705" i="7"/>
  <c r="E717" i="7"/>
  <c r="E729" i="7"/>
  <c r="E741" i="7"/>
  <c r="E753" i="7"/>
  <c r="E765" i="7"/>
  <c r="E777" i="7"/>
  <c r="E789" i="7"/>
  <c r="E801" i="7"/>
  <c r="E813" i="7"/>
  <c r="E825" i="7"/>
  <c r="E837" i="7"/>
  <c r="E849" i="7"/>
  <c r="E861" i="7"/>
  <c r="E873" i="7"/>
  <c r="E885" i="7"/>
  <c r="E897" i="7"/>
  <c r="E909" i="7"/>
  <c r="E921" i="7"/>
  <c r="E933" i="7"/>
  <c r="E945" i="7"/>
  <c r="E957" i="7"/>
  <c r="E969" i="7"/>
  <c r="E981" i="7"/>
  <c r="J334" i="7"/>
  <c r="J850" i="7"/>
  <c r="I296" i="7"/>
  <c r="I675" i="7"/>
  <c r="I952" i="7"/>
  <c r="H204" i="7"/>
  <c r="H327" i="7"/>
  <c r="H441" i="7"/>
  <c r="H556" i="7"/>
  <c r="H670" i="7"/>
  <c r="H786" i="7"/>
  <c r="H903" i="7"/>
  <c r="G73" i="7"/>
  <c r="G130" i="7"/>
  <c r="G188" i="7"/>
  <c r="G245" i="7"/>
  <c r="G297" i="7"/>
  <c r="G345" i="7"/>
  <c r="G393" i="7"/>
  <c r="G441" i="7"/>
  <c r="G489" i="7"/>
  <c r="G537" i="7"/>
  <c r="G585" i="7"/>
  <c r="G633" i="7"/>
  <c r="G681" i="7"/>
  <c r="G729" i="7"/>
  <c r="G777" i="7"/>
  <c r="G825" i="7"/>
  <c r="G873" i="7"/>
  <c r="G921" i="7"/>
  <c r="G969" i="7"/>
  <c r="F78" i="7"/>
  <c r="F126" i="7"/>
  <c r="F174" i="7"/>
  <c r="F222" i="7"/>
  <c r="F270" i="7"/>
  <c r="F318" i="7"/>
  <c r="F366" i="7"/>
  <c r="F414" i="7"/>
  <c r="F462" i="7"/>
  <c r="F500" i="7"/>
  <c r="F533" i="7"/>
  <c r="F553" i="7"/>
  <c r="F571" i="7"/>
  <c r="F585" i="7"/>
  <c r="F600" i="7"/>
  <c r="F614" i="7"/>
  <c r="F629" i="7"/>
  <c r="F643" i="7"/>
  <c r="F657" i="7"/>
  <c r="F672" i="7"/>
  <c r="F686" i="7"/>
  <c r="F701" i="7"/>
  <c r="F715" i="7"/>
  <c r="F729" i="7"/>
  <c r="F741" i="7"/>
  <c r="F753" i="7"/>
  <c r="F765" i="7"/>
  <c r="F777" i="7"/>
  <c r="F789" i="7"/>
  <c r="F801" i="7"/>
  <c r="F813" i="7"/>
  <c r="F825" i="7"/>
  <c r="F837" i="7"/>
  <c r="F849" i="7"/>
  <c r="F861" i="7"/>
  <c r="F873" i="7"/>
  <c r="F885" i="7"/>
  <c r="F897" i="7"/>
  <c r="F909" i="7"/>
  <c r="F921" i="7"/>
  <c r="F933" i="7"/>
  <c r="F945" i="7"/>
  <c r="F957" i="7"/>
  <c r="F969" i="7"/>
  <c r="F981" i="7"/>
  <c r="E70" i="7"/>
  <c r="E82" i="7"/>
  <c r="E94" i="7"/>
  <c r="E106" i="7"/>
  <c r="E118" i="7"/>
  <c r="E130" i="7"/>
  <c r="E142" i="7"/>
  <c r="E154" i="7"/>
  <c r="E166" i="7"/>
  <c r="E178" i="7"/>
  <c r="E190" i="7"/>
  <c r="E202" i="7"/>
  <c r="E214" i="7"/>
  <c r="E226" i="7"/>
  <c r="E238" i="7"/>
  <c r="E250" i="7"/>
  <c r="E262" i="7"/>
  <c r="E274" i="7"/>
  <c r="E286" i="7"/>
  <c r="E298" i="7"/>
  <c r="E310" i="7"/>
  <c r="E322" i="7"/>
  <c r="E334" i="7"/>
  <c r="E346" i="7"/>
  <c r="E358" i="7"/>
  <c r="E370" i="7"/>
  <c r="E382" i="7"/>
  <c r="E394" i="7"/>
  <c r="E406" i="7"/>
  <c r="E418" i="7"/>
  <c r="E430" i="7"/>
  <c r="E442" i="7"/>
  <c r="E454" i="7"/>
  <c r="E466" i="7"/>
  <c r="E478" i="7"/>
  <c r="E490" i="7"/>
  <c r="E502" i="7"/>
  <c r="E514" i="7"/>
  <c r="E526" i="7"/>
  <c r="E538" i="7"/>
  <c r="E550" i="7"/>
  <c r="E562" i="7"/>
  <c r="E574" i="7"/>
  <c r="E586" i="7"/>
  <c r="E598" i="7"/>
  <c r="E610" i="7"/>
  <c r="E622" i="7"/>
  <c r="E634" i="7"/>
  <c r="E646" i="7"/>
  <c r="E658" i="7"/>
  <c r="E670" i="7"/>
  <c r="E682" i="7"/>
  <c r="E694" i="7"/>
  <c r="E706" i="7"/>
  <c r="E718" i="7"/>
  <c r="E730" i="7"/>
  <c r="E742" i="7"/>
  <c r="E754" i="7"/>
  <c r="E766" i="7"/>
  <c r="E778" i="7"/>
  <c r="E790" i="7"/>
  <c r="E802" i="7"/>
  <c r="E814" i="7"/>
  <c r="E826" i="7"/>
  <c r="E838" i="7"/>
  <c r="E850" i="7"/>
  <c r="E862" i="7"/>
  <c r="E874" i="7"/>
  <c r="E886" i="7"/>
  <c r="E898" i="7"/>
  <c r="E910" i="7"/>
  <c r="E922" i="7"/>
  <c r="E934" i="7"/>
  <c r="E946" i="7"/>
  <c r="E958" i="7"/>
  <c r="E970" i="7"/>
  <c r="E982" i="7"/>
  <c r="K84" i="7"/>
  <c r="J377" i="7"/>
  <c r="J870" i="7"/>
  <c r="I316" i="7"/>
  <c r="I680" i="7"/>
  <c r="I957" i="7"/>
  <c r="H207" i="7"/>
  <c r="H330" i="7"/>
  <c r="H447" i="7"/>
  <c r="H561" i="7"/>
  <c r="H676" i="7"/>
  <c r="H790" i="7"/>
  <c r="H906" i="7"/>
  <c r="G75" i="7"/>
  <c r="G133" i="7"/>
  <c r="G190" i="7"/>
  <c r="G248" i="7"/>
  <c r="G299" i="7"/>
  <c r="G347" i="7"/>
  <c r="G395" i="7"/>
  <c r="G443" i="7"/>
  <c r="G491" i="7"/>
  <c r="G539" i="7"/>
  <c r="G587" i="7"/>
  <c r="G635" i="7"/>
  <c r="G683" i="7"/>
  <c r="G731" i="7"/>
  <c r="G779" i="7"/>
  <c r="G827" i="7"/>
  <c r="G875" i="7"/>
  <c r="G923" i="7"/>
  <c r="G971" i="7"/>
  <c r="F80" i="7"/>
  <c r="F128" i="7"/>
  <c r="F176" i="7"/>
  <c r="F224" i="7"/>
  <c r="F272" i="7"/>
  <c r="F320" i="7"/>
  <c r="F368" i="7"/>
  <c r="F416" i="7"/>
  <c r="F464" i="7"/>
  <c r="F505" i="7"/>
  <c r="F534" i="7"/>
  <c r="F556" i="7"/>
  <c r="F572" i="7"/>
  <c r="F587" i="7"/>
  <c r="F601" i="7"/>
  <c r="F616" i="7"/>
  <c r="F630" i="7"/>
  <c r="F644" i="7"/>
  <c r="F659" i="7"/>
  <c r="F673" i="7"/>
  <c r="F688" i="7"/>
  <c r="F702" i="7"/>
  <c r="F716" i="7"/>
  <c r="F730" i="7"/>
  <c r="F742" i="7"/>
  <c r="F754" i="7"/>
  <c r="F766" i="7"/>
  <c r="F778" i="7"/>
  <c r="F790" i="7"/>
  <c r="F802" i="7"/>
  <c r="F814" i="7"/>
  <c r="F826" i="7"/>
  <c r="F838" i="7"/>
  <c r="F850" i="7"/>
  <c r="F862" i="7"/>
  <c r="F874" i="7"/>
  <c r="F886" i="7"/>
  <c r="F898" i="7"/>
  <c r="F910" i="7"/>
  <c r="F922" i="7"/>
  <c r="F934" i="7"/>
  <c r="F946" i="7"/>
  <c r="F958" i="7"/>
  <c r="F970" i="7"/>
  <c r="F982" i="7"/>
  <c r="E71" i="7"/>
  <c r="E83" i="7"/>
  <c r="E95" i="7"/>
  <c r="E107" i="7"/>
  <c r="E119" i="7"/>
  <c r="E131" i="7"/>
  <c r="E143" i="7"/>
  <c r="E155" i="7"/>
  <c r="E167" i="7"/>
  <c r="E179" i="7"/>
  <c r="E191" i="7"/>
  <c r="E203" i="7"/>
  <c r="E215" i="7"/>
  <c r="E227" i="7"/>
  <c r="E239" i="7"/>
  <c r="E251" i="7"/>
  <c r="E263" i="7"/>
  <c r="E275" i="7"/>
  <c r="E287" i="7"/>
  <c r="E299" i="7"/>
  <c r="E311" i="7"/>
  <c r="E323" i="7"/>
  <c r="E335" i="7"/>
  <c r="E347" i="7"/>
  <c r="E359" i="7"/>
  <c r="E371" i="7"/>
  <c r="E383" i="7"/>
  <c r="E395" i="7"/>
  <c r="E407" i="7"/>
  <c r="E419" i="7"/>
  <c r="E431" i="7"/>
  <c r="E443" i="7"/>
  <c r="E455" i="7"/>
  <c r="E467" i="7"/>
  <c r="E479" i="7"/>
  <c r="E491" i="7"/>
  <c r="E503" i="7"/>
  <c r="E515" i="7"/>
  <c r="E527" i="7"/>
  <c r="E539" i="7"/>
  <c r="E551" i="7"/>
  <c r="E563" i="7"/>
  <c r="E575" i="7"/>
  <c r="E587" i="7"/>
  <c r="E599" i="7"/>
  <c r="E611" i="7"/>
  <c r="E623" i="7"/>
  <c r="E635" i="7"/>
  <c r="E647" i="7"/>
  <c r="E659" i="7"/>
  <c r="E671" i="7"/>
  <c r="E683" i="7"/>
  <c r="E695" i="7"/>
  <c r="E707" i="7"/>
  <c r="E719" i="7"/>
  <c r="E731" i="7"/>
  <c r="E743" i="7"/>
  <c r="E755" i="7"/>
  <c r="E767" i="7"/>
  <c r="E779" i="7"/>
  <c r="E791" i="7"/>
  <c r="E803" i="7"/>
  <c r="E815" i="7"/>
  <c r="E827" i="7"/>
  <c r="E839" i="7"/>
  <c r="E851" i="7"/>
  <c r="E863" i="7"/>
  <c r="E875" i="7"/>
  <c r="E887" i="7"/>
  <c r="E899" i="7"/>
  <c r="E911" i="7"/>
  <c r="E923" i="7"/>
  <c r="K690" i="7"/>
  <c r="J557" i="7"/>
  <c r="J966" i="7"/>
  <c r="I412" i="7"/>
  <c r="I752" i="7"/>
  <c r="H75" i="7"/>
  <c r="H244" i="7"/>
  <c r="H358" i="7"/>
  <c r="H474" i="7"/>
  <c r="H591" i="7"/>
  <c r="H705" i="7"/>
  <c r="H820" i="7"/>
  <c r="H934" i="7"/>
  <c r="G89" i="7"/>
  <c r="G147" i="7"/>
  <c r="G205" i="7"/>
  <c r="G262" i="7"/>
  <c r="G311" i="7"/>
  <c r="G359" i="7"/>
  <c r="G407" i="7"/>
  <c r="G455" i="7"/>
  <c r="G503" i="7"/>
  <c r="G551" i="7"/>
  <c r="G599" i="7"/>
  <c r="G647" i="7"/>
  <c r="G695" i="7"/>
  <c r="G743" i="7"/>
  <c r="G791" i="7"/>
  <c r="G839" i="7"/>
  <c r="G887" i="7"/>
  <c r="G935" i="7"/>
  <c r="G983" i="7"/>
  <c r="F92" i="7"/>
  <c r="F140" i="7"/>
  <c r="F188" i="7"/>
  <c r="F236" i="7"/>
  <c r="F284" i="7"/>
  <c r="F332" i="7"/>
  <c r="F380" i="7"/>
  <c r="F428" i="7"/>
  <c r="F476" i="7"/>
  <c r="F512" i="7"/>
  <c r="F539" i="7"/>
  <c r="F559" i="7"/>
  <c r="F576" i="7"/>
  <c r="F590" i="7"/>
  <c r="F605" i="7"/>
  <c r="F619" i="7"/>
  <c r="F633" i="7"/>
  <c r="F648" i="7"/>
  <c r="F662" i="7"/>
  <c r="F677" i="7"/>
  <c r="F691" i="7"/>
  <c r="F705" i="7"/>
  <c r="F720" i="7"/>
  <c r="F733" i="7"/>
  <c r="F745" i="7"/>
  <c r="F757" i="7"/>
  <c r="F769" i="7"/>
  <c r="F781" i="7"/>
  <c r="F793" i="7"/>
  <c r="F805" i="7"/>
  <c r="F817" i="7"/>
  <c r="F829" i="7"/>
  <c r="F841" i="7"/>
  <c r="F853" i="7"/>
  <c r="F865" i="7"/>
  <c r="F877" i="7"/>
  <c r="F889" i="7"/>
  <c r="F901" i="7"/>
  <c r="F913" i="7"/>
  <c r="F925" i="7"/>
  <c r="F937" i="7"/>
  <c r="F949" i="7"/>
  <c r="F961" i="7"/>
  <c r="F973" i="7"/>
  <c r="F985" i="7"/>
  <c r="E74" i="7"/>
  <c r="E86" i="7"/>
  <c r="E98" i="7"/>
  <c r="E110" i="7"/>
  <c r="E122" i="7"/>
  <c r="E134" i="7"/>
  <c r="E146" i="7"/>
  <c r="E158" i="7"/>
  <c r="E170" i="7"/>
  <c r="E182" i="7"/>
  <c r="E194" i="7"/>
  <c r="E206" i="7"/>
  <c r="E218" i="7"/>
  <c r="E230" i="7"/>
  <c r="E242" i="7"/>
  <c r="E254" i="7"/>
  <c r="E266" i="7"/>
  <c r="E278" i="7"/>
  <c r="E290" i="7"/>
  <c r="E302" i="7"/>
  <c r="E314" i="7"/>
  <c r="E326" i="7"/>
  <c r="E338" i="7"/>
  <c r="E350" i="7"/>
  <c r="E362" i="7"/>
  <c r="E374" i="7"/>
  <c r="E386" i="7"/>
  <c r="E398" i="7"/>
  <c r="E410" i="7"/>
  <c r="E422" i="7"/>
  <c r="E434" i="7"/>
  <c r="E446" i="7"/>
  <c r="E458" i="7"/>
  <c r="E470" i="7"/>
  <c r="E482" i="7"/>
  <c r="E494" i="7"/>
  <c r="E506" i="7"/>
  <c r="E518" i="7"/>
  <c r="E530" i="7"/>
  <c r="E542" i="7"/>
  <c r="E554" i="7"/>
  <c r="E566" i="7"/>
  <c r="E578" i="7"/>
  <c r="E590" i="7"/>
  <c r="E602" i="7"/>
  <c r="E614" i="7"/>
  <c r="E626" i="7"/>
  <c r="E638" i="7"/>
  <c r="E650" i="7"/>
  <c r="E662" i="7"/>
  <c r="E674" i="7"/>
  <c r="E686" i="7"/>
  <c r="E698" i="7"/>
  <c r="E710" i="7"/>
  <c r="E722" i="7"/>
  <c r="E734" i="7"/>
  <c r="E746" i="7"/>
  <c r="E758" i="7"/>
  <c r="E770" i="7"/>
  <c r="E782" i="7"/>
  <c r="E794" i="7"/>
  <c r="E806" i="7"/>
  <c r="E818" i="7"/>
  <c r="E830" i="7"/>
  <c r="E842" i="7"/>
  <c r="E854" i="7"/>
  <c r="E866" i="7"/>
  <c r="E878" i="7"/>
  <c r="E890" i="7"/>
  <c r="E902" i="7"/>
  <c r="E914" i="7"/>
  <c r="E926" i="7"/>
  <c r="E938" i="7"/>
  <c r="E950" i="7"/>
  <c r="E962" i="7"/>
  <c r="E974" i="7"/>
  <c r="E986" i="7"/>
  <c r="K860" i="7"/>
  <c r="J658" i="7"/>
  <c r="I104" i="7"/>
  <c r="I488" i="7"/>
  <c r="I819" i="7"/>
  <c r="H117" i="7"/>
  <c r="H268" i="7"/>
  <c r="H382" i="7"/>
  <c r="H498" i="7"/>
  <c r="H615" i="7"/>
  <c r="H729" i="7"/>
  <c r="H844" i="7"/>
  <c r="H958" i="7"/>
  <c r="G101" i="7"/>
  <c r="G159" i="7"/>
  <c r="G217" i="7"/>
  <c r="G273" i="7"/>
  <c r="G321" i="7"/>
  <c r="G369" i="7"/>
  <c r="G417" i="7"/>
  <c r="G465" i="7"/>
  <c r="G513" i="7"/>
  <c r="G561" i="7"/>
  <c r="G609" i="7"/>
  <c r="G657" i="7"/>
  <c r="G705" i="7"/>
  <c r="G753" i="7"/>
  <c r="G801" i="7"/>
  <c r="G849" i="7"/>
  <c r="G897" i="7"/>
  <c r="G945" i="7"/>
  <c r="F102" i="7"/>
  <c r="F150" i="7"/>
  <c r="F198" i="7"/>
  <c r="F246" i="7"/>
  <c r="F294" i="7"/>
  <c r="F342" i="7"/>
  <c r="F390" i="7"/>
  <c r="F438" i="7"/>
  <c r="F485" i="7"/>
  <c r="F521" i="7"/>
  <c r="F544" i="7"/>
  <c r="F561" i="7"/>
  <c r="F578" i="7"/>
  <c r="F593" i="7"/>
  <c r="F607" i="7"/>
  <c r="F621" i="7"/>
  <c r="F636" i="7"/>
  <c r="F650" i="7"/>
  <c r="F665" i="7"/>
  <c r="F679" i="7"/>
  <c r="F693" i="7"/>
  <c r="F708" i="7"/>
  <c r="F722" i="7"/>
  <c r="F735" i="7"/>
  <c r="F747" i="7"/>
  <c r="F759" i="7"/>
  <c r="F771" i="7"/>
  <c r="F783" i="7"/>
  <c r="F795" i="7"/>
  <c r="F807" i="7"/>
  <c r="F819" i="7"/>
  <c r="F831" i="7"/>
  <c r="F843" i="7"/>
  <c r="F855" i="7"/>
  <c r="F867" i="7"/>
  <c r="F879" i="7"/>
  <c r="F891" i="7"/>
  <c r="F903" i="7"/>
  <c r="F915" i="7"/>
  <c r="F927" i="7"/>
  <c r="F939" i="7"/>
  <c r="F951" i="7"/>
  <c r="F963" i="7"/>
  <c r="F975" i="7"/>
  <c r="F987" i="7"/>
  <c r="E76" i="7"/>
  <c r="E88" i="7"/>
  <c r="E100" i="7"/>
  <c r="E112" i="7"/>
  <c r="E124" i="7"/>
  <c r="E136" i="7"/>
  <c r="E148" i="7"/>
  <c r="E160" i="7"/>
  <c r="E172" i="7"/>
  <c r="E184" i="7"/>
  <c r="E196" i="7"/>
  <c r="E208" i="7"/>
  <c r="E220" i="7"/>
  <c r="E232" i="7"/>
  <c r="E244" i="7"/>
  <c r="E256" i="7"/>
  <c r="E268" i="7"/>
  <c r="E280" i="7"/>
  <c r="E292" i="7"/>
  <c r="E304" i="7"/>
  <c r="E316" i="7"/>
  <c r="E328" i="7"/>
  <c r="E340" i="7"/>
  <c r="E352" i="7"/>
  <c r="E364" i="7"/>
  <c r="E376" i="7"/>
  <c r="E388" i="7"/>
  <c r="E400" i="7"/>
  <c r="E412" i="7"/>
  <c r="E424" i="7"/>
  <c r="E436" i="7"/>
  <c r="E448" i="7"/>
  <c r="E460" i="7"/>
  <c r="E472" i="7"/>
  <c r="E484" i="7"/>
  <c r="E496" i="7"/>
  <c r="E508" i="7"/>
  <c r="E520" i="7"/>
  <c r="E532" i="7"/>
  <c r="E544" i="7"/>
  <c r="E556" i="7"/>
  <c r="E568" i="7"/>
  <c r="E580" i="7"/>
  <c r="E592" i="7"/>
  <c r="E604" i="7"/>
  <c r="E616" i="7"/>
  <c r="E628" i="7"/>
  <c r="E640" i="7"/>
  <c r="E652" i="7"/>
  <c r="E664" i="7"/>
  <c r="E676" i="7"/>
  <c r="E688" i="7"/>
  <c r="E700" i="7"/>
  <c r="E712" i="7"/>
  <c r="E724" i="7"/>
  <c r="E736" i="7"/>
  <c r="E748" i="7"/>
  <c r="E760" i="7"/>
  <c r="E772" i="7"/>
  <c r="E784" i="7"/>
  <c r="E796" i="7"/>
  <c r="E808" i="7"/>
  <c r="E820" i="7"/>
  <c r="E832" i="7"/>
  <c r="E844" i="7"/>
  <c r="E856" i="7"/>
  <c r="E868" i="7"/>
  <c r="E880" i="7"/>
  <c r="E892" i="7"/>
  <c r="E904" i="7"/>
  <c r="E916" i="7"/>
  <c r="E928" i="7"/>
  <c r="E940" i="7"/>
  <c r="E952" i="7"/>
  <c r="E964" i="7"/>
  <c r="E976" i="7"/>
  <c r="E988" i="7"/>
  <c r="J942" i="7"/>
  <c r="H237" i="7"/>
  <c r="H699" i="7"/>
  <c r="G144" i="7"/>
  <c r="G356" i="7"/>
  <c r="G548" i="7"/>
  <c r="G740" i="7"/>
  <c r="G932" i="7"/>
  <c r="F185" i="7"/>
  <c r="F377" i="7"/>
  <c r="F535" i="7"/>
  <c r="F602" i="7"/>
  <c r="F660" i="7"/>
  <c r="F717" i="7"/>
  <c r="F767" i="7"/>
  <c r="F815" i="7"/>
  <c r="F863" i="7"/>
  <c r="F911" i="7"/>
  <c r="F959" i="7"/>
  <c r="E96" i="7"/>
  <c r="E144" i="7"/>
  <c r="E192" i="7"/>
  <c r="E240" i="7"/>
  <c r="E288" i="7"/>
  <c r="E336" i="7"/>
  <c r="E384" i="7"/>
  <c r="E432" i="7"/>
  <c r="E480" i="7"/>
  <c r="E528" i="7"/>
  <c r="E576" i="7"/>
  <c r="E624" i="7"/>
  <c r="E672" i="7"/>
  <c r="E720" i="7"/>
  <c r="E768" i="7"/>
  <c r="E816" i="7"/>
  <c r="E864" i="7"/>
  <c r="E912" i="7"/>
  <c r="E949" i="7"/>
  <c r="E985" i="7"/>
  <c r="J513" i="7"/>
  <c r="G692" i="7"/>
  <c r="F137" i="7"/>
  <c r="F588" i="7"/>
  <c r="F803" i="7"/>
  <c r="E228" i="7"/>
  <c r="E468" i="7"/>
  <c r="E564" i="7"/>
  <c r="E804" i="7"/>
  <c r="H585" i="7"/>
  <c r="F756" i="7"/>
  <c r="E325" i="7"/>
  <c r="E661" i="7"/>
  <c r="E901" i="7"/>
  <c r="J946" i="7"/>
  <c r="H238" i="7"/>
  <c r="H700" i="7"/>
  <c r="G145" i="7"/>
  <c r="G357" i="7"/>
  <c r="G549" i="7"/>
  <c r="G741" i="7"/>
  <c r="G933" i="7"/>
  <c r="F186" i="7"/>
  <c r="F378" i="7"/>
  <c r="F536" i="7"/>
  <c r="F604" i="7"/>
  <c r="F661" i="7"/>
  <c r="F719" i="7"/>
  <c r="F768" i="7"/>
  <c r="F816" i="7"/>
  <c r="F864" i="7"/>
  <c r="F912" i="7"/>
  <c r="F960" i="7"/>
  <c r="E97" i="7"/>
  <c r="E145" i="7"/>
  <c r="E193" i="7"/>
  <c r="E241" i="7"/>
  <c r="E289" i="7"/>
  <c r="E337" i="7"/>
  <c r="E385" i="7"/>
  <c r="E433" i="7"/>
  <c r="E481" i="7"/>
  <c r="E529" i="7"/>
  <c r="E577" i="7"/>
  <c r="E625" i="7"/>
  <c r="E673" i="7"/>
  <c r="E721" i="7"/>
  <c r="E769" i="7"/>
  <c r="E817" i="7"/>
  <c r="E865" i="7"/>
  <c r="E913" i="7"/>
  <c r="E951" i="7"/>
  <c r="E987" i="7"/>
  <c r="H582" i="7"/>
  <c r="E756" i="7"/>
  <c r="I100" i="7"/>
  <c r="H267" i="7"/>
  <c r="H726" i="7"/>
  <c r="G158" i="7"/>
  <c r="G368" i="7"/>
  <c r="G560" i="7"/>
  <c r="G752" i="7"/>
  <c r="G944" i="7"/>
  <c r="F197" i="7"/>
  <c r="F389" i="7"/>
  <c r="F541" i="7"/>
  <c r="F606" i="7"/>
  <c r="F664" i="7"/>
  <c r="F721" i="7"/>
  <c r="F770" i="7"/>
  <c r="F818" i="7"/>
  <c r="F866" i="7"/>
  <c r="F914" i="7"/>
  <c r="F962" i="7"/>
  <c r="E99" i="7"/>
  <c r="E147" i="7"/>
  <c r="E195" i="7"/>
  <c r="E243" i="7"/>
  <c r="E291" i="7"/>
  <c r="E339" i="7"/>
  <c r="E387" i="7"/>
  <c r="E435" i="7"/>
  <c r="E483" i="7"/>
  <c r="E531" i="7"/>
  <c r="E579" i="7"/>
  <c r="E627" i="7"/>
  <c r="E675" i="7"/>
  <c r="E723" i="7"/>
  <c r="E771" i="7"/>
  <c r="E819" i="7"/>
  <c r="E867" i="7"/>
  <c r="E915" i="7"/>
  <c r="E959" i="7"/>
  <c r="G308" i="7"/>
  <c r="F755" i="7"/>
  <c r="E372" i="7"/>
  <c r="E612" i="7"/>
  <c r="E975" i="7"/>
  <c r="J522" i="7"/>
  <c r="G693" i="7"/>
  <c r="F589" i="7"/>
  <c r="F804" i="7"/>
  <c r="F900" i="7"/>
  <c r="E85" i="7"/>
  <c r="E229" i="7"/>
  <c r="E373" i="7"/>
  <c r="E565" i="7"/>
  <c r="E757" i="7"/>
  <c r="E947" i="7"/>
  <c r="I388" i="7"/>
  <c r="H352" i="7"/>
  <c r="H813" i="7"/>
  <c r="G201" i="7"/>
  <c r="G404" i="7"/>
  <c r="G596" i="7"/>
  <c r="G788" i="7"/>
  <c r="G980" i="7"/>
  <c r="F233" i="7"/>
  <c r="F425" i="7"/>
  <c r="F557" i="7"/>
  <c r="F617" i="7"/>
  <c r="F674" i="7"/>
  <c r="F731" i="7"/>
  <c r="F779" i="7"/>
  <c r="F827" i="7"/>
  <c r="F875" i="7"/>
  <c r="F923" i="7"/>
  <c r="F971" i="7"/>
  <c r="E108" i="7"/>
  <c r="E156" i="7"/>
  <c r="E204" i="7"/>
  <c r="E252" i="7"/>
  <c r="E300" i="7"/>
  <c r="E348" i="7"/>
  <c r="E396" i="7"/>
  <c r="E444" i="7"/>
  <c r="E492" i="7"/>
  <c r="E540" i="7"/>
  <c r="E588" i="7"/>
  <c r="E636" i="7"/>
  <c r="E684" i="7"/>
  <c r="E732" i="7"/>
  <c r="E780" i="7"/>
  <c r="E828" i="7"/>
  <c r="E876" i="7"/>
  <c r="E924" i="7"/>
  <c r="E960" i="7"/>
  <c r="G500" i="7"/>
  <c r="F329" i="7"/>
  <c r="F703" i="7"/>
  <c r="F947" i="7"/>
  <c r="E132" i="7"/>
  <c r="E420" i="7"/>
  <c r="E660" i="7"/>
  <c r="G87" i="7"/>
  <c r="F138" i="7"/>
  <c r="F647" i="7"/>
  <c r="F852" i="7"/>
  <c r="E133" i="7"/>
  <c r="E277" i="7"/>
  <c r="E421" i="7"/>
  <c r="E613" i="7"/>
  <c r="E805" i="7"/>
  <c r="E983" i="7"/>
  <c r="I392" i="7"/>
  <c r="H354" i="7"/>
  <c r="H814" i="7"/>
  <c r="G202" i="7"/>
  <c r="G405" i="7"/>
  <c r="G597" i="7"/>
  <c r="G789" i="7"/>
  <c r="G981" i="7"/>
  <c r="F234" i="7"/>
  <c r="F426" i="7"/>
  <c r="F558" i="7"/>
  <c r="F618" i="7"/>
  <c r="F676" i="7"/>
  <c r="F732" i="7"/>
  <c r="F780" i="7"/>
  <c r="F828" i="7"/>
  <c r="F876" i="7"/>
  <c r="F924" i="7"/>
  <c r="F972" i="7"/>
  <c r="E109" i="7"/>
  <c r="E157" i="7"/>
  <c r="E205" i="7"/>
  <c r="E253" i="7"/>
  <c r="E301" i="7"/>
  <c r="E349" i="7"/>
  <c r="E397" i="7"/>
  <c r="E445" i="7"/>
  <c r="E493" i="7"/>
  <c r="E541" i="7"/>
  <c r="E589" i="7"/>
  <c r="E637" i="7"/>
  <c r="E685" i="7"/>
  <c r="E733" i="7"/>
  <c r="E781" i="7"/>
  <c r="E829" i="7"/>
  <c r="E877" i="7"/>
  <c r="E925" i="7"/>
  <c r="E961" i="7"/>
  <c r="F509" i="7"/>
  <c r="G501" i="7"/>
  <c r="I484" i="7"/>
  <c r="H381" i="7"/>
  <c r="H843" i="7"/>
  <c r="G216" i="7"/>
  <c r="G416" i="7"/>
  <c r="G608" i="7"/>
  <c r="G800" i="7"/>
  <c r="F245" i="7"/>
  <c r="F437" i="7"/>
  <c r="F560" i="7"/>
  <c r="F620" i="7"/>
  <c r="F678" i="7"/>
  <c r="F734" i="7"/>
  <c r="F782" i="7"/>
  <c r="F830" i="7"/>
  <c r="F878" i="7"/>
  <c r="F926" i="7"/>
  <c r="F974" i="7"/>
  <c r="E111" i="7"/>
  <c r="E159" i="7"/>
  <c r="E207" i="7"/>
  <c r="E255" i="7"/>
  <c r="E303" i="7"/>
  <c r="E351" i="7"/>
  <c r="E399" i="7"/>
  <c r="E447" i="7"/>
  <c r="E495" i="7"/>
  <c r="E543" i="7"/>
  <c r="E591" i="7"/>
  <c r="E639" i="7"/>
  <c r="E687" i="7"/>
  <c r="E735" i="7"/>
  <c r="E783" i="7"/>
  <c r="E831" i="7"/>
  <c r="E879" i="7"/>
  <c r="E927" i="7"/>
  <c r="E963" i="7"/>
  <c r="G86" i="7"/>
  <c r="E276" i="7"/>
  <c r="E939" i="7"/>
  <c r="F330" i="7"/>
  <c r="E181" i="7"/>
  <c r="E709" i="7"/>
  <c r="K619" i="7"/>
  <c r="I735" i="7"/>
  <c r="H466" i="7"/>
  <c r="H928" i="7"/>
  <c r="G259" i="7"/>
  <c r="G452" i="7"/>
  <c r="G644" i="7"/>
  <c r="G836" i="7"/>
  <c r="F89" i="7"/>
  <c r="F281" i="7"/>
  <c r="F473" i="7"/>
  <c r="F573" i="7"/>
  <c r="F631" i="7"/>
  <c r="F689" i="7"/>
  <c r="F743" i="7"/>
  <c r="F791" i="7"/>
  <c r="F839" i="7"/>
  <c r="F887" i="7"/>
  <c r="F935" i="7"/>
  <c r="F983" i="7"/>
  <c r="E72" i="7"/>
  <c r="E120" i="7"/>
  <c r="E168" i="7"/>
  <c r="E216" i="7"/>
  <c r="E264" i="7"/>
  <c r="E312" i="7"/>
  <c r="E360" i="7"/>
  <c r="E408" i="7"/>
  <c r="E456" i="7"/>
  <c r="E504" i="7"/>
  <c r="E552" i="7"/>
  <c r="E600" i="7"/>
  <c r="E648" i="7"/>
  <c r="E696" i="7"/>
  <c r="E744" i="7"/>
  <c r="E792" i="7"/>
  <c r="E840" i="7"/>
  <c r="E888" i="7"/>
  <c r="E935" i="7"/>
  <c r="E971" i="7"/>
  <c r="F645" i="7"/>
  <c r="F899" i="7"/>
  <c r="E84" i="7"/>
  <c r="E324" i="7"/>
  <c r="E516" i="7"/>
  <c r="E708" i="7"/>
  <c r="E900" i="7"/>
  <c r="H72" i="7"/>
  <c r="G885" i="7"/>
  <c r="F704" i="7"/>
  <c r="E517" i="7"/>
  <c r="E853" i="7"/>
  <c r="K629" i="7"/>
  <c r="I747" i="7"/>
  <c r="H471" i="7"/>
  <c r="H930" i="7"/>
  <c r="G260" i="7"/>
  <c r="G453" i="7"/>
  <c r="G645" i="7"/>
  <c r="G837" i="7"/>
  <c r="F90" i="7"/>
  <c r="F282" i="7"/>
  <c r="F474" i="7"/>
  <c r="F575" i="7"/>
  <c r="F632" i="7"/>
  <c r="F690" i="7"/>
  <c r="F744" i="7"/>
  <c r="F792" i="7"/>
  <c r="F840" i="7"/>
  <c r="F888" i="7"/>
  <c r="F936" i="7"/>
  <c r="F984" i="7"/>
  <c r="E73" i="7"/>
  <c r="E121" i="7"/>
  <c r="E169" i="7"/>
  <c r="E217" i="7"/>
  <c r="E265" i="7"/>
  <c r="E313" i="7"/>
  <c r="E361" i="7"/>
  <c r="E409" i="7"/>
  <c r="E457" i="7"/>
  <c r="E505" i="7"/>
  <c r="E553" i="7"/>
  <c r="E601" i="7"/>
  <c r="E649" i="7"/>
  <c r="E697" i="7"/>
  <c r="E745" i="7"/>
  <c r="E793" i="7"/>
  <c r="E841" i="7"/>
  <c r="E889" i="7"/>
  <c r="E936" i="7"/>
  <c r="E972" i="7"/>
  <c r="K855" i="7"/>
  <c r="I807" i="7"/>
  <c r="H496" i="7"/>
  <c r="H957" i="7"/>
  <c r="G272" i="7"/>
  <c r="G464" i="7"/>
  <c r="G656" i="7"/>
  <c r="G848" i="7"/>
  <c r="F101" i="7"/>
  <c r="F293" i="7"/>
  <c r="F481" i="7"/>
  <c r="F577" i="7"/>
  <c r="F635" i="7"/>
  <c r="F692" i="7"/>
  <c r="F746" i="7"/>
  <c r="F794" i="7"/>
  <c r="F842" i="7"/>
  <c r="F890" i="7"/>
  <c r="F938" i="7"/>
  <c r="F986" i="7"/>
  <c r="E75" i="7"/>
  <c r="E123" i="7"/>
  <c r="E171" i="7"/>
  <c r="E219" i="7"/>
  <c r="E267" i="7"/>
  <c r="E315" i="7"/>
  <c r="E363" i="7"/>
  <c r="E411" i="7"/>
  <c r="E459" i="7"/>
  <c r="E507" i="7"/>
  <c r="E555" i="7"/>
  <c r="E603" i="7"/>
  <c r="E651" i="7"/>
  <c r="E699" i="7"/>
  <c r="E747" i="7"/>
  <c r="E795" i="7"/>
  <c r="E843" i="7"/>
  <c r="E891" i="7"/>
  <c r="E937" i="7"/>
  <c r="E973" i="7"/>
  <c r="G884" i="7"/>
  <c r="E180" i="7"/>
  <c r="E852" i="7"/>
  <c r="G309" i="7"/>
  <c r="F948" i="7"/>
  <c r="E469" i="7"/>
  <c r="J654" i="7"/>
  <c r="H110" i="7"/>
  <c r="H610" i="7"/>
  <c r="G100" i="7"/>
  <c r="G320" i="7"/>
  <c r="G512" i="7"/>
  <c r="G704" i="7"/>
  <c r="G896" i="7"/>
  <c r="F149" i="7"/>
  <c r="F341" i="7"/>
  <c r="F517" i="7"/>
  <c r="F592" i="7"/>
  <c r="F649" i="7"/>
  <c r="F707" i="7"/>
  <c r="F758" i="7"/>
  <c r="F806" i="7"/>
  <c r="F854" i="7"/>
  <c r="F902" i="7"/>
  <c r="F950" i="7"/>
  <c r="E87" i="7"/>
  <c r="E135" i="7"/>
  <c r="E183" i="7"/>
  <c r="E231" i="7"/>
  <c r="E279" i="7"/>
  <c r="E327" i="7"/>
  <c r="E375" i="7"/>
  <c r="E423" i="7"/>
  <c r="E471" i="7"/>
  <c r="E519" i="7"/>
  <c r="E567" i="7"/>
  <c r="E615" i="7"/>
  <c r="E663" i="7"/>
  <c r="E711" i="7"/>
  <c r="E759" i="7"/>
  <c r="E807" i="7"/>
  <c r="E855" i="7"/>
  <c r="E903" i="7"/>
  <c r="E948" i="7"/>
  <c r="E984" i="7"/>
  <c r="F851" i="7"/>
  <c r="F510" i="7"/>
  <c r="A451" i="1"/>
  <c r="A450" i="1"/>
  <c r="A449" i="1"/>
  <c r="L450" i="1"/>
  <c r="L451" i="1"/>
  <c r="L448" i="1"/>
  <c r="L449" i="1"/>
  <c r="A454" i="1"/>
  <c r="A452" i="1"/>
  <c r="A453" i="1"/>
  <c r="A455" i="1"/>
  <c r="K447" i="1"/>
  <c r="AL456" i="1"/>
  <c r="M444" i="1"/>
  <c r="M433" i="1"/>
  <c r="M434" i="1"/>
  <c r="K435" i="1"/>
  <c r="AL444" i="1"/>
  <c r="K436" i="1"/>
  <c r="AL445" i="1"/>
  <c r="K437" i="1"/>
  <c r="AL446" i="1"/>
  <c r="K438" i="1"/>
  <c r="A439" i="1"/>
  <c r="A440" i="1"/>
  <c r="A442" i="1"/>
  <c r="A441" i="1"/>
  <c r="L435" i="1"/>
  <c r="L436" i="1"/>
  <c r="L437" i="1"/>
  <c r="L438" i="1"/>
  <c r="M431" i="1"/>
  <c r="N419" i="1"/>
  <c r="AM419" i="1"/>
  <c r="AN419" i="1"/>
  <c r="N417" i="1"/>
  <c r="L422" i="1"/>
  <c r="L423" i="1"/>
  <c r="L424" i="1"/>
  <c r="L425" i="1"/>
  <c r="M418" i="1"/>
  <c r="AL418" i="1"/>
  <c r="K421" i="1"/>
  <c r="AL430" i="1"/>
  <c r="M420" i="1"/>
  <c r="AL420" i="1"/>
  <c r="A426" i="1"/>
  <c r="A428" i="1"/>
  <c r="L411" i="1"/>
  <c r="L412" i="1"/>
  <c r="M412" i="1"/>
  <c r="M411" i="1"/>
  <c r="L409" i="1"/>
  <c r="L415" i="1"/>
  <c r="L410" i="1"/>
  <c r="AL405" i="1"/>
  <c r="M410" i="1"/>
  <c r="M405" i="1"/>
  <c r="K414" i="1"/>
  <c r="M413" i="1"/>
  <c r="A295" i="1"/>
  <c r="A345" i="1"/>
  <c r="AL396" i="1"/>
  <c r="AL376" i="1"/>
  <c r="AL394" i="1"/>
  <c r="M396" i="1"/>
  <c r="L402" i="1"/>
  <c r="L400" i="1"/>
  <c r="L401" i="1"/>
  <c r="L403" i="1"/>
  <c r="K395" i="1"/>
  <c r="AL404" i="1"/>
  <c r="K397" i="1"/>
  <c r="AL406" i="1"/>
  <c r="A398" i="1"/>
  <c r="BC1" i="8"/>
  <c r="D6" i="5"/>
  <c r="J6" i="5"/>
  <c r="K1" i="8"/>
  <c r="AL384" i="1"/>
  <c r="AL374" i="1"/>
  <c r="AL386" i="1"/>
  <c r="M385" i="1"/>
  <c r="L392" i="1"/>
  <c r="L390" i="1"/>
  <c r="L391" i="1"/>
  <c r="L393" i="1"/>
  <c r="AL387" i="1"/>
  <c r="M388" i="1"/>
  <c r="K390" i="1"/>
  <c r="K392" i="1"/>
  <c r="M389" i="1"/>
  <c r="AL388" i="1"/>
  <c r="M387" i="1"/>
  <c r="C9" i="8"/>
  <c r="D2" i="5"/>
  <c r="E1" i="5"/>
  <c r="P7" i="5"/>
  <c r="B29" i="5"/>
  <c r="T7" i="5"/>
  <c r="H29" i="5"/>
  <c r="D6" i="3"/>
  <c r="M375" i="1"/>
  <c r="A380" i="1"/>
  <c r="A381" i="1"/>
  <c r="A383" i="1"/>
  <c r="A382" i="1"/>
  <c r="AL377" i="1"/>
  <c r="M378" i="1"/>
  <c r="K380" i="1"/>
  <c r="AL389" i="1"/>
  <c r="K382" i="1"/>
  <c r="M379" i="1"/>
  <c r="M377" i="1"/>
  <c r="L380" i="1"/>
  <c r="L381" i="1"/>
  <c r="L383" i="1"/>
  <c r="L382" i="1"/>
  <c r="AL378" i="1"/>
  <c r="M324" i="1"/>
  <c r="AL366" i="1"/>
  <c r="A317" i="1"/>
  <c r="A318" i="1"/>
  <c r="A319" i="1"/>
  <c r="A322" i="1"/>
  <c r="AL364" i="1"/>
  <c r="M365" i="1"/>
  <c r="AL367" i="1"/>
  <c r="L372" i="1"/>
  <c r="L370" i="1"/>
  <c r="L371" i="1"/>
  <c r="L373" i="1"/>
  <c r="AL368" i="1"/>
  <c r="K370" i="1"/>
  <c r="AL379" i="1"/>
  <c r="M369" i="1"/>
  <c r="K372" i="1"/>
  <c r="M368" i="1"/>
  <c r="M367" i="1"/>
  <c r="M357" i="1"/>
  <c r="K362" i="1"/>
  <c r="M359" i="1"/>
  <c r="K360" i="1"/>
  <c r="AL369" i="1"/>
  <c r="AL355" i="1"/>
  <c r="M358" i="1"/>
  <c r="L362" i="1"/>
  <c r="L360" i="1"/>
  <c r="L361" i="1"/>
  <c r="L363" i="1"/>
  <c r="M346" i="1"/>
  <c r="M344" i="1"/>
  <c r="A350" i="1"/>
  <c r="A351" i="1"/>
  <c r="A353" i="1"/>
  <c r="A352" i="1"/>
  <c r="K347" i="1"/>
  <c r="K345" i="1"/>
  <c r="L347" i="1"/>
  <c r="L348" i="1"/>
  <c r="L349" i="1"/>
  <c r="L345" i="1"/>
  <c r="AE336" i="1"/>
  <c r="H19" i="5"/>
  <c r="H20" i="5"/>
  <c r="H18" i="5"/>
  <c r="H8" i="5"/>
  <c r="H17" i="5"/>
  <c r="H28" i="5"/>
  <c r="H16" i="5"/>
  <c r="H27" i="5"/>
  <c r="H15" i="5"/>
  <c r="H26" i="5"/>
  <c r="H14" i="5"/>
  <c r="H25" i="5"/>
  <c r="H13" i="5"/>
  <c r="H24" i="5"/>
  <c r="H12" i="5"/>
  <c r="H23" i="5"/>
  <c r="H22" i="5"/>
  <c r="H10" i="5"/>
  <c r="H21" i="5"/>
  <c r="H9" i="5"/>
  <c r="A337" i="1"/>
  <c r="A338" i="1"/>
  <c r="A339" i="1"/>
  <c r="A340" i="1"/>
  <c r="A341" i="1"/>
  <c r="A343" i="1"/>
  <c r="M336" i="1"/>
  <c r="K335" i="1"/>
  <c r="AL344" i="1"/>
  <c r="K337" i="1"/>
  <c r="K338" i="1"/>
  <c r="K339" i="1"/>
  <c r="L335" i="1"/>
  <c r="L337" i="1"/>
  <c r="L338" i="1"/>
  <c r="L339" i="1"/>
  <c r="M334" i="1"/>
  <c r="A327" i="1"/>
  <c r="A328" i="1"/>
  <c r="A329" i="1"/>
  <c r="A330" i="1"/>
  <c r="A331" i="1"/>
  <c r="A333" i="1"/>
  <c r="L325" i="1"/>
  <c r="L327" i="1"/>
  <c r="L328" i="1"/>
  <c r="L329" i="1"/>
  <c r="K326" i="1"/>
  <c r="M326" i="1"/>
  <c r="M314" i="1"/>
  <c r="K315" i="1"/>
  <c r="AL315" i="1"/>
  <c r="K317" i="1"/>
  <c r="M317" i="1"/>
  <c r="L315" i="1"/>
  <c r="L317" i="1"/>
  <c r="L318" i="1"/>
  <c r="L319" i="1"/>
  <c r="M316" i="1"/>
  <c r="A307" i="1"/>
  <c r="A308" i="1"/>
  <c r="A309" i="1"/>
  <c r="A310" i="1"/>
  <c r="A311" i="1"/>
  <c r="A313" i="1"/>
  <c r="K305" i="1"/>
  <c r="AL305" i="1"/>
  <c r="K307" i="1"/>
  <c r="K308" i="1"/>
  <c r="K309" i="1"/>
  <c r="L305" i="1"/>
  <c r="L307" i="1"/>
  <c r="L308" i="1"/>
  <c r="L309" i="1"/>
  <c r="M306" i="1"/>
  <c r="M304" i="1"/>
  <c r="Q286" i="1"/>
  <c r="M294" i="1"/>
  <c r="M296" i="1"/>
  <c r="A300" i="1"/>
  <c r="A301" i="1"/>
  <c r="A303" i="1"/>
  <c r="A302" i="1"/>
  <c r="K297" i="1"/>
  <c r="K298" i="1"/>
  <c r="K299" i="1"/>
  <c r="K295" i="1"/>
  <c r="M295" i="1"/>
  <c r="L297" i="1"/>
  <c r="L298" i="1"/>
  <c r="L299" i="1"/>
  <c r="L295" i="1"/>
  <c r="M284" i="1"/>
  <c r="A287" i="1"/>
  <c r="L285" i="1"/>
  <c r="L287" i="1"/>
  <c r="L288" i="1"/>
  <c r="L289" i="1"/>
  <c r="M286" i="1"/>
  <c r="K285" i="1"/>
  <c r="AL294" i="1"/>
  <c r="K287" i="1"/>
  <c r="K288" i="1"/>
  <c r="K289" i="1"/>
  <c r="M289" i="1"/>
  <c r="C22" i="5"/>
  <c r="C20" i="5"/>
  <c r="C15" i="5"/>
  <c r="C12" i="5"/>
  <c r="C24" i="5"/>
  <c r="C30" i="5"/>
  <c r="C19" i="5"/>
  <c r="C28" i="5"/>
  <c r="C18" i="5"/>
  <c r="C14" i="5"/>
  <c r="C17" i="5"/>
  <c r="C29" i="5"/>
  <c r="C23" i="5"/>
  <c r="C26" i="5"/>
  <c r="C27" i="5"/>
  <c r="I27" i="8"/>
  <c r="C25" i="5"/>
  <c r="C13" i="5"/>
  <c r="C16" i="5"/>
  <c r="C21" i="5"/>
  <c r="D15" i="5"/>
  <c r="N632" i="1"/>
  <c r="AN632" i="1"/>
  <c r="AN626" i="1"/>
  <c r="K636" i="1"/>
  <c r="M634" i="1"/>
  <c r="K635" i="1"/>
  <c r="M633" i="1"/>
  <c r="K617" i="1"/>
  <c r="M615" i="1"/>
  <c r="N610" i="1"/>
  <c r="AN610" i="1"/>
  <c r="N609" i="1"/>
  <c r="AN609" i="1"/>
  <c r="N613" i="1"/>
  <c r="AN613" i="1"/>
  <c r="N570" i="1"/>
  <c r="AM570" i="1"/>
  <c r="AN570" i="1"/>
  <c r="N604" i="1"/>
  <c r="AM604" i="1"/>
  <c r="AN604" i="1"/>
  <c r="N603" i="1"/>
  <c r="AM603" i="1"/>
  <c r="AN603" i="1"/>
  <c r="AM569" i="1"/>
  <c r="AN569" i="1"/>
  <c r="K616" i="1"/>
  <c r="M616" i="1"/>
  <c r="N616" i="1"/>
  <c r="M607" i="1"/>
  <c r="K608" i="1"/>
  <c r="AM590" i="1"/>
  <c r="AN590" i="1"/>
  <c r="K597" i="1"/>
  <c r="AL606" i="1"/>
  <c r="M596" i="1"/>
  <c r="H6" i="3"/>
  <c r="H2" i="3"/>
  <c r="G6" i="3"/>
  <c r="G2" i="3"/>
  <c r="F6" i="3"/>
  <c r="F2" i="3"/>
  <c r="K583" i="1"/>
  <c r="M582" i="1"/>
  <c r="AL582" i="1"/>
  <c r="K577" i="1"/>
  <c r="M576" i="1"/>
  <c r="M563" i="1"/>
  <c r="N573" i="1"/>
  <c r="K565" i="1"/>
  <c r="M564" i="1"/>
  <c r="N574" i="1"/>
  <c r="N523" i="1"/>
  <c r="N521" i="1"/>
  <c r="AM521" i="1"/>
  <c r="AN521" i="1"/>
  <c r="K551" i="1"/>
  <c r="K552" i="1"/>
  <c r="AL560" i="1"/>
  <c r="K553" i="1"/>
  <c r="K554" i="1"/>
  <c r="M550" i="1"/>
  <c r="L555" i="1"/>
  <c r="L556" i="1"/>
  <c r="L558" i="1"/>
  <c r="L557" i="1"/>
  <c r="A546" i="1"/>
  <c r="N536" i="1"/>
  <c r="N534" i="1"/>
  <c r="L543" i="1"/>
  <c r="L544" i="1"/>
  <c r="L546" i="1"/>
  <c r="L545" i="1"/>
  <c r="M538" i="1"/>
  <c r="K539" i="1"/>
  <c r="K540" i="1"/>
  <c r="AL548" i="1"/>
  <c r="K541" i="1"/>
  <c r="AL549" i="1"/>
  <c r="K542" i="1"/>
  <c r="AL550" i="1"/>
  <c r="L530" i="1"/>
  <c r="L531" i="1"/>
  <c r="L533" i="1"/>
  <c r="L532" i="1"/>
  <c r="M522" i="1"/>
  <c r="N522" i="1"/>
  <c r="M524" i="1"/>
  <c r="N524" i="1"/>
  <c r="K525" i="1"/>
  <c r="AL534" i="1"/>
  <c r="A288" i="1"/>
  <c r="K6" i="5"/>
  <c r="N471" i="1"/>
  <c r="E2" i="3"/>
  <c r="E6" i="3"/>
  <c r="N456" i="1"/>
  <c r="AM456" i="1"/>
  <c r="AN456" i="1"/>
  <c r="N469" i="1"/>
  <c r="AM469" i="1"/>
  <c r="AN469" i="1"/>
  <c r="N445" i="1"/>
  <c r="AM445" i="1"/>
  <c r="AN445" i="1"/>
  <c r="L517" i="1"/>
  <c r="L518" i="1"/>
  <c r="L520" i="1"/>
  <c r="L519" i="1"/>
  <c r="K513" i="1"/>
  <c r="AL522" i="1"/>
  <c r="K514" i="1"/>
  <c r="AL523" i="1"/>
  <c r="K515" i="1"/>
  <c r="AL524" i="1"/>
  <c r="K516" i="1"/>
  <c r="M512" i="1"/>
  <c r="N418" i="1"/>
  <c r="AM418" i="1"/>
  <c r="AN418" i="1"/>
  <c r="M499" i="1"/>
  <c r="K500" i="1"/>
  <c r="AL509" i="1"/>
  <c r="K501" i="1"/>
  <c r="AL510" i="1"/>
  <c r="K503" i="1"/>
  <c r="AL512" i="1"/>
  <c r="K502" i="1"/>
  <c r="AL511" i="1"/>
  <c r="L504" i="1"/>
  <c r="L505" i="1"/>
  <c r="L507" i="1"/>
  <c r="L506" i="1"/>
  <c r="A505" i="1"/>
  <c r="M486" i="1"/>
  <c r="K490" i="1"/>
  <c r="AL499" i="1"/>
  <c r="K487" i="1"/>
  <c r="AL496" i="1"/>
  <c r="K488" i="1"/>
  <c r="AL497" i="1"/>
  <c r="K489" i="1"/>
  <c r="AL498" i="1"/>
  <c r="AL486" i="1"/>
  <c r="A491" i="1"/>
  <c r="N605" i="1"/>
  <c r="AM605" i="1"/>
  <c r="AN605" i="1"/>
  <c r="A493" i="1"/>
  <c r="L491" i="1"/>
  <c r="L492" i="1"/>
  <c r="L494" i="1"/>
  <c r="L493" i="1"/>
  <c r="N470" i="1"/>
  <c r="N472" i="1"/>
  <c r="M477" i="1"/>
  <c r="M476" i="1"/>
  <c r="M475" i="1"/>
  <c r="K478" i="1"/>
  <c r="M474" i="1"/>
  <c r="K480" i="1"/>
  <c r="L478" i="1"/>
  <c r="L479" i="1"/>
  <c r="L481" i="1"/>
  <c r="L480" i="1"/>
  <c r="N443" i="1"/>
  <c r="AM443" i="1"/>
  <c r="AN443" i="1"/>
  <c r="N446" i="1"/>
  <c r="AM446" i="1"/>
  <c r="N444" i="1"/>
  <c r="AM444" i="1"/>
  <c r="AN444" i="1"/>
  <c r="N458" i="1"/>
  <c r="N420" i="1"/>
  <c r="AM420" i="1"/>
  <c r="AN420" i="1"/>
  <c r="N459" i="1"/>
  <c r="N457" i="1"/>
  <c r="L465" i="1"/>
  <c r="L466" i="1"/>
  <c r="L468" i="1"/>
  <c r="L467" i="1"/>
  <c r="K462" i="1"/>
  <c r="AL471" i="1"/>
  <c r="K463" i="1"/>
  <c r="AL472" i="1"/>
  <c r="K461" i="1"/>
  <c r="AL470" i="1"/>
  <c r="K464" i="1"/>
  <c r="AL473" i="1"/>
  <c r="M460" i="1"/>
  <c r="K6" i="8"/>
  <c r="B76" i="7"/>
  <c r="B88" i="7"/>
  <c r="B100" i="7"/>
  <c r="B112" i="7"/>
  <c r="B124" i="7"/>
  <c r="B136" i="7"/>
  <c r="B148" i="7"/>
  <c r="B160" i="7"/>
  <c r="B172" i="7"/>
  <c r="B184" i="7"/>
  <c r="B196" i="7"/>
  <c r="B208" i="7"/>
  <c r="B220" i="7"/>
  <c r="B232" i="7"/>
  <c r="B244" i="7"/>
  <c r="B256" i="7"/>
  <c r="B268" i="7"/>
  <c r="B280" i="7"/>
  <c r="B292" i="7"/>
  <c r="B304" i="7"/>
  <c r="B316" i="7"/>
  <c r="B328" i="7"/>
  <c r="B340" i="7"/>
  <c r="B352" i="7"/>
  <c r="B364" i="7"/>
  <c r="B376" i="7"/>
  <c r="B388" i="7"/>
  <c r="B400" i="7"/>
  <c r="B412" i="7"/>
  <c r="B424" i="7"/>
  <c r="B436" i="7"/>
  <c r="B448" i="7"/>
  <c r="B460" i="7"/>
  <c r="B472" i="7"/>
  <c r="B484" i="7"/>
  <c r="B496" i="7"/>
  <c r="B508" i="7"/>
  <c r="B520" i="7"/>
  <c r="B532" i="7"/>
  <c r="B544" i="7"/>
  <c r="B556" i="7"/>
  <c r="B568" i="7"/>
  <c r="B580" i="7"/>
  <c r="B592" i="7"/>
  <c r="B604" i="7"/>
  <c r="B616" i="7"/>
  <c r="B628" i="7"/>
  <c r="B640" i="7"/>
  <c r="B652" i="7"/>
  <c r="B664" i="7"/>
  <c r="B676" i="7"/>
  <c r="B688" i="7"/>
  <c r="B700" i="7"/>
  <c r="B712" i="7"/>
  <c r="B724" i="7"/>
  <c r="B736" i="7"/>
  <c r="B748" i="7"/>
  <c r="B760" i="7"/>
  <c r="B772" i="7"/>
  <c r="B784" i="7"/>
  <c r="B796" i="7"/>
  <c r="B808" i="7"/>
  <c r="B820" i="7"/>
  <c r="B832" i="7"/>
  <c r="B844" i="7"/>
  <c r="B856" i="7"/>
  <c r="B868" i="7"/>
  <c r="B880" i="7"/>
  <c r="B892" i="7"/>
  <c r="B904" i="7"/>
  <c r="B916" i="7"/>
  <c r="B928" i="7"/>
  <c r="B940" i="7"/>
  <c r="B952" i="7"/>
  <c r="B964" i="7"/>
  <c r="B976" i="7"/>
  <c r="B988" i="7"/>
  <c r="B77" i="7"/>
  <c r="B89" i="7"/>
  <c r="B101" i="7"/>
  <c r="B113" i="7"/>
  <c r="B125" i="7"/>
  <c r="B137" i="7"/>
  <c r="B149" i="7"/>
  <c r="B161" i="7"/>
  <c r="B173" i="7"/>
  <c r="B185" i="7"/>
  <c r="B197" i="7"/>
  <c r="B209" i="7"/>
  <c r="B221" i="7"/>
  <c r="B233" i="7"/>
  <c r="B245" i="7"/>
  <c r="B257" i="7"/>
  <c r="B269" i="7"/>
  <c r="B281" i="7"/>
  <c r="B293" i="7"/>
  <c r="B305" i="7"/>
  <c r="B317" i="7"/>
  <c r="B329" i="7"/>
  <c r="B341" i="7"/>
  <c r="B353" i="7"/>
  <c r="B365" i="7"/>
  <c r="B377" i="7"/>
  <c r="B389" i="7"/>
  <c r="B401" i="7"/>
  <c r="B413" i="7"/>
  <c r="B425" i="7"/>
  <c r="B437" i="7"/>
  <c r="B449" i="7"/>
  <c r="B461" i="7"/>
  <c r="B473" i="7"/>
  <c r="B485" i="7"/>
  <c r="B497" i="7"/>
  <c r="B509" i="7"/>
  <c r="B521" i="7"/>
  <c r="B533" i="7"/>
  <c r="B545" i="7"/>
  <c r="B557" i="7"/>
  <c r="B569" i="7"/>
  <c r="B581" i="7"/>
  <c r="B593" i="7"/>
  <c r="B605" i="7"/>
  <c r="B617" i="7"/>
  <c r="B629" i="7"/>
  <c r="B641" i="7"/>
  <c r="B653" i="7"/>
  <c r="B665" i="7"/>
  <c r="B677" i="7"/>
  <c r="B689" i="7"/>
  <c r="B701" i="7"/>
  <c r="B713" i="7"/>
  <c r="B725" i="7"/>
  <c r="B737" i="7"/>
  <c r="B749" i="7"/>
  <c r="B761" i="7"/>
  <c r="B773" i="7"/>
  <c r="B785" i="7"/>
  <c r="B797" i="7"/>
  <c r="B809" i="7"/>
  <c r="B821" i="7"/>
  <c r="B833" i="7"/>
  <c r="B845" i="7"/>
  <c r="B857" i="7"/>
  <c r="B869" i="7"/>
  <c r="B881" i="7"/>
  <c r="B893" i="7"/>
  <c r="B905" i="7"/>
  <c r="B917" i="7"/>
  <c r="B929" i="7"/>
  <c r="B941" i="7"/>
  <c r="B953" i="7"/>
  <c r="B965" i="7"/>
  <c r="B977" i="7"/>
  <c r="B989" i="7"/>
  <c r="B78" i="7"/>
  <c r="B90" i="7"/>
  <c r="B102" i="7"/>
  <c r="B114" i="7"/>
  <c r="B126" i="7"/>
  <c r="B138" i="7"/>
  <c r="B150" i="7"/>
  <c r="B162" i="7"/>
  <c r="B174" i="7"/>
  <c r="B186" i="7"/>
  <c r="B198" i="7"/>
  <c r="B210" i="7"/>
  <c r="B222" i="7"/>
  <c r="B234" i="7"/>
  <c r="B246" i="7"/>
  <c r="B258" i="7"/>
  <c r="B270" i="7"/>
  <c r="B282" i="7"/>
  <c r="B294" i="7"/>
  <c r="B306" i="7"/>
  <c r="B318" i="7"/>
  <c r="B330" i="7"/>
  <c r="B342" i="7"/>
  <c r="B354" i="7"/>
  <c r="B366" i="7"/>
  <c r="B378" i="7"/>
  <c r="B390" i="7"/>
  <c r="B402" i="7"/>
  <c r="B414" i="7"/>
  <c r="B426" i="7"/>
  <c r="B438" i="7"/>
  <c r="B450" i="7"/>
  <c r="B462" i="7"/>
  <c r="B474" i="7"/>
  <c r="B486" i="7"/>
  <c r="B498" i="7"/>
  <c r="B510" i="7"/>
  <c r="B522" i="7"/>
  <c r="B534" i="7"/>
  <c r="B546" i="7"/>
  <c r="B558" i="7"/>
  <c r="B570" i="7"/>
  <c r="B582" i="7"/>
  <c r="B594" i="7"/>
  <c r="B606" i="7"/>
  <c r="B618" i="7"/>
  <c r="B630" i="7"/>
  <c r="B642" i="7"/>
  <c r="B654" i="7"/>
  <c r="B666" i="7"/>
  <c r="B678" i="7"/>
  <c r="B690" i="7"/>
  <c r="B702" i="7"/>
  <c r="B714" i="7"/>
  <c r="B726" i="7"/>
  <c r="B738" i="7"/>
  <c r="B750" i="7"/>
  <c r="B762" i="7"/>
  <c r="B774" i="7"/>
  <c r="B786" i="7"/>
  <c r="B798" i="7"/>
  <c r="B810" i="7"/>
  <c r="B822" i="7"/>
  <c r="B834" i="7"/>
  <c r="B846" i="7"/>
  <c r="B858" i="7"/>
  <c r="B870" i="7"/>
  <c r="B882" i="7"/>
  <c r="B894" i="7"/>
  <c r="B906" i="7"/>
  <c r="B918" i="7"/>
  <c r="B930" i="7"/>
  <c r="B942" i="7"/>
  <c r="B954" i="7"/>
  <c r="B966" i="7"/>
  <c r="B978" i="7"/>
  <c r="B67" i="7"/>
  <c r="B79" i="7"/>
  <c r="B91" i="7"/>
  <c r="B103" i="7"/>
  <c r="B115" i="7"/>
  <c r="B127" i="7"/>
  <c r="B139" i="7"/>
  <c r="B151" i="7"/>
  <c r="B163" i="7"/>
  <c r="B175" i="7"/>
  <c r="B187" i="7"/>
  <c r="B199" i="7"/>
  <c r="B211" i="7"/>
  <c r="B223" i="7"/>
  <c r="B235" i="7"/>
  <c r="B247" i="7"/>
  <c r="B259" i="7"/>
  <c r="B271" i="7"/>
  <c r="B283" i="7"/>
  <c r="B295" i="7"/>
  <c r="B307" i="7"/>
  <c r="B319" i="7"/>
  <c r="B331" i="7"/>
  <c r="B343" i="7"/>
  <c r="B355" i="7"/>
  <c r="B367" i="7"/>
  <c r="B379" i="7"/>
  <c r="B391" i="7"/>
  <c r="B403" i="7"/>
  <c r="B415" i="7"/>
  <c r="B427" i="7"/>
  <c r="B439" i="7"/>
  <c r="B451" i="7"/>
  <c r="B463" i="7"/>
  <c r="B475" i="7"/>
  <c r="B487" i="7"/>
  <c r="B499" i="7"/>
  <c r="B511" i="7"/>
  <c r="B523" i="7"/>
  <c r="B535" i="7"/>
  <c r="B547" i="7"/>
  <c r="B559" i="7"/>
  <c r="B571" i="7"/>
  <c r="B583" i="7"/>
  <c r="B595" i="7"/>
  <c r="B607" i="7"/>
  <c r="B619" i="7"/>
  <c r="B631" i="7"/>
  <c r="B643" i="7"/>
  <c r="B655" i="7"/>
  <c r="B667" i="7"/>
  <c r="B679" i="7"/>
  <c r="B691" i="7"/>
  <c r="B703" i="7"/>
  <c r="B715" i="7"/>
  <c r="B727" i="7"/>
  <c r="B739" i="7"/>
  <c r="B751" i="7"/>
  <c r="B763" i="7"/>
  <c r="B775" i="7"/>
  <c r="B787" i="7"/>
  <c r="B799" i="7"/>
  <c r="B811" i="7"/>
  <c r="B823" i="7"/>
  <c r="B835" i="7"/>
  <c r="B847" i="7"/>
  <c r="B859" i="7"/>
  <c r="B871" i="7"/>
  <c r="B883" i="7"/>
  <c r="B895" i="7"/>
  <c r="B907" i="7"/>
  <c r="B919" i="7"/>
  <c r="B931" i="7"/>
  <c r="B943" i="7"/>
  <c r="B955" i="7"/>
  <c r="B967" i="7"/>
  <c r="B979" i="7"/>
  <c r="B68" i="7"/>
  <c r="B80" i="7"/>
  <c r="B92" i="7"/>
  <c r="B104" i="7"/>
  <c r="B116" i="7"/>
  <c r="B128" i="7"/>
  <c r="B140" i="7"/>
  <c r="B152" i="7"/>
  <c r="B164" i="7"/>
  <c r="B176" i="7"/>
  <c r="B188" i="7"/>
  <c r="B200" i="7"/>
  <c r="B212" i="7"/>
  <c r="B224" i="7"/>
  <c r="B236" i="7"/>
  <c r="B248" i="7"/>
  <c r="B260" i="7"/>
  <c r="B272" i="7"/>
  <c r="B284" i="7"/>
  <c r="B296" i="7"/>
  <c r="B308" i="7"/>
  <c r="B320" i="7"/>
  <c r="B332" i="7"/>
  <c r="B344" i="7"/>
  <c r="B356" i="7"/>
  <c r="B368" i="7"/>
  <c r="B380" i="7"/>
  <c r="B392" i="7"/>
  <c r="B404" i="7"/>
  <c r="B416" i="7"/>
  <c r="B428" i="7"/>
  <c r="B440" i="7"/>
  <c r="B452" i="7"/>
  <c r="B464" i="7"/>
  <c r="B476" i="7"/>
  <c r="B488" i="7"/>
  <c r="B500" i="7"/>
  <c r="B512" i="7"/>
  <c r="B524" i="7"/>
  <c r="B536" i="7"/>
  <c r="B548" i="7"/>
  <c r="B560" i="7"/>
  <c r="B572" i="7"/>
  <c r="B584" i="7"/>
  <c r="B596" i="7"/>
  <c r="B608" i="7"/>
  <c r="B620" i="7"/>
  <c r="B632" i="7"/>
  <c r="B644" i="7"/>
  <c r="B656" i="7"/>
  <c r="B668" i="7"/>
  <c r="B680" i="7"/>
  <c r="B692" i="7"/>
  <c r="B704" i="7"/>
  <c r="B716" i="7"/>
  <c r="B728" i="7"/>
  <c r="B740" i="7"/>
  <c r="B752" i="7"/>
  <c r="B764" i="7"/>
  <c r="B776" i="7"/>
  <c r="B788" i="7"/>
  <c r="B800" i="7"/>
  <c r="B812" i="7"/>
  <c r="B824" i="7"/>
  <c r="B836" i="7"/>
  <c r="B848" i="7"/>
  <c r="B860" i="7"/>
  <c r="B872" i="7"/>
  <c r="B884" i="7"/>
  <c r="B896" i="7"/>
  <c r="B908" i="7"/>
  <c r="B920" i="7"/>
  <c r="B932" i="7"/>
  <c r="B944" i="7"/>
  <c r="B956" i="7"/>
  <c r="B968" i="7"/>
  <c r="B980" i="7"/>
  <c r="B69" i="7"/>
  <c r="B81" i="7"/>
  <c r="B93" i="7"/>
  <c r="B105" i="7"/>
  <c r="B117" i="7"/>
  <c r="B129" i="7"/>
  <c r="B141" i="7"/>
  <c r="B153" i="7"/>
  <c r="B165" i="7"/>
  <c r="B177" i="7"/>
  <c r="B189" i="7"/>
  <c r="B201" i="7"/>
  <c r="B213" i="7"/>
  <c r="B225" i="7"/>
  <c r="B237" i="7"/>
  <c r="B249" i="7"/>
  <c r="B261" i="7"/>
  <c r="B273" i="7"/>
  <c r="B285" i="7"/>
  <c r="B297" i="7"/>
  <c r="B309" i="7"/>
  <c r="B321" i="7"/>
  <c r="B333" i="7"/>
  <c r="B345" i="7"/>
  <c r="B357" i="7"/>
  <c r="B369" i="7"/>
  <c r="B381" i="7"/>
  <c r="B393" i="7"/>
  <c r="B405" i="7"/>
  <c r="B417" i="7"/>
  <c r="B429" i="7"/>
  <c r="B441" i="7"/>
  <c r="B453" i="7"/>
  <c r="B465" i="7"/>
  <c r="B477" i="7"/>
  <c r="B489" i="7"/>
  <c r="B501" i="7"/>
  <c r="B513" i="7"/>
  <c r="B525" i="7"/>
  <c r="B537" i="7"/>
  <c r="B549" i="7"/>
  <c r="B561" i="7"/>
  <c r="B573" i="7"/>
  <c r="B585" i="7"/>
  <c r="B597" i="7"/>
  <c r="B609" i="7"/>
  <c r="B621" i="7"/>
  <c r="B633" i="7"/>
  <c r="B645" i="7"/>
  <c r="B657" i="7"/>
  <c r="B669" i="7"/>
  <c r="B681" i="7"/>
  <c r="B693" i="7"/>
  <c r="B705" i="7"/>
  <c r="B717" i="7"/>
  <c r="B729" i="7"/>
  <c r="B741" i="7"/>
  <c r="B753" i="7"/>
  <c r="B765" i="7"/>
  <c r="B777" i="7"/>
  <c r="B789" i="7"/>
  <c r="B801" i="7"/>
  <c r="B813" i="7"/>
  <c r="B825" i="7"/>
  <c r="B837" i="7"/>
  <c r="B849" i="7"/>
  <c r="B861" i="7"/>
  <c r="B873" i="7"/>
  <c r="B885" i="7"/>
  <c r="B897" i="7"/>
  <c r="B909" i="7"/>
  <c r="B921" i="7"/>
  <c r="B933" i="7"/>
  <c r="B945" i="7"/>
  <c r="B957" i="7"/>
  <c r="B969" i="7"/>
  <c r="B981" i="7"/>
  <c r="B70" i="7"/>
  <c r="B82" i="7"/>
  <c r="B94" i="7"/>
  <c r="B106" i="7"/>
  <c r="B118" i="7"/>
  <c r="B130" i="7"/>
  <c r="B142" i="7"/>
  <c r="B154" i="7"/>
  <c r="B166" i="7"/>
  <c r="B178" i="7"/>
  <c r="B190" i="7"/>
  <c r="B202" i="7"/>
  <c r="B214" i="7"/>
  <c r="B226" i="7"/>
  <c r="B238" i="7"/>
  <c r="B250" i="7"/>
  <c r="B262" i="7"/>
  <c r="B274" i="7"/>
  <c r="B286" i="7"/>
  <c r="B298" i="7"/>
  <c r="B310" i="7"/>
  <c r="B322" i="7"/>
  <c r="B334" i="7"/>
  <c r="B346" i="7"/>
  <c r="B358" i="7"/>
  <c r="B370" i="7"/>
  <c r="B382" i="7"/>
  <c r="B394" i="7"/>
  <c r="B406" i="7"/>
  <c r="B418" i="7"/>
  <c r="B430" i="7"/>
  <c r="B442" i="7"/>
  <c r="B454" i="7"/>
  <c r="B466" i="7"/>
  <c r="B478" i="7"/>
  <c r="B490" i="7"/>
  <c r="B502" i="7"/>
  <c r="B514" i="7"/>
  <c r="B526" i="7"/>
  <c r="B538" i="7"/>
  <c r="B550" i="7"/>
  <c r="B562" i="7"/>
  <c r="B574" i="7"/>
  <c r="B586" i="7"/>
  <c r="B598" i="7"/>
  <c r="B610" i="7"/>
  <c r="B622" i="7"/>
  <c r="B634" i="7"/>
  <c r="B646" i="7"/>
  <c r="B658" i="7"/>
  <c r="B670" i="7"/>
  <c r="B682" i="7"/>
  <c r="B694" i="7"/>
  <c r="B706" i="7"/>
  <c r="B718" i="7"/>
  <c r="B730" i="7"/>
  <c r="B742" i="7"/>
  <c r="B754" i="7"/>
  <c r="B766" i="7"/>
  <c r="B778" i="7"/>
  <c r="B790" i="7"/>
  <c r="B802" i="7"/>
  <c r="B814" i="7"/>
  <c r="B826" i="7"/>
  <c r="B838" i="7"/>
  <c r="B850" i="7"/>
  <c r="B862" i="7"/>
  <c r="B874" i="7"/>
  <c r="B886" i="7"/>
  <c r="B898" i="7"/>
  <c r="B910" i="7"/>
  <c r="B922" i="7"/>
  <c r="B934" i="7"/>
  <c r="B946" i="7"/>
  <c r="B958" i="7"/>
  <c r="B970" i="7"/>
  <c r="B982" i="7"/>
  <c r="B71" i="7"/>
  <c r="B83" i="7"/>
  <c r="B95" i="7"/>
  <c r="B107" i="7"/>
  <c r="B119" i="7"/>
  <c r="B131" i="7"/>
  <c r="B143" i="7"/>
  <c r="B155" i="7"/>
  <c r="B167" i="7"/>
  <c r="B179" i="7"/>
  <c r="B191" i="7"/>
  <c r="B203" i="7"/>
  <c r="B215" i="7"/>
  <c r="B227" i="7"/>
  <c r="B239" i="7"/>
  <c r="B251" i="7"/>
  <c r="B263" i="7"/>
  <c r="B275" i="7"/>
  <c r="B287" i="7"/>
  <c r="B299" i="7"/>
  <c r="B311" i="7"/>
  <c r="B323" i="7"/>
  <c r="B335" i="7"/>
  <c r="B347" i="7"/>
  <c r="B359" i="7"/>
  <c r="B371" i="7"/>
  <c r="B383" i="7"/>
  <c r="B395" i="7"/>
  <c r="B407" i="7"/>
  <c r="B419" i="7"/>
  <c r="B431" i="7"/>
  <c r="B443" i="7"/>
  <c r="B455" i="7"/>
  <c r="B467" i="7"/>
  <c r="B479" i="7"/>
  <c r="B491" i="7"/>
  <c r="B503" i="7"/>
  <c r="B515" i="7"/>
  <c r="B527" i="7"/>
  <c r="B539" i="7"/>
  <c r="B551" i="7"/>
  <c r="B563" i="7"/>
  <c r="B575" i="7"/>
  <c r="B587" i="7"/>
  <c r="B599" i="7"/>
  <c r="B611" i="7"/>
  <c r="B623" i="7"/>
  <c r="B635" i="7"/>
  <c r="B647" i="7"/>
  <c r="B659" i="7"/>
  <c r="B671" i="7"/>
  <c r="B683" i="7"/>
  <c r="B695" i="7"/>
  <c r="B707" i="7"/>
  <c r="B719" i="7"/>
  <c r="B731" i="7"/>
  <c r="B743" i="7"/>
  <c r="B755" i="7"/>
  <c r="B767" i="7"/>
  <c r="B779" i="7"/>
  <c r="B791" i="7"/>
  <c r="B803" i="7"/>
  <c r="B815" i="7"/>
  <c r="B827" i="7"/>
  <c r="B839" i="7"/>
  <c r="B851" i="7"/>
  <c r="B863" i="7"/>
  <c r="B875" i="7"/>
  <c r="B887" i="7"/>
  <c r="B899" i="7"/>
  <c r="B911" i="7"/>
  <c r="B923" i="7"/>
  <c r="B935" i="7"/>
  <c r="B947" i="7"/>
  <c r="B959" i="7"/>
  <c r="B971" i="7"/>
  <c r="B983" i="7"/>
  <c r="B72" i="7"/>
  <c r="B84" i="7"/>
  <c r="B96" i="7"/>
  <c r="B108" i="7"/>
  <c r="B120" i="7"/>
  <c r="B132" i="7"/>
  <c r="B144" i="7"/>
  <c r="B156" i="7"/>
  <c r="B168" i="7"/>
  <c r="B180" i="7"/>
  <c r="B192" i="7"/>
  <c r="B204" i="7"/>
  <c r="B216" i="7"/>
  <c r="B228" i="7"/>
  <c r="B240" i="7"/>
  <c r="B252" i="7"/>
  <c r="B264" i="7"/>
  <c r="B276" i="7"/>
  <c r="B288" i="7"/>
  <c r="B300" i="7"/>
  <c r="B312" i="7"/>
  <c r="B324" i="7"/>
  <c r="B336" i="7"/>
  <c r="B348" i="7"/>
  <c r="B360" i="7"/>
  <c r="B372" i="7"/>
  <c r="B384" i="7"/>
  <c r="B396" i="7"/>
  <c r="B408" i="7"/>
  <c r="B420" i="7"/>
  <c r="B432" i="7"/>
  <c r="B444" i="7"/>
  <c r="B456" i="7"/>
  <c r="B468" i="7"/>
  <c r="B480" i="7"/>
  <c r="B492" i="7"/>
  <c r="B504" i="7"/>
  <c r="B516" i="7"/>
  <c r="B528" i="7"/>
  <c r="B540" i="7"/>
  <c r="B552" i="7"/>
  <c r="B564" i="7"/>
  <c r="B576" i="7"/>
  <c r="B588" i="7"/>
  <c r="B600" i="7"/>
  <c r="B612" i="7"/>
  <c r="B624" i="7"/>
  <c r="B636" i="7"/>
  <c r="B648" i="7"/>
  <c r="B660" i="7"/>
  <c r="B672" i="7"/>
  <c r="B684" i="7"/>
  <c r="B696" i="7"/>
  <c r="B708" i="7"/>
  <c r="B720" i="7"/>
  <c r="B732" i="7"/>
  <c r="B744" i="7"/>
  <c r="B756" i="7"/>
  <c r="B768" i="7"/>
  <c r="B780" i="7"/>
  <c r="B792" i="7"/>
  <c r="B804" i="7"/>
  <c r="B816" i="7"/>
  <c r="B828" i="7"/>
  <c r="B840" i="7"/>
  <c r="B852" i="7"/>
  <c r="B864" i="7"/>
  <c r="B876" i="7"/>
  <c r="B888" i="7"/>
  <c r="B900" i="7"/>
  <c r="B912" i="7"/>
  <c r="B924" i="7"/>
  <c r="B936" i="7"/>
  <c r="B948" i="7"/>
  <c r="B960" i="7"/>
  <c r="B972" i="7"/>
  <c r="B984" i="7"/>
  <c r="B109" i="7"/>
  <c r="B157" i="7"/>
  <c r="B205" i="7"/>
  <c r="B253" i="7"/>
  <c r="B301" i="7"/>
  <c r="B349" i="7"/>
  <c r="B397" i="7"/>
  <c r="B445" i="7"/>
  <c r="B493" i="7"/>
  <c r="B541" i="7"/>
  <c r="B589" i="7"/>
  <c r="B637" i="7"/>
  <c r="B685" i="7"/>
  <c r="B733" i="7"/>
  <c r="B781" i="7"/>
  <c r="B829" i="7"/>
  <c r="B877" i="7"/>
  <c r="B925" i="7"/>
  <c r="B973" i="7"/>
  <c r="B110" i="7"/>
  <c r="B158" i="7"/>
  <c r="B206" i="7"/>
  <c r="B254" i="7"/>
  <c r="B302" i="7"/>
  <c r="B350" i="7"/>
  <c r="B398" i="7"/>
  <c r="B446" i="7"/>
  <c r="B494" i="7"/>
  <c r="B542" i="7"/>
  <c r="B590" i="7"/>
  <c r="B638" i="7"/>
  <c r="B686" i="7"/>
  <c r="B734" i="7"/>
  <c r="B782" i="7"/>
  <c r="B830" i="7"/>
  <c r="B878" i="7"/>
  <c r="B926" i="7"/>
  <c r="B974" i="7"/>
  <c r="B111" i="7"/>
  <c r="B159" i="7"/>
  <c r="B207" i="7"/>
  <c r="B255" i="7"/>
  <c r="B303" i="7"/>
  <c r="B351" i="7"/>
  <c r="B399" i="7"/>
  <c r="B447" i="7"/>
  <c r="B495" i="7"/>
  <c r="B543" i="7"/>
  <c r="B591" i="7"/>
  <c r="B639" i="7"/>
  <c r="B687" i="7"/>
  <c r="B735" i="7"/>
  <c r="B783" i="7"/>
  <c r="B831" i="7"/>
  <c r="B879" i="7"/>
  <c r="B927" i="7"/>
  <c r="B975" i="7"/>
  <c r="B73" i="7"/>
  <c r="B121" i="7"/>
  <c r="B169" i="7"/>
  <c r="B217" i="7"/>
  <c r="B265" i="7"/>
  <c r="B313" i="7"/>
  <c r="B361" i="7"/>
  <c r="B409" i="7"/>
  <c r="B457" i="7"/>
  <c r="B505" i="7"/>
  <c r="B553" i="7"/>
  <c r="B601" i="7"/>
  <c r="B649" i="7"/>
  <c r="B697" i="7"/>
  <c r="B745" i="7"/>
  <c r="B793" i="7"/>
  <c r="B841" i="7"/>
  <c r="B889" i="7"/>
  <c r="B937" i="7"/>
  <c r="B985" i="7"/>
  <c r="B74" i="7"/>
  <c r="B122" i="7"/>
  <c r="B170" i="7"/>
  <c r="B218" i="7"/>
  <c r="B266" i="7"/>
  <c r="B314" i="7"/>
  <c r="B362" i="7"/>
  <c r="B410" i="7"/>
  <c r="B458" i="7"/>
  <c r="B506" i="7"/>
  <c r="B554" i="7"/>
  <c r="B602" i="7"/>
  <c r="B650" i="7"/>
  <c r="B698" i="7"/>
  <c r="B746" i="7"/>
  <c r="B794" i="7"/>
  <c r="B842" i="7"/>
  <c r="B890" i="7"/>
  <c r="B938" i="7"/>
  <c r="B986" i="7"/>
  <c r="B75" i="7"/>
  <c r="B123" i="7"/>
  <c r="B171" i="7"/>
  <c r="B219" i="7"/>
  <c r="B267" i="7"/>
  <c r="B315" i="7"/>
  <c r="B363" i="7"/>
  <c r="B411" i="7"/>
  <c r="B459" i="7"/>
  <c r="B507" i="7"/>
  <c r="B555" i="7"/>
  <c r="B603" i="7"/>
  <c r="B651" i="7"/>
  <c r="B699" i="7"/>
  <c r="B747" i="7"/>
  <c r="B795" i="7"/>
  <c r="B843" i="7"/>
  <c r="B891" i="7"/>
  <c r="B939" i="7"/>
  <c r="B987" i="7"/>
  <c r="B85" i="7"/>
  <c r="B133" i="7"/>
  <c r="B181" i="7"/>
  <c r="B229" i="7"/>
  <c r="B277" i="7"/>
  <c r="B325" i="7"/>
  <c r="B373" i="7"/>
  <c r="B421" i="7"/>
  <c r="B469" i="7"/>
  <c r="B517" i="7"/>
  <c r="B565" i="7"/>
  <c r="B613" i="7"/>
  <c r="B661" i="7"/>
  <c r="B709" i="7"/>
  <c r="B757" i="7"/>
  <c r="B805" i="7"/>
  <c r="B853" i="7"/>
  <c r="B901" i="7"/>
  <c r="B949" i="7"/>
  <c r="B86" i="7"/>
  <c r="B134" i="7"/>
  <c r="B182" i="7"/>
  <c r="B230" i="7"/>
  <c r="B278" i="7"/>
  <c r="B326" i="7"/>
  <c r="B374" i="7"/>
  <c r="B422" i="7"/>
  <c r="B470" i="7"/>
  <c r="B518" i="7"/>
  <c r="B566" i="7"/>
  <c r="B614" i="7"/>
  <c r="B662" i="7"/>
  <c r="B710" i="7"/>
  <c r="B758" i="7"/>
  <c r="B806" i="7"/>
  <c r="B854" i="7"/>
  <c r="B902" i="7"/>
  <c r="B950" i="7"/>
  <c r="B87" i="7"/>
  <c r="B135" i="7"/>
  <c r="B183" i="7"/>
  <c r="B231" i="7"/>
  <c r="B279" i="7"/>
  <c r="B327" i="7"/>
  <c r="B375" i="7"/>
  <c r="B423" i="7"/>
  <c r="B471" i="7"/>
  <c r="B519" i="7"/>
  <c r="B567" i="7"/>
  <c r="B615" i="7"/>
  <c r="B663" i="7"/>
  <c r="B711" i="7"/>
  <c r="B759" i="7"/>
  <c r="B807" i="7"/>
  <c r="B855" i="7"/>
  <c r="B903" i="7"/>
  <c r="B951" i="7"/>
  <c r="B99" i="7"/>
  <c r="B147" i="7"/>
  <c r="B195" i="7"/>
  <c r="B243" i="7"/>
  <c r="B291" i="7"/>
  <c r="B339" i="7"/>
  <c r="B387" i="7"/>
  <c r="B435" i="7"/>
  <c r="B483" i="7"/>
  <c r="B531" i="7"/>
  <c r="B579" i="7"/>
  <c r="B627" i="7"/>
  <c r="B675" i="7"/>
  <c r="B723" i="7"/>
  <c r="B771" i="7"/>
  <c r="B819" i="7"/>
  <c r="B867" i="7"/>
  <c r="B915" i="7"/>
  <c r="B963" i="7"/>
  <c r="B97" i="7"/>
  <c r="B385" i="7"/>
  <c r="B673" i="7"/>
  <c r="B961" i="7"/>
  <c r="B98" i="7"/>
  <c r="B386" i="7"/>
  <c r="B674" i="7"/>
  <c r="B962" i="7"/>
  <c r="B145" i="7"/>
  <c r="B433" i="7"/>
  <c r="B721" i="7"/>
  <c r="B146" i="7"/>
  <c r="B434" i="7"/>
  <c r="B722" i="7"/>
  <c r="B193" i="7"/>
  <c r="B481" i="7"/>
  <c r="B769" i="7"/>
  <c r="B194" i="7"/>
  <c r="B482" i="7"/>
  <c r="B770" i="7"/>
  <c r="B241" i="7"/>
  <c r="B529" i="7"/>
  <c r="B817" i="7"/>
  <c r="B242" i="7"/>
  <c r="B530" i="7"/>
  <c r="B818" i="7"/>
  <c r="B289" i="7"/>
  <c r="B577" i="7"/>
  <c r="B865" i="7"/>
  <c r="B338" i="7"/>
  <c r="B626" i="7"/>
  <c r="B914" i="7"/>
  <c r="B290" i="7"/>
  <c r="B337" i="7"/>
  <c r="B578" i="7"/>
  <c r="B625" i="7"/>
  <c r="B866" i="7"/>
  <c r="B913" i="7"/>
  <c r="K449" i="1"/>
  <c r="AL458" i="1"/>
  <c r="K448" i="1"/>
  <c r="AL457" i="1"/>
  <c r="K450" i="1"/>
  <c r="AL459" i="1"/>
  <c r="K451" i="1"/>
  <c r="AL460" i="1"/>
  <c r="AL447" i="1"/>
  <c r="M447" i="1"/>
  <c r="L452" i="1"/>
  <c r="L453" i="1"/>
  <c r="L455" i="1"/>
  <c r="L454" i="1"/>
  <c r="L441" i="1"/>
  <c r="L439" i="1"/>
  <c r="L440" i="1"/>
  <c r="L442" i="1"/>
  <c r="M438" i="1"/>
  <c r="M437" i="1"/>
  <c r="M436" i="1"/>
  <c r="K439" i="1"/>
  <c r="K441" i="1"/>
  <c r="M435" i="1"/>
  <c r="AM417" i="1"/>
  <c r="AN417" i="1"/>
  <c r="K425" i="1"/>
  <c r="AL434" i="1"/>
  <c r="K422" i="1"/>
  <c r="AL431" i="1"/>
  <c r="K423" i="1"/>
  <c r="AL432" i="1"/>
  <c r="AL421" i="1"/>
  <c r="K424" i="1"/>
  <c r="AL433" i="1"/>
  <c r="M421" i="1"/>
  <c r="A427" i="1"/>
  <c r="A429" i="1"/>
  <c r="L428" i="1"/>
  <c r="L426" i="1"/>
  <c r="L427" i="1"/>
  <c r="L429" i="1"/>
  <c r="A320" i="1"/>
  <c r="A321" i="1"/>
  <c r="A323" i="1"/>
  <c r="L413" i="1"/>
  <c r="L414" i="1"/>
  <c r="L416" i="1"/>
  <c r="K416" i="1"/>
  <c r="M414" i="1"/>
  <c r="A342" i="1"/>
  <c r="A399" i="1"/>
  <c r="K398" i="1"/>
  <c r="AL407" i="1"/>
  <c r="M397" i="1"/>
  <c r="AL397" i="1"/>
  <c r="M395" i="1"/>
  <c r="AL395" i="1"/>
  <c r="L1" i="8"/>
  <c r="K2" i="8"/>
  <c r="M392" i="1"/>
  <c r="K391" i="1"/>
  <c r="M390" i="1"/>
  <c r="E2" i="5"/>
  <c r="F1" i="5"/>
  <c r="E6" i="5"/>
  <c r="C6" i="3"/>
  <c r="M382" i="1"/>
  <c r="K381" i="1"/>
  <c r="AL390" i="1"/>
  <c r="M380" i="1"/>
  <c r="A312" i="1"/>
  <c r="A332" i="1"/>
  <c r="K371" i="1"/>
  <c r="AL380" i="1"/>
  <c r="M370" i="1"/>
  <c r="M372" i="1"/>
  <c r="M345" i="1"/>
  <c r="AL354" i="1"/>
  <c r="K348" i="1"/>
  <c r="AL348" i="1"/>
  <c r="AL356" i="1"/>
  <c r="M360" i="1"/>
  <c r="K361" i="1"/>
  <c r="AL370" i="1"/>
  <c r="M362" i="1"/>
  <c r="AL346" i="1"/>
  <c r="AL345" i="1"/>
  <c r="AL347" i="1"/>
  <c r="M347" i="1"/>
  <c r="L350" i="1"/>
  <c r="L351" i="1"/>
  <c r="L353" i="1"/>
  <c r="L352" i="1"/>
  <c r="AL335" i="1"/>
  <c r="M335" i="1"/>
  <c r="M339" i="1"/>
  <c r="L342" i="1"/>
  <c r="L340" i="1"/>
  <c r="L341" i="1"/>
  <c r="L343" i="1"/>
  <c r="K340" i="1"/>
  <c r="K342" i="1"/>
  <c r="M337" i="1"/>
  <c r="M338" i="1"/>
  <c r="AL314" i="1"/>
  <c r="AL324" i="1"/>
  <c r="AL326" i="1"/>
  <c r="AL316" i="1"/>
  <c r="L332" i="1"/>
  <c r="L330" i="1"/>
  <c r="L331" i="1"/>
  <c r="L333" i="1"/>
  <c r="K325" i="1"/>
  <c r="AL334" i="1"/>
  <c r="K327" i="1"/>
  <c r="AL336" i="1"/>
  <c r="M315" i="1"/>
  <c r="L322" i="1"/>
  <c r="L320" i="1"/>
  <c r="L321" i="1"/>
  <c r="L323" i="1"/>
  <c r="AL317" i="1"/>
  <c r="K318" i="1"/>
  <c r="M305" i="1"/>
  <c r="M288" i="1"/>
  <c r="AL306" i="1"/>
  <c r="M308" i="1"/>
  <c r="AL307" i="1"/>
  <c r="AL304" i="1"/>
  <c r="AL308" i="1"/>
  <c r="M307" i="1"/>
  <c r="L312" i="1"/>
  <c r="L310" i="1"/>
  <c r="L311" i="1"/>
  <c r="L313" i="1"/>
  <c r="K310" i="1"/>
  <c r="K312" i="1"/>
  <c r="M309" i="1"/>
  <c r="AL297" i="1"/>
  <c r="M297" i="1"/>
  <c r="AL296" i="1"/>
  <c r="L302" i="1"/>
  <c r="L300" i="1"/>
  <c r="L301" i="1"/>
  <c r="L303" i="1"/>
  <c r="K300" i="1"/>
  <c r="AL309" i="1"/>
  <c r="K302" i="1"/>
  <c r="M299" i="1"/>
  <c r="AL295" i="1"/>
  <c r="AL298" i="1"/>
  <c r="M298" i="1"/>
  <c r="M287" i="1"/>
  <c r="K292" i="1"/>
  <c r="K290" i="1"/>
  <c r="AL299" i="1"/>
  <c r="M285" i="1"/>
  <c r="AL285" i="1"/>
  <c r="L292" i="1"/>
  <c r="L290" i="1"/>
  <c r="L291" i="1"/>
  <c r="L293" i="1"/>
  <c r="AL284" i="1"/>
  <c r="L7" i="3" a="1"/>
  <c r="D42" i="5"/>
  <c r="C31" i="5"/>
  <c r="D27" i="5"/>
  <c r="D20" i="5"/>
  <c r="D22" i="5"/>
  <c r="D23" i="5"/>
  <c r="D29" i="5"/>
  <c r="D14" i="5"/>
  <c r="D24" i="5"/>
  <c r="D26" i="5"/>
  <c r="C42" i="5"/>
  <c r="D11" i="5"/>
  <c r="D25" i="5"/>
  <c r="D17" i="5"/>
  <c r="E11" i="5"/>
  <c r="D21" i="5"/>
  <c r="D28" i="5"/>
  <c r="D13" i="5"/>
  <c r="D12" i="5"/>
  <c r="D30" i="5"/>
  <c r="D19" i="5"/>
  <c r="D16" i="5"/>
  <c r="D18" i="5"/>
  <c r="N633" i="1"/>
  <c r="AN633" i="1"/>
  <c r="N634" i="1"/>
  <c r="AN634" i="1"/>
  <c r="K637" i="1"/>
  <c r="M635" i="1"/>
  <c r="N635" i="1"/>
  <c r="AN635" i="1"/>
  <c r="K638" i="1"/>
  <c r="M636" i="1"/>
  <c r="K619" i="1"/>
  <c r="M617" i="1"/>
  <c r="N617" i="1"/>
  <c r="AN617" i="1"/>
  <c r="K611" i="1"/>
  <c r="K612" i="1"/>
  <c r="M612" i="1"/>
  <c r="N612" i="1"/>
  <c r="N421" i="1"/>
  <c r="AM421" i="1"/>
  <c r="AN421" i="1"/>
  <c r="N447" i="1"/>
  <c r="AM447" i="1"/>
  <c r="AN447" i="1"/>
  <c r="K618" i="1"/>
  <c r="M618" i="1"/>
  <c r="N618" i="1"/>
  <c r="AN616" i="1"/>
  <c r="AL608" i="1"/>
  <c r="M608" i="1"/>
  <c r="K598" i="1"/>
  <c r="AL607" i="1"/>
  <c r="M597" i="1"/>
  <c r="AL574" i="1"/>
  <c r="AM574" i="1"/>
  <c r="AN574" i="1"/>
  <c r="AL571" i="1"/>
  <c r="AL572" i="1"/>
  <c r="AL573" i="1"/>
  <c r="AM573" i="1"/>
  <c r="AN573" i="1"/>
  <c r="K584" i="1"/>
  <c r="AL583" i="1"/>
  <c r="M583" i="1"/>
  <c r="K578" i="1"/>
  <c r="M577" i="1"/>
  <c r="M565" i="1"/>
  <c r="N575" i="1"/>
  <c r="K566" i="1"/>
  <c r="AL575" i="1"/>
  <c r="N550" i="1"/>
  <c r="AM550" i="1"/>
  <c r="AN550" i="1"/>
  <c r="AM523" i="1"/>
  <c r="AN523" i="1"/>
  <c r="N549" i="1"/>
  <c r="AM549" i="1"/>
  <c r="AN549" i="1"/>
  <c r="N535" i="1"/>
  <c r="M554" i="1"/>
  <c r="N564" i="1"/>
  <c r="M553" i="1"/>
  <c r="N563" i="1"/>
  <c r="M552" i="1"/>
  <c r="K555" i="1"/>
  <c r="AL564" i="1"/>
  <c r="K557" i="1"/>
  <c r="M551" i="1"/>
  <c r="AM534" i="1"/>
  <c r="AN534" i="1"/>
  <c r="N537" i="1"/>
  <c r="M542" i="1"/>
  <c r="M541" i="1"/>
  <c r="M540" i="1"/>
  <c r="K543" i="1"/>
  <c r="AL554" i="1"/>
  <c r="K545" i="1"/>
  <c r="M539" i="1"/>
  <c r="AL525" i="1"/>
  <c r="M525" i="1"/>
  <c r="N525" i="1"/>
  <c r="K526" i="1"/>
  <c r="AL535" i="1"/>
  <c r="K527" i="1"/>
  <c r="AL536" i="1"/>
  <c r="AM536" i="1"/>
  <c r="AN536" i="1"/>
  <c r="K528" i="1"/>
  <c r="AL537" i="1"/>
  <c r="K529" i="1"/>
  <c r="AL538" i="1"/>
  <c r="AM524" i="1"/>
  <c r="AN524" i="1"/>
  <c r="AM522" i="1"/>
  <c r="AN522" i="1"/>
  <c r="A289" i="1"/>
  <c r="N614" i="1"/>
  <c r="AN614" i="1"/>
  <c r="B32" i="3"/>
  <c r="B30" i="3"/>
  <c r="B31" i="3"/>
  <c r="B33" i="3"/>
  <c r="N460" i="1"/>
  <c r="AM460" i="1"/>
  <c r="AM471" i="1"/>
  <c r="AN471" i="1"/>
  <c r="AM472" i="1"/>
  <c r="AN472" i="1"/>
  <c r="M516" i="1"/>
  <c r="M515" i="1"/>
  <c r="M514" i="1"/>
  <c r="K517" i="1"/>
  <c r="K519" i="1"/>
  <c r="M513" i="1"/>
  <c r="AM470" i="1"/>
  <c r="AN470" i="1"/>
  <c r="N482" i="1"/>
  <c r="AM482" i="1"/>
  <c r="AN482" i="1"/>
  <c r="N486" i="1"/>
  <c r="AM486" i="1"/>
  <c r="N484" i="1"/>
  <c r="AM484" i="1"/>
  <c r="AN484" i="1"/>
  <c r="N483" i="1"/>
  <c r="AM483" i="1"/>
  <c r="AN483" i="1"/>
  <c r="M502" i="1"/>
  <c r="M503" i="1"/>
  <c r="M501" i="1"/>
  <c r="K504" i="1"/>
  <c r="AL516" i="1"/>
  <c r="K506" i="1"/>
  <c r="M500" i="1"/>
  <c r="A507" i="1"/>
  <c r="A492" i="1"/>
  <c r="AL489" i="1"/>
  <c r="M489" i="1"/>
  <c r="N489" i="1"/>
  <c r="AL488" i="1"/>
  <c r="M488" i="1"/>
  <c r="K491" i="1"/>
  <c r="AL500" i="1"/>
  <c r="AL487" i="1"/>
  <c r="M487" i="1"/>
  <c r="K493" i="1"/>
  <c r="M490" i="1"/>
  <c r="N490" i="1"/>
  <c r="AL490" i="1"/>
  <c r="N473" i="1"/>
  <c r="AM473" i="1"/>
  <c r="AN473" i="1"/>
  <c r="AM459" i="1"/>
  <c r="AN459" i="1"/>
  <c r="M480" i="1"/>
  <c r="K479" i="1"/>
  <c r="M478" i="1"/>
  <c r="AM457" i="1"/>
  <c r="AN457" i="1"/>
  <c r="AM458" i="1"/>
  <c r="AN458" i="1"/>
  <c r="M464" i="1"/>
  <c r="N477" i="1"/>
  <c r="K465" i="1"/>
  <c r="K467" i="1"/>
  <c r="M461" i="1"/>
  <c r="M463" i="1"/>
  <c r="N476" i="1"/>
  <c r="M462" i="1"/>
  <c r="N432" i="1"/>
  <c r="AM432" i="1"/>
  <c r="AN432" i="1"/>
  <c r="N433" i="1"/>
  <c r="AM433" i="1"/>
  <c r="AN433" i="1"/>
  <c r="N434" i="1"/>
  <c r="AM434" i="1"/>
  <c r="AN434" i="1"/>
  <c r="AN446" i="1"/>
  <c r="M451" i="1"/>
  <c r="N451" i="1"/>
  <c r="AL451" i="1"/>
  <c r="AL450" i="1"/>
  <c r="M450" i="1"/>
  <c r="N450" i="1"/>
  <c r="K452" i="1"/>
  <c r="AL461" i="1"/>
  <c r="K454" i="1"/>
  <c r="M448" i="1"/>
  <c r="N448" i="1"/>
  <c r="AL448" i="1"/>
  <c r="M449" i="1"/>
  <c r="AL449" i="1"/>
  <c r="N431" i="1"/>
  <c r="AM431" i="1"/>
  <c r="AN431" i="1"/>
  <c r="N430" i="1"/>
  <c r="AM430" i="1"/>
  <c r="AN430" i="1"/>
  <c r="K440" i="1"/>
  <c r="M439" i="1"/>
  <c r="M441" i="1"/>
  <c r="AL424" i="1"/>
  <c r="M424" i="1"/>
  <c r="N424" i="1"/>
  <c r="AL423" i="1"/>
  <c r="M423" i="1"/>
  <c r="K426" i="1"/>
  <c r="M422" i="1"/>
  <c r="N422" i="1"/>
  <c r="K428" i="1"/>
  <c r="AL422" i="1"/>
  <c r="AL425" i="1"/>
  <c r="M425" i="1"/>
  <c r="N425" i="1"/>
  <c r="L6" i="5"/>
  <c r="M416" i="1"/>
  <c r="AL416" i="1"/>
  <c r="K399" i="1"/>
  <c r="AL408" i="1"/>
  <c r="AL398" i="1"/>
  <c r="M398" i="1"/>
  <c r="A400" i="1"/>
  <c r="A402" i="1"/>
  <c r="L6" i="8"/>
  <c r="E24" i="5"/>
  <c r="E20" i="5"/>
  <c r="E23" i="5"/>
  <c r="E30" i="5"/>
  <c r="E15" i="5"/>
  <c r="E25" i="5"/>
  <c r="E27" i="5"/>
  <c r="E29" i="5"/>
  <c r="D31" i="5"/>
  <c r="E28" i="5"/>
  <c r="E18" i="5"/>
  <c r="E12" i="5"/>
  <c r="E26" i="5"/>
  <c r="E14" i="5"/>
  <c r="E22" i="5"/>
  <c r="E21" i="5"/>
  <c r="E13" i="5"/>
  <c r="E42" i="5"/>
  <c r="E16" i="5"/>
  <c r="E17" i="5"/>
  <c r="E19" i="5"/>
  <c r="N636" i="1"/>
  <c r="AN636" i="1"/>
  <c r="K640" i="1"/>
  <c r="M640" i="1"/>
  <c r="M638" i="1"/>
  <c r="K639" i="1"/>
  <c r="M637" i="1"/>
  <c r="M611" i="1"/>
  <c r="N611" i="1"/>
  <c r="AN611" i="1"/>
  <c r="M619" i="1"/>
  <c r="N619" i="1"/>
  <c r="AN619" i="1"/>
  <c r="K621" i="1"/>
  <c r="AN612" i="1"/>
  <c r="N571" i="1"/>
  <c r="AM571" i="1"/>
  <c r="AN571" i="1"/>
  <c r="N601" i="1"/>
  <c r="AM601" i="1"/>
  <c r="AN601" i="1"/>
  <c r="N581" i="1"/>
  <c r="N591" i="1"/>
  <c r="K620" i="1"/>
  <c r="M620" i="1"/>
  <c r="N620" i="1"/>
  <c r="AN618" i="1"/>
  <c r="N583" i="1"/>
  <c r="AM583" i="1"/>
  <c r="N593" i="1"/>
  <c r="M598" i="1"/>
  <c r="AL598" i="1"/>
  <c r="AM575" i="1"/>
  <c r="AN575" i="1"/>
  <c r="K585" i="1"/>
  <c r="M584" i="1"/>
  <c r="AL584" i="1"/>
  <c r="M578" i="1"/>
  <c r="AL578" i="1"/>
  <c r="AL561" i="1"/>
  <c r="AL562" i="1"/>
  <c r="N551" i="1"/>
  <c r="N561" i="1"/>
  <c r="AL563" i="1"/>
  <c r="AM563" i="1"/>
  <c r="K567" i="1"/>
  <c r="AL576" i="1"/>
  <c r="M566" i="1"/>
  <c r="AL551" i="1"/>
  <c r="AL553" i="1"/>
  <c r="AM564" i="1"/>
  <c r="AM537" i="1"/>
  <c r="AN537" i="1"/>
  <c r="AL552" i="1"/>
  <c r="N487" i="1"/>
  <c r="AM487" i="1"/>
  <c r="N553" i="1"/>
  <c r="N554" i="1"/>
  <c r="AM554" i="1"/>
  <c r="AN554" i="1"/>
  <c r="N538" i="1"/>
  <c r="AM538" i="1"/>
  <c r="M557" i="1"/>
  <c r="K556" i="1"/>
  <c r="AL565" i="1"/>
  <c r="M555" i="1"/>
  <c r="AM535" i="1"/>
  <c r="AN535" i="1"/>
  <c r="M545" i="1"/>
  <c r="K544" i="1"/>
  <c r="AL555" i="1"/>
  <c r="M543" i="1"/>
  <c r="AL529" i="1"/>
  <c r="M529" i="1"/>
  <c r="N529" i="1"/>
  <c r="M528" i="1"/>
  <c r="N528" i="1"/>
  <c r="AL528" i="1"/>
  <c r="M527" i="1"/>
  <c r="AL527" i="1"/>
  <c r="K530" i="1"/>
  <c r="K532" i="1"/>
  <c r="M526" i="1"/>
  <c r="N526" i="1"/>
  <c r="AL526" i="1"/>
  <c r="AM525" i="1"/>
  <c r="AN525" i="1"/>
  <c r="A292" i="1"/>
  <c r="N607" i="1"/>
  <c r="AM607" i="1"/>
  <c r="AN607" i="1"/>
  <c r="A290" i="1"/>
  <c r="N475" i="1"/>
  <c r="N461" i="1"/>
  <c r="AM461" i="1"/>
  <c r="AL513" i="1"/>
  <c r="AL514" i="1"/>
  <c r="AL515" i="1"/>
  <c r="N515" i="1"/>
  <c r="N516" i="1"/>
  <c r="AM516" i="1"/>
  <c r="AN516" i="1"/>
  <c r="A494" i="1"/>
  <c r="N499" i="1"/>
  <c r="AM499" i="1"/>
  <c r="AN499" i="1"/>
  <c r="N485" i="1"/>
  <c r="AM485" i="1"/>
  <c r="AN485" i="1"/>
  <c r="N510" i="1"/>
  <c r="AM510" i="1"/>
  <c r="AN510" i="1"/>
  <c r="N509" i="1"/>
  <c r="AM509" i="1"/>
  <c r="AN509" i="1"/>
  <c r="N508" i="1"/>
  <c r="AM508" i="1"/>
  <c r="AN508" i="1"/>
  <c r="N511" i="1"/>
  <c r="AM511" i="1"/>
  <c r="N512" i="1"/>
  <c r="AM512" i="1"/>
  <c r="AN512" i="1"/>
  <c r="N513" i="1"/>
  <c r="K518" i="1"/>
  <c r="M517" i="1"/>
  <c r="M519" i="1"/>
  <c r="AL501" i="1"/>
  <c r="AL503" i="1"/>
  <c r="AL502" i="1"/>
  <c r="N436" i="1"/>
  <c r="M506" i="1"/>
  <c r="K505" i="1"/>
  <c r="AL517" i="1"/>
  <c r="M504" i="1"/>
  <c r="AN486" i="1"/>
  <c r="AM490" i="1"/>
  <c r="M493" i="1"/>
  <c r="K492" i="1"/>
  <c r="AL504" i="1"/>
  <c r="M491" i="1"/>
  <c r="N491" i="1"/>
  <c r="AL491" i="1"/>
  <c r="AM489" i="1"/>
  <c r="N474" i="1"/>
  <c r="AL474" i="1"/>
  <c r="AL477" i="1"/>
  <c r="AM477" i="1"/>
  <c r="AN477" i="1"/>
  <c r="AL476" i="1"/>
  <c r="AL475" i="1"/>
  <c r="AL462" i="1"/>
  <c r="K481" i="1"/>
  <c r="AL493" i="1"/>
  <c r="AL479" i="1"/>
  <c r="M479" i="1"/>
  <c r="N437" i="1"/>
  <c r="N464" i="1"/>
  <c r="AL464" i="1"/>
  <c r="AL463" i="1"/>
  <c r="N463" i="1"/>
  <c r="N435" i="1"/>
  <c r="AN460" i="1"/>
  <c r="M467" i="1"/>
  <c r="K466" i="1"/>
  <c r="AL478" i="1"/>
  <c r="M465" i="1"/>
  <c r="N478" i="1"/>
  <c r="N438" i="1"/>
  <c r="AM451" i="1"/>
  <c r="AN451" i="1"/>
  <c r="AM448" i="1"/>
  <c r="AN448" i="1"/>
  <c r="M454" i="1"/>
  <c r="AL452" i="1"/>
  <c r="K453" i="1"/>
  <c r="AL465" i="1"/>
  <c r="M452" i="1"/>
  <c r="N452" i="1"/>
  <c r="AM450" i="1"/>
  <c r="AN450" i="1"/>
  <c r="AL436" i="1"/>
  <c r="AL435" i="1"/>
  <c r="AL438" i="1"/>
  <c r="AL437" i="1"/>
  <c r="M440" i="1"/>
  <c r="K442" i="1"/>
  <c r="AL454" i="1"/>
  <c r="AL440" i="1"/>
  <c r="AM425" i="1"/>
  <c r="AN425" i="1"/>
  <c r="AM422" i="1"/>
  <c r="AN422" i="1"/>
  <c r="M428" i="1"/>
  <c r="AL428" i="1"/>
  <c r="M426" i="1"/>
  <c r="N426" i="1"/>
  <c r="K427" i="1"/>
  <c r="AL439" i="1"/>
  <c r="AL426" i="1"/>
  <c r="AM424" i="1"/>
  <c r="AN424" i="1"/>
  <c r="A401" i="1"/>
  <c r="K400" i="1"/>
  <c r="Q400" i="1"/>
  <c r="K402" i="1"/>
  <c r="AL414" i="1"/>
  <c r="AL399" i="1"/>
  <c r="M399" i="1"/>
  <c r="M1" i="8"/>
  <c r="L2" i="8"/>
  <c r="K393" i="1"/>
  <c r="AL391" i="1"/>
  <c r="M391" i="1"/>
  <c r="F2" i="5"/>
  <c r="F6" i="5"/>
  <c r="B29" i="3"/>
  <c r="K383" i="1"/>
  <c r="AL392" i="1"/>
  <c r="AL381" i="1"/>
  <c r="M381" i="1"/>
  <c r="M348" i="1"/>
  <c r="AL371" i="1"/>
  <c r="K373" i="1"/>
  <c r="AL382" i="1"/>
  <c r="M371" i="1"/>
  <c r="K349" i="1"/>
  <c r="AL349" i="1"/>
  <c r="AL357" i="1"/>
  <c r="K363" i="1"/>
  <c r="AL372" i="1"/>
  <c r="M361" i="1"/>
  <c r="N315" i="1"/>
  <c r="M342" i="1"/>
  <c r="K341" i="1"/>
  <c r="M340" i="1"/>
  <c r="AL327" i="1"/>
  <c r="K328" i="1"/>
  <c r="AL337" i="1"/>
  <c r="M327" i="1"/>
  <c r="AL325" i="1"/>
  <c r="M325" i="1"/>
  <c r="K319" i="1"/>
  <c r="AL318" i="1"/>
  <c r="M318" i="1"/>
  <c r="M312" i="1"/>
  <c r="K311" i="1"/>
  <c r="M310" i="1"/>
  <c r="M302" i="1"/>
  <c r="K301" i="1"/>
  <c r="AL310" i="1"/>
  <c r="M300" i="1"/>
  <c r="AL286" i="1"/>
  <c r="K291" i="1"/>
  <c r="AL300" i="1"/>
  <c r="M290" i="1"/>
  <c r="M292" i="1"/>
  <c r="AL287" i="1"/>
  <c r="B27" i="5"/>
  <c r="B28" i="5"/>
  <c r="L7" i="3"/>
  <c r="B27" i="3"/>
  <c r="B28" i="3"/>
  <c r="N395" i="1"/>
  <c r="AM395" i="1"/>
  <c r="B16" i="5"/>
  <c r="B18" i="5"/>
  <c r="B15" i="5"/>
  <c r="B17" i="5"/>
  <c r="B19" i="5"/>
  <c r="B20" i="5"/>
  <c r="B9" i="5"/>
  <c r="B21" i="5"/>
  <c r="B10" i="5"/>
  <c r="B22" i="5"/>
  <c r="B11" i="5"/>
  <c r="B23" i="5"/>
  <c r="B12" i="5"/>
  <c r="B24" i="5"/>
  <c r="B13" i="5"/>
  <c r="B25" i="5"/>
  <c r="B14" i="5"/>
  <c r="B26" i="5"/>
  <c r="B19" i="3"/>
  <c r="B8" i="3"/>
  <c r="B20" i="3"/>
  <c r="B18" i="3"/>
  <c r="B17" i="3"/>
  <c r="B16" i="3"/>
  <c r="B15" i="3"/>
  <c r="B26" i="3"/>
  <c r="B14" i="3"/>
  <c r="B25" i="3"/>
  <c r="B13" i="3"/>
  <c r="B24" i="3"/>
  <c r="B12" i="3"/>
  <c r="B23" i="3"/>
  <c r="B11" i="3"/>
  <c r="B22" i="3"/>
  <c r="B10" i="3"/>
  <c r="B21" i="3"/>
  <c r="B9" i="3"/>
  <c r="C52" i="5"/>
  <c r="E52" i="5"/>
  <c r="E31" i="5"/>
  <c r="D52" i="5"/>
  <c r="N637" i="1"/>
  <c r="AN637" i="1"/>
  <c r="N638" i="1"/>
  <c r="AN638" i="1"/>
  <c r="N640" i="1"/>
  <c r="AN640" i="1"/>
  <c r="K641" i="1"/>
  <c r="M639" i="1"/>
  <c r="M621" i="1"/>
  <c r="N621" i="1"/>
  <c r="AN621" i="1"/>
  <c r="K623" i="1"/>
  <c r="M623" i="1"/>
  <c r="N623" i="1"/>
  <c r="AN623" i="1"/>
  <c r="N462" i="1"/>
  <c r="AM462" i="1"/>
  <c r="AN462" i="1"/>
  <c r="N615" i="1"/>
  <c r="AN615" i="1"/>
  <c r="N454" i="1"/>
  <c r="N493" i="1"/>
  <c r="AM493" i="1"/>
  <c r="AN493" i="1"/>
  <c r="N552" i="1"/>
  <c r="AM552" i="1"/>
  <c r="AN552" i="1"/>
  <c r="N572" i="1"/>
  <c r="AM572" i="1"/>
  <c r="AN572" i="1"/>
  <c r="N602" i="1"/>
  <c r="AM602" i="1"/>
  <c r="AN602" i="1"/>
  <c r="N582" i="1"/>
  <c r="N592" i="1"/>
  <c r="AM581" i="1"/>
  <c r="AN581" i="1"/>
  <c r="N423" i="1"/>
  <c r="AM423" i="1"/>
  <c r="AN423" i="1"/>
  <c r="N562" i="1"/>
  <c r="AM562" i="1"/>
  <c r="K622" i="1"/>
  <c r="M622" i="1"/>
  <c r="AN620" i="1"/>
  <c r="AN511" i="1"/>
  <c r="AL594" i="1"/>
  <c r="AL592" i="1"/>
  <c r="AL593" i="1"/>
  <c r="AM593" i="1"/>
  <c r="AN593" i="1"/>
  <c r="AL591" i="1"/>
  <c r="AM591" i="1"/>
  <c r="AN591" i="1"/>
  <c r="N584" i="1"/>
  <c r="AM584" i="1"/>
  <c r="N594" i="1"/>
  <c r="AM561" i="1"/>
  <c r="AN561" i="1"/>
  <c r="AM551" i="1"/>
  <c r="AN551" i="1"/>
  <c r="AN583" i="1"/>
  <c r="K586" i="1"/>
  <c r="AL595" i="1"/>
  <c r="AL585" i="1"/>
  <c r="M585" i="1"/>
  <c r="N555" i="1"/>
  <c r="AM555" i="1"/>
  <c r="AN555" i="1"/>
  <c r="N565" i="1"/>
  <c r="AM565" i="1"/>
  <c r="AM553" i="1"/>
  <c r="AN553" i="1"/>
  <c r="K568" i="1"/>
  <c r="M567" i="1"/>
  <c r="N488" i="1"/>
  <c r="AM488" i="1"/>
  <c r="N527" i="1"/>
  <c r="AM527" i="1"/>
  <c r="AN527" i="1"/>
  <c r="N541" i="1"/>
  <c r="AN563" i="1"/>
  <c r="AN564" i="1"/>
  <c r="AL566" i="1"/>
  <c r="N502" i="1"/>
  <c r="AM502" i="1"/>
  <c r="AN502" i="1"/>
  <c r="N449" i="1"/>
  <c r="AM449" i="1"/>
  <c r="AN449" i="1"/>
  <c r="N557" i="1"/>
  <c r="N514" i="1"/>
  <c r="AM514" i="1"/>
  <c r="AN514" i="1"/>
  <c r="AN538" i="1"/>
  <c r="N428" i="1"/>
  <c r="AM428" i="1"/>
  <c r="AN428" i="1"/>
  <c r="N503" i="1"/>
  <c r="AM503" i="1"/>
  <c r="AN503" i="1"/>
  <c r="K558" i="1"/>
  <c r="AL567" i="1"/>
  <c r="AL556" i="1"/>
  <c r="M556" i="1"/>
  <c r="N540" i="1"/>
  <c r="AM513" i="1"/>
  <c r="AN513" i="1"/>
  <c r="AL542" i="1"/>
  <c r="AL541" i="1"/>
  <c r="AL540" i="1"/>
  <c r="AL539" i="1"/>
  <c r="N539" i="1"/>
  <c r="N542" i="1"/>
  <c r="M544" i="1"/>
  <c r="K546" i="1"/>
  <c r="AL557" i="1"/>
  <c r="AL544" i="1"/>
  <c r="AM526" i="1"/>
  <c r="AN526" i="1"/>
  <c r="M532" i="1"/>
  <c r="N532" i="1"/>
  <c r="K531" i="1"/>
  <c r="AL543" i="1"/>
  <c r="AL530" i="1"/>
  <c r="M530" i="1"/>
  <c r="N530" i="1"/>
  <c r="AM528" i="1"/>
  <c r="AN528" i="1"/>
  <c r="AM529" i="1"/>
  <c r="AN529" i="1"/>
  <c r="N506" i="1"/>
  <c r="A291" i="1"/>
  <c r="N497" i="1"/>
  <c r="AM497" i="1"/>
  <c r="AN497" i="1"/>
  <c r="AM515" i="1"/>
  <c r="AN515" i="1"/>
  <c r="N498" i="1"/>
  <c r="AM498" i="1"/>
  <c r="AN498" i="1"/>
  <c r="AM475" i="1"/>
  <c r="AN475" i="1"/>
  <c r="N495" i="1"/>
  <c r="AM495" i="1"/>
  <c r="N500" i="1"/>
  <c r="AM500" i="1"/>
  <c r="AN500" i="1"/>
  <c r="N496" i="1"/>
  <c r="AM496" i="1"/>
  <c r="AN496" i="1"/>
  <c r="N517" i="1"/>
  <c r="AM517" i="1"/>
  <c r="AN517" i="1"/>
  <c r="AM463" i="1"/>
  <c r="AN463" i="1"/>
  <c r="AM464" i="1"/>
  <c r="AN464" i="1"/>
  <c r="N467" i="1"/>
  <c r="N519" i="1"/>
  <c r="N501" i="1"/>
  <c r="AM501" i="1"/>
  <c r="AN501" i="1"/>
  <c r="M518" i="1"/>
  <c r="K520" i="1"/>
  <c r="AL532" i="1"/>
  <c r="AL518" i="1"/>
  <c r="AM478" i="1"/>
  <c r="AN478" i="1"/>
  <c r="N504" i="1"/>
  <c r="AM436" i="1"/>
  <c r="AN436" i="1"/>
  <c r="N480" i="1"/>
  <c r="M505" i="1"/>
  <c r="K507" i="1"/>
  <c r="AL519" i="1"/>
  <c r="AL505" i="1"/>
  <c r="AN489" i="1"/>
  <c r="AN487" i="1"/>
  <c r="AN490" i="1"/>
  <c r="AM491" i="1"/>
  <c r="K494" i="1"/>
  <c r="AL506" i="1"/>
  <c r="AL492" i="1"/>
  <c r="M492" i="1"/>
  <c r="AM474" i="1"/>
  <c r="AN474" i="1"/>
  <c r="N465" i="1"/>
  <c r="AM465" i="1"/>
  <c r="AN465" i="1"/>
  <c r="AM476" i="1"/>
  <c r="AN476" i="1"/>
  <c r="AL481" i="1"/>
  <c r="M481" i="1"/>
  <c r="N439" i="1"/>
  <c r="AM439" i="1"/>
  <c r="AM437" i="1"/>
  <c r="AN437" i="1"/>
  <c r="AM435" i="1"/>
  <c r="AN435" i="1"/>
  <c r="AN461" i="1"/>
  <c r="K468" i="1"/>
  <c r="AL480" i="1"/>
  <c r="AL466" i="1"/>
  <c r="M466" i="1"/>
  <c r="AM438" i="1"/>
  <c r="AN438" i="1"/>
  <c r="AM452" i="1"/>
  <c r="AN452" i="1"/>
  <c r="K455" i="1"/>
  <c r="AL467" i="1"/>
  <c r="M453" i="1"/>
  <c r="AL453" i="1"/>
  <c r="AM454" i="1"/>
  <c r="AN454" i="1"/>
  <c r="N441" i="1"/>
  <c r="M442" i="1"/>
  <c r="AL442" i="1"/>
  <c r="K429" i="1"/>
  <c r="AL441" i="1"/>
  <c r="AL427" i="1"/>
  <c r="M427" i="1"/>
  <c r="N427" i="1"/>
  <c r="AM426" i="1"/>
  <c r="AN426" i="1"/>
  <c r="AM315" i="1"/>
  <c r="AN315" i="1"/>
  <c r="AL411" i="1"/>
  <c r="AL412" i="1"/>
  <c r="AL409" i="1"/>
  <c r="AL410" i="1"/>
  <c r="N325" i="1"/>
  <c r="N285" i="1"/>
  <c r="N365" i="1"/>
  <c r="N385" i="1"/>
  <c r="N375" i="1"/>
  <c r="AN395" i="1"/>
  <c r="A403" i="1"/>
  <c r="M402" i="1"/>
  <c r="AL402" i="1"/>
  <c r="K401" i="1"/>
  <c r="AL413" i="1"/>
  <c r="M400" i="1"/>
  <c r="AL400" i="1"/>
  <c r="M6" i="8"/>
  <c r="M2" i="8"/>
  <c r="M393" i="1"/>
  <c r="AL393" i="1"/>
  <c r="M383" i="1"/>
  <c r="AL383" i="1"/>
  <c r="N345" i="1"/>
  <c r="N305" i="1"/>
  <c r="N355" i="1"/>
  <c r="M373" i="1"/>
  <c r="AL373" i="1"/>
  <c r="AL358" i="1"/>
  <c r="K350" i="1"/>
  <c r="AL350" i="1"/>
  <c r="K352" i="1"/>
  <c r="M349" i="1"/>
  <c r="M363" i="1"/>
  <c r="AL363" i="1"/>
  <c r="N335" i="1"/>
  <c r="K343" i="1"/>
  <c r="M341" i="1"/>
  <c r="K329" i="1"/>
  <c r="AL338" i="1"/>
  <c r="AL328" i="1"/>
  <c r="M328" i="1"/>
  <c r="K320" i="1"/>
  <c r="K322" i="1"/>
  <c r="AL319" i="1"/>
  <c r="M319" i="1"/>
  <c r="AL311" i="1"/>
  <c r="K313" i="1"/>
  <c r="M311" i="1"/>
  <c r="K303" i="1"/>
  <c r="AL312" i="1"/>
  <c r="AL301" i="1"/>
  <c r="M301" i="1"/>
  <c r="M291" i="1"/>
  <c r="K293" i="1"/>
  <c r="AL302" i="1"/>
  <c r="AL288" i="1"/>
  <c r="D44" i="5"/>
  <c r="F27" i="5"/>
  <c r="E44" i="5"/>
  <c r="F17" i="5"/>
  <c r="F21" i="5"/>
  <c r="F22" i="5"/>
  <c r="F30" i="5"/>
  <c r="F28" i="5"/>
  <c r="F44" i="5"/>
  <c r="F42" i="5"/>
  <c r="F15" i="5"/>
  <c r="F23" i="5"/>
  <c r="F31" i="5"/>
  <c r="F26" i="5"/>
  <c r="F20" i="5"/>
  <c r="F25" i="5"/>
  <c r="F14" i="5"/>
  <c r="F16" i="5"/>
  <c r="F13" i="5"/>
  <c r="F18" i="5"/>
  <c r="F24" i="5"/>
  <c r="F19" i="5"/>
  <c r="F29" i="5"/>
  <c r="C44" i="5"/>
  <c r="F11" i="5"/>
  <c r="F12" i="5"/>
  <c r="F52" i="5"/>
  <c r="N639" i="1"/>
  <c r="AN639" i="1"/>
  <c r="K642" i="1"/>
  <c r="M642" i="1"/>
  <c r="M641" i="1"/>
  <c r="N622" i="1"/>
  <c r="AN622" i="1"/>
  <c r="N453" i="1"/>
  <c r="AM453" i="1"/>
  <c r="AN453" i="1"/>
  <c r="AM592" i="1"/>
  <c r="AN592" i="1"/>
  <c r="N566" i="1"/>
  <c r="AM566" i="1"/>
  <c r="AM582" i="1"/>
  <c r="AN582" i="1"/>
  <c r="N606" i="1"/>
  <c r="AM606" i="1"/>
  <c r="AN606" i="1"/>
  <c r="N576" i="1"/>
  <c r="AM576" i="1"/>
  <c r="AN576" i="1"/>
  <c r="K624" i="1"/>
  <c r="M624" i="1"/>
  <c r="N624" i="1"/>
  <c r="AM594" i="1"/>
  <c r="AN594" i="1"/>
  <c r="N585" i="1"/>
  <c r="AM585" i="1"/>
  <c r="N595" i="1"/>
  <c r="AM557" i="1"/>
  <c r="AN557" i="1"/>
  <c r="N567" i="1"/>
  <c r="AM567" i="1"/>
  <c r="AN567" i="1"/>
  <c r="N577" i="1"/>
  <c r="M568" i="1"/>
  <c r="AL577" i="1"/>
  <c r="AN584" i="1"/>
  <c r="M586" i="1"/>
  <c r="K587" i="1"/>
  <c r="AL596" i="1"/>
  <c r="AL586" i="1"/>
  <c r="N543" i="1"/>
  <c r="AN488" i="1"/>
  <c r="N505" i="1"/>
  <c r="AM505" i="1"/>
  <c r="AN505" i="1"/>
  <c r="AM542" i="1"/>
  <c r="AN542" i="1"/>
  <c r="N492" i="1"/>
  <c r="AM492" i="1"/>
  <c r="AN562" i="1"/>
  <c r="AM541" i="1"/>
  <c r="AN541" i="1"/>
  <c r="N556" i="1"/>
  <c r="AM556" i="1"/>
  <c r="AN556" i="1"/>
  <c r="AN565" i="1"/>
  <c r="AL568" i="1"/>
  <c r="AM539" i="1"/>
  <c r="AN539" i="1"/>
  <c r="AL558" i="1"/>
  <c r="M558" i="1"/>
  <c r="AM540" i="1"/>
  <c r="AN540" i="1"/>
  <c r="N545" i="1"/>
  <c r="M546" i="1"/>
  <c r="AL546" i="1"/>
  <c r="AM506" i="1"/>
  <c r="AN506" i="1"/>
  <c r="AM530" i="1"/>
  <c r="AN530" i="1"/>
  <c r="M531" i="1"/>
  <c r="N531" i="1"/>
  <c r="K533" i="1"/>
  <c r="AL545" i="1"/>
  <c r="AL531" i="1"/>
  <c r="AM532" i="1"/>
  <c r="AN532" i="1"/>
  <c r="A293" i="1"/>
  <c r="AN495" i="1"/>
  <c r="N440" i="1"/>
  <c r="AM440" i="1"/>
  <c r="AM467" i="1"/>
  <c r="AN467" i="1"/>
  <c r="N518" i="1"/>
  <c r="AM518" i="1"/>
  <c r="AN518" i="1"/>
  <c r="AM519" i="1"/>
  <c r="AN519" i="1"/>
  <c r="AL520" i="1"/>
  <c r="M520" i="1"/>
  <c r="AM504" i="1"/>
  <c r="N466" i="1"/>
  <c r="AM466" i="1"/>
  <c r="AM480" i="1"/>
  <c r="AN480" i="1"/>
  <c r="M507" i="1"/>
  <c r="AL507" i="1"/>
  <c r="AN491" i="1"/>
  <c r="AL494" i="1"/>
  <c r="M494" i="1"/>
  <c r="N479" i="1"/>
  <c r="AM479" i="1"/>
  <c r="AN479" i="1"/>
  <c r="AN439" i="1"/>
  <c r="M468" i="1"/>
  <c r="AL468" i="1"/>
  <c r="AL455" i="1"/>
  <c r="M455" i="1"/>
  <c r="AM441" i="1"/>
  <c r="AN441" i="1"/>
  <c r="AM427" i="1"/>
  <c r="AN427" i="1"/>
  <c r="AL429" i="1"/>
  <c r="M429" i="1"/>
  <c r="N429" i="1"/>
  <c r="N411" i="1"/>
  <c r="AM411" i="1"/>
  <c r="N412" i="1"/>
  <c r="AM375" i="1"/>
  <c r="AN375" i="1"/>
  <c r="AM385" i="1"/>
  <c r="AN385" i="1"/>
  <c r="AM365" i="1"/>
  <c r="AN365" i="1"/>
  <c r="AM285" i="1"/>
  <c r="AN285" i="1"/>
  <c r="AM325" i="1"/>
  <c r="AN325" i="1"/>
  <c r="AM335" i="1"/>
  <c r="AN335" i="1"/>
  <c r="AM355" i="1"/>
  <c r="AN355" i="1"/>
  <c r="AM305" i="1"/>
  <c r="AN305" i="1"/>
  <c r="AM345" i="1"/>
  <c r="AN345" i="1"/>
  <c r="N393" i="1"/>
  <c r="N415" i="1"/>
  <c r="N413" i="1"/>
  <c r="AM413" i="1"/>
  <c r="N405" i="1"/>
  <c r="N407" i="1"/>
  <c r="N408" i="1"/>
  <c r="N404" i="1"/>
  <c r="N406" i="1"/>
  <c r="N410" i="1"/>
  <c r="AM410" i="1"/>
  <c r="N409" i="1"/>
  <c r="AL352" i="1"/>
  <c r="K403" i="1"/>
  <c r="AL415" i="1"/>
  <c r="AL401" i="1"/>
  <c r="M401" i="1"/>
  <c r="N414" i="1"/>
  <c r="AM414" i="1"/>
  <c r="N383" i="1"/>
  <c r="N373" i="1"/>
  <c r="M352" i="1"/>
  <c r="AL361" i="1"/>
  <c r="AL359" i="1"/>
  <c r="M350" i="1"/>
  <c r="K351" i="1"/>
  <c r="M343" i="1"/>
  <c r="AL343" i="1"/>
  <c r="K330" i="1"/>
  <c r="AL339" i="1"/>
  <c r="K332" i="1"/>
  <c r="AL341" i="1"/>
  <c r="AL329" i="1"/>
  <c r="M329" i="1"/>
  <c r="M322" i="1"/>
  <c r="AL322" i="1"/>
  <c r="K321" i="1"/>
  <c r="AL320" i="1"/>
  <c r="M320" i="1"/>
  <c r="M313" i="1"/>
  <c r="AL313" i="1"/>
  <c r="AL303" i="1"/>
  <c r="M303" i="1"/>
  <c r="M293" i="1"/>
  <c r="AL293" i="1"/>
  <c r="AL289" i="1"/>
  <c r="G24" i="3"/>
  <c r="F13" i="3"/>
  <c r="H13" i="3"/>
  <c r="F29" i="3"/>
  <c r="F16" i="3"/>
  <c r="F17" i="3"/>
  <c r="F21" i="3"/>
  <c r="F16" i="8"/>
  <c r="G9" i="3"/>
  <c r="F12" i="3"/>
  <c r="G23" i="3"/>
  <c r="H21" i="3"/>
  <c r="H17" i="3"/>
  <c r="F41" i="5"/>
  <c r="H28" i="3"/>
  <c r="F26" i="3"/>
  <c r="F27" i="3"/>
  <c r="F28" i="3"/>
  <c r="G28" i="3"/>
  <c r="F19" i="3"/>
  <c r="F10" i="3"/>
  <c r="H23" i="3"/>
  <c r="F8" i="3"/>
  <c r="G22" i="3"/>
  <c r="G10" i="3"/>
  <c r="H10" i="3"/>
  <c r="H29" i="3"/>
  <c r="G14" i="3"/>
  <c r="G26" i="3"/>
  <c r="G29" i="3"/>
  <c r="H26" i="3"/>
  <c r="H19" i="3"/>
  <c r="G19" i="3"/>
  <c r="F20" i="3"/>
  <c r="H11" i="3"/>
  <c r="H22" i="3"/>
  <c r="G15" i="3"/>
  <c r="F11" i="3"/>
  <c r="E41" i="5"/>
  <c r="F18" i="3"/>
  <c r="G27" i="3"/>
  <c r="H15" i="3"/>
  <c r="G12" i="3"/>
  <c r="G16" i="3"/>
  <c r="H30" i="3"/>
  <c r="H14" i="3"/>
  <c r="H18" i="3"/>
  <c r="H16" i="3"/>
  <c r="H25" i="3"/>
  <c r="F25" i="3"/>
  <c r="H12" i="3"/>
  <c r="G13" i="3"/>
  <c r="F24" i="3"/>
  <c r="F22" i="3"/>
  <c r="H27" i="3"/>
  <c r="H24" i="3"/>
  <c r="F15" i="3"/>
  <c r="G8" i="3"/>
  <c r="G20" i="3"/>
  <c r="G17" i="3"/>
  <c r="G18" i="3"/>
  <c r="G25" i="3"/>
  <c r="H20" i="3"/>
  <c r="G21" i="3"/>
  <c r="F23" i="3"/>
  <c r="F14" i="3"/>
  <c r="G11" i="3"/>
  <c r="H8" i="3"/>
  <c r="G30" i="3"/>
  <c r="F30" i="3"/>
  <c r="F9" i="3"/>
  <c r="H9" i="3"/>
  <c r="N641" i="1"/>
  <c r="AN641" i="1"/>
  <c r="N455" i="1"/>
  <c r="AM455" i="1"/>
  <c r="AN455" i="1"/>
  <c r="N578" i="1"/>
  <c r="AM578" i="1"/>
  <c r="AN578" i="1"/>
  <c r="N608" i="1"/>
  <c r="AM608" i="1"/>
  <c r="AN608" i="1"/>
  <c r="AM543" i="1"/>
  <c r="AN624" i="1"/>
  <c r="K625" i="1"/>
  <c r="N586" i="1"/>
  <c r="AM586" i="1"/>
  <c r="N596" i="1"/>
  <c r="AM595" i="1"/>
  <c r="AN595" i="1"/>
  <c r="N568" i="1"/>
  <c r="AM568" i="1"/>
  <c r="AN568" i="1"/>
  <c r="AM577" i="1"/>
  <c r="AN577" i="1"/>
  <c r="AN585" i="1"/>
  <c r="AL587" i="1"/>
  <c r="K588" i="1"/>
  <c r="AL597" i="1"/>
  <c r="M587" i="1"/>
  <c r="N494" i="1"/>
  <c r="AM494" i="1"/>
  <c r="AN494" i="1"/>
  <c r="N558" i="1"/>
  <c r="AM558" i="1"/>
  <c r="AN558" i="1"/>
  <c r="AN566" i="1"/>
  <c r="N544" i="1"/>
  <c r="AM544" i="1"/>
  <c r="AM545" i="1"/>
  <c r="AN545" i="1"/>
  <c r="M533" i="1"/>
  <c r="N533" i="1"/>
  <c r="AL533" i="1"/>
  <c r="AM531" i="1"/>
  <c r="AN531" i="1"/>
  <c r="N295" i="1"/>
  <c r="AM295" i="1"/>
  <c r="AN295" i="1"/>
  <c r="AN504" i="1"/>
  <c r="N507" i="1"/>
  <c r="AM507" i="1"/>
  <c r="AN440" i="1"/>
  <c r="N468" i="1"/>
  <c r="AM468" i="1"/>
  <c r="AN468" i="1"/>
  <c r="AM415" i="1"/>
  <c r="AN415" i="1"/>
  <c r="N520" i="1"/>
  <c r="AM520" i="1"/>
  <c r="AN520" i="1"/>
  <c r="N442" i="1"/>
  <c r="AM442" i="1"/>
  <c r="AN442" i="1"/>
  <c r="N481" i="1"/>
  <c r="AM481" i="1"/>
  <c r="AN481" i="1"/>
  <c r="AM412" i="1"/>
  <c r="AN492" i="1"/>
  <c r="AN466" i="1"/>
  <c r="AM429" i="1"/>
  <c r="AN429" i="1"/>
  <c r="AN411" i="1"/>
  <c r="AM373" i="1"/>
  <c r="AN373" i="1"/>
  <c r="AM383" i="1"/>
  <c r="AN383" i="1"/>
  <c r="AM393" i="1"/>
  <c r="AN393" i="1"/>
  <c r="AM409" i="1"/>
  <c r="AN409" i="1"/>
  <c r="AM406" i="1"/>
  <c r="AN406" i="1"/>
  <c r="AM404" i="1"/>
  <c r="AN404" i="1"/>
  <c r="AM408" i="1"/>
  <c r="AN408" i="1"/>
  <c r="AM407" i="1"/>
  <c r="AN407" i="1"/>
  <c r="AM405" i="1"/>
  <c r="AN405" i="1"/>
  <c r="AN413" i="1"/>
  <c r="N303" i="1"/>
  <c r="AN410" i="1"/>
  <c r="AN414" i="1"/>
  <c r="AL403" i="1"/>
  <c r="M403" i="1"/>
  <c r="AL360" i="1"/>
  <c r="M351" i="1"/>
  <c r="AL351" i="1"/>
  <c r="K353" i="1"/>
  <c r="N313" i="1"/>
  <c r="M332" i="1"/>
  <c r="K331" i="1"/>
  <c r="AL340" i="1"/>
  <c r="M330" i="1"/>
  <c r="AL330" i="1"/>
  <c r="K323" i="1"/>
  <c r="AL332" i="1"/>
  <c r="AL321" i="1"/>
  <c r="M321" i="1"/>
  <c r="AL291" i="1"/>
  <c r="AL290" i="1"/>
  <c r="F43" i="5"/>
  <c r="M625" i="1"/>
  <c r="K629" i="1"/>
  <c r="M629" i="1"/>
  <c r="N629" i="1"/>
  <c r="AN629" i="1"/>
  <c r="K628" i="1"/>
  <c r="M628" i="1"/>
  <c r="N628" i="1"/>
  <c r="AN628" i="1"/>
  <c r="AN543" i="1"/>
  <c r="N587" i="1"/>
  <c r="AM587" i="1"/>
  <c r="N597" i="1"/>
  <c r="AM596" i="1"/>
  <c r="AN596" i="1"/>
  <c r="AN586" i="1"/>
  <c r="AL588" i="1"/>
  <c r="M588" i="1"/>
  <c r="N546" i="1"/>
  <c r="AM546" i="1"/>
  <c r="AN546" i="1"/>
  <c r="AN544" i="1"/>
  <c r="AM533" i="1"/>
  <c r="AN507" i="1"/>
  <c r="AM303" i="1"/>
  <c r="AN303" i="1"/>
  <c r="AM313" i="1"/>
  <c r="AN313" i="1"/>
  <c r="AN412" i="1"/>
  <c r="N403" i="1"/>
  <c r="N416" i="1"/>
  <c r="AL362" i="1"/>
  <c r="M353" i="1"/>
  <c r="AL353" i="1"/>
  <c r="K333" i="1"/>
  <c r="AL342" i="1"/>
  <c r="M331" i="1"/>
  <c r="AL331" i="1"/>
  <c r="M323" i="1"/>
  <c r="N323" i="1"/>
  <c r="AL323" i="1"/>
  <c r="G31" i="3"/>
  <c r="N625" i="1"/>
  <c r="AN625" i="1"/>
  <c r="N642" i="1"/>
  <c r="AN642" i="1"/>
  <c r="AM323" i="1"/>
  <c r="AN323" i="1"/>
  <c r="AM597" i="1"/>
  <c r="AN597" i="1"/>
  <c r="N588" i="1"/>
  <c r="AM588" i="1"/>
  <c r="AN588" i="1"/>
  <c r="N598" i="1"/>
  <c r="AM598" i="1"/>
  <c r="AN598" i="1"/>
  <c r="AN587" i="1"/>
  <c r="AN533" i="1"/>
  <c r="AM416" i="1"/>
  <c r="AN416" i="1"/>
  <c r="AM403" i="1"/>
  <c r="AN403" i="1"/>
  <c r="N353" i="1"/>
  <c r="AM353" i="1"/>
  <c r="N363" i="1"/>
  <c r="AL333" i="1"/>
  <c r="M333" i="1"/>
  <c r="N293" i="1"/>
  <c r="AL292" i="1"/>
  <c r="F31" i="3"/>
  <c r="H31" i="3"/>
  <c r="AM293" i="1"/>
  <c r="AM363" i="1"/>
  <c r="AN353" i="1"/>
  <c r="N333" i="1"/>
  <c r="N343" i="1"/>
  <c r="AN363" i="1"/>
  <c r="AM333" i="1"/>
  <c r="AM343" i="1"/>
  <c r="AN343" i="1"/>
  <c r="AN293" i="1"/>
  <c r="AN333" i="1"/>
  <c r="AG1" i="8" a="1"/>
  <c r="N386" i="1"/>
  <c r="N374" i="1"/>
  <c r="N376" i="1"/>
  <c r="N387" i="1"/>
  <c r="N377" i="1"/>
  <c r="N388" i="1"/>
  <c r="N378" i="1"/>
  <c r="N399" i="1"/>
  <c r="AM399" i="1"/>
  <c r="N400" i="1"/>
  <c r="AM400" i="1"/>
  <c r="N401" i="1"/>
  <c r="AM401" i="1"/>
  <c r="N391" i="1"/>
  <c r="AM391" i="1"/>
  <c r="N402" i="1"/>
  <c r="N384" i="1"/>
  <c r="N396" i="1"/>
  <c r="N397" i="1"/>
  <c r="AM397" i="1"/>
  <c r="N398" i="1"/>
  <c r="AM398" i="1"/>
  <c r="N379" i="1"/>
  <c r="N389" i="1"/>
  <c r="N390" i="1"/>
  <c r="AM390" i="1"/>
  <c r="N380" i="1"/>
  <c r="AM380" i="1"/>
  <c r="N381" i="1"/>
  <c r="AM381" i="1"/>
  <c r="N392" i="1"/>
  <c r="N382" i="1"/>
  <c r="N394" i="1"/>
  <c r="N366" i="1"/>
  <c r="N364" i="1"/>
  <c r="N334" i="1"/>
  <c r="N286" i="1"/>
  <c r="N367" i="1"/>
  <c r="N327" i="1"/>
  <c r="AM327" i="1"/>
  <c r="N317" i="1"/>
  <c r="AM317" i="1"/>
  <c r="N368" i="1"/>
  <c r="N358" i="1"/>
  <c r="N318" i="1"/>
  <c r="AM318" i="1"/>
  <c r="N288" i="1"/>
  <c r="N319" i="1"/>
  <c r="AM319" i="1"/>
  <c r="N289" i="1"/>
  <c r="AM289" i="1"/>
  <c r="N369" i="1"/>
  <c r="N309" i="1"/>
  <c r="AM309" i="1"/>
  <c r="N299" i="1"/>
  <c r="AM299" i="1"/>
  <c r="N320" i="1"/>
  <c r="AM320" i="1"/>
  <c r="N290" i="1"/>
  <c r="AM290" i="1"/>
  <c r="N370" i="1"/>
  <c r="AM370" i="1"/>
  <c r="N291" i="1"/>
  <c r="AM291" i="1"/>
  <c r="N371" i="1"/>
  <c r="AM371" i="1"/>
  <c r="N321" i="1"/>
  <c r="AM321" i="1"/>
  <c r="N292" i="1"/>
  <c r="N372" i="1"/>
  <c r="N322" i="1"/>
  <c r="N312" i="1"/>
  <c r="N354" i="1"/>
  <c r="N324" i="1"/>
  <c r="N356" i="1"/>
  <c r="N326" i="1"/>
  <c r="N336" i="1"/>
  <c r="N346" i="1"/>
  <c r="N296" i="1"/>
  <c r="N316" i="1"/>
  <c r="N306" i="1"/>
  <c r="N357" i="1"/>
  <c r="N347" i="1"/>
  <c r="AM347" i="1"/>
  <c r="N297" i="1"/>
  <c r="AM297" i="1"/>
  <c r="N287" i="1"/>
  <c r="N337" i="1"/>
  <c r="AM337" i="1"/>
  <c r="N307" i="1"/>
  <c r="AM307" i="1"/>
  <c r="N308" i="1"/>
  <c r="AM308" i="1"/>
  <c r="N298" i="1"/>
  <c r="AM298" i="1"/>
  <c r="N328" i="1"/>
  <c r="AM328" i="1"/>
  <c r="N338" i="1"/>
  <c r="N348" i="1"/>
  <c r="AM348" i="1"/>
  <c r="N359" i="1"/>
  <c r="N329" i="1"/>
  <c r="AM329" i="1"/>
  <c r="N339" i="1"/>
  <c r="N349" i="1"/>
  <c r="AM349" i="1"/>
  <c r="N350" i="1"/>
  <c r="AM350" i="1"/>
  <c r="N330" i="1"/>
  <c r="AM330" i="1"/>
  <c r="N340" i="1"/>
  <c r="N360" i="1"/>
  <c r="N310" i="1"/>
  <c r="AM310" i="1"/>
  <c r="N300" i="1"/>
  <c r="AM300" i="1"/>
  <c r="N341" i="1"/>
  <c r="N331" i="1"/>
  <c r="AM331" i="1"/>
  <c r="N351" i="1"/>
  <c r="N301" i="1"/>
  <c r="AM301" i="1"/>
  <c r="N311" i="1"/>
  <c r="AM311" i="1"/>
  <c r="N361" i="1"/>
  <c r="N332" i="1"/>
  <c r="N342" i="1"/>
  <c r="N302" i="1"/>
  <c r="N362" i="1"/>
  <c r="N352" i="1"/>
  <c r="N314" i="1"/>
  <c r="N284" i="1"/>
  <c r="N344" i="1"/>
  <c r="N304" i="1"/>
  <c r="N294" i="1"/>
  <c r="A1" i="6" a="1"/>
  <c r="B61" i="6"/>
  <c r="B313" i="6"/>
  <c r="B1120" i="6"/>
  <c r="B588" i="6"/>
  <c r="B981" i="6"/>
  <c r="B530" i="6"/>
  <c r="B870" i="6"/>
  <c r="B474" i="6"/>
  <c r="B118" i="6"/>
  <c r="B644" i="6"/>
  <c r="B1137" i="6"/>
  <c r="B967" i="6"/>
  <c r="B302" i="6"/>
  <c r="B887" i="6"/>
  <c r="B679" i="6"/>
  <c r="B269" i="6"/>
  <c r="B624" i="6"/>
  <c r="B1048" i="6"/>
  <c r="B361" i="6"/>
  <c r="B916" i="6"/>
  <c r="B78" i="6"/>
  <c r="B539" i="6"/>
  <c r="B657" i="6"/>
  <c r="B997" i="6"/>
  <c r="B557" i="6"/>
  <c r="B1030" i="6"/>
  <c r="B107" i="6"/>
  <c r="B620" i="6"/>
  <c r="B898" i="6"/>
  <c r="B468" i="6"/>
  <c r="B625" i="6"/>
  <c r="B272" i="6"/>
  <c r="B552" i="6"/>
  <c r="B966" i="6"/>
  <c r="B189" i="6"/>
  <c r="B991" i="6"/>
  <c r="B190" i="6"/>
  <c r="B435" i="6"/>
  <c r="B1010" i="6"/>
  <c r="B451" i="6"/>
  <c r="B287" i="6"/>
  <c r="B74" i="6"/>
  <c r="B1009" i="6"/>
  <c r="B255" i="6"/>
  <c r="B109" i="6"/>
  <c r="B729" i="6"/>
  <c r="B486" i="6"/>
  <c r="B216" i="6"/>
  <c r="B924" i="6"/>
  <c r="B164" i="6"/>
  <c r="B1141" i="6"/>
  <c r="B327" i="6"/>
  <c r="B763" i="6"/>
  <c r="B456" i="6"/>
  <c r="B264" i="6"/>
  <c r="B863" i="6"/>
  <c r="B398" i="6"/>
  <c r="B814" i="6"/>
  <c r="B998" i="6"/>
  <c r="B517" i="6"/>
  <c r="B261" i="6"/>
  <c r="B458" i="6"/>
  <c r="B904" i="6"/>
  <c r="B696" i="6"/>
  <c r="B963" i="6"/>
  <c r="B738" i="6"/>
  <c r="B192" i="6"/>
  <c r="B968" i="6"/>
  <c r="B920" i="6"/>
  <c r="B471" i="6"/>
  <c r="B638" i="6"/>
  <c r="B326" i="6"/>
  <c r="B1123" i="6"/>
  <c r="B399" i="6"/>
  <c r="B419" i="6"/>
  <c r="B971" i="6"/>
  <c r="B280" i="6"/>
  <c r="B426" i="6"/>
  <c r="B522" i="6"/>
  <c r="B636" i="6"/>
  <c r="B389" i="6"/>
  <c r="B475" i="6"/>
  <c r="B875" i="6"/>
  <c r="B1039" i="6"/>
  <c r="B630" i="6"/>
  <c r="B603" i="6"/>
  <c r="B239" i="6"/>
  <c r="B775" i="6"/>
  <c r="B79" i="6"/>
  <c r="B409" i="6"/>
  <c r="B912" i="6"/>
  <c r="B1131" i="6"/>
  <c r="B271" i="6"/>
  <c r="B854" i="6"/>
  <c r="B645" i="6"/>
  <c r="B1020" i="6"/>
  <c r="B740" i="6"/>
  <c r="B220" i="6"/>
  <c r="B1049" i="6"/>
  <c r="B323" i="6"/>
  <c r="B300" i="6"/>
  <c r="B578" i="6"/>
  <c r="B982" i="6"/>
  <c r="B295" i="6"/>
  <c r="B927" i="6"/>
  <c r="B1015" i="6"/>
  <c r="B988" i="6"/>
  <c r="B568" i="6"/>
  <c r="B206" i="6"/>
  <c r="B483" i="6"/>
  <c r="B165" i="6"/>
  <c r="B772" i="6"/>
  <c r="B846" i="6"/>
  <c r="B1108" i="6"/>
  <c r="B491" i="6"/>
  <c r="B73" i="6"/>
  <c r="B444" i="6"/>
  <c r="B330" i="6"/>
  <c r="B566" i="6"/>
  <c r="B141" i="6"/>
  <c r="B505" i="6"/>
  <c r="B440" i="6"/>
  <c r="B88" i="6"/>
  <c r="B1057" i="6"/>
  <c r="B218" i="6"/>
  <c r="B973" i="6"/>
  <c r="B414" i="6"/>
  <c r="B672" i="6"/>
  <c r="B759" i="6"/>
  <c r="B984" i="6"/>
  <c r="B744" i="6"/>
  <c r="B284" i="6"/>
  <c r="B476" i="6"/>
  <c r="B84" i="6"/>
  <c r="B217" i="6"/>
  <c r="B408" i="6"/>
  <c r="B95" i="6"/>
  <c r="B185" i="6"/>
  <c r="B1073" i="6"/>
  <c r="B974" i="6"/>
  <c r="B851" i="6"/>
  <c r="B895" i="6"/>
  <c r="B357" i="6"/>
  <c r="B1102" i="6"/>
  <c r="B983" i="6"/>
  <c r="B407" i="6"/>
  <c r="B702" i="6"/>
  <c r="B1101" i="6"/>
  <c r="B680" i="6"/>
  <c r="B263" i="6"/>
  <c r="B597" i="6"/>
  <c r="B571" i="6"/>
  <c r="B659" i="6"/>
  <c r="B465" i="6"/>
  <c r="B585" i="6"/>
  <c r="B234" i="6"/>
  <c r="B537" i="6"/>
  <c r="B1069" i="6"/>
  <c r="B654" i="6"/>
  <c r="B718" i="6"/>
  <c r="B423" i="6"/>
  <c r="B675" i="6"/>
  <c r="B434" i="6"/>
  <c r="B260" i="6"/>
  <c r="B965" i="6"/>
  <c r="B418" i="6"/>
  <c r="B719" i="6"/>
  <c r="B199" i="6"/>
  <c r="B380" i="6"/>
  <c r="B1072" i="6"/>
  <c r="B150" i="6"/>
  <c r="B753" i="6"/>
  <c r="B882" i="6"/>
  <c r="B503" i="6"/>
  <c r="B335" i="6"/>
  <c r="B211" i="6"/>
  <c r="B1087" i="6"/>
  <c r="B615" i="6"/>
  <c r="B670" i="6"/>
  <c r="B371" i="6"/>
  <c r="B386" i="6"/>
  <c r="B1138" i="6"/>
  <c r="B761" i="6"/>
  <c r="B347" i="6"/>
  <c r="B709" i="6"/>
  <c r="B664" i="6"/>
  <c r="B883" i="6"/>
  <c r="B666" i="6"/>
  <c r="B376" i="6"/>
  <c r="B821" i="6"/>
  <c r="B782" i="6"/>
  <c r="B315" i="6"/>
  <c r="B835" i="6"/>
  <c r="B593" i="6"/>
  <c r="B356" i="6"/>
  <c r="B383" i="6"/>
  <c r="B919" i="6"/>
  <c r="B145" i="6"/>
  <c r="B770" i="6"/>
  <c r="B219" i="6"/>
  <c r="B71" i="6"/>
  <c r="B686" i="6"/>
  <c r="B857" i="6"/>
  <c r="B102" i="6"/>
  <c r="B842" i="6"/>
  <c r="B876" i="6"/>
  <c r="B555" i="6"/>
  <c r="B1001" i="6"/>
  <c r="B698" i="6"/>
  <c r="B436" i="6"/>
  <c r="B524" i="6"/>
  <c r="B349" i="6"/>
  <c r="B467" i="6"/>
  <c r="B748" i="6"/>
  <c r="B235" i="6"/>
  <c r="B700" i="6"/>
  <c r="B133" i="6"/>
  <c r="B415" i="6"/>
  <c r="B871" i="6"/>
  <c r="B378" i="6"/>
  <c r="B779" i="6"/>
  <c r="B157" i="6"/>
  <c r="B756" i="6"/>
  <c r="B1090" i="6"/>
  <c r="B299" i="6"/>
  <c r="B633" i="6"/>
  <c r="B308" i="6"/>
  <c r="B372" i="6"/>
  <c r="B646" i="6"/>
  <c r="B778" i="6"/>
  <c r="B193" i="6"/>
  <c r="B749" i="6"/>
  <c r="B184" i="6"/>
  <c r="B720" i="6"/>
  <c r="B231" i="6"/>
  <c r="B292" i="6"/>
  <c r="B762" i="6"/>
  <c r="B850" i="6"/>
  <c r="B1113" i="6"/>
  <c r="B520" i="6"/>
  <c r="B334" i="6"/>
  <c r="B1133" i="6"/>
  <c r="B747" i="6"/>
  <c r="B860" i="6"/>
  <c r="B890" i="6"/>
  <c r="B929" i="6"/>
  <c r="B143" i="6"/>
  <c r="B547" i="6"/>
  <c r="B707" i="6"/>
  <c r="B527" i="6"/>
  <c r="B1004" i="6"/>
  <c r="B112" i="6"/>
  <c r="B461" i="6"/>
  <c r="B422" i="6"/>
  <c r="B647" i="6"/>
  <c r="B905" i="6"/>
  <c r="B481" i="6"/>
  <c r="B652" i="6"/>
  <c r="B570" i="6"/>
  <c r="B822" i="6"/>
  <c r="B1098" i="6"/>
  <c r="B953" i="6"/>
  <c r="B951" i="6"/>
  <c r="B783" i="6"/>
  <c r="B413" i="6"/>
  <c r="B148" i="6"/>
  <c r="B93" i="6"/>
  <c r="B166" i="6"/>
  <c r="B488" i="6"/>
  <c r="B305" i="6"/>
  <c r="B325" i="6"/>
  <c r="B691" i="6"/>
  <c r="B531" i="6"/>
  <c r="B899" i="6"/>
  <c r="B105" i="6"/>
  <c r="B641" i="6"/>
  <c r="B174" i="6"/>
  <c r="B331" i="6"/>
  <c r="B757" i="6"/>
  <c r="B1013" i="6"/>
  <c r="B286" i="6"/>
  <c r="B952" i="6"/>
  <c r="B387" i="6"/>
  <c r="B340" i="6"/>
  <c r="B161" i="6"/>
  <c r="B1115" i="6"/>
  <c r="B567" i="6"/>
  <c r="B196" i="6"/>
  <c r="B892" i="6"/>
  <c r="B81" i="6"/>
  <c r="B382" i="6"/>
  <c r="B897" i="6"/>
  <c r="B856" i="6"/>
  <c r="B716" i="6"/>
  <c r="B90" i="6"/>
  <c r="B879" i="6"/>
  <c r="B103" i="6"/>
  <c r="B551" i="6"/>
  <c r="B708" i="6"/>
  <c r="B957" i="6"/>
  <c r="B726" i="6"/>
  <c r="B580" i="6"/>
  <c r="B543" i="6"/>
  <c r="B279" i="6"/>
  <c r="B120" i="6"/>
  <c r="B452" i="6"/>
  <c r="B147" i="6"/>
  <c r="B649" i="6"/>
  <c r="B243" i="6"/>
  <c r="B1104" i="6"/>
  <c r="B704" i="6"/>
  <c r="B820" i="6"/>
  <c r="B482" i="6"/>
  <c r="B171" i="6"/>
  <c r="B1099" i="6"/>
  <c r="B289" i="6"/>
  <c r="B697" i="6"/>
  <c r="B123" i="6"/>
  <c r="B996" i="6"/>
  <c r="B993" i="6"/>
  <c r="B642" i="6"/>
  <c r="B116" i="6"/>
  <c r="B695" i="6"/>
  <c r="B608" i="6"/>
  <c r="B960" i="6"/>
  <c r="B648" i="6"/>
  <c r="B751" i="6"/>
  <c r="B693" i="6"/>
  <c r="B404" i="6"/>
  <c r="B900" i="6"/>
  <c r="B1060" i="6"/>
  <c r="B711" i="6"/>
  <c r="B151" i="6"/>
  <c r="B911" i="6"/>
  <c r="B321" i="6"/>
  <c r="B75" i="6"/>
  <c r="B339" i="6"/>
  <c r="B861" i="6"/>
  <c r="B671" i="6"/>
  <c r="B917" i="6"/>
  <c r="B623" i="6"/>
  <c r="B1036" i="6"/>
  <c r="B70" i="6"/>
  <c r="B186" i="6"/>
  <c r="B395" i="6"/>
  <c r="B1142" i="6"/>
  <c r="B433" i="6"/>
  <c r="B950" i="6"/>
  <c r="B758" i="6"/>
  <c r="B91" i="6"/>
  <c r="B894" i="6"/>
  <c r="B977" i="6"/>
  <c r="B525" i="6"/>
  <c r="B348" i="6"/>
  <c r="B840" i="6"/>
  <c r="B154" i="6"/>
  <c r="B140" i="6"/>
  <c r="B509" i="6"/>
  <c r="B727" i="6"/>
  <c r="B607" i="6"/>
  <c r="B297" i="6"/>
  <c r="B665" i="6"/>
  <c r="B791" i="6"/>
  <c r="B612" i="6"/>
  <c r="B226" i="6"/>
  <c r="B97" i="6"/>
  <c r="B1114" i="6"/>
  <c r="B1056" i="6"/>
  <c r="B862" i="6"/>
  <c r="B881" i="6"/>
  <c r="B450" i="6"/>
  <c r="B1005" i="6"/>
  <c r="B605" i="6"/>
  <c r="B1016" i="6"/>
  <c r="B573" i="6"/>
  <c r="B767" i="6"/>
  <c r="B257" i="6"/>
  <c r="B155" i="6"/>
  <c r="B379" i="6"/>
  <c r="B831" i="6"/>
  <c r="B152" i="6"/>
  <c r="B441" i="6"/>
  <c r="B925" i="6"/>
  <c r="B368" i="6"/>
  <c r="B808" i="6"/>
  <c r="B667" i="6"/>
  <c r="B901" i="6"/>
  <c r="B1006" i="6"/>
  <c r="B85" i="6"/>
  <c r="B849" i="6"/>
  <c r="B978" i="6"/>
  <c r="B795" i="6"/>
  <c r="B337" i="6"/>
  <c r="B183" i="6"/>
  <c r="B1097" i="6"/>
  <c r="B336" i="6"/>
  <c r="B282" i="6"/>
  <c r="B558" i="6"/>
  <c r="B101" i="6"/>
  <c r="B684" i="6"/>
  <c r="B764" i="6"/>
  <c r="B294" i="6"/>
  <c r="B1093" i="6"/>
  <c r="B891" i="6"/>
  <c r="B554" i="6"/>
  <c r="B1042" i="6"/>
  <c r="B730" i="6"/>
  <c r="B628" i="6"/>
  <c r="B565" i="6"/>
  <c r="B596" i="6"/>
  <c r="B817" i="6"/>
  <c r="B913" i="6"/>
  <c r="B354" i="6"/>
  <c r="B692" i="6"/>
  <c r="B454" i="6"/>
  <c r="B848" i="6"/>
  <c r="B212" i="6"/>
  <c r="B802" i="6"/>
  <c r="B932" i="6"/>
  <c r="B827" i="6"/>
  <c r="B1038" i="6"/>
  <c r="B706" i="6"/>
  <c r="B200" i="6"/>
  <c r="B1021" i="6"/>
  <c r="B115" i="6"/>
  <c r="B745" i="6"/>
  <c r="B962" i="6"/>
  <c r="B959" i="6"/>
  <c r="B87" i="6"/>
  <c r="B449" i="6"/>
  <c r="B205" i="6"/>
  <c r="B369" i="6"/>
  <c r="B352" i="6"/>
  <c r="B771" i="6"/>
  <c r="B195" i="6"/>
  <c r="B318" i="6"/>
  <c r="B281" i="6"/>
  <c r="B1018" i="6"/>
  <c r="B1002" i="6"/>
  <c r="B806" i="6"/>
  <c r="B341" i="6"/>
  <c r="B117" i="6"/>
  <c r="B350" i="6"/>
  <c r="B1065" i="6"/>
  <c r="B600" i="6"/>
  <c r="B489" i="6"/>
  <c r="B175" i="6"/>
  <c r="B1103" i="6"/>
  <c r="B688" i="6"/>
  <c r="B156" i="6"/>
  <c r="B463" i="6"/>
  <c r="B972" i="6"/>
  <c r="B224" i="6"/>
  <c r="B191" i="6"/>
  <c r="B259" i="6"/>
  <c r="B618" i="6"/>
  <c r="B222" i="6"/>
  <c r="B504" i="6"/>
  <c r="B362" i="6"/>
  <c r="B819" i="6"/>
  <c r="B204" i="6"/>
  <c r="B754" i="6"/>
  <c r="B138" i="6"/>
  <c r="B662" i="6"/>
  <c r="B640" i="6"/>
  <c r="B936" i="6"/>
  <c r="B523" i="6"/>
  <c r="B944" i="6"/>
  <c r="B801" i="6"/>
  <c r="B159" i="6"/>
  <c r="B701" i="6"/>
  <c r="B592" i="6"/>
  <c r="B714" i="6"/>
  <c r="B1075" i="6"/>
  <c r="B121" i="6"/>
  <c r="B717" i="6"/>
  <c r="B401" i="6"/>
  <c r="B650" i="6"/>
  <c r="B574" i="6"/>
  <c r="B880" i="6"/>
  <c r="B629" i="6"/>
  <c r="B621" i="6"/>
  <c r="B561" i="6"/>
  <c r="B818" i="6"/>
  <c r="B669" i="6"/>
  <c r="B311" i="6"/>
  <c r="B353" i="6"/>
  <c r="B96" i="6"/>
  <c r="B338" i="6"/>
  <c r="B873" i="6"/>
  <c r="B127" i="6"/>
  <c r="B496" i="6"/>
  <c r="B826" i="6"/>
  <c r="B187" i="6"/>
  <c r="B945" i="6"/>
  <c r="B737" i="6"/>
  <c r="B68" i="6"/>
  <c r="B227" i="6"/>
  <c r="B546" i="6"/>
  <c r="B400" i="6"/>
  <c r="B934" i="6"/>
  <c r="B1034" i="6"/>
  <c r="B690" i="6"/>
  <c r="B1085" i="6"/>
  <c r="B484" i="6"/>
  <c r="B923" i="6"/>
  <c r="B589" i="6"/>
  <c r="B878" i="6"/>
  <c r="B1116" i="6"/>
  <c r="B254" i="6"/>
  <c r="B725" i="6"/>
  <c r="B847" i="6"/>
  <c r="B472" i="6"/>
  <c r="B1017" i="6"/>
  <c r="B784" i="6"/>
  <c r="B907" i="6"/>
  <c r="B69" i="6"/>
  <c r="B129" i="6"/>
  <c r="B598" i="6"/>
  <c r="B903" i="6"/>
  <c r="B943" i="6"/>
  <c r="B111" i="6"/>
  <c r="B1066" i="6"/>
  <c r="B487" i="6"/>
  <c r="B563" i="6"/>
  <c r="B961" i="6"/>
  <c r="B1051" i="6"/>
  <c r="B363" i="6"/>
  <c r="B673" i="6"/>
  <c r="B728" i="6"/>
  <c r="B502" i="6"/>
  <c r="B833" i="6"/>
  <c r="B532" i="6"/>
  <c r="B495" i="6"/>
  <c r="B614" i="6"/>
  <c r="B455" i="6"/>
  <c r="B889" i="6"/>
  <c r="B516" i="6"/>
  <c r="B396" i="6"/>
  <c r="B149" i="6"/>
  <c r="B599" i="6"/>
  <c r="B366" i="6"/>
  <c r="B478" i="6"/>
  <c r="B266" i="6"/>
  <c r="B816" i="6"/>
  <c r="B258" i="6"/>
  <c r="B1140" i="6"/>
  <c r="B643" i="6"/>
  <c r="B273" i="6"/>
  <c r="B393" i="6"/>
  <c r="B497" i="6"/>
  <c r="B194" i="6"/>
  <c r="B1059" i="6"/>
  <c r="B676" i="6"/>
  <c r="B439" i="6"/>
  <c r="B345" i="6"/>
  <c r="B228" i="6"/>
  <c r="B160" i="6"/>
  <c r="B928" i="6"/>
  <c r="B391" i="6"/>
  <c r="B970" i="6"/>
  <c r="B853" i="6"/>
  <c r="B931" i="6"/>
  <c r="B351" i="6"/>
  <c r="B1134" i="6"/>
  <c r="B976" i="6"/>
  <c r="B83" i="6"/>
  <c r="B479" i="6"/>
  <c r="B367" i="6"/>
  <c r="B498" i="6"/>
  <c r="B1081" i="6"/>
  <c r="B750" i="6"/>
  <c r="B515" i="6"/>
  <c r="B855" i="6"/>
  <c r="B1031" i="6"/>
  <c r="B609" i="6"/>
  <c r="B562" i="6"/>
  <c r="B162" i="6"/>
  <c r="B77" i="6"/>
  <c r="B584" i="6"/>
  <c r="B153" i="6"/>
  <c r="B787" i="6"/>
  <c r="B469" i="6"/>
  <c r="B168" i="6"/>
  <c r="B1033" i="6"/>
  <c r="B424" i="6"/>
  <c r="B86" i="6"/>
  <c r="B660" i="6"/>
  <c r="B136" i="6"/>
  <c r="B581" i="6"/>
  <c r="B872" i="6"/>
  <c r="B689" i="6"/>
  <c r="B829" i="6"/>
  <c r="B1106" i="6"/>
  <c r="B1124" i="6"/>
  <c r="B755" i="6"/>
  <c r="B100" i="6"/>
  <c r="B893" i="6"/>
  <c r="B1107" i="6"/>
  <c r="B466" i="6"/>
  <c r="B632" i="6"/>
  <c r="B687" i="6"/>
  <c r="B844" i="6"/>
  <c r="B868" i="6"/>
  <c r="B858" i="6"/>
  <c r="B635" i="6"/>
  <c r="B480" i="6"/>
  <c r="B110" i="6"/>
  <c r="B477" i="6"/>
  <c r="B1052" i="6"/>
  <c r="B106" i="6"/>
  <c r="B246" i="6"/>
  <c r="B685" i="6"/>
  <c r="B777" i="6"/>
  <c r="B76" i="6"/>
  <c r="B884" i="6"/>
  <c r="B715" i="6"/>
  <c r="B736" i="6"/>
  <c r="B877" i="6"/>
  <c r="B529" i="6"/>
  <c r="B587" i="6"/>
  <c r="B906" i="6"/>
  <c r="B773" i="6"/>
  <c r="B805" i="6"/>
  <c r="B443" i="6"/>
  <c r="B579" i="6"/>
  <c r="B809" i="6"/>
  <c r="B113" i="6"/>
  <c r="B602" i="6"/>
  <c r="B167" i="6"/>
  <c r="B789" i="6"/>
  <c r="B1064" i="6"/>
  <c r="B989" i="6"/>
  <c r="B1119" i="6"/>
  <c r="B908" i="6"/>
  <c r="B213" i="6"/>
  <c r="B508" i="6"/>
  <c r="B180" i="6"/>
  <c r="B114" i="6"/>
  <c r="B314" i="6"/>
  <c r="B172" i="6"/>
  <c r="B859" i="6"/>
  <c r="B253" i="6"/>
  <c r="B843" i="6"/>
  <c r="B324" i="6"/>
  <c r="B320" i="6"/>
  <c r="B1029" i="6"/>
  <c r="B1089" i="6"/>
  <c r="B1079" i="6"/>
  <c r="B940" i="6"/>
  <c r="B724" i="6"/>
  <c r="B1110" i="6"/>
  <c r="B948" i="6"/>
  <c r="B403" i="6"/>
  <c r="B375" i="6"/>
  <c r="B459" i="6"/>
  <c r="B392" i="6"/>
  <c r="B1121" i="6"/>
  <c r="B926" i="6"/>
  <c r="B512" i="6"/>
  <c r="B420" i="6"/>
  <c r="B203" i="6"/>
  <c r="B137" i="6"/>
  <c r="B987" i="6"/>
  <c r="B1028" i="6"/>
  <c r="B134" i="6"/>
  <c r="B941" i="6"/>
  <c r="B921" i="6"/>
  <c r="B544" i="6"/>
  <c r="B268" i="6"/>
  <c r="B360" i="6"/>
  <c r="B710" i="6"/>
  <c r="B521" i="6"/>
  <c r="B955" i="6"/>
  <c r="B1080" i="6"/>
  <c r="B935" i="6"/>
  <c r="B1109" i="6"/>
  <c r="B494" i="6"/>
  <c r="B678" i="6"/>
  <c r="B359" i="6"/>
  <c r="B296" i="6"/>
  <c r="B493" i="6"/>
  <c r="B742" i="6"/>
  <c r="B1044" i="6"/>
  <c r="B792" i="6"/>
  <c r="B594" i="6"/>
  <c r="B438" i="6"/>
  <c r="B886" i="6"/>
  <c r="B182" i="6"/>
  <c r="B247" i="6"/>
  <c r="B535" i="6"/>
  <c r="B1112" i="6"/>
  <c r="B99" i="6"/>
  <c r="B1053" i="6"/>
  <c r="B780" i="6"/>
  <c r="B405" i="6"/>
  <c r="B986" i="6"/>
  <c r="B865" i="6"/>
  <c r="B681" i="6"/>
  <c r="B910" i="6"/>
  <c r="B332" i="6"/>
  <c r="B370" i="6"/>
  <c r="B841" i="6"/>
  <c r="B956" i="6"/>
  <c r="B490" i="6"/>
  <c r="B377" i="6"/>
  <c r="B209" i="6"/>
  <c r="B800" i="6"/>
  <c r="B824" i="6"/>
  <c r="B713" i="6"/>
  <c r="B130" i="6"/>
  <c r="B240" i="6"/>
  <c r="B412" i="6"/>
  <c r="B703" i="6"/>
  <c r="B309" i="6"/>
  <c r="B1003" i="6"/>
  <c r="B244" i="6"/>
  <c r="B390" i="6"/>
  <c r="B221" i="6"/>
  <c r="B1078" i="6"/>
  <c r="B837" i="6"/>
  <c r="B1047" i="6"/>
  <c r="B1054" i="6"/>
  <c r="B902" i="6"/>
  <c r="B969" i="6"/>
  <c r="B317" i="6"/>
  <c r="B388" i="6"/>
  <c r="B694" i="6"/>
  <c r="B1024" i="6"/>
  <c r="B501" i="6"/>
  <c r="B553" i="6"/>
  <c r="B519" i="6"/>
  <c r="B507" i="6"/>
  <c r="B617" i="6"/>
  <c r="B394" i="6"/>
  <c r="B293" i="6"/>
  <c r="B411" i="6"/>
  <c r="B277" i="6"/>
  <c r="B885" i="6"/>
  <c r="B869" i="6"/>
  <c r="B89" i="6"/>
  <c r="B453" i="6"/>
  <c r="B417" i="6"/>
  <c r="B994" i="6"/>
  <c r="B995" i="6"/>
  <c r="B303" i="6"/>
  <c r="B639" i="6"/>
  <c r="B448" i="6"/>
  <c r="B723" i="6"/>
  <c r="B577" i="6"/>
  <c r="B1129" i="6"/>
  <c r="B464" i="6"/>
  <c r="B365" i="6"/>
  <c r="B306" i="6"/>
  <c r="B788" i="6"/>
  <c r="B427" i="6"/>
  <c r="B1128" i="6"/>
  <c r="B732" i="6"/>
  <c r="B170" i="6"/>
  <c r="B734" i="6"/>
  <c r="B999" i="6"/>
  <c r="B1067" i="6"/>
  <c r="B67" i="6"/>
  <c r="B1127" i="6"/>
  <c r="B142" i="6"/>
  <c r="B540" i="6"/>
  <c r="B830" i="6"/>
  <c r="B135" i="6"/>
  <c r="B549" i="6"/>
  <c r="B1061" i="6"/>
  <c r="B548" i="6"/>
  <c r="B1070" i="6"/>
  <c r="B146" i="6"/>
  <c r="B1035" i="6"/>
  <c r="B298" i="6"/>
  <c r="B613" i="6"/>
  <c r="B94" i="6"/>
  <c r="B677" i="6"/>
  <c r="B445" i="6"/>
  <c r="B139" i="6"/>
  <c r="B402" i="6"/>
  <c r="B867" i="6"/>
  <c r="B942" i="6"/>
  <c r="B637" i="6"/>
  <c r="B576" i="6"/>
  <c r="B1122" i="6"/>
  <c r="B98" i="6"/>
  <c r="B462" i="6"/>
  <c r="B364" i="6"/>
  <c r="B1094" i="6"/>
  <c r="B542" i="6"/>
  <c r="B722" i="6"/>
  <c r="B815" i="6"/>
  <c r="B1111" i="6"/>
  <c r="B188" i="6"/>
  <c r="B428" i="6"/>
  <c r="B1023" i="6"/>
  <c r="B832" i="6"/>
  <c r="B651" i="6"/>
  <c r="B797" i="6"/>
  <c r="B442" i="6"/>
  <c r="B1026" i="6"/>
  <c r="B796" i="6"/>
  <c r="B939" i="6"/>
  <c r="B248" i="6"/>
  <c r="B290" i="6"/>
  <c r="B82" i="6"/>
  <c r="B655" i="6"/>
  <c r="B446" i="6"/>
  <c r="B979" i="6"/>
  <c r="B785" i="6"/>
  <c r="B1091" i="6"/>
  <c r="B126" i="6"/>
  <c r="B416" i="6"/>
  <c r="B236" i="6"/>
  <c r="B631" i="6"/>
  <c r="B964" i="6"/>
  <c r="B274" i="6"/>
  <c r="B1055" i="6"/>
  <c r="B1076" i="6"/>
  <c r="B828" i="6"/>
  <c r="B896" i="6"/>
  <c r="B1019" i="6"/>
  <c r="B804" i="6"/>
  <c r="B158" i="6"/>
  <c r="B834" i="6"/>
  <c r="B381" i="6"/>
  <c r="B949" i="6"/>
  <c r="B1125" i="6"/>
  <c r="B518" i="6"/>
  <c r="B1077" i="6"/>
  <c r="B937" i="6"/>
  <c r="B572" i="6"/>
  <c r="B866" i="6"/>
  <c r="B492" i="6"/>
  <c r="B534" i="6"/>
  <c r="B1143" i="6"/>
  <c r="B786" i="6"/>
  <c r="B1117" i="6"/>
  <c r="B845" i="6"/>
  <c r="B122" i="6"/>
  <c r="B245" i="6"/>
  <c r="B769" i="6"/>
  <c r="B980" i="6"/>
  <c r="B144" i="6"/>
  <c r="B410" i="6"/>
  <c r="B513" i="6"/>
  <c r="B355" i="6"/>
  <c r="B582" i="6"/>
  <c r="B743" i="6"/>
  <c r="B124" i="6"/>
  <c r="B619" i="6"/>
  <c r="B1063" i="6"/>
  <c r="B343" i="6"/>
  <c r="B739" i="6"/>
  <c r="B528" i="6"/>
  <c r="B922" i="6"/>
  <c r="B536" i="6"/>
  <c r="B930" i="6"/>
  <c r="B374" i="6"/>
  <c r="B333" i="6"/>
  <c r="B1074" i="6"/>
  <c r="B128" i="6"/>
  <c r="B270" i="6"/>
  <c r="B627" i="6"/>
  <c r="B798" i="6"/>
  <c r="B1058" i="6"/>
  <c r="B731" i="6"/>
  <c r="B514" i="6"/>
  <c r="B275" i="6"/>
  <c r="B1011" i="6"/>
  <c r="B346" i="6"/>
  <c r="B230" i="6"/>
  <c r="B1135" i="6"/>
  <c r="B954" i="6"/>
  <c r="B316" i="6"/>
  <c r="B1118" i="6"/>
  <c r="B559" i="6"/>
  <c r="B285" i="6"/>
  <c r="B1032" i="6"/>
  <c r="B823" i="6"/>
  <c r="B781" i="6"/>
  <c r="B1014" i="6"/>
  <c r="B358" i="6"/>
  <c r="B437" i="6"/>
  <c r="B429" i="6"/>
  <c r="B373" i="6"/>
  <c r="B1043" i="6"/>
  <c r="B265" i="6"/>
  <c r="B233" i="6"/>
  <c r="B1071" i="6"/>
  <c r="B163" i="6"/>
  <c r="B658" i="6"/>
  <c r="B1012" i="6"/>
  <c r="B560" i="6"/>
  <c r="B752" i="6"/>
  <c r="B915" i="6"/>
  <c r="B473" i="6"/>
  <c r="B132" i="6"/>
  <c r="B825" i="6"/>
  <c r="B766" i="6"/>
  <c r="B1083" i="6"/>
  <c r="B310" i="6"/>
  <c r="B1144" i="6"/>
  <c r="B803" i="6"/>
  <c r="B223" i="6"/>
  <c r="B276" i="6"/>
  <c r="B500" i="6"/>
  <c r="B251" i="6"/>
  <c r="B385" i="6"/>
  <c r="B250" i="6"/>
  <c r="B765" i="6"/>
  <c r="B545" i="6"/>
  <c r="B807" i="6"/>
  <c r="B606" i="6"/>
  <c r="B430" i="6"/>
  <c r="B457" i="6"/>
  <c r="B425" i="6"/>
  <c r="B760" i="6"/>
  <c r="B741" i="6"/>
  <c r="B1050" i="6"/>
  <c r="B1082" i="6"/>
  <c r="B1100" i="6"/>
  <c r="B1007" i="6"/>
  <c r="B267" i="6"/>
  <c r="B610" i="6"/>
  <c r="B256" i="6"/>
  <c r="B947" i="6"/>
  <c r="B232" i="6"/>
  <c r="B721" i="6"/>
  <c r="B229" i="6"/>
  <c r="B108" i="6"/>
  <c r="B197" i="6"/>
  <c r="B1000" i="6"/>
  <c r="B262" i="6"/>
  <c r="B1092" i="6"/>
  <c r="B1041" i="6"/>
  <c r="B179" i="6"/>
  <c r="B1045" i="6"/>
  <c r="B278" i="6"/>
  <c r="B746" i="6"/>
  <c r="B985" i="6"/>
  <c r="B177" i="6"/>
  <c r="B447" i="6"/>
  <c r="B674" i="6"/>
  <c r="B811" i="6"/>
  <c r="B312" i="6"/>
  <c r="B291" i="6"/>
  <c r="B946" i="6"/>
  <c r="B344" i="6"/>
  <c r="B590" i="6"/>
  <c r="B776" i="6"/>
  <c r="B909" i="6"/>
  <c r="B319" i="6"/>
  <c r="B506" i="6"/>
  <c r="B663" i="6"/>
  <c r="B283" i="6"/>
  <c r="B556" i="6"/>
  <c r="B990" i="6"/>
  <c r="B304" i="6"/>
  <c r="B1095" i="6"/>
  <c r="B176" i="6"/>
  <c r="B202" i="6"/>
  <c r="B595" i="6"/>
  <c r="B210" i="6"/>
  <c r="B66" i="6"/>
  <c r="B799" i="6"/>
  <c r="B864" i="6"/>
  <c r="B215" i="6"/>
  <c r="B634" i="6"/>
  <c r="B421" i="6"/>
  <c r="B237" i="6"/>
  <c r="B541" i="6"/>
  <c r="B1046" i="6"/>
  <c r="B611" i="6"/>
  <c r="B181" i="6"/>
  <c r="B406" i="6"/>
  <c r="B591" i="6"/>
  <c r="B173" i="6"/>
  <c r="B499" i="6"/>
  <c r="B252" i="6"/>
  <c r="B485" i="6"/>
  <c r="B288" i="6"/>
  <c r="B1008" i="6"/>
  <c r="B683" i="6"/>
  <c r="B1022" i="6"/>
  <c r="B793" i="6"/>
  <c r="B938" i="6"/>
  <c r="B616" i="6"/>
  <c r="B583" i="6"/>
  <c r="B656" i="6"/>
  <c r="B774" i="6"/>
  <c r="B307" i="6"/>
  <c r="B384" i="6"/>
  <c r="B201" i="6"/>
  <c r="B705" i="6"/>
  <c r="B242" i="6"/>
  <c r="B169" i="6"/>
  <c r="B712" i="6"/>
  <c r="B768" i="6"/>
  <c r="B794" i="6"/>
  <c r="B992" i="6"/>
  <c r="B225" i="6"/>
  <c r="B125" i="6"/>
  <c r="B1062" i="6"/>
  <c r="B432" i="6"/>
  <c r="B933" i="6"/>
  <c r="B119" i="6"/>
  <c r="B975" i="6"/>
  <c r="B813" i="6"/>
  <c r="B839" i="6"/>
  <c r="B301" i="6"/>
  <c r="B810" i="6"/>
  <c r="B569" i="6"/>
  <c r="B510" i="6"/>
  <c r="B208" i="6"/>
  <c r="B1088" i="6"/>
  <c r="B1037" i="6"/>
  <c r="B1136" i="6"/>
  <c r="B564" i="6"/>
  <c r="B249" i="6"/>
  <c r="B214" i="6"/>
  <c r="B1105" i="6"/>
  <c r="B178" i="6"/>
  <c r="B131" i="6"/>
  <c r="B1027" i="6"/>
  <c r="B958" i="6"/>
  <c r="B460" i="6"/>
  <c r="B682" i="6"/>
  <c r="B207" i="6"/>
  <c r="B526" i="6"/>
  <c r="B1040" i="6"/>
  <c r="B575" i="6"/>
  <c r="B604" i="6"/>
  <c r="B622" i="6"/>
  <c r="B626" i="6"/>
  <c r="B874" i="6"/>
  <c r="B397" i="6"/>
  <c r="B790" i="6"/>
  <c r="B888" i="6"/>
  <c r="B1025" i="6"/>
  <c r="B661" i="6"/>
  <c r="B812" i="6"/>
  <c r="B431" i="6"/>
  <c r="B198" i="6"/>
  <c r="B1086" i="6"/>
  <c r="B586" i="6"/>
  <c r="B699" i="6"/>
  <c r="B328" i="6"/>
  <c r="B241" i="6"/>
  <c r="B735" i="6"/>
  <c r="B1096" i="6"/>
  <c r="B72" i="6"/>
  <c r="B1139" i="6"/>
  <c r="B838" i="6"/>
  <c r="B1126" i="6"/>
  <c r="B533" i="6"/>
  <c r="B322" i="6"/>
  <c r="B538" i="6"/>
  <c r="B601" i="6"/>
  <c r="B329" i="6"/>
  <c r="B914" i="6"/>
  <c r="B836" i="6"/>
  <c r="B80" i="6"/>
  <c r="B733" i="6"/>
  <c r="B852" i="6"/>
  <c r="B342" i="6"/>
  <c r="B238" i="6"/>
  <c r="B1084" i="6"/>
  <c r="B511" i="6"/>
  <c r="B653" i="6"/>
  <c r="B1068" i="6"/>
  <c r="B1132" i="6"/>
  <c r="B470" i="6"/>
  <c r="B1130" i="6"/>
  <c r="B104" i="6"/>
  <c r="B668" i="6"/>
  <c r="B550" i="6"/>
  <c r="B92" i="6"/>
  <c r="B918" i="6"/>
  <c r="A1" i="7" a="1"/>
  <c r="B65" i="6"/>
  <c r="N65" i="7"/>
  <c r="AH65" i="8"/>
  <c r="B64" i="6"/>
  <c r="N64" i="7"/>
  <c r="AH64" i="8"/>
  <c r="N63" i="7"/>
  <c r="B63" i="6"/>
  <c r="AH63" i="8"/>
  <c r="N62" i="7"/>
  <c r="B62" i="6"/>
  <c r="AH62" i="8"/>
  <c r="N61" i="7"/>
  <c r="B60" i="6"/>
  <c r="AH61" i="8"/>
  <c r="AH60" i="8"/>
  <c r="N60" i="7"/>
  <c r="B56" i="6"/>
  <c r="N59" i="7"/>
  <c r="AH59" i="8"/>
  <c r="N58" i="7"/>
  <c r="B58" i="6"/>
  <c r="AH58" i="8"/>
  <c r="B57" i="6"/>
  <c r="N57" i="7"/>
  <c r="AH57" i="8"/>
  <c r="AM344" i="1"/>
  <c r="N56" i="7"/>
  <c r="B55" i="6"/>
  <c r="AH56" i="8"/>
  <c r="N55" i="7"/>
  <c r="B47" i="6"/>
  <c r="AH55" i="8"/>
  <c r="N54" i="7"/>
  <c r="B54" i="6"/>
  <c r="AH54" i="8"/>
  <c r="N53" i="7"/>
  <c r="AH53" i="8"/>
  <c r="B53" i="6"/>
  <c r="B52" i="6"/>
  <c r="N52" i="7"/>
  <c r="AH52" i="8"/>
  <c r="AM351" i="1"/>
  <c r="N26" i="7"/>
  <c r="N38" i="7"/>
  <c r="N50" i="7"/>
  <c r="N15" i="7"/>
  <c r="N27" i="7"/>
  <c r="N39" i="7"/>
  <c r="N51" i="7"/>
  <c r="N16" i="7"/>
  <c r="N28" i="7"/>
  <c r="N40" i="7"/>
  <c r="N17" i="7"/>
  <c r="N29" i="7"/>
  <c r="N41" i="7"/>
  <c r="N18" i="7"/>
  <c r="N30" i="7"/>
  <c r="N42" i="7"/>
  <c r="N7" i="7"/>
  <c r="N19" i="7"/>
  <c r="N31" i="7"/>
  <c r="N43" i="7"/>
  <c r="N20" i="7"/>
  <c r="N32" i="7"/>
  <c r="N44" i="7"/>
  <c r="N23" i="7"/>
  <c r="N35" i="7"/>
  <c r="N47" i="7"/>
  <c r="N25" i="7"/>
  <c r="N37" i="7"/>
  <c r="N49" i="7"/>
  <c r="N33" i="7"/>
  <c r="N4" i="7"/>
  <c r="N14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N21" i="7"/>
  <c r="N34" i="7"/>
  <c r="N6" i="7"/>
  <c r="N8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N36" i="7"/>
  <c r="N3" i="7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N13" i="7"/>
  <c r="N45" i="7"/>
  <c r="N2" i="7"/>
  <c r="N22" i="7"/>
  <c r="N46" i="7"/>
  <c r="N1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N48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N9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N5" i="7"/>
  <c r="N12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N24" i="7"/>
  <c r="N10" i="7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B51" i="6"/>
  <c r="AH51" i="8"/>
  <c r="B50" i="6"/>
  <c r="AH50" i="8"/>
  <c r="B49" i="6"/>
  <c r="AH49" i="8"/>
  <c r="AM342" i="1"/>
  <c r="AN342" i="1"/>
  <c r="AM304" i="1"/>
  <c r="AN304" i="1"/>
  <c r="AM359" i="1"/>
  <c r="AN359" i="1"/>
  <c r="AM306" i="1"/>
  <c r="AN306" i="1"/>
  <c r="AM292" i="1"/>
  <c r="AM288" i="1"/>
  <c r="AN288" i="1"/>
  <c r="AM382" i="1"/>
  <c r="AN382" i="1"/>
  <c r="AM302" i="1"/>
  <c r="AN302" i="1"/>
  <c r="AM316" i="1"/>
  <c r="AN316" i="1"/>
  <c r="AM392" i="1"/>
  <c r="AN392" i="1"/>
  <c r="AM332" i="1"/>
  <c r="AN332" i="1"/>
  <c r="AM284" i="1"/>
  <c r="AM341" i="1"/>
  <c r="AN341" i="1"/>
  <c r="AM338" i="1"/>
  <c r="AN338" i="1"/>
  <c r="AM296" i="1"/>
  <c r="AN296" i="1"/>
  <c r="AM358" i="1"/>
  <c r="AN358" i="1"/>
  <c r="AM314" i="1"/>
  <c r="AN314" i="1"/>
  <c r="AM346" i="1"/>
  <c r="AM368" i="1"/>
  <c r="AN368" i="1"/>
  <c r="AM336" i="1"/>
  <c r="AN336" i="1"/>
  <c r="AM378" i="1"/>
  <c r="AN378" i="1"/>
  <c r="AM362" i="1"/>
  <c r="AN362" i="1"/>
  <c r="AM360" i="1"/>
  <c r="AN360" i="1"/>
  <c r="AM326" i="1"/>
  <c r="AN326" i="1"/>
  <c r="AM389" i="1"/>
  <c r="AN389" i="1"/>
  <c r="AM388" i="1"/>
  <c r="AN388" i="1"/>
  <c r="AM340" i="1"/>
  <c r="AN340" i="1"/>
  <c r="AM356" i="1"/>
  <c r="AN356" i="1"/>
  <c r="AM367" i="1"/>
  <c r="AN367" i="1"/>
  <c r="AM379" i="1"/>
  <c r="AN379" i="1"/>
  <c r="AM377" i="1"/>
  <c r="AN377" i="1"/>
  <c r="AM324" i="1"/>
  <c r="AN324" i="1"/>
  <c r="AM286" i="1"/>
  <c r="AN286" i="1"/>
  <c r="AM387" i="1"/>
  <c r="AN387" i="1"/>
  <c r="AM352" i="1"/>
  <c r="AM287" i="1"/>
  <c r="AN287" i="1"/>
  <c r="AM354" i="1"/>
  <c r="AN354" i="1"/>
  <c r="AM334" i="1"/>
  <c r="AN334" i="1"/>
  <c r="AM376" i="1"/>
  <c r="AN376" i="1"/>
  <c r="AM361" i="1"/>
  <c r="AN361" i="1"/>
  <c r="AM312" i="1"/>
  <c r="AN312" i="1"/>
  <c r="AM369" i="1"/>
  <c r="AN369" i="1"/>
  <c r="AM364" i="1"/>
  <c r="AN364" i="1"/>
  <c r="AM396" i="1"/>
  <c r="AN396" i="1"/>
  <c r="AM374" i="1"/>
  <c r="AN374" i="1"/>
  <c r="AM339" i="1"/>
  <c r="AN339" i="1"/>
  <c r="AM322" i="1"/>
  <c r="AN322" i="1"/>
  <c r="AM366" i="1"/>
  <c r="AN366" i="1"/>
  <c r="AM384" i="1"/>
  <c r="AN384" i="1"/>
  <c r="AM386" i="1"/>
  <c r="AN386" i="1"/>
  <c r="AM294" i="1"/>
  <c r="AN294" i="1"/>
  <c r="AM357" i="1"/>
  <c r="AN357" i="1"/>
  <c r="AM372" i="1"/>
  <c r="AN372" i="1"/>
  <c r="AM394" i="1"/>
  <c r="AN394" i="1"/>
  <c r="AM402" i="1"/>
  <c r="AN402" i="1"/>
  <c r="B48" i="6"/>
  <c r="AH48" i="8"/>
  <c r="AN380" i="1"/>
  <c r="AN399" i="1"/>
  <c r="AN390" i="1"/>
  <c r="AN398" i="1"/>
  <c r="AN397" i="1"/>
  <c r="AH47" i="8"/>
  <c r="AH30" i="8"/>
  <c r="AH13" i="8"/>
  <c r="AH38" i="8"/>
  <c r="AH10" i="8"/>
  <c r="AH31" i="8"/>
  <c r="AH41" i="8"/>
  <c r="AH26" i="8"/>
  <c r="AH17" i="8"/>
  <c r="AH39" i="8"/>
  <c r="AH23" i="8"/>
  <c r="AH6" i="8"/>
  <c r="AH35" i="8"/>
  <c r="AH16" i="8"/>
  <c r="AH5" i="8"/>
  <c r="AH9" i="8"/>
  <c r="AH4" i="8"/>
  <c r="AH11" i="8"/>
  <c r="AH29" i="8"/>
  <c r="AH7" i="8"/>
  <c r="AH44" i="8"/>
  <c r="AH32" i="8"/>
  <c r="AH22" i="8"/>
  <c r="AH36" i="8"/>
  <c r="AG1" i="8"/>
  <c r="AH24" i="8"/>
  <c r="AH8" i="8"/>
  <c r="AH12" i="8"/>
  <c r="AH45" i="8"/>
  <c r="AH37" i="8"/>
  <c r="AH42" i="8"/>
  <c r="AH25" i="8"/>
  <c r="AH21" i="8"/>
  <c r="AH15" i="8"/>
  <c r="AH33" i="8"/>
  <c r="AH46" i="8"/>
  <c r="AH34" i="8"/>
  <c r="AH40" i="8"/>
  <c r="AH28" i="8"/>
  <c r="AH18" i="8"/>
  <c r="AH20" i="8"/>
  <c r="AH14" i="8"/>
  <c r="AH43" i="8"/>
  <c r="AH19" i="8"/>
  <c r="AH3" i="8"/>
  <c r="AH27" i="8"/>
  <c r="AN391" i="1"/>
  <c r="AN401" i="1"/>
  <c r="AN381" i="1"/>
  <c r="AN400" i="1"/>
  <c r="A1" i="6"/>
  <c r="B46" i="6"/>
  <c r="AN350" i="1"/>
  <c r="AN349" i="1"/>
  <c r="B45" i="6"/>
  <c r="AN331" i="1"/>
  <c r="AN348" i="1"/>
  <c r="AN321" i="1"/>
  <c r="AN318" i="1"/>
  <c r="AN371" i="1"/>
  <c r="AN300" i="1"/>
  <c r="AN328" i="1"/>
  <c r="AN291" i="1"/>
  <c r="B44" i="6"/>
  <c r="AN310" i="1"/>
  <c r="AN298" i="1"/>
  <c r="AN370" i="1"/>
  <c r="AN317" i="1"/>
  <c r="AN308" i="1"/>
  <c r="AN290" i="1"/>
  <c r="AN327" i="1"/>
  <c r="AN307" i="1"/>
  <c r="AN320" i="1"/>
  <c r="AN330" i="1"/>
  <c r="AN337" i="1"/>
  <c r="AN299" i="1"/>
  <c r="AN309" i="1"/>
  <c r="AN297" i="1"/>
  <c r="AN311" i="1"/>
  <c r="AN289" i="1"/>
  <c r="AN301" i="1"/>
  <c r="AN329" i="1"/>
  <c r="AN319" i="1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7" i="6"/>
  <c r="B28" i="6"/>
  <c r="B29" i="6"/>
  <c r="B26" i="6"/>
  <c r="B2" i="6"/>
  <c r="B12" i="6"/>
  <c r="B24" i="6"/>
  <c r="B13" i="6"/>
  <c r="B25" i="6"/>
  <c r="B3" i="6"/>
  <c r="B15" i="6"/>
  <c r="B4" i="6"/>
  <c r="B16" i="6"/>
  <c r="B5" i="6"/>
  <c r="B17" i="6"/>
  <c r="B6" i="6"/>
  <c r="B18" i="6"/>
  <c r="B7" i="6"/>
  <c r="B19" i="6"/>
  <c r="B8" i="6"/>
  <c r="B20" i="6"/>
  <c r="B9" i="6"/>
  <c r="B21" i="6"/>
  <c r="B10" i="6"/>
  <c r="B11" i="6"/>
  <c r="B23" i="6"/>
  <c r="B22" i="6"/>
  <c r="A1" i="7"/>
  <c r="AV346" i="8"/>
  <c r="AW219" i="8"/>
  <c r="AW910" i="8"/>
  <c r="AX372" i="8"/>
  <c r="AX383" i="8"/>
  <c r="AW393" i="8"/>
  <c r="K18" i="8"/>
  <c r="AW486" i="8"/>
  <c r="AY565" i="8"/>
  <c r="AX1173" i="8"/>
  <c r="AY1145" i="8"/>
  <c r="AX617" i="8"/>
  <c r="AY514" i="8"/>
  <c r="AW482" i="8"/>
  <c r="AV605" i="8"/>
  <c r="AY408" i="8"/>
  <c r="AY515" i="8"/>
  <c r="AV67" i="8"/>
  <c r="AV431" i="8"/>
  <c r="AX800" i="8"/>
  <c r="AY217" i="8"/>
  <c r="AX336" i="8"/>
  <c r="AX733" i="8"/>
  <c r="AW341" i="8"/>
  <c r="L29" i="5"/>
  <c r="AY189" i="8"/>
  <c r="AW563" i="8"/>
  <c r="AY277" i="8"/>
  <c r="AW492" i="8"/>
  <c r="AV737" i="8"/>
  <c r="AX538" i="8"/>
  <c r="AX563" i="8"/>
  <c r="AW734" i="8"/>
  <c r="AW227" i="8"/>
  <c r="AV467" i="8"/>
  <c r="AY1176" i="8"/>
  <c r="AV887" i="8"/>
  <c r="AX869" i="8"/>
  <c r="AV524" i="8"/>
  <c r="AW149" i="8"/>
  <c r="AW289" i="8"/>
  <c r="AY644" i="8"/>
  <c r="K24" i="8"/>
  <c r="AW476" i="8"/>
  <c r="AY586" i="8"/>
  <c r="AX674" i="8"/>
  <c r="AW215" i="8"/>
  <c r="AX999" i="8"/>
  <c r="AV238" i="8"/>
  <c r="AV115" i="8"/>
  <c r="AW494" i="8"/>
  <c r="AV287" i="8"/>
  <c r="AW799" i="8"/>
  <c r="AW516" i="8"/>
  <c r="AY673" i="8"/>
  <c r="AV446" i="8"/>
  <c r="AX378" i="8"/>
  <c r="AW385" i="8"/>
  <c r="AX500" i="8"/>
  <c r="AX1044" i="8"/>
  <c r="AV466" i="8"/>
  <c r="AW515" i="8"/>
  <c r="AW927" i="8"/>
  <c r="AX1050" i="8"/>
  <c r="J23" i="5"/>
  <c r="AY760" i="8"/>
  <c r="AX725" i="8"/>
  <c r="AY452" i="8"/>
  <c r="AV928" i="8"/>
  <c r="AX356" i="8"/>
  <c r="AV541" i="8"/>
  <c r="AV550" i="8"/>
  <c r="AV468" i="8"/>
  <c r="AY774" i="8"/>
  <c r="AY622" i="8"/>
  <c r="AV79" i="8"/>
  <c r="AX905" i="8"/>
  <c r="AY384" i="8"/>
  <c r="AW1193" i="8"/>
  <c r="AW1112" i="8"/>
  <c r="AV354" i="8"/>
  <c r="AX791" i="8"/>
  <c r="AX419" i="8"/>
  <c r="AY253" i="8"/>
  <c r="AY727" i="8"/>
  <c r="AX903" i="8"/>
  <c r="AW590" i="8"/>
  <c r="AX508" i="8"/>
  <c r="AY551" i="8"/>
  <c r="AW383" i="8"/>
  <c r="AY206" i="8"/>
  <c r="AW428" i="8"/>
  <c r="AW606" i="8"/>
  <c r="L22" i="8"/>
  <c r="AY537" i="8"/>
  <c r="AW536" i="8"/>
  <c r="AY740" i="8"/>
  <c r="AY368" i="8"/>
  <c r="AX704" i="8"/>
  <c r="AX386" i="8"/>
  <c r="AV355" i="8"/>
  <c r="AV286" i="8"/>
  <c r="AV451" i="8"/>
  <c r="AW1151" i="8"/>
  <c r="AV317" i="8"/>
  <c r="AX914" i="8"/>
  <c r="AV905" i="8"/>
  <c r="AV534" i="8"/>
  <c r="AX463" i="8"/>
  <c r="J27" i="5"/>
  <c r="AW85" i="8"/>
  <c r="AX1037" i="8"/>
  <c r="AV884" i="8"/>
  <c r="AX634" i="8"/>
  <c r="AY946" i="8"/>
  <c r="L25" i="5"/>
  <c r="AV875" i="8"/>
  <c r="AV777" i="8"/>
  <c r="AY291" i="8"/>
  <c r="AV958" i="8"/>
  <c r="AW714" i="8"/>
  <c r="AX90" i="8"/>
  <c r="AY707" i="8"/>
  <c r="AW628" i="8"/>
  <c r="AX946" i="8"/>
  <c r="AX406" i="8"/>
  <c r="AV1190" i="8"/>
  <c r="AY393" i="8"/>
  <c r="AY293" i="8"/>
  <c r="J13" i="5"/>
  <c r="AY367" i="8"/>
  <c r="AY178" i="8"/>
  <c r="AX833" i="8"/>
  <c r="AW469" i="8"/>
  <c r="AX376" i="8"/>
  <c r="AY525" i="8"/>
  <c r="AV283" i="8"/>
  <c r="AW212" i="8"/>
  <c r="AV536" i="8"/>
  <c r="AY263" i="8"/>
  <c r="AX394" i="8"/>
  <c r="AX179" i="8"/>
  <c r="AX641" i="8"/>
  <c r="AV1131" i="8"/>
  <c r="AX360" i="8"/>
  <c r="AY429" i="8"/>
  <c r="AX259" i="8"/>
  <c r="AV639" i="8"/>
  <c r="AX154" i="8"/>
  <c r="AW523" i="8"/>
  <c r="AV1011" i="8"/>
  <c r="AX639" i="8"/>
  <c r="AX803" i="8"/>
  <c r="AY198" i="8"/>
  <c r="AX79" i="8"/>
  <c r="AY187" i="8"/>
  <c r="AY320" i="8"/>
  <c r="AW445" i="8"/>
  <c r="AY829" i="8"/>
  <c r="AW681" i="8"/>
  <c r="AX640" i="8"/>
  <c r="AX186" i="8"/>
  <c r="AY599" i="8"/>
  <c r="AW232" i="8"/>
  <c r="AW975" i="8"/>
  <c r="AV942" i="8"/>
  <c r="AY1099" i="8"/>
  <c r="AX616" i="8"/>
  <c r="AV244" i="8"/>
  <c r="AV291" i="8"/>
  <c r="AV447" i="8"/>
  <c r="AY910" i="8"/>
  <c r="AX119" i="8"/>
  <c r="AW498" i="8"/>
  <c r="AY966" i="8"/>
  <c r="AW1144" i="8"/>
  <c r="AX323" i="8"/>
  <c r="AV788" i="8"/>
  <c r="AY1115" i="8"/>
  <c r="AW416" i="8"/>
  <c r="AX384" i="8"/>
  <c r="AY390" i="8"/>
  <c r="AX96" i="8"/>
  <c r="AY512" i="8"/>
  <c r="AY697" i="8"/>
  <c r="AY791" i="8"/>
  <c r="AW947" i="8"/>
  <c r="AW485" i="8"/>
  <c r="AY961" i="8"/>
  <c r="AY940" i="8"/>
  <c r="AY843" i="8"/>
  <c r="AW74" i="8"/>
  <c r="AV867" i="8"/>
  <c r="AX782" i="8"/>
  <c r="AX272" i="8"/>
  <c r="AY642" i="8"/>
  <c r="AV561" i="8"/>
  <c r="AV500" i="8"/>
  <c r="AW173" i="8"/>
  <c r="AV310" i="8"/>
  <c r="AY553" i="8"/>
  <c r="E30" i="3"/>
  <c r="AY538" i="8"/>
  <c r="AY517" i="8"/>
  <c r="AY483" i="8"/>
  <c r="AW503" i="8"/>
  <c r="AW949" i="8"/>
  <c r="AX654" i="8"/>
  <c r="AY297" i="8"/>
  <c r="AV330" i="8"/>
  <c r="AV232" i="8"/>
  <c r="AY523" i="8"/>
  <c r="AY180" i="8"/>
  <c r="AW812" i="8"/>
  <c r="AX192" i="8"/>
  <c r="AX435" i="8"/>
  <c r="AY382" i="8"/>
  <c r="AW420" i="8"/>
  <c r="AX314" i="8"/>
  <c r="AW765" i="8"/>
  <c r="AW110" i="8"/>
  <c r="AV1101" i="8"/>
  <c r="AX570" i="8"/>
  <c r="AY618" i="8"/>
  <c r="AW712" i="8"/>
  <c r="AV919" i="8"/>
  <c r="AX624" i="8"/>
  <c r="AY816" i="8"/>
  <c r="AW241" i="8"/>
  <c r="AX902" i="8"/>
  <c r="AX1016" i="8"/>
  <c r="AY532" i="8"/>
  <c r="AY304" i="8"/>
  <c r="AV126" i="8"/>
  <c r="AW199" i="8"/>
  <c r="AW555" i="8"/>
  <c r="AV1020" i="8"/>
  <c r="AW698" i="8"/>
  <c r="AY155" i="8"/>
  <c r="AX1057" i="8"/>
  <c r="AY444" i="8"/>
  <c r="AV757" i="8"/>
  <c r="AV1051" i="8"/>
  <c r="AV281" i="8"/>
  <c r="AW617" i="8"/>
  <c r="AX1008" i="8"/>
  <c r="AY1133" i="8"/>
  <c r="AX855" i="8"/>
  <c r="AW394" i="8"/>
  <c r="AY161" i="8"/>
  <c r="AW1062" i="8"/>
  <c r="AY351" i="8"/>
  <c r="AX449" i="8"/>
  <c r="AV1140" i="8"/>
  <c r="AY736" i="8"/>
  <c r="AW1061" i="8"/>
  <c r="AV415" i="8"/>
  <c r="AY1068" i="8"/>
  <c r="AY465" i="8"/>
  <c r="AX944" i="8"/>
  <c r="AY1174" i="8"/>
  <c r="L28" i="5"/>
  <c r="J30" i="5"/>
  <c r="AV68" i="8"/>
  <c r="AV206" i="8"/>
  <c r="AW805" i="8"/>
  <c r="AY405" i="8"/>
  <c r="AV334" i="8"/>
  <c r="AW175" i="8"/>
  <c r="AY462" i="8"/>
  <c r="AV1146" i="8"/>
  <c r="AX1022" i="8"/>
  <c r="AW1149" i="8"/>
  <c r="AW543" i="8"/>
  <c r="AW848" i="8"/>
  <c r="AW1188" i="8"/>
  <c r="AW184" i="8"/>
  <c r="AW594" i="8"/>
  <c r="AV519" i="8"/>
  <c r="AX411" i="8"/>
  <c r="AY917" i="8"/>
  <c r="AV933" i="8"/>
  <c r="AW115" i="8"/>
  <c r="M24" i="8"/>
  <c r="AV995" i="8"/>
  <c r="AY279" i="8"/>
  <c r="AV960" i="8"/>
  <c r="AW971" i="8"/>
  <c r="AW266" i="8"/>
  <c r="AV399" i="8"/>
  <c r="AW139" i="8"/>
  <c r="AW510" i="8"/>
  <c r="AY343" i="8"/>
  <c r="AW208" i="8"/>
  <c r="AW296" i="8"/>
  <c r="AX579" i="8"/>
  <c r="AW453" i="8"/>
  <c r="AY683" i="8"/>
  <c r="AX1120" i="8"/>
  <c r="AW697" i="8"/>
  <c r="AX760" i="8"/>
  <c r="AV1031" i="8"/>
  <c r="AV422" i="8"/>
  <c r="AX1088" i="8"/>
  <c r="AX125" i="8"/>
  <c r="AV651" i="8"/>
  <c r="AX1069" i="8"/>
  <c r="AV338" i="8"/>
  <c r="AW659" i="8"/>
  <c r="AV675" i="8"/>
  <c r="AY1086" i="8"/>
  <c r="AY1008" i="8"/>
  <c r="AV830" i="8"/>
  <c r="AV159" i="8"/>
  <c r="AW1023" i="8"/>
  <c r="AY1024" i="8"/>
  <c r="AY847" i="8"/>
  <c r="AW723" i="8"/>
  <c r="AX152" i="8"/>
  <c r="AW654" i="8"/>
  <c r="AY1188" i="8"/>
  <c r="AX676" i="8"/>
  <c r="AX1027" i="8"/>
  <c r="AY661" i="8"/>
  <c r="AY967" i="8"/>
  <c r="AX1133" i="8"/>
  <c r="AW440" i="8"/>
  <c r="AX139" i="8"/>
  <c r="AW116" i="8"/>
  <c r="AV658" i="8"/>
  <c r="AY1161" i="8"/>
  <c r="AV930" i="8"/>
  <c r="AW431" i="8"/>
  <c r="AW321" i="8"/>
  <c r="AW201" i="8"/>
  <c r="AW249" i="8"/>
  <c r="AV579" i="8"/>
  <c r="AW1008" i="8"/>
  <c r="AY803" i="8"/>
  <c r="AW158" i="8"/>
  <c r="AY548" i="8"/>
  <c r="AX420" i="8"/>
  <c r="AW317" i="8"/>
  <c r="AW1160" i="8"/>
  <c r="AW514" i="8"/>
  <c r="AW375" i="8"/>
  <c r="AW571" i="8"/>
  <c r="AW803" i="8"/>
  <c r="AY643" i="8"/>
  <c r="AX265" i="8"/>
  <c r="AX1106" i="8"/>
  <c r="AY509" i="8"/>
  <c r="AV1148" i="8"/>
  <c r="AY494" i="8"/>
  <c r="AY927" i="8"/>
  <c r="AY321" i="8"/>
  <c r="AX225" i="8"/>
  <c r="AV226" i="8"/>
  <c r="AW662" i="8"/>
  <c r="AX78" i="8"/>
  <c r="AY571" i="8"/>
  <c r="AV591" i="8"/>
  <c r="AV1165" i="8"/>
  <c r="AX687" i="8"/>
  <c r="AX798" i="8"/>
  <c r="AX487" i="8"/>
  <c r="AY756" i="8"/>
  <c r="J10" i="5"/>
  <c r="AY222" i="8"/>
  <c r="J14" i="5"/>
  <c r="AW607" i="8"/>
  <c r="AY585" i="8"/>
  <c r="AV508" i="8"/>
  <c r="AX826" i="8"/>
  <c r="AY239" i="8"/>
  <c r="AW774" i="8"/>
  <c r="AW666" i="8"/>
  <c r="AY764" i="8"/>
  <c r="AW766" i="8"/>
  <c r="AV710" i="8"/>
  <c r="AY403" i="8"/>
  <c r="AV1108" i="8"/>
  <c r="AW741" i="8"/>
  <c r="AV485" i="8"/>
  <c r="AV289" i="8"/>
  <c r="AV217" i="8"/>
  <c r="AV325" i="8"/>
  <c r="AV512" i="8"/>
  <c r="AW744" i="8"/>
  <c r="AY907" i="8"/>
  <c r="AY758" i="8"/>
  <c r="AX1015" i="8"/>
  <c r="AX801" i="8"/>
  <c r="AV260" i="8"/>
  <c r="E29" i="3"/>
  <c r="AW829" i="8"/>
  <c r="AY1195" i="8"/>
  <c r="AX370" i="8"/>
  <c r="AX1169" i="8"/>
  <c r="L13" i="5"/>
  <c r="AX573" i="8"/>
  <c r="AW937" i="8"/>
  <c r="AV142" i="8"/>
  <c r="AV730" i="8"/>
  <c r="AX264" i="8"/>
  <c r="L23" i="8"/>
  <c r="AY335" i="8"/>
  <c r="AX278" i="8"/>
  <c r="AX446" i="8"/>
  <c r="AX585" i="8"/>
  <c r="AV262" i="8"/>
  <c r="AW598" i="8"/>
  <c r="AV869" i="8"/>
  <c r="AV796" i="8"/>
  <c r="AW1191" i="8"/>
  <c r="AV924" i="8"/>
  <c r="AX262" i="8"/>
  <c r="I32" i="5"/>
  <c r="AX539" i="8"/>
  <c r="H7" i="3"/>
  <c r="AX1182" i="8"/>
  <c r="AW922" i="8"/>
  <c r="AY477" i="8"/>
  <c r="AX591" i="8"/>
  <c r="AV292" i="8"/>
  <c r="AY881" i="8"/>
  <c r="D22" i="3"/>
  <c r="AY401" i="8"/>
  <c r="AV245" i="8"/>
  <c r="AX123" i="8"/>
  <c r="AX909" i="8"/>
  <c r="AW162" i="8"/>
  <c r="AY566" i="8"/>
  <c r="AW151" i="8"/>
  <c r="AX568" i="8"/>
  <c r="AY358" i="8"/>
  <c r="AW168" i="8"/>
  <c r="AY213" i="8"/>
  <c r="AY288" i="8"/>
  <c r="AW220" i="8"/>
  <c r="AV807" i="8"/>
  <c r="E16" i="3"/>
  <c r="AX678" i="8"/>
  <c r="AX736" i="8"/>
  <c r="AW576" i="8"/>
  <c r="AX75" i="8"/>
  <c r="AV572" i="8"/>
  <c r="AX1033" i="8"/>
  <c r="AX333" i="8"/>
  <c r="AY576" i="8"/>
  <c r="AW483" i="8"/>
  <c r="AV372" i="8"/>
  <c r="AV626" i="8"/>
  <c r="AX440" i="8"/>
  <c r="AV690" i="8"/>
  <c r="AW828" i="8"/>
  <c r="AV75" i="8"/>
  <c r="AY396" i="8"/>
  <c r="AV382" i="8"/>
  <c r="AW239" i="8"/>
  <c r="AW423" i="8"/>
  <c r="AY1030" i="8"/>
  <c r="AW821" i="8"/>
  <c r="AW558" i="8"/>
  <c r="AV1151" i="8"/>
  <c r="AX856" i="8"/>
  <c r="AY1045" i="8"/>
  <c r="AY387" i="8"/>
  <c r="AW402" i="8"/>
  <c r="AY1057" i="8"/>
  <c r="AY474" i="8"/>
  <c r="AW198" i="8"/>
  <c r="AX1012" i="8"/>
  <c r="AX201" i="8"/>
  <c r="AY353" i="8"/>
  <c r="AY679" i="8"/>
  <c r="AV432" i="8"/>
  <c r="AY160" i="8"/>
  <c r="AY1107" i="8"/>
  <c r="AV866" i="8"/>
  <c r="AX740" i="8"/>
  <c r="E18" i="3"/>
  <c r="AW452" i="8"/>
  <c r="AY1175" i="8"/>
  <c r="AV574" i="8"/>
  <c r="AW192" i="8"/>
  <c r="AW551" i="8"/>
  <c r="AW1131" i="8"/>
  <c r="AV465" i="8"/>
  <c r="AV649" i="8"/>
  <c r="AX886" i="8"/>
  <c r="AY1006" i="8"/>
  <c r="AY290" i="8"/>
  <c r="AY884" i="8"/>
  <c r="AY426" i="8"/>
  <c r="AX294" i="8"/>
  <c r="AY702" i="8"/>
  <c r="AY520" i="8"/>
  <c r="AX867" i="8"/>
  <c r="AW462" i="8"/>
  <c r="AV1164" i="8"/>
  <c r="AX935" i="8"/>
  <c r="AY275" i="8"/>
  <c r="AX506" i="8"/>
  <c r="AV507" i="8"/>
  <c r="AV868" i="8"/>
  <c r="AX1191" i="8"/>
  <c r="AV826" i="8"/>
  <c r="AV697" i="8"/>
  <c r="AV698" i="8"/>
  <c r="AY617" i="8"/>
  <c r="AX566" i="8"/>
  <c r="AW207" i="8"/>
  <c r="AX1152" i="8"/>
  <c r="AW620" i="8"/>
  <c r="AY417" i="8"/>
  <c r="AY421" i="8"/>
  <c r="AY425" i="8"/>
  <c r="AV1003" i="8"/>
  <c r="AV453" i="8"/>
  <c r="K29" i="5"/>
  <c r="AX205" i="8"/>
  <c r="AY215" i="8"/>
  <c r="AY904" i="8"/>
  <c r="AV671" i="8"/>
  <c r="AY117" i="8"/>
  <c r="I21" i="5"/>
  <c r="AV411" i="8"/>
  <c r="AX625" i="8"/>
  <c r="AY535" i="8"/>
  <c r="AV1019" i="8"/>
  <c r="AV720" i="8"/>
  <c r="AV77" i="8"/>
  <c r="AX572" i="8"/>
  <c r="AV177" i="8"/>
  <c r="AW484" i="8"/>
  <c r="AX263" i="8"/>
  <c r="AV890" i="8"/>
  <c r="AW923" i="8"/>
  <c r="AY135" i="8"/>
  <c r="AW223" i="8"/>
  <c r="AY918" i="8"/>
  <c r="AX996" i="8"/>
  <c r="AY1111" i="8"/>
  <c r="AY102" i="8"/>
  <c r="AX1148" i="8"/>
  <c r="AV889" i="8"/>
  <c r="AW675" i="8"/>
  <c r="AY635" i="8"/>
  <c r="AX1125" i="8"/>
  <c r="AV121" i="8"/>
  <c r="AY447" i="8"/>
  <c r="AV93" i="8"/>
  <c r="AW136" i="8"/>
  <c r="AX724" i="8"/>
  <c r="AX529" i="8"/>
  <c r="I11" i="5"/>
  <c r="AV722" i="8"/>
  <c r="AX548" i="8"/>
  <c r="AV274" i="8"/>
  <c r="AY106" i="8"/>
  <c r="AY144" i="8"/>
  <c r="I29" i="5"/>
  <c r="AW550" i="8"/>
  <c r="AV751" i="8"/>
  <c r="AV755" i="8"/>
  <c r="AY231" i="8"/>
  <c r="AV357" i="8"/>
  <c r="AV670" i="8"/>
  <c r="AY626" i="8"/>
  <c r="AY547" i="8"/>
  <c r="AW355" i="8"/>
  <c r="AX353" i="8"/>
  <c r="AW720" i="8"/>
  <c r="AX89" i="8"/>
  <c r="AX839" i="8"/>
  <c r="AY594" i="8"/>
  <c r="AY534" i="8"/>
  <c r="AV871" i="8"/>
  <c r="AY639" i="8"/>
  <c r="AX612" i="8"/>
  <c r="AV308" i="8"/>
  <c r="AW611" i="8"/>
  <c r="AV224" i="8"/>
  <c r="AY464" i="8"/>
  <c r="AW1155" i="8"/>
  <c r="AV598" i="8"/>
  <c r="AX94" i="8"/>
  <c r="AV1116" i="8"/>
  <c r="AX450" i="8"/>
  <c r="AY86" i="8"/>
  <c r="AY208" i="8"/>
  <c r="AX171" i="8"/>
  <c r="AV763" i="8"/>
  <c r="K30" i="5"/>
  <c r="AW1116" i="8"/>
  <c r="AV847" i="8"/>
  <c r="AV250" i="8"/>
  <c r="AV1149" i="8"/>
  <c r="AX1176" i="8"/>
  <c r="AY411" i="8"/>
  <c r="AW732" i="8"/>
  <c r="AW819" i="8"/>
  <c r="AV459" i="8"/>
  <c r="AV506" i="8"/>
  <c r="AY582" i="8"/>
  <c r="AW437" i="8"/>
  <c r="AY451" i="8"/>
  <c r="AV972" i="8"/>
  <c r="AY1093" i="8"/>
  <c r="AX541" i="8"/>
  <c r="AW325" i="8"/>
  <c r="AW767" i="8"/>
  <c r="AY761" i="8"/>
  <c r="AW561" i="8"/>
  <c r="AW468" i="8"/>
  <c r="AX221" i="8"/>
  <c r="AV983" i="8"/>
  <c r="AX1075" i="8"/>
  <c r="AY601" i="8"/>
  <c r="AW472" i="8"/>
  <c r="AV321" i="8"/>
  <c r="AY184" i="8"/>
  <c r="AV676" i="8"/>
  <c r="AX907" i="8"/>
  <c r="AX338" i="8"/>
  <c r="AW707" i="8"/>
  <c r="AW1108" i="8"/>
  <c r="AW534" i="8"/>
  <c r="AV556" i="8"/>
  <c r="AV753" i="8"/>
  <c r="AX692" i="8"/>
  <c r="AV196" i="8"/>
  <c r="AV948" i="8"/>
  <c r="AW316" i="8"/>
  <c r="AW477" i="8"/>
  <c r="AW435" i="8"/>
  <c r="AY482" i="8"/>
  <c r="AX229" i="8"/>
  <c r="AX714" i="8"/>
  <c r="AW460" i="8"/>
  <c r="AW1010" i="8"/>
  <c r="AW908" i="8"/>
  <c r="AY507" i="8"/>
  <c r="AY216" i="8"/>
  <c r="AY1069" i="8"/>
  <c r="AX547" i="8"/>
  <c r="AX237" i="8"/>
  <c r="AY883" i="8"/>
  <c r="AX430" i="8"/>
  <c r="AW684" i="8"/>
  <c r="AV353" i="8"/>
  <c r="AW649" i="8"/>
  <c r="AW276" i="8"/>
  <c r="AV456" i="8"/>
  <c r="AV1005" i="8"/>
  <c r="AY830" i="8"/>
  <c r="AX557" i="8"/>
  <c r="AY716" i="8"/>
  <c r="AY892" i="8"/>
  <c r="AY867" i="8"/>
  <c r="AY270" i="8"/>
  <c r="AX658" i="8"/>
  <c r="AX193" i="8"/>
  <c r="AW455" i="8"/>
  <c r="AV293" i="8"/>
  <c r="AY407" i="8"/>
  <c r="AV615" i="8"/>
  <c r="AX427" i="8"/>
  <c r="AW972" i="8"/>
  <c r="AY190" i="8"/>
  <c r="AV679" i="8"/>
  <c r="AW376" i="8"/>
  <c r="AY84" i="8"/>
  <c r="AX180" i="8"/>
  <c r="AY300" i="8"/>
  <c r="AX260" i="8"/>
  <c r="AV442" i="8"/>
  <c r="E14" i="3"/>
  <c r="AY385" i="8"/>
  <c r="AY360" i="8"/>
  <c r="AV497" i="8"/>
  <c r="AW388" i="8"/>
  <c r="AV420" i="8"/>
  <c r="AY168" i="8"/>
  <c r="AV476" i="8"/>
  <c r="AX1117" i="8"/>
  <c r="AV362" i="8"/>
  <c r="AV89" i="8"/>
  <c r="AY125" i="8"/>
  <c r="AX234" i="8"/>
  <c r="AY350" i="8"/>
  <c r="AV407" i="8"/>
  <c r="AX713" i="8"/>
  <c r="AW157" i="8"/>
  <c r="AW327" i="8"/>
  <c r="AV1063" i="8"/>
  <c r="AX1076" i="8"/>
  <c r="AV1013" i="8"/>
  <c r="AX739" i="8"/>
  <c r="AY328" i="8"/>
  <c r="AW1079" i="8"/>
  <c r="AX989" i="8"/>
  <c r="AW630" i="8"/>
  <c r="AY569" i="8"/>
  <c r="AY240" i="8"/>
  <c r="AW807" i="8"/>
  <c r="AV684" i="8"/>
  <c r="AV761" i="8"/>
  <c r="AW577" i="8"/>
  <c r="AY197" i="8"/>
  <c r="AY199" i="8"/>
  <c r="AY490" i="8"/>
  <c r="AX296" i="8"/>
  <c r="AY684" i="8"/>
  <c r="AY726" i="8"/>
  <c r="AX629" i="8"/>
  <c r="AX511" i="8"/>
  <c r="AV567" i="8"/>
  <c r="AY209" i="8"/>
  <c r="AW929" i="8"/>
  <c r="AY170" i="8"/>
  <c r="AX289" i="8"/>
  <c r="AX921" i="8"/>
  <c r="AY265" i="8"/>
  <c r="AV347" i="8"/>
  <c r="AY488" i="8"/>
  <c r="AW466" i="8"/>
  <c r="AY568" i="8"/>
  <c r="AW526" i="8"/>
  <c r="AV949" i="8"/>
  <c r="AV932" i="8"/>
  <c r="AY596" i="8"/>
  <c r="AW446" i="8"/>
  <c r="AV91" i="8"/>
  <c r="E24" i="3"/>
  <c r="AV846" i="8"/>
  <c r="AX503" i="8"/>
  <c r="AV94" i="8"/>
  <c r="AV864" i="8"/>
  <c r="AW573" i="8"/>
  <c r="AX1129" i="8"/>
  <c r="AW231" i="8"/>
  <c r="AX710" i="8"/>
  <c r="J16" i="5"/>
  <c r="AV313" i="8"/>
  <c r="AX493" i="8"/>
  <c r="AX771" i="8"/>
  <c r="AX556" i="8"/>
  <c r="D26" i="3"/>
  <c r="AW622" i="8"/>
  <c r="AV378" i="8"/>
  <c r="AX1045" i="8"/>
  <c r="AX1026" i="8"/>
  <c r="AW522" i="8"/>
  <c r="AX681" i="8"/>
  <c r="AY262" i="8"/>
  <c r="AY562" i="8"/>
  <c r="AV64" i="8"/>
  <c r="AV703" i="8"/>
  <c r="AX159" i="8"/>
  <c r="AW568" i="8"/>
  <c r="AW1069" i="8"/>
  <c r="AY136" i="8"/>
  <c r="AV198" i="8"/>
  <c r="AX410" i="8"/>
  <c r="AW853" i="8"/>
  <c r="AV290" i="8"/>
  <c r="AX438" i="8"/>
  <c r="AV839" i="8"/>
  <c r="AV566" i="8"/>
  <c r="AY357" i="8"/>
  <c r="AX505" i="8"/>
  <c r="AV220" i="8"/>
  <c r="AW339" i="8"/>
  <c r="AY467" i="8"/>
  <c r="AW93" i="8"/>
  <c r="AY491" i="8"/>
  <c r="AV1136" i="8"/>
  <c r="AY269" i="8"/>
  <c r="AX735" i="8"/>
  <c r="AY663" i="8"/>
  <c r="AX650" i="8"/>
  <c r="AX447" i="8"/>
  <c r="AX1000" i="8"/>
  <c r="AX191" i="8"/>
  <c r="AX540" i="8"/>
  <c r="AX1056" i="8"/>
  <c r="AV792" i="8"/>
  <c r="AX659" i="8"/>
  <c r="AW529" i="8"/>
  <c r="AW211" i="8"/>
  <c r="AY712" i="8"/>
  <c r="C54" i="5"/>
  <c r="AV455" i="8"/>
  <c r="AY623" i="8"/>
  <c r="AW1042" i="8"/>
  <c r="AY856" i="8"/>
  <c r="AY714" i="8"/>
  <c r="AV1133" i="8"/>
  <c r="AX413" i="8"/>
  <c r="AX728" i="8"/>
  <c r="AX1070" i="8"/>
  <c r="AW1066" i="8"/>
  <c r="AX732" i="8"/>
  <c r="AW887" i="8"/>
  <c r="AW957" i="8"/>
  <c r="AY246" i="8"/>
  <c r="AY412" i="8"/>
  <c r="AV551" i="8"/>
  <c r="AV120" i="8"/>
  <c r="AY191" i="8"/>
  <c r="AV601" i="8"/>
  <c r="AW967" i="8"/>
  <c r="AW883" i="8"/>
  <c r="AW100" i="8"/>
  <c r="AY672" i="8"/>
  <c r="AX926" i="8"/>
  <c r="AV584" i="8"/>
  <c r="AV1000" i="8"/>
  <c r="AY1142" i="8"/>
  <c r="AY236" i="8"/>
  <c r="AX240" i="8"/>
  <c r="AX1107" i="8"/>
  <c r="AW554" i="8"/>
  <c r="AX751" i="8"/>
  <c r="AY309" i="8"/>
  <c r="AY354" i="8"/>
  <c r="AV1193" i="8"/>
  <c r="AY319" i="8"/>
  <c r="AW407" i="8"/>
  <c r="AX71" i="8"/>
  <c r="AW320" i="8"/>
  <c r="AV379" i="8"/>
  <c r="AX189" i="8"/>
  <c r="AV337" i="8"/>
  <c r="AW686" i="8"/>
  <c r="L27" i="5"/>
  <c r="AX77" i="8"/>
  <c r="AW593" i="8"/>
  <c r="AW830" i="8"/>
  <c r="AX349" i="8"/>
  <c r="AY282" i="8"/>
  <c r="AV549" i="8"/>
  <c r="AX252" i="8"/>
  <c r="AY857" i="8"/>
  <c r="AY919" i="8"/>
  <c r="AX434" i="8"/>
  <c r="I10" i="5"/>
  <c r="AV493" i="8"/>
  <c r="F25" i="8"/>
  <c r="AV642" i="8"/>
  <c r="AV127" i="8"/>
  <c r="AV436" i="8"/>
  <c r="AY334" i="8"/>
  <c r="AX443" i="8"/>
  <c r="AY1130" i="8"/>
  <c r="AY234" i="8"/>
  <c r="AW406" i="8"/>
  <c r="AX393" i="8"/>
  <c r="AX457" i="8"/>
  <c r="AX925" i="8"/>
  <c r="AX158" i="8"/>
  <c r="AV819" i="8"/>
  <c r="AY79" i="8"/>
  <c r="AW389" i="8"/>
  <c r="AY428" i="8"/>
  <c r="AX519" i="8"/>
  <c r="AV858" i="8"/>
  <c r="AX517" i="8"/>
  <c r="AW1175" i="8"/>
  <c r="AY1192" i="8"/>
  <c r="AY861" i="8"/>
  <c r="AW96" i="8"/>
  <c r="AY902" i="8"/>
  <c r="AW959" i="8"/>
  <c r="AY72" i="8"/>
  <c r="AY285" i="8"/>
  <c r="AX472" i="8"/>
  <c r="AV1191" i="8"/>
  <c r="AV782" i="8"/>
  <c r="AX635" i="8"/>
  <c r="AX580" i="8"/>
  <c r="AV231" i="8"/>
  <c r="AV650" i="8"/>
  <c r="AY169" i="8"/>
  <c r="AX407" i="8"/>
  <c r="AY441" i="8"/>
  <c r="AV472" i="8"/>
  <c r="AW1046" i="8"/>
  <c r="AX588" i="8"/>
  <c r="AV128" i="8"/>
  <c r="J15" i="5"/>
  <c r="AX166" i="8"/>
  <c r="AW464" i="8"/>
  <c r="AV342" i="8"/>
  <c r="AW1056" i="8"/>
  <c r="AY268" i="8"/>
  <c r="AY366" i="8"/>
  <c r="AV152" i="8"/>
  <c r="AW586" i="8"/>
  <c r="AX373" i="8"/>
  <c r="AY792" i="8"/>
  <c r="AV332" i="8"/>
  <c r="AX961" i="8"/>
  <c r="AW1166" i="8"/>
  <c r="AW508" i="8"/>
  <c r="AY701" i="8"/>
  <c r="AW315" i="8"/>
  <c r="AV212" i="8"/>
  <c r="F24" i="8"/>
  <c r="AV1161" i="8"/>
  <c r="AW488" i="8"/>
  <c r="AY924" i="8"/>
  <c r="AV717" i="8"/>
  <c r="AV270" i="8"/>
  <c r="AW811" i="8"/>
  <c r="AY654" i="8"/>
  <c r="L22" i="5"/>
  <c r="AY1076" i="8"/>
  <c r="AY434" i="8"/>
  <c r="AY218" i="8"/>
  <c r="AY689" i="8"/>
  <c r="AY503" i="8"/>
  <c r="AV210" i="8"/>
  <c r="AX319" i="8"/>
  <c r="AV1004" i="8"/>
  <c r="AV798" i="8"/>
  <c r="AY638" i="8"/>
  <c r="AW911" i="8"/>
  <c r="AY730" i="8"/>
  <c r="AY560" i="8"/>
  <c r="AX847" i="8"/>
  <c r="AY552" i="8"/>
  <c r="AY876" i="8"/>
  <c r="AX605" i="8"/>
  <c r="AX223" i="8"/>
  <c r="L21" i="5"/>
  <c r="AV577" i="8"/>
  <c r="AY1010" i="8"/>
  <c r="AV302" i="8"/>
  <c r="AV322" i="8"/>
  <c r="AY745" i="8"/>
  <c r="AX594" i="8"/>
  <c r="AX727" i="8"/>
  <c r="AW79" i="8"/>
  <c r="AX1183" i="8"/>
  <c r="AX598" i="8"/>
  <c r="AY936" i="8"/>
  <c r="AW391" i="8"/>
  <c r="AW930" i="8"/>
  <c r="AW378" i="8"/>
  <c r="AV677" i="8"/>
  <c r="AX471" i="8"/>
  <c r="AX759" i="8"/>
  <c r="AW685" i="8"/>
  <c r="AX614" i="8"/>
  <c r="AV1016" i="8"/>
  <c r="AX1175" i="8"/>
  <c r="AW995" i="8"/>
  <c r="AY542" i="8"/>
  <c r="AX549" i="8"/>
  <c r="AV1038" i="8"/>
  <c r="AY201" i="8"/>
  <c r="AV360" i="8"/>
  <c r="AX404" i="8"/>
  <c r="AY108" i="8"/>
  <c r="AV789" i="8"/>
  <c r="AX261" i="8"/>
  <c r="AY259" i="8"/>
  <c r="AW490" i="8"/>
  <c r="AW271" i="8"/>
  <c r="AX476" i="8"/>
  <c r="AX1097" i="8"/>
  <c r="AV406" i="8"/>
  <c r="AX581" i="8"/>
  <c r="AY546" i="8"/>
  <c r="AY442" i="8"/>
  <c r="AV812" i="8"/>
  <c r="AW342" i="8"/>
  <c r="AY1194" i="8"/>
  <c r="AV398" i="8"/>
  <c r="AW82" i="8"/>
  <c r="AW497" i="8"/>
  <c r="AW235" i="8"/>
  <c r="AY339" i="8"/>
  <c r="AY381" i="8"/>
  <c r="AX173" i="8"/>
  <c r="AY1173" i="8"/>
  <c r="AY1073" i="8"/>
  <c r="AW667" i="8"/>
  <c r="AY1072" i="8"/>
  <c r="AY831" i="8"/>
  <c r="AX253" i="8"/>
  <c r="AW575" i="8"/>
  <c r="AV464" i="8"/>
  <c r="AV842" i="8"/>
  <c r="C17" i="3"/>
  <c r="AW1015" i="8"/>
  <c r="AX852" i="8"/>
  <c r="AV448" i="8"/>
  <c r="AW973" i="8"/>
  <c r="AX884" i="8"/>
  <c r="AX280" i="8"/>
  <c r="AY751" i="8"/>
  <c r="AX185" i="8"/>
  <c r="AX753" i="8"/>
  <c r="AX103" i="8"/>
  <c r="AW521" i="8"/>
  <c r="AX940" i="8"/>
  <c r="AW95" i="8"/>
  <c r="AY620" i="8"/>
  <c r="AX82" i="8"/>
  <c r="AW553" i="8"/>
  <c r="AW1132" i="8"/>
  <c r="AY668" i="8"/>
  <c r="AX1128" i="8"/>
  <c r="AY660" i="8"/>
  <c r="D27" i="3"/>
  <c r="AY720" i="8"/>
  <c r="AV479" i="8"/>
  <c r="AW655" i="8"/>
  <c r="AX325" i="8"/>
  <c r="AX67" i="8"/>
  <c r="AW475" i="8"/>
  <c r="AW108" i="8"/>
  <c r="AW718" i="8"/>
  <c r="AV147" i="8"/>
  <c r="AV525" i="8"/>
  <c r="AX235" i="8"/>
  <c r="AX836" i="8"/>
  <c r="AX161" i="8"/>
  <c r="AW244" i="8"/>
  <c r="AW713" i="8"/>
  <c r="AX577" i="8"/>
  <c r="AY1034" i="8"/>
  <c r="AX345" i="8"/>
  <c r="AX197" i="8"/>
  <c r="AX587" i="8"/>
  <c r="AW414" i="8"/>
  <c r="AY1101" i="8"/>
  <c r="AW1092" i="8"/>
  <c r="AV769" i="8"/>
  <c r="AV1142" i="8"/>
  <c r="AV194" i="8"/>
  <c r="AX666" i="8"/>
  <c r="AV845" i="8"/>
  <c r="AY555" i="8"/>
  <c r="AW781" i="8"/>
  <c r="AV440" i="8"/>
  <c r="AW956" i="8"/>
  <c r="AW1016" i="8"/>
  <c r="K25" i="8"/>
  <c r="AY1019" i="8"/>
  <c r="AV1092" i="8"/>
  <c r="AY469" i="8"/>
  <c r="AV715" i="8"/>
  <c r="AY768" i="8"/>
  <c r="AV207" i="8"/>
  <c r="AW330" i="8"/>
  <c r="AY229" i="8"/>
  <c r="AW126" i="8"/>
  <c r="AV391" i="8"/>
  <c r="AW639" i="8"/>
  <c r="AV219" i="8"/>
  <c r="AX330" i="8"/>
  <c r="AV275" i="8"/>
  <c r="AW636" i="8"/>
  <c r="AY1123" i="8"/>
  <c r="AW860" i="8"/>
  <c r="AV501" i="8"/>
  <c r="AV267" i="8"/>
  <c r="AV161" i="8"/>
  <c r="AV732" i="8"/>
  <c r="AY682" i="8"/>
  <c r="AW924" i="8"/>
  <c r="AY630" i="8"/>
  <c r="AY424" i="8"/>
  <c r="AY628" i="8"/>
  <c r="AX524" i="8"/>
  <c r="AV563" i="8"/>
  <c r="AY166" i="8"/>
  <c r="AV1078" i="8"/>
  <c r="AW358" i="8"/>
  <c r="AX628" i="8"/>
  <c r="AV458" i="8"/>
  <c r="AX495" i="8"/>
  <c r="AV963" i="8"/>
  <c r="AX300" i="8"/>
  <c r="AX837" i="8"/>
  <c r="AV1091" i="8"/>
  <c r="AX514" i="8"/>
  <c r="AX814" i="8"/>
  <c r="AX322" i="8"/>
  <c r="AW343" i="8"/>
  <c r="J28" i="5"/>
  <c r="AW886" i="8"/>
  <c r="AY404" i="8"/>
  <c r="AY245" i="8"/>
  <c r="AY583" i="8"/>
  <c r="AW1172" i="8"/>
  <c r="AX838" i="8"/>
  <c r="AY433" i="8"/>
  <c r="AY670" i="8"/>
  <c r="AY1062" i="8"/>
  <c r="AX135" i="8"/>
  <c r="AV1172" i="8"/>
  <c r="AX551" i="8"/>
  <c r="AV573" i="8"/>
  <c r="AV200" i="8"/>
  <c r="AV957" i="8"/>
  <c r="AX653" i="8"/>
  <c r="AX144" i="8"/>
  <c r="AY755" i="8"/>
  <c r="AW364" i="8"/>
  <c r="AX972" i="8"/>
  <c r="AW540" i="8"/>
  <c r="AW1117" i="8"/>
  <c r="AV608" i="8"/>
  <c r="AY817" i="8"/>
  <c r="AW668" i="8"/>
  <c r="AW549" i="8"/>
  <c r="AX231" i="8"/>
  <c r="AV185" i="8"/>
  <c r="AV882" i="8"/>
  <c r="AX721" i="8"/>
  <c r="AX1067" i="8"/>
  <c r="AW404" i="8"/>
  <c r="AV1067" i="8"/>
  <c r="I9" i="5"/>
  <c r="AV1002" i="8"/>
  <c r="AY361" i="8"/>
  <c r="AX204" i="8"/>
  <c r="AY1061" i="8"/>
  <c r="AW898" i="8"/>
  <c r="AV1173" i="8"/>
  <c r="AW632" i="8"/>
  <c r="AY982" i="8"/>
  <c r="AY207" i="8"/>
  <c r="AW852" i="8"/>
  <c r="AX785" i="8"/>
  <c r="AW127" i="8"/>
  <c r="AY699" i="8"/>
  <c r="AY795" i="8"/>
  <c r="AX513" i="8"/>
  <c r="AW832" i="8"/>
  <c r="AV818" i="8"/>
  <c r="AY399" i="8"/>
  <c r="AX937" i="8"/>
  <c r="AY848" i="8"/>
  <c r="AW328" i="8"/>
  <c r="AW637" i="8"/>
  <c r="AY1183" i="8"/>
  <c r="AV111" i="8"/>
  <c r="AY1064" i="8"/>
  <c r="AY782" i="8"/>
  <c r="AY271" i="8"/>
  <c r="AY1163" i="8"/>
  <c r="AV754" i="8"/>
  <c r="AY487" i="8"/>
  <c r="AX1131" i="8"/>
  <c r="AW426" i="8"/>
  <c r="AW384" i="8"/>
  <c r="AW834" i="8"/>
  <c r="E12" i="3"/>
  <c r="AW1020" i="8"/>
  <c r="AV277" i="8"/>
  <c r="AY850" i="8"/>
  <c r="AY1135" i="8"/>
  <c r="AY980" i="8"/>
  <c r="AY511" i="8"/>
  <c r="AV173" i="8"/>
  <c r="AY573" i="8"/>
  <c r="AV1178" i="8"/>
  <c r="AV394" i="8"/>
  <c r="AX533" i="8"/>
  <c r="AV576" i="8"/>
  <c r="AW926" i="8"/>
  <c r="AW213" i="8"/>
  <c r="AY422" i="8"/>
  <c r="AX415" i="8"/>
  <c r="AX464" i="8"/>
  <c r="AV756" i="8"/>
  <c r="AX332" i="8"/>
  <c r="AV234" i="8"/>
  <c r="AY386" i="8"/>
  <c r="AX846" i="8"/>
  <c r="AY374" i="8"/>
  <c r="AY1096" i="8"/>
  <c r="AV437" i="8"/>
  <c r="AW186" i="8"/>
  <c r="AY232" i="8"/>
  <c r="AW250" i="8"/>
  <c r="AX648" i="8"/>
  <c r="AV712" i="8"/>
  <c r="AV85" i="8"/>
  <c r="AW267" i="8"/>
  <c r="AX521" i="8"/>
  <c r="C14" i="3"/>
  <c r="L24" i="5"/>
  <c r="AW471" i="8"/>
  <c r="AV1018" i="8"/>
  <c r="AW875" i="8"/>
  <c r="AY956" i="8"/>
  <c r="AW256" i="8"/>
  <c r="AV835" i="8"/>
  <c r="AW318" i="8"/>
  <c r="AX83" i="8"/>
  <c r="AX459" i="8"/>
  <c r="AW1114" i="8"/>
  <c r="AV863" i="8"/>
  <c r="AX246" i="8"/>
  <c r="AX307" i="8"/>
  <c r="AV736" i="8"/>
  <c r="AW346" i="8"/>
  <c r="AW602" i="8"/>
  <c r="AV799" i="8"/>
  <c r="AY493" i="8"/>
  <c r="AW489" i="8"/>
  <c r="AX667" i="8"/>
  <c r="AW280" i="8"/>
  <c r="AY574" i="8"/>
  <c r="AW877" i="8"/>
  <c r="AY798" i="8"/>
  <c r="AW1040" i="8"/>
  <c r="AV904" i="8"/>
  <c r="AY336" i="8"/>
  <c r="AW1073" i="8"/>
  <c r="AW835" i="8"/>
  <c r="AV773" i="8"/>
  <c r="AX1087" i="8"/>
  <c r="AW290" i="8"/>
  <c r="AX680" i="8"/>
  <c r="AV619" i="8"/>
  <c r="AX786" i="8"/>
  <c r="AY895" i="8"/>
  <c r="AV849" i="8"/>
  <c r="AY499" i="8"/>
  <c r="AW467" i="8"/>
  <c r="AW700" i="8"/>
  <c r="AV450" i="8"/>
  <c r="AY959" i="8"/>
  <c r="AV133" i="8"/>
  <c r="AX822" i="8"/>
  <c r="AX215" i="8"/>
  <c r="AW869" i="8"/>
  <c r="AX162" i="8"/>
  <c r="AW790" i="8"/>
  <c r="AX149" i="8"/>
  <c r="AV640" i="8"/>
  <c r="AY889" i="8"/>
  <c r="AV588" i="8"/>
  <c r="AW768" i="8"/>
  <c r="AY890" i="8"/>
  <c r="AY449" i="8"/>
  <c r="AV1022" i="8"/>
  <c r="AX484" i="8"/>
  <c r="AX1127" i="8"/>
  <c r="AX188" i="8"/>
  <c r="AV191" i="8"/>
  <c r="AY974" i="8"/>
  <c r="AV156" i="8"/>
  <c r="AV158" i="8"/>
  <c r="AY1041" i="8"/>
  <c r="AV377" i="8"/>
  <c r="AW690" i="8"/>
  <c r="AW1029" i="8"/>
  <c r="AX922" i="8"/>
  <c r="AW533" i="8"/>
  <c r="AY934" i="8"/>
  <c r="AW449" i="8"/>
  <c r="AX770" i="8"/>
  <c r="AX871" i="8"/>
  <c r="AY579" i="8"/>
  <c r="AY230" i="8"/>
  <c r="AV435" i="8"/>
  <c r="AW1157" i="8"/>
  <c r="AW660" i="8"/>
  <c r="AW1004" i="8"/>
  <c r="AV731" i="8"/>
  <c r="AV116" i="8"/>
  <c r="AX744" i="8"/>
  <c r="AX1166" i="8"/>
  <c r="AX618" i="8"/>
  <c r="AX762" i="8"/>
  <c r="AV580" i="8"/>
  <c r="AY379" i="8"/>
  <c r="AY221" i="8"/>
  <c r="AV1104" i="8"/>
  <c r="AW596" i="8"/>
  <c r="AW1057" i="8"/>
  <c r="AW1032" i="8"/>
  <c r="AX320" i="8"/>
  <c r="AX153" i="8"/>
  <c r="AX773" i="8"/>
  <c r="AW206" i="8"/>
  <c r="AY1149" i="8"/>
  <c r="AV389" i="8"/>
  <c r="AV685" i="8"/>
  <c r="AW130" i="8"/>
  <c r="AV931" i="8"/>
  <c r="AX288" i="8"/>
  <c r="AX211" i="8"/>
  <c r="AY307" i="8"/>
  <c r="AY681" i="8"/>
  <c r="AY376" i="8"/>
  <c r="AY132" i="8"/>
  <c r="K11" i="8"/>
  <c r="AV134" i="8"/>
  <c r="AX820" i="8"/>
  <c r="AY1164" i="8"/>
  <c r="AX304" i="8"/>
  <c r="AX691" i="8"/>
  <c r="AV230" i="8"/>
  <c r="AX603" i="8"/>
  <c r="AY1059" i="8"/>
  <c r="AY725" i="8"/>
  <c r="AX980" i="8"/>
  <c r="AW721" i="8"/>
  <c r="AY172" i="8"/>
  <c r="AX178" i="8"/>
  <c r="AW350" i="8"/>
  <c r="AX938" i="8"/>
  <c r="AY138" i="8"/>
  <c r="AX1113" i="8"/>
  <c r="AY75" i="8"/>
  <c r="AW160" i="8"/>
  <c r="AX865" i="8"/>
  <c r="D25" i="3"/>
  <c r="AX339" i="8"/>
  <c r="AX750" i="8"/>
  <c r="AW763" i="8"/>
  <c r="AV694" i="8"/>
  <c r="AW1125" i="8"/>
  <c r="AW334" i="8"/>
  <c r="AY389" i="8"/>
  <c r="AX1123" i="8"/>
  <c r="AY880" i="8"/>
  <c r="AW864" i="8"/>
  <c r="AV611" i="8"/>
  <c r="AV1126" i="8"/>
  <c r="AV202" i="8"/>
  <c r="AY345" i="8"/>
  <c r="AX151" i="8"/>
  <c r="AY741" i="8"/>
  <c r="AW170" i="8"/>
  <c r="AV280" i="8"/>
  <c r="AW70" i="8"/>
  <c r="AV239" i="8"/>
  <c r="AV266" i="8"/>
  <c r="D28" i="3"/>
  <c r="AW369" i="8"/>
  <c r="AY784" i="8"/>
  <c r="AW676" i="8"/>
  <c r="AY865" i="8"/>
  <c r="AX655" i="8"/>
  <c r="AY377" i="8"/>
  <c r="AX694" i="8"/>
  <c r="L30" i="5"/>
  <c r="L14" i="5"/>
  <c r="AX887" i="8"/>
  <c r="AW301" i="8"/>
  <c r="AW646" i="8"/>
  <c r="AW547" i="8"/>
  <c r="C41" i="5"/>
  <c r="AX1095" i="8"/>
  <c r="AV617" i="8"/>
  <c r="AW478" i="8"/>
  <c r="AV1050" i="8"/>
  <c r="AW933" i="8"/>
  <c r="AX525" i="8"/>
  <c r="AY220" i="8"/>
  <c r="AY706" i="8"/>
  <c r="AY327" i="8"/>
  <c r="AW418" i="8"/>
  <c r="AW409" i="8"/>
  <c r="AW656" i="8"/>
  <c r="AX705" i="8"/>
  <c r="AW411" i="8"/>
  <c r="AV170" i="8"/>
  <c r="AW282" i="8"/>
  <c r="AW269" i="8"/>
  <c r="AW746" i="8"/>
  <c r="AX636" i="8"/>
  <c r="AV538" i="8"/>
  <c r="AY500" i="8"/>
  <c r="AX878" i="8"/>
  <c r="AV155" i="8"/>
  <c r="AX763" i="8"/>
  <c r="AW591" i="8"/>
  <c r="AX1157" i="8"/>
  <c r="AY439" i="8"/>
  <c r="AW400" i="8"/>
  <c r="AX492" i="8"/>
  <c r="AX174" i="8"/>
  <c r="AV345" i="8"/>
  <c r="AV902" i="8"/>
  <c r="AX1059" i="8"/>
  <c r="AX593" i="8"/>
  <c r="AW502" i="8"/>
  <c r="AX91" i="8"/>
  <c r="AV1192" i="8"/>
  <c r="AV311" i="8"/>
  <c r="AV438" i="8"/>
  <c r="AV396" i="8"/>
  <c r="AW284" i="8"/>
  <c r="AX87" i="8"/>
  <c r="AW743" i="8"/>
  <c r="AW574" i="8"/>
  <c r="AW209" i="8"/>
  <c r="AV481" i="8"/>
  <c r="AW134" i="8"/>
  <c r="AY550" i="8"/>
  <c r="AW1013" i="8"/>
  <c r="AX441" i="8"/>
  <c r="AV387" i="8"/>
  <c r="AW141" i="8"/>
  <c r="AV255" i="8"/>
  <c r="AV413" i="8"/>
  <c r="AW691" i="8"/>
  <c r="AW138" i="8"/>
  <c r="AW879" i="8"/>
  <c r="AW372" i="8"/>
  <c r="AW379" i="8"/>
  <c r="AX842" i="8"/>
  <c r="AX767" i="8"/>
  <c r="AV235" i="8"/>
  <c r="AV303" i="8"/>
  <c r="AW496" i="8"/>
  <c r="AX919" i="8"/>
  <c r="AX242" i="8"/>
  <c r="AW784" i="8"/>
  <c r="AV315" i="8"/>
  <c r="K10" i="5"/>
  <c r="AV877" i="8"/>
  <c r="AV565" i="8"/>
  <c r="K12" i="5"/>
  <c r="AW1019" i="8"/>
  <c r="AY1053" i="8"/>
  <c r="AY394" i="8"/>
  <c r="AW638" i="8"/>
  <c r="AV841" i="8"/>
  <c r="I16" i="5"/>
  <c r="AV575" i="8"/>
  <c r="AV594" i="8"/>
  <c r="AV939" i="8"/>
  <c r="AX967" i="8"/>
  <c r="AX1179" i="8"/>
  <c r="AX409" i="8"/>
  <c r="AY879" i="8"/>
  <c r="AX402" i="8"/>
  <c r="AW657" i="8"/>
  <c r="AV1084" i="8"/>
  <c r="AY1056" i="8"/>
  <c r="AY137" i="8"/>
  <c r="AW760" i="8"/>
  <c r="AX1080" i="8"/>
  <c r="AW625" i="8"/>
  <c r="AW246" i="8"/>
  <c r="AY82" i="8"/>
  <c r="AX381" i="8"/>
  <c r="AY650" i="8"/>
  <c r="AV175" i="8"/>
  <c r="AY210" i="8"/>
  <c r="AY1060" i="8"/>
  <c r="AX428" i="8"/>
  <c r="AW401" i="8"/>
  <c r="AY732" i="8"/>
  <c r="AY677" i="8"/>
  <c r="AX362" i="8"/>
  <c r="AX140" i="8"/>
  <c r="AX595" i="8"/>
  <c r="K11" i="5"/>
  <c r="AV557" i="8"/>
  <c r="AW410" i="8"/>
  <c r="AX670" i="8"/>
  <c r="AW565" i="8"/>
  <c r="AY595" i="8"/>
  <c r="AV1073" i="8"/>
  <c r="AW1171" i="8"/>
  <c r="AW210" i="8"/>
  <c r="AW747" i="8"/>
  <c r="AX366" i="8"/>
  <c r="AV558" i="8"/>
  <c r="AV256" i="8"/>
  <c r="AV229" i="8"/>
  <c r="AV770" i="8"/>
  <c r="AY380" i="8"/>
  <c r="AY767" i="8"/>
  <c r="L25" i="8"/>
  <c r="AX1014" i="8"/>
  <c r="AY790" i="8"/>
  <c r="AX210" i="8"/>
  <c r="C25" i="3"/>
  <c r="AY273" i="8"/>
  <c r="AW392" i="8"/>
  <c r="AW825" i="8"/>
  <c r="AW495" i="8"/>
  <c r="C24" i="3"/>
  <c r="AY801" i="8"/>
  <c r="AW895" i="8"/>
  <c r="AV460" i="8"/>
  <c r="AW1044" i="8"/>
  <c r="AY338" i="8"/>
  <c r="AV977" i="8"/>
  <c r="AX1130" i="8"/>
  <c r="AX408" i="8"/>
  <c r="AY862" i="8"/>
  <c r="AX880" i="8"/>
  <c r="AV597" i="8"/>
  <c r="AW932" i="8"/>
  <c r="AY151" i="8"/>
  <c r="AW997" i="8"/>
  <c r="AX755" i="8"/>
  <c r="AW709" i="8"/>
  <c r="AV702" i="8"/>
  <c r="AW69" i="8"/>
  <c r="AX256" i="8"/>
  <c r="AX363" i="8"/>
  <c r="AV855" i="8"/>
  <c r="AV1103" i="8"/>
  <c r="AW750" i="8"/>
  <c r="AX979" i="8"/>
  <c r="AX150" i="8"/>
  <c r="AV463" i="8"/>
  <c r="AW103" i="8"/>
  <c r="AX729" i="8"/>
  <c r="AW1022" i="8"/>
  <c r="AW865" i="8"/>
  <c r="AV723" i="8"/>
  <c r="AW188" i="8"/>
  <c r="AW664" i="8"/>
  <c r="AV668" i="8"/>
  <c r="AY440" i="8"/>
  <c r="AV647" i="8"/>
  <c r="AW312" i="8"/>
  <c r="AW938" i="8"/>
  <c r="AW890" i="8"/>
  <c r="AX309" i="8"/>
  <c r="AW275" i="8"/>
  <c r="AW441" i="8"/>
  <c r="AV581" i="8"/>
  <c r="AV386" i="8"/>
  <c r="AW230" i="8"/>
  <c r="AY960" i="8"/>
  <c r="AX439" i="8"/>
  <c r="AY163" i="8"/>
  <c r="AX812" i="8"/>
  <c r="AY120" i="8"/>
  <c r="AY820" i="8"/>
  <c r="AY96" i="8"/>
  <c r="AY810" i="8"/>
  <c r="AV309" i="8"/>
  <c r="AX662" i="8"/>
  <c r="AW710" i="8"/>
  <c r="AX857" i="8"/>
  <c r="AW322" i="8"/>
  <c r="AX298" i="8"/>
  <c r="AW640" i="8"/>
  <c r="C21" i="3"/>
  <c r="AX157" i="8"/>
  <c r="AW600" i="8"/>
  <c r="AV1037" i="8"/>
  <c r="AX130" i="8"/>
  <c r="AY1040" i="8"/>
  <c r="AY581" i="8"/>
  <c r="AV348" i="8"/>
  <c r="AV659" i="8"/>
  <c r="AW581" i="8"/>
  <c r="AX969" i="8"/>
  <c r="AV140" i="8"/>
  <c r="AX395" i="8"/>
  <c r="AW599" i="8"/>
  <c r="AV502" i="8"/>
  <c r="AV1023" i="8"/>
  <c r="AV188" i="8"/>
  <c r="AY593" i="8"/>
  <c r="AX74" i="8"/>
  <c r="AX960" i="8"/>
  <c r="AV766" i="8"/>
  <c r="AX133" i="8"/>
  <c r="AX1172" i="8"/>
  <c r="AV1114" i="8"/>
  <c r="AY175" i="8"/>
  <c r="AX98" i="8"/>
  <c r="AW585" i="8"/>
  <c r="AV857" i="8"/>
  <c r="AX544" i="8"/>
  <c r="AV903" i="8"/>
  <c r="AV495" i="8"/>
  <c r="AY1021" i="8"/>
  <c r="AY356" i="8"/>
  <c r="AY949" i="8"/>
  <c r="AW862" i="8"/>
  <c r="AW1115" i="8"/>
  <c r="AY437" i="8"/>
  <c r="AW955" i="8"/>
  <c r="AX361" i="8"/>
  <c r="AV733" i="8"/>
  <c r="J24" i="5"/>
  <c r="AY709" i="8"/>
  <c r="D10" i="5"/>
  <c r="AW706" i="8"/>
  <c r="AV83" i="8"/>
  <c r="AX700" i="8"/>
  <c r="AY244" i="8"/>
  <c r="AW544" i="8"/>
  <c r="AV901" i="8"/>
  <c r="AX56" i="8"/>
  <c r="AV1159" i="8"/>
  <c r="AX358" i="8"/>
  <c r="AW1109" i="8"/>
  <c r="AX1071" i="8"/>
  <c r="AW782" i="8"/>
  <c r="AX520" i="8"/>
  <c r="AY666" i="8"/>
  <c r="AX354" i="8"/>
  <c r="AV125" i="8"/>
  <c r="AW986" i="8"/>
  <c r="AX1190" i="8"/>
  <c r="AX936" i="8"/>
  <c r="AW680" i="8"/>
  <c r="AW1182" i="8"/>
  <c r="AV271" i="8"/>
  <c r="AX930" i="8"/>
  <c r="AX244" i="8"/>
  <c r="AX1194" i="8"/>
  <c r="AX126" i="8"/>
  <c r="AY395" i="8"/>
  <c r="AY769" i="8"/>
  <c r="AV833" i="8"/>
  <c r="AY1141" i="8"/>
  <c r="AY145" i="8"/>
  <c r="AV831" i="8"/>
  <c r="AW999" i="8"/>
  <c r="AX273" i="8"/>
  <c r="AX160" i="8"/>
  <c r="AW105" i="8"/>
  <c r="AW701" i="8"/>
  <c r="AW142" i="8"/>
  <c r="AV1082" i="8"/>
  <c r="AW18" i="8"/>
  <c r="AV794" i="8"/>
  <c r="K26" i="5"/>
  <c r="AW559" i="8"/>
  <c r="AV483" i="8"/>
  <c r="AW288" i="8"/>
  <c r="AV540" i="8"/>
  <c r="AV1179" i="8"/>
  <c r="AV554" i="8"/>
  <c r="AW252" i="8"/>
  <c r="AY1158" i="8"/>
  <c r="AV660" i="8"/>
  <c r="AY37" i="8"/>
  <c r="AY346" i="8"/>
  <c r="AV131" i="8"/>
  <c r="AV860" i="8"/>
  <c r="AV97" i="8"/>
  <c r="AY93" i="8"/>
  <c r="AX559" i="8"/>
  <c r="AY997" i="8"/>
  <c r="AX143" i="8"/>
  <c r="AW823" i="8"/>
  <c r="AW587" i="8"/>
  <c r="AY947" i="8"/>
  <c r="AV729" i="8"/>
  <c r="AW361" i="8"/>
  <c r="AV172" i="8"/>
  <c r="AW841" i="8"/>
  <c r="AY272" i="8"/>
  <c r="AV682" i="8"/>
  <c r="AW670" i="8"/>
  <c r="AV214" i="8"/>
  <c r="AY14" i="8"/>
  <c r="AX664" i="8"/>
  <c r="AX1004" i="8"/>
  <c r="AY463" i="8"/>
  <c r="AV144" i="8"/>
  <c r="AV215" i="8"/>
  <c r="AV1032" i="8"/>
  <c r="AV568" i="8"/>
  <c r="AW28" i="8"/>
  <c r="AV1059" i="8"/>
  <c r="AX891" i="8"/>
  <c r="AY27" i="8"/>
  <c r="AY932" i="8"/>
  <c r="AV257" i="8"/>
  <c r="AV1158" i="8"/>
  <c r="AX65" i="8"/>
  <c r="AW786" i="8"/>
  <c r="AV364" i="8"/>
  <c r="I8" i="5"/>
  <c r="AY690" i="8"/>
  <c r="AX43" i="8"/>
  <c r="AY1079" i="8"/>
  <c r="AW197" i="8"/>
  <c r="AW850" i="8"/>
  <c r="AX569" i="8"/>
  <c r="L8" i="5"/>
  <c r="AW525" i="8"/>
  <c r="AV1007" i="8"/>
  <c r="AV1026" i="8"/>
  <c r="AY1063" i="8"/>
  <c r="AV989" i="8"/>
  <c r="AV894" i="8"/>
  <c r="AW454" i="8"/>
  <c r="AW918" i="8"/>
  <c r="AY700" i="8"/>
  <c r="AW294" i="8"/>
  <c r="AX696" i="8"/>
  <c r="AY1106" i="8"/>
  <c r="AY898" i="8"/>
  <c r="AY578" i="8"/>
  <c r="AV940" i="8"/>
  <c r="AW27" i="8"/>
  <c r="AW888" i="8"/>
  <c r="AV585" i="8"/>
  <c r="AY615" i="8"/>
  <c r="AX303" i="8"/>
  <c r="AX213" i="8"/>
  <c r="AY545" i="8"/>
  <c r="AV1121" i="8"/>
  <c r="AX92" i="8"/>
  <c r="AX390" i="8"/>
  <c r="AW703" i="8"/>
  <c r="AW1054" i="8"/>
  <c r="AW692" i="8"/>
  <c r="AY33" i="8"/>
  <c r="AW1120" i="8"/>
  <c r="AV1115" i="8"/>
  <c r="AX478" i="8"/>
  <c r="AW500" i="8"/>
  <c r="AV358" i="8"/>
  <c r="AX663" i="8"/>
  <c r="AY28" i="8"/>
  <c r="AW603" i="8"/>
  <c r="AY1129" i="8"/>
  <c r="AX567" i="8"/>
  <c r="AX564" i="8"/>
  <c r="AY258" i="8"/>
  <c r="AV363" i="8"/>
  <c r="AY748" i="8"/>
  <c r="AV1008" i="8"/>
  <c r="AY554" i="8"/>
  <c r="AY1013" i="8"/>
  <c r="AV645" i="8"/>
  <c r="AV1130" i="8"/>
  <c r="AY624" i="8"/>
  <c r="AY885" i="8"/>
  <c r="AV762" i="8"/>
  <c r="AV233" i="8"/>
  <c r="AY1151" i="8"/>
  <c r="AW920" i="8"/>
  <c r="AV739" i="8"/>
  <c r="E22" i="3"/>
  <c r="E26" i="3"/>
  <c r="AW983" i="8"/>
  <c r="AV1106" i="8"/>
  <c r="AX97" i="8"/>
  <c r="AW1034" i="8"/>
  <c r="AX835" i="8"/>
  <c r="AX418" i="8"/>
  <c r="AX647" i="8"/>
  <c r="AW708" i="8"/>
  <c r="AV148" i="8"/>
  <c r="AW172" i="8"/>
  <c r="AY533" i="8"/>
  <c r="AW1142" i="8"/>
  <c r="AX496" i="8"/>
  <c r="AY835" i="8"/>
  <c r="AW295" i="8"/>
  <c r="AW125" i="8"/>
  <c r="AY531" i="8"/>
  <c r="AW1163" i="8"/>
  <c r="AV634" i="8"/>
  <c r="AV635" i="8"/>
  <c r="AY392" i="8"/>
  <c r="AW310" i="8"/>
  <c r="AW493" i="8"/>
  <c r="AX515" i="8"/>
  <c r="AX898" i="8"/>
  <c r="AW305" i="8"/>
  <c r="AW839" i="8"/>
  <c r="AX574" i="8"/>
  <c r="AW1077" i="8"/>
  <c r="AW204" i="8"/>
  <c r="AW1170" i="8"/>
  <c r="AX451" i="8"/>
  <c r="AX717" i="8"/>
  <c r="AW901" i="8"/>
  <c r="AW736" i="8"/>
  <c r="AY925" i="8"/>
  <c r="AV956" i="8"/>
  <c r="AX1049" i="8"/>
  <c r="AV895" i="8"/>
  <c r="AX893" i="8"/>
  <c r="AV944" i="8"/>
  <c r="AX708" i="8"/>
  <c r="AX301" i="8"/>
  <c r="AY984" i="8"/>
  <c r="AV1119" i="8"/>
  <c r="AY598" i="8"/>
  <c r="AW359" i="8"/>
  <c r="AW1068" i="8"/>
  <c r="AV728" i="8"/>
  <c r="AW653" i="8"/>
  <c r="AX1039" i="8"/>
  <c r="AX1186" i="8"/>
  <c r="AV145" i="8"/>
  <c r="AY237" i="8"/>
  <c r="AX536" i="8"/>
  <c r="AV662" i="8"/>
  <c r="AY955" i="8"/>
  <c r="AW336" i="8"/>
  <c r="AY453" i="8"/>
  <c r="AY331" i="8"/>
  <c r="AW857" i="8"/>
  <c r="AW772" i="8"/>
  <c r="AW618" i="8"/>
  <c r="AW814" i="8"/>
  <c r="AV661" i="8"/>
  <c r="AV48" i="8"/>
  <c r="AY813" i="8"/>
  <c r="AY656" i="8"/>
  <c r="AY804" i="8"/>
  <c r="AV654" i="8"/>
  <c r="AY912" i="8"/>
  <c r="AY604" i="8"/>
  <c r="AW643" i="8"/>
  <c r="AX1119" i="8"/>
  <c r="AV1095" i="8"/>
  <c r="AY486" i="8"/>
  <c r="AV17" i="8"/>
  <c r="AX416" i="8"/>
  <c r="AW248" i="8"/>
  <c r="AV961" i="8"/>
  <c r="AV713" i="8"/>
  <c r="AV71" i="8"/>
  <c r="AV457" i="8"/>
  <c r="AX1150" i="8"/>
  <c r="AV848" i="8"/>
  <c r="K19" i="5"/>
  <c r="AV1049" i="8"/>
  <c r="AV349" i="8"/>
  <c r="AW996" i="8"/>
  <c r="AV862" i="8"/>
  <c r="AV1132" i="8"/>
  <c r="AX1036" i="8"/>
  <c r="AY983" i="8"/>
  <c r="AX36" i="8"/>
  <c r="AV444" i="8"/>
  <c r="AX1051" i="8"/>
  <c r="AY866" i="8"/>
  <c r="AX885" i="8"/>
  <c r="AW506" i="8"/>
  <c r="AW1121" i="8"/>
  <c r="AX534" i="8"/>
  <c r="AY915" i="8"/>
  <c r="AW1102" i="8"/>
  <c r="AY1094" i="8"/>
  <c r="AX522" i="8"/>
  <c r="AW30" i="8"/>
  <c r="AV954" i="8"/>
  <c r="K18" i="5"/>
  <c r="AX1031" i="8"/>
  <c r="AX986" i="8"/>
  <c r="AY823" i="8"/>
  <c r="AX754" i="8"/>
  <c r="AY530" i="8"/>
  <c r="AW580" i="8"/>
  <c r="AY1048" i="8"/>
  <c r="AW844" i="8"/>
  <c r="AV520" i="8"/>
  <c r="AV1044" i="8"/>
  <c r="AY181" i="8"/>
  <c r="AW1074" i="8"/>
  <c r="AW90" i="8"/>
  <c r="AV1139" i="8"/>
  <c r="AY224" i="8"/>
  <c r="AW751" i="8"/>
  <c r="AV443" i="8"/>
  <c r="AV12" i="8"/>
  <c r="AW780" i="8"/>
  <c r="AV1124" i="8"/>
  <c r="AY127" i="8"/>
  <c r="AX950" i="8"/>
  <c r="AX632" i="8"/>
  <c r="AY721" i="8"/>
  <c r="AX474" i="8"/>
  <c r="AW914" i="8"/>
  <c r="AW958" i="8"/>
  <c r="AV1035" i="8"/>
  <c r="AX790" i="8"/>
  <c r="AX10" i="8"/>
  <c r="AY1146" i="8"/>
  <c r="AV991" i="8"/>
  <c r="AY10" i="8"/>
  <c r="AV1145" i="8"/>
  <c r="AX172" i="8"/>
  <c r="AX207" i="8"/>
  <c r="AV165" i="8"/>
  <c r="AW45" i="8"/>
  <c r="AV1129" i="8"/>
  <c r="AX1135" i="8"/>
  <c r="AX458" i="8"/>
  <c r="AX49" i="8"/>
  <c r="AV714" i="8"/>
  <c r="AY780" i="8"/>
  <c r="AX859" i="8"/>
  <c r="AX769" i="8"/>
  <c r="AW870" i="8"/>
  <c r="AV614" i="8"/>
  <c r="AY454" i="8"/>
  <c r="AY1140" i="8"/>
  <c r="AX371" i="8"/>
  <c r="AY200" i="8"/>
  <c r="AV899" i="8"/>
  <c r="AW357" i="8"/>
  <c r="AV745" i="8"/>
  <c r="AW777" i="8"/>
  <c r="AX317" i="8"/>
  <c r="AY776" i="8"/>
  <c r="AX57" i="8"/>
  <c r="AV974" i="8"/>
  <c r="AY71" i="8"/>
  <c r="AY935" i="8"/>
  <c r="AY655" i="8"/>
  <c r="AV914" i="8"/>
  <c r="AY705" i="8"/>
  <c r="AY496" i="8"/>
  <c r="AX827" i="8"/>
  <c r="AY600" i="8"/>
  <c r="AV738" i="8"/>
  <c r="AX385" i="8"/>
  <c r="AW858" i="8"/>
  <c r="E8" i="5"/>
  <c r="AY608" i="8"/>
  <c r="AY107" i="8"/>
  <c r="AW39" i="8"/>
  <c r="AY435" i="8"/>
  <c r="AV331" i="8"/>
  <c r="AY981" i="8"/>
  <c r="AV1184" i="8"/>
  <c r="AY17" i="8"/>
  <c r="AW373" i="8"/>
  <c r="AX1138" i="8"/>
  <c r="AY299" i="8"/>
  <c r="AW187" i="8"/>
  <c r="AV898" i="8"/>
  <c r="AX528" i="8"/>
  <c r="AX627" i="8"/>
  <c r="K23" i="5"/>
  <c r="AW689" i="8"/>
  <c r="I27" i="5"/>
  <c r="AX9" i="8"/>
  <c r="AW794" i="8"/>
  <c r="AV778" i="8"/>
  <c r="AY1092" i="8"/>
  <c r="F9" i="5"/>
  <c r="AX1132" i="8"/>
  <c r="AX873" i="8"/>
  <c r="AY696" i="8"/>
  <c r="F37" i="5"/>
  <c r="J26" i="5"/>
  <c r="AV1001" i="8"/>
  <c r="AV836" i="8"/>
  <c r="AV511" i="8"/>
  <c r="AY891" i="8"/>
  <c r="AX875" i="8"/>
  <c r="AY664" i="8"/>
  <c r="AX270" i="8"/>
  <c r="K20" i="5"/>
  <c r="AV531" i="8"/>
  <c r="AY886" i="8"/>
  <c r="AV164" i="8"/>
  <c r="AX675" i="8"/>
  <c r="AX610" i="8"/>
  <c r="AV350" i="8"/>
  <c r="AX102" i="8"/>
  <c r="AY173" i="8"/>
  <c r="AY1168" i="8"/>
  <c r="AX761" i="8"/>
  <c r="AV1058" i="8"/>
  <c r="AX470" i="8"/>
  <c r="AW1064" i="8"/>
  <c r="AY388" i="8"/>
  <c r="AY257" i="8"/>
  <c r="AY575" i="8"/>
  <c r="AX685" i="8"/>
  <c r="AX607" i="8"/>
  <c r="AY794" i="8"/>
  <c r="E23" i="3"/>
  <c r="AX749" i="8"/>
  <c r="AV918" i="8"/>
  <c r="F22" i="8"/>
  <c r="AW132" i="8"/>
  <c r="AX312" i="8"/>
  <c r="AV449" i="8"/>
  <c r="AX894" i="8"/>
  <c r="AY658" i="8"/>
  <c r="AV203" i="8"/>
  <c r="AV102" i="8"/>
  <c r="AW491" i="8"/>
  <c r="AV174" i="8"/>
  <c r="AX84" i="8"/>
  <c r="AY964" i="8"/>
  <c r="AX455" i="8"/>
  <c r="AY738" i="8"/>
  <c r="AY828" i="8"/>
  <c r="AW1081" i="8"/>
  <c r="AY1065" i="8"/>
  <c r="AY875" i="8"/>
  <c r="AY632" i="8"/>
  <c r="M25" i="8"/>
  <c r="AV1135" i="8"/>
  <c r="L32" i="5"/>
  <c r="AV1033" i="8"/>
  <c r="AX825" i="8"/>
  <c r="AX1134" i="8"/>
  <c r="AX948" i="8"/>
  <c r="AY836" i="8"/>
  <c r="AY963" i="8"/>
  <c r="D17" i="3"/>
  <c r="AX1144" i="8"/>
  <c r="AV1077" i="8"/>
  <c r="AY298" i="8"/>
  <c r="AY931" i="8"/>
  <c r="AX1084" i="8"/>
  <c r="AY205" i="8"/>
  <c r="AY685" i="8"/>
  <c r="AY1043" i="8"/>
  <c r="AX601" i="8"/>
  <c r="AX1061" i="8"/>
  <c r="AW874" i="8"/>
  <c r="AW499" i="8"/>
  <c r="AW240" i="8"/>
  <c r="AY445" i="8"/>
  <c r="AX475" i="8"/>
  <c r="AX746" i="8"/>
  <c r="AX388" i="8"/>
  <c r="AX1066" i="8"/>
  <c r="AV300" i="8"/>
  <c r="D13" i="3"/>
  <c r="AX977" i="8"/>
  <c r="AX527" i="8"/>
  <c r="AV201" i="8"/>
  <c r="AX230" i="8"/>
  <c r="AW308" i="8"/>
  <c r="AV227" i="8"/>
  <c r="AX198" i="8"/>
  <c r="AV517" i="8"/>
  <c r="AX757" i="8"/>
  <c r="AY152" i="8"/>
  <c r="AX61" i="8"/>
  <c r="D37" i="5"/>
  <c r="AY687" i="8"/>
  <c r="AX962" i="8"/>
  <c r="AY51" i="8"/>
  <c r="AW1194" i="8"/>
  <c r="AX1156" i="8"/>
  <c r="AY317" i="8"/>
  <c r="AX389" i="8"/>
  <c r="D41" i="5"/>
  <c r="AX127" i="8"/>
  <c r="AX424" i="8"/>
  <c r="AV975" i="8"/>
  <c r="AV18" i="8"/>
  <c r="AY416" i="8"/>
  <c r="AW34" i="8"/>
  <c r="AW876" i="8"/>
  <c r="AW1084" i="8"/>
  <c r="AY143" i="8"/>
  <c r="AX1165" i="8"/>
  <c r="AY347" i="8"/>
  <c r="AV11" i="8"/>
  <c r="AX465" i="8"/>
  <c r="AV943" i="8"/>
  <c r="AY693" i="8"/>
  <c r="AY306" i="8"/>
  <c r="AY505" i="8"/>
  <c r="AW560" i="8"/>
  <c r="AV368" i="8"/>
  <c r="AY436" i="8"/>
  <c r="AV1039" i="8"/>
  <c r="AW236" i="8"/>
  <c r="AY1022" i="8"/>
  <c r="AW29" i="8"/>
  <c r="AX571" i="8"/>
  <c r="AY1182" i="8"/>
  <c r="AY572" i="8"/>
  <c r="AX328" i="8"/>
  <c r="AX672" i="8"/>
  <c r="AW1018" i="8"/>
  <c r="I24" i="5"/>
  <c r="AY88" i="8"/>
  <c r="AY587" i="8"/>
  <c r="AV883" i="8"/>
  <c r="AV135" i="8"/>
  <c r="AV569" i="8"/>
  <c r="AY167" i="8"/>
  <c r="AX138" i="8"/>
  <c r="AW1005" i="8"/>
  <c r="AV314" i="8"/>
  <c r="AV252" i="8"/>
  <c r="AV341" i="8"/>
  <c r="AY717" i="8"/>
  <c r="AY15" i="8"/>
  <c r="AY74" i="8"/>
  <c r="AW1082" i="8"/>
  <c r="AY148" i="8"/>
  <c r="D39" i="5"/>
  <c r="AX466" i="8"/>
  <c r="AW953" i="8"/>
  <c r="AW944" i="8"/>
  <c r="AV205" i="8"/>
  <c r="AX1083" i="8"/>
  <c r="AW1154" i="8"/>
  <c r="AW866" i="8"/>
  <c r="AX343" i="8"/>
  <c r="F39" i="5"/>
  <c r="AV423" i="8"/>
  <c r="AW50" i="8"/>
  <c r="AV106" i="8"/>
  <c r="AX1185" i="8"/>
  <c r="AV1189" i="8"/>
  <c r="AV752" i="8"/>
  <c r="AV56" i="8"/>
  <c r="AW715" i="8"/>
  <c r="AW344" i="8"/>
  <c r="AV693" i="8"/>
  <c r="AV31" i="8"/>
  <c r="AV701" i="8"/>
  <c r="AY965" i="8"/>
  <c r="AX1024" i="8"/>
  <c r="AV607" i="8"/>
  <c r="AY1058" i="8"/>
  <c r="AY742" i="8"/>
  <c r="AW1148" i="8"/>
  <c r="AW674" i="8"/>
  <c r="AY1051" i="8"/>
  <c r="AW202" i="8"/>
  <c r="AY783" i="8"/>
  <c r="AY722" i="8"/>
  <c r="AX271" i="8"/>
  <c r="AX11" i="8"/>
  <c r="AY1165" i="8"/>
  <c r="AY733" i="8"/>
  <c r="AY147" i="8"/>
  <c r="AV1069" i="8"/>
  <c r="AY1097" i="8"/>
  <c r="AX811" i="8"/>
  <c r="AY431" i="8"/>
  <c r="AV60" i="8"/>
  <c r="AY94" i="8"/>
  <c r="AY64" i="8"/>
  <c r="AY882" i="8"/>
  <c r="AW237" i="8"/>
  <c r="AX239" i="8"/>
  <c r="AX200" i="8"/>
  <c r="AX1079" i="8"/>
  <c r="AX872" i="8"/>
  <c r="AW62" i="8"/>
  <c r="AX121" i="8"/>
  <c r="AV176" i="8"/>
  <c r="AY951" i="8"/>
  <c r="AW894" i="8"/>
  <c r="AV24" i="8"/>
  <c r="AY1152" i="8"/>
  <c r="AX48" i="8"/>
  <c r="AV672" i="8"/>
  <c r="AV629" i="8"/>
  <c r="AV180" i="8"/>
  <c r="AX351" i="8"/>
  <c r="AX1112" i="8"/>
  <c r="AV688" i="8"/>
  <c r="AV336" i="8"/>
  <c r="AV20" i="8"/>
  <c r="AW658" i="8"/>
  <c r="AW144" i="8"/>
  <c r="AY901" i="8"/>
  <c r="K33" i="5"/>
  <c r="AV1014" i="8"/>
  <c r="AW988" i="8"/>
  <c r="AY513" i="8"/>
  <c r="AY652" i="8"/>
  <c r="AV76" i="8"/>
  <c r="AV339" i="8"/>
  <c r="AW1065" i="8"/>
  <c r="AY1185" i="8"/>
  <c r="AY627" i="8"/>
  <c r="AW951" i="8"/>
  <c r="AY430" i="8"/>
  <c r="AY970" i="8"/>
  <c r="AW1134" i="8"/>
  <c r="AV114" i="8"/>
  <c r="D31" i="3"/>
  <c r="K7" i="5"/>
  <c r="AY625" i="8"/>
  <c r="AY471" i="8"/>
  <c r="AW1060" i="8"/>
  <c r="AX367" i="8"/>
  <c r="AV908" i="8"/>
  <c r="AX779" i="8"/>
  <c r="AY153" i="8"/>
  <c r="AV1169" i="8"/>
  <c r="AV1086" i="8"/>
  <c r="E27" i="3"/>
  <c r="AX228" i="8"/>
  <c r="AY1184" i="8"/>
  <c r="AY827" i="8"/>
  <c r="AW363" i="8"/>
  <c r="AY414" i="8"/>
  <c r="AX86" i="8"/>
  <c r="AX1164" i="8"/>
  <c r="AX247" i="8"/>
  <c r="AV530" i="8"/>
  <c r="L23" i="5"/>
  <c r="AV426" i="8"/>
  <c r="C26" i="3"/>
  <c r="AW163" i="8"/>
  <c r="AY1154" i="8"/>
  <c r="AX405" i="8"/>
  <c r="AW597" i="8"/>
  <c r="AX131" i="8"/>
  <c r="AV872" i="8"/>
  <c r="AW838" i="8"/>
  <c r="AY308" i="8"/>
  <c r="AW421" i="8"/>
  <c r="AX1025" i="8"/>
  <c r="AY894" i="8"/>
  <c r="AX879" i="8"/>
  <c r="AX80" i="8"/>
  <c r="AX702" i="8"/>
  <c r="AY541" i="8"/>
  <c r="AX797" i="8"/>
  <c r="AV452" i="8"/>
  <c r="AV1048" i="8"/>
  <c r="AW909" i="8"/>
  <c r="AY846" i="8"/>
  <c r="AY787" i="8"/>
  <c r="AX542" i="8"/>
  <c r="AY378" i="8"/>
  <c r="AV516" i="8"/>
  <c r="AW1106" i="8"/>
  <c r="AW537" i="8"/>
  <c r="AY460" i="8"/>
  <c r="AY559" i="8"/>
  <c r="AY1074" i="8"/>
  <c r="AW815" i="8"/>
  <c r="AW859" i="8"/>
  <c r="AX398" i="8"/>
  <c r="AV439" i="8"/>
  <c r="AV532" i="8"/>
  <c r="AW578" i="8"/>
  <c r="AY957" i="8"/>
  <c r="AX964" i="8"/>
  <c r="AW1096" i="8"/>
  <c r="AX806" i="8"/>
  <c r="AX112" i="8"/>
  <c r="AW38" i="8"/>
  <c r="AW243" i="8"/>
  <c r="AY986" i="8"/>
  <c r="AV204" i="8"/>
  <c r="AX952" i="8"/>
  <c r="AW796" i="8"/>
  <c r="AW255" i="8"/>
  <c r="AW104" i="8"/>
  <c r="AV118" i="8"/>
  <c r="AX340" i="8"/>
  <c r="AW634" i="8"/>
  <c r="AW46" i="8"/>
  <c r="C13" i="3"/>
  <c r="AV316" i="8"/>
  <c r="AY322" i="8"/>
  <c r="AW1088" i="8"/>
  <c r="AV874" i="8"/>
  <c r="AW283" i="8"/>
  <c r="AY998" i="8"/>
  <c r="AX117" i="8"/>
  <c r="AW60" i="8"/>
  <c r="AW970" i="8"/>
  <c r="AW754" i="8"/>
  <c r="AV8" i="8"/>
  <c r="AW1076" i="8"/>
  <c r="J21" i="5"/>
  <c r="AW1138" i="8"/>
  <c r="AW155" i="8"/>
  <c r="AV802" i="8"/>
  <c r="AX804" i="8"/>
  <c r="AY906" i="8"/>
  <c r="AW1009" i="8"/>
  <c r="AV55" i="8"/>
  <c r="C23" i="3"/>
  <c r="AV484" i="8"/>
  <c r="AW1033" i="8"/>
  <c r="AV1068" i="8"/>
  <c r="AV555" i="8"/>
  <c r="AX1103" i="8"/>
  <c r="AY92" i="8"/>
  <c r="AW191" i="8"/>
  <c r="AW1101" i="8"/>
  <c r="AW629" i="8"/>
  <c r="AX512" i="8"/>
  <c r="C9" i="5"/>
  <c r="AY920" i="8"/>
  <c r="AY156" i="8"/>
  <c r="AV606" i="8"/>
  <c r="AX976" i="8"/>
  <c r="AV33" i="8"/>
  <c r="AY519" i="8"/>
  <c r="AY567" i="8"/>
  <c r="AY476" i="8"/>
  <c r="AY775" i="8"/>
  <c r="AX532" i="8"/>
  <c r="AV112" i="8"/>
  <c r="AY1179" i="8"/>
  <c r="AW1017" i="8"/>
  <c r="AX72" i="8"/>
  <c r="AW1127" i="8"/>
  <c r="AW12" i="8"/>
  <c r="AW1058" i="8"/>
  <c r="AW176" i="8"/>
  <c r="I12" i="5"/>
  <c r="AV263" i="8"/>
  <c r="AW182" i="8"/>
  <c r="AX454" i="8"/>
  <c r="AV1087" i="8"/>
  <c r="AY1067" i="8"/>
  <c r="AX88" i="8"/>
  <c r="AW1140" i="8"/>
  <c r="AV81" i="8"/>
  <c r="AX279" i="8"/>
  <c r="AW474" i="8"/>
  <c r="AW976" i="8"/>
  <c r="D8" i="5"/>
  <c r="AX818" i="8"/>
  <c r="AY1153" i="8"/>
  <c r="AW696" i="8"/>
  <c r="AY944" i="8"/>
  <c r="AX1168" i="8"/>
  <c r="AY398" i="8"/>
  <c r="AY352" i="8"/>
  <c r="AX1096" i="8"/>
  <c r="AV181" i="8"/>
  <c r="AW203" i="8"/>
  <c r="AW193" i="8"/>
  <c r="AW444" i="8"/>
  <c r="AX638" i="8"/>
  <c r="AV496" i="8"/>
  <c r="AY993" i="8"/>
  <c r="AV853" i="8"/>
  <c r="AY406" i="8"/>
  <c r="AV46" i="8"/>
  <c r="AY413" i="8"/>
  <c r="AX955" i="8"/>
  <c r="AW1050" i="8"/>
  <c r="AX908" i="8"/>
  <c r="AV741" i="8"/>
  <c r="AY450" i="8"/>
  <c r="AX843" i="8"/>
  <c r="AY85" i="8"/>
  <c r="AW546" i="8"/>
  <c r="AX1005" i="8"/>
  <c r="AY1147" i="8"/>
  <c r="AX163" i="8"/>
  <c r="AW133" i="8"/>
  <c r="AY115" i="8"/>
  <c r="AW47" i="8"/>
  <c r="AX16" i="8"/>
  <c r="AW56" i="8"/>
  <c r="C18" i="3"/>
  <c r="AV967" i="8"/>
  <c r="AW463" i="8"/>
  <c r="AY746" i="8"/>
  <c r="AX53" i="8"/>
  <c r="K17" i="5"/>
  <c r="AW527" i="8"/>
  <c r="AY305" i="8"/>
  <c r="AY29" i="8"/>
  <c r="AX756" i="8"/>
  <c r="AV854" i="8"/>
  <c r="AW604" i="8"/>
  <c r="AV526" i="8"/>
  <c r="AX824" i="8"/>
  <c r="AY613" i="8"/>
  <c r="AX1118" i="8"/>
  <c r="AV964" i="8"/>
  <c r="AX924" i="8"/>
  <c r="AV988" i="8"/>
  <c r="AW1098" i="8"/>
  <c r="AY226" i="8"/>
  <c r="AY126" i="8"/>
  <c r="AY54" i="8"/>
  <c r="AY976" i="8"/>
  <c r="AW501" i="8"/>
  <c r="AX165" i="8"/>
  <c r="AX661" i="8"/>
  <c r="AX688" i="8"/>
  <c r="AV578" i="8"/>
  <c r="AV1141" i="8"/>
  <c r="AW51" i="8"/>
  <c r="AW159" i="8"/>
  <c r="AY69" i="8"/>
  <c r="AV971" i="8"/>
  <c r="AW263" i="8"/>
  <c r="AX382" i="8"/>
  <c r="AY929" i="8"/>
  <c r="AV709" i="8"/>
  <c r="AX841" i="8"/>
  <c r="AW737" i="8"/>
  <c r="AX994" i="8"/>
  <c r="AW552" i="8"/>
  <c r="AV1072" i="8"/>
  <c r="AW1118" i="8"/>
  <c r="AX631" i="8"/>
  <c r="E54" i="5"/>
  <c r="AV1093" i="8"/>
  <c r="AY1002" i="8"/>
  <c r="D14" i="3"/>
  <c r="AX107" i="8"/>
  <c r="AW1067" i="8"/>
  <c r="AV427" i="8"/>
  <c r="AV241" i="8"/>
  <c r="AY752" i="8"/>
  <c r="AW507" i="8"/>
  <c r="AY754" i="8"/>
  <c r="AW861" i="8"/>
  <c r="AX673" i="8"/>
  <c r="AW851" i="8"/>
  <c r="AY859" i="8"/>
  <c r="AW1047" i="8"/>
  <c r="AW174" i="8"/>
  <c r="AV87" i="8"/>
  <c r="AX1121" i="8"/>
  <c r="AY770" i="8"/>
  <c r="AW797" i="8"/>
  <c r="AW771" i="8"/>
  <c r="AW1147" i="8"/>
  <c r="AV370" i="8"/>
  <c r="AX462" i="8"/>
  <c r="AV491" i="8"/>
  <c r="AW722" i="8"/>
  <c r="AY274" i="8"/>
  <c r="D12" i="3"/>
  <c r="AV623" i="8"/>
  <c r="AV937" i="8"/>
  <c r="AY634" i="8"/>
  <c r="AY159" i="8"/>
  <c r="AY1012" i="8"/>
  <c r="AY708" i="8"/>
  <c r="AW1000" i="8"/>
  <c r="AY985" i="8"/>
  <c r="AX860" i="8"/>
  <c r="AX444" i="8"/>
  <c r="AV419" i="8"/>
  <c r="AY824" i="8"/>
  <c r="AV984" i="8"/>
  <c r="AX764" i="8"/>
  <c r="AX668" i="8"/>
  <c r="AV328" i="8"/>
  <c r="AX109" i="8"/>
  <c r="I23" i="5"/>
  <c r="AY100" i="8"/>
  <c r="AV395" i="8"/>
  <c r="AW279" i="8"/>
  <c r="AX1030" i="8"/>
  <c r="AV430" i="8"/>
  <c r="AW106" i="8"/>
  <c r="AV691" i="8"/>
  <c r="AY1120" i="8"/>
  <c r="AY250" i="8"/>
  <c r="AW424" i="8"/>
  <c r="AV1181" i="8"/>
  <c r="AX1181" i="8"/>
  <c r="AX69" i="8"/>
  <c r="AW262" i="8"/>
  <c r="AW878" i="8"/>
  <c r="AX953" i="8"/>
  <c r="AX498" i="8"/>
  <c r="AY616" i="8"/>
  <c r="AV335" i="8"/>
  <c r="AY688" i="8"/>
  <c r="AY1037" i="8"/>
  <c r="AW154" i="8"/>
  <c r="AW189" i="8"/>
  <c r="AW20" i="8"/>
  <c r="AV992" i="8"/>
  <c r="AV515" i="8"/>
  <c r="AX275" i="8"/>
  <c r="AW1150" i="8"/>
  <c r="AX1041" i="8"/>
  <c r="AY844" i="8"/>
  <c r="AX8" i="8"/>
  <c r="AW788" i="8"/>
  <c r="AV1177" i="8"/>
  <c r="AV1134" i="8"/>
  <c r="AV66" i="8"/>
  <c r="AX823" i="8"/>
  <c r="AX468" i="8"/>
  <c r="AY1080" i="8"/>
  <c r="AY233" i="8"/>
  <c r="AW907" i="8"/>
  <c r="AW1186" i="8"/>
  <c r="AW669" i="8"/>
  <c r="AX941" i="8"/>
  <c r="AW135" i="8"/>
  <c r="AW671" i="8"/>
  <c r="AY57" i="8"/>
  <c r="AX669" i="8"/>
  <c r="AV323" i="8"/>
  <c r="AX187" i="8"/>
  <c r="AV240" i="8"/>
  <c r="AX554" i="8"/>
  <c r="AX957" i="8"/>
  <c r="AV968" i="8"/>
  <c r="AY1114" i="8"/>
  <c r="AV45" i="8"/>
  <c r="AW1003" i="8"/>
  <c r="AY118" i="8"/>
  <c r="AY249" i="8"/>
  <c r="AW1093" i="8"/>
  <c r="AV596" i="8"/>
  <c r="AV545" i="8"/>
  <c r="AV222" i="8"/>
  <c r="AW738" i="8"/>
  <c r="AV25" i="8"/>
  <c r="AX592" i="8"/>
  <c r="AV774" i="8"/>
  <c r="AX523" i="8"/>
  <c r="AX973" i="8"/>
  <c r="AV775" i="8"/>
  <c r="AW749" i="8"/>
  <c r="AY711" i="8"/>
  <c r="AW42" i="8"/>
  <c r="AX1048" i="8"/>
  <c r="AX774" i="8"/>
  <c r="AV107" i="8"/>
  <c r="C27" i="3"/>
  <c r="AX1147" i="8"/>
  <c r="AY324" i="8"/>
  <c r="AV547" i="8"/>
  <c r="AX195" i="8"/>
  <c r="AW650" i="8"/>
  <c r="AY1103" i="8"/>
  <c r="AY737" i="8"/>
  <c r="AX120" i="8"/>
  <c r="AW457" i="8"/>
  <c r="AY762" i="8"/>
  <c r="AY260" i="8"/>
  <c r="AW1122" i="8"/>
  <c r="AV404" i="8"/>
  <c r="L12" i="5"/>
  <c r="AX1074" i="8"/>
  <c r="AX46" i="8"/>
  <c r="AV117" i="8"/>
  <c r="AY911" i="8"/>
  <c r="AX491" i="8"/>
  <c r="AW564" i="8"/>
  <c r="AY864" i="8"/>
  <c r="AY370" i="8"/>
  <c r="AV474" i="8"/>
  <c r="AY995" i="8"/>
  <c r="AY409" i="8"/>
  <c r="AW809" i="8"/>
  <c r="AV1183" i="8"/>
  <c r="AX52" i="8"/>
  <c r="AY633" i="8"/>
  <c r="AX283" i="8"/>
  <c r="AY498" i="8"/>
  <c r="AV329" i="8"/>
  <c r="AV195" i="8"/>
  <c r="AY694" i="8"/>
  <c r="AY621" i="8"/>
  <c r="AV521" i="8"/>
  <c r="AY779" i="8"/>
  <c r="AW214" i="8"/>
  <c r="AX241" i="8"/>
  <c r="AW5" i="8"/>
  <c r="AW118" i="8"/>
  <c r="AW438" i="8"/>
  <c r="AV636" i="8"/>
  <c r="AW1180" i="8"/>
  <c r="AW1137" i="8"/>
  <c r="K8" i="5"/>
  <c r="AX392" i="8"/>
  <c r="AY972" i="8"/>
  <c r="AX387" i="8"/>
  <c r="AV856" i="8"/>
  <c r="AV1194" i="8"/>
  <c r="AW1039" i="8"/>
  <c r="AV891" i="8"/>
  <c r="AW802" i="8"/>
  <c r="AX1094" i="8"/>
  <c r="AV870" i="8"/>
  <c r="AX622" i="8"/>
  <c r="AW32" i="8"/>
  <c r="AW335" i="8"/>
  <c r="I17" i="5"/>
  <c r="AY1091" i="8"/>
  <c r="AX1009" i="8"/>
  <c r="AX1021" i="8"/>
  <c r="AX589" i="8"/>
  <c r="AW114" i="8"/>
  <c r="AX326" i="8"/>
  <c r="AX1140" i="8"/>
  <c r="AV990" i="8"/>
  <c r="AX20" i="8"/>
  <c r="AX122" i="8"/>
  <c r="AX302" i="8"/>
  <c r="AX645" i="8"/>
  <c r="AW287" i="8"/>
  <c r="AV834" i="8"/>
  <c r="AY112" i="8"/>
  <c r="AW682" i="8"/>
  <c r="AW238" i="8"/>
  <c r="AY1055" i="8"/>
  <c r="AY819" i="8"/>
  <c r="AY391" i="8"/>
  <c r="AV780" i="8"/>
  <c r="AY1116" i="8"/>
  <c r="AW725" i="8"/>
  <c r="AV929" i="8"/>
  <c r="AV208" i="8"/>
  <c r="AV837" i="8"/>
  <c r="AY1181" i="8"/>
  <c r="AY8" i="8"/>
  <c r="AX748" i="8"/>
  <c r="AY314" i="8"/>
  <c r="AX482" i="8"/>
  <c r="AX679" i="8"/>
  <c r="AV999" i="8"/>
  <c r="AW78" i="8"/>
  <c r="AX1158" i="8"/>
  <c r="AW1025" i="8"/>
  <c r="AW871" i="8"/>
  <c r="AY818" i="8"/>
  <c r="AW511" i="8"/>
  <c r="AV361" i="8"/>
  <c r="AV412" i="8"/>
  <c r="AX765" i="8"/>
  <c r="AV366" i="8"/>
  <c r="AY438" i="8"/>
  <c r="AW459" i="8"/>
  <c r="AY631" i="8"/>
  <c r="AV959" i="8"/>
  <c r="AV590" i="8"/>
  <c r="AX646" i="8"/>
  <c r="AV809" i="8"/>
  <c r="AV686" i="8"/>
  <c r="AX985" i="8"/>
  <c r="AV211" i="8"/>
  <c r="AX968" i="8"/>
  <c r="AY1119" i="8"/>
  <c r="AW286" i="8"/>
  <c r="M23" i="8"/>
  <c r="AX543" i="8"/>
  <c r="AV273" i="8"/>
  <c r="AV1080" i="8"/>
  <c r="AX965" i="8"/>
  <c r="AW1100" i="8"/>
  <c r="AV1056" i="8"/>
  <c r="AX489" i="8"/>
  <c r="AW76" i="8"/>
  <c r="AV627" i="8"/>
  <c r="AY1162" i="8"/>
  <c r="AV482" i="8"/>
  <c r="AW728" i="8"/>
  <c r="AW349" i="8"/>
  <c r="AV373" i="8"/>
  <c r="AW297" i="8"/>
  <c r="AY788" i="8"/>
  <c r="AV1182" i="8"/>
  <c r="AV402" i="8"/>
  <c r="AV1064" i="8"/>
  <c r="AV96" i="8"/>
  <c r="AY1169" i="8"/>
  <c r="AY715" i="8"/>
  <c r="AY607" i="8"/>
  <c r="AX111" i="8"/>
  <c r="AW644" i="8"/>
  <c r="AW673" i="8"/>
  <c r="AV421" i="8"/>
  <c r="E21" i="3"/>
  <c r="AY1089" i="8"/>
  <c r="AW1028" i="8"/>
  <c r="AV199" i="8"/>
  <c r="AX344" i="8"/>
  <c r="AW1185" i="8"/>
  <c r="AX683" i="8"/>
  <c r="AV192" i="8"/>
  <c r="AX1141" i="8"/>
  <c r="AV805" i="8"/>
  <c r="AX931" i="8"/>
  <c r="AV768" i="8"/>
  <c r="AX677" i="8"/>
  <c r="AY933" i="8"/>
  <c r="AW145" i="8"/>
  <c r="AW837" i="8"/>
  <c r="AV1167" i="8"/>
  <c r="AX861" i="8"/>
  <c r="AY1148" i="8"/>
  <c r="AV503" i="8"/>
  <c r="AV1127" i="8"/>
  <c r="AX707" i="8"/>
  <c r="AV678" i="8"/>
  <c r="AY31" i="8"/>
  <c r="AY1100" i="8"/>
  <c r="AW963" i="8"/>
  <c r="AW1179" i="8"/>
  <c r="AW615" i="8"/>
  <c r="AV945" i="8"/>
  <c r="AW1162" i="8"/>
  <c r="AY1011" i="8"/>
  <c r="AX695" i="8"/>
  <c r="AW272" i="8"/>
  <c r="AX1114" i="8"/>
  <c r="AX115" i="8"/>
  <c r="AY662" i="8"/>
  <c r="AW167" i="8"/>
  <c r="AY800" i="8"/>
  <c r="AX734" i="8"/>
  <c r="AW833" i="8"/>
  <c r="AV365" i="8"/>
  <c r="AV73" i="8"/>
  <c r="AX1111" i="8"/>
  <c r="AW427" i="8"/>
  <c r="AW408" i="8"/>
  <c r="AX190" i="8"/>
  <c r="C12" i="3"/>
  <c r="AV797" i="8"/>
  <c r="AY1113" i="8"/>
  <c r="AV829" i="8"/>
  <c r="AV193" i="8"/>
  <c r="AV21" i="8"/>
  <c r="AV641" i="8"/>
  <c r="AX1108" i="8"/>
  <c r="AW3" i="8"/>
  <c r="AV1109" i="8"/>
  <c r="AV587" i="8"/>
  <c r="AY939" i="8"/>
  <c r="AX1085" i="8"/>
  <c r="AV1090" i="8"/>
  <c r="AX335" i="8"/>
  <c r="AY1143" i="8"/>
  <c r="AW179" i="8"/>
  <c r="AV13" i="8"/>
  <c r="AW1124" i="8"/>
  <c r="AY1087" i="8"/>
  <c r="AY45" i="8"/>
  <c r="AW1126" i="8"/>
  <c r="AY809" i="8"/>
  <c r="AY1039" i="8"/>
  <c r="AY928" i="8"/>
  <c r="AX1068" i="8"/>
  <c r="AX780" i="8"/>
  <c r="AW605" i="8"/>
  <c r="AX156" i="8"/>
  <c r="AW44" i="8"/>
  <c r="AX379" i="8"/>
  <c r="AV301" i="8"/>
  <c r="AY822" i="8"/>
  <c r="AY536" i="8"/>
  <c r="AW854" i="8"/>
  <c r="AW99" i="8"/>
  <c r="AW855" i="8"/>
  <c r="AW2" i="8"/>
  <c r="AX494" i="8"/>
  <c r="AY1014" i="8"/>
  <c r="AW733" i="8"/>
  <c r="AW332" i="8"/>
  <c r="AX1192" i="8"/>
  <c r="AY640" i="8"/>
  <c r="AX1077" i="8"/>
  <c r="AV2" i="8"/>
  <c r="AV1170" i="8"/>
  <c r="AV326" i="8"/>
  <c r="AY999" i="8"/>
  <c r="AW748" i="8"/>
  <c r="AW873" i="8"/>
  <c r="AX792" i="8"/>
  <c r="AV352" i="8"/>
  <c r="AW509" i="8"/>
  <c r="AX537" i="8"/>
  <c r="AX250" i="8"/>
  <c r="AV1150" i="8"/>
  <c r="AX13" i="8"/>
  <c r="AX68" i="8"/>
  <c r="AV1100" i="8"/>
  <c r="L26" i="5"/>
  <c r="AV527" i="8"/>
  <c r="AV618" i="8"/>
  <c r="AV625" i="8"/>
  <c r="AY871" i="8"/>
  <c r="AY860" i="8"/>
  <c r="AW450" i="8"/>
  <c r="AX1115" i="8"/>
  <c r="AX155" i="8"/>
  <c r="AW365" i="8"/>
  <c r="AW619" i="8"/>
  <c r="AX851" i="8"/>
  <c r="AX58" i="8"/>
  <c r="AW180" i="8"/>
  <c r="AX1028" i="8"/>
  <c r="AV965" i="8"/>
  <c r="AV571" i="8"/>
  <c r="AV162" i="8"/>
  <c r="AV57" i="8"/>
  <c r="AY133" i="8"/>
  <c r="AV764" i="8"/>
  <c r="AW757" i="8"/>
  <c r="AY369" i="8"/>
  <c r="AX1122" i="8"/>
  <c r="AW985" i="8"/>
  <c r="AY23" i="8"/>
  <c r="AV852" i="8"/>
  <c r="AY25" i="8"/>
  <c r="AV1097" i="8"/>
  <c r="AY969" i="8"/>
  <c r="AY807" i="8"/>
  <c r="AV742" i="8"/>
  <c r="AV997" i="8"/>
  <c r="AW1141" i="8"/>
  <c r="AW532" i="8"/>
  <c r="AW665" i="8"/>
  <c r="AX497" i="8"/>
  <c r="AV760" i="8"/>
  <c r="AY62" i="8"/>
  <c r="K32" i="5"/>
  <c r="AY543" i="8"/>
  <c r="AV320" i="8"/>
  <c r="AW827" i="8"/>
  <c r="AV1088" i="8"/>
  <c r="AW124" i="8"/>
  <c r="AY53" i="8"/>
  <c r="E19" i="3"/>
  <c r="AV417" i="8"/>
  <c r="AX698" i="8"/>
  <c r="AX1055" i="8"/>
  <c r="AY32" i="8"/>
  <c r="AX209" i="8"/>
  <c r="AV726" i="8"/>
  <c r="AW81" i="8"/>
  <c r="AY557" i="8"/>
  <c r="AW111" i="8"/>
  <c r="AW326" i="8"/>
  <c r="AX775" i="8"/>
  <c r="AV166" i="8"/>
  <c r="L16" i="5"/>
  <c r="AV434" i="8"/>
  <c r="AW1043" i="8"/>
  <c r="AW778" i="8"/>
  <c r="AY1180" i="8"/>
  <c r="D19" i="3"/>
  <c r="AV978" i="8"/>
  <c r="AX726" i="8"/>
  <c r="AW727" i="8"/>
  <c r="AY362" i="8"/>
  <c r="L10" i="5"/>
  <c r="J19" i="5"/>
  <c r="AX425" i="8"/>
  <c r="AW842" i="8"/>
  <c r="AY130" i="8"/>
  <c r="AY342" i="8"/>
  <c r="AW569" i="8"/>
  <c r="AV724" i="8"/>
  <c r="AV1096" i="8"/>
  <c r="AY842" i="8"/>
  <c r="AV1065" i="8"/>
  <c r="AV494" i="8"/>
  <c r="AW84" i="8"/>
  <c r="AX703" i="8"/>
  <c r="AY415" i="8"/>
  <c r="AY649" i="8"/>
  <c r="AV665" i="8"/>
  <c r="AV986" i="8"/>
  <c r="AX933" i="8"/>
  <c r="I33" i="5"/>
  <c r="AW806" i="8"/>
  <c r="AX396" i="8"/>
  <c r="AX1151" i="8"/>
  <c r="AW969" i="8"/>
  <c r="AW589" i="8"/>
  <c r="AX590" i="8"/>
  <c r="AX423" i="8"/>
  <c r="AW88" i="8"/>
  <c r="AX374" i="8"/>
  <c r="AW442" i="8"/>
  <c r="AV1125" i="8"/>
  <c r="AV393" i="8"/>
  <c r="AW177" i="8"/>
  <c r="AV187" i="8"/>
  <c r="AV953" i="8"/>
  <c r="AV653" i="8"/>
  <c r="AV243" i="8"/>
  <c r="AV376" i="8"/>
  <c r="AY254" i="8"/>
  <c r="AX95" i="8"/>
  <c r="AW934" i="8"/>
  <c r="AY73" i="8"/>
  <c r="AX821" i="8"/>
  <c r="AX227" i="8"/>
  <c r="AW292" i="8"/>
  <c r="AX600" i="8"/>
  <c r="AV878" i="8"/>
  <c r="AX848" i="8"/>
  <c r="AW164" i="8"/>
  <c r="AV327" i="8"/>
  <c r="AY1027" i="8"/>
  <c r="AX1105" i="8"/>
  <c r="AW367" i="8"/>
  <c r="AX918" i="8"/>
  <c r="AV1070" i="8"/>
  <c r="AY1118" i="8"/>
  <c r="AY238" i="8"/>
  <c r="AW1173" i="8"/>
  <c r="AX1042" i="8"/>
  <c r="AY1186" i="8"/>
  <c r="AY1049" i="8"/>
  <c r="AV504" i="8"/>
  <c r="AV793" i="8"/>
  <c r="AW761" i="8"/>
  <c r="AX232" i="8"/>
  <c r="AW931" i="8"/>
  <c r="AV727" i="8"/>
  <c r="AV1144" i="8"/>
  <c r="AW989" i="8"/>
  <c r="AY992" i="8"/>
  <c r="AX1053" i="8"/>
  <c r="D54" i="5"/>
  <c r="AV787" i="8"/>
  <c r="AV560" i="8"/>
  <c r="AY703" i="8"/>
  <c r="AV785" i="8"/>
  <c r="AY124" i="8"/>
  <c r="AV98" i="8"/>
  <c r="AV771" i="8"/>
  <c r="AV595" i="8"/>
  <c r="AW943" i="8"/>
  <c r="AY922" i="8"/>
  <c r="AX194" i="8"/>
  <c r="AX134" i="8"/>
  <c r="AV1166" i="8"/>
  <c r="AW982" i="8"/>
  <c r="AV633" i="8"/>
  <c r="K22" i="5"/>
  <c r="AV1036" i="8"/>
  <c r="AW123" i="8"/>
  <c r="AV425" i="8"/>
  <c r="AX963" i="8"/>
  <c r="AV151" i="8"/>
  <c r="AY510" i="8"/>
  <c r="AY971" i="8"/>
  <c r="AX164" i="8"/>
  <c r="AW396" i="8"/>
  <c r="AY4" i="8"/>
  <c r="AY518" i="8"/>
  <c r="AV1089" i="8"/>
  <c r="AY1044" i="8"/>
  <c r="AW234" i="8"/>
  <c r="AY930" i="8"/>
  <c r="AY131" i="8"/>
  <c r="AY77" i="8"/>
  <c r="AX626" i="8"/>
  <c r="AV1061" i="8"/>
  <c r="AX177" i="8"/>
  <c r="AV979" i="8"/>
  <c r="AW1045" i="8"/>
  <c r="AX136" i="8"/>
  <c r="AW987" i="8"/>
  <c r="AY18" i="8"/>
  <c r="AX483" i="8"/>
  <c r="AV655" i="8"/>
  <c r="AY1108" i="8"/>
  <c r="AY757" i="8"/>
  <c r="AV1043" i="8"/>
  <c r="AX132" i="8"/>
  <c r="AY313" i="8"/>
  <c r="AV1066" i="8"/>
  <c r="AV40" i="8"/>
  <c r="AW885" i="8"/>
  <c r="AX978" i="8"/>
  <c r="AW265" i="8"/>
  <c r="AV473" i="8"/>
  <c r="K16" i="5"/>
  <c r="AX1047" i="8"/>
  <c r="AW443" i="8"/>
  <c r="AW22" i="8"/>
  <c r="AV137" i="8"/>
  <c r="AV1015" i="8"/>
  <c r="AV44" i="8"/>
  <c r="AV982" i="8"/>
  <c r="AX469" i="8"/>
  <c r="AW1143" i="8"/>
  <c r="AY480" i="8"/>
  <c r="AX1167" i="8"/>
  <c r="AX752" i="8"/>
  <c r="AW1158" i="8"/>
  <c r="AY202" i="8"/>
  <c r="AY43" i="8"/>
  <c r="AV1045" i="8"/>
  <c r="AW535" i="8"/>
  <c r="AY211" i="8"/>
  <c r="AY91" i="8"/>
  <c r="AX350" i="8"/>
  <c r="AX684" i="8"/>
  <c r="AV92" i="8"/>
  <c r="AW785" i="8"/>
  <c r="AW524" i="8"/>
  <c r="AX518" i="8"/>
  <c r="AW458" i="8"/>
  <c r="AW1002" i="8"/>
  <c r="AV514" i="8"/>
  <c r="AV1024" i="8"/>
  <c r="AW626" i="8"/>
  <c r="AX552" i="8"/>
  <c r="AX689" i="8"/>
  <c r="AX982" i="8"/>
  <c r="AV258" i="8"/>
  <c r="AV27" i="8"/>
  <c r="AV1147" i="8"/>
  <c r="AY446" i="8"/>
  <c r="AX988" i="8"/>
  <c r="AW539" i="8"/>
  <c r="C20" i="3"/>
  <c r="AX738" i="8"/>
  <c r="AX901" i="8"/>
  <c r="AV69" i="8"/>
  <c r="AY789" i="8"/>
  <c r="AX1142" i="8"/>
  <c r="AX758" i="8"/>
  <c r="AX1065" i="8"/>
  <c r="J7" i="5"/>
  <c r="AY481" i="8"/>
  <c r="AV143" i="8"/>
  <c r="AW195" i="8"/>
  <c r="AW1178" i="8"/>
  <c r="AV7" i="8"/>
  <c r="AV970" i="8"/>
  <c r="AY781" i="8"/>
  <c r="AY171" i="8"/>
  <c r="AV237" i="8"/>
  <c r="AV392" i="8"/>
  <c r="AW63" i="8"/>
  <c r="AW631" i="8"/>
  <c r="AX50" i="8"/>
  <c r="AV251" i="8"/>
  <c r="AW899" i="8"/>
  <c r="AY123" i="8"/>
  <c r="AX66" i="8"/>
  <c r="AV705" i="8"/>
  <c r="AY478" i="8"/>
  <c r="AY651" i="8"/>
  <c r="AX28" i="8"/>
  <c r="AV54" i="8"/>
  <c r="AV1062" i="8"/>
  <c r="AX400" i="8"/>
  <c r="AV1154" i="8"/>
  <c r="AX1043" i="8"/>
  <c r="AY954" i="8"/>
  <c r="AW273" i="8"/>
  <c r="AX660" i="8"/>
  <c r="AY363" i="8"/>
  <c r="AV980" i="8"/>
  <c r="AW731" i="8"/>
  <c r="AW648" i="8"/>
  <c r="AY227" i="8"/>
  <c r="AY24" i="8"/>
  <c r="AW683" i="8"/>
  <c r="AY323" i="8"/>
  <c r="AW156" i="8"/>
  <c r="AX623" i="8"/>
  <c r="AW77" i="8"/>
  <c r="AY953" i="8"/>
  <c r="AW451" i="8"/>
  <c r="AW368" i="8"/>
  <c r="AX858" i="8"/>
  <c r="AW753" i="8"/>
  <c r="AY1026" i="8"/>
  <c r="AW831" i="8"/>
  <c r="AV384" i="8"/>
  <c r="AY1105" i="8"/>
  <c r="AV1042" i="8"/>
  <c r="AY669" i="8"/>
  <c r="AW479" i="8"/>
  <c r="I19" i="5"/>
  <c r="AV1143" i="8"/>
  <c r="AV1054" i="8"/>
  <c r="AY527" i="8"/>
  <c r="AX992" i="8"/>
  <c r="AY470" i="8"/>
  <c r="AY589" i="8"/>
  <c r="AY870" i="8"/>
  <c r="AY141" i="8"/>
  <c r="AW1103" i="8"/>
  <c r="AV285" i="8"/>
  <c r="AW1128" i="8"/>
  <c r="AV711" i="8"/>
  <c r="AY301" i="8"/>
  <c r="AV1156" i="8"/>
  <c r="AW1094" i="8"/>
  <c r="AY1017" i="8"/>
  <c r="AV840" i="8"/>
  <c r="AY261" i="8"/>
  <c r="AY1078" i="8"/>
  <c r="AV184" i="8"/>
  <c r="AY1167" i="8"/>
  <c r="AY561" i="8"/>
  <c r="AW101" i="8"/>
  <c r="AX553" i="8"/>
  <c r="AX958" i="8"/>
  <c r="AX217" i="8"/>
  <c r="AV552" i="8"/>
  <c r="AX73" i="8"/>
  <c r="AX1153" i="8"/>
  <c r="AV912" i="8"/>
  <c r="AY1139" i="8"/>
  <c r="AW745" i="8"/>
  <c r="AV1128" i="8"/>
  <c r="AV375" i="8"/>
  <c r="AX168" i="8"/>
  <c r="AX175" i="8"/>
  <c r="AV1157" i="8"/>
  <c r="AV124" i="8"/>
  <c r="AW194" i="8"/>
  <c r="AY1050" i="8"/>
  <c r="AW331" i="8"/>
  <c r="AV122" i="8"/>
  <c r="AX169" i="8"/>
  <c r="AY264" i="8"/>
  <c r="AV998" i="8"/>
  <c r="AW608" i="8"/>
  <c r="AV509" i="8"/>
  <c r="AV374" i="8"/>
  <c r="AX916" i="8"/>
  <c r="L15" i="5"/>
  <c r="AX369" i="8"/>
  <c r="AV72" i="8"/>
  <c r="AX118" i="8"/>
  <c r="AX1100" i="8"/>
  <c r="AX575" i="8"/>
  <c r="AW73" i="8"/>
  <c r="AV747" i="8"/>
  <c r="AV157" i="8"/>
  <c r="AY777" i="8"/>
  <c r="AX377" i="8"/>
  <c r="AY192" i="8"/>
  <c r="AV52" i="8"/>
  <c r="AY458" i="8"/>
  <c r="AX928" i="8"/>
  <c r="AX709" i="8"/>
  <c r="AX889" i="8"/>
  <c r="AW94" i="8"/>
  <c r="AX597" i="8"/>
  <c r="AY276" i="8"/>
  <c r="AX18" i="8"/>
  <c r="AV101" i="8"/>
  <c r="AW21" i="8"/>
  <c r="AY526" i="8"/>
  <c r="AY874" i="8"/>
  <c r="AV295" i="8"/>
  <c r="AW1021" i="8"/>
  <c r="AW642" i="8"/>
  <c r="AW36" i="8"/>
  <c r="AV885" i="8"/>
  <c r="AW520" i="8"/>
  <c r="AX929" i="8"/>
  <c r="AY1190" i="8"/>
  <c r="AY255" i="8"/>
  <c r="AY771" i="8"/>
  <c r="AV304" i="8"/>
  <c r="AY142" i="8"/>
  <c r="AX701" i="8"/>
  <c r="AV318" i="8"/>
  <c r="AW137" i="8"/>
  <c r="AY11" i="8"/>
  <c r="AW247" i="8"/>
  <c r="AW813" i="8"/>
  <c r="AW512" i="8"/>
  <c r="AX224" i="8"/>
  <c r="AV1099" i="8"/>
  <c r="AW1192" i="8"/>
  <c r="AY183" i="8"/>
  <c r="AY1036" i="8"/>
  <c r="AV791" i="8"/>
  <c r="AW304" i="8"/>
  <c r="AY1085" i="8"/>
  <c r="AV186" i="8"/>
  <c r="AV168" i="8"/>
  <c r="AX923" i="8"/>
  <c r="AX809" i="8"/>
  <c r="AW386" i="8"/>
  <c r="AX1174" i="8"/>
  <c r="AX403" i="8"/>
  <c r="E20" i="3"/>
  <c r="AV1176" i="8"/>
  <c r="AX40" i="8"/>
  <c r="AV1012" i="8"/>
  <c r="AY765" i="8"/>
  <c r="AW307" i="8"/>
  <c r="AV923" i="8"/>
  <c r="AW1026" i="8"/>
  <c r="AY402" i="8"/>
  <c r="AX286" i="8"/>
  <c r="AW299" i="8"/>
  <c r="AV351" i="8"/>
  <c r="AW258" i="8"/>
  <c r="AY316" i="8"/>
  <c r="AW612" i="8"/>
  <c r="AV108" i="8"/>
  <c r="AX27" i="8"/>
  <c r="AW351" i="8"/>
  <c r="AV667" i="8"/>
  <c r="AY832" i="8"/>
  <c r="AY1088" i="8"/>
  <c r="AY945" i="8"/>
  <c r="AV687" i="8"/>
  <c r="AY443" i="8"/>
  <c r="AX671" i="8"/>
  <c r="AV1057" i="8"/>
  <c r="AX912" i="8"/>
  <c r="AX1154" i="8"/>
  <c r="AV1025" i="8"/>
  <c r="AX219" i="8"/>
  <c r="AW119" i="8"/>
  <c r="I7" i="5"/>
  <c r="AV806" i="8"/>
  <c r="AY926" i="8"/>
  <c r="AV1117" i="8"/>
  <c r="AV815" i="8"/>
  <c r="AX558" i="8"/>
  <c r="AY987" i="8"/>
  <c r="AW979" i="8"/>
  <c r="AW791" i="8"/>
  <c r="AV801" i="8"/>
  <c r="AY678" i="8"/>
  <c r="AW974" i="8"/>
  <c r="AW567" i="8"/>
  <c r="AW954" i="8"/>
  <c r="AX1054" i="8"/>
  <c r="AW218" i="8"/>
  <c r="AW699" i="8"/>
  <c r="AX1187" i="8"/>
  <c r="AV951" i="8"/>
  <c r="AV1186" i="8"/>
  <c r="AX998" i="8"/>
  <c r="AV279" i="8"/>
  <c r="AW1080" i="8"/>
  <c r="AV518" i="8"/>
  <c r="AW1145" i="8"/>
  <c r="AY495" i="8"/>
  <c r="AW652" i="8"/>
  <c r="L7" i="5"/>
  <c r="AV704" i="8"/>
  <c r="AY799" i="8"/>
  <c r="AV816" i="8"/>
  <c r="K13" i="5"/>
  <c r="AY38" i="8"/>
  <c r="AX991" i="8"/>
  <c r="AY371" i="8"/>
  <c r="AY821" i="8"/>
  <c r="AW960" i="8"/>
  <c r="AV631" i="8"/>
  <c r="AX1102" i="8"/>
  <c r="AY937" i="8"/>
  <c r="AW1053" i="8"/>
  <c r="AW71" i="8"/>
  <c r="AX866" i="8"/>
  <c r="AY60" i="8"/>
  <c r="AY139" i="8"/>
  <c r="AW950" i="8"/>
  <c r="AW456" i="8"/>
  <c r="AW278" i="8"/>
  <c r="AV58" i="8"/>
  <c r="AV743" i="8"/>
  <c r="AV510" i="8"/>
  <c r="AV1029" i="8"/>
  <c r="AV410" i="8"/>
  <c r="AX124" i="8"/>
  <c r="AY67" i="8"/>
  <c r="AX1137" i="8"/>
  <c r="AV909" i="8"/>
  <c r="AW54" i="8"/>
  <c r="AV1123" i="8"/>
  <c r="AW1165" i="8"/>
  <c r="AY157" i="8"/>
  <c r="AW904" i="8"/>
  <c r="AW59" i="8"/>
  <c r="AV790" i="8"/>
  <c r="AY692" i="8"/>
  <c r="AY855" i="8"/>
  <c r="AX81" i="8"/>
  <c r="AW370" i="8"/>
  <c r="AY908" i="8"/>
  <c r="AY743" i="8"/>
  <c r="AV1041" i="8"/>
  <c r="AX316" i="8"/>
  <c r="AW1024" i="8"/>
  <c r="J32" i="5"/>
  <c r="AY893" i="8"/>
  <c r="AX329" i="8"/>
  <c r="AW1105" i="8"/>
  <c r="AX479" i="8"/>
  <c r="AY1077" i="8"/>
  <c r="AW1089" i="8"/>
  <c r="AV589" i="8"/>
  <c r="AV282" i="8"/>
  <c r="AW915" i="8"/>
  <c r="AY1155" i="8"/>
  <c r="AX1160" i="8"/>
  <c r="AY749" i="8"/>
  <c r="AX331" i="8"/>
  <c r="AV312" i="8"/>
  <c r="AW610" i="8"/>
  <c r="AW381" i="8"/>
  <c r="AX693" i="8"/>
  <c r="AX147" i="8"/>
  <c r="AX789" i="8"/>
  <c r="AW562" i="8"/>
  <c r="AY66" i="8"/>
  <c r="AY896" i="8"/>
  <c r="AX772" i="8"/>
  <c r="AW461" i="8"/>
  <c r="AV592" i="8"/>
  <c r="AX920" i="8"/>
  <c r="D16" i="3"/>
  <c r="AW928" i="8"/>
  <c r="AW1164" i="8"/>
  <c r="AY65" i="8"/>
  <c r="AW1190" i="8"/>
  <c r="AV74" i="8"/>
  <c r="AV418" i="8"/>
  <c r="K24" i="5"/>
  <c r="AY719" i="8"/>
  <c r="AV926" i="8"/>
  <c r="AW613" i="8"/>
  <c r="AX1145" i="8"/>
  <c r="AX892" i="8"/>
  <c r="AY744" i="8"/>
  <c r="AX1139" i="8"/>
  <c r="AV167" i="8"/>
  <c r="AV779" i="8"/>
  <c r="AW719" i="8"/>
  <c r="AW340" i="8"/>
  <c r="AV469" i="8"/>
  <c r="AV433" i="8"/>
  <c r="AV471" i="8"/>
  <c r="AV1053" i="8"/>
  <c r="AV811" i="8"/>
  <c r="AV80" i="8"/>
  <c r="AW773" i="8"/>
  <c r="AY87" i="8"/>
  <c r="E25" i="3"/>
  <c r="AX854" i="8"/>
  <c r="AW190" i="8"/>
  <c r="AV900" i="8"/>
  <c r="AX226" i="8"/>
  <c r="AW759" i="8"/>
  <c r="AX421" i="8"/>
  <c r="AW253" i="8"/>
  <c r="AY1136" i="8"/>
  <c r="L20" i="5"/>
  <c r="AV934" i="8"/>
  <c r="AW226" i="8"/>
  <c r="AX1110" i="8"/>
  <c r="AX243" i="8"/>
  <c r="AY501" i="8"/>
  <c r="AW716" i="8"/>
  <c r="AX956" i="8"/>
  <c r="AY979" i="8"/>
  <c r="AX915" i="8"/>
  <c r="AX805" i="8"/>
  <c r="AW592" i="8"/>
  <c r="AV593" i="8"/>
  <c r="AY1028" i="8"/>
  <c r="AX346" i="8"/>
  <c r="AW1104" i="8"/>
  <c r="AY564" i="8"/>
  <c r="AV823" i="8"/>
  <c r="AY1038" i="8"/>
  <c r="AV130" i="8"/>
  <c r="AY659" i="8"/>
  <c r="AY584" i="8"/>
  <c r="AV138" i="8"/>
  <c r="AX442" i="8"/>
  <c r="AY48" i="8"/>
  <c r="AX1155" i="8"/>
  <c r="AY89" i="8"/>
  <c r="AY52" i="8"/>
  <c r="AX606" i="8"/>
  <c r="AX737" i="8"/>
  <c r="AW762" i="8"/>
  <c r="AW1183" i="8"/>
  <c r="AY1046" i="8"/>
  <c r="AV562" i="8"/>
  <c r="AY266" i="8"/>
  <c r="AY1110" i="8"/>
  <c r="AX34" i="8"/>
  <c r="AW439" i="8"/>
  <c r="AW556" i="8"/>
  <c r="AV88" i="8"/>
  <c r="AX1126" i="8"/>
  <c r="AY287" i="8"/>
  <c r="L9" i="5"/>
  <c r="AX477" i="8"/>
  <c r="AY845" i="8"/>
  <c r="AY348" i="8"/>
  <c r="I30" i="5"/>
  <c r="AW251" i="8"/>
  <c r="AX975" i="8"/>
  <c r="AV100" i="8"/>
  <c r="AY695" i="8"/>
  <c r="AY1033" i="8"/>
  <c r="AV276" i="8"/>
  <c r="F51" i="5"/>
  <c r="AW415" i="8"/>
  <c r="AX417" i="8"/>
  <c r="AV183" i="8"/>
  <c r="AX1170" i="8"/>
  <c r="AY235" i="8"/>
  <c r="E43" i="5"/>
  <c r="AV105" i="8"/>
  <c r="AY544" i="8"/>
  <c r="AW856" i="8"/>
  <c r="AV583" i="8"/>
  <c r="AX216" i="8"/>
  <c r="AV59" i="8"/>
  <c r="AV646" i="8"/>
  <c r="AX214" i="8"/>
  <c r="AW1001" i="8"/>
  <c r="AV1006" i="8"/>
  <c r="AW356" i="8"/>
  <c r="AX781" i="8"/>
  <c r="AW1030" i="8"/>
  <c r="AW257" i="8"/>
  <c r="AV648" i="8"/>
  <c r="AY785" i="8"/>
  <c r="AY1071" i="8"/>
  <c r="AW616" i="8"/>
  <c r="AV817" i="8"/>
  <c r="AV620" i="8"/>
  <c r="AV692" i="8"/>
  <c r="AX85" i="8"/>
  <c r="AW942" i="8"/>
  <c r="AY1134" i="8"/>
  <c r="AW917" i="8"/>
  <c r="AX59" i="8"/>
  <c r="AW205" i="8"/>
  <c r="AY337" i="8"/>
  <c r="AV776" i="8"/>
  <c r="AX1040" i="8"/>
  <c r="AY667" i="8"/>
  <c r="AY909" i="8"/>
  <c r="AY539" i="8"/>
  <c r="AX637" i="8"/>
  <c r="K22" i="8"/>
  <c r="AW270" i="8"/>
  <c r="AW229" i="8"/>
  <c r="AX3" i="8"/>
  <c r="AY1023" i="8"/>
  <c r="AY1081" i="8"/>
  <c r="AW403" i="8"/>
  <c r="AX113" i="8"/>
  <c r="AX1081" i="8"/>
  <c r="AW337" i="8"/>
  <c r="AW1184" i="8"/>
  <c r="AV41" i="8"/>
  <c r="AW448" i="8"/>
  <c r="AX401" i="8"/>
  <c r="AW633" i="8"/>
  <c r="AY116" i="8"/>
  <c r="AW181" i="8"/>
  <c r="AV294" i="8"/>
  <c r="AW52" i="8"/>
  <c r="AV16" i="8"/>
  <c r="AV643" i="8"/>
  <c r="AY1042" i="8"/>
  <c r="AW730" i="8"/>
  <c r="AY549" i="8"/>
  <c r="AX437" i="8"/>
  <c r="AV61" i="8"/>
  <c r="AV827" i="8"/>
  <c r="AX576" i="8"/>
  <c r="AY456" i="8"/>
  <c r="AX1146" i="8"/>
  <c r="AY286" i="8"/>
  <c r="AW770" i="8"/>
  <c r="AY22" i="8"/>
  <c r="AV265" i="8"/>
  <c r="AY294" i="8"/>
  <c r="AY146" i="8"/>
  <c r="AW845" i="8"/>
  <c r="AV253" i="8"/>
  <c r="AV628" i="8"/>
  <c r="AX116" i="8"/>
  <c r="AW1152" i="8"/>
  <c r="AY522" i="8"/>
  <c r="AX699" i="8"/>
  <c r="AX426" i="8"/>
  <c r="AY1177" i="8"/>
  <c r="AY786" i="8"/>
  <c r="F10" i="5"/>
  <c r="AV621" i="8"/>
  <c r="AX942" i="8"/>
  <c r="AW152" i="8"/>
  <c r="AY1150" i="8"/>
  <c r="AY1016" i="8"/>
  <c r="AY241" i="8"/>
  <c r="AY473" i="8"/>
  <c r="AV993" i="8"/>
  <c r="AW566" i="8"/>
  <c r="AX832" i="8"/>
  <c r="AV23" i="8"/>
  <c r="AV505" i="8"/>
  <c r="AX788" i="8"/>
  <c r="AY674" i="8"/>
  <c r="AV1160" i="8"/>
  <c r="AY204" i="8"/>
  <c r="AV197" i="8"/>
  <c r="AW1075" i="8"/>
  <c r="AV298" i="8"/>
  <c r="AW352" i="8"/>
  <c r="AV564" i="8"/>
  <c r="AX167" i="8"/>
  <c r="D51" i="5"/>
  <c r="AY577" i="8"/>
  <c r="AX249" i="8"/>
  <c r="AW964" i="8"/>
  <c r="AV612" i="8"/>
  <c r="AW1031" i="8"/>
  <c r="AX808" i="8"/>
  <c r="AY609" i="8"/>
  <c r="AY528" i="8"/>
  <c r="AW548" i="8"/>
  <c r="AX33" i="8"/>
  <c r="AX831" i="8"/>
  <c r="AW298" i="8"/>
  <c r="AV1071" i="8"/>
  <c r="AW371" i="8"/>
  <c r="AW80" i="8"/>
  <c r="AX452" i="8"/>
  <c r="AX1195" i="8"/>
  <c r="AW836" i="8"/>
  <c r="AX545" i="8"/>
  <c r="C37" i="5"/>
  <c r="AX233" i="8"/>
  <c r="C22" i="3"/>
  <c r="AX255" i="8"/>
  <c r="AV985" i="8"/>
  <c r="AV784" i="8"/>
  <c r="AV62" i="8"/>
  <c r="AV707" i="8"/>
  <c r="AX148" i="8"/>
  <c r="AV461" i="8"/>
  <c r="AW153" i="8"/>
  <c r="AY1001" i="8"/>
  <c r="AX697" i="8"/>
  <c r="AX277" i="8"/>
  <c r="AW422" i="8"/>
  <c r="D23" i="3"/>
  <c r="AW897" i="8"/>
  <c r="AV223" i="8"/>
  <c r="AY1104" i="8"/>
  <c r="AW196" i="8"/>
  <c r="AY887" i="8"/>
  <c r="AW64" i="8"/>
  <c r="AV261" i="8"/>
  <c r="AY1095" i="8"/>
  <c r="AW661" i="8"/>
  <c r="AV299" i="8"/>
  <c r="AY841" i="8"/>
  <c r="AX877" i="8"/>
  <c r="AX776" i="8"/>
  <c r="AW609" i="8"/>
  <c r="AW663" i="8"/>
  <c r="AY968" i="8"/>
  <c r="AY1132" i="8"/>
  <c r="AX93" i="8"/>
  <c r="AX485" i="8"/>
  <c r="AW216" i="8"/>
  <c r="AV602" i="8"/>
  <c r="AV1174" i="8"/>
  <c r="AV409" i="8"/>
  <c r="AY489" i="8"/>
  <c r="AW1111" i="8"/>
  <c r="AX321" i="8"/>
  <c r="AW425" i="8"/>
  <c r="AV542" i="8"/>
  <c r="AV828" i="8"/>
  <c r="AY1191" i="8"/>
  <c r="K31" i="5"/>
  <c r="AX651" i="8"/>
  <c r="AX993" i="8"/>
  <c r="AW579" i="8"/>
  <c r="AY177" i="8"/>
  <c r="AX1184" i="8"/>
  <c r="AW254" i="8"/>
  <c r="AW1159" i="8"/>
  <c r="AX101" i="8"/>
  <c r="AY838" i="8"/>
  <c r="AX448" i="8"/>
  <c r="AY1144" i="8"/>
  <c r="AY176" i="8"/>
  <c r="K28" i="5"/>
  <c r="AX293" i="8"/>
  <c r="AV189" i="8"/>
  <c r="AY921" i="8"/>
  <c r="AV922" i="8"/>
  <c r="AW1037" i="8"/>
  <c r="AX934" i="8"/>
  <c r="J17" i="5"/>
  <c r="AY645" i="8"/>
  <c r="AX218" i="8"/>
  <c r="AV400" i="8"/>
  <c r="AV553" i="8"/>
  <c r="AV470" i="8"/>
  <c r="AY1126" i="8"/>
  <c r="L24" i="8"/>
  <c r="AY330" i="8"/>
  <c r="AY111" i="8"/>
  <c r="AW925" i="8"/>
  <c r="AX510" i="8"/>
  <c r="AW75" i="8"/>
  <c r="AX364" i="8"/>
  <c r="AV749" i="8"/>
  <c r="AX596" i="8"/>
  <c r="AW354" i="8"/>
  <c r="AW641" i="8"/>
  <c r="AX794" i="8"/>
  <c r="AV32" i="8"/>
  <c r="AV369" i="8"/>
  <c r="AY978" i="8"/>
  <c r="AX615" i="8"/>
  <c r="AX76" i="8"/>
  <c r="AY603" i="8"/>
  <c r="AX480" i="8"/>
  <c r="AW921" i="8"/>
  <c r="AX584" i="8"/>
  <c r="AV1171" i="8"/>
  <c r="AY718" i="8"/>
  <c r="AV248" i="8"/>
  <c r="AW635" i="8"/>
  <c r="AW217" i="8"/>
  <c r="AW58" i="8"/>
  <c r="AY105" i="8"/>
  <c r="AX99" i="8"/>
  <c r="AY252" i="8"/>
  <c r="AV876" i="8"/>
  <c r="AW1012" i="8"/>
  <c r="AY878" i="8"/>
  <c r="AY729" i="8"/>
  <c r="AX1116" i="8"/>
  <c r="AW17" i="8"/>
  <c r="AW1059" i="8"/>
  <c r="AY916" i="8"/>
  <c r="AX1002" i="8"/>
  <c r="AY868" i="8"/>
  <c r="AW169" i="8"/>
  <c r="AV254" i="8"/>
  <c r="AW1135" i="8"/>
  <c r="AV305" i="8"/>
  <c r="AV14" i="8"/>
  <c r="AW724" i="8"/>
  <c r="AY1007" i="8"/>
  <c r="AV401" i="8"/>
  <c r="AW729" i="8"/>
  <c r="AY1121" i="8"/>
  <c r="AY109" i="8"/>
  <c r="AX897" i="8"/>
  <c r="C46" i="5"/>
  <c r="AV865" i="8"/>
  <c r="AW948" i="8"/>
  <c r="AW966" i="8"/>
  <c r="AW816" i="8"/>
  <c r="J31" i="5"/>
  <c r="AV70" i="8"/>
  <c r="AV221" i="8"/>
  <c r="AW822" i="8"/>
  <c r="AY834" i="8"/>
  <c r="AW801" i="8"/>
  <c r="AW912" i="8"/>
  <c r="AX31" i="8"/>
  <c r="AW776" i="8"/>
  <c r="AX643" i="8"/>
  <c r="AX868" i="8"/>
  <c r="AX784" i="8"/>
  <c r="AV1120" i="8"/>
  <c r="AW528" i="8"/>
  <c r="AV269" i="8"/>
  <c r="AX25" i="8"/>
  <c r="AX881" i="8"/>
  <c r="AW900" i="8"/>
  <c r="AW884" i="8"/>
  <c r="AV488" i="8"/>
  <c r="AY225" i="8"/>
  <c r="AY383" i="8"/>
  <c r="AY1172" i="8"/>
  <c r="AY592" i="8"/>
  <c r="AV272" i="8"/>
  <c r="AY665" i="8"/>
  <c r="AV861" i="8"/>
  <c r="AV5" i="8"/>
  <c r="AX817" i="8"/>
  <c r="I28" i="5"/>
  <c r="AX453" i="8"/>
  <c r="AY996" i="8"/>
  <c r="AX254" i="8"/>
  <c r="AW695" i="8"/>
  <c r="AW447" i="8"/>
  <c r="AX864" i="8"/>
  <c r="AW324" i="8"/>
  <c r="AY811" i="8"/>
  <c r="AY1090" i="8"/>
  <c r="AV663" i="8"/>
  <c r="AV822" i="8"/>
  <c r="AW348" i="8"/>
  <c r="AV29" i="8"/>
  <c r="AV533" i="8"/>
  <c r="AV539" i="8"/>
  <c r="AW1110" i="8"/>
  <c r="AY759" i="8"/>
  <c r="AX19" i="8"/>
  <c r="AX796" i="8"/>
  <c r="AX1013" i="8"/>
  <c r="AX1090" i="8"/>
  <c r="AX2" i="8"/>
  <c r="AX170" i="8"/>
  <c r="AV246" i="8"/>
  <c r="AV955" i="8"/>
  <c r="AY410" i="8"/>
  <c r="AW86" i="8"/>
  <c r="AX927" i="8"/>
  <c r="AY797" i="8"/>
  <c r="AX904" i="8"/>
  <c r="AX310" i="8"/>
  <c r="AY1066" i="8"/>
  <c r="AV814" i="8"/>
  <c r="AV1094" i="8"/>
  <c r="AV637" i="8"/>
  <c r="AW41" i="8"/>
  <c r="AX768" i="8"/>
  <c r="AX357" i="8"/>
  <c r="AW1036" i="8"/>
  <c r="AW843" i="8"/>
  <c r="AV149" i="8"/>
  <c r="AY691" i="8"/>
  <c r="AX1023" i="8"/>
  <c r="AX55" i="8"/>
  <c r="AX199" i="8"/>
  <c r="AV53" i="8"/>
  <c r="AY457" i="8"/>
  <c r="AV886" i="8"/>
  <c r="AX380" i="8"/>
  <c r="AY994" i="8"/>
  <c r="AW33" i="8"/>
  <c r="AW228" i="8"/>
  <c r="AV734" i="8"/>
  <c r="AX504" i="8"/>
  <c r="AV783" i="8"/>
  <c r="AV139" i="8"/>
  <c r="AY164" i="8"/>
  <c r="AV1195" i="8"/>
  <c r="AY570" i="8"/>
  <c r="AW57" i="8"/>
  <c r="L18" i="5"/>
  <c r="AX845" i="8"/>
  <c r="AX1143" i="8"/>
  <c r="AY888" i="8"/>
  <c r="E17" i="3"/>
  <c r="AV390" i="8"/>
  <c r="AW1097" i="8"/>
  <c r="AY731" i="8"/>
  <c r="AY76" i="8"/>
  <c r="J33" i="5"/>
  <c r="AX206" i="8"/>
  <c r="AX110" i="8"/>
  <c r="AW800" i="8"/>
  <c r="AX486" i="8"/>
  <c r="AW595" i="8"/>
  <c r="AW538" i="8"/>
  <c r="AY113" i="8"/>
  <c r="AW893" i="8"/>
  <c r="C30" i="3"/>
  <c r="AY671" i="8"/>
  <c r="AY128" i="8"/>
  <c r="AX906" i="8"/>
  <c r="AY1000" i="8"/>
  <c r="AW1161" i="8"/>
  <c r="AV1175" i="8"/>
  <c r="AX745" i="8"/>
  <c r="AW916" i="8"/>
  <c r="AW572" i="8"/>
  <c r="AW113" i="8"/>
  <c r="AX292" i="8"/>
  <c r="AW519" i="8"/>
  <c r="AY140" i="8"/>
  <c r="AX196" i="8"/>
  <c r="AY302" i="8"/>
  <c r="AX720" i="8"/>
  <c r="AW1130" i="8"/>
  <c r="AX1007" i="8"/>
  <c r="AY492" i="8"/>
  <c r="AV86" i="8"/>
  <c r="I22" i="5"/>
  <c r="AY485" i="8"/>
  <c r="AW309" i="8"/>
  <c r="I26" i="5"/>
  <c r="AX290" i="8"/>
  <c r="AX1161" i="8"/>
  <c r="AX414" i="8"/>
  <c r="AX137" i="8"/>
  <c r="AW1038" i="8"/>
  <c r="AX1098" i="8"/>
  <c r="AY563" i="8"/>
  <c r="AV90" i="8"/>
  <c r="AX182" i="8"/>
  <c r="J29" i="5"/>
  <c r="AX337" i="8"/>
  <c r="AX276" i="8"/>
  <c r="AY610" i="8"/>
  <c r="AX911" i="8"/>
  <c r="AV1040" i="8"/>
  <c r="AV973" i="8"/>
  <c r="AW1133" i="8"/>
  <c r="AV403" i="8"/>
  <c r="AY1009" i="8"/>
  <c r="AV1083" i="8"/>
  <c r="AV367" i="8"/>
  <c r="AY1122" i="8"/>
  <c r="AX445" i="8"/>
  <c r="AX306" i="8"/>
  <c r="AW436" i="8"/>
  <c r="AX983" i="8"/>
  <c r="J11" i="5"/>
  <c r="AW382" i="8"/>
  <c r="AV297" i="8"/>
  <c r="AW345" i="8"/>
  <c r="AX507" i="8"/>
  <c r="AW178" i="8"/>
  <c r="AW397" i="8"/>
  <c r="AV888" i="8"/>
  <c r="AX220" i="8"/>
  <c r="I20" i="5"/>
  <c r="AW678" i="8"/>
  <c r="AW1129" i="8"/>
  <c r="AX359" i="8"/>
  <c r="AX644" i="8"/>
  <c r="AY1082" i="8"/>
  <c r="AX840" i="8"/>
  <c r="AV706" i="8"/>
  <c r="AW704" i="8"/>
  <c r="AY704" i="8"/>
  <c r="AV296" i="8"/>
  <c r="AV179" i="8"/>
  <c r="AW840" i="8"/>
  <c r="AV3" i="8"/>
  <c r="AX883" i="8"/>
  <c r="AW1051" i="8"/>
  <c r="AY248" i="8"/>
  <c r="AV966" i="8"/>
  <c r="AX890" i="8"/>
  <c r="AV528" i="8"/>
  <c r="AX391" i="8"/>
  <c r="I25" i="5"/>
  <c r="AY6" i="8"/>
  <c r="AV178" i="8"/>
  <c r="AW946" i="8"/>
  <c r="AY59" i="8"/>
  <c r="AV1081" i="8"/>
  <c r="AW360" i="8"/>
  <c r="AV740" i="8"/>
  <c r="AY653" i="8"/>
  <c r="AW968" i="8"/>
  <c r="AW366" i="8"/>
  <c r="AY280" i="8"/>
  <c r="AV896" i="8"/>
  <c r="AY39" i="8"/>
  <c r="AV428" i="8"/>
  <c r="AX266" i="8"/>
  <c r="AV26" i="8"/>
  <c r="AV559" i="8"/>
  <c r="AW1085" i="8"/>
  <c r="AX913" i="8"/>
  <c r="AX1162" i="8"/>
  <c r="AW1119" i="8"/>
  <c r="AW882" i="8"/>
  <c r="AW998" i="8"/>
  <c r="AX257" i="8"/>
  <c r="AY61" i="8"/>
  <c r="AX828" i="8"/>
  <c r="AY750" i="8"/>
  <c r="AX348" i="8"/>
  <c r="AX481" i="8"/>
  <c r="AV278" i="8"/>
  <c r="AX778" i="8"/>
  <c r="AX368" i="8"/>
  <c r="AY897" i="8"/>
  <c r="AX1193" i="8"/>
  <c r="AV99" i="8"/>
  <c r="AX287" i="8"/>
  <c r="C28" i="3"/>
  <c r="AV681" i="8"/>
  <c r="AY243" i="8"/>
  <c r="AX633" i="8"/>
  <c r="AX54" i="8"/>
  <c r="AW621" i="8"/>
  <c r="AX586" i="8"/>
  <c r="AX1092" i="8"/>
  <c r="AY938" i="8"/>
  <c r="AV1052" i="8"/>
  <c r="AV160" i="8"/>
  <c r="AX876" i="8"/>
  <c r="AW1107" i="8"/>
  <c r="AW990" i="8"/>
  <c r="AV935" i="8"/>
  <c r="AV570" i="8"/>
  <c r="AY34" i="8"/>
  <c r="AV613" i="8"/>
  <c r="AY508" i="8"/>
  <c r="AV1112" i="8"/>
  <c r="AV123" i="8"/>
  <c r="AV689" i="8"/>
  <c r="AX777" i="8"/>
  <c r="AY1112" i="8"/>
  <c r="AW783" i="8"/>
  <c r="AV616" i="8"/>
  <c r="AY1025" i="8"/>
  <c r="AW242" i="8"/>
  <c r="AX41" i="8"/>
  <c r="AW717" i="8"/>
  <c r="AY289" i="8"/>
  <c r="AW43" i="8"/>
  <c r="AV669" i="8"/>
  <c r="AY863" i="8"/>
  <c r="AY251" i="8"/>
  <c r="AX987" i="8"/>
  <c r="AY36" i="8"/>
  <c r="AY747" i="8"/>
  <c r="AY427" i="8"/>
  <c r="AY637" i="8"/>
  <c r="AV39" i="8"/>
  <c r="AY516" i="8"/>
  <c r="AV1122" i="8"/>
  <c r="AV475" i="8"/>
  <c r="AV49" i="8"/>
  <c r="AW281" i="8"/>
  <c r="AV9" i="8"/>
  <c r="E28" i="3"/>
  <c r="AX656" i="8"/>
  <c r="AY942" i="8"/>
  <c r="AV850" i="8"/>
  <c r="J12" i="5"/>
  <c r="AW962" i="8"/>
  <c r="AV786" i="8"/>
  <c r="AX1062" i="8"/>
  <c r="AW333" i="8"/>
  <c r="K21" i="5"/>
  <c r="AW40" i="8"/>
  <c r="AX1091" i="8"/>
  <c r="AW260" i="8"/>
  <c r="AV910" i="8"/>
  <c r="AW433" i="8"/>
  <c r="AV19" i="8"/>
  <c r="AX21" i="8"/>
  <c r="AY914" i="8"/>
  <c r="AV1030" i="8"/>
  <c r="AV622" i="8"/>
  <c r="AW329" i="8"/>
  <c r="AW67" i="8"/>
  <c r="AV535" i="8"/>
  <c r="AX222" i="8"/>
  <c r="AX900" i="8"/>
  <c r="AY1070" i="8"/>
  <c r="AV1046" i="8"/>
  <c r="AX245" i="8"/>
  <c r="AX248" i="8"/>
  <c r="AV15" i="8"/>
  <c r="AX850" i="8"/>
  <c r="AW23" i="8"/>
  <c r="AV268" i="8"/>
  <c r="AW277" i="8"/>
  <c r="AX951" i="8"/>
  <c r="AW846" i="8"/>
  <c r="AV666" i="8"/>
  <c r="AV1055" i="8"/>
  <c r="AX583" i="8"/>
  <c r="AX546" i="8"/>
  <c r="AX799" i="8"/>
  <c r="AW107" i="8"/>
  <c r="AY223" i="8"/>
  <c r="AW902" i="8"/>
  <c r="AW1189" i="8"/>
  <c r="AV758" i="8"/>
  <c r="AW758" i="8"/>
  <c r="AW293" i="8"/>
  <c r="AW362" i="8"/>
  <c r="AY950" i="8"/>
  <c r="AX1072" i="8"/>
  <c r="AX1073" i="8"/>
  <c r="AY1128" i="8"/>
  <c r="D15" i="3"/>
  <c r="AW677" i="8"/>
  <c r="AX315" i="8"/>
  <c r="AW1086" i="8"/>
  <c r="AX281" i="8"/>
  <c r="AW726" i="8"/>
  <c r="AW245" i="8"/>
  <c r="AW1048" i="8"/>
  <c r="AY1157" i="8"/>
  <c r="AV1107" i="8"/>
  <c r="K27" i="5"/>
  <c r="AX202" i="8"/>
  <c r="AY83" i="8"/>
  <c r="AV84" i="8"/>
  <c r="AX561" i="8"/>
  <c r="AX1038" i="8"/>
  <c r="AW793" i="8"/>
  <c r="AV288" i="8"/>
  <c r="AY114" i="8"/>
  <c r="AW1146" i="8"/>
  <c r="AW66" i="8"/>
  <c r="AW940" i="8"/>
  <c r="AY1160" i="8"/>
  <c r="AY506" i="8"/>
  <c r="AV383" i="8"/>
  <c r="AY344" i="8"/>
  <c r="AY154" i="8"/>
  <c r="AW824" i="8"/>
  <c r="AV719" i="8"/>
  <c r="AW1156" i="8"/>
  <c r="AW679" i="8"/>
  <c r="AX1109" i="8"/>
  <c r="AX285" i="8"/>
  <c r="AW1035" i="8"/>
  <c r="AW672" i="8"/>
  <c r="AV725" i="8"/>
  <c r="AY839" i="8"/>
  <c r="AX509" i="8"/>
  <c r="AX375" i="8"/>
  <c r="AV1110" i="8"/>
  <c r="AY284" i="8"/>
  <c r="AX295" i="8"/>
  <c r="AW487" i="8"/>
  <c r="AV920" i="8"/>
  <c r="AW473" i="8"/>
  <c r="L11" i="5"/>
  <c r="AW306" i="8"/>
  <c r="AY104" i="8"/>
  <c r="AW826" i="8"/>
  <c r="AV1009" i="8"/>
  <c r="AX945" i="8"/>
  <c r="AY373" i="8"/>
  <c r="AV113" i="8"/>
  <c r="AY372" i="8"/>
  <c r="AV1180" i="8"/>
  <c r="AY605" i="8"/>
  <c r="AV486" i="8"/>
  <c r="AV236" i="8"/>
  <c r="AX1159" i="8"/>
  <c r="AV487" i="8"/>
  <c r="AX104" i="8"/>
  <c r="AX341" i="8"/>
  <c r="AY948" i="8"/>
  <c r="AY333" i="8"/>
  <c r="AV35" i="8"/>
  <c r="AW92" i="8"/>
  <c r="AY196" i="8"/>
  <c r="AX990" i="8"/>
  <c r="AV947" i="8"/>
  <c r="AY81" i="8"/>
  <c r="AW143" i="8"/>
  <c r="AY641" i="8"/>
  <c r="E37" i="5"/>
  <c r="AW711" i="8"/>
  <c r="AY1084" i="8"/>
  <c r="K14" i="5"/>
  <c r="AW1123" i="8"/>
  <c r="AW584" i="8"/>
  <c r="AW224" i="8"/>
  <c r="AW122" i="8"/>
  <c r="AV104" i="8"/>
  <c r="AW872" i="8"/>
  <c r="AY840" i="8"/>
  <c r="J8" i="5"/>
  <c r="AV22" i="8"/>
  <c r="AY903" i="8"/>
  <c r="AW919" i="8"/>
  <c r="AW261" i="8"/>
  <c r="AV119" i="8"/>
  <c r="AY1098" i="8"/>
  <c r="AX742" i="8"/>
  <c r="AX399" i="8"/>
  <c r="AW627" i="8"/>
  <c r="AV582" i="8"/>
  <c r="AX730" i="8"/>
  <c r="D21" i="3"/>
  <c r="AY365" i="8"/>
  <c r="AX342" i="8"/>
  <c r="AW993" i="8"/>
  <c r="AY12" i="8"/>
  <c r="AV820" i="8"/>
  <c r="AY278" i="8"/>
  <c r="AV881" i="8"/>
  <c r="AV1027" i="8"/>
  <c r="AX582" i="8"/>
  <c r="AY1020" i="8"/>
  <c r="AY825" i="8"/>
  <c r="AY1015" i="8"/>
  <c r="AY46" i="8"/>
  <c r="AX1063" i="8"/>
  <c r="AV859" i="8"/>
  <c r="AX431" i="8"/>
  <c r="AY772" i="8"/>
  <c r="AV78" i="8"/>
  <c r="AV781" i="8"/>
  <c r="AX550" i="8"/>
  <c r="AY524" i="8"/>
  <c r="AY13" i="8"/>
  <c r="AX203" i="8"/>
  <c r="AV492" i="8"/>
  <c r="AV765" i="8"/>
  <c r="AX236" i="8"/>
  <c r="E15" i="3"/>
  <c r="AW161" i="8"/>
  <c r="AV1137" i="8"/>
  <c r="AY1075" i="8"/>
  <c r="AV767" i="8"/>
  <c r="AV808" i="8"/>
  <c r="AX47" i="8"/>
  <c r="AW647" i="8"/>
  <c r="AY228" i="8"/>
  <c r="AV284" i="8"/>
  <c r="AW1027" i="8"/>
  <c r="AW557" i="8"/>
  <c r="AW687" i="8"/>
  <c r="AW374" i="8"/>
  <c r="AX432" i="8"/>
  <c r="AY267" i="8"/>
  <c r="AV952" i="8"/>
  <c r="AY763" i="8"/>
  <c r="AV1111" i="8"/>
  <c r="AY873" i="8"/>
  <c r="AY150" i="8"/>
  <c r="AY1109" i="8"/>
  <c r="AY182" i="8"/>
  <c r="C10" i="5"/>
  <c r="AW347" i="8"/>
  <c r="AW1136" i="8"/>
  <c r="AX959" i="8"/>
  <c r="AY315" i="8"/>
  <c r="AW89" i="8"/>
  <c r="AY16" i="8"/>
  <c r="AV1162" i="8"/>
  <c r="AW1099" i="8"/>
  <c r="AY710" i="8"/>
  <c r="AW739" i="8"/>
  <c r="AX1086" i="8"/>
  <c r="AV750" i="8"/>
  <c r="AX807" i="8"/>
  <c r="AX949" i="8"/>
  <c r="AW417" i="8"/>
  <c r="AV638" i="8"/>
  <c r="AW881" i="8"/>
  <c r="AX269" i="8"/>
  <c r="AX456" i="8"/>
  <c r="AW994" i="8"/>
  <c r="AX37" i="8"/>
  <c r="AY766" i="8"/>
  <c r="AY739" i="8"/>
  <c r="AV249" i="8"/>
  <c r="AY854" i="8"/>
  <c r="AY905" i="8"/>
  <c r="AV604" i="8"/>
  <c r="AW148" i="8"/>
  <c r="AV927" i="8"/>
  <c r="AV548" i="8"/>
  <c r="AV333" i="8"/>
  <c r="AV680" i="8"/>
  <c r="AW939" i="8"/>
  <c r="AY256" i="8"/>
  <c r="J20" i="5"/>
  <c r="AX711" i="8"/>
  <c r="AW1083" i="8"/>
  <c r="AY41" i="8"/>
  <c r="AX1189" i="8"/>
  <c r="AY590" i="8"/>
  <c r="AW977" i="8"/>
  <c r="AY95" i="8"/>
  <c r="AW131" i="8"/>
  <c r="AX412" i="8"/>
  <c r="AY1035" i="8"/>
  <c r="AX24" i="8"/>
  <c r="M22" i="8"/>
  <c r="AX1035" i="8"/>
  <c r="AX461" i="8"/>
  <c r="AX63" i="8"/>
  <c r="AY558" i="8"/>
  <c r="AY303" i="8"/>
  <c r="AV915" i="8"/>
  <c r="AV907" i="8"/>
  <c r="AY1029" i="8"/>
  <c r="AV994" i="8"/>
  <c r="AX932" i="8"/>
  <c r="AY63" i="8"/>
  <c r="AV696" i="8"/>
  <c r="AW412" i="8"/>
  <c r="AV499" i="8"/>
  <c r="AW588" i="8"/>
  <c r="AY44" i="8"/>
  <c r="AW570" i="8"/>
  <c r="AX305" i="8"/>
  <c r="AY418" i="8"/>
  <c r="AY941" i="8"/>
  <c r="AX64" i="8"/>
  <c r="AY1193" i="8"/>
  <c r="AV141" i="8"/>
  <c r="AY858" i="8"/>
  <c r="AV1105" i="8"/>
  <c r="AX562" i="8"/>
  <c r="AW150" i="8"/>
  <c r="AY686" i="8"/>
  <c r="I31" i="5"/>
  <c r="AW399" i="8"/>
  <c r="AW1049" i="8"/>
  <c r="AV51" i="8"/>
  <c r="AV182" i="8"/>
  <c r="AW1052" i="8"/>
  <c r="AX397" i="8"/>
  <c r="AV34" i="8"/>
  <c r="AW1070" i="8"/>
  <c r="AX863" i="8"/>
  <c r="AW98" i="8"/>
  <c r="AX1149" i="8"/>
  <c r="AX422" i="8"/>
  <c r="AX29" i="8"/>
  <c r="AW121" i="8"/>
  <c r="AV708" i="8"/>
  <c r="AY853" i="8"/>
  <c r="AW480" i="8"/>
  <c r="AV897" i="8"/>
  <c r="AV522" i="8"/>
  <c r="AX327" i="8"/>
  <c r="AX1020" i="8"/>
  <c r="AV759" i="8"/>
  <c r="AW818" i="8"/>
  <c r="AX44" i="8"/>
  <c r="AY19" i="8"/>
  <c r="AW1072" i="8"/>
  <c r="AV344" i="8"/>
  <c r="AY808" i="8"/>
  <c r="AX613" i="8"/>
  <c r="AX665" i="8"/>
  <c r="AY833" i="8"/>
  <c r="AX802" i="8"/>
  <c r="F54" i="5"/>
  <c r="AX184" i="8"/>
  <c r="AY991" i="8"/>
  <c r="AY432" i="8"/>
  <c r="AX1046" i="8"/>
  <c r="AX45" i="8"/>
  <c r="AX853" i="8"/>
  <c r="AV925" i="8"/>
  <c r="AW274" i="8"/>
  <c r="AW789" i="8"/>
  <c r="AY502" i="8"/>
  <c r="AX997" i="8"/>
  <c r="AY122" i="8"/>
  <c r="AX274" i="8"/>
  <c r="AX212" i="8"/>
  <c r="AY349" i="8"/>
  <c r="AY540" i="8"/>
  <c r="AV644" i="8"/>
  <c r="AX783" i="8"/>
  <c r="AW755" i="8"/>
  <c r="C51" i="5"/>
  <c r="AX609" i="8"/>
  <c r="AY341" i="8"/>
  <c r="AV264" i="8"/>
  <c r="AW913" i="8"/>
  <c r="K23" i="8"/>
  <c r="L33" i="5"/>
  <c r="AY134" i="8"/>
  <c r="C39" i="5"/>
  <c r="AW651" i="8"/>
  <c r="AW769" i="8"/>
  <c r="AW868" i="8"/>
  <c r="AV913" i="8"/>
  <c r="AV1017" i="8"/>
  <c r="AX888" i="8"/>
  <c r="AW24" i="8"/>
  <c r="AY1032" i="8"/>
  <c r="AX1099" i="8"/>
  <c r="AX39" i="8"/>
  <c r="AW233" i="8"/>
  <c r="AV1028" i="8"/>
  <c r="AX599" i="8"/>
  <c r="AW694" i="8"/>
  <c r="AX14" i="8"/>
  <c r="AY646" i="8"/>
  <c r="AY580" i="8"/>
  <c r="AY1125" i="8"/>
  <c r="AW264" i="8"/>
  <c r="C19" i="3"/>
  <c r="AX1052" i="8"/>
  <c r="AW1007" i="8"/>
  <c r="AY219" i="8"/>
  <c r="AW285" i="8"/>
  <c r="AY676" i="8"/>
  <c r="AY1170" i="8"/>
  <c r="AY121" i="8"/>
  <c r="AX816" i="8"/>
  <c r="AW26" i="8"/>
  <c r="AV746" i="8"/>
  <c r="AW1113" i="8"/>
  <c r="AV43" i="8"/>
  <c r="AY778" i="8"/>
  <c r="AW48" i="8"/>
  <c r="AV216" i="8"/>
  <c r="AY989" i="8"/>
  <c r="AW302" i="8"/>
  <c r="AY1117" i="8"/>
  <c r="AV1118" i="8"/>
  <c r="AY326" i="8"/>
  <c r="AX108" i="8"/>
  <c r="AW53" i="8"/>
  <c r="AV652" i="8"/>
  <c r="AY90" i="8"/>
  <c r="AX7" i="8"/>
  <c r="AX870" i="8"/>
  <c r="AY648" i="8"/>
  <c r="AW13" i="8"/>
  <c r="AV242" i="8"/>
  <c r="D18" i="3"/>
  <c r="AY606" i="8"/>
  <c r="AW470" i="8"/>
  <c r="AV810" i="8"/>
  <c r="AY281" i="8"/>
  <c r="AX555" i="8"/>
  <c r="AX1124" i="8"/>
  <c r="AW109" i="8"/>
  <c r="AW936" i="8"/>
  <c r="AY805" i="8"/>
  <c r="AW623" i="8"/>
  <c r="AV1034" i="8"/>
  <c r="AX896" i="8"/>
  <c r="AW19" i="8"/>
  <c r="AW981" i="8"/>
  <c r="AY174" i="8"/>
  <c r="AV721" i="8"/>
  <c r="AY364" i="8"/>
  <c r="AY419" i="8"/>
  <c r="AV146" i="8"/>
  <c r="AW31" i="8"/>
  <c r="AX299" i="8"/>
  <c r="AX712" i="8"/>
  <c r="AX105" i="8"/>
  <c r="AX834" i="8"/>
  <c r="AW7" i="8"/>
  <c r="AY773" i="8"/>
  <c r="AY962" i="8"/>
  <c r="AW68" i="8"/>
  <c r="AW688" i="8"/>
  <c r="D9" i="5"/>
  <c r="AX984" i="8"/>
  <c r="AY484" i="8"/>
  <c r="AY99" i="8"/>
  <c r="AX38" i="8"/>
  <c r="AW35" i="8"/>
  <c r="AY837" i="8"/>
  <c r="AX17" i="8"/>
  <c r="D20" i="3"/>
  <c r="AY475" i="8"/>
  <c r="AX1163" i="8"/>
  <c r="AV976" i="8"/>
  <c r="AX347" i="8"/>
  <c r="AW849" i="8"/>
  <c r="AW268" i="8"/>
  <c r="D30" i="3"/>
  <c r="AW735" i="8"/>
  <c r="AX35" i="8"/>
  <c r="AX531" i="8"/>
  <c r="AV906" i="8"/>
  <c r="AW645" i="8"/>
  <c r="AY629" i="8"/>
  <c r="AW11" i="8"/>
  <c r="AX1136" i="8"/>
  <c r="AV424" i="8"/>
  <c r="AY1005" i="8"/>
  <c r="AV674" i="8"/>
  <c r="AV37" i="8"/>
  <c r="AW481" i="8"/>
  <c r="AV225" i="8"/>
  <c r="AX267" i="8"/>
  <c r="AX974" i="8"/>
  <c r="I18" i="5"/>
  <c r="AY521" i="8"/>
  <c r="AY283" i="8"/>
  <c r="AW1153" i="8"/>
  <c r="AW434" i="8"/>
  <c r="AX129" i="8"/>
  <c r="AW1014" i="8"/>
  <c r="AX1180" i="8"/>
  <c r="AW504" i="8"/>
  <c r="AX1104" i="8"/>
  <c r="AY611" i="8"/>
  <c r="AV498" i="8"/>
  <c r="AX490" i="8"/>
  <c r="AY58" i="8"/>
  <c r="AV154" i="8"/>
  <c r="AW1041" i="8"/>
  <c r="AX813" i="8"/>
  <c r="AW779" i="8"/>
  <c r="AY162" i="8"/>
  <c r="AX706" i="8"/>
  <c r="AY1159" i="8"/>
  <c r="AX146" i="8"/>
  <c r="AW465" i="8"/>
  <c r="AX715" i="8"/>
  <c r="E10" i="5"/>
  <c r="AV1185" i="8"/>
  <c r="AY975" i="8"/>
  <c r="AV632" i="8"/>
  <c r="AW395" i="8"/>
  <c r="AW166" i="8"/>
  <c r="AW583" i="8"/>
  <c r="AW37" i="8"/>
  <c r="AX284" i="8"/>
  <c r="AX743" i="8"/>
  <c r="AV190" i="8"/>
  <c r="AX619" i="8"/>
  <c r="AX535" i="8"/>
  <c r="AX1058" i="8"/>
  <c r="AX251" i="8"/>
  <c r="AW120" i="8"/>
  <c r="AW313" i="8"/>
  <c r="AX939" i="8"/>
  <c r="AW961" i="8"/>
  <c r="AY793" i="8"/>
  <c r="AW140" i="8"/>
  <c r="AW259" i="8"/>
  <c r="AW419" i="8"/>
  <c r="AV603" i="8"/>
  <c r="AW221" i="8"/>
  <c r="AX23" i="8"/>
  <c r="AV36" i="8"/>
  <c r="AV673" i="8"/>
  <c r="AW432" i="8"/>
  <c r="AW756" i="8"/>
  <c r="AY1047" i="8"/>
  <c r="AX318" i="8"/>
  <c r="AW4" i="8"/>
  <c r="AY214" i="8"/>
  <c r="AV171" i="8"/>
  <c r="AV50" i="8"/>
  <c r="AX26" i="8"/>
  <c r="AX793" i="8"/>
  <c r="AY455" i="8"/>
  <c r="AW8" i="8"/>
  <c r="AX258" i="8"/>
  <c r="AV209" i="8"/>
  <c r="AW61" i="8"/>
  <c r="AX1101" i="8"/>
  <c r="AY1124" i="8"/>
  <c r="AW291" i="8"/>
  <c r="AY1052" i="8"/>
  <c r="AY943" i="8"/>
  <c r="AX971" i="8"/>
  <c r="AV609" i="8"/>
  <c r="AY295" i="8"/>
  <c r="AW1006" i="8"/>
  <c r="AX473" i="8"/>
  <c r="AX874" i="8"/>
  <c r="AX429" i="8"/>
  <c r="AX910" i="8"/>
  <c r="AV416" i="8"/>
  <c r="AY556" i="8"/>
  <c r="AW1169" i="8"/>
  <c r="AV343" i="8"/>
  <c r="AV843" i="8"/>
  <c r="AX22" i="8"/>
  <c r="AX895" i="8"/>
  <c r="AY97" i="8"/>
  <c r="AY68" i="8"/>
  <c r="AY310" i="8"/>
  <c r="AV936" i="8"/>
  <c r="AW6" i="8"/>
  <c r="AY869" i="8"/>
  <c r="AX297" i="8"/>
  <c r="AW889" i="8"/>
  <c r="AX501" i="8"/>
  <c r="AY1156" i="8"/>
  <c r="AY35" i="8"/>
  <c r="AV28" i="8"/>
  <c r="AY1131" i="8"/>
  <c r="AV880" i="8"/>
  <c r="AX499" i="8"/>
  <c r="L31" i="5"/>
  <c r="AW1091" i="8"/>
  <c r="AY796" i="8"/>
  <c r="AV340" i="8"/>
  <c r="AX1093" i="8"/>
  <c r="AX1017" i="8"/>
  <c r="AX4" i="8"/>
  <c r="AX947" i="8"/>
  <c r="AV319" i="8"/>
  <c r="AY958" i="8"/>
  <c r="AX100" i="8"/>
  <c r="AY119" i="8"/>
  <c r="AV946" i="8"/>
  <c r="AV917" i="8"/>
  <c r="F23" i="8"/>
  <c r="AW171" i="8"/>
  <c r="AW896" i="8"/>
  <c r="AW129" i="8"/>
  <c r="K15" i="5"/>
  <c r="AX862" i="8"/>
  <c r="AV38" i="8"/>
  <c r="AW1168" i="8"/>
  <c r="AW300" i="8"/>
  <c r="AX145" i="8"/>
  <c r="AY1004" i="8"/>
  <c r="AY614" i="8"/>
  <c r="AW545" i="8"/>
  <c r="AW792" i="8"/>
  <c r="AW147" i="8"/>
  <c r="AY1138" i="8"/>
  <c r="AW1095" i="8"/>
  <c r="AV664" i="8"/>
  <c r="AW1087" i="8"/>
  <c r="AV938" i="8"/>
  <c r="AW505" i="8"/>
  <c r="AV543" i="8"/>
  <c r="E9" i="5"/>
  <c r="AW992" i="8"/>
  <c r="AV477" i="8"/>
  <c r="AV1076" i="8"/>
  <c r="AY185" i="8"/>
  <c r="AY977" i="8"/>
  <c r="AY1178" i="8"/>
  <c r="C11" i="3"/>
  <c r="AW542" i="8"/>
  <c r="AV306" i="8"/>
  <c r="AV259" i="8"/>
  <c r="AW867" i="8"/>
  <c r="AY80" i="8"/>
  <c r="AX690" i="8"/>
  <c r="AY397" i="8"/>
  <c r="AY129" i="8"/>
  <c r="AX42" i="8"/>
  <c r="AY355" i="8"/>
  <c r="AY826" i="8"/>
  <c r="AW880" i="8"/>
  <c r="AY753" i="8"/>
  <c r="I15" i="5"/>
  <c r="AX966" i="8"/>
  <c r="AW531" i="8"/>
  <c r="AV800" i="8"/>
  <c r="AV1187" i="8"/>
  <c r="AV6" i="8"/>
  <c r="AX1064" i="8"/>
  <c r="AX530" i="8"/>
  <c r="AY675" i="8"/>
  <c r="AY806" i="8"/>
  <c r="C16" i="3"/>
  <c r="AX686" i="8"/>
  <c r="AX313" i="8"/>
  <c r="AY50" i="8"/>
  <c r="AV1060" i="8"/>
  <c r="AV307" i="8"/>
  <c r="AY988" i="8"/>
  <c r="AV987" i="8"/>
  <c r="AX141" i="8"/>
  <c r="AV381" i="8"/>
  <c r="AV1113" i="8"/>
  <c r="AY375" i="8"/>
  <c r="AX810" i="8"/>
  <c r="AY504" i="8"/>
  <c r="AX604" i="8"/>
  <c r="AV656" i="8"/>
  <c r="AW185" i="8"/>
  <c r="AW112" i="8"/>
  <c r="AV921" i="8"/>
  <c r="AW65" i="8"/>
  <c r="AX436" i="8"/>
  <c r="AV700" i="8"/>
  <c r="AW740" i="8"/>
  <c r="AV911" i="8"/>
  <c r="AV441" i="8"/>
  <c r="AX819" i="8"/>
  <c r="AY292" i="8"/>
  <c r="AY194" i="8"/>
  <c r="AX731" i="8"/>
  <c r="L19" i="5"/>
  <c r="AX355" i="8"/>
  <c r="AY990" i="8"/>
  <c r="AV699" i="8"/>
  <c r="J18" i="5"/>
  <c r="AV981" i="8"/>
  <c r="AY636" i="8"/>
  <c r="AX620" i="8"/>
  <c r="AV1047" i="8"/>
  <c r="AV873" i="8"/>
  <c r="AX882" i="8"/>
  <c r="AY5" i="8"/>
  <c r="AX142" i="8"/>
  <c r="AX311" i="8"/>
  <c r="AY47" i="8"/>
  <c r="AX106" i="8"/>
  <c r="AX1006" i="8"/>
  <c r="AV10" i="8"/>
  <c r="AY472" i="8"/>
  <c r="AV523" i="8"/>
  <c r="AX526" i="8"/>
  <c r="AX114" i="8"/>
  <c r="AV1138" i="8"/>
  <c r="AY461" i="8"/>
  <c r="AY149" i="8"/>
  <c r="AX719" i="8"/>
  <c r="AX649" i="8"/>
  <c r="AY814" i="8"/>
  <c r="AW965" i="8"/>
  <c r="AV356" i="8"/>
  <c r="AV228" i="8"/>
  <c r="AX176" i="8"/>
  <c r="AX1019" i="8"/>
  <c r="AY851" i="8"/>
  <c r="AY78" i="8"/>
  <c r="AV803" i="8"/>
  <c r="AX787" i="8"/>
  <c r="AX1089" i="8"/>
  <c r="AY420" i="8"/>
  <c r="AW102" i="8"/>
  <c r="AV844" i="8"/>
  <c r="AV462" i="8"/>
  <c r="AY20" i="8"/>
  <c r="AV748" i="8"/>
  <c r="AW847" i="8"/>
  <c r="AW15" i="8"/>
  <c r="AV1010" i="8"/>
  <c r="AY242" i="8"/>
  <c r="AW72" i="8"/>
  <c r="AX181" i="8"/>
  <c r="AY723" i="8"/>
  <c r="AY479" i="8"/>
  <c r="AV213" i="8"/>
  <c r="AX12" i="8"/>
  <c r="AV388" i="8"/>
  <c r="AV718" i="8"/>
  <c r="AY849" i="8"/>
  <c r="AV109" i="8"/>
  <c r="AY1102" i="8"/>
  <c r="AV544" i="8"/>
  <c r="F8" i="5"/>
  <c r="AW165" i="8"/>
  <c r="AY657" i="8"/>
  <c r="AV586" i="8"/>
  <c r="AX183" i="8"/>
  <c r="AW1176" i="8"/>
  <c r="AW905" i="8"/>
  <c r="AW405" i="8"/>
  <c r="AV1163" i="8"/>
  <c r="L17" i="5"/>
  <c r="AV63" i="8"/>
  <c r="AV546" i="8"/>
  <c r="AW820" i="8"/>
  <c r="AV371" i="8"/>
  <c r="AY952" i="8"/>
  <c r="AW55" i="8"/>
  <c r="AV1098" i="8"/>
  <c r="AY42" i="8"/>
  <c r="AY312" i="8"/>
  <c r="AV838" i="8"/>
  <c r="AV772" i="8"/>
  <c r="AW225" i="8"/>
  <c r="AW891" i="8"/>
  <c r="K9" i="5"/>
  <c r="AV408" i="8"/>
  <c r="AX608" i="8"/>
  <c r="AW183" i="8"/>
  <c r="AY179" i="8"/>
  <c r="J22" i="5"/>
  <c r="AV599" i="8"/>
  <c r="AW693" i="8"/>
  <c r="AY1127" i="8"/>
  <c r="AX981" i="8"/>
  <c r="E51" i="5"/>
  <c r="AV445" i="8"/>
  <c r="AV103" i="8"/>
  <c r="AV1074" i="8"/>
  <c r="AW1177" i="8"/>
  <c r="AW1055" i="8"/>
  <c r="AX62" i="8"/>
  <c r="AW541" i="8"/>
  <c r="AY812" i="8"/>
  <c r="AV600" i="8"/>
  <c r="AX917" i="8"/>
  <c r="AX565" i="8"/>
  <c r="AV429" i="8"/>
  <c r="AW200" i="8"/>
  <c r="AW978" i="8"/>
  <c r="AW798" i="8"/>
  <c r="AY802" i="8"/>
  <c r="AW338" i="8"/>
  <c r="AV695" i="8"/>
  <c r="AY2" i="8"/>
  <c r="AW906" i="8"/>
  <c r="AW377" i="8"/>
  <c r="AX602" i="8"/>
  <c r="AY318" i="8"/>
  <c r="AY40" i="8"/>
  <c r="AX560" i="8"/>
  <c r="AX1178" i="8"/>
  <c r="AW984" i="8"/>
  <c r="AV1085" i="8"/>
  <c r="AW353" i="8"/>
  <c r="AY193" i="8"/>
  <c r="AX1011" i="8"/>
  <c r="AX5" i="8"/>
  <c r="AV150" i="8"/>
  <c r="AX718" i="8"/>
  <c r="AV414" i="8"/>
  <c r="AY468" i="8"/>
  <c r="AV169" i="8"/>
  <c r="D24" i="3"/>
  <c r="AY1166" i="8"/>
  <c r="AX815" i="8"/>
  <c r="AV683" i="8"/>
  <c r="AY529" i="8"/>
  <c r="AW742" i="8"/>
  <c r="AV657" i="8"/>
  <c r="AX954" i="8"/>
  <c r="AY1018" i="8"/>
  <c r="AY1187" i="8"/>
  <c r="AV624" i="8"/>
  <c r="AW952" i="8"/>
  <c r="AY1171" i="8"/>
  <c r="AW1071" i="8"/>
  <c r="AY900" i="8"/>
  <c r="J25" i="5"/>
  <c r="AW808" i="8"/>
  <c r="AY203" i="8"/>
  <c r="AY195" i="8"/>
  <c r="AV153" i="8"/>
  <c r="AY26" i="8"/>
  <c r="AV804" i="8"/>
  <c r="AX502" i="8"/>
  <c r="AX970" i="8"/>
  <c r="AW863" i="8"/>
  <c r="AX722" i="8"/>
  <c r="AV716" i="8"/>
  <c r="AY423" i="8"/>
  <c r="AV132" i="8"/>
  <c r="AW25" i="8"/>
  <c r="AW752" i="8"/>
  <c r="AX1010" i="8"/>
  <c r="I14" i="5"/>
  <c r="AX488" i="8"/>
  <c r="AX849" i="8"/>
  <c r="AV1168" i="8"/>
  <c r="AV941" i="8"/>
  <c r="AY101" i="8"/>
  <c r="J9" i="5"/>
  <c r="AV324" i="8"/>
  <c r="AY165" i="8"/>
  <c r="AY311" i="8"/>
  <c r="AY325" i="8"/>
  <c r="AV1102" i="8"/>
  <c r="AY728" i="8"/>
  <c r="AV489" i="8"/>
  <c r="AY55" i="8"/>
  <c r="AV513" i="8"/>
  <c r="AW1174" i="8"/>
  <c r="AV735" i="8"/>
  <c r="AW1187" i="8"/>
  <c r="AX630" i="8"/>
  <c r="AW795" i="8"/>
  <c r="AY612" i="8"/>
  <c r="AV359" i="8"/>
  <c r="I13" i="5"/>
  <c r="AY56" i="8"/>
  <c r="AX1003" i="8"/>
  <c r="AV537" i="8"/>
  <c r="AV95" i="8"/>
  <c r="AY49" i="8"/>
  <c r="AX324" i="8"/>
  <c r="AV821" i="8"/>
  <c r="AW14" i="8"/>
  <c r="AX208" i="8"/>
  <c r="AY680" i="8"/>
  <c r="AX1032" i="8"/>
  <c r="AY21" i="8"/>
  <c r="AW1090" i="8"/>
  <c r="AW941" i="8"/>
  <c r="AY459" i="8"/>
  <c r="AY734" i="8"/>
  <c r="AY7" i="8"/>
  <c r="AX6" i="8"/>
  <c r="AX682" i="8"/>
  <c r="AX1034" i="8"/>
  <c r="AW314" i="8"/>
  <c r="AW1195" i="8"/>
  <c r="AW83" i="8"/>
  <c r="C11" i="5"/>
  <c r="AW16" i="8"/>
  <c r="AW513" i="8"/>
  <c r="AX1078" i="8"/>
  <c r="AX1060" i="8"/>
  <c r="AY815" i="8"/>
  <c r="AW624" i="8"/>
  <c r="AX943" i="8"/>
  <c r="AX1177" i="8"/>
  <c r="AY110" i="8"/>
  <c r="AV47" i="8"/>
  <c r="AV832" i="8"/>
  <c r="AX716" i="8"/>
  <c r="AY247" i="8"/>
  <c r="AY1054" i="8"/>
  <c r="AX766" i="8"/>
  <c r="AY588" i="8"/>
  <c r="AY1189" i="8"/>
  <c r="AV813" i="8"/>
  <c r="AV893" i="8"/>
  <c r="AW303" i="8"/>
  <c r="AY698" i="8"/>
  <c r="AW117" i="8"/>
  <c r="AV744" i="8"/>
  <c r="AX1082" i="8"/>
  <c r="AX51" i="8"/>
  <c r="AW787" i="8"/>
  <c r="AW128" i="8"/>
  <c r="AX899" i="8"/>
  <c r="AV454" i="8"/>
  <c r="AV65" i="8"/>
  <c r="AX433" i="8"/>
  <c r="AV247" i="8"/>
  <c r="AW323" i="8"/>
  <c r="AV110" i="8"/>
  <c r="AY3" i="8"/>
  <c r="AV916" i="8"/>
  <c r="AY466" i="8"/>
  <c r="AX830" i="8"/>
  <c r="AV1075" i="8"/>
  <c r="AY1083" i="8"/>
  <c r="AY212" i="8"/>
  <c r="AV795" i="8"/>
  <c r="AV1153" i="8"/>
  <c r="AV405" i="8"/>
  <c r="AX844" i="8"/>
  <c r="AX352" i="8"/>
  <c r="AV478" i="8"/>
  <c r="AX747" i="8"/>
  <c r="AW775" i="8"/>
  <c r="AY973" i="8"/>
  <c r="AX1188" i="8"/>
  <c r="AW9" i="8"/>
  <c r="AV996" i="8"/>
  <c r="AW980" i="8"/>
  <c r="AW705" i="8"/>
  <c r="AX1018" i="8"/>
  <c r="C15" i="3"/>
  <c r="AV824" i="8"/>
  <c r="AX70" i="8"/>
  <c r="AW1167" i="8"/>
  <c r="AV397" i="8"/>
  <c r="AY340" i="8"/>
  <c r="AV163" i="8"/>
  <c r="AY713" i="8"/>
  <c r="AW49" i="8"/>
  <c r="AW530" i="8"/>
  <c r="D29" i="3"/>
  <c r="AX642" i="8"/>
  <c r="AW614" i="8"/>
  <c r="AY329" i="8"/>
  <c r="AX516" i="8"/>
  <c r="AY497" i="8"/>
  <c r="AV610" i="8"/>
  <c r="AV4" i="8"/>
  <c r="AX282" i="8"/>
  <c r="AV1079" i="8"/>
  <c r="AV42" i="8"/>
  <c r="AX723" i="8"/>
  <c r="AY602" i="8"/>
  <c r="AX741" i="8"/>
  <c r="AV962" i="8"/>
  <c r="D43" i="5"/>
  <c r="AX578" i="8"/>
  <c r="AY852" i="8"/>
  <c r="AW319" i="8"/>
  <c r="AW87" i="8"/>
  <c r="E39" i="5"/>
  <c r="AX15" i="8"/>
  <c r="AY647" i="8"/>
  <c r="AX652" i="8"/>
  <c r="AV490" i="8"/>
  <c r="AW810" i="8"/>
  <c r="AY923" i="8"/>
  <c r="AX460" i="8"/>
  <c r="AW817" i="8"/>
  <c r="AW517" i="8"/>
  <c r="AY899" i="8"/>
  <c r="AW945" i="8"/>
  <c r="AW430" i="8"/>
  <c r="AY724" i="8"/>
  <c r="AX32" i="8"/>
  <c r="AW380" i="8"/>
  <c r="AW804" i="8"/>
  <c r="AW582" i="8"/>
  <c r="AX795" i="8"/>
  <c r="AX829" i="8"/>
  <c r="AY296" i="8"/>
  <c r="AY872" i="8"/>
  <c r="AV480" i="8"/>
  <c r="AX268" i="8"/>
  <c r="AY448" i="8"/>
  <c r="AW91" i="8"/>
  <c r="AY98" i="8"/>
  <c r="AV385" i="8"/>
  <c r="AY400" i="8"/>
  <c r="AV30" i="8"/>
  <c r="AW10" i="8"/>
  <c r="AX291" i="8"/>
  <c r="AY332" i="8"/>
  <c r="AW1011" i="8"/>
  <c r="AY30" i="8"/>
  <c r="AV892" i="8"/>
  <c r="AV1021" i="8"/>
  <c r="AV529" i="8"/>
  <c r="AW935" i="8"/>
  <c r="AW764" i="8"/>
  <c r="AV851" i="8"/>
  <c r="E31" i="3"/>
  <c r="AW429" i="8"/>
  <c r="C43" i="5"/>
  <c r="AV825" i="8"/>
  <c r="AV218" i="8"/>
  <c r="AY158" i="8"/>
  <c r="AY1031" i="8"/>
  <c r="AV1152" i="8"/>
  <c r="AV380" i="8"/>
  <c r="AX308" i="8"/>
  <c r="AW1139" i="8"/>
  <c r="AY186" i="8"/>
  <c r="AW390" i="8"/>
  <c r="AW601" i="8"/>
  <c r="AW1063" i="8"/>
  <c r="AY188" i="8"/>
  <c r="AY877" i="8"/>
  <c r="AW518" i="8"/>
  <c r="AX467" i="8"/>
  <c r="AY619" i="8"/>
  <c r="AV129" i="8"/>
  <c r="AX1001" i="8"/>
  <c r="AW903" i="8"/>
  <c r="AY359" i="8"/>
  <c r="AY1137" i="8"/>
  <c r="AW1078" i="8"/>
  <c r="AW702" i="8"/>
  <c r="AY70" i="8"/>
  <c r="AY591" i="8"/>
  <c r="AW387" i="8"/>
  <c r="AW222" i="8"/>
  <c r="AW892" i="8"/>
  <c r="AX334" i="8"/>
  <c r="C31" i="3"/>
  <c r="E13" i="3"/>
  <c r="AY735" i="8"/>
  <c r="AY597" i="8"/>
  <c r="AV969" i="8"/>
  <c r="AV1155" i="8"/>
  <c r="K25" i="5"/>
  <c r="AW413" i="8"/>
  <c r="AV136" i="8"/>
  <c r="AX60" i="8"/>
  <c r="AX128" i="8"/>
  <c r="AY103" i="8"/>
  <c r="AY9" i="8"/>
  <c r="AX995" i="8"/>
  <c r="AX30" i="8"/>
  <c r="AW1181" i="8"/>
  <c r="AX365" i="8"/>
  <c r="AV1188" i="8"/>
  <c r="AX238" i="8"/>
  <c r="AY1003" i="8"/>
  <c r="AX1171" i="8"/>
  <c r="AW991" i="8"/>
  <c r="AW97" i="8"/>
  <c r="AW146" i="8"/>
  <c r="AY913" i="8"/>
  <c r="AV879" i="8"/>
  <c r="AV630" i="8"/>
  <c r="AV82" i="8"/>
  <c r="AX657" i="8"/>
  <c r="AX1029" i="8"/>
  <c r="AV950" i="8"/>
  <c r="C8" i="5"/>
  <c r="AW398" i="8"/>
  <c r="AX621" i="8"/>
  <c r="AX611" i="8"/>
  <c r="AW311" i="8"/>
  <c r="E53" i="5"/>
  <c r="D53" i="5"/>
  <c r="F53" i="5"/>
  <c r="C53" i="5"/>
  <c r="H32" i="3"/>
  <c r="BS66" i="8"/>
  <c r="CM66" i="8" a="1"/>
  <c r="CM66" i="8"/>
  <c r="G23" i="8"/>
  <c r="H23" i="8"/>
  <c r="BR66" i="8"/>
  <c r="CL66" i="8" a="1"/>
  <c r="CL66" i="8"/>
  <c r="BP66" i="8"/>
  <c r="CJ66" i="8" a="1"/>
  <c r="CJ66" i="8"/>
  <c r="BQ66" i="8"/>
  <c r="CK66" i="8" a="1"/>
  <c r="CK66" i="8"/>
  <c r="G22" i="8"/>
  <c r="H22" i="8"/>
  <c r="G24" i="8"/>
  <c r="H24" i="8"/>
  <c r="G25" i="8"/>
  <c r="H25" i="8"/>
  <c r="BR3" i="8"/>
  <c r="L36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BR65" i="8"/>
  <c r="CL65" i="8" a="1"/>
  <c r="CL65" i="8"/>
  <c r="BS65" i="8"/>
  <c r="CM65" i="8" a="1"/>
  <c r="CM65" i="8"/>
  <c r="BQ65" i="8"/>
  <c r="CK65" i="8" a="1"/>
  <c r="CK65" i="8"/>
  <c r="BP65" i="8"/>
  <c r="CJ65" i="8" a="1"/>
  <c r="CJ65" i="8"/>
  <c r="BT65" i="8"/>
  <c r="CN65" i="8" a="1"/>
  <c r="CN65" i="8"/>
  <c r="BU65" i="8"/>
  <c r="CO65" i="8" a="1"/>
  <c r="CO65" i="8"/>
  <c r="BS64" i="8"/>
  <c r="CM64" i="8" a="1"/>
  <c r="CM64" i="8"/>
  <c r="BT64" i="8"/>
  <c r="CN64" i="8" a="1"/>
  <c r="CN64" i="8"/>
  <c r="BU64" i="8"/>
  <c r="CO64" i="8" a="1"/>
  <c r="CO64" i="8"/>
  <c r="BR64" i="8"/>
  <c r="CL64" i="8" a="1"/>
  <c r="CL64" i="8"/>
  <c r="AN344" i="1"/>
  <c r="BP64" i="8"/>
  <c r="CJ64" i="8" a="1"/>
  <c r="CJ64" i="8"/>
  <c r="BQ64" i="8"/>
  <c r="CK64" i="8" a="1"/>
  <c r="CK64" i="8"/>
  <c r="BS63" i="8"/>
  <c r="CM63" i="8" a="1"/>
  <c r="CM63" i="8"/>
  <c r="BP63" i="8"/>
  <c r="CJ63" i="8" a="1"/>
  <c r="CJ63" i="8"/>
  <c r="BQ63" i="8"/>
  <c r="CK63" i="8" a="1"/>
  <c r="CK63" i="8"/>
  <c r="BR63" i="8"/>
  <c r="CL63" i="8" a="1"/>
  <c r="CL63" i="8"/>
  <c r="BT63" i="8"/>
  <c r="CN63" i="8" a="1"/>
  <c r="CN63" i="8"/>
  <c r="BU63" i="8"/>
  <c r="CO63" i="8" a="1"/>
  <c r="CO63" i="8"/>
  <c r="BR62" i="8"/>
  <c r="CL62" i="8" a="1"/>
  <c r="CL62" i="8"/>
  <c r="BQ62" i="8"/>
  <c r="CK62" i="8" a="1"/>
  <c r="CK62" i="8"/>
  <c r="BS62" i="8"/>
  <c r="CM62" i="8" a="1"/>
  <c r="CM62" i="8"/>
  <c r="BP62" i="8"/>
  <c r="CJ62" i="8" a="1"/>
  <c r="CJ62" i="8"/>
  <c r="BT62" i="8"/>
  <c r="CN62" i="8" a="1"/>
  <c r="CN62" i="8"/>
  <c r="BU62" i="8"/>
  <c r="CO62" i="8" a="1"/>
  <c r="CO62" i="8"/>
  <c r="BT61" i="8"/>
  <c r="CN61" i="8" a="1"/>
  <c r="CN61" i="8"/>
  <c r="BP61" i="8"/>
  <c r="CJ61" i="8" a="1"/>
  <c r="CJ61" i="8"/>
  <c r="BS61" i="8"/>
  <c r="CM61" i="8" a="1"/>
  <c r="CM61" i="8"/>
  <c r="BQ61" i="8"/>
  <c r="CK61" i="8" a="1"/>
  <c r="CK61" i="8"/>
  <c r="BR61" i="8"/>
  <c r="CL61" i="8" a="1"/>
  <c r="CL61" i="8"/>
  <c r="BU61" i="8"/>
  <c r="CO61" i="8" a="1"/>
  <c r="CO61" i="8"/>
  <c r="BP60" i="8"/>
  <c r="CJ60" i="8" a="1"/>
  <c r="CJ60" i="8"/>
  <c r="BR60" i="8"/>
  <c r="CL60" i="8" a="1"/>
  <c r="CL60" i="8"/>
  <c r="BS60" i="8"/>
  <c r="CM60" i="8" a="1"/>
  <c r="CM60" i="8"/>
  <c r="BQ60" i="8"/>
  <c r="CK60" i="8" a="1"/>
  <c r="CK60" i="8"/>
  <c r="BT60" i="8"/>
  <c r="CN60" i="8" a="1"/>
  <c r="CN60" i="8"/>
  <c r="BU60" i="8"/>
  <c r="CO60" i="8" a="1"/>
  <c r="CO60" i="8"/>
  <c r="BP59" i="8"/>
  <c r="CJ59" i="8" a="1"/>
  <c r="CJ59" i="8"/>
  <c r="BR59" i="8"/>
  <c r="CL59" i="8" a="1"/>
  <c r="CL59" i="8"/>
  <c r="BS59" i="8"/>
  <c r="CM59" i="8" a="1"/>
  <c r="CM59" i="8"/>
  <c r="BQ59" i="8"/>
  <c r="CK59" i="8" a="1"/>
  <c r="CK59" i="8"/>
  <c r="BU59" i="8"/>
  <c r="CO59" i="8" a="1"/>
  <c r="CO59" i="8"/>
  <c r="BT59" i="8"/>
  <c r="CN59" i="8" a="1"/>
  <c r="CN59" i="8"/>
  <c r="BQ58" i="8"/>
  <c r="CK58" i="8" a="1"/>
  <c r="CK58" i="8"/>
  <c r="BS58" i="8"/>
  <c r="CM58" i="8" a="1"/>
  <c r="CM58" i="8"/>
  <c r="BR58" i="8"/>
  <c r="CL58" i="8" a="1"/>
  <c r="CL58" i="8"/>
  <c r="BP58" i="8"/>
  <c r="CJ58" i="8" a="1"/>
  <c r="CJ58" i="8"/>
  <c r="BU58" i="8"/>
  <c r="CO58" i="8" a="1"/>
  <c r="CO58" i="8"/>
  <c r="BT58" i="8"/>
  <c r="CN58" i="8" a="1"/>
  <c r="CN58" i="8"/>
  <c r="BS57" i="8"/>
  <c r="CM57" i="8" a="1"/>
  <c r="CM57" i="8"/>
  <c r="BR57" i="8"/>
  <c r="CL57" i="8" a="1"/>
  <c r="CL57" i="8"/>
  <c r="BQ57" i="8"/>
  <c r="CK57" i="8" a="1"/>
  <c r="CK57" i="8"/>
  <c r="BP57" i="8"/>
  <c r="CJ57" i="8" a="1"/>
  <c r="CJ57" i="8"/>
  <c r="BU57" i="8"/>
  <c r="CO57" i="8" a="1"/>
  <c r="CO57" i="8"/>
  <c r="BT57" i="8"/>
  <c r="CN57" i="8" a="1"/>
  <c r="CN57" i="8"/>
  <c r="AN284" i="1"/>
  <c r="AN346" i="1"/>
  <c r="BT56" i="8"/>
  <c r="CN56" i="8" a="1"/>
  <c r="CN56" i="8"/>
  <c r="BP56" i="8"/>
  <c r="CJ56" i="8" a="1"/>
  <c r="CJ56" i="8"/>
  <c r="BQ56" i="8"/>
  <c r="CK56" i="8" a="1"/>
  <c r="CK56" i="8"/>
  <c r="BS56" i="8"/>
  <c r="CM56" i="8" a="1"/>
  <c r="CM56" i="8"/>
  <c r="BU56" i="8"/>
  <c r="CO56" i="8" a="1"/>
  <c r="CO56" i="8"/>
  <c r="BR56" i="8"/>
  <c r="CL56" i="8" a="1"/>
  <c r="CL56" i="8"/>
  <c r="BP55" i="8"/>
  <c r="CJ55" i="8" a="1"/>
  <c r="CJ55" i="8"/>
  <c r="BQ55" i="8"/>
  <c r="CK55" i="8" a="1"/>
  <c r="CK55" i="8"/>
  <c r="BU55" i="8"/>
  <c r="CO55" i="8" a="1"/>
  <c r="CO55" i="8"/>
  <c r="BT55" i="8"/>
  <c r="CN55" i="8" a="1"/>
  <c r="CN55" i="8"/>
  <c r="BS55" i="8"/>
  <c r="CM55" i="8" a="1"/>
  <c r="CM55" i="8"/>
  <c r="BR55" i="8"/>
  <c r="CL55" i="8" a="1"/>
  <c r="CL55" i="8"/>
  <c r="BP54" i="8"/>
  <c r="CJ54" i="8" a="1"/>
  <c r="CJ54" i="8"/>
  <c r="BQ54" i="8"/>
  <c r="CK54" i="8" a="1"/>
  <c r="CK54" i="8"/>
  <c r="BR54" i="8"/>
  <c r="CL54" i="8" a="1"/>
  <c r="CL54" i="8"/>
  <c r="BS54" i="8"/>
  <c r="CM54" i="8" a="1"/>
  <c r="CM54" i="8"/>
  <c r="BT54" i="8"/>
  <c r="CN54" i="8" a="1"/>
  <c r="CN54" i="8"/>
  <c r="BU54" i="8"/>
  <c r="CO54" i="8" a="1"/>
  <c r="CO54" i="8"/>
  <c r="C2" i="6"/>
  <c r="C3" i="6"/>
  <c r="C4" i="6"/>
  <c r="C5" i="6"/>
  <c r="C6" i="6"/>
  <c r="C7" i="6"/>
  <c r="C8" i="6"/>
  <c r="C9" i="6"/>
  <c r="C10" i="6"/>
  <c r="C11" i="6"/>
  <c r="C12" i="6"/>
  <c r="C13" i="6"/>
  <c r="BU53" i="8"/>
  <c r="CO53" i="8" a="1"/>
  <c r="CO53" i="8"/>
  <c r="BP53" i="8"/>
  <c r="CJ53" i="8" a="1"/>
  <c r="CJ53" i="8"/>
  <c r="BQ53" i="8"/>
  <c r="CK53" i="8" a="1"/>
  <c r="CK53" i="8"/>
  <c r="BT53" i="8"/>
  <c r="CN53" i="8" a="1"/>
  <c r="CN53" i="8"/>
  <c r="BR53" i="8"/>
  <c r="CL53" i="8" a="1"/>
  <c r="CL53" i="8"/>
  <c r="BS53" i="8"/>
  <c r="CM53" i="8" a="1"/>
  <c r="CM53" i="8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BQ52" i="8"/>
  <c r="CK52" i="8" a="1"/>
  <c r="CK52" i="8"/>
  <c r="BR52" i="8"/>
  <c r="CL52" i="8" a="1"/>
  <c r="CL52" i="8"/>
  <c r="BT52" i="8"/>
  <c r="CN52" i="8" a="1"/>
  <c r="CN52" i="8"/>
  <c r="BS52" i="8"/>
  <c r="CM52" i="8" a="1"/>
  <c r="CM52" i="8"/>
  <c r="BU52" i="8"/>
  <c r="CO52" i="8" a="1"/>
  <c r="CO52" i="8"/>
  <c r="BP52" i="8"/>
  <c r="CJ52" i="8" a="1"/>
  <c r="CJ52" i="8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AN292" i="1"/>
  <c r="AN352" i="1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BP51" i="8"/>
  <c r="CJ51" i="8" a="1"/>
  <c r="CJ51" i="8"/>
  <c r="BQ51" i="8"/>
  <c r="CK51" i="8" a="1"/>
  <c r="CK51" i="8"/>
  <c r="BR51" i="8"/>
  <c r="CL51" i="8" a="1"/>
  <c r="CL51" i="8"/>
  <c r="BS51" i="8"/>
  <c r="CM51" i="8" a="1"/>
  <c r="CM51" i="8"/>
  <c r="BT51" i="8"/>
  <c r="CN51" i="8" a="1"/>
  <c r="CN51" i="8"/>
  <c r="BU51" i="8"/>
  <c r="CO51" i="8" a="1"/>
  <c r="CO51" i="8"/>
  <c r="BP50" i="8"/>
  <c r="CJ50" i="8" a="1"/>
  <c r="CJ50" i="8"/>
  <c r="BQ50" i="8"/>
  <c r="CK50" i="8" a="1"/>
  <c r="CK50" i="8"/>
  <c r="BR50" i="8"/>
  <c r="CL50" i="8" a="1"/>
  <c r="CL50" i="8"/>
  <c r="BS50" i="8"/>
  <c r="CM50" i="8" a="1"/>
  <c r="CM50" i="8"/>
  <c r="BT50" i="8"/>
  <c r="CN50" i="8" a="1"/>
  <c r="CN50" i="8"/>
  <c r="BU50" i="8"/>
  <c r="CO50" i="8" a="1"/>
  <c r="CO50" i="8"/>
  <c r="BP49" i="8"/>
  <c r="CJ49" i="8" a="1"/>
  <c r="CJ49" i="8"/>
  <c r="BQ49" i="8"/>
  <c r="CK49" i="8" a="1"/>
  <c r="CK49" i="8"/>
  <c r="BR49" i="8"/>
  <c r="CL49" i="8" a="1"/>
  <c r="CL49" i="8"/>
  <c r="BS49" i="8"/>
  <c r="CM49" i="8" a="1"/>
  <c r="CM49" i="8"/>
  <c r="BT49" i="8"/>
  <c r="CN49" i="8" a="1"/>
  <c r="CN49" i="8"/>
  <c r="BU49" i="8"/>
  <c r="CO49" i="8" a="1"/>
  <c r="CO49" i="8"/>
  <c r="BR48" i="8"/>
  <c r="CL48" i="8" a="1"/>
  <c r="CL48" i="8"/>
  <c r="BS48" i="8"/>
  <c r="CM48" i="8" a="1"/>
  <c r="CM48" i="8"/>
  <c r="BT48" i="8"/>
  <c r="CN48" i="8" a="1"/>
  <c r="CN48" i="8"/>
  <c r="BU48" i="8"/>
  <c r="CO48" i="8" a="1"/>
  <c r="CO48" i="8"/>
  <c r="BP48" i="8"/>
  <c r="CJ48" i="8" a="1"/>
  <c r="CJ48" i="8"/>
  <c r="BQ48" i="8"/>
  <c r="CK48" i="8" a="1"/>
  <c r="CK48" i="8"/>
  <c r="BT9" i="8"/>
  <c r="CN9" i="8" a="1"/>
  <c r="CN9" i="8"/>
  <c r="BU16" i="8"/>
  <c r="CO16" i="8" a="1"/>
  <c r="CO16" i="8"/>
  <c r="BQ27" i="8"/>
  <c r="CK27" i="8" a="1"/>
  <c r="CK27" i="8"/>
  <c r="BS24" i="8"/>
  <c r="CM24" i="8" a="1"/>
  <c r="CM24" i="8"/>
  <c r="BS36" i="8"/>
  <c r="CM36" i="8" a="1"/>
  <c r="CM36" i="8"/>
  <c r="BP42" i="8"/>
  <c r="CJ42" i="8" a="1"/>
  <c r="CJ42" i="8"/>
  <c r="BP12" i="8"/>
  <c r="CJ12" i="8" a="1"/>
  <c r="CJ12" i="8"/>
  <c r="BU4" i="8"/>
  <c r="BR20" i="8"/>
  <c r="CL20" i="8" a="1"/>
  <c r="CL20" i="8"/>
  <c r="BT13" i="8"/>
  <c r="CN13" i="8" a="1"/>
  <c r="CN13" i="8"/>
  <c r="BQ4" i="8"/>
  <c r="BP9" i="8"/>
  <c r="CJ9" i="8" a="1"/>
  <c r="CJ9" i="8"/>
  <c r="BP17" i="8"/>
  <c r="CJ17" i="8" a="1"/>
  <c r="CJ17" i="8"/>
  <c r="BP35" i="8"/>
  <c r="CJ35" i="8" a="1"/>
  <c r="CJ35" i="8"/>
  <c r="BQ35" i="8"/>
  <c r="CK35" i="8" a="1"/>
  <c r="CK35" i="8"/>
  <c r="BU43" i="8"/>
  <c r="CO43" i="8" a="1"/>
  <c r="CO43" i="8"/>
  <c r="BS35" i="8"/>
  <c r="CM35" i="8" a="1"/>
  <c r="CM35" i="8"/>
  <c r="BP20" i="8"/>
  <c r="CJ20" i="8" a="1"/>
  <c r="CJ20" i="8"/>
  <c r="BT39" i="8"/>
  <c r="CN39" i="8" a="1"/>
  <c r="CN39" i="8"/>
  <c r="BR4" i="8"/>
  <c r="BS4" i="8"/>
  <c r="BT18" i="8"/>
  <c r="CN18" i="8" a="1"/>
  <c r="CN18" i="8"/>
  <c r="BT28" i="8"/>
  <c r="CN28" i="8" a="1"/>
  <c r="CN28" i="8"/>
  <c r="BP5" i="8"/>
  <c r="CJ5" i="8" a="1"/>
  <c r="CJ5" i="8"/>
  <c r="BQ21" i="8"/>
  <c r="CK21" i="8" a="1"/>
  <c r="CK21" i="8"/>
  <c r="BT12" i="8"/>
  <c r="CN12" i="8" a="1"/>
  <c r="CN12" i="8"/>
  <c r="BR5" i="8"/>
  <c r="CL5" i="8" a="1"/>
  <c r="CL5" i="8"/>
  <c r="BS15" i="8"/>
  <c r="CM15" i="8" a="1"/>
  <c r="CM15" i="8"/>
  <c r="BS16" i="8"/>
  <c r="CM16" i="8" a="1"/>
  <c r="CM16" i="8"/>
  <c r="BP43" i="8"/>
  <c r="CJ43" i="8" a="1"/>
  <c r="CJ43" i="8"/>
  <c r="BQ16" i="8"/>
  <c r="CK16" i="8" a="1"/>
  <c r="CK16" i="8"/>
  <c r="BQ13" i="8"/>
  <c r="CK13" i="8" a="1"/>
  <c r="CK13" i="8"/>
  <c r="BP18" i="8"/>
  <c r="CJ18" i="8" a="1"/>
  <c r="CJ18" i="8"/>
  <c r="BQ43" i="8"/>
  <c r="CK43" i="8" a="1"/>
  <c r="CK43" i="8"/>
  <c r="BT26" i="8"/>
  <c r="CN26" i="8" a="1"/>
  <c r="CN26" i="8"/>
  <c r="BT21" i="8"/>
  <c r="CN21" i="8" a="1"/>
  <c r="CN21" i="8"/>
  <c r="BR12" i="8"/>
  <c r="CL12" i="8" a="1"/>
  <c r="CL12" i="8"/>
  <c r="BT40" i="8"/>
  <c r="CN40" i="8" a="1"/>
  <c r="CN40" i="8"/>
  <c r="BU20" i="8"/>
  <c r="CO20" i="8" a="1"/>
  <c r="CO20" i="8"/>
  <c r="BS25" i="8"/>
  <c r="CM25" i="8" a="1"/>
  <c r="CM25" i="8"/>
  <c r="BS27" i="8"/>
  <c r="CM27" i="8" a="1"/>
  <c r="CM27" i="8"/>
  <c r="BU45" i="8"/>
  <c r="CO45" i="8" a="1"/>
  <c r="CO45" i="8"/>
  <c r="BQ19" i="8"/>
  <c r="CK19" i="8" a="1"/>
  <c r="CK19" i="8"/>
  <c r="BQ45" i="8"/>
  <c r="CK45" i="8" a="1"/>
  <c r="CK45" i="8"/>
  <c r="BQ24" i="8"/>
  <c r="CK24" i="8" a="1"/>
  <c r="CK24" i="8"/>
  <c r="BR30" i="8"/>
  <c r="CL30" i="8" a="1"/>
  <c r="CL30" i="8"/>
  <c r="BS12" i="8"/>
  <c r="CM12" i="8" a="1"/>
  <c r="CM12" i="8"/>
  <c r="BR39" i="8"/>
  <c r="CL39" i="8" a="1"/>
  <c r="CL39" i="8"/>
  <c r="BR27" i="8"/>
  <c r="CL27" i="8" a="1"/>
  <c r="CL27" i="8"/>
  <c r="BU27" i="8"/>
  <c r="CO27" i="8" a="1"/>
  <c r="CO27" i="8"/>
  <c r="BP30" i="8"/>
  <c r="CJ30" i="8" a="1"/>
  <c r="CJ30" i="8"/>
  <c r="BT25" i="8"/>
  <c r="CN25" i="8" a="1"/>
  <c r="CN25" i="8"/>
  <c r="BT14" i="8"/>
  <c r="CN14" i="8" a="1"/>
  <c r="CN14" i="8"/>
  <c r="BP6" i="8"/>
  <c r="CJ6" i="8" a="1"/>
  <c r="CJ6" i="8"/>
  <c r="BP47" i="8"/>
  <c r="CJ47" i="8" a="1"/>
  <c r="CJ47" i="8"/>
  <c r="BR22" i="8"/>
  <c r="CL22" i="8" a="1"/>
  <c r="CL22" i="8"/>
  <c r="BQ17" i="8"/>
  <c r="CK17" i="8" a="1"/>
  <c r="CK17" i="8"/>
  <c r="BR13" i="8"/>
  <c r="CL13" i="8" a="1"/>
  <c r="CL13" i="8"/>
  <c r="BU41" i="8"/>
  <c r="CO41" i="8" a="1"/>
  <c r="CO41" i="8"/>
  <c r="BU47" i="8"/>
  <c r="CO47" i="8" a="1"/>
  <c r="CO47" i="8"/>
  <c r="BU33" i="8"/>
  <c r="CO33" i="8" a="1"/>
  <c r="CO33" i="8"/>
  <c r="BU23" i="8"/>
  <c r="CO23" i="8" a="1"/>
  <c r="CO23" i="8"/>
  <c r="BU21" i="8"/>
  <c r="CO21" i="8" a="1"/>
  <c r="CO21" i="8"/>
  <c r="BS29" i="8"/>
  <c r="CM29" i="8" a="1"/>
  <c r="CM29" i="8"/>
  <c r="BT41" i="8"/>
  <c r="CN41" i="8" a="1"/>
  <c r="CN41" i="8"/>
  <c r="BS32" i="8"/>
  <c r="CM32" i="8" a="1"/>
  <c r="CM32" i="8"/>
  <c r="BR31" i="8"/>
  <c r="CL31" i="8" a="1"/>
  <c r="CL31" i="8"/>
  <c r="BR14" i="8"/>
  <c r="CL14" i="8" a="1"/>
  <c r="CL14" i="8"/>
  <c r="BS39" i="8"/>
  <c r="CM39" i="8" a="1"/>
  <c r="CM39" i="8"/>
  <c r="BU42" i="8"/>
  <c r="CO42" i="8" a="1"/>
  <c r="CO42" i="8"/>
  <c r="BT27" i="8"/>
  <c r="CN27" i="8" a="1"/>
  <c r="CN27" i="8"/>
  <c r="BQ39" i="8"/>
  <c r="CK39" i="8" a="1"/>
  <c r="CK39" i="8"/>
  <c r="BT20" i="8"/>
  <c r="CN20" i="8" a="1"/>
  <c r="CN20" i="8"/>
  <c r="BT24" i="8"/>
  <c r="CN24" i="8" a="1"/>
  <c r="CN24" i="8"/>
  <c r="BU3" i="8"/>
  <c r="BT3" i="8"/>
  <c r="BR26" i="8"/>
  <c r="CL26" i="8" a="1"/>
  <c r="CL26" i="8"/>
  <c r="BP37" i="8"/>
  <c r="CJ37" i="8" a="1"/>
  <c r="CJ37" i="8"/>
  <c r="BP38" i="8"/>
  <c r="CJ38" i="8" a="1"/>
  <c r="CJ38" i="8"/>
  <c r="BT22" i="8"/>
  <c r="CN22" i="8" a="1"/>
  <c r="CN22" i="8"/>
  <c r="BT45" i="8"/>
  <c r="CN45" i="8" a="1"/>
  <c r="CN45" i="8"/>
  <c r="BS17" i="8"/>
  <c r="CM17" i="8" a="1"/>
  <c r="CM17" i="8"/>
  <c r="BU24" i="8"/>
  <c r="CO24" i="8" a="1"/>
  <c r="CO24" i="8"/>
  <c r="BT32" i="8"/>
  <c r="CN32" i="8" a="1"/>
  <c r="CN32" i="8"/>
  <c r="BR28" i="8"/>
  <c r="CL28" i="8" a="1"/>
  <c r="CL28" i="8"/>
  <c r="BQ38" i="8"/>
  <c r="CK38" i="8" a="1"/>
  <c r="CK38" i="8"/>
  <c r="BQ6" i="8"/>
  <c r="CK6" i="8" a="1"/>
  <c r="CK6" i="8"/>
  <c r="BR42" i="8"/>
  <c r="CL42" i="8" a="1"/>
  <c r="CL42" i="8"/>
  <c r="BU6" i="8"/>
  <c r="CO6" i="8" a="1"/>
  <c r="CO6" i="8"/>
  <c r="BT44" i="8"/>
  <c r="CN44" i="8" a="1"/>
  <c r="CN44" i="8"/>
  <c r="BS26" i="8"/>
  <c r="CM26" i="8" a="1"/>
  <c r="CM26" i="8"/>
  <c r="BU15" i="8"/>
  <c r="CO15" i="8" a="1"/>
  <c r="CO15" i="8"/>
  <c r="BP16" i="8"/>
  <c r="CJ16" i="8" a="1"/>
  <c r="CJ16" i="8"/>
  <c r="BP29" i="8"/>
  <c r="CJ29" i="8" a="1"/>
  <c r="CJ29" i="8"/>
  <c r="BQ40" i="8"/>
  <c r="CK40" i="8" a="1"/>
  <c r="CK40" i="8"/>
  <c r="BT4" i="8"/>
  <c r="BP13" i="8"/>
  <c r="CJ13" i="8" a="1"/>
  <c r="CJ13" i="8"/>
  <c r="BR21" i="8"/>
  <c r="CL21" i="8" a="1"/>
  <c r="CL21" i="8"/>
  <c r="BQ18" i="8"/>
  <c r="CK18" i="8" a="1"/>
  <c r="CK18" i="8"/>
  <c r="BQ20" i="8"/>
  <c r="CK20" i="8" a="1"/>
  <c r="CK20" i="8"/>
  <c r="BQ8" i="8"/>
  <c r="CK8" i="8" a="1"/>
  <c r="CK8" i="8"/>
  <c r="BT35" i="8"/>
  <c r="CN35" i="8" a="1"/>
  <c r="CN35" i="8"/>
  <c r="BS41" i="8"/>
  <c r="CM41" i="8" a="1"/>
  <c r="CM41" i="8"/>
  <c r="BT38" i="8"/>
  <c r="CN38" i="8" a="1"/>
  <c r="CN38" i="8"/>
  <c r="BS23" i="8"/>
  <c r="CM23" i="8" a="1"/>
  <c r="CM23" i="8"/>
  <c r="BQ5" i="8"/>
  <c r="CK5" i="8" a="1"/>
  <c r="CK5" i="8"/>
  <c r="BR23" i="8"/>
  <c r="CL23" i="8" a="1"/>
  <c r="CL23" i="8"/>
  <c r="BS22" i="8"/>
  <c r="CM22" i="8" a="1"/>
  <c r="CM22" i="8"/>
  <c r="BS28" i="8"/>
  <c r="CM28" i="8" a="1"/>
  <c r="CM28" i="8"/>
  <c r="BP32" i="8"/>
  <c r="CJ32" i="8" a="1"/>
  <c r="CJ32" i="8"/>
  <c r="BS31" i="8"/>
  <c r="CM31" i="8" a="1"/>
  <c r="CM31" i="8"/>
  <c r="BQ15" i="8"/>
  <c r="CK15" i="8" a="1"/>
  <c r="CK15" i="8"/>
  <c r="BP36" i="8"/>
  <c r="CJ36" i="8" a="1"/>
  <c r="CJ36" i="8"/>
  <c r="BS13" i="8"/>
  <c r="CM13" i="8" a="1"/>
  <c r="CM13" i="8"/>
  <c r="BT34" i="8"/>
  <c r="CN34" i="8" a="1"/>
  <c r="CN34" i="8"/>
  <c r="BT5" i="8"/>
  <c r="CN5" i="8" a="1"/>
  <c r="CN5" i="8"/>
  <c r="BP41" i="8"/>
  <c r="CJ41" i="8" a="1"/>
  <c r="CJ41" i="8"/>
  <c r="BU30" i="8"/>
  <c r="CO30" i="8" a="1"/>
  <c r="CO30" i="8"/>
  <c r="BU40" i="8"/>
  <c r="CO40" i="8" a="1"/>
  <c r="CO40" i="8"/>
  <c r="BU44" i="8"/>
  <c r="CO44" i="8" a="1"/>
  <c r="CO44" i="8"/>
  <c r="BR43" i="8"/>
  <c r="CL43" i="8" a="1"/>
  <c r="CL43" i="8"/>
  <c r="BR11" i="8"/>
  <c r="CL11" i="8" a="1"/>
  <c r="CL11" i="8"/>
  <c r="BU31" i="8"/>
  <c r="CO31" i="8" a="1"/>
  <c r="CO31" i="8"/>
  <c r="BR17" i="8"/>
  <c r="CL17" i="8" a="1"/>
  <c r="CL17" i="8"/>
  <c r="BQ9" i="8"/>
  <c r="CK9" i="8" a="1"/>
  <c r="CK9" i="8"/>
  <c r="BR37" i="8"/>
  <c r="CL37" i="8" a="1"/>
  <c r="CL37" i="8"/>
  <c r="BS30" i="8"/>
  <c r="CM30" i="8" a="1"/>
  <c r="CM30" i="8"/>
  <c r="BT37" i="8"/>
  <c r="CN37" i="8" a="1"/>
  <c r="CN37" i="8"/>
  <c r="BQ12" i="8"/>
  <c r="CK12" i="8" a="1"/>
  <c r="CK12" i="8"/>
  <c r="BP11" i="8"/>
  <c r="CJ11" i="8" a="1"/>
  <c r="CJ11" i="8"/>
  <c r="BQ32" i="8"/>
  <c r="CK32" i="8" a="1"/>
  <c r="CK32" i="8"/>
  <c r="BP44" i="8"/>
  <c r="CJ44" i="8" a="1"/>
  <c r="CJ44" i="8"/>
  <c r="BQ25" i="8"/>
  <c r="CK25" i="8" a="1"/>
  <c r="CK25" i="8"/>
  <c r="BT7" i="8"/>
  <c r="CN7" i="8" a="1"/>
  <c r="CN7" i="8"/>
  <c r="BQ37" i="8"/>
  <c r="CK37" i="8" a="1"/>
  <c r="CK37" i="8"/>
  <c r="BU29" i="8"/>
  <c r="CO29" i="8" a="1"/>
  <c r="CO29" i="8"/>
  <c r="BU46" i="8"/>
  <c r="CO46" i="8" a="1"/>
  <c r="CO46" i="8"/>
  <c r="BU34" i="8"/>
  <c r="CO34" i="8" a="1"/>
  <c r="CO34" i="8"/>
  <c r="BR15" i="8"/>
  <c r="CL15" i="8" a="1"/>
  <c r="CL15" i="8"/>
  <c r="BP40" i="8"/>
  <c r="CJ40" i="8" a="1"/>
  <c r="CJ40" i="8"/>
  <c r="BR35" i="8"/>
  <c r="CL35" i="8" a="1"/>
  <c r="CL35" i="8"/>
  <c r="BR45" i="8"/>
  <c r="CL45" i="8" a="1"/>
  <c r="CL45" i="8"/>
  <c r="BU39" i="8"/>
  <c r="CO39" i="8" a="1"/>
  <c r="CO39" i="8"/>
  <c r="BT33" i="8"/>
  <c r="CN33" i="8" a="1"/>
  <c r="CN33" i="8"/>
  <c r="BQ11" i="8"/>
  <c r="CK11" i="8" a="1"/>
  <c r="CK11" i="8"/>
  <c r="BR10" i="8"/>
  <c r="CL10" i="8" a="1"/>
  <c r="CL10" i="8"/>
  <c r="BR9" i="8"/>
  <c r="CL9" i="8" a="1"/>
  <c r="CL9" i="8"/>
  <c r="BQ29" i="8"/>
  <c r="CK29" i="8" a="1"/>
  <c r="CK29" i="8"/>
  <c r="BS38" i="8"/>
  <c r="CM38" i="8" a="1"/>
  <c r="CM38" i="8"/>
  <c r="BS37" i="8"/>
  <c r="CM37" i="8" a="1"/>
  <c r="CM37" i="8"/>
  <c r="BR29" i="8"/>
  <c r="CL29" i="8" a="1"/>
  <c r="CL29" i="8"/>
  <c r="BQ28" i="8"/>
  <c r="CK28" i="8" a="1"/>
  <c r="CK28" i="8"/>
  <c r="BQ41" i="8"/>
  <c r="CK41" i="8" a="1"/>
  <c r="CK41" i="8"/>
  <c r="BU7" i="8"/>
  <c r="CO7" i="8" a="1"/>
  <c r="CO7" i="8"/>
  <c r="BP25" i="8"/>
  <c r="CJ25" i="8" a="1"/>
  <c r="CJ25" i="8"/>
  <c r="BQ30" i="8"/>
  <c r="CK30" i="8" a="1"/>
  <c r="CK30" i="8"/>
  <c r="BR24" i="8"/>
  <c r="CL24" i="8" a="1"/>
  <c r="CL24" i="8"/>
  <c r="BT36" i="8"/>
  <c r="CN36" i="8" a="1"/>
  <c r="CN36" i="8"/>
  <c r="BP23" i="8"/>
  <c r="CJ23" i="8" a="1"/>
  <c r="CJ23" i="8"/>
  <c r="BQ36" i="8"/>
  <c r="CK36" i="8" a="1"/>
  <c r="CK36" i="8"/>
  <c r="BT23" i="8"/>
  <c r="CN23" i="8" a="1"/>
  <c r="CN23" i="8"/>
  <c r="BP24" i="8"/>
  <c r="CJ24" i="8" a="1"/>
  <c r="CJ24" i="8"/>
  <c r="BQ22" i="8"/>
  <c r="CK22" i="8" a="1"/>
  <c r="CK22" i="8"/>
  <c r="BS44" i="8"/>
  <c r="CM44" i="8" a="1"/>
  <c r="CM44" i="8"/>
  <c r="BS34" i="8"/>
  <c r="CM34" i="8" a="1"/>
  <c r="CM34" i="8"/>
  <c r="BR16" i="8"/>
  <c r="CL16" i="8" a="1"/>
  <c r="CL16" i="8"/>
  <c r="BU25" i="8"/>
  <c r="CO25" i="8" a="1"/>
  <c r="CO25" i="8"/>
  <c r="BT43" i="8"/>
  <c r="CN43" i="8" a="1"/>
  <c r="CN43" i="8"/>
  <c r="BQ44" i="8"/>
  <c r="CK44" i="8" a="1"/>
  <c r="CK44" i="8"/>
  <c r="BR18" i="8"/>
  <c r="CL18" i="8" a="1"/>
  <c r="CL18" i="8"/>
  <c r="BP33" i="8"/>
  <c r="CJ33" i="8" a="1"/>
  <c r="CJ33" i="8"/>
  <c r="BQ3" i="8"/>
  <c r="BS43" i="8"/>
  <c r="CM43" i="8" a="1"/>
  <c r="CM43" i="8"/>
  <c r="BP8" i="8"/>
  <c r="CJ8" i="8" a="1"/>
  <c r="CJ8" i="8"/>
  <c r="BS42" i="8"/>
  <c r="CM42" i="8" a="1"/>
  <c r="CM42" i="8"/>
  <c r="BT30" i="8"/>
  <c r="CN30" i="8" a="1"/>
  <c r="CN30" i="8"/>
  <c r="BS11" i="8"/>
  <c r="CM11" i="8" a="1"/>
  <c r="CM11" i="8"/>
  <c r="BT19" i="8"/>
  <c r="CN19" i="8" a="1"/>
  <c r="CN19" i="8"/>
  <c r="BP31" i="8"/>
  <c r="CJ31" i="8" a="1"/>
  <c r="CJ31" i="8"/>
  <c r="BT8" i="8"/>
  <c r="CN8" i="8" a="1"/>
  <c r="CN8" i="8"/>
  <c r="BU18" i="8"/>
  <c r="CO18" i="8" a="1"/>
  <c r="CO18" i="8"/>
  <c r="BR34" i="8"/>
  <c r="CL34" i="8" a="1"/>
  <c r="CL34" i="8"/>
  <c r="BP45" i="8"/>
  <c r="CJ45" i="8" a="1"/>
  <c r="CJ45" i="8"/>
  <c r="BQ23" i="8"/>
  <c r="CK23" i="8" a="1"/>
  <c r="CK23" i="8"/>
  <c r="BU28" i="8"/>
  <c r="CO28" i="8" a="1"/>
  <c r="CO28" i="8"/>
  <c r="BU32" i="8"/>
  <c r="CO32" i="8" a="1"/>
  <c r="CO32" i="8"/>
  <c r="BR36" i="8"/>
  <c r="CL36" i="8" a="1"/>
  <c r="CL36" i="8"/>
  <c r="BP19" i="8"/>
  <c r="CJ19" i="8" a="1"/>
  <c r="CJ19" i="8"/>
  <c r="BP26" i="8"/>
  <c r="CJ26" i="8" a="1"/>
  <c r="CJ26" i="8"/>
  <c r="BP3" i="8"/>
  <c r="BR40" i="8"/>
  <c r="CL40" i="8" a="1"/>
  <c r="CL40" i="8"/>
  <c r="BU10" i="8"/>
  <c r="CO10" i="8" a="1"/>
  <c r="CO10" i="8"/>
  <c r="BU14" i="8"/>
  <c r="CO14" i="8" a="1"/>
  <c r="CO14" i="8"/>
  <c r="BS10" i="8"/>
  <c r="CM10" i="8" a="1"/>
  <c r="CM10" i="8"/>
  <c r="BS18" i="8"/>
  <c r="CM18" i="8" a="1"/>
  <c r="CM18" i="8"/>
  <c r="BU5" i="8"/>
  <c r="CO5" i="8" a="1"/>
  <c r="CO5" i="8"/>
  <c r="BP22" i="8"/>
  <c r="CJ22" i="8" a="1"/>
  <c r="CJ22" i="8"/>
  <c r="BQ46" i="8"/>
  <c r="CK46" i="8" a="1"/>
  <c r="CK46" i="8"/>
  <c r="BP34" i="8"/>
  <c r="CJ34" i="8" a="1"/>
  <c r="CJ34" i="8"/>
  <c r="BU8" i="8"/>
  <c r="CO8" i="8" a="1"/>
  <c r="CO8" i="8"/>
  <c r="BR32" i="8"/>
  <c r="CL32" i="8" a="1"/>
  <c r="CL32" i="8"/>
  <c r="BU37" i="8"/>
  <c r="CO37" i="8" a="1"/>
  <c r="CO37" i="8"/>
  <c r="BP10" i="8"/>
  <c r="CJ10" i="8" a="1"/>
  <c r="CJ10" i="8"/>
  <c r="BU19" i="8"/>
  <c r="CO19" i="8" a="1"/>
  <c r="CO19" i="8"/>
  <c r="BQ26" i="8"/>
  <c r="CK26" i="8" a="1"/>
  <c r="CK26" i="8"/>
  <c r="BT10" i="8"/>
  <c r="CN10" i="8" a="1"/>
  <c r="CN10" i="8"/>
  <c r="BU11" i="8"/>
  <c r="CO11" i="8" a="1"/>
  <c r="CO11" i="8"/>
  <c r="BS9" i="8"/>
  <c r="CM9" i="8" a="1"/>
  <c r="CM9" i="8"/>
  <c r="BQ42" i="8"/>
  <c r="CK42" i="8" a="1"/>
  <c r="CK42" i="8"/>
  <c r="BS40" i="8"/>
  <c r="CM40" i="8" a="1"/>
  <c r="CM40" i="8"/>
  <c r="BS7" i="8"/>
  <c r="CM7" i="8" a="1"/>
  <c r="CM7" i="8"/>
  <c r="BQ14" i="8"/>
  <c r="CK14" i="8" a="1"/>
  <c r="CK14" i="8"/>
  <c r="BR33" i="8"/>
  <c r="CL33" i="8" a="1"/>
  <c r="CL33" i="8"/>
  <c r="BU38" i="8"/>
  <c r="CO38" i="8" a="1"/>
  <c r="CO38" i="8"/>
  <c r="BP7" i="8"/>
  <c r="CJ7" i="8" a="1"/>
  <c r="CJ7" i="8"/>
  <c r="BU17" i="8"/>
  <c r="CO17" i="8" a="1"/>
  <c r="CO17" i="8"/>
  <c r="BR19" i="8"/>
  <c r="CL19" i="8" a="1"/>
  <c r="CL19" i="8"/>
  <c r="BQ34" i="8"/>
  <c r="CK34" i="8" a="1"/>
  <c r="CK34" i="8"/>
  <c r="BQ47" i="8"/>
  <c r="CK47" i="8" a="1"/>
  <c r="CK47" i="8"/>
  <c r="BT6" i="8"/>
  <c r="CN6" i="8" a="1"/>
  <c r="CN6" i="8"/>
  <c r="BS5" i="8"/>
  <c r="CM5" i="8" a="1"/>
  <c r="CM5" i="8"/>
  <c r="BR47" i="8"/>
  <c r="CL47" i="8" a="1"/>
  <c r="CL47" i="8"/>
  <c r="BP15" i="8"/>
  <c r="CJ15" i="8" a="1"/>
  <c r="CJ15" i="8"/>
  <c r="BP27" i="8"/>
  <c r="CJ27" i="8" a="1"/>
  <c r="CJ27" i="8"/>
  <c r="BT11" i="8"/>
  <c r="CN11" i="8" a="1"/>
  <c r="CN11" i="8"/>
  <c r="BT17" i="8"/>
  <c r="CN17" i="8" a="1"/>
  <c r="CN17" i="8"/>
  <c r="BT42" i="8"/>
  <c r="CN42" i="8" a="1"/>
  <c r="CN42" i="8"/>
  <c r="BS19" i="8"/>
  <c r="CM19" i="8" a="1"/>
  <c r="CM19" i="8"/>
  <c r="BT15" i="8"/>
  <c r="CN15" i="8" a="1"/>
  <c r="CN15" i="8"/>
  <c r="BS46" i="8"/>
  <c r="CM46" i="8" a="1"/>
  <c r="CM46" i="8"/>
  <c r="BP39" i="8"/>
  <c r="CJ39" i="8" a="1"/>
  <c r="CJ39" i="8"/>
  <c r="BU9" i="8"/>
  <c r="CO9" i="8" a="1"/>
  <c r="CO9" i="8"/>
  <c r="BP14" i="8"/>
  <c r="CJ14" i="8" a="1"/>
  <c r="CJ14" i="8"/>
  <c r="BQ33" i="8"/>
  <c r="CK33" i="8" a="1"/>
  <c r="CK33" i="8"/>
  <c r="BP46" i="8"/>
  <c r="CJ46" i="8" a="1"/>
  <c r="CJ46" i="8"/>
  <c r="BU26" i="8"/>
  <c r="CO26" i="8" a="1"/>
  <c r="CO26" i="8"/>
  <c r="BS6" i="8"/>
  <c r="CM6" i="8" a="1"/>
  <c r="CM6" i="8"/>
  <c r="BU22" i="8"/>
  <c r="CO22" i="8" a="1"/>
  <c r="CO22" i="8"/>
  <c r="BR41" i="8"/>
  <c r="CL41" i="8" a="1"/>
  <c r="CL41" i="8"/>
  <c r="BR44" i="8"/>
  <c r="CL44" i="8" a="1"/>
  <c r="CL44" i="8"/>
  <c r="BP28" i="8"/>
  <c r="CJ28" i="8" a="1"/>
  <c r="CJ28" i="8"/>
  <c r="BP4" i="8"/>
  <c r="BR7" i="8"/>
  <c r="CL7" i="8" a="1"/>
  <c r="CL7" i="8"/>
  <c r="BQ7" i="8"/>
  <c r="CK7" i="8" a="1"/>
  <c r="CK7" i="8"/>
  <c r="BS47" i="8"/>
  <c r="CM47" i="8" a="1"/>
  <c r="CM47" i="8"/>
  <c r="BS20" i="8"/>
  <c r="CM20" i="8" a="1"/>
  <c r="CM20" i="8"/>
  <c r="BT16" i="8"/>
  <c r="CN16" i="8" a="1"/>
  <c r="CN16" i="8"/>
  <c r="BS21" i="8"/>
  <c r="CM21" i="8" a="1"/>
  <c r="CM21" i="8"/>
  <c r="BQ10" i="8"/>
  <c r="CK10" i="8" a="1"/>
  <c r="CK10" i="8"/>
  <c r="BU13" i="8"/>
  <c r="CO13" i="8" a="1"/>
  <c r="CO13" i="8"/>
  <c r="BR25" i="8"/>
  <c r="CL25" i="8" a="1"/>
  <c r="CL25" i="8"/>
  <c r="BR46" i="8"/>
  <c r="CL46" i="8" a="1"/>
  <c r="CL46" i="8"/>
  <c r="BS8" i="8"/>
  <c r="CM8" i="8" a="1"/>
  <c r="CM8" i="8"/>
  <c r="BT29" i="8"/>
  <c r="CN29" i="8" a="1"/>
  <c r="CN29" i="8"/>
  <c r="BS33" i="8"/>
  <c r="CM33" i="8" a="1"/>
  <c r="CM33" i="8"/>
  <c r="BT31" i="8"/>
  <c r="CN31" i="8" a="1"/>
  <c r="CN31" i="8"/>
  <c r="BU35" i="8"/>
  <c r="CO35" i="8" a="1"/>
  <c r="CO35" i="8"/>
  <c r="BR38" i="8"/>
  <c r="CL38" i="8" a="1"/>
  <c r="CL38" i="8"/>
  <c r="BU12" i="8"/>
  <c r="CO12" i="8" a="1"/>
  <c r="CO12" i="8"/>
  <c r="BR6" i="8"/>
  <c r="CL6" i="8" a="1"/>
  <c r="CL6" i="8"/>
  <c r="BP21" i="8"/>
  <c r="CJ21" i="8" a="1"/>
  <c r="CJ21" i="8"/>
  <c r="BS14" i="8"/>
  <c r="CM14" i="8" a="1"/>
  <c r="CM14" i="8"/>
  <c r="BS45" i="8"/>
  <c r="CM45" i="8" a="1"/>
  <c r="CM45" i="8"/>
  <c r="BQ31" i="8"/>
  <c r="CK31" i="8" a="1"/>
  <c r="CK31" i="8"/>
  <c r="BR8" i="8"/>
  <c r="CL8" i="8" a="1"/>
  <c r="CL8" i="8"/>
  <c r="BT46" i="8"/>
  <c r="CN46" i="8" a="1"/>
  <c r="CN46" i="8"/>
  <c r="BS3" i="8"/>
  <c r="BU36" i="8"/>
  <c r="CO36" i="8" a="1"/>
  <c r="CO36" i="8"/>
  <c r="BT47" i="8"/>
  <c r="CN47" i="8" a="1"/>
  <c r="CN47" i="8"/>
  <c r="AN351" i="1"/>
  <c r="AN347" i="1"/>
  <c r="B14" i="6"/>
  <c r="H33" i="3"/>
  <c r="I23" i="8"/>
  <c r="I22" i="8"/>
  <c r="I24" i="8"/>
  <c r="I25" i="8"/>
  <c r="B56" i="7"/>
  <c r="B57" i="7"/>
  <c r="B58" i="7"/>
  <c r="B59" i="7"/>
  <c r="B60" i="7"/>
  <c r="B61" i="7"/>
  <c r="B62" i="7"/>
  <c r="B63" i="7"/>
  <c r="B64" i="7"/>
  <c r="B65" i="7"/>
  <c r="B66" i="7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I547" i="1"/>
  <c r="M547" i="1"/>
  <c r="N547" i="1"/>
  <c r="N559" i="1"/>
  <c r="AM547" i="1"/>
  <c r="AM559" i="1"/>
  <c r="AN547" i="1"/>
  <c r="G16" i="8"/>
  <c r="H16" i="8"/>
  <c r="AN559" i="1"/>
  <c r="I548" i="1"/>
  <c r="M548" i="1"/>
  <c r="B59" i="6"/>
  <c r="N548" i="1"/>
  <c r="N560" i="1"/>
  <c r="G7" i="3"/>
  <c r="F7" i="3"/>
  <c r="AM560" i="1"/>
  <c r="AM548" i="1"/>
  <c r="C59" i="6"/>
  <c r="C60" i="6"/>
  <c r="C61" i="6"/>
  <c r="C62" i="6"/>
  <c r="C63" i="6"/>
  <c r="C64" i="6"/>
  <c r="C65" i="6"/>
  <c r="C66" i="6"/>
  <c r="G32" i="3"/>
  <c r="AN548" i="1"/>
  <c r="AN560" i="1"/>
  <c r="AQ254" i="8"/>
  <c r="AO230" i="8"/>
  <c r="AQ926" i="8"/>
  <c r="AP180" i="8"/>
  <c r="AJ278" i="8"/>
  <c r="AL398" i="8"/>
  <c r="AM878" i="8"/>
  <c r="AJ1083" i="8"/>
  <c r="AT116" i="8"/>
  <c r="AT738" i="8"/>
  <c r="AO888" i="8"/>
  <c r="AT851" i="8"/>
  <c r="AK119" i="8"/>
  <c r="AR103" i="8"/>
  <c r="AJ541" i="8"/>
  <c r="AK732" i="8"/>
  <c r="AJ599" i="8"/>
  <c r="AR263" i="8"/>
  <c r="AQ285" i="8"/>
  <c r="AJ1045" i="8"/>
  <c r="AL650" i="8"/>
  <c r="AN833" i="8"/>
  <c r="AM294" i="8"/>
  <c r="AJ295" i="8"/>
  <c r="AK1005" i="8"/>
  <c r="AK217" i="8"/>
  <c r="AT694" i="8"/>
  <c r="AM966" i="8"/>
  <c r="AN60" i="8"/>
  <c r="AL254" i="8"/>
  <c r="AN1074" i="8"/>
  <c r="AK880" i="8"/>
  <c r="AI96" i="8"/>
  <c r="AU1122" i="8"/>
  <c r="AN1096" i="8"/>
  <c r="AT576" i="8"/>
  <c r="AS278" i="8"/>
  <c r="AL1004" i="8"/>
  <c r="AR769" i="8"/>
  <c r="AO384" i="8"/>
  <c r="AR52" i="8"/>
  <c r="AS300" i="8"/>
  <c r="AN230" i="8"/>
  <c r="AJ1167" i="8"/>
  <c r="AM263" i="8"/>
  <c r="AR791" i="8"/>
  <c r="AN1133" i="8"/>
  <c r="AR665" i="8"/>
  <c r="AK265" i="8"/>
  <c r="AJ764" i="8"/>
  <c r="AL87" i="8"/>
  <c r="AR854" i="8"/>
  <c r="AN1110" i="8"/>
  <c r="AQ947" i="8"/>
  <c r="AK966" i="8"/>
  <c r="AR624" i="8"/>
  <c r="AT191" i="8"/>
  <c r="AQ194" i="8"/>
  <c r="AL544" i="8"/>
  <c r="AS463" i="8"/>
  <c r="AJ781" i="8"/>
  <c r="AT734" i="8"/>
  <c r="AL420" i="8"/>
  <c r="AJ173" i="8"/>
  <c r="AS155" i="8"/>
  <c r="AS308" i="8"/>
  <c r="AU873" i="8"/>
  <c r="AK154" i="8"/>
  <c r="AQ163" i="8"/>
  <c r="AU844" i="8"/>
  <c r="AU351" i="8"/>
  <c r="AT909" i="8"/>
  <c r="AJ160" i="8"/>
  <c r="AQ426" i="8"/>
  <c r="AO734" i="8"/>
  <c r="AK671" i="8"/>
  <c r="AK496" i="8"/>
  <c r="AO513" i="8"/>
  <c r="AN933" i="8"/>
  <c r="AK365" i="8"/>
  <c r="AN397" i="8"/>
  <c r="AN129" i="8"/>
  <c r="AK1061" i="8"/>
  <c r="AQ1095" i="8"/>
  <c r="AU1170" i="8"/>
  <c r="AK1130" i="8"/>
  <c r="E11" i="3"/>
  <c r="AQ300" i="8"/>
  <c r="AQ1158" i="8"/>
  <c r="AP1049" i="8"/>
  <c r="AL237" i="8"/>
  <c r="AN221" i="8"/>
  <c r="AM290" i="8"/>
  <c r="AT1056" i="8"/>
  <c r="AK1139" i="8"/>
  <c r="AU823" i="8"/>
  <c r="AT809" i="8"/>
  <c r="AT599" i="8"/>
  <c r="AR1057" i="8"/>
  <c r="AS266" i="8"/>
  <c r="AT136" i="8"/>
  <c r="AS622" i="8"/>
  <c r="AR580" i="8"/>
  <c r="AN346" i="8"/>
  <c r="AT304" i="8"/>
  <c r="AN327" i="8"/>
  <c r="AM597" i="8"/>
  <c r="AO489" i="8"/>
  <c r="AS59" i="8"/>
  <c r="AP919" i="8"/>
  <c r="AK680" i="8"/>
  <c r="AL1001" i="8"/>
  <c r="AK754" i="8"/>
  <c r="AJ1150" i="8"/>
  <c r="AT1081" i="8"/>
  <c r="AP1108" i="8"/>
  <c r="AQ771" i="8"/>
  <c r="AN997" i="8"/>
  <c r="AO298" i="8"/>
  <c r="AI381" i="8"/>
  <c r="AT386" i="8"/>
  <c r="AS870" i="8"/>
  <c r="AS277" i="8"/>
  <c r="AP852" i="8"/>
  <c r="AL184" i="8"/>
  <c r="AP1153" i="8"/>
  <c r="AJ280" i="8"/>
  <c r="AM1071" i="8"/>
  <c r="AL1110" i="8"/>
  <c r="AL889" i="8"/>
  <c r="AP1147" i="8"/>
  <c r="AI1020" i="8"/>
  <c r="AP888" i="8"/>
  <c r="AK298" i="8"/>
  <c r="AN167" i="8"/>
  <c r="AO58" i="8"/>
  <c r="AK94" i="8"/>
  <c r="AM1002" i="8"/>
  <c r="AT960" i="8"/>
  <c r="AM573" i="8"/>
  <c r="AU71" i="8"/>
  <c r="AL248" i="8"/>
  <c r="AL1092" i="8"/>
  <c r="AP597" i="8"/>
  <c r="AT1075" i="8"/>
  <c r="AL1141" i="8"/>
  <c r="AO453" i="8"/>
  <c r="AO1170" i="8"/>
  <c r="AR297" i="8"/>
  <c r="AT689" i="8"/>
  <c r="AM1013" i="8"/>
  <c r="AO883" i="8"/>
  <c r="AO183" i="8"/>
  <c r="L9" i="8"/>
  <c r="AR614" i="8"/>
  <c r="AL265" i="8"/>
  <c r="AN745" i="8"/>
  <c r="AM235" i="8"/>
  <c r="AJ486" i="8"/>
  <c r="AK309" i="8"/>
  <c r="AS746" i="8"/>
  <c r="AK1081" i="8"/>
  <c r="AO908" i="8"/>
  <c r="AK743" i="8"/>
  <c r="AO1053" i="8"/>
  <c r="AK976" i="8"/>
  <c r="AU50" i="8"/>
  <c r="AI584" i="8"/>
  <c r="AP939" i="8"/>
  <c r="AP828" i="8"/>
  <c r="AN1194" i="8"/>
  <c r="AL74" i="8"/>
  <c r="AN1016" i="8"/>
  <c r="AL141" i="8"/>
  <c r="AU814" i="8"/>
  <c r="AQ1165" i="8"/>
  <c r="AR107" i="8"/>
  <c r="AN664" i="8"/>
  <c r="AM849" i="8"/>
  <c r="AL263" i="8"/>
  <c r="AM347" i="8"/>
  <c r="AS260" i="8"/>
  <c r="AQ1018" i="8"/>
  <c r="AL90" i="8"/>
  <c r="AL1069" i="8"/>
  <c r="AM572" i="8"/>
  <c r="AJ595" i="8"/>
  <c r="AM800" i="8"/>
  <c r="AU922" i="8"/>
  <c r="AQ1192" i="8"/>
  <c r="AQ120" i="8"/>
  <c r="AT845" i="8"/>
  <c r="AP304" i="8"/>
  <c r="AT825" i="8"/>
  <c r="AP1019" i="8"/>
  <c r="AL295" i="8"/>
  <c r="AO1114" i="8"/>
  <c r="M16" i="8"/>
  <c r="AM208" i="8"/>
  <c r="AS92" i="8"/>
  <c r="AM924" i="8"/>
  <c r="AR980" i="8"/>
  <c r="AU1126" i="8"/>
  <c r="AL155" i="8"/>
  <c r="AM1074" i="8"/>
  <c r="AK220" i="8"/>
  <c r="AN113" i="8"/>
  <c r="AJ936" i="8"/>
  <c r="AI1151" i="8"/>
  <c r="AO709" i="8"/>
  <c r="AT106" i="8"/>
  <c r="AO89" i="8"/>
  <c r="AP1150" i="8"/>
  <c r="AN779" i="8"/>
  <c r="AK644" i="8"/>
  <c r="AL104" i="8"/>
  <c r="AM139" i="8"/>
  <c r="AS927" i="8"/>
  <c r="AS872" i="8"/>
  <c r="AU150" i="8"/>
  <c r="AL893" i="8"/>
  <c r="AM269" i="8"/>
  <c r="AN1083" i="8"/>
  <c r="AS1028" i="8"/>
  <c r="AT27" i="8"/>
  <c r="AS123" i="8"/>
  <c r="AT818" i="8"/>
  <c r="AO224" i="8"/>
  <c r="AJ64" i="8"/>
  <c r="AQ128" i="8"/>
  <c r="AO948" i="8"/>
  <c r="AT252" i="8"/>
  <c r="AJ138" i="8"/>
  <c r="AR945" i="8"/>
  <c r="AP933" i="8"/>
  <c r="AS264" i="8"/>
  <c r="AN1037" i="8"/>
  <c r="AT723" i="8"/>
  <c r="AN1167" i="8"/>
  <c r="AU272" i="8"/>
  <c r="AT176" i="8"/>
  <c r="AT122" i="8"/>
  <c r="AQ67" i="8"/>
  <c r="AO1161" i="8"/>
  <c r="AJ906" i="8"/>
  <c r="AJ1027" i="8"/>
  <c r="AM1007" i="8"/>
  <c r="AM658" i="8"/>
  <c r="AR231" i="8"/>
  <c r="AI1097" i="8"/>
  <c r="AR98" i="8"/>
  <c r="AK145" i="8"/>
  <c r="AL986" i="8"/>
  <c r="AN369" i="8"/>
  <c r="AT1025" i="8"/>
  <c r="AL283" i="8"/>
  <c r="AT857" i="8"/>
  <c r="AP127" i="8"/>
  <c r="AP965" i="8"/>
  <c r="AQ222" i="8"/>
  <c r="AJ1169" i="8"/>
  <c r="AP1172" i="8"/>
  <c r="AL154" i="8"/>
  <c r="AQ238" i="8"/>
  <c r="AS920" i="8"/>
  <c r="AK110" i="8"/>
  <c r="AM732" i="8"/>
  <c r="AL617" i="8"/>
  <c r="AI3" i="8"/>
  <c r="AT400" i="8"/>
  <c r="AK964" i="8"/>
  <c r="AO216" i="8"/>
  <c r="AS388" i="8"/>
  <c r="AK273" i="8"/>
  <c r="AJ178" i="8"/>
  <c r="AQ1027" i="8"/>
  <c r="AR171" i="8"/>
  <c r="AT820" i="8"/>
  <c r="AQ902" i="8"/>
  <c r="AK242" i="8"/>
  <c r="AU296" i="8"/>
  <c r="AJ271" i="8"/>
  <c r="AU863" i="8"/>
  <c r="AS669" i="8"/>
  <c r="AL231" i="8"/>
  <c r="AR13" i="8"/>
  <c r="AL906" i="8"/>
  <c r="AN804" i="8"/>
  <c r="AQ1161" i="8"/>
  <c r="AP303" i="8"/>
  <c r="AK752" i="8"/>
  <c r="AO199" i="8"/>
  <c r="AR649" i="8"/>
  <c r="AJ58" i="8"/>
  <c r="AS663" i="8"/>
  <c r="AU968" i="8"/>
  <c r="AT112" i="8"/>
  <c r="AJ539" i="8"/>
  <c r="AO336" i="8"/>
  <c r="AT281" i="8"/>
  <c r="AU380" i="8"/>
  <c r="AT926" i="8"/>
  <c r="AT120" i="8"/>
  <c r="AR390" i="8"/>
  <c r="AK183" i="8"/>
  <c r="AT748" i="8"/>
  <c r="AQ791" i="8"/>
  <c r="AS828" i="8"/>
  <c r="AQ840" i="8"/>
  <c r="AJ537" i="8"/>
  <c r="AK959" i="8"/>
  <c r="AR436" i="8"/>
  <c r="AT91" i="8"/>
  <c r="AS889" i="8"/>
  <c r="AI1159" i="8"/>
  <c r="AQ936" i="8"/>
  <c r="AK43" i="8"/>
  <c r="AQ584" i="8"/>
  <c r="AU126" i="8"/>
  <c r="AO969" i="8"/>
  <c r="AT55" i="8"/>
  <c r="AR1127" i="8"/>
  <c r="AS1061" i="8"/>
  <c r="AO705" i="8"/>
  <c r="AR899" i="8"/>
  <c r="AM185" i="8"/>
  <c r="AL512" i="8"/>
  <c r="AS515" i="8"/>
  <c r="F15" i="8"/>
  <c r="AS146" i="8"/>
  <c r="AN1002" i="8"/>
  <c r="AK672" i="8"/>
  <c r="AT979" i="8"/>
  <c r="AJ629" i="8"/>
  <c r="AO916" i="8"/>
  <c r="AL845" i="8"/>
  <c r="AT1090" i="8"/>
  <c r="AO835" i="8"/>
  <c r="AL954" i="8"/>
  <c r="AK694" i="8"/>
  <c r="AK239" i="8"/>
  <c r="AL919" i="8"/>
  <c r="AQ887" i="8"/>
  <c r="M15" i="8"/>
  <c r="AO1156" i="8"/>
  <c r="AT1034" i="8"/>
  <c r="AP151" i="8"/>
  <c r="AK212" i="8"/>
  <c r="AJ1120" i="8"/>
  <c r="AP713" i="8"/>
  <c r="AL853" i="8"/>
  <c r="AL528" i="8"/>
  <c r="AK285" i="8"/>
  <c r="AU55" i="8"/>
  <c r="AQ184" i="8"/>
  <c r="AS592" i="8"/>
  <c r="AK625" i="8"/>
  <c r="AO436" i="8"/>
  <c r="AJ523" i="8"/>
  <c r="AJ152" i="8"/>
  <c r="AI916" i="8"/>
  <c r="AK892" i="8"/>
  <c r="AM238" i="8"/>
  <c r="AK848" i="8"/>
  <c r="AO678" i="8"/>
  <c r="AK98" i="8"/>
  <c r="AN883" i="8"/>
  <c r="AN644" i="8"/>
  <c r="AJ774" i="8"/>
  <c r="AJ547" i="8"/>
  <c r="AM198" i="8"/>
  <c r="AM908" i="8"/>
  <c r="AQ982" i="8"/>
  <c r="AN942" i="8"/>
  <c r="AR403" i="8"/>
  <c r="AU960" i="8"/>
  <c r="AU1159" i="8"/>
  <c r="AP862" i="8"/>
  <c r="AQ57" i="8"/>
  <c r="AL251" i="8"/>
  <c r="AO934" i="8"/>
  <c r="AO1065" i="8"/>
  <c r="AU1001" i="8"/>
  <c r="AI249" i="8"/>
  <c r="AI269" i="8"/>
  <c r="AS276" i="8"/>
  <c r="AT978" i="8"/>
  <c r="AS453" i="8"/>
  <c r="AM892" i="8"/>
  <c r="AJ170" i="8"/>
  <c r="AJ1144" i="8"/>
  <c r="AO667" i="8"/>
  <c r="AQ291" i="8"/>
  <c r="AS652" i="8"/>
  <c r="AK790" i="8"/>
  <c r="AK898" i="8"/>
  <c r="AP101" i="8"/>
  <c r="AU700" i="8"/>
  <c r="AL721" i="8"/>
  <c r="AN16" i="8"/>
  <c r="AU880" i="8"/>
  <c r="AM288" i="8"/>
  <c r="AM48" i="8"/>
  <c r="AK1145" i="8"/>
  <c r="AM796" i="8"/>
  <c r="AR137" i="8"/>
  <c r="AO864" i="8"/>
  <c r="AT1033" i="8"/>
  <c r="AS654" i="8"/>
  <c r="AN224" i="8"/>
  <c r="AN184" i="8"/>
  <c r="AL246" i="8"/>
  <c r="AM875" i="8"/>
  <c r="AI780" i="8"/>
  <c r="AO218" i="8"/>
  <c r="AJ895" i="8"/>
  <c r="AT953" i="8"/>
  <c r="AS860" i="8"/>
  <c r="AK500" i="8"/>
  <c r="AM261" i="8"/>
  <c r="AS286" i="8"/>
  <c r="AJ274" i="8"/>
  <c r="AT1020" i="8"/>
  <c r="AP225" i="8"/>
  <c r="AS160" i="8"/>
  <c r="AK243" i="8"/>
  <c r="AU516" i="8"/>
  <c r="AM674" i="8"/>
  <c r="AU1062" i="8"/>
  <c r="AI1105" i="8"/>
  <c r="AL125" i="8"/>
  <c r="AI437" i="8"/>
  <c r="AR89" i="8"/>
  <c r="AS229" i="8"/>
  <c r="AO212" i="8"/>
  <c r="AT230" i="8"/>
  <c r="AN364" i="8"/>
  <c r="AP1092" i="8"/>
  <c r="AU896" i="8"/>
  <c r="AK1159" i="8"/>
  <c r="AM1069" i="8"/>
  <c r="AR1061" i="8"/>
  <c r="AM178" i="8"/>
  <c r="AR973" i="8"/>
  <c r="AP735" i="8"/>
  <c r="AI826" i="8"/>
  <c r="AN1011" i="8"/>
  <c r="AO1042" i="8"/>
  <c r="AM101" i="8"/>
  <c r="AL194" i="8"/>
  <c r="AS932" i="8"/>
  <c r="AK415" i="8"/>
  <c r="AQ49" i="8"/>
  <c r="AJ168" i="8"/>
  <c r="AJ903" i="8"/>
  <c r="AK1164" i="8"/>
  <c r="AQ246" i="8"/>
  <c r="AR237" i="8"/>
  <c r="AJ1184" i="8"/>
  <c r="AU959" i="8"/>
  <c r="AU1036" i="8"/>
  <c r="AU776" i="8"/>
  <c r="AM972" i="8"/>
  <c r="AT840" i="8"/>
  <c r="AT609" i="8"/>
  <c r="AT939" i="8"/>
  <c r="AJ1010" i="8"/>
  <c r="AL167" i="8"/>
  <c r="AS583" i="8"/>
  <c r="AL1178" i="8"/>
  <c r="AJ229" i="8"/>
  <c r="AK652" i="8"/>
  <c r="AM1020" i="8"/>
  <c r="AP311" i="8"/>
  <c r="AK142" i="8"/>
  <c r="AJ441" i="8"/>
  <c r="AQ66" i="8"/>
  <c r="D9" i="3"/>
  <c r="AU271" i="8"/>
  <c r="AL873" i="8"/>
  <c r="AT129" i="8"/>
  <c r="AP64" i="8"/>
  <c r="AN280" i="8"/>
  <c r="AL698" i="8"/>
  <c r="AP1161" i="8"/>
  <c r="AL235" i="8"/>
  <c r="AT223" i="8"/>
  <c r="AP232" i="8"/>
  <c r="AP213" i="8"/>
  <c r="AN227" i="8"/>
  <c r="AL198" i="8"/>
  <c r="AP1125" i="8"/>
  <c r="AL1077" i="8"/>
  <c r="AR80" i="8"/>
  <c r="AL105" i="8"/>
  <c r="AQ251" i="8"/>
  <c r="AU1072" i="8"/>
  <c r="AO589" i="8"/>
  <c r="AQ604" i="8"/>
  <c r="AL162" i="8"/>
  <c r="AU837" i="8"/>
  <c r="AK973" i="8"/>
  <c r="AO505" i="8"/>
  <c r="AO608" i="8"/>
  <c r="AM1040" i="8"/>
  <c r="AQ1162" i="8"/>
  <c r="AS929" i="8"/>
  <c r="AU244" i="8"/>
  <c r="AR97" i="8"/>
  <c r="AP60" i="8"/>
  <c r="G33" i="3"/>
  <c r="AS292" i="8"/>
  <c r="AK1088" i="8"/>
  <c r="AJ453" i="8"/>
  <c r="AM431" i="8"/>
  <c r="AO1047" i="8"/>
  <c r="AJ1191" i="8"/>
  <c r="AQ365" i="8"/>
  <c r="AR981" i="8"/>
  <c r="AU81" i="8"/>
  <c r="AJ176" i="8"/>
  <c r="AL298" i="8"/>
  <c r="AI119" i="8"/>
  <c r="AU209" i="8"/>
  <c r="AN55" i="8"/>
  <c r="AT1003" i="8"/>
  <c r="AT656" i="8"/>
  <c r="AU1095" i="8"/>
  <c r="AN1004" i="8"/>
  <c r="AO807" i="8"/>
  <c r="AL723" i="8"/>
  <c r="AM1140" i="8"/>
  <c r="AQ753" i="8"/>
  <c r="AP240" i="8"/>
  <c r="AL49" i="8"/>
  <c r="AM162" i="8"/>
  <c r="AP1055" i="8"/>
  <c r="AL922" i="8"/>
  <c r="AT1000" i="8"/>
  <c r="AR578" i="8"/>
  <c r="AM912" i="8"/>
  <c r="AL95" i="8"/>
  <c r="AM168" i="8"/>
  <c r="AR1022" i="8"/>
  <c r="AI270" i="8"/>
  <c r="AM932" i="8"/>
  <c r="AN932" i="8"/>
  <c r="AP271" i="8"/>
  <c r="AL287" i="8"/>
  <c r="AO1020" i="8"/>
  <c r="AN512" i="8"/>
  <c r="AM217" i="8"/>
  <c r="AM176" i="8"/>
  <c r="AL958" i="8"/>
  <c r="AO108" i="8"/>
  <c r="AO270" i="8"/>
  <c r="AQ110" i="8"/>
  <c r="AN252" i="8"/>
  <c r="AP179" i="8"/>
  <c r="AM950" i="8"/>
  <c r="AO801" i="8"/>
  <c r="AQ900" i="8"/>
  <c r="AU206" i="8"/>
  <c r="AK603" i="8"/>
  <c r="AS204" i="8"/>
  <c r="AN996" i="8"/>
  <c r="AO1179" i="8"/>
  <c r="AK1099" i="8"/>
  <c r="AL763" i="8"/>
  <c r="AJ257" i="8"/>
  <c r="AM1033" i="8"/>
  <c r="AU866" i="8"/>
  <c r="AU891" i="8"/>
  <c r="AM148" i="8"/>
  <c r="AT693" i="8"/>
  <c r="AJ1000" i="8"/>
  <c r="AR1130" i="8"/>
  <c r="AM78" i="8"/>
  <c r="AS1077" i="8"/>
  <c r="AO628" i="8"/>
  <c r="AL280" i="8"/>
  <c r="AR1095" i="8"/>
  <c r="AO1082" i="8"/>
  <c r="AT502" i="8"/>
  <c r="AU176" i="8"/>
  <c r="AL1066" i="8"/>
  <c r="AM570" i="8"/>
  <c r="AM799" i="8"/>
  <c r="AR1023" i="8"/>
  <c r="AO510" i="8"/>
  <c r="AK105" i="8"/>
  <c r="AS887" i="8"/>
  <c r="AL1137" i="8"/>
  <c r="AR125" i="8"/>
  <c r="AR1059" i="8"/>
  <c r="AP384" i="8"/>
  <c r="AR1084" i="8"/>
  <c r="AJ210" i="8"/>
  <c r="AT962" i="8"/>
  <c r="AT1163" i="8"/>
  <c r="AK868" i="8"/>
  <c r="AL1039" i="8"/>
  <c r="AP55" i="8"/>
  <c r="AK196" i="8"/>
  <c r="AL131" i="8"/>
  <c r="AK1017" i="8"/>
  <c r="AS945" i="8"/>
  <c r="AM984" i="8"/>
  <c r="AT574" i="8"/>
  <c r="AT1050" i="8"/>
  <c r="AR172" i="8"/>
  <c r="AM963" i="8"/>
  <c r="AN57" i="8"/>
  <c r="AO83" i="8"/>
  <c r="AN87" i="8"/>
  <c r="AP1037" i="8"/>
  <c r="AJ714" i="8"/>
  <c r="AN273" i="8"/>
  <c r="AP261" i="8"/>
  <c r="AJ302" i="8"/>
  <c r="AN378" i="8"/>
  <c r="AI542" i="8"/>
  <c r="AL1067" i="8"/>
  <c r="AO894" i="8"/>
  <c r="AO74" i="8"/>
  <c r="AU286" i="8"/>
  <c r="AP1118" i="8"/>
  <c r="AT1156" i="8"/>
  <c r="AM151" i="8"/>
  <c r="AK75" i="8"/>
  <c r="AL179" i="8"/>
  <c r="AQ1085" i="8"/>
  <c r="AN533" i="8"/>
  <c r="AM335" i="8"/>
  <c r="AN818" i="8"/>
  <c r="AS810" i="8"/>
  <c r="AJ736" i="8"/>
  <c r="AR564" i="8"/>
  <c r="AS50" i="8"/>
  <c r="AL1112" i="8"/>
  <c r="AQ276" i="8"/>
  <c r="AJ935" i="8"/>
  <c r="AR969" i="8"/>
  <c r="AU168" i="8"/>
  <c r="AO1026" i="8"/>
  <c r="AJ731" i="8"/>
  <c r="AK992" i="8"/>
  <c r="AK923" i="8"/>
  <c r="AL127" i="8"/>
  <c r="AS1128" i="8"/>
  <c r="AJ190" i="8"/>
  <c r="AQ1093" i="8"/>
  <c r="AM254" i="8"/>
  <c r="AR219" i="8"/>
  <c r="AL202" i="8"/>
  <c r="AR1170" i="8"/>
  <c r="AS151" i="8"/>
  <c r="AR139" i="8"/>
  <c r="AO1139" i="8"/>
  <c r="AR595" i="8"/>
  <c r="AI581" i="8"/>
  <c r="AT1104" i="8"/>
  <c r="AM225" i="8"/>
  <c r="AI419" i="8"/>
  <c r="AK327" i="8"/>
  <c r="AT152" i="8"/>
  <c r="AL884" i="8"/>
  <c r="AU791" i="8"/>
  <c r="AT955" i="8"/>
  <c r="AM283" i="8"/>
  <c r="AR300" i="8"/>
  <c r="AI940" i="8"/>
  <c r="AU787" i="8"/>
  <c r="AN1161" i="8"/>
  <c r="AN1116" i="8"/>
  <c r="AT1032" i="8"/>
  <c r="AP796" i="8"/>
  <c r="AP280" i="8"/>
  <c r="AL793" i="8"/>
  <c r="AU182" i="8"/>
  <c r="AI1194" i="8"/>
  <c r="AT287" i="8"/>
  <c r="AS210" i="8"/>
  <c r="AR260" i="8"/>
  <c r="AL523" i="8"/>
  <c r="AT849" i="8"/>
  <c r="AS288" i="8"/>
  <c r="AQ287" i="8"/>
  <c r="AM195" i="8"/>
  <c r="AN223" i="8"/>
  <c r="AU1116" i="8"/>
  <c r="AP809" i="8"/>
  <c r="AL1192" i="8"/>
  <c r="AN674" i="8"/>
  <c r="AT1022" i="8"/>
  <c r="AL899" i="8"/>
  <c r="AQ938" i="8"/>
  <c r="AK804" i="8"/>
  <c r="AR221" i="8"/>
  <c r="AP163" i="8"/>
  <c r="AR1036" i="8"/>
  <c r="AK254" i="8"/>
  <c r="AN302" i="8"/>
  <c r="AT208" i="8"/>
  <c r="AP1162" i="8"/>
  <c r="AN219" i="8"/>
  <c r="AS743" i="8"/>
  <c r="AT1099" i="8"/>
  <c r="AL447" i="8"/>
  <c r="AS628" i="8"/>
  <c r="AK1069" i="8"/>
  <c r="AJ291" i="8"/>
  <c r="AU211" i="8"/>
  <c r="AO833" i="8"/>
  <c r="AT306" i="8"/>
  <c r="AI569" i="8"/>
  <c r="AP147" i="8"/>
  <c r="AT1160" i="8"/>
  <c r="AQ147" i="8"/>
  <c r="AL867" i="8"/>
  <c r="AS1177" i="8"/>
  <c r="AM1182" i="8"/>
  <c r="AT968" i="8"/>
  <c r="AS1140" i="8"/>
  <c r="AQ1088" i="8"/>
  <c r="AP1063" i="8"/>
  <c r="AU83" i="8"/>
  <c r="AU173" i="8"/>
  <c r="AO118" i="8"/>
  <c r="AM1030" i="8"/>
  <c r="AP233" i="8"/>
  <c r="AQ745" i="8"/>
  <c r="AU907" i="8"/>
  <c r="AR112" i="8"/>
  <c r="AS1116" i="8"/>
  <c r="AQ12" i="8"/>
  <c r="AQ966" i="8"/>
  <c r="AT105" i="8"/>
  <c r="AL1093" i="8"/>
  <c r="AK295" i="8"/>
  <c r="AL746" i="8"/>
  <c r="AU1017" i="8"/>
  <c r="AS94" i="8"/>
  <c r="AM267" i="8"/>
  <c r="AM228" i="8"/>
  <c r="AP81" i="8"/>
  <c r="AL854" i="8"/>
  <c r="AI452" i="8"/>
  <c r="AK64" i="8"/>
  <c r="AR176" i="8"/>
  <c r="AU334" i="8"/>
  <c r="AT626" i="8"/>
  <c r="AT977" i="8"/>
  <c r="AP133" i="8"/>
  <c r="AM903" i="8"/>
  <c r="AR308" i="8"/>
  <c r="AL898" i="8"/>
  <c r="AS617" i="8"/>
  <c r="AK816" i="8"/>
  <c r="AN1175" i="8"/>
  <c r="AQ61" i="8"/>
  <c r="AS1172" i="8"/>
  <c r="AO263" i="8"/>
  <c r="AT1047" i="8"/>
  <c r="AJ965" i="8"/>
  <c r="AO376" i="8"/>
  <c r="AU843" i="8"/>
  <c r="AJ235" i="8"/>
  <c r="AP759" i="8"/>
  <c r="AJ163" i="8"/>
  <c r="AP1124" i="8"/>
  <c r="AQ949" i="8"/>
  <c r="AJ1101" i="8"/>
  <c r="AQ912" i="8"/>
  <c r="AQ296" i="8"/>
  <c r="AQ121" i="8"/>
  <c r="AL256" i="8"/>
  <c r="AT648" i="8"/>
  <c r="AJ869" i="8"/>
  <c r="AU447" i="8"/>
  <c r="AK229" i="8"/>
  <c r="AM296" i="8"/>
  <c r="AP812" i="8"/>
  <c r="AN1134" i="8"/>
  <c r="AU217" i="8"/>
  <c r="AK897" i="8"/>
  <c r="AT170" i="8"/>
  <c r="AM243" i="8"/>
  <c r="AP245" i="8"/>
  <c r="AO1007" i="8"/>
  <c r="AL275" i="8"/>
  <c r="AN79" i="8"/>
  <c r="AP117" i="8"/>
  <c r="AS1086" i="8"/>
  <c r="AN929" i="8"/>
  <c r="AL876" i="8"/>
  <c r="AP291" i="8"/>
  <c r="AK710" i="8"/>
  <c r="AO233" i="8"/>
  <c r="AQ174" i="8"/>
  <c r="AJ174" i="8"/>
  <c r="F9" i="8"/>
  <c r="AQ747" i="8"/>
  <c r="AJ140" i="8"/>
  <c r="AL267" i="8"/>
  <c r="AN989" i="8"/>
  <c r="AR990" i="8"/>
  <c r="AK730" i="8"/>
  <c r="AT253" i="8"/>
  <c r="AS219" i="8"/>
  <c r="AP320" i="8"/>
  <c r="AL1027" i="8"/>
  <c r="AS611" i="8"/>
  <c r="AL970" i="8"/>
  <c r="AP988" i="8"/>
  <c r="AL195" i="8"/>
  <c r="AL147" i="8"/>
  <c r="AQ778" i="8"/>
  <c r="AU306" i="8"/>
  <c r="AJ470" i="8"/>
  <c r="AJ897" i="8"/>
  <c r="AJ889" i="8"/>
  <c r="AU1145" i="8"/>
  <c r="AS177" i="8"/>
  <c r="AK764" i="8"/>
  <c r="AU986" i="8"/>
  <c r="AJ1108" i="8"/>
  <c r="AO440" i="8"/>
  <c r="AR796" i="8"/>
  <c r="AN1085" i="8"/>
  <c r="AM233" i="8"/>
  <c r="AJ231" i="8"/>
  <c r="AL951" i="8"/>
  <c r="AT730" i="8"/>
  <c r="AT128" i="8"/>
  <c r="AQ114" i="8"/>
  <c r="M17" i="8"/>
  <c r="AN239" i="8"/>
  <c r="AU259" i="8"/>
  <c r="AN120" i="8"/>
  <c r="AR1182" i="8"/>
  <c r="AJ183" i="8"/>
  <c r="AQ1098" i="8"/>
  <c r="AR922" i="8"/>
  <c r="AN514" i="8"/>
  <c r="AK150" i="8"/>
  <c r="AO1131" i="8"/>
  <c r="AP1152" i="8"/>
  <c r="AI380" i="8"/>
  <c r="AU251" i="8"/>
  <c r="AN258" i="8"/>
  <c r="AR117" i="8"/>
  <c r="AN943" i="8"/>
  <c r="AN571" i="8"/>
  <c r="AO180" i="8"/>
  <c r="AO207" i="8"/>
  <c r="AT189" i="8"/>
  <c r="AO566" i="8"/>
  <c r="AU1182" i="8"/>
  <c r="AK814" i="8"/>
  <c r="AP956" i="8"/>
  <c r="AN74" i="8"/>
  <c r="AM211" i="8"/>
  <c r="AT70" i="8"/>
  <c r="AK873" i="8"/>
  <c r="AR274" i="8"/>
  <c r="AI963" i="8"/>
  <c r="AU714" i="8"/>
  <c r="AP1014" i="8"/>
  <c r="AJ866" i="8"/>
  <c r="AU799" i="8"/>
  <c r="AT298" i="8"/>
  <c r="AN497" i="8"/>
  <c r="AR875" i="8"/>
  <c r="AS1105" i="8"/>
  <c r="AM812" i="8"/>
  <c r="AJ751" i="8"/>
  <c r="AS879" i="8"/>
  <c r="AR1048" i="8"/>
  <c r="AJ89" i="8"/>
  <c r="AK608" i="8"/>
  <c r="AL1035" i="8"/>
  <c r="AJ250" i="8"/>
  <c r="AR195" i="8"/>
  <c r="AR124" i="8"/>
  <c r="AQ148" i="8"/>
  <c r="AL276" i="8"/>
  <c r="AU871" i="8"/>
  <c r="AU910" i="8"/>
  <c r="AR1062" i="8"/>
  <c r="AK767" i="8"/>
  <c r="AU870" i="8"/>
  <c r="AP68" i="8"/>
  <c r="AJ890" i="8"/>
  <c r="AS1002" i="8"/>
  <c r="AT819" i="8"/>
  <c r="AL227" i="8"/>
  <c r="AQ991" i="8"/>
  <c r="AT843" i="8"/>
  <c r="M21" i="8"/>
  <c r="AJ207" i="8"/>
  <c r="AL308" i="8"/>
  <c r="AU93" i="8"/>
  <c r="AM31" i="8"/>
  <c r="AQ321" i="8"/>
  <c r="AM108" i="8"/>
  <c r="AM998" i="8"/>
  <c r="AQ266" i="8"/>
  <c r="AO253" i="8"/>
  <c r="AO72" i="8"/>
  <c r="AO494" i="8"/>
  <c r="AU1138" i="8"/>
  <c r="AQ1061" i="8"/>
  <c r="AO692" i="8"/>
  <c r="AJ264" i="8"/>
  <c r="AP1177" i="8"/>
  <c r="AU106" i="8"/>
  <c r="AQ907" i="8"/>
  <c r="AQ924" i="8"/>
  <c r="AT282" i="8"/>
  <c r="AK704" i="8"/>
  <c r="AJ301" i="8"/>
  <c r="AN104" i="8"/>
  <c r="AQ659" i="8"/>
  <c r="AM865" i="8"/>
  <c r="AL1168" i="8"/>
  <c r="AK602" i="8"/>
  <c r="AR1149" i="8"/>
  <c r="AM498" i="8"/>
  <c r="AJ1190" i="8"/>
  <c r="AT67" i="8"/>
  <c r="AM1179" i="8"/>
  <c r="M13" i="8"/>
  <c r="AT427" i="8"/>
  <c r="AQ191" i="8"/>
  <c r="AJ1034" i="8"/>
  <c r="AO246" i="8"/>
  <c r="AP691" i="8"/>
  <c r="AS1170" i="8"/>
  <c r="AU522" i="8"/>
  <c r="AO378" i="8"/>
  <c r="AL676" i="8"/>
  <c r="AM166" i="8"/>
  <c r="AS1020" i="8"/>
  <c r="AR914" i="8"/>
  <c r="AQ204" i="8"/>
  <c r="AQ993" i="8"/>
  <c r="AR658" i="8"/>
  <c r="AO69" i="8"/>
  <c r="AL864" i="8"/>
  <c r="AS295" i="8"/>
  <c r="AS203" i="8"/>
  <c r="AP1158" i="8"/>
  <c r="AU199" i="8"/>
  <c r="AN1025" i="8"/>
  <c r="AR996" i="8"/>
  <c r="AU1039" i="8"/>
  <c r="AL345" i="8"/>
  <c r="AP911" i="8"/>
  <c r="AL113" i="8"/>
  <c r="AN982" i="8"/>
  <c r="AK1022" i="8"/>
  <c r="AJ1176" i="8"/>
  <c r="AM1096" i="8"/>
  <c r="AK1143" i="8"/>
  <c r="AO890" i="8"/>
  <c r="AU249" i="8"/>
  <c r="AP1000" i="8"/>
  <c r="AM147" i="8"/>
  <c r="AT247" i="8"/>
  <c r="AS758" i="8"/>
  <c r="AR276" i="8"/>
  <c r="AQ1109" i="8"/>
  <c r="AT789" i="8"/>
  <c r="AU187" i="8"/>
  <c r="AP572" i="8"/>
  <c r="AT371" i="8"/>
  <c r="AL106" i="8"/>
  <c r="AS60" i="8"/>
  <c r="AJ246" i="8"/>
  <c r="AJ287" i="8"/>
  <c r="AQ1118" i="8"/>
  <c r="AJ911" i="8"/>
  <c r="AK909" i="8"/>
  <c r="AM1109" i="8"/>
  <c r="AS171" i="8"/>
  <c r="AQ649" i="8"/>
  <c r="AP1077" i="8"/>
  <c r="AJ952" i="8"/>
  <c r="AQ227" i="8"/>
  <c r="AM369" i="8"/>
  <c r="AR254" i="8"/>
  <c r="AJ838" i="8"/>
  <c r="AI217" i="8"/>
  <c r="AL229" i="8"/>
  <c r="AP831" i="8"/>
  <c r="AR941" i="8"/>
  <c r="AP168" i="8"/>
  <c r="AO1160" i="8"/>
  <c r="AT135" i="8"/>
  <c r="AU196" i="8"/>
  <c r="AR183" i="8"/>
  <c r="AS536" i="8"/>
  <c r="AJ169" i="8"/>
  <c r="AK1000" i="8"/>
  <c r="AU933" i="8"/>
  <c r="AP318" i="8"/>
  <c r="AL153" i="8"/>
  <c r="AU303" i="8"/>
  <c r="AO676" i="8"/>
  <c r="AP408" i="8"/>
  <c r="AI209" i="8"/>
  <c r="AM970" i="8"/>
  <c r="AR281" i="8"/>
  <c r="AJ970" i="8"/>
  <c r="AO249" i="8"/>
  <c r="AK245" i="8"/>
  <c r="AM365" i="8"/>
  <c r="AR152" i="8"/>
  <c r="AR178" i="8"/>
  <c r="AS727" i="8"/>
  <c r="AQ899" i="8"/>
  <c r="AU753" i="8"/>
  <c r="AM205" i="8"/>
  <c r="AK962" i="8"/>
  <c r="AM1075" i="8"/>
  <c r="AO191" i="8"/>
  <c r="AU527" i="8"/>
  <c r="AP878" i="8"/>
  <c r="AL1038" i="8"/>
  <c r="AM194" i="8"/>
  <c r="AO867" i="8"/>
  <c r="AQ800" i="8"/>
  <c r="AJ65" i="8"/>
  <c r="AS49" i="8"/>
  <c r="AN623" i="8"/>
  <c r="AJ276" i="8"/>
  <c r="AT619" i="8"/>
  <c r="AK1114" i="8"/>
  <c r="AT157" i="8"/>
  <c r="AR1044" i="8"/>
  <c r="AS156" i="8"/>
  <c r="AS661" i="8"/>
  <c r="AT96" i="8"/>
  <c r="AS1040" i="8"/>
  <c r="AM422" i="8"/>
  <c r="AP1157" i="8"/>
  <c r="AU586" i="8"/>
  <c r="AM123" i="8"/>
  <c r="AR451" i="8"/>
  <c r="AT290" i="8"/>
  <c r="AP177" i="8"/>
  <c r="AU1040" i="8"/>
  <c r="AR1191" i="8"/>
  <c r="AP952" i="8"/>
  <c r="AP736" i="8"/>
  <c r="AQ828" i="8"/>
  <c r="AO17" i="8"/>
  <c r="AK506" i="8"/>
  <c r="AJ186" i="8"/>
  <c r="AM192" i="8"/>
  <c r="AR733" i="8"/>
  <c r="AN1192" i="8"/>
  <c r="AR201" i="8"/>
  <c r="AT712" i="8"/>
  <c r="AK310" i="8"/>
  <c r="AP268" i="8"/>
  <c r="AN824" i="8"/>
  <c r="AQ219" i="8"/>
  <c r="AL302" i="8"/>
  <c r="AP244" i="8"/>
  <c r="AN336" i="8"/>
  <c r="AL244" i="8"/>
  <c r="AQ201" i="8"/>
  <c r="AL1029" i="8"/>
  <c r="AM145" i="8"/>
  <c r="AS1056" i="8"/>
  <c r="AK1124" i="8"/>
  <c r="AM726" i="8"/>
  <c r="AN1027" i="8"/>
  <c r="AN913" i="8"/>
  <c r="AO691" i="8"/>
  <c r="AL1101" i="8"/>
  <c r="AI882" i="8"/>
  <c r="AM719" i="8"/>
  <c r="AJ205" i="8"/>
  <c r="AS1144" i="8"/>
  <c r="AJ330" i="8"/>
  <c r="AN1122" i="8"/>
  <c r="AK205" i="8"/>
  <c r="AU114" i="8"/>
  <c r="AM450" i="8"/>
  <c r="AM215" i="8"/>
  <c r="AL360" i="8"/>
  <c r="AU181" i="8"/>
  <c r="AP1008" i="8"/>
  <c r="AO615" i="8"/>
  <c r="AM212" i="8"/>
  <c r="AR163" i="8"/>
  <c r="AM925" i="8"/>
  <c r="AU802" i="8"/>
  <c r="AS257" i="8"/>
  <c r="AJ224" i="8"/>
  <c r="AU273" i="8"/>
  <c r="AK1103" i="8"/>
  <c r="AP1029" i="8"/>
  <c r="AM414" i="8"/>
  <c r="AU278" i="8"/>
  <c r="AN1071" i="8"/>
  <c r="AQ1094" i="8"/>
  <c r="AQ369" i="8"/>
  <c r="AS235" i="8"/>
  <c r="AR158" i="8"/>
  <c r="AI1060" i="8"/>
  <c r="AK1187" i="8"/>
  <c r="AI1007" i="8"/>
  <c r="AM873" i="8"/>
  <c r="AQ378" i="8"/>
  <c r="AN192" i="8"/>
  <c r="AJ471" i="8"/>
  <c r="AP865" i="8"/>
  <c r="AM219" i="8"/>
  <c r="AI694" i="8"/>
  <c r="AO874" i="8"/>
  <c r="AK225" i="8"/>
  <c r="AM758" i="8"/>
  <c r="AR427" i="8"/>
  <c r="AT278" i="8"/>
  <c r="AS193" i="8"/>
  <c r="AJ268" i="8"/>
  <c r="AJ95" i="8"/>
  <c r="AQ726" i="8"/>
  <c r="AL1010" i="8"/>
  <c r="AI1067" i="8"/>
  <c r="AS405" i="8"/>
  <c r="AN813" i="8"/>
  <c r="AO274" i="8"/>
  <c r="AR66" i="8"/>
  <c r="AR634" i="8"/>
  <c r="AT1171" i="8"/>
  <c r="AM863" i="8"/>
  <c r="AL1145" i="8"/>
  <c r="AU551" i="8"/>
  <c r="C49" i="5"/>
  <c r="AO289" i="8"/>
  <c r="AT249" i="8"/>
  <c r="AL474" i="8"/>
  <c r="AN89" i="8"/>
  <c r="AL663" i="8"/>
  <c r="AL797" i="8"/>
  <c r="F13" i="8"/>
  <c r="AT586" i="8"/>
  <c r="AQ126" i="8"/>
  <c r="AK297" i="8"/>
  <c r="AS953" i="8"/>
  <c r="AJ256" i="8"/>
  <c r="AQ472" i="8"/>
  <c r="AP253" i="8"/>
  <c r="AS1030" i="8"/>
  <c r="AN917" i="8"/>
  <c r="AL1188" i="8"/>
  <c r="AU124" i="8"/>
  <c r="AT442" i="8"/>
  <c r="AM188" i="8"/>
  <c r="AJ1060" i="8"/>
  <c r="AO11" i="8"/>
  <c r="AN108" i="8"/>
  <c r="AU200" i="8"/>
  <c r="AN1070" i="8"/>
  <c r="AM1156" i="8"/>
  <c r="AS816" i="8"/>
  <c r="AT812" i="8"/>
  <c r="AS913" i="8"/>
  <c r="AQ1006" i="8"/>
  <c r="AM1049" i="8"/>
  <c r="AK1162" i="8"/>
  <c r="AL1040" i="8"/>
  <c r="AM770" i="8"/>
  <c r="AL222" i="8"/>
  <c r="K12" i="8"/>
  <c r="AU845" i="8"/>
  <c r="AQ492" i="8"/>
  <c r="AN1031" i="8"/>
  <c r="AR526" i="8"/>
  <c r="AS48" i="8"/>
  <c r="AP1131" i="8"/>
  <c r="AJ750" i="8"/>
  <c r="AJ184" i="8"/>
  <c r="AU518" i="8"/>
  <c r="AU1005" i="8"/>
  <c r="AO919" i="8"/>
  <c r="AT212" i="8"/>
  <c r="AU98" i="8"/>
  <c r="AM899" i="8"/>
  <c r="AM295" i="8"/>
  <c r="AU307" i="8"/>
  <c r="AS994" i="8"/>
  <c r="AM787" i="8"/>
  <c r="AL236" i="8"/>
  <c r="AJ86" i="8"/>
  <c r="AS1149" i="8"/>
  <c r="AU188" i="8"/>
  <c r="AQ232" i="8"/>
  <c r="AO318" i="8"/>
  <c r="AQ928" i="8"/>
  <c r="AP608" i="8"/>
  <c r="AL758" i="8"/>
  <c r="AM1133" i="8"/>
  <c r="AQ1037" i="8"/>
  <c r="AN905" i="8"/>
  <c r="AL142" i="8"/>
  <c r="AL628" i="8"/>
  <c r="AR114" i="8"/>
  <c r="AJ1115" i="8"/>
  <c r="AU872" i="8"/>
  <c r="AO1071" i="8"/>
  <c r="AR1009" i="8"/>
  <c r="AM1056" i="8"/>
  <c r="AQ172" i="8"/>
  <c r="AJ1068" i="8"/>
  <c r="AS96" i="8"/>
  <c r="AT171" i="8"/>
  <c r="AR202" i="8"/>
  <c r="AO1092" i="8"/>
  <c r="AN572" i="8"/>
  <c r="AS201" i="8"/>
  <c r="AQ20" i="8"/>
  <c r="AN736" i="8"/>
  <c r="AM701" i="8"/>
  <c r="AR741" i="8"/>
  <c r="AK799" i="8"/>
  <c r="AU958" i="8"/>
  <c r="AN262" i="8"/>
  <c r="AU1061" i="8"/>
  <c r="AQ333" i="8"/>
  <c r="AU105" i="8"/>
  <c r="AU220" i="8"/>
  <c r="AO1142" i="8"/>
  <c r="AJ329" i="8"/>
  <c r="AO658" i="8"/>
  <c r="AP123" i="8"/>
  <c r="AQ699" i="8"/>
  <c r="AM60" i="8"/>
  <c r="AJ105" i="8"/>
  <c r="AK526" i="8"/>
  <c r="AU962" i="8"/>
  <c r="AN64" i="8"/>
  <c r="AL866" i="8"/>
  <c r="AM650" i="8"/>
  <c r="AS147" i="8"/>
  <c r="AO875" i="8"/>
  <c r="AS1118" i="8"/>
  <c r="F32" i="3"/>
  <c r="AM996" i="8"/>
  <c r="AL192" i="8"/>
  <c r="AJ530" i="8"/>
  <c r="AR892" i="8"/>
  <c r="AS983" i="8"/>
  <c r="AQ11" i="8"/>
  <c r="AO315" i="8"/>
  <c r="AO301" i="8"/>
  <c r="AS261" i="8"/>
  <c r="AK208" i="8"/>
  <c r="AJ1085" i="8"/>
  <c r="AQ104" i="8"/>
  <c r="AL803" i="8"/>
  <c r="AP70" i="8"/>
  <c r="AP422" i="8"/>
  <c r="AO182" i="8"/>
  <c r="AU875" i="8"/>
  <c r="AQ187" i="8"/>
  <c r="AM81" i="8"/>
  <c r="AN1026" i="8"/>
  <c r="AJ227" i="8"/>
  <c r="AT823" i="8"/>
  <c r="AR968" i="8"/>
  <c r="AN551" i="8"/>
  <c r="AI307" i="8"/>
  <c r="AP105" i="8"/>
  <c r="AQ992" i="8"/>
  <c r="AR184" i="8"/>
  <c r="AN915" i="8"/>
  <c r="AN1129" i="8"/>
  <c r="AI984" i="8"/>
  <c r="AS923" i="8"/>
  <c r="AQ1143" i="8"/>
  <c r="AU482" i="8"/>
  <c r="AP931" i="8"/>
  <c r="AQ311" i="8"/>
  <c r="AK211" i="8"/>
  <c r="AI1189" i="8"/>
  <c r="AP316" i="8"/>
  <c r="AN590" i="8"/>
  <c r="AJ286" i="8"/>
  <c r="AJ44" i="8"/>
  <c r="AU1178" i="8"/>
  <c r="AI620" i="8"/>
  <c r="AP1086" i="8"/>
  <c r="AM981" i="8"/>
  <c r="AQ580" i="8"/>
  <c r="AT165" i="8"/>
  <c r="AL303" i="8"/>
  <c r="AU110" i="8"/>
  <c r="AT631" i="8"/>
  <c r="AN275" i="8"/>
  <c r="AM1110" i="8"/>
  <c r="AM1151" i="8"/>
  <c r="AR765" i="8"/>
  <c r="AJ721" i="8"/>
  <c r="AO859" i="8"/>
  <c r="AI83" i="8"/>
  <c r="AJ289" i="8"/>
  <c r="AN1106" i="8"/>
  <c r="AK159" i="8"/>
  <c r="AT299" i="8"/>
  <c r="AP917" i="8"/>
  <c r="AS1079" i="8"/>
  <c r="AO223" i="8"/>
  <c r="AM287" i="8"/>
  <c r="AP1078" i="8"/>
  <c r="AT1159" i="8"/>
  <c r="AS1180" i="8"/>
  <c r="AQ295" i="8"/>
  <c r="AT1026" i="8"/>
  <c r="AR43" i="8"/>
  <c r="AR1183" i="8"/>
  <c r="AP1071" i="8"/>
  <c r="AN1112" i="8"/>
  <c r="AR1011" i="8"/>
  <c r="AK777" i="8"/>
  <c r="AL245" i="8"/>
  <c r="AU197" i="8"/>
  <c r="AL914" i="8"/>
  <c r="AS1090" i="8"/>
  <c r="AQ277" i="8"/>
  <c r="AN549" i="8"/>
  <c r="AQ173" i="8"/>
  <c r="AR87" i="8"/>
  <c r="AU401" i="8"/>
  <c r="AU152" i="8"/>
  <c r="AM1175" i="8"/>
  <c r="AT1154" i="8"/>
  <c r="AO1135" i="8"/>
  <c r="F32" i="5"/>
  <c r="AL1116" i="8"/>
  <c r="AR1064" i="8"/>
  <c r="AK253" i="8"/>
  <c r="AP885" i="8"/>
  <c r="AS942" i="8"/>
  <c r="AS937" i="8"/>
  <c r="AL802" i="8"/>
  <c r="AK109" i="8"/>
  <c r="AO1055" i="8"/>
  <c r="AO825" i="8"/>
  <c r="AR1109" i="8"/>
  <c r="AL1140" i="8"/>
  <c r="AK240" i="8"/>
  <c r="AQ1004" i="8"/>
  <c r="AJ930" i="8"/>
  <c r="AP1093" i="8"/>
  <c r="AT233" i="8"/>
  <c r="AP785" i="8"/>
  <c r="AU219" i="8"/>
  <c r="AK999" i="8"/>
  <c r="AJ737" i="8"/>
  <c r="AJ507" i="8"/>
  <c r="AQ873" i="8"/>
  <c r="AM434" i="8"/>
  <c r="AS1193" i="8"/>
  <c r="AT876" i="8"/>
  <c r="AK133" i="8"/>
  <c r="AS736" i="8"/>
  <c r="AQ304" i="8"/>
  <c r="AQ1070" i="8"/>
  <c r="AK117" i="8"/>
  <c r="AU138" i="8"/>
  <c r="AO186" i="8"/>
  <c r="AM158" i="8"/>
  <c r="AU180" i="8"/>
  <c r="AT1095" i="8"/>
  <c r="AP848" i="8"/>
  <c r="AS505" i="8"/>
  <c r="AP799" i="8"/>
  <c r="AR243" i="8"/>
  <c r="AU432" i="8"/>
  <c r="AQ1052" i="8"/>
  <c r="AO927" i="8"/>
  <c r="AO248" i="8"/>
  <c r="AO687" i="8"/>
  <c r="AO94" i="8"/>
  <c r="AN504" i="8"/>
  <c r="AJ164" i="8"/>
  <c r="AM307" i="8"/>
  <c r="AM237" i="8"/>
  <c r="AR640" i="8"/>
  <c r="AT345" i="8"/>
  <c r="AL132" i="8"/>
  <c r="AR113" i="8"/>
  <c r="AM253" i="8"/>
  <c r="AU216" i="8"/>
  <c r="AT1082" i="8"/>
  <c r="AL211" i="8"/>
  <c r="AR264" i="8"/>
  <c r="AL140" i="8"/>
  <c r="AS1190" i="8"/>
  <c r="AS1111" i="8"/>
  <c r="AQ1081" i="8"/>
  <c r="AR1097" i="8"/>
  <c r="AT104" i="8"/>
  <c r="AS244" i="8"/>
  <c r="AK965" i="8"/>
  <c r="AS1006" i="8"/>
  <c r="AJ290" i="8"/>
  <c r="AM1057" i="8"/>
  <c r="AJ308" i="8"/>
  <c r="AS178" i="8"/>
  <c r="AJ1052" i="8"/>
  <c r="AS1055" i="8"/>
  <c r="AU818" i="8"/>
  <c r="AI887" i="8"/>
  <c r="AR598" i="8"/>
  <c r="AJ255" i="8"/>
  <c r="AK261" i="8"/>
  <c r="AK987" i="8"/>
  <c r="AK1015" i="8"/>
  <c r="AK1135" i="8"/>
  <c r="AS272" i="8"/>
  <c r="AL601" i="8"/>
  <c r="AM714" i="8"/>
  <c r="AP1048" i="8"/>
  <c r="AJ760" i="8"/>
  <c r="AO102" i="8"/>
  <c r="AK195" i="8"/>
  <c r="AU253" i="8"/>
  <c r="AQ569" i="8"/>
  <c r="AU466" i="8"/>
  <c r="AS1151" i="8"/>
  <c r="AS1160" i="8"/>
  <c r="AM454" i="8"/>
  <c r="AP250" i="8"/>
  <c r="AJ155" i="8"/>
  <c r="AM16" i="8"/>
  <c r="AJ191" i="8"/>
  <c r="AT193" i="8"/>
  <c r="AJ674" i="8"/>
  <c r="AR1052" i="8"/>
  <c r="AU1173" i="8"/>
  <c r="AP139" i="8"/>
  <c r="AS891" i="8"/>
  <c r="AK930" i="8"/>
  <c r="AJ788" i="8"/>
  <c r="AM832" i="8"/>
  <c r="AJ59" i="8"/>
  <c r="AL1084" i="8"/>
  <c r="AQ212" i="8"/>
  <c r="AP218" i="8"/>
  <c r="AP762" i="8"/>
  <c r="AK454" i="8"/>
  <c r="AL116" i="8"/>
  <c r="AK162" i="8"/>
  <c r="AS882" i="8"/>
  <c r="AK213" i="8"/>
  <c r="AS1169" i="8"/>
  <c r="AP214" i="8"/>
  <c r="AK540" i="8"/>
  <c r="AQ176" i="8"/>
  <c r="AK32" i="8"/>
  <c r="AT614" i="8"/>
  <c r="AQ1097" i="8"/>
  <c r="AQ89" i="8"/>
  <c r="AS70" i="8"/>
  <c r="AN222" i="8"/>
  <c r="AJ275" i="8"/>
  <c r="AQ1172" i="8"/>
  <c r="AS283" i="8"/>
  <c r="AJ1159" i="8"/>
  <c r="AM807" i="8"/>
  <c r="AR49" i="8"/>
  <c r="AQ1072" i="8"/>
  <c r="AK246" i="8"/>
  <c r="AL129" i="8"/>
  <c r="AJ812" i="8"/>
  <c r="AS220" i="8"/>
  <c r="AU91" i="8"/>
  <c r="AO1188" i="8"/>
  <c r="AN174" i="8"/>
  <c r="AJ670" i="8"/>
  <c r="AO532" i="8"/>
  <c r="AO1054" i="8"/>
  <c r="AM249" i="8"/>
  <c r="AO1169" i="8"/>
  <c r="AS232" i="8"/>
  <c r="AJ1084" i="8"/>
  <c r="AL1041" i="8"/>
  <c r="AI266" i="8"/>
  <c r="AT257" i="8"/>
  <c r="AN75" i="8"/>
  <c r="AK312" i="8"/>
  <c r="AL174" i="8"/>
  <c r="AO507" i="8"/>
  <c r="AK306" i="8"/>
  <c r="AS581" i="8"/>
  <c r="AL571" i="8"/>
  <c r="AT1044" i="8"/>
  <c r="AM1078" i="8"/>
  <c r="AT994" i="8"/>
  <c r="AN267" i="8"/>
  <c r="AN1148" i="8"/>
  <c r="AN901" i="8"/>
  <c r="AJ1124" i="8"/>
  <c r="AN900" i="8"/>
  <c r="AK1127" i="8"/>
  <c r="AO479" i="8"/>
  <c r="AM285" i="8"/>
  <c r="AO1122" i="8"/>
  <c r="AS256" i="8"/>
  <c r="AJ1066" i="8"/>
  <c r="AM77" i="8"/>
  <c r="AR1024" i="8"/>
  <c r="AT1087" i="8"/>
  <c r="AN274" i="8"/>
  <c r="AM622" i="8"/>
  <c r="AU1055" i="8"/>
  <c r="AL929" i="8"/>
  <c r="AS804" i="8"/>
  <c r="AN411" i="8"/>
  <c r="AU727" i="8"/>
  <c r="AU438" i="8"/>
  <c r="AK114" i="8"/>
  <c r="AS666" i="8"/>
  <c r="AJ830" i="8"/>
  <c r="AU238" i="8"/>
  <c r="AN694" i="8"/>
  <c r="AM1123" i="8"/>
  <c r="AR618" i="8"/>
  <c r="AQ207" i="8"/>
  <c r="AM150" i="8"/>
  <c r="AJ200" i="8"/>
  <c r="AS868" i="8"/>
  <c r="AQ56" i="8"/>
  <c r="AO295" i="8"/>
  <c r="AR225" i="8"/>
  <c r="AQ798" i="8"/>
  <c r="AS852" i="8"/>
  <c r="AT807" i="8"/>
  <c r="AN1010" i="8"/>
  <c r="AU961" i="8"/>
  <c r="AI1063" i="8"/>
  <c r="AL850" i="8"/>
  <c r="AJ810" i="8"/>
  <c r="AP259" i="8"/>
  <c r="AR100" i="8"/>
  <c r="AP1119" i="8"/>
  <c r="AK60" i="8"/>
  <c r="AS122" i="8"/>
  <c r="AM1035" i="8"/>
  <c r="AU808" i="8"/>
  <c r="AO955" i="8"/>
  <c r="AT1024" i="8"/>
  <c r="AJ653" i="8"/>
  <c r="AS1132" i="8"/>
  <c r="AP241" i="8"/>
  <c r="AK1190" i="8"/>
  <c r="AK851" i="8"/>
  <c r="AO954" i="8"/>
  <c r="AR529" i="8"/>
  <c r="AJ1129" i="8"/>
  <c r="AT930" i="8"/>
  <c r="AP122" i="8"/>
  <c r="AM872" i="8"/>
  <c r="AM978" i="8"/>
  <c r="AT751" i="8"/>
  <c r="AP989" i="8"/>
  <c r="AJ667" i="8"/>
  <c r="AR146" i="8"/>
  <c r="AT1146" i="8"/>
  <c r="AS125" i="8"/>
  <c r="AS164" i="8"/>
  <c r="AM755" i="8"/>
  <c r="AP236" i="8"/>
  <c r="AL915" i="8"/>
  <c r="AK108" i="8"/>
  <c r="AS174" i="8"/>
  <c r="AI222" i="8"/>
  <c r="AJ814" i="8"/>
  <c r="AJ1172" i="8"/>
  <c r="AK949" i="8"/>
  <c r="AL697" i="8"/>
  <c r="AP89" i="8"/>
  <c r="AK647" i="8"/>
  <c r="AL1155" i="8"/>
  <c r="AR849" i="8"/>
  <c r="AL820" i="8"/>
  <c r="AL913" i="8"/>
  <c r="AI1015" i="8"/>
  <c r="AQ794" i="8"/>
  <c r="AN264" i="8"/>
  <c r="AK889" i="8"/>
  <c r="AU1139" i="8"/>
  <c r="AJ1071" i="8"/>
  <c r="AL848" i="8"/>
  <c r="AO158" i="8"/>
  <c r="F47" i="5"/>
  <c r="AU203" i="8"/>
  <c r="AT749" i="8"/>
  <c r="AU160" i="8"/>
  <c r="AM734" i="8"/>
  <c r="AK255" i="8"/>
  <c r="AL812" i="8"/>
  <c r="AI44" i="8"/>
  <c r="AS958" i="8"/>
  <c r="AK505" i="8"/>
  <c r="AQ415" i="8"/>
  <c r="AS1027" i="8"/>
  <c r="AR845" i="8"/>
  <c r="AK884" i="8"/>
  <c r="AS1119" i="8"/>
  <c r="AN198" i="8"/>
  <c r="AO262" i="8"/>
  <c r="AU263" i="8"/>
  <c r="AI226" i="8"/>
  <c r="AT1071" i="8"/>
  <c r="AL214" i="8"/>
  <c r="AS972" i="8"/>
  <c r="AN891" i="8"/>
  <c r="AK113" i="8"/>
  <c r="AI406" i="8"/>
  <c r="AR303" i="8"/>
  <c r="AS142" i="8"/>
  <c r="AR457" i="8"/>
  <c r="AJ967" i="8"/>
  <c r="AS287" i="8"/>
  <c r="AL756" i="8"/>
  <c r="AS159" i="8"/>
  <c r="AQ445" i="8"/>
  <c r="AI277" i="8"/>
  <c r="AQ293" i="8"/>
  <c r="AJ968" i="8"/>
  <c r="AK376" i="8"/>
  <c r="AK1104" i="8"/>
  <c r="AK1003" i="8"/>
  <c r="AS1031" i="8"/>
  <c r="AR1038" i="8"/>
  <c r="AN919" i="8"/>
  <c r="AK1141" i="8"/>
  <c r="AP901" i="8"/>
  <c r="AR535" i="8"/>
  <c r="AR151" i="8"/>
  <c r="AO781" i="8"/>
  <c r="AS252" i="8"/>
  <c r="AT903" i="8"/>
  <c r="AO944" i="8"/>
  <c r="AL938" i="8"/>
  <c r="AK1006" i="8"/>
  <c r="AM1194" i="8"/>
  <c r="AK830" i="8"/>
  <c r="AK997" i="8"/>
  <c r="AJ23" i="8"/>
  <c r="AS385" i="8"/>
  <c r="AQ942" i="8"/>
  <c r="AI1167" i="8"/>
  <c r="AS265" i="8"/>
  <c r="AM918" i="8"/>
  <c r="AP248" i="8"/>
  <c r="AQ805" i="8"/>
  <c r="AR187" i="8"/>
  <c r="AM274" i="8"/>
  <c r="AM821" i="8"/>
  <c r="AK609" i="8"/>
  <c r="AU1186" i="8"/>
  <c r="AM213" i="8"/>
  <c r="AN581" i="8"/>
  <c r="AK787" i="8"/>
  <c r="AN451" i="8"/>
  <c r="AN240" i="8"/>
  <c r="AM940" i="8"/>
  <c r="AU154" i="8"/>
  <c r="AP372" i="8"/>
  <c r="AR134" i="8"/>
  <c r="AQ217" i="8"/>
  <c r="AR287" i="8"/>
  <c r="AU635" i="8"/>
  <c r="E32" i="5"/>
  <c r="AN95" i="8"/>
  <c r="AM743" i="8"/>
  <c r="AJ776" i="8"/>
  <c r="AJ1017" i="8"/>
  <c r="AK1100" i="8"/>
  <c r="AL1068" i="8"/>
  <c r="AS152" i="8"/>
  <c r="AM271" i="8"/>
  <c r="AU530" i="8"/>
  <c r="AL139" i="8"/>
  <c r="AO639" i="8"/>
  <c r="AS1088" i="8"/>
  <c r="AO323" i="8"/>
  <c r="AI11" i="8"/>
  <c r="AR1119" i="8"/>
  <c r="AS19" i="8"/>
  <c r="AJ127" i="8"/>
  <c r="AN870" i="8"/>
  <c r="AR377" i="8"/>
  <c r="AK184" i="8"/>
  <c r="AU420" i="8"/>
  <c r="AR552" i="8"/>
  <c r="AS979" i="8"/>
  <c r="AO1014" i="8"/>
  <c r="AU884" i="8"/>
  <c r="AK547" i="8"/>
  <c r="AO155" i="8"/>
  <c r="AO627" i="8"/>
  <c r="AR1099" i="8"/>
  <c r="AK1110" i="8"/>
  <c r="AP258" i="8"/>
  <c r="AT1030" i="8"/>
  <c r="AR956" i="8"/>
  <c r="AQ761" i="8"/>
  <c r="AQ885" i="8"/>
  <c r="AR420" i="8"/>
  <c r="AK248" i="8"/>
  <c r="AU225" i="8"/>
  <c r="AS1115" i="8"/>
  <c r="AU252" i="8"/>
  <c r="AR997" i="8"/>
  <c r="AP138" i="8"/>
  <c r="AS291" i="8"/>
  <c r="AR164" i="8"/>
  <c r="AK942" i="8"/>
  <c r="AT952" i="8"/>
  <c r="AK1150" i="8"/>
  <c r="C47" i="5"/>
  <c r="AR109" i="8"/>
  <c r="AQ133" i="8"/>
  <c r="AK615" i="8"/>
  <c r="AO1102" i="8"/>
  <c r="AJ354" i="8"/>
  <c r="AU1166" i="8"/>
  <c r="AK140" i="8"/>
  <c r="AP850" i="8"/>
  <c r="AT532" i="8"/>
  <c r="AO551" i="8"/>
  <c r="AO887" i="8"/>
  <c r="AN363" i="8"/>
  <c r="AL981" i="8"/>
  <c r="AL1125" i="8"/>
  <c r="AL193" i="8"/>
  <c r="AO192" i="8"/>
  <c r="AM657" i="8"/>
  <c r="AP1012" i="8"/>
  <c r="AL448" i="8"/>
  <c r="AI522" i="8"/>
  <c r="AP196" i="8"/>
  <c r="AL1060" i="8"/>
  <c r="AN1095" i="8"/>
  <c r="AM1171" i="8"/>
  <c r="AJ135" i="8"/>
  <c r="AK1138" i="8"/>
  <c r="AO226" i="8"/>
  <c r="AJ50" i="8"/>
  <c r="AS239" i="8"/>
  <c r="AP1194" i="8"/>
  <c r="AT1127" i="8"/>
  <c r="AJ824" i="8"/>
  <c r="AJ953" i="8"/>
  <c r="AU874" i="8"/>
  <c r="AK128" i="8"/>
  <c r="AU289" i="8"/>
  <c r="AR174" i="8"/>
  <c r="AM965" i="8"/>
  <c r="AP1186" i="8"/>
  <c r="AU1014" i="8"/>
  <c r="AT763" i="8"/>
  <c r="AU1033" i="8"/>
  <c r="AR946" i="8"/>
  <c r="AU964" i="8"/>
  <c r="AT1134" i="8"/>
  <c r="AO1002" i="8"/>
  <c r="AK784" i="8"/>
  <c r="AR466" i="8"/>
  <c r="AR983" i="8"/>
  <c r="AJ307" i="8"/>
  <c r="AN776" i="8"/>
  <c r="AT1007" i="8"/>
  <c r="AL233" i="8"/>
  <c r="AK277" i="8"/>
  <c r="AN436" i="8"/>
  <c r="AM305" i="8"/>
  <c r="AT154" i="8"/>
  <c r="AN1015" i="8"/>
  <c r="AL269" i="8"/>
  <c r="AU167" i="8"/>
  <c r="AP794" i="8"/>
  <c r="AR150" i="8"/>
  <c r="AQ1194" i="8"/>
  <c r="AN144" i="8"/>
  <c r="AQ964" i="8"/>
  <c r="AN279" i="8"/>
  <c r="AO879" i="8"/>
  <c r="AS202" i="8"/>
  <c r="AL740" i="8"/>
  <c r="AU504" i="8"/>
  <c r="AM761" i="8"/>
  <c r="AU302" i="8"/>
  <c r="AN796" i="8"/>
  <c r="AJ1157" i="8"/>
  <c r="AU1132" i="8"/>
  <c r="AN251" i="8"/>
  <c r="AR154" i="8"/>
  <c r="AK922" i="8"/>
  <c r="AR198" i="8"/>
  <c r="AU195" i="8"/>
  <c r="AU596" i="8"/>
  <c r="AP745" i="8"/>
  <c r="AI495" i="8"/>
  <c r="AK171" i="8"/>
  <c r="AQ526" i="8"/>
  <c r="AK319" i="8"/>
  <c r="AN821" i="8"/>
  <c r="AK829" i="8"/>
  <c r="AJ1147" i="8"/>
  <c r="AL561" i="8"/>
  <c r="AO891" i="8"/>
  <c r="AN375" i="8"/>
  <c r="AQ97" i="8"/>
  <c r="AS1135" i="8"/>
  <c r="AS1011" i="8"/>
  <c r="AL79" i="8"/>
  <c r="AP652" i="8"/>
  <c r="AK1090" i="8"/>
  <c r="AR838" i="8"/>
  <c r="AK420" i="8"/>
  <c r="AS934" i="8"/>
  <c r="AO107" i="8"/>
  <c r="AT78" i="8"/>
  <c r="AU1070" i="8"/>
  <c r="AN725" i="8"/>
  <c r="AN266" i="8"/>
  <c r="AM329" i="8"/>
  <c r="AL165" i="8"/>
  <c r="AS1137" i="8"/>
  <c r="AT868" i="8"/>
  <c r="AR220" i="8"/>
  <c r="AP774" i="8"/>
  <c r="AJ1019" i="8"/>
  <c r="AO14" i="8"/>
  <c r="AO980" i="8"/>
  <c r="AI627" i="8"/>
  <c r="AQ917" i="8"/>
  <c r="AL78" i="8"/>
  <c r="AT236" i="8"/>
  <c r="AR1161" i="8"/>
  <c r="AJ377" i="8"/>
  <c r="AR116" i="8"/>
  <c r="AU859" i="8"/>
  <c r="AN51" i="8"/>
  <c r="AT881" i="8"/>
  <c r="AL726" i="8"/>
  <c r="AL277" i="8"/>
  <c r="AO1117" i="8"/>
  <c r="AU1111" i="8"/>
  <c r="AL272" i="8"/>
  <c r="AN877" i="8"/>
  <c r="AU268" i="8"/>
  <c r="AO1180" i="8"/>
  <c r="AK294" i="8"/>
  <c r="AQ984" i="8"/>
  <c r="AS744" i="8"/>
  <c r="AL115" i="8"/>
  <c r="AT270" i="8"/>
  <c r="AN189" i="8"/>
  <c r="AO951" i="8"/>
  <c r="AO267" i="8"/>
  <c r="AP279" i="8"/>
  <c r="AJ1122" i="8"/>
  <c r="AI305" i="8"/>
  <c r="AT767" i="8"/>
  <c r="AN936" i="8"/>
  <c r="AQ155" i="8"/>
  <c r="AM717" i="8"/>
  <c r="AJ1029" i="8"/>
  <c r="AJ1003" i="8"/>
  <c r="AU724" i="8"/>
  <c r="AP723" i="8"/>
  <c r="AT910" i="8"/>
  <c r="AT86" i="8"/>
  <c r="AK623" i="8"/>
  <c r="C10" i="3"/>
  <c r="AT1011" i="8"/>
  <c r="AK444" i="8"/>
  <c r="AS187" i="8"/>
  <c r="AO269" i="8"/>
  <c r="AP699" i="8"/>
  <c r="AI708" i="8"/>
  <c r="AO804" i="8"/>
  <c r="AR943" i="8"/>
  <c r="AK1160" i="8"/>
  <c r="AT938" i="8"/>
  <c r="AO84" i="8"/>
  <c r="AN225" i="8"/>
  <c r="AM790" i="8"/>
  <c r="AM310" i="8"/>
  <c r="AQ257" i="8"/>
  <c r="AO915" i="8"/>
  <c r="AI107" i="8"/>
  <c r="AM1116" i="8"/>
  <c r="AT318" i="8"/>
  <c r="AK683" i="8"/>
  <c r="AP193" i="8"/>
  <c r="AO51" i="8"/>
  <c r="AS1016" i="8"/>
  <c r="AL268" i="8"/>
  <c r="AU755" i="8"/>
  <c r="AR295" i="8"/>
  <c r="AL146" i="8"/>
  <c r="AO1164" i="8"/>
  <c r="AP298" i="8"/>
  <c r="AM584" i="8"/>
  <c r="AM94" i="8"/>
  <c r="AL205" i="8"/>
  <c r="AJ181" i="8"/>
  <c r="AQ229" i="8"/>
  <c r="AO1089" i="8"/>
  <c r="AO1167" i="8"/>
  <c r="AU256" i="8"/>
  <c r="AL923" i="8"/>
  <c r="AP78" i="8"/>
  <c r="AT794" i="8"/>
  <c r="AU294" i="8"/>
  <c r="AP160" i="8"/>
  <c r="AN165" i="8"/>
  <c r="AJ590" i="8"/>
  <c r="AT591" i="8"/>
  <c r="AR966" i="8"/>
  <c r="AT272" i="8"/>
  <c r="AT905" i="8"/>
  <c r="AM1032" i="8"/>
  <c r="AR270" i="8"/>
  <c r="AR779" i="8"/>
  <c r="AP239" i="8"/>
  <c r="AP206" i="8"/>
  <c r="AN63" i="8"/>
  <c r="AM1068" i="8"/>
  <c r="AN294" i="8"/>
  <c r="AM1188" i="8"/>
  <c r="AR553" i="8"/>
  <c r="AP916" i="8"/>
  <c r="AS704" i="8"/>
  <c r="AK141" i="8"/>
  <c r="AR887" i="8"/>
  <c r="AL343" i="8"/>
  <c r="AM264" i="8"/>
  <c r="AR714" i="8"/>
  <c r="AR299" i="8"/>
  <c r="AM246" i="8"/>
  <c r="AM619" i="8"/>
  <c r="AN115" i="8"/>
  <c r="AU483" i="8"/>
  <c r="AT469" i="8"/>
  <c r="AT618" i="8"/>
  <c r="AU165" i="8"/>
  <c r="AP194" i="8"/>
  <c r="AK1179" i="8"/>
  <c r="AJ1155" i="8"/>
  <c r="AT118" i="8"/>
  <c r="AT340" i="8"/>
  <c r="AS500" i="8"/>
  <c r="AR713" i="8"/>
  <c r="AQ668" i="8"/>
  <c r="AR507" i="8"/>
  <c r="AP562" i="8"/>
  <c r="AJ919" i="8"/>
  <c r="AQ200" i="8"/>
  <c r="AM1093" i="8"/>
  <c r="AN967" i="8"/>
  <c r="AL446" i="8"/>
  <c r="AQ288" i="8"/>
  <c r="AP593" i="8"/>
  <c r="AM1036" i="8"/>
  <c r="AN1128" i="8"/>
  <c r="AR793" i="8"/>
  <c r="AR51" i="8"/>
  <c r="AS215" i="8"/>
  <c r="AR122" i="8"/>
  <c r="AK293" i="8"/>
  <c r="AT74" i="8"/>
  <c r="AT132" i="8"/>
  <c r="AU589" i="8"/>
  <c r="M8" i="8"/>
  <c r="AO13" i="8"/>
  <c r="AR247" i="8"/>
  <c r="AN152" i="8"/>
  <c r="AM299" i="8"/>
  <c r="AI325" i="8"/>
  <c r="AU204" i="8"/>
  <c r="AN213" i="8"/>
  <c r="AM177" i="8"/>
  <c r="AO251" i="8"/>
  <c r="AJ853" i="8"/>
  <c r="AK895" i="8"/>
  <c r="AQ139" i="8"/>
  <c r="AJ789" i="8"/>
  <c r="AJ1123" i="8"/>
  <c r="AU243" i="8"/>
  <c r="AP1070" i="8"/>
  <c r="AJ1033" i="8"/>
  <c r="AR910" i="8"/>
  <c r="AI125" i="8"/>
  <c r="AM311" i="8"/>
  <c r="AO265" i="8"/>
  <c r="AL1011" i="8"/>
  <c r="AT144" i="8"/>
  <c r="AO741" i="8"/>
  <c r="AS93" i="8"/>
  <c r="AM791" i="8"/>
  <c r="AT1115" i="8"/>
  <c r="AU851" i="8"/>
  <c r="AN617" i="8"/>
  <c r="AM860" i="8"/>
  <c r="AQ70" i="8"/>
  <c r="AM251" i="8"/>
  <c r="AQ210" i="8"/>
  <c r="AS172" i="8"/>
  <c r="AQ1068" i="8"/>
  <c r="AO1008" i="8"/>
  <c r="AM33" i="8"/>
  <c r="AS213" i="8"/>
  <c r="M9" i="8"/>
  <c r="AS198" i="8"/>
  <c r="AS1103" i="8"/>
  <c r="AU881" i="8"/>
  <c r="AS1185" i="8"/>
  <c r="AK296" i="8"/>
  <c r="AK178" i="8"/>
  <c r="AI461" i="8"/>
  <c r="AN183" i="8"/>
  <c r="AK377" i="8"/>
  <c r="AJ319" i="8"/>
  <c r="AO923" i="8"/>
  <c r="AM131" i="8"/>
  <c r="AM1173" i="8"/>
  <c r="AU425" i="8"/>
  <c r="AO1087" i="8"/>
  <c r="AO115" i="8"/>
  <c r="AK1173" i="8"/>
  <c r="AS1053" i="8"/>
  <c r="AR976" i="8"/>
  <c r="AT225" i="8"/>
  <c r="AR873" i="8"/>
  <c r="AP137" i="8"/>
  <c r="AK951" i="8"/>
  <c r="AJ285" i="8"/>
  <c r="AJ899" i="8"/>
  <c r="AN632" i="8"/>
  <c r="AL799" i="8"/>
  <c r="AU1018" i="8"/>
  <c r="AI992" i="8"/>
  <c r="AK1129" i="8"/>
  <c r="AI732" i="8"/>
  <c r="AL959" i="8"/>
  <c r="AN948" i="8"/>
  <c r="AM239" i="8"/>
  <c r="AU274" i="8"/>
  <c r="AK968" i="8"/>
  <c r="AL103" i="8"/>
  <c r="AS660" i="8"/>
  <c r="AU945" i="8"/>
  <c r="AU232" i="8"/>
  <c r="AU1099" i="8"/>
  <c r="AT147" i="8"/>
  <c r="AK158" i="8"/>
  <c r="AQ1062" i="8"/>
  <c r="AN78" i="8"/>
  <c r="AS1004" i="8"/>
  <c r="AK1195" i="8"/>
  <c r="AS58" i="8"/>
  <c r="AQ1141" i="8"/>
  <c r="AP53" i="8"/>
  <c r="AU1078" i="8"/>
  <c r="AR694" i="8"/>
  <c r="AQ1044" i="8"/>
  <c r="AN1008" i="8"/>
  <c r="AT95" i="8"/>
  <c r="AJ858" i="8"/>
  <c r="AM1094" i="8"/>
  <c r="AT1175" i="8"/>
  <c r="AK1028" i="8"/>
  <c r="AL1103" i="8"/>
  <c r="AI983" i="8"/>
  <c r="AS863" i="8"/>
  <c r="AJ1109" i="8"/>
  <c r="AS269" i="8"/>
  <c r="AS969" i="8"/>
  <c r="AR99" i="8"/>
  <c r="AJ896" i="8"/>
  <c r="AI829" i="8"/>
  <c r="AM768" i="8"/>
  <c r="AT376" i="8"/>
  <c r="AK629" i="8"/>
  <c r="AI832" i="8"/>
  <c r="AS410" i="8"/>
  <c r="AM1027" i="8"/>
  <c r="AM937" i="8"/>
  <c r="AM304" i="8"/>
  <c r="AU573" i="8"/>
  <c r="AL591" i="8"/>
  <c r="AN1169" i="8"/>
  <c r="AT226" i="8"/>
  <c r="AR64" i="8"/>
  <c r="AO1110" i="8"/>
  <c r="AS20" i="8"/>
  <c r="AS243" i="8"/>
  <c r="AR214" i="8"/>
  <c r="AP987" i="8"/>
  <c r="AR84" i="8"/>
  <c r="AJ76" i="8"/>
  <c r="AL1057" i="8"/>
  <c r="AM173" i="8"/>
  <c r="AJ1086" i="8"/>
  <c r="AQ915" i="8"/>
  <c r="AM1087" i="8"/>
  <c r="AT229" i="8"/>
  <c r="AT509" i="8"/>
  <c r="AN265" i="8"/>
  <c r="AK1116" i="8"/>
  <c r="AK691" i="8"/>
  <c r="AL1146" i="8"/>
  <c r="AS798" i="8"/>
  <c r="AU224" i="8"/>
  <c r="AU52" i="8"/>
  <c r="AJ1136" i="8"/>
  <c r="AQ131" i="8"/>
  <c r="AR1029" i="8"/>
  <c r="AJ844" i="8"/>
  <c r="AS897" i="8"/>
  <c r="AK326" i="8"/>
  <c r="AR85" i="8"/>
  <c r="AQ178" i="8"/>
  <c r="AU1143" i="8"/>
  <c r="AO635" i="8"/>
  <c r="AO170" i="8"/>
  <c r="AT350" i="8"/>
  <c r="AU1151" i="8"/>
  <c r="AI470" i="8"/>
  <c r="AU1133" i="8"/>
  <c r="AT659" i="8"/>
  <c r="AM65" i="8"/>
  <c r="AJ1059" i="8"/>
  <c r="AN857" i="8"/>
  <c r="AJ905" i="8"/>
  <c r="AP276" i="8"/>
  <c r="AP563" i="8"/>
  <c r="AL55" i="8"/>
  <c r="AU795" i="8"/>
  <c r="AR1158" i="8"/>
  <c r="AK595" i="8"/>
  <c r="AT217" i="8"/>
  <c r="AJ288" i="8"/>
  <c r="AS161" i="8"/>
  <c r="AK985" i="8"/>
  <c r="AT674" i="8"/>
  <c r="AU478" i="8"/>
  <c r="AM1077" i="8"/>
  <c r="AL596" i="8"/>
  <c r="AQ1146" i="8"/>
  <c r="AO936" i="8"/>
  <c r="AM164" i="8"/>
  <c r="AM1105" i="8"/>
  <c r="AN735" i="8"/>
  <c r="AM309" i="8"/>
  <c r="AT1059" i="8"/>
  <c r="AL199" i="8"/>
  <c r="AM959" i="8"/>
  <c r="AQ1168" i="8"/>
  <c r="AO600" i="8"/>
  <c r="AS170" i="8"/>
  <c r="AR313" i="8"/>
  <c r="AR249" i="8"/>
  <c r="AJ519" i="8"/>
  <c r="AM885" i="8"/>
  <c r="AI181" i="8"/>
  <c r="AL990" i="8"/>
  <c r="AT456" i="8"/>
  <c r="AU1124" i="8"/>
  <c r="AK46" i="8"/>
  <c r="AL1003" i="8"/>
  <c r="AT852" i="8"/>
  <c r="AK969" i="8"/>
  <c r="AS217" i="8"/>
  <c r="AJ94" i="8"/>
  <c r="AQ308" i="8"/>
  <c r="AN321" i="8"/>
  <c r="AN92" i="8"/>
  <c r="AP297" i="8"/>
  <c r="AN579" i="8"/>
  <c r="AN1072" i="8"/>
  <c r="AI457" i="8"/>
  <c r="AI239" i="8"/>
  <c r="AP876" i="8"/>
  <c r="AP763" i="8"/>
  <c r="AS105" i="8"/>
  <c r="AN243" i="8"/>
  <c r="AP720" i="8"/>
  <c r="AJ762" i="8"/>
  <c r="AJ299" i="8"/>
  <c r="AO1190" i="8"/>
  <c r="AU1179" i="8"/>
  <c r="AU1113" i="8"/>
  <c r="AP819" i="8"/>
  <c r="AS902" i="8"/>
  <c r="AO1125" i="8"/>
  <c r="AN261" i="8"/>
  <c r="AJ817" i="8"/>
  <c r="F21" i="8"/>
  <c r="AN268" i="8"/>
  <c r="AQ283" i="8"/>
  <c r="AU95" i="8"/>
  <c r="AN220" i="8"/>
  <c r="AP301" i="8"/>
  <c r="AR740" i="8"/>
  <c r="AO773" i="8"/>
  <c r="AS241" i="8"/>
  <c r="AI929" i="8"/>
  <c r="AQ906" i="8"/>
  <c r="AL584" i="8"/>
  <c r="AR235" i="8"/>
  <c r="AT1192" i="8"/>
  <c r="AL1132" i="8"/>
  <c r="AU1120" i="8"/>
  <c r="AR381" i="8"/>
  <c r="AR586" i="8"/>
  <c r="AN65" i="8"/>
  <c r="AS157" i="8"/>
  <c r="AN975" i="8"/>
  <c r="AK173" i="8"/>
  <c r="AP1140" i="8"/>
  <c r="AS1087" i="8"/>
  <c r="AJ88" i="8"/>
  <c r="AN166" i="8"/>
  <c r="AN295" i="8"/>
  <c r="AR1132" i="8"/>
  <c r="AR850" i="8"/>
  <c r="AS1070" i="8"/>
  <c r="AN257" i="8"/>
  <c r="AP1195" i="8"/>
  <c r="AQ221" i="8"/>
  <c r="AR533" i="8"/>
  <c r="AR126" i="8"/>
  <c r="AU934" i="8"/>
  <c r="M11" i="8"/>
  <c r="AN951" i="8"/>
  <c r="AN43" i="8"/>
  <c r="AS289" i="8"/>
  <c r="AI1082" i="8"/>
  <c r="AI53" i="8"/>
  <c r="AR1033" i="8"/>
  <c r="AP474" i="8"/>
  <c r="AP1169" i="8"/>
  <c r="AU266" i="8"/>
  <c r="AU1184" i="8"/>
  <c r="AU149" i="8"/>
  <c r="AS497" i="8"/>
  <c r="AU676" i="8"/>
  <c r="AP928" i="8"/>
  <c r="AM293" i="8"/>
  <c r="AN831" i="8"/>
  <c r="AT113" i="8"/>
  <c r="AS45" i="8"/>
  <c r="AN1006" i="8"/>
  <c r="AS677" i="8"/>
  <c r="E32" i="3"/>
  <c r="AS13" i="8"/>
  <c r="AQ853" i="8"/>
  <c r="AO1064" i="8"/>
  <c r="AS1067" i="8"/>
  <c r="D11" i="3"/>
  <c r="AQ935" i="8"/>
  <c r="AL1009" i="8"/>
  <c r="AO964" i="8"/>
  <c r="AT900" i="8"/>
  <c r="AL1118" i="8"/>
  <c r="AM841" i="8"/>
  <c r="AR783" i="8"/>
  <c r="AT1116" i="8"/>
  <c r="AR269" i="8"/>
  <c r="AM362" i="8"/>
  <c r="AR293" i="8"/>
  <c r="AQ1137" i="8"/>
  <c r="AS793" i="8"/>
  <c r="AT624" i="8"/>
  <c r="AQ1169" i="8"/>
  <c r="AT1028" i="8"/>
  <c r="AI541" i="8"/>
  <c r="AR179" i="8"/>
  <c r="AQ206" i="8"/>
  <c r="AQ958" i="8"/>
  <c r="AP947" i="8"/>
  <c r="AM692" i="8"/>
  <c r="AN845" i="8"/>
  <c r="AK617" i="8"/>
  <c r="AM820" i="8"/>
  <c r="AP936" i="8"/>
  <c r="AL639" i="8"/>
  <c r="AM896" i="8"/>
  <c r="AP300" i="8"/>
  <c r="AO141" i="8"/>
  <c r="AR305" i="8"/>
  <c r="AS196" i="8"/>
  <c r="AK1073" i="8"/>
  <c r="AM189" i="8"/>
  <c r="AM1047" i="8"/>
  <c r="AN741" i="8"/>
  <c r="AS167" i="8"/>
  <c r="AT159" i="8"/>
  <c r="AQ140" i="8"/>
  <c r="AM270" i="8"/>
  <c r="AR242" i="8"/>
  <c r="AJ654" i="8"/>
  <c r="AQ297" i="8"/>
  <c r="AS293" i="8"/>
  <c r="AI582" i="8"/>
  <c r="AP29" i="8"/>
  <c r="AO446" i="8"/>
  <c r="AR312" i="8"/>
  <c r="AS55" i="8"/>
  <c r="AU1009" i="8"/>
  <c r="AJ996" i="8"/>
  <c r="AL1107" i="8"/>
  <c r="AQ183" i="8"/>
  <c r="AS1025" i="8"/>
  <c r="AT260" i="8"/>
  <c r="AU736" i="8"/>
  <c r="AJ62" i="8"/>
  <c r="AO647" i="8"/>
  <c r="AN307" i="8"/>
  <c r="AO32" i="8"/>
  <c r="AR31" i="8"/>
  <c r="AJ201" i="8"/>
  <c r="AP976" i="8"/>
  <c r="AK582" i="8"/>
  <c r="AU262" i="8"/>
  <c r="AL128" i="8"/>
  <c r="AI94" i="8"/>
  <c r="AR1041" i="8"/>
  <c r="AJ261" i="8"/>
  <c r="AN136" i="8"/>
  <c r="AL75" i="8"/>
  <c r="AT744" i="8"/>
  <c r="AT259" i="8"/>
  <c r="AL64" i="8"/>
  <c r="AL1195" i="8"/>
  <c r="AL737" i="8"/>
  <c r="C38" i="5"/>
  <c r="AU1093" i="8"/>
  <c r="AO288" i="8"/>
  <c r="AJ112" i="8"/>
  <c r="AK855" i="8"/>
  <c r="AT141" i="8"/>
  <c r="AJ982" i="8"/>
  <c r="AN1127" i="8"/>
  <c r="AO110" i="8"/>
  <c r="AP767" i="8"/>
  <c r="AM393" i="8"/>
  <c r="AO1016" i="8"/>
  <c r="AT544" i="8"/>
  <c r="AN666" i="8"/>
  <c r="AS802" i="8"/>
  <c r="AQ610" i="8"/>
  <c r="AN389" i="8"/>
  <c r="AJ146" i="8"/>
  <c r="AR1104" i="8"/>
  <c r="AK559" i="8"/>
  <c r="AM58" i="8"/>
  <c r="AN102" i="8"/>
  <c r="AS967" i="8"/>
  <c r="AI603" i="8"/>
  <c r="AL273" i="8"/>
  <c r="AK299" i="8"/>
  <c r="AU1021" i="8"/>
  <c r="F49" i="5"/>
  <c r="AJ11" i="8"/>
  <c r="AM300" i="8"/>
  <c r="AL1161" i="8"/>
  <c r="AK1067" i="8"/>
  <c r="AN999" i="8"/>
  <c r="AN288" i="8"/>
  <c r="AM268" i="8"/>
  <c r="AT302" i="8"/>
  <c r="AP274" i="8"/>
  <c r="AN287" i="8"/>
  <c r="AR972" i="8"/>
  <c r="AR1004" i="8"/>
  <c r="AM1120" i="8"/>
  <c r="AL1074" i="8"/>
  <c r="AL255" i="8"/>
  <c r="AK116" i="8"/>
  <c r="AS207" i="8"/>
  <c r="AT277" i="8"/>
  <c r="AN828" i="8"/>
  <c r="AO1121" i="8"/>
  <c r="AT1143" i="8"/>
  <c r="AQ729" i="8"/>
  <c r="AO312" i="8"/>
  <c r="AP1120" i="8"/>
  <c r="AL880" i="8"/>
  <c r="AQ231" i="8"/>
  <c r="AQ54" i="8"/>
  <c r="AK604" i="8"/>
  <c r="AO12" i="8"/>
  <c r="AQ1147" i="8"/>
  <c r="AR863" i="8"/>
  <c r="AN753" i="8"/>
  <c r="AO294" i="8"/>
  <c r="AU183" i="8"/>
  <c r="AL1078" i="8"/>
  <c r="AQ674" i="8"/>
  <c r="AK155" i="8"/>
  <c r="AU1162" i="8"/>
  <c r="AM1015" i="8"/>
  <c r="AO1024" i="8"/>
  <c r="AL150" i="8"/>
  <c r="AQ1108" i="8"/>
  <c r="AU908" i="8"/>
  <c r="AN872" i="8"/>
  <c r="AU112" i="8"/>
  <c r="AJ244" i="8"/>
  <c r="AO195" i="8"/>
  <c r="AK693" i="8"/>
  <c r="AP269" i="8"/>
  <c r="AO176" i="8"/>
  <c r="AP1058" i="8"/>
  <c r="AU136" i="8"/>
  <c r="AO787" i="8"/>
  <c r="AK1097" i="8"/>
  <c r="AO1052" i="8"/>
  <c r="AI608" i="8"/>
  <c r="AJ1096" i="8"/>
  <c r="AP684" i="8"/>
  <c r="AU1037" i="8"/>
  <c r="AU949" i="8"/>
  <c r="AU710" i="8"/>
  <c r="AL120" i="8"/>
  <c r="AU267" i="8"/>
  <c r="AO254" i="8"/>
  <c r="AL437" i="8"/>
  <c r="AS250" i="8"/>
  <c r="AI1118" i="8"/>
  <c r="AU1074" i="8"/>
  <c r="AK92" i="8"/>
  <c r="AJ372" i="8"/>
  <c r="AN84" i="8"/>
  <c r="AQ158" i="8"/>
  <c r="AO884" i="8"/>
  <c r="AP150" i="8"/>
  <c r="AQ182" i="8"/>
  <c r="AQ1102" i="8"/>
  <c r="AT206" i="8"/>
  <c r="AL832" i="8"/>
  <c r="AR50" i="8"/>
  <c r="AS91" i="8"/>
  <c r="AR204" i="8"/>
  <c r="AQ1050" i="8"/>
  <c r="AK181" i="8"/>
  <c r="AO211" i="8"/>
  <c r="AS136" i="8"/>
  <c r="AR722" i="8"/>
  <c r="AR1181" i="8"/>
  <c r="AR241" i="8"/>
  <c r="AQ33" i="8"/>
  <c r="AT798" i="8"/>
  <c r="AP701" i="8"/>
  <c r="AT214" i="8"/>
  <c r="AP1176" i="8"/>
  <c r="AT756" i="8"/>
  <c r="AQ972" i="8"/>
  <c r="AP1035" i="8"/>
  <c r="AK175" i="8"/>
  <c r="AM586" i="8"/>
  <c r="AM947" i="8"/>
  <c r="AT682" i="8"/>
  <c r="AU690" i="8"/>
  <c r="AU746" i="8"/>
  <c r="AM623" i="8"/>
  <c r="AO1048" i="8"/>
  <c r="AJ284" i="8"/>
  <c r="AT178" i="8"/>
  <c r="AO235" i="8"/>
  <c r="AT228" i="8"/>
  <c r="AP1160" i="8"/>
  <c r="AR1128" i="8"/>
  <c r="AT1191" i="8"/>
  <c r="AM292" i="8"/>
  <c r="AU861" i="8"/>
  <c r="AR1194" i="8"/>
  <c r="AN1020" i="8"/>
  <c r="AI108" i="8"/>
  <c r="AL764" i="8"/>
  <c r="AJ908" i="8"/>
  <c r="AN212" i="8"/>
  <c r="AT550" i="8"/>
  <c r="AR928" i="8"/>
  <c r="AP331" i="8"/>
  <c r="AM1108" i="8"/>
  <c r="AS986" i="8"/>
  <c r="AT1096" i="8"/>
  <c r="AL240" i="8"/>
  <c r="AN560" i="8"/>
  <c r="AT161" i="8"/>
  <c r="AS903" i="8"/>
  <c r="AP896" i="8"/>
  <c r="AL1076" i="8"/>
  <c r="AN203" i="8"/>
  <c r="AS285" i="8"/>
  <c r="AP1100" i="8"/>
  <c r="AK875" i="8"/>
  <c r="K14" i="8"/>
  <c r="AP779" i="8"/>
  <c r="AU721" i="8"/>
  <c r="AJ1036" i="8"/>
  <c r="AT213" i="8"/>
  <c r="AK249" i="8"/>
  <c r="AS659" i="8"/>
  <c r="AS540" i="8"/>
  <c r="AN1079" i="8"/>
  <c r="AQ92" i="8"/>
  <c r="AU1141" i="8"/>
  <c r="AL1186" i="8"/>
  <c r="AN155" i="8"/>
  <c r="AR248" i="8"/>
  <c r="AU946" i="8"/>
  <c r="AN998" i="8"/>
  <c r="AR686" i="8"/>
  <c r="AN216" i="8"/>
  <c r="AS665" i="8"/>
  <c r="AN785" i="8"/>
  <c r="AT592" i="8"/>
  <c r="AS949" i="8"/>
  <c r="AJ615" i="8"/>
  <c r="AP423" i="8"/>
  <c r="AR675" i="8"/>
  <c r="AU1041" i="8"/>
  <c r="AO228" i="8"/>
  <c r="AU100" i="8"/>
  <c r="AQ1187" i="8"/>
  <c r="AM519" i="8"/>
  <c r="AT357" i="8"/>
  <c r="AS425" i="8"/>
  <c r="AL949" i="8"/>
  <c r="AQ1028" i="8"/>
  <c r="AQ559" i="8"/>
  <c r="AP267" i="8"/>
  <c r="AM236" i="8"/>
  <c r="AK1029" i="8"/>
  <c r="AK1155" i="8"/>
  <c r="AU235" i="8"/>
  <c r="AP941" i="8"/>
  <c r="AL956" i="8"/>
  <c r="AU237" i="8"/>
  <c r="AS1054" i="8"/>
  <c r="AR548" i="8"/>
  <c r="AN995" i="8"/>
  <c r="AO929" i="8"/>
  <c r="AP377" i="8"/>
  <c r="AS1179" i="8"/>
  <c r="AS1147" i="8"/>
  <c r="AP108" i="8"/>
  <c r="AK1077" i="8"/>
  <c r="AU300" i="8"/>
  <c r="AR33" i="8"/>
  <c r="AR349" i="8"/>
  <c r="AJ662" i="8"/>
  <c r="AM202" i="8"/>
  <c r="AN606" i="8"/>
  <c r="AP1129" i="8"/>
  <c r="AR880" i="8"/>
  <c r="AT636" i="8"/>
  <c r="AS82" i="8"/>
  <c r="AU1067" i="8"/>
  <c r="AO257" i="8"/>
  <c r="AN289" i="8"/>
  <c r="AT1035" i="8"/>
  <c r="AL117" i="8"/>
  <c r="AQ228" i="8"/>
  <c r="AM1005" i="8"/>
  <c r="AS756" i="8"/>
  <c r="AM1097" i="8"/>
  <c r="AM1146" i="8"/>
  <c r="AM459" i="8"/>
  <c r="AP336" i="8"/>
  <c r="AN343" i="8"/>
  <c r="AM1180" i="8"/>
  <c r="AM870" i="8"/>
  <c r="AO823" i="8"/>
  <c r="AM204" i="8"/>
  <c r="AS524" i="8"/>
  <c r="AU207" i="8"/>
  <c r="AK232" i="8"/>
  <c r="AR523" i="8"/>
  <c r="AP293" i="8"/>
  <c r="AQ1119" i="8"/>
  <c r="AN1131" i="8"/>
  <c r="AS118" i="8"/>
  <c r="AU766" i="8"/>
  <c r="AS696" i="8"/>
  <c r="AN437" i="8"/>
  <c r="AK853" i="8"/>
  <c r="AR129" i="8"/>
  <c r="AP681" i="8"/>
  <c r="AR1098" i="8"/>
  <c r="AJ634" i="8"/>
  <c r="AT255" i="8"/>
  <c r="AT1042" i="8"/>
  <c r="AI922" i="8"/>
  <c r="AI934" i="8"/>
  <c r="AP170" i="8"/>
  <c r="AM154" i="8"/>
  <c r="AL91" i="8"/>
  <c r="AL1082" i="8"/>
  <c r="AT621" i="8"/>
  <c r="AJ1039" i="8"/>
  <c r="AT192" i="8"/>
  <c r="AT92" i="8"/>
  <c r="AK226" i="8"/>
  <c r="AQ803" i="8"/>
  <c r="AO204" i="8"/>
  <c r="AR209" i="8"/>
  <c r="AO306" i="8"/>
  <c r="AT45" i="8"/>
  <c r="AO619" i="8"/>
  <c r="AO1176" i="8"/>
  <c r="AO261" i="8"/>
  <c r="AU241" i="8"/>
  <c r="AQ167" i="8"/>
  <c r="AR855" i="8"/>
  <c r="AO861" i="8"/>
  <c r="AQ319" i="8"/>
  <c r="AP295" i="8"/>
  <c r="AT1145" i="8"/>
  <c r="AK1128" i="8"/>
  <c r="AN944" i="8"/>
  <c r="AM106" i="8"/>
  <c r="AL1138" i="8"/>
  <c r="AN768" i="8"/>
  <c r="AP585" i="8"/>
  <c r="AR1086" i="8"/>
  <c r="AJ1069" i="8"/>
  <c r="AP614" i="8"/>
  <c r="AJ589" i="8"/>
  <c r="AT242" i="8"/>
  <c r="AP211" i="8"/>
  <c r="AS826" i="8"/>
  <c r="AM842" i="8"/>
  <c r="AN859" i="8"/>
  <c r="AS892" i="8"/>
  <c r="AM260" i="8"/>
  <c r="AL294" i="8"/>
  <c r="AQ85" i="8"/>
  <c r="AR266" i="8"/>
  <c r="AR905" i="8"/>
  <c r="AU308" i="8"/>
  <c r="AR40" i="8"/>
  <c r="AR294" i="8"/>
  <c r="AR410" i="8"/>
  <c r="AJ1022" i="8"/>
  <c r="AL99" i="8"/>
  <c r="L8" i="8"/>
  <c r="AI985" i="8"/>
  <c r="AT1001" i="8"/>
  <c r="AN272" i="8"/>
  <c r="AU1027" i="8"/>
  <c r="AT175" i="8"/>
  <c r="AU213" i="8"/>
  <c r="AJ298" i="8"/>
  <c r="AR698" i="8"/>
  <c r="AL852" i="8"/>
  <c r="AR912" i="8"/>
  <c r="AR138" i="8"/>
  <c r="AU674" i="8"/>
  <c r="AK251" i="8"/>
  <c r="AL953" i="8"/>
  <c r="AQ1153" i="8"/>
  <c r="AM646" i="8"/>
  <c r="AN277" i="8"/>
  <c r="AK272" i="8"/>
  <c r="AP347" i="8"/>
  <c r="AU117" i="8"/>
  <c r="AU675" i="8"/>
  <c r="AT203" i="8"/>
  <c r="AP974" i="8"/>
  <c r="AR965" i="8"/>
  <c r="AQ1155" i="8"/>
  <c r="AS158" i="8"/>
  <c r="AJ859" i="8"/>
  <c r="AR136" i="8"/>
  <c r="AJ214" i="8"/>
  <c r="AK1101" i="8"/>
  <c r="AJ902" i="8"/>
  <c r="AM804" i="8"/>
  <c r="AU1013" i="8"/>
  <c r="AT961" i="8"/>
  <c r="AR957" i="8"/>
  <c r="AJ153" i="8"/>
  <c r="AP900" i="8"/>
  <c r="AU1148" i="8"/>
  <c r="AU205" i="8"/>
  <c r="AM810" i="8"/>
  <c r="AM244" i="8"/>
  <c r="AR283" i="8"/>
  <c r="AN1000" i="8"/>
  <c r="AM112" i="8"/>
  <c r="AR238" i="8"/>
  <c r="AR96" i="8"/>
  <c r="AJ236" i="8"/>
  <c r="AI698" i="8"/>
  <c r="AN977" i="8"/>
  <c r="AU298" i="8"/>
  <c r="AT702" i="8"/>
  <c r="AO1057" i="8"/>
  <c r="AN106" i="8"/>
  <c r="AR253" i="8"/>
  <c r="AR454" i="8"/>
  <c r="AP409" i="8"/>
  <c r="AM143" i="8"/>
  <c r="AM594" i="8"/>
  <c r="AS935" i="8"/>
  <c r="AO159" i="8"/>
  <c r="AS284" i="8"/>
  <c r="AN896" i="8"/>
  <c r="AN1118" i="8"/>
  <c r="AT140" i="8"/>
  <c r="AU254" i="8"/>
  <c r="AK165" i="8"/>
  <c r="AS587" i="8"/>
  <c r="AR1131" i="8"/>
  <c r="AI1177" i="8"/>
  <c r="AK168" i="8"/>
  <c r="AU997" i="8"/>
  <c r="AR947" i="8"/>
  <c r="AI426" i="8"/>
  <c r="AR173" i="8"/>
  <c r="AP217" i="8"/>
  <c r="AM852" i="8"/>
  <c r="AU304" i="8"/>
  <c r="AO307" i="8"/>
  <c r="AL1056" i="8"/>
  <c r="AS80" i="8"/>
  <c r="AK1154" i="8"/>
  <c r="AP237" i="8"/>
  <c r="AP91" i="8"/>
  <c r="AT285" i="8"/>
  <c r="AU1084" i="8"/>
  <c r="AR1192" i="8"/>
  <c r="AJ1061" i="8"/>
  <c r="AJ126" i="8"/>
  <c r="AS249" i="8"/>
  <c r="AU465" i="8"/>
  <c r="AT733" i="8"/>
  <c r="AI972" i="8"/>
  <c r="AT992" i="8"/>
  <c r="AS717" i="8"/>
  <c r="AL1049" i="8"/>
  <c r="AM503" i="8"/>
  <c r="AM620" i="8"/>
  <c r="AS304" i="8"/>
  <c r="AP857" i="8"/>
  <c r="AO406" i="8"/>
  <c r="AM234" i="8"/>
  <c r="AO789" i="8"/>
  <c r="AK87" i="8"/>
  <c r="AS214" i="8"/>
  <c r="AK850" i="8"/>
  <c r="AM89" i="8"/>
  <c r="AN135" i="8"/>
  <c r="AU720" i="8"/>
  <c r="AO244" i="8"/>
  <c r="AI672" i="8"/>
  <c r="AR102" i="8"/>
  <c r="AI1166" i="8"/>
  <c r="AL939" i="8"/>
  <c r="AO858" i="8"/>
  <c r="AK692" i="8"/>
  <c r="AT783" i="8"/>
  <c r="AR272" i="8"/>
  <c r="AN159" i="8"/>
  <c r="AJ239" i="8"/>
  <c r="AL183" i="8"/>
  <c r="AT275" i="8"/>
  <c r="AL289" i="8"/>
  <c r="AS805" i="8"/>
  <c r="AL66" i="8"/>
  <c r="AP839" i="8"/>
  <c r="AN1043" i="8"/>
  <c r="AN1035" i="8"/>
  <c r="AJ1152" i="8"/>
  <c r="AM122" i="8"/>
  <c r="AP1155" i="8"/>
  <c r="AQ864" i="8"/>
  <c r="AI1062" i="8"/>
  <c r="AO71" i="8"/>
  <c r="AK206" i="8"/>
  <c r="AJ986" i="8"/>
  <c r="AS113" i="8"/>
  <c r="AN1170" i="8"/>
  <c r="M20" i="8"/>
  <c r="AS383" i="8"/>
  <c r="AL494" i="8"/>
  <c r="AO952" i="8"/>
  <c r="AO744" i="8"/>
  <c r="AI456" i="8"/>
  <c r="AS855" i="8"/>
  <c r="AS538" i="8"/>
  <c r="AP970" i="8"/>
  <c r="AQ1030" i="8"/>
  <c r="AQ696" i="8"/>
  <c r="AL67" i="8"/>
  <c r="AU1007" i="8"/>
  <c r="AT125" i="8"/>
  <c r="AR1088" i="8"/>
  <c r="AL790" i="8"/>
  <c r="AJ1005" i="8"/>
  <c r="AN309" i="8"/>
  <c r="AT16" i="8"/>
  <c r="AM888" i="8"/>
  <c r="AL892" i="8"/>
  <c r="AS1042" i="8"/>
  <c r="AS1058" i="8"/>
  <c r="AL679" i="8"/>
  <c r="AP719" i="8"/>
  <c r="AJ564" i="8"/>
  <c r="AJ406" i="8"/>
  <c r="AQ591" i="8"/>
  <c r="AL54" i="8"/>
  <c r="AS529" i="8"/>
  <c r="AQ111" i="8"/>
  <c r="AO259" i="8"/>
  <c r="AL264" i="8"/>
  <c r="AL253" i="8"/>
  <c r="AO881" i="8"/>
  <c r="AJ251" i="8"/>
  <c r="AP1094" i="8"/>
  <c r="AQ980" i="8"/>
  <c r="AL842" i="8"/>
  <c r="AM257" i="8"/>
  <c r="AI772" i="8"/>
  <c r="AN154" i="8"/>
  <c r="AT1182" i="8"/>
  <c r="AJ1048" i="8"/>
  <c r="AQ265" i="8"/>
  <c r="AN301" i="8"/>
  <c r="AQ237" i="8"/>
  <c r="AU116" i="8"/>
  <c r="AL657" i="8"/>
  <c r="AQ282" i="8"/>
  <c r="AM286" i="8"/>
  <c r="AS915" i="8"/>
  <c r="AR1187" i="8"/>
  <c r="AU166" i="8"/>
  <c r="AQ719" i="8"/>
  <c r="AJ883" i="8"/>
  <c r="AU390" i="8"/>
  <c r="AO210" i="8"/>
  <c r="AK657" i="8"/>
  <c r="AK192" i="8"/>
  <c r="AK1113" i="8"/>
  <c r="AK247" i="8"/>
  <c r="AP872" i="8"/>
  <c r="AL85" i="8"/>
  <c r="AS282" i="8"/>
  <c r="AP810" i="8"/>
  <c r="AJ755" i="8"/>
  <c r="AT149" i="8"/>
  <c r="AQ839" i="8"/>
  <c r="AL412" i="8"/>
  <c r="AP846" i="8"/>
  <c r="AO403" i="8"/>
  <c r="AJ371" i="8"/>
  <c r="AR1008" i="8"/>
  <c r="AK902" i="8"/>
  <c r="AM118" i="8"/>
  <c r="AO922" i="8"/>
  <c r="AP798" i="8"/>
  <c r="AQ663" i="8"/>
  <c r="AQ1121" i="8"/>
  <c r="AR867" i="8"/>
  <c r="AU594" i="8"/>
  <c r="AU1146" i="8"/>
  <c r="AT1048" i="8"/>
  <c r="AR938" i="8"/>
  <c r="AK107" i="8"/>
  <c r="AO1162" i="8"/>
  <c r="AN231" i="8"/>
  <c r="AK836" i="8"/>
  <c r="AT991" i="8"/>
  <c r="AP126" i="8"/>
  <c r="AP877" i="8"/>
  <c r="AO560" i="8"/>
  <c r="AR280" i="8"/>
  <c r="AT988" i="8"/>
  <c r="AQ68" i="8"/>
  <c r="AU1026" i="8"/>
  <c r="AK260" i="8"/>
  <c r="AL784" i="8"/>
  <c r="AJ254" i="8"/>
  <c r="AN1182" i="8"/>
  <c r="AP1017" i="8"/>
  <c r="AU193" i="8"/>
  <c r="AQ756" i="8"/>
  <c r="AO65" i="8"/>
  <c r="AI358" i="8"/>
  <c r="AM591" i="8"/>
  <c r="AQ177" i="8"/>
  <c r="AM716" i="8"/>
  <c r="AN529" i="8"/>
  <c r="AN99" i="8"/>
  <c r="AR895" i="8"/>
  <c r="AP1072" i="8"/>
  <c r="AM1187" i="8"/>
  <c r="AO64" i="8"/>
  <c r="AQ1166" i="8"/>
  <c r="AR954" i="8"/>
  <c r="AT296" i="8"/>
  <c r="AP242" i="8"/>
  <c r="AT101" i="8"/>
  <c r="AN286" i="8"/>
  <c r="AI424" i="8"/>
  <c r="AS66" i="8"/>
  <c r="AO305" i="8"/>
  <c r="AN358" i="8"/>
  <c r="AM312" i="8"/>
  <c r="AM728" i="8"/>
  <c r="AU948" i="8"/>
  <c r="AR1155" i="8"/>
  <c r="AJ359" i="8"/>
  <c r="AN271" i="8"/>
  <c r="AL625" i="8"/>
  <c r="AL282" i="8"/>
  <c r="AO1040" i="8"/>
  <c r="AO1005" i="8"/>
  <c r="AJ1026" i="8"/>
  <c r="AK59" i="8"/>
  <c r="AN1179" i="8"/>
  <c r="AP1182" i="8"/>
  <c r="AO468" i="8"/>
  <c r="AL809" i="8"/>
  <c r="AP804" i="8"/>
  <c r="AJ436" i="8"/>
  <c r="AJ892" i="8"/>
  <c r="AL616" i="8"/>
  <c r="AS440" i="8"/>
  <c r="AN111" i="8"/>
  <c r="AU862" i="8"/>
  <c r="AK1148" i="8"/>
  <c r="AJ310" i="8"/>
  <c r="AU553" i="8"/>
  <c r="AI267" i="8"/>
  <c r="AL152" i="8"/>
  <c r="AP251" i="8"/>
  <c r="AM127" i="8"/>
  <c r="AT925" i="8"/>
  <c r="AJ1145" i="8"/>
  <c r="AI351" i="8"/>
  <c r="AP125" i="8"/>
  <c r="AN232" i="8"/>
  <c r="AT250" i="8"/>
  <c r="AQ898" i="8"/>
  <c r="AI1135" i="8"/>
  <c r="AK177" i="8"/>
  <c r="AQ58" i="8"/>
  <c r="AU778" i="8"/>
  <c r="AN573" i="8"/>
  <c r="AN304" i="8"/>
  <c r="AK749" i="8"/>
  <c r="AI337" i="8"/>
  <c r="AP131" i="8"/>
  <c r="AM226" i="8"/>
  <c r="AK228" i="8"/>
  <c r="AS950" i="8"/>
  <c r="AR940" i="8"/>
  <c r="AR307" i="8"/>
  <c r="AO1185" i="8"/>
  <c r="AR286" i="8"/>
  <c r="AQ269" i="8"/>
  <c r="AO803" i="8"/>
  <c r="AQ259" i="8"/>
  <c r="AQ170" i="8"/>
  <c r="AP192" i="8"/>
  <c r="AJ209" i="8"/>
  <c r="AK770" i="8"/>
  <c r="AR75" i="8"/>
  <c r="AR226" i="8"/>
  <c r="AS1092" i="8"/>
  <c r="AK1192" i="8"/>
  <c r="AQ629" i="8"/>
  <c r="AP1101" i="8"/>
  <c r="AO792" i="8"/>
  <c r="AN953" i="8"/>
  <c r="AM582" i="8"/>
  <c r="F36" i="5"/>
  <c r="AL225" i="8"/>
  <c r="AR1133" i="8"/>
  <c r="AS179" i="8"/>
  <c r="AQ981" i="8"/>
  <c r="AO1025" i="8"/>
  <c r="AL1152" i="8"/>
  <c r="AK106" i="8"/>
  <c r="AM1176" i="8"/>
  <c r="AQ102" i="8"/>
  <c r="AQ1112" i="8"/>
  <c r="AM165" i="8"/>
  <c r="AO965" i="8"/>
  <c r="AT1142" i="8"/>
  <c r="AL180" i="8"/>
  <c r="AM1186" i="8"/>
  <c r="AL855" i="8"/>
  <c r="AO814" i="8"/>
  <c r="AU1169" i="8"/>
  <c r="AS907" i="8"/>
  <c r="AO122" i="8"/>
  <c r="AO1070" i="8"/>
  <c r="AU1185" i="8"/>
  <c r="AQ196" i="8"/>
  <c r="AJ732" i="8"/>
  <c r="AU122" i="8"/>
  <c r="AK485" i="8"/>
  <c r="AT1124" i="8"/>
  <c r="AQ459" i="8"/>
  <c r="AQ312" i="8"/>
  <c r="AL1023" i="8"/>
  <c r="AR61" i="8"/>
  <c r="AL728" i="8"/>
  <c r="AM788" i="8"/>
  <c r="AR229" i="8"/>
  <c r="AQ878" i="8"/>
  <c r="AO112" i="8"/>
  <c r="AU811" i="8"/>
  <c r="AL1102" i="8"/>
  <c r="AS788" i="8"/>
  <c r="AO653" i="8"/>
  <c r="AM1168" i="8"/>
  <c r="AT188" i="8"/>
  <c r="AJ263" i="8"/>
  <c r="AR711" i="8"/>
  <c r="AP246" i="8"/>
  <c r="AT312" i="8"/>
  <c r="AS931" i="8"/>
  <c r="AK1064" i="8"/>
  <c r="AJ999" i="8"/>
  <c r="AQ281" i="8"/>
  <c r="AL1071" i="8"/>
  <c r="AS594" i="8"/>
  <c r="AQ31" i="8"/>
  <c r="AO219" i="8"/>
  <c r="AT1161" i="8"/>
  <c r="AP1148" i="8"/>
  <c r="AO1063" i="8"/>
  <c r="AU773" i="8"/>
  <c r="AP1132" i="8"/>
  <c r="AN207" i="8"/>
  <c r="AR1159" i="8"/>
  <c r="AJ669" i="8"/>
  <c r="AT943" i="8"/>
  <c r="AO190" i="8"/>
  <c r="AS1173" i="8"/>
  <c r="AU62" i="8"/>
  <c r="AS131" i="8"/>
  <c r="AL58" i="8"/>
  <c r="AP121" i="8"/>
  <c r="AO970" i="8"/>
  <c r="AS922" i="8"/>
  <c r="AN123" i="8"/>
  <c r="AP1073" i="8"/>
  <c r="AS14" i="8"/>
  <c r="AM809" i="8"/>
  <c r="AO97" i="8"/>
  <c r="AJ129" i="8"/>
  <c r="AI553" i="8"/>
  <c r="AT523" i="8"/>
  <c r="AJ1025" i="8"/>
  <c r="AJ150" i="8"/>
  <c r="AQ1025" i="8"/>
  <c r="AT276" i="8"/>
  <c r="AQ164" i="8"/>
  <c r="AI506" i="8"/>
  <c r="AQ620" i="8"/>
  <c r="AP975" i="8"/>
  <c r="AO79" i="8"/>
  <c r="AU339" i="8"/>
  <c r="AN1081" i="8"/>
  <c r="AM737" i="8"/>
  <c r="AU743" i="8"/>
  <c r="AS437" i="8"/>
  <c r="AJ502" i="8"/>
  <c r="AL735" i="8"/>
  <c r="AO578" i="8"/>
  <c r="AT528" i="8"/>
  <c r="AM316" i="8"/>
  <c r="AS409" i="8"/>
  <c r="AN884" i="8"/>
  <c r="AS1122" i="8"/>
  <c r="AI51" i="8"/>
  <c r="AR257" i="8"/>
  <c r="AI932" i="8"/>
  <c r="AK1161" i="8"/>
  <c r="AP66" i="8"/>
  <c r="AK266" i="8"/>
  <c r="AO279" i="8"/>
  <c r="AQ1084" i="8"/>
  <c r="AS995" i="8"/>
  <c r="AI444" i="8"/>
  <c r="AL100" i="8"/>
  <c r="AI883" i="8"/>
  <c r="AS11" i="8"/>
  <c r="AO1175" i="8"/>
  <c r="AL468" i="8"/>
  <c r="AI629" i="8"/>
  <c r="AU835" i="8"/>
  <c r="AU314" i="8"/>
  <c r="AT916" i="8"/>
  <c r="AQ1033" i="8"/>
  <c r="AL291" i="8"/>
  <c r="AU94" i="8"/>
  <c r="AT1105" i="8"/>
  <c r="AO771" i="8"/>
  <c r="AJ1146" i="8"/>
  <c r="AP737" i="8"/>
  <c r="AN48" i="8"/>
  <c r="AO857" i="8"/>
  <c r="AJ1099" i="8"/>
  <c r="AL620" i="8"/>
  <c r="AL998" i="8"/>
  <c r="AP944" i="8"/>
  <c r="AQ1188" i="8"/>
  <c r="AM167" i="8"/>
  <c r="AI941" i="8"/>
  <c r="AR605" i="8"/>
  <c r="AT768" i="8"/>
  <c r="AI395" i="8"/>
  <c r="AP938" i="8"/>
  <c r="AN32" i="8"/>
  <c r="AS237" i="8"/>
  <c r="AP432" i="8"/>
  <c r="AQ215" i="8"/>
  <c r="AK933" i="8"/>
  <c r="AK271" i="8"/>
  <c r="AM936" i="8"/>
  <c r="AK950" i="8"/>
  <c r="AP587" i="8"/>
  <c r="AQ866" i="8"/>
  <c r="AO1045" i="8"/>
  <c r="AT742" i="8"/>
  <c r="AM222" i="8"/>
  <c r="AR638" i="8"/>
  <c r="AS525" i="8"/>
  <c r="AP1111" i="8"/>
  <c r="AU550" i="8"/>
  <c r="AQ587" i="8"/>
  <c r="AQ315" i="8"/>
  <c r="AI480" i="8"/>
  <c r="AP223" i="8"/>
  <c r="AI210" i="8"/>
  <c r="AU77" i="8"/>
  <c r="AQ1016" i="8"/>
  <c r="AR185" i="8"/>
  <c r="AL88" i="8"/>
  <c r="AI990" i="8"/>
  <c r="AK1093" i="8"/>
  <c r="AO203" i="8"/>
  <c r="AM816" i="8"/>
  <c r="AQ142" i="8"/>
  <c r="AS741" i="8"/>
  <c r="AN1130" i="8"/>
  <c r="AO649" i="8"/>
  <c r="AU44" i="8"/>
  <c r="AR974" i="8"/>
  <c r="AJ846" i="8"/>
  <c r="AT493" i="8"/>
  <c r="AU489" i="8"/>
  <c r="AM1134" i="8"/>
  <c r="AO768" i="8"/>
  <c r="AQ1032" i="8"/>
  <c r="AI137" i="8"/>
  <c r="AP953" i="8"/>
  <c r="AN812" i="8"/>
  <c r="AN140" i="8"/>
  <c r="AK1102" i="8"/>
  <c r="AQ1149" i="8"/>
  <c r="AU733" i="8"/>
  <c r="AQ208" i="8"/>
  <c r="AP960" i="8"/>
  <c r="AL219" i="8"/>
  <c r="AT166" i="8"/>
  <c r="AS247" i="8"/>
  <c r="AO1075" i="8"/>
  <c r="F14" i="8"/>
  <c r="AN357" i="8"/>
  <c r="AN910" i="8"/>
  <c r="AN899" i="8"/>
  <c r="AS162" i="8"/>
  <c r="AN922" i="8"/>
  <c r="AM826" i="8"/>
  <c r="AR490" i="8"/>
  <c r="AS296" i="8"/>
  <c r="AI115" i="8"/>
  <c r="AT218" i="8"/>
  <c r="AT860" i="8"/>
  <c r="AR1134" i="8"/>
  <c r="AK709" i="8"/>
  <c r="AN393" i="8"/>
  <c r="AP405" i="8"/>
  <c r="AJ277" i="8"/>
  <c r="AU310" i="8"/>
  <c r="AT85" i="8"/>
  <c r="AK268" i="8"/>
  <c r="F19" i="8"/>
  <c r="AO1173" i="8"/>
  <c r="AU496" i="8"/>
  <c r="AN460" i="8"/>
  <c r="AL486" i="8"/>
  <c r="AL542" i="8"/>
  <c r="AN112" i="8"/>
  <c r="AN671" i="8"/>
  <c r="AU418" i="8"/>
  <c r="AQ704" i="8"/>
  <c r="AQ27" i="8"/>
  <c r="AP486" i="8"/>
  <c r="AU1119" i="8"/>
  <c r="AT547" i="8"/>
  <c r="AO252" i="8"/>
  <c r="AP260" i="8"/>
  <c r="AQ1015" i="8"/>
  <c r="D49" i="5"/>
  <c r="AL307" i="8"/>
  <c r="AM472" i="8"/>
  <c r="AL201" i="8"/>
  <c r="AJ108" i="8"/>
  <c r="AO266" i="8"/>
  <c r="AO818" i="8"/>
  <c r="AR1090" i="8"/>
  <c r="AR846" i="8"/>
  <c r="AK552" i="8"/>
  <c r="AJ252" i="8"/>
  <c r="AJ356" i="8"/>
  <c r="AM794" i="8"/>
  <c r="AJ1093" i="8"/>
  <c r="AU810" i="8"/>
  <c r="AU434" i="8"/>
  <c r="AU82" i="8"/>
  <c r="AT833" i="8"/>
  <c r="AN76" i="8"/>
  <c r="AO196" i="8"/>
  <c r="AT411" i="8"/>
  <c r="AJ428" i="8"/>
  <c r="AU291" i="8"/>
  <c r="AK1040" i="8"/>
  <c r="AM1158" i="8"/>
  <c r="AK215" i="8"/>
  <c r="AP275" i="8"/>
  <c r="AO202" i="8"/>
  <c r="AQ968" i="8"/>
  <c r="AP503" i="8"/>
  <c r="AT1109" i="8"/>
  <c r="AU1049" i="8"/>
  <c r="AJ865" i="8"/>
  <c r="AR536" i="8"/>
  <c r="AR942" i="8"/>
  <c r="AO960" i="8"/>
  <c r="AM484" i="8"/>
  <c r="AS763" i="8"/>
  <c r="AI586" i="8"/>
  <c r="AQ455" i="8"/>
  <c r="AU288" i="8"/>
  <c r="AT1058" i="8"/>
  <c r="AN1012" i="8"/>
  <c r="AQ1047" i="8"/>
  <c r="AJ215" i="8"/>
  <c r="AQ815" i="8"/>
  <c r="AL1017" i="8"/>
  <c r="AP581" i="8"/>
  <c r="AM1177" i="8"/>
  <c r="AJ623" i="8"/>
  <c r="AS795" i="8"/>
  <c r="AQ860" i="8"/>
  <c r="AQ687" i="8"/>
  <c r="AM598" i="8"/>
  <c r="AQ1009" i="8"/>
  <c r="AL1050" i="8"/>
  <c r="AP998" i="8"/>
  <c r="AR684" i="8"/>
  <c r="AR1039" i="8"/>
  <c r="AJ517" i="8"/>
  <c r="AL336" i="8"/>
  <c r="AQ789" i="8"/>
  <c r="AK352" i="8"/>
  <c r="AT942" i="8"/>
  <c r="AJ248" i="8"/>
  <c r="AO278" i="8"/>
  <c r="AP573" i="8"/>
  <c r="AP803" i="8"/>
  <c r="AR1101" i="8"/>
  <c r="AL1006" i="8"/>
  <c r="AS511" i="8"/>
  <c r="AM10" i="8"/>
  <c r="AS750" i="8"/>
  <c r="AI597" i="8"/>
  <c r="AI188" i="8"/>
  <c r="AJ727" i="8"/>
  <c r="AU669" i="8"/>
  <c r="AU104" i="8"/>
  <c r="AL543" i="8"/>
  <c r="AK1094" i="8"/>
  <c r="AI347" i="8"/>
  <c r="AO893" i="8"/>
  <c r="AI1000" i="8"/>
  <c r="AO638" i="8"/>
  <c r="AP1028" i="8"/>
  <c r="AU430" i="8"/>
  <c r="AN688" i="8"/>
  <c r="AK982" i="8"/>
  <c r="AU860" i="8"/>
  <c r="AJ511" i="8"/>
  <c r="AM1174" i="8"/>
  <c r="AU129" i="8"/>
  <c r="AN807" i="8"/>
  <c r="AS580" i="8"/>
  <c r="AU643" i="8"/>
  <c r="AS1019" i="8"/>
  <c r="AT937" i="8"/>
  <c r="AK447" i="8"/>
  <c r="AI465" i="8"/>
  <c r="AQ244" i="8"/>
  <c r="AU1042" i="8"/>
  <c r="AI960" i="8"/>
  <c r="AL306" i="8"/>
  <c r="AL355" i="8"/>
  <c r="AP407" i="8"/>
  <c r="AL334" i="8"/>
  <c r="AT1101" i="8"/>
  <c r="AN530" i="8"/>
  <c r="AL1177" i="8"/>
  <c r="AO536" i="8"/>
  <c r="AS28" i="8"/>
  <c r="AQ69" i="8"/>
  <c r="AS835" i="8"/>
  <c r="AS865" i="8"/>
  <c r="AK509" i="8"/>
  <c r="AQ313" i="8"/>
  <c r="AJ1077" i="8"/>
  <c r="AJ690" i="8"/>
  <c r="AL81" i="8"/>
  <c r="AS496" i="8"/>
  <c r="AU538" i="8"/>
  <c r="AO495" i="8"/>
  <c r="AK572" i="8"/>
  <c r="AM874" i="8"/>
  <c r="AP39" i="8"/>
  <c r="AU1056" i="8"/>
  <c r="AU23" i="8"/>
  <c r="AQ682" i="8"/>
  <c r="AT713" i="8"/>
  <c r="AT652" i="8"/>
  <c r="AN993" i="8"/>
  <c r="AP229" i="8"/>
  <c r="AS1101" i="8"/>
  <c r="AJ223" i="8"/>
  <c r="AS3" i="8"/>
  <c r="AK236" i="8"/>
  <c r="AQ470" i="8"/>
  <c r="AQ640" i="8"/>
  <c r="AN1178" i="8"/>
  <c r="AI487" i="8"/>
  <c r="AQ1111" i="8"/>
  <c r="AL1193" i="8"/>
  <c r="AU350" i="8"/>
  <c r="AI1093" i="8"/>
  <c r="AM275" i="8"/>
  <c r="AO840" i="8"/>
  <c r="AK928" i="8"/>
  <c r="AN588" i="8"/>
  <c r="AM488" i="8"/>
  <c r="AO1084" i="8"/>
  <c r="AO550" i="8"/>
  <c r="AN739" i="8"/>
  <c r="AL242" i="8"/>
  <c r="AI61" i="8"/>
  <c r="AL1046" i="8"/>
  <c r="AJ1110" i="8"/>
  <c r="AP840" i="8"/>
  <c r="AQ692" i="8"/>
  <c r="AN1144" i="8"/>
  <c r="AU703" i="8"/>
  <c r="AQ542" i="8"/>
  <c r="AO976" i="8"/>
  <c r="AJ554" i="8"/>
  <c r="AP492" i="8"/>
  <c r="AQ868" i="8"/>
  <c r="AU610" i="8"/>
  <c r="AK717" i="8"/>
  <c r="AJ234" i="8"/>
  <c r="AT409" i="8"/>
  <c r="AI664" i="8"/>
  <c r="AN278" i="8"/>
  <c r="AP1141" i="8"/>
  <c r="AT815" i="8"/>
  <c r="AQ971" i="8"/>
  <c r="AL924" i="8"/>
  <c r="AO921" i="8"/>
  <c r="AK335" i="8"/>
  <c r="AR227" i="8"/>
  <c r="AS439" i="8"/>
  <c r="AM696" i="8"/>
  <c r="AQ861" i="8"/>
  <c r="AI345" i="8"/>
  <c r="AL966" i="8"/>
  <c r="AS338" i="8"/>
  <c r="AO47" i="8"/>
  <c r="AO565" i="8"/>
  <c r="AS799" i="8"/>
  <c r="AK340" i="8"/>
  <c r="AL392" i="8"/>
  <c r="AM175" i="8"/>
  <c r="AU657" i="8"/>
  <c r="AI464" i="8"/>
  <c r="AS357" i="8"/>
  <c r="AU250" i="8"/>
  <c r="AP154" i="8"/>
  <c r="AI870" i="8"/>
  <c r="AU280" i="8"/>
  <c r="AU261" i="8"/>
  <c r="AS479" i="8"/>
  <c r="AQ939" i="8"/>
  <c r="AR1051" i="8"/>
  <c r="AU376" i="8"/>
  <c r="AO441" i="8"/>
  <c r="AT408" i="8"/>
  <c r="I16" i="8"/>
  <c r="AK190" i="8"/>
  <c r="AK373" i="8"/>
  <c r="AT1072" i="8"/>
  <c r="AI185" i="8"/>
  <c r="AQ179" i="8"/>
  <c r="AI556" i="8"/>
  <c r="AO157" i="8"/>
  <c r="AM1150" i="8"/>
  <c r="AR970" i="8"/>
  <c r="AR959" i="8"/>
  <c r="AJ485" i="8"/>
  <c r="AJ106" i="8"/>
  <c r="AI407" i="8"/>
  <c r="AN1121" i="8"/>
  <c r="AK870" i="8"/>
  <c r="AQ270" i="8"/>
  <c r="AO208" i="8"/>
  <c r="AO339" i="8"/>
  <c r="AT237" i="8"/>
  <c r="AI641" i="8"/>
  <c r="AM171" i="8"/>
  <c r="AR735" i="8"/>
  <c r="AI191" i="8"/>
  <c r="AU147" i="8"/>
  <c r="AO73" i="8"/>
  <c r="AS310" i="8"/>
  <c r="AQ516" i="8"/>
  <c r="AN454" i="8"/>
  <c r="AL667" i="8"/>
  <c r="AI286" i="8"/>
  <c r="AM216" i="8"/>
  <c r="AQ644" i="8"/>
  <c r="AR69" i="8"/>
  <c r="AN246" i="8"/>
  <c r="AO345" i="8"/>
  <c r="AS1192" i="8"/>
  <c r="AP748" i="8"/>
  <c r="AI496" i="8"/>
  <c r="AI784" i="8"/>
  <c r="AJ472" i="8"/>
  <c r="AM1157" i="8"/>
  <c r="AU630" i="8"/>
  <c r="AR576" i="8"/>
  <c r="AJ917" i="8"/>
  <c r="AM633" i="8"/>
  <c r="AI913" i="8"/>
  <c r="AU785" i="8"/>
  <c r="AI526" i="8"/>
  <c r="AP920" i="8"/>
  <c r="AU939" i="8"/>
  <c r="L20" i="8"/>
  <c r="AL928" i="8"/>
  <c r="AU1082" i="8"/>
  <c r="AS469" i="8"/>
  <c r="AL801" i="8"/>
  <c r="AI1026" i="8"/>
  <c r="AI1123" i="8"/>
  <c r="AM111" i="8"/>
  <c r="AO645" i="8"/>
  <c r="AR829" i="8"/>
  <c r="AU151" i="8"/>
  <c r="AR363" i="8"/>
  <c r="AK363" i="8"/>
  <c r="AR712" i="8"/>
  <c r="AL111" i="8"/>
  <c r="AM467" i="8"/>
  <c r="AK191" i="8"/>
  <c r="AR678" i="8"/>
  <c r="AJ663" i="8"/>
  <c r="AR213" i="8"/>
  <c r="AO846" i="8"/>
  <c r="AP400" i="8"/>
  <c r="AT838" i="8"/>
  <c r="AI150" i="8"/>
  <c r="AI166" i="8"/>
  <c r="AL250" i="8"/>
  <c r="AO338" i="8"/>
  <c r="AT1038" i="8"/>
  <c r="AT1027" i="8"/>
  <c r="AM764" i="8"/>
  <c r="AR1190" i="8"/>
  <c r="AN1051" i="8"/>
  <c r="AO805" i="8"/>
  <c r="AU1117" i="8"/>
  <c r="AI1158" i="8"/>
  <c r="AN410" i="8"/>
  <c r="AO497" i="8"/>
  <c r="AT647" i="8"/>
  <c r="AT380" i="8"/>
  <c r="AM416" i="8"/>
  <c r="AP231" i="8"/>
  <c r="AL690" i="8"/>
  <c r="AU1175" i="8"/>
  <c r="AS988" i="8"/>
  <c r="AO997" i="8"/>
  <c r="AR268" i="8"/>
  <c r="AN1190" i="8"/>
  <c r="AO205" i="8"/>
  <c r="AK130" i="8"/>
  <c r="AQ1175" i="8"/>
  <c r="AQ1132" i="8"/>
  <c r="AJ114" i="8"/>
  <c r="AO452" i="8"/>
  <c r="AJ602" i="8"/>
  <c r="AT63" i="8"/>
  <c r="AK1158" i="8"/>
  <c r="AS609" i="8"/>
  <c r="AR1034" i="8"/>
  <c r="AQ351" i="8"/>
  <c r="AT958" i="8"/>
  <c r="AL136" i="8"/>
  <c r="AS346" i="8"/>
  <c r="AP1068" i="8"/>
  <c r="AK288" i="8"/>
  <c r="AJ624" i="8"/>
  <c r="AP778" i="8"/>
  <c r="AO169" i="8"/>
  <c r="AU748" i="8"/>
  <c r="AP103" i="8"/>
  <c r="AL971" i="8"/>
  <c r="AQ513" i="8"/>
  <c r="AJ1100" i="8"/>
  <c r="AM722" i="8"/>
  <c r="AM905" i="8"/>
  <c r="AR898" i="8"/>
  <c r="AQ806" i="8"/>
  <c r="AJ1154" i="8"/>
  <c r="AT416" i="8"/>
  <c r="AM1067" i="8"/>
  <c r="AI914" i="8"/>
  <c r="AJ273" i="8"/>
  <c r="AJ689" i="8"/>
  <c r="AR861" i="8"/>
  <c r="AJ258" i="8"/>
  <c r="AN658" i="8"/>
  <c r="AM179" i="8"/>
  <c r="AR120" i="8"/>
  <c r="AS1123" i="8"/>
  <c r="AN156" i="8"/>
  <c r="AL980" i="8"/>
  <c r="AQ611" i="8"/>
  <c r="AN893" i="8"/>
  <c r="AK1165" i="8"/>
  <c r="AJ61" i="8"/>
  <c r="AO432" i="8"/>
  <c r="AU361" i="8"/>
  <c r="AP935" i="8"/>
  <c r="AP67" i="8"/>
  <c r="AU662" i="8"/>
  <c r="AM999" i="8"/>
  <c r="AO1177" i="8"/>
  <c r="AI1018" i="8"/>
  <c r="AU293" i="8"/>
  <c r="AM489" i="8"/>
  <c r="AM777" i="8"/>
  <c r="AS254" i="8"/>
  <c r="AK1060" i="8"/>
  <c r="AQ941" i="8"/>
  <c r="AL814" i="8"/>
  <c r="AI1096" i="8"/>
  <c r="AN865" i="8"/>
  <c r="AK1057" i="8"/>
  <c r="AO375" i="8"/>
  <c r="AU115" i="8"/>
  <c r="AN717" i="8"/>
  <c r="AM884" i="8"/>
  <c r="AR519" i="8"/>
  <c r="AS430" i="8"/>
  <c r="AN662" i="8"/>
  <c r="AK224" i="8"/>
  <c r="AT890" i="8"/>
  <c r="AK193" i="8"/>
  <c r="AN1040" i="8"/>
  <c r="AN607" i="8"/>
  <c r="AP323" i="8"/>
  <c r="AQ996" i="8"/>
  <c r="AJ118" i="8"/>
  <c r="AS333" i="8"/>
  <c r="AT950" i="8"/>
  <c r="AU449" i="8"/>
  <c r="AK503" i="8"/>
  <c r="AQ165" i="8"/>
  <c r="AJ363" i="8"/>
  <c r="AU258" i="8"/>
  <c r="AS314" i="8"/>
  <c r="AJ230" i="8"/>
  <c r="AP480" i="8"/>
  <c r="AP815" i="8"/>
  <c r="AN879" i="8"/>
  <c r="AK708" i="8"/>
  <c r="AM772" i="8"/>
  <c r="AS318" i="8"/>
  <c r="AL72" i="8"/>
  <c r="AP361" i="8"/>
  <c r="AT552" i="8"/>
  <c r="AK308" i="8"/>
  <c r="AS478" i="8"/>
  <c r="AQ21" i="8"/>
  <c r="AM618" i="8"/>
  <c r="AS779" i="8"/>
  <c r="AO143" i="8"/>
  <c r="AP577" i="8"/>
  <c r="AP749" i="8"/>
  <c r="AU239" i="8"/>
  <c r="AN1160" i="8"/>
  <c r="AO1153" i="8"/>
  <c r="AM93" i="8"/>
  <c r="AR508" i="8"/>
  <c r="AK696" i="8"/>
  <c r="AP617" i="8"/>
  <c r="AN583" i="8"/>
  <c r="AN921" i="8"/>
  <c r="AT127" i="8"/>
  <c r="AM55" i="8"/>
  <c r="AN1028" i="8"/>
  <c r="AO1107" i="8"/>
  <c r="AU1065" i="8"/>
  <c r="AL1005" i="8"/>
  <c r="AS760" i="8"/>
  <c r="AR483" i="8"/>
  <c r="AN305" i="8"/>
  <c r="AI613" i="8"/>
  <c r="AI212" i="8"/>
  <c r="AN839" i="8"/>
  <c r="AT722" i="8"/>
  <c r="AJ167" i="8"/>
  <c r="AR110" i="8"/>
  <c r="AL1159" i="8"/>
  <c r="AJ941" i="8"/>
  <c r="AJ1038" i="8"/>
  <c r="AS845" i="8"/>
  <c r="AM1119" i="8"/>
  <c r="AU935" i="8"/>
  <c r="AQ385" i="8"/>
  <c r="AI958" i="8"/>
  <c r="AT917" i="8"/>
  <c r="AK389" i="8"/>
  <c r="AL623" i="8"/>
  <c r="AR820" i="8"/>
  <c r="AU912" i="8"/>
  <c r="AJ719" i="8"/>
  <c r="AO1181" i="8"/>
  <c r="AO871" i="8"/>
  <c r="AR823" i="8"/>
  <c r="AL644" i="8"/>
  <c r="AL161" i="8"/>
  <c r="AU51" i="8"/>
  <c r="AP518" i="8"/>
  <c r="AR244" i="8"/>
  <c r="AS130" i="8"/>
  <c r="AN276" i="8"/>
  <c r="AO131" i="8"/>
  <c r="AU1035" i="8"/>
  <c r="AQ646" i="8"/>
  <c r="AI253" i="8"/>
  <c r="AM259" i="8"/>
  <c r="AN486" i="8"/>
  <c r="AU223" i="8"/>
  <c r="AN1044" i="8"/>
  <c r="AP1075" i="8"/>
  <c r="AN406" i="8"/>
  <c r="AI695" i="8"/>
  <c r="AP94" i="8"/>
  <c r="AO683" i="8"/>
  <c r="AM593" i="8"/>
  <c r="AU102" i="8"/>
  <c r="AM230" i="8"/>
  <c r="AQ1117" i="8"/>
  <c r="AL266" i="8"/>
  <c r="AO138" i="8"/>
  <c r="AU557" i="8"/>
  <c r="AQ527" i="8"/>
  <c r="AK990" i="8"/>
  <c r="AR496" i="8"/>
  <c r="AI434" i="8"/>
  <c r="AS980" i="8"/>
  <c r="AK847" i="8"/>
  <c r="AR285" i="8"/>
  <c r="AI634" i="8"/>
  <c r="AU632" i="8"/>
  <c r="AK934" i="8"/>
  <c r="AR818" i="8"/>
  <c r="AR380" i="8"/>
  <c r="AP811" i="8"/>
  <c r="AT996" i="8"/>
  <c r="AN1064" i="8"/>
  <c r="AR88" i="8"/>
  <c r="AT790" i="8"/>
  <c r="AR245" i="8"/>
  <c r="AN762" i="8"/>
  <c r="AU1106" i="8"/>
  <c r="AN248" i="8"/>
  <c r="AI930" i="8"/>
  <c r="AM1191" i="8"/>
  <c r="AS421" i="8"/>
  <c r="AI252" i="8"/>
  <c r="AU439" i="8"/>
  <c r="AR106" i="8"/>
  <c r="AQ930" i="8"/>
  <c r="AP1103" i="8"/>
  <c r="AL1000" i="8"/>
  <c r="AR447" i="8"/>
  <c r="AR840" i="8"/>
  <c r="AN68" i="8"/>
  <c r="AR203" i="8"/>
  <c r="AL218" i="8"/>
  <c r="AM1017" i="8"/>
  <c r="AO85" i="8"/>
  <c r="AQ1053" i="8"/>
  <c r="AP249" i="8"/>
  <c r="AM343" i="8"/>
  <c r="AO831" i="8"/>
  <c r="AT895" i="8"/>
  <c r="AQ290" i="8"/>
  <c r="AM876" i="8"/>
  <c r="AN116" i="8"/>
  <c r="AP188" i="8"/>
  <c r="AT579" i="8"/>
  <c r="AS1164" i="8"/>
  <c r="AK977" i="8"/>
  <c r="AS84" i="8"/>
  <c r="AI801" i="8"/>
  <c r="AQ9" i="8"/>
  <c r="AL621" i="8"/>
  <c r="AS305" i="8"/>
  <c r="AN475" i="8"/>
  <c r="AM532" i="8"/>
  <c r="AT796" i="8"/>
  <c r="AK1001" i="8"/>
  <c r="AN991" i="8"/>
  <c r="AK994" i="8"/>
  <c r="AI1091" i="8"/>
  <c r="AQ145" i="8"/>
  <c r="AM1044" i="8"/>
  <c r="AK221" i="8"/>
  <c r="AK300" i="8"/>
  <c r="AI910" i="8"/>
  <c r="AS298" i="8"/>
  <c r="AR267" i="8"/>
  <c r="AM559" i="8"/>
  <c r="AU437" i="8"/>
  <c r="AP946" i="8"/>
  <c r="AU698" i="8"/>
  <c r="AU839" i="8"/>
  <c r="AN683" i="8"/>
  <c r="AS1041" i="8"/>
  <c r="AQ881" i="8"/>
  <c r="AJ575" i="8"/>
  <c r="AU421" i="8"/>
  <c r="AP640" i="8"/>
  <c r="AU1130" i="8"/>
  <c r="AR939" i="8"/>
  <c r="AM1053" i="8"/>
  <c r="AI416" i="8"/>
  <c r="AP715" i="8"/>
  <c r="AO962" i="8"/>
  <c r="AJ1161" i="8"/>
  <c r="AM437" i="8"/>
  <c r="AT1068" i="8"/>
  <c r="AL520" i="8"/>
  <c r="AU626" i="8"/>
  <c r="AT753" i="8"/>
  <c r="AS836" i="8"/>
  <c r="AN638" i="8"/>
  <c r="AR1046" i="8"/>
  <c r="AS317" i="8"/>
  <c r="AL1157" i="8"/>
  <c r="AO574" i="8"/>
  <c r="AI386" i="8"/>
  <c r="AM685" i="8"/>
  <c r="AL163" i="8"/>
  <c r="AU1069" i="8"/>
  <c r="AL593" i="8"/>
  <c r="AS1166" i="8"/>
  <c r="AT417" i="8"/>
  <c r="AP398" i="8"/>
  <c r="AT71" i="8"/>
  <c r="AQ76" i="8"/>
  <c r="AR558" i="8"/>
  <c r="AJ969" i="8"/>
  <c r="AQ543" i="8"/>
  <c r="AU546" i="8"/>
  <c r="AP235" i="8"/>
  <c r="AI700" i="8"/>
  <c r="AJ452" i="8"/>
  <c r="AL967" i="8"/>
  <c r="AT695" i="8"/>
  <c r="AO985" i="8"/>
  <c r="AJ1133" i="8"/>
  <c r="AN635" i="8"/>
  <c r="AM882" i="8"/>
  <c r="AQ837" i="8"/>
  <c r="AS206" i="8"/>
  <c r="AO547" i="8"/>
  <c r="AQ540" i="8"/>
  <c r="AS1194" i="8"/>
  <c r="AI775" i="8"/>
  <c r="AQ827" i="8"/>
  <c r="AQ586" i="8"/>
  <c r="AQ1191" i="8"/>
  <c r="AI765" i="8"/>
  <c r="AL402" i="8"/>
  <c r="AK947" i="8"/>
  <c r="AN405" i="8"/>
  <c r="AQ250" i="8"/>
  <c r="AR587" i="8"/>
  <c r="AK258" i="8"/>
  <c r="AP262" i="8"/>
  <c r="AS414" i="8"/>
  <c r="AM477" i="8"/>
  <c r="AP650" i="8"/>
  <c r="AO703" i="8"/>
  <c r="AT1193" i="8"/>
  <c r="AI595" i="8"/>
  <c r="AT569" i="8"/>
  <c r="AQ230" i="8"/>
  <c r="AJ639" i="8"/>
  <c r="AP1034" i="8"/>
  <c r="AO478" i="8"/>
  <c r="AT681" i="8"/>
  <c r="AL207" i="8"/>
  <c r="AI659" i="8"/>
  <c r="AK163" i="8"/>
  <c r="AN1189" i="8"/>
  <c r="AI58" i="8"/>
  <c r="AK859" i="8"/>
  <c r="AQ438" i="8"/>
  <c r="AO398" i="8"/>
  <c r="AI563" i="8"/>
  <c r="AP442" i="8"/>
  <c r="AT1064" i="8"/>
  <c r="AU246" i="8"/>
  <c r="AU221" i="8"/>
  <c r="AK409" i="8"/>
  <c r="AK543" i="8"/>
  <c r="AP10" i="8"/>
  <c r="AP909" i="8"/>
  <c r="AT390" i="8"/>
  <c r="AS361" i="8"/>
  <c r="AI195" i="8"/>
  <c r="AS1045" i="8"/>
  <c r="AT377" i="8"/>
  <c r="AM666" i="8"/>
  <c r="AN974" i="8"/>
  <c r="AQ975" i="8"/>
  <c r="AN965" i="8"/>
  <c r="AU708" i="8"/>
  <c r="AK789" i="8"/>
  <c r="AL51" i="8"/>
  <c r="AQ817" i="8"/>
  <c r="AU141" i="8"/>
  <c r="AK1013" i="8"/>
  <c r="AT505" i="8"/>
  <c r="AO1101" i="8"/>
  <c r="AS88" i="8"/>
  <c r="AT1093" i="8"/>
  <c r="AR669" i="8"/>
  <c r="AT352" i="8"/>
  <c r="AQ449" i="8"/>
  <c r="AN205" i="8"/>
  <c r="AI649" i="8"/>
  <c r="AI885" i="8"/>
  <c r="AS1188" i="8"/>
  <c r="AS657" i="8"/>
  <c r="AK407" i="8"/>
  <c r="AQ614" i="8"/>
  <c r="AO641" i="8"/>
  <c r="AL1174" i="8"/>
  <c r="AT1070" i="8"/>
  <c r="AO498" i="8"/>
  <c r="AT286" i="8"/>
  <c r="AL870" i="8"/>
  <c r="AK954" i="8"/>
  <c r="AQ797" i="8"/>
  <c r="AR262" i="8"/>
  <c r="AU1131" i="8"/>
  <c r="AU245" i="8"/>
  <c r="AS645" i="8"/>
  <c r="AK394" i="8"/>
  <c r="AS991" i="8"/>
  <c r="AS42" i="8"/>
  <c r="AR430" i="8"/>
  <c r="AO29" i="8"/>
  <c r="AI1034" i="8"/>
  <c r="AR717" i="8"/>
  <c r="AR704" i="8"/>
  <c r="AM1106" i="8"/>
  <c r="AJ353" i="8"/>
  <c r="AM221" i="8"/>
  <c r="AN600" i="8"/>
  <c r="AT1187" i="8"/>
  <c r="AT1041" i="8"/>
  <c r="AL304" i="8"/>
  <c r="AJ279" i="8"/>
  <c r="AR607" i="8"/>
  <c r="AU107" i="8"/>
  <c r="AI824" i="8"/>
  <c r="AO221" i="8"/>
  <c r="AR1140" i="8"/>
  <c r="AT732" i="8"/>
  <c r="AL642" i="8"/>
  <c r="AT886" i="8"/>
  <c r="AU412" i="8"/>
  <c r="AP894" i="8"/>
  <c r="AO455" i="8"/>
  <c r="AI1084" i="8"/>
  <c r="AP963" i="8"/>
  <c r="AJ1166" i="8"/>
  <c r="AR1110" i="8"/>
  <c r="AL1113" i="8"/>
  <c r="AI712" i="8"/>
  <c r="AQ1029" i="8"/>
  <c r="AR958" i="8"/>
  <c r="AN215" i="8"/>
  <c r="AU914" i="8"/>
  <c r="AN992" i="8"/>
  <c r="AU234" i="8"/>
  <c r="AI957" i="8"/>
  <c r="AL478" i="8"/>
  <c r="AS267" i="8"/>
  <c r="AT51" i="8"/>
  <c r="AN1068" i="8"/>
  <c r="AS604" i="8"/>
  <c r="AN691" i="8"/>
  <c r="AR874" i="8"/>
  <c r="C36" i="5"/>
  <c r="AU909" i="8"/>
  <c r="AJ386" i="8"/>
  <c r="AP99" i="8"/>
  <c r="AQ39" i="8"/>
  <c r="AN723" i="8"/>
  <c r="AJ1006" i="8"/>
  <c r="AO1093" i="8"/>
  <c r="AT241" i="8"/>
  <c r="AU233" i="8"/>
  <c r="AS335" i="8"/>
  <c r="AJ407" i="8"/>
  <c r="AP583" i="8"/>
  <c r="AJ145" i="8"/>
  <c r="AS97" i="8"/>
  <c r="AP1134" i="8"/>
  <c r="AL200" i="8"/>
  <c r="AJ857" i="8"/>
  <c r="AP1168" i="8"/>
  <c r="AU90" i="8"/>
  <c r="AR894" i="8"/>
  <c r="AR1027" i="8"/>
  <c r="AN701" i="8"/>
  <c r="AP820" i="8"/>
  <c r="AK473" i="8"/>
  <c r="AL1172" i="8"/>
  <c r="AL655" i="8"/>
  <c r="AQ202" i="8"/>
  <c r="AQ382" i="8"/>
  <c r="AR200" i="8"/>
  <c r="AO1168" i="8"/>
  <c r="AU1102" i="8"/>
  <c r="AK1049" i="8"/>
  <c r="AK83" i="8"/>
  <c r="AU593" i="8"/>
  <c r="AQ1039" i="8"/>
  <c r="AU284" i="8"/>
  <c r="AT906" i="8"/>
  <c r="AQ247" i="8"/>
  <c r="AU575" i="8"/>
  <c r="AI1074" i="8"/>
  <c r="AQ865" i="8"/>
  <c r="AP25" i="8"/>
  <c r="AL989" i="8"/>
  <c r="AQ1129" i="8"/>
  <c r="AS1181" i="8"/>
  <c r="AK589" i="8"/>
  <c r="AU790" i="8"/>
  <c r="AK881" i="8"/>
  <c r="AT673" i="8"/>
  <c r="AU226" i="8"/>
  <c r="AI853" i="8"/>
  <c r="AR1153" i="8"/>
  <c r="AL883" i="8"/>
  <c r="AR1071" i="8"/>
  <c r="AJ241" i="8"/>
  <c r="AO37" i="8"/>
  <c r="AR579" i="8"/>
  <c r="AU1030" i="8"/>
  <c r="AT90" i="8"/>
  <c r="AJ601" i="8"/>
  <c r="AL1087" i="8"/>
  <c r="AL157" i="8"/>
  <c r="AT553" i="8"/>
  <c r="AM843" i="8"/>
  <c r="AU876" i="8"/>
  <c r="AT211" i="8"/>
  <c r="AP183" i="8"/>
  <c r="AI343" i="8"/>
  <c r="AQ152" i="8"/>
  <c r="AN139" i="8"/>
  <c r="AP173" i="8"/>
  <c r="AK262" i="8"/>
  <c r="AQ694" i="8"/>
  <c r="AS694" i="8"/>
  <c r="AJ1062" i="8"/>
  <c r="AM607" i="8"/>
  <c r="AK706" i="8"/>
  <c r="AK48" i="8"/>
  <c r="AR782" i="8"/>
  <c r="AO518" i="8"/>
  <c r="AK464" i="8"/>
  <c r="AO1148" i="8"/>
  <c r="AT420" i="8"/>
  <c r="AQ490" i="8"/>
  <c r="AQ959" i="8"/>
  <c r="AP653" i="8"/>
  <c r="AO431" i="8"/>
  <c r="AU801" i="8"/>
  <c r="AS678" i="8"/>
  <c r="AO286" i="8"/>
  <c r="AK235" i="8"/>
  <c r="AN941" i="8"/>
  <c r="AQ53" i="8"/>
  <c r="AT197" i="8"/>
  <c r="AO231" i="8"/>
  <c r="AP48" i="8"/>
  <c r="AL436" i="8"/>
  <c r="AI460" i="8"/>
  <c r="AQ387" i="8"/>
  <c r="AS222" i="8"/>
  <c r="AQ518" i="8"/>
  <c r="AT872" i="8"/>
  <c r="AL843" i="8"/>
  <c r="AI372" i="8"/>
  <c r="AM210" i="8"/>
  <c r="AM1006" i="8"/>
  <c r="AO129" i="8"/>
  <c r="AU411" i="8"/>
  <c r="AQ475" i="8"/>
  <c r="AM793" i="8"/>
  <c r="AO573" i="8"/>
  <c r="AN1090" i="8"/>
  <c r="AN966" i="8"/>
  <c r="AQ562" i="8"/>
  <c r="AL851" i="8"/>
  <c r="AK1152" i="8"/>
  <c r="AR90" i="8"/>
  <c r="AM694" i="8"/>
  <c r="AK755" i="8"/>
  <c r="AQ149" i="8"/>
  <c r="AK241" i="8"/>
  <c r="AS255" i="8"/>
  <c r="AI894" i="8"/>
  <c r="AO81" i="8"/>
  <c r="AS180" i="8"/>
  <c r="AL1149" i="8"/>
  <c r="AT1174" i="8"/>
  <c r="AL86" i="8"/>
  <c r="AM1111" i="8"/>
  <c r="AO612" i="8"/>
  <c r="AL1117" i="8"/>
  <c r="AL110" i="8"/>
  <c r="AN82" i="8"/>
  <c r="AQ842" i="8"/>
  <c r="AJ172" i="8"/>
  <c r="AN971" i="8"/>
  <c r="AP254" i="8"/>
  <c r="AN142" i="8"/>
  <c r="AO924" i="8"/>
  <c r="AK274" i="8"/>
  <c r="AP114" i="8"/>
  <c r="AR1015" i="8"/>
  <c r="AR798" i="8"/>
  <c r="AS218" i="8"/>
  <c r="AR77" i="8"/>
  <c r="AS327" i="8"/>
  <c r="AS501" i="8"/>
  <c r="AI75" i="8"/>
  <c r="AI30" i="8"/>
  <c r="AN545" i="8"/>
  <c r="AP332" i="8"/>
  <c r="AP299" i="8"/>
  <c r="AI388" i="8"/>
  <c r="AS353" i="8"/>
  <c r="AS842" i="8"/>
  <c r="AS1148" i="8"/>
  <c r="AS1015" i="8"/>
  <c r="AR192" i="8"/>
  <c r="AO694" i="8"/>
  <c r="AR347" i="8"/>
  <c r="AL594" i="8"/>
  <c r="AM969" i="8"/>
  <c r="AU1060" i="8"/>
  <c r="AJ628" i="8"/>
  <c r="AK765" i="8"/>
  <c r="AR1002" i="8"/>
  <c r="AU381" i="8"/>
  <c r="AI2" i="8"/>
  <c r="AT596" i="8"/>
  <c r="AQ700" i="8"/>
  <c r="AM818" i="8"/>
  <c r="AM1081" i="8"/>
  <c r="AU898" i="8"/>
  <c r="AU567" i="8"/>
  <c r="AT837" i="8"/>
  <c r="AO1077" i="8"/>
  <c r="AK493" i="8"/>
  <c r="AP994" i="8"/>
  <c r="AO1072" i="8"/>
  <c r="AI747" i="8"/>
  <c r="AJ841" i="8"/>
  <c r="AP521" i="8"/>
  <c r="AS186" i="8"/>
  <c r="AO769" i="8"/>
  <c r="AR881" i="8"/>
  <c r="AP1039" i="8"/>
  <c r="AQ1171" i="8"/>
  <c r="AK1175" i="8"/>
  <c r="AS785" i="8"/>
  <c r="AS297" i="8"/>
  <c r="AT163" i="8"/>
  <c r="AO657" i="8"/>
  <c r="AN1082" i="8"/>
  <c r="AU384" i="8"/>
  <c r="AN325" i="8"/>
  <c r="AO1098" i="8"/>
  <c r="AJ1179" i="8"/>
  <c r="AT126" i="8"/>
  <c r="AT707" i="8"/>
  <c r="AI499" i="8"/>
  <c r="AI668" i="8"/>
  <c r="AK616" i="8"/>
  <c r="AS376" i="8"/>
  <c r="AR439" i="8"/>
  <c r="AO839" i="8"/>
  <c r="AM869" i="8"/>
  <c r="AO1104" i="8"/>
  <c r="AP330" i="8"/>
  <c r="AL680" i="8"/>
  <c r="AT356" i="8"/>
  <c r="AS1150" i="8"/>
  <c r="AR609" i="8"/>
  <c r="AO631" i="8"/>
  <c r="AR707" i="8"/>
  <c r="AN101" i="8"/>
  <c r="AQ491" i="8"/>
  <c r="AR459" i="8"/>
  <c r="AM512" i="8"/>
  <c r="AO1158" i="8"/>
  <c r="AP697" i="8"/>
  <c r="AT802" i="8"/>
  <c r="AM87" i="8"/>
  <c r="AN500" i="8"/>
  <c r="AL461" i="8"/>
  <c r="AS489" i="8"/>
  <c r="AR1060" i="8"/>
  <c r="AS408" i="8"/>
  <c r="AN168" i="8"/>
  <c r="AI736" i="8"/>
  <c r="AQ271" i="8"/>
  <c r="AO826" i="8"/>
  <c r="AT566" i="8"/>
  <c r="AP124" i="8"/>
  <c r="AO942" i="8"/>
  <c r="AL1047" i="8"/>
  <c r="AS970" i="8"/>
  <c r="AL221" i="8"/>
  <c r="AM601" i="8"/>
  <c r="AI928" i="8"/>
  <c r="AN387" i="8"/>
  <c r="AL388" i="8"/>
  <c r="AO674" i="8"/>
  <c r="AL977" i="8"/>
  <c r="AU650" i="8"/>
  <c r="AN881" i="8"/>
  <c r="AS948" i="8"/>
  <c r="AM47" i="8"/>
  <c r="AI819" i="8"/>
  <c r="AM670" i="8"/>
  <c r="AQ51" i="8"/>
  <c r="AL82" i="8"/>
  <c r="AR1121" i="8"/>
  <c r="AP1007" i="8"/>
  <c r="AP718" i="8"/>
  <c r="AP40" i="8"/>
  <c r="AM449" i="8"/>
  <c r="AO1004" i="8"/>
  <c r="AL517" i="8"/>
  <c r="AS30" i="8"/>
  <c r="AT344" i="8"/>
  <c r="AT384" i="8"/>
  <c r="AP657" i="8"/>
  <c r="AM8" i="8"/>
  <c r="AK1118" i="8"/>
  <c r="AP243" i="8"/>
  <c r="AT752" i="8"/>
  <c r="AS120" i="8"/>
  <c r="AN5" i="8"/>
  <c r="AI822" i="8"/>
  <c r="AO758" i="8"/>
  <c r="AM470" i="8"/>
  <c r="AI420" i="8"/>
  <c r="AU732" i="8"/>
  <c r="AO800" i="8"/>
  <c r="AU1168" i="8"/>
  <c r="AR786" i="8"/>
  <c r="AT341" i="8"/>
  <c r="AQ185" i="8"/>
  <c r="AQ702" i="8"/>
  <c r="AP227" i="8"/>
  <c r="AU605" i="8"/>
  <c r="AU348" i="8"/>
  <c r="AT332" i="8"/>
  <c r="AN431" i="8"/>
  <c r="AT658" i="8"/>
  <c r="AT956" i="8"/>
  <c r="AN245" i="8"/>
  <c r="AR836" i="8"/>
  <c r="AS182" i="8"/>
  <c r="AS853" i="8"/>
  <c r="AT711" i="8"/>
  <c r="AN906" i="8"/>
  <c r="AS521" i="8"/>
  <c r="AI852" i="8"/>
  <c r="AK1020" i="8"/>
  <c r="AK813" i="8"/>
  <c r="AO788" i="8"/>
  <c r="AI1032" i="8"/>
  <c r="AL886" i="8"/>
  <c r="AM523" i="8"/>
  <c r="AR617" i="8"/>
  <c r="AQ782" i="8"/>
  <c r="AJ157" i="8"/>
  <c r="AI389" i="8"/>
  <c r="AU108" i="8"/>
  <c r="AJ680" i="8"/>
  <c r="AL1191" i="8"/>
  <c r="AK1149" i="8"/>
  <c r="AJ837" i="8"/>
  <c r="AU385" i="8"/>
  <c r="AU532" i="8"/>
  <c r="AU155" i="8"/>
  <c r="AR952" i="8"/>
  <c r="AS448" i="8"/>
  <c r="AR554" i="8"/>
  <c r="AT1051" i="8"/>
  <c r="AT677" i="8"/>
  <c r="AO411" i="8"/>
  <c r="AP426" i="8"/>
  <c r="AS473" i="8"/>
  <c r="AQ160" i="8"/>
  <c r="AU852" i="8"/>
  <c r="AT830" i="8"/>
  <c r="AT440" i="8"/>
  <c r="AT150" i="8"/>
  <c r="AQ786" i="8"/>
  <c r="AM390" i="8"/>
  <c r="AK282" i="8"/>
  <c r="AL145" i="8"/>
  <c r="AO650" i="8"/>
  <c r="AU796" i="8"/>
  <c r="AU1044" i="8"/>
  <c r="AR621" i="8"/>
  <c r="AR324" i="8"/>
  <c r="AU694" i="8"/>
  <c r="AU685" i="8"/>
  <c r="AU705" i="8"/>
  <c r="AO633" i="8"/>
  <c r="AN705" i="8"/>
  <c r="AU1114" i="8"/>
  <c r="AO689" i="8"/>
  <c r="AO499" i="8"/>
  <c r="AR833" i="8"/>
  <c r="AI1080" i="8"/>
  <c r="AI400" i="8"/>
  <c r="AQ613" i="8"/>
  <c r="AO1187" i="8"/>
  <c r="AU227" i="8"/>
  <c r="AM428" i="8"/>
  <c r="AM445" i="8"/>
  <c r="AS900" i="8"/>
  <c r="AL586" i="8"/>
  <c r="AQ910" i="8"/>
  <c r="AM1129" i="8"/>
  <c r="AK9" i="8"/>
  <c r="AM1085" i="8"/>
  <c r="AO334" i="8"/>
  <c r="AI814" i="8"/>
  <c r="AI920" i="8"/>
  <c r="AJ188" i="8"/>
  <c r="AI697" i="8"/>
  <c r="AI1047" i="8"/>
  <c r="AR637" i="8"/>
  <c r="AO445" i="8"/>
  <c r="AK1051" i="8"/>
  <c r="AT6" i="8"/>
  <c r="AN18" i="8"/>
  <c r="AI281" i="8"/>
  <c r="AK115" i="8"/>
  <c r="AI726" i="8"/>
  <c r="AJ871" i="8"/>
  <c r="AU681" i="8"/>
  <c r="AI1106" i="8"/>
  <c r="AL991" i="8"/>
  <c r="AR480" i="8"/>
  <c r="AU119" i="8"/>
  <c r="AI1147" i="8"/>
  <c r="AK986" i="8"/>
  <c r="AM953" i="8"/>
  <c r="AR709" i="8"/>
  <c r="AI1148" i="8"/>
  <c r="AS165" i="8"/>
  <c r="AJ993" i="8"/>
  <c r="AL702" i="8"/>
  <c r="AS839" i="8"/>
  <c r="AI1087" i="8"/>
  <c r="AM104" i="8"/>
  <c r="AQ962" i="8"/>
  <c r="AR76" i="8"/>
  <c r="AS1174" i="8"/>
  <c r="AJ693" i="8"/>
  <c r="AN1132" i="8"/>
  <c r="AR1162" i="8"/>
  <c r="AM554" i="8"/>
  <c r="AU88" i="8"/>
  <c r="AK861" i="8"/>
  <c r="AR133" i="8"/>
  <c r="AN235" i="8"/>
  <c r="AI133" i="8"/>
  <c r="AM551" i="8"/>
  <c r="AM327" i="8"/>
  <c r="AM626" i="8"/>
  <c r="AM458" i="8"/>
  <c r="AO902" i="8"/>
  <c r="AL589" i="8"/>
  <c r="AP620" i="8"/>
  <c r="AK1016" i="8"/>
  <c r="AQ214" i="8"/>
  <c r="AM342" i="8"/>
  <c r="AR753" i="8"/>
  <c r="AN334" i="8"/>
  <c r="AU360" i="8"/>
  <c r="AM691" i="8"/>
  <c r="AJ522" i="8"/>
  <c r="AQ377" i="8"/>
  <c r="AT764" i="8"/>
  <c r="AN1188" i="8"/>
  <c r="AO885" i="8"/>
  <c r="AS1012" i="8"/>
  <c r="AO597" i="8"/>
  <c r="AO1182" i="8"/>
  <c r="AJ632" i="8"/>
  <c r="AM665" i="8"/>
  <c r="AO621" i="8"/>
  <c r="AJ842" i="8"/>
  <c r="AR639" i="8"/>
  <c r="AS1001" i="8"/>
  <c r="AK515" i="8"/>
  <c r="AK733" i="8"/>
  <c r="AO824" i="8"/>
  <c r="AM526" i="8"/>
  <c r="AR543" i="8"/>
  <c r="AR692" i="8"/>
  <c r="AR191" i="8"/>
  <c r="AR710" i="8"/>
  <c r="AS605" i="8"/>
  <c r="AO1157" i="8"/>
  <c r="AS143" i="8"/>
  <c r="AK1109" i="8"/>
  <c r="AL973" i="8"/>
  <c r="AL791" i="8"/>
  <c r="AK259" i="8"/>
  <c r="AO880" i="8"/>
  <c r="AN1183" i="8"/>
  <c r="AI892" i="8"/>
  <c r="AI749" i="8"/>
  <c r="AS290" i="8"/>
  <c r="AR143" i="8"/>
  <c r="AS1175" i="8"/>
  <c r="AS968" i="8"/>
  <c r="AP1010" i="8"/>
  <c r="AK941" i="8"/>
  <c r="AU65" i="8"/>
  <c r="AM720" i="8"/>
  <c r="AL925" i="8"/>
  <c r="AK828" i="8"/>
  <c r="AP282" i="8"/>
  <c r="AS15" i="8"/>
  <c r="AO723" i="8"/>
  <c r="AQ619" i="8"/>
  <c r="AJ1148" i="8"/>
  <c r="AP210" i="8"/>
  <c r="AS623" i="8"/>
  <c r="AS1096" i="8"/>
  <c r="AJ944" i="8"/>
  <c r="AL1183" i="8"/>
  <c r="AQ919" i="8"/>
  <c r="AP707" i="8"/>
  <c r="AQ486" i="8"/>
  <c r="AO264" i="8"/>
  <c r="AN10" i="8"/>
  <c r="AR29" i="8"/>
  <c r="AT1113" i="8"/>
  <c r="AU164" i="8"/>
  <c r="AP584" i="8"/>
  <c r="AJ1080" i="8"/>
  <c r="AI488" i="8"/>
  <c r="AL1150" i="8"/>
  <c r="AN432" i="8"/>
  <c r="AS495" i="8"/>
  <c r="AJ925" i="8"/>
  <c r="AK314" i="8"/>
  <c r="AJ245" i="8"/>
  <c r="AI486" i="8"/>
  <c r="AM399" i="8"/>
  <c r="AI1125" i="8"/>
  <c r="AR419" i="8"/>
  <c r="AJ253" i="8"/>
  <c r="AQ724" i="8"/>
  <c r="AS933" i="8"/>
  <c r="AS493" i="8"/>
  <c r="AR339" i="8"/>
  <c r="AJ326" i="8"/>
  <c r="AQ760" i="8"/>
  <c r="AS119" i="8"/>
  <c r="AI830" i="8"/>
  <c r="AT1152" i="8"/>
  <c r="AO1129" i="8"/>
  <c r="AL674" i="8"/>
  <c r="AP734" i="8"/>
  <c r="AP1046" i="8"/>
  <c r="AL353" i="8"/>
  <c r="AP781" i="8"/>
  <c r="AU191" i="8"/>
  <c r="AQ555" i="8"/>
  <c r="AP1179" i="8"/>
  <c r="AT1017" i="8"/>
  <c r="AR866" i="8"/>
  <c r="AT976" i="8"/>
  <c r="AI537" i="8"/>
  <c r="AM934" i="8"/>
  <c r="AS971" i="8"/>
  <c r="AL760" i="8"/>
  <c r="AK823" i="8"/>
  <c r="AT485" i="8"/>
  <c r="AT811" i="8"/>
  <c r="AP164" i="8"/>
  <c r="AR811" i="8"/>
  <c r="AL1114" i="8"/>
  <c r="AI118" i="8"/>
  <c r="AT848" i="8"/>
  <c r="AU1109" i="8"/>
  <c r="AT963" i="8"/>
  <c r="AQ83" i="8"/>
  <c r="AT283" i="8"/>
  <c r="AS1168" i="8"/>
  <c r="AI432" i="8"/>
  <c r="AL173" i="8"/>
  <c r="AQ325" i="8"/>
  <c r="AP171" i="8"/>
  <c r="AU977" i="8"/>
  <c r="AI79" i="8"/>
  <c r="AO849" i="8"/>
  <c r="AN217" i="8"/>
  <c r="AL836" i="8"/>
  <c r="AN823" i="8"/>
  <c r="AQ697" i="8"/>
  <c r="AR975" i="8"/>
  <c r="AT305" i="8"/>
  <c r="AQ303" i="8"/>
  <c r="AP1022" i="8"/>
  <c r="AT1083" i="8"/>
  <c r="AJ938" i="8"/>
  <c r="AI259" i="8"/>
  <c r="AK1136" i="8"/>
  <c r="AU1140" i="8"/>
  <c r="AO957" i="8"/>
  <c r="AP631" i="8"/>
  <c r="AN766" i="8"/>
  <c r="AK39" i="8"/>
  <c r="AN1153" i="8"/>
  <c r="AK531" i="8"/>
  <c r="AO357" i="8"/>
  <c r="AM958" i="8"/>
  <c r="AS342" i="8"/>
  <c r="AP590" i="8"/>
  <c r="AN934" i="8"/>
  <c r="AK383" i="8"/>
  <c r="AS684" i="8"/>
  <c r="AL149" i="8"/>
  <c r="AP560" i="8"/>
  <c r="AN771" i="8"/>
  <c r="AM135" i="8"/>
  <c r="AS246" i="8"/>
  <c r="AO293" i="8"/>
  <c r="AN774" i="8"/>
  <c r="AK54" i="8"/>
  <c r="AT265" i="8"/>
  <c r="AQ344" i="8"/>
  <c r="AM527" i="8"/>
  <c r="AM786" i="8"/>
  <c r="AR1014" i="8"/>
  <c r="AI1025" i="8"/>
  <c r="AI982" i="8"/>
  <c r="AU807" i="8"/>
  <c r="AR166" i="8"/>
  <c r="AU1192" i="8"/>
  <c r="AU585" i="8"/>
  <c r="AP255" i="8"/>
  <c r="AQ880" i="8"/>
  <c r="AT179" i="8"/>
  <c r="AR931" i="8"/>
  <c r="AS389" i="8"/>
  <c r="AR298" i="8"/>
  <c r="AR95" i="8"/>
  <c r="AP1171" i="8"/>
  <c r="AM214" i="8"/>
  <c r="AO737" i="8"/>
  <c r="AR1078" i="8"/>
  <c r="AT610" i="8"/>
  <c r="AT923" i="8"/>
  <c r="AL554" i="8"/>
  <c r="AS806" i="8"/>
  <c r="AO755" i="8"/>
  <c r="AK727" i="8"/>
  <c r="AK12" i="8"/>
  <c r="AP615" i="8"/>
  <c r="AU817" i="8"/>
  <c r="AR362" i="8"/>
  <c r="AN781" i="8"/>
  <c r="AQ608" i="8"/>
  <c r="AT114" i="8"/>
  <c r="AS299" i="8"/>
  <c r="AT8" i="8"/>
  <c r="AQ847" i="8"/>
  <c r="AN708" i="8"/>
  <c r="AN1054" i="8"/>
  <c r="AU992" i="8"/>
  <c r="AP746" i="8"/>
  <c r="AM72" i="8"/>
  <c r="AK411" i="8"/>
  <c r="AQ495" i="8"/>
  <c r="AR623" i="8"/>
  <c r="AI702" i="8"/>
  <c r="AL787" i="8"/>
  <c r="AU761" i="8"/>
  <c r="AQ502" i="8"/>
  <c r="AS43" i="8"/>
  <c r="AN296" i="8"/>
  <c r="AL673" i="8"/>
  <c r="AR429" i="8"/>
  <c r="AN448" i="8"/>
  <c r="AQ310" i="8"/>
  <c r="AL527" i="8"/>
  <c r="AT155" i="8"/>
  <c r="AT1079" i="8"/>
  <c r="AP1061" i="8"/>
  <c r="AP1104" i="8"/>
  <c r="AK960" i="8"/>
  <c r="AT243" i="8"/>
  <c r="AN128" i="8"/>
  <c r="AS1024" i="8"/>
  <c r="AJ1082" i="8"/>
  <c r="AU474" i="8"/>
  <c r="AT714" i="8"/>
  <c r="AL960" i="8"/>
  <c r="AQ564" i="8"/>
  <c r="AS751" i="8"/>
  <c r="AK1070" i="8"/>
  <c r="AN344" i="8"/>
  <c r="AT869" i="8"/>
  <c r="AS350" i="8"/>
  <c r="AJ395" i="8"/>
  <c r="AS87" i="8"/>
  <c r="AL730" i="8"/>
  <c r="AO1017" i="8"/>
  <c r="AI81" i="8"/>
  <c r="AK146" i="8"/>
  <c r="AT511" i="8"/>
  <c r="AJ461" i="8"/>
  <c r="AM1169" i="8"/>
  <c r="AN1023" i="8"/>
  <c r="AP290" i="8"/>
  <c r="AL1104" i="8"/>
  <c r="AS309" i="8"/>
  <c r="AM830" i="8"/>
  <c r="AQ1014" i="8"/>
  <c r="AK20" i="8"/>
  <c r="AK556" i="8"/>
  <c r="AN777" i="8"/>
  <c r="AI22" i="8"/>
  <c r="AL507" i="8"/>
  <c r="AJ1041" i="8"/>
  <c r="AO661" i="8"/>
  <c r="AP985" i="8"/>
  <c r="AP216" i="8"/>
  <c r="AN186" i="8"/>
  <c r="AR250" i="8"/>
  <c r="AO821" i="8"/>
  <c r="AQ762" i="8"/>
  <c r="AR416" i="8"/>
  <c r="AO698" i="8"/>
  <c r="AQ52" i="8"/>
  <c r="AR9" i="8"/>
  <c r="AN740" i="8"/>
  <c r="AT816" i="8"/>
  <c r="AP92" i="8"/>
  <c r="AO756" i="8"/>
  <c r="AR571" i="8"/>
  <c r="AU446" i="8"/>
  <c r="AO1085" i="8"/>
  <c r="AJ447" i="8"/>
  <c r="AQ890" i="8"/>
  <c r="AP674" i="8"/>
  <c r="AK534" i="8"/>
  <c r="AM429" i="8"/>
  <c r="AM516" i="8"/>
  <c r="AI1178" i="8"/>
  <c r="AI810" i="8"/>
  <c r="AT1078" i="8"/>
  <c r="AK1166" i="8"/>
  <c r="AJ322" i="8"/>
  <c r="AO901" i="8"/>
  <c r="AO388" i="8"/>
  <c r="AI95" i="8"/>
  <c r="AO571" i="8"/>
  <c r="AP469" i="8"/>
  <c r="AM964" i="8"/>
  <c r="AP73" i="8"/>
  <c r="AQ427" i="8"/>
  <c r="AT1077" i="8"/>
  <c r="AU1068" i="8"/>
  <c r="AU767" i="8"/>
  <c r="AU893" i="8"/>
  <c r="AL414" i="8"/>
  <c r="AJ10" i="8"/>
  <c r="AM1154" i="8"/>
  <c r="AJ199" i="8"/>
  <c r="AT444" i="8"/>
  <c r="AJ432" i="8"/>
  <c r="AR689" i="8"/>
  <c r="AP545" i="8"/>
  <c r="AP1110" i="8"/>
  <c r="AT501" i="8"/>
  <c r="AQ712" i="8"/>
  <c r="AS442" i="8"/>
  <c r="AR1067" i="8"/>
  <c r="AL828" i="8"/>
  <c r="AT561" i="8"/>
  <c r="AK406" i="8"/>
  <c r="AL36" i="8"/>
  <c r="AR91" i="8"/>
  <c r="AO730" i="8"/>
  <c r="AL904" i="8"/>
  <c r="AT846" i="8"/>
  <c r="AQ617" i="8"/>
  <c r="AP220" i="8"/>
  <c r="AJ640" i="8"/>
  <c r="AO188" i="8"/>
  <c r="AM341" i="8"/>
  <c r="AK164" i="8"/>
  <c r="AM1147" i="8"/>
  <c r="AI986" i="8"/>
  <c r="AK1132" i="8"/>
  <c r="AO529" i="8"/>
  <c r="AS407" i="8"/>
  <c r="AP277" i="8"/>
  <c r="AP97" i="8"/>
  <c r="AK903" i="8"/>
  <c r="AL646" i="8"/>
  <c r="AQ197" i="8"/>
  <c r="AU803" i="8"/>
  <c r="AT582" i="8"/>
  <c r="AI366" i="8"/>
  <c r="AU966" i="8"/>
  <c r="AS100" i="8"/>
  <c r="AQ636" i="8"/>
  <c r="AR27" i="8"/>
  <c r="AU505" i="8"/>
  <c r="AI154" i="8"/>
  <c r="AM460" i="8"/>
  <c r="AK996" i="8"/>
  <c r="AU712" i="8"/>
  <c r="AS791" i="8"/>
  <c r="AU460" i="8"/>
  <c r="AQ77" i="8"/>
  <c r="AK957" i="8"/>
  <c r="AO912" i="8"/>
  <c r="AS578" i="8"/>
  <c r="AQ777" i="8"/>
  <c r="AT313" i="8"/>
  <c r="AS1046" i="8"/>
  <c r="AO740" i="8"/>
  <c r="AT1121" i="8"/>
  <c r="AN730" i="8"/>
  <c r="AQ1193" i="8"/>
  <c r="AR1028" i="8"/>
  <c r="AU877" i="8"/>
  <c r="AK800" i="8"/>
  <c r="AQ7" i="8"/>
  <c r="AS339" i="8"/>
  <c r="AJ929" i="8"/>
  <c r="AO90" i="8"/>
  <c r="AI711" i="8"/>
  <c r="AK1048" i="8"/>
  <c r="AM289" i="8"/>
  <c r="AJ780" i="8"/>
  <c r="AN423" i="8"/>
  <c r="AJ233" i="8"/>
  <c r="AS1121" i="8"/>
  <c r="AT83" i="8"/>
  <c r="AQ1065" i="8"/>
  <c r="AQ1123" i="8"/>
  <c r="AL331" i="8"/>
  <c r="AR398" i="8"/>
  <c r="AU963" i="8"/>
  <c r="AR304" i="8"/>
  <c r="AQ553" i="8"/>
  <c r="AP918" i="8"/>
  <c r="AT728" i="8"/>
  <c r="AQ757" i="8"/>
  <c r="AJ979" i="8"/>
  <c r="AM193" i="8"/>
  <c r="AO953" i="8"/>
  <c r="AO760" i="8"/>
  <c r="AI1036" i="8"/>
  <c r="AN229" i="8"/>
  <c r="AS819" i="8"/>
  <c r="AP4" i="8"/>
  <c r="AL8" i="8"/>
  <c r="AK712" i="8"/>
  <c r="AQ1005" i="8"/>
  <c r="AK702" i="8"/>
  <c r="AI895" i="8"/>
  <c r="AP41" i="8"/>
  <c r="AS530" i="8"/>
  <c r="AU508" i="8"/>
  <c r="AU517" i="8"/>
  <c r="AJ513" i="8"/>
  <c r="AU159" i="8"/>
  <c r="AP1138" i="8"/>
  <c r="AN1066" i="8"/>
  <c r="AU38" i="8"/>
  <c r="AN952" i="8"/>
  <c r="AQ41" i="8"/>
  <c r="AR449" i="8"/>
  <c r="AO46" i="8"/>
  <c r="AI254" i="8"/>
  <c r="AP51" i="8"/>
  <c r="AU1048" i="8"/>
  <c r="AP1062" i="8"/>
  <c r="AK461" i="8"/>
  <c r="AS517" i="8"/>
  <c r="AK95" i="8"/>
  <c r="AJ479" i="8"/>
  <c r="AK72" i="8"/>
  <c r="AT822" i="8"/>
  <c r="AK575" i="8"/>
  <c r="AI1095" i="8"/>
  <c r="AJ420" i="8"/>
  <c r="AL96" i="8"/>
  <c r="AQ225" i="8"/>
  <c r="AJ1187" i="8"/>
  <c r="AO222" i="8"/>
  <c r="AI72" i="8"/>
  <c r="AK794" i="8"/>
  <c r="AL1162" i="8"/>
  <c r="AI577" i="8"/>
  <c r="AI282" i="8"/>
  <c r="AI183" i="8"/>
  <c r="AI519" i="8"/>
  <c r="AU529" i="8"/>
  <c r="AT62" i="8"/>
  <c r="AK35" i="8"/>
  <c r="AI557" i="8"/>
  <c r="AU86" i="8"/>
  <c r="AK817" i="8"/>
  <c r="AS1129" i="8"/>
  <c r="AK199" i="8"/>
  <c r="AM588" i="8"/>
  <c r="AQ997" i="8"/>
  <c r="AN963" i="8"/>
  <c r="AM635" i="8"/>
  <c r="AQ963" i="8"/>
  <c r="AM524" i="8"/>
  <c r="AL961" i="8"/>
  <c r="AP1052" i="8"/>
  <c r="AR63" i="8"/>
  <c r="AJ545" i="8"/>
  <c r="AN755" i="8"/>
  <c r="AT670" i="8"/>
  <c r="AU521" i="8"/>
  <c r="AT1045" i="8"/>
  <c r="AK197" i="8"/>
  <c r="AN1065" i="8"/>
  <c r="AI1154" i="8"/>
  <c r="AP1021" i="8"/>
  <c r="AK1178" i="8"/>
  <c r="AQ517" i="8"/>
  <c r="AQ572" i="8"/>
  <c r="AK1035" i="8"/>
  <c r="AM352" i="8"/>
  <c r="AU444" i="8"/>
  <c r="AR423" i="8"/>
  <c r="AS349" i="8"/>
  <c r="AK450" i="8"/>
  <c r="AI475" i="8"/>
  <c r="AJ1111" i="8"/>
  <c r="AU1112" i="8"/>
  <c r="AK904" i="8"/>
  <c r="AT25" i="8"/>
  <c r="AM1142" i="8"/>
  <c r="AT339" i="8"/>
  <c r="AT661" i="8"/>
  <c r="AN923" i="8"/>
  <c r="AJ1011" i="8"/>
  <c r="AK263" i="8"/>
  <c r="AO794" i="8"/>
  <c r="AN310" i="8"/>
  <c r="AT36" i="8"/>
  <c r="AM37" i="8"/>
  <c r="AK614" i="8"/>
  <c r="AI1073" i="8"/>
  <c r="AN1089" i="8"/>
  <c r="AU357" i="8"/>
  <c r="AP65" i="8"/>
  <c r="AL426" i="8"/>
  <c r="AM1010" i="8"/>
  <c r="AK723" i="8"/>
  <c r="AI492" i="8"/>
  <c r="AS347" i="8"/>
  <c r="AI825" i="8"/>
  <c r="AM70" i="8"/>
  <c r="AI730" i="8"/>
  <c r="AO451" i="8"/>
  <c r="AJ646" i="8"/>
  <c r="AI139" i="8"/>
  <c r="AI921" i="8"/>
  <c r="AO668" i="8"/>
  <c r="AN66" i="8"/>
  <c r="AN297" i="8"/>
  <c r="AQ533" i="8"/>
  <c r="AN546" i="8"/>
  <c r="AU402" i="8"/>
  <c r="AR337" i="8"/>
  <c r="AK991" i="8"/>
  <c r="AQ872" i="8"/>
  <c r="AL638" i="8"/>
  <c r="AN233" i="8"/>
  <c r="AK713" i="8"/>
  <c r="AT954" i="8"/>
  <c r="AO904" i="8"/>
  <c r="AI382" i="8"/>
  <c r="AP890" i="8"/>
  <c r="AK395" i="8"/>
  <c r="AO812" i="8"/>
  <c r="AJ650" i="8"/>
  <c r="AS602" i="8"/>
  <c r="AK891" i="8"/>
  <c r="AT639" i="8"/>
  <c r="AT622" i="8"/>
  <c r="AU1103" i="8"/>
  <c r="AQ983" i="8"/>
  <c r="AR148" i="8"/>
  <c r="AK402" i="8"/>
  <c r="AQ618" i="8"/>
  <c r="AT902" i="8"/>
  <c r="AQ970" i="8"/>
  <c r="AR414" i="8"/>
  <c r="AM784" i="8"/>
  <c r="K17" i="8"/>
  <c r="AM640" i="8"/>
  <c r="AT628" i="8"/>
  <c r="AT145" i="8"/>
  <c r="AU1000" i="8"/>
  <c r="AJ1001" i="8"/>
  <c r="AP808" i="8"/>
  <c r="AT446" i="8"/>
  <c r="AJ570" i="8"/>
  <c r="F46" i="5"/>
  <c r="AI931" i="8"/>
  <c r="AJ392" i="8"/>
  <c r="AR645" i="8"/>
  <c r="AI106" i="8"/>
  <c r="AJ739" i="8"/>
  <c r="AM156" i="8"/>
  <c r="AO387" i="8"/>
  <c r="AM1130" i="8"/>
  <c r="AM558" i="8"/>
  <c r="AK975" i="8"/>
  <c r="AN715" i="8"/>
  <c r="AN908" i="8"/>
  <c r="AS303" i="8"/>
  <c r="AO1078" i="8"/>
  <c r="AK703" i="8"/>
  <c r="AJ136" i="8"/>
  <c r="AR661" i="8"/>
  <c r="AS150" i="8"/>
  <c r="AT1074" i="8"/>
  <c r="AN56" i="8"/>
  <c r="AT80" i="8"/>
  <c r="AM862" i="8"/>
  <c r="AN855" i="8"/>
  <c r="AU762" i="8"/>
  <c r="AO66" i="8"/>
  <c r="AU133" i="8"/>
  <c r="AN1036" i="8"/>
  <c r="AM223" i="8"/>
  <c r="AP344" i="8"/>
  <c r="AL317" i="8"/>
  <c r="AR301" i="8"/>
  <c r="AI304" i="8"/>
  <c r="AJ636" i="8"/>
  <c r="AS880" i="8"/>
  <c r="AO60" i="8"/>
  <c r="AT607" i="8"/>
  <c r="AK1019" i="8"/>
  <c r="AJ1151" i="8"/>
  <c r="AJ1024" i="8"/>
  <c r="AJ875" i="8"/>
  <c r="AR56" i="8"/>
  <c r="AU622" i="8"/>
  <c r="AN825" i="8"/>
  <c r="AR279" i="8"/>
  <c r="AP100" i="8"/>
  <c r="AU1142" i="8"/>
  <c r="AU1054" i="8"/>
  <c r="AT940" i="8"/>
  <c r="AP1163" i="8"/>
  <c r="AL108" i="8"/>
  <c r="AQ740" i="8"/>
  <c r="AQ403" i="8"/>
  <c r="AT224" i="8"/>
  <c r="AN869" i="8"/>
  <c r="AT33" i="8"/>
  <c r="AT269" i="8"/>
  <c r="AL415" i="8"/>
  <c r="AT891" i="8"/>
  <c r="AJ1046" i="8"/>
  <c r="AS56" i="8"/>
  <c r="AQ23" i="8"/>
  <c r="AJ1047" i="8"/>
  <c r="AJ208" i="8"/>
  <c r="AR903" i="8"/>
  <c r="AK234" i="8"/>
  <c r="K20" i="8"/>
  <c r="AJ197" i="8"/>
  <c r="AI970" i="8"/>
  <c r="AQ952" i="8"/>
  <c r="AJ1012" i="8"/>
  <c r="AM765" i="8"/>
  <c r="AL98" i="8"/>
  <c r="AP849" i="8"/>
  <c r="AU315" i="8"/>
  <c r="AU677" i="8"/>
  <c r="AK153" i="8"/>
  <c r="AI705" i="8"/>
  <c r="AM677" i="8"/>
  <c r="AQ888" i="8"/>
  <c r="AK893" i="8"/>
  <c r="AS106" i="8"/>
  <c r="AN852" i="8"/>
  <c r="AJ1009" i="8"/>
  <c r="AK304" i="8"/>
  <c r="AK104" i="8"/>
  <c r="AQ261" i="8"/>
  <c r="AJ797" i="8"/>
  <c r="AL669" i="8"/>
  <c r="AR882" i="8"/>
  <c r="AI739" i="8"/>
  <c r="AO460" i="8"/>
  <c r="AS1005" i="8"/>
  <c r="AP806" i="8"/>
  <c r="AQ814" i="8"/>
  <c r="AQ856" i="8"/>
  <c r="AR357" i="8"/>
  <c r="AK15" i="8"/>
  <c r="AK938" i="8"/>
  <c r="AJ864" i="8"/>
  <c r="AN300" i="8"/>
  <c r="AM1170" i="8"/>
  <c r="AJ914" i="8"/>
  <c r="AU652" i="8"/>
  <c r="AL262" i="8"/>
  <c r="AR672" i="8"/>
  <c r="AL445" i="8"/>
  <c r="AU179" i="8"/>
  <c r="AN259" i="8"/>
  <c r="AL612" i="8"/>
  <c r="AS356" i="8"/>
  <c r="AP12" i="8"/>
  <c r="AK726" i="8"/>
  <c r="AN1039" i="8"/>
  <c r="AK1180" i="8"/>
  <c r="AI302" i="8"/>
  <c r="AP1192" i="8"/>
  <c r="AN1163" i="8"/>
  <c r="AR1100" i="8"/>
  <c r="AL1130" i="8"/>
  <c r="L7" i="8"/>
  <c r="AQ933" i="8"/>
  <c r="AO48" i="8"/>
  <c r="AM248" i="8"/>
  <c r="AR787" i="8"/>
  <c r="AT517" i="8"/>
  <c r="AP1045" i="8"/>
  <c r="AS877" i="8"/>
  <c r="AJ1065" i="8"/>
  <c r="AO292" i="8"/>
  <c r="AP187" i="8"/>
  <c r="AU666" i="8"/>
  <c r="AJ1192" i="8"/>
  <c r="AQ606" i="8"/>
  <c r="AS918" i="8"/>
  <c r="AJ368" i="8"/>
  <c r="AQ833" i="8"/>
  <c r="AN197" i="8"/>
  <c r="AL506" i="8"/>
  <c r="AI473" i="8"/>
  <c r="AL811" i="8"/>
  <c r="AK638" i="8"/>
  <c r="AR736" i="8"/>
  <c r="AO98" i="8"/>
  <c r="AS199" i="8"/>
  <c r="AM252" i="8"/>
  <c r="AR933" i="8"/>
  <c r="AR182" i="8"/>
  <c r="AJ482" i="8"/>
  <c r="AS1066" i="8"/>
  <c r="AQ137" i="8"/>
  <c r="AP212" i="8"/>
  <c r="AQ1055" i="8"/>
  <c r="AS531" i="8"/>
  <c r="AS1063" i="8"/>
  <c r="AR326" i="8"/>
  <c r="AL717" i="8"/>
  <c r="AM530" i="8"/>
  <c r="AJ365" i="8"/>
  <c r="AQ969" i="8"/>
  <c r="AL515" i="8"/>
  <c r="AS64" i="8"/>
  <c r="AN850" i="8"/>
  <c r="AN1177" i="8"/>
  <c r="AU319" i="8"/>
  <c r="AJ171" i="8"/>
  <c r="AJ220" i="8"/>
  <c r="AR549" i="8"/>
  <c r="AR567" i="8"/>
  <c r="AR383" i="8"/>
  <c r="AQ211" i="8"/>
  <c r="AK896" i="8"/>
  <c r="AO256" i="8"/>
  <c r="AJ747" i="8"/>
  <c r="AO386" i="8"/>
  <c r="AN1168" i="8"/>
  <c r="AI177" i="8"/>
  <c r="AS586" i="8"/>
  <c r="AQ367" i="8"/>
  <c r="AT399" i="8"/>
  <c r="AT148" i="8"/>
  <c r="AP835" i="8"/>
  <c r="AR909" i="8"/>
  <c r="AT1023" i="8"/>
  <c r="AO1086" i="8"/>
  <c r="AJ989" i="8"/>
  <c r="AU1091" i="8"/>
  <c r="AK1112" i="8"/>
  <c r="AK914" i="8"/>
  <c r="AL645" i="8"/>
  <c r="AI729" i="8"/>
  <c r="AP1033" i="8"/>
  <c r="AM406" i="8"/>
  <c r="AK76" i="8"/>
  <c r="AP1065" i="8"/>
  <c r="AM1024" i="8"/>
  <c r="AT215" i="8"/>
  <c r="AJ568" i="8"/>
  <c r="AP733" i="8"/>
  <c r="AO852" i="8"/>
  <c r="AI900" i="8"/>
  <c r="AK1156" i="8"/>
  <c r="AM724" i="8"/>
  <c r="AR333" i="8"/>
  <c r="AM915" i="8"/>
  <c r="AK283" i="8"/>
  <c r="AM27" i="8"/>
  <c r="AN916" i="8"/>
  <c r="AR197" i="8"/>
  <c r="AQ948" i="8"/>
  <c r="AQ209" i="8"/>
  <c r="AO545" i="8"/>
  <c r="AM1064" i="8"/>
  <c r="AJ766" i="8"/>
  <c r="AP278" i="8"/>
  <c r="AL261" i="8"/>
  <c r="AN897" i="8"/>
  <c r="AS1014" i="8"/>
  <c r="AS765" i="8"/>
  <c r="AR446" i="8"/>
  <c r="AT800" i="8"/>
  <c r="AU965" i="8"/>
  <c r="AU853" i="8"/>
  <c r="AK1052" i="8"/>
  <c r="AU422" i="8"/>
  <c r="AO1030" i="8"/>
  <c r="AL71" i="8"/>
  <c r="AR775" i="8"/>
  <c r="AR657" i="8"/>
  <c r="AN209" i="8"/>
  <c r="AT788" i="8"/>
  <c r="AJ1040" i="8"/>
  <c r="AS884" i="8"/>
  <c r="AM266" i="8"/>
  <c r="AS128" i="8"/>
  <c r="AP1122" i="8"/>
  <c r="AN1097" i="8"/>
  <c r="AR831" i="8"/>
  <c r="AS754" i="8"/>
  <c r="AO1079" i="8"/>
  <c r="AI796" i="8"/>
  <c r="AU134" i="8"/>
  <c r="AM153" i="8"/>
  <c r="AP389" i="8"/>
  <c r="AU1128" i="8"/>
  <c r="AR803" i="8"/>
  <c r="AP825" i="8"/>
  <c r="AL783" i="8"/>
  <c r="AJ823" i="8"/>
  <c r="AI1131" i="8"/>
  <c r="AT671" i="8"/>
  <c r="AP145" i="8"/>
  <c r="AP954" i="8"/>
  <c r="AR546" i="8"/>
  <c r="AK521" i="8"/>
  <c r="AT297" i="8"/>
  <c r="AL330" i="8"/>
  <c r="AM487" i="8"/>
  <c r="AU792" i="8"/>
  <c r="AP663" i="8"/>
  <c r="AN758" i="8"/>
  <c r="AQ324" i="8"/>
  <c r="AL553" i="8"/>
  <c r="AT995" i="8"/>
  <c r="AN605" i="8"/>
  <c r="AJ321" i="8"/>
  <c r="AQ354" i="8"/>
  <c r="AO213" i="8"/>
  <c r="AO986" i="8"/>
  <c r="AT1183" i="8"/>
  <c r="AS320" i="8"/>
  <c r="AJ730" i="8"/>
  <c r="AK607" i="8"/>
  <c r="AJ265" i="8"/>
  <c r="AR1065" i="8"/>
  <c r="AP2" i="8"/>
  <c r="AR577" i="8"/>
  <c r="AP264" i="8"/>
  <c r="AT904" i="8"/>
  <c r="AU45" i="8"/>
  <c r="AP1054" i="8"/>
  <c r="AM376" i="8"/>
  <c r="AN36" i="8"/>
  <c r="AL234" i="8"/>
  <c r="AK452" i="8"/>
  <c r="AO1144" i="8"/>
  <c r="AQ1144" i="8"/>
  <c r="AS331" i="8"/>
  <c r="AQ1041" i="8"/>
  <c r="AQ813" i="8"/>
  <c r="AS418" i="8"/>
  <c r="AM556" i="8"/>
  <c r="AM1100" i="8"/>
  <c r="AI293" i="8"/>
  <c r="AT1039" i="8"/>
  <c r="AU679" i="8"/>
  <c r="AP459" i="8"/>
  <c r="AU472" i="8"/>
  <c r="AK45" i="8"/>
  <c r="AR982" i="8"/>
  <c r="AU1167" i="8"/>
  <c r="AI696" i="8"/>
  <c r="AI1040" i="8"/>
  <c r="AL1062" i="8"/>
  <c r="AT1158" i="8"/>
  <c r="AK1120" i="8"/>
  <c r="AP484" i="8"/>
  <c r="AK511" i="8"/>
  <c r="AL1134" i="8"/>
  <c r="AM513" i="8"/>
  <c r="AT1111" i="8"/>
  <c r="AU1150" i="8"/>
  <c r="AP321" i="8"/>
  <c r="AP756" i="8"/>
  <c r="AN1024" i="8"/>
  <c r="AK475" i="8"/>
  <c r="AU1015" i="8"/>
  <c r="AN408" i="8"/>
  <c r="AK939" i="8"/>
  <c r="AK276" i="8"/>
  <c r="AP599" i="8"/>
  <c r="AU572" i="8"/>
  <c r="AU764" i="8"/>
  <c r="AO327" i="8"/>
  <c r="AQ447" i="8"/>
  <c r="AR851" i="8"/>
  <c r="AI48" i="8"/>
  <c r="AM606" i="8"/>
  <c r="AK40" i="8"/>
  <c r="AN959" i="8"/>
  <c r="AT184" i="8"/>
  <c r="AR278" i="8"/>
  <c r="AN150" i="8"/>
  <c r="AU771" i="8"/>
  <c r="AK463" i="8"/>
  <c r="AO640" i="8"/>
  <c r="AU688" i="8"/>
  <c r="AK448" i="8"/>
  <c r="AR236" i="8"/>
  <c r="AP1060" i="8"/>
  <c r="AR725" i="8"/>
  <c r="AK44" i="8"/>
  <c r="AQ79" i="8"/>
  <c r="AU1008" i="8"/>
  <c r="AP754" i="8"/>
  <c r="AK484" i="8"/>
  <c r="AR723" i="8"/>
  <c r="AL772" i="8"/>
  <c r="AP219" i="8"/>
  <c r="AP730" i="8"/>
  <c r="AS833" i="8"/>
  <c r="AQ189" i="8"/>
  <c r="AI792" i="8"/>
  <c r="AK355" i="8"/>
  <c r="AI888" i="8"/>
  <c r="AO786" i="8"/>
  <c r="AM531" i="8"/>
  <c r="AO1037" i="8"/>
  <c r="AT481" i="8"/>
  <c r="AU485" i="8"/>
  <c r="AQ8" i="8"/>
  <c r="AQ953" i="8"/>
  <c r="AP159" i="8"/>
  <c r="AL885" i="8"/>
  <c r="AI1113" i="8"/>
  <c r="AP157" i="8"/>
  <c r="AN85" i="8"/>
  <c r="AL42" i="8"/>
  <c r="AK514" i="8"/>
  <c r="AI484" i="8"/>
  <c r="AU1147" i="8"/>
  <c r="AT14" i="8"/>
  <c r="AO777" i="8"/>
  <c r="AO596" i="8"/>
  <c r="AL531" i="8"/>
  <c r="AR999" i="8"/>
  <c r="AS115" i="8"/>
  <c r="AQ615" i="8"/>
  <c r="AU878" i="8"/>
  <c r="AM1095" i="8"/>
  <c r="AJ532" i="8"/>
  <c r="AL118" i="8"/>
  <c r="AP509" i="8"/>
  <c r="AK598" i="8"/>
  <c r="AQ650" i="8"/>
  <c r="AT741" i="8"/>
  <c r="AS552" i="8"/>
  <c r="AJ811" i="8"/>
  <c r="AM497" i="8"/>
  <c r="AJ1058" i="8"/>
  <c r="AN52" i="8"/>
  <c r="AK23" i="8"/>
  <c r="AU759" i="8"/>
  <c r="AT928" i="8"/>
  <c r="AI132" i="8"/>
  <c r="AS499" i="8"/>
  <c r="AI658" i="8"/>
  <c r="AN443" i="8"/>
  <c r="AQ162" i="8"/>
  <c r="AR261" i="8"/>
  <c r="AT577" i="8"/>
  <c r="AQ236" i="8"/>
  <c r="AP1151" i="8"/>
  <c r="AR626" i="8"/>
  <c r="AM854" i="8"/>
  <c r="AS724" i="8"/>
  <c r="AS315" i="8"/>
  <c r="AL310" i="8"/>
  <c r="AL662" i="8"/>
  <c r="AM982" i="8"/>
  <c r="AP205" i="8"/>
  <c r="AP7" i="8"/>
  <c r="AI423" i="8"/>
  <c r="AP93" i="8"/>
  <c r="AO116" i="8"/>
  <c r="AM361" i="8"/>
  <c r="AP725" i="8"/>
  <c r="AS778" i="8"/>
  <c r="AT762" i="8"/>
  <c r="AI973" i="8"/>
  <c r="AR1148" i="8"/>
  <c r="AM456" i="8"/>
  <c r="AK998" i="8"/>
  <c r="AR397" i="8"/>
  <c r="AS894" i="8"/>
  <c r="AO720" i="8"/>
  <c r="AO1192" i="8"/>
  <c r="AQ931" i="8"/>
  <c r="AL324" i="8"/>
  <c r="AM679" i="8"/>
  <c r="AM702" i="8"/>
  <c r="AP553" i="8"/>
  <c r="AP102" i="8"/>
  <c r="AR119" i="8"/>
  <c r="AR994" i="8"/>
  <c r="AQ335" i="8"/>
  <c r="AM1083" i="8"/>
  <c r="AT1004" i="8"/>
  <c r="AU459" i="8"/>
  <c r="AO433" i="8"/>
  <c r="AT1123" i="8"/>
  <c r="AI590" i="8"/>
  <c r="AJ778" i="8"/>
  <c r="AT110" i="8"/>
  <c r="AL1194" i="8"/>
  <c r="AK907" i="8"/>
  <c r="AK769" i="8"/>
  <c r="AQ353" i="8"/>
  <c r="AP467" i="8"/>
  <c r="AI425" i="8"/>
  <c r="AI768" i="8"/>
  <c r="AM785" i="8"/>
  <c r="AR778" i="8"/>
  <c r="AP837" i="8"/>
  <c r="AR194" i="8"/>
  <c r="AL827" i="8"/>
  <c r="AU640" i="8"/>
  <c r="AK774" i="8"/>
  <c r="AO39" i="8"/>
  <c r="AI1153" i="8"/>
  <c r="AT1002" i="8"/>
  <c r="AI864" i="8"/>
  <c r="AJ562" i="8"/>
  <c r="AR606" i="8"/>
  <c r="AS906" i="8"/>
  <c r="AM134" i="8"/>
  <c r="AO101" i="8"/>
  <c r="AQ428" i="8"/>
  <c r="AK8" i="8"/>
  <c r="AP765" i="8"/>
  <c r="AL97" i="8"/>
  <c r="AL1142" i="8"/>
  <c r="AU597" i="8"/>
  <c r="AU410" i="8"/>
  <c r="AO504" i="8"/>
  <c r="AK1010" i="8"/>
  <c r="AM200" i="8"/>
  <c r="AK1189" i="8"/>
  <c r="AO117" i="8"/>
  <c r="AI1059" i="8"/>
  <c r="AQ807" i="8"/>
  <c r="AT1128" i="8"/>
  <c r="AK1026" i="8"/>
  <c r="AJ734" i="8"/>
  <c r="AQ394" i="8"/>
  <c r="AT777" i="8"/>
  <c r="AI516" i="8"/>
  <c r="AJ619" i="8"/>
  <c r="AN195" i="8"/>
  <c r="AP714" i="8"/>
  <c r="AK1091" i="8"/>
  <c r="AU1047" i="8"/>
  <c r="AJ16" i="8"/>
  <c r="AQ607" i="8"/>
  <c r="AN473" i="8"/>
  <c r="AS1000" i="8"/>
  <c r="AQ494" i="8"/>
  <c r="AS1069" i="8"/>
  <c r="AS723" i="8"/>
  <c r="AL204" i="8"/>
  <c r="AT731" i="8"/>
  <c r="AM664" i="8"/>
  <c r="AL368" i="8"/>
  <c r="AU701" i="8"/>
  <c r="AK1117" i="8"/>
  <c r="AQ893" i="8"/>
  <c r="AI856" i="8"/>
  <c r="AK832" i="8"/>
  <c r="AI731" i="8"/>
  <c r="AM539" i="8"/>
  <c r="AJ835" i="8"/>
  <c r="AJ107" i="8"/>
  <c r="AP104" i="8"/>
  <c r="AI745" i="8"/>
  <c r="AJ876" i="8"/>
  <c r="AS1183" i="8"/>
  <c r="AN844" i="8"/>
  <c r="AJ247" i="8"/>
  <c r="AR67" i="8"/>
  <c r="AN808" i="8"/>
  <c r="AR739" i="8"/>
  <c r="AT492" i="8"/>
  <c r="AI903" i="8"/>
  <c r="AJ32" i="8"/>
  <c r="AK428" i="8"/>
  <c r="AK51" i="8"/>
  <c r="AL1105" i="8"/>
  <c r="AK85" i="8"/>
  <c r="AL1176" i="8"/>
  <c r="AN1093" i="8"/>
  <c r="AR196" i="8"/>
  <c r="AT1009" i="8"/>
  <c r="AL285" i="8"/>
  <c r="AP1099" i="8"/>
  <c r="AQ731" i="8"/>
  <c r="AJ79" i="8"/>
  <c r="AL514" i="8"/>
  <c r="AK393" i="8"/>
  <c r="AJ800" i="8"/>
  <c r="AI168" i="8"/>
  <c r="AK734" i="8"/>
  <c r="AM834" i="8"/>
  <c r="AI734" i="8"/>
  <c r="AP594" i="8"/>
  <c r="AJ544" i="8"/>
  <c r="AP230" i="8"/>
  <c r="AP541" i="8"/>
  <c r="AT142" i="8"/>
  <c r="AQ831" i="8"/>
  <c r="AK527" i="8"/>
  <c r="AJ194" i="8"/>
  <c r="AT747" i="8"/>
  <c r="AO127" i="8"/>
  <c r="AU1123" i="8"/>
  <c r="AK237" i="8"/>
  <c r="AO80" i="8"/>
  <c r="AT683" i="8"/>
  <c r="AN1088" i="8"/>
  <c r="AI193" i="8"/>
  <c r="AI31" i="8"/>
  <c r="AJ1013" i="8"/>
  <c r="AK487" i="8"/>
  <c r="AS67" i="8"/>
  <c r="AR800" i="8"/>
  <c r="AN750" i="8"/>
  <c r="AM389" i="8"/>
  <c r="AT935" i="8"/>
  <c r="AJ974" i="8"/>
  <c r="AN517" i="8"/>
  <c r="AL440" i="8"/>
  <c r="AU686" i="8"/>
  <c r="AS307" i="8"/>
  <c r="AS767" i="8"/>
  <c r="AP768" i="8"/>
  <c r="AS137" i="8"/>
  <c r="AN860" i="8"/>
  <c r="AJ699" i="8"/>
  <c r="AI301" i="8"/>
  <c r="AS108" i="8"/>
  <c r="AL44" i="8"/>
  <c r="AJ861" i="8"/>
  <c r="AM1124" i="8"/>
  <c r="AJ607" i="8"/>
  <c r="AU995" i="8"/>
  <c r="AK781" i="8"/>
  <c r="AU490" i="8"/>
  <c r="AS1155" i="8"/>
  <c r="AN402" i="8"/>
  <c r="AU456" i="8"/>
  <c r="AJ831" i="8"/>
  <c r="AS700" i="8"/>
  <c r="AU601" i="8"/>
  <c r="AO866" i="8"/>
  <c r="AN601" i="8"/>
  <c r="AR157" i="8"/>
  <c r="AI342" i="8"/>
  <c r="AP904" i="8"/>
  <c r="AS444" i="8"/>
  <c r="AK537" i="8"/>
  <c r="AO304" i="8"/>
  <c r="AR674" i="8"/>
  <c r="AR729" i="8"/>
  <c r="AM817" i="8"/>
  <c r="AK49" i="8"/>
  <c r="AM544" i="8"/>
  <c r="AN145" i="8"/>
  <c r="AK674" i="8"/>
  <c r="AQ529" i="8"/>
  <c r="AM975" i="8"/>
  <c r="AN784" i="8"/>
  <c r="AK187" i="8"/>
  <c r="AN284" i="8"/>
  <c r="AT1076" i="8"/>
  <c r="AO442" i="8"/>
  <c r="AS1145" i="8"/>
  <c r="AQ909" i="8"/>
  <c r="AS240" i="8"/>
  <c r="AP883" i="8"/>
  <c r="AI722" i="8"/>
  <c r="AS467" i="8"/>
  <c r="AO6" i="8"/>
  <c r="AN391" i="8"/>
  <c r="AK1034" i="8"/>
  <c r="AR208" i="8"/>
  <c r="AO24" i="8"/>
  <c r="AM589" i="8"/>
  <c r="AR1031" i="8"/>
  <c r="AJ293" i="8"/>
  <c r="AI431" i="8"/>
  <c r="AL429" i="8"/>
  <c r="AL408" i="8"/>
  <c r="AN333" i="8"/>
  <c r="AO486" i="8"/>
  <c r="AO682" i="8"/>
  <c r="AJ888" i="8"/>
  <c r="AU885" i="8"/>
  <c r="AN308" i="8"/>
  <c r="AP482" i="8"/>
  <c r="AT280" i="8"/>
  <c r="AL816" i="8"/>
  <c r="AU175" i="8"/>
  <c r="AK379" i="8"/>
  <c r="AU16" i="8"/>
  <c r="AU1171" i="8"/>
  <c r="AJ367" i="8"/>
  <c r="AO937" i="8"/>
  <c r="AM879" i="8"/>
  <c r="AL841" i="8"/>
  <c r="AL333" i="8"/>
  <c r="AL43" i="8"/>
  <c r="AQ45" i="8"/>
  <c r="AT137" i="8"/>
  <c r="AM668" i="8"/>
  <c r="AO189" i="8"/>
  <c r="AL1167" i="8"/>
  <c r="AS251" i="8"/>
  <c r="AU656" i="8"/>
  <c r="AO236" i="8"/>
  <c r="AO1043" i="8"/>
  <c r="AR1125" i="8"/>
  <c r="AR758" i="8"/>
  <c r="AN981" i="8"/>
  <c r="AP533" i="8"/>
  <c r="AK803" i="8"/>
  <c r="AP325" i="8"/>
  <c r="F18" i="8"/>
  <c r="AM549" i="8"/>
  <c r="AJ411" i="8"/>
  <c r="AP198" i="8"/>
  <c r="AS633" i="8"/>
  <c r="AN7" i="8"/>
  <c r="AP328" i="8"/>
  <c r="AI616" i="8"/>
  <c r="AT782" i="8"/>
  <c r="AU1097" i="8"/>
  <c r="AP926" i="8"/>
  <c r="AQ1127" i="8"/>
  <c r="AK200" i="8"/>
  <c r="AN769" i="8"/>
  <c r="AP292" i="8"/>
  <c r="AQ879" i="8"/>
  <c r="AO125" i="8"/>
  <c r="AL394" i="8"/>
  <c r="AN285" i="8"/>
  <c r="AI175" i="8"/>
  <c r="AI876" i="8"/>
  <c r="AS847" i="8"/>
  <c r="AS711" i="8"/>
  <c r="AM395" i="8"/>
  <c r="AM1054" i="8"/>
  <c r="AP826" i="8"/>
  <c r="AQ1076" i="8"/>
  <c r="AK827" i="8"/>
  <c r="AI144" i="8"/>
  <c r="AP172" i="8"/>
  <c r="AR1178" i="8"/>
  <c r="AM661" i="8"/>
  <c r="AQ90" i="8"/>
  <c r="AR573" i="8"/>
  <c r="AQ808" i="8"/>
  <c r="AP228" i="8"/>
  <c r="AT951" i="8"/>
  <c r="AU819" i="8"/>
  <c r="AR387" i="8"/>
  <c r="AN539" i="8"/>
  <c r="AJ976" i="8"/>
  <c r="AU782" i="8"/>
  <c r="AK398" i="8"/>
  <c r="AJ1194" i="8"/>
  <c r="AM555" i="8"/>
  <c r="AO5" i="8"/>
  <c r="AN1159" i="8"/>
  <c r="AT672" i="8"/>
  <c r="AS234" i="8"/>
  <c r="AU781" i="8"/>
  <c r="AM181" i="8"/>
  <c r="AM1139" i="8"/>
  <c r="AK102" i="8"/>
  <c r="AJ182" i="8"/>
  <c r="AN663" i="8"/>
  <c r="AS646" i="8"/>
  <c r="AQ1177" i="8"/>
  <c r="E9" i="3"/>
  <c r="AU735" i="8"/>
  <c r="AK182" i="8"/>
  <c r="AO943" i="8"/>
  <c r="AL191" i="8"/>
  <c r="AQ775" i="8"/>
  <c r="AI445" i="8"/>
  <c r="AI786" i="8"/>
  <c r="AL350" i="8"/>
  <c r="AR1091" i="8"/>
  <c r="AN199" i="8"/>
  <c r="AQ218" i="8"/>
  <c r="AM624" i="8"/>
  <c r="AM247" i="8"/>
  <c r="AP527" i="8"/>
  <c r="AP821" i="8"/>
  <c r="AQ812" i="8"/>
  <c r="AR967" i="8"/>
  <c r="AQ875" i="8"/>
  <c r="AO979" i="8"/>
  <c r="AK841" i="8"/>
  <c r="AI8" i="8"/>
  <c r="AU463" i="8"/>
  <c r="AM486" i="8"/>
  <c r="AK351" i="8"/>
  <c r="AM110" i="8"/>
  <c r="AT701" i="8"/>
  <c r="AN962" i="8"/>
  <c r="AJ873" i="8"/>
  <c r="AI524" i="8"/>
  <c r="AK675" i="8"/>
  <c r="AP535" i="8"/>
  <c r="AQ431" i="8"/>
  <c r="AK429" i="8"/>
  <c r="AP44" i="8"/>
  <c r="AM608" i="8"/>
  <c r="AN1157" i="8"/>
  <c r="AL403" i="8"/>
  <c r="AS1052" i="8"/>
  <c r="AU1004" i="8"/>
  <c r="AK815" i="8"/>
  <c r="AO91" i="8"/>
  <c r="AU210" i="8"/>
  <c r="AN795" i="8"/>
  <c r="AJ101" i="8"/>
  <c r="AO328" i="8"/>
  <c r="AR541" i="8"/>
  <c r="AU644" i="8"/>
  <c r="AP769" i="8"/>
  <c r="AL935" i="8"/>
  <c r="AQ1140" i="8"/>
  <c r="AL965" i="8"/>
  <c r="AQ1135" i="8"/>
  <c r="AQ1058" i="8"/>
  <c r="AM759" i="8"/>
  <c r="AP949" i="8"/>
  <c r="AU887" i="8"/>
  <c r="AN433" i="8"/>
  <c r="AM979" i="8"/>
  <c r="AJ949" i="8"/>
  <c r="AJ206" i="8"/>
  <c r="AI49" i="8"/>
  <c r="AK611" i="8"/>
  <c r="AT227" i="8"/>
  <c r="AL641" i="8"/>
  <c r="AN810" i="8"/>
  <c r="AQ26" i="8"/>
  <c r="AI401" i="8"/>
  <c r="AL862" i="8"/>
  <c r="AJ991" i="8"/>
  <c r="AN237" i="8"/>
  <c r="AU53" i="8"/>
  <c r="AJ425" i="8"/>
  <c r="AT805" i="8"/>
  <c r="AO967" i="8"/>
  <c r="AO247" i="8"/>
  <c r="AJ52" i="8"/>
  <c r="AN4" i="8"/>
  <c r="AT1195" i="8"/>
  <c r="AU1063" i="8"/>
  <c r="AM795" i="8"/>
  <c r="AL1190" i="8"/>
  <c r="AS841" i="8"/>
  <c r="AS1007" i="8"/>
  <c r="AP56" i="8"/>
  <c r="AO225" i="8"/>
  <c r="M14" i="8"/>
  <c r="AP642" i="8"/>
  <c r="AS403" i="8"/>
  <c r="AI196" i="8"/>
  <c r="AN593" i="8"/>
  <c r="AT1037" i="8"/>
  <c r="AJ1130" i="8"/>
  <c r="AR547" i="8"/>
  <c r="AP31" i="8"/>
  <c r="AI494" i="8"/>
  <c r="AU702" i="8"/>
  <c r="AN1069" i="8"/>
  <c r="AK908" i="8"/>
  <c r="AO568" i="8"/>
  <c r="AJ1160" i="8"/>
  <c r="AT117" i="8"/>
  <c r="AL238" i="8"/>
  <c r="AL249" i="8"/>
  <c r="AT799" i="8"/>
  <c r="AO528" i="8"/>
  <c r="AM475" i="8"/>
  <c r="AT1092" i="8"/>
  <c r="AK626" i="8"/>
  <c r="AL1184" i="8"/>
  <c r="AL1173" i="8"/>
  <c r="AT274" i="8"/>
  <c r="AJ283" i="8"/>
  <c r="AO1074" i="8"/>
  <c r="AT349" i="8"/>
  <c r="AK788" i="8"/>
  <c r="AM672" i="8"/>
  <c r="AP934" i="8"/>
  <c r="AL767" i="8"/>
  <c r="AN1107" i="8"/>
  <c r="AL399" i="8"/>
  <c r="AI469" i="8"/>
  <c r="AP175" i="8"/>
  <c r="AS228" i="8"/>
  <c r="AI927" i="8"/>
  <c r="AK651" i="8"/>
  <c r="AP289" i="8"/>
  <c r="AQ278" i="8"/>
  <c r="AT1019" i="8"/>
  <c r="AT398" i="8"/>
  <c r="AQ862" i="8"/>
  <c r="AP1113" i="8"/>
  <c r="AN1108" i="8"/>
  <c r="AO905" i="8"/>
  <c r="AJ240" i="8"/>
  <c r="AO616" i="8"/>
  <c r="AS801" i="8"/>
  <c r="AP800" i="8"/>
  <c r="AQ357" i="8"/>
  <c r="AJ1138" i="8"/>
  <c r="AN690" i="8"/>
  <c r="AO716" i="8"/>
  <c r="AQ844" i="8"/>
  <c r="AT1185" i="8"/>
  <c r="AO1076" i="8"/>
  <c r="AL1090" i="8"/>
  <c r="AJ408" i="8"/>
  <c r="AP1173" i="8"/>
  <c r="AM923" i="8"/>
  <c r="AO242" i="8"/>
  <c r="AN641" i="8"/>
  <c r="AL752" i="8"/>
  <c r="AS820" i="8"/>
  <c r="AJ202" i="8"/>
  <c r="AI433" i="8"/>
  <c r="AT204" i="8"/>
  <c r="AK349" i="8"/>
  <c r="AK869" i="8"/>
  <c r="AJ222" i="8"/>
  <c r="AM34" i="8"/>
  <c r="AU222" i="8"/>
  <c r="AU218" i="8"/>
  <c r="AI414" i="8"/>
  <c r="AU929" i="8"/>
  <c r="AT195" i="8"/>
  <c r="AR853" i="8"/>
  <c r="AL1171" i="8"/>
  <c r="AU728" i="8"/>
  <c r="AJ1174" i="8"/>
  <c r="AI35" i="8"/>
  <c r="AR716" i="8"/>
  <c r="AN1113" i="8"/>
  <c r="AS550" i="8"/>
  <c r="AU6" i="8"/>
  <c r="AO1090" i="8"/>
  <c r="AT776" i="8"/>
  <c r="AJ1002" i="8"/>
  <c r="AP360" i="8"/>
  <c r="AQ695" i="8"/>
  <c r="AT483" i="8"/>
  <c r="AQ363" i="8"/>
  <c r="AU186" i="8"/>
  <c r="AL312" i="8"/>
  <c r="AK699" i="8"/>
  <c r="AJ512" i="8"/>
  <c r="AT367" i="8"/>
  <c r="AQ932" i="8"/>
  <c r="AM713" i="8"/>
  <c r="AP887" i="8"/>
  <c r="AP69" i="8"/>
  <c r="AN570" i="8"/>
  <c r="AM861" i="8"/>
  <c r="AP966" i="8"/>
  <c r="AU68" i="8"/>
  <c r="AP1042" i="8"/>
  <c r="AO284" i="8"/>
  <c r="AP493" i="8"/>
  <c r="AN1013" i="8"/>
  <c r="AM124" i="8"/>
  <c r="AT454" i="8"/>
  <c r="AS273" i="8"/>
  <c r="AS208" i="8"/>
  <c r="AK1011" i="8"/>
  <c r="AT291" i="8"/>
  <c r="AQ437" i="8"/>
  <c r="AS875" i="8"/>
  <c r="AN748" i="8"/>
  <c r="AS533" i="8"/>
  <c r="AJ630" i="8"/>
  <c r="AL700" i="8"/>
  <c r="AP190" i="8"/>
  <c r="AU276" i="8"/>
  <c r="AN131" i="8"/>
  <c r="AL181" i="8"/>
  <c r="AU951" i="8"/>
  <c r="AU70" i="8"/>
  <c r="AU998" i="8"/>
  <c r="AR23" i="8"/>
  <c r="AK219" i="8"/>
  <c r="AI878" i="8"/>
  <c r="AT760" i="8"/>
  <c r="AN121" i="8"/>
  <c r="AP470" i="8"/>
  <c r="AO629" i="8"/>
  <c r="AJ304" i="8"/>
  <c r="AQ186" i="8"/>
  <c r="AS999" i="8"/>
  <c r="AP843" i="8"/>
  <c r="AU297" i="8"/>
  <c r="AO1103" i="8"/>
  <c r="AQ1089" i="8"/>
  <c r="AN110" i="8"/>
  <c r="AJ808" i="8"/>
  <c r="AT202" i="8"/>
  <c r="AR489" i="8"/>
  <c r="AS61" i="8"/>
  <c r="AR311" i="8"/>
  <c r="AL619" i="8"/>
  <c r="AN1080" i="8"/>
  <c r="AU813" i="8"/>
  <c r="AO656" i="8"/>
  <c r="AI835" i="8"/>
  <c r="AI163" i="8"/>
  <c r="AK462" i="8"/>
  <c r="AJ1168" i="8"/>
  <c r="AO209" i="8"/>
  <c r="AU174" i="8"/>
  <c r="AO31" i="8"/>
  <c r="AM113" i="8"/>
  <c r="AO1011" i="8"/>
  <c r="AM997" i="8"/>
  <c r="AO237" i="8"/>
  <c r="AU426" i="8"/>
  <c r="AK270" i="8"/>
  <c r="AS1050" i="8"/>
  <c r="AQ260" i="8"/>
  <c r="AM615" i="8"/>
  <c r="AU696" i="8"/>
  <c r="L10" i="8"/>
  <c r="AL804" i="8"/>
  <c r="AR878" i="8"/>
  <c r="AM1066" i="8"/>
  <c r="AR951" i="8"/>
  <c r="AP399" i="8"/>
  <c r="AO40" i="8"/>
  <c r="AS916" i="8"/>
  <c r="AO240" i="8"/>
  <c r="AK121" i="8"/>
  <c r="AT801" i="8"/>
  <c r="AI654" i="8"/>
  <c r="AL281" i="8"/>
  <c r="AK1044" i="8"/>
  <c r="AS857" i="8"/>
  <c r="AT844" i="8"/>
  <c r="AT613" i="8"/>
  <c r="AU783" i="8"/>
  <c r="AO134" i="8"/>
  <c r="AQ1106" i="8"/>
  <c r="AR604" i="8"/>
  <c r="AL50" i="8"/>
  <c r="AJ60" i="8"/>
  <c r="AT949" i="8"/>
  <c r="AP176" i="8"/>
  <c r="AP85" i="8"/>
  <c r="AN1140" i="8"/>
  <c r="AP858" i="8"/>
  <c r="AP680" i="8"/>
  <c r="AI515" i="8"/>
  <c r="AK677" i="8"/>
  <c r="AQ168" i="8"/>
  <c r="AO609" i="8"/>
  <c r="AN193" i="8"/>
  <c r="AQ391" i="8"/>
  <c r="AU1155" i="8"/>
  <c r="AM1026" i="8"/>
  <c r="AL798" i="8"/>
  <c r="AM36" i="8"/>
  <c r="AP52" i="8"/>
  <c r="AO430" i="8"/>
  <c r="AU587" i="8"/>
  <c r="AU169" i="8"/>
  <c r="AK663" i="8"/>
  <c r="AK267" i="8"/>
  <c r="AQ994" i="8"/>
  <c r="AQ772" i="8"/>
  <c r="AS1051" i="8"/>
  <c r="AP418" i="8"/>
  <c r="AS1078" i="8"/>
  <c r="AN96" i="8"/>
  <c r="AU996" i="8"/>
  <c r="AP354" i="8"/>
  <c r="AL210" i="8"/>
  <c r="AQ350" i="8"/>
  <c r="AJ957" i="8"/>
  <c r="AO991" i="8"/>
  <c r="AP529" i="8"/>
  <c r="AL631" i="8"/>
  <c r="AQ1074" i="8"/>
  <c r="AI1171" i="8"/>
  <c r="AQ1001" i="8"/>
  <c r="AL910" i="8"/>
  <c r="AJ928" i="8"/>
  <c r="AK456" i="8"/>
  <c r="AN441" i="8"/>
  <c r="AL230" i="8"/>
  <c r="AS570" i="8"/>
  <c r="AI7" i="8"/>
  <c r="AO316" i="8"/>
  <c r="AT829" i="8"/>
  <c r="AT328" i="8"/>
  <c r="AQ1163" i="8"/>
  <c r="AT861" i="8"/>
  <c r="AT1021" i="8"/>
  <c r="D10" i="3"/>
  <c r="AQ381" i="8"/>
  <c r="AP107" i="8"/>
  <c r="AI385" i="8"/>
  <c r="AT892" i="8"/>
  <c r="AN954" i="8"/>
  <c r="AI363" i="8"/>
  <c r="AK989" i="8"/>
  <c r="AU994" i="8"/>
  <c r="AP286" i="8"/>
  <c r="AQ465" i="8"/>
  <c r="AQ722" i="8"/>
  <c r="AR310" i="8"/>
  <c r="AT319" i="8"/>
  <c r="AN531" i="8"/>
  <c r="AU57" i="8"/>
  <c r="AL1100" i="8"/>
  <c r="AM408" i="8"/>
  <c r="AQ528" i="8"/>
  <c r="AN1042" i="8"/>
  <c r="AJ959" i="8"/>
  <c r="AT534" i="8"/>
  <c r="AT775" i="8"/>
  <c r="AL602" i="8"/>
  <c r="AK932" i="8"/>
  <c r="AR218" i="8"/>
  <c r="AS959" i="8"/>
  <c r="AJ385" i="8"/>
  <c r="AK888" i="8"/>
  <c r="AJ71" i="8"/>
  <c r="AS129" i="8"/>
  <c r="AN1057" i="8"/>
  <c r="AK721" i="8"/>
  <c r="AN909" i="8"/>
  <c r="AI224" i="8"/>
  <c r="AR45" i="8"/>
  <c r="AN650" i="8"/>
  <c r="AM610" i="8"/>
  <c r="AN827" i="8"/>
  <c r="AJ678" i="8"/>
  <c r="AS245" i="8"/>
  <c r="AL1008" i="8"/>
  <c r="AJ787" i="8"/>
  <c r="AJ477" i="8"/>
  <c r="AO360" i="8"/>
  <c r="AL781" i="8"/>
  <c r="AU190" i="8"/>
  <c r="AL498" i="8"/>
  <c r="AJ478" i="8"/>
  <c r="AT79" i="8"/>
  <c r="AL11" i="8"/>
  <c r="AP20" i="8"/>
  <c r="AU12" i="8"/>
  <c r="AM496" i="8"/>
  <c r="AQ262" i="8"/>
  <c r="AS1039" i="8"/>
  <c r="AS590" i="8"/>
  <c r="AQ1011" i="8"/>
  <c r="AT4" i="8"/>
  <c r="AN802" i="8"/>
  <c r="AU602" i="8"/>
  <c r="AQ689" i="8"/>
  <c r="AU28" i="8"/>
  <c r="AS573" i="8"/>
  <c r="AM356" i="8"/>
  <c r="AU850" i="8"/>
  <c r="AP643" i="8"/>
  <c r="AP1146" i="8"/>
  <c r="AM169" i="8"/>
  <c r="AJ1070" i="8"/>
  <c r="AP634" i="8"/>
  <c r="AQ159" i="8"/>
  <c r="AM324" i="8"/>
  <c r="AQ1115" i="8"/>
  <c r="AS225" i="8"/>
  <c r="AK56" i="8"/>
  <c r="AT620" i="8"/>
  <c r="AM1008" i="8"/>
  <c r="AU356" i="8"/>
  <c r="AQ1067" i="8"/>
  <c r="AR469" i="8"/>
  <c r="AS898" i="8"/>
  <c r="AK750" i="8"/>
  <c r="AI978" i="8"/>
  <c r="AI1051" i="8"/>
  <c r="AT1112" i="8"/>
  <c r="AQ1075" i="8"/>
  <c r="AN622" i="8"/>
  <c r="AQ115" i="8"/>
  <c r="AK30" i="8"/>
  <c r="AR188" i="8"/>
  <c r="AL1153" i="8"/>
  <c r="AO302" i="8"/>
  <c r="AQ954" i="8"/>
  <c r="AS370" i="8"/>
  <c r="AU687" i="8"/>
  <c r="AM76" i="8"/>
  <c r="AM1178" i="8"/>
  <c r="AM994" i="8"/>
  <c r="AQ430" i="8"/>
  <c r="AM353" i="8"/>
  <c r="AK90" i="8"/>
  <c r="AP462" i="8"/>
  <c r="AP324" i="8"/>
  <c r="AS924" i="8"/>
  <c r="AS242" i="8"/>
  <c r="AQ1090" i="8"/>
  <c r="AR321" i="8"/>
  <c r="AL450" i="8"/>
  <c r="AU125" i="8"/>
  <c r="AJ115" i="8"/>
  <c r="AR971" i="8"/>
  <c r="AJ579" i="8"/>
  <c r="AI797" i="8"/>
  <c r="AN1100" i="8"/>
  <c r="AO93" i="8"/>
  <c r="AN518" i="8"/>
  <c r="AJ137" i="8"/>
  <c r="AO311" i="8"/>
  <c r="AL664" i="8"/>
  <c r="AT375" i="8"/>
  <c r="AT1138" i="8"/>
  <c r="AK457" i="8"/>
  <c r="AO1059" i="8"/>
  <c r="AU1050" i="8"/>
  <c r="AJ179" i="8"/>
  <c r="AP200" i="8"/>
  <c r="AM909" i="8"/>
  <c r="AN1104" i="8"/>
  <c r="AK486" i="8"/>
  <c r="AQ274" i="8"/>
  <c r="AL372" i="8"/>
  <c r="AU725" i="8"/>
  <c r="AT1088" i="8"/>
  <c r="AU499" i="8"/>
  <c r="AS638" i="8"/>
  <c r="AP1139" i="8"/>
  <c r="AR815" i="8"/>
  <c r="AM988" i="8"/>
  <c r="AR731" i="8"/>
  <c r="AN886" i="8"/>
  <c r="AL209" i="8"/>
  <c r="AI874" i="8"/>
  <c r="AO795" i="8"/>
  <c r="AI689" i="8"/>
  <c r="AM840" i="8"/>
  <c r="AO895" i="8"/>
  <c r="AR656" i="8"/>
  <c r="AO993" i="8"/>
  <c r="AP695" i="8"/>
  <c r="AP287" i="8"/>
  <c r="AL1131" i="8"/>
  <c r="AL299" i="8"/>
  <c r="AN395" i="8"/>
  <c r="AT146" i="8"/>
  <c r="AI1120" i="8"/>
  <c r="AP129" i="8"/>
  <c r="AI555" i="8"/>
  <c r="AN1053" i="8"/>
  <c r="AT654" i="8"/>
  <c r="AR896" i="8"/>
  <c r="AU924" i="8"/>
  <c r="AI605" i="8"/>
  <c r="AT697" i="8"/>
  <c r="AS575" i="8"/>
  <c r="AM647" i="8"/>
  <c r="AQ752" i="8"/>
  <c r="AR1143" i="8"/>
  <c r="AM417" i="8"/>
  <c r="AI1003" i="8"/>
  <c r="AR762" i="8"/>
  <c r="AM656" i="8"/>
  <c r="AM819" i="8"/>
  <c r="AU342" i="8"/>
  <c r="AT981" i="8"/>
  <c r="AK920" i="8"/>
  <c r="AK807" i="8"/>
  <c r="AJ832" i="8"/>
  <c r="AN434" i="8"/>
  <c r="AS132" i="8"/>
  <c r="AT667" i="8"/>
  <c r="AR955" i="8"/>
  <c r="AL729" i="8"/>
  <c r="AT264" i="8"/>
  <c r="AU37" i="8"/>
  <c r="AU901" i="8"/>
  <c r="AN127" i="8"/>
  <c r="AL570" i="8"/>
  <c r="AT183" i="8"/>
  <c r="AQ1034" i="8"/>
  <c r="AL417" i="8"/>
  <c r="AI781" i="8"/>
  <c r="AJ314" i="8"/>
  <c r="AI857" i="8"/>
  <c r="AP645" i="8"/>
  <c r="AK742" i="8"/>
  <c r="AN961" i="8"/>
  <c r="AJ804" i="8"/>
  <c r="AK926" i="8"/>
  <c r="AK967" i="8"/>
  <c r="AI611" i="8"/>
  <c r="AM46" i="8"/>
  <c r="AJ1056" i="8"/>
  <c r="AK10" i="8"/>
  <c r="AN359" i="8"/>
  <c r="AN137" i="8"/>
  <c r="AN347" i="8"/>
  <c r="AN19" i="8"/>
  <c r="AQ488" i="8"/>
  <c r="AK673" i="8"/>
  <c r="AU678" i="8"/>
  <c r="AQ1002" i="8"/>
  <c r="AN946" i="8"/>
  <c r="AT1049" i="8"/>
  <c r="AK324" i="8"/>
  <c r="AR916" i="8"/>
  <c r="AS781" i="8"/>
  <c r="AO1141" i="8"/>
  <c r="AL189" i="8"/>
  <c r="AL1072" i="8"/>
  <c r="AN747" i="8"/>
  <c r="AN611" i="8"/>
  <c r="AQ1048" i="8"/>
  <c r="AP959" i="8"/>
  <c r="AS72" i="8"/>
  <c r="AT873" i="8"/>
  <c r="AP546" i="8"/>
  <c r="AM1045" i="8"/>
  <c r="AL1018" i="8"/>
  <c r="AI880" i="8"/>
  <c r="AS557" i="8"/>
  <c r="AR744" i="8"/>
  <c r="AT969" i="8"/>
  <c r="AS582" i="8"/>
  <c r="AQ859" i="8"/>
  <c r="AU889" i="8"/>
  <c r="AR1193" i="8"/>
  <c r="AO34" i="8"/>
  <c r="AS822" i="8"/>
  <c r="AJ148" i="8"/>
  <c r="AN164" i="8"/>
  <c r="AU606" i="8"/>
  <c r="AJ381" i="8"/>
  <c r="AI317" i="8"/>
  <c r="AL614" i="8"/>
  <c r="AL583" i="8"/>
  <c r="AJ586" i="8"/>
  <c r="AL535" i="8"/>
  <c r="AP552" i="8"/>
  <c r="AJ701" i="8"/>
  <c r="AJ921" i="8"/>
  <c r="AR477" i="8"/>
  <c r="AS738" i="8"/>
  <c r="AQ84" i="8"/>
  <c r="AQ169" i="8"/>
  <c r="AU171" i="8"/>
  <c r="AU414" i="8"/>
  <c r="AL1025" i="8"/>
  <c r="AO652" i="8"/>
  <c r="AT1119" i="8"/>
  <c r="AT89" i="8"/>
  <c r="AI1164" i="8"/>
  <c r="AJ281" i="8"/>
  <c r="AR223" i="8"/>
  <c r="AN34" i="8"/>
  <c r="AU786" i="8"/>
  <c r="AT31" i="8"/>
  <c r="AS681" i="8"/>
  <c r="AR28" i="8"/>
  <c r="AT806" i="8"/>
  <c r="AI1092" i="8"/>
  <c r="AO664" i="8"/>
  <c r="AQ522" i="8"/>
  <c r="AQ635" i="8"/>
  <c r="AU754" i="8"/>
  <c r="AN349" i="8"/>
  <c r="AM250" i="8"/>
  <c r="AK566" i="8"/>
  <c r="AO637" i="8"/>
  <c r="AO151" i="8"/>
  <c r="AJ103" i="8"/>
  <c r="AI861" i="8"/>
  <c r="AJ238" i="8"/>
  <c r="AJ926" i="8"/>
  <c r="AR773" i="8"/>
  <c r="AJ603" i="8"/>
  <c r="AU1064" i="8"/>
  <c r="AK481" i="8"/>
  <c r="AS275" i="8"/>
  <c r="AI1136" i="8"/>
  <c r="AL382" i="8"/>
  <c r="AO745" i="8"/>
  <c r="AP510" i="8"/>
  <c r="AJ313" i="8"/>
  <c r="AM334" i="8"/>
  <c r="AJ1107" i="8"/>
  <c r="AU305" i="8"/>
  <c r="AR703" i="8"/>
  <c r="AJ195" i="8"/>
  <c r="AM332" i="8"/>
  <c r="AP346" i="8"/>
  <c r="AO238" i="8"/>
  <c r="AL400" i="8"/>
  <c r="AO988" i="8"/>
  <c r="AS982" i="8"/>
  <c r="AJ1014" i="8"/>
  <c r="AQ156" i="8"/>
  <c r="AP972" i="8"/>
  <c r="AL188" i="8"/>
  <c r="AJ33" i="8"/>
  <c r="AR681" i="8"/>
  <c r="AN383" i="8"/>
  <c r="AI1134" i="8"/>
  <c r="AT11" i="8"/>
  <c r="AJ405" i="8"/>
  <c r="AO872" i="8"/>
  <c r="AO322" i="8"/>
  <c r="AU344" i="8"/>
  <c r="AO331" i="8"/>
  <c r="AL1080" i="8"/>
  <c r="AO1046" i="8"/>
  <c r="AS718" i="8"/>
  <c r="AP830" i="8"/>
  <c r="AT53" i="8"/>
  <c r="AJ758" i="8"/>
  <c r="AQ1096" i="8"/>
  <c r="AT989" i="8"/>
  <c r="AQ1049" i="8"/>
  <c r="AL1034" i="8"/>
  <c r="AQ937" i="8"/>
  <c r="AL652" i="8"/>
  <c r="AO671" i="8"/>
  <c r="AJ641" i="8"/>
  <c r="AN931" i="8"/>
  <c r="AJ872" i="8"/>
  <c r="AI1161" i="8"/>
  <c r="AO907" i="8"/>
  <c r="AU552" i="8"/>
  <c r="AU301" i="8"/>
  <c r="AS1127" i="8"/>
  <c r="AK1042" i="8"/>
  <c r="AS223" i="8"/>
  <c r="AL934" i="8"/>
  <c r="AJ83" i="8"/>
  <c r="AN414" i="8"/>
  <c r="AI680" i="8"/>
  <c r="AJ147" i="8"/>
  <c r="AS1161" i="8"/>
  <c r="AU840" i="8"/>
  <c r="AN957" i="8"/>
  <c r="AR44" i="8"/>
  <c r="AJ520" i="8"/>
  <c r="AP1178" i="8"/>
  <c r="AQ441" i="8"/>
  <c r="AR415" i="8"/>
  <c r="AM893" i="8"/>
  <c r="AM258" i="8"/>
  <c r="AM962" i="8"/>
  <c r="AI65" i="8"/>
  <c r="AL305" i="8"/>
  <c r="AJ306" i="8"/>
  <c r="AP716" i="8"/>
  <c r="AS854" i="8"/>
  <c r="AI714" i="8"/>
  <c r="AJ369" i="8"/>
  <c r="AO553" i="8"/>
  <c r="AJ159" i="8"/>
  <c r="AM681" i="8"/>
  <c r="AU281" i="8"/>
  <c r="AU74" i="8"/>
  <c r="AS662" i="8"/>
  <c r="AO19" i="8"/>
  <c r="AN895" i="8"/>
  <c r="AL775" i="8"/>
  <c r="AJ63" i="8"/>
  <c r="AQ577" i="8"/>
  <c r="AL21" i="8"/>
  <c r="AL713" i="8"/>
  <c r="AQ892" i="8"/>
  <c r="AT787" i="8"/>
  <c r="AQ1113" i="8"/>
  <c r="AR121" i="8"/>
  <c r="AI261" i="8"/>
  <c r="AL666" i="8"/>
  <c r="AT337" i="8"/>
  <c r="AL1129" i="8"/>
  <c r="AL648" i="8"/>
  <c r="AJ769" i="8"/>
  <c r="AT1010" i="8"/>
  <c r="AJ218" i="8"/>
  <c r="AU292" i="8"/>
  <c r="AR699" i="8"/>
  <c r="AS1171" i="8"/>
  <c r="AU48" i="8"/>
  <c r="AS191" i="8"/>
  <c r="AP429" i="8"/>
  <c r="AT919" i="8"/>
  <c r="AI1100" i="8"/>
  <c r="AQ987" i="8"/>
  <c r="AM209" i="8"/>
  <c r="AK329" i="8"/>
  <c r="AS141" i="8"/>
  <c r="AM242" i="8"/>
  <c r="AO1018" i="8"/>
  <c r="AQ1182" i="8"/>
  <c r="AQ453" i="8"/>
  <c r="AO837" i="8"/>
  <c r="AT1149" i="8"/>
  <c r="AM928" i="8"/>
  <c r="AP780" i="8"/>
  <c r="AM957" i="8"/>
  <c r="AL976" i="8"/>
  <c r="AL627" i="8"/>
  <c r="AT40" i="8"/>
  <c r="AN970" i="8"/>
  <c r="AK1086" i="8"/>
  <c r="AS224" i="8"/>
  <c r="AO368" i="8"/>
  <c r="AJ569" i="8"/>
  <c r="AL454" i="8"/>
  <c r="AR906" i="8"/>
  <c r="AU576" i="8"/>
  <c r="AT855" i="8"/>
  <c r="AK885" i="8"/>
  <c r="AP226" i="8"/>
  <c r="AL220" i="8"/>
  <c r="AK1098" i="8"/>
  <c r="AJ524" i="8"/>
  <c r="AN180" i="8"/>
  <c r="AT1168" i="8"/>
  <c r="AS379" i="8"/>
  <c r="AM935" i="8"/>
  <c r="AK290" i="8"/>
  <c r="AM218" i="8"/>
  <c r="AO419" i="8"/>
  <c r="AO146" i="8"/>
  <c r="AJ22" i="8"/>
  <c r="AP559" i="8"/>
  <c r="AN513" i="8"/>
  <c r="AN412" i="8"/>
  <c r="AR985" i="8"/>
  <c r="AM409" i="8"/>
  <c r="AQ332" i="8"/>
  <c r="AL1036" i="8"/>
  <c r="AP134" i="8"/>
  <c r="AO273" i="8"/>
  <c r="AO177" i="8"/>
  <c r="AL258" i="8"/>
  <c r="AT1053" i="8"/>
  <c r="AR351" i="8"/>
  <c r="AL135" i="8"/>
  <c r="AM276" i="8"/>
  <c r="AJ110" i="8"/>
  <c r="AQ592" i="8"/>
  <c r="AQ1017" i="8"/>
  <c r="AO290" i="8"/>
  <c r="AQ679" i="8"/>
  <c r="AP79" i="8"/>
  <c r="AU375" i="8"/>
  <c r="AR1154" i="8"/>
  <c r="AR663" i="8"/>
  <c r="AT531" i="8"/>
  <c r="AN816" i="8"/>
  <c r="AS83" i="8"/>
  <c r="AN238" i="8"/>
  <c r="AR705" i="8"/>
  <c r="AL722" i="8"/>
  <c r="AU228" i="8"/>
  <c r="AT897" i="8"/>
  <c r="AR673" i="8"/>
  <c r="AT590" i="8"/>
  <c r="AL926" i="8"/>
  <c r="AN1119" i="8"/>
  <c r="AQ927" i="8"/>
  <c r="AQ1160" i="8"/>
  <c r="AQ419" i="8"/>
  <c r="AK833" i="8"/>
  <c r="AL427" i="8"/>
  <c r="AQ621" i="8"/>
  <c r="AQ882" i="8"/>
  <c r="AN255" i="8"/>
  <c r="AI850" i="8"/>
  <c r="AO863" i="8"/>
  <c r="AI907" i="8"/>
  <c r="AP999" i="8"/>
  <c r="AO521" i="8"/>
  <c r="AU1045" i="8"/>
  <c r="AP797" i="8"/>
  <c r="AL659" i="8"/>
  <c r="AK1032" i="8"/>
  <c r="AP690" i="8"/>
  <c r="AL830" i="8"/>
  <c r="AQ192" i="8"/>
  <c r="AQ442" i="8"/>
  <c r="AL391" i="8"/>
  <c r="AI378" i="8"/>
  <c r="AT913" i="8"/>
  <c r="AR842" i="8"/>
  <c r="AR1047" i="8"/>
  <c r="AP775" i="8"/>
  <c r="AK495" i="8"/>
  <c r="AI912" i="8"/>
  <c r="AU413" i="8"/>
  <c r="AT37" i="8"/>
  <c r="AI924" i="8"/>
  <c r="AL1051" i="8"/>
  <c r="AJ722" i="8"/>
  <c r="AQ790" i="8"/>
  <c r="AI1141" i="8"/>
  <c r="AP997" i="8"/>
  <c r="AJ720" i="8"/>
  <c r="AN618" i="8"/>
  <c r="AM20" i="8"/>
  <c r="AU970" i="8"/>
  <c r="AR655" i="8"/>
  <c r="AJ1079" i="8"/>
  <c r="AM323" i="8"/>
  <c r="AQ830" i="8"/>
  <c r="AI123" i="8"/>
  <c r="AN362" i="8"/>
  <c r="AQ199" i="8"/>
  <c r="AS584" i="8"/>
  <c r="AI417" i="8"/>
  <c r="AK144" i="8"/>
  <c r="AT660" i="8"/>
  <c r="AM886" i="8"/>
  <c r="AJ893" i="8"/>
  <c r="AT413" i="8"/>
  <c r="AR813" i="8"/>
  <c r="AM856" i="8"/>
  <c r="AR385" i="8"/>
  <c r="AO1001" i="8"/>
  <c r="AS487" i="8"/>
  <c r="AR676" i="8"/>
  <c r="AM1061" i="8"/>
  <c r="AO136" i="8"/>
  <c r="AI534" i="8"/>
  <c r="AM375" i="8"/>
  <c r="AL232" i="8"/>
  <c r="AS1104" i="8"/>
  <c r="AN161" i="8"/>
  <c r="AN985" i="8"/>
  <c r="AM715" i="8"/>
  <c r="AS352" i="8"/>
  <c r="AT19" i="8"/>
  <c r="AR364" i="8"/>
  <c r="AO341" i="8"/>
  <c r="AO150" i="8"/>
  <c r="AP721" i="8"/>
  <c r="AJ1149" i="8"/>
  <c r="AL292" i="8"/>
  <c r="AQ1101" i="8"/>
  <c r="AM540" i="8"/>
  <c r="AI502" i="8"/>
  <c r="AK138" i="8"/>
  <c r="AS964" i="8"/>
  <c r="AO282" i="8"/>
  <c r="AP135" i="8"/>
  <c r="AU333" i="8"/>
  <c r="AI328" i="8"/>
  <c r="AK711" i="8"/>
  <c r="AJ1181" i="8"/>
  <c r="AJ843" i="8"/>
  <c r="AM172" i="8"/>
  <c r="AL1037" i="8"/>
  <c r="AP499" i="8"/>
  <c r="AJ418" i="8"/>
  <c r="AS325" i="8"/>
  <c r="AO736" i="8"/>
  <c r="AM481" i="8"/>
  <c r="AP661" i="8"/>
  <c r="AO973" i="8"/>
  <c r="AR140" i="8"/>
  <c r="AO1163" i="8"/>
  <c r="AI178" i="8"/>
  <c r="AT172" i="8"/>
  <c r="AN218" i="8"/>
  <c r="AN649" i="8"/>
  <c r="AM520" i="8"/>
  <c r="AJ219" i="8"/>
  <c r="AM1072" i="8"/>
  <c r="AT879" i="8"/>
  <c r="AT729" i="8"/>
  <c r="AQ255" i="8"/>
  <c r="AP62" i="8"/>
  <c r="AR646" i="8"/>
  <c r="AO285" i="8"/>
  <c r="AS777" i="8"/>
  <c r="AS565" i="8"/>
  <c r="AL374" i="8"/>
  <c r="AN29" i="8"/>
  <c r="AP140" i="8"/>
  <c r="AJ410" i="8"/>
  <c r="AQ749" i="8"/>
  <c r="AN495" i="8"/>
  <c r="AS732" i="8"/>
  <c r="AK766" i="8"/>
  <c r="AL63" i="8"/>
  <c r="AT449" i="8"/>
  <c r="AU389" i="8"/>
  <c r="AL806" i="8"/>
  <c r="AJ113" i="8"/>
  <c r="AI670" i="8"/>
  <c r="AN555" i="8"/>
  <c r="AR115" i="8"/>
  <c r="AT1132" i="8"/>
  <c r="AM725" i="8"/>
  <c r="AS34" i="8"/>
  <c r="AM1082" i="8"/>
  <c r="AR817" i="8"/>
  <c r="AQ810" i="8"/>
  <c r="AL1061" i="8"/>
  <c r="AN138" i="8"/>
  <c r="AL942" i="8"/>
  <c r="AQ661" i="8"/>
  <c r="AL465" i="8"/>
  <c r="AO25" i="8"/>
  <c r="AN1152" i="8"/>
  <c r="AQ1184" i="8"/>
  <c r="AO742" i="8"/>
  <c r="AI741" i="8"/>
  <c r="AI776" i="8"/>
  <c r="AK418" i="8"/>
  <c r="AO363" i="8"/>
  <c r="AO214" i="8"/>
  <c r="AM751" i="8"/>
  <c r="AM1184" i="8"/>
  <c r="AI200" i="8"/>
  <c r="AP224" i="8"/>
  <c r="AQ904" i="8"/>
  <c r="AI472" i="8"/>
  <c r="AU99" i="8"/>
  <c r="AT983" i="8"/>
  <c r="AN498" i="8"/>
  <c r="AR232" i="8"/>
  <c r="AR255" i="8"/>
  <c r="AI618" i="8"/>
  <c r="AU911" i="8"/>
  <c r="AK980" i="8"/>
  <c r="AU454" i="8"/>
  <c r="AI1039" i="8"/>
  <c r="AP738" i="8"/>
  <c r="AR860" i="8"/>
  <c r="AP871" i="8"/>
  <c r="AM951" i="8"/>
  <c r="AO738" i="8"/>
  <c r="AI572" i="8"/>
  <c r="AO728" i="8"/>
  <c r="AQ843" i="8"/>
  <c r="AU341" i="8"/>
  <c r="AU27" i="8"/>
  <c r="AS973" i="8"/>
  <c r="AR375" i="8"/>
  <c r="AT853" i="8"/>
  <c r="AP592" i="8"/>
  <c r="AU202" i="8"/>
  <c r="AT966" i="8"/>
  <c r="AP366" i="8"/>
  <c r="AQ25" i="8"/>
  <c r="AP898" i="8"/>
  <c r="AN348" i="8"/>
  <c r="AK442" i="8"/>
  <c r="AL206" i="8"/>
  <c r="AR1058" i="8"/>
  <c r="AU849" i="8"/>
  <c r="AJ795" i="8"/>
  <c r="AR693" i="8"/>
  <c r="AR991" i="8"/>
  <c r="AS690" i="8"/>
  <c r="AL693" i="8"/>
  <c r="AO1013" i="8"/>
  <c r="D32" i="3"/>
  <c r="AJ741" i="8"/>
  <c r="AI13" i="8"/>
  <c r="AK446" i="8"/>
  <c r="AK423" i="8"/>
  <c r="AI828" i="8"/>
  <c r="AO1171" i="8"/>
  <c r="AT7" i="8"/>
  <c r="AM739" i="8"/>
  <c r="AO900" i="8"/>
  <c r="AI1117" i="8"/>
  <c r="AI952" i="8"/>
  <c r="AT540" i="8"/>
  <c r="AI1180" i="8"/>
  <c r="AK391" i="8"/>
  <c r="AS878" i="8"/>
  <c r="AL560" i="8"/>
  <c r="AS541" i="8"/>
  <c r="AU275" i="8"/>
  <c r="AK216" i="8"/>
  <c r="AU692" i="8"/>
  <c r="AL597" i="8"/>
  <c r="AS1187" i="8"/>
  <c r="AO197" i="8"/>
  <c r="AP943" i="8"/>
  <c r="AO897" i="8"/>
  <c r="AK863" i="8"/>
  <c r="AO710" i="8"/>
  <c r="AI1184" i="8"/>
  <c r="AK275" i="8"/>
  <c r="AS984" i="8"/>
  <c r="AP141" i="8"/>
  <c r="AS79" i="8"/>
  <c r="AT1094" i="8"/>
  <c r="AJ296" i="8"/>
  <c r="AP632" i="8"/>
  <c r="AL687" i="8"/>
  <c r="AQ443" i="8"/>
  <c r="AQ82" i="8"/>
  <c r="AN525" i="8"/>
  <c r="AK474" i="8"/>
  <c r="AP430" i="8"/>
  <c r="AI170" i="8"/>
  <c r="AS734" i="8"/>
  <c r="AN772" i="8"/>
  <c r="AM827" i="8"/>
  <c r="AJ232" i="8"/>
  <c r="AK459" i="8"/>
  <c r="AK643" i="8"/>
  <c r="AO972" i="8"/>
  <c r="AR761" i="8"/>
  <c r="AN465" i="8"/>
  <c r="AS619" i="8"/>
  <c r="AI777" i="8"/>
  <c r="AR913" i="8"/>
  <c r="AQ412" i="8"/>
  <c r="M19" i="8"/>
  <c r="AM864" i="8"/>
  <c r="AR332" i="8"/>
  <c r="AN191" i="8"/>
  <c r="AP927" i="8"/>
  <c r="AT472" i="8"/>
  <c r="AI639" i="8"/>
  <c r="AJ1139" i="8"/>
  <c r="AL839" i="8"/>
  <c r="AI1174" i="8"/>
  <c r="AT73" i="8"/>
  <c r="AO353" i="8"/>
  <c r="AT428" i="8"/>
  <c r="AR317" i="8"/>
  <c r="AT234" i="8"/>
  <c r="AK311" i="8"/>
  <c r="AI858" i="8"/>
  <c r="AU419" i="8"/>
  <c r="AT871" i="8"/>
  <c r="AP202" i="8"/>
  <c r="AU285" i="8"/>
  <c r="AT874" i="8"/>
  <c r="AP363" i="8"/>
  <c r="AK1185" i="8"/>
  <c r="AO87" i="8"/>
  <c r="AK507" i="8"/>
  <c r="AK185" i="8"/>
  <c r="AI375" i="8"/>
  <c r="D47" i="5"/>
  <c r="AU427" i="8"/>
  <c r="AT57" i="8"/>
  <c r="AM933" i="8"/>
  <c r="AT1133" i="8"/>
  <c r="AU1156" i="8"/>
  <c r="AJ243" i="8"/>
  <c r="AO413" i="8"/>
  <c r="AR251" i="8"/>
  <c r="AN630" i="8"/>
  <c r="AS1083" i="8"/>
  <c r="AN200" i="8"/>
  <c r="AT832" i="8"/>
  <c r="AN332" i="8"/>
  <c r="AO708" i="8"/>
  <c r="AM74" i="8"/>
  <c r="AU1071" i="8"/>
  <c r="AR440" i="8"/>
  <c r="AT927" i="8"/>
  <c r="AQ1031" i="8"/>
  <c r="AU87" i="8"/>
  <c r="AU312" i="8"/>
  <c r="AN1151" i="8"/>
  <c r="AT536" i="8"/>
  <c r="AR472" i="8"/>
  <c r="AT368" i="8"/>
  <c r="AI130" i="8"/>
  <c r="AL896" i="8"/>
  <c r="AJ571" i="8"/>
  <c r="AU39" i="8"/>
  <c r="AO194" i="8"/>
  <c r="AP923" i="8"/>
  <c r="AQ717" i="8"/>
  <c r="AM220" i="8"/>
  <c r="AT279" i="8"/>
  <c r="AS774" i="8"/>
  <c r="AK278" i="8"/>
  <c r="AR1054" i="8"/>
  <c r="AO425" i="8"/>
  <c r="AU295" i="8"/>
  <c r="AM281" i="8"/>
  <c r="AS461" i="8"/>
  <c r="AJ1030" i="8"/>
  <c r="AU921" i="8"/>
  <c r="AS17" i="8"/>
  <c r="AJ515" i="8"/>
  <c r="L16" i="8"/>
  <c r="AS26" i="8"/>
  <c r="AR602" i="8"/>
  <c r="AU543" i="8"/>
  <c r="AI843" i="8"/>
  <c r="AS725" i="8"/>
  <c r="AP1166" i="8"/>
  <c r="AR54" i="8"/>
  <c r="AJ943" i="8"/>
  <c r="AO187" i="8"/>
  <c r="AP148" i="8"/>
  <c r="AU1174" i="8"/>
  <c r="AS721" i="8"/>
  <c r="AP309" i="8"/>
  <c r="AK86" i="8"/>
  <c r="AJ162" i="8"/>
  <c r="AM920" i="8"/>
  <c r="AK546" i="8"/>
  <c r="AK425" i="8"/>
  <c r="AJ526" i="8"/>
  <c r="AM1159" i="8"/>
  <c r="AK1174" i="8"/>
  <c r="AP326" i="8"/>
  <c r="AU1053" i="8"/>
  <c r="AR1082" i="8"/>
  <c r="AS992" i="8"/>
  <c r="AL243" i="8"/>
  <c r="AQ306" i="8"/>
  <c r="AP455" i="8"/>
  <c r="AN311" i="8"/>
  <c r="AO511" i="8"/>
  <c r="AU506" i="8"/>
  <c r="AJ204" i="8"/>
  <c r="AJ1171" i="8"/>
  <c r="AU899" i="8"/>
  <c r="AO865" i="8"/>
  <c r="AL574" i="8"/>
  <c r="AP913" i="8"/>
  <c r="AU11" i="8"/>
  <c r="AJ827" i="8"/>
  <c r="AM557" i="8"/>
  <c r="AJ785" i="8"/>
  <c r="AS413" i="8"/>
  <c r="AQ153" i="8"/>
  <c r="AI628" i="8"/>
  <c r="AL780" i="8"/>
  <c r="AO124" i="8"/>
  <c r="AR7" i="8"/>
  <c r="AT558" i="8"/>
  <c r="AS312" i="8"/>
  <c r="AQ195" i="8"/>
  <c r="AK618" i="8"/>
  <c r="AR797" i="8"/>
  <c r="AR296" i="8"/>
  <c r="AM779" i="8"/>
  <c r="AO898" i="8"/>
  <c r="AU547" i="8"/>
  <c r="AM1018" i="8"/>
  <c r="AN861" i="8"/>
  <c r="AN979" i="8"/>
  <c r="AM948" i="8"/>
  <c r="AS755" i="8"/>
  <c r="AO868" i="8"/>
  <c r="AS742" i="8"/>
  <c r="AQ951" i="8"/>
  <c r="AM98" i="8"/>
  <c r="AQ59" i="8"/>
  <c r="AP460" i="8"/>
  <c r="AI721" i="8"/>
  <c r="AT201" i="8"/>
  <c r="AT1126" i="8"/>
  <c r="AR15" i="8"/>
  <c r="AS443" i="8"/>
  <c r="AM231" i="8"/>
  <c r="AT410" i="8"/>
  <c r="AU1085" i="8"/>
  <c r="AQ477" i="8"/>
  <c r="AU765" i="8"/>
  <c r="AO832" i="8"/>
  <c r="AL138" i="8"/>
  <c r="AN1003" i="8"/>
  <c r="AJ18" i="8"/>
  <c r="AU830" i="8"/>
  <c r="AJ711" i="8"/>
  <c r="AN718" i="8"/>
  <c r="AQ676" i="8"/>
  <c r="AI101" i="8"/>
  <c r="AK666" i="8"/>
  <c r="AP630" i="8"/>
  <c r="AR391" i="8"/>
  <c r="AR1111" i="8"/>
  <c r="AQ292" i="8"/>
  <c r="AO1174" i="8"/>
  <c r="AT884" i="8"/>
  <c r="AN1158" i="8"/>
  <c r="AJ196" i="8"/>
  <c r="AK170" i="8"/>
  <c r="AR1168" i="8"/>
  <c r="AS974" i="8"/>
  <c r="AR748" i="8"/>
  <c r="AJ187" i="8"/>
  <c r="AS24" i="8"/>
  <c r="AS1176" i="8"/>
  <c r="AR1163" i="8"/>
  <c r="AM402" i="8"/>
  <c r="AT478" i="8"/>
  <c r="AN552" i="8"/>
  <c r="AK284" i="8"/>
  <c r="AP17" i="8"/>
  <c r="AS998" i="8"/>
  <c r="AM116" i="8"/>
  <c r="AN3" i="8"/>
  <c r="AT737" i="8"/>
  <c r="AJ740" i="8"/>
  <c r="AT205" i="8"/>
  <c r="AO932" i="8"/>
  <c r="AR1173" i="8"/>
  <c r="AO1113" i="8"/>
  <c r="AQ934" i="8"/>
  <c r="AT69" i="8"/>
  <c r="AJ792" i="8"/>
  <c r="AR359" i="8"/>
  <c r="AS644" i="8"/>
  <c r="AS829" i="8"/>
  <c r="AT773" i="8"/>
  <c r="AJ655" i="8"/>
  <c r="AI841" i="8"/>
  <c r="AQ226" i="8"/>
  <c r="AP905" i="8"/>
  <c r="AL122" i="8"/>
  <c r="AQ826" i="8"/>
  <c r="AQ576" i="8"/>
  <c r="AI367" i="8"/>
  <c r="AO1058" i="8"/>
  <c r="AK323" i="8"/>
  <c r="AR82" i="8"/>
  <c r="AI476" i="8"/>
  <c r="AU955" i="8"/>
  <c r="AN1164" i="8"/>
  <c r="AS1158" i="8"/>
  <c r="AP22" i="8"/>
  <c r="AO448" i="8"/>
  <c r="AM961" i="8"/>
  <c r="AJ335" i="8"/>
  <c r="AP256" i="8"/>
  <c r="AJ790" i="8"/>
  <c r="AT10" i="8"/>
  <c r="AI525" i="8"/>
  <c r="AN939" i="8"/>
  <c r="AK948" i="8"/>
  <c r="AK443" i="8"/>
  <c r="AJ1127" i="8"/>
  <c r="AI549" i="8"/>
  <c r="AI733" i="8"/>
  <c r="AL695" i="8"/>
  <c r="AJ910" i="8"/>
  <c r="AT1106" i="8"/>
  <c r="AM44" i="8"/>
  <c r="AM509" i="8"/>
  <c r="AL347" i="8"/>
  <c r="AQ787" i="8"/>
  <c r="AQ973" i="8"/>
  <c r="AI216" i="8"/>
  <c r="AT396" i="8"/>
  <c r="AO1067" i="8"/>
  <c r="AQ44" i="8"/>
  <c r="AN1186" i="8"/>
  <c r="AI1107" i="8"/>
  <c r="AS192" i="8"/>
  <c r="AK809" i="8"/>
  <c r="AQ819" i="8"/>
  <c r="AR868" i="8"/>
  <c r="AN679" i="8"/>
  <c r="AL190" i="8"/>
  <c r="AU497" i="8"/>
  <c r="AL284" i="8"/>
  <c r="AP203" i="8"/>
  <c r="AK701" i="8"/>
  <c r="AP853" i="8"/>
  <c r="AS1034" i="8"/>
  <c r="AK188" i="8"/>
  <c r="AP491" i="8"/>
  <c r="AK468" i="8"/>
  <c r="AK1079" i="8"/>
  <c r="AR801" i="8"/>
  <c r="AN20" i="8"/>
  <c r="AQ835" i="8"/>
  <c r="AO365" i="8"/>
  <c r="AN1126" i="8"/>
  <c r="AM602" i="8"/>
  <c r="AT1194" i="8"/>
  <c r="AM412" i="8"/>
  <c r="AQ596" i="8"/>
  <c r="AK322" i="8"/>
  <c r="AR582" i="8"/>
  <c r="AJ868" i="8"/>
  <c r="AQ205" i="8"/>
  <c r="AS691" i="8"/>
  <c r="AM631" i="8"/>
  <c r="AS670" i="8"/>
  <c r="AN675" i="8"/>
  <c r="AP692" i="8"/>
  <c r="AR1043" i="8"/>
  <c r="AQ820" i="8"/>
  <c r="AQ1073" i="8"/>
  <c r="AQ1054" i="8"/>
  <c r="AS326" i="8"/>
  <c r="AS1100" i="8"/>
  <c r="AJ920" i="8"/>
  <c r="AR1083" i="8"/>
  <c r="AQ267" i="8"/>
  <c r="AO722" i="8"/>
  <c r="AT362" i="8"/>
  <c r="AJ588" i="8"/>
  <c r="AO644" i="8"/>
  <c r="AI904" i="8"/>
  <c r="AQ420" i="8"/>
  <c r="AK653" i="8"/>
  <c r="AR1167" i="8"/>
  <c r="AS632" i="8"/>
  <c r="AO995" i="8"/>
  <c r="AU641" i="8"/>
  <c r="AT625" i="8"/>
  <c r="AP526" i="8"/>
  <c r="AM533" i="8"/>
  <c r="AO1118" i="8"/>
  <c r="AK397" i="8"/>
  <c r="AJ460" i="8"/>
  <c r="AK375" i="8"/>
  <c r="AU571" i="8"/>
  <c r="AM102" i="8"/>
  <c r="AR615" i="8"/>
  <c r="AS166" i="8"/>
  <c r="AJ580" i="8"/>
  <c r="AL844" i="8"/>
  <c r="AN28" i="8"/>
  <c r="AP487" i="8"/>
  <c r="AR1019" i="8"/>
  <c r="AJ821" i="8"/>
  <c r="AI23" i="8"/>
  <c r="AR495" i="8"/>
  <c r="AT759" i="8"/>
  <c r="AJ177" i="8"/>
  <c r="AJ862" i="8"/>
  <c r="AM562" i="8"/>
  <c r="AP1005" i="8"/>
  <c r="AK387" i="8"/>
  <c r="AM742" i="8"/>
  <c r="AQ750" i="8"/>
  <c r="AI968" i="8"/>
  <c r="AJ429" i="8"/>
  <c r="AJ480" i="8"/>
  <c r="AT653" i="8"/>
  <c r="AT572" i="8"/>
  <c r="AJ518" i="8"/>
  <c r="AP880" i="8"/>
  <c r="AM199" i="8"/>
  <c r="E49" i="5"/>
  <c r="AM11" i="8"/>
  <c r="AM163" i="8"/>
  <c r="AM364" i="8"/>
  <c r="AJ211" i="8"/>
  <c r="AI528" i="8"/>
  <c r="AQ600" i="8"/>
  <c r="AM79" i="8"/>
  <c r="AM1165" i="8"/>
  <c r="AU451" i="8"/>
  <c r="AU486" i="8"/>
  <c r="AI961" i="8"/>
  <c r="AJ388" i="8"/>
  <c r="AO911" i="8"/>
  <c r="AQ851" i="8"/>
  <c r="AS101" i="8"/>
  <c r="AP744" i="8"/>
  <c r="AR835" i="8"/>
  <c r="AT84" i="8"/>
  <c r="AS185" i="8"/>
  <c r="AJ683" i="8"/>
  <c r="AK576" i="8"/>
  <c r="AT495" i="8"/>
  <c r="AR177" i="8"/>
  <c r="AJ228" i="8"/>
  <c r="AI268" i="8"/>
  <c r="AQ967" i="8"/>
  <c r="AN721" i="8"/>
  <c r="AS674" i="8"/>
  <c r="AQ203" i="8"/>
  <c r="AS593" i="8"/>
  <c r="AJ527" i="8"/>
  <c r="AK343" i="8"/>
  <c r="AP625" i="8"/>
  <c r="AL452" i="8"/>
  <c r="AR915" i="8"/>
  <c r="AN35" i="8"/>
  <c r="AP582" i="8"/>
  <c r="AR412" i="8"/>
  <c r="AO646" i="8"/>
  <c r="AI330" i="8"/>
  <c r="AI1098" i="8"/>
  <c r="AQ482" i="8"/>
  <c r="AR643" i="8"/>
  <c r="AL1165" i="8"/>
  <c r="AJ341" i="8"/>
  <c r="AK594" i="8"/>
  <c r="AR995" i="8"/>
  <c r="AR433" i="8"/>
  <c r="AS873" i="8"/>
  <c r="AO287" i="8"/>
  <c r="AN882" i="8"/>
  <c r="AS1098" i="8"/>
  <c r="AS687" i="8"/>
  <c r="AQ249" i="8"/>
  <c r="AR39" i="8"/>
  <c r="AQ1064" i="8"/>
  <c r="AR422" i="8"/>
  <c r="AT602" i="8"/>
  <c r="AU579" i="8"/>
  <c r="AK796" i="8"/>
  <c r="AK499" i="8"/>
  <c r="AS1189" i="8"/>
  <c r="AP971" i="8"/>
  <c r="AS621" i="8"/>
  <c r="AP557" i="8"/>
  <c r="AS401" i="8"/>
  <c r="AN734" i="8"/>
  <c r="AL309" i="8"/>
  <c r="AN107" i="8"/>
  <c r="AS563" i="8"/>
  <c r="AN1062" i="8"/>
  <c r="AT441" i="8"/>
  <c r="AK494" i="8"/>
  <c r="AI821" i="8"/>
  <c r="AJ389" i="8"/>
  <c r="AN105" i="8"/>
  <c r="AU574" i="8"/>
  <c r="AO775" i="8"/>
  <c r="AN547" i="8"/>
  <c r="AO862" i="8"/>
  <c r="AI179" i="8"/>
  <c r="AN388" i="8"/>
  <c r="AT598" i="8"/>
  <c r="AP892" i="8"/>
  <c r="AT948" i="8"/>
  <c r="AI201" i="8"/>
  <c r="AJ834" i="8"/>
  <c r="AR977" i="8"/>
  <c r="AJ775" i="8"/>
  <c r="AJ525" i="8"/>
  <c r="AI630" i="8"/>
  <c r="AJ768" i="8"/>
  <c r="AI205" i="8"/>
  <c r="AQ678" i="8"/>
  <c r="AM632" i="8"/>
  <c r="AJ815" i="8"/>
  <c r="AL861" i="8"/>
  <c r="AS656" i="8"/>
  <c r="AI561" i="8"/>
  <c r="AI815" i="8"/>
  <c r="AR368" i="8"/>
  <c r="AJ848" i="8"/>
  <c r="AO966" i="8"/>
  <c r="AT47" i="8"/>
  <c r="AO3" i="8"/>
  <c r="AM415" i="8"/>
  <c r="AJ992" i="8"/>
  <c r="AN548" i="8"/>
  <c r="AI292" i="8"/>
  <c r="AS472" i="8"/>
  <c r="AO978" i="8"/>
  <c r="AP605" i="8"/>
  <c r="AO999" i="8"/>
  <c r="AM890" i="8"/>
  <c r="AR418" i="8"/>
  <c r="AI427" i="8"/>
  <c r="AK1122" i="8"/>
  <c r="AO1039" i="8"/>
  <c r="AP36" i="8"/>
  <c r="AI808" i="8"/>
  <c r="AP679" i="8"/>
  <c r="AR542" i="8"/>
  <c r="AQ1190" i="8"/>
  <c r="AT781" i="8"/>
  <c r="AN719" i="8"/>
  <c r="AK798" i="8"/>
  <c r="AO447" i="8"/>
  <c r="AK1014" i="8"/>
  <c r="AQ132" i="8"/>
  <c r="AP96" i="8"/>
  <c r="AM62" i="8"/>
  <c r="AS876" i="8"/>
  <c r="AM314" i="8"/>
  <c r="AQ393" i="8"/>
  <c r="AO1184" i="8"/>
  <c r="AL279" i="8"/>
  <c r="AI1160" i="8"/>
  <c r="AK460" i="8"/>
  <c r="AK1167" i="8"/>
  <c r="AT292" i="8"/>
  <c r="AI767" i="8"/>
  <c r="AQ532" i="8"/>
  <c r="AS783" i="8"/>
  <c r="AT373" i="8"/>
  <c r="AL573" i="8"/>
  <c r="AJ818" i="8"/>
  <c r="AR355" i="8"/>
  <c r="AS395" i="8"/>
  <c r="AL936" i="8"/>
  <c r="AS399" i="8"/>
  <c r="AO651" i="8"/>
  <c r="AJ552" i="8"/>
  <c r="AN53" i="8"/>
  <c r="AO732" i="8"/>
  <c r="AL1083" i="8"/>
  <c r="K9" i="8"/>
  <c r="AT267" i="8"/>
  <c r="AJ997" i="8"/>
  <c r="AK1142" i="8"/>
  <c r="AS259" i="8"/>
  <c r="AR814" i="8"/>
  <c r="AL271" i="8"/>
  <c r="AK747" i="8"/>
  <c r="AS936" i="8"/>
  <c r="AU805" i="8"/>
  <c r="AI167" i="8"/>
  <c r="AR516" i="8"/>
  <c r="AT865" i="8"/>
  <c r="AI174" i="8"/>
  <c r="AO632" i="8"/>
  <c r="AS149" i="8"/>
  <c r="AQ43" i="8"/>
  <c r="AI140" i="8"/>
  <c r="AK82" i="8"/>
  <c r="AK137" i="8"/>
  <c r="AU722" i="8"/>
  <c r="AQ688" i="8"/>
  <c r="AP143" i="8"/>
  <c r="AT957" i="8"/>
  <c r="AR1175" i="8"/>
  <c r="AR58" i="8"/>
  <c r="AQ235" i="8"/>
  <c r="AM753" i="8"/>
  <c r="AP838" i="8"/>
  <c r="AM762" i="8"/>
  <c r="AP1003" i="8"/>
  <c r="AP646" i="8"/>
  <c r="AL950" i="8"/>
  <c r="AN568" i="8"/>
  <c r="AJ1043" i="8"/>
  <c r="AJ972" i="8"/>
  <c r="AS629" i="8"/>
  <c r="AI1132" i="8"/>
  <c r="AR41" i="8"/>
  <c r="AU886" i="8"/>
  <c r="AJ156" i="8"/>
  <c r="AR258" i="8"/>
  <c r="AN1123" i="8"/>
  <c r="AL1028" i="8"/>
  <c r="AS396" i="8"/>
  <c r="AS270" i="8"/>
  <c r="AI162" i="8"/>
  <c r="AQ273" i="8"/>
  <c r="AO465" i="8"/>
  <c r="AR395" i="8"/>
  <c r="AT565" i="8"/>
  <c r="AJ894" i="8"/>
  <c r="AK223" i="8"/>
  <c r="AT261" i="8"/>
  <c r="AP764" i="8"/>
  <c r="AT246" i="8"/>
  <c r="AI1128" i="8"/>
  <c r="AM442" i="8"/>
  <c r="AO1128" i="8"/>
  <c r="AP549" i="8"/>
  <c r="AU1129" i="8"/>
  <c r="AU287" i="8"/>
  <c r="AT1008" i="8"/>
  <c r="AO1094" i="8"/>
  <c r="AL493" i="8"/>
  <c r="AM107" i="8"/>
  <c r="AK201" i="8"/>
  <c r="AK71" i="8"/>
  <c r="AO96" i="8"/>
  <c r="AU941" i="8"/>
  <c r="AK70" i="8"/>
  <c r="AU634" i="8"/>
  <c r="AT388" i="8"/>
  <c r="AS429" i="8"/>
  <c r="AQ539" i="8"/>
  <c r="AL492" i="8"/>
  <c r="AM3" i="8"/>
  <c r="AO1133" i="8"/>
  <c r="AJ635" i="8"/>
  <c r="AR147" i="8"/>
  <c r="AN628" i="8"/>
  <c r="AT929" i="8"/>
  <c r="AR978" i="8"/>
  <c r="AL107" i="8"/>
  <c r="AJ955" i="8"/>
  <c r="AN470" i="8"/>
  <c r="AP1098" i="8"/>
  <c r="AK157" i="8"/>
  <c r="AI287" i="8"/>
  <c r="AK586" i="8"/>
  <c r="AM157" i="8"/>
  <c r="AO135" i="8"/>
  <c r="AT716" i="8"/>
  <c r="AN196" i="8"/>
  <c r="AQ597" i="8"/>
  <c r="AU47" i="8"/>
  <c r="AM346" i="8"/>
  <c r="AO291" i="8"/>
  <c r="AQ364" i="8"/>
  <c r="AR1053" i="8"/>
  <c r="AO906" i="8"/>
  <c r="AO539" i="8"/>
  <c r="AJ735" i="8"/>
  <c r="AJ1049" i="8"/>
  <c r="AR992" i="8"/>
  <c r="AU363" i="8"/>
  <c r="AM137" i="8"/>
  <c r="AP1193" i="8"/>
  <c r="AR613" i="8"/>
  <c r="AS814" i="8"/>
  <c r="AU1181" i="8"/>
  <c r="AL891" i="8"/>
  <c r="AP1149" i="8"/>
  <c r="AQ764" i="8"/>
  <c r="AT168" i="8"/>
  <c r="AL34" i="8"/>
  <c r="AP1133" i="8"/>
  <c r="AQ638" i="8"/>
  <c r="AJ378" i="8"/>
  <c r="AO813" i="8"/>
  <c r="AL30" i="8"/>
  <c r="AJ109" i="8"/>
  <c r="AP184" i="8"/>
  <c r="AK664" i="8"/>
  <c r="AP867" i="8"/>
  <c r="AJ757" i="8"/>
  <c r="AP950" i="8"/>
  <c r="AS1186" i="8"/>
  <c r="AT1166" i="8"/>
  <c r="AJ608" i="8"/>
  <c r="AT311" i="8"/>
  <c r="AK1119" i="8"/>
  <c r="AP128" i="8"/>
  <c r="AU865" i="8"/>
  <c r="AO971" i="8"/>
  <c r="AQ1156" i="8"/>
  <c r="AN401" i="8"/>
  <c r="AK619" i="8"/>
  <c r="AT200" i="8"/>
  <c r="AM382" i="8"/>
  <c r="AK1021" i="8"/>
  <c r="AL742" i="8"/>
  <c r="AL114" i="8"/>
  <c r="AO77" i="8"/>
  <c r="AN163" i="8"/>
  <c r="AN994" i="8"/>
  <c r="AL987" i="8"/>
  <c r="AK238" i="8"/>
  <c r="AR935" i="8"/>
  <c r="AT303" i="8"/>
  <c r="AS996" i="8"/>
  <c r="AT289" i="8"/>
  <c r="AL765" i="8"/>
  <c r="AJ312" i="8"/>
  <c r="AM847" i="8"/>
  <c r="AN528" i="8"/>
  <c r="AS653" i="8"/>
  <c r="AO802" i="8"/>
  <c r="AL909" i="8"/>
  <c r="AL469" i="8"/>
  <c r="AT810" i="8"/>
  <c r="AU892" i="8"/>
  <c r="AI717" i="8"/>
  <c r="AN875" i="8"/>
  <c r="AT1006" i="8"/>
  <c r="AT389" i="8"/>
  <c r="AM949" i="8"/>
  <c r="AL171" i="8"/>
  <c r="AR353" i="8"/>
  <c r="AK724" i="8"/>
  <c r="AK209" i="8"/>
  <c r="AP889" i="8"/>
  <c r="AS262" i="8"/>
  <c r="AL293" i="8"/>
  <c r="AN13" i="8"/>
  <c r="AQ1130" i="8"/>
  <c r="AS1153" i="8"/>
  <c r="AN72" i="8"/>
  <c r="AQ1077" i="8"/>
  <c r="AQ918" i="8"/>
  <c r="AP1116" i="8"/>
  <c r="AM30" i="8"/>
  <c r="AJ226" i="8"/>
  <c r="AS6" i="8"/>
  <c r="AT573" i="8"/>
  <c r="AR1118" i="8"/>
  <c r="AK569" i="8"/>
  <c r="AU1031" i="8"/>
  <c r="AR271" i="8"/>
  <c r="AQ1122" i="8"/>
  <c r="AK57" i="8"/>
  <c r="AN582" i="8"/>
  <c r="AM207" i="8"/>
  <c r="AR757" i="8"/>
  <c r="AR190" i="8"/>
  <c r="AT381" i="8"/>
  <c r="AJ93" i="8"/>
  <c r="AJ840" i="8"/>
  <c r="AS730" i="8"/>
  <c r="AP596" i="8"/>
  <c r="AQ796" i="8"/>
  <c r="AR627" i="8"/>
  <c r="AK634" i="8"/>
  <c r="AJ143" i="8"/>
  <c r="AM537" i="8"/>
  <c r="AU828" i="8"/>
  <c r="AN1120" i="8"/>
  <c r="AI110" i="8"/>
  <c r="AK334" i="8"/>
  <c r="AP1004" i="8"/>
  <c r="AJ1132" i="8"/>
  <c r="AJ642" i="8"/>
  <c r="AN283" i="8"/>
  <c r="AN1102" i="8"/>
  <c r="AL829" i="8"/>
  <c r="AL940" i="8"/>
  <c r="D8" i="3"/>
  <c r="AP665" i="8"/>
  <c r="AT167" i="8"/>
  <c r="AK264" i="8"/>
  <c r="AS1165" i="8"/>
  <c r="F17" i="8"/>
  <c r="AO380" i="8"/>
  <c r="AO1115" i="8"/>
  <c r="AK839" i="8"/>
  <c r="AQ424" i="8"/>
  <c r="AO78" i="8"/>
  <c r="AL367" i="8"/>
  <c r="AR897" i="8"/>
  <c r="AK412" i="8"/>
  <c r="AK131" i="8"/>
  <c r="AR492" i="8"/>
  <c r="AJ1178" i="8"/>
  <c r="AU343" i="8"/>
  <c r="AS1157" i="8"/>
  <c r="AQ240" i="8"/>
  <c r="AT967" i="8"/>
  <c r="AI477" i="8"/>
  <c r="AS637" i="8"/>
  <c r="AO974" i="8"/>
  <c r="AQ653" i="8"/>
  <c r="AQ552" i="8"/>
  <c r="AU545" i="8"/>
  <c r="AU647" i="8"/>
  <c r="AT479" i="8"/>
  <c r="AU365" i="8"/>
  <c r="AU734" i="8"/>
  <c r="AP24" i="8"/>
  <c r="AK1105" i="8"/>
  <c r="AS390" i="8"/>
  <c r="AI997" i="8"/>
  <c r="AM1016" i="8"/>
  <c r="AJ379" i="8"/>
  <c r="AS205" i="8"/>
  <c r="AP1181" i="8"/>
  <c r="AO719" i="8"/>
  <c r="AJ648" i="8"/>
  <c r="AM684" i="8"/>
  <c r="AN394" i="8"/>
  <c r="AO335" i="8"/>
  <c r="AI113" i="8"/>
  <c r="AM482" i="8"/>
  <c r="AT604" i="8"/>
  <c r="AP497" i="8"/>
  <c r="AN368" i="8"/>
  <c r="AJ565" i="8"/>
  <c r="AS1114" i="8"/>
  <c r="AL416" i="8"/>
  <c r="AI699" i="8"/>
  <c r="AT894" i="8"/>
  <c r="AJ566" i="8"/>
  <c r="AN426" i="8"/>
  <c r="AL640" i="8"/>
  <c r="AI189" i="8"/>
  <c r="AJ676" i="8"/>
  <c r="M10" i="8"/>
  <c r="AP717" i="8"/>
  <c r="AJ874" i="8"/>
  <c r="AQ479" i="8"/>
  <c r="AU73" i="8"/>
  <c r="AI291" i="8"/>
  <c r="AQ1078" i="8"/>
  <c r="AK424" i="8"/>
  <c r="AI1077" i="8"/>
  <c r="AK1030" i="8"/>
  <c r="AN576" i="8"/>
  <c r="AS1125" i="8"/>
  <c r="AN45" i="8"/>
  <c r="AR282" i="8"/>
  <c r="AN980" i="8"/>
  <c r="AS526" i="8"/>
  <c r="AR1093" i="8"/>
  <c r="AM571" i="8"/>
  <c r="AN597" i="8"/>
  <c r="AR55" i="8"/>
  <c r="AQ578" i="8"/>
  <c r="AU89" i="8"/>
  <c r="AL340" i="8"/>
  <c r="AL508" i="8"/>
  <c r="AQ988" i="8"/>
  <c r="AL270" i="8"/>
  <c r="AO918" i="8"/>
  <c r="AK943" i="8"/>
  <c r="AM405" i="8"/>
  <c r="AQ976" i="8"/>
  <c r="AJ1064" i="8"/>
  <c r="AP1066" i="8"/>
  <c r="AK806" i="8"/>
  <c r="AK649" i="8"/>
  <c r="AR756" i="8"/>
  <c r="AM363" i="8"/>
  <c r="AS384" i="8"/>
  <c r="AR652" i="8"/>
  <c r="AS715" i="8"/>
  <c r="AP555" i="8"/>
  <c r="AO889" i="8"/>
  <c r="AK1084" i="8"/>
  <c r="AR230" i="8"/>
  <c r="AT934" i="8"/>
  <c r="AI70" i="8"/>
  <c r="AM738" i="8"/>
  <c r="AQ60" i="8"/>
  <c r="AQ436" i="8"/>
  <c r="AM736" i="8"/>
  <c r="AM851" i="8"/>
  <c r="AL18" i="8"/>
  <c r="AM392" i="8"/>
  <c r="AM438" i="8"/>
  <c r="AU127" i="8"/>
  <c r="AI138" i="8"/>
  <c r="AM180" i="8"/>
  <c r="AR1147" i="8"/>
  <c r="AM463" i="8"/>
  <c r="AN1047" i="8"/>
  <c r="AL637" i="8"/>
  <c r="AM501" i="8"/>
  <c r="AS1113" i="8"/>
  <c r="AM50" i="8"/>
  <c r="AJ656" i="8"/>
  <c r="AP132" i="8"/>
  <c r="AP433" i="8"/>
  <c r="AN146" i="8"/>
  <c r="AO1083" i="8"/>
  <c r="AS745" i="8"/>
  <c r="AN1077" i="8"/>
  <c r="AK1004" i="8"/>
  <c r="AP112" i="8"/>
  <c r="AU512" i="8"/>
  <c r="AS752" i="8"/>
  <c r="AR455" i="8"/>
  <c r="AI703" i="8"/>
  <c r="AQ258" i="8"/>
  <c r="AL15" i="8"/>
  <c r="AR370" i="8"/>
  <c r="AU364" i="8"/>
  <c r="AP651" i="8"/>
  <c r="AP488" i="8"/>
  <c r="AL979" i="8"/>
  <c r="AJ31" i="8"/>
  <c r="AQ557" i="8"/>
  <c r="AM686" i="8"/>
  <c r="AR175" i="8"/>
  <c r="AK795" i="8"/>
  <c r="AS163" i="8"/>
  <c r="AP644" i="8"/>
  <c r="AK1039" i="8"/>
  <c r="AT1151" i="8"/>
  <c r="AQ144" i="8"/>
  <c r="AT580" i="8"/>
  <c r="AJ97" i="8"/>
  <c r="AM522" i="8"/>
  <c r="AM1145" i="8"/>
  <c r="AU215" i="8"/>
  <c r="AL579" i="8"/>
  <c r="AP285" i="8"/>
  <c r="AS233" i="8"/>
  <c r="AN729" i="8"/>
  <c r="AU957" i="8"/>
  <c r="AM380" i="8"/>
  <c r="AJ684" i="8"/>
  <c r="AQ71" i="8"/>
  <c r="AJ651" i="8"/>
  <c r="AI85" i="8"/>
  <c r="AI725" i="8"/>
  <c r="AU382" i="8"/>
  <c r="AO559" i="8"/>
  <c r="AJ550" i="8"/>
  <c r="AN242" i="8"/>
  <c r="AL3" i="8"/>
  <c r="AI405" i="8"/>
  <c r="AK47" i="8"/>
  <c r="AL1075" i="8"/>
  <c r="AO599" i="8"/>
  <c r="AQ785" i="8"/>
  <c r="AI1122" i="8"/>
  <c r="AN354" i="8"/>
  <c r="AT637" i="8"/>
  <c r="AJ498" i="8"/>
  <c r="AS861" i="8"/>
  <c r="AS910" i="8"/>
  <c r="AQ957" i="8"/>
  <c r="AR1126" i="8"/>
  <c r="AR859" i="8"/>
  <c r="AP371" i="8"/>
  <c r="AQ468" i="8"/>
  <c r="AL955" i="8"/>
  <c r="AS1026" i="8"/>
  <c r="AI704" i="8"/>
  <c r="AN751" i="8"/>
  <c r="C9" i="3"/>
  <c r="AO70" i="8"/>
  <c r="AT1141" i="8"/>
  <c r="AQ1040" i="8"/>
  <c r="AN665" i="8"/>
  <c r="AS943" i="8"/>
  <c r="AN234" i="8"/>
  <c r="AL495" i="8"/>
  <c r="AT431" i="8"/>
  <c r="AQ929" i="8"/>
  <c r="AP424" i="8"/>
  <c r="AQ448" i="8"/>
  <c r="AP502" i="8"/>
  <c r="AN114" i="8"/>
  <c r="AL320" i="8"/>
  <c r="AT256" i="8"/>
  <c r="AR1063" i="8"/>
  <c r="AR987" i="8"/>
  <c r="AU667" i="8"/>
  <c r="AN396" i="8"/>
  <c r="AS1107" i="8"/>
  <c r="AL563" i="8"/>
  <c r="AU299" i="8"/>
  <c r="AI221" i="8"/>
  <c r="AQ1176" i="8"/>
  <c r="AR78" i="8"/>
  <c r="AU944" i="8"/>
  <c r="AL297" i="8"/>
  <c r="AJ1170" i="8"/>
  <c r="AL37" i="8"/>
  <c r="AU719" i="8"/>
  <c r="AS612" i="8"/>
  <c r="AU509" i="8"/>
  <c r="AM255" i="8"/>
  <c r="AO49" i="8"/>
  <c r="AJ123" i="8"/>
  <c r="AU713" i="8"/>
  <c r="AU1010" i="8"/>
  <c r="AU403" i="8"/>
  <c r="AL301" i="8"/>
  <c r="AN1147" i="8"/>
  <c r="AR1056" i="8"/>
  <c r="AU1136" i="8"/>
  <c r="AJ122" i="8"/>
  <c r="AK871" i="8"/>
  <c r="AT138" i="8"/>
  <c r="AK80" i="8"/>
  <c r="AP520" i="8"/>
  <c r="AO959" i="8"/>
  <c r="AL467" i="8"/>
  <c r="AP383" i="8"/>
  <c r="AJ870" i="8"/>
  <c r="AM745" i="8"/>
  <c r="AN30" i="8"/>
  <c r="AJ430" i="8"/>
  <c r="AL65" i="8"/>
  <c r="AI121" i="8"/>
  <c r="AK388" i="8"/>
  <c r="AU247" i="8"/>
  <c r="AU332" i="8"/>
  <c r="AN170" i="8"/>
  <c r="AS89" i="8"/>
  <c r="AJ193" i="8"/>
  <c r="AN1185" i="8"/>
  <c r="AK403" i="8"/>
  <c r="AK78" i="8"/>
  <c r="AU406" i="8"/>
  <c r="AS181" i="8"/>
  <c r="AM384" i="8"/>
  <c r="AU423" i="8"/>
  <c r="AS764" i="8"/>
  <c r="AO185" i="8"/>
  <c r="AU989" i="8"/>
  <c r="AL45" i="8"/>
  <c r="AJ881" i="8"/>
  <c r="AQ352" i="8"/>
  <c r="AI1110" i="8"/>
  <c r="AJ598" i="8"/>
  <c r="AM184" i="8"/>
  <c r="AP247" i="8"/>
  <c r="AO152" i="8"/>
  <c r="AQ874" i="8"/>
  <c r="AP305" i="8"/>
  <c r="AN867" i="8"/>
  <c r="AJ613" i="8"/>
  <c r="AR925" i="8"/>
  <c r="AM1121" i="8"/>
  <c r="AM64" i="8"/>
  <c r="AK544" i="8"/>
  <c r="AM284" i="8"/>
  <c r="AK1126" i="8"/>
  <c r="AM315" i="8"/>
  <c r="AO523" i="8"/>
  <c r="AL604" i="8"/>
  <c r="AU359" i="8"/>
  <c r="AL407" i="8"/>
  <c r="AU118" i="8"/>
  <c r="AP6" i="8"/>
  <c r="AM911" i="8"/>
  <c r="AU358" i="8"/>
  <c r="AL83" i="8"/>
  <c r="AK281" i="8"/>
  <c r="AR1180" i="8"/>
  <c r="AK244" i="8"/>
  <c r="AL975" i="8"/>
  <c r="AM303" i="8"/>
  <c r="AT1135" i="8"/>
  <c r="AR1195" i="8"/>
  <c r="AK860" i="8"/>
  <c r="AU1158" i="8"/>
  <c r="AQ876" i="8"/>
  <c r="AS404" i="8"/>
  <c r="AS867" i="8"/>
  <c r="AK641" i="8"/>
  <c r="AN706" i="8"/>
  <c r="AQ117" i="8"/>
  <c r="AO382" i="8"/>
  <c r="AN912" i="8"/>
  <c r="AT121" i="8"/>
  <c r="AU4" i="8"/>
  <c r="AL786" i="8"/>
  <c r="AI764" i="8"/>
  <c r="AP257" i="8"/>
  <c r="AN1078" i="8"/>
  <c r="AJ773" i="8"/>
  <c r="AP925" i="8"/>
  <c r="AO1015" i="8"/>
  <c r="AM634" i="8"/>
  <c r="AP855" i="8"/>
  <c r="AK61" i="8"/>
  <c r="AS417" i="8"/>
  <c r="AU1110" i="8"/>
  <c r="AR1108" i="8"/>
  <c r="AL670" i="8"/>
  <c r="AK432" i="8"/>
  <c r="AL77" i="8"/>
  <c r="F38" i="5"/>
  <c r="AP215" i="8"/>
  <c r="AS545" i="8"/>
  <c r="AJ1032" i="8"/>
  <c r="AJ90" i="8"/>
  <c r="AR830" i="8"/>
  <c r="AS378" i="8"/>
  <c r="AS53" i="8"/>
  <c r="AJ46" i="8"/>
  <c r="AM278" i="8"/>
  <c r="AT999" i="8"/>
  <c r="AK233" i="8"/>
  <c r="AQ508" i="8"/>
  <c r="AM561" i="8"/>
  <c r="AJ1098" i="8"/>
  <c r="AK1176" i="8"/>
  <c r="AN61" i="8"/>
  <c r="AM1107" i="8"/>
  <c r="AJ713" i="8"/>
  <c r="AO88" i="8"/>
  <c r="AU726" i="8"/>
  <c r="AI1165" i="8"/>
  <c r="AR760" i="8"/>
  <c r="AT757" i="8"/>
  <c r="AL545" i="8"/>
  <c r="AN1076" i="8"/>
  <c r="AL725" i="8"/>
  <c r="AK62" i="8"/>
  <c r="AP773" i="8"/>
  <c r="AJ292" i="8"/>
  <c r="AO958" i="8"/>
  <c r="AM1190" i="8"/>
  <c r="AM499" i="8"/>
  <c r="AM844" i="8"/>
  <c r="AR1156" i="8"/>
  <c r="AR181" i="8"/>
  <c r="AL259" i="8"/>
  <c r="AJ1104" i="8"/>
  <c r="AS874" i="8"/>
  <c r="AQ469" i="8"/>
  <c r="AP731" i="8"/>
  <c r="AJ415" i="8"/>
  <c r="AI34" i="8"/>
  <c r="AQ1125" i="8"/>
  <c r="AJ1092" i="8"/>
  <c r="AS589" i="8"/>
  <c r="AM534" i="8"/>
  <c r="AO241" i="8"/>
  <c r="AO324" i="8"/>
  <c r="AJ715" i="8"/>
  <c r="AO215" i="8"/>
  <c r="AR93" i="8"/>
  <c r="AP153" i="8"/>
  <c r="AR101" i="8"/>
  <c r="AU163" i="8"/>
  <c r="AM9" i="8"/>
  <c r="AN1084" i="8"/>
  <c r="AL946" i="8"/>
  <c r="AT1057" i="8"/>
  <c r="AU769" i="8"/>
  <c r="AU103" i="8"/>
  <c r="AU1076" i="8"/>
  <c r="AU689" i="8"/>
  <c r="AO1147" i="8"/>
  <c r="AK613" i="8"/>
  <c r="AJ852" i="8"/>
  <c r="AQ223" i="8"/>
  <c r="AS1094" i="8"/>
  <c r="AN1055" i="8"/>
  <c r="AU1105" i="8"/>
  <c r="AP149" i="8"/>
  <c r="AT321" i="8"/>
  <c r="AL278" i="8"/>
  <c r="AT180" i="8"/>
  <c r="AI374" i="8"/>
  <c r="AQ280" i="8"/>
  <c r="AO1003" i="8"/>
  <c r="AT216" i="8"/>
  <c r="AU582" i="8"/>
  <c r="F10" i="8"/>
  <c r="AN1018" i="8"/>
  <c r="AP77" i="8"/>
  <c r="AI1142" i="8"/>
  <c r="AO1134" i="8"/>
  <c r="AK439" i="8"/>
  <c r="AO856" i="8"/>
  <c r="AI591" i="8"/>
  <c r="AI1021" i="8"/>
  <c r="AU503" i="8"/>
  <c r="AL57" i="8"/>
  <c r="AL341" i="8"/>
  <c r="AL455" i="8"/>
  <c r="AN1184" i="8"/>
  <c r="AU441" i="8"/>
  <c r="AT615" i="8"/>
  <c r="AN303" i="8"/>
  <c r="AP1088" i="8"/>
  <c r="AQ234" i="8"/>
  <c r="AM1039" i="8"/>
  <c r="AN291" i="8"/>
  <c r="AI744" i="8"/>
  <c r="AQ37" i="8"/>
  <c r="AT998" i="8"/>
  <c r="AJ158" i="8"/>
  <c r="AL694" i="8"/>
  <c r="AU495" i="8"/>
  <c r="AI250" i="8"/>
  <c r="AK1137" i="8"/>
  <c r="AN487" i="8"/>
  <c r="AO464" i="8"/>
  <c r="AO1112" i="8"/>
  <c r="AQ561" i="8"/>
  <c r="AR1006" i="8"/>
  <c r="AN1067" i="8"/>
  <c r="AL863" i="8"/>
  <c r="AS1033" i="8"/>
  <c r="AP1089" i="8"/>
  <c r="AJ1140" i="8"/>
  <c r="AP1067" i="8"/>
  <c r="AQ809" i="8"/>
  <c r="AO699" i="8"/>
  <c r="AU322" i="8"/>
  <c r="AQ675" i="8"/>
  <c r="AS332" i="8"/>
  <c r="AP836" i="8"/>
  <c r="AL1079" i="8"/>
  <c r="AI187" i="8"/>
  <c r="AQ80" i="8"/>
  <c r="AI917" i="8"/>
  <c r="AP178" i="8"/>
  <c r="AU1087" i="8"/>
  <c r="AJ400" i="8"/>
  <c r="AQ143" i="8"/>
  <c r="AI587" i="8"/>
  <c r="AT1015" i="8"/>
  <c r="AQ525" i="8"/>
  <c r="AI897" i="8"/>
  <c r="AM995" i="8"/>
  <c r="AM80" i="8"/>
  <c r="AJ793" i="8"/>
  <c r="AK1168" i="8"/>
  <c r="AK381" i="8"/>
  <c r="AR805" i="8"/>
  <c r="AO303" i="8"/>
  <c r="AK127" i="8"/>
  <c r="AN382" i="8"/>
  <c r="AI399" i="8"/>
  <c r="AM1038" i="8"/>
  <c r="AN390" i="8"/>
  <c r="AQ612" i="8"/>
  <c r="AN604" i="8"/>
  <c r="AM1079" i="8"/>
  <c r="AP621" i="8"/>
  <c r="AJ75" i="8"/>
  <c r="AJ612" i="8"/>
  <c r="AQ922" i="8"/>
  <c r="AU526" i="8"/>
  <c r="AS474" i="8"/>
  <c r="AR16" i="8"/>
  <c r="AO996" i="8"/>
  <c r="AK628" i="8"/>
  <c r="AL519" i="8"/>
  <c r="AM1022" i="8"/>
  <c r="AP1105" i="8"/>
  <c r="AM638" i="8"/>
  <c r="AR809" i="8"/>
  <c r="AK978" i="8"/>
  <c r="AI341" i="8"/>
  <c r="AN924" i="8"/>
  <c r="AJ1087" i="8"/>
  <c r="AK883" i="8"/>
  <c r="AL715" i="8"/>
  <c r="AM227" i="8"/>
  <c r="AI479" i="8"/>
  <c r="AO1038" i="8"/>
  <c r="AR487" i="8"/>
  <c r="AI272" i="8"/>
  <c r="AL428" i="8"/>
  <c r="AR948" i="8"/>
  <c r="AI231" i="8"/>
  <c r="AI251" i="8"/>
  <c r="AI147" i="8"/>
  <c r="AK440" i="8"/>
  <c r="AJ548" i="8"/>
  <c r="AL877" i="8"/>
  <c r="AP906" i="8"/>
  <c r="AU780" i="8"/>
  <c r="AU328" i="8"/>
  <c r="AI902" i="8"/>
  <c r="AI906" i="8"/>
  <c r="AN949" i="8"/>
  <c r="AP47" i="8"/>
  <c r="AM426" i="8"/>
  <c r="AL1073" i="8"/>
  <c r="AL1128" i="8"/>
  <c r="AT316" i="8"/>
  <c r="AR869" i="8"/>
  <c r="AU1066" i="8"/>
  <c r="AM366" i="8"/>
  <c r="AK126" i="8"/>
  <c r="AR668" i="8"/>
  <c r="AJ839" i="8"/>
  <c r="AO727" i="8"/>
  <c r="AJ1163" i="8"/>
  <c r="AO38" i="8"/>
  <c r="AI789" i="8"/>
  <c r="AU741" i="8"/>
  <c r="AN727" i="8"/>
  <c r="K13" i="8"/>
  <c r="AK1065" i="8"/>
  <c r="AQ1131" i="8"/>
  <c r="AP677" i="8"/>
  <c r="AI510" i="8"/>
  <c r="AJ1118" i="8"/>
  <c r="AJ806" i="8"/>
  <c r="AL1143" i="8"/>
  <c r="AL770" i="8"/>
  <c r="AN835" i="8"/>
  <c r="AQ298" i="8"/>
  <c r="AT889" i="8"/>
  <c r="AS372" i="8"/>
  <c r="AQ921" i="8"/>
  <c r="AN1017" i="8"/>
  <c r="AT692" i="8"/>
  <c r="AN631" i="8"/>
  <c r="AJ661" i="8"/>
  <c r="AM1155" i="8"/>
  <c r="AU868" i="8"/>
  <c r="AN361" i="8"/>
  <c r="AS369" i="8"/>
  <c r="AL518" i="8"/>
  <c r="AO1127" i="8"/>
  <c r="AP1190" i="8"/>
  <c r="AU8" i="8"/>
  <c r="AQ690" i="8"/>
  <c r="AQ985" i="8"/>
  <c r="AK567" i="8"/>
  <c r="AO778" i="8"/>
  <c r="AO625" i="8"/>
  <c r="AN914" i="8"/>
  <c r="AP783" i="8"/>
  <c r="AI585" i="8"/>
  <c r="AO665" i="8"/>
  <c r="AI78" i="8"/>
  <c r="AT662" i="8"/>
  <c r="AI625" i="8"/>
  <c r="AQ637" i="8"/>
  <c r="AU655" i="8"/>
  <c r="AP709" i="8"/>
  <c r="AL785" i="8"/>
  <c r="AQ50" i="8"/>
  <c r="AN619" i="8"/>
  <c r="AP1016" i="8"/>
  <c r="AO809" i="8"/>
  <c r="AK369" i="8"/>
  <c r="AR810" i="8"/>
  <c r="AS797" i="8"/>
  <c r="AJ763" i="8"/>
  <c r="AT35" i="8"/>
  <c r="AR290" i="8"/>
  <c r="AU153" i="8"/>
  <c r="AT1063" i="8"/>
  <c r="AI36" i="8"/>
  <c r="AP957" i="8"/>
  <c r="AR1107" i="8"/>
  <c r="AI155" i="8"/>
  <c r="AO677" i="8"/>
  <c r="AJ501" i="8"/>
  <c r="AM801" i="8"/>
  <c r="AN698" i="8"/>
  <c r="AP824" i="8"/>
  <c r="AM15" i="8"/>
  <c r="AI42" i="8"/>
  <c r="AN1124" i="8"/>
  <c r="AS99" i="8"/>
  <c r="AS44" i="8"/>
  <c r="AQ499" i="8"/>
  <c r="AO675" i="8"/>
  <c r="AQ1133" i="8"/>
  <c r="AI877" i="8"/>
  <c r="AL813" i="8"/>
  <c r="AR687" i="8"/>
  <c r="AP498" i="8"/>
  <c r="AP113" i="8"/>
  <c r="AI47" i="8"/>
  <c r="AL608" i="8"/>
  <c r="AN70" i="8"/>
  <c r="AK685" i="8"/>
  <c r="AP705" i="8"/>
  <c r="AS790" i="8"/>
  <c r="AO10" i="8"/>
  <c r="AL771" i="8"/>
  <c r="AK176" i="8"/>
  <c r="AO726" i="8"/>
  <c r="AU663" i="8"/>
  <c r="AO613" i="8"/>
  <c r="AN866" i="8"/>
  <c r="AT858" i="8"/>
  <c r="AO423" i="8"/>
  <c r="AR755" i="8"/>
  <c r="AJ672" i="8"/>
  <c r="AL151" i="8"/>
  <c r="AT993" i="8"/>
  <c r="AT617" i="8"/>
  <c r="AR1171" i="8"/>
  <c r="AK791" i="8"/>
  <c r="AK331" i="8"/>
  <c r="AN335" i="8"/>
  <c r="AQ446" i="8"/>
  <c r="AS848" i="8"/>
  <c r="AT460" i="8"/>
  <c r="AI77" i="8"/>
  <c r="AN761" i="8"/>
  <c r="AO1145" i="8"/>
  <c r="AT1110" i="8"/>
  <c r="AO472" i="8"/>
  <c r="AN1176" i="8"/>
  <c r="AT448" i="8"/>
  <c r="AI21" i="8"/>
  <c r="AL405" i="8"/>
  <c r="AR37" i="8"/>
  <c r="AL712" i="8"/>
  <c r="AR1007" i="8"/>
  <c r="AN484" i="8"/>
  <c r="AN550" i="8"/>
  <c r="AO680" i="8"/>
  <c r="AN515" i="8"/>
  <c r="AM663" i="8"/>
  <c r="AR470" i="8"/>
  <c r="AU562" i="8"/>
  <c r="AP393" i="8"/>
  <c r="AQ903" i="8"/>
  <c r="AM333" i="8"/>
  <c r="AQ421" i="8"/>
  <c r="AJ964" i="8"/>
  <c r="AU869" i="8"/>
  <c r="AR502" i="8"/>
  <c r="AI66" i="8"/>
  <c r="AQ314" i="8"/>
  <c r="AU405" i="8"/>
  <c r="AJ770" i="8"/>
  <c r="AS51" i="8"/>
  <c r="AS615" i="8"/>
  <c r="AO1154" i="8"/>
  <c r="AR169" i="8"/>
  <c r="AS1131" i="8"/>
  <c r="AP1180" i="8"/>
  <c r="AU277" i="8"/>
  <c r="AL1097" i="8"/>
  <c r="AK1025" i="8"/>
  <c r="AO552" i="8"/>
  <c r="AQ505" i="8"/>
  <c r="AL683" i="8"/>
  <c r="AK207" i="8"/>
  <c r="AN538" i="8"/>
  <c r="AK148" i="8"/>
  <c r="AQ573" i="8"/>
  <c r="AS1038" i="8"/>
  <c r="AP609" i="8"/>
  <c r="AQ328" i="8"/>
  <c r="AO1023" i="8"/>
  <c r="AR92" i="8"/>
  <c r="AT765" i="8"/>
  <c r="AJ985" i="8"/>
  <c r="AT675" i="8"/>
  <c r="AQ360" i="8"/>
  <c r="D46" i="5"/>
  <c r="AI531" i="8"/>
  <c r="AS188" i="8"/>
  <c r="AI1017" i="8"/>
  <c r="AL1065" i="8"/>
  <c r="AL727" i="8"/>
  <c r="AN534" i="8"/>
  <c r="AK303" i="8"/>
  <c r="AM224" i="8"/>
  <c r="AM991" i="8"/>
  <c r="AS133" i="8"/>
  <c r="AL872" i="8"/>
  <c r="AI359" i="8"/>
  <c r="AJ1067" i="8"/>
  <c r="AM1021" i="8"/>
  <c r="AR886" i="8"/>
  <c r="AS116" i="8"/>
  <c r="AM1009" i="8"/>
  <c r="AT514" i="8"/>
  <c r="AQ602" i="8"/>
  <c r="AT887" i="8"/>
  <c r="AM388" i="8"/>
  <c r="AU1121" i="8"/>
  <c r="AS925" i="8"/>
  <c r="AP1102" i="8"/>
  <c r="AL186" i="8"/>
  <c r="AN298" i="8"/>
  <c r="AP234" i="8"/>
  <c r="AP473" i="8"/>
  <c r="AL521" i="8"/>
  <c r="AL908" i="8"/>
  <c r="AQ493" i="8"/>
  <c r="AU938" i="8"/>
  <c r="AK118" i="8"/>
  <c r="AS940" i="8"/>
  <c r="AL24" i="8"/>
  <c r="AK280" i="8"/>
  <c r="AR795" i="8"/>
  <c r="AL315" i="8"/>
  <c r="AI127" i="8"/>
  <c r="AU111" i="8"/>
  <c r="AN505" i="8"/>
  <c r="AN1141" i="8"/>
  <c r="AN201" i="8"/>
  <c r="AQ965" i="8"/>
  <c r="AL598" i="8"/>
  <c r="AN204" i="8"/>
  <c r="AM129" i="8"/>
  <c r="AJ581" i="8"/>
  <c r="AM1115" i="8"/>
  <c r="AP80" i="8"/>
  <c r="AO200" i="8"/>
  <c r="AU1193" i="8"/>
  <c r="AK79" i="8"/>
  <c r="AQ816" i="8"/>
  <c r="AP307" i="8"/>
  <c r="AR404" i="8"/>
  <c r="AM914" i="8"/>
  <c r="AP686" i="8"/>
  <c r="AU184" i="8"/>
  <c r="AS127" i="8"/>
  <c r="AK916" i="8"/>
  <c r="AK925" i="8"/>
  <c r="AM693" i="8"/>
  <c r="AR908" i="8"/>
  <c r="AR1012" i="8"/>
  <c r="AT766" i="8"/>
  <c r="AT301" i="8"/>
  <c r="AM152" i="8"/>
  <c r="AR128" i="8"/>
  <c r="AN799" i="8"/>
  <c r="AP201" i="8"/>
  <c r="AM201" i="8"/>
  <c r="AU1153" i="8"/>
  <c r="AM279" i="8"/>
  <c r="AR291" i="8"/>
  <c r="AU623" i="8"/>
  <c r="AS509" i="8"/>
  <c r="AK501" i="8"/>
  <c r="AS627" i="8"/>
  <c r="AJ466" i="8"/>
  <c r="AK1107" i="8"/>
  <c r="AT133" i="8"/>
  <c r="AL708" i="8"/>
  <c r="AJ342" i="8"/>
  <c r="AO1193" i="8"/>
  <c r="AO765" i="8"/>
  <c r="AT262" i="8"/>
  <c r="AR162" i="8"/>
  <c r="AP969" i="8"/>
  <c r="AJ403" i="8"/>
  <c r="AO167" i="8"/>
  <c r="AQ544" i="8"/>
  <c r="AU484" i="8"/>
  <c r="AR434" i="8"/>
  <c r="AJ305" i="8"/>
  <c r="AJ1131" i="8"/>
  <c r="AJ82" i="8"/>
  <c r="AT1066" i="8"/>
  <c r="AI530" i="8"/>
  <c r="AL920" i="8"/>
  <c r="AL1182" i="8"/>
  <c r="AU952" i="8"/>
  <c r="AT510" i="8"/>
  <c r="AJ451" i="8"/>
  <c r="AT1012" i="8"/>
  <c r="AU558" i="8"/>
  <c r="AJ141" i="8"/>
  <c r="AM1192" i="8"/>
  <c r="AP881" i="8"/>
  <c r="AR738" i="8"/>
  <c r="AT207" i="8"/>
  <c r="AQ113" i="8"/>
  <c r="AK921" i="8"/>
  <c r="AM1029" i="8"/>
  <c r="AU329" i="8"/>
  <c r="AO310" i="8"/>
  <c r="AK227" i="8"/>
  <c r="AL692" i="8"/>
  <c r="AS1018" i="8"/>
  <c r="AR510" i="8"/>
  <c r="AQ305" i="8"/>
  <c r="AR636" i="8"/>
  <c r="AU13" i="8"/>
  <c r="AL1133" i="8"/>
  <c r="AL984" i="8"/>
  <c r="AJ688" i="8"/>
  <c r="AU642" i="8"/>
  <c r="AT522" i="8"/>
  <c r="AP156" i="8"/>
  <c r="AP611" i="8"/>
  <c r="AK66" i="8"/>
  <c r="AT634" i="8"/>
  <c r="AJ529" i="8"/>
  <c r="AO1088" i="8"/>
  <c r="AQ1056" i="8"/>
  <c r="AL300" i="8"/>
  <c r="AJ69" i="8"/>
  <c r="AQ99" i="8"/>
  <c r="AK214" i="8"/>
  <c r="AT612" i="8"/>
  <c r="AL109" i="8"/>
  <c r="AS1120" i="8"/>
  <c r="AT911" i="8"/>
  <c r="AQ511" i="8"/>
  <c r="AI1175" i="8"/>
  <c r="AS528" i="8"/>
  <c r="AJ594" i="8"/>
  <c r="AT359" i="8"/>
  <c r="AQ480" i="8"/>
  <c r="AR961" i="8"/>
  <c r="AU279" i="8"/>
  <c r="AT182" i="8"/>
  <c r="L13" i="8"/>
  <c r="AM850" i="8"/>
  <c r="AJ983" i="8"/>
  <c r="AN1103" i="8"/>
  <c r="AU229" i="8"/>
  <c r="AU697" i="8"/>
  <c r="AK222" i="8"/>
  <c r="AJ912" i="8"/>
  <c r="AL215" i="8"/>
  <c r="AL634" i="8"/>
  <c r="AI848" i="8"/>
  <c r="AR780" i="8"/>
  <c r="AN648" i="8"/>
  <c r="AU240" i="8"/>
  <c r="AS693" i="8"/>
  <c r="AQ1157" i="8"/>
  <c r="AJ282" i="8"/>
  <c r="AT403" i="8"/>
  <c r="AJ960" i="8"/>
  <c r="AS961" i="8"/>
  <c r="AS382" i="8"/>
  <c r="AJ652" i="8"/>
  <c r="AQ478" i="8"/>
  <c r="AN894" i="8"/>
  <c r="AR275" i="8"/>
  <c r="AN226" i="8"/>
  <c r="AK307" i="8"/>
  <c r="AP884" i="8"/>
  <c r="AK1066" i="8"/>
  <c r="AM636" i="8"/>
  <c r="AM473" i="8"/>
  <c r="AU565" i="8"/>
  <c r="AR632" i="8"/>
  <c r="AS212" i="8"/>
  <c r="AS1112" i="8"/>
  <c r="AP914" i="8"/>
  <c r="AR47" i="8"/>
  <c r="AK1074" i="8"/>
  <c r="AO348" i="8"/>
  <c r="AR732" i="8"/>
  <c r="AO981" i="8"/>
  <c r="AP281" i="8"/>
  <c r="AP1081" i="8"/>
  <c r="AN228" i="8"/>
  <c r="AO561" i="8"/>
  <c r="AO154" i="8"/>
  <c r="AT1043" i="8"/>
  <c r="AQ301" i="8"/>
  <c r="AT921" i="8"/>
  <c r="AJ1164" i="8"/>
  <c r="AK147" i="8"/>
  <c r="AK574" i="8"/>
  <c r="AT506" i="8"/>
  <c r="AS600" i="8"/>
  <c r="AJ971" i="8"/>
  <c r="AJ99" i="8"/>
  <c r="AT725" i="8"/>
  <c r="AS532" i="8"/>
  <c r="AM272" i="8"/>
  <c r="AU355" i="8"/>
  <c r="AP801" i="8"/>
  <c r="AK1121" i="8"/>
  <c r="AJ981" i="8"/>
  <c r="AR210" i="8"/>
  <c r="AL931" i="8"/>
  <c r="AP1038" i="8"/>
  <c r="AL821" i="8"/>
  <c r="AM1163" i="8"/>
  <c r="AP391" i="8"/>
  <c r="AT623" i="8"/>
  <c r="AL757" i="8"/>
  <c r="AQ272" i="8"/>
  <c r="AT1157" i="8"/>
  <c r="AJ718" i="8"/>
  <c r="AK1146" i="8"/>
  <c r="AI871" i="8"/>
  <c r="AJ455" i="8"/>
  <c r="AI257" i="8"/>
  <c r="AR373" i="8"/>
  <c r="AN491" i="8"/>
  <c r="AT331" i="8"/>
  <c r="AL35" i="8"/>
  <c r="AS477" i="8"/>
  <c r="AO899" i="8"/>
  <c r="AI348" i="8"/>
  <c r="AK1151" i="8"/>
  <c r="AR228" i="8"/>
  <c r="AL933" i="8"/>
  <c r="AS1049" i="8"/>
  <c r="AR68" i="8"/>
  <c r="AS301" i="8"/>
  <c r="AR46" i="8"/>
  <c r="AJ74" i="8"/>
  <c r="AU598" i="8"/>
  <c r="AK533" i="8"/>
  <c r="AT1100" i="8"/>
  <c r="AK1027" i="8"/>
  <c r="AO470" i="8"/>
  <c r="AU983" i="8"/>
  <c r="AJ1074" i="8"/>
  <c r="AO603" i="8"/>
  <c r="AU1016" i="8"/>
  <c r="AT769" i="8"/>
  <c r="AT971" i="8"/>
  <c r="AP647" i="8"/>
  <c r="AU993" i="8"/>
  <c r="AR493" i="8"/>
  <c r="AQ359" i="8"/>
  <c r="AT538" i="8"/>
  <c r="AO399" i="8"/>
  <c r="AR1106" i="8"/>
  <c r="AJ1165" i="8"/>
  <c r="AM91" i="8"/>
  <c r="AL23" i="8"/>
  <c r="AQ481" i="8"/>
  <c r="AN757" i="8"/>
  <c r="AT797" i="8"/>
  <c r="AJ216" i="8"/>
  <c r="AT156" i="8"/>
  <c r="AN1173" i="8"/>
  <c r="AP860" i="8"/>
  <c r="AM128" i="8"/>
  <c r="AO487" i="8"/>
  <c r="AQ1087" i="8"/>
  <c r="AL93" i="8"/>
  <c r="AU833" i="8"/>
  <c r="AI1126" i="8"/>
  <c r="AJ17" i="8"/>
  <c r="AP494" i="8"/>
  <c r="AR566" i="8"/>
  <c r="AP761" i="8"/>
  <c r="AM1127" i="8"/>
  <c r="AP864" i="8"/>
  <c r="AN841" i="8"/>
  <c r="AR594" i="8"/>
  <c r="AI296" i="8"/>
  <c r="AS685" i="8"/>
  <c r="AI1037" i="8"/>
  <c r="AS433" i="8"/>
  <c r="AU673" i="8"/>
  <c r="AN366" i="8"/>
  <c r="AL423" i="8"/>
  <c r="AM944" i="8"/>
  <c r="AN746" i="8"/>
  <c r="AO860" i="8"/>
  <c r="AL739" i="8"/>
  <c r="AU448" i="8"/>
  <c r="AM704" i="8"/>
  <c r="AT111" i="8"/>
  <c r="AS1156" i="8"/>
  <c r="AQ348" i="8"/>
  <c r="AM706" i="8"/>
  <c r="AM792" i="8"/>
  <c r="AK1171" i="8"/>
  <c r="AO255" i="8"/>
  <c r="AP441" i="8"/>
  <c r="AJ397" i="8"/>
  <c r="AL968" i="8"/>
  <c r="AN254" i="8"/>
  <c r="AP90" i="8"/>
  <c r="AP327" i="8"/>
  <c r="AO133" i="8"/>
  <c r="AI1168" i="8"/>
  <c r="AO104" i="8"/>
  <c r="AS564" i="8"/>
  <c r="AU1019" i="8"/>
  <c r="AI656" i="8"/>
  <c r="AQ451" i="8"/>
  <c r="AO16" i="8"/>
  <c r="AJ339" i="8"/>
  <c r="AI157" i="8"/>
  <c r="AK374" i="8"/>
  <c r="AP777" i="8"/>
  <c r="AM461" i="8"/>
  <c r="AQ769" i="8"/>
  <c r="AO982" i="8"/>
  <c r="AP1188" i="8"/>
  <c r="AJ1173" i="8"/>
  <c r="AP685" i="8"/>
  <c r="AS419" i="8"/>
  <c r="AK1140" i="8"/>
  <c r="AS944" i="8"/>
  <c r="AJ328" i="8"/>
  <c r="AO542" i="8"/>
  <c r="AR960" i="8"/>
  <c r="AK6" i="8"/>
  <c r="AP891" i="8"/>
  <c r="AI790" i="8"/>
  <c r="AI242" i="8"/>
  <c r="AN1137" i="8"/>
  <c r="AT718" i="8"/>
  <c r="AM845" i="8"/>
  <c r="AQ130" i="8"/>
  <c r="AL352" i="8"/>
  <c r="AT1107" i="8"/>
  <c r="AJ1177" i="8"/>
  <c r="AN398" i="8"/>
  <c r="AM1102" i="8"/>
  <c r="AR1081" i="8"/>
  <c r="AL489" i="8"/>
  <c r="AU999" i="8"/>
  <c r="AJ421" i="8"/>
  <c r="AS363" i="8"/>
  <c r="AK1033" i="8"/>
  <c r="AI82" i="8"/>
  <c r="AN190" i="8"/>
  <c r="AP532" i="8"/>
  <c r="AP770" i="8"/>
  <c r="AK970" i="8"/>
  <c r="AP465" i="8"/>
  <c r="AO892" i="8"/>
  <c r="AK945" i="8"/>
  <c r="AU170" i="8"/>
  <c r="AS480" i="8"/>
  <c r="AJ297" i="8"/>
  <c r="AS423" i="8"/>
  <c r="AL592" i="8"/>
  <c r="AT245" i="8"/>
  <c r="AS135" i="8"/>
  <c r="AS850" i="8"/>
  <c r="AQ338" i="8"/>
  <c r="AI435" i="8"/>
  <c r="AL630" i="8"/>
  <c r="AO407" i="8"/>
  <c r="AL4" i="8"/>
  <c r="AS110" i="8"/>
  <c r="AM617" i="8"/>
  <c r="AN627" i="8"/>
  <c r="AO232" i="8"/>
  <c r="AO767" i="8"/>
  <c r="AL516" i="8"/>
  <c r="AN713" i="8"/>
  <c r="AI159" i="8"/>
  <c r="AK918" i="8"/>
  <c r="AK386" i="8"/>
  <c r="AP671" i="8"/>
  <c r="AI908" i="8"/>
  <c r="AR411" i="8"/>
  <c r="AU142" i="8"/>
  <c r="AI933" i="8"/>
  <c r="AJ8" i="8"/>
  <c r="AL550" i="8"/>
  <c r="AJ924" i="8"/>
  <c r="AR986" i="8"/>
  <c r="AJ671" i="8"/>
  <c r="AM858" i="8"/>
  <c r="AT1130" i="8"/>
  <c r="AP760" i="8"/>
  <c r="AM802" i="8"/>
  <c r="AQ979" i="8"/>
  <c r="AQ151" i="8"/>
  <c r="AI807" i="8"/>
  <c r="AN464" i="8"/>
  <c r="AM1060" i="8"/>
  <c r="AI73" i="8"/>
  <c r="AQ768" i="8"/>
  <c r="AN1187" i="8"/>
  <c r="AI243" i="8"/>
  <c r="AO696" i="8"/>
  <c r="AU584" i="8"/>
  <c r="AN780" i="8"/>
  <c r="AN968" i="8"/>
  <c r="AN960" i="8"/>
  <c r="AL425" i="8"/>
  <c r="AP743" i="8"/>
  <c r="AL73" i="8"/>
  <c r="AI1101" i="8"/>
  <c r="AM13" i="8"/>
  <c r="AT758" i="8"/>
  <c r="AR1157" i="8"/>
  <c r="AJ37" i="8"/>
  <c r="AQ487" i="8"/>
  <c r="AM687" i="8"/>
  <c r="AM367" i="8"/>
  <c r="AM1086" i="8"/>
  <c r="AI521" i="8"/>
  <c r="AM117" i="8"/>
  <c r="AJ203" i="8"/>
  <c r="AT335" i="8"/>
  <c r="AK838" i="8"/>
  <c r="AJ794" i="8"/>
  <c r="AK886" i="8"/>
  <c r="AK370" i="8"/>
  <c r="AS71" i="8"/>
  <c r="AQ417" i="8"/>
  <c r="AU779" i="8"/>
  <c r="AR570" i="8"/>
  <c r="AR1018" i="8"/>
  <c r="AS862" i="8"/>
  <c r="AU832" i="8"/>
  <c r="AN440" i="8"/>
  <c r="AI208" i="8"/>
  <c r="AS675" i="8"/>
  <c r="AU1020" i="8"/>
  <c r="AL156" i="8"/>
  <c r="AL962" i="8"/>
  <c r="AO28" i="8"/>
  <c r="AT422" i="8"/>
  <c r="AS319" i="8"/>
  <c r="AT541" i="8"/>
  <c r="AL48" i="8"/>
  <c r="AO975" i="8"/>
  <c r="AU130" i="8"/>
  <c r="AL473" i="8"/>
  <c r="AM508" i="8"/>
  <c r="AP1121" i="8"/>
  <c r="AR900" i="8"/>
  <c r="AL1144" i="8"/>
  <c r="AQ129" i="8"/>
  <c r="AS603" i="8"/>
  <c r="AM740" i="8"/>
  <c r="AM902" i="8"/>
  <c r="AK231" i="8"/>
  <c r="AQ422" i="8"/>
  <c r="AM32" i="8"/>
  <c r="AO516" i="8"/>
  <c r="AI20" i="8"/>
  <c r="AI562" i="8"/>
  <c r="AP152" i="8"/>
  <c r="AM838" i="8"/>
  <c r="AR216" i="8"/>
  <c r="AL681" i="8"/>
  <c r="AQ390" i="8"/>
  <c r="AT61" i="8"/>
  <c r="AO576" i="8"/>
  <c r="AR979" i="8"/>
  <c r="AM1070" i="8"/>
  <c r="AU1094" i="8"/>
  <c r="AL1059" i="8"/>
  <c r="AU525" i="8"/>
  <c r="AI354" i="8"/>
  <c r="AJ561" i="8"/>
  <c r="AR1188" i="8"/>
  <c r="AP741" i="8"/>
  <c r="AK354" i="8"/>
  <c r="AM424" i="8"/>
  <c r="AM529" i="8"/>
  <c r="AO793" i="8"/>
  <c r="AP752" i="8"/>
  <c r="AQ701" i="8"/>
  <c r="AL526" i="8"/>
  <c r="AP87" i="8"/>
  <c r="AT1073" i="8"/>
  <c r="AL805" i="8"/>
  <c r="AJ698" i="8"/>
  <c r="AJ142" i="8"/>
  <c r="AU1025" i="8"/>
  <c r="AR619" i="8"/>
  <c r="AT990" i="8"/>
  <c r="AT1060" i="8"/>
  <c r="AS731" i="8"/>
  <c r="AN351" i="8"/>
  <c r="AP337" i="8"/>
  <c r="AM336" i="8"/>
  <c r="AP1183" i="8"/>
  <c r="AM989" i="8"/>
  <c r="L19" i="8"/>
  <c r="AI737" i="8"/>
  <c r="AJ1016" i="8"/>
  <c r="AS551" i="8"/>
  <c r="AS200" i="8"/>
  <c r="AJ1078" i="8"/>
  <c r="AM344" i="8"/>
  <c r="AU902" i="8"/>
  <c r="AS1126" i="8"/>
  <c r="AU283" i="8"/>
  <c r="AO590" i="8"/>
  <c r="AQ547" i="8"/>
  <c r="AM63" i="8"/>
  <c r="AN386" i="8"/>
  <c r="AT864" i="8"/>
  <c r="AP907" i="8"/>
  <c r="AQ751" i="8"/>
  <c r="AU146" i="8"/>
  <c r="AR1152" i="8"/>
  <c r="AT581" i="8"/>
  <c r="AK202" i="8"/>
  <c r="AJ318" i="8"/>
  <c r="AL406" i="8"/>
  <c r="AP1047" i="8"/>
  <c r="AK872" i="8"/>
  <c r="AS716" i="8"/>
  <c r="AM308" i="8"/>
  <c r="AQ307" i="8"/>
  <c r="AI247" i="8"/>
  <c r="AP986" i="8"/>
  <c r="C29" i="3"/>
  <c r="AL431" i="8"/>
  <c r="AS544" i="8"/>
  <c r="AQ127" i="8"/>
  <c r="AQ252" i="8"/>
  <c r="AK667" i="8"/>
  <c r="AI1011" i="8"/>
  <c r="AQ582" i="8"/>
  <c r="AR562" i="8"/>
  <c r="AM744" i="8"/>
  <c r="AI709" i="8"/>
  <c r="AI799" i="8"/>
  <c r="AO416" i="8"/>
  <c r="AJ927" i="8"/>
  <c r="AU1187" i="8"/>
  <c r="AO1123" i="8"/>
  <c r="AO697" i="8"/>
  <c r="AI875" i="8"/>
  <c r="AN118" i="8"/>
  <c r="AN188" i="8"/>
  <c r="AJ551" i="8"/>
  <c r="AJ1153" i="8"/>
  <c r="AL890" i="8"/>
  <c r="AR484" i="8"/>
  <c r="AP523" i="8"/>
  <c r="AQ397" i="8"/>
  <c r="AL930" i="8"/>
  <c r="AM372" i="8"/>
  <c r="AM197" i="8"/>
  <c r="AS679" i="8"/>
  <c r="AL252" i="8"/>
  <c r="AQ405" i="8"/>
  <c r="AN1087" i="8"/>
  <c r="AN256" i="8"/>
  <c r="AT685" i="8"/>
  <c r="AS434" i="8"/>
  <c r="AO477" i="8"/>
  <c r="AP879" i="8"/>
  <c r="AN553" i="8"/>
  <c r="AK901" i="8"/>
  <c r="AQ75" i="8"/>
  <c r="AP1175" i="8"/>
  <c r="AT406" i="8"/>
  <c r="AR654" i="8"/>
  <c r="AJ591" i="8"/>
  <c r="AS771" i="8"/>
  <c r="AR902" i="8"/>
  <c r="AR625" i="8"/>
  <c r="AP209" i="8"/>
  <c r="AQ774" i="8"/>
  <c r="AN863" i="8"/>
  <c r="AU1006" i="8"/>
  <c r="AU967" i="8"/>
  <c r="AM881" i="8"/>
  <c r="AK1012" i="8"/>
  <c r="AK1153" i="8"/>
  <c r="AK760" i="8"/>
  <c r="AN442" i="8"/>
  <c r="AR431" i="8"/>
  <c r="AT901" i="8"/>
  <c r="AR448" i="8"/>
  <c r="AO604" i="8"/>
  <c r="AJ807" i="8"/>
  <c r="AU346" i="8"/>
  <c r="AK1133" i="8"/>
  <c r="AR653" i="8"/>
  <c r="AK368" i="8"/>
  <c r="AJ752" i="8"/>
  <c r="AP666" i="8"/>
  <c r="AL875" i="8"/>
  <c r="AO992" i="8"/>
  <c r="AU1177" i="8"/>
  <c r="AI114" i="8"/>
  <c r="AS175" i="8"/>
  <c r="AU608" i="8"/>
  <c r="AU353" i="8"/>
  <c r="AL524" i="8"/>
  <c r="AR118" i="8"/>
  <c r="AO1186" i="8"/>
  <c r="AM319" i="8"/>
  <c r="AU612" i="8"/>
  <c r="AM120" i="8"/>
  <c r="AP449" i="8"/>
  <c r="AT526" i="8"/>
  <c r="AK286" i="8"/>
  <c r="AR234" i="8"/>
  <c r="AO939" i="8"/>
  <c r="AK1115" i="8"/>
  <c r="AO450" i="8"/>
  <c r="AI735" i="8"/>
  <c r="AR682" i="8"/>
  <c r="AI678" i="8"/>
  <c r="AO206" i="8"/>
  <c r="AO276" i="8"/>
  <c r="AI1156" i="8"/>
  <c r="AL1019" i="8"/>
  <c r="AN805" i="8"/>
  <c r="AI991" i="8"/>
  <c r="AQ1178" i="8"/>
  <c r="AP524" i="8"/>
  <c r="AI237" i="8"/>
  <c r="AP106" i="8"/>
  <c r="AU442" i="8"/>
  <c r="AJ1137" i="8"/>
  <c r="L12" i="8"/>
  <c r="AR551" i="8"/>
  <c r="AU822" i="8"/>
  <c r="AQ264" i="8"/>
  <c r="AQ108" i="8"/>
  <c r="AT81" i="8"/>
  <c r="AL327" i="8"/>
  <c r="AO260" i="8"/>
  <c r="AT1144" i="8"/>
  <c r="AR670" i="8"/>
  <c r="AN91" i="8"/>
  <c r="AJ111" i="8"/>
  <c r="AQ871" i="8"/>
  <c r="AP1079" i="8"/>
  <c r="AT458" i="8"/>
  <c r="AM603" i="8"/>
  <c r="AR926" i="8"/>
  <c r="AR458" i="8"/>
  <c r="AK772" i="8"/>
  <c r="AQ489" i="8"/>
  <c r="AN509" i="8"/>
  <c r="AJ1112" i="8"/>
  <c r="AP704" i="8"/>
  <c r="K16" i="8"/>
  <c r="AS713" i="8"/>
  <c r="AK218" i="8"/>
  <c r="AQ891" i="8"/>
  <c r="AL1089" i="8"/>
  <c r="AI290" i="8"/>
  <c r="AM1076" i="8"/>
  <c r="AT1055" i="8"/>
  <c r="AJ490" i="8"/>
  <c r="AJ923" i="8"/>
  <c r="AT102" i="8"/>
  <c r="AJ627" i="8"/>
  <c r="AU897" i="8"/>
  <c r="AI165" i="8"/>
  <c r="AM132" i="8"/>
  <c r="AT65" i="8"/>
  <c r="AL615" i="8"/>
  <c r="AR597" i="8"/>
  <c r="AI326" i="8"/>
  <c r="AQ623" i="8"/>
  <c r="AR777" i="8"/>
  <c r="AU61" i="8"/>
  <c r="AU158" i="8"/>
  <c r="AL503" i="8"/>
  <c r="AO956" i="8"/>
  <c r="AU695" i="8"/>
  <c r="AK1089" i="8"/>
  <c r="AT486" i="8"/>
  <c r="AS639" i="8"/>
  <c r="AU979" i="8"/>
  <c r="AP795" i="8"/>
  <c r="AP706" i="8"/>
  <c r="AJ557" i="8"/>
  <c r="AL741" i="8"/>
  <c r="AR690" i="8"/>
  <c r="AN1111" i="8"/>
  <c r="AI657" i="8"/>
  <c r="AN1099" i="8"/>
  <c r="AJ67" i="8"/>
  <c r="AJ966" i="8"/>
  <c r="AQ736" i="8"/>
  <c r="AM371" i="8"/>
  <c r="AM887" i="8"/>
  <c r="AK100" i="8"/>
  <c r="AU682" i="8"/>
  <c r="AQ124" i="8"/>
  <c r="AM355" i="8"/>
  <c r="AR18" i="8"/>
  <c r="AJ716" i="8"/>
  <c r="AK136" i="8"/>
  <c r="AI1061" i="8"/>
  <c r="AL1095" i="8"/>
  <c r="AT605" i="8"/>
  <c r="AU709" i="8"/>
  <c r="AO623" i="8"/>
  <c r="AU1098" i="8"/>
  <c r="AS1136" i="8"/>
  <c r="AT915" i="8"/>
  <c r="AJ348" i="8"/>
  <c r="AT947" i="8"/>
  <c r="AK551" i="8"/>
  <c r="AR877" i="8"/>
  <c r="AO506" i="8"/>
  <c r="AI361" i="8"/>
  <c r="AR591" i="8"/>
  <c r="AT575" i="8"/>
  <c r="AS374" i="8"/>
  <c r="AO581" i="8"/>
  <c r="AU54" i="8"/>
  <c r="AQ1107" i="8"/>
  <c r="AR583" i="8"/>
  <c r="AM191" i="8"/>
  <c r="AJ456" i="8"/>
  <c r="AU345" i="8"/>
  <c r="AK256" i="8"/>
  <c r="AI925" i="8"/>
  <c r="AN809" i="8"/>
  <c r="AI63" i="8"/>
  <c r="AQ123" i="8"/>
  <c r="AI299" i="8"/>
  <c r="AQ330" i="8"/>
  <c r="AQ425" i="8"/>
  <c r="AU492" i="8"/>
  <c r="AM301" i="8"/>
  <c r="AT372" i="8"/>
  <c r="AQ119" i="8"/>
  <c r="AU577" i="8"/>
  <c r="AK427" i="8"/>
  <c r="AP874" i="8"/>
  <c r="AK936" i="8"/>
  <c r="AI238" i="8"/>
  <c r="AT736" i="8"/>
  <c r="AT896" i="8"/>
  <c r="AK1082" i="8"/>
  <c r="AP922" i="8"/>
  <c r="AO841" i="8"/>
  <c r="AU542" i="8"/>
  <c r="AK17" i="8"/>
  <c r="AJ25" i="8"/>
  <c r="AJ492" i="8"/>
  <c r="AR629" i="8"/>
  <c r="AR426" i="8"/>
  <c r="AP710" i="8"/>
  <c r="AL344" i="8"/>
  <c r="AJ1121" i="8"/>
  <c r="AM1091" i="8"/>
  <c r="AP1154" i="8"/>
  <c r="AL418" i="8"/>
  <c r="AR474" i="8"/>
  <c r="AK167" i="8"/>
  <c r="AL1136" i="8"/>
  <c r="AN9" i="8"/>
  <c r="AL1053" i="8"/>
  <c r="AR907" i="8"/>
  <c r="AO367" i="8"/>
  <c r="AN1038" i="8"/>
  <c r="AI588" i="8"/>
  <c r="AU121" i="8"/>
  <c r="AN367" i="8"/>
  <c r="AP833" i="8"/>
  <c r="AT231" i="8"/>
  <c r="AJ419" i="8"/>
  <c r="AM749" i="8"/>
  <c r="AM85" i="8"/>
  <c r="AJ1162" i="8"/>
  <c r="K10" i="8"/>
  <c r="AS81" i="8"/>
  <c r="AL810" i="8"/>
  <c r="AS366" i="8"/>
  <c r="AS420" i="8"/>
  <c r="AJ1095" i="8"/>
  <c r="AJ717" i="8"/>
  <c r="AN88" i="8"/>
  <c r="AJ437" i="8"/>
  <c r="AL994" i="8"/>
  <c r="AU730" i="8"/>
  <c r="AQ433" i="8"/>
  <c r="AN319" i="8"/>
  <c r="AS513" i="8"/>
  <c r="AP1174" i="8"/>
  <c r="AI311" i="8"/>
  <c r="AP338" i="8"/>
  <c r="AP569" i="8"/>
  <c r="AQ1008" i="8"/>
  <c r="AT325" i="8"/>
  <c r="AJ932" i="8"/>
  <c r="AU443" i="8"/>
  <c r="AT1052" i="8"/>
  <c r="AI409" i="8"/>
  <c r="AS813" i="8"/>
  <c r="AU706" i="8"/>
  <c r="AQ98" i="8"/>
  <c r="AJ358" i="8"/>
  <c r="AK1144" i="8"/>
  <c r="AN608" i="8"/>
  <c r="AM69" i="8"/>
  <c r="AT710" i="8"/>
  <c r="AN485" i="8"/>
  <c r="AO271" i="8"/>
  <c r="AN792" i="8"/>
  <c r="AL1187" i="8"/>
  <c r="AL878" i="8"/>
  <c r="AI84" i="8"/>
  <c r="AQ476" i="8"/>
  <c r="AT847" i="8"/>
  <c r="AO434" i="8"/>
  <c r="AP454" i="8"/>
  <c r="AO1062" i="8"/>
  <c r="AM760" i="8"/>
  <c r="AU140" i="8"/>
  <c r="AN554" i="8"/>
  <c r="AU639" i="8"/>
  <c r="AS921" i="8"/>
  <c r="AO592" i="8"/>
  <c r="AU354" i="8"/>
  <c r="AS883" i="8"/>
  <c r="AM659" i="8"/>
  <c r="AJ35" i="8"/>
  <c r="AK37" i="8"/>
  <c r="AJ946" i="8"/>
  <c r="AO515" i="8"/>
  <c r="AT793" i="8"/>
  <c r="AO614" i="8"/>
  <c r="AR259" i="8"/>
  <c r="AS975" i="8"/>
  <c r="AM577" i="8"/>
  <c r="AT1091" i="8"/>
  <c r="AS705" i="8"/>
  <c r="AN247" i="8"/>
  <c r="AR30" i="8"/>
  <c r="AT115" i="8"/>
  <c r="AM68" i="8"/>
  <c r="AT194" i="8"/>
  <c r="AL964" i="8"/>
  <c r="AU1157" i="8"/>
  <c r="AT360" i="8"/>
  <c r="AS40" i="8"/>
  <c r="AI544" i="8"/>
  <c r="AK842" i="8"/>
  <c r="AS539" i="8"/>
  <c r="AM710" i="8"/>
  <c r="AM1023" i="8"/>
  <c r="AK783" i="8"/>
  <c r="AO1195" i="8"/>
  <c r="AM565" i="8"/>
  <c r="AQ804" i="8"/>
  <c r="AS22" i="8"/>
  <c r="AU455" i="8"/>
  <c r="AN677" i="8"/>
  <c r="AO790" i="8"/>
  <c r="AP496" i="8"/>
  <c r="AI646" i="8"/>
  <c r="AU864" i="8"/>
  <c r="AU493" i="8"/>
  <c r="AO579" i="8"/>
  <c r="AR165" i="8"/>
  <c r="AO1019" i="8"/>
  <c r="AO174" i="8"/>
  <c r="AJ336" i="8"/>
  <c r="AI558" i="8"/>
  <c r="AQ945" i="8"/>
  <c r="AR1142" i="8"/>
  <c r="AS682" i="8"/>
  <c r="AS562" i="8"/>
  <c r="AU311" i="8"/>
  <c r="AL39" i="8"/>
  <c r="AS893" i="8"/>
  <c r="AM721" i="8"/>
  <c r="AR394" i="8"/>
  <c r="AI823" i="8"/>
  <c r="AL865" i="8"/>
  <c r="AU723" i="8"/>
  <c r="AU1086" i="8"/>
  <c r="AM430" i="8"/>
  <c r="AK753" i="8"/>
  <c r="AK955" i="8"/>
  <c r="AT908" i="8"/>
  <c r="AJ1106" i="8"/>
  <c r="AN103" i="8"/>
  <c r="AP116" i="8"/>
  <c r="AL9" i="8"/>
  <c r="AJ516" i="8"/>
  <c r="AJ39" i="8"/>
  <c r="AT863" i="8"/>
  <c r="AM783" i="8"/>
  <c r="AO351" i="8"/>
  <c r="AI1019" i="8"/>
  <c r="AQ858" i="8"/>
  <c r="AU1075" i="8"/>
  <c r="AI623" i="8"/>
  <c r="AO558" i="8"/>
  <c r="AO379" i="8"/>
  <c r="AS1133" i="8"/>
  <c r="AK504" i="8"/>
  <c r="AO989" i="8"/>
  <c r="AU1096" i="8"/>
  <c r="AU1080" i="8"/>
  <c r="AJ349" i="8"/>
  <c r="AQ998" i="8"/>
  <c r="AR127" i="8"/>
  <c r="AI554" i="8"/>
  <c r="AP207" i="8"/>
  <c r="AN687" i="8"/>
  <c r="AM23" i="8"/>
  <c r="AR767" i="8"/>
  <c r="AS1074" i="8"/>
  <c r="AM6" i="8"/>
  <c r="AT850" i="8"/>
  <c r="AJ1141" i="8"/>
  <c r="AT743" i="8"/>
  <c r="AS807" i="8"/>
  <c r="AP334" i="8"/>
  <c r="AJ192" i="8"/>
  <c r="AO424" i="8"/>
  <c r="AI368" i="8"/>
  <c r="AU236" i="8"/>
  <c r="AP1053" i="8"/>
  <c r="AP544" i="8"/>
  <c r="AI90" i="8"/>
  <c r="AJ340" i="8"/>
  <c r="AO759" i="8"/>
  <c r="AL1007" i="8"/>
  <c r="AI575" i="8"/>
  <c r="AT364" i="8"/>
  <c r="AJ435" i="8"/>
  <c r="AK160" i="8"/>
  <c r="AO595" i="8"/>
  <c r="AK596" i="8"/>
  <c r="AS739" i="8"/>
  <c r="AQ716" i="8"/>
  <c r="AJ357" i="8"/>
  <c r="AS360" i="8"/>
  <c r="AS548" i="8"/>
  <c r="AT842" i="8"/>
  <c r="AN759" i="8"/>
  <c r="AP273" i="8"/>
  <c r="AI176" i="8"/>
  <c r="AP1080" i="8"/>
  <c r="AI245" i="8"/>
  <c r="AL834" i="8"/>
  <c r="AJ900" i="8"/>
  <c r="AM654" i="8"/>
  <c r="AQ925" i="8"/>
  <c r="AU378" i="8"/>
  <c r="AN8" i="8"/>
  <c r="AN522" i="8"/>
  <c r="AO743" i="8"/>
  <c r="AR872" i="8"/>
  <c r="AI276" i="8"/>
  <c r="AS154" i="8"/>
  <c r="AS1152" i="8"/>
  <c r="AI215" i="8"/>
  <c r="AJ13" i="8"/>
  <c r="AL449" i="8"/>
  <c r="AP766" i="8"/>
  <c r="AK371" i="8"/>
  <c r="AN577" i="8"/>
  <c r="AI1001" i="8"/>
  <c r="AQ579" i="8"/>
  <c r="AP306" i="8"/>
  <c r="AU15" i="8"/>
  <c r="AK449" i="8"/>
  <c r="AO946" i="8"/>
  <c r="AI10" i="8"/>
  <c r="AP508" i="8"/>
  <c r="AQ372" i="8"/>
  <c r="AO52" i="8"/>
  <c r="AP463" i="8"/>
  <c r="AT414" i="8"/>
  <c r="AM1160" i="8"/>
  <c r="AQ905" i="8"/>
  <c r="AU659" i="8"/>
  <c r="AK679" i="8"/>
  <c r="AI713" i="8"/>
  <c r="AK937" i="8"/>
  <c r="AI980" i="8"/>
  <c r="AS838" i="8"/>
  <c r="AP638" i="8"/>
  <c r="AI757" i="8"/>
  <c r="AS518" i="8"/>
  <c r="AT568" i="8"/>
  <c r="AP343" i="8"/>
  <c r="AM575" i="8"/>
  <c r="AJ828" i="8"/>
  <c r="AS702" i="8"/>
  <c r="AU2" i="8"/>
  <c r="AI135" i="8"/>
  <c r="AI977" i="8"/>
  <c r="AN506" i="8"/>
  <c r="AU971" i="8"/>
  <c r="AP477" i="8"/>
  <c r="AI446" i="8"/>
  <c r="AN556" i="8"/>
  <c r="AT984" i="8"/>
  <c r="AO1194" i="8"/>
  <c r="AI1076" i="8"/>
  <c r="AS896" i="8"/>
  <c r="AS330" i="8"/>
  <c r="AU1043" i="8"/>
  <c r="AJ503" i="8"/>
  <c r="AN964" i="8"/>
  <c r="AU502" i="8"/>
  <c r="AT56" i="8"/>
  <c r="AR374" i="8"/>
  <c r="AU654" i="8"/>
  <c r="AN704" i="8"/>
  <c r="AQ914" i="8"/>
  <c r="AP11" i="8"/>
  <c r="AI754" i="8"/>
  <c r="AP851" i="8"/>
  <c r="AQ181" i="8"/>
  <c r="AN435" i="8"/>
  <c r="AM662" i="8"/>
  <c r="AJ66" i="8"/>
  <c r="AP982" i="8"/>
  <c r="AN373" i="8"/>
  <c r="AT455" i="8"/>
  <c r="AK1007" i="8"/>
  <c r="AO522" i="8"/>
  <c r="AS976" i="8"/>
  <c r="AS849" i="8"/>
  <c r="AN250" i="8"/>
  <c r="AI1042" i="8"/>
  <c r="AO1166" i="8"/>
  <c r="AM980" i="8"/>
  <c r="AL945" i="8"/>
  <c r="AN620" i="8"/>
  <c r="AN668" i="8"/>
  <c r="AQ483" i="8"/>
  <c r="AL552" i="8"/>
  <c r="AJ560" i="8"/>
  <c r="AQ1103" i="8"/>
  <c r="AQ634" i="8"/>
  <c r="AP672" i="8"/>
  <c r="AS595" i="8"/>
  <c r="AL868" i="8"/>
  <c r="AL751" i="8"/>
  <c r="AJ166" i="8"/>
  <c r="AL840" i="8"/>
  <c r="AP859" i="8"/>
  <c r="AP847" i="8"/>
  <c r="AK1062" i="8"/>
  <c r="AP915" i="8"/>
  <c r="AK301" i="8"/>
  <c r="AI576" i="8"/>
  <c r="AT970" i="8"/>
  <c r="AS491" i="8"/>
  <c r="AS73" i="8"/>
  <c r="AT75" i="8"/>
  <c r="AR688" i="8"/>
  <c r="AU498" i="8"/>
  <c r="AR399" i="8"/>
  <c r="AM468" i="8"/>
  <c r="AN1022" i="8"/>
  <c r="AL203" i="8"/>
  <c r="AP534" i="8"/>
  <c r="AP602" i="8"/>
  <c r="AJ462" i="8"/>
  <c r="AQ1007" i="8"/>
  <c r="AJ728" i="8"/>
  <c r="AM1089" i="8"/>
  <c r="AI706" i="8"/>
  <c r="AN848" i="8"/>
  <c r="AT503" i="8"/>
  <c r="AM630" i="8"/>
  <c r="AR73" i="8"/>
  <c r="AP962" i="8"/>
  <c r="AQ1126" i="8"/>
  <c r="AL599" i="8"/>
  <c r="AJ465" i="8"/>
  <c r="AP71" i="8"/>
  <c r="AJ805" i="8"/>
  <c r="AI1029" i="8"/>
  <c r="AI421" i="8"/>
  <c r="AO1097" i="8"/>
  <c r="AQ370" i="8"/>
  <c r="AT795" i="8"/>
  <c r="AT1129" i="8"/>
  <c r="AT20" i="8"/>
  <c r="AP537" i="8"/>
  <c r="AL856" i="8"/>
  <c r="AP95" i="8"/>
  <c r="AJ994" i="8"/>
  <c r="AL847" i="8"/>
  <c r="AN148" i="8"/>
  <c r="AJ413" i="8"/>
  <c r="AS368" i="8"/>
  <c r="AK981" i="8"/>
  <c r="AT134" i="8"/>
  <c r="AT1150" i="8"/>
  <c r="AM1046" i="8"/>
  <c r="AL513" i="8"/>
  <c r="AN1171" i="8"/>
  <c r="AI632" i="8"/>
  <c r="AN874" i="8"/>
  <c r="AT750" i="8"/>
  <c r="AI329" i="8"/>
  <c r="AU257" i="8"/>
  <c r="AM592" i="8"/>
  <c r="AK513" i="8"/>
  <c r="AR927" i="8"/>
  <c r="AS576" i="8"/>
  <c r="AP185" i="8"/>
  <c r="AI278" i="8"/>
  <c r="AS1106" i="8"/>
  <c r="AK93" i="8"/>
  <c r="AL12" i="8"/>
  <c r="AK906" i="8"/>
  <c r="AJ998" i="8"/>
  <c r="AN352" i="8"/>
  <c r="AN657" i="8"/>
  <c r="AI1008" i="8"/>
  <c r="AQ471" i="8"/>
  <c r="AM1161" i="8"/>
  <c r="AO502" i="8"/>
  <c r="AK1163" i="8"/>
  <c r="AS634" i="8"/>
  <c r="AI1152" i="8"/>
  <c r="AP772" i="8"/>
  <c r="AT329" i="8"/>
  <c r="AN97" i="8"/>
  <c r="AQ1142" i="8"/>
  <c r="AN892" i="8"/>
  <c r="AL808" i="8"/>
  <c r="AI574" i="8"/>
  <c r="AI322" i="8"/>
  <c r="AM483" i="8"/>
  <c r="AU1144" i="8"/>
  <c r="AT17" i="8"/>
  <c r="AU926" i="8"/>
  <c r="AR407" i="8"/>
  <c r="AS322" i="8"/>
  <c r="AR486" i="8"/>
  <c r="AJ543" i="8"/>
  <c r="AI665" i="8"/>
  <c r="AQ22" i="8"/>
  <c r="AL537" i="8"/>
  <c r="AK758" i="8"/>
  <c r="AI580" i="8"/>
  <c r="AQ48" i="8"/>
  <c r="AM1128" i="8"/>
  <c r="AN33" i="8"/>
  <c r="AI719" i="8"/>
  <c r="AR590" i="8"/>
  <c r="AL903" i="8"/>
  <c r="AR1160" i="8"/>
  <c r="AR545" i="8"/>
  <c r="AO577" i="8"/>
  <c r="AK405" i="8"/>
  <c r="AI954" i="8"/>
  <c r="AN293" i="8"/>
  <c r="AP565" i="8"/>
  <c r="AN17" i="8"/>
  <c r="AQ1092" i="8"/>
  <c r="AM469" i="8"/>
  <c r="AP1083" i="8"/>
  <c r="AQ6" i="8"/>
  <c r="AN920" i="8"/>
  <c r="AP822" i="8"/>
  <c r="AR356" i="8"/>
  <c r="AU624" i="8"/>
  <c r="AP16" i="8"/>
  <c r="AS701" i="8"/>
  <c r="AR1151" i="8"/>
  <c r="AJ645" i="8"/>
  <c r="AU452" i="8"/>
  <c r="AT402" i="8"/>
  <c r="AK972" i="8"/>
  <c r="AJ1015" i="8"/>
  <c r="AQ497" i="8"/>
  <c r="AL778" i="8"/>
  <c r="AN1156" i="8"/>
  <c r="AS506" i="8"/>
  <c r="AJ673" i="8"/>
  <c r="AQ546" i="8"/>
  <c r="AM669" i="8"/>
  <c r="AS1048" i="8"/>
  <c r="AK50" i="8"/>
  <c r="AU323" i="8"/>
  <c r="AS928" i="8"/>
  <c r="AO172" i="8"/>
  <c r="AQ284" i="8"/>
  <c r="AQ275" i="8"/>
  <c r="AN175" i="8"/>
  <c r="AJ947" i="8"/>
  <c r="AU1161" i="8"/>
  <c r="AJ990" i="8"/>
  <c r="AJ685" i="8"/>
  <c r="AJ1073" i="8"/>
  <c r="AU260" i="8"/>
  <c r="AI387" i="8"/>
  <c r="AQ72" i="8"/>
  <c r="AN661" i="8"/>
  <c r="AM82" i="8"/>
  <c r="AJ664" i="8"/>
  <c r="E38" i="5"/>
  <c r="AR599" i="8"/>
  <c r="AT93" i="8"/>
  <c r="AI1127" i="8"/>
  <c r="AI143" i="8"/>
  <c r="AR428" i="8"/>
  <c r="AO1022" i="8"/>
  <c r="AM425" i="8"/>
  <c r="AM337" i="8"/>
  <c r="AN260" i="8"/>
  <c r="AK778" i="8"/>
  <c r="AJ9" i="8"/>
  <c r="AT646" i="8"/>
  <c r="AN340" i="8"/>
  <c r="AL241" i="8"/>
  <c r="AL743" i="8"/>
  <c r="AK1078" i="8"/>
  <c r="AT1102" i="8"/>
  <c r="AI1190" i="8"/>
  <c r="AU69" i="8"/>
  <c r="AK983" i="8"/>
  <c r="AN660" i="8"/>
  <c r="AJ384" i="8"/>
  <c r="AM1172" i="8"/>
  <c r="AT13" i="8"/>
  <c r="AR35" i="8"/>
  <c r="AP955" i="8"/>
  <c r="AS909" i="8"/>
  <c r="AO917" i="8"/>
  <c r="AK843" i="8"/>
  <c r="AU855" i="8"/>
  <c r="AL2" i="8"/>
  <c r="AQ718" i="8"/>
  <c r="AR86" i="8"/>
  <c r="AT518" i="8"/>
  <c r="AL672" i="8"/>
  <c r="AO797" i="8"/>
  <c r="AQ852" i="8"/>
  <c r="AQ838" i="8"/>
  <c r="AS104" i="8"/>
  <c r="AS885" i="8"/>
  <c r="AL348" i="8"/>
  <c r="AK821" i="8"/>
  <c r="AN524" i="8"/>
  <c r="AI481" i="8"/>
  <c r="AP790" i="8"/>
  <c r="AN458" i="8"/>
  <c r="AU742" i="8"/>
  <c r="AP814" i="8"/>
  <c r="AT720" i="8"/>
  <c r="AO806" i="8"/>
  <c r="AN647" i="8"/>
  <c r="AM391" i="8"/>
  <c r="AQ870" i="8"/>
  <c r="AJ931" i="8"/>
  <c r="AP501" i="8"/>
  <c r="AJ779" i="8"/>
  <c r="AI811" i="8"/>
  <c r="AP379" i="8"/>
  <c r="AU820" i="8"/>
  <c r="AR1137" i="8"/>
  <c r="AU520" i="8"/>
  <c r="AL443" i="8"/>
  <c r="AQ1114" i="8"/>
  <c r="AN678" i="8"/>
  <c r="AN885" i="8"/>
  <c r="AM754" i="8"/>
  <c r="AL565" i="8"/>
  <c r="AO634" i="8"/>
  <c r="AS776" i="8"/>
  <c r="AJ303" i="8"/>
  <c r="AK650" i="8"/>
  <c r="AR628" i="8"/>
  <c r="AT571" i="8"/>
  <c r="AL226" i="8"/>
  <c r="AI313" i="8"/>
  <c r="AP1027" i="8"/>
  <c r="AI540" i="8"/>
  <c r="AT308" i="8"/>
  <c r="AS837" i="8"/>
  <c r="AN1007" i="8"/>
  <c r="AM917" i="8"/>
  <c r="AO782" i="8"/>
  <c r="AO587" i="8"/>
  <c r="AL1096" i="8"/>
  <c r="AQ509" i="8"/>
  <c r="AL559" i="8"/>
  <c r="AQ672" i="8"/>
  <c r="AN399" i="8"/>
  <c r="AK580" i="8"/>
  <c r="AJ647" i="8"/>
  <c r="AU394" i="8"/>
  <c r="AU408" i="8"/>
  <c r="AK565" i="8"/>
  <c r="AJ514" i="8"/>
  <c r="AU760" i="8"/>
  <c r="AI171" i="8"/>
  <c r="AU858" i="8"/>
  <c r="AK416" i="8"/>
  <c r="AU501" i="8"/>
  <c r="AJ390" i="8"/>
  <c r="AK759" i="8"/>
  <c r="AI339" i="8"/>
  <c r="AP221" i="8"/>
  <c r="AP352" i="8"/>
  <c r="AJ687" i="8"/>
  <c r="AI1157" i="8"/>
  <c r="AP981" i="8"/>
  <c r="AN194" i="8"/>
  <c r="AS815" i="8"/>
  <c r="AP111" i="8"/>
  <c r="AK1182" i="8"/>
  <c r="AO352" i="8"/>
  <c r="AQ395" i="8"/>
  <c r="AN584" i="8"/>
  <c r="AR788" i="8"/>
  <c r="AP1114" i="8"/>
  <c r="AI635" i="8"/>
  <c r="AK366" i="8"/>
  <c r="AN681" i="8"/>
  <c r="AO330" i="8"/>
  <c r="AO149" i="8"/>
  <c r="AJ449" i="8"/>
  <c r="AJ43" i="8"/>
  <c r="AO121" i="8"/>
  <c r="AL462" i="8"/>
  <c r="AK646" i="8"/>
  <c r="AI448" i="8"/>
  <c r="AT382" i="8"/>
  <c r="AU415" i="8"/>
  <c r="AR421" i="8"/>
  <c r="AL387" i="8"/>
  <c r="AL881" i="8"/>
  <c r="AT103" i="8"/>
  <c r="AU5" i="8"/>
  <c r="AL175" i="8"/>
  <c r="AI674" i="8"/>
  <c r="AN446" i="8"/>
  <c r="AP191" i="8"/>
  <c r="AQ62" i="8"/>
  <c r="AU857" i="8"/>
  <c r="AM627" i="8"/>
  <c r="AI644" i="8"/>
  <c r="AR170" i="8"/>
  <c r="AN281" i="8"/>
  <c r="AL651" i="8"/>
  <c r="AI156" i="8"/>
  <c r="AO128" i="8"/>
  <c r="AS597" i="8"/>
  <c r="AO766" i="8"/>
  <c r="AO761" i="8"/>
  <c r="AS978" i="8"/>
  <c r="AK1036" i="8"/>
  <c r="AK525" i="8"/>
  <c r="AJ237" i="8"/>
  <c r="AK123" i="8"/>
  <c r="AR988" i="8"/>
  <c r="AR141" i="8"/>
  <c r="AO313" i="8"/>
  <c r="AT666" i="8"/>
  <c r="AU940" i="8"/>
  <c r="AP548" i="8"/>
  <c r="AL1016" i="8"/>
  <c r="AR944" i="8"/>
  <c r="AI676" i="8"/>
  <c r="AJ597" i="8"/>
  <c r="AU331" i="8"/>
  <c r="AQ950" i="8"/>
  <c r="AT686" i="8"/>
  <c r="AS1057" i="8"/>
  <c r="AR572" i="8"/>
  <c r="AI536" i="8"/>
  <c r="AS184" i="8"/>
  <c r="AI436" i="8"/>
  <c r="AM976" i="8"/>
  <c r="AQ1022" i="8"/>
  <c r="AS426" i="8"/>
  <c r="AM655" i="8"/>
  <c r="AR180" i="8"/>
  <c r="AI527" i="8"/>
  <c r="AK635" i="8"/>
  <c r="AS775" i="8"/>
  <c r="AK1181" i="8"/>
  <c r="AR500" i="8"/>
  <c r="AJ1021" i="8"/>
  <c r="AK745" i="8"/>
  <c r="AR603" i="8"/>
  <c r="AS263" i="8"/>
  <c r="AJ825" i="8"/>
  <c r="AJ901" i="8"/>
  <c r="AL1020" i="8"/>
  <c r="AO538" i="8"/>
  <c r="AN599" i="8"/>
  <c r="AT1186" i="8"/>
  <c r="AJ1018" i="8"/>
  <c r="AI392" i="8"/>
  <c r="AS556" i="8"/>
  <c r="AS1130" i="8"/>
  <c r="AS840" i="8"/>
  <c r="AN59" i="8"/>
  <c r="AR71" i="8"/>
  <c r="AK1047" i="8"/>
  <c r="AN684" i="8"/>
  <c r="AM689" i="8"/>
  <c r="AR585" i="8"/>
  <c r="AQ1150" i="8"/>
  <c r="AS547" i="8"/>
  <c r="AL748" i="8"/>
  <c r="AM26" i="8"/>
  <c r="AQ1045" i="8"/>
  <c r="AN341" i="8"/>
  <c r="AP980" i="8"/>
  <c r="AR42" i="8"/>
  <c r="AK111" i="8"/>
  <c r="AM1103" i="8"/>
  <c r="AO567" i="8"/>
  <c r="AR83" i="8"/>
  <c r="AJ1134" i="8"/>
  <c r="AS258" i="8"/>
  <c r="AR327" i="8"/>
  <c r="AK656" i="8"/>
  <c r="AL386" i="8"/>
  <c r="AJ51" i="8"/>
  <c r="AU144" i="8"/>
  <c r="AI855" i="8"/>
  <c r="AQ416" i="8"/>
  <c r="AM521" i="8"/>
  <c r="AL1048" i="8"/>
  <c r="AP968" i="8"/>
  <c r="AU18" i="8"/>
  <c r="AJ352" i="8"/>
  <c r="AO746" i="8"/>
  <c r="AL375" i="8"/>
  <c r="AR153" i="8"/>
  <c r="AN326" i="8"/>
  <c r="AS1102" i="8"/>
  <c r="AM712" i="8"/>
  <c r="AI936" i="8"/>
  <c r="AT235" i="8"/>
  <c r="AP395" i="8"/>
  <c r="AO500" i="8"/>
  <c r="AJ500" i="8"/>
  <c r="AQ686" i="8"/>
  <c r="AT48" i="8"/>
  <c r="AJ679" i="8"/>
  <c r="AO321" i="8"/>
  <c r="AI1103" i="8"/>
  <c r="AR450" i="8"/>
  <c r="AS762" i="8"/>
  <c r="AN456" i="8"/>
  <c r="AP415" i="8"/>
  <c r="AI284" i="8"/>
  <c r="AK856" i="8"/>
  <c r="AQ1026" i="8"/>
  <c r="AM28" i="8"/>
  <c r="AP628" i="8"/>
  <c r="AT678" i="8"/>
  <c r="AQ534" i="8"/>
  <c r="AP807" i="8"/>
  <c r="AI532" i="8"/>
  <c r="AJ5" i="8"/>
  <c r="AP1044" i="8"/>
  <c r="AJ125" i="8"/>
  <c r="AQ741" i="8"/>
  <c r="AP979" i="8"/>
  <c r="AS41" i="8"/>
  <c r="AL1175" i="8"/>
  <c r="AO393" i="8"/>
  <c r="AI720" i="8"/>
  <c r="AK139" i="8"/>
  <c r="AQ432" i="8"/>
  <c r="AL458" i="8"/>
  <c r="AK1183" i="8"/>
  <c r="AM114" i="8"/>
  <c r="C32" i="3"/>
  <c r="AN24" i="8"/>
  <c r="AQ746" i="8"/>
  <c r="AU470" i="8"/>
  <c r="AU604" i="8"/>
  <c r="AQ755" i="8"/>
  <c r="AN633" i="8"/>
  <c r="AP1127" i="8"/>
  <c r="AR1040" i="8"/>
  <c r="AS571" i="8"/>
  <c r="AS977" i="8"/>
  <c r="AU1090" i="8"/>
  <c r="AR641" i="8"/>
  <c r="AQ74" i="8"/>
  <c r="AU391" i="8"/>
  <c r="AL247" i="8"/>
  <c r="AI529" i="8"/>
  <c r="AU318" i="8"/>
  <c r="AO227" i="8"/>
  <c r="AO751" i="8"/>
  <c r="AO663" i="8"/>
  <c r="AN602" i="8"/>
  <c r="AQ792" i="8"/>
  <c r="AR358" i="8"/>
  <c r="AS468" i="8"/>
  <c r="AR1169" i="8"/>
  <c r="AI643" i="8"/>
  <c r="AQ1012" i="8"/>
  <c r="AO586" i="8"/>
  <c r="AM404" i="8"/>
  <c r="AO526" i="8"/>
  <c r="AS651" i="8"/>
  <c r="AI578" i="8"/>
  <c r="AP375" i="8"/>
  <c r="AK336" i="8"/>
  <c r="AI546" i="8"/>
  <c r="AN1142" i="8"/>
  <c r="AP547" i="8"/>
  <c r="AS676" i="8"/>
  <c r="AQ632" i="8"/>
  <c r="AJ1102" i="8"/>
  <c r="AO277" i="8"/>
  <c r="AO1056" i="8"/>
  <c r="AS599" i="8"/>
  <c r="AN711" i="8"/>
  <c r="AI1114" i="8"/>
  <c r="AL1119" i="8"/>
  <c r="AS1154" i="8"/>
  <c r="AU831" i="8"/>
  <c r="AQ685" i="8"/>
  <c r="AT198" i="8"/>
  <c r="AO844" i="8"/>
  <c r="AO527" i="8"/>
  <c r="AR471" i="8"/>
  <c r="AR724" i="8"/>
  <c r="AK882" i="8"/>
  <c r="AR706" i="8"/>
  <c r="AR1069" i="8"/>
  <c r="AQ35" i="8"/>
  <c r="AI667" i="8"/>
  <c r="AN507" i="8"/>
  <c r="AT309" i="8"/>
  <c r="AR1094" i="8"/>
  <c r="AK73" i="8"/>
  <c r="AT1098" i="8"/>
  <c r="AR1092" i="8"/>
  <c r="AT972" i="8"/>
  <c r="AL548" i="8"/>
  <c r="AM637" i="8"/>
  <c r="AI1012" i="8"/>
  <c r="AS566" i="8"/>
  <c r="AO870" i="8"/>
  <c r="AP495" i="8"/>
  <c r="AM1114" i="8"/>
  <c r="AR14" i="8"/>
  <c r="AM66" i="8"/>
  <c r="AO562" i="8"/>
  <c r="AM1042" i="8"/>
  <c r="AK434" i="8"/>
  <c r="AS1134" i="8"/>
  <c r="AT1089" i="8"/>
  <c r="AQ920" i="8"/>
  <c r="AS32" i="8"/>
  <c r="AO373" i="8"/>
  <c r="AU32" i="8"/>
  <c r="AU969" i="8"/>
  <c r="AL475" i="8"/>
  <c r="AN742" i="8"/>
  <c r="AL974" i="8"/>
  <c r="AI606" i="8"/>
  <c r="AQ788" i="8"/>
  <c r="AQ703" i="8"/>
  <c r="AU544" i="8"/>
  <c r="AM778" i="8"/>
  <c r="AO370" i="8"/>
  <c r="AI86" i="8"/>
  <c r="AN324" i="8"/>
  <c r="AL62" i="8"/>
  <c r="AJ724" i="8"/>
  <c r="AS1139" i="8"/>
  <c r="AP964" i="8"/>
  <c r="AQ541" i="8"/>
  <c r="AK686" i="8"/>
  <c r="AJ748" i="8"/>
  <c r="AI248" i="8"/>
  <c r="AQ358" i="8"/>
  <c r="AL290" i="8"/>
  <c r="AN356" i="8"/>
  <c r="AU445" i="8"/>
  <c r="AJ272" i="8"/>
  <c r="AU214" i="8"/>
  <c r="AN478" i="8"/>
  <c r="AN592" i="8"/>
  <c r="AT1140" i="8"/>
  <c r="AS18" i="8"/>
  <c r="AL549" i="8"/>
  <c r="AR396" i="8"/>
  <c r="AL701" i="8"/>
  <c r="AO76" i="8"/>
  <c r="AS598" i="8"/>
  <c r="AL720" i="8"/>
  <c r="AI881" i="8"/>
  <c r="AI218" i="8"/>
  <c r="AP34" i="8"/>
  <c r="D7" i="3"/>
  <c r="AK1076" i="8"/>
  <c r="AL849" i="8"/>
  <c r="AI498" i="8"/>
  <c r="AU777" i="8"/>
  <c r="AR3" i="8"/>
  <c r="AJ918" i="8"/>
  <c r="AK333" i="8"/>
  <c r="AU324" i="8"/>
  <c r="AU1032" i="8"/>
  <c r="AR1136" i="8"/>
  <c r="AN1056" i="8"/>
  <c r="AM952" i="8"/>
  <c r="AR864" i="8"/>
  <c r="AP750" i="8"/>
  <c r="AT474" i="8"/>
  <c r="AK837" i="8"/>
  <c r="AJ434" i="8"/>
  <c r="AS140" i="8"/>
  <c r="AQ811" i="8"/>
  <c r="AP35" i="8"/>
  <c r="E36" i="5"/>
  <c r="AR372" i="8"/>
  <c r="AP136" i="8"/>
  <c r="AQ567" i="8"/>
  <c r="AK433" i="8"/>
  <c r="AN612" i="8"/>
  <c r="AT1155" i="8"/>
  <c r="AP1137" i="8"/>
  <c r="AP342" i="8"/>
  <c r="AI463" i="8"/>
  <c r="AJ637" i="8"/>
  <c r="AJ625" i="8"/>
  <c r="AI589" i="8"/>
  <c r="AJ633" i="8"/>
  <c r="AS535" i="8"/>
  <c r="AI338" i="8"/>
  <c r="AO1116" i="8"/>
  <c r="E46" i="5"/>
  <c r="AK1023" i="8"/>
  <c r="AS596" i="8"/>
  <c r="AN574" i="8"/>
  <c r="AI1186" i="8"/>
  <c r="AI229" i="8"/>
  <c r="AU131" i="8"/>
  <c r="AS642" i="8"/>
  <c r="AP481" i="8"/>
  <c r="AO404" i="8"/>
  <c r="AI413" i="8"/>
  <c r="AN162" i="8"/>
  <c r="AP861" i="8"/>
  <c r="AK436" i="8"/>
  <c r="AJ1050" i="8"/>
  <c r="AS508" i="8"/>
  <c r="AI727" i="8"/>
  <c r="AQ454" i="8"/>
  <c r="AK811" i="8"/>
  <c r="AQ754" i="8"/>
  <c r="AU1088" i="8"/>
  <c r="AS671" i="8"/>
  <c r="AU717" i="8"/>
  <c r="AR1112" i="8"/>
  <c r="E10" i="3"/>
  <c r="AO126" i="8"/>
  <c r="AR456" i="8"/>
  <c r="AO392" i="8"/>
  <c r="AO848" i="8"/>
  <c r="AM1126" i="8"/>
  <c r="AP729" i="8"/>
  <c r="AI1009" i="8"/>
  <c r="AM1132" i="8"/>
  <c r="AK678" i="8"/>
  <c r="AP475" i="8"/>
  <c r="AK476" i="8"/>
  <c r="AO1051" i="8"/>
  <c r="AP1091" i="8"/>
  <c r="AQ609" i="8"/>
  <c r="AK630" i="8"/>
  <c r="AM682" i="8"/>
  <c r="AK822" i="8"/>
  <c r="AL354" i="8"/>
  <c r="AM410" i="8"/>
  <c r="AT669" i="8"/>
  <c r="AP789" i="8"/>
  <c r="AI763" i="8"/>
  <c r="AQ780" i="8"/>
  <c r="AR792" i="8"/>
  <c r="AO1036" i="8"/>
  <c r="AL319" i="8"/>
  <c r="AP688" i="8"/>
  <c r="AR1120" i="8"/>
  <c r="AI1116" i="8"/>
  <c r="AI935" i="8"/>
  <c r="AO346" i="8"/>
  <c r="AU915" i="8"/>
  <c r="AI500" i="8"/>
  <c r="AI192" i="8"/>
  <c r="AO569" i="8"/>
  <c r="AO534" i="8"/>
  <c r="AN94" i="8"/>
  <c r="AO459" i="8"/>
  <c r="AQ46" i="8"/>
  <c r="AJ438" i="8"/>
  <c r="AR485" i="8"/>
  <c r="AU856" i="8"/>
  <c r="AT1080" i="8"/>
  <c r="AP995" i="8"/>
  <c r="AU981" i="8"/>
  <c r="AM203" i="8"/>
  <c r="AU838" i="8"/>
  <c r="AN90" i="8"/>
  <c r="AN37" i="8"/>
  <c r="AN380" i="8"/>
  <c r="AM383" i="8"/>
  <c r="AL618" i="8"/>
  <c r="AP623" i="8"/>
  <c r="AM441" i="8"/>
  <c r="AK353" i="8"/>
  <c r="AN147" i="8"/>
  <c r="AT608" i="8"/>
  <c r="AN416" i="8"/>
  <c r="AP376" i="8"/>
  <c r="AS607" i="8"/>
  <c r="AT745" i="8"/>
  <c r="AM427" i="8"/>
  <c r="AJ555" i="8"/>
  <c r="AR1003" i="8"/>
  <c r="AJ913" i="8"/>
  <c r="AJ80" i="8"/>
  <c r="AN887" i="8"/>
  <c r="AJ134" i="8"/>
  <c r="AR953" i="8"/>
  <c r="AR437" i="8"/>
  <c r="AS749" i="8"/>
  <c r="AM642" i="8"/>
  <c r="AO480" i="8"/>
  <c r="AR515" i="8"/>
  <c r="AO2" i="8"/>
  <c r="AM709" i="8"/>
  <c r="AU600" i="8"/>
  <c r="AT467" i="8"/>
  <c r="AI873" i="8"/>
  <c r="AJ744" i="8"/>
  <c r="AJ836" i="8"/>
  <c r="D36" i="5"/>
  <c r="AR677" i="8"/>
  <c r="AS74" i="8"/>
  <c r="AS226" i="8"/>
  <c r="AQ767" i="8"/>
  <c r="AR728" i="8"/>
  <c r="AR325" i="8"/>
  <c r="AR186" i="8"/>
  <c r="AM567" i="8"/>
  <c r="AU290" i="8"/>
  <c r="AO961" i="8"/>
  <c r="AK952" i="8"/>
  <c r="AL480" i="8"/>
  <c r="AP322" i="8"/>
  <c r="AT209" i="8"/>
  <c r="AP49" i="8"/>
  <c r="AM837" i="8"/>
  <c r="AK601" i="8"/>
  <c r="AI6" i="8"/>
  <c r="AL689" i="8"/>
  <c r="AR949" i="8"/>
  <c r="AN447" i="8"/>
  <c r="AI349" i="8"/>
  <c r="AM386" i="8"/>
  <c r="AU513" i="8"/>
  <c r="AO184" i="8"/>
  <c r="AS559" i="8"/>
  <c r="AI571" i="8"/>
  <c r="AN878" i="8"/>
  <c r="AI1006" i="8"/>
  <c r="AR6" i="8"/>
  <c r="AM855" i="8"/>
  <c r="AR53" i="8"/>
  <c r="AP984" i="8"/>
  <c r="AP635" i="8"/>
  <c r="AR588" i="8"/>
  <c r="AJ659" i="8"/>
  <c r="AN563" i="8"/>
  <c r="AR924" i="8"/>
  <c r="AM741" i="8"/>
  <c r="AP265" i="8"/>
  <c r="AI443" i="8"/>
  <c r="AL668" i="8"/>
  <c r="AJ886" i="8"/>
  <c r="AQ648" i="8"/>
  <c r="AS432" i="8"/>
  <c r="AK974" i="8"/>
  <c r="AS737" i="8"/>
  <c r="AO449" i="8"/>
  <c r="AM1118" i="8"/>
  <c r="AQ423" i="8"/>
  <c r="AO731" i="8"/>
  <c r="AI842" i="8"/>
  <c r="AT546" i="8"/>
  <c r="AS719" i="8"/>
  <c r="AU132" i="8"/>
  <c r="AO8" i="8"/>
  <c r="AJ729" i="8"/>
  <c r="AM707" i="8"/>
  <c r="AT407" i="8"/>
  <c r="AI370" i="8"/>
  <c r="AO381" i="8"/>
  <c r="AP59" i="8"/>
  <c r="AR1105" i="8"/>
  <c r="AK1050" i="8"/>
  <c r="AI384" i="8"/>
  <c r="AK988" i="8"/>
  <c r="AM956" i="8"/>
  <c r="AL603" i="8"/>
  <c r="AK963" i="8"/>
  <c r="AK579" i="8"/>
  <c r="AL671" i="8"/>
  <c r="AJ710" i="8"/>
  <c r="AO618" i="8"/>
  <c r="AI535" i="8"/>
  <c r="AK805" i="8"/>
  <c r="AO314" i="8"/>
  <c r="AN580" i="8"/>
  <c r="AU157" i="8"/>
  <c r="AQ551" i="8"/>
  <c r="AQ320" i="8"/>
  <c r="AK725" i="8"/>
  <c r="AQ538" i="8"/>
  <c r="AT391" i="8"/>
  <c r="AS560" i="8"/>
  <c r="AU540" i="8"/>
  <c r="AJ743" i="8"/>
  <c r="AJ34" i="8"/>
  <c r="AT803" i="8"/>
  <c r="AK606" i="8"/>
  <c r="AK748" i="8"/>
  <c r="AO984" i="8"/>
  <c r="AR1150" i="8"/>
  <c r="AT1086" i="8"/>
  <c r="AT307" i="8"/>
  <c r="AS673" i="8"/>
  <c r="AJ133" i="8"/>
  <c r="AI102" i="8"/>
  <c r="AT1172" i="8"/>
  <c r="AK103" i="8"/>
  <c r="AJ19" i="8"/>
  <c r="AR575" i="8"/>
  <c r="AR920" i="8"/>
  <c r="AP792" i="8"/>
  <c r="AI228" i="8"/>
  <c r="AK360" i="8"/>
  <c r="AQ855" i="8"/>
  <c r="AO44" i="8"/>
  <c r="AK621" i="8"/>
  <c r="AM99" i="8"/>
  <c r="AN492" i="8"/>
  <c r="AI336" i="8"/>
  <c r="AR108" i="8"/>
  <c r="AQ462" i="8"/>
  <c r="AQ331" i="8"/>
  <c r="AM993" i="8"/>
  <c r="AK385" i="8"/>
  <c r="AR365" i="8"/>
  <c r="AI609" i="8"/>
  <c r="AS824" i="8"/>
  <c r="AP1050" i="8"/>
  <c r="AL363" i="8"/>
  <c r="AP656" i="8"/>
  <c r="AU1154" i="8"/>
  <c r="AO161" i="8"/>
  <c r="AK844" i="8"/>
  <c r="AM643" i="8"/>
  <c r="AN467" i="8"/>
  <c r="AP649" i="8"/>
  <c r="AS534" i="8"/>
  <c r="AL818" i="8"/>
  <c r="AJ78" i="8"/>
  <c r="AO394" i="8"/>
  <c r="AL60" i="8"/>
  <c r="AI59" i="8"/>
  <c r="AM880" i="8"/>
  <c r="AK396" i="8"/>
  <c r="AK134" i="8"/>
  <c r="AI915" i="8"/>
  <c r="AR745" i="8"/>
  <c r="AO843" i="8"/>
  <c r="AS65" i="8"/>
  <c r="AS635" i="8"/>
  <c r="AS846" i="8"/>
  <c r="AR34" i="8"/>
  <c r="AL466" i="8"/>
  <c r="AJ916" i="8"/>
  <c r="AQ398" i="8"/>
  <c r="AR642" i="8"/>
  <c r="AN864" i="8"/>
  <c r="AR460" i="8"/>
  <c r="AI579" i="8"/>
  <c r="AR215" i="8"/>
  <c r="AM641" i="8"/>
  <c r="AL869" i="8"/>
  <c r="AU615" i="8"/>
  <c r="AO326" i="8"/>
  <c r="AR462" i="8"/>
  <c r="AJ427" i="8"/>
  <c r="AM774" i="8"/>
  <c r="AK979" i="8"/>
  <c r="AS68" i="8"/>
  <c r="AP3" i="8"/>
  <c r="AS901" i="8"/>
  <c r="AP622" i="8"/>
  <c r="AK1157" i="8"/>
  <c r="AU40" i="8"/>
  <c r="AK143" i="8"/>
  <c r="AJ940" i="8"/>
  <c r="AP667" i="8"/>
  <c r="AU549" i="8"/>
  <c r="AK698" i="8"/>
  <c r="AL479" i="8"/>
  <c r="AI99" i="8"/>
  <c r="AM318" i="8"/>
  <c r="AP856" i="8"/>
  <c r="AO1152" i="8"/>
  <c r="AN682" i="8"/>
  <c r="AI383" i="8"/>
  <c r="AU1176" i="8"/>
  <c r="AS38" i="8"/>
  <c r="AK549" i="8"/>
  <c r="AR348" i="8"/>
  <c r="AI1183" i="8"/>
  <c r="AJ610" i="8"/>
  <c r="AQ673" i="8"/>
  <c r="AO724" i="8"/>
  <c r="AR476" i="8"/>
  <c r="AP827" i="8"/>
  <c r="AP369" i="8"/>
  <c r="AU664" i="8"/>
  <c r="AK1131" i="8"/>
  <c r="AL364" i="8"/>
  <c r="AP466" i="8"/>
  <c r="AR683" i="8"/>
  <c r="AP478" i="8"/>
  <c r="AO774" i="8"/>
  <c r="AI87" i="8"/>
  <c r="AK31" i="8"/>
  <c r="AM688" i="8"/>
  <c r="AK818" i="8"/>
  <c r="AO584" i="8"/>
  <c r="AM385" i="8"/>
  <c r="AJ1125" i="8"/>
  <c r="AJ509" i="8"/>
  <c r="AK771" i="8"/>
  <c r="AT393" i="8"/>
  <c r="L21" i="8"/>
  <c r="AI945" i="8"/>
  <c r="AK1068" i="8"/>
  <c r="AI1170" i="8"/>
  <c r="AP662" i="8"/>
  <c r="AK28" i="8"/>
  <c r="AR376" i="8"/>
  <c r="AJ57" i="8"/>
  <c r="AS1182" i="8"/>
  <c r="AI438" i="8"/>
  <c r="AR1025" i="8"/>
  <c r="AO602" i="8"/>
  <c r="AT507" i="8"/>
  <c r="AJ703" i="8"/>
  <c r="AU841" i="8"/>
  <c r="AT24" i="8"/>
  <c r="AK736" i="8"/>
  <c r="AT912" i="8"/>
  <c r="AS457" i="8"/>
  <c r="AI105" i="8"/>
  <c r="AU177" i="8"/>
  <c r="AN1073" i="8"/>
  <c r="AO660" i="8"/>
  <c r="AP648" i="8"/>
  <c r="AJ325" i="8"/>
  <c r="AK825" i="8"/>
  <c r="AL947" i="8"/>
  <c r="AL25" i="8"/>
  <c r="AL736" i="8"/>
  <c r="AQ464" i="8"/>
  <c r="AO421" i="8"/>
  <c r="AN1155" i="8"/>
  <c r="AP758" i="8"/>
  <c r="AL27" i="8"/>
  <c r="AK722" i="8"/>
  <c r="AN826" i="8"/>
  <c r="AK684" i="8"/>
  <c r="AM377" i="8"/>
  <c r="AR534" i="8"/>
  <c r="AR764" i="8"/>
  <c r="AP1144" i="8"/>
  <c r="AQ515" i="8"/>
  <c r="AP513" i="8"/>
  <c r="AJ754" i="8"/>
  <c r="AP5" i="8"/>
  <c r="AS1068" i="8"/>
  <c r="AJ55" i="8"/>
  <c r="AI391" i="8"/>
  <c r="AR700" i="8"/>
  <c r="AL361" i="8"/>
  <c r="AR199" i="8"/>
  <c r="AQ334" i="8"/>
  <c r="AM387" i="8"/>
  <c r="AI650" i="8"/>
  <c r="AL685" i="8"/>
  <c r="AT703" i="8"/>
  <c r="AK203" i="8"/>
  <c r="AR318" i="8"/>
  <c r="AU768" i="8"/>
  <c r="AI64" i="8"/>
  <c r="AN1115" i="8"/>
  <c r="AM942" i="8"/>
  <c r="AU321" i="8"/>
  <c r="AN2" i="8"/>
  <c r="AT358" i="8"/>
  <c r="AR1075" i="8"/>
  <c r="AO514" i="8"/>
  <c r="AR917" i="8"/>
  <c r="AL14" i="8"/>
  <c r="AM746" i="8"/>
  <c r="AJ29" i="8"/>
  <c r="AP511" i="8"/>
  <c r="AU982" i="8"/>
  <c r="AT1005" i="8"/>
  <c r="AU19" i="8"/>
  <c r="AU797" i="8"/>
  <c r="AO877" i="8"/>
  <c r="AR400" i="8"/>
  <c r="AJ802" i="8"/>
  <c r="AK1043" i="8"/>
  <c r="AL658" i="8"/>
  <c r="AR539" i="8"/>
  <c r="AQ563" i="8"/>
  <c r="AL709" i="8"/>
  <c r="AL937" i="8"/>
  <c r="AT633" i="8"/>
  <c r="AQ818" i="8"/>
  <c r="AQ645" i="8"/>
  <c r="AU477" i="8"/>
  <c r="AO467" i="8"/>
  <c r="AO702" i="8"/>
  <c r="AO747" i="8"/>
  <c r="AL556" i="8"/>
  <c r="AR891" i="8"/>
  <c r="AN1019" i="8"/>
  <c r="AN1117" i="8"/>
  <c r="AL948" i="8"/>
  <c r="AP373" i="8"/>
  <c r="AI1004" i="8"/>
  <c r="AR984" i="8"/>
  <c r="AU337" i="8"/>
  <c r="AQ485" i="8"/>
  <c r="AQ1038" i="8"/>
  <c r="AP272" i="8"/>
  <c r="AI771" i="8"/>
  <c r="AP1082" i="8"/>
  <c r="AR720" i="8"/>
  <c r="AM328" i="8"/>
  <c r="AO575" i="8"/>
  <c r="AN1165" i="8"/>
  <c r="AU569" i="8"/>
  <c r="AL47" i="8"/>
  <c r="C32" i="5"/>
  <c r="AM907" i="8"/>
  <c r="AM492" i="8"/>
  <c r="AS111" i="8"/>
  <c r="AR1005" i="8"/>
  <c r="AJ311" i="8"/>
  <c r="AO776" i="8"/>
  <c r="AP341" i="8"/>
  <c r="AP868" i="8"/>
  <c r="AP471" i="8"/>
  <c r="AK338" i="8"/>
  <c r="AM67" i="8"/>
  <c r="AS1146" i="8"/>
  <c r="AQ1083" i="8"/>
  <c r="AU481" i="8"/>
  <c r="AN783" i="8"/>
  <c r="AK924" i="8"/>
  <c r="AO733" i="8"/>
  <c r="AN330" i="8"/>
  <c r="AI1138" i="8"/>
  <c r="AU479" i="8"/>
  <c r="AM900" i="8"/>
  <c r="AJ987" i="8"/>
  <c r="AQ1069" i="8"/>
  <c r="AN956" i="8"/>
  <c r="AN693" i="8"/>
  <c r="AM973" i="8"/>
  <c r="AM673" i="8"/>
  <c r="AJ961" i="8"/>
  <c r="AS993" i="8"/>
  <c r="AM729" i="8"/>
  <c r="AQ568" i="8"/>
  <c r="AS394" i="8"/>
  <c r="AU617" i="8"/>
  <c r="AI511" i="8"/>
  <c r="AP866" i="8"/>
  <c r="AL212" i="8"/>
  <c r="AK478" i="8"/>
  <c r="AL706" i="8"/>
  <c r="AO1029" i="8"/>
  <c r="AS787" i="8"/>
  <c r="AR334" i="8"/>
  <c r="AQ802" i="8"/>
  <c r="AK929" i="8"/>
  <c r="AP655" i="8"/>
  <c r="AU362" i="8"/>
  <c r="AT555" i="8"/>
  <c r="AR5" i="8"/>
  <c r="AN77" i="8"/>
  <c r="AK797" i="8"/>
  <c r="AP1085" i="8"/>
  <c r="AR24" i="8"/>
  <c r="AM1144" i="8"/>
  <c r="AM277" i="8"/>
  <c r="AM115" i="8"/>
  <c r="AM676" i="8"/>
  <c r="AL102" i="8"/>
  <c r="AL124" i="8"/>
  <c r="AS386" i="8"/>
  <c r="AL578" i="8"/>
  <c r="AK561" i="8"/>
  <c r="AI636" i="8"/>
  <c r="AI604" i="8"/>
  <c r="AR659" i="8"/>
  <c r="AS960" i="8"/>
  <c r="AS1191" i="8"/>
  <c r="AL170" i="8"/>
  <c r="AI169" i="8"/>
  <c r="AS650" i="8"/>
  <c r="AP540" i="8"/>
  <c r="AO1028" i="8"/>
  <c r="AI1088" i="8"/>
  <c r="AT405" i="8"/>
  <c r="AJ40" i="8"/>
  <c r="AN316" i="8"/>
  <c r="AT1188" i="8"/>
  <c r="AL633" i="8"/>
  <c r="AO361" i="8"/>
  <c r="AJ984" i="8"/>
  <c r="AU1163" i="8"/>
  <c r="AT1181" i="8"/>
  <c r="AK911" i="8"/>
  <c r="AK1053" i="8"/>
  <c r="AR890" i="8"/>
  <c r="AM931" i="8"/>
  <c r="AT22" i="8"/>
  <c r="AU58" i="8"/>
  <c r="AL1045" i="8"/>
  <c r="D32" i="5"/>
  <c r="AN778" i="8"/>
  <c r="AN728" i="8"/>
  <c r="AP610" i="8"/>
  <c r="AQ384" i="8"/>
  <c r="AK84" i="8"/>
  <c r="AL430" i="8"/>
  <c r="AM57" i="8"/>
  <c r="AO1044" i="8"/>
  <c r="AT124" i="8"/>
  <c r="AO762" i="8"/>
  <c r="AS387" i="8"/>
  <c r="K19" i="8"/>
  <c r="AT556" i="8"/>
  <c r="AQ849" i="8"/>
  <c r="AT273" i="8"/>
  <c r="AO130" i="8"/>
  <c r="AJ675" i="8"/>
  <c r="AR135" i="8"/>
  <c r="AL32" i="8"/>
  <c r="AP162" i="8"/>
  <c r="AU139" i="8"/>
  <c r="AI186" i="8"/>
  <c r="AL754" i="8"/>
  <c r="AI306" i="8"/>
  <c r="AM4" i="8"/>
  <c r="AJ891" i="8"/>
  <c r="AT346" i="8"/>
  <c r="AS523" i="8"/>
  <c r="AK291" i="8"/>
  <c r="AQ213" i="8"/>
  <c r="AR560" i="8"/>
  <c r="AQ708" i="8"/>
  <c r="AM186" i="8"/>
  <c r="AP921" i="8"/>
  <c r="AQ2" i="8"/>
  <c r="AU750" i="8"/>
  <c r="AI1143" i="8"/>
  <c r="AI153" i="8"/>
  <c r="AT317" i="8"/>
  <c r="AL441" i="8"/>
  <c r="AJ1189" i="8"/>
  <c r="AN353" i="8"/>
  <c r="AR482" i="8"/>
  <c r="AO400" i="8"/>
  <c r="AJ988" i="8"/>
  <c r="AM566" i="8"/>
  <c r="AJ476" i="8"/>
  <c r="AO153" i="8"/>
  <c r="AK384" i="8"/>
  <c r="AK583" i="8"/>
  <c r="AL80" i="8"/>
  <c r="AP627" i="8"/>
  <c r="AJ791" i="8"/>
  <c r="AL580" i="8"/>
  <c r="AI989" i="8"/>
  <c r="AJ884" i="8"/>
  <c r="AI76" i="8"/>
  <c r="AI543" i="8"/>
  <c r="AS832" i="8"/>
  <c r="AQ456" i="8"/>
  <c r="AR193" i="8"/>
  <c r="AS955" i="8"/>
  <c r="AU1038" i="8"/>
  <c r="AK1072" i="8"/>
  <c r="AJ860" i="8"/>
  <c r="AS561" i="8"/>
  <c r="AO869" i="8"/>
  <c r="AK1095" i="8"/>
  <c r="AK498" i="8"/>
  <c r="AK470" i="8"/>
  <c r="AI1108" i="8"/>
  <c r="AT709" i="8"/>
  <c r="AJ144" i="8"/>
  <c r="AM306" i="8"/>
  <c r="AM1003" i="8"/>
  <c r="AS397" i="8"/>
  <c r="AR345" i="8"/>
  <c r="AO748" i="8"/>
  <c r="AI57" i="8"/>
  <c r="AN270" i="8"/>
  <c r="AS680" i="8"/>
  <c r="AN868" i="8"/>
  <c r="AO1099" i="8"/>
  <c r="AT164" i="8"/>
  <c r="AM265" i="8"/>
  <c r="AI428" i="8"/>
  <c r="AO543" i="8"/>
  <c r="AK112" i="8"/>
  <c r="AM811" i="8"/>
  <c r="AI724" i="8"/>
  <c r="AL581" i="8"/>
  <c r="AR205" i="8"/>
  <c r="AR408" i="8"/>
  <c r="AN672" i="8"/>
  <c r="AM245" i="8"/>
  <c r="AN185" i="8"/>
  <c r="AI275" i="8"/>
  <c r="E8" i="3"/>
  <c r="AQ141" i="8"/>
  <c r="AL823" i="8"/>
  <c r="AQ101" i="8"/>
  <c r="AM96" i="8"/>
  <c r="AT1167" i="8"/>
  <c r="AS512" i="8"/>
  <c r="AS881" i="8"/>
  <c r="AJ130" i="8"/>
  <c r="AL1013" i="8"/>
  <c r="AQ106" i="8"/>
  <c r="AL1014" i="8"/>
  <c r="AN562" i="8"/>
  <c r="AK720" i="8"/>
  <c r="AN527" i="8"/>
  <c r="AR393" i="8"/>
  <c r="AM708" i="8"/>
  <c r="AM767" i="8"/>
  <c r="AR964" i="8"/>
  <c r="AJ819" i="8"/>
  <c r="AN535" i="8"/>
  <c r="AS1195" i="8"/>
  <c r="AI817" i="8"/>
  <c r="AP1057" i="8"/>
  <c r="AL846" i="8"/>
  <c r="AU660" i="8"/>
  <c r="AN625" i="8"/>
  <c r="AP431" i="8"/>
  <c r="AN890" i="8"/>
  <c r="AM542" i="8"/>
  <c r="AL316" i="8"/>
  <c r="AT160" i="8"/>
  <c r="AK935" i="8"/>
  <c r="AT100" i="8"/>
  <c r="AT1040" i="8"/>
  <c r="AN840" i="8"/>
  <c r="AR350" i="8"/>
  <c r="AU270" i="8"/>
  <c r="AM945" i="8"/>
  <c r="AI803" i="8"/>
  <c r="AN846" i="8"/>
  <c r="AI396" i="8"/>
  <c r="AO563" i="8"/>
  <c r="AT1103" i="8"/>
  <c r="AQ684" i="8"/>
  <c r="AK491" i="8"/>
  <c r="AR1037" i="8"/>
  <c r="AK900" i="8"/>
  <c r="AI782" i="8"/>
  <c r="AO920" i="8"/>
  <c r="AS436" i="8"/>
  <c r="AI573" i="8"/>
  <c r="AK74" i="8"/>
  <c r="AT859" i="8"/>
  <c r="AJ702" i="8"/>
  <c r="AL434" i="8"/>
  <c r="AO418" i="8"/>
  <c r="AT985" i="8"/>
  <c r="AS484" i="8"/>
  <c r="AU1012" i="8"/>
  <c r="AP37" i="8"/>
  <c r="AI774" i="8"/>
  <c r="AT130" i="8"/>
  <c r="AL539" i="8"/>
  <c r="AJ617" i="8"/>
  <c r="AM921" i="8"/>
  <c r="AJ1081" i="8"/>
  <c r="AL1055" i="8"/>
  <c r="AM349" i="8"/>
  <c r="AI40" i="8"/>
  <c r="AO92" i="8"/>
  <c r="AP266" i="8"/>
  <c r="AS316" i="8"/>
  <c r="AI518" i="8"/>
  <c r="AO896" i="8"/>
  <c r="AN407" i="8"/>
  <c r="AP747" i="8"/>
  <c r="AM155" i="8"/>
  <c r="AR1116" i="8"/>
  <c r="AJ691" i="8"/>
  <c r="AR425" i="8"/>
  <c r="AP13" i="8"/>
  <c r="AN519" i="8"/>
  <c r="AT314" i="8"/>
  <c r="AI686" i="8"/>
  <c r="AI355" i="8"/>
  <c r="AI662" i="8"/>
  <c r="AU41" i="8"/>
  <c r="AS555" i="8"/>
  <c r="AL457" i="8"/>
  <c r="AQ744" i="8"/>
  <c r="AQ867" i="8"/>
  <c r="AS886" i="8"/>
  <c r="AO395" i="8"/>
  <c r="AN586" i="8"/>
  <c r="AR406" i="8"/>
  <c r="F48" i="5"/>
  <c r="L18" i="8"/>
  <c r="AL607" i="8"/>
  <c r="AR589" i="8"/>
  <c r="AP120" i="8"/>
  <c r="AU683" i="8"/>
  <c r="AQ125" i="8"/>
  <c r="AN445" i="8"/>
  <c r="AJ267" i="8"/>
  <c r="AT21" i="8"/>
  <c r="AM51" i="8"/>
  <c r="AL1033" i="8"/>
  <c r="AN494" i="8"/>
  <c r="AK451" i="8"/>
  <c r="AT497" i="8"/>
  <c r="AO137" i="8"/>
  <c r="AN318" i="8"/>
  <c r="AM297" i="8"/>
  <c r="AL677" i="8"/>
  <c r="AQ598" i="8"/>
  <c r="AP711" i="8"/>
  <c r="AN645" i="8"/>
  <c r="AI1016" i="8"/>
  <c r="AL647" i="8"/>
  <c r="AM140" i="8"/>
  <c r="AT1169" i="8"/>
  <c r="AP687" i="8"/>
  <c r="AU1022" i="8"/>
  <c r="AQ961" i="8"/>
  <c r="AJ649" i="8"/>
  <c r="AP863" i="8"/>
  <c r="AN1046" i="8"/>
  <c r="AI624" i="8"/>
  <c r="AU806" i="8"/>
  <c r="AP694" i="8"/>
  <c r="AK497" i="8"/>
  <c r="AR512" i="8"/>
  <c r="AN847" i="8"/>
  <c r="AO458" i="8"/>
  <c r="AM282" i="8"/>
  <c r="AL177" i="8"/>
  <c r="AM465" i="8"/>
  <c r="AL453" i="8"/>
  <c r="AQ651" i="8"/>
  <c r="AM930" i="8"/>
  <c r="AR1185" i="8"/>
  <c r="AT1114" i="8"/>
  <c r="AP675" i="8"/>
  <c r="AP929" i="8"/>
  <c r="AJ563" i="8"/>
  <c r="AT123" i="8"/>
  <c r="AU890" i="8"/>
  <c r="AQ1079" i="8"/>
  <c r="AT854" i="8"/>
  <c r="AK877" i="8"/>
  <c r="AU648" i="8"/>
  <c r="AI1038" i="8"/>
  <c r="AU566" i="8"/>
  <c r="AI974" i="8"/>
  <c r="AS714" i="8"/>
  <c r="AU920" i="8"/>
  <c r="AS1021" i="8"/>
  <c r="AN40" i="8"/>
  <c r="AU366" i="8"/>
  <c r="AU109" i="8"/>
  <c r="AP658" i="8"/>
  <c r="AL185" i="8"/>
  <c r="AS145" i="8"/>
  <c r="AM149" i="8"/>
  <c r="AR862" i="8"/>
  <c r="AL28" i="8"/>
  <c r="AM1138" i="8"/>
  <c r="AJ574" i="8"/>
  <c r="AN1009" i="8"/>
  <c r="AL1189" i="8"/>
  <c r="AI965" i="8"/>
  <c r="AJ180" i="8"/>
  <c r="AU464" i="8"/>
  <c r="AS1084" i="8"/>
  <c r="AL707" i="8"/>
  <c r="AL1123" i="8"/>
  <c r="AT404" i="8"/>
  <c r="AT369" i="8"/>
  <c r="AO56" i="8"/>
  <c r="AK700" i="8"/>
  <c r="AO165" i="8"/>
  <c r="AM667" i="8"/>
  <c r="AN532" i="8"/>
  <c r="AQ161" i="8"/>
  <c r="AK593" i="8"/>
  <c r="AN461" i="8"/>
  <c r="AR794" i="8"/>
  <c r="AT38" i="8"/>
  <c r="AO503" i="8"/>
  <c r="AI1137" i="8"/>
  <c r="AQ550" i="8"/>
  <c r="AO366" i="8"/>
  <c r="AP558" i="8"/>
  <c r="AT336" i="8"/>
  <c r="AT1162" i="8"/>
  <c r="AS1167" i="8"/>
  <c r="D33" i="5"/>
  <c r="AU613" i="8"/>
  <c r="AI88" i="8"/>
  <c r="AS706" i="8"/>
  <c r="AJ978" i="8"/>
  <c r="AL389" i="8"/>
  <c r="AS279" i="8"/>
  <c r="AP937" i="8"/>
  <c r="AI948" i="8"/>
  <c r="AS769" i="8"/>
  <c r="AK41" i="8"/>
  <c r="AQ444" i="8"/>
  <c r="AN125" i="8"/>
  <c r="AQ657" i="8"/>
  <c r="AO427" i="8"/>
  <c r="AN1060" i="8"/>
  <c r="AP404" i="8"/>
  <c r="AO686" i="8"/>
  <c r="AU515" i="8"/>
  <c r="AS460" i="8"/>
  <c r="AN1061" i="8"/>
  <c r="AT1084" i="8"/>
  <c r="AQ473" i="8"/>
  <c r="AS416" i="8"/>
  <c r="AI295" i="8"/>
  <c r="AJ559" i="8"/>
  <c r="AO163" i="8"/>
  <c r="AL488" i="8"/>
  <c r="AI909" i="8"/>
  <c r="AR246" i="8"/>
  <c r="AJ375" i="8"/>
  <c r="AK29" i="8"/>
  <c r="AT1190" i="8"/>
  <c r="AK913" i="8"/>
  <c r="AU704" i="8"/>
  <c r="AN510" i="8"/>
  <c r="AT139" i="8"/>
  <c r="AO239" i="8"/>
  <c r="AJ849" i="8"/>
  <c r="AQ457" i="8"/>
  <c r="AJ942" i="8"/>
  <c r="AO481" i="8"/>
  <c r="AM585" i="8"/>
  <c r="AU954" i="8"/>
  <c r="AR1115" i="8"/>
  <c r="AS546" i="8"/>
  <c r="AU561" i="8"/>
  <c r="AU930" i="8"/>
  <c r="AU148" i="8"/>
  <c r="AO99" i="8"/>
  <c r="AR409" i="8"/>
  <c r="AT459" i="8"/>
  <c r="AU537" i="8"/>
  <c r="AS1022" i="8"/>
  <c r="M18" i="8"/>
  <c r="AR344" i="8"/>
  <c r="AM546" i="8"/>
  <c r="AM727" i="8"/>
  <c r="AM88" i="8"/>
  <c r="AU120" i="8"/>
  <c r="AQ28" i="8"/>
  <c r="AI402" i="8"/>
  <c r="AM625" i="8"/>
  <c r="AL380" i="8"/>
  <c r="AU936" i="8"/>
  <c r="AP161" i="8"/>
  <c r="AK471" i="8"/>
  <c r="AT379" i="8"/>
  <c r="AT1062" i="8"/>
  <c r="AJ829" i="8"/>
  <c r="AI1079" i="8"/>
  <c r="AP942" i="8"/>
  <c r="AU738" i="8"/>
  <c r="AI854" i="8"/>
  <c r="AL762" i="8"/>
  <c r="AL576" i="8"/>
  <c r="AS1162" i="8"/>
  <c r="AU1104" i="8"/>
  <c r="AO798" i="8"/>
  <c r="AK26" i="8"/>
  <c r="AS274" i="8"/>
  <c r="AI1055" i="8"/>
  <c r="AJ954" i="8"/>
  <c r="AL485" i="8"/>
  <c r="AR1013" i="8"/>
  <c r="AN646" i="8"/>
  <c r="AT527" i="8"/>
  <c r="AU973" i="8"/>
  <c r="AO371" i="8"/>
  <c r="AI331" i="8"/>
  <c r="AT5" i="8"/>
  <c r="AL69" i="8"/>
  <c r="AJ826" i="8"/>
  <c r="AJ56" i="8"/>
  <c r="AR10" i="8"/>
  <c r="AT42" i="8"/>
  <c r="AU581" i="8"/>
  <c r="AI701" i="8"/>
  <c r="AM697" i="8"/>
  <c r="AO688" i="8"/>
  <c r="AP381" i="8"/>
  <c r="AI45" i="8"/>
  <c r="AN479" i="8"/>
  <c r="AQ341" i="8"/>
  <c r="AK250" i="8"/>
  <c r="AU370" i="8"/>
  <c r="AM1137" i="8"/>
  <c r="AL907" i="8"/>
  <c r="AO283" i="8"/>
  <c r="AO564" i="8"/>
  <c r="AU326" i="8"/>
  <c r="AQ327" i="8"/>
  <c r="AN700" i="8"/>
  <c r="AT699" i="8"/>
  <c r="AS76" i="8"/>
  <c r="AP639" i="8"/>
  <c r="AO941" i="8"/>
  <c r="AM1181" i="8"/>
  <c r="AT1176" i="8"/>
  <c r="AJ484" i="8"/>
  <c r="AN249" i="8"/>
  <c r="AI32" i="8"/>
  <c r="AK519" i="8"/>
  <c r="AI1033" i="8"/>
  <c r="AI262" i="8"/>
  <c r="AK52" i="8"/>
  <c r="AP991" i="8"/>
  <c r="AR781" i="8"/>
  <c r="AI759" i="8"/>
  <c r="AU320" i="8"/>
  <c r="AT232" i="8"/>
  <c r="AP82" i="8"/>
  <c r="AU563" i="8"/>
  <c r="AS1081" i="8"/>
  <c r="AT880" i="8"/>
  <c r="AL995" i="8"/>
  <c r="AM1001" i="8"/>
  <c r="AO666" i="8"/>
  <c r="AQ664" i="8"/>
  <c r="AS488" i="8"/>
  <c r="AQ691" i="8"/>
  <c r="AR918" i="8"/>
  <c r="AT548" i="8"/>
  <c r="AI866" i="8"/>
  <c r="AL1032" i="8"/>
  <c r="AI489" i="8"/>
  <c r="AQ850" i="8"/>
  <c r="AI1081" i="8"/>
  <c r="AQ299" i="8"/>
  <c r="AI969" i="8"/>
  <c r="AI806" i="8"/>
  <c r="AI626" i="8"/>
  <c r="AQ134" i="8"/>
  <c r="AM358" i="8"/>
  <c r="AP387" i="8"/>
  <c r="AJ225" i="8"/>
  <c r="AJ351" i="8"/>
  <c r="AO82" i="8"/>
  <c r="AR622" i="8"/>
  <c r="AL490" i="8"/>
  <c r="AL217" i="8"/>
  <c r="AS398" i="8"/>
  <c r="AP538" i="8"/>
  <c r="AP312" i="8"/>
  <c r="AN526" i="8"/>
  <c r="AJ1089" i="8"/>
  <c r="AT351" i="8"/>
  <c r="AI297" i="8"/>
  <c r="AT221" i="8"/>
  <c r="AN1135" i="8"/>
  <c r="AN763" i="8"/>
  <c r="AP586" i="8"/>
  <c r="AI236" i="8"/>
  <c r="AR660" i="8"/>
  <c r="AN425" i="8"/>
  <c r="AQ24" i="8"/>
  <c r="AR550" i="8"/>
  <c r="AO281" i="8"/>
  <c r="AU1164" i="8"/>
  <c r="AU847" i="8"/>
  <c r="AL385" i="8"/>
  <c r="AN46" i="8"/>
  <c r="AP43" i="8"/>
  <c r="AP1024" i="8"/>
  <c r="AM480" i="8"/>
  <c r="AS549" i="8"/>
  <c r="AM1131" i="8"/>
  <c r="AU651" i="8"/>
  <c r="AU917" i="8"/>
  <c r="AQ434" i="8"/>
  <c r="AN516" i="8"/>
  <c r="AI18" i="8"/>
  <c r="AI827" i="8"/>
  <c r="AQ857" i="8"/>
  <c r="AM595" i="8"/>
  <c r="AN69" i="8"/>
  <c r="AJ538" i="8"/>
  <c r="AQ711" i="8"/>
  <c r="AT1136" i="8"/>
  <c r="AT791" i="8"/>
  <c r="AJ692" i="8"/>
  <c r="AT525" i="8"/>
  <c r="AU398" i="8"/>
  <c r="AP167" i="8"/>
  <c r="AK890" i="8"/>
  <c r="AP18" i="8"/>
  <c r="AT772" i="8"/>
  <c r="AJ260" i="8"/>
  <c r="AU1077" i="8"/>
  <c r="AR289" i="8"/>
  <c r="AK956" i="8"/>
  <c r="AJ459" i="8"/>
  <c r="AO408" i="8"/>
  <c r="AO1143" i="8"/>
  <c r="AS616" i="8"/>
  <c r="AK808" i="8"/>
  <c r="AN181" i="8"/>
  <c r="AP283" i="8"/>
  <c r="AI1169" i="8"/>
  <c r="AQ681" i="8"/>
  <c r="AP1167" i="8"/>
  <c r="AL992" i="8"/>
  <c r="AP732" i="8"/>
  <c r="AQ429" i="8"/>
  <c r="AR161" i="8"/>
  <c r="AO754" i="8"/>
  <c r="AM142" i="8"/>
  <c r="AP340" i="8"/>
  <c r="AM121" i="8"/>
  <c r="AT342" i="8"/>
  <c r="AS1023" i="8"/>
  <c r="AU436" i="8"/>
  <c r="AS238" i="8"/>
  <c r="AL159" i="8"/>
  <c r="AU491" i="8"/>
  <c r="AJ497" i="8"/>
  <c r="AT462" i="8"/>
  <c r="AT477" i="8"/>
  <c r="AM485" i="8"/>
  <c r="AI742" i="8"/>
  <c r="AS543" i="8"/>
  <c r="AI1072" i="8"/>
  <c r="AI394" i="8"/>
  <c r="AS957" i="8"/>
  <c r="AJ1072" i="8"/>
  <c r="AR834" i="8"/>
  <c r="AU230" i="8"/>
  <c r="AO106" i="8"/>
  <c r="AL326" i="8"/>
  <c r="AL378" i="8"/>
  <c r="AS306" i="8"/>
  <c r="AK125" i="8"/>
  <c r="AL1022" i="8"/>
  <c r="AK984" i="8"/>
  <c r="AU231" i="8"/>
  <c r="AP990" i="8"/>
  <c r="AR715" i="8"/>
  <c r="AK1134" i="8"/>
  <c r="AN643" i="8"/>
  <c r="AO319" i="8"/>
  <c r="AT1069" i="8"/>
  <c r="AR329" i="8"/>
  <c r="AN511" i="8"/>
  <c r="AI996" i="8"/>
  <c r="AQ1021" i="8"/>
  <c r="AR20" i="8"/>
  <c r="AT870" i="8"/>
  <c r="AP1051" i="8"/>
  <c r="AR768" i="8"/>
  <c r="AU718" i="8"/>
  <c r="AT898" i="8"/>
  <c r="AR60" i="8"/>
  <c r="AT601" i="8"/>
  <c r="AO417" i="8"/>
  <c r="AP270" i="8"/>
  <c r="AL435" i="8"/>
  <c r="AJ175" i="8"/>
  <c r="AM413" i="8"/>
  <c r="AJ338" i="8"/>
  <c r="AL358" i="8"/>
  <c r="AJ887" i="8"/>
  <c r="AM40" i="8"/>
  <c r="AK426" i="8"/>
  <c r="AM22" i="8"/>
  <c r="AM331" i="8"/>
  <c r="AR635" i="8"/>
  <c r="AI260" i="8"/>
  <c r="AJ506" i="8"/>
  <c r="AP757" i="8"/>
  <c r="AO572" i="8"/>
  <c r="AU956" i="8"/>
  <c r="AT717" i="8"/>
  <c r="AM775" i="8"/>
  <c r="AL491" i="8"/>
  <c r="AU1092" i="8"/>
  <c r="AT366" i="8"/>
  <c r="AL376" i="8"/>
  <c r="AU559" i="8"/>
  <c r="AT875" i="8"/>
  <c r="AR475" i="8"/>
  <c r="AI647" i="8"/>
  <c r="AQ734" i="8"/>
  <c r="AI617" i="8"/>
  <c r="AU25" i="8"/>
  <c r="AN47" i="8"/>
  <c r="AR879" i="8"/>
  <c r="AS811" i="8"/>
  <c r="AN122" i="8"/>
  <c r="AO810" i="8"/>
  <c r="AI273" i="8"/>
  <c r="AI710" i="8"/>
  <c r="AJ77" i="8"/>
  <c r="AQ1134" i="8"/>
  <c r="AL710" i="8"/>
  <c r="AR1055" i="8"/>
  <c r="AJ726" i="8"/>
  <c r="AL993" i="8"/>
  <c r="AI999" i="8"/>
  <c r="AR742" i="8"/>
  <c r="AK132" i="8"/>
  <c r="AJ1042" i="8"/>
  <c r="AQ32" i="8"/>
  <c r="AP8" i="8"/>
  <c r="AQ766" i="8"/>
  <c r="AQ418" i="8"/>
  <c r="AQ940" i="8"/>
  <c r="AI975" i="8"/>
  <c r="AN244" i="8"/>
  <c r="AN569" i="8"/>
  <c r="AJ576" i="8"/>
  <c r="AT395" i="8"/>
  <c r="AJ2" i="8"/>
  <c r="AM41" i="8"/>
  <c r="AO462" i="8"/>
  <c r="AI564" i="8"/>
  <c r="AI43" i="8"/>
  <c r="AS866" i="8"/>
  <c r="AR1080" i="8"/>
  <c r="AN1138" i="8"/>
  <c r="AK305" i="8"/>
  <c r="AJ324" i="8"/>
  <c r="AI411" i="8"/>
  <c r="AL1026" i="8"/>
  <c r="AL557" i="8"/>
  <c r="AU609" i="8"/>
  <c r="AN11" i="8"/>
  <c r="AN496" i="8"/>
  <c r="AU661" i="8"/>
  <c r="AS792" i="8"/>
  <c r="AL332" i="8"/>
  <c r="AO63" i="8"/>
  <c r="AQ733" i="8"/>
  <c r="AI1181" i="8"/>
  <c r="AO512" i="8"/>
  <c r="AP993" i="8"/>
  <c r="AQ36" i="8"/>
  <c r="AU580" i="8"/>
  <c r="AT190" i="8"/>
  <c r="AN789" i="8"/>
  <c r="AP1130" i="8"/>
  <c r="AI27" i="8"/>
  <c r="AP425" i="8"/>
  <c r="AM455" i="8"/>
  <c r="AN58" i="8"/>
  <c r="AL943" i="8"/>
  <c r="AL824" i="8"/>
  <c r="AU988" i="8"/>
  <c r="AL366" i="8"/>
  <c r="AT385" i="8"/>
  <c r="AQ93" i="8"/>
  <c r="AI340" i="8"/>
  <c r="AP903" i="8"/>
  <c r="AS796" i="8"/>
  <c r="AO30" i="8"/>
  <c r="AN173" i="8"/>
  <c r="AM397" i="8"/>
  <c r="AR936" i="8"/>
  <c r="AN44" i="8"/>
  <c r="AK773" i="8"/>
  <c r="AR284" i="8"/>
  <c r="AI308" i="8"/>
  <c r="AJ26" i="8"/>
  <c r="AS486" i="8"/>
  <c r="AL761" i="8"/>
  <c r="AL636" i="8"/>
  <c r="AR770" i="8"/>
  <c r="AM649" i="8"/>
  <c r="AR74" i="8"/>
  <c r="AL815" i="8"/>
  <c r="AO620" i="8"/>
  <c r="AI89" i="8"/>
  <c r="AQ641" i="8"/>
  <c r="AS85" i="8"/>
  <c r="AK1123" i="8"/>
  <c r="AU29" i="8"/>
  <c r="AP829" i="8"/>
  <c r="AN902" i="8"/>
  <c r="AQ452" i="8"/>
  <c r="AJ463" i="8"/>
  <c r="AK658" i="8"/>
  <c r="AP776" i="8"/>
  <c r="AJ45" i="8"/>
  <c r="AR561" i="8"/>
  <c r="AI966" i="8"/>
  <c r="AK632" i="8"/>
  <c r="AL482" i="8"/>
  <c r="AM806" i="8"/>
  <c r="AS728" i="8"/>
  <c r="AM1122" i="8"/>
  <c r="AS648" i="8"/>
  <c r="AO1080" i="8"/>
  <c r="AO1009" i="8"/>
  <c r="AP543" i="8"/>
  <c r="AL432" i="8"/>
  <c r="AS707" i="8"/>
  <c r="AK204" i="8"/>
  <c r="AM144" i="8"/>
  <c r="AL1098" i="8"/>
  <c r="AM351" i="8"/>
  <c r="AM612" i="8"/>
  <c r="AQ631" i="8"/>
  <c r="AS567" i="8"/>
  <c r="AR388" i="8"/>
  <c r="AU554" i="8"/>
  <c r="AK874" i="8"/>
  <c r="AO533" i="8"/>
  <c r="AM871" i="8"/>
  <c r="AR843" i="8"/>
  <c r="AM833" i="8"/>
  <c r="AI316" i="8"/>
  <c r="AK542" i="8"/>
  <c r="AL897" i="8"/>
  <c r="AJ212" i="8"/>
  <c r="AQ897" i="8"/>
  <c r="AN541" i="8"/>
  <c r="AN81" i="8"/>
  <c r="AP1142" i="8"/>
  <c r="AR132" i="8"/>
  <c r="AT1014" i="8"/>
  <c r="AU511" i="8"/>
  <c r="AK508" i="8"/>
  <c r="AN806" i="8"/>
  <c r="AT1122" i="8"/>
  <c r="AK22" i="8"/>
  <c r="AK346" i="8"/>
  <c r="AR950" i="8"/>
  <c r="AS1117" i="8"/>
  <c r="AQ16" i="8"/>
  <c r="AR59" i="8"/>
  <c r="D7" i="5"/>
  <c r="AS377" i="8"/>
  <c r="AK894" i="8"/>
  <c r="AN480" i="8"/>
  <c r="AS126" i="8"/>
  <c r="AM71" i="8"/>
  <c r="AJ822" i="8"/>
  <c r="AK445" i="8"/>
  <c r="AS689" i="8"/>
  <c r="AO369" i="8"/>
  <c r="AK279" i="8"/>
  <c r="AT665" i="8"/>
  <c r="AR367" i="8"/>
  <c r="AT705" i="8"/>
  <c r="AI1124" i="8"/>
  <c r="AQ87" i="8"/>
  <c r="AU699" i="8"/>
  <c r="AL144" i="8"/>
  <c r="AP386" i="8"/>
  <c r="AM95" i="8"/>
  <c r="AS102" i="8"/>
  <c r="AL46" i="8"/>
  <c r="AU646" i="8"/>
  <c r="AI568" i="8"/>
  <c r="AO354" i="8"/>
  <c r="AQ1099" i="8"/>
  <c r="AN767" i="8"/>
  <c r="AI514" i="8"/>
  <c r="AK317" i="8"/>
  <c r="AL7" i="8"/>
  <c r="AO570" i="8"/>
  <c r="AT784" i="8"/>
  <c r="AO123" i="8"/>
  <c r="AS16" i="8"/>
  <c r="AP564" i="8"/>
  <c r="AT1184" i="8"/>
  <c r="AR1049" i="8"/>
  <c r="AU731" i="8"/>
  <c r="AN880" i="8"/>
  <c r="AM515" i="8"/>
  <c r="AJ528" i="8"/>
  <c r="AR888" i="8"/>
  <c r="AQ834" i="8"/>
  <c r="AS57" i="8"/>
  <c r="AK289" i="8"/>
  <c r="AK5" i="8"/>
  <c r="AT354" i="8"/>
  <c r="AI1188" i="8"/>
  <c r="AQ889" i="8"/>
  <c r="AI14" i="8"/>
  <c r="AM763" i="8"/>
  <c r="AQ368" i="8"/>
  <c r="AN455" i="8"/>
  <c r="AR930" i="8"/>
  <c r="AI1162" i="8"/>
  <c r="AP566" i="8"/>
  <c r="AN39" i="8"/>
  <c r="AI122" i="8"/>
  <c r="AU711" i="8"/>
  <c r="AK624" i="8"/>
  <c r="AO1033" i="8"/>
  <c r="AR822" i="8"/>
  <c r="AO36" i="8"/>
  <c r="AL158" i="8"/>
  <c r="AK958" i="8"/>
  <c r="AT1131" i="8"/>
  <c r="AR790" i="8"/>
  <c r="AJ578" i="8"/>
  <c r="AT933" i="8"/>
  <c r="AO438" i="8"/>
  <c r="AT489" i="8"/>
  <c r="AR870" i="8"/>
  <c r="AJ783" i="8"/>
  <c r="AT508" i="8"/>
  <c r="AJ549" i="8"/>
  <c r="AI567" i="8"/>
  <c r="AK716" i="8"/>
  <c r="AR1072" i="8"/>
  <c r="AP296" i="8"/>
  <c r="AK862" i="8"/>
  <c r="AT698" i="8"/>
  <c r="AQ279" i="8"/>
  <c r="AU1046" i="8"/>
  <c r="AR664" i="8"/>
  <c r="AP23" i="8"/>
  <c r="AJ855" i="8"/>
  <c r="AP613" i="8"/>
  <c r="AM835" i="8"/>
  <c r="AP483" i="8"/>
  <c r="AJ682" i="8"/>
  <c r="AN521" i="8"/>
  <c r="AI1121" i="8"/>
  <c r="AJ72" i="8"/>
  <c r="AT779" i="8"/>
  <c r="AS625" i="8"/>
  <c r="AL626" i="8"/>
  <c r="AR12" i="8"/>
  <c r="AK917" i="8"/>
  <c r="AK1108" i="8"/>
  <c r="AN179" i="8"/>
  <c r="AS248" i="8"/>
  <c r="AP456" i="8"/>
  <c r="AN385" i="8"/>
  <c r="AR662" i="8"/>
  <c r="AS740" i="8"/>
  <c r="AR596" i="8"/>
  <c r="AK927" i="8"/>
  <c r="AI451" i="8"/>
  <c r="AT1153" i="8"/>
  <c r="AT564" i="8"/>
  <c r="AM401" i="8"/>
  <c r="AM381" i="8"/>
  <c r="AO111" i="8"/>
  <c r="AS445" i="8"/>
  <c r="AM703" i="8"/>
  <c r="AL588" i="8"/>
  <c r="AJ907" i="8"/>
  <c r="AT44" i="8"/>
  <c r="AM883" i="8"/>
  <c r="AT920" i="8"/>
  <c r="AL1111" i="8"/>
  <c r="AM1084" i="8"/>
  <c r="AT512" i="8"/>
  <c r="AI98" i="8"/>
  <c r="AI327" i="8"/>
  <c r="AO372" i="8"/>
  <c r="AP539" i="8"/>
  <c r="AN1181" i="8"/>
  <c r="AJ364" i="8"/>
  <c r="AI942" i="8"/>
  <c r="AJ54" i="8"/>
  <c r="AP1032" i="8"/>
  <c r="AP1164" i="8"/>
  <c r="AI798" i="8"/>
  <c r="AL134" i="8"/>
  <c r="AO851" i="8"/>
  <c r="AR702" i="8"/>
  <c r="AN413" i="8"/>
  <c r="AR212" i="8"/>
  <c r="AO27" i="8"/>
  <c r="AQ4" i="8"/>
  <c r="AP30" i="8"/>
  <c r="AM718" i="8"/>
  <c r="AM987" i="8"/>
  <c r="AT158" i="8"/>
  <c r="AS519" i="8"/>
  <c r="AN817" i="8"/>
  <c r="AU396" i="8"/>
  <c r="AO1159" i="8"/>
  <c r="AP1123" i="8"/>
  <c r="AQ399" i="8"/>
  <c r="AS1009" i="8"/>
  <c r="AO147" i="8"/>
  <c r="AK356" i="8"/>
  <c r="AN439" i="8"/>
  <c r="AS47" i="8"/>
  <c r="AJ980" i="8"/>
  <c r="AK648" i="8"/>
  <c r="AT98" i="8"/>
  <c r="AR883" i="8"/>
  <c r="AT684" i="8"/>
  <c r="AI681" i="8"/>
  <c r="AS424" i="8"/>
  <c r="AM581" i="8"/>
  <c r="AI645" i="8"/>
  <c r="AK662" i="8"/>
  <c r="AJ767" i="8"/>
  <c r="AK3" i="8"/>
  <c r="AS844" i="8"/>
  <c r="AI4" i="8"/>
  <c r="AN83" i="8"/>
  <c r="AI863" i="8"/>
  <c r="AJ104" i="8"/>
  <c r="AM1104" i="8"/>
  <c r="AP519" i="8"/>
  <c r="AM547" i="8"/>
  <c r="AI766" i="8"/>
  <c r="AI718" i="8"/>
  <c r="AN770" i="8"/>
  <c r="AL484" i="8"/>
  <c r="AJ995" i="8"/>
  <c r="AO1146" i="8"/>
  <c r="AI454" i="8"/>
  <c r="AR233" i="8"/>
  <c r="AU1011" i="8"/>
  <c r="AN801" i="8"/>
  <c r="AM322" i="8"/>
  <c r="AQ548" i="8"/>
  <c r="AU928" i="8"/>
  <c r="AK953" i="8"/>
  <c r="AN733" i="8"/>
  <c r="AT220" i="8"/>
  <c r="AI92" i="8"/>
  <c r="AT1085" i="8"/>
  <c r="AT551" i="8"/>
  <c r="AK751" i="8"/>
  <c r="AT931" i="8"/>
  <c r="AI1045" i="8"/>
  <c r="AP435" i="8"/>
  <c r="AT238" i="8"/>
  <c r="AL460" i="8"/>
  <c r="AK864" i="8"/>
  <c r="AK887" i="8"/>
  <c r="AO320" i="8"/>
  <c r="AR806" i="8"/>
  <c r="AL1179" i="8"/>
  <c r="AK776" i="8"/>
  <c r="AP165" i="8"/>
  <c r="AT907" i="8"/>
  <c r="AO469" i="8"/>
  <c r="AL323" i="8"/>
  <c r="AK2" i="8"/>
  <c r="AI151" i="8"/>
  <c r="AO272" i="8"/>
  <c r="AN415" i="8"/>
  <c r="AP380" i="8"/>
  <c r="AI198" i="8"/>
  <c r="AM256" i="8"/>
  <c r="AP1159" i="8"/>
  <c r="AI1191" i="8"/>
  <c r="AR366" i="8"/>
  <c r="AN797" i="8"/>
  <c r="AQ1035" i="8"/>
  <c r="AL978" i="8"/>
  <c r="AR62" i="8"/>
  <c r="AT584" i="8"/>
  <c r="AN471" i="8"/>
  <c r="AS895" i="8"/>
  <c r="AN206" i="8"/>
  <c r="AM752" i="8"/>
  <c r="AK1071" i="8"/>
  <c r="AI753" i="8"/>
  <c r="AI256" i="8"/>
  <c r="AS1076" i="8"/>
  <c r="AQ1086" i="8"/>
  <c r="AS343" i="8"/>
  <c r="AI684" i="8"/>
  <c r="AN430" i="8"/>
  <c r="AU570" i="8"/>
  <c r="AM479" i="8"/>
  <c r="AP958" i="8"/>
  <c r="AI565" i="8"/>
  <c r="AK689" i="8"/>
  <c r="AS138" i="8"/>
  <c r="AI770" i="8"/>
  <c r="AQ593" i="8"/>
  <c r="AL160" i="8"/>
  <c r="AI103" i="8"/>
  <c r="AO854" i="8"/>
  <c r="AQ340" i="8"/>
  <c r="AJ1180" i="8"/>
  <c r="AI633" i="8"/>
  <c r="AK1075" i="8"/>
  <c r="AQ595" i="8"/>
  <c r="AS818" i="8"/>
  <c r="AL944" i="8"/>
  <c r="AI15" i="8"/>
  <c r="AN339" i="8"/>
  <c r="AM639" i="8"/>
  <c r="AM897" i="8"/>
  <c r="AQ706" i="8"/>
  <c r="AQ81" i="8"/>
  <c r="AJ600" i="8"/>
  <c r="AR435" i="8"/>
  <c r="AO103" i="8"/>
  <c r="AR207" i="8"/>
  <c r="AU269" i="8"/>
  <c r="AQ825" i="8"/>
  <c r="AO713" i="8"/>
  <c r="AI599" i="8"/>
  <c r="AS1163" i="8"/>
  <c r="AP57" i="8"/>
  <c r="AR464" i="8"/>
  <c r="AM18" i="8"/>
  <c r="AI1144" i="8"/>
  <c r="AM648" i="8"/>
  <c r="AT108" i="8"/>
  <c r="AO1106" i="8"/>
  <c r="AI50" i="8"/>
  <c r="AO179" i="8"/>
  <c r="AQ64" i="8"/>
  <c r="AM105" i="8"/>
  <c r="AO344" i="8"/>
  <c r="AT432" i="8"/>
  <c r="AU693" i="8"/>
  <c r="AL371" i="8"/>
  <c r="AJ850" i="8"/>
  <c r="AI24" i="8"/>
  <c r="AM321" i="8"/>
  <c r="AN12" i="8"/>
  <c r="AP659" i="8"/>
  <c r="AI441" i="8"/>
  <c r="AP983" i="8"/>
  <c r="AM805" i="8"/>
  <c r="AK570" i="8"/>
  <c r="AT68" i="8"/>
  <c r="AL777" i="8"/>
  <c r="AK25" i="8"/>
  <c r="AI685" i="8"/>
  <c r="AI220" i="8"/>
  <c r="AI783" i="8"/>
  <c r="AL196" i="8"/>
  <c r="AI1182" i="8"/>
  <c r="AM240" i="8"/>
  <c r="AT9" i="8"/>
  <c r="AO364" i="8"/>
  <c r="AJ611" i="8"/>
  <c r="AO712" i="8"/>
  <c r="AR1176" i="8"/>
  <c r="AM159" i="8"/>
  <c r="AN830" i="8"/>
  <c r="AI813" i="8"/>
  <c r="AJ469" i="8"/>
  <c r="AQ506" i="8"/>
  <c r="AK91" i="8"/>
  <c r="AQ652" i="8"/>
  <c r="AM680" i="8"/>
  <c r="AJ446" i="8"/>
  <c r="AQ536" i="8"/>
  <c r="AN67" i="8"/>
  <c r="AT174" i="8"/>
  <c r="AK919" i="8"/>
  <c r="AN1092" i="8"/>
  <c r="AU469" i="8"/>
  <c r="AT644" i="8"/>
  <c r="AM552" i="8"/>
  <c r="AK166" i="8"/>
  <c r="AL1081" i="8"/>
  <c r="AT29" i="8"/>
  <c r="AM1019" i="8"/>
  <c r="AL703" i="8"/>
  <c r="AM735" i="8"/>
  <c r="AJ262" i="8"/>
  <c r="AS189" i="8"/>
  <c r="AT424" i="8"/>
  <c r="AJ361" i="8"/>
  <c r="AI512" i="8"/>
  <c r="AO822" i="8"/>
  <c r="AU388" i="8"/>
  <c r="AN984" i="8"/>
  <c r="AM943" i="8"/>
  <c r="AQ946" i="8"/>
  <c r="AU978" i="8"/>
  <c r="AN862" i="8"/>
  <c r="AM1135" i="8"/>
  <c r="AO173" i="8"/>
  <c r="AI559" i="8"/>
  <c r="AP668" i="8"/>
  <c r="AI691" i="8"/>
  <c r="AI233" i="8"/>
  <c r="AR1042" i="8"/>
  <c r="AI365" i="8"/>
  <c r="AP603" i="8"/>
  <c r="AS1037" i="8"/>
  <c r="AU1034" i="8"/>
  <c r="AJ487" i="8"/>
  <c r="AN466" i="8"/>
  <c r="AO1126" i="8"/>
  <c r="AM614" i="8"/>
  <c r="AL529" i="8"/>
  <c r="AU633" i="8"/>
  <c r="AM599" i="8"/>
  <c r="AU67" i="8"/>
  <c r="AI1064" i="8"/>
  <c r="AK688" i="8"/>
  <c r="AP788" i="8"/>
  <c r="AU564" i="8"/>
  <c r="AQ662" i="8"/>
  <c r="AL496" i="8"/>
  <c r="AN404" i="8"/>
  <c r="AL410" i="8"/>
  <c r="AM756" i="8"/>
  <c r="AN360" i="8"/>
  <c r="AR384" i="8"/>
  <c r="AK993" i="8"/>
  <c r="AO444" i="8"/>
  <c r="AP182" i="8"/>
  <c r="AK430" i="8"/>
  <c r="AI478" i="8"/>
  <c r="AN1101" i="8"/>
  <c r="AI300" i="8"/>
  <c r="AI661" i="8"/>
  <c r="AP517" i="8"/>
  <c r="AJ404" i="8"/>
  <c r="AT817" i="8"/>
  <c r="AR288" i="8"/>
  <c r="AJ87" i="8"/>
  <c r="AO1060" i="8"/>
  <c r="AJ761" i="8"/>
  <c r="AI619" i="8"/>
  <c r="AI791" i="8"/>
  <c r="AM494" i="8"/>
  <c r="AI738" i="8"/>
  <c r="AK400" i="8"/>
  <c r="AN676" i="8"/>
  <c r="AM824" i="8"/>
  <c r="AS4" i="8"/>
  <c r="AI41" i="8"/>
  <c r="AS492" i="8"/>
  <c r="AK422" i="8"/>
  <c r="AN680" i="8"/>
  <c r="AL900" i="8"/>
  <c r="AT239" i="8"/>
  <c r="AO548" i="8"/>
  <c r="AO1108" i="8"/>
  <c r="AO454" i="8"/>
  <c r="AI33" i="8"/>
  <c r="AS568" i="8"/>
  <c r="AK858" i="8"/>
  <c r="AP403" i="8"/>
  <c r="AK120" i="8"/>
  <c r="AR789" i="8"/>
  <c r="AM1004" i="8"/>
  <c r="AI1057" i="8"/>
  <c r="AT426" i="8"/>
  <c r="AQ583" i="8"/>
  <c r="AO820" i="8"/>
  <c r="AO591" i="8"/>
  <c r="AK1169" i="8"/>
  <c r="AU1165" i="8"/>
  <c r="AM325" i="8"/>
  <c r="AK910" i="8"/>
  <c r="AK1188" i="8"/>
  <c r="AP1189" i="8"/>
  <c r="AT530" i="8"/>
  <c r="AT415" i="8"/>
  <c r="AS966" i="8"/>
  <c r="AM398" i="8"/>
  <c r="AO473" i="8"/>
  <c r="AN503" i="8"/>
  <c r="AM400" i="8"/>
  <c r="AO62" i="8"/>
  <c r="AI779" i="8"/>
  <c r="AM609" i="8"/>
  <c r="AM747" i="8"/>
  <c r="AS624" i="8"/>
  <c r="AK372" i="8"/>
  <c r="AO935" i="8"/>
  <c r="AO391" i="8"/>
  <c r="AT464" i="8"/>
  <c r="AP365" i="8"/>
  <c r="AM891" i="8"/>
  <c r="AL606" i="8"/>
  <c r="AN202" i="8"/>
  <c r="AL569" i="8"/>
  <c r="AQ779" i="8"/>
  <c r="AK1080" i="8"/>
  <c r="AI1052" i="8"/>
  <c r="AL137" i="8"/>
  <c r="AU64" i="8"/>
  <c r="AR277" i="8"/>
  <c r="AP75" i="8"/>
  <c r="AK63" i="8"/>
  <c r="AU916" i="8"/>
  <c r="AO1006" i="8"/>
  <c r="AN626" i="8"/>
  <c r="AI38" i="8"/>
  <c r="AJ373" i="8"/>
  <c r="AO817" i="8"/>
  <c r="AS786" i="8"/>
  <c r="AN1105" i="8"/>
  <c r="AI55" i="8"/>
  <c r="AU395" i="8"/>
  <c r="AK472" i="8"/>
  <c r="AK390" i="8"/>
  <c r="AP992" i="8"/>
  <c r="AL17" i="8"/>
  <c r="AM1183" i="8"/>
  <c r="AN453" i="8"/>
  <c r="AL1180" i="8"/>
  <c r="AI442" i="8"/>
  <c r="AP784" i="8"/>
  <c r="AQ510" i="8"/>
  <c r="AT490" i="8"/>
  <c r="AM411" i="8"/>
  <c r="AN714" i="8"/>
  <c r="AJ605" i="8"/>
  <c r="AQ458" i="8"/>
  <c r="AP930" i="8"/>
  <c r="AU984" i="8"/>
  <c r="AI533" i="8"/>
  <c r="AI869" i="8"/>
  <c r="AQ414" i="8"/>
  <c r="AI886" i="8"/>
  <c r="AK458" i="8"/>
  <c r="AP14" i="8"/>
  <c r="AL424" i="8"/>
  <c r="AT545" i="8"/>
  <c r="AJ958" i="8"/>
  <c r="AL311" i="8"/>
  <c r="AP345" i="8"/>
  <c r="AL555" i="8"/>
  <c r="AL166" i="8"/>
  <c r="AJ696" i="8"/>
  <c r="AM853" i="8"/>
  <c r="AS963" i="8"/>
  <c r="AR481" i="8"/>
  <c r="AI804" i="8"/>
  <c r="AI458" i="8"/>
  <c r="AM889" i="8"/>
  <c r="AQ180" i="8"/>
  <c r="AM418" i="8"/>
  <c r="AN699" i="8"/>
  <c r="AM506" i="8"/>
  <c r="AJ733" i="8"/>
  <c r="AJ712" i="8"/>
  <c r="AQ504" i="8"/>
  <c r="AI241" i="8"/>
  <c r="AQ558" i="8"/>
  <c r="AM992" i="8"/>
  <c r="AR315" i="8"/>
  <c r="K8" i="8"/>
  <c r="AS77" i="8"/>
  <c r="AI1150" i="8"/>
  <c r="AU327" i="8"/>
  <c r="AO557" i="8"/>
  <c r="AO909" i="8"/>
  <c r="AJ20" i="8"/>
  <c r="AO1049" i="8"/>
  <c r="AS710" i="8"/>
  <c r="AU812" i="8"/>
  <c r="AJ937" i="8"/>
  <c r="AI949" i="8"/>
  <c r="AT258" i="8"/>
  <c r="AT922" i="8"/>
  <c r="AK915" i="8"/>
  <c r="AO850" i="8"/>
  <c r="AR696" i="8"/>
  <c r="AN955" i="8"/>
  <c r="AR1189" i="8"/>
  <c r="AS345" i="8"/>
  <c r="AQ738" i="8"/>
  <c r="AJ36" i="8"/>
  <c r="AI379" i="8"/>
  <c r="AQ336" i="8"/>
  <c r="AU336" i="8"/>
  <c r="AN100" i="8"/>
  <c r="AO1191" i="8"/>
  <c r="AS947" i="8"/>
  <c r="AP199" i="8"/>
  <c r="AK364" i="8"/>
  <c r="AS476" i="8"/>
  <c r="AU101" i="8"/>
  <c r="AK19" i="8"/>
  <c r="AN811" i="8"/>
  <c r="AI17" i="8"/>
  <c r="AI288" i="8"/>
  <c r="AJ151" i="8"/>
  <c r="AQ1046" i="8"/>
  <c r="AO359" i="8"/>
  <c r="AM1011" i="8"/>
  <c r="AT284" i="8"/>
  <c r="AR827" i="8"/>
  <c r="AN49" i="8"/>
  <c r="AK535" i="8"/>
  <c r="AP693" i="8"/>
  <c r="AK633" i="8"/>
  <c r="AO435" i="8"/>
  <c r="AO342" i="8"/>
  <c r="AP512" i="8"/>
  <c r="AL321" i="8"/>
  <c r="AJ161" i="8"/>
  <c r="AT76" i="8"/>
  <c r="AQ883" i="8"/>
  <c r="AQ956" i="8"/>
  <c r="AS371" i="8"/>
  <c r="AU539" i="8"/>
  <c r="AL887" i="8"/>
  <c r="AJ975" i="8"/>
  <c r="AO300" i="8"/>
  <c r="AN822" i="8"/>
  <c r="AT268" i="8"/>
  <c r="AT974" i="8"/>
  <c r="AL988" i="8"/>
  <c r="AI550" i="8"/>
  <c r="AM126" i="8"/>
  <c r="AP1030" i="8"/>
  <c r="AJ1195" i="8"/>
  <c r="AO938" i="8"/>
  <c r="AO337" i="8"/>
  <c r="AR1016" i="8"/>
  <c r="AO1095" i="8"/>
  <c r="AP689" i="8"/>
  <c r="AI1054" i="8"/>
  <c r="AJ666" i="8"/>
  <c r="AP453" i="8"/>
  <c r="AJ320" i="8"/>
  <c r="AM798" i="8"/>
  <c r="AM1051" i="8"/>
  <c r="AR444" i="8"/>
  <c r="AQ705" i="8"/>
  <c r="AP434" i="8"/>
  <c r="AM808" i="8"/>
  <c r="AR565" i="8"/>
  <c r="AJ878" i="8"/>
  <c r="AL31" i="8"/>
  <c r="AJ128" i="8"/>
  <c r="AJ677" i="8"/>
  <c r="AP570" i="8"/>
  <c r="AK538" i="8"/>
  <c r="AL379" i="8"/>
  <c r="AI294" i="8"/>
  <c r="AR511" i="8"/>
  <c r="AU255" i="8"/>
  <c r="AI74" i="8"/>
  <c r="AI1133" i="8"/>
  <c r="AI847" i="8"/>
  <c r="AS365" i="8"/>
  <c r="AT588" i="8"/>
  <c r="AO903" i="8"/>
  <c r="AJ1175" i="8"/>
  <c r="AQ737" i="8"/>
  <c r="AQ801" i="8"/>
  <c r="AT821" i="8"/>
  <c r="AT587" i="8"/>
  <c r="AP1145" i="8"/>
  <c r="AT585" i="8"/>
  <c r="AS464" i="8"/>
  <c r="AR671" i="8"/>
  <c r="AJ98" i="8"/>
  <c r="AK482" i="8"/>
  <c r="AQ721" i="8"/>
  <c r="AP362" i="8"/>
  <c r="AO1012" i="8"/>
  <c r="M7" i="8"/>
  <c r="AT419" i="8"/>
  <c r="AL611" i="8"/>
  <c r="AT1036" i="8"/>
  <c r="AO1136" i="8"/>
  <c r="AO700" i="8"/>
  <c r="AM75" i="8"/>
  <c r="AR620" i="8"/>
  <c r="AR25" i="8"/>
  <c r="AT401" i="8"/>
  <c r="AI352" i="8"/>
  <c r="AP1109" i="8"/>
  <c r="AO693" i="8"/>
  <c r="AK404" i="8"/>
  <c r="AT740" i="8"/>
  <c r="AL505" i="8"/>
  <c r="AP411" i="8"/>
  <c r="L11" i="8"/>
  <c r="AN1154" i="8"/>
  <c r="AM927" i="8"/>
  <c r="AS588" i="8"/>
  <c r="AR799" i="8"/>
  <c r="AP349" i="8"/>
  <c r="AM723" i="8"/>
  <c r="AI648" i="8"/>
  <c r="AL997" i="8"/>
  <c r="AL747" i="8"/>
  <c r="AS23" i="8"/>
  <c r="AL782" i="8"/>
  <c r="AO819" i="8"/>
  <c r="AQ146" i="8"/>
  <c r="AP1059" i="8"/>
  <c r="AU79" i="8"/>
  <c r="AJ584" i="8"/>
  <c r="AI971" i="8"/>
  <c r="AQ1110" i="8"/>
  <c r="AR826" i="8"/>
  <c r="AP98" i="8"/>
  <c r="AU975" i="8"/>
  <c r="AK793" i="8"/>
  <c r="AI227" i="8"/>
  <c r="AI890" i="8"/>
  <c r="AK380" i="8"/>
  <c r="AO830" i="8"/>
  <c r="AR685" i="8"/>
  <c r="AI71" i="8"/>
  <c r="AM782" i="8"/>
  <c r="AP624" i="8"/>
  <c r="AI891" i="8"/>
  <c r="AI976" i="8"/>
  <c r="AI743" i="8"/>
  <c r="AJ124" i="8"/>
  <c r="AM604" i="8"/>
  <c r="AL119" i="8"/>
  <c r="AI264" i="8"/>
  <c r="AL532" i="8"/>
  <c r="AS757" i="8"/>
  <c r="AR2" i="8"/>
  <c r="AS871" i="8"/>
  <c r="AN377" i="8"/>
  <c r="AM579" i="8"/>
  <c r="AU927" i="8"/>
  <c r="AI104" i="8"/>
  <c r="M12" i="8"/>
  <c r="AU96" i="8"/>
  <c r="AO554" i="8"/>
  <c r="AL213" i="8"/>
  <c r="AL223" i="8"/>
  <c r="AO396" i="8"/>
  <c r="AM119" i="8"/>
  <c r="AT248" i="8"/>
  <c r="AO139" i="8"/>
  <c r="AK516" i="8"/>
  <c r="AR612" i="8"/>
  <c r="AI879" i="8"/>
  <c r="AS640" i="8"/>
  <c r="AP844" i="8"/>
  <c r="AO933" i="8"/>
  <c r="AP870" i="8"/>
  <c r="AP1115" i="8"/>
  <c r="AK53" i="8"/>
  <c r="AR1010" i="8"/>
  <c r="AP813" i="8"/>
  <c r="AQ193" i="8"/>
  <c r="AJ495" i="8"/>
  <c r="AR65" i="8"/>
  <c r="AN126" i="8"/>
  <c r="AN876" i="8"/>
  <c r="AJ885" i="8"/>
  <c r="AR379" i="8"/>
  <c r="AQ55" i="8"/>
  <c r="AN873" i="8"/>
  <c r="AI612" i="8"/>
  <c r="AL433" i="8"/>
  <c r="AU1024" i="8"/>
  <c r="AS323" i="8"/>
  <c r="AN42" i="8"/>
  <c r="AP428" i="8"/>
  <c r="AT867" i="8"/>
  <c r="AR528" i="8"/>
  <c r="AT3" i="8"/>
  <c r="AL624" i="8"/>
  <c r="AT348" i="8"/>
  <c r="AM518" i="8"/>
  <c r="AS869" i="8"/>
  <c r="AR479" i="8"/>
  <c r="AO643" i="8"/>
  <c r="AI1085" i="8"/>
  <c r="AJ481" i="8"/>
  <c r="AM797" i="8"/>
  <c r="AN793" i="8"/>
  <c r="AS864" i="8"/>
  <c r="AI493" i="8"/>
  <c r="AI752" i="8"/>
  <c r="AL704" i="8"/>
  <c r="AQ1116" i="8"/>
  <c r="AO414" i="8"/>
  <c r="AJ84" i="8"/>
  <c r="AR1184" i="8"/>
  <c r="AN1034" i="8"/>
  <c r="AS914" i="8"/>
  <c r="AP1106" i="8"/>
  <c r="AS537" i="8"/>
  <c r="AO926" i="8"/>
  <c r="AS830" i="8"/>
  <c r="AP33" i="8"/>
  <c r="AI509" i="8"/>
  <c r="AT516" i="8"/>
  <c r="AR167" i="8"/>
  <c r="AI962" i="8"/>
  <c r="AU76" i="8"/>
  <c r="AQ406" i="8"/>
  <c r="AP805" i="8"/>
  <c r="AN927" i="8"/>
  <c r="AM541" i="8"/>
  <c r="AU1160" i="8"/>
  <c r="AL121" i="8"/>
  <c r="AR726" i="8"/>
  <c r="AN421" i="8"/>
  <c r="AN520" i="8"/>
  <c r="AM1189" i="8"/>
  <c r="AN710" i="8"/>
  <c r="AP580" i="8"/>
  <c r="AR824" i="8"/>
  <c r="AS990" i="8"/>
  <c r="AQ978" i="8"/>
  <c r="AI116" i="8"/>
  <c r="AS109" i="8"/>
  <c r="AK313" i="8"/>
  <c r="AT708" i="8"/>
  <c r="AL502" i="8"/>
  <c r="AQ759" i="8"/>
  <c r="AS1142" i="8"/>
  <c r="AI415" i="8"/>
  <c r="AQ1100" i="8"/>
  <c r="AQ1186" i="8"/>
  <c r="AJ426" i="8"/>
  <c r="AS507" i="8"/>
  <c r="AI666" i="8"/>
  <c r="AL719" i="8"/>
  <c r="AK151" i="8"/>
  <c r="AU66" i="8"/>
  <c r="AP32" i="8"/>
  <c r="AJ1143" i="8"/>
  <c r="AR36" i="8"/>
  <c r="AT520" i="8"/>
  <c r="AO389" i="8"/>
  <c r="AQ135" i="8"/>
  <c r="AO1066" i="8"/>
  <c r="AO466" i="8"/>
  <c r="AS647" i="8"/>
  <c r="AI1071" i="8"/>
  <c r="AQ86" i="8"/>
  <c r="AR465" i="8"/>
  <c r="AO594" i="8"/>
  <c r="AK332" i="8"/>
  <c r="AT143" i="8"/>
  <c r="AU371" i="8"/>
  <c r="AK466" i="8"/>
  <c r="AM699" i="8"/>
  <c r="AI566" i="8"/>
  <c r="AU80" i="8"/>
  <c r="AM420" i="8"/>
  <c r="AK69" i="8"/>
  <c r="AO930" i="8"/>
  <c r="AP771" i="8"/>
  <c r="AK522" i="8"/>
  <c r="AO925" i="8"/>
  <c r="AU309" i="8"/>
  <c r="AM985" i="8"/>
  <c r="AM56" i="8"/>
  <c r="AL296" i="8"/>
  <c r="AR1076" i="8"/>
  <c r="AL381" i="8"/>
  <c r="AK687" i="8"/>
  <c r="AO492" i="8"/>
  <c r="AM514" i="8"/>
  <c r="AQ91" i="8"/>
  <c r="AL178" i="8"/>
  <c r="AQ1010" i="8"/>
  <c r="AJ534" i="8"/>
  <c r="AQ1020" i="8"/>
  <c r="AN575" i="8"/>
  <c r="AP791" i="8"/>
  <c r="AJ922" i="8"/>
  <c r="AS1080" i="8"/>
  <c r="AU338" i="8"/>
  <c r="AI838" i="8"/>
  <c r="AL825" i="8"/>
  <c r="AL413" i="8"/>
  <c r="AO377" i="8"/>
  <c r="AR438" i="8"/>
  <c r="AQ901" i="8"/>
  <c r="AT466" i="8"/>
  <c r="AI859" i="8"/>
  <c r="AT524" i="8"/>
  <c r="AR837" i="8"/>
  <c r="AM433" i="8"/>
  <c r="AP793" i="8"/>
  <c r="AS761" i="8"/>
  <c r="AT1164" i="8"/>
  <c r="AS490" i="8"/>
  <c r="AO1081" i="8"/>
  <c r="AU63" i="8"/>
  <c r="AU156" i="8"/>
  <c r="AN462" i="8"/>
  <c r="AU97" i="8"/>
  <c r="AT412" i="8"/>
  <c r="AM500" i="8"/>
  <c r="AS1075" i="8"/>
  <c r="AL13" i="8"/>
  <c r="AN400" i="8"/>
  <c r="AU588" i="8"/>
  <c r="AO525" i="8"/>
  <c r="AR38" i="8"/>
  <c r="AP633" i="8"/>
  <c r="AO780" i="8"/>
  <c r="AL228" i="8"/>
  <c r="AQ854" i="8"/>
  <c r="AJ496" i="8"/>
  <c r="AI682" i="8"/>
  <c r="AO1172" i="8"/>
  <c r="AU1115" i="8"/>
  <c r="AR1129" i="8"/>
  <c r="AJ12" i="8"/>
  <c r="AP978" i="8"/>
  <c r="AQ911" i="8"/>
  <c r="AI640" i="8"/>
  <c r="AS1036" i="8"/>
  <c r="AU980" i="8"/>
  <c r="AP458" i="8"/>
  <c r="AM19" i="8"/>
  <c r="AJ879" i="8"/>
  <c r="AL546" i="8"/>
  <c r="AS703" i="8"/>
  <c r="AR771" i="8"/>
  <c r="AR821" i="8"/>
  <c r="AL182" i="8"/>
  <c r="AI467" i="8"/>
  <c r="AT32" i="8"/>
  <c r="AU523" i="8"/>
  <c r="AO940" i="8"/>
  <c r="AN731" i="8"/>
  <c r="AI787" i="8"/>
  <c r="AQ784" i="8"/>
  <c r="AK1041" i="8"/>
  <c r="AN143" i="8"/>
  <c r="AO333" i="8"/>
  <c r="AM576" i="8"/>
  <c r="AK88" i="8"/>
  <c r="AL732" i="8"/>
  <c r="AM868" i="8"/>
  <c r="AP317" i="8"/>
  <c r="AS400" i="8"/>
  <c r="AS708" i="8"/>
  <c r="AI849" i="8"/>
  <c r="AI134" i="8"/>
  <c r="AU763" i="8"/>
  <c r="AT883" i="8"/>
  <c r="AO340" i="8"/>
  <c r="AQ413" i="8"/>
  <c r="AS391" i="8"/>
  <c r="AK802" i="8"/>
  <c r="C33" i="3"/>
  <c r="AO853" i="8"/>
  <c r="AL577" i="8"/>
  <c r="AK779" i="8"/>
  <c r="AU404" i="8"/>
  <c r="AL224" i="8"/>
  <c r="AM359" i="8"/>
  <c r="AR501" i="8"/>
  <c r="AI310" i="8"/>
  <c r="AR904" i="8"/>
  <c r="AN765" i="8"/>
  <c r="AU1189" i="8"/>
  <c r="AJ269" i="8"/>
  <c r="AT603" i="8"/>
  <c r="AK592" i="8"/>
  <c r="AT499" i="8"/>
  <c r="AP58" i="8"/>
  <c r="AI1129" i="8"/>
  <c r="AP1026" i="8"/>
  <c r="AR131" i="8"/>
  <c r="AJ121" i="8"/>
  <c r="AI129" i="8"/>
  <c r="AI918" i="8"/>
  <c r="AK524" i="8"/>
  <c r="AN1048" i="8"/>
  <c r="AU400" i="8"/>
  <c r="AR424" i="8"/>
  <c r="AJ742" i="8"/>
  <c r="AN1193" i="8"/>
  <c r="AL969" i="8"/>
  <c r="AR57" i="8"/>
  <c r="AS825" i="8"/>
  <c r="AS373" i="8"/>
  <c r="AL932" i="8"/>
  <c r="AP252" i="8"/>
  <c r="AR581" i="8"/>
  <c r="AO193" i="8"/>
  <c r="AM822" i="8"/>
  <c r="AK488" i="8"/>
  <c r="AM83" i="8"/>
  <c r="AQ793" i="8"/>
  <c r="AJ15" i="8"/>
  <c r="AP816" i="8"/>
  <c r="AL143" i="8"/>
  <c r="AJ665" i="8"/>
  <c r="AL1139" i="8"/>
  <c r="AJ350" i="8"/>
  <c r="AL610" i="8"/>
  <c r="C33" i="5"/>
  <c r="AO1138" i="8"/>
  <c r="AO471" i="8"/>
  <c r="AT583" i="8"/>
  <c r="AU386" i="8"/>
  <c r="AS268" i="8"/>
  <c r="AN481" i="8"/>
  <c r="AS729" i="8"/>
  <c r="AQ863" i="8"/>
  <c r="AU1073" i="8"/>
  <c r="AL718" i="8"/>
  <c r="AM474" i="8"/>
  <c r="AJ332" i="8"/>
  <c r="AK342" i="8"/>
  <c r="AU519" i="8"/>
  <c r="AK739" i="8"/>
  <c r="AI560" i="8"/>
  <c r="AN567" i="8"/>
  <c r="AT39" i="8"/>
  <c r="AO217" i="8"/>
  <c r="AS485" i="8"/>
  <c r="AU842" i="8"/>
  <c r="AI955" i="8"/>
  <c r="AQ521" i="8"/>
  <c r="AS520" i="8"/>
  <c r="AJ81" i="8"/>
  <c r="AR323" i="8"/>
  <c r="AU599" i="8"/>
  <c r="AM54" i="8"/>
  <c r="AS169" i="8"/>
  <c r="AT721" i="8"/>
  <c r="AR1174" i="8"/>
  <c r="AN1098" i="8"/>
  <c r="AU1191" i="8"/>
  <c r="E7" i="3"/>
  <c r="AT831" i="8"/>
  <c r="AQ245" i="8"/>
  <c r="AP1074" i="8"/>
  <c r="AK1083" i="8"/>
  <c r="AU628" i="8"/>
  <c r="AP522" i="8"/>
  <c r="AS355" i="8"/>
  <c r="AO707" i="8"/>
  <c r="AR568" i="8"/>
  <c r="AJ100" i="8"/>
  <c r="AJ198" i="8"/>
  <c r="AS231" i="8"/>
  <c r="AM901" i="8"/>
  <c r="AN738" i="8"/>
  <c r="AI872" i="8"/>
  <c r="AS195" i="8"/>
  <c r="AT696" i="8"/>
  <c r="AL755" i="8"/>
  <c r="AJ396" i="8"/>
  <c r="AN540" i="8"/>
  <c r="AK812" i="8"/>
  <c r="AP641" i="8"/>
  <c r="AP130" i="8"/>
  <c r="AT882" i="8"/>
  <c r="AR525" i="8"/>
  <c r="AN208" i="8"/>
  <c r="AU397" i="8"/>
  <c r="AT557" i="8"/>
  <c r="AL176" i="8"/>
  <c r="AN958" i="8"/>
  <c r="AI834" i="8"/>
  <c r="AT1180" i="8"/>
  <c r="AT365" i="8"/>
  <c r="AI1075" i="8"/>
  <c r="AR754" i="8"/>
  <c r="AQ339" i="8"/>
  <c r="AK67" i="8"/>
  <c r="AR832" i="8"/>
  <c r="AM990" i="8"/>
  <c r="AO520" i="8"/>
  <c r="AL1021" i="8"/>
  <c r="AM750" i="8"/>
  <c r="AM1000" i="8"/>
  <c r="AM330" i="8"/>
  <c r="AR708" i="8"/>
  <c r="AP174" i="8"/>
  <c r="AT82" i="8"/>
  <c r="AT888" i="8"/>
  <c r="AR1017" i="8"/>
  <c r="AR452" i="8"/>
  <c r="AS37" i="8"/>
  <c r="AQ366" i="8"/>
  <c r="AS337" i="8"/>
  <c r="AI673" i="8"/>
  <c r="AQ154" i="8"/>
  <c r="AQ795" i="8"/>
  <c r="AM1065" i="8"/>
  <c r="AN428" i="8"/>
  <c r="AS121" i="8"/>
  <c r="AJ499" i="8"/>
  <c r="AM815" i="8"/>
  <c r="AJ759" i="8"/>
  <c r="AI26" i="8"/>
  <c r="AO544" i="8"/>
  <c r="AU821" i="8"/>
  <c r="AI449" i="8"/>
  <c r="AT452" i="8"/>
  <c r="AJ102" i="8"/>
  <c r="AT706" i="8"/>
  <c r="AP1069" i="8"/>
  <c r="AI683" i="8"/>
  <c r="AL1124" i="8"/>
  <c r="AK1172" i="8"/>
  <c r="AK97" i="8"/>
  <c r="AL59" i="8"/>
  <c r="AN655" i="8"/>
  <c r="AO808" i="8"/>
  <c r="AL911" i="8"/>
  <c r="AT52" i="8"/>
  <c r="AL789" i="8"/>
  <c r="AS253" i="8"/>
  <c r="AQ671" i="8"/>
  <c r="AT1165" i="8"/>
  <c r="AQ824" i="8"/>
  <c r="AI602" i="8"/>
  <c r="AJ1044" i="8"/>
  <c r="AJ409" i="8"/>
  <c r="AI491" i="8"/>
  <c r="AJ939" i="8"/>
  <c r="AT519" i="8"/>
  <c r="AL411" i="8"/>
  <c r="AL370" i="8"/>
  <c r="AP490" i="8"/>
  <c r="AU716" i="8"/>
  <c r="AM823" i="8"/>
  <c r="AJ856" i="8"/>
  <c r="AN86" i="8"/>
  <c r="AN749" i="8"/>
  <c r="AU347" i="8"/>
  <c r="AM61" i="8"/>
  <c r="AU707" i="8"/>
  <c r="AQ5" i="8"/>
  <c r="AI663" i="8"/>
  <c r="AL1106" i="8"/>
  <c r="AI412" i="8"/>
  <c r="AP961" i="8"/>
  <c r="AQ461" i="8"/>
  <c r="AS608" i="8"/>
  <c r="AU1180" i="8"/>
  <c r="AS1097" i="8"/>
  <c r="AN523" i="8"/>
  <c r="AR885" i="8"/>
  <c r="AT343" i="8"/>
  <c r="AS1178" i="8"/>
  <c r="AQ566" i="8"/>
  <c r="AL89" i="8"/>
  <c r="AN585" i="8"/>
  <c r="AN320" i="8"/>
  <c r="AQ10" i="8"/>
  <c r="AN210" i="8"/>
  <c r="AL365" i="8"/>
  <c r="AI207" i="8"/>
  <c r="AR1141" i="8"/>
  <c r="AQ318" i="8"/>
  <c r="AK348" i="8"/>
  <c r="AO945" i="8"/>
  <c r="AI334" i="8"/>
  <c r="AN419" i="8"/>
  <c r="AK512" i="8"/>
  <c r="AJ300" i="8"/>
  <c r="AS655" i="8"/>
  <c r="AK198" i="8"/>
  <c r="AJ315" i="8"/>
  <c r="AM776" i="8"/>
  <c r="AO325" i="8"/>
  <c r="AS692" i="8"/>
  <c r="AI360" i="8"/>
  <c r="AU895" i="8"/>
  <c r="AK1031" i="8"/>
  <c r="AN903" i="8"/>
  <c r="AM1185" i="8"/>
  <c r="K21" i="8"/>
  <c r="AR1179" i="8"/>
  <c r="AM543" i="8"/>
  <c r="AK555" i="8"/>
  <c r="AO258" i="8"/>
  <c r="AK36" i="8"/>
  <c r="AQ460" i="8"/>
  <c r="AI160" i="8"/>
  <c r="AJ1075" i="8"/>
  <c r="AO57" i="8"/>
  <c r="AK1056" i="8"/>
  <c r="AP561" i="8"/>
  <c r="AO968" i="8"/>
  <c r="AL768" i="8"/>
  <c r="AR156" i="8"/>
  <c r="AP595" i="8"/>
  <c r="AL1002" i="8"/>
  <c r="AO1035" i="8"/>
  <c r="AM1125" i="8"/>
  <c r="AQ484" i="8"/>
  <c r="AT394" i="8"/>
  <c r="AP567" i="8"/>
  <c r="AJ863" i="8"/>
  <c r="AQ715" i="8"/>
  <c r="AS183" i="8"/>
  <c r="AP618" i="8"/>
  <c r="AN842" i="8"/>
  <c r="AL585" i="8"/>
  <c r="AP1015" i="8"/>
  <c r="AJ116" i="8"/>
  <c r="AR360" i="8"/>
  <c r="AJ809" i="8"/>
  <c r="AO606" i="8"/>
  <c r="AS1043" i="8"/>
  <c r="AR524" i="8"/>
  <c r="AR563" i="8"/>
  <c r="AQ1136" i="8"/>
  <c r="AP401" i="8"/>
  <c r="AJ801" i="8"/>
  <c r="AR650" i="8"/>
  <c r="AU453" i="8"/>
  <c r="AU9" i="8"/>
  <c r="AQ570" i="8"/>
  <c r="AQ29" i="8"/>
  <c r="AM457" i="8"/>
  <c r="AQ894" i="8"/>
  <c r="AR847" i="8"/>
  <c r="AI723" i="8"/>
  <c r="AJ816" i="8"/>
  <c r="AN609" i="8"/>
  <c r="AJ535" i="8"/>
  <c r="AO990" i="8"/>
  <c r="AI459" i="8"/>
  <c r="AL377" i="8"/>
  <c r="AT780" i="8"/>
  <c r="AO977" i="8"/>
  <c r="AL660" i="8"/>
  <c r="AO838" i="8"/>
  <c r="AI504" i="8"/>
  <c r="AR884" i="8"/>
  <c r="AS699" i="8"/>
  <c r="AN151" i="8"/>
  <c r="AI693" i="8"/>
  <c r="AO750" i="8"/>
  <c r="AI805" i="8"/>
  <c r="AJ765" i="8"/>
  <c r="AN1166" i="8"/>
  <c r="AQ17" i="8"/>
  <c r="AR240" i="8"/>
  <c r="AT355" i="8"/>
  <c r="AT378" i="8"/>
  <c r="AK437" i="8"/>
  <c r="AT46" i="8"/>
  <c r="AK631" i="8"/>
  <c r="AS1099" i="8"/>
  <c r="AM829" i="8"/>
  <c r="AI439" i="8"/>
  <c r="AK834" i="8"/>
  <c r="AN695" i="8"/>
  <c r="AR72" i="8"/>
  <c r="AK578" i="8"/>
  <c r="AM403" i="8"/>
  <c r="AP38" i="8"/>
  <c r="AO356" i="8"/>
  <c r="AI622" i="8"/>
  <c r="AO43" i="8"/>
  <c r="AP575" i="8"/>
  <c r="AS216" i="8"/>
  <c r="AT726" i="8"/>
  <c r="AR600" i="8"/>
  <c r="AI303" i="8"/>
  <c r="AN1050" i="8"/>
  <c r="AK292" i="8"/>
  <c r="AS579" i="8"/>
  <c r="AI255" i="8"/>
  <c r="AL622" i="8"/>
  <c r="AQ1036" i="8"/>
  <c r="AU192" i="8"/>
  <c r="AM587" i="8"/>
  <c r="AO113" i="8"/>
  <c r="AP576" i="8"/>
  <c r="AL52" i="8"/>
  <c r="AL600" i="8"/>
  <c r="AN659" i="8"/>
  <c r="AR1138" i="8"/>
  <c r="AU883" i="8"/>
  <c r="AT30" i="8"/>
  <c r="AM629" i="8"/>
  <c r="AO785" i="8"/>
  <c r="AT1016" i="8"/>
  <c r="AT1125" i="8"/>
  <c r="AM651" i="8"/>
  <c r="AQ1066" i="8"/>
  <c r="AR1135" i="8"/>
  <c r="AN1146" i="8"/>
  <c r="AM848" i="8"/>
  <c r="AI410" i="8"/>
  <c r="AN1174" i="8"/>
  <c r="AI967" i="8"/>
  <c r="AL541" i="8"/>
  <c r="AT392" i="8"/>
  <c r="AM578" i="8"/>
  <c r="AT754" i="8"/>
  <c r="AJ510" i="8"/>
  <c r="AU985" i="8"/>
  <c r="AR993" i="8"/>
  <c r="AT2" i="8"/>
  <c r="AR432" i="8"/>
  <c r="AS1141" i="8"/>
  <c r="AS114" i="8"/>
  <c r="AL788" i="8"/>
  <c r="AI893" i="8"/>
  <c r="AP195" i="8"/>
  <c r="AP973" i="8"/>
  <c r="AR719" i="8"/>
  <c r="AT1118" i="8"/>
  <c r="AU471" i="8"/>
  <c r="AQ523" i="8"/>
  <c r="AQ116" i="8"/>
  <c r="AO950" i="8"/>
  <c r="AP208" i="8"/>
  <c r="AP1064" i="8"/>
  <c r="AO739" i="8"/>
  <c r="AM2" i="8"/>
  <c r="AN685" i="8"/>
  <c r="AO119" i="8"/>
  <c r="AI206" i="8"/>
  <c r="AU555" i="8"/>
  <c r="AR828" i="8"/>
  <c r="AI1145" i="8"/>
  <c r="AJ706" i="8"/>
  <c r="AM730" i="8"/>
  <c r="AO59" i="8"/>
  <c r="AQ549" i="8"/>
  <c r="AO947" i="8"/>
  <c r="AI356" i="8"/>
  <c r="AP412" i="8"/>
  <c r="AN888" i="8"/>
  <c r="AK490" i="8"/>
  <c r="AO45" i="8"/>
  <c r="AP476" i="8"/>
  <c r="AO383" i="8"/>
  <c r="AQ198" i="8"/>
  <c r="AU72" i="8"/>
  <c r="AT562" i="8"/>
  <c r="AQ594" i="8"/>
  <c r="AM846" i="8"/>
  <c r="AS823" i="8"/>
  <c r="AQ379" i="8"/>
  <c r="AR630" i="8"/>
  <c r="AQ720" i="8"/>
  <c r="AM1052" i="8"/>
  <c r="AM73" i="8"/>
  <c r="AN499" i="8"/>
  <c r="AQ118" i="8"/>
  <c r="AS941" i="8"/>
  <c r="AU1081" i="8"/>
  <c r="AS510" i="8"/>
  <c r="AI393" i="8"/>
  <c r="AN621" i="8"/>
  <c r="AJ294" i="8"/>
  <c r="AK550" i="8"/>
  <c r="AU500" i="8"/>
  <c r="AP700" i="8"/>
  <c r="AU548" i="8"/>
  <c r="AO681" i="8"/>
  <c r="AN773" i="8"/>
  <c r="AL357" i="8"/>
  <c r="AR730" i="8"/>
  <c r="AT560" i="8"/>
  <c r="AT841" i="8"/>
  <c r="AP1031" i="8"/>
  <c r="AJ49" i="8"/>
  <c r="AS475" i="8"/>
  <c r="AQ96" i="8"/>
  <c r="AQ323" i="8"/>
  <c r="AQ665" i="8"/>
  <c r="AJ686" i="8"/>
  <c r="AT186" i="8"/>
  <c r="AU198" i="8"/>
  <c r="AT94" i="8"/>
  <c r="AJ473" i="8"/>
  <c r="AS10" i="8"/>
  <c r="AL393" i="8"/>
  <c r="AJ681" i="8"/>
  <c r="AR1102" i="8"/>
  <c r="AJ1057" i="8"/>
  <c r="AQ100" i="8"/>
  <c r="AS770" i="8"/>
  <c r="AL463" i="8"/>
  <c r="AM440" i="8"/>
  <c r="AT334" i="8"/>
  <c r="AL1126" i="8"/>
  <c r="AM813" i="8"/>
  <c r="AU740" i="8"/>
  <c r="AR1032" i="8"/>
  <c r="AK530" i="8"/>
  <c r="AM803" i="8"/>
  <c r="AR361" i="8"/>
  <c r="AK438" i="8"/>
  <c r="AS1109" i="8"/>
  <c r="AN469" i="8"/>
  <c r="AK330" i="8"/>
  <c r="AP787" i="8"/>
  <c r="AO836" i="8"/>
  <c r="AQ605" i="8"/>
  <c r="AO753" i="8"/>
  <c r="AM14" i="8"/>
  <c r="AI93" i="8"/>
  <c r="AQ535" i="8"/>
  <c r="AQ171" i="8"/>
  <c r="AT1137" i="8"/>
  <c r="AO23" i="8"/>
  <c r="AK697" i="8"/>
  <c r="AK1111" i="8"/>
  <c r="C48" i="5"/>
  <c r="AN1049" i="8"/>
  <c r="AN930" i="8"/>
  <c r="AT99" i="8"/>
  <c r="AM313" i="8"/>
  <c r="AL356" i="8"/>
  <c r="AU528" i="8"/>
  <c r="AI816" i="8"/>
  <c r="AO390" i="8"/>
  <c r="AS280" i="8"/>
  <c r="AP682" i="8"/>
  <c r="AL384" i="8"/>
  <c r="AR144" i="8"/>
  <c r="AP604" i="8"/>
  <c r="AM360" i="8"/>
  <c r="AN502" i="8"/>
  <c r="AL800" i="8"/>
  <c r="AR8" i="8"/>
  <c r="AT539" i="8"/>
  <c r="AL538" i="8"/>
  <c r="AL1158" i="8"/>
  <c r="AT836" i="8"/>
  <c r="AN489" i="8"/>
  <c r="AR1114" i="8"/>
  <c r="AQ877" i="8"/>
  <c r="AN712" i="8"/>
  <c r="AS789" i="8"/>
  <c r="AP536" i="8"/>
  <c r="AM1073" i="8"/>
  <c r="AM53" i="8"/>
  <c r="AM1164" i="8"/>
  <c r="AL130" i="8"/>
  <c r="AK879" i="8"/>
  <c r="AU616" i="8"/>
  <c r="AS86" i="8"/>
  <c r="AP708" i="8"/>
  <c r="AU976" i="8"/>
  <c r="AS695" i="8"/>
  <c r="AN858" i="8"/>
  <c r="AT813" i="8"/>
  <c r="AP437" i="8"/>
  <c r="AL1085" i="8"/>
  <c r="AS482" i="8"/>
  <c r="AM1117" i="8"/>
  <c r="AK465" i="8"/>
  <c r="C7" i="3"/>
  <c r="AO519" i="8"/>
  <c r="AR667" i="8"/>
  <c r="AQ908" i="8"/>
  <c r="AP439" i="8"/>
  <c r="AQ1059" i="8"/>
  <c r="AN794" i="8"/>
  <c r="AL905" i="8"/>
  <c r="AN71" i="8"/>
  <c r="AK600" i="8"/>
  <c r="AQ396" i="8"/>
  <c r="AN1125" i="8"/>
  <c r="AU467" i="8"/>
  <c r="AL857" i="8"/>
  <c r="AO537" i="8"/>
  <c r="AK453" i="8"/>
  <c r="AL982" i="8"/>
  <c r="AO1091" i="8"/>
  <c r="AU510" i="8"/>
  <c r="AJ867" i="8"/>
  <c r="AO496" i="8"/>
  <c r="AQ241" i="8"/>
  <c r="AJ362" i="8"/>
  <c r="AJ746" i="8"/>
  <c r="AI319" i="8"/>
  <c r="AL1156" i="8"/>
  <c r="AI211" i="8"/>
  <c r="AP396" i="8"/>
  <c r="AP421" i="8"/>
  <c r="AU369" i="8"/>
  <c r="AU794" i="8"/>
  <c r="AI1005" i="8"/>
  <c r="AP146" i="8"/>
  <c r="AP832" i="8"/>
  <c r="AQ616" i="8"/>
  <c r="AT87" i="8"/>
  <c r="AT1117" i="8"/>
  <c r="AN598" i="8"/>
  <c r="AO1132" i="8"/>
  <c r="AU189" i="8"/>
  <c r="AU1172" i="8"/>
  <c r="AM24" i="8"/>
  <c r="AO463" i="8"/>
  <c r="AJ1020" i="8"/>
  <c r="AK792" i="8"/>
  <c r="AK529" i="8"/>
  <c r="AQ1043" i="8"/>
  <c r="AT1108" i="8"/>
  <c r="AL33" i="8"/>
  <c r="AL41" i="8"/>
  <c r="AU1023" i="8"/>
  <c r="AN403" i="8"/>
  <c r="AO624" i="8"/>
  <c r="AP869" i="8"/>
  <c r="AM100" i="8"/>
  <c r="AJ614" i="8"/>
  <c r="AL1181" i="8"/>
  <c r="AN615" i="8"/>
  <c r="AS735" i="8"/>
  <c r="AT310" i="8"/>
  <c r="AT119" i="8"/>
  <c r="AR839" i="8"/>
  <c r="AN790" i="8"/>
  <c r="AL187" i="8"/>
  <c r="AI785" i="8"/>
  <c r="AP755" i="8"/>
  <c r="AN508" i="8"/>
  <c r="AQ913" i="8"/>
  <c r="AP669" i="8"/>
  <c r="AU123" i="8"/>
  <c r="AU178" i="8"/>
  <c r="AU1108" i="8"/>
  <c r="AR252" i="8"/>
  <c r="AK169" i="8"/>
  <c r="AU882" i="8"/>
  <c r="AT374" i="8"/>
  <c r="AJ270" i="8"/>
  <c r="AT397" i="8"/>
  <c r="AL661" i="8"/>
  <c r="AJ149" i="8"/>
  <c r="AM133" i="8"/>
  <c r="AL1088" i="8"/>
  <c r="AT1067" i="8"/>
  <c r="AT445" i="8"/>
  <c r="AP945" i="8"/>
  <c r="AP438" i="8"/>
  <c r="AS69" i="8"/>
  <c r="AN596" i="8"/>
  <c r="AO160" i="8"/>
  <c r="AL38" i="8"/>
  <c r="AR70" i="8"/>
  <c r="AL733" i="8"/>
  <c r="AP197" i="8"/>
  <c r="AR746" i="8"/>
  <c r="AR521" i="8"/>
  <c r="AS768" i="8"/>
  <c r="AM1028" i="8"/>
  <c r="AI497" i="8"/>
  <c r="AI1023" i="8"/>
  <c r="AT945" i="8"/>
  <c r="AR808" i="8"/>
  <c r="AO67" i="8"/>
  <c r="AP619" i="8"/>
  <c r="AT88" i="8"/>
  <c r="AT1018" i="8"/>
  <c r="AU665" i="8"/>
  <c r="AU22" i="8"/>
  <c r="AU629" i="8"/>
  <c r="AU1101" i="8"/>
  <c r="AO669" i="8"/>
  <c r="AO55" i="8"/>
  <c r="AJ445" i="8"/>
  <c r="AJ898" i="8"/>
  <c r="AT727" i="8"/>
  <c r="AL401" i="8"/>
  <c r="AT468" i="8"/>
  <c r="AT266" i="8"/>
  <c r="AO1000" i="8"/>
  <c r="AT965" i="8"/>
  <c r="AQ944" i="8"/>
  <c r="AJ1182" i="8"/>
  <c r="AR1096" i="8"/>
  <c r="AN306" i="8"/>
  <c r="AL678" i="8"/>
  <c r="AM232" i="8"/>
  <c r="AJ70" i="8"/>
  <c r="AJ393" i="8"/>
  <c r="AN589" i="8"/>
  <c r="AT173" i="8"/>
  <c r="AR1164" i="8"/>
  <c r="AN488" i="8"/>
  <c r="AQ1042" i="8"/>
  <c r="AK775" i="8"/>
  <c r="AQ65" i="8"/>
  <c r="AT642" i="8"/>
  <c r="AJ38" i="8"/>
  <c r="AS450" i="8"/>
  <c r="AR921" i="8"/>
  <c r="AS851" i="8"/>
  <c r="AR531" i="8"/>
  <c r="AR841" i="8"/>
  <c r="AN417" i="8"/>
  <c r="AN313" i="8"/>
  <c r="AJ572" i="8"/>
  <c r="AQ1170" i="8"/>
  <c r="AQ466" i="8"/>
  <c r="E7" i="5"/>
  <c r="AT1173" i="8"/>
  <c r="AU265" i="8"/>
  <c r="AI746" i="8"/>
  <c r="AM86" i="8"/>
  <c r="AR785" i="8"/>
  <c r="AL705" i="8"/>
  <c r="AU879" i="8"/>
  <c r="AJ249" i="8"/>
  <c r="AI1140" i="8"/>
  <c r="AK34" i="8"/>
  <c r="AP310" i="8"/>
  <c r="AT1120" i="8"/>
  <c r="AS930" i="8"/>
  <c r="AS393" i="8"/>
  <c r="AR1166" i="8"/>
  <c r="AP445" i="8"/>
  <c r="AQ356" i="8"/>
  <c r="AT570" i="8"/>
  <c r="AM929" i="8"/>
  <c r="AL1099" i="8"/>
  <c r="AK467" i="8"/>
  <c r="AI778" i="8"/>
  <c r="AQ923" i="8"/>
  <c r="AS1003" i="8"/>
  <c r="AJ1117" i="8"/>
  <c r="AQ848" i="8"/>
  <c r="AR1074" i="8"/>
  <c r="AL438" i="8"/>
  <c r="AS962" i="8"/>
  <c r="F20" i="8"/>
  <c r="AQ242" i="8"/>
  <c r="AQ545" i="8"/>
  <c r="AR544" i="8"/>
  <c r="AL61" i="8"/>
  <c r="AJ660" i="8"/>
  <c r="AK431" i="8"/>
  <c r="AK940" i="8"/>
  <c r="AU990" i="8"/>
  <c r="AU749" i="8"/>
  <c r="AJ468" i="8"/>
  <c r="AS281" i="8"/>
  <c r="AI987" i="8"/>
  <c r="AM298" i="8"/>
  <c r="AI1002" i="8"/>
  <c r="AP392" i="8"/>
  <c r="AJ431" i="8"/>
  <c r="AU161" i="8"/>
  <c r="AN775" i="8"/>
  <c r="AL749" i="8"/>
  <c r="AI570" i="8"/>
  <c r="AU212" i="8"/>
  <c r="AJ73" i="8"/>
  <c r="AR934" i="8"/>
  <c r="AN614" i="8"/>
  <c r="AT630" i="8"/>
  <c r="AU367" i="8"/>
  <c r="AN1086" i="8"/>
  <c r="AP683" i="8"/>
  <c r="AU242" i="8"/>
  <c r="AN501" i="8"/>
  <c r="AJ391" i="8"/>
  <c r="AR4" i="8"/>
  <c r="AO20" i="8"/>
  <c r="AK682" i="8"/>
  <c r="AI868" i="8"/>
  <c r="AR22" i="8"/>
  <c r="AL533" i="8"/>
  <c r="AP660" i="8"/>
  <c r="AT771" i="8"/>
  <c r="AS569" i="8"/>
  <c r="AJ820" i="8"/>
  <c r="AJ531" i="8"/>
  <c r="AT153" i="8"/>
  <c r="AT668" i="8"/>
  <c r="AL1160" i="8"/>
  <c r="AT1061" i="8"/>
  <c r="AL169" i="8"/>
  <c r="AN849" i="8"/>
  <c r="AS447" i="8"/>
  <c r="AS712" i="8"/>
  <c r="AU905" i="8"/>
  <c r="AU816" i="8"/>
  <c r="AP1018" i="8"/>
  <c r="AJ542" i="8"/>
  <c r="AJ366" i="8"/>
  <c r="AN371" i="8"/>
  <c r="AU379" i="8"/>
  <c r="AI199" i="8"/>
  <c r="AI1035" i="8"/>
  <c r="AI846" i="8"/>
  <c r="AS9" i="8"/>
  <c r="AT471" i="8"/>
  <c r="AO714" i="8"/>
  <c r="AO752" i="8"/>
  <c r="AR488" i="8"/>
  <c r="AI173" i="8"/>
  <c r="AT263" i="8"/>
  <c r="AO409" i="8"/>
  <c r="AR532" i="8"/>
  <c r="AQ411" i="8"/>
  <c r="AJ217" i="8"/>
  <c r="AU476" i="8"/>
  <c r="AU531" i="8"/>
  <c r="AJ48" i="8"/>
  <c r="AT893" i="8"/>
  <c r="AM446" i="8"/>
  <c r="AM757" i="8"/>
  <c r="AS553" i="8"/>
  <c r="AR1144" i="8"/>
  <c r="AK831" i="8"/>
  <c r="AN187" i="8"/>
  <c r="AO1165" i="8"/>
  <c r="AL339" i="8"/>
  <c r="AL1148" i="8"/>
  <c r="AS1159" i="8"/>
  <c r="AI950" i="8"/>
  <c r="AL1151" i="8"/>
  <c r="AI508" i="8"/>
  <c r="AL985" i="8"/>
  <c r="AS1093" i="8"/>
  <c r="AR1165" i="8"/>
  <c r="AQ709" i="8"/>
  <c r="AQ896" i="8"/>
  <c r="AU1137" i="8"/>
  <c r="AU848" i="8"/>
  <c r="AI1068" i="8"/>
  <c r="AS483" i="8"/>
  <c r="AM478" i="8"/>
  <c r="AI762" i="8"/>
  <c r="AN561" i="8"/>
  <c r="AK660" i="8"/>
  <c r="AT549" i="8"/>
  <c r="AT914" i="8"/>
  <c r="AM839" i="8"/>
  <c r="AR520" i="8"/>
  <c r="AP1084" i="8"/>
  <c r="AQ590" i="8"/>
  <c r="AS858" i="8"/>
  <c r="AS328" i="8"/>
  <c r="AR159" i="8"/>
  <c r="AP440" i="8"/>
  <c r="AK414" i="8"/>
  <c r="AL983" i="8"/>
  <c r="AI312" i="8"/>
  <c r="AQ376" i="8"/>
  <c r="AJ644" i="8"/>
  <c r="AJ343" i="8"/>
  <c r="AP910" i="8"/>
  <c r="AN477" i="8"/>
  <c r="AR608" i="8"/>
  <c r="AP319" i="8"/>
  <c r="AL123" i="8"/>
  <c r="AJ723" i="8"/>
  <c r="AN613" i="8"/>
  <c r="AN290" i="8"/>
  <c r="AT814" i="8"/>
  <c r="AT450" i="8"/>
  <c r="AS834" i="8"/>
  <c r="AK946" i="8"/>
  <c r="AU330" i="8"/>
  <c r="AT244" i="8"/>
  <c r="AK1037" i="8"/>
  <c r="AM1058" i="8"/>
  <c r="AR1172" i="8"/>
  <c r="AQ268" i="8"/>
  <c r="AS271" i="8"/>
  <c r="AT473" i="8"/>
  <c r="AQ1173" i="8"/>
  <c r="AT877" i="8"/>
  <c r="AQ63" i="8"/>
  <c r="AM444" i="8"/>
  <c r="AO617" i="8"/>
  <c r="AN925" i="8"/>
  <c r="AM1112" i="8"/>
  <c r="AK1018" i="8"/>
  <c r="AK7" i="8"/>
  <c r="AU770" i="8"/>
  <c r="AM340" i="8"/>
  <c r="AN726" i="8"/>
  <c r="AK1059" i="8"/>
  <c r="AJ616" i="8"/>
  <c r="AK591" i="8"/>
  <c r="AS688" i="8"/>
  <c r="AO541" i="8"/>
  <c r="AT434" i="8"/>
  <c r="AS1124" i="8"/>
  <c r="AT77" i="8"/>
  <c r="AJ1188" i="8"/>
  <c r="AQ373" i="8"/>
  <c r="AP450" i="8"/>
  <c r="AM43" i="8"/>
  <c r="AU3" i="8"/>
  <c r="AN716" i="8"/>
  <c r="AL322" i="8"/>
  <c r="AS1089" i="8"/>
  <c r="AR335" i="8"/>
  <c r="AS139" i="8"/>
  <c r="AO876" i="8"/>
  <c r="AK124" i="8"/>
  <c r="AL260" i="8"/>
  <c r="AM769" i="8"/>
  <c r="AR856" i="8"/>
  <c r="AN926" i="8"/>
  <c r="AT606" i="8"/>
  <c r="AI545" i="8"/>
  <c r="AR160" i="8"/>
  <c r="AR631" i="8"/>
  <c r="AO114" i="8"/>
  <c r="AU473" i="8"/>
  <c r="AI1083" i="8"/>
  <c r="AR592" i="8"/>
  <c r="AR559" i="8"/>
  <c r="AN800" i="8"/>
  <c r="AN652" i="8"/>
  <c r="AK867" i="8"/>
  <c r="AK520" i="8"/>
  <c r="AQ1159" i="8"/>
  <c r="AL288" i="8"/>
  <c r="AT638" i="8"/>
  <c r="AT593" i="8"/>
  <c r="AM439" i="8"/>
  <c r="AO711" i="8"/>
  <c r="AM7" i="8"/>
  <c r="AL397" i="8"/>
  <c r="AI1049" i="8"/>
  <c r="AL1086" i="8"/>
  <c r="AP222" i="8"/>
  <c r="AM448" i="8"/>
  <c r="AU1052" i="8"/>
  <c r="AR962" i="8"/>
  <c r="AR610" i="8"/>
  <c r="AQ1024" i="8"/>
  <c r="AI755" i="8"/>
  <c r="AQ1152" i="8"/>
  <c r="AL558" i="8"/>
  <c r="AI939" i="8"/>
  <c r="AQ601" i="8"/>
  <c r="AT691" i="8"/>
  <c r="AL582" i="8"/>
  <c r="AJ504" i="8"/>
  <c r="AQ1181" i="8"/>
  <c r="AT315" i="8"/>
  <c r="AQ289" i="8"/>
  <c r="AS965" i="8"/>
  <c r="AK361" i="8"/>
  <c r="AM941" i="8"/>
  <c r="AQ714" i="8"/>
  <c r="AQ763" i="8"/>
  <c r="AP238" i="8"/>
  <c r="AO7" i="8"/>
  <c r="AO530" i="8"/>
  <c r="AT353" i="8"/>
  <c r="AN22" i="8"/>
  <c r="AP351" i="8"/>
  <c r="AP144" i="8"/>
  <c r="AI1195" i="8"/>
  <c r="AJ782" i="8"/>
  <c r="AU49" i="8"/>
  <c r="AP1185" i="8"/>
  <c r="AT641" i="8"/>
  <c r="AM653" i="8"/>
  <c r="AM613" i="8"/>
  <c r="AL16" i="8"/>
  <c r="AM683" i="8"/>
  <c r="AQ1057" i="8"/>
  <c r="AQ832" i="8"/>
  <c r="AN376" i="8"/>
  <c r="AI651" i="8"/>
  <c r="AO485" i="8"/>
  <c r="AQ322" i="8"/>
  <c r="AL833" i="8"/>
  <c r="AK408" i="8"/>
  <c r="AT755" i="8"/>
  <c r="AN384" i="8"/>
  <c r="AU461" i="8"/>
  <c r="AK659" i="8"/>
  <c r="AP1020" i="8"/>
  <c r="AT839" i="8"/>
  <c r="AJ546" i="8"/>
  <c r="AS782" i="8"/>
  <c r="AK599" i="8"/>
  <c r="AL1070" i="8"/>
  <c r="AS591" i="8"/>
  <c r="AS672" i="8"/>
  <c r="AK419" i="8"/>
  <c r="AK737" i="8"/>
  <c r="AI474" i="8"/>
  <c r="AQ389" i="8"/>
  <c r="AJ1091" i="8"/>
  <c r="AT649" i="8"/>
  <c r="F7" i="5"/>
  <c r="AI263" i="8"/>
  <c r="AO715" i="8"/>
  <c r="AO148" i="8"/>
  <c r="AI501" i="8"/>
  <c r="AR378" i="8"/>
  <c r="AM174" i="8"/>
  <c r="AS441" i="8"/>
  <c r="AN972" i="8"/>
  <c r="AM773" i="8"/>
  <c r="AT982" i="8"/>
  <c r="AO22" i="8"/>
  <c r="AL796" i="8"/>
  <c r="AP893" i="8"/>
  <c r="AN141" i="8"/>
  <c r="C8" i="3"/>
  <c r="AK931" i="8"/>
  <c r="AU487" i="8"/>
  <c r="AJ450" i="8"/>
  <c r="AQ243" i="8"/>
  <c r="AU809" i="8"/>
  <c r="AI642" i="8"/>
  <c r="AI131" i="8"/>
  <c r="AO828" i="8"/>
  <c r="AL632" i="8"/>
  <c r="AS236" i="8"/>
  <c r="AQ530" i="8"/>
  <c r="AU325" i="8"/>
  <c r="AK762" i="8"/>
  <c r="AO412" i="8"/>
  <c r="AS29" i="8"/>
  <c r="AI953" i="8"/>
  <c r="AR11" i="8"/>
  <c r="AR142" i="8"/>
  <c r="AN814" i="8"/>
  <c r="AL239" i="8"/>
  <c r="AM904" i="8"/>
  <c r="AM954" i="8"/>
  <c r="AQ220" i="8"/>
  <c r="AP61" i="8"/>
  <c r="AK81" i="8"/>
  <c r="AI1179" i="8"/>
  <c r="AI740" i="8"/>
  <c r="AP875" i="8"/>
  <c r="AL509" i="8"/>
  <c r="AR518" i="8"/>
  <c r="AN236" i="8"/>
  <c r="AR1124" i="8"/>
  <c r="AP1041" i="8"/>
  <c r="AO297" i="8"/>
  <c r="AI981" i="8"/>
  <c r="AU393" i="8"/>
  <c r="AI422" i="8"/>
  <c r="AL927" i="8"/>
  <c r="AN1005" i="8"/>
  <c r="AI271" i="8"/>
  <c r="AQ986" i="8"/>
  <c r="AU317" i="8"/>
  <c r="AR371" i="8"/>
  <c r="AT26" i="8"/>
  <c r="AO725" i="8"/>
  <c r="AN754" i="8"/>
  <c r="AL459" i="8"/>
  <c r="AJ327" i="8"/>
  <c r="AK122" i="8"/>
  <c r="AS614" i="8"/>
  <c r="AO268" i="8"/>
  <c r="AN482" i="8"/>
  <c r="AL888" i="8"/>
  <c r="AT41" i="8"/>
  <c r="AM92" i="8"/>
  <c r="AO1140" i="8"/>
  <c r="AI1056" i="8"/>
  <c r="AJ398" i="8"/>
  <c r="AM1034" i="8"/>
  <c r="AS709" i="8"/>
  <c r="AM564" i="8"/>
  <c r="AQ524" i="8"/>
  <c r="AP977" i="8"/>
  <c r="AU10" i="8"/>
  <c r="AL724" i="8"/>
  <c r="AQ388" i="8"/>
  <c r="AN472" i="8"/>
  <c r="AQ589" i="8"/>
  <c r="AQ581" i="8"/>
  <c r="AS1032" i="8"/>
  <c r="AI1058" i="8"/>
  <c r="AK642" i="8"/>
  <c r="AU789" i="8"/>
  <c r="AO437" i="8"/>
  <c r="AI818" i="8"/>
  <c r="AS812" i="8"/>
  <c r="AM435" i="8"/>
  <c r="AQ999" i="8"/>
  <c r="AQ633" i="8"/>
  <c r="AK995" i="8"/>
  <c r="AO815" i="8"/>
  <c r="AM867" i="8"/>
  <c r="L15" i="8"/>
  <c r="AI1163" i="8"/>
  <c r="AQ317" i="8"/>
  <c r="AO659" i="8"/>
  <c r="AM502" i="8"/>
  <c r="AQ727" i="8"/>
  <c r="AN31" i="8"/>
  <c r="AS1073" i="8"/>
  <c r="AJ585" i="8"/>
  <c r="AU264" i="8"/>
  <c r="AR19" i="8"/>
  <c r="AO757" i="8"/>
  <c r="AJ668" i="8"/>
  <c r="AQ1071" i="8"/>
  <c r="AM505" i="8"/>
  <c r="AU757" i="8"/>
  <c r="AI54" i="8"/>
  <c r="AQ150" i="8"/>
  <c r="AS522" i="8"/>
  <c r="AU583" i="8"/>
  <c r="AT924" i="8"/>
  <c r="AS856" i="8"/>
  <c r="AR386" i="8"/>
  <c r="AR1085" i="8"/>
  <c r="AI230" i="8"/>
  <c r="AP728" i="8"/>
  <c r="AQ166" i="8"/>
  <c r="AM350" i="8"/>
  <c r="AS313" i="8"/>
  <c r="AT1031" i="8"/>
  <c r="AK189" i="8"/>
  <c r="AM628" i="8"/>
  <c r="AS620" i="8"/>
  <c r="AN379" i="8"/>
  <c r="AJ309" i="8"/>
  <c r="AU429" i="8"/>
  <c r="AO1027" i="8"/>
  <c r="AT43" i="8"/>
  <c r="AR346" i="8"/>
  <c r="AL172" i="8"/>
  <c r="AN109" i="8"/>
  <c r="AU751" i="8"/>
  <c r="AQ739" i="8"/>
  <c r="AK852" i="8"/>
  <c r="AP186" i="8"/>
  <c r="AL753" i="8"/>
  <c r="AR584" i="8"/>
  <c r="AQ95" i="8"/>
  <c r="AU942" i="8"/>
  <c r="AR314" i="8"/>
  <c r="AP457" i="8"/>
  <c r="AR679" i="8"/>
  <c r="AI1090" i="8"/>
  <c r="AT370" i="8"/>
  <c r="AR453" i="8"/>
  <c r="AI653" i="8"/>
  <c r="AI552" i="8"/>
  <c r="AP895" i="8"/>
  <c r="AJ621" i="8"/>
  <c r="AT862" i="8"/>
  <c r="AS658" i="8"/>
  <c r="AN153" i="8"/>
  <c r="AL70" i="8"/>
  <c r="AU541" i="8"/>
  <c r="AL476" i="8"/>
  <c r="AJ606" i="8"/>
  <c r="AR441" i="8"/>
  <c r="AO105" i="8"/>
  <c r="AU1079" i="8"/>
  <c r="AS321" i="8"/>
  <c r="AN732" i="8"/>
  <c r="AQ776" i="8"/>
  <c r="AR557" i="8"/>
  <c r="AJ854" i="8"/>
  <c r="AL92" i="8"/>
  <c r="AM1014" i="8"/>
  <c r="AK705" i="8"/>
  <c r="AM45" i="8"/>
  <c r="AJ344" i="8"/>
  <c r="AI1102" i="8"/>
  <c r="AQ677" i="8"/>
  <c r="AO343" i="8"/>
  <c r="AO685" i="8"/>
  <c r="AP63" i="8"/>
  <c r="AU645" i="8"/>
  <c r="AK714" i="8"/>
  <c r="AI213" i="8"/>
  <c r="AQ1013" i="8"/>
  <c r="AL1044" i="8"/>
  <c r="AL500" i="8"/>
  <c r="AR932" i="8"/>
  <c r="AN182" i="8"/>
  <c r="AM103" i="8"/>
  <c r="AJ374" i="8"/>
  <c r="AP19" i="8"/>
  <c r="AU670" i="8"/>
  <c r="AU947" i="8"/>
  <c r="AJ813" i="8"/>
  <c r="AU800" i="8"/>
  <c r="AR743" i="8"/>
  <c r="AN976" i="8"/>
  <c r="AN670" i="8"/>
  <c r="AL921" i="8"/>
  <c r="AO998" i="8"/>
  <c r="AQ1060" i="8"/>
  <c r="AJ117" i="8"/>
  <c r="AK756" i="8"/>
  <c r="AT521" i="8"/>
  <c r="AJ772" i="8"/>
  <c r="AJ1031" i="8"/>
  <c r="AK1063" i="8"/>
  <c r="AP554" i="8"/>
  <c r="AS698" i="8"/>
  <c r="AL819" i="8"/>
  <c r="AR648" i="8"/>
  <c r="AJ777" i="8"/>
  <c r="AI539" i="8"/>
  <c r="AP189" i="8"/>
  <c r="AJ1055" i="8"/>
  <c r="AS626" i="8"/>
  <c r="AP72" i="8"/>
  <c r="AM29" i="8"/>
  <c r="AI845" i="8"/>
  <c r="AI235" i="8"/>
  <c r="AT632" i="8"/>
  <c r="AT1177" i="8"/>
  <c r="AQ725" i="8"/>
  <c r="AR1070" i="8"/>
  <c r="AM675" i="8"/>
  <c r="AK557" i="8"/>
  <c r="AO275" i="8"/>
  <c r="AU494" i="8"/>
  <c r="AP578" i="8"/>
  <c r="AN983" i="8"/>
  <c r="AP413" i="8"/>
  <c r="AP397" i="8"/>
  <c r="AS451" i="8"/>
  <c r="AL477" i="8"/>
  <c r="AT465" i="8"/>
  <c r="AK378" i="8"/>
  <c r="AP427" i="8"/>
  <c r="AQ407" i="8"/>
  <c r="AS905" i="8"/>
  <c r="AI1044" i="8"/>
  <c r="AK152" i="8"/>
  <c r="AS997" i="8"/>
  <c r="AK180" i="8"/>
  <c r="AR1021" i="8"/>
  <c r="AO156" i="8"/>
  <c r="AR593" i="8"/>
  <c r="AT932" i="8"/>
  <c r="AI5" i="8"/>
  <c r="AI995" i="8"/>
  <c r="AQ1154" i="8"/>
  <c r="AQ626" i="8"/>
  <c r="AI938" i="8"/>
  <c r="AP414" i="8"/>
  <c r="AJ53" i="8"/>
  <c r="AK761" i="8"/>
  <c r="AP181" i="8"/>
  <c r="AQ683" i="8"/>
  <c r="AR929" i="8"/>
  <c r="AM1062" i="8"/>
  <c r="AR382" i="8"/>
  <c r="AI660" i="8"/>
  <c r="AP845" i="8"/>
  <c r="AJ376" i="8"/>
  <c r="AT679" i="8"/>
  <c r="AP84" i="8"/>
  <c r="AS1010" i="8"/>
  <c r="AO475" i="8"/>
  <c r="AO181" i="8"/>
  <c r="AS230" i="8"/>
  <c r="AJ1023" i="8"/>
  <c r="AI1172" i="8"/>
  <c r="AL963" i="8"/>
  <c r="AQ309" i="8"/>
  <c r="AP119" i="8"/>
  <c r="AL274" i="8"/>
  <c r="AL335" i="8"/>
  <c r="AP382" i="8"/>
  <c r="AJ756" i="8"/>
  <c r="AK878" i="8"/>
  <c r="AQ42" i="8"/>
  <c r="AM536" i="8"/>
  <c r="AP530" i="8"/>
  <c r="AN918" i="8"/>
  <c r="AT980" i="8"/>
  <c r="AL1015" i="8"/>
  <c r="AL547" i="8"/>
  <c r="AJ904" i="8"/>
  <c r="AM671" i="8"/>
  <c r="AU1028" i="8"/>
  <c r="AL1166" i="8"/>
  <c r="AO963" i="8"/>
  <c r="AT330" i="8"/>
  <c r="AJ189" i="8"/>
  <c r="AN422" i="8"/>
  <c r="AL497" i="8"/>
  <c r="AM831" i="8"/>
  <c r="AS989" i="8"/>
  <c r="AM491" i="8"/>
  <c r="AR445" i="8"/>
  <c r="AR494" i="8"/>
  <c r="AR343" i="8"/>
  <c r="AU784" i="8"/>
  <c r="AL1063" i="8"/>
  <c r="AS794" i="8"/>
  <c r="AK786" i="8"/>
  <c r="AS449" i="8"/>
  <c r="AJ444" i="8"/>
  <c r="AL126" i="8"/>
  <c r="AO166" i="8"/>
  <c r="AL338" i="8"/>
  <c r="AP333" i="8"/>
  <c r="AO168" i="8"/>
  <c r="AQ349" i="8"/>
  <c r="AP740" i="8"/>
  <c r="AK581" i="8"/>
  <c r="AO349" i="8"/>
  <c r="AP302" i="8"/>
  <c r="AS392" i="8"/>
  <c r="AP74" i="8"/>
  <c r="AU1051" i="8"/>
  <c r="AQ680" i="8"/>
  <c r="AM894" i="8"/>
  <c r="AO1124" i="8"/>
  <c r="AS601" i="8"/>
  <c r="AM700" i="8"/>
  <c r="AS471" i="8"/>
  <c r="AM138" i="8"/>
  <c r="AQ463" i="8"/>
  <c r="AM1059" i="8"/>
  <c r="AS190" i="8"/>
  <c r="AR405" i="8"/>
  <c r="AO622" i="8"/>
  <c r="AN450" i="8"/>
  <c r="AI690" i="8"/>
  <c r="AT704" i="8"/>
  <c r="AJ626" i="8"/>
  <c r="AN854" i="8"/>
  <c r="AK230" i="8"/>
  <c r="AP612" i="8"/>
  <c r="AR331" i="8"/>
  <c r="AL1170" i="8"/>
  <c r="AT327" i="8"/>
  <c r="AR721" i="8"/>
  <c r="AR697" i="8"/>
  <c r="AM495" i="8"/>
  <c r="AS435" i="8"/>
  <c r="AU85" i="8"/>
  <c r="AS722" i="8"/>
  <c r="AU468" i="8"/>
  <c r="AJ96" i="8"/>
  <c r="AJ185" i="8"/>
  <c r="AK866" i="8"/>
  <c r="AS117" i="8"/>
  <c r="AU407" i="8"/>
  <c r="AL1164" i="8"/>
  <c r="AO476" i="8"/>
  <c r="AQ748" i="8"/>
  <c r="AS329" i="8"/>
  <c r="AI867" i="8"/>
  <c r="AU745" i="8"/>
  <c r="AU611" i="8"/>
  <c r="AN987" i="8"/>
  <c r="AU775" i="8"/>
  <c r="AS358" i="8"/>
  <c r="AI408" i="8"/>
  <c r="AP505" i="8"/>
  <c r="AL325" i="8"/>
  <c r="AS5" i="8"/>
  <c r="AP1135" i="8"/>
  <c r="AJ139" i="8"/>
  <c r="AL390" i="8"/>
  <c r="AL1122" i="8"/>
  <c r="AN132" i="8"/>
  <c r="AS733" i="8"/>
  <c r="AP368" i="8"/>
  <c r="AP571" i="8"/>
  <c r="AN1091" i="8"/>
  <c r="AM919" i="8"/>
  <c r="AS554" i="8"/>
  <c r="AS380" i="8"/>
  <c r="AP315" i="8"/>
  <c r="AN130" i="8"/>
  <c r="AI760" i="8"/>
  <c r="AN760" i="8"/>
  <c r="AO145" i="8"/>
  <c r="AK24" i="8"/>
  <c r="AO26" i="8"/>
  <c r="AJ618" i="8"/>
  <c r="AQ1051" i="8"/>
  <c r="AU56" i="8"/>
  <c r="AN594" i="8"/>
  <c r="AU1183" i="8"/>
  <c r="AI232" i="8"/>
  <c r="AJ909" i="8"/>
  <c r="AK1008" i="8"/>
  <c r="AL551" i="8"/>
  <c r="AS720" i="8"/>
  <c r="AO308" i="8"/>
  <c r="AU607" i="8"/>
  <c r="AI905" i="8"/>
  <c r="AN587" i="8"/>
  <c r="AK315" i="8"/>
  <c r="AP348" i="8"/>
  <c r="AT719" i="8"/>
  <c r="AN21" i="8"/>
  <c r="AT12" i="8"/>
  <c r="AP451" i="8"/>
  <c r="AS27" i="8"/>
  <c r="AN696" i="8"/>
  <c r="AO1120" i="8"/>
  <c r="AS294" i="8"/>
  <c r="AT187" i="8"/>
  <c r="AP364" i="8"/>
  <c r="AP588" i="8"/>
  <c r="AS21" i="8"/>
  <c r="AO422" i="8"/>
  <c r="AP27" i="8"/>
  <c r="AP899" i="8"/>
  <c r="AT453" i="8"/>
  <c r="AJ24" i="8"/>
  <c r="AL649" i="8"/>
  <c r="AO374" i="8"/>
  <c r="AS572" i="8"/>
  <c r="AN424" i="8"/>
  <c r="AR340" i="8"/>
  <c r="AO779" i="8"/>
  <c r="AK669" i="8"/>
  <c r="AQ73" i="8"/>
  <c r="AJ68" i="8"/>
  <c r="AQ781" i="8"/>
  <c r="AL738" i="8"/>
  <c r="AR737" i="8"/>
  <c r="AR467" i="8"/>
  <c r="AT498" i="8"/>
  <c r="AN418" i="8"/>
  <c r="AQ845" i="8"/>
  <c r="AS35" i="8"/>
  <c r="AJ412" i="8"/>
  <c r="AS574" i="8"/>
  <c r="AR292" i="8"/>
  <c r="AI321" i="8"/>
  <c r="AM302" i="8"/>
  <c r="AI149" i="8"/>
  <c r="AN342" i="8"/>
  <c r="AN820" i="8"/>
  <c r="AI1094" i="8"/>
  <c r="AI1176" i="8"/>
  <c r="AJ345" i="8"/>
  <c r="AU1190" i="8"/>
  <c r="AO61" i="8"/>
  <c r="AQ286" i="8"/>
  <c r="AL328" i="8"/>
  <c r="AO1050" i="8"/>
  <c r="AJ558" i="8"/>
  <c r="AM451" i="8"/>
  <c r="AT724" i="8"/>
  <c r="AN689" i="8"/>
  <c r="AS1110" i="8"/>
  <c r="AI483" i="8"/>
  <c r="AU30" i="8"/>
  <c r="AJ945" i="8"/>
  <c r="AL744" i="8"/>
  <c r="AN119" i="8"/>
  <c r="AI926" i="8"/>
  <c r="AS606" i="8"/>
  <c r="AL562" i="8"/>
  <c r="AS683" i="8"/>
  <c r="AN98" i="8"/>
  <c r="AM339" i="8"/>
  <c r="AU488" i="8"/>
  <c r="AN536" i="8"/>
  <c r="AP109" i="8"/>
  <c r="AO540" i="8"/>
  <c r="AI600" i="8"/>
  <c r="AS1047" i="8"/>
  <c r="AU894" i="8"/>
  <c r="AI344" i="8"/>
  <c r="L14" i="8"/>
  <c r="AN904" i="8"/>
  <c r="AJ331" i="8"/>
  <c r="AJ1008" i="8"/>
  <c r="AM39" i="8"/>
  <c r="AN169" i="8"/>
  <c r="AQ514" i="8"/>
  <c r="AO144" i="8"/>
  <c r="AI91" i="8"/>
  <c r="AU162" i="8"/>
  <c r="AS422" i="8"/>
  <c r="AN1114" i="8"/>
  <c r="AR601" i="8"/>
  <c r="AO593" i="8"/>
  <c r="AK1038" i="8"/>
  <c r="AL504" i="8"/>
  <c r="AO531" i="8"/>
  <c r="AO35" i="8"/>
  <c r="AR328" i="8"/>
  <c r="AJ553" i="8"/>
  <c r="AP353" i="8"/>
  <c r="AU46" i="8"/>
  <c r="AQ743" i="8"/>
  <c r="AO402" i="8"/>
  <c r="AS348" i="8"/>
  <c r="D38" i="5"/>
  <c r="AS54" i="8"/>
  <c r="AN1001" i="8"/>
  <c r="AU793" i="8"/>
  <c r="AT655" i="8"/>
  <c r="AI172" i="8"/>
  <c r="AO701" i="8"/>
  <c r="AI831" i="8"/>
  <c r="AL318" i="8"/>
  <c r="AR1103" i="8"/>
  <c r="AK27" i="8"/>
  <c r="AO764" i="8"/>
  <c r="AM983" i="8"/>
  <c r="AK1024" i="8"/>
  <c r="AJ948" i="8"/>
  <c r="AO162" i="8"/>
  <c r="AL419" i="8"/>
  <c r="AP21" i="8"/>
  <c r="AO178" i="8"/>
  <c r="AO488" i="8"/>
  <c r="AM196" i="8"/>
  <c r="AK639" i="8"/>
  <c r="AQ467" i="8"/>
  <c r="AT559" i="8"/>
  <c r="E47" i="5"/>
  <c r="AU591" i="8"/>
  <c r="AT1046" i="8"/>
  <c r="AP410" i="8"/>
  <c r="AN338" i="8"/>
  <c r="AI551" i="8"/>
  <c r="AI145" i="8"/>
  <c r="AT294" i="8"/>
  <c r="AI190" i="8"/>
  <c r="AJ4" i="8"/>
  <c r="AU387" i="8"/>
  <c r="AN1014" i="8"/>
  <c r="AQ38" i="8"/>
  <c r="AP574" i="8"/>
  <c r="AM644" i="8"/>
  <c r="AQ627" i="8"/>
  <c r="AS227" i="8"/>
  <c r="AQ520" i="8"/>
  <c r="AJ587" i="8"/>
  <c r="AN177" i="8"/>
  <c r="AK654" i="8"/>
  <c r="AP515" i="8"/>
  <c r="AI315" i="8"/>
  <c r="AU135" i="8"/>
  <c r="AT425" i="8"/>
  <c r="AO524" i="8"/>
  <c r="AU514" i="8"/>
  <c r="AS630" i="8"/>
  <c r="AO142" i="8"/>
  <c r="AR506" i="8"/>
  <c r="AQ628" i="8"/>
  <c r="AP1097" i="8"/>
  <c r="AU433" i="8"/>
  <c r="AM705" i="8"/>
  <c r="AP15" i="8"/>
  <c r="AQ216" i="8"/>
  <c r="AK676" i="8"/>
  <c r="AQ765" i="8"/>
  <c r="AN911" i="8"/>
  <c r="AQ1167" i="8"/>
  <c r="AU1135" i="8"/>
  <c r="AI994" i="8"/>
  <c r="AU631" i="8"/>
  <c r="AK1194" i="8"/>
  <c r="AJ796" i="8"/>
  <c r="AL837" i="8"/>
  <c r="AK655" i="8"/>
  <c r="AK1125" i="8"/>
  <c r="AP46" i="8"/>
  <c r="AM906" i="8"/>
  <c r="AQ347" i="8"/>
  <c r="AJ360" i="8"/>
  <c r="AQ585" i="8"/>
  <c r="AR338" i="8"/>
  <c r="AM986" i="8"/>
  <c r="AJ593" i="8"/>
  <c r="AU24" i="8"/>
  <c r="AJ882" i="8"/>
  <c r="AI687" i="8"/>
  <c r="AQ188" i="8"/>
  <c r="AR1079" i="8"/>
  <c r="AO673" i="8"/>
  <c r="AM771" i="8"/>
  <c r="AM580" i="8"/>
  <c r="F33" i="5"/>
  <c r="AP676" i="8"/>
  <c r="AL750" i="8"/>
  <c r="AI158" i="8"/>
  <c r="AN986" i="8"/>
  <c r="AO886" i="8"/>
  <c r="AQ625" i="8"/>
  <c r="AO772" i="8"/>
  <c r="AI364" i="8"/>
  <c r="AJ119" i="8"/>
  <c r="AQ742" i="8"/>
  <c r="AN459" i="8"/>
  <c r="AI751" i="8"/>
  <c r="AL1094" i="8"/>
  <c r="AO220" i="8"/>
  <c r="AP823" i="8"/>
  <c r="AI1109" i="8"/>
  <c r="AI1028" i="8"/>
  <c r="AU867" i="8"/>
  <c r="AQ404" i="8"/>
  <c r="AI1041" i="8"/>
  <c r="AK539" i="8"/>
  <c r="AK536" i="8"/>
  <c r="AM1162" i="8"/>
  <c r="AO201" i="8"/>
  <c r="AP606" i="8"/>
  <c r="AN787" i="8"/>
  <c r="AQ1174" i="8"/>
  <c r="AO1073" i="8"/>
  <c r="AN178" i="8"/>
  <c r="AQ157" i="8"/>
  <c r="AS148" i="8"/>
  <c r="AS334" i="8"/>
  <c r="AJ346" i="8"/>
  <c r="AS919" i="8"/>
  <c r="AP42" i="8"/>
  <c r="AL996" i="8"/>
  <c r="AU627" i="8"/>
  <c r="AN634" i="8"/>
  <c r="AP873" i="8"/>
  <c r="AJ464" i="8"/>
  <c r="AQ440" i="8"/>
  <c r="AI998" i="8"/>
  <c r="AQ34" i="8"/>
  <c r="AU128" i="8"/>
  <c r="AI601" i="8"/>
  <c r="AS168" i="8"/>
  <c r="AI390" i="8"/>
  <c r="AL776" i="8"/>
  <c r="AM535" i="8"/>
  <c r="AL1108" i="8"/>
  <c r="AT461" i="8"/>
  <c r="AR145" i="8"/>
  <c r="AS1072" i="8"/>
  <c r="AO198" i="8"/>
  <c r="AU1152" i="8"/>
  <c r="AJ977" i="8"/>
  <c r="AK876" i="8"/>
  <c r="AJ259" i="8"/>
  <c r="AJ1076" i="8"/>
  <c r="AL590" i="8"/>
  <c r="AK801" i="8"/>
  <c r="AL530" i="8"/>
  <c r="AK523" i="8"/>
  <c r="AN1180" i="8"/>
  <c r="AS1085" i="8"/>
  <c r="AK4" i="8"/>
  <c r="AT785" i="8"/>
  <c r="AQ1120" i="8"/>
  <c r="AO1021" i="8"/>
  <c r="AQ109" i="8"/>
  <c r="AI204" i="8"/>
  <c r="AS462" i="8"/>
  <c r="AM190" i="8"/>
  <c r="AL148" i="8"/>
  <c r="AL1135" i="8"/>
  <c r="AI1086" i="8"/>
  <c r="AT219" i="8"/>
  <c r="AQ829" i="8"/>
  <c r="AJ120" i="8"/>
  <c r="AO443" i="8"/>
  <c r="AJ442" i="8"/>
  <c r="AO1105" i="8"/>
  <c r="AU424" i="8"/>
  <c r="AS1029" i="8"/>
  <c r="AN134" i="8"/>
  <c r="AQ723" i="8"/>
  <c r="AU729" i="8"/>
  <c r="AJ799" i="8"/>
  <c r="AN312" i="8"/>
  <c r="AJ1053" i="8"/>
  <c r="AU578" i="8"/>
  <c r="AP504" i="8"/>
  <c r="AJ1156" i="8"/>
  <c r="AQ435" i="8"/>
  <c r="AT28" i="8"/>
  <c r="AP726" i="8"/>
  <c r="AM621" i="8"/>
  <c r="AR309" i="8"/>
  <c r="AQ728" i="8"/>
  <c r="AL792" i="8"/>
  <c r="AR1026" i="8"/>
  <c r="AR413" i="8"/>
  <c r="AK1170" i="8"/>
  <c r="AS1091" i="8"/>
  <c r="AK11" i="8"/>
  <c r="AU671" i="8"/>
  <c r="AK320" i="8"/>
  <c r="AO1183" i="8"/>
  <c r="AN1030" i="8"/>
  <c r="AL396" i="8"/>
  <c r="AT185" i="8"/>
  <c r="AO171" i="8"/>
  <c r="AI117" i="8"/>
  <c r="AS613" i="8"/>
  <c r="AI369" i="8"/>
  <c r="AK846" i="8"/>
  <c r="AM511" i="8"/>
  <c r="AR666" i="8"/>
  <c r="AS668" i="8"/>
  <c r="AI988" i="8"/>
  <c r="AU1083" i="8"/>
  <c r="AO1100" i="8"/>
  <c r="AI1115" i="8"/>
  <c r="AM1043" i="8"/>
  <c r="AJ1158" i="8"/>
  <c r="AJ596" i="8"/>
  <c r="AI820" i="8"/>
  <c r="AN940" i="8"/>
  <c r="AL714" i="8"/>
  <c r="AI750" i="8"/>
  <c r="AK210" i="8"/>
  <c r="AQ603" i="8"/>
  <c r="AK156" i="8"/>
  <c r="AT488" i="8"/>
  <c r="AT199" i="8"/>
  <c r="AL838" i="8"/>
  <c r="AN871" i="8"/>
  <c r="AO735" i="8"/>
  <c r="AS912" i="8"/>
  <c r="AU113" i="8"/>
  <c r="AR463" i="8"/>
  <c r="AU399" i="8"/>
  <c r="AU416" i="8"/>
  <c r="AO410" i="8"/>
  <c r="AI631" i="8"/>
  <c r="AO1010" i="8"/>
  <c r="AQ1139" i="8"/>
  <c r="AK668" i="8"/>
  <c r="AN616" i="8"/>
  <c r="AM563" i="8"/>
  <c r="AL76" i="8"/>
  <c r="AQ730" i="8"/>
  <c r="AQ758" i="8"/>
  <c r="AM146" i="8"/>
  <c r="AM125" i="8"/>
  <c r="AU35" i="8"/>
  <c r="AP1040" i="8"/>
  <c r="AL682" i="8"/>
  <c r="AM373" i="8"/>
  <c r="AP1128" i="8"/>
  <c r="AM160" i="8"/>
  <c r="AM1152" i="8"/>
  <c r="AO429" i="8"/>
  <c r="AR911" i="8"/>
  <c r="AP696" i="8"/>
  <c r="AU1195" i="8"/>
  <c r="AO679" i="8"/>
  <c r="AO426" i="8"/>
  <c r="AM895" i="8"/>
  <c r="AO350" i="8"/>
  <c r="AN133" i="8"/>
  <c r="AK421" i="8"/>
  <c r="AR857" i="8"/>
  <c r="AM510" i="8"/>
  <c r="AL1127" i="8"/>
  <c r="AQ990" i="8"/>
  <c r="AR392" i="8"/>
  <c r="AJ1114" i="8"/>
  <c r="AI225" i="8"/>
  <c r="AT1054" i="8"/>
  <c r="AP1002" i="8"/>
  <c r="AP447" i="8"/>
  <c r="AT778" i="8"/>
  <c r="AN603" i="8"/>
  <c r="AO15" i="8"/>
  <c r="AT735" i="8"/>
  <c r="AL439" i="8"/>
  <c r="AU409" i="8"/>
  <c r="AR105" i="8"/>
  <c r="AQ588" i="8"/>
  <c r="AI802" i="8"/>
  <c r="AI371" i="8"/>
  <c r="AS1035" i="8"/>
  <c r="AK545" i="8"/>
  <c r="AU313" i="8"/>
  <c r="AO42" i="8"/>
  <c r="AR901" i="8"/>
  <c r="AS438" i="8"/>
  <c r="AO816" i="8"/>
  <c r="AK1191" i="8"/>
  <c r="AM394" i="8"/>
  <c r="AN452" i="8"/>
  <c r="AM1031" i="8"/>
  <c r="AQ253" i="8"/>
  <c r="AR763" i="8"/>
  <c r="AJ592" i="8"/>
  <c r="AQ408" i="8"/>
  <c r="AT543" i="8"/>
  <c r="AQ346" i="8"/>
  <c r="AR509" i="8"/>
  <c r="AM354" i="8"/>
  <c r="AQ1145" i="8"/>
  <c r="AI761" i="8"/>
  <c r="AQ823" i="8"/>
  <c r="AO662" i="8"/>
  <c r="AO1149" i="8"/>
  <c r="AI136" i="8"/>
  <c r="AS98" i="8"/>
  <c r="AK1085" i="8"/>
  <c r="AJ402" i="8"/>
  <c r="AT423" i="8"/>
  <c r="AJ439" i="8"/>
  <c r="AO358" i="8"/>
  <c r="AU649" i="8"/>
  <c r="AO706" i="8"/>
  <c r="AT429" i="8"/>
  <c r="AK435" i="8"/>
  <c r="AR538" i="8"/>
  <c r="AI1104" i="8"/>
  <c r="AO695" i="8"/>
  <c r="AU815" i="8"/>
  <c r="AT361" i="8"/>
  <c r="AK455" i="8"/>
  <c r="AS8" i="8"/>
  <c r="AK18" i="8"/>
  <c r="AJ1185" i="8"/>
  <c r="AR759" i="8"/>
  <c r="AO41" i="8"/>
  <c r="AP727" i="8"/>
  <c r="AR1122" i="8"/>
  <c r="AM1080" i="8"/>
  <c r="AU431" i="8"/>
  <c r="AJ1094" i="8"/>
  <c r="AK819" i="8"/>
  <c r="AK835" i="8"/>
  <c r="AN1145" i="8"/>
  <c r="AJ1186" i="8"/>
  <c r="AI161" i="8"/>
  <c r="AK1193" i="8"/>
  <c r="AQ1105" i="8"/>
  <c r="AQ18" i="8"/>
  <c r="AM960" i="8"/>
  <c r="AI124" i="8"/>
  <c r="AT54" i="8"/>
  <c r="AP1156" i="8"/>
  <c r="AQ1080" i="8"/>
  <c r="AQ375" i="8"/>
  <c r="AN253" i="8"/>
  <c r="AI164" i="8"/>
  <c r="AN752" i="8"/>
  <c r="F12" i="8"/>
  <c r="AQ655" i="8"/>
  <c r="AT1189" i="8"/>
  <c r="AJ488" i="8"/>
  <c r="AT542" i="8"/>
  <c r="AK477" i="8"/>
  <c r="AU826" i="8"/>
  <c r="AN1143" i="8"/>
  <c r="AU854" i="8"/>
  <c r="AJ933" i="8"/>
  <c r="AM525" i="8"/>
  <c r="AI1010" i="8"/>
  <c r="AN1195" i="8"/>
  <c r="AI403" i="8"/>
  <c r="AI520" i="8"/>
  <c r="AM291" i="8"/>
  <c r="AQ337" i="8"/>
  <c r="AQ15" i="8"/>
  <c r="AN782" i="8"/>
  <c r="AQ841" i="8"/>
  <c r="AN973" i="8"/>
  <c r="AL20" i="8"/>
  <c r="AQ989" i="8"/>
  <c r="AJ380" i="8"/>
  <c r="AI141" i="8"/>
  <c r="AP1023" i="8"/>
  <c r="AM517" i="8"/>
  <c r="AR461" i="8"/>
  <c r="AQ190" i="8"/>
  <c r="AQ105" i="8"/>
  <c r="AR802" i="8"/>
  <c r="AI180" i="8"/>
  <c r="AT436" i="8"/>
  <c r="AK337" i="8"/>
  <c r="AK325" i="8"/>
  <c r="AS908" i="8"/>
  <c r="AS697" i="8"/>
  <c r="AJ370" i="8"/>
  <c r="AR752" i="8"/>
  <c r="AM109" i="8"/>
  <c r="AJ533" i="8"/>
  <c r="AR889" i="8"/>
  <c r="AN427" i="8"/>
  <c r="AL675" i="8"/>
  <c r="AP1009" i="8"/>
  <c r="AI1078" i="8"/>
  <c r="AO882" i="8"/>
  <c r="AO9" i="8"/>
  <c r="AR749" i="8"/>
  <c r="AI323" i="8"/>
  <c r="AT476" i="8"/>
  <c r="AK14" i="8"/>
  <c r="AI100" i="8"/>
  <c r="AR1113" i="8"/>
  <c r="AM678" i="8"/>
  <c r="AU7" i="8"/>
  <c r="AK179" i="8"/>
  <c r="AI598" i="8"/>
  <c r="AI677" i="8"/>
  <c r="AM320" i="8"/>
  <c r="AK489" i="8"/>
  <c r="AP753" i="8"/>
  <c r="AT64" i="8"/>
  <c r="AU1194" i="8"/>
  <c r="AP479" i="8"/>
  <c r="AO610" i="8"/>
  <c r="AJ705" i="8"/>
  <c r="AM748" i="8"/>
  <c r="AM21" i="8"/>
  <c r="AS503" i="8"/>
  <c r="AJ749" i="8"/>
  <c r="AI946" i="8"/>
  <c r="AS1184" i="8"/>
  <c r="AT271" i="8"/>
  <c r="AM130" i="8"/>
  <c r="AU84" i="8"/>
  <c r="AI289" i="8"/>
  <c r="AI1069" i="8"/>
  <c r="AU462" i="8"/>
  <c r="AS359" i="8"/>
  <c r="AU923" i="8"/>
  <c r="AT433" i="8"/>
  <c r="AN365" i="8"/>
  <c r="AT463" i="8"/>
  <c r="AQ1063" i="8"/>
  <c r="AL346" i="8"/>
  <c r="AM1193" i="8"/>
  <c r="AS803" i="8"/>
  <c r="AQ316" i="8"/>
  <c r="AN898" i="8"/>
  <c r="AP335" i="8"/>
  <c r="AO717" i="8"/>
  <c r="AS12" i="8"/>
  <c r="AS1060" i="8"/>
  <c r="AM974" i="8"/>
  <c r="AI839" i="8"/>
  <c r="AL688" i="8"/>
  <c r="AN1045" i="8"/>
  <c r="AQ400" i="8"/>
  <c r="AM922" i="8"/>
  <c r="AK558" i="8"/>
  <c r="AI692" i="8"/>
  <c r="AP782" i="8"/>
  <c r="AT885" i="8"/>
  <c r="AU918" i="8"/>
  <c r="AQ846" i="8"/>
  <c r="AO250" i="8"/>
  <c r="AS25" i="8"/>
  <c r="AS415" i="8"/>
  <c r="AS808" i="8"/>
  <c r="AR316" i="8"/>
  <c r="AU383" i="8"/>
  <c r="AU377" i="8"/>
  <c r="AO763" i="8"/>
  <c r="AJ475" i="8"/>
  <c r="AO75" i="8"/>
  <c r="AK344" i="8"/>
  <c r="AS375" i="8"/>
  <c r="AQ294" i="8"/>
  <c r="AJ383" i="8"/>
  <c r="AO33" i="8"/>
  <c r="AT899" i="8"/>
  <c r="AO517" i="8"/>
  <c r="AI795" i="8"/>
  <c r="AT60" i="8"/>
  <c r="AO420" i="8"/>
  <c r="AI812" i="8"/>
  <c r="AP314" i="8"/>
  <c r="AS636" i="8"/>
  <c r="AQ122" i="8"/>
  <c r="AM781" i="8"/>
  <c r="AR555" i="8"/>
  <c r="AU614" i="8"/>
  <c r="AR402" i="8"/>
  <c r="AP142" i="8"/>
  <c r="AI455" i="8"/>
  <c r="AU621" i="8"/>
  <c r="AJ1142" i="8"/>
  <c r="AR1089" i="8"/>
  <c r="AS686" i="8"/>
  <c r="AS362" i="8"/>
  <c r="AI214" i="8"/>
  <c r="AI152" i="8"/>
  <c r="AM1141" i="8"/>
  <c r="AS780" i="8"/>
  <c r="AK350" i="8"/>
  <c r="AN1059" i="8"/>
  <c r="AN26" i="8"/>
  <c r="AS428" i="8"/>
  <c r="AK640" i="8"/>
  <c r="AR750" i="8"/>
  <c r="AJ847" i="8"/>
  <c r="AM170" i="8"/>
  <c r="AI240" i="8"/>
  <c r="AU457" i="8"/>
  <c r="AL1043" i="8"/>
  <c r="AT595" i="8"/>
  <c r="AK845" i="8"/>
  <c r="AK719" i="8"/>
  <c r="AO140" i="8"/>
  <c r="F7" i="8"/>
  <c r="AN374" i="8"/>
  <c r="AO607" i="8"/>
  <c r="AQ380" i="8"/>
  <c r="AI362" i="8"/>
  <c r="AJ582" i="8"/>
  <c r="AT635" i="8"/>
  <c r="AQ556" i="8"/>
  <c r="AJ467" i="8"/>
  <c r="AR389" i="8"/>
  <c r="AK905" i="8"/>
  <c r="AP329" i="8"/>
  <c r="AN474" i="8"/>
  <c r="AL831" i="8"/>
  <c r="AI244" i="8"/>
  <c r="AS458" i="8"/>
  <c r="AS610" i="8"/>
  <c r="AU1003" i="8"/>
  <c r="AT254" i="8"/>
  <c r="AQ256" i="8"/>
  <c r="AP370" i="8"/>
  <c r="AT482" i="8"/>
  <c r="AU17" i="8"/>
  <c r="AJ877" i="8"/>
  <c r="AU592" i="8"/>
  <c r="AS827" i="8"/>
  <c r="AI513" i="8"/>
  <c r="AM1063" i="8"/>
  <c r="AN786" i="8"/>
  <c r="AQ40" i="8"/>
  <c r="AU435" i="8"/>
  <c r="AK172" i="8"/>
  <c r="AJ950" i="8"/>
  <c r="AO1061" i="8"/>
  <c r="AQ501" i="8"/>
  <c r="AT792" i="8"/>
  <c r="AR680" i="8"/>
  <c r="AU846" i="8"/>
  <c r="AM780" i="8"/>
  <c r="AO415" i="8"/>
  <c r="AO931" i="8"/>
  <c r="AK768" i="8"/>
  <c r="AL696" i="8"/>
  <c r="AO546" i="8"/>
  <c r="AL1054" i="8"/>
  <c r="AI25" i="8"/>
  <c r="AI538" i="8"/>
  <c r="AK129" i="8"/>
  <c r="AO770" i="8"/>
  <c r="AR865" i="8"/>
  <c r="AQ531" i="8"/>
  <c r="AN124" i="8"/>
  <c r="AL916" i="8"/>
  <c r="AK321" i="8"/>
  <c r="AI148" i="8"/>
  <c r="AU372" i="8"/>
  <c r="AQ362" i="8"/>
  <c r="AM273" i="8"/>
  <c r="AL807" i="8"/>
  <c r="AQ263" i="8"/>
  <c r="AP598" i="8"/>
  <c r="AM583" i="8"/>
  <c r="AJ347" i="8"/>
  <c r="AI1046" i="8"/>
  <c r="AJ786" i="8"/>
  <c r="AQ624" i="8"/>
  <c r="AU834" i="8"/>
  <c r="AQ30" i="8"/>
  <c r="AL337" i="8"/>
  <c r="AO556" i="8"/>
  <c r="AP897" i="8"/>
  <c r="AO783" i="8"/>
  <c r="AL1030" i="8"/>
  <c r="AI947" i="8"/>
  <c r="AI46" i="8"/>
  <c r="AO949" i="8"/>
  <c r="AT878" i="8"/>
  <c r="AU684" i="8"/>
  <c r="AQ1179" i="8"/>
  <c r="AI1030" i="8"/>
  <c r="AI840" i="8"/>
  <c r="AT210" i="8"/>
  <c r="AN756" i="8"/>
  <c r="AN832" i="8"/>
  <c r="AL858" i="8"/>
  <c r="AK824" i="8"/>
  <c r="AU172" i="8"/>
  <c r="AI482" i="8"/>
  <c r="AM206" i="8"/>
  <c r="AI324" i="8"/>
  <c r="AN1162" i="8"/>
  <c r="AI715" i="8"/>
  <c r="AT181" i="8"/>
  <c r="D48" i="5"/>
  <c r="AN624" i="8"/>
  <c r="AK410" i="8"/>
  <c r="AK573" i="8"/>
  <c r="AU752" i="8"/>
  <c r="AS1065" i="8"/>
  <c r="AP388" i="8"/>
  <c r="AS954" i="8"/>
  <c r="AI610" i="8"/>
  <c r="AN381" i="8"/>
  <c r="AS197" i="8"/>
  <c r="AJ457" i="8"/>
  <c r="AL525" i="8"/>
  <c r="AK135" i="8"/>
  <c r="AM462" i="8"/>
  <c r="AR498" i="8"/>
  <c r="AM611" i="8"/>
  <c r="AK357" i="8"/>
  <c r="AN720" i="8"/>
  <c r="AQ496" i="8"/>
  <c r="AJ833" i="8"/>
  <c r="AR1030" i="8"/>
  <c r="AN559" i="8"/>
  <c r="AU392" i="8"/>
  <c r="AS2" i="8"/>
  <c r="AI896" i="8"/>
  <c r="AI37" i="8"/>
  <c r="AT496" i="8"/>
  <c r="AM590" i="8"/>
  <c r="AR1020" i="8"/>
  <c r="AQ386" i="8"/>
  <c r="AK738" i="8"/>
  <c r="AU636" i="8"/>
  <c r="AS1017" i="8"/>
  <c r="AU991" i="8"/>
  <c r="AS406" i="8"/>
  <c r="AN41" i="8"/>
  <c r="AR48" i="8"/>
  <c r="AS173" i="8"/>
  <c r="AO549" i="8"/>
  <c r="AO1189" i="8"/>
  <c r="AM600" i="8"/>
  <c r="AK785" i="8"/>
  <c r="AO175" i="8"/>
  <c r="AP1001" i="8"/>
  <c r="AU637" i="8"/>
  <c r="AL665" i="8"/>
  <c r="AJ458" i="8"/>
  <c r="AT1139" i="8"/>
  <c r="AS1013" i="8"/>
  <c r="AU932" i="8"/>
  <c r="AP443" i="8"/>
  <c r="AJ643" i="8"/>
  <c r="AU450" i="8"/>
  <c r="AU825" i="8"/>
  <c r="AI1119" i="8"/>
  <c r="AL216" i="8"/>
  <c r="AQ507" i="8"/>
  <c r="AO332" i="8"/>
  <c r="AM368" i="8"/>
  <c r="AM1055" i="8"/>
  <c r="AJ92" i="8"/>
  <c r="AR766" i="8"/>
  <c r="AP45" i="8"/>
  <c r="AJ489" i="8"/>
  <c r="AR1050" i="8"/>
  <c r="AI1112" i="8"/>
  <c r="AI142" i="8"/>
  <c r="AL1185" i="8"/>
  <c r="AN947" i="8"/>
  <c r="AM977" i="8"/>
  <c r="AI111" i="8"/>
  <c r="AS466" i="8"/>
  <c r="AO910" i="8"/>
  <c r="AI758" i="8"/>
  <c r="AP158" i="8"/>
  <c r="AL691" i="8"/>
  <c r="AI1065" i="8"/>
  <c r="AN543" i="8"/>
  <c r="AK16" i="8"/>
  <c r="AO878" i="8"/>
  <c r="AO555" i="8"/>
  <c r="AP742" i="8"/>
  <c r="AI944" i="8"/>
  <c r="AL822" i="8"/>
  <c r="AN978" i="8"/>
  <c r="AI901" i="8"/>
  <c r="AK502" i="8"/>
  <c r="AI318" i="8"/>
  <c r="AM42" i="8"/>
  <c r="AU21" i="8"/>
  <c r="AN843" i="8"/>
  <c r="AO18" i="8"/>
  <c r="AM357" i="8"/>
  <c r="AM1050" i="8"/>
  <c r="AL351" i="8"/>
  <c r="AP636" i="8"/>
  <c r="AI468" i="8"/>
  <c r="AN1094" i="8"/>
  <c r="AI655" i="8"/>
  <c r="AQ1003" i="8"/>
  <c r="AM504" i="8"/>
  <c r="AI333" i="8"/>
  <c r="AN468" i="8"/>
  <c r="AJ1113" i="8"/>
  <c r="AM836" i="8"/>
  <c r="AR784" i="8"/>
  <c r="AO1068" i="8"/>
  <c r="AK58" i="8"/>
  <c r="AN639" i="8"/>
  <c r="AJ417" i="8"/>
  <c r="AQ1189" i="8"/>
  <c r="AO1096" i="8"/>
  <c r="AS527" i="8"/>
  <c r="AU638" i="8"/>
  <c r="AP367" i="8"/>
  <c r="AU829" i="8"/>
  <c r="AJ323" i="8"/>
  <c r="AT418" i="8"/>
  <c r="AU953" i="8"/>
  <c r="AI223" i="8"/>
  <c r="AP378" i="8"/>
  <c r="AL999" i="8"/>
  <c r="AP417" i="8"/>
  <c r="AI943" i="8"/>
  <c r="AK21" i="8"/>
  <c r="AN815" i="8"/>
  <c r="AT770" i="8"/>
  <c r="AJ47" i="8"/>
  <c r="AT964" i="8"/>
  <c r="AO655" i="8"/>
  <c r="AU20" i="8"/>
  <c r="AR858" i="8"/>
  <c r="AI377" i="8"/>
  <c r="AM183" i="8"/>
  <c r="AR1146" i="8"/>
  <c r="AM182" i="8"/>
  <c r="AT563" i="8"/>
  <c r="AS153" i="8"/>
  <c r="AU282" i="8"/>
  <c r="AS1059" i="8"/>
  <c r="AK840" i="8"/>
  <c r="AN160" i="8"/>
  <c r="AP489" i="8"/>
  <c r="AN328" i="8"/>
  <c r="AI507" i="8"/>
  <c r="AQ654" i="8"/>
  <c r="AS667" i="8"/>
  <c r="AU987" i="8"/>
  <c r="AK553" i="8"/>
  <c r="AL699" i="8"/>
  <c r="AL587" i="8"/>
  <c r="AT107" i="8"/>
  <c r="AQ955" i="8"/>
  <c r="AI39" i="8"/>
  <c r="AT1147" i="8"/>
  <c r="AI638" i="8"/>
  <c r="AK729" i="8"/>
  <c r="AN322" i="8"/>
  <c r="AM338" i="8"/>
  <c r="AJ620" i="8"/>
  <c r="AL731" i="8"/>
  <c r="AK636" i="8"/>
  <c r="AU374" i="8"/>
  <c r="AL653" i="8"/>
  <c r="AL1163" i="8"/>
  <c r="AN14" i="8"/>
  <c r="AT438" i="8"/>
  <c r="AK517" i="8"/>
  <c r="AR540" i="8"/>
  <c r="AP1056" i="8"/>
  <c r="AK89" i="8"/>
  <c r="AJ266" i="8"/>
  <c r="AT537" i="8"/>
  <c r="AK568" i="8"/>
  <c r="AP951" i="8"/>
  <c r="AQ642" i="8"/>
  <c r="AO164" i="8"/>
  <c r="AI898" i="8"/>
  <c r="AM187" i="8"/>
  <c r="AK77" i="8"/>
  <c r="AI109" i="8"/>
  <c r="AT856" i="8"/>
  <c r="AJ3" i="8"/>
  <c r="AQ836" i="8"/>
  <c r="AT944" i="8"/>
  <c r="AN653" i="8"/>
  <c r="AU739" i="8"/>
  <c r="AN819" i="8"/>
  <c r="AM652" i="8"/>
  <c r="AK597" i="8"/>
  <c r="AR256" i="8"/>
  <c r="AP802" i="8"/>
  <c r="AM913" i="8"/>
  <c r="AL94" i="8"/>
  <c r="AM971" i="8"/>
  <c r="AN969" i="8"/>
  <c r="AT162" i="8"/>
  <c r="AM1099" i="8"/>
  <c r="AU937" i="8"/>
  <c r="AI1022" i="8"/>
  <c r="AT50" i="8"/>
  <c r="AO845" i="8"/>
  <c r="AK562" i="8"/>
  <c r="AP1165" i="8"/>
  <c r="AI182" i="8"/>
  <c r="AJ41" i="8"/>
  <c r="AL879" i="8"/>
  <c r="AP698" i="8"/>
  <c r="AO1041" i="8"/>
  <c r="AR189" i="8"/>
  <c r="AP912" i="8"/>
  <c r="AU1029" i="8"/>
  <c r="AI234" i="8"/>
  <c r="AQ3" i="8"/>
  <c r="AJ424" i="8"/>
  <c r="AK269" i="8"/>
  <c r="AU335" i="8"/>
  <c r="AL795" i="8"/>
  <c r="AM898" i="8"/>
  <c r="F11" i="8"/>
  <c r="AQ995" i="8"/>
  <c r="AI29" i="8"/>
  <c r="AQ224" i="8"/>
  <c r="AS351" i="8"/>
  <c r="AP9" i="8"/>
  <c r="AQ409" i="8"/>
  <c r="AR701" i="8"/>
  <c r="AP670" i="8"/>
  <c r="AN1021" i="8"/>
  <c r="AQ630" i="8"/>
  <c r="AI1155" i="8"/>
  <c r="AN315" i="8"/>
  <c r="AO234" i="8"/>
  <c r="AI1193" i="8"/>
  <c r="AJ604" i="8"/>
  <c r="AL369" i="8"/>
  <c r="AM955" i="8"/>
  <c r="AL511" i="8"/>
  <c r="AQ401" i="8"/>
  <c r="AK741" i="8"/>
  <c r="AO1150" i="8"/>
  <c r="AP436" i="8"/>
  <c r="AU619" i="8"/>
  <c r="AI836" i="8"/>
  <c r="AS772" i="8"/>
  <c r="AU440" i="8"/>
  <c r="AS367" i="8"/>
  <c r="AS39" i="8"/>
  <c r="AI592" i="8"/>
  <c r="AJ440" i="8"/>
  <c r="AL534" i="8"/>
  <c r="AJ448" i="8"/>
  <c r="AI346" i="8"/>
  <c r="AJ962" i="8"/>
  <c r="AP1187" i="8"/>
  <c r="AT437" i="8"/>
  <c r="AS759" i="8"/>
  <c r="AK161" i="8"/>
  <c r="AT959" i="8"/>
  <c r="AQ1183" i="8"/>
  <c r="AK590" i="8"/>
  <c r="AO811" i="8"/>
  <c r="AT866" i="8"/>
  <c r="AI466" i="8"/>
  <c r="AJ577" i="8"/>
  <c r="AT15" i="8"/>
  <c r="AJ42" i="8"/>
  <c r="AT824" i="8"/>
  <c r="AM262" i="8"/>
  <c r="AK620" i="8"/>
  <c r="AN838" i="8"/>
  <c r="AI1070" i="8"/>
  <c r="AI12" i="8"/>
  <c r="AL197" i="8"/>
  <c r="AP703" i="8"/>
  <c r="AK665" i="8"/>
  <c r="AO1034" i="8"/>
  <c r="AT739" i="8"/>
  <c r="AP996" i="8"/>
  <c r="AL684" i="8"/>
  <c r="AK257" i="8"/>
  <c r="AN62" i="8"/>
  <c r="AO245" i="8"/>
  <c r="AP678" i="8"/>
  <c r="AI517" i="8"/>
  <c r="AM370" i="8"/>
  <c r="AI398" i="8"/>
  <c r="AL1091" i="8"/>
  <c r="AR772" i="8"/>
  <c r="AJ1193" i="8"/>
  <c r="AQ916" i="8"/>
  <c r="AL572" i="8"/>
  <c r="AP841" i="8"/>
  <c r="AT322" i="8"/>
  <c r="AQ960" i="8"/>
  <c r="AK528" i="8"/>
  <c r="AL359" i="8"/>
  <c r="AJ697" i="8"/>
  <c r="AI548" i="8"/>
  <c r="AJ704" i="8"/>
  <c r="AK944" i="8"/>
  <c r="AO784" i="8"/>
  <c r="AQ698" i="8"/>
  <c r="AQ342" i="8"/>
  <c r="AT131" i="8"/>
  <c r="AN457" i="8"/>
  <c r="AO799" i="8"/>
  <c r="AM5" i="8"/>
  <c r="AN490" i="8"/>
  <c r="AJ745" i="8"/>
  <c r="AL257" i="8"/>
  <c r="AO873" i="8"/>
  <c r="AR330" i="8"/>
  <c r="AK1177" i="8"/>
  <c r="AJ622" i="8"/>
  <c r="AP842" i="8"/>
  <c r="AO1155" i="8"/>
  <c r="AP932" i="8"/>
  <c r="AS641" i="8"/>
  <c r="AJ638" i="8"/>
  <c r="AL912" i="8"/>
  <c r="AO484" i="8"/>
  <c r="AS952" i="8"/>
  <c r="AI373" i="8"/>
  <c r="AK33" i="8"/>
  <c r="AK826" i="8"/>
  <c r="AK441" i="8"/>
  <c r="AQ103" i="8"/>
  <c r="AI637" i="8"/>
  <c r="AL383" i="8"/>
  <c r="AN851" i="8"/>
  <c r="AS1008" i="8"/>
  <c r="AQ1148" i="8"/>
  <c r="AJ422" i="8"/>
  <c r="AR537" i="8"/>
  <c r="AI1043" i="8"/>
  <c r="AT387" i="8"/>
  <c r="AO721" i="8"/>
  <c r="AI593" i="8"/>
  <c r="AK1087" i="8"/>
  <c r="AR149" i="8"/>
  <c r="AP908" i="8"/>
  <c r="AS843" i="8"/>
  <c r="AQ666" i="8"/>
  <c r="AJ771" i="8"/>
  <c r="AP607" i="8"/>
  <c r="AQ895" i="8"/>
  <c r="AT240" i="8"/>
  <c r="AJ85" i="8"/>
  <c r="AQ886" i="8"/>
  <c r="AP1043" i="8"/>
  <c r="AR644" i="8"/>
  <c r="AP629" i="8"/>
  <c r="AS502" i="8"/>
  <c r="AQ1138" i="8"/>
  <c r="AU788" i="8"/>
  <c r="AP284" i="8"/>
  <c r="AI959" i="8"/>
  <c r="AN578" i="8"/>
  <c r="AT835" i="8"/>
  <c r="AP1143" i="8"/>
  <c r="AS211" i="8"/>
  <c r="AJ973" i="8"/>
  <c r="AT169" i="8"/>
  <c r="AQ599" i="8"/>
  <c r="AT676" i="8"/>
  <c r="AT457" i="8"/>
  <c r="AK899" i="8"/>
  <c r="AJ355" i="8"/>
  <c r="AS324" i="8"/>
  <c r="AM453" i="8"/>
  <c r="AP626" i="8"/>
  <c r="AO1111" i="8"/>
  <c r="AS354" i="8"/>
  <c r="AS904" i="8"/>
  <c r="AO243" i="8"/>
  <c r="AN798" i="8"/>
  <c r="F8" i="8"/>
  <c r="AJ242" i="8"/>
  <c r="AK101" i="8"/>
  <c r="AU1134" i="8"/>
  <c r="AK695" i="8"/>
  <c r="AJ1116" i="8"/>
  <c r="AP702" i="8"/>
  <c r="AU373" i="8"/>
  <c r="AO583" i="8"/>
  <c r="AT320" i="8"/>
  <c r="AL1052" i="8"/>
  <c r="AR776" i="8"/>
  <c r="AR514" i="8"/>
  <c r="AU534" i="8"/>
  <c r="AO317" i="8"/>
  <c r="AU535" i="8"/>
  <c r="AI793" i="8"/>
  <c r="AP118" i="8"/>
  <c r="AR32" i="8"/>
  <c r="AJ213" i="8"/>
  <c r="AK358" i="8"/>
  <c r="AJ1028" i="8"/>
  <c r="AP350" i="8"/>
  <c r="AI615" i="8"/>
  <c r="AU568" i="8"/>
  <c r="AK554" i="8"/>
  <c r="AN449" i="8"/>
  <c r="AJ454" i="8"/>
  <c r="AQ773" i="8"/>
  <c r="AN557" i="8"/>
  <c r="AU653" i="8"/>
  <c r="AQ574" i="8"/>
  <c r="AU524" i="8"/>
  <c r="AJ694" i="8"/>
  <c r="AU507" i="8"/>
  <c r="AK857" i="8"/>
  <c r="AU556" i="8"/>
  <c r="AM545" i="8"/>
  <c r="AT786" i="8"/>
  <c r="AL464" i="8"/>
  <c r="AU33" i="8"/>
  <c r="AK744" i="8"/>
  <c r="AP1025" i="8"/>
  <c r="AS558" i="8"/>
  <c r="AP406" i="8"/>
  <c r="AP339" i="8"/>
  <c r="AU145" i="8"/>
  <c r="AQ519" i="8"/>
  <c r="AO796" i="8"/>
  <c r="AS481" i="8"/>
  <c r="AK359" i="8"/>
  <c r="AQ575" i="8"/>
  <c r="AO229" i="8"/>
  <c r="AS1108" i="8"/>
  <c r="AT975" i="8"/>
  <c r="AR1123" i="8"/>
  <c r="AQ14" i="8"/>
  <c r="AU925" i="8"/>
  <c r="AP882" i="8"/>
  <c r="AN629" i="8"/>
  <c r="AT58" i="8"/>
  <c r="AR478" i="8"/>
  <c r="AU836" i="8"/>
  <c r="AR217" i="8"/>
  <c r="AP1090" i="8"/>
  <c r="AK417" i="8"/>
  <c r="AT470" i="8"/>
  <c r="AS176" i="8"/>
  <c r="AP1006" i="8"/>
  <c r="AM1153" i="8"/>
  <c r="AK1096" i="8"/>
  <c r="AT627" i="8"/>
  <c r="AO4" i="8"/>
  <c r="AR871" i="8"/>
  <c r="AN566" i="8"/>
  <c r="AJ784" i="8"/>
  <c r="AQ343" i="8"/>
  <c r="AJ631" i="8"/>
  <c r="AP420" i="8"/>
  <c r="AP357" i="8"/>
  <c r="AP616" i="8"/>
  <c r="AN935" i="8"/>
  <c r="AN54" i="8"/>
  <c r="AJ1007" i="8"/>
  <c r="AQ361" i="8"/>
  <c r="AI837" i="8"/>
  <c r="AI993" i="8"/>
  <c r="AK469" i="8"/>
  <c r="AT1179" i="8"/>
  <c r="E33" i="3"/>
  <c r="AI707" i="8"/>
  <c r="AI314" i="8"/>
  <c r="AP1096" i="8"/>
  <c r="AL566" i="8"/>
  <c r="AM471" i="8"/>
  <c r="AT643" i="8"/>
  <c r="AT430" i="8"/>
  <c r="AL1109" i="8"/>
  <c r="AM507" i="8"/>
  <c r="AL895" i="8"/>
  <c r="AM1098" i="8"/>
  <c r="AP76" i="8"/>
  <c r="AK532" i="8"/>
  <c r="AO457" i="8"/>
  <c r="AI203" i="8"/>
  <c r="AI899" i="8"/>
  <c r="AT650" i="8"/>
  <c r="AK347" i="8"/>
  <c r="AP600" i="8"/>
  <c r="AO53" i="8"/>
  <c r="AK731" i="8"/>
  <c r="AI1146" i="8"/>
  <c r="AT491" i="8"/>
  <c r="AL779" i="8"/>
  <c r="AL1115" i="8"/>
  <c r="AS1082" i="8"/>
  <c r="AQ175" i="8"/>
  <c r="AI652" i="8"/>
  <c r="AS766" i="8"/>
  <c r="AI769" i="8"/>
  <c r="AK480" i="8"/>
  <c r="AN1139" i="8"/>
  <c r="AP444" i="8"/>
  <c r="AS1062" i="8"/>
  <c r="AR633" i="8"/>
  <c r="AP1013" i="8"/>
  <c r="AR852" i="8"/>
  <c r="AI748" i="8"/>
  <c r="AM528" i="8"/>
  <c r="AT23" i="8"/>
  <c r="AP902" i="8"/>
  <c r="AL5" i="8"/>
  <c r="AM1166" i="8"/>
  <c r="AK971" i="8"/>
  <c r="AR123" i="8"/>
  <c r="AU804" i="8"/>
  <c r="AO347" i="8"/>
  <c r="AJ494" i="8"/>
  <c r="AJ154" i="8"/>
  <c r="AS454" i="8"/>
  <c r="AN149" i="8"/>
  <c r="AT59" i="8"/>
  <c r="AO987" i="8"/>
  <c r="AS427" i="8"/>
  <c r="AM550" i="8"/>
  <c r="AL6" i="8"/>
  <c r="AS747" i="8"/>
  <c r="AT504" i="8"/>
  <c r="AR1045" i="8"/>
  <c r="AR273" i="8"/>
  <c r="AP374" i="8"/>
  <c r="AK961" i="8"/>
  <c r="AL1120" i="8"/>
  <c r="AQ799" i="8"/>
  <c r="AS899" i="8"/>
  <c r="AQ670" i="8"/>
  <c r="AI120" i="8"/>
  <c r="AI679" i="8"/>
  <c r="AN764" i="8"/>
  <c r="AO670" i="8"/>
  <c r="AT535" i="8"/>
  <c r="AJ1090" i="8"/>
  <c r="AT715" i="8"/>
  <c r="AM825" i="8"/>
  <c r="AJ28" i="8"/>
  <c r="AR211" i="8"/>
  <c r="AM423" i="8"/>
  <c r="AS209" i="8"/>
  <c r="AI1048" i="8"/>
  <c r="AN938" i="8"/>
  <c r="AI246" i="8"/>
  <c r="AQ239" i="8"/>
  <c r="AM38" i="8"/>
  <c r="AI1050" i="8"/>
  <c r="AI258" i="8"/>
  <c r="AN483" i="8"/>
  <c r="AU798" i="8"/>
  <c r="AS985" i="8"/>
  <c r="AK287" i="8"/>
  <c r="AL522" i="8"/>
  <c r="AN707" i="8"/>
  <c r="AS62" i="8"/>
  <c r="AM345" i="8"/>
  <c r="AM1092" i="8"/>
  <c r="AR473" i="8"/>
  <c r="AT480" i="8"/>
  <c r="AR1145" i="8"/>
  <c r="AJ963" i="8"/>
  <c r="AL404" i="8"/>
  <c r="AS821" i="8"/>
  <c r="AL471" i="8"/>
  <c r="AM493" i="8"/>
  <c r="AS95" i="8"/>
  <c r="AK670" i="8"/>
  <c r="AS412" i="8"/>
  <c r="AP464" i="8"/>
  <c r="AO482" i="8"/>
  <c r="AI583" i="8"/>
  <c r="AO601" i="8"/>
  <c r="AK577" i="8"/>
  <c r="AK564" i="8"/>
  <c r="AS340" i="8"/>
  <c r="AP500" i="8"/>
  <c r="AL487" i="8"/>
  <c r="AJ165" i="8"/>
  <c r="AO648" i="8"/>
  <c r="AN38" i="8"/>
  <c r="AR319" i="8"/>
  <c r="AP940" i="8"/>
  <c r="AJ556" i="8"/>
  <c r="AJ483" i="8"/>
  <c r="AI1027" i="8"/>
  <c r="AP786" i="8"/>
  <c r="AR130" i="8"/>
  <c r="AQ94" i="8"/>
  <c r="AL605" i="8"/>
  <c r="AS341" i="8"/>
  <c r="AS951" i="8"/>
  <c r="AU560" i="8"/>
  <c r="AI146" i="8"/>
  <c r="AO684" i="8"/>
  <c r="AP313" i="8"/>
  <c r="AU143" i="8"/>
  <c r="AJ1128" i="8"/>
  <c r="AS78" i="8"/>
  <c r="AO994" i="8"/>
  <c r="AJ803" i="8"/>
  <c r="AN636" i="8"/>
  <c r="AO630" i="8"/>
  <c r="AK1058" i="8"/>
  <c r="AL510" i="8"/>
  <c r="AQ732" i="8"/>
  <c r="AO842" i="8"/>
  <c r="AR505" i="8"/>
  <c r="AP568" i="8"/>
  <c r="AN345" i="8"/>
  <c r="AR306" i="8"/>
  <c r="AK661" i="8"/>
  <c r="AO1119" i="8"/>
  <c r="AM436" i="8"/>
  <c r="AL952" i="8"/>
  <c r="AM1088" i="8"/>
  <c r="AO1151" i="8"/>
  <c r="AK563" i="8"/>
  <c r="AL362" i="8"/>
  <c r="AO1130" i="8"/>
  <c r="AK42" i="8"/>
  <c r="AI274" i="8"/>
  <c r="AQ410" i="8"/>
  <c r="AM490" i="8"/>
  <c r="AN610" i="8"/>
  <c r="AO355" i="8"/>
  <c r="AK345" i="8"/>
  <c r="AQ1185" i="8"/>
  <c r="AS431" i="8"/>
  <c r="AR513" i="8"/>
  <c r="AQ571" i="8"/>
  <c r="AQ107" i="8"/>
  <c r="AS939" i="8"/>
  <c r="AL22" i="8"/>
  <c r="AR1001" i="8"/>
  <c r="AS194" i="8"/>
  <c r="AM49" i="8"/>
  <c r="AL164" i="8"/>
  <c r="AK68" i="8"/>
  <c r="AL483" i="8"/>
  <c r="AS494" i="8"/>
  <c r="AQ660" i="8"/>
  <c r="AM645" i="8"/>
  <c r="AR530" i="8"/>
  <c r="AJ536" i="8"/>
  <c r="AN737" i="8"/>
  <c r="AI67" i="8"/>
  <c r="AR647" i="8"/>
  <c r="AM553" i="8"/>
  <c r="AN282" i="8"/>
  <c r="AT196" i="8"/>
  <c r="AR1000" i="8"/>
  <c r="AS52" i="8"/>
  <c r="AU36" i="8"/>
  <c r="AT494" i="8"/>
  <c r="AJ1054" i="8"/>
  <c r="AK382" i="8"/>
  <c r="AN350" i="8"/>
  <c r="AR491" i="8"/>
  <c r="AN1136" i="8"/>
  <c r="AP416" i="8"/>
  <c r="AJ7" i="8"/>
  <c r="AT484" i="8"/>
  <c r="AJ1126" i="8"/>
  <c r="AT640" i="8"/>
  <c r="AL972" i="8"/>
  <c r="AP1126" i="8"/>
  <c r="AO439" i="8"/>
  <c r="AK1055" i="8"/>
  <c r="AQ450" i="8"/>
  <c r="AP358" i="8"/>
  <c r="AR442" i="8"/>
  <c r="AN544" i="8"/>
  <c r="AN537" i="8"/>
  <c r="AJ695" i="8"/>
  <c r="AU1002" i="8"/>
  <c r="AS7" i="8"/>
  <c r="AQ1195" i="8"/>
  <c r="AR919" i="8"/>
  <c r="AN990" i="8"/>
  <c r="AL499" i="8"/>
  <c r="AT600" i="8"/>
  <c r="AP654" i="8"/>
  <c r="AR574" i="8"/>
  <c r="AK718" i="8"/>
  <c r="AU668" i="8"/>
  <c r="AI728" i="8"/>
  <c r="E33" i="5"/>
  <c r="AT774" i="8"/>
  <c r="AI16" i="8"/>
  <c r="AR804" i="8"/>
  <c r="AN803" i="8"/>
  <c r="AL734" i="8"/>
  <c r="AT746" i="8"/>
  <c r="AU904" i="8"/>
  <c r="AI716" i="8"/>
  <c r="AN463" i="8"/>
  <c r="AN1075" i="8"/>
  <c r="AP507" i="8"/>
  <c r="AI800" i="8"/>
  <c r="AR1066" i="8"/>
  <c r="AK622" i="8"/>
  <c r="AJ491" i="8"/>
  <c r="AL349" i="8"/>
  <c r="AP50" i="8"/>
  <c r="AU772" i="8"/>
  <c r="AI547" i="8"/>
  <c r="AI851" i="8"/>
  <c r="AS455" i="8"/>
  <c r="AU900" i="8"/>
  <c r="AI320" i="8"/>
  <c r="AL874" i="8"/>
  <c r="AS773" i="8"/>
  <c r="AR468" i="8"/>
  <c r="AS46" i="8"/>
  <c r="AI279" i="8"/>
  <c r="AL654" i="8"/>
  <c r="AJ1051" i="8"/>
  <c r="AR812" i="8"/>
  <c r="AK65" i="8"/>
  <c r="AS402" i="8"/>
  <c r="AP818" i="8"/>
  <c r="AN50" i="8"/>
  <c r="AO1069" i="8"/>
  <c r="AR848" i="8"/>
  <c r="AN429" i="8"/>
  <c r="AR94" i="8"/>
  <c r="AM447" i="8"/>
  <c r="AP924" i="8"/>
  <c r="AM733" i="8"/>
  <c r="AK1045" i="8"/>
  <c r="AQ383" i="8"/>
  <c r="AT324" i="8"/>
  <c r="AM946" i="8"/>
  <c r="AU888" i="8"/>
  <c r="AU26" i="8"/>
  <c r="AT435" i="8"/>
  <c r="AN73" i="8"/>
  <c r="AT651" i="8"/>
  <c r="AR1139" i="8"/>
  <c r="AJ1088" i="8"/>
  <c r="AQ643" i="8"/>
  <c r="AL629" i="8"/>
  <c r="AS134" i="8"/>
  <c r="AK541" i="8"/>
  <c r="AT1065" i="8"/>
  <c r="AS926" i="8"/>
  <c r="AQ500" i="8"/>
  <c r="AU1058" i="8"/>
  <c r="AN837" i="8"/>
  <c r="AS987" i="8"/>
  <c r="AM97" i="8"/>
  <c r="AP204" i="8"/>
  <c r="AT222" i="8"/>
  <c r="AT347" i="8"/>
  <c r="AM280" i="8"/>
  <c r="AU352" i="8"/>
  <c r="AT363" i="8"/>
  <c r="AK318" i="8"/>
  <c r="AQ869" i="8"/>
  <c r="AK479" i="8"/>
  <c r="AS302" i="8"/>
  <c r="AN595" i="8"/>
  <c r="AR499" i="8"/>
  <c r="AP1036" i="8"/>
  <c r="AU92" i="8"/>
  <c r="AK571" i="8"/>
  <c r="AN292" i="8"/>
  <c r="AJ1063" i="8"/>
  <c r="AJ317" i="8"/>
  <c r="AI1066" i="8"/>
  <c r="AM141" i="8"/>
  <c r="AN945" i="8"/>
  <c r="AS498" i="8"/>
  <c r="AK690" i="8"/>
  <c r="AR611" i="8"/>
  <c r="AU349" i="8"/>
  <c r="AP1170" i="8"/>
  <c r="AT973" i="8"/>
  <c r="AM560" i="8"/>
  <c r="AT288" i="8"/>
  <c r="AI671" i="8"/>
  <c r="AM538" i="8"/>
  <c r="AN1150" i="8"/>
  <c r="AK1009" i="8"/>
  <c r="AM968" i="8"/>
  <c r="AR937" i="8"/>
  <c r="AO585" i="8"/>
  <c r="AN493" i="8"/>
  <c r="AU691" i="8"/>
  <c r="AR168" i="8"/>
  <c r="AO718" i="8"/>
  <c r="AP591" i="8"/>
  <c r="AQ439" i="8"/>
  <c r="AS31" i="8"/>
  <c r="AJ934" i="8"/>
  <c r="AU78" i="8"/>
  <c r="AM17" i="8"/>
  <c r="AM939" i="8"/>
  <c r="AK1186" i="8"/>
  <c r="AO95" i="8"/>
  <c r="AL133" i="8"/>
  <c r="AK757" i="8"/>
  <c r="AI447" i="8"/>
  <c r="AS859" i="8"/>
  <c r="AL817" i="8"/>
  <c r="AU59" i="8"/>
  <c r="AN299" i="8"/>
  <c r="AM1025" i="8"/>
  <c r="AM407" i="8"/>
  <c r="AQ977" i="8"/>
  <c r="AL941" i="8"/>
  <c r="AQ707" i="8"/>
  <c r="AR876" i="8"/>
  <c r="AO834" i="8"/>
  <c r="AN788" i="8"/>
  <c r="AO100" i="8"/>
  <c r="AU603" i="8"/>
  <c r="AM660" i="8"/>
  <c r="AK1092" i="8"/>
  <c r="AK328" i="8"/>
  <c r="AU747" i="8"/>
  <c r="AN836" i="8"/>
  <c r="AL536" i="8"/>
  <c r="AJ915" i="8"/>
  <c r="AU1089" i="8"/>
  <c r="AL26" i="8"/>
  <c r="AO749" i="8"/>
  <c r="AL745" i="8"/>
  <c r="AQ1128" i="8"/>
  <c r="AJ707" i="8"/>
  <c r="AJ725" i="8"/>
  <c r="AJ474" i="8"/>
  <c r="AM857" i="8"/>
  <c r="AU1149" i="8"/>
  <c r="AQ770" i="8"/>
  <c r="AQ974" i="8"/>
  <c r="AR81" i="8"/>
  <c r="AL442" i="8"/>
  <c r="AN93" i="8"/>
  <c r="AN673" i="8"/>
  <c r="AS753" i="8"/>
  <c r="AS516" i="8"/>
  <c r="AR691" i="8"/>
  <c r="AK55" i="8"/>
  <c r="AT616" i="8"/>
  <c r="AN692" i="8"/>
  <c r="AP288" i="8"/>
  <c r="AT690" i="8"/>
  <c r="AT834" i="8"/>
  <c r="AT589" i="8"/>
  <c r="AR1035" i="8"/>
  <c r="AN564" i="8"/>
  <c r="AN651" i="8"/>
  <c r="AI844" i="8"/>
  <c r="AQ402" i="8"/>
  <c r="AR155" i="8"/>
  <c r="AO456" i="8"/>
  <c r="AI956" i="8"/>
  <c r="AO588" i="8"/>
  <c r="AK38" i="8"/>
  <c r="AQ656" i="8"/>
  <c r="AU31" i="8"/>
  <c r="AU1118" i="8"/>
  <c r="AT177" i="8"/>
  <c r="AN241" i="8"/>
  <c r="AL686" i="8"/>
  <c r="AN928" i="8"/>
  <c r="AO309" i="8"/>
  <c r="AK588" i="8"/>
  <c r="AL759" i="8"/>
  <c r="AU208" i="8"/>
  <c r="AN743" i="8"/>
  <c r="AN158" i="8"/>
  <c r="AJ753" i="8"/>
  <c r="AU340" i="8"/>
  <c r="AP390" i="8"/>
  <c r="AR844" i="8"/>
  <c r="AM938" i="8"/>
  <c r="AQ136" i="8"/>
  <c r="AL451" i="8"/>
  <c r="AL40" i="8"/>
  <c r="AK912" i="8"/>
  <c r="AT808" i="8"/>
  <c r="AQ554" i="8"/>
  <c r="AU758" i="8"/>
  <c r="AI97" i="8"/>
  <c r="AO401" i="8"/>
  <c r="AO605" i="8"/>
  <c r="AK584" i="8"/>
  <c r="AR616" i="8"/>
  <c r="AJ414" i="8"/>
  <c r="AS381" i="8"/>
  <c r="AL794" i="8"/>
  <c r="AJ880" i="8"/>
  <c r="AT828" i="8"/>
  <c r="L17" i="8"/>
  <c r="AO642" i="8"/>
  <c r="AL894" i="8"/>
  <c r="AJ658" i="8"/>
  <c r="AP531" i="8"/>
  <c r="AM317" i="8"/>
  <c r="AM35" i="8"/>
  <c r="AK492" i="8"/>
  <c r="AJ416" i="8"/>
  <c r="AQ1000" i="8"/>
  <c r="AM711" i="8"/>
  <c r="AI1187" i="8"/>
  <c r="AR1087" i="8"/>
  <c r="AP514" i="8"/>
  <c r="AU1125" i="8"/>
  <c r="AJ27" i="8"/>
  <c r="AI462" i="8"/>
  <c r="AN565" i="8"/>
  <c r="AM1149" i="8"/>
  <c r="AQ1104" i="8"/>
  <c r="AM1048" i="8"/>
  <c r="AT687" i="8"/>
  <c r="AR1073" i="8"/>
  <c r="AQ658" i="8"/>
  <c r="AJ609" i="8"/>
  <c r="AS817" i="8"/>
  <c r="AR206" i="8"/>
  <c r="AM828" i="8"/>
  <c r="AU680" i="8"/>
  <c r="AI809" i="8"/>
  <c r="AT578" i="8"/>
  <c r="AL10" i="8"/>
  <c r="AL957" i="8"/>
  <c r="AM12" i="8"/>
  <c r="AT72" i="8"/>
  <c r="AU475" i="8"/>
  <c r="AT941" i="8"/>
  <c r="AS1071" i="8"/>
  <c r="AT664" i="8"/>
  <c r="AR651" i="8"/>
  <c r="AN1029" i="8"/>
  <c r="AN329" i="8"/>
  <c r="AT439" i="8"/>
  <c r="AR774" i="8"/>
  <c r="AM574" i="8"/>
  <c r="AU943" i="8"/>
  <c r="AL329" i="8"/>
  <c r="AT18" i="8"/>
  <c r="AK715" i="8"/>
  <c r="AP817" i="8"/>
  <c r="AM1167" i="8"/>
  <c r="AJ394" i="8"/>
  <c r="AO109" i="8"/>
  <c r="AM596" i="8"/>
  <c r="AI280" i="8"/>
  <c r="AQ88" i="8"/>
  <c r="AN1063" i="8"/>
  <c r="AK252" i="8"/>
  <c r="AS90" i="8"/>
  <c r="AS411" i="8"/>
  <c r="AJ583" i="8"/>
  <c r="AI453" i="8"/>
  <c r="F33" i="3"/>
  <c r="AN317" i="8"/>
  <c r="AK610" i="8"/>
  <c r="AP461" i="8"/>
  <c r="AU43" i="8"/>
  <c r="AO68" i="8"/>
  <c r="AU972" i="8"/>
  <c r="AL1064" i="8"/>
  <c r="AS890" i="8"/>
  <c r="AN444" i="8"/>
  <c r="AM241" i="8"/>
  <c r="AK483" i="8"/>
  <c r="AR1077" i="8"/>
  <c r="AQ710" i="8"/>
  <c r="AO654" i="8"/>
  <c r="AP1191" i="8"/>
  <c r="AM1090" i="8"/>
  <c r="AO483" i="8"/>
  <c r="AP448" i="8"/>
  <c r="AP854" i="8"/>
  <c r="AM910" i="8"/>
  <c r="AK865" i="8"/>
  <c r="AI283" i="8"/>
  <c r="AS311" i="8"/>
  <c r="AL422" i="8"/>
  <c r="AP385" i="8"/>
  <c r="AN80" i="8"/>
  <c r="AI112" i="8"/>
  <c r="AL769" i="8"/>
  <c r="AN1041" i="8"/>
  <c r="AT680" i="8"/>
  <c r="AP712" i="8"/>
  <c r="AN269" i="8"/>
  <c r="AM866" i="8"/>
  <c r="AT529" i="8"/>
  <c r="AJ540" i="8"/>
  <c r="AS917" i="8"/>
  <c r="AU201" i="8"/>
  <c r="AN791" i="8"/>
  <c r="AR1177" i="8"/>
  <c r="AP948" i="8"/>
  <c r="AU137" i="8"/>
  <c r="AT109" i="8"/>
  <c r="AM731" i="8"/>
  <c r="AN355" i="8"/>
  <c r="AJ387" i="8"/>
  <c r="AM59" i="8"/>
  <c r="AI756" i="8"/>
  <c r="AK194" i="8"/>
  <c r="AT49" i="8"/>
  <c r="AR79" i="8"/>
  <c r="AO329" i="8"/>
  <c r="AO582" i="8"/>
  <c r="AI862" i="8"/>
  <c r="AR21" i="8"/>
  <c r="AO508" i="8"/>
  <c r="AT338" i="8"/>
  <c r="AN331" i="8"/>
  <c r="AR26" i="8"/>
  <c r="AK627" i="8"/>
  <c r="AN542" i="8"/>
  <c r="AT475" i="8"/>
  <c r="AI350" i="8"/>
  <c r="AL826" i="8"/>
  <c r="AM690" i="8"/>
  <c r="AS75" i="8"/>
  <c r="AN656" i="8"/>
  <c r="AK1147" i="8"/>
  <c r="AU34" i="8"/>
  <c r="AI794" i="8"/>
  <c r="AS981" i="8"/>
  <c r="AO54" i="8"/>
  <c r="AR517" i="8"/>
  <c r="AJ845" i="8"/>
  <c r="AL84" i="8"/>
  <c r="AK341" i="8"/>
  <c r="AU316" i="8"/>
  <c r="AQ503" i="8"/>
  <c r="AI1139" i="8"/>
  <c r="AK548" i="8"/>
  <c r="AO928" i="8"/>
  <c r="AJ1135" i="8"/>
  <c r="AR556" i="8"/>
  <c r="AP739" i="8"/>
  <c r="AR369" i="8"/>
  <c r="AP1107" i="8"/>
  <c r="AR1068" i="8"/>
  <c r="AR819" i="8"/>
  <c r="AO490" i="8"/>
  <c r="AO829" i="8"/>
  <c r="AT487" i="8"/>
  <c r="AR352" i="8"/>
  <c r="AN211" i="8"/>
  <c r="AR923" i="8"/>
  <c r="AP86" i="8"/>
  <c r="AR503" i="8"/>
  <c r="AO86" i="8"/>
  <c r="AJ443" i="8"/>
  <c r="AI773" i="8"/>
  <c r="AK149" i="8"/>
  <c r="AT567" i="8"/>
  <c r="AN1058" i="8"/>
  <c r="AI1173" i="8"/>
  <c r="AU1057" i="8"/>
  <c r="AT657" i="8"/>
  <c r="AN709" i="8"/>
  <c r="AP294" i="8"/>
  <c r="AI429" i="8"/>
  <c r="AT34" i="8"/>
  <c r="AP516" i="8"/>
  <c r="AN829" i="8"/>
  <c r="AU756" i="8"/>
  <c r="AM326" i="8"/>
  <c r="AT1029" i="8"/>
  <c r="AL1058" i="8"/>
  <c r="AP419" i="8"/>
  <c r="AU744" i="8"/>
  <c r="AT700" i="8"/>
  <c r="AS784" i="8"/>
  <c r="AJ316" i="8"/>
  <c r="AJ1119" i="8"/>
  <c r="AJ851" i="8"/>
  <c r="AT151" i="8"/>
  <c r="AK186" i="8"/>
  <c r="AS456" i="8"/>
  <c r="AO580" i="8"/>
  <c r="AO1109" i="8"/>
  <c r="AM789" i="8"/>
  <c r="AJ6" i="8"/>
  <c r="AK780" i="8"/>
  <c r="AU75" i="8"/>
  <c r="AI128" i="8"/>
  <c r="AR522" i="8"/>
  <c r="AR342" i="8"/>
  <c r="AN117" i="8"/>
  <c r="AP1112" i="8"/>
  <c r="AT804" i="8"/>
  <c r="AR569" i="8"/>
  <c r="AM421" i="8"/>
  <c r="AP589" i="8"/>
  <c r="AR893" i="8"/>
  <c r="AI1185" i="8"/>
  <c r="AO120" i="8"/>
  <c r="AK820" i="8"/>
  <c r="AU428" i="8"/>
  <c r="AS504" i="8"/>
  <c r="AL918" i="8"/>
  <c r="AQ639" i="8"/>
  <c r="AM926" i="8"/>
  <c r="AS726" i="8"/>
  <c r="AL470" i="8"/>
  <c r="AL68" i="8"/>
  <c r="AT1170" i="8"/>
  <c r="AN702" i="8"/>
  <c r="AT663" i="8"/>
  <c r="AT826" i="8"/>
  <c r="AJ14" i="8"/>
  <c r="AI923" i="8"/>
  <c r="AU625" i="8"/>
  <c r="AN1172" i="8"/>
  <c r="AP472" i="8"/>
  <c r="AU1188" i="8"/>
  <c r="AU827" i="8"/>
  <c r="AM374" i="8"/>
  <c r="AU1100" i="8"/>
  <c r="AI889" i="8"/>
  <c r="AR111" i="8"/>
  <c r="AJ1105" i="8"/>
  <c r="AL860" i="8"/>
  <c r="AR224" i="8"/>
  <c r="AL481" i="8"/>
  <c r="AL595" i="8"/>
  <c r="AT1013" i="8"/>
  <c r="AP468" i="8"/>
  <c r="AO397" i="8"/>
  <c r="AJ337" i="8"/>
  <c r="AJ798" i="8"/>
  <c r="AU533" i="8"/>
  <c r="AK392" i="8"/>
  <c r="AJ1103" i="8"/>
  <c r="AN853" i="8"/>
  <c r="AT1097" i="8"/>
  <c r="AN1032" i="8"/>
  <c r="AJ221" i="8"/>
  <c r="AN654" i="8"/>
  <c r="AI911" i="8"/>
  <c r="AR1117" i="8"/>
  <c r="AM1148" i="8"/>
  <c r="AS643" i="8"/>
  <c r="AT421" i="8"/>
  <c r="AI1013" i="8"/>
  <c r="AI404" i="8"/>
  <c r="AK1002" i="8"/>
  <c r="AS800" i="8"/>
  <c r="AN1033" i="8"/>
  <c r="AN372" i="8"/>
  <c r="AT293" i="8"/>
  <c r="AK399" i="8"/>
  <c r="AK367" i="8"/>
  <c r="AM466" i="8"/>
  <c r="AS336" i="8"/>
  <c r="AQ374" i="8"/>
  <c r="AI788" i="8"/>
  <c r="AI688" i="8"/>
  <c r="AN214" i="8"/>
  <c r="AJ132" i="8"/>
  <c r="AI440" i="8"/>
  <c r="AI80" i="8"/>
  <c r="AU931" i="8"/>
  <c r="AT323" i="8"/>
  <c r="AQ693" i="8"/>
  <c r="AS1138" i="8"/>
  <c r="AK560" i="8"/>
  <c r="AP452" i="8"/>
  <c r="AI485" i="8"/>
  <c r="AR825" i="8"/>
  <c r="AO280" i="8"/>
  <c r="AL1024" i="8"/>
  <c r="AR727" i="8"/>
  <c r="AO385" i="8"/>
  <c r="AM859" i="8"/>
  <c r="AL29" i="8"/>
  <c r="AI332" i="8"/>
  <c r="AQ560" i="8"/>
  <c r="AO847" i="8"/>
  <c r="AQ783" i="8"/>
  <c r="AT936" i="8"/>
  <c r="AU536" i="8"/>
  <c r="AN157" i="8"/>
  <c r="C7" i="5"/>
  <c r="AU1107" i="8"/>
  <c r="AO598" i="8"/>
  <c r="AR751" i="8"/>
  <c r="AQ1151" i="8"/>
  <c r="AI9" i="8"/>
  <c r="AU913" i="8"/>
  <c r="AJ493" i="8"/>
  <c r="AT761" i="8"/>
  <c r="AN27" i="8"/>
  <c r="AP83" i="8"/>
  <c r="AO827" i="8"/>
  <c r="AI523" i="8"/>
  <c r="AQ713" i="8"/>
  <c r="AR104" i="8"/>
  <c r="AU974" i="8"/>
  <c r="AN889" i="8"/>
  <c r="AL56" i="8"/>
  <c r="AK735" i="8"/>
  <c r="AJ1183" i="8"/>
  <c r="AO611" i="8"/>
  <c r="AI194" i="8"/>
  <c r="AK413" i="8"/>
  <c r="AJ382" i="8"/>
  <c r="AL656" i="8"/>
  <c r="AP751" i="8"/>
  <c r="AM464" i="8"/>
  <c r="AL313" i="8"/>
  <c r="AO21" i="8"/>
  <c r="AQ19" i="8"/>
  <c r="AK587" i="8"/>
  <c r="AS938" i="8"/>
  <c r="AI265" i="8"/>
  <c r="AS364" i="8"/>
  <c r="D33" i="3"/>
  <c r="AK782" i="8"/>
  <c r="AT827" i="8"/>
  <c r="AQ565" i="8"/>
  <c r="AJ521" i="8"/>
  <c r="AU595" i="8"/>
  <c r="AT629" i="8"/>
  <c r="AU737" i="8"/>
  <c r="AJ433" i="8"/>
  <c r="AI1099" i="8"/>
  <c r="AR17" i="8"/>
  <c r="AP1076" i="8"/>
  <c r="AT997" i="8"/>
  <c r="AI607" i="8"/>
  <c r="AO132" i="8"/>
  <c r="AT645" i="8"/>
  <c r="AK740" i="8"/>
  <c r="AI964" i="8"/>
  <c r="AM378" i="8"/>
  <c r="AN950" i="8"/>
  <c r="AK510" i="8"/>
  <c r="AN703" i="8"/>
  <c r="AR302" i="8"/>
  <c r="AS911" i="8"/>
  <c r="AO296" i="8"/>
  <c r="AI1031" i="8"/>
  <c r="AN263" i="8"/>
  <c r="AM348" i="8"/>
  <c r="AT611" i="8"/>
  <c r="K15" i="8"/>
  <c r="AI1130" i="8"/>
  <c r="AJ1097" i="8"/>
  <c r="AO1031" i="8"/>
  <c r="AL112" i="8"/>
  <c r="AL101" i="8"/>
  <c r="E48" i="5"/>
  <c r="AO535" i="8"/>
  <c r="AN438" i="8"/>
  <c r="AN1191" i="8"/>
  <c r="AP551" i="8"/>
  <c r="AQ667" i="8"/>
  <c r="AK810" i="8"/>
  <c r="AT918" i="8"/>
  <c r="AN23" i="8"/>
  <c r="AN988" i="8"/>
  <c r="AS664" i="8"/>
  <c r="AO1032" i="8"/>
  <c r="AI1149" i="8"/>
  <c r="AN937" i="8"/>
  <c r="AI376" i="8"/>
  <c r="AP1011" i="8"/>
  <c r="AL882" i="8"/>
  <c r="AK854" i="8"/>
  <c r="AL53" i="8"/>
  <c r="AI937" i="8"/>
  <c r="AO791" i="8"/>
  <c r="AL567" i="8"/>
  <c r="AL1031" i="8"/>
  <c r="AT443" i="8"/>
  <c r="AT594" i="8"/>
  <c r="AP166" i="8"/>
  <c r="AP550" i="8"/>
  <c r="AJ956" i="8"/>
  <c r="AL773" i="8"/>
  <c r="AN1149" i="8"/>
  <c r="AI68" i="8"/>
  <c r="AJ333" i="8"/>
  <c r="AP525" i="8"/>
  <c r="AU950" i="8"/>
  <c r="AS221" i="8"/>
  <c r="AI669" i="8"/>
  <c r="AO704" i="8"/>
  <c r="AT987" i="8"/>
  <c r="AO983" i="8"/>
  <c r="AR354" i="8"/>
  <c r="AQ302" i="8"/>
  <c r="AJ505" i="8"/>
  <c r="AL564" i="8"/>
  <c r="AO914" i="8"/>
  <c r="AL421" i="8"/>
  <c r="AQ1082" i="8"/>
  <c r="AS831" i="8"/>
  <c r="AL835" i="8"/>
  <c r="AK1106" i="8"/>
  <c r="AP637" i="8"/>
  <c r="AT688" i="8"/>
  <c r="AN176" i="8"/>
  <c r="AJ657" i="8"/>
  <c r="AL766" i="8"/>
  <c r="AQ1124" i="8"/>
  <c r="AR504" i="8"/>
  <c r="AL901" i="8"/>
  <c r="AL444" i="8"/>
  <c r="AO672" i="8"/>
  <c r="AS344" i="8"/>
  <c r="AN1109" i="8"/>
  <c r="AL568" i="8"/>
  <c r="AU715" i="8"/>
  <c r="AK707" i="8"/>
  <c r="AN409" i="8"/>
  <c r="AQ1023" i="8"/>
  <c r="AT946" i="8"/>
  <c r="AP664" i="8"/>
  <c r="AK401" i="8"/>
  <c r="AK612" i="8"/>
  <c r="AM766" i="8"/>
  <c r="AM877" i="8"/>
  <c r="AL902" i="8"/>
  <c r="AL168" i="8"/>
  <c r="AQ622" i="8"/>
  <c r="AQ78" i="8"/>
  <c r="AK637" i="8"/>
  <c r="AR718" i="8"/>
  <c r="AM452" i="8"/>
  <c r="AL472" i="8"/>
  <c r="AU1127" i="8"/>
  <c r="AP110" i="8"/>
  <c r="AI621" i="8"/>
  <c r="AI60" i="8"/>
  <c r="AI357" i="8"/>
  <c r="AQ474" i="8"/>
  <c r="AO50" i="8"/>
  <c r="AI865" i="8"/>
  <c r="AR239" i="8"/>
  <c r="AP834" i="8"/>
  <c r="AU60" i="8"/>
  <c r="AI596" i="8"/>
  <c r="AO626" i="8"/>
  <c r="AP1117" i="8"/>
  <c r="AN370" i="8"/>
  <c r="AM52" i="8"/>
  <c r="AP1184" i="8"/>
  <c r="AP155" i="8"/>
  <c r="AP528" i="8"/>
  <c r="AT597" i="8"/>
  <c r="AL501" i="8"/>
  <c r="AI353" i="8"/>
  <c r="AO362" i="8"/>
  <c r="AL917" i="8"/>
  <c r="AM698" i="8"/>
  <c r="AP673" i="8"/>
  <c r="AN907" i="8"/>
  <c r="AI614" i="8"/>
  <c r="AS112" i="8"/>
  <c r="AM548" i="8"/>
  <c r="AP886" i="8"/>
  <c r="AK362" i="8"/>
  <c r="AP967" i="8"/>
  <c r="AN337" i="8"/>
  <c r="AK849" i="8"/>
  <c r="AT97" i="8"/>
  <c r="AU194" i="8"/>
  <c r="AS1143" i="8"/>
  <c r="AL774" i="8"/>
  <c r="AU417" i="8"/>
  <c r="AM84" i="8"/>
  <c r="AO690" i="8"/>
  <c r="AS618" i="8"/>
  <c r="AL575" i="8"/>
  <c r="AN834" i="8"/>
  <c r="AP579" i="8"/>
  <c r="AM695" i="8"/>
  <c r="AM1041" i="8"/>
  <c r="AI397" i="8"/>
  <c r="AP169" i="8"/>
  <c r="AO1178" i="8"/>
  <c r="AO729" i="8"/>
  <c r="AK728" i="8"/>
  <c r="AI1024" i="8"/>
  <c r="AM25" i="8"/>
  <c r="AP556" i="8"/>
  <c r="AN697" i="8"/>
  <c r="AN323" i="8"/>
  <c r="AP356" i="8"/>
  <c r="AT295" i="8"/>
  <c r="AI430" i="8"/>
  <c r="AR816" i="8"/>
  <c r="AM568" i="8"/>
  <c r="AJ1035" i="8"/>
  <c r="AI418" i="8"/>
  <c r="AQ248" i="8"/>
  <c r="AO428" i="8"/>
  <c r="AO493" i="8"/>
  <c r="AN744" i="8"/>
  <c r="AJ508" i="8"/>
  <c r="AU618" i="8"/>
  <c r="AM967" i="8"/>
  <c r="AK645" i="8"/>
  <c r="AI197" i="8"/>
  <c r="AS446" i="8"/>
  <c r="AN314" i="8"/>
  <c r="AO299" i="8"/>
  <c r="AN637" i="8"/>
  <c r="AK1054" i="8"/>
  <c r="AT451" i="8"/>
  <c r="AU824" i="8"/>
  <c r="AI298" i="8"/>
  <c r="AR998" i="8"/>
  <c r="AM1101" i="8"/>
  <c r="AJ30" i="8"/>
  <c r="AK605" i="8"/>
  <c r="AL540" i="8"/>
  <c r="AO855" i="8"/>
  <c r="AT986" i="8"/>
  <c r="AM916" i="8"/>
  <c r="AM136" i="8"/>
  <c r="AQ512" i="8"/>
  <c r="AP722" i="8"/>
  <c r="AS585" i="8"/>
  <c r="AI62" i="8"/>
  <c r="AR497" i="8"/>
  <c r="AK585" i="8"/>
  <c r="AI126" i="8"/>
  <c r="AP506" i="8"/>
  <c r="AR265" i="8"/>
  <c r="AN420" i="8"/>
  <c r="AQ537" i="8"/>
  <c r="AL314" i="8"/>
  <c r="AJ700" i="8"/>
  <c r="AU620" i="8"/>
  <c r="AL456" i="8"/>
  <c r="AK99" i="8"/>
  <c r="AJ567" i="8"/>
  <c r="AS452" i="8"/>
  <c r="AN558" i="8"/>
  <c r="AI1192" i="8"/>
  <c r="AU480" i="8"/>
  <c r="AS1095" i="8"/>
  <c r="AJ334" i="8"/>
  <c r="AJ1037" i="8"/>
  <c r="AN856" i="8"/>
  <c r="AO913" i="8"/>
  <c r="AN640" i="8"/>
  <c r="AL609" i="8"/>
  <c r="AN15" i="8"/>
  <c r="AM432" i="8"/>
  <c r="AT383" i="8"/>
  <c r="AP26" i="8"/>
  <c r="AP446" i="8"/>
  <c r="AS542" i="8"/>
  <c r="AN25" i="8"/>
  <c r="AR747" i="8"/>
  <c r="AS888" i="8"/>
  <c r="AO474" i="8"/>
  <c r="AQ884" i="8"/>
  <c r="AM476" i="8"/>
  <c r="AL1147" i="8"/>
  <c r="AJ738" i="8"/>
  <c r="AN642" i="8"/>
  <c r="AP542" i="8"/>
  <c r="AU658" i="8"/>
  <c r="K7" i="8"/>
  <c r="AR322" i="8"/>
  <c r="AL716" i="8"/>
  <c r="AM419" i="8"/>
  <c r="AN591" i="8"/>
  <c r="AM605" i="8"/>
  <c r="AI28" i="8"/>
  <c r="AP394" i="8"/>
  <c r="AR222" i="8"/>
  <c r="AU1059" i="8"/>
  <c r="AR341" i="8"/>
  <c r="AJ131" i="8"/>
  <c r="AO405" i="8"/>
  <c r="AM229" i="8"/>
  <c r="AI860" i="8"/>
  <c r="AP1136" i="8"/>
  <c r="AN476" i="8"/>
  <c r="AR807" i="8"/>
  <c r="AM396" i="8"/>
  <c r="AQ371" i="8"/>
  <c r="AU248" i="8"/>
  <c r="AU906" i="8"/>
  <c r="AI450" i="8"/>
  <c r="AJ951" i="8"/>
  <c r="AO501" i="8"/>
  <c r="AU774" i="8"/>
  <c r="AP263" i="8"/>
  <c r="AS1064" i="8"/>
  <c r="AM1136" i="8"/>
  <c r="AN686" i="8"/>
  <c r="AS946" i="8"/>
  <c r="AP88" i="8"/>
  <c r="AP115" i="8"/>
  <c r="AL342" i="8"/>
  <c r="AN171" i="8"/>
  <c r="AQ47" i="8"/>
  <c r="AL613" i="8"/>
  <c r="AO1137" i="8"/>
  <c r="AO509" i="8"/>
  <c r="AP308" i="8"/>
  <c r="AQ1019" i="8"/>
  <c r="AR734" i="8"/>
  <c r="AQ112" i="8"/>
  <c r="AI505" i="8"/>
  <c r="AK1046" i="8"/>
  <c r="AS1044" i="8"/>
  <c r="AU919" i="8"/>
  <c r="AT300" i="8"/>
  <c r="AS649" i="8"/>
  <c r="AK316" i="8"/>
  <c r="AK302" i="8"/>
  <c r="AT515" i="8"/>
  <c r="AP359" i="8"/>
  <c r="AU590" i="8"/>
  <c r="AI951" i="8"/>
  <c r="AR695" i="8"/>
  <c r="AQ355" i="8"/>
  <c r="AI335" i="8"/>
  <c r="AP54" i="8"/>
  <c r="AS103" i="8"/>
  <c r="AN722" i="8"/>
  <c r="AJ399" i="8"/>
  <c r="AT1148" i="8"/>
  <c r="AP1087" i="8"/>
  <c r="AJ423" i="8"/>
  <c r="AL711" i="8"/>
  <c r="AK681" i="8"/>
  <c r="AR527" i="8"/>
  <c r="AI1014" i="8"/>
  <c r="AI52" i="8"/>
  <c r="AI884" i="8"/>
  <c r="AP724" i="8"/>
  <c r="AQ326" i="8"/>
  <c r="AI1053" i="8"/>
  <c r="AI675" i="8"/>
  <c r="AL1012" i="8"/>
  <c r="AU368" i="8"/>
  <c r="AS33" i="8"/>
  <c r="AO636" i="8"/>
  <c r="AM616" i="8"/>
  <c r="AS514" i="8"/>
  <c r="AP485" i="8"/>
  <c r="AM1195" i="8"/>
  <c r="AM90" i="8"/>
  <c r="AS577" i="8"/>
  <c r="AL208" i="8"/>
  <c r="AI979" i="8"/>
  <c r="AL373" i="8"/>
  <c r="AQ669" i="8"/>
  <c r="AL635" i="8"/>
  <c r="AP355" i="8"/>
  <c r="AR443" i="8"/>
  <c r="AN724" i="8"/>
  <c r="AQ138" i="8"/>
  <c r="AT333" i="8"/>
  <c r="AR336" i="8"/>
  <c r="AI309" i="8"/>
  <c r="AI503" i="8"/>
  <c r="AS124" i="8"/>
  <c r="AJ708" i="8"/>
  <c r="AI919" i="8"/>
  <c r="AT513" i="8"/>
  <c r="AL859" i="8"/>
  <c r="AO461" i="8"/>
  <c r="AL1154" i="8"/>
  <c r="AQ392" i="8"/>
  <c r="AS144" i="8"/>
  <c r="AM1037" i="8"/>
  <c r="AK174" i="8"/>
  <c r="AI490" i="8"/>
  <c r="AT251" i="8"/>
  <c r="AL643" i="8"/>
  <c r="AJ91" i="8"/>
  <c r="AT326" i="8"/>
  <c r="AN392" i="8"/>
  <c r="AI471" i="8"/>
  <c r="AM814" i="8"/>
  <c r="AI1089" i="8"/>
  <c r="AU672" i="8"/>
  <c r="AN1052" i="8"/>
  <c r="AS748" i="8"/>
  <c r="AN172" i="8"/>
  <c r="AU14" i="8"/>
  <c r="AM1143" i="8"/>
  <c r="AQ498" i="8"/>
  <c r="AU458" i="8"/>
  <c r="AK13" i="8"/>
  <c r="AL871" i="8"/>
  <c r="AT447" i="8"/>
  <c r="AI219" i="8"/>
  <c r="AI202" i="8"/>
  <c r="AS956" i="8"/>
  <c r="AQ1091" i="8"/>
  <c r="AR963" i="8"/>
  <c r="AP601" i="8"/>
  <c r="AJ573" i="8"/>
  <c r="AI69" i="8"/>
  <c r="AR1186" i="8"/>
  <c r="AQ329" i="8"/>
  <c r="AQ943" i="8"/>
  <c r="AT1178" i="8"/>
  <c r="AM1113" i="8"/>
  <c r="AL19" i="8"/>
  <c r="AP1095" i="8"/>
  <c r="AR417" i="8"/>
  <c r="AI19" i="8"/>
  <c r="AM443" i="8"/>
  <c r="AS465" i="8"/>
  <c r="AK339" i="8"/>
  <c r="AN669" i="8"/>
  <c r="AO491" i="8"/>
  <c r="AM379" i="8"/>
  <c r="AI56" i="8"/>
  <c r="AQ1164" i="8"/>
  <c r="AM161" i="8"/>
  <c r="AT66" i="8"/>
  <c r="AN6" i="8"/>
  <c r="AR401" i="8"/>
  <c r="AM569" i="8"/>
  <c r="AL409" i="8"/>
  <c r="AJ401" i="8"/>
  <c r="AR989" i="8"/>
  <c r="AJ709" i="8"/>
  <c r="AI594" i="8"/>
  <c r="AQ233" i="8"/>
  <c r="AJ21" i="8"/>
  <c r="AM1012" i="8"/>
  <c r="AK518" i="8"/>
  <c r="AS63" i="8"/>
  <c r="AL1121" i="8"/>
  <c r="AK763" i="8"/>
  <c r="AK1184" i="8"/>
  <c r="AL286" i="8"/>
  <c r="AK96" i="8"/>
  <c r="AQ822" i="8"/>
  <c r="AT500" i="8"/>
  <c r="AL395" i="8"/>
  <c r="AS36" i="8"/>
  <c r="AQ1180" i="8"/>
  <c r="AS631" i="8"/>
  <c r="AS809" i="8"/>
  <c r="AP402" i="8"/>
  <c r="AQ647" i="8"/>
  <c r="AQ13" i="8"/>
  <c r="AI285" i="8"/>
  <c r="AQ345" i="8"/>
  <c r="AN667" i="8"/>
  <c r="AQ735" i="8"/>
  <c r="AJ1004" i="8"/>
  <c r="AR320" i="8"/>
  <c r="AL1042" i="8"/>
  <c r="AS107" i="8"/>
  <c r="AK746" i="8"/>
  <c r="AT533" i="8"/>
  <c r="AS459" i="8"/>
  <c r="AU42" i="8"/>
  <c r="AQ821" i="8"/>
  <c r="AI1111" i="8"/>
  <c r="AU185" i="8"/>
  <c r="AL1169" i="8"/>
  <c r="AS470" i="8"/>
  <c r="AI833" i="8"/>
  <c r="AP28" i="8"/>
  <c r="AI184" i="8"/>
  <c r="AU903" i="8"/>
  <c r="AT554" i="8"/>
  <c r="G8" i="8"/>
  <c r="H8" i="8"/>
  <c r="G11" i="8"/>
  <c r="H11" i="8"/>
  <c r="BM22" i="8"/>
  <c r="CG22" i="8" a="1"/>
  <c r="CG22" i="8"/>
  <c r="BM55" i="8"/>
  <c r="CG55" i="8" a="1"/>
  <c r="CG55" i="8"/>
  <c r="BM12" i="8"/>
  <c r="CG12" i="8" a="1"/>
  <c r="CG12" i="8"/>
  <c r="BM52" i="8"/>
  <c r="CG52" i="8" a="1"/>
  <c r="CG52" i="8"/>
  <c r="BM26" i="8"/>
  <c r="CG26" i="8" a="1"/>
  <c r="CG26" i="8"/>
  <c r="BM66" i="8"/>
  <c r="CG66" i="8" a="1"/>
  <c r="CG66" i="8"/>
  <c r="BM59" i="8"/>
  <c r="CG59" i="8" a="1"/>
  <c r="CG59" i="8"/>
  <c r="BM50" i="8"/>
  <c r="CG50" i="8" a="1"/>
  <c r="CG50" i="8"/>
  <c r="BM25" i="8"/>
  <c r="CG25" i="8" a="1"/>
  <c r="CG25" i="8"/>
  <c r="BM20" i="8"/>
  <c r="CG20" i="8" a="1"/>
  <c r="CG20" i="8"/>
  <c r="BM58" i="8"/>
  <c r="CG58" i="8" a="1"/>
  <c r="CG58" i="8"/>
  <c r="BM54" i="8"/>
  <c r="CG54" i="8" a="1"/>
  <c r="CG54" i="8"/>
  <c r="BM7" i="8"/>
  <c r="CG7" i="8" a="1"/>
  <c r="CG7" i="8"/>
  <c r="BM56" i="8"/>
  <c r="CG56" i="8" a="1"/>
  <c r="CG56" i="8"/>
  <c r="BM34" i="8"/>
  <c r="CG34" i="8" a="1"/>
  <c r="CG34" i="8"/>
  <c r="BM46" i="8"/>
  <c r="CG46" i="8" a="1"/>
  <c r="CG46" i="8"/>
  <c r="BM37" i="8"/>
  <c r="CG37" i="8" a="1"/>
  <c r="CG37" i="8"/>
  <c r="BM5" i="8"/>
  <c r="CG5" i="8" a="1"/>
  <c r="CG5" i="8"/>
  <c r="BM32" i="8"/>
  <c r="CG32" i="8" a="1"/>
  <c r="CG32" i="8"/>
  <c r="BM51" i="8"/>
  <c r="CG51" i="8" a="1"/>
  <c r="CG51" i="8"/>
  <c r="BM29" i="8"/>
  <c r="CG29" i="8" a="1"/>
  <c r="CG29" i="8"/>
  <c r="BM49" i="8"/>
  <c r="CG49" i="8" a="1"/>
  <c r="CG49" i="8"/>
  <c r="BM31" i="8"/>
  <c r="CG31" i="8" a="1"/>
  <c r="CG31" i="8"/>
  <c r="BM44" i="8"/>
  <c r="CG44" i="8" a="1"/>
  <c r="CG44" i="8"/>
  <c r="BM47" i="8"/>
  <c r="CG47" i="8" a="1"/>
  <c r="CG47" i="8"/>
  <c r="BM18" i="8"/>
  <c r="CG18" i="8" a="1"/>
  <c r="CG18" i="8"/>
  <c r="BM16" i="8"/>
  <c r="CG16" i="8" a="1"/>
  <c r="CG16" i="8"/>
  <c r="BM28" i="8"/>
  <c r="CG28" i="8" a="1"/>
  <c r="CG28" i="8"/>
  <c r="BM35" i="8"/>
  <c r="CG35" i="8" a="1"/>
  <c r="CG35" i="8"/>
  <c r="BM60" i="8"/>
  <c r="CG60" i="8" a="1"/>
  <c r="CG60" i="8"/>
  <c r="BM61" i="8"/>
  <c r="CG61" i="8" a="1"/>
  <c r="CG61" i="8"/>
  <c r="BM13" i="8"/>
  <c r="CG13" i="8" a="1"/>
  <c r="CG13" i="8"/>
  <c r="BM63" i="8"/>
  <c r="CG63" i="8" a="1"/>
  <c r="CG63" i="8"/>
  <c r="BM9" i="8"/>
  <c r="CG9" i="8" a="1"/>
  <c r="CG9" i="8"/>
  <c r="BM62" i="8"/>
  <c r="CG62" i="8" a="1"/>
  <c r="CG62" i="8"/>
  <c r="BM23" i="8"/>
  <c r="CG23" i="8" a="1"/>
  <c r="CG23" i="8"/>
  <c r="BM24" i="8"/>
  <c r="CG24" i="8" a="1"/>
  <c r="CG24" i="8"/>
  <c r="BM45" i="8"/>
  <c r="CG45" i="8" a="1"/>
  <c r="CG45" i="8"/>
  <c r="BM8" i="8"/>
  <c r="CG8" i="8" a="1"/>
  <c r="CG8" i="8"/>
  <c r="BM3" i="8"/>
  <c r="BM43" i="8"/>
  <c r="CG43" i="8" a="1"/>
  <c r="CG43" i="8"/>
  <c r="BM39" i="8"/>
  <c r="CG39" i="8" a="1"/>
  <c r="CG39" i="8"/>
  <c r="BM4" i="8"/>
  <c r="BM10" i="8"/>
  <c r="CG10" i="8" a="1"/>
  <c r="CG10" i="8"/>
  <c r="BM11" i="8"/>
  <c r="CG11" i="8" a="1"/>
  <c r="CG11" i="8"/>
  <c r="BM33" i="8"/>
  <c r="CG33" i="8" a="1"/>
  <c r="CG33" i="8"/>
  <c r="BM48" i="8"/>
  <c r="CG48" i="8" a="1"/>
  <c r="CG48" i="8"/>
  <c r="BM17" i="8"/>
  <c r="CG17" i="8" a="1"/>
  <c r="CG17" i="8"/>
  <c r="BM40" i="8"/>
  <c r="CG40" i="8" a="1"/>
  <c r="CG40" i="8"/>
  <c r="BM15" i="8"/>
  <c r="CG15" i="8" a="1"/>
  <c r="CG15" i="8"/>
  <c r="BM14" i="8"/>
  <c r="CG14" i="8" a="1"/>
  <c r="CG14" i="8"/>
  <c r="BM21" i="8"/>
  <c r="CG21" i="8" a="1"/>
  <c r="CG21" i="8"/>
  <c r="BM27" i="8"/>
  <c r="CG27" i="8" a="1"/>
  <c r="CG27" i="8"/>
  <c r="BM19" i="8"/>
  <c r="CG19" i="8" a="1"/>
  <c r="CG19" i="8"/>
  <c r="BM36" i="8"/>
  <c r="CG36" i="8" a="1"/>
  <c r="CG36" i="8"/>
  <c r="BM53" i="8"/>
  <c r="CG53" i="8" a="1"/>
  <c r="CG53" i="8"/>
  <c r="BM64" i="8"/>
  <c r="CG64" i="8" a="1"/>
  <c r="CG64" i="8"/>
  <c r="BM41" i="8"/>
  <c r="CG41" i="8" a="1"/>
  <c r="CG41" i="8"/>
  <c r="BM42" i="8"/>
  <c r="CG42" i="8" a="1"/>
  <c r="CG42" i="8"/>
  <c r="BM30" i="8"/>
  <c r="CG30" i="8" a="1"/>
  <c r="CG30" i="8"/>
  <c r="BM57" i="8"/>
  <c r="CG57" i="8" a="1"/>
  <c r="CG57" i="8"/>
  <c r="BM65" i="8"/>
  <c r="CG65" i="8" a="1"/>
  <c r="CG65" i="8"/>
  <c r="BM6" i="8"/>
  <c r="CG6" i="8" a="1"/>
  <c r="CG6" i="8"/>
  <c r="BM38" i="8"/>
  <c r="CG38" i="8" a="1"/>
  <c r="CG38" i="8"/>
  <c r="G12" i="8"/>
  <c r="H12" i="8"/>
  <c r="G20" i="8"/>
  <c r="H20" i="8"/>
  <c r="BG8" i="8"/>
  <c r="CA8" i="8" a="1"/>
  <c r="CA8" i="8"/>
  <c r="BG28" i="8"/>
  <c r="CA28" i="8" a="1"/>
  <c r="CA28" i="8"/>
  <c r="BG46" i="8"/>
  <c r="CA46" i="8" a="1"/>
  <c r="CA46" i="8"/>
  <c r="BG55" i="8"/>
  <c r="CA55" i="8" a="1"/>
  <c r="CA55" i="8"/>
  <c r="BG5" i="8"/>
  <c r="CA5" i="8" a="1"/>
  <c r="CA5" i="8"/>
  <c r="BG7" i="8"/>
  <c r="CA7" i="8" a="1"/>
  <c r="CA7" i="8"/>
  <c r="BG41" i="8"/>
  <c r="CA41" i="8" a="1"/>
  <c r="CA41" i="8"/>
  <c r="BG58" i="8"/>
  <c r="CA58" i="8" a="1"/>
  <c r="CA58" i="8"/>
  <c r="BG51" i="8"/>
  <c r="CA51" i="8" a="1"/>
  <c r="CA51" i="8"/>
  <c r="BG14" i="8"/>
  <c r="CA14" i="8" a="1"/>
  <c r="CA14" i="8"/>
  <c r="BG63" i="8"/>
  <c r="CA63" i="8" a="1"/>
  <c r="CA63" i="8"/>
  <c r="BG45" i="8"/>
  <c r="CA45" i="8" a="1"/>
  <c r="CA45" i="8"/>
  <c r="BG23" i="8"/>
  <c r="CA23" i="8" a="1"/>
  <c r="CA23" i="8"/>
  <c r="BG64" i="8"/>
  <c r="CA64" i="8" a="1"/>
  <c r="CA64" i="8"/>
  <c r="BG25" i="8"/>
  <c r="CA25" i="8" a="1"/>
  <c r="CA25" i="8"/>
  <c r="BG62" i="8"/>
  <c r="CA62" i="8" a="1"/>
  <c r="CA62" i="8"/>
  <c r="BG52" i="8"/>
  <c r="CA52" i="8" a="1"/>
  <c r="CA52" i="8"/>
  <c r="BG20" i="8"/>
  <c r="CA20" i="8" a="1"/>
  <c r="CA20" i="8"/>
  <c r="BG38" i="8"/>
  <c r="CA38" i="8" a="1"/>
  <c r="CA38" i="8"/>
  <c r="BG33" i="8"/>
  <c r="CA33" i="8" a="1"/>
  <c r="CA33" i="8"/>
  <c r="BG3" i="8"/>
  <c r="BG26" i="8"/>
  <c r="CA26" i="8" a="1"/>
  <c r="CA26" i="8"/>
  <c r="BG17" i="8"/>
  <c r="CA17" i="8" a="1"/>
  <c r="CA17" i="8"/>
  <c r="BG66" i="8"/>
  <c r="CA66" i="8" a="1"/>
  <c r="CA66" i="8"/>
  <c r="BG44" i="8"/>
  <c r="CA44" i="8" a="1"/>
  <c r="CA44" i="8"/>
  <c r="BG60" i="8"/>
  <c r="CA60" i="8" a="1"/>
  <c r="CA60" i="8"/>
  <c r="BG36" i="8"/>
  <c r="CA36" i="8" a="1"/>
  <c r="CA36" i="8"/>
  <c r="BG29" i="8"/>
  <c r="CA29" i="8" a="1"/>
  <c r="CA29" i="8"/>
  <c r="BG40" i="8"/>
  <c r="CA40" i="8" a="1"/>
  <c r="CA40" i="8"/>
  <c r="BG32" i="8"/>
  <c r="CA32" i="8" a="1"/>
  <c r="CA32" i="8"/>
  <c r="BG34" i="8"/>
  <c r="CA34" i="8" a="1"/>
  <c r="CA34" i="8"/>
  <c r="BG48" i="8"/>
  <c r="CA48" i="8" a="1"/>
  <c r="CA48" i="8"/>
  <c r="BG35" i="8"/>
  <c r="CA35" i="8" a="1"/>
  <c r="CA35" i="8"/>
  <c r="BG56" i="8"/>
  <c r="CA56" i="8" a="1"/>
  <c r="CA56" i="8"/>
  <c r="BG10" i="8"/>
  <c r="CA10" i="8" a="1"/>
  <c r="CA10" i="8"/>
  <c r="BG12" i="8"/>
  <c r="CA12" i="8" a="1"/>
  <c r="CA12" i="8"/>
  <c r="BG19" i="8"/>
  <c r="CA19" i="8" a="1"/>
  <c r="CA19" i="8"/>
  <c r="BG22" i="8"/>
  <c r="CA22" i="8" a="1"/>
  <c r="CA22" i="8"/>
  <c r="BG24" i="8"/>
  <c r="CA24" i="8" a="1"/>
  <c r="CA24" i="8"/>
  <c r="BG47" i="8"/>
  <c r="CA47" i="8" a="1"/>
  <c r="CA47" i="8"/>
  <c r="BG30" i="8"/>
  <c r="CA30" i="8" a="1"/>
  <c r="CA30" i="8"/>
  <c r="BG16" i="8"/>
  <c r="CA16" i="8" a="1"/>
  <c r="CA16" i="8"/>
  <c r="BG42" i="8"/>
  <c r="CA42" i="8" a="1"/>
  <c r="CA42" i="8"/>
  <c r="BG9" i="8"/>
  <c r="CA9" i="8" a="1"/>
  <c r="CA9" i="8"/>
  <c r="BG21" i="8"/>
  <c r="CA21" i="8" a="1"/>
  <c r="CA21" i="8"/>
  <c r="BG39" i="8"/>
  <c r="CA39" i="8" a="1"/>
  <c r="CA39" i="8"/>
  <c r="BG43" i="8"/>
  <c r="CA43" i="8" a="1"/>
  <c r="CA43" i="8"/>
  <c r="BG50" i="8"/>
  <c r="CA50" i="8" a="1"/>
  <c r="CA50" i="8"/>
  <c r="BG49" i="8"/>
  <c r="CA49" i="8" a="1"/>
  <c r="CA49" i="8"/>
  <c r="BG13" i="8"/>
  <c r="CA13" i="8" a="1"/>
  <c r="CA13" i="8"/>
  <c r="BG57" i="8"/>
  <c r="CA57" i="8" a="1"/>
  <c r="CA57" i="8"/>
  <c r="BG37" i="8"/>
  <c r="CA37" i="8" a="1"/>
  <c r="CA37" i="8"/>
  <c r="BG53" i="8"/>
  <c r="CA53" i="8" a="1"/>
  <c r="CA53" i="8"/>
  <c r="BG27" i="8"/>
  <c r="CA27" i="8" a="1"/>
  <c r="CA27" i="8"/>
  <c r="BG31" i="8"/>
  <c r="CA31" i="8" a="1"/>
  <c r="CA31" i="8"/>
  <c r="BG18" i="8"/>
  <c r="CA18" i="8" a="1"/>
  <c r="CA18" i="8"/>
  <c r="BG4" i="8"/>
  <c r="BG11" i="8"/>
  <c r="CA11" i="8" a="1"/>
  <c r="CA11" i="8"/>
  <c r="BG61" i="8"/>
  <c r="CA61" i="8" a="1"/>
  <c r="CA61" i="8"/>
  <c r="BG59" i="8"/>
  <c r="CA59" i="8" a="1"/>
  <c r="CA59" i="8"/>
  <c r="BG65" i="8"/>
  <c r="CA65" i="8" a="1"/>
  <c r="CA65" i="8"/>
  <c r="BG54" i="8"/>
  <c r="CA54" i="8" a="1"/>
  <c r="CA54" i="8"/>
  <c r="BG6" i="8"/>
  <c r="CA6" i="8" a="1"/>
  <c r="CA6" i="8"/>
  <c r="BG15" i="8"/>
  <c r="CA15" i="8" a="1"/>
  <c r="CA15" i="8"/>
  <c r="BN34" i="8"/>
  <c r="CH34" i="8" a="1"/>
  <c r="CH34" i="8"/>
  <c r="BN26" i="8"/>
  <c r="CH26" i="8" a="1"/>
  <c r="CH26" i="8"/>
  <c r="BN28" i="8"/>
  <c r="CH28" i="8" a="1"/>
  <c r="CH28" i="8"/>
  <c r="BN56" i="8"/>
  <c r="CH56" i="8" a="1"/>
  <c r="CH56" i="8"/>
  <c r="BN53" i="8"/>
  <c r="CH53" i="8" a="1"/>
  <c r="CH53" i="8"/>
  <c r="BN32" i="8"/>
  <c r="CH32" i="8" a="1"/>
  <c r="CH32" i="8"/>
  <c r="BN47" i="8"/>
  <c r="CH47" i="8" a="1"/>
  <c r="CH47" i="8"/>
  <c r="BN4" i="8"/>
  <c r="BN42" i="8"/>
  <c r="CH42" i="8" a="1"/>
  <c r="CH42" i="8"/>
  <c r="BN51" i="8"/>
  <c r="CH51" i="8" a="1"/>
  <c r="CH51" i="8"/>
  <c r="BN37" i="8"/>
  <c r="CH37" i="8" a="1"/>
  <c r="CH37" i="8"/>
  <c r="BN29" i="8"/>
  <c r="CH29" i="8" a="1"/>
  <c r="CH29" i="8"/>
  <c r="BN64" i="8"/>
  <c r="CH64" i="8" a="1"/>
  <c r="CH64" i="8"/>
  <c r="BN17" i="8"/>
  <c r="CH17" i="8" a="1"/>
  <c r="CH17" i="8"/>
  <c r="BN24" i="8"/>
  <c r="CH24" i="8" a="1"/>
  <c r="CH24" i="8"/>
  <c r="BN15" i="8"/>
  <c r="CH15" i="8" a="1"/>
  <c r="CH15" i="8"/>
  <c r="BN48" i="8"/>
  <c r="CH48" i="8" a="1"/>
  <c r="CH48" i="8"/>
  <c r="BN45" i="8"/>
  <c r="CH45" i="8" a="1"/>
  <c r="CH45" i="8"/>
  <c r="BN41" i="8"/>
  <c r="CH41" i="8" a="1"/>
  <c r="CH41" i="8"/>
  <c r="BN49" i="8"/>
  <c r="CH49" i="8" a="1"/>
  <c r="CH49" i="8"/>
  <c r="BN31" i="8"/>
  <c r="CH31" i="8" a="1"/>
  <c r="CH31" i="8"/>
  <c r="BN22" i="8"/>
  <c r="CH22" i="8" a="1"/>
  <c r="CH22" i="8"/>
  <c r="BN57" i="8"/>
  <c r="CH57" i="8" a="1"/>
  <c r="CH57" i="8"/>
  <c r="BN18" i="8"/>
  <c r="CH18" i="8" a="1"/>
  <c r="CH18" i="8"/>
  <c r="BN25" i="8"/>
  <c r="CH25" i="8" a="1"/>
  <c r="CH25" i="8"/>
  <c r="BN46" i="8"/>
  <c r="CH46" i="8" a="1"/>
  <c r="CH46" i="8"/>
  <c r="BN55" i="8"/>
  <c r="CH55" i="8" a="1"/>
  <c r="CH55" i="8"/>
  <c r="BN52" i="8"/>
  <c r="CH52" i="8" a="1"/>
  <c r="CH52" i="8"/>
  <c r="BN20" i="8"/>
  <c r="CH20" i="8" a="1"/>
  <c r="CH20" i="8"/>
  <c r="BN66" i="8"/>
  <c r="CH66" i="8" a="1"/>
  <c r="CH66" i="8"/>
  <c r="BN33" i="8"/>
  <c r="CH33" i="8" a="1"/>
  <c r="CH33" i="8"/>
  <c r="BN36" i="8"/>
  <c r="CH36" i="8" a="1"/>
  <c r="CH36" i="8"/>
  <c r="BN38" i="8"/>
  <c r="CH38" i="8" a="1"/>
  <c r="CH38" i="8"/>
  <c r="BN30" i="8"/>
  <c r="CH30" i="8" a="1"/>
  <c r="CH30" i="8"/>
  <c r="BN19" i="8"/>
  <c r="CH19" i="8" a="1"/>
  <c r="CH19" i="8"/>
  <c r="BN5" i="8"/>
  <c r="CH5" i="8" a="1"/>
  <c r="CH5" i="8"/>
  <c r="BN10" i="8"/>
  <c r="CH10" i="8" a="1"/>
  <c r="CH10" i="8"/>
  <c r="BN62" i="8"/>
  <c r="CH62" i="8" a="1"/>
  <c r="CH62" i="8"/>
  <c r="BN13" i="8"/>
  <c r="CH13" i="8" a="1"/>
  <c r="CH13" i="8"/>
  <c r="BN61" i="8"/>
  <c r="CH61" i="8" a="1"/>
  <c r="CH61" i="8"/>
  <c r="BN21" i="8"/>
  <c r="CH21" i="8" a="1"/>
  <c r="CH21" i="8"/>
  <c r="BN23" i="8"/>
  <c r="CH23" i="8" a="1"/>
  <c r="CH23" i="8"/>
  <c r="BN7" i="8"/>
  <c r="CH7" i="8" a="1"/>
  <c r="CH7" i="8"/>
  <c r="BN58" i="8"/>
  <c r="CH58" i="8" a="1"/>
  <c r="CH58" i="8"/>
  <c r="BN60" i="8"/>
  <c r="CH60" i="8" a="1"/>
  <c r="CH60" i="8"/>
  <c r="BN12" i="8"/>
  <c r="CH12" i="8" a="1"/>
  <c r="CH12" i="8"/>
  <c r="BN27" i="8"/>
  <c r="CH27" i="8" a="1"/>
  <c r="CH27" i="8"/>
  <c r="BN6" i="8"/>
  <c r="CH6" i="8" a="1"/>
  <c r="CH6" i="8"/>
  <c r="BN40" i="8"/>
  <c r="CH40" i="8" a="1"/>
  <c r="CH40" i="8"/>
  <c r="BN50" i="8"/>
  <c r="CH50" i="8" a="1"/>
  <c r="CH50" i="8"/>
  <c r="BN44" i="8"/>
  <c r="CH44" i="8" a="1"/>
  <c r="CH44" i="8"/>
  <c r="BN16" i="8"/>
  <c r="CH16" i="8" a="1"/>
  <c r="CH16" i="8"/>
  <c r="BN63" i="8"/>
  <c r="CH63" i="8" a="1"/>
  <c r="CH63" i="8"/>
  <c r="BN14" i="8"/>
  <c r="CH14" i="8" a="1"/>
  <c r="CH14" i="8"/>
  <c r="BN54" i="8"/>
  <c r="CH54" i="8" a="1"/>
  <c r="CH54" i="8"/>
  <c r="BN35" i="8"/>
  <c r="CH35" i="8" a="1"/>
  <c r="CH35" i="8"/>
  <c r="BN39" i="8"/>
  <c r="CH39" i="8" a="1"/>
  <c r="CH39" i="8"/>
  <c r="BN8" i="8"/>
  <c r="CH8" i="8" a="1"/>
  <c r="CH8" i="8"/>
  <c r="BN3" i="8"/>
  <c r="BN9" i="8"/>
  <c r="CH9" i="8" a="1"/>
  <c r="CH9" i="8"/>
  <c r="BN11" i="8"/>
  <c r="CH11" i="8" a="1"/>
  <c r="CH11" i="8"/>
  <c r="BN65" i="8"/>
  <c r="CH65" i="8" a="1"/>
  <c r="CH65" i="8"/>
  <c r="BN59" i="8"/>
  <c r="CH59" i="8" a="1"/>
  <c r="CH59" i="8"/>
  <c r="BN43" i="8"/>
  <c r="CH43" i="8" a="1"/>
  <c r="CH43" i="8"/>
  <c r="BL33" i="8"/>
  <c r="CF33" i="8" a="1"/>
  <c r="CF33" i="8"/>
  <c r="BL43" i="8"/>
  <c r="CF43" i="8" a="1"/>
  <c r="CF43" i="8"/>
  <c r="BL42" i="8"/>
  <c r="CF42" i="8" a="1"/>
  <c r="CF42" i="8"/>
  <c r="BL65" i="8"/>
  <c r="CF65" i="8" a="1"/>
  <c r="CF65" i="8"/>
  <c r="BL55" i="8"/>
  <c r="CF55" i="8" a="1"/>
  <c r="CF55" i="8"/>
  <c r="BL7" i="8"/>
  <c r="CF7" i="8" a="1"/>
  <c r="CF7" i="8"/>
  <c r="BL37" i="8"/>
  <c r="CF37" i="8" a="1"/>
  <c r="CF37" i="8"/>
  <c r="BL21" i="8"/>
  <c r="CF21" i="8" a="1"/>
  <c r="CF21" i="8"/>
  <c r="BL15" i="8"/>
  <c r="CF15" i="8" a="1"/>
  <c r="CF15" i="8"/>
  <c r="BL5" i="8"/>
  <c r="CF5" i="8" a="1"/>
  <c r="CF5" i="8"/>
  <c r="BL64" i="8"/>
  <c r="CF64" i="8" a="1"/>
  <c r="CF64" i="8"/>
  <c r="BL24" i="8"/>
  <c r="CF24" i="8" a="1"/>
  <c r="CF24" i="8"/>
  <c r="BL40" i="8"/>
  <c r="CF40" i="8" a="1"/>
  <c r="CF40" i="8"/>
  <c r="BL38" i="8"/>
  <c r="CF38" i="8" a="1"/>
  <c r="CF38" i="8"/>
  <c r="BL3" i="8"/>
  <c r="BL52" i="8"/>
  <c r="CF52" i="8" a="1"/>
  <c r="CF52" i="8"/>
  <c r="BL16" i="8"/>
  <c r="CF16" i="8" a="1"/>
  <c r="CF16" i="8"/>
  <c r="BL54" i="8"/>
  <c r="CF54" i="8" a="1"/>
  <c r="CF54" i="8"/>
  <c r="BL9" i="8"/>
  <c r="CF9" i="8" a="1"/>
  <c r="CF9" i="8"/>
  <c r="BL17" i="8"/>
  <c r="CF17" i="8" a="1"/>
  <c r="CF17" i="8"/>
  <c r="BL13" i="8"/>
  <c r="CF13" i="8" a="1"/>
  <c r="CF13" i="8"/>
  <c r="BL44" i="8"/>
  <c r="CF44" i="8" a="1"/>
  <c r="CF44" i="8"/>
  <c r="BL36" i="8"/>
  <c r="CF36" i="8" a="1"/>
  <c r="CF36" i="8"/>
  <c r="BL19" i="8"/>
  <c r="CF19" i="8" a="1"/>
  <c r="CF19" i="8"/>
  <c r="BL62" i="8"/>
  <c r="CF62" i="8" a="1"/>
  <c r="CF62" i="8"/>
  <c r="BL4" i="8"/>
  <c r="BL60" i="8"/>
  <c r="CF60" i="8" a="1"/>
  <c r="CF60" i="8"/>
  <c r="BL53" i="8"/>
  <c r="CF53" i="8" a="1"/>
  <c r="CF53" i="8"/>
  <c r="BL50" i="8"/>
  <c r="CF50" i="8" a="1"/>
  <c r="CF50" i="8"/>
  <c r="BL18" i="8"/>
  <c r="CF18" i="8" a="1"/>
  <c r="CF18" i="8"/>
  <c r="BL39" i="8"/>
  <c r="CF39" i="8" a="1"/>
  <c r="CF39" i="8"/>
  <c r="BL10" i="8"/>
  <c r="CF10" i="8" a="1"/>
  <c r="CF10" i="8"/>
  <c r="BL34" i="8"/>
  <c r="CF34" i="8" a="1"/>
  <c r="CF34" i="8"/>
  <c r="BL28" i="8"/>
  <c r="CF28" i="8" a="1"/>
  <c r="CF28" i="8"/>
  <c r="BL58" i="8"/>
  <c r="CF58" i="8" a="1"/>
  <c r="CF58" i="8"/>
  <c r="BL23" i="8"/>
  <c r="CF23" i="8" a="1"/>
  <c r="CF23" i="8"/>
  <c r="BL26" i="8"/>
  <c r="CF26" i="8" a="1"/>
  <c r="CF26" i="8"/>
  <c r="BL20" i="8"/>
  <c r="CF20" i="8" a="1"/>
  <c r="CF20" i="8"/>
  <c r="BL49" i="8"/>
  <c r="CF49" i="8" a="1"/>
  <c r="CF49" i="8"/>
  <c r="BL45" i="8"/>
  <c r="CF45" i="8" a="1"/>
  <c r="CF45" i="8"/>
  <c r="BL12" i="8"/>
  <c r="CF12" i="8" a="1"/>
  <c r="CF12" i="8"/>
  <c r="BL6" i="8"/>
  <c r="CF6" i="8" a="1"/>
  <c r="CF6" i="8"/>
  <c r="BL8" i="8"/>
  <c r="CF8" i="8" a="1"/>
  <c r="CF8" i="8"/>
  <c r="BL32" i="8"/>
  <c r="CF32" i="8" a="1"/>
  <c r="CF32" i="8"/>
  <c r="BL29" i="8"/>
  <c r="CF29" i="8" a="1"/>
  <c r="CF29" i="8"/>
  <c r="BL46" i="8"/>
  <c r="CF46" i="8" a="1"/>
  <c r="CF46" i="8"/>
  <c r="BL63" i="8"/>
  <c r="CF63" i="8" a="1"/>
  <c r="CF63" i="8"/>
  <c r="BL57" i="8"/>
  <c r="CF57" i="8" a="1"/>
  <c r="CF57" i="8"/>
  <c r="BL31" i="8"/>
  <c r="CF31" i="8" a="1"/>
  <c r="CF31" i="8"/>
  <c r="BL27" i="8"/>
  <c r="CF27" i="8" a="1"/>
  <c r="CF27" i="8"/>
  <c r="BL14" i="8"/>
  <c r="CF14" i="8" a="1"/>
  <c r="CF14" i="8"/>
  <c r="BL66" i="8"/>
  <c r="CF66" i="8" a="1"/>
  <c r="CF66" i="8"/>
  <c r="BL22" i="8"/>
  <c r="CF22" i="8" a="1"/>
  <c r="CF22" i="8"/>
  <c r="BL59" i="8"/>
  <c r="CF59" i="8" a="1"/>
  <c r="CF59" i="8"/>
  <c r="BL41" i="8"/>
  <c r="CF41" i="8" a="1"/>
  <c r="CF41" i="8"/>
  <c r="BL11" i="8"/>
  <c r="CF11" i="8" a="1"/>
  <c r="CF11" i="8"/>
  <c r="BL30" i="8"/>
  <c r="CF30" i="8" a="1"/>
  <c r="CF30" i="8"/>
  <c r="BL25" i="8"/>
  <c r="CF25" i="8" a="1"/>
  <c r="CF25" i="8"/>
  <c r="BL61" i="8"/>
  <c r="CF61" i="8" a="1"/>
  <c r="CF61" i="8"/>
  <c r="BL56" i="8"/>
  <c r="CF56" i="8" a="1"/>
  <c r="CF56" i="8"/>
  <c r="BL47" i="8"/>
  <c r="CF47" i="8" a="1"/>
  <c r="CF47" i="8"/>
  <c r="BL51" i="8"/>
  <c r="CF51" i="8" a="1"/>
  <c r="CF51" i="8"/>
  <c r="BL48" i="8"/>
  <c r="CF48" i="8" a="1"/>
  <c r="CF48" i="8"/>
  <c r="BL35" i="8"/>
  <c r="CF35" i="8" a="1"/>
  <c r="CF35" i="8"/>
  <c r="BE40" i="8"/>
  <c r="BY40" i="8" a="1"/>
  <c r="BY40" i="8"/>
  <c r="BE54" i="8"/>
  <c r="BY54" i="8" a="1"/>
  <c r="BY54" i="8"/>
  <c r="BE12" i="8"/>
  <c r="BY12" i="8" a="1"/>
  <c r="BY12" i="8"/>
  <c r="BE9" i="8"/>
  <c r="BY9" i="8" a="1"/>
  <c r="BY9" i="8"/>
  <c r="BE57" i="8"/>
  <c r="BY57" i="8" a="1"/>
  <c r="BY57" i="8"/>
  <c r="BE25" i="8"/>
  <c r="BY25" i="8" a="1"/>
  <c r="BY25" i="8"/>
  <c r="BE45" i="8"/>
  <c r="BY45" i="8" a="1"/>
  <c r="BY45" i="8"/>
  <c r="BE23" i="8"/>
  <c r="BY23" i="8" a="1"/>
  <c r="BY23" i="8"/>
  <c r="BE48" i="8"/>
  <c r="BY48" i="8" a="1"/>
  <c r="BY48" i="8"/>
  <c r="BE38" i="8"/>
  <c r="BY38" i="8" a="1"/>
  <c r="BY38" i="8"/>
  <c r="BE4" i="8"/>
  <c r="BE29" i="8"/>
  <c r="BY29" i="8" a="1"/>
  <c r="BY29" i="8"/>
  <c r="BE11" i="8"/>
  <c r="BY11" i="8" a="1"/>
  <c r="BY11" i="8"/>
  <c r="BE42" i="8"/>
  <c r="BY42" i="8" a="1"/>
  <c r="BY42" i="8"/>
  <c r="BE47" i="8"/>
  <c r="BY47" i="8" a="1"/>
  <c r="BY47" i="8"/>
  <c r="BE20" i="8"/>
  <c r="BY20" i="8" a="1"/>
  <c r="BY20" i="8"/>
  <c r="BE13" i="8"/>
  <c r="BY13" i="8" a="1"/>
  <c r="BY13" i="8"/>
  <c r="BE6" i="8"/>
  <c r="BY6" i="8" a="1"/>
  <c r="BY6" i="8"/>
  <c r="BE22" i="8"/>
  <c r="BY22" i="8" a="1"/>
  <c r="BY22" i="8"/>
  <c r="BE27" i="8"/>
  <c r="BY27" i="8" a="1"/>
  <c r="BY27" i="8"/>
  <c r="BE64" i="8"/>
  <c r="BY64" i="8" a="1"/>
  <c r="BY64" i="8"/>
  <c r="BE24" i="8"/>
  <c r="BY24" i="8" a="1"/>
  <c r="BY24" i="8"/>
  <c r="BE50" i="8"/>
  <c r="BY50" i="8" a="1"/>
  <c r="BY50" i="8"/>
  <c r="BE49" i="8"/>
  <c r="BY49" i="8" a="1"/>
  <c r="BY49" i="8"/>
  <c r="BE5" i="8"/>
  <c r="BY5" i="8" a="1"/>
  <c r="BY5" i="8"/>
  <c r="BE31" i="8"/>
  <c r="BY31" i="8" a="1"/>
  <c r="BY31" i="8"/>
  <c r="BE35" i="8"/>
  <c r="BY35" i="8" a="1"/>
  <c r="BY35" i="8"/>
  <c r="BE30" i="8"/>
  <c r="BY30" i="8" a="1"/>
  <c r="BY30" i="8"/>
  <c r="BE19" i="8"/>
  <c r="BY19" i="8" a="1"/>
  <c r="BY19" i="8"/>
  <c r="BE60" i="8"/>
  <c r="BY60" i="8" a="1"/>
  <c r="BY60" i="8"/>
  <c r="BE14" i="8"/>
  <c r="BY14" i="8" a="1"/>
  <c r="BY14" i="8"/>
  <c r="BE65" i="8"/>
  <c r="BY65" i="8" a="1"/>
  <c r="BY65" i="8"/>
  <c r="BE10" i="8"/>
  <c r="BY10" i="8" a="1"/>
  <c r="BY10" i="8"/>
  <c r="BE8" i="8"/>
  <c r="BY8" i="8" a="1"/>
  <c r="BY8" i="8"/>
  <c r="BE37" i="8"/>
  <c r="BY37" i="8" a="1"/>
  <c r="BY37" i="8"/>
  <c r="BE61" i="8"/>
  <c r="BY61" i="8" a="1"/>
  <c r="BY61" i="8"/>
  <c r="BE62" i="8"/>
  <c r="BY62" i="8" a="1"/>
  <c r="BY62" i="8"/>
  <c r="BE43" i="8"/>
  <c r="BY43" i="8" a="1"/>
  <c r="BY43" i="8"/>
  <c r="BE56" i="8"/>
  <c r="BY56" i="8" a="1"/>
  <c r="BY56" i="8"/>
  <c r="BE15" i="8"/>
  <c r="BY15" i="8" a="1"/>
  <c r="BY15" i="8"/>
  <c r="BE18" i="8"/>
  <c r="BY18" i="8" a="1"/>
  <c r="BY18" i="8"/>
  <c r="BE7" i="8"/>
  <c r="BY7" i="8" a="1"/>
  <c r="BY7" i="8"/>
  <c r="BE3" i="8"/>
  <c r="BE52" i="8"/>
  <c r="BY52" i="8" a="1"/>
  <c r="BY52" i="8"/>
  <c r="BE41" i="8"/>
  <c r="BY41" i="8" a="1"/>
  <c r="BY41" i="8"/>
  <c r="BE51" i="8"/>
  <c r="BY51" i="8" a="1"/>
  <c r="BY51" i="8"/>
  <c r="BE21" i="8"/>
  <c r="BY21" i="8" a="1"/>
  <c r="BY21" i="8"/>
  <c r="BE34" i="8"/>
  <c r="BY34" i="8" a="1"/>
  <c r="BY34" i="8"/>
  <c r="BE55" i="8"/>
  <c r="BY55" i="8" a="1"/>
  <c r="BY55" i="8"/>
  <c r="BE33" i="8"/>
  <c r="BY33" i="8" a="1"/>
  <c r="BY33" i="8"/>
  <c r="BE16" i="8"/>
  <c r="BY16" i="8" a="1"/>
  <c r="BY16" i="8"/>
  <c r="BE46" i="8"/>
  <c r="BY46" i="8" a="1"/>
  <c r="BY46" i="8"/>
  <c r="BE32" i="8"/>
  <c r="BY32" i="8" a="1"/>
  <c r="BY32" i="8"/>
  <c r="BE36" i="8"/>
  <c r="BY36" i="8" a="1"/>
  <c r="BY36" i="8"/>
  <c r="BE17" i="8"/>
  <c r="BY17" i="8" a="1"/>
  <c r="BY17" i="8"/>
  <c r="BE59" i="8"/>
  <c r="BY59" i="8" a="1"/>
  <c r="BY59" i="8"/>
  <c r="BE28" i="8"/>
  <c r="BY28" i="8" a="1"/>
  <c r="BY28" i="8"/>
  <c r="BE58" i="8"/>
  <c r="BY58" i="8" a="1"/>
  <c r="BY58" i="8"/>
  <c r="BE53" i="8"/>
  <c r="BY53" i="8" a="1"/>
  <c r="BY53" i="8"/>
  <c r="BE26" i="8"/>
  <c r="BY26" i="8" a="1"/>
  <c r="BY26" i="8"/>
  <c r="BE63" i="8"/>
  <c r="BY63" i="8" a="1"/>
  <c r="BY63" i="8"/>
  <c r="BE44" i="8"/>
  <c r="BY44" i="8" a="1"/>
  <c r="BY44" i="8"/>
  <c r="BE66" i="8"/>
  <c r="BY66" i="8" a="1"/>
  <c r="BY66" i="8"/>
  <c r="BE39" i="8"/>
  <c r="BY39" i="8" a="1"/>
  <c r="BY39" i="8"/>
  <c r="BD62" i="8"/>
  <c r="BX62" i="8" a="1"/>
  <c r="BX62" i="8"/>
  <c r="BD30" i="8"/>
  <c r="BX30" i="8" a="1"/>
  <c r="BX30" i="8"/>
  <c r="BD35" i="8"/>
  <c r="BX35" i="8" a="1"/>
  <c r="BX35" i="8"/>
  <c r="BD56" i="8"/>
  <c r="BX56" i="8" a="1"/>
  <c r="BX56" i="8"/>
  <c r="BD49" i="8"/>
  <c r="BX49" i="8" a="1"/>
  <c r="BX49" i="8"/>
  <c r="BD7" i="8"/>
  <c r="BX7" i="8" a="1"/>
  <c r="BX7" i="8"/>
  <c r="BD15" i="8"/>
  <c r="BX15" i="8" a="1"/>
  <c r="BX15" i="8"/>
  <c r="BD42" i="8"/>
  <c r="BX42" i="8" a="1"/>
  <c r="BX42" i="8"/>
  <c r="BD37" i="8"/>
  <c r="BX37" i="8" a="1"/>
  <c r="BX37" i="8"/>
  <c r="BD31" i="8"/>
  <c r="BX31" i="8" a="1"/>
  <c r="BX31" i="8"/>
  <c r="BD8" i="8"/>
  <c r="BX8" i="8" a="1"/>
  <c r="BX8" i="8"/>
  <c r="BD12" i="8"/>
  <c r="BX12" i="8" a="1"/>
  <c r="BX12" i="8"/>
  <c r="BD66" i="8"/>
  <c r="BX66" i="8" a="1"/>
  <c r="BX66" i="8"/>
  <c r="BD22" i="8"/>
  <c r="BX22" i="8" a="1"/>
  <c r="BX22" i="8"/>
  <c r="BD3" i="8"/>
  <c r="BD55" i="8"/>
  <c r="BX55" i="8" a="1"/>
  <c r="BX55" i="8"/>
  <c r="BD54" i="8"/>
  <c r="BX54" i="8" a="1"/>
  <c r="BX54" i="8"/>
  <c r="BD40" i="8"/>
  <c r="BX40" i="8" a="1"/>
  <c r="BX40" i="8"/>
  <c r="BD59" i="8"/>
  <c r="BX59" i="8" a="1"/>
  <c r="BX59" i="8"/>
  <c r="BD14" i="8"/>
  <c r="BX14" i="8" a="1"/>
  <c r="BX14" i="8"/>
  <c r="BD17" i="8"/>
  <c r="BX17" i="8" a="1"/>
  <c r="BX17" i="8"/>
  <c r="BD21" i="8"/>
  <c r="BX21" i="8" a="1"/>
  <c r="BX21" i="8"/>
  <c r="BD24" i="8"/>
  <c r="BX24" i="8" a="1"/>
  <c r="BX24" i="8"/>
  <c r="BD52" i="8"/>
  <c r="BX52" i="8" a="1"/>
  <c r="BX52" i="8"/>
  <c r="BD36" i="8"/>
  <c r="BX36" i="8" a="1"/>
  <c r="BX36" i="8"/>
  <c r="BD58" i="8"/>
  <c r="BX58" i="8" a="1"/>
  <c r="BX58" i="8"/>
  <c r="BD46" i="8"/>
  <c r="BX46" i="8" a="1"/>
  <c r="BX46" i="8"/>
  <c r="BD19" i="8"/>
  <c r="BX19" i="8" a="1"/>
  <c r="BX19" i="8"/>
  <c r="BD65" i="8"/>
  <c r="BX65" i="8" a="1"/>
  <c r="BX65" i="8"/>
  <c r="BD63" i="8"/>
  <c r="BX63" i="8" a="1"/>
  <c r="BX63" i="8"/>
  <c r="BD33" i="8"/>
  <c r="BX33" i="8" a="1"/>
  <c r="BX33" i="8"/>
  <c r="BD57" i="8"/>
  <c r="BX57" i="8" a="1"/>
  <c r="BX57" i="8"/>
  <c r="BD5" i="8"/>
  <c r="BX5" i="8" a="1"/>
  <c r="BX5" i="8"/>
  <c r="BD43" i="8"/>
  <c r="BX43" i="8" a="1"/>
  <c r="BX43" i="8"/>
  <c r="BD45" i="8"/>
  <c r="BX45" i="8" a="1"/>
  <c r="BX45" i="8"/>
  <c r="BD51" i="8"/>
  <c r="BX51" i="8" a="1"/>
  <c r="BX51" i="8"/>
  <c r="BD50" i="8"/>
  <c r="BX50" i="8" a="1"/>
  <c r="BX50" i="8"/>
  <c r="BD13" i="8"/>
  <c r="BX13" i="8" a="1"/>
  <c r="BX13" i="8"/>
  <c r="BD39" i="8"/>
  <c r="BX39" i="8" a="1"/>
  <c r="BX39" i="8"/>
  <c r="BD53" i="8"/>
  <c r="BX53" i="8" a="1"/>
  <c r="BX53" i="8"/>
  <c r="BD27" i="8"/>
  <c r="BX27" i="8" a="1"/>
  <c r="BX27" i="8"/>
  <c r="BD41" i="8"/>
  <c r="BX41" i="8" a="1"/>
  <c r="BX41" i="8"/>
  <c r="BD10" i="8"/>
  <c r="BX10" i="8" a="1"/>
  <c r="BX10" i="8"/>
  <c r="BD23" i="8"/>
  <c r="BX23" i="8" a="1"/>
  <c r="BX23" i="8"/>
  <c r="BD28" i="8"/>
  <c r="BX28" i="8" a="1"/>
  <c r="BX28" i="8"/>
  <c r="BD6" i="8"/>
  <c r="BX6" i="8" a="1"/>
  <c r="BX6" i="8"/>
  <c r="BD32" i="8"/>
  <c r="BX32" i="8" a="1"/>
  <c r="BX32" i="8"/>
  <c r="BD38" i="8"/>
  <c r="BX38" i="8" a="1"/>
  <c r="BX38" i="8"/>
  <c r="BD60" i="8"/>
  <c r="BX60" i="8" a="1"/>
  <c r="BX60" i="8"/>
  <c r="BD47" i="8"/>
  <c r="BX47" i="8" a="1"/>
  <c r="BX47" i="8"/>
  <c r="BD16" i="8"/>
  <c r="BX16" i="8" a="1"/>
  <c r="BX16" i="8"/>
  <c r="BD4" i="8"/>
  <c r="BD11" i="8"/>
  <c r="BX11" i="8" a="1"/>
  <c r="BX11" i="8"/>
  <c r="BD34" i="8"/>
  <c r="BX34" i="8" a="1"/>
  <c r="BX34" i="8"/>
  <c r="BD20" i="8"/>
  <c r="BX20" i="8" a="1"/>
  <c r="BX20" i="8"/>
  <c r="BD9" i="8"/>
  <c r="BX9" i="8" a="1"/>
  <c r="BX9" i="8"/>
  <c r="BD26" i="8"/>
  <c r="BX26" i="8" a="1"/>
  <c r="BX26" i="8"/>
  <c r="BD44" i="8"/>
  <c r="BX44" i="8" a="1"/>
  <c r="BX44" i="8"/>
  <c r="BD61" i="8"/>
  <c r="BX61" i="8" a="1"/>
  <c r="BX61" i="8"/>
  <c r="BD18" i="8"/>
  <c r="BX18" i="8" a="1"/>
  <c r="BX18" i="8"/>
  <c r="BD25" i="8"/>
  <c r="BX25" i="8" a="1"/>
  <c r="BX25" i="8"/>
  <c r="BD48" i="8"/>
  <c r="BX48" i="8" a="1"/>
  <c r="BX48" i="8"/>
  <c r="BD29" i="8"/>
  <c r="BX29" i="8" a="1"/>
  <c r="BX29" i="8"/>
  <c r="BD64" i="8"/>
  <c r="BX64" i="8" a="1"/>
  <c r="BX64" i="8"/>
  <c r="BK29" i="8"/>
  <c r="CE29" i="8" a="1"/>
  <c r="CE29" i="8"/>
  <c r="BK38" i="8"/>
  <c r="CE38" i="8" a="1"/>
  <c r="CE38" i="8"/>
  <c r="BK61" i="8"/>
  <c r="CE61" i="8" a="1"/>
  <c r="CE61" i="8"/>
  <c r="BK4" i="8"/>
  <c r="BK59" i="8"/>
  <c r="CE59" i="8" a="1"/>
  <c r="CE59" i="8"/>
  <c r="BK49" i="8"/>
  <c r="CE49" i="8" a="1"/>
  <c r="CE49" i="8"/>
  <c r="BK9" i="8"/>
  <c r="CE9" i="8" a="1"/>
  <c r="CE9" i="8"/>
  <c r="BK14" i="8"/>
  <c r="CE14" i="8" a="1"/>
  <c r="CE14" i="8"/>
  <c r="BK57" i="8"/>
  <c r="CE57" i="8" a="1"/>
  <c r="CE57" i="8"/>
  <c r="BK52" i="8"/>
  <c r="CE52" i="8" a="1"/>
  <c r="CE52" i="8"/>
  <c r="BK48" i="8"/>
  <c r="CE48" i="8" a="1"/>
  <c r="CE48" i="8"/>
  <c r="BK8" i="8"/>
  <c r="CE8" i="8" a="1"/>
  <c r="CE8" i="8"/>
  <c r="BK65" i="8"/>
  <c r="CE65" i="8" a="1"/>
  <c r="CE65" i="8"/>
  <c r="BK25" i="8"/>
  <c r="CE25" i="8" a="1"/>
  <c r="CE25" i="8"/>
  <c r="BK33" i="8"/>
  <c r="CE33" i="8" a="1"/>
  <c r="CE33" i="8"/>
  <c r="BK41" i="8"/>
  <c r="CE41" i="8" a="1"/>
  <c r="CE41" i="8"/>
  <c r="BK55" i="8"/>
  <c r="CE55" i="8" a="1"/>
  <c r="CE55" i="8"/>
  <c r="BK7" i="8"/>
  <c r="CE7" i="8" a="1"/>
  <c r="CE7" i="8"/>
  <c r="BK40" i="8"/>
  <c r="CE40" i="8" a="1"/>
  <c r="CE40" i="8"/>
  <c r="BK53" i="8"/>
  <c r="CE53" i="8" a="1"/>
  <c r="CE53" i="8"/>
  <c r="BK56" i="8"/>
  <c r="CE56" i="8" a="1"/>
  <c r="CE56" i="8"/>
  <c r="BK46" i="8"/>
  <c r="CE46" i="8" a="1"/>
  <c r="CE46" i="8"/>
  <c r="BK35" i="8"/>
  <c r="CE35" i="8" a="1"/>
  <c r="CE35" i="8"/>
  <c r="BK11" i="8"/>
  <c r="CE11" i="8" a="1"/>
  <c r="CE11" i="8"/>
  <c r="BK45" i="8"/>
  <c r="CE45" i="8" a="1"/>
  <c r="CE45" i="8"/>
  <c r="BK62" i="8"/>
  <c r="CE62" i="8" a="1"/>
  <c r="CE62" i="8"/>
  <c r="BK42" i="8"/>
  <c r="CE42" i="8" a="1"/>
  <c r="CE42" i="8"/>
  <c r="BK21" i="8"/>
  <c r="CE21" i="8" a="1"/>
  <c r="CE21" i="8"/>
  <c r="BK6" i="8"/>
  <c r="CE6" i="8" a="1"/>
  <c r="CE6" i="8"/>
  <c r="BK12" i="8"/>
  <c r="CE12" i="8" a="1"/>
  <c r="CE12" i="8"/>
  <c r="BK30" i="8"/>
  <c r="CE30" i="8" a="1"/>
  <c r="CE30" i="8"/>
  <c r="BK34" i="8"/>
  <c r="CE34" i="8" a="1"/>
  <c r="CE34" i="8"/>
  <c r="BK43" i="8"/>
  <c r="CE43" i="8" a="1"/>
  <c r="CE43" i="8"/>
  <c r="BK23" i="8"/>
  <c r="CE23" i="8" a="1"/>
  <c r="CE23" i="8"/>
  <c r="BK47" i="8"/>
  <c r="CE47" i="8" a="1"/>
  <c r="CE47" i="8"/>
  <c r="BK3" i="8"/>
  <c r="BK20" i="8"/>
  <c r="CE20" i="8" a="1"/>
  <c r="CE20" i="8"/>
  <c r="BK54" i="8"/>
  <c r="CE54" i="8" a="1"/>
  <c r="CE54" i="8"/>
  <c r="BK10" i="8"/>
  <c r="CE10" i="8" a="1"/>
  <c r="CE10" i="8"/>
  <c r="BK22" i="8"/>
  <c r="CE22" i="8" a="1"/>
  <c r="CE22" i="8"/>
  <c r="BK60" i="8"/>
  <c r="CE60" i="8" a="1"/>
  <c r="CE60" i="8"/>
  <c r="BK26" i="8"/>
  <c r="CE26" i="8" a="1"/>
  <c r="CE26" i="8"/>
  <c r="BK5" i="8"/>
  <c r="CE5" i="8" a="1"/>
  <c r="CE5" i="8"/>
  <c r="BK66" i="8"/>
  <c r="CE66" i="8" a="1"/>
  <c r="CE66" i="8"/>
  <c r="BK32" i="8"/>
  <c r="CE32" i="8" a="1"/>
  <c r="CE32" i="8"/>
  <c r="BK16" i="8"/>
  <c r="CE16" i="8" a="1"/>
  <c r="CE16" i="8"/>
  <c r="BK39" i="8"/>
  <c r="CE39" i="8" a="1"/>
  <c r="CE39" i="8"/>
  <c r="BK50" i="8"/>
  <c r="CE50" i="8" a="1"/>
  <c r="CE50" i="8"/>
  <c r="BK17" i="8"/>
  <c r="CE17" i="8" a="1"/>
  <c r="CE17" i="8"/>
  <c r="BK13" i="8"/>
  <c r="CE13" i="8" a="1"/>
  <c r="CE13" i="8"/>
  <c r="BK31" i="8"/>
  <c r="CE31" i="8" a="1"/>
  <c r="CE31" i="8"/>
  <c r="BK18" i="8"/>
  <c r="CE18" i="8" a="1"/>
  <c r="CE18" i="8"/>
  <c r="BK19" i="8"/>
  <c r="CE19" i="8" a="1"/>
  <c r="CE19" i="8"/>
  <c r="BK58" i="8"/>
  <c r="CE58" i="8" a="1"/>
  <c r="CE58" i="8"/>
  <c r="BK44" i="8"/>
  <c r="CE44" i="8" a="1"/>
  <c r="CE44" i="8"/>
  <c r="BK27" i="8"/>
  <c r="CE27" i="8" a="1"/>
  <c r="CE27" i="8"/>
  <c r="BK15" i="8"/>
  <c r="CE15" i="8" a="1"/>
  <c r="CE15" i="8"/>
  <c r="BK28" i="8"/>
  <c r="CE28" i="8" a="1"/>
  <c r="CE28" i="8"/>
  <c r="BK63" i="8"/>
  <c r="CE63" i="8" a="1"/>
  <c r="CE63" i="8"/>
  <c r="BK64" i="8"/>
  <c r="CE64" i="8" a="1"/>
  <c r="CE64" i="8"/>
  <c r="BK51" i="8"/>
  <c r="CE51" i="8" a="1"/>
  <c r="CE51" i="8"/>
  <c r="BK24" i="8"/>
  <c r="CE24" i="8" a="1"/>
  <c r="CE24" i="8"/>
  <c r="BK36" i="8"/>
  <c r="CE36" i="8" a="1"/>
  <c r="CE36" i="8"/>
  <c r="BK37" i="8"/>
  <c r="CE37" i="8" a="1"/>
  <c r="CE37" i="8"/>
  <c r="BH24" i="8"/>
  <c r="CB24" i="8" a="1"/>
  <c r="CB24" i="8"/>
  <c r="BH19" i="8"/>
  <c r="CB19" i="8" a="1"/>
  <c r="CB19" i="8"/>
  <c r="BH59" i="8"/>
  <c r="CB59" i="8" a="1"/>
  <c r="CB59" i="8"/>
  <c r="BH56" i="8"/>
  <c r="CB56" i="8" a="1"/>
  <c r="CB56" i="8"/>
  <c r="BH62" i="8"/>
  <c r="CB62" i="8" a="1"/>
  <c r="CB62" i="8"/>
  <c r="BH60" i="8"/>
  <c r="CB60" i="8" a="1"/>
  <c r="CB60" i="8"/>
  <c r="BH15" i="8"/>
  <c r="CB15" i="8" a="1"/>
  <c r="CB15" i="8"/>
  <c r="BH64" i="8"/>
  <c r="CB64" i="8" a="1"/>
  <c r="CB64" i="8"/>
  <c r="BH55" i="8"/>
  <c r="CB55" i="8" a="1"/>
  <c r="CB55" i="8"/>
  <c r="BH28" i="8"/>
  <c r="CB28" i="8" a="1"/>
  <c r="CB28" i="8"/>
  <c r="BH18" i="8"/>
  <c r="CB18" i="8" a="1"/>
  <c r="CB18" i="8"/>
  <c r="BH25" i="8"/>
  <c r="CB25" i="8" a="1"/>
  <c r="CB25" i="8"/>
  <c r="BH16" i="8"/>
  <c r="CB16" i="8" a="1"/>
  <c r="CB16" i="8"/>
  <c r="BH13" i="8"/>
  <c r="CB13" i="8" a="1"/>
  <c r="CB13" i="8"/>
  <c r="BH26" i="8"/>
  <c r="CB26" i="8" a="1"/>
  <c r="CB26" i="8"/>
  <c r="BH34" i="8"/>
  <c r="CB34" i="8" a="1"/>
  <c r="CB34" i="8"/>
  <c r="BH58" i="8"/>
  <c r="CB58" i="8" a="1"/>
  <c r="CB58" i="8"/>
  <c r="BH29" i="8"/>
  <c r="CB29" i="8" a="1"/>
  <c r="CB29" i="8"/>
  <c r="BH37" i="8"/>
  <c r="CB37" i="8" a="1"/>
  <c r="CB37" i="8"/>
  <c r="BH5" i="8"/>
  <c r="CB5" i="8" a="1"/>
  <c r="CB5" i="8"/>
  <c r="BH4" i="8"/>
  <c r="BH51" i="8"/>
  <c r="CB51" i="8" a="1"/>
  <c r="CB51" i="8"/>
  <c r="BH23" i="8"/>
  <c r="CB23" i="8" a="1"/>
  <c r="CB23" i="8"/>
  <c r="BH43" i="8"/>
  <c r="CB43" i="8" a="1"/>
  <c r="CB43" i="8"/>
  <c r="BH52" i="8"/>
  <c r="CB52" i="8" a="1"/>
  <c r="CB52" i="8"/>
  <c r="BH20" i="8"/>
  <c r="CB20" i="8" a="1"/>
  <c r="CB20" i="8"/>
  <c r="BH45" i="8"/>
  <c r="CB45" i="8" a="1"/>
  <c r="CB45" i="8"/>
  <c r="BH22" i="8"/>
  <c r="CB22" i="8" a="1"/>
  <c r="CB22" i="8"/>
  <c r="BH44" i="8"/>
  <c r="CB44" i="8" a="1"/>
  <c r="CB44" i="8"/>
  <c r="BH49" i="8"/>
  <c r="CB49" i="8" a="1"/>
  <c r="CB49" i="8"/>
  <c r="BH39" i="8"/>
  <c r="CB39" i="8" a="1"/>
  <c r="CB39" i="8"/>
  <c r="BH30" i="8"/>
  <c r="CB30" i="8" a="1"/>
  <c r="CB30" i="8"/>
  <c r="BH27" i="8"/>
  <c r="CB27" i="8" a="1"/>
  <c r="CB27" i="8"/>
  <c r="BH32" i="8"/>
  <c r="CB32" i="8" a="1"/>
  <c r="CB32" i="8"/>
  <c r="BH8" i="8"/>
  <c r="CB8" i="8" a="1"/>
  <c r="CB8" i="8"/>
  <c r="BH11" i="8"/>
  <c r="CB11" i="8" a="1"/>
  <c r="CB11" i="8"/>
  <c r="BH12" i="8"/>
  <c r="CB12" i="8" a="1"/>
  <c r="CB12" i="8"/>
  <c r="BH3" i="8"/>
  <c r="BH48" i="8"/>
  <c r="CB48" i="8" a="1"/>
  <c r="CB48" i="8"/>
  <c r="BH42" i="8"/>
  <c r="CB42" i="8" a="1"/>
  <c r="CB42" i="8"/>
  <c r="BH61" i="8"/>
  <c r="CB61" i="8" a="1"/>
  <c r="CB61" i="8"/>
  <c r="BH47" i="8"/>
  <c r="CB47" i="8" a="1"/>
  <c r="CB47" i="8"/>
  <c r="BH65" i="8"/>
  <c r="CB65" i="8" a="1"/>
  <c r="CB65" i="8"/>
  <c r="BH46" i="8"/>
  <c r="CB46" i="8" a="1"/>
  <c r="CB46" i="8"/>
  <c r="BH50" i="8"/>
  <c r="CB50" i="8" a="1"/>
  <c r="CB50" i="8"/>
  <c r="BH21" i="8"/>
  <c r="CB21" i="8" a="1"/>
  <c r="CB21" i="8"/>
  <c r="BH40" i="8"/>
  <c r="CB40" i="8" a="1"/>
  <c r="CB40" i="8"/>
  <c r="BH38" i="8"/>
  <c r="CB38" i="8" a="1"/>
  <c r="CB38" i="8"/>
  <c r="BH10" i="8"/>
  <c r="CB10" i="8" a="1"/>
  <c r="CB10" i="8"/>
  <c r="BH54" i="8"/>
  <c r="CB54" i="8" a="1"/>
  <c r="CB54" i="8"/>
  <c r="BH6" i="8"/>
  <c r="CB6" i="8" a="1"/>
  <c r="CB6" i="8"/>
  <c r="BH14" i="8"/>
  <c r="CB14" i="8" a="1"/>
  <c r="CB14" i="8"/>
  <c r="BH7" i="8"/>
  <c r="CB7" i="8" a="1"/>
  <c r="CB7" i="8"/>
  <c r="BH31" i="8"/>
  <c r="CB31" i="8" a="1"/>
  <c r="CB31" i="8"/>
  <c r="BH57" i="8"/>
  <c r="CB57" i="8" a="1"/>
  <c r="CB57" i="8"/>
  <c r="BH33" i="8"/>
  <c r="CB33" i="8" a="1"/>
  <c r="CB33" i="8"/>
  <c r="BH53" i="8"/>
  <c r="CB53" i="8" a="1"/>
  <c r="CB53" i="8"/>
  <c r="BH36" i="8"/>
  <c r="CB36" i="8" a="1"/>
  <c r="CB36" i="8"/>
  <c r="BH35" i="8"/>
  <c r="CB35" i="8" a="1"/>
  <c r="CB35" i="8"/>
  <c r="BH66" i="8"/>
  <c r="CB66" i="8" a="1"/>
  <c r="CB66" i="8"/>
  <c r="BH41" i="8"/>
  <c r="CB41" i="8" a="1"/>
  <c r="CB41" i="8"/>
  <c r="BH63" i="8"/>
  <c r="CB63" i="8" a="1"/>
  <c r="CB63" i="8"/>
  <c r="BH9" i="8"/>
  <c r="CB9" i="8" a="1"/>
  <c r="CB9" i="8"/>
  <c r="BH17" i="8"/>
  <c r="CB17" i="8" a="1"/>
  <c r="CB17" i="8"/>
  <c r="BI50" i="8"/>
  <c r="CC50" i="8" a="1"/>
  <c r="CC50" i="8"/>
  <c r="BI51" i="8"/>
  <c r="CC51" i="8" a="1"/>
  <c r="CC51" i="8"/>
  <c r="BI9" i="8"/>
  <c r="CC9" i="8" a="1"/>
  <c r="CC9" i="8"/>
  <c r="BI24" i="8"/>
  <c r="CC24" i="8" a="1"/>
  <c r="CC24" i="8"/>
  <c r="BI46" i="8"/>
  <c r="CC46" i="8" a="1"/>
  <c r="CC46" i="8"/>
  <c r="BI15" i="8"/>
  <c r="CC15" i="8" a="1"/>
  <c r="CC15" i="8"/>
  <c r="BI31" i="8"/>
  <c r="CC31" i="8" a="1"/>
  <c r="CC31" i="8"/>
  <c r="BI3" i="8"/>
  <c r="BI63" i="8"/>
  <c r="CC63" i="8" a="1"/>
  <c r="CC63" i="8"/>
  <c r="BI10" i="8"/>
  <c r="CC10" i="8" a="1"/>
  <c r="CC10" i="8"/>
  <c r="BI12" i="8"/>
  <c r="CC12" i="8" a="1"/>
  <c r="CC12" i="8"/>
  <c r="BI19" i="8"/>
  <c r="CC19" i="8" a="1"/>
  <c r="CC19" i="8"/>
  <c r="BI41" i="8"/>
  <c r="CC41" i="8" a="1"/>
  <c r="CC41" i="8"/>
  <c r="BI35" i="8"/>
  <c r="CC35" i="8" a="1"/>
  <c r="CC35" i="8"/>
  <c r="BI40" i="8"/>
  <c r="CC40" i="8" a="1"/>
  <c r="CC40" i="8"/>
  <c r="BI38" i="8"/>
  <c r="CC38" i="8" a="1"/>
  <c r="CC38" i="8"/>
  <c r="BI66" i="8"/>
  <c r="CC66" i="8" a="1"/>
  <c r="CC66" i="8"/>
  <c r="BI64" i="8"/>
  <c r="CC64" i="8" a="1"/>
  <c r="CC64" i="8"/>
  <c r="BI37" i="8"/>
  <c r="CC37" i="8" a="1"/>
  <c r="CC37" i="8"/>
  <c r="BI60" i="8"/>
  <c r="CC60" i="8" a="1"/>
  <c r="CC60" i="8"/>
  <c r="BI8" i="8"/>
  <c r="CC8" i="8" a="1"/>
  <c r="CC8" i="8"/>
  <c r="BI26" i="8"/>
  <c r="CC26" i="8" a="1"/>
  <c r="CC26" i="8"/>
  <c r="BI42" i="8"/>
  <c r="CC42" i="8" a="1"/>
  <c r="CC42" i="8"/>
  <c r="BI17" i="8"/>
  <c r="CC17" i="8" a="1"/>
  <c r="CC17" i="8"/>
  <c r="BI65" i="8"/>
  <c r="CC65" i="8" a="1"/>
  <c r="CC65" i="8"/>
  <c r="BI57" i="8"/>
  <c r="CC57" i="8" a="1"/>
  <c r="CC57" i="8"/>
  <c r="BI56" i="8"/>
  <c r="CC56" i="8" a="1"/>
  <c r="CC56" i="8"/>
  <c r="BI34" i="8"/>
  <c r="CC34" i="8" a="1"/>
  <c r="CC34" i="8"/>
  <c r="BI48" i="8"/>
  <c r="CC48" i="8" a="1"/>
  <c r="CC48" i="8"/>
  <c r="BI52" i="8"/>
  <c r="CC52" i="8" a="1"/>
  <c r="CC52" i="8"/>
  <c r="BI44" i="8"/>
  <c r="CC44" i="8" a="1"/>
  <c r="CC44" i="8"/>
  <c r="BI29" i="8"/>
  <c r="CC29" i="8" a="1"/>
  <c r="CC29" i="8"/>
  <c r="BI21" i="8"/>
  <c r="CC21" i="8" a="1"/>
  <c r="CC21" i="8"/>
  <c r="BI62" i="8"/>
  <c r="CC62" i="8" a="1"/>
  <c r="CC62" i="8"/>
  <c r="BI32" i="8"/>
  <c r="CC32" i="8" a="1"/>
  <c r="CC32" i="8"/>
  <c r="BI7" i="8"/>
  <c r="CC7" i="8" a="1"/>
  <c r="CC7" i="8"/>
  <c r="BI49" i="8"/>
  <c r="CC49" i="8" a="1"/>
  <c r="CC49" i="8"/>
  <c r="BI18" i="8"/>
  <c r="CC18" i="8" a="1"/>
  <c r="CC18" i="8"/>
  <c r="BI20" i="8"/>
  <c r="CC20" i="8" a="1"/>
  <c r="CC20" i="8"/>
  <c r="BI23" i="8"/>
  <c r="CC23" i="8" a="1"/>
  <c r="CC23" i="8"/>
  <c r="BI5" i="8"/>
  <c r="CC5" i="8" a="1"/>
  <c r="CC5" i="8"/>
  <c r="BI36" i="8"/>
  <c r="CC36" i="8" a="1"/>
  <c r="CC36" i="8"/>
  <c r="BI4" i="8"/>
  <c r="BI45" i="8"/>
  <c r="CC45" i="8" a="1"/>
  <c r="CC45" i="8"/>
  <c r="BI13" i="8"/>
  <c r="CC13" i="8" a="1"/>
  <c r="CC13" i="8"/>
  <c r="BI22" i="8"/>
  <c r="CC22" i="8" a="1"/>
  <c r="CC22" i="8"/>
  <c r="BI55" i="8"/>
  <c r="CC55" i="8" a="1"/>
  <c r="CC55" i="8"/>
  <c r="BI6" i="8"/>
  <c r="CC6" i="8" a="1"/>
  <c r="CC6" i="8"/>
  <c r="BI43" i="8"/>
  <c r="CC43" i="8" a="1"/>
  <c r="CC43" i="8"/>
  <c r="BI25" i="8"/>
  <c r="CC25" i="8" a="1"/>
  <c r="CC25" i="8"/>
  <c r="BI16" i="8"/>
  <c r="CC16" i="8" a="1"/>
  <c r="CC16" i="8"/>
  <c r="BI61" i="8"/>
  <c r="CC61" i="8" a="1"/>
  <c r="CC61" i="8"/>
  <c r="BI54" i="8"/>
  <c r="CC54" i="8" a="1"/>
  <c r="CC54" i="8"/>
  <c r="BI53" i="8"/>
  <c r="CC53" i="8" a="1"/>
  <c r="CC53" i="8"/>
  <c r="BI28" i="8"/>
  <c r="CC28" i="8" a="1"/>
  <c r="CC28" i="8"/>
  <c r="BI33" i="8"/>
  <c r="CC33" i="8" a="1"/>
  <c r="CC33" i="8"/>
  <c r="BI58" i="8"/>
  <c r="CC58" i="8" a="1"/>
  <c r="CC58" i="8"/>
  <c r="BI14" i="8"/>
  <c r="CC14" i="8" a="1"/>
  <c r="CC14" i="8"/>
  <c r="BI30" i="8"/>
  <c r="CC30" i="8" a="1"/>
  <c r="CC30" i="8"/>
  <c r="BI47" i="8"/>
  <c r="CC47" i="8" a="1"/>
  <c r="CC47" i="8"/>
  <c r="BI59" i="8"/>
  <c r="CC59" i="8" a="1"/>
  <c r="CC59" i="8"/>
  <c r="BI27" i="8"/>
  <c r="CC27" i="8" a="1"/>
  <c r="CC27" i="8"/>
  <c r="BI39" i="8"/>
  <c r="CC39" i="8" a="1"/>
  <c r="CC39" i="8"/>
  <c r="BI11" i="8"/>
  <c r="CC11" i="8" a="1"/>
  <c r="CC11" i="8"/>
  <c r="BF40" i="8"/>
  <c r="BZ40" i="8" a="1"/>
  <c r="BZ40" i="8"/>
  <c r="BF49" i="8"/>
  <c r="BZ49" i="8" a="1"/>
  <c r="BZ49" i="8"/>
  <c r="BF25" i="8"/>
  <c r="BZ25" i="8" a="1"/>
  <c r="BZ25" i="8"/>
  <c r="BF62" i="8"/>
  <c r="BZ62" i="8" a="1"/>
  <c r="BZ62" i="8"/>
  <c r="BF60" i="8"/>
  <c r="BZ60" i="8" a="1"/>
  <c r="BZ60" i="8"/>
  <c r="BF45" i="8"/>
  <c r="BZ45" i="8" a="1"/>
  <c r="BZ45" i="8"/>
  <c r="BF18" i="8"/>
  <c r="BZ18" i="8" a="1"/>
  <c r="BZ18" i="8"/>
  <c r="BF6" i="8"/>
  <c r="BZ6" i="8" a="1"/>
  <c r="BZ6" i="8"/>
  <c r="BF48" i="8"/>
  <c r="BZ48" i="8" a="1"/>
  <c r="BZ48" i="8"/>
  <c r="BF14" i="8"/>
  <c r="BZ14" i="8" a="1"/>
  <c r="BZ14" i="8"/>
  <c r="BF23" i="8"/>
  <c r="BZ23" i="8" a="1"/>
  <c r="BZ23" i="8"/>
  <c r="BF53" i="8"/>
  <c r="BZ53" i="8" a="1"/>
  <c r="BZ53" i="8"/>
  <c r="BF39" i="8"/>
  <c r="BZ39" i="8" a="1"/>
  <c r="BZ39" i="8"/>
  <c r="BF15" i="8"/>
  <c r="BZ15" i="8" a="1"/>
  <c r="BZ15" i="8"/>
  <c r="BF36" i="8"/>
  <c r="BZ36" i="8" a="1"/>
  <c r="BZ36" i="8"/>
  <c r="BF51" i="8"/>
  <c r="BZ51" i="8" a="1"/>
  <c r="BZ51" i="8"/>
  <c r="BF17" i="8"/>
  <c r="BZ17" i="8" a="1"/>
  <c r="BZ17" i="8"/>
  <c r="BF16" i="8"/>
  <c r="BZ16" i="8" a="1"/>
  <c r="BZ16" i="8"/>
  <c r="BF56" i="8"/>
  <c r="BZ56" i="8" a="1"/>
  <c r="BZ56" i="8"/>
  <c r="BF20" i="8"/>
  <c r="BZ20" i="8" a="1"/>
  <c r="BZ20" i="8"/>
  <c r="BF11" i="8"/>
  <c r="BZ11" i="8" a="1"/>
  <c r="BZ11" i="8"/>
  <c r="BF12" i="8"/>
  <c r="BZ12" i="8" a="1"/>
  <c r="BZ12" i="8"/>
  <c r="BF9" i="8"/>
  <c r="BZ9" i="8" a="1"/>
  <c r="BZ9" i="8"/>
  <c r="BF61" i="8"/>
  <c r="BZ61" i="8" a="1"/>
  <c r="BZ61" i="8"/>
  <c r="BF55" i="8"/>
  <c r="BZ55" i="8" a="1"/>
  <c r="BZ55" i="8"/>
  <c r="BF27" i="8"/>
  <c r="BZ27" i="8" a="1"/>
  <c r="BZ27" i="8"/>
  <c r="BF46" i="8"/>
  <c r="BZ46" i="8" a="1"/>
  <c r="BZ46" i="8"/>
  <c r="BF58" i="8"/>
  <c r="BZ58" i="8" a="1"/>
  <c r="BZ58" i="8"/>
  <c r="BF13" i="8"/>
  <c r="BZ13" i="8" a="1"/>
  <c r="BZ13" i="8"/>
  <c r="BF54" i="8"/>
  <c r="BZ54" i="8" a="1"/>
  <c r="BZ54" i="8"/>
  <c r="BF50" i="8"/>
  <c r="BZ50" i="8" a="1"/>
  <c r="BZ50" i="8"/>
  <c r="BF22" i="8"/>
  <c r="BZ22" i="8" a="1"/>
  <c r="BZ22" i="8"/>
  <c r="BF65" i="8"/>
  <c r="BZ65" i="8" a="1"/>
  <c r="BZ65" i="8"/>
  <c r="BF33" i="8"/>
  <c r="BZ33" i="8" a="1"/>
  <c r="BZ33" i="8"/>
  <c r="BF4" i="8"/>
  <c r="BF28" i="8"/>
  <c r="BZ28" i="8" a="1"/>
  <c r="BZ28" i="8"/>
  <c r="BF64" i="8"/>
  <c r="BZ64" i="8" a="1"/>
  <c r="BZ64" i="8"/>
  <c r="BF66" i="8"/>
  <c r="BZ66" i="8" a="1"/>
  <c r="BZ66" i="8"/>
  <c r="BF26" i="8"/>
  <c r="BZ26" i="8" a="1"/>
  <c r="BZ26" i="8"/>
  <c r="BF21" i="8"/>
  <c r="BZ21" i="8" a="1"/>
  <c r="BZ21" i="8"/>
  <c r="BF8" i="8"/>
  <c r="BZ8" i="8" a="1"/>
  <c r="BZ8" i="8"/>
  <c r="BF32" i="8"/>
  <c r="BZ32" i="8" a="1"/>
  <c r="BZ32" i="8"/>
  <c r="BF30" i="8"/>
  <c r="BZ30" i="8" a="1"/>
  <c r="BZ30" i="8"/>
  <c r="BF57" i="8"/>
  <c r="BZ57" i="8" a="1"/>
  <c r="BZ57" i="8"/>
  <c r="BF38" i="8"/>
  <c r="BZ38" i="8" a="1"/>
  <c r="BZ38" i="8"/>
  <c r="BF7" i="8"/>
  <c r="BZ7" i="8" a="1"/>
  <c r="BZ7" i="8"/>
  <c r="BF3" i="8"/>
  <c r="BF37" i="8"/>
  <c r="BZ37" i="8" a="1"/>
  <c r="BZ37" i="8"/>
  <c r="BF35" i="8"/>
  <c r="BZ35" i="8" a="1"/>
  <c r="BZ35" i="8"/>
  <c r="BF5" i="8"/>
  <c r="BZ5" i="8" a="1"/>
  <c r="BZ5" i="8"/>
  <c r="BF63" i="8"/>
  <c r="BZ63" i="8" a="1"/>
  <c r="BZ63" i="8"/>
  <c r="BF34" i="8"/>
  <c r="BZ34" i="8" a="1"/>
  <c r="BZ34" i="8"/>
  <c r="BF41" i="8"/>
  <c r="BZ41" i="8" a="1"/>
  <c r="BZ41" i="8"/>
  <c r="BF29" i="8"/>
  <c r="BZ29" i="8" a="1"/>
  <c r="BZ29" i="8"/>
  <c r="BF59" i="8"/>
  <c r="BZ59" i="8" a="1"/>
  <c r="BZ59" i="8"/>
  <c r="BF52" i="8"/>
  <c r="BZ52" i="8" a="1"/>
  <c r="BZ52" i="8"/>
  <c r="BF19" i="8"/>
  <c r="BZ19" i="8" a="1"/>
  <c r="BZ19" i="8"/>
  <c r="BF24" i="8"/>
  <c r="BZ24" i="8" a="1"/>
  <c r="BZ24" i="8"/>
  <c r="BF47" i="8"/>
  <c r="BZ47" i="8" a="1"/>
  <c r="BZ47" i="8"/>
  <c r="BF10" i="8"/>
  <c r="BZ10" i="8" a="1"/>
  <c r="BZ10" i="8"/>
  <c r="BF44" i="8"/>
  <c r="BZ44" i="8" a="1"/>
  <c r="BZ44" i="8"/>
  <c r="BF43" i="8"/>
  <c r="BZ43" i="8" a="1"/>
  <c r="BZ43" i="8"/>
  <c r="BF31" i="8"/>
  <c r="BZ31" i="8" a="1"/>
  <c r="BZ31" i="8"/>
  <c r="BF42" i="8"/>
  <c r="BZ42" i="8" a="1"/>
  <c r="BZ42" i="8"/>
  <c r="BO66" i="8"/>
  <c r="CI66" i="8" a="1"/>
  <c r="CI66" i="8"/>
  <c r="BO11" i="8"/>
  <c r="CI11" i="8" a="1"/>
  <c r="CI11" i="8"/>
  <c r="BO30" i="8"/>
  <c r="CI30" i="8" a="1"/>
  <c r="CI30" i="8"/>
  <c r="BO16" i="8"/>
  <c r="CI16" i="8" a="1"/>
  <c r="CI16" i="8"/>
  <c r="BO46" i="8"/>
  <c r="CI46" i="8" a="1"/>
  <c r="CI46" i="8"/>
  <c r="BO9" i="8"/>
  <c r="CI9" i="8" a="1"/>
  <c r="CI9" i="8"/>
  <c r="BO49" i="8"/>
  <c r="CI49" i="8" a="1"/>
  <c r="CI49" i="8"/>
  <c r="BO32" i="8"/>
  <c r="CI32" i="8" a="1"/>
  <c r="CI32" i="8"/>
  <c r="BO59" i="8"/>
  <c r="CI59" i="8" a="1"/>
  <c r="CI59" i="8"/>
  <c r="BO36" i="8"/>
  <c r="CI36" i="8" a="1"/>
  <c r="CI36" i="8"/>
  <c r="BO13" i="8"/>
  <c r="CI13" i="8" a="1"/>
  <c r="CI13" i="8"/>
  <c r="BO35" i="8"/>
  <c r="CI35" i="8" a="1"/>
  <c r="CI35" i="8"/>
  <c r="BO53" i="8"/>
  <c r="CI53" i="8" a="1"/>
  <c r="CI53" i="8"/>
  <c r="BO39" i="8"/>
  <c r="CI39" i="8" a="1"/>
  <c r="CI39" i="8"/>
  <c r="BO18" i="8"/>
  <c r="CI18" i="8" a="1"/>
  <c r="CI18" i="8"/>
  <c r="BO23" i="8"/>
  <c r="CI23" i="8" a="1"/>
  <c r="CI23" i="8"/>
  <c r="BO63" i="8"/>
  <c r="CI63" i="8" a="1"/>
  <c r="CI63" i="8"/>
  <c r="BO64" i="8"/>
  <c r="CI64" i="8" a="1"/>
  <c r="CI64" i="8"/>
  <c r="BO20" i="8"/>
  <c r="CI20" i="8" a="1"/>
  <c r="CI20" i="8"/>
  <c r="BO33" i="8"/>
  <c r="CI33" i="8" a="1"/>
  <c r="CI33" i="8"/>
  <c r="BO52" i="8"/>
  <c r="CI52" i="8" a="1"/>
  <c r="CI52" i="8"/>
  <c r="BO40" i="8"/>
  <c r="CI40" i="8" a="1"/>
  <c r="CI40" i="8"/>
  <c r="BO4" i="8"/>
  <c r="BO8" i="8"/>
  <c r="CI8" i="8" a="1"/>
  <c r="CI8" i="8"/>
  <c r="BO29" i="8"/>
  <c r="CI29" i="8" a="1"/>
  <c r="CI29" i="8"/>
  <c r="BO56" i="8"/>
  <c r="CI56" i="8" a="1"/>
  <c r="CI56" i="8"/>
  <c r="BO12" i="8"/>
  <c r="CI12" i="8" a="1"/>
  <c r="CI12" i="8"/>
  <c r="BO5" i="8"/>
  <c r="CI5" i="8" a="1"/>
  <c r="CI5" i="8"/>
  <c r="BO48" i="8"/>
  <c r="CI48" i="8" a="1"/>
  <c r="CI48" i="8"/>
  <c r="BO61" i="8"/>
  <c r="CI61" i="8" a="1"/>
  <c r="CI61" i="8"/>
  <c r="BO57" i="8"/>
  <c r="CI57" i="8" a="1"/>
  <c r="CI57" i="8"/>
  <c r="BO31" i="8"/>
  <c r="CI31" i="8" a="1"/>
  <c r="CI31" i="8"/>
  <c r="BO62" i="8"/>
  <c r="CI62" i="8" a="1"/>
  <c r="CI62" i="8"/>
  <c r="BO60" i="8"/>
  <c r="CI60" i="8" a="1"/>
  <c r="CI60" i="8"/>
  <c r="BO43" i="8"/>
  <c r="CI43" i="8" a="1"/>
  <c r="CI43" i="8"/>
  <c r="BO21" i="8"/>
  <c r="CI21" i="8" a="1"/>
  <c r="CI21" i="8"/>
  <c r="BO34" i="8"/>
  <c r="CI34" i="8" a="1"/>
  <c r="CI34" i="8"/>
  <c r="BO41" i="8"/>
  <c r="CI41" i="8" a="1"/>
  <c r="CI41" i="8"/>
  <c r="BO47" i="8"/>
  <c r="CI47" i="8" a="1"/>
  <c r="CI47" i="8"/>
  <c r="BO24" i="8"/>
  <c r="CI24" i="8" a="1"/>
  <c r="CI24" i="8"/>
  <c r="BO58" i="8"/>
  <c r="CI58" i="8" a="1"/>
  <c r="CI58" i="8"/>
  <c r="BO15" i="8"/>
  <c r="CI15" i="8" a="1"/>
  <c r="CI15" i="8"/>
  <c r="BO45" i="8"/>
  <c r="CI45" i="8" a="1"/>
  <c r="CI45" i="8"/>
  <c r="BO42" i="8"/>
  <c r="CI42" i="8" a="1"/>
  <c r="CI42" i="8"/>
  <c r="BO26" i="8"/>
  <c r="CI26" i="8" a="1"/>
  <c r="CI26" i="8"/>
  <c r="BO50" i="8"/>
  <c r="CI50" i="8" a="1"/>
  <c r="CI50" i="8"/>
  <c r="BO37" i="8"/>
  <c r="CI37" i="8" a="1"/>
  <c r="CI37" i="8"/>
  <c r="BO14" i="8"/>
  <c r="CI14" i="8" a="1"/>
  <c r="CI14" i="8"/>
  <c r="BO7" i="8"/>
  <c r="CI7" i="8" a="1"/>
  <c r="CI7" i="8"/>
  <c r="BO6" i="8"/>
  <c r="CI6" i="8" a="1"/>
  <c r="CI6" i="8"/>
  <c r="BO55" i="8"/>
  <c r="CI55" i="8" a="1"/>
  <c r="CI55" i="8"/>
  <c r="BO17" i="8"/>
  <c r="CI17" i="8" a="1"/>
  <c r="CI17" i="8"/>
  <c r="BO25" i="8"/>
  <c r="CI25" i="8" a="1"/>
  <c r="CI25" i="8"/>
  <c r="BO27" i="8"/>
  <c r="CI27" i="8" a="1"/>
  <c r="CI27" i="8"/>
  <c r="BO65" i="8"/>
  <c r="CI65" i="8" a="1"/>
  <c r="CI65" i="8"/>
  <c r="BO51" i="8"/>
  <c r="CI51" i="8" a="1"/>
  <c r="CI51" i="8"/>
  <c r="BO3" i="8"/>
  <c r="BO54" i="8"/>
  <c r="CI54" i="8" a="1"/>
  <c r="CI54" i="8"/>
  <c r="BO22" i="8"/>
  <c r="CI22" i="8" a="1"/>
  <c r="CI22" i="8"/>
  <c r="BO19" i="8"/>
  <c r="CI19" i="8" a="1"/>
  <c r="CI19" i="8"/>
  <c r="BO28" i="8"/>
  <c r="CI28" i="8" a="1"/>
  <c r="CI28" i="8"/>
  <c r="BO38" i="8"/>
  <c r="CI38" i="8" a="1"/>
  <c r="CI38" i="8"/>
  <c r="BO44" i="8"/>
  <c r="CI44" i="8" a="1"/>
  <c r="CI44" i="8"/>
  <c r="BO10" i="8"/>
  <c r="CI10" i="8" a="1"/>
  <c r="CI10" i="8"/>
  <c r="G10" i="8"/>
  <c r="H10" i="8"/>
  <c r="G17" i="8"/>
  <c r="H17" i="8"/>
  <c r="G18" i="8"/>
  <c r="H18" i="8"/>
  <c r="BJ61" i="8"/>
  <c r="CD61" i="8" a="1"/>
  <c r="CD61" i="8"/>
  <c r="BJ4" i="8"/>
  <c r="BJ45" i="8"/>
  <c r="CD45" i="8" a="1"/>
  <c r="CD45" i="8"/>
  <c r="BJ25" i="8"/>
  <c r="CD25" i="8" a="1"/>
  <c r="CD25" i="8"/>
  <c r="BJ41" i="8"/>
  <c r="CD41" i="8" a="1"/>
  <c r="CD41" i="8"/>
  <c r="BJ65" i="8"/>
  <c r="CD65" i="8" a="1"/>
  <c r="CD65" i="8"/>
  <c r="BJ9" i="8"/>
  <c r="CD9" i="8" a="1"/>
  <c r="CD9" i="8"/>
  <c r="BJ8" i="8"/>
  <c r="CD8" i="8" a="1"/>
  <c r="CD8" i="8"/>
  <c r="BJ33" i="8"/>
  <c r="CD33" i="8" a="1"/>
  <c r="CD33" i="8"/>
  <c r="BJ54" i="8"/>
  <c r="CD54" i="8" a="1"/>
  <c r="CD54" i="8"/>
  <c r="BJ21" i="8"/>
  <c r="CD21" i="8" a="1"/>
  <c r="CD21" i="8"/>
  <c r="BJ36" i="8"/>
  <c r="CD36" i="8" a="1"/>
  <c r="CD36" i="8"/>
  <c r="BJ60" i="8"/>
  <c r="CD60" i="8" a="1"/>
  <c r="CD60" i="8"/>
  <c r="BJ38" i="8"/>
  <c r="CD38" i="8" a="1"/>
  <c r="CD38" i="8"/>
  <c r="BJ32" i="8"/>
  <c r="CD32" i="8" a="1"/>
  <c r="CD32" i="8"/>
  <c r="BJ26" i="8"/>
  <c r="CD26" i="8" a="1"/>
  <c r="CD26" i="8"/>
  <c r="BJ40" i="8"/>
  <c r="CD40" i="8" a="1"/>
  <c r="CD40" i="8"/>
  <c r="BJ37" i="8"/>
  <c r="CD37" i="8" a="1"/>
  <c r="CD37" i="8"/>
  <c r="BJ24" i="8"/>
  <c r="CD24" i="8" a="1"/>
  <c r="CD24" i="8"/>
  <c r="BJ35" i="8"/>
  <c r="CD35" i="8" a="1"/>
  <c r="CD35" i="8"/>
  <c r="BJ27" i="8"/>
  <c r="CD27" i="8" a="1"/>
  <c r="CD27" i="8"/>
  <c r="BJ44" i="8"/>
  <c r="CD44" i="8" a="1"/>
  <c r="CD44" i="8"/>
  <c r="BJ47" i="8"/>
  <c r="CD47" i="8" a="1"/>
  <c r="CD47" i="8"/>
  <c r="BJ55" i="8"/>
  <c r="CD55" i="8" a="1"/>
  <c r="CD55" i="8"/>
  <c r="BJ29" i="8"/>
  <c r="CD29" i="8" a="1"/>
  <c r="CD29" i="8"/>
  <c r="BJ49" i="8"/>
  <c r="CD49" i="8" a="1"/>
  <c r="CD49" i="8"/>
  <c r="BJ20" i="8"/>
  <c r="CD20" i="8" a="1"/>
  <c r="CD20" i="8"/>
  <c r="BJ64" i="8"/>
  <c r="CD64" i="8" a="1"/>
  <c r="CD64" i="8"/>
  <c r="BJ50" i="8"/>
  <c r="CD50" i="8" a="1"/>
  <c r="CD50" i="8"/>
  <c r="BJ62" i="8"/>
  <c r="CD62" i="8" a="1"/>
  <c r="CD62" i="8"/>
  <c r="BJ42" i="8"/>
  <c r="CD42" i="8" a="1"/>
  <c r="CD42" i="8"/>
  <c r="BJ19" i="8"/>
  <c r="CD19" i="8" a="1"/>
  <c r="CD19" i="8"/>
  <c r="BJ16" i="8"/>
  <c r="CD16" i="8" a="1"/>
  <c r="CD16" i="8"/>
  <c r="BJ58" i="8"/>
  <c r="CD58" i="8" a="1"/>
  <c r="CD58" i="8"/>
  <c r="BJ51" i="8"/>
  <c r="CD51" i="8" a="1"/>
  <c r="CD51" i="8"/>
  <c r="BJ12" i="8"/>
  <c r="CD12" i="8" a="1"/>
  <c r="CD12" i="8"/>
  <c r="BJ53" i="8"/>
  <c r="CD53" i="8" a="1"/>
  <c r="CD53" i="8"/>
  <c r="BJ46" i="8"/>
  <c r="CD46" i="8" a="1"/>
  <c r="CD46" i="8"/>
  <c r="BJ59" i="8"/>
  <c r="CD59" i="8" a="1"/>
  <c r="CD59" i="8"/>
  <c r="BJ10" i="8"/>
  <c r="CD10" i="8" a="1"/>
  <c r="CD10" i="8"/>
  <c r="BJ11" i="8"/>
  <c r="CD11" i="8" a="1"/>
  <c r="CD11" i="8"/>
  <c r="BJ34" i="8"/>
  <c r="CD34" i="8" a="1"/>
  <c r="CD34" i="8"/>
  <c r="BJ48" i="8"/>
  <c r="CD48" i="8" a="1"/>
  <c r="CD48" i="8"/>
  <c r="BJ6" i="8"/>
  <c r="CD6" i="8" a="1"/>
  <c r="CD6" i="8"/>
  <c r="BJ30" i="8"/>
  <c r="CD30" i="8" a="1"/>
  <c r="CD30" i="8"/>
  <c r="BJ56" i="8"/>
  <c r="CD56" i="8" a="1"/>
  <c r="CD56" i="8"/>
  <c r="BJ18" i="8"/>
  <c r="CD18" i="8" a="1"/>
  <c r="CD18" i="8"/>
  <c r="BJ22" i="8"/>
  <c r="CD22" i="8" a="1"/>
  <c r="CD22" i="8"/>
  <c r="BJ43" i="8"/>
  <c r="CD43" i="8" a="1"/>
  <c r="CD43" i="8"/>
  <c r="BJ31" i="8"/>
  <c r="CD31" i="8" a="1"/>
  <c r="CD31" i="8"/>
  <c r="BJ15" i="8"/>
  <c r="CD15" i="8" a="1"/>
  <c r="CD15" i="8"/>
  <c r="BJ5" i="8"/>
  <c r="CD5" i="8" a="1"/>
  <c r="CD5" i="8"/>
  <c r="BJ7" i="8"/>
  <c r="CD7" i="8" a="1"/>
  <c r="CD7" i="8"/>
  <c r="BJ39" i="8"/>
  <c r="CD39" i="8" a="1"/>
  <c r="CD39" i="8"/>
  <c r="BJ52" i="8"/>
  <c r="CD52" i="8" a="1"/>
  <c r="CD52" i="8"/>
  <c r="BJ13" i="8"/>
  <c r="CD13" i="8" a="1"/>
  <c r="CD13" i="8"/>
  <c r="BJ17" i="8"/>
  <c r="CD17" i="8" a="1"/>
  <c r="CD17" i="8"/>
  <c r="BJ28" i="8"/>
  <c r="CD28" i="8" a="1"/>
  <c r="CD28" i="8"/>
  <c r="BJ23" i="8"/>
  <c r="CD23" i="8" a="1"/>
  <c r="CD23" i="8"/>
  <c r="BJ63" i="8"/>
  <c r="CD63" i="8" a="1"/>
  <c r="CD63" i="8"/>
  <c r="BJ14" i="8"/>
  <c r="CD14" i="8" a="1"/>
  <c r="CD14" i="8"/>
  <c r="BJ3" i="8"/>
  <c r="BJ66" i="8"/>
  <c r="CD66" i="8" a="1"/>
  <c r="CD66" i="8"/>
  <c r="BJ57" i="8"/>
  <c r="CD57" i="8" a="1"/>
  <c r="CD57" i="8"/>
  <c r="BC66" i="8"/>
  <c r="BW66" i="8" a="1"/>
  <c r="BW66" i="8"/>
  <c r="BC32" i="8"/>
  <c r="BW32" i="8" a="1"/>
  <c r="BW32" i="8"/>
  <c r="BC53" i="8"/>
  <c r="BW53" i="8" a="1"/>
  <c r="BW53" i="8"/>
  <c r="BC16" i="8"/>
  <c r="BW16" i="8" a="1"/>
  <c r="BW16" i="8"/>
  <c r="BC62" i="8"/>
  <c r="BW62" i="8" a="1"/>
  <c r="BW62" i="8"/>
  <c r="BC61" i="8"/>
  <c r="BW61" i="8" a="1"/>
  <c r="BW61" i="8"/>
  <c r="BC24" i="8"/>
  <c r="BW24" i="8" a="1"/>
  <c r="BW24" i="8"/>
  <c r="BC3" i="8"/>
  <c r="BC29" i="8"/>
  <c r="BW29" i="8" a="1"/>
  <c r="BW29" i="8"/>
  <c r="BC25" i="8"/>
  <c r="BW25" i="8" a="1"/>
  <c r="BW25" i="8"/>
  <c r="BC12" i="8"/>
  <c r="BW12" i="8" a="1"/>
  <c r="BW12" i="8"/>
  <c r="BC18" i="8"/>
  <c r="BW18" i="8" a="1"/>
  <c r="BW18" i="8"/>
  <c r="BC44" i="8"/>
  <c r="BW44" i="8" a="1"/>
  <c r="BW44" i="8"/>
  <c r="BC7" i="8"/>
  <c r="BW7" i="8" a="1"/>
  <c r="BW7" i="8"/>
  <c r="BC47" i="8"/>
  <c r="BW47" i="8" a="1"/>
  <c r="BW47" i="8"/>
  <c r="BC4" i="8"/>
  <c r="BC63" i="8"/>
  <c r="BW63" i="8" a="1"/>
  <c r="BW63" i="8"/>
  <c r="BC36" i="8"/>
  <c r="BW36" i="8" a="1"/>
  <c r="BW36" i="8"/>
  <c r="BC56" i="8"/>
  <c r="BW56" i="8" a="1"/>
  <c r="BW56" i="8"/>
  <c r="BC11" i="8"/>
  <c r="BW11" i="8" a="1"/>
  <c r="BW11" i="8"/>
  <c r="BC50" i="8"/>
  <c r="BW50" i="8" a="1"/>
  <c r="BW50" i="8"/>
  <c r="BC52" i="8"/>
  <c r="BW52" i="8" a="1"/>
  <c r="BW52" i="8"/>
  <c r="BC26" i="8"/>
  <c r="BW26" i="8" a="1"/>
  <c r="BW26" i="8"/>
  <c r="BC17" i="8"/>
  <c r="BW17" i="8" a="1"/>
  <c r="BW17" i="8"/>
  <c r="BC5" i="8"/>
  <c r="BW5" i="8" a="1"/>
  <c r="BW5" i="8"/>
  <c r="BC45" i="8"/>
  <c r="BW45" i="8" a="1"/>
  <c r="BW45" i="8"/>
  <c r="BC28" i="8"/>
  <c r="BW28" i="8" a="1"/>
  <c r="BW28" i="8"/>
  <c r="BC37" i="8"/>
  <c r="BW37" i="8" a="1"/>
  <c r="BW37" i="8"/>
  <c r="BC22" i="8"/>
  <c r="BW22" i="8" a="1"/>
  <c r="BW22" i="8"/>
  <c r="BC23" i="8"/>
  <c r="BW23" i="8" a="1"/>
  <c r="BW23" i="8"/>
  <c r="BC57" i="8"/>
  <c r="BW57" i="8" a="1"/>
  <c r="BW57" i="8"/>
  <c r="BC14" i="8"/>
  <c r="BW14" i="8" a="1"/>
  <c r="BW14" i="8"/>
  <c r="BC51" i="8"/>
  <c r="BW51" i="8" a="1"/>
  <c r="BW51" i="8"/>
  <c r="BC41" i="8"/>
  <c r="BW41" i="8" a="1"/>
  <c r="BW41" i="8"/>
  <c r="BC55" i="8"/>
  <c r="BW55" i="8" a="1"/>
  <c r="BW55" i="8"/>
  <c r="BC39" i="8"/>
  <c r="BW39" i="8" a="1"/>
  <c r="BW39" i="8"/>
  <c r="BC43" i="8"/>
  <c r="BW43" i="8" a="1"/>
  <c r="BW43" i="8"/>
  <c r="BC34" i="8"/>
  <c r="BW34" i="8" a="1"/>
  <c r="BW34" i="8"/>
  <c r="BC59" i="8"/>
  <c r="BW59" i="8" a="1"/>
  <c r="BW59" i="8"/>
  <c r="BC40" i="8"/>
  <c r="BW40" i="8" a="1"/>
  <c r="BW40" i="8"/>
  <c r="BC49" i="8"/>
  <c r="BW49" i="8" a="1"/>
  <c r="BW49" i="8"/>
  <c r="BC27" i="8"/>
  <c r="BW27" i="8" a="1"/>
  <c r="BW27" i="8"/>
  <c r="BC48" i="8"/>
  <c r="BW48" i="8" a="1"/>
  <c r="BW48" i="8"/>
  <c r="BC42" i="8"/>
  <c r="BW42" i="8" a="1"/>
  <c r="BW42" i="8"/>
  <c r="BC10" i="8"/>
  <c r="BW10" i="8" a="1"/>
  <c r="BW10" i="8"/>
  <c r="BC65" i="8"/>
  <c r="BW65" i="8" a="1"/>
  <c r="BW65" i="8"/>
  <c r="BC6" i="8"/>
  <c r="BW6" i="8" a="1"/>
  <c r="BW6" i="8"/>
  <c r="BC33" i="8"/>
  <c r="BW33" i="8" a="1"/>
  <c r="BW33" i="8"/>
  <c r="BC35" i="8"/>
  <c r="BW35" i="8" a="1"/>
  <c r="BW35" i="8"/>
  <c r="BC58" i="8"/>
  <c r="BW58" i="8" a="1"/>
  <c r="BW58" i="8"/>
  <c r="BC60" i="8"/>
  <c r="BW60" i="8" a="1"/>
  <c r="BW60" i="8"/>
  <c r="BC9" i="8"/>
  <c r="BW9" i="8" a="1"/>
  <c r="BW9" i="8"/>
  <c r="BC20" i="8"/>
  <c r="BW20" i="8" a="1"/>
  <c r="BW20" i="8"/>
  <c r="BC46" i="8"/>
  <c r="BW46" i="8" a="1"/>
  <c r="BW46" i="8"/>
  <c r="BC30" i="8"/>
  <c r="BW30" i="8" a="1"/>
  <c r="BW30" i="8"/>
  <c r="BC15" i="8"/>
  <c r="BW15" i="8" a="1"/>
  <c r="BW15" i="8"/>
  <c r="BC64" i="8"/>
  <c r="BW64" i="8" a="1"/>
  <c r="BW64" i="8"/>
  <c r="BC8" i="8"/>
  <c r="BW8" i="8" a="1"/>
  <c r="BW8" i="8"/>
  <c r="BC21" i="8"/>
  <c r="BW21" i="8" a="1"/>
  <c r="BW21" i="8"/>
  <c r="BC31" i="8"/>
  <c r="BW31" i="8" a="1"/>
  <c r="BW31" i="8"/>
  <c r="BC19" i="8"/>
  <c r="BW19" i="8" a="1"/>
  <c r="BW19" i="8"/>
  <c r="BC54" i="8"/>
  <c r="BW54" i="8" a="1"/>
  <c r="BW54" i="8"/>
  <c r="BC38" i="8"/>
  <c r="BW38" i="8" a="1"/>
  <c r="BW38" i="8"/>
  <c r="BC13" i="8"/>
  <c r="BW13" i="8" a="1"/>
  <c r="BW13" i="8"/>
  <c r="G19" i="8"/>
  <c r="H19" i="8"/>
  <c r="G14" i="8"/>
  <c r="H14" i="8"/>
  <c r="G21" i="8"/>
  <c r="H21" i="8"/>
  <c r="G13" i="8"/>
  <c r="H13" i="8"/>
  <c r="G9" i="8"/>
  <c r="H9" i="8"/>
  <c r="G7" i="8"/>
  <c r="H7" i="8"/>
  <c r="G15" i="8"/>
  <c r="H15" i="8"/>
  <c r="I20" i="8"/>
  <c r="I21" i="8"/>
  <c r="I8" i="8"/>
  <c r="I14" i="8"/>
  <c r="I11" i="8"/>
  <c r="I13" i="8"/>
  <c r="I9" i="8"/>
  <c r="I10" i="8"/>
  <c r="I19" i="8"/>
  <c r="I15" i="8"/>
  <c r="I18" i="8"/>
  <c r="I17" i="8"/>
  <c r="I7" i="8"/>
  <c r="I12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<sst xmlns="http://schemas.openxmlformats.org/spreadsheetml/2006/main" count="2377" uniqueCount="159">
  <si>
    <t>Cuenta</t>
  </si>
  <si>
    <t>CLP</t>
  </si>
  <si>
    <t>USD</t>
  </si>
  <si>
    <t>Fecha</t>
  </si>
  <si>
    <t>Linea</t>
  </si>
  <si>
    <t>Santander</t>
  </si>
  <si>
    <t>CC</t>
  </si>
  <si>
    <t>Binance</t>
  </si>
  <si>
    <t>Fintual</t>
  </si>
  <si>
    <t>Bonos</t>
  </si>
  <si>
    <t>Transferencias</t>
  </si>
  <si>
    <t>Salidas</t>
  </si>
  <si>
    <t>Unexplained</t>
  </si>
  <si>
    <t>Total</t>
  </si>
  <si>
    <t>Uber</t>
  </si>
  <si>
    <t>Comentarios</t>
  </si>
  <si>
    <t>VM</t>
  </si>
  <si>
    <t>PnL</t>
  </si>
  <si>
    <t>Salud</t>
  </si>
  <si>
    <t>FX</t>
  </si>
  <si>
    <t>TC 5252</t>
  </si>
  <si>
    <t>Start Date</t>
  </si>
  <si>
    <t>End Date</t>
  </si>
  <si>
    <t>Date</t>
  </si>
  <si>
    <t>Snacks</t>
  </si>
  <si>
    <t>Pastamore mimi</t>
  </si>
  <si>
    <t>Pago U javi</t>
  </si>
  <si>
    <t>Pago Bono fin conflictos</t>
  </si>
  <si>
    <t>Take a Wok yo page y me transfirieron</t>
  </si>
  <si>
    <t>Male me paso 145</t>
  </si>
  <si>
    <t>Pedidos</t>
  </si>
  <si>
    <t>Inicio</t>
  </si>
  <si>
    <t>Fin</t>
  </si>
  <si>
    <t>January</t>
  </si>
  <si>
    <t>Columna</t>
  </si>
  <si>
    <t>*</t>
  </si>
  <si>
    <t>Rappi prime</t>
  </si>
  <si>
    <t>chatgpt</t>
  </si>
  <si>
    <t>steam</t>
  </si>
  <si>
    <t>tenmu compras</t>
  </si>
  <si>
    <t>Personal</t>
  </si>
  <si>
    <t>Ropa Gym</t>
  </si>
  <si>
    <t>Camisa Brooks Brothers</t>
  </si>
  <si>
    <t>Barbero</t>
  </si>
  <si>
    <t>Super</t>
  </si>
  <si>
    <t xml:space="preserve">Xinder </t>
  </si>
  <si>
    <t>Bip</t>
  </si>
  <si>
    <t>Mantencion CC</t>
  </si>
  <si>
    <t>February</t>
  </si>
  <si>
    <t>Transferencia Male Remanente</t>
  </si>
  <si>
    <t>Pago seguro accidente</t>
  </si>
  <si>
    <t>Bono</t>
  </si>
  <si>
    <t>Varios</t>
  </si>
  <si>
    <t>Midjourney</t>
  </si>
  <si>
    <t>TPM</t>
  </si>
  <si>
    <t>USDCLP OBS</t>
  </si>
  <si>
    <t>CLFCLP</t>
  </si>
  <si>
    <t>March</t>
  </si>
  <si>
    <t>Nombre</t>
  </si>
  <si>
    <t>Bomberos de Chile</t>
  </si>
  <si>
    <t>Spotify</t>
  </si>
  <si>
    <t>Budget</t>
  </si>
  <si>
    <t>Seguro Accidente</t>
  </si>
  <si>
    <t>P&amp;L</t>
  </si>
  <si>
    <t>Days</t>
  </si>
  <si>
    <t>TC 6829</t>
  </si>
  <si>
    <t>Hello Wine</t>
  </si>
  <si>
    <t>Ingreso de otra tarjeta de credito</t>
  </si>
  <si>
    <t>Vivienda</t>
  </si>
  <si>
    <t>Seguros</t>
  </si>
  <si>
    <t>Suscripciones</t>
  </si>
  <si>
    <t>Transporte</t>
  </si>
  <si>
    <t>Hobby</t>
  </si>
  <si>
    <t>Educacion</t>
  </si>
  <si>
    <t>Impuestos</t>
  </si>
  <si>
    <t>Emergencias</t>
  </si>
  <si>
    <t>Variable</t>
  </si>
  <si>
    <t>Ingreso</t>
  </si>
  <si>
    <t>Desuscrito</t>
  </si>
  <si>
    <t>Titular</t>
  </si>
  <si>
    <t>M.C.C.</t>
  </si>
  <si>
    <t>Banchile</t>
  </si>
  <si>
    <t>M.R.S.</t>
  </si>
  <si>
    <t>Rappi Pro</t>
  </si>
  <si>
    <t>Cuenta Corriente SAN</t>
  </si>
  <si>
    <t>Activos CLP</t>
  </si>
  <si>
    <t>Activos USD</t>
  </si>
  <si>
    <t>Pasivos CLP</t>
  </si>
  <si>
    <t>Pasivos USD</t>
  </si>
  <si>
    <t>Colchón IRR</t>
  </si>
  <si>
    <t>Fondo A IRR</t>
  </si>
  <si>
    <t>APV IRR</t>
  </si>
  <si>
    <t>Acciones IRR</t>
  </si>
  <si>
    <t>Crypto IRR</t>
  </si>
  <si>
    <t>TPM IRR</t>
  </si>
  <si>
    <t>CLFCLP IRR</t>
  </si>
  <si>
    <t>USDCLP OBS IRR</t>
  </si>
  <si>
    <t>S&amp;P 500 IRR</t>
  </si>
  <si>
    <t>Colchón Yield</t>
  </si>
  <si>
    <t>Fondo A Yield</t>
  </si>
  <si>
    <t>APV Yield</t>
  </si>
  <si>
    <t>Acciones Yield</t>
  </si>
  <si>
    <t>Crypto Yield</t>
  </si>
  <si>
    <t>TPM Yield</t>
  </si>
  <si>
    <t>CLFCLP Yield</t>
  </si>
  <si>
    <t>USDCLP OBS Yield</t>
  </si>
  <si>
    <t>S&amp;P 500 Yield</t>
  </si>
  <si>
    <t>OneDrive</t>
  </si>
  <si>
    <t>Anual</t>
  </si>
  <si>
    <t>April</t>
  </si>
  <si>
    <t>Vacaciones</t>
  </si>
  <si>
    <t>May</t>
  </si>
  <si>
    <t>June</t>
  </si>
  <si>
    <t>July</t>
  </si>
  <si>
    <t>August</t>
  </si>
  <si>
    <t>September</t>
  </si>
  <si>
    <t>November</t>
  </si>
  <si>
    <t>October</t>
  </si>
  <si>
    <t>Dicember</t>
  </si>
  <si>
    <t>Today</t>
  </si>
  <si>
    <t>Consumption</t>
  </si>
  <si>
    <t>Forecast</t>
  </si>
  <si>
    <t>WOM</t>
  </si>
  <si>
    <t>Agua</t>
  </si>
  <si>
    <t>Luz</t>
  </si>
  <si>
    <t>% MoM</t>
  </si>
  <si>
    <t>Utilization</t>
  </si>
  <si>
    <t>Fixed</t>
  </si>
  <si>
    <t>P&amp;L w/o Bonus</t>
  </si>
  <si>
    <t>Santander CC</t>
  </si>
  <si>
    <t>Banchile CC</t>
  </si>
  <si>
    <t>Mati</t>
  </si>
  <si>
    <t>Male</t>
  </si>
  <si>
    <t>ACWI</t>
  </si>
  <si>
    <t>MCHI</t>
  </si>
  <si>
    <t>Racional</t>
  </si>
  <si>
    <t>LTM</t>
  </si>
  <si>
    <t>Investment Accounts</t>
  </si>
  <si>
    <t>Investment Lines</t>
  </si>
  <si>
    <t>A</t>
  </si>
  <si>
    <t>APV-B</t>
  </si>
  <si>
    <t>MM</t>
  </si>
  <si>
    <t>World-Coin</t>
  </si>
  <si>
    <t>WC</t>
  </si>
  <si>
    <t>Investment Names</t>
  </si>
  <si>
    <t>RDDT</t>
  </si>
  <si>
    <t>World Coin</t>
  </si>
  <si>
    <t>ChatGPT</t>
  </si>
  <si>
    <t>Provisiones</t>
  </si>
  <si>
    <t>Mantencion</t>
  </si>
  <si>
    <t>Cuentas</t>
  </si>
  <si>
    <t>Farmacos</t>
  </si>
  <si>
    <t>Enseres</t>
  </si>
  <si>
    <t>Se dio de baja otra tarjeta de credito</t>
  </si>
  <si>
    <t>APV-A</t>
  </si>
  <si>
    <t>VOO</t>
  </si>
  <si>
    <t>USDT</t>
  </si>
  <si>
    <t>BTC</t>
  </si>
  <si>
    <t>CFIETFCC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</si>
</sst>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 &quot;$&quot;* #,##0_ ;_ &quot;$&quot;* \-#,##0_ ;_ &quot;$&quot;* &quot;-&quot;_ ;_ @_ "/>
    <numFmt numFmtId="41" formatCode="_ * #,##0_ ;_ * \-#,##0_ ;_ * &quot;-&quot;_ ;_ @_ "/>
    <numFmt numFmtId="43" formatCode="_ * #,##0.00_ ;_ * \-#,##0.00_ ;_ * &quot;-&quot;??_ ;_ @_ "/>
    <numFmt numFmtId="164" formatCode="#,##0\ &quot;USD&quot;;[Red]\-\ #,##0\ &quot;USD&quot;"/>
    <numFmt numFmtId="165" formatCode="#,##0\ &quot;CLP&quot;;[Red]\-\ #,##0\ &quot;CLP&quot;"/>
    <numFmt numFmtId="166" formatCode="#,##0\ &quot;CLP&quot;;\-\ #,##0\ &quot;CLP&quot;"/>
    <numFmt numFmtId="167" formatCode="#,##0,&quot;k CLP&quot;;[Red]\-#,##0,&quot;k CLP&quot;"/>
    <numFmt numFmtId="168" formatCode="_ * #,##0.00_ ;_ * \-#,##0.00_ ;_ * &quot;-&quot;_ ;_ @_ "/>
    <numFmt numFmtId="169" formatCode="#,##0.00\ &quot;USD&quot;;[Red]\-\ #,##0.00\ &quot;USD&quot;"/>
    <numFmt numFmtId="170" formatCode="#,##0,&quot;k CLP&quot;;\-#,##0,&quot;k CLP&quot;;"/>
    <numFmt numFmtId="171" formatCode="0.0%"/>
    <numFmt numFmtId="172" formatCode="0.00%;[Red]\-0.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964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/>
      <right/>
      <top style="thin">
        <color theme="0" tint="-0.24994659260841701"/>
      </top>
      <bottom/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14" fontId="0" fillId="0" borderId="0" xfId="0" applyNumberFormat="1"/>
    <xf numFmtId="0" fontId="4" fillId="6" borderId="1" xfId="0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" fontId="3" fillId="7" borderId="2" xfId="0" applyNumberFormat="1" applyFont="1" applyFill="1" applyBorder="1"/>
    <xf numFmtId="16" fontId="3" fillId="7" borderId="0" xfId="0" applyNumberFormat="1" applyFont="1" applyFill="1"/>
    <xf numFmtId="0" fontId="3" fillId="7" borderId="0" xfId="0" applyFont="1" applyFill="1"/>
    <xf numFmtId="38" fontId="2" fillId="2" borderId="0" xfId="1" applyNumberFormat="1" applyFont="1" applyFill="1" applyAlignment="1">
      <alignment horizontal="center"/>
    </xf>
    <xf numFmtId="14" fontId="0" fillId="3" borderId="0" xfId="0" applyNumberFormat="1" applyFill="1"/>
    <xf numFmtId="39" fontId="0" fillId="0" borderId="0" xfId="0" applyNumberFormat="1"/>
    <xf numFmtId="0" fontId="4" fillId="9" borderId="0" xfId="0" applyFont="1" applyFill="1" applyAlignment="1">
      <alignment horizontal="center"/>
    </xf>
    <xf numFmtId="41" fontId="0" fillId="0" borderId="0" xfId="2" applyFont="1"/>
    <xf numFmtId="0" fontId="4" fillId="6" borderId="0" xfId="0" applyFont="1" applyFill="1" applyAlignment="1">
      <alignment horizontal="center"/>
    </xf>
    <xf numFmtId="14" fontId="6" fillId="0" borderId="0" xfId="0" applyNumberFormat="1" applyFont="1"/>
    <xf numFmtId="14" fontId="7" fillId="3" borderId="0" xfId="0" applyNumberFormat="1" applyFont="1" applyFill="1"/>
    <xf numFmtId="0" fontId="8" fillId="0" borderId="0" xfId="0" applyFont="1"/>
    <xf numFmtId="14" fontId="0" fillId="2" borderId="3" xfId="0" applyNumberFormat="1" applyFill="1" applyBorder="1" applyAlignment="1">
      <alignment horizontal="left" indent="2"/>
    </xf>
    <xf numFmtId="165" fontId="0" fillId="2" borderId="4" xfId="1" applyNumberFormat="1" applyFont="1" applyFill="1" applyBorder="1" applyAlignment="1">
      <alignment horizontal="left"/>
    </xf>
    <xf numFmtId="0" fontId="4" fillId="6" borderId="5" xfId="0" applyFont="1" applyFill="1" applyBorder="1" applyAlignment="1">
      <alignment horizontal="center"/>
    </xf>
    <xf numFmtId="14" fontId="0" fillId="2" borderId="3" xfId="0" applyNumberFormat="1" applyFill="1" applyBorder="1" applyAlignment="1">
      <alignment horizontal="left" indent="4"/>
    </xf>
    <xf numFmtId="14" fontId="0" fillId="2" borderId="4" xfId="0" applyNumberFormat="1" applyFill="1" applyBorder="1" applyAlignment="1">
      <alignment horizontal="left"/>
    </xf>
    <xf numFmtId="166" fontId="0" fillId="5" borderId="0" xfId="1" applyNumberFormat="1" applyFont="1" applyFill="1" applyBorder="1"/>
    <xf numFmtId="0" fontId="4" fillId="6" borderId="6" xfId="0" applyFont="1" applyFill="1" applyBorder="1" applyAlignment="1">
      <alignment horizontal="center"/>
    </xf>
    <xf numFmtId="167" fontId="0" fillId="3" borderId="0" xfId="1" applyNumberFormat="1" applyFont="1" applyFill="1" applyBorder="1"/>
    <xf numFmtId="41" fontId="4" fillId="6" borderId="1" xfId="2" applyFont="1" applyFill="1" applyBorder="1" applyAlignment="1">
      <alignment horizontal="center"/>
    </xf>
    <xf numFmtId="14" fontId="4" fillId="6" borderId="1" xfId="2" applyNumberFormat="1" applyFont="1" applyFill="1" applyBorder="1" applyAlignment="1">
      <alignment horizontal="center"/>
    </xf>
    <xf numFmtId="14" fontId="0" fillId="0" borderId="0" xfId="2" applyNumberFormat="1" applyFont="1"/>
    <xf numFmtId="168" fontId="4" fillId="6" borderId="1" xfId="2" applyNumberFormat="1" applyFont="1" applyFill="1" applyBorder="1" applyAlignment="1">
      <alignment horizontal="center"/>
    </xf>
    <xf numFmtId="168" fontId="0" fillId="0" borderId="0" xfId="2" applyNumberFormat="1" applyFont="1"/>
    <xf numFmtId="165" fontId="1" fillId="5" borderId="0" xfId="1" applyNumberFormat="1" applyFont="1" applyFill="1" applyBorder="1"/>
    <xf numFmtId="15" fontId="0" fillId="5" borderId="7" xfId="0" applyNumberFormat="1" applyFill="1" applyBorder="1" applyAlignment="1">
      <alignment horizontal="center"/>
    </xf>
    <xf numFmtId="15" fontId="0" fillId="5" borderId="8" xfId="0" applyNumberFormat="1" applyFill="1" applyBorder="1" applyAlignment="1">
      <alignment horizontal="center"/>
    </xf>
    <xf numFmtId="167" fontId="0" fillId="3" borderId="2" xfId="1" applyNumberFormat="1" applyFont="1" applyFill="1" applyBorder="1"/>
    <xf numFmtId="170" fontId="1" fillId="5" borderId="0" xfId="1" applyNumberFormat="1" applyFont="1" applyFill="1" applyBorder="1"/>
    <xf numFmtId="0" fontId="4" fillId="6" borderId="9" xfId="0" applyFont="1" applyFill="1" applyBorder="1" applyAlignment="1">
      <alignment horizontal="center"/>
    </xf>
    <xf numFmtId="170" fontId="1" fillId="7" borderId="0" xfId="1" applyNumberFormat="1" applyFont="1" applyFill="1" applyBorder="1" applyAlignment="1">
      <alignment horizontal="center"/>
    </xf>
    <xf numFmtId="170" fontId="3" fillId="7" borderId="0" xfId="1" applyNumberFormat="1" applyFont="1" applyFill="1" applyBorder="1" applyAlignment="1">
      <alignment horizontal="center"/>
    </xf>
    <xf numFmtId="38" fontId="2" fillId="2" borderId="0" xfId="1" applyNumberFormat="1" applyFont="1" applyFill="1" applyBorder="1" applyAlignment="1">
      <alignment horizontal="center"/>
    </xf>
    <xf numFmtId="16" fontId="3" fillId="7" borderId="14" xfId="0" applyNumberFormat="1" applyFont="1" applyFill="1" applyBorder="1"/>
    <xf numFmtId="0" fontId="3" fillId="7" borderId="14" xfId="0" applyFont="1" applyFill="1" applyBorder="1"/>
    <xf numFmtId="38" fontId="2" fillId="2" borderId="14" xfId="1" applyNumberFormat="1" applyFont="1" applyFill="1" applyBorder="1" applyAlignment="1">
      <alignment horizontal="center"/>
    </xf>
    <xf numFmtId="16" fontId="0" fillId="0" borderId="0" xfId="0" applyNumberFormat="1" applyAlignment="1">
      <alignment horizontal="center"/>
    </xf>
    <xf numFmtId="165" fontId="0" fillId="2" borderId="13" xfId="1" applyNumberFormat="1" applyFont="1" applyFill="1" applyBorder="1" applyAlignment="1">
      <alignment horizontal="center"/>
    </xf>
    <xf numFmtId="0" fontId="0" fillId="0" borderId="13" xfId="0" applyBorder="1"/>
    <xf numFmtId="0" fontId="4" fillId="6" borderId="2" xfId="0" applyFont="1" applyFill="1" applyBorder="1" applyAlignment="1">
      <alignment horizontal="center"/>
    </xf>
    <xf numFmtId="9" fontId="0" fillId="0" borderId="0" xfId="0" applyNumberFormat="1"/>
    <xf numFmtId="0" fontId="0" fillId="7" borderId="0" xfId="0" applyFill="1"/>
    <xf numFmtId="164" fontId="0" fillId="2" borderId="13" xfId="1" applyNumberFormat="1" applyFont="1" applyFill="1" applyBorder="1" applyAlignment="1">
      <alignment horizontal="center"/>
    </xf>
    <xf numFmtId="169" fontId="0" fillId="2" borderId="13" xfId="1" applyNumberFormat="1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6" fontId="3" fillId="7" borderId="2" xfId="0" applyNumberFormat="1" applyFont="1" applyFill="1" applyBorder="1" applyAlignment="1">
      <alignment horizontal="center"/>
    </xf>
    <xf numFmtId="16" fontId="3" fillId="7" borderId="0" xfId="0" applyNumberFormat="1" applyFont="1" applyFill="1" applyAlignment="1">
      <alignment horizontal="center"/>
    </xf>
    <xf numFmtId="16" fontId="3" fillId="7" borderId="14" xfId="0" applyNumberFormat="1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/>
    <xf numFmtId="165" fontId="1" fillId="2" borderId="0" xfId="1" applyNumberFormat="1" applyFont="1" applyFill="1" applyBorder="1" applyAlignment="1">
      <alignment horizontal="center"/>
    </xf>
    <xf numFmtId="164" fontId="1" fillId="2" borderId="2" xfId="1" applyNumberFormat="1" applyFont="1" applyFill="1" applyBorder="1" applyAlignment="1">
      <alignment horizontal="center"/>
    </xf>
    <xf numFmtId="165" fontId="1" fillId="2" borderId="0" xfId="1" applyNumberFormat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165" fontId="1" fillId="2" borderId="2" xfId="1" applyNumberFormat="1" applyFont="1" applyFill="1" applyBorder="1" applyAlignment="1">
      <alignment horizontal="center"/>
    </xf>
    <xf numFmtId="165" fontId="1" fillId="2" borderId="10" xfId="1" applyNumberFormat="1" applyFont="1" applyFill="1" applyBorder="1" applyAlignment="1">
      <alignment horizontal="center"/>
    </xf>
    <xf numFmtId="165" fontId="1" fillId="7" borderId="11" xfId="1" applyNumberFormat="1" applyFont="1" applyFill="1" applyBorder="1" applyAlignment="1">
      <alignment horizontal="center"/>
    </xf>
    <xf numFmtId="165" fontId="1" fillId="4" borderId="0" xfId="1" applyNumberFormat="1" applyFont="1" applyFill="1" applyBorder="1"/>
    <xf numFmtId="165" fontId="1" fillId="8" borderId="0" xfId="1" applyNumberFormat="1" applyFont="1" applyFill="1" applyBorder="1"/>
    <xf numFmtId="165" fontId="1" fillId="3" borderId="0" xfId="1" applyNumberFormat="1" applyFont="1" applyFill="1" applyBorder="1"/>
    <xf numFmtId="164" fontId="1" fillId="2" borderId="0" xfId="1" applyNumberFormat="1" applyFont="1" applyFill="1" applyBorder="1" applyAlignment="1">
      <alignment horizontal="center"/>
    </xf>
    <xf numFmtId="165" fontId="1" fillId="2" borderId="12" xfId="1" applyNumberFormat="1" applyFont="1" applyFill="1" applyBorder="1" applyAlignment="1">
      <alignment horizontal="center"/>
    </xf>
    <xf numFmtId="165" fontId="1" fillId="3" borderId="0" xfId="1" applyNumberFormat="1" applyFont="1" applyFill="1" applyBorder="1" applyAlignment="1">
      <alignment horizontal="center"/>
    </xf>
    <xf numFmtId="16" fontId="0" fillId="0" borderId="14" xfId="0" applyNumberFormat="1" applyBorder="1"/>
    <xf numFmtId="165" fontId="1" fillId="2" borderId="14" xfId="1" applyNumberFormat="1" applyFont="1" applyFill="1" applyBorder="1" applyAlignment="1">
      <alignment horizontal="center"/>
    </xf>
    <xf numFmtId="164" fontId="1" fillId="2" borderId="14" xfId="1" applyNumberFormat="1" applyFont="1" applyFill="1" applyBorder="1" applyAlignment="1">
      <alignment horizontal="center"/>
    </xf>
    <xf numFmtId="165" fontId="1" fillId="2" borderId="15" xfId="1" applyNumberFormat="1" applyFont="1" applyFill="1" applyBorder="1" applyAlignment="1">
      <alignment horizontal="center"/>
    </xf>
    <xf numFmtId="165" fontId="1" fillId="7" borderId="16" xfId="1" applyNumberFormat="1" applyFont="1" applyFill="1" applyBorder="1" applyAlignment="1">
      <alignment horizontal="center"/>
    </xf>
    <xf numFmtId="165" fontId="1" fillId="5" borderId="14" xfId="1" applyNumberFormat="1" applyFont="1" applyFill="1" applyBorder="1"/>
    <xf numFmtId="165" fontId="1" fillId="4" borderId="14" xfId="1" applyNumberFormat="1" applyFont="1" applyFill="1" applyBorder="1"/>
    <xf numFmtId="165" fontId="1" fillId="8" borderId="14" xfId="1" applyNumberFormat="1" applyFont="1" applyFill="1" applyBorder="1"/>
    <xf numFmtId="165" fontId="1" fillId="3" borderId="14" xfId="1" applyNumberFormat="1" applyFont="1" applyFill="1" applyBorder="1"/>
    <xf numFmtId="0" fontId="0" fillId="0" borderId="14" xfId="0" applyBorder="1"/>
    <xf numFmtId="0" fontId="0" fillId="0" borderId="12" xfId="0" applyBorder="1"/>
    <xf numFmtId="0" fontId="0" fillId="0" borderId="11" xfId="0" applyBorder="1"/>
    <xf numFmtId="170" fontId="0" fillId="0" borderId="0" xfId="0" applyNumberFormat="1"/>
    <xf numFmtId="10" fontId="0" fillId="0" borderId="0" xfId="3" applyNumberFormat="1" applyFont="1"/>
    <xf numFmtId="172" fontId="0" fillId="0" borderId="0" xfId="3" applyNumberFormat="1" applyFont="1"/>
    <xf numFmtId="14" fontId="4" fillId="9" borderId="0" xfId="0" applyNumberFormat="1" applyFont="1" applyFill="1" applyAlignment="1">
      <alignment horizontal="center"/>
    </xf>
    <xf numFmtId="10" fontId="0" fillId="10" borderId="0" xfId="3" applyNumberFormat="1" applyFont="1" applyFill="1"/>
    <xf numFmtId="172" fontId="0" fillId="7" borderId="0" xfId="3" applyNumberFormat="1" applyFont="1" applyFill="1"/>
    <xf numFmtId="10" fontId="0" fillId="7" borderId="0" xfId="3" applyNumberFormat="1" applyFont="1" applyFill="1"/>
    <xf numFmtId="172" fontId="0" fillId="3" borderId="0" xfId="3" applyNumberFormat="1" applyFont="1" applyFill="1"/>
    <xf numFmtId="10" fontId="0" fillId="3" borderId="0" xfId="3" applyNumberFormat="1" applyFont="1" applyFill="1"/>
    <xf numFmtId="10" fontId="0" fillId="11" borderId="0" xfId="3" applyNumberFormat="1" applyFont="1" applyFill="1"/>
    <xf numFmtId="16" fontId="0" fillId="5" borderId="0" xfId="0" applyNumberFormat="1" applyFill="1" applyAlignment="1">
      <alignment horizontal="center"/>
    </xf>
    <xf numFmtId="14" fontId="0" fillId="0" borderId="0" xfId="3" applyNumberFormat="1" applyFont="1"/>
    <xf numFmtId="171" fontId="0" fillId="7" borderId="0" xfId="3" applyNumberFormat="1" applyFont="1" applyFill="1" applyAlignment="1">
      <alignment horizontal="center"/>
    </xf>
    <xf numFmtId="0" fontId="4" fillId="6" borderId="22" xfId="0" applyFont="1" applyFill="1" applyBorder="1" applyAlignment="1">
      <alignment horizontal="center"/>
    </xf>
    <xf numFmtId="9" fontId="0" fillId="7" borderId="0" xfId="3" applyFont="1" applyFill="1" applyAlignment="1">
      <alignment horizontal="center"/>
    </xf>
    <xf numFmtId="1" fontId="0" fillId="0" borderId="0" xfId="0" applyNumberFormat="1"/>
    <xf numFmtId="171" fontId="3" fillId="7" borderId="0" xfId="3" applyNumberFormat="1" applyFont="1" applyFill="1" applyAlignment="1">
      <alignment horizontal="center"/>
    </xf>
    <xf numFmtId="170" fontId="3" fillId="2" borderId="10" xfId="1" applyNumberFormat="1" applyFont="1" applyFill="1" applyBorder="1" applyAlignment="1">
      <alignment horizontal="center"/>
    </xf>
    <xf numFmtId="170" fontId="3" fillId="2" borderId="23" xfId="1" applyNumberFormat="1" applyFont="1" applyFill="1" applyBorder="1" applyAlignment="1">
      <alignment horizontal="center"/>
    </xf>
    <xf numFmtId="170" fontId="1" fillId="2" borderId="12" xfId="1" applyNumberFormat="1" applyFont="1" applyFill="1" applyBorder="1" applyAlignment="1">
      <alignment horizontal="center"/>
    </xf>
    <xf numFmtId="170" fontId="1" fillId="2" borderId="11" xfId="1" applyNumberFormat="1" applyFont="1" applyFill="1" applyBorder="1" applyAlignment="1">
      <alignment horizontal="center"/>
    </xf>
    <xf numFmtId="170" fontId="1" fillId="5" borderId="24" xfId="1" applyNumberFormat="1" applyFont="1" applyFill="1" applyBorder="1"/>
    <xf numFmtId="0" fontId="3" fillId="12" borderId="19" xfId="0" applyFont="1" applyFill="1" applyBorder="1" applyAlignment="1">
      <alignment horizontal="center"/>
    </xf>
    <xf numFmtId="0" fontId="3" fillId="13" borderId="19" xfId="0" applyFont="1" applyFill="1" applyBorder="1" applyAlignment="1">
      <alignment horizontal="center"/>
    </xf>
    <xf numFmtId="41" fontId="0" fillId="0" borderId="0" xfId="0" applyNumberFormat="1"/>
    <xf numFmtId="43" fontId="0" fillId="0" borderId="0" xfId="2" applyNumberFormat="1" applyFont="1"/>
    <xf numFmtId="43" fontId="0" fillId="0" borderId="0" xfId="0" applyNumberFormat="1"/>
    <xf numFmtId="0" fontId="3" fillId="0" borderId="0" xfId="0" applyFont="1"/>
    <xf numFmtId="170" fontId="0" fillId="7" borderId="0" xfId="2" applyNumberFormat="1" applyFont="1" applyFill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14" fontId="0" fillId="18" borderId="3" xfId="0" applyNumberFormat="1" applyFill="1" applyBorder="1" applyAlignment="1">
      <alignment horizontal="left" indent="2"/>
    </xf>
    <xf numFmtId="14" fontId="0" fillId="4" borderId="3" xfId="0" applyNumberFormat="1" applyFill="1" applyBorder="1" applyAlignment="1">
      <alignment horizontal="left" indent="2"/>
    </xf>
    <xf numFmtId="14" fontId="0" fillId="7" borderId="3" xfId="0" applyNumberFormat="1" applyFill="1" applyBorder="1" applyAlignment="1">
      <alignment horizontal="left" indent="2"/>
    </xf>
    <xf numFmtId="14" fontId="0" fillId="3" borderId="3" xfId="0" applyNumberFormat="1" applyFill="1" applyBorder="1" applyAlignment="1">
      <alignment horizontal="left" indent="2"/>
    </xf>
    <xf numFmtId="14" fontId="4" fillId="6" borderId="1" xfId="0" applyNumberFormat="1" applyFont="1" applyFill="1" applyBorder="1" applyAlignment="1">
      <alignment horizontal="center"/>
    </xf>
    <xf numFmtId="168" fontId="4" fillId="6" borderId="1" xfId="2" applyNumberFormat="1" applyFont="1" applyFill="1" applyBorder="1" applyAlignment="1">
      <alignment horizontal="left"/>
    </xf>
    <xf numFmtId="168" fontId="0" fillId="0" borderId="0" xfId="2" applyNumberFormat="1" applyFont="1" applyAlignment="1">
      <alignment horizontal="left"/>
    </xf>
    <xf numFmtId="0" fontId="9" fillId="6" borderId="1" xfId="0" applyFont="1" applyFill="1" applyBorder="1" applyAlignment="1">
      <alignment horizontal="center"/>
    </xf>
  </cellXfs>
  <cellStyles count="4">
    <cellStyle name="Comma [0]" xfId="2" builtinId="6"/>
    <cellStyle name="Currency [0]" xfId="1" builtinId="7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FF7C80"/>
      <color rgb="FFFF5050"/>
      <color rgb="FF9933FF"/>
      <color rgb="FFFFFFCC"/>
      <color rgb="FFFFFF99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17/06/relationships/richStyles" Target="richData/rich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Effective Annualized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>
        <c:manualLayout>
          <c:layoutTarget val="inner"/>
          <c:xMode val="edge"/>
          <c:yMode val="edge"/>
          <c:x val="8.3434120237832129E-2"/>
          <c:y val="0.22618365497289367"/>
          <c:w val="0.88164736257804521"/>
          <c:h val="0.743572409997916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IRR!$J$1</c:f>
              <c:strCache>
                <c:ptCount val="1"/>
                <c:pt idx="0">
                  <c:v>Colchón Yield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IRR!$J$2:$J$3000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2.3698264627602939E-4</c:v>
                </c:pt>
                <c:pt idx="2">
                  <c:v>2.3698264627602939E-4</c:v>
                </c:pt>
                <c:pt idx="3">
                  <c:v>4.5562489644890292E-4</c:v>
                </c:pt>
                <c:pt idx="4">
                  <c:v>6.507749538604557E-4</c:v>
                </c:pt>
                <c:pt idx="5">
                  <c:v>1.7705694754812651E-3</c:v>
                </c:pt>
                <c:pt idx="6">
                  <c:v>1.9890056537876788E-3</c:v>
                </c:pt>
                <c:pt idx="7">
                  <c:v>2.1781796270758935E-3</c:v>
                </c:pt>
                <c:pt idx="8">
                  <c:v>3.2903494896423524E-3</c:v>
                </c:pt>
                <c:pt idx="9">
                  <c:v>3.5098160272806211E-3</c:v>
                </c:pt>
                <c:pt idx="10">
                  <c:v>3.7039357253605409E-3</c:v>
                </c:pt>
                <c:pt idx="11">
                  <c:v>3.7039357253605409E-3</c:v>
                </c:pt>
                <c:pt idx="12">
                  <c:v>5.4561648047386502E-3</c:v>
                </c:pt>
                <c:pt idx="13">
                  <c:v>8.2978958413872927E-3</c:v>
                </c:pt>
                <c:pt idx="14">
                  <c:v>8.2978958413872927E-3</c:v>
                </c:pt>
                <c:pt idx="15">
                  <c:v>9.4115082070180822E-3</c:v>
                </c:pt>
                <c:pt idx="16">
                  <c:v>9.3678340100427082E-3</c:v>
                </c:pt>
                <c:pt idx="17">
                  <c:v>9.7523222158422129E-3</c:v>
                </c:pt>
                <c:pt idx="18">
                  <c:v>9.7131964755576838E-3</c:v>
                </c:pt>
                <c:pt idx="19">
                  <c:v>1.0434070613503543E-2</c:v>
                </c:pt>
                <c:pt idx="20">
                  <c:v>1.0665877104976573E-2</c:v>
                </c:pt>
                <c:pt idx="21">
                  <c:v>1.0895379231075086E-2</c:v>
                </c:pt>
                <c:pt idx="22">
                  <c:v>1.1104035969950576E-2</c:v>
                </c:pt>
                <c:pt idx="23">
                  <c:v>1.1068333237070904E-2</c:v>
                </c:pt>
                <c:pt idx="24">
                  <c:v>1.2363568840843886E-2</c:v>
                </c:pt>
                <c:pt idx="25">
                  <c:v>1.2559633539260595E-2</c:v>
                </c:pt>
                <c:pt idx="26">
                  <c:v>1.252890805669904E-2</c:v>
                </c:pt>
                <c:pt idx="27">
                  <c:v>1.3369479885652957E-2</c:v>
                </c:pt>
                <c:pt idx="28">
                  <c:v>1.3602135212306354E-2</c:v>
                </c:pt>
                <c:pt idx="29">
                  <c:v>1.3809034416998323E-2</c:v>
                </c:pt>
                <c:pt idx="30">
                  <c:v>1.4010186628206078E-2</c:v>
                </c:pt>
                <c:pt idx="31">
                  <c:v>1.4794660911045199E-2</c:v>
                </c:pt>
                <c:pt idx="32">
                  <c:v>1.5017686809214892E-2</c:v>
                </c:pt>
                <c:pt idx="33">
                  <c:v>1.5138218178869289E-2</c:v>
                </c:pt>
                <c:pt idx="34">
                  <c:v>1.4939225653035404E-2</c:v>
                </c:pt>
                <c:pt idx="35">
                  <c:v>1.541362253783074E-2</c:v>
                </c:pt>
                <c:pt idx="36">
                  <c:v>1.5320137434415182E-2</c:v>
                </c:pt>
                <c:pt idx="37">
                  <c:v>1.6548836182410431E-2</c:v>
                </c:pt>
                <c:pt idx="38">
                  <c:v>1.6687388768503286E-2</c:v>
                </c:pt>
                <c:pt idx="39" formatCode="0.00%">
                  <c:v>1.6517343064055723E-2</c:v>
                </c:pt>
                <c:pt idx="40" formatCode="0.00%">
                  <c:v>1.7465317991814056E-2</c:v>
                </c:pt>
                <c:pt idx="41" formatCode="0.00%">
                  <c:v>1.7767781856661946E-2</c:v>
                </c:pt>
                <c:pt idx="42" formatCode="0.00%">
                  <c:v>1.8135818642773582E-2</c:v>
                </c:pt>
                <c:pt idx="43" formatCode="0.00%">
                  <c:v>1.8258878182156435E-2</c:v>
                </c:pt>
                <c:pt idx="44" formatCode="0.00%">
                  <c:v>1.9058692616025885E-2</c:v>
                </c:pt>
                <c:pt idx="45" formatCode="0.00%">
                  <c:v>1.885181282696835E-2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B7-4252-8503-011A76343AA7}"/>
            </c:ext>
          </c:extLst>
        </c:ser>
        <c:ser>
          <c:idx val="1"/>
          <c:order val="1"/>
          <c:tx>
            <c:strRef>
              <c:f>IRR!$K$1</c:f>
              <c:strCache>
                <c:ptCount val="1"/>
                <c:pt idx="0">
                  <c:v>Fondo A Yield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IRR!$K$2:$K$3000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8.642145382743216E-3</c:v>
                </c:pt>
                <c:pt idx="2">
                  <c:v>8.642145382743216E-3</c:v>
                </c:pt>
                <c:pt idx="3">
                  <c:v>3.2603205216519271E-4</c:v>
                </c:pt>
                <c:pt idx="4">
                  <c:v>-8.0819212931071416E-4</c:v>
                </c:pt>
                <c:pt idx="5">
                  <c:v>6.001744960279165E-3</c:v>
                </c:pt>
                <c:pt idx="6">
                  <c:v>9.087569454011124E-3</c:v>
                </c:pt>
                <c:pt idx="7">
                  <c:v>1.3493594158975108E-2</c:v>
                </c:pt>
                <c:pt idx="8">
                  <c:v>2.1019883363181391E-2</c:v>
                </c:pt>
                <c:pt idx="9">
                  <c:v>2.7852780456444792E-2</c:v>
                </c:pt>
                <c:pt idx="10">
                  <c:v>2.7356844377095069E-2</c:v>
                </c:pt>
                <c:pt idx="11">
                  <c:v>2.7356844377095069E-2</c:v>
                </c:pt>
                <c:pt idx="12">
                  <c:v>5.8451577352252482E-2</c:v>
                </c:pt>
                <c:pt idx="13">
                  <c:v>0.11782614685218351</c:v>
                </c:pt>
                <c:pt idx="14">
                  <c:v>0.11187222371386385</c:v>
                </c:pt>
                <c:pt idx="15">
                  <c:v>8.3388030778352551E-2</c:v>
                </c:pt>
                <c:pt idx="16">
                  <c:v>7.8066175539124982E-2</c:v>
                </c:pt>
                <c:pt idx="17">
                  <c:v>0.1964239956948719</c:v>
                </c:pt>
                <c:pt idx="18">
                  <c:v>0.18717360536623784</c:v>
                </c:pt>
                <c:pt idx="19">
                  <c:v>0.19271666274617827</c:v>
                </c:pt>
                <c:pt idx="20">
                  <c:v>0.18217269473606579</c:v>
                </c:pt>
                <c:pt idx="21">
                  <c:v>0.14934830261926213</c:v>
                </c:pt>
                <c:pt idx="22">
                  <c:v>0.13563849774462655</c:v>
                </c:pt>
                <c:pt idx="23">
                  <c:v>0.13121723468796986</c:v>
                </c:pt>
                <c:pt idx="24">
                  <c:v>0.16614126393796491</c:v>
                </c:pt>
                <c:pt idx="25">
                  <c:v>0.20113031818609817</c:v>
                </c:pt>
                <c:pt idx="26">
                  <c:v>0.1967895708540961</c:v>
                </c:pt>
                <c:pt idx="27">
                  <c:v>0.11255096031141254</c:v>
                </c:pt>
                <c:pt idx="28">
                  <c:v>0.13359777929737904</c:v>
                </c:pt>
                <c:pt idx="29">
                  <c:v>8.2593891054657753E-2</c:v>
                </c:pt>
                <c:pt idx="30">
                  <c:v>6.1079775254880619E-2</c:v>
                </c:pt>
                <c:pt idx="31">
                  <c:v>5.321009066843474E-2</c:v>
                </c:pt>
                <c:pt idx="32">
                  <c:v>8.8539611689779418E-2</c:v>
                </c:pt>
                <c:pt idx="33">
                  <c:v>0.13566893779919376</c:v>
                </c:pt>
                <c:pt idx="34">
                  <c:v>0.13250807554273414</c:v>
                </c:pt>
                <c:pt idx="35">
                  <c:v>0.15056461137966881</c:v>
                </c:pt>
                <c:pt idx="36">
                  <c:v>0.14895201277457204</c:v>
                </c:pt>
                <c:pt idx="37">
                  <c:v>0.15114269900660804</c:v>
                </c:pt>
                <c:pt idx="38">
                  <c:v>0.15068484778218694</c:v>
                </c:pt>
                <c:pt idx="39">
                  <c:v>0.14802614252573032</c:v>
                </c:pt>
                <c:pt idx="40">
                  <c:v>0.14629242369409634</c:v>
                </c:pt>
                <c:pt idx="41">
                  <c:v>0.12337777050822063</c:v>
                </c:pt>
                <c:pt idx="42">
                  <c:v>4.8005425348969677E-2</c:v>
                </c:pt>
                <c:pt idx="43">
                  <c:v>6.5550937409277976E-2</c:v>
                </c:pt>
                <c:pt idx="44">
                  <c:v>6.0220548514738459E-2</c:v>
                </c:pt>
                <c:pt idx="45">
                  <c:v>5.9151896232589651E-2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B7-4252-8503-011A76343AA7}"/>
            </c:ext>
          </c:extLst>
        </c:ser>
        <c:ser>
          <c:idx val="2"/>
          <c:order val="2"/>
          <c:tx>
            <c:strRef>
              <c:f>IRR!$L$1</c:f>
              <c:strCache>
                <c:ptCount val="1"/>
                <c:pt idx="0">
                  <c:v>APV Yield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IRR!$L$2:$L$3000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5.1308363263211643E-3</c:v>
                </c:pt>
                <c:pt idx="2">
                  <c:v>5.1308363263211643E-3</c:v>
                </c:pt>
                <c:pt idx="3">
                  <c:v>1.4347338616194083E-3</c:v>
                </c:pt>
                <c:pt idx="4">
                  <c:v>1.4822416053816845E-3</c:v>
                </c:pt>
                <c:pt idx="5">
                  <c:v>8.7319233034983679E-3</c:v>
                </c:pt>
                <c:pt idx="6">
                  <c:v>1.1420861600440979E-2</c:v>
                </c:pt>
                <c:pt idx="7">
                  <c:v>1.504570244949921E-2</c:v>
                </c:pt>
                <c:pt idx="8">
                  <c:v>1.9582691978792477E-2</c:v>
                </c:pt>
                <c:pt idx="9">
                  <c:v>2.4889306957033952E-2</c:v>
                </c:pt>
                <c:pt idx="10">
                  <c:v>2.4504494232559848E-2</c:v>
                </c:pt>
                <c:pt idx="11">
                  <c:v>2.4504494232559848E-2</c:v>
                </c:pt>
                <c:pt idx="12">
                  <c:v>4.388290291317487E-2</c:v>
                </c:pt>
                <c:pt idx="13">
                  <c:v>6.8382646371358602E-2</c:v>
                </c:pt>
                <c:pt idx="14">
                  <c:v>6.8382646371358602E-2</c:v>
                </c:pt>
                <c:pt idx="15">
                  <c:v>6.0320582254907551E-2</c:v>
                </c:pt>
                <c:pt idx="16">
                  <c:v>5.7504960379131775E-2</c:v>
                </c:pt>
                <c:pt idx="17">
                  <c:v>0.11233468510858535</c:v>
                </c:pt>
                <c:pt idx="18">
                  <c:v>0.1082994067838321</c:v>
                </c:pt>
                <c:pt idx="19">
                  <c:v>0.11017016792131495</c:v>
                </c:pt>
                <c:pt idx="20">
                  <c:v>0.10240078048156098</c:v>
                </c:pt>
                <c:pt idx="21">
                  <c:v>8.9185629372961372E-2</c:v>
                </c:pt>
                <c:pt idx="22">
                  <c:v>8.1572317428075358E-2</c:v>
                </c:pt>
                <c:pt idx="23">
                  <c:v>7.9474397929672147E-2</c:v>
                </c:pt>
                <c:pt idx="24">
                  <c:v>9.8347188557741383E-2</c:v>
                </c:pt>
                <c:pt idx="25">
                  <c:v>0.11698474773966638</c:v>
                </c:pt>
                <c:pt idx="26">
                  <c:v>0.11494538000833865</c:v>
                </c:pt>
                <c:pt idx="27">
                  <c:v>7.784707339262753E-2</c:v>
                </c:pt>
                <c:pt idx="28">
                  <c:v>8.8820561574364243E-2</c:v>
                </c:pt>
                <c:pt idx="29">
                  <c:v>6.3237609956928065E-2</c:v>
                </c:pt>
                <c:pt idx="30">
                  <c:v>5.4221375799541782E-2</c:v>
                </c:pt>
                <c:pt idx="31">
                  <c:v>4.6611961244774625E-2</c:v>
                </c:pt>
                <c:pt idx="32">
                  <c:v>6.35729577493509E-2</c:v>
                </c:pt>
                <c:pt idx="33">
                  <c:v>7.0053093852681103E-2</c:v>
                </c:pt>
                <c:pt idx="34">
                  <c:v>6.8689454591266852E-2</c:v>
                </c:pt>
                <c:pt idx="35">
                  <c:v>9.370527467546097E-2</c:v>
                </c:pt>
                <c:pt idx="36">
                  <c:v>9.2864247960819934E-2</c:v>
                </c:pt>
                <c:pt idx="37">
                  <c:v>9.291333910742039E-2</c:v>
                </c:pt>
                <c:pt idx="38">
                  <c:v>9.2695774592672642E-2</c:v>
                </c:pt>
                <c:pt idx="39" formatCode="0.00%">
                  <c:v>9.1315575686476969E-2</c:v>
                </c:pt>
                <c:pt idx="40" formatCode="0.00%">
                  <c:v>9.2051533276471753E-2</c:v>
                </c:pt>
                <c:pt idx="41" formatCode="0.00%">
                  <c:v>8.0731424663225138E-2</c:v>
                </c:pt>
                <c:pt idx="42" formatCode="0.00%">
                  <c:v>4.3866691619792508E-2</c:v>
                </c:pt>
                <c:pt idx="43" formatCode="0.00%">
                  <c:v>5.2857677589076113E-2</c:v>
                </c:pt>
                <c:pt idx="44" formatCode="0.00%">
                  <c:v>4.8106697244036711E-2</c:v>
                </c:pt>
                <c:pt idx="45" formatCode="0.00%">
                  <c:v>4.736730059302463E-2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B7-4252-8503-011A76343AA7}"/>
            </c:ext>
          </c:extLst>
        </c:ser>
        <c:ser>
          <c:idx val="3"/>
          <c:order val="3"/>
          <c:tx>
            <c:strRef>
              <c:f>IRR!$M$1</c:f>
              <c:strCache>
                <c:ptCount val="1"/>
                <c:pt idx="0">
                  <c:v>Acciones Yield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IRR!$M$2:$M$3000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-5.8013560462055747E-4</c:v>
                </c:pt>
                <c:pt idx="2">
                  <c:v>-3.1357267034991532E-3</c:v>
                </c:pt>
                <c:pt idx="3">
                  <c:v>-1.3071796015939885E-3</c:v>
                </c:pt>
                <c:pt idx="4">
                  <c:v>-1.3071796015939885E-3</c:v>
                </c:pt>
                <c:pt idx="5">
                  <c:v>-1.9173249759030897E-2</c:v>
                </c:pt>
                <c:pt idx="6">
                  <c:v>-6.0635798138806152E-3</c:v>
                </c:pt>
                <c:pt idx="7">
                  <c:v>-7.2054801462270168E-3</c:v>
                </c:pt>
                <c:pt idx="8">
                  <c:v>-1.4644099236038599E-3</c:v>
                </c:pt>
                <c:pt idx="9">
                  <c:v>-1.7945771638601116E-3</c:v>
                </c:pt>
                <c:pt idx="10">
                  <c:v>6.6106924365807451E-3</c:v>
                </c:pt>
                <c:pt idx="11">
                  <c:v>1.9213103196980219E-2</c:v>
                </c:pt>
                <c:pt idx="12">
                  <c:v>1.7277820149439016E-2</c:v>
                </c:pt>
                <c:pt idx="13">
                  <c:v>8.0747166724717045E-2</c:v>
                </c:pt>
                <c:pt idx="14">
                  <c:v>8.8724072647898611E-2</c:v>
                </c:pt>
                <c:pt idx="15">
                  <c:v>9.0015048977825751E-2</c:v>
                </c:pt>
                <c:pt idx="16">
                  <c:v>9.4358459433656394E-2</c:v>
                </c:pt>
                <c:pt idx="17">
                  <c:v>0.11338132551091706</c:v>
                </c:pt>
                <c:pt idx="18">
                  <c:v>0.11338132551091706</c:v>
                </c:pt>
                <c:pt idx="19">
                  <c:v>0.12157267653588177</c:v>
                </c:pt>
                <c:pt idx="20">
                  <c:v>0.13159057861015278</c:v>
                </c:pt>
                <c:pt idx="21">
                  <c:v>0.1185201967345404</c:v>
                </c:pt>
                <c:pt idx="22">
                  <c:v>0.11358954184964332</c:v>
                </c:pt>
                <c:pt idx="23">
                  <c:v>0.11495661921342304</c:v>
                </c:pt>
                <c:pt idx="24">
                  <c:v>0.12578064313426141</c:v>
                </c:pt>
                <c:pt idx="25">
                  <c:v>0.1277747967861107</c:v>
                </c:pt>
                <c:pt idx="26">
                  <c:v>0.1277747967861107</c:v>
                </c:pt>
                <c:pt idx="27">
                  <c:v>0.11343645360651355</c:v>
                </c:pt>
                <c:pt idx="28">
                  <c:v>0.12621603147807292</c:v>
                </c:pt>
                <c:pt idx="29">
                  <c:v>0.10859563007980766</c:v>
                </c:pt>
                <c:pt idx="30">
                  <c:v>9.6351089611846019E-2</c:v>
                </c:pt>
                <c:pt idx="31">
                  <c:v>0.17907279040978352</c:v>
                </c:pt>
                <c:pt idx="32">
                  <c:v>0.11292196079907324</c:v>
                </c:pt>
                <c:pt idx="33">
                  <c:v>0.14224613641091777</c:v>
                </c:pt>
                <c:pt idx="34">
                  <c:v>0.13713130449392152</c:v>
                </c:pt>
                <c:pt idx="35">
                  <c:v>0.12989844497971803</c:v>
                </c:pt>
                <c:pt idx="36">
                  <c:v>0.14001652192078451</c:v>
                </c:pt>
                <c:pt idx="37">
                  <c:v>0.14543782667491212</c:v>
                </c:pt>
                <c:pt idx="38">
                  <c:v>0.14953624702945545</c:v>
                </c:pt>
                <c:pt idx="39" formatCode="0.00%">
                  <c:v>0.14953624702945545</c:v>
                </c:pt>
                <c:pt idx="40" formatCode="0.00%">
                  <c:v>0.15151357881315675</c:v>
                </c:pt>
                <c:pt idx="41" formatCode="0.00%">
                  <c:v>0.14525946229184195</c:v>
                </c:pt>
                <c:pt idx="42" formatCode="0.00%">
                  <c:v>9.4889048337326587E-2</c:v>
                </c:pt>
                <c:pt idx="43" formatCode="0.00%">
                  <c:v>9.6855529147519936E-2</c:v>
                </c:pt>
                <c:pt idx="44" formatCode="0.00%">
                  <c:v>0.10197822838894965</c:v>
                </c:pt>
                <c:pt idx="45" formatCode="0.00%">
                  <c:v>0.12121519430484096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B7-4252-8503-011A76343AA7}"/>
            </c:ext>
          </c:extLst>
        </c:ser>
        <c:ser>
          <c:idx val="4"/>
          <c:order val="4"/>
          <c:tx>
            <c:strRef>
              <c:f>IRR!$AA$1</c:f>
              <c:strCache>
                <c:ptCount val="1"/>
                <c:pt idx="0">
                  <c:v>TPM Yield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IRR!$AA$2:$AA$3000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2.2916666666672469E-4</c:v>
                </c:pt>
                <c:pt idx="2">
                  <c:v>4.5838585069457594E-4</c:v>
                </c:pt>
                <c:pt idx="3">
                  <c:v>6.876575641188154E-4</c:v>
                </c:pt>
                <c:pt idx="4">
                  <c:v>9.169818189773693E-4</c:v>
                </c:pt>
                <c:pt idx="5">
                  <c:v>1.8348044936109531E-3</c:v>
                </c:pt>
                <c:pt idx="6">
                  <c:v>2.0643916363074499E-3</c:v>
                </c:pt>
                <c:pt idx="7">
                  <c:v>2.7534687949501979E-3</c:v>
                </c:pt>
                <c:pt idx="8">
                  <c:v>3.4430198027133319E-3</c:v>
                </c:pt>
                <c:pt idx="9">
                  <c:v>3.6729754947515403E-3</c:v>
                </c:pt>
                <c:pt idx="10">
                  <c:v>4.5933253654788508E-3</c:v>
                </c:pt>
                <c:pt idx="11">
                  <c:v>4.8235446692084238E-3</c:v>
                </c:pt>
                <c:pt idx="12">
                  <c:v>5.8636880247955325E-3</c:v>
                </c:pt>
                <c:pt idx="13">
                  <c:v>8.5002794257196257E-3</c:v>
                </c:pt>
                <c:pt idx="14">
                  <c:v>8.9065218293895576E-3</c:v>
                </c:pt>
                <c:pt idx="15">
                  <c:v>9.3129278749484179E-3</c:v>
                </c:pt>
                <c:pt idx="16">
                  <c:v>9.5161922840345525E-3</c:v>
                </c:pt>
                <c:pt idx="17">
                  <c:v>9.9228439160310433E-3</c:v>
                </c:pt>
                <c:pt idx="18">
                  <c:v>1.0126231155430876E-2</c:v>
                </c:pt>
                <c:pt idx="19">
                  <c:v>1.0329659354760823E-2</c:v>
                </c:pt>
                <c:pt idx="20">
                  <c:v>1.0533128522269841E-2</c:v>
                </c:pt>
                <c:pt idx="21">
                  <c:v>1.0736638666208442E-2</c:v>
                </c:pt>
                <c:pt idx="22">
                  <c:v>1.0940189794828914E-2</c:v>
                </c:pt>
                <c:pt idx="23">
                  <c:v>1.1143781916384876E-2</c:v>
                </c:pt>
                <c:pt idx="24">
                  <c:v>1.2162357707200533E-2</c:v>
                </c:pt>
                <c:pt idx="25">
                  <c:v>1.236619595979449E-2</c:v>
                </c:pt>
                <c:pt idx="26">
                  <c:v>1.2570075263147684E-2</c:v>
                </c:pt>
                <c:pt idx="27">
                  <c:v>1.3181959560442102E-2</c:v>
                </c:pt>
                <c:pt idx="28">
                  <c:v>1.338600314952032E-2</c:v>
                </c:pt>
                <c:pt idx="29">
                  <c:v>1.3590087830710251E-2</c:v>
                </c:pt>
                <c:pt idx="30">
                  <c:v>1.3794213612287276E-2</c:v>
                </c:pt>
                <c:pt idx="31">
                  <c:v>1.461112790803587E-2</c:v>
                </c:pt>
                <c:pt idx="32">
                  <c:v>1.4815459315739687E-2</c:v>
                </c:pt>
                <c:pt idx="33">
                  <c:v>1.501983187351863E-2</c:v>
                </c:pt>
                <c:pt idx="34">
                  <c:v>1.5428700472452261E-2</c:v>
                </c:pt>
                <c:pt idx="35">
                  <c:v>1.5633196530186355E-2</c:v>
                </c:pt>
                <c:pt idx="36">
                  <c:v>1.5837733771154383E-2</c:v>
                </c:pt>
                <c:pt idx="37">
                  <c:v>1.6451592676408389E-2</c:v>
                </c:pt>
                <c:pt idx="38">
                  <c:v>1.6656294733266908E-2</c:v>
                </c:pt>
                <c:pt idx="39" formatCode="0.00%">
                  <c:v>1.7065822529445551E-2</c:v>
                </c:pt>
                <c:pt idx="40" formatCode="0.00%">
                  <c:v>1.7475515290929389E-2</c:v>
                </c:pt>
                <c:pt idx="41" formatCode="0.00%">
                  <c:v>1.7680423554425673E-2</c:v>
                </c:pt>
                <c:pt idx="42" formatCode="0.00%">
                  <c:v>1.8047952439627535E-2</c:v>
                </c:pt>
                <c:pt idx="43" formatCode="0.00%">
                  <c:v>1.8415614055574903E-2</c:v>
                </c:pt>
                <c:pt idx="44" formatCode="0.00%">
                  <c:v>1.8967355454506452E-2</c:v>
                </c:pt>
                <c:pt idx="45" formatCode="0.00%">
                  <c:v>1.9519395767326753E-2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BB7-4252-8503-011A76343AA7}"/>
            </c:ext>
          </c:extLst>
        </c:ser>
        <c:ser>
          <c:idx val="5"/>
          <c:order val="5"/>
          <c:tx>
            <c:strRef>
              <c:f>IRR!$AB$1</c:f>
              <c:strCache>
                <c:ptCount val="1"/>
                <c:pt idx="0">
                  <c:v>CLFCLP Yield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IRR!$AB$2:$AB$3000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-1.6167561036606326E-4</c:v>
                </c:pt>
                <c:pt idx="2">
                  <c:v>-3.2335122073234857E-4</c:v>
                </c:pt>
                <c:pt idx="3">
                  <c:v>-4.8502683109852285E-4</c:v>
                </c:pt>
                <c:pt idx="4">
                  <c:v>-6.4670244146458611E-4</c:v>
                </c:pt>
                <c:pt idx="5">
                  <c:v>-1.292591079521066E-3</c:v>
                </c:pt>
                <c:pt idx="6">
                  <c:v>-1.4542666898872403E-3</c:v>
                </c:pt>
                <c:pt idx="7">
                  <c:v>-1.9384797175776569E-3</c:v>
                </c:pt>
                <c:pt idx="8">
                  <c:v>-2.4224214774656305E-3</c:v>
                </c:pt>
                <c:pt idx="9">
                  <c:v>-2.5838258200290287E-3</c:v>
                </c:pt>
                <c:pt idx="10">
                  <c:v>-3.2286293868751814E-3</c:v>
                </c:pt>
                <c:pt idx="11">
                  <c:v>-3.3897624616359145E-3</c:v>
                </c:pt>
                <c:pt idx="12">
                  <c:v>-4.1951565676376923E-3</c:v>
                </c:pt>
                <c:pt idx="13">
                  <c:v>-3.0835011124693557E-3</c:v>
                </c:pt>
                <c:pt idx="14">
                  <c:v>-2.603899637423579E-3</c:v>
                </c:pt>
                <c:pt idx="15">
                  <c:v>-2.1237556267724722E-3</c:v>
                </c:pt>
                <c:pt idx="16">
                  <c:v>-1.8836836214469743E-3</c:v>
                </c:pt>
                <c:pt idx="17">
                  <c:v>-1.4035396107959786E-3</c:v>
                </c:pt>
                <c:pt idx="18">
                  <c:v>-1.1631963376678156E-3</c:v>
                </c:pt>
                <c:pt idx="19">
                  <c:v>-9.2285306453965266E-4</c:v>
                </c:pt>
                <c:pt idx="20">
                  <c:v>-6.8250979141137869E-4</c:v>
                </c:pt>
                <c:pt idx="21">
                  <c:v>-4.4216651828321574E-4</c:v>
                </c:pt>
                <c:pt idx="22">
                  <c:v>-2.0182324515505279E-4</c:v>
                </c:pt>
                <c:pt idx="23">
                  <c:v>3.8791295775775225E-5</c:v>
                </c:pt>
                <c:pt idx="24">
                  <c:v>1.2421352682323583E-3</c:v>
                </c:pt>
                <c:pt idx="25">
                  <c:v>1.4830210769656293E-3</c:v>
                </c:pt>
                <c:pt idx="26">
                  <c:v>1.7239068856991224E-3</c:v>
                </c:pt>
                <c:pt idx="27">
                  <c:v>2.3518918487821505E-3</c:v>
                </c:pt>
                <c:pt idx="28">
                  <c:v>2.5453057920556965E-3</c:v>
                </c:pt>
                <c:pt idx="29">
                  <c:v>2.7387197353294646E-3</c:v>
                </c:pt>
                <c:pt idx="30">
                  <c:v>2.9324049464056756E-3</c:v>
                </c:pt>
                <c:pt idx="31">
                  <c:v>3.7066032551051897E-3</c:v>
                </c:pt>
                <c:pt idx="32">
                  <c:v>3.9002884661811787E-3</c:v>
                </c:pt>
                <c:pt idx="33">
                  <c:v>4.0942449450600549E-3</c:v>
                </c:pt>
                <c:pt idx="34">
                  <c:v>4.4818866350151421E-3</c:v>
                </c:pt>
                <c:pt idx="35">
                  <c:v>4.6755718460913531E-3</c:v>
                </c:pt>
                <c:pt idx="36">
                  <c:v>4.8695283249700072E-3</c:v>
                </c:pt>
                <c:pt idx="37">
                  <c:v>5.4513977616066356E-3</c:v>
                </c:pt>
                <c:pt idx="38">
                  <c:v>5.6453542404855117E-3</c:v>
                </c:pt>
                <c:pt idx="39">
                  <c:v>6.033538466045707E-3</c:v>
                </c:pt>
                <c:pt idx="40">
                  <c:v>6.4219939594085673E-3</c:v>
                </c:pt>
                <c:pt idx="41">
                  <c:v>6.6162217060898865E-3</c:v>
                </c:pt>
                <c:pt idx="42" formatCode="0.00%">
                  <c:v>7.0046771994529688E-3</c:v>
                </c:pt>
                <c:pt idx="43">
                  <c:v>7.3934039606182722E-3</c:v>
                </c:pt>
                <c:pt idx="44">
                  <c:v>7.9769010040706689E-3</c:v>
                </c:pt>
                <c:pt idx="45">
                  <c:v>8.3794624231701142E-3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B7-4252-8503-011A76343AA7}"/>
            </c:ext>
          </c:extLst>
        </c:ser>
        <c:ser>
          <c:idx val="6"/>
          <c:order val="6"/>
          <c:tx>
            <c:strRef>
              <c:f>IRR!$AC$1</c:f>
              <c:strCache>
                <c:ptCount val="1"/>
                <c:pt idx="0">
                  <c:v>USDCLP OBS Yield</c:v>
                </c:pt>
              </c:strCache>
            </c:strRef>
          </c:tx>
          <c:spPr>
            <a:ln w="22225" cap="rnd" cmpd="sng">
              <a:solidFill>
                <a:schemeClr val="accent1">
                  <a:lumMod val="60000"/>
                </a:schemeClr>
              </a:solidFill>
              <a:prstDash val="sysDot"/>
              <a:round/>
              <a:headEnd type="none"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</c:numCache>
            </c:numRef>
          </c:xVal>
          <c:yVal>
            <c:numRef>
              <c:f>IRR!$AC:$AC</c:f>
              <c:numCache>
                <c:formatCode>0.00%;[Red]\-0.00%</c:formatCode>
                <c:ptCount val="1048576"/>
                <c:pt idx="0" formatCode="0.00%">
                  <c:v>0</c:v>
                </c:pt>
                <c:pt idx="1">
                  <c:v>0</c:v>
                </c:pt>
                <c:pt idx="2">
                  <c:v>1.4867248782328035E-2</c:v>
                </c:pt>
                <c:pt idx="3">
                  <c:v>1.970465211747352E-2</c:v>
                </c:pt>
                <c:pt idx="4">
                  <c:v>1.116153154852384E-2</c:v>
                </c:pt>
                <c:pt idx="5">
                  <c:v>1.116153154852384E-2</c:v>
                </c:pt>
                <c:pt idx="6">
                  <c:v>2.3022045689052639E-2</c:v>
                </c:pt>
                <c:pt idx="7">
                  <c:v>2.82477726864232E-2</c:v>
                </c:pt>
                <c:pt idx="8">
                  <c:v>1.9205378837469977E-2</c:v>
                </c:pt>
                <c:pt idx="9">
                  <c:v>8.3877911040597386E-3</c:v>
                </c:pt>
                <c:pt idx="10">
                  <c:v>7.9883724800569045E-3</c:v>
                </c:pt>
                <c:pt idx="11">
                  <c:v>1.647601824011713E-2</c:v>
                </c:pt>
                <c:pt idx="12">
                  <c:v>2.920193939931881E-2</c:v>
                </c:pt>
                <c:pt idx="13">
                  <c:v>3.8499517369162684E-2</c:v>
                </c:pt>
                <c:pt idx="14">
                  <c:v>6.7268753259145164E-2</c:v>
                </c:pt>
                <c:pt idx="15">
                  <c:v>7.514617612142338E-2</c:v>
                </c:pt>
                <c:pt idx="16">
                  <c:v>6.9199276608492122E-2</c:v>
                </c:pt>
                <c:pt idx="17">
                  <c:v>7.3459741931189093E-2</c:v>
                </c:pt>
                <c:pt idx="18">
                  <c:v>7.9284596864563905E-2</c:v>
                </c:pt>
                <c:pt idx="19">
                  <c:v>7.9284596864563905E-2</c:v>
                </c:pt>
                <c:pt idx="20">
                  <c:v>9.1477959858428326E-2</c:v>
                </c:pt>
                <c:pt idx="21">
                  <c:v>9.4906303047786134E-2</c:v>
                </c:pt>
                <c:pt idx="22">
                  <c:v>9.2332271915323227E-2</c:v>
                </c:pt>
                <c:pt idx="23">
                  <c:v>8.751705850373348E-2</c:v>
                </c:pt>
                <c:pt idx="24">
                  <c:v>7.6111437796096748E-2</c:v>
                </c:pt>
                <c:pt idx="25">
                  <c:v>8.3267688142814489E-2</c:v>
                </c:pt>
                <c:pt idx="26">
                  <c:v>8.8704219413964225E-2</c:v>
                </c:pt>
                <c:pt idx="27">
                  <c:v>9.1522339705539801E-2</c:v>
                </c:pt>
                <c:pt idx="28">
                  <c:v>7.0608336754280021E-2</c:v>
                </c:pt>
                <c:pt idx="29">
                  <c:v>7.2095061632512669E-2</c:v>
                </c:pt>
                <c:pt idx="30">
                  <c:v>7.0863520875170671E-2</c:v>
                </c:pt>
                <c:pt idx="31">
                  <c:v>5.2778733177264225E-2</c:v>
                </c:pt>
                <c:pt idx="32">
                  <c:v>4.4501891690983175E-2</c:v>
                </c:pt>
                <c:pt idx="33">
                  <c:v>4.8595932587012225E-2</c:v>
                </c:pt>
                <c:pt idx="34">
                  <c:v>6.7401892800479368E-2</c:v>
                </c:pt>
                <c:pt idx="35">
                  <c:v>7.7919916565887481E-2</c:v>
                </c:pt>
                <c:pt idx="36">
                  <c:v>7.7919916565887481E-2</c:v>
                </c:pt>
                <c:pt idx="37">
                  <c:v>7.7919916565887481E-2</c:v>
                </c:pt>
                <c:pt idx="38">
                  <c:v>8.9203492693967767E-2</c:v>
                </c:pt>
                <c:pt idx="39">
                  <c:v>8.9946855133084203E-2</c:v>
                </c:pt>
                <c:pt idx="40" formatCode="0.00%">
                  <c:v>8.9946855133084203E-2</c:v>
                </c:pt>
                <c:pt idx="41" formatCode="0.00%">
                  <c:v>8.9203492693967767E-2</c:v>
                </c:pt>
                <c:pt idx="42" formatCode="0.00%">
                  <c:v>9.0179849330419115E-2</c:v>
                </c:pt>
                <c:pt idx="43" formatCode="0.00%">
                  <c:v>6.825620485737427E-2</c:v>
                </c:pt>
                <c:pt idx="44" formatCode="0.00%">
                  <c:v>4.594423672210457E-2</c:v>
                </c:pt>
                <c:pt idx="45" formatCode="0.00%">
                  <c:v>5.0371126471469463E-2</c:v>
                </c:pt>
                <c:pt idx="46" formatCode="0.00%">
                  <c:v>6.1821127026217448E-2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B7-4252-8503-011A7634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;[Red]\-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364835614829357"/>
          <c:y val="8.3542363151912394E-2"/>
          <c:w val="0.74221323549390639"/>
          <c:h val="0.11016450164695044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ln w="15875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Effective Anualized IRR</a:t>
            </a:r>
          </a:p>
        </c:rich>
      </c:tx>
      <c:layout>
        <c:manualLayout>
          <c:xMode val="edge"/>
          <c:yMode val="edge"/>
          <c:x val="0.3656991052519088"/>
          <c:y val="6.55737704918032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>
        <c:manualLayout>
          <c:layoutTarget val="inner"/>
          <c:xMode val="edge"/>
          <c:yMode val="edge"/>
          <c:x val="9.3073185092252916E-2"/>
          <c:y val="0.22797366722602297"/>
          <c:w val="0.87200829772362443"/>
          <c:h val="0.7424198614517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IRR!$E$1</c:f>
              <c:strCache>
                <c:ptCount val="1"/>
                <c:pt idx="0">
                  <c:v>Colchón IRR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IRR!$E$10:$E$3000</c:f>
              <c:numCache>
                <c:formatCode>0.00%;[Red]\-0.00%</c:formatCode>
                <c:ptCount val="2991"/>
                <c:pt idx="0">
                  <c:v>7.9933737945523123E-2</c:v>
                </c:pt>
                <c:pt idx="1">
                  <c:v>7.9927494628790965E-2</c:v>
                </c:pt>
                <c:pt idx="2">
                  <c:v>6.7471948103877077E-2</c:v>
                </c:pt>
                <c:pt idx="3">
                  <c:v>6.4258998194168637E-2</c:v>
                </c:pt>
                <c:pt idx="4">
                  <c:v>7.6387956108911068E-2</c:v>
                </c:pt>
                <c:pt idx="5">
                  <c:v>7.7339359374456185E-2</c:v>
                </c:pt>
                <c:pt idx="6">
                  <c:v>7.356670769765343E-2</c:v>
                </c:pt>
                <c:pt idx="7">
                  <c:v>7.9514790747674577E-2</c:v>
                </c:pt>
                <c:pt idx="8">
                  <c:v>7.7348709304125102E-2</c:v>
                </c:pt>
                <c:pt idx="9">
                  <c:v>7.7007662322498435E-2</c:v>
                </c:pt>
                <c:pt idx="10">
                  <c:v>7.5068281370302747E-2</c:v>
                </c:pt>
                <c:pt idx="11">
                  <c:v>7.893133677807021E-2</c:v>
                </c:pt>
                <c:pt idx="12">
                  <c:v>7.9029188313075704E-2</c:v>
                </c:pt>
                <c:pt idx="13">
                  <c:v>7.9106101219215352E-2</c:v>
                </c:pt>
                <c:pt idx="14">
                  <c:v>7.9032081391323977E-2</c:v>
                </c:pt>
                <c:pt idx="15">
                  <c:v>7.7264375749742834E-2</c:v>
                </c:pt>
                <c:pt idx="16">
                  <c:v>7.8684805173133407E-2</c:v>
                </c:pt>
                <c:pt idx="17">
                  <c:v>7.8546839469312429E-2</c:v>
                </c:pt>
                <c:pt idx="18">
                  <c:v>7.7027810622085691E-2</c:v>
                </c:pt>
                <c:pt idx="19">
                  <c:v>7.8185926202744685E-2</c:v>
                </c:pt>
                <c:pt idx="20">
                  <c:v>7.8274867519875474E-2</c:v>
                </c:pt>
                <c:pt idx="21">
                  <c:v>7.8215841191771579E-2</c:v>
                </c:pt>
                <c:pt idx="22">
                  <c:v>7.8126571578132104E-2</c:v>
                </c:pt>
                <c:pt idx="23">
                  <c:v>7.7688332460825113E-2</c:v>
                </c:pt>
                <c:pt idx="24">
                  <c:v>7.7724339799294329E-2</c:v>
                </c:pt>
                <c:pt idx="25">
                  <c:v>7.7240059865649982E-2</c:v>
                </c:pt>
                <c:pt idx="26">
                  <c:v>7.4143672485966164E-2</c:v>
                </c:pt>
                <c:pt idx="27">
                  <c:v>7.5446680694279608E-2</c:v>
                </c:pt>
                <c:pt idx="28">
                  <c:v>7.3992649634371827E-2</c:v>
                </c:pt>
                <c:pt idx="29">
                  <c:v>7.6806278013699131E-2</c:v>
                </c:pt>
                <c:pt idx="30">
                  <c:v>7.6463730514438485E-2</c:v>
                </c:pt>
                <c:pt idx="31" formatCode="0.00%">
                  <c:v>7.3821995723042363E-2</c:v>
                </c:pt>
                <c:pt idx="32" formatCode="0.00%">
                  <c:v>7.6142308051983951E-2</c:v>
                </c:pt>
                <c:pt idx="33" formatCode="0.00%">
                  <c:v>7.6527377301506203E-2</c:v>
                </c:pt>
                <c:pt idx="34" formatCode="0.00%">
                  <c:v>7.6282140960992117E-2</c:v>
                </c:pt>
                <c:pt idx="35" formatCode="0.00%">
                  <c:v>7.5049751104656545E-2</c:v>
                </c:pt>
                <c:pt idx="36" formatCode="0.00%">
                  <c:v>7.5724868718395386E-2</c:v>
                </c:pt>
                <c:pt idx="37" formatCode="0.00%">
                  <c:v>7.2519751446581404E-2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28-45ED-A53E-080969360727}"/>
            </c:ext>
          </c:extLst>
        </c:ser>
        <c:ser>
          <c:idx val="1"/>
          <c:order val="1"/>
          <c:tx>
            <c:strRef>
              <c:f>IRR!$F$1</c:f>
              <c:strCache>
                <c:ptCount val="1"/>
                <c:pt idx="0">
                  <c:v>Fondo A IRR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IRR!$F$10:$F$3000</c:f>
              <c:numCache>
                <c:formatCode>0.00%;[Red]\-0.00%</c:formatCode>
                <c:ptCount val="2991"/>
                <c:pt idx="0">
                  <c:v>0.50618232591264012</c:v>
                </c:pt>
                <c:pt idx="1">
                  <c:v>0.6267037933275651</c:v>
                </c:pt>
                <c:pt idx="2">
                  <c:v>0.49255533591011663</c:v>
                </c:pt>
                <c:pt idx="3">
                  <c:v>0.46910031991439677</c:v>
                </c:pt>
                <c:pt idx="4">
                  <c:v>0.79748378402647846</c:v>
                </c:pt>
                <c:pt idx="5">
                  <c:v>1.0424573976868086</c:v>
                </c:pt>
                <c:pt idx="6">
                  <c:v>0.94406166122680246</c:v>
                </c:pt>
                <c:pt idx="7">
                  <c:v>0.6798608527231802</c:v>
                </c:pt>
                <c:pt idx="8">
                  <c:v>0.62355984419415822</c:v>
                </c:pt>
                <c:pt idx="9">
                  <c:v>1.4230009351402761</c:v>
                </c:pt>
                <c:pt idx="10">
                  <c:v>1.3324469486193011</c:v>
                </c:pt>
                <c:pt idx="11">
                  <c:v>1.340109781600521</c:v>
                </c:pt>
                <c:pt idx="12">
                  <c:v>1.2466166211128726</c:v>
                </c:pt>
                <c:pt idx="13">
                  <c:v>1.0161241450953422</c:v>
                </c:pt>
                <c:pt idx="14">
                  <c:v>0.91031748492379083</c:v>
                </c:pt>
                <c:pt idx="15">
                  <c:v>0.8654308059094622</c:v>
                </c:pt>
                <c:pt idx="16">
                  <c:v>0.98422079151424435</c:v>
                </c:pt>
                <c:pt idx="17">
                  <c:v>1.1532933021698184</c:v>
                </c:pt>
                <c:pt idx="18">
                  <c:v>1.1113483747911688</c:v>
                </c:pt>
                <c:pt idx="19">
                  <c:v>0.62789149155136648</c:v>
                </c:pt>
                <c:pt idx="20">
                  <c:v>0.72650324443809422</c:v>
                </c:pt>
                <c:pt idx="21">
                  <c:v>0.45259950108250951</c:v>
                </c:pt>
                <c:pt idx="22">
                  <c:v>0.3329195634559779</c:v>
                </c:pt>
                <c:pt idx="23">
                  <c:v>0.27424052590907477</c:v>
                </c:pt>
                <c:pt idx="24">
                  <c:v>0.44236431600000647</c:v>
                </c:pt>
                <c:pt idx="25">
                  <c:v>0.65402781955837075</c:v>
                </c:pt>
                <c:pt idx="26">
                  <c:v>0.62217354535844815</c:v>
                </c:pt>
                <c:pt idx="27">
                  <c:v>0.69178740178790543</c:v>
                </c:pt>
                <c:pt idx="28">
                  <c:v>0.67573780379027826</c:v>
                </c:pt>
                <c:pt idx="29">
                  <c:v>0.65866168749113341</c:v>
                </c:pt>
                <c:pt idx="30">
                  <c:v>0.64848618988586737</c:v>
                </c:pt>
                <c:pt idx="31" formatCode="0.00%">
                  <c:v>0.6220504383168215</c:v>
                </c:pt>
                <c:pt idx="32" formatCode="0.00%">
                  <c:v>0.60041512635424843</c:v>
                </c:pt>
                <c:pt idx="33" formatCode="0.00%">
                  <c:v>0.50552505748608612</c:v>
                </c:pt>
                <c:pt idx="34" formatCode="0.00%">
                  <c:v>0.1990046325811787</c:v>
                </c:pt>
                <c:pt idx="35" formatCode="0.00%">
                  <c:v>0.26334740677148932</c:v>
                </c:pt>
                <c:pt idx="36" formatCode="0.00%">
                  <c:v>0.23455040833074817</c:v>
                </c:pt>
                <c:pt idx="37" formatCode="0.00%">
                  <c:v>0.22314892386255181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8-45ED-A53E-080969360727}"/>
            </c:ext>
          </c:extLst>
        </c:ser>
        <c:ser>
          <c:idx val="2"/>
          <c:order val="2"/>
          <c:tx>
            <c:strRef>
              <c:f>IRR!$G$1</c:f>
              <c:strCache>
                <c:ptCount val="1"/>
                <c:pt idx="0">
                  <c:v>APV IRR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IRR!$G$10:$G$3000</c:f>
              <c:numCache>
                <c:formatCode>0.00%;[Red]\-0.00%</c:formatCode>
                <c:ptCount val="2991"/>
                <c:pt idx="0">
                  <c:v>0.47190650638255816</c:v>
                </c:pt>
                <c:pt idx="1">
                  <c:v>0.56083649651892009</c:v>
                </c:pt>
                <c:pt idx="2">
                  <c:v>0.44181562685680753</c:v>
                </c:pt>
                <c:pt idx="3">
                  <c:v>0.42077678748267383</c:v>
                </c:pt>
                <c:pt idx="4">
                  <c:v>0.60291431697619802</c:v>
                </c:pt>
                <c:pt idx="5">
                  <c:v>0.61905833880901473</c:v>
                </c:pt>
                <c:pt idx="6">
                  <c:v>0.58886037106223355</c:v>
                </c:pt>
                <c:pt idx="7">
                  <c:v>0.49717497554561974</c:v>
                </c:pt>
                <c:pt idx="8">
                  <c:v>0.46381813060218857</c:v>
                </c:pt>
                <c:pt idx="9">
                  <c:v>0.84474589395401989</c:v>
                </c:pt>
                <c:pt idx="10">
                  <c:v>0.79854835555250647</c:v>
                </c:pt>
                <c:pt idx="11">
                  <c:v>0.79473661297701359</c:v>
                </c:pt>
                <c:pt idx="12">
                  <c:v>0.7262034730666771</c:v>
                </c:pt>
                <c:pt idx="13">
                  <c:v>0.62364110229373693</c:v>
                </c:pt>
                <c:pt idx="14">
                  <c:v>0.56121134584479337</c:v>
                </c:pt>
                <c:pt idx="15">
                  <c:v>0.53679043736881982</c:v>
                </c:pt>
                <c:pt idx="16">
                  <c:v>0.60069070705619532</c:v>
                </c:pt>
                <c:pt idx="17">
                  <c:v>0.6962240662962047</c:v>
                </c:pt>
                <c:pt idx="18">
                  <c:v>0.67311825877961806</c:v>
                </c:pt>
                <c:pt idx="19">
                  <c:v>0.44132974786182</c:v>
                </c:pt>
                <c:pt idx="20">
                  <c:v>0.4930110433471564</c:v>
                </c:pt>
                <c:pt idx="21">
                  <c:v>0.3497076525578835</c:v>
                </c:pt>
                <c:pt idx="22">
                  <c:v>0.29650613294069572</c:v>
                </c:pt>
                <c:pt idx="23">
                  <c:v>0.2409965057856118</c:v>
                </c:pt>
                <c:pt idx="24">
                  <c:v>0.32137705032081437</c:v>
                </c:pt>
                <c:pt idx="25">
                  <c:v>0.34807771405672555</c:v>
                </c:pt>
                <c:pt idx="26">
                  <c:v>0.33216544494642386</c:v>
                </c:pt>
                <c:pt idx="27">
                  <c:v>0.44180421806528769</c:v>
                </c:pt>
                <c:pt idx="28">
                  <c:v>0.43216973413173193</c:v>
                </c:pt>
                <c:pt idx="29">
                  <c:v>0.41575801777309263</c:v>
                </c:pt>
                <c:pt idx="30">
                  <c:v>0.40957542006989678</c:v>
                </c:pt>
                <c:pt idx="31" formatCode="0.00%">
                  <c:v>0.3937670407550421</c:v>
                </c:pt>
                <c:pt idx="32" formatCode="0.00%">
                  <c:v>0.38724331044379867</c:v>
                </c:pt>
                <c:pt idx="33" formatCode="0.00%">
                  <c:v>0.33735584277642355</c:v>
                </c:pt>
                <c:pt idx="34" formatCode="0.00%">
                  <c:v>0.18221050953639159</c:v>
                </c:pt>
                <c:pt idx="35" formatCode="0.00%">
                  <c:v>0.21364140609990831</c:v>
                </c:pt>
                <c:pt idx="36" formatCode="0.00%">
                  <c:v>0.18845788723429199</c:v>
                </c:pt>
                <c:pt idx="37" formatCode="0.00%">
                  <c:v>0.17970302355240506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28-45ED-A53E-080969360727}"/>
            </c:ext>
          </c:extLst>
        </c:ser>
        <c:ser>
          <c:idx val="3"/>
          <c:order val="3"/>
          <c:tx>
            <c:strRef>
              <c:f>IRR!$H$1</c:f>
              <c:strCache>
                <c:ptCount val="1"/>
                <c:pt idx="0">
                  <c:v>Acciones IRR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IRR!$H$10:$H$3000</c:f>
              <c:numCache>
                <c:formatCode>0.00%;[Red]\-0.00%</c:formatCode>
                <c:ptCount val="2991"/>
                <c:pt idx="0">
                  <c:v>-3.5660091681176606E-2</c:v>
                </c:pt>
                <c:pt idx="1">
                  <c:v>-4.0975569467902026E-2</c:v>
                </c:pt>
                <c:pt idx="2">
                  <c:v>0.1202481118006805</c:v>
                </c:pt>
                <c:pt idx="3">
                  <c:v>0.33077450806908798</c:v>
                </c:pt>
                <c:pt idx="4">
                  <c:v>0.24048243881260301</c:v>
                </c:pt>
                <c:pt idx="5">
                  <c:v>0.72674890737384756</c:v>
                </c:pt>
                <c:pt idx="6">
                  <c:v>0.75676460453514083</c:v>
                </c:pt>
                <c:pt idx="7">
                  <c:v>0.73162554487926157</c:v>
                </c:pt>
                <c:pt idx="8">
                  <c:v>0.74798711519483552</c:v>
                </c:pt>
                <c:pt idx="9">
                  <c:v>0.85220853935398866</c:v>
                </c:pt>
                <c:pt idx="10">
                  <c:v>0.83407644277198889</c:v>
                </c:pt>
                <c:pt idx="11">
                  <c:v>0.87244030596541511</c:v>
                </c:pt>
                <c:pt idx="12">
                  <c:v>0.92087440123329345</c:v>
                </c:pt>
                <c:pt idx="13">
                  <c:v>0.81764787900039149</c:v>
                </c:pt>
                <c:pt idx="14">
                  <c:v>0.76999698094341962</c:v>
                </c:pt>
                <c:pt idx="15">
                  <c:v>0.7638010890645609</c:v>
                </c:pt>
                <c:pt idx="16">
                  <c:v>0.75866658787202434</c:v>
                </c:pt>
                <c:pt idx="17">
                  <c:v>0.75672356879392944</c:v>
                </c:pt>
                <c:pt idx="18">
                  <c:v>0.74389774559403243</c:v>
                </c:pt>
                <c:pt idx="19">
                  <c:v>0.63257524219931571</c:v>
                </c:pt>
                <c:pt idx="20">
                  <c:v>0.68865285072790672</c:v>
                </c:pt>
                <c:pt idx="21">
                  <c:v>0.58795806090721947</c:v>
                </c:pt>
                <c:pt idx="22">
                  <c:v>0.516545048923852</c:v>
                </c:pt>
                <c:pt idx="23">
                  <c:v>0.87138914415825952</c:v>
                </c:pt>
                <c:pt idx="24">
                  <c:v>0.55787097313369816</c:v>
                </c:pt>
                <c:pt idx="25">
                  <c:v>0.68371501326235418</c:v>
                </c:pt>
                <c:pt idx="26">
                  <c:v>0.64254345692364889</c:v>
                </c:pt>
                <c:pt idx="27">
                  <c:v>0.60238690945886808</c:v>
                </c:pt>
                <c:pt idx="28">
                  <c:v>0.63774140870984497</c:v>
                </c:pt>
                <c:pt idx="29">
                  <c:v>0.63541326963819256</c:v>
                </c:pt>
                <c:pt idx="30">
                  <c:v>0.64387200152313473</c:v>
                </c:pt>
                <c:pt idx="31" formatCode="0.00%">
                  <c:v>0.62797392741145242</c:v>
                </c:pt>
                <c:pt idx="32" formatCode="0.00%">
                  <c:v>0.6203998778238512</c:v>
                </c:pt>
                <c:pt idx="33" formatCode="0.00%">
                  <c:v>0.58934992647960305</c:v>
                </c:pt>
                <c:pt idx="34" formatCode="0.00%">
                  <c:v>0.38474833525111074</c:v>
                </c:pt>
                <c:pt idx="35" formatCode="0.00%">
                  <c:v>0.38344691878579068</c:v>
                </c:pt>
                <c:pt idx="36" formatCode="0.00%">
                  <c:v>0.38949492571633498</c:v>
                </c:pt>
                <c:pt idx="37" formatCode="0.00%">
                  <c:v>0.44426360207202925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28-45ED-A53E-080969360727}"/>
            </c:ext>
          </c:extLst>
        </c:ser>
        <c:ser>
          <c:idx val="4"/>
          <c:order val="4"/>
          <c:tx>
            <c:strRef>
              <c:f>IRR!$W$1</c:f>
              <c:strCache>
                <c:ptCount val="1"/>
                <c:pt idx="0">
                  <c:v>TPM IRR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IRR!$W$10:$W$3000</c:f>
              <c:numCache>
                <c:formatCode>0.00%;[Red]\-0.00%</c:formatCode>
                <c:ptCount val="2991"/>
                <c:pt idx="0">
                  <c:v>8.3636250378989044E-2</c:v>
                </c:pt>
                <c:pt idx="1">
                  <c:v>8.363625037898953E-2</c:v>
                </c:pt>
                <c:pt idx="2">
                  <c:v>8.3636250378985907E-2</c:v>
                </c:pt>
                <c:pt idx="3">
                  <c:v>8.3636250378984617E-2</c:v>
                </c:pt>
                <c:pt idx="4">
                  <c:v>8.2076757043320209E-2</c:v>
                </c:pt>
                <c:pt idx="5">
                  <c:v>7.9217685927930562E-2</c:v>
                </c:pt>
                <c:pt idx="6">
                  <c:v>7.8938752160574069E-2</c:v>
                </c:pt>
                <c:pt idx="7">
                  <c:v>7.8685765720414969E-2</c:v>
                </c:pt>
                <c:pt idx="8">
                  <c:v>7.8567897038068879E-2</c:v>
                </c:pt>
                <c:pt idx="9">
                  <c:v>7.834753384933367E-2</c:v>
                </c:pt>
                <c:pt idx="10">
                  <c:v>7.8244385122691273E-2</c:v>
                </c:pt>
                <c:pt idx="11">
                  <c:v>7.8145534259658644E-2</c:v>
                </c:pt>
                <c:pt idx="12">
                  <c:v>7.8050718125729668E-2</c:v>
                </c:pt>
                <c:pt idx="13">
                  <c:v>7.7959694637157989E-2</c:v>
                </c:pt>
                <c:pt idx="14">
                  <c:v>7.7872240697158479E-2</c:v>
                </c:pt>
                <c:pt idx="15">
                  <c:v>7.7788150370234926E-2</c:v>
                </c:pt>
                <c:pt idx="16">
                  <c:v>7.7411956802419177E-2</c:v>
                </c:pt>
                <c:pt idx="17">
                  <c:v>7.7344501404052732E-2</c:v>
                </c:pt>
                <c:pt idx="18">
                  <c:v>7.7279332629359945E-2</c:v>
                </c:pt>
                <c:pt idx="19">
                  <c:v>7.7096439616510234E-2</c:v>
                </c:pt>
                <c:pt idx="20">
                  <c:v>7.7039346030488468E-2</c:v>
                </c:pt>
                <c:pt idx="21">
                  <c:v>7.6984036619030027E-2</c:v>
                </c:pt>
                <c:pt idx="22">
                  <c:v>7.6930429035615949E-2</c:v>
                </c:pt>
                <c:pt idx="23">
                  <c:v>7.6731537131936978E-2</c:v>
                </c:pt>
                <c:pt idx="24">
                  <c:v>7.6685365797154362E-2</c:v>
                </c:pt>
                <c:pt idx="25">
                  <c:v>7.6640495063351355E-2</c:v>
                </c:pt>
                <c:pt idx="26">
                  <c:v>7.6554441601262999E-2</c:v>
                </c:pt>
                <c:pt idx="27">
                  <c:v>7.6513159197153152E-2</c:v>
                </c:pt>
                <c:pt idx="28">
                  <c:v>7.6472977657153288E-2</c:v>
                </c:pt>
                <c:pt idx="29">
                  <c:v>7.6358614812538431E-2</c:v>
                </c:pt>
                <c:pt idx="30">
                  <c:v>7.6322424038925779E-2</c:v>
                </c:pt>
                <c:pt idx="31">
                  <c:v>7.6252723289746124E-2</c:v>
                </c:pt>
                <c:pt idx="32">
                  <c:v>7.6186381612816489E-2</c:v>
                </c:pt>
                <c:pt idx="33">
                  <c:v>7.6154395447154175E-2</c:v>
                </c:pt>
                <c:pt idx="34">
                  <c:v>7.5915847388791036E-2</c:v>
                </c:pt>
                <c:pt idx="35">
                  <c:v>7.5688142423989205E-2</c:v>
                </c:pt>
                <c:pt idx="36">
                  <c:v>7.5365351869490407E-2</c:v>
                </c:pt>
                <c:pt idx="37">
                  <c:v>7.5063164967407434E-2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28-45ED-A53E-080969360727}"/>
            </c:ext>
          </c:extLst>
        </c:ser>
        <c:ser>
          <c:idx val="5"/>
          <c:order val="5"/>
          <c:tx>
            <c:strRef>
              <c:f>IRR!$X$1</c:f>
              <c:strCache>
                <c:ptCount val="1"/>
                <c:pt idx="0">
                  <c:v>CLFCLP IRR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IRR!$X$10:$X$3000</c:f>
              <c:numCache>
                <c:formatCode>0.00%;[Red]\-0.00%</c:formatCode>
                <c:ptCount val="2991"/>
                <c:pt idx="0">
                  <c:v>-5.9017100325670396E-2</c:v>
                </c:pt>
                <c:pt idx="1">
                  <c:v>-5.9019807849062134E-2</c:v>
                </c:pt>
                <c:pt idx="2">
                  <c:v>-5.9017810979881985E-2</c:v>
                </c:pt>
                <c:pt idx="3">
                  <c:v>-5.9017383992393743E-2</c:v>
                </c:pt>
                <c:pt idx="4">
                  <c:v>-5.9017424528341279E-2</c:v>
                </c:pt>
                <c:pt idx="5">
                  <c:v>-2.8902991987573321E-2</c:v>
                </c:pt>
                <c:pt idx="6">
                  <c:v>-2.3211290815714752E-2</c:v>
                </c:pt>
                <c:pt idx="7">
                  <c:v>-1.8046397854348115E-2</c:v>
                </c:pt>
                <c:pt idx="8">
                  <c:v>-1.5640747598923033E-2</c:v>
                </c:pt>
                <c:pt idx="9">
                  <c:v>-1.1144604472057484E-2</c:v>
                </c:pt>
                <c:pt idx="10">
                  <c:v>-9.0385911083628971E-3</c:v>
                </c:pt>
                <c:pt idx="11">
                  <c:v>-7.0207685790072884E-3</c:v>
                </c:pt>
                <c:pt idx="12">
                  <c:v>-5.0857372376698143E-3</c:v>
                </c:pt>
                <c:pt idx="13">
                  <c:v>-3.2285294098844254E-3</c:v>
                </c:pt>
                <c:pt idx="14">
                  <c:v>-1.4445670428531138E-3</c:v>
                </c:pt>
                <c:pt idx="15">
                  <c:v>2.7227977587913552E-4</c:v>
                </c:pt>
                <c:pt idx="16">
                  <c:v>7.9490881860759689E-3</c:v>
                </c:pt>
                <c:pt idx="17">
                  <c:v>9.3258915144560379E-3</c:v>
                </c:pt>
                <c:pt idx="18">
                  <c:v>1.0655665631690061E-2</c:v>
                </c:pt>
                <c:pt idx="19">
                  <c:v>1.3829558470542271E-2</c:v>
                </c:pt>
                <c:pt idx="20">
                  <c:v>1.4727877387627685E-2</c:v>
                </c:pt>
                <c:pt idx="21">
                  <c:v>1.559791157255277E-2</c:v>
                </c:pt>
                <c:pt idx="22">
                  <c:v>1.6442485374568296E-2</c:v>
                </c:pt>
                <c:pt idx="23">
                  <c:v>1.9571145161198285E-2</c:v>
                </c:pt>
                <c:pt idx="24">
                  <c:v>2.0297660745788513E-2</c:v>
                </c:pt>
                <c:pt idx="25">
                  <c:v>2.100490860439562E-2</c:v>
                </c:pt>
                <c:pt idx="26">
                  <c:v>2.2359364451373692E-2</c:v>
                </c:pt>
                <c:pt idx="27">
                  <c:v>2.3008195795012492E-2</c:v>
                </c:pt>
                <c:pt idx="28">
                  <c:v>2.3640857869557413E-2</c:v>
                </c:pt>
                <c:pt idx="29">
                  <c:v>2.5440465718408599E-2</c:v>
                </c:pt>
                <c:pt idx="30">
                  <c:v>2.6009617924202269E-2</c:v>
                </c:pt>
                <c:pt idx="31">
                  <c:v>2.7106475165463686E-2</c:v>
                </c:pt>
                <c:pt idx="32">
                  <c:v>2.8151002394405353E-2</c:v>
                </c:pt>
                <c:pt idx="33">
                  <c:v>2.8654370951266137E-2</c:v>
                </c:pt>
                <c:pt idx="34">
                  <c:v>2.9625515354466097E-2</c:v>
                </c:pt>
                <c:pt idx="35" formatCode="0.00%">
                  <c:v>3.0553016512165874E-2</c:v>
                </c:pt>
                <c:pt idx="36" formatCode="0.00%">
                  <c:v>3.1868325344572374E-2</c:v>
                </c:pt>
                <c:pt idx="37" formatCode="0.00%">
                  <c:v>3.2401708654083448E-2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28-45ED-A53E-080969360727}"/>
            </c:ext>
          </c:extLst>
        </c:ser>
        <c:ser>
          <c:idx val="6"/>
          <c:order val="6"/>
          <c:tx>
            <c:strRef>
              <c:f>IRR!$Y$1</c:f>
              <c:strCache>
                <c:ptCount val="1"/>
                <c:pt idx="0">
                  <c:v>USDCLP OBS IRR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  <c:pt idx="36">
                  <c:v>45391</c:v>
                </c:pt>
                <c:pt idx="37">
                  <c:v>45394</c:v>
                </c:pt>
              </c:numCache>
            </c:numRef>
          </c:xVal>
          <c:yVal>
            <c:numRef>
              <c:f>IRR!$Y$10:$Y$3000</c:f>
              <c:numCache>
                <c:formatCode>0.00%;[Red]\-0.00%</c:formatCode>
                <c:ptCount val="2991"/>
                <c:pt idx="0">
                  <c:v>0.20325168719569903</c:v>
                </c:pt>
                <c:pt idx="1">
                  <c:v>0.18151072098634077</c:v>
                </c:pt>
                <c:pt idx="2">
                  <c:v>0.29823714416407132</c:v>
                </c:pt>
                <c:pt idx="3">
                  <c:v>0.5002878722246995</c:v>
                </c:pt>
                <c:pt idx="4">
                  <c:v>0.53032955201393772</c:v>
                </c:pt>
                <c:pt idx="5">
                  <c:v>0.6092956050379853</c:v>
                </c:pt>
                <c:pt idx="6">
                  <c:v>0.64504073158151731</c:v>
                </c:pt>
                <c:pt idx="7">
                  <c:v>0.56795722044296781</c:v>
                </c:pt>
                <c:pt idx="8">
                  <c:v>0.58803852540482116</c:v>
                </c:pt>
                <c:pt idx="9">
                  <c:v>0.60541130733123716</c:v>
                </c:pt>
                <c:pt idx="10">
                  <c:v>0.59253021568589159</c:v>
                </c:pt>
                <c:pt idx="11">
                  <c:v>0.66561327211776311</c:v>
                </c:pt>
                <c:pt idx="12">
                  <c:v>0.67538997835235115</c:v>
                </c:pt>
                <c:pt idx="13">
                  <c:v>0.64470029825640218</c:v>
                </c:pt>
                <c:pt idx="14">
                  <c:v>0.60044052923362534</c:v>
                </c:pt>
                <c:pt idx="15">
                  <c:v>0.51488881600390823</c:v>
                </c:pt>
                <c:pt idx="16">
                  <c:v>0.51216614475669131</c:v>
                </c:pt>
                <c:pt idx="17">
                  <c:v>0.53483953159926245</c:v>
                </c:pt>
                <c:pt idx="18">
                  <c:v>0.54176741996737332</c:v>
                </c:pt>
                <c:pt idx="19">
                  <c:v>0.40165910432082425</c:v>
                </c:pt>
                <c:pt idx="20">
                  <c:v>0.40332346823432191</c:v>
                </c:pt>
                <c:pt idx="21">
                  <c:v>0.39046645980618322</c:v>
                </c:pt>
                <c:pt idx="22">
                  <c:v>0.28881653252915435</c:v>
                </c:pt>
                <c:pt idx="23">
                  <c:v>0.2303208881905954</c:v>
                </c:pt>
                <c:pt idx="24">
                  <c:v>0.24742861030488908</c:v>
                </c:pt>
                <c:pt idx="25">
                  <c:v>0.33532477101507857</c:v>
                </c:pt>
                <c:pt idx="26">
                  <c:v>0.37516590413664785</c:v>
                </c:pt>
                <c:pt idx="27">
                  <c:v>0.37009609462128773</c:v>
                </c:pt>
                <c:pt idx="28">
                  <c:v>0.36516148002633719</c:v>
                </c:pt>
                <c:pt idx="29">
                  <c:v>0.39984668323543743</c:v>
                </c:pt>
                <c:pt idx="30">
                  <c:v>0.39793749971169717</c:v>
                </c:pt>
                <c:pt idx="31">
                  <c:v>0.38811188243486511</c:v>
                </c:pt>
                <c:pt idx="32">
                  <c:v>0.37575953364294112</c:v>
                </c:pt>
                <c:pt idx="33">
                  <c:v>0.37517951114032871</c:v>
                </c:pt>
                <c:pt idx="34">
                  <c:v>0.28023343539900442</c:v>
                </c:pt>
                <c:pt idx="35" formatCode="0.00%">
                  <c:v>0.18631612995124497</c:v>
                </c:pt>
                <c:pt idx="36" formatCode="0.00%">
                  <c:v>0.19711426107829053</c:v>
                </c:pt>
                <c:pt idx="37" formatCode="0.00%">
                  <c:v>0.23292233610087743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28-45ED-A53E-080969360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;[Red]\-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500692011836407"/>
          <c:y val="7.9264919753883223E-2"/>
          <c:w val="0.74221323549390639"/>
          <c:h val="0.11016450164695044"/>
        </c:manualLayout>
      </c:layout>
      <c:overlay val="0"/>
      <c:spPr>
        <a:noFill/>
        <a:ln>
          <a:solidFill>
            <a:schemeClr val="bg1">
              <a:lumMod val="95000"/>
            </a:schemeClr>
          </a:solidFill>
        </a:ln>
        <a:effectLst>
          <a:outerShdw blurRad="50800" dist="50800" dir="5400000" algn="ctr" rotWithShape="0">
            <a:schemeClr val="bg1">
              <a:lumMod val="85000"/>
            </a:schemeClr>
          </a:outerShdw>
        </a:effectLst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ln w="15875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08241760550696"/>
          <c:y val="0.26093999607175594"/>
          <c:w val="0.8237668714930001"/>
          <c:h val="0.708367978263716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ROI!$B$1</c:f>
              <c:strCache>
                <c:ptCount val="1"/>
                <c:pt idx="0">
                  <c:v>Fintual-MM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ROI!$B$2:$B$1390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1150</c:v>
                </c:pt>
                <c:pt idx="2">
                  <c:v>1150</c:v>
                </c:pt>
                <c:pt idx="3">
                  <c:v>2211</c:v>
                </c:pt>
                <c:pt idx="4">
                  <c:v>3158</c:v>
                </c:pt>
                <c:pt idx="5">
                  <c:v>8592</c:v>
                </c:pt>
                <c:pt idx="6">
                  <c:v>9652</c:v>
                </c:pt>
                <c:pt idx="7">
                  <c:v>10570</c:v>
                </c:pt>
                <c:pt idx="8">
                  <c:v>15967</c:v>
                </c:pt>
                <c:pt idx="9">
                  <c:v>17032</c:v>
                </c:pt>
                <c:pt idx="10">
                  <c:v>17974</c:v>
                </c:pt>
                <c:pt idx="11">
                  <c:v>17974</c:v>
                </c:pt>
                <c:pt idx="12">
                  <c:v>26477</c:v>
                </c:pt>
                <c:pt idx="13">
                  <c:v>40267</c:v>
                </c:pt>
                <c:pt idx="14">
                  <c:v>40267</c:v>
                </c:pt>
                <c:pt idx="15">
                  <c:v>45671</c:v>
                </c:pt>
                <c:pt idx="16">
                  <c:v>45671</c:v>
                </c:pt>
                <c:pt idx="17">
                  <c:v>47958</c:v>
                </c:pt>
                <c:pt idx="18">
                  <c:v>47958</c:v>
                </c:pt>
                <c:pt idx="19">
                  <c:v>51715</c:v>
                </c:pt>
                <c:pt idx="20">
                  <c:v>53058</c:v>
                </c:pt>
                <c:pt idx="21">
                  <c:v>54390</c:v>
                </c:pt>
                <c:pt idx="22">
                  <c:v>55618</c:v>
                </c:pt>
                <c:pt idx="23">
                  <c:v>55618</c:v>
                </c:pt>
                <c:pt idx="24">
                  <c:v>63019</c:v>
                </c:pt>
                <c:pt idx="25">
                  <c:v>64181</c:v>
                </c:pt>
                <c:pt idx="26">
                  <c:v>64181</c:v>
                </c:pt>
                <c:pt idx="27">
                  <c:v>68956</c:v>
                </c:pt>
                <c:pt idx="28">
                  <c:v>70305</c:v>
                </c:pt>
                <c:pt idx="29">
                  <c:v>71521</c:v>
                </c:pt>
                <c:pt idx="30">
                  <c:v>72707</c:v>
                </c:pt>
                <c:pt idx="31">
                  <c:v>77343</c:v>
                </c:pt>
                <c:pt idx="32">
                  <c:v>78642</c:v>
                </c:pt>
                <c:pt idx="33">
                  <c:v>79827</c:v>
                </c:pt>
                <c:pt idx="34">
                  <c:v>79827</c:v>
                </c:pt>
                <c:pt idx="35">
                  <c:v>82880</c:v>
                </c:pt>
                <c:pt idx="36">
                  <c:v>82880</c:v>
                </c:pt>
                <c:pt idx="37">
                  <c:v>91068</c:v>
                </c:pt>
                <c:pt idx="38">
                  <c:v>92323</c:v>
                </c:pt>
                <c:pt idx="39">
                  <c:v>92323</c:v>
                </c:pt>
                <c:pt idx="40">
                  <c:v>98564</c:v>
                </c:pt>
                <c:pt idx="41">
                  <c:v>100734</c:v>
                </c:pt>
                <c:pt idx="42">
                  <c:v>103734</c:v>
                </c:pt>
                <c:pt idx="43">
                  <c:v>105317</c:v>
                </c:pt>
                <c:pt idx="44">
                  <c:v>111228</c:v>
                </c:pt>
                <c:pt idx="45">
                  <c:v>111228</c:v>
                </c:pt>
                <c:pt idx="46">
                  <c:v>124101</c:v>
                </c:pt>
                <c:pt idx="47">
                  <c:v>125085</c:v>
                </c:pt>
                <c:pt idx="48">
                  <c:v>125085</c:v>
                </c:pt>
                <c:pt idx="49">
                  <c:v>128968</c:v>
                </c:pt>
                <c:pt idx="50">
                  <c:v>130439</c:v>
                </c:pt>
                <c:pt idx="51">
                  <c:v>131809</c:v>
                </c:pt>
                <c:pt idx="52">
                  <c:v>138015</c:v>
                </c:pt>
                <c:pt idx="53">
                  <c:v>141795</c:v>
                </c:pt>
                <c:pt idx="54">
                  <c:v>-841537</c:v>
                </c:pt>
                <c:pt idx="55">
                  <c:v>-840162</c:v>
                </c:pt>
                <c:pt idx="56">
                  <c:v>-832707</c:v>
                </c:pt>
                <c:pt idx="57">
                  <c:v>-832707</c:v>
                </c:pt>
                <c:pt idx="58">
                  <c:v>-832707</c:v>
                </c:pt>
                <c:pt idx="59">
                  <c:v>-832707</c:v>
                </c:pt>
                <c:pt idx="60">
                  <c:v>-832707</c:v>
                </c:pt>
                <c:pt idx="61">
                  <c:v>-832707</c:v>
                </c:pt>
                <c:pt idx="62">
                  <c:v>-832707</c:v>
                </c:pt>
                <c:pt idx="63">
                  <c:v>-832707</c:v>
                </c:pt>
                <c:pt idx="64">
                  <c:v>-832707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2-4C54-8A82-8D59427B379A}"/>
            </c:ext>
          </c:extLst>
        </c:ser>
        <c:ser>
          <c:idx val="1"/>
          <c:order val="1"/>
          <c:tx>
            <c:strRef>
              <c:f>ROI!$C$1</c:f>
              <c:strCache>
                <c:ptCount val="1"/>
                <c:pt idx="0">
                  <c:v>Fintual-A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ROI!$C$2:$C$1390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3764</c:v>
                </c:pt>
                <c:pt idx="2">
                  <c:v>3764</c:v>
                </c:pt>
                <c:pt idx="3">
                  <c:v>142</c:v>
                </c:pt>
                <c:pt idx="4">
                  <c:v>-352</c:v>
                </c:pt>
                <c:pt idx="5">
                  <c:v>2614</c:v>
                </c:pt>
                <c:pt idx="6">
                  <c:v>3958</c:v>
                </c:pt>
                <c:pt idx="7">
                  <c:v>5877</c:v>
                </c:pt>
                <c:pt idx="8">
                  <c:v>9155</c:v>
                </c:pt>
                <c:pt idx="9">
                  <c:v>12131</c:v>
                </c:pt>
                <c:pt idx="10">
                  <c:v>11915</c:v>
                </c:pt>
                <c:pt idx="11">
                  <c:v>11915</c:v>
                </c:pt>
                <c:pt idx="12">
                  <c:v>25458</c:v>
                </c:pt>
                <c:pt idx="13">
                  <c:v>51318</c:v>
                </c:pt>
                <c:pt idx="14">
                  <c:v>51318</c:v>
                </c:pt>
                <c:pt idx="15">
                  <c:v>40058</c:v>
                </c:pt>
                <c:pt idx="16">
                  <c:v>40058</c:v>
                </c:pt>
                <c:pt idx="17">
                  <c:v>111547</c:v>
                </c:pt>
                <c:pt idx="18">
                  <c:v>111547</c:v>
                </c:pt>
                <c:pt idx="19">
                  <c:v>119889</c:v>
                </c:pt>
                <c:pt idx="20">
                  <c:v>118121</c:v>
                </c:pt>
                <c:pt idx="21">
                  <c:v>100941</c:v>
                </c:pt>
                <c:pt idx="22">
                  <c:v>95102</c:v>
                </c:pt>
                <c:pt idx="23">
                  <c:v>95102</c:v>
                </c:pt>
                <c:pt idx="24">
                  <c:v>137005</c:v>
                </c:pt>
                <c:pt idx="25">
                  <c:v>168719</c:v>
                </c:pt>
                <c:pt idx="26">
                  <c:v>168719</c:v>
                </c:pt>
                <c:pt idx="27">
                  <c:v>103551</c:v>
                </c:pt>
                <c:pt idx="28">
                  <c:v>124640</c:v>
                </c:pt>
                <c:pt idx="29">
                  <c:v>78992</c:v>
                </c:pt>
                <c:pt idx="30">
                  <c:v>59558</c:v>
                </c:pt>
                <c:pt idx="31">
                  <c:v>54969</c:v>
                </c:pt>
                <c:pt idx="32">
                  <c:v>92097</c:v>
                </c:pt>
                <c:pt idx="33">
                  <c:v>141793</c:v>
                </c:pt>
                <c:pt idx="34">
                  <c:v>141793</c:v>
                </c:pt>
                <c:pt idx="35">
                  <c:v>162436</c:v>
                </c:pt>
                <c:pt idx="36">
                  <c:v>162436</c:v>
                </c:pt>
                <c:pt idx="37">
                  <c:v>169692</c:v>
                </c:pt>
                <c:pt idx="38">
                  <c:v>170745</c:v>
                </c:pt>
                <c:pt idx="39">
                  <c:v>170745</c:v>
                </c:pt>
                <c:pt idx="40">
                  <c:v>171565</c:v>
                </c:pt>
                <c:pt idx="41">
                  <c:v>146299</c:v>
                </c:pt>
                <c:pt idx="42">
                  <c:v>58412</c:v>
                </c:pt>
                <c:pt idx="43">
                  <c:v>80662</c:v>
                </c:pt>
                <c:pt idx="44">
                  <c:v>75606</c:v>
                </c:pt>
                <c:pt idx="45">
                  <c:v>75606</c:v>
                </c:pt>
                <c:pt idx="46">
                  <c:v>33078</c:v>
                </c:pt>
                <c:pt idx="47">
                  <c:v>-21722</c:v>
                </c:pt>
                <c:pt idx="48">
                  <c:v>-21722</c:v>
                </c:pt>
                <c:pt idx="49">
                  <c:v>-13294</c:v>
                </c:pt>
                <c:pt idx="50">
                  <c:v>9215</c:v>
                </c:pt>
                <c:pt idx="51">
                  <c:v>24473</c:v>
                </c:pt>
                <c:pt idx="52">
                  <c:v>34284</c:v>
                </c:pt>
                <c:pt idx="53">
                  <c:v>35106</c:v>
                </c:pt>
                <c:pt idx="54">
                  <c:v>1060399</c:v>
                </c:pt>
                <c:pt idx="55">
                  <c:v>1032922</c:v>
                </c:pt>
                <c:pt idx="56">
                  <c:v>1060120</c:v>
                </c:pt>
                <c:pt idx="57">
                  <c:v>1060120</c:v>
                </c:pt>
                <c:pt idx="58">
                  <c:v>1060120</c:v>
                </c:pt>
                <c:pt idx="59">
                  <c:v>1060120</c:v>
                </c:pt>
                <c:pt idx="60">
                  <c:v>1060120</c:v>
                </c:pt>
                <c:pt idx="61">
                  <c:v>1060120</c:v>
                </c:pt>
                <c:pt idx="62">
                  <c:v>1060120</c:v>
                </c:pt>
                <c:pt idx="63">
                  <c:v>1060120</c:v>
                </c:pt>
                <c:pt idx="64">
                  <c:v>1060120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2-4C54-8A82-8D59427B379A}"/>
            </c:ext>
          </c:extLst>
        </c:ser>
        <c:ser>
          <c:idx val="2"/>
          <c:order val="2"/>
          <c:tx>
            <c:strRef>
              <c:f>ROI!$D$1</c:f>
              <c:strCache>
                <c:ptCount val="1"/>
                <c:pt idx="0">
                  <c:v>Fintual-APV-B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ROI!$D$2:$D$1390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1080</c:v>
                </c:pt>
                <c:pt idx="2">
                  <c:v>1080</c:v>
                </c:pt>
                <c:pt idx="3">
                  <c:v>302</c:v>
                </c:pt>
                <c:pt idx="4">
                  <c:v>312</c:v>
                </c:pt>
                <c:pt idx="5">
                  <c:v>1838</c:v>
                </c:pt>
                <c:pt idx="6">
                  <c:v>2404</c:v>
                </c:pt>
                <c:pt idx="7">
                  <c:v>3167</c:v>
                </c:pt>
                <c:pt idx="8">
                  <c:v>4122</c:v>
                </c:pt>
                <c:pt idx="9">
                  <c:v>5239</c:v>
                </c:pt>
                <c:pt idx="10">
                  <c:v>5158</c:v>
                </c:pt>
                <c:pt idx="11">
                  <c:v>5158</c:v>
                </c:pt>
                <c:pt idx="12">
                  <c:v>9237</c:v>
                </c:pt>
                <c:pt idx="13">
                  <c:v>14394</c:v>
                </c:pt>
                <c:pt idx="14">
                  <c:v>14394</c:v>
                </c:pt>
                <c:pt idx="15">
                  <c:v>12697</c:v>
                </c:pt>
                <c:pt idx="16">
                  <c:v>12697</c:v>
                </c:pt>
                <c:pt idx="17">
                  <c:v>26893</c:v>
                </c:pt>
                <c:pt idx="18">
                  <c:v>26893</c:v>
                </c:pt>
                <c:pt idx="19">
                  <c:v>28292</c:v>
                </c:pt>
                <c:pt idx="20">
                  <c:v>27152</c:v>
                </c:pt>
                <c:pt idx="21">
                  <c:v>24381</c:v>
                </c:pt>
                <c:pt idx="22">
                  <c:v>22939</c:v>
                </c:pt>
                <c:pt idx="23">
                  <c:v>22939</c:v>
                </c:pt>
                <c:pt idx="24">
                  <c:v>31565</c:v>
                </c:pt>
                <c:pt idx="25">
                  <c:v>38153</c:v>
                </c:pt>
                <c:pt idx="26">
                  <c:v>38153</c:v>
                </c:pt>
                <c:pt idx="27">
                  <c:v>27218</c:v>
                </c:pt>
                <c:pt idx="28">
                  <c:v>31459</c:v>
                </c:pt>
                <c:pt idx="29">
                  <c:v>22784</c:v>
                </c:pt>
                <c:pt idx="30">
                  <c:v>19818</c:v>
                </c:pt>
                <c:pt idx="31">
                  <c:v>17882</c:v>
                </c:pt>
                <c:pt idx="32">
                  <c:v>24595</c:v>
                </c:pt>
                <c:pt idx="33">
                  <c:v>27359</c:v>
                </c:pt>
                <c:pt idx="34">
                  <c:v>27359</c:v>
                </c:pt>
                <c:pt idx="35">
                  <c:v>37546</c:v>
                </c:pt>
                <c:pt idx="36">
                  <c:v>37546</c:v>
                </c:pt>
                <c:pt idx="37">
                  <c:v>38515</c:v>
                </c:pt>
                <c:pt idx="38">
                  <c:v>38726</c:v>
                </c:pt>
                <c:pt idx="39">
                  <c:v>38726</c:v>
                </c:pt>
                <c:pt idx="40">
                  <c:v>39582</c:v>
                </c:pt>
                <c:pt idx="41">
                  <c:v>34995</c:v>
                </c:pt>
                <c:pt idx="42">
                  <c:v>19347</c:v>
                </c:pt>
                <c:pt idx="43">
                  <c:v>23566</c:v>
                </c:pt>
                <c:pt idx="44">
                  <c:v>21822</c:v>
                </c:pt>
                <c:pt idx="45">
                  <c:v>21822</c:v>
                </c:pt>
                <c:pt idx="46">
                  <c:v>14131</c:v>
                </c:pt>
                <c:pt idx="47">
                  <c:v>3446</c:v>
                </c:pt>
                <c:pt idx="48">
                  <c:v>3446</c:v>
                </c:pt>
                <c:pt idx="49">
                  <c:v>5636</c:v>
                </c:pt>
                <c:pt idx="50">
                  <c:v>10043</c:v>
                </c:pt>
                <c:pt idx="51">
                  <c:v>12799</c:v>
                </c:pt>
                <c:pt idx="52">
                  <c:v>15595</c:v>
                </c:pt>
                <c:pt idx="53">
                  <c:v>15341</c:v>
                </c:pt>
                <c:pt idx="54">
                  <c:v>21408</c:v>
                </c:pt>
                <c:pt idx="55">
                  <c:v>18630</c:v>
                </c:pt>
                <c:pt idx="56">
                  <c:v>23198</c:v>
                </c:pt>
                <c:pt idx="57">
                  <c:v>23198</c:v>
                </c:pt>
                <c:pt idx="58">
                  <c:v>23198</c:v>
                </c:pt>
                <c:pt idx="59">
                  <c:v>32950</c:v>
                </c:pt>
                <c:pt idx="60">
                  <c:v>40059</c:v>
                </c:pt>
                <c:pt idx="61">
                  <c:v>54077</c:v>
                </c:pt>
                <c:pt idx="62">
                  <c:v>58861</c:v>
                </c:pt>
                <c:pt idx="63">
                  <c:v>58861</c:v>
                </c:pt>
                <c:pt idx="64">
                  <c:v>58861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2-4C54-8A82-8D59427B379A}"/>
            </c:ext>
          </c:extLst>
        </c:ser>
        <c:ser>
          <c:idx val="3"/>
          <c:order val="3"/>
          <c:tx>
            <c:strRef>
              <c:f>ROI!$E$1</c:f>
              <c:strCache>
                <c:ptCount val="1"/>
                <c:pt idx="0">
                  <c:v>Fintual-ACWI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ROI!$E$2:$E$1390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-161.3059999999823</c:v>
                </c:pt>
                <c:pt idx="2">
                  <c:v>-871.88500000000931</c:v>
                </c:pt>
                <c:pt idx="3">
                  <c:v>-363.45970000000671</c:v>
                </c:pt>
                <c:pt idx="4">
                  <c:v>-363.45970000000671</c:v>
                </c:pt>
                <c:pt idx="5">
                  <c:v>-5331.0988000000943</c:v>
                </c:pt>
                <c:pt idx="6">
                  <c:v>-1685.9710000000196</c:v>
                </c:pt>
                <c:pt idx="7">
                  <c:v>-2003.4750000000349</c:v>
                </c:pt>
                <c:pt idx="8">
                  <c:v>-407.17739999998594</c:v>
                </c:pt>
                <c:pt idx="9">
                  <c:v>-498.98000000003958</c:v>
                </c:pt>
                <c:pt idx="10">
                  <c:v>1838.0949999999721</c:v>
                </c:pt>
                <c:pt idx="11">
                  <c:v>5342.179999999993</c:v>
                </c:pt>
                <c:pt idx="12">
                  <c:v>4804.0769000000437</c:v>
                </c:pt>
                <c:pt idx="13">
                  <c:v>22451.651599999983</c:v>
                </c:pt>
                <c:pt idx="14">
                  <c:v>24669.620599999966</c:v>
                </c:pt>
                <c:pt idx="15">
                  <c:v>25028.574999999953</c:v>
                </c:pt>
                <c:pt idx="16">
                  <c:v>26236.254999999946</c:v>
                </c:pt>
                <c:pt idx="17">
                  <c:v>31525.53979999997</c:v>
                </c:pt>
                <c:pt idx="18">
                  <c:v>31525.53979999997</c:v>
                </c:pt>
                <c:pt idx="19">
                  <c:v>33803.134999999951</c:v>
                </c:pt>
                <c:pt idx="20">
                  <c:v>36588.600499999942</c:v>
                </c:pt>
                <c:pt idx="21">
                  <c:v>32954.396699999925</c:v>
                </c:pt>
                <c:pt idx="22">
                  <c:v>31583.434099999955</c:v>
                </c:pt>
                <c:pt idx="23">
                  <c:v>31963.548299999966</c:v>
                </c:pt>
                <c:pt idx="24">
                  <c:v>34973.15499999997</c:v>
                </c:pt>
                <c:pt idx="25">
                  <c:v>35527.626999999979</c:v>
                </c:pt>
                <c:pt idx="26">
                  <c:v>35527.626999999979</c:v>
                </c:pt>
                <c:pt idx="27">
                  <c:v>31540.868099999963</c:v>
                </c:pt>
                <c:pt idx="28">
                  <c:v>35094.214199999929</c:v>
                </c:pt>
                <c:pt idx="29">
                  <c:v>30194.882999999973</c:v>
                </c:pt>
                <c:pt idx="30">
                  <c:v>26790.303399999917</c:v>
                </c:pt>
                <c:pt idx="31">
                  <c:v>49790.971799999941</c:v>
                </c:pt>
                <c:pt idx="32">
                  <c:v>31397.813999999955</c:v>
                </c:pt>
                <c:pt idx="33">
                  <c:v>39551.365399999951</c:v>
                </c:pt>
                <c:pt idx="34">
                  <c:v>38129.192599999951</c:v>
                </c:pt>
                <c:pt idx="35">
                  <c:v>36118.104799999972</c:v>
                </c:pt>
                <c:pt idx="36">
                  <c:v>38931.42379999999</c:v>
                </c:pt>
                <c:pt idx="37">
                  <c:v>40438.810999999929</c:v>
                </c:pt>
                <c:pt idx="38">
                  <c:v>41578.371799999964</c:v>
                </c:pt>
                <c:pt idx="39">
                  <c:v>41578.371799999964</c:v>
                </c:pt>
                <c:pt idx="40">
                  <c:v>42128.166499999992</c:v>
                </c:pt>
                <c:pt idx="41">
                  <c:v>40389.216999999946</c:v>
                </c:pt>
                <c:pt idx="42">
                  <c:v>26383.784599999955</c:v>
                </c:pt>
                <c:pt idx="43">
                  <c:v>26930.562199999986</c:v>
                </c:pt>
                <c:pt idx="44">
                  <c:v>28354.922499999986</c:v>
                </c:pt>
                <c:pt idx="45">
                  <c:v>25329.724999999977</c:v>
                </c:pt>
                <c:pt idx="46">
                  <c:v>27711.551000000021</c:v>
                </c:pt>
                <c:pt idx="47">
                  <c:v>26462.263400000011</c:v>
                </c:pt>
                <c:pt idx="48">
                  <c:v>26462.263400000011</c:v>
                </c:pt>
                <c:pt idx="49">
                  <c:v>25413.878500000006</c:v>
                </c:pt>
                <c:pt idx="50">
                  <c:v>27441.292999999991</c:v>
                </c:pt>
                <c:pt idx="51">
                  <c:v>26052.439200000008</c:v>
                </c:pt>
                <c:pt idx="52">
                  <c:v>27515.920800000007</c:v>
                </c:pt>
                <c:pt idx="53">
                  <c:v>31143.955800000011</c:v>
                </c:pt>
                <c:pt idx="54">
                  <c:v>28055.242799999993</c:v>
                </c:pt>
                <c:pt idx="55">
                  <c:v>25627.556999999986</c:v>
                </c:pt>
                <c:pt idx="56">
                  <c:v>26117.190900000001</c:v>
                </c:pt>
                <c:pt idx="57">
                  <c:v>29071.611599999989</c:v>
                </c:pt>
                <c:pt idx="58">
                  <c:v>25443.841</c:v>
                </c:pt>
                <c:pt idx="59">
                  <c:v>27873.611500000014</c:v>
                </c:pt>
                <c:pt idx="60">
                  <c:v>29195.912599999996</c:v>
                </c:pt>
                <c:pt idx="61">
                  <c:v>33885.448599999989</c:v>
                </c:pt>
                <c:pt idx="62">
                  <c:v>39058.846199999985</c:v>
                </c:pt>
                <c:pt idx="63">
                  <c:v>39058.846199999985</c:v>
                </c:pt>
                <c:pt idx="64">
                  <c:v>39058.846199999985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22-4C54-8A82-8D59427B379A}"/>
            </c:ext>
          </c:extLst>
        </c:ser>
        <c:ser>
          <c:idx val="4"/>
          <c:order val="4"/>
          <c:tx>
            <c:strRef>
              <c:f>ROI!$F$1</c:f>
              <c:strCache>
                <c:ptCount val="1"/>
                <c:pt idx="0">
                  <c:v>Fintual-MCHI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ROI!$F$2:$F$1390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-1537.4583999999816</c:v>
                </c:pt>
                <c:pt idx="47">
                  <c:v>-2157.2599999999729</c:v>
                </c:pt>
                <c:pt idx="48">
                  <c:v>-2157.2599999999729</c:v>
                </c:pt>
                <c:pt idx="49">
                  <c:v>-1431.9774999999861</c:v>
                </c:pt>
                <c:pt idx="50">
                  <c:v>-381.34129999997799</c:v>
                </c:pt>
                <c:pt idx="51">
                  <c:v>1452.6789000000067</c:v>
                </c:pt>
                <c:pt idx="52">
                  <c:v>3958.6626000000183</c:v>
                </c:pt>
                <c:pt idx="53">
                  <c:v>9751.5072000000146</c:v>
                </c:pt>
                <c:pt idx="54">
                  <c:v>8518.7742000000071</c:v>
                </c:pt>
                <c:pt idx="55">
                  <c:v>9963.0810000000129</c:v>
                </c:pt>
                <c:pt idx="56">
                  <c:v>7037.6401000000114</c:v>
                </c:pt>
                <c:pt idx="57">
                  <c:v>8661.859400000023</c:v>
                </c:pt>
                <c:pt idx="58">
                  <c:v>3424.1975000000166</c:v>
                </c:pt>
                <c:pt idx="59">
                  <c:v>2271.1690000000162</c:v>
                </c:pt>
                <c:pt idx="60">
                  <c:v>2942.6136000000188</c:v>
                </c:pt>
                <c:pt idx="61">
                  <c:v>3629.9360000000088</c:v>
                </c:pt>
                <c:pt idx="62">
                  <c:v>1918.6740000000209</c:v>
                </c:pt>
                <c:pt idx="63">
                  <c:v>1918.6740000000209</c:v>
                </c:pt>
                <c:pt idx="64">
                  <c:v>1918.6740000000209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22-4C54-8A82-8D59427B379A}"/>
            </c:ext>
          </c:extLst>
        </c:ser>
        <c:ser>
          <c:idx val="5"/>
          <c:order val="5"/>
          <c:tx>
            <c:strRef>
              <c:f>ROI!$G$1</c:f>
              <c:strCache>
                <c:ptCount val="1"/>
                <c:pt idx="0">
                  <c:v>Racional-MM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ROI!$G$2:$G$1390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22-4C54-8A82-8D59427B379A}"/>
            </c:ext>
          </c:extLst>
        </c:ser>
        <c:ser>
          <c:idx val="6"/>
          <c:order val="6"/>
          <c:tx>
            <c:strRef>
              <c:f>ROI!$H$1</c:f>
              <c:strCache>
                <c:ptCount val="1"/>
                <c:pt idx="0">
                  <c:v>Racional-RDDT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ROI!$H$2:$H$1390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-965.65400000001819</c:v>
                </c:pt>
                <c:pt idx="47">
                  <c:v>-965.65400000001819</c:v>
                </c:pt>
                <c:pt idx="48">
                  <c:v>-965.65400000001819</c:v>
                </c:pt>
                <c:pt idx="49">
                  <c:v>-4743.1875000000382</c:v>
                </c:pt>
                <c:pt idx="50">
                  <c:v>-3921.7086000000218</c:v>
                </c:pt>
                <c:pt idx="51">
                  <c:v>-2365.3595000000005</c:v>
                </c:pt>
                <c:pt idx="52">
                  <c:v>16034.786599999983</c:v>
                </c:pt>
                <c:pt idx="53">
                  <c:v>21190.937599999997</c:v>
                </c:pt>
                <c:pt idx="54">
                  <c:v>80079.685999999987</c:v>
                </c:pt>
                <c:pt idx="55">
                  <c:v>77345.543000000005</c:v>
                </c:pt>
                <c:pt idx="56">
                  <c:v>62292.083999999973</c:v>
                </c:pt>
                <c:pt idx="57">
                  <c:v>66886.695999999996</c:v>
                </c:pt>
                <c:pt idx="58">
                  <c:v>50757.1875</c:v>
                </c:pt>
                <c:pt idx="59">
                  <c:v>81531.262999999977</c:v>
                </c:pt>
                <c:pt idx="60">
                  <c:v>96021.119600000035</c:v>
                </c:pt>
                <c:pt idx="61">
                  <c:v>74103.897599999967</c:v>
                </c:pt>
                <c:pt idx="62">
                  <c:v>118196.9032</c:v>
                </c:pt>
                <c:pt idx="63">
                  <c:v>118196.9032</c:v>
                </c:pt>
                <c:pt idx="64">
                  <c:v>118196.9032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22-4C54-8A82-8D59427B379A}"/>
            </c:ext>
          </c:extLst>
        </c:ser>
        <c:ser>
          <c:idx val="7"/>
          <c:order val="7"/>
          <c:tx>
            <c:strRef>
              <c:f>ROI!$I$1</c:f>
              <c:strCache>
                <c:ptCount val="1"/>
                <c:pt idx="0">
                  <c:v>Racional-LTM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ROI!$I$2:$I$1390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-1559</c:v>
                </c:pt>
                <c:pt idx="47">
                  <c:v>-3703</c:v>
                </c:pt>
                <c:pt idx="48">
                  <c:v>-3703</c:v>
                </c:pt>
                <c:pt idx="49">
                  <c:v>-2729</c:v>
                </c:pt>
                <c:pt idx="50">
                  <c:v>195</c:v>
                </c:pt>
                <c:pt idx="51">
                  <c:v>-2729</c:v>
                </c:pt>
                <c:pt idx="52">
                  <c:v>7993</c:v>
                </c:pt>
                <c:pt idx="53">
                  <c:v>9942</c:v>
                </c:pt>
                <c:pt idx="54">
                  <c:v>12153</c:v>
                </c:pt>
                <c:pt idx="55">
                  <c:v>12153</c:v>
                </c:pt>
                <c:pt idx="56">
                  <c:v>17004</c:v>
                </c:pt>
                <c:pt idx="57">
                  <c:v>17004</c:v>
                </c:pt>
                <c:pt idx="58">
                  <c:v>17004</c:v>
                </c:pt>
                <c:pt idx="59">
                  <c:v>17004</c:v>
                </c:pt>
                <c:pt idx="60">
                  <c:v>17004</c:v>
                </c:pt>
                <c:pt idx="61">
                  <c:v>17004</c:v>
                </c:pt>
                <c:pt idx="62">
                  <c:v>17004</c:v>
                </c:pt>
                <c:pt idx="63">
                  <c:v>17004</c:v>
                </c:pt>
                <c:pt idx="64">
                  <c:v>17004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22-4C54-8A82-8D59427B379A}"/>
            </c:ext>
          </c:extLst>
        </c:ser>
        <c:ser>
          <c:idx val="8"/>
          <c:order val="8"/>
          <c:tx>
            <c:strRef>
              <c:f>ROI!$J$1</c:f>
              <c:strCache>
                <c:ptCount val="1"/>
                <c:pt idx="0">
                  <c:v>Binance-BTC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ROI!$J$2:$J$1390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4798.1410000000033</c:v>
                </c:pt>
                <c:pt idx="2">
                  <c:v>21339.5</c:v>
                </c:pt>
                <c:pt idx="3">
                  <c:v>21178.957600000023</c:v>
                </c:pt>
                <c:pt idx="4">
                  <c:v>21178.957600000023</c:v>
                </c:pt>
                <c:pt idx="5">
                  <c:v>26742.888799999957</c:v>
                </c:pt>
                <c:pt idx="6">
                  <c:v>29194.349599999958</c:v>
                </c:pt>
                <c:pt idx="7">
                  <c:v>24952.437600000005</c:v>
                </c:pt>
                <c:pt idx="8">
                  <c:v>19877.757600000012</c:v>
                </c:pt>
                <c:pt idx="9">
                  <c:v>19690.3848</c:v>
                </c:pt>
                <c:pt idx="10">
                  <c:v>23672.056799999962</c:v>
                </c:pt>
                <c:pt idx="11">
                  <c:v>29641.962400000019</c:v>
                </c:pt>
                <c:pt idx="12">
                  <c:v>34115.906000000017</c:v>
                </c:pt>
                <c:pt idx="13">
                  <c:v>163432.64000000001</c:v>
                </c:pt>
                <c:pt idx="14">
                  <c:v>167983.74</c:v>
                </c:pt>
                <c:pt idx="15">
                  <c:v>164547.97999999998</c:v>
                </c:pt>
                <c:pt idx="16">
                  <c:v>167009.41999999993</c:v>
                </c:pt>
                <c:pt idx="17">
                  <c:v>170374.66999999993</c:v>
                </c:pt>
                <c:pt idx="18">
                  <c:v>170374.66999999993</c:v>
                </c:pt>
                <c:pt idx="19">
                  <c:v>178216.10559999989</c:v>
                </c:pt>
                <c:pt idx="20">
                  <c:v>277098.09999999998</c:v>
                </c:pt>
                <c:pt idx="21">
                  <c:v>439699.35699999996</c:v>
                </c:pt>
                <c:pt idx="22">
                  <c:v>406387.11670000001</c:v>
                </c:pt>
                <c:pt idx="23">
                  <c:v>397372.27629999991</c:v>
                </c:pt>
                <c:pt idx="24">
                  <c:v>477230.39419999998</c:v>
                </c:pt>
                <c:pt idx="25">
                  <c:v>479638.74599999993</c:v>
                </c:pt>
                <c:pt idx="26">
                  <c:v>479638.74599999993</c:v>
                </c:pt>
                <c:pt idx="27">
                  <c:v>478129.73909999989</c:v>
                </c:pt>
                <c:pt idx="28">
                  <c:v>477059.93219999992</c:v>
                </c:pt>
                <c:pt idx="29">
                  <c:v>438159.52800000005</c:v>
                </c:pt>
                <c:pt idx="30">
                  <c:v>435040.88599999994</c:v>
                </c:pt>
                <c:pt idx="31">
                  <c:v>434618.17850000004</c:v>
                </c:pt>
                <c:pt idx="32">
                  <c:v>450540.16099999996</c:v>
                </c:pt>
                <c:pt idx="33">
                  <c:v>463550.15850000002</c:v>
                </c:pt>
                <c:pt idx="34">
                  <c:v>459445.19900000002</c:v>
                </c:pt>
                <c:pt idx="35">
                  <c:v>459445.19900000002</c:v>
                </c:pt>
                <c:pt idx="36">
                  <c:v>467617.54399999999</c:v>
                </c:pt>
                <c:pt idx="37">
                  <c:v>469627.75300000003</c:v>
                </c:pt>
                <c:pt idx="38">
                  <c:v>469627.75300000003</c:v>
                </c:pt>
                <c:pt idx="39">
                  <c:v>469627.75300000003</c:v>
                </c:pt>
                <c:pt idx="40">
                  <c:v>469825.01650000003</c:v>
                </c:pt>
                <c:pt idx="41">
                  <c:v>467354.52600000007</c:v>
                </c:pt>
                <c:pt idx="42">
                  <c:v>432373.13199999998</c:v>
                </c:pt>
                <c:pt idx="43">
                  <c:v>432307.14159999997</c:v>
                </c:pt>
                <c:pt idx="44">
                  <c:v>430325.26079999993</c:v>
                </c:pt>
                <c:pt idx="45">
                  <c:v>445748.23839999991</c:v>
                </c:pt>
                <c:pt idx="46">
                  <c:v>456465.42319999996</c:v>
                </c:pt>
                <c:pt idx="47">
                  <c:v>456465.42319999996</c:v>
                </c:pt>
                <c:pt idx="48">
                  <c:v>456465.42319999996</c:v>
                </c:pt>
                <c:pt idx="49">
                  <c:v>442667.39999999991</c:v>
                </c:pt>
                <c:pt idx="50">
                  <c:v>439868.34559999988</c:v>
                </c:pt>
                <c:pt idx="51">
                  <c:v>437839.50079999992</c:v>
                </c:pt>
                <c:pt idx="52">
                  <c:v>433152.49359999993</c:v>
                </c:pt>
                <c:pt idx="53">
                  <c:v>443240.36079999991</c:v>
                </c:pt>
                <c:pt idx="54">
                  <c:v>400690.97679999995</c:v>
                </c:pt>
                <c:pt idx="55">
                  <c:v>393618.19839999988</c:v>
                </c:pt>
                <c:pt idx="56">
                  <c:v>396567.53759999992</c:v>
                </c:pt>
                <c:pt idx="57">
                  <c:v>409069.35439999995</c:v>
                </c:pt>
                <c:pt idx="58">
                  <c:v>398051.6</c:v>
                </c:pt>
                <c:pt idx="59">
                  <c:v>401996.576</c:v>
                </c:pt>
                <c:pt idx="60">
                  <c:v>414009.96719999996</c:v>
                </c:pt>
                <c:pt idx="61">
                  <c:v>418405.79759999993</c:v>
                </c:pt>
                <c:pt idx="62">
                  <c:v>440103.16559999995</c:v>
                </c:pt>
                <c:pt idx="63">
                  <c:v>440103.16559999995</c:v>
                </c:pt>
                <c:pt idx="64">
                  <c:v>440103.16559999995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D22-4C54-8A82-8D59427B379A}"/>
            </c:ext>
          </c:extLst>
        </c:ser>
        <c:ser>
          <c:idx val="9"/>
          <c:order val="9"/>
          <c:tx>
            <c:strRef>
              <c:f>ROI!$K$1</c:f>
              <c:strCache>
                <c:ptCount val="1"/>
                <c:pt idx="0">
                  <c:v>Binance-USDT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ROI!$A$2:$A$1390</c:f>
              <c:numCache>
                <c:formatCode>d\-mmm</c:formatCode>
                <c:ptCount val="13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ROI!$K$2:$K$1390</c:f>
              <c:numCache>
                <c:formatCode>#,##0\ "CLP";[Red]\-\ #,##0\ "CLP"</c:formatCode>
                <c:ptCount val="13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D22-4C54-8A82-8D59427B3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569599"/>
        <c:axId val="950559039"/>
      </c:scatterChart>
      <c:valAx>
        <c:axId val="950569599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950559039"/>
        <c:crosses val="autoZero"/>
        <c:crossBetween val="midCat"/>
      </c:valAx>
      <c:valAx>
        <c:axId val="950559039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\ &quot;CLP&quot;;[Red]\-\ #,##0\ &quot;CL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95056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6329036954642197E-2"/>
          <c:y val="3.3872430273667674E-2"/>
          <c:w val="0.84720008295080484"/>
          <c:h val="0.15176640041901271"/>
        </c:manualLayout>
      </c:layout>
      <c:overlay val="0"/>
      <c:spPr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Worth</a:t>
            </a:r>
          </a:p>
        </c:rich>
      </c:tx>
      <c:layout>
        <c:manualLayout>
          <c:xMode val="edge"/>
          <c:yMode val="edge"/>
          <c:x val="0.44083273776362047"/>
          <c:y val="1.2957205630413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NetWorth!$B$1</c:f>
              <c:strCache>
                <c:ptCount val="1"/>
                <c:pt idx="0">
                  <c:v>P&amp;L</c:v>
                </c:pt>
              </c:strCache>
            </c:strRef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NetWorth!$A$2:$A$1285</c:f>
              <c:numCache>
                <c:formatCode>d\-mmm</c:formatCode>
                <c:ptCount val="12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  <c:pt idx="44">
                  <c:v>45391</c:v>
                </c:pt>
                <c:pt idx="45">
                  <c:v>45394</c:v>
                </c:pt>
                <c:pt idx="46">
                  <c:v>45400</c:v>
                </c:pt>
                <c:pt idx="47">
                  <c:v>45401</c:v>
                </c:pt>
                <c:pt idx="48">
                  <c:v>45402</c:v>
                </c:pt>
                <c:pt idx="49">
                  <c:v>45404</c:v>
                </c:pt>
                <c:pt idx="50">
                  <c:v>45405</c:v>
                </c:pt>
                <c:pt idx="51">
                  <c:v>45407</c:v>
                </c:pt>
                <c:pt idx="52">
                  <c:v>45411</c:v>
                </c:pt>
                <c:pt idx="53">
                  <c:v>45414</c:v>
                </c:pt>
                <c:pt idx="54">
                  <c:v>45427</c:v>
                </c:pt>
                <c:pt idx="55">
                  <c:v>45428</c:v>
                </c:pt>
                <c:pt idx="56">
                  <c:v>45434</c:v>
                </c:pt>
                <c:pt idx="57">
                  <c:v>45443</c:v>
                </c:pt>
                <c:pt idx="58">
                  <c:v>45448</c:v>
                </c:pt>
                <c:pt idx="59">
                  <c:v>45450</c:v>
                </c:pt>
                <c:pt idx="60">
                  <c:v>45453</c:v>
                </c:pt>
                <c:pt idx="61">
                  <c:v>45463</c:v>
                </c:pt>
                <c:pt idx="62">
                  <c:v>45470</c:v>
                </c:pt>
                <c:pt idx="63">
                  <c:v>45530</c:v>
                </c:pt>
                <c:pt idx="64">
                  <c:v>45549</c:v>
                </c:pt>
              </c:numCache>
            </c:numRef>
          </c:xVal>
          <c:yVal>
            <c:numRef>
              <c:f>NetWorth!$B$2:$B$1285</c:f>
              <c:numCache>
                <c:formatCode>#,##0\ "CLP";[Red]\-\ #,##0\ "CLP"</c:formatCode>
                <c:ptCount val="1284"/>
                <c:pt idx="0">
                  <c:v>5637557.1965000005</c:v>
                </c:pt>
                <c:pt idx="1">
                  <c:v>5701005.8090000004</c:v>
                </c:pt>
                <c:pt idx="2">
                  <c:v>5689249.3000000007</c:v>
                </c:pt>
                <c:pt idx="3">
                  <c:v>5680517.282399999</c:v>
                </c:pt>
                <c:pt idx="4">
                  <c:v>5625729.4873999991</c:v>
                </c:pt>
                <c:pt idx="5">
                  <c:v>7312487.7278000005</c:v>
                </c:pt>
                <c:pt idx="6">
                  <c:v>7201349.3915999997</c:v>
                </c:pt>
                <c:pt idx="7">
                  <c:v>7040859.8155999994</c:v>
                </c:pt>
                <c:pt idx="8">
                  <c:v>9267327.2809999995</c:v>
                </c:pt>
                <c:pt idx="9">
                  <c:v>9029314.183600001</c:v>
                </c:pt>
                <c:pt idx="10">
                  <c:v>8705209.1376000009</c:v>
                </c:pt>
                <c:pt idx="11">
                  <c:v>8103753.2067999998</c:v>
                </c:pt>
                <c:pt idx="12">
                  <c:v>7169763.0049999999</c:v>
                </c:pt>
                <c:pt idx="13">
                  <c:v>14314472.8826</c:v>
                </c:pt>
                <c:pt idx="14">
                  <c:v>14056919.752800001</c:v>
                </c:pt>
                <c:pt idx="15">
                  <c:v>14511505.462400001</c:v>
                </c:pt>
                <c:pt idx="16">
                  <c:v>14516258.153599998</c:v>
                </c:pt>
                <c:pt idx="17">
                  <c:v>17368186.915899999</c:v>
                </c:pt>
                <c:pt idx="18">
                  <c:v>17270835.863899998</c:v>
                </c:pt>
                <c:pt idx="19">
                  <c:v>17118670.164000001</c:v>
                </c:pt>
                <c:pt idx="20">
                  <c:v>16922832.655999999</c:v>
                </c:pt>
                <c:pt idx="21">
                  <c:v>17108809.918900002</c:v>
                </c:pt>
                <c:pt idx="22">
                  <c:v>17002850.840500001</c:v>
                </c:pt>
                <c:pt idx="23">
                  <c:v>16313755.4956</c:v>
                </c:pt>
                <c:pt idx="24">
                  <c:v>16285684.613999998</c:v>
                </c:pt>
                <c:pt idx="25">
                  <c:v>16315734.498</c:v>
                </c:pt>
                <c:pt idx="26">
                  <c:v>16274120.058</c:v>
                </c:pt>
                <c:pt idx="27">
                  <c:v>16041317.168900002</c:v>
                </c:pt>
                <c:pt idx="28">
                  <c:v>16051289.7958</c:v>
                </c:pt>
                <c:pt idx="29">
                  <c:v>15771074.595999999</c:v>
                </c:pt>
                <c:pt idx="30">
                  <c:v>15767644.768400002</c:v>
                </c:pt>
                <c:pt idx="31">
                  <c:v>15501918.3134</c:v>
                </c:pt>
                <c:pt idx="32">
                  <c:v>15475013.1434</c:v>
                </c:pt>
                <c:pt idx="33">
                  <c:v>25201280.777899999</c:v>
                </c:pt>
                <c:pt idx="34">
                  <c:v>27153427.834800001</c:v>
                </c:pt>
                <c:pt idx="35">
                  <c:v>27177902.061000001</c:v>
                </c:pt>
                <c:pt idx="36">
                  <c:v>27062343.499199998</c:v>
                </c:pt>
                <c:pt idx="37">
                  <c:v>26983401.060400002</c:v>
                </c:pt>
                <c:pt idx="38">
                  <c:v>26984179.621199999</c:v>
                </c:pt>
                <c:pt idx="39">
                  <c:v>27998097.827799998</c:v>
                </c:pt>
                <c:pt idx="40">
                  <c:v>27353203.9833</c:v>
                </c:pt>
                <c:pt idx="41">
                  <c:v>27106849.441200003</c:v>
                </c:pt>
                <c:pt idx="42">
                  <c:v>26998189.009599999</c:v>
                </c:pt>
                <c:pt idx="43">
                  <c:v>26997790.631999999</c:v>
                </c:pt>
                <c:pt idx="44">
                  <c:v>26699660.730900001</c:v>
                </c:pt>
                <c:pt idx="45">
                  <c:v>26112911.858199999</c:v>
                </c:pt>
                <c:pt idx="46">
                  <c:v>26379715.791600004</c:v>
                </c:pt>
                <c:pt idx="47">
                  <c:v>26325836.589600004</c:v>
                </c:pt>
                <c:pt idx="48">
                  <c:v>25660432.589600004</c:v>
                </c:pt>
                <c:pt idx="49">
                  <c:v>25670368.100000001</c:v>
                </c:pt>
                <c:pt idx="50">
                  <c:v>25557915.2302</c:v>
                </c:pt>
                <c:pt idx="51">
                  <c:v>27513884.1789</c:v>
                </c:pt>
                <c:pt idx="52">
                  <c:v>27731151.686799999</c:v>
                </c:pt>
                <c:pt idx="53">
                  <c:v>27105142.814400002</c:v>
                </c:pt>
                <c:pt idx="54">
                  <c:v>26112770.752999999</c:v>
                </c:pt>
                <c:pt idx="55">
                  <c:v>26051882.822999999</c:v>
                </c:pt>
                <c:pt idx="56">
                  <c:v>25727985.175800003</c:v>
                </c:pt>
                <c:pt idx="57">
                  <c:v>27148196.985200003</c:v>
                </c:pt>
                <c:pt idx="58">
                  <c:v>26088451</c:v>
                </c:pt>
                <c:pt idx="59">
                  <c:v>26087231.4375</c:v>
                </c:pt>
                <c:pt idx="60">
                  <c:v>25620159.512800001</c:v>
                </c:pt>
                <c:pt idx="61">
                  <c:v>25135854.775200002</c:v>
                </c:pt>
                <c:pt idx="62">
                  <c:v>26600920.342400003</c:v>
                </c:pt>
                <c:pt idx="63">
                  <c:v>25622504.876500003</c:v>
                </c:pt>
                <c:pt idx="64">
                  <c:v>25080483.944499999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6-431B-8A18-A714A9FE3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97184"/>
        <c:axId val="20706779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NetWorth!$C$1</c15:sqref>
                        </c15:formulaRef>
                      </c:ext>
                    </c:extLst>
                    <c:strCache>
                      <c:ptCount val="1"/>
                      <c:pt idx="0">
                        <c:v>P&amp;L w/o Bonus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x"/>
                  <c:size val="5"/>
                  <c:spPr>
                    <a:noFill/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NetWorth!$A$2:$A$1285</c15:sqref>
                        </c15:formulaRef>
                      </c:ext>
                    </c:extLst>
                    <c:numCache>
                      <c:formatCode>d\-mmm</c:formatCode>
                      <c:ptCount val="1284"/>
                      <c:pt idx="0">
                        <c:v>45300</c:v>
                      </c:pt>
                      <c:pt idx="1">
                        <c:v>45301</c:v>
                      </c:pt>
                      <c:pt idx="2">
                        <c:v>45302</c:v>
                      </c:pt>
                      <c:pt idx="3">
                        <c:v>45303</c:v>
                      </c:pt>
                      <c:pt idx="4">
                        <c:v>45304</c:v>
                      </c:pt>
                      <c:pt idx="5">
                        <c:v>45308</c:v>
                      </c:pt>
                      <c:pt idx="6">
                        <c:v>45309</c:v>
                      </c:pt>
                      <c:pt idx="7">
                        <c:v>45312</c:v>
                      </c:pt>
                      <c:pt idx="8">
                        <c:v>45315</c:v>
                      </c:pt>
                      <c:pt idx="9">
                        <c:v>45316</c:v>
                      </c:pt>
                      <c:pt idx="10">
                        <c:v>45320</c:v>
                      </c:pt>
                      <c:pt idx="11">
                        <c:v>45321</c:v>
                      </c:pt>
                      <c:pt idx="12">
                        <c:v>45326</c:v>
                      </c:pt>
                      <c:pt idx="13">
                        <c:v>45339</c:v>
                      </c:pt>
                      <c:pt idx="14">
                        <c:v>45341</c:v>
                      </c:pt>
                      <c:pt idx="15">
                        <c:v>45343</c:v>
                      </c:pt>
                      <c:pt idx="16">
                        <c:v>45344</c:v>
                      </c:pt>
                      <c:pt idx="17">
                        <c:v>45346</c:v>
                      </c:pt>
                      <c:pt idx="18">
                        <c:v>45347</c:v>
                      </c:pt>
                      <c:pt idx="19">
                        <c:v>45348</c:v>
                      </c:pt>
                      <c:pt idx="20">
                        <c:v>45349</c:v>
                      </c:pt>
                      <c:pt idx="21">
                        <c:v>45350</c:v>
                      </c:pt>
                      <c:pt idx="22">
                        <c:v>45351</c:v>
                      </c:pt>
                      <c:pt idx="23">
                        <c:v>45352</c:v>
                      </c:pt>
                      <c:pt idx="24">
                        <c:v>45357</c:v>
                      </c:pt>
                      <c:pt idx="25">
                        <c:v>45358</c:v>
                      </c:pt>
                      <c:pt idx="26">
                        <c:v>45359</c:v>
                      </c:pt>
                      <c:pt idx="27">
                        <c:v>45362</c:v>
                      </c:pt>
                      <c:pt idx="28">
                        <c:v>45363</c:v>
                      </c:pt>
                      <c:pt idx="29">
                        <c:v>45364</c:v>
                      </c:pt>
                      <c:pt idx="30">
                        <c:v>45365</c:v>
                      </c:pt>
                      <c:pt idx="31">
                        <c:v>45369</c:v>
                      </c:pt>
                      <c:pt idx="32">
                        <c:v>45370</c:v>
                      </c:pt>
                      <c:pt idx="33">
                        <c:v>45371</c:v>
                      </c:pt>
                      <c:pt idx="34">
                        <c:v>45373</c:v>
                      </c:pt>
                      <c:pt idx="35">
                        <c:v>45374</c:v>
                      </c:pt>
                      <c:pt idx="36">
                        <c:v>45375</c:v>
                      </c:pt>
                      <c:pt idx="37">
                        <c:v>45378</c:v>
                      </c:pt>
                      <c:pt idx="38">
                        <c:v>45379</c:v>
                      </c:pt>
                      <c:pt idx="39">
                        <c:v>45381</c:v>
                      </c:pt>
                      <c:pt idx="40">
                        <c:v>45383</c:v>
                      </c:pt>
                      <c:pt idx="41">
                        <c:v>45384</c:v>
                      </c:pt>
                      <c:pt idx="42">
                        <c:v>45386</c:v>
                      </c:pt>
                      <c:pt idx="43">
                        <c:v>45388</c:v>
                      </c:pt>
                      <c:pt idx="44">
                        <c:v>45391</c:v>
                      </c:pt>
                      <c:pt idx="45">
                        <c:v>45394</c:v>
                      </c:pt>
                      <c:pt idx="46">
                        <c:v>45400</c:v>
                      </c:pt>
                      <c:pt idx="47">
                        <c:v>45401</c:v>
                      </c:pt>
                      <c:pt idx="48">
                        <c:v>45402</c:v>
                      </c:pt>
                      <c:pt idx="49">
                        <c:v>45404</c:v>
                      </c:pt>
                      <c:pt idx="50">
                        <c:v>45405</c:v>
                      </c:pt>
                      <c:pt idx="51">
                        <c:v>45407</c:v>
                      </c:pt>
                      <c:pt idx="52">
                        <c:v>45411</c:v>
                      </c:pt>
                      <c:pt idx="53">
                        <c:v>45414</c:v>
                      </c:pt>
                      <c:pt idx="54">
                        <c:v>45427</c:v>
                      </c:pt>
                      <c:pt idx="55">
                        <c:v>45428</c:v>
                      </c:pt>
                      <c:pt idx="56">
                        <c:v>45434</c:v>
                      </c:pt>
                      <c:pt idx="57">
                        <c:v>45443</c:v>
                      </c:pt>
                      <c:pt idx="58">
                        <c:v>45448</c:v>
                      </c:pt>
                      <c:pt idx="59">
                        <c:v>45450</c:v>
                      </c:pt>
                      <c:pt idx="60">
                        <c:v>45453</c:v>
                      </c:pt>
                      <c:pt idx="61">
                        <c:v>45463</c:v>
                      </c:pt>
                      <c:pt idx="62">
                        <c:v>45470</c:v>
                      </c:pt>
                      <c:pt idx="63">
                        <c:v>45530</c:v>
                      </c:pt>
                      <c:pt idx="64">
                        <c:v>45549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NetWorth!$C$2:$C$1285</c15:sqref>
                        </c15:formulaRef>
                      </c:ext>
                    </c:extLst>
                    <c:numCache>
                      <c:formatCode>#,##0\ "CLP";[Red]\-\ #,##0\ "CLP"</c:formatCode>
                      <c:ptCount val="1284"/>
                      <c:pt idx="0">
                        <c:v>5637557.1965000005</c:v>
                      </c:pt>
                      <c:pt idx="1">
                        <c:v>5701005.8090000004</c:v>
                      </c:pt>
                      <c:pt idx="2">
                        <c:v>5689249.3000000007</c:v>
                      </c:pt>
                      <c:pt idx="3">
                        <c:v>5680517.2824000008</c:v>
                      </c:pt>
                      <c:pt idx="4">
                        <c:v>5625729.4874000009</c:v>
                      </c:pt>
                      <c:pt idx="5">
                        <c:v>5597487.7278000005</c:v>
                      </c:pt>
                      <c:pt idx="6">
                        <c:v>5486349.3916000007</c:v>
                      </c:pt>
                      <c:pt idx="7">
                        <c:v>5325859.8156000003</c:v>
                      </c:pt>
                      <c:pt idx="8">
                        <c:v>6980660.6143333334</c:v>
                      </c:pt>
                      <c:pt idx="9">
                        <c:v>6742647.5169333331</c:v>
                      </c:pt>
                      <c:pt idx="10">
                        <c:v>6418542.470933333</c:v>
                      </c:pt>
                      <c:pt idx="11">
                        <c:v>5817086.5401333328</c:v>
                      </c:pt>
                      <c:pt idx="12">
                        <c:v>4883096.3383333329</c:v>
                      </c:pt>
                      <c:pt idx="13">
                        <c:v>4677806.2159333322</c:v>
                      </c:pt>
                      <c:pt idx="14">
                        <c:v>4420253.086133332</c:v>
                      </c:pt>
                      <c:pt idx="15">
                        <c:v>4874838.7957333317</c:v>
                      </c:pt>
                      <c:pt idx="16">
                        <c:v>4879591.4869333319</c:v>
                      </c:pt>
                      <c:pt idx="17">
                        <c:v>6123803.1812368361</c:v>
                      </c:pt>
                      <c:pt idx="18">
                        <c:v>6026452.129236836</c:v>
                      </c:pt>
                      <c:pt idx="19">
                        <c:v>5874286.4293368356</c:v>
                      </c:pt>
                      <c:pt idx="20">
                        <c:v>5678448.9213368353</c:v>
                      </c:pt>
                      <c:pt idx="21">
                        <c:v>5864426.1842368357</c:v>
                      </c:pt>
                      <c:pt idx="22">
                        <c:v>5758467.1058368357</c:v>
                      </c:pt>
                      <c:pt idx="23">
                        <c:v>5069371.7609368358</c:v>
                      </c:pt>
                      <c:pt idx="24">
                        <c:v>5041300.8793368358</c:v>
                      </c:pt>
                      <c:pt idx="25">
                        <c:v>5071350.7633368354</c:v>
                      </c:pt>
                      <c:pt idx="26">
                        <c:v>5029736.323336835</c:v>
                      </c:pt>
                      <c:pt idx="27">
                        <c:v>4796933.4342368348</c:v>
                      </c:pt>
                      <c:pt idx="28">
                        <c:v>4806906.0611368343</c:v>
                      </c:pt>
                      <c:pt idx="29">
                        <c:v>4526690.8613368347</c:v>
                      </c:pt>
                      <c:pt idx="30">
                        <c:v>4523261.0337368343</c:v>
                      </c:pt>
                      <c:pt idx="31">
                        <c:v>4257534.5787368342</c:v>
                      </c:pt>
                      <c:pt idx="32">
                        <c:v>4230629.4087368343</c:v>
                      </c:pt>
                      <c:pt idx="33">
                        <c:v>14069028.677736832</c:v>
                      </c:pt>
                      <c:pt idx="34">
                        <c:v>16021175.734636832</c:v>
                      </c:pt>
                      <c:pt idx="35">
                        <c:v>16045649.960836831</c:v>
                      </c:pt>
                      <c:pt idx="36">
                        <c:v>15930091.399036832</c:v>
                      </c:pt>
                      <c:pt idx="37">
                        <c:v>15851148.960236832</c:v>
                      </c:pt>
                      <c:pt idx="38">
                        <c:v>15851927.521036832</c:v>
                      </c:pt>
                      <c:pt idx="39">
                        <c:v>16865845.727636833</c:v>
                      </c:pt>
                      <c:pt idx="40">
                        <c:v>16220951.883136833</c:v>
                      </c:pt>
                      <c:pt idx="41">
                        <c:v>15974597.341036834</c:v>
                      </c:pt>
                      <c:pt idx="42">
                        <c:v>15865936.909436833</c:v>
                      </c:pt>
                      <c:pt idx="43">
                        <c:v>15865538.531836834</c:v>
                      </c:pt>
                      <c:pt idx="44">
                        <c:v>15567408.630736833</c:v>
                      </c:pt>
                      <c:pt idx="45">
                        <c:v>14980659.758036833</c:v>
                      </c:pt>
                      <c:pt idx="46">
                        <c:v>15247463.691436833</c:v>
                      </c:pt>
                      <c:pt idx="47">
                        <c:v>15193584.489436833</c:v>
                      </c:pt>
                      <c:pt idx="48">
                        <c:v>14528180.489436833</c:v>
                      </c:pt>
                      <c:pt idx="49">
                        <c:v>14538115.999836834</c:v>
                      </c:pt>
                      <c:pt idx="50">
                        <c:v>14425663.130036835</c:v>
                      </c:pt>
                      <c:pt idx="51">
                        <c:v>16381632.078736834</c:v>
                      </c:pt>
                      <c:pt idx="52">
                        <c:v>16598899.586636834</c:v>
                      </c:pt>
                      <c:pt idx="53">
                        <c:v>15972890.714236833</c:v>
                      </c:pt>
                      <c:pt idx="54">
                        <c:v>14980518.652836833</c:v>
                      </c:pt>
                      <c:pt idx="55">
                        <c:v>14919630.722836833</c:v>
                      </c:pt>
                      <c:pt idx="56">
                        <c:v>14595733.075636834</c:v>
                      </c:pt>
                      <c:pt idx="57">
                        <c:v>16015944.885036834</c:v>
                      </c:pt>
                      <c:pt idx="58">
                        <c:v>14956198.899836833</c:v>
                      </c:pt>
                      <c:pt idx="59">
                        <c:v>14954979.337336833</c:v>
                      </c:pt>
                      <c:pt idx="60">
                        <c:v>14487907.412636833</c:v>
                      </c:pt>
                      <c:pt idx="61">
                        <c:v>14003602.675036833</c:v>
                      </c:pt>
                      <c:pt idx="62">
                        <c:v>15468668.242236832</c:v>
                      </c:pt>
                      <c:pt idx="63">
                        <c:v>14490252.776336832</c:v>
                      </c:pt>
                      <c:pt idx="64">
                        <c:v>13948231.844336832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F3B-4097-996F-003B72F5635D}"/>
                  </c:ext>
                </c:extLst>
              </c15:ser>
            </c15:filteredScatterSeries>
          </c:ext>
        </c:extLst>
      </c:scatterChart>
      <c:valAx>
        <c:axId val="436997184"/>
        <c:scaling>
          <c:orientation val="minMax"/>
        </c:scaling>
        <c:delete val="0"/>
        <c:axPos val="b"/>
        <c:numFmt formatCode="d\-m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70677920"/>
        <c:crosses val="autoZero"/>
        <c:crossBetween val="midCat"/>
      </c:valAx>
      <c:valAx>
        <c:axId val="2070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numFmt formatCode="#,##0,&quot; K&quot;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3699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 w="12700">
          <a:solidFill>
            <a:schemeClr val="bg1">
              <a:lumMod val="85000"/>
            </a:schemeClr>
          </a:solidFill>
        </a:ln>
        <a:effectLst>
          <a:outerShdw blurRad="50800" dist="50800" dir="5400000" algn="ctr" rotWithShape="0">
            <a:schemeClr val="bg1">
              <a:lumMod val="85000"/>
            </a:scheme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1600" b="0"/>
              <a:t>Consumption of the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 w="22225"/>
            <a:effectLst>
              <a:softEdge rad="0"/>
            </a:effectLst>
          </c:spPr>
          <c:dPt>
            <c:idx val="0"/>
            <c:bubble3D val="0"/>
            <c:spPr>
              <a:solidFill>
                <a:schemeClr val="accent1"/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BD76-4F72-8078-A4F75222D2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BD76-4F72-8078-A4F75222D2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5-BD76-4F72-8078-A4F75222D2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7-BD76-4F72-8078-A4F75222D2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9-BD76-4F72-8078-A4F75222D27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B-BD76-4F72-8078-A4F75222D27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D-BD76-4F72-8078-A4F75222D27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F-BD76-4F72-8078-A4F75222D27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1-BD76-4F72-8078-A4F75222D27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3-BD76-4F72-8078-A4F75222D27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5-BD76-4F72-8078-A4F75222D27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7-BD76-4F72-8078-A4F75222D27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2225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9-BD76-4F72-8078-A4F75222D272}"/>
              </c:ext>
            </c:extLst>
          </c:dPt>
          <c:cat>
            <c:strRef>
              <c:f>Budget!$B$9:$B$21</c:f>
              <c:strCache>
                <c:ptCount val="13"/>
                <c:pt idx="0">
                  <c:v>Vivienda</c:v>
                </c:pt>
                <c:pt idx="1">
                  <c:v>Cuentas</c:v>
                </c:pt>
                <c:pt idx="2">
                  <c:v>Enseres</c:v>
                </c:pt>
                <c:pt idx="3">
                  <c:v>Mantencion</c:v>
                </c:pt>
                <c:pt idx="4">
                  <c:v>Salud</c:v>
                </c:pt>
                <c:pt idx="5">
                  <c:v>Farmacos</c:v>
                </c:pt>
                <c:pt idx="6">
                  <c:v>Provisiones</c:v>
                </c:pt>
                <c:pt idx="7">
                  <c:v>Pedidos</c:v>
                </c:pt>
                <c:pt idx="8">
                  <c:v>Salidas</c:v>
                </c:pt>
                <c:pt idx="9">
                  <c:v>Snacks</c:v>
                </c:pt>
                <c:pt idx="10">
                  <c:v>Transporte</c:v>
                </c:pt>
                <c:pt idx="11">
                  <c:v>Seguros</c:v>
                </c:pt>
                <c:pt idx="12">
                  <c:v>Uber</c:v>
                </c:pt>
              </c:strCache>
            </c:strRef>
          </c:cat>
          <c:val>
            <c:numRef>
              <c:f>Budget!$F$9:$F$21</c:f>
              <c:numCache>
                <c:formatCode>#,##0,"k CLP";\-#,##0,"k CLP";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69-9AB9-0F965E5C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>
            <a:lumMod val="95000"/>
          </a:schemeClr>
        </a:solidFill>
        <a:ln w="15875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chemeClr val="bg1">
              <a:lumMod val="85000"/>
            </a:scheme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761997</xdr:colOff>
      <xdr:row>0</xdr:row>
      <xdr:rowOff>136071</xdr:rowOff>
    </xdr:from>
    <xdr:to>
      <xdr:col>21</xdr:col>
      <xdr:colOff>585103</xdr:colOff>
      <xdr:row>30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180975</xdr:rowOff>
        </xdr:from>
        <xdr:to>
          <xdr:col>1</xdr:col>
          <xdr:colOff>323850</xdr:colOff>
          <xdr:row>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IRR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707571</xdr:colOff>
      <xdr:row>35</xdr:row>
      <xdr:rowOff>68036</xdr:rowOff>
    </xdr:from>
    <xdr:to>
      <xdr:col>21</xdr:col>
      <xdr:colOff>530677</xdr:colOff>
      <xdr:row>65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816429</xdr:colOff>
      <xdr:row>2</xdr:row>
      <xdr:rowOff>176900</xdr:rowOff>
    </xdr:from>
    <xdr:to>
      <xdr:col>31</xdr:col>
      <xdr:colOff>204107</xdr:colOff>
      <xdr:row>35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50172</xdr:colOff>
      <xdr:row>1</xdr:row>
      <xdr:rowOff>165154</xdr:rowOff>
    </xdr:from>
    <xdr:to>
      <xdr:col>17</xdr:col>
      <xdr:colOff>54429</xdr:colOff>
      <xdr:row>25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367394</xdr:colOff>
      <xdr:row>4</xdr:row>
      <xdr:rowOff>172811</xdr:rowOff>
    </xdr:from>
    <xdr:to>
      <xdr:col>27</xdr:col>
      <xdr:colOff>13606</xdr:colOff>
      <xdr:row>26</xdr:row>
      <xdr:rowOff>108859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</xdr:row>
          <xdr:rowOff>38100</xdr:rowOff>
        </xdr:from>
        <xdr:to>
          <xdr:col>1</xdr:col>
          <xdr:colOff>409575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>917.35</fb>
    <v>0</v>
  </rv>
  <rv s="0">
    <fb>915.7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 xml:space="preserve">_ [$$-es-CL]* #,##0.00_ ;_ [$$-es-CL]* -#,##0.00_ ;_ [$$-es-CL]* "-"??_ ;_ @_ </rpv>
    </rSty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84ABC-0FEF-4FFB-A9A8-EC6108554907}">
  <sheetPr codeName="Sheet3">
    <tabColor theme="3" tint="0.59999389629810485"/>
  </sheetPr>
  <dimension ref="A1:AD895"/>
  <sheetViews>
    <sheetView showGridLines="0" tabSelected="1" zoomScale="70" zoomScaleNormal="70" workbookViewId="0">
      <selection activeCell="J13" sqref="J13"/>
    </sheetView>
  </sheetViews>
  <sheetFormatPr defaultRowHeight="15" x14ac:dyDescent="0.25"/>
  <cols>
    <col min="1" max="1" width="11.7109375" customWidth="1"/>
    <col min="2" max="2" width="14.5703125" customWidth="1"/>
    <col min="4" max="4" width="11.85546875" style="94" customWidth="1"/>
    <col min="5" max="9" width="16.5703125" style="85" customWidth="1"/>
    <col min="10" max="11" width="15" style="85" customWidth="1"/>
    <col min="12" max="12" width="18.5703125" style="85" bestFit="1" customWidth="1"/>
    <col min="13" max="14" width="15" style="85" customWidth="1"/>
    <col min="15" max="22" width="20.42578125" style="85" customWidth="1"/>
    <col min="23" max="30" width="18" style="85" customWidth="1"/>
  </cols>
  <sheetData>
    <row r="1" spans="1:30" x14ac:dyDescent="0.25">
      <c r="A1" s="10" t="s">
        <v>21</v>
      </c>
      <c r="B1" s="8">
        <v>45300</v>
      </c>
      <c r="D1" s="12" t="s">
        <v>3</v>
      </c>
      <c r="E1" s="88" t="s">
        <v>89</v>
      </c>
      <c r="F1" s="88" t="s">
        <v>90</v>
      </c>
      <c r="G1" s="88" t="s">
        <v>91</v>
      </c>
      <c r="H1" s="88" t="s">
        <v>92</v>
      </c>
      <c r="I1" s="88" t="s">
        <v>93</v>
      </c>
      <c r="J1" s="93" t="s">
        <v>98</v>
      </c>
      <c r="K1" s="93" t="s">
        <v>99</v>
      </c>
      <c r="L1" s="93" t="s">
        <v>100</v>
      </c>
      <c r="M1" s="93" t="s">
        <v>101</v>
      </c>
      <c r="N1" s="93" t="s">
        <v>102</v>
      </c>
      <c r="W1" s="88" t="s">
        <v>94</v>
      </c>
      <c r="X1" s="88" t="s">
        <v>95</v>
      </c>
      <c r="Y1" s="88" t="s">
        <v>96</v>
      </c>
      <c r="Z1" s="88" t="s">
        <v>97</v>
      </c>
      <c r="AA1" s="93" t="s">
        <v>103</v>
      </c>
      <c r="AB1" s="93" t="s">
        <v>104</v>
      </c>
      <c r="AC1" s="93" t="s">
        <v>105</v>
      </c>
      <c r="AD1" s="93" t="s">
        <v>106</v>
      </c>
    </row>
    <row r="2" spans="1:30" x14ac:dyDescent="0.25">
      <c r="A2" s="87" t="s">
        <v>22</v>
      </c>
      <c r="B2" s="8">
        <f ca="1">TODAY()</f>
        <v>45554</v>
      </c>
      <c r="D2" s="94">
        <v>45300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91">
        <v>0</v>
      </c>
      <c r="K2" s="91">
        <v>0</v>
      </c>
      <c r="L2" s="91">
        <v>0</v>
      </c>
      <c r="M2" s="91">
        <v>0</v>
      </c>
      <c r="N2" s="91">
        <v>0</v>
      </c>
      <c r="O2" s="86"/>
      <c r="P2" s="86"/>
      <c r="Q2" s="86"/>
      <c r="R2" s="86"/>
      <c r="S2" s="86"/>
      <c r="T2" s="86"/>
      <c r="U2" s="86"/>
      <c r="V2" s="86"/>
      <c r="W2" s="89">
        <v>0</v>
      </c>
      <c r="X2" s="89">
        <v>0</v>
      </c>
      <c r="Y2" s="89">
        <v>0</v>
      </c>
      <c r="Z2" s="89">
        <v>0</v>
      </c>
      <c r="AA2" s="91">
        <v>0</v>
      </c>
      <c r="AB2" s="91">
        <v>0</v>
      </c>
      <c r="AC2" s="91">
        <v>0</v>
      </c>
      <c r="AD2" s="91">
        <v>0</v>
      </c>
    </row>
    <row r="3" spans="1:30" x14ac:dyDescent="0.25">
      <c r="A3" s="1"/>
      <c r="D3" s="94">
        <v>45301</v>
      </c>
      <c r="E3" s="89">
        <v>8.6488418168369274E-2</v>
      </c>
      <c r="F3" s="89">
        <v>3.1408307708041088</v>
      </c>
      <c r="G3" s="89">
        <v>1.8679672294976695</v>
      </c>
      <c r="H3" s="89">
        <v>-0.21181094116297924</v>
      </c>
      <c r="I3" s="89">
        <v>8.851761057614425</v>
      </c>
      <c r="J3" s="91">
        <v>2.3698264627602939E-4</v>
      </c>
      <c r="K3" s="91">
        <v>8.642145382743216E-3</v>
      </c>
      <c r="L3" s="91">
        <v>5.1308363263211643E-3</v>
      </c>
      <c r="M3" s="91">
        <v>-5.8013560462055747E-4</v>
      </c>
      <c r="N3" s="91">
        <v>2.454785700955231E-2</v>
      </c>
      <c r="O3" s="86"/>
      <c r="P3" s="86"/>
      <c r="Q3" s="86"/>
      <c r="R3" s="86"/>
      <c r="S3" s="86"/>
      <c r="T3" s="86"/>
      <c r="U3" s="86"/>
      <c r="V3" s="86"/>
      <c r="W3" s="89">
        <v>8.3636250378986254E-2</v>
      </c>
      <c r="X3" s="89">
        <v>-5.9016368665888726E-2</v>
      </c>
      <c r="Y3" s="89">
        <v>5.3866023155160034</v>
      </c>
      <c r="Z3" s="89">
        <v>7.4488452529470379</v>
      </c>
      <c r="AA3" s="91">
        <v>2.2916666666672469E-4</v>
      </c>
      <c r="AB3" s="91">
        <v>-1.6167561036606326E-4</v>
      </c>
      <c r="AC3" s="91">
        <v>1.4867248782328035E-2</v>
      </c>
      <c r="AD3" s="91">
        <v>2.0617458089790208E-2</v>
      </c>
    </row>
    <row r="4" spans="1:30" x14ac:dyDescent="0.25">
      <c r="A4" s="1"/>
      <c r="D4" s="94">
        <v>45302</v>
      </c>
      <c r="E4" s="89">
        <v>4.3244209084184637E-2</v>
      </c>
      <c r="F4" s="89">
        <v>1.5704153854020544</v>
      </c>
      <c r="G4" s="89">
        <v>0.93398361474883473</v>
      </c>
      <c r="H4" s="89">
        <v>-0.57316924483375675</v>
      </c>
      <c r="I4" s="89">
        <v>9.6854641485268544</v>
      </c>
      <c r="J4" s="91">
        <v>2.3698264627602939E-4</v>
      </c>
      <c r="K4" s="91">
        <v>8.642145382743216E-3</v>
      </c>
      <c r="L4" s="91">
        <v>5.1308363263211643E-3</v>
      </c>
      <c r="M4" s="91">
        <v>-3.1357267034991532E-3</v>
      </c>
      <c r="N4" s="91">
        <v>5.4504550697811904E-2</v>
      </c>
      <c r="O4" s="86"/>
      <c r="P4" s="86"/>
      <c r="Q4" s="86"/>
      <c r="R4" s="86"/>
      <c r="S4" s="86"/>
      <c r="T4" s="86"/>
      <c r="U4" s="86"/>
      <c r="V4" s="86"/>
      <c r="W4" s="89">
        <v>8.3636250378989058E-2</v>
      </c>
      <c r="X4" s="89">
        <v>-5.9021140576915307E-2</v>
      </c>
      <c r="Y4" s="89">
        <v>3.5611277229593781</v>
      </c>
      <c r="Z4" s="89">
        <v>4.4697404389294517</v>
      </c>
      <c r="AA4" s="91">
        <v>4.5838585069457594E-4</v>
      </c>
      <c r="AB4" s="91">
        <v>-3.2335122073234857E-4</v>
      </c>
      <c r="AC4" s="91">
        <v>1.970465211747352E-2</v>
      </c>
      <c r="AD4" s="91">
        <v>2.4794114418439817E-2</v>
      </c>
    </row>
    <row r="5" spans="1:30" x14ac:dyDescent="0.25">
      <c r="A5" s="1"/>
      <c r="D5" s="94">
        <v>45303</v>
      </c>
      <c r="E5" s="89">
        <v>5.542173759810632E-2</v>
      </c>
      <c r="F5" s="89">
        <v>3.9660768023897931E-2</v>
      </c>
      <c r="G5" s="89">
        <v>0.17443418308320291</v>
      </c>
      <c r="H5" s="89">
        <v>-0.15914422257721408</v>
      </c>
      <c r="I5" s="89">
        <v>8.1571927312745185</v>
      </c>
      <c r="J5" s="91">
        <v>4.5562489644890292E-4</v>
      </c>
      <c r="K5" s="91">
        <v>3.2603205216519271E-4</v>
      </c>
      <c r="L5" s="91">
        <v>1.4347338616194083E-3</v>
      </c>
      <c r="M5" s="91">
        <v>-1.3071796015939885E-3</v>
      </c>
      <c r="N5" s="91">
        <v>6.9344046367135093E-2</v>
      </c>
      <c r="O5" s="86"/>
      <c r="P5" s="86"/>
      <c r="Q5" s="86"/>
      <c r="R5" s="86"/>
      <c r="S5" s="86"/>
      <c r="T5" s="86"/>
      <c r="U5" s="86"/>
      <c r="V5" s="86"/>
      <c r="W5" s="89">
        <v>8.3636250378995899E-2</v>
      </c>
      <c r="X5" s="89">
        <v>-5.9025913516986148E-2</v>
      </c>
      <c r="Y5" s="89">
        <v>1.3504636593798016</v>
      </c>
      <c r="Z5" s="89">
        <v>2.0475398766456667</v>
      </c>
      <c r="AA5" s="91">
        <v>6.876575641188154E-4</v>
      </c>
      <c r="AB5" s="91">
        <v>-4.8502683109852285E-4</v>
      </c>
      <c r="AC5" s="91">
        <v>1.116153154852384E-2</v>
      </c>
      <c r="AD5" s="91">
        <v>1.6971501832181213E-2</v>
      </c>
    </row>
    <row r="6" spans="1:30" x14ac:dyDescent="0.25">
      <c r="A6" s="1"/>
      <c r="D6" s="94">
        <v>45304</v>
      </c>
      <c r="E6" s="89">
        <v>5.9363900364415592E-2</v>
      </c>
      <c r="F6" s="89">
        <v>-7.3777348953389402E-2</v>
      </c>
      <c r="G6" s="89">
        <v>0.13515440547625471</v>
      </c>
      <c r="H6" s="89">
        <v>-0.11935816693291056</v>
      </c>
      <c r="I6" s="89">
        <v>5.6211904183973536</v>
      </c>
      <c r="J6" s="91">
        <v>6.507749538604557E-4</v>
      </c>
      <c r="K6" s="91">
        <v>-8.0819212931071416E-4</v>
      </c>
      <c r="L6" s="91">
        <v>1.4822416053816845E-3</v>
      </c>
      <c r="M6" s="91">
        <v>-1.3071796015939885E-3</v>
      </c>
      <c r="N6" s="91">
        <v>6.3539064262279066E-2</v>
      </c>
      <c r="O6" s="86"/>
      <c r="P6" s="86"/>
      <c r="Q6" s="86"/>
      <c r="R6" s="86"/>
      <c r="S6" s="86"/>
      <c r="T6" s="86"/>
      <c r="U6" s="86"/>
      <c r="V6" s="86"/>
      <c r="W6" s="89">
        <v>8.3636250378998217E-2</v>
      </c>
      <c r="X6" s="89">
        <v>-5.9030687486506181E-2</v>
      </c>
      <c r="Y6" s="89">
        <v>1.0128477445348512</v>
      </c>
      <c r="Z6" s="89">
        <v>1.53565490748425</v>
      </c>
      <c r="AA6" s="91">
        <v>9.169818189773693E-4</v>
      </c>
      <c r="AB6" s="91">
        <v>-6.4670244146458611E-4</v>
      </c>
      <c r="AC6" s="91">
        <v>1.116153154852384E-2</v>
      </c>
      <c r="AD6" s="91">
        <v>1.6971501832181213E-2</v>
      </c>
    </row>
    <row r="7" spans="1:30" x14ac:dyDescent="0.25">
      <c r="A7" s="1"/>
      <c r="D7" s="94">
        <v>45308</v>
      </c>
      <c r="E7" s="89">
        <v>8.0710801344719654E-2</v>
      </c>
      <c r="F7" s="89">
        <v>0.27301115919833147</v>
      </c>
      <c r="G7" s="89">
        <v>0.39666468732268434</v>
      </c>
      <c r="H7" s="89">
        <v>-0.88327446242231844</v>
      </c>
      <c r="I7" s="89">
        <v>3.4499556621183469</v>
      </c>
      <c r="J7" s="91">
        <v>1.7705694754812651E-3</v>
      </c>
      <c r="K7" s="91">
        <v>6.001744960279165E-3</v>
      </c>
      <c r="L7" s="91">
        <v>8.7319233034983679E-3</v>
      </c>
      <c r="M7" s="91">
        <v>-1.9173249759030897E-2</v>
      </c>
      <c r="N7" s="91">
        <v>7.8547756735235508E-2</v>
      </c>
      <c r="O7" s="86"/>
      <c r="P7" s="86"/>
      <c r="Q7" s="86"/>
      <c r="R7" s="86"/>
      <c r="S7" s="86"/>
      <c r="T7" s="86"/>
      <c r="U7" s="86"/>
      <c r="V7" s="86"/>
      <c r="W7" s="89">
        <v>8.3636250378992735E-2</v>
      </c>
      <c r="X7" s="89">
        <v>-5.9012615815336705E-2</v>
      </c>
      <c r="Y7" s="89">
        <v>1.0384723028806051</v>
      </c>
      <c r="Z7" s="89">
        <v>0.8723217133472253</v>
      </c>
      <c r="AA7" s="91">
        <v>1.8348044936109531E-3</v>
      </c>
      <c r="AB7" s="91">
        <v>-1.292591079521066E-3</v>
      </c>
      <c r="AC7" s="91">
        <v>2.3022045689052639E-2</v>
      </c>
      <c r="AD7" s="91">
        <v>1.9303325804313376E-2</v>
      </c>
    </row>
    <row r="8" spans="1:30" x14ac:dyDescent="0.25">
      <c r="A8" s="1"/>
      <c r="D8" s="94">
        <v>45309</v>
      </c>
      <c r="E8" s="89">
        <v>8.0585113709911754E-2</v>
      </c>
      <c r="F8" s="89">
        <v>0.3668868863324698</v>
      </c>
      <c r="G8" s="89">
        <v>0.46055440078769866</v>
      </c>
      <c r="H8" s="89">
        <v>-0.2466604286525157</v>
      </c>
      <c r="I8" s="89">
        <v>2.7346398981294557</v>
      </c>
      <c r="J8" s="91">
        <v>1.9890056537876788E-3</v>
      </c>
      <c r="K8" s="91">
        <v>9.087569454011124E-3</v>
      </c>
      <c r="L8" s="91">
        <v>1.1420861600440979E-2</v>
      </c>
      <c r="M8" s="91">
        <v>-6.0635798138806152E-3</v>
      </c>
      <c r="N8" s="91">
        <v>6.9754814554844335E-2</v>
      </c>
      <c r="O8" s="86"/>
      <c r="P8" s="86"/>
      <c r="Q8" s="86"/>
      <c r="R8" s="86"/>
      <c r="S8" s="86"/>
      <c r="T8" s="86"/>
      <c r="U8" s="86"/>
      <c r="V8" s="86"/>
      <c r="W8" s="89">
        <v>8.3636250378991445E-2</v>
      </c>
      <c r="X8" s="89">
        <v>-5.9021520459491696E-2</v>
      </c>
      <c r="Y8" s="89">
        <v>1.1297221257738435</v>
      </c>
      <c r="Z8" s="89">
        <v>1.3375719423084727</v>
      </c>
      <c r="AA8" s="91">
        <v>2.0643916363074499E-3</v>
      </c>
      <c r="AB8" s="91">
        <v>-1.4542666898872403E-3</v>
      </c>
      <c r="AC8" s="91">
        <v>2.82477726864232E-2</v>
      </c>
      <c r="AD8" s="91">
        <v>3.3531135519506927E-2</v>
      </c>
    </row>
    <row r="9" spans="1:30" x14ac:dyDescent="0.25">
      <c r="A9" s="1"/>
      <c r="D9" s="94">
        <v>45312</v>
      </c>
      <c r="E9" s="89">
        <v>6.6180912836506497E-2</v>
      </c>
      <c r="F9" s="89">
        <v>0.4076857272656928</v>
      </c>
      <c r="G9" s="89">
        <v>0.45423150510212051</v>
      </c>
      <c r="H9" s="89">
        <v>-0.21996010197399041</v>
      </c>
      <c r="I9" s="89">
        <v>1.7823131972551709</v>
      </c>
      <c r="J9" s="91">
        <v>2.1781796270758935E-3</v>
      </c>
      <c r="K9" s="91">
        <v>1.3493594158975108E-2</v>
      </c>
      <c r="L9" s="91">
        <v>1.504570244949921E-2</v>
      </c>
      <c r="M9" s="91">
        <v>-7.2054801462270168E-3</v>
      </c>
      <c r="N9" s="91">
        <v>6.0347408468520936E-2</v>
      </c>
      <c r="O9" s="86"/>
      <c r="P9" s="86"/>
      <c r="Q9" s="86"/>
      <c r="R9" s="86"/>
      <c r="S9" s="86"/>
      <c r="T9" s="86"/>
      <c r="U9" s="86"/>
      <c r="V9" s="86"/>
      <c r="W9" s="89">
        <v>8.3636250378990196E-2</v>
      </c>
      <c r="X9" s="89">
        <v>-5.9019313780367053E-2</v>
      </c>
      <c r="Y9" s="89">
        <v>0.57862486798845914</v>
      </c>
      <c r="Z9" s="89">
        <v>1.1067607724627866</v>
      </c>
      <c r="AA9" s="91">
        <v>2.7534687949501979E-3</v>
      </c>
      <c r="AB9" s="91">
        <v>-1.9384797175776569E-3</v>
      </c>
      <c r="AC9" s="91">
        <v>1.9205378837469977E-2</v>
      </c>
      <c r="AD9" s="91">
        <v>3.7056752711119634E-2</v>
      </c>
    </row>
    <row r="10" spans="1:30" x14ac:dyDescent="0.25">
      <c r="A10" s="1"/>
      <c r="D10" s="94">
        <v>45315</v>
      </c>
      <c r="E10" s="89">
        <v>7.9933737945523123E-2</v>
      </c>
      <c r="F10" s="89">
        <v>0.50618232591264012</v>
      </c>
      <c r="G10" s="89">
        <v>0.47190650638255816</v>
      </c>
      <c r="H10" s="89">
        <v>-3.5660091681176606E-2</v>
      </c>
      <c r="I10" s="89">
        <v>0.64465272046277378</v>
      </c>
      <c r="J10" s="91">
        <v>3.2903494896423524E-3</v>
      </c>
      <c r="K10" s="91">
        <v>2.1019883363181391E-2</v>
      </c>
      <c r="L10" s="91">
        <v>1.9582691978792477E-2</v>
      </c>
      <c r="M10" s="91">
        <v>-1.4644099236038599E-3</v>
      </c>
      <c r="N10" s="91">
        <v>2.6846625519012957E-2</v>
      </c>
      <c r="O10" s="86"/>
      <c r="P10" s="86"/>
      <c r="Q10" s="86"/>
      <c r="R10" s="86"/>
      <c r="S10" s="86"/>
      <c r="T10" s="86"/>
      <c r="U10" s="86"/>
      <c r="V10" s="86"/>
      <c r="W10" s="89">
        <v>8.3636250378989044E-2</v>
      </c>
      <c r="X10" s="89">
        <v>-5.9017100325670396E-2</v>
      </c>
      <c r="Y10" s="89">
        <v>0.20325168719569903</v>
      </c>
      <c r="Z10" s="89">
        <v>0.76982920804433852</v>
      </c>
      <c r="AA10" s="91">
        <v>3.4430198027133319E-3</v>
      </c>
      <c r="AB10" s="91">
        <v>-2.4224214774656305E-3</v>
      </c>
      <c r="AC10" s="91">
        <v>8.3877911040597386E-3</v>
      </c>
      <c r="AD10" s="91">
        <v>3.2142580348770933E-2</v>
      </c>
    </row>
    <row r="11" spans="1:30" x14ac:dyDescent="0.25">
      <c r="A11" s="1"/>
      <c r="D11" s="94">
        <v>45316</v>
      </c>
      <c r="E11" s="89">
        <v>7.9927494628790965E-2</v>
      </c>
      <c r="F11" s="89">
        <v>0.6267037933275651</v>
      </c>
      <c r="G11" s="89">
        <v>0.56083649651892009</v>
      </c>
      <c r="H11" s="89">
        <v>-4.0975569467902026E-2</v>
      </c>
      <c r="I11" s="89">
        <v>0.81619584966930259</v>
      </c>
      <c r="J11" s="91">
        <v>3.5098160272806211E-3</v>
      </c>
      <c r="K11" s="91">
        <v>2.7852780456444792E-2</v>
      </c>
      <c r="L11" s="91">
        <v>2.4889306957033952E-2</v>
      </c>
      <c r="M11" s="91">
        <v>-1.7945771638601116E-3</v>
      </c>
      <c r="N11" s="91">
        <v>3.6426198967356438E-2</v>
      </c>
      <c r="O11" s="86"/>
      <c r="P11" s="86"/>
      <c r="Q11" s="86"/>
      <c r="R11" s="86"/>
      <c r="S11" s="86"/>
      <c r="T11" s="86"/>
      <c r="U11" s="86"/>
      <c r="V11" s="86"/>
      <c r="W11" s="89">
        <v>8.363625037898953E-2</v>
      </c>
      <c r="X11" s="89">
        <v>-5.9019807849062134E-2</v>
      </c>
      <c r="Y11" s="89">
        <v>0.18151072098634077</v>
      </c>
      <c r="Z11" s="89">
        <v>0.83236471048612937</v>
      </c>
      <c r="AA11" s="91">
        <v>3.6729754947515403E-3</v>
      </c>
      <c r="AB11" s="91">
        <v>-2.5838258200290287E-3</v>
      </c>
      <c r="AC11" s="91">
        <v>7.9883724800569045E-3</v>
      </c>
      <c r="AD11" s="91">
        <v>3.7161049207437902E-2</v>
      </c>
    </row>
    <row r="12" spans="1:30" x14ac:dyDescent="0.25">
      <c r="A12" s="1"/>
      <c r="D12" s="94">
        <v>45320</v>
      </c>
      <c r="E12" s="89">
        <v>6.7471948103877077E-2</v>
      </c>
      <c r="F12" s="89">
        <v>0.49255533591011663</v>
      </c>
      <c r="G12" s="89">
        <v>0.44181562685680753</v>
      </c>
      <c r="H12" s="89">
        <v>0.1202481118006805</v>
      </c>
      <c r="I12" s="89">
        <v>0.80598524711044151</v>
      </c>
      <c r="J12" s="91">
        <v>3.7039357253605409E-3</v>
      </c>
      <c r="K12" s="91">
        <v>2.7356844377095069E-2</v>
      </c>
      <c r="L12" s="91">
        <v>2.4504494232559848E-2</v>
      </c>
      <c r="M12" s="91">
        <v>6.6106924365807451E-3</v>
      </c>
      <c r="N12" s="91">
        <v>4.5153302050536803E-2</v>
      </c>
      <c r="O12" s="86"/>
      <c r="P12" s="86"/>
      <c r="Q12" s="86"/>
      <c r="R12" s="86"/>
      <c r="S12" s="86"/>
      <c r="T12" s="86"/>
      <c r="U12" s="86"/>
      <c r="V12" s="86"/>
      <c r="W12" s="89">
        <v>8.3636250378985907E-2</v>
      </c>
      <c r="X12" s="89">
        <v>-5.9017810979881985E-2</v>
      </c>
      <c r="Y12" s="89">
        <v>0.29823714416407132</v>
      </c>
      <c r="Z12" s="89">
        <v>0.94441404719811695</v>
      </c>
      <c r="AA12" s="91">
        <v>4.5933253654788508E-3</v>
      </c>
      <c r="AB12" s="91">
        <v>-3.2286293868751814E-3</v>
      </c>
      <c r="AC12" s="91">
        <v>1.647601824011713E-2</v>
      </c>
      <c r="AD12" s="91">
        <v>5.3111078154829405E-2</v>
      </c>
    </row>
    <row r="13" spans="1:30" x14ac:dyDescent="0.25">
      <c r="A13" s="1"/>
      <c r="D13" s="94">
        <v>45321</v>
      </c>
      <c r="E13" s="89">
        <v>6.4258998194168637E-2</v>
      </c>
      <c r="F13" s="89">
        <v>0.46910031991439677</v>
      </c>
      <c r="G13" s="89">
        <v>0.42077678748267383</v>
      </c>
      <c r="H13" s="89">
        <v>0.33077450806908798</v>
      </c>
      <c r="I13" s="89">
        <v>0.98385749407838885</v>
      </c>
      <c r="J13" s="91">
        <v>3.7039357253605409E-3</v>
      </c>
      <c r="K13" s="91">
        <v>2.7356844377095069E-2</v>
      </c>
      <c r="L13" s="91">
        <v>2.4504494232559848E-2</v>
      </c>
      <c r="M13" s="91">
        <v>1.9213103196980219E-2</v>
      </c>
      <c r="N13" s="91">
        <v>5.8238252686364511E-2</v>
      </c>
      <c r="O13" s="86"/>
      <c r="P13" s="86"/>
      <c r="Q13" s="86"/>
      <c r="R13" s="86"/>
      <c r="S13" s="86"/>
      <c r="T13" s="86"/>
      <c r="U13" s="86"/>
      <c r="V13" s="86"/>
      <c r="W13" s="89">
        <v>8.3636250378984617E-2</v>
      </c>
      <c r="X13" s="89">
        <v>-5.9017383992393743E-2</v>
      </c>
      <c r="Y13" s="89">
        <v>0.5002878722246995</v>
      </c>
      <c r="Z13" s="89">
        <v>1.1052514420239221</v>
      </c>
      <c r="AA13" s="91">
        <v>4.8235446692084238E-3</v>
      </c>
      <c r="AB13" s="91">
        <v>-3.3897624616359145E-3</v>
      </c>
      <c r="AC13" s="91">
        <v>2.920193939931881E-2</v>
      </c>
      <c r="AD13" s="91">
        <v>6.5655186923382125E-2</v>
      </c>
    </row>
    <row r="14" spans="1:30" x14ac:dyDescent="0.25">
      <c r="A14" s="1"/>
      <c r="D14" s="94">
        <v>45326</v>
      </c>
      <c r="E14" s="89">
        <v>7.6387956108911068E-2</v>
      </c>
      <c r="F14" s="89">
        <v>0.79748378402647846</v>
      </c>
      <c r="G14" s="89">
        <v>0.60291431697619802</v>
      </c>
      <c r="H14" s="89">
        <v>0.24048243881260301</v>
      </c>
      <c r="I14" s="89">
        <v>0.95334010952878778</v>
      </c>
      <c r="J14" s="91">
        <v>5.4561648047386502E-3</v>
      </c>
      <c r="K14" s="91">
        <v>5.8451577352252482E-2</v>
      </c>
      <c r="L14" s="91">
        <v>4.388290291317487E-2</v>
      </c>
      <c r="M14" s="91">
        <v>1.7277820149439016E-2</v>
      </c>
      <c r="N14" s="91">
        <v>7.0268079290960461E-2</v>
      </c>
      <c r="O14" s="86"/>
      <c r="P14" s="86"/>
      <c r="Q14" s="86"/>
      <c r="R14" s="86"/>
      <c r="S14" s="86"/>
      <c r="T14" s="86"/>
      <c r="U14" s="86"/>
      <c r="V14" s="86"/>
      <c r="W14" s="89">
        <v>8.2076757043320209E-2</v>
      </c>
      <c r="X14" s="89">
        <v>-5.9017424528341279E-2</v>
      </c>
      <c r="Y14" s="89">
        <v>0.53032955201393772</v>
      </c>
      <c r="Z14" s="89">
        <v>1.1145166606987527</v>
      </c>
      <c r="AA14" s="91">
        <v>5.8636880247955325E-3</v>
      </c>
      <c r="AB14" s="91">
        <v>-4.1951565676376923E-3</v>
      </c>
      <c r="AC14" s="91">
        <v>3.8499517369162684E-2</v>
      </c>
      <c r="AD14" s="91">
        <v>8.2626710783043844E-2</v>
      </c>
    </row>
    <row r="15" spans="1:30" x14ac:dyDescent="0.25">
      <c r="A15" s="1"/>
      <c r="D15" s="94">
        <v>45339</v>
      </c>
      <c r="E15" s="89">
        <v>7.7339359374456185E-2</v>
      </c>
      <c r="F15" s="89">
        <v>1.0424573976868086</v>
      </c>
      <c r="G15" s="89">
        <v>0.61905833880901473</v>
      </c>
      <c r="H15" s="89">
        <v>0.72674890737384756</v>
      </c>
      <c r="I15" s="89">
        <v>4.1067692278117685</v>
      </c>
      <c r="J15" s="91">
        <v>8.2978958413872927E-3</v>
      </c>
      <c r="K15" s="91">
        <v>0.11782614685218351</v>
      </c>
      <c r="L15" s="91">
        <v>6.8382646371358602E-2</v>
      </c>
      <c r="M15" s="91">
        <v>8.0747166724717045E-2</v>
      </c>
      <c r="N15" s="91">
        <v>0.55085358466578227</v>
      </c>
      <c r="O15" s="86"/>
      <c r="P15" s="86"/>
      <c r="Q15" s="86"/>
      <c r="R15" s="86"/>
      <c r="S15" s="86"/>
      <c r="T15" s="86"/>
      <c r="U15" s="86"/>
      <c r="V15" s="86"/>
      <c r="W15" s="89">
        <v>7.9217685927930562E-2</v>
      </c>
      <c r="X15" s="89">
        <v>-2.8902991987573321E-2</v>
      </c>
      <c r="Y15" s="89">
        <v>0.6092956050379853</v>
      </c>
      <c r="Z15" s="89">
        <v>1.0869697350248428</v>
      </c>
      <c r="AA15" s="91">
        <v>8.5002794257196257E-3</v>
      </c>
      <c r="AB15" s="91">
        <v>-3.0835011124693557E-3</v>
      </c>
      <c r="AC15" s="91">
        <v>6.7268753259145164E-2</v>
      </c>
      <c r="AD15" s="91">
        <v>0.12315531707043914</v>
      </c>
    </row>
    <row r="16" spans="1:30" x14ac:dyDescent="0.25">
      <c r="A16" s="1"/>
      <c r="D16" s="94">
        <v>45341</v>
      </c>
      <c r="E16" s="89">
        <v>7.356670769765343E-2</v>
      </c>
      <c r="F16" s="89">
        <v>0.94406166122680246</v>
      </c>
      <c r="G16" s="89">
        <v>0.58886037106223355</v>
      </c>
      <c r="H16" s="89">
        <v>0.75676460453514083</v>
      </c>
      <c r="I16" s="89">
        <v>4.7164723476957944</v>
      </c>
      <c r="J16" s="91">
        <v>8.2978958413872927E-3</v>
      </c>
      <c r="K16" s="91">
        <v>0.11187222371386385</v>
      </c>
      <c r="L16" s="91">
        <v>6.8382646371358602E-2</v>
      </c>
      <c r="M16" s="91">
        <v>8.8724072647898611E-2</v>
      </c>
      <c r="N16" s="91">
        <v>0.69858495322912884</v>
      </c>
      <c r="O16" s="86"/>
      <c r="P16" s="86"/>
      <c r="Q16" s="86"/>
      <c r="R16" s="86"/>
      <c r="S16" s="86"/>
      <c r="T16" s="86"/>
      <c r="U16" s="86"/>
      <c r="V16" s="86"/>
      <c r="W16" s="89">
        <v>7.8938752160574069E-2</v>
      </c>
      <c r="X16" s="89">
        <v>-2.3211290815714752E-2</v>
      </c>
      <c r="Y16" s="89">
        <v>0.64504073158151731</v>
      </c>
      <c r="Z16" s="89">
        <v>1.0994136844958444</v>
      </c>
      <c r="AA16" s="91">
        <v>8.9065218293895576E-3</v>
      </c>
      <c r="AB16" s="91">
        <v>-2.603899637423579E-3</v>
      </c>
      <c r="AC16" s="91">
        <v>7.514617612142338E-2</v>
      </c>
      <c r="AD16" s="91">
        <v>0.13144523406235131</v>
      </c>
    </row>
    <row r="17" spans="1:30" x14ac:dyDescent="0.25">
      <c r="A17" s="1"/>
      <c r="D17" s="94">
        <v>45343</v>
      </c>
      <c r="E17" s="89">
        <v>7.9514790747674577E-2</v>
      </c>
      <c r="F17" s="89">
        <v>0.6798608527231802</v>
      </c>
      <c r="G17" s="89">
        <v>0.49717497554561974</v>
      </c>
      <c r="H17" s="89">
        <v>0.73162554487926157</v>
      </c>
      <c r="I17" s="89">
        <v>4.4500199241798359</v>
      </c>
      <c r="J17" s="91">
        <v>9.4115082070180822E-3</v>
      </c>
      <c r="K17" s="91">
        <v>8.3388030778352551E-2</v>
      </c>
      <c r="L17" s="91">
        <v>6.0320582254907551E-2</v>
      </c>
      <c r="M17" s="91">
        <v>9.0015048977825751E-2</v>
      </c>
      <c r="N17" s="91">
        <v>0.68918965958871303</v>
      </c>
      <c r="O17" s="86"/>
      <c r="P17" s="86"/>
      <c r="Q17" s="86"/>
      <c r="R17" s="86"/>
      <c r="S17" s="86"/>
      <c r="T17" s="86"/>
      <c r="U17" s="86"/>
      <c r="V17" s="86"/>
      <c r="W17" s="89">
        <v>7.8685765720414969E-2</v>
      </c>
      <c r="X17" s="89">
        <v>-1.8046397854348115E-2</v>
      </c>
      <c r="Y17" s="89">
        <v>0.56795722044296781</v>
      </c>
      <c r="Z17" s="89">
        <v>0.96079168451685248</v>
      </c>
      <c r="AA17" s="91">
        <v>9.3129278749484179E-3</v>
      </c>
      <c r="AB17" s="91">
        <v>-2.1237556267724722E-3</v>
      </c>
      <c r="AC17" s="91">
        <v>6.9199276608492122E-2</v>
      </c>
      <c r="AD17" s="91">
        <v>0.11984373959428218</v>
      </c>
    </row>
    <row r="18" spans="1:30" x14ac:dyDescent="0.25">
      <c r="A18" s="1"/>
      <c r="D18" s="94">
        <v>45344</v>
      </c>
      <c r="E18" s="89">
        <v>7.7348709304125102E-2</v>
      </c>
      <c r="F18" s="89">
        <v>0.62355984419415822</v>
      </c>
      <c r="G18" s="89">
        <v>0.46381813060218857</v>
      </c>
      <c r="H18" s="89">
        <v>0.74798711519483552</v>
      </c>
      <c r="I18" s="89">
        <v>4.3818725313294875</v>
      </c>
      <c r="J18" s="91">
        <v>9.3678340100427082E-3</v>
      </c>
      <c r="K18" s="91">
        <v>7.8066175539124982E-2</v>
      </c>
      <c r="L18" s="91">
        <v>5.7504960379131775E-2</v>
      </c>
      <c r="M18" s="91">
        <v>9.4358459433656394E-2</v>
      </c>
      <c r="N18" s="91">
        <v>0.69592061622662271</v>
      </c>
      <c r="O18" s="86"/>
      <c r="P18" s="86"/>
      <c r="Q18" s="86"/>
      <c r="R18" s="86"/>
      <c r="S18" s="86"/>
      <c r="T18" s="86"/>
      <c r="U18" s="86"/>
      <c r="V18" s="86"/>
      <c r="W18" s="89">
        <v>7.8567897038068879E-2</v>
      </c>
      <c r="X18" s="89">
        <v>-1.5640747598923033E-2</v>
      </c>
      <c r="Y18" s="89">
        <v>0.58803852540482116</v>
      </c>
      <c r="Z18" s="89">
        <v>1.1453438962778719</v>
      </c>
      <c r="AA18" s="91">
        <v>9.5161922840345525E-3</v>
      </c>
      <c r="AB18" s="91">
        <v>-1.8836836214469743E-3</v>
      </c>
      <c r="AC18" s="91">
        <v>7.3459741931189093E-2</v>
      </c>
      <c r="AD18" s="91">
        <v>0.14805459484286776</v>
      </c>
    </row>
    <row r="19" spans="1:30" x14ac:dyDescent="0.25">
      <c r="A19" s="1"/>
      <c r="D19" s="94">
        <v>45346</v>
      </c>
      <c r="E19" s="89">
        <v>7.7007662322498435E-2</v>
      </c>
      <c r="F19" s="89">
        <v>1.4230009351402761</v>
      </c>
      <c r="G19" s="89">
        <v>0.84474589395401989</v>
      </c>
      <c r="H19" s="89">
        <v>0.85220853935398866</v>
      </c>
      <c r="I19" s="89">
        <v>5.0744597173558983</v>
      </c>
      <c r="J19" s="91">
        <v>9.7523222158422129E-3</v>
      </c>
      <c r="K19" s="91">
        <v>0.1964239956948719</v>
      </c>
      <c r="L19" s="91">
        <v>0.11233468510858535</v>
      </c>
      <c r="M19" s="91">
        <v>0.11338132551091706</v>
      </c>
      <c r="N19" s="91">
        <v>0.8955725890055124</v>
      </c>
      <c r="O19" s="86"/>
      <c r="P19" s="86"/>
      <c r="Q19" s="86"/>
      <c r="R19" s="86"/>
      <c r="S19" s="86"/>
      <c r="T19" s="86"/>
      <c r="U19" s="86"/>
      <c r="V19" s="86"/>
      <c r="W19" s="89">
        <v>7.834753384933367E-2</v>
      </c>
      <c r="X19" s="89">
        <v>-1.1144604472057484E-2</v>
      </c>
      <c r="Y19" s="89">
        <v>0.60541130733123716</v>
      </c>
      <c r="Z19" s="89">
        <v>1.1412464178331387</v>
      </c>
      <c r="AA19" s="91">
        <v>9.9228439160310433E-3</v>
      </c>
      <c r="AB19" s="91">
        <v>-1.4035396107959786E-3</v>
      </c>
      <c r="AC19" s="91">
        <v>7.9284596864563905E-2</v>
      </c>
      <c r="AD19" s="91">
        <v>0.15468585004238822</v>
      </c>
    </row>
    <row r="20" spans="1:30" x14ac:dyDescent="0.25">
      <c r="A20" s="1"/>
      <c r="D20" s="94">
        <v>45347</v>
      </c>
      <c r="E20" s="89">
        <v>7.5068281370302747E-2</v>
      </c>
      <c r="F20" s="89">
        <v>1.3324469486193011</v>
      </c>
      <c r="G20" s="89">
        <v>0.79854835555250647</v>
      </c>
      <c r="H20" s="89">
        <v>0.83407644277198889</v>
      </c>
      <c r="I20" s="89">
        <v>5.0559098643547173</v>
      </c>
      <c r="J20" s="91">
        <v>9.7131964755576838E-3</v>
      </c>
      <c r="K20" s="91">
        <v>0.18717360536623784</v>
      </c>
      <c r="L20" s="91">
        <v>0.1082994067838321</v>
      </c>
      <c r="M20" s="91">
        <v>0.11338132551091706</v>
      </c>
      <c r="N20" s="91">
        <v>0.91752438035340411</v>
      </c>
      <c r="O20" s="86"/>
      <c r="P20" s="86"/>
      <c r="Q20" s="86"/>
      <c r="R20" s="86"/>
      <c r="S20" s="86"/>
      <c r="T20" s="86"/>
      <c r="U20" s="86"/>
      <c r="V20" s="86"/>
      <c r="W20" s="89">
        <v>7.8244385122691273E-2</v>
      </c>
      <c r="X20" s="89">
        <v>-9.0385911083628971E-3</v>
      </c>
      <c r="Y20" s="89">
        <v>0.59253021568589159</v>
      </c>
      <c r="Z20" s="89">
        <v>1.1169645791558378</v>
      </c>
      <c r="AA20" s="91">
        <v>1.0126231155430876E-2</v>
      </c>
      <c r="AB20" s="91">
        <v>-1.1631963376678156E-3</v>
      </c>
      <c r="AC20" s="91">
        <v>7.9284596864563905E-2</v>
      </c>
      <c r="AD20" s="91">
        <v>0.15468585004238822</v>
      </c>
    </row>
    <row r="21" spans="1:30" x14ac:dyDescent="0.25">
      <c r="A21" s="1"/>
      <c r="D21" s="94">
        <v>45348</v>
      </c>
      <c r="E21" s="89">
        <v>7.893133677807021E-2</v>
      </c>
      <c r="F21" s="89">
        <v>1.340109781600521</v>
      </c>
      <c r="G21" s="89">
        <v>0.79473661297701359</v>
      </c>
      <c r="H21" s="89">
        <v>0.87244030596541511</v>
      </c>
      <c r="I21" s="89">
        <v>4.8427577417745606</v>
      </c>
      <c r="J21" s="91">
        <v>1.0434070613503543E-2</v>
      </c>
      <c r="K21" s="91">
        <v>0.19271666274617827</v>
      </c>
      <c r="L21" s="91">
        <v>0.11017016792131495</v>
      </c>
      <c r="M21" s="91">
        <v>0.12157267653588177</v>
      </c>
      <c r="N21" s="91">
        <v>0.89052735245867232</v>
      </c>
      <c r="O21" s="86"/>
      <c r="P21" s="86"/>
      <c r="Q21" s="86"/>
      <c r="R21" s="86"/>
      <c r="S21" s="86"/>
      <c r="T21" s="86"/>
      <c r="U21" s="86"/>
      <c r="V21" s="86"/>
      <c r="W21" s="89">
        <v>7.8145534259658644E-2</v>
      </c>
      <c r="X21" s="89">
        <v>-7.0207685790072884E-3</v>
      </c>
      <c r="Y21" s="89">
        <v>0.66561327211776311</v>
      </c>
      <c r="Z21" s="89">
        <v>1.1502721733424193</v>
      </c>
      <c r="AA21" s="91">
        <v>1.0329659354760823E-2</v>
      </c>
      <c r="AB21" s="91">
        <v>-9.2285306453965266E-4</v>
      </c>
      <c r="AC21" s="91">
        <v>9.1477959858428326E-2</v>
      </c>
      <c r="AD21" s="91">
        <v>0.16330916164067699</v>
      </c>
    </row>
    <row r="22" spans="1:30" x14ac:dyDescent="0.25">
      <c r="A22" s="1"/>
      <c r="D22" s="94">
        <v>45349</v>
      </c>
      <c r="E22" s="89">
        <v>7.9029188313075704E-2</v>
      </c>
      <c r="F22" s="89">
        <v>1.2466166211128726</v>
      </c>
      <c r="G22" s="89">
        <v>0.7262034730666771</v>
      </c>
      <c r="H22" s="89">
        <v>0.92087440123329345</v>
      </c>
      <c r="I22" s="89">
        <v>5.1473727293221812</v>
      </c>
      <c r="J22" s="91">
        <v>1.0665877104976573E-2</v>
      </c>
      <c r="K22" s="91">
        <v>0.18217269473606579</v>
      </c>
      <c r="L22" s="91">
        <v>0.10240078048156098</v>
      </c>
      <c r="M22" s="91">
        <v>0.13159057861015278</v>
      </c>
      <c r="N22" s="91">
        <v>0.99574449448959834</v>
      </c>
      <c r="O22" s="86"/>
      <c r="P22" s="86"/>
      <c r="Q22" s="86"/>
      <c r="R22" s="86"/>
      <c r="S22" s="86"/>
      <c r="T22" s="86"/>
      <c r="U22" s="86"/>
      <c r="V22" s="86"/>
      <c r="W22" s="89">
        <v>7.8050718125729668E-2</v>
      </c>
      <c r="X22" s="89">
        <v>-5.0857372376698143E-3</v>
      </c>
      <c r="Y22" s="89">
        <v>0.67538997835235115</v>
      </c>
      <c r="Z22" s="89">
        <v>1.162857613666977</v>
      </c>
      <c r="AA22" s="91">
        <v>1.0533128522269841E-2</v>
      </c>
      <c r="AB22" s="91">
        <v>-6.8250979141137869E-4</v>
      </c>
      <c r="AC22" s="91">
        <v>9.4906303047786134E-2</v>
      </c>
      <c r="AD22" s="91">
        <v>0.16895437453489026</v>
      </c>
    </row>
    <row r="23" spans="1:30" x14ac:dyDescent="0.25">
      <c r="A23" s="1"/>
      <c r="D23" s="94">
        <v>45350</v>
      </c>
      <c r="E23" s="89">
        <v>7.9106101219215352E-2</v>
      </c>
      <c r="F23" s="89">
        <v>1.0161241450953422</v>
      </c>
      <c r="G23" s="89">
        <v>0.62364110229373693</v>
      </c>
      <c r="H23" s="89">
        <v>0.81764787900039149</v>
      </c>
      <c r="I23" s="89">
        <v>5.9764485745603499</v>
      </c>
      <c r="J23" s="91">
        <v>1.0895379231075086E-2</v>
      </c>
      <c r="K23" s="91">
        <v>0.14934830261926213</v>
      </c>
      <c r="L23" s="91">
        <v>8.9185629372961372E-2</v>
      </c>
      <c r="M23" s="91">
        <v>0.1185201967345404</v>
      </c>
      <c r="N23" s="91">
        <v>1.2675310253922412</v>
      </c>
      <c r="O23" s="86"/>
      <c r="P23" s="86"/>
      <c r="Q23" s="86"/>
      <c r="R23" s="86"/>
      <c r="S23" s="86"/>
      <c r="T23" s="86"/>
      <c r="U23" s="86"/>
      <c r="V23" s="86"/>
      <c r="W23" s="89">
        <v>7.7959694637157989E-2</v>
      </c>
      <c r="X23" s="89">
        <v>-3.2285294098844254E-3</v>
      </c>
      <c r="Y23" s="89">
        <v>0.64470029825640218</v>
      </c>
      <c r="Z23" s="89">
        <v>1.110304002220615</v>
      </c>
      <c r="AA23" s="91">
        <v>1.0736638666208442E-2</v>
      </c>
      <c r="AB23" s="91">
        <v>-4.4216651828321574E-4</v>
      </c>
      <c r="AC23" s="91">
        <v>9.2332271915323227E-2</v>
      </c>
      <c r="AD23" s="91">
        <v>0.16427251189951697</v>
      </c>
    </row>
    <row r="24" spans="1:30" x14ac:dyDescent="0.25">
      <c r="A24" s="1"/>
      <c r="D24" s="94">
        <v>45351</v>
      </c>
      <c r="E24" s="89">
        <v>7.9032081391323977E-2</v>
      </c>
      <c r="F24" s="89">
        <v>0.91031748492379083</v>
      </c>
      <c r="G24" s="89">
        <v>0.56121134584479337</v>
      </c>
      <c r="H24" s="89">
        <v>0.76999698094341962</v>
      </c>
      <c r="I24" s="89">
        <v>5.5026765381344855</v>
      </c>
      <c r="J24" s="91">
        <v>1.1104035969950576E-2</v>
      </c>
      <c r="K24" s="91">
        <v>0.13563849774462655</v>
      </c>
      <c r="L24" s="91">
        <v>8.1572317428075358E-2</v>
      </c>
      <c r="M24" s="91">
        <v>0.11358954184964332</v>
      </c>
      <c r="N24" s="91">
        <v>1.1573209106618623</v>
      </c>
      <c r="O24" s="86"/>
      <c r="P24" s="86"/>
      <c r="Q24" s="86"/>
      <c r="R24" s="86"/>
      <c r="S24" s="86"/>
      <c r="T24" s="86"/>
      <c r="U24" s="86"/>
      <c r="V24" s="86"/>
      <c r="W24" s="89">
        <v>7.7872240697158479E-2</v>
      </c>
      <c r="X24" s="89">
        <v>-1.4445670428531138E-3</v>
      </c>
      <c r="Y24" s="89">
        <v>0.60044052923362534</v>
      </c>
      <c r="Z24" s="89">
        <v>1.0942411550096589</v>
      </c>
      <c r="AA24" s="91">
        <v>1.0940189794828914E-2</v>
      </c>
      <c r="AB24" s="91">
        <v>-2.0182324515505279E-4</v>
      </c>
      <c r="AC24" s="91">
        <v>8.751705850373348E-2</v>
      </c>
      <c r="AD24" s="91">
        <v>0.16520142562417539</v>
      </c>
    </row>
    <row r="25" spans="1:30" x14ac:dyDescent="0.25">
      <c r="A25" s="1"/>
      <c r="D25" s="94">
        <v>45352</v>
      </c>
      <c r="E25" s="89">
        <v>7.7264375749742834E-2</v>
      </c>
      <c r="F25" s="89">
        <v>0.8654308059094622</v>
      </c>
      <c r="G25" s="89">
        <v>0.53679043736881982</v>
      </c>
      <c r="H25" s="89">
        <v>0.7638010890645609</v>
      </c>
      <c r="I25" s="89">
        <v>5.3929596316437998</v>
      </c>
      <c r="J25" s="91">
        <v>1.1068333237070904E-2</v>
      </c>
      <c r="K25" s="91">
        <v>0.13121723468796986</v>
      </c>
      <c r="L25" s="91">
        <v>7.9474397929672147E-2</v>
      </c>
      <c r="M25" s="91">
        <v>0.11495661921342304</v>
      </c>
      <c r="N25" s="91">
        <v>1.1561237667146229</v>
      </c>
      <c r="O25" s="86"/>
      <c r="P25" s="86"/>
      <c r="Q25" s="86"/>
      <c r="R25" s="86"/>
      <c r="S25" s="86"/>
      <c r="T25" s="86"/>
      <c r="U25" s="86"/>
      <c r="V25" s="86"/>
      <c r="W25" s="89">
        <v>7.7788150370234926E-2</v>
      </c>
      <c r="X25" s="89">
        <v>2.7227977587913552E-4</v>
      </c>
      <c r="Y25" s="89">
        <v>0.51488881600390823</v>
      </c>
      <c r="Z25" s="89">
        <v>1.0551782143262973</v>
      </c>
      <c r="AA25" s="91">
        <v>1.1143781916384876E-2</v>
      </c>
      <c r="AB25" s="91">
        <v>3.8791295775775225E-5</v>
      </c>
      <c r="AC25" s="91">
        <v>7.6111437796096748E-2</v>
      </c>
      <c r="AD25" s="91">
        <v>0.16221394490587171</v>
      </c>
    </row>
    <row r="26" spans="1:30" x14ac:dyDescent="0.25">
      <c r="A26" s="1"/>
      <c r="D26" s="94">
        <v>45357</v>
      </c>
      <c r="E26" s="89">
        <v>7.8684805173133407E-2</v>
      </c>
      <c r="F26" s="89">
        <v>0.98422079151424435</v>
      </c>
      <c r="G26" s="89">
        <v>0.60069070705619532</v>
      </c>
      <c r="H26" s="89">
        <v>0.75866658787202434</v>
      </c>
      <c r="I26" s="89">
        <v>5.2932941122439816</v>
      </c>
      <c r="J26" s="91">
        <v>1.2363568840843886E-2</v>
      </c>
      <c r="K26" s="91">
        <v>0.16614126393796491</v>
      </c>
      <c r="L26" s="91">
        <v>9.8347188557741383E-2</v>
      </c>
      <c r="M26" s="91">
        <v>0.12578064313426141</v>
      </c>
      <c r="N26" s="91">
        <v>1.2855895779497688</v>
      </c>
      <c r="O26" s="86"/>
      <c r="P26" s="86"/>
      <c r="Q26" s="86"/>
      <c r="R26" s="86"/>
      <c r="S26" s="86"/>
      <c r="T26" s="86"/>
      <c r="U26" s="86"/>
      <c r="V26" s="86"/>
      <c r="W26" s="89">
        <v>7.7411956802419177E-2</v>
      </c>
      <c r="X26" s="89">
        <v>7.9490881860759689E-3</v>
      </c>
      <c r="Y26" s="89">
        <v>0.51216614475669131</v>
      </c>
      <c r="Z26" s="89">
        <v>0.96464632359069691</v>
      </c>
      <c r="AA26" s="91">
        <v>1.2162357707200533E-2</v>
      </c>
      <c r="AB26" s="91">
        <v>1.2421352682323583E-3</v>
      </c>
      <c r="AC26" s="91">
        <v>8.3267688142814489E-2</v>
      </c>
      <c r="AD26" s="91">
        <v>0.1625820056413434</v>
      </c>
    </row>
    <row r="27" spans="1:30" x14ac:dyDescent="0.25">
      <c r="A27" s="1"/>
      <c r="D27" s="94">
        <v>45358</v>
      </c>
      <c r="E27" s="89">
        <v>7.8546839469312429E-2</v>
      </c>
      <c r="F27" s="89">
        <v>1.1532933021698184</v>
      </c>
      <c r="G27" s="89">
        <v>0.6962240662962047</v>
      </c>
      <c r="H27" s="89">
        <v>0.75672356879392944</v>
      </c>
      <c r="I27" s="89">
        <v>5.2284688284055019</v>
      </c>
      <c r="J27" s="91">
        <v>1.2559633539260595E-2</v>
      </c>
      <c r="K27" s="91">
        <v>0.20113031818609817</v>
      </c>
      <c r="L27" s="91">
        <v>0.11698474773966638</v>
      </c>
      <c r="M27" s="91">
        <v>0.1277747967861107</v>
      </c>
      <c r="N27" s="91">
        <v>1.2952119304962495</v>
      </c>
      <c r="O27" s="86"/>
      <c r="P27" s="86"/>
      <c r="Q27" s="86"/>
      <c r="R27" s="86"/>
      <c r="S27" s="86"/>
      <c r="T27" s="86"/>
      <c r="U27" s="86"/>
      <c r="V27" s="86"/>
      <c r="W27" s="89">
        <v>7.7344501404052732E-2</v>
      </c>
      <c r="X27" s="89">
        <v>9.3258915144560379E-3</v>
      </c>
      <c r="Y27" s="89">
        <v>0.53483953159926245</v>
      </c>
      <c r="Z27" s="89">
        <v>1.0440314631088705</v>
      </c>
      <c r="AA27" s="91">
        <v>1.236619595979449E-2</v>
      </c>
      <c r="AB27" s="91">
        <v>1.4830210769656293E-3</v>
      </c>
      <c r="AC27" s="91">
        <v>8.8704219413964225E-2</v>
      </c>
      <c r="AD27" s="91">
        <v>0.18045610095459308</v>
      </c>
    </row>
    <row r="28" spans="1:30" x14ac:dyDescent="0.25">
      <c r="A28" s="1"/>
      <c r="D28" s="94">
        <v>45359</v>
      </c>
      <c r="E28" s="89">
        <v>7.7027810622085691E-2</v>
      </c>
      <c r="F28" s="89">
        <v>1.1113483747911688</v>
      </c>
      <c r="G28" s="89">
        <v>0.67311825877961806</v>
      </c>
      <c r="H28" s="89">
        <v>0.74389774559403243</v>
      </c>
      <c r="I28" s="89">
        <v>5.1936641538714969</v>
      </c>
      <c r="J28" s="91">
        <v>1.252890805669904E-2</v>
      </c>
      <c r="K28" s="91">
        <v>0.1967895708540961</v>
      </c>
      <c r="L28" s="91">
        <v>0.11494538000833865</v>
      </c>
      <c r="M28" s="91">
        <v>0.1277747967861107</v>
      </c>
      <c r="N28" s="91">
        <v>1.315264173233254</v>
      </c>
      <c r="O28" s="86"/>
      <c r="P28" s="86"/>
      <c r="Q28" s="86"/>
      <c r="R28" s="86"/>
      <c r="S28" s="86"/>
      <c r="T28" s="86"/>
      <c r="U28" s="86"/>
      <c r="V28" s="86"/>
      <c r="W28" s="89">
        <v>7.7279332629359945E-2</v>
      </c>
      <c r="X28" s="89">
        <v>1.0655665631690061E-2</v>
      </c>
      <c r="Y28" s="89">
        <v>0.54176741996737332</v>
      </c>
      <c r="Z28" s="89">
        <v>1.0018082697209147</v>
      </c>
      <c r="AA28" s="91">
        <v>1.2570075263147684E-2</v>
      </c>
      <c r="AB28" s="91">
        <v>1.7239068856991224E-3</v>
      </c>
      <c r="AC28" s="91">
        <v>9.1522339705539801E-2</v>
      </c>
      <c r="AD28" s="91">
        <v>0.17578514301891945</v>
      </c>
    </row>
    <row r="29" spans="1:30" x14ac:dyDescent="0.25">
      <c r="A29" s="1"/>
      <c r="D29" s="94">
        <v>45362</v>
      </c>
      <c r="E29" s="89">
        <v>7.8185926202744685E-2</v>
      </c>
      <c r="F29" s="89">
        <v>0.62789149155136648</v>
      </c>
      <c r="G29" s="89">
        <v>0.44132974786182</v>
      </c>
      <c r="H29" s="89">
        <v>0.63257524219931571</v>
      </c>
      <c r="I29" s="89">
        <v>5.3500843153984681</v>
      </c>
      <c r="J29" s="91">
        <v>1.3369479885652957E-2</v>
      </c>
      <c r="K29" s="91">
        <v>0.11255096031141254</v>
      </c>
      <c r="L29" s="91">
        <v>7.784707339262753E-2</v>
      </c>
      <c r="M29" s="91">
        <v>0.11343645360651355</v>
      </c>
      <c r="N29" s="91">
        <v>1.4812970943287409</v>
      </c>
      <c r="O29" s="86"/>
      <c r="P29" s="86"/>
      <c r="Q29" s="86"/>
      <c r="R29" s="86"/>
      <c r="S29" s="86"/>
      <c r="T29" s="86"/>
      <c r="U29" s="86"/>
      <c r="V29" s="86"/>
      <c r="W29" s="89">
        <v>7.7096439616510234E-2</v>
      </c>
      <c r="X29" s="89">
        <v>1.3829558470542271E-2</v>
      </c>
      <c r="Y29" s="89">
        <v>0.40165910432082425</v>
      </c>
      <c r="Z29" s="89">
        <v>0.83282947879870572</v>
      </c>
      <c r="AA29" s="91">
        <v>1.3181959560442102E-2</v>
      </c>
      <c r="AB29" s="91">
        <v>2.3518918487821505E-3</v>
      </c>
      <c r="AC29" s="91">
        <v>7.0608336754280021E-2</v>
      </c>
      <c r="AD29" s="91">
        <v>0.15196240266524597</v>
      </c>
    </row>
    <row r="30" spans="1:30" x14ac:dyDescent="0.25">
      <c r="A30" s="1"/>
      <c r="D30" s="94">
        <v>45363</v>
      </c>
      <c r="E30" s="89">
        <v>7.8274867519875474E-2</v>
      </c>
      <c r="F30" s="89">
        <v>0.72650324443809422</v>
      </c>
      <c r="G30" s="89">
        <v>0.4930110433471564</v>
      </c>
      <c r="H30" s="89">
        <v>0.68865285072790672</v>
      </c>
      <c r="I30" s="89">
        <v>5.3211899841159163</v>
      </c>
      <c r="J30" s="91">
        <v>1.3602135212306354E-2</v>
      </c>
      <c r="K30" s="91">
        <v>0.13359777929737904</v>
      </c>
      <c r="L30" s="91">
        <v>8.8820561574364243E-2</v>
      </c>
      <c r="M30" s="91">
        <v>0.12621603147807292</v>
      </c>
      <c r="N30" s="91">
        <v>1.505408937862954</v>
      </c>
      <c r="O30" s="86"/>
      <c r="P30" s="86"/>
      <c r="Q30" s="86"/>
      <c r="R30" s="86"/>
      <c r="S30" s="86"/>
      <c r="T30" s="86"/>
      <c r="U30" s="86"/>
      <c r="V30" s="86"/>
      <c r="W30" s="89">
        <v>7.7039346030488468E-2</v>
      </c>
      <c r="X30" s="89">
        <v>1.4727877387627685E-2</v>
      </c>
      <c r="Y30" s="89">
        <v>0.40332346823432191</v>
      </c>
      <c r="Z30" s="89">
        <v>0.89218831445277458</v>
      </c>
      <c r="AA30" s="91">
        <v>1.338600314952032E-2</v>
      </c>
      <c r="AB30" s="91">
        <v>2.5453057920556965E-3</v>
      </c>
      <c r="AC30" s="91">
        <v>7.2095061632512669E-2</v>
      </c>
      <c r="AD30" s="91">
        <v>0.16648405982429315</v>
      </c>
    </row>
    <row r="31" spans="1:30" x14ac:dyDescent="0.25">
      <c r="A31" s="1"/>
      <c r="D31" s="94">
        <v>45364</v>
      </c>
      <c r="E31" s="89">
        <v>7.8215841191771579E-2</v>
      </c>
      <c r="F31" s="89">
        <v>0.45259950108250951</v>
      </c>
      <c r="G31" s="89">
        <v>0.3497076525578835</v>
      </c>
      <c r="H31" s="89">
        <v>0.58795806090721947</v>
      </c>
      <c r="I31" s="89">
        <v>4.9549042630207722</v>
      </c>
      <c r="J31" s="91">
        <v>1.3809034416998323E-2</v>
      </c>
      <c r="K31" s="91">
        <v>8.2593891054657753E-2</v>
      </c>
      <c r="L31" s="91">
        <v>6.3237609956928065E-2</v>
      </c>
      <c r="M31" s="91">
        <v>0.10859563007980766</v>
      </c>
      <c r="N31" s="91">
        <v>1.3840605110914588</v>
      </c>
      <c r="O31" s="86"/>
      <c r="P31" s="86"/>
      <c r="Q31" s="86"/>
      <c r="R31" s="86"/>
      <c r="S31" s="86"/>
      <c r="T31" s="86"/>
      <c r="U31" s="86"/>
      <c r="V31" s="86"/>
      <c r="W31" s="89">
        <v>7.6984036619030027E-2</v>
      </c>
      <c r="X31" s="89">
        <v>1.559791157255277E-2</v>
      </c>
      <c r="Y31" s="89">
        <v>0.39046645980618322</v>
      </c>
      <c r="Z31" s="89">
        <v>0.86070638404037103</v>
      </c>
      <c r="AA31" s="91">
        <v>1.3590087830710251E-2</v>
      </c>
      <c r="AB31" s="91">
        <v>2.7387197353294646E-3</v>
      </c>
      <c r="AC31" s="91">
        <v>7.0863520875170671E-2</v>
      </c>
      <c r="AD31" s="91">
        <v>0.16290173778148587</v>
      </c>
    </row>
    <row r="32" spans="1:30" x14ac:dyDescent="0.25">
      <c r="A32" s="1"/>
      <c r="D32" s="94">
        <v>45365</v>
      </c>
      <c r="E32" s="89">
        <v>7.8126571578132104E-2</v>
      </c>
      <c r="F32" s="89">
        <v>0.3329195634559779</v>
      </c>
      <c r="G32" s="89">
        <v>0.29650613294069572</v>
      </c>
      <c r="H32" s="89">
        <v>0.516545048923852</v>
      </c>
      <c r="I32" s="89">
        <v>5.0877361562834658</v>
      </c>
      <c r="J32" s="91">
        <v>1.4010186628206078E-2</v>
      </c>
      <c r="K32" s="91">
        <v>6.1079775254880619E-2</v>
      </c>
      <c r="L32" s="91">
        <v>5.4221375799541782E-2</v>
      </c>
      <c r="M32" s="91">
        <v>9.6351089611846019E-2</v>
      </c>
      <c r="N32" s="91">
        <v>1.4744922065836543</v>
      </c>
      <c r="O32" s="86"/>
      <c r="P32" s="86"/>
      <c r="Q32" s="86"/>
      <c r="R32" s="86"/>
      <c r="S32" s="86"/>
      <c r="T32" s="86"/>
      <c r="U32" s="86"/>
      <c r="V32" s="86"/>
      <c r="W32" s="89">
        <v>7.6930429035615949E-2</v>
      </c>
      <c r="X32" s="89">
        <v>1.6442485374568296E-2</v>
      </c>
      <c r="Y32" s="89">
        <v>0.28881653252915435</v>
      </c>
      <c r="Z32" s="89">
        <v>0.73567652433211161</v>
      </c>
      <c r="AA32" s="91">
        <v>1.3794213612287276E-2</v>
      </c>
      <c r="AB32" s="91">
        <v>2.9324049464056756E-3</v>
      </c>
      <c r="AC32" s="91">
        <v>5.2778733177264225E-2</v>
      </c>
      <c r="AD32" s="91">
        <v>0.13998019322879229</v>
      </c>
    </row>
    <row r="33" spans="1:30" x14ac:dyDescent="0.25">
      <c r="A33" s="1"/>
      <c r="D33" s="94">
        <v>45369</v>
      </c>
      <c r="E33" s="89">
        <v>7.7688332460825113E-2</v>
      </c>
      <c r="F33" s="89">
        <v>0.27424052590907477</v>
      </c>
      <c r="G33" s="89">
        <v>0.2409965057856118</v>
      </c>
      <c r="H33" s="89">
        <v>0.87138914415825952</v>
      </c>
      <c r="I33" s="89">
        <v>4.4368370943447157</v>
      </c>
      <c r="J33" s="91">
        <v>1.4794660911045199E-2</v>
      </c>
      <c r="K33" s="91">
        <v>5.321009066843474E-2</v>
      </c>
      <c r="L33" s="91">
        <v>4.6611961244774625E-2</v>
      </c>
      <c r="M33" s="91">
        <v>0.17907279040978352</v>
      </c>
      <c r="N33" s="91">
        <v>1.3134607107119631</v>
      </c>
      <c r="O33" s="86"/>
      <c r="P33" s="86"/>
      <c r="Q33" s="86"/>
      <c r="R33" s="86"/>
      <c r="S33" s="86"/>
      <c r="T33" s="86"/>
      <c r="U33" s="86"/>
      <c r="V33" s="86"/>
      <c r="W33" s="89">
        <v>7.6731537131936978E-2</v>
      </c>
      <c r="X33" s="89">
        <v>1.9571145161198285E-2</v>
      </c>
      <c r="Y33" s="89">
        <v>0.2303208881905954</v>
      </c>
      <c r="Z33" s="89">
        <v>0.65018709645774542</v>
      </c>
      <c r="AA33" s="91">
        <v>1.461112790803587E-2</v>
      </c>
      <c r="AB33" s="91">
        <v>3.7066032551051897E-3</v>
      </c>
      <c r="AC33" s="91">
        <v>4.4501891690983175E-2</v>
      </c>
      <c r="AD33" s="91">
        <v>0.13078499937131749</v>
      </c>
    </row>
    <row r="34" spans="1:30" x14ac:dyDescent="0.25">
      <c r="A34" s="1"/>
      <c r="D34" s="94">
        <v>45370</v>
      </c>
      <c r="E34" s="89">
        <v>7.7724339799294329E-2</v>
      </c>
      <c r="F34" s="89">
        <v>0.44236431600000647</v>
      </c>
      <c r="G34" s="89">
        <v>0.32137705032081437</v>
      </c>
      <c r="H34" s="89">
        <v>0.55787097313369816</v>
      </c>
      <c r="I34" s="89">
        <v>4.2390587163324147</v>
      </c>
      <c r="J34" s="91">
        <v>1.5017686809214892E-2</v>
      </c>
      <c r="K34" s="91">
        <v>8.8539611689779418E-2</v>
      </c>
      <c r="L34" s="91">
        <v>6.35729577493509E-2</v>
      </c>
      <c r="M34" s="91">
        <v>0.11292196079907324</v>
      </c>
      <c r="N34" s="91">
        <v>1.2545945690083387</v>
      </c>
      <c r="O34" s="86"/>
      <c r="P34" s="86"/>
      <c r="Q34" s="86"/>
      <c r="R34" s="86"/>
      <c r="S34" s="86"/>
      <c r="T34" s="86"/>
      <c r="U34" s="86"/>
      <c r="V34" s="86"/>
      <c r="W34" s="89">
        <v>7.6685365797154362E-2</v>
      </c>
      <c r="X34" s="89">
        <v>2.0297660745788513E-2</v>
      </c>
      <c r="Y34" s="89">
        <v>0.24742861030488908</v>
      </c>
      <c r="Z34" s="89">
        <v>0.69067012075658429</v>
      </c>
      <c r="AA34" s="91">
        <v>1.4815459315739687E-2</v>
      </c>
      <c r="AB34" s="91">
        <v>3.9002884661811787E-3</v>
      </c>
      <c r="AC34" s="91">
        <v>4.8595932587012225E-2</v>
      </c>
      <c r="AD34" s="91">
        <v>0.1416302485223373</v>
      </c>
    </row>
    <row r="35" spans="1:30" x14ac:dyDescent="0.25">
      <c r="A35" s="1"/>
      <c r="D35" s="94">
        <v>45371</v>
      </c>
      <c r="E35" s="89">
        <v>7.7240059865649982E-2</v>
      </c>
      <c r="F35" s="89">
        <v>0.65402781955837075</v>
      </c>
      <c r="G35" s="89">
        <v>0.34807771405672555</v>
      </c>
      <c r="H35" s="89">
        <v>0.68371501326235418</v>
      </c>
      <c r="I35" s="89">
        <v>4.4004404728250357</v>
      </c>
      <c r="J35" s="91">
        <v>1.5138218178869289E-2</v>
      </c>
      <c r="K35" s="91">
        <v>0.13566893779919376</v>
      </c>
      <c r="L35" s="91">
        <v>7.0053093852681103E-2</v>
      </c>
      <c r="M35" s="91">
        <v>0.14224613641091777</v>
      </c>
      <c r="N35" s="91">
        <v>1.3536706587431149</v>
      </c>
      <c r="O35" s="86"/>
      <c r="P35" s="86"/>
      <c r="Q35" s="86"/>
      <c r="R35" s="86"/>
      <c r="S35" s="86"/>
      <c r="T35" s="86"/>
      <c r="U35" s="86"/>
      <c r="V35" s="86"/>
      <c r="W35" s="89">
        <v>7.6640495063351355E-2</v>
      </c>
      <c r="X35" s="89">
        <v>2.100490860439562E-2</v>
      </c>
      <c r="Y35" s="89">
        <v>0.33532477101507857</v>
      </c>
      <c r="Z35" s="89">
        <v>0.81789582939662986</v>
      </c>
      <c r="AA35" s="91">
        <v>1.501983187351863E-2</v>
      </c>
      <c r="AB35" s="91">
        <v>4.0942449450600549E-3</v>
      </c>
      <c r="AC35" s="91">
        <v>6.7401892800479368E-2</v>
      </c>
      <c r="AD35" s="91">
        <v>0.17245230784177434</v>
      </c>
    </row>
    <row r="36" spans="1:30" x14ac:dyDescent="0.25">
      <c r="A36" s="1"/>
      <c r="D36" s="94">
        <v>45373</v>
      </c>
      <c r="E36" s="89">
        <v>7.4143672485966164E-2</v>
      </c>
      <c r="F36" s="89">
        <v>0.62217354535844815</v>
      </c>
      <c r="G36" s="89">
        <v>0.33216544494642386</v>
      </c>
      <c r="H36" s="89">
        <v>0.64254345692364889</v>
      </c>
      <c r="I36" s="89">
        <v>4.257440821703792</v>
      </c>
      <c r="J36" s="91">
        <v>1.4939225653035404E-2</v>
      </c>
      <c r="K36" s="91">
        <v>0.13250807554273414</v>
      </c>
      <c r="L36" s="91">
        <v>6.8689454591266852E-2</v>
      </c>
      <c r="M36" s="91">
        <v>0.13713130449392152</v>
      </c>
      <c r="N36" s="91">
        <v>1.3431312229563033</v>
      </c>
      <c r="O36" s="86"/>
      <c r="P36" s="86"/>
      <c r="Q36" s="86"/>
      <c r="R36" s="86"/>
      <c r="S36" s="86"/>
      <c r="T36" s="86"/>
      <c r="U36" s="86"/>
      <c r="V36" s="86"/>
      <c r="W36" s="89">
        <v>7.6554441601262999E-2</v>
      </c>
      <c r="X36" s="89">
        <v>2.2359364451373692E-2</v>
      </c>
      <c r="Y36" s="89">
        <v>0.37516590413664785</v>
      </c>
      <c r="Z36" s="89">
        <v>0.85365652393204394</v>
      </c>
      <c r="AA36" s="91">
        <v>1.5428700472452261E-2</v>
      </c>
      <c r="AB36" s="91">
        <v>4.4818866350151421E-3</v>
      </c>
      <c r="AC36" s="91">
        <v>7.7919916565887481E-2</v>
      </c>
      <c r="AD36" s="91">
        <v>0.1861719874632497</v>
      </c>
    </row>
    <row r="37" spans="1:30" x14ac:dyDescent="0.25">
      <c r="A37" s="1"/>
      <c r="D37" s="94">
        <v>45374</v>
      </c>
      <c r="E37" s="89">
        <v>7.5446680694279608E-2</v>
      </c>
      <c r="F37" s="89">
        <v>0.69178740178790543</v>
      </c>
      <c r="G37" s="89">
        <v>0.44180421806528769</v>
      </c>
      <c r="H37" s="89">
        <v>0.60238690945886808</v>
      </c>
      <c r="I37" s="89">
        <v>4.2151440231561832</v>
      </c>
      <c r="J37" s="91">
        <v>1.541362253783074E-2</v>
      </c>
      <c r="K37" s="91">
        <v>0.15056461137966881</v>
      </c>
      <c r="L37" s="91">
        <v>9.370527467546097E-2</v>
      </c>
      <c r="M37" s="91">
        <v>0.12989844497971803</v>
      </c>
      <c r="N37" s="91">
        <v>1.3503802989903506</v>
      </c>
      <c r="O37" s="86"/>
      <c r="P37" s="86"/>
      <c r="Q37" s="86"/>
      <c r="R37" s="86"/>
      <c r="S37" s="86"/>
      <c r="T37" s="86"/>
      <c r="U37" s="86"/>
      <c r="V37" s="86"/>
      <c r="W37" s="89">
        <v>7.6513159197153152E-2</v>
      </c>
      <c r="X37" s="89">
        <v>2.3008195795012492E-2</v>
      </c>
      <c r="Y37" s="89">
        <v>0.37009609462128773</v>
      </c>
      <c r="Z37" s="89">
        <v>0.84212062495998941</v>
      </c>
      <c r="AA37" s="91">
        <v>1.5633196530186355E-2</v>
      </c>
      <c r="AB37" s="91">
        <v>4.6755718460913531E-3</v>
      </c>
      <c r="AC37" s="91">
        <v>7.7919916565887481E-2</v>
      </c>
      <c r="AD37" s="91">
        <v>0.1861719874632497</v>
      </c>
    </row>
    <row r="38" spans="1:30" x14ac:dyDescent="0.25">
      <c r="A38" s="1"/>
      <c r="D38" s="94">
        <v>45375</v>
      </c>
      <c r="E38" s="89">
        <v>7.3992649634371827E-2</v>
      </c>
      <c r="F38" s="89">
        <v>0.67573780379027826</v>
      </c>
      <c r="G38" s="89">
        <v>0.43216973413173193</v>
      </c>
      <c r="H38" s="89">
        <v>0.63774140870984497</v>
      </c>
      <c r="I38" s="89">
        <v>4.2112163836419159</v>
      </c>
      <c r="J38" s="91">
        <v>1.5320137434415182E-2</v>
      </c>
      <c r="K38" s="91">
        <v>0.14895201277457204</v>
      </c>
      <c r="L38" s="91">
        <v>9.2864247960819934E-2</v>
      </c>
      <c r="M38" s="91">
        <v>0.14001652192078451</v>
      </c>
      <c r="N38" s="91">
        <v>1.3757624914546169</v>
      </c>
      <c r="O38" s="86"/>
      <c r="P38" s="86"/>
      <c r="Q38" s="86"/>
      <c r="R38" s="86"/>
      <c r="S38" s="86"/>
      <c r="T38" s="86"/>
      <c r="U38" s="86"/>
      <c r="V38" s="86"/>
      <c r="W38" s="89">
        <v>7.6472977657153288E-2</v>
      </c>
      <c r="X38" s="89">
        <v>2.3640857869557413E-2</v>
      </c>
      <c r="Y38" s="89">
        <v>0.36516148002633719</v>
      </c>
      <c r="Z38" s="89">
        <v>0.83089234996052275</v>
      </c>
      <c r="AA38" s="91">
        <v>1.5837733771154383E-2</v>
      </c>
      <c r="AB38" s="91">
        <v>4.8695283249700072E-3</v>
      </c>
      <c r="AC38" s="91">
        <v>7.7919916565887481E-2</v>
      </c>
      <c r="AD38" s="91">
        <v>0.1861719874632497</v>
      </c>
    </row>
    <row r="39" spans="1:30" x14ac:dyDescent="0.25">
      <c r="A39" s="1"/>
      <c r="D39" s="94">
        <v>45378</v>
      </c>
      <c r="E39" s="89">
        <v>7.6806278013699131E-2</v>
      </c>
      <c r="F39" s="89">
        <v>0.65866168749113341</v>
      </c>
      <c r="G39" s="89">
        <v>0.41575801777309263</v>
      </c>
      <c r="H39" s="89">
        <v>0.63541326963819256</v>
      </c>
      <c r="I39" s="89">
        <v>4.0194707283041096</v>
      </c>
      <c r="J39" s="91">
        <v>1.6548836182410431E-2</v>
      </c>
      <c r="K39" s="91">
        <v>0.15114269900660804</v>
      </c>
      <c r="L39" s="91">
        <v>9.291333910742039E-2</v>
      </c>
      <c r="M39" s="91">
        <v>0.14543782667491212</v>
      </c>
      <c r="N39" s="91">
        <v>1.3606933978097797</v>
      </c>
      <c r="O39" s="86"/>
      <c r="P39" s="86"/>
      <c r="Q39" s="86"/>
      <c r="R39" s="86"/>
      <c r="S39" s="86"/>
      <c r="T39" s="86"/>
      <c r="U39" s="86"/>
      <c r="V39" s="86"/>
      <c r="W39" s="89">
        <v>7.6358614812538431E-2</v>
      </c>
      <c r="X39" s="89">
        <v>2.5440465718408599E-2</v>
      </c>
      <c r="Y39" s="89">
        <v>0.39984668323543743</v>
      </c>
      <c r="Z39" s="89">
        <v>0.86044091874294848</v>
      </c>
      <c r="AA39" s="91">
        <v>1.6451592676408389E-2</v>
      </c>
      <c r="AB39" s="91">
        <v>5.4513977616066356E-3</v>
      </c>
      <c r="AC39" s="91">
        <v>8.9203492693967767E-2</v>
      </c>
      <c r="AD39" s="91">
        <v>0.20186563537294888</v>
      </c>
    </row>
    <row r="40" spans="1:30" x14ac:dyDescent="0.25">
      <c r="A40" s="1"/>
      <c r="D40" s="94">
        <v>45379</v>
      </c>
      <c r="E40" s="89">
        <v>7.6463730514438485E-2</v>
      </c>
      <c r="F40" s="89">
        <v>0.64848618988586737</v>
      </c>
      <c r="G40" s="89">
        <v>0.40957542006989678</v>
      </c>
      <c r="H40" s="89">
        <v>0.64387200152313473</v>
      </c>
      <c r="I40" s="89">
        <v>3.9685913519964622</v>
      </c>
      <c r="J40" s="91">
        <v>1.6687388768503286E-2</v>
      </c>
      <c r="K40" s="91">
        <v>0.15068484778218694</v>
      </c>
      <c r="L40" s="91">
        <v>9.2695774592672642E-2</v>
      </c>
      <c r="M40" s="91">
        <v>0.14953624702945545</v>
      </c>
      <c r="N40" s="91">
        <v>1.3606933978097797</v>
      </c>
      <c r="O40" s="86"/>
      <c r="P40" s="86"/>
      <c r="Q40" s="86"/>
      <c r="R40" s="86"/>
      <c r="S40" s="86"/>
      <c r="T40" s="86"/>
      <c r="U40" s="86"/>
      <c r="V40" s="86"/>
      <c r="W40" s="89">
        <v>7.6322424038925779E-2</v>
      </c>
      <c r="X40" s="89">
        <v>2.6009617924202269E-2</v>
      </c>
      <c r="Y40" s="89">
        <v>0.39793749971169717</v>
      </c>
      <c r="Z40" s="89">
        <v>0.85785699661503689</v>
      </c>
      <c r="AA40" s="91">
        <v>1.6656294733266908E-2</v>
      </c>
      <c r="AB40" s="91">
        <v>5.6453542404855117E-3</v>
      </c>
      <c r="AC40" s="91">
        <v>8.9946855133084203E-2</v>
      </c>
      <c r="AD40" s="91">
        <v>0.20402866912827577</v>
      </c>
    </row>
    <row r="41" spans="1:30" x14ac:dyDescent="0.25">
      <c r="A41" s="1"/>
      <c r="D41" s="94">
        <v>45381</v>
      </c>
      <c r="E41" s="90">
        <v>7.3821995723042363E-2</v>
      </c>
      <c r="F41" s="90">
        <v>0.6220504383168215</v>
      </c>
      <c r="G41" s="90">
        <v>0.3937670407550421</v>
      </c>
      <c r="H41" s="90">
        <v>0.62797392741145242</v>
      </c>
      <c r="I41" s="90">
        <v>3.8706014420706238</v>
      </c>
      <c r="J41" s="92">
        <v>1.6517343064055723E-2</v>
      </c>
      <c r="K41" s="91">
        <v>0.14802614252573032</v>
      </c>
      <c r="L41" s="92">
        <v>9.1315575686476969E-2</v>
      </c>
      <c r="M41" s="92">
        <v>0.14953624702945545</v>
      </c>
      <c r="N41" s="92">
        <v>1.3606933978097797</v>
      </c>
      <c r="U41" s="95"/>
      <c r="W41" s="89">
        <v>7.6252723289746124E-2</v>
      </c>
      <c r="X41" s="89">
        <v>2.7106475165463686E-2</v>
      </c>
      <c r="Y41" s="89">
        <v>0.38811188243486511</v>
      </c>
      <c r="Z41" s="89">
        <v>0.83667534237762853</v>
      </c>
      <c r="AA41" s="92">
        <v>1.7065822529445551E-2</v>
      </c>
      <c r="AB41" s="91">
        <v>6.033538466045707E-3</v>
      </c>
      <c r="AC41" s="92">
        <v>8.9946855133084203E-2</v>
      </c>
      <c r="AD41" s="92">
        <v>0.20402866912827577</v>
      </c>
    </row>
    <row r="42" spans="1:30" x14ac:dyDescent="0.25">
      <c r="D42" s="94">
        <v>45383</v>
      </c>
      <c r="E42" s="90">
        <v>7.6142308051983951E-2</v>
      </c>
      <c r="F42" s="90">
        <v>0.60041512635424843</v>
      </c>
      <c r="G42" s="90">
        <v>0.38724331044379867</v>
      </c>
      <c r="H42" s="90">
        <v>0.6203998778238512</v>
      </c>
      <c r="I42" s="90">
        <v>3.6620535598149493</v>
      </c>
      <c r="J42" s="92">
        <v>1.7465317991814056E-2</v>
      </c>
      <c r="K42" s="91">
        <v>0.14629242369409634</v>
      </c>
      <c r="L42" s="92">
        <v>9.2051533276471753E-2</v>
      </c>
      <c r="M42" s="92">
        <v>0.15151357881315675</v>
      </c>
      <c r="N42" s="92">
        <v>1.2996132266737326</v>
      </c>
      <c r="U42" s="95"/>
      <c r="W42" s="89">
        <v>7.6186381612816489E-2</v>
      </c>
      <c r="X42" s="89">
        <v>2.8151002394405353E-2</v>
      </c>
      <c r="Y42" s="89">
        <v>0.37575953364294112</v>
      </c>
      <c r="Z42" s="89">
        <v>0.80465038849865544</v>
      </c>
      <c r="AA42" s="92">
        <v>1.7475515290929389E-2</v>
      </c>
      <c r="AB42" s="91">
        <v>6.4219939594085673E-3</v>
      </c>
      <c r="AC42" s="92">
        <v>8.9203492693967767E-2</v>
      </c>
      <c r="AD42" s="92">
        <v>0.20078474091398157</v>
      </c>
    </row>
    <row r="43" spans="1:30" x14ac:dyDescent="0.25">
      <c r="D43" s="94">
        <v>45384</v>
      </c>
      <c r="E43" s="90">
        <v>7.6527377301506203E-2</v>
      </c>
      <c r="F43" s="90">
        <v>0.50552505748608612</v>
      </c>
      <c r="G43" s="90">
        <v>0.33735584277642355</v>
      </c>
      <c r="H43" s="90">
        <v>0.58934992647960305</v>
      </c>
      <c r="I43" s="90">
        <v>3.5111586229826206</v>
      </c>
      <c r="J43" s="92">
        <v>1.7767781856661946E-2</v>
      </c>
      <c r="K43" s="91">
        <v>0.12337777050822063</v>
      </c>
      <c r="L43" s="92">
        <v>8.0731424663225138E-2</v>
      </c>
      <c r="M43" s="92">
        <v>0.14525946229184195</v>
      </c>
      <c r="N43" s="92">
        <v>1.2435231473978772</v>
      </c>
      <c r="U43" s="95"/>
      <c r="W43" s="89">
        <v>7.6154395447154175E-2</v>
      </c>
      <c r="X43" s="89">
        <v>2.8654370951266137E-2</v>
      </c>
      <c r="Y43" s="89">
        <v>0.37517951114032871</v>
      </c>
      <c r="Z43" s="89">
        <v>0.76739468088656482</v>
      </c>
      <c r="AA43" s="92">
        <v>1.7680423554425673E-2</v>
      </c>
      <c r="AB43" s="91">
        <v>6.6162217060898865E-3</v>
      </c>
      <c r="AC43" s="92">
        <v>9.0179849330419115E-2</v>
      </c>
      <c r="AD43" s="92">
        <v>0.19316077479670235</v>
      </c>
    </row>
    <row r="44" spans="1:30" x14ac:dyDescent="0.25">
      <c r="D44" s="94">
        <v>45386</v>
      </c>
      <c r="E44" s="90">
        <v>7.6282140960992117E-2</v>
      </c>
      <c r="F44" s="90">
        <v>0.1990046325811787</v>
      </c>
      <c r="G44" s="90">
        <v>0.18221050953639159</v>
      </c>
      <c r="H44" s="90">
        <v>0.38474833525111074</v>
      </c>
      <c r="I44" s="90">
        <v>3.3883633597562306</v>
      </c>
      <c r="J44" s="92">
        <v>1.8135818642773582E-2</v>
      </c>
      <c r="K44" s="91">
        <v>4.8005425348969677E-2</v>
      </c>
      <c r="L44" s="92">
        <v>4.3866691619792508E-2</v>
      </c>
      <c r="M44" s="92">
        <v>9.4889048337326587E-2</v>
      </c>
      <c r="N44" s="92">
        <v>1.2218809383528604</v>
      </c>
      <c r="U44" s="95"/>
      <c r="W44" s="89">
        <v>7.5915847388791036E-2</v>
      </c>
      <c r="X44" s="89">
        <v>2.9625515354466097E-2</v>
      </c>
      <c r="Y44" s="89">
        <v>0.28023343539900442</v>
      </c>
      <c r="Z44" s="89">
        <v>0.61528097962774286</v>
      </c>
      <c r="AA44" s="92">
        <v>1.8047952439627535E-2</v>
      </c>
      <c r="AB44" s="92">
        <v>7.0046771994529688E-3</v>
      </c>
      <c r="AC44" s="92">
        <v>6.825620485737427E-2</v>
      </c>
      <c r="AD44" s="92">
        <v>0.15600525144016997</v>
      </c>
    </row>
    <row r="45" spans="1:30" x14ac:dyDescent="0.25">
      <c r="D45" s="94">
        <v>45388</v>
      </c>
      <c r="E45" s="90">
        <v>7.5049751104656545E-2</v>
      </c>
      <c r="F45" s="90">
        <v>0.26334740677148932</v>
      </c>
      <c r="G45" s="90">
        <v>0.21364140609990831</v>
      </c>
      <c r="H45" s="90">
        <v>0.38344691878579068</v>
      </c>
      <c r="I45" s="90">
        <v>3.3316103995709208</v>
      </c>
      <c r="J45" s="92">
        <v>1.8258878182156435E-2</v>
      </c>
      <c r="K45" s="91">
        <v>6.5550937409277976E-2</v>
      </c>
      <c r="L45" s="92">
        <v>5.2857677589076113E-2</v>
      </c>
      <c r="M45" s="92">
        <v>9.6855529147519936E-2</v>
      </c>
      <c r="N45" s="92">
        <v>1.2327579624586424</v>
      </c>
      <c r="U45" s="95"/>
      <c r="W45" s="89">
        <v>7.5688142423989205E-2</v>
      </c>
      <c r="X45" s="90">
        <v>3.0553016512165874E-2</v>
      </c>
      <c r="Y45" s="90">
        <v>0.18631612995124497</v>
      </c>
      <c r="Z45" s="90">
        <v>0.5595317788512657</v>
      </c>
      <c r="AA45" s="92">
        <v>1.8415614055574903E-2</v>
      </c>
      <c r="AB45" s="91">
        <v>7.3934039606182722E-3</v>
      </c>
      <c r="AC45" s="92">
        <v>4.594423672210457E-2</v>
      </c>
      <c r="AD45" s="92">
        <v>0.14442326616493872</v>
      </c>
    </row>
    <row r="46" spans="1:30" x14ac:dyDescent="0.25">
      <c r="D46" s="94">
        <v>45391</v>
      </c>
      <c r="E46" s="90">
        <v>7.5724868718395386E-2</v>
      </c>
      <c r="F46" s="90">
        <v>0.23455040833074817</v>
      </c>
      <c r="G46" s="90">
        <v>0.18845788723429199</v>
      </c>
      <c r="H46" s="90">
        <v>0.38949492571633498</v>
      </c>
      <c r="I46" s="90">
        <v>3.1627041286243842</v>
      </c>
      <c r="J46" s="92">
        <v>1.9058692616025885E-2</v>
      </c>
      <c r="K46" s="91">
        <v>6.0220548514738459E-2</v>
      </c>
      <c r="L46" s="92">
        <v>4.8106697244036711E-2</v>
      </c>
      <c r="M46" s="92">
        <v>0.10197822838894965</v>
      </c>
      <c r="N46" s="92">
        <v>1.2001153624165855</v>
      </c>
      <c r="U46" s="95"/>
      <c r="W46" s="89">
        <v>7.5365351869490407E-2</v>
      </c>
      <c r="X46" s="90">
        <v>3.1868325344572374E-2</v>
      </c>
      <c r="Y46" s="90">
        <v>0.19711426107829053</v>
      </c>
      <c r="Z46" s="90">
        <v>0.56231684598722664</v>
      </c>
      <c r="AA46" s="92">
        <v>1.8967355454506452E-2</v>
      </c>
      <c r="AB46" s="91">
        <v>7.9769010040706689E-3</v>
      </c>
      <c r="AC46" s="92">
        <v>5.0371126471469463E-2</v>
      </c>
      <c r="AD46" s="92">
        <v>0.15049704607073711</v>
      </c>
    </row>
    <row r="47" spans="1:30" x14ac:dyDescent="0.25">
      <c r="D47" s="94">
        <v>45394</v>
      </c>
      <c r="E47" s="90">
        <v>7.2519751446581404E-2</v>
      </c>
      <c r="F47" s="90">
        <v>0.22314892386255181</v>
      </c>
      <c r="G47" s="90">
        <v>0.17970302355240506</v>
      </c>
      <c r="H47" s="90">
        <v>0.44426360207202925</v>
      </c>
      <c r="I47" s="90">
        <v>3.1289661282915238</v>
      </c>
      <c r="J47" s="92">
        <v>1.885181282696835E-2</v>
      </c>
      <c r="K47" s="91">
        <v>5.9151896232589651E-2</v>
      </c>
      <c r="L47" s="92">
        <v>4.736730059302463E-2</v>
      </c>
      <c r="M47" s="92">
        <v>0.12121519430484096</v>
      </c>
      <c r="N47" s="92">
        <v>1.2385222411983126</v>
      </c>
      <c r="U47" s="95"/>
      <c r="W47" s="89">
        <v>7.5063164967407434E-2</v>
      </c>
      <c r="X47" s="90">
        <v>3.2401708654083448E-2</v>
      </c>
      <c r="Y47" s="90">
        <v>0.23292233610087743</v>
      </c>
      <c r="Z47" s="90">
        <v>0.5214593396546533</v>
      </c>
      <c r="AA47" s="92">
        <v>1.9519395767326753E-2</v>
      </c>
      <c r="AB47" s="91">
        <v>8.3794624231701142E-3</v>
      </c>
      <c r="AC47" s="92">
        <v>6.1821127026217448E-2</v>
      </c>
      <c r="AD47" s="92">
        <v>0.14372861270407733</v>
      </c>
    </row>
    <row r="48" spans="1:30" x14ac:dyDescent="0.25">
      <c r="E48" s="90"/>
      <c r="F48" s="90"/>
      <c r="G48" s="90"/>
      <c r="H48" s="90"/>
      <c r="I48" s="90"/>
      <c r="J48" s="92"/>
      <c r="K48" s="91"/>
      <c r="L48" s="92"/>
      <c r="M48" s="92"/>
      <c r="N48" s="92"/>
      <c r="U48" s="95"/>
      <c r="W48" s="89"/>
      <c r="X48" s="90"/>
      <c r="Y48" s="90"/>
      <c r="Z48" s="90"/>
      <c r="AA48" s="92"/>
      <c r="AB48" s="91"/>
      <c r="AC48" s="92"/>
      <c r="AD48" s="92"/>
    </row>
    <row r="49" spans="5:30" x14ac:dyDescent="0.25">
      <c r="E49" s="90"/>
      <c r="F49" s="90"/>
      <c r="G49" s="90"/>
      <c r="H49" s="90"/>
      <c r="I49" s="90"/>
      <c r="J49" s="92"/>
      <c r="K49" s="91"/>
      <c r="L49" s="92"/>
      <c r="M49" s="92"/>
      <c r="N49" s="92"/>
      <c r="U49" s="95"/>
      <c r="W49" s="89"/>
      <c r="X49" s="90"/>
      <c r="Y49" s="90"/>
      <c r="Z49" s="90"/>
      <c r="AA49" s="92"/>
      <c r="AB49" s="91"/>
      <c r="AC49" s="92"/>
      <c r="AD49" s="92"/>
    </row>
    <row r="50" spans="5:30" x14ac:dyDescent="0.25">
      <c r="E50" s="90"/>
      <c r="F50" s="90"/>
      <c r="G50" s="90"/>
      <c r="H50" s="90"/>
      <c r="I50" s="90"/>
      <c r="J50" s="92"/>
      <c r="K50" s="91"/>
      <c r="L50" s="92"/>
      <c r="M50" s="92"/>
      <c r="N50" s="92"/>
      <c r="U50" s="95"/>
      <c r="W50" s="89"/>
      <c r="X50" s="90"/>
      <c r="Y50" s="90"/>
      <c r="Z50" s="90"/>
      <c r="AA50" s="92"/>
      <c r="AB50" s="91"/>
      <c r="AC50" s="92"/>
      <c r="AD50" s="92"/>
    </row>
    <row r="51" spans="5:30" x14ac:dyDescent="0.25">
      <c r="E51" s="90"/>
      <c r="F51" s="90"/>
      <c r="G51" s="90"/>
      <c r="H51" s="90"/>
      <c r="I51" s="90"/>
      <c r="J51" s="92"/>
      <c r="K51" s="91"/>
      <c r="L51" s="92"/>
      <c r="M51" s="92"/>
      <c r="N51" s="92"/>
      <c r="U51" s="95"/>
      <c r="W51" s="89"/>
      <c r="X51" s="90"/>
      <c r="Y51" s="90"/>
      <c r="Z51" s="90"/>
      <c r="AA51" s="92"/>
      <c r="AB51" s="91"/>
      <c r="AC51" s="92"/>
      <c r="AD51" s="92"/>
    </row>
    <row r="52" spans="5:30" x14ac:dyDescent="0.25">
      <c r="E52" s="90"/>
      <c r="F52" s="90"/>
      <c r="G52" s="90"/>
      <c r="H52" s="90"/>
      <c r="I52" s="90"/>
      <c r="J52" s="92"/>
      <c r="K52" s="91"/>
      <c r="L52" s="92"/>
      <c r="M52" s="92"/>
      <c r="N52" s="92"/>
      <c r="U52" s="95"/>
      <c r="W52" s="89"/>
      <c r="X52" s="90"/>
      <c r="Y52" s="90"/>
      <c r="Z52" s="90"/>
      <c r="AA52" s="92"/>
      <c r="AB52" s="91"/>
      <c r="AC52" s="92"/>
      <c r="AD52" s="92"/>
    </row>
    <row r="53" spans="5:30" x14ac:dyDescent="0.25">
      <c r="E53" s="90"/>
      <c r="F53" s="90"/>
      <c r="G53" s="90"/>
      <c r="H53" s="90"/>
      <c r="I53" s="90"/>
      <c r="J53" s="92"/>
      <c r="K53" s="91"/>
      <c r="L53" s="92"/>
      <c r="M53" s="92"/>
      <c r="N53" s="92"/>
      <c r="U53" s="95"/>
      <c r="W53" s="89"/>
      <c r="X53" s="90"/>
      <c r="Y53" s="90"/>
      <c r="Z53" s="90"/>
      <c r="AA53" s="92"/>
      <c r="AB53" s="91"/>
      <c r="AC53" s="92"/>
      <c r="AD53" s="92"/>
    </row>
    <row r="54" spans="5:30" x14ac:dyDescent="0.25">
      <c r="E54" s="90"/>
      <c r="F54" s="90"/>
      <c r="G54" s="90"/>
      <c r="H54" s="90"/>
      <c r="I54" s="90"/>
      <c r="J54" s="92"/>
      <c r="K54" s="91"/>
      <c r="L54" s="92"/>
      <c r="M54" s="92"/>
      <c r="N54" s="92"/>
      <c r="U54" s="95"/>
      <c r="W54" s="89"/>
      <c r="X54" s="90"/>
      <c r="Y54" s="90"/>
      <c r="Z54" s="90"/>
      <c r="AA54" s="92"/>
      <c r="AB54" s="91"/>
      <c r="AC54" s="92"/>
      <c r="AD54" s="92"/>
    </row>
    <row r="55" spans="5:30" x14ac:dyDescent="0.25">
      <c r="E55" s="90"/>
      <c r="F55" s="90"/>
      <c r="G55" s="90"/>
      <c r="H55" s="90"/>
      <c r="I55" s="90"/>
      <c r="J55" s="92"/>
      <c r="K55" s="91"/>
      <c r="L55" s="92"/>
      <c r="M55" s="92"/>
      <c r="N55" s="92"/>
      <c r="U55" s="95"/>
      <c r="W55" s="89"/>
      <c r="X55" s="90"/>
      <c r="Y55" s="90"/>
      <c r="Z55" s="90"/>
      <c r="AA55" s="92"/>
      <c r="AB55" s="91"/>
      <c r="AC55" s="92"/>
      <c r="AD55" s="92"/>
    </row>
    <row r="56" spans="5:30" x14ac:dyDescent="0.25">
      <c r="E56" s="90"/>
      <c r="F56" s="90"/>
      <c r="G56" s="90"/>
      <c r="H56" s="90"/>
      <c r="I56" s="90"/>
      <c r="J56" s="92"/>
      <c r="K56" s="91"/>
      <c r="L56" s="92"/>
      <c r="M56" s="92"/>
      <c r="N56" s="92"/>
      <c r="U56" s="95"/>
      <c r="W56" s="89"/>
      <c r="X56" s="90"/>
      <c r="Y56" s="90"/>
      <c r="Z56" s="90"/>
      <c r="AA56" s="92"/>
      <c r="AB56" s="91"/>
      <c r="AC56" s="92"/>
      <c r="AD56" s="92"/>
    </row>
    <row r="57" spans="5:30" x14ac:dyDescent="0.25">
      <c r="E57" s="90"/>
      <c r="F57" s="90"/>
      <c r="G57" s="90"/>
      <c r="H57" s="90"/>
      <c r="I57" s="90"/>
      <c r="J57" s="92"/>
      <c r="K57" s="91"/>
      <c r="L57" s="92"/>
      <c r="M57" s="92"/>
      <c r="N57" s="92"/>
      <c r="U57" s="95"/>
      <c r="W57" s="89"/>
      <c r="X57" s="90"/>
      <c r="Y57" s="90"/>
      <c r="Z57" s="90"/>
      <c r="AA57" s="92"/>
      <c r="AB57" s="91"/>
      <c r="AC57" s="92"/>
      <c r="AD57" s="92"/>
    </row>
    <row r="58" spans="5:30" x14ac:dyDescent="0.25">
      <c r="E58" s="90"/>
      <c r="F58" s="90"/>
      <c r="G58" s="90"/>
      <c r="H58" s="90"/>
      <c r="I58" s="90"/>
      <c r="J58" s="92"/>
      <c r="K58" s="91"/>
      <c r="L58" s="92"/>
      <c r="M58" s="92"/>
      <c r="N58" s="92"/>
      <c r="U58" s="95"/>
      <c r="W58" s="89"/>
      <c r="X58" s="90"/>
      <c r="Y58" s="90"/>
      <c r="Z58" s="90"/>
      <c r="AA58" s="92"/>
      <c r="AB58" s="91"/>
      <c r="AC58" s="92"/>
      <c r="AD58" s="92"/>
    </row>
    <row r="59" spans="5:30" x14ac:dyDescent="0.25">
      <c r="E59" s="90"/>
      <c r="F59" s="90"/>
      <c r="G59" s="90"/>
      <c r="H59" s="90"/>
      <c r="I59" s="90"/>
      <c r="J59" s="92"/>
      <c r="K59" s="91"/>
      <c r="L59" s="92"/>
      <c r="M59" s="92"/>
      <c r="N59" s="92"/>
      <c r="U59" s="95"/>
      <c r="W59" s="89"/>
      <c r="X59" s="90"/>
      <c r="Y59" s="90"/>
      <c r="Z59" s="90"/>
      <c r="AA59" s="92"/>
      <c r="AB59" s="91"/>
      <c r="AC59" s="92"/>
      <c r="AD59" s="92"/>
    </row>
    <row r="60" spans="5:30" x14ac:dyDescent="0.25">
      <c r="E60" s="90"/>
      <c r="F60" s="90"/>
      <c r="G60" s="90"/>
      <c r="H60" s="90"/>
      <c r="I60" s="90"/>
      <c r="J60" s="92"/>
      <c r="K60" s="91"/>
      <c r="L60" s="92"/>
      <c r="M60" s="92"/>
      <c r="N60" s="92"/>
      <c r="U60" s="95"/>
      <c r="W60" s="89"/>
      <c r="X60" s="90"/>
      <c r="Y60" s="90"/>
      <c r="Z60" s="90"/>
      <c r="AA60" s="92"/>
      <c r="AB60" s="91"/>
      <c r="AC60" s="92"/>
      <c r="AD60" s="92"/>
    </row>
    <row r="61" spans="5:30" x14ac:dyDescent="0.25">
      <c r="E61" s="90"/>
      <c r="F61" s="90"/>
      <c r="G61" s="90"/>
      <c r="H61" s="90"/>
      <c r="I61" s="90"/>
      <c r="J61" s="92"/>
      <c r="K61" s="91"/>
      <c r="L61" s="92"/>
      <c r="M61" s="92"/>
      <c r="N61" s="92"/>
      <c r="U61" s="95"/>
      <c r="W61" s="89"/>
      <c r="X61" s="90"/>
      <c r="Y61" s="90"/>
      <c r="Z61" s="90"/>
      <c r="AA61" s="92"/>
      <c r="AB61" s="91"/>
      <c r="AC61" s="92"/>
      <c r="AD61" s="92"/>
    </row>
    <row r="62" spans="5:30" x14ac:dyDescent="0.25">
      <c r="E62" s="90"/>
      <c r="F62" s="90"/>
      <c r="G62" s="90"/>
      <c r="H62" s="90"/>
      <c r="I62" s="90"/>
      <c r="J62" s="92"/>
      <c r="K62" s="91"/>
      <c r="L62" s="92"/>
      <c r="M62" s="92"/>
      <c r="N62" s="92"/>
      <c r="U62" s="95"/>
      <c r="W62" s="89"/>
      <c r="X62" s="90"/>
      <c r="Y62" s="90"/>
      <c r="Z62" s="90"/>
      <c r="AA62" s="92"/>
      <c r="AB62" s="91"/>
      <c r="AC62" s="92"/>
      <c r="AD62" s="92"/>
    </row>
    <row r="63" spans="5:30" x14ac:dyDescent="0.25">
      <c r="E63" s="90"/>
      <c r="F63" s="90"/>
      <c r="G63" s="90"/>
      <c r="H63" s="90"/>
      <c r="I63" s="90"/>
      <c r="J63" s="92"/>
      <c r="K63" s="91"/>
      <c r="L63" s="92"/>
      <c r="M63" s="92"/>
      <c r="N63" s="92"/>
      <c r="U63" s="95"/>
      <c r="W63" s="89"/>
      <c r="X63" s="90"/>
      <c r="Y63" s="90"/>
      <c r="Z63" s="90"/>
      <c r="AA63" s="92"/>
      <c r="AB63" s="91"/>
      <c r="AC63" s="92"/>
      <c r="AD63" s="92"/>
    </row>
    <row r="64" spans="5:30" x14ac:dyDescent="0.25">
      <c r="E64" s="90"/>
      <c r="F64" s="90"/>
      <c r="G64" s="90"/>
      <c r="H64" s="90"/>
      <c r="I64" s="90"/>
      <c r="J64" s="92"/>
      <c r="K64" s="91"/>
      <c r="L64" s="92"/>
      <c r="M64" s="92"/>
      <c r="N64" s="92"/>
      <c r="U64" s="95"/>
      <c r="W64" s="89"/>
      <c r="X64" s="90"/>
      <c r="Y64" s="90"/>
      <c r="Z64" s="90"/>
      <c r="AA64" s="92"/>
      <c r="AB64" s="91"/>
      <c r="AC64" s="92"/>
      <c r="AD64" s="92"/>
    </row>
    <row r="65" spans="5:30" x14ac:dyDescent="0.25">
      <c r="E65" s="90"/>
      <c r="F65" s="90"/>
      <c r="G65" s="90"/>
      <c r="H65" s="90"/>
      <c r="I65" s="90"/>
      <c r="J65" s="92"/>
      <c r="K65" s="91"/>
      <c r="L65" s="92"/>
      <c r="M65" s="92"/>
      <c r="N65" s="92"/>
      <c r="U65" s="95"/>
      <c r="W65" s="89"/>
      <c r="X65" s="90"/>
      <c r="Y65" s="90"/>
      <c r="Z65" s="90"/>
      <c r="AA65" s="92"/>
      <c r="AB65" s="91"/>
      <c r="AC65" s="92"/>
      <c r="AD65" s="92"/>
    </row>
    <row r="66" spans="5:30" x14ac:dyDescent="0.25">
      <c r="E66" s="90"/>
      <c r="F66" s="90"/>
      <c r="G66" s="90"/>
      <c r="H66" s="90"/>
      <c r="I66" s="90"/>
      <c r="J66" s="92"/>
      <c r="K66" s="91"/>
      <c r="L66" s="92"/>
      <c r="M66" s="92"/>
      <c r="N66" s="92"/>
      <c r="U66" s="95"/>
      <c r="W66" s="89"/>
      <c r="X66" s="90"/>
      <c r="Y66" s="90"/>
      <c r="Z66" s="90"/>
      <c r="AA66" s="92"/>
      <c r="AB66" s="91"/>
      <c r="AC66" s="92"/>
      <c r="AD66" s="92"/>
    </row>
    <row r="67" spans="5:30" x14ac:dyDescent="0.25">
      <c r="E67" s="90"/>
      <c r="F67" s="90"/>
      <c r="G67" s="90"/>
      <c r="H67" s="90"/>
      <c r="I67" s="90"/>
      <c r="J67" s="92"/>
      <c r="K67" s="91"/>
      <c r="L67" s="92"/>
      <c r="M67" s="92"/>
      <c r="N67" s="92"/>
      <c r="U67" s="95"/>
      <c r="W67" s="89"/>
      <c r="X67" s="90"/>
      <c r="Y67" s="90"/>
      <c r="Z67" s="90"/>
      <c r="AA67" s="92"/>
      <c r="AB67" s="91"/>
      <c r="AC67" s="92"/>
      <c r="AD67" s="92"/>
    </row>
    <row r="68" spans="5:30" x14ac:dyDescent="0.25">
      <c r="E68" s="90"/>
      <c r="F68" s="90"/>
      <c r="G68" s="90"/>
      <c r="H68" s="90"/>
      <c r="I68" s="90"/>
      <c r="J68" s="92"/>
      <c r="K68" s="91"/>
      <c r="L68" s="92"/>
      <c r="M68" s="92"/>
      <c r="N68" s="92"/>
      <c r="U68" s="95"/>
      <c r="W68" s="89"/>
      <c r="X68" s="90"/>
      <c r="Y68" s="90"/>
      <c r="Z68" s="90"/>
      <c r="AA68" s="92"/>
      <c r="AB68" s="91"/>
      <c r="AC68" s="92"/>
      <c r="AD68" s="92"/>
    </row>
    <row r="69" spans="5:30" x14ac:dyDescent="0.25">
      <c r="E69" s="90"/>
      <c r="F69" s="90"/>
      <c r="G69" s="90"/>
      <c r="H69" s="90"/>
      <c r="I69" s="90"/>
      <c r="J69" s="92"/>
      <c r="K69" s="91"/>
      <c r="L69" s="92"/>
      <c r="M69" s="92"/>
      <c r="N69" s="92"/>
      <c r="U69" s="95"/>
      <c r="W69" s="89"/>
      <c r="X69" s="90"/>
      <c r="Y69" s="90"/>
      <c r="Z69" s="90"/>
      <c r="AA69" s="92"/>
      <c r="AB69" s="91"/>
      <c r="AC69" s="92"/>
      <c r="AD69" s="92"/>
    </row>
    <row r="70" spans="5:30" x14ac:dyDescent="0.25">
      <c r="E70" s="90"/>
      <c r="F70" s="90"/>
      <c r="G70" s="90"/>
      <c r="H70" s="90"/>
      <c r="I70" s="90"/>
      <c r="J70" s="92"/>
      <c r="K70" s="91"/>
      <c r="L70" s="92"/>
      <c r="M70" s="92"/>
      <c r="N70" s="92"/>
      <c r="U70" s="95"/>
      <c r="W70" s="89"/>
      <c r="X70" s="90"/>
      <c r="Y70" s="90"/>
      <c r="Z70" s="90"/>
      <c r="AA70" s="92"/>
      <c r="AB70" s="91"/>
      <c r="AC70" s="92"/>
      <c r="AD70" s="92"/>
    </row>
    <row r="71" spans="5:30" x14ac:dyDescent="0.25">
      <c r="E71" s="90"/>
      <c r="F71" s="90"/>
      <c r="G71" s="90"/>
      <c r="H71" s="90"/>
      <c r="I71" s="90"/>
      <c r="J71" s="92"/>
      <c r="K71" s="91"/>
      <c r="L71" s="92"/>
      <c r="M71" s="92"/>
      <c r="N71" s="92"/>
      <c r="U71" s="95"/>
      <c r="W71" s="89"/>
      <c r="X71" s="90"/>
      <c r="Y71" s="90"/>
      <c r="Z71" s="90"/>
      <c r="AA71" s="92"/>
      <c r="AB71" s="91"/>
      <c r="AC71" s="92"/>
      <c r="AD71" s="92"/>
    </row>
    <row r="72" spans="5:30" x14ac:dyDescent="0.25">
      <c r="E72" s="90"/>
      <c r="F72" s="90"/>
      <c r="G72" s="90"/>
      <c r="H72" s="90"/>
      <c r="I72" s="90"/>
      <c r="J72" s="92"/>
      <c r="K72" s="91"/>
      <c r="L72" s="92"/>
      <c r="M72" s="92"/>
      <c r="N72" s="92"/>
      <c r="U72" s="95"/>
      <c r="W72" s="89"/>
      <c r="X72" s="90"/>
      <c r="Y72" s="90"/>
      <c r="Z72" s="90"/>
      <c r="AA72" s="92"/>
      <c r="AB72" s="91"/>
      <c r="AC72" s="92"/>
      <c r="AD72" s="92"/>
    </row>
    <row r="73" spans="5:30" x14ac:dyDescent="0.25">
      <c r="E73" s="90"/>
      <c r="F73" s="90"/>
      <c r="G73" s="90"/>
      <c r="H73" s="90"/>
      <c r="I73" s="90"/>
      <c r="J73" s="92"/>
      <c r="K73" s="91"/>
      <c r="L73" s="92"/>
      <c r="M73" s="92"/>
      <c r="N73" s="92"/>
      <c r="U73" s="95"/>
      <c r="W73" s="89"/>
      <c r="X73" s="90"/>
      <c r="Y73" s="90"/>
      <c r="Z73" s="90"/>
      <c r="AA73" s="92"/>
      <c r="AB73" s="91"/>
      <c r="AC73" s="92"/>
      <c r="AD73" s="92"/>
    </row>
    <row r="74" spans="5:30" x14ac:dyDescent="0.25">
      <c r="E74" s="90"/>
      <c r="F74" s="90"/>
      <c r="G74" s="90"/>
      <c r="H74" s="90"/>
      <c r="I74" s="90"/>
      <c r="J74" s="92"/>
      <c r="K74" s="91"/>
      <c r="L74" s="92"/>
      <c r="M74" s="92"/>
      <c r="N74" s="92"/>
      <c r="U74" s="95"/>
      <c r="W74" s="89"/>
      <c r="X74" s="90"/>
      <c r="Y74" s="90"/>
      <c r="Z74" s="90"/>
      <c r="AA74" s="92"/>
      <c r="AB74" s="91"/>
      <c r="AC74" s="92"/>
      <c r="AD74" s="92"/>
    </row>
    <row r="75" spans="5:30" x14ac:dyDescent="0.25">
      <c r="E75" s="90"/>
      <c r="F75" s="90"/>
      <c r="G75" s="90"/>
      <c r="H75" s="90"/>
      <c r="I75" s="90"/>
      <c r="J75" s="92"/>
      <c r="K75" s="91"/>
      <c r="L75" s="92"/>
      <c r="M75" s="92"/>
      <c r="N75" s="92"/>
      <c r="U75" s="95"/>
      <c r="W75" s="89"/>
      <c r="X75" s="90"/>
      <c r="Y75" s="90"/>
      <c r="Z75" s="90"/>
      <c r="AA75" s="92"/>
      <c r="AB75" s="91"/>
      <c r="AC75" s="92"/>
      <c r="AD75" s="92"/>
    </row>
    <row r="76" spans="5:30" x14ac:dyDescent="0.25">
      <c r="E76" s="90"/>
      <c r="F76" s="90"/>
      <c r="G76" s="90"/>
      <c r="H76" s="90"/>
      <c r="I76" s="90"/>
      <c r="J76" s="92"/>
      <c r="K76" s="91"/>
      <c r="L76" s="92"/>
      <c r="M76" s="92"/>
      <c r="N76" s="92"/>
      <c r="U76" s="95"/>
      <c r="W76" s="89"/>
      <c r="X76" s="90"/>
      <c r="Y76" s="90"/>
      <c r="Z76" s="90"/>
      <c r="AA76" s="92"/>
      <c r="AB76" s="91"/>
      <c r="AC76" s="92"/>
      <c r="AD76" s="92"/>
    </row>
    <row r="77" spans="5:30" x14ac:dyDescent="0.25">
      <c r="E77" s="90"/>
      <c r="F77" s="90"/>
      <c r="G77" s="90"/>
      <c r="H77" s="90"/>
      <c r="I77" s="90"/>
      <c r="J77" s="92"/>
      <c r="K77" s="91"/>
      <c r="L77" s="92"/>
      <c r="M77" s="92"/>
      <c r="N77" s="92"/>
      <c r="U77" s="95"/>
      <c r="W77" s="89"/>
      <c r="X77" s="90"/>
      <c r="Y77" s="90"/>
      <c r="Z77" s="90"/>
      <c r="AA77" s="92"/>
      <c r="AB77" s="91"/>
      <c r="AC77" s="92"/>
      <c r="AD77" s="92"/>
    </row>
    <row r="78" spans="5:30" x14ac:dyDescent="0.25">
      <c r="E78" s="90"/>
      <c r="F78" s="90"/>
      <c r="G78" s="90"/>
      <c r="H78" s="90"/>
      <c r="I78" s="90"/>
      <c r="J78" s="92"/>
      <c r="K78" s="91"/>
      <c r="L78" s="92"/>
      <c r="M78" s="92"/>
      <c r="N78" s="92"/>
      <c r="U78" s="95"/>
      <c r="W78" s="89"/>
      <c r="X78" s="90"/>
      <c r="Y78" s="90"/>
      <c r="Z78" s="90"/>
      <c r="AA78" s="92"/>
      <c r="AB78" s="91"/>
      <c r="AC78" s="92"/>
      <c r="AD78" s="92"/>
    </row>
    <row r="79" spans="5:30" x14ac:dyDescent="0.25">
      <c r="E79" s="90"/>
      <c r="F79" s="90"/>
      <c r="G79" s="90"/>
      <c r="H79" s="90"/>
      <c r="I79" s="90"/>
      <c r="J79" s="92"/>
      <c r="K79" s="91"/>
      <c r="L79" s="92"/>
      <c r="M79" s="92"/>
      <c r="N79" s="92"/>
      <c r="U79" s="95"/>
      <c r="W79" s="89"/>
      <c r="X79" s="90"/>
      <c r="Y79" s="90"/>
      <c r="Z79" s="90"/>
      <c r="AA79" s="92"/>
      <c r="AB79" s="91"/>
      <c r="AC79" s="92"/>
      <c r="AD79" s="92"/>
    </row>
    <row r="80" spans="5:30" x14ac:dyDescent="0.25">
      <c r="E80" s="90"/>
      <c r="F80" s="90"/>
      <c r="G80" s="90"/>
      <c r="H80" s="90"/>
      <c r="I80" s="90"/>
      <c r="J80" s="92"/>
      <c r="K80" s="91"/>
      <c r="L80" s="92"/>
      <c r="M80" s="92"/>
      <c r="N80" s="92"/>
      <c r="U80" s="95"/>
      <c r="W80" s="89"/>
      <c r="X80" s="90"/>
      <c r="Y80" s="90"/>
      <c r="Z80" s="90"/>
      <c r="AA80" s="92"/>
      <c r="AB80" s="91"/>
      <c r="AC80" s="92"/>
      <c r="AD80" s="92"/>
    </row>
    <row r="81" spans="5:30" x14ac:dyDescent="0.25">
      <c r="E81" s="90"/>
      <c r="F81" s="90"/>
      <c r="G81" s="90"/>
      <c r="H81" s="90"/>
      <c r="I81" s="90"/>
      <c r="J81" s="92"/>
      <c r="K81" s="91"/>
      <c r="L81" s="92"/>
      <c r="M81" s="92"/>
      <c r="N81" s="92"/>
      <c r="U81" s="95"/>
      <c r="W81" s="89"/>
      <c r="X81" s="90"/>
      <c r="Y81" s="90"/>
      <c r="Z81" s="90"/>
      <c r="AA81" s="92"/>
      <c r="AB81" s="91"/>
      <c r="AC81" s="92"/>
      <c r="AD81" s="92"/>
    </row>
    <row r="82" spans="5:30" x14ac:dyDescent="0.25">
      <c r="E82" s="90"/>
      <c r="F82" s="90"/>
      <c r="G82" s="90"/>
      <c r="H82" s="90"/>
      <c r="I82" s="90"/>
      <c r="J82" s="92"/>
      <c r="K82" s="91"/>
      <c r="L82" s="92"/>
      <c r="M82" s="92"/>
      <c r="N82" s="92"/>
      <c r="U82" s="95"/>
      <c r="W82" s="89"/>
      <c r="X82" s="90"/>
      <c r="Y82" s="90"/>
      <c r="Z82" s="90"/>
      <c r="AA82" s="92"/>
      <c r="AB82" s="91"/>
      <c r="AC82" s="92"/>
      <c r="AD82" s="92"/>
    </row>
    <row r="83" spans="5:30" x14ac:dyDescent="0.25">
      <c r="E83" s="90"/>
      <c r="F83" s="90"/>
      <c r="G83" s="90"/>
      <c r="H83" s="90"/>
      <c r="I83" s="90"/>
      <c r="J83" s="92"/>
      <c r="K83" s="91"/>
      <c r="L83" s="92"/>
      <c r="M83" s="92"/>
      <c r="N83" s="92"/>
      <c r="U83" s="95"/>
      <c r="W83" s="89"/>
      <c r="X83" s="90"/>
      <c r="Y83" s="90"/>
      <c r="Z83" s="90"/>
      <c r="AA83" s="92"/>
      <c r="AB83" s="91"/>
      <c r="AC83" s="92"/>
      <c r="AD83" s="92"/>
    </row>
    <row r="84" spans="5:30" x14ac:dyDescent="0.25">
      <c r="E84" s="90"/>
      <c r="F84" s="90"/>
      <c r="G84" s="90"/>
      <c r="H84" s="90"/>
      <c r="I84" s="90"/>
      <c r="J84" s="92"/>
      <c r="K84" s="91"/>
      <c r="L84" s="92"/>
      <c r="M84" s="92"/>
      <c r="N84" s="92"/>
      <c r="U84" s="95"/>
      <c r="W84" s="89"/>
      <c r="X84" s="90"/>
      <c r="Y84" s="90"/>
      <c r="Z84" s="90"/>
      <c r="AA84" s="92"/>
      <c r="AB84" s="91"/>
      <c r="AC84" s="92"/>
      <c r="AD84" s="92"/>
    </row>
    <row r="85" spans="5:30" x14ac:dyDescent="0.25">
      <c r="E85" s="90"/>
      <c r="F85" s="90"/>
      <c r="G85" s="90"/>
      <c r="H85" s="90"/>
      <c r="I85" s="90"/>
      <c r="J85" s="92"/>
      <c r="K85" s="91"/>
      <c r="L85" s="92"/>
      <c r="M85" s="92"/>
      <c r="N85" s="92"/>
      <c r="U85" s="95"/>
      <c r="W85" s="89"/>
      <c r="X85" s="90"/>
      <c r="Y85" s="90"/>
      <c r="Z85" s="90"/>
      <c r="AA85" s="92"/>
      <c r="AB85" s="91"/>
      <c r="AC85" s="92"/>
      <c r="AD85" s="92"/>
    </row>
    <row r="86" spans="5:30" x14ac:dyDescent="0.25">
      <c r="E86" s="90"/>
      <c r="F86" s="90"/>
      <c r="G86" s="90"/>
      <c r="H86" s="90"/>
      <c r="I86" s="90"/>
      <c r="J86" s="92"/>
      <c r="K86" s="91"/>
      <c r="L86" s="92"/>
      <c r="M86" s="92"/>
      <c r="N86" s="92"/>
      <c r="U86" s="95"/>
      <c r="W86" s="89"/>
      <c r="X86" s="90"/>
      <c r="Y86" s="90"/>
      <c r="Z86" s="90"/>
      <c r="AA86" s="92"/>
      <c r="AB86" s="91"/>
      <c r="AC86" s="92"/>
      <c r="AD86" s="92"/>
    </row>
    <row r="87" spans="5:30" x14ac:dyDescent="0.25">
      <c r="E87" s="90"/>
      <c r="F87" s="90"/>
      <c r="G87" s="90"/>
      <c r="H87" s="90"/>
      <c r="I87" s="90"/>
      <c r="J87" s="92"/>
      <c r="K87" s="91"/>
      <c r="L87" s="92"/>
      <c r="M87" s="92"/>
      <c r="N87" s="92"/>
      <c r="U87" s="95"/>
      <c r="W87" s="89"/>
      <c r="X87" s="90"/>
      <c r="Y87" s="90"/>
      <c r="Z87" s="90"/>
      <c r="AA87" s="92"/>
      <c r="AB87" s="91"/>
      <c r="AC87" s="92"/>
      <c r="AD87" s="92"/>
    </row>
    <row r="88" spans="5:30" x14ac:dyDescent="0.25">
      <c r="E88" s="90"/>
      <c r="F88" s="90"/>
      <c r="G88" s="90"/>
      <c r="H88" s="90"/>
      <c r="I88" s="90"/>
      <c r="J88" s="92"/>
      <c r="K88" s="91"/>
      <c r="L88" s="92"/>
      <c r="M88" s="92"/>
      <c r="N88" s="92"/>
      <c r="U88" s="95"/>
      <c r="W88" s="89"/>
      <c r="X88" s="90"/>
      <c r="Y88" s="90"/>
      <c r="Z88" s="90"/>
      <c r="AA88" s="92"/>
      <c r="AB88" s="91"/>
      <c r="AC88" s="92"/>
      <c r="AD88" s="92"/>
    </row>
    <row r="89" spans="5:30" x14ac:dyDescent="0.25">
      <c r="E89" s="90"/>
      <c r="F89" s="90"/>
      <c r="G89" s="90"/>
      <c r="H89" s="90"/>
      <c r="I89" s="90"/>
      <c r="J89" s="92"/>
      <c r="K89" s="91"/>
      <c r="L89" s="92"/>
      <c r="M89" s="92"/>
      <c r="N89" s="92"/>
      <c r="U89" s="95"/>
      <c r="W89" s="89"/>
      <c r="X89" s="90"/>
      <c r="Y89" s="90"/>
      <c r="Z89" s="90"/>
      <c r="AA89" s="92"/>
      <c r="AB89" s="91"/>
      <c r="AC89" s="92"/>
      <c r="AD89" s="92"/>
    </row>
    <row r="90" spans="5:30" x14ac:dyDescent="0.25">
      <c r="E90" s="90"/>
      <c r="F90" s="90"/>
      <c r="G90" s="90"/>
      <c r="H90" s="90"/>
      <c r="I90" s="90"/>
      <c r="J90" s="92"/>
      <c r="K90" s="91"/>
      <c r="L90" s="92"/>
      <c r="M90" s="92"/>
      <c r="N90" s="92"/>
      <c r="U90" s="95"/>
      <c r="W90" s="89"/>
      <c r="X90" s="90"/>
      <c r="Y90" s="90"/>
      <c r="Z90" s="90"/>
      <c r="AA90" s="92"/>
      <c r="AB90" s="91"/>
      <c r="AC90" s="92"/>
      <c r="AD90" s="92"/>
    </row>
    <row r="91" spans="5:30" x14ac:dyDescent="0.25">
      <c r="E91" s="90"/>
      <c r="F91" s="90"/>
      <c r="G91" s="90"/>
      <c r="H91" s="90"/>
      <c r="I91" s="90"/>
      <c r="J91" s="92"/>
      <c r="K91" s="91"/>
      <c r="L91" s="92"/>
      <c r="M91" s="92"/>
      <c r="N91" s="92"/>
      <c r="W91" s="89"/>
      <c r="X91" s="90"/>
      <c r="Y91" s="90"/>
      <c r="Z91" s="90"/>
      <c r="AA91" s="92"/>
      <c r="AB91" s="91"/>
      <c r="AC91" s="92"/>
      <c r="AD91" s="92"/>
    </row>
    <row r="92" spans="5:30" x14ac:dyDescent="0.25">
      <c r="E92" s="90"/>
      <c r="F92" s="90"/>
      <c r="G92" s="90"/>
      <c r="H92" s="90"/>
      <c r="I92" s="90"/>
      <c r="J92" s="92"/>
      <c r="K92" s="91"/>
      <c r="L92" s="92"/>
      <c r="M92" s="92"/>
      <c r="N92" s="92"/>
      <c r="W92" s="89"/>
      <c r="X92" s="90"/>
      <c r="Y92" s="90"/>
      <c r="Z92" s="90"/>
      <c r="AA92" s="92"/>
      <c r="AB92" s="91"/>
      <c r="AC92" s="92"/>
      <c r="AD92" s="92"/>
    </row>
    <row r="93" spans="5:30" x14ac:dyDescent="0.25">
      <c r="E93" s="90"/>
      <c r="F93" s="90"/>
      <c r="G93" s="90"/>
      <c r="H93" s="90"/>
      <c r="I93" s="90"/>
      <c r="J93" s="92"/>
      <c r="K93" s="91"/>
      <c r="L93" s="92"/>
      <c r="M93" s="92"/>
      <c r="N93" s="92"/>
      <c r="W93" s="89"/>
      <c r="X93" s="90"/>
      <c r="Y93" s="90"/>
      <c r="Z93" s="90"/>
      <c r="AA93" s="92"/>
      <c r="AB93" s="91"/>
      <c r="AC93" s="92"/>
      <c r="AD93" s="92"/>
    </row>
    <row r="94" spans="5:30" x14ac:dyDescent="0.25">
      <c r="E94" s="90"/>
      <c r="F94" s="90"/>
      <c r="G94" s="90"/>
      <c r="H94" s="90"/>
      <c r="I94" s="90"/>
      <c r="J94" s="92"/>
      <c r="K94" s="91"/>
      <c r="L94" s="92"/>
      <c r="M94" s="92"/>
      <c r="N94" s="92"/>
      <c r="W94" s="89"/>
      <c r="X94" s="90"/>
      <c r="Y94" s="90"/>
      <c r="Z94" s="90"/>
      <c r="AA94" s="92"/>
      <c r="AB94" s="91"/>
      <c r="AC94" s="92"/>
      <c r="AD94" s="92"/>
    </row>
    <row r="95" spans="5:30" x14ac:dyDescent="0.25">
      <c r="E95" s="90"/>
      <c r="F95" s="90"/>
      <c r="G95" s="90"/>
      <c r="H95" s="90"/>
      <c r="I95" s="90"/>
      <c r="J95" s="92"/>
      <c r="K95" s="91"/>
      <c r="L95" s="92"/>
      <c r="M95" s="92"/>
      <c r="N95" s="92"/>
      <c r="W95" s="89"/>
      <c r="X95" s="90"/>
      <c r="Y95" s="90"/>
      <c r="Z95" s="90"/>
      <c r="AA95" s="92"/>
      <c r="AB95" s="91"/>
      <c r="AC95" s="92"/>
      <c r="AD95" s="92"/>
    </row>
    <row r="96" spans="5:30" x14ac:dyDescent="0.25">
      <c r="E96" s="90"/>
      <c r="F96" s="90"/>
      <c r="G96" s="90"/>
      <c r="H96" s="90"/>
      <c r="I96" s="90"/>
      <c r="J96" s="92"/>
      <c r="K96" s="91"/>
      <c r="L96" s="92"/>
      <c r="M96" s="92"/>
      <c r="N96" s="92"/>
      <c r="W96" s="89"/>
      <c r="X96" s="90"/>
      <c r="Y96" s="90"/>
      <c r="Z96" s="90"/>
      <c r="AA96" s="92"/>
      <c r="AB96" s="91"/>
      <c r="AC96" s="92"/>
      <c r="AD96" s="92"/>
    </row>
    <row r="97" spans="5:30" x14ac:dyDescent="0.25">
      <c r="E97" s="90"/>
      <c r="F97" s="90"/>
      <c r="G97" s="90"/>
      <c r="H97" s="90"/>
      <c r="I97" s="90"/>
      <c r="J97" s="92"/>
      <c r="K97" s="91"/>
      <c r="L97" s="92"/>
      <c r="M97" s="92"/>
      <c r="N97" s="92"/>
      <c r="W97" s="89"/>
      <c r="X97" s="90"/>
      <c r="Y97" s="90"/>
      <c r="Z97" s="90"/>
      <c r="AA97" s="92"/>
      <c r="AB97" s="91"/>
      <c r="AC97" s="92"/>
      <c r="AD97" s="92"/>
    </row>
    <row r="98" spans="5:30" x14ac:dyDescent="0.25">
      <c r="E98" s="90"/>
      <c r="F98" s="90"/>
      <c r="G98" s="90"/>
      <c r="H98" s="90"/>
      <c r="I98" s="90"/>
      <c r="J98" s="92"/>
      <c r="K98" s="91"/>
      <c r="L98" s="92"/>
      <c r="M98" s="92"/>
      <c r="N98" s="92"/>
      <c r="W98" s="89"/>
      <c r="X98" s="90"/>
      <c r="Y98" s="90"/>
      <c r="Z98" s="90"/>
      <c r="AA98" s="92"/>
      <c r="AB98" s="91"/>
      <c r="AC98" s="92"/>
      <c r="AD98" s="92"/>
    </row>
    <row r="99" spans="5:30" x14ac:dyDescent="0.25">
      <c r="E99" s="90"/>
      <c r="F99" s="90"/>
      <c r="G99" s="90"/>
      <c r="H99" s="90"/>
      <c r="I99" s="90"/>
      <c r="J99" s="92"/>
      <c r="K99" s="91"/>
      <c r="L99" s="92"/>
      <c r="M99" s="92"/>
      <c r="N99" s="92"/>
      <c r="W99" s="89"/>
      <c r="X99" s="90"/>
      <c r="Y99" s="90"/>
      <c r="Z99" s="90"/>
      <c r="AA99" s="92"/>
      <c r="AB99" s="91"/>
      <c r="AC99" s="92"/>
      <c r="AD99" s="92"/>
    </row>
    <row r="100" spans="5:30" x14ac:dyDescent="0.25">
      <c r="E100" s="90"/>
      <c r="F100" s="90"/>
      <c r="G100" s="90"/>
      <c r="H100" s="90"/>
      <c r="I100" s="90"/>
      <c r="J100" s="92"/>
      <c r="K100" s="91"/>
      <c r="L100" s="92"/>
      <c r="M100" s="92"/>
      <c r="N100" s="92"/>
      <c r="W100" s="89"/>
      <c r="X100" s="90"/>
      <c r="Y100" s="90"/>
      <c r="Z100" s="90"/>
      <c r="AA100" s="92"/>
      <c r="AB100" s="91"/>
      <c r="AC100" s="92"/>
      <c r="AD100" s="92"/>
    </row>
    <row r="101" spans="5:30" x14ac:dyDescent="0.25">
      <c r="E101" s="90"/>
      <c r="F101" s="90"/>
      <c r="G101" s="90"/>
      <c r="H101" s="90"/>
      <c r="I101" s="90"/>
      <c r="J101" s="92"/>
      <c r="K101" s="91"/>
      <c r="L101" s="92"/>
      <c r="M101" s="92"/>
      <c r="N101" s="92"/>
      <c r="W101" s="89"/>
      <c r="X101" s="90"/>
      <c r="Y101" s="90"/>
      <c r="Z101" s="90"/>
      <c r="AA101" s="92"/>
      <c r="AB101" s="91"/>
      <c r="AC101" s="92"/>
      <c r="AD101" s="92"/>
    </row>
    <row r="102" spans="5:30" x14ac:dyDescent="0.25">
      <c r="E102" s="90"/>
      <c r="F102" s="90"/>
      <c r="G102" s="90"/>
      <c r="H102" s="90"/>
      <c r="I102" s="90"/>
      <c r="J102" s="92"/>
      <c r="K102" s="91"/>
      <c r="L102" s="92"/>
      <c r="M102" s="92"/>
      <c r="N102" s="92"/>
      <c r="W102" s="89"/>
      <c r="X102" s="90"/>
      <c r="Y102" s="90"/>
      <c r="Z102" s="90"/>
      <c r="AA102" s="92"/>
      <c r="AB102" s="91"/>
      <c r="AC102" s="92"/>
      <c r="AD102" s="92"/>
    </row>
    <row r="103" spans="5:30" x14ac:dyDescent="0.25">
      <c r="E103" s="90"/>
      <c r="F103" s="90"/>
      <c r="G103" s="90"/>
      <c r="H103" s="90"/>
      <c r="I103" s="90"/>
      <c r="J103" s="92"/>
      <c r="K103" s="91"/>
      <c r="L103" s="92"/>
      <c r="M103" s="92"/>
      <c r="N103" s="92"/>
      <c r="W103" s="89"/>
      <c r="X103" s="90"/>
      <c r="Y103" s="90"/>
      <c r="Z103" s="90"/>
      <c r="AA103" s="92"/>
      <c r="AB103" s="91"/>
      <c r="AC103" s="92"/>
      <c r="AD103" s="92"/>
    </row>
    <row r="104" spans="5:30" x14ac:dyDescent="0.25">
      <c r="E104" s="90"/>
      <c r="F104" s="90"/>
      <c r="G104" s="90"/>
      <c r="H104" s="90"/>
      <c r="I104" s="90"/>
      <c r="J104" s="92"/>
      <c r="K104" s="91"/>
      <c r="L104" s="92"/>
      <c r="M104" s="92"/>
      <c r="N104" s="92"/>
      <c r="W104" s="89"/>
      <c r="X104" s="90"/>
      <c r="Y104" s="90"/>
      <c r="Z104" s="90"/>
      <c r="AA104" s="92"/>
      <c r="AB104" s="91"/>
      <c r="AC104" s="92"/>
      <c r="AD104" s="92"/>
    </row>
    <row r="105" spans="5:30" x14ac:dyDescent="0.25">
      <c r="E105" s="90"/>
      <c r="F105" s="90"/>
      <c r="G105" s="90"/>
      <c r="H105" s="90"/>
      <c r="I105" s="90"/>
      <c r="J105" s="92"/>
      <c r="K105" s="91"/>
      <c r="L105" s="92"/>
      <c r="M105" s="92"/>
      <c r="N105" s="92"/>
      <c r="W105" s="89"/>
      <c r="X105" s="90"/>
      <c r="Y105" s="90"/>
      <c r="Z105" s="90"/>
      <c r="AA105" s="92"/>
      <c r="AB105" s="91"/>
      <c r="AC105" s="92"/>
      <c r="AD105" s="92"/>
    </row>
    <row r="106" spans="5:30" x14ac:dyDescent="0.25">
      <c r="E106" s="90"/>
      <c r="F106" s="90"/>
      <c r="G106" s="90"/>
      <c r="H106" s="90"/>
      <c r="I106" s="90"/>
      <c r="J106" s="92"/>
      <c r="K106" s="91"/>
      <c r="L106" s="92"/>
      <c r="M106" s="92"/>
      <c r="N106" s="92"/>
      <c r="W106" s="89"/>
      <c r="X106" s="90"/>
      <c r="Y106" s="90"/>
      <c r="Z106" s="90"/>
      <c r="AA106" s="92"/>
      <c r="AB106" s="91"/>
      <c r="AC106" s="92"/>
      <c r="AD106" s="92"/>
    </row>
    <row r="107" spans="5:30" x14ac:dyDescent="0.25">
      <c r="E107" s="90"/>
      <c r="F107" s="90"/>
      <c r="G107" s="90"/>
      <c r="H107" s="90"/>
      <c r="I107" s="90"/>
      <c r="J107" s="92"/>
      <c r="K107" s="91"/>
      <c r="L107" s="92"/>
      <c r="M107" s="92"/>
      <c r="N107" s="92"/>
      <c r="W107" s="89"/>
      <c r="X107" s="90"/>
      <c r="Y107" s="90"/>
      <c r="Z107" s="90"/>
      <c r="AA107" s="92"/>
      <c r="AB107" s="91"/>
      <c r="AC107" s="92"/>
      <c r="AD107" s="92"/>
    </row>
    <row r="108" spans="5:30" x14ac:dyDescent="0.25">
      <c r="E108" s="90"/>
      <c r="F108" s="90"/>
      <c r="G108" s="90"/>
      <c r="H108" s="90"/>
      <c r="I108" s="90"/>
      <c r="J108" s="92"/>
      <c r="K108" s="91"/>
      <c r="L108" s="92"/>
      <c r="M108" s="92"/>
      <c r="N108" s="92"/>
      <c r="W108" s="89"/>
      <c r="X108" s="90"/>
      <c r="Y108" s="90"/>
      <c r="Z108" s="90"/>
      <c r="AA108" s="92"/>
      <c r="AB108" s="91"/>
      <c r="AC108" s="92"/>
      <c r="AD108" s="92"/>
    </row>
    <row r="109" spans="5:30" x14ac:dyDescent="0.25">
      <c r="E109" s="90"/>
      <c r="F109" s="90"/>
      <c r="G109" s="90"/>
      <c r="H109" s="90"/>
      <c r="I109" s="90"/>
      <c r="J109" s="92"/>
      <c r="K109" s="91"/>
      <c r="L109" s="92"/>
      <c r="M109" s="92"/>
      <c r="N109" s="92"/>
      <c r="W109" s="89"/>
      <c r="X109" s="90"/>
      <c r="Y109" s="90"/>
      <c r="Z109" s="90"/>
      <c r="AA109" s="92"/>
      <c r="AB109" s="91"/>
      <c r="AC109" s="92"/>
      <c r="AD109" s="92"/>
    </row>
    <row r="110" spans="5:30" x14ac:dyDescent="0.25">
      <c r="E110" s="90"/>
      <c r="F110" s="90"/>
      <c r="G110" s="90"/>
      <c r="H110" s="90"/>
      <c r="I110" s="90"/>
      <c r="J110" s="92"/>
      <c r="K110" s="91"/>
      <c r="L110" s="92"/>
      <c r="M110" s="92"/>
      <c r="N110" s="92"/>
      <c r="W110" s="89"/>
      <c r="X110" s="90"/>
      <c r="Y110" s="90"/>
      <c r="Z110" s="90"/>
      <c r="AA110" s="92"/>
      <c r="AB110" s="91"/>
      <c r="AC110" s="92"/>
      <c r="AD110" s="92"/>
    </row>
    <row r="111" spans="5:30" x14ac:dyDescent="0.25">
      <c r="E111" s="90"/>
      <c r="F111" s="90"/>
      <c r="G111" s="90"/>
      <c r="H111" s="90"/>
      <c r="I111" s="90"/>
      <c r="J111" s="92"/>
      <c r="K111" s="91"/>
      <c r="L111" s="92"/>
      <c r="M111" s="92"/>
      <c r="N111" s="92"/>
      <c r="W111" s="89"/>
      <c r="X111" s="90"/>
      <c r="Y111" s="90"/>
      <c r="Z111" s="90"/>
      <c r="AA111" s="92"/>
      <c r="AB111" s="91"/>
      <c r="AC111" s="92"/>
      <c r="AD111" s="92"/>
    </row>
    <row r="112" spans="5:30" x14ac:dyDescent="0.25">
      <c r="E112" s="90"/>
      <c r="F112" s="90"/>
      <c r="G112" s="90"/>
      <c r="H112" s="90"/>
      <c r="I112" s="90"/>
      <c r="J112" s="92"/>
      <c r="K112" s="91"/>
      <c r="L112" s="92"/>
      <c r="M112" s="92"/>
      <c r="N112" s="92"/>
      <c r="W112" s="89"/>
      <c r="X112" s="90"/>
      <c r="Y112" s="90"/>
      <c r="Z112" s="90"/>
      <c r="AA112" s="92"/>
      <c r="AB112" s="91"/>
      <c r="AC112" s="92"/>
      <c r="AD112" s="92"/>
    </row>
    <row r="113" spans="5:30" x14ac:dyDescent="0.25">
      <c r="E113" s="90"/>
      <c r="F113" s="90"/>
      <c r="G113" s="90"/>
      <c r="H113" s="90"/>
      <c r="I113" s="90"/>
      <c r="J113" s="92"/>
      <c r="K113" s="91"/>
      <c r="L113" s="92"/>
      <c r="M113" s="92"/>
      <c r="N113" s="92"/>
      <c r="W113" s="89"/>
      <c r="X113" s="90"/>
      <c r="Y113" s="90"/>
      <c r="Z113" s="90"/>
      <c r="AA113" s="92"/>
      <c r="AB113" s="91"/>
      <c r="AC113" s="92"/>
      <c r="AD113" s="92"/>
    </row>
    <row r="114" spans="5:30" x14ac:dyDescent="0.25">
      <c r="E114" s="90"/>
      <c r="F114" s="90"/>
      <c r="G114" s="90"/>
      <c r="H114" s="90"/>
      <c r="I114" s="90"/>
      <c r="J114" s="92"/>
      <c r="K114" s="91"/>
      <c r="L114" s="92"/>
      <c r="M114" s="92"/>
      <c r="N114" s="92"/>
      <c r="W114" s="89"/>
      <c r="X114" s="90"/>
      <c r="Y114" s="90"/>
      <c r="Z114" s="90"/>
      <c r="AA114" s="92"/>
      <c r="AB114" s="91"/>
      <c r="AC114" s="92"/>
      <c r="AD114" s="92"/>
    </row>
    <row r="115" spans="5:30" x14ac:dyDescent="0.25">
      <c r="E115" s="90"/>
      <c r="F115" s="90"/>
      <c r="G115" s="90"/>
      <c r="H115" s="90"/>
      <c r="I115" s="90"/>
      <c r="J115" s="92"/>
      <c r="K115" s="91"/>
      <c r="L115" s="92"/>
      <c r="M115" s="92"/>
      <c r="N115" s="92"/>
      <c r="W115" s="89"/>
      <c r="X115" s="90"/>
      <c r="Y115" s="90"/>
      <c r="Z115" s="90"/>
      <c r="AA115" s="92"/>
      <c r="AB115" s="91"/>
      <c r="AC115" s="92"/>
      <c r="AD115" s="92"/>
    </row>
    <row r="116" spans="5:30" x14ac:dyDescent="0.25">
      <c r="E116" s="90"/>
      <c r="F116" s="90"/>
      <c r="G116" s="90"/>
      <c r="H116" s="90"/>
      <c r="I116" s="90"/>
      <c r="J116" s="92"/>
      <c r="K116" s="91"/>
      <c r="L116" s="92"/>
      <c r="M116" s="92"/>
      <c r="N116" s="92"/>
      <c r="W116" s="89"/>
      <c r="X116" s="90"/>
      <c r="Y116" s="90"/>
      <c r="Z116" s="90"/>
      <c r="AA116" s="92"/>
      <c r="AB116" s="91"/>
      <c r="AC116" s="92"/>
      <c r="AD116" s="92"/>
    </row>
    <row r="117" spans="5:30" x14ac:dyDescent="0.25">
      <c r="E117" s="90"/>
      <c r="F117" s="90"/>
      <c r="G117" s="90"/>
      <c r="H117" s="90"/>
      <c r="I117" s="90"/>
      <c r="J117" s="92"/>
      <c r="K117" s="91"/>
      <c r="L117" s="92"/>
      <c r="M117" s="92"/>
      <c r="N117" s="92"/>
      <c r="W117" s="89"/>
      <c r="X117" s="90"/>
      <c r="Y117" s="90"/>
      <c r="Z117" s="90"/>
      <c r="AA117" s="92"/>
      <c r="AB117" s="91"/>
      <c r="AC117" s="92"/>
      <c r="AD117" s="92"/>
    </row>
    <row r="118" spans="5:30" x14ac:dyDescent="0.25">
      <c r="E118" s="90"/>
      <c r="F118" s="90"/>
      <c r="G118" s="90"/>
      <c r="H118" s="90"/>
      <c r="I118" s="90"/>
      <c r="J118" s="92"/>
      <c r="K118" s="91"/>
      <c r="L118" s="92"/>
      <c r="M118" s="92"/>
      <c r="N118" s="92"/>
      <c r="W118" s="89"/>
      <c r="X118" s="90"/>
      <c r="Y118" s="90"/>
      <c r="Z118" s="90"/>
      <c r="AA118" s="92"/>
      <c r="AB118" s="91"/>
      <c r="AC118" s="92"/>
      <c r="AD118" s="92"/>
    </row>
    <row r="119" spans="5:30" x14ac:dyDescent="0.25">
      <c r="E119" s="90"/>
      <c r="F119" s="90"/>
      <c r="G119" s="90"/>
      <c r="H119" s="90"/>
      <c r="I119" s="90"/>
      <c r="J119" s="92"/>
      <c r="K119" s="91"/>
      <c r="L119" s="92"/>
      <c r="M119" s="92"/>
      <c r="N119" s="92"/>
      <c r="W119" s="89"/>
      <c r="X119" s="90"/>
      <c r="Y119" s="90"/>
      <c r="Z119" s="90"/>
      <c r="AA119" s="92"/>
      <c r="AB119" s="91"/>
      <c r="AC119" s="92"/>
      <c r="AD119" s="92"/>
    </row>
    <row r="120" spans="5:30" x14ac:dyDescent="0.25">
      <c r="E120" s="90"/>
      <c r="F120" s="90"/>
      <c r="G120" s="90"/>
      <c r="H120" s="90"/>
      <c r="I120" s="90"/>
      <c r="J120" s="92"/>
      <c r="K120" s="91"/>
      <c r="L120" s="92"/>
      <c r="M120" s="92"/>
      <c r="N120" s="92"/>
      <c r="W120" s="89"/>
      <c r="X120" s="90"/>
      <c r="Y120" s="90"/>
      <c r="Z120" s="90"/>
      <c r="AA120" s="92"/>
      <c r="AB120" s="91"/>
      <c r="AC120" s="92"/>
      <c r="AD120" s="92"/>
    </row>
    <row r="121" spans="5:30" x14ac:dyDescent="0.25">
      <c r="E121" s="90"/>
      <c r="F121" s="90"/>
      <c r="G121" s="90"/>
      <c r="H121" s="90"/>
      <c r="I121" s="90"/>
      <c r="J121" s="92"/>
      <c r="K121" s="91"/>
      <c r="L121" s="92"/>
      <c r="M121" s="92"/>
      <c r="N121" s="92"/>
      <c r="W121" s="89"/>
      <c r="X121" s="90"/>
      <c r="Y121" s="90"/>
      <c r="Z121" s="90"/>
      <c r="AA121" s="92"/>
      <c r="AB121" s="91"/>
      <c r="AC121" s="92"/>
      <c r="AD121" s="92"/>
    </row>
    <row r="122" spans="5:30" x14ac:dyDescent="0.25">
      <c r="E122" s="90"/>
      <c r="F122" s="90"/>
      <c r="G122" s="90"/>
      <c r="H122" s="90"/>
      <c r="I122" s="90"/>
      <c r="J122" s="92"/>
      <c r="K122" s="91"/>
      <c r="L122" s="92"/>
      <c r="M122" s="92"/>
      <c r="N122" s="92"/>
      <c r="W122" s="89"/>
      <c r="X122" s="90"/>
      <c r="Y122" s="90"/>
      <c r="Z122" s="90"/>
      <c r="AA122" s="92"/>
      <c r="AB122" s="91"/>
      <c r="AC122" s="92"/>
      <c r="AD122" s="92"/>
    </row>
    <row r="123" spans="5:30" x14ac:dyDescent="0.25">
      <c r="E123" s="90"/>
      <c r="F123" s="90"/>
      <c r="G123" s="90"/>
      <c r="H123" s="90"/>
      <c r="I123" s="90"/>
      <c r="J123" s="92"/>
      <c r="K123" s="91"/>
      <c r="L123" s="92"/>
      <c r="M123" s="92"/>
      <c r="N123" s="92"/>
      <c r="W123" s="89"/>
      <c r="X123" s="90"/>
      <c r="Y123" s="90"/>
      <c r="Z123" s="90"/>
      <c r="AA123" s="92"/>
      <c r="AB123" s="91"/>
      <c r="AC123" s="92"/>
      <c r="AD123" s="92"/>
    </row>
    <row r="124" spans="5:30" x14ac:dyDescent="0.25">
      <c r="E124" s="90"/>
      <c r="F124" s="90"/>
      <c r="G124" s="90"/>
      <c r="H124" s="90"/>
      <c r="I124" s="90"/>
      <c r="J124" s="92"/>
      <c r="K124" s="91"/>
      <c r="L124" s="92"/>
      <c r="M124" s="92"/>
      <c r="N124" s="92"/>
      <c r="W124" s="89"/>
      <c r="X124" s="90"/>
      <c r="Y124" s="90"/>
      <c r="Z124" s="90"/>
      <c r="AA124" s="92"/>
      <c r="AB124" s="91"/>
      <c r="AC124" s="92"/>
      <c r="AD124" s="92"/>
    </row>
    <row r="125" spans="5:30" x14ac:dyDescent="0.25">
      <c r="E125" s="90"/>
      <c r="F125" s="90"/>
      <c r="G125" s="90"/>
      <c r="H125" s="90"/>
      <c r="I125" s="90"/>
      <c r="J125" s="92"/>
      <c r="K125" s="91"/>
      <c r="L125" s="92"/>
      <c r="M125" s="92"/>
      <c r="N125" s="92"/>
      <c r="W125" s="89"/>
      <c r="X125" s="90"/>
      <c r="Y125" s="90"/>
      <c r="Z125" s="90"/>
      <c r="AA125" s="92"/>
      <c r="AB125" s="91"/>
      <c r="AC125" s="92"/>
      <c r="AD125" s="92"/>
    </row>
    <row r="126" spans="5:30" x14ac:dyDescent="0.25">
      <c r="E126" s="90"/>
      <c r="F126" s="90"/>
      <c r="G126" s="90"/>
      <c r="H126" s="90"/>
      <c r="I126" s="90"/>
      <c r="J126" s="92"/>
      <c r="K126" s="91"/>
      <c r="L126" s="92"/>
      <c r="M126" s="92"/>
      <c r="N126" s="92"/>
      <c r="W126" s="89"/>
      <c r="X126" s="90"/>
      <c r="Y126" s="90"/>
      <c r="Z126" s="90"/>
      <c r="AA126" s="92"/>
      <c r="AB126" s="91"/>
      <c r="AC126" s="92"/>
      <c r="AD126" s="92"/>
    </row>
    <row r="127" spans="5:30" x14ac:dyDescent="0.25">
      <c r="E127" s="90"/>
      <c r="F127" s="90"/>
      <c r="G127" s="90"/>
      <c r="H127" s="90"/>
      <c r="I127" s="90"/>
      <c r="J127" s="92"/>
      <c r="K127" s="91"/>
      <c r="L127" s="92"/>
      <c r="M127" s="92"/>
      <c r="N127" s="92"/>
      <c r="W127" s="89"/>
      <c r="X127" s="90"/>
      <c r="Y127" s="90"/>
      <c r="Z127" s="90"/>
      <c r="AA127" s="92"/>
      <c r="AB127" s="91"/>
      <c r="AC127" s="92"/>
      <c r="AD127" s="92"/>
    </row>
    <row r="128" spans="5:30" x14ac:dyDescent="0.25">
      <c r="E128" s="90"/>
      <c r="F128" s="90"/>
      <c r="G128" s="90"/>
      <c r="H128" s="90"/>
      <c r="I128" s="90"/>
      <c r="J128" s="92"/>
      <c r="K128" s="91"/>
      <c r="L128" s="92"/>
      <c r="M128" s="92"/>
      <c r="N128" s="92"/>
      <c r="W128" s="89"/>
      <c r="X128" s="90"/>
      <c r="Y128" s="90"/>
      <c r="Z128" s="90"/>
      <c r="AA128" s="92"/>
      <c r="AB128" s="91"/>
      <c r="AC128" s="92"/>
      <c r="AD128" s="92"/>
    </row>
    <row r="129" spans="5:30" x14ac:dyDescent="0.25">
      <c r="E129" s="90"/>
      <c r="F129" s="90"/>
      <c r="G129" s="90"/>
      <c r="H129" s="90"/>
      <c r="I129" s="90"/>
      <c r="J129" s="92"/>
      <c r="K129" s="91"/>
      <c r="L129" s="92"/>
      <c r="M129" s="92"/>
      <c r="N129" s="92"/>
      <c r="W129" s="89"/>
      <c r="X129" s="90"/>
      <c r="Y129" s="90"/>
      <c r="Z129" s="90"/>
      <c r="AA129" s="92"/>
      <c r="AB129" s="91"/>
      <c r="AC129" s="92"/>
      <c r="AD129" s="92"/>
    </row>
    <row r="130" spans="5:30" x14ac:dyDescent="0.25">
      <c r="E130" s="90"/>
      <c r="F130" s="90"/>
      <c r="G130" s="90"/>
      <c r="H130" s="90"/>
      <c r="I130" s="90"/>
      <c r="J130" s="92"/>
      <c r="K130" s="91"/>
      <c r="L130" s="92"/>
      <c r="M130" s="92"/>
      <c r="N130" s="92"/>
      <c r="W130" s="89"/>
      <c r="X130" s="90"/>
      <c r="Y130" s="90"/>
      <c r="Z130" s="90"/>
      <c r="AA130" s="92"/>
      <c r="AB130" s="91"/>
      <c r="AC130" s="92"/>
      <c r="AD130" s="92"/>
    </row>
    <row r="131" spans="5:30" x14ac:dyDescent="0.25">
      <c r="E131" s="90"/>
      <c r="F131" s="90"/>
      <c r="G131" s="90"/>
      <c r="H131" s="90"/>
      <c r="I131" s="90"/>
      <c r="J131" s="92"/>
      <c r="K131" s="91"/>
      <c r="L131" s="92"/>
      <c r="M131" s="92"/>
      <c r="N131" s="92"/>
      <c r="W131" s="89"/>
      <c r="X131" s="90"/>
      <c r="Y131" s="90"/>
      <c r="Z131" s="90"/>
      <c r="AA131" s="92"/>
      <c r="AB131" s="91"/>
      <c r="AC131" s="92"/>
      <c r="AD131" s="92"/>
    </row>
    <row r="132" spans="5:30" x14ac:dyDescent="0.25">
      <c r="E132" s="90"/>
      <c r="F132" s="90"/>
      <c r="G132" s="90"/>
      <c r="H132" s="90"/>
      <c r="I132" s="90"/>
      <c r="J132" s="92"/>
      <c r="K132" s="91"/>
      <c r="L132" s="92"/>
      <c r="M132" s="92"/>
      <c r="N132" s="92"/>
      <c r="W132" s="89"/>
      <c r="X132" s="90"/>
      <c r="Y132" s="90"/>
      <c r="Z132" s="90"/>
      <c r="AA132" s="92"/>
      <c r="AB132" s="91"/>
      <c r="AC132" s="92"/>
      <c r="AD132" s="92"/>
    </row>
    <row r="133" spans="5:30" x14ac:dyDescent="0.25">
      <c r="E133" s="90"/>
      <c r="F133" s="90"/>
      <c r="G133" s="90"/>
      <c r="H133" s="90"/>
      <c r="I133" s="90"/>
      <c r="J133" s="92"/>
      <c r="K133" s="91"/>
      <c r="L133" s="92"/>
      <c r="M133" s="92"/>
      <c r="N133" s="92"/>
      <c r="W133" s="89"/>
      <c r="X133" s="90"/>
      <c r="Y133" s="90"/>
      <c r="Z133" s="90"/>
      <c r="AA133" s="92"/>
      <c r="AB133" s="91"/>
      <c r="AC133" s="92"/>
      <c r="AD133" s="92"/>
    </row>
    <row r="134" spans="5:30" x14ac:dyDescent="0.25">
      <c r="E134" s="90"/>
      <c r="F134" s="90"/>
      <c r="G134" s="90"/>
      <c r="H134" s="90"/>
      <c r="I134" s="90"/>
      <c r="J134" s="92"/>
      <c r="K134" s="91"/>
      <c r="L134" s="92"/>
      <c r="M134" s="92"/>
      <c r="N134" s="92"/>
      <c r="W134" s="89"/>
      <c r="X134" s="90"/>
      <c r="Y134" s="90"/>
      <c r="Z134" s="90"/>
      <c r="AA134" s="92"/>
      <c r="AB134" s="91"/>
      <c r="AC134" s="92"/>
      <c r="AD134" s="92"/>
    </row>
    <row r="135" spans="5:30" x14ac:dyDescent="0.25">
      <c r="E135" s="90"/>
      <c r="F135" s="90"/>
      <c r="G135" s="90"/>
      <c r="H135" s="90"/>
      <c r="I135" s="90"/>
      <c r="J135" s="92"/>
      <c r="K135" s="91"/>
      <c r="L135" s="92"/>
      <c r="M135" s="92"/>
      <c r="N135" s="92"/>
      <c r="W135" s="89"/>
      <c r="X135" s="90"/>
      <c r="Y135" s="90"/>
      <c r="Z135" s="90"/>
      <c r="AA135" s="92"/>
      <c r="AB135" s="91"/>
      <c r="AC135" s="92"/>
      <c r="AD135" s="92"/>
    </row>
    <row r="136" spans="5:30" x14ac:dyDescent="0.25">
      <c r="E136" s="90"/>
      <c r="F136" s="90"/>
      <c r="G136" s="90"/>
      <c r="H136" s="90"/>
      <c r="I136" s="90"/>
      <c r="J136" s="92"/>
      <c r="K136" s="91"/>
      <c r="L136" s="92"/>
      <c r="M136" s="92"/>
      <c r="N136" s="92"/>
      <c r="W136" s="89"/>
      <c r="X136" s="90"/>
      <c r="Y136" s="90"/>
      <c r="Z136" s="90"/>
      <c r="AA136" s="92"/>
      <c r="AB136" s="91"/>
      <c r="AC136" s="92"/>
      <c r="AD136" s="92"/>
    </row>
    <row r="137" spans="5:30" x14ac:dyDescent="0.25">
      <c r="E137" s="90"/>
      <c r="F137" s="90"/>
      <c r="G137" s="90"/>
      <c r="H137" s="90"/>
      <c r="I137" s="90"/>
      <c r="J137" s="92"/>
      <c r="K137" s="91"/>
      <c r="L137" s="92"/>
      <c r="M137" s="92"/>
      <c r="N137" s="92"/>
      <c r="W137" s="89"/>
      <c r="X137" s="90"/>
      <c r="Y137" s="90"/>
      <c r="Z137" s="90"/>
      <c r="AA137" s="92"/>
      <c r="AB137" s="91"/>
      <c r="AC137" s="92"/>
      <c r="AD137" s="92"/>
    </row>
    <row r="138" spans="5:30" x14ac:dyDescent="0.25">
      <c r="E138" s="90"/>
      <c r="F138" s="90"/>
      <c r="G138" s="90"/>
      <c r="H138" s="90"/>
      <c r="I138" s="90"/>
      <c r="J138" s="92"/>
      <c r="K138" s="91"/>
      <c r="L138" s="92"/>
      <c r="M138" s="92"/>
      <c r="N138" s="92"/>
      <c r="W138" s="89"/>
      <c r="X138" s="90"/>
      <c r="Y138" s="90"/>
      <c r="Z138" s="90"/>
      <c r="AA138" s="92"/>
      <c r="AB138" s="91"/>
      <c r="AC138" s="92"/>
      <c r="AD138" s="92"/>
    </row>
    <row r="139" spans="5:30" x14ac:dyDescent="0.25">
      <c r="E139" s="90"/>
      <c r="F139" s="90"/>
      <c r="G139" s="90"/>
      <c r="H139" s="90"/>
      <c r="I139" s="90"/>
      <c r="J139" s="92"/>
      <c r="K139" s="91"/>
      <c r="L139" s="92"/>
      <c r="M139" s="92"/>
      <c r="N139" s="92"/>
      <c r="W139" s="89"/>
      <c r="X139" s="90"/>
      <c r="Y139" s="90"/>
      <c r="Z139" s="90"/>
      <c r="AA139" s="92"/>
      <c r="AB139" s="91"/>
      <c r="AC139" s="92"/>
      <c r="AD139" s="92"/>
    </row>
    <row r="140" spans="5:30" x14ac:dyDescent="0.25">
      <c r="E140" s="90"/>
      <c r="F140" s="90"/>
      <c r="G140" s="90"/>
      <c r="H140" s="90"/>
      <c r="I140" s="90"/>
      <c r="J140" s="92"/>
      <c r="K140" s="91"/>
      <c r="L140" s="92"/>
      <c r="M140" s="92"/>
      <c r="N140" s="92"/>
      <c r="W140" s="89"/>
      <c r="X140" s="90"/>
      <c r="Y140" s="90"/>
      <c r="Z140" s="90"/>
      <c r="AA140" s="92"/>
      <c r="AB140" s="91"/>
      <c r="AC140" s="92"/>
      <c r="AD140" s="92"/>
    </row>
    <row r="141" spans="5:30" x14ac:dyDescent="0.25">
      <c r="E141" s="90"/>
      <c r="F141" s="90"/>
      <c r="G141" s="90"/>
      <c r="H141" s="90"/>
      <c r="I141" s="90"/>
      <c r="J141" s="92"/>
      <c r="K141" s="91"/>
      <c r="L141" s="92"/>
      <c r="M141" s="92"/>
      <c r="N141" s="92"/>
      <c r="W141" s="89"/>
      <c r="X141" s="90"/>
      <c r="Y141" s="90"/>
      <c r="Z141" s="90"/>
      <c r="AA141" s="92"/>
      <c r="AB141" s="91"/>
      <c r="AC141" s="92"/>
      <c r="AD141" s="92"/>
    </row>
    <row r="142" spans="5:30" x14ac:dyDescent="0.25">
      <c r="E142" s="90"/>
      <c r="F142" s="90"/>
      <c r="G142" s="90"/>
      <c r="H142" s="90"/>
      <c r="I142" s="90"/>
      <c r="J142" s="92"/>
      <c r="K142" s="91"/>
      <c r="L142" s="92"/>
      <c r="M142" s="92"/>
      <c r="N142" s="92"/>
      <c r="W142" s="89"/>
      <c r="X142" s="90"/>
      <c r="Y142" s="90"/>
      <c r="Z142" s="90"/>
      <c r="AA142" s="92"/>
      <c r="AB142" s="91"/>
      <c r="AC142" s="92"/>
      <c r="AD142" s="92"/>
    </row>
    <row r="143" spans="5:30" x14ac:dyDescent="0.25">
      <c r="E143" s="90"/>
      <c r="F143" s="90"/>
      <c r="G143" s="90"/>
      <c r="H143" s="90"/>
      <c r="I143" s="90"/>
      <c r="J143" s="92"/>
      <c r="K143" s="91"/>
      <c r="L143" s="92"/>
      <c r="M143" s="92"/>
      <c r="N143" s="92"/>
      <c r="W143" s="89"/>
      <c r="X143" s="90"/>
      <c r="Y143" s="90"/>
      <c r="Z143" s="90"/>
      <c r="AA143" s="92"/>
      <c r="AB143" s="91"/>
      <c r="AC143" s="92"/>
      <c r="AD143" s="92"/>
    </row>
    <row r="144" spans="5:30" x14ac:dyDescent="0.25">
      <c r="E144" s="90"/>
      <c r="F144" s="90"/>
      <c r="G144" s="90"/>
      <c r="H144" s="90"/>
      <c r="I144" s="90"/>
      <c r="J144" s="92"/>
      <c r="K144" s="91"/>
      <c r="L144" s="92"/>
      <c r="M144" s="92"/>
      <c r="N144" s="92"/>
      <c r="W144" s="89"/>
      <c r="X144" s="90"/>
      <c r="Y144" s="90"/>
      <c r="Z144" s="90"/>
      <c r="AA144" s="92"/>
      <c r="AB144" s="91"/>
      <c r="AC144" s="92"/>
      <c r="AD144" s="92"/>
    </row>
    <row r="145" spans="5:30" x14ac:dyDescent="0.25">
      <c r="E145" s="90"/>
      <c r="F145" s="90"/>
      <c r="G145" s="90"/>
      <c r="H145" s="90"/>
      <c r="I145" s="90"/>
      <c r="J145" s="92"/>
      <c r="K145" s="91"/>
      <c r="L145" s="92"/>
      <c r="M145" s="92"/>
      <c r="N145" s="92"/>
      <c r="W145" s="89"/>
      <c r="X145" s="90"/>
      <c r="Y145" s="90"/>
      <c r="Z145" s="90"/>
      <c r="AA145" s="92"/>
      <c r="AB145" s="91"/>
      <c r="AC145" s="92"/>
      <c r="AD145" s="92"/>
    </row>
    <row r="146" spans="5:30" x14ac:dyDescent="0.25">
      <c r="E146" s="90"/>
      <c r="F146" s="90"/>
      <c r="G146" s="90"/>
      <c r="H146" s="90"/>
      <c r="I146" s="90"/>
      <c r="J146" s="92"/>
      <c r="K146" s="91"/>
      <c r="L146" s="92"/>
      <c r="M146" s="92"/>
      <c r="N146" s="92"/>
      <c r="W146" s="89"/>
      <c r="X146" s="90"/>
      <c r="Y146" s="90"/>
      <c r="Z146" s="90"/>
      <c r="AA146" s="92"/>
      <c r="AB146" s="91"/>
      <c r="AC146" s="92"/>
      <c r="AD146" s="92"/>
    </row>
    <row r="147" spans="5:30" x14ac:dyDescent="0.25">
      <c r="E147" s="90"/>
      <c r="F147" s="90"/>
      <c r="G147" s="90"/>
      <c r="H147" s="90"/>
      <c r="I147" s="90"/>
      <c r="J147" s="92"/>
      <c r="K147" s="91"/>
      <c r="L147" s="92"/>
      <c r="M147" s="92"/>
      <c r="N147" s="92"/>
      <c r="W147" s="89"/>
      <c r="X147" s="90"/>
      <c r="Y147" s="90"/>
      <c r="Z147" s="90"/>
      <c r="AA147" s="92"/>
      <c r="AB147" s="91"/>
      <c r="AC147" s="92"/>
      <c r="AD147" s="92"/>
    </row>
    <row r="148" spans="5:30" x14ac:dyDescent="0.25">
      <c r="E148" s="90"/>
      <c r="F148" s="90"/>
      <c r="G148" s="90"/>
      <c r="H148" s="90"/>
      <c r="I148" s="90"/>
      <c r="J148" s="92"/>
      <c r="K148" s="91"/>
      <c r="L148" s="92"/>
      <c r="M148" s="92"/>
      <c r="N148" s="92"/>
      <c r="W148" s="89"/>
      <c r="X148" s="90"/>
      <c r="Y148" s="90"/>
      <c r="Z148" s="90"/>
      <c r="AA148" s="92"/>
      <c r="AB148" s="91"/>
      <c r="AC148" s="92"/>
      <c r="AD148" s="92"/>
    </row>
    <row r="149" spans="5:30" x14ac:dyDescent="0.25">
      <c r="E149" s="90"/>
      <c r="F149" s="90"/>
      <c r="G149" s="90"/>
      <c r="H149" s="90"/>
      <c r="I149" s="90"/>
      <c r="J149" s="92"/>
      <c r="K149" s="91"/>
      <c r="L149" s="92"/>
      <c r="M149" s="92"/>
      <c r="N149" s="92"/>
      <c r="W149" s="89"/>
      <c r="X149" s="90"/>
      <c r="Y149" s="90"/>
      <c r="Z149" s="90"/>
      <c r="AA149" s="92"/>
      <c r="AB149" s="91"/>
      <c r="AC149" s="92"/>
      <c r="AD149" s="92"/>
    </row>
    <row r="150" spans="5:30" x14ac:dyDescent="0.25">
      <c r="E150" s="90"/>
      <c r="F150" s="90"/>
      <c r="G150" s="90"/>
      <c r="H150" s="90"/>
      <c r="I150" s="90"/>
      <c r="J150" s="92"/>
      <c r="K150" s="91"/>
      <c r="L150" s="92"/>
      <c r="M150" s="92"/>
      <c r="N150" s="92"/>
      <c r="W150" s="89"/>
      <c r="X150" s="90"/>
      <c r="Y150" s="90"/>
      <c r="Z150" s="90"/>
      <c r="AA150" s="92"/>
      <c r="AB150" s="91"/>
      <c r="AC150" s="92"/>
      <c r="AD150" s="92"/>
    </row>
    <row r="151" spans="5:30" x14ac:dyDescent="0.25">
      <c r="E151" s="90"/>
      <c r="F151" s="90"/>
      <c r="G151" s="90"/>
      <c r="H151" s="90"/>
      <c r="I151" s="90"/>
      <c r="J151" s="92"/>
      <c r="K151" s="91"/>
      <c r="L151" s="92"/>
      <c r="M151" s="92"/>
      <c r="N151" s="92"/>
      <c r="W151" s="89"/>
      <c r="X151" s="90"/>
      <c r="Y151" s="90"/>
      <c r="Z151" s="90"/>
      <c r="AA151" s="92"/>
      <c r="AB151" s="91"/>
      <c r="AC151" s="92"/>
      <c r="AD151" s="92"/>
    </row>
    <row r="152" spans="5:30" x14ac:dyDescent="0.25">
      <c r="E152" s="90"/>
      <c r="F152" s="90"/>
      <c r="G152" s="90"/>
      <c r="H152" s="90"/>
      <c r="I152" s="90"/>
      <c r="J152" s="92"/>
      <c r="K152" s="91"/>
      <c r="L152" s="92"/>
      <c r="M152" s="92"/>
      <c r="N152" s="92"/>
      <c r="W152" s="89"/>
      <c r="X152" s="90"/>
      <c r="Y152" s="90"/>
      <c r="Z152" s="90"/>
      <c r="AA152" s="92"/>
      <c r="AB152" s="91"/>
      <c r="AC152" s="92"/>
      <c r="AD152" s="92"/>
    </row>
    <row r="153" spans="5:30" x14ac:dyDescent="0.25">
      <c r="E153" s="90"/>
      <c r="F153" s="90"/>
      <c r="G153" s="90"/>
      <c r="H153" s="90"/>
      <c r="I153" s="90"/>
      <c r="J153" s="92"/>
      <c r="K153" s="91"/>
      <c r="L153" s="92"/>
      <c r="M153" s="92"/>
      <c r="N153" s="92"/>
      <c r="W153" s="89"/>
      <c r="X153" s="90"/>
      <c r="Y153" s="90"/>
      <c r="Z153" s="90"/>
      <c r="AA153" s="92"/>
      <c r="AB153" s="91"/>
      <c r="AC153" s="92"/>
      <c r="AD153" s="92"/>
    </row>
    <row r="154" spans="5:30" x14ac:dyDescent="0.25">
      <c r="E154" s="90"/>
      <c r="F154" s="90"/>
      <c r="G154" s="90"/>
      <c r="H154" s="90"/>
      <c r="I154" s="90"/>
      <c r="J154" s="92"/>
      <c r="K154" s="91"/>
      <c r="L154" s="92"/>
      <c r="M154" s="92"/>
      <c r="N154" s="92"/>
      <c r="W154" s="89"/>
      <c r="X154" s="90"/>
      <c r="Y154" s="90"/>
      <c r="Z154" s="90"/>
      <c r="AA154" s="92"/>
      <c r="AB154" s="91"/>
      <c r="AC154" s="92"/>
      <c r="AD154" s="92"/>
    </row>
    <row r="155" spans="5:30" x14ac:dyDescent="0.25">
      <c r="E155" s="90"/>
      <c r="F155" s="90"/>
      <c r="G155" s="90"/>
      <c r="H155" s="90"/>
      <c r="I155" s="90"/>
      <c r="J155" s="92"/>
      <c r="K155" s="91"/>
      <c r="L155" s="92"/>
      <c r="M155" s="92"/>
      <c r="N155" s="92"/>
      <c r="W155" s="89"/>
      <c r="X155" s="90"/>
      <c r="Y155" s="90"/>
      <c r="Z155" s="90"/>
      <c r="AA155" s="92"/>
      <c r="AB155" s="91"/>
      <c r="AC155" s="92"/>
      <c r="AD155" s="92"/>
    </row>
    <row r="156" spans="5:30" x14ac:dyDescent="0.25">
      <c r="E156" s="90"/>
      <c r="F156" s="90"/>
      <c r="G156" s="90"/>
      <c r="H156" s="90"/>
      <c r="I156" s="90"/>
      <c r="J156" s="92"/>
      <c r="K156" s="91"/>
      <c r="L156" s="92"/>
      <c r="M156" s="92"/>
      <c r="N156" s="92"/>
      <c r="W156" s="89"/>
      <c r="X156" s="90"/>
      <c r="Y156" s="90"/>
      <c r="Z156" s="90"/>
      <c r="AA156" s="92"/>
      <c r="AB156" s="91"/>
      <c r="AC156" s="92"/>
      <c r="AD156" s="92"/>
    </row>
    <row r="157" spans="5:30" x14ac:dyDescent="0.25">
      <c r="E157" s="90"/>
      <c r="F157" s="90"/>
      <c r="G157" s="90"/>
      <c r="H157" s="90"/>
      <c r="I157" s="90"/>
      <c r="J157" s="92"/>
      <c r="K157" s="91"/>
      <c r="L157" s="92"/>
      <c r="M157" s="92"/>
      <c r="N157" s="92"/>
      <c r="W157" s="89"/>
      <c r="X157" s="90"/>
      <c r="Y157" s="90"/>
      <c r="Z157" s="90"/>
      <c r="AA157" s="92"/>
      <c r="AB157" s="91"/>
      <c r="AC157" s="92"/>
      <c r="AD157" s="92"/>
    </row>
    <row r="158" spans="5:30" x14ac:dyDescent="0.25">
      <c r="E158" s="90"/>
      <c r="F158" s="90"/>
      <c r="G158" s="90"/>
      <c r="H158" s="90"/>
      <c r="I158" s="90"/>
      <c r="J158" s="92"/>
      <c r="K158" s="91"/>
      <c r="L158" s="92"/>
      <c r="M158" s="92"/>
      <c r="N158" s="92"/>
      <c r="W158" s="89"/>
      <c r="X158" s="90"/>
      <c r="Y158" s="90"/>
      <c r="Z158" s="90"/>
      <c r="AA158" s="92"/>
      <c r="AB158" s="91"/>
      <c r="AC158" s="92"/>
      <c r="AD158" s="92"/>
    </row>
    <row r="159" spans="5:30" x14ac:dyDescent="0.25">
      <c r="E159" s="90"/>
      <c r="F159" s="90"/>
      <c r="G159" s="90"/>
      <c r="H159" s="90"/>
      <c r="I159" s="90"/>
      <c r="J159" s="92"/>
      <c r="K159" s="91"/>
      <c r="L159" s="92"/>
      <c r="M159" s="92"/>
      <c r="N159" s="92"/>
      <c r="W159" s="89"/>
      <c r="X159" s="90"/>
      <c r="Y159" s="90"/>
      <c r="Z159" s="90"/>
      <c r="AA159" s="92"/>
      <c r="AB159" s="91"/>
      <c r="AC159" s="92"/>
      <c r="AD159" s="92"/>
    </row>
    <row r="160" spans="5:30" x14ac:dyDescent="0.25">
      <c r="E160" s="90"/>
      <c r="F160" s="90"/>
      <c r="G160" s="90"/>
      <c r="H160" s="90"/>
      <c r="I160" s="90"/>
      <c r="J160" s="92"/>
      <c r="K160" s="91"/>
      <c r="L160" s="92"/>
      <c r="M160" s="92"/>
      <c r="N160" s="92"/>
      <c r="W160" s="89"/>
      <c r="X160" s="90"/>
      <c r="Y160" s="90"/>
      <c r="Z160" s="90"/>
      <c r="AA160" s="92"/>
      <c r="AB160" s="91"/>
      <c r="AC160" s="92"/>
      <c r="AD160" s="92"/>
    </row>
    <row r="161" spans="5:30" x14ac:dyDescent="0.25">
      <c r="E161" s="90"/>
      <c r="F161" s="90"/>
      <c r="G161" s="90"/>
      <c r="H161" s="90"/>
      <c r="I161" s="90"/>
      <c r="J161" s="92"/>
      <c r="K161" s="91"/>
      <c r="L161" s="92"/>
      <c r="M161" s="92"/>
      <c r="N161" s="92"/>
      <c r="W161" s="89"/>
      <c r="X161" s="90"/>
      <c r="Y161" s="90"/>
      <c r="Z161" s="90"/>
      <c r="AA161" s="92"/>
      <c r="AB161" s="91"/>
      <c r="AC161" s="92"/>
      <c r="AD161" s="92"/>
    </row>
    <row r="162" spans="5:30" x14ac:dyDescent="0.25">
      <c r="E162" s="90"/>
      <c r="F162" s="90"/>
      <c r="G162" s="90"/>
      <c r="H162" s="90"/>
      <c r="I162" s="90"/>
      <c r="J162" s="92"/>
      <c r="K162" s="91"/>
      <c r="L162" s="92"/>
      <c r="M162" s="92"/>
      <c r="N162" s="92"/>
      <c r="W162" s="89"/>
      <c r="X162" s="90"/>
      <c r="Y162" s="90"/>
      <c r="Z162" s="90"/>
      <c r="AA162" s="92"/>
      <c r="AB162" s="91"/>
      <c r="AC162" s="92"/>
      <c r="AD162" s="92"/>
    </row>
    <row r="163" spans="5:30" x14ac:dyDescent="0.25">
      <c r="E163" s="90"/>
      <c r="F163" s="90"/>
      <c r="G163" s="90"/>
      <c r="H163" s="90"/>
      <c r="I163" s="90"/>
      <c r="J163" s="92"/>
      <c r="K163" s="91"/>
      <c r="L163" s="92"/>
      <c r="M163" s="92"/>
      <c r="N163" s="92"/>
      <c r="W163" s="89"/>
      <c r="X163" s="90"/>
      <c r="Y163" s="90"/>
      <c r="Z163" s="90"/>
      <c r="AA163" s="92"/>
      <c r="AB163" s="91"/>
      <c r="AC163" s="92"/>
      <c r="AD163" s="92"/>
    </row>
    <row r="164" spans="5:30" x14ac:dyDescent="0.25">
      <c r="E164" s="90"/>
      <c r="F164" s="90"/>
      <c r="G164" s="90"/>
      <c r="H164" s="90"/>
      <c r="I164" s="90"/>
      <c r="J164" s="92"/>
      <c r="K164" s="91"/>
      <c r="L164" s="92"/>
      <c r="M164" s="92"/>
      <c r="N164" s="92"/>
      <c r="W164" s="89"/>
      <c r="X164" s="90"/>
      <c r="Y164" s="90"/>
      <c r="Z164" s="90"/>
      <c r="AA164" s="92"/>
      <c r="AB164" s="91"/>
      <c r="AC164" s="92"/>
      <c r="AD164" s="92"/>
    </row>
    <row r="165" spans="5:30" x14ac:dyDescent="0.25">
      <c r="E165" s="90"/>
      <c r="F165" s="90"/>
      <c r="G165" s="90"/>
      <c r="H165" s="90"/>
      <c r="I165" s="90"/>
      <c r="J165" s="92"/>
      <c r="K165" s="91"/>
      <c r="L165" s="92"/>
      <c r="M165" s="92"/>
      <c r="N165" s="92"/>
      <c r="W165" s="89"/>
      <c r="X165" s="90"/>
      <c r="Y165" s="90"/>
      <c r="Z165" s="90"/>
      <c r="AA165" s="92"/>
      <c r="AB165" s="91"/>
      <c r="AC165" s="92"/>
      <c r="AD165" s="92"/>
    </row>
    <row r="166" spans="5:30" x14ac:dyDescent="0.25">
      <c r="E166" s="90"/>
      <c r="F166" s="90"/>
      <c r="G166" s="90"/>
      <c r="H166" s="90"/>
      <c r="I166" s="90"/>
      <c r="J166" s="92"/>
      <c r="K166" s="91"/>
      <c r="L166" s="92"/>
      <c r="M166" s="92"/>
      <c r="N166" s="92"/>
      <c r="W166" s="89"/>
      <c r="X166" s="90"/>
      <c r="Y166" s="90"/>
      <c r="Z166" s="90"/>
      <c r="AA166" s="92"/>
      <c r="AB166" s="91"/>
      <c r="AC166" s="92"/>
      <c r="AD166" s="92"/>
    </row>
    <row r="167" spans="5:30" x14ac:dyDescent="0.25">
      <c r="E167" s="90"/>
      <c r="F167" s="90"/>
      <c r="G167" s="90"/>
      <c r="H167" s="90"/>
      <c r="I167" s="90"/>
      <c r="J167" s="92"/>
      <c r="K167" s="91"/>
      <c r="L167" s="92"/>
      <c r="M167" s="92"/>
      <c r="N167" s="92"/>
      <c r="W167" s="89"/>
      <c r="X167" s="90"/>
      <c r="Y167" s="90"/>
      <c r="Z167" s="90"/>
      <c r="AA167" s="92"/>
      <c r="AB167" s="91"/>
      <c r="AC167" s="92"/>
      <c r="AD167" s="92"/>
    </row>
    <row r="168" spans="5:30" x14ac:dyDescent="0.25">
      <c r="E168" s="90"/>
      <c r="F168" s="90"/>
      <c r="G168" s="90"/>
      <c r="H168" s="90"/>
      <c r="I168" s="90"/>
      <c r="J168" s="92"/>
      <c r="K168" s="91"/>
      <c r="L168" s="92"/>
      <c r="M168" s="92"/>
      <c r="N168" s="92"/>
      <c r="W168" s="89"/>
      <c r="X168" s="90"/>
      <c r="Y168" s="90"/>
      <c r="Z168" s="90"/>
      <c r="AA168" s="92"/>
      <c r="AB168" s="91"/>
      <c r="AC168" s="92"/>
      <c r="AD168" s="92"/>
    </row>
    <row r="169" spans="5:30" x14ac:dyDescent="0.25">
      <c r="E169" s="90"/>
      <c r="F169" s="90"/>
      <c r="G169" s="90"/>
      <c r="H169" s="90"/>
      <c r="I169" s="90"/>
      <c r="J169" s="92"/>
      <c r="K169" s="91"/>
      <c r="L169" s="92"/>
      <c r="M169" s="92"/>
      <c r="N169" s="92"/>
      <c r="W169" s="89"/>
      <c r="X169" s="90"/>
      <c r="Y169" s="90"/>
      <c r="Z169" s="90"/>
      <c r="AA169" s="92"/>
      <c r="AB169" s="91"/>
      <c r="AC169" s="92"/>
      <c r="AD169" s="92"/>
    </row>
    <row r="170" spans="5:30" x14ac:dyDescent="0.25">
      <c r="E170" s="90"/>
      <c r="F170" s="90"/>
      <c r="G170" s="90"/>
      <c r="H170" s="90"/>
      <c r="I170" s="90"/>
      <c r="J170" s="92"/>
      <c r="K170" s="91"/>
      <c r="L170" s="92"/>
      <c r="M170" s="92"/>
      <c r="N170" s="92"/>
      <c r="W170" s="89"/>
      <c r="X170" s="90"/>
      <c r="Y170" s="90"/>
      <c r="Z170" s="90"/>
      <c r="AA170" s="92"/>
      <c r="AB170" s="91"/>
      <c r="AC170" s="92"/>
      <c r="AD170" s="92"/>
    </row>
    <row r="171" spans="5:30" x14ac:dyDescent="0.25">
      <c r="E171" s="90"/>
      <c r="F171" s="90"/>
      <c r="G171" s="90"/>
      <c r="H171" s="90"/>
      <c r="I171" s="90"/>
      <c r="J171" s="92"/>
      <c r="K171" s="91"/>
      <c r="L171" s="92"/>
      <c r="M171" s="92"/>
      <c r="N171" s="92"/>
      <c r="W171" s="89"/>
      <c r="X171" s="90"/>
      <c r="Y171" s="90"/>
      <c r="Z171" s="90"/>
      <c r="AA171" s="92"/>
      <c r="AB171" s="91"/>
      <c r="AC171" s="92"/>
      <c r="AD171" s="92"/>
    </row>
    <row r="172" spans="5:30" x14ac:dyDescent="0.25">
      <c r="E172" s="90"/>
      <c r="F172" s="90"/>
      <c r="G172" s="90"/>
      <c r="H172" s="90"/>
      <c r="I172" s="90"/>
      <c r="J172" s="92"/>
      <c r="K172" s="91"/>
      <c r="L172" s="92"/>
      <c r="M172" s="92"/>
      <c r="N172" s="92"/>
      <c r="W172" s="89"/>
      <c r="X172" s="90"/>
      <c r="Y172" s="90"/>
      <c r="Z172" s="90"/>
      <c r="AA172" s="92"/>
      <c r="AB172" s="91"/>
      <c r="AC172" s="92"/>
      <c r="AD172" s="92"/>
    </row>
    <row r="173" spans="5:30" x14ac:dyDescent="0.25">
      <c r="E173" s="90"/>
      <c r="F173" s="90"/>
      <c r="G173" s="90"/>
      <c r="H173" s="90"/>
      <c r="I173" s="90"/>
      <c r="J173" s="92"/>
      <c r="K173" s="91"/>
      <c r="L173" s="92"/>
      <c r="M173" s="92"/>
      <c r="N173" s="92"/>
      <c r="W173" s="89"/>
      <c r="X173" s="90"/>
      <c r="Y173" s="90"/>
      <c r="Z173" s="90"/>
      <c r="AA173" s="92"/>
      <c r="AB173" s="91"/>
      <c r="AC173" s="92"/>
      <c r="AD173" s="92"/>
    </row>
    <row r="174" spans="5:30" x14ac:dyDescent="0.25">
      <c r="E174" s="90"/>
      <c r="F174" s="90"/>
      <c r="G174" s="90"/>
      <c r="H174" s="90"/>
      <c r="I174" s="90"/>
      <c r="J174" s="92"/>
      <c r="K174" s="91"/>
      <c r="L174" s="92"/>
      <c r="M174" s="92"/>
      <c r="N174" s="92"/>
      <c r="W174" s="89"/>
      <c r="X174" s="90"/>
      <c r="Y174" s="90"/>
      <c r="Z174" s="90"/>
      <c r="AA174" s="92"/>
      <c r="AB174" s="91"/>
      <c r="AC174" s="92"/>
      <c r="AD174" s="92"/>
    </row>
    <row r="175" spans="5:30" x14ac:dyDescent="0.25">
      <c r="E175" s="90"/>
      <c r="F175" s="90"/>
      <c r="G175" s="90"/>
      <c r="H175" s="90"/>
      <c r="I175" s="90"/>
      <c r="J175" s="92"/>
      <c r="K175" s="91"/>
      <c r="L175" s="92"/>
      <c r="M175" s="92"/>
      <c r="N175" s="92"/>
      <c r="W175" s="89"/>
      <c r="X175" s="90"/>
      <c r="Y175" s="90"/>
      <c r="Z175" s="90"/>
      <c r="AA175" s="92"/>
      <c r="AB175" s="91"/>
      <c r="AC175" s="92"/>
      <c r="AD175" s="92"/>
    </row>
    <row r="176" spans="5:30" x14ac:dyDescent="0.25">
      <c r="E176" s="90"/>
      <c r="F176" s="90"/>
      <c r="G176" s="90"/>
      <c r="H176" s="90"/>
      <c r="I176" s="90"/>
      <c r="J176" s="92"/>
      <c r="K176" s="91"/>
      <c r="L176" s="92"/>
      <c r="M176" s="92"/>
      <c r="N176" s="92"/>
      <c r="W176" s="89"/>
      <c r="X176" s="90"/>
      <c r="Y176" s="90"/>
      <c r="Z176" s="90"/>
      <c r="AA176" s="92"/>
      <c r="AB176" s="91"/>
      <c r="AC176" s="92"/>
      <c r="AD176" s="92"/>
    </row>
    <row r="177" spans="5:30" x14ac:dyDescent="0.25">
      <c r="E177" s="90"/>
      <c r="F177" s="90"/>
      <c r="G177" s="90"/>
      <c r="H177" s="90"/>
      <c r="I177" s="90"/>
      <c r="J177" s="92"/>
      <c r="K177" s="91"/>
      <c r="L177" s="92"/>
      <c r="M177" s="92"/>
      <c r="N177" s="92"/>
      <c r="W177" s="89"/>
      <c r="X177" s="90"/>
      <c r="Y177" s="90"/>
      <c r="Z177" s="90"/>
      <c r="AA177" s="92"/>
      <c r="AB177" s="91"/>
      <c r="AC177" s="92"/>
      <c r="AD177" s="92"/>
    </row>
    <row r="178" spans="5:30" x14ac:dyDescent="0.25">
      <c r="E178" s="90"/>
      <c r="F178" s="90"/>
      <c r="G178" s="90"/>
      <c r="H178" s="90"/>
      <c r="I178" s="90"/>
      <c r="J178" s="92"/>
      <c r="K178" s="91"/>
      <c r="L178" s="92"/>
      <c r="M178" s="92"/>
      <c r="N178" s="92"/>
      <c r="W178" s="89"/>
      <c r="X178" s="90"/>
      <c r="Y178" s="90"/>
      <c r="Z178" s="90"/>
      <c r="AA178" s="92"/>
      <c r="AB178" s="91"/>
      <c r="AC178" s="92"/>
      <c r="AD178" s="92"/>
    </row>
    <row r="179" spans="5:30" x14ac:dyDescent="0.25">
      <c r="E179" s="90"/>
      <c r="F179" s="90"/>
      <c r="G179" s="90"/>
      <c r="H179" s="90"/>
      <c r="I179" s="90"/>
      <c r="J179" s="92"/>
      <c r="K179" s="91"/>
      <c r="L179" s="92"/>
      <c r="M179" s="92"/>
      <c r="N179" s="92"/>
      <c r="W179" s="89"/>
      <c r="X179" s="90"/>
      <c r="Y179" s="90"/>
      <c r="Z179" s="90"/>
      <c r="AA179" s="92"/>
      <c r="AB179" s="91"/>
      <c r="AC179" s="92"/>
      <c r="AD179" s="92"/>
    </row>
    <row r="180" spans="5:30" x14ac:dyDescent="0.25">
      <c r="E180" s="90"/>
      <c r="F180" s="90"/>
      <c r="G180" s="90"/>
      <c r="H180" s="90"/>
      <c r="I180" s="90"/>
      <c r="J180" s="92"/>
      <c r="K180" s="91"/>
      <c r="L180" s="92"/>
      <c r="M180" s="92"/>
      <c r="N180" s="92"/>
      <c r="W180" s="89"/>
      <c r="X180" s="90"/>
      <c r="Y180" s="90"/>
      <c r="Z180" s="90"/>
      <c r="AA180" s="92"/>
      <c r="AB180" s="91"/>
      <c r="AC180" s="92"/>
      <c r="AD180" s="92"/>
    </row>
    <row r="181" spans="5:30" x14ac:dyDescent="0.25">
      <c r="E181" s="90"/>
      <c r="F181" s="90"/>
      <c r="G181" s="90"/>
      <c r="H181" s="90"/>
      <c r="I181" s="90"/>
      <c r="J181" s="92"/>
      <c r="K181" s="91"/>
      <c r="L181" s="92"/>
      <c r="M181" s="92"/>
      <c r="N181" s="92"/>
      <c r="W181" s="89"/>
      <c r="X181" s="90"/>
      <c r="Y181" s="90"/>
      <c r="Z181" s="90"/>
      <c r="AA181" s="92"/>
      <c r="AB181" s="91"/>
      <c r="AC181" s="92"/>
      <c r="AD181" s="92"/>
    </row>
    <row r="182" spans="5:30" x14ac:dyDescent="0.25">
      <c r="E182" s="90"/>
      <c r="F182" s="90"/>
      <c r="G182" s="90"/>
      <c r="H182" s="90"/>
      <c r="I182" s="90"/>
      <c r="J182" s="92"/>
      <c r="K182" s="91"/>
      <c r="L182" s="92"/>
      <c r="M182" s="92"/>
      <c r="N182" s="92"/>
      <c r="W182" s="89"/>
      <c r="X182" s="90"/>
      <c r="Y182" s="90"/>
      <c r="Z182" s="90"/>
      <c r="AA182" s="92"/>
      <c r="AB182" s="91"/>
      <c r="AC182" s="92"/>
      <c r="AD182" s="92"/>
    </row>
    <row r="183" spans="5:30" x14ac:dyDescent="0.25">
      <c r="E183" s="90"/>
      <c r="F183" s="90"/>
      <c r="G183" s="90"/>
      <c r="H183" s="90"/>
      <c r="I183" s="90"/>
      <c r="J183" s="92"/>
      <c r="K183" s="91"/>
      <c r="L183" s="92"/>
      <c r="M183" s="92"/>
      <c r="N183" s="92"/>
      <c r="W183" s="89"/>
      <c r="X183" s="90"/>
      <c r="Y183" s="90"/>
      <c r="Z183" s="90"/>
      <c r="AA183" s="92"/>
      <c r="AB183" s="91"/>
      <c r="AC183" s="92"/>
      <c r="AD183" s="92"/>
    </row>
    <row r="184" spans="5:30" x14ac:dyDescent="0.25">
      <c r="E184" s="90"/>
      <c r="F184" s="90"/>
      <c r="G184" s="90"/>
      <c r="H184" s="90"/>
      <c r="I184" s="90"/>
      <c r="J184" s="92"/>
      <c r="K184" s="91"/>
      <c r="L184" s="92"/>
      <c r="M184" s="92"/>
      <c r="N184" s="92"/>
      <c r="W184" s="89"/>
      <c r="X184" s="90"/>
      <c r="Y184" s="90"/>
      <c r="Z184" s="90"/>
      <c r="AA184" s="92"/>
      <c r="AB184" s="91"/>
      <c r="AC184" s="92"/>
      <c r="AD184" s="92"/>
    </row>
    <row r="185" spans="5:30" x14ac:dyDescent="0.25">
      <c r="E185" s="90"/>
      <c r="F185" s="90"/>
      <c r="G185" s="90"/>
      <c r="H185" s="90"/>
      <c r="I185" s="90"/>
      <c r="J185" s="92"/>
      <c r="K185" s="91"/>
      <c r="L185" s="92"/>
      <c r="M185" s="92"/>
      <c r="N185" s="92"/>
      <c r="W185" s="89"/>
      <c r="X185" s="90"/>
      <c r="Y185" s="90"/>
      <c r="Z185" s="90"/>
      <c r="AA185" s="92"/>
      <c r="AB185" s="91"/>
      <c r="AC185" s="92"/>
      <c r="AD185" s="92"/>
    </row>
    <row r="186" spans="5:30" x14ac:dyDescent="0.25">
      <c r="E186" s="90"/>
      <c r="F186" s="90"/>
      <c r="G186" s="90"/>
      <c r="H186" s="90"/>
      <c r="I186" s="90"/>
      <c r="J186" s="92"/>
      <c r="K186" s="91"/>
      <c r="L186" s="92"/>
      <c r="M186" s="92"/>
      <c r="N186" s="92"/>
      <c r="W186" s="89"/>
      <c r="X186" s="90"/>
      <c r="Y186" s="90"/>
      <c r="Z186" s="90"/>
      <c r="AA186" s="92"/>
      <c r="AB186" s="91"/>
      <c r="AC186" s="92"/>
      <c r="AD186" s="92"/>
    </row>
    <row r="187" spans="5:30" x14ac:dyDescent="0.25">
      <c r="E187" s="90"/>
      <c r="F187" s="90"/>
      <c r="G187" s="90"/>
      <c r="H187" s="90"/>
      <c r="I187" s="90"/>
      <c r="J187" s="92"/>
      <c r="K187" s="91"/>
      <c r="L187" s="92"/>
      <c r="M187" s="92"/>
      <c r="N187" s="92"/>
      <c r="W187" s="89"/>
      <c r="X187" s="90"/>
      <c r="Y187" s="90"/>
      <c r="Z187" s="90"/>
      <c r="AA187" s="92"/>
      <c r="AB187" s="91"/>
      <c r="AC187" s="92"/>
      <c r="AD187" s="92"/>
    </row>
    <row r="188" spans="5:30" x14ac:dyDescent="0.25">
      <c r="E188" s="90"/>
      <c r="F188" s="90"/>
      <c r="G188" s="90"/>
      <c r="H188" s="90"/>
      <c r="I188" s="90"/>
      <c r="J188" s="92"/>
      <c r="K188" s="91"/>
      <c r="L188" s="92"/>
      <c r="M188" s="92"/>
      <c r="N188" s="92"/>
      <c r="W188" s="89"/>
      <c r="X188" s="90"/>
      <c r="Y188" s="90"/>
      <c r="Z188" s="90"/>
      <c r="AA188" s="92"/>
      <c r="AB188" s="91"/>
      <c r="AC188" s="92"/>
      <c r="AD188" s="92"/>
    </row>
    <row r="189" spans="5:30" x14ac:dyDescent="0.25">
      <c r="E189" s="90"/>
      <c r="F189" s="90"/>
      <c r="G189" s="90"/>
      <c r="H189" s="90"/>
      <c r="I189" s="90"/>
      <c r="J189" s="92"/>
      <c r="K189" s="91"/>
      <c r="L189" s="92"/>
      <c r="M189" s="92"/>
      <c r="N189" s="92"/>
      <c r="W189" s="89"/>
      <c r="X189" s="90"/>
      <c r="Y189" s="90"/>
      <c r="Z189" s="90"/>
      <c r="AA189" s="92"/>
      <c r="AB189" s="91"/>
      <c r="AC189" s="92"/>
      <c r="AD189" s="92"/>
    </row>
    <row r="190" spans="5:30" x14ac:dyDescent="0.25">
      <c r="E190" s="90"/>
      <c r="F190" s="90"/>
      <c r="G190" s="90"/>
      <c r="H190" s="90"/>
      <c r="I190" s="90"/>
      <c r="J190" s="92"/>
      <c r="K190" s="91"/>
      <c r="L190" s="92"/>
      <c r="M190" s="92"/>
      <c r="N190" s="92"/>
      <c r="W190" s="89"/>
      <c r="X190" s="90"/>
      <c r="Y190" s="90"/>
      <c r="Z190" s="90"/>
      <c r="AA190" s="92"/>
      <c r="AB190" s="91"/>
      <c r="AC190" s="92"/>
      <c r="AD190" s="92"/>
    </row>
    <row r="191" spans="5:30" x14ac:dyDescent="0.25">
      <c r="E191" s="90"/>
      <c r="F191" s="90"/>
      <c r="G191" s="90"/>
      <c r="H191" s="90"/>
      <c r="I191" s="90"/>
      <c r="J191" s="92"/>
      <c r="K191" s="91"/>
      <c r="L191" s="92"/>
      <c r="M191" s="92"/>
      <c r="N191" s="92"/>
      <c r="W191" s="89"/>
      <c r="X191" s="90"/>
      <c r="Y191" s="90"/>
      <c r="Z191" s="90"/>
      <c r="AA191" s="92"/>
      <c r="AB191" s="91"/>
      <c r="AC191" s="92"/>
      <c r="AD191" s="92"/>
    </row>
    <row r="192" spans="5:30" x14ac:dyDescent="0.25">
      <c r="E192" s="90"/>
      <c r="F192" s="90"/>
      <c r="G192" s="90"/>
      <c r="H192" s="90"/>
      <c r="I192" s="90"/>
      <c r="J192" s="92"/>
      <c r="K192" s="91"/>
      <c r="L192" s="92"/>
      <c r="M192" s="92"/>
      <c r="N192" s="92"/>
      <c r="W192" s="89"/>
      <c r="X192" s="90"/>
      <c r="Y192" s="90"/>
      <c r="Z192" s="90"/>
      <c r="AA192" s="92"/>
      <c r="AB192" s="91"/>
      <c r="AC192" s="92"/>
      <c r="AD192" s="92"/>
    </row>
    <row r="193" spans="5:30" x14ac:dyDescent="0.25">
      <c r="E193" s="90"/>
      <c r="F193" s="90"/>
      <c r="G193" s="90"/>
      <c r="H193" s="90"/>
      <c r="I193" s="90"/>
      <c r="J193" s="92"/>
      <c r="K193" s="91"/>
      <c r="L193" s="92"/>
      <c r="M193" s="92"/>
      <c r="N193" s="92"/>
      <c r="W193" s="89"/>
      <c r="X193" s="90"/>
      <c r="Y193" s="90"/>
      <c r="Z193" s="90"/>
      <c r="AA193" s="92"/>
      <c r="AB193" s="91"/>
      <c r="AC193" s="92"/>
      <c r="AD193" s="92"/>
    </row>
    <row r="194" spans="5:30" x14ac:dyDescent="0.25">
      <c r="E194" s="90"/>
      <c r="F194" s="90"/>
      <c r="G194" s="90"/>
      <c r="H194" s="90"/>
      <c r="I194" s="90"/>
      <c r="J194" s="92"/>
      <c r="K194" s="91"/>
      <c r="L194" s="92"/>
      <c r="M194" s="92"/>
      <c r="N194" s="92"/>
      <c r="W194" s="89"/>
      <c r="X194" s="90"/>
      <c r="Y194" s="90"/>
      <c r="Z194" s="90"/>
      <c r="AA194" s="92"/>
      <c r="AB194" s="91"/>
      <c r="AC194" s="92"/>
      <c r="AD194" s="92"/>
    </row>
    <row r="195" spans="5:30" x14ac:dyDescent="0.25">
      <c r="E195" s="90"/>
      <c r="F195" s="90"/>
      <c r="G195" s="90"/>
      <c r="H195" s="90"/>
      <c r="I195" s="90"/>
      <c r="J195" s="92"/>
      <c r="K195" s="91"/>
      <c r="L195" s="92"/>
      <c r="M195" s="92"/>
      <c r="N195" s="92"/>
      <c r="W195" s="89"/>
      <c r="X195" s="90"/>
      <c r="Y195" s="90"/>
      <c r="Z195" s="90"/>
      <c r="AA195" s="92"/>
      <c r="AB195" s="91"/>
      <c r="AC195" s="92"/>
      <c r="AD195" s="92"/>
    </row>
    <row r="196" spans="5:30" x14ac:dyDescent="0.25">
      <c r="E196" s="90"/>
      <c r="F196" s="90"/>
      <c r="G196" s="90"/>
      <c r="H196" s="90"/>
      <c r="I196" s="90"/>
      <c r="J196" s="92"/>
      <c r="K196" s="91"/>
      <c r="L196" s="92"/>
      <c r="M196" s="92"/>
      <c r="N196" s="92"/>
      <c r="W196" s="89"/>
      <c r="X196" s="90"/>
      <c r="Y196" s="90"/>
      <c r="Z196" s="90"/>
      <c r="AA196" s="92"/>
      <c r="AB196" s="91"/>
      <c r="AC196" s="92"/>
      <c r="AD196" s="92"/>
    </row>
    <row r="197" spans="5:30" x14ac:dyDescent="0.25">
      <c r="E197" s="90"/>
      <c r="F197" s="90"/>
      <c r="G197" s="90"/>
      <c r="H197" s="90"/>
      <c r="I197" s="90"/>
      <c r="J197" s="92"/>
      <c r="K197" s="91"/>
      <c r="L197" s="92"/>
      <c r="M197" s="92"/>
      <c r="N197" s="92"/>
      <c r="W197" s="89"/>
      <c r="X197" s="90"/>
      <c r="Y197" s="90"/>
      <c r="Z197" s="90"/>
      <c r="AA197" s="92"/>
      <c r="AB197" s="91"/>
      <c r="AC197" s="92"/>
      <c r="AD197" s="92"/>
    </row>
    <row r="198" spans="5:30" x14ac:dyDescent="0.25">
      <c r="E198" s="90"/>
      <c r="F198" s="90"/>
      <c r="G198" s="90"/>
      <c r="H198" s="90"/>
      <c r="I198" s="90"/>
      <c r="J198" s="92"/>
      <c r="K198" s="91"/>
      <c r="L198" s="92"/>
      <c r="M198" s="92"/>
      <c r="N198" s="92"/>
      <c r="W198" s="89"/>
      <c r="X198" s="90"/>
      <c r="Y198" s="90"/>
      <c r="Z198" s="90"/>
      <c r="AA198" s="92"/>
      <c r="AB198" s="91"/>
      <c r="AC198" s="92"/>
      <c r="AD198" s="92"/>
    </row>
    <row r="199" spans="5:30" x14ac:dyDescent="0.25">
      <c r="E199" s="90"/>
      <c r="F199" s="90"/>
      <c r="G199" s="90"/>
      <c r="H199" s="90"/>
      <c r="I199" s="90"/>
      <c r="J199" s="92"/>
      <c r="K199" s="91"/>
      <c r="L199" s="92"/>
      <c r="M199" s="92"/>
      <c r="N199" s="92"/>
      <c r="W199" s="89"/>
      <c r="X199" s="90"/>
      <c r="Y199" s="90"/>
      <c r="Z199" s="90"/>
      <c r="AA199" s="92"/>
      <c r="AB199" s="91"/>
      <c r="AC199" s="92"/>
      <c r="AD199" s="92"/>
    </row>
    <row r="200" spans="5:30" x14ac:dyDescent="0.25">
      <c r="E200" s="90"/>
      <c r="F200" s="90"/>
      <c r="G200" s="90"/>
      <c r="H200" s="90"/>
      <c r="I200" s="90"/>
      <c r="J200" s="92"/>
      <c r="K200" s="91"/>
      <c r="L200" s="92"/>
      <c r="M200" s="92"/>
      <c r="N200" s="92"/>
      <c r="W200" s="89"/>
      <c r="X200" s="90"/>
      <c r="Y200" s="90"/>
      <c r="Z200" s="90"/>
      <c r="AA200" s="92"/>
      <c r="AB200" s="91"/>
      <c r="AC200" s="92"/>
      <c r="AD200" s="92"/>
    </row>
    <row r="201" spans="5:30" x14ac:dyDescent="0.25">
      <c r="E201" s="90"/>
      <c r="F201" s="90"/>
      <c r="G201" s="90"/>
      <c r="H201" s="90"/>
      <c r="I201" s="90"/>
      <c r="J201" s="92"/>
      <c r="K201" s="91"/>
      <c r="L201" s="92"/>
      <c r="M201" s="92"/>
      <c r="N201" s="92"/>
      <c r="W201" s="89"/>
      <c r="X201" s="90"/>
      <c r="Y201" s="90"/>
      <c r="Z201" s="90"/>
      <c r="AA201" s="92"/>
      <c r="AB201" s="91"/>
      <c r="AC201" s="92"/>
      <c r="AD201" s="92"/>
    </row>
    <row r="202" spans="5:30" x14ac:dyDescent="0.25">
      <c r="E202" s="90"/>
      <c r="F202" s="90"/>
      <c r="G202" s="90"/>
      <c r="H202" s="90"/>
      <c r="I202" s="90"/>
      <c r="J202" s="92"/>
      <c r="K202" s="91"/>
      <c r="L202" s="92"/>
      <c r="M202" s="92"/>
      <c r="N202" s="92"/>
      <c r="W202" s="89"/>
      <c r="X202" s="90"/>
      <c r="Y202" s="90"/>
      <c r="Z202" s="90"/>
      <c r="AA202" s="92"/>
      <c r="AB202" s="91"/>
      <c r="AC202" s="92"/>
      <c r="AD202" s="92"/>
    </row>
    <row r="203" spans="5:30" x14ac:dyDescent="0.25">
      <c r="E203" s="90"/>
      <c r="F203" s="90"/>
      <c r="G203" s="90"/>
      <c r="H203" s="90"/>
      <c r="I203" s="90"/>
      <c r="J203" s="92"/>
      <c r="K203" s="91"/>
      <c r="L203" s="92"/>
      <c r="M203" s="92"/>
      <c r="N203" s="92"/>
      <c r="W203" s="89"/>
      <c r="X203" s="90"/>
      <c r="Y203" s="90"/>
      <c r="Z203" s="90"/>
      <c r="AA203" s="92"/>
      <c r="AB203" s="91"/>
      <c r="AC203" s="92"/>
      <c r="AD203" s="92"/>
    </row>
    <row r="204" spans="5:30" x14ac:dyDescent="0.25">
      <c r="E204" s="90"/>
      <c r="F204" s="90"/>
      <c r="G204" s="90"/>
      <c r="H204" s="90"/>
      <c r="I204" s="90"/>
      <c r="J204" s="92"/>
      <c r="K204" s="91"/>
      <c r="L204" s="92"/>
      <c r="M204" s="92"/>
      <c r="N204" s="92"/>
      <c r="W204" s="89"/>
      <c r="X204" s="90"/>
      <c r="Y204" s="90"/>
      <c r="Z204" s="90"/>
      <c r="AA204" s="92"/>
      <c r="AB204" s="91"/>
      <c r="AC204" s="92"/>
      <c r="AD204" s="92"/>
    </row>
    <row r="205" spans="5:30" x14ac:dyDescent="0.25">
      <c r="E205" s="90"/>
      <c r="F205" s="90"/>
      <c r="G205" s="90"/>
      <c r="H205" s="90"/>
      <c r="I205" s="90"/>
      <c r="J205" s="92"/>
      <c r="K205" s="91"/>
      <c r="L205" s="92"/>
      <c r="M205" s="92"/>
      <c r="N205" s="92"/>
      <c r="W205" s="89"/>
      <c r="X205" s="90"/>
      <c r="Y205" s="90"/>
      <c r="Z205" s="90"/>
      <c r="AA205" s="92"/>
      <c r="AB205" s="91"/>
      <c r="AC205" s="92"/>
      <c r="AD205" s="92"/>
    </row>
    <row r="206" spans="5:30" x14ac:dyDescent="0.25">
      <c r="E206" s="90"/>
      <c r="F206" s="90"/>
      <c r="G206" s="90"/>
      <c r="H206" s="90"/>
      <c r="I206" s="90"/>
      <c r="J206" s="92"/>
      <c r="K206" s="91"/>
      <c r="L206" s="92"/>
      <c r="M206" s="92"/>
      <c r="N206" s="92"/>
      <c r="W206" s="89"/>
      <c r="X206" s="90"/>
      <c r="Y206" s="90"/>
      <c r="Z206" s="90"/>
      <c r="AA206" s="92"/>
      <c r="AB206" s="91"/>
      <c r="AC206" s="92"/>
      <c r="AD206" s="92"/>
    </row>
    <row r="207" spans="5:30" x14ac:dyDescent="0.25">
      <c r="E207" s="90"/>
      <c r="F207" s="90"/>
      <c r="G207" s="90"/>
      <c r="H207" s="90"/>
      <c r="I207" s="90"/>
      <c r="J207" s="92"/>
      <c r="K207" s="91"/>
      <c r="L207" s="92"/>
      <c r="M207" s="92"/>
      <c r="N207" s="92"/>
      <c r="W207" s="89"/>
      <c r="X207" s="90"/>
      <c r="Y207" s="90"/>
      <c r="Z207" s="90"/>
      <c r="AA207" s="92"/>
      <c r="AB207" s="91"/>
      <c r="AC207" s="92"/>
      <c r="AD207" s="92"/>
    </row>
    <row r="208" spans="5:30" x14ac:dyDescent="0.25">
      <c r="E208" s="90"/>
      <c r="F208" s="90"/>
      <c r="G208" s="90"/>
      <c r="H208" s="90"/>
      <c r="I208" s="90"/>
      <c r="J208" s="92"/>
      <c r="K208" s="91"/>
      <c r="L208" s="92"/>
      <c r="M208" s="92"/>
      <c r="N208" s="92"/>
      <c r="W208" s="89"/>
      <c r="X208" s="90"/>
      <c r="Y208" s="90"/>
      <c r="Z208" s="90"/>
      <c r="AA208" s="92"/>
      <c r="AB208" s="91"/>
      <c r="AC208" s="92"/>
      <c r="AD208" s="92"/>
    </row>
    <row r="209" spans="5:30" x14ac:dyDescent="0.25">
      <c r="E209" s="90"/>
      <c r="F209" s="90"/>
      <c r="G209" s="90"/>
      <c r="H209" s="90"/>
      <c r="I209" s="90"/>
      <c r="J209" s="92"/>
      <c r="K209" s="91"/>
      <c r="L209" s="92"/>
      <c r="M209" s="92"/>
      <c r="N209" s="92"/>
      <c r="W209" s="89"/>
      <c r="X209" s="90"/>
      <c r="Y209" s="90"/>
      <c r="Z209" s="90"/>
      <c r="AA209" s="92"/>
      <c r="AB209" s="91"/>
      <c r="AC209" s="92"/>
      <c r="AD209" s="92"/>
    </row>
    <row r="210" spans="5:30" x14ac:dyDescent="0.25">
      <c r="E210" s="90"/>
      <c r="F210" s="90"/>
      <c r="G210" s="90"/>
      <c r="H210" s="90"/>
      <c r="I210" s="90"/>
      <c r="J210" s="92"/>
      <c r="K210" s="91"/>
      <c r="L210" s="92"/>
      <c r="M210" s="92"/>
      <c r="N210" s="92"/>
      <c r="W210" s="89"/>
      <c r="X210" s="90"/>
      <c r="Y210" s="90"/>
      <c r="Z210" s="90"/>
      <c r="AA210" s="92"/>
      <c r="AB210" s="91"/>
      <c r="AC210" s="92"/>
      <c r="AD210" s="92"/>
    </row>
    <row r="211" spans="5:30" x14ac:dyDescent="0.25">
      <c r="E211" s="90"/>
      <c r="F211" s="90"/>
      <c r="G211" s="90"/>
      <c r="H211" s="90"/>
      <c r="I211" s="90"/>
      <c r="J211" s="92"/>
      <c r="K211" s="91"/>
      <c r="L211" s="92"/>
      <c r="M211" s="92"/>
      <c r="N211" s="92"/>
      <c r="W211" s="89"/>
      <c r="X211" s="90"/>
      <c r="Y211" s="90"/>
      <c r="Z211" s="90"/>
      <c r="AA211" s="92"/>
      <c r="AB211" s="91"/>
      <c r="AC211" s="92"/>
      <c r="AD211" s="92"/>
    </row>
    <row r="212" spans="5:30" x14ac:dyDescent="0.25">
      <c r="E212" s="90"/>
      <c r="F212" s="90"/>
      <c r="G212" s="90"/>
      <c r="H212" s="90"/>
      <c r="I212" s="90"/>
      <c r="J212" s="92"/>
      <c r="K212" s="91"/>
      <c r="L212" s="92"/>
      <c r="M212" s="92"/>
      <c r="N212" s="92"/>
      <c r="W212" s="89"/>
      <c r="X212" s="90"/>
      <c r="Y212" s="90"/>
      <c r="Z212" s="90"/>
      <c r="AA212" s="92"/>
      <c r="AB212" s="91"/>
      <c r="AC212" s="92"/>
      <c r="AD212" s="92"/>
    </row>
    <row r="213" spans="5:30" x14ac:dyDescent="0.25">
      <c r="E213" s="90"/>
      <c r="F213" s="90"/>
      <c r="G213" s="90"/>
      <c r="H213" s="90"/>
      <c r="I213" s="90"/>
      <c r="J213" s="92"/>
      <c r="K213" s="91"/>
      <c r="L213" s="92"/>
      <c r="M213" s="92"/>
      <c r="N213" s="92"/>
      <c r="W213" s="89"/>
      <c r="X213" s="90"/>
      <c r="Y213" s="90"/>
      <c r="Z213" s="90"/>
      <c r="AA213" s="92"/>
      <c r="AB213" s="91"/>
      <c r="AC213" s="92"/>
      <c r="AD213" s="92"/>
    </row>
    <row r="214" spans="5:30" x14ac:dyDescent="0.25">
      <c r="E214" s="90"/>
      <c r="F214" s="90"/>
      <c r="G214" s="90"/>
      <c r="H214" s="90"/>
      <c r="I214" s="90"/>
      <c r="J214" s="92"/>
      <c r="K214" s="91"/>
      <c r="L214" s="92"/>
      <c r="M214" s="92"/>
      <c r="N214" s="92"/>
      <c r="W214" s="89"/>
      <c r="X214" s="90"/>
      <c r="Y214" s="90"/>
      <c r="Z214" s="90"/>
      <c r="AA214" s="92"/>
      <c r="AB214" s="91"/>
      <c r="AC214" s="92"/>
      <c r="AD214" s="92"/>
    </row>
    <row r="215" spans="5:30" x14ac:dyDescent="0.25">
      <c r="E215" s="90"/>
      <c r="F215" s="90"/>
      <c r="G215" s="90"/>
      <c r="H215" s="90"/>
      <c r="I215" s="90"/>
      <c r="J215" s="92"/>
      <c r="K215" s="91"/>
      <c r="L215" s="92"/>
      <c r="M215" s="92"/>
      <c r="N215" s="92"/>
      <c r="W215" s="89"/>
      <c r="X215" s="90"/>
      <c r="Y215" s="90"/>
      <c r="Z215" s="90"/>
      <c r="AA215" s="92"/>
      <c r="AB215" s="91"/>
      <c r="AC215" s="92"/>
      <c r="AD215" s="92"/>
    </row>
    <row r="216" spans="5:30" x14ac:dyDescent="0.25">
      <c r="E216" s="90"/>
      <c r="F216" s="90"/>
      <c r="G216" s="90"/>
      <c r="H216" s="90"/>
      <c r="I216" s="90"/>
      <c r="J216" s="92"/>
      <c r="K216" s="91"/>
      <c r="L216" s="92"/>
      <c r="M216" s="92"/>
      <c r="N216" s="92"/>
      <c r="W216" s="89"/>
      <c r="X216" s="90"/>
      <c r="Y216" s="90"/>
      <c r="Z216" s="90"/>
      <c r="AA216" s="92"/>
      <c r="AB216" s="91"/>
      <c r="AC216" s="92"/>
      <c r="AD216" s="92"/>
    </row>
    <row r="217" spans="5:30" x14ac:dyDescent="0.25">
      <c r="E217" s="90"/>
      <c r="F217" s="90"/>
      <c r="G217" s="90"/>
      <c r="H217" s="90"/>
      <c r="I217" s="90"/>
      <c r="J217" s="92"/>
      <c r="K217" s="91"/>
      <c r="L217" s="92"/>
      <c r="M217" s="92"/>
      <c r="N217" s="92"/>
      <c r="W217" s="89"/>
      <c r="X217" s="90"/>
      <c r="Y217" s="90"/>
      <c r="Z217" s="90"/>
      <c r="AA217" s="92"/>
      <c r="AB217" s="91"/>
      <c r="AC217" s="92"/>
      <c r="AD217" s="92"/>
    </row>
    <row r="218" spans="5:30" x14ac:dyDescent="0.25">
      <c r="E218" s="90"/>
      <c r="F218" s="90"/>
      <c r="G218" s="90"/>
      <c r="H218" s="90"/>
      <c r="I218" s="90"/>
      <c r="J218" s="92"/>
      <c r="K218" s="91"/>
      <c r="L218" s="92"/>
      <c r="M218" s="92"/>
      <c r="N218" s="92"/>
      <c r="W218" s="89"/>
      <c r="X218" s="90"/>
      <c r="Y218" s="90"/>
      <c r="Z218" s="90"/>
      <c r="AA218" s="92"/>
      <c r="AB218" s="91"/>
      <c r="AC218" s="92"/>
      <c r="AD218" s="92"/>
    </row>
    <row r="219" spans="5:30" x14ac:dyDescent="0.25">
      <c r="E219" s="90"/>
      <c r="F219" s="90"/>
      <c r="G219" s="90"/>
      <c r="H219" s="90"/>
      <c r="I219" s="90"/>
      <c r="J219" s="92"/>
      <c r="K219" s="91"/>
      <c r="L219" s="92"/>
      <c r="M219" s="92"/>
      <c r="N219" s="92"/>
      <c r="W219" s="89"/>
      <c r="X219" s="90"/>
      <c r="Y219" s="90"/>
      <c r="Z219" s="90"/>
      <c r="AA219" s="92"/>
      <c r="AB219" s="91"/>
      <c r="AC219" s="92"/>
      <c r="AD219" s="92"/>
    </row>
    <row r="220" spans="5:30" x14ac:dyDescent="0.25">
      <c r="E220" s="90"/>
      <c r="F220" s="90"/>
      <c r="G220" s="90"/>
      <c r="H220" s="90"/>
      <c r="I220" s="90"/>
      <c r="J220" s="92"/>
      <c r="K220" s="91"/>
      <c r="L220" s="92"/>
      <c r="M220" s="92"/>
      <c r="N220" s="92"/>
      <c r="W220" s="89"/>
      <c r="X220" s="90"/>
      <c r="Y220" s="90"/>
      <c r="Z220" s="90"/>
      <c r="AA220" s="92"/>
      <c r="AB220" s="91"/>
      <c r="AC220" s="92"/>
      <c r="AD220" s="92"/>
    </row>
    <row r="221" spans="5:30" x14ac:dyDescent="0.25">
      <c r="E221" s="90"/>
      <c r="F221" s="90"/>
      <c r="G221" s="90"/>
      <c r="H221" s="90"/>
      <c r="I221" s="90"/>
      <c r="J221" s="92"/>
      <c r="K221" s="91"/>
      <c r="L221" s="92"/>
      <c r="M221" s="92"/>
      <c r="N221" s="92"/>
      <c r="W221" s="89"/>
      <c r="X221" s="90"/>
      <c r="Y221" s="90"/>
      <c r="Z221" s="90"/>
      <c r="AA221" s="92"/>
      <c r="AB221" s="91"/>
      <c r="AC221" s="92"/>
      <c r="AD221" s="92"/>
    </row>
    <row r="222" spans="5:30" x14ac:dyDescent="0.25">
      <c r="E222" s="90"/>
      <c r="F222" s="90"/>
      <c r="G222" s="90"/>
      <c r="H222" s="90"/>
      <c r="I222" s="90"/>
      <c r="J222" s="92"/>
      <c r="K222" s="91"/>
      <c r="L222" s="92"/>
      <c r="M222" s="92"/>
      <c r="N222" s="92"/>
      <c r="W222" s="89"/>
      <c r="X222" s="90"/>
      <c r="Y222" s="90"/>
      <c r="Z222" s="90"/>
      <c r="AA222" s="92"/>
      <c r="AB222" s="91"/>
      <c r="AC222" s="92"/>
      <c r="AD222" s="92"/>
    </row>
    <row r="223" spans="5:30" x14ac:dyDescent="0.25">
      <c r="E223" s="90"/>
      <c r="F223" s="90"/>
      <c r="G223" s="90"/>
      <c r="H223" s="90"/>
      <c r="I223" s="90"/>
      <c r="J223" s="92"/>
      <c r="K223" s="91"/>
      <c r="L223" s="92"/>
      <c r="M223" s="92"/>
      <c r="N223" s="92"/>
      <c r="W223" s="89"/>
      <c r="X223" s="90"/>
      <c r="Y223" s="90"/>
      <c r="Z223" s="90"/>
      <c r="AA223" s="92"/>
      <c r="AB223" s="91"/>
      <c r="AC223" s="92"/>
      <c r="AD223" s="92"/>
    </row>
    <row r="224" spans="5:30" x14ac:dyDescent="0.25">
      <c r="E224" s="90"/>
      <c r="F224" s="90"/>
      <c r="G224" s="90"/>
      <c r="H224" s="90"/>
      <c r="I224" s="90"/>
      <c r="J224" s="92"/>
      <c r="K224" s="91"/>
      <c r="L224" s="92"/>
      <c r="M224" s="92"/>
      <c r="N224" s="92"/>
      <c r="W224" s="89"/>
      <c r="X224" s="90"/>
      <c r="Y224" s="90"/>
      <c r="Z224" s="90"/>
      <c r="AA224" s="92"/>
      <c r="AB224" s="91"/>
      <c r="AC224" s="92"/>
      <c r="AD224" s="92"/>
    </row>
    <row r="225" spans="5:30" x14ac:dyDescent="0.25">
      <c r="E225" s="90"/>
      <c r="F225" s="90"/>
      <c r="G225" s="90"/>
      <c r="H225" s="90"/>
      <c r="I225" s="90"/>
      <c r="J225" s="92"/>
      <c r="K225" s="91"/>
      <c r="L225" s="92"/>
      <c r="M225" s="92"/>
      <c r="N225" s="92"/>
      <c r="W225" s="89"/>
      <c r="X225" s="90"/>
      <c r="Y225" s="90"/>
      <c r="Z225" s="90"/>
      <c r="AA225" s="92"/>
      <c r="AB225" s="91"/>
      <c r="AC225" s="92"/>
      <c r="AD225" s="92"/>
    </row>
    <row r="226" spans="5:30" x14ac:dyDescent="0.25">
      <c r="E226" s="90"/>
      <c r="F226" s="90"/>
      <c r="G226" s="90"/>
      <c r="H226" s="90"/>
      <c r="I226" s="90"/>
      <c r="J226" s="92"/>
      <c r="K226" s="91"/>
      <c r="L226" s="92"/>
      <c r="M226" s="92"/>
      <c r="N226" s="92"/>
      <c r="W226" s="89"/>
      <c r="X226" s="90"/>
      <c r="Y226" s="90"/>
      <c r="Z226" s="90"/>
      <c r="AA226" s="92"/>
      <c r="AB226" s="91"/>
      <c r="AC226" s="92"/>
      <c r="AD226" s="92"/>
    </row>
    <row r="227" spans="5:30" x14ac:dyDescent="0.25">
      <c r="E227" s="90"/>
      <c r="F227" s="90"/>
      <c r="G227" s="90"/>
      <c r="H227" s="90"/>
      <c r="I227" s="90"/>
      <c r="J227" s="92"/>
      <c r="K227" s="91"/>
      <c r="L227" s="92"/>
      <c r="M227" s="92"/>
      <c r="N227" s="92"/>
      <c r="W227" s="89"/>
      <c r="X227" s="90"/>
      <c r="Y227" s="90"/>
      <c r="Z227" s="90"/>
      <c r="AA227" s="92"/>
      <c r="AB227" s="91"/>
      <c r="AC227" s="92"/>
      <c r="AD227" s="92"/>
    </row>
    <row r="228" spans="5:30" x14ac:dyDescent="0.25">
      <c r="E228" s="90"/>
      <c r="F228" s="90"/>
      <c r="G228" s="90"/>
      <c r="H228" s="90"/>
      <c r="I228" s="90"/>
      <c r="J228" s="92"/>
      <c r="K228" s="91"/>
      <c r="L228" s="92"/>
      <c r="M228" s="92"/>
      <c r="N228" s="92"/>
      <c r="W228" s="89"/>
      <c r="X228" s="90"/>
      <c r="Y228" s="90"/>
      <c r="Z228" s="90"/>
      <c r="AA228" s="92"/>
      <c r="AB228" s="91"/>
      <c r="AC228" s="92"/>
      <c r="AD228" s="92"/>
    </row>
    <row r="229" spans="5:30" x14ac:dyDescent="0.25">
      <c r="E229" s="90"/>
      <c r="F229" s="90"/>
      <c r="G229" s="90"/>
      <c r="H229" s="90"/>
      <c r="I229" s="90"/>
      <c r="J229" s="92"/>
      <c r="K229" s="91"/>
      <c r="L229" s="92"/>
      <c r="M229" s="92"/>
      <c r="N229" s="92"/>
      <c r="W229" s="89"/>
      <c r="X229" s="90"/>
      <c r="Y229" s="90"/>
      <c r="Z229" s="90"/>
      <c r="AA229" s="92"/>
      <c r="AB229" s="91"/>
      <c r="AC229" s="92"/>
      <c r="AD229" s="92"/>
    </row>
    <row r="230" spans="5:30" x14ac:dyDescent="0.25">
      <c r="E230" s="90"/>
      <c r="F230" s="90"/>
      <c r="G230" s="90"/>
      <c r="H230" s="90"/>
      <c r="I230" s="90"/>
      <c r="J230" s="92"/>
      <c r="K230" s="91"/>
      <c r="L230" s="92"/>
      <c r="M230" s="92"/>
      <c r="N230" s="92"/>
      <c r="W230" s="89"/>
      <c r="X230" s="90"/>
      <c r="Y230" s="90"/>
      <c r="Z230" s="90"/>
      <c r="AA230" s="92"/>
      <c r="AB230" s="91"/>
      <c r="AC230" s="92"/>
      <c r="AD230" s="92"/>
    </row>
    <row r="231" spans="5:30" x14ac:dyDescent="0.25">
      <c r="E231" s="90"/>
      <c r="F231" s="90"/>
      <c r="G231" s="90"/>
      <c r="H231" s="90"/>
      <c r="I231" s="90"/>
      <c r="J231" s="92"/>
      <c r="K231" s="91"/>
      <c r="L231" s="92"/>
      <c r="M231" s="92"/>
      <c r="N231" s="92"/>
      <c r="W231" s="89"/>
      <c r="X231" s="90"/>
      <c r="Y231" s="90"/>
      <c r="Z231" s="90"/>
      <c r="AA231" s="92"/>
      <c r="AB231" s="91"/>
      <c r="AC231" s="92"/>
      <c r="AD231" s="92"/>
    </row>
    <row r="232" spans="5:30" x14ac:dyDescent="0.25">
      <c r="E232" s="90"/>
      <c r="F232" s="90"/>
      <c r="G232" s="90"/>
      <c r="H232" s="90"/>
      <c r="I232" s="90"/>
      <c r="J232" s="92"/>
      <c r="K232" s="91"/>
      <c r="L232" s="92"/>
      <c r="M232" s="92"/>
      <c r="N232" s="92"/>
      <c r="W232" s="89"/>
      <c r="X232" s="90"/>
      <c r="Y232" s="90"/>
      <c r="Z232" s="90"/>
      <c r="AA232" s="92"/>
      <c r="AB232" s="91"/>
      <c r="AC232" s="92"/>
      <c r="AD232" s="92"/>
    </row>
    <row r="233" spans="5:30" x14ac:dyDescent="0.25">
      <c r="E233" s="90"/>
      <c r="F233" s="90"/>
      <c r="G233" s="90"/>
      <c r="H233" s="90"/>
      <c r="I233" s="90"/>
      <c r="J233" s="92"/>
      <c r="K233" s="91"/>
      <c r="L233" s="92"/>
      <c r="M233" s="92"/>
      <c r="N233" s="92"/>
      <c r="W233" s="89"/>
      <c r="X233" s="90"/>
      <c r="Y233" s="90"/>
      <c r="Z233" s="90"/>
      <c r="AA233" s="92"/>
      <c r="AB233" s="91"/>
      <c r="AC233" s="92"/>
      <c r="AD233" s="92"/>
    </row>
    <row r="234" spans="5:30" x14ac:dyDescent="0.25">
      <c r="E234" s="90"/>
      <c r="F234" s="90"/>
      <c r="G234" s="90"/>
      <c r="H234" s="90"/>
      <c r="I234" s="90"/>
      <c r="J234" s="92"/>
      <c r="K234" s="91"/>
      <c r="L234" s="92"/>
      <c r="M234" s="92"/>
      <c r="N234" s="92"/>
      <c r="W234" s="89"/>
      <c r="X234" s="90"/>
      <c r="Y234" s="90"/>
      <c r="Z234" s="90"/>
      <c r="AA234" s="92"/>
      <c r="AB234" s="91"/>
      <c r="AC234" s="92"/>
      <c r="AD234" s="92"/>
    </row>
    <row r="235" spans="5:30" x14ac:dyDescent="0.25">
      <c r="E235" s="90"/>
      <c r="F235" s="90"/>
      <c r="G235" s="90"/>
      <c r="H235" s="90"/>
      <c r="I235" s="90"/>
      <c r="J235" s="92"/>
      <c r="K235" s="91"/>
      <c r="L235" s="92"/>
      <c r="M235" s="92"/>
      <c r="N235" s="92"/>
      <c r="W235" s="89"/>
      <c r="X235" s="90"/>
      <c r="Y235" s="90"/>
      <c r="Z235" s="90"/>
      <c r="AA235" s="92"/>
      <c r="AB235" s="91"/>
      <c r="AC235" s="92"/>
      <c r="AD235" s="92"/>
    </row>
    <row r="236" spans="5:30" x14ac:dyDescent="0.25">
      <c r="E236" s="90"/>
      <c r="F236" s="90"/>
      <c r="G236" s="90"/>
      <c r="H236" s="90"/>
      <c r="I236" s="90"/>
      <c r="J236" s="92"/>
      <c r="K236" s="91"/>
      <c r="L236" s="92"/>
      <c r="M236" s="92"/>
      <c r="N236" s="92"/>
      <c r="W236" s="89"/>
      <c r="X236" s="90"/>
      <c r="Y236" s="90"/>
      <c r="Z236" s="90"/>
      <c r="AA236" s="92"/>
      <c r="AB236" s="91"/>
      <c r="AC236" s="92"/>
      <c r="AD236" s="92"/>
    </row>
    <row r="237" spans="5:30" x14ac:dyDescent="0.25">
      <c r="E237" s="90"/>
      <c r="F237" s="90"/>
      <c r="G237" s="90"/>
      <c r="H237" s="90"/>
      <c r="I237" s="90"/>
      <c r="J237" s="92"/>
      <c r="K237" s="91"/>
      <c r="L237" s="92"/>
      <c r="M237" s="92"/>
      <c r="N237" s="92"/>
      <c r="W237" s="89"/>
      <c r="X237" s="90"/>
      <c r="Y237" s="90"/>
      <c r="Z237" s="90"/>
      <c r="AA237" s="92"/>
      <c r="AB237" s="91"/>
      <c r="AC237" s="92"/>
      <c r="AD237" s="92"/>
    </row>
    <row r="238" spans="5:30" x14ac:dyDescent="0.25">
      <c r="E238" s="90"/>
      <c r="F238" s="90"/>
      <c r="G238" s="90"/>
      <c r="H238" s="90"/>
      <c r="I238" s="90"/>
      <c r="J238" s="92"/>
      <c r="K238" s="91"/>
      <c r="L238" s="92"/>
      <c r="M238" s="92"/>
      <c r="N238" s="92"/>
      <c r="W238" s="89"/>
      <c r="X238" s="90"/>
      <c r="Y238" s="90"/>
      <c r="Z238" s="90"/>
      <c r="AA238" s="92"/>
      <c r="AB238" s="91"/>
      <c r="AC238" s="92"/>
      <c r="AD238" s="92"/>
    </row>
    <row r="239" spans="5:30" x14ac:dyDescent="0.25">
      <c r="E239" s="90"/>
      <c r="F239" s="90"/>
      <c r="G239" s="90"/>
      <c r="H239" s="90"/>
      <c r="I239" s="90"/>
      <c r="J239" s="92"/>
      <c r="K239" s="91"/>
      <c r="L239" s="92"/>
      <c r="M239" s="92"/>
      <c r="N239" s="92"/>
      <c r="W239" s="89"/>
      <c r="X239" s="90"/>
      <c r="Y239" s="90"/>
      <c r="Z239" s="90"/>
      <c r="AA239" s="92"/>
      <c r="AB239" s="91"/>
      <c r="AC239" s="92"/>
      <c r="AD239" s="92"/>
    </row>
    <row r="240" spans="5:30" x14ac:dyDescent="0.25">
      <c r="E240" s="90"/>
      <c r="F240" s="90"/>
      <c r="G240" s="90"/>
      <c r="H240" s="90"/>
      <c r="I240" s="90"/>
      <c r="J240" s="92"/>
      <c r="K240" s="91"/>
      <c r="L240" s="92"/>
      <c r="M240" s="92"/>
      <c r="N240" s="92"/>
      <c r="W240" s="89"/>
      <c r="X240" s="90"/>
      <c r="Y240" s="90"/>
      <c r="Z240" s="90"/>
      <c r="AA240" s="92"/>
      <c r="AB240" s="91"/>
      <c r="AC240" s="92"/>
      <c r="AD240" s="92"/>
    </row>
    <row r="241" spans="5:30" x14ac:dyDescent="0.25">
      <c r="E241" s="90"/>
      <c r="F241" s="90"/>
      <c r="G241" s="90"/>
      <c r="H241" s="90"/>
      <c r="I241" s="90"/>
      <c r="J241" s="92"/>
      <c r="K241" s="91"/>
      <c r="L241" s="92"/>
      <c r="M241" s="92"/>
      <c r="N241" s="92"/>
      <c r="W241" s="89"/>
      <c r="X241" s="90"/>
      <c r="Y241" s="90"/>
      <c r="Z241" s="90"/>
      <c r="AA241" s="92"/>
      <c r="AB241" s="91"/>
      <c r="AC241" s="92"/>
      <c r="AD241" s="92"/>
    </row>
    <row r="242" spans="5:30" x14ac:dyDescent="0.25">
      <c r="E242" s="90"/>
      <c r="F242" s="90"/>
      <c r="G242" s="90"/>
      <c r="H242" s="90"/>
      <c r="I242" s="90"/>
      <c r="J242" s="92"/>
      <c r="K242" s="91"/>
      <c r="L242" s="92"/>
      <c r="M242" s="92"/>
      <c r="N242" s="92"/>
      <c r="W242" s="89"/>
      <c r="X242" s="90"/>
      <c r="Y242" s="90"/>
      <c r="Z242" s="90"/>
      <c r="AA242" s="92"/>
      <c r="AB242" s="91"/>
      <c r="AC242" s="92"/>
      <c r="AD242" s="92"/>
    </row>
    <row r="243" spans="5:30" x14ac:dyDescent="0.25">
      <c r="E243" s="90"/>
      <c r="F243" s="90"/>
      <c r="G243" s="90"/>
      <c r="H243" s="90"/>
      <c r="I243" s="90"/>
      <c r="J243" s="92"/>
      <c r="K243" s="91"/>
      <c r="L243" s="92"/>
      <c r="M243" s="92"/>
      <c r="N243" s="92"/>
      <c r="W243" s="89"/>
      <c r="X243" s="90"/>
      <c r="Y243" s="90"/>
      <c r="Z243" s="90"/>
      <c r="AA243" s="92"/>
      <c r="AB243" s="91"/>
      <c r="AC243" s="92"/>
      <c r="AD243" s="92"/>
    </row>
    <row r="244" spans="5:30" x14ac:dyDescent="0.25">
      <c r="E244" s="90"/>
      <c r="F244" s="90"/>
      <c r="G244" s="90"/>
      <c r="H244" s="90"/>
      <c r="I244" s="90"/>
      <c r="J244" s="92"/>
      <c r="K244" s="91"/>
      <c r="L244" s="92"/>
      <c r="M244" s="92"/>
      <c r="N244" s="92"/>
      <c r="W244" s="89"/>
      <c r="X244" s="90"/>
      <c r="Y244" s="90"/>
      <c r="Z244" s="90"/>
      <c r="AA244" s="92"/>
      <c r="AB244" s="91"/>
      <c r="AC244" s="92"/>
      <c r="AD244" s="92"/>
    </row>
    <row r="245" spans="5:30" x14ac:dyDescent="0.25">
      <c r="E245" s="90"/>
      <c r="F245" s="90"/>
      <c r="G245" s="90"/>
      <c r="H245" s="90"/>
      <c r="I245" s="90"/>
      <c r="J245" s="92"/>
      <c r="K245" s="91"/>
      <c r="L245" s="92"/>
      <c r="M245" s="92"/>
      <c r="N245" s="92"/>
      <c r="W245" s="89"/>
      <c r="X245" s="90"/>
      <c r="Y245" s="90"/>
      <c r="Z245" s="90"/>
      <c r="AA245" s="92"/>
      <c r="AB245" s="91"/>
      <c r="AC245" s="92"/>
      <c r="AD245" s="92"/>
    </row>
    <row r="246" spans="5:30" x14ac:dyDescent="0.25">
      <c r="E246" s="90"/>
      <c r="F246" s="90"/>
      <c r="G246" s="90"/>
      <c r="H246" s="90"/>
      <c r="I246" s="90"/>
      <c r="J246" s="92"/>
      <c r="K246" s="91"/>
      <c r="L246" s="92"/>
      <c r="M246" s="92"/>
      <c r="N246" s="92"/>
      <c r="W246" s="89"/>
      <c r="X246" s="90"/>
      <c r="Y246" s="90"/>
      <c r="Z246" s="90"/>
      <c r="AA246" s="92"/>
      <c r="AB246" s="91"/>
      <c r="AC246" s="92"/>
      <c r="AD246" s="92"/>
    </row>
    <row r="247" spans="5:30" x14ac:dyDescent="0.25">
      <c r="E247" s="90"/>
      <c r="F247" s="90"/>
      <c r="G247" s="90"/>
      <c r="H247" s="90"/>
      <c r="I247" s="90"/>
      <c r="J247" s="92"/>
      <c r="K247" s="91"/>
      <c r="L247" s="92"/>
      <c r="M247" s="92"/>
      <c r="N247" s="92"/>
      <c r="W247" s="89"/>
      <c r="X247" s="90"/>
      <c r="Y247" s="90"/>
      <c r="Z247" s="90"/>
      <c r="AA247" s="92"/>
      <c r="AB247" s="91"/>
      <c r="AC247" s="92"/>
      <c r="AD247" s="92"/>
    </row>
    <row r="248" spans="5:30" x14ac:dyDescent="0.25">
      <c r="E248" s="90"/>
      <c r="F248" s="90"/>
      <c r="G248" s="90"/>
      <c r="H248" s="90"/>
      <c r="I248" s="90"/>
      <c r="J248" s="92"/>
      <c r="K248" s="91"/>
      <c r="L248" s="92"/>
      <c r="M248" s="92"/>
      <c r="N248" s="92"/>
      <c r="W248" s="89"/>
      <c r="X248" s="90"/>
      <c r="Y248" s="90"/>
      <c r="Z248" s="90"/>
      <c r="AA248" s="92"/>
      <c r="AB248" s="91"/>
      <c r="AC248" s="92"/>
      <c r="AD248" s="92"/>
    </row>
    <row r="249" spans="5:30" x14ac:dyDescent="0.25">
      <c r="E249" s="90"/>
      <c r="F249" s="90"/>
      <c r="G249" s="90"/>
      <c r="H249" s="90"/>
      <c r="I249" s="90"/>
      <c r="J249" s="92"/>
      <c r="K249" s="91"/>
      <c r="L249" s="92"/>
      <c r="M249" s="92"/>
      <c r="N249" s="92"/>
      <c r="W249" s="89"/>
      <c r="X249" s="90"/>
      <c r="Y249" s="90"/>
      <c r="Z249" s="90"/>
      <c r="AA249" s="92"/>
      <c r="AB249" s="91"/>
      <c r="AC249" s="92"/>
      <c r="AD249" s="92"/>
    </row>
    <row r="250" spans="5:30" x14ac:dyDescent="0.25">
      <c r="E250" s="90"/>
      <c r="F250" s="90"/>
      <c r="G250" s="90"/>
      <c r="H250" s="90"/>
      <c r="I250" s="90"/>
      <c r="J250" s="92"/>
      <c r="K250" s="91"/>
      <c r="L250" s="92"/>
      <c r="M250" s="92"/>
      <c r="N250" s="92"/>
      <c r="W250" s="89"/>
      <c r="X250" s="90"/>
      <c r="Y250" s="90"/>
      <c r="Z250" s="90"/>
      <c r="AA250" s="92"/>
      <c r="AB250" s="91"/>
      <c r="AC250" s="92"/>
      <c r="AD250" s="92"/>
    </row>
    <row r="251" spans="5:30" x14ac:dyDescent="0.25">
      <c r="E251" s="90"/>
      <c r="F251" s="90"/>
      <c r="G251" s="90"/>
      <c r="H251" s="90"/>
      <c r="I251" s="90"/>
      <c r="J251" s="92"/>
      <c r="K251" s="91"/>
      <c r="L251" s="92"/>
      <c r="M251" s="92"/>
      <c r="N251" s="92"/>
      <c r="W251" s="89"/>
      <c r="X251" s="90"/>
      <c r="Y251" s="90"/>
      <c r="Z251" s="90"/>
      <c r="AA251" s="92"/>
      <c r="AB251" s="91"/>
      <c r="AC251" s="92"/>
      <c r="AD251" s="92"/>
    </row>
    <row r="252" spans="5:30" x14ac:dyDescent="0.25">
      <c r="E252" s="90"/>
      <c r="F252" s="90"/>
      <c r="G252" s="90"/>
      <c r="H252" s="90"/>
      <c r="I252" s="90"/>
      <c r="J252" s="92"/>
      <c r="K252" s="91"/>
      <c r="L252" s="92"/>
      <c r="M252" s="92"/>
      <c r="N252" s="92"/>
      <c r="W252" s="89"/>
      <c r="X252" s="90"/>
      <c r="Y252" s="90"/>
      <c r="Z252" s="90"/>
      <c r="AA252" s="92"/>
      <c r="AB252" s="91"/>
      <c r="AC252" s="92"/>
      <c r="AD252" s="92"/>
    </row>
    <row r="253" spans="5:30" x14ac:dyDescent="0.25">
      <c r="E253" s="90"/>
      <c r="F253" s="90"/>
      <c r="G253" s="90"/>
      <c r="H253" s="90"/>
      <c r="I253" s="90"/>
      <c r="J253" s="92"/>
      <c r="K253" s="91"/>
      <c r="L253" s="92"/>
      <c r="M253" s="92"/>
      <c r="N253" s="92"/>
      <c r="W253" s="89"/>
      <c r="X253" s="90"/>
      <c r="Y253" s="90"/>
      <c r="Z253" s="90"/>
      <c r="AA253" s="92"/>
      <c r="AB253" s="91"/>
      <c r="AC253" s="92"/>
      <c r="AD253" s="92"/>
    </row>
    <row r="254" spans="5:30" x14ac:dyDescent="0.25">
      <c r="E254" s="90"/>
      <c r="F254" s="90"/>
      <c r="G254" s="90"/>
      <c r="H254" s="90"/>
      <c r="I254" s="90"/>
      <c r="J254" s="92"/>
      <c r="K254" s="91"/>
      <c r="L254" s="92"/>
      <c r="M254" s="92"/>
      <c r="N254" s="92"/>
      <c r="W254" s="89"/>
      <c r="X254" s="90"/>
      <c r="Y254" s="90"/>
      <c r="Z254" s="90"/>
      <c r="AA254" s="92"/>
      <c r="AB254" s="91"/>
      <c r="AC254" s="92"/>
      <c r="AD254" s="92"/>
    </row>
    <row r="255" spans="5:30" x14ac:dyDescent="0.25">
      <c r="E255" s="90"/>
      <c r="F255" s="90"/>
      <c r="G255" s="90"/>
      <c r="H255" s="90"/>
      <c r="I255" s="90"/>
      <c r="J255" s="92"/>
      <c r="K255" s="91"/>
      <c r="L255" s="92"/>
      <c r="M255" s="92"/>
      <c r="N255" s="92"/>
      <c r="W255" s="89"/>
      <c r="X255" s="90"/>
      <c r="Y255" s="90"/>
      <c r="Z255" s="90"/>
      <c r="AA255" s="92"/>
      <c r="AB255" s="91"/>
      <c r="AC255" s="92"/>
      <c r="AD255" s="92"/>
    </row>
    <row r="256" spans="5:30" x14ac:dyDescent="0.25">
      <c r="E256" s="90"/>
      <c r="F256" s="90"/>
      <c r="G256" s="90"/>
      <c r="H256" s="90"/>
      <c r="I256" s="90"/>
      <c r="J256" s="92"/>
      <c r="K256" s="91"/>
      <c r="L256" s="92"/>
      <c r="M256" s="92"/>
      <c r="N256" s="92"/>
      <c r="W256" s="89"/>
      <c r="X256" s="90"/>
      <c r="Y256" s="90"/>
      <c r="Z256" s="90"/>
      <c r="AA256" s="92"/>
      <c r="AB256" s="91"/>
      <c r="AC256" s="92"/>
      <c r="AD256" s="92"/>
    </row>
    <row r="257" spans="5:30" x14ac:dyDescent="0.25">
      <c r="E257" s="90"/>
      <c r="F257" s="90"/>
      <c r="G257" s="90"/>
      <c r="H257" s="90"/>
      <c r="I257" s="90"/>
      <c r="J257" s="92"/>
      <c r="K257" s="91"/>
      <c r="L257" s="92"/>
      <c r="M257" s="92"/>
      <c r="N257" s="92"/>
      <c r="W257" s="89"/>
      <c r="X257" s="90"/>
      <c r="Y257" s="90"/>
      <c r="Z257" s="90"/>
      <c r="AA257" s="92"/>
      <c r="AB257" s="91"/>
      <c r="AC257" s="92"/>
      <c r="AD257" s="92"/>
    </row>
    <row r="258" spans="5:30" x14ac:dyDescent="0.25">
      <c r="E258" s="90"/>
      <c r="F258" s="90"/>
      <c r="G258" s="90"/>
      <c r="H258" s="90"/>
      <c r="I258" s="90"/>
      <c r="J258" s="92"/>
      <c r="K258" s="91"/>
      <c r="L258" s="92"/>
      <c r="M258" s="92"/>
      <c r="N258" s="92"/>
      <c r="W258" s="89"/>
      <c r="X258" s="90"/>
      <c r="Y258" s="90"/>
      <c r="Z258" s="90"/>
      <c r="AA258" s="92"/>
      <c r="AB258" s="91"/>
      <c r="AC258" s="92"/>
      <c r="AD258" s="92"/>
    </row>
    <row r="259" spans="5:30" x14ac:dyDescent="0.25">
      <c r="E259" s="90"/>
      <c r="F259" s="90"/>
      <c r="G259" s="90"/>
      <c r="H259" s="90"/>
      <c r="I259" s="90"/>
      <c r="J259" s="92"/>
      <c r="K259" s="91"/>
      <c r="L259" s="92"/>
      <c r="M259" s="92"/>
      <c r="N259" s="92"/>
      <c r="W259" s="89"/>
      <c r="X259" s="90"/>
      <c r="Y259" s="90"/>
      <c r="Z259" s="90"/>
      <c r="AA259" s="92"/>
      <c r="AB259" s="91"/>
      <c r="AC259" s="92"/>
      <c r="AD259" s="92"/>
    </row>
    <row r="260" spans="5:30" x14ac:dyDescent="0.25">
      <c r="E260" s="90"/>
      <c r="F260" s="90"/>
      <c r="G260" s="90"/>
      <c r="H260" s="90"/>
      <c r="I260" s="90"/>
      <c r="J260" s="92"/>
      <c r="K260" s="91"/>
      <c r="L260" s="92"/>
      <c r="M260" s="92"/>
      <c r="N260" s="92"/>
      <c r="W260" s="89"/>
      <c r="X260" s="90"/>
      <c r="Y260" s="90"/>
      <c r="Z260" s="90"/>
      <c r="AA260" s="92"/>
      <c r="AB260" s="91"/>
      <c r="AC260" s="92"/>
      <c r="AD260" s="92"/>
    </row>
    <row r="261" spans="5:30" x14ac:dyDescent="0.25">
      <c r="E261" s="90"/>
      <c r="F261" s="90"/>
      <c r="G261" s="90"/>
      <c r="H261" s="90"/>
      <c r="I261" s="90"/>
      <c r="J261" s="92"/>
      <c r="K261" s="91"/>
      <c r="L261" s="92"/>
      <c r="M261" s="92"/>
      <c r="N261" s="92"/>
      <c r="W261" s="89"/>
      <c r="X261" s="90"/>
      <c r="Y261" s="90"/>
      <c r="Z261" s="90"/>
      <c r="AA261" s="92"/>
      <c r="AB261" s="91"/>
      <c r="AC261" s="92"/>
      <c r="AD261" s="92"/>
    </row>
    <row r="262" spans="5:30" x14ac:dyDescent="0.25">
      <c r="E262" s="90"/>
      <c r="F262" s="90"/>
      <c r="G262" s="90"/>
      <c r="H262" s="90"/>
      <c r="I262" s="90"/>
      <c r="J262" s="92"/>
      <c r="K262" s="91"/>
      <c r="L262" s="92"/>
      <c r="M262" s="92"/>
      <c r="N262" s="92"/>
      <c r="W262" s="89"/>
      <c r="X262" s="90"/>
      <c r="Y262" s="90"/>
      <c r="Z262" s="90"/>
      <c r="AA262" s="92"/>
      <c r="AB262" s="91"/>
      <c r="AC262" s="92"/>
      <c r="AD262" s="92"/>
    </row>
    <row r="263" spans="5:30" x14ac:dyDescent="0.25">
      <c r="E263" s="90"/>
      <c r="F263" s="90"/>
      <c r="G263" s="90"/>
      <c r="H263" s="90"/>
      <c r="I263" s="90"/>
      <c r="J263" s="92"/>
      <c r="K263" s="91"/>
      <c r="L263" s="92"/>
      <c r="M263" s="92"/>
      <c r="N263" s="92"/>
      <c r="W263" s="89"/>
      <c r="X263" s="90"/>
      <c r="Y263" s="90"/>
      <c r="Z263" s="90"/>
      <c r="AA263" s="92"/>
      <c r="AB263" s="91"/>
      <c r="AC263" s="92"/>
      <c r="AD263" s="92"/>
    </row>
    <row r="264" spans="5:30" x14ac:dyDescent="0.25">
      <c r="E264" s="90"/>
      <c r="F264" s="90"/>
      <c r="G264" s="90"/>
      <c r="H264" s="90"/>
      <c r="I264" s="90"/>
      <c r="J264" s="92"/>
      <c r="K264" s="91"/>
      <c r="L264" s="92"/>
      <c r="M264" s="92"/>
      <c r="N264" s="92"/>
      <c r="W264" s="89"/>
      <c r="X264" s="90"/>
      <c r="Y264" s="90"/>
      <c r="Z264" s="90"/>
      <c r="AA264" s="92"/>
      <c r="AB264" s="91"/>
      <c r="AC264" s="92"/>
      <c r="AD264" s="92"/>
    </row>
    <row r="265" spans="5:30" x14ac:dyDescent="0.25">
      <c r="E265" s="90"/>
      <c r="F265" s="90"/>
      <c r="G265" s="90"/>
      <c r="H265" s="90"/>
      <c r="I265" s="90"/>
      <c r="J265" s="92"/>
      <c r="K265" s="91"/>
      <c r="L265" s="92"/>
      <c r="M265" s="92"/>
      <c r="N265" s="92"/>
      <c r="W265" s="89"/>
      <c r="X265" s="90"/>
      <c r="Y265" s="90"/>
      <c r="Z265" s="90"/>
      <c r="AA265" s="92"/>
      <c r="AB265" s="91"/>
      <c r="AC265" s="92"/>
      <c r="AD265" s="92"/>
    </row>
    <row r="266" spans="5:30" x14ac:dyDescent="0.25">
      <c r="E266" s="90"/>
      <c r="F266" s="90"/>
      <c r="G266" s="90"/>
      <c r="H266" s="90"/>
      <c r="I266" s="90"/>
      <c r="J266" s="92"/>
      <c r="K266" s="91"/>
      <c r="L266" s="92"/>
      <c r="M266" s="92"/>
      <c r="N266" s="92"/>
      <c r="W266" s="89"/>
      <c r="X266" s="90"/>
      <c r="Y266" s="90"/>
      <c r="Z266" s="90"/>
      <c r="AA266" s="92"/>
      <c r="AB266" s="91"/>
      <c r="AC266" s="92"/>
      <c r="AD266" s="92"/>
    </row>
    <row r="267" spans="5:30" x14ac:dyDescent="0.25">
      <c r="E267" s="90"/>
      <c r="F267" s="90"/>
      <c r="G267" s="90"/>
      <c r="H267" s="90"/>
      <c r="I267" s="90"/>
      <c r="J267" s="92"/>
      <c r="K267" s="91"/>
      <c r="L267" s="92"/>
      <c r="M267" s="92"/>
      <c r="N267" s="92"/>
      <c r="W267" s="89"/>
      <c r="X267" s="90"/>
      <c r="Y267" s="90"/>
      <c r="Z267" s="90"/>
      <c r="AA267" s="92"/>
      <c r="AB267" s="91"/>
      <c r="AC267" s="92"/>
      <c r="AD267" s="92"/>
    </row>
    <row r="268" spans="5:30" x14ac:dyDescent="0.25">
      <c r="E268" s="90"/>
      <c r="F268" s="90"/>
      <c r="G268" s="90"/>
      <c r="H268" s="90"/>
      <c r="I268" s="90"/>
      <c r="J268" s="92"/>
      <c r="K268" s="91"/>
      <c r="L268" s="92"/>
      <c r="M268" s="92"/>
      <c r="N268" s="92"/>
      <c r="W268" s="89"/>
      <c r="X268" s="90"/>
      <c r="Y268" s="90"/>
      <c r="Z268" s="90"/>
      <c r="AA268" s="92"/>
      <c r="AB268" s="91"/>
      <c r="AC268" s="92"/>
      <c r="AD268" s="92"/>
    </row>
    <row r="269" spans="5:30" x14ac:dyDescent="0.25">
      <c r="E269" s="90"/>
      <c r="F269" s="90"/>
      <c r="G269" s="90"/>
      <c r="H269" s="90"/>
      <c r="I269" s="90"/>
      <c r="J269" s="92"/>
      <c r="K269" s="91"/>
      <c r="L269" s="92"/>
      <c r="M269" s="92"/>
      <c r="N269" s="92"/>
      <c r="W269" s="89"/>
      <c r="X269" s="90"/>
      <c r="Y269" s="90"/>
      <c r="Z269" s="90"/>
      <c r="AA269" s="92"/>
      <c r="AB269" s="91"/>
      <c r="AC269" s="92"/>
      <c r="AD269" s="92"/>
    </row>
    <row r="270" spans="5:30" x14ac:dyDescent="0.25">
      <c r="E270" s="90"/>
      <c r="F270" s="90"/>
      <c r="G270" s="90"/>
      <c r="H270" s="90"/>
      <c r="I270" s="90"/>
      <c r="J270" s="92"/>
      <c r="K270" s="91"/>
      <c r="L270" s="92"/>
      <c r="M270" s="92"/>
      <c r="N270" s="92"/>
      <c r="W270" s="89"/>
      <c r="X270" s="90"/>
      <c r="Y270" s="90"/>
      <c r="Z270" s="90"/>
      <c r="AA270" s="92"/>
      <c r="AB270" s="91"/>
      <c r="AC270" s="92"/>
      <c r="AD270" s="92"/>
    </row>
    <row r="271" spans="5:30" x14ac:dyDescent="0.25">
      <c r="E271" s="90"/>
      <c r="F271" s="90"/>
      <c r="G271" s="90"/>
      <c r="H271" s="90"/>
      <c r="I271" s="90"/>
      <c r="J271" s="92"/>
      <c r="K271" s="91"/>
      <c r="L271" s="92"/>
      <c r="M271" s="92"/>
      <c r="N271" s="92"/>
      <c r="W271" s="89"/>
      <c r="X271" s="90"/>
      <c r="Y271" s="90"/>
      <c r="Z271" s="90"/>
      <c r="AA271" s="92"/>
      <c r="AB271" s="91"/>
      <c r="AC271" s="92"/>
      <c r="AD271" s="92"/>
    </row>
    <row r="272" spans="5:30" x14ac:dyDescent="0.25">
      <c r="E272" s="90"/>
      <c r="F272" s="90"/>
      <c r="G272" s="90"/>
      <c r="H272" s="90"/>
      <c r="I272" s="90"/>
      <c r="J272" s="92"/>
      <c r="K272" s="91"/>
      <c r="L272" s="92"/>
      <c r="M272" s="92"/>
      <c r="N272" s="92"/>
      <c r="W272" s="89"/>
      <c r="X272" s="90"/>
      <c r="Y272" s="90"/>
      <c r="Z272" s="90"/>
      <c r="AA272" s="92"/>
      <c r="AB272" s="91"/>
      <c r="AC272" s="92"/>
      <c r="AD272" s="92"/>
    </row>
    <row r="273" spans="5:30" x14ac:dyDescent="0.25">
      <c r="E273" s="90"/>
      <c r="F273" s="90"/>
      <c r="G273" s="90"/>
      <c r="H273" s="90"/>
      <c r="I273" s="90"/>
      <c r="J273" s="92"/>
      <c r="K273" s="91"/>
      <c r="L273" s="92"/>
      <c r="M273" s="92"/>
      <c r="N273" s="92"/>
      <c r="W273" s="89"/>
      <c r="X273" s="90"/>
      <c r="Y273" s="90"/>
      <c r="Z273" s="90"/>
      <c r="AA273" s="92"/>
      <c r="AB273" s="91"/>
      <c r="AC273" s="92"/>
      <c r="AD273" s="92"/>
    </row>
    <row r="274" spans="5:30" x14ac:dyDescent="0.25">
      <c r="E274" s="90"/>
      <c r="F274" s="90"/>
      <c r="G274" s="90"/>
      <c r="H274" s="90"/>
      <c r="I274" s="90"/>
      <c r="J274" s="92"/>
      <c r="K274" s="91"/>
      <c r="L274" s="92"/>
      <c r="M274" s="92"/>
      <c r="N274" s="92"/>
      <c r="W274" s="89"/>
      <c r="X274" s="90"/>
      <c r="Y274" s="90"/>
      <c r="Z274" s="90"/>
      <c r="AA274" s="92"/>
      <c r="AB274" s="91"/>
      <c r="AC274" s="92"/>
      <c r="AD274" s="92"/>
    </row>
    <row r="275" spans="5:30" x14ac:dyDescent="0.25">
      <c r="E275" s="90"/>
      <c r="F275" s="90"/>
      <c r="G275" s="90"/>
      <c r="H275" s="90"/>
      <c r="I275" s="90"/>
      <c r="J275" s="92"/>
      <c r="K275" s="91"/>
      <c r="L275" s="92"/>
      <c r="M275" s="92"/>
      <c r="N275" s="92"/>
      <c r="W275" s="89"/>
      <c r="X275" s="90"/>
      <c r="Y275" s="90"/>
      <c r="Z275" s="90"/>
      <c r="AA275" s="92"/>
      <c r="AB275" s="91"/>
      <c r="AC275" s="92"/>
      <c r="AD275" s="92"/>
    </row>
    <row r="276" spans="5:30" x14ac:dyDescent="0.25">
      <c r="E276" s="90"/>
      <c r="F276" s="90"/>
      <c r="G276" s="90"/>
      <c r="H276" s="90"/>
      <c r="I276" s="90"/>
      <c r="J276" s="92"/>
      <c r="K276" s="91"/>
      <c r="L276" s="92"/>
      <c r="M276" s="92"/>
      <c r="N276" s="92"/>
      <c r="W276" s="89"/>
      <c r="X276" s="90"/>
      <c r="Y276" s="90"/>
      <c r="Z276" s="90"/>
      <c r="AA276" s="92"/>
      <c r="AB276" s="91"/>
      <c r="AC276" s="92"/>
      <c r="AD276" s="92"/>
    </row>
    <row r="277" spans="5:30" x14ac:dyDescent="0.25">
      <c r="E277" s="90"/>
      <c r="F277" s="90"/>
      <c r="G277" s="90"/>
      <c r="H277" s="90"/>
      <c r="I277" s="90"/>
      <c r="J277" s="92"/>
      <c r="K277" s="91"/>
      <c r="L277" s="92"/>
      <c r="M277" s="92"/>
      <c r="N277" s="92"/>
      <c r="W277" s="89"/>
      <c r="X277" s="90"/>
      <c r="Y277" s="90"/>
      <c r="Z277" s="90"/>
      <c r="AA277" s="92"/>
      <c r="AB277" s="91"/>
      <c r="AC277" s="92"/>
      <c r="AD277" s="92"/>
    </row>
    <row r="278" spans="5:30" x14ac:dyDescent="0.25">
      <c r="E278" s="90"/>
      <c r="F278" s="90"/>
      <c r="G278" s="90"/>
      <c r="H278" s="90"/>
      <c r="I278" s="90"/>
      <c r="J278" s="92"/>
      <c r="K278" s="91"/>
      <c r="L278" s="92"/>
      <c r="M278" s="92"/>
      <c r="N278" s="92"/>
      <c r="W278" s="89"/>
      <c r="X278" s="90"/>
      <c r="Y278" s="90"/>
      <c r="Z278" s="90"/>
      <c r="AA278" s="92"/>
      <c r="AB278" s="91"/>
      <c r="AC278" s="92"/>
      <c r="AD278" s="92"/>
    </row>
    <row r="279" spans="5:30" x14ac:dyDescent="0.25">
      <c r="E279" s="90"/>
      <c r="F279" s="90"/>
      <c r="G279" s="90"/>
      <c r="H279" s="90"/>
      <c r="I279" s="90"/>
      <c r="J279" s="92"/>
      <c r="K279" s="91"/>
      <c r="L279" s="92"/>
      <c r="M279" s="92"/>
      <c r="N279" s="92"/>
      <c r="W279" s="89"/>
      <c r="X279" s="90"/>
      <c r="Y279" s="90"/>
      <c r="Z279" s="90"/>
      <c r="AA279" s="92"/>
      <c r="AB279" s="91"/>
      <c r="AC279" s="92"/>
      <c r="AD279" s="92"/>
    </row>
    <row r="280" spans="5:30" x14ac:dyDescent="0.25">
      <c r="E280" s="90"/>
      <c r="F280" s="90"/>
      <c r="G280" s="90"/>
      <c r="H280" s="90"/>
      <c r="I280" s="90"/>
      <c r="J280" s="92"/>
      <c r="K280" s="91"/>
      <c r="L280" s="92"/>
      <c r="M280" s="92"/>
      <c r="N280" s="92"/>
      <c r="W280" s="89"/>
      <c r="X280" s="90"/>
      <c r="Y280" s="90"/>
      <c r="Z280" s="90"/>
      <c r="AA280" s="92"/>
      <c r="AB280" s="91"/>
      <c r="AC280" s="92"/>
      <c r="AD280" s="92"/>
    </row>
    <row r="281" spans="5:30" x14ac:dyDescent="0.25">
      <c r="E281" s="90"/>
      <c r="F281" s="90"/>
      <c r="G281" s="90"/>
      <c r="H281" s="90"/>
      <c r="I281" s="90"/>
      <c r="J281" s="92"/>
      <c r="K281" s="91"/>
      <c r="L281" s="92"/>
      <c r="M281" s="92"/>
      <c r="N281" s="92"/>
      <c r="W281" s="89"/>
      <c r="X281" s="90"/>
      <c r="Y281" s="90"/>
      <c r="Z281" s="90"/>
      <c r="AA281" s="92"/>
      <c r="AB281" s="91"/>
      <c r="AC281" s="92"/>
      <c r="AD281" s="92"/>
    </row>
    <row r="282" spans="5:30" x14ac:dyDescent="0.25">
      <c r="E282" s="90"/>
      <c r="F282" s="90"/>
      <c r="G282" s="90"/>
      <c r="H282" s="90"/>
      <c r="I282" s="90"/>
      <c r="J282" s="92"/>
      <c r="K282" s="91"/>
      <c r="L282" s="92"/>
      <c r="M282" s="92"/>
      <c r="N282" s="92"/>
      <c r="W282" s="89"/>
      <c r="X282" s="90"/>
      <c r="Y282" s="90"/>
      <c r="Z282" s="90"/>
      <c r="AA282" s="92"/>
      <c r="AB282" s="91"/>
      <c r="AC282" s="92"/>
      <c r="AD282" s="92"/>
    </row>
    <row r="283" spans="5:30" x14ac:dyDescent="0.25">
      <c r="E283" s="90"/>
      <c r="F283" s="90"/>
      <c r="G283" s="90"/>
      <c r="H283" s="90"/>
      <c r="I283" s="90"/>
      <c r="J283" s="92"/>
      <c r="K283" s="91"/>
      <c r="L283" s="92"/>
      <c r="M283" s="92"/>
      <c r="N283" s="92"/>
      <c r="W283" s="89"/>
      <c r="X283" s="90"/>
      <c r="Y283" s="90"/>
      <c r="Z283" s="90"/>
      <c r="AA283" s="92"/>
      <c r="AB283" s="91"/>
      <c r="AC283" s="92"/>
      <c r="AD283" s="92"/>
    </row>
    <row r="284" spans="5:30" x14ac:dyDescent="0.25">
      <c r="E284" s="90"/>
      <c r="F284" s="90"/>
      <c r="G284" s="90"/>
      <c r="H284" s="90"/>
      <c r="I284" s="90"/>
      <c r="J284" s="92"/>
      <c r="K284" s="91"/>
      <c r="L284" s="92"/>
      <c r="M284" s="92"/>
      <c r="N284" s="92"/>
      <c r="W284" s="89"/>
      <c r="X284" s="90"/>
      <c r="Y284" s="90"/>
      <c r="Z284" s="90"/>
      <c r="AA284" s="92"/>
      <c r="AB284" s="91"/>
      <c r="AC284" s="92"/>
      <c r="AD284" s="92"/>
    </row>
    <row r="285" spans="5:30" x14ac:dyDescent="0.25">
      <c r="E285" s="90"/>
      <c r="F285" s="90"/>
      <c r="G285" s="90"/>
      <c r="H285" s="90"/>
      <c r="I285" s="90"/>
      <c r="J285" s="92"/>
      <c r="K285" s="91"/>
      <c r="L285" s="92"/>
      <c r="M285" s="92"/>
      <c r="N285" s="92"/>
      <c r="W285" s="89"/>
      <c r="X285" s="90"/>
      <c r="Y285" s="90"/>
      <c r="Z285" s="90"/>
      <c r="AA285" s="92"/>
      <c r="AB285" s="91"/>
      <c r="AC285" s="92"/>
      <c r="AD285" s="92"/>
    </row>
    <row r="286" spans="5:30" x14ac:dyDescent="0.25">
      <c r="E286" s="90"/>
      <c r="F286" s="90"/>
      <c r="G286" s="90"/>
      <c r="H286" s="90"/>
      <c r="I286" s="90"/>
      <c r="J286" s="92"/>
      <c r="K286" s="91"/>
      <c r="L286" s="92"/>
      <c r="M286" s="92"/>
      <c r="N286" s="92"/>
      <c r="W286" s="89"/>
      <c r="X286" s="90"/>
      <c r="Y286" s="90"/>
      <c r="Z286" s="90"/>
      <c r="AA286" s="92"/>
      <c r="AB286" s="91"/>
      <c r="AC286" s="92"/>
      <c r="AD286" s="92"/>
    </row>
    <row r="287" spans="5:30" x14ac:dyDescent="0.25">
      <c r="E287" s="90"/>
      <c r="F287" s="90"/>
      <c r="G287" s="90"/>
      <c r="H287" s="90"/>
      <c r="I287" s="90"/>
      <c r="J287" s="92"/>
      <c r="K287" s="91"/>
      <c r="L287" s="92"/>
      <c r="M287" s="92"/>
      <c r="N287" s="92"/>
      <c r="W287" s="89"/>
      <c r="X287" s="90"/>
      <c r="Y287" s="90"/>
      <c r="Z287" s="90"/>
      <c r="AA287" s="92"/>
      <c r="AB287" s="91"/>
      <c r="AC287" s="92"/>
      <c r="AD287" s="92"/>
    </row>
    <row r="288" spans="5:30" x14ac:dyDescent="0.25">
      <c r="E288" s="90"/>
      <c r="F288" s="90"/>
      <c r="G288" s="90"/>
      <c r="H288" s="90"/>
      <c r="I288" s="90"/>
      <c r="J288" s="92"/>
      <c r="K288" s="91"/>
      <c r="L288" s="92"/>
      <c r="M288" s="92"/>
      <c r="N288" s="92"/>
      <c r="W288" s="89"/>
      <c r="X288" s="90"/>
      <c r="Y288" s="90"/>
      <c r="Z288" s="90"/>
      <c r="AA288" s="92"/>
      <c r="AB288" s="91"/>
      <c r="AC288" s="92"/>
      <c r="AD288" s="92"/>
    </row>
    <row r="289" spans="5:30" x14ac:dyDescent="0.25">
      <c r="E289" s="90"/>
      <c r="F289" s="90"/>
      <c r="G289" s="90"/>
      <c r="H289" s="90"/>
      <c r="I289" s="90"/>
      <c r="J289" s="92"/>
      <c r="K289" s="91"/>
      <c r="L289" s="92"/>
      <c r="M289" s="92"/>
      <c r="N289" s="92"/>
      <c r="W289" s="89"/>
      <c r="X289" s="90"/>
      <c r="Y289" s="90"/>
      <c r="Z289" s="90"/>
      <c r="AA289" s="92"/>
      <c r="AB289" s="91"/>
      <c r="AC289" s="92"/>
      <c r="AD289" s="92"/>
    </row>
    <row r="290" spans="5:30" x14ac:dyDescent="0.25">
      <c r="E290" s="90"/>
      <c r="F290" s="90"/>
      <c r="G290" s="90"/>
      <c r="H290" s="90"/>
      <c r="I290" s="90"/>
      <c r="J290" s="92"/>
      <c r="K290" s="91"/>
      <c r="L290" s="92"/>
      <c r="M290" s="92"/>
      <c r="N290" s="92"/>
      <c r="W290" s="89"/>
      <c r="X290" s="90"/>
      <c r="Y290" s="90"/>
      <c r="Z290" s="90"/>
      <c r="AA290" s="92"/>
      <c r="AB290" s="91"/>
      <c r="AC290" s="92"/>
      <c r="AD290" s="92"/>
    </row>
    <row r="291" spans="5:30" x14ac:dyDescent="0.25">
      <c r="E291" s="90"/>
      <c r="F291" s="90"/>
      <c r="G291" s="90"/>
      <c r="H291" s="90"/>
      <c r="I291" s="90"/>
      <c r="J291" s="92"/>
      <c r="K291" s="91"/>
      <c r="L291" s="92"/>
      <c r="M291" s="92"/>
      <c r="N291" s="92"/>
      <c r="W291" s="89"/>
      <c r="X291" s="90"/>
      <c r="Y291" s="90"/>
      <c r="Z291" s="90"/>
      <c r="AA291" s="92"/>
      <c r="AB291" s="91"/>
      <c r="AC291" s="92"/>
      <c r="AD291" s="92"/>
    </row>
    <row r="292" spans="5:30" x14ac:dyDescent="0.25">
      <c r="E292" s="90"/>
      <c r="F292" s="90"/>
      <c r="G292" s="90"/>
      <c r="H292" s="90"/>
      <c r="I292" s="90"/>
      <c r="J292" s="92"/>
      <c r="K292" s="91"/>
      <c r="L292" s="92"/>
      <c r="M292" s="92"/>
      <c r="N292" s="92"/>
      <c r="W292" s="89"/>
      <c r="X292" s="90"/>
      <c r="Y292" s="90"/>
      <c r="Z292" s="90"/>
      <c r="AA292" s="92"/>
      <c r="AB292" s="91"/>
      <c r="AC292" s="92"/>
      <c r="AD292" s="92"/>
    </row>
    <row r="293" spans="5:30" x14ac:dyDescent="0.25">
      <c r="E293" s="90"/>
      <c r="F293" s="90"/>
      <c r="G293" s="90"/>
      <c r="H293" s="90"/>
      <c r="I293" s="90"/>
      <c r="J293" s="92"/>
      <c r="K293" s="91"/>
      <c r="L293" s="92"/>
      <c r="M293" s="92"/>
      <c r="N293" s="92"/>
      <c r="W293" s="89"/>
      <c r="X293" s="90"/>
      <c r="Y293" s="90"/>
      <c r="Z293" s="90"/>
      <c r="AA293" s="92"/>
      <c r="AB293" s="91"/>
      <c r="AC293" s="92"/>
      <c r="AD293" s="92"/>
    </row>
    <row r="294" spans="5:30" x14ac:dyDescent="0.25">
      <c r="E294" s="90"/>
      <c r="F294" s="90"/>
      <c r="G294" s="90"/>
      <c r="H294" s="90"/>
      <c r="I294" s="90"/>
      <c r="J294" s="92"/>
      <c r="K294" s="91"/>
      <c r="L294" s="92"/>
      <c r="M294" s="92"/>
      <c r="N294" s="92"/>
      <c r="W294" s="89"/>
      <c r="X294" s="90"/>
      <c r="Y294" s="90"/>
      <c r="Z294" s="90"/>
      <c r="AA294" s="92"/>
      <c r="AB294" s="91"/>
      <c r="AC294" s="92"/>
      <c r="AD294" s="92"/>
    </row>
    <row r="295" spans="5:30" x14ac:dyDescent="0.25">
      <c r="E295" s="90"/>
      <c r="F295" s="90"/>
      <c r="G295" s="90"/>
      <c r="H295" s="90"/>
      <c r="I295" s="90"/>
      <c r="J295" s="92"/>
      <c r="K295" s="91"/>
      <c r="L295" s="92"/>
      <c r="M295" s="92"/>
      <c r="N295" s="92"/>
      <c r="W295" s="89"/>
      <c r="X295" s="90"/>
      <c r="Y295" s="90"/>
      <c r="Z295" s="90"/>
      <c r="AA295" s="92"/>
      <c r="AB295" s="91"/>
      <c r="AC295" s="92"/>
      <c r="AD295" s="92"/>
    </row>
    <row r="296" spans="5:30" x14ac:dyDescent="0.25">
      <c r="E296" s="90"/>
      <c r="F296" s="90"/>
      <c r="G296" s="90"/>
      <c r="H296" s="90"/>
      <c r="I296" s="90"/>
      <c r="J296" s="92"/>
      <c r="K296" s="91"/>
      <c r="L296" s="92"/>
      <c r="M296" s="92"/>
      <c r="N296" s="92"/>
      <c r="W296" s="89"/>
      <c r="X296" s="90"/>
      <c r="Y296" s="90"/>
      <c r="Z296" s="90"/>
      <c r="AA296" s="92"/>
      <c r="AB296" s="91"/>
      <c r="AC296" s="92"/>
      <c r="AD296" s="92"/>
    </row>
    <row r="297" spans="5:30" x14ac:dyDescent="0.25">
      <c r="E297" s="90"/>
      <c r="F297" s="90"/>
      <c r="G297" s="90"/>
      <c r="H297" s="90"/>
      <c r="I297" s="90"/>
      <c r="J297" s="92"/>
      <c r="K297" s="91"/>
      <c r="L297" s="92"/>
      <c r="M297" s="92"/>
      <c r="N297" s="92"/>
      <c r="W297" s="89"/>
      <c r="X297" s="90"/>
      <c r="Y297" s="90"/>
      <c r="Z297" s="90"/>
      <c r="AA297" s="92"/>
      <c r="AB297" s="91"/>
      <c r="AC297" s="92"/>
      <c r="AD297" s="92"/>
    </row>
    <row r="298" spans="5:30" x14ac:dyDescent="0.25">
      <c r="E298" s="90"/>
      <c r="F298" s="90"/>
      <c r="G298" s="90"/>
      <c r="H298" s="90"/>
      <c r="I298" s="90"/>
      <c r="J298" s="92"/>
      <c r="K298" s="91"/>
      <c r="L298" s="92"/>
      <c r="M298" s="92"/>
      <c r="N298" s="92"/>
      <c r="W298" s="89"/>
      <c r="X298" s="90"/>
      <c r="Y298" s="90"/>
      <c r="Z298" s="90"/>
      <c r="AA298" s="92"/>
      <c r="AB298" s="91"/>
      <c r="AC298" s="92"/>
      <c r="AD298" s="92"/>
    </row>
    <row r="299" spans="5:30" x14ac:dyDescent="0.25">
      <c r="E299" s="90"/>
      <c r="F299" s="90"/>
      <c r="G299" s="90"/>
      <c r="H299" s="90"/>
      <c r="I299" s="90"/>
      <c r="J299" s="92"/>
      <c r="K299" s="91"/>
      <c r="L299" s="92"/>
      <c r="M299" s="92"/>
      <c r="N299" s="92"/>
      <c r="W299" s="89"/>
      <c r="X299" s="90"/>
      <c r="Y299" s="90"/>
      <c r="Z299" s="90"/>
      <c r="AA299" s="92"/>
      <c r="AB299" s="91"/>
      <c r="AC299" s="92"/>
      <c r="AD299" s="92"/>
    </row>
    <row r="300" spans="5:30" x14ac:dyDescent="0.25">
      <c r="E300" s="90"/>
      <c r="F300" s="90"/>
      <c r="G300" s="90"/>
      <c r="H300" s="90"/>
      <c r="I300" s="90"/>
      <c r="J300" s="92"/>
      <c r="K300" s="91"/>
      <c r="L300" s="92"/>
      <c r="M300" s="92"/>
      <c r="N300" s="92"/>
      <c r="W300" s="89"/>
      <c r="X300" s="90"/>
      <c r="Y300" s="90"/>
      <c r="Z300" s="90"/>
      <c r="AA300" s="92"/>
      <c r="AB300" s="91"/>
      <c r="AC300" s="92"/>
      <c r="AD300" s="92"/>
    </row>
    <row r="301" spans="5:30" x14ac:dyDescent="0.25">
      <c r="E301" s="90"/>
      <c r="F301" s="90"/>
      <c r="G301" s="90"/>
      <c r="H301" s="90"/>
      <c r="I301" s="90"/>
      <c r="J301" s="92"/>
      <c r="K301" s="91"/>
      <c r="L301" s="92"/>
      <c r="M301" s="92"/>
      <c r="N301" s="92"/>
      <c r="W301" s="89"/>
      <c r="X301" s="90"/>
      <c r="Y301" s="90"/>
      <c r="Z301" s="90"/>
      <c r="AA301" s="92"/>
      <c r="AB301" s="91"/>
      <c r="AC301" s="92"/>
      <c r="AD301" s="92"/>
    </row>
    <row r="302" spans="5:30" x14ac:dyDescent="0.25">
      <c r="E302" s="90"/>
      <c r="F302" s="90"/>
      <c r="G302" s="90"/>
      <c r="H302" s="90"/>
      <c r="I302" s="90"/>
      <c r="J302" s="92"/>
      <c r="K302" s="91"/>
      <c r="L302" s="92"/>
      <c r="M302" s="92"/>
      <c r="N302" s="92"/>
      <c r="W302" s="89"/>
      <c r="X302" s="90"/>
      <c r="Y302" s="90"/>
      <c r="Z302" s="90"/>
      <c r="AA302" s="92"/>
      <c r="AB302" s="91"/>
      <c r="AC302" s="92"/>
      <c r="AD302" s="92"/>
    </row>
    <row r="303" spans="5:30" x14ac:dyDescent="0.25">
      <c r="E303" s="90"/>
      <c r="F303" s="90"/>
      <c r="G303" s="90"/>
      <c r="H303" s="90"/>
      <c r="I303" s="90"/>
      <c r="J303" s="92"/>
      <c r="K303" s="91"/>
      <c r="L303" s="92"/>
      <c r="M303" s="92"/>
      <c r="N303" s="92"/>
      <c r="W303" s="89"/>
      <c r="X303" s="90"/>
      <c r="Y303" s="90"/>
      <c r="Z303" s="90"/>
      <c r="AA303" s="92"/>
      <c r="AB303" s="91"/>
      <c r="AC303" s="92"/>
      <c r="AD303" s="92"/>
    </row>
    <row r="304" spans="5:30" x14ac:dyDescent="0.25">
      <c r="E304" s="90"/>
      <c r="F304" s="90"/>
      <c r="G304" s="90"/>
      <c r="H304" s="90"/>
      <c r="I304" s="90"/>
      <c r="J304" s="92"/>
      <c r="K304" s="91"/>
      <c r="L304" s="92"/>
      <c r="M304" s="92"/>
      <c r="N304" s="92"/>
      <c r="W304" s="89"/>
      <c r="X304" s="90"/>
      <c r="Y304" s="90"/>
      <c r="Z304" s="90"/>
      <c r="AA304" s="92"/>
      <c r="AB304" s="91"/>
      <c r="AC304" s="92"/>
      <c r="AD304" s="92"/>
    </row>
    <row r="305" spans="5:30" x14ac:dyDescent="0.25">
      <c r="E305" s="90"/>
      <c r="F305" s="90"/>
      <c r="G305" s="90"/>
      <c r="H305" s="90"/>
      <c r="I305" s="90"/>
      <c r="J305" s="92"/>
      <c r="K305" s="91"/>
      <c r="L305" s="92"/>
      <c r="M305" s="92"/>
      <c r="N305" s="92"/>
      <c r="W305" s="89"/>
      <c r="X305" s="90"/>
      <c r="Y305" s="90"/>
      <c r="Z305" s="90"/>
      <c r="AA305" s="92"/>
      <c r="AB305" s="91"/>
      <c r="AC305" s="92"/>
      <c r="AD305" s="92"/>
    </row>
    <row r="306" spans="5:30" x14ac:dyDescent="0.25">
      <c r="E306" s="90"/>
      <c r="F306" s="90"/>
      <c r="G306" s="90"/>
      <c r="H306" s="90"/>
      <c r="I306" s="90"/>
      <c r="J306" s="92"/>
      <c r="K306" s="91"/>
      <c r="L306" s="92"/>
      <c r="M306" s="92"/>
      <c r="N306" s="92"/>
      <c r="W306" s="89"/>
      <c r="X306" s="90"/>
      <c r="Y306" s="90"/>
      <c r="Z306" s="90"/>
      <c r="AA306" s="92"/>
      <c r="AB306" s="91"/>
      <c r="AC306" s="92"/>
      <c r="AD306" s="92"/>
    </row>
    <row r="307" spans="5:30" x14ac:dyDescent="0.25">
      <c r="E307" s="90"/>
      <c r="F307" s="90"/>
      <c r="G307" s="90"/>
      <c r="H307" s="90"/>
      <c r="I307" s="90"/>
      <c r="J307" s="92"/>
      <c r="K307" s="91"/>
      <c r="L307" s="92"/>
      <c r="M307" s="92"/>
      <c r="N307" s="92"/>
      <c r="W307" s="89"/>
      <c r="X307" s="90"/>
      <c r="Y307" s="90"/>
      <c r="Z307" s="90"/>
      <c r="AA307" s="92"/>
      <c r="AB307" s="91"/>
      <c r="AC307" s="92"/>
      <c r="AD307" s="92"/>
    </row>
    <row r="308" spans="5:30" x14ac:dyDescent="0.25">
      <c r="E308" s="90"/>
      <c r="F308" s="90"/>
      <c r="G308" s="90"/>
      <c r="H308" s="90"/>
      <c r="I308" s="90"/>
      <c r="J308" s="92"/>
      <c r="K308" s="91"/>
      <c r="L308" s="92"/>
      <c r="M308" s="92"/>
      <c r="N308" s="92"/>
      <c r="W308" s="89"/>
      <c r="X308" s="90"/>
      <c r="Y308" s="90"/>
      <c r="Z308" s="90"/>
      <c r="AA308" s="92"/>
      <c r="AB308" s="91"/>
      <c r="AC308" s="92"/>
      <c r="AD308" s="92"/>
    </row>
    <row r="309" spans="5:30" x14ac:dyDescent="0.25">
      <c r="E309" s="90"/>
      <c r="F309" s="90"/>
      <c r="G309" s="90"/>
      <c r="H309" s="90"/>
      <c r="I309" s="90"/>
      <c r="J309" s="92"/>
      <c r="K309" s="91"/>
      <c r="L309" s="92"/>
      <c r="M309" s="92"/>
      <c r="N309" s="92"/>
      <c r="W309" s="89"/>
      <c r="X309" s="90"/>
      <c r="Y309" s="90"/>
      <c r="Z309" s="90"/>
      <c r="AA309" s="92"/>
      <c r="AB309" s="91"/>
      <c r="AC309" s="92"/>
      <c r="AD309" s="92"/>
    </row>
    <row r="310" spans="5:30" x14ac:dyDescent="0.25">
      <c r="E310" s="90"/>
      <c r="F310" s="90"/>
      <c r="G310" s="90"/>
      <c r="H310" s="90"/>
      <c r="I310" s="90"/>
      <c r="J310" s="92"/>
      <c r="K310" s="91"/>
      <c r="L310" s="92"/>
      <c r="M310" s="92"/>
      <c r="N310" s="92"/>
      <c r="W310" s="89"/>
      <c r="X310" s="90"/>
      <c r="Y310" s="90"/>
      <c r="Z310" s="90"/>
      <c r="AA310" s="92"/>
      <c r="AB310" s="91"/>
      <c r="AC310" s="92"/>
      <c r="AD310" s="92"/>
    </row>
    <row r="311" spans="5:30" x14ac:dyDescent="0.25">
      <c r="E311" s="90"/>
      <c r="F311" s="90"/>
      <c r="G311" s="90"/>
      <c r="H311" s="90"/>
      <c r="I311" s="90"/>
      <c r="J311" s="92"/>
      <c r="K311" s="91"/>
      <c r="L311" s="92"/>
      <c r="M311" s="92"/>
      <c r="N311" s="92"/>
      <c r="W311" s="89"/>
      <c r="X311" s="90"/>
      <c r="Y311" s="90"/>
      <c r="Z311" s="90"/>
      <c r="AA311" s="92"/>
      <c r="AB311" s="91"/>
      <c r="AC311" s="92"/>
      <c r="AD311" s="92"/>
    </row>
    <row r="312" spans="5:30" x14ac:dyDescent="0.25">
      <c r="E312" s="90"/>
      <c r="F312" s="90"/>
      <c r="G312" s="90"/>
      <c r="H312" s="90"/>
      <c r="I312" s="90"/>
      <c r="J312" s="92"/>
      <c r="K312" s="91"/>
      <c r="L312" s="92"/>
      <c r="M312" s="92"/>
      <c r="N312" s="92"/>
      <c r="W312" s="89"/>
      <c r="X312" s="90"/>
      <c r="Y312" s="90"/>
      <c r="Z312" s="90"/>
      <c r="AA312" s="92"/>
      <c r="AB312" s="91"/>
      <c r="AC312" s="92"/>
      <c r="AD312" s="92"/>
    </row>
    <row r="313" spans="5:30" x14ac:dyDescent="0.25">
      <c r="E313" s="90"/>
      <c r="F313" s="90"/>
      <c r="G313" s="90"/>
      <c r="H313" s="90"/>
      <c r="I313" s="90"/>
      <c r="J313" s="92"/>
      <c r="K313" s="91"/>
      <c r="L313" s="92"/>
      <c r="M313" s="92"/>
      <c r="N313" s="92"/>
      <c r="W313" s="89"/>
      <c r="X313" s="90"/>
      <c r="Y313" s="90"/>
      <c r="Z313" s="90"/>
      <c r="AA313" s="92"/>
      <c r="AB313" s="91"/>
      <c r="AC313" s="92"/>
      <c r="AD313" s="92"/>
    </row>
    <row r="314" spans="5:30" x14ac:dyDescent="0.25">
      <c r="E314" s="90"/>
      <c r="F314" s="90"/>
      <c r="G314" s="90"/>
      <c r="H314" s="90"/>
      <c r="I314" s="90"/>
      <c r="J314" s="92"/>
      <c r="K314" s="91"/>
      <c r="L314" s="92"/>
      <c r="M314" s="92"/>
      <c r="N314" s="92"/>
      <c r="W314" s="89"/>
      <c r="X314" s="90"/>
      <c r="Y314" s="90"/>
      <c r="Z314" s="90"/>
      <c r="AA314" s="92"/>
      <c r="AB314" s="91"/>
      <c r="AC314" s="92"/>
      <c r="AD314" s="92"/>
    </row>
    <row r="315" spans="5:30" x14ac:dyDescent="0.25">
      <c r="E315" s="90"/>
      <c r="F315" s="90"/>
      <c r="G315" s="90"/>
      <c r="H315" s="90"/>
      <c r="I315" s="90"/>
      <c r="J315" s="92"/>
      <c r="K315" s="91"/>
      <c r="L315" s="92"/>
      <c r="M315" s="92"/>
      <c r="N315" s="92"/>
      <c r="W315" s="89"/>
      <c r="X315" s="90"/>
      <c r="Y315" s="90"/>
      <c r="Z315" s="90"/>
      <c r="AA315" s="92"/>
      <c r="AB315" s="91"/>
      <c r="AC315" s="92"/>
      <c r="AD315" s="92"/>
    </row>
    <row r="316" spans="5:30" x14ac:dyDescent="0.25">
      <c r="E316" s="90"/>
      <c r="F316" s="90"/>
      <c r="G316" s="90"/>
      <c r="H316" s="90"/>
      <c r="I316" s="90"/>
      <c r="J316" s="92"/>
      <c r="K316" s="91"/>
      <c r="L316" s="92"/>
      <c r="M316" s="92"/>
      <c r="N316" s="92"/>
      <c r="W316" s="89"/>
      <c r="X316" s="90"/>
      <c r="Y316" s="90"/>
      <c r="Z316" s="90"/>
      <c r="AA316" s="92"/>
      <c r="AB316" s="91"/>
      <c r="AC316" s="92"/>
      <c r="AD316" s="92"/>
    </row>
    <row r="317" spans="5:30" x14ac:dyDescent="0.25">
      <c r="E317" s="90"/>
      <c r="F317" s="90"/>
      <c r="G317" s="90"/>
      <c r="H317" s="90"/>
      <c r="I317" s="90"/>
      <c r="J317" s="92"/>
      <c r="K317" s="91"/>
      <c r="L317" s="92"/>
      <c r="M317" s="92"/>
      <c r="N317" s="92"/>
      <c r="W317" s="89"/>
      <c r="X317" s="90"/>
      <c r="Y317" s="90"/>
      <c r="Z317" s="90"/>
      <c r="AA317" s="92"/>
      <c r="AB317" s="91"/>
      <c r="AC317" s="92"/>
      <c r="AD317" s="92"/>
    </row>
    <row r="318" spans="5:30" x14ac:dyDescent="0.25">
      <c r="E318" s="90"/>
      <c r="F318" s="90"/>
      <c r="G318" s="90"/>
      <c r="H318" s="90"/>
      <c r="I318" s="90"/>
      <c r="J318" s="92"/>
      <c r="K318" s="91"/>
      <c r="L318" s="92"/>
      <c r="M318" s="92"/>
      <c r="N318" s="92"/>
      <c r="W318" s="89"/>
      <c r="X318" s="90"/>
      <c r="Y318" s="90"/>
      <c r="Z318" s="90"/>
      <c r="AA318" s="92"/>
      <c r="AB318" s="91"/>
      <c r="AC318" s="92"/>
      <c r="AD318" s="92"/>
    </row>
    <row r="319" spans="5:30" x14ac:dyDescent="0.25">
      <c r="E319" s="90"/>
      <c r="F319" s="90"/>
      <c r="G319" s="90"/>
      <c r="H319" s="90"/>
      <c r="I319" s="90"/>
      <c r="J319" s="92"/>
      <c r="K319" s="91"/>
      <c r="L319" s="92"/>
      <c r="M319" s="92"/>
      <c r="N319" s="92"/>
      <c r="W319" s="89"/>
      <c r="X319" s="90"/>
      <c r="Y319" s="90"/>
      <c r="Z319" s="90"/>
      <c r="AA319" s="92"/>
      <c r="AB319" s="91"/>
      <c r="AC319" s="92"/>
      <c r="AD319" s="92"/>
    </row>
    <row r="320" spans="5:30" x14ac:dyDescent="0.25">
      <c r="E320" s="90"/>
      <c r="F320" s="90"/>
      <c r="G320" s="90"/>
      <c r="H320" s="90"/>
      <c r="I320" s="90"/>
      <c r="J320" s="92"/>
      <c r="K320" s="91"/>
      <c r="L320" s="92"/>
      <c r="M320" s="92"/>
      <c r="N320" s="92"/>
      <c r="W320" s="89"/>
      <c r="X320" s="90"/>
      <c r="Y320" s="90"/>
      <c r="Z320" s="90"/>
      <c r="AA320" s="92"/>
      <c r="AB320" s="91"/>
      <c r="AC320" s="92"/>
      <c r="AD320" s="92"/>
    </row>
    <row r="321" spans="5:30" x14ac:dyDescent="0.25">
      <c r="E321" s="90"/>
      <c r="F321" s="90"/>
      <c r="G321" s="90"/>
      <c r="H321" s="90"/>
      <c r="I321" s="90"/>
      <c r="J321" s="92"/>
      <c r="K321" s="91"/>
      <c r="L321" s="92"/>
      <c r="M321" s="92"/>
      <c r="N321" s="92"/>
      <c r="W321" s="89"/>
      <c r="X321" s="90"/>
      <c r="Y321" s="90"/>
      <c r="Z321" s="90"/>
      <c r="AA321" s="92"/>
      <c r="AB321" s="91"/>
      <c r="AC321" s="92"/>
      <c r="AD321" s="92"/>
    </row>
    <row r="322" spans="5:30" x14ac:dyDescent="0.25">
      <c r="E322" s="90"/>
      <c r="F322" s="90"/>
      <c r="G322" s="90"/>
      <c r="H322" s="90"/>
      <c r="I322" s="90"/>
      <c r="J322" s="92"/>
      <c r="K322" s="91"/>
      <c r="L322" s="92"/>
      <c r="M322" s="92"/>
      <c r="N322" s="92"/>
      <c r="W322" s="89"/>
      <c r="X322" s="90"/>
      <c r="Y322" s="90"/>
      <c r="Z322" s="90"/>
      <c r="AA322" s="92"/>
      <c r="AB322" s="91"/>
      <c r="AC322" s="92"/>
      <c r="AD322" s="92"/>
    </row>
    <row r="323" spans="5:30" x14ac:dyDescent="0.25">
      <c r="E323" s="90"/>
      <c r="F323" s="90"/>
      <c r="G323" s="90"/>
      <c r="H323" s="90"/>
      <c r="I323" s="90"/>
      <c r="J323" s="92"/>
      <c r="K323" s="91"/>
      <c r="L323" s="92"/>
      <c r="M323" s="92"/>
      <c r="N323" s="92"/>
      <c r="W323" s="89"/>
      <c r="X323" s="90"/>
      <c r="Y323" s="90"/>
      <c r="Z323" s="90"/>
      <c r="AA323" s="92"/>
      <c r="AB323" s="91"/>
      <c r="AC323" s="92"/>
      <c r="AD323" s="92"/>
    </row>
    <row r="324" spans="5:30" x14ac:dyDescent="0.25">
      <c r="E324" s="90"/>
      <c r="F324" s="90"/>
      <c r="G324" s="90"/>
      <c r="H324" s="90"/>
      <c r="I324" s="90"/>
      <c r="J324" s="92"/>
      <c r="K324" s="91"/>
      <c r="L324" s="92"/>
      <c r="M324" s="92"/>
      <c r="N324" s="92"/>
      <c r="W324" s="89"/>
      <c r="X324" s="90"/>
      <c r="Y324" s="90"/>
      <c r="Z324" s="90"/>
      <c r="AA324" s="92"/>
      <c r="AB324" s="91"/>
      <c r="AC324" s="92"/>
      <c r="AD324" s="92"/>
    </row>
    <row r="325" spans="5:30" x14ac:dyDescent="0.25">
      <c r="E325" s="90"/>
      <c r="F325" s="90"/>
      <c r="G325" s="90"/>
      <c r="H325" s="90"/>
      <c r="I325" s="90"/>
      <c r="J325" s="92"/>
      <c r="K325" s="91"/>
      <c r="L325" s="92"/>
      <c r="M325" s="92"/>
      <c r="N325" s="92"/>
      <c r="W325" s="89"/>
      <c r="X325" s="90"/>
      <c r="Y325" s="90"/>
      <c r="Z325" s="90"/>
      <c r="AA325" s="92"/>
      <c r="AB325" s="91"/>
      <c r="AC325" s="92"/>
      <c r="AD325" s="92"/>
    </row>
    <row r="326" spans="5:30" x14ac:dyDescent="0.25">
      <c r="E326" s="90"/>
      <c r="F326" s="90"/>
      <c r="G326" s="90"/>
      <c r="H326" s="90"/>
      <c r="I326" s="90"/>
      <c r="J326" s="92"/>
      <c r="K326" s="91"/>
      <c r="L326" s="92"/>
      <c r="M326" s="92"/>
      <c r="N326" s="92"/>
      <c r="W326" s="89"/>
      <c r="X326" s="90"/>
      <c r="Y326" s="90"/>
      <c r="Z326" s="90"/>
      <c r="AA326" s="92"/>
      <c r="AB326" s="91"/>
      <c r="AC326" s="92"/>
      <c r="AD326" s="92"/>
    </row>
    <row r="327" spans="5:30" x14ac:dyDescent="0.25">
      <c r="E327" s="90"/>
      <c r="F327" s="90"/>
      <c r="G327" s="90"/>
      <c r="H327" s="90"/>
      <c r="I327" s="90"/>
      <c r="J327" s="92"/>
      <c r="K327" s="91"/>
      <c r="L327" s="92"/>
      <c r="M327" s="92"/>
      <c r="N327" s="92"/>
      <c r="W327" s="89"/>
      <c r="X327" s="90"/>
      <c r="Y327" s="90"/>
      <c r="Z327" s="90"/>
      <c r="AA327" s="92"/>
      <c r="AB327" s="91"/>
      <c r="AC327" s="92"/>
      <c r="AD327" s="92"/>
    </row>
    <row r="328" spans="5:30" x14ac:dyDescent="0.25">
      <c r="E328" s="90"/>
      <c r="F328" s="90"/>
      <c r="G328" s="90"/>
      <c r="H328" s="90"/>
      <c r="I328" s="90"/>
      <c r="J328" s="92"/>
      <c r="K328" s="91"/>
      <c r="L328" s="92"/>
      <c r="M328" s="92"/>
      <c r="N328" s="92"/>
      <c r="W328" s="89"/>
      <c r="X328" s="90"/>
      <c r="Y328" s="90"/>
      <c r="Z328" s="90"/>
      <c r="AA328" s="92"/>
      <c r="AB328" s="91"/>
      <c r="AC328" s="92"/>
      <c r="AD328" s="92"/>
    </row>
    <row r="329" spans="5:30" x14ac:dyDescent="0.25">
      <c r="E329" s="90"/>
      <c r="F329" s="90"/>
      <c r="G329" s="90"/>
      <c r="H329" s="90"/>
      <c r="I329" s="90"/>
      <c r="J329" s="92"/>
      <c r="K329" s="91"/>
      <c r="L329" s="92"/>
      <c r="M329" s="92"/>
      <c r="N329" s="92"/>
      <c r="W329" s="89"/>
      <c r="X329" s="90"/>
      <c r="Y329" s="90"/>
      <c r="Z329" s="90"/>
      <c r="AA329" s="92"/>
      <c r="AB329" s="91"/>
      <c r="AC329" s="92"/>
      <c r="AD329" s="92"/>
    </row>
    <row r="330" spans="5:30" x14ac:dyDescent="0.25">
      <c r="E330" s="90"/>
      <c r="F330" s="90"/>
      <c r="G330" s="90"/>
      <c r="H330" s="90"/>
      <c r="I330" s="90"/>
      <c r="J330" s="92"/>
      <c r="K330" s="91"/>
      <c r="L330" s="92"/>
      <c r="M330" s="92"/>
      <c r="N330" s="92"/>
      <c r="W330" s="89"/>
      <c r="X330" s="90"/>
      <c r="Y330" s="90"/>
      <c r="Z330" s="90"/>
      <c r="AA330" s="92"/>
      <c r="AB330" s="91"/>
      <c r="AC330" s="92"/>
      <c r="AD330" s="92"/>
    </row>
    <row r="331" spans="5:30" x14ac:dyDescent="0.25">
      <c r="E331" s="90"/>
      <c r="F331" s="90"/>
      <c r="G331" s="90"/>
      <c r="H331" s="90"/>
      <c r="I331" s="90"/>
      <c r="J331" s="92"/>
      <c r="K331" s="91"/>
      <c r="L331" s="92"/>
      <c r="M331" s="92"/>
      <c r="N331" s="92"/>
      <c r="W331" s="89"/>
      <c r="X331" s="90"/>
      <c r="Y331" s="90"/>
      <c r="Z331" s="90"/>
      <c r="AA331" s="92"/>
      <c r="AB331" s="91"/>
      <c r="AC331" s="92"/>
      <c r="AD331" s="92"/>
    </row>
    <row r="332" spans="5:30" x14ac:dyDescent="0.25">
      <c r="E332" s="90"/>
      <c r="F332" s="90"/>
      <c r="G332" s="90"/>
      <c r="H332" s="90"/>
      <c r="I332" s="90"/>
      <c r="J332" s="92"/>
      <c r="K332" s="91"/>
      <c r="L332" s="92"/>
      <c r="M332" s="92"/>
      <c r="N332" s="92"/>
      <c r="W332" s="89"/>
      <c r="X332" s="90"/>
      <c r="Y332" s="90"/>
      <c r="Z332" s="90"/>
      <c r="AA332" s="92"/>
      <c r="AB332" s="91"/>
      <c r="AC332" s="92"/>
      <c r="AD332" s="92"/>
    </row>
    <row r="333" spans="5:30" x14ac:dyDescent="0.25">
      <c r="E333" s="90"/>
      <c r="F333" s="90"/>
      <c r="G333" s="90"/>
      <c r="H333" s="90"/>
      <c r="I333" s="90"/>
      <c r="J333" s="92"/>
      <c r="K333" s="91"/>
      <c r="L333" s="92"/>
      <c r="M333" s="92"/>
      <c r="N333" s="92"/>
      <c r="W333" s="89"/>
      <c r="X333" s="90"/>
      <c r="Y333" s="90"/>
      <c r="Z333" s="90"/>
      <c r="AA333" s="92"/>
      <c r="AB333" s="91"/>
      <c r="AC333" s="92"/>
      <c r="AD333" s="92"/>
    </row>
    <row r="334" spans="5:30" x14ac:dyDescent="0.25">
      <c r="E334" s="90"/>
      <c r="F334" s="90"/>
      <c r="G334" s="90"/>
      <c r="H334" s="90"/>
      <c r="I334" s="90"/>
      <c r="J334" s="92"/>
      <c r="K334" s="91"/>
      <c r="L334" s="92"/>
      <c r="M334" s="92"/>
      <c r="N334" s="92"/>
      <c r="W334" s="89"/>
      <c r="X334" s="90"/>
      <c r="Y334" s="90"/>
      <c r="Z334" s="90"/>
      <c r="AA334" s="92"/>
      <c r="AB334" s="91"/>
      <c r="AC334" s="92"/>
      <c r="AD334" s="92"/>
    </row>
    <row r="335" spans="5:30" x14ac:dyDescent="0.25">
      <c r="E335" s="90"/>
      <c r="F335" s="90"/>
      <c r="G335" s="90"/>
      <c r="H335" s="90"/>
      <c r="I335" s="90"/>
      <c r="J335" s="92"/>
      <c r="K335" s="91"/>
      <c r="L335" s="92"/>
      <c r="M335" s="92"/>
      <c r="N335" s="92"/>
      <c r="W335" s="89"/>
      <c r="X335" s="90"/>
      <c r="Y335" s="90"/>
      <c r="Z335" s="90"/>
      <c r="AA335" s="92"/>
      <c r="AB335" s="91"/>
      <c r="AC335" s="92"/>
      <c r="AD335" s="92"/>
    </row>
    <row r="336" spans="5:30" x14ac:dyDescent="0.25">
      <c r="E336" s="90"/>
      <c r="F336" s="90"/>
      <c r="G336" s="90"/>
      <c r="H336" s="90"/>
      <c r="I336" s="90"/>
      <c r="J336" s="92"/>
      <c r="K336" s="91"/>
      <c r="L336" s="92"/>
      <c r="M336" s="92"/>
      <c r="N336" s="92"/>
      <c r="W336" s="89"/>
      <c r="X336" s="90"/>
      <c r="Y336" s="90"/>
      <c r="Z336" s="90"/>
      <c r="AA336" s="92"/>
      <c r="AB336" s="91"/>
      <c r="AC336" s="92"/>
      <c r="AD336" s="92"/>
    </row>
    <row r="337" spans="5:30" x14ac:dyDescent="0.25">
      <c r="E337" s="90"/>
      <c r="F337" s="90"/>
      <c r="G337" s="90"/>
      <c r="H337" s="90"/>
      <c r="I337" s="90"/>
      <c r="J337" s="92"/>
      <c r="K337" s="91"/>
      <c r="L337" s="92"/>
      <c r="M337" s="92"/>
      <c r="N337" s="92"/>
      <c r="W337" s="89"/>
      <c r="X337" s="90"/>
      <c r="Y337" s="90"/>
      <c r="Z337" s="90"/>
      <c r="AA337" s="92"/>
      <c r="AB337" s="91"/>
      <c r="AC337" s="92"/>
      <c r="AD337" s="92"/>
    </row>
    <row r="338" spans="5:30" x14ac:dyDescent="0.25">
      <c r="E338" s="90"/>
      <c r="F338" s="90"/>
      <c r="G338" s="90"/>
      <c r="H338" s="90"/>
      <c r="I338" s="90"/>
      <c r="J338" s="92"/>
      <c r="K338" s="91"/>
      <c r="L338" s="92"/>
      <c r="M338" s="92"/>
      <c r="N338" s="92"/>
      <c r="W338" s="89"/>
      <c r="X338" s="90"/>
      <c r="Y338" s="90"/>
      <c r="Z338" s="90"/>
      <c r="AA338" s="92"/>
      <c r="AB338" s="91"/>
      <c r="AC338" s="92"/>
      <c r="AD338" s="92"/>
    </row>
    <row r="339" spans="5:30" x14ac:dyDescent="0.25">
      <c r="E339" s="90"/>
      <c r="F339" s="90"/>
      <c r="G339" s="90"/>
      <c r="H339" s="90"/>
      <c r="I339" s="90"/>
      <c r="J339" s="92"/>
      <c r="K339" s="91"/>
      <c r="L339" s="92"/>
      <c r="M339" s="92"/>
      <c r="N339" s="92"/>
      <c r="W339" s="89"/>
      <c r="X339" s="90"/>
      <c r="Y339" s="90"/>
      <c r="Z339" s="90"/>
      <c r="AA339" s="92"/>
      <c r="AB339" s="91"/>
      <c r="AC339" s="92"/>
      <c r="AD339" s="92"/>
    </row>
    <row r="340" spans="5:30" x14ac:dyDescent="0.25">
      <c r="E340" s="90"/>
      <c r="F340" s="90"/>
      <c r="G340" s="90"/>
      <c r="H340" s="90"/>
      <c r="I340" s="90"/>
      <c r="J340" s="92"/>
      <c r="K340" s="91"/>
      <c r="L340" s="92"/>
      <c r="M340" s="92"/>
      <c r="N340" s="92"/>
      <c r="W340" s="89"/>
      <c r="X340" s="90"/>
      <c r="Y340" s="90"/>
      <c r="Z340" s="90"/>
      <c r="AA340" s="92"/>
      <c r="AB340" s="91"/>
      <c r="AC340" s="92"/>
      <c r="AD340" s="92"/>
    </row>
    <row r="341" spans="5:30" x14ac:dyDescent="0.25">
      <c r="E341" s="90"/>
      <c r="F341" s="90"/>
      <c r="G341" s="90"/>
      <c r="H341" s="90"/>
      <c r="I341" s="90"/>
      <c r="J341" s="92"/>
      <c r="K341" s="91"/>
      <c r="L341" s="92"/>
      <c r="M341" s="92"/>
      <c r="N341" s="92"/>
      <c r="W341" s="89"/>
      <c r="X341" s="90"/>
      <c r="Y341" s="90"/>
      <c r="Z341" s="90"/>
      <c r="AA341" s="92"/>
      <c r="AB341" s="91"/>
      <c r="AC341" s="92"/>
      <c r="AD341" s="92"/>
    </row>
    <row r="342" spans="5:30" x14ac:dyDescent="0.25">
      <c r="E342" s="90"/>
      <c r="F342" s="90"/>
      <c r="G342" s="90"/>
      <c r="H342" s="90"/>
      <c r="I342" s="90"/>
      <c r="J342" s="92"/>
      <c r="K342" s="91"/>
      <c r="L342" s="92"/>
      <c r="M342" s="92"/>
      <c r="N342" s="92"/>
      <c r="W342" s="89"/>
      <c r="X342" s="90"/>
      <c r="Y342" s="90"/>
      <c r="Z342" s="90"/>
      <c r="AA342" s="92"/>
      <c r="AB342" s="91"/>
      <c r="AC342" s="92"/>
      <c r="AD342" s="92"/>
    </row>
    <row r="343" spans="5:30" x14ac:dyDescent="0.25">
      <c r="E343" s="90"/>
      <c r="F343" s="90"/>
      <c r="G343" s="90"/>
      <c r="H343" s="90"/>
      <c r="I343" s="90"/>
      <c r="J343" s="92"/>
      <c r="K343" s="91"/>
      <c r="L343" s="92"/>
      <c r="M343" s="92"/>
      <c r="N343" s="92"/>
      <c r="W343" s="89"/>
      <c r="X343" s="90"/>
      <c r="Y343" s="90"/>
      <c r="Z343" s="90"/>
      <c r="AA343" s="92"/>
      <c r="AB343" s="91"/>
      <c r="AC343" s="92"/>
      <c r="AD343" s="92"/>
    </row>
    <row r="344" spans="5:30" x14ac:dyDescent="0.25">
      <c r="E344" s="90"/>
      <c r="F344" s="90"/>
      <c r="G344" s="90"/>
      <c r="H344" s="90"/>
      <c r="I344" s="90"/>
      <c r="J344" s="92"/>
      <c r="K344" s="91"/>
      <c r="L344" s="92"/>
      <c r="M344" s="92"/>
      <c r="N344" s="92"/>
      <c r="W344" s="89"/>
      <c r="X344" s="90"/>
      <c r="Y344" s="90"/>
      <c r="Z344" s="90"/>
      <c r="AA344" s="92"/>
      <c r="AB344" s="91"/>
      <c r="AC344" s="92"/>
      <c r="AD344" s="92"/>
    </row>
    <row r="345" spans="5:30" x14ac:dyDescent="0.25">
      <c r="E345" s="90"/>
      <c r="F345" s="90"/>
      <c r="G345" s="90"/>
      <c r="H345" s="90"/>
      <c r="I345" s="90"/>
      <c r="J345" s="92"/>
      <c r="K345" s="91"/>
      <c r="L345" s="92"/>
      <c r="M345" s="92"/>
      <c r="N345" s="92"/>
      <c r="W345" s="89"/>
      <c r="X345" s="90"/>
      <c r="Y345" s="90"/>
      <c r="Z345" s="90"/>
      <c r="AA345" s="92"/>
      <c r="AB345" s="91"/>
      <c r="AC345" s="92"/>
      <c r="AD345" s="92"/>
    </row>
    <row r="346" spans="5:30" x14ac:dyDescent="0.25">
      <c r="E346" s="90"/>
      <c r="F346" s="90"/>
      <c r="G346" s="90"/>
      <c r="H346" s="90"/>
      <c r="I346" s="90"/>
      <c r="J346" s="92"/>
      <c r="K346" s="91"/>
      <c r="L346" s="92"/>
      <c r="M346" s="92"/>
      <c r="N346" s="92"/>
      <c r="W346" s="89"/>
      <c r="X346" s="90"/>
      <c r="Y346" s="90"/>
      <c r="Z346" s="90"/>
      <c r="AA346" s="92"/>
      <c r="AB346" s="91"/>
      <c r="AC346" s="92"/>
      <c r="AD346" s="92"/>
    </row>
    <row r="347" spans="5:30" x14ac:dyDescent="0.25">
      <c r="E347" s="90"/>
      <c r="F347" s="90"/>
      <c r="G347" s="90"/>
      <c r="H347" s="90"/>
      <c r="I347" s="90"/>
      <c r="J347" s="92"/>
      <c r="K347" s="91"/>
      <c r="L347" s="92"/>
      <c r="M347" s="92"/>
      <c r="N347" s="92"/>
      <c r="W347" s="89"/>
      <c r="X347" s="90"/>
      <c r="Y347" s="90"/>
      <c r="Z347" s="90"/>
      <c r="AA347" s="92"/>
      <c r="AB347" s="91"/>
      <c r="AC347" s="92"/>
      <c r="AD347" s="92"/>
    </row>
    <row r="348" spans="5:30" x14ac:dyDescent="0.25">
      <c r="E348" s="90"/>
      <c r="F348" s="90"/>
      <c r="G348" s="90"/>
      <c r="H348" s="90"/>
      <c r="I348" s="90"/>
      <c r="J348" s="92"/>
      <c r="K348" s="91"/>
      <c r="L348" s="92"/>
      <c r="M348" s="92"/>
      <c r="N348" s="92"/>
      <c r="W348" s="89"/>
      <c r="X348" s="90"/>
      <c r="Y348" s="90"/>
      <c r="Z348" s="90"/>
      <c r="AA348" s="92"/>
      <c r="AB348" s="91"/>
      <c r="AC348" s="92"/>
      <c r="AD348" s="92"/>
    </row>
    <row r="349" spans="5:30" x14ac:dyDescent="0.25">
      <c r="E349" s="90"/>
      <c r="F349" s="90"/>
      <c r="G349" s="90"/>
      <c r="H349" s="90"/>
      <c r="I349" s="90"/>
      <c r="J349" s="92"/>
      <c r="K349" s="91"/>
      <c r="L349" s="92"/>
      <c r="M349" s="92"/>
      <c r="N349" s="92"/>
      <c r="W349" s="89"/>
      <c r="X349" s="90"/>
      <c r="Y349" s="90"/>
      <c r="Z349" s="90"/>
      <c r="AA349" s="92"/>
      <c r="AB349" s="91"/>
      <c r="AC349" s="92"/>
      <c r="AD349" s="92"/>
    </row>
    <row r="350" spans="5:30" x14ac:dyDescent="0.25">
      <c r="E350" s="90"/>
      <c r="F350" s="90"/>
      <c r="G350" s="90"/>
      <c r="H350" s="90"/>
      <c r="I350" s="90"/>
      <c r="J350" s="92"/>
      <c r="K350" s="91"/>
      <c r="L350" s="92"/>
      <c r="M350" s="92"/>
      <c r="N350" s="92"/>
      <c r="W350" s="89"/>
      <c r="X350" s="90"/>
      <c r="Y350" s="90"/>
      <c r="Z350" s="90"/>
      <c r="AA350" s="92"/>
      <c r="AB350" s="91"/>
      <c r="AC350" s="92"/>
      <c r="AD350" s="92"/>
    </row>
    <row r="351" spans="5:30" x14ac:dyDescent="0.25">
      <c r="E351" s="90"/>
      <c r="F351" s="90"/>
      <c r="G351" s="90"/>
      <c r="H351" s="90"/>
      <c r="I351" s="90"/>
      <c r="J351" s="92"/>
      <c r="K351" s="91"/>
      <c r="L351" s="92"/>
      <c r="M351" s="92"/>
      <c r="N351" s="92"/>
      <c r="W351" s="89"/>
      <c r="X351" s="90"/>
      <c r="Y351" s="90"/>
      <c r="Z351" s="90"/>
      <c r="AA351" s="92"/>
      <c r="AB351" s="91"/>
      <c r="AC351" s="92"/>
      <c r="AD351" s="92"/>
    </row>
    <row r="352" spans="5:30" x14ac:dyDescent="0.25">
      <c r="E352" s="90"/>
      <c r="F352" s="90"/>
      <c r="G352" s="90"/>
      <c r="H352" s="90"/>
      <c r="I352" s="90"/>
      <c r="J352" s="92"/>
      <c r="K352" s="91"/>
      <c r="L352" s="92"/>
      <c r="M352" s="92"/>
      <c r="N352" s="92"/>
      <c r="W352" s="89"/>
      <c r="X352" s="90"/>
      <c r="Y352" s="90"/>
      <c r="Z352" s="90"/>
      <c r="AA352" s="92"/>
      <c r="AB352" s="91"/>
      <c r="AC352" s="92"/>
      <c r="AD352" s="92"/>
    </row>
    <row r="353" spans="5:30" x14ac:dyDescent="0.25">
      <c r="E353" s="90"/>
      <c r="F353" s="90"/>
      <c r="G353" s="90"/>
      <c r="H353" s="90"/>
      <c r="I353" s="90"/>
      <c r="J353" s="92"/>
      <c r="K353" s="91"/>
      <c r="L353" s="92"/>
      <c r="M353" s="92"/>
      <c r="N353" s="92"/>
      <c r="W353" s="89"/>
      <c r="X353" s="90"/>
      <c r="Y353" s="90"/>
      <c r="Z353" s="90"/>
      <c r="AA353" s="92"/>
      <c r="AB353" s="91"/>
      <c r="AC353" s="92"/>
      <c r="AD353" s="92"/>
    </row>
    <row r="354" spans="5:30" x14ac:dyDescent="0.25">
      <c r="E354" s="90"/>
      <c r="F354" s="90"/>
      <c r="G354" s="90"/>
      <c r="H354" s="90"/>
      <c r="I354" s="90"/>
      <c r="J354" s="92"/>
      <c r="K354" s="91"/>
      <c r="L354" s="92"/>
      <c r="M354" s="92"/>
      <c r="N354" s="92"/>
      <c r="W354" s="89"/>
      <c r="X354" s="90"/>
      <c r="Y354" s="90"/>
      <c r="Z354" s="90"/>
      <c r="AA354" s="92"/>
      <c r="AB354" s="91"/>
      <c r="AC354" s="92"/>
      <c r="AD354" s="92"/>
    </row>
    <row r="355" spans="5:30" x14ac:dyDescent="0.25">
      <c r="E355" s="90"/>
      <c r="F355" s="90"/>
      <c r="G355" s="90"/>
      <c r="H355" s="90"/>
      <c r="I355" s="90"/>
      <c r="J355" s="92"/>
      <c r="K355" s="91"/>
      <c r="L355" s="92"/>
      <c r="M355" s="92"/>
      <c r="N355" s="92"/>
      <c r="W355" s="89"/>
      <c r="X355" s="90"/>
      <c r="Y355" s="90"/>
      <c r="Z355" s="90"/>
      <c r="AA355" s="92"/>
      <c r="AB355" s="91"/>
      <c r="AC355" s="92"/>
      <c r="AD355" s="92"/>
    </row>
    <row r="356" spans="5:30" x14ac:dyDescent="0.25">
      <c r="E356" s="90"/>
      <c r="F356" s="90"/>
      <c r="G356" s="90"/>
      <c r="H356" s="90"/>
      <c r="I356" s="90"/>
      <c r="J356" s="92"/>
      <c r="K356" s="91"/>
      <c r="L356" s="92"/>
      <c r="M356" s="92"/>
      <c r="N356" s="92"/>
      <c r="W356" s="89"/>
      <c r="X356" s="90"/>
      <c r="Y356" s="90"/>
      <c r="Z356" s="90"/>
      <c r="AA356" s="92"/>
      <c r="AB356" s="91"/>
      <c r="AC356" s="92"/>
      <c r="AD356" s="92"/>
    </row>
    <row r="357" spans="5:30" x14ac:dyDescent="0.25">
      <c r="E357" s="90"/>
      <c r="F357" s="90"/>
      <c r="G357" s="90"/>
      <c r="H357" s="90"/>
      <c r="I357" s="90"/>
      <c r="J357" s="92"/>
      <c r="K357" s="91"/>
      <c r="L357" s="92"/>
      <c r="M357" s="92"/>
      <c r="N357" s="92"/>
      <c r="W357" s="89"/>
      <c r="X357" s="90"/>
      <c r="Y357" s="90"/>
      <c r="Z357" s="90"/>
      <c r="AA357" s="92"/>
      <c r="AB357" s="91"/>
      <c r="AC357" s="92"/>
      <c r="AD357" s="92"/>
    </row>
    <row r="358" spans="5:30" x14ac:dyDescent="0.25">
      <c r="E358" s="90"/>
      <c r="F358" s="90"/>
      <c r="G358" s="90"/>
      <c r="H358" s="90"/>
      <c r="I358" s="90"/>
      <c r="J358" s="92"/>
      <c r="K358" s="91"/>
      <c r="L358" s="92"/>
      <c r="M358" s="92"/>
      <c r="N358" s="92"/>
      <c r="W358" s="89"/>
      <c r="X358" s="90"/>
      <c r="Y358" s="90"/>
      <c r="Z358" s="90"/>
      <c r="AA358" s="92"/>
      <c r="AB358" s="91"/>
      <c r="AC358" s="92"/>
      <c r="AD358" s="92"/>
    </row>
    <row r="359" spans="5:30" x14ac:dyDescent="0.25">
      <c r="E359" s="90"/>
      <c r="F359" s="90"/>
      <c r="G359" s="90"/>
      <c r="H359" s="90"/>
      <c r="I359" s="90"/>
      <c r="J359" s="92"/>
      <c r="K359" s="91"/>
      <c r="L359" s="92"/>
      <c r="M359" s="92"/>
      <c r="N359" s="92"/>
      <c r="W359" s="89"/>
      <c r="X359" s="90"/>
      <c r="Y359" s="90"/>
      <c r="Z359" s="90"/>
      <c r="AA359" s="92"/>
      <c r="AB359" s="91"/>
      <c r="AC359" s="92"/>
      <c r="AD359" s="92"/>
    </row>
    <row r="360" spans="5:30" x14ac:dyDescent="0.25">
      <c r="E360" s="90"/>
      <c r="F360" s="90"/>
      <c r="G360" s="90"/>
      <c r="H360" s="90"/>
      <c r="I360" s="90"/>
      <c r="J360" s="92"/>
      <c r="K360" s="91"/>
      <c r="L360" s="92"/>
      <c r="M360" s="92"/>
      <c r="N360" s="92"/>
      <c r="W360" s="89"/>
      <c r="X360" s="90"/>
      <c r="Y360" s="90"/>
      <c r="Z360" s="90"/>
      <c r="AA360" s="92"/>
      <c r="AB360" s="91"/>
      <c r="AC360" s="92"/>
      <c r="AD360" s="92"/>
    </row>
    <row r="361" spans="5:30" x14ac:dyDescent="0.25">
      <c r="E361" s="90"/>
      <c r="F361" s="90"/>
      <c r="G361" s="90"/>
      <c r="H361" s="90"/>
      <c r="I361" s="90"/>
      <c r="J361" s="92"/>
      <c r="K361" s="91"/>
      <c r="L361" s="92"/>
      <c r="M361" s="92"/>
      <c r="N361" s="92"/>
      <c r="W361" s="89"/>
      <c r="X361" s="90"/>
      <c r="Y361" s="90"/>
      <c r="Z361" s="90"/>
      <c r="AA361" s="92"/>
      <c r="AB361" s="91"/>
      <c r="AC361" s="92"/>
      <c r="AD361" s="92"/>
    </row>
    <row r="362" spans="5:30" x14ac:dyDescent="0.25">
      <c r="E362" s="90"/>
      <c r="F362" s="90"/>
      <c r="G362" s="90"/>
      <c r="H362" s="90"/>
      <c r="I362" s="90"/>
      <c r="J362" s="92"/>
      <c r="K362" s="91"/>
      <c r="L362" s="92"/>
      <c r="M362" s="92"/>
      <c r="N362" s="92"/>
      <c r="W362" s="89"/>
      <c r="X362" s="90"/>
      <c r="Y362" s="90"/>
      <c r="Z362" s="90"/>
      <c r="AA362" s="92"/>
      <c r="AB362" s="91"/>
      <c r="AC362" s="92"/>
      <c r="AD362" s="92"/>
    </row>
    <row r="363" spans="5:30" x14ac:dyDescent="0.25">
      <c r="E363" s="90"/>
      <c r="F363" s="90"/>
      <c r="G363" s="90"/>
      <c r="H363" s="90"/>
      <c r="I363" s="90"/>
      <c r="J363" s="92"/>
      <c r="K363" s="91"/>
      <c r="L363" s="92"/>
      <c r="M363" s="92"/>
      <c r="N363" s="92"/>
      <c r="W363" s="89"/>
      <c r="X363" s="90"/>
      <c r="Y363" s="90"/>
      <c r="Z363" s="90"/>
      <c r="AA363" s="92"/>
      <c r="AB363" s="91"/>
      <c r="AC363" s="92"/>
      <c r="AD363" s="92"/>
    </row>
    <row r="364" spans="5:30" x14ac:dyDescent="0.25">
      <c r="E364" s="90"/>
      <c r="F364" s="90"/>
      <c r="G364" s="90"/>
      <c r="H364" s="90"/>
      <c r="I364" s="90"/>
      <c r="J364" s="92"/>
      <c r="K364" s="91"/>
      <c r="L364" s="92"/>
      <c r="M364" s="92"/>
      <c r="N364" s="92"/>
      <c r="W364" s="89"/>
      <c r="X364" s="90"/>
      <c r="Y364" s="90"/>
      <c r="Z364" s="90"/>
      <c r="AA364" s="92"/>
      <c r="AB364" s="91"/>
      <c r="AC364" s="92"/>
      <c r="AD364" s="92"/>
    </row>
    <row r="365" spans="5:30" x14ac:dyDescent="0.25">
      <c r="E365" s="90"/>
      <c r="F365" s="90"/>
      <c r="G365" s="90"/>
      <c r="H365" s="90"/>
      <c r="I365" s="90"/>
      <c r="J365" s="92"/>
      <c r="K365" s="91"/>
      <c r="L365" s="92"/>
      <c r="M365" s="92"/>
      <c r="N365" s="92"/>
      <c r="W365" s="89"/>
      <c r="X365" s="90"/>
      <c r="Y365" s="90"/>
      <c r="Z365" s="90"/>
      <c r="AA365" s="92"/>
      <c r="AB365" s="91"/>
      <c r="AC365" s="92"/>
      <c r="AD365" s="92"/>
    </row>
    <row r="366" spans="5:30" x14ac:dyDescent="0.25">
      <c r="E366" s="90"/>
      <c r="F366" s="90"/>
      <c r="G366" s="90"/>
      <c r="H366" s="90"/>
      <c r="I366" s="90"/>
      <c r="J366" s="92"/>
      <c r="K366" s="91"/>
      <c r="L366" s="92"/>
      <c r="M366" s="92"/>
      <c r="N366" s="92"/>
      <c r="W366" s="89"/>
      <c r="X366" s="90"/>
      <c r="Y366" s="90"/>
      <c r="Z366" s="90"/>
      <c r="AA366" s="92"/>
      <c r="AB366" s="91"/>
      <c r="AC366" s="92"/>
      <c r="AD366" s="92"/>
    </row>
    <row r="367" spans="5:30" x14ac:dyDescent="0.25">
      <c r="E367" s="90"/>
      <c r="F367" s="90"/>
      <c r="G367" s="90"/>
      <c r="H367" s="90"/>
      <c r="I367" s="90"/>
      <c r="J367" s="92"/>
      <c r="K367" s="91"/>
      <c r="L367" s="92"/>
      <c r="M367" s="92"/>
      <c r="N367" s="92"/>
      <c r="W367" s="89"/>
      <c r="X367" s="90"/>
      <c r="Y367" s="90"/>
      <c r="Z367" s="90"/>
      <c r="AA367" s="92"/>
      <c r="AB367" s="91"/>
      <c r="AC367" s="92"/>
      <c r="AD367" s="92"/>
    </row>
    <row r="368" spans="5:30" x14ac:dyDescent="0.25">
      <c r="E368" s="90"/>
      <c r="F368" s="90"/>
      <c r="G368" s="90"/>
      <c r="H368" s="90"/>
      <c r="I368" s="90"/>
      <c r="J368" s="92"/>
      <c r="K368" s="91"/>
      <c r="L368" s="92"/>
      <c r="M368" s="92"/>
      <c r="N368" s="92"/>
      <c r="W368" s="89"/>
      <c r="X368" s="90"/>
      <c r="Y368" s="90"/>
      <c r="Z368" s="90"/>
      <c r="AA368" s="92"/>
      <c r="AB368" s="91"/>
      <c r="AC368" s="92"/>
      <c r="AD368" s="92"/>
    </row>
    <row r="369" spans="5:30" x14ac:dyDescent="0.25">
      <c r="E369" s="90"/>
      <c r="F369" s="90"/>
      <c r="G369" s="90"/>
      <c r="H369" s="90"/>
      <c r="I369" s="90"/>
      <c r="J369" s="92"/>
      <c r="K369" s="91"/>
      <c r="L369" s="92"/>
      <c r="M369" s="92"/>
      <c r="N369" s="92"/>
      <c r="W369" s="89"/>
      <c r="X369" s="90"/>
      <c r="Y369" s="90"/>
      <c r="Z369" s="90"/>
      <c r="AA369" s="92"/>
      <c r="AB369" s="91"/>
      <c r="AC369" s="92"/>
      <c r="AD369" s="92"/>
    </row>
    <row r="370" spans="5:30" x14ac:dyDescent="0.25">
      <c r="E370" s="90"/>
      <c r="F370" s="90"/>
      <c r="G370" s="90"/>
      <c r="H370" s="90"/>
      <c r="I370" s="90"/>
      <c r="J370" s="92"/>
      <c r="K370" s="91"/>
      <c r="L370" s="92"/>
      <c r="M370" s="92"/>
      <c r="N370" s="92"/>
      <c r="W370" s="89"/>
      <c r="X370" s="90"/>
      <c r="Y370" s="90"/>
      <c r="Z370" s="90"/>
      <c r="AA370" s="92"/>
      <c r="AB370" s="91"/>
      <c r="AC370" s="92"/>
      <c r="AD370" s="92"/>
    </row>
    <row r="371" spans="5:30" x14ac:dyDescent="0.25">
      <c r="E371" s="90"/>
      <c r="F371" s="90"/>
      <c r="G371" s="90"/>
      <c r="H371" s="90"/>
      <c r="I371" s="90"/>
      <c r="J371" s="92"/>
      <c r="K371" s="91"/>
      <c r="L371" s="92"/>
      <c r="M371" s="92"/>
      <c r="N371" s="92"/>
      <c r="W371" s="89"/>
      <c r="X371" s="90"/>
      <c r="Y371" s="90"/>
      <c r="Z371" s="90"/>
      <c r="AA371" s="92"/>
      <c r="AB371" s="91"/>
      <c r="AC371" s="92"/>
      <c r="AD371" s="92"/>
    </row>
    <row r="372" spans="5:30" x14ac:dyDescent="0.25">
      <c r="E372" s="90"/>
      <c r="F372" s="90"/>
      <c r="G372" s="90"/>
      <c r="H372" s="90"/>
      <c r="I372" s="90"/>
      <c r="J372" s="92"/>
      <c r="K372" s="91"/>
      <c r="L372" s="92"/>
      <c r="M372" s="92"/>
      <c r="N372" s="92"/>
      <c r="W372" s="89"/>
      <c r="X372" s="90"/>
      <c r="Y372" s="90"/>
      <c r="Z372" s="90"/>
      <c r="AA372" s="92"/>
      <c r="AB372" s="91"/>
      <c r="AC372" s="92"/>
      <c r="AD372" s="92"/>
    </row>
    <row r="373" spans="5:30" x14ac:dyDescent="0.25">
      <c r="E373" s="90"/>
      <c r="F373" s="90"/>
      <c r="G373" s="90"/>
      <c r="H373" s="90"/>
      <c r="I373" s="90"/>
      <c r="J373" s="92"/>
      <c r="K373" s="91"/>
      <c r="L373" s="92"/>
      <c r="M373" s="92"/>
      <c r="N373" s="92"/>
      <c r="W373" s="89"/>
      <c r="X373" s="90"/>
      <c r="Y373" s="90"/>
      <c r="Z373" s="90"/>
      <c r="AA373" s="92"/>
      <c r="AB373" s="91"/>
      <c r="AC373" s="92"/>
      <c r="AD373" s="92"/>
    </row>
    <row r="374" spans="5:30" x14ac:dyDescent="0.25">
      <c r="E374" s="90"/>
      <c r="F374" s="90"/>
      <c r="G374" s="90"/>
      <c r="H374" s="90"/>
      <c r="I374" s="90"/>
      <c r="J374" s="92"/>
      <c r="K374" s="91"/>
      <c r="L374" s="92"/>
      <c r="M374" s="92"/>
      <c r="N374" s="92"/>
      <c r="W374" s="89"/>
      <c r="X374" s="90"/>
      <c r="Y374" s="90"/>
      <c r="Z374" s="90"/>
      <c r="AA374" s="92"/>
      <c r="AB374" s="91"/>
      <c r="AC374" s="92"/>
      <c r="AD374" s="92"/>
    </row>
    <row r="375" spans="5:30" x14ac:dyDescent="0.25">
      <c r="E375" s="90"/>
      <c r="F375" s="90"/>
      <c r="G375" s="90"/>
      <c r="H375" s="90"/>
      <c r="I375" s="90"/>
      <c r="J375" s="92"/>
      <c r="K375" s="91"/>
      <c r="L375" s="92"/>
      <c r="M375" s="92"/>
      <c r="N375" s="92"/>
      <c r="W375" s="89"/>
      <c r="X375" s="90"/>
      <c r="Y375" s="90"/>
      <c r="Z375" s="90"/>
      <c r="AA375" s="92"/>
      <c r="AB375" s="91"/>
      <c r="AC375" s="92"/>
      <c r="AD375" s="92"/>
    </row>
    <row r="376" spans="5:30" x14ac:dyDescent="0.25">
      <c r="E376" s="90"/>
      <c r="F376" s="90"/>
      <c r="G376" s="90"/>
      <c r="H376" s="90"/>
      <c r="I376" s="90"/>
      <c r="J376" s="92"/>
      <c r="K376" s="91"/>
      <c r="L376" s="92"/>
      <c r="M376" s="92"/>
      <c r="N376" s="92"/>
      <c r="W376" s="89"/>
      <c r="X376" s="90"/>
      <c r="Y376" s="90"/>
      <c r="Z376" s="90"/>
      <c r="AA376" s="92"/>
      <c r="AB376" s="91"/>
      <c r="AC376" s="92"/>
      <c r="AD376" s="92"/>
    </row>
    <row r="377" spans="5:30" x14ac:dyDescent="0.25">
      <c r="E377" s="90"/>
      <c r="F377" s="90"/>
      <c r="G377" s="90"/>
      <c r="H377" s="90"/>
      <c r="I377" s="90"/>
      <c r="J377" s="92"/>
      <c r="K377" s="91"/>
      <c r="L377" s="92"/>
      <c r="M377" s="92"/>
      <c r="N377" s="92"/>
      <c r="W377" s="89"/>
      <c r="X377" s="90"/>
      <c r="Y377" s="90"/>
      <c r="Z377" s="90"/>
      <c r="AA377" s="92"/>
      <c r="AB377" s="91"/>
      <c r="AC377" s="92"/>
      <c r="AD377" s="92"/>
    </row>
    <row r="378" spans="5:30" x14ac:dyDescent="0.25">
      <c r="E378" s="90"/>
      <c r="F378" s="90"/>
      <c r="G378" s="90"/>
      <c r="H378" s="90"/>
      <c r="I378" s="90"/>
      <c r="J378" s="92"/>
      <c r="K378" s="91"/>
      <c r="L378" s="92"/>
      <c r="M378" s="92"/>
      <c r="N378" s="92"/>
      <c r="W378" s="89"/>
      <c r="X378" s="90"/>
      <c r="Y378" s="90"/>
      <c r="Z378" s="90"/>
      <c r="AA378" s="92"/>
      <c r="AB378" s="91"/>
      <c r="AC378" s="92"/>
      <c r="AD378" s="92"/>
    </row>
    <row r="379" spans="5:30" x14ac:dyDescent="0.25">
      <c r="E379" s="90"/>
      <c r="F379" s="90"/>
      <c r="G379" s="90"/>
      <c r="H379" s="90"/>
      <c r="I379" s="90"/>
      <c r="J379" s="92"/>
      <c r="K379" s="91"/>
      <c r="L379" s="92"/>
      <c r="M379" s="92"/>
      <c r="N379" s="92"/>
      <c r="W379" s="89"/>
      <c r="X379" s="90"/>
      <c r="Y379" s="90"/>
      <c r="Z379" s="90"/>
      <c r="AA379" s="92"/>
      <c r="AB379" s="91"/>
      <c r="AC379" s="92"/>
      <c r="AD379" s="92"/>
    </row>
    <row r="380" spans="5:30" x14ac:dyDescent="0.25">
      <c r="E380" s="90"/>
      <c r="F380" s="90"/>
      <c r="G380" s="90"/>
      <c r="H380" s="90"/>
      <c r="I380" s="90"/>
      <c r="J380" s="92"/>
      <c r="K380" s="91"/>
      <c r="L380" s="92"/>
      <c r="M380" s="92"/>
      <c r="N380" s="92"/>
      <c r="W380" s="89"/>
      <c r="X380" s="90"/>
      <c r="Y380" s="90"/>
      <c r="Z380" s="90"/>
      <c r="AA380" s="92"/>
      <c r="AB380" s="91"/>
      <c r="AC380" s="92"/>
      <c r="AD380" s="92"/>
    </row>
    <row r="381" spans="5:30" x14ac:dyDescent="0.25">
      <c r="E381" s="90"/>
      <c r="F381" s="90"/>
      <c r="G381" s="90"/>
      <c r="H381" s="90"/>
      <c r="I381" s="90"/>
      <c r="J381" s="92"/>
      <c r="K381" s="91"/>
      <c r="L381" s="92"/>
      <c r="M381" s="92"/>
      <c r="N381" s="92"/>
      <c r="W381" s="89"/>
      <c r="X381" s="90"/>
      <c r="Y381" s="90"/>
      <c r="Z381" s="90"/>
      <c r="AA381" s="92"/>
      <c r="AB381" s="91"/>
      <c r="AC381" s="92"/>
      <c r="AD381" s="92"/>
    </row>
    <row r="382" spans="5:30" x14ac:dyDescent="0.25">
      <c r="E382" s="90"/>
      <c r="F382" s="90"/>
      <c r="G382" s="90"/>
      <c r="H382" s="90"/>
      <c r="I382" s="90"/>
      <c r="J382" s="92"/>
      <c r="K382" s="91"/>
      <c r="L382" s="92"/>
      <c r="M382" s="92"/>
      <c r="N382" s="92"/>
      <c r="W382" s="89"/>
      <c r="X382" s="90"/>
      <c r="Y382" s="90"/>
      <c r="Z382" s="90"/>
      <c r="AA382" s="92"/>
      <c r="AB382" s="91"/>
      <c r="AC382" s="92"/>
      <c r="AD382" s="92"/>
    </row>
    <row r="383" spans="5:30" x14ac:dyDescent="0.25">
      <c r="E383" s="90"/>
      <c r="F383" s="90"/>
      <c r="G383" s="90"/>
      <c r="H383" s="90"/>
      <c r="I383" s="90"/>
      <c r="J383" s="92"/>
      <c r="K383" s="91"/>
      <c r="L383" s="92"/>
      <c r="M383" s="92"/>
      <c r="N383" s="92"/>
      <c r="W383" s="89"/>
      <c r="X383" s="90"/>
      <c r="Y383" s="90"/>
      <c r="Z383" s="90"/>
      <c r="AA383" s="92"/>
      <c r="AB383" s="91"/>
      <c r="AC383" s="92"/>
      <c r="AD383" s="92"/>
    </row>
    <row r="384" spans="5:30" x14ac:dyDescent="0.25">
      <c r="E384" s="90"/>
      <c r="F384" s="90"/>
      <c r="G384" s="90"/>
      <c r="H384" s="90"/>
      <c r="I384" s="90"/>
      <c r="J384" s="92"/>
      <c r="K384" s="91"/>
      <c r="L384" s="92"/>
      <c r="M384" s="92"/>
      <c r="N384" s="92"/>
      <c r="W384" s="89"/>
      <c r="X384" s="90"/>
      <c r="Y384" s="90"/>
      <c r="Z384" s="90"/>
      <c r="AA384" s="92"/>
      <c r="AB384" s="91"/>
      <c r="AC384" s="92"/>
      <c r="AD384" s="92"/>
    </row>
    <row r="385" spans="5:30" x14ac:dyDescent="0.25">
      <c r="E385" s="90"/>
      <c r="F385" s="90"/>
      <c r="G385" s="90"/>
      <c r="H385" s="90"/>
      <c r="I385" s="90"/>
      <c r="J385" s="92"/>
      <c r="K385" s="91"/>
      <c r="L385" s="92"/>
      <c r="M385" s="92"/>
      <c r="N385" s="92"/>
      <c r="W385" s="89"/>
      <c r="X385" s="90"/>
      <c r="Y385" s="90"/>
      <c r="Z385" s="90"/>
      <c r="AA385" s="92"/>
      <c r="AB385" s="91"/>
      <c r="AC385" s="92"/>
      <c r="AD385" s="92"/>
    </row>
    <row r="386" spans="5:30" x14ac:dyDescent="0.25">
      <c r="E386" s="90"/>
      <c r="F386" s="90"/>
      <c r="G386" s="90"/>
      <c r="H386" s="90"/>
      <c r="I386" s="90"/>
      <c r="J386" s="92"/>
      <c r="K386" s="91"/>
      <c r="L386" s="92"/>
      <c r="M386" s="92"/>
      <c r="N386" s="92"/>
      <c r="W386" s="89"/>
      <c r="X386" s="90"/>
      <c r="Y386" s="90"/>
      <c r="Z386" s="90"/>
      <c r="AA386" s="92"/>
      <c r="AB386" s="91"/>
      <c r="AC386" s="92"/>
      <c r="AD386" s="92"/>
    </row>
    <row r="387" spans="5:30" x14ac:dyDescent="0.25">
      <c r="E387" s="90"/>
      <c r="F387" s="90"/>
      <c r="G387" s="90"/>
      <c r="H387" s="90"/>
      <c r="I387" s="90"/>
      <c r="J387" s="92"/>
      <c r="K387" s="91"/>
      <c r="L387" s="92"/>
      <c r="M387" s="92"/>
      <c r="N387" s="92"/>
      <c r="W387" s="89"/>
      <c r="X387" s="90"/>
      <c r="Y387" s="90"/>
      <c r="Z387" s="90"/>
      <c r="AA387" s="92"/>
      <c r="AB387" s="91"/>
      <c r="AC387" s="92"/>
      <c r="AD387" s="92"/>
    </row>
    <row r="388" spans="5:30" x14ac:dyDescent="0.25">
      <c r="E388" s="90"/>
      <c r="F388" s="90"/>
      <c r="G388" s="90"/>
      <c r="H388" s="90"/>
      <c r="I388" s="90"/>
      <c r="J388" s="92"/>
      <c r="K388" s="91"/>
      <c r="L388" s="92"/>
      <c r="M388" s="92"/>
      <c r="N388" s="92"/>
      <c r="W388" s="89"/>
      <c r="X388" s="90"/>
      <c r="Y388" s="90"/>
      <c r="Z388" s="90"/>
      <c r="AA388" s="92"/>
      <c r="AB388" s="91"/>
      <c r="AC388" s="92"/>
      <c r="AD388" s="92"/>
    </row>
    <row r="389" spans="5:30" x14ac:dyDescent="0.25">
      <c r="E389" s="90"/>
      <c r="F389" s="90"/>
      <c r="G389" s="90"/>
      <c r="H389" s="90"/>
      <c r="I389" s="90"/>
      <c r="J389" s="92"/>
      <c r="K389" s="91"/>
      <c r="L389" s="92"/>
      <c r="M389" s="92"/>
      <c r="N389" s="92"/>
      <c r="W389" s="89"/>
      <c r="X389" s="90"/>
      <c r="Y389" s="90"/>
      <c r="Z389" s="90"/>
      <c r="AA389" s="92"/>
      <c r="AB389" s="91"/>
      <c r="AC389" s="92"/>
      <c r="AD389" s="92"/>
    </row>
    <row r="390" spans="5:30" x14ac:dyDescent="0.25">
      <c r="E390" s="90"/>
      <c r="F390" s="90"/>
      <c r="G390" s="90"/>
      <c r="H390" s="90"/>
      <c r="I390" s="90"/>
      <c r="J390" s="92"/>
      <c r="K390" s="91"/>
      <c r="L390" s="92"/>
      <c r="M390" s="92"/>
      <c r="N390" s="92"/>
      <c r="W390" s="89"/>
      <c r="X390" s="90"/>
      <c r="Y390" s="90"/>
      <c r="Z390" s="90"/>
      <c r="AA390" s="92"/>
      <c r="AB390" s="91"/>
      <c r="AC390" s="92"/>
      <c r="AD390" s="92"/>
    </row>
    <row r="391" spans="5:30" x14ac:dyDescent="0.25">
      <c r="E391" s="90"/>
      <c r="F391" s="90"/>
      <c r="G391" s="90"/>
      <c r="H391" s="90"/>
      <c r="I391" s="90"/>
      <c r="J391" s="92"/>
      <c r="K391" s="91"/>
      <c r="L391" s="92"/>
      <c r="M391" s="92"/>
      <c r="N391" s="92"/>
      <c r="W391" s="89"/>
      <c r="X391" s="90"/>
      <c r="Y391" s="90"/>
      <c r="Z391" s="90"/>
      <c r="AA391" s="92"/>
      <c r="AB391" s="91"/>
      <c r="AC391" s="92"/>
      <c r="AD391" s="92"/>
    </row>
    <row r="392" spans="5:30" x14ac:dyDescent="0.25">
      <c r="E392" s="90"/>
      <c r="F392" s="90"/>
      <c r="G392" s="90"/>
      <c r="H392" s="90"/>
      <c r="I392" s="90"/>
      <c r="J392" s="92"/>
      <c r="K392" s="91"/>
      <c r="L392" s="92"/>
      <c r="M392" s="92"/>
      <c r="N392" s="92"/>
      <c r="W392" s="89"/>
      <c r="X392" s="90"/>
      <c r="Y392" s="90"/>
      <c r="Z392" s="90"/>
      <c r="AA392" s="92"/>
      <c r="AB392" s="91"/>
      <c r="AC392" s="92"/>
      <c r="AD392" s="92"/>
    </row>
    <row r="393" spans="5:30" x14ac:dyDescent="0.25">
      <c r="E393" s="90"/>
      <c r="F393" s="90"/>
      <c r="G393" s="90"/>
      <c r="H393" s="90"/>
      <c r="I393" s="90"/>
      <c r="J393" s="92"/>
      <c r="K393" s="91"/>
      <c r="L393" s="92"/>
      <c r="M393" s="92"/>
      <c r="N393" s="92"/>
      <c r="W393" s="89"/>
      <c r="X393" s="90"/>
      <c r="Y393" s="90"/>
      <c r="Z393" s="90"/>
      <c r="AA393" s="92"/>
      <c r="AB393" s="91"/>
      <c r="AC393" s="92"/>
      <c r="AD393" s="92"/>
    </row>
    <row r="394" spans="5:30" x14ac:dyDescent="0.25">
      <c r="E394" s="90"/>
      <c r="F394" s="90"/>
      <c r="G394" s="90"/>
      <c r="H394" s="90"/>
      <c r="I394" s="90"/>
      <c r="J394" s="92"/>
      <c r="K394" s="91"/>
      <c r="L394" s="92"/>
      <c r="M394" s="92"/>
      <c r="N394" s="92"/>
      <c r="W394" s="89"/>
      <c r="X394" s="90"/>
      <c r="Y394" s="90"/>
      <c r="Z394" s="90"/>
      <c r="AA394" s="92"/>
      <c r="AB394" s="91"/>
      <c r="AC394" s="92"/>
      <c r="AD394" s="92"/>
    </row>
    <row r="395" spans="5:30" x14ac:dyDescent="0.25">
      <c r="E395" s="90"/>
      <c r="F395" s="90"/>
      <c r="G395" s="90"/>
      <c r="H395" s="90"/>
      <c r="I395" s="90"/>
      <c r="J395" s="92"/>
      <c r="K395" s="91"/>
      <c r="L395" s="92"/>
      <c r="M395" s="92"/>
      <c r="N395" s="92"/>
      <c r="W395" s="89"/>
      <c r="X395" s="90"/>
      <c r="Y395" s="90"/>
      <c r="Z395" s="90"/>
      <c r="AA395" s="92"/>
      <c r="AB395" s="91"/>
      <c r="AC395" s="92"/>
      <c r="AD395" s="92"/>
    </row>
    <row r="396" spans="5:30" x14ac:dyDescent="0.25">
      <c r="E396" s="90"/>
      <c r="F396" s="90"/>
      <c r="G396" s="90"/>
      <c r="H396" s="90"/>
      <c r="I396" s="90"/>
      <c r="J396" s="92"/>
      <c r="K396" s="91"/>
      <c r="L396" s="92"/>
      <c r="M396" s="92"/>
      <c r="N396" s="92"/>
      <c r="W396" s="89"/>
      <c r="X396" s="90"/>
      <c r="Y396" s="90"/>
      <c r="Z396" s="90"/>
      <c r="AA396" s="92"/>
      <c r="AB396" s="91"/>
      <c r="AC396" s="92"/>
      <c r="AD396" s="92"/>
    </row>
    <row r="397" spans="5:30" x14ac:dyDescent="0.25">
      <c r="E397" s="90"/>
      <c r="F397" s="90"/>
      <c r="G397" s="90"/>
      <c r="H397" s="90"/>
      <c r="I397" s="90"/>
      <c r="J397" s="92"/>
      <c r="K397" s="91"/>
      <c r="L397" s="92"/>
      <c r="M397" s="92"/>
      <c r="N397" s="92"/>
      <c r="W397" s="89"/>
      <c r="X397" s="90"/>
      <c r="Y397" s="90"/>
      <c r="Z397" s="90"/>
      <c r="AA397" s="92"/>
      <c r="AB397" s="91"/>
      <c r="AC397" s="92"/>
      <c r="AD397" s="92"/>
    </row>
    <row r="398" spans="5:30" x14ac:dyDescent="0.25">
      <c r="E398" s="90"/>
      <c r="F398" s="90"/>
      <c r="G398" s="90"/>
      <c r="H398" s="90"/>
      <c r="I398" s="90"/>
      <c r="J398" s="92"/>
      <c r="K398" s="91"/>
      <c r="L398" s="92"/>
      <c r="M398" s="92"/>
      <c r="N398" s="92"/>
      <c r="W398" s="89"/>
      <c r="X398" s="90"/>
      <c r="Y398" s="90"/>
      <c r="Z398" s="90"/>
      <c r="AA398" s="92"/>
      <c r="AB398" s="91"/>
      <c r="AC398" s="92"/>
      <c r="AD398" s="92"/>
    </row>
    <row r="399" spans="5:30" x14ac:dyDescent="0.25">
      <c r="E399" s="90"/>
      <c r="F399" s="90"/>
      <c r="G399" s="90"/>
      <c r="H399" s="90"/>
      <c r="I399" s="90"/>
      <c r="J399" s="92"/>
      <c r="K399" s="91"/>
      <c r="L399" s="92"/>
      <c r="M399" s="92"/>
      <c r="N399" s="92"/>
      <c r="W399" s="89"/>
      <c r="X399" s="90"/>
      <c r="Y399" s="90"/>
      <c r="Z399" s="90"/>
      <c r="AA399" s="92"/>
      <c r="AB399" s="91"/>
      <c r="AC399" s="92"/>
      <c r="AD399" s="92"/>
    </row>
    <row r="400" spans="5:30" x14ac:dyDescent="0.25">
      <c r="E400" s="90"/>
      <c r="F400" s="90"/>
      <c r="G400" s="90"/>
      <c r="H400" s="90"/>
      <c r="I400" s="90"/>
      <c r="J400" s="92"/>
      <c r="K400" s="91"/>
      <c r="L400" s="92"/>
      <c r="M400" s="92"/>
      <c r="N400" s="92"/>
      <c r="W400" s="89"/>
      <c r="X400" s="90"/>
      <c r="Y400" s="90"/>
      <c r="Z400" s="90"/>
      <c r="AA400" s="92"/>
      <c r="AB400" s="91"/>
      <c r="AC400" s="92"/>
      <c r="AD400" s="92"/>
    </row>
    <row r="401" spans="5:30" x14ac:dyDescent="0.25">
      <c r="E401" s="90"/>
      <c r="F401" s="90"/>
      <c r="G401" s="90"/>
      <c r="H401" s="90"/>
      <c r="I401" s="90"/>
      <c r="J401" s="92"/>
      <c r="K401" s="91"/>
      <c r="L401" s="92"/>
      <c r="M401" s="92"/>
      <c r="N401" s="92"/>
      <c r="W401" s="89"/>
      <c r="X401" s="90"/>
      <c r="Y401" s="90"/>
      <c r="Z401" s="90"/>
      <c r="AA401" s="92"/>
      <c r="AB401" s="91"/>
      <c r="AC401" s="92"/>
      <c r="AD401" s="92"/>
    </row>
    <row r="402" spans="5:30" x14ac:dyDescent="0.25">
      <c r="E402" s="90"/>
      <c r="F402" s="90"/>
      <c r="G402" s="90"/>
      <c r="H402" s="90"/>
      <c r="I402" s="90"/>
      <c r="J402" s="92"/>
      <c r="K402" s="91"/>
      <c r="L402" s="92"/>
      <c r="M402" s="92"/>
      <c r="N402" s="92"/>
      <c r="W402" s="89"/>
      <c r="X402" s="90"/>
      <c r="Y402" s="90"/>
      <c r="Z402" s="90"/>
      <c r="AA402" s="92"/>
      <c r="AB402" s="91"/>
      <c r="AC402" s="92"/>
      <c r="AD402" s="92"/>
    </row>
    <row r="403" spans="5:30" x14ac:dyDescent="0.25">
      <c r="E403" s="90"/>
      <c r="F403" s="90"/>
      <c r="G403" s="90"/>
      <c r="H403" s="90"/>
      <c r="I403" s="90"/>
      <c r="J403" s="92"/>
      <c r="K403" s="91"/>
      <c r="L403" s="92"/>
      <c r="M403" s="92"/>
      <c r="N403" s="92"/>
      <c r="W403" s="89"/>
      <c r="X403" s="90"/>
      <c r="Y403" s="90"/>
      <c r="Z403" s="90"/>
      <c r="AA403" s="92"/>
      <c r="AB403" s="91"/>
      <c r="AC403" s="92"/>
      <c r="AD403" s="92"/>
    </row>
    <row r="404" spans="5:30" x14ac:dyDescent="0.25">
      <c r="E404" s="90"/>
      <c r="F404" s="90"/>
      <c r="G404" s="90"/>
      <c r="H404" s="90"/>
      <c r="I404" s="90"/>
      <c r="J404" s="92"/>
      <c r="K404" s="91"/>
      <c r="L404" s="92"/>
      <c r="M404" s="92"/>
      <c r="N404" s="92"/>
      <c r="W404" s="89"/>
      <c r="X404" s="90"/>
      <c r="Y404" s="90"/>
      <c r="Z404" s="90"/>
      <c r="AA404" s="92"/>
      <c r="AB404" s="91"/>
      <c r="AC404" s="92"/>
      <c r="AD404" s="92"/>
    </row>
    <row r="405" spans="5:30" x14ac:dyDescent="0.25">
      <c r="E405" s="90"/>
      <c r="F405" s="90"/>
      <c r="G405" s="90"/>
      <c r="H405" s="90"/>
      <c r="I405" s="90"/>
      <c r="J405" s="92"/>
      <c r="K405" s="91"/>
      <c r="L405" s="92"/>
      <c r="M405" s="92"/>
      <c r="N405" s="92"/>
      <c r="W405" s="89"/>
      <c r="X405" s="90"/>
      <c r="Y405" s="90"/>
      <c r="Z405" s="90"/>
      <c r="AA405" s="92"/>
      <c r="AB405" s="91"/>
      <c r="AC405" s="92"/>
      <c r="AD405" s="92"/>
    </row>
    <row r="406" spans="5:30" x14ac:dyDescent="0.25">
      <c r="E406" s="90"/>
      <c r="F406" s="90"/>
      <c r="G406" s="90"/>
      <c r="H406" s="90"/>
      <c r="I406" s="90"/>
      <c r="J406" s="92"/>
      <c r="K406" s="91"/>
      <c r="L406" s="92"/>
      <c r="M406" s="92"/>
      <c r="N406" s="92"/>
      <c r="W406" s="89"/>
      <c r="X406" s="90"/>
      <c r="Y406" s="90"/>
      <c r="Z406" s="90"/>
      <c r="AA406" s="92"/>
      <c r="AB406" s="91"/>
      <c r="AC406" s="92"/>
      <c r="AD406" s="92"/>
    </row>
    <row r="407" spans="5:30" x14ac:dyDescent="0.25">
      <c r="E407" s="90"/>
      <c r="F407" s="90"/>
      <c r="G407" s="90"/>
      <c r="H407" s="90"/>
      <c r="I407" s="90"/>
      <c r="J407" s="92"/>
      <c r="K407" s="91"/>
      <c r="L407" s="92"/>
      <c r="M407" s="92"/>
      <c r="N407" s="92"/>
      <c r="W407" s="89"/>
      <c r="X407" s="90"/>
      <c r="Y407" s="90"/>
      <c r="Z407" s="90"/>
      <c r="AA407" s="92"/>
      <c r="AB407" s="91"/>
      <c r="AC407" s="92"/>
      <c r="AD407" s="92"/>
    </row>
    <row r="408" spans="5:30" x14ac:dyDescent="0.25">
      <c r="E408" s="90"/>
      <c r="F408" s="90"/>
      <c r="G408" s="90"/>
      <c r="H408" s="90"/>
      <c r="I408" s="90"/>
      <c r="J408" s="92"/>
      <c r="K408" s="91"/>
      <c r="L408" s="92"/>
      <c r="M408" s="92"/>
      <c r="N408" s="92"/>
      <c r="W408" s="89"/>
      <c r="X408" s="90"/>
      <c r="Y408" s="90"/>
      <c r="Z408" s="90"/>
      <c r="AA408" s="92"/>
      <c r="AB408" s="91"/>
      <c r="AC408" s="92"/>
      <c r="AD408" s="92"/>
    </row>
    <row r="409" spans="5:30" x14ac:dyDescent="0.25">
      <c r="E409" s="90"/>
      <c r="F409" s="90"/>
      <c r="G409" s="90"/>
      <c r="H409" s="90"/>
      <c r="I409" s="90"/>
      <c r="J409" s="92"/>
      <c r="K409" s="91"/>
      <c r="L409" s="92"/>
      <c r="M409" s="92"/>
      <c r="N409" s="92"/>
      <c r="W409" s="89"/>
      <c r="X409" s="90"/>
      <c r="Y409" s="90"/>
      <c r="Z409" s="90"/>
      <c r="AA409" s="92"/>
      <c r="AB409" s="91"/>
      <c r="AC409" s="92"/>
      <c r="AD409" s="92"/>
    </row>
    <row r="410" spans="5:30" x14ac:dyDescent="0.25">
      <c r="E410" s="90"/>
      <c r="F410" s="90"/>
      <c r="G410" s="90"/>
      <c r="H410" s="90"/>
      <c r="I410" s="90"/>
      <c r="J410" s="92"/>
      <c r="K410" s="91"/>
      <c r="L410" s="92"/>
      <c r="M410" s="92"/>
      <c r="N410" s="92"/>
      <c r="W410" s="89"/>
      <c r="X410" s="90"/>
      <c r="Y410" s="90"/>
      <c r="Z410" s="90"/>
      <c r="AA410" s="92"/>
      <c r="AB410" s="91"/>
      <c r="AC410" s="92"/>
      <c r="AD410" s="92"/>
    </row>
    <row r="411" spans="5:30" x14ac:dyDescent="0.25">
      <c r="E411" s="90"/>
      <c r="F411" s="90"/>
      <c r="G411" s="90"/>
      <c r="H411" s="90"/>
      <c r="I411" s="90"/>
      <c r="J411" s="92"/>
      <c r="K411" s="91"/>
      <c r="L411" s="92"/>
      <c r="M411" s="92"/>
      <c r="N411" s="92"/>
      <c r="W411" s="89"/>
      <c r="X411" s="90"/>
      <c r="Y411" s="90"/>
      <c r="Z411" s="90"/>
      <c r="AA411" s="92"/>
      <c r="AB411" s="91"/>
      <c r="AC411" s="92"/>
      <c r="AD411" s="92"/>
    </row>
    <row r="412" spans="5:30" x14ac:dyDescent="0.25">
      <c r="E412" s="90"/>
      <c r="F412" s="90"/>
      <c r="G412" s="90"/>
      <c r="H412" s="90"/>
      <c r="I412" s="90"/>
      <c r="J412" s="92"/>
      <c r="K412" s="91"/>
      <c r="L412" s="92"/>
      <c r="M412" s="92"/>
      <c r="N412" s="92"/>
      <c r="W412" s="89"/>
      <c r="X412" s="90"/>
      <c r="Y412" s="90"/>
      <c r="Z412" s="90"/>
      <c r="AA412" s="92"/>
      <c r="AB412" s="91"/>
      <c r="AC412" s="92"/>
      <c r="AD412" s="92"/>
    </row>
    <row r="413" spans="5:30" x14ac:dyDescent="0.25">
      <c r="E413" s="90"/>
      <c r="F413" s="90"/>
      <c r="G413" s="90"/>
      <c r="H413" s="90"/>
      <c r="I413" s="90"/>
      <c r="J413" s="92"/>
      <c r="K413" s="91"/>
      <c r="L413" s="92"/>
      <c r="M413" s="92"/>
      <c r="N413" s="92"/>
      <c r="W413" s="89"/>
      <c r="X413" s="90"/>
      <c r="Y413" s="90"/>
      <c r="Z413" s="90"/>
      <c r="AA413" s="92"/>
      <c r="AB413" s="91"/>
      <c r="AC413" s="92"/>
      <c r="AD413" s="92"/>
    </row>
    <row r="414" spans="5:30" x14ac:dyDescent="0.25">
      <c r="E414" s="90"/>
      <c r="F414" s="90"/>
      <c r="G414" s="90"/>
      <c r="H414" s="90"/>
      <c r="I414" s="90"/>
      <c r="J414" s="92"/>
      <c r="K414" s="91"/>
      <c r="L414" s="92"/>
      <c r="M414" s="92"/>
      <c r="N414" s="92"/>
      <c r="W414" s="89"/>
      <c r="X414" s="90"/>
      <c r="Y414" s="90"/>
      <c r="Z414" s="90"/>
      <c r="AA414" s="92"/>
      <c r="AB414" s="91"/>
      <c r="AC414" s="92"/>
      <c r="AD414" s="92"/>
    </row>
    <row r="415" spans="5:30" x14ac:dyDescent="0.25">
      <c r="E415" s="90"/>
      <c r="F415" s="90"/>
      <c r="G415" s="90"/>
      <c r="H415" s="90"/>
      <c r="I415" s="90"/>
      <c r="J415" s="92"/>
      <c r="K415" s="91"/>
      <c r="L415" s="92"/>
      <c r="M415" s="92"/>
      <c r="N415" s="92"/>
      <c r="W415" s="89"/>
      <c r="X415" s="90"/>
      <c r="Y415" s="90"/>
      <c r="Z415" s="90"/>
      <c r="AA415" s="92"/>
      <c r="AB415" s="91"/>
      <c r="AC415" s="92"/>
      <c r="AD415" s="92"/>
    </row>
    <row r="416" spans="5:30" x14ac:dyDescent="0.25">
      <c r="E416" s="90"/>
      <c r="F416" s="90"/>
      <c r="G416" s="90"/>
      <c r="H416" s="90"/>
      <c r="I416" s="90"/>
      <c r="J416" s="92"/>
      <c r="K416" s="91"/>
      <c r="L416" s="92"/>
      <c r="M416" s="92"/>
      <c r="N416" s="92"/>
      <c r="W416" s="89"/>
      <c r="X416" s="90"/>
      <c r="Y416" s="90"/>
      <c r="Z416" s="90"/>
      <c r="AA416" s="92"/>
      <c r="AB416" s="91"/>
      <c r="AC416" s="92"/>
      <c r="AD416" s="92"/>
    </row>
    <row r="417" spans="5:30" x14ac:dyDescent="0.25">
      <c r="E417" s="90"/>
      <c r="F417" s="90"/>
      <c r="G417" s="90"/>
      <c r="H417" s="90"/>
      <c r="I417" s="90"/>
      <c r="J417" s="92"/>
      <c r="K417" s="91"/>
      <c r="L417" s="92"/>
      <c r="M417" s="92"/>
      <c r="N417" s="92"/>
      <c r="W417" s="89"/>
      <c r="X417" s="90"/>
      <c r="Y417" s="90"/>
      <c r="Z417" s="90"/>
      <c r="AA417" s="92"/>
      <c r="AB417" s="91"/>
      <c r="AC417" s="92"/>
      <c r="AD417" s="92"/>
    </row>
    <row r="418" spans="5:30" x14ac:dyDescent="0.25">
      <c r="E418" s="90"/>
      <c r="F418" s="90"/>
      <c r="G418" s="90"/>
      <c r="H418" s="90"/>
      <c r="I418" s="90"/>
      <c r="J418" s="92"/>
      <c r="K418" s="91"/>
      <c r="L418" s="92"/>
      <c r="M418" s="92"/>
      <c r="N418" s="92"/>
      <c r="W418" s="89"/>
      <c r="X418" s="90"/>
      <c r="Y418" s="90"/>
      <c r="Z418" s="90"/>
      <c r="AA418" s="92"/>
      <c r="AB418" s="91"/>
      <c r="AC418" s="92"/>
      <c r="AD418" s="92"/>
    </row>
    <row r="419" spans="5:30" x14ac:dyDescent="0.25">
      <c r="E419" s="90"/>
      <c r="F419" s="90"/>
      <c r="G419" s="90"/>
      <c r="H419" s="90"/>
      <c r="I419" s="90"/>
      <c r="J419" s="92"/>
      <c r="K419" s="91"/>
      <c r="L419" s="92"/>
      <c r="M419" s="92"/>
      <c r="N419" s="92"/>
      <c r="W419" s="89"/>
      <c r="X419" s="90"/>
      <c r="Y419" s="90"/>
      <c r="Z419" s="90"/>
      <c r="AA419" s="92"/>
      <c r="AB419" s="91"/>
      <c r="AC419" s="92"/>
      <c r="AD419" s="92"/>
    </row>
    <row r="420" spans="5:30" x14ac:dyDescent="0.25">
      <c r="E420" s="90"/>
      <c r="F420" s="90"/>
      <c r="G420" s="90"/>
      <c r="H420" s="90"/>
      <c r="I420" s="90"/>
      <c r="J420" s="92"/>
      <c r="K420" s="91"/>
      <c r="L420" s="92"/>
      <c r="M420" s="92"/>
      <c r="N420" s="92"/>
      <c r="W420" s="89"/>
      <c r="X420" s="90"/>
      <c r="Y420" s="90"/>
      <c r="Z420" s="90"/>
      <c r="AA420" s="92"/>
      <c r="AB420" s="91"/>
      <c r="AC420" s="92"/>
      <c r="AD420" s="92"/>
    </row>
    <row r="421" spans="5:30" x14ac:dyDescent="0.25">
      <c r="E421" s="90"/>
      <c r="F421" s="90"/>
      <c r="G421" s="90"/>
      <c r="H421" s="90"/>
      <c r="I421" s="90"/>
      <c r="J421" s="92"/>
      <c r="K421" s="91"/>
      <c r="L421" s="92"/>
      <c r="M421" s="92"/>
      <c r="N421" s="92"/>
      <c r="W421" s="89"/>
      <c r="X421" s="90"/>
      <c r="Y421" s="90"/>
      <c r="Z421" s="90"/>
      <c r="AA421" s="92"/>
      <c r="AB421" s="91"/>
      <c r="AC421" s="92"/>
      <c r="AD421" s="92"/>
    </row>
    <row r="422" spans="5:30" x14ac:dyDescent="0.25">
      <c r="E422" s="90"/>
      <c r="F422" s="90"/>
      <c r="G422" s="90"/>
      <c r="H422" s="90"/>
      <c r="I422" s="90"/>
      <c r="J422" s="92"/>
      <c r="K422" s="91"/>
      <c r="L422" s="92"/>
      <c r="M422" s="92"/>
      <c r="N422" s="92"/>
      <c r="W422" s="89"/>
      <c r="X422" s="90"/>
      <c r="Y422" s="90"/>
      <c r="Z422" s="90"/>
      <c r="AA422" s="92"/>
      <c r="AB422" s="91"/>
      <c r="AC422" s="92"/>
      <c r="AD422" s="92"/>
    </row>
    <row r="423" spans="5:30" x14ac:dyDescent="0.25">
      <c r="E423" s="90"/>
      <c r="F423" s="90"/>
      <c r="G423" s="90"/>
      <c r="H423" s="90"/>
      <c r="I423" s="90"/>
      <c r="J423" s="92"/>
      <c r="K423" s="91"/>
      <c r="L423" s="92"/>
      <c r="M423" s="92"/>
      <c r="N423" s="92"/>
      <c r="W423" s="89"/>
      <c r="X423" s="90"/>
      <c r="Y423" s="90"/>
      <c r="Z423" s="90"/>
      <c r="AA423" s="92"/>
      <c r="AB423" s="91"/>
      <c r="AC423" s="92"/>
      <c r="AD423" s="92"/>
    </row>
    <row r="424" spans="5:30" x14ac:dyDescent="0.25">
      <c r="E424" s="90"/>
      <c r="F424" s="90"/>
      <c r="G424" s="90"/>
      <c r="H424" s="90"/>
      <c r="I424" s="90"/>
      <c r="J424" s="92"/>
      <c r="K424" s="91"/>
      <c r="L424" s="92"/>
      <c r="M424" s="92"/>
      <c r="N424" s="92"/>
      <c r="W424" s="89"/>
      <c r="X424" s="90"/>
      <c r="Y424" s="90"/>
      <c r="Z424" s="90"/>
      <c r="AA424" s="92"/>
      <c r="AB424" s="91"/>
      <c r="AC424" s="92"/>
      <c r="AD424" s="92"/>
    </row>
    <row r="425" spans="5:30" x14ac:dyDescent="0.25">
      <c r="E425" s="90"/>
      <c r="F425" s="90"/>
      <c r="G425" s="90"/>
      <c r="H425" s="90"/>
      <c r="I425" s="90"/>
      <c r="J425" s="92"/>
      <c r="K425" s="91"/>
      <c r="L425" s="92"/>
      <c r="M425" s="92"/>
      <c r="N425" s="92"/>
      <c r="W425" s="89"/>
      <c r="X425" s="90"/>
      <c r="Y425" s="90"/>
      <c r="Z425" s="90"/>
      <c r="AA425" s="92"/>
      <c r="AB425" s="91"/>
      <c r="AC425" s="92"/>
      <c r="AD425" s="92"/>
    </row>
    <row r="426" spans="5:30" x14ac:dyDescent="0.25">
      <c r="E426" s="90"/>
      <c r="F426" s="90"/>
      <c r="G426" s="90"/>
      <c r="H426" s="90"/>
      <c r="I426" s="90"/>
      <c r="J426" s="92"/>
      <c r="K426" s="91"/>
      <c r="L426" s="92"/>
      <c r="M426" s="92"/>
      <c r="N426" s="92"/>
      <c r="W426" s="89"/>
      <c r="X426" s="90"/>
      <c r="Y426" s="90"/>
      <c r="Z426" s="90"/>
      <c r="AA426" s="92"/>
      <c r="AB426" s="91"/>
      <c r="AC426" s="92"/>
      <c r="AD426" s="92"/>
    </row>
    <row r="427" spans="5:30" x14ac:dyDescent="0.25">
      <c r="E427" s="90"/>
      <c r="F427" s="90"/>
      <c r="G427" s="90"/>
      <c r="H427" s="90"/>
      <c r="I427" s="90"/>
      <c r="J427" s="92"/>
      <c r="K427" s="91"/>
      <c r="L427" s="92"/>
      <c r="M427" s="92"/>
      <c r="N427" s="92"/>
      <c r="W427" s="89"/>
      <c r="X427" s="90"/>
      <c r="Y427" s="90"/>
      <c r="Z427" s="90"/>
      <c r="AA427" s="92"/>
      <c r="AB427" s="91"/>
      <c r="AC427" s="92"/>
      <c r="AD427" s="92"/>
    </row>
    <row r="428" spans="5:30" x14ac:dyDescent="0.25">
      <c r="E428" s="90"/>
      <c r="F428" s="90"/>
      <c r="G428" s="90"/>
      <c r="H428" s="90"/>
      <c r="I428" s="90"/>
      <c r="J428" s="92"/>
      <c r="K428" s="91"/>
      <c r="L428" s="92"/>
      <c r="M428" s="92"/>
      <c r="N428" s="92"/>
      <c r="W428" s="89"/>
      <c r="X428" s="90"/>
      <c r="Y428" s="90"/>
      <c r="Z428" s="90"/>
      <c r="AA428" s="92"/>
      <c r="AB428" s="91"/>
      <c r="AC428" s="92"/>
      <c r="AD428" s="92"/>
    </row>
    <row r="429" spans="5:30" x14ac:dyDescent="0.25">
      <c r="E429" s="90"/>
      <c r="F429" s="90"/>
      <c r="G429" s="90"/>
      <c r="H429" s="90"/>
      <c r="I429" s="90"/>
      <c r="J429" s="92"/>
      <c r="K429" s="91"/>
      <c r="L429" s="92"/>
      <c r="M429" s="92"/>
      <c r="N429" s="92"/>
      <c r="W429" s="89"/>
      <c r="X429" s="90"/>
      <c r="Y429" s="90"/>
      <c r="Z429" s="90"/>
      <c r="AA429" s="92"/>
      <c r="AB429" s="91"/>
      <c r="AC429" s="92"/>
      <c r="AD429" s="92"/>
    </row>
    <row r="430" spans="5:30" x14ac:dyDescent="0.25">
      <c r="E430" s="90"/>
      <c r="F430" s="90"/>
      <c r="G430" s="90"/>
      <c r="H430" s="90"/>
      <c r="I430" s="90"/>
      <c r="J430" s="92"/>
      <c r="K430" s="91"/>
      <c r="L430" s="92"/>
      <c r="M430" s="92"/>
      <c r="N430" s="92"/>
      <c r="W430" s="89"/>
      <c r="X430" s="90"/>
      <c r="Y430" s="90"/>
      <c r="Z430" s="90"/>
      <c r="AA430" s="92"/>
      <c r="AB430" s="91"/>
      <c r="AC430" s="92"/>
      <c r="AD430" s="92"/>
    </row>
    <row r="431" spans="5:30" x14ac:dyDescent="0.25">
      <c r="E431" s="90"/>
      <c r="F431" s="90"/>
      <c r="G431" s="90"/>
      <c r="H431" s="90"/>
      <c r="I431" s="90"/>
      <c r="J431" s="92"/>
      <c r="K431" s="91"/>
      <c r="L431" s="92"/>
      <c r="M431" s="92"/>
      <c r="N431" s="92"/>
      <c r="W431" s="89"/>
      <c r="X431" s="90"/>
      <c r="Y431" s="90"/>
      <c r="Z431" s="90"/>
      <c r="AA431" s="92"/>
      <c r="AB431" s="91"/>
      <c r="AC431" s="92"/>
      <c r="AD431" s="92"/>
    </row>
    <row r="432" spans="5:30" x14ac:dyDescent="0.25">
      <c r="E432" s="90"/>
      <c r="F432" s="90"/>
      <c r="G432" s="90"/>
      <c r="H432" s="90"/>
      <c r="I432" s="90"/>
      <c r="J432" s="92"/>
      <c r="K432" s="91"/>
      <c r="L432" s="92"/>
      <c r="M432" s="92"/>
      <c r="N432" s="92"/>
      <c r="W432" s="89"/>
      <c r="X432" s="90"/>
      <c r="Y432" s="90"/>
      <c r="Z432" s="90"/>
      <c r="AA432" s="92"/>
      <c r="AB432" s="91"/>
      <c r="AC432" s="92"/>
      <c r="AD432" s="92"/>
    </row>
    <row r="433" spans="5:30" x14ac:dyDescent="0.25">
      <c r="E433" s="90"/>
      <c r="F433" s="90"/>
      <c r="G433" s="90"/>
      <c r="H433" s="90"/>
      <c r="I433" s="90"/>
      <c r="J433" s="92"/>
      <c r="K433" s="91"/>
      <c r="L433" s="92"/>
      <c r="M433" s="92"/>
      <c r="N433" s="92"/>
      <c r="W433" s="89"/>
      <c r="X433" s="90"/>
      <c r="Y433" s="90"/>
      <c r="Z433" s="90"/>
      <c r="AA433" s="92"/>
      <c r="AB433" s="91"/>
      <c r="AC433" s="92"/>
      <c r="AD433" s="92"/>
    </row>
    <row r="434" spans="5:30" x14ac:dyDescent="0.25">
      <c r="E434" s="90"/>
      <c r="F434" s="90"/>
      <c r="G434" s="90"/>
      <c r="H434" s="90"/>
      <c r="I434" s="90"/>
      <c r="J434" s="92"/>
      <c r="K434" s="91"/>
      <c r="L434" s="92"/>
      <c r="M434" s="92"/>
      <c r="N434" s="92"/>
      <c r="W434" s="89"/>
      <c r="X434" s="90"/>
      <c r="Y434" s="90"/>
      <c r="Z434" s="90"/>
      <c r="AA434" s="92"/>
      <c r="AB434" s="91"/>
      <c r="AC434" s="92"/>
      <c r="AD434" s="92"/>
    </row>
    <row r="435" spans="5:30" x14ac:dyDescent="0.25">
      <c r="E435" s="90"/>
      <c r="F435" s="90"/>
      <c r="G435" s="90"/>
      <c r="H435" s="90"/>
      <c r="I435" s="90"/>
      <c r="J435" s="92"/>
      <c r="K435" s="91"/>
      <c r="L435" s="92"/>
      <c r="M435" s="92"/>
      <c r="N435" s="92"/>
      <c r="W435" s="89"/>
      <c r="X435" s="90"/>
      <c r="Y435" s="90"/>
      <c r="Z435" s="90"/>
      <c r="AA435" s="92"/>
      <c r="AB435" s="91"/>
      <c r="AC435" s="92"/>
      <c r="AD435" s="92"/>
    </row>
    <row r="436" spans="5:30" x14ac:dyDescent="0.25">
      <c r="E436" s="90"/>
      <c r="F436" s="90"/>
      <c r="G436" s="90"/>
      <c r="H436" s="90"/>
      <c r="I436" s="90"/>
      <c r="J436" s="92"/>
      <c r="K436" s="91"/>
      <c r="L436" s="92"/>
      <c r="M436" s="92"/>
      <c r="N436" s="92"/>
      <c r="W436" s="89"/>
      <c r="X436" s="90"/>
      <c r="Y436" s="90"/>
      <c r="Z436" s="90"/>
      <c r="AA436" s="92"/>
      <c r="AB436" s="91"/>
      <c r="AC436" s="92"/>
      <c r="AD436" s="92"/>
    </row>
    <row r="437" spans="5:30" x14ac:dyDescent="0.25">
      <c r="E437" s="90"/>
      <c r="F437" s="90"/>
      <c r="G437" s="90"/>
      <c r="H437" s="90"/>
      <c r="I437" s="90"/>
      <c r="J437" s="92"/>
      <c r="K437" s="91"/>
      <c r="L437" s="92"/>
      <c r="M437" s="92"/>
      <c r="N437" s="92"/>
      <c r="W437" s="89"/>
      <c r="X437" s="90"/>
      <c r="Y437" s="90"/>
      <c r="Z437" s="90"/>
      <c r="AA437" s="92"/>
      <c r="AB437" s="91"/>
      <c r="AC437" s="92"/>
      <c r="AD437" s="92"/>
    </row>
    <row r="438" spans="5:30" x14ac:dyDescent="0.25">
      <c r="E438" s="90"/>
      <c r="F438" s="90"/>
      <c r="G438" s="90"/>
      <c r="H438" s="90"/>
      <c r="I438" s="90"/>
      <c r="J438" s="92"/>
      <c r="K438" s="91"/>
      <c r="L438" s="92"/>
      <c r="M438" s="92"/>
      <c r="N438" s="92"/>
      <c r="W438" s="89"/>
      <c r="X438" s="90"/>
      <c r="Y438" s="90"/>
      <c r="Z438" s="90"/>
      <c r="AA438" s="92"/>
      <c r="AB438" s="91"/>
      <c r="AC438" s="92"/>
      <c r="AD438" s="92"/>
    </row>
    <row r="439" spans="5:30" x14ac:dyDescent="0.25">
      <c r="E439" s="90"/>
      <c r="F439" s="90"/>
      <c r="G439" s="90"/>
      <c r="H439" s="90"/>
      <c r="I439" s="90"/>
      <c r="J439" s="92"/>
      <c r="K439" s="91"/>
      <c r="L439" s="92"/>
      <c r="M439" s="92"/>
      <c r="N439" s="92"/>
      <c r="W439" s="89"/>
      <c r="X439" s="90"/>
      <c r="Y439" s="90"/>
      <c r="Z439" s="90"/>
      <c r="AA439" s="92"/>
      <c r="AB439" s="91"/>
      <c r="AC439" s="92"/>
      <c r="AD439" s="92"/>
    </row>
    <row r="440" spans="5:30" x14ac:dyDescent="0.25">
      <c r="E440" s="90"/>
      <c r="F440" s="90"/>
      <c r="G440" s="90"/>
      <c r="H440" s="90"/>
      <c r="I440" s="90"/>
      <c r="J440" s="92"/>
      <c r="K440" s="91"/>
      <c r="L440" s="92"/>
      <c r="M440" s="92"/>
      <c r="N440" s="92"/>
      <c r="W440" s="89"/>
      <c r="X440" s="90"/>
      <c r="Y440" s="90"/>
      <c r="Z440" s="90"/>
      <c r="AA440" s="92"/>
      <c r="AB440" s="91"/>
      <c r="AC440" s="92"/>
      <c r="AD440" s="92"/>
    </row>
    <row r="441" spans="5:30" x14ac:dyDescent="0.25">
      <c r="E441" s="90"/>
      <c r="F441" s="90"/>
      <c r="G441" s="90"/>
      <c r="H441" s="90"/>
      <c r="I441" s="90"/>
      <c r="J441" s="92"/>
      <c r="K441" s="91"/>
      <c r="L441" s="92"/>
      <c r="M441" s="92"/>
      <c r="N441" s="92"/>
      <c r="W441" s="89"/>
      <c r="X441" s="90"/>
      <c r="Y441" s="90"/>
      <c r="Z441" s="90"/>
      <c r="AA441" s="92"/>
      <c r="AB441" s="91"/>
      <c r="AC441" s="92"/>
      <c r="AD441" s="92"/>
    </row>
    <row r="442" spans="5:30" x14ac:dyDescent="0.25">
      <c r="E442" s="90"/>
      <c r="F442" s="90"/>
      <c r="G442" s="90"/>
      <c r="H442" s="90"/>
      <c r="I442" s="90"/>
      <c r="J442" s="92"/>
      <c r="K442" s="91"/>
      <c r="L442" s="92"/>
      <c r="M442" s="92"/>
      <c r="N442" s="92"/>
      <c r="W442" s="89"/>
      <c r="X442" s="90"/>
      <c r="Y442" s="90"/>
      <c r="Z442" s="90"/>
      <c r="AA442" s="92"/>
      <c r="AB442" s="91"/>
      <c r="AC442" s="92"/>
      <c r="AD442" s="92"/>
    </row>
    <row r="443" spans="5:30" x14ac:dyDescent="0.25">
      <c r="E443" s="90"/>
      <c r="F443" s="90"/>
      <c r="G443" s="90"/>
      <c r="H443" s="90"/>
      <c r="I443" s="90"/>
      <c r="J443" s="92"/>
      <c r="K443" s="91"/>
      <c r="L443" s="92"/>
      <c r="M443" s="92"/>
      <c r="N443" s="92"/>
      <c r="W443" s="89"/>
      <c r="X443" s="90"/>
      <c r="Y443" s="90"/>
      <c r="Z443" s="90"/>
      <c r="AA443" s="92"/>
      <c r="AB443" s="91"/>
      <c r="AC443" s="92"/>
      <c r="AD443" s="92"/>
    </row>
    <row r="444" spans="5:30" x14ac:dyDescent="0.25">
      <c r="E444" s="90"/>
      <c r="F444" s="90"/>
      <c r="G444" s="90"/>
      <c r="H444" s="90"/>
      <c r="I444" s="90"/>
      <c r="J444" s="92"/>
      <c r="K444" s="91"/>
      <c r="L444" s="92"/>
      <c r="M444" s="92"/>
      <c r="N444" s="92"/>
      <c r="W444" s="89"/>
      <c r="X444" s="90"/>
      <c r="Y444" s="90"/>
      <c r="Z444" s="90"/>
      <c r="AA444" s="92"/>
      <c r="AB444" s="91"/>
      <c r="AC444" s="92"/>
      <c r="AD444" s="92"/>
    </row>
    <row r="445" spans="5:30" x14ac:dyDescent="0.25">
      <c r="E445" s="90"/>
      <c r="F445" s="90"/>
      <c r="G445" s="90"/>
      <c r="H445" s="90"/>
      <c r="I445" s="90"/>
      <c r="J445" s="92"/>
      <c r="K445" s="91"/>
      <c r="L445" s="92"/>
      <c r="M445" s="92"/>
      <c r="N445" s="92"/>
      <c r="W445" s="89"/>
      <c r="X445" s="90"/>
      <c r="Y445" s="90"/>
      <c r="Z445" s="90"/>
      <c r="AA445" s="92"/>
      <c r="AB445" s="91"/>
      <c r="AC445" s="92"/>
      <c r="AD445" s="92"/>
    </row>
    <row r="446" spans="5:30" x14ac:dyDescent="0.25">
      <c r="E446" s="90"/>
      <c r="F446" s="90"/>
      <c r="G446" s="90"/>
      <c r="H446" s="90"/>
      <c r="I446" s="90"/>
      <c r="J446" s="92"/>
      <c r="K446" s="91"/>
      <c r="L446" s="92"/>
      <c r="M446" s="92"/>
      <c r="N446" s="92"/>
      <c r="W446" s="89"/>
      <c r="X446" s="90"/>
      <c r="Y446" s="90"/>
      <c r="Z446" s="90"/>
      <c r="AA446" s="92"/>
      <c r="AB446" s="91"/>
      <c r="AC446" s="92"/>
      <c r="AD446" s="92"/>
    </row>
    <row r="447" spans="5:30" x14ac:dyDescent="0.25">
      <c r="E447" s="90"/>
      <c r="F447" s="90"/>
      <c r="G447" s="90"/>
      <c r="H447" s="90"/>
      <c r="I447" s="90"/>
      <c r="J447" s="92"/>
      <c r="K447" s="91"/>
      <c r="L447" s="92"/>
      <c r="M447" s="92"/>
      <c r="N447" s="92"/>
      <c r="W447" s="89"/>
      <c r="X447" s="90"/>
      <c r="Y447" s="90"/>
      <c r="Z447" s="90"/>
      <c r="AA447" s="92"/>
      <c r="AB447" s="91"/>
      <c r="AC447" s="92"/>
      <c r="AD447" s="92"/>
    </row>
    <row r="448" spans="5:30" x14ac:dyDescent="0.25">
      <c r="E448" s="90"/>
      <c r="F448" s="90"/>
      <c r="G448" s="90"/>
      <c r="H448" s="90"/>
      <c r="I448" s="90"/>
      <c r="J448" s="92"/>
      <c r="K448" s="91"/>
      <c r="L448" s="92"/>
      <c r="M448" s="92"/>
      <c r="N448" s="92"/>
      <c r="W448" s="89"/>
      <c r="X448" s="90"/>
      <c r="Y448" s="90"/>
      <c r="Z448" s="90"/>
      <c r="AA448" s="92"/>
      <c r="AB448" s="91"/>
      <c r="AC448" s="92"/>
      <c r="AD448" s="92"/>
    </row>
    <row r="449" spans="5:30" x14ac:dyDescent="0.25">
      <c r="E449" s="90"/>
      <c r="F449" s="90"/>
      <c r="G449" s="90"/>
      <c r="H449" s="90"/>
      <c r="I449" s="90"/>
      <c r="J449" s="92"/>
      <c r="K449" s="91"/>
      <c r="L449" s="92"/>
      <c r="M449" s="92"/>
      <c r="N449" s="92"/>
      <c r="W449" s="89"/>
      <c r="X449" s="90"/>
      <c r="Y449" s="90"/>
      <c r="Z449" s="90"/>
      <c r="AA449" s="92"/>
      <c r="AB449" s="91"/>
      <c r="AC449" s="92"/>
      <c r="AD449" s="92"/>
    </row>
    <row r="450" spans="5:30" x14ac:dyDescent="0.25">
      <c r="E450" s="90"/>
      <c r="F450" s="90"/>
      <c r="G450" s="90"/>
      <c r="H450" s="90"/>
      <c r="I450" s="90"/>
      <c r="J450" s="92"/>
      <c r="K450" s="91"/>
      <c r="L450" s="92"/>
      <c r="M450" s="92"/>
      <c r="N450" s="92"/>
      <c r="W450" s="89"/>
      <c r="X450" s="90"/>
      <c r="Y450" s="90"/>
      <c r="Z450" s="90"/>
      <c r="AA450" s="92"/>
      <c r="AB450" s="91"/>
      <c r="AC450" s="92"/>
      <c r="AD450" s="92"/>
    </row>
    <row r="451" spans="5:30" x14ac:dyDescent="0.25">
      <c r="E451" s="90"/>
      <c r="F451" s="90"/>
      <c r="G451" s="90"/>
      <c r="H451" s="90"/>
      <c r="I451" s="90"/>
      <c r="J451" s="92"/>
      <c r="K451" s="91"/>
      <c r="L451" s="92"/>
      <c r="M451" s="92"/>
      <c r="N451" s="92"/>
      <c r="W451" s="89"/>
      <c r="X451" s="90"/>
      <c r="Y451" s="90"/>
      <c r="Z451" s="90"/>
      <c r="AA451" s="92"/>
      <c r="AB451" s="91"/>
      <c r="AC451" s="92"/>
      <c r="AD451" s="92"/>
    </row>
    <row r="452" spans="5:30" x14ac:dyDescent="0.25">
      <c r="E452" s="90"/>
      <c r="F452" s="90"/>
      <c r="G452" s="90"/>
      <c r="H452" s="90"/>
      <c r="I452" s="90"/>
      <c r="J452" s="92"/>
      <c r="K452" s="91"/>
      <c r="L452" s="92"/>
      <c r="M452" s="92"/>
      <c r="N452" s="92"/>
      <c r="W452" s="89"/>
      <c r="X452" s="90"/>
      <c r="Y452" s="90"/>
      <c r="Z452" s="90"/>
      <c r="AA452" s="92"/>
      <c r="AB452" s="91"/>
      <c r="AC452" s="92"/>
      <c r="AD452" s="92"/>
    </row>
    <row r="453" spans="5:30" x14ac:dyDescent="0.25">
      <c r="E453" s="90"/>
      <c r="F453" s="90"/>
      <c r="G453" s="90"/>
      <c r="H453" s="90"/>
      <c r="I453" s="90"/>
      <c r="J453" s="92"/>
      <c r="K453" s="91"/>
      <c r="L453" s="92"/>
      <c r="M453" s="92"/>
      <c r="N453" s="92"/>
      <c r="W453" s="89"/>
      <c r="X453" s="90"/>
      <c r="Y453" s="90"/>
      <c r="Z453" s="90"/>
      <c r="AA453" s="92"/>
      <c r="AB453" s="91"/>
      <c r="AC453" s="92"/>
      <c r="AD453" s="92"/>
    </row>
    <row r="454" spans="5:30" x14ac:dyDescent="0.25">
      <c r="E454" s="90"/>
      <c r="F454" s="90"/>
      <c r="G454" s="90"/>
      <c r="H454" s="90"/>
      <c r="I454" s="90"/>
      <c r="J454" s="92"/>
      <c r="K454" s="91"/>
      <c r="L454" s="92"/>
      <c r="M454" s="92"/>
      <c r="N454" s="92"/>
      <c r="W454" s="89"/>
      <c r="X454" s="90"/>
      <c r="Y454" s="90"/>
      <c r="Z454" s="90"/>
      <c r="AA454" s="92"/>
      <c r="AB454" s="91"/>
      <c r="AC454" s="92"/>
      <c r="AD454" s="92"/>
    </row>
    <row r="455" spans="5:30" x14ac:dyDescent="0.25">
      <c r="E455" s="90"/>
      <c r="F455" s="90"/>
      <c r="G455" s="90"/>
      <c r="H455" s="90"/>
      <c r="I455" s="90"/>
      <c r="J455" s="92"/>
      <c r="K455" s="91"/>
      <c r="L455" s="92"/>
      <c r="M455" s="92"/>
      <c r="N455" s="92"/>
      <c r="W455" s="89"/>
      <c r="X455" s="90"/>
      <c r="Y455" s="90"/>
      <c r="Z455" s="90"/>
      <c r="AA455" s="92"/>
      <c r="AB455" s="91"/>
      <c r="AC455" s="92"/>
      <c r="AD455" s="92"/>
    </row>
    <row r="456" spans="5:30" x14ac:dyDescent="0.25">
      <c r="E456" s="90"/>
      <c r="F456" s="90"/>
      <c r="G456" s="90"/>
      <c r="H456" s="90"/>
      <c r="I456" s="90"/>
      <c r="J456" s="92"/>
      <c r="K456" s="91"/>
      <c r="L456" s="92"/>
      <c r="M456" s="92"/>
      <c r="N456" s="92"/>
      <c r="W456" s="89"/>
      <c r="X456" s="90"/>
      <c r="Y456" s="90"/>
      <c r="Z456" s="90"/>
      <c r="AA456" s="92"/>
      <c r="AB456" s="91"/>
      <c r="AC456" s="92"/>
      <c r="AD456" s="92"/>
    </row>
    <row r="457" spans="5:30" x14ac:dyDescent="0.25">
      <c r="E457" s="90"/>
      <c r="F457" s="90"/>
      <c r="G457" s="90"/>
      <c r="H457" s="90"/>
      <c r="I457" s="90"/>
      <c r="J457" s="92"/>
      <c r="K457" s="91"/>
      <c r="L457" s="92"/>
      <c r="M457" s="92"/>
      <c r="N457" s="92"/>
      <c r="W457" s="89"/>
      <c r="X457" s="90"/>
      <c r="Y457" s="90"/>
      <c r="Z457" s="90"/>
      <c r="AA457" s="92"/>
      <c r="AB457" s="91"/>
      <c r="AC457" s="92"/>
      <c r="AD457" s="92"/>
    </row>
    <row r="458" spans="5:30" x14ac:dyDescent="0.25">
      <c r="E458" s="90"/>
      <c r="F458" s="90"/>
      <c r="G458" s="90"/>
      <c r="H458" s="90"/>
      <c r="I458" s="90"/>
      <c r="J458" s="92"/>
      <c r="K458" s="91"/>
      <c r="L458" s="92"/>
      <c r="M458" s="92"/>
      <c r="N458" s="92"/>
      <c r="W458" s="89"/>
      <c r="X458" s="90"/>
      <c r="Y458" s="90"/>
      <c r="Z458" s="90"/>
      <c r="AA458" s="92"/>
      <c r="AB458" s="91"/>
      <c r="AC458" s="92"/>
      <c r="AD458" s="92"/>
    </row>
    <row r="459" spans="5:30" x14ac:dyDescent="0.25">
      <c r="E459" s="90"/>
      <c r="F459" s="90"/>
      <c r="G459" s="90"/>
      <c r="H459" s="90"/>
      <c r="I459" s="90"/>
      <c r="J459" s="92"/>
      <c r="K459" s="91"/>
      <c r="L459" s="92"/>
      <c r="M459" s="92"/>
      <c r="N459" s="92"/>
      <c r="W459" s="89"/>
      <c r="X459" s="90"/>
      <c r="Y459" s="90"/>
      <c r="Z459" s="90"/>
      <c r="AA459" s="92"/>
      <c r="AB459" s="91"/>
      <c r="AC459" s="92"/>
      <c r="AD459" s="92"/>
    </row>
    <row r="460" spans="5:30" x14ac:dyDescent="0.25">
      <c r="E460" s="90"/>
      <c r="F460" s="90"/>
      <c r="G460" s="90"/>
      <c r="H460" s="90"/>
      <c r="I460" s="90"/>
      <c r="J460" s="92"/>
      <c r="K460" s="91"/>
      <c r="L460" s="92"/>
      <c r="M460" s="92"/>
      <c r="N460" s="92"/>
      <c r="W460" s="89"/>
      <c r="X460" s="90"/>
      <c r="Y460" s="90"/>
      <c r="Z460" s="90"/>
      <c r="AA460" s="92"/>
      <c r="AB460" s="91"/>
      <c r="AC460" s="92"/>
      <c r="AD460" s="92"/>
    </row>
    <row r="461" spans="5:30" x14ac:dyDescent="0.25">
      <c r="E461" s="90"/>
      <c r="F461" s="90"/>
      <c r="G461" s="90"/>
      <c r="H461" s="90"/>
      <c r="I461" s="90"/>
      <c r="J461" s="92"/>
      <c r="K461" s="91"/>
      <c r="L461" s="92"/>
      <c r="M461" s="92"/>
      <c r="N461" s="92"/>
      <c r="W461" s="89"/>
      <c r="X461" s="90"/>
      <c r="Y461" s="90"/>
      <c r="Z461" s="90"/>
      <c r="AA461" s="92"/>
      <c r="AB461" s="91"/>
      <c r="AC461" s="92"/>
      <c r="AD461" s="92"/>
    </row>
    <row r="462" spans="5:30" x14ac:dyDescent="0.25">
      <c r="E462" s="90"/>
      <c r="F462" s="90"/>
      <c r="G462" s="90"/>
      <c r="H462" s="90"/>
      <c r="I462" s="90"/>
      <c r="J462" s="92"/>
      <c r="K462" s="91"/>
      <c r="L462" s="92"/>
      <c r="M462" s="92"/>
      <c r="N462" s="92"/>
      <c r="W462" s="89"/>
      <c r="X462" s="90"/>
      <c r="Y462" s="90"/>
      <c r="Z462" s="90"/>
      <c r="AA462" s="92"/>
      <c r="AB462" s="91"/>
      <c r="AC462" s="92"/>
      <c r="AD462" s="92"/>
    </row>
    <row r="463" spans="5:30" x14ac:dyDescent="0.25">
      <c r="E463" s="90"/>
      <c r="F463" s="90"/>
      <c r="G463" s="90"/>
      <c r="H463" s="90"/>
      <c r="I463" s="90"/>
      <c r="J463" s="92"/>
      <c r="K463" s="91"/>
      <c r="L463" s="92"/>
      <c r="M463" s="92"/>
      <c r="N463" s="92"/>
      <c r="W463" s="89"/>
      <c r="X463" s="90"/>
      <c r="Y463" s="90"/>
      <c r="Z463" s="90"/>
      <c r="AA463" s="92"/>
      <c r="AB463" s="91"/>
      <c r="AC463" s="92"/>
      <c r="AD463" s="92"/>
    </row>
    <row r="464" spans="5:30" x14ac:dyDescent="0.25">
      <c r="E464" s="90"/>
      <c r="F464" s="90"/>
      <c r="G464" s="90"/>
      <c r="H464" s="90"/>
      <c r="I464" s="90"/>
      <c r="J464" s="92"/>
      <c r="K464" s="91"/>
      <c r="L464" s="92"/>
      <c r="M464" s="92"/>
      <c r="N464" s="92"/>
      <c r="W464" s="89"/>
      <c r="X464" s="90"/>
      <c r="Y464" s="90"/>
      <c r="Z464" s="90"/>
      <c r="AA464" s="92"/>
      <c r="AB464" s="91"/>
      <c r="AC464" s="92"/>
      <c r="AD464" s="92"/>
    </row>
    <row r="465" spans="5:30" x14ac:dyDescent="0.25">
      <c r="E465" s="90"/>
      <c r="F465" s="90"/>
      <c r="G465" s="90"/>
      <c r="H465" s="90"/>
      <c r="I465" s="90"/>
      <c r="J465" s="92"/>
      <c r="K465" s="91"/>
      <c r="L465" s="92"/>
      <c r="M465" s="92"/>
      <c r="N465" s="92"/>
      <c r="W465" s="89"/>
      <c r="X465" s="90"/>
      <c r="Y465" s="90"/>
      <c r="Z465" s="90"/>
      <c r="AA465" s="92"/>
      <c r="AB465" s="91"/>
      <c r="AC465" s="92"/>
      <c r="AD465" s="92"/>
    </row>
    <row r="466" spans="5:30" x14ac:dyDescent="0.25">
      <c r="E466" s="90"/>
      <c r="F466" s="90"/>
      <c r="G466" s="90"/>
      <c r="H466" s="90"/>
      <c r="I466" s="90"/>
      <c r="J466" s="92"/>
      <c r="K466" s="91"/>
      <c r="L466" s="92"/>
      <c r="M466" s="92"/>
      <c r="N466" s="92"/>
      <c r="W466" s="89"/>
      <c r="X466" s="90"/>
      <c r="Y466" s="90"/>
      <c r="Z466" s="90"/>
      <c r="AA466" s="92"/>
      <c r="AB466" s="91"/>
      <c r="AC466" s="92"/>
      <c r="AD466" s="92"/>
    </row>
    <row r="467" spans="5:30" x14ac:dyDescent="0.25">
      <c r="E467" s="90"/>
      <c r="F467" s="90"/>
      <c r="G467" s="90"/>
      <c r="H467" s="90"/>
      <c r="I467" s="90"/>
      <c r="J467" s="92"/>
      <c r="K467" s="91"/>
      <c r="L467" s="92"/>
      <c r="M467" s="92"/>
      <c r="N467" s="92"/>
      <c r="W467" s="89"/>
      <c r="X467" s="90"/>
      <c r="Y467" s="90"/>
      <c r="Z467" s="90"/>
      <c r="AA467" s="92"/>
      <c r="AB467" s="91"/>
      <c r="AC467" s="92"/>
      <c r="AD467" s="92"/>
    </row>
    <row r="468" spans="5:30" x14ac:dyDescent="0.25">
      <c r="E468" s="90"/>
      <c r="F468" s="90"/>
      <c r="G468" s="90"/>
      <c r="H468" s="90"/>
      <c r="I468" s="90"/>
      <c r="J468" s="92"/>
      <c r="K468" s="91"/>
      <c r="L468" s="92"/>
      <c r="M468" s="92"/>
      <c r="N468" s="92"/>
      <c r="W468" s="89"/>
      <c r="X468" s="90"/>
      <c r="Y468" s="90"/>
      <c r="Z468" s="90"/>
      <c r="AA468" s="92"/>
      <c r="AB468" s="91"/>
      <c r="AC468" s="92"/>
      <c r="AD468" s="92"/>
    </row>
    <row r="469" spans="5:30" x14ac:dyDescent="0.25">
      <c r="E469" s="90"/>
      <c r="F469" s="90"/>
      <c r="G469" s="90"/>
      <c r="H469" s="90"/>
      <c r="I469" s="90"/>
      <c r="J469" s="92"/>
      <c r="K469" s="91"/>
      <c r="L469" s="92"/>
      <c r="M469" s="92"/>
      <c r="N469" s="92"/>
      <c r="W469" s="89"/>
      <c r="X469" s="90"/>
      <c r="Y469" s="90"/>
      <c r="Z469" s="90"/>
      <c r="AA469" s="92"/>
      <c r="AB469" s="91"/>
      <c r="AC469" s="92"/>
      <c r="AD469" s="92"/>
    </row>
    <row r="470" spans="5:30" x14ac:dyDescent="0.25">
      <c r="E470" s="90"/>
      <c r="F470" s="90"/>
      <c r="G470" s="90"/>
      <c r="H470" s="90"/>
      <c r="I470" s="90"/>
      <c r="J470" s="92"/>
      <c r="K470" s="91"/>
      <c r="L470" s="92"/>
      <c r="M470" s="92"/>
      <c r="N470" s="92"/>
      <c r="W470" s="89"/>
      <c r="X470" s="90"/>
      <c r="Y470" s="90"/>
      <c r="Z470" s="90"/>
      <c r="AA470" s="92"/>
      <c r="AB470" s="91"/>
      <c r="AC470" s="92"/>
      <c r="AD470" s="92"/>
    </row>
    <row r="471" spans="5:30" x14ac:dyDescent="0.25">
      <c r="E471" s="90"/>
      <c r="F471" s="90"/>
      <c r="G471" s="90"/>
      <c r="H471" s="90"/>
      <c r="I471" s="90"/>
      <c r="J471" s="92"/>
      <c r="K471" s="91"/>
      <c r="L471" s="92"/>
      <c r="M471" s="92"/>
      <c r="N471" s="92"/>
      <c r="W471" s="89"/>
      <c r="X471" s="90"/>
      <c r="Y471" s="90"/>
      <c r="Z471" s="90"/>
      <c r="AA471" s="92"/>
      <c r="AB471" s="91"/>
      <c r="AC471" s="92"/>
      <c r="AD471" s="92"/>
    </row>
    <row r="472" spans="5:30" x14ac:dyDescent="0.25">
      <c r="E472" s="90"/>
      <c r="F472" s="90"/>
      <c r="G472" s="90"/>
      <c r="H472" s="90"/>
      <c r="I472" s="90"/>
      <c r="J472" s="92"/>
      <c r="K472" s="91"/>
      <c r="L472" s="92"/>
      <c r="M472" s="92"/>
      <c r="N472" s="92"/>
      <c r="W472" s="89"/>
      <c r="X472" s="90"/>
      <c r="Y472" s="90"/>
      <c r="Z472" s="90"/>
      <c r="AA472" s="92"/>
      <c r="AB472" s="91"/>
      <c r="AC472" s="92"/>
      <c r="AD472" s="92"/>
    </row>
    <row r="473" spans="5:30" x14ac:dyDescent="0.25">
      <c r="E473" s="90"/>
      <c r="F473" s="90"/>
      <c r="G473" s="90"/>
      <c r="H473" s="90"/>
      <c r="I473" s="90"/>
      <c r="J473" s="92"/>
      <c r="K473" s="91"/>
      <c r="L473" s="92"/>
      <c r="M473" s="92"/>
      <c r="N473" s="92"/>
      <c r="W473" s="89"/>
      <c r="X473" s="90"/>
      <c r="Y473" s="90"/>
      <c r="Z473" s="90"/>
      <c r="AA473" s="92"/>
      <c r="AB473" s="91"/>
      <c r="AC473" s="92"/>
      <c r="AD473" s="92"/>
    </row>
    <row r="474" spans="5:30" x14ac:dyDescent="0.25">
      <c r="E474" s="90"/>
      <c r="F474" s="90"/>
      <c r="G474" s="90"/>
      <c r="H474" s="90"/>
      <c r="I474" s="90"/>
      <c r="J474" s="92"/>
      <c r="K474" s="91"/>
      <c r="L474" s="92"/>
      <c r="M474" s="92"/>
      <c r="N474" s="92"/>
      <c r="W474" s="89"/>
      <c r="X474" s="90"/>
      <c r="Y474" s="90"/>
      <c r="Z474" s="90"/>
      <c r="AA474" s="92"/>
      <c r="AB474" s="91"/>
      <c r="AC474" s="92"/>
      <c r="AD474" s="92"/>
    </row>
    <row r="475" spans="5:30" x14ac:dyDescent="0.25">
      <c r="E475" s="90"/>
      <c r="F475" s="90"/>
      <c r="G475" s="90"/>
      <c r="H475" s="90"/>
      <c r="I475" s="90"/>
      <c r="J475" s="92"/>
      <c r="K475" s="91"/>
      <c r="L475" s="92"/>
      <c r="M475" s="92"/>
      <c r="N475" s="92"/>
      <c r="W475" s="89"/>
      <c r="X475" s="90"/>
      <c r="Y475" s="90"/>
      <c r="Z475" s="90"/>
      <c r="AA475" s="92"/>
      <c r="AB475" s="91"/>
      <c r="AC475" s="92"/>
      <c r="AD475" s="92"/>
    </row>
    <row r="476" spans="5:30" x14ac:dyDescent="0.25">
      <c r="E476" s="90"/>
      <c r="F476" s="90"/>
      <c r="G476" s="90"/>
      <c r="H476" s="90"/>
      <c r="I476" s="90"/>
      <c r="J476" s="92"/>
      <c r="K476" s="91"/>
      <c r="L476" s="92"/>
      <c r="M476" s="92"/>
      <c r="N476" s="92"/>
      <c r="W476" s="89"/>
      <c r="X476" s="90"/>
      <c r="Y476" s="90"/>
      <c r="Z476" s="90"/>
      <c r="AA476" s="92"/>
      <c r="AB476" s="91"/>
      <c r="AC476" s="92"/>
      <c r="AD476" s="92"/>
    </row>
    <row r="477" spans="5:30" x14ac:dyDescent="0.25">
      <c r="E477" s="90"/>
      <c r="F477" s="90"/>
      <c r="G477" s="90"/>
      <c r="H477" s="90"/>
      <c r="I477" s="90"/>
      <c r="J477" s="92"/>
      <c r="K477" s="91"/>
      <c r="L477" s="92"/>
      <c r="M477" s="92"/>
      <c r="N477" s="92"/>
      <c r="W477" s="89"/>
      <c r="X477" s="90"/>
      <c r="Y477" s="90"/>
      <c r="Z477" s="90"/>
      <c r="AA477" s="92"/>
      <c r="AB477" s="91"/>
      <c r="AC477" s="92"/>
      <c r="AD477" s="92"/>
    </row>
    <row r="478" spans="5:30" x14ac:dyDescent="0.25">
      <c r="E478" s="90"/>
      <c r="F478" s="90"/>
      <c r="G478" s="90"/>
      <c r="H478" s="90"/>
      <c r="I478" s="90"/>
      <c r="J478" s="92"/>
      <c r="K478" s="91"/>
      <c r="L478" s="92"/>
      <c r="M478" s="92"/>
      <c r="N478" s="92"/>
      <c r="W478" s="89"/>
      <c r="X478" s="90"/>
      <c r="Y478" s="90"/>
      <c r="Z478" s="90"/>
      <c r="AA478" s="92"/>
      <c r="AB478" s="91"/>
      <c r="AC478" s="92"/>
      <c r="AD478" s="92"/>
    </row>
    <row r="479" spans="5:30" x14ac:dyDescent="0.25">
      <c r="E479" s="90"/>
      <c r="F479" s="90"/>
      <c r="G479" s="90"/>
      <c r="H479" s="90"/>
      <c r="I479" s="90"/>
      <c r="J479" s="92"/>
      <c r="K479" s="91"/>
      <c r="L479" s="92"/>
      <c r="M479" s="92"/>
      <c r="N479" s="92"/>
      <c r="W479" s="89"/>
      <c r="X479" s="90"/>
      <c r="Y479" s="90"/>
      <c r="Z479" s="90"/>
      <c r="AA479" s="92"/>
      <c r="AB479" s="91"/>
      <c r="AC479" s="92"/>
      <c r="AD479" s="92"/>
    </row>
    <row r="480" spans="5:30" x14ac:dyDescent="0.25">
      <c r="E480" s="90"/>
      <c r="F480" s="90"/>
      <c r="G480" s="90"/>
      <c r="H480" s="90"/>
      <c r="I480" s="90"/>
      <c r="J480" s="92"/>
      <c r="K480" s="91"/>
      <c r="L480" s="92"/>
      <c r="M480" s="92"/>
      <c r="N480" s="92"/>
      <c r="W480" s="89"/>
      <c r="X480" s="90"/>
      <c r="Y480" s="90"/>
      <c r="Z480" s="90"/>
      <c r="AA480" s="92"/>
      <c r="AB480" s="91"/>
      <c r="AC480" s="92"/>
      <c r="AD480" s="92"/>
    </row>
    <row r="481" spans="5:30" x14ac:dyDescent="0.25">
      <c r="E481" s="90"/>
      <c r="F481" s="90"/>
      <c r="G481" s="90"/>
      <c r="H481" s="90"/>
      <c r="I481" s="90"/>
      <c r="J481" s="92"/>
      <c r="K481" s="91"/>
      <c r="L481" s="92"/>
      <c r="M481" s="92"/>
      <c r="N481" s="92"/>
      <c r="W481" s="89"/>
      <c r="X481" s="90"/>
      <c r="Y481" s="90"/>
      <c r="Z481" s="90"/>
      <c r="AA481" s="92"/>
      <c r="AB481" s="91"/>
      <c r="AC481" s="92"/>
      <c r="AD481" s="92"/>
    </row>
    <row r="482" spans="5:30" x14ac:dyDescent="0.25">
      <c r="E482" s="90"/>
      <c r="F482" s="90"/>
      <c r="G482" s="90"/>
      <c r="H482" s="90"/>
      <c r="I482" s="90"/>
      <c r="J482" s="92"/>
      <c r="K482" s="91"/>
      <c r="L482" s="92"/>
      <c r="M482" s="92"/>
      <c r="N482" s="92"/>
      <c r="W482" s="89"/>
      <c r="X482" s="90"/>
      <c r="Y482" s="90"/>
      <c r="Z482" s="90"/>
      <c r="AA482" s="92"/>
      <c r="AB482" s="91"/>
      <c r="AC482" s="92"/>
      <c r="AD482" s="92"/>
    </row>
    <row r="483" spans="5:30" x14ac:dyDescent="0.25">
      <c r="E483" s="90"/>
      <c r="F483" s="90"/>
      <c r="G483" s="90"/>
      <c r="H483" s="90"/>
      <c r="I483" s="90"/>
      <c r="J483" s="92"/>
      <c r="K483" s="91"/>
      <c r="L483" s="92"/>
      <c r="M483" s="92"/>
      <c r="N483" s="92"/>
      <c r="W483" s="89"/>
      <c r="X483" s="90"/>
      <c r="Y483" s="90"/>
      <c r="Z483" s="90"/>
      <c r="AA483" s="92"/>
      <c r="AB483" s="91"/>
      <c r="AC483" s="92"/>
      <c r="AD483" s="92"/>
    </row>
    <row r="484" spans="5:30" x14ac:dyDescent="0.25">
      <c r="E484" s="90"/>
      <c r="F484" s="90"/>
      <c r="G484" s="90"/>
      <c r="H484" s="90"/>
      <c r="I484" s="90"/>
      <c r="J484" s="92"/>
      <c r="K484" s="91"/>
      <c r="L484" s="92"/>
      <c r="M484" s="92"/>
      <c r="N484" s="92"/>
      <c r="W484" s="89"/>
      <c r="X484" s="90"/>
      <c r="Y484" s="90"/>
      <c r="Z484" s="90"/>
      <c r="AA484" s="92"/>
      <c r="AB484" s="91"/>
      <c r="AC484" s="92"/>
      <c r="AD484" s="92"/>
    </row>
    <row r="485" spans="5:30" x14ac:dyDescent="0.25">
      <c r="E485" s="90"/>
      <c r="F485" s="90"/>
      <c r="G485" s="90"/>
      <c r="H485" s="90"/>
      <c r="I485" s="90"/>
      <c r="J485" s="92"/>
      <c r="K485" s="91"/>
      <c r="L485" s="92"/>
      <c r="M485" s="92"/>
      <c r="N485" s="92"/>
      <c r="W485" s="89"/>
      <c r="X485" s="90"/>
      <c r="Y485" s="90"/>
      <c r="Z485" s="90"/>
      <c r="AA485" s="92"/>
      <c r="AB485" s="91"/>
      <c r="AC485" s="92"/>
      <c r="AD485" s="92"/>
    </row>
    <row r="486" spans="5:30" x14ac:dyDescent="0.25">
      <c r="E486" s="90"/>
      <c r="F486" s="90"/>
      <c r="G486" s="90"/>
      <c r="H486" s="90"/>
      <c r="I486" s="90"/>
      <c r="J486" s="92"/>
      <c r="K486" s="91"/>
      <c r="L486" s="92"/>
      <c r="M486" s="92"/>
      <c r="N486" s="92"/>
      <c r="W486" s="89"/>
      <c r="X486" s="90"/>
      <c r="Y486" s="90"/>
      <c r="Z486" s="90"/>
      <c r="AA486" s="92"/>
      <c r="AB486" s="91"/>
      <c r="AC486" s="92"/>
      <c r="AD486" s="92"/>
    </row>
    <row r="487" spans="5:30" x14ac:dyDescent="0.25">
      <c r="E487" s="90"/>
      <c r="F487" s="90"/>
      <c r="G487" s="90"/>
      <c r="H487" s="90"/>
      <c r="I487" s="90"/>
      <c r="J487" s="92"/>
      <c r="K487" s="91"/>
      <c r="L487" s="92"/>
      <c r="M487" s="92"/>
      <c r="N487" s="92"/>
      <c r="W487" s="89"/>
      <c r="X487" s="90"/>
      <c r="Y487" s="90"/>
      <c r="Z487" s="90"/>
      <c r="AA487" s="92"/>
      <c r="AB487" s="91"/>
      <c r="AC487" s="92"/>
      <c r="AD487" s="92"/>
    </row>
    <row r="488" spans="5:30" x14ac:dyDescent="0.25">
      <c r="E488" s="90"/>
      <c r="F488" s="90"/>
      <c r="G488" s="90"/>
      <c r="H488" s="90"/>
      <c r="I488" s="90"/>
      <c r="J488" s="92"/>
      <c r="K488" s="91"/>
      <c r="L488" s="92"/>
      <c r="M488" s="92"/>
      <c r="N488" s="92"/>
      <c r="W488" s="89"/>
      <c r="X488" s="90"/>
      <c r="Y488" s="90"/>
      <c r="Z488" s="90"/>
      <c r="AA488" s="92"/>
      <c r="AB488" s="91"/>
      <c r="AC488" s="92"/>
      <c r="AD488" s="92"/>
    </row>
    <row r="489" spans="5:30" x14ac:dyDescent="0.25">
      <c r="E489" s="90"/>
      <c r="F489" s="90"/>
      <c r="G489" s="90"/>
      <c r="H489" s="90"/>
      <c r="I489" s="90"/>
      <c r="J489" s="92"/>
      <c r="K489" s="91"/>
      <c r="L489" s="92"/>
      <c r="M489" s="92"/>
      <c r="N489" s="92"/>
      <c r="W489" s="89"/>
      <c r="X489" s="90"/>
      <c r="Y489" s="90"/>
      <c r="Z489" s="90"/>
      <c r="AA489" s="92"/>
      <c r="AB489" s="91"/>
      <c r="AC489" s="92"/>
      <c r="AD489" s="92"/>
    </row>
    <row r="490" spans="5:30" x14ac:dyDescent="0.25">
      <c r="E490" s="90"/>
      <c r="F490" s="90"/>
      <c r="G490" s="90"/>
      <c r="H490" s="90"/>
      <c r="I490" s="90"/>
      <c r="J490" s="92"/>
      <c r="K490" s="91"/>
      <c r="L490" s="92"/>
      <c r="M490" s="92"/>
      <c r="N490" s="92"/>
      <c r="W490" s="89"/>
      <c r="X490" s="90"/>
      <c r="Y490" s="90"/>
      <c r="Z490" s="90"/>
      <c r="AA490" s="92"/>
      <c r="AB490" s="91"/>
      <c r="AC490" s="92"/>
      <c r="AD490" s="92"/>
    </row>
    <row r="491" spans="5:30" x14ac:dyDescent="0.25">
      <c r="E491" s="90"/>
      <c r="F491" s="90"/>
      <c r="G491" s="90"/>
      <c r="H491" s="90"/>
      <c r="I491" s="90"/>
      <c r="J491" s="92"/>
      <c r="K491" s="91"/>
      <c r="L491" s="92"/>
      <c r="M491" s="92"/>
      <c r="N491" s="92"/>
      <c r="W491" s="89"/>
      <c r="X491" s="90"/>
      <c r="Y491" s="90"/>
      <c r="Z491" s="90"/>
      <c r="AA491" s="92"/>
      <c r="AB491" s="91"/>
      <c r="AC491" s="92"/>
      <c r="AD491" s="92"/>
    </row>
    <row r="492" spans="5:30" x14ac:dyDescent="0.25">
      <c r="E492" s="90"/>
      <c r="F492" s="90"/>
      <c r="G492" s="90"/>
      <c r="H492" s="90"/>
      <c r="I492" s="90"/>
      <c r="J492" s="92"/>
      <c r="K492" s="91"/>
      <c r="L492" s="92"/>
      <c r="M492" s="92"/>
      <c r="N492" s="92"/>
      <c r="W492" s="89"/>
      <c r="X492" s="90"/>
      <c r="Y492" s="90"/>
      <c r="Z492" s="90"/>
      <c r="AA492" s="92"/>
      <c r="AB492" s="91"/>
      <c r="AC492" s="92"/>
      <c r="AD492" s="92"/>
    </row>
    <row r="493" spans="5:30" x14ac:dyDescent="0.25">
      <c r="E493" s="90"/>
      <c r="F493" s="90"/>
      <c r="G493" s="90"/>
      <c r="H493" s="90"/>
      <c r="I493" s="90"/>
      <c r="J493" s="92"/>
      <c r="K493" s="91"/>
      <c r="L493" s="92"/>
      <c r="M493" s="92"/>
      <c r="N493" s="92"/>
      <c r="W493" s="89"/>
      <c r="X493" s="90"/>
      <c r="Y493" s="90"/>
      <c r="Z493" s="90"/>
      <c r="AA493" s="92"/>
      <c r="AB493" s="91"/>
      <c r="AC493" s="92"/>
      <c r="AD493" s="92"/>
    </row>
    <row r="494" spans="5:30" x14ac:dyDescent="0.25">
      <c r="E494" s="90"/>
      <c r="F494" s="90"/>
      <c r="G494" s="90"/>
      <c r="H494" s="90"/>
      <c r="I494" s="90"/>
      <c r="J494" s="92"/>
      <c r="K494" s="91"/>
      <c r="L494" s="92"/>
      <c r="M494" s="92"/>
      <c r="N494" s="92"/>
      <c r="W494" s="89"/>
      <c r="X494" s="90"/>
      <c r="Y494" s="90"/>
      <c r="Z494" s="90"/>
      <c r="AA494" s="92"/>
      <c r="AB494" s="91"/>
      <c r="AC494" s="92"/>
      <c r="AD494" s="92"/>
    </row>
    <row r="495" spans="5:30" x14ac:dyDescent="0.25">
      <c r="E495" s="90"/>
      <c r="F495" s="90"/>
      <c r="G495" s="90"/>
      <c r="H495" s="90"/>
      <c r="I495" s="90"/>
      <c r="J495" s="92"/>
      <c r="K495" s="91"/>
      <c r="L495" s="92"/>
      <c r="M495" s="92"/>
      <c r="N495" s="92"/>
      <c r="W495" s="89"/>
      <c r="X495" s="90"/>
      <c r="Y495" s="90"/>
      <c r="Z495" s="90"/>
      <c r="AA495" s="92"/>
      <c r="AB495" s="91"/>
      <c r="AC495" s="92"/>
      <c r="AD495" s="92"/>
    </row>
    <row r="496" spans="5:30" x14ac:dyDescent="0.25">
      <c r="E496" s="90"/>
      <c r="F496" s="90"/>
      <c r="G496" s="90"/>
      <c r="H496" s="90"/>
      <c r="I496" s="90"/>
      <c r="J496" s="92"/>
      <c r="K496" s="91"/>
      <c r="L496" s="92"/>
      <c r="M496" s="92"/>
      <c r="N496" s="92"/>
      <c r="W496" s="89"/>
      <c r="X496" s="90"/>
      <c r="Y496" s="90"/>
      <c r="Z496" s="90"/>
      <c r="AA496" s="92"/>
      <c r="AB496" s="91"/>
      <c r="AC496" s="92"/>
      <c r="AD496" s="92"/>
    </row>
    <row r="497" spans="5:30" x14ac:dyDescent="0.25">
      <c r="E497" s="90"/>
      <c r="F497" s="90"/>
      <c r="G497" s="90"/>
      <c r="H497" s="90"/>
      <c r="I497" s="90"/>
      <c r="J497" s="92"/>
      <c r="K497" s="91"/>
      <c r="L497" s="92"/>
      <c r="M497" s="92"/>
      <c r="N497" s="92"/>
      <c r="W497" s="89"/>
      <c r="X497" s="90"/>
      <c r="Y497" s="90"/>
      <c r="Z497" s="90"/>
      <c r="AA497" s="92"/>
      <c r="AB497" s="91"/>
      <c r="AC497" s="92"/>
      <c r="AD497" s="92"/>
    </row>
    <row r="498" spans="5:30" x14ac:dyDescent="0.25">
      <c r="E498" s="90"/>
      <c r="F498" s="90"/>
      <c r="G498" s="90"/>
      <c r="H498" s="90"/>
      <c r="I498" s="90"/>
      <c r="J498" s="92"/>
      <c r="K498" s="91"/>
      <c r="L498" s="92"/>
      <c r="M498" s="92"/>
      <c r="N498" s="92"/>
      <c r="W498" s="89"/>
      <c r="X498" s="90"/>
      <c r="Y498" s="90"/>
      <c r="Z498" s="90"/>
      <c r="AA498" s="92"/>
      <c r="AB498" s="91"/>
      <c r="AC498" s="92"/>
      <c r="AD498" s="92"/>
    </row>
    <row r="499" spans="5:30" x14ac:dyDescent="0.25">
      <c r="E499" s="90"/>
      <c r="F499" s="90"/>
      <c r="G499" s="90"/>
      <c r="H499" s="90"/>
      <c r="I499" s="90"/>
      <c r="J499" s="92"/>
      <c r="K499" s="91"/>
      <c r="L499" s="92"/>
      <c r="M499" s="92"/>
      <c r="N499" s="92"/>
      <c r="W499" s="89"/>
      <c r="X499" s="90"/>
      <c r="Y499" s="90"/>
      <c r="Z499" s="90"/>
      <c r="AA499" s="92"/>
      <c r="AB499" s="91"/>
      <c r="AC499" s="92"/>
      <c r="AD499" s="92"/>
    </row>
    <row r="500" spans="5:30" x14ac:dyDescent="0.25">
      <c r="E500" s="90"/>
      <c r="F500" s="90"/>
      <c r="G500" s="90"/>
      <c r="H500" s="90"/>
      <c r="I500" s="90"/>
      <c r="J500" s="92"/>
      <c r="K500" s="91"/>
      <c r="L500" s="92"/>
      <c r="M500" s="92"/>
      <c r="N500" s="92"/>
      <c r="W500" s="89"/>
      <c r="X500" s="90"/>
      <c r="Y500" s="90"/>
      <c r="Z500" s="90"/>
      <c r="AA500" s="92"/>
      <c r="AB500" s="91"/>
      <c r="AC500" s="92"/>
      <c r="AD500" s="92"/>
    </row>
    <row r="501" spans="5:30" x14ac:dyDescent="0.25">
      <c r="E501" s="90"/>
      <c r="F501" s="90"/>
      <c r="G501" s="90"/>
      <c r="H501" s="90"/>
      <c r="I501" s="90"/>
      <c r="J501" s="92"/>
      <c r="K501" s="91"/>
      <c r="L501" s="92"/>
      <c r="M501" s="92"/>
      <c r="N501" s="92"/>
      <c r="W501" s="89"/>
      <c r="X501" s="90"/>
      <c r="Y501" s="90"/>
      <c r="Z501" s="90"/>
      <c r="AA501" s="92"/>
      <c r="AB501" s="91"/>
      <c r="AC501" s="92"/>
      <c r="AD501" s="92"/>
    </row>
    <row r="502" spans="5:30" x14ac:dyDescent="0.25">
      <c r="E502" s="90"/>
      <c r="F502" s="90"/>
      <c r="G502" s="90"/>
      <c r="H502" s="90"/>
      <c r="I502" s="90"/>
      <c r="J502" s="92"/>
      <c r="K502" s="91"/>
      <c r="L502" s="92"/>
      <c r="M502" s="92"/>
      <c r="N502" s="92"/>
      <c r="W502" s="89"/>
      <c r="X502" s="90"/>
      <c r="Y502" s="90"/>
      <c r="Z502" s="90"/>
      <c r="AA502" s="92"/>
      <c r="AB502" s="91"/>
      <c r="AC502" s="92"/>
      <c r="AD502" s="92"/>
    </row>
    <row r="503" spans="5:30" x14ac:dyDescent="0.25">
      <c r="E503" s="90"/>
      <c r="F503" s="90"/>
      <c r="G503" s="90"/>
      <c r="H503" s="90"/>
      <c r="I503" s="90"/>
      <c r="J503" s="92"/>
      <c r="K503" s="91"/>
      <c r="L503" s="92"/>
      <c r="M503" s="92"/>
      <c r="N503" s="92"/>
      <c r="W503" s="89"/>
      <c r="X503" s="90"/>
      <c r="Y503" s="90"/>
      <c r="Z503" s="90"/>
      <c r="AA503" s="92"/>
      <c r="AB503" s="91"/>
      <c r="AC503" s="92"/>
      <c r="AD503" s="92"/>
    </row>
    <row r="504" spans="5:30" x14ac:dyDescent="0.25">
      <c r="E504" s="90"/>
      <c r="F504" s="90"/>
      <c r="G504" s="90"/>
      <c r="H504" s="90"/>
      <c r="I504" s="90"/>
      <c r="J504" s="92"/>
      <c r="K504" s="91"/>
      <c r="L504" s="92"/>
      <c r="M504" s="92"/>
      <c r="N504" s="92"/>
      <c r="W504" s="89"/>
      <c r="X504" s="90"/>
      <c r="Y504" s="90"/>
      <c r="Z504" s="90"/>
      <c r="AA504" s="92"/>
      <c r="AB504" s="91"/>
      <c r="AC504" s="92"/>
      <c r="AD504" s="92"/>
    </row>
    <row r="505" spans="5:30" x14ac:dyDescent="0.25">
      <c r="E505" s="90"/>
      <c r="F505" s="90"/>
      <c r="G505" s="90"/>
      <c r="H505" s="90"/>
      <c r="I505" s="90"/>
      <c r="J505" s="92"/>
      <c r="K505" s="91"/>
      <c r="L505" s="92"/>
      <c r="M505" s="92"/>
      <c r="N505" s="92"/>
      <c r="W505" s="89"/>
      <c r="X505" s="90"/>
      <c r="Y505" s="90"/>
      <c r="Z505" s="90"/>
      <c r="AA505" s="92"/>
      <c r="AB505" s="91"/>
      <c r="AC505" s="92"/>
      <c r="AD505" s="92"/>
    </row>
    <row r="506" spans="5:30" x14ac:dyDescent="0.25">
      <c r="E506" s="90"/>
      <c r="F506" s="90"/>
      <c r="G506" s="90"/>
      <c r="H506" s="90"/>
      <c r="I506" s="90"/>
      <c r="J506" s="92"/>
      <c r="K506" s="91"/>
      <c r="L506" s="92"/>
      <c r="M506" s="92"/>
      <c r="N506" s="92"/>
      <c r="W506" s="89"/>
      <c r="X506" s="90"/>
      <c r="Y506" s="90"/>
      <c r="Z506" s="90"/>
      <c r="AA506" s="92"/>
      <c r="AB506" s="91"/>
      <c r="AC506" s="92"/>
      <c r="AD506" s="92"/>
    </row>
    <row r="507" spans="5:30" x14ac:dyDescent="0.25">
      <c r="E507" s="90"/>
      <c r="F507" s="90"/>
      <c r="G507" s="90"/>
      <c r="H507" s="90"/>
      <c r="I507" s="90"/>
      <c r="J507" s="92"/>
      <c r="K507" s="91"/>
      <c r="L507" s="92"/>
      <c r="M507" s="92"/>
      <c r="N507" s="92"/>
      <c r="W507" s="89"/>
      <c r="X507" s="90"/>
      <c r="Y507" s="90"/>
      <c r="Z507" s="90"/>
      <c r="AA507" s="92"/>
      <c r="AB507" s="91"/>
      <c r="AC507" s="92"/>
      <c r="AD507" s="92"/>
    </row>
    <row r="508" spans="5:30" x14ac:dyDescent="0.25">
      <c r="E508" s="90"/>
      <c r="F508" s="90"/>
      <c r="G508" s="90"/>
      <c r="H508" s="90"/>
      <c r="I508" s="90"/>
      <c r="J508" s="92"/>
      <c r="K508" s="91"/>
      <c r="L508" s="92"/>
      <c r="M508" s="92"/>
      <c r="N508" s="92"/>
      <c r="W508" s="89"/>
      <c r="X508" s="90"/>
      <c r="Y508" s="90"/>
      <c r="Z508" s="90"/>
      <c r="AA508" s="92"/>
      <c r="AB508" s="91"/>
      <c r="AC508" s="92"/>
      <c r="AD508" s="92"/>
    </row>
    <row r="509" spans="5:30" x14ac:dyDescent="0.25">
      <c r="E509" s="90"/>
      <c r="F509" s="90"/>
      <c r="G509" s="90"/>
      <c r="H509" s="90"/>
      <c r="I509" s="90"/>
      <c r="J509" s="92"/>
      <c r="K509" s="91"/>
      <c r="L509" s="92"/>
      <c r="M509" s="92"/>
      <c r="N509" s="92"/>
      <c r="W509" s="89"/>
      <c r="X509" s="90"/>
      <c r="Y509" s="90"/>
      <c r="Z509" s="90"/>
      <c r="AA509" s="92"/>
      <c r="AB509" s="91"/>
      <c r="AC509" s="92"/>
      <c r="AD509" s="92"/>
    </row>
    <row r="510" spans="5:30" x14ac:dyDescent="0.25">
      <c r="E510" s="90"/>
      <c r="F510" s="90"/>
      <c r="G510" s="90"/>
      <c r="H510" s="90"/>
      <c r="I510" s="90"/>
      <c r="J510" s="92"/>
      <c r="K510" s="91"/>
      <c r="L510" s="92"/>
      <c r="M510" s="92"/>
      <c r="N510" s="92"/>
      <c r="W510" s="89"/>
      <c r="X510" s="90"/>
      <c r="Y510" s="90"/>
      <c r="Z510" s="90"/>
      <c r="AA510" s="92"/>
      <c r="AB510" s="91"/>
      <c r="AC510" s="92"/>
      <c r="AD510" s="92"/>
    </row>
    <row r="511" spans="5:30" x14ac:dyDescent="0.25">
      <c r="E511" s="90"/>
      <c r="F511" s="90"/>
      <c r="G511" s="90"/>
      <c r="H511" s="90"/>
      <c r="I511" s="90"/>
      <c r="J511" s="92"/>
      <c r="K511" s="91"/>
      <c r="L511" s="92"/>
      <c r="M511" s="92"/>
      <c r="N511" s="92"/>
      <c r="W511" s="89"/>
      <c r="X511" s="90"/>
      <c r="Y511" s="90"/>
      <c r="Z511" s="90"/>
      <c r="AA511" s="92"/>
      <c r="AB511" s="91"/>
      <c r="AC511" s="92"/>
      <c r="AD511" s="92"/>
    </row>
    <row r="512" spans="5:30" x14ac:dyDescent="0.25">
      <c r="E512" s="90"/>
      <c r="F512" s="90"/>
      <c r="G512" s="90"/>
      <c r="H512" s="90"/>
      <c r="I512" s="90"/>
      <c r="J512" s="92"/>
      <c r="K512" s="91"/>
      <c r="L512" s="92"/>
      <c r="M512" s="92"/>
      <c r="N512" s="92"/>
      <c r="W512" s="89"/>
      <c r="X512" s="90"/>
      <c r="Y512" s="90"/>
      <c r="Z512" s="90"/>
      <c r="AA512" s="92"/>
      <c r="AB512" s="91"/>
      <c r="AC512" s="92"/>
      <c r="AD512" s="92"/>
    </row>
    <row r="513" spans="5:30" x14ac:dyDescent="0.25">
      <c r="E513" s="90"/>
      <c r="F513" s="90"/>
      <c r="G513" s="90"/>
      <c r="H513" s="90"/>
      <c r="I513" s="90"/>
      <c r="J513" s="92"/>
      <c r="K513" s="91"/>
      <c r="L513" s="92"/>
      <c r="M513" s="92"/>
      <c r="N513" s="92"/>
      <c r="W513" s="89"/>
      <c r="X513" s="90"/>
      <c r="Y513" s="90"/>
      <c r="Z513" s="90"/>
      <c r="AA513" s="92"/>
      <c r="AB513" s="91"/>
      <c r="AC513" s="92"/>
      <c r="AD513" s="92"/>
    </row>
    <row r="514" spans="5:30" x14ac:dyDescent="0.25">
      <c r="E514" s="90"/>
      <c r="F514" s="90"/>
      <c r="G514" s="90"/>
      <c r="H514" s="90"/>
      <c r="I514" s="90"/>
      <c r="J514" s="92"/>
      <c r="K514" s="91"/>
      <c r="L514" s="92"/>
      <c r="M514" s="92"/>
      <c r="N514" s="92"/>
      <c r="W514" s="89"/>
      <c r="X514" s="90"/>
      <c r="Y514" s="90"/>
      <c r="Z514" s="90"/>
      <c r="AA514" s="92"/>
      <c r="AB514" s="91"/>
      <c r="AC514" s="92"/>
      <c r="AD514" s="92"/>
    </row>
    <row r="515" spans="5:30" x14ac:dyDescent="0.25">
      <c r="E515" s="90"/>
      <c r="F515" s="90"/>
      <c r="G515" s="90"/>
      <c r="H515" s="90"/>
      <c r="I515" s="90"/>
      <c r="J515" s="92"/>
      <c r="K515" s="91"/>
      <c r="L515" s="92"/>
      <c r="M515" s="92"/>
      <c r="N515" s="92"/>
      <c r="W515" s="89"/>
      <c r="X515" s="90"/>
      <c r="Y515" s="90"/>
      <c r="Z515" s="90"/>
      <c r="AA515" s="92"/>
      <c r="AB515" s="91"/>
      <c r="AC515" s="92"/>
      <c r="AD515" s="92"/>
    </row>
    <row r="516" spans="5:30" x14ac:dyDescent="0.25">
      <c r="E516" s="90"/>
      <c r="F516" s="90"/>
      <c r="G516" s="90"/>
      <c r="H516" s="90"/>
      <c r="I516" s="90"/>
      <c r="J516" s="92"/>
      <c r="K516" s="91"/>
      <c r="L516" s="92"/>
      <c r="M516" s="92"/>
      <c r="N516" s="92"/>
      <c r="W516" s="89"/>
      <c r="X516" s="90"/>
      <c r="Y516" s="90"/>
      <c r="Z516" s="90"/>
      <c r="AA516" s="92"/>
      <c r="AB516" s="91"/>
      <c r="AC516" s="92"/>
      <c r="AD516" s="92"/>
    </row>
    <row r="517" spans="5:30" x14ac:dyDescent="0.25">
      <c r="E517" s="90"/>
      <c r="F517" s="90"/>
      <c r="G517" s="90"/>
      <c r="H517" s="90"/>
      <c r="I517" s="90"/>
      <c r="J517" s="92"/>
      <c r="K517" s="91"/>
      <c r="L517" s="92"/>
      <c r="M517" s="92"/>
      <c r="N517" s="92"/>
      <c r="W517" s="89"/>
      <c r="X517" s="90"/>
      <c r="Y517" s="90"/>
      <c r="Z517" s="90"/>
      <c r="AA517" s="92"/>
      <c r="AB517" s="91"/>
      <c r="AC517" s="92"/>
      <c r="AD517" s="92"/>
    </row>
    <row r="518" spans="5:30" x14ac:dyDescent="0.25">
      <c r="E518" s="90"/>
      <c r="F518" s="90"/>
      <c r="G518" s="90"/>
      <c r="H518" s="90"/>
      <c r="I518" s="90"/>
      <c r="J518" s="92"/>
      <c r="K518" s="91"/>
      <c r="L518" s="92"/>
      <c r="M518" s="92"/>
      <c r="N518" s="92"/>
      <c r="W518" s="89"/>
      <c r="X518" s="90"/>
      <c r="Y518" s="90"/>
      <c r="Z518" s="90"/>
      <c r="AA518" s="92"/>
      <c r="AB518" s="91"/>
      <c r="AC518" s="92"/>
      <c r="AD518" s="92"/>
    </row>
    <row r="519" spans="5:30" x14ac:dyDescent="0.25">
      <c r="E519" s="90"/>
      <c r="F519" s="90"/>
      <c r="G519" s="90"/>
      <c r="H519" s="90"/>
      <c r="I519" s="90"/>
      <c r="J519" s="92"/>
      <c r="K519" s="91"/>
      <c r="L519" s="92"/>
      <c r="M519" s="92"/>
      <c r="N519" s="92"/>
      <c r="W519" s="89"/>
      <c r="X519" s="90"/>
      <c r="Y519" s="90"/>
      <c r="Z519" s="90"/>
      <c r="AA519" s="92"/>
      <c r="AB519" s="91"/>
      <c r="AC519" s="92"/>
      <c r="AD519" s="92"/>
    </row>
    <row r="520" spans="5:30" x14ac:dyDescent="0.25">
      <c r="E520" s="90"/>
      <c r="F520" s="90"/>
      <c r="G520" s="90"/>
      <c r="H520" s="90"/>
      <c r="I520" s="90"/>
      <c r="J520" s="92"/>
      <c r="K520" s="91"/>
      <c r="L520" s="92"/>
      <c r="M520" s="92"/>
      <c r="N520" s="92"/>
      <c r="W520" s="89"/>
      <c r="X520" s="90"/>
      <c r="Y520" s="90"/>
      <c r="Z520" s="90"/>
      <c r="AA520" s="92"/>
      <c r="AB520" s="91"/>
      <c r="AC520" s="92"/>
      <c r="AD520" s="92"/>
    </row>
    <row r="521" spans="5:30" x14ac:dyDescent="0.25">
      <c r="E521" s="90"/>
      <c r="F521" s="90"/>
      <c r="G521" s="90"/>
      <c r="H521" s="90"/>
      <c r="I521" s="90"/>
      <c r="J521" s="92"/>
      <c r="K521" s="91"/>
      <c r="L521" s="92"/>
      <c r="M521" s="92"/>
      <c r="N521" s="92"/>
      <c r="W521" s="89"/>
      <c r="X521" s="90"/>
      <c r="Y521" s="90"/>
      <c r="Z521" s="90"/>
      <c r="AA521" s="92"/>
      <c r="AB521" s="91"/>
      <c r="AC521" s="92"/>
      <c r="AD521" s="92"/>
    </row>
    <row r="522" spans="5:30" x14ac:dyDescent="0.25">
      <c r="E522" s="90"/>
      <c r="F522" s="90"/>
      <c r="G522" s="90"/>
      <c r="H522" s="90"/>
      <c r="I522" s="90"/>
      <c r="J522" s="92"/>
      <c r="K522" s="91"/>
      <c r="L522" s="92"/>
      <c r="M522" s="92"/>
      <c r="N522" s="92"/>
      <c r="W522" s="89"/>
      <c r="X522" s="90"/>
      <c r="Y522" s="90"/>
      <c r="Z522" s="90"/>
      <c r="AA522" s="92"/>
      <c r="AB522" s="91"/>
      <c r="AC522" s="92"/>
      <c r="AD522" s="92"/>
    </row>
    <row r="523" spans="5:30" x14ac:dyDescent="0.25">
      <c r="E523" s="90"/>
      <c r="F523" s="90"/>
      <c r="G523" s="90"/>
      <c r="H523" s="90"/>
      <c r="I523" s="90"/>
      <c r="J523" s="92"/>
      <c r="K523" s="91"/>
      <c r="L523" s="92"/>
      <c r="M523" s="92"/>
      <c r="N523" s="92"/>
      <c r="W523" s="89"/>
      <c r="X523" s="90"/>
      <c r="Y523" s="90"/>
      <c r="Z523" s="90"/>
      <c r="AA523" s="92"/>
      <c r="AB523" s="91"/>
      <c r="AC523" s="92"/>
      <c r="AD523" s="92"/>
    </row>
    <row r="524" spans="5:30" x14ac:dyDescent="0.25">
      <c r="E524" s="90"/>
      <c r="F524" s="90"/>
      <c r="G524" s="90"/>
      <c r="H524" s="90"/>
      <c r="I524" s="90"/>
      <c r="J524" s="92"/>
      <c r="K524" s="91"/>
      <c r="L524" s="92"/>
      <c r="M524" s="92"/>
      <c r="N524" s="92"/>
      <c r="W524" s="89"/>
      <c r="X524" s="90"/>
      <c r="Y524" s="90"/>
      <c r="Z524" s="90"/>
      <c r="AA524" s="92"/>
      <c r="AB524" s="91"/>
      <c r="AC524" s="92"/>
      <c r="AD524" s="92"/>
    </row>
    <row r="525" spans="5:30" x14ac:dyDescent="0.25">
      <c r="E525" s="90"/>
      <c r="F525" s="90"/>
      <c r="G525" s="90"/>
      <c r="H525" s="90"/>
      <c r="I525" s="90"/>
      <c r="J525" s="92"/>
      <c r="K525" s="91"/>
      <c r="L525" s="92"/>
      <c r="M525" s="92"/>
      <c r="N525" s="92"/>
      <c r="W525" s="89"/>
      <c r="X525" s="90"/>
      <c r="Y525" s="90"/>
      <c r="Z525" s="90"/>
      <c r="AA525" s="92"/>
      <c r="AB525" s="91"/>
      <c r="AC525" s="92"/>
      <c r="AD525" s="92"/>
    </row>
    <row r="526" spans="5:30" x14ac:dyDescent="0.25">
      <c r="E526" s="90"/>
      <c r="F526" s="90"/>
      <c r="G526" s="90"/>
      <c r="H526" s="90"/>
      <c r="I526" s="90"/>
      <c r="J526" s="92"/>
      <c r="K526" s="91"/>
      <c r="L526" s="92"/>
      <c r="M526" s="92"/>
      <c r="N526" s="92"/>
      <c r="W526" s="89"/>
      <c r="X526" s="90"/>
      <c r="Y526" s="90"/>
      <c r="Z526" s="90"/>
      <c r="AA526" s="92"/>
      <c r="AB526" s="91"/>
      <c r="AC526" s="92"/>
      <c r="AD526" s="92"/>
    </row>
    <row r="527" spans="5:30" x14ac:dyDescent="0.25">
      <c r="E527" s="90"/>
      <c r="F527" s="90"/>
      <c r="G527" s="90"/>
      <c r="H527" s="90"/>
      <c r="I527" s="90"/>
      <c r="J527" s="92"/>
      <c r="K527" s="91"/>
      <c r="L527" s="92"/>
      <c r="M527" s="92"/>
      <c r="N527" s="92"/>
      <c r="W527" s="89"/>
      <c r="X527" s="90"/>
      <c r="Y527" s="90"/>
      <c r="Z527" s="90"/>
      <c r="AA527" s="92"/>
      <c r="AB527" s="91"/>
      <c r="AC527" s="92"/>
      <c r="AD527" s="92"/>
    </row>
    <row r="528" spans="5:30" x14ac:dyDescent="0.25">
      <c r="E528" s="90"/>
      <c r="F528" s="90"/>
      <c r="G528" s="90"/>
      <c r="H528" s="90"/>
      <c r="I528" s="90"/>
      <c r="J528" s="92"/>
      <c r="K528" s="91"/>
      <c r="L528" s="92"/>
      <c r="M528" s="92"/>
      <c r="N528" s="92"/>
      <c r="W528" s="89"/>
      <c r="X528" s="90"/>
      <c r="Y528" s="90"/>
      <c r="Z528" s="90"/>
      <c r="AA528" s="92"/>
      <c r="AB528" s="91"/>
      <c r="AC528" s="92"/>
      <c r="AD528" s="92"/>
    </row>
    <row r="529" spans="5:30" x14ac:dyDescent="0.25">
      <c r="E529" s="90"/>
      <c r="F529" s="90"/>
      <c r="G529" s="90"/>
      <c r="H529" s="90"/>
      <c r="I529" s="90"/>
      <c r="J529" s="92"/>
      <c r="K529" s="91"/>
      <c r="L529" s="92"/>
      <c r="M529" s="92"/>
      <c r="N529" s="92"/>
      <c r="W529" s="89"/>
      <c r="X529" s="90"/>
      <c r="Y529" s="90"/>
      <c r="Z529" s="90"/>
      <c r="AA529" s="92"/>
      <c r="AB529" s="91"/>
      <c r="AC529" s="92"/>
      <c r="AD529" s="92"/>
    </row>
    <row r="530" spans="5:30" x14ac:dyDescent="0.25">
      <c r="E530" s="90"/>
      <c r="F530" s="90"/>
      <c r="G530" s="90"/>
      <c r="H530" s="90"/>
      <c r="I530" s="90"/>
      <c r="J530" s="92"/>
      <c r="K530" s="91"/>
      <c r="L530" s="92"/>
      <c r="M530" s="92"/>
      <c r="N530" s="92"/>
      <c r="W530" s="89"/>
      <c r="X530" s="90"/>
      <c r="Y530" s="90"/>
      <c r="Z530" s="90"/>
      <c r="AA530" s="92"/>
      <c r="AB530" s="91"/>
      <c r="AC530" s="92"/>
      <c r="AD530" s="92"/>
    </row>
    <row r="531" spans="5:30" x14ac:dyDescent="0.25">
      <c r="E531" s="90"/>
      <c r="F531" s="90"/>
      <c r="G531" s="90"/>
      <c r="H531" s="90"/>
      <c r="I531" s="90"/>
      <c r="J531" s="92"/>
      <c r="K531" s="91"/>
      <c r="L531" s="92"/>
      <c r="M531" s="92"/>
      <c r="N531" s="92"/>
      <c r="W531" s="89"/>
      <c r="X531" s="90"/>
      <c r="Y531" s="90"/>
      <c r="Z531" s="90"/>
      <c r="AA531" s="92"/>
      <c r="AB531" s="91"/>
      <c r="AC531" s="92"/>
      <c r="AD531" s="92"/>
    </row>
    <row r="532" spans="5:30" x14ac:dyDescent="0.25">
      <c r="E532" s="90"/>
      <c r="F532" s="90"/>
      <c r="G532" s="90"/>
      <c r="H532" s="90"/>
      <c r="I532" s="90"/>
      <c r="J532" s="92"/>
      <c r="K532" s="91"/>
      <c r="L532" s="92"/>
      <c r="M532" s="92"/>
      <c r="N532" s="92"/>
      <c r="W532" s="89"/>
      <c r="X532" s="90"/>
      <c r="Y532" s="90"/>
      <c r="Z532" s="90"/>
      <c r="AA532" s="92"/>
      <c r="AB532" s="91"/>
      <c r="AC532" s="92"/>
      <c r="AD532" s="92"/>
    </row>
    <row r="533" spans="5:30" x14ac:dyDescent="0.25">
      <c r="E533" s="90"/>
      <c r="F533" s="90"/>
      <c r="G533" s="90"/>
      <c r="H533" s="90"/>
      <c r="I533" s="90"/>
      <c r="J533" s="92"/>
      <c r="K533" s="91"/>
      <c r="L533" s="92"/>
      <c r="M533" s="92"/>
      <c r="N533" s="92"/>
      <c r="W533" s="89"/>
      <c r="X533" s="90"/>
      <c r="Y533" s="90"/>
      <c r="Z533" s="90"/>
      <c r="AA533" s="92"/>
      <c r="AB533" s="91"/>
      <c r="AC533" s="92"/>
      <c r="AD533" s="92"/>
    </row>
    <row r="534" spans="5:30" x14ac:dyDescent="0.25">
      <c r="E534" s="90"/>
      <c r="F534" s="90"/>
      <c r="G534" s="90"/>
      <c r="H534" s="90"/>
      <c r="I534" s="90"/>
      <c r="J534" s="92"/>
      <c r="K534" s="91"/>
      <c r="L534" s="92"/>
      <c r="M534" s="92"/>
      <c r="N534" s="92"/>
      <c r="W534" s="89"/>
      <c r="X534" s="90"/>
      <c r="Y534" s="90"/>
      <c r="Z534" s="90"/>
      <c r="AA534" s="92"/>
      <c r="AB534" s="91"/>
      <c r="AC534" s="92"/>
      <c r="AD534" s="92"/>
    </row>
    <row r="535" spans="5:30" x14ac:dyDescent="0.25">
      <c r="E535" s="90"/>
      <c r="F535" s="90"/>
      <c r="G535" s="90"/>
      <c r="H535" s="90"/>
      <c r="I535" s="90"/>
      <c r="J535" s="92"/>
      <c r="K535" s="91"/>
      <c r="L535" s="92"/>
      <c r="M535" s="92"/>
      <c r="N535" s="92"/>
      <c r="W535" s="89"/>
      <c r="X535" s="90"/>
      <c r="Y535" s="90"/>
      <c r="Z535" s="90"/>
      <c r="AA535" s="92"/>
      <c r="AB535" s="91"/>
      <c r="AC535" s="92"/>
      <c r="AD535" s="92"/>
    </row>
    <row r="536" spans="5:30" x14ac:dyDescent="0.25">
      <c r="E536" s="90"/>
      <c r="F536" s="90"/>
      <c r="G536" s="90"/>
      <c r="H536" s="90"/>
      <c r="I536" s="90"/>
      <c r="J536" s="92"/>
      <c r="K536" s="91"/>
      <c r="L536" s="92"/>
      <c r="M536" s="92"/>
      <c r="N536" s="92"/>
      <c r="W536" s="89"/>
      <c r="X536" s="90"/>
      <c r="Y536" s="90"/>
      <c r="Z536" s="90"/>
      <c r="AA536" s="92"/>
      <c r="AB536" s="91"/>
      <c r="AC536" s="92"/>
      <c r="AD536" s="92"/>
    </row>
    <row r="537" spans="5:30" x14ac:dyDescent="0.25">
      <c r="E537" s="90"/>
      <c r="F537" s="90"/>
      <c r="G537" s="90"/>
      <c r="H537" s="90"/>
      <c r="I537" s="90"/>
      <c r="J537" s="92"/>
      <c r="K537" s="91"/>
      <c r="L537" s="92"/>
      <c r="M537" s="92"/>
      <c r="N537" s="92"/>
      <c r="W537" s="89"/>
      <c r="X537" s="90"/>
      <c r="Y537" s="90"/>
      <c r="Z537" s="90"/>
      <c r="AA537" s="92"/>
      <c r="AB537" s="91"/>
      <c r="AC537" s="92"/>
      <c r="AD537" s="92"/>
    </row>
    <row r="538" spans="5:30" x14ac:dyDescent="0.25">
      <c r="E538" s="90"/>
      <c r="F538" s="90"/>
      <c r="G538" s="90"/>
      <c r="H538" s="90"/>
      <c r="I538" s="90"/>
      <c r="J538" s="92"/>
      <c r="K538" s="91"/>
      <c r="L538" s="92"/>
      <c r="M538" s="92"/>
      <c r="N538" s="92"/>
      <c r="W538" s="89"/>
      <c r="X538" s="90"/>
      <c r="Y538" s="90"/>
      <c r="Z538" s="90"/>
      <c r="AA538" s="92"/>
      <c r="AB538" s="91"/>
      <c r="AC538" s="92"/>
      <c r="AD538" s="92"/>
    </row>
    <row r="539" spans="5:30" x14ac:dyDescent="0.25">
      <c r="E539" s="90"/>
      <c r="F539" s="90"/>
      <c r="G539" s="90"/>
      <c r="H539" s="90"/>
      <c r="I539" s="90"/>
      <c r="J539" s="92"/>
      <c r="K539" s="91"/>
      <c r="L539" s="92"/>
      <c r="M539" s="92"/>
      <c r="N539" s="92"/>
      <c r="W539" s="89"/>
      <c r="X539" s="90"/>
      <c r="Y539" s="90"/>
      <c r="Z539" s="90"/>
      <c r="AA539" s="92"/>
      <c r="AB539" s="91"/>
      <c r="AC539" s="92"/>
      <c r="AD539" s="92"/>
    </row>
    <row r="540" spans="5:30" x14ac:dyDescent="0.25">
      <c r="E540" s="90"/>
      <c r="F540" s="90"/>
      <c r="G540" s="90"/>
      <c r="H540" s="90"/>
      <c r="I540" s="90"/>
      <c r="J540" s="92"/>
      <c r="K540" s="91"/>
      <c r="L540" s="92"/>
      <c r="M540" s="92"/>
      <c r="N540" s="92"/>
      <c r="W540" s="89"/>
      <c r="X540" s="90"/>
      <c r="Y540" s="90"/>
      <c r="Z540" s="90"/>
      <c r="AA540" s="92"/>
      <c r="AB540" s="91"/>
      <c r="AC540" s="92"/>
      <c r="AD540" s="92"/>
    </row>
    <row r="541" spans="5:30" x14ac:dyDescent="0.25">
      <c r="E541" s="90"/>
      <c r="F541" s="90"/>
      <c r="G541" s="90"/>
      <c r="H541" s="90"/>
      <c r="I541" s="90"/>
      <c r="J541" s="92"/>
      <c r="K541" s="91"/>
      <c r="L541" s="92"/>
      <c r="M541" s="92"/>
      <c r="N541" s="92"/>
      <c r="W541" s="89"/>
      <c r="X541" s="90"/>
      <c r="Y541" s="90"/>
      <c r="Z541" s="90"/>
      <c r="AA541" s="92"/>
      <c r="AB541" s="91"/>
      <c r="AC541" s="92"/>
      <c r="AD541" s="92"/>
    </row>
    <row r="542" spans="5:30" x14ac:dyDescent="0.25">
      <c r="E542" s="90"/>
      <c r="F542" s="90"/>
      <c r="G542" s="90"/>
      <c r="H542" s="90"/>
      <c r="I542" s="90"/>
      <c r="J542" s="92"/>
      <c r="K542" s="91"/>
      <c r="L542" s="92"/>
      <c r="M542" s="92"/>
      <c r="N542" s="92"/>
      <c r="W542" s="89"/>
      <c r="X542" s="90"/>
      <c r="Y542" s="90"/>
      <c r="Z542" s="90"/>
      <c r="AA542" s="92"/>
      <c r="AB542" s="91"/>
      <c r="AC542" s="92"/>
      <c r="AD542" s="92"/>
    </row>
    <row r="543" spans="5:30" x14ac:dyDescent="0.25">
      <c r="E543" s="90"/>
      <c r="F543" s="90"/>
      <c r="G543" s="90"/>
      <c r="H543" s="90"/>
      <c r="I543" s="90"/>
      <c r="J543" s="92"/>
      <c r="K543" s="91"/>
      <c r="L543" s="92"/>
      <c r="M543" s="92"/>
      <c r="N543" s="92"/>
      <c r="W543" s="89"/>
      <c r="X543" s="90"/>
      <c r="Y543" s="90"/>
      <c r="Z543" s="90"/>
      <c r="AA543" s="92"/>
      <c r="AB543" s="91"/>
      <c r="AC543" s="92"/>
      <c r="AD543" s="92"/>
    </row>
    <row r="544" spans="5:30" x14ac:dyDescent="0.25">
      <c r="E544" s="90"/>
      <c r="F544" s="90"/>
      <c r="G544" s="90"/>
      <c r="H544" s="90"/>
      <c r="I544" s="90"/>
      <c r="J544" s="92"/>
      <c r="K544" s="91"/>
      <c r="L544" s="92"/>
      <c r="M544" s="92"/>
      <c r="N544" s="92"/>
      <c r="W544" s="89"/>
      <c r="X544" s="90"/>
      <c r="Y544" s="90"/>
      <c r="Z544" s="90"/>
      <c r="AA544" s="92"/>
      <c r="AB544" s="91"/>
      <c r="AC544" s="92"/>
      <c r="AD544" s="92"/>
    </row>
    <row r="545" spans="5:30" x14ac:dyDescent="0.25">
      <c r="E545" s="90"/>
      <c r="F545" s="90"/>
      <c r="G545" s="90"/>
      <c r="H545" s="90"/>
      <c r="I545" s="90"/>
      <c r="J545" s="92"/>
      <c r="K545" s="91"/>
      <c r="L545" s="92"/>
      <c r="M545" s="92"/>
      <c r="N545" s="92"/>
      <c r="W545" s="89"/>
      <c r="X545" s="90"/>
      <c r="Y545" s="90"/>
      <c r="Z545" s="90"/>
      <c r="AA545" s="92"/>
      <c r="AB545" s="91"/>
      <c r="AC545" s="92"/>
      <c r="AD545" s="92"/>
    </row>
    <row r="546" spans="5:30" x14ac:dyDescent="0.25">
      <c r="E546" s="90"/>
      <c r="F546" s="90"/>
      <c r="G546" s="90"/>
      <c r="H546" s="90"/>
      <c r="I546" s="90"/>
      <c r="J546" s="92"/>
      <c r="K546" s="91"/>
      <c r="L546" s="92"/>
      <c r="M546" s="92"/>
      <c r="N546" s="92"/>
      <c r="W546" s="89"/>
      <c r="X546" s="90"/>
      <c r="Y546" s="90"/>
      <c r="Z546" s="90"/>
      <c r="AA546" s="92"/>
      <c r="AB546" s="91"/>
      <c r="AC546" s="92"/>
      <c r="AD546" s="92"/>
    </row>
    <row r="547" spans="5:30" x14ac:dyDescent="0.25">
      <c r="E547" s="90"/>
      <c r="F547" s="90"/>
      <c r="G547" s="90"/>
      <c r="H547" s="90"/>
      <c r="I547" s="90"/>
      <c r="J547" s="92"/>
      <c r="K547" s="91"/>
      <c r="L547" s="92"/>
      <c r="M547" s="92"/>
      <c r="N547" s="92"/>
      <c r="W547" s="89"/>
      <c r="X547" s="90"/>
      <c r="Y547" s="90"/>
      <c r="Z547" s="90"/>
      <c r="AA547" s="92"/>
      <c r="AB547" s="91"/>
      <c r="AC547" s="92"/>
      <c r="AD547" s="92"/>
    </row>
    <row r="548" spans="5:30" x14ac:dyDescent="0.25">
      <c r="E548" s="90"/>
      <c r="F548" s="90"/>
      <c r="G548" s="90"/>
      <c r="H548" s="90"/>
      <c r="I548" s="90"/>
      <c r="J548" s="92"/>
      <c r="K548" s="91"/>
      <c r="L548" s="92"/>
      <c r="M548" s="92"/>
      <c r="N548" s="92"/>
      <c r="W548" s="89"/>
      <c r="X548" s="90"/>
      <c r="Y548" s="90"/>
      <c r="Z548" s="90"/>
      <c r="AA548" s="92"/>
      <c r="AB548" s="91"/>
      <c r="AC548" s="92"/>
      <c r="AD548" s="92"/>
    </row>
    <row r="549" spans="5:30" x14ac:dyDescent="0.25">
      <c r="E549" s="90"/>
      <c r="F549" s="90"/>
      <c r="G549" s="90"/>
      <c r="H549" s="90"/>
      <c r="I549" s="90"/>
      <c r="J549" s="92"/>
      <c r="K549" s="91"/>
      <c r="L549" s="92"/>
      <c r="M549" s="92"/>
      <c r="N549" s="92"/>
      <c r="W549" s="89"/>
      <c r="X549" s="90"/>
      <c r="Y549" s="90"/>
      <c r="Z549" s="90"/>
      <c r="AA549" s="92"/>
      <c r="AB549" s="91"/>
      <c r="AC549" s="92"/>
      <c r="AD549" s="92"/>
    </row>
    <row r="550" spans="5:30" x14ac:dyDescent="0.25">
      <c r="E550" s="90"/>
      <c r="F550" s="90"/>
      <c r="G550" s="90"/>
      <c r="H550" s="90"/>
      <c r="I550" s="90"/>
      <c r="J550" s="92"/>
      <c r="K550" s="91"/>
      <c r="L550" s="92"/>
      <c r="M550" s="92"/>
      <c r="N550" s="92"/>
      <c r="W550" s="89"/>
      <c r="X550" s="90"/>
      <c r="Y550" s="90"/>
      <c r="Z550" s="90"/>
      <c r="AA550" s="92"/>
      <c r="AB550" s="91"/>
      <c r="AC550" s="92"/>
      <c r="AD550" s="92"/>
    </row>
    <row r="551" spans="5:30" x14ac:dyDescent="0.25">
      <c r="E551" s="90"/>
      <c r="F551" s="90"/>
      <c r="G551" s="90"/>
      <c r="H551" s="90"/>
      <c r="I551" s="90"/>
      <c r="J551" s="92"/>
      <c r="K551" s="91"/>
      <c r="L551" s="92"/>
      <c r="M551" s="92"/>
      <c r="N551" s="92"/>
      <c r="W551" s="89"/>
      <c r="X551" s="90"/>
      <c r="Y551" s="90"/>
      <c r="Z551" s="90"/>
      <c r="AA551" s="92"/>
      <c r="AB551" s="91"/>
      <c r="AC551" s="92"/>
      <c r="AD551" s="92"/>
    </row>
    <row r="552" spans="5:30" x14ac:dyDescent="0.25">
      <c r="E552" s="90"/>
      <c r="F552" s="90"/>
      <c r="G552" s="90"/>
      <c r="H552" s="90"/>
      <c r="I552" s="90"/>
      <c r="J552" s="92"/>
      <c r="K552" s="91"/>
      <c r="L552" s="92"/>
      <c r="M552" s="92"/>
      <c r="N552" s="92"/>
      <c r="W552" s="89"/>
      <c r="X552" s="90"/>
      <c r="Y552" s="90"/>
      <c r="Z552" s="90"/>
      <c r="AA552" s="92"/>
      <c r="AB552" s="91"/>
      <c r="AC552" s="92"/>
      <c r="AD552" s="92"/>
    </row>
    <row r="553" spans="5:30" x14ac:dyDescent="0.25">
      <c r="E553" s="90"/>
      <c r="F553" s="90"/>
      <c r="G553" s="90"/>
      <c r="H553" s="90"/>
      <c r="I553" s="90"/>
      <c r="J553" s="92"/>
      <c r="K553" s="91"/>
      <c r="L553" s="92"/>
      <c r="M553" s="92"/>
      <c r="N553" s="92"/>
      <c r="W553" s="89"/>
      <c r="X553" s="90"/>
      <c r="Y553" s="90"/>
      <c r="Z553" s="90"/>
      <c r="AA553" s="92"/>
      <c r="AB553" s="91"/>
      <c r="AC553" s="92"/>
      <c r="AD553" s="92"/>
    </row>
    <row r="554" spans="5:30" x14ac:dyDescent="0.25">
      <c r="E554" s="90"/>
      <c r="F554" s="90"/>
      <c r="G554" s="90"/>
      <c r="H554" s="90"/>
      <c r="I554" s="90"/>
      <c r="J554" s="92"/>
      <c r="K554" s="91"/>
      <c r="L554" s="92"/>
      <c r="M554" s="92"/>
      <c r="N554" s="92"/>
      <c r="W554" s="89"/>
      <c r="X554" s="90"/>
      <c r="Y554" s="90"/>
      <c r="Z554" s="90"/>
      <c r="AA554" s="92"/>
      <c r="AB554" s="91"/>
      <c r="AC554" s="92"/>
      <c r="AD554" s="92"/>
    </row>
    <row r="555" spans="5:30" x14ac:dyDescent="0.25">
      <c r="E555" s="90"/>
      <c r="F555" s="90"/>
      <c r="G555" s="90"/>
      <c r="H555" s="90"/>
      <c r="I555" s="90"/>
      <c r="J555" s="92"/>
      <c r="K555" s="91"/>
      <c r="L555" s="92"/>
      <c r="M555" s="92"/>
      <c r="N555" s="92"/>
      <c r="W555" s="89"/>
      <c r="X555" s="90"/>
      <c r="Y555" s="90"/>
      <c r="Z555" s="90"/>
      <c r="AA555" s="92"/>
      <c r="AB555" s="91"/>
      <c r="AC555" s="92"/>
      <c r="AD555" s="92"/>
    </row>
    <row r="556" spans="5:30" x14ac:dyDescent="0.25">
      <c r="E556" s="90"/>
      <c r="F556" s="90"/>
      <c r="G556" s="90"/>
      <c r="H556" s="90"/>
      <c r="I556" s="90"/>
      <c r="J556" s="92"/>
      <c r="K556" s="91"/>
      <c r="L556" s="92"/>
      <c r="M556" s="92"/>
      <c r="N556" s="92"/>
      <c r="W556" s="89"/>
      <c r="X556" s="90"/>
      <c r="Y556" s="90"/>
      <c r="Z556" s="90"/>
      <c r="AA556" s="92"/>
      <c r="AB556" s="91"/>
      <c r="AC556" s="92"/>
      <c r="AD556" s="92"/>
    </row>
    <row r="557" spans="5:30" x14ac:dyDescent="0.25">
      <c r="E557" s="90"/>
      <c r="F557" s="90"/>
      <c r="G557" s="90"/>
      <c r="H557" s="90"/>
      <c r="I557" s="90"/>
      <c r="J557" s="92"/>
      <c r="K557" s="91"/>
      <c r="L557" s="92"/>
      <c r="M557" s="92"/>
      <c r="N557" s="92"/>
      <c r="W557" s="89"/>
      <c r="X557" s="90"/>
      <c r="Y557" s="90"/>
      <c r="Z557" s="90"/>
      <c r="AA557" s="92"/>
      <c r="AB557" s="91"/>
      <c r="AC557" s="92"/>
      <c r="AD557" s="92"/>
    </row>
    <row r="558" spans="5:30" x14ac:dyDescent="0.25">
      <c r="E558" s="90"/>
      <c r="F558" s="90"/>
      <c r="G558" s="90"/>
      <c r="H558" s="90"/>
      <c r="I558" s="90"/>
      <c r="J558" s="92"/>
      <c r="K558" s="91"/>
      <c r="L558" s="92"/>
      <c r="M558" s="92"/>
      <c r="N558" s="92"/>
      <c r="W558" s="89"/>
      <c r="X558" s="90"/>
      <c r="Y558" s="90"/>
      <c r="Z558" s="90"/>
      <c r="AA558" s="92"/>
      <c r="AB558" s="91"/>
      <c r="AC558" s="92"/>
      <c r="AD558" s="92"/>
    </row>
    <row r="559" spans="5:30" x14ac:dyDescent="0.25">
      <c r="E559" s="90"/>
      <c r="F559" s="90"/>
      <c r="G559" s="90"/>
      <c r="H559" s="90"/>
      <c r="I559" s="90"/>
      <c r="J559" s="92"/>
      <c r="K559" s="91"/>
      <c r="L559" s="92"/>
      <c r="M559" s="92"/>
      <c r="N559" s="92"/>
      <c r="W559" s="89"/>
      <c r="X559" s="90"/>
      <c r="Y559" s="90"/>
      <c r="Z559" s="90"/>
      <c r="AA559" s="92"/>
      <c r="AB559" s="91"/>
      <c r="AC559" s="92"/>
      <c r="AD559" s="92"/>
    </row>
    <row r="560" spans="5:30" x14ac:dyDescent="0.25">
      <c r="E560" s="90"/>
      <c r="F560" s="90"/>
      <c r="G560" s="90"/>
      <c r="H560" s="90"/>
      <c r="I560" s="90"/>
      <c r="J560" s="92"/>
      <c r="K560" s="91"/>
      <c r="L560" s="92"/>
      <c r="M560" s="92"/>
      <c r="N560" s="92"/>
      <c r="W560" s="89"/>
      <c r="X560" s="90"/>
      <c r="Y560" s="90"/>
      <c r="Z560" s="90"/>
      <c r="AA560" s="92"/>
      <c r="AB560" s="91"/>
      <c r="AC560" s="92"/>
      <c r="AD560" s="92"/>
    </row>
    <row r="561" spans="5:30" x14ac:dyDescent="0.25">
      <c r="E561" s="90"/>
      <c r="F561" s="90"/>
      <c r="G561" s="90"/>
      <c r="H561" s="90"/>
      <c r="I561" s="90"/>
      <c r="J561" s="92"/>
      <c r="K561" s="91"/>
      <c r="L561" s="92"/>
      <c r="M561" s="92"/>
      <c r="N561" s="92"/>
      <c r="W561" s="89"/>
      <c r="X561" s="90"/>
      <c r="Y561" s="90"/>
      <c r="Z561" s="90"/>
      <c r="AA561" s="92"/>
      <c r="AB561" s="91"/>
      <c r="AC561" s="92"/>
      <c r="AD561" s="92"/>
    </row>
    <row r="562" spans="5:30" x14ac:dyDescent="0.25">
      <c r="E562" s="90"/>
      <c r="F562" s="90"/>
      <c r="G562" s="90"/>
      <c r="H562" s="90"/>
      <c r="I562" s="90"/>
      <c r="J562" s="92"/>
      <c r="K562" s="91"/>
      <c r="L562" s="92"/>
      <c r="M562" s="92"/>
      <c r="N562" s="92"/>
      <c r="W562" s="89"/>
      <c r="X562" s="90"/>
      <c r="Y562" s="90"/>
      <c r="Z562" s="90"/>
      <c r="AA562" s="92"/>
      <c r="AB562" s="91"/>
      <c r="AC562" s="92"/>
      <c r="AD562" s="92"/>
    </row>
    <row r="563" spans="5:30" x14ac:dyDescent="0.25">
      <c r="E563" s="90"/>
      <c r="F563" s="90"/>
      <c r="G563" s="90"/>
      <c r="H563" s="90"/>
      <c r="I563" s="90"/>
      <c r="J563" s="92"/>
      <c r="K563" s="91"/>
      <c r="L563" s="92"/>
      <c r="M563" s="92"/>
      <c r="N563" s="92"/>
      <c r="W563" s="89"/>
      <c r="X563" s="90"/>
      <c r="Y563" s="90"/>
      <c r="Z563" s="90"/>
      <c r="AA563" s="92"/>
      <c r="AB563" s="91"/>
      <c r="AC563" s="92"/>
      <c r="AD563" s="92"/>
    </row>
    <row r="564" spans="5:30" x14ac:dyDescent="0.25">
      <c r="E564" s="90"/>
      <c r="F564" s="90"/>
      <c r="G564" s="90"/>
      <c r="H564" s="90"/>
      <c r="I564" s="90"/>
      <c r="J564" s="92"/>
      <c r="K564" s="91"/>
      <c r="L564" s="92"/>
      <c r="M564" s="92"/>
      <c r="N564" s="92"/>
      <c r="W564" s="89"/>
      <c r="X564" s="90"/>
      <c r="Y564" s="90"/>
      <c r="Z564" s="90"/>
      <c r="AA564" s="92"/>
      <c r="AB564" s="91"/>
      <c r="AC564" s="92"/>
      <c r="AD564" s="92"/>
    </row>
    <row r="565" spans="5:30" x14ac:dyDescent="0.25">
      <c r="E565" s="90"/>
      <c r="F565" s="90"/>
      <c r="G565" s="90"/>
      <c r="H565" s="90"/>
      <c r="I565" s="90"/>
      <c r="J565" s="92"/>
      <c r="K565" s="91"/>
      <c r="L565" s="92"/>
      <c r="M565" s="92"/>
      <c r="N565" s="92"/>
      <c r="W565" s="89"/>
      <c r="X565" s="90"/>
      <c r="Y565" s="90"/>
      <c r="Z565" s="90"/>
      <c r="AA565" s="92"/>
      <c r="AB565" s="91"/>
      <c r="AC565" s="92"/>
      <c r="AD565" s="92"/>
    </row>
    <row r="566" spans="5:30" x14ac:dyDescent="0.25">
      <c r="E566" s="90"/>
      <c r="F566" s="90"/>
      <c r="G566" s="90"/>
      <c r="H566" s="90"/>
      <c r="I566" s="90"/>
      <c r="J566" s="92"/>
      <c r="K566" s="91"/>
      <c r="L566" s="92"/>
      <c r="M566" s="92"/>
      <c r="N566" s="92"/>
      <c r="W566" s="89"/>
      <c r="X566" s="90"/>
      <c r="Y566" s="90"/>
      <c r="Z566" s="90"/>
      <c r="AA566" s="92"/>
      <c r="AB566" s="91"/>
      <c r="AC566" s="92"/>
      <c r="AD566" s="92"/>
    </row>
    <row r="567" spans="5:30" x14ac:dyDescent="0.25">
      <c r="E567" s="90"/>
      <c r="F567" s="90"/>
      <c r="G567" s="90"/>
      <c r="H567" s="90"/>
      <c r="I567" s="90"/>
      <c r="J567" s="92"/>
      <c r="K567" s="91"/>
      <c r="L567" s="92"/>
      <c r="M567" s="92"/>
      <c r="N567" s="92"/>
      <c r="W567" s="89"/>
      <c r="X567" s="90"/>
      <c r="Y567" s="90"/>
      <c r="Z567" s="90"/>
      <c r="AA567" s="92"/>
      <c r="AB567" s="91"/>
      <c r="AC567" s="92"/>
      <c r="AD567" s="92"/>
    </row>
    <row r="568" spans="5:30" x14ac:dyDescent="0.25">
      <c r="E568" s="90"/>
      <c r="F568" s="90"/>
      <c r="G568" s="90"/>
      <c r="H568" s="90"/>
      <c r="I568" s="90"/>
      <c r="J568" s="92"/>
      <c r="K568" s="91"/>
      <c r="L568" s="92"/>
      <c r="M568" s="92"/>
      <c r="N568" s="92"/>
      <c r="W568" s="89"/>
      <c r="X568" s="90"/>
      <c r="Y568" s="90"/>
      <c r="Z568" s="90"/>
      <c r="AA568" s="92"/>
      <c r="AB568" s="91"/>
      <c r="AC568" s="92"/>
      <c r="AD568" s="92"/>
    </row>
    <row r="569" spans="5:30" x14ac:dyDescent="0.25">
      <c r="E569" s="90"/>
      <c r="F569" s="90"/>
      <c r="G569" s="90"/>
      <c r="H569" s="90"/>
      <c r="I569" s="90"/>
      <c r="J569" s="92"/>
      <c r="K569" s="91"/>
      <c r="L569" s="92"/>
      <c r="M569" s="92"/>
      <c r="N569" s="92"/>
      <c r="W569" s="89"/>
      <c r="X569" s="90"/>
      <c r="Y569" s="90"/>
      <c r="Z569" s="90"/>
      <c r="AA569" s="92"/>
      <c r="AB569" s="91"/>
      <c r="AC569" s="92"/>
      <c r="AD569" s="92"/>
    </row>
    <row r="570" spans="5:30" x14ac:dyDescent="0.25">
      <c r="E570" s="90"/>
      <c r="F570" s="90"/>
      <c r="G570" s="90"/>
      <c r="H570" s="90"/>
      <c r="I570" s="90"/>
      <c r="J570" s="92"/>
      <c r="K570" s="91"/>
      <c r="L570" s="92"/>
      <c r="M570" s="92"/>
      <c r="N570" s="92"/>
      <c r="W570" s="89"/>
      <c r="X570" s="90"/>
      <c r="Y570" s="90"/>
      <c r="Z570" s="90"/>
      <c r="AA570" s="92"/>
      <c r="AB570" s="91"/>
      <c r="AC570" s="92"/>
      <c r="AD570" s="92"/>
    </row>
    <row r="571" spans="5:30" x14ac:dyDescent="0.25">
      <c r="E571" s="90"/>
      <c r="F571" s="90"/>
      <c r="G571" s="90"/>
      <c r="H571" s="90"/>
      <c r="I571" s="90"/>
      <c r="J571" s="92"/>
      <c r="K571" s="91"/>
      <c r="L571" s="92"/>
      <c r="M571" s="92"/>
      <c r="N571" s="92"/>
      <c r="W571" s="89"/>
      <c r="X571" s="90"/>
      <c r="Y571" s="90"/>
      <c r="Z571" s="90"/>
      <c r="AA571" s="92"/>
      <c r="AB571" s="91"/>
      <c r="AC571" s="92"/>
      <c r="AD571" s="92"/>
    </row>
    <row r="572" spans="5:30" x14ac:dyDescent="0.25">
      <c r="E572" s="90"/>
      <c r="F572" s="90"/>
      <c r="G572" s="90"/>
      <c r="H572" s="90"/>
      <c r="I572" s="90"/>
      <c r="J572" s="92"/>
      <c r="K572" s="91"/>
      <c r="L572" s="92"/>
      <c r="M572" s="92"/>
      <c r="N572" s="92"/>
      <c r="W572" s="89"/>
      <c r="X572" s="90"/>
      <c r="Y572" s="90"/>
      <c r="Z572" s="90"/>
      <c r="AA572" s="92"/>
      <c r="AB572" s="91"/>
      <c r="AC572" s="92"/>
      <c r="AD572" s="92"/>
    </row>
    <row r="573" spans="5:30" x14ac:dyDescent="0.25">
      <c r="E573" s="90"/>
      <c r="F573" s="90"/>
      <c r="G573" s="90"/>
      <c r="H573" s="90"/>
      <c r="I573" s="90"/>
      <c r="J573" s="92"/>
      <c r="K573" s="91"/>
      <c r="L573" s="92"/>
      <c r="M573" s="92"/>
      <c r="N573" s="92"/>
      <c r="W573" s="89"/>
      <c r="X573" s="90"/>
      <c r="Y573" s="90"/>
      <c r="Z573" s="90"/>
      <c r="AA573" s="92"/>
      <c r="AB573" s="91"/>
      <c r="AC573" s="92"/>
      <c r="AD573" s="92"/>
    </row>
    <row r="574" spans="5:30" x14ac:dyDescent="0.25">
      <c r="E574" s="90"/>
      <c r="F574" s="90"/>
      <c r="G574" s="90"/>
      <c r="H574" s="90"/>
      <c r="I574" s="90"/>
      <c r="J574" s="92"/>
      <c r="K574" s="91"/>
      <c r="L574" s="92"/>
      <c r="M574" s="92"/>
      <c r="N574" s="92"/>
      <c r="W574" s="89"/>
      <c r="X574" s="90"/>
      <c r="Y574" s="90"/>
      <c r="Z574" s="90"/>
      <c r="AA574" s="92"/>
      <c r="AB574" s="91"/>
      <c r="AC574" s="92"/>
      <c r="AD574" s="92"/>
    </row>
    <row r="575" spans="5:30" x14ac:dyDescent="0.25">
      <c r="E575" s="90"/>
      <c r="F575" s="90"/>
      <c r="G575" s="90"/>
      <c r="H575" s="90"/>
      <c r="I575" s="90"/>
      <c r="J575" s="92"/>
      <c r="K575" s="91"/>
      <c r="L575" s="92"/>
      <c r="M575" s="92"/>
      <c r="N575" s="92"/>
      <c r="W575" s="89"/>
      <c r="X575" s="90"/>
      <c r="Y575" s="90"/>
      <c r="Z575" s="90"/>
      <c r="AA575" s="92"/>
      <c r="AB575" s="91"/>
      <c r="AC575" s="92"/>
      <c r="AD575" s="92"/>
    </row>
    <row r="576" spans="5:30" x14ac:dyDescent="0.25">
      <c r="E576" s="90"/>
      <c r="F576" s="90"/>
      <c r="G576" s="90"/>
      <c r="H576" s="90"/>
      <c r="I576" s="90"/>
      <c r="J576" s="92"/>
      <c r="K576" s="91"/>
      <c r="L576" s="92"/>
      <c r="M576" s="92"/>
      <c r="N576" s="92"/>
      <c r="W576" s="89"/>
      <c r="X576" s="90"/>
      <c r="Y576" s="90"/>
      <c r="Z576" s="90"/>
      <c r="AA576" s="92"/>
      <c r="AB576" s="91"/>
      <c r="AC576" s="92"/>
      <c r="AD576" s="92"/>
    </row>
    <row r="577" spans="5:30" x14ac:dyDescent="0.25">
      <c r="E577" s="90"/>
      <c r="F577" s="90"/>
      <c r="G577" s="90"/>
      <c r="H577" s="90"/>
      <c r="I577" s="90"/>
      <c r="J577" s="92"/>
      <c r="K577" s="91"/>
      <c r="L577" s="92"/>
      <c r="M577" s="92"/>
      <c r="N577" s="92"/>
      <c r="W577" s="89"/>
      <c r="X577" s="90"/>
      <c r="Y577" s="90"/>
      <c r="Z577" s="90"/>
      <c r="AA577" s="92"/>
      <c r="AB577" s="91"/>
      <c r="AC577" s="92"/>
      <c r="AD577" s="92"/>
    </row>
    <row r="578" spans="5:30" x14ac:dyDescent="0.25">
      <c r="E578" s="90"/>
      <c r="F578" s="90"/>
      <c r="G578" s="90"/>
      <c r="H578" s="90"/>
      <c r="I578" s="90"/>
      <c r="J578" s="92"/>
      <c r="K578" s="91"/>
      <c r="L578" s="92"/>
      <c r="M578" s="92"/>
      <c r="N578" s="92"/>
      <c r="W578" s="89"/>
      <c r="X578" s="90"/>
      <c r="Y578" s="90"/>
      <c r="Z578" s="90"/>
      <c r="AA578" s="92"/>
      <c r="AB578" s="91"/>
      <c r="AC578" s="92"/>
      <c r="AD578" s="92"/>
    </row>
    <row r="579" spans="5:30" x14ac:dyDescent="0.25">
      <c r="E579" s="90"/>
      <c r="F579" s="90"/>
      <c r="G579" s="90"/>
      <c r="H579" s="90"/>
      <c r="I579" s="90"/>
      <c r="J579" s="92"/>
      <c r="K579" s="91"/>
      <c r="L579" s="92"/>
      <c r="M579" s="92"/>
      <c r="N579" s="92"/>
      <c r="W579" s="89"/>
      <c r="X579" s="90"/>
      <c r="Y579" s="90"/>
      <c r="Z579" s="90"/>
      <c r="AA579" s="92"/>
      <c r="AB579" s="91"/>
      <c r="AC579" s="92"/>
      <c r="AD579" s="92"/>
    </row>
    <row r="580" spans="5:30" x14ac:dyDescent="0.25">
      <c r="E580" s="90"/>
      <c r="F580" s="90"/>
      <c r="G580" s="90"/>
      <c r="H580" s="90"/>
      <c r="I580" s="90"/>
      <c r="J580" s="92"/>
      <c r="K580" s="91"/>
      <c r="L580" s="92"/>
      <c r="M580" s="92"/>
      <c r="N580" s="92"/>
      <c r="W580" s="89"/>
      <c r="X580" s="90"/>
      <c r="Y580" s="90"/>
      <c r="Z580" s="90"/>
      <c r="AA580" s="92"/>
      <c r="AB580" s="91"/>
      <c r="AC580" s="92"/>
      <c r="AD580" s="92"/>
    </row>
    <row r="581" spans="5:30" x14ac:dyDescent="0.25">
      <c r="E581" s="90"/>
      <c r="F581" s="90"/>
      <c r="G581" s="90"/>
      <c r="H581" s="90"/>
      <c r="I581" s="90"/>
      <c r="J581" s="92"/>
      <c r="K581" s="91"/>
      <c r="L581" s="92"/>
      <c r="M581" s="92"/>
      <c r="N581" s="92"/>
      <c r="W581" s="89"/>
      <c r="X581" s="90"/>
      <c r="Y581" s="90"/>
      <c r="Z581" s="90"/>
      <c r="AA581" s="92"/>
      <c r="AB581" s="91"/>
      <c r="AC581" s="92"/>
      <c r="AD581" s="92"/>
    </row>
    <row r="582" spans="5:30" x14ac:dyDescent="0.25">
      <c r="E582" s="90"/>
      <c r="F582" s="90"/>
      <c r="G582" s="90"/>
      <c r="H582" s="90"/>
      <c r="I582" s="90"/>
      <c r="J582" s="92"/>
      <c r="K582" s="91"/>
      <c r="L582" s="92"/>
      <c r="M582" s="92"/>
      <c r="N582" s="92"/>
      <c r="W582" s="89"/>
      <c r="X582" s="90"/>
      <c r="Y582" s="90"/>
      <c r="Z582" s="90"/>
      <c r="AA582" s="92"/>
      <c r="AB582" s="91"/>
      <c r="AC582" s="92"/>
      <c r="AD582" s="92"/>
    </row>
    <row r="583" spans="5:30" x14ac:dyDescent="0.25">
      <c r="E583" s="90"/>
      <c r="F583" s="90"/>
      <c r="G583" s="90"/>
      <c r="H583" s="90"/>
      <c r="I583" s="90"/>
      <c r="J583" s="92"/>
      <c r="K583" s="91"/>
      <c r="L583" s="92"/>
      <c r="M583" s="92"/>
      <c r="N583" s="92"/>
      <c r="W583" s="89"/>
      <c r="X583" s="90"/>
      <c r="Y583" s="90"/>
      <c r="Z583" s="90"/>
      <c r="AA583" s="92"/>
      <c r="AB583" s="91"/>
      <c r="AC583" s="92"/>
      <c r="AD583" s="92"/>
    </row>
    <row r="584" spans="5:30" x14ac:dyDescent="0.25">
      <c r="E584" s="90"/>
      <c r="F584" s="90"/>
      <c r="G584" s="90"/>
      <c r="H584" s="90"/>
      <c r="I584" s="90"/>
      <c r="J584" s="92"/>
      <c r="K584" s="91"/>
      <c r="L584" s="92"/>
      <c r="M584" s="92"/>
      <c r="N584" s="92"/>
      <c r="W584" s="89"/>
      <c r="X584" s="90"/>
      <c r="Y584" s="90"/>
      <c r="Z584" s="90"/>
      <c r="AA584" s="92"/>
      <c r="AB584" s="91"/>
      <c r="AC584" s="92"/>
      <c r="AD584" s="92"/>
    </row>
    <row r="585" spans="5:30" x14ac:dyDescent="0.25">
      <c r="E585" s="90"/>
      <c r="F585" s="90"/>
      <c r="G585" s="90"/>
      <c r="H585" s="90"/>
      <c r="I585" s="90"/>
      <c r="J585" s="92"/>
      <c r="K585" s="91"/>
      <c r="L585" s="92"/>
      <c r="M585" s="92"/>
      <c r="N585" s="92"/>
      <c r="W585" s="89"/>
      <c r="X585" s="90"/>
      <c r="Y585" s="90"/>
      <c r="Z585" s="90"/>
      <c r="AA585" s="92"/>
      <c r="AB585" s="91"/>
      <c r="AC585" s="92"/>
      <c r="AD585" s="92"/>
    </row>
    <row r="586" spans="5:30" x14ac:dyDescent="0.25">
      <c r="E586" s="90"/>
      <c r="F586" s="90"/>
      <c r="G586" s="90"/>
      <c r="H586" s="90"/>
      <c r="I586" s="90"/>
      <c r="J586" s="92"/>
      <c r="K586" s="91"/>
      <c r="L586" s="92"/>
      <c r="M586" s="92"/>
      <c r="N586" s="92"/>
      <c r="W586" s="89"/>
      <c r="X586" s="90"/>
      <c r="Y586" s="90"/>
      <c r="Z586" s="90"/>
      <c r="AA586" s="92"/>
      <c r="AB586" s="91"/>
      <c r="AC586" s="92"/>
      <c r="AD586" s="92"/>
    </row>
    <row r="587" spans="5:30" x14ac:dyDescent="0.25">
      <c r="E587" s="90"/>
      <c r="F587" s="90"/>
      <c r="G587" s="90"/>
      <c r="H587" s="90"/>
      <c r="I587" s="90"/>
      <c r="J587" s="92"/>
      <c r="K587" s="91"/>
      <c r="L587" s="92"/>
      <c r="M587" s="92"/>
      <c r="N587" s="92"/>
      <c r="W587" s="89"/>
      <c r="X587" s="90"/>
      <c r="Y587" s="90"/>
      <c r="Z587" s="90"/>
      <c r="AA587" s="92"/>
      <c r="AB587" s="91"/>
      <c r="AC587" s="92"/>
      <c r="AD587" s="92"/>
    </row>
    <row r="588" spans="5:30" x14ac:dyDescent="0.25">
      <c r="E588" s="90"/>
      <c r="F588" s="90"/>
      <c r="G588" s="90"/>
      <c r="H588" s="90"/>
      <c r="I588" s="90"/>
      <c r="J588" s="92"/>
      <c r="K588" s="91"/>
      <c r="L588" s="92"/>
      <c r="M588" s="92"/>
      <c r="N588" s="92"/>
      <c r="W588" s="89"/>
      <c r="X588" s="90"/>
      <c r="Y588" s="90"/>
      <c r="Z588" s="90"/>
      <c r="AA588" s="92"/>
      <c r="AB588" s="91"/>
      <c r="AC588" s="92"/>
      <c r="AD588" s="92"/>
    </row>
    <row r="589" spans="5:30" x14ac:dyDescent="0.25">
      <c r="E589" s="90"/>
      <c r="F589" s="90"/>
      <c r="G589" s="90"/>
      <c r="H589" s="90"/>
      <c r="I589" s="90"/>
      <c r="J589" s="92"/>
      <c r="K589" s="91"/>
      <c r="L589" s="92"/>
      <c r="M589" s="92"/>
      <c r="N589" s="92"/>
      <c r="W589" s="89"/>
      <c r="X589" s="90"/>
      <c r="Y589" s="90"/>
      <c r="Z589" s="90"/>
      <c r="AA589" s="92"/>
      <c r="AB589" s="91"/>
      <c r="AC589" s="92"/>
      <c r="AD589" s="92"/>
    </row>
    <row r="590" spans="5:30" x14ac:dyDescent="0.25">
      <c r="E590" s="90"/>
      <c r="F590" s="90"/>
      <c r="G590" s="90"/>
      <c r="H590" s="90"/>
      <c r="I590" s="90"/>
      <c r="J590" s="92"/>
      <c r="K590" s="91"/>
      <c r="L590" s="92"/>
      <c r="M590" s="92"/>
      <c r="N590" s="92"/>
      <c r="W590" s="89"/>
      <c r="X590" s="90"/>
      <c r="Y590" s="90"/>
      <c r="Z590" s="90"/>
      <c r="AA590" s="92"/>
      <c r="AB590" s="91"/>
      <c r="AC590" s="92"/>
      <c r="AD590" s="92"/>
    </row>
    <row r="591" spans="5:30" x14ac:dyDescent="0.25">
      <c r="E591" s="90"/>
      <c r="F591" s="90"/>
      <c r="G591" s="90"/>
      <c r="H591" s="90"/>
      <c r="I591" s="90"/>
      <c r="J591" s="92"/>
      <c r="K591" s="91"/>
      <c r="L591" s="92"/>
      <c r="M591" s="92"/>
      <c r="N591" s="92"/>
      <c r="W591" s="89"/>
      <c r="X591" s="90"/>
      <c r="Y591" s="90"/>
      <c r="Z591" s="90"/>
      <c r="AA591" s="92"/>
      <c r="AB591" s="91"/>
      <c r="AC591" s="92"/>
      <c r="AD591" s="92"/>
    </row>
    <row r="592" spans="5:30" x14ac:dyDescent="0.25">
      <c r="E592" s="90"/>
      <c r="F592" s="90"/>
      <c r="G592" s="90"/>
      <c r="H592" s="90"/>
      <c r="I592" s="90"/>
      <c r="J592" s="92"/>
      <c r="K592" s="91"/>
      <c r="L592" s="92"/>
      <c r="M592" s="92"/>
      <c r="N592" s="92"/>
      <c r="W592" s="89"/>
      <c r="X592" s="90"/>
      <c r="Y592" s="90"/>
      <c r="Z592" s="90"/>
      <c r="AA592" s="92"/>
      <c r="AB592" s="91"/>
      <c r="AC592" s="92"/>
      <c r="AD592" s="92"/>
    </row>
    <row r="593" spans="5:30" x14ac:dyDescent="0.25">
      <c r="E593" s="90"/>
      <c r="F593" s="90"/>
      <c r="G593" s="90"/>
      <c r="H593" s="90"/>
      <c r="I593" s="90"/>
      <c r="J593" s="92"/>
      <c r="K593" s="91"/>
      <c r="L593" s="92"/>
      <c r="M593" s="92"/>
      <c r="N593" s="92"/>
      <c r="W593" s="89"/>
      <c r="X593" s="90"/>
      <c r="Y593" s="90"/>
      <c r="Z593" s="90"/>
      <c r="AA593" s="92"/>
      <c r="AB593" s="91"/>
      <c r="AC593" s="92"/>
      <c r="AD593" s="92"/>
    </row>
    <row r="594" spans="5:30" x14ac:dyDescent="0.25">
      <c r="E594" s="90"/>
      <c r="F594" s="90"/>
      <c r="G594" s="90"/>
      <c r="H594" s="90"/>
      <c r="I594" s="90"/>
      <c r="J594" s="92"/>
      <c r="K594" s="91"/>
      <c r="L594" s="92"/>
      <c r="M594" s="92"/>
      <c r="N594" s="92"/>
      <c r="W594" s="89"/>
      <c r="X594" s="90"/>
      <c r="Y594" s="90"/>
      <c r="Z594" s="90"/>
      <c r="AA594" s="92"/>
      <c r="AB594" s="91"/>
      <c r="AC594" s="92"/>
      <c r="AD594" s="92"/>
    </row>
    <row r="595" spans="5:30" x14ac:dyDescent="0.25">
      <c r="E595" s="90"/>
      <c r="F595" s="90"/>
      <c r="G595" s="90"/>
      <c r="H595" s="90"/>
      <c r="I595" s="90"/>
      <c r="J595" s="92"/>
      <c r="K595" s="91"/>
      <c r="L595" s="92"/>
      <c r="M595" s="92"/>
      <c r="N595" s="92"/>
      <c r="W595" s="89"/>
      <c r="X595" s="90"/>
      <c r="Y595" s="90"/>
      <c r="Z595" s="90"/>
      <c r="AA595" s="92"/>
      <c r="AB595" s="91"/>
      <c r="AC595" s="92"/>
      <c r="AD595" s="92"/>
    </row>
    <row r="596" spans="5:30" x14ac:dyDescent="0.25">
      <c r="E596" s="90"/>
      <c r="F596" s="90"/>
      <c r="G596" s="90"/>
      <c r="H596" s="90"/>
      <c r="I596" s="90"/>
      <c r="J596" s="92"/>
      <c r="K596" s="91"/>
      <c r="L596" s="92"/>
      <c r="M596" s="92"/>
      <c r="N596" s="92"/>
      <c r="W596" s="89"/>
      <c r="X596" s="90"/>
      <c r="Y596" s="90"/>
      <c r="Z596" s="90"/>
      <c r="AA596" s="92"/>
      <c r="AB596" s="91"/>
      <c r="AC596" s="92"/>
      <c r="AD596" s="92"/>
    </row>
    <row r="597" spans="5:30" x14ac:dyDescent="0.25">
      <c r="E597" s="90"/>
      <c r="F597" s="90"/>
      <c r="G597" s="90"/>
      <c r="H597" s="90"/>
      <c r="I597" s="90"/>
      <c r="J597" s="92"/>
      <c r="K597" s="91"/>
      <c r="L597" s="92"/>
      <c r="M597" s="92"/>
      <c r="N597" s="92"/>
      <c r="W597" s="89"/>
      <c r="X597" s="90"/>
      <c r="Y597" s="90"/>
      <c r="Z597" s="90"/>
      <c r="AA597" s="92"/>
      <c r="AB597" s="91"/>
      <c r="AC597" s="92"/>
      <c r="AD597" s="92"/>
    </row>
    <row r="598" spans="5:30" x14ac:dyDescent="0.25">
      <c r="E598" s="90"/>
      <c r="F598" s="90"/>
      <c r="G598" s="90"/>
      <c r="H598" s="90"/>
      <c r="I598" s="90"/>
      <c r="J598" s="92"/>
      <c r="K598" s="91"/>
      <c r="L598" s="92"/>
      <c r="M598" s="92"/>
      <c r="N598" s="92"/>
      <c r="W598" s="89"/>
      <c r="X598" s="90"/>
      <c r="Y598" s="90"/>
      <c r="Z598" s="90"/>
      <c r="AA598" s="92"/>
      <c r="AB598" s="91"/>
      <c r="AC598" s="92"/>
      <c r="AD598" s="92"/>
    </row>
    <row r="599" spans="5:30" x14ac:dyDescent="0.25">
      <c r="E599" s="90"/>
      <c r="F599" s="90"/>
      <c r="G599" s="90"/>
      <c r="H599" s="90"/>
      <c r="I599" s="90"/>
      <c r="J599" s="92"/>
      <c r="K599" s="91"/>
      <c r="L599" s="92"/>
      <c r="M599" s="92"/>
      <c r="N599" s="92"/>
      <c r="W599" s="89"/>
      <c r="X599" s="90"/>
      <c r="Y599" s="90"/>
      <c r="Z599" s="90"/>
      <c r="AA599" s="92"/>
      <c r="AB599" s="91"/>
      <c r="AC599" s="92"/>
      <c r="AD599" s="92"/>
    </row>
    <row r="600" spans="5:30" x14ac:dyDescent="0.25">
      <c r="E600" s="90"/>
      <c r="F600" s="90"/>
      <c r="G600" s="90"/>
      <c r="H600" s="90"/>
      <c r="I600" s="90"/>
      <c r="J600" s="92"/>
      <c r="K600" s="91"/>
      <c r="L600" s="92"/>
      <c r="M600" s="92"/>
      <c r="N600" s="92"/>
      <c r="W600" s="89"/>
      <c r="X600" s="90"/>
      <c r="Y600" s="90"/>
      <c r="Z600" s="90"/>
      <c r="AA600" s="92"/>
      <c r="AB600" s="91"/>
      <c r="AC600" s="92"/>
      <c r="AD600" s="92"/>
    </row>
    <row r="601" spans="5:30" x14ac:dyDescent="0.25">
      <c r="E601" s="90"/>
      <c r="F601" s="90"/>
      <c r="G601" s="90"/>
      <c r="H601" s="90"/>
      <c r="I601" s="90"/>
      <c r="J601" s="92"/>
      <c r="K601" s="91"/>
      <c r="L601" s="92"/>
      <c r="M601" s="92"/>
      <c r="N601" s="92"/>
      <c r="W601" s="89"/>
      <c r="X601" s="90"/>
      <c r="Y601" s="90"/>
      <c r="Z601" s="90"/>
      <c r="AA601" s="92"/>
      <c r="AB601" s="91"/>
      <c r="AC601" s="92"/>
      <c r="AD601" s="92"/>
    </row>
    <row r="602" spans="5:30" x14ac:dyDescent="0.25">
      <c r="E602" s="90"/>
      <c r="F602" s="90"/>
      <c r="G602" s="90"/>
      <c r="H602" s="90"/>
      <c r="I602" s="90"/>
      <c r="J602" s="92"/>
      <c r="K602" s="91"/>
      <c r="L602" s="92"/>
      <c r="M602" s="92"/>
      <c r="N602" s="92"/>
      <c r="W602" s="89"/>
      <c r="X602" s="90"/>
      <c r="Y602" s="90"/>
      <c r="Z602" s="90"/>
      <c r="AA602" s="92"/>
      <c r="AB602" s="91"/>
      <c r="AC602" s="92"/>
      <c r="AD602" s="92"/>
    </row>
    <row r="603" spans="5:30" x14ac:dyDescent="0.25">
      <c r="E603" s="90"/>
      <c r="F603" s="90"/>
      <c r="G603" s="90"/>
      <c r="H603" s="90"/>
      <c r="I603" s="90"/>
      <c r="J603" s="92"/>
      <c r="K603" s="91"/>
      <c r="L603" s="92"/>
      <c r="M603" s="92"/>
      <c r="N603" s="92"/>
      <c r="W603" s="89"/>
      <c r="X603" s="90"/>
      <c r="Y603" s="90"/>
      <c r="Z603" s="90"/>
      <c r="AA603" s="92"/>
      <c r="AB603" s="91"/>
      <c r="AC603" s="92"/>
      <c r="AD603" s="92"/>
    </row>
    <row r="604" spans="5:30" x14ac:dyDescent="0.25">
      <c r="E604" s="90"/>
      <c r="F604" s="90"/>
      <c r="G604" s="90"/>
      <c r="H604" s="90"/>
      <c r="I604" s="90"/>
      <c r="J604" s="92"/>
      <c r="K604" s="91"/>
      <c r="L604" s="92"/>
      <c r="M604" s="92"/>
      <c r="N604" s="92"/>
      <c r="W604" s="89"/>
      <c r="X604" s="90"/>
      <c r="Y604" s="90"/>
      <c r="Z604" s="90"/>
      <c r="AA604" s="92"/>
      <c r="AB604" s="91"/>
      <c r="AC604" s="92"/>
      <c r="AD604" s="92"/>
    </row>
    <row r="605" spans="5:30" x14ac:dyDescent="0.25">
      <c r="E605" s="90"/>
      <c r="F605" s="90"/>
      <c r="G605" s="90"/>
      <c r="H605" s="90"/>
      <c r="I605" s="90"/>
      <c r="J605" s="92"/>
      <c r="K605" s="91"/>
      <c r="L605" s="92"/>
      <c r="M605" s="92"/>
      <c r="N605" s="92"/>
      <c r="W605" s="89"/>
      <c r="X605" s="90"/>
      <c r="Y605" s="90"/>
      <c r="Z605" s="90"/>
      <c r="AA605" s="92"/>
      <c r="AB605" s="91"/>
      <c r="AC605" s="92"/>
      <c r="AD605" s="92"/>
    </row>
    <row r="606" spans="5:30" x14ac:dyDescent="0.25">
      <c r="E606" s="90"/>
      <c r="F606" s="90"/>
      <c r="G606" s="90"/>
      <c r="H606" s="90"/>
      <c r="I606" s="90"/>
      <c r="J606" s="92"/>
      <c r="K606" s="91"/>
      <c r="L606" s="92"/>
      <c r="M606" s="92"/>
      <c r="N606" s="92"/>
      <c r="W606" s="89"/>
      <c r="X606" s="90"/>
      <c r="Y606" s="90"/>
      <c r="Z606" s="90"/>
      <c r="AA606" s="92"/>
      <c r="AB606" s="91"/>
      <c r="AC606" s="92"/>
      <c r="AD606" s="92"/>
    </row>
    <row r="607" spans="5:30" x14ac:dyDescent="0.25">
      <c r="E607" s="90"/>
      <c r="F607" s="90"/>
      <c r="G607" s="90"/>
      <c r="H607" s="90"/>
      <c r="I607" s="90"/>
      <c r="J607" s="92"/>
      <c r="K607" s="91"/>
      <c r="L607" s="92"/>
      <c r="M607" s="92"/>
      <c r="N607" s="92"/>
      <c r="W607" s="89"/>
      <c r="X607" s="90"/>
      <c r="Y607" s="90"/>
      <c r="Z607" s="90"/>
      <c r="AA607" s="92"/>
      <c r="AB607" s="91"/>
      <c r="AC607" s="92"/>
      <c r="AD607" s="92"/>
    </row>
    <row r="608" spans="5:30" x14ac:dyDescent="0.25">
      <c r="E608" s="90"/>
      <c r="F608" s="90"/>
      <c r="G608" s="90"/>
      <c r="H608" s="90"/>
      <c r="I608" s="90"/>
      <c r="J608" s="92"/>
      <c r="K608" s="91"/>
      <c r="L608" s="92"/>
      <c r="M608" s="92"/>
      <c r="N608" s="92"/>
      <c r="W608" s="89"/>
      <c r="X608" s="90"/>
      <c r="Y608" s="90"/>
      <c r="Z608" s="90"/>
      <c r="AA608" s="92"/>
      <c r="AB608" s="91"/>
      <c r="AC608" s="92"/>
      <c r="AD608" s="92"/>
    </row>
    <row r="609" spans="5:30" x14ac:dyDescent="0.25">
      <c r="E609" s="90"/>
      <c r="F609" s="90"/>
      <c r="G609" s="90"/>
      <c r="H609" s="90"/>
      <c r="I609" s="90"/>
      <c r="J609" s="92"/>
      <c r="K609" s="91"/>
      <c r="L609" s="92"/>
      <c r="M609" s="92"/>
      <c r="N609" s="92"/>
      <c r="W609" s="89"/>
      <c r="X609" s="90"/>
      <c r="Y609" s="90"/>
      <c r="Z609" s="90"/>
      <c r="AA609" s="92"/>
      <c r="AB609" s="91"/>
      <c r="AC609" s="92"/>
      <c r="AD609" s="92"/>
    </row>
    <row r="610" spans="5:30" x14ac:dyDescent="0.25">
      <c r="E610" s="90"/>
      <c r="F610" s="90"/>
      <c r="G610" s="90"/>
      <c r="H610" s="90"/>
      <c r="I610" s="90"/>
      <c r="J610" s="92"/>
      <c r="K610" s="91"/>
      <c r="L610" s="92"/>
      <c r="M610" s="92"/>
      <c r="N610" s="92"/>
      <c r="W610" s="89"/>
      <c r="X610" s="90"/>
      <c r="Y610" s="90"/>
      <c r="Z610" s="90"/>
      <c r="AA610" s="92"/>
      <c r="AB610" s="91"/>
      <c r="AC610" s="92"/>
      <c r="AD610" s="92"/>
    </row>
    <row r="611" spans="5:30" x14ac:dyDescent="0.25">
      <c r="E611" s="90"/>
      <c r="F611" s="90"/>
      <c r="G611" s="90"/>
      <c r="H611" s="90"/>
      <c r="I611" s="90"/>
      <c r="J611" s="92"/>
      <c r="K611" s="91"/>
      <c r="L611" s="92"/>
      <c r="M611" s="92"/>
      <c r="N611" s="92"/>
      <c r="W611" s="89"/>
      <c r="X611" s="90"/>
      <c r="Y611" s="90"/>
      <c r="Z611" s="90"/>
      <c r="AA611" s="92"/>
      <c r="AB611" s="91"/>
      <c r="AC611" s="92"/>
      <c r="AD611" s="92"/>
    </row>
    <row r="612" spans="5:30" x14ac:dyDescent="0.25">
      <c r="E612" s="90"/>
      <c r="F612" s="90"/>
      <c r="G612" s="90"/>
      <c r="H612" s="90"/>
      <c r="I612" s="90"/>
      <c r="J612" s="92"/>
      <c r="K612" s="91"/>
      <c r="L612" s="92"/>
      <c r="M612" s="92"/>
      <c r="N612" s="92"/>
      <c r="W612" s="89"/>
      <c r="X612" s="90"/>
      <c r="Y612" s="90"/>
      <c r="Z612" s="90"/>
      <c r="AA612" s="92"/>
      <c r="AB612" s="91"/>
      <c r="AC612" s="92"/>
      <c r="AD612" s="92"/>
    </row>
    <row r="613" spans="5:30" x14ac:dyDescent="0.25">
      <c r="E613" s="90"/>
      <c r="F613" s="90"/>
      <c r="G613" s="90"/>
      <c r="H613" s="90"/>
      <c r="I613" s="90"/>
      <c r="J613" s="92"/>
      <c r="K613" s="91"/>
      <c r="L613" s="92"/>
      <c r="M613" s="92"/>
      <c r="N613" s="92"/>
      <c r="W613" s="89"/>
      <c r="X613" s="90"/>
      <c r="Y613" s="90"/>
      <c r="Z613" s="90"/>
      <c r="AA613" s="92"/>
      <c r="AB613" s="91"/>
      <c r="AC613" s="92"/>
      <c r="AD613" s="92"/>
    </row>
    <row r="614" spans="5:30" x14ac:dyDescent="0.25">
      <c r="E614" s="90"/>
      <c r="F614" s="90"/>
      <c r="G614" s="90"/>
      <c r="H614" s="90"/>
      <c r="I614" s="90"/>
      <c r="J614" s="92"/>
      <c r="K614" s="91"/>
      <c r="L614" s="92"/>
      <c r="M614" s="92"/>
      <c r="N614" s="92"/>
      <c r="W614" s="89"/>
      <c r="X614" s="90"/>
      <c r="Y614" s="90"/>
      <c r="Z614" s="90"/>
      <c r="AA614" s="92"/>
      <c r="AB614" s="91"/>
      <c r="AC614" s="92"/>
      <c r="AD614" s="92"/>
    </row>
    <row r="615" spans="5:30" x14ac:dyDescent="0.25">
      <c r="E615" s="90"/>
      <c r="F615" s="90"/>
      <c r="G615" s="90"/>
      <c r="H615" s="90"/>
      <c r="I615" s="90"/>
      <c r="J615" s="92"/>
      <c r="K615" s="91"/>
      <c r="L615" s="92"/>
      <c r="M615" s="92"/>
      <c r="N615" s="92"/>
      <c r="W615" s="89"/>
      <c r="X615" s="90"/>
      <c r="Y615" s="90"/>
      <c r="Z615" s="90"/>
      <c r="AA615" s="92"/>
      <c r="AB615" s="91"/>
      <c r="AC615" s="92"/>
      <c r="AD615" s="92"/>
    </row>
    <row r="616" spans="5:30" x14ac:dyDescent="0.25">
      <c r="E616" s="90"/>
      <c r="F616" s="90"/>
      <c r="G616" s="90"/>
      <c r="H616" s="90"/>
      <c r="I616" s="90"/>
      <c r="J616" s="92"/>
      <c r="K616" s="91"/>
      <c r="L616" s="92"/>
      <c r="M616" s="92"/>
      <c r="N616" s="92"/>
      <c r="W616" s="89"/>
      <c r="X616" s="90"/>
      <c r="Y616" s="90"/>
      <c r="Z616" s="90"/>
      <c r="AA616" s="92"/>
      <c r="AB616" s="91"/>
      <c r="AC616" s="92"/>
      <c r="AD616" s="92"/>
    </row>
    <row r="617" spans="5:30" x14ac:dyDescent="0.25">
      <c r="E617" s="90"/>
      <c r="F617" s="90"/>
      <c r="G617" s="90"/>
      <c r="H617" s="90"/>
      <c r="I617" s="90"/>
      <c r="J617" s="92"/>
      <c r="K617" s="91"/>
      <c r="L617" s="92"/>
      <c r="M617" s="92"/>
      <c r="N617" s="92"/>
      <c r="W617" s="89"/>
      <c r="X617" s="90"/>
      <c r="Y617" s="90"/>
      <c r="Z617" s="90"/>
      <c r="AA617" s="92"/>
      <c r="AB617" s="91"/>
      <c r="AC617" s="92"/>
      <c r="AD617" s="92"/>
    </row>
    <row r="618" spans="5:30" x14ac:dyDescent="0.25">
      <c r="E618" s="90"/>
      <c r="F618" s="90"/>
      <c r="G618" s="90"/>
      <c r="H618" s="90"/>
      <c r="I618" s="90"/>
      <c r="J618" s="92"/>
      <c r="K618" s="91"/>
      <c r="L618" s="92"/>
      <c r="M618" s="92"/>
      <c r="N618" s="92"/>
      <c r="W618" s="89"/>
      <c r="X618" s="90"/>
      <c r="Y618" s="90"/>
      <c r="Z618" s="90"/>
      <c r="AA618" s="92"/>
      <c r="AB618" s="91"/>
      <c r="AC618" s="92"/>
      <c r="AD618" s="92"/>
    </row>
    <row r="619" spans="5:30" x14ac:dyDescent="0.25">
      <c r="E619" s="90"/>
      <c r="F619" s="90"/>
      <c r="G619" s="90"/>
      <c r="H619" s="90"/>
      <c r="I619" s="90"/>
      <c r="J619" s="92"/>
      <c r="K619" s="91"/>
      <c r="L619" s="92"/>
      <c r="M619" s="92"/>
      <c r="N619" s="92"/>
      <c r="W619" s="89"/>
      <c r="X619" s="90"/>
      <c r="Y619" s="90"/>
      <c r="Z619" s="90"/>
      <c r="AA619" s="92"/>
      <c r="AB619" s="91"/>
      <c r="AC619" s="92"/>
      <c r="AD619" s="92"/>
    </row>
    <row r="620" spans="5:30" x14ac:dyDescent="0.25">
      <c r="E620" s="90"/>
      <c r="F620" s="90"/>
      <c r="G620" s="90"/>
      <c r="H620" s="90"/>
      <c r="I620" s="90"/>
      <c r="J620" s="92"/>
      <c r="K620" s="91"/>
      <c r="L620" s="92"/>
      <c r="M620" s="92"/>
      <c r="N620" s="92"/>
      <c r="W620" s="89"/>
      <c r="X620" s="90"/>
      <c r="Y620" s="90"/>
      <c r="Z620" s="90"/>
      <c r="AA620" s="92"/>
      <c r="AB620" s="91"/>
      <c r="AC620" s="92"/>
      <c r="AD620" s="92"/>
    </row>
    <row r="621" spans="5:30" x14ac:dyDescent="0.25">
      <c r="E621" s="90"/>
      <c r="F621" s="90"/>
      <c r="G621" s="90"/>
      <c r="H621" s="90"/>
      <c r="I621" s="90"/>
      <c r="J621" s="92"/>
      <c r="K621" s="91"/>
      <c r="L621" s="92"/>
      <c r="M621" s="92"/>
      <c r="N621" s="92"/>
      <c r="W621" s="89"/>
      <c r="X621" s="90"/>
      <c r="Y621" s="90"/>
      <c r="Z621" s="90"/>
      <c r="AA621" s="92"/>
      <c r="AB621" s="91"/>
      <c r="AC621" s="92"/>
      <c r="AD621" s="92"/>
    </row>
    <row r="622" spans="5:30" x14ac:dyDescent="0.25">
      <c r="E622" s="90"/>
      <c r="F622" s="90"/>
      <c r="G622" s="90"/>
      <c r="H622" s="90"/>
      <c r="I622" s="90"/>
      <c r="J622" s="92"/>
      <c r="K622" s="91"/>
      <c r="L622" s="92"/>
      <c r="M622" s="92"/>
      <c r="N622" s="92"/>
      <c r="W622" s="89"/>
      <c r="X622" s="90"/>
      <c r="Y622" s="90"/>
      <c r="Z622" s="90"/>
      <c r="AA622" s="92"/>
      <c r="AB622" s="91"/>
      <c r="AC622" s="92"/>
      <c r="AD622" s="92"/>
    </row>
    <row r="623" spans="5:30" x14ac:dyDescent="0.25">
      <c r="E623" s="90"/>
      <c r="F623" s="90"/>
      <c r="G623" s="90"/>
      <c r="H623" s="90"/>
      <c r="I623" s="90"/>
      <c r="J623" s="92"/>
      <c r="K623" s="91"/>
      <c r="L623" s="92"/>
      <c r="M623" s="92"/>
      <c r="N623" s="92"/>
      <c r="W623" s="89"/>
      <c r="X623" s="90"/>
      <c r="Y623" s="90"/>
      <c r="Z623" s="90"/>
      <c r="AA623" s="92"/>
      <c r="AB623" s="91"/>
      <c r="AC623" s="92"/>
      <c r="AD623" s="92"/>
    </row>
    <row r="624" spans="5:30" x14ac:dyDescent="0.25">
      <c r="E624" s="90"/>
      <c r="F624" s="90"/>
      <c r="G624" s="90"/>
      <c r="H624" s="90"/>
      <c r="I624" s="90"/>
      <c r="J624" s="92"/>
      <c r="K624" s="91"/>
      <c r="L624" s="92"/>
      <c r="M624" s="92"/>
      <c r="N624" s="92"/>
      <c r="W624" s="89"/>
      <c r="X624" s="90"/>
      <c r="Y624" s="90"/>
      <c r="Z624" s="90"/>
      <c r="AA624" s="92"/>
      <c r="AB624" s="91"/>
      <c r="AC624" s="92"/>
      <c r="AD624" s="92"/>
    </row>
    <row r="625" spans="5:30" x14ac:dyDescent="0.25">
      <c r="E625" s="90"/>
      <c r="F625" s="90"/>
      <c r="G625" s="90"/>
      <c r="H625" s="90"/>
      <c r="I625" s="90"/>
      <c r="J625" s="92"/>
      <c r="K625" s="91"/>
      <c r="L625" s="92"/>
      <c r="M625" s="92"/>
      <c r="N625" s="92"/>
      <c r="W625" s="89"/>
      <c r="X625" s="90"/>
      <c r="Y625" s="90"/>
      <c r="Z625" s="90"/>
      <c r="AA625" s="92"/>
      <c r="AB625" s="91"/>
      <c r="AC625" s="92"/>
      <c r="AD625" s="92"/>
    </row>
    <row r="626" spans="5:30" x14ac:dyDescent="0.25">
      <c r="E626" s="90"/>
      <c r="F626" s="90"/>
      <c r="G626" s="90"/>
      <c r="H626" s="90"/>
      <c r="I626" s="90"/>
      <c r="J626" s="92"/>
      <c r="K626" s="91"/>
      <c r="L626" s="92"/>
      <c r="M626" s="92"/>
      <c r="N626" s="92"/>
      <c r="W626" s="89"/>
      <c r="X626" s="90"/>
      <c r="Y626" s="90"/>
      <c r="Z626" s="90"/>
      <c r="AA626" s="92"/>
      <c r="AB626" s="91"/>
      <c r="AC626" s="92"/>
      <c r="AD626" s="92"/>
    </row>
    <row r="627" spans="5:30" x14ac:dyDescent="0.25">
      <c r="E627" s="90"/>
      <c r="F627" s="90"/>
      <c r="G627" s="90"/>
      <c r="H627" s="90"/>
      <c r="I627" s="90"/>
      <c r="J627" s="92"/>
      <c r="K627" s="91"/>
      <c r="L627" s="92"/>
      <c r="M627" s="92"/>
      <c r="N627" s="92"/>
      <c r="W627" s="89"/>
      <c r="X627" s="90"/>
      <c r="Y627" s="90"/>
      <c r="Z627" s="90"/>
      <c r="AA627" s="92"/>
      <c r="AB627" s="91"/>
      <c r="AC627" s="92"/>
      <c r="AD627" s="92"/>
    </row>
    <row r="628" spans="5:30" x14ac:dyDescent="0.25">
      <c r="E628" s="90"/>
      <c r="F628" s="90"/>
      <c r="G628" s="90"/>
      <c r="H628" s="90"/>
      <c r="I628" s="90"/>
      <c r="J628" s="92"/>
      <c r="K628" s="91"/>
      <c r="L628" s="92"/>
      <c r="M628" s="92"/>
      <c r="N628" s="92"/>
      <c r="W628" s="89"/>
      <c r="X628" s="90"/>
      <c r="Y628" s="90"/>
      <c r="Z628" s="90"/>
      <c r="AA628" s="92"/>
      <c r="AB628" s="91"/>
      <c r="AC628" s="92"/>
      <c r="AD628" s="92"/>
    </row>
    <row r="629" spans="5:30" x14ac:dyDescent="0.25">
      <c r="E629" s="90"/>
      <c r="F629" s="90"/>
      <c r="G629" s="90"/>
      <c r="H629" s="90"/>
      <c r="I629" s="90"/>
      <c r="J629" s="92"/>
      <c r="K629" s="91"/>
      <c r="L629" s="92"/>
      <c r="M629" s="92"/>
      <c r="N629" s="92"/>
      <c r="W629" s="89"/>
      <c r="X629" s="90"/>
      <c r="Y629" s="90"/>
      <c r="Z629" s="90"/>
      <c r="AA629" s="92"/>
      <c r="AB629" s="91"/>
      <c r="AC629" s="92"/>
      <c r="AD629" s="92"/>
    </row>
    <row r="630" spans="5:30" x14ac:dyDescent="0.25">
      <c r="E630" s="90"/>
      <c r="F630" s="90"/>
      <c r="G630" s="90"/>
      <c r="H630" s="90"/>
      <c r="I630" s="90"/>
      <c r="J630" s="92"/>
      <c r="K630" s="91"/>
      <c r="L630" s="92"/>
      <c r="M630" s="92"/>
      <c r="N630" s="92"/>
      <c r="W630" s="89"/>
      <c r="X630" s="90"/>
      <c r="Y630" s="90"/>
      <c r="Z630" s="90"/>
      <c r="AA630" s="92"/>
      <c r="AB630" s="91"/>
      <c r="AC630" s="92"/>
      <c r="AD630" s="92"/>
    </row>
    <row r="631" spans="5:30" x14ac:dyDescent="0.25">
      <c r="E631" s="90"/>
      <c r="F631" s="90"/>
      <c r="G631" s="90"/>
      <c r="H631" s="90"/>
      <c r="I631" s="90"/>
      <c r="J631" s="92"/>
      <c r="K631" s="91"/>
      <c r="L631" s="92"/>
      <c r="M631" s="92"/>
      <c r="N631" s="92"/>
      <c r="W631" s="89"/>
      <c r="X631" s="90"/>
      <c r="Y631" s="90"/>
      <c r="Z631" s="90"/>
      <c r="AA631" s="92"/>
      <c r="AB631" s="91"/>
      <c r="AC631" s="92"/>
      <c r="AD631" s="92"/>
    </row>
    <row r="632" spans="5:30" x14ac:dyDescent="0.25">
      <c r="E632" s="90"/>
      <c r="F632" s="90"/>
      <c r="G632" s="90"/>
      <c r="H632" s="90"/>
      <c r="I632" s="90"/>
      <c r="J632" s="92"/>
      <c r="K632" s="91"/>
      <c r="L632" s="92"/>
      <c r="M632" s="92"/>
      <c r="N632" s="92"/>
      <c r="W632" s="89"/>
      <c r="X632" s="90"/>
      <c r="Y632" s="90"/>
      <c r="Z632" s="90"/>
      <c r="AA632" s="92"/>
      <c r="AB632" s="91"/>
      <c r="AC632" s="92"/>
      <c r="AD632" s="92"/>
    </row>
    <row r="633" spans="5:30" x14ac:dyDescent="0.25">
      <c r="E633" s="90"/>
      <c r="F633" s="90"/>
      <c r="G633" s="90"/>
      <c r="H633" s="90"/>
      <c r="I633" s="90"/>
      <c r="J633" s="92"/>
      <c r="K633" s="91"/>
      <c r="L633" s="92"/>
      <c r="M633" s="92"/>
      <c r="N633" s="92"/>
      <c r="W633" s="89"/>
      <c r="X633" s="90"/>
      <c r="Y633" s="90"/>
      <c r="Z633" s="90"/>
      <c r="AA633" s="92"/>
      <c r="AB633" s="91"/>
      <c r="AC633" s="92"/>
      <c r="AD633" s="92"/>
    </row>
    <row r="634" spans="5:30" x14ac:dyDescent="0.25">
      <c r="E634" s="90"/>
      <c r="F634" s="90"/>
      <c r="G634" s="90"/>
      <c r="H634" s="90"/>
      <c r="I634" s="90"/>
      <c r="J634" s="92"/>
      <c r="K634" s="91"/>
      <c r="L634" s="92"/>
      <c r="M634" s="92"/>
      <c r="N634" s="92"/>
      <c r="W634" s="89"/>
      <c r="X634" s="90"/>
      <c r="Y634" s="90"/>
      <c r="Z634" s="90"/>
      <c r="AA634" s="92"/>
      <c r="AB634" s="91"/>
      <c r="AC634" s="92"/>
      <c r="AD634" s="92"/>
    </row>
    <row r="635" spans="5:30" x14ac:dyDescent="0.25">
      <c r="E635" s="90"/>
      <c r="F635" s="90"/>
      <c r="G635" s="90"/>
      <c r="H635" s="90"/>
      <c r="I635" s="90"/>
      <c r="J635" s="92"/>
      <c r="K635" s="91"/>
      <c r="L635" s="92"/>
      <c r="M635" s="92"/>
      <c r="N635" s="92"/>
      <c r="W635" s="89"/>
      <c r="X635" s="90"/>
      <c r="Y635" s="90"/>
      <c r="Z635" s="90"/>
      <c r="AA635" s="92"/>
      <c r="AB635" s="91"/>
      <c r="AC635" s="92"/>
      <c r="AD635" s="92"/>
    </row>
    <row r="636" spans="5:30" x14ac:dyDescent="0.25">
      <c r="E636" s="90"/>
      <c r="F636" s="90"/>
      <c r="G636" s="90"/>
      <c r="H636" s="90"/>
      <c r="I636" s="90"/>
      <c r="J636" s="92"/>
      <c r="K636" s="91"/>
      <c r="L636" s="92"/>
      <c r="M636" s="92"/>
      <c r="N636" s="92"/>
      <c r="W636" s="89"/>
      <c r="X636" s="90"/>
      <c r="Y636" s="90"/>
      <c r="Z636" s="90"/>
      <c r="AA636" s="92"/>
      <c r="AB636" s="91"/>
      <c r="AC636" s="92"/>
      <c r="AD636" s="92"/>
    </row>
    <row r="637" spans="5:30" x14ac:dyDescent="0.25">
      <c r="E637" s="90"/>
      <c r="F637" s="90"/>
      <c r="G637" s="90"/>
      <c r="H637" s="90"/>
      <c r="I637" s="90"/>
      <c r="J637" s="92"/>
      <c r="K637" s="91"/>
      <c r="L637" s="92"/>
      <c r="M637" s="92"/>
      <c r="N637" s="92"/>
      <c r="W637" s="89"/>
      <c r="X637" s="90"/>
      <c r="Y637" s="90"/>
      <c r="Z637" s="90"/>
      <c r="AA637" s="92"/>
      <c r="AB637" s="91"/>
      <c r="AC637" s="92"/>
      <c r="AD637" s="92"/>
    </row>
    <row r="638" spans="5:30" x14ac:dyDescent="0.25">
      <c r="E638" s="90"/>
      <c r="F638" s="90"/>
      <c r="G638" s="90"/>
      <c r="H638" s="90"/>
      <c r="I638" s="90"/>
      <c r="J638" s="92"/>
      <c r="K638" s="91"/>
      <c r="L638" s="92"/>
      <c r="M638" s="92"/>
      <c r="N638" s="92"/>
      <c r="W638" s="89"/>
      <c r="X638" s="90"/>
      <c r="Y638" s="90"/>
      <c r="Z638" s="90"/>
      <c r="AA638" s="92"/>
      <c r="AB638" s="91"/>
      <c r="AC638" s="92"/>
      <c r="AD638" s="92"/>
    </row>
    <row r="639" spans="5:30" x14ac:dyDescent="0.25">
      <c r="E639" s="90"/>
      <c r="F639" s="90"/>
      <c r="G639" s="90"/>
      <c r="H639" s="90"/>
      <c r="I639" s="90"/>
      <c r="J639" s="92"/>
      <c r="K639" s="91"/>
      <c r="L639" s="92"/>
      <c r="M639" s="92"/>
      <c r="N639" s="92"/>
      <c r="W639" s="89"/>
      <c r="X639" s="90"/>
      <c r="Y639" s="90"/>
      <c r="Z639" s="90"/>
      <c r="AA639" s="92"/>
      <c r="AB639" s="91"/>
      <c r="AC639" s="92"/>
      <c r="AD639" s="92"/>
    </row>
    <row r="640" spans="5:30" x14ac:dyDescent="0.25">
      <c r="E640" s="90"/>
      <c r="F640" s="90"/>
      <c r="G640" s="90"/>
      <c r="H640" s="90"/>
      <c r="I640" s="90"/>
      <c r="J640" s="92"/>
      <c r="K640" s="91"/>
      <c r="L640" s="92"/>
      <c r="M640" s="92"/>
      <c r="N640" s="92"/>
      <c r="W640" s="89"/>
      <c r="X640" s="90"/>
      <c r="Y640" s="90"/>
      <c r="Z640" s="90"/>
      <c r="AA640" s="92"/>
      <c r="AB640" s="91"/>
      <c r="AC640" s="92"/>
      <c r="AD640" s="92"/>
    </row>
    <row r="641" spans="5:30" x14ac:dyDescent="0.25">
      <c r="E641" s="90"/>
      <c r="F641" s="90"/>
      <c r="G641" s="90"/>
      <c r="H641" s="90"/>
      <c r="I641" s="90"/>
      <c r="J641" s="92"/>
      <c r="K641" s="91"/>
      <c r="L641" s="92"/>
      <c r="M641" s="92"/>
      <c r="N641" s="92"/>
      <c r="W641" s="89"/>
      <c r="X641" s="90"/>
      <c r="Y641" s="90"/>
      <c r="Z641" s="90"/>
      <c r="AA641" s="92"/>
      <c r="AB641" s="91"/>
      <c r="AC641" s="92"/>
      <c r="AD641" s="92"/>
    </row>
    <row r="642" spans="5:30" x14ac:dyDescent="0.25">
      <c r="E642" s="90"/>
      <c r="F642" s="90"/>
      <c r="G642" s="90"/>
      <c r="H642" s="90"/>
      <c r="I642" s="90"/>
      <c r="J642" s="92"/>
      <c r="K642" s="91"/>
      <c r="L642" s="92"/>
      <c r="M642" s="92"/>
      <c r="N642" s="92"/>
      <c r="W642" s="89"/>
      <c r="X642" s="90"/>
      <c r="Y642" s="90"/>
      <c r="Z642" s="90"/>
      <c r="AA642" s="92"/>
      <c r="AB642" s="91"/>
      <c r="AC642" s="92"/>
      <c r="AD642" s="92"/>
    </row>
    <row r="643" spans="5:30" x14ac:dyDescent="0.25">
      <c r="E643" s="90"/>
      <c r="F643" s="90"/>
      <c r="G643" s="90"/>
      <c r="H643" s="90"/>
      <c r="I643" s="90"/>
      <c r="J643" s="92"/>
      <c r="K643" s="91"/>
      <c r="L643" s="92"/>
      <c r="M643" s="92"/>
      <c r="N643" s="92"/>
      <c r="W643" s="89"/>
      <c r="X643" s="90"/>
      <c r="Y643" s="90"/>
      <c r="Z643" s="90"/>
      <c r="AA643" s="92"/>
      <c r="AB643" s="91"/>
      <c r="AC643" s="92"/>
      <c r="AD643" s="92"/>
    </row>
    <row r="644" spans="5:30" x14ac:dyDescent="0.25">
      <c r="E644" s="90"/>
      <c r="F644" s="90"/>
      <c r="G644" s="90"/>
      <c r="H644" s="90"/>
      <c r="I644" s="90"/>
      <c r="J644" s="92"/>
      <c r="K644" s="91"/>
      <c r="L644" s="92"/>
      <c r="M644" s="92"/>
      <c r="N644" s="92"/>
      <c r="W644" s="89"/>
      <c r="X644" s="90"/>
      <c r="Y644" s="90"/>
      <c r="Z644" s="90"/>
      <c r="AA644" s="92"/>
      <c r="AB644" s="91"/>
      <c r="AC644" s="92"/>
      <c r="AD644" s="92"/>
    </row>
    <row r="645" spans="5:30" x14ac:dyDescent="0.25">
      <c r="E645" s="90"/>
      <c r="F645" s="90"/>
      <c r="G645" s="90"/>
      <c r="H645" s="90"/>
      <c r="I645" s="90"/>
      <c r="J645" s="92"/>
      <c r="K645" s="91"/>
      <c r="L645" s="92"/>
      <c r="M645" s="92"/>
      <c r="N645" s="92"/>
      <c r="W645" s="89"/>
      <c r="X645" s="90"/>
      <c r="Y645" s="90"/>
      <c r="Z645" s="90"/>
      <c r="AA645" s="92"/>
      <c r="AB645" s="91"/>
      <c r="AC645" s="92"/>
      <c r="AD645" s="92"/>
    </row>
    <row r="646" spans="5:30" x14ac:dyDescent="0.25">
      <c r="E646" s="90"/>
      <c r="F646" s="90"/>
      <c r="G646" s="90"/>
      <c r="H646" s="90"/>
      <c r="I646" s="90"/>
      <c r="J646" s="92"/>
      <c r="K646" s="91"/>
      <c r="L646" s="92"/>
      <c r="M646" s="92"/>
      <c r="N646" s="92"/>
      <c r="W646" s="89"/>
      <c r="X646" s="90"/>
      <c r="Y646" s="90"/>
      <c r="Z646" s="90"/>
      <c r="AA646" s="92"/>
      <c r="AB646" s="91"/>
      <c r="AC646" s="92"/>
      <c r="AD646" s="92"/>
    </row>
    <row r="647" spans="5:30" x14ac:dyDescent="0.25">
      <c r="E647" s="90"/>
      <c r="F647" s="90"/>
      <c r="G647" s="90"/>
      <c r="H647" s="90"/>
      <c r="I647" s="90"/>
      <c r="J647" s="92"/>
      <c r="K647" s="91"/>
      <c r="L647" s="92"/>
      <c r="M647" s="92"/>
      <c r="N647" s="92"/>
      <c r="W647" s="89"/>
      <c r="X647" s="90"/>
      <c r="Y647" s="90"/>
      <c r="Z647" s="90"/>
      <c r="AA647" s="92"/>
      <c r="AB647" s="91"/>
      <c r="AC647" s="92"/>
      <c r="AD647" s="92"/>
    </row>
    <row r="648" spans="5:30" x14ac:dyDescent="0.25">
      <c r="E648" s="90"/>
      <c r="F648" s="90"/>
      <c r="G648" s="90"/>
      <c r="H648" s="90"/>
      <c r="I648" s="90"/>
      <c r="J648" s="92"/>
      <c r="K648" s="91"/>
      <c r="L648" s="92"/>
      <c r="M648" s="92"/>
      <c r="N648" s="92"/>
      <c r="W648" s="89"/>
      <c r="X648" s="90"/>
      <c r="Y648" s="90"/>
      <c r="Z648" s="90"/>
      <c r="AA648" s="92"/>
      <c r="AB648" s="91"/>
      <c r="AC648" s="92"/>
      <c r="AD648" s="92"/>
    </row>
    <row r="649" spans="5:30" x14ac:dyDescent="0.25">
      <c r="E649" s="90"/>
      <c r="F649" s="90"/>
      <c r="G649" s="90"/>
      <c r="H649" s="90"/>
      <c r="I649" s="90"/>
      <c r="J649" s="92"/>
      <c r="K649" s="91"/>
      <c r="L649" s="92"/>
      <c r="M649" s="92"/>
      <c r="N649" s="92"/>
      <c r="W649" s="89"/>
      <c r="X649" s="90"/>
      <c r="Y649" s="90"/>
      <c r="Z649" s="90"/>
      <c r="AA649" s="92"/>
      <c r="AB649" s="91"/>
      <c r="AC649" s="92"/>
      <c r="AD649" s="92"/>
    </row>
    <row r="650" spans="5:30" x14ac:dyDescent="0.25">
      <c r="E650" s="90"/>
      <c r="F650" s="90"/>
      <c r="G650" s="90"/>
      <c r="H650" s="90"/>
      <c r="I650" s="90"/>
      <c r="J650" s="92"/>
      <c r="K650" s="91"/>
      <c r="L650" s="92"/>
      <c r="M650" s="92"/>
      <c r="N650" s="92"/>
      <c r="W650" s="89"/>
      <c r="X650" s="90"/>
      <c r="Y650" s="90"/>
      <c r="Z650" s="90"/>
      <c r="AA650" s="92"/>
      <c r="AB650" s="91"/>
      <c r="AC650" s="92"/>
      <c r="AD650" s="92"/>
    </row>
    <row r="651" spans="5:30" x14ac:dyDescent="0.25">
      <c r="E651" s="90"/>
      <c r="F651" s="90"/>
      <c r="G651" s="90"/>
      <c r="H651" s="90"/>
      <c r="I651" s="90"/>
      <c r="J651" s="92"/>
      <c r="K651" s="91"/>
      <c r="L651" s="92"/>
      <c r="M651" s="92"/>
      <c r="N651" s="92"/>
      <c r="W651" s="89"/>
      <c r="X651" s="90"/>
      <c r="Y651" s="90"/>
      <c r="Z651" s="90"/>
      <c r="AA651" s="92"/>
      <c r="AB651" s="91"/>
      <c r="AC651" s="92"/>
      <c r="AD651" s="92"/>
    </row>
    <row r="652" spans="5:30" x14ac:dyDescent="0.25">
      <c r="E652" s="90"/>
      <c r="F652" s="90"/>
      <c r="G652" s="90"/>
      <c r="H652" s="90"/>
      <c r="I652" s="90"/>
      <c r="J652" s="92"/>
      <c r="K652" s="91"/>
      <c r="L652" s="92"/>
      <c r="M652" s="92"/>
      <c r="N652" s="92"/>
      <c r="W652" s="89"/>
      <c r="X652" s="90"/>
      <c r="Y652" s="90"/>
      <c r="Z652" s="90"/>
      <c r="AA652" s="92"/>
      <c r="AB652" s="91"/>
      <c r="AC652" s="92"/>
      <c r="AD652" s="92"/>
    </row>
    <row r="653" spans="5:30" x14ac:dyDescent="0.25">
      <c r="E653" s="90"/>
      <c r="F653" s="90"/>
      <c r="G653" s="90"/>
      <c r="H653" s="90"/>
      <c r="I653" s="90"/>
      <c r="J653" s="92"/>
      <c r="K653" s="91"/>
      <c r="L653" s="92"/>
      <c r="M653" s="92"/>
      <c r="N653" s="92"/>
      <c r="W653" s="89"/>
      <c r="X653" s="90"/>
      <c r="Y653" s="90"/>
      <c r="Z653" s="90"/>
      <c r="AA653" s="92"/>
      <c r="AB653" s="91"/>
      <c r="AC653" s="92"/>
      <c r="AD653" s="92"/>
    </row>
    <row r="654" spans="5:30" x14ac:dyDescent="0.25">
      <c r="E654" s="90"/>
      <c r="F654" s="90"/>
      <c r="G654" s="90"/>
      <c r="H654" s="90"/>
      <c r="I654" s="90"/>
      <c r="J654" s="92"/>
      <c r="K654" s="91"/>
      <c r="L654" s="92"/>
      <c r="M654" s="92"/>
      <c r="N654" s="92"/>
      <c r="W654" s="89"/>
      <c r="X654" s="90"/>
      <c r="Y654" s="90"/>
      <c r="Z654" s="90"/>
      <c r="AA654" s="92"/>
      <c r="AB654" s="91"/>
      <c r="AC654" s="92"/>
      <c r="AD654" s="92"/>
    </row>
    <row r="655" spans="5:30" x14ac:dyDescent="0.25">
      <c r="E655" s="90"/>
      <c r="F655" s="90"/>
      <c r="G655" s="90"/>
      <c r="H655" s="90"/>
      <c r="I655" s="90"/>
      <c r="J655" s="92"/>
      <c r="K655" s="91"/>
      <c r="L655" s="92"/>
      <c r="M655" s="92"/>
      <c r="N655" s="92"/>
      <c r="W655" s="89"/>
      <c r="X655" s="90"/>
      <c r="Y655" s="90"/>
      <c r="Z655" s="90"/>
      <c r="AA655" s="92"/>
      <c r="AB655" s="91"/>
      <c r="AC655" s="92"/>
      <c r="AD655" s="92"/>
    </row>
    <row r="656" spans="5:30" x14ac:dyDescent="0.25">
      <c r="E656" s="90"/>
      <c r="F656" s="90"/>
      <c r="G656" s="90"/>
      <c r="H656" s="90"/>
      <c r="I656" s="90"/>
      <c r="J656" s="92"/>
      <c r="K656" s="91"/>
      <c r="L656" s="92"/>
      <c r="M656" s="92"/>
      <c r="N656" s="92"/>
      <c r="W656" s="89"/>
      <c r="X656" s="90"/>
      <c r="Y656" s="90"/>
      <c r="Z656" s="90"/>
      <c r="AA656" s="92"/>
      <c r="AB656" s="91"/>
      <c r="AC656" s="92"/>
      <c r="AD656" s="92"/>
    </row>
    <row r="657" spans="5:30" x14ac:dyDescent="0.25">
      <c r="E657" s="90"/>
      <c r="F657" s="90"/>
      <c r="G657" s="90"/>
      <c r="H657" s="90"/>
      <c r="I657" s="90"/>
      <c r="J657" s="92"/>
      <c r="K657" s="91"/>
      <c r="L657" s="92"/>
      <c r="M657" s="92"/>
      <c r="N657" s="92"/>
      <c r="W657" s="89"/>
      <c r="X657" s="90"/>
      <c r="Y657" s="90"/>
      <c r="Z657" s="90"/>
      <c r="AA657" s="92"/>
      <c r="AB657" s="91"/>
      <c r="AC657" s="92"/>
      <c r="AD657" s="92"/>
    </row>
    <row r="658" spans="5:30" x14ac:dyDescent="0.25">
      <c r="E658" s="90"/>
      <c r="F658" s="90"/>
      <c r="G658" s="90"/>
      <c r="H658" s="90"/>
      <c r="I658" s="90"/>
      <c r="J658" s="92"/>
      <c r="K658" s="91"/>
      <c r="L658" s="92"/>
      <c r="M658" s="92"/>
      <c r="N658" s="92"/>
      <c r="W658" s="89"/>
      <c r="X658" s="90"/>
      <c r="Y658" s="90"/>
      <c r="Z658" s="90"/>
      <c r="AA658" s="92"/>
      <c r="AB658" s="91"/>
      <c r="AC658" s="92"/>
      <c r="AD658" s="92"/>
    </row>
    <row r="659" spans="5:30" x14ac:dyDescent="0.25">
      <c r="E659" s="90"/>
      <c r="F659" s="90"/>
      <c r="G659" s="90"/>
      <c r="H659" s="90"/>
      <c r="I659" s="90"/>
      <c r="J659" s="92"/>
      <c r="K659" s="91"/>
      <c r="L659" s="92"/>
      <c r="M659" s="92"/>
      <c r="N659" s="92"/>
      <c r="W659" s="89"/>
      <c r="X659" s="90"/>
      <c r="Y659" s="90"/>
      <c r="Z659" s="90"/>
      <c r="AA659" s="92"/>
      <c r="AB659" s="91"/>
      <c r="AC659" s="92"/>
      <c r="AD659" s="92"/>
    </row>
    <row r="660" spans="5:30" x14ac:dyDescent="0.25">
      <c r="E660" s="90"/>
      <c r="F660" s="90"/>
      <c r="G660" s="90"/>
      <c r="H660" s="90"/>
      <c r="I660" s="90"/>
      <c r="J660" s="92"/>
      <c r="K660" s="91"/>
      <c r="L660" s="92"/>
      <c r="M660" s="92"/>
      <c r="N660" s="92"/>
      <c r="W660" s="89"/>
      <c r="X660" s="90"/>
      <c r="Y660" s="90"/>
      <c r="Z660" s="90"/>
      <c r="AA660" s="92"/>
      <c r="AB660" s="91"/>
      <c r="AC660" s="92"/>
      <c r="AD660" s="92"/>
    </row>
    <row r="661" spans="5:30" x14ac:dyDescent="0.25">
      <c r="E661" s="90"/>
      <c r="F661" s="90"/>
      <c r="G661" s="90"/>
      <c r="H661" s="90"/>
      <c r="I661" s="90"/>
      <c r="J661" s="92"/>
      <c r="K661" s="91"/>
      <c r="L661" s="92"/>
      <c r="M661" s="92"/>
      <c r="N661" s="92"/>
      <c r="W661" s="89"/>
      <c r="X661" s="90"/>
      <c r="Y661" s="90"/>
      <c r="Z661" s="90"/>
      <c r="AA661" s="92"/>
      <c r="AB661" s="91"/>
      <c r="AC661" s="92"/>
      <c r="AD661" s="92"/>
    </row>
    <row r="662" spans="5:30" x14ac:dyDescent="0.25">
      <c r="E662" s="90"/>
      <c r="F662" s="90"/>
      <c r="G662" s="90"/>
      <c r="H662" s="90"/>
      <c r="I662" s="90"/>
      <c r="J662" s="92"/>
      <c r="K662" s="91"/>
      <c r="L662" s="92"/>
      <c r="M662" s="92"/>
      <c r="N662" s="92"/>
      <c r="W662" s="89"/>
      <c r="X662" s="90"/>
      <c r="Y662" s="90"/>
      <c r="Z662" s="90"/>
      <c r="AA662" s="92"/>
      <c r="AB662" s="91"/>
      <c r="AC662" s="92"/>
      <c r="AD662" s="92"/>
    </row>
    <row r="663" spans="5:30" x14ac:dyDescent="0.25">
      <c r="E663" s="90"/>
      <c r="F663" s="90"/>
      <c r="G663" s="90"/>
      <c r="H663" s="90"/>
      <c r="I663" s="90"/>
      <c r="J663" s="92"/>
      <c r="K663" s="91"/>
      <c r="L663" s="92"/>
      <c r="M663" s="92"/>
      <c r="N663" s="92"/>
      <c r="W663" s="89"/>
      <c r="X663" s="90"/>
      <c r="Y663" s="90"/>
      <c r="Z663" s="90"/>
      <c r="AA663" s="92"/>
      <c r="AB663" s="91"/>
      <c r="AC663" s="92"/>
      <c r="AD663" s="92"/>
    </row>
    <row r="664" spans="5:30" x14ac:dyDescent="0.25">
      <c r="E664" s="90"/>
      <c r="F664" s="90"/>
      <c r="G664" s="90"/>
      <c r="H664" s="90"/>
      <c r="I664" s="90"/>
      <c r="J664" s="92"/>
      <c r="K664" s="91"/>
      <c r="L664" s="92"/>
      <c r="M664" s="92"/>
      <c r="N664" s="92"/>
      <c r="W664" s="89"/>
      <c r="X664" s="90"/>
      <c r="Y664" s="90"/>
      <c r="Z664" s="90"/>
      <c r="AA664" s="92"/>
      <c r="AB664" s="91"/>
      <c r="AC664" s="92"/>
      <c r="AD664" s="92"/>
    </row>
    <row r="665" spans="5:30" x14ac:dyDescent="0.25">
      <c r="E665" s="90"/>
      <c r="F665" s="90"/>
      <c r="G665" s="90"/>
      <c r="H665" s="90"/>
      <c r="I665" s="90"/>
      <c r="J665" s="92"/>
      <c r="K665" s="91"/>
      <c r="L665" s="92"/>
      <c r="M665" s="92"/>
      <c r="N665" s="92"/>
      <c r="W665" s="89"/>
      <c r="X665" s="90"/>
      <c r="Y665" s="90"/>
      <c r="Z665" s="90"/>
      <c r="AA665" s="92"/>
      <c r="AB665" s="91"/>
      <c r="AC665" s="92"/>
      <c r="AD665" s="92"/>
    </row>
    <row r="666" spans="5:30" x14ac:dyDescent="0.25">
      <c r="E666" s="90"/>
      <c r="F666" s="90"/>
      <c r="G666" s="90"/>
      <c r="H666" s="90"/>
      <c r="I666" s="90"/>
      <c r="J666" s="92"/>
      <c r="K666" s="91"/>
      <c r="L666" s="92"/>
      <c r="M666" s="92"/>
      <c r="N666" s="92"/>
      <c r="W666" s="89"/>
      <c r="X666" s="90"/>
      <c r="Y666" s="90"/>
      <c r="Z666" s="90"/>
      <c r="AA666" s="92"/>
      <c r="AB666" s="91"/>
      <c r="AC666" s="92"/>
      <c r="AD666" s="92"/>
    </row>
    <row r="667" spans="5:30" x14ac:dyDescent="0.25">
      <c r="E667" s="90"/>
      <c r="F667" s="90"/>
      <c r="G667" s="90"/>
      <c r="H667" s="90"/>
      <c r="I667" s="90"/>
      <c r="J667" s="92"/>
      <c r="K667" s="91"/>
      <c r="L667" s="92"/>
      <c r="M667" s="92"/>
      <c r="N667" s="92"/>
      <c r="W667" s="89"/>
      <c r="X667" s="90"/>
      <c r="Y667" s="90"/>
      <c r="Z667" s="90"/>
      <c r="AA667" s="92"/>
      <c r="AB667" s="91"/>
      <c r="AC667" s="92"/>
      <c r="AD667" s="92"/>
    </row>
    <row r="668" spans="5:30" x14ac:dyDescent="0.25">
      <c r="E668" s="90"/>
      <c r="F668" s="90"/>
      <c r="G668" s="90"/>
      <c r="H668" s="90"/>
      <c r="I668" s="90"/>
      <c r="J668" s="92"/>
      <c r="K668" s="91"/>
      <c r="L668" s="92"/>
      <c r="M668" s="92"/>
      <c r="N668" s="92"/>
      <c r="W668" s="89"/>
      <c r="X668" s="90"/>
      <c r="Y668" s="90"/>
      <c r="Z668" s="90"/>
      <c r="AA668" s="92"/>
      <c r="AB668" s="91"/>
      <c r="AC668" s="92"/>
      <c r="AD668" s="92"/>
    </row>
    <row r="669" spans="5:30" x14ac:dyDescent="0.25">
      <c r="E669" s="90"/>
      <c r="F669" s="90"/>
      <c r="G669" s="90"/>
      <c r="H669" s="90"/>
      <c r="I669" s="90"/>
      <c r="J669" s="92"/>
      <c r="K669" s="91"/>
      <c r="L669" s="92"/>
      <c r="M669" s="92"/>
      <c r="N669" s="92"/>
      <c r="W669" s="89"/>
      <c r="X669" s="90"/>
      <c r="Y669" s="90"/>
      <c r="Z669" s="90"/>
      <c r="AA669" s="92"/>
      <c r="AB669" s="91"/>
      <c r="AC669" s="92"/>
      <c r="AD669" s="92"/>
    </row>
    <row r="670" spans="5:30" x14ac:dyDescent="0.25">
      <c r="E670" s="90"/>
      <c r="F670" s="90"/>
      <c r="G670" s="90"/>
      <c r="H670" s="90"/>
      <c r="I670" s="90"/>
      <c r="J670" s="92"/>
      <c r="K670" s="91"/>
      <c r="L670" s="92"/>
      <c r="M670" s="92"/>
      <c r="N670" s="92"/>
      <c r="W670" s="89"/>
      <c r="X670" s="90"/>
      <c r="Y670" s="90"/>
      <c r="Z670" s="90"/>
      <c r="AA670" s="92"/>
      <c r="AB670" s="91"/>
      <c r="AC670" s="92"/>
      <c r="AD670" s="92"/>
    </row>
    <row r="671" spans="5:30" x14ac:dyDescent="0.25">
      <c r="E671" s="90"/>
      <c r="F671" s="90"/>
      <c r="G671" s="90"/>
      <c r="H671" s="90"/>
      <c r="I671" s="90"/>
      <c r="J671" s="92"/>
      <c r="K671" s="91"/>
      <c r="L671" s="92"/>
      <c r="M671" s="92"/>
      <c r="N671" s="92"/>
      <c r="W671" s="89"/>
      <c r="X671" s="90"/>
      <c r="Y671" s="90"/>
      <c r="Z671" s="90"/>
      <c r="AA671" s="92"/>
      <c r="AB671" s="91"/>
      <c r="AC671" s="92"/>
      <c r="AD671" s="92"/>
    </row>
    <row r="672" spans="5:30" x14ac:dyDescent="0.25">
      <c r="E672" s="90"/>
      <c r="F672" s="90"/>
      <c r="G672" s="90"/>
      <c r="H672" s="90"/>
      <c r="I672" s="90"/>
      <c r="J672" s="92"/>
      <c r="K672" s="91"/>
      <c r="L672" s="92"/>
      <c r="M672" s="92"/>
      <c r="N672" s="92"/>
      <c r="W672" s="89"/>
      <c r="X672" s="90"/>
      <c r="Y672" s="90"/>
      <c r="Z672" s="90"/>
      <c r="AA672" s="92"/>
      <c r="AB672" s="91"/>
      <c r="AC672" s="92"/>
      <c r="AD672" s="92"/>
    </row>
    <row r="673" spans="5:30" x14ac:dyDescent="0.25">
      <c r="E673" s="90"/>
      <c r="F673" s="90"/>
      <c r="G673" s="90"/>
      <c r="H673" s="90"/>
      <c r="I673" s="90"/>
      <c r="J673" s="92"/>
      <c r="K673" s="91"/>
      <c r="L673" s="92"/>
      <c r="M673" s="92"/>
      <c r="N673" s="92"/>
      <c r="W673" s="89"/>
      <c r="X673" s="90"/>
      <c r="Y673" s="90"/>
      <c r="Z673" s="90"/>
      <c r="AA673" s="92"/>
      <c r="AB673" s="91"/>
      <c r="AC673" s="92"/>
      <c r="AD673" s="92"/>
    </row>
    <row r="674" spans="5:30" x14ac:dyDescent="0.25">
      <c r="E674" s="90"/>
      <c r="F674" s="90"/>
      <c r="G674" s="90"/>
      <c r="H674" s="90"/>
      <c r="I674" s="90"/>
      <c r="J674" s="92"/>
      <c r="K674" s="91"/>
      <c r="L674" s="92"/>
      <c r="M674" s="92"/>
      <c r="N674" s="92"/>
      <c r="W674" s="89"/>
      <c r="X674" s="90"/>
      <c r="Y674" s="90"/>
      <c r="Z674" s="90"/>
      <c r="AA674" s="92"/>
      <c r="AB674" s="91"/>
      <c r="AC674" s="92"/>
      <c r="AD674" s="92"/>
    </row>
    <row r="675" spans="5:30" x14ac:dyDescent="0.25">
      <c r="E675" s="90"/>
      <c r="F675" s="90"/>
      <c r="G675" s="90"/>
      <c r="H675" s="90"/>
      <c r="I675" s="90"/>
      <c r="J675" s="92"/>
      <c r="K675" s="91"/>
      <c r="L675" s="92"/>
      <c r="M675" s="92"/>
      <c r="N675" s="92"/>
      <c r="W675" s="89"/>
      <c r="X675" s="90"/>
      <c r="Y675" s="90"/>
      <c r="Z675" s="90"/>
      <c r="AA675" s="92"/>
      <c r="AB675" s="91"/>
      <c r="AC675" s="92"/>
      <c r="AD675" s="92"/>
    </row>
    <row r="676" spans="5:30" x14ac:dyDescent="0.25">
      <c r="E676" s="90"/>
      <c r="F676" s="90"/>
      <c r="G676" s="90"/>
      <c r="H676" s="90"/>
      <c r="I676" s="90"/>
      <c r="J676" s="92"/>
      <c r="K676" s="91"/>
      <c r="L676" s="92"/>
      <c r="M676" s="92"/>
      <c r="N676" s="92"/>
      <c r="W676" s="89"/>
      <c r="X676" s="90"/>
      <c r="Y676" s="90"/>
      <c r="Z676" s="90"/>
      <c r="AA676" s="92"/>
      <c r="AB676" s="91"/>
      <c r="AC676" s="92"/>
      <c r="AD676" s="92"/>
    </row>
    <row r="677" spans="5:30" x14ac:dyDescent="0.25">
      <c r="E677" s="90"/>
      <c r="F677" s="90"/>
      <c r="G677" s="90"/>
      <c r="H677" s="90"/>
      <c r="I677" s="90"/>
      <c r="J677" s="92"/>
      <c r="K677" s="91"/>
      <c r="L677" s="92"/>
      <c r="M677" s="92"/>
      <c r="N677" s="92"/>
      <c r="W677" s="89"/>
      <c r="X677" s="90"/>
      <c r="Y677" s="90"/>
      <c r="Z677" s="90"/>
      <c r="AA677" s="92"/>
      <c r="AB677" s="91"/>
      <c r="AC677" s="92"/>
      <c r="AD677" s="92"/>
    </row>
    <row r="678" spans="5:30" x14ac:dyDescent="0.25">
      <c r="E678" s="90"/>
      <c r="F678" s="90"/>
      <c r="G678" s="90"/>
      <c r="H678" s="90"/>
      <c r="I678" s="90"/>
      <c r="J678" s="92"/>
      <c r="K678" s="91"/>
      <c r="L678" s="92"/>
      <c r="M678" s="92"/>
      <c r="N678" s="92"/>
      <c r="W678" s="89"/>
      <c r="X678" s="90"/>
      <c r="Y678" s="90"/>
      <c r="Z678" s="90"/>
      <c r="AA678" s="92"/>
      <c r="AB678" s="91"/>
      <c r="AC678" s="92"/>
      <c r="AD678" s="92"/>
    </row>
    <row r="679" spans="5:30" x14ac:dyDescent="0.25">
      <c r="E679" s="90"/>
      <c r="F679" s="90"/>
      <c r="G679" s="90"/>
      <c r="H679" s="90"/>
      <c r="I679" s="90"/>
      <c r="J679" s="92"/>
      <c r="K679" s="91"/>
      <c r="L679" s="92"/>
      <c r="M679" s="92"/>
      <c r="N679" s="92"/>
      <c r="W679" s="89"/>
      <c r="X679" s="90"/>
      <c r="Y679" s="90"/>
      <c r="Z679" s="90"/>
      <c r="AA679" s="92"/>
      <c r="AB679" s="91"/>
      <c r="AC679" s="92"/>
      <c r="AD679" s="92"/>
    </row>
    <row r="680" spans="5:30" x14ac:dyDescent="0.25">
      <c r="E680" s="90"/>
      <c r="F680" s="90"/>
      <c r="G680" s="90"/>
      <c r="H680" s="90"/>
      <c r="I680" s="90"/>
      <c r="J680" s="92"/>
      <c r="K680" s="91"/>
      <c r="L680" s="92"/>
      <c r="M680" s="92"/>
      <c r="N680" s="92"/>
      <c r="W680" s="89"/>
      <c r="X680" s="90"/>
      <c r="Y680" s="90"/>
      <c r="Z680" s="90"/>
      <c r="AA680" s="92"/>
      <c r="AB680" s="91"/>
      <c r="AC680" s="92"/>
      <c r="AD680" s="92"/>
    </row>
    <row r="681" spans="5:30" x14ac:dyDescent="0.25">
      <c r="E681" s="90"/>
      <c r="F681" s="90"/>
      <c r="G681" s="90"/>
      <c r="H681" s="90"/>
      <c r="I681" s="90"/>
      <c r="J681" s="92"/>
      <c r="K681" s="91"/>
      <c r="L681" s="92"/>
      <c r="M681" s="92"/>
      <c r="N681" s="92"/>
      <c r="W681" s="89"/>
      <c r="X681" s="90"/>
      <c r="Y681" s="90"/>
      <c r="Z681" s="90"/>
      <c r="AA681" s="92"/>
      <c r="AB681" s="91"/>
      <c r="AC681" s="92"/>
      <c r="AD681" s="92"/>
    </row>
    <row r="682" spans="5:30" x14ac:dyDescent="0.25">
      <c r="E682" s="90"/>
      <c r="F682" s="90"/>
      <c r="G682" s="90"/>
      <c r="H682" s="90"/>
      <c r="I682" s="90"/>
      <c r="J682" s="92"/>
      <c r="K682" s="91"/>
      <c r="L682" s="92"/>
      <c r="M682" s="92"/>
      <c r="N682" s="92"/>
      <c r="W682" s="89"/>
      <c r="X682" s="90"/>
      <c r="Y682" s="90"/>
      <c r="Z682" s="90"/>
      <c r="AA682" s="92"/>
      <c r="AB682" s="91"/>
      <c r="AC682" s="92"/>
      <c r="AD682" s="92"/>
    </row>
    <row r="683" spans="5:30" x14ac:dyDescent="0.25">
      <c r="E683" s="90"/>
      <c r="F683" s="90"/>
      <c r="G683" s="90"/>
      <c r="H683" s="90"/>
      <c r="I683" s="90"/>
      <c r="J683" s="92"/>
      <c r="K683" s="91"/>
      <c r="L683" s="92"/>
      <c r="M683" s="92"/>
      <c r="N683" s="92"/>
      <c r="W683" s="89"/>
      <c r="X683" s="90"/>
      <c r="Y683" s="90"/>
      <c r="Z683" s="90"/>
      <c r="AA683" s="92"/>
      <c r="AB683" s="91"/>
      <c r="AC683" s="92"/>
      <c r="AD683" s="92"/>
    </row>
    <row r="684" spans="5:30" x14ac:dyDescent="0.25">
      <c r="E684" s="90"/>
      <c r="F684" s="90"/>
      <c r="G684" s="90"/>
      <c r="H684" s="90"/>
      <c r="I684" s="90"/>
      <c r="J684" s="92"/>
      <c r="K684" s="91"/>
      <c r="L684" s="92"/>
      <c r="M684" s="92"/>
      <c r="N684" s="92"/>
      <c r="W684" s="89"/>
      <c r="X684" s="90"/>
      <c r="Y684" s="90"/>
      <c r="Z684" s="90"/>
      <c r="AA684" s="92"/>
      <c r="AB684" s="91"/>
      <c r="AC684" s="92"/>
      <c r="AD684" s="92"/>
    </row>
    <row r="685" spans="5:30" x14ac:dyDescent="0.25">
      <c r="E685" s="90"/>
      <c r="F685" s="90"/>
      <c r="G685" s="90"/>
      <c r="H685" s="90"/>
      <c r="I685" s="90"/>
      <c r="J685" s="92"/>
      <c r="K685" s="91"/>
      <c r="L685" s="92"/>
      <c r="M685" s="92"/>
      <c r="N685" s="92"/>
      <c r="W685" s="89"/>
      <c r="X685" s="90"/>
      <c r="Y685" s="90"/>
      <c r="Z685" s="90"/>
      <c r="AA685" s="92"/>
      <c r="AB685" s="91"/>
      <c r="AC685" s="92"/>
      <c r="AD685" s="92"/>
    </row>
    <row r="686" spans="5:30" x14ac:dyDescent="0.25">
      <c r="E686" s="90"/>
      <c r="F686" s="90"/>
      <c r="G686" s="90"/>
      <c r="H686" s="90"/>
      <c r="I686" s="90"/>
      <c r="J686" s="92"/>
      <c r="K686" s="91"/>
      <c r="L686" s="92"/>
      <c r="M686" s="92"/>
      <c r="N686" s="92"/>
      <c r="W686" s="89"/>
      <c r="X686" s="90"/>
      <c r="Y686" s="90"/>
      <c r="Z686" s="90"/>
      <c r="AA686" s="92"/>
      <c r="AB686" s="91"/>
      <c r="AC686" s="92"/>
      <c r="AD686" s="92"/>
    </row>
    <row r="687" spans="5:30" x14ac:dyDescent="0.25">
      <c r="E687" s="90"/>
      <c r="F687" s="90"/>
      <c r="G687" s="90"/>
      <c r="H687" s="90"/>
      <c r="I687" s="90"/>
      <c r="J687" s="92"/>
      <c r="K687" s="91"/>
      <c r="L687" s="92"/>
      <c r="M687" s="92"/>
      <c r="N687" s="92"/>
      <c r="W687" s="89"/>
      <c r="X687" s="90"/>
      <c r="Y687" s="90"/>
      <c r="Z687" s="90"/>
      <c r="AA687" s="92"/>
      <c r="AB687" s="91"/>
      <c r="AC687" s="92"/>
      <c r="AD687" s="92"/>
    </row>
    <row r="688" spans="5:30" x14ac:dyDescent="0.25">
      <c r="E688" s="90"/>
      <c r="F688" s="90"/>
      <c r="G688" s="90"/>
      <c r="H688" s="90"/>
      <c r="I688" s="90"/>
      <c r="J688" s="92"/>
      <c r="K688" s="91"/>
      <c r="L688" s="92"/>
      <c r="M688" s="92"/>
      <c r="N688" s="92"/>
      <c r="W688" s="89"/>
      <c r="X688" s="90"/>
      <c r="Y688" s="90"/>
      <c r="Z688" s="90"/>
      <c r="AA688" s="92"/>
      <c r="AB688" s="91"/>
      <c r="AC688" s="92"/>
      <c r="AD688" s="92"/>
    </row>
    <row r="689" spans="5:30" x14ac:dyDescent="0.25">
      <c r="E689" s="90"/>
      <c r="F689" s="90"/>
      <c r="G689" s="90"/>
      <c r="H689" s="90"/>
      <c r="I689" s="90"/>
      <c r="J689" s="92"/>
      <c r="K689" s="91"/>
      <c r="L689" s="92"/>
      <c r="M689" s="92"/>
      <c r="N689" s="92"/>
      <c r="W689" s="89"/>
      <c r="X689" s="90"/>
      <c r="Y689" s="90"/>
      <c r="Z689" s="90"/>
      <c r="AA689" s="92"/>
      <c r="AB689" s="91"/>
      <c r="AC689" s="92"/>
      <c r="AD689" s="92"/>
    </row>
    <row r="690" spans="5:30" x14ac:dyDescent="0.25">
      <c r="E690" s="90"/>
      <c r="F690" s="90"/>
      <c r="G690" s="90"/>
      <c r="H690" s="90"/>
      <c r="I690" s="90"/>
      <c r="J690" s="92"/>
      <c r="K690" s="91"/>
      <c r="L690" s="92"/>
      <c r="M690" s="92"/>
      <c r="N690" s="92"/>
      <c r="W690" s="89"/>
      <c r="X690" s="90"/>
      <c r="Y690" s="90"/>
      <c r="Z690" s="90"/>
      <c r="AA690" s="92"/>
      <c r="AB690" s="91"/>
      <c r="AC690" s="92"/>
      <c r="AD690" s="92"/>
    </row>
    <row r="691" spans="5:30" x14ac:dyDescent="0.25">
      <c r="E691" s="90"/>
      <c r="F691" s="90"/>
      <c r="G691" s="90"/>
      <c r="H691" s="90"/>
      <c r="I691" s="90"/>
      <c r="J691" s="92"/>
      <c r="K691" s="91"/>
      <c r="L691" s="92"/>
      <c r="M691" s="92"/>
      <c r="N691" s="92"/>
      <c r="W691" s="89"/>
      <c r="X691" s="90"/>
      <c r="Y691" s="90"/>
      <c r="Z691" s="90"/>
      <c r="AA691" s="92"/>
      <c r="AB691" s="91"/>
      <c r="AC691" s="92"/>
      <c r="AD691" s="92"/>
    </row>
    <row r="692" spans="5:30" x14ac:dyDescent="0.25">
      <c r="E692" s="90"/>
      <c r="F692" s="90"/>
      <c r="G692" s="90"/>
      <c r="H692" s="90"/>
      <c r="I692" s="90"/>
      <c r="J692" s="92"/>
      <c r="K692" s="91"/>
      <c r="L692" s="92"/>
      <c r="M692" s="92"/>
      <c r="N692" s="92"/>
      <c r="W692" s="89"/>
      <c r="X692" s="90"/>
      <c r="Y692" s="90"/>
      <c r="Z692" s="90"/>
      <c r="AA692" s="92"/>
      <c r="AB692" s="91"/>
      <c r="AC692" s="92"/>
      <c r="AD692" s="92"/>
    </row>
    <row r="693" spans="5:30" x14ac:dyDescent="0.25">
      <c r="E693" s="90"/>
      <c r="F693" s="90"/>
      <c r="G693" s="90"/>
      <c r="H693" s="90"/>
      <c r="I693" s="90"/>
      <c r="J693" s="92"/>
      <c r="K693" s="91"/>
      <c r="L693" s="92"/>
      <c r="M693" s="92"/>
      <c r="N693" s="92"/>
      <c r="W693" s="89"/>
      <c r="X693" s="90"/>
      <c r="Y693" s="90"/>
      <c r="Z693" s="90"/>
      <c r="AA693" s="92"/>
      <c r="AB693" s="91"/>
      <c r="AC693" s="92"/>
      <c r="AD693" s="92"/>
    </row>
    <row r="694" spans="5:30" x14ac:dyDescent="0.25">
      <c r="E694" s="90"/>
      <c r="F694" s="90"/>
      <c r="G694" s="90"/>
      <c r="H694" s="90"/>
      <c r="I694" s="90"/>
      <c r="J694" s="92"/>
      <c r="K694" s="91"/>
      <c r="L694" s="92"/>
      <c r="M694" s="92"/>
      <c r="N694" s="92"/>
      <c r="W694" s="89"/>
      <c r="X694" s="90"/>
      <c r="Y694" s="90"/>
      <c r="Z694" s="90"/>
      <c r="AA694" s="92"/>
      <c r="AB694" s="91"/>
      <c r="AC694" s="92"/>
      <c r="AD694" s="92"/>
    </row>
    <row r="695" spans="5:30" x14ac:dyDescent="0.25">
      <c r="E695" s="90"/>
      <c r="F695" s="90"/>
      <c r="G695" s="90"/>
      <c r="H695" s="90"/>
      <c r="I695" s="90"/>
      <c r="J695" s="92"/>
      <c r="K695" s="91"/>
      <c r="L695" s="92"/>
      <c r="M695" s="92"/>
      <c r="N695" s="92"/>
      <c r="W695" s="89"/>
      <c r="X695" s="90"/>
      <c r="Y695" s="90"/>
      <c r="Z695" s="90"/>
      <c r="AA695" s="92"/>
      <c r="AB695" s="91"/>
      <c r="AC695" s="92"/>
      <c r="AD695" s="92"/>
    </row>
    <row r="696" spans="5:30" x14ac:dyDescent="0.25">
      <c r="E696" s="90"/>
      <c r="F696" s="90"/>
      <c r="G696" s="90"/>
      <c r="H696" s="90"/>
      <c r="I696" s="90"/>
      <c r="J696" s="92"/>
      <c r="K696" s="91"/>
      <c r="L696" s="92"/>
      <c r="M696" s="92"/>
      <c r="N696" s="92"/>
      <c r="W696" s="89"/>
      <c r="X696" s="90"/>
      <c r="Y696" s="90"/>
      <c r="Z696" s="90"/>
      <c r="AA696" s="92"/>
      <c r="AB696" s="91"/>
      <c r="AC696" s="92"/>
      <c r="AD696" s="92"/>
    </row>
    <row r="697" spans="5:30" x14ac:dyDescent="0.25">
      <c r="E697" s="90"/>
      <c r="F697" s="90"/>
      <c r="G697" s="90"/>
      <c r="H697" s="90"/>
      <c r="I697" s="90"/>
      <c r="J697" s="92"/>
      <c r="K697" s="91"/>
      <c r="L697" s="92"/>
      <c r="M697" s="92"/>
      <c r="N697" s="92"/>
      <c r="W697" s="89"/>
      <c r="X697" s="90"/>
      <c r="Y697" s="90"/>
      <c r="Z697" s="90"/>
      <c r="AA697" s="92"/>
      <c r="AB697" s="91"/>
      <c r="AC697" s="92"/>
      <c r="AD697" s="92"/>
    </row>
    <row r="698" spans="5:30" x14ac:dyDescent="0.25">
      <c r="E698" s="90"/>
      <c r="F698" s="90"/>
      <c r="G698" s="90"/>
      <c r="H698" s="90"/>
      <c r="I698" s="90"/>
      <c r="J698" s="92"/>
      <c r="K698" s="91"/>
      <c r="L698" s="92"/>
      <c r="M698" s="92"/>
      <c r="N698" s="92"/>
      <c r="W698" s="89"/>
      <c r="X698" s="90"/>
      <c r="Y698" s="90"/>
      <c r="Z698" s="90"/>
      <c r="AA698" s="92"/>
      <c r="AB698" s="91"/>
      <c r="AC698" s="92"/>
      <c r="AD698" s="92"/>
    </row>
    <row r="699" spans="5:30" x14ac:dyDescent="0.25">
      <c r="E699" s="90"/>
      <c r="F699" s="90"/>
      <c r="G699" s="90"/>
      <c r="H699" s="90"/>
      <c r="I699" s="90"/>
      <c r="J699" s="92"/>
      <c r="K699" s="91"/>
      <c r="L699" s="92"/>
      <c r="M699" s="92"/>
      <c r="N699" s="92"/>
      <c r="W699" s="89"/>
      <c r="X699" s="90"/>
      <c r="Y699" s="90"/>
      <c r="Z699" s="90"/>
      <c r="AA699" s="92"/>
      <c r="AB699" s="91"/>
      <c r="AC699" s="92"/>
      <c r="AD699" s="92"/>
    </row>
    <row r="700" spans="5:30" x14ac:dyDescent="0.25">
      <c r="E700" s="90"/>
      <c r="F700" s="90"/>
      <c r="G700" s="90"/>
      <c r="H700" s="90"/>
      <c r="I700" s="90"/>
      <c r="J700" s="92"/>
      <c r="K700" s="91"/>
      <c r="L700" s="92"/>
      <c r="M700" s="92"/>
      <c r="N700" s="92"/>
      <c r="W700" s="89"/>
      <c r="X700" s="90"/>
      <c r="Y700" s="90"/>
      <c r="Z700" s="90"/>
      <c r="AA700" s="92"/>
      <c r="AB700" s="91"/>
      <c r="AC700" s="92"/>
      <c r="AD700" s="92"/>
    </row>
    <row r="701" spans="5:30" x14ac:dyDescent="0.25">
      <c r="E701" s="90"/>
      <c r="F701" s="90"/>
      <c r="G701" s="90"/>
      <c r="H701" s="90"/>
      <c r="I701" s="90"/>
      <c r="J701" s="92"/>
      <c r="K701" s="91"/>
      <c r="L701" s="92"/>
      <c r="M701" s="92"/>
      <c r="N701" s="92"/>
      <c r="W701" s="89"/>
      <c r="X701" s="90"/>
      <c r="Y701" s="90"/>
      <c r="Z701" s="90"/>
      <c r="AA701" s="92"/>
      <c r="AB701" s="91"/>
      <c r="AC701" s="92"/>
      <c r="AD701" s="92"/>
    </row>
    <row r="702" spans="5:30" x14ac:dyDescent="0.25">
      <c r="E702" s="90"/>
      <c r="F702" s="90"/>
      <c r="G702" s="90"/>
      <c r="H702" s="90"/>
      <c r="I702" s="90"/>
      <c r="J702" s="92"/>
      <c r="K702" s="91"/>
      <c r="L702" s="92"/>
      <c r="M702" s="92"/>
      <c r="N702" s="92"/>
      <c r="W702" s="89"/>
      <c r="X702" s="90"/>
      <c r="Y702" s="90"/>
      <c r="Z702" s="90"/>
      <c r="AA702" s="92"/>
      <c r="AB702" s="91"/>
      <c r="AC702" s="92"/>
      <c r="AD702" s="92"/>
    </row>
    <row r="703" spans="5:30" x14ac:dyDescent="0.25">
      <c r="E703" s="90"/>
      <c r="F703" s="90"/>
      <c r="G703" s="90"/>
      <c r="H703" s="90"/>
      <c r="I703" s="90"/>
      <c r="J703" s="92"/>
      <c r="K703" s="91"/>
      <c r="L703" s="92"/>
      <c r="M703" s="92"/>
      <c r="N703" s="92"/>
      <c r="W703" s="89"/>
      <c r="X703" s="90"/>
      <c r="Y703" s="90"/>
      <c r="Z703" s="90"/>
      <c r="AA703" s="92"/>
      <c r="AB703" s="91"/>
      <c r="AC703" s="92"/>
      <c r="AD703" s="92"/>
    </row>
    <row r="704" spans="5:30" x14ac:dyDescent="0.25">
      <c r="E704" s="90"/>
      <c r="F704" s="90"/>
      <c r="G704" s="90"/>
      <c r="H704" s="90"/>
      <c r="I704" s="90"/>
      <c r="J704" s="92"/>
      <c r="K704" s="91"/>
      <c r="L704" s="92"/>
      <c r="M704" s="92"/>
      <c r="N704" s="92"/>
      <c r="W704" s="89"/>
      <c r="X704" s="90"/>
      <c r="Y704" s="90"/>
      <c r="Z704" s="90"/>
      <c r="AA704" s="92"/>
      <c r="AB704" s="91"/>
      <c r="AC704" s="92"/>
      <c r="AD704" s="92"/>
    </row>
    <row r="705" spans="5:30" x14ac:dyDescent="0.25">
      <c r="E705" s="90"/>
      <c r="F705" s="90"/>
      <c r="G705" s="90"/>
      <c r="H705" s="90"/>
      <c r="I705" s="90"/>
      <c r="J705" s="92"/>
      <c r="K705" s="91"/>
      <c r="L705" s="92"/>
      <c r="M705" s="92"/>
      <c r="N705" s="92"/>
      <c r="W705" s="89"/>
      <c r="X705" s="90"/>
      <c r="Y705" s="90"/>
      <c r="Z705" s="90"/>
      <c r="AA705" s="92"/>
      <c r="AB705" s="91"/>
      <c r="AC705" s="92"/>
      <c r="AD705" s="92"/>
    </row>
    <row r="706" spans="5:30" x14ac:dyDescent="0.25">
      <c r="E706" s="90"/>
      <c r="F706" s="90"/>
      <c r="G706" s="90"/>
      <c r="H706" s="90"/>
      <c r="I706" s="90"/>
      <c r="J706" s="92"/>
      <c r="K706" s="91"/>
      <c r="L706" s="92"/>
      <c r="M706" s="92"/>
      <c r="N706" s="92"/>
      <c r="W706" s="89"/>
      <c r="X706" s="90"/>
      <c r="Y706" s="90"/>
      <c r="Z706" s="90"/>
      <c r="AA706" s="92"/>
      <c r="AB706" s="91"/>
      <c r="AC706" s="92"/>
      <c r="AD706" s="92"/>
    </row>
    <row r="707" spans="5:30" x14ac:dyDescent="0.25">
      <c r="E707" s="90"/>
      <c r="F707" s="90"/>
      <c r="G707" s="90"/>
      <c r="H707" s="90"/>
      <c r="I707" s="90"/>
      <c r="J707" s="92"/>
      <c r="K707" s="91"/>
      <c r="L707" s="92"/>
      <c r="M707" s="92"/>
      <c r="N707" s="92"/>
      <c r="W707" s="89"/>
      <c r="X707" s="90"/>
      <c r="Y707" s="90"/>
      <c r="Z707" s="90"/>
      <c r="AA707" s="92"/>
      <c r="AB707" s="91"/>
      <c r="AC707" s="92"/>
      <c r="AD707" s="92"/>
    </row>
    <row r="708" spans="5:30" x14ac:dyDescent="0.25">
      <c r="E708" s="90"/>
      <c r="F708" s="90"/>
      <c r="G708" s="90"/>
      <c r="H708" s="90"/>
      <c r="I708" s="90"/>
      <c r="J708" s="92"/>
      <c r="K708" s="91"/>
      <c r="L708" s="92"/>
      <c r="M708" s="92"/>
      <c r="N708" s="92"/>
      <c r="W708" s="89"/>
      <c r="X708" s="90"/>
      <c r="Y708" s="90"/>
      <c r="Z708" s="90"/>
      <c r="AA708" s="92"/>
      <c r="AB708" s="91"/>
      <c r="AC708" s="92"/>
      <c r="AD708" s="92"/>
    </row>
    <row r="709" spans="5:30" x14ac:dyDescent="0.25">
      <c r="E709" s="90"/>
      <c r="F709" s="90"/>
      <c r="G709" s="90"/>
      <c r="H709" s="90"/>
      <c r="I709" s="90"/>
      <c r="J709" s="92"/>
      <c r="K709" s="91"/>
      <c r="L709" s="92"/>
      <c r="M709" s="92"/>
      <c r="N709" s="92"/>
      <c r="W709" s="89"/>
      <c r="X709" s="90"/>
      <c r="Y709" s="90"/>
      <c r="Z709" s="90"/>
      <c r="AA709" s="92"/>
      <c r="AB709" s="91"/>
      <c r="AC709" s="92"/>
      <c r="AD709" s="92"/>
    </row>
    <row r="710" spans="5:30" x14ac:dyDescent="0.25">
      <c r="E710" s="90"/>
      <c r="F710" s="90"/>
      <c r="G710" s="90"/>
      <c r="H710" s="90"/>
      <c r="I710" s="90"/>
      <c r="J710" s="92"/>
      <c r="K710" s="91"/>
      <c r="L710" s="92"/>
      <c r="M710" s="92"/>
      <c r="N710" s="92"/>
      <c r="W710" s="89"/>
      <c r="X710" s="90"/>
      <c r="Y710" s="90"/>
      <c r="Z710" s="90"/>
      <c r="AA710" s="92"/>
      <c r="AB710" s="91"/>
      <c r="AC710" s="92"/>
      <c r="AD710" s="92"/>
    </row>
    <row r="711" spans="5:30" x14ac:dyDescent="0.25">
      <c r="E711" s="90"/>
      <c r="F711" s="90"/>
      <c r="G711" s="90"/>
      <c r="H711" s="90"/>
      <c r="I711" s="90"/>
      <c r="J711" s="92"/>
      <c r="K711" s="91"/>
      <c r="L711" s="92"/>
      <c r="M711" s="92"/>
      <c r="N711" s="92"/>
      <c r="W711" s="89"/>
      <c r="X711" s="90"/>
      <c r="Y711" s="90"/>
      <c r="Z711" s="90"/>
      <c r="AA711" s="92"/>
      <c r="AB711" s="91"/>
      <c r="AC711" s="92"/>
      <c r="AD711" s="92"/>
    </row>
    <row r="712" spans="5:30" x14ac:dyDescent="0.25">
      <c r="E712" s="90"/>
      <c r="F712" s="90"/>
      <c r="G712" s="90"/>
      <c r="H712" s="90"/>
      <c r="I712" s="90"/>
      <c r="J712" s="92"/>
      <c r="K712" s="91"/>
      <c r="L712" s="92"/>
      <c r="M712" s="92"/>
      <c r="N712" s="92"/>
      <c r="W712" s="89"/>
      <c r="X712" s="90"/>
      <c r="Y712" s="90"/>
      <c r="Z712" s="90"/>
      <c r="AA712" s="92"/>
      <c r="AB712" s="91"/>
      <c r="AC712" s="92"/>
      <c r="AD712" s="92"/>
    </row>
    <row r="713" spans="5:30" x14ac:dyDescent="0.25">
      <c r="E713" s="90"/>
      <c r="F713" s="90"/>
      <c r="G713" s="90"/>
      <c r="H713" s="90"/>
      <c r="I713" s="90"/>
      <c r="J713" s="92"/>
      <c r="K713" s="91"/>
      <c r="L713" s="92"/>
      <c r="M713" s="92"/>
      <c r="N713" s="92"/>
      <c r="W713" s="89"/>
      <c r="X713" s="90"/>
      <c r="Y713" s="90"/>
      <c r="Z713" s="90"/>
      <c r="AA713" s="92"/>
      <c r="AB713" s="91"/>
      <c r="AC713" s="92"/>
      <c r="AD713" s="92"/>
    </row>
    <row r="714" spans="5:30" x14ac:dyDescent="0.25">
      <c r="E714" s="90"/>
      <c r="F714" s="90"/>
      <c r="G714" s="90"/>
      <c r="H714" s="90"/>
      <c r="I714" s="90"/>
      <c r="J714" s="92"/>
      <c r="K714" s="91"/>
      <c r="L714" s="92"/>
      <c r="M714" s="92"/>
      <c r="N714" s="92"/>
      <c r="W714" s="89"/>
      <c r="X714" s="90"/>
      <c r="Y714" s="90"/>
      <c r="Z714" s="90"/>
      <c r="AA714" s="92"/>
      <c r="AB714" s="91"/>
      <c r="AC714" s="92"/>
      <c r="AD714" s="92"/>
    </row>
    <row r="715" spans="5:30" x14ac:dyDescent="0.25">
      <c r="E715" s="90"/>
      <c r="F715" s="90"/>
      <c r="G715" s="90"/>
      <c r="H715" s="90"/>
      <c r="I715" s="90"/>
      <c r="J715" s="92"/>
      <c r="K715" s="91"/>
      <c r="L715" s="92"/>
      <c r="M715" s="92"/>
      <c r="N715" s="92"/>
      <c r="W715" s="89"/>
      <c r="X715" s="90"/>
      <c r="Y715" s="90"/>
      <c r="Z715" s="90"/>
      <c r="AA715" s="92"/>
      <c r="AB715" s="91"/>
      <c r="AC715" s="92"/>
      <c r="AD715" s="92"/>
    </row>
    <row r="716" spans="5:30" x14ac:dyDescent="0.25">
      <c r="E716" s="90"/>
      <c r="F716" s="90"/>
      <c r="G716" s="90"/>
      <c r="H716" s="90"/>
      <c r="I716" s="90"/>
      <c r="J716" s="92"/>
      <c r="K716" s="91"/>
      <c r="L716" s="92"/>
      <c r="M716" s="92"/>
      <c r="N716" s="92"/>
      <c r="W716" s="89"/>
      <c r="X716" s="90"/>
      <c r="Y716" s="90"/>
      <c r="Z716" s="90"/>
      <c r="AA716" s="92"/>
      <c r="AB716" s="91"/>
      <c r="AC716" s="92"/>
      <c r="AD716" s="92"/>
    </row>
    <row r="717" spans="5:30" x14ac:dyDescent="0.25">
      <c r="E717" s="90"/>
      <c r="F717" s="90"/>
      <c r="G717" s="90"/>
      <c r="H717" s="90"/>
      <c r="I717" s="90"/>
      <c r="J717" s="92"/>
      <c r="K717" s="91"/>
      <c r="L717" s="92"/>
      <c r="M717" s="92"/>
      <c r="N717" s="92"/>
      <c r="W717" s="89"/>
      <c r="X717" s="90"/>
      <c r="Y717" s="90"/>
      <c r="Z717" s="90"/>
      <c r="AA717" s="92"/>
      <c r="AB717" s="91"/>
      <c r="AC717" s="92"/>
      <c r="AD717" s="92"/>
    </row>
    <row r="718" spans="5:30" x14ac:dyDescent="0.25">
      <c r="E718" s="90"/>
      <c r="F718" s="90"/>
      <c r="G718" s="90"/>
      <c r="H718" s="90"/>
      <c r="I718" s="90"/>
      <c r="J718" s="92"/>
      <c r="K718" s="91"/>
      <c r="L718" s="92"/>
      <c r="M718" s="92"/>
      <c r="N718" s="92"/>
      <c r="W718" s="89"/>
      <c r="X718" s="90"/>
      <c r="Y718" s="90"/>
      <c r="Z718" s="90"/>
      <c r="AA718" s="92"/>
      <c r="AB718" s="91"/>
      <c r="AC718" s="92"/>
      <c r="AD718" s="92"/>
    </row>
    <row r="719" spans="5:30" x14ac:dyDescent="0.25">
      <c r="E719" s="90"/>
      <c r="F719" s="90"/>
      <c r="G719" s="90"/>
      <c r="H719" s="90"/>
      <c r="I719" s="90"/>
      <c r="J719" s="92"/>
      <c r="K719" s="91"/>
      <c r="L719" s="92"/>
      <c r="M719" s="92"/>
      <c r="N719" s="92"/>
      <c r="W719" s="89"/>
      <c r="X719" s="90"/>
      <c r="Y719" s="90"/>
      <c r="Z719" s="90"/>
      <c r="AA719" s="92"/>
      <c r="AB719" s="91"/>
      <c r="AC719" s="92"/>
      <c r="AD719" s="92"/>
    </row>
    <row r="720" spans="5:30" x14ac:dyDescent="0.25">
      <c r="E720" s="90"/>
      <c r="F720" s="90"/>
      <c r="G720" s="90"/>
      <c r="H720" s="90"/>
      <c r="I720" s="90"/>
      <c r="J720" s="92"/>
      <c r="K720" s="91"/>
      <c r="L720" s="92"/>
      <c r="M720" s="92"/>
      <c r="N720" s="92"/>
      <c r="W720" s="89"/>
      <c r="X720" s="90"/>
      <c r="Y720" s="90"/>
      <c r="Z720" s="90"/>
      <c r="AA720" s="92"/>
      <c r="AB720" s="91"/>
      <c r="AC720" s="92"/>
      <c r="AD720" s="92"/>
    </row>
    <row r="721" spans="5:30" x14ac:dyDescent="0.25">
      <c r="E721" s="90"/>
      <c r="F721" s="90"/>
      <c r="G721" s="90"/>
      <c r="H721" s="90"/>
      <c r="I721" s="90"/>
      <c r="J721" s="92"/>
      <c r="K721" s="91"/>
      <c r="L721" s="92"/>
      <c r="M721" s="92"/>
      <c r="N721" s="92"/>
      <c r="W721" s="89"/>
      <c r="X721" s="90"/>
      <c r="Y721" s="90"/>
      <c r="Z721" s="90"/>
      <c r="AA721" s="92"/>
      <c r="AB721" s="91"/>
      <c r="AC721" s="92"/>
      <c r="AD721" s="92"/>
    </row>
    <row r="722" spans="5:30" x14ac:dyDescent="0.25">
      <c r="E722" s="90"/>
      <c r="F722" s="90"/>
      <c r="G722" s="90"/>
      <c r="H722" s="90"/>
      <c r="I722" s="90"/>
      <c r="J722" s="92"/>
      <c r="K722" s="91"/>
      <c r="L722" s="92"/>
      <c r="M722" s="92"/>
      <c r="N722" s="92"/>
      <c r="W722" s="89"/>
      <c r="X722" s="90"/>
      <c r="Y722" s="90"/>
      <c r="Z722" s="90"/>
      <c r="AA722" s="92"/>
      <c r="AB722" s="91"/>
      <c r="AC722" s="92"/>
      <c r="AD722" s="92"/>
    </row>
    <row r="723" spans="5:30" x14ac:dyDescent="0.25">
      <c r="E723" s="90"/>
      <c r="F723" s="90"/>
      <c r="G723" s="90"/>
      <c r="H723" s="90"/>
      <c r="I723" s="90"/>
      <c r="J723" s="92"/>
      <c r="K723" s="91"/>
      <c r="L723" s="92"/>
      <c r="M723" s="92"/>
      <c r="N723" s="92"/>
      <c r="W723" s="89"/>
      <c r="X723" s="90"/>
      <c r="Y723" s="90"/>
      <c r="Z723" s="90"/>
      <c r="AA723" s="92"/>
      <c r="AB723" s="91"/>
      <c r="AC723" s="92"/>
      <c r="AD723" s="92"/>
    </row>
    <row r="724" spans="5:30" x14ac:dyDescent="0.25">
      <c r="E724" s="90"/>
      <c r="F724" s="90"/>
      <c r="G724" s="90"/>
      <c r="H724" s="90"/>
      <c r="I724" s="90"/>
      <c r="J724" s="92"/>
      <c r="K724" s="91"/>
      <c r="L724" s="92"/>
      <c r="M724" s="92"/>
      <c r="N724" s="92"/>
      <c r="W724" s="89"/>
      <c r="X724" s="90"/>
      <c r="Y724" s="90"/>
      <c r="Z724" s="90"/>
      <c r="AA724" s="92"/>
      <c r="AB724" s="91"/>
      <c r="AC724" s="92"/>
      <c r="AD724" s="92"/>
    </row>
    <row r="725" spans="5:30" x14ac:dyDescent="0.25">
      <c r="E725" s="90"/>
      <c r="F725" s="90"/>
      <c r="G725" s="90"/>
      <c r="H725" s="90"/>
      <c r="I725" s="90"/>
      <c r="J725" s="92"/>
      <c r="K725" s="91"/>
      <c r="L725" s="92"/>
      <c r="M725" s="92"/>
      <c r="N725" s="92"/>
      <c r="W725" s="89"/>
      <c r="X725" s="90"/>
      <c r="Y725" s="90"/>
      <c r="Z725" s="90"/>
      <c r="AA725" s="92"/>
      <c r="AB725" s="91"/>
      <c r="AC725" s="92"/>
      <c r="AD725" s="92"/>
    </row>
    <row r="726" spans="5:30" x14ac:dyDescent="0.25">
      <c r="E726" s="90"/>
      <c r="F726" s="90"/>
      <c r="G726" s="90"/>
      <c r="H726" s="90"/>
      <c r="I726" s="90"/>
      <c r="J726" s="92"/>
      <c r="K726" s="91"/>
      <c r="L726" s="92"/>
      <c r="M726" s="92"/>
      <c r="N726" s="92"/>
      <c r="W726" s="89"/>
      <c r="X726" s="90"/>
      <c r="Y726" s="90"/>
      <c r="Z726" s="90"/>
      <c r="AA726" s="92"/>
      <c r="AB726" s="91"/>
      <c r="AC726" s="92"/>
      <c r="AD726" s="92"/>
    </row>
    <row r="727" spans="5:30" x14ac:dyDescent="0.25">
      <c r="E727" s="90"/>
      <c r="F727" s="90"/>
      <c r="G727" s="90"/>
      <c r="H727" s="90"/>
      <c r="I727" s="90"/>
      <c r="J727" s="92"/>
      <c r="K727" s="91"/>
      <c r="L727" s="92"/>
      <c r="M727" s="92"/>
      <c r="N727" s="92"/>
      <c r="W727" s="89"/>
      <c r="X727" s="90"/>
      <c r="Y727" s="90"/>
      <c r="Z727" s="90"/>
      <c r="AA727" s="92"/>
      <c r="AB727" s="91"/>
      <c r="AC727" s="92"/>
      <c r="AD727" s="92"/>
    </row>
    <row r="728" spans="5:30" x14ac:dyDescent="0.25">
      <c r="E728" s="90"/>
      <c r="F728" s="90"/>
      <c r="G728" s="90"/>
      <c r="H728" s="90"/>
      <c r="I728" s="90"/>
      <c r="J728" s="92"/>
      <c r="K728" s="91"/>
      <c r="L728" s="92"/>
      <c r="M728" s="92"/>
      <c r="N728" s="92"/>
      <c r="W728" s="89"/>
      <c r="X728" s="90"/>
      <c r="Y728" s="90"/>
      <c r="Z728" s="90"/>
      <c r="AA728" s="92"/>
      <c r="AB728" s="91"/>
      <c r="AC728" s="92"/>
      <c r="AD728" s="92"/>
    </row>
    <row r="729" spans="5:30" x14ac:dyDescent="0.25">
      <c r="E729" s="90"/>
      <c r="F729" s="90"/>
      <c r="G729" s="90"/>
      <c r="H729" s="90"/>
      <c r="I729" s="90"/>
      <c r="J729" s="92"/>
      <c r="K729" s="91"/>
      <c r="L729" s="92"/>
      <c r="M729" s="92"/>
      <c r="N729" s="92"/>
      <c r="W729" s="89"/>
      <c r="X729" s="90"/>
      <c r="Y729" s="90"/>
      <c r="Z729" s="90"/>
      <c r="AA729" s="92"/>
      <c r="AB729" s="91"/>
      <c r="AC729" s="92"/>
      <c r="AD729" s="92"/>
    </row>
    <row r="730" spans="5:30" x14ac:dyDescent="0.25">
      <c r="E730" s="90"/>
      <c r="F730" s="90"/>
      <c r="G730" s="90"/>
      <c r="H730" s="90"/>
      <c r="I730" s="90"/>
      <c r="J730" s="92"/>
      <c r="K730" s="91"/>
      <c r="L730" s="92"/>
      <c r="M730" s="92"/>
      <c r="N730" s="92"/>
      <c r="W730" s="89"/>
      <c r="X730" s="90"/>
      <c r="Y730" s="90"/>
      <c r="Z730" s="90"/>
      <c r="AA730" s="92"/>
      <c r="AB730" s="91"/>
      <c r="AC730" s="92"/>
      <c r="AD730" s="92"/>
    </row>
    <row r="731" spans="5:30" x14ac:dyDescent="0.25">
      <c r="E731" s="90"/>
      <c r="F731" s="90"/>
      <c r="G731" s="90"/>
      <c r="H731" s="90"/>
      <c r="I731" s="90"/>
      <c r="J731" s="92"/>
      <c r="K731" s="91"/>
      <c r="L731" s="92"/>
      <c r="M731" s="92"/>
      <c r="N731" s="92"/>
      <c r="W731" s="89"/>
      <c r="X731" s="90"/>
      <c r="Y731" s="90"/>
      <c r="Z731" s="90"/>
      <c r="AA731" s="92"/>
      <c r="AB731" s="91"/>
      <c r="AC731" s="92"/>
      <c r="AD731" s="92"/>
    </row>
    <row r="732" spans="5:30" x14ac:dyDescent="0.25">
      <c r="E732" s="90"/>
      <c r="F732" s="90"/>
      <c r="G732" s="90"/>
      <c r="H732" s="90"/>
      <c r="I732" s="90"/>
      <c r="J732" s="92"/>
      <c r="K732" s="91"/>
      <c r="L732" s="92"/>
      <c r="M732" s="92"/>
      <c r="N732" s="92"/>
      <c r="W732" s="89"/>
      <c r="X732" s="90"/>
      <c r="Y732" s="90"/>
      <c r="Z732" s="90"/>
      <c r="AA732" s="92"/>
      <c r="AB732" s="91"/>
      <c r="AC732" s="92"/>
      <c r="AD732" s="92"/>
    </row>
    <row r="733" spans="5:30" x14ac:dyDescent="0.25">
      <c r="E733" s="90"/>
      <c r="F733" s="90"/>
      <c r="G733" s="90"/>
      <c r="H733" s="90"/>
      <c r="I733" s="90"/>
      <c r="J733" s="92"/>
      <c r="K733" s="91"/>
      <c r="L733" s="92"/>
      <c r="M733" s="92"/>
      <c r="N733" s="92"/>
      <c r="W733" s="89"/>
      <c r="X733" s="90"/>
      <c r="Y733" s="90"/>
      <c r="Z733" s="90"/>
      <c r="AA733" s="92"/>
      <c r="AB733" s="91"/>
      <c r="AC733" s="92"/>
      <c r="AD733" s="92"/>
    </row>
    <row r="734" spans="5:30" x14ac:dyDescent="0.25">
      <c r="E734" s="90"/>
      <c r="F734" s="90"/>
      <c r="G734" s="90"/>
      <c r="H734" s="90"/>
      <c r="I734" s="90"/>
      <c r="J734" s="92"/>
      <c r="K734" s="91"/>
      <c r="L734" s="92"/>
      <c r="M734" s="92"/>
      <c r="N734" s="92"/>
      <c r="W734" s="89"/>
      <c r="X734" s="90"/>
      <c r="Y734" s="90"/>
      <c r="Z734" s="90"/>
      <c r="AA734" s="92"/>
      <c r="AB734" s="91"/>
      <c r="AC734" s="92"/>
      <c r="AD734" s="92"/>
    </row>
    <row r="735" spans="5:30" x14ac:dyDescent="0.25">
      <c r="E735" s="90"/>
      <c r="F735" s="90"/>
      <c r="G735" s="90"/>
      <c r="H735" s="90"/>
      <c r="I735" s="90"/>
      <c r="J735" s="92"/>
      <c r="K735" s="91"/>
      <c r="L735" s="92"/>
      <c r="M735" s="92"/>
      <c r="N735" s="92"/>
      <c r="W735" s="89"/>
      <c r="X735" s="90"/>
      <c r="Y735" s="90"/>
      <c r="Z735" s="90"/>
      <c r="AA735" s="92"/>
      <c r="AB735" s="91"/>
      <c r="AC735" s="92"/>
      <c r="AD735" s="92"/>
    </row>
    <row r="736" spans="5:30" x14ac:dyDescent="0.25">
      <c r="E736" s="90"/>
      <c r="F736" s="90"/>
      <c r="G736" s="90"/>
      <c r="H736" s="90"/>
      <c r="I736" s="90"/>
      <c r="J736" s="92"/>
      <c r="K736" s="91"/>
      <c r="L736" s="92"/>
      <c r="M736" s="92"/>
      <c r="N736" s="92"/>
      <c r="W736" s="89"/>
      <c r="X736" s="90"/>
      <c r="Y736" s="90"/>
      <c r="Z736" s="90"/>
      <c r="AA736" s="92"/>
      <c r="AB736" s="91"/>
      <c r="AC736" s="92"/>
      <c r="AD736" s="92"/>
    </row>
    <row r="737" spans="5:30" x14ac:dyDescent="0.25">
      <c r="E737" s="90"/>
      <c r="F737" s="90"/>
      <c r="G737" s="90"/>
      <c r="H737" s="90"/>
      <c r="I737" s="90"/>
      <c r="J737" s="92"/>
      <c r="K737" s="91"/>
      <c r="L737" s="92"/>
      <c r="M737" s="92"/>
      <c r="N737" s="92"/>
      <c r="W737" s="89"/>
      <c r="X737" s="90"/>
      <c r="Y737" s="90"/>
      <c r="Z737" s="90"/>
      <c r="AA737" s="92"/>
      <c r="AB737" s="91"/>
      <c r="AC737" s="92"/>
      <c r="AD737" s="92"/>
    </row>
    <row r="738" spans="5:30" x14ac:dyDescent="0.25">
      <c r="E738" s="90"/>
      <c r="F738" s="90"/>
      <c r="G738" s="90"/>
      <c r="H738" s="90"/>
      <c r="I738" s="90"/>
      <c r="J738" s="92"/>
      <c r="K738" s="91"/>
      <c r="L738" s="92"/>
      <c r="M738" s="92"/>
      <c r="N738" s="92"/>
      <c r="W738" s="89"/>
      <c r="X738" s="90"/>
      <c r="Y738" s="90"/>
      <c r="Z738" s="90"/>
      <c r="AA738" s="92"/>
      <c r="AB738" s="91"/>
      <c r="AC738" s="92"/>
      <c r="AD738" s="92"/>
    </row>
    <row r="739" spans="5:30" x14ac:dyDescent="0.25">
      <c r="E739" s="90"/>
      <c r="F739" s="90"/>
      <c r="G739" s="90"/>
      <c r="H739" s="90"/>
      <c r="I739" s="90"/>
      <c r="J739" s="92"/>
      <c r="K739" s="91"/>
      <c r="L739" s="92"/>
      <c r="M739" s="92"/>
      <c r="N739" s="92"/>
      <c r="W739" s="89"/>
      <c r="X739" s="90"/>
      <c r="Y739" s="90"/>
      <c r="Z739" s="90"/>
      <c r="AA739" s="92"/>
      <c r="AB739" s="91"/>
      <c r="AC739" s="92"/>
      <c r="AD739" s="92"/>
    </row>
    <row r="740" spans="5:30" x14ac:dyDescent="0.25">
      <c r="E740" s="90"/>
      <c r="F740" s="90"/>
      <c r="G740" s="90"/>
      <c r="H740" s="90"/>
      <c r="I740" s="90"/>
      <c r="J740" s="92"/>
      <c r="K740" s="91"/>
      <c r="L740" s="92"/>
      <c r="M740" s="92"/>
      <c r="N740" s="92"/>
      <c r="W740" s="89"/>
      <c r="X740" s="90"/>
      <c r="Y740" s="90"/>
      <c r="Z740" s="90"/>
      <c r="AA740" s="92"/>
      <c r="AB740" s="91"/>
      <c r="AC740" s="92"/>
      <c r="AD740" s="92"/>
    </row>
    <row r="741" spans="5:30" x14ac:dyDescent="0.25">
      <c r="E741" s="90"/>
      <c r="F741" s="90"/>
      <c r="G741" s="90"/>
      <c r="H741" s="90"/>
      <c r="I741" s="90"/>
      <c r="J741" s="92"/>
      <c r="K741" s="91"/>
      <c r="L741" s="92"/>
      <c r="M741" s="92"/>
      <c r="N741" s="92"/>
      <c r="W741" s="89"/>
      <c r="X741" s="90"/>
      <c r="Y741" s="90"/>
      <c r="Z741" s="90"/>
      <c r="AA741" s="92"/>
      <c r="AB741" s="91"/>
      <c r="AC741" s="92"/>
      <c r="AD741" s="92"/>
    </row>
    <row r="742" spans="5:30" x14ac:dyDescent="0.25">
      <c r="E742" s="90"/>
      <c r="F742" s="90"/>
      <c r="G742" s="90"/>
      <c r="H742" s="90"/>
      <c r="I742" s="90"/>
      <c r="J742" s="92"/>
      <c r="K742" s="91"/>
      <c r="L742" s="92"/>
      <c r="M742" s="92"/>
      <c r="N742" s="92"/>
      <c r="W742" s="89"/>
      <c r="X742" s="90"/>
      <c r="Y742" s="90"/>
      <c r="Z742" s="90"/>
      <c r="AA742" s="92"/>
      <c r="AB742" s="91"/>
      <c r="AC742" s="92"/>
      <c r="AD742" s="92"/>
    </row>
    <row r="743" spans="5:30" x14ac:dyDescent="0.25">
      <c r="E743" s="90"/>
      <c r="F743" s="90"/>
      <c r="G743" s="90"/>
      <c r="H743" s="90"/>
      <c r="I743" s="90"/>
      <c r="J743" s="92"/>
      <c r="K743" s="91"/>
      <c r="L743" s="92"/>
      <c r="M743" s="92"/>
      <c r="N743" s="92"/>
      <c r="W743" s="89"/>
      <c r="X743" s="90"/>
      <c r="Y743" s="90"/>
      <c r="Z743" s="90"/>
      <c r="AA743" s="92"/>
      <c r="AB743" s="91"/>
      <c r="AC743" s="92"/>
      <c r="AD743" s="92"/>
    </row>
    <row r="744" spans="5:30" x14ac:dyDescent="0.25">
      <c r="E744" s="90"/>
      <c r="F744" s="90"/>
      <c r="G744" s="90"/>
      <c r="H744" s="90"/>
      <c r="I744" s="90"/>
      <c r="J744" s="92"/>
      <c r="K744" s="91"/>
      <c r="L744" s="92"/>
      <c r="M744" s="92"/>
      <c r="N744" s="92"/>
      <c r="W744" s="89"/>
      <c r="X744" s="90"/>
      <c r="Y744" s="90"/>
      <c r="Z744" s="90"/>
      <c r="AA744" s="92"/>
      <c r="AB744" s="91"/>
      <c r="AC744" s="92"/>
      <c r="AD744" s="92"/>
    </row>
    <row r="745" spans="5:30" x14ac:dyDescent="0.25">
      <c r="E745" s="90"/>
      <c r="F745" s="90"/>
      <c r="G745" s="90"/>
      <c r="H745" s="90"/>
      <c r="I745" s="90"/>
      <c r="J745" s="92"/>
      <c r="K745" s="91"/>
      <c r="L745" s="92"/>
      <c r="M745" s="92"/>
      <c r="N745" s="92"/>
      <c r="W745" s="89"/>
      <c r="X745" s="90"/>
      <c r="Y745" s="90"/>
      <c r="Z745" s="90"/>
      <c r="AA745" s="92"/>
      <c r="AB745" s="91"/>
      <c r="AC745" s="92"/>
      <c r="AD745" s="92"/>
    </row>
    <row r="746" spans="5:30" x14ac:dyDescent="0.25">
      <c r="E746" s="90"/>
      <c r="F746" s="90"/>
      <c r="G746" s="90"/>
      <c r="H746" s="90"/>
      <c r="I746" s="90"/>
      <c r="J746" s="92"/>
      <c r="K746" s="91"/>
      <c r="L746" s="92"/>
      <c r="M746" s="92"/>
      <c r="N746" s="92"/>
      <c r="W746" s="89"/>
      <c r="X746" s="90"/>
      <c r="Y746" s="90"/>
      <c r="Z746" s="90"/>
      <c r="AA746" s="92"/>
      <c r="AB746" s="91"/>
      <c r="AC746" s="92"/>
      <c r="AD746" s="92"/>
    </row>
    <row r="747" spans="5:30" x14ac:dyDescent="0.25">
      <c r="E747" s="90"/>
      <c r="F747" s="90"/>
      <c r="G747" s="90"/>
      <c r="H747" s="90"/>
      <c r="I747" s="90"/>
      <c r="J747" s="92"/>
      <c r="K747" s="91"/>
      <c r="L747" s="92"/>
      <c r="M747" s="92"/>
      <c r="N747" s="92"/>
      <c r="W747" s="89"/>
      <c r="X747" s="90"/>
      <c r="Y747" s="90"/>
      <c r="Z747" s="90"/>
      <c r="AA747" s="92"/>
      <c r="AB747" s="91"/>
      <c r="AC747" s="92"/>
      <c r="AD747" s="92"/>
    </row>
    <row r="748" spans="5:30" x14ac:dyDescent="0.25">
      <c r="E748" s="90"/>
      <c r="F748" s="90"/>
      <c r="G748" s="90"/>
      <c r="H748" s="90"/>
      <c r="I748" s="90"/>
      <c r="J748" s="92"/>
      <c r="K748" s="91"/>
      <c r="L748" s="92"/>
      <c r="M748" s="92"/>
      <c r="N748" s="92"/>
      <c r="W748" s="89"/>
      <c r="X748" s="90"/>
      <c r="Y748" s="90"/>
      <c r="Z748" s="90"/>
      <c r="AA748" s="92"/>
      <c r="AB748" s="91"/>
      <c r="AC748" s="92"/>
      <c r="AD748" s="92"/>
    </row>
    <row r="749" spans="5:30" x14ac:dyDescent="0.25">
      <c r="E749" s="90"/>
      <c r="F749" s="90"/>
      <c r="G749" s="90"/>
      <c r="H749" s="90"/>
      <c r="I749" s="90"/>
      <c r="J749" s="92"/>
      <c r="K749" s="91"/>
      <c r="L749" s="92"/>
      <c r="M749" s="92"/>
      <c r="N749" s="92"/>
      <c r="W749" s="89"/>
      <c r="X749" s="90"/>
      <c r="Y749" s="90"/>
      <c r="Z749" s="90"/>
      <c r="AA749" s="92"/>
      <c r="AB749" s="91"/>
      <c r="AC749" s="92"/>
      <c r="AD749" s="92"/>
    </row>
    <row r="750" spans="5:30" x14ac:dyDescent="0.25">
      <c r="E750" s="90"/>
      <c r="F750" s="90"/>
      <c r="G750" s="90"/>
      <c r="H750" s="90"/>
      <c r="I750" s="90"/>
      <c r="J750" s="92"/>
      <c r="K750" s="91"/>
      <c r="L750" s="92"/>
      <c r="M750" s="92"/>
      <c r="N750" s="92"/>
      <c r="W750" s="89"/>
      <c r="X750" s="90"/>
      <c r="Y750" s="90"/>
      <c r="Z750" s="90"/>
      <c r="AA750" s="92"/>
      <c r="AB750" s="91"/>
      <c r="AC750" s="92"/>
      <c r="AD750" s="92"/>
    </row>
    <row r="751" spans="5:30" x14ac:dyDescent="0.25">
      <c r="E751" s="90"/>
      <c r="F751" s="90"/>
      <c r="G751" s="90"/>
      <c r="H751" s="90"/>
      <c r="I751" s="90"/>
      <c r="J751" s="92"/>
      <c r="K751" s="91"/>
      <c r="L751" s="92"/>
      <c r="M751" s="92"/>
      <c r="N751" s="92"/>
      <c r="W751" s="89"/>
      <c r="X751" s="90"/>
      <c r="Y751" s="90"/>
      <c r="Z751" s="90"/>
      <c r="AA751" s="92"/>
      <c r="AB751" s="91"/>
      <c r="AC751" s="92"/>
      <c r="AD751" s="92"/>
    </row>
    <row r="752" spans="5:30" x14ac:dyDescent="0.25">
      <c r="E752" s="90"/>
      <c r="F752" s="90"/>
      <c r="G752" s="90"/>
      <c r="H752" s="90"/>
      <c r="I752" s="90"/>
      <c r="J752" s="92"/>
      <c r="K752" s="91"/>
      <c r="L752" s="92"/>
      <c r="M752" s="92"/>
      <c r="N752" s="92"/>
      <c r="W752" s="89"/>
      <c r="X752" s="90"/>
      <c r="Y752" s="90"/>
      <c r="Z752" s="90"/>
      <c r="AA752" s="92"/>
      <c r="AB752" s="91"/>
      <c r="AC752" s="92"/>
      <c r="AD752" s="92"/>
    </row>
    <row r="753" spans="5:30" x14ac:dyDescent="0.25">
      <c r="E753" s="90"/>
      <c r="F753" s="90"/>
      <c r="G753" s="90"/>
      <c r="H753" s="90"/>
      <c r="I753" s="90"/>
      <c r="J753" s="92"/>
      <c r="K753" s="91"/>
      <c r="L753" s="92"/>
      <c r="M753" s="92"/>
      <c r="N753" s="92"/>
      <c r="W753" s="89"/>
      <c r="X753" s="90"/>
      <c r="Y753" s="90"/>
      <c r="Z753" s="90"/>
      <c r="AA753" s="92"/>
      <c r="AB753" s="91"/>
      <c r="AC753" s="92"/>
      <c r="AD753" s="92"/>
    </row>
    <row r="754" spans="5:30" x14ac:dyDescent="0.25">
      <c r="E754" s="90"/>
      <c r="F754" s="90"/>
      <c r="G754" s="90"/>
      <c r="H754" s="90"/>
      <c r="I754" s="90"/>
      <c r="J754" s="92"/>
      <c r="K754" s="91"/>
      <c r="L754" s="92"/>
      <c r="M754" s="92"/>
      <c r="N754" s="92"/>
      <c r="W754" s="89"/>
      <c r="X754" s="90"/>
      <c r="Y754" s="90"/>
      <c r="Z754" s="90"/>
      <c r="AA754" s="92"/>
      <c r="AB754" s="91"/>
      <c r="AC754" s="92"/>
      <c r="AD754" s="92"/>
    </row>
    <row r="755" spans="5:30" x14ac:dyDescent="0.25">
      <c r="E755" s="90"/>
      <c r="F755" s="90"/>
      <c r="G755" s="90"/>
      <c r="H755" s="90"/>
      <c r="I755" s="90"/>
      <c r="J755" s="92"/>
      <c r="K755" s="91"/>
      <c r="L755" s="92"/>
      <c r="M755" s="92"/>
      <c r="N755" s="92"/>
      <c r="W755" s="89"/>
      <c r="X755" s="90"/>
      <c r="Y755" s="90"/>
      <c r="Z755" s="90"/>
      <c r="AA755" s="92"/>
      <c r="AB755" s="91"/>
      <c r="AC755" s="92"/>
      <c r="AD755" s="92"/>
    </row>
    <row r="756" spans="5:30" x14ac:dyDescent="0.25">
      <c r="E756" s="90"/>
      <c r="F756" s="90"/>
      <c r="G756" s="90"/>
      <c r="H756" s="90"/>
      <c r="I756" s="90"/>
      <c r="J756" s="92"/>
      <c r="K756" s="91"/>
      <c r="L756" s="92"/>
      <c r="M756" s="92"/>
      <c r="N756" s="92"/>
      <c r="W756" s="89"/>
      <c r="X756" s="90"/>
      <c r="Y756" s="90"/>
      <c r="Z756" s="90"/>
      <c r="AA756" s="92"/>
      <c r="AB756" s="91"/>
      <c r="AC756" s="92"/>
      <c r="AD756" s="92"/>
    </row>
    <row r="757" spans="5:30" x14ac:dyDescent="0.25">
      <c r="E757" s="90"/>
      <c r="F757" s="90"/>
      <c r="G757" s="90"/>
      <c r="H757" s="90"/>
      <c r="I757" s="90"/>
      <c r="J757" s="92"/>
      <c r="K757" s="91"/>
      <c r="L757" s="92"/>
      <c r="M757" s="92"/>
      <c r="N757" s="92"/>
      <c r="W757" s="89"/>
      <c r="X757" s="90"/>
      <c r="Y757" s="90"/>
      <c r="Z757" s="90"/>
      <c r="AA757" s="92"/>
      <c r="AB757" s="91"/>
      <c r="AC757" s="92"/>
      <c r="AD757" s="92"/>
    </row>
    <row r="758" spans="5:30" x14ac:dyDescent="0.25">
      <c r="E758" s="90"/>
      <c r="F758" s="90"/>
      <c r="G758" s="90"/>
      <c r="H758" s="90"/>
      <c r="I758" s="90"/>
      <c r="J758" s="92"/>
      <c r="K758" s="91"/>
      <c r="L758" s="92"/>
      <c r="M758" s="92"/>
      <c r="N758" s="92"/>
      <c r="W758" s="89"/>
      <c r="X758" s="90"/>
      <c r="Y758" s="90"/>
      <c r="Z758" s="90"/>
      <c r="AA758" s="92"/>
      <c r="AB758" s="91"/>
      <c r="AC758" s="92"/>
      <c r="AD758" s="92"/>
    </row>
    <row r="759" spans="5:30" x14ac:dyDescent="0.25">
      <c r="E759" s="90"/>
      <c r="F759" s="90"/>
      <c r="G759" s="90"/>
      <c r="H759" s="90"/>
      <c r="I759" s="90"/>
      <c r="J759" s="92"/>
      <c r="K759" s="91"/>
      <c r="L759" s="92"/>
      <c r="M759" s="92"/>
      <c r="N759" s="92"/>
      <c r="W759" s="89"/>
      <c r="X759" s="90"/>
      <c r="Y759" s="90"/>
      <c r="Z759" s="90"/>
      <c r="AA759" s="92"/>
      <c r="AB759" s="91"/>
      <c r="AC759" s="92"/>
      <c r="AD759" s="92"/>
    </row>
    <row r="760" spans="5:30" x14ac:dyDescent="0.25">
      <c r="E760" s="90"/>
      <c r="F760" s="90"/>
      <c r="G760" s="90"/>
      <c r="H760" s="90"/>
      <c r="I760" s="90"/>
      <c r="J760" s="92"/>
      <c r="K760" s="91"/>
      <c r="L760" s="92"/>
      <c r="M760" s="92"/>
      <c r="N760" s="92"/>
      <c r="W760" s="89"/>
      <c r="X760" s="90"/>
      <c r="Y760" s="90"/>
      <c r="Z760" s="90"/>
      <c r="AA760" s="92"/>
      <c r="AB760" s="91"/>
      <c r="AC760" s="92"/>
      <c r="AD760" s="92"/>
    </row>
    <row r="761" spans="5:30" x14ac:dyDescent="0.25">
      <c r="E761" s="90"/>
      <c r="F761" s="90"/>
      <c r="G761" s="90"/>
      <c r="H761" s="90"/>
      <c r="I761" s="90"/>
      <c r="J761" s="92"/>
      <c r="K761" s="91"/>
      <c r="L761" s="92"/>
      <c r="M761" s="92"/>
      <c r="N761" s="92"/>
      <c r="W761" s="89"/>
      <c r="X761" s="90"/>
      <c r="Y761" s="90"/>
      <c r="Z761" s="90"/>
      <c r="AA761" s="92"/>
      <c r="AB761" s="91"/>
      <c r="AC761" s="92"/>
      <c r="AD761" s="92"/>
    </row>
    <row r="762" spans="5:30" x14ac:dyDescent="0.25">
      <c r="E762" s="90"/>
      <c r="F762" s="90"/>
      <c r="G762" s="90"/>
      <c r="H762" s="90"/>
      <c r="I762" s="90"/>
      <c r="J762" s="92"/>
      <c r="K762" s="91"/>
      <c r="L762" s="92"/>
      <c r="M762" s="92"/>
      <c r="N762" s="92"/>
      <c r="W762" s="89"/>
      <c r="X762" s="90"/>
      <c r="Y762" s="90"/>
      <c r="Z762" s="90"/>
      <c r="AA762" s="92"/>
      <c r="AB762" s="91"/>
      <c r="AC762" s="92"/>
      <c r="AD762" s="92"/>
    </row>
    <row r="763" spans="5:30" x14ac:dyDescent="0.25">
      <c r="E763" s="90"/>
      <c r="F763" s="90"/>
      <c r="G763" s="90"/>
      <c r="H763" s="90"/>
      <c r="I763" s="90"/>
      <c r="J763" s="92"/>
      <c r="K763" s="91"/>
      <c r="L763" s="92"/>
      <c r="M763" s="92"/>
      <c r="N763" s="92"/>
      <c r="W763" s="89"/>
      <c r="X763" s="90"/>
      <c r="Y763" s="90"/>
      <c r="Z763" s="90"/>
      <c r="AA763" s="92"/>
      <c r="AB763" s="91"/>
      <c r="AC763" s="92"/>
      <c r="AD763" s="92"/>
    </row>
    <row r="764" spans="5:30" x14ac:dyDescent="0.25">
      <c r="E764" s="90"/>
      <c r="F764" s="90"/>
      <c r="G764" s="90"/>
      <c r="H764" s="90"/>
      <c r="I764" s="90"/>
      <c r="J764" s="92"/>
      <c r="K764" s="91"/>
      <c r="L764" s="92"/>
      <c r="M764" s="92"/>
      <c r="N764" s="92"/>
      <c r="W764" s="89"/>
      <c r="X764" s="90"/>
      <c r="Y764" s="90"/>
      <c r="Z764" s="90"/>
      <c r="AA764" s="92"/>
      <c r="AB764" s="91"/>
      <c r="AC764" s="92"/>
      <c r="AD764" s="92"/>
    </row>
    <row r="765" spans="5:30" x14ac:dyDescent="0.25">
      <c r="E765" s="90"/>
      <c r="F765" s="90"/>
      <c r="G765" s="90"/>
      <c r="H765" s="90"/>
      <c r="I765" s="90"/>
      <c r="J765" s="92"/>
      <c r="K765" s="91"/>
      <c r="L765" s="92"/>
      <c r="M765" s="92"/>
      <c r="N765" s="92"/>
      <c r="W765" s="89"/>
      <c r="X765" s="90"/>
      <c r="Y765" s="90"/>
      <c r="Z765" s="90"/>
      <c r="AA765" s="92"/>
      <c r="AB765" s="91"/>
      <c r="AC765" s="92"/>
      <c r="AD765" s="92"/>
    </row>
    <row r="766" spans="5:30" x14ac:dyDescent="0.25">
      <c r="E766" s="90"/>
      <c r="F766" s="90"/>
      <c r="G766" s="90"/>
      <c r="H766" s="90"/>
      <c r="I766" s="90"/>
      <c r="J766" s="92"/>
      <c r="K766" s="91"/>
      <c r="L766" s="92"/>
      <c r="M766" s="92"/>
      <c r="N766" s="92"/>
      <c r="W766" s="89"/>
      <c r="X766" s="90"/>
      <c r="Y766" s="90"/>
      <c r="Z766" s="90"/>
      <c r="AA766" s="92"/>
      <c r="AB766" s="91"/>
      <c r="AC766" s="92"/>
      <c r="AD766" s="92"/>
    </row>
    <row r="767" spans="5:30" x14ac:dyDescent="0.25">
      <c r="E767" s="90"/>
      <c r="F767" s="90"/>
      <c r="G767" s="90"/>
      <c r="H767" s="90"/>
      <c r="I767" s="90"/>
      <c r="J767" s="92"/>
      <c r="K767" s="91"/>
      <c r="L767" s="92"/>
      <c r="M767" s="92"/>
      <c r="N767" s="92"/>
      <c r="W767" s="89"/>
      <c r="X767" s="90"/>
      <c r="Y767" s="90"/>
      <c r="Z767" s="90"/>
      <c r="AA767" s="92"/>
      <c r="AB767" s="91"/>
      <c r="AC767" s="92"/>
      <c r="AD767" s="92"/>
    </row>
    <row r="768" spans="5:30" x14ac:dyDescent="0.25">
      <c r="E768" s="90"/>
      <c r="F768" s="90"/>
      <c r="G768" s="90"/>
      <c r="H768" s="90"/>
      <c r="I768" s="90"/>
      <c r="J768" s="92"/>
      <c r="K768" s="91"/>
      <c r="L768" s="92"/>
      <c r="M768" s="92"/>
      <c r="N768" s="92"/>
      <c r="W768" s="89"/>
      <c r="X768" s="90"/>
      <c r="Y768" s="90"/>
      <c r="Z768" s="90"/>
      <c r="AA768" s="92"/>
      <c r="AB768" s="91"/>
      <c r="AC768" s="92"/>
      <c r="AD768" s="92"/>
    </row>
    <row r="769" spans="5:30" x14ac:dyDescent="0.25">
      <c r="E769" s="90"/>
      <c r="F769" s="90"/>
      <c r="G769" s="90"/>
      <c r="H769" s="90"/>
      <c r="I769" s="90"/>
      <c r="J769" s="92"/>
      <c r="K769" s="91"/>
      <c r="L769" s="92"/>
      <c r="M769" s="92"/>
      <c r="N769" s="92"/>
      <c r="W769" s="89"/>
      <c r="X769" s="90"/>
      <c r="Y769" s="90"/>
      <c r="Z769" s="90"/>
      <c r="AA769" s="92"/>
      <c r="AB769" s="91"/>
      <c r="AC769" s="92"/>
      <c r="AD769" s="92"/>
    </row>
    <row r="770" spans="5:30" x14ac:dyDescent="0.25">
      <c r="E770" s="90"/>
      <c r="F770" s="90"/>
      <c r="G770" s="90"/>
      <c r="H770" s="90"/>
      <c r="I770" s="90"/>
      <c r="J770" s="92"/>
      <c r="K770" s="91"/>
      <c r="L770" s="92"/>
      <c r="M770" s="92"/>
      <c r="N770" s="92"/>
      <c r="W770" s="89"/>
      <c r="X770" s="90"/>
      <c r="Y770" s="90"/>
      <c r="Z770" s="90"/>
      <c r="AA770" s="92"/>
      <c r="AB770" s="91"/>
      <c r="AC770" s="92"/>
      <c r="AD770" s="92"/>
    </row>
    <row r="771" spans="5:30" x14ac:dyDescent="0.25">
      <c r="E771" s="90"/>
      <c r="F771" s="90"/>
      <c r="G771" s="90"/>
      <c r="H771" s="90"/>
      <c r="I771" s="90"/>
      <c r="J771" s="92"/>
      <c r="K771" s="91"/>
      <c r="L771" s="92"/>
      <c r="M771" s="92"/>
      <c r="N771" s="92"/>
      <c r="W771" s="89"/>
      <c r="X771" s="90"/>
      <c r="Y771" s="90"/>
      <c r="Z771" s="90"/>
      <c r="AA771" s="92"/>
      <c r="AB771" s="91"/>
      <c r="AC771" s="92"/>
      <c r="AD771" s="92"/>
    </row>
    <row r="772" spans="5:30" x14ac:dyDescent="0.25">
      <c r="E772" s="90"/>
      <c r="F772" s="90"/>
      <c r="G772" s="90"/>
      <c r="H772" s="90"/>
      <c r="I772" s="90"/>
      <c r="J772" s="92"/>
      <c r="K772" s="91"/>
      <c r="L772" s="92"/>
      <c r="M772" s="92"/>
      <c r="N772" s="92"/>
      <c r="W772" s="89"/>
      <c r="X772" s="90"/>
      <c r="Y772" s="90"/>
      <c r="Z772" s="90"/>
      <c r="AA772" s="92"/>
      <c r="AB772" s="91"/>
      <c r="AC772" s="92"/>
      <c r="AD772" s="92"/>
    </row>
    <row r="773" spans="5:30" x14ac:dyDescent="0.25">
      <c r="E773" s="90"/>
      <c r="F773" s="90"/>
      <c r="G773" s="90"/>
      <c r="H773" s="90"/>
      <c r="I773" s="90"/>
      <c r="J773" s="92"/>
      <c r="K773" s="91"/>
      <c r="L773" s="92"/>
      <c r="M773" s="92"/>
      <c r="N773" s="92"/>
      <c r="W773" s="89"/>
      <c r="X773" s="90"/>
      <c r="Y773" s="90"/>
      <c r="Z773" s="90"/>
      <c r="AA773" s="92"/>
      <c r="AB773" s="91"/>
      <c r="AC773" s="92"/>
      <c r="AD773" s="92"/>
    </row>
    <row r="774" spans="5:30" x14ac:dyDescent="0.25">
      <c r="E774" s="90"/>
      <c r="F774" s="90"/>
      <c r="G774" s="90"/>
      <c r="H774" s="90"/>
      <c r="I774" s="90"/>
      <c r="J774" s="92"/>
      <c r="K774" s="91"/>
      <c r="L774" s="92"/>
      <c r="M774" s="92"/>
      <c r="N774" s="92"/>
      <c r="W774" s="89"/>
      <c r="X774" s="90"/>
      <c r="Y774" s="90"/>
      <c r="Z774" s="90"/>
      <c r="AA774" s="92"/>
      <c r="AB774" s="91"/>
      <c r="AC774" s="92"/>
      <c r="AD774" s="92"/>
    </row>
    <row r="775" spans="5:30" x14ac:dyDescent="0.25">
      <c r="E775" s="90"/>
      <c r="F775" s="90"/>
      <c r="G775" s="90"/>
      <c r="H775" s="90"/>
      <c r="I775" s="90"/>
      <c r="J775" s="92"/>
      <c r="K775" s="91"/>
      <c r="L775" s="92"/>
      <c r="M775" s="92"/>
      <c r="N775" s="92"/>
      <c r="W775" s="89"/>
      <c r="X775" s="90"/>
      <c r="Y775" s="90"/>
      <c r="Z775" s="90"/>
      <c r="AA775" s="92"/>
      <c r="AB775" s="91"/>
      <c r="AC775" s="92"/>
      <c r="AD775" s="92"/>
    </row>
    <row r="776" spans="5:30" x14ac:dyDescent="0.25">
      <c r="E776" s="90"/>
      <c r="F776" s="90"/>
      <c r="G776" s="90"/>
      <c r="H776" s="90"/>
      <c r="I776" s="90"/>
      <c r="J776" s="92"/>
      <c r="K776" s="91"/>
      <c r="L776" s="92"/>
      <c r="M776" s="92"/>
      <c r="N776" s="92"/>
      <c r="W776" s="89"/>
      <c r="X776" s="90"/>
      <c r="Y776" s="90"/>
      <c r="Z776" s="90"/>
      <c r="AA776" s="92"/>
      <c r="AB776" s="91"/>
      <c r="AC776" s="92"/>
      <c r="AD776" s="92"/>
    </row>
    <row r="777" spans="5:30" x14ac:dyDescent="0.25">
      <c r="E777" s="90"/>
      <c r="F777" s="90"/>
      <c r="G777" s="90"/>
      <c r="H777" s="90"/>
      <c r="I777" s="90"/>
      <c r="J777" s="92"/>
      <c r="K777" s="91"/>
      <c r="L777" s="92"/>
      <c r="M777" s="92"/>
      <c r="N777" s="92"/>
      <c r="W777" s="89"/>
      <c r="X777" s="90"/>
      <c r="Y777" s="90"/>
      <c r="Z777" s="90"/>
      <c r="AA777" s="92"/>
      <c r="AB777" s="91"/>
      <c r="AC777" s="92"/>
      <c r="AD777" s="92"/>
    </row>
    <row r="778" spans="5:30" x14ac:dyDescent="0.25">
      <c r="E778" s="90"/>
      <c r="F778" s="90"/>
      <c r="G778" s="90"/>
      <c r="H778" s="90"/>
      <c r="I778" s="90"/>
      <c r="J778" s="92"/>
      <c r="K778" s="91"/>
      <c r="L778" s="92"/>
      <c r="M778" s="92"/>
      <c r="N778" s="92"/>
      <c r="W778" s="89"/>
      <c r="X778" s="90"/>
      <c r="Y778" s="90"/>
      <c r="Z778" s="90"/>
      <c r="AA778" s="92"/>
      <c r="AB778" s="91"/>
      <c r="AC778" s="92"/>
      <c r="AD778" s="92"/>
    </row>
    <row r="779" spans="5:30" x14ac:dyDescent="0.25">
      <c r="E779" s="90"/>
      <c r="F779" s="90"/>
      <c r="G779" s="90"/>
      <c r="H779" s="90"/>
      <c r="I779" s="90"/>
      <c r="J779" s="92"/>
      <c r="K779" s="91"/>
      <c r="L779" s="92"/>
      <c r="M779" s="92"/>
      <c r="N779" s="92"/>
      <c r="W779" s="89"/>
      <c r="X779" s="90"/>
      <c r="Y779" s="90"/>
      <c r="Z779" s="90"/>
      <c r="AA779" s="92"/>
      <c r="AB779" s="91"/>
      <c r="AC779" s="92"/>
      <c r="AD779" s="92"/>
    </row>
    <row r="780" spans="5:30" x14ac:dyDescent="0.25">
      <c r="E780" s="90"/>
      <c r="F780" s="90"/>
      <c r="G780" s="90"/>
      <c r="H780" s="90"/>
      <c r="I780" s="90"/>
      <c r="J780" s="92"/>
      <c r="K780" s="91"/>
      <c r="L780" s="92"/>
      <c r="M780" s="92"/>
      <c r="N780" s="92"/>
      <c r="W780" s="89"/>
      <c r="X780" s="90"/>
      <c r="Y780" s="90"/>
      <c r="Z780" s="90"/>
      <c r="AA780" s="92"/>
      <c r="AB780" s="91"/>
      <c r="AC780" s="92"/>
      <c r="AD780" s="92"/>
    </row>
    <row r="781" spans="5:30" x14ac:dyDescent="0.25">
      <c r="E781" s="90"/>
      <c r="F781" s="90"/>
      <c r="G781" s="90"/>
      <c r="H781" s="90"/>
      <c r="I781" s="90"/>
      <c r="J781" s="92"/>
      <c r="K781" s="91"/>
      <c r="L781" s="92"/>
      <c r="M781" s="92"/>
      <c r="N781" s="92"/>
      <c r="W781" s="89"/>
      <c r="X781" s="90"/>
      <c r="Y781" s="90"/>
      <c r="Z781" s="90"/>
      <c r="AA781" s="92"/>
      <c r="AB781" s="91"/>
      <c r="AC781" s="92"/>
      <c r="AD781" s="92"/>
    </row>
    <row r="782" spans="5:30" x14ac:dyDescent="0.25">
      <c r="E782" s="90"/>
      <c r="F782" s="90"/>
      <c r="G782" s="90"/>
      <c r="H782" s="90"/>
      <c r="I782" s="90"/>
      <c r="J782" s="92"/>
      <c r="K782" s="91"/>
      <c r="L782" s="92"/>
      <c r="M782" s="92"/>
      <c r="N782" s="92"/>
      <c r="W782" s="89"/>
      <c r="X782" s="90"/>
      <c r="Y782" s="90"/>
      <c r="Z782" s="90"/>
      <c r="AA782" s="92"/>
      <c r="AB782" s="91"/>
      <c r="AC782" s="92"/>
      <c r="AD782" s="92"/>
    </row>
    <row r="783" spans="5:30" x14ac:dyDescent="0.25">
      <c r="E783" s="90"/>
      <c r="F783" s="90"/>
      <c r="G783" s="90"/>
      <c r="H783" s="90"/>
      <c r="I783" s="90"/>
      <c r="J783" s="92"/>
      <c r="K783" s="91"/>
      <c r="L783" s="92"/>
      <c r="M783" s="92"/>
      <c r="N783" s="92"/>
      <c r="W783" s="89"/>
      <c r="X783" s="90"/>
      <c r="Y783" s="90"/>
      <c r="Z783" s="90"/>
      <c r="AA783" s="92"/>
      <c r="AB783" s="91"/>
      <c r="AC783" s="92"/>
      <c r="AD783" s="92"/>
    </row>
    <row r="784" spans="5:30" x14ac:dyDescent="0.25">
      <c r="E784" s="90"/>
      <c r="F784" s="90"/>
      <c r="G784" s="90"/>
      <c r="H784" s="90"/>
      <c r="I784" s="90"/>
      <c r="J784" s="92"/>
      <c r="K784" s="91"/>
      <c r="L784" s="92"/>
      <c r="M784" s="92"/>
      <c r="N784" s="92"/>
      <c r="W784" s="89"/>
      <c r="X784" s="90"/>
      <c r="Y784" s="90"/>
      <c r="Z784" s="90"/>
      <c r="AA784" s="92"/>
      <c r="AB784" s="91"/>
      <c r="AC784" s="92"/>
      <c r="AD784" s="92"/>
    </row>
    <row r="785" spans="5:30" x14ac:dyDescent="0.25">
      <c r="E785" s="90"/>
      <c r="F785" s="90"/>
      <c r="G785" s="90"/>
      <c r="H785" s="90"/>
      <c r="I785" s="90"/>
      <c r="J785" s="92"/>
      <c r="K785" s="91"/>
      <c r="L785" s="92"/>
      <c r="M785" s="92"/>
      <c r="N785" s="92"/>
      <c r="W785" s="89"/>
      <c r="X785" s="90"/>
      <c r="Y785" s="90"/>
      <c r="Z785" s="90"/>
      <c r="AA785" s="92"/>
      <c r="AB785" s="91"/>
      <c r="AC785" s="92"/>
      <c r="AD785" s="92"/>
    </row>
    <row r="786" spans="5:30" x14ac:dyDescent="0.25">
      <c r="E786" s="90"/>
      <c r="F786" s="90"/>
      <c r="G786" s="90"/>
      <c r="H786" s="90"/>
      <c r="I786" s="90"/>
      <c r="J786" s="92"/>
      <c r="K786" s="91"/>
      <c r="L786" s="92"/>
      <c r="M786" s="92"/>
      <c r="N786" s="92"/>
      <c r="W786" s="89"/>
      <c r="X786" s="90"/>
      <c r="Y786" s="90"/>
      <c r="Z786" s="90"/>
      <c r="AA786" s="92"/>
      <c r="AB786" s="91"/>
      <c r="AC786" s="92"/>
      <c r="AD786" s="92"/>
    </row>
    <row r="787" spans="5:30" x14ac:dyDescent="0.25">
      <c r="E787" s="90"/>
      <c r="F787" s="90"/>
      <c r="G787" s="90"/>
      <c r="H787" s="90"/>
      <c r="I787" s="90"/>
      <c r="J787" s="92"/>
      <c r="K787" s="91"/>
      <c r="L787" s="92"/>
      <c r="M787" s="92"/>
      <c r="N787" s="92"/>
      <c r="W787" s="89"/>
      <c r="X787" s="90"/>
      <c r="Y787" s="90"/>
      <c r="Z787" s="90"/>
      <c r="AA787" s="92"/>
      <c r="AB787" s="91"/>
      <c r="AC787" s="92"/>
      <c r="AD787" s="92"/>
    </row>
    <row r="788" spans="5:30" x14ac:dyDescent="0.25">
      <c r="E788" s="90"/>
      <c r="F788" s="90"/>
      <c r="G788" s="90"/>
      <c r="H788" s="90"/>
      <c r="I788" s="90"/>
      <c r="J788" s="92"/>
      <c r="K788" s="91"/>
      <c r="L788" s="92"/>
      <c r="M788" s="92"/>
      <c r="N788" s="92"/>
      <c r="W788" s="89"/>
      <c r="X788" s="90"/>
      <c r="Y788" s="90"/>
      <c r="Z788" s="90"/>
      <c r="AA788" s="92"/>
      <c r="AB788" s="91"/>
      <c r="AC788" s="92"/>
      <c r="AD788" s="92"/>
    </row>
    <row r="789" spans="5:30" x14ac:dyDescent="0.25">
      <c r="E789" s="90"/>
      <c r="F789" s="90"/>
      <c r="G789" s="90"/>
      <c r="H789" s="90"/>
      <c r="I789" s="90"/>
      <c r="J789" s="92"/>
      <c r="K789" s="91"/>
      <c r="L789" s="92"/>
      <c r="M789" s="92"/>
      <c r="N789" s="92"/>
      <c r="W789" s="89"/>
      <c r="X789" s="90"/>
      <c r="Y789" s="90"/>
      <c r="Z789" s="90"/>
      <c r="AA789" s="92"/>
      <c r="AB789" s="91"/>
      <c r="AC789" s="92"/>
      <c r="AD789" s="92"/>
    </row>
    <row r="790" spans="5:30" x14ac:dyDescent="0.25">
      <c r="E790" s="90"/>
      <c r="F790" s="90"/>
      <c r="G790" s="90"/>
      <c r="H790" s="90"/>
      <c r="I790" s="90"/>
      <c r="J790" s="92"/>
      <c r="K790" s="91"/>
      <c r="L790" s="92"/>
      <c r="M790" s="92"/>
      <c r="N790" s="92"/>
      <c r="W790" s="89"/>
      <c r="X790" s="90"/>
      <c r="Y790" s="90"/>
      <c r="Z790" s="90"/>
      <c r="AA790" s="92"/>
      <c r="AB790" s="91"/>
      <c r="AC790" s="92"/>
      <c r="AD790" s="92"/>
    </row>
    <row r="791" spans="5:30" x14ac:dyDescent="0.25">
      <c r="E791" s="90"/>
      <c r="F791" s="90"/>
      <c r="G791" s="90"/>
      <c r="H791" s="90"/>
      <c r="I791" s="90"/>
      <c r="J791" s="92"/>
      <c r="K791" s="91"/>
      <c r="L791" s="92"/>
      <c r="M791" s="92"/>
      <c r="N791" s="92"/>
      <c r="W791" s="89"/>
      <c r="X791" s="90"/>
      <c r="Y791" s="90"/>
      <c r="Z791" s="90"/>
      <c r="AA791" s="92"/>
      <c r="AB791" s="91"/>
      <c r="AC791" s="92"/>
      <c r="AD791" s="92"/>
    </row>
    <row r="792" spans="5:30" x14ac:dyDescent="0.25">
      <c r="E792" s="90"/>
      <c r="F792" s="90"/>
      <c r="G792" s="90"/>
      <c r="H792" s="90"/>
      <c r="I792" s="90"/>
      <c r="J792" s="92"/>
      <c r="K792" s="91"/>
      <c r="L792" s="92"/>
      <c r="M792" s="92"/>
      <c r="N792" s="92"/>
      <c r="W792" s="89"/>
      <c r="X792" s="90"/>
      <c r="Y792" s="90"/>
      <c r="Z792" s="90"/>
      <c r="AA792" s="92"/>
      <c r="AB792" s="91"/>
      <c r="AC792" s="92"/>
      <c r="AD792" s="92"/>
    </row>
    <row r="793" spans="5:30" x14ac:dyDescent="0.25">
      <c r="E793" s="90"/>
      <c r="F793" s="90"/>
      <c r="G793" s="90"/>
      <c r="H793" s="90"/>
      <c r="I793" s="90"/>
      <c r="J793" s="92"/>
      <c r="K793" s="91"/>
      <c r="L793" s="92"/>
      <c r="M793" s="92"/>
      <c r="N793" s="92"/>
      <c r="W793" s="89"/>
      <c r="X793" s="90"/>
      <c r="Y793" s="90"/>
      <c r="Z793" s="90"/>
      <c r="AA793" s="92"/>
      <c r="AB793" s="91"/>
      <c r="AC793" s="92"/>
      <c r="AD793" s="92"/>
    </row>
    <row r="794" spans="5:30" x14ac:dyDescent="0.25">
      <c r="E794" s="90"/>
      <c r="F794" s="90"/>
      <c r="G794" s="90"/>
      <c r="H794" s="90"/>
      <c r="I794" s="90"/>
      <c r="J794" s="92"/>
      <c r="K794" s="91"/>
      <c r="L794" s="92"/>
      <c r="M794" s="92"/>
      <c r="N794" s="92"/>
      <c r="W794" s="89"/>
      <c r="X794" s="90"/>
      <c r="Y794" s="90"/>
      <c r="Z794" s="90"/>
      <c r="AA794" s="92"/>
      <c r="AB794" s="91"/>
      <c r="AC794" s="92"/>
      <c r="AD794" s="92"/>
    </row>
    <row r="795" spans="5:30" x14ac:dyDescent="0.25">
      <c r="E795" s="90"/>
      <c r="F795" s="90"/>
      <c r="G795" s="90"/>
      <c r="H795" s="90"/>
      <c r="I795" s="90"/>
      <c r="J795" s="92"/>
      <c r="K795" s="91"/>
      <c r="L795" s="92"/>
      <c r="M795" s="92"/>
      <c r="N795" s="92"/>
      <c r="W795" s="89"/>
      <c r="X795" s="90"/>
      <c r="Y795" s="90"/>
      <c r="Z795" s="90"/>
      <c r="AA795" s="92"/>
      <c r="AB795" s="91"/>
      <c r="AC795" s="92"/>
      <c r="AD795" s="92"/>
    </row>
    <row r="796" spans="5:30" x14ac:dyDescent="0.25">
      <c r="E796" s="90"/>
      <c r="F796" s="90"/>
      <c r="G796" s="90"/>
      <c r="H796" s="90"/>
      <c r="I796" s="90"/>
      <c r="J796" s="92"/>
      <c r="K796" s="91"/>
      <c r="L796" s="92"/>
      <c r="M796" s="92"/>
      <c r="N796" s="92"/>
      <c r="W796" s="89"/>
      <c r="X796" s="90"/>
      <c r="Y796" s="90"/>
      <c r="Z796" s="90"/>
      <c r="AA796" s="92"/>
      <c r="AB796" s="91"/>
      <c r="AC796" s="92"/>
      <c r="AD796" s="92"/>
    </row>
    <row r="797" spans="5:30" x14ac:dyDescent="0.25">
      <c r="E797" s="90"/>
      <c r="F797" s="90"/>
      <c r="G797" s="90"/>
      <c r="H797" s="90"/>
      <c r="I797" s="90"/>
      <c r="J797" s="92"/>
      <c r="K797" s="91"/>
      <c r="L797" s="92"/>
      <c r="M797" s="92"/>
      <c r="N797" s="92"/>
      <c r="W797" s="89"/>
      <c r="X797" s="90"/>
      <c r="Y797" s="90"/>
      <c r="Z797" s="90"/>
      <c r="AA797" s="92"/>
      <c r="AB797" s="91"/>
      <c r="AC797" s="92"/>
      <c r="AD797" s="92"/>
    </row>
    <row r="798" spans="5:30" x14ac:dyDescent="0.25">
      <c r="E798" s="90"/>
      <c r="F798" s="90"/>
      <c r="G798" s="90"/>
      <c r="H798" s="90"/>
      <c r="I798" s="90"/>
      <c r="J798" s="92"/>
      <c r="K798" s="91"/>
      <c r="L798" s="92"/>
      <c r="M798" s="92"/>
      <c r="N798" s="92"/>
      <c r="W798" s="89"/>
      <c r="X798" s="90"/>
      <c r="Y798" s="90"/>
      <c r="Z798" s="90"/>
      <c r="AA798" s="92"/>
      <c r="AB798" s="91"/>
      <c r="AC798" s="92"/>
      <c r="AD798" s="92"/>
    </row>
    <row r="799" spans="5:30" x14ac:dyDescent="0.25">
      <c r="E799" s="90"/>
      <c r="F799" s="90"/>
      <c r="G799" s="90"/>
      <c r="H799" s="90"/>
      <c r="I799" s="90"/>
      <c r="J799" s="92"/>
      <c r="K799" s="91"/>
      <c r="L799" s="92"/>
      <c r="M799" s="92"/>
      <c r="N799" s="92"/>
      <c r="W799" s="89"/>
      <c r="X799" s="90"/>
      <c r="Y799" s="90"/>
      <c r="Z799" s="90"/>
      <c r="AA799" s="92"/>
      <c r="AB799" s="91"/>
      <c r="AC799" s="92"/>
      <c r="AD799" s="92"/>
    </row>
    <row r="800" spans="5:30" x14ac:dyDescent="0.25">
      <c r="E800" s="90"/>
      <c r="F800" s="90"/>
      <c r="G800" s="90"/>
      <c r="H800" s="90"/>
      <c r="I800" s="90"/>
      <c r="J800" s="92"/>
      <c r="K800" s="91"/>
      <c r="L800" s="92"/>
      <c r="M800" s="92"/>
      <c r="N800" s="92"/>
      <c r="W800" s="89"/>
      <c r="X800" s="90"/>
      <c r="Y800" s="90"/>
      <c r="Z800" s="90"/>
      <c r="AA800" s="92"/>
      <c r="AB800" s="91"/>
      <c r="AC800" s="92"/>
      <c r="AD800" s="92"/>
    </row>
    <row r="801" spans="5:30" x14ac:dyDescent="0.25">
      <c r="E801" s="90"/>
      <c r="F801" s="90"/>
      <c r="G801" s="90"/>
      <c r="H801" s="90"/>
      <c r="I801" s="90"/>
      <c r="J801" s="92"/>
      <c r="K801" s="91"/>
      <c r="L801" s="92"/>
      <c r="M801" s="92"/>
      <c r="N801" s="92"/>
      <c r="W801" s="89"/>
      <c r="X801" s="90"/>
      <c r="Y801" s="90"/>
      <c r="Z801" s="90"/>
      <c r="AA801" s="92"/>
      <c r="AB801" s="91"/>
      <c r="AC801" s="92"/>
      <c r="AD801" s="92"/>
    </row>
    <row r="802" spans="5:30" x14ac:dyDescent="0.25">
      <c r="E802" s="90"/>
      <c r="F802" s="90"/>
      <c r="G802" s="90"/>
      <c r="H802" s="90"/>
      <c r="I802" s="90"/>
      <c r="J802" s="92"/>
      <c r="K802" s="91"/>
      <c r="L802" s="92"/>
      <c r="M802" s="92"/>
      <c r="N802" s="92"/>
      <c r="W802" s="89"/>
      <c r="X802" s="90"/>
      <c r="Y802" s="90"/>
      <c r="Z802" s="90"/>
      <c r="AA802" s="92"/>
      <c r="AB802" s="91"/>
      <c r="AC802" s="92"/>
      <c r="AD802" s="92"/>
    </row>
    <row r="803" spans="5:30" x14ac:dyDescent="0.25">
      <c r="E803" s="90"/>
      <c r="F803" s="90"/>
      <c r="G803" s="90"/>
      <c r="H803" s="90"/>
      <c r="I803" s="90"/>
      <c r="J803" s="92"/>
      <c r="K803" s="91"/>
      <c r="L803" s="92"/>
      <c r="M803" s="92"/>
      <c r="N803" s="92"/>
      <c r="W803" s="89"/>
      <c r="X803" s="90"/>
      <c r="Y803" s="90"/>
      <c r="Z803" s="90"/>
      <c r="AA803" s="92"/>
      <c r="AB803" s="91"/>
      <c r="AC803" s="92"/>
      <c r="AD803" s="92"/>
    </row>
    <row r="804" spans="5:30" x14ac:dyDescent="0.25">
      <c r="E804" s="90"/>
      <c r="F804" s="90"/>
      <c r="G804" s="90"/>
      <c r="H804" s="90"/>
      <c r="I804" s="90"/>
      <c r="J804" s="92"/>
      <c r="K804" s="91"/>
      <c r="L804" s="92"/>
      <c r="M804" s="92"/>
      <c r="N804" s="92"/>
      <c r="W804" s="89"/>
      <c r="X804" s="90"/>
      <c r="Y804" s="90"/>
      <c r="Z804" s="90"/>
      <c r="AA804" s="92"/>
      <c r="AB804" s="91"/>
      <c r="AC804" s="92"/>
      <c r="AD804" s="92"/>
    </row>
    <row r="805" spans="5:30" x14ac:dyDescent="0.25">
      <c r="E805" s="90"/>
      <c r="F805" s="90"/>
      <c r="G805" s="90"/>
      <c r="H805" s="90"/>
      <c r="I805" s="90"/>
      <c r="J805" s="92"/>
      <c r="K805" s="91"/>
      <c r="L805" s="92"/>
      <c r="M805" s="92"/>
      <c r="N805" s="92"/>
      <c r="W805" s="89"/>
      <c r="X805" s="90"/>
      <c r="Y805" s="90"/>
      <c r="Z805" s="90"/>
      <c r="AA805" s="92"/>
      <c r="AB805" s="91"/>
      <c r="AC805" s="92"/>
      <c r="AD805" s="92"/>
    </row>
    <row r="806" spans="5:30" x14ac:dyDescent="0.25">
      <c r="E806" s="90"/>
      <c r="F806" s="90"/>
      <c r="G806" s="90"/>
      <c r="H806" s="90"/>
      <c r="I806" s="90"/>
      <c r="J806" s="92"/>
      <c r="K806" s="91"/>
      <c r="L806" s="92"/>
      <c r="M806" s="92"/>
      <c r="N806" s="92"/>
      <c r="W806" s="89"/>
      <c r="X806" s="90"/>
      <c r="Y806" s="90"/>
      <c r="Z806" s="90"/>
      <c r="AA806" s="92"/>
      <c r="AB806" s="91"/>
      <c r="AC806" s="92"/>
      <c r="AD806" s="92"/>
    </row>
    <row r="807" spans="5:30" x14ac:dyDescent="0.25">
      <c r="E807" s="90"/>
      <c r="F807" s="90"/>
      <c r="G807" s="90"/>
      <c r="H807" s="90"/>
      <c r="I807" s="90"/>
      <c r="J807" s="92"/>
      <c r="K807" s="91"/>
      <c r="L807" s="92"/>
      <c r="M807" s="92"/>
      <c r="N807" s="92"/>
      <c r="W807" s="89"/>
      <c r="X807" s="90"/>
      <c r="Y807" s="90"/>
      <c r="Z807" s="90"/>
      <c r="AA807" s="92"/>
      <c r="AB807" s="91"/>
      <c r="AC807" s="92"/>
      <c r="AD807" s="92"/>
    </row>
    <row r="808" spans="5:30" x14ac:dyDescent="0.25">
      <c r="E808" s="90"/>
      <c r="F808" s="90"/>
      <c r="G808" s="90"/>
      <c r="H808" s="90"/>
      <c r="I808" s="90"/>
      <c r="J808" s="92"/>
      <c r="K808" s="91"/>
      <c r="L808" s="92"/>
      <c r="M808" s="92"/>
      <c r="N808" s="92"/>
      <c r="W808" s="89"/>
      <c r="X808" s="90"/>
      <c r="Y808" s="90"/>
      <c r="Z808" s="90"/>
      <c r="AA808" s="92"/>
      <c r="AB808" s="91"/>
      <c r="AC808" s="92"/>
      <c r="AD808" s="92"/>
    </row>
    <row r="809" spans="5:30" x14ac:dyDescent="0.25">
      <c r="E809" s="90"/>
      <c r="F809" s="90"/>
      <c r="G809" s="90"/>
      <c r="H809" s="90"/>
      <c r="I809" s="90"/>
      <c r="J809" s="92"/>
      <c r="K809" s="91"/>
      <c r="L809" s="92"/>
      <c r="M809" s="92"/>
      <c r="N809" s="92"/>
      <c r="W809" s="89"/>
      <c r="X809" s="90"/>
      <c r="Y809" s="90"/>
      <c r="Z809" s="90"/>
      <c r="AA809" s="92"/>
      <c r="AB809" s="91"/>
      <c r="AC809" s="92"/>
      <c r="AD809" s="92"/>
    </row>
    <row r="810" spans="5:30" x14ac:dyDescent="0.25">
      <c r="E810" s="90"/>
      <c r="F810" s="90"/>
      <c r="G810" s="90"/>
      <c r="H810" s="90"/>
      <c r="I810" s="90"/>
      <c r="J810" s="92"/>
      <c r="K810" s="91"/>
      <c r="L810" s="92"/>
      <c r="M810" s="92"/>
      <c r="N810" s="92"/>
      <c r="W810" s="89"/>
      <c r="X810" s="90"/>
      <c r="Y810" s="90"/>
      <c r="Z810" s="90"/>
      <c r="AA810" s="92"/>
      <c r="AB810" s="91"/>
      <c r="AC810" s="92"/>
      <c r="AD810" s="92"/>
    </row>
    <row r="811" spans="5:30" x14ac:dyDescent="0.25">
      <c r="E811" s="90"/>
      <c r="F811" s="90"/>
      <c r="G811" s="90"/>
      <c r="H811" s="90"/>
      <c r="I811" s="90"/>
      <c r="J811" s="92"/>
      <c r="K811" s="91"/>
      <c r="L811" s="92"/>
      <c r="M811" s="92"/>
      <c r="N811" s="92"/>
      <c r="W811" s="89"/>
      <c r="X811" s="90"/>
      <c r="Y811" s="90"/>
      <c r="Z811" s="90"/>
      <c r="AA811" s="92"/>
      <c r="AB811" s="91"/>
      <c r="AC811" s="92"/>
      <c r="AD811" s="92"/>
    </row>
    <row r="812" spans="5:30" x14ac:dyDescent="0.25">
      <c r="E812" s="90"/>
      <c r="F812" s="90"/>
      <c r="G812" s="90"/>
      <c r="H812" s="90"/>
      <c r="I812" s="90"/>
      <c r="J812" s="92"/>
      <c r="K812" s="91"/>
      <c r="L812" s="92"/>
      <c r="M812" s="92"/>
      <c r="N812" s="92"/>
      <c r="W812" s="89"/>
      <c r="X812" s="90"/>
      <c r="Y812" s="90"/>
      <c r="Z812" s="90"/>
      <c r="AA812" s="92"/>
      <c r="AB812" s="91"/>
      <c r="AC812" s="92"/>
      <c r="AD812" s="92"/>
    </row>
    <row r="813" spans="5:30" x14ac:dyDescent="0.25">
      <c r="E813" s="90"/>
      <c r="F813" s="90"/>
      <c r="G813" s="90"/>
      <c r="H813" s="90"/>
      <c r="I813" s="90"/>
      <c r="J813" s="92"/>
      <c r="K813" s="91"/>
      <c r="L813" s="92"/>
      <c r="M813" s="92"/>
      <c r="N813" s="92"/>
      <c r="W813" s="89"/>
      <c r="X813" s="90"/>
      <c r="Y813" s="90"/>
      <c r="Z813" s="90"/>
      <c r="AA813" s="92"/>
      <c r="AB813" s="91"/>
      <c r="AC813" s="92"/>
      <c r="AD813" s="92"/>
    </row>
    <row r="814" spans="5:30" x14ac:dyDescent="0.25">
      <c r="E814" s="90"/>
      <c r="F814" s="90"/>
      <c r="G814" s="90"/>
      <c r="H814" s="90"/>
      <c r="I814" s="90"/>
      <c r="J814" s="92"/>
      <c r="K814" s="91"/>
      <c r="L814" s="92"/>
      <c r="M814" s="92"/>
      <c r="N814" s="92"/>
      <c r="W814" s="89"/>
      <c r="X814" s="90"/>
      <c r="Y814" s="90"/>
      <c r="Z814" s="90"/>
      <c r="AA814" s="92"/>
      <c r="AB814" s="91"/>
      <c r="AC814" s="92"/>
      <c r="AD814" s="92"/>
    </row>
    <row r="815" spans="5:30" x14ac:dyDescent="0.25">
      <c r="E815" s="90"/>
      <c r="F815" s="90"/>
      <c r="G815" s="90"/>
      <c r="H815" s="90"/>
      <c r="I815" s="90"/>
      <c r="J815" s="92"/>
      <c r="K815" s="91"/>
      <c r="L815" s="92"/>
      <c r="M815" s="92"/>
      <c r="N815" s="92"/>
      <c r="W815" s="89"/>
      <c r="X815" s="90"/>
      <c r="Y815" s="90"/>
      <c r="Z815" s="90"/>
      <c r="AA815" s="92"/>
      <c r="AB815" s="91"/>
      <c r="AC815" s="92"/>
      <c r="AD815" s="92"/>
    </row>
    <row r="816" spans="5:30" x14ac:dyDescent="0.25">
      <c r="E816" s="90"/>
      <c r="F816" s="90"/>
      <c r="G816" s="90"/>
      <c r="H816" s="90"/>
      <c r="I816" s="90"/>
      <c r="J816" s="92"/>
      <c r="K816" s="91"/>
      <c r="L816" s="92"/>
      <c r="M816" s="92"/>
      <c r="N816" s="92"/>
      <c r="W816" s="89"/>
      <c r="X816" s="90"/>
      <c r="Y816" s="90"/>
      <c r="Z816" s="90"/>
      <c r="AA816" s="92"/>
      <c r="AB816" s="91"/>
      <c r="AC816" s="92"/>
      <c r="AD816" s="92"/>
    </row>
    <row r="817" spans="5:30" x14ac:dyDescent="0.25">
      <c r="E817" s="90"/>
      <c r="F817" s="90"/>
      <c r="G817" s="90"/>
      <c r="H817" s="90"/>
      <c r="I817" s="90"/>
      <c r="J817" s="92"/>
      <c r="K817" s="91"/>
      <c r="L817" s="92"/>
      <c r="M817" s="92"/>
      <c r="N817" s="92"/>
      <c r="W817" s="89"/>
      <c r="X817" s="90"/>
      <c r="Y817" s="90"/>
      <c r="Z817" s="90"/>
      <c r="AA817" s="92"/>
      <c r="AB817" s="91"/>
      <c r="AC817" s="92"/>
      <c r="AD817" s="92"/>
    </row>
    <row r="818" spans="5:30" x14ac:dyDescent="0.25">
      <c r="E818" s="90"/>
      <c r="F818" s="90"/>
      <c r="G818" s="90"/>
      <c r="H818" s="90"/>
      <c r="I818" s="90"/>
      <c r="J818" s="92"/>
      <c r="K818" s="91"/>
      <c r="L818" s="92"/>
      <c r="M818" s="92"/>
      <c r="N818" s="92"/>
      <c r="W818" s="89"/>
      <c r="X818" s="90"/>
      <c r="Y818" s="90"/>
      <c r="Z818" s="90"/>
      <c r="AA818" s="92"/>
      <c r="AB818" s="91"/>
      <c r="AC818" s="92"/>
      <c r="AD818" s="92"/>
    </row>
    <row r="819" spans="5:30" x14ac:dyDescent="0.25">
      <c r="E819" s="90"/>
      <c r="F819" s="90"/>
      <c r="G819" s="90"/>
      <c r="H819" s="90"/>
      <c r="I819" s="90"/>
      <c r="J819" s="92"/>
      <c r="K819" s="91"/>
      <c r="L819" s="92"/>
      <c r="M819" s="92"/>
      <c r="N819" s="92"/>
      <c r="W819" s="89"/>
      <c r="X819" s="90"/>
      <c r="Y819" s="90"/>
      <c r="Z819" s="90"/>
      <c r="AA819" s="92"/>
      <c r="AB819" s="91"/>
      <c r="AC819" s="92"/>
      <c r="AD819" s="92"/>
    </row>
    <row r="820" spans="5:30" x14ac:dyDescent="0.25">
      <c r="E820" s="90"/>
      <c r="F820" s="90"/>
      <c r="G820" s="90"/>
      <c r="H820" s="90"/>
      <c r="I820" s="90"/>
      <c r="J820" s="92"/>
      <c r="K820" s="91"/>
      <c r="L820" s="92"/>
      <c r="M820" s="92"/>
      <c r="N820" s="92"/>
      <c r="W820" s="89"/>
      <c r="X820" s="90"/>
      <c r="Y820" s="90"/>
      <c r="Z820" s="90"/>
      <c r="AA820" s="92"/>
      <c r="AB820" s="91"/>
      <c r="AC820" s="92"/>
      <c r="AD820" s="92"/>
    </row>
    <row r="821" spans="5:30" x14ac:dyDescent="0.25">
      <c r="E821" s="90"/>
      <c r="F821" s="90"/>
      <c r="G821" s="90"/>
      <c r="H821" s="90"/>
      <c r="I821" s="90"/>
      <c r="J821" s="92"/>
      <c r="K821" s="91"/>
      <c r="L821" s="92"/>
      <c r="M821" s="92"/>
      <c r="N821" s="92"/>
      <c r="W821" s="89"/>
      <c r="X821" s="90"/>
      <c r="Y821" s="90"/>
      <c r="Z821" s="90"/>
      <c r="AA821" s="92"/>
      <c r="AB821" s="91"/>
      <c r="AC821" s="92"/>
      <c r="AD821" s="92"/>
    </row>
    <row r="822" spans="5:30" x14ac:dyDescent="0.25">
      <c r="E822" s="90"/>
      <c r="F822" s="90"/>
      <c r="G822" s="90"/>
      <c r="H822" s="90"/>
      <c r="I822" s="90"/>
      <c r="J822" s="92"/>
      <c r="K822" s="91"/>
      <c r="L822" s="92"/>
      <c r="M822" s="92"/>
      <c r="N822" s="92"/>
      <c r="W822" s="89"/>
      <c r="X822" s="90"/>
      <c r="Y822" s="90"/>
      <c r="Z822" s="90"/>
      <c r="AA822" s="92"/>
      <c r="AB822" s="91"/>
      <c r="AC822" s="92"/>
      <c r="AD822" s="92"/>
    </row>
    <row r="823" spans="5:30" x14ac:dyDescent="0.25">
      <c r="E823" s="90"/>
      <c r="F823" s="90"/>
      <c r="G823" s="90"/>
      <c r="H823" s="90"/>
      <c r="I823" s="90"/>
      <c r="J823" s="92"/>
      <c r="K823" s="91"/>
      <c r="L823" s="92"/>
      <c r="M823" s="92"/>
      <c r="N823" s="92"/>
      <c r="W823" s="89"/>
      <c r="X823" s="90"/>
      <c r="Y823" s="90"/>
      <c r="Z823" s="90"/>
      <c r="AA823" s="92"/>
      <c r="AB823" s="91"/>
      <c r="AC823" s="92"/>
      <c r="AD823" s="92"/>
    </row>
    <row r="824" spans="5:30" x14ac:dyDescent="0.25">
      <c r="E824" s="90"/>
      <c r="F824" s="90"/>
      <c r="G824" s="90"/>
      <c r="H824" s="90"/>
      <c r="I824" s="90"/>
      <c r="J824" s="92"/>
      <c r="K824" s="91"/>
      <c r="L824" s="92"/>
      <c r="M824" s="92"/>
      <c r="N824" s="92"/>
      <c r="W824" s="89"/>
      <c r="X824" s="90"/>
      <c r="Y824" s="90"/>
      <c r="Z824" s="90"/>
      <c r="AA824" s="92"/>
      <c r="AB824" s="91"/>
      <c r="AC824" s="92"/>
      <c r="AD824" s="92"/>
    </row>
    <row r="825" spans="5:30" x14ac:dyDescent="0.25">
      <c r="E825" s="90"/>
      <c r="F825" s="90"/>
      <c r="G825" s="90"/>
      <c r="H825" s="90"/>
      <c r="I825" s="90"/>
      <c r="J825" s="92"/>
      <c r="K825" s="91"/>
      <c r="L825" s="92"/>
      <c r="M825" s="92"/>
      <c r="N825" s="92"/>
      <c r="W825" s="89"/>
      <c r="X825" s="90"/>
      <c r="Y825" s="90"/>
      <c r="Z825" s="90"/>
      <c r="AA825" s="92"/>
      <c r="AB825" s="91"/>
      <c r="AC825" s="92"/>
      <c r="AD825" s="92"/>
    </row>
    <row r="826" spans="5:30" x14ac:dyDescent="0.25">
      <c r="E826" s="90"/>
      <c r="F826" s="90"/>
      <c r="G826" s="90"/>
      <c r="H826" s="90"/>
      <c r="I826" s="90"/>
      <c r="J826" s="92"/>
      <c r="K826" s="91"/>
      <c r="L826" s="92"/>
      <c r="M826" s="92"/>
      <c r="N826" s="92"/>
      <c r="W826" s="89"/>
      <c r="X826" s="90"/>
      <c r="Y826" s="90"/>
      <c r="Z826" s="90"/>
      <c r="AA826" s="92"/>
      <c r="AB826" s="91"/>
      <c r="AC826" s="92"/>
      <c r="AD826" s="92"/>
    </row>
    <row r="827" spans="5:30" x14ac:dyDescent="0.25">
      <c r="E827" s="90"/>
      <c r="F827" s="90"/>
      <c r="G827" s="90"/>
      <c r="H827" s="90"/>
      <c r="I827" s="90"/>
      <c r="J827" s="92"/>
      <c r="K827" s="91"/>
      <c r="L827" s="92"/>
      <c r="M827" s="92"/>
      <c r="N827" s="92"/>
      <c r="W827" s="89"/>
      <c r="X827" s="90"/>
      <c r="Y827" s="90"/>
      <c r="Z827" s="90"/>
      <c r="AA827" s="92"/>
      <c r="AB827" s="91"/>
      <c r="AC827" s="92"/>
      <c r="AD827" s="92"/>
    </row>
    <row r="828" spans="5:30" x14ac:dyDescent="0.25">
      <c r="E828" s="90"/>
      <c r="F828" s="90"/>
      <c r="G828" s="90"/>
      <c r="H828" s="90"/>
      <c r="I828" s="90"/>
      <c r="J828" s="92"/>
      <c r="K828" s="91"/>
      <c r="L828" s="92"/>
      <c r="M828" s="92"/>
      <c r="N828" s="92"/>
      <c r="W828" s="89"/>
      <c r="X828" s="90"/>
      <c r="Y828" s="90"/>
      <c r="Z828" s="90"/>
      <c r="AA828" s="92"/>
      <c r="AB828" s="91"/>
      <c r="AC828" s="92"/>
      <c r="AD828" s="92"/>
    </row>
    <row r="829" spans="5:30" x14ac:dyDescent="0.25">
      <c r="E829" s="90"/>
      <c r="F829" s="90"/>
      <c r="G829" s="90"/>
      <c r="H829" s="90"/>
      <c r="I829" s="90"/>
      <c r="J829" s="92"/>
      <c r="K829" s="91"/>
      <c r="L829" s="92"/>
      <c r="M829" s="92"/>
      <c r="N829" s="92"/>
      <c r="W829" s="89"/>
      <c r="X829" s="90"/>
      <c r="Y829" s="90"/>
      <c r="Z829" s="90"/>
      <c r="AA829" s="92"/>
      <c r="AB829" s="91"/>
      <c r="AC829" s="92"/>
      <c r="AD829" s="92"/>
    </row>
    <row r="830" spans="5:30" x14ac:dyDescent="0.25">
      <c r="E830" s="90"/>
      <c r="F830" s="90"/>
      <c r="G830" s="90"/>
      <c r="H830" s="90"/>
      <c r="I830" s="90"/>
      <c r="J830" s="92"/>
      <c r="K830" s="91"/>
      <c r="L830" s="92"/>
      <c r="M830" s="92"/>
      <c r="N830" s="92"/>
      <c r="W830" s="89"/>
      <c r="X830" s="90"/>
      <c r="Y830" s="90"/>
      <c r="Z830" s="90"/>
      <c r="AA830" s="92"/>
      <c r="AB830" s="91"/>
      <c r="AC830" s="92"/>
      <c r="AD830" s="92"/>
    </row>
    <row r="831" spans="5:30" x14ac:dyDescent="0.25">
      <c r="E831" s="90"/>
      <c r="F831" s="90"/>
      <c r="G831" s="90"/>
      <c r="H831" s="90"/>
      <c r="I831" s="90"/>
      <c r="J831" s="92"/>
      <c r="K831" s="91"/>
      <c r="L831" s="92"/>
      <c r="M831" s="92"/>
      <c r="N831" s="92"/>
      <c r="W831" s="89"/>
      <c r="X831" s="90"/>
      <c r="Y831" s="90"/>
      <c r="Z831" s="90"/>
      <c r="AA831" s="92"/>
      <c r="AB831" s="91"/>
      <c r="AC831" s="92"/>
      <c r="AD831" s="92"/>
    </row>
    <row r="832" spans="5:30" x14ac:dyDescent="0.25">
      <c r="E832" s="90"/>
      <c r="F832" s="90"/>
      <c r="G832" s="90"/>
      <c r="H832" s="90"/>
      <c r="I832" s="90"/>
      <c r="J832" s="92"/>
      <c r="K832" s="91"/>
      <c r="L832" s="92"/>
      <c r="M832" s="92"/>
      <c r="N832" s="92"/>
      <c r="W832" s="89"/>
      <c r="X832" s="90"/>
      <c r="Y832" s="90"/>
      <c r="Z832" s="90"/>
      <c r="AA832" s="92"/>
      <c r="AB832" s="91"/>
      <c r="AC832" s="92"/>
      <c r="AD832" s="92"/>
    </row>
    <row r="833" spans="5:30" x14ac:dyDescent="0.25">
      <c r="E833" s="90"/>
      <c r="F833" s="90"/>
      <c r="G833" s="90"/>
      <c r="H833" s="90"/>
      <c r="I833" s="90"/>
      <c r="J833" s="92"/>
      <c r="K833" s="91"/>
      <c r="L833" s="92"/>
      <c r="M833" s="92"/>
      <c r="N833" s="92"/>
      <c r="W833" s="89"/>
      <c r="X833" s="90"/>
      <c r="Y833" s="90"/>
      <c r="Z833" s="90"/>
      <c r="AA833" s="92"/>
      <c r="AB833" s="91"/>
      <c r="AC833" s="92"/>
      <c r="AD833" s="92"/>
    </row>
    <row r="834" spans="5:30" x14ac:dyDescent="0.25">
      <c r="E834" s="90"/>
      <c r="F834" s="90"/>
      <c r="G834" s="90"/>
      <c r="H834" s="90"/>
      <c r="I834" s="90"/>
      <c r="J834" s="92"/>
      <c r="K834" s="91"/>
      <c r="L834" s="92"/>
      <c r="M834" s="92"/>
      <c r="N834" s="92"/>
      <c r="W834" s="89"/>
      <c r="X834" s="90"/>
      <c r="Y834" s="90"/>
      <c r="Z834" s="90"/>
      <c r="AA834" s="92"/>
      <c r="AB834" s="91"/>
      <c r="AC834" s="92"/>
      <c r="AD834" s="92"/>
    </row>
    <row r="835" spans="5:30" x14ac:dyDescent="0.25">
      <c r="E835" s="90"/>
      <c r="F835" s="90"/>
      <c r="G835" s="90"/>
      <c r="H835" s="90"/>
      <c r="I835" s="90"/>
      <c r="J835" s="92"/>
      <c r="K835" s="91"/>
      <c r="L835" s="92"/>
      <c r="M835" s="92"/>
      <c r="N835" s="92"/>
      <c r="W835" s="89"/>
      <c r="X835" s="90"/>
      <c r="Y835" s="90"/>
      <c r="Z835" s="90"/>
      <c r="AA835" s="92"/>
      <c r="AB835" s="91"/>
      <c r="AC835" s="92"/>
      <c r="AD835" s="92"/>
    </row>
    <row r="836" spans="5:30" x14ac:dyDescent="0.25">
      <c r="E836" s="90"/>
      <c r="F836" s="90"/>
      <c r="G836" s="90"/>
      <c r="H836" s="90"/>
      <c r="I836" s="90"/>
      <c r="J836" s="92"/>
      <c r="K836" s="91"/>
      <c r="L836" s="92"/>
      <c r="M836" s="92"/>
      <c r="N836" s="92"/>
      <c r="W836" s="89"/>
      <c r="X836" s="90"/>
      <c r="Y836" s="90"/>
      <c r="Z836" s="90"/>
      <c r="AA836" s="92"/>
      <c r="AB836" s="91"/>
      <c r="AC836" s="92"/>
      <c r="AD836" s="92"/>
    </row>
    <row r="837" spans="5:30" x14ac:dyDescent="0.25">
      <c r="E837" s="90"/>
      <c r="F837" s="90"/>
      <c r="G837" s="90"/>
      <c r="H837" s="90"/>
      <c r="I837" s="90"/>
      <c r="J837" s="92"/>
      <c r="K837" s="91"/>
      <c r="L837" s="92"/>
      <c r="M837" s="92"/>
      <c r="N837" s="92"/>
      <c r="W837" s="89"/>
      <c r="X837" s="90"/>
      <c r="Y837" s="90"/>
      <c r="Z837" s="90"/>
      <c r="AA837" s="92"/>
      <c r="AB837" s="91"/>
      <c r="AC837" s="92"/>
      <c r="AD837" s="92"/>
    </row>
    <row r="838" spans="5:30" x14ac:dyDescent="0.25">
      <c r="E838" s="90"/>
      <c r="F838" s="90"/>
      <c r="G838" s="90"/>
      <c r="H838" s="90"/>
      <c r="I838" s="90"/>
      <c r="J838" s="92"/>
      <c r="K838" s="91"/>
      <c r="L838" s="92"/>
      <c r="M838" s="92"/>
      <c r="N838" s="92"/>
      <c r="W838" s="89"/>
      <c r="X838" s="90"/>
      <c r="Y838" s="90"/>
      <c r="Z838" s="90"/>
      <c r="AA838" s="92"/>
      <c r="AB838" s="91"/>
      <c r="AC838" s="92"/>
      <c r="AD838" s="92"/>
    </row>
    <row r="839" spans="5:30" x14ac:dyDescent="0.25">
      <c r="E839" s="90"/>
      <c r="F839" s="90"/>
      <c r="G839" s="90"/>
      <c r="H839" s="90"/>
      <c r="I839" s="90"/>
      <c r="J839" s="92"/>
      <c r="K839" s="91"/>
      <c r="L839" s="92"/>
      <c r="M839" s="92"/>
      <c r="N839" s="92"/>
      <c r="W839" s="89"/>
      <c r="X839" s="90"/>
      <c r="Y839" s="90"/>
      <c r="Z839" s="90"/>
      <c r="AA839" s="92"/>
      <c r="AB839" s="91"/>
      <c r="AC839" s="92"/>
      <c r="AD839" s="92"/>
    </row>
    <row r="840" spans="5:30" x14ac:dyDescent="0.25">
      <c r="E840" s="90"/>
      <c r="F840" s="90"/>
      <c r="G840" s="90"/>
      <c r="H840" s="90"/>
      <c r="I840" s="90"/>
      <c r="J840" s="92"/>
      <c r="K840" s="91"/>
      <c r="L840" s="92"/>
      <c r="M840" s="92"/>
      <c r="N840" s="92"/>
      <c r="W840" s="89"/>
      <c r="X840" s="90"/>
      <c r="Y840" s="90"/>
      <c r="Z840" s="90"/>
      <c r="AA840" s="92"/>
      <c r="AB840" s="91"/>
      <c r="AC840" s="92"/>
      <c r="AD840" s="92"/>
    </row>
    <row r="841" spans="5:30" x14ac:dyDescent="0.25">
      <c r="E841" s="90"/>
      <c r="F841" s="90"/>
      <c r="G841" s="90"/>
      <c r="H841" s="90"/>
      <c r="I841" s="90"/>
      <c r="J841" s="92"/>
      <c r="K841" s="91"/>
      <c r="L841" s="92"/>
      <c r="M841" s="92"/>
      <c r="N841" s="92"/>
      <c r="W841" s="89"/>
      <c r="X841" s="90"/>
      <c r="Y841" s="90"/>
      <c r="Z841" s="90"/>
      <c r="AA841" s="92"/>
      <c r="AB841" s="91"/>
      <c r="AC841" s="92"/>
      <c r="AD841" s="92"/>
    </row>
    <row r="842" spans="5:30" x14ac:dyDescent="0.25">
      <c r="E842" s="90"/>
      <c r="F842" s="90"/>
      <c r="G842" s="90"/>
      <c r="H842" s="90"/>
      <c r="I842" s="90"/>
      <c r="J842" s="92"/>
      <c r="K842" s="91"/>
      <c r="L842" s="92"/>
      <c r="M842" s="92"/>
      <c r="N842" s="92"/>
      <c r="W842" s="89"/>
      <c r="X842" s="90"/>
      <c r="Y842" s="90"/>
      <c r="Z842" s="90"/>
      <c r="AA842" s="92"/>
      <c r="AB842" s="91"/>
      <c r="AC842" s="92"/>
      <c r="AD842" s="92"/>
    </row>
    <row r="843" spans="5:30" x14ac:dyDescent="0.25">
      <c r="E843" s="90"/>
      <c r="F843" s="90"/>
      <c r="G843" s="90"/>
      <c r="H843" s="90"/>
      <c r="I843" s="90"/>
      <c r="J843" s="92"/>
      <c r="K843" s="91"/>
      <c r="L843" s="92"/>
      <c r="M843" s="92"/>
      <c r="N843" s="92"/>
      <c r="W843" s="89"/>
      <c r="X843" s="90"/>
      <c r="Y843" s="90"/>
      <c r="Z843" s="90"/>
      <c r="AA843" s="92"/>
      <c r="AB843" s="91"/>
      <c r="AC843" s="92"/>
      <c r="AD843" s="92"/>
    </row>
    <row r="844" spans="5:30" x14ac:dyDescent="0.25">
      <c r="E844" s="90"/>
      <c r="F844" s="90"/>
      <c r="G844" s="90"/>
      <c r="H844" s="90"/>
      <c r="I844" s="90"/>
      <c r="J844" s="92"/>
      <c r="K844" s="91"/>
      <c r="L844" s="92"/>
      <c r="M844" s="92"/>
      <c r="N844" s="92"/>
      <c r="W844" s="89"/>
      <c r="X844" s="90"/>
      <c r="Y844" s="90"/>
      <c r="Z844" s="90"/>
      <c r="AA844" s="92"/>
      <c r="AB844" s="91"/>
      <c r="AC844" s="92"/>
      <c r="AD844" s="92"/>
    </row>
    <row r="845" spans="5:30" x14ac:dyDescent="0.25">
      <c r="E845" s="90"/>
      <c r="F845" s="90"/>
      <c r="G845" s="90"/>
      <c r="H845" s="90"/>
      <c r="I845" s="90"/>
      <c r="J845" s="92"/>
      <c r="K845" s="91"/>
      <c r="L845" s="92"/>
      <c r="M845" s="92"/>
      <c r="N845" s="92"/>
      <c r="W845" s="89"/>
      <c r="X845" s="90"/>
      <c r="Y845" s="90"/>
      <c r="Z845" s="90"/>
      <c r="AA845" s="92"/>
      <c r="AB845" s="91"/>
      <c r="AC845" s="92"/>
      <c r="AD845" s="92"/>
    </row>
    <row r="846" spans="5:30" x14ac:dyDescent="0.25">
      <c r="E846" s="90"/>
      <c r="F846" s="90"/>
      <c r="G846" s="90"/>
      <c r="H846" s="90"/>
      <c r="I846" s="90"/>
      <c r="J846" s="92"/>
      <c r="K846" s="91"/>
      <c r="L846" s="92"/>
      <c r="M846" s="92"/>
      <c r="N846" s="92"/>
      <c r="W846" s="89"/>
      <c r="X846" s="90"/>
      <c r="Y846" s="90"/>
      <c r="Z846" s="90"/>
      <c r="AA846" s="92"/>
      <c r="AB846" s="91"/>
      <c r="AC846" s="92"/>
      <c r="AD846" s="92"/>
    </row>
    <row r="847" spans="5:30" x14ac:dyDescent="0.25">
      <c r="E847" s="90"/>
      <c r="F847" s="90"/>
      <c r="G847" s="90"/>
      <c r="H847" s="90"/>
      <c r="I847" s="90"/>
      <c r="J847" s="92"/>
      <c r="K847" s="91"/>
      <c r="L847" s="92"/>
      <c r="M847" s="92"/>
      <c r="N847" s="92"/>
      <c r="W847" s="89"/>
      <c r="X847" s="90"/>
      <c r="Y847" s="90"/>
      <c r="Z847" s="90"/>
      <c r="AA847" s="92"/>
      <c r="AB847" s="91"/>
      <c r="AC847" s="92"/>
      <c r="AD847" s="92"/>
    </row>
    <row r="848" spans="5:30" x14ac:dyDescent="0.25">
      <c r="E848" s="90"/>
      <c r="F848" s="90"/>
      <c r="G848" s="90"/>
      <c r="H848" s="90"/>
      <c r="I848" s="90"/>
      <c r="J848" s="92"/>
      <c r="K848" s="91"/>
      <c r="L848" s="92"/>
      <c r="M848" s="92"/>
      <c r="N848" s="92"/>
      <c r="W848" s="89"/>
      <c r="X848" s="90"/>
      <c r="Y848" s="90"/>
      <c r="Z848" s="90"/>
      <c r="AA848" s="92"/>
      <c r="AB848" s="91"/>
      <c r="AC848" s="92"/>
      <c r="AD848" s="92"/>
    </row>
    <row r="849" spans="5:30" x14ac:dyDescent="0.25">
      <c r="E849" s="90"/>
      <c r="F849" s="90"/>
      <c r="G849" s="90"/>
      <c r="H849" s="90"/>
      <c r="I849" s="90"/>
      <c r="J849" s="92"/>
      <c r="K849" s="91"/>
      <c r="L849" s="92"/>
      <c r="M849" s="92"/>
      <c r="N849" s="92"/>
      <c r="W849" s="89"/>
      <c r="X849" s="90"/>
      <c r="Y849" s="90"/>
      <c r="Z849" s="90"/>
      <c r="AA849" s="92"/>
      <c r="AB849" s="91"/>
      <c r="AC849" s="92"/>
      <c r="AD849" s="92"/>
    </row>
    <row r="850" spans="5:30" x14ac:dyDescent="0.25">
      <c r="E850" s="90"/>
      <c r="F850" s="90"/>
      <c r="G850" s="90"/>
      <c r="H850" s="90"/>
      <c r="I850" s="90"/>
      <c r="J850" s="92"/>
      <c r="K850" s="91"/>
      <c r="L850" s="92"/>
      <c r="M850" s="92"/>
      <c r="N850" s="92"/>
      <c r="W850" s="89"/>
      <c r="X850" s="90"/>
      <c r="Y850" s="90"/>
      <c r="Z850" s="90"/>
      <c r="AA850" s="92"/>
      <c r="AB850" s="91"/>
      <c r="AC850" s="92"/>
      <c r="AD850" s="92"/>
    </row>
    <row r="851" spans="5:30" x14ac:dyDescent="0.25">
      <c r="E851" s="90"/>
      <c r="F851" s="90"/>
      <c r="G851" s="90"/>
      <c r="H851" s="90"/>
      <c r="I851" s="90"/>
      <c r="J851" s="92"/>
      <c r="K851" s="91"/>
      <c r="L851" s="92"/>
      <c r="M851" s="92"/>
      <c r="N851" s="92"/>
      <c r="W851" s="89"/>
      <c r="X851" s="90"/>
      <c r="Y851" s="90"/>
      <c r="Z851" s="90"/>
      <c r="AA851" s="92"/>
      <c r="AB851" s="91"/>
      <c r="AC851" s="92"/>
      <c r="AD851" s="92"/>
    </row>
    <row r="852" spans="5:30" x14ac:dyDescent="0.25">
      <c r="E852" s="90"/>
      <c r="F852" s="90"/>
      <c r="G852" s="90"/>
      <c r="H852" s="90"/>
      <c r="I852" s="90"/>
      <c r="J852" s="92"/>
      <c r="K852" s="91"/>
      <c r="L852" s="92"/>
      <c r="M852" s="92"/>
      <c r="N852" s="92"/>
      <c r="W852" s="89"/>
      <c r="X852" s="90"/>
      <c r="Y852" s="90"/>
      <c r="Z852" s="90"/>
      <c r="AA852" s="92"/>
      <c r="AB852" s="91"/>
      <c r="AC852" s="92"/>
      <c r="AD852" s="92"/>
    </row>
    <row r="853" spans="5:30" x14ac:dyDescent="0.25">
      <c r="E853" s="90"/>
      <c r="F853" s="90"/>
      <c r="G853" s="90"/>
      <c r="H853" s="90"/>
      <c r="I853" s="90"/>
      <c r="J853" s="92"/>
      <c r="K853" s="91"/>
      <c r="L853" s="92"/>
      <c r="M853" s="92"/>
      <c r="N853" s="92"/>
      <c r="W853" s="89"/>
      <c r="X853" s="90"/>
      <c r="Y853" s="90"/>
      <c r="Z853" s="90"/>
      <c r="AA853" s="92"/>
      <c r="AB853" s="91"/>
      <c r="AC853" s="92"/>
      <c r="AD853" s="92"/>
    </row>
    <row r="854" spans="5:30" x14ac:dyDescent="0.25">
      <c r="E854" s="90"/>
      <c r="F854" s="90"/>
      <c r="G854" s="90"/>
      <c r="H854" s="90"/>
      <c r="I854" s="90"/>
      <c r="J854" s="92"/>
      <c r="K854" s="91"/>
      <c r="L854" s="92"/>
      <c r="M854" s="92"/>
      <c r="N854" s="92"/>
      <c r="W854" s="89"/>
      <c r="X854" s="90"/>
      <c r="Y854" s="90"/>
      <c r="Z854" s="90"/>
      <c r="AA854" s="92"/>
      <c r="AB854" s="91"/>
      <c r="AC854" s="92"/>
      <c r="AD854" s="92"/>
    </row>
    <row r="855" spans="5:30" x14ac:dyDescent="0.25">
      <c r="E855" s="90"/>
      <c r="F855" s="90"/>
      <c r="G855" s="90"/>
      <c r="H855" s="90"/>
      <c r="I855" s="90"/>
      <c r="J855" s="92"/>
      <c r="K855" s="91"/>
      <c r="L855" s="92"/>
      <c r="M855" s="92"/>
      <c r="N855" s="92"/>
      <c r="W855" s="89"/>
      <c r="X855" s="90"/>
      <c r="Y855" s="90"/>
      <c r="Z855" s="90"/>
      <c r="AA855" s="92"/>
      <c r="AB855" s="91"/>
      <c r="AC855" s="92"/>
      <c r="AD855" s="92"/>
    </row>
    <row r="856" spans="5:30" x14ac:dyDescent="0.25">
      <c r="E856" s="90"/>
      <c r="F856" s="90"/>
      <c r="G856" s="90"/>
      <c r="H856" s="90"/>
      <c r="I856" s="90"/>
      <c r="J856" s="92"/>
      <c r="K856" s="91"/>
      <c r="L856" s="92"/>
      <c r="M856" s="92"/>
      <c r="N856" s="92"/>
      <c r="W856" s="89"/>
      <c r="X856" s="90"/>
      <c r="Y856" s="90"/>
      <c r="Z856" s="90"/>
      <c r="AA856" s="92"/>
      <c r="AB856" s="91"/>
      <c r="AC856" s="92"/>
      <c r="AD856" s="92"/>
    </row>
    <row r="857" spans="5:30" x14ac:dyDescent="0.25">
      <c r="E857" s="90"/>
      <c r="F857" s="90"/>
      <c r="G857" s="90"/>
      <c r="H857" s="90"/>
      <c r="I857" s="90"/>
      <c r="J857" s="92"/>
      <c r="K857" s="91"/>
      <c r="L857" s="92"/>
      <c r="M857" s="92"/>
      <c r="N857" s="92"/>
      <c r="W857" s="89"/>
      <c r="X857" s="90"/>
      <c r="Y857" s="90"/>
      <c r="Z857" s="90"/>
      <c r="AA857" s="92"/>
      <c r="AB857" s="91"/>
      <c r="AC857" s="92"/>
      <c r="AD857" s="92"/>
    </row>
    <row r="858" spans="5:30" x14ac:dyDescent="0.25">
      <c r="E858" s="90"/>
      <c r="F858" s="90"/>
      <c r="G858" s="90"/>
      <c r="H858" s="90"/>
      <c r="I858" s="90"/>
      <c r="J858" s="92"/>
      <c r="K858" s="91"/>
      <c r="L858" s="92"/>
      <c r="M858" s="92"/>
      <c r="N858" s="92"/>
      <c r="W858" s="89"/>
      <c r="X858" s="90"/>
      <c r="Y858" s="90"/>
      <c r="Z858" s="90"/>
      <c r="AA858" s="92"/>
      <c r="AB858" s="91"/>
      <c r="AC858" s="92"/>
      <c r="AD858" s="92"/>
    </row>
    <row r="859" spans="5:30" x14ac:dyDescent="0.25">
      <c r="E859" s="90"/>
      <c r="F859" s="90"/>
      <c r="G859" s="90"/>
      <c r="H859" s="90"/>
      <c r="I859" s="90"/>
      <c r="J859" s="92"/>
      <c r="K859" s="91"/>
      <c r="L859" s="92"/>
      <c r="M859" s="92"/>
      <c r="N859" s="92"/>
      <c r="W859" s="89"/>
      <c r="X859" s="90"/>
      <c r="Y859" s="90"/>
      <c r="Z859" s="90"/>
      <c r="AA859" s="92"/>
      <c r="AB859" s="91"/>
      <c r="AC859" s="92"/>
      <c r="AD859" s="92"/>
    </row>
    <row r="860" spans="5:30" x14ac:dyDescent="0.25">
      <c r="E860" s="90"/>
      <c r="F860" s="90"/>
      <c r="G860" s="90"/>
      <c r="H860" s="90"/>
      <c r="I860" s="90"/>
      <c r="J860" s="92"/>
      <c r="K860" s="91"/>
      <c r="L860" s="92"/>
      <c r="M860" s="92"/>
      <c r="N860" s="92"/>
      <c r="W860" s="89"/>
      <c r="X860" s="90"/>
      <c r="Y860" s="90"/>
      <c r="Z860" s="90"/>
      <c r="AA860" s="92"/>
      <c r="AB860" s="91"/>
      <c r="AC860" s="92"/>
      <c r="AD860" s="92"/>
    </row>
    <row r="861" spans="5:30" x14ac:dyDescent="0.25">
      <c r="E861" s="90"/>
      <c r="F861" s="90"/>
      <c r="G861" s="90"/>
      <c r="H861" s="90"/>
      <c r="I861" s="90"/>
      <c r="J861" s="92"/>
      <c r="K861" s="91"/>
      <c r="L861" s="92"/>
      <c r="M861" s="92"/>
      <c r="N861" s="92"/>
      <c r="W861" s="89"/>
      <c r="X861" s="90"/>
      <c r="Y861" s="90"/>
      <c r="Z861" s="90"/>
      <c r="AA861" s="92"/>
      <c r="AB861" s="91"/>
      <c r="AC861" s="92"/>
      <c r="AD861" s="92"/>
    </row>
    <row r="862" spans="5:30" x14ac:dyDescent="0.25">
      <c r="E862" s="90"/>
      <c r="F862" s="90"/>
      <c r="G862" s="90"/>
      <c r="H862" s="90"/>
      <c r="I862" s="90"/>
      <c r="J862" s="92"/>
      <c r="K862" s="91"/>
      <c r="L862" s="92"/>
      <c r="M862" s="92"/>
      <c r="N862" s="92"/>
      <c r="W862" s="89"/>
      <c r="X862" s="90"/>
      <c r="Y862" s="90"/>
      <c r="Z862" s="90"/>
      <c r="AA862" s="92"/>
      <c r="AB862" s="91"/>
      <c r="AC862" s="92"/>
      <c r="AD862" s="92"/>
    </row>
    <row r="863" spans="5:30" x14ac:dyDescent="0.25">
      <c r="E863" s="90"/>
      <c r="F863" s="90"/>
      <c r="G863" s="90"/>
      <c r="H863" s="90"/>
      <c r="I863" s="90"/>
      <c r="J863" s="92"/>
      <c r="K863" s="91"/>
      <c r="L863" s="92"/>
      <c r="M863" s="92"/>
      <c r="N863" s="92"/>
      <c r="W863" s="89"/>
      <c r="X863" s="90"/>
      <c r="Y863" s="90"/>
      <c r="Z863" s="90"/>
      <c r="AA863" s="92"/>
      <c r="AB863" s="91"/>
      <c r="AC863" s="92"/>
      <c r="AD863" s="92"/>
    </row>
    <row r="864" spans="5:30" x14ac:dyDescent="0.25">
      <c r="E864" s="90"/>
      <c r="F864" s="90"/>
      <c r="G864" s="90"/>
      <c r="H864" s="90"/>
      <c r="I864" s="90"/>
      <c r="J864" s="92"/>
      <c r="K864" s="91"/>
      <c r="L864" s="92"/>
      <c r="M864" s="92"/>
      <c r="N864" s="92"/>
      <c r="W864" s="89"/>
      <c r="X864" s="90"/>
      <c r="Y864" s="90"/>
      <c r="Z864" s="90"/>
      <c r="AA864" s="92"/>
      <c r="AB864" s="91"/>
      <c r="AC864" s="92"/>
      <c r="AD864" s="92"/>
    </row>
    <row r="865" spans="5:30" x14ac:dyDescent="0.25">
      <c r="E865" s="90"/>
      <c r="F865" s="90"/>
      <c r="G865" s="90"/>
      <c r="H865" s="90"/>
      <c r="I865" s="90"/>
      <c r="J865" s="92"/>
      <c r="K865" s="91"/>
      <c r="L865" s="92"/>
      <c r="M865" s="92"/>
      <c r="N865" s="92"/>
      <c r="W865" s="89"/>
      <c r="X865" s="90"/>
      <c r="Y865" s="90"/>
      <c r="Z865" s="90"/>
      <c r="AA865" s="92"/>
      <c r="AB865" s="91"/>
      <c r="AC865" s="92"/>
      <c r="AD865" s="92"/>
    </row>
    <row r="866" spans="5:30" x14ac:dyDescent="0.25">
      <c r="E866" s="90"/>
      <c r="F866" s="90"/>
      <c r="G866" s="90"/>
      <c r="H866" s="90"/>
      <c r="I866" s="90"/>
      <c r="J866" s="92"/>
      <c r="K866" s="91"/>
      <c r="L866" s="92"/>
      <c r="M866" s="92"/>
      <c r="N866" s="92"/>
      <c r="W866" s="89"/>
      <c r="X866" s="90"/>
      <c r="Y866" s="90"/>
      <c r="Z866" s="90"/>
      <c r="AA866" s="92"/>
      <c r="AB866" s="91"/>
      <c r="AC866" s="92"/>
      <c r="AD866" s="92"/>
    </row>
    <row r="867" spans="5:30" x14ac:dyDescent="0.25">
      <c r="E867" s="90"/>
      <c r="F867" s="90"/>
      <c r="G867" s="90"/>
      <c r="H867" s="90"/>
      <c r="I867" s="90"/>
      <c r="J867" s="92"/>
      <c r="K867" s="91"/>
      <c r="L867" s="92"/>
      <c r="M867" s="92"/>
      <c r="N867" s="92"/>
      <c r="W867" s="89"/>
      <c r="X867" s="90"/>
      <c r="Y867" s="90"/>
      <c r="Z867" s="90"/>
      <c r="AA867" s="92"/>
      <c r="AB867" s="91"/>
      <c r="AC867" s="92"/>
      <c r="AD867" s="92"/>
    </row>
    <row r="868" spans="5:30" x14ac:dyDescent="0.25">
      <c r="E868" s="90"/>
      <c r="F868" s="90"/>
      <c r="G868" s="90"/>
      <c r="H868" s="90"/>
      <c r="I868" s="90"/>
      <c r="J868" s="92"/>
      <c r="K868" s="91"/>
      <c r="L868" s="92"/>
      <c r="M868" s="92"/>
      <c r="N868" s="92"/>
      <c r="W868" s="89"/>
      <c r="X868" s="90"/>
      <c r="Y868" s="90"/>
      <c r="Z868" s="90"/>
      <c r="AA868" s="92"/>
      <c r="AB868" s="91"/>
      <c r="AC868" s="92"/>
      <c r="AD868" s="92"/>
    </row>
    <row r="869" spans="5:30" x14ac:dyDescent="0.25">
      <c r="E869" s="90"/>
      <c r="F869" s="90"/>
      <c r="G869" s="90"/>
      <c r="H869" s="90"/>
      <c r="I869" s="90"/>
      <c r="J869" s="92"/>
      <c r="K869" s="91"/>
      <c r="L869" s="92"/>
      <c r="M869" s="92"/>
      <c r="N869" s="92"/>
      <c r="W869" s="89"/>
      <c r="X869" s="90"/>
      <c r="Y869" s="90"/>
      <c r="Z869" s="90"/>
      <c r="AA869" s="92"/>
      <c r="AB869" s="91"/>
      <c r="AC869" s="92"/>
      <c r="AD869" s="92"/>
    </row>
    <row r="870" spans="5:30" x14ac:dyDescent="0.25">
      <c r="E870" s="90"/>
      <c r="F870" s="90"/>
      <c r="G870" s="90"/>
      <c r="H870" s="90"/>
      <c r="I870" s="90"/>
      <c r="J870" s="92"/>
      <c r="K870" s="91"/>
      <c r="L870" s="92"/>
      <c r="M870" s="92"/>
      <c r="N870" s="92"/>
      <c r="W870" s="89"/>
      <c r="X870" s="90"/>
      <c r="Y870" s="90"/>
      <c r="Z870" s="90"/>
      <c r="AA870" s="92"/>
      <c r="AB870" s="91"/>
      <c r="AC870" s="92"/>
      <c r="AD870" s="92"/>
    </row>
    <row r="871" spans="5:30" x14ac:dyDescent="0.25">
      <c r="E871" s="90"/>
      <c r="F871" s="90"/>
      <c r="G871" s="90"/>
      <c r="H871" s="90"/>
      <c r="I871" s="90"/>
      <c r="J871" s="92"/>
      <c r="K871" s="91"/>
      <c r="L871" s="92"/>
      <c r="M871" s="92"/>
      <c r="N871" s="92"/>
      <c r="W871" s="89"/>
      <c r="X871" s="90"/>
      <c r="Y871" s="90"/>
      <c r="Z871" s="90"/>
      <c r="AA871" s="92"/>
      <c r="AB871" s="91"/>
      <c r="AC871" s="92"/>
      <c r="AD871" s="92"/>
    </row>
    <row r="872" spans="5:30" x14ac:dyDescent="0.25">
      <c r="E872" s="90"/>
      <c r="F872" s="90"/>
      <c r="G872" s="90"/>
      <c r="H872" s="90"/>
      <c r="I872" s="90"/>
      <c r="J872" s="92"/>
      <c r="K872" s="91"/>
      <c r="L872" s="92"/>
      <c r="M872" s="92"/>
      <c r="N872" s="92"/>
      <c r="W872" s="89"/>
      <c r="X872" s="90"/>
      <c r="Y872" s="90"/>
      <c r="Z872" s="90"/>
      <c r="AA872" s="92"/>
      <c r="AB872" s="91"/>
      <c r="AC872" s="92"/>
      <c r="AD872" s="92"/>
    </row>
    <row r="873" spans="5:30" x14ac:dyDescent="0.25">
      <c r="E873" s="90"/>
      <c r="F873" s="90"/>
      <c r="G873" s="90"/>
      <c r="H873" s="90"/>
      <c r="I873" s="90"/>
      <c r="J873" s="92"/>
      <c r="K873" s="91"/>
      <c r="L873" s="92"/>
      <c r="M873" s="92"/>
      <c r="N873" s="92"/>
      <c r="W873" s="89"/>
      <c r="X873" s="90"/>
      <c r="Y873" s="90"/>
      <c r="Z873" s="90"/>
      <c r="AA873" s="92"/>
      <c r="AB873" s="91"/>
      <c r="AC873" s="92"/>
      <c r="AD873" s="92"/>
    </row>
    <row r="874" spans="5:30" x14ac:dyDescent="0.25">
      <c r="E874" s="90"/>
      <c r="F874" s="90"/>
      <c r="G874" s="90"/>
      <c r="H874" s="90"/>
      <c r="I874" s="90"/>
      <c r="J874" s="92"/>
      <c r="K874" s="91"/>
      <c r="L874" s="92"/>
      <c r="M874" s="92"/>
      <c r="N874" s="92"/>
      <c r="W874" s="89"/>
      <c r="X874" s="90"/>
      <c r="Y874" s="90"/>
      <c r="Z874" s="90"/>
      <c r="AA874" s="92"/>
      <c r="AB874" s="91"/>
      <c r="AC874" s="92"/>
      <c r="AD874" s="92"/>
    </row>
    <row r="875" spans="5:30" x14ac:dyDescent="0.25">
      <c r="E875" s="90"/>
      <c r="F875" s="90"/>
      <c r="G875" s="90"/>
      <c r="H875" s="90"/>
      <c r="I875" s="90"/>
      <c r="J875" s="92"/>
      <c r="K875" s="91"/>
      <c r="L875" s="92"/>
      <c r="M875" s="92"/>
      <c r="N875" s="92"/>
      <c r="W875" s="89"/>
      <c r="X875" s="90"/>
      <c r="Y875" s="90"/>
      <c r="Z875" s="90"/>
      <c r="AA875" s="92"/>
      <c r="AB875" s="91"/>
      <c r="AC875" s="92"/>
      <c r="AD875" s="92"/>
    </row>
    <row r="876" spans="5:30" x14ac:dyDescent="0.25">
      <c r="E876" s="90"/>
      <c r="F876" s="90"/>
      <c r="G876" s="90"/>
      <c r="H876" s="90"/>
      <c r="I876" s="90"/>
      <c r="J876" s="92"/>
      <c r="K876" s="91"/>
      <c r="L876" s="92"/>
      <c r="M876" s="92"/>
      <c r="N876" s="92"/>
      <c r="W876" s="89"/>
      <c r="X876" s="90"/>
      <c r="Y876" s="90"/>
      <c r="Z876" s="90"/>
      <c r="AA876" s="92"/>
      <c r="AB876" s="91"/>
      <c r="AC876" s="92"/>
      <c r="AD876" s="92"/>
    </row>
    <row r="877" spans="5:30" x14ac:dyDescent="0.25">
      <c r="E877" s="90"/>
      <c r="F877" s="90"/>
      <c r="G877" s="90"/>
      <c r="H877" s="90"/>
      <c r="I877" s="90"/>
      <c r="J877" s="92"/>
      <c r="K877" s="91"/>
      <c r="L877" s="92"/>
      <c r="M877" s="92"/>
      <c r="N877" s="92"/>
      <c r="W877" s="89"/>
      <c r="X877" s="90"/>
      <c r="Y877" s="90"/>
      <c r="Z877" s="90"/>
      <c r="AA877" s="92"/>
      <c r="AB877" s="91"/>
      <c r="AC877" s="92"/>
      <c r="AD877" s="92"/>
    </row>
    <row r="878" spans="5:30" x14ac:dyDescent="0.25">
      <c r="E878" s="90"/>
      <c r="F878" s="90"/>
      <c r="G878" s="90"/>
      <c r="H878" s="90"/>
      <c r="I878" s="90"/>
      <c r="J878" s="92"/>
      <c r="K878" s="91"/>
      <c r="L878" s="92"/>
      <c r="M878" s="92"/>
      <c r="N878" s="92"/>
      <c r="W878" s="89"/>
      <c r="X878" s="90"/>
      <c r="Y878" s="90"/>
      <c r="Z878" s="90"/>
      <c r="AA878" s="92"/>
      <c r="AB878" s="91"/>
      <c r="AC878" s="92"/>
      <c r="AD878" s="92"/>
    </row>
    <row r="879" spans="5:30" x14ac:dyDescent="0.25">
      <c r="E879" s="90"/>
      <c r="F879" s="90"/>
      <c r="G879" s="90"/>
      <c r="H879" s="90"/>
      <c r="I879" s="90"/>
      <c r="J879" s="92"/>
      <c r="K879" s="91"/>
      <c r="L879" s="92"/>
      <c r="M879" s="92"/>
      <c r="N879" s="92"/>
      <c r="W879" s="89"/>
      <c r="X879" s="90"/>
      <c r="Y879" s="90"/>
      <c r="Z879" s="90"/>
      <c r="AA879" s="92"/>
      <c r="AB879" s="91"/>
      <c r="AC879" s="92"/>
      <c r="AD879" s="92"/>
    </row>
    <row r="880" spans="5:30" x14ac:dyDescent="0.25">
      <c r="E880" s="90"/>
      <c r="F880" s="90"/>
      <c r="G880" s="90"/>
      <c r="H880" s="90"/>
      <c r="I880" s="90"/>
      <c r="J880" s="92"/>
      <c r="K880" s="91"/>
      <c r="L880" s="92"/>
      <c r="M880" s="92"/>
      <c r="N880" s="92"/>
      <c r="W880" s="89"/>
      <c r="X880" s="90"/>
      <c r="Y880" s="90"/>
      <c r="Z880" s="90"/>
      <c r="AA880" s="92"/>
      <c r="AB880" s="91"/>
      <c r="AC880" s="92"/>
      <c r="AD880" s="92"/>
    </row>
    <row r="881" spans="5:30" x14ac:dyDescent="0.25">
      <c r="E881" s="90"/>
      <c r="F881" s="90"/>
      <c r="G881" s="90"/>
      <c r="H881" s="90"/>
      <c r="I881" s="90"/>
      <c r="J881" s="92"/>
      <c r="K881" s="91"/>
      <c r="L881" s="92"/>
      <c r="M881" s="92"/>
      <c r="N881" s="92"/>
      <c r="W881" s="89"/>
      <c r="X881" s="90"/>
      <c r="Y881" s="90"/>
      <c r="Z881" s="90"/>
      <c r="AA881" s="92"/>
      <c r="AB881" s="91"/>
      <c r="AC881" s="92"/>
      <c r="AD881" s="92"/>
    </row>
    <row r="882" spans="5:30" x14ac:dyDescent="0.25">
      <c r="E882" s="90"/>
      <c r="F882" s="90"/>
      <c r="G882" s="90"/>
      <c r="H882" s="90"/>
      <c r="I882" s="90"/>
      <c r="J882" s="92"/>
      <c r="K882" s="91"/>
      <c r="L882" s="92"/>
      <c r="M882" s="92"/>
      <c r="N882" s="92"/>
      <c r="W882" s="89"/>
      <c r="X882" s="90"/>
      <c r="Y882" s="90"/>
      <c r="Z882" s="90"/>
      <c r="AA882" s="92"/>
      <c r="AB882" s="91"/>
      <c r="AC882" s="92"/>
      <c r="AD882" s="92"/>
    </row>
    <row r="883" spans="5:30" x14ac:dyDescent="0.25">
      <c r="E883" s="90"/>
      <c r="F883" s="90"/>
      <c r="G883" s="90"/>
      <c r="H883" s="90"/>
      <c r="I883" s="90"/>
      <c r="J883" s="92"/>
      <c r="K883" s="91"/>
      <c r="L883" s="92"/>
      <c r="M883" s="92"/>
      <c r="N883" s="92"/>
      <c r="W883" s="89"/>
      <c r="X883" s="90"/>
      <c r="Y883" s="90"/>
      <c r="Z883" s="90"/>
      <c r="AA883" s="92"/>
      <c r="AB883" s="91"/>
      <c r="AC883" s="92"/>
      <c r="AD883" s="92"/>
    </row>
    <row r="884" spans="5:30" x14ac:dyDescent="0.25">
      <c r="E884" s="90"/>
      <c r="F884" s="90"/>
      <c r="G884" s="90"/>
      <c r="H884" s="90"/>
      <c r="I884" s="90"/>
      <c r="J884" s="92"/>
      <c r="K884" s="91"/>
      <c r="L884" s="92"/>
      <c r="M884" s="92"/>
      <c r="N884" s="92"/>
      <c r="W884" s="89"/>
      <c r="X884" s="90"/>
      <c r="Y884" s="90"/>
      <c r="Z884" s="90"/>
      <c r="AA884" s="92"/>
      <c r="AB884" s="91"/>
      <c r="AC884" s="92"/>
      <c r="AD884" s="92"/>
    </row>
    <row r="885" spans="5:30" x14ac:dyDescent="0.25">
      <c r="E885" s="90"/>
      <c r="F885" s="90"/>
      <c r="G885" s="90"/>
      <c r="H885" s="90"/>
      <c r="I885" s="90"/>
      <c r="J885" s="92"/>
      <c r="K885" s="91"/>
      <c r="L885" s="92"/>
      <c r="M885" s="92"/>
      <c r="N885" s="92"/>
      <c r="W885" s="89"/>
      <c r="X885" s="90"/>
      <c r="Y885" s="90"/>
      <c r="Z885" s="90"/>
      <c r="AA885" s="92"/>
      <c r="AB885" s="91"/>
      <c r="AC885" s="92"/>
      <c r="AD885" s="92"/>
    </row>
    <row r="886" spans="5:30" x14ac:dyDescent="0.25">
      <c r="E886" s="90"/>
      <c r="F886" s="90"/>
      <c r="G886" s="90"/>
      <c r="H886" s="90"/>
      <c r="I886" s="90"/>
      <c r="J886" s="92"/>
      <c r="K886" s="91"/>
      <c r="L886" s="92"/>
      <c r="M886" s="92"/>
      <c r="N886" s="92"/>
      <c r="W886" s="89"/>
      <c r="X886" s="90"/>
      <c r="Y886" s="90"/>
      <c r="Z886" s="90"/>
      <c r="AA886" s="92"/>
      <c r="AB886" s="91"/>
      <c r="AC886" s="92"/>
      <c r="AD886" s="92"/>
    </row>
    <row r="887" spans="5:30" x14ac:dyDescent="0.25">
      <c r="E887" s="90"/>
      <c r="F887" s="90"/>
      <c r="G887" s="90"/>
      <c r="H887" s="90"/>
      <c r="I887" s="90"/>
      <c r="J887" s="92"/>
      <c r="K887" s="91"/>
      <c r="L887" s="92"/>
      <c r="M887" s="92"/>
      <c r="N887" s="92"/>
      <c r="W887" s="89"/>
      <c r="X887" s="90"/>
      <c r="Y887" s="90"/>
      <c r="Z887" s="90"/>
      <c r="AA887" s="92"/>
      <c r="AB887" s="91"/>
      <c r="AC887" s="92"/>
      <c r="AD887" s="92"/>
    </row>
    <row r="888" spans="5:30" x14ac:dyDescent="0.25">
      <c r="E888" s="90"/>
      <c r="F888" s="90"/>
      <c r="G888" s="90"/>
      <c r="H888" s="90"/>
      <c r="I888" s="90"/>
      <c r="J888" s="92"/>
      <c r="K888" s="91"/>
      <c r="L888" s="92"/>
      <c r="M888" s="92"/>
      <c r="N888" s="92"/>
      <c r="W888" s="89"/>
      <c r="X888" s="90"/>
      <c r="Y888" s="90"/>
      <c r="Z888" s="90"/>
      <c r="AA888" s="92"/>
      <c r="AB888" s="91"/>
      <c r="AC888" s="92"/>
      <c r="AD888" s="92"/>
    </row>
    <row r="889" spans="5:30" x14ac:dyDescent="0.25">
      <c r="E889" s="90"/>
      <c r="F889" s="90"/>
      <c r="G889" s="90"/>
      <c r="H889" s="90"/>
      <c r="I889" s="90"/>
      <c r="J889" s="92"/>
      <c r="K889" s="91"/>
      <c r="L889" s="92"/>
      <c r="M889" s="92"/>
      <c r="N889" s="92"/>
      <c r="W889" s="89"/>
      <c r="X889" s="90"/>
      <c r="Y889" s="90"/>
      <c r="Z889" s="90"/>
      <c r="AA889" s="92"/>
      <c r="AB889" s="91"/>
      <c r="AC889" s="92"/>
      <c r="AD889" s="92"/>
    </row>
    <row r="890" spans="5:30" x14ac:dyDescent="0.25">
      <c r="E890" s="90"/>
      <c r="F890" s="90"/>
      <c r="G890" s="90"/>
      <c r="H890" s="90"/>
      <c r="I890" s="90"/>
      <c r="J890" s="92"/>
      <c r="K890" s="91"/>
      <c r="L890" s="92"/>
      <c r="M890" s="92"/>
      <c r="N890" s="92"/>
      <c r="W890" s="89"/>
      <c r="X890" s="90"/>
      <c r="Y890" s="90"/>
      <c r="Z890" s="90"/>
      <c r="AA890" s="92"/>
      <c r="AB890" s="91"/>
      <c r="AC890" s="92"/>
      <c r="AD890" s="92"/>
    </row>
    <row r="891" spans="5:30" x14ac:dyDescent="0.25">
      <c r="E891" s="90"/>
      <c r="F891" s="90"/>
      <c r="G891" s="90"/>
      <c r="H891" s="90"/>
      <c r="I891" s="90"/>
      <c r="J891" s="92"/>
      <c r="K891" s="91"/>
      <c r="L891" s="92"/>
      <c r="M891" s="92"/>
      <c r="N891" s="92"/>
      <c r="W891" s="89"/>
      <c r="X891" s="90"/>
      <c r="Y891" s="90"/>
      <c r="Z891" s="90"/>
      <c r="AA891" s="92"/>
      <c r="AB891" s="91"/>
      <c r="AC891" s="92"/>
      <c r="AD891" s="92"/>
    </row>
    <row r="892" spans="5:30" x14ac:dyDescent="0.25">
      <c r="E892" s="90"/>
      <c r="F892" s="90"/>
      <c r="G892" s="90"/>
      <c r="H892" s="90"/>
      <c r="I892" s="90"/>
      <c r="J892" s="92"/>
      <c r="K892" s="91"/>
      <c r="L892" s="92"/>
      <c r="M892" s="92"/>
      <c r="N892" s="92"/>
      <c r="W892" s="89"/>
      <c r="X892" s="90"/>
      <c r="Y892" s="90"/>
      <c r="Z892" s="90"/>
      <c r="AA892" s="92"/>
      <c r="AB892" s="91"/>
      <c r="AC892" s="92"/>
      <c r="AD892" s="92"/>
    </row>
    <row r="893" spans="5:30" x14ac:dyDescent="0.25">
      <c r="E893" s="90"/>
      <c r="F893" s="90"/>
      <c r="G893" s="90"/>
      <c r="H893" s="90"/>
      <c r="I893" s="90"/>
      <c r="J893" s="92"/>
      <c r="K893" s="91"/>
      <c r="L893" s="92"/>
      <c r="M893" s="92"/>
      <c r="N893" s="92"/>
      <c r="W893" s="89"/>
      <c r="X893" s="90"/>
      <c r="Y893" s="90"/>
      <c r="Z893" s="90"/>
      <c r="AA893" s="92"/>
      <c r="AB893" s="91"/>
      <c r="AC893" s="92"/>
      <c r="AD893" s="92"/>
    </row>
    <row r="894" spans="5:30" x14ac:dyDescent="0.25">
      <c r="E894" s="90"/>
      <c r="F894" s="90"/>
      <c r="G894" s="90"/>
      <c r="H894" s="90"/>
      <c r="I894" s="90"/>
      <c r="J894" s="92"/>
      <c r="K894" s="91"/>
      <c r="L894" s="92"/>
      <c r="M894" s="92"/>
      <c r="N894" s="92"/>
      <c r="W894" s="89"/>
      <c r="X894" s="90"/>
      <c r="Y894" s="90"/>
      <c r="Z894" s="90"/>
      <c r="AA894" s="92"/>
      <c r="AB894" s="91"/>
      <c r="AC894" s="92"/>
      <c r="AD894" s="92"/>
    </row>
    <row r="895" spans="5:30" x14ac:dyDescent="0.25">
      <c r="E895" s="90"/>
      <c r="F895" s="90"/>
      <c r="G895" s="90"/>
      <c r="H895" s="90"/>
      <c r="I895" s="90"/>
      <c r="J895" s="92"/>
      <c r="K895" s="91"/>
      <c r="L895" s="92"/>
      <c r="M895" s="92"/>
      <c r="N895" s="92"/>
      <c r="W895" s="89"/>
      <c r="X895" s="90"/>
      <c r="Y895" s="90"/>
      <c r="Z895" s="90"/>
      <c r="AA895" s="92"/>
      <c r="AB895" s="91"/>
      <c r="AC895" s="92"/>
      <c r="AD895" s="9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freshIRR">
                <anchor moveWithCells="1">
                  <from>
                    <xdr:col>0</xdr:col>
                    <xdr:colOff>142875</xdr:colOff>
                    <xdr:row>2</xdr:row>
                    <xdr:rowOff>180975</xdr:rowOff>
                  </from>
                  <to>
                    <xdr:col>1</xdr:col>
                    <xdr:colOff>323850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C8D2-F842-4A90-8DBA-5D90DA118F80}">
  <sheetPr codeName="Sheet4">
    <tabColor theme="8" tint="0.59999389629810485"/>
  </sheetPr>
  <dimension ref="A1:O989"/>
  <sheetViews>
    <sheetView showGridLines="0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3" sqref="E13"/>
    </sheetView>
  </sheetViews>
  <sheetFormatPr defaultRowHeight="15" x14ac:dyDescent="0.25"/>
  <cols>
    <col min="1" max="1" width="14.28515625" style="41" customWidth="1"/>
    <col min="2" max="11" width="17" customWidth="1"/>
    <col min="12" max="14" width="16.42578125" customWidth="1"/>
    <col min="15" max="15" width="15.7109375" customWidth="1"/>
  </cols>
  <sheetData>
    <row r="1" spans="1:15" x14ac:dyDescent="0.25">
      <c r="A1" s="12" t="str" cm="1">
        <f t="array" ref="A1:A66">_xlfn.UNIQUE(_xlfn._xlws.FILTER(Fecha,Fecha&lt;&gt;0))</f>
        <v>Fecha</v>
      </c>
      <c r="B1" s="44" t="str" cm="1">
        <f t="array" ref="B1:M1">TRANSPOSE(_xlfn._xlws.FILTER(Data!AP2:AP202,NOT(ISBLANK(Data!AP2:AP202))))</f>
        <v>Fintual-MM</v>
      </c>
      <c r="C1" s="44" t="str">
        <v>Fintual-A</v>
      </c>
      <c r="D1" s="44" t="str">
        <v>Fintual-APV-B</v>
      </c>
      <c r="E1" s="44" t="str">
        <v>Fintual-ACWI</v>
      </c>
      <c r="F1" s="44" t="str">
        <v>Fintual-MCHI</v>
      </c>
      <c r="G1" s="44" t="str">
        <v>Racional-MM</v>
      </c>
      <c r="H1" s="44" t="str">
        <v>Racional-RDDT</v>
      </c>
      <c r="I1" s="44" t="str">
        <v>Racional-LTM</v>
      </c>
      <c r="J1" s="44" t="str">
        <v>Binance-BTC</v>
      </c>
      <c r="K1" s="44" t="str">
        <v>Binance-USDT</v>
      </c>
      <c r="L1" s="44" t="str">
        <v>World-Coin-WC</v>
      </c>
      <c r="M1" s="44" t="str">
        <v>World-Coin-USD</v>
      </c>
      <c r="N1" s="44"/>
    </row>
    <row r="2" spans="1:15" x14ac:dyDescent="0.25">
      <c r="A2" s="41">
        <v>45300</v>
      </c>
      <c r="B2" s="3">
        <f>IF(AND($A2&lt;&gt;"",B$1&lt;&gt;""),SUMIFS(VM,Fecha,$A2,Linea,VLOOKUP(B$1,Data!$AP:$AR,3,FALSE),Cuenta,VLOOKUP(B$1,Data!$AP:$AR,2,FALSE))+SUMIFS(FX,Fecha,$A2,Linea,VLOOKUP(B$1,Data!$AP:$AR,3,FALSE),Cuenta,VLOOKUP(B$1,Data!$AP:$AR,2,FALSE)),"")</f>
        <v>0</v>
      </c>
      <c r="C2" s="3">
        <f>IF(AND($A2&lt;&gt;"",C$1&lt;&gt;""),SUMIFS(VM,Fecha,$A2,Linea,VLOOKUP(C$1,Data!$AP:$AR,3,FALSE),Cuenta,VLOOKUP(C$1,Data!$AP:$AR,2,FALSE))+SUMIFS(FX,Fecha,$A2,Linea,VLOOKUP(C$1,Data!$AP:$AR,3,FALSE),Cuenta,VLOOKUP(C$1,Data!$AP:$AR,2,FALSE)),"")</f>
        <v>0</v>
      </c>
      <c r="D2" s="3">
        <f>IF(AND($A2&lt;&gt;"",D$1&lt;&gt;""),SUMIFS(VM,Fecha,$A2,Linea,VLOOKUP(D$1,Data!$AP:$AR,3,FALSE),Cuenta,VLOOKUP(D$1,Data!$AP:$AR,2,FALSE))+SUMIFS(FX,Fecha,$A2,Linea,VLOOKUP(D$1,Data!$AP:$AR,3,FALSE),Cuenta,VLOOKUP(D$1,Data!$AP:$AR,2,FALSE)),"")</f>
        <v>0</v>
      </c>
      <c r="E2" s="3">
        <f>IF(AND($A2&lt;&gt;"",E$1&lt;&gt;""),SUMIFS(VM,Fecha,$A2,Linea,VLOOKUP(E$1,Data!$AP:$AR,3,FALSE),Cuenta,VLOOKUP(E$1,Data!$AP:$AR,2,FALSE))+SUMIFS(FX,Fecha,$A2,Linea,VLOOKUP(E$1,Data!$AP:$AR,3,FALSE),Cuenta,VLOOKUP(E$1,Data!$AP:$AR,2,FALSE)),"")</f>
        <v>0</v>
      </c>
      <c r="F2" s="3">
        <f>IF(AND($A2&lt;&gt;"",F$1&lt;&gt;""),SUMIFS(VM,Fecha,$A2,Linea,VLOOKUP(F$1,Data!$AP:$AR,3,FALSE),Cuenta,VLOOKUP(F$1,Data!$AP:$AR,2,FALSE))+SUMIFS(FX,Fecha,$A2,Linea,VLOOKUP(F$1,Data!$AP:$AR,3,FALSE),Cuenta,VLOOKUP(F$1,Data!$AP:$AR,2,FALSE)),"")</f>
        <v>0</v>
      </c>
      <c r="G2" s="3">
        <f>IF(AND($A2&lt;&gt;"",G$1&lt;&gt;""),SUMIFS(VM,Fecha,$A2,Linea,VLOOKUP(G$1,Data!$AP:$AR,3,FALSE),Cuenta,VLOOKUP(G$1,Data!$AP:$AR,2,FALSE))+SUMIFS(FX,Fecha,$A2,Linea,VLOOKUP(G$1,Data!$AP:$AR,3,FALSE),Cuenta,VLOOKUP(G$1,Data!$AP:$AR,2,FALSE)),"")</f>
        <v>0</v>
      </c>
      <c r="H2" s="3">
        <f>IF(AND($A2&lt;&gt;"",H$1&lt;&gt;""),SUMIFS(VM,Fecha,$A2,Linea,VLOOKUP(H$1,Data!$AP:$AR,3,FALSE),Cuenta,VLOOKUP(H$1,Data!$AP:$AR,2,FALSE))+SUMIFS(FX,Fecha,$A2,Linea,VLOOKUP(H$1,Data!$AP:$AR,3,FALSE),Cuenta,VLOOKUP(H$1,Data!$AP:$AR,2,FALSE)),"")</f>
        <v>0</v>
      </c>
      <c r="I2" s="3">
        <f>IF(AND($A2&lt;&gt;"",I$1&lt;&gt;""),SUMIFS(VM,Fecha,$A2,Linea,VLOOKUP(I$1,Data!$AP:$AR,3,FALSE),Cuenta,VLOOKUP(I$1,Data!$AP:$AR,2,FALSE))+SUMIFS(FX,Fecha,$A2,Linea,VLOOKUP(I$1,Data!$AP:$AR,3,FALSE),Cuenta,VLOOKUP(I$1,Data!$AP:$AR,2,FALSE)),"")</f>
        <v>0</v>
      </c>
      <c r="J2" s="3">
        <f>IF(AND($A2&lt;&gt;"",J$1&lt;&gt;""),SUMIFS(VM,Fecha,$A2,Linea,VLOOKUP(J$1,Data!$AP:$AR,3,FALSE),Cuenta,VLOOKUP(J$1,Data!$AP:$AR,2,FALSE))+SUMIFS(FX,Fecha,$A2,Linea,VLOOKUP(J$1,Data!$AP:$AR,3,FALSE),Cuenta,VLOOKUP(J$1,Data!$AP:$AR,2,FALSE)),"")</f>
        <v>0</v>
      </c>
      <c r="K2" s="3">
        <f>IF(AND($A2&lt;&gt;"",K$1&lt;&gt;""),SUMIFS(VM,Fecha,$A2,Linea,VLOOKUP(K$1,Data!$AP:$AR,3,FALSE),Cuenta,VLOOKUP(K$1,Data!$AP:$AR,2,FALSE))+SUMIFS(FX,Fecha,$A2,Linea,VLOOKUP(K$1,Data!$AP:$AR,3,FALSE),Cuenta,VLOOKUP(K$1,Data!$AP:$AR,2,FALSE)),"")</f>
        <v>0</v>
      </c>
      <c r="L2" s="3">
        <f>IF(AND($A2&lt;&gt;"",L$1&lt;&gt;""),SUMIFS(VM,Fecha,$A2,Linea,VLOOKUP(L$1,Data!$AP:$AR,3,FALSE),Cuenta,VLOOKUP(L$1,Data!$AP:$AR,2,FALSE))+SUMIFS(FX,Fecha,$A2,Linea,VLOOKUP(L$1,Data!$AP:$AR,3,FALSE),Cuenta,VLOOKUP(L$1,Data!$AP:$AR,2,FALSE)),"")</f>
        <v>0</v>
      </c>
      <c r="M2" s="3">
        <f>IF(AND($A2&lt;&gt;"",M$1&lt;&gt;""),SUMIFS(VM,Fecha,$A2,Linea,VLOOKUP(M$1,Data!$AP:$AR,3,FALSE),Cuenta,VLOOKUP(M$1,Data!$AP:$AR,2,FALSE))+SUMIFS(FX,Fecha,$A2,Linea,VLOOKUP(M$1,Data!$AP:$AR,3,FALSE),Cuenta,VLOOKUP(M$1,Data!$AP:$AR,2,FALSE)),"")</f>
        <v>0</v>
      </c>
      <c r="N2" s="3" t="str">
        <f>IF(AND($A2&lt;&gt;"",N$1&lt;&gt;""),SUMIFS(VM,Fecha,$A2,Linea,VLOOKUP(N$1,Data!$AP:$AR,3,FALSE),Cuenta,VLOOKUP(N$1,Data!$AP:$AR,2,FALSE))+SUMIFS(FX,Fecha,$A2,Linea,VLOOKUP(N$1,Data!$AP:$AR,3,FALSE),Cuenta,VLOOKUP(N$1,Data!$AP:$AR,2,FALSE)),"")</f>
        <v/>
      </c>
    </row>
    <row r="3" spans="1:15" x14ac:dyDescent="0.25">
      <c r="A3" s="41">
        <v>45301</v>
      </c>
      <c r="B3" s="3">
        <f>IF(AND($A3&lt;&gt;"",B$1&lt;&gt;""),SUMIFS(VM,Fecha,$A3,Linea,VLOOKUP(B$1,Data!$AP:$AR,3,FALSE),Cuenta,VLOOKUP(B$1,Data!$AP:$AR,2,FALSE))+SUMIFS(FX,Fecha,$A3,Linea,VLOOKUP(B$1,Data!$AP:$AR,3,FALSE),Cuenta,VLOOKUP(B$1,Data!$AP:$AR,2,FALSE))+B2,"")</f>
        <v>1150</v>
      </c>
      <c r="C3" s="3">
        <f>IF(AND($A3&lt;&gt;"",C$1&lt;&gt;""),SUMIFS(VM,Fecha,$A3,Linea,VLOOKUP(C$1,Data!$AP:$AR,3,FALSE),Cuenta,VLOOKUP(C$1,Data!$AP:$AR,2,FALSE))+SUMIFS(FX,Fecha,$A3,Linea,VLOOKUP(C$1,Data!$AP:$AR,3,FALSE),Cuenta,VLOOKUP(C$1,Data!$AP:$AR,2,FALSE))+C2,"")</f>
        <v>3764</v>
      </c>
      <c r="D3" s="3">
        <f>IF(AND($A3&lt;&gt;"",D$1&lt;&gt;""),SUMIFS(VM,Fecha,$A3,Linea,VLOOKUP(D$1,Data!$AP:$AR,3,FALSE),Cuenta,VLOOKUP(D$1,Data!$AP:$AR,2,FALSE))+SUMIFS(FX,Fecha,$A3,Linea,VLOOKUP(D$1,Data!$AP:$AR,3,FALSE),Cuenta,VLOOKUP(D$1,Data!$AP:$AR,2,FALSE))+D2,"")</f>
        <v>1080</v>
      </c>
      <c r="E3" s="3">
        <f>IF(AND($A3&lt;&gt;"",E$1&lt;&gt;""),SUMIFS(VM,Fecha,$A3,Linea,VLOOKUP(E$1,Data!$AP:$AR,3,FALSE),Cuenta,VLOOKUP(E$1,Data!$AP:$AR,2,FALSE))+SUMIFS(FX,Fecha,$A3,Linea,VLOOKUP(E$1,Data!$AP:$AR,3,FALSE),Cuenta,VLOOKUP(E$1,Data!$AP:$AR,2,FALSE))+E2,"")</f>
        <v>-161.3059999999823</v>
      </c>
      <c r="F3" s="3">
        <f>IF(AND($A3&lt;&gt;"",F$1&lt;&gt;""),SUMIFS(VM,Fecha,$A3,Linea,VLOOKUP(F$1,Data!$AP:$AR,3,FALSE),Cuenta,VLOOKUP(F$1,Data!$AP:$AR,2,FALSE))+SUMIFS(FX,Fecha,$A3,Linea,VLOOKUP(F$1,Data!$AP:$AR,3,FALSE),Cuenta,VLOOKUP(F$1,Data!$AP:$AR,2,FALSE))+F2,"")</f>
        <v>0</v>
      </c>
      <c r="G3" s="3">
        <f>IF(AND($A3&lt;&gt;"",G$1&lt;&gt;""),SUMIFS(VM,Fecha,$A3,Linea,VLOOKUP(G$1,Data!$AP:$AR,3,FALSE),Cuenta,VLOOKUP(G$1,Data!$AP:$AR,2,FALSE))+SUMIFS(FX,Fecha,$A3,Linea,VLOOKUP(G$1,Data!$AP:$AR,3,FALSE),Cuenta,VLOOKUP(G$1,Data!$AP:$AR,2,FALSE))+G2,"")</f>
        <v>0</v>
      </c>
      <c r="H3" s="3">
        <f>IF(AND($A3&lt;&gt;"",H$1&lt;&gt;""),SUMIFS(VM,Fecha,$A3,Linea,VLOOKUP(H$1,Data!$AP:$AR,3,FALSE),Cuenta,VLOOKUP(H$1,Data!$AP:$AR,2,FALSE))+SUMIFS(FX,Fecha,$A3,Linea,VLOOKUP(H$1,Data!$AP:$AR,3,FALSE),Cuenta,VLOOKUP(H$1,Data!$AP:$AR,2,FALSE))+H2,"")</f>
        <v>0</v>
      </c>
      <c r="I3" s="3">
        <f>IF(AND($A3&lt;&gt;"",I$1&lt;&gt;""),SUMIFS(VM,Fecha,$A3,Linea,VLOOKUP(I$1,Data!$AP:$AR,3,FALSE),Cuenta,VLOOKUP(I$1,Data!$AP:$AR,2,FALSE))+SUMIFS(FX,Fecha,$A3,Linea,VLOOKUP(I$1,Data!$AP:$AR,3,FALSE),Cuenta,VLOOKUP(I$1,Data!$AP:$AR,2,FALSE))+I2,"")</f>
        <v>0</v>
      </c>
      <c r="J3" s="3">
        <f>IF(AND($A3&lt;&gt;"",J$1&lt;&gt;""),SUMIFS(VM,Fecha,$A3,Linea,VLOOKUP(J$1,Data!$AP:$AR,3,FALSE),Cuenta,VLOOKUP(J$1,Data!$AP:$AR,2,FALSE))+SUMIFS(FX,Fecha,$A3,Linea,VLOOKUP(J$1,Data!$AP:$AR,3,FALSE),Cuenta,VLOOKUP(J$1,Data!$AP:$AR,2,FALSE))+J2,"")</f>
        <v>4798.1410000000033</v>
      </c>
      <c r="K3" s="3">
        <f>IF(AND($A3&lt;&gt;"",K$1&lt;&gt;""),SUMIFS(VM,Fecha,$A3,Linea,VLOOKUP(K$1,Data!$AP:$AR,3,FALSE),Cuenta,VLOOKUP(K$1,Data!$AP:$AR,2,FALSE))+SUMIFS(FX,Fecha,$A3,Linea,VLOOKUP(K$1,Data!$AP:$AR,3,FALSE),Cuenta,VLOOKUP(K$1,Data!$AP:$AR,2,FALSE))+K2,"")</f>
        <v>0</v>
      </c>
      <c r="L3" s="3">
        <f>IF(AND($A3&lt;&gt;"",L$1&lt;&gt;""),SUMIFS(VM,Fecha,$A3,Linea,VLOOKUP(L$1,Data!$AP:$AR,3,FALSE),Cuenta,VLOOKUP(L$1,Data!$AP:$AR,2,FALSE))+SUMIFS(FX,Fecha,$A3,Linea,VLOOKUP(L$1,Data!$AP:$AR,3,FALSE),Cuenta,VLOOKUP(L$1,Data!$AP:$AR,2,FALSE))+L2,"")</f>
        <v>8690.7260000000097</v>
      </c>
      <c r="M3" s="3">
        <f>IF(AND($A3&lt;&gt;"",M$1&lt;&gt;""),SUMIFS(VM,Fecha,$A3,Linea,VLOOKUP(M$1,Data!$AP:$AR,3,FALSE),Cuenta,VLOOKUP(M$1,Data!$AP:$AR,2,FALSE))+SUMIFS(FX,Fecha,$A3,Linea,VLOOKUP(M$1,Data!$AP:$AR,3,FALSE),Cuenta,VLOOKUP(M$1,Data!$AP:$AR,2,FALSE))+M2,"")</f>
        <v>0</v>
      </c>
      <c r="N3" s="3" t="str">
        <f>IF(AND($A3&lt;&gt;"",N$1&lt;&gt;""),SUMIFS(VM,Fecha,$A3,Linea,VLOOKUP(N$1,Data!$AP:$AR,3,FALSE),Cuenta,VLOOKUP(N$1,Data!$AP:$AR,2,FALSE))+SUMIFS(FX,Fecha,$A3,Linea,VLOOKUP(N$1,Data!$AP:$AR,3,FALSE),Cuenta,VLOOKUP(N$1,Data!$AP:$AR,2,FALSE))+N2,"")</f>
        <v/>
      </c>
    </row>
    <row r="4" spans="1:15" x14ac:dyDescent="0.25">
      <c r="A4" s="41">
        <v>45302</v>
      </c>
      <c r="B4" s="3">
        <f>IF(AND($A4&lt;&gt;"",B$1&lt;&gt;""),SUMIFS(VM,Fecha,$A4,Linea,VLOOKUP(B$1,Data!$AP:$AR,3,FALSE),Cuenta,VLOOKUP(B$1,Data!$AP:$AR,2,FALSE))+SUMIFS(FX,Fecha,$A4,Linea,VLOOKUP(B$1,Data!$AP:$AR,3,FALSE),Cuenta,VLOOKUP(B$1,Data!$AP:$AR,2,FALSE))+B3,"")</f>
        <v>1150</v>
      </c>
      <c r="C4" s="3">
        <f>IF(AND($A4&lt;&gt;"",C$1&lt;&gt;""),SUMIFS(VM,Fecha,$A4,Linea,VLOOKUP(C$1,Data!$AP:$AR,3,FALSE),Cuenta,VLOOKUP(C$1,Data!$AP:$AR,2,FALSE))+SUMIFS(FX,Fecha,$A4,Linea,VLOOKUP(C$1,Data!$AP:$AR,3,FALSE),Cuenta,VLOOKUP(C$1,Data!$AP:$AR,2,FALSE))+C3,"")</f>
        <v>3764</v>
      </c>
      <c r="D4" s="3">
        <f>IF(AND($A4&lt;&gt;"",D$1&lt;&gt;""),SUMIFS(VM,Fecha,$A4,Linea,VLOOKUP(D$1,Data!$AP:$AR,3,FALSE),Cuenta,VLOOKUP(D$1,Data!$AP:$AR,2,FALSE))+SUMIFS(FX,Fecha,$A4,Linea,VLOOKUP(D$1,Data!$AP:$AR,3,FALSE),Cuenta,VLOOKUP(D$1,Data!$AP:$AR,2,FALSE))+D3,"")</f>
        <v>1080</v>
      </c>
      <c r="E4" s="3">
        <f>IF(AND($A4&lt;&gt;"",E$1&lt;&gt;""),SUMIFS(VM,Fecha,$A4,Linea,VLOOKUP(E$1,Data!$AP:$AR,3,FALSE),Cuenta,VLOOKUP(E$1,Data!$AP:$AR,2,FALSE))+SUMIFS(FX,Fecha,$A4,Linea,VLOOKUP(E$1,Data!$AP:$AR,3,FALSE),Cuenta,VLOOKUP(E$1,Data!$AP:$AR,2,FALSE))+E3,"")</f>
        <v>-871.88500000000931</v>
      </c>
      <c r="F4" s="3">
        <f>IF(AND($A4&lt;&gt;"",F$1&lt;&gt;""),SUMIFS(VM,Fecha,$A4,Linea,VLOOKUP(F$1,Data!$AP:$AR,3,FALSE),Cuenta,VLOOKUP(F$1,Data!$AP:$AR,2,FALSE))+SUMIFS(FX,Fecha,$A4,Linea,VLOOKUP(F$1,Data!$AP:$AR,3,FALSE),Cuenta,VLOOKUP(F$1,Data!$AP:$AR,2,FALSE))+F3,"")</f>
        <v>0</v>
      </c>
      <c r="G4" s="3">
        <f>IF(AND($A4&lt;&gt;"",G$1&lt;&gt;""),SUMIFS(VM,Fecha,$A4,Linea,VLOOKUP(G$1,Data!$AP:$AR,3,FALSE),Cuenta,VLOOKUP(G$1,Data!$AP:$AR,2,FALSE))+SUMIFS(FX,Fecha,$A4,Linea,VLOOKUP(G$1,Data!$AP:$AR,3,FALSE),Cuenta,VLOOKUP(G$1,Data!$AP:$AR,2,FALSE))+G3,"")</f>
        <v>0</v>
      </c>
      <c r="H4" s="3">
        <f>IF(AND($A4&lt;&gt;"",H$1&lt;&gt;""),SUMIFS(VM,Fecha,$A4,Linea,VLOOKUP(H$1,Data!$AP:$AR,3,FALSE),Cuenta,VLOOKUP(H$1,Data!$AP:$AR,2,FALSE))+SUMIFS(FX,Fecha,$A4,Linea,VLOOKUP(H$1,Data!$AP:$AR,3,FALSE),Cuenta,VLOOKUP(H$1,Data!$AP:$AR,2,FALSE))+H3,"")</f>
        <v>0</v>
      </c>
      <c r="I4" s="3">
        <f>IF(AND($A4&lt;&gt;"",I$1&lt;&gt;""),SUMIFS(VM,Fecha,$A4,Linea,VLOOKUP(I$1,Data!$AP:$AR,3,FALSE),Cuenta,VLOOKUP(I$1,Data!$AP:$AR,2,FALSE))+SUMIFS(FX,Fecha,$A4,Linea,VLOOKUP(I$1,Data!$AP:$AR,3,FALSE),Cuenta,VLOOKUP(I$1,Data!$AP:$AR,2,FALSE))+I3,"")</f>
        <v>0</v>
      </c>
      <c r="J4" s="3">
        <f>IF(AND($A4&lt;&gt;"",J$1&lt;&gt;""),SUMIFS(VM,Fecha,$A4,Linea,VLOOKUP(J$1,Data!$AP:$AR,3,FALSE),Cuenta,VLOOKUP(J$1,Data!$AP:$AR,2,FALSE))+SUMIFS(FX,Fecha,$A4,Linea,VLOOKUP(J$1,Data!$AP:$AR,3,FALSE),Cuenta,VLOOKUP(J$1,Data!$AP:$AR,2,FALSE))+J3,"")</f>
        <v>21339.5</v>
      </c>
      <c r="K4" s="3">
        <f>IF(AND($A4&lt;&gt;"",K$1&lt;&gt;""),SUMIFS(VM,Fecha,$A4,Linea,VLOOKUP(K$1,Data!$AP:$AR,3,FALSE),Cuenta,VLOOKUP(K$1,Data!$AP:$AR,2,FALSE))+SUMIFS(FX,Fecha,$A4,Linea,VLOOKUP(K$1,Data!$AP:$AR,3,FALSE),Cuenta,VLOOKUP(K$1,Data!$AP:$AR,2,FALSE))+K3,"")</f>
        <v>0</v>
      </c>
      <c r="L4" s="3">
        <f>IF(AND($A4&lt;&gt;"",L$1&lt;&gt;""),SUMIFS(VM,Fecha,$A4,Linea,VLOOKUP(L$1,Data!$AP:$AR,3,FALSE),Cuenta,VLOOKUP(L$1,Data!$AP:$AR,2,FALSE))+SUMIFS(FX,Fecha,$A4,Linea,VLOOKUP(L$1,Data!$AP:$AR,3,FALSE),Cuenta,VLOOKUP(L$1,Data!$AP:$AR,2,FALSE))+L3,"")</f>
        <v>8610.3500000000058</v>
      </c>
      <c r="M4" s="3">
        <f>IF(AND($A4&lt;&gt;"",M$1&lt;&gt;""),SUMIFS(VM,Fecha,$A4,Linea,VLOOKUP(M$1,Data!$AP:$AR,3,FALSE),Cuenta,VLOOKUP(M$1,Data!$AP:$AR,2,FALSE))+SUMIFS(FX,Fecha,$A4,Linea,VLOOKUP(M$1,Data!$AP:$AR,3,FALSE),Cuenta,VLOOKUP(M$1,Data!$AP:$AR,2,FALSE))+M3,"")</f>
        <v>0</v>
      </c>
      <c r="N4" s="3" t="str">
        <f>IF(AND($A4&lt;&gt;"",N$1&lt;&gt;""),SUMIFS(VM,Fecha,$A4,Linea,VLOOKUP(N$1,Data!$AP:$AR,3,FALSE),Cuenta,VLOOKUP(N$1,Data!$AP:$AR,2,FALSE))+SUMIFS(FX,Fecha,$A4,Linea,VLOOKUP(N$1,Data!$AP:$AR,3,FALSE),Cuenta,VLOOKUP(N$1,Data!$AP:$AR,2,FALSE))+N3,"")</f>
        <v/>
      </c>
    </row>
    <row r="5" spans="1:15" x14ac:dyDescent="0.25">
      <c r="A5" s="41">
        <v>45303</v>
      </c>
      <c r="B5" s="3">
        <f>IF(AND($A5&lt;&gt;"",B$1&lt;&gt;""),SUMIFS(VM,Fecha,$A5,Linea,VLOOKUP(B$1,Data!$AP:$AR,3,FALSE),Cuenta,VLOOKUP(B$1,Data!$AP:$AR,2,FALSE))+SUMIFS(FX,Fecha,$A5,Linea,VLOOKUP(B$1,Data!$AP:$AR,3,FALSE),Cuenta,VLOOKUP(B$1,Data!$AP:$AR,2,FALSE))+B4,"")</f>
        <v>2211</v>
      </c>
      <c r="C5" s="3">
        <f>IF(AND($A5&lt;&gt;"",C$1&lt;&gt;""),SUMIFS(VM,Fecha,$A5,Linea,VLOOKUP(C$1,Data!$AP:$AR,3,FALSE),Cuenta,VLOOKUP(C$1,Data!$AP:$AR,2,FALSE))+SUMIFS(FX,Fecha,$A5,Linea,VLOOKUP(C$1,Data!$AP:$AR,3,FALSE),Cuenta,VLOOKUP(C$1,Data!$AP:$AR,2,FALSE))+C4,"")</f>
        <v>142</v>
      </c>
      <c r="D5" s="3">
        <f>IF(AND($A5&lt;&gt;"",D$1&lt;&gt;""),SUMIFS(VM,Fecha,$A5,Linea,VLOOKUP(D$1,Data!$AP:$AR,3,FALSE),Cuenta,VLOOKUP(D$1,Data!$AP:$AR,2,FALSE))+SUMIFS(FX,Fecha,$A5,Linea,VLOOKUP(D$1,Data!$AP:$AR,3,FALSE),Cuenta,VLOOKUP(D$1,Data!$AP:$AR,2,FALSE))+D4,"")</f>
        <v>302</v>
      </c>
      <c r="E5" s="3">
        <f>IF(AND($A5&lt;&gt;"",E$1&lt;&gt;""),SUMIFS(VM,Fecha,$A5,Linea,VLOOKUP(E$1,Data!$AP:$AR,3,FALSE),Cuenta,VLOOKUP(E$1,Data!$AP:$AR,2,FALSE))+SUMIFS(FX,Fecha,$A5,Linea,VLOOKUP(E$1,Data!$AP:$AR,3,FALSE),Cuenta,VLOOKUP(E$1,Data!$AP:$AR,2,FALSE))+E4,"")</f>
        <v>-363.45970000000671</v>
      </c>
      <c r="F5" s="3">
        <f>IF(AND($A5&lt;&gt;"",F$1&lt;&gt;""),SUMIFS(VM,Fecha,$A5,Linea,VLOOKUP(F$1,Data!$AP:$AR,3,FALSE),Cuenta,VLOOKUP(F$1,Data!$AP:$AR,2,FALSE))+SUMIFS(FX,Fecha,$A5,Linea,VLOOKUP(F$1,Data!$AP:$AR,3,FALSE),Cuenta,VLOOKUP(F$1,Data!$AP:$AR,2,FALSE))+F4,"")</f>
        <v>0</v>
      </c>
      <c r="G5" s="3">
        <f>IF(AND($A5&lt;&gt;"",G$1&lt;&gt;""),SUMIFS(VM,Fecha,$A5,Linea,VLOOKUP(G$1,Data!$AP:$AR,3,FALSE),Cuenta,VLOOKUP(G$1,Data!$AP:$AR,2,FALSE))+SUMIFS(FX,Fecha,$A5,Linea,VLOOKUP(G$1,Data!$AP:$AR,3,FALSE),Cuenta,VLOOKUP(G$1,Data!$AP:$AR,2,FALSE))+G4,"")</f>
        <v>0</v>
      </c>
      <c r="H5" s="3">
        <f>IF(AND($A5&lt;&gt;"",H$1&lt;&gt;""),SUMIFS(VM,Fecha,$A5,Linea,VLOOKUP(H$1,Data!$AP:$AR,3,FALSE),Cuenta,VLOOKUP(H$1,Data!$AP:$AR,2,FALSE))+SUMIFS(FX,Fecha,$A5,Linea,VLOOKUP(H$1,Data!$AP:$AR,3,FALSE),Cuenta,VLOOKUP(H$1,Data!$AP:$AR,2,FALSE))+H4,"")</f>
        <v>0</v>
      </c>
      <c r="I5" s="3">
        <f>IF(AND($A5&lt;&gt;"",I$1&lt;&gt;""),SUMIFS(VM,Fecha,$A5,Linea,VLOOKUP(I$1,Data!$AP:$AR,3,FALSE),Cuenta,VLOOKUP(I$1,Data!$AP:$AR,2,FALSE))+SUMIFS(FX,Fecha,$A5,Linea,VLOOKUP(I$1,Data!$AP:$AR,3,FALSE),Cuenta,VLOOKUP(I$1,Data!$AP:$AR,2,FALSE))+I4,"")</f>
        <v>0</v>
      </c>
      <c r="J5" s="3">
        <f>IF(AND($A5&lt;&gt;"",J$1&lt;&gt;""),SUMIFS(VM,Fecha,$A5,Linea,VLOOKUP(J$1,Data!$AP:$AR,3,FALSE),Cuenta,VLOOKUP(J$1,Data!$AP:$AR,2,FALSE))+SUMIFS(FX,Fecha,$A5,Linea,VLOOKUP(J$1,Data!$AP:$AR,3,FALSE),Cuenta,VLOOKUP(J$1,Data!$AP:$AR,2,FALSE))+J4,"")</f>
        <v>21178.957600000023</v>
      </c>
      <c r="K5" s="3">
        <f>IF(AND($A5&lt;&gt;"",K$1&lt;&gt;""),SUMIFS(VM,Fecha,$A5,Linea,VLOOKUP(K$1,Data!$AP:$AR,3,FALSE),Cuenta,VLOOKUP(K$1,Data!$AP:$AR,2,FALSE))+SUMIFS(FX,Fecha,$A5,Linea,VLOOKUP(K$1,Data!$AP:$AR,3,FALSE),Cuenta,VLOOKUP(K$1,Data!$AP:$AR,2,FALSE))+K4,"")</f>
        <v>0</v>
      </c>
      <c r="L5" s="3">
        <f>IF(AND($A5&lt;&gt;"",L$1&lt;&gt;""),SUMIFS(VM,Fecha,$A5,Linea,VLOOKUP(L$1,Data!$AP:$AR,3,FALSE),Cuenta,VLOOKUP(L$1,Data!$AP:$AR,2,FALSE))+SUMIFS(FX,Fecha,$A5,Linea,VLOOKUP(L$1,Data!$AP:$AR,3,FALSE),Cuenta,VLOOKUP(L$1,Data!$AP:$AR,2,FALSE))+L4,"")</f>
        <v>16925.086200000005</v>
      </c>
      <c r="M5" s="3">
        <f>IF(AND($A5&lt;&gt;"",M$1&lt;&gt;""),SUMIFS(VM,Fecha,$A5,Linea,VLOOKUP(M$1,Data!$AP:$AR,3,FALSE),Cuenta,VLOOKUP(M$1,Data!$AP:$AR,2,FALSE))+SUMIFS(FX,Fecha,$A5,Linea,VLOOKUP(M$1,Data!$AP:$AR,3,FALSE),Cuenta,VLOOKUP(M$1,Data!$AP:$AR,2,FALSE))+M4,"")</f>
        <v>0</v>
      </c>
      <c r="N5" s="3" t="str">
        <f>IF(AND($A5&lt;&gt;"",N$1&lt;&gt;""),SUMIFS(VM,Fecha,$A5,Linea,VLOOKUP(N$1,Data!$AP:$AR,3,FALSE),Cuenta,VLOOKUP(N$1,Data!$AP:$AR,2,FALSE))+SUMIFS(FX,Fecha,$A5,Linea,VLOOKUP(N$1,Data!$AP:$AR,3,FALSE),Cuenta,VLOOKUP(N$1,Data!$AP:$AR,2,FALSE))+N4,"")</f>
        <v/>
      </c>
    </row>
    <row r="6" spans="1:15" x14ac:dyDescent="0.25">
      <c r="A6" s="41">
        <v>45304</v>
      </c>
      <c r="B6" s="3">
        <f>IF(AND($A6&lt;&gt;"",B$1&lt;&gt;""),SUMIFS(VM,Fecha,$A6,Linea,VLOOKUP(B$1,Data!$AP:$AR,3,FALSE),Cuenta,VLOOKUP(B$1,Data!$AP:$AR,2,FALSE))+SUMIFS(FX,Fecha,$A6,Linea,VLOOKUP(B$1,Data!$AP:$AR,3,FALSE),Cuenta,VLOOKUP(B$1,Data!$AP:$AR,2,FALSE))+B5,"")</f>
        <v>3158</v>
      </c>
      <c r="C6" s="3">
        <f>IF(AND($A6&lt;&gt;"",C$1&lt;&gt;""),SUMIFS(VM,Fecha,$A6,Linea,VLOOKUP(C$1,Data!$AP:$AR,3,FALSE),Cuenta,VLOOKUP(C$1,Data!$AP:$AR,2,FALSE))+SUMIFS(FX,Fecha,$A6,Linea,VLOOKUP(C$1,Data!$AP:$AR,3,FALSE),Cuenta,VLOOKUP(C$1,Data!$AP:$AR,2,FALSE))+C5,"")</f>
        <v>-352</v>
      </c>
      <c r="D6" s="3">
        <f>IF(AND($A6&lt;&gt;"",D$1&lt;&gt;""),SUMIFS(VM,Fecha,$A6,Linea,VLOOKUP(D$1,Data!$AP:$AR,3,FALSE),Cuenta,VLOOKUP(D$1,Data!$AP:$AR,2,FALSE))+SUMIFS(FX,Fecha,$A6,Linea,VLOOKUP(D$1,Data!$AP:$AR,3,FALSE),Cuenta,VLOOKUP(D$1,Data!$AP:$AR,2,FALSE))+D5,"")</f>
        <v>312</v>
      </c>
      <c r="E6" s="3">
        <f>IF(AND($A6&lt;&gt;"",E$1&lt;&gt;""),SUMIFS(VM,Fecha,$A6,Linea,VLOOKUP(E$1,Data!$AP:$AR,3,FALSE),Cuenta,VLOOKUP(E$1,Data!$AP:$AR,2,FALSE))+SUMIFS(FX,Fecha,$A6,Linea,VLOOKUP(E$1,Data!$AP:$AR,3,FALSE),Cuenta,VLOOKUP(E$1,Data!$AP:$AR,2,FALSE))+E5,"")</f>
        <v>-363.45970000000671</v>
      </c>
      <c r="F6" s="3">
        <f>IF(AND($A6&lt;&gt;"",F$1&lt;&gt;""),SUMIFS(VM,Fecha,$A6,Linea,VLOOKUP(F$1,Data!$AP:$AR,3,FALSE),Cuenta,VLOOKUP(F$1,Data!$AP:$AR,2,FALSE))+SUMIFS(FX,Fecha,$A6,Linea,VLOOKUP(F$1,Data!$AP:$AR,3,FALSE),Cuenta,VLOOKUP(F$1,Data!$AP:$AR,2,FALSE))+F5,"")</f>
        <v>0</v>
      </c>
      <c r="G6" s="3">
        <f>IF(AND($A6&lt;&gt;"",G$1&lt;&gt;""),SUMIFS(VM,Fecha,$A6,Linea,VLOOKUP(G$1,Data!$AP:$AR,3,FALSE),Cuenta,VLOOKUP(G$1,Data!$AP:$AR,2,FALSE))+SUMIFS(FX,Fecha,$A6,Linea,VLOOKUP(G$1,Data!$AP:$AR,3,FALSE),Cuenta,VLOOKUP(G$1,Data!$AP:$AR,2,FALSE))+G5,"")</f>
        <v>0</v>
      </c>
      <c r="H6" s="3">
        <f>IF(AND($A6&lt;&gt;"",H$1&lt;&gt;""),SUMIFS(VM,Fecha,$A6,Linea,VLOOKUP(H$1,Data!$AP:$AR,3,FALSE),Cuenta,VLOOKUP(H$1,Data!$AP:$AR,2,FALSE))+SUMIFS(FX,Fecha,$A6,Linea,VLOOKUP(H$1,Data!$AP:$AR,3,FALSE),Cuenta,VLOOKUP(H$1,Data!$AP:$AR,2,FALSE))+H5,"")</f>
        <v>0</v>
      </c>
      <c r="I6" s="3">
        <f>IF(AND($A6&lt;&gt;"",I$1&lt;&gt;""),SUMIFS(VM,Fecha,$A6,Linea,VLOOKUP(I$1,Data!$AP:$AR,3,FALSE),Cuenta,VLOOKUP(I$1,Data!$AP:$AR,2,FALSE))+SUMIFS(FX,Fecha,$A6,Linea,VLOOKUP(I$1,Data!$AP:$AR,3,FALSE),Cuenta,VLOOKUP(I$1,Data!$AP:$AR,2,FALSE))+I5,"")</f>
        <v>0</v>
      </c>
      <c r="J6" s="3">
        <f>IF(AND($A6&lt;&gt;"",J$1&lt;&gt;""),SUMIFS(VM,Fecha,$A6,Linea,VLOOKUP(J$1,Data!$AP:$AR,3,FALSE),Cuenta,VLOOKUP(J$1,Data!$AP:$AR,2,FALSE))+SUMIFS(FX,Fecha,$A6,Linea,VLOOKUP(J$1,Data!$AP:$AR,3,FALSE),Cuenta,VLOOKUP(J$1,Data!$AP:$AR,2,FALSE))+J5,"")</f>
        <v>21178.957600000023</v>
      </c>
      <c r="K6" s="3">
        <f>IF(AND($A6&lt;&gt;"",K$1&lt;&gt;""),SUMIFS(VM,Fecha,$A6,Linea,VLOOKUP(K$1,Data!$AP:$AR,3,FALSE),Cuenta,VLOOKUP(K$1,Data!$AP:$AR,2,FALSE))+SUMIFS(FX,Fecha,$A6,Linea,VLOOKUP(K$1,Data!$AP:$AR,3,FALSE),Cuenta,VLOOKUP(K$1,Data!$AP:$AR,2,FALSE))+K5,"")</f>
        <v>0</v>
      </c>
      <c r="L6" s="3">
        <f>IF(AND($A6&lt;&gt;"",L$1&lt;&gt;""),SUMIFS(VM,Fecha,$A6,Linea,VLOOKUP(L$1,Data!$AP:$AR,3,FALSE),Cuenta,VLOOKUP(L$1,Data!$AP:$AR,2,FALSE))+SUMIFS(FX,Fecha,$A6,Linea,VLOOKUP(L$1,Data!$AP:$AR,3,FALSE),Cuenta,VLOOKUP(L$1,Data!$AP:$AR,2,FALSE))+L5,"")</f>
        <v>13735.291200000007</v>
      </c>
      <c r="M6" s="3">
        <f>IF(AND($A6&lt;&gt;"",M$1&lt;&gt;""),SUMIFS(VM,Fecha,$A6,Linea,VLOOKUP(M$1,Data!$AP:$AR,3,FALSE),Cuenta,VLOOKUP(M$1,Data!$AP:$AR,2,FALSE))+SUMIFS(FX,Fecha,$A6,Linea,VLOOKUP(M$1,Data!$AP:$AR,3,FALSE),Cuenta,VLOOKUP(M$1,Data!$AP:$AR,2,FALSE))+M5,"")</f>
        <v>0</v>
      </c>
      <c r="N6" s="3" t="str">
        <f>IF(AND($A6&lt;&gt;"",N$1&lt;&gt;""),SUMIFS(VM,Fecha,$A6,Linea,VLOOKUP(N$1,Data!$AP:$AR,3,FALSE),Cuenta,VLOOKUP(N$1,Data!$AP:$AR,2,FALSE))+SUMIFS(FX,Fecha,$A6,Linea,VLOOKUP(N$1,Data!$AP:$AR,3,FALSE),Cuenta,VLOOKUP(N$1,Data!$AP:$AR,2,FALSE))+N5,"")</f>
        <v/>
      </c>
    </row>
    <row r="7" spans="1:15" x14ac:dyDescent="0.25">
      <c r="A7" s="41">
        <v>45308</v>
      </c>
      <c r="B7" s="3">
        <f>IF(AND($A7&lt;&gt;"",B$1&lt;&gt;""),SUMIFS(VM,Fecha,$A7,Linea,VLOOKUP(B$1,Data!$AP:$AR,3,FALSE),Cuenta,VLOOKUP(B$1,Data!$AP:$AR,2,FALSE))+SUMIFS(FX,Fecha,$A7,Linea,VLOOKUP(B$1,Data!$AP:$AR,3,FALSE),Cuenta,VLOOKUP(B$1,Data!$AP:$AR,2,FALSE))+B6,"")</f>
        <v>8592</v>
      </c>
      <c r="C7" s="3">
        <f>IF(AND($A7&lt;&gt;"",C$1&lt;&gt;""),SUMIFS(VM,Fecha,$A7,Linea,VLOOKUP(C$1,Data!$AP:$AR,3,FALSE),Cuenta,VLOOKUP(C$1,Data!$AP:$AR,2,FALSE))+SUMIFS(FX,Fecha,$A7,Linea,VLOOKUP(C$1,Data!$AP:$AR,3,FALSE),Cuenta,VLOOKUP(C$1,Data!$AP:$AR,2,FALSE))+C6,"")</f>
        <v>2614</v>
      </c>
      <c r="D7" s="3">
        <f>IF(AND($A7&lt;&gt;"",D$1&lt;&gt;""),SUMIFS(VM,Fecha,$A7,Linea,VLOOKUP(D$1,Data!$AP:$AR,3,FALSE),Cuenta,VLOOKUP(D$1,Data!$AP:$AR,2,FALSE))+SUMIFS(FX,Fecha,$A7,Linea,VLOOKUP(D$1,Data!$AP:$AR,3,FALSE),Cuenta,VLOOKUP(D$1,Data!$AP:$AR,2,FALSE))+D6,"")</f>
        <v>1838</v>
      </c>
      <c r="E7" s="3">
        <f>IF(AND($A7&lt;&gt;"",E$1&lt;&gt;""),SUMIFS(VM,Fecha,$A7,Linea,VLOOKUP(E$1,Data!$AP:$AR,3,FALSE),Cuenta,VLOOKUP(E$1,Data!$AP:$AR,2,FALSE))+SUMIFS(FX,Fecha,$A7,Linea,VLOOKUP(E$1,Data!$AP:$AR,3,FALSE),Cuenta,VLOOKUP(E$1,Data!$AP:$AR,2,FALSE))+E6,"")</f>
        <v>-5331.0988000000943</v>
      </c>
      <c r="F7" s="3">
        <f>IF(AND($A7&lt;&gt;"",F$1&lt;&gt;""),SUMIFS(VM,Fecha,$A7,Linea,VLOOKUP(F$1,Data!$AP:$AR,3,FALSE),Cuenta,VLOOKUP(F$1,Data!$AP:$AR,2,FALSE))+SUMIFS(FX,Fecha,$A7,Linea,VLOOKUP(F$1,Data!$AP:$AR,3,FALSE),Cuenta,VLOOKUP(F$1,Data!$AP:$AR,2,FALSE))+F6,"")</f>
        <v>0</v>
      </c>
      <c r="G7" s="3">
        <f>IF(AND($A7&lt;&gt;"",G$1&lt;&gt;""),SUMIFS(VM,Fecha,$A7,Linea,VLOOKUP(G$1,Data!$AP:$AR,3,FALSE),Cuenta,VLOOKUP(G$1,Data!$AP:$AR,2,FALSE))+SUMIFS(FX,Fecha,$A7,Linea,VLOOKUP(G$1,Data!$AP:$AR,3,FALSE),Cuenta,VLOOKUP(G$1,Data!$AP:$AR,2,FALSE))+G6,"")</f>
        <v>0</v>
      </c>
      <c r="H7" s="3">
        <f>IF(AND($A7&lt;&gt;"",H$1&lt;&gt;""),SUMIFS(VM,Fecha,$A7,Linea,VLOOKUP(H$1,Data!$AP:$AR,3,FALSE),Cuenta,VLOOKUP(H$1,Data!$AP:$AR,2,FALSE))+SUMIFS(FX,Fecha,$A7,Linea,VLOOKUP(H$1,Data!$AP:$AR,3,FALSE),Cuenta,VLOOKUP(H$1,Data!$AP:$AR,2,FALSE))+H6,"")</f>
        <v>0</v>
      </c>
      <c r="I7" s="3">
        <f>IF(AND($A7&lt;&gt;"",I$1&lt;&gt;""),SUMIFS(VM,Fecha,$A7,Linea,VLOOKUP(I$1,Data!$AP:$AR,3,FALSE),Cuenta,VLOOKUP(I$1,Data!$AP:$AR,2,FALSE))+SUMIFS(FX,Fecha,$A7,Linea,VLOOKUP(I$1,Data!$AP:$AR,3,FALSE),Cuenta,VLOOKUP(I$1,Data!$AP:$AR,2,FALSE))+I6,"")</f>
        <v>0</v>
      </c>
      <c r="J7" s="3">
        <f>IF(AND($A7&lt;&gt;"",J$1&lt;&gt;""),SUMIFS(VM,Fecha,$A7,Linea,VLOOKUP(J$1,Data!$AP:$AR,3,FALSE),Cuenta,VLOOKUP(J$1,Data!$AP:$AR,2,FALSE))+SUMIFS(FX,Fecha,$A7,Linea,VLOOKUP(J$1,Data!$AP:$AR,3,FALSE),Cuenta,VLOOKUP(J$1,Data!$AP:$AR,2,FALSE))+J6,"")</f>
        <v>26742.888799999957</v>
      </c>
      <c r="K7" s="3">
        <f>IF(AND($A7&lt;&gt;"",K$1&lt;&gt;""),SUMIFS(VM,Fecha,$A7,Linea,VLOOKUP(K$1,Data!$AP:$AR,3,FALSE),Cuenta,VLOOKUP(K$1,Data!$AP:$AR,2,FALSE))+SUMIFS(FX,Fecha,$A7,Linea,VLOOKUP(K$1,Data!$AP:$AR,3,FALSE),Cuenta,VLOOKUP(K$1,Data!$AP:$AR,2,FALSE))+K6,"")</f>
        <v>0</v>
      </c>
      <c r="L7" s="3">
        <f>IF(AND($A7&lt;&gt;"",L$1&lt;&gt;""),SUMIFS(VM,Fecha,$A7,Linea,VLOOKUP(L$1,Data!$AP:$AR,3,FALSE),Cuenta,VLOOKUP(L$1,Data!$AP:$AR,2,FALSE))+SUMIFS(FX,Fecha,$A7,Linea,VLOOKUP(L$1,Data!$AP:$AR,3,FALSE),Cuenta,VLOOKUP(L$1,Data!$AP:$AR,2,FALSE))+L6,"")</f>
        <v>16418.526199999993</v>
      </c>
      <c r="M7" s="3">
        <f>IF(AND($A7&lt;&gt;"",M$1&lt;&gt;""),SUMIFS(VM,Fecha,$A7,Linea,VLOOKUP(M$1,Data!$AP:$AR,3,FALSE),Cuenta,VLOOKUP(M$1,Data!$AP:$AR,2,FALSE))+SUMIFS(FX,Fecha,$A7,Linea,VLOOKUP(M$1,Data!$AP:$AR,3,FALSE),Cuenta,VLOOKUP(M$1,Data!$AP:$AR,2,FALSE))+M6,"")</f>
        <v>0</v>
      </c>
      <c r="N7" s="3" t="str">
        <f>IF(AND($A7&lt;&gt;"",N$1&lt;&gt;""),SUMIFS(VM,Fecha,$A7,Linea,VLOOKUP(N$1,Data!$AP:$AR,3,FALSE),Cuenta,VLOOKUP(N$1,Data!$AP:$AR,2,FALSE))+SUMIFS(FX,Fecha,$A7,Linea,VLOOKUP(N$1,Data!$AP:$AR,3,FALSE),Cuenta,VLOOKUP(N$1,Data!$AP:$AR,2,FALSE))+N6,"")</f>
        <v/>
      </c>
    </row>
    <row r="8" spans="1:15" x14ac:dyDescent="0.25">
      <c r="A8" s="41">
        <v>45309</v>
      </c>
      <c r="B8" s="3">
        <f>IF(AND($A8&lt;&gt;"",B$1&lt;&gt;""),SUMIFS(VM,Fecha,$A8,Linea,VLOOKUP(B$1,Data!$AP:$AR,3,FALSE),Cuenta,VLOOKUP(B$1,Data!$AP:$AR,2,FALSE))+SUMIFS(FX,Fecha,$A8,Linea,VLOOKUP(B$1,Data!$AP:$AR,3,FALSE),Cuenta,VLOOKUP(B$1,Data!$AP:$AR,2,FALSE))+B7,"")</f>
        <v>9652</v>
      </c>
      <c r="C8" s="3">
        <f>IF(AND($A8&lt;&gt;"",C$1&lt;&gt;""),SUMIFS(VM,Fecha,$A8,Linea,VLOOKUP(C$1,Data!$AP:$AR,3,FALSE),Cuenta,VLOOKUP(C$1,Data!$AP:$AR,2,FALSE))+SUMIFS(FX,Fecha,$A8,Linea,VLOOKUP(C$1,Data!$AP:$AR,3,FALSE),Cuenta,VLOOKUP(C$1,Data!$AP:$AR,2,FALSE))+C7,"")</f>
        <v>3958</v>
      </c>
      <c r="D8" s="3">
        <f>IF(AND($A8&lt;&gt;"",D$1&lt;&gt;""),SUMIFS(VM,Fecha,$A8,Linea,VLOOKUP(D$1,Data!$AP:$AR,3,FALSE),Cuenta,VLOOKUP(D$1,Data!$AP:$AR,2,FALSE))+SUMIFS(FX,Fecha,$A8,Linea,VLOOKUP(D$1,Data!$AP:$AR,3,FALSE),Cuenta,VLOOKUP(D$1,Data!$AP:$AR,2,FALSE))+D7,"")</f>
        <v>2404</v>
      </c>
      <c r="E8" s="3">
        <f>IF(AND($A8&lt;&gt;"",E$1&lt;&gt;""),SUMIFS(VM,Fecha,$A8,Linea,VLOOKUP(E$1,Data!$AP:$AR,3,FALSE),Cuenta,VLOOKUP(E$1,Data!$AP:$AR,2,FALSE))+SUMIFS(FX,Fecha,$A8,Linea,VLOOKUP(E$1,Data!$AP:$AR,3,FALSE),Cuenta,VLOOKUP(E$1,Data!$AP:$AR,2,FALSE))+E7,"")</f>
        <v>-1685.9710000000196</v>
      </c>
      <c r="F8" s="3">
        <f>IF(AND($A8&lt;&gt;"",F$1&lt;&gt;""),SUMIFS(VM,Fecha,$A8,Linea,VLOOKUP(F$1,Data!$AP:$AR,3,FALSE),Cuenta,VLOOKUP(F$1,Data!$AP:$AR,2,FALSE))+SUMIFS(FX,Fecha,$A8,Linea,VLOOKUP(F$1,Data!$AP:$AR,3,FALSE),Cuenta,VLOOKUP(F$1,Data!$AP:$AR,2,FALSE))+F7,"")</f>
        <v>0</v>
      </c>
      <c r="G8" s="3">
        <f>IF(AND($A8&lt;&gt;"",G$1&lt;&gt;""),SUMIFS(VM,Fecha,$A8,Linea,VLOOKUP(G$1,Data!$AP:$AR,3,FALSE),Cuenta,VLOOKUP(G$1,Data!$AP:$AR,2,FALSE))+SUMIFS(FX,Fecha,$A8,Linea,VLOOKUP(G$1,Data!$AP:$AR,3,FALSE),Cuenta,VLOOKUP(G$1,Data!$AP:$AR,2,FALSE))+G7,"")</f>
        <v>0</v>
      </c>
      <c r="H8" s="3">
        <f>IF(AND($A8&lt;&gt;"",H$1&lt;&gt;""),SUMIFS(VM,Fecha,$A8,Linea,VLOOKUP(H$1,Data!$AP:$AR,3,FALSE),Cuenta,VLOOKUP(H$1,Data!$AP:$AR,2,FALSE))+SUMIFS(FX,Fecha,$A8,Linea,VLOOKUP(H$1,Data!$AP:$AR,3,FALSE),Cuenta,VLOOKUP(H$1,Data!$AP:$AR,2,FALSE))+H7,"")</f>
        <v>0</v>
      </c>
      <c r="I8" s="3">
        <f>IF(AND($A8&lt;&gt;"",I$1&lt;&gt;""),SUMIFS(VM,Fecha,$A8,Linea,VLOOKUP(I$1,Data!$AP:$AR,3,FALSE),Cuenta,VLOOKUP(I$1,Data!$AP:$AR,2,FALSE))+SUMIFS(FX,Fecha,$A8,Linea,VLOOKUP(I$1,Data!$AP:$AR,3,FALSE),Cuenta,VLOOKUP(I$1,Data!$AP:$AR,2,FALSE))+I7,"")</f>
        <v>0</v>
      </c>
      <c r="J8" s="3">
        <f>IF(AND($A8&lt;&gt;"",J$1&lt;&gt;""),SUMIFS(VM,Fecha,$A8,Linea,VLOOKUP(J$1,Data!$AP:$AR,3,FALSE),Cuenta,VLOOKUP(J$1,Data!$AP:$AR,2,FALSE))+SUMIFS(FX,Fecha,$A8,Linea,VLOOKUP(J$1,Data!$AP:$AR,3,FALSE),Cuenta,VLOOKUP(J$1,Data!$AP:$AR,2,FALSE))+J7,"")</f>
        <v>29194.349599999958</v>
      </c>
      <c r="K8" s="3">
        <f>IF(AND($A8&lt;&gt;"",K$1&lt;&gt;""),SUMIFS(VM,Fecha,$A8,Linea,VLOOKUP(K$1,Data!$AP:$AR,3,FALSE),Cuenta,VLOOKUP(K$1,Data!$AP:$AR,2,FALSE))+SUMIFS(FX,Fecha,$A8,Linea,VLOOKUP(K$1,Data!$AP:$AR,3,FALSE),Cuenta,VLOOKUP(K$1,Data!$AP:$AR,2,FALSE))+K7,"")</f>
        <v>0</v>
      </c>
      <c r="L8" s="3">
        <f>IF(AND($A8&lt;&gt;"",L$1&lt;&gt;""),SUMIFS(VM,Fecha,$A8,Linea,VLOOKUP(L$1,Data!$AP:$AR,3,FALSE),Cuenta,VLOOKUP(L$1,Data!$AP:$AR,2,FALSE))+SUMIFS(FX,Fecha,$A8,Linea,VLOOKUP(L$1,Data!$AP:$AR,3,FALSE),Cuenta,VLOOKUP(L$1,Data!$AP:$AR,2,FALSE))+L7,"")</f>
        <v>9135.4083000000101</v>
      </c>
      <c r="M8" s="3">
        <f>IF(AND($A8&lt;&gt;"",M$1&lt;&gt;""),SUMIFS(VM,Fecha,$A8,Linea,VLOOKUP(M$1,Data!$AP:$AR,3,FALSE),Cuenta,VLOOKUP(M$1,Data!$AP:$AR,2,FALSE))+SUMIFS(FX,Fecha,$A8,Linea,VLOOKUP(M$1,Data!$AP:$AR,3,FALSE),Cuenta,VLOOKUP(M$1,Data!$AP:$AR,2,FALSE))+M7,"")</f>
        <v>0</v>
      </c>
      <c r="N8" s="3" t="str">
        <f>IF(AND($A8&lt;&gt;"",N$1&lt;&gt;""),SUMIFS(VM,Fecha,$A8,Linea,VLOOKUP(N$1,Data!$AP:$AR,3,FALSE),Cuenta,VLOOKUP(N$1,Data!$AP:$AR,2,FALSE))+SUMIFS(FX,Fecha,$A8,Linea,VLOOKUP(N$1,Data!$AP:$AR,3,FALSE),Cuenta,VLOOKUP(N$1,Data!$AP:$AR,2,FALSE))+N7,"")</f>
        <v/>
      </c>
    </row>
    <row r="9" spans="1:15" x14ac:dyDescent="0.25">
      <c r="A9" s="41">
        <v>45312</v>
      </c>
      <c r="B9" s="3">
        <f>IF(AND($A9&lt;&gt;"",B$1&lt;&gt;""),SUMIFS(VM,Fecha,$A9,Linea,VLOOKUP(B$1,Data!$AP:$AR,3,FALSE),Cuenta,VLOOKUP(B$1,Data!$AP:$AR,2,FALSE))+SUMIFS(FX,Fecha,$A9,Linea,VLOOKUP(B$1,Data!$AP:$AR,3,FALSE),Cuenta,VLOOKUP(B$1,Data!$AP:$AR,2,FALSE))+B8,"")</f>
        <v>10570</v>
      </c>
      <c r="C9" s="3">
        <f>IF(AND($A9&lt;&gt;"",C$1&lt;&gt;""),SUMIFS(VM,Fecha,$A9,Linea,VLOOKUP(C$1,Data!$AP:$AR,3,FALSE),Cuenta,VLOOKUP(C$1,Data!$AP:$AR,2,FALSE))+SUMIFS(FX,Fecha,$A9,Linea,VLOOKUP(C$1,Data!$AP:$AR,3,FALSE),Cuenta,VLOOKUP(C$1,Data!$AP:$AR,2,FALSE))+C8,"")</f>
        <v>5877</v>
      </c>
      <c r="D9" s="3">
        <f>IF(AND($A9&lt;&gt;"",D$1&lt;&gt;""),SUMIFS(VM,Fecha,$A9,Linea,VLOOKUP(D$1,Data!$AP:$AR,3,FALSE),Cuenta,VLOOKUP(D$1,Data!$AP:$AR,2,FALSE))+SUMIFS(FX,Fecha,$A9,Linea,VLOOKUP(D$1,Data!$AP:$AR,3,FALSE),Cuenta,VLOOKUP(D$1,Data!$AP:$AR,2,FALSE))+D8,"")</f>
        <v>3167</v>
      </c>
      <c r="E9" s="3">
        <f>IF(AND($A9&lt;&gt;"",E$1&lt;&gt;""),SUMIFS(VM,Fecha,$A9,Linea,VLOOKUP(E$1,Data!$AP:$AR,3,FALSE),Cuenta,VLOOKUP(E$1,Data!$AP:$AR,2,FALSE))+SUMIFS(FX,Fecha,$A9,Linea,VLOOKUP(E$1,Data!$AP:$AR,3,FALSE),Cuenta,VLOOKUP(E$1,Data!$AP:$AR,2,FALSE))+E8,"")</f>
        <v>-2003.4750000000349</v>
      </c>
      <c r="F9" s="3">
        <f>IF(AND($A9&lt;&gt;"",F$1&lt;&gt;""),SUMIFS(VM,Fecha,$A9,Linea,VLOOKUP(F$1,Data!$AP:$AR,3,FALSE),Cuenta,VLOOKUP(F$1,Data!$AP:$AR,2,FALSE))+SUMIFS(FX,Fecha,$A9,Linea,VLOOKUP(F$1,Data!$AP:$AR,3,FALSE),Cuenta,VLOOKUP(F$1,Data!$AP:$AR,2,FALSE))+F8,"")</f>
        <v>0</v>
      </c>
      <c r="G9" s="3">
        <f>IF(AND($A9&lt;&gt;"",G$1&lt;&gt;""),SUMIFS(VM,Fecha,$A9,Linea,VLOOKUP(G$1,Data!$AP:$AR,3,FALSE),Cuenta,VLOOKUP(G$1,Data!$AP:$AR,2,FALSE))+SUMIFS(FX,Fecha,$A9,Linea,VLOOKUP(G$1,Data!$AP:$AR,3,FALSE),Cuenta,VLOOKUP(G$1,Data!$AP:$AR,2,FALSE))+G8,"")</f>
        <v>0</v>
      </c>
      <c r="H9" s="3">
        <f>IF(AND($A9&lt;&gt;"",H$1&lt;&gt;""),SUMIFS(VM,Fecha,$A9,Linea,VLOOKUP(H$1,Data!$AP:$AR,3,FALSE),Cuenta,VLOOKUP(H$1,Data!$AP:$AR,2,FALSE))+SUMIFS(FX,Fecha,$A9,Linea,VLOOKUP(H$1,Data!$AP:$AR,3,FALSE),Cuenta,VLOOKUP(H$1,Data!$AP:$AR,2,FALSE))+H8,"")</f>
        <v>0</v>
      </c>
      <c r="I9" s="3">
        <f>IF(AND($A9&lt;&gt;"",I$1&lt;&gt;""),SUMIFS(VM,Fecha,$A9,Linea,VLOOKUP(I$1,Data!$AP:$AR,3,FALSE),Cuenta,VLOOKUP(I$1,Data!$AP:$AR,2,FALSE))+SUMIFS(FX,Fecha,$A9,Linea,VLOOKUP(I$1,Data!$AP:$AR,3,FALSE),Cuenta,VLOOKUP(I$1,Data!$AP:$AR,2,FALSE))+I8,"")</f>
        <v>0</v>
      </c>
      <c r="J9" s="3">
        <f>IF(AND($A9&lt;&gt;"",J$1&lt;&gt;""),SUMIFS(VM,Fecha,$A9,Linea,VLOOKUP(J$1,Data!$AP:$AR,3,FALSE),Cuenta,VLOOKUP(J$1,Data!$AP:$AR,2,FALSE))+SUMIFS(FX,Fecha,$A9,Linea,VLOOKUP(J$1,Data!$AP:$AR,3,FALSE),Cuenta,VLOOKUP(J$1,Data!$AP:$AR,2,FALSE))+J8,"")</f>
        <v>24952.437600000005</v>
      </c>
      <c r="K9" s="3">
        <f>IF(AND($A9&lt;&gt;"",K$1&lt;&gt;""),SUMIFS(VM,Fecha,$A9,Linea,VLOOKUP(K$1,Data!$AP:$AR,3,FALSE),Cuenta,VLOOKUP(K$1,Data!$AP:$AR,2,FALSE))+SUMIFS(FX,Fecha,$A9,Linea,VLOOKUP(K$1,Data!$AP:$AR,3,FALSE),Cuenta,VLOOKUP(K$1,Data!$AP:$AR,2,FALSE))+K8,"")</f>
        <v>0</v>
      </c>
      <c r="L9" s="3">
        <f>IF(AND($A9&lt;&gt;"",L$1&lt;&gt;""),SUMIFS(VM,Fecha,$A9,Linea,VLOOKUP(L$1,Data!$AP:$AR,3,FALSE),Cuenta,VLOOKUP(L$1,Data!$AP:$AR,2,FALSE))+SUMIFS(FX,Fecha,$A9,Linea,VLOOKUP(L$1,Data!$AP:$AR,3,FALSE),Cuenta,VLOOKUP(L$1,Data!$AP:$AR,2,FALSE))+L8,"")</f>
        <v>8208.0198000000091</v>
      </c>
      <c r="M9" s="3">
        <f>IF(AND($A9&lt;&gt;"",M$1&lt;&gt;""),SUMIFS(VM,Fecha,$A9,Linea,VLOOKUP(M$1,Data!$AP:$AR,3,FALSE),Cuenta,VLOOKUP(M$1,Data!$AP:$AR,2,FALSE))+SUMIFS(FX,Fecha,$A9,Linea,VLOOKUP(M$1,Data!$AP:$AR,3,FALSE),Cuenta,VLOOKUP(M$1,Data!$AP:$AR,2,FALSE))+M8,"")</f>
        <v>0</v>
      </c>
      <c r="N9" s="3" t="str">
        <f>IF(AND($A9&lt;&gt;"",N$1&lt;&gt;""),SUMIFS(VM,Fecha,$A9,Linea,VLOOKUP(N$1,Data!$AP:$AR,3,FALSE),Cuenta,VLOOKUP(N$1,Data!$AP:$AR,2,FALSE))+SUMIFS(FX,Fecha,$A9,Linea,VLOOKUP(N$1,Data!$AP:$AR,3,FALSE),Cuenta,VLOOKUP(N$1,Data!$AP:$AR,2,FALSE))+N8,"")</f>
        <v/>
      </c>
    </row>
    <row r="10" spans="1:15" x14ac:dyDescent="0.25">
      <c r="A10" s="41">
        <v>45315</v>
      </c>
      <c r="B10" s="3">
        <f>IF(AND($A10&lt;&gt;"",B$1&lt;&gt;""),SUMIFS(VM,Fecha,$A10,Linea,VLOOKUP(B$1,Data!$AP:$AR,3,FALSE),Cuenta,VLOOKUP(B$1,Data!$AP:$AR,2,FALSE))+SUMIFS(FX,Fecha,$A10,Linea,VLOOKUP(B$1,Data!$AP:$AR,3,FALSE),Cuenta,VLOOKUP(B$1,Data!$AP:$AR,2,FALSE))+B9,"")</f>
        <v>15967</v>
      </c>
      <c r="C10" s="3">
        <f>IF(AND($A10&lt;&gt;"",C$1&lt;&gt;""),SUMIFS(VM,Fecha,$A10,Linea,VLOOKUP(C$1,Data!$AP:$AR,3,FALSE),Cuenta,VLOOKUP(C$1,Data!$AP:$AR,2,FALSE))+SUMIFS(FX,Fecha,$A10,Linea,VLOOKUP(C$1,Data!$AP:$AR,3,FALSE),Cuenta,VLOOKUP(C$1,Data!$AP:$AR,2,FALSE))+C9,"")</f>
        <v>9155</v>
      </c>
      <c r="D10" s="3">
        <f>IF(AND($A10&lt;&gt;"",D$1&lt;&gt;""),SUMIFS(VM,Fecha,$A10,Linea,VLOOKUP(D$1,Data!$AP:$AR,3,FALSE),Cuenta,VLOOKUP(D$1,Data!$AP:$AR,2,FALSE))+SUMIFS(FX,Fecha,$A10,Linea,VLOOKUP(D$1,Data!$AP:$AR,3,FALSE),Cuenta,VLOOKUP(D$1,Data!$AP:$AR,2,FALSE))+D9,"")</f>
        <v>4122</v>
      </c>
      <c r="E10" s="3">
        <f>IF(AND($A10&lt;&gt;"",E$1&lt;&gt;""),SUMIFS(VM,Fecha,$A10,Linea,VLOOKUP(E$1,Data!$AP:$AR,3,FALSE),Cuenta,VLOOKUP(E$1,Data!$AP:$AR,2,FALSE))+SUMIFS(FX,Fecha,$A10,Linea,VLOOKUP(E$1,Data!$AP:$AR,3,FALSE),Cuenta,VLOOKUP(E$1,Data!$AP:$AR,2,FALSE))+E9,"")</f>
        <v>-407.17739999998594</v>
      </c>
      <c r="F10" s="3">
        <f>IF(AND($A10&lt;&gt;"",F$1&lt;&gt;""),SUMIFS(VM,Fecha,$A10,Linea,VLOOKUP(F$1,Data!$AP:$AR,3,FALSE),Cuenta,VLOOKUP(F$1,Data!$AP:$AR,2,FALSE))+SUMIFS(FX,Fecha,$A10,Linea,VLOOKUP(F$1,Data!$AP:$AR,3,FALSE),Cuenta,VLOOKUP(F$1,Data!$AP:$AR,2,FALSE))+F9,"")</f>
        <v>0</v>
      </c>
      <c r="G10" s="3">
        <f>IF(AND($A10&lt;&gt;"",G$1&lt;&gt;""),SUMIFS(VM,Fecha,$A10,Linea,VLOOKUP(G$1,Data!$AP:$AR,3,FALSE),Cuenta,VLOOKUP(G$1,Data!$AP:$AR,2,FALSE))+SUMIFS(FX,Fecha,$A10,Linea,VLOOKUP(G$1,Data!$AP:$AR,3,FALSE),Cuenta,VLOOKUP(G$1,Data!$AP:$AR,2,FALSE))+G9,"")</f>
        <v>0</v>
      </c>
      <c r="H10" s="3">
        <f>IF(AND($A10&lt;&gt;"",H$1&lt;&gt;""),SUMIFS(VM,Fecha,$A10,Linea,VLOOKUP(H$1,Data!$AP:$AR,3,FALSE),Cuenta,VLOOKUP(H$1,Data!$AP:$AR,2,FALSE))+SUMIFS(FX,Fecha,$A10,Linea,VLOOKUP(H$1,Data!$AP:$AR,3,FALSE),Cuenta,VLOOKUP(H$1,Data!$AP:$AR,2,FALSE))+H9,"")</f>
        <v>0</v>
      </c>
      <c r="I10" s="3">
        <f>IF(AND($A10&lt;&gt;"",I$1&lt;&gt;""),SUMIFS(VM,Fecha,$A10,Linea,VLOOKUP(I$1,Data!$AP:$AR,3,FALSE),Cuenta,VLOOKUP(I$1,Data!$AP:$AR,2,FALSE))+SUMIFS(FX,Fecha,$A10,Linea,VLOOKUP(I$1,Data!$AP:$AR,3,FALSE),Cuenta,VLOOKUP(I$1,Data!$AP:$AR,2,FALSE))+I9,"")</f>
        <v>0</v>
      </c>
      <c r="J10" s="3">
        <f>IF(AND($A10&lt;&gt;"",J$1&lt;&gt;""),SUMIFS(VM,Fecha,$A10,Linea,VLOOKUP(J$1,Data!$AP:$AR,3,FALSE),Cuenta,VLOOKUP(J$1,Data!$AP:$AR,2,FALSE))+SUMIFS(FX,Fecha,$A10,Linea,VLOOKUP(J$1,Data!$AP:$AR,3,FALSE),Cuenta,VLOOKUP(J$1,Data!$AP:$AR,2,FALSE))+J9,"")</f>
        <v>19877.757600000012</v>
      </c>
      <c r="K10" s="3">
        <f>IF(AND($A10&lt;&gt;"",K$1&lt;&gt;""),SUMIFS(VM,Fecha,$A10,Linea,VLOOKUP(K$1,Data!$AP:$AR,3,FALSE),Cuenta,VLOOKUP(K$1,Data!$AP:$AR,2,FALSE))+SUMIFS(FX,Fecha,$A10,Linea,VLOOKUP(K$1,Data!$AP:$AR,3,FALSE),Cuenta,VLOOKUP(K$1,Data!$AP:$AR,2,FALSE))+K9,"")</f>
        <v>0</v>
      </c>
      <c r="L10" s="3">
        <f>IF(AND($A10&lt;&gt;"",L$1&lt;&gt;""),SUMIFS(VM,Fecha,$A10,Linea,VLOOKUP(L$1,Data!$AP:$AR,3,FALSE),Cuenta,VLOOKUP(L$1,Data!$AP:$AR,2,FALSE))+SUMIFS(FX,Fecha,$A10,Linea,VLOOKUP(L$1,Data!$AP:$AR,3,FALSE),Cuenta,VLOOKUP(L$1,Data!$AP:$AR,2,FALSE))+L9,"")</f>
        <v>-5125.7341999999917</v>
      </c>
      <c r="M10" s="3">
        <f>IF(AND($A10&lt;&gt;"",M$1&lt;&gt;""),SUMIFS(VM,Fecha,$A10,Linea,VLOOKUP(M$1,Data!$AP:$AR,3,FALSE),Cuenta,VLOOKUP(M$1,Data!$AP:$AR,2,FALSE))+SUMIFS(FX,Fecha,$A10,Linea,VLOOKUP(M$1,Data!$AP:$AR,3,FALSE),Cuenta,VLOOKUP(M$1,Data!$AP:$AR,2,FALSE))+M9,"")</f>
        <v>0</v>
      </c>
      <c r="N10" s="3" t="str">
        <f>IF(AND($A10&lt;&gt;"",N$1&lt;&gt;""),SUMIFS(VM,Fecha,$A10,Linea,VLOOKUP(N$1,Data!$AP:$AR,3,FALSE),Cuenta,VLOOKUP(N$1,Data!$AP:$AR,2,FALSE))+SUMIFS(FX,Fecha,$A10,Linea,VLOOKUP(N$1,Data!$AP:$AR,3,FALSE),Cuenta,VLOOKUP(N$1,Data!$AP:$AR,2,FALSE))+N9,"")</f>
        <v/>
      </c>
    </row>
    <row r="11" spans="1:15" x14ac:dyDescent="0.25">
      <c r="A11" s="41">
        <v>45316</v>
      </c>
      <c r="B11" s="3">
        <f>IF(AND($A11&lt;&gt;"",B$1&lt;&gt;""),SUMIFS(VM,Fecha,$A11,Linea,VLOOKUP(B$1,Data!$AP:$AR,3,FALSE),Cuenta,VLOOKUP(B$1,Data!$AP:$AR,2,FALSE))+SUMIFS(FX,Fecha,$A11,Linea,VLOOKUP(B$1,Data!$AP:$AR,3,FALSE),Cuenta,VLOOKUP(B$1,Data!$AP:$AR,2,FALSE))+B10,"")</f>
        <v>17032</v>
      </c>
      <c r="C11" s="3">
        <f>IF(AND($A11&lt;&gt;"",C$1&lt;&gt;""),SUMIFS(VM,Fecha,$A11,Linea,VLOOKUP(C$1,Data!$AP:$AR,3,FALSE),Cuenta,VLOOKUP(C$1,Data!$AP:$AR,2,FALSE))+SUMIFS(FX,Fecha,$A11,Linea,VLOOKUP(C$1,Data!$AP:$AR,3,FALSE),Cuenta,VLOOKUP(C$1,Data!$AP:$AR,2,FALSE))+C10,"")</f>
        <v>12131</v>
      </c>
      <c r="D11" s="3">
        <f>IF(AND($A11&lt;&gt;"",D$1&lt;&gt;""),SUMIFS(VM,Fecha,$A11,Linea,VLOOKUP(D$1,Data!$AP:$AR,3,FALSE),Cuenta,VLOOKUP(D$1,Data!$AP:$AR,2,FALSE))+SUMIFS(FX,Fecha,$A11,Linea,VLOOKUP(D$1,Data!$AP:$AR,3,FALSE),Cuenta,VLOOKUP(D$1,Data!$AP:$AR,2,FALSE))+D10,"")</f>
        <v>5239</v>
      </c>
      <c r="E11" s="3">
        <f>IF(AND($A11&lt;&gt;"",E$1&lt;&gt;""),SUMIFS(VM,Fecha,$A11,Linea,VLOOKUP(E$1,Data!$AP:$AR,3,FALSE),Cuenta,VLOOKUP(E$1,Data!$AP:$AR,2,FALSE))+SUMIFS(FX,Fecha,$A11,Linea,VLOOKUP(E$1,Data!$AP:$AR,3,FALSE),Cuenta,VLOOKUP(E$1,Data!$AP:$AR,2,FALSE))+E10,"")</f>
        <v>-498.98000000003958</v>
      </c>
      <c r="F11" s="3">
        <f>IF(AND($A11&lt;&gt;"",F$1&lt;&gt;""),SUMIFS(VM,Fecha,$A11,Linea,VLOOKUP(F$1,Data!$AP:$AR,3,FALSE),Cuenta,VLOOKUP(F$1,Data!$AP:$AR,2,FALSE))+SUMIFS(FX,Fecha,$A11,Linea,VLOOKUP(F$1,Data!$AP:$AR,3,FALSE),Cuenta,VLOOKUP(F$1,Data!$AP:$AR,2,FALSE))+F10,"")</f>
        <v>0</v>
      </c>
      <c r="G11" s="3">
        <f>IF(AND($A11&lt;&gt;"",G$1&lt;&gt;""),SUMIFS(VM,Fecha,$A11,Linea,VLOOKUP(G$1,Data!$AP:$AR,3,FALSE),Cuenta,VLOOKUP(G$1,Data!$AP:$AR,2,FALSE))+SUMIFS(FX,Fecha,$A11,Linea,VLOOKUP(G$1,Data!$AP:$AR,3,FALSE),Cuenta,VLOOKUP(G$1,Data!$AP:$AR,2,FALSE))+G10,"")</f>
        <v>0</v>
      </c>
      <c r="H11" s="3">
        <f>IF(AND($A11&lt;&gt;"",H$1&lt;&gt;""),SUMIFS(VM,Fecha,$A11,Linea,VLOOKUP(H$1,Data!$AP:$AR,3,FALSE),Cuenta,VLOOKUP(H$1,Data!$AP:$AR,2,FALSE))+SUMIFS(FX,Fecha,$A11,Linea,VLOOKUP(H$1,Data!$AP:$AR,3,FALSE),Cuenta,VLOOKUP(H$1,Data!$AP:$AR,2,FALSE))+H10,"")</f>
        <v>0</v>
      </c>
      <c r="I11" s="3">
        <f>IF(AND($A11&lt;&gt;"",I$1&lt;&gt;""),SUMIFS(VM,Fecha,$A11,Linea,VLOOKUP(I$1,Data!$AP:$AR,3,FALSE),Cuenta,VLOOKUP(I$1,Data!$AP:$AR,2,FALSE))+SUMIFS(FX,Fecha,$A11,Linea,VLOOKUP(I$1,Data!$AP:$AR,3,FALSE),Cuenta,VLOOKUP(I$1,Data!$AP:$AR,2,FALSE))+I10,"")</f>
        <v>0</v>
      </c>
      <c r="J11" s="3">
        <f>IF(AND($A11&lt;&gt;"",J$1&lt;&gt;""),SUMIFS(VM,Fecha,$A11,Linea,VLOOKUP(J$1,Data!$AP:$AR,3,FALSE),Cuenta,VLOOKUP(J$1,Data!$AP:$AR,2,FALSE))+SUMIFS(FX,Fecha,$A11,Linea,VLOOKUP(J$1,Data!$AP:$AR,3,FALSE),Cuenta,VLOOKUP(J$1,Data!$AP:$AR,2,FALSE))+J10,"")</f>
        <v>19690.3848</v>
      </c>
      <c r="K11" s="3">
        <f>IF(AND($A11&lt;&gt;"",K$1&lt;&gt;""),SUMIFS(VM,Fecha,$A11,Linea,VLOOKUP(K$1,Data!$AP:$AR,3,FALSE),Cuenta,VLOOKUP(K$1,Data!$AP:$AR,2,FALSE))+SUMIFS(FX,Fecha,$A11,Linea,VLOOKUP(K$1,Data!$AP:$AR,3,FALSE),Cuenta,VLOOKUP(K$1,Data!$AP:$AR,2,FALSE))+K10,"")</f>
        <v>0</v>
      </c>
      <c r="L11" s="3">
        <f>IF(AND($A11&lt;&gt;"",L$1&lt;&gt;""),SUMIFS(VM,Fecha,$A11,Linea,VLOOKUP(L$1,Data!$AP:$AR,3,FALSE),Cuenta,VLOOKUP(L$1,Data!$AP:$AR,2,FALSE))+SUMIFS(FX,Fecha,$A11,Linea,VLOOKUP(L$1,Data!$AP:$AR,3,FALSE),Cuenta,VLOOKUP(L$1,Data!$AP:$AR,2,FALSE))+L10,"")</f>
        <v>325.54379999999946</v>
      </c>
      <c r="M11" s="3">
        <f>IF(AND($A11&lt;&gt;"",M$1&lt;&gt;""),SUMIFS(VM,Fecha,$A11,Linea,VLOOKUP(M$1,Data!$AP:$AR,3,FALSE),Cuenta,VLOOKUP(M$1,Data!$AP:$AR,2,FALSE))+SUMIFS(FX,Fecha,$A11,Linea,VLOOKUP(M$1,Data!$AP:$AR,3,FALSE),Cuenta,VLOOKUP(M$1,Data!$AP:$AR,2,FALSE))+M10,"")</f>
        <v>0</v>
      </c>
      <c r="N11" s="3" t="str">
        <f>IF(AND($A11&lt;&gt;"",N$1&lt;&gt;""),SUMIFS(VM,Fecha,$A11,Linea,VLOOKUP(N$1,Data!$AP:$AR,3,FALSE),Cuenta,VLOOKUP(N$1,Data!$AP:$AR,2,FALSE))+SUMIFS(FX,Fecha,$A11,Linea,VLOOKUP(N$1,Data!$AP:$AR,3,FALSE),Cuenta,VLOOKUP(N$1,Data!$AP:$AR,2,FALSE))+N10,"")</f>
        <v/>
      </c>
    </row>
    <row r="12" spans="1:15" x14ac:dyDescent="0.25">
      <c r="A12" s="41">
        <v>45320</v>
      </c>
      <c r="B12" s="3">
        <f>IF(AND($A12&lt;&gt;"",B$1&lt;&gt;""),SUMIFS(VM,Fecha,$A12,Linea,VLOOKUP(B$1,Data!$AP:$AR,3,FALSE),Cuenta,VLOOKUP(B$1,Data!$AP:$AR,2,FALSE))+SUMIFS(FX,Fecha,$A12,Linea,VLOOKUP(B$1,Data!$AP:$AR,3,FALSE),Cuenta,VLOOKUP(B$1,Data!$AP:$AR,2,FALSE))+B11,"")</f>
        <v>17974</v>
      </c>
      <c r="C12" s="3">
        <f>IF(AND($A12&lt;&gt;"",C$1&lt;&gt;""),SUMIFS(VM,Fecha,$A12,Linea,VLOOKUP(C$1,Data!$AP:$AR,3,FALSE),Cuenta,VLOOKUP(C$1,Data!$AP:$AR,2,FALSE))+SUMIFS(FX,Fecha,$A12,Linea,VLOOKUP(C$1,Data!$AP:$AR,3,FALSE),Cuenta,VLOOKUP(C$1,Data!$AP:$AR,2,FALSE))+C11,"")</f>
        <v>11915</v>
      </c>
      <c r="D12" s="3">
        <f>IF(AND($A12&lt;&gt;"",D$1&lt;&gt;""),SUMIFS(VM,Fecha,$A12,Linea,VLOOKUP(D$1,Data!$AP:$AR,3,FALSE),Cuenta,VLOOKUP(D$1,Data!$AP:$AR,2,FALSE))+SUMIFS(FX,Fecha,$A12,Linea,VLOOKUP(D$1,Data!$AP:$AR,3,FALSE),Cuenta,VLOOKUP(D$1,Data!$AP:$AR,2,FALSE))+D11,"")</f>
        <v>5158</v>
      </c>
      <c r="E12" s="3">
        <f>IF(AND($A12&lt;&gt;"",E$1&lt;&gt;""),SUMIFS(VM,Fecha,$A12,Linea,VLOOKUP(E$1,Data!$AP:$AR,3,FALSE),Cuenta,VLOOKUP(E$1,Data!$AP:$AR,2,FALSE))+SUMIFS(FX,Fecha,$A12,Linea,VLOOKUP(E$1,Data!$AP:$AR,3,FALSE),Cuenta,VLOOKUP(E$1,Data!$AP:$AR,2,FALSE))+E11,"")</f>
        <v>1838.0949999999721</v>
      </c>
      <c r="F12" s="3">
        <f>IF(AND($A12&lt;&gt;"",F$1&lt;&gt;""),SUMIFS(VM,Fecha,$A12,Linea,VLOOKUP(F$1,Data!$AP:$AR,3,FALSE),Cuenta,VLOOKUP(F$1,Data!$AP:$AR,2,FALSE))+SUMIFS(FX,Fecha,$A12,Linea,VLOOKUP(F$1,Data!$AP:$AR,3,FALSE),Cuenta,VLOOKUP(F$1,Data!$AP:$AR,2,FALSE))+F11,"")</f>
        <v>0</v>
      </c>
      <c r="G12" s="3">
        <f>IF(AND($A12&lt;&gt;"",G$1&lt;&gt;""),SUMIFS(VM,Fecha,$A12,Linea,VLOOKUP(G$1,Data!$AP:$AR,3,FALSE),Cuenta,VLOOKUP(G$1,Data!$AP:$AR,2,FALSE))+SUMIFS(FX,Fecha,$A12,Linea,VLOOKUP(G$1,Data!$AP:$AR,3,FALSE),Cuenta,VLOOKUP(G$1,Data!$AP:$AR,2,FALSE))+G11,"")</f>
        <v>0</v>
      </c>
      <c r="H12" s="3">
        <f>IF(AND($A12&lt;&gt;"",H$1&lt;&gt;""),SUMIFS(VM,Fecha,$A12,Linea,VLOOKUP(H$1,Data!$AP:$AR,3,FALSE),Cuenta,VLOOKUP(H$1,Data!$AP:$AR,2,FALSE))+SUMIFS(FX,Fecha,$A12,Linea,VLOOKUP(H$1,Data!$AP:$AR,3,FALSE),Cuenta,VLOOKUP(H$1,Data!$AP:$AR,2,FALSE))+H11,"")</f>
        <v>0</v>
      </c>
      <c r="I12" s="3">
        <f>IF(AND($A12&lt;&gt;"",I$1&lt;&gt;""),SUMIFS(VM,Fecha,$A12,Linea,VLOOKUP(I$1,Data!$AP:$AR,3,FALSE),Cuenta,VLOOKUP(I$1,Data!$AP:$AR,2,FALSE))+SUMIFS(FX,Fecha,$A12,Linea,VLOOKUP(I$1,Data!$AP:$AR,3,FALSE),Cuenta,VLOOKUP(I$1,Data!$AP:$AR,2,FALSE))+I11,"")</f>
        <v>0</v>
      </c>
      <c r="J12" s="3">
        <f>IF(AND($A12&lt;&gt;"",J$1&lt;&gt;""),SUMIFS(VM,Fecha,$A12,Linea,VLOOKUP(J$1,Data!$AP:$AR,3,FALSE),Cuenta,VLOOKUP(J$1,Data!$AP:$AR,2,FALSE))+SUMIFS(FX,Fecha,$A12,Linea,VLOOKUP(J$1,Data!$AP:$AR,3,FALSE),Cuenta,VLOOKUP(J$1,Data!$AP:$AR,2,FALSE))+J11,"")</f>
        <v>23672.056799999962</v>
      </c>
      <c r="K12" s="3">
        <f>IF(AND($A12&lt;&gt;"",K$1&lt;&gt;""),SUMIFS(VM,Fecha,$A12,Linea,VLOOKUP(K$1,Data!$AP:$AR,3,FALSE),Cuenta,VLOOKUP(K$1,Data!$AP:$AR,2,FALSE))+SUMIFS(FX,Fecha,$A12,Linea,VLOOKUP(K$1,Data!$AP:$AR,3,FALSE),Cuenta,VLOOKUP(K$1,Data!$AP:$AR,2,FALSE))+K11,"")</f>
        <v>0</v>
      </c>
      <c r="L12" s="3">
        <f>IF(AND($A12&lt;&gt;"",L$1&lt;&gt;""),SUMIFS(VM,Fecha,$A12,Linea,VLOOKUP(L$1,Data!$AP:$AR,3,FALSE),Cuenta,VLOOKUP(L$1,Data!$AP:$AR,2,FALSE))+SUMIFS(FX,Fecha,$A12,Linea,VLOOKUP(L$1,Data!$AP:$AR,3,FALSE),Cuenta,VLOOKUP(L$1,Data!$AP:$AR,2,FALSE))+L11,"")</f>
        <v>1139.3507999999856</v>
      </c>
      <c r="M12" s="3">
        <f>IF(AND($A12&lt;&gt;"",M$1&lt;&gt;""),SUMIFS(VM,Fecha,$A12,Linea,VLOOKUP(M$1,Data!$AP:$AR,3,FALSE),Cuenta,VLOOKUP(M$1,Data!$AP:$AR,2,FALSE))+SUMIFS(FX,Fecha,$A12,Linea,VLOOKUP(M$1,Data!$AP:$AR,3,FALSE),Cuenta,VLOOKUP(M$1,Data!$AP:$AR,2,FALSE))+M11,"")</f>
        <v>0</v>
      </c>
      <c r="N12" s="3" t="str">
        <f>IF(AND($A12&lt;&gt;"",N$1&lt;&gt;""),SUMIFS(VM,Fecha,$A12,Linea,VLOOKUP(N$1,Data!$AP:$AR,3,FALSE),Cuenta,VLOOKUP(N$1,Data!$AP:$AR,2,FALSE))+SUMIFS(FX,Fecha,$A12,Linea,VLOOKUP(N$1,Data!$AP:$AR,3,FALSE),Cuenta,VLOOKUP(N$1,Data!$AP:$AR,2,FALSE))+N11,"")</f>
        <v/>
      </c>
      <c r="O12" s="45"/>
    </row>
    <row r="13" spans="1:15" x14ac:dyDescent="0.25">
      <c r="A13" s="41">
        <v>45321</v>
      </c>
      <c r="B13" s="3">
        <f>IF(AND($A13&lt;&gt;"",B$1&lt;&gt;""),SUMIFS(VM,Fecha,$A13,Linea,VLOOKUP(B$1,Data!$AP:$AR,3,FALSE),Cuenta,VLOOKUP(B$1,Data!$AP:$AR,2,FALSE))+SUMIFS(FX,Fecha,$A13,Linea,VLOOKUP(B$1,Data!$AP:$AR,3,FALSE),Cuenta,VLOOKUP(B$1,Data!$AP:$AR,2,FALSE))+B12,"")</f>
        <v>17974</v>
      </c>
      <c r="C13" s="3">
        <f>IF(AND($A13&lt;&gt;"",C$1&lt;&gt;""),SUMIFS(VM,Fecha,$A13,Linea,VLOOKUP(C$1,Data!$AP:$AR,3,FALSE),Cuenta,VLOOKUP(C$1,Data!$AP:$AR,2,FALSE))+SUMIFS(FX,Fecha,$A13,Linea,VLOOKUP(C$1,Data!$AP:$AR,3,FALSE),Cuenta,VLOOKUP(C$1,Data!$AP:$AR,2,FALSE))+C12,"")</f>
        <v>11915</v>
      </c>
      <c r="D13" s="3">
        <f>IF(AND($A13&lt;&gt;"",D$1&lt;&gt;""),SUMIFS(VM,Fecha,$A13,Linea,VLOOKUP(D$1,Data!$AP:$AR,3,FALSE),Cuenta,VLOOKUP(D$1,Data!$AP:$AR,2,FALSE))+SUMIFS(FX,Fecha,$A13,Linea,VLOOKUP(D$1,Data!$AP:$AR,3,FALSE),Cuenta,VLOOKUP(D$1,Data!$AP:$AR,2,FALSE))+D12,"")</f>
        <v>5158</v>
      </c>
      <c r="E13" s="3">
        <f>IF(AND($A13&lt;&gt;"",E$1&lt;&gt;""),SUMIFS(VM,Fecha,$A13,Linea,VLOOKUP(E$1,Data!$AP:$AR,3,FALSE),Cuenta,VLOOKUP(E$1,Data!$AP:$AR,2,FALSE))+SUMIFS(FX,Fecha,$A13,Linea,VLOOKUP(E$1,Data!$AP:$AR,3,FALSE),Cuenta,VLOOKUP(E$1,Data!$AP:$AR,2,FALSE))+E12,"")</f>
        <v>5342.179999999993</v>
      </c>
      <c r="F13" s="3">
        <f>IF(AND($A13&lt;&gt;"",F$1&lt;&gt;""),SUMIFS(VM,Fecha,$A13,Linea,VLOOKUP(F$1,Data!$AP:$AR,3,FALSE),Cuenta,VLOOKUP(F$1,Data!$AP:$AR,2,FALSE))+SUMIFS(FX,Fecha,$A13,Linea,VLOOKUP(F$1,Data!$AP:$AR,3,FALSE),Cuenta,VLOOKUP(F$1,Data!$AP:$AR,2,FALSE))+F12,"")</f>
        <v>0</v>
      </c>
      <c r="G13" s="3">
        <f>IF(AND($A13&lt;&gt;"",G$1&lt;&gt;""),SUMIFS(VM,Fecha,$A13,Linea,VLOOKUP(G$1,Data!$AP:$AR,3,FALSE),Cuenta,VLOOKUP(G$1,Data!$AP:$AR,2,FALSE))+SUMIFS(FX,Fecha,$A13,Linea,VLOOKUP(G$1,Data!$AP:$AR,3,FALSE),Cuenta,VLOOKUP(G$1,Data!$AP:$AR,2,FALSE))+G12,"")</f>
        <v>0</v>
      </c>
      <c r="H13" s="3">
        <f>IF(AND($A13&lt;&gt;"",H$1&lt;&gt;""),SUMIFS(VM,Fecha,$A13,Linea,VLOOKUP(H$1,Data!$AP:$AR,3,FALSE),Cuenta,VLOOKUP(H$1,Data!$AP:$AR,2,FALSE))+SUMIFS(FX,Fecha,$A13,Linea,VLOOKUP(H$1,Data!$AP:$AR,3,FALSE),Cuenta,VLOOKUP(H$1,Data!$AP:$AR,2,FALSE))+H12,"")</f>
        <v>0</v>
      </c>
      <c r="I13" s="3">
        <f>IF(AND($A13&lt;&gt;"",I$1&lt;&gt;""),SUMIFS(VM,Fecha,$A13,Linea,VLOOKUP(I$1,Data!$AP:$AR,3,FALSE),Cuenta,VLOOKUP(I$1,Data!$AP:$AR,2,FALSE))+SUMIFS(FX,Fecha,$A13,Linea,VLOOKUP(I$1,Data!$AP:$AR,3,FALSE),Cuenta,VLOOKUP(I$1,Data!$AP:$AR,2,FALSE))+I12,"")</f>
        <v>0</v>
      </c>
      <c r="J13" s="3">
        <f>IF(AND($A13&lt;&gt;"",J$1&lt;&gt;""),SUMIFS(VM,Fecha,$A13,Linea,VLOOKUP(J$1,Data!$AP:$AR,3,FALSE),Cuenta,VLOOKUP(J$1,Data!$AP:$AR,2,FALSE))+SUMIFS(FX,Fecha,$A13,Linea,VLOOKUP(J$1,Data!$AP:$AR,3,FALSE),Cuenta,VLOOKUP(J$1,Data!$AP:$AR,2,FALSE))+J12,"")</f>
        <v>29641.962400000019</v>
      </c>
      <c r="K13" s="3">
        <f>IF(AND($A13&lt;&gt;"",K$1&lt;&gt;""),SUMIFS(VM,Fecha,$A13,Linea,VLOOKUP(K$1,Data!$AP:$AR,3,FALSE),Cuenta,VLOOKUP(K$1,Data!$AP:$AR,2,FALSE))+SUMIFS(FX,Fecha,$A13,Linea,VLOOKUP(K$1,Data!$AP:$AR,3,FALSE),Cuenta,VLOOKUP(K$1,Data!$AP:$AR,2,FALSE))+K12,"")</f>
        <v>0</v>
      </c>
      <c r="L13" s="3">
        <f>IF(AND($A13&lt;&gt;"",L$1&lt;&gt;""),SUMIFS(VM,Fecha,$A13,Linea,VLOOKUP(L$1,Data!$AP:$AR,3,FALSE),Cuenta,VLOOKUP(L$1,Data!$AP:$AR,2,FALSE))+SUMIFS(FX,Fecha,$A13,Linea,VLOOKUP(L$1,Data!$AP:$AR,3,FALSE),Cuenta,VLOOKUP(L$1,Data!$AP:$AR,2,FALSE))+L12,"")</f>
        <v>2359.5293999999994</v>
      </c>
      <c r="M13" s="3">
        <f>IF(AND($A13&lt;&gt;"",M$1&lt;&gt;""),SUMIFS(VM,Fecha,$A13,Linea,VLOOKUP(M$1,Data!$AP:$AR,3,FALSE),Cuenta,VLOOKUP(M$1,Data!$AP:$AR,2,FALSE))+SUMIFS(FX,Fecha,$A13,Linea,VLOOKUP(M$1,Data!$AP:$AR,3,FALSE),Cuenta,VLOOKUP(M$1,Data!$AP:$AR,2,FALSE))+M12,"")</f>
        <v>0</v>
      </c>
      <c r="N13" s="3" t="str">
        <f>IF(AND($A13&lt;&gt;"",N$1&lt;&gt;""),SUMIFS(VM,Fecha,$A13,Linea,VLOOKUP(N$1,Data!$AP:$AR,3,FALSE),Cuenta,VLOOKUP(N$1,Data!$AP:$AR,2,FALSE))+SUMIFS(FX,Fecha,$A13,Linea,VLOOKUP(N$1,Data!$AP:$AR,3,FALSE),Cuenta,VLOOKUP(N$1,Data!$AP:$AR,2,FALSE))+N12,"")</f>
        <v/>
      </c>
      <c r="O13" s="45"/>
    </row>
    <row r="14" spans="1:15" x14ac:dyDescent="0.25">
      <c r="A14" s="41">
        <v>45326</v>
      </c>
      <c r="B14" s="3">
        <f>IF(AND($A14&lt;&gt;"",B$1&lt;&gt;""),SUMIFS(VM,Fecha,$A14,Linea,VLOOKUP(B$1,Data!$AP:$AR,3,FALSE),Cuenta,VLOOKUP(B$1,Data!$AP:$AR,2,FALSE))+SUMIFS(FX,Fecha,$A14,Linea,VLOOKUP(B$1,Data!$AP:$AR,3,FALSE),Cuenta,VLOOKUP(B$1,Data!$AP:$AR,2,FALSE))+B13,"")</f>
        <v>26477</v>
      </c>
      <c r="C14" s="3">
        <f>IF(AND($A14&lt;&gt;"",C$1&lt;&gt;""),SUMIFS(VM,Fecha,$A14,Linea,VLOOKUP(C$1,Data!$AP:$AR,3,FALSE),Cuenta,VLOOKUP(C$1,Data!$AP:$AR,2,FALSE))+SUMIFS(FX,Fecha,$A14,Linea,VLOOKUP(C$1,Data!$AP:$AR,3,FALSE),Cuenta,VLOOKUP(C$1,Data!$AP:$AR,2,FALSE))+C13,"")</f>
        <v>25458</v>
      </c>
      <c r="D14" s="3">
        <f>IF(AND($A14&lt;&gt;"",D$1&lt;&gt;""),SUMIFS(VM,Fecha,$A14,Linea,VLOOKUP(D$1,Data!$AP:$AR,3,FALSE),Cuenta,VLOOKUP(D$1,Data!$AP:$AR,2,FALSE))+SUMIFS(FX,Fecha,$A14,Linea,VLOOKUP(D$1,Data!$AP:$AR,3,FALSE),Cuenta,VLOOKUP(D$1,Data!$AP:$AR,2,FALSE))+D13,"")</f>
        <v>9237</v>
      </c>
      <c r="E14" s="3">
        <f>IF(AND($A14&lt;&gt;"",E$1&lt;&gt;""),SUMIFS(VM,Fecha,$A14,Linea,VLOOKUP(E$1,Data!$AP:$AR,3,FALSE),Cuenta,VLOOKUP(E$1,Data!$AP:$AR,2,FALSE))+SUMIFS(FX,Fecha,$A14,Linea,VLOOKUP(E$1,Data!$AP:$AR,3,FALSE),Cuenta,VLOOKUP(E$1,Data!$AP:$AR,2,FALSE))+E13,"")</f>
        <v>4804.0769000000437</v>
      </c>
      <c r="F14" s="3">
        <f>IF(AND($A14&lt;&gt;"",F$1&lt;&gt;""),SUMIFS(VM,Fecha,$A14,Linea,VLOOKUP(F$1,Data!$AP:$AR,3,FALSE),Cuenta,VLOOKUP(F$1,Data!$AP:$AR,2,FALSE))+SUMIFS(FX,Fecha,$A14,Linea,VLOOKUP(F$1,Data!$AP:$AR,3,FALSE),Cuenta,VLOOKUP(F$1,Data!$AP:$AR,2,FALSE))+F13,"")</f>
        <v>0</v>
      </c>
      <c r="G14" s="3">
        <f>IF(AND($A14&lt;&gt;"",G$1&lt;&gt;""),SUMIFS(VM,Fecha,$A14,Linea,VLOOKUP(G$1,Data!$AP:$AR,3,FALSE),Cuenta,VLOOKUP(G$1,Data!$AP:$AR,2,FALSE))+SUMIFS(FX,Fecha,$A14,Linea,VLOOKUP(G$1,Data!$AP:$AR,3,FALSE),Cuenta,VLOOKUP(G$1,Data!$AP:$AR,2,FALSE))+G13,"")</f>
        <v>0</v>
      </c>
      <c r="H14" s="3">
        <f>IF(AND($A14&lt;&gt;"",H$1&lt;&gt;""),SUMIFS(VM,Fecha,$A14,Linea,VLOOKUP(H$1,Data!$AP:$AR,3,FALSE),Cuenta,VLOOKUP(H$1,Data!$AP:$AR,2,FALSE))+SUMIFS(FX,Fecha,$A14,Linea,VLOOKUP(H$1,Data!$AP:$AR,3,FALSE),Cuenta,VLOOKUP(H$1,Data!$AP:$AR,2,FALSE))+H13,"")</f>
        <v>0</v>
      </c>
      <c r="I14" s="3">
        <f>IF(AND($A14&lt;&gt;"",I$1&lt;&gt;""),SUMIFS(VM,Fecha,$A14,Linea,VLOOKUP(I$1,Data!$AP:$AR,3,FALSE),Cuenta,VLOOKUP(I$1,Data!$AP:$AR,2,FALSE))+SUMIFS(FX,Fecha,$A14,Linea,VLOOKUP(I$1,Data!$AP:$AR,3,FALSE),Cuenta,VLOOKUP(I$1,Data!$AP:$AR,2,FALSE))+I13,"")</f>
        <v>0</v>
      </c>
      <c r="J14" s="3">
        <f>IF(AND($A14&lt;&gt;"",J$1&lt;&gt;""),SUMIFS(VM,Fecha,$A14,Linea,VLOOKUP(J$1,Data!$AP:$AR,3,FALSE),Cuenta,VLOOKUP(J$1,Data!$AP:$AR,2,FALSE))+SUMIFS(FX,Fecha,$A14,Linea,VLOOKUP(J$1,Data!$AP:$AR,3,FALSE),Cuenta,VLOOKUP(J$1,Data!$AP:$AR,2,FALSE))+J13,"")</f>
        <v>34115.906000000017</v>
      </c>
      <c r="K14" s="3">
        <f>IF(AND($A14&lt;&gt;"",K$1&lt;&gt;""),SUMIFS(VM,Fecha,$A14,Linea,VLOOKUP(K$1,Data!$AP:$AR,3,FALSE),Cuenta,VLOOKUP(K$1,Data!$AP:$AR,2,FALSE))+SUMIFS(FX,Fecha,$A14,Linea,VLOOKUP(K$1,Data!$AP:$AR,3,FALSE),Cuenta,VLOOKUP(K$1,Data!$AP:$AR,2,FALSE))+K13,"")</f>
        <v>0</v>
      </c>
      <c r="L14" s="3">
        <f>IF(AND($A14&lt;&gt;"",L$1&lt;&gt;""),SUMIFS(VM,Fecha,$A14,Linea,VLOOKUP(L$1,Data!$AP:$AR,3,FALSE),Cuenta,VLOOKUP(L$1,Data!$AP:$AR,2,FALSE))+SUMIFS(FX,Fecha,$A14,Linea,VLOOKUP(L$1,Data!$AP:$AR,3,FALSE),Cuenta,VLOOKUP(L$1,Data!$AP:$AR,2,FALSE))+L13,"")</f>
        <v>4495.8870999999926</v>
      </c>
      <c r="M14" s="3">
        <f>IF(AND($A14&lt;&gt;"",M$1&lt;&gt;""),SUMIFS(VM,Fecha,$A14,Linea,VLOOKUP(M$1,Data!$AP:$AR,3,FALSE),Cuenta,VLOOKUP(M$1,Data!$AP:$AR,2,FALSE))+SUMIFS(FX,Fecha,$A14,Linea,VLOOKUP(M$1,Data!$AP:$AR,3,FALSE),Cuenta,VLOOKUP(M$1,Data!$AP:$AR,2,FALSE))+M13,"")</f>
        <v>0</v>
      </c>
      <c r="N14" s="3" t="str">
        <f>IF(AND($A14&lt;&gt;"",N$1&lt;&gt;""),SUMIFS(VM,Fecha,$A14,Linea,VLOOKUP(N$1,Data!$AP:$AR,3,FALSE),Cuenta,VLOOKUP(N$1,Data!$AP:$AR,2,FALSE))+SUMIFS(FX,Fecha,$A14,Linea,VLOOKUP(N$1,Data!$AP:$AR,3,FALSE),Cuenta,VLOOKUP(N$1,Data!$AP:$AR,2,FALSE))+N13,"")</f>
        <v/>
      </c>
      <c r="O14" s="45"/>
    </row>
    <row r="15" spans="1:15" x14ac:dyDescent="0.25">
      <c r="A15" s="41">
        <v>45339</v>
      </c>
      <c r="B15" s="3">
        <f>IF(AND($A15&lt;&gt;"",B$1&lt;&gt;""),SUMIFS(VM,Fecha,$A15,Linea,VLOOKUP(B$1,Data!$AP:$AR,3,FALSE),Cuenta,VLOOKUP(B$1,Data!$AP:$AR,2,FALSE))+SUMIFS(FX,Fecha,$A15,Linea,VLOOKUP(B$1,Data!$AP:$AR,3,FALSE),Cuenta,VLOOKUP(B$1,Data!$AP:$AR,2,FALSE))+B14,"")</f>
        <v>40267</v>
      </c>
      <c r="C15" s="3">
        <f>IF(AND($A15&lt;&gt;"",C$1&lt;&gt;""),SUMIFS(VM,Fecha,$A15,Linea,VLOOKUP(C$1,Data!$AP:$AR,3,FALSE),Cuenta,VLOOKUP(C$1,Data!$AP:$AR,2,FALSE))+SUMIFS(FX,Fecha,$A15,Linea,VLOOKUP(C$1,Data!$AP:$AR,3,FALSE),Cuenta,VLOOKUP(C$1,Data!$AP:$AR,2,FALSE))+C14,"")</f>
        <v>51318</v>
      </c>
      <c r="D15" s="3">
        <f>IF(AND($A15&lt;&gt;"",D$1&lt;&gt;""),SUMIFS(VM,Fecha,$A15,Linea,VLOOKUP(D$1,Data!$AP:$AR,3,FALSE),Cuenta,VLOOKUP(D$1,Data!$AP:$AR,2,FALSE))+SUMIFS(FX,Fecha,$A15,Linea,VLOOKUP(D$1,Data!$AP:$AR,3,FALSE),Cuenta,VLOOKUP(D$1,Data!$AP:$AR,2,FALSE))+D14,"")</f>
        <v>14394</v>
      </c>
      <c r="E15" s="3">
        <f>IF(AND($A15&lt;&gt;"",E$1&lt;&gt;""),SUMIFS(VM,Fecha,$A15,Linea,VLOOKUP(E$1,Data!$AP:$AR,3,FALSE),Cuenta,VLOOKUP(E$1,Data!$AP:$AR,2,FALSE))+SUMIFS(FX,Fecha,$A15,Linea,VLOOKUP(E$1,Data!$AP:$AR,3,FALSE),Cuenta,VLOOKUP(E$1,Data!$AP:$AR,2,FALSE))+E14,"")</f>
        <v>22451.651599999983</v>
      </c>
      <c r="F15" s="3">
        <f>IF(AND($A15&lt;&gt;"",F$1&lt;&gt;""),SUMIFS(VM,Fecha,$A15,Linea,VLOOKUP(F$1,Data!$AP:$AR,3,FALSE),Cuenta,VLOOKUP(F$1,Data!$AP:$AR,2,FALSE))+SUMIFS(FX,Fecha,$A15,Linea,VLOOKUP(F$1,Data!$AP:$AR,3,FALSE),Cuenta,VLOOKUP(F$1,Data!$AP:$AR,2,FALSE))+F14,"")</f>
        <v>0</v>
      </c>
      <c r="G15" s="3">
        <f>IF(AND($A15&lt;&gt;"",G$1&lt;&gt;""),SUMIFS(VM,Fecha,$A15,Linea,VLOOKUP(G$1,Data!$AP:$AR,3,FALSE),Cuenta,VLOOKUP(G$1,Data!$AP:$AR,2,FALSE))+SUMIFS(FX,Fecha,$A15,Linea,VLOOKUP(G$1,Data!$AP:$AR,3,FALSE),Cuenta,VLOOKUP(G$1,Data!$AP:$AR,2,FALSE))+G14,"")</f>
        <v>0</v>
      </c>
      <c r="H15" s="3">
        <f>IF(AND($A15&lt;&gt;"",H$1&lt;&gt;""),SUMIFS(VM,Fecha,$A15,Linea,VLOOKUP(H$1,Data!$AP:$AR,3,FALSE),Cuenta,VLOOKUP(H$1,Data!$AP:$AR,2,FALSE))+SUMIFS(FX,Fecha,$A15,Linea,VLOOKUP(H$1,Data!$AP:$AR,3,FALSE),Cuenta,VLOOKUP(H$1,Data!$AP:$AR,2,FALSE))+H14,"")</f>
        <v>0</v>
      </c>
      <c r="I15" s="3">
        <f>IF(AND($A15&lt;&gt;"",I$1&lt;&gt;""),SUMIFS(VM,Fecha,$A15,Linea,VLOOKUP(I$1,Data!$AP:$AR,3,FALSE),Cuenta,VLOOKUP(I$1,Data!$AP:$AR,2,FALSE))+SUMIFS(FX,Fecha,$A15,Linea,VLOOKUP(I$1,Data!$AP:$AR,3,FALSE),Cuenta,VLOOKUP(I$1,Data!$AP:$AR,2,FALSE))+I14,"")</f>
        <v>0</v>
      </c>
      <c r="J15" s="3">
        <f>IF(AND($A15&lt;&gt;"",J$1&lt;&gt;""),SUMIFS(VM,Fecha,$A15,Linea,VLOOKUP(J$1,Data!$AP:$AR,3,FALSE),Cuenta,VLOOKUP(J$1,Data!$AP:$AR,2,FALSE))+SUMIFS(FX,Fecha,$A15,Linea,VLOOKUP(J$1,Data!$AP:$AR,3,FALSE),Cuenta,VLOOKUP(J$1,Data!$AP:$AR,2,FALSE))+J14,"")</f>
        <v>163432.64000000001</v>
      </c>
      <c r="K15" s="3">
        <f>IF(AND($A15&lt;&gt;"",K$1&lt;&gt;""),SUMIFS(VM,Fecha,$A15,Linea,VLOOKUP(K$1,Data!$AP:$AR,3,FALSE),Cuenta,VLOOKUP(K$1,Data!$AP:$AR,2,FALSE))+SUMIFS(FX,Fecha,$A15,Linea,VLOOKUP(K$1,Data!$AP:$AR,3,FALSE),Cuenta,VLOOKUP(K$1,Data!$AP:$AR,2,FALSE))+K14,"")</f>
        <v>0</v>
      </c>
      <c r="L15" s="3">
        <f>IF(AND($A15&lt;&gt;"",L$1&lt;&gt;""),SUMIFS(VM,Fecha,$A15,Linea,VLOOKUP(L$1,Data!$AP:$AR,3,FALSE),Cuenta,VLOOKUP(L$1,Data!$AP:$AR,2,FALSE))+SUMIFS(FX,Fecha,$A15,Linea,VLOOKUP(L$1,Data!$AP:$AR,3,FALSE),Cuenta,VLOOKUP(L$1,Data!$AP:$AR,2,FALSE))+L14,"")</f>
        <v>139257.35600000003</v>
      </c>
      <c r="M15" s="3">
        <f>IF(AND($A15&lt;&gt;"",M$1&lt;&gt;""),SUMIFS(VM,Fecha,$A15,Linea,VLOOKUP(M$1,Data!$AP:$AR,3,FALSE),Cuenta,VLOOKUP(M$1,Data!$AP:$AR,2,FALSE))+SUMIFS(FX,Fecha,$A15,Linea,VLOOKUP(M$1,Data!$AP:$AR,3,FALSE),Cuenta,VLOOKUP(M$1,Data!$AP:$AR,2,FALSE))+M14,"")</f>
        <v>0</v>
      </c>
      <c r="N15" s="3" t="str">
        <f>IF(AND($A15&lt;&gt;"",N$1&lt;&gt;""),SUMIFS(VM,Fecha,$A15,Linea,VLOOKUP(N$1,Data!$AP:$AR,3,FALSE),Cuenta,VLOOKUP(N$1,Data!$AP:$AR,2,FALSE))+SUMIFS(FX,Fecha,$A15,Linea,VLOOKUP(N$1,Data!$AP:$AR,3,FALSE),Cuenta,VLOOKUP(N$1,Data!$AP:$AR,2,FALSE))+N14,"")</f>
        <v/>
      </c>
      <c r="O15" s="45"/>
    </row>
    <row r="16" spans="1:15" x14ac:dyDescent="0.25">
      <c r="A16" s="41">
        <v>45341</v>
      </c>
      <c r="B16" s="3">
        <f>IF(AND($A16&lt;&gt;"",B$1&lt;&gt;""),SUMIFS(VM,Fecha,$A16,Linea,VLOOKUP(B$1,Data!$AP:$AR,3,FALSE),Cuenta,VLOOKUP(B$1,Data!$AP:$AR,2,FALSE))+SUMIFS(FX,Fecha,$A16,Linea,VLOOKUP(B$1,Data!$AP:$AR,3,FALSE),Cuenta,VLOOKUP(B$1,Data!$AP:$AR,2,FALSE))+B15,"")</f>
        <v>40267</v>
      </c>
      <c r="C16" s="3">
        <f>IF(AND($A16&lt;&gt;"",C$1&lt;&gt;""),SUMIFS(VM,Fecha,$A16,Linea,VLOOKUP(C$1,Data!$AP:$AR,3,FALSE),Cuenta,VLOOKUP(C$1,Data!$AP:$AR,2,FALSE))+SUMIFS(FX,Fecha,$A16,Linea,VLOOKUP(C$1,Data!$AP:$AR,3,FALSE),Cuenta,VLOOKUP(C$1,Data!$AP:$AR,2,FALSE))+C15,"")</f>
        <v>51318</v>
      </c>
      <c r="D16" s="3">
        <f>IF(AND($A16&lt;&gt;"",D$1&lt;&gt;""),SUMIFS(VM,Fecha,$A16,Linea,VLOOKUP(D$1,Data!$AP:$AR,3,FALSE),Cuenta,VLOOKUP(D$1,Data!$AP:$AR,2,FALSE))+SUMIFS(FX,Fecha,$A16,Linea,VLOOKUP(D$1,Data!$AP:$AR,3,FALSE),Cuenta,VLOOKUP(D$1,Data!$AP:$AR,2,FALSE))+D15,"")</f>
        <v>14394</v>
      </c>
      <c r="E16" s="3">
        <f>IF(AND($A16&lt;&gt;"",E$1&lt;&gt;""),SUMIFS(VM,Fecha,$A16,Linea,VLOOKUP(E$1,Data!$AP:$AR,3,FALSE),Cuenta,VLOOKUP(E$1,Data!$AP:$AR,2,FALSE))+SUMIFS(FX,Fecha,$A16,Linea,VLOOKUP(E$1,Data!$AP:$AR,3,FALSE),Cuenta,VLOOKUP(E$1,Data!$AP:$AR,2,FALSE))+E15,"")</f>
        <v>24669.620599999966</v>
      </c>
      <c r="F16" s="3">
        <f>IF(AND($A16&lt;&gt;"",F$1&lt;&gt;""),SUMIFS(VM,Fecha,$A16,Linea,VLOOKUP(F$1,Data!$AP:$AR,3,FALSE),Cuenta,VLOOKUP(F$1,Data!$AP:$AR,2,FALSE))+SUMIFS(FX,Fecha,$A16,Linea,VLOOKUP(F$1,Data!$AP:$AR,3,FALSE),Cuenta,VLOOKUP(F$1,Data!$AP:$AR,2,FALSE))+F15,"")</f>
        <v>0</v>
      </c>
      <c r="G16" s="3">
        <f>IF(AND($A16&lt;&gt;"",G$1&lt;&gt;""),SUMIFS(VM,Fecha,$A16,Linea,VLOOKUP(G$1,Data!$AP:$AR,3,FALSE),Cuenta,VLOOKUP(G$1,Data!$AP:$AR,2,FALSE))+SUMIFS(FX,Fecha,$A16,Linea,VLOOKUP(G$1,Data!$AP:$AR,3,FALSE),Cuenta,VLOOKUP(G$1,Data!$AP:$AR,2,FALSE))+G15,"")</f>
        <v>0</v>
      </c>
      <c r="H16" s="3">
        <f>IF(AND($A16&lt;&gt;"",H$1&lt;&gt;""),SUMIFS(VM,Fecha,$A16,Linea,VLOOKUP(H$1,Data!$AP:$AR,3,FALSE),Cuenta,VLOOKUP(H$1,Data!$AP:$AR,2,FALSE))+SUMIFS(FX,Fecha,$A16,Linea,VLOOKUP(H$1,Data!$AP:$AR,3,FALSE),Cuenta,VLOOKUP(H$1,Data!$AP:$AR,2,FALSE))+H15,"")</f>
        <v>0</v>
      </c>
      <c r="I16" s="3">
        <f>IF(AND($A16&lt;&gt;"",I$1&lt;&gt;""),SUMIFS(VM,Fecha,$A16,Linea,VLOOKUP(I$1,Data!$AP:$AR,3,FALSE),Cuenta,VLOOKUP(I$1,Data!$AP:$AR,2,FALSE))+SUMIFS(FX,Fecha,$A16,Linea,VLOOKUP(I$1,Data!$AP:$AR,3,FALSE),Cuenta,VLOOKUP(I$1,Data!$AP:$AR,2,FALSE))+I15,"")</f>
        <v>0</v>
      </c>
      <c r="J16" s="3">
        <f>IF(AND($A16&lt;&gt;"",J$1&lt;&gt;""),SUMIFS(VM,Fecha,$A16,Linea,VLOOKUP(J$1,Data!$AP:$AR,3,FALSE),Cuenta,VLOOKUP(J$1,Data!$AP:$AR,2,FALSE))+SUMIFS(FX,Fecha,$A16,Linea,VLOOKUP(J$1,Data!$AP:$AR,3,FALSE),Cuenta,VLOOKUP(J$1,Data!$AP:$AR,2,FALSE))+J15,"")</f>
        <v>167983.74</v>
      </c>
      <c r="K16" s="3">
        <f>IF(AND($A16&lt;&gt;"",K$1&lt;&gt;""),SUMIFS(VM,Fecha,$A16,Linea,VLOOKUP(K$1,Data!$AP:$AR,3,FALSE),Cuenta,VLOOKUP(K$1,Data!$AP:$AR,2,FALSE))+SUMIFS(FX,Fecha,$A16,Linea,VLOOKUP(K$1,Data!$AP:$AR,3,FALSE),Cuenta,VLOOKUP(K$1,Data!$AP:$AR,2,FALSE))+K15,"")</f>
        <v>0</v>
      </c>
      <c r="L16" s="3">
        <f>IF(AND($A16&lt;&gt;"",L$1&lt;&gt;""),SUMIFS(VM,Fecha,$A16,Linea,VLOOKUP(L$1,Data!$AP:$AR,3,FALSE),Cuenta,VLOOKUP(L$1,Data!$AP:$AR,2,FALSE))+SUMIFS(FX,Fecha,$A16,Linea,VLOOKUP(L$1,Data!$AP:$AR,3,FALSE),Cuenta,VLOOKUP(L$1,Data!$AP:$AR,2,FALSE))+L15,"")</f>
        <v>215883.55719999998</v>
      </c>
      <c r="M16" s="3">
        <f>IF(AND($A16&lt;&gt;"",M$1&lt;&gt;""),SUMIFS(VM,Fecha,$A16,Linea,VLOOKUP(M$1,Data!$AP:$AR,3,FALSE),Cuenta,VLOOKUP(M$1,Data!$AP:$AR,2,FALSE))+SUMIFS(FX,Fecha,$A16,Linea,VLOOKUP(M$1,Data!$AP:$AR,3,FALSE),Cuenta,VLOOKUP(M$1,Data!$AP:$AR,2,FALSE))+M15,"")</f>
        <v>0</v>
      </c>
      <c r="N16" s="3" t="str">
        <f>IF(AND($A16&lt;&gt;"",N$1&lt;&gt;""),SUMIFS(VM,Fecha,$A16,Linea,VLOOKUP(N$1,Data!$AP:$AR,3,FALSE),Cuenta,VLOOKUP(N$1,Data!$AP:$AR,2,FALSE))+SUMIFS(FX,Fecha,$A16,Linea,VLOOKUP(N$1,Data!$AP:$AR,3,FALSE),Cuenta,VLOOKUP(N$1,Data!$AP:$AR,2,FALSE))+N15,"")</f>
        <v/>
      </c>
      <c r="O16" s="45"/>
    </row>
    <row r="17" spans="1:15" x14ac:dyDescent="0.25">
      <c r="A17" s="41">
        <v>45343</v>
      </c>
      <c r="B17" s="3">
        <f>IF(AND($A17&lt;&gt;"",B$1&lt;&gt;""),SUMIFS(VM,Fecha,$A17,Linea,VLOOKUP(B$1,Data!$AP:$AR,3,FALSE),Cuenta,VLOOKUP(B$1,Data!$AP:$AR,2,FALSE))+SUMIFS(FX,Fecha,$A17,Linea,VLOOKUP(B$1,Data!$AP:$AR,3,FALSE),Cuenta,VLOOKUP(B$1,Data!$AP:$AR,2,FALSE))+B16,"")</f>
        <v>45671</v>
      </c>
      <c r="C17" s="3">
        <f>IF(AND($A17&lt;&gt;"",C$1&lt;&gt;""),SUMIFS(VM,Fecha,$A17,Linea,VLOOKUP(C$1,Data!$AP:$AR,3,FALSE),Cuenta,VLOOKUP(C$1,Data!$AP:$AR,2,FALSE))+SUMIFS(FX,Fecha,$A17,Linea,VLOOKUP(C$1,Data!$AP:$AR,3,FALSE),Cuenta,VLOOKUP(C$1,Data!$AP:$AR,2,FALSE))+C16,"")</f>
        <v>40058</v>
      </c>
      <c r="D17" s="3">
        <f>IF(AND($A17&lt;&gt;"",D$1&lt;&gt;""),SUMIFS(VM,Fecha,$A17,Linea,VLOOKUP(D$1,Data!$AP:$AR,3,FALSE),Cuenta,VLOOKUP(D$1,Data!$AP:$AR,2,FALSE))+SUMIFS(FX,Fecha,$A17,Linea,VLOOKUP(D$1,Data!$AP:$AR,3,FALSE),Cuenta,VLOOKUP(D$1,Data!$AP:$AR,2,FALSE))+D16,"")</f>
        <v>12697</v>
      </c>
      <c r="E17" s="3">
        <f>IF(AND($A17&lt;&gt;"",E$1&lt;&gt;""),SUMIFS(VM,Fecha,$A17,Linea,VLOOKUP(E$1,Data!$AP:$AR,3,FALSE),Cuenta,VLOOKUP(E$1,Data!$AP:$AR,2,FALSE))+SUMIFS(FX,Fecha,$A17,Linea,VLOOKUP(E$1,Data!$AP:$AR,3,FALSE),Cuenta,VLOOKUP(E$1,Data!$AP:$AR,2,FALSE))+E16,"")</f>
        <v>25028.574999999953</v>
      </c>
      <c r="F17" s="3">
        <f>IF(AND($A17&lt;&gt;"",F$1&lt;&gt;""),SUMIFS(VM,Fecha,$A17,Linea,VLOOKUP(F$1,Data!$AP:$AR,3,FALSE),Cuenta,VLOOKUP(F$1,Data!$AP:$AR,2,FALSE))+SUMIFS(FX,Fecha,$A17,Linea,VLOOKUP(F$1,Data!$AP:$AR,3,FALSE),Cuenta,VLOOKUP(F$1,Data!$AP:$AR,2,FALSE))+F16,"")</f>
        <v>0</v>
      </c>
      <c r="G17" s="3">
        <f>IF(AND($A17&lt;&gt;"",G$1&lt;&gt;""),SUMIFS(VM,Fecha,$A17,Linea,VLOOKUP(G$1,Data!$AP:$AR,3,FALSE),Cuenta,VLOOKUP(G$1,Data!$AP:$AR,2,FALSE))+SUMIFS(FX,Fecha,$A17,Linea,VLOOKUP(G$1,Data!$AP:$AR,3,FALSE),Cuenta,VLOOKUP(G$1,Data!$AP:$AR,2,FALSE))+G16,"")</f>
        <v>0</v>
      </c>
      <c r="H17" s="3">
        <f>IF(AND($A17&lt;&gt;"",H$1&lt;&gt;""),SUMIFS(VM,Fecha,$A17,Linea,VLOOKUP(H$1,Data!$AP:$AR,3,FALSE),Cuenta,VLOOKUP(H$1,Data!$AP:$AR,2,FALSE))+SUMIFS(FX,Fecha,$A17,Linea,VLOOKUP(H$1,Data!$AP:$AR,3,FALSE),Cuenta,VLOOKUP(H$1,Data!$AP:$AR,2,FALSE))+H16,"")</f>
        <v>0</v>
      </c>
      <c r="I17" s="3">
        <f>IF(AND($A17&lt;&gt;"",I$1&lt;&gt;""),SUMIFS(VM,Fecha,$A17,Linea,VLOOKUP(I$1,Data!$AP:$AR,3,FALSE),Cuenta,VLOOKUP(I$1,Data!$AP:$AR,2,FALSE))+SUMIFS(FX,Fecha,$A17,Linea,VLOOKUP(I$1,Data!$AP:$AR,3,FALSE),Cuenta,VLOOKUP(I$1,Data!$AP:$AR,2,FALSE))+I16,"")</f>
        <v>0</v>
      </c>
      <c r="J17" s="3">
        <f>IF(AND($A17&lt;&gt;"",J$1&lt;&gt;""),SUMIFS(VM,Fecha,$A17,Linea,VLOOKUP(J$1,Data!$AP:$AR,3,FALSE),Cuenta,VLOOKUP(J$1,Data!$AP:$AR,2,FALSE))+SUMIFS(FX,Fecha,$A17,Linea,VLOOKUP(J$1,Data!$AP:$AR,3,FALSE),Cuenta,VLOOKUP(J$1,Data!$AP:$AR,2,FALSE))+J16,"")</f>
        <v>164547.97999999998</v>
      </c>
      <c r="K17" s="3">
        <f>IF(AND($A17&lt;&gt;"",K$1&lt;&gt;""),SUMIFS(VM,Fecha,$A17,Linea,VLOOKUP(K$1,Data!$AP:$AR,3,FALSE),Cuenta,VLOOKUP(K$1,Data!$AP:$AR,2,FALSE))+SUMIFS(FX,Fecha,$A17,Linea,VLOOKUP(K$1,Data!$AP:$AR,3,FALSE),Cuenta,VLOOKUP(K$1,Data!$AP:$AR,2,FALSE))+K16,"")</f>
        <v>0</v>
      </c>
      <c r="L17" s="3">
        <f>IF(AND($A17&lt;&gt;"",L$1&lt;&gt;""),SUMIFS(VM,Fecha,$A17,Linea,VLOOKUP(L$1,Data!$AP:$AR,3,FALSE),Cuenta,VLOOKUP(L$1,Data!$AP:$AR,2,FALSE))+SUMIFS(FX,Fecha,$A17,Linea,VLOOKUP(L$1,Data!$AP:$AR,3,FALSE),Cuenta,VLOOKUP(L$1,Data!$AP:$AR,2,FALSE))+L16,"")</f>
        <v>214156.67239999998</v>
      </c>
      <c r="M17" s="3">
        <f>IF(AND($A17&lt;&gt;"",M$1&lt;&gt;""),SUMIFS(VM,Fecha,$A17,Linea,VLOOKUP(M$1,Data!$AP:$AR,3,FALSE),Cuenta,VLOOKUP(M$1,Data!$AP:$AR,2,FALSE))+SUMIFS(FX,Fecha,$A17,Linea,VLOOKUP(M$1,Data!$AP:$AR,3,FALSE),Cuenta,VLOOKUP(M$1,Data!$AP:$AR,2,FALSE))+M16,"")</f>
        <v>0</v>
      </c>
      <c r="N17" s="3" t="str">
        <f>IF(AND($A17&lt;&gt;"",N$1&lt;&gt;""),SUMIFS(VM,Fecha,$A17,Linea,VLOOKUP(N$1,Data!$AP:$AR,3,FALSE),Cuenta,VLOOKUP(N$1,Data!$AP:$AR,2,FALSE))+SUMIFS(FX,Fecha,$A17,Linea,VLOOKUP(N$1,Data!$AP:$AR,3,FALSE),Cuenta,VLOOKUP(N$1,Data!$AP:$AR,2,FALSE))+N16,"")</f>
        <v/>
      </c>
      <c r="O17" s="45"/>
    </row>
    <row r="18" spans="1:15" x14ac:dyDescent="0.25">
      <c r="A18" s="41">
        <v>45344</v>
      </c>
      <c r="B18" s="3">
        <f>IF(AND($A18&lt;&gt;"",B$1&lt;&gt;""),SUMIFS(VM,Fecha,$A18,Linea,VLOOKUP(B$1,Data!$AP:$AR,3,FALSE),Cuenta,VLOOKUP(B$1,Data!$AP:$AR,2,FALSE))+SUMIFS(FX,Fecha,$A18,Linea,VLOOKUP(B$1,Data!$AP:$AR,3,FALSE),Cuenta,VLOOKUP(B$1,Data!$AP:$AR,2,FALSE))+B17,"")</f>
        <v>45671</v>
      </c>
      <c r="C18" s="3">
        <f>IF(AND($A18&lt;&gt;"",C$1&lt;&gt;""),SUMIFS(VM,Fecha,$A18,Linea,VLOOKUP(C$1,Data!$AP:$AR,3,FALSE),Cuenta,VLOOKUP(C$1,Data!$AP:$AR,2,FALSE))+SUMIFS(FX,Fecha,$A18,Linea,VLOOKUP(C$1,Data!$AP:$AR,3,FALSE),Cuenta,VLOOKUP(C$1,Data!$AP:$AR,2,FALSE))+C17,"")</f>
        <v>40058</v>
      </c>
      <c r="D18" s="3">
        <f>IF(AND($A18&lt;&gt;"",D$1&lt;&gt;""),SUMIFS(VM,Fecha,$A18,Linea,VLOOKUP(D$1,Data!$AP:$AR,3,FALSE),Cuenta,VLOOKUP(D$1,Data!$AP:$AR,2,FALSE))+SUMIFS(FX,Fecha,$A18,Linea,VLOOKUP(D$1,Data!$AP:$AR,3,FALSE),Cuenta,VLOOKUP(D$1,Data!$AP:$AR,2,FALSE))+D17,"")</f>
        <v>12697</v>
      </c>
      <c r="E18" s="3">
        <f>IF(AND($A18&lt;&gt;"",E$1&lt;&gt;""),SUMIFS(VM,Fecha,$A18,Linea,VLOOKUP(E$1,Data!$AP:$AR,3,FALSE),Cuenta,VLOOKUP(E$1,Data!$AP:$AR,2,FALSE))+SUMIFS(FX,Fecha,$A18,Linea,VLOOKUP(E$1,Data!$AP:$AR,3,FALSE),Cuenta,VLOOKUP(E$1,Data!$AP:$AR,2,FALSE))+E17,"")</f>
        <v>26236.254999999946</v>
      </c>
      <c r="F18" s="3">
        <f>IF(AND($A18&lt;&gt;"",F$1&lt;&gt;""),SUMIFS(VM,Fecha,$A18,Linea,VLOOKUP(F$1,Data!$AP:$AR,3,FALSE),Cuenta,VLOOKUP(F$1,Data!$AP:$AR,2,FALSE))+SUMIFS(FX,Fecha,$A18,Linea,VLOOKUP(F$1,Data!$AP:$AR,3,FALSE),Cuenta,VLOOKUP(F$1,Data!$AP:$AR,2,FALSE))+F17,"")</f>
        <v>0</v>
      </c>
      <c r="G18" s="3">
        <f>IF(AND($A18&lt;&gt;"",G$1&lt;&gt;""),SUMIFS(VM,Fecha,$A18,Linea,VLOOKUP(G$1,Data!$AP:$AR,3,FALSE),Cuenta,VLOOKUP(G$1,Data!$AP:$AR,2,FALSE))+SUMIFS(FX,Fecha,$A18,Linea,VLOOKUP(G$1,Data!$AP:$AR,3,FALSE),Cuenta,VLOOKUP(G$1,Data!$AP:$AR,2,FALSE))+G17,"")</f>
        <v>0</v>
      </c>
      <c r="H18" s="3">
        <f>IF(AND($A18&lt;&gt;"",H$1&lt;&gt;""),SUMIFS(VM,Fecha,$A18,Linea,VLOOKUP(H$1,Data!$AP:$AR,3,FALSE),Cuenta,VLOOKUP(H$1,Data!$AP:$AR,2,FALSE))+SUMIFS(FX,Fecha,$A18,Linea,VLOOKUP(H$1,Data!$AP:$AR,3,FALSE),Cuenta,VLOOKUP(H$1,Data!$AP:$AR,2,FALSE))+H17,"")</f>
        <v>0</v>
      </c>
      <c r="I18" s="3">
        <f>IF(AND($A18&lt;&gt;"",I$1&lt;&gt;""),SUMIFS(VM,Fecha,$A18,Linea,VLOOKUP(I$1,Data!$AP:$AR,3,FALSE),Cuenta,VLOOKUP(I$1,Data!$AP:$AR,2,FALSE))+SUMIFS(FX,Fecha,$A18,Linea,VLOOKUP(I$1,Data!$AP:$AR,3,FALSE),Cuenta,VLOOKUP(I$1,Data!$AP:$AR,2,FALSE))+I17,"")</f>
        <v>0</v>
      </c>
      <c r="J18" s="3">
        <f>IF(AND($A18&lt;&gt;"",J$1&lt;&gt;""),SUMIFS(VM,Fecha,$A18,Linea,VLOOKUP(J$1,Data!$AP:$AR,3,FALSE),Cuenta,VLOOKUP(J$1,Data!$AP:$AR,2,FALSE))+SUMIFS(FX,Fecha,$A18,Linea,VLOOKUP(J$1,Data!$AP:$AR,3,FALSE),Cuenta,VLOOKUP(J$1,Data!$AP:$AR,2,FALSE))+J17,"")</f>
        <v>167009.41999999993</v>
      </c>
      <c r="K18" s="3">
        <f>IF(AND($A18&lt;&gt;"",K$1&lt;&gt;""),SUMIFS(VM,Fecha,$A18,Linea,VLOOKUP(K$1,Data!$AP:$AR,3,FALSE),Cuenta,VLOOKUP(K$1,Data!$AP:$AR,2,FALSE))+SUMIFS(FX,Fecha,$A18,Linea,VLOOKUP(K$1,Data!$AP:$AR,3,FALSE),Cuenta,VLOOKUP(K$1,Data!$AP:$AR,2,FALSE))+K17,"")</f>
        <v>0</v>
      </c>
      <c r="L18" s="3">
        <f>IF(AND($A18&lt;&gt;"",L$1&lt;&gt;""),SUMIFS(VM,Fecha,$A18,Linea,VLOOKUP(L$1,Data!$AP:$AR,3,FALSE),Cuenta,VLOOKUP(L$1,Data!$AP:$AR,2,FALSE))+SUMIFS(FX,Fecha,$A18,Linea,VLOOKUP(L$1,Data!$AP:$AR,3,FALSE),Cuenta,VLOOKUP(L$1,Data!$AP:$AR,2,FALSE))+L17,"")</f>
        <v>215393.84360000002</v>
      </c>
      <c r="M18" s="3">
        <f>IF(AND($A18&lt;&gt;"",M$1&lt;&gt;""),SUMIFS(VM,Fecha,$A18,Linea,VLOOKUP(M$1,Data!$AP:$AR,3,FALSE),Cuenta,VLOOKUP(M$1,Data!$AP:$AR,2,FALSE))+SUMIFS(FX,Fecha,$A18,Linea,VLOOKUP(M$1,Data!$AP:$AR,3,FALSE),Cuenta,VLOOKUP(M$1,Data!$AP:$AR,2,FALSE))+M17,"")</f>
        <v>0</v>
      </c>
      <c r="N18" s="3" t="str">
        <f>IF(AND($A18&lt;&gt;"",N$1&lt;&gt;""),SUMIFS(VM,Fecha,$A18,Linea,VLOOKUP(N$1,Data!$AP:$AR,3,FALSE),Cuenta,VLOOKUP(N$1,Data!$AP:$AR,2,FALSE))+SUMIFS(FX,Fecha,$A18,Linea,VLOOKUP(N$1,Data!$AP:$AR,3,FALSE),Cuenta,VLOOKUP(N$1,Data!$AP:$AR,2,FALSE))+N17,"")</f>
        <v/>
      </c>
      <c r="O18" s="45"/>
    </row>
    <row r="19" spans="1:15" x14ac:dyDescent="0.25">
      <c r="A19" s="41">
        <v>45346</v>
      </c>
      <c r="B19" s="3">
        <f>IF(AND($A19&lt;&gt;"",B$1&lt;&gt;""),SUMIFS(VM,Fecha,$A19,Linea,VLOOKUP(B$1,Data!$AP:$AR,3,FALSE),Cuenta,VLOOKUP(B$1,Data!$AP:$AR,2,FALSE))+SUMIFS(FX,Fecha,$A19,Linea,VLOOKUP(B$1,Data!$AP:$AR,3,FALSE),Cuenta,VLOOKUP(B$1,Data!$AP:$AR,2,FALSE))+B18,"")</f>
        <v>47958</v>
      </c>
      <c r="C19" s="3">
        <f>IF(AND($A19&lt;&gt;"",C$1&lt;&gt;""),SUMIFS(VM,Fecha,$A19,Linea,VLOOKUP(C$1,Data!$AP:$AR,3,FALSE),Cuenta,VLOOKUP(C$1,Data!$AP:$AR,2,FALSE))+SUMIFS(FX,Fecha,$A19,Linea,VLOOKUP(C$1,Data!$AP:$AR,3,FALSE),Cuenta,VLOOKUP(C$1,Data!$AP:$AR,2,FALSE))+C18,"")</f>
        <v>111547</v>
      </c>
      <c r="D19" s="3">
        <f>IF(AND($A19&lt;&gt;"",D$1&lt;&gt;""),SUMIFS(VM,Fecha,$A19,Linea,VLOOKUP(D$1,Data!$AP:$AR,3,FALSE),Cuenta,VLOOKUP(D$1,Data!$AP:$AR,2,FALSE))+SUMIFS(FX,Fecha,$A19,Linea,VLOOKUP(D$1,Data!$AP:$AR,3,FALSE),Cuenta,VLOOKUP(D$1,Data!$AP:$AR,2,FALSE))+D18,"")</f>
        <v>26893</v>
      </c>
      <c r="E19" s="3">
        <f>IF(AND($A19&lt;&gt;"",E$1&lt;&gt;""),SUMIFS(VM,Fecha,$A19,Linea,VLOOKUP(E$1,Data!$AP:$AR,3,FALSE),Cuenta,VLOOKUP(E$1,Data!$AP:$AR,2,FALSE))+SUMIFS(FX,Fecha,$A19,Linea,VLOOKUP(E$1,Data!$AP:$AR,3,FALSE),Cuenta,VLOOKUP(E$1,Data!$AP:$AR,2,FALSE))+E18,"")</f>
        <v>31525.53979999997</v>
      </c>
      <c r="F19" s="3">
        <f>IF(AND($A19&lt;&gt;"",F$1&lt;&gt;""),SUMIFS(VM,Fecha,$A19,Linea,VLOOKUP(F$1,Data!$AP:$AR,3,FALSE),Cuenta,VLOOKUP(F$1,Data!$AP:$AR,2,FALSE))+SUMIFS(FX,Fecha,$A19,Linea,VLOOKUP(F$1,Data!$AP:$AR,3,FALSE),Cuenta,VLOOKUP(F$1,Data!$AP:$AR,2,FALSE))+F18,"")</f>
        <v>0</v>
      </c>
      <c r="G19" s="3">
        <f>IF(AND($A19&lt;&gt;"",G$1&lt;&gt;""),SUMIFS(VM,Fecha,$A19,Linea,VLOOKUP(G$1,Data!$AP:$AR,3,FALSE),Cuenta,VLOOKUP(G$1,Data!$AP:$AR,2,FALSE))+SUMIFS(FX,Fecha,$A19,Linea,VLOOKUP(G$1,Data!$AP:$AR,3,FALSE),Cuenta,VLOOKUP(G$1,Data!$AP:$AR,2,FALSE))+G18,"")</f>
        <v>0</v>
      </c>
      <c r="H19" s="3">
        <f>IF(AND($A19&lt;&gt;"",H$1&lt;&gt;""),SUMIFS(VM,Fecha,$A19,Linea,VLOOKUP(H$1,Data!$AP:$AR,3,FALSE),Cuenta,VLOOKUP(H$1,Data!$AP:$AR,2,FALSE))+SUMIFS(FX,Fecha,$A19,Linea,VLOOKUP(H$1,Data!$AP:$AR,3,FALSE),Cuenta,VLOOKUP(H$1,Data!$AP:$AR,2,FALSE))+H18,"")</f>
        <v>0</v>
      </c>
      <c r="I19" s="3">
        <f>IF(AND($A19&lt;&gt;"",I$1&lt;&gt;""),SUMIFS(VM,Fecha,$A19,Linea,VLOOKUP(I$1,Data!$AP:$AR,3,FALSE),Cuenta,VLOOKUP(I$1,Data!$AP:$AR,2,FALSE))+SUMIFS(FX,Fecha,$A19,Linea,VLOOKUP(I$1,Data!$AP:$AR,3,FALSE),Cuenta,VLOOKUP(I$1,Data!$AP:$AR,2,FALSE))+I18,"")</f>
        <v>0</v>
      </c>
      <c r="J19" s="3">
        <f>IF(AND($A19&lt;&gt;"",J$1&lt;&gt;""),SUMIFS(VM,Fecha,$A19,Linea,VLOOKUP(J$1,Data!$AP:$AR,3,FALSE),Cuenta,VLOOKUP(J$1,Data!$AP:$AR,2,FALSE))+SUMIFS(FX,Fecha,$A19,Linea,VLOOKUP(J$1,Data!$AP:$AR,3,FALSE),Cuenta,VLOOKUP(J$1,Data!$AP:$AR,2,FALSE))+J18,"")</f>
        <v>170374.66999999993</v>
      </c>
      <c r="K19" s="3">
        <f>IF(AND($A19&lt;&gt;"",K$1&lt;&gt;""),SUMIFS(VM,Fecha,$A19,Linea,VLOOKUP(K$1,Data!$AP:$AR,3,FALSE),Cuenta,VLOOKUP(K$1,Data!$AP:$AR,2,FALSE))+SUMIFS(FX,Fecha,$A19,Linea,VLOOKUP(K$1,Data!$AP:$AR,3,FALSE),Cuenta,VLOOKUP(K$1,Data!$AP:$AR,2,FALSE))+K18,"")</f>
        <v>0</v>
      </c>
      <c r="L19" s="3">
        <f>IF(AND($A19&lt;&gt;"",L$1&lt;&gt;""),SUMIFS(VM,Fecha,$A19,Linea,VLOOKUP(L$1,Data!$AP:$AR,3,FALSE),Cuenta,VLOOKUP(L$1,Data!$AP:$AR,2,FALSE))+SUMIFS(FX,Fecha,$A19,Linea,VLOOKUP(L$1,Data!$AP:$AR,3,FALSE),Cuenta,VLOOKUP(L$1,Data!$AP:$AR,2,FALSE))+L18,"")</f>
        <v>321735.88519999996</v>
      </c>
      <c r="M19" s="3">
        <f>IF(AND($A19&lt;&gt;"",M$1&lt;&gt;""),SUMIFS(VM,Fecha,$A19,Linea,VLOOKUP(M$1,Data!$AP:$AR,3,FALSE),Cuenta,VLOOKUP(M$1,Data!$AP:$AR,2,FALSE))+SUMIFS(FX,Fecha,$A19,Linea,VLOOKUP(M$1,Data!$AP:$AR,3,FALSE),Cuenta,VLOOKUP(M$1,Data!$AP:$AR,2,FALSE))+M18,"")</f>
        <v>0</v>
      </c>
      <c r="N19" s="3" t="str">
        <f>IF(AND($A19&lt;&gt;"",N$1&lt;&gt;""),SUMIFS(VM,Fecha,$A19,Linea,VLOOKUP(N$1,Data!$AP:$AR,3,FALSE),Cuenta,VLOOKUP(N$1,Data!$AP:$AR,2,FALSE))+SUMIFS(FX,Fecha,$A19,Linea,VLOOKUP(N$1,Data!$AP:$AR,3,FALSE),Cuenta,VLOOKUP(N$1,Data!$AP:$AR,2,FALSE))+N18,"")</f>
        <v/>
      </c>
      <c r="O19" s="45"/>
    </row>
    <row r="20" spans="1:15" x14ac:dyDescent="0.25">
      <c r="A20" s="41">
        <v>45347</v>
      </c>
      <c r="B20" s="3">
        <f>IF(AND($A20&lt;&gt;"",B$1&lt;&gt;""),SUMIFS(VM,Fecha,$A20,Linea,VLOOKUP(B$1,Data!$AP:$AR,3,FALSE),Cuenta,VLOOKUP(B$1,Data!$AP:$AR,2,FALSE))+SUMIFS(FX,Fecha,$A20,Linea,VLOOKUP(B$1,Data!$AP:$AR,3,FALSE),Cuenta,VLOOKUP(B$1,Data!$AP:$AR,2,FALSE))+B19,"")</f>
        <v>47958</v>
      </c>
      <c r="C20" s="3">
        <f>IF(AND($A20&lt;&gt;"",C$1&lt;&gt;""),SUMIFS(VM,Fecha,$A20,Linea,VLOOKUP(C$1,Data!$AP:$AR,3,FALSE),Cuenta,VLOOKUP(C$1,Data!$AP:$AR,2,FALSE))+SUMIFS(FX,Fecha,$A20,Linea,VLOOKUP(C$1,Data!$AP:$AR,3,FALSE),Cuenta,VLOOKUP(C$1,Data!$AP:$AR,2,FALSE))+C19,"")</f>
        <v>111547</v>
      </c>
      <c r="D20" s="3">
        <f>IF(AND($A20&lt;&gt;"",D$1&lt;&gt;""),SUMIFS(VM,Fecha,$A20,Linea,VLOOKUP(D$1,Data!$AP:$AR,3,FALSE),Cuenta,VLOOKUP(D$1,Data!$AP:$AR,2,FALSE))+SUMIFS(FX,Fecha,$A20,Linea,VLOOKUP(D$1,Data!$AP:$AR,3,FALSE),Cuenta,VLOOKUP(D$1,Data!$AP:$AR,2,FALSE))+D19,"")</f>
        <v>26893</v>
      </c>
      <c r="E20" s="3">
        <f>IF(AND($A20&lt;&gt;"",E$1&lt;&gt;""),SUMIFS(VM,Fecha,$A20,Linea,VLOOKUP(E$1,Data!$AP:$AR,3,FALSE),Cuenta,VLOOKUP(E$1,Data!$AP:$AR,2,FALSE))+SUMIFS(FX,Fecha,$A20,Linea,VLOOKUP(E$1,Data!$AP:$AR,3,FALSE),Cuenta,VLOOKUP(E$1,Data!$AP:$AR,2,FALSE))+E19,"")</f>
        <v>31525.53979999997</v>
      </c>
      <c r="F20" s="3">
        <f>IF(AND($A20&lt;&gt;"",F$1&lt;&gt;""),SUMIFS(VM,Fecha,$A20,Linea,VLOOKUP(F$1,Data!$AP:$AR,3,FALSE),Cuenta,VLOOKUP(F$1,Data!$AP:$AR,2,FALSE))+SUMIFS(FX,Fecha,$A20,Linea,VLOOKUP(F$1,Data!$AP:$AR,3,FALSE),Cuenta,VLOOKUP(F$1,Data!$AP:$AR,2,FALSE))+F19,"")</f>
        <v>0</v>
      </c>
      <c r="G20" s="3">
        <f>IF(AND($A20&lt;&gt;"",G$1&lt;&gt;""),SUMIFS(VM,Fecha,$A20,Linea,VLOOKUP(G$1,Data!$AP:$AR,3,FALSE),Cuenta,VLOOKUP(G$1,Data!$AP:$AR,2,FALSE))+SUMIFS(FX,Fecha,$A20,Linea,VLOOKUP(G$1,Data!$AP:$AR,3,FALSE),Cuenta,VLOOKUP(G$1,Data!$AP:$AR,2,FALSE))+G19,"")</f>
        <v>0</v>
      </c>
      <c r="H20" s="3">
        <f>IF(AND($A20&lt;&gt;"",H$1&lt;&gt;""),SUMIFS(VM,Fecha,$A20,Linea,VLOOKUP(H$1,Data!$AP:$AR,3,FALSE),Cuenta,VLOOKUP(H$1,Data!$AP:$AR,2,FALSE))+SUMIFS(FX,Fecha,$A20,Linea,VLOOKUP(H$1,Data!$AP:$AR,3,FALSE),Cuenta,VLOOKUP(H$1,Data!$AP:$AR,2,FALSE))+H19,"")</f>
        <v>0</v>
      </c>
      <c r="I20" s="3">
        <f>IF(AND($A20&lt;&gt;"",I$1&lt;&gt;""),SUMIFS(VM,Fecha,$A20,Linea,VLOOKUP(I$1,Data!$AP:$AR,3,FALSE),Cuenta,VLOOKUP(I$1,Data!$AP:$AR,2,FALSE))+SUMIFS(FX,Fecha,$A20,Linea,VLOOKUP(I$1,Data!$AP:$AR,3,FALSE),Cuenta,VLOOKUP(I$1,Data!$AP:$AR,2,FALSE))+I19,"")</f>
        <v>0</v>
      </c>
      <c r="J20" s="3">
        <f>IF(AND($A20&lt;&gt;"",J$1&lt;&gt;""),SUMIFS(VM,Fecha,$A20,Linea,VLOOKUP(J$1,Data!$AP:$AR,3,FALSE),Cuenta,VLOOKUP(J$1,Data!$AP:$AR,2,FALSE))+SUMIFS(FX,Fecha,$A20,Linea,VLOOKUP(J$1,Data!$AP:$AR,3,FALSE),Cuenta,VLOOKUP(J$1,Data!$AP:$AR,2,FALSE))+J19,"")</f>
        <v>170374.66999999993</v>
      </c>
      <c r="K20" s="3">
        <f>IF(AND($A20&lt;&gt;"",K$1&lt;&gt;""),SUMIFS(VM,Fecha,$A20,Linea,VLOOKUP(K$1,Data!$AP:$AR,3,FALSE),Cuenta,VLOOKUP(K$1,Data!$AP:$AR,2,FALSE))+SUMIFS(FX,Fecha,$A20,Linea,VLOOKUP(K$1,Data!$AP:$AR,3,FALSE),Cuenta,VLOOKUP(K$1,Data!$AP:$AR,2,FALSE))+K19,"")</f>
        <v>0</v>
      </c>
      <c r="L20" s="3">
        <f>IF(AND($A20&lt;&gt;"",L$1&lt;&gt;""),SUMIFS(VM,Fecha,$A20,Linea,VLOOKUP(L$1,Data!$AP:$AR,3,FALSE),Cuenta,VLOOKUP(L$1,Data!$AP:$AR,2,FALSE))+SUMIFS(FX,Fecha,$A20,Linea,VLOOKUP(L$1,Data!$AP:$AR,3,FALSE),Cuenta,VLOOKUP(L$1,Data!$AP:$AR,2,FALSE))+L19,"")</f>
        <v>333798.23320000002</v>
      </c>
      <c r="M20" s="3">
        <f>IF(AND($A20&lt;&gt;"",M$1&lt;&gt;""),SUMIFS(VM,Fecha,$A20,Linea,VLOOKUP(M$1,Data!$AP:$AR,3,FALSE),Cuenta,VLOOKUP(M$1,Data!$AP:$AR,2,FALSE))+SUMIFS(FX,Fecha,$A20,Linea,VLOOKUP(M$1,Data!$AP:$AR,3,FALSE),Cuenta,VLOOKUP(M$1,Data!$AP:$AR,2,FALSE))+M19,"")</f>
        <v>0</v>
      </c>
      <c r="N20" s="3" t="str">
        <f>IF(AND($A20&lt;&gt;"",N$1&lt;&gt;""),SUMIFS(VM,Fecha,$A20,Linea,VLOOKUP(N$1,Data!$AP:$AR,3,FALSE),Cuenta,VLOOKUP(N$1,Data!$AP:$AR,2,FALSE))+SUMIFS(FX,Fecha,$A20,Linea,VLOOKUP(N$1,Data!$AP:$AR,3,FALSE),Cuenta,VLOOKUP(N$1,Data!$AP:$AR,2,FALSE))+N19,"")</f>
        <v/>
      </c>
      <c r="O20" s="45"/>
    </row>
    <row r="21" spans="1:15" x14ac:dyDescent="0.25">
      <c r="A21" s="41">
        <v>45348</v>
      </c>
      <c r="B21" s="3">
        <f>IF(AND($A21&lt;&gt;"",B$1&lt;&gt;""),SUMIFS(VM,Fecha,$A21,Linea,VLOOKUP(B$1,Data!$AP:$AR,3,FALSE),Cuenta,VLOOKUP(B$1,Data!$AP:$AR,2,FALSE))+SUMIFS(FX,Fecha,$A21,Linea,VLOOKUP(B$1,Data!$AP:$AR,3,FALSE),Cuenta,VLOOKUP(B$1,Data!$AP:$AR,2,FALSE))+B20,"")</f>
        <v>51715</v>
      </c>
      <c r="C21" s="3">
        <f>IF(AND($A21&lt;&gt;"",C$1&lt;&gt;""),SUMIFS(VM,Fecha,$A21,Linea,VLOOKUP(C$1,Data!$AP:$AR,3,FALSE),Cuenta,VLOOKUP(C$1,Data!$AP:$AR,2,FALSE))+SUMIFS(FX,Fecha,$A21,Linea,VLOOKUP(C$1,Data!$AP:$AR,3,FALSE),Cuenta,VLOOKUP(C$1,Data!$AP:$AR,2,FALSE))+C20,"")</f>
        <v>119889</v>
      </c>
      <c r="D21" s="3">
        <f>IF(AND($A21&lt;&gt;"",D$1&lt;&gt;""),SUMIFS(VM,Fecha,$A21,Linea,VLOOKUP(D$1,Data!$AP:$AR,3,FALSE),Cuenta,VLOOKUP(D$1,Data!$AP:$AR,2,FALSE))+SUMIFS(FX,Fecha,$A21,Linea,VLOOKUP(D$1,Data!$AP:$AR,3,FALSE),Cuenta,VLOOKUP(D$1,Data!$AP:$AR,2,FALSE))+D20,"")</f>
        <v>28292</v>
      </c>
      <c r="E21" s="3">
        <f>IF(AND($A21&lt;&gt;"",E$1&lt;&gt;""),SUMIFS(VM,Fecha,$A21,Linea,VLOOKUP(E$1,Data!$AP:$AR,3,FALSE),Cuenta,VLOOKUP(E$1,Data!$AP:$AR,2,FALSE))+SUMIFS(FX,Fecha,$A21,Linea,VLOOKUP(E$1,Data!$AP:$AR,3,FALSE),Cuenta,VLOOKUP(E$1,Data!$AP:$AR,2,FALSE))+E20,"")</f>
        <v>33803.134999999951</v>
      </c>
      <c r="F21" s="3">
        <f>IF(AND($A21&lt;&gt;"",F$1&lt;&gt;""),SUMIFS(VM,Fecha,$A21,Linea,VLOOKUP(F$1,Data!$AP:$AR,3,FALSE),Cuenta,VLOOKUP(F$1,Data!$AP:$AR,2,FALSE))+SUMIFS(FX,Fecha,$A21,Linea,VLOOKUP(F$1,Data!$AP:$AR,3,FALSE),Cuenta,VLOOKUP(F$1,Data!$AP:$AR,2,FALSE))+F20,"")</f>
        <v>0</v>
      </c>
      <c r="G21" s="3">
        <f>IF(AND($A21&lt;&gt;"",G$1&lt;&gt;""),SUMIFS(VM,Fecha,$A21,Linea,VLOOKUP(G$1,Data!$AP:$AR,3,FALSE),Cuenta,VLOOKUP(G$1,Data!$AP:$AR,2,FALSE))+SUMIFS(FX,Fecha,$A21,Linea,VLOOKUP(G$1,Data!$AP:$AR,3,FALSE),Cuenta,VLOOKUP(G$1,Data!$AP:$AR,2,FALSE))+G20,"")</f>
        <v>0</v>
      </c>
      <c r="H21" s="3">
        <f>IF(AND($A21&lt;&gt;"",H$1&lt;&gt;""),SUMIFS(VM,Fecha,$A21,Linea,VLOOKUP(H$1,Data!$AP:$AR,3,FALSE),Cuenta,VLOOKUP(H$1,Data!$AP:$AR,2,FALSE))+SUMIFS(FX,Fecha,$A21,Linea,VLOOKUP(H$1,Data!$AP:$AR,3,FALSE),Cuenta,VLOOKUP(H$1,Data!$AP:$AR,2,FALSE))+H20,"")</f>
        <v>0</v>
      </c>
      <c r="I21" s="3">
        <f>IF(AND($A21&lt;&gt;"",I$1&lt;&gt;""),SUMIFS(VM,Fecha,$A21,Linea,VLOOKUP(I$1,Data!$AP:$AR,3,FALSE),Cuenta,VLOOKUP(I$1,Data!$AP:$AR,2,FALSE))+SUMIFS(FX,Fecha,$A21,Linea,VLOOKUP(I$1,Data!$AP:$AR,3,FALSE),Cuenta,VLOOKUP(I$1,Data!$AP:$AR,2,FALSE))+I20,"")</f>
        <v>0</v>
      </c>
      <c r="J21" s="3">
        <f>IF(AND($A21&lt;&gt;"",J$1&lt;&gt;""),SUMIFS(VM,Fecha,$A21,Linea,VLOOKUP(J$1,Data!$AP:$AR,3,FALSE),Cuenta,VLOOKUP(J$1,Data!$AP:$AR,2,FALSE))+SUMIFS(FX,Fecha,$A21,Linea,VLOOKUP(J$1,Data!$AP:$AR,3,FALSE),Cuenta,VLOOKUP(J$1,Data!$AP:$AR,2,FALSE))+J20,"")</f>
        <v>178216.10559999989</v>
      </c>
      <c r="K21" s="3">
        <f>IF(AND($A21&lt;&gt;"",K$1&lt;&gt;""),SUMIFS(VM,Fecha,$A21,Linea,VLOOKUP(K$1,Data!$AP:$AR,3,FALSE),Cuenta,VLOOKUP(K$1,Data!$AP:$AR,2,FALSE))+SUMIFS(FX,Fecha,$A21,Linea,VLOOKUP(K$1,Data!$AP:$AR,3,FALSE),Cuenta,VLOOKUP(K$1,Data!$AP:$AR,2,FALSE))+K20,"")</f>
        <v>0</v>
      </c>
      <c r="L21" s="3">
        <f>IF(AND($A21&lt;&gt;"",L$1&lt;&gt;""),SUMIFS(VM,Fecha,$A21,Linea,VLOOKUP(L$1,Data!$AP:$AR,3,FALSE),Cuenta,VLOOKUP(L$1,Data!$AP:$AR,2,FALSE))+SUMIFS(FX,Fecha,$A21,Linea,VLOOKUP(L$1,Data!$AP:$AR,3,FALSE),Cuenta,VLOOKUP(L$1,Data!$AP:$AR,2,FALSE))+L20,"")</f>
        <v>311122.12920000002</v>
      </c>
      <c r="M21" s="3">
        <f>IF(AND($A21&lt;&gt;"",M$1&lt;&gt;""),SUMIFS(VM,Fecha,$A21,Linea,VLOOKUP(M$1,Data!$AP:$AR,3,FALSE),Cuenta,VLOOKUP(M$1,Data!$AP:$AR,2,FALSE))+SUMIFS(FX,Fecha,$A21,Linea,VLOOKUP(M$1,Data!$AP:$AR,3,FALSE),Cuenta,VLOOKUP(M$1,Data!$AP:$AR,2,FALSE))+M20,"")</f>
        <v>0</v>
      </c>
      <c r="N21" s="3" t="str">
        <f>IF(AND($A21&lt;&gt;"",N$1&lt;&gt;""),SUMIFS(VM,Fecha,$A21,Linea,VLOOKUP(N$1,Data!$AP:$AR,3,FALSE),Cuenta,VLOOKUP(N$1,Data!$AP:$AR,2,FALSE))+SUMIFS(FX,Fecha,$A21,Linea,VLOOKUP(N$1,Data!$AP:$AR,3,FALSE),Cuenta,VLOOKUP(N$1,Data!$AP:$AR,2,FALSE))+N20,"")</f>
        <v/>
      </c>
      <c r="O21" s="45"/>
    </row>
    <row r="22" spans="1:15" x14ac:dyDescent="0.25">
      <c r="A22" s="41">
        <v>45349</v>
      </c>
      <c r="B22" s="3">
        <f>IF(AND($A22&lt;&gt;"",B$1&lt;&gt;""),SUMIFS(VM,Fecha,$A22,Linea,VLOOKUP(B$1,Data!$AP:$AR,3,FALSE),Cuenta,VLOOKUP(B$1,Data!$AP:$AR,2,FALSE))+SUMIFS(FX,Fecha,$A22,Linea,VLOOKUP(B$1,Data!$AP:$AR,3,FALSE),Cuenta,VLOOKUP(B$1,Data!$AP:$AR,2,FALSE))+B21,"")</f>
        <v>53058</v>
      </c>
      <c r="C22" s="3">
        <f>IF(AND($A22&lt;&gt;"",C$1&lt;&gt;""),SUMIFS(VM,Fecha,$A22,Linea,VLOOKUP(C$1,Data!$AP:$AR,3,FALSE),Cuenta,VLOOKUP(C$1,Data!$AP:$AR,2,FALSE))+SUMIFS(FX,Fecha,$A22,Linea,VLOOKUP(C$1,Data!$AP:$AR,3,FALSE),Cuenta,VLOOKUP(C$1,Data!$AP:$AR,2,FALSE))+C21,"")</f>
        <v>118121</v>
      </c>
      <c r="D22" s="3">
        <f>IF(AND($A22&lt;&gt;"",D$1&lt;&gt;""),SUMIFS(VM,Fecha,$A22,Linea,VLOOKUP(D$1,Data!$AP:$AR,3,FALSE),Cuenta,VLOOKUP(D$1,Data!$AP:$AR,2,FALSE))+SUMIFS(FX,Fecha,$A22,Linea,VLOOKUP(D$1,Data!$AP:$AR,3,FALSE),Cuenta,VLOOKUP(D$1,Data!$AP:$AR,2,FALSE))+D21,"")</f>
        <v>27152</v>
      </c>
      <c r="E22" s="3">
        <f>IF(AND($A22&lt;&gt;"",E$1&lt;&gt;""),SUMIFS(VM,Fecha,$A22,Linea,VLOOKUP(E$1,Data!$AP:$AR,3,FALSE),Cuenta,VLOOKUP(E$1,Data!$AP:$AR,2,FALSE))+SUMIFS(FX,Fecha,$A22,Linea,VLOOKUP(E$1,Data!$AP:$AR,3,FALSE),Cuenta,VLOOKUP(E$1,Data!$AP:$AR,2,FALSE))+E21,"")</f>
        <v>36588.600499999942</v>
      </c>
      <c r="F22" s="3">
        <f>IF(AND($A22&lt;&gt;"",F$1&lt;&gt;""),SUMIFS(VM,Fecha,$A22,Linea,VLOOKUP(F$1,Data!$AP:$AR,3,FALSE),Cuenta,VLOOKUP(F$1,Data!$AP:$AR,2,FALSE))+SUMIFS(FX,Fecha,$A22,Linea,VLOOKUP(F$1,Data!$AP:$AR,3,FALSE),Cuenta,VLOOKUP(F$1,Data!$AP:$AR,2,FALSE))+F21,"")</f>
        <v>0</v>
      </c>
      <c r="G22" s="3">
        <f>IF(AND($A22&lt;&gt;"",G$1&lt;&gt;""),SUMIFS(VM,Fecha,$A22,Linea,VLOOKUP(G$1,Data!$AP:$AR,3,FALSE),Cuenta,VLOOKUP(G$1,Data!$AP:$AR,2,FALSE))+SUMIFS(FX,Fecha,$A22,Linea,VLOOKUP(G$1,Data!$AP:$AR,3,FALSE),Cuenta,VLOOKUP(G$1,Data!$AP:$AR,2,FALSE))+G21,"")</f>
        <v>0</v>
      </c>
      <c r="H22" s="3">
        <f>IF(AND($A22&lt;&gt;"",H$1&lt;&gt;""),SUMIFS(VM,Fecha,$A22,Linea,VLOOKUP(H$1,Data!$AP:$AR,3,FALSE),Cuenta,VLOOKUP(H$1,Data!$AP:$AR,2,FALSE))+SUMIFS(FX,Fecha,$A22,Linea,VLOOKUP(H$1,Data!$AP:$AR,3,FALSE),Cuenta,VLOOKUP(H$1,Data!$AP:$AR,2,FALSE))+H21,"")</f>
        <v>0</v>
      </c>
      <c r="I22" s="3">
        <f>IF(AND($A22&lt;&gt;"",I$1&lt;&gt;""),SUMIFS(VM,Fecha,$A22,Linea,VLOOKUP(I$1,Data!$AP:$AR,3,FALSE),Cuenta,VLOOKUP(I$1,Data!$AP:$AR,2,FALSE))+SUMIFS(FX,Fecha,$A22,Linea,VLOOKUP(I$1,Data!$AP:$AR,3,FALSE),Cuenta,VLOOKUP(I$1,Data!$AP:$AR,2,FALSE))+I21,"")</f>
        <v>0</v>
      </c>
      <c r="J22" s="3">
        <f>IF(AND($A22&lt;&gt;"",J$1&lt;&gt;""),SUMIFS(VM,Fecha,$A22,Linea,VLOOKUP(J$1,Data!$AP:$AR,3,FALSE),Cuenta,VLOOKUP(J$1,Data!$AP:$AR,2,FALSE))+SUMIFS(FX,Fecha,$A22,Linea,VLOOKUP(J$1,Data!$AP:$AR,3,FALSE),Cuenta,VLOOKUP(J$1,Data!$AP:$AR,2,FALSE))+J21,"")</f>
        <v>277098.09999999998</v>
      </c>
      <c r="K22" s="3">
        <f>IF(AND($A22&lt;&gt;"",K$1&lt;&gt;""),SUMIFS(VM,Fecha,$A22,Linea,VLOOKUP(K$1,Data!$AP:$AR,3,FALSE),Cuenta,VLOOKUP(K$1,Data!$AP:$AR,2,FALSE))+SUMIFS(FX,Fecha,$A22,Linea,VLOOKUP(K$1,Data!$AP:$AR,3,FALSE),Cuenta,VLOOKUP(K$1,Data!$AP:$AR,2,FALSE))+K21,"")</f>
        <v>0</v>
      </c>
      <c r="L22" s="3">
        <f>IF(AND($A22&lt;&gt;"",L$1&lt;&gt;""),SUMIFS(VM,Fecha,$A22,Linea,VLOOKUP(L$1,Data!$AP:$AR,3,FALSE),Cuenta,VLOOKUP(L$1,Data!$AP:$AR,2,FALSE))+SUMIFS(FX,Fecha,$A22,Linea,VLOOKUP(L$1,Data!$AP:$AR,3,FALSE),Cuenta,VLOOKUP(L$1,Data!$AP:$AR,2,FALSE))+L21,"")</f>
        <v>270056.18099999998</v>
      </c>
      <c r="M22" s="3">
        <f>IF(AND($A22&lt;&gt;"",M$1&lt;&gt;""),SUMIFS(VM,Fecha,$A22,Linea,VLOOKUP(M$1,Data!$AP:$AR,3,FALSE),Cuenta,VLOOKUP(M$1,Data!$AP:$AR,2,FALSE))+SUMIFS(FX,Fecha,$A22,Linea,VLOOKUP(M$1,Data!$AP:$AR,3,FALSE),Cuenta,VLOOKUP(M$1,Data!$AP:$AR,2,FALSE))+M21,"")</f>
        <v>0</v>
      </c>
      <c r="N22" s="3" t="str">
        <f>IF(AND($A22&lt;&gt;"",N$1&lt;&gt;""),SUMIFS(VM,Fecha,$A22,Linea,VLOOKUP(N$1,Data!$AP:$AR,3,FALSE),Cuenta,VLOOKUP(N$1,Data!$AP:$AR,2,FALSE))+SUMIFS(FX,Fecha,$A22,Linea,VLOOKUP(N$1,Data!$AP:$AR,3,FALSE),Cuenta,VLOOKUP(N$1,Data!$AP:$AR,2,FALSE))+N21,"")</f>
        <v/>
      </c>
      <c r="O22" s="45"/>
    </row>
    <row r="23" spans="1:15" x14ac:dyDescent="0.25">
      <c r="A23" s="41">
        <v>45350</v>
      </c>
      <c r="B23" s="3">
        <f>IF(AND($A23&lt;&gt;"",B$1&lt;&gt;""),SUMIFS(VM,Fecha,$A23,Linea,VLOOKUP(B$1,Data!$AP:$AR,3,FALSE),Cuenta,VLOOKUP(B$1,Data!$AP:$AR,2,FALSE))+SUMIFS(FX,Fecha,$A23,Linea,VLOOKUP(B$1,Data!$AP:$AR,3,FALSE),Cuenta,VLOOKUP(B$1,Data!$AP:$AR,2,FALSE))+B22,"")</f>
        <v>54390</v>
      </c>
      <c r="C23" s="3">
        <f>IF(AND($A23&lt;&gt;"",C$1&lt;&gt;""),SUMIFS(VM,Fecha,$A23,Linea,VLOOKUP(C$1,Data!$AP:$AR,3,FALSE),Cuenta,VLOOKUP(C$1,Data!$AP:$AR,2,FALSE))+SUMIFS(FX,Fecha,$A23,Linea,VLOOKUP(C$1,Data!$AP:$AR,3,FALSE),Cuenta,VLOOKUP(C$1,Data!$AP:$AR,2,FALSE))+C22,"")</f>
        <v>100941</v>
      </c>
      <c r="D23" s="3">
        <f>IF(AND($A23&lt;&gt;"",D$1&lt;&gt;""),SUMIFS(VM,Fecha,$A23,Linea,VLOOKUP(D$1,Data!$AP:$AR,3,FALSE),Cuenta,VLOOKUP(D$1,Data!$AP:$AR,2,FALSE))+SUMIFS(FX,Fecha,$A23,Linea,VLOOKUP(D$1,Data!$AP:$AR,3,FALSE),Cuenta,VLOOKUP(D$1,Data!$AP:$AR,2,FALSE))+D22,"")</f>
        <v>24381</v>
      </c>
      <c r="E23" s="3">
        <f>IF(AND($A23&lt;&gt;"",E$1&lt;&gt;""),SUMIFS(VM,Fecha,$A23,Linea,VLOOKUP(E$1,Data!$AP:$AR,3,FALSE),Cuenta,VLOOKUP(E$1,Data!$AP:$AR,2,FALSE))+SUMIFS(FX,Fecha,$A23,Linea,VLOOKUP(E$1,Data!$AP:$AR,3,FALSE),Cuenta,VLOOKUP(E$1,Data!$AP:$AR,2,FALSE))+E22,"")</f>
        <v>32954.396699999925</v>
      </c>
      <c r="F23" s="3">
        <f>IF(AND($A23&lt;&gt;"",F$1&lt;&gt;""),SUMIFS(VM,Fecha,$A23,Linea,VLOOKUP(F$1,Data!$AP:$AR,3,FALSE),Cuenta,VLOOKUP(F$1,Data!$AP:$AR,2,FALSE))+SUMIFS(FX,Fecha,$A23,Linea,VLOOKUP(F$1,Data!$AP:$AR,3,FALSE),Cuenta,VLOOKUP(F$1,Data!$AP:$AR,2,FALSE))+F22,"")</f>
        <v>0</v>
      </c>
      <c r="G23" s="3">
        <f>IF(AND($A23&lt;&gt;"",G$1&lt;&gt;""),SUMIFS(VM,Fecha,$A23,Linea,VLOOKUP(G$1,Data!$AP:$AR,3,FALSE),Cuenta,VLOOKUP(G$1,Data!$AP:$AR,2,FALSE))+SUMIFS(FX,Fecha,$A23,Linea,VLOOKUP(G$1,Data!$AP:$AR,3,FALSE),Cuenta,VLOOKUP(G$1,Data!$AP:$AR,2,FALSE))+G22,"")</f>
        <v>0</v>
      </c>
      <c r="H23" s="3">
        <f>IF(AND($A23&lt;&gt;"",H$1&lt;&gt;""),SUMIFS(VM,Fecha,$A23,Linea,VLOOKUP(H$1,Data!$AP:$AR,3,FALSE),Cuenta,VLOOKUP(H$1,Data!$AP:$AR,2,FALSE))+SUMIFS(FX,Fecha,$A23,Linea,VLOOKUP(H$1,Data!$AP:$AR,3,FALSE),Cuenta,VLOOKUP(H$1,Data!$AP:$AR,2,FALSE))+H22,"")</f>
        <v>0</v>
      </c>
      <c r="I23" s="3">
        <f>IF(AND($A23&lt;&gt;"",I$1&lt;&gt;""),SUMIFS(VM,Fecha,$A23,Linea,VLOOKUP(I$1,Data!$AP:$AR,3,FALSE),Cuenta,VLOOKUP(I$1,Data!$AP:$AR,2,FALSE))+SUMIFS(FX,Fecha,$A23,Linea,VLOOKUP(I$1,Data!$AP:$AR,3,FALSE),Cuenta,VLOOKUP(I$1,Data!$AP:$AR,2,FALSE))+I22,"")</f>
        <v>0</v>
      </c>
      <c r="J23" s="3">
        <f>IF(AND($A23&lt;&gt;"",J$1&lt;&gt;""),SUMIFS(VM,Fecha,$A23,Linea,VLOOKUP(J$1,Data!$AP:$AR,3,FALSE),Cuenta,VLOOKUP(J$1,Data!$AP:$AR,2,FALSE))+SUMIFS(FX,Fecha,$A23,Linea,VLOOKUP(J$1,Data!$AP:$AR,3,FALSE),Cuenta,VLOOKUP(J$1,Data!$AP:$AR,2,FALSE))+J22,"")</f>
        <v>439699.35699999996</v>
      </c>
      <c r="K23" s="3">
        <f>IF(AND($A23&lt;&gt;"",K$1&lt;&gt;""),SUMIFS(VM,Fecha,$A23,Linea,VLOOKUP(K$1,Data!$AP:$AR,3,FALSE),Cuenta,VLOOKUP(K$1,Data!$AP:$AR,2,FALSE))+SUMIFS(FX,Fecha,$A23,Linea,VLOOKUP(K$1,Data!$AP:$AR,3,FALSE),Cuenta,VLOOKUP(K$1,Data!$AP:$AR,2,FALSE))+K22,"")</f>
        <v>0</v>
      </c>
      <c r="L23" s="3">
        <f>IF(AND($A23&lt;&gt;"",L$1&lt;&gt;""),SUMIFS(VM,Fecha,$A23,Linea,VLOOKUP(L$1,Data!$AP:$AR,3,FALSE),Cuenta,VLOOKUP(L$1,Data!$AP:$AR,2,FALSE))+SUMIFS(FX,Fecha,$A23,Linea,VLOOKUP(L$1,Data!$AP:$AR,3,FALSE),Cuenta,VLOOKUP(L$1,Data!$AP:$AR,2,FALSE))+L22,"")</f>
        <v>256799.6251</v>
      </c>
      <c r="M23" s="3">
        <f>IF(AND($A23&lt;&gt;"",M$1&lt;&gt;""),SUMIFS(VM,Fecha,$A23,Linea,VLOOKUP(M$1,Data!$AP:$AR,3,FALSE),Cuenta,VLOOKUP(M$1,Data!$AP:$AR,2,FALSE))+SUMIFS(FX,Fecha,$A23,Linea,VLOOKUP(M$1,Data!$AP:$AR,3,FALSE),Cuenta,VLOOKUP(M$1,Data!$AP:$AR,2,FALSE))+M22,"")</f>
        <v>0</v>
      </c>
      <c r="N23" s="3" t="str">
        <f>IF(AND($A23&lt;&gt;"",N$1&lt;&gt;""),SUMIFS(VM,Fecha,$A23,Linea,VLOOKUP(N$1,Data!$AP:$AR,3,FALSE),Cuenta,VLOOKUP(N$1,Data!$AP:$AR,2,FALSE))+SUMIFS(FX,Fecha,$A23,Linea,VLOOKUP(N$1,Data!$AP:$AR,3,FALSE),Cuenta,VLOOKUP(N$1,Data!$AP:$AR,2,FALSE))+N22,"")</f>
        <v/>
      </c>
      <c r="O23" s="45"/>
    </row>
    <row r="24" spans="1:15" x14ac:dyDescent="0.25">
      <c r="A24" s="41">
        <v>45351</v>
      </c>
      <c r="B24" s="3">
        <f>IF(AND($A24&lt;&gt;"",B$1&lt;&gt;""),SUMIFS(VM,Fecha,$A24,Linea,VLOOKUP(B$1,Data!$AP:$AR,3,FALSE),Cuenta,VLOOKUP(B$1,Data!$AP:$AR,2,FALSE))+SUMIFS(FX,Fecha,$A24,Linea,VLOOKUP(B$1,Data!$AP:$AR,3,FALSE),Cuenta,VLOOKUP(B$1,Data!$AP:$AR,2,FALSE))+B23,"")</f>
        <v>55618</v>
      </c>
      <c r="C24" s="3">
        <f>IF(AND($A24&lt;&gt;"",C$1&lt;&gt;""),SUMIFS(VM,Fecha,$A24,Linea,VLOOKUP(C$1,Data!$AP:$AR,3,FALSE),Cuenta,VLOOKUP(C$1,Data!$AP:$AR,2,FALSE))+SUMIFS(FX,Fecha,$A24,Linea,VLOOKUP(C$1,Data!$AP:$AR,3,FALSE),Cuenta,VLOOKUP(C$1,Data!$AP:$AR,2,FALSE))+C23,"")</f>
        <v>95102</v>
      </c>
      <c r="D24" s="3">
        <f>IF(AND($A24&lt;&gt;"",D$1&lt;&gt;""),SUMIFS(VM,Fecha,$A24,Linea,VLOOKUP(D$1,Data!$AP:$AR,3,FALSE),Cuenta,VLOOKUP(D$1,Data!$AP:$AR,2,FALSE))+SUMIFS(FX,Fecha,$A24,Linea,VLOOKUP(D$1,Data!$AP:$AR,3,FALSE),Cuenta,VLOOKUP(D$1,Data!$AP:$AR,2,FALSE))+D23,"")</f>
        <v>22939</v>
      </c>
      <c r="E24" s="3">
        <f>IF(AND($A24&lt;&gt;"",E$1&lt;&gt;""),SUMIFS(VM,Fecha,$A24,Linea,VLOOKUP(E$1,Data!$AP:$AR,3,FALSE),Cuenta,VLOOKUP(E$1,Data!$AP:$AR,2,FALSE))+SUMIFS(FX,Fecha,$A24,Linea,VLOOKUP(E$1,Data!$AP:$AR,3,FALSE),Cuenta,VLOOKUP(E$1,Data!$AP:$AR,2,FALSE))+E23,"")</f>
        <v>31583.434099999955</v>
      </c>
      <c r="F24" s="3">
        <f>IF(AND($A24&lt;&gt;"",F$1&lt;&gt;""),SUMIFS(VM,Fecha,$A24,Linea,VLOOKUP(F$1,Data!$AP:$AR,3,FALSE),Cuenta,VLOOKUP(F$1,Data!$AP:$AR,2,FALSE))+SUMIFS(FX,Fecha,$A24,Linea,VLOOKUP(F$1,Data!$AP:$AR,3,FALSE),Cuenta,VLOOKUP(F$1,Data!$AP:$AR,2,FALSE))+F23,"")</f>
        <v>0</v>
      </c>
      <c r="G24" s="3">
        <f>IF(AND($A24&lt;&gt;"",G$1&lt;&gt;""),SUMIFS(VM,Fecha,$A24,Linea,VLOOKUP(G$1,Data!$AP:$AR,3,FALSE),Cuenta,VLOOKUP(G$1,Data!$AP:$AR,2,FALSE))+SUMIFS(FX,Fecha,$A24,Linea,VLOOKUP(G$1,Data!$AP:$AR,3,FALSE),Cuenta,VLOOKUP(G$1,Data!$AP:$AR,2,FALSE))+G23,"")</f>
        <v>0</v>
      </c>
      <c r="H24" s="3">
        <f>IF(AND($A24&lt;&gt;"",H$1&lt;&gt;""),SUMIFS(VM,Fecha,$A24,Linea,VLOOKUP(H$1,Data!$AP:$AR,3,FALSE),Cuenta,VLOOKUP(H$1,Data!$AP:$AR,2,FALSE))+SUMIFS(FX,Fecha,$A24,Linea,VLOOKUP(H$1,Data!$AP:$AR,3,FALSE),Cuenta,VLOOKUP(H$1,Data!$AP:$AR,2,FALSE))+H23,"")</f>
        <v>0</v>
      </c>
      <c r="I24" s="3">
        <f>IF(AND($A24&lt;&gt;"",I$1&lt;&gt;""),SUMIFS(VM,Fecha,$A24,Linea,VLOOKUP(I$1,Data!$AP:$AR,3,FALSE),Cuenta,VLOOKUP(I$1,Data!$AP:$AR,2,FALSE))+SUMIFS(FX,Fecha,$A24,Linea,VLOOKUP(I$1,Data!$AP:$AR,3,FALSE),Cuenta,VLOOKUP(I$1,Data!$AP:$AR,2,FALSE))+I23,"")</f>
        <v>0</v>
      </c>
      <c r="J24" s="3">
        <f>IF(AND($A24&lt;&gt;"",J$1&lt;&gt;""),SUMIFS(VM,Fecha,$A24,Linea,VLOOKUP(J$1,Data!$AP:$AR,3,FALSE),Cuenta,VLOOKUP(J$1,Data!$AP:$AR,2,FALSE))+SUMIFS(FX,Fecha,$A24,Linea,VLOOKUP(J$1,Data!$AP:$AR,3,FALSE),Cuenta,VLOOKUP(J$1,Data!$AP:$AR,2,FALSE))+J23,"")</f>
        <v>406387.11670000001</v>
      </c>
      <c r="K24" s="3">
        <f>IF(AND($A24&lt;&gt;"",K$1&lt;&gt;""),SUMIFS(VM,Fecha,$A24,Linea,VLOOKUP(K$1,Data!$AP:$AR,3,FALSE),Cuenta,VLOOKUP(K$1,Data!$AP:$AR,2,FALSE))+SUMIFS(FX,Fecha,$A24,Linea,VLOOKUP(K$1,Data!$AP:$AR,3,FALSE),Cuenta,VLOOKUP(K$1,Data!$AP:$AR,2,FALSE))+K23,"")</f>
        <v>0</v>
      </c>
      <c r="L24" s="3">
        <f>IF(AND($A24&lt;&gt;"",L$1&lt;&gt;""),SUMIFS(VM,Fecha,$A24,Linea,VLOOKUP(L$1,Data!$AP:$AR,3,FALSE),Cuenta,VLOOKUP(L$1,Data!$AP:$AR,2,FALSE))+SUMIFS(FX,Fecha,$A24,Linea,VLOOKUP(L$1,Data!$AP:$AR,3,FALSE),Cuenta,VLOOKUP(L$1,Data!$AP:$AR,2,FALSE))+L23,"")</f>
        <v>229552.21740000002</v>
      </c>
      <c r="M24" s="3">
        <f>IF(AND($A24&lt;&gt;"",M$1&lt;&gt;""),SUMIFS(VM,Fecha,$A24,Linea,VLOOKUP(M$1,Data!$AP:$AR,3,FALSE),Cuenta,VLOOKUP(M$1,Data!$AP:$AR,2,FALSE))+SUMIFS(FX,Fecha,$A24,Linea,VLOOKUP(M$1,Data!$AP:$AR,3,FALSE),Cuenta,VLOOKUP(M$1,Data!$AP:$AR,2,FALSE))+M23,"")</f>
        <v>0</v>
      </c>
      <c r="N24" s="3" t="str">
        <f>IF(AND($A24&lt;&gt;"",N$1&lt;&gt;""),SUMIFS(VM,Fecha,$A24,Linea,VLOOKUP(N$1,Data!$AP:$AR,3,FALSE),Cuenta,VLOOKUP(N$1,Data!$AP:$AR,2,FALSE))+SUMIFS(FX,Fecha,$A24,Linea,VLOOKUP(N$1,Data!$AP:$AR,3,FALSE),Cuenta,VLOOKUP(N$1,Data!$AP:$AR,2,FALSE))+N23,"")</f>
        <v/>
      </c>
      <c r="O24" s="45"/>
    </row>
    <row r="25" spans="1:15" x14ac:dyDescent="0.25">
      <c r="A25" s="41">
        <v>45352</v>
      </c>
      <c r="B25" s="3">
        <f>IF(AND($A25&lt;&gt;"",B$1&lt;&gt;""),SUMIFS(VM,Fecha,$A25,Linea,VLOOKUP(B$1,Data!$AP:$AR,3,FALSE),Cuenta,VLOOKUP(B$1,Data!$AP:$AR,2,FALSE))+SUMIFS(FX,Fecha,$A25,Linea,VLOOKUP(B$1,Data!$AP:$AR,3,FALSE),Cuenta,VLOOKUP(B$1,Data!$AP:$AR,2,FALSE))+B24,"")</f>
        <v>55618</v>
      </c>
      <c r="C25" s="3">
        <f>IF(AND($A25&lt;&gt;"",C$1&lt;&gt;""),SUMIFS(VM,Fecha,$A25,Linea,VLOOKUP(C$1,Data!$AP:$AR,3,FALSE),Cuenta,VLOOKUP(C$1,Data!$AP:$AR,2,FALSE))+SUMIFS(FX,Fecha,$A25,Linea,VLOOKUP(C$1,Data!$AP:$AR,3,FALSE),Cuenta,VLOOKUP(C$1,Data!$AP:$AR,2,FALSE))+C24,"")</f>
        <v>95102</v>
      </c>
      <c r="D25" s="3">
        <f>IF(AND($A25&lt;&gt;"",D$1&lt;&gt;""),SUMIFS(VM,Fecha,$A25,Linea,VLOOKUP(D$1,Data!$AP:$AR,3,FALSE),Cuenta,VLOOKUP(D$1,Data!$AP:$AR,2,FALSE))+SUMIFS(FX,Fecha,$A25,Linea,VLOOKUP(D$1,Data!$AP:$AR,3,FALSE),Cuenta,VLOOKUP(D$1,Data!$AP:$AR,2,FALSE))+D24,"")</f>
        <v>22939</v>
      </c>
      <c r="E25" s="3">
        <f>IF(AND($A25&lt;&gt;"",E$1&lt;&gt;""),SUMIFS(VM,Fecha,$A25,Linea,VLOOKUP(E$1,Data!$AP:$AR,3,FALSE),Cuenta,VLOOKUP(E$1,Data!$AP:$AR,2,FALSE))+SUMIFS(FX,Fecha,$A25,Linea,VLOOKUP(E$1,Data!$AP:$AR,3,FALSE),Cuenta,VLOOKUP(E$1,Data!$AP:$AR,2,FALSE))+E24,"")</f>
        <v>31963.548299999966</v>
      </c>
      <c r="F25" s="3">
        <f>IF(AND($A25&lt;&gt;"",F$1&lt;&gt;""),SUMIFS(VM,Fecha,$A25,Linea,VLOOKUP(F$1,Data!$AP:$AR,3,FALSE),Cuenta,VLOOKUP(F$1,Data!$AP:$AR,2,FALSE))+SUMIFS(FX,Fecha,$A25,Linea,VLOOKUP(F$1,Data!$AP:$AR,3,FALSE),Cuenta,VLOOKUP(F$1,Data!$AP:$AR,2,FALSE))+F24,"")</f>
        <v>0</v>
      </c>
      <c r="G25" s="3">
        <f>IF(AND($A25&lt;&gt;"",G$1&lt;&gt;""),SUMIFS(VM,Fecha,$A25,Linea,VLOOKUP(G$1,Data!$AP:$AR,3,FALSE),Cuenta,VLOOKUP(G$1,Data!$AP:$AR,2,FALSE))+SUMIFS(FX,Fecha,$A25,Linea,VLOOKUP(G$1,Data!$AP:$AR,3,FALSE),Cuenta,VLOOKUP(G$1,Data!$AP:$AR,2,FALSE))+G24,"")</f>
        <v>0</v>
      </c>
      <c r="H25" s="3">
        <f>IF(AND($A25&lt;&gt;"",H$1&lt;&gt;""),SUMIFS(VM,Fecha,$A25,Linea,VLOOKUP(H$1,Data!$AP:$AR,3,FALSE),Cuenta,VLOOKUP(H$1,Data!$AP:$AR,2,FALSE))+SUMIFS(FX,Fecha,$A25,Linea,VLOOKUP(H$1,Data!$AP:$AR,3,FALSE),Cuenta,VLOOKUP(H$1,Data!$AP:$AR,2,FALSE))+H24,"")</f>
        <v>0</v>
      </c>
      <c r="I25" s="3">
        <f>IF(AND($A25&lt;&gt;"",I$1&lt;&gt;""),SUMIFS(VM,Fecha,$A25,Linea,VLOOKUP(I$1,Data!$AP:$AR,3,FALSE),Cuenta,VLOOKUP(I$1,Data!$AP:$AR,2,FALSE))+SUMIFS(FX,Fecha,$A25,Linea,VLOOKUP(I$1,Data!$AP:$AR,3,FALSE),Cuenta,VLOOKUP(I$1,Data!$AP:$AR,2,FALSE))+I24,"")</f>
        <v>0</v>
      </c>
      <c r="J25" s="3">
        <f>IF(AND($A25&lt;&gt;"",J$1&lt;&gt;""),SUMIFS(VM,Fecha,$A25,Linea,VLOOKUP(J$1,Data!$AP:$AR,3,FALSE),Cuenta,VLOOKUP(J$1,Data!$AP:$AR,2,FALSE))+SUMIFS(FX,Fecha,$A25,Linea,VLOOKUP(J$1,Data!$AP:$AR,3,FALSE),Cuenta,VLOOKUP(J$1,Data!$AP:$AR,2,FALSE))+J24,"")</f>
        <v>397372.27629999991</v>
      </c>
      <c r="K25" s="3">
        <f>IF(AND($A25&lt;&gt;"",K$1&lt;&gt;""),SUMIFS(VM,Fecha,$A25,Linea,VLOOKUP(K$1,Data!$AP:$AR,3,FALSE),Cuenta,VLOOKUP(K$1,Data!$AP:$AR,2,FALSE))+SUMIFS(FX,Fecha,$A25,Linea,VLOOKUP(K$1,Data!$AP:$AR,3,FALSE),Cuenta,VLOOKUP(K$1,Data!$AP:$AR,2,FALSE))+K24,"")</f>
        <v>0</v>
      </c>
      <c r="L25" s="3">
        <f>IF(AND($A25&lt;&gt;"",L$1&lt;&gt;""),SUMIFS(VM,Fecha,$A25,Linea,VLOOKUP(L$1,Data!$AP:$AR,3,FALSE),Cuenta,VLOOKUP(L$1,Data!$AP:$AR,2,FALSE))+SUMIFS(FX,Fecha,$A25,Linea,VLOOKUP(L$1,Data!$AP:$AR,3,FALSE),Cuenta,VLOOKUP(L$1,Data!$AP:$AR,2,FALSE))+L24,"")</f>
        <v>237909.23600000003</v>
      </c>
      <c r="M25" s="3">
        <f>IF(AND($A25&lt;&gt;"",M$1&lt;&gt;""),SUMIFS(VM,Fecha,$A25,Linea,VLOOKUP(M$1,Data!$AP:$AR,3,FALSE),Cuenta,VLOOKUP(M$1,Data!$AP:$AR,2,FALSE))+SUMIFS(FX,Fecha,$A25,Linea,VLOOKUP(M$1,Data!$AP:$AR,3,FALSE),Cuenta,VLOOKUP(M$1,Data!$AP:$AR,2,FALSE))+M24,"")</f>
        <v>0</v>
      </c>
      <c r="N25" s="3" t="str">
        <f>IF(AND($A25&lt;&gt;"",N$1&lt;&gt;""),SUMIFS(VM,Fecha,$A25,Linea,VLOOKUP(N$1,Data!$AP:$AR,3,FALSE),Cuenta,VLOOKUP(N$1,Data!$AP:$AR,2,FALSE))+SUMIFS(FX,Fecha,$A25,Linea,VLOOKUP(N$1,Data!$AP:$AR,3,FALSE),Cuenta,VLOOKUP(N$1,Data!$AP:$AR,2,FALSE))+N24,"")</f>
        <v/>
      </c>
      <c r="O25" s="45"/>
    </row>
    <row r="26" spans="1:15" x14ac:dyDescent="0.25">
      <c r="A26" s="41">
        <v>45357</v>
      </c>
      <c r="B26" s="3">
        <f>IF(AND($A26&lt;&gt;"",B$1&lt;&gt;""),SUMIFS(VM,Fecha,$A26,Linea,VLOOKUP(B$1,Data!$AP:$AR,3,FALSE),Cuenta,VLOOKUP(B$1,Data!$AP:$AR,2,FALSE))+SUMIFS(FX,Fecha,$A26,Linea,VLOOKUP(B$1,Data!$AP:$AR,3,FALSE),Cuenta,VLOOKUP(B$1,Data!$AP:$AR,2,FALSE))+B25,"")</f>
        <v>63019</v>
      </c>
      <c r="C26" s="3">
        <f>IF(AND($A26&lt;&gt;"",C$1&lt;&gt;""),SUMIFS(VM,Fecha,$A26,Linea,VLOOKUP(C$1,Data!$AP:$AR,3,FALSE),Cuenta,VLOOKUP(C$1,Data!$AP:$AR,2,FALSE))+SUMIFS(FX,Fecha,$A26,Linea,VLOOKUP(C$1,Data!$AP:$AR,3,FALSE),Cuenta,VLOOKUP(C$1,Data!$AP:$AR,2,FALSE))+C25,"")</f>
        <v>137005</v>
      </c>
      <c r="D26" s="3">
        <f>IF(AND($A26&lt;&gt;"",D$1&lt;&gt;""),SUMIFS(VM,Fecha,$A26,Linea,VLOOKUP(D$1,Data!$AP:$AR,3,FALSE),Cuenta,VLOOKUP(D$1,Data!$AP:$AR,2,FALSE))+SUMIFS(FX,Fecha,$A26,Linea,VLOOKUP(D$1,Data!$AP:$AR,3,FALSE),Cuenta,VLOOKUP(D$1,Data!$AP:$AR,2,FALSE))+D25,"")</f>
        <v>31565</v>
      </c>
      <c r="E26" s="3">
        <f>IF(AND($A26&lt;&gt;"",E$1&lt;&gt;""),SUMIFS(VM,Fecha,$A26,Linea,VLOOKUP(E$1,Data!$AP:$AR,3,FALSE),Cuenta,VLOOKUP(E$1,Data!$AP:$AR,2,FALSE))+SUMIFS(FX,Fecha,$A26,Linea,VLOOKUP(E$1,Data!$AP:$AR,3,FALSE),Cuenta,VLOOKUP(E$1,Data!$AP:$AR,2,FALSE))+E25,"")</f>
        <v>34973.15499999997</v>
      </c>
      <c r="F26" s="3">
        <f>IF(AND($A26&lt;&gt;"",F$1&lt;&gt;""),SUMIFS(VM,Fecha,$A26,Linea,VLOOKUP(F$1,Data!$AP:$AR,3,FALSE),Cuenta,VLOOKUP(F$1,Data!$AP:$AR,2,FALSE))+SUMIFS(FX,Fecha,$A26,Linea,VLOOKUP(F$1,Data!$AP:$AR,3,FALSE),Cuenta,VLOOKUP(F$1,Data!$AP:$AR,2,FALSE))+F25,"")</f>
        <v>0</v>
      </c>
      <c r="G26" s="3">
        <f>IF(AND($A26&lt;&gt;"",G$1&lt;&gt;""),SUMIFS(VM,Fecha,$A26,Linea,VLOOKUP(G$1,Data!$AP:$AR,3,FALSE),Cuenta,VLOOKUP(G$1,Data!$AP:$AR,2,FALSE))+SUMIFS(FX,Fecha,$A26,Linea,VLOOKUP(G$1,Data!$AP:$AR,3,FALSE),Cuenta,VLOOKUP(G$1,Data!$AP:$AR,2,FALSE))+G25,"")</f>
        <v>0</v>
      </c>
      <c r="H26" s="3">
        <f>IF(AND($A26&lt;&gt;"",H$1&lt;&gt;""),SUMIFS(VM,Fecha,$A26,Linea,VLOOKUP(H$1,Data!$AP:$AR,3,FALSE),Cuenta,VLOOKUP(H$1,Data!$AP:$AR,2,FALSE))+SUMIFS(FX,Fecha,$A26,Linea,VLOOKUP(H$1,Data!$AP:$AR,3,FALSE),Cuenta,VLOOKUP(H$1,Data!$AP:$AR,2,FALSE))+H25,"")</f>
        <v>0</v>
      </c>
      <c r="I26" s="3">
        <f>IF(AND($A26&lt;&gt;"",I$1&lt;&gt;""),SUMIFS(VM,Fecha,$A26,Linea,VLOOKUP(I$1,Data!$AP:$AR,3,FALSE),Cuenta,VLOOKUP(I$1,Data!$AP:$AR,2,FALSE))+SUMIFS(FX,Fecha,$A26,Linea,VLOOKUP(I$1,Data!$AP:$AR,3,FALSE),Cuenta,VLOOKUP(I$1,Data!$AP:$AR,2,FALSE))+I25,"")</f>
        <v>0</v>
      </c>
      <c r="J26" s="3">
        <f>IF(AND($A26&lt;&gt;"",J$1&lt;&gt;""),SUMIFS(VM,Fecha,$A26,Linea,VLOOKUP(J$1,Data!$AP:$AR,3,FALSE),Cuenta,VLOOKUP(J$1,Data!$AP:$AR,2,FALSE))+SUMIFS(FX,Fecha,$A26,Linea,VLOOKUP(J$1,Data!$AP:$AR,3,FALSE),Cuenta,VLOOKUP(J$1,Data!$AP:$AR,2,FALSE))+J25,"")</f>
        <v>477230.39419999998</v>
      </c>
      <c r="K26" s="3">
        <f>IF(AND($A26&lt;&gt;"",K$1&lt;&gt;""),SUMIFS(VM,Fecha,$A26,Linea,VLOOKUP(K$1,Data!$AP:$AR,3,FALSE),Cuenta,VLOOKUP(K$1,Data!$AP:$AR,2,FALSE))+SUMIFS(FX,Fecha,$A26,Linea,VLOOKUP(K$1,Data!$AP:$AR,3,FALSE),Cuenta,VLOOKUP(K$1,Data!$AP:$AR,2,FALSE))+K25,"")</f>
        <v>0</v>
      </c>
      <c r="L26" s="3">
        <f>IF(AND($A26&lt;&gt;"",L$1&lt;&gt;""),SUMIFS(VM,Fecha,$A26,Linea,VLOOKUP(L$1,Data!$AP:$AR,3,FALSE),Cuenta,VLOOKUP(L$1,Data!$AP:$AR,2,FALSE))+SUMIFS(FX,Fecha,$A26,Linea,VLOOKUP(L$1,Data!$AP:$AR,3,FALSE),Cuenta,VLOOKUP(L$1,Data!$AP:$AR,2,FALSE))+L25,"")</f>
        <v>229191.6298</v>
      </c>
      <c r="M26" s="3">
        <f>IF(AND($A26&lt;&gt;"",M$1&lt;&gt;""),SUMIFS(VM,Fecha,$A26,Linea,VLOOKUP(M$1,Data!$AP:$AR,3,FALSE),Cuenta,VLOOKUP(M$1,Data!$AP:$AR,2,FALSE))+SUMIFS(FX,Fecha,$A26,Linea,VLOOKUP(M$1,Data!$AP:$AR,3,FALSE),Cuenta,VLOOKUP(M$1,Data!$AP:$AR,2,FALSE))+M25,"")</f>
        <v>0</v>
      </c>
      <c r="N26" s="3" t="str">
        <f>IF(AND($A26&lt;&gt;"",N$1&lt;&gt;""),SUMIFS(VM,Fecha,$A26,Linea,VLOOKUP(N$1,Data!$AP:$AR,3,FALSE),Cuenta,VLOOKUP(N$1,Data!$AP:$AR,2,FALSE))+SUMIFS(FX,Fecha,$A26,Linea,VLOOKUP(N$1,Data!$AP:$AR,3,FALSE),Cuenta,VLOOKUP(N$1,Data!$AP:$AR,2,FALSE))+N25,"")</f>
        <v/>
      </c>
      <c r="O26" s="45"/>
    </row>
    <row r="27" spans="1:15" x14ac:dyDescent="0.25">
      <c r="A27" s="41">
        <v>45358</v>
      </c>
      <c r="B27" s="3">
        <f>IF(AND($A27&lt;&gt;"",B$1&lt;&gt;""),SUMIFS(VM,Fecha,$A27,Linea,VLOOKUP(B$1,Data!$AP:$AR,3,FALSE),Cuenta,VLOOKUP(B$1,Data!$AP:$AR,2,FALSE))+SUMIFS(FX,Fecha,$A27,Linea,VLOOKUP(B$1,Data!$AP:$AR,3,FALSE),Cuenta,VLOOKUP(B$1,Data!$AP:$AR,2,FALSE))+B26,"")</f>
        <v>64181</v>
      </c>
      <c r="C27" s="3">
        <f>IF(AND($A27&lt;&gt;"",C$1&lt;&gt;""),SUMIFS(VM,Fecha,$A27,Linea,VLOOKUP(C$1,Data!$AP:$AR,3,FALSE),Cuenta,VLOOKUP(C$1,Data!$AP:$AR,2,FALSE))+SUMIFS(FX,Fecha,$A27,Linea,VLOOKUP(C$1,Data!$AP:$AR,3,FALSE),Cuenta,VLOOKUP(C$1,Data!$AP:$AR,2,FALSE))+C26,"")</f>
        <v>168719</v>
      </c>
      <c r="D27" s="3">
        <f>IF(AND($A27&lt;&gt;"",D$1&lt;&gt;""),SUMIFS(VM,Fecha,$A27,Linea,VLOOKUP(D$1,Data!$AP:$AR,3,FALSE),Cuenta,VLOOKUP(D$1,Data!$AP:$AR,2,FALSE))+SUMIFS(FX,Fecha,$A27,Linea,VLOOKUP(D$1,Data!$AP:$AR,3,FALSE),Cuenta,VLOOKUP(D$1,Data!$AP:$AR,2,FALSE))+D26,"")</f>
        <v>38153</v>
      </c>
      <c r="E27" s="3">
        <f>IF(AND($A27&lt;&gt;"",E$1&lt;&gt;""),SUMIFS(VM,Fecha,$A27,Linea,VLOOKUP(E$1,Data!$AP:$AR,3,FALSE),Cuenta,VLOOKUP(E$1,Data!$AP:$AR,2,FALSE))+SUMIFS(FX,Fecha,$A27,Linea,VLOOKUP(E$1,Data!$AP:$AR,3,FALSE),Cuenta,VLOOKUP(E$1,Data!$AP:$AR,2,FALSE))+E26,"")</f>
        <v>35527.626999999979</v>
      </c>
      <c r="F27" s="3">
        <f>IF(AND($A27&lt;&gt;"",F$1&lt;&gt;""),SUMIFS(VM,Fecha,$A27,Linea,VLOOKUP(F$1,Data!$AP:$AR,3,FALSE),Cuenta,VLOOKUP(F$1,Data!$AP:$AR,2,FALSE))+SUMIFS(FX,Fecha,$A27,Linea,VLOOKUP(F$1,Data!$AP:$AR,3,FALSE),Cuenta,VLOOKUP(F$1,Data!$AP:$AR,2,FALSE))+F26,"")</f>
        <v>0</v>
      </c>
      <c r="G27" s="3">
        <f>IF(AND($A27&lt;&gt;"",G$1&lt;&gt;""),SUMIFS(VM,Fecha,$A27,Linea,VLOOKUP(G$1,Data!$AP:$AR,3,FALSE),Cuenta,VLOOKUP(G$1,Data!$AP:$AR,2,FALSE))+SUMIFS(FX,Fecha,$A27,Linea,VLOOKUP(G$1,Data!$AP:$AR,3,FALSE),Cuenta,VLOOKUP(G$1,Data!$AP:$AR,2,FALSE))+G26,"")</f>
        <v>0</v>
      </c>
      <c r="H27" s="3">
        <f>IF(AND($A27&lt;&gt;"",H$1&lt;&gt;""),SUMIFS(VM,Fecha,$A27,Linea,VLOOKUP(H$1,Data!$AP:$AR,3,FALSE),Cuenta,VLOOKUP(H$1,Data!$AP:$AR,2,FALSE))+SUMIFS(FX,Fecha,$A27,Linea,VLOOKUP(H$1,Data!$AP:$AR,3,FALSE),Cuenta,VLOOKUP(H$1,Data!$AP:$AR,2,FALSE))+H26,"")</f>
        <v>0</v>
      </c>
      <c r="I27" s="3">
        <f>IF(AND($A27&lt;&gt;"",I$1&lt;&gt;""),SUMIFS(VM,Fecha,$A27,Linea,VLOOKUP(I$1,Data!$AP:$AR,3,FALSE),Cuenta,VLOOKUP(I$1,Data!$AP:$AR,2,FALSE))+SUMIFS(FX,Fecha,$A27,Linea,VLOOKUP(I$1,Data!$AP:$AR,3,FALSE),Cuenta,VLOOKUP(I$1,Data!$AP:$AR,2,FALSE))+I26,"")</f>
        <v>0</v>
      </c>
      <c r="J27" s="3">
        <f>IF(AND($A27&lt;&gt;"",J$1&lt;&gt;""),SUMIFS(VM,Fecha,$A27,Linea,VLOOKUP(J$1,Data!$AP:$AR,3,FALSE),Cuenta,VLOOKUP(J$1,Data!$AP:$AR,2,FALSE))+SUMIFS(FX,Fecha,$A27,Linea,VLOOKUP(J$1,Data!$AP:$AR,3,FALSE),Cuenta,VLOOKUP(J$1,Data!$AP:$AR,2,FALSE))+J26,"")</f>
        <v>479638.74599999993</v>
      </c>
      <c r="K27" s="3">
        <f>IF(AND($A27&lt;&gt;"",K$1&lt;&gt;""),SUMIFS(VM,Fecha,$A27,Linea,VLOOKUP(K$1,Data!$AP:$AR,3,FALSE),Cuenta,VLOOKUP(K$1,Data!$AP:$AR,2,FALSE))+SUMIFS(FX,Fecha,$A27,Linea,VLOOKUP(K$1,Data!$AP:$AR,3,FALSE),Cuenta,VLOOKUP(K$1,Data!$AP:$AR,2,FALSE))+K26,"")</f>
        <v>0</v>
      </c>
      <c r="L27" s="3">
        <f>IF(AND($A27&lt;&gt;"",L$1&lt;&gt;""),SUMIFS(VM,Fecha,$A27,Linea,VLOOKUP(L$1,Data!$AP:$AR,3,FALSE),Cuenta,VLOOKUP(L$1,Data!$AP:$AR,2,FALSE))+SUMIFS(FX,Fecha,$A27,Linea,VLOOKUP(L$1,Data!$AP:$AR,3,FALSE),Cuenta,VLOOKUP(L$1,Data!$AP:$AR,2,FALSE))+L26,"")</f>
        <v>232070.69</v>
      </c>
      <c r="M27" s="3">
        <f>IF(AND($A27&lt;&gt;"",M$1&lt;&gt;""),SUMIFS(VM,Fecha,$A27,Linea,VLOOKUP(M$1,Data!$AP:$AR,3,FALSE),Cuenta,VLOOKUP(M$1,Data!$AP:$AR,2,FALSE))+SUMIFS(FX,Fecha,$A27,Linea,VLOOKUP(M$1,Data!$AP:$AR,3,FALSE),Cuenta,VLOOKUP(M$1,Data!$AP:$AR,2,FALSE))+M26,"")</f>
        <v>0</v>
      </c>
      <c r="N27" s="3" t="str">
        <f>IF(AND($A27&lt;&gt;"",N$1&lt;&gt;""),SUMIFS(VM,Fecha,$A27,Linea,VLOOKUP(N$1,Data!$AP:$AR,3,FALSE),Cuenta,VLOOKUP(N$1,Data!$AP:$AR,2,FALSE))+SUMIFS(FX,Fecha,$A27,Linea,VLOOKUP(N$1,Data!$AP:$AR,3,FALSE),Cuenta,VLOOKUP(N$1,Data!$AP:$AR,2,FALSE))+N26,"")</f>
        <v/>
      </c>
    </row>
    <row r="28" spans="1:15" x14ac:dyDescent="0.25">
      <c r="A28" s="41">
        <v>45359</v>
      </c>
      <c r="B28" s="3">
        <f>IF(AND($A28&lt;&gt;"",B$1&lt;&gt;""),SUMIFS(VM,Fecha,$A28,Linea,VLOOKUP(B$1,Data!$AP:$AR,3,FALSE),Cuenta,VLOOKUP(B$1,Data!$AP:$AR,2,FALSE))+SUMIFS(FX,Fecha,$A28,Linea,VLOOKUP(B$1,Data!$AP:$AR,3,FALSE),Cuenta,VLOOKUP(B$1,Data!$AP:$AR,2,FALSE))+B27,"")</f>
        <v>64181</v>
      </c>
      <c r="C28" s="3">
        <f>IF(AND($A28&lt;&gt;"",C$1&lt;&gt;""),SUMIFS(VM,Fecha,$A28,Linea,VLOOKUP(C$1,Data!$AP:$AR,3,FALSE),Cuenta,VLOOKUP(C$1,Data!$AP:$AR,2,FALSE))+SUMIFS(FX,Fecha,$A28,Linea,VLOOKUP(C$1,Data!$AP:$AR,3,FALSE),Cuenta,VLOOKUP(C$1,Data!$AP:$AR,2,FALSE))+C27,"")</f>
        <v>168719</v>
      </c>
      <c r="D28" s="3">
        <f>IF(AND($A28&lt;&gt;"",D$1&lt;&gt;""),SUMIFS(VM,Fecha,$A28,Linea,VLOOKUP(D$1,Data!$AP:$AR,3,FALSE),Cuenta,VLOOKUP(D$1,Data!$AP:$AR,2,FALSE))+SUMIFS(FX,Fecha,$A28,Linea,VLOOKUP(D$1,Data!$AP:$AR,3,FALSE),Cuenta,VLOOKUP(D$1,Data!$AP:$AR,2,FALSE))+D27,"")</f>
        <v>38153</v>
      </c>
      <c r="E28" s="3">
        <f>IF(AND($A28&lt;&gt;"",E$1&lt;&gt;""),SUMIFS(VM,Fecha,$A28,Linea,VLOOKUP(E$1,Data!$AP:$AR,3,FALSE),Cuenta,VLOOKUP(E$1,Data!$AP:$AR,2,FALSE))+SUMIFS(FX,Fecha,$A28,Linea,VLOOKUP(E$1,Data!$AP:$AR,3,FALSE),Cuenta,VLOOKUP(E$1,Data!$AP:$AR,2,FALSE))+E27,"")</f>
        <v>35527.626999999979</v>
      </c>
      <c r="F28" s="3">
        <f>IF(AND($A28&lt;&gt;"",F$1&lt;&gt;""),SUMIFS(VM,Fecha,$A28,Linea,VLOOKUP(F$1,Data!$AP:$AR,3,FALSE),Cuenta,VLOOKUP(F$1,Data!$AP:$AR,2,FALSE))+SUMIFS(FX,Fecha,$A28,Linea,VLOOKUP(F$1,Data!$AP:$AR,3,FALSE),Cuenta,VLOOKUP(F$1,Data!$AP:$AR,2,FALSE))+F27,"")</f>
        <v>0</v>
      </c>
      <c r="G28" s="3">
        <f>IF(AND($A28&lt;&gt;"",G$1&lt;&gt;""),SUMIFS(VM,Fecha,$A28,Linea,VLOOKUP(G$1,Data!$AP:$AR,3,FALSE),Cuenta,VLOOKUP(G$1,Data!$AP:$AR,2,FALSE))+SUMIFS(FX,Fecha,$A28,Linea,VLOOKUP(G$1,Data!$AP:$AR,3,FALSE),Cuenta,VLOOKUP(G$1,Data!$AP:$AR,2,FALSE))+G27,"")</f>
        <v>0</v>
      </c>
      <c r="H28" s="3">
        <f>IF(AND($A28&lt;&gt;"",H$1&lt;&gt;""),SUMIFS(VM,Fecha,$A28,Linea,VLOOKUP(H$1,Data!$AP:$AR,3,FALSE),Cuenta,VLOOKUP(H$1,Data!$AP:$AR,2,FALSE))+SUMIFS(FX,Fecha,$A28,Linea,VLOOKUP(H$1,Data!$AP:$AR,3,FALSE),Cuenta,VLOOKUP(H$1,Data!$AP:$AR,2,FALSE))+H27,"")</f>
        <v>0</v>
      </c>
      <c r="I28" s="3">
        <f>IF(AND($A28&lt;&gt;"",I$1&lt;&gt;""),SUMIFS(VM,Fecha,$A28,Linea,VLOOKUP(I$1,Data!$AP:$AR,3,FALSE),Cuenta,VLOOKUP(I$1,Data!$AP:$AR,2,FALSE))+SUMIFS(FX,Fecha,$A28,Linea,VLOOKUP(I$1,Data!$AP:$AR,3,FALSE),Cuenta,VLOOKUP(I$1,Data!$AP:$AR,2,FALSE))+I27,"")</f>
        <v>0</v>
      </c>
      <c r="J28" s="3">
        <f>IF(AND($A28&lt;&gt;"",J$1&lt;&gt;""),SUMIFS(VM,Fecha,$A28,Linea,VLOOKUP(J$1,Data!$AP:$AR,3,FALSE),Cuenta,VLOOKUP(J$1,Data!$AP:$AR,2,FALSE))+SUMIFS(FX,Fecha,$A28,Linea,VLOOKUP(J$1,Data!$AP:$AR,3,FALSE),Cuenta,VLOOKUP(J$1,Data!$AP:$AR,2,FALSE))+J27,"")</f>
        <v>479638.74599999993</v>
      </c>
      <c r="K28" s="3">
        <f>IF(AND($A28&lt;&gt;"",K$1&lt;&gt;""),SUMIFS(VM,Fecha,$A28,Linea,VLOOKUP(K$1,Data!$AP:$AR,3,FALSE),Cuenta,VLOOKUP(K$1,Data!$AP:$AR,2,FALSE))+SUMIFS(FX,Fecha,$A28,Linea,VLOOKUP(K$1,Data!$AP:$AR,3,FALSE),Cuenta,VLOOKUP(K$1,Data!$AP:$AR,2,FALSE))+K27,"")</f>
        <v>0</v>
      </c>
      <c r="L28" s="3">
        <f>IF(AND($A28&lt;&gt;"",L$1&lt;&gt;""),SUMIFS(VM,Fecha,$A28,Linea,VLOOKUP(L$1,Data!$AP:$AR,3,FALSE),Cuenta,VLOOKUP(L$1,Data!$AP:$AR,2,FALSE))+SUMIFS(FX,Fecha,$A28,Linea,VLOOKUP(L$1,Data!$AP:$AR,3,FALSE),Cuenta,VLOOKUP(L$1,Data!$AP:$AR,2,FALSE))+L27,"")</f>
        <v>243089.25</v>
      </c>
      <c r="M28" s="3">
        <f>IF(AND($A28&lt;&gt;"",M$1&lt;&gt;""),SUMIFS(VM,Fecha,$A28,Linea,VLOOKUP(M$1,Data!$AP:$AR,3,FALSE),Cuenta,VLOOKUP(M$1,Data!$AP:$AR,2,FALSE))+SUMIFS(FX,Fecha,$A28,Linea,VLOOKUP(M$1,Data!$AP:$AR,3,FALSE),Cuenta,VLOOKUP(M$1,Data!$AP:$AR,2,FALSE))+M27,"")</f>
        <v>0</v>
      </c>
      <c r="N28" s="3" t="str">
        <f>IF(AND($A28&lt;&gt;"",N$1&lt;&gt;""),SUMIFS(VM,Fecha,$A28,Linea,VLOOKUP(N$1,Data!$AP:$AR,3,FALSE),Cuenta,VLOOKUP(N$1,Data!$AP:$AR,2,FALSE))+SUMIFS(FX,Fecha,$A28,Linea,VLOOKUP(N$1,Data!$AP:$AR,3,FALSE),Cuenta,VLOOKUP(N$1,Data!$AP:$AR,2,FALSE))+N27,"")</f>
        <v/>
      </c>
    </row>
    <row r="29" spans="1:15" x14ac:dyDescent="0.25">
      <c r="A29" s="41">
        <v>45362</v>
      </c>
      <c r="B29" s="3">
        <f>IF(AND($A29&lt;&gt;"",B$1&lt;&gt;""),SUMIFS(VM,Fecha,$A29,Linea,VLOOKUP(B$1,Data!$AP:$AR,3,FALSE),Cuenta,VLOOKUP(B$1,Data!$AP:$AR,2,FALSE))+SUMIFS(FX,Fecha,$A29,Linea,VLOOKUP(B$1,Data!$AP:$AR,3,FALSE),Cuenta,VLOOKUP(B$1,Data!$AP:$AR,2,FALSE))+B28,"")</f>
        <v>68956</v>
      </c>
      <c r="C29" s="3">
        <f>IF(AND($A29&lt;&gt;"",C$1&lt;&gt;""),SUMIFS(VM,Fecha,$A29,Linea,VLOOKUP(C$1,Data!$AP:$AR,3,FALSE),Cuenta,VLOOKUP(C$1,Data!$AP:$AR,2,FALSE))+SUMIFS(FX,Fecha,$A29,Linea,VLOOKUP(C$1,Data!$AP:$AR,3,FALSE),Cuenta,VLOOKUP(C$1,Data!$AP:$AR,2,FALSE))+C28,"")</f>
        <v>103551</v>
      </c>
      <c r="D29" s="3">
        <f>IF(AND($A29&lt;&gt;"",D$1&lt;&gt;""),SUMIFS(VM,Fecha,$A29,Linea,VLOOKUP(D$1,Data!$AP:$AR,3,FALSE),Cuenta,VLOOKUP(D$1,Data!$AP:$AR,2,FALSE))+SUMIFS(FX,Fecha,$A29,Linea,VLOOKUP(D$1,Data!$AP:$AR,3,FALSE),Cuenta,VLOOKUP(D$1,Data!$AP:$AR,2,FALSE))+D28,"")</f>
        <v>27218</v>
      </c>
      <c r="E29" s="3">
        <f>IF(AND($A29&lt;&gt;"",E$1&lt;&gt;""),SUMIFS(VM,Fecha,$A29,Linea,VLOOKUP(E$1,Data!$AP:$AR,3,FALSE),Cuenta,VLOOKUP(E$1,Data!$AP:$AR,2,FALSE))+SUMIFS(FX,Fecha,$A29,Linea,VLOOKUP(E$1,Data!$AP:$AR,3,FALSE),Cuenta,VLOOKUP(E$1,Data!$AP:$AR,2,FALSE))+E28,"")</f>
        <v>31540.868099999963</v>
      </c>
      <c r="F29" s="3">
        <f>IF(AND($A29&lt;&gt;"",F$1&lt;&gt;""),SUMIFS(VM,Fecha,$A29,Linea,VLOOKUP(F$1,Data!$AP:$AR,3,FALSE),Cuenta,VLOOKUP(F$1,Data!$AP:$AR,2,FALSE))+SUMIFS(FX,Fecha,$A29,Linea,VLOOKUP(F$1,Data!$AP:$AR,3,FALSE),Cuenta,VLOOKUP(F$1,Data!$AP:$AR,2,FALSE))+F28,"")</f>
        <v>0</v>
      </c>
      <c r="G29" s="3">
        <f>IF(AND($A29&lt;&gt;"",G$1&lt;&gt;""),SUMIFS(VM,Fecha,$A29,Linea,VLOOKUP(G$1,Data!$AP:$AR,3,FALSE),Cuenta,VLOOKUP(G$1,Data!$AP:$AR,2,FALSE))+SUMIFS(FX,Fecha,$A29,Linea,VLOOKUP(G$1,Data!$AP:$AR,3,FALSE),Cuenta,VLOOKUP(G$1,Data!$AP:$AR,2,FALSE))+G28,"")</f>
        <v>0</v>
      </c>
      <c r="H29" s="3">
        <f>IF(AND($A29&lt;&gt;"",H$1&lt;&gt;""),SUMIFS(VM,Fecha,$A29,Linea,VLOOKUP(H$1,Data!$AP:$AR,3,FALSE),Cuenta,VLOOKUP(H$1,Data!$AP:$AR,2,FALSE))+SUMIFS(FX,Fecha,$A29,Linea,VLOOKUP(H$1,Data!$AP:$AR,3,FALSE),Cuenta,VLOOKUP(H$1,Data!$AP:$AR,2,FALSE))+H28,"")</f>
        <v>0</v>
      </c>
      <c r="I29" s="3">
        <f>IF(AND($A29&lt;&gt;"",I$1&lt;&gt;""),SUMIFS(VM,Fecha,$A29,Linea,VLOOKUP(I$1,Data!$AP:$AR,3,FALSE),Cuenta,VLOOKUP(I$1,Data!$AP:$AR,2,FALSE))+SUMIFS(FX,Fecha,$A29,Linea,VLOOKUP(I$1,Data!$AP:$AR,3,FALSE),Cuenta,VLOOKUP(I$1,Data!$AP:$AR,2,FALSE))+I28,"")</f>
        <v>0</v>
      </c>
      <c r="J29" s="3">
        <f>IF(AND($A29&lt;&gt;"",J$1&lt;&gt;""),SUMIFS(VM,Fecha,$A29,Linea,VLOOKUP(J$1,Data!$AP:$AR,3,FALSE),Cuenta,VLOOKUP(J$1,Data!$AP:$AR,2,FALSE))+SUMIFS(FX,Fecha,$A29,Linea,VLOOKUP(J$1,Data!$AP:$AR,3,FALSE),Cuenta,VLOOKUP(J$1,Data!$AP:$AR,2,FALSE))+J28,"")</f>
        <v>478129.73909999989</v>
      </c>
      <c r="K29" s="3">
        <f>IF(AND($A29&lt;&gt;"",K$1&lt;&gt;""),SUMIFS(VM,Fecha,$A29,Linea,VLOOKUP(K$1,Data!$AP:$AR,3,FALSE),Cuenta,VLOOKUP(K$1,Data!$AP:$AR,2,FALSE))+SUMIFS(FX,Fecha,$A29,Linea,VLOOKUP(K$1,Data!$AP:$AR,3,FALSE),Cuenta,VLOOKUP(K$1,Data!$AP:$AR,2,FALSE))+K28,"")</f>
        <v>0</v>
      </c>
      <c r="L29" s="3">
        <f>IF(AND($A29&lt;&gt;"",L$1&lt;&gt;""),SUMIFS(VM,Fecha,$A29,Linea,VLOOKUP(L$1,Data!$AP:$AR,3,FALSE),Cuenta,VLOOKUP(L$1,Data!$AP:$AR,2,FALSE))+SUMIFS(FX,Fecha,$A29,Linea,VLOOKUP(L$1,Data!$AP:$AR,3,FALSE),Cuenta,VLOOKUP(L$1,Data!$AP:$AR,2,FALSE))+L28,"")</f>
        <v>335832.12670000002</v>
      </c>
      <c r="M29" s="3">
        <f>IF(AND($A29&lt;&gt;"",M$1&lt;&gt;""),SUMIFS(VM,Fecha,$A29,Linea,VLOOKUP(M$1,Data!$AP:$AR,3,FALSE),Cuenta,VLOOKUP(M$1,Data!$AP:$AR,2,FALSE))+SUMIFS(FX,Fecha,$A29,Linea,VLOOKUP(M$1,Data!$AP:$AR,3,FALSE),Cuenta,VLOOKUP(M$1,Data!$AP:$AR,2,FALSE))+M28,"")</f>
        <v>0</v>
      </c>
      <c r="N29" s="3" t="str">
        <f>IF(AND($A29&lt;&gt;"",N$1&lt;&gt;""),SUMIFS(VM,Fecha,$A29,Linea,VLOOKUP(N$1,Data!$AP:$AR,3,FALSE),Cuenta,VLOOKUP(N$1,Data!$AP:$AR,2,FALSE))+SUMIFS(FX,Fecha,$A29,Linea,VLOOKUP(N$1,Data!$AP:$AR,3,FALSE),Cuenta,VLOOKUP(N$1,Data!$AP:$AR,2,FALSE))+N28,"")</f>
        <v/>
      </c>
    </row>
    <row r="30" spans="1:15" x14ac:dyDescent="0.25">
      <c r="A30" s="41">
        <v>45363</v>
      </c>
      <c r="B30" s="3">
        <f>IF(AND($A30&lt;&gt;"",B$1&lt;&gt;""),SUMIFS(VM,Fecha,$A30,Linea,VLOOKUP(B$1,Data!$AP:$AR,3,FALSE),Cuenta,VLOOKUP(B$1,Data!$AP:$AR,2,FALSE))+SUMIFS(FX,Fecha,$A30,Linea,VLOOKUP(B$1,Data!$AP:$AR,3,FALSE),Cuenta,VLOOKUP(B$1,Data!$AP:$AR,2,FALSE))+B29,"")</f>
        <v>70305</v>
      </c>
      <c r="C30" s="3">
        <f>IF(AND($A30&lt;&gt;"",C$1&lt;&gt;""),SUMIFS(VM,Fecha,$A30,Linea,VLOOKUP(C$1,Data!$AP:$AR,3,FALSE),Cuenta,VLOOKUP(C$1,Data!$AP:$AR,2,FALSE))+SUMIFS(FX,Fecha,$A30,Linea,VLOOKUP(C$1,Data!$AP:$AR,3,FALSE),Cuenta,VLOOKUP(C$1,Data!$AP:$AR,2,FALSE))+C29,"")</f>
        <v>124640</v>
      </c>
      <c r="D30" s="3">
        <f>IF(AND($A30&lt;&gt;"",D$1&lt;&gt;""),SUMIFS(VM,Fecha,$A30,Linea,VLOOKUP(D$1,Data!$AP:$AR,3,FALSE),Cuenta,VLOOKUP(D$1,Data!$AP:$AR,2,FALSE))+SUMIFS(FX,Fecha,$A30,Linea,VLOOKUP(D$1,Data!$AP:$AR,3,FALSE),Cuenta,VLOOKUP(D$1,Data!$AP:$AR,2,FALSE))+D29,"")</f>
        <v>31459</v>
      </c>
      <c r="E30" s="3">
        <f>IF(AND($A30&lt;&gt;"",E$1&lt;&gt;""),SUMIFS(VM,Fecha,$A30,Linea,VLOOKUP(E$1,Data!$AP:$AR,3,FALSE),Cuenta,VLOOKUP(E$1,Data!$AP:$AR,2,FALSE))+SUMIFS(FX,Fecha,$A30,Linea,VLOOKUP(E$1,Data!$AP:$AR,3,FALSE),Cuenta,VLOOKUP(E$1,Data!$AP:$AR,2,FALSE))+E29,"")</f>
        <v>35094.214199999929</v>
      </c>
      <c r="F30" s="3">
        <f>IF(AND($A30&lt;&gt;"",F$1&lt;&gt;""),SUMIFS(VM,Fecha,$A30,Linea,VLOOKUP(F$1,Data!$AP:$AR,3,FALSE),Cuenta,VLOOKUP(F$1,Data!$AP:$AR,2,FALSE))+SUMIFS(FX,Fecha,$A30,Linea,VLOOKUP(F$1,Data!$AP:$AR,3,FALSE),Cuenta,VLOOKUP(F$1,Data!$AP:$AR,2,FALSE))+F29,"")</f>
        <v>0</v>
      </c>
      <c r="G30" s="3">
        <f>IF(AND($A30&lt;&gt;"",G$1&lt;&gt;""),SUMIFS(VM,Fecha,$A30,Linea,VLOOKUP(G$1,Data!$AP:$AR,3,FALSE),Cuenta,VLOOKUP(G$1,Data!$AP:$AR,2,FALSE))+SUMIFS(FX,Fecha,$A30,Linea,VLOOKUP(G$1,Data!$AP:$AR,3,FALSE),Cuenta,VLOOKUP(G$1,Data!$AP:$AR,2,FALSE))+G29,"")</f>
        <v>0</v>
      </c>
      <c r="H30" s="3">
        <f>IF(AND($A30&lt;&gt;"",H$1&lt;&gt;""),SUMIFS(VM,Fecha,$A30,Linea,VLOOKUP(H$1,Data!$AP:$AR,3,FALSE),Cuenta,VLOOKUP(H$1,Data!$AP:$AR,2,FALSE))+SUMIFS(FX,Fecha,$A30,Linea,VLOOKUP(H$1,Data!$AP:$AR,3,FALSE),Cuenta,VLOOKUP(H$1,Data!$AP:$AR,2,FALSE))+H29,"")</f>
        <v>0</v>
      </c>
      <c r="I30" s="3">
        <f>IF(AND($A30&lt;&gt;"",I$1&lt;&gt;""),SUMIFS(VM,Fecha,$A30,Linea,VLOOKUP(I$1,Data!$AP:$AR,3,FALSE),Cuenta,VLOOKUP(I$1,Data!$AP:$AR,2,FALSE))+SUMIFS(FX,Fecha,$A30,Linea,VLOOKUP(I$1,Data!$AP:$AR,3,FALSE),Cuenta,VLOOKUP(I$1,Data!$AP:$AR,2,FALSE))+I29,"")</f>
        <v>0</v>
      </c>
      <c r="J30" s="3">
        <f>IF(AND($A30&lt;&gt;"",J$1&lt;&gt;""),SUMIFS(VM,Fecha,$A30,Linea,VLOOKUP(J$1,Data!$AP:$AR,3,FALSE),Cuenta,VLOOKUP(J$1,Data!$AP:$AR,2,FALSE))+SUMIFS(FX,Fecha,$A30,Linea,VLOOKUP(J$1,Data!$AP:$AR,3,FALSE),Cuenta,VLOOKUP(J$1,Data!$AP:$AR,2,FALSE))+J29,"")</f>
        <v>477059.93219999992</v>
      </c>
      <c r="K30" s="3">
        <f>IF(AND($A30&lt;&gt;"",K$1&lt;&gt;""),SUMIFS(VM,Fecha,$A30,Linea,VLOOKUP(K$1,Data!$AP:$AR,3,FALSE),Cuenta,VLOOKUP(K$1,Data!$AP:$AR,2,FALSE))+SUMIFS(FX,Fecha,$A30,Linea,VLOOKUP(K$1,Data!$AP:$AR,3,FALSE),Cuenta,VLOOKUP(K$1,Data!$AP:$AR,2,FALSE))+K29,"")</f>
        <v>0</v>
      </c>
      <c r="L30" s="3">
        <f>IF(AND($A30&lt;&gt;"",L$1&lt;&gt;""),SUMIFS(VM,Fecha,$A30,Linea,VLOOKUP(L$1,Data!$AP:$AR,3,FALSE),Cuenta,VLOOKUP(L$1,Data!$AP:$AR,2,FALSE))+SUMIFS(FX,Fecha,$A30,Linea,VLOOKUP(L$1,Data!$AP:$AR,3,FALSE),Cuenta,VLOOKUP(L$1,Data!$AP:$AR,2,FALSE))+L29,"")</f>
        <v>350151.21439999994</v>
      </c>
      <c r="M30" s="3">
        <f>IF(AND($A30&lt;&gt;"",M$1&lt;&gt;""),SUMIFS(VM,Fecha,$A30,Linea,VLOOKUP(M$1,Data!$AP:$AR,3,FALSE),Cuenta,VLOOKUP(M$1,Data!$AP:$AR,2,FALSE))+SUMIFS(FX,Fecha,$A30,Linea,VLOOKUP(M$1,Data!$AP:$AR,3,FALSE),Cuenta,VLOOKUP(M$1,Data!$AP:$AR,2,FALSE))+M29,"")</f>
        <v>0</v>
      </c>
      <c r="N30" s="3" t="str">
        <f>IF(AND($A30&lt;&gt;"",N$1&lt;&gt;""),SUMIFS(VM,Fecha,$A30,Linea,VLOOKUP(N$1,Data!$AP:$AR,3,FALSE),Cuenta,VLOOKUP(N$1,Data!$AP:$AR,2,FALSE))+SUMIFS(FX,Fecha,$A30,Linea,VLOOKUP(N$1,Data!$AP:$AR,3,FALSE),Cuenta,VLOOKUP(N$1,Data!$AP:$AR,2,FALSE))+N29,"")</f>
        <v/>
      </c>
    </row>
    <row r="31" spans="1:15" x14ac:dyDescent="0.25">
      <c r="A31" s="41">
        <v>45364</v>
      </c>
      <c r="B31" s="3">
        <f>IF(AND($A31&lt;&gt;"",B$1&lt;&gt;""),SUMIFS(VM,Fecha,$A31,Linea,VLOOKUP(B$1,Data!$AP:$AR,3,FALSE),Cuenta,VLOOKUP(B$1,Data!$AP:$AR,2,FALSE))+SUMIFS(FX,Fecha,$A31,Linea,VLOOKUP(B$1,Data!$AP:$AR,3,FALSE),Cuenta,VLOOKUP(B$1,Data!$AP:$AR,2,FALSE))+B30,"")</f>
        <v>71521</v>
      </c>
      <c r="C31" s="3">
        <f>IF(AND($A31&lt;&gt;"",C$1&lt;&gt;""),SUMIFS(VM,Fecha,$A31,Linea,VLOOKUP(C$1,Data!$AP:$AR,3,FALSE),Cuenta,VLOOKUP(C$1,Data!$AP:$AR,2,FALSE))+SUMIFS(FX,Fecha,$A31,Linea,VLOOKUP(C$1,Data!$AP:$AR,3,FALSE),Cuenta,VLOOKUP(C$1,Data!$AP:$AR,2,FALSE))+C30,"")</f>
        <v>78992</v>
      </c>
      <c r="D31" s="3">
        <f>IF(AND($A31&lt;&gt;"",D$1&lt;&gt;""),SUMIFS(VM,Fecha,$A31,Linea,VLOOKUP(D$1,Data!$AP:$AR,3,FALSE),Cuenta,VLOOKUP(D$1,Data!$AP:$AR,2,FALSE))+SUMIFS(FX,Fecha,$A31,Linea,VLOOKUP(D$1,Data!$AP:$AR,3,FALSE),Cuenta,VLOOKUP(D$1,Data!$AP:$AR,2,FALSE))+D30,"")</f>
        <v>22784</v>
      </c>
      <c r="E31" s="3">
        <f>IF(AND($A31&lt;&gt;"",E$1&lt;&gt;""),SUMIFS(VM,Fecha,$A31,Linea,VLOOKUP(E$1,Data!$AP:$AR,3,FALSE),Cuenta,VLOOKUP(E$1,Data!$AP:$AR,2,FALSE))+SUMIFS(FX,Fecha,$A31,Linea,VLOOKUP(E$1,Data!$AP:$AR,3,FALSE),Cuenta,VLOOKUP(E$1,Data!$AP:$AR,2,FALSE))+E30,"")</f>
        <v>30194.882999999973</v>
      </c>
      <c r="F31" s="3">
        <f>IF(AND($A31&lt;&gt;"",F$1&lt;&gt;""),SUMIFS(VM,Fecha,$A31,Linea,VLOOKUP(F$1,Data!$AP:$AR,3,FALSE),Cuenta,VLOOKUP(F$1,Data!$AP:$AR,2,FALSE))+SUMIFS(FX,Fecha,$A31,Linea,VLOOKUP(F$1,Data!$AP:$AR,3,FALSE),Cuenta,VLOOKUP(F$1,Data!$AP:$AR,2,FALSE))+F30,"")</f>
        <v>0</v>
      </c>
      <c r="G31" s="3">
        <f>IF(AND($A31&lt;&gt;"",G$1&lt;&gt;""),SUMIFS(VM,Fecha,$A31,Linea,VLOOKUP(G$1,Data!$AP:$AR,3,FALSE),Cuenta,VLOOKUP(G$1,Data!$AP:$AR,2,FALSE))+SUMIFS(FX,Fecha,$A31,Linea,VLOOKUP(G$1,Data!$AP:$AR,3,FALSE),Cuenta,VLOOKUP(G$1,Data!$AP:$AR,2,FALSE))+G30,"")</f>
        <v>0</v>
      </c>
      <c r="H31" s="3">
        <f>IF(AND($A31&lt;&gt;"",H$1&lt;&gt;""),SUMIFS(VM,Fecha,$A31,Linea,VLOOKUP(H$1,Data!$AP:$AR,3,FALSE),Cuenta,VLOOKUP(H$1,Data!$AP:$AR,2,FALSE))+SUMIFS(FX,Fecha,$A31,Linea,VLOOKUP(H$1,Data!$AP:$AR,3,FALSE),Cuenta,VLOOKUP(H$1,Data!$AP:$AR,2,FALSE))+H30,"")</f>
        <v>0</v>
      </c>
      <c r="I31" s="3">
        <f>IF(AND($A31&lt;&gt;"",I$1&lt;&gt;""),SUMIFS(VM,Fecha,$A31,Linea,VLOOKUP(I$1,Data!$AP:$AR,3,FALSE),Cuenta,VLOOKUP(I$1,Data!$AP:$AR,2,FALSE))+SUMIFS(FX,Fecha,$A31,Linea,VLOOKUP(I$1,Data!$AP:$AR,3,FALSE),Cuenta,VLOOKUP(I$1,Data!$AP:$AR,2,FALSE))+I30,"")</f>
        <v>0</v>
      </c>
      <c r="J31" s="3">
        <f>IF(AND($A31&lt;&gt;"",J$1&lt;&gt;""),SUMIFS(VM,Fecha,$A31,Linea,VLOOKUP(J$1,Data!$AP:$AR,3,FALSE),Cuenta,VLOOKUP(J$1,Data!$AP:$AR,2,FALSE))+SUMIFS(FX,Fecha,$A31,Linea,VLOOKUP(J$1,Data!$AP:$AR,3,FALSE),Cuenta,VLOOKUP(J$1,Data!$AP:$AR,2,FALSE))+J30,"")</f>
        <v>438159.52800000005</v>
      </c>
      <c r="K31" s="3">
        <f>IF(AND($A31&lt;&gt;"",K$1&lt;&gt;""),SUMIFS(VM,Fecha,$A31,Linea,VLOOKUP(K$1,Data!$AP:$AR,3,FALSE),Cuenta,VLOOKUP(K$1,Data!$AP:$AR,2,FALSE))+SUMIFS(FX,Fecha,$A31,Linea,VLOOKUP(K$1,Data!$AP:$AR,3,FALSE),Cuenta,VLOOKUP(K$1,Data!$AP:$AR,2,FALSE))+K30,"")</f>
        <v>0</v>
      </c>
      <c r="L31" s="3">
        <f>IF(AND($A31&lt;&gt;"",L$1&lt;&gt;""),SUMIFS(VM,Fecha,$A31,Linea,VLOOKUP(L$1,Data!$AP:$AR,3,FALSE),Cuenta,VLOOKUP(L$1,Data!$AP:$AR,2,FALSE))+SUMIFS(FX,Fecha,$A31,Linea,VLOOKUP(L$1,Data!$AP:$AR,3,FALSE),Cuenta,VLOOKUP(L$1,Data!$AP:$AR,2,FALSE))+L30,"")</f>
        <v>322371.55</v>
      </c>
      <c r="M31" s="3">
        <f>IF(AND($A31&lt;&gt;"",M$1&lt;&gt;""),SUMIFS(VM,Fecha,$A31,Linea,VLOOKUP(M$1,Data!$AP:$AR,3,FALSE),Cuenta,VLOOKUP(M$1,Data!$AP:$AR,2,FALSE))+SUMIFS(FX,Fecha,$A31,Linea,VLOOKUP(M$1,Data!$AP:$AR,3,FALSE),Cuenta,VLOOKUP(M$1,Data!$AP:$AR,2,FALSE))+M30,"")</f>
        <v>0</v>
      </c>
      <c r="N31" s="3" t="str">
        <f>IF(AND($A31&lt;&gt;"",N$1&lt;&gt;""),SUMIFS(VM,Fecha,$A31,Linea,VLOOKUP(N$1,Data!$AP:$AR,3,FALSE),Cuenta,VLOOKUP(N$1,Data!$AP:$AR,2,FALSE))+SUMIFS(FX,Fecha,$A31,Linea,VLOOKUP(N$1,Data!$AP:$AR,3,FALSE),Cuenta,VLOOKUP(N$1,Data!$AP:$AR,2,FALSE))+N30,"")</f>
        <v/>
      </c>
    </row>
    <row r="32" spans="1:15" x14ac:dyDescent="0.25">
      <c r="A32" s="41">
        <v>45365</v>
      </c>
      <c r="B32" s="3">
        <f>IF(AND($A32&lt;&gt;"",B$1&lt;&gt;""),SUMIFS(VM,Fecha,$A32,Linea,VLOOKUP(B$1,Data!$AP:$AR,3,FALSE),Cuenta,VLOOKUP(B$1,Data!$AP:$AR,2,FALSE))+SUMIFS(FX,Fecha,$A32,Linea,VLOOKUP(B$1,Data!$AP:$AR,3,FALSE),Cuenta,VLOOKUP(B$1,Data!$AP:$AR,2,FALSE))+B31,"")</f>
        <v>72707</v>
      </c>
      <c r="C32" s="3">
        <f>IF(AND($A32&lt;&gt;"",C$1&lt;&gt;""),SUMIFS(VM,Fecha,$A32,Linea,VLOOKUP(C$1,Data!$AP:$AR,3,FALSE),Cuenta,VLOOKUP(C$1,Data!$AP:$AR,2,FALSE))+SUMIFS(FX,Fecha,$A32,Linea,VLOOKUP(C$1,Data!$AP:$AR,3,FALSE),Cuenta,VLOOKUP(C$1,Data!$AP:$AR,2,FALSE))+C31,"")</f>
        <v>59558</v>
      </c>
      <c r="D32" s="3">
        <f>IF(AND($A32&lt;&gt;"",D$1&lt;&gt;""),SUMIFS(VM,Fecha,$A32,Linea,VLOOKUP(D$1,Data!$AP:$AR,3,FALSE),Cuenta,VLOOKUP(D$1,Data!$AP:$AR,2,FALSE))+SUMIFS(FX,Fecha,$A32,Linea,VLOOKUP(D$1,Data!$AP:$AR,3,FALSE),Cuenta,VLOOKUP(D$1,Data!$AP:$AR,2,FALSE))+D31,"")</f>
        <v>19818</v>
      </c>
      <c r="E32" s="3">
        <f>IF(AND($A32&lt;&gt;"",E$1&lt;&gt;""),SUMIFS(VM,Fecha,$A32,Linea,VLOOKUP(E$1,Data!$AP:$AR,3,FALSE),Cuenta,VLOOKUP(E$1,Data!$AP:$AR,2,FALSE))+SUMIFS(FX,Fecha,$A32,Linea,VLOOKUP(E$1,Data!$AP:$AR,3,FALSE),Cuenta,VLOOKUP(E$1,Data!$AP:$AR,2,FALSE))+E31,"")</f>
        <v>26790.303399999917</v>
      </c>
      <c r="F32" s="3">
        <f>IF(AND($A32&lt;&gt;"",F$1&lt;&gt;""),SUMIFS(VM,Fecha,$A32,Linea,VLOOKUP(F$1,Data!$AP:$AR,3,FALSE),Cuenta,VLOOKUP(F$1,Data!$AP:$AR,2,FALSE))+SUMIFS(FX,Fecha,$A32,Linea,VLOOKUP(F$1,Data!$AP:$AR,3,FALSE),Cuenta,VLOOKUP(F$1,Data!$AP:$AR,2,FALSE))+F31,"")</f>
        <v>0</v>
      </c>
      <c r="G32" s="3">
        <f>IF(AND($A32&lt;&gt;"",G$1&lt;&gt;""),SUMIFS(VM,Fecha,$A32,Linea,VLOOKUP(G$1,Data!$AP:$AR,3,FALSE),Cuenta,VLOOKUP(G$1,Data!$AP:$AR,2,FALSE))+SUMIFS(FX,Fecha,$A32,Linea,VLOOKUP(G$1,Data!$AP:$AR,3,FALSE),Cuenta,VLOOKUP(G$1,Data!$AP:$AR,2,FALSE))+G31,"")</f>
        <v>0</v>
      </c>
      <c r="H32" s="3">
        <f>IF(AND($A32&lt;&gt;"",H$1&lt;&gt;""),SUMIFS(VM,Fecha,$A32,Linea,VLOOKUP(H$1,Data!$AP:$AR,3,FALSE),Cuenta,VLOOKUP(H$1,Data!$AP:$AR,2,FALSE))+SUMIFS(FX,Fecha,$A32,Linea,VLOOKUP(H$1,Data!$AP:$AR,3,FALSE),Cuenta,VLOOKUP(H$1,Data!$AP:$AR,2,FALSE))+H31,"")</f>
        <v>0</v>
      </c>
      <c r="I32" s="3">
        <f>IF(AND($A32&lt;&gt;"",I$1&lt;&gt;""),SUMIFS(VM,Fecha,$A32,Linea,VLOOKUP(I$1,Data!$AP:$AR,3,FALSE),Cuenta,VLOOKUP(I$1,Data!$AP:$AR,2,FALSE))+SUMIFS(FX,Fecha,$A32,Linea,VLOOKUP(I$1,Data!$AP:$AR,3,FALSE),Cuenta,VLOOKUP(I$1,Data!$AP:$AR,2,FALSE))+I31,"")</f>
        <v>0</v>
      </c>
      <c r="J32" s="3">
        <f>IF(AND($A32&lt;&gt;"",J$1&lt;&gt;""),SUMIFS(VM,Fecha,$A32,Linea,VLOOKUP(J$1,Data!$AP:$AR,3,FALSE),Cuenta,VLOOKUP(J$1,Data!$AP:$AR,2,FALSE))+SUMIFS(FX,Fecha,$A32,Linea,VLOOKUP(J$1,Data!$AP:$AR,3,FALSE),Cuenta,VLOOKUP(J$1,Data!$AP:$AR,2,FALSE))+J31,"")</f>
        <v>435040.88599999994</v>
      </c>
      <c r="K32" s="3">
        <f>IF(AND($A32&lt;&gt;"",K$1&lt;&gt;""),SUMIFS(VM,Fecha,$A32,Linea,VLOOKUP(K$1,Data!$AP:$AR,3,FALSE),Cuenta,VLOOKUP(K$1,Data!$AP:$AR,2,FALSE))+SUMIFS(FX,Fecha,$A32,Linea,VLOOKUP(K$1,Data!$AP:$AR,3,FALSE),Cuenta,VLOOKUP(K$1,Data!$AP:$AR,2,FALSE))+K31,"")</f>
        <v>0</v>
      </c>
      <c r="L32" s="3">
        <f>IF(AND($A32&lt;&gt;"",L$1&lt;&gt;""),SUMIFS(VM,Fecha,$A32,Linea,VLOOKUP(L$1,Data!$AP:$AR,3,FALSE),Cuenta,VLOOKUP(L$1,Data!$AP:$AR,2,FALSE))+SUMIFS(FX,Fecha,$A32,Linea,VLOOKUP(L$1,Data!$AP:$AR,3,FALSE),Cuenta,VLOOKUP(L$1,Data!$AP:$AR,2,FALSE))+L31,"")</f>
        <v>375181.74399999995</v>
      </c>
      <c r="M32" s="3">
        <f>IF(AND($A32&lt;&gt;"",M$1&lt;&gt;""),SUMIFS(VM,Fecha,$A32,Linea,VLOOKUP(M$1,Data!$AP:$AR,3,FALSE),Cuenta,VLOOKUP(M$1,Data!$AP:$AR,2,FALSE))+SUMIFS(FX,Fecha,$A32,Linea,VLOOKUP(M$1,Data!$AP:$AR,3,FALSE),Cuenta,VLOOKUP(M$1,Data!$AP:$AR,2,FALSE))+M31,"")</f>
        <v>0</v>
      </c>
      <c r="N32" s="3" t="str">
        <f>IF(AND($A32&lt;&gt;"",N$1&lt;&gt;""),SUMIFS(VM,Fecha,$A32,Linea,VLOOKUP(N$1,Data!$AP:$AR,3,FALSE),Cuenta,VLOOKUP(N$1,Data!$AP:$AR,2,FALSE))+SUMIFS(FX,Fecha,$A32,Linea,VLOOKUP(N$1,Data!$AP:$AR,3,FALSE),Cuenta,VLOOKUP(N$1,Data!$AP:$AR,2,FALSE))+N31,"")</f>
        <v/>
      </c>
    </row>
    <row r="33" spans="1:14" x14ac:dyDescent="0.25">
      <c r="A33" s="41">
        <v>45369</v>
      </c>
      <c r="B33" s="3">
        <f>IF(AND($A33&lt;&gt;"",B$1&lt;&gt;""),SUMIFS(VM,Fecha,$A33,Linea,VLOOKUP(B$1,Data!$AP:$AR,3,FALSE),Cuenta,VLOOKUP(B$1,Data!$AP:$AR,2,FALSE))+SUMIFS(FX,Fecha,$A33,Linea,VLOOKUP(B$1,Data!$AP:$AR,3,FALSE),Cuenta,VLOOKUP(B$1,Data!$AP:$AR,2,FALSE))+B32,"")</f>
        <v>77343</v>
      </c>
      <c r="C33" s="3">
        <f>IF(AND($A33&lt;&gt;"",C$1&lt;&gt;""),SUMIFS(VM,Fecha,$A33,Linea,VLOOKUP(C$1,Data!$AP:$AR,3,FALSE),Cuenta,VLOOKUP(C$1,Data!$AP:$AR,2,FALSE))+SUMIFS(FX,Fecha,$A33,Linea,VLOOKUP(C$1,Data!$AP:$AR,3,FALSE),Cuenta,VLOOKUP(C$1,Data!$AP:$AR,2,FALSE))+C32,"")</f>
        <v>54969</v>
      </c>
      <c r="D33" s="3">
        <f>IF(AND($A33&lt;&gt;"",D$1&lt;&gt;""),SUMIFS(VM,Fecha,$A33,Linea,VLOOKUP(D$1,Data!$AP:$AR,3,FALSE),Cuenta,VLOOKUP(D$1,Data!$AP:$AR,2,FALSE))+SUMIFS(FX,Fecha,$A33,Linea,VLOOKUP(D$1,Data!$AP:$AR,3,FALSE),Cuenta,VLOOKUP(D$1,Data!$AP:$AR,2,FALSE))+D32,"")</f>
        <v>17882</v>
      </c>
      <c r="E33" s="3">
        <f>IF(AND($A33&lt;&gt;"",E$1&lt;&gt;""),SUMIFS(VM,Fecha,$A33,Linea,VLOOKUP(E$1,Data!$AP:$AR,3,FALSE),Cuenta,VLOOKUP(E$1,Data!$AP:$AR,2,FALSE))+SUMIFS(FX,Fecha,$A33,Linea,VLOOKUP(E$1,Data!$AP:$AR,3,FALSE),Cuenta,VLOOKUP(E$1,Data!$AP:$AR,2,FALSE))+E32,"")</f>
        <v>49790.971799999941</v>
      </c>
      <c r="F33" s="3">
        <f>IF(AND($A33&lt;&gt;"",F$1&lt;&gt;""),SUMIFS(VM,Fecha,$A33,Linea,VLOOKUP(F$1,Data!$AP:$AR,3,FALSE),Cuenta,VLOOKUP(F$1,Data!$AP:$AR,2,FALSE))+SUMIFS(FX,Fecha,$A33,Linea,VLOOKUP(F$1,Data!$AP:$AR,3,FALSE),Cuenta,VLOOKUP(F$1,Data!$AP:$AR,2,FALSE))+F32,"")</f>
        <v>0</v>
      </c>
      <c r="G33" s="3">
        <f>IF(AND($A33&lt;&gt;"",G$1&lt;&gt;""),SUMIFS(VM,Fecha,$A33,Linea,VLOOKUP(G$1,Data!$AP:$AR,3,FALSE),Cuenta,VLOOKUP(G$1,Data!$AP:$AR,2,FALSE))+SUMIFS(FX,Fecha,$A33,Linea,VLOOKUP(G$1,Data!$AP:$AR,3,FALSE),Cuenta,VLOOKUP(G$1,Data!$AP:$AR,2,FALSE))+G32,"")</f>
        <v>0</v>
      </c>
      <c r="H33" s="3">
        <f>IF(AND($A33&lt;&gt;"",H$1&lt;&gt;""),SUMIFS(VM,Fecha,$A33,Linea,VLOOKUP(H$1,Data!$AP:$AR,3,FALSE),Cuenta,VLOOKUP(H$1,Data!$AP:$AR,2,FALSE))+SUMIFS(FX,Fecha,$A33,Linea,VLOOKUP(H$1,Data!$AP:$AR,3,FALSE),Cuenta,VLOOKUP(H$1,Data!$AP:$AR,2,FALSE))+H32,"")</f>
        <v>0</v>
      </c>
      <c r="I33" s="3">
        <f>IF(AND($A33&lt;&gt;"",I$1&lt;&gt;""),SUMIFS(VM,Fecha,$A33,Linea,VLOOKUP(I$1,Data!$AP:$AR,3,FALSE),Cuenta,VLOOKUP(I$1,Data!$AP:$AR,2,FALSE))+SUMIFS(FX,Fecha,$A33,Linea,VLOOKUP(I$1,Data!$AP:$AR,3,FALSE),Cuenta,VLOOKUP(I$1,Data!$AP:$AR,2,FALSE))+I32,"")</f>
        <v>0</v>
      </c>
      <c r="J33" s="3">
        <f>IF(AND($A33&lt;&gt;"",J$1&lt;&gt;""),SUMIFS(VM,Fecha,$A33,Linea,VLOOKUP(J$1,Data!$AP:$AR,3,FALSE),Cuenta,VLOOKUP(J$1,Data!$AP:$AR,2,FALSE))+SUMIFS(FX,Fecha,$A33,Linea,VLOOKUP(J$1,Data!$AP:$AR,3,FALSE),Cuenta,VLOOKUP(J$1,Data!$AP:$AR,2,FALSE))+J32,"")</f>
        <v>434618.17850000004</v>
      </c>
      <c r="K33" s="3">
        <f>IF(AND($A33&lt;&gt;"",K$1&lt;&gt;""),SUMIFS(VM,Fecha,$A33,Linea,VLOOKUP(K$1,Data!$AP:$AR,3,FALSE),Cuenta,VLOOKUP(K$1,Data!$AP:$AR,2,FALSE))+SUMIFS(FX,Fecha,$A33,Linea,VLOOKUP(K$1,Data!$AP:$AR,3,FALSE),Cuenta,VLOOKUP(K$1,Data!$AP:$AR,2,FALSE))+K32,"")</f>
        <v>0</v>
      </c>
      <c r="L33" s="3">
        <f>IF(AND($A33&lt;&gt;"",L$1&lt;&gt;""),SUMIFS(VM,Fecha,$A33,Linea,VLOOKUP(L$1,Data!$AP:$AR,3,FALSE),Cuenta,VLOOKUP(L$1,Data!$AP:$AR,2,FALSE))+SUMIFS(FX,Fecha,$A33,Linea,VLOOKUP(L$1,Data!$AP:$AR,3,FALSE),Cuenta,VLOOKUP(L$1,Data!$AP:$AR,2,FALSE))+L32,"")</f>
        <v>287118.82809999998</v>
      </c>
      <c r="M33" s="3">
        <f>IF(AND($A33&lt;&gt;"",M$1&lt;&gt;""),SUMIFS(VM,Fecha,$A33,Linea,VLOOKUP(M$1,Data!$AP:$AR,3,FALSE),Cuenta,VLOOKUP(M$1,Data!$AP:$AR,2,FALSE))+SUMIFS(FX,Fecha,$A33,Linea,VLOOKUP(M$1,Data!$AP:$AR,3,FALSE),Cuenta,VLOOKUP(M$1,Data!$AP:$AR,2,FALSE))+M32,"")</f>
        <v>0</v>
      </c>
      <c r="N33" s="3" t="str">
        <f>IF(AND($A33&lt;&gt;"",N$1&lt;&gt;""),SUMIFS(VM,Fecha,$A33,Linea,VLOOKUP(N$1,Data!$AP:$AR,3,FALSE),Cuenta,VLOOKUP(N$1,Data!$AP:$AR,2,FALSE))+SUMIFS(FX,Fecha,$A33,Linea,VLOOKUP(N$1,Data!$AP:$AR,3,FALSE),Cuenta,VLOOKUP(N$1,Data!$AP:$AR,2,FALSE))+N32,"")</f>
        <v/>
      </c>
    </row>
    <row r="34" spans="1:14" x14ac:dyDescent="0.25">
      <c r="A34" s="41">
        <v>45370</v>
      </c>
      <c r="B34" s="3">
        <f>IF(AND($A34&lt;&gt;"",B$1&lt;&gt;""),SUMIFS(VM,Fecha,$A34,Linea,VLOOKUP(B$1,Data!$AP:$AR,3,FALSE),Cuenta,VLOOKUP(B$1,Data!$AP:$AR,2,FALSE))+SUMIFS(FX,Fecha,$A34,Linea,VLOOKUP(B$1,Data!$AP:$AR,3,FALSE),Cuenta,VLOOKUP(B$1,Data!$AP:$AR,2,FALSE))+B33,"")</f>
        <v>78642</v>
      </c>
      <c r="C34" s="3">
        <f>IF(AND($A34&lt;&gt;"",C$1&lt;&gt;""),SUMIFS(VM,Fecha,$A34,Linea,VLOOKUP(C$1,Data!$AP:$AR,3,FALSE),Cuenta,VLOOKUP(C$1,Data!$AP:$AR,2,FALSE))+SUMIFS(FX,Fecha,$A34,Linea,VLOOKUP(C$1,Data!$AP:$AR,3,FALSE),Cuenta,VLOOKUP(C$1,Data!$AP:$AR,2,FALSE))+C33,"")</f>
        <v>92097</v>
      </c>
      <c r="D34" s="3">
        <f>IF(AND($A34&lt;&gt;"",D$1&lt;&gt;""),SUMIFS(VM,Fecha,$A34,Linea,VLOOKUP(D$1,Data!$AP:$AR,3,FALSE),Cuenta,VLOOKUP(D$1,Data!$AP:$AR,2,FALSE))+SUMIFS(FX,Fecha,$A34,Linea,VLOOKUP(D$1,Data!$AP:$AR,3,FALSE),Cuenta,VLOOKUP(D$1,Data!$AP:$AR,2,FALSE))+D33,"")</f>
        <v>24595</v>
      </c>
      <c r="E34" s="3">
        <f>IF(AND($A34&lt;&gt;"",E$1&lt;&gt;""),SUMIFS(VM,Fecha,$A34,Linea,VLOOKUP(E$1,Data!$AP:$AR,3,FALSE),Cuenta,VLOOKUP(E$1,Data!$AP:$AR,2,FALSE))+SUMIFS(FX,Fecha,$A34,Linea,VLOOKUP(E$1,Data!$AP:$AR,3,FALSE),Cuenta,VLOOKUP(E$1,Data!$AP:$AR,2,FALSE))+E33,"")</f>
        <v>31397.813999999955</v>
      </c>
      <c r="F34" s="3">
        <f>IF(AND($A34&lt;&gt;"",F$1&lt;&gt;""),SUMIFS(VM,Fecha,$A34,Linea,VLOOKUP(F$1,Data!$AP:$AR,3,FALSE),Cuenta,VLOOKUP(F$1,Data!$AP:$AR,2,FALSE))+SUMIFS(FX,Fecha,$A34,Linea,VLOOKUP(F$1,Data!$AP:$AR,3,FALSE),Cuenta,VLOOKUP(F$1,Data!$AP:$AR,2,FALSE))+F33,"")</f>
        <v>0</v>
      </c>
      <c r="G34" s="3">
        <f>IF(AND($A34&lt;&gt;"",G$1&lt;&gt;""),SUMIFS(VM,Fecha,$A34,Linea,VLOOKUP(G$1,Data!$AP:$AR,3,FALSE),Cuenta,VLOOKUP(G$1,Data!$AP:$AR,2,FALSE))+SUMIFS(FX,Fecha,$A34,Linea,VLOOKUP(G$1,Data!$AP:$AR,3,FALSE),Cuenta,VLOOKUP(G$1,Data!$AP:$AR,2,FALSE))+G33,"")</f>
        <v>0</v>
      </c>
      <c r="H34" s="3">
        <f>IF(AND($A34&lt;&gt;"",H$1&lt;&gt;""),SUMIFS(VM,Fecha,$A34,Linea,VLOOKUP(H$1,Data!$AP:$AR,3,FALSE),Cuenta,VLOOKUP(H$1,Data!$AP:$AR,2,FALSE))+SUMIFS(FX,Fecha,$A34,Linea,VLOOKUP(H$1,Data!$AP:$AR,3,FALSE),Cuenta,VLOOKUP(H$1,Data!$AP:$AR,2,FALSE))+H33,"")</f>
        <v>0</v>
      </c>
      <c r="I34" s="3">
        <f>IF(AND($A34&lt;&gt;"",I$1&lt;&gt;""),SUMIFS(VM,Fecha,$A34,Linea,VLOOKUP(I$1,Data!$AP:$AR,3,FALSE),Cuenta,VLOOKUP(I$1,Data!$AP:$AR,2,FALSE))+SUMIFS(FX,Fecha,$A34,Linea,VLOOKUP(I$1,Data!$AP:$AR,3,FALSE),Cuenta,VLOOKUP(I$1,Data!$AP:$AR,2,FALSE))+I33,"")</f>
        <v>0</v>
      </c>
      <c r="J34" s="3">
        <f>IF(AND($A34&lt;&gt;"",J$1&lt;&gt;""),SUMIFS(VM,Fecha,$A34,Linea,VLOOKUP(J$1,Data!$AP:$AR,3,FALSE),Cuenta,VLOOKUP(J$1,Data!$AP:$AR,2,FALSE))+SUMIFS(FX,Fecha,$A34,Linea,VLOOKUP(J$1,Data!$AP:$AR,3,FALSE),Cuenta,VLOOKUP(J$1,Data!$AP:$AR,2,FALSE))+J33,"")</f>
        <v>450540.16099999996</v>
      </c>
      <c r="K34" s="3">
        <f>IF(AND($A34&lt;&gt;"",K$1&lt;&gt;""),SUMIFS(VM,Fecha,$A34,Linea,VLOOKUP(K$1,Data!$AP:$AR,3,FALSE),Cuenta,VLOOKUP(K$1,Data!$AP:$AR,2,FALSE))+SUMIFS(FX,Fecha,$A34,Linea,VLOOKUP(K$1,Data!$AP:$AR,3,FALSE),Cuenta,VLOOKUP(K$1,Data!$AP:$AR,2,FALSE))+K33,"")</f>
        <v>0</v>
      </c>
      <c r="L34" s="3">
        <f>IF(AND($A34&lt;&gt;"",L$1&lt;&gt;""),SUMIFS(VM,Fecha,$A34,Linea,VLOOKUP(L$1,Data!$AP:$AR,3,FALSE),Cuenta,VLOOKUP(L$1,Data!$AP:$AR,2,FALSE))+SUMIFS(FX,Fecha,$A34,Linea,VLOOKUP(L$1,Data!$AP:$AR,3,FALSE),Cuenta,VLOOKUP(L$1,Data!$AP:$AR,2,FALSE))+L33,"")</f>
        <v>287118.82809999998</v>
      </c>
      <c r="M34" s="3">
        <f>IF(AND($A34&lt;&gt;"",M$1&lt;&gt;""),SUMIFS(VM,Fecha,$A34,Linea,VLOOKUP(M$1,Data!$AP:$AR,3,FALSE),Cuenta,VLOOKUP(M$1,Data!$AP:$AR,2,FALSE))+SUMIFS(FX,Fecha,$A34,Linea,VLOOKUP(M$1,Data!$AP:$AR,3,FALSE),Cuenta,VLOOKUP(M$1,Data!$AP:$AR,2,FALSE))+M33,"")</f>
        <v>0</v>
      </c>
      <c r="N34" s="3" t="str">
        <f>IF(AND($A34&lt;&gt;"",N$1&lt;&gt;""),SUMIFS(VM,Fecha,$A34,Linea,VLOOKUP(N$1,Data!$AP:$AR,3,FALSE),Cuenta,VLOOKUP(N$1,Data!$AP:$AR,2,FALSE))+SUMIFS(FX,Fecha,$A34,Linea,VLOOKUP(N$1,Data!$AP:$AR,3,FALSE),Cuenta,VLOOKUP(N$1,Data!$AP:$AR,2,FALSE))+N33,"")</f>
        <v/>
      </c>
    </row>
    <row r="35" spans="1:14" x14ac:dyDescent="0.25">
      <c r="A35" s="41">
        <v>45371</v>
      </c>
      <c r="B35" s="3">
        <f>IF(AND($A35&lt;&gt;"",B$1&lt;&gt;""),SUMIFS(VM,Fecha,$A35,Linea,VLOOKUP(B$1,Data!$AP:$AR,3,FALSE),Cuenta,VLOOKUP(B$1,Data!$AP:$AR,2,FALSE))+SUMIFS(FX,Fecha,$A35,Linea,VLOOKUP(B$1,Data!$AP:$AR,3,FALSE),Cuenta,VLOOKUP(B$1,Data!$AP:$AR,2,FALSE))+B34,"")</f>
        <v>79827</v>
      </c>
      <c r="C35" s="3">
        <f>IF(AND($A35&lt;&gt;"",C$1&lt;&gt;""),SUMIFS(VM,Fecha,$A35,Linea,VLOOKUP(C$1,Data!$AP:$AR,3,FALSE),Cuenta,VLOOKUP(C$1,Data!$AP:$AR,2,FALSE))+SUMIFS(FX,Fecha,$A35,Linea,VLOOKUP(C$1,Data!$AP:$AR,3,FALSE),Cuenta,VLOOKUP(C$1,Data!$AP:$AR,2,FALSE))+C34,"")</f>
        <v>141793</v>
      </c>
      <c r="D35" s="3">
        <f>IF(AND($A35&lt;&gt;"",D$1&lt;&gt;""),SUMIFS(VM,Fecha,$A35,Linea,VLOOKUP(D$1,Data!$AP:$AR,3,FALSE),Cuenta,VLOOKUP(D$1,Data!$AP:$AR,2,FALSE))+SUMIFS(FX,Fecha,$A35,Linea,VLOOKUP(D$1,Data!$AP:$AR,3,FALSE),Cuenta,VLOOKUP(D$1,Data!$AP:$AR,2,FALSE))+D34,"")</f>
        <v>27359</v>
      </c>
      <c r="E35" s="3">
        <f>IF(AND($A35&lt;&gt;"",E$1&lt;&gt;""),SUMIFS(VM,Fecha,$A35,Linea,VLOOKUP(E$1,Data!$AP:$AR,3,FALSE),Cuenta,VLOOKUP(E$1,Data!$AP:$AR,2,FALSE))+SUMIFS(FX,Fecha,$A35,Linea,VLOOKUP(E$1,Data!$AP:$AR,3,FALSE),Cuenta,VLOOKUP(E$1,Data!$AP:$AR,2,FALSE))+E34,"")</f>
        <v>39551.365399999951</v>
      </c>
      <c r="F35" s="3">
        <f>IF(AND($A35&lt;&gt;"",F$1&lt;&gt;""),SUMIFS(VM,Fecha,$A35,Linea,VLOOKUP(F$1,Data!$AP:$AR,3,FALSE),Cuenta,VLOOKUP(F$1,Data!$AP:$AR,2,FALSE))+SUMIFS(FX,Fecha,$A35,Linea,VLOOKUP(F$1,Data!$AP:$AR,3,FALSE),Cuenta,VLOOKUP(F$1,Data!$AP:$AR,2,FALSE))+F34,"")</f>
        <v>0</v>
      </c>
      <c r="G35" s="3">
        <f>IF(AND($A35&lt;&gt;"",G$1&lt;&gt;""),SUMIFS(VM,Fecha,$A35,Linea,VLOOKUP(G$1,Data!$AP:$AR,3,FALSE),Cuenta,VLOOKUP(G$1,Data!$AP:$AR,2,FALSE))+SUMIFS(FX,Fecha,$A35,Linea,VLOOKUP(G$1,Data!$AP:$AR,3,FALSE),Cuenta,VLOOKUP(G$1,Data!$AP:$AR,2,FALSE))+G34,"")</f>
        <v>0</v>
      </c>
      <c r="H35" s="3">
        <f>IF(AND($A35&lt;&gt;"",H$1&lt;&gt;""),SUMIFS(VM,Fecha,$A35,Linea,VLOOKUP(H$1,Data!$AP:$AR,3,FALSE),Cuenta,VLOOKUP(H$1,Data!$AP:$AR,2,FALSE))+SUMIFS(FX,Fecha,$A35,Linea,VLOOKUP(H$1,Data!$AP:$AR,3,FALSE),Cuenta,VLOOKUP(H$1,Data!$AP:$AR,2,FALSE))+H34,"")</f>
        <v>0</v>
      </c>
      <c r="I35" s="3">
        <f>IF(AND($A35&lt;&gt;"",I$1&lt;&gt;""),SUMIFS(VM,Fecha,$A35,Linea,VLOOKUP(I$1,Data!$AP:$AR,3,FALSE),Cuenta,VLOOKUP(I$1,Data!$AP:$AR,2,FALSE))+SUMIFS(FX,Fecha,$A35,Linea,VLOOKUP(I$1,Data!$AP:$AR,3,FALSE),Cuenta,VLOOKUP(I$1,Data!$AP:$AR,2,FALSE))+I34,"")</f>
        <v>0</v>
      </c>
      <c r="J35" s="3">
        <f>IF(AND($A35&lt;&gt;"",J$1&lt;&gt;""),SUMIFS(VM,Fecha,$A35,Linea,VLOOKUP(J$1,Data!$AP:$AR,3,FALSE),Cuenta,VLOOKUP(J$1,Data!$AP:$AR,2,FALSE))+SUMIFS(FX,Fecha,$A35,Linea,VLOOKUP(J$1,Data!$AP:$AR,3,FALSE),Cuenta,VLOOKUP(J$1,Data!$AP:$AR,2,FALSE))+J34,"")</f>
        <v>463550.15850000002</v>
      </c>
      <c r="K35" s="3">
        <f>IF(AND($A35&lt;&gt;"",K$1&lt;&gt;""),SUMIFS(VM,Fecha,$A35,Linea,VLOOKUP(K$1,Data!$AP:$AR,3,FALSE),Cuenta,VLOOKUP(K$1,Data!$AP:$AR,2,FALSE))+SUMIFS(FX,Fecha,$A35,Linea,VLOOKUP(K$1,Data!$AP:$AR,3,FALSE),Cuenta,VLOOKUP(K$1,Data!$AP:$AR,2,FALSE))+K34,"")</f>
        <v>0</v>
      </c>
      <c r="L35" s="3">
        <f>IF(AND($A35&lt;&gt;"",L$1&lt;&gt;""),SUMIFS(VM,Fecha,$A35,Linea,VLOOKUP(L$1,Data!$AP:$AR,3,FALSE),Cuenta,VLOOKUP(L$1,Data!$AP:$AR,2,FALSE))+SUMIFS(FX,Fecha,$A35,Linea,VLOOKUP(L$1,Data!$AP:$AR,3,FALSE),Cuenta,VLOOKUP(L$1,Data!$AP:$AR,2,FALSE))+L34,"")</f>
        <v>328550.41370000003</v>
      </c>
      <c r="M35" s="3">
        <f>IF(AND($A35&lt;&gt;"",M$1&lt;&gt;""),SUMIFS(VM,Fecha,$A35,Linea,VLOOKUP(M$1,Data!$AP:$AR,3,FALSE),Cuenta,VLOOKUP(M$1,Data!$AP:$AR,2,FALSE))+SUMIFS(FX,Fecha,$A35,Linea,VLOOKUP(M$1,Data!$AP:$AR,3,FALSE),Cuenta,VLOOKUP(M$1,Data!$AP:$AR,2,FALSE))+M34,"")</f>
        <v>0</v>
      </c>
      <c r="N35" s="3" t="str">
        <f>IF(AND($A35&lt;&gt;"",N$1&lt;&gt;""),SUMIFS(VM,Fecha,$A35,Linea,VLOOKUP(N$1,Data!$AP:$AR,3,FALSE),Cuenta,VLOOKUP(N$1,Data!$AP:$AR,2,FALSE))+SUMIFS(FX,Fecha,$A35,Linea,VLOOKUP(N$1,Data!$AP:$AR,3,FALSE),Cuenta,VLOOKUP(N$1,Data!$AP:$AR,2,FALSE))+N34,"")</f>
        <v/>
      </c>
    </row>
    <row r="36" spans="1:14" x14ac:dyDescent="0.25">
      <c r="A36" s="41">
        <v>45373</v>
      </c>
      <c r="B36" s="3">
        <f>IF(AND($A36&lt;&gt;"",B$1&lt;&gt;""),SUMIFS(VM,Fecha,$A36,Linea,VLOOKUP(B$1,Data!$AP:$AR,3,FALSE),Cuenta,VLOOKUP(B$1,Data!$AP:$AR,2,FALSE))+SUMIFS(FX,Fecha,$A36,Linea,VLOOKUP(B$1,Data!$AP:$AR,3,FALSE),Cuenta,VLOOKUP(B$1,Data!$AP:$AR,2,FALSE))+B35,"")</f>
        <v>79827</v>
      </c>
      <c r="C36" s="3">
        <f>IF(AND($A36&lt;&gt;"",C$1&lt;&gt;""),SUMIFS(VM,Fecha,$A36,Linea,VLOOKUP(C$1,Data!$AP:$AR,3,FALSE),Cuenta,VLOOKUP(C$1,Data!$AP:$AR,2,FALSE))+SUMIFS(FX,Fecha,$A36,Linea,VLOOKUP(C$1,Data!$AP:$AR,3,FALSE),Cuenta,VLOOKUP(C$1,Data!$AP:$AR,2,FALSE))+C35,"")</f>
        <v>141793</v>
      </c>
      <c r="D36" s="3">
        <f>IF(AND($A36&lt;&gt;"",D$1&lt;&gt;""),SUMIFS(VM,Fecha,$A36,Linea,VLOOKUP(D$1,Data!$AP:$AR,3,FALSE),Cuenta,VLOOKUP(D$1,Data!$AP:$AR,2,FALSE))+SUMIFS(FX,Fecha,$A36,Linea,VLOOKUP(D$1,Data!$AP:$AR,3,FALSE),Cuenta,VLOOKUP(D$1,Data!$AP:$AR,2,FALSE))+D35,"")</f>
        <v>27359</v>
      </c>
      <c r="E36" s="3">
        <f>IF(AND($A36&lt;&gt;"",E$1&lt;&gt;""),SUMIFS(VM,Fecha,$A36,Linea,VLOOKUP(E$1,Data!$AP:$AR,3,FALSE),Cuenta,VLOOKUP(E$1,Data!$AP:$AR,2,FALSE))+SUMIFS(FX,Fecha,$A36,Linea,VLOOKUP(E$1,Data!$AP:$AR,3,FALSE),Cuenta,VLOOKUP(E$1,Data!$AP:$AR,2,FALSE))+E35,"")</f>
        <v>38129.192599999951</v>
      </c>
      <c r="F36" s="3">
        <f>IF(AND($A36&lt;&gt;"",F$1&lt;&gt;""),SUMIFS(VM,Fecha,$A36,Linea,VLOOKUP(F$1,Data!$AP:$AR,3,FALSE),Cuenta,VLOOKUP(F$1,Data!$AP:$AR,2,FALSE))+SUMIFS(FX,Fecha,$A36,Linea,VLOOKUP(F$1,Data!$AP:$AR,3,FALSE),Cuenta,VLOOKUP(F$1,Data!$AP:$AR,2,FALSE))+F35,"")</f>
        <v>0</v>
      </c>
      <c r="G36" s="3">
        <f>IF(AND($A36&lt;&gt;"",G$1&lt;&gt;""),SUMIFS(VM,Fecha,$A36,Linea,VLOOKUP(G$1,Data!$AP:$AR,3,FALSE),Cuenta,VLOOKUP(G$1,Data!$AP:$AR,2,FALSE))+SUMIFS(FX,Fecha,$A36,Linea,VLOOKUP(G$1,Data!$AP:$AR,3,FALSE),Cuenta,VLOOKUP(G$1,Data!$AP:$AR,2,FALSE))+G35,"")</f>
        <v>0</v>
      </c>
      <c r="H36" s="3">
        <f>IF(AND($A36&lt;&gt;"",H$1&lt;&gt;""),SUMIFS(VM,Fecha,$A36,Linea,VLOOKUP(H$1,Data!$AP:$AR,3,FALSE),Cuenta,VLOOKUP(H$1,Data!$AP:$AR,2,FALSE))+SUMIFS(FX,Fecha,$A36,Linea,VLOOKUP(H$1,Data!$AP:$AR,3,FALSE),Cuenta,VLOOKUP(H$1,Data!$AP:$AR,2,FALSE))+H35,"")</f>
        <v>0</v>
      </c>
      <c r="I36" s="3">
        <f>IF(AND($A36&lt;&gt;"",I$1&lt;&gt;""),SUMIFS(VM,Fecha,$A36,Linea,VLOOKUP(I$1,Data!$AP:$AR,3,FALSE),Cuenta,VLOOKUP(I$1,Data!$AP:$AR,2,FALSE))+SUMIFS(FX,Fecha,$A36,Linea,VLOOKUP(I$1,Data!$AP:$AR,3,FALSE),Cuenta,VLOOKUP(I$1,Data!$AP:$AR,2,FALSE))+I35,"")</f>
        <v>0</v>
      </c>
      <c r="J36" s="3">
        <f>IF(AND($A36&lt;&gt;"",J$1&lt;&gt;""),SUMIFS(VM,Fecha,$A36,Linea,VLOOKUP(J$1,Data!$AP:$AR,3,FALSE),Cuenta,VLOOKUP(J$1,Data!$AP:$AR,2,FALSE))+SUMIFS(FX,Fecha,$A36,Linea,VLOOKUP(J$1,Data!$AP:$AR,3,FALSE),Cuenta,VLOOKUP(J$1,Data!$AP:$AR,2,FALSE))+J35,"")</f>
        <v>459445.19900000002</v>
      </c>
      <c r="K36" s="3">
        <f>IF(AND($A36&lt;&gt;"",K$1&lt;&gt;""),SUMIFS(VM,Fecha,$A36,Linea,VLOOKUP(K$1,Data!$AP:$AR,3,FALSE),Cuenta,VLOOKUP(K$1,Data!$AP:$AR,2,FALSE))+SUMIFS(FX,Fecha,$A36,Linea,VLOOKUP(K$1,Data!$AP:$AR,3,FALSE),Cuenta,VLOOKUP(K$1,Data!$AP:$AR,2,FALSE))+K35,"")</f>
        <v>0</v>
      </c>
      <c r="L36" s="3">
        <f>IF(AND($A36&lt;&gt;"",L$1&lt;&gt;""),SUMIFS(VM,Fecha,$A36,Linea,VLOOKUP(L$1,Data!$AP:$AR,3,FALSE),Cuenta,VLOOKUP(L$1,Data!$AP:$AR,2,FALSE))+SUMIFS(FX,Fecha,$A36,Linea,VLOOKUP(L$1,Data!$AP:$AR,3,FALSE),Cuenta,VLOOKUP(L$1,Data!$AP:$AR,2,FALSE))+L35,"")</f>
        <v>326864.0307</v>
      </c>
      <c r="M36" s="3">
        <f>IF(AND($A36&lt;&gt;"",M$1&lt;&gt;""),SUMIFS(VM,Fecha,$A36,Linea,VLOOKUP(M$1,Data!$AP:$AR,3,FALSE),Cuenta,VLOOKUP(M$1,Data!$AP:$AR,2,FALSE))+SUMIFS(FX,Fecha,$A36,Linea,VLOOKUP(M$1,Data!$AP:$AR,3,FALSE),Cuenta,VLOOKUP(M$1,Data!$AP:$AR,2,FALSE))+M35,"")</f>
        <v>0</v>
      </c>
      <c r="N36" s="3" t="str">
        <f>IF(AND($A36&lt;&gt;"",N$1&lt;&gt;""),SUMIFS(VM,Fecha,$A36,Linea,VLOOKUP(N$1,Data!$AP:$AR,3,FALSE),Cuenta,VLOOKUP(N$1,Data!$AP:$AR,2,FALSE))+SUMIFS(FX,Fecha,$A36,Linea,VLOOKUP(N$1,Data!$AP:$AR,3,FALSE),Cuenta,VLOOKUP(N$1,Data!$AP:$AR,2,FALSE))+N35,"")</f>
        <v/>
      </c>
    </row>
    <row r="37" spans="1:14" x14ac:dyDescent="0.25">
      <c r="A37" s="41">
        <v>45374</v>
      </c>
      <c r="B37" s="3">
        <f>IF(AND($A37&lt;&gt;"",B$1&lt;&gt;""),SUMIFS(VM,Fecha,$A37,Linea,VLOOKUP(B$1,Data!$AP:$AR,3,FALSE),Cuenta,VLOOKUP(B$1,Data!$AP:$AR,2,FALSE))+SUMIFS(FX,Fecha,$A37,Linea,VLOOKUP(B$1,Data!$AP:$AR,3,FALSE),Cuenta,VLOOKUP(B$1,Data!$AP:$AR,2,FALSE))+B36,"")</f>
        <v>82880</v>
      </c>
      <c r="C37" s="3">
        <f>IF(AND($A37&lt;&gt;"",C$1&lt;&gt;""),SUMIFS(VM,Fecha,$A37,Linea,VLOOKUP(C$1,Data!$AP:$AR,3,FALSE),Cuenta,VLOOKUP(C$1,Data!$AP:$AR,2,FALSE))+SUMIFS(FX,Fecha,$A37,Linea,VLOOKUP(C$1,Data!$AP:$AR,3,FALSE),Cuenta,VLOOKUP(C$1,Data!$AP:$AR,2,FALSE))+C36,"")</f>
        <v>162436</v>
      </c>
      <c r="D37" s="3">
        <f>IF(AND($A37&lt;&gt;"",D$1&lt;&gt;""),SUMIFS(VM,Fecha,$A37,Linea,VLOOKUP(D$1,Data!$AP:$AR,3,FALSE),Cuenta,VLOOKUP(D$1,Data!$AP:$AR,2,FALSE))+SUMIFS(FX,Fecha,$A37,Linea,VLOOKUP(D$1,Data!$AP:$AR,3,FALSE),Cuenta,VLOOKUP(D$1,Data!$AP:$AR,2,FALSE))+D36,"")</f>
        <v>37546</v>
      </c>
      <c r="E37" s="3">
        <f>IF(AND($A37&lt;&gt;"",E$1&lt;&gt;""),SUMIFS(VM,Fecha,$A37,Linea,VLOOKUP(E$1,Data!$AP:$AR,3,FALSE),Cuenta,VLOOKUP(E$1,Data!$AP:$AR,2,FALSE))+SUMIFS(FX,Fecha,$A37,Linea,VLOOKUP(E$1,Data!$AP:$AR,3,FALSE),Cuenta,VLOOKUP(E$1,Data!$AP:$AR,2,FALSE))+E36,"")</f>
        <v>36118.104799999972</v>
      </c>
      <c r="F37" s="3">
        <f>IF(AND($A37&lt;&gt;"",F$1&lt;&gt;""),SUMIFS(VM,Fecha,$A37,Linea,VLOOKUP(F$1,Data!$AP:$AR,3,FALSE),Cuenta,VLOOKUP(F$1,Data!$AP:$AR,2,FALSE))+SUMIFS(FX,Fecha,$A37,Linea,VLOOKUP(F$1,Data!$AP:$AR,3,FALSE),Cuenta,VLOOKUP(F$1,Data!$AP:$AR,2,FALSE))+F36,"")</f>
        <v>0</v>
      </c>
      <c r="G37" s="3">
        <f>IF(AND($A37&lt;&gt;"",G$1&lt;&gt;""),SUMIFS(VM,Fecha,$A37,Linea,VLOOKUP(G$1,Data!$AP:$AR,3,FALSE),Cuenta,VLOOKUP(G$1,Data!$AP:$AR,2,FALSE))+SUMIFS(FX,Fecha,$A37,Linea,VLOOKUP(G$1,Data!$AP:$AR,3,FALSE),Cuenta,VLOOKUP(G$1,Data!$AP:$AR,2,FALSE))+G36,"")</f>
        <v>0</v>
      </c>
      <c r="H37" s="3">
        <f>IF(AND($A37&lt;&gt;"",H$1&lt;&gt;""),SUMIFS(VM,Fecha,$A37,Linea,VLOOKUP(H$1,Data!$AP:$AR,3,FALSE),Cuenta,VLOOKUP(H$1,Data!$AP:$AR,2,FALSE))+SUMIFS(FX,Fecha,$A37,Linea,VLOOKUP(H$1,Data!$AP:$AR,3,FALSE),Cuenta,VLOOKUP(H$1,Data!$AP:$AR,2,FALSE))+H36,"")</f>
        <v>0</v>
      </c>
      <c r="I37" s="3">
        <f>IF(AND($A37&lt;&gt;"",I$1&lt;&gt;""),SUMIFS(VM,Fecha,$A37,Linea,VLOOKUP(I$1,Data!$AP:$AR,3,FALSE),Cuenta,VLOOKUP(I$1,Data!$AP:$AR,2,FALSE))+SUMIFS(FX,Fecha,$A37,Linea,VLOOKUP(I$1,Data!$AP:$AR,3,FALSE),Cuenta,VLOOKUP(I$1,Data!$AP:$AR,2,FALSE))+I36,"")</f>
        <v>0</v>
      </c>
      <c r="J37" s="3">
        <f>IF(AND($A37&lt;&gt;"",J$1&lt;&gt;""),SUMIFS(VM,Fecha,$A37,Linea,VLOOKUP(J$1,Data!$AP:$AR,3,FALSE),Cuenta,VLOOKUP(J$1,Data!$AP:$AR,2,FALSE))+SUMIFS(FX,Fecha,$A37,Linea,VLOOKUP(J$1,Data!$AP:$AR,3,FALSE),Cuenta,VLOOKUP(J$1,Data!$AP:$AR,2,FALSE))+J36,"")</f>
        <v>459445.19900000002</v>
      </c>
      <c r="K37" s="3">
        <f>IF(AND($A37&lt;&gt;"",K$1&lt;&gt;""),SUMIFS(VM,Fecha,$A37,Linea,VLOOKUP(K$1,Data!$AP:$AR,3,FALSE),Cuenta,VLOOKUP(K$1,Data!$AP:$AR,2,FALSE))+SUMIFS(FX,Fecha,$A37,Linea,VLOOKUP(K$1,Data!$AP:$AR,3,FALSE),Cuenta,VLOOKUP(K$1,Data!$AP:$AR,2,FALSE))+K36,"")</f>
        <v>0</v>
      </c>
      <c r="L37" s="3">
        <f>IF(AND($A37&lt;&gt;"",L$1&lt;&gt;""),SUMIFS(VM,Fecha,$A37,Linea,VLOOKUP(L$1,Data!$AP:$AR,3,FALSE),Cuenta,VLOOKUP(L$1,Data!$AP:$AR,2,FALSE))+SUMIFS(FX,Fecha,$A37,Linea,VLOOKUP(L$1,Data!$AP:$AR,3,FALSE),Cuenta,VLOOKUP(L$1,Data!$AP:$AR,2,FALSE))+L36,"")</f>
        <v>330847.34470000002</v>
      </c>
      <c r="M37" s="3">
        <f>IF(AND($A37&lt;&gt;"",M$1&lt;&gt;""),SUMIFS(VM,Fecha,$A37,Linea,VLOOKUP(M$1,Data!$AP:$AR,3,FALSE),Cuenta,VLOOKUP(M$1,Data!$AP:$AR,2,FALSE))+SUMIFS(FX,Fecha,$A37,Linea,VLOOKUP(M$1,Data!$AP:$AR,3,FALSE),Cuenta,VLOOKUP(M$1,Data!$AP:$AR,2,FALSE))+M36,"")</f>
        <v>0</v>
      </c>
      <c r="N37" s="3" t="str">
        <f>IF(AND($A37&lt;&gt;"",N$1&lt;&gt;""),SUMIFS(VM,Fecha,$A37,Linea,VLOOKUP(N$1,Data!$AP:$AR,3,FALSE),Cuenta,VLOOKUP(N$1,Data!$AP:$AR,2,FALSE))+SUMIFS(FX,Fecha,$A37,Linea,VLOOKUP(N$1,Data!$AP:$AR,3,FALSE),Cuenta,VLOOKUP(N$1,Data!$AP:$AR,2,FALSE))+N36,"")</f>
        <v/>
      </c>
    </row>
    <row r="38" spans="1:14" x14ac:dyDescent="0.25">
      <c r="A38" s="41">
        <v>45375</v>
      </c>
      <c r="B38" s="3">
        <f>IF(AND($A38&lt;&gt;"",B$1&lt;&gt;""),SUMIFS(VM,Fecha,$A38,Linea,VLOOKUP(B$1,Data!$AP:$AR,3,FALSE),Cuenta,VLOOKUP(B$1,Data!$AP:$AR,2,FALSE))+SUMIFS(FX,Fecha,$A38,Linea,VLOOKUP(B$1,Data!$AP:$AR,3,FALSE),Cuenta,VLOOKUP(B$1,Data!$AP:$AR,2,FALSE))+B37,"")</f>
        <v>82880</v>
      </c>
      <c r="C38" s="3">
        <f>IF(AND($A38&lt;&gt;"",C$1&lt;&gt;""),SUMIFS(VM,Fecha,$A38,Linea,VLOOKUP(C$1,Data!$AP:$AR,3,FALSE),Cuenta,VLOOKUP(C$1,Data!$AP:$AR,2,FALSE))+SUMIFS(FX,Fecha,$A38,Linea,VLOOKUP(C$1,Data!$AP:$AR,3,FALSE),Cuenta,VLOOKUP(C$1,Data!$AP:$AR,2,FALSE))+C37,"")</f>
        <v>162436</v>
      </c>
      <c r="D38" s="3">
        <f>IF(AND($A38&lt;&gt;"",D$1&lt;&gt;""),SUMIFS(VM,Fecha,$A38,Linea,VLOOKUP(D$1,Data!$AP:$AR,3,FALSE),Cuenta,VLOOKUP(D$1,Data!$AP:$AR,2,FALSE))+SUMIFS(FX,Fecha,$A38,Linea,VLOOKUP(D$1,Data!$AP:$AR,3,FALSE),Cuenta,VLOOKUP(D$1,Data!$AP:$AR,2,FALSE))+D37,"")</f>
        <v>37546</v>
      </c>
      <c r="E38" s="3">
        <f>IF(AND($A38&lt;&gt;"",E$1&lt;&gt;""),SUMIFS(VM,Fecha,$A38,Linea,VLOOKUP(E$1,Data!$AP:$AR,3,FALSE),Cuenta,VLOOKUP(E$1,Data!$AP:$AR,2,FALSE))+SUMIFS(FX,Fecha,$A38,Linea,VLOOKUP(E$1,Data!$AP:$AR,3,FALSE),Cuenta,VLOOKUP(E$1,Data!$AP:$AR,2,FALSE))+E37,"")</f>
        <v>38931.42379999999</v>
      </c>
      <c r="F38" s="3">
        <f>IF(AND($A38&lt;&gt;"",F$1&lt;&gt;""),SUMIFS(VM,Fecha,$A38,Linea,VLOOKUP(F$1,Data!$AP:$AR,3,FALSE),Cuenta,VLOOKUP(F$1,Data!$AP:$AR,2,FALSE))+SUMIFS(FX,Fecha,$A38,Linea,VLOOKUP(F$1,Data!$AP:$AR,3,FALSE),Cuenta,VLOOKUP(F$1,Data!$AP:$AR,2,FALSE))+F37,"")</f>
        <v>0</v>
      </c>
      <c r="G38" s="3">
        <f>IF(AND($A38&lt;&gt;"",G$1&lt;&gt;""),SUMIFS(VM,Fecha,$A38,Linea,VLOOKUP(G$1,Data!$AP:$AR,3,FALSE),Cuenta,VLOOKUP(G$1,Data!$AP:$AR,2,FALSE))+SUMIFS(FX,Fecha,$A38,Linea,VLOOKUP(G$1,Data!$AP:$AR,3,FALSE),Cuenta,VLOOKUP(G$1,Data!$AP:$AR,2,FALSE))+G37,"")</f>
        <v>0</v>
      </c>
      <c r="H38" s="3">
        <f>IF(AND($A38&lt;&gt;"",H$1&lt;&gt;""),SUMIFS(VM,Fecha,$A38,Linea,VLOOKUP(H$1,Data!$AP:$AR,3,FALSE),Cuenta,VLOOKUP(H$1,Data!$AP:$AR,2,FALSE))+SUMIFS(FX,Fecha,$A38,Linea,VLOOKUP(H$1,Data!$AP:$AR,3,FALSE),Cuenta,VLOOKUP(H$1,Data!$AP:$AR,2,FALSE))+H37,"")</f>
        <v>0</v>
      </c>
      <c r="I38" s="3">
        <f>IF(AND($A38&lt;&gt;"",I$1&lt;&gt;""),SUMIFS(VM,Fecha,$A38,Linea,VLOOKUP(I$1,Data!$AP:$AR,3,FALSE),Cuenta,VLOOKUP(I$1,Data!$AP:$AR,2,FALSE))+SUMIFS(FX,Fecha,$A38,Linea,VLOOKUP(I$1,Data!$AP:$AR,3,FALSE),Cuenta,VLOOKUP(I$1,Data!$AP:$AR,2,FALSE))+I37,"")</f>
        <v>0</v>
      </c>
      <c r="J38" s="3">
        <f>IF(AND($A38&lt;&gt;"",J$1&lt;&gt;""),SUMIFS(VM,Fecha,$A38,Linea,VLOOKUP(J$1,Data!$AP:$AR,3,FALSE),Cuenta,VLOOKUP(J$1,Data!$AP:$AR,2,FALSE))+SUMIFS(FX,Fecha,$A38,Linea,VLOOKUP(J$1,Data!$AP:$AR,3,FALSE),Cuenta,VLOOKUP(J$1,Data!$AP:$AR,2,FALSE))+J37,"")</f>
        <v>467617.54399999999</v>
      </c>
      <c r="K38" s="3">
        <f>IF(AND($A38&lt;&gt;"",K$1&lt;&gt;""),SUMIFS(VM,Fecha,$A38,Linea,VLOOKUP(K$1,Data!$AP:$AR,3,FALSE),Cuenta,VLOOKUP(K$1,Data!$AP:$AR,2,FALSE))+SUMIFS(FX,Fecha,$A38,Linea,VLOOKUP(K$1,Data!$AP:$AR,3,FALSE),Cuenta,VLOOKUP(K$1,Data!$AP:$AR,2,FALSE))+K37,"")</f>
        <v>0</v>
      </c>
      <c r="L38" s="3">
        <f>IF(AND($A38&lt;&gt;"",L$1&lt;&gt;""),SUMIFS(VM,Fecha,$A38,Linea,VLOOKUP(L$1,Data!$AP:$AR,3,FALSE),Cuenta,VLOOKUP(L$1,Data!$AP:$AR,2,FALSE))+SUMIFS(FX,Fecha,$A38,Linea,VLOOKUP(L$1,Data!$AP:$AR,3,FALSE),Cuenta,VLOOKUP(L$1,Data!$AP:$AR,2,FALSE))+L37,"")</f>
        <v>336622.32790000003</v>
      </c>
      <c r="M38" s="3">
        <f>IF(AND($A38&lt;&gt;"",M$1&lt;&gt;""),SUMIFS(VM,Fecha,$A38,Linea,VLOOKUP(M$1,Data!$AP:$AR,3,FALSE),Cuenta,VLOOKUP(M$1,Data!$AP:$AR,2,FALSE))+SUMIFS(FX,Fecha,$A38,Linea,VLOOKUP(M$1,Data!$AP:$AR,3,FALSE),Cuenta,VLOOKUP(M$1,Data!$AP:$AR,2,FALSE))+M37,"")</f>
        <v>0</v>
      </c>
      <c r="N38" s="3" t="str">
        <f>IF(AND($A38&lt;&gt;"",N$1&lt;&gt;""),SUMIFS(VM,Fecha,$A38,Linea,VLOOKUP(N$1,Data!$AP:$AR,3,FALSE),Cuenta,VLOOKUP(N$1,Data!$AP:$AR,2,FALSE))+SUMIFS(FX,Fecha,$A38,Linea,VLOOKUP(N$1,Data!$AP:$AR,3,FALSE),Cuenta,VLOOKUP(N$1,Data!$AP:$AR,2,FALSE))+N37,"")</f>
        <v/>
      </c>
    </row>
    <row r="39" spans="1:14" x14ac:dyDescent="0.25">
      <c r="A39" s="41">
        <v>45378</v>
      </c>
      <c r="B39" s="3">
        <f>IF(AND($A39&lt;&gt;"",B$1&lt;&gt;""),SUMIFS(VM,Fecha,$A39,Linea,VLOOKUP(B$1,Data!$AP:$AR,3,FALSE),Cuenta,VLOOKUP(B$1,Data!$AP:$AR,2,FALSE))+SUMIFS(FX,Fecha,$A39,Linea,VLOOKUP(B$1,Data!$AP:$AR,3,FALSE),Cuenta,VLOOKUP(B$1,Data!$AP:$AR,2,FALSE))+B38,"")</f>
        <v>91068</v>
      </c>
      <c r="C39" s="3">
        <f>IF(AND($A39&lt;&gt;"",C$1&lt;&gt;""),SUMIFS(VM,Fecha,$A39,Linea,VLOOKUP(C$1,Data!$AP:$AR,3,FALSE),Cuenta,VLOOKUP(C$1,Data!$AP:$AR,2,FALSE))+SUMIFS(FX,Fecha,$A39,Linea,VLOOKUP(C$1,Data!$AP:$AR,3,FALSE),Cuenta,VLOOKUP(C$1,Data!$AP:$AR,2,FALSE))+C38,"")</f>
        <v>169692</v>
      </c>
      <c r="D39" s="3">
        <f>IF(AND($A39&lt;&gt;"",D$1&lt;&gt;""),SUMIFS(VM,Fecha,$A39,Linea,VLOOKUP(D$1,Data!$AP:$AR,3,FALSE),Cuenta,VLOOKUP(D$1,Data!$AP:$AR,2,FALSE))+SUMIFS(FX,Fecha,$A39,Linea,VLOOKUP(D$1,Data!$AP:$AR,3,FALSE),Cuenta,VLOOKUP(D$1,Data!$AP:$AR,2,FALSE))+D38,"")</f>
        <v>38515</v>
      </c>
      <c r="E39" s="3">
        <f>IF(AND($A39&lt;&gt;"",E$1&lt;&gt;""),SUMIFS(VM,Fecha,$A39,Linea,VLOOKUP(E$1,Data!$AP:$AR,3,FALSE),Cuenta,VLOOKUP(E$1,Data!$AP:$AR,2,FALSE))+SUMIFS(FX,Fecha,$A39,Linea,VLOOKUP(E$1,Data!$AP:$AR,3,FALSE),Cuenta,VLOOKUP(E$1,Data!$AP:$AR,2,FALSE))+E38,"")</f>
        <v>40438.810999999929</v>
      </c>
      <c r="F39" s="3">
        <f>IF(AND($A39&lt;&gt;"",F$1&lt;&gt;""),SUMIFS(VM,Fecha,$A39,Linea,VLOOKUP(F$1,Data!$AP:$AR,3,FALSE),Cuenta,VLOOKUP(F$1,Data!$AP:$AR,2,FALSE))+SUMIFS(FX,Fecha,$A39,Linea,VLOOKUP(F$1,Data!$AP:$AR,3,FALSE),Cuenta,VLOOKUP(F$1,Data!$AP:$AR,2,FALSE))+F38,"")</f>
        <v>0</v>
      </c>
      <c r="G39" s="3">
        <f>IF(AND($A39&lt;&gt;"",G$1&lt;&gt;""),SUMIFS(VM,Fecha,$A39,Linea,VLOOKUP(G$1,Data!$AP:$AR,3,FALSE),Cuenta,VLOOKUP(G$1,Data!$AP:$AR,2,FALSE))+SUMIFS(FX,Fecha,$A39,Linea,VLOOKUP(G$1,Data!$AP:$AR,3,FALSE),Cuenta,VLOOKUP(G$1,Data!$AP:$AR,2,FALSE))+G38,"")</f>
        <v>0</v>
      </c>
      <c r="H39" s="3">
        <f>IF(AND($A39&lt;&gt;"",H$1&lt;&gt;""),SUMIFS(VM,Fecha,$A39,Linea,VLOOKUP(H$1,Data!$AP:$AR,3,FALSE),Cuenta,VLOOKUP(H$1,Data!$AP:$AR,2,FALSE))+SUMIFS(FX,Fecha,$A39,Linea,VLOOKUP(H$1,Data!$AP:$AR,3,FALSE),Cuenta,VLOOKUP(H$1,Data!$AP:$AR,2,FALSE))+H38,"")</f>
        <v>0</v>
      </c>
      <c r="I39" s="3">
        <f>IF(AND($A39&lt;&gt;"",I$1&lt;&gt;""),SUMIFS(VM,Fecha,$A39,Linea,VLOOKUP(I$1,Data!$AP:$AR,3,FALSE),Cuenta,VLOOKUP(I$1,Data!$AP:$AR,2,FALSE))+SUMIFS(FX,Fecha,$A39,Linea,VLOOKUP(I$1,Data!$AP:$AR,3,FALSE),Cuenta,VLOOKUP(I$1,Data!$AP:$AR,2,FALSE))+I38,"")</f>
        <v>0</v>
      </c>
      <c r="J39" s="3">
        <f>IF(AND($A39&lt;&gt;"",J$1&lt;&gt;""),SUMIFS(VM,Fecha,$A39,Linea,VLOOKUP(J$1,Data!$AP:$AR,3,FALSE),Cuenta,VLOOKUP(J$1,Data!$AP:$AR,2,FALSE))+SUMIFS(FX,Fecha,$A39,Linea,VLOOKUP(J$1,Data!$AP:$AR,3,FALSE),Cuenta,VLOOKUP(J$1,Data!$AP:$AR,2,FALSE))+J38,"")</f>
        <v>469627.75300000003</v>
      </c>
      <c r="K39" s="3">
        <f>IF(AND($A39&lt;&gt;"",K$1&lt;&gt;""),SUMIFS(VM,Fecha,$A39,Linea,VLOOKUP(K$1,Data!$AP:$AR,3,FALSE),Cuenta,VLOOKUP(K$1,Data!$AP:$AR,2,FALSE))+SUMIFS(FX,Fecha,$A39,Linea,VLOOKUP(K$1,Data!$AP:$AR,3,FALSE),Cuenta,VLOOKUP(K$1,Data!$AP:$AR,2,FALSE))+K38,"")</f>
        <v>0</v>
      </c>
      <c r="L39" s="3">
        <f>IF(AND($A39&lt;&gt;"",L$1&lt;&gt;""),SUMIFS(VM,Fecha,$A39,Linea,VLOOKUP(L$1,Data!$AP:$AR,3,FALSE),Cuenta,VLOOKUP(L$1,Data!$AP:$AR,2,FALSE))+SUMIFS(FX,Fecha,$A39,Linea,VLOOKUP(L$1,Data!$AP:$AR,3,FALSE),Cuenta,VLOOKUP(L$1,Data!$AP:$AR,2,FALSE))+L38,"")</f>
        <v>326331.76270000008</v>
      </c>
      <c r="M39" s="3">
        <f>IF(AND($A39&lt;&gt;"",M$1&lt;&gt;""),SUMIFS(VM,Fecha,$A39,Linea,VLOOKUP(M$1,Data!$AP:$AR,3,FALSE),Cuenta,VLOOKUP(M$1,Data!$AP:$AR,2,FALSE))+SUMIFS(FX,Fecha,$A39,Linea,VLOOKUP(M$1,Data!$AP:$AR,3,FALSE),Cuenta,VLOOKUP(M$1,Data!$AP:$AR,2,FALSE))+M38,"")</f>
        <v>0</v>
      </c>
      <c r="N39" s="3" t="str">
        <f>IF(AND($A39&lt;&gt;"",N$1&lt;&gt;""),SUMIFS(VM,Fecha,$A39,Linea,VLOOKUP(N$1,Data!$AP:$AR,3,FALSE),Cuenta,VLOOKUP(N$1,Data!$AP:$AR,2,FALSE))+SUMIFS(FX,Fecha,$A39,Linea,VLOOKUP(N$1,Data!$AP:$AR,3,FALSE),Cuenta,VLOOKUP(N$1,Data!$AP:$AR,2,FALSE))+N38,"")</f>
        <v/>
      </c>
    </row>
    <row r="40" spans="1:14" x14ac:dyDescent="0.25">
      <c r="A40" s="41">
        <v>45379</v>
      </c>
      <c r="B40" s="3">
        <f>IF(AND($A40&lt;&gt;"",B$1&lt;&gt;""),SUMIFS(VM,Fecha,$A40,Linea,VLOOKUP(B$1,Data!$AP:$AR,3,FALSE),Cuenta,VLOOKUP(B$1,Data!$AP:$AR,2,FALSE))+SUMIFS(FX,Fecha,$A40,Linea,VLOOKUP(B$1,Data!$AP:$AR,3,FALSE),Cuenta,VLOOKUP(B$1,Data!$AP:$AR,2,FALSE))+B39,"")</f>
        <v>92323</v>
      </c>
      <c r="C40" s="3">
        <f>IF(AND($A40&lt;&gt;"",C$1&lt;&gt;""),SUMIFS(VM,Fecha,$A40,Linea,VLOOKUP(C$1,Data!$AP:$AR,3,FALSE),Cuenta,VLOOKUP(C$1,Data!$AP:$AR,2,FALSE))+SUMIFS(FX,Fecha,$A40,Linea,VLOOKUP(C$1,Data!$AP:$AR,3,FALSE),Cuenta,VLOOKUP(C$1,Data!$AP:$AR,2,FALSE))+C39,"")</f>
        <v>170745</v>
      </c>
      <c r="D40" s="3">
        <f>IF(AND($A40&lt;&gt;"",D$1&lt;&gt;""),SUMIFS(VM,Fecha,$A40,Linea,VLOOKUP(D$1,Data!$AP:$AR,3,FALSE),Cuenta,VLOOKUP(D$1,Data!$AP:$AR,2,FALSE))+SUMIFS(FX,Fecha,$A40,Linea,VLOOKUP(D$1,Data!$AP:$AR,3,FALSE),Cuenta,VLOOKUP(D$1,Data!$AP:$AR,2,FALSE))+D39,"")</f>
        <v>38726</v>
      </c>
      <c r="E40" s="3">
        <f>IF(AND($A40&lt;&gt;"",E$1&lt;&gt;""),SUMIFS(VM,Fecha,$A40,Linea,VLOOKUP(E$1,Data!$AP:$AR,3,FALSE),Cuenta,VLOOKUP(E$1,Data!$AP:$AR,2,FALSE))+SUMIFS(FX,Fecha,$A40,Linea,VLOOKUP(E$1,Data!$AP:$AR,3,FALSE),Cuenta,VLOOKUP(E$1,Data!$AP:$AR,2,FALSE))+E39,"")</f>
        <v>41578.371799999964</v>
      </c>
      <c r="F40" s="3">
        <f>IF(AND($A40&lt;&gt;"",F$1&lt;&gt;""),SUMIFS(VM,Fecha,$A40,Linea,VLOOKUP(F$1,Data!$AP:$AR,3,FALSE),Cuenta,VLOOKUP(F$1,Data!$AP:$AR,2,FALSE))+SUMIFS(FX,Fecha,$A40,Linea,VLOOKUP(F$1,Data!$AP:$AR,3,FALSE),Cuenta,VLOOKUP(F$1,Data!$AP:$AR,2,FALSE))+F39,"")</f>
        <v>0</v>
      </c>
      <c r="G40" s="3">
        <f>IF(AND($A40&lt;&gt;"",G$1&lt;&gt;""),SUMIFS(VM,Fecha,$A40,Linea,VLOOKUP(G$1,Data!$AP:$AR,3,FALSE),Cuenta,VLOOKUP(G$1,Data!$AP:$AR,2,FALSE))+SUMIFS(FX,Fecha,$A40,Linea,VLOOKUP(G$1,Data!$AP:$AR,3,FALSE),Cuenta,VLOOKUP(G$1,Data!$AP:$AR,2,FALSE))+G39,"")</f>
        <v>0</v>
      </c>
      <c r="H40" s="3">
        <f>IF(AND($A40&lt;&gt;"",H$1&lt;&gt;""),SUMIFS(VM,Fecha,$A40,Linea,VLOOKUP(H$1,Data!$AP:$AR,3,FALSE),Cuenta,VLOOKUP(H$1,Data!$AP:$AR,2,FALSE))+SUMIFS(FX,Fecha,$A40,Linea,VLOOKUP(H$1,Data!$AP:$AR,3,FALSE),Cuenta,VLOOKUP(H$1,Data!$AP:$AR,2,FALSE))+H39,"")</f>
        <v>0</v>
      </c>
      <c r="I40" s="3">
        <f>IF(AND($A40&lt;&gt;"",I$1&lt;&gt;""),SUMIFS(VM,Fecha,$A40,Linea,VLOOKUP(I$1,Data!$AP:$AR,3,FALSE),Cuenta,VLOOKUP(I$1,Data!$AP:$AR,2,FALSE))+SUMIFS(FX,Fecha,$A40,Linea,VLOOKUP(I$1,Data!$AP:$AR,3,FALSE),Cuenta,VLOOKUP(I$1,Data!$AP:$AR,2,FALSE))+I39,"")</f>
        <v>0</v>
      </c>
      <c r="J40" s="3">
        <f>IF(AND($A40&lt;&gt;"",J$1&lt;&gt;""),SUMIFS(VM,Fecha,$A40,Linea,VLOOKUP(J$1,Data!$AP:$AR,3,FALSE),Cuenta,VLOOKUP(J$1,Data!$AP:$AR,2,FALSE))+SUMIFS(FX,Fecha,$A40,Linea,VLOOKUP(J$1,Data!$AP:$AR,3,FALSE),Cuenta,VLOOKUP(J$1,Data!$AP:$AR,2,FALSE))+J39,"")</f>
        <v>469627.75300000003</v>
      </c>
      <c r="K40" s="3">
        <f>IF(AND($A40&lt;&gt;"",K$1&lt;&gt;""),SUMIFS(VM,Fecha,$A40,Linea,VLOOKUP(K$1,Data!$AP:$AR,3,FALSE),Cuenta,VLOOKUP(K$1,Data!$AP:$AR,2,FALSE))+SUMIFS(FX,Fecha,$A40,Linea,VLOOKUP(K$1,Data!$AP:$AR,3,FALSE),Cuenta,VLOOKUP(K$1,Data!$AP:$AR,2,FALSE))+K39,"")</f>
        <v>0</v>
      </c>
      <c r="L40" s="3">
        <f>IF(AND($A40&lt;&gt;"",L$1&lt;&gt;""),SUMIFS(VM,Fecha,$A40,Linea,VLOOKUP(L$1,Data!$AP:$AR,3,FALSE),Cuenta,VLOOKUP(L$1,Data!$AP:$AR,2,FALSE))+SUMIFS(FX,Fecha,$A40,Linea,VLOOKUP(L$1,Data!$AP:$AR,3,FALSE),Cuenta,VLOOKUP(L$1,Data!$AP:$AR,2,FALSE))+L39,"")</f>
        <v>326331.76270000008</v>
      </c>
      <c r="M40" s="3">
        <f>IF(AND($A40&lt;&gt;"",M$1&lt;&gt;""),SUMIFS(VM,Fecha,$A40,Linea,VLOOKUP(M$1,Data!$AP:$AR,3,FALSE),Cuenta,VLOOKUP(M$1,Data!$AP:$AR,2,FALSE))+SUMIFS(FX,Fecha,$A40,Linea,VLOOKUP(M$1,Data!$AP:$AR,3,FALSE),Cuenta,VLOOKUP(M$1,Data!$AP:$AR,2,FALSE))+M39,"")</f>
        <v>0</v>
      </c>
      <c r="N40" s="3" t="str">
        <f>IF(AND($A40&lt;&gt;"",N$1&lt;&gt;""),SUMIFS(VM,Fecha,$A40,Linea,VLOOKUP(N$1,Data!$AP:$AR,3,FALSE),Cuenta,VLOOKUP(N$1,Data!$AP:$AR,2,FALSE))+SUMIFS(FX,Fecha,$A40,Linea,VLOOKUP(N$1,Data!$AP:$AR,3,FALSE),Cuenta,VLOOKUP(N$1,Data!$AP:$AR,2,FALSE))+N39,"")</f>
        <v/>
      </c>
    </row>
    <row r="41" spans="1:14" x14ac:dyDescent="0.25">
      <c r="A41" s="41">
        <v>45381</v>
      </c>
      <c r="B41" s="3">
        <f>IF(AND($A41&lt;&gt;"",B$1&lt;&gt;""),SUMIFS(VM,Fecha,$A41,Linea,VLOOKUP(B$1,Data!$AP:$AR,3,FALSE),Cuenta,VLOOKUP(B$1,Data!$AP:$AR,2,FALSE))+SUMIFS(FX,Fecha,$A41,Linea,VLOOKUP(B$1,Data!$AP:$AR,3,FALSE),Cuenta,VLOOKUP(B$1,Data!$AP:$AR,2,FALSE))+B40,"")</f>
        <v>92323</v>
      </c>
      <c r="C41" s="3">
        <f>IF(AND($A41&lt;&gt;"",C$1&lt;&gt;""),SUMIFS(VM,Fecha,$A41,Linea,VLOOKUP(C$1,Data!$AP:$AR,3,FALSE),Cuenta,VLOOKUP(C$1,Data!$AP:$AR,2,FALSE))+SUMIFS(FX,Fecha,$A41,Linea,VLOOKUP(C$1,Data!$AP:$AR,3,FALSE),Cuenta,VLOOKUP(C$1,Data!$AP:$AR,2,FALSE))+C40,"")</f>
        <v>170745</v>
      </c>
      <c r="D41" s="3">
        <f>IF(AND($A41&lt;&gt;"",D$1&lt;&gt;""),SUMIFS(VM,Fecha,$A41,Linea,VLOOKUP(D$1,Data!$AP:$AR,3,FALSE),Cuenta,VLOOKUP(D$1,Data!$AP:$AR,2,FALSE))+SUMIFS(FX,Fecha,$A41,Linea,VLOOKUP(D$1,Data!$AP:$AR,3,FALSE),Cuenta,VLOOKUP(D$1,Data!$AP:$AR,2,FALSE))+D40,"")</f>
        <v>38726</v>
      </c>
      <c r="E41" s="3">
        <f>IF(AND($A41&lt;&gt;"",E$1&lt;&gt;""),SUMIFS(VM,Fecha,$A41,Linea,VLOOKUP(E$1,Data!$AP:$AR,3,FALSE),Cuenta,VLOOKUP(E$1,Data!$AP:$AR,2,FALSE))+SUMIFS(FX,Fecha,$A41,Linea,VLOOKUP(E$1,Data!$AP:$AR,3,FALSE),Cuenta,VLOOKUP(E$1,Data!$AP:$AR,2,FALSE))+E40,"")</f>
        <v>41578.371799999964</v>
      </c>
      <c r="F41" s="3">
        <f>IF(AND($A41&lt;&gt;"",F$1&lt;&gt;""),SUMIFS(VM,Fecha,$A41,Linea,VLOOKUP(F$1,Data!$AP:$AR,3,FALSE),Cuenta,VLOOKUP(F$1,Data!$AP:$AR,2,FALSE))+SUMIFS(FX,Fecha,$A41,Linea,VLOOKUP(F$1,Data!$AP:$AR,3,FALSE),Cuenta,VLOOKUP(F$1,Data!$AP:$AR,2,FALSE))+F40,"")</f>
        <v>0</v>
      </c>
      <c r="G41" s="3">
        <f>IF(AND($A41&lt;&gt;"",G$1&lt;&gt;""),SUMIFS(VM,Fecha,$A41,Linea,VLOOKUP(G$1,Data!$AP:$AR,3,FALSE),Cuenta,VLOOKUP(G$1,Data!$AP:$AR,2,FALSE))+SUMIFS(FX,Fecha,$A41,Linea,VLOOKUP(G$1,Data!$AP:$AR,3,FALSE),Cuenta,VLOOKUP(G$1,Data!$AP:$AR,2,FALSE))+G40,"")</f>
        <v>0</v>
      </c>
      <c r="H41" s="3">
        <f>IF(AND($A41&lt;&gt;"",H$1&lt;&gt;""),SUMIFS(VM,Fecha,$A41,Linea,VLOOKUP(H$1,Data!$AP:$AR,3,FALSE),Cuenta,VLOOKUP(H$1,Data!$AP:$AR,2,FALSE))+SUMIFS(FX,Fecha,$A41,Linea,VLOOKUP(H$1,Data!$AP:$AR,3,FALSE),Cuenta,VLOOKUP(H$1,Data!$AP:$AR,2,FALSE))+H40,"")</f>
        <v>0</v>
      </c>
      <c r="I41" s="3">
        <f>IF(AND($A41&lt;&gt;"",I$1&lt;&gt;""),SUMIFS(VM,Fecha,$A41,Linea,VLOOKUP(I$1,Data!$AP:$AR,3,FALSE),Cuenta,VLOOKUP(I$1,Data!$AP:$AR,2,FALSE))+SUMIFS(FX,Fecha,$A41,Linea,VLOOKUP(I$1,Data!$AP:$AR,3,FALSE),Cuenta,VLOOKUP(I$1,Data!$AP:$AR,2,FALSE))+I40,"")</f>
        <v>0</v>
      </c>
      <c r="J41" s="3">
        <f>IF(AND($A41&lt;&gt;"",J$1&lt;&gt;""),SUMIFS(VM,Fecha,$A41,Linea,VLOOKUP(J$1,Data!$AP:$AR,3,FALSE),Cuenta,VLOOKUP(J$1,Data!$AP:$AR,2,FALSE))+SUMIFS(FX,Fecha,$A41,Linea,VLOOKUP(J$1,Data!$AP:$AR,3,FALSE),Cuenta,VLOOKUP(J$1,Data!$AP:$AR,2,FALSE))+J40,"")</f>
        <v>469627.75300000003</v>
      </c>
      <c r="K41" s="3">
        <f>IF(AND($A41&lt;&gt;"",K$1&lt;&gt;""),SUMIFS(VM,Fecha,$A41,Linea,VLOOKUP(K$1,Data!$AP:$AR,3,FALSE),Cuenta,VLOOKUP(K$1,Data!$AP:$AR,2,FALSE))+SUMIFS(FX,Fecha,$A41,Linea,VLOOKUP(K$1,Data!$AP:$AR,3,FALSE),Cuenta,VLOOKUP(K$1,Data!$AP:$AR,2,FALSE))+K40,"")</f>
        <v>0</v>
      </c>
      <c r="L41" s="3">
        <f>IF(AND($A41&lt;&gt;"",L$1&lt;&gt;""),SUMIFS(VM,Fecha,$A41,Linea,VLOOKUP(L$1,Data!$AP:$AR,3,FALSE),Cuenta,VLOOKUP(L$1,Data!$AP:$AR,2,FALSE))+SUMIFS(FX,Fecha,$A41,Linea,VLOOKUP(L$1,Data!$AP:$AR,3,FALSE),Cuenta,VLOOKUP(L$1,Data!$AP:$AR,2,FALSE))+L40,"")</f>
        <v>326331.76270000008</v>
      </c>
      <c r="M41" s="3">
        <f>IF(AND($A41&lt;&gt;"",M$1&lt;&gt;""),SUMIFS(VM,Fecha,$A41,Linea,VLOOKUP(M$1,Data!$AP:$AR,3,FALSE),Cuenta,VLOOKUP(M$1,Data!$AP:$AR,2,FALSE))+SUMIFS(FX,Fecha,$A41,Linea,VLOOKUP(M$1,Data!$AP:$AR,3,FALSE),Cuenta,VLOOKUP(M$1,Data!$AP:$AR,2,FALSE))+M40,"")</f>
        <v>0</v>
      </c>
      <c r="N41" s="3" t="str">
        <f>IF(AND($A41&lt;&gt;"",N$1&lt;&gt;""),SUMIFS(VM,Fecha,$A41,Linea,VLOOKUP(N$1,Data!$AP:$AR,3,FALSE),Cuenta,VLOOKUP(N$1,Data!$AP:$AR,2,FALSE))+SUMIFS(FX,Fecha,$A41,Linea,VLOOKUP(N$1,Data!$AP:$AR,3,FALSE),Cuenta,VLOOKUP(N$1,Data!$AP:$AR,2,FALSE))+N40,"")</f>
        <v/>
      </c>
    </row>
    <row r="42" spans="1:14" x14ac:dyDescent="0.25">
      <c r="A42" s="41">
        <v>45383</v>
      </c>
      <c r="B42" s="3">
        <f>IF(AND($A42&lt;&gt;"",B$1&lt;&gt;""),SUMIFS(VM,Fecha,$A42,Linea,VLOOKUP(B$1,Data!$AP:$AR,3,FALSE),Cuenta,VLOOKUP(B$1,Data!$AP:$AR,2,FALSE))+SUMIFS(FX,Fecha,$A42,Linea,VLOOKUP(B$1,Data!$AP:$AR,3,FALSE),Cuenta,VLOOKUP(B$1,Data!$AP:$AR,2,FALSE))+B41,"")</f>
        <v>98564</v>
      </c>
      <c r="C42" s="3">
        <f>IF(AND($A42&lt;&gt;"",C$1&lt;&gt;""),SUMIFS(VM,Fecha,$A42,Linea,VLOOKUP(C$1,Data!$AP:$AR,3,FALSE),Cuenta,VLOOKUP(C$1,Data!$AP:$AR,2,FALSE))+SUMIFS(FX,Fecha,$A42,Linea,VLOOKUP(C$1,Data!$AP:$AR,3,FALSE),Cuenta,VLOOKUP(C$1,Data!$AP:$AR,2,FALSE))+C41,"")</f>
        <v>171565</v>
      </c>
      <c r="D42" s="3">
        <f>IF(AND($A42&lt;&gt;"",D$1&lt;&gt;""),SUMIFS(VM,Fecha,$A42,Linea,VLOOKUP(D$1,Data!$AP:$AR,3,FALSE),Cuenta,VLOOKUP(D$1,Data!$AP:$AR,2,FALSE))+SUMIFS(FX,Fecha,$A42,Linea,VLOOKUP(D$1,Data!$AP:$AR,3,FALSE),Cuenta,VLOOKUP(D$1,Data!$AP:$AR,2,FALSE))+D41,"")</f>
        <v>39582</v>
      </c>
      <c r="E42" s="3">
        <f>IF(AND($A42&lt;&gt;"",E$1&lt;&gt;""),SUMIFS(VM,Fecha,$A42,Linea,VLOOKUP(E$1,Data!$AP:$AR,3,FALSE),Cuenta,VLOOKUP(E$1,Data!$AP:$AR,2,FALSE))+SUMIFS(FX,Fecha,$A42,Linea,VLOOKUP(E$1,Data!$AP:$AR,3,FALSE),Cuenta,VLOOKUP(E$1,Data!$AP:$AR,2,FALSE))+E41,"")</f>
        <v>42128.166499999992</v>
      </c>
      <c r="F42" s="3">
        <f>IF(AND($A42&lt;&gt;"",F$1&lt;&gt;""),SUMIFS(VM,Fecha,$A42,Linea,VLOOKUP(F$1,Data!$AP:$AR,3,FALSE),Cuenta,VLOOKUP(F$1,Data!$AP:$AR,2,FALSE))+SUMIFS(FX,Fecha,$A42,Linea,VLOOKUP(F$1,Data!$AP:$AR,3,FALSE),Cuenta,VLOOKUP(F$1,Data!$AP:$AR,2,FALSE))+F41,"")</f>
        <v>0</v>
      </c>
      <c r="G42" s="3">
        <f>IF(AND($A42&lt;&gt;"",G$1&lt;&gt;""),SUMIFS(VM,Fecha,$A42,Linea,VLOOKUP(G$1,Data!$AP:$AR,3,FALSE),Cuenta,VLOOKUP(G$1,Data!$AP:$AR,2,FALSE))+SUMIFS(FX,Fecha,$A42,Linea,VLOOKUP(G$1,Data!$AP:$AR,3,FALSE),Cuenta,VLOOKUP(G$1,Data!$AP:$AR,2,FALSE))+G41,"")</f>
        <v>0</v>
      </c>
      <c r="H42" s="3">
        <f>IF(AND($A42&lt;&gt;"",H$1&lt;&gt;""),SUMIFS(VM,Fecha,$A42,Linea,VLOOKUP(H$1,Data!$AP:$AR,3,FALSE),Cuenta,VLOOKUP(H$1,Data!$AP:$AR,2,FALSE))+SUMIFS(FX,Fecha,$A42,Linea,VLOOKUP(H$1,Data!$AP:$AR,3,FALSE),Cuenta,VLOOKUP(H$1,Data!$AP:$AR,2,FALSE))+H41,"")</f>
        <v>0</v>
      </c>
      <c r="I42" s="3">
        <f>IF(AND($A42&lt;&gt;"",I$1&lt;&gt;""),SUMIFS(VM,Fecha,$A42,Linea,VLOOKUP(I$1,Data!$AP:$AR,3,FALSE),Cuenta,VLOOKUP(I$1,Data!$AP:$AR,2,FALSE))+SUMIFS(FX,Fecha,$A42,Linea,VLOOKUP(I$1,Data!$AP:$AR,3,FALSE),Cuenta,VLOOKUP(I$1,Data!$AP:$AR,2,FALSE))+I41,"")</f>
        <v>0</v>
      </c>
      <c r="J42" s="3">
        <f>IF(AND($A42&lt;&gt;"",J$1&lt;&gt;""),SUMIFS(VM,Fecha,$A42,Linea,VLOOKUP(J$1,Data!$AP:$AR,3,FALSE),Cuenta,VLOOKUP(J$1,Data!$AP:$AR,2,FALSE))+SUMIFS(FX,Fecha,$A42,Linea,VLOOKUP(J$1,Data!$AP:$AR,3,FALSE),Cuenta,VLOOKUP(J$1,Data!$AP:$AR,2,FALSE))+J41,"")</f>
        <v>469825.01650000003</v>
      </c>
      <c r="K42" s="3">
        <f>IF(AND($A42&lt;&gt;"",K$1&lt;&gt;""),SUMIFS(VM,Fecha,$A42,Linea,VLOOKUP(K$1,Data!$AP:$AR,3,FALSE),Cuenta,VLOOKUP(K$1,Data!$AP:$AR,2,FALSE))+SUMIFS(FX,Fecha,$A42,Linea,VLOOKUP(K$1,Data!$AP:$AR,3,FALSE),Cuenta,VLOOKUP(K$1,Data!$AP:$AR,2,FALSE))+K41,"")</f>
        <v>0</v>
      </c>
      <c r="L42" s="3">
        <f>IF(AND($A42&lt;&gt;"",L$1&lt;&gt;""),SUMIFS(VM,Fecha,$A42,Linea,VLOOKUP(L$1,Data!$AP:$AR,3,FALSE),Cuenta,VLOOKUP(L$1,Data!$AP:$AR,2,FALSE))+SUMIFS(FX,Fecha,$A42,Linea,VLOOKUP(L$1,Data!$AP:$AR,3,FALSE),Cuenta,VLOOKUP(L$1,Data!$AP:$AR,2,FALSE))+L41,"")</f>
        <v>292571.39410000009</v>
      </c>
      <c r="M42" s="3">
        <f>IF(AND($A42&lt;&gt;"",M$1&lt;&gt;""),SUMIFS(VM,Fecha,$A42,Linea,VLOOKUP(M$1,Data!$AP:$AR,3,FALSE),Cuenta,VLOOKUP(M$1,Data!$AP:$AR,2,FALSE))+SUMIFS(FX,Fecha,$A42,Linea,VLOOKUP(M$1,Data!$AP:$AR,3,FALSE),Cuenta,VLOOKUP(M$1,Data!$AP:$AR,2,FALSE))+M41,"")</f>
        <v>0</v>
      </c>
      <c r="N42" s="3" t="str">
        <f>IF(AND($A42&lt;&gt;"",N$1&lt;&gt;""),SUMIFS(VM,Fecha,$A42,Linea,VLOOKUP(N$1,Data!$AP:$AR,3,FALSE),Cuenta,VLOOKUP(N$1,Data!$AP:$AR,2,FALSE))+SUMIFS(FX,Fecha,$A42,Linea,VLOOKUP(N$1,Data!$AP:$AR,3,FALSE),Cuenta,VLOOKUP(N$1,Data!$AP:$AR,2,FALSE))+N41,"")</f>
        <v/>
      </c>
    </row>
    <row r="43" spans="1:14" x14ac:dyDescent="0.25">
      <c r="A43" s="41">
        <v>45384</v>
      </c>
      <c r="B43" s="3">
        <f>IF(AND($A43&lt;&gt;"",B$1&lt;&gt;""),SUMIFS(VM,Fecha,$A43,Linea,VLOOKUP(B$1,Data!$AP:$AR,3,FALSE),Cuenta,VLOOKUP(B$1,Data!$AP:$AR,2,FALSE))+SUMIFS(FX,Fecha,$A43,Linea,VLOOKUP(B$1,Data!$AP:$AR,3,FALSE),Cuenta,VLOOKUP(B$1,Data!$AP:$AR,2,FALSE))+B42,"")</f>
        <v>100734</v>
      </c>
      <c r="C43" s="3">
        <f>IF(AND($A43&lt;&gt;"",C$1&lt;&gt;""),SUMIFS(VM,Fecha,$A43,Linea,VLOOKUP(C$1,Data!$AP:$AR,3,FALSE),Cuenta,VLOOKUP(C$1,Data!$AP:$AR,2,FALSE))+SUMIFS(FX,Fecha,$A43,Linea,VLOOKUP(C$1,Data!$AP:$AR,3,FALSE),Cuenta,VLOOKUP(C$1,Data!$AP:$AR,2,FALSE))+C42,"")</f>
        <v>146299</v>
      </c>
      <c r="D43" s="3">
        <f>IF(AND($A43&lt;&gt;"",D$1&lt;&gt;""),SUMIFS(VM,Fecha,$A43,Linea,VLOOKUP(D$1,Data!$AP:$AR,3,FALSE),Cuenta,VLOOKUP(D$1,Data!$AP:$AR,2,FALSE))+SUMIFS(FX,Fecha,$A43,Linea,VLOOKUP(D$1,Data!$AP:$AR,3,FALSE),Cuenta,VLOOKUP(D$1,Data!$AP:$AR,2,FALSE))+D42,"")</f>
        <v>34995</v>
      </c>
      <c r="E43" s="3">
        <f>IF(AND($A43&lt;&gt;"",E$1&lt;&gt;""),SUMIFS(VM,Fecha,$A43,Linea,VLOOKUP(E$1,Data!$AP:$AR,3,FALSE),Cuenta,VLOOKUP(E$1,Data!$AP:$AR,2,FALSE))+SUMIFS(FX,Fecha,$A43,Linea,VLOOKUP(E$1,Data!$AP:$AR,3,FALSE),Cuenta,VLOOKUP(E$1,Data!$AP:$AR,2,FALSE))+E42,"")</f>
        <v>40389.216999999946</v>
      </c>
      <c r="F43" s="3">
        <f>IF(AND($A43&lt;&gt;"",F$1&lt;&gt;""),SUMIFS(VM,Fecha,$A43,Linea,VLOOKUP(F$1,Data!$AP:$AR,3,FALSE),Cuenta,VLOOKUP(F$1,Data!$AP:$AR,2,FALSE))+SUMIFS(FX,Fecha,$A43,Linea,VLOOKUP(F$1,Data!$AP:$AR,3,FALSE),Cuenta,VLOOKUP(F$1,Data!$AP:$AR,2,FALSE))+F42,"")</f>
        <v>0</v>
      </c>
      <c r="G43" s="3">
        <f>IF(AND($A43&lt;&gt;"",G$1&lt;&gt;""),SUMIFS(VM,Fecha,$A43,Linea,VLOOKUP(G$1,Data!$AP:$AR,3,FALSE),Cuenta,VLOOKUP(G$1,Data!$AP:$AR,2,FALSE))+SUMIFS(FX,Fecha,$A43,Linea,VLOOKUP(G$1,Data!$AP:$AR,3,FALSE),Cuenta,VLOOKUP(G$1,Data!$AP:$AR,2,FALSE))+G42,"")</f>
        <v>0</v>
      </c>
      <c r="H43" s="3">
        <f>IF(AND($A43&lt;&gt;"",H$1&lt;&gt;""),SUMIFS(VM,Fecha,$A43,Linea,VLOOKUP(H$1,Data!$AP:$AR,3,FALSE),Cuenta,VLOOKUP(H$1,Data!$AP:$AR,2,FALSE))+SUMIFS(FX,Fecha,$A43,Linea,VLOOKUP(H$1,Data!$AP:$AR,3,FALSE),Cuenta,VLOOKUP(H$1,Data!$AP:$AR,2,FALSE))+H42,"")</f>
        <v>0</v>
      </c>
      <c r="I43" s="3">
        <f>IF(AND($A43&lt;&gt;"",I$1&lt;&gt;""),SUMIFS(VM,Fecha,$A43,Linea,VLOOKUP(I$1,Data!$AP:$AR,3,FALSE),Cuenta,VLOOKUP(I$1,Data!$AP:$AR,2,FALSE))+SUMIFS(FX,Fecha,$A43,Linea,VLOOKUP(I$1,Data!$AP:$AR,3,FALSE),Cuenta,VLOOKUP(I$1,Data!$AP:$AR,2,FALSE))+I42,"")</f>
        <v>0</v>
      </c>
      <c r="J43" s="3">
        <f>IF(AND($A43&lt;&gt;"",J$1&lt;&gt;""),SUMIFS(VM,Fecha,$A43,Linea,VLOOKUP(J$1,Data!$AP:$AR,3,FALSE),Cuenta,VLOOKUP(J$1,Data!$AP:$AR,2,FALSE))+SUMIFS(FX,Fecha,$A43,Linea,VLOOKUP(J$1,Data!$AP:$AR,3,FALSE),Cuenta,VLOOKUP(J$1,Data!$AP:$AR,2,FALSE))+J42,"")</f>
        <v>467354.52600000007</v>
      </c>
      <c r="K43" s="3">
        <f>IF(AND($A43&lt;&gt;"",K$1&lt;&gt;""),SUMIFS(VM,Fecha,$A43,Linea,VLOOKUP(K$1,Data!$AP:$AR,3,FALSE),Cuenta,VLOOKUP(K$1,Data!$AP:$AR,2,FALSE))+SUMIFS(FX,Fecha,$A43,Linea,VLOOKUP(K$1,Data!$AP:$AR,3,FALSE),Cuenta,VLOOKUP(K$1,Data!$AP:$AR,2,FALSE))+K42,"")</f>
        <v>0</v>
      </c>
      <c r="L43" s="3">
        <f>IF(AND($A43&lt;&gt;"",L$1&lt;&gt;""),SUMIFS(VM,Fecha,$A43,Linea,VLOOKUP(L$1,Data!$AP:$AR,3,FALSE),Cuenta,VLOOKUP(L$1,Data!$AP:$AR,2,FALSE))+SUMIFS(FX,Fecha,$A43,Linea,VLOOKUP(L$1,Data!$AP:$AR,3,FALSE),Cuenta,VLOOKUP(L$1,Data!$AP:$AR,2,FALSE))+L42,"")</f>
        <v>264220.79830000008</v>
      </c>
      <c r="M43" s="3">
        <f>IF(AND($A43&lt;&gt;"",M$1&lt;&gt;""),SUMIFS(VM,Fecha,$A43,Linea,VLOOKUP(M$1,Data!$AP:$AR,3,FALSE),Cuenta,VLOOKUP(M$1,Data!$AP:$AR,2,FALSE))+SUMIFS(FX,Fecha,$A43,Linea,VLOOKUP(M$1,Data!$AP:$AR,3,FALSE),Cuenta,VLOOKUP(M$1,Data!$AP:$AR,2,FALSE))+M42,"")</f>
        <v>0</v>
      </c>
      <c r="N43" s="3" t="str">
        <f>IF(AND($A43&lt;&gt;"",N$1&lt;&gt;""),SUMIFS(VM,Fecha,$A43,Linea,VLOOKUP(N$1,Data!$AP:$AR,3,FALSE),Cuenta,VLOOKUP(N$1,Data!$AP:$AR,2,FALSE))+SUMIFS(FX,Fecha,$A43,Linea,VLOOKUP(N$1,Data!$AP:$AR,3,FALSE),Cuenta,VLOOKUP(N$1,Data!$AP:$AR,2,FALSE))+N42,"")</f>
        <v/>
      </c>
    </row>
    <row r="44" spans="1:14" x14ac:dyDescent="0.25">
      <c r="A44" s="41">
        <v>45386</v>
      </c>
      <c r="B44" s="3">
        <f>IF(AND($A44&lt;&gt;"",B$1&lt;&gt;""),SUMIFS(VM,Fecha,$A44,Linea,VLOOKUP(B$1,Data!$AP:$AR,3,FALSE),Cuenta,VLOOKUP(B$1,Data!$AP:$AR,2,FALSE))+SUMIFS(FX,Fecha,$A44,Linea,VLOOKUP(B$1,Data!$AP:$AR,3,FALSE),Cuenta,VLOOKUP(B$1,Data!$AP:$AR,2,FALSE))+B43,"")</f>
        <v>103734</v>
      </c>
      <c r="C44" s="3">
        <f>IF(AND($A44&lt;&gt;"",C$1&lt;&gt;""),SUMIFS(VM,Fecha,$A44,Linea,VLOOKUP(C$1,Data!$AP:$AR,3,FALSE),Cuenta,VLOOKUP(C$1,Data!$AP:$AR,2,FALSE))+SUMIFS(FX,Fecha,$A44,Linea,VLOOKUP(C$1,Data!$AP:$AR,3,FALSE),Cuenta,VLOOKUP(C$1,Data!$AP:$AR,2,FALSE))+C43,"")</f>
        <v>58412</v>
      </c>
      <c r="D44" s="3">
        <f>IF(AND($A44&lt;&gt;"",D$1&lt;&gt;""),SUMIFS(VM,Fecha,$A44,Linea,VLOOKUP(D$1,Data!$AP:$AR,3,FALSE),Cuenta,VLOOKUP(D$1,Data!$AP:$AR,2,FALSE))+SUMIFS(FX,Fecha,$A44,Linea,VLOOKUP(D$1,Data!$AP:$AR,3,FALSE),Cuenta,VLOOKUP(D$1,Data!$AP:$AR,2,FALSE))+D43,"")</f>
        <v>19347</v>
      </c>
      <c r="E44" s="3">
        <f>IF(AND($A44&lt;&gt;"",E$1&lt;&gt;""),SUMIFS(VM,Fecha,$A44,Linea,VLOOKUP(E$1,Data!$AP:$AR,3,FALSE),Cuenta,VLOOKUP(E$1,Data!$AP:$AR,2,FALSE))+SUMIFS(FX,Fecha,$A44,Linea,VLOOKUP(E$1,Data!$AP:$AR,3,FALSE),Cuenta,VLOOKUP(E$1,Data!$AP:$AR,2,FALSE))+E43,"")</f>
        <v>26383.784599999955</v>
      </c>
      <c r="F44" s="3">
        <f>IF(AND($A44&lt;&gt;"",F$1&lt;&gt;""),SUMIFS(VM,Fecha,$A44,Linea,VLOOKUP(F$1,Data!$AP:$AR,3,FALSE),Cuenta,VLOOKUP(F$1,Data!$AP:$AR,2,FALSE))+SUMIFS(FX,Fecha,$A44,Linea,VLOOKUP(F$1,Data!$AP:$AR,3,FALSE),Cuenta,VLOOKUP(F$1,Data!$AP:$AR,2,FALSE))+F43,"")</f>
        <v>0</v>
      </c>
      <c r="G44" s="3">
        <f>IF(AND($A44&lt;&gt;"",G$1&lt;&gt;""),SUMIFS(VM,Fecha,$A44,Linea,VLOOKUP(G$1,Data!$AP:$AR,3,FALSE),Cuenta,VLOOKUP(G$1,Data!$AP:$AR,2,FALSE))+SUMIFS(FX,Fecha,$A44,Linea,VLOOKUP(G$1,Data!$AP:$AR,3,FALSE),Cuenta,VLOOKUP(G$1,Data!$AP:$AR,2,FALSE))+G43,"")</f>
        <v>0</v>
      </c>
      <c r="H44" s="3">
        <f>IF(AND($A44&lt;&gt;"",H$1&lt;&gt;""),SUMIFS(VM,Fecha,$A44,Linea,VLOOKUP(H$1,Data!$AP:$AR,3,FALSE),Cuenta,VLOOKUP(H$1,Data!$AP:$AR,2,FALSE))+SUMIFS(FX,Fecha,$A44,Linea,VLOOKUP(H$1,Data!$AP:$AR,3,FALSE),Cuenta,VLOOKUP(H$1,Data!$AP:$AR,2,FALSE))+H43,"")</f>
        <v>0</v>
      </c>
      <c r="I44" s="3">
        <f>IF(AND($A44&lt;&gt;"",I$1&lt;&gt;""),SUMIFS(VM,Fecha,$A44,Linea,VLOOKUP(I$1,Data!$AP:$AR,3,FALSE),Cuenta,VLOOKUP(I$1,Data!$AP:$AR,2,FALSE))+SUMIFS(FX,Fecha,$A44,Linea,VLOOKUP(I$1,Data!$AP:$AR,3,FALSE),Cuenta,VLOOKUP(I$1,Data!$AP:$AR,2,FALSE))+I43,"")</f>
        <v>0</v>
      </c>
      <c r="J44" s="3">
        <f>IF(AND($A44&lt;&gt;"",J$1&lt;&gt;""),SUMIFS(VM,Fecha,$A44,Linea,VLOOKUP(J$1,Data!$AP:$AR,3,FALSE),Cuenta,VLOOKUP(J$1,Data!$AP:$AR,2,FALSE))+SUMIFS(FX,Fecha,$A44,Linea,VLOOKUP(J$1,Data!$AP:$AR,3,FALSE),Cuenta,VLOOKUP(J$1,Data!$AP:$AR,2,FALSE))+J43,"")</f>
        <v>432373.13199999998</v>
      </c>
      <c r="K44" s="3">
        <f>IF(AND($A44&lt;&gt;"",K$1&lt;&gt;""),SUMIFS(VM,Fecha,$A44,Linea,VLOOKUP(K$1,Data!$AP:$AR,3,FALSE),Cuenta,VLOOKUP(K$1,Data!$AP:$AR,2,FALSE))+SUMIFS(FX,Fecha,$A44,Linea,VLOOKUP(K$1,Data!$AP:$AR,3,FALSE),Cuenta,VLOOKUP(K$1,Data!$AP:$AR,2,FALSE))+K43,"")</f>
        <v>0</v>
      </c>
      <c r="L44" s="3">
        <f>IF(AND($A44&lt;&gt;"",L$1&lt;&gt;""),SUMIFS(VM,Fecha,$A44,Linea,VLOOKUP(L$1,Data!$AP:$AR,3,FALSE),Cuenta,VLOOKUP(L$1,Data!$AP:$AR,2,FALSE))+SUMIFS(FX,Fecha,$A44,Linea,VLOOKUP(L$1,Data!$AP:$AR,3,FALSE),Cuenta,VLOOKUP(L$1,Data!$AP:$AR,2,FALSE))+L43,"")</f>
        <v>287309.95750000008</v>
      </c>
      <c r="M44" s="3">
        <f>IF(AND($A44&lt;&gt;"",M$1&lt;&gt;""),SUMIFS(VM,Fecha,$A44,Linea,VLOOKUP(M$1,Data!$AP:$AR,3,FALSE),Cuenta,VLOOKUP(M$1,Data!$AP:$AR,2,FALSE))+SUMIFS(FX,Fecha,$A44,Linea,VLOOKUP(M$1,Data!$AP:$AR,3,FALSE),Cuenta,VLOOKUP(M$1,Data!$AP:$AR,2,FALSE))+M43,"")</f>
        <v>0</v>
      </c>
      <c r="N44" s="3" t="str">
        <f>IF(AND($A44&lt;&gt;"",N$1&lt;&gt;""),SUMIFS(VM,Fecha,$A44,Linea,VLOOKUP(N$1,Data!$AP:$AR,3,FALSE),Cuenta,VLOOKUP(N$1,Data!$AP:$AR,2,FALSE))+SUMIFS(FX,Fecha,$A44,Linea,VLOOKUP(N$1,Data!$AP:$AR,3,FALSE),Cuenta,VLOOKUP(N$1,Data!$AP:$AR,2,FALSE))+N43,"")</f>
        <v/>
      </c>
    </row>
    <row r="45" spans="1:14" x14ac:dyDescent="0.25">
      <c r="A45" s="41">
        <v>45388</v>
      </c>
      <c r="B45" s="3">
        <f>IF(AND($A45&lt;&gt;"",B$1&lt;&gt;""),SUMIFS(VM,Fecha,$A45,Linea,VLOOKUP(B$1,Data!$AP:$AR,3,FALSE),Cuenta,VLOOKUP(B$1,Data!$AP:$AR,2,FALSE))+SUMIFS(FX,Fecha,$A45,Linea,VLOOKUP(B$1,Data!$AP:$AR,3,FALSE),Cuenta,VLOOKUP(B$1,Data!$AP:$AR,2,FALSE))+B44,"")</f>
        <v>105317</v>
      </c>
      <c r="C45" s="3">
        <f>IF(AND($A45&lt;&gt;"",C$1&lt;&gt;""),SUMIFS(VM,Fecha,$A45,Linea,VLOOKUP(C$1,Data!$AP:$AR,3,FALSE),Cuenta,VLOOKUP(C$1,Data!$AP:$AR,2,FALSE))+SUMIFS(FX,Fecha,$A45,Linea,VLOOKUP(C$1,Data!$AP:$AR,3,FALSE),Cuenta,VLOOKUP(C$1,Data!$AP:$AR,2,FALSE))+C44,"")</f>
        <v>80662</v>
      </c>
      <c r="D45" s="3">
        <f>IF(AND($A45&lt;&gt;"",D$1&lt;&gt;""),SUMIFS(VM,Fecha,$A45,Linea,VLOOKUP(D$1,Data!$AP:$AR,3,FALSE),Cuenta,VLOOKUP(D$1,Data!$AP:$AR,2,FALSE))+SUMIFS(FX,Fecha,$A45,Linea,VLOOKUP(D$1,Data!$AP:$AR,3,FALSE),Cuenta,VLOOKUP(D$1,Data!$AP:$AR,2,FALSE))+D44,"")</f>
        <v>23566</v>
      </c>
      <c r="E45" s="3">
        <f>IF(AND($A45&lt;&gt;"",E$1&lt;&gt;""),SUMIFS(VM,Fecha,$A45,Linea,VLOOKUP(E$1,Data!$AP:$AR,3,FALSE),Cuenta,VLOOKUP(E$1,Data!$AP:$AR,2,FALSE))+SUMIFS(FX,Fecha,$A45,Linea,VLOOKUP(E$1,Data!$AP:$AR,3,FALSE),Cuenta,VLOOKUP(E$1,Data!$AP:$AR,2,FALSE))+E44,"")</f>
        <v>26930.562199999986</v>
      </c>
      <c r="F45" s="3">
        <f>IF(AND($A45&lt;&gt;"",F$1&lt;&gt;""),SUMIFS(VM,Fecha,$A45,Linea,VLOOKUP(F$1,Data!$AP:$AR,3,FALSE),Cuenta,VLOOKUP(F$1,Data!$AP:$AR,2,FALSE))+SUMIFS(FX,Fecha,$A45,Linea,VLOOKUP(F$1,Data!$AP:$AR,3,FALSE),Cuenta,VLOOKUP(F$1,Data!$AP:$AR,2,FALSE))+F44,"")</f>
        <v>0</v>
      </c>
      <c r="G45" s="3">
        <f>IF(AND($A45&lt;&gt;"",G$1&lt;&gt;""),SUMIFS(VM,Fecha,$A45,Linea,VLOOKUP(G$1,Data!$AP:$AR,3,FALSE),Cuenta,VLOOKUP(G$1,Data!$AP:$AR,2,FALSE))+SUMIFS(FX,Fecha,$A45,Linea,VLOOKUP(G$1,Data!$AP:$AR,3,FALSE),Cuenta,VLOOKUP(G$1,Data!$AP:$AR,2,FALSE))+G44,"")</f>
        <v>0</v>
      </c>
      <c r="H45" s="3">
        <f>IF(AND($A45&lt;&gt;"",H$1&lt;&gt;""),SUMIFS(VM,Fecha,$A45,Linea,VLOOKUP(H$1,Data!$AP:$AR,3,FALSE),Cuenta,VLOOKUP(H$1,Data!$AP:$AR,2,FALSE))+SUMIFS(FX,Fecha,$A45,Linea,VLOOKUP(H$1,Data!$AP:$AR,3,FALSE),Cuenta,VLOOKUP(H$1,Data!$AP:$AR,2,FALSE))+H44,"")</f>
        <v>0</v>
      </c>
      <c r="I45" s="3">
        <f>IF(AND($A45&lt;&gt;"",I$1&lt;&gt;""),SUMIFS(VM,Fecha,$A45,Linea,VLOOKUP(I$1,Data!$AP:$AR,3,FALSE),Cuenta,VLOOKUP(I$1,Data!$AP:$AR,2,FALSE))+SUMIFS(FX,Fecha,$A45,Linea,VLOOKUP(I$1,Data!$AP:$AR,3,FALSE),Cuenta,VLOOKUP(I$1,Data!$AP:$AR,2,FALSE))+I44,"")</f>
        <v>0</v>
      </c>
      <c r="J45" s="3">
        <f>IF(AND($A45&lt;&gt;"",J$1&lt;&gt;""),SUMIFS(VM,Fecha,$A45,Linea,VLOOKUP(J$1,Data!$AP:$AR,3,FALSE),Cuenta,VLOOKUP(J$1,Data!$AP:$AR,2,FALSE))+SUMIFS(FX,Fecha,$A45,Linea,VLOOKUP(J$1,Data!$AP:$AR,3,FALSE),Cuenta,VLOOKUP(J$1,Data!$AP:$AR,2,FALSE))+J44,"")</f>
        <v>432307.14159999997</v>
      </c>
      <c r="K45" s="3">
        <f>IF(AND($A45&lt;&gt;"",K$1&lt;&gt;""),SUMIFS(VM,Fecha,$A45,Linea,VLOOKUP(K$1,Data!$AP:$AR,3,FALSE),Cuenta,VLOOKUP(K$1,Data!$AP:$AR,2,FALSE))+SUMIFS(FX,Fecha,$A45,Linea,VLOOKUP(K$1,Data!$AP:$AR,3,FALSE),Cuenta,VLOOKUP(K$1,Data!$AP:$AR,2,FALSE))+K44,"")</f>
        <v>0</v>
      </c>
      <c r="L45" s="3">
        <f>IF(AND($A45&lt;&gt;"",L$1&lt;&gt;""),SUMIFS(VM,Fecha,$A45,Linea,VLOOKUP(L$1,Data!$AP:$AR,3,FALSE),Cuenta,VLOOKUP(L$1,Data!$AP:$AR,2,FALSE))+SUMIFS(FX,Fecha,$A45,Linea,VLOOKUP(L$1,Data!$AP:$AR,3,FALSE),Cuenta,VLOOKUP(L$1,Data!$AP:$AR,2,FALSE))+L44,"")</f>
        <v>293352.79270000005</v>
      </c>
      <c r="M45" s="3">
        <f>IF(AND($A45&lt;&gt;"",M$1&lt;&gt;""),SUMIFS(VM,Fecha,$A45,Linea,VLOOKUP(M$1,Data!$AP:$AR,3,FALSE),Cuenta,VLOOKUP(M$1,Data!$AP:$AR,2,FALSE))+SUMIFS(FX,Fecha,$A45,Linea,VLOOKUP(M$1,Data!$AP:$AR,3,FALSE),Cuenta,VLOOKUP(M$1,Data!$AP:$AR,2,FALSE))+M44,"")</f>
        <v>0</v>
      </c>
      <c r="N45" s="3" t="str">
        <f>IF(AND($A45&lt;&gt;"",N$1&lt;&gt;""),SUMIFS(VM,Fecha,$A45,Linea,VLOOKUP(N$1,Data!$AP:$AR,3,FALSE),Cuenta,VLOOKUP(N$1,Data!$AP:$AR,2,FALSE))+SUMIFS(FX,Fecha,$A45,Linea,VLOOKUP(N$1,Data!$AP:$AR,3,FALSE),Cuenta,VLOOKUP(N$1,Data!$AP:$AR,2,FALSE))+N44,"")</f>
        <v/>
      </c>
    </row>
    <row r="46" spans="1:14" x14ac:dyDescent="0.25">
      <c r="A46" s="41">
        <v>45391</v>
      </c>
      <c r="B46" s="3">
        <f>IF(AND($A46&lt;&gt;"",B$1&lt;&gt;""),SUMIFS(VM,Fecha,$A46,Linea,VLOOKUP(B$1,Data!$AP:$AR,3,FALSE),Cuenta,VLOOKUP(B$1,Data!$AP:$AR,2,FALSE))+SUMIFS(FX,Fecha,$A46,Linea,VLOOKUP(B$1,Data!$AP:$AR,3,FALSE),Cuenta,VLOOKUP(B$1,Data!$AP:$AR,2,FALSE))+B45,"")</f>
        <v>111228</v>
      </c>
      <c r="C46" s="3">
        <f>IF(AND($A46&lt;&gt;"",C$1&lt;&gt;""),SUMIFS(VM,Fecha,$A46,Linea,VLOOKUP(C$1,Data!$AP:$AR,3,FALSE),Cuenta,VLOOKUP(C$1,Data!$AP:$AR,2,FALSE))+SUMIFS(FX,Fecha,$A46,Linea,VLOOKUP(C$1,Data!$AP:$AR,3,FALSE),Cuenta,VLOOKUP(C$1,Data!$AP:$AR,2,FALSE))+C45,"")</f>
        <v>75606</v>
      </c>
      <c r="D46" s="3">
        <f>IF(AND($A46&lt;&gt;"",D$1&lt;&gt;""),SUMIFS(VM,Fecha,$A46,Linea,VLOOKUP(D$1,Data!$AP:$AR,3,FALSE),Cuenta,VLOOKUP(D$1,Data!$AP:$AR,2,FALSE))+SUMIFS(FX,Fecha,$A46,Linea,VLOOKUP(D$1,Data!$AP:$AR,3,FALSE),Cuenta,VLOOKUP(D$1,Data!$AP:$AR,2,FALSE))+D45,"")</f>
        <v>21822</v>
      </c>
      <c r="E46" s="3">
        <f>IF(AND($A46&lt;&gt;"",E$1&lt;&gt;""),SUMIFS(VM,Fecha,$A46,Linea,VLOOKUP(E$1,Data!$AP:$AR,3,FALSE),Cuenta,VLOOKUP(E$1,Data!$AP:$AR,2,FALSE))+SUMIFS(FX,Fecha,$A46,Linea,VLOOKUP(E$1,Data!$AP:$AR,3,FALSE),Cuenta,VLOOKUP(E$1,Data!$AP:$AR,2,FALSE))+E45,"")</f>
        <v>28354.922499999986</v>
      </c>
      <c r="F46" s="3">
        <f>IF(AND($A46&lt;&gt;"",F$1&lt;&gt;""),SUMIFS(VM,Fecha,$A46,Linea,VLOOKUP(F$1,Data!$AP:$AR,3,FALSE),Cuenta,VLOOKUP(F$1,Data!$AP:$AR,2,FALSE))+SUMIFS(FX,Fecha,$A46,Linea,VLOOKUP(F$1,Data!$AP:$AR,3,FALSE),Cuenta,VLOOKUP(F$1,Data!$AP:$AR,2,FALSE))+F45,"")</f>
        <v>0</v>
      </c>
      <c r="G46" s="3">
        <f>IF(AND($A46&lt;&gt;"",G$1&lt;&gt;""),SUMIFS(VM,Fecha,$A46,Linea,VLOOKUP(G$1,Data!$AP:$AR,3,FALSE),Cuenta,VLOOKUP(G$1,Data!$AP:$AR,2,FALSE))+SUMIFS(FX,Fecha,$A46,Linea,VLOOKUP(G$1,Data!$AP:$AR,3,FALSE),Cuenta,VLOOKUP(G$1,Data!$AP:$AR,2,FALSE))+G45,"")</f>
        <v>0</v>
      </c>
      <c r="H46" s="3">
        <f>IF(AND($A46&lt;&gt;"",H$1&lt;&gt;""),SUMIFS(VM,Fecha,$A46,Linea,VLOOKUP(H$1,Data!$AP:$AR,3,FALSE),Cuenta,VLOOKUP(H$1,Data!$AP:$AR,2,FALSE))+SUMIFS(FX,Fecha,$A46,Linea,VLOOKUP(H$1,Data!$AP:$AR,3,FALSE),Cuenta,VLOOKUP(H$1,Data!$AP:$AR,2,FALSE))+H45,"")</f>
        <v>0</v>
      </c>
      <c r="I46" s="3">
        <f>IF(AND($A46&lt;&gt;"",I$1&lt;&gt;""),SUMIFS(VM,Fecha,$A46,Linea,VLOOKUP(I$1,Data!$AP:$AR,3,FALSE),Cuenta,VLOOKUP(I$1,Data!$AP:$AR,2,FALSE))+SUMIFS(FX,Fecha,$A46,Linea,VLOOKUP(I$1,Data!$AP:$AR,3,FALSE),Cuenta,VLOOKUP(I$1,Data!$AP:$AR,2,FALSE))+I45,"")</f>
        <v>0</v>
      </c>
      <c r="J46" s="3">
        <f>IF(AND($A46&lt;&gt;"",J$1&lt;&gt;""),SUMIFS(VM,Fecha,$A46,Linea,VLOOKUP(J$1,Data!$AP:$AR,3,FALSE),Cuenta,VLOOKUP(J$1,Data!$AP:$AR,2,FALSE))+SUMIFS(FX,Fecha,$A46,Linea,VLOOKUP(J$1,Data!$AP:$AR,3,FALSE),Cuenta,VLOOKUP(J$1,Data!$AP:$AR,2,FALSE))+J45,"")</f>
        <v>430325.26079999993</v>
      </c>
      <c r="K46" s="3">
        <f>IF(AND($A46&lt;&gt;"",K$1&lt;&gt;""),SUMIFS(VM,Fecha,$A46,Linea,VLOOKUP(K$1,Data!$AP:$AR,3,FALSE),Cuenta,VLOOKUP(K$1,Data!$AP:$AR,2,FALSE))+SUMIFS(FX,Fecha,$A46,Linea,VLOOKUP(K$1,Data!$AP:$AR,3,FALSE),Cuenta,VLOOKUP(K$1,Data!$AP:$AR,2,FALSE))+K45,"")</f>
        <v>0</v>
      </c>
      <c r="L46" s="3">
        <f>IF(AND($A46&lt;&gt;"",L$1&lt;&gt;""),SUMIFS(VM,Fecha,$A46,Linea,VLOOKUP(L$1,Data!$AP:$AR,3,FALSE),Cuenta,VLOOKUP(L$1,Data!$AP:$AR,2,FALSE))+SUMIFS(FX,Fecha,$A46,Linea,VLOOKUP(L$1,Data!$AP:$AR,3,FALSE),Cuenta,VLOOKUP(L$1,Data!$AP:$AR,2,FALSE))+L45,"")</f>
        <v>277397.80470000004</v>
      </c>
      <c r="M46" s="3">
        <f>IF(AND($A46&lt;&gt;"",M$1&lt;&gt;""),SUMIFS(VM,Fecha,$A46,Linea,VLOOKUP(M$1,Data!$AP:$AR,3,FALSE),Cuenta,VLOOKUP(M$1,Data!$AP:$AR,2,FALSE))+SUMIFS(FX,Fecha,$A46,Linea,VLOOKUP(M$1,Data!$AP:$AR,3,FALSE),Cuenta,VLOOKUP(M$1,Data!$AP:$AR,2,FALSE))+M45,"")</f>
        <v>0</v>
      </c>
      <c r="N46" s="3" t="str">
        <f>IF(AND($A46&lt;&gt;"",N$1&lt;&gt;""),SUMIFS(VM,Fecha,$A46,Linea,VLOOKUP(N$1,Data!$AP:$AR,3,FALSE),Cuenta,VLOOKUP(N$1,Data!$AP:$AR,2,FALSE))+SUMIFS(FX,Fecha,$A46,Linea,VLOOKUP(N$1,Data!$AP:$AR,3,FALSE),Cuenta,VLOOKUP(N$1,Data!$AP:$AR,2,FALSE))+N45,"")</f>
        <v/>
      </c>
    </row>
    <row r="47" spans="1:14" x14ac:dyDescent="0.25">
      <c r="A47" s="41">
        <v>45394</v>
      </c>
      <c r="B47" s="3">
        <f>IF(AND($A47&lt;&gt;"",B$1&lt;&gt;""),SUMIFS(VM,Fecha,$A47,Linea,VLOOKUP(B$1,Data!$AP:$AR,3,FALSE),Cuenta,VLOOKUP(B$1,Data!$AP:$AR,2,FALSE))+SUMIFS(FX,Fecha,$A47,Linea,VLOOKUP(B$1,Data!$AP:$AR,3,FALSE),Cuenta,VLOOKUP(B$1,Data!$AP:$AR,2,FALSE))+B46,"")</f>
        <v>111228</v>
      </c>
      <c r="C47" s="3">
        <f>IF(AND($A47&lt;&gt;"",C$1&lt;&gt;""),SUMIFS(VM,Fecha,$A47,Linea,VLOOKUP(C$1,Data!$AP:$AR,3,FALSE),Cuenta,VLOOKUP(C$1,Data!$AP:$AR,2,FALSE))+SUMIFS(FX,Fecha,$A47,Linea,VLOOKUP(C$1,Data!$AP:$AR,3,FALSE),Cuenta,VLOOKUP(C$1,Data!$AP:$AR,2,FALSE))+C46,"")</f>
        <v>75606</v>
      </c>
      <c r="D47" s="3">
        <f>IF(AND($A47&lt;&gt;"",D$1&lt;&gt;""),SUMIFS(VM,Fecha,$A47,Linea,VLOOKUP(D$1,Data!$AP:$AR,3,FALSE),Cuenta,VLOOKUP(D$1,Data!$AP:$AR,2,FALSE))+SUMIFS(FX,Fecha,$A47,Linea,VLOOKUP(D$1,Data!$AP:$AR,3,FALSE),Cuenta,VLOOKUP(D$1,Data!$AP:$AR,2,FALSE))+D46,"")</f>
        <v>21822</v>
      </c>
      <c r="E47" s="3">
        <f>IF(AND($A47&lt;&gt;"",E$1&lt;&gt;""),SUMIFS(VM,Fecha,$A47,Linea,VLOOKUP(E$1,Data!$AP:$AR,3,FALSE),Cuenta,VLOOKUP(E$1,Data!$AP:$AR,2,FALSE))+SUMIFS(FX,Fecha,$A47,Linea,VLOOKUP(E$1,Data!$AP:$AR,3,FALSE),Cuenta,VLOOKUP(E$1,Data!$AP:$AR,2,FALSE))+E46,"")</f>
        <v>25329.724999999977</v>
      </c>
      <c r="F47" s="3">
        <f>IF(AND($A47&lt;&gt;"",F$1&lt;&gt;""),SUMIFS(VM,Fecha,$A47,Linea,VLOOKUP(F$1,Data!$AP:$AR,3,FALSE),Cuenta,VLOOKUP(F$1,Data!$AP:$AR,2,FALSE))+SUMIFS(FX,Fecha,$A47,Linea,VLOOKUP(F$1,Data!$AP:$AR,3,FALSE),Cuenta,VLOOKUP(F$1,Data!$AP:$AR,2,FALSE))+F46,"")</f>
        <v>0</v>
      </c>
      <c r="G47" s="3">
        <f>IF(AND($A47&lt;&gt;"",G$1&lt;&gt;""),SUMIFS(VM,Fecha,$A47,Linea,VLOOKUP(G$1,Data!$AP:$AR,3,FALSE),Cuenta,VLOOKUP(G$1,Data!$AP:$AR,2,FALSE))+SUMIFS(FX,Fecha,$A47,Linea,VLOOKUP(G$1,Data!$AP:$AR,3,FALSE),Cuenta,VLOOKUP(G$1,Data!$AP:$AR,2,FALSE))+G46,"")</f>
        <v>0</v>
      </c>
      <c r="H47" s="3">
        <f>IF(AND($A47&lt;&gt;"",H$1&lt;&gt;""),SUMIFS(VM,Fecha,$A47,Linea,VLOOKUP(H$1,Data!$AP:$AR,3,FALSE),Cuenta,VLOOKUP(H$1,Data!$AP:$AR,2,FALSE))+SUMIFS(FX,Fecha,$A47,Linea,VLOOKUP(H$1,Data!$AP:$AR,3,FALSE),Cuenta,VLOOKUP(H$1,Data!$AP:$AR,2,FALSE))+H46,"")</f>
        <v>0</v>
      </c>
      <c r="I47" s="3">
        <f>IF(AND($A47&lt;&gt;"",I$1&lt;&gt;""),SUMIFS(VM,Fecha,$A47,Linea,VLOOKUP(I$1,Data!$AP:$AR,3,FALSE),Cuenta,VLOOKUP(I$1,Data!$AP:$AR,2,FALSE))+SUMIFS(FX,Fecha,$A47,Linea,VLOOKUP(I$1,Data!$AP:$AR,3,FALSE),Cuenta,VLOOKUP(I$1,Data!$AP:$AR,2,FALSE))+I46,"")</f>
        <v>0</v>
      </c>
      <c r="J47" s="3">
        <f>IF(AND($A47&lt;&gt;"",J$1&lt;&gt;""),SUMIFS(VM,Fecha,$A47,Linea,VLOOKUP(J$1,Data!$AP:$AR,3,FALSE),Cuenta,VLOOKUP(J$1,Data!$AP:$AR,2,FALSE))+SUMIFS(FX,Fecha,$A47,Linea,VLOOKUP(J$1,Data!$AP:$AR,3,FALSE),Cuenta,VLOOKUP(J$1,Data!$AP:$AR,2,FALSE))+J46,"")</f>
        <v>445748.23839999991</v>
      </c>
      <c r="K47" s="3">
        <f>IF(AND($A47&lt;&gt;"",K$1&lt;&gt;""),SUMIFS(VM,Fecha,$A47,Linea,VLOOKUP(K$1,Data!$AP:$AR,3,FALSE),Cuenta,VLOOKUP(K$1,Data!$AP:$AR,2,FALSE))+SUMIFS(FX,Fecha,$A47,Linea,VLOOKUP(K$1,Data!$AP:$AR,3,FALSE),Cuenta,VLOOKUP(K$1,Data!$AP:$AR,2,FALSE))+K46,"")</f>
        <v>0</v>
      </c>
      <c r="L47" s="3">
        <f>IF(AND($A47&lt;&gt;"",L$1&lt;&gt;""),SUMIFS(VM,Fecha,$A47,Linea,VLOOKUP(L$1,Data!$AP:$AR,3,FALSE),Cuenta,VLOOKUP(L$1,Data!$AP:$AR,2,FALSE))+SUMIFS(FX,Fecha,$A47,Linea,VLOOKUP(L$1,Data!$AP:$AR,3,FALSE),Cuenta,VLOOKUP(L$1,Data!$AP:$AR,2,FALSE))+L46,"")</f>
        <v>283079.12470000004</v>
      </c>
      <c r="M47" s="3">
        <f>IF(AND($A47&lt;&gt;"",M$1&lt;&gt;""),SUMIFS(VM,Fecha,$A47,Linea,VLOOKUP(M$1,Data!$AP:$AR,3,FALSE),Cuenta,VLOOKUP(M$1,Data!$AP:$AR,2,FALSE))+SUMIFS(FX,Fecha,$A47,Linea,VLOOKUP(M$1,Data!$AP:$AR,3,FALSE),Cuenta,VLOOKUP(M$1,Data!$AP:$AR,2,FALSE))+M46,"")</f>
        <v>0</v>
      </c>
      <c r="N47" s="3" t="str">
        <f>IF(AND($A47&lt;&gt;"",N$1&lt;&gt;""),SUMIFS(VM,Fecha,$A47,Linea,VLOOKUP(N$1,Data!$AP:$AR,3,FALSE),Cuenta,VLOOKUP(N$1,Data!$AP:$AR,2,FALSE))+SUMIFS(FX,Fecha,$A47,Linea,VLOOKUP(N$1,Data!$AP:$AR,3,FALSE),Cuenta,VLOOKUP(N$1,Data!$AP:$AR,2,FALSE))+N46,"")</f>
        <v/>
      </c>
    </row>
    <row r="48" spans="1:14" x14ac:dyDescent="0.25">
      <c r="A48" s="41">
        <v>45400</v>
      </c>
      <c r="B48" s="3">
        <f>IF(AND($A48&lt;&gt;"",B$1&lt;&gt;""),SUMIFS(VM,Fecha,$A48,Linea,VLOOKUP(B$1,Data!$AP:$AR,3,FALSE),Cuenta,VLOOKUP(B$1,Data!$AP:$AR,2,FALSE))+SUMIFS(FX,Fecha,$A48,Linea,VLOOKUP(B$1,Data!$AP:$AR,3,FALSE),Cuenta,VLOOKUP(B$1,Data!$AP:$AR,2,FALSE))+B47,"")</f>
        <v>124101</v>
      </c>
      <c r="C48" s="3">
        <f>IF(AND($A48&lt;&gt;"",C$1&lt;&gt;""),SUMIFS(VM,Fecha,$A48,Linea,VLOOKUP(C$1,Data!$AP:$AR,3,FALSE),Cuenta,VLOOKUP(C$1,Data!$AP:$AR,2,FALSE))+SUMIFS(FX,Fecha,$A48,Linea,VLOOKUP(C$1,Data!$AP:$AR,3,FALSE),Cuenta,VLOOKUP(C$1,Data!$AP:$AR,2,FALSE))+C47,"")</f>
        <v>33078</v>
      </c>
      <c r="D48" s="3">
        <f>IF(AND($A48&lt;&gt;"",D$1&lt;&gt;""),SUMIFS(VM,Fecha,$A48,Linea,VLOOKUP(D$1,Data!$AP:$AR,3,FALSE),Cuenta,VLOOKUP(D$1,Data!$AP:$AR,2,FALSE))+SUMIFS(FX,Fecha,$A48,Linea,VLOOKUP(D$1,Data!$AP:$AR,3,FALSE),Cuenta,VLOOKUP(D$1,Data!$AP:$AR,2,FALSE))+D47,"")</f>
        <v>14131</v>
      </c>
      <c r="E48" s="3">
        <f>IF(AND($A48&lt;&gt;"",E$1&lt;&gt;""),SUMIFS(VM,Fecha,$A48,Linea,VLOOKUP(E$1,Data!$AP:$AR,3,FALSE),Cuenta,VLOOKUP(E$1,Data!$AP:$AR,2,FALSE))+SUMIFS(FX,Fecha,$A48,Linea,VLOOKUP(E$1,Data!$AP:$AR,3,FALSE),Cuenta,VLOOKUP(E$1,Data!$AP:$AR,2,FALSE))+E47,"")</f>
        <v>27711.551000000021</v>
      </c>
      <c r="F48" s="3">
        <f>IF(AND($A48&lt;&gt;"",F$1&lt;&gt;""),SUMIFS(VM,Fecha,$A48,Linea,VLOOKUP(F$1,Data!$AP:$AR,3,FALSE),Cuenta,VLOOKUP(F$1,Data!$AP:$AR,2,FALSE))+SUMIFS(FX,Fecha,$A48,Linea,VLOOKUP(F$1,Data!$AP:$AR,3,FALSE),Cuenta,VLOOKUP(F$1,Data!$AP:$AR,2,FALSE))+F47,"")</f>
        <v>-1537.4583999999816</v>
      </c>
      <c r="G48" s="3">
        <f>IF(AND($A48&lt;&gt;"",G$1&lt;&gt;""),SUMIFS(VM,Fecha,$A48,Linea,VLOOKUP(G$1,Data!$AP:$AR,3,FALSE),Cuenta,VLOOKUP(G$1,Data!$AP:$AR,2,FALSE))+SUMIFS(FX,Fecha,$A48,Linea,VLOOKUP(G$1,Data!$AP:$AR,3,FALSE),Cuenta,VLOOKUP(G$1,Data!$AP:$AR,2,FALSE))+G47,"")</f>
        <v>0</v>
      </c>
      <c r="H48" s="3">
        <f>IF(AND($A48&lt;&gt;"",H$1&lt;&gt;""),SUMIFS(VM,Fecha,$A48,Linea,VLOOKUP(H$1,Data!$AP:$AR,3,FALSE),Cuenta,VLOOKUP(H$1,Data!$AP:$AR,2,FALSE))+SUMIFS(FX,Fecha,$A48,Linea,VLOOKUP(H$1,Data!$AP:$AR,3,FALSE),Cuenta,VLOOKUP(H$1,Data!$AP:$AR,2,FALSE))+H47,"")</f>
        <v>-965.65400000001819</v>
      </c>
      <c r="I48" s="3">
        <f>IF(AND($A48&lt;&gt;"",I$1&lt;&gt;""),SUMIFS(VM,Fecha,$A48,Linea,VLOOKUP(I$1,Data!$AP:$AR,3,FALSE),Cuenta,VLOOKUP(I$1,Data!$AP:$AR,2,FALSE))+SUMIFS(FX,Fecha,$A48,Linea,VLOOKUP(I$1,Data!$AP:$AR,3,FALSE),Cuenta,VLOOKUP(I$1,Data!$AP:$AR,2,FALSE))+I47,"")</f>
        <v>-1559</v>
      </c>
      <c r="J48" s="3">
        <f>IF(AND($A48&lt;&gt;"",J$1&lt;&gt;""),SUMIFS(VM,Fecha,$A48,Linea,VLOOKUP(J$1,Data!$AP:$AR,3,FALSE),Cuenta,VLOOKUP(J$1,Data!$AP:$AR,2,FALSE))+SUMIFS(FX,Fecha,$A48,Linea,VLOOKUP(J$1,Data!$AP:$AR,3,FALSE),Cuenta,VLOOKUP(J$1,Data!$AP:$AR,2,FALSE))+J47,"")</f>
        <v>456465.42319999996</v>
      </c>
      <c r="K48" s="3">
        <f>IF(AND($A48&lt;&gt;"",K$1&lt;&gt;""),SUMIFS(VM,Fecha,$A48,Linea,VLOOKUP(K$1,Data!$AP:$AR,3,FALSE),Cuenta,VLOOKUP(K$1,Data!$AP:$AR,2,FALSE))+SUMIFS(FX,Fecha,$A48,Linea,VLOOKUP(K$1,Data!$AP:$AR,3,FALSE),Cuenta,VLOOKUP(K$1,Data!$AP:$AR,2,FALSE))+K47,"")</f>
        <v>0</v>
      </c>
      <c r="L48" s="3">
        <f>IF(AND($A48&lt;&gt;"",L$1&lt;&gt;""),SUMIFS(VM,Fecha,$A48,Linea,VLOOKUP(L$1,Data!$AP:$AR,3,FALSE),Cuenta,VLOOKUP(L$1,Data!$AP:$AR,2,FALSE))+SUMIFS(FX,Fecha,$A48,Linea,VLOOKUP(L$1,Data!$AP:$AR,3,FALSE),Cuenta,VLOOKUP(L$1,Data!$AP:$AR,2,FALSE))+L47,"")</f>
        <v>212767.00550000006</v>
      </c>
      <c r="M48" s="3">
        <f>IF(AND($A48&lt;&gt;"",M$1&lt;&gt;""),SUMIFS(VM,Fecha,$A48,Linea,VLOOKUP(M$1,Data!$AP:$AR,3,FALSE),Cuenta,VLOOKUP(M$1,Data!$AP:$AR,2,FALSE))+SUMIFS(FX,Fecha,$A48,Linea,VLOOKUP(M$1,Data!$AP:$AR,3,FALSE),Cuenta,VLOOKUP(M$1,Data!$AP:$AR,2,FALSE))+M47,"")</f>
        <v>0</v>
      </c>
      <c r="N48" s="3" t="str">
        <f>IF(AND($A48&lt;&gt;"",N$1&lt;&gt;""),SUMIFS(VM,Fecha,$A48,Linea,VLOOKUP(N$1,Data!$AP:$AR,3,FALSE),Cuenta,VLOOKUP(N$1,Data!$AP:$AR,2,FALSE))+SUMIFS(FX,Fecha,$A48,Linea,VLOOKUP(N$1,Data!$AP:$AR,3,FALSE),Cuenta,VLOOKUP(N$1,Data!$AP:$AR,2,FALSE))+N47,"")</f>
        <v/>
      </c>
    </row>
    <row r="49" spans="1:14" x14ac:dyDescent="0.25">
      <c r="A49" s="41">
        <v>45401</v>
      </c>
      <c r="B49" s="3">
        <f>IF(AND($A49&lt;&gt;"",B$1&lt;&gt;""),SUMIFS(VM,Fecha,$A49,Linea,VLOOKUP(B$1,Data!$AP:$AR,3,FALSE),Cuenta,VLOOKUP(B$1,Data!$AP:$AR,2,FALSE))+SUMIFS(FX,Fecha,$A49,Linea,VLOOKUP(B$1,Data!$AP:$AR,3,FALSE),Cuenta,VLOOKUP(B$1,Data!$AP:$AR,2,FALSE))+B48,"")</f>
        <v>125085</v>
      </c>
      <c r="C49" s="3">
        <f>IF(AND($A49&lt;&gt;"",C$1&lt;&gt;""),SUMIFS(VM,Fecha,$A49,Linea,VLOOKUP(C$1,Data!$AP:$AR,3,FALSE),Cuenta,VLOOKUP(C$1,Data!$AP:$AR,2,FALSE))+SUMIFS(FX,Fecha,$A49,Linea,VLOOKUP(C$1,Data!$AP:$AR,3,FALSE),Cuenta,VLOOKUP(C$1,Data!$AP:$AR,2,FALSE))+C48,"")</f>
        <v>-21722</v>
      </c>
      <c r="D49" s="3">
        <f>IF(AND($A49&lt;&gt;"",D$1&lt;&gt;""),SUMIFS(VM,Fecha,$A49,Linea,VLOOKUP(D$1,Data!$AP:$AR,3,FALSE),Cuenta,VLOOKUP(D$1,Data!$AP:$AR,2,FALSE))+SUMIFS(FX,Fecha,$A49,Linea,VLOOKUP(D$1,Data!$AP:$AR,3,FALSE),Cuenta,VLOOKUP(D$1,Data!$AP:$AR,2,FALSE))+D48,"")</f>
        <v>3446</v>
      </c>
      <c r="E49" s="3">
        <f>IF(AND($A49&lt;&gt;"",E$1&lt;&gt;""),SUMIFS(VM,Fecha,$A49,Linea,VLOOKUP(E$1,Data!$AP:$AR,3,FALSE),Cuenta,VLOOKUP(E$1,Data!$AP:$AR,2,FALSE))+SUMIFS(FX,Fecha,$A49,Linea,VLOOKUP(E$1,Data!$AP:$AR,3,FALSE),Cuenta,VLOOKUP(E$1,Data!$AP:$AR,2,FALSE))+E48,"")</f>
        <v>26462.263400000011</v>
      </c>
      <c r="F49" s="3">
        <f>IF(AND($A49&lt;&gt;"",F$1&lt;&gt;""),SUMIFS(VM,Fecha,$A49,Linea,VLOOKUP(F$1,Data!$AP:$AR,3,FALSE),Cuenta,VLOOKUP(F$1,Data!$AP:$AR,2,FALSE))+SUMIFS(FX,Fecha,$A49,Linea,VLOOKUP(F$1,Data!$AP:$AR,3,FALSE),Cuenta,VLOOKUP(F$1,Data!$AP:$AR,2,FALSE))+F48,"")</f>
        <v>-2157.2599999999729</v>
      </c>
      <c r="G49" s="3">
        <f>IF(AND($A49&lt;&gt;"",G$1&lt;&gt;""),SUMIFS(VM,Fecha,$A49,Linea,VLOOKUP(G$1,Data!$AP:$AR,3,FALSE),Cuenta,VLOOKUP(G$1,Data!$AP:$AR,2,FALSE))+SUMIFS(FX,Fecha,$A49,Linea,VLOOKUP(G$1,Data!$AP:$AR,3,FALSE),Cuenta,VLOOKUP(G$1,Data!$AP:$AR,2,FALSE))+G48,"")</f>
        <v>0</v>
      </c>
      <c r="H49" s="3">
        <f>IF(AND($A49&lt;&gt;"",H$1&lt;&gt;""),SUMIFS(VM,Fecha,$A49,Linea,VLOOKUP(H$1,Data!$AP:$AR,3,FALSE),Cuenta,VLOOKUP(H$1,Data!$AP:$AR,2,FALSE))+SUMIFS(FX,Fecha,$A49,Linea,VLOOKUP(H$1,Data!$AP:$AR,3,FALSE),Cuenta,VLOOKUP(H$1,Data!$AP:$AR,2,FALSE))+H48,"")</f>
        <v>-965.65400000001819</v>
      </c>
      <c r="I49" s="3">
        <f>IF(AND($A49&lt;&gt;"",I$1&lt;&gt;""),SUMIFS(VM,Fecha,$A49,Linea,VLOOKUP(I$1,Data!$AP:$AR,3,FALSE),Cuenta,VLOOKUP(I$1,Data!$AP:$AR,2,FALSE))+SUMIFS(FX,Fecha,$A49,Linea,VLOOKUP(I$1,Data!$AP:$AR,3,FALSE),Cuenta,VLOOKUP(I$1,Data!$AP:$AR,2,FALSE))+I48,"")</f>
        <v>-3703</v>
      </c>
      <c r="J49" s="3">
        <f>IF(AND($A49&lt;&gt;"",J$1&lt;&gt;""),SUMIFS(VM,Fecha,$A49,Linea,VLOOKUP(J$1,Data!$AP:$AR,3,FALSE),Cuenta,VLOOKUP(J$1,Data!$AP:$AR,2,FALSE))+SUMIFS(FX,Fecha,$A49,Linea,VLOOKUP(J$1,Data!$AP:$AR,3,FALSE),Cuenta,VLOOKUP(J$1,Data!$AP:$AR,2,FALSE))+J48,"")</f>
        <v>456465.42319999996</v>
      </c>
      <c r="K49" s="3">
        <f>IF(AND($A49&lt;&gt;"",K$1&lt;&gt;""),SUMIFS(VM,Fecha,$A49,Linea,VLOOKUP(K$1,Data!$AP:$AR,3,FALSE),Cuenta,VLOOKUP(K$1,Data!$AP:$AR,2,FALSE))+SUMIFS(FX,Fecha,$A49,Linea,VLOOKUP(K$1,Data!$AP:$AR,3,FALSE),Cuenta,VLOOKUP(K$1,Data!$AP:$AR,2,FALSE))+K48,"")</f>
        <v>0</v>
      </c>
      <c r="L49" s="3">
        <f>IF(AND($A49&lt;&gt;"",L$1&lt;&gt;""),SUMIFS(VM,Fecha,$A49,Linea,VLOOKUP(L$1,Data!$AP:$AR,3,FALSE),Cuenta,VLOOKUP(L$1,Data!$AP:$AR,2,FALSE))+SUMIFS(FX,Fecha,$A49,Linea,VLOOKUP(L$1,Data!$AP:$AR,3,FALSE),Cuenta,VLOOKUP(L$1,Data!$AP:$AR,2,FALSE))+L48,"")</f>
        <v>216631.08110000007</v>
      </c>
      <c r="M49" s="3">
        <f>IF(AND($A49&lt;&gt;"",M$1&lt;&gt;""),SUMIFS(VM,Fecha,$A49,Linea,VLOOKUP(M$1,Data!$AP:$AR,3,FALSE),Cuenta,VLOOKUP(M$1,Data!$AP:$AR,2,FALSE))+SUMIFS(FX,Fecha,$A49,Linea,VLOOKUP(M$1,Data!$AP:$AR,3,FALSE),Cuenta,VLOOKUP(M$1,Data!$AP:$AR,2,FALSE))+M48,"")</f>
        <v>0</v>
      </c>
      <c r="N49" s="3" t="str">
        <f>IF(AND($A49&lt;&gt;"",N$1&lt;&gt;""),SUMIFS(VM,Fecha,$A49,Linea,VLOOKUP(N$1,Data!$AP:$AR,3,FALSE),Cuenta,VLOOKUP(N$1,Data!$AP:$AR,2,FALSE))+SUMIFS(FX,Fecha,$A49,Linea,VLOOKUP(N$1,Data!$AP:$AR,3,FALSE),Cuenta,VLOOKUP(N$1,Data!$AP:$AR,2,FALSE))+N48,"")</f>
        <v/>
      </c>
    </row>
    <row r="50" spans="1:14" x14ac:dyDescent="0.25">
      <c r="A50" s="41">
        <v>45402</v>
      </c>
      <c r="B50" s="3">
        <f>IF(AND($A50&lt;&gt;"",B$1&lt;&gt;""),SUMIFS(VM,Fecha,$A50,Linea,VLOOKUP(B$1,Data!$AP:$AR,3,FALSE),Cuenta,VLOOKUP(B$1,Data!$AP:$AR,2,FALSE))+SUMIFS(FX,Fecha,$A50,Linea,VLOOKUP(B$1,Data!$AP:$AR,3,FALSE),Cuenta,VLOOKUP(B$1,Data!$AP:$AR,2,FALSE))+B49,"")</f>
        <v>125085</v>
      </c>
      <c r="C50" s="3">
        <f>IF(AND($A50&lt;&gt;"",C$1&lt;&gt;""),SUMIFS(VM,Fecha,$A50,Linea,VLOOKUP(C$1,Data!$AP:$AR,3,FALSE),Cuenta,VLOOKUP(C$1,Data!$AP:$AR,2,FALSE))+SUMIFS(FX,Fecha,$A50,Linea,VLOOKUP(C$1,Data!$AP:$AR,3,FALSE),Cuenta,VLOOKUP(C$1,Data!$AP:$AR,2,FALSE))+C49,"")</f>
        <v>-21722</v>
      </c>
      <c r="D50" s="3">
        <f>IF(AND($A50&lt;&gt;"",D$1&lt;&gt;""),SUMIFS(VM,Fecha,$A50,Linea,VLOOKUP(D$1,Data!$AP:$AR,3,FALSE),Cuenta,VLOOKUP(D$1,Data!$AP:$AR,2,FALSE))+SUMIFS(FX,Fecha,$A50,Linea,VLOOKUP(D$1,Data!$AP:$AR,3,FALSE),Cuenta,VLOOKUP(D$1,Data!$AP:$AR,2,FALSE))+D49,"")</f>
        <v>3446</v>
      </c>
      <c r="E50" s="3">
        <f>IF(AND($A50&lt;&gt;"",E$1&lt;&gt;""),SUMIFS(VM,Fecha,$A50,Linea,VLOOKUP(E$1,Data!$AP:$AR,3,FALSE),Cuenta,VLOOKUP(E$1,Data!$AP:$AR,2,FALSE))+SUMIFS(FX,Fecha,$A50,Linea,VLOOKUP(E$1,Data!$AP:$AR,3,FALSE),Cuenta,VLOOKUP(E$1,Data!$AP:$AR,2,FALSE))+E49,"")</f>
        <v>26462.263400000011</v>
      </c>
      <c r="F50" s="3">
        <f>IF(AND($A50&lt;&gt;"",F$1&lt;&gt;""),SUMIFS(VM,Fecha,$A50,Linea,VLOOKUP(F$1,Data!$AP:$AR,3,FALSE),Cuenta,VLOOKUP(F$1,Data!$AP:$AR,2,FALSE))+SUMIFS(FX,Fecha,$A50,Linea,VLOOKUP(F$1,Data!$AP:$AR,3,FALSE),Cuenta,VLOOKUP(F$1,Data!$AP:$AR,2,FALSE))+F49,"")</f>
        <v>-2157.2599999999729</v>
      </c>
      <c r="G50" s="3">
        <f>IF(AND($A50&lt;&gt;"",G$1&lt;&gt;""),SUMIFS(VM,Fecha,$A50,Linea,VLOOKUP(G$1,Data!$AP:$AR,3,FALSE),Cuenta,VLOOKUP(G$1,Data!$AP:$AR,2,FALSE))+SUMIFS(FX,Fecha,$A50,Linea,VLOOKUP(G$1,Data!$AP:$AR,3,FALSE),Cuenta,VLOOKUP(G$1,Data!$AP:$AR,2,FALSE))+G49,"")</f>
        <v>0</v>
      </c>
      <c r="H50" s="3">
        <f>IF(AND($A50&lt;&gt;"",H$1&lt;&gt;""),SUMIFS(VM,Fecha,$A50,Linea,VLOOKUP(H$1,Data!$AP:$AR,3,FALSE),Cuenta,VLOOKUP(H$1,Data!$AP:$AR,2,FALSE))+SUMIFS(FX,Fecha,$A50,Linea,VLOOKUP(H$1,Data!$AP:$AR,3,FALSE),Cuenta,VLOOKUP(H$1,Data!$AP:$AR,2,FALSE))+H49,"")</f>
        <v>-965.65400000001819</v>
      </c>
      <c r="I50" s="3">
        <f>IF(AND($A50&lt;&gt;"",I$1&lt;&gt;""),SUMIFS(VM,Fecha,$A50,Linea,VLOOKUP(I$1,Data!$AP:$AR,3,FALSE),Cuenta,VLOOKUP(I$1,Data!$AP:$AR,2,FALSE))+SUMIFS(FX,Fecha,$A50,Linea,VLOOKUP(I$1,Data!$AP:$AR,3,FALSE),Cuenta,VLOOKUP(I$1,Data!$AP:$AR,2,FALSE))+I49,"")</f>
        <v>-3703</v>
      </c>
      <c r="J50" s="3">
        <f>IF(AND($A50&lt;&gt;"",J$1&lt;&gt;""),SUMIFS(VM,Fecha,$A50,Linea,VLOOKUP(J$1,Data!$AP:$AR,3,FALSE),Cuenta,VLOOKUP(J$1,Data!$AP:$AR,2,FALSE))+SUMIFS(FX,Fecha,$A50,Linea,VLOOKUP(J$1,Data!$AP:$AR,3,FALSE),Cuenta,VLOOKUP(J$1,Data!$AP:$AR,2,FALSE))+J49,"")</f>
        <v>456465.42319999996</v>
      </c>
      <c r="K50" s="3">
        <f>IF(AND($A50&lt;&gt;"",K$1&lt;&gt;""),SUMIFS(VM,Fecha,$A50,Linea,VLOOKUP(K$1,Data!$AP:$AR,3,FALSE),Cuenta,VLOOKUP(K$1,Data!$AP:$AR,2,FALSE))+SUMIFS(FX,Fecha,$A50,Linea,VLOOKUP(K$1,Data!$AP:$AR,3,FALSE),Cuenta,VLOOKUP(K$1,Data!$AP:$AR,2,FALSE))+K49,"")</f>
        <v>0</v>
      </c>
      <c r="L50" s="3">
        <f>IF(AND($A50&lt;&gt;"",L$1&lt;&gt;""),SUMIFS(VM,Fecha,$A50,Linea,VLOOKUP(L$1,Data!$AP:$AR,3,FALSE),Cuenta,VLOOKUP(L$1,Data!$AP:$AR,2,FALSE))+SUMIFS(FX,Fecha,$A50,Linea,VLOOKUP(L$1,Data!$AP:$AR,3,FALSE),Cuenta,VLOOKUP(L$1,Data!$AP:$AR,2,FALSE))+L49,"")</f>
        <v>216631.08110000007</v>
      </c>
      <c r="M50" s="3">
        <f>IF(AND($A50&lt;&gt;"",M$1&lt;&gt;""),SUMIFS(VM,Fecha,$A50,Linea,VLOOKUP(M$1,Data!$AP:$AR,3,FALSE),Cuenta,VLOOKUP(M$1,Data!$AP:$AR,2,FALSE))+SUMIFS(FX,Fecha,$A50,Linea,VLOOKUP(M$1,Data!$AP:$AR,3,FALSE),Cuenta,VLOOKUP(M$1,Data!$AP:$AR,2,FALSE))+M49,"")</f>
        <v>0</v>
      </c>
      <c r="N50" s="3" t="str">
        <f>IF(AND($A50&lt;&gt;"",N$1&lt;&gt;""),SUMIFS(VM,Fecha,$A50,Linea,VLOOKUP(N$1,Data!$AP:$AR,3,FALSE),Cuenta,VLOOKUP(N$1,Data!$AP:$AR,2,FALSE))+SUMIFS(FX,Fecha,$A50,Linea,VLOOKUP(N$1,Data!$AP:$AR,3,FALSE),Cuenta,VLOOKUP(N$1,Data!$AP:$AR,2,FALSE))+N49,"")</f>
        <v/>
      </c>
    </row>
    <row r="51" spans="1:14" x14ac:dyDescent="0.25">
      <c r="A51" s="41">
        <v>45404</v>
      </c>
      <c r="B51" s="3">
        <f>IF(AND($A51&lt;&gt;"",B$1&lt;&gt;""),SUMIFS(VM,Fecha,$A51,Linea,VLOOKUP(B$1,Data!$AP:$AR,3,FALSE),Cuenta,VLOOKUP(B$1,Data!$AP:$AR,2,FALSE))+SUMIFS(FX,Fecha,$A51,Linea,VLOOKUP(B$1,Data!$AP:$AR,3,FALSE),Cuenta,VLOOKUP(B$1,Data!$AP:$AR,2,FALSE))+B50,"")</f>
        <v>128968</v>
      </c>
      <c r="C51" s="3">
        <f>IF(AND($A51&lt;&gt;"",C$1&lt;&gt;""),SUMIFS(VM,Fecha,$A51,Linea,VLOOKUP(C$1,Data!$AP:$AR,3,FALSE),Cuenta,VLOOKUP(C$1,Data!$AP:$AR,2,FALSE))+SUMIFS(FX,Fecha,$A51,Linea,VLOOKUP(C$1,Data!$AP:$AR,3,FALSE),Cuenta,VLOOKUP(C$1,Data!$AP:$AR,2,FALSE))+C50,"")</f>
        <v>-13294</v>
      </c>
      <c r="D51" s="3">
        <f>IF(AND($A51&lt;&gt;"",D$1&lt;&gt;""),SUMIFS(VM,Fecha,$A51,Linea,VLOOKUP(D$1,Data!$AP:$AR,3,FALSE),Cuenta,VLOOKUP(D$1,Data!$AP:$AR,2,FALSE))+SUMIFS(FX,Fecha,$A51,Linea,VLOOKUP(D$1,Data!$AP:$AR,3,FALSE),Cuenta,VLOOKUP(D$1,Data!$AP:$AR,2,FALSE))+D50,"")</f>
        <v>5636</v>
      </c>
      <c r="E51" s="3">
        <f>IF(AND($A51&lt;&gt;"",E$1&lt;&gt;""),SUMIFS(VM,Fecha,$A51,Linea,VLOOKUP(E$1,Data!$AP:$AR,3,FALSE),Cuenta,VLOOKUP(E$1,Data!$AP:$AR,2,FALSE))+SUMIFS(FX,Fecha,$A51,Linea,VLOOKUP(E$1,Data!$AP:$AR,3,FALSE),Cuenta,VLOOKUP(E$1,Data!$AP:$AR,2,FALSE))+E50,"")</f>
        <v>25413.878500000006</v>
      </c>
      <c r="F51" s="3">
        <f>IF(AND($A51&lt;&gt;"",F$1&lt;&gt;""),SUMIFS(VM,Fecha,$A51,Linea,VLOOKUP(F$1,Data!$AP:$AR,3,FALSE),Cuenta,VLOOKUP(F$1,Data!$AP:$AR,2,FALSE))+SUMIFS(FX,Fecha,$A51,Linea,VLOOKUP(F$1,Data!$AP:$AR,3,FALSE),Cuenta,VLOOKUP(F$1,Data!$AP:$AR,2,FALSE))+F50,"")</f>
        <v>-1431.9774999999861</v>
      </c>
      <c r="G51" s="3">
        <f>IF(AND($A51&lt;&gt;"",G$1&lt;&gt;""),SUMIFS(VM,Fecha,$A51,Linea,VLOOKUP(G$1,Data!$AP:$AR,3,FALSE),Cuenta,VLOOKUP(G$1,Data!$AP:$AR,2,FALSE))+SUMIFS(FX,Fecha,$A51,Linea,VLOOKUP(G$1,Data!$AP:$AR,3,FALSE),Cuenta,VLOOKUP(G$1,Data!$AP:$AR,2,FALSE))+G50,"")</f>
        <v>0</v>
      </c>
      <c r="H51" s="3">
        <f>IF(AND($A51&lt;&gt;"",H$1&lt;&gt;""),SUMIFS(VM,Fecha,$A51,Linea,VLOOKUP(H$1,Data!$AP:$AR,3,FALSE),Cuenta,VLOOKUP(H$1,Data!$AP:$AR,2,FALSE))+SUMIFS(FX,Fecha,$A51,Linea,VLOOKUP(H$1,Data!$AP:$AR,3,FALSE),Cuenta,VLOOKUP(H$1,Data!$AP:$AR,2,FALSE))+H50,"")</f>
        <v>-4743.1875000000382</v>
      </c>
      <c r="I51" s="3">
        <f>IF(AND($A51&lt;&gt;"",I$1&lt;&gt;""),SUMIFS(VM,Fecha,$A51,Linea,VLOOKUP(I$1,Data!$AP:$AR,3,FALSE),Cuenta,VLOOKUP(I$1,Data!$AP:$AR,2,FALSE))+SUMIFS(FX,Fecha,$A51,Linea,VLOOKUP(I$1,Data!$AP:$AR,3,FALSE),Cuenta,VLOOKUP(I$1,Data!$AP:$AR,2,FALSE))+I50,"")</f>
        <v>-2729</v>
      </c>
      <c r="J51" s="3">
        <f>IF(AND($A51&lt;&gt;"",J$1&lt;&gt;""),SUMIFS(VM,Fecha,$A51,Linea,VLOOKUP(J$1,Data!$AP:$AR,3,FALSE),Cuenta,VLOOKUP(J$1,Data!$AP:$AR,2,FALSE))+SUMIFS(FX,Fecha,$A51,Linea,VLOOKUP(J$1,Data!$AP:$AR,3,FALSE),Cuenta,VLOOKUP(J$1,Data!$AP:$AR,2,FALSE))+J50,"")</f>
        <v>442667.39999999991</v>
      </c>
      <c r="K51" s="3">
        <f>IF(AND($A51&lt;&gt;"",K$1&lt;&gt;""),SUMIFS(VM,Fecha,$A51,Linea,VLOOKUP(K$1,Data!$AP:$AR,3,FALSE),Cuenta,VLOOKUP(K$1,Data!$AP:$AR,2,FALSE))+SUMIFS(FX,Fecha,$A51,Linea,VLOOKUP(K$1,Data!$AP:$AR,3,FALSE),Cuenta,VLOOKUP(K$1,Data!$AP:$AR,2,FALSE))+K50,"")</f>
        <v>0</v>
      </c>
      <c r="L51" s="3">
        <f>IF(AND($A51&lt;&gt;"",L$1&lt;&gt;""),SUMIFS(VM,Fecha,$A51,Linea,VLOOKUP(L$1,Data!$AP:$AR,3,FALSE),Cuenta,VLOOKUP(L$1,Data!$AP:$AR,2,FALSE))+SUMIFS(FX,Fecha,$A51,Linea,VLOOKUP(L$1,Data!$AP:$AR,3,FALSE),Cuenta,VLOOKUP(L$1,Data!$AP:$AR,2,FALSE))+L50,"")</f>
        <v>256755.7072</v>
      </c>
      <c r="M51" s="3">
        <f>IF(AND($A51&lt;&gt;"",M$1&lt;&gt;""),SUMIFS(VM,Fecha,$A51,Linea,VLOOKUP(M$1,Data!$AP:$AR,3,FALSE),Cuenta,VLOOKUP(M$1,Data!$AP:$AR,2,FALSE))+SUMIFS(FX,Fecha,$A51,Linea,VLOOKUP(M$1,Data!$AP:$AR,3,FALSE),Cuenta,VLOOKUP(M$1,Data!$AP:$AR,2,FALSE))+M50,"")</f>
        <v>0</v>
      </c>
      <c r="N51" s="3" t="str">
        <f>IF(AND($A51&lt;&gt;"",N$1&lt;&gt;""),SUMIFS(VM,Fecha,$A51,Linea,VLOOKUP(N$1,Data!$AP:$AR,3,FALSE),Cuenta,VLOOKUP(N$1,Data!$AP:$AR,2,FALSE))+SUMIFS(FX,Fecha,$A51,Linea,VLOOKUP(N$1,Data!$AP:$AR,3,FALSE),Cuenta,VLOOKUP(N$1,Data!$AP:$AR,2,FALSE))+N50,"")</f>
        <v/>
      </c>
    </row>
    <row r="52" spans="1:14" x14ac:dyDescent="0.25">
      <c r="A52" s="41">
        <v>45405</v>
      </c>
      <c r="B52" s="3">
        <f>IF(AND($A52&lt;&gt;"",B$1&lt;&gt;""),SUMIFS(VM,Fecha,$A52,Linea,VLOOKUP(B$1,Data!$AP:$AR,3,FALSE),Cuenta,VLOOKUP(B$1,Data!$AP:$AR,2,FALSE))+SUMIFS(FX,Fecha,$A52,Linea,VLOOKUP(B$1,Data!$AP:$AR,3,FALSE),Cuenta,VLOOKUP(B$1,Data!$AP:$AR,2,FALSE))+B51,"")</f>
        <v>130439</v>
      </c>
      <c r="C52" s="3">
        <f>IF(AND($A52&lt;&gt;"",C$1&lt;&gt;""),SUMIFS(VM,Fecha,$A52,Linea,VLOOKUP(C$1,Data!$AP:$AR,3,FALSE),Cuenta,VLOOKUP(C$1,Data!$AP:$AR,2,FALSE))+SUMIFS(FX,Fecha,$A52,Linea,VLOOKUP(C$1,Data!$AP:$AR,3,FALSE),Cuenta,VLOOKUP(C$1,Data!$AP:$AR,2,FALSE))+C51,"")</f>
        <v>9215</v>
      </c>
      <c r="D52" s="3">
        <f>IF(AND($A52&lt;&gt;"",D$1&lt;&gt;""),SUMIFS(VM,Fecha,$A52,Linea,VLOOKUP(D$1,Data!$AP:$AR,3,FALSE),Cuenta,VLOOKUP(D$1,Data!$AP:$AR,2,FALSE))+SUMIFS(FX,Fecha,$A52,Linea,VLOOKUP(D$1,Data!$AP:$AR,3,FALSE),Cuenta,VLOOKUP(D$1,Data!$AP:$AR,2,FALSE))+D51,"")</f>
        <v>10043</v>
      </c>
      <c r="E52" s="3">
        <f>IF(AND($A52&lt;&gt;"",E$1&lt;&gt;""),SUMIFS(VM,Fecha,$A52,Linea,VLOOKUP(E$1,Data!$AP:$AR,3,FALSE),Cuenta,VLOOKUP(E$1,Data!$AP:$AR,2,FALSE))+SUMIFS(FX,Fecha,$A52,Linea,VLOOKUP(E$1,Data!$AP:$AR,3,FALSE),Cuenta,VLOOKUP(E$1,Data!$AP:$AR,2,FALSE))+E51,"")</f>
        <v>27441.292999999991</v>
      </c>
      <c r="F52" s="3">
        <f>IF(AND($A52&lt;&gt;"",F$1&lt;&gt;""),SUMIFS(VM,Fecha,$A52,Linea,VLOOKUP(F$1,Data!$AP:$AR,3,FALSE),Cuenta,VLOOKUP(F$1,Data!$AP:$AR,2,FALSE))+SUMIFS(FX,Fecha,$A52,Linea,VLOOKUP(F$1,Data!$AP:$AR,3,FALSE),Cuenta,VLOOKUP(F$1,Data!$AP:$AR,2,FALSE))+F51,"")</f>
        <v>-381.34129999997799</v>
      </c>
      <c r="G52" s="3">
        <f>IF(AND($A52&lt;&gt;"",G$1&lt;&gt;""),SUMIFS(VM,Fecha,$A52,Linea,VLOOKUP(G$1,Data!$AP:$AR,3,FALSE),Cuenta,VLOOKUP(G$1,Data!$AP:$AR,2,FALSE))+SUMIFS(FX,Fecha,$A52,Linea,VLOOKUP(G$1,Data!$AP:$AR,3,FALSE),Cuenta,VLOOKUP(G$1,Data!$AP:$AR,2,FALSE))+G51,"")</f>
        <v>0</v>
      </c>
      <c r="H52" s="3">
        <f>IF(AND($A52&lt;&gt;"",H$1&lt;&gt;""),SUMIFS(VM,Fecha,$A52,Linea,VLOOKUP(H$1,Data!$AP:$AR,3,FALSE),Cuenta,VLOOKUP(H$1,Data!$AP:$AR,2,FALSE))+SUMIFS(FX,Fecha,$A52,Linea,VLOOKUP(H$1,Data!$AP:$AR,3,FALSE),Cuenta,VLOOKUP(H$1,Data!$AP:$AR,2,FALSE))+H51,"")</f>
        <v>-3921.7086000000218</v>
      </c>
      <c r="I52" s="3">
        <f>IF(AND($A52&lt;&gt;"",I$1&lt;&gt;""),SUMIFS(VM,Fecha,$A52,Linea,VLOOKUP(I$1,Data!$AP:$AR,3,FALSE),Cuenta,VLOOKUP(I$1,Data!$AP:$AR,2,FALSE))+SUMIFS(FX,Fecha,$A52,Linea,VLOOKUP(I$1,Data!$AP:$AR,3,FALSE),Cuenta,VLOOKUP(I$1,Data!$AP:$AR,2,FALSE))+I51,"")</f>
        <v>195</v>
      </c>
      <c r="J52" s="3">
        <f>IF(AND($A52&lt;&gt;"",J$1&lt;&gt;""),SUMIFS(VM,Fecha,$A52,Linea,VLOOKUP(J$1,Data!$AP:$AR,3,FALSE),Cuenta,VLOOKUP(J$1,Data!$AP:$AR,2,FALSE))+SUMIFS(FX,Fecha,$A52,Linea,VLOOKUP(J$1,Data!$AP:$AR,3,FALSE),Cuenta,VLOOKUP(J$1,Data!$AP:$AR,2,FALSE))+J51,"")</f>
        <v>439868.34559999988</v>
      </c>
      <c r="K52" s="3">
        <f>IF(AND($A52&lt;&gt;"",K$1&lt;&gt;""),SUMIFS(VM,Fecha,$A52,Linea,VLOOKUP(K$1,Data!$AP:$AR,3,FALSE),Cuenta,VLOOKUP(K$1,Data!$AP:$AR,2,FALSE))+SUMIFS(FX,Fecha,$A52,Linea,VLOOKUP(K$1,Data!$AP:$AR,3,FALSE),Cuenta,VLOOKUP(K$1,Data!$AP:$AR,2,FALSE))+K51,"")</f>
        <v>0</v>
      </c>
      <c r="L52" s="3">
        <f>IF(AND($A52&lt;&gt;"",L$1&lt;&gt;""),SUMIFS(VM,Fecha,$A52,Linea,VLOOKUP(L$1,Data!$AP:$AR,3,FALSE),Cuenta,VLOOKUP(L$1,Data!$AP:$AR,2,FALSE))+SUMIFS(FX,Fecha,$A52,Linea,VLOOKUP(L$1,Data!$AP:$AR,3,FALSE),Cuenta,VLOOKUP(L$1,Data!$AP:$AR,2,FALSE))+L51,"")</f>
        <v>255803.32900000003</v>
      </c>
      <c r="M52" s="3">
        <f>IF(AND($A52&lt;&gt;"",M$1&lt;&gt;""),SUMIFS(VM,Fecha,$A52,Linea,VLOOKUP(M$1,Data!$AP:$AR,3,FALSE),Cuenta,VLOOKUP(M$1,Data!$AP:$AR,2,FALSE))+SUMIFS(FX,Fecha,$A52,Linea,VLOOKUP(M$1,Data!$AP:$AR,3,FALSE),Cuenta,VLOOKUP(M$1,Data!$AP:$AR,2,FALSE))+M51,"")</f>
        <v>0</v>
      </c>
      <c r="N52" s="3" t="str">
        <f>IF(AND($A52&lt;&gt;"",N$1&lt;&gt;""),SUMIFS(VM,Fecha,$A52,Linea,VLOOKUP(N$1,Data!$AP:$AR,3,FALSE),Cuenta,VLOOKUP(N$1,Data!$AP:$AR,2,FALSE))+SUMIFS(FX,Fecha,$A52,Linea,VLOOKUP(N$1,Data!$AP:$AR,3,FALSE),Cuenta,VLOOKUP(N$1,Data!$AP:$AR,2,FALSE))+N51,"")</f>
        <v/>
      </c>
    </row>
    <row r="53" spans="1:14" x14ac:dyDescent="0.25">
      <c r="A53" s="41">
        <v>45407</v>
      </c>
      <c r="B53" s="3">
        <f>IF(AND($A53&lt;&gt;"",B$1&lt;&gt;""),SUMIFS(VM,Fecha,$A53,Linea,VLOOKUP(B$1,Data!$AP:$AR,3,FALSE),Cuenta,VLOOKUP(B$1,Data!$AP:$AR,2,FALSE))+SUMIFS(FX,Fecha,$A53,Linea,VLOOKUP(B$1,Data!$AP:$AR,3,FALSE),Cuenta,VLOOKUP(B$1,Data!$AP:$AR,2,FALSE))+B52,"")</f>
        <v>131809</v>
      </c>
      <c r="C53" s="3">
        <f>IF(AND($A53&lt;&gt;"",C$1&lt;&gt;""),SUMIFS(VM,Fecha,$A53,Linea,VLOOKUP(C$1,Data!$AP:$AR,3,FALSE),Cuenta,VLOOKUP(C$1,Data!$AP:$AR,2,FALSE))+SUMIFS(FX,Fecha,$A53,Linea,VLOOKUP(C$1,Data!$AP:$AR,3,FALSE),Cuenta,VLOOKUP(C$1,Data!$AP:$AR,2,FALSE))+C52,"")</f>
        <v>24473</v>
      </c>
      <c r="D53" s="3">
        <f>IF(AND($A53&lt;&gt;"",D$1&lt;&gt;""),SUMIFS(VM,Fecha,$A53,Linea,VLOOKUP(D$1,Data!$AP:$AR,3,FALSE),Cuenta,VLOOKUP(D$1,Data!$AP:$AR,2,FALSE))+SUMIFS(FX,Fecha,$A53,Linea,VLOOKUP(D$1,Data!$AP:$AR,3,FALSE),Cuenta,VLOOKUP(D$1,Data!$AP:$AR,2,FALSE))+D52,"")</f>
        <v>12799</v>
      </c>
      <c r="E53" s="3">
        <f>IF(AND($A53&lt;&gt;"",E$1&lt;&gt;""),SUMIFS(VM,Fecha,$A53,Linea,VLOOKUP(E$1,Data!$AP:$AR,3,FALSE),Cuenta,VLOOKUP(E$1,Data!$AP:$AR,2,FALSE))+SUMIFS(FX,Fecha,$A53,Linea,VLOOKUP(E$1,Data!$AP:$AR,3,FALSE),Cuenta,VLOOKUP(E$1,Data!$AP:$AR,2,FALSE))+E52,"")</f>
        <v>26052.439200000008</v>
      </c>
      <c r="F53" s="3">
        <f>IF(AND($A53&lt;&gt;"",F$1&lt;&gt;""),SUMIFS(VM,Fecha,$A53,Linea,VLOOKUP(F$1,Data!$AP:$AR,3,FALSE),Cuenta,VLOOKUP(F$1,Data!$AP:$AR,2,FALSE))+SUMIFS(FX,Fecha,$A53,Linea,VLOOKUP(F$1,Data!$AP:$AR,3,FALSE),Cuenta,VLOOKUP(F$1,Data!$AP:$AR,2,FALSE))+F52,"")</f>
        <v>1452.6789000000067</v>
      </c>
      <c r="G53" s="3">
        <f>IF(AND($A53&lt;&gt;"",G$1&lt;&gt;""),SUMIFS(VM,Fecha,$A53,Linea,VLOOKUP(G$1,Data!$AP:$AR,3,FALSE),Cuenta,VLOOKUP(G$1,Data!$AP:$AR,2,FALSE))+SUMIFS(FX,Fecha,$A53,Linea,VLOOKUP(G$1,Data!$AP:$AR,3,FALSE),Cuenta,VLOOKUP(G$1,Data!$AP:$AR,2,FALSE))+G52,"")</f>
        <v>0</v>
      </c>
      <c r="H53" s="3">
        <f>IF(AND($A53&lt;&gt;"",H$1&lt;&gt;""),SUMIFS(VM,Fecha,$A53,Linea,VLOOKUP(H$1,Data!$AP:$AR,3,FALSE),Cuenta,VLOOKUP(H$1,Data!$AP:$AR,2,FALSE))+SUMIFS(FX,Fecha,$A53,Linea,VLOOKUP(H$1,Data!$AP:$AR,3,FALSE),Cuenta,VLOOKUP(H$1,Data!$AP:$AR,2,FALSE))+H52,"")</f>
        <v>-2365.3595000000005</v>
      </c>
      <c r="I53" s="3">
        <f>IF(AND($A53&lt;&gt;"",I$1&lt;&gt;""),SUMIFS(VM,Fecha,$A53,Linea,VLOOKUP(I$1,Data!$AP:$AR,3,FALSE),Cuenta,VLOOKUP(I$1,Data!$AP:$AR,2,FALSE))+SUMIFS(FX,Fecha,$A53,Linea,VLOOKUP(I$1,Data!$AP:$AR,3,FALSE),Cuenta,VLOOKUP(I$1,Data!$AP:$AR,2,FALSE))+I52,"")</f>
        <v>-2729</v>
      </c>
      <c r="J53" s="3">
        <f>IF(AND($A53&lt;&gt;"",J$1&lt;&gt;""),SUMIFS(VM,Fecha,$A53,Linea,VLOOKUP(J$1,Data!$AP:$AR,3,FALSE),Cuenta,VLOOKUP(J$1,Data!$AP:$AR,2,FALSE))+SUMIFS(FX,Fecha,$A53,Linea,VLOOKUP(J$1,Data!$AP:$AR,3,FALSE),Cuenta,VLOOKUP(J$1,Data!$AP:$AR,2,FALSE))+J52,"")</f>
        <v>437839.50079999992</v>
      </c>
      <c r="K53" s="3">
        <f>IF(AND($A53&lt;&gt;"",K$1&lt;&gt;""),SUMIFS(VM,Fecha,$A53,Linea,VLOOKUP(K$1,Data!$AP:$AR,3,FALSE),Cuenta,VLOOKUP(K$1,Data!$AP:$AR,2,FALSE))+SUMIFS(FX,Fecha,$A53,Linea,VLOOKUP(K$1,Data!$AP:$AR,3,FALSE),Cuenta,VLOOKUP(K$1,Data!$AP:$AR,2,FALSE))+K52,"")</f>
        <v>0</v>
      </c>
      <c r="L53" s="3">
        <f>IF(AND($A53&lt;&gt;"",L$1&lt;&gt;""),SUMIFS(VM,Fecha,$A53,Linea,VLOOKUP(L$1,Data!$AP:$AR,3,FALSE),Cuenta,VLOOKUP(L$1,Data!$AP:$AR,2,FALSE))+SUMIFS(FX,Fecha,$A53,Linea,VLOOKUP(L$1,Data!$AP:$AR,3,FALSE),Cuenta,VLOOKUP(L$1,Data!$AP:$AR,2,FALSE))+L52,"")</f>
        <v>211287.23260000002</v>
      </c>
      <c r="M53" s="3">
        <f>IF(AND($A53&lt;&gt;"",M$1&lt;&gt;""),SUMIFS(VM,Fecha,$A53,Linea,VLOOKUP(M$1,Data!$AP:$AR,3,FALSE),Cuenta,VLOOKUP(M$1,Data!$AP:$AR,2,FALSE))+SUMIFS(FX,Fecha,$A53,Linea,VLOOKUP(M$1,Data!$AP:$AR,3,FALSE),Cuenta,VLOOKUP(M$1,Data!$AP:$AR,2,FALSE))+M52,"")</f>
        <v>0</v>
      </c>
      <c r="N53" s="3" t="str">
        <f>IF(AND($A53&lt;&gt;"",N$1&lt;&gt;""),SUMIFS(VM,Fecha,$A53,Linea,VLOOKUP(N$1,Data!$AP:$AR,3,FALSE),Cuenta,VLOOKUP(N$1,Data!$AP:$AR,2,FALSE))+SUMIFS(FX,Fecha,$A53,Linea,VLOOKUP(N$1,Data!$AP:$AR,3,FALSE),Cuenta,VLOOKUP(N$1,Data!$AP:$AR,2,FALSE))+N52,"")</f>
        <v/>
      </c>
    </row>
    <row r="54" spans="1:14" x14ac:dyDescent="0.25">
      <c r="A54" s="41">
        <v>45411</v>
      </c>
      <c r="B54" s="3">
        <f>IF(AND($A54&lt;&gt;"",B$1&lt;&gt;""),SUMIFS(VM,Fecha,$A54,Linea,VLOOKUP(B$1,Data!$AP:$AR,3,FALSE),Cuenta,VLOOKUP(B$1,Data!$AP:$AR,2,FALSE))+SUMIFS(FX,Fecha,$A54,Linea,VLOOKUP(B$1,Data!$AP:$AR,3,FALSE),Cuenta,VLOOKUP(B$1,Data!$AP:$AR,2,FALSE))+B53,"")</f>
        <v>138015</v>
      </c>
      <c r="C54" s="3">
        <f>IF(AND($A54&lt;&gt;"",C$1&lt;&gt;""),SUMIFS(VM,Fecha,$A54,Linea,VLOOKUP(C$1,Data!$AP:$AR,3,FALSE),Cuenta,VLOOKUP(C$1,Data!$AP:$AR,2,FALSE))+SUMIFS(FX,Fecha,$A54,Linea,VLOOKUP(C$1,Data!$AP:$AR,3,FALSE),Cuenta,VLOOKUP(C$1,Data!$AP:$AR,2,FALSE))+C53,"")</f>
        <v>34284</v>
      </c>
      <c r="D54" s="3">
        <f>IF(AND($A54&lt;&gt;"",D$1&lt;&gt;""),SUMIFS(VM,Fecha,$A54,Linea,VLOOKUP(D$1,Data!$AP:$AR,3,FALSE),Cuenta,VLOOKUP(D$1,Data!$AP:$AR,2,FALSE))+SUMIFS(FX,Fecha,$A54,Linea,VLOOKUP(D$1,Data!$AP:$AR,3,FALSE),Cuenta,VLOOKUP(D$1,Data!$AP:$AR,2,FALSE))+D53,"")</f>
        <v>15595</v>
      </c>
      <c r="E54" s="3">
        <f>IF(AND($A54&lt;&gt;"",E$1&lt;&gt;""),SUMIFS(VM,Fecha,$A54,Linea,VLOOKUP(E$1,Data!$AP:$AR,3,FALSE),Cuenta,VLOOKUP(E$1,Data!$AP:$AR,2,FALSE))+SUMIFS(FX,Fecha,$A54,Linea,VLOOKUP(E$1,Data!$AP:$AR,3,FALSE),Cuenta,VLOOKUP(E$1,Data!$AP:$AR,2,FALSE))+E53,"")</f>
        <v>27515.920800000007</v>
      </c>
      <c r="F54" s="3">
        <f>IF(AND($A54&lt;&gt;"",F$1&lt;&gt;""),SUMIFS(VM,Fecha,$A54,Linea,VLOOKUP(F$1,Data!$AP:$AR,3,FALSE),Cuenta,VLOOKUP(F$1,Data!$AP:$AR,2,FALSE))+SUMIFS(FX,Fecha,$A54,Linea,VLOOKUP(F$1,Data!$AP:$AR,3,FALSE),Cuenta,VLOOKUP(F$1,Data!$AP:$AR,2,FALSE))+F53,"")</f>
        <v>3958.6626000000183</v>
      </c>
      <c r="G54" s="3">
        <f>IF(AND($A54&lt;&gt;"",G$1&lt;&gt;""),SUMIFS(VM,Fecha,$A54,Linea,VLOOKUP(G$1,Data!$AP:$AR,3,FALSE),Cuenta,VLOOKUP(G$1,Data!$AP:$AR,2,FALSE))+SUMIFS(FX,Fecha,$A54,Linea,VLOOKUP(G$1,Data!$AP:$AR,3,FALSE),Cuenta,VLOOKUP(G$1,Data!$AP:$AR,2,FALSE))+G53,"")</f>
        <v>0</v>
      </c>
      <c r="H54" s="3">
        <f>IF(AND($A54&lt;&gt;"",H$1&lt;&gt;""),SUMIFS(VM,Fecha,$A54,Linea,VLOOKUP(H$1,Data!$AP:$AR,3,FALSE),Cuenta,VLOOKUP(H$1,Data!$AP:$AR,2,FALSE))+SUMIFS(FX,Fecha,$A54,Linea,VLOOKUP(H$1,Data!$AP:$AR,3,FALSE),Cuenta,VLOOKUP(H$1,Data!$AP:$AR,2,FALSE))+H53,"")</f>
        <v>16034.786599999983</v>
      </c>
      <c r="I54" s="3">
        <f>IF(AND($A54&lt;&gt;"",I$1&lt;&gt;""),SUMIFS(VM,Fecha,$A54,Linea,VLOOKUP(I$1,Data!$AP:$AR,3,FALSE),Cuenta,VLOOKUP(I$1,Data!$AP:$AR,2,FALSE))+SUMIFS(FX,Fecha,$A54,Linea,VLOOKUP(I$1,Data!$AP:$AR,3,FALSE),Cuenta,VLOOKUP(I$1,Data!$AP:$AR,2,FALSE))+I53,"")</f>
        <v>7993</v>
      </c>
      <c r="J54" s="3">
        <f>IF(AND($A54&lt;&gt;"",J$1&lt;&gt;""),SUMIFS(VM,Fecha,$A54,Linea,VLOOKUP(J$1,Data!$AP:$AR,3,FALSE),Cuenta,VLOOKUP(J$1,Data!$AP:$AR,2,FALSE))+SUMIFS(FX,Fecha,$A54,Linea,VLOOKUP(J$1,Data!$AP:$AR,3,FALSE),Cuenta,VLOOKUP(J$1,Data!$AP:$AR,2,FALSE))+J53,"")</f>
        <v>433152.49359999993</v>
      </c>
      <c r="K54" s="3">
        <f>IF(AND($A54&lt;&gt;"",K$1&lt;&gt;""),SUMIFS(VM,Fecha,$A54,Linea,VLOOKUP(K$1,Data!$AP:$AR,3,FALSE),Cuenta,VLOOKUP(K$1,Data!$AP:$AR,2,FALSE))+SUMIFS(FX,Fecha,$A54,Linea,VLOOKUP(K$1,Data!$AP:$AR,3,FALSE),Cuenta,VLOOKUP(K$1,Data!$AP:$AR,2,FALSE))+K53,"")</f>
        <v>0</v>
      </c>
      <c r="L54" s="3">
        <f>IF(AND($A54&lt;&gt;"",L$1&lt;&gt;""),SUMIFS(VM,Fecha,$A54,Linea,VLOOKUP(L$1,Data!$AP:$AR,3,FALSE),Cuenta,VLOOKUP(L$1,Data!$AP:$AR,2,FALSE))+SUMIFS(FX,Fecha,$A54,Linea,VLOOKUP(L$1,Data!$AP:$AR,3,FALSE),Cuenta,VLOOKUP(L$1,Data!$AP:$AR,2,FALSE))+L53,"")</f>
        <v>200269.78390000007</v>
      </c>
      <c r="M54" s="3">
        <f>IF(AND($A54&lt;&gt;"",M$1&lt;&gt;""),SUMIFS(VM,Fecha,$A54,Linea,VLOOKUP(M$1,Data!$AP:$AR,3,FALSE),Cuenta,VLOOKUP(M$1,Data!$AP:$AR,2,FALSE))+SUMIFS(FX,Fecha,$A54,Linea,VLOOKUP(M$1,Data!$AP:$AR,3,FALSE),Cuenta,VLOOKUP(M$1,Data!$AP:$AR,2,FALSE))+M53,"")</f>
        <v>0</v>
      </c>
      <c r="N54" s="3" t="str">
        <f>IF(AND($A54&lt;&gt;"",N$1&lt;&gt;""),SUMIFS(VM,Fecha,$A54,Linea,VLOOKUP(N$1,Data!$AP:$AR,3,FALSE),Cuenta,VLOOKUP(N$1,Data!$AP:$AR,2,FALSE))+SUMIFS(FX,Fecha,$A54,Linea,VLOOKUP(N$1,Data!$AP:$AR,3,FALSE),Cuenta,VLOOKUP(N$1,Data!$AP:$AR,2,FALSE))+N53,"")</f>
        <v/>
      </c>
    </row>
    <row r="55" spans="1:14" x14ac:dyDescent="0.25">
      <c r="A55" s="41">
        <v>45414</v>
      </c>
      <c r="B55" s="3">
        <f>IF(AND($A55&lt;&gt;"",B$1&lt;&gt;""),SUMIFS(VM,Fecha,$A55,Linea,VLOOKUP(B$1,Data!$AP:$AR,3,FALSE),Cuenta,VLOOKUP(B$1,Data!$AP:$AR,2,FALSE))+SUMIFS(FX,Fecha,$A55,Linea,VLOOKUP(B$1,Data!$AP:$AR,3,FALSE),Cuenta,VLOOKUP(B$1,Data!$AP:$AR,2,FALSE))+B54,"")</f>
        <v>141795</v>
      </c>
      <c r="C55" s="3">
        <f>IF(AND($A55&lt;&gt;"",C$1&lt;&gt;""),SUMIFS(VM,Fecha,$A55,Linea,VLOOKUP(C$1,Data!$AP:$AR,3,FALSE),Cuenta,VLOOKUP(C$1,Data!$AP:$AR,2,FALSE))+SUMIFS(FX,Fecha,$A55,Linea,VLOOKUP(C$1,Data!$AP:$AR,3,FALSE),Cuenta,VLOOKUP(C$1,Data!$AP:$AR,2,FALSE))+C54,"")</f>
        <v>35106</v>
      </c>
      <c r="D55" s="3">
        <f>IF(AND($A55&lt;&gt;"",D$1&lt;&gt;""),SUMIFS(VM,Fecha,$A55,Linea,VLOOKUP(D$1,Data!$AP:$AR,3,FALSE),Cuenta,VLOOKUP(D$1,Data!$AP:$AR,2,FALSE))+SUMIFS(FX,Fecha,$A55,Linea,VLOOKUP(D$1,Data!$AP:$AR,3,FALSE),Cuenta,VLOOKUP(D$1,Data!$AP:$AR,2,FALSE))+D54,"")</f>
        <v>15341</v>
      </c>
      <c r="E55" s="3">
        <f>IF(AND($A55&lt;&gt;"",E$1&lt;&gt;""),SUMIFS(VM,Fecha,$A55,Linea,VLOOKUP(E$1,Data!$AP:$AR,3,FALSE),Cuenta,VLOOKUP(E$1,Data!$AP:$AR,2,FALSE))+SUMIFS(FX,Fecha,$A55,Linea,VLOOKUP(E$1,Data!$AP:$AR,3,FALSE),Cuenta,VLOOKUP(E$1,Data!$AP:$AR,2,FALSE))+E54,"")</f>
        <v>31143.955800000011</v>
      </c>
      <c r="F55" s="3">
        <f>IF(AND($A55&lt;&gt;"",F$1&lt;&gt;""),SUMIFS(VM,Fecha,$A55,Linea,VLOOKUP(F$1,Data!$AP:$AR,3,FALSE),Cuenta,VLOOKUP(F$1,Data!$AP:$AR,2,FALSE))+SUMIFS(FX,Fecha,$A55,Linea,VLOOKUP(F$1,Data!$AP:$AR,3,FALSE),Cuenta,VLOOKUP(F$1,Data!$AP:$AR,2,FALSE))+F54,"")</f>
        <v>9751.5072000000146</v>
      </c>
      <c r="G55" s="3">
        <f>IF(AND($A55&lt;&gt;"",G$1&lt;&gt;""),SUMIFS(VM,Fecha,$A55,Linea,VLOOKUP(G$1,Data!$AP:$AR,3,FALSE),Cuenta,VLOOKUP(G$1,Data!$AP:$AR,2,FALSE))+SUMIFS(FX,Fecha,$A55,Linea,VLOOKUP(G$1,Data!$AP:$AR,3,FALSE),Cuenta,VLOOKUP(G$1,Data!$AP:$AR,2,FALSE))+G54,"")</f>
        <v>0</v>
      </c>
      <c r="H55" s="3">
        <f>IF(AND($A55&lt;&gt;"",H$1&lt;&gt;""),SUMIFS(VM,Fecha,$A55,Linea,VLOOKUP(H$1,Data!$AP:$AR,3,FALSE),Cuenta,VLOOKUP(H$1,Data!$AP:$AR,2,FALSE))+SUMIFS(FX,Fecha,$A55,Linea,VLOOKUP(H$1,Data!$AP:$AR,3,FALSE),Cuenta,VLOOKUP(H$1,Data!$AP:$AR,2,FALSE))+H54,"")</f>
        <v>21190.937599999997</v>
      </c>
      <c r="I55" s="3">
        <f>IF(AND($A55&lt;&gt;"",I$1&lt;&gt;""),SUMIFS(VM,Fecha,$A55,Linea,VLOOKUP(I$1,Data!$AP:$AR,3,FALSE),Cuenta,VLOOKUP(I$1,Data!$AP:$AR,2,FALSE))+SUMIFS(FX,Fecha,$A55,Linea,VLOOKUP(I$1,Data!$AP:$AR,3,FALSE),Cuenta,VLOOKUP(I$1,Data!$AP:$AR,2,FALSE))+I54,"")</f>
        <v>9942</v>
      </c>
      <c r="J55" s="3">
        <f>IF(AND($A55&lt;&gt;"",J$1&lt;&gt;""),SUMIFS(VM,Fecha,$A55,Linea,VLOOKUP(J$1,Data!$AP:$AR,3,FALSE),Cuenta,VLOOKUP(J$1,Data!$AP:$AR,2,FALSE))+SUMIFS(FX,Fecha,$A55,Linea,VLOOKUP(J$1,Data!$AP:$AR,3,FALSE),Cuenta,VLOOKUP(J$1,Data!$AP:$AR,2,FALSE))+J54,"")</f>
        <v>443240.36079999991</v>
      </c>
      <c r="K55" s="3">
        <f>IF(AND($A55&lt;&gt;"",K$1&lt;&gt;""),SUMIFS(VM,Fecha,$A55,Linea,VLOOKUP(K$1,Data!$AP:$AR,3,FALSE),Cuenta,VLOOKUP(K$1,Data!$AP:$AR,2,FALSE))+SUMIFS(FX,Fecha,$A55,Linea,VLOOKUP(K$1,Data!$AP:$AR,3,FALSE),Cuenta,VLOOKUP(K$1,Data!$AP:$AR,2,FALSE))+K54,"")</f>
        <v>0</v>
      </c>
      <c r="L55" s="3">
        <f>IF(AND($A55&lt;&gt;"",L$1&lt;&gt;""),SUMIFS(VM,Fecha,$A55,Linea,VLOOKUP(L$1,Data!$AP:$AR,3,FALSE),Cuenta,VLOOKUP(L$1,Data!$AP:$AR,2,FALSE))+SUMIFS(FX,Fecha,$A55,Linea,VLOOKUP(L$1,Data!$AP:$AR,3,FALSE),Cuenta,VLOOKUP(L$1,Data!$AP:$AR,2,FALSE))+L54,"")</f>
        <v>237691.67230000009</v>
      </c>
      <c r="M55" s="3">
        <f>IF(AND($A55&lt;&gt;"",M$1&lt;&gt;""),SUMIFS(VM,Fecha,$A55,Linea,VLOOKUP(M$1,Data!$AP:$AR,3,FALSE),Cuenta,VLOOKUP(M$1,Data!$AP:$AR,2,FALSE))+SUMIFS(FX,Fecha,$A55,Linea,VLOOKUP(M$1,Data!$AP:$AR,3,FALSE),Cuenta,VLOOKUP(M$1,Data!$AP:$AR,2,FALSE))+M54,"")</f>
        <v>0</v>
      </c>
      <c r="N55" s="3" t="str">
        <f>IF(AND($A55&lt;&gt;"",N$1&lt;&gt;""),SUMIFS(VM,Fecha,$A55,Linea,VLOOKUP(N$1,Data!$AP:$AR,3,FALSE),Cuenta,VLOOKUP(N$1,Data!$AP:$AR,2,FALSE))+SUMIFS(FX,Fecha,$A55,Linea,VLOOKUP(N$1,Data!$AP:$AR,3,FALSE),Cuenta,VLOOKUP(N$1,Data!$AP:$AR,2,FALSE))+N54,"")</f>
        <v/>
      </c>
    </row>
    <row r="56" spans="1:14" x14ac:dyDescent="0.25">
      <c r="A56" s="41">
        <v>45427</v>
      </c>
      <c r="B56" s="3">
        <f>IF(AND($A56&lt;&gt;"",B$1&lt;&gt;""),SUMIFS(VM,Fecha,$A56,Linea,VLOOKUP(B$1,Data!$AP:$AR,3,FALSE),Cuenta,VLOOKUP(B$1,Data!$AP:$AR,2,FALSE))+SUMIFS(FX,Fecha,$A56,Linea,VLOOKUP(B$1,Data!$AP:$AR,3,FALSE),Cuenta,VLOOKUP(B$1,Data!$AP:$AR,2,FALSE))+B55,"")</f>
        <v>-841537</v>
      </c>
      <c r="C56" s="3">
        <f>IF(AND($A56&lt;&gt;"",C$1&lt;&gt;""),SUMIFS(VM,Fecha,$A56,Linea,VLOOKUP(C$1,Data!$AP:$AR,3,FALSE),Cuenta,VLOOKUP(C$1,Data!$AP:$AR,2,FALSE))+SUMIFS(FX,Fecha,$A56,Linea,VLOOKUP(C$1,Data!$AP:$AR,3,FALSE),Cuenta,VLOOKUP(C$1,Data!$AP:$AR,2,FALSE))+C55,"")</f>
        <v>1060399</v>
      </c>
      <c r="D56" s="3">
        <f>IF(AND($A56&lt;&gt;"",D$1&lt;&gt;""),SUMIFS(VM,Fecha,$A56,Linea,VLOOKUP(D$1,Data!$AP:$AR,3,FALSE),Cuenta,VLOOKUP(D$1,Data!$AP:$AR,2,FALSE))+SUMIFS(FX,Fecha,$A56,Linea,VLOOKUP(D$1,Data!$AP:$AR,3,FALSE),Cuenta,VLOOKUP(D$1,Data!$AP:$AR,2,FALSE))+D55,"")</f>
        <v>21408</v>
      </c>
      <c r="E56" s="3">
        <f>IF(AND($A56&lt;&gt;"",E$1&lt;&gt;""),SUMIFS(VM,Fecha,$A56,Linea,VLOOKUP(E$1,Data!$AP:$AR,3,FALSE),Cuenta,VLOOKUP(E$1,Data!$AP:$AR,2,FALSE))+SUMIFS(FX,Fecha,$A56,Linea,VLOOKUP(E$1,Data!$AP:$AR,3,FALSE),Cuenta,VLOOKUP(E$1,Data!$AP:$AR,2,FALSE))+E55,"")</f>
        <v>28055.242799999993</v>
      </c>
      <c r="F56" s="3">
        <f>IF(AND($A56&lt;&gt;"",F$1&lt;&gt;""),SUMIFS(VM,Fecha,$A56,Linea,VLOOKUP(F$1,Data!$AP:$AR,3,FALSE),Cuenta,VLOOKUP(F$1,Data!$AP:$AR,2,FALSE))+SUMIFS(FX,Fecha,$A56,Linea,VLOOKUP(F$1,Data!$AP:$AR,3,FALSE),Cuenta,VLOOKUP(F$1,Data!$AP:$AR,2,FALSE))+F55,"")</f>
        <v>8518.7742000000071</v>
      </c>
      <c r="G56" s="3">
        <f>IF(AND($A56&lt;&gt;"",G$1&lt;&gt;""),SUMIFS(VM,Fecha,$A56,Linea,VLOOKUP(G$1,Data!$AP:$AR,3,FALSE),Cuenta,VLOOKUP(G$1,Data!$AP:$AR,2,FALSE))+SUMIFS(FX,Fecha,$A56,Linea,VLOOKUP(G$1,Data!$AP:$AR,3,FALSE),Cuenta,VLOOKUP(G$1,Data!$AP:$AR,2,FALSE))+G55,"")</f>
        <v>0</v>
      </c>
      <c r="H56" s="3">
        <f>IF(AND($A56&lt;&gt;"",H$1&lt;&gt;""),SUMIFS(VM,Fecha,$A56,Linea,VLOOKUP(H$1,Data!$AP:$AR,3,FALSE),Cuenta,VLOOKUP(H$1,Data!$AP:$AR,2,FALSE))+SUMIFS(FX,Fecha,$A56,Linea,VLOOKUP(H$1,Data!$AP:$AR,3,FALSE),Cuenta,VLOOKUP(H$1,Data!$AP:$AR,2,FALSE))+H55,"")</f>
        <v>80079.685999999987</v>
      </c>
      <c r="I56" s="3">
        <f>IF(AND($A56&lt;&gt;"",I$1&lt;&gt;""),SUMIFS(VM,Fecha,$A56,Linea,VLOOKUP(I$1,Data!$AP:$AR,3,FALSE),Cuenta,VLOOKUP(I$1,Data!$AP:$AR,2,FALSE))+SUMIFS(FX,Fecha,$A56,Linea,VLOOKUP(I$1,Data!$AP:$AR,3,FALSE),Cuenta,VLOOKUP(I$1,Data!$AP:$AR,2,FALSE))+I55,"")</f>
        <v>12153</v>
      </c>
      <c r="J56" s="3">
        <f>IF(AND($A56&lt;&gt;"",J$1&lt;&gt;""),SUMIFS(VM,Fecha,$A56,Linea,VLOOKUP(J$1,Data!$AP:$AR,3,FALSE),Cuenta,VLOOKUP(J$1,Data!$AP:$AR,2,FALSE))+SUMIFS(FX,Fecha,$A56,Linea,VLOOKUP(J$1,Data!$AP:$AR,3,FALSE),Cuenta,VLOOKUP(J$1,Data!$AP:$AR,2,FALSE))+J55,"")</f>
        <v>400690.97679999995</v>
      </c>
      <c r="K56" s="3">
        <f>IF(AND($A56&lt;&gt;"",K$1&lt;&gt;""),SUMIFS(VM,Fecha,$A56,Linea,VLOOKUP(K$1,Data!$AP:$AR,3,FALSE),Cuenta,VLOOKUP(K$1,Data!$AP:$AR,2,FALSE))+SUMIFS(FX,Fecha,$A56,Linea,VLOOKUP(K$1,Data!$AP:$AR,3,FALSE),Cuenta,VLOOKUP(K$1,Data!$AP:$AR,2,FALSE))+K55,"")</f>
        <v>0</v>
      </c>
      <c r="L56" s="3">
        <f>IF(AND($A56&lt;&gt;"",L$1&lt;&gt;""),SUMIFS(VM,Fecha,$A56,Linea,VLOOKUP(L$1,Data!$AP:$AR,3,FALSE),Cuenta,VLOOKUP(L$1,Data!$AP:$AR,2,FALSE))+SUMIFS(FX,Fecha,$A56,Linea,VLOOKUP(L$1,Data!$AP:$AR,3,FALSE),Cuenta,VLOOKUP(L$1,Data!$AP:$AR,2,FALSE))+L55,"")</f>
        <v>285389.95270000002</v>
      </c>
      <c r="M56" s="3">
        <f>IF(AND($A56&lt;&gt;"",M$1&lt;&gt;""),SUMIFS(VM,Fecha,$A56,Linea,VLOOKUP(M$1,Data!$AP:$AR,3,FALSE),Cuenta,VLOOKUP(M$1,Data!$AP:$AR,2,FALSE))+SUMIFS(FX,Fecha,$A56,Linea,VLOOKUP(M$1,Data!$AP:$AR,3,FALSE),Cuenta,VLOOKUP(M$1,Data!$AP:$AR,2,FALSE))+M55,"")</f>
        <v>0</v>
      </c>
      <c r="N56" s="3" t="str">
        <f>IF(AND($A56&lt;&gt;"",N$1&lt;&gt;""),SUMIFS(VM,Fecha,$A56,Linea,VLOOKUP(N$1,Data!$AP:$AR,3,FALSE),Cuenta,VLOOKUP(N$1,Data!$AP:$AR,2,FALSE))+SUMIFS(FX,Fecha,$A56,Linea,VLOOKUP(N$1,Data!$AP:$AR,3,FALSE),Cuenta,VLOOKUP(N$1,Data!$AP:$AR,2,FALSE))+N55,"")</f>
        <v/>
      </c>
    </row>
    <row r="57" spans="1:14" x14ac:dyDescent="0.25">
      <c r="A57" s="41">
        <v>45428</v>
      </c>
      <c r="B57" s="3">
        <f>IF(AND($A57&lt;&gt;"",B$1&lt;&gt;""),SUMIFS(VM,Fecha,$A57,Linea,VLOOKUP(B$1,Data!$AP:$AR,3,FALSE),Cuenta,VLOOKUP(B$1,Data!$AP:$AR,2,FALSE))+SUMIFS(FX,Fecha,$A57,Linea,VLOOKUP(B$1,Data!$AP:$AR,3,FALSE),Cuenta,VLOOKUP(B$1,Data!$AP:$AR,2,FALSE))+B56,"")</f>
        <v>-840162</v>
      </c>
      <c r="C57" s="3">
        <f>IF(AND($A57&lt;&gt;"",C$1&lt;&gt;""),SUMIFS(VM,Fecha,$A57,Linea,VLOOKUP(C$1,Data!$AP:$AR,3,FALSE),Cuenta,VLOOKUP(C$1,Data!$AP:$AR,2,FALSE))+SUMIFS(FX,Fecha,$A57,Linea,VLOOKUP(C$1,Data!$AP:$AR,3,FALSE),Cuenta,VLOOKUP(C$1,Data!$AP:$AR,2,FALSE))+C56,"")</f>
        <v>1032922</v>
      </c>
      <c r="D57" s="3">
        <f>IF(AND($A57&lt;&gt;"",D$1&lt;&gt;""),SUMIFS(VM,Fecha,$A57,Linea,VLOOKUP(D$1,Data!$AP:$AR,3,FALSE),Cuenta,VLOOKUP(D$1,Data!$AP:$AR,2,FALSE))+SUMIFS(FX,Fecha,$A57,Linea,VLOOKUP(D$1,Data!$AP:$AR,3,FALSE),Cuenta,VLOOKUP(D$1,Data!$AP:$AR,2,FALSE))+D56,"")</f>
        <v>18630</v>
      </c>
      <c r="E57" s="3">
        <f>IF(AND($A57&lt;&gt;"",E$1&lt;&gt;""),SUMIFS(VM,Fecha,$A57,Linea,VLOOKUP(E$1,Data!$AP:$AR,3,FALSE),Cuenta,VLOOKUP(E$1,Data!$AP:$AR,2,FALSE))+SUMIFS(FX,Fecha,$A57,Linea,VLOOKUP(E$1,Data!$AP:$AR,3,FALSE),Cuenta,VLOOKUP(E$1,Data!$AP:$AR,2,FALSE))+E56,"")</f>
        <v>25627.556999999986</v>
      </c>
      <c r="F57" s="3">
        <f>IF(AND($A57&lt;&gt;"",F$1&lt;&gt;""),SUMIFS(VM,Fecha,$A57,Linea,VLOOKUP(F$1,Data!$AP:$AR,3,FALSE),Cuenta,VLOOKUP(F$1,Data!$AP:$AR,2,FALSE))+SUMIFS(FX,Fecha,$A57,Linea,VLOOKUP(F$1,Data!$AP:$AR,3,FALSE),Cuenta,VLOOKUP(F$1,Data!$AP:$AR,2,FALSE))+F56,"")</f>
        <v>9963.0810000000129</v>
      </c>
      <c r="G57" s="3">
        <f>IF(AND($A57&lt;&gt;"",G$1&lt;&gt;""),SUMIFS(VM,Fecha,$A57,Linea,VLOOKUP(G$1,Data!$AP:$AR,3,FALSE),Cuenta,VLOOKUP(G$1,Data!$AP:$AR,2,FALSE))+SUMIFS(FX,Fecha,$A57,Linea,VLOOKUP(G$1,Data!$AP:$AR,3,FALSE),Cuenta,VLOOKUP(G$1,Data!$AP:$AR,2,FALSE))+G56,"")</f>
        <v>0</v>
      </c>
      <c r="H57" s="3">
        <f>IF(AND($A57&lt;&gt;"",H$1&lt;&gt;""),SUMIFS(VM,Fecha,$A57,Linea,VLOOKUP(H$1,Data!$AP:$AR,3,FALSE),Cuenta,VLOOKUP(H$1,Data!$AP:$AR,2,FALSE))+SUMIFS(FX,Fecha,$A57,Linea,VLOOKUP(H$1,Data!$AP:$AR,3,FALSE),Cuenta,VLOOKUP(H$1,Data!$AP:$AR,2,FALSE))+H56,"")</f>
        <v>77345.543000000005</v>
      </c>
      <c r="I57" s="3">
        <f>IF(AND($A57&lt;&gt;"",I$1&lt;&gt;""),SUMIFS(VM,Fecha,$A57,Linea,VLOOKUP(I$1,Data!$AP:$AR,3,FALSE),Cuenta,VLOOKUP(I$1,Data!$AP:$AR,2,FALSE))+SUMIFS(FX,Fecha,$A57,Linea,VLOOKUP(I$1,Data!$AP:$AR,3,FALSE),Cuenta,VLOOKUP(I$1,Data!$AP:$AR,2,FALSE))+I56,"")</f>
        <v>12153</v>
      </c>
      <c r="J57" s="3">
        <f>IF(AND($A57&lt;&gt;"",J$1&lt;&gt;""),SUMIFS(VM,Fecha,$A57,Linea,VLOOKUP(J$1,Data!$AP:$AR,3,FALSE),Cuenta,VLOOKUP(J$1,Data!$AP:$AR,2,FALSE))+SUMIFS(FX,Fecha,$A57,Linea,VLOOKUP(J$1,Data!$AP:$AR,3,FALSE),Cuenta,VLOOKUP(J$1,Data!$AP:$AR,2,FALSE))+J56,"")</f>
        <v>393618.19839999988</v>
      </c>
      <c r="K57" s="3">
        <f>IF(AND($A57&lt;&gt;"",K$1&lt;&gt;""),SUMIFS(VM,Fecha,$A57,Linea,VLOOKUP(K$1,Data!$AP:$AR,3,FALSE),Cuenta,VLOOKUP(K$1,Data!$AP:$AR,2,FALSE))+SUMIFS(FX,Fecha,$A57,Linea,VLOOKUP(K$1,Data!$AP:$AR,3,FALSE),Cuenta,VLOOKUP(K$1,Data!$AP:$AR,2,FALSE))+K56,"")</f>
        <v>0</v>
      </c>
      <c r="L57" s="3">
        <f>IF(AND($A57&lt;&gt;"",L$1&lt;&gt;""),SUMIFS(VM,Fecha,$A57,Linea,VLOOKUP(L$1,Data!$AP:$AR,3,FALSE),Cuenta,VLOOKUP(L$1,Data!$AP:$AR,2,FALSE))+SUMIFS(FX,Fecha,$A57,Linea,VLOOKUP(L$1,Data!$AP:$AR,3,FALSE),Cuenta,VLOOKUP(L$1,Data!$AP:$AR,2,FALSE))+L56,"")</f>
        <v>282627.94870000007</v>
      </c>
      <c r="M57" s="3">
        <f>IF(AND($A57&lt;&gt;"",M$1&lt;&gt;""),SUMIFS(VM,Fecha,$A57,Linea,VLOOKUP(M$1,Data!$AP:$AR,3,FALSE),Cuenta,VLOOKUP(M$1,Data!$AP:$AR,2,FALSE))+SUMIFS(FX,Fecha,$A57,Linea,VLOOKUP(M$1,Data!$AP:$AR,3,FALSE),Cuenta,VLOOKUP(M$1,Data!$AP:$AR,2,FALSE))+M56,"")</f>
        <v>0</v>
      </c>
      <c r="N57" s="3" t="str">
        <f>IF(AND($A57&lt;&gt;"",N$1&lt;&gt;""),SUMIFS(VM,Fecha,$A57,Linea,VLOOKUP(N$1,Data!$AP:$AR,3,FALSE),Cuenta,VLOOKUP(N$1,Data!$AP:$AR,2,FALSE))+SUMIFS(FX,Fecha,$A57,Linea,VLOOKUP(N$1,Data!$AP:$AR,3,FALSE),Cuenta,VLOOKUP(N$1,Data!$AP:$AR,2,FALSE))+N56,"")</f>
        <v/>
      </c>
    </row>
    <row r="58" spans="1:14" x14ac:dyDescent="0.25">
      <c r="A58" s="41">
        <v>45434</v>
      </c>
      <c r="B58" s="3">
        <f>IF(AND($A58&lt;&gt;"",B$1&lt;&gt;""),SUMIFS(VM,Fecha,$A58,Linea,VLOOKUP(B$1,Data!$AP:$AR,3,FALSE),Cuenta,VLOOKUP(B$1,Data!$AP:$AR,2,FALSE))+SUMIFS(FX,Fecha,$A58,Linea,VLOOKUP(B$1,Data!$AP:$AR,3,FALSE),Cuenta,VLOOKUP(B$1,Data!$AP:$AR,2,FALSE))+B57,"")</f>
        <v>-832707</v>
      </c>
      <c r="C58" s="3">
        <f>IF(AND($A58&lt;&gt;"",C$1&lt;&gt;""),SUMIFS(VM,Fecha,$A58,Linea,VLOOKUP(C$1,Data!$AP:$AR,3,FALSE),Cuenta,VLOOKUP(C$1,Data!$AP:$AR,2,FALSE))+SUMIFS(FX,Fecha,$A58,Linea,VLOOKUP(C$1,Data!$AP:$AR,3,FALSE),Cuenta,VLOOKUP(C$1,Data!$AP:$AR,2,FALSE))+C57,"")</f>
        <v>1060120</v>
      </c>
      <c r="D58" s="3">
        <f>IF(AND($A58&lt;&gt;"",D$1&lt;&gt;""),SUMIFS(VM,Fecha,$A58,Linea,VLOOKUP(D$1,Data!$AP:$AR,3,FALSE),Cuenta,VLOOKUP(D$1,Data!$AP:$AR,2,FALSE))+SUMIFS(FX,Fecha,$A58,Linea,VLOOKUP(D$1,Data!$AP:$AR,3,FALSE),Cuenta,VLOOKUP(D$1,Data!$AP:$AR,2,FALSE))+D57,"")</f>
        <v>23198</v>
      </c>
      <c r="E58" s="3">
        <f>IF(AND($A58&lt;&gt;"",E$1&lt;&gt;""),SUMIFS(VM,Fecha,$A58,Linea,VLOOKUP(E$1,Data!$AP:$AR,3,FALSE),Cuenta,VLOOKUP(E$1,Data!$AP:$AR,2,FALSE))+SUMIFS(FX,Fecha,$A58,Linea,VLOOKUP(E$1,Data!$AP:$AR,3,FALSE),Cuenta,VLOOKUP(E$1,Data!$AP:$AR,2,FALSE))+E57,"")</f>
        <v>26117.190900000001</v>
      </c>
      <c r="F58" s="3">
        <f>IF(AND($A58&lt;&gt;"",F$1&lt;&gt;""),SUMIFS(VM,Fecha,$A58,Linea,VLOOKUP(F$1,Data!$AP:$AR,3,FALSE),Cuenta,VLOOKUP(F$1,Data!$AP:$AR,2,FALSE))+SUMIFS(FX,Fecha,$A58,Linea,VLOOKUP(F$1,Data!$AP:$AR,3,FALSE),Cuenta,VLOOKUP(F$1,Data!$AP:$AR,2,FALSE))+F57,"")</f>
        <v>7037.6401000000114</v>
      </c>
      <c r="G58" s="3">
        <f>IF(AND($A58&lt;&gt;"",G$1&lt;&gt;""),SUMIFS(VM,Fecha,$A58,Linea,VLOOKUP(G$1,Data!$AP:$AR,3,FALSE),Cuenta,VLOOKUP(G$1,Data!$AP:$AR,2,FALSE))+SUMIFS(FX,Fecha,$A58,Linea,VLOOKUP(G$1,Data!$AP:$AR,3,FALSE),Cuenta,VLOOKUP(G$1,Data!$AP:$AR,2,FALSE))+G57,"")</f>
        <v>0</v>
      </c>
      <c r="H58" s="3">
        <f>IF(AND($A58&lt;&gt;"",H$1&lt;&gt;""),SUMIFS(VM,Fecha,$A58,Linea,VLOOKUP(H$1,Data!$AP:$AR,3,FALSE),Cuenta,VLOOKUP(H$1,Data!$AP:$AR,2,FALSE))+SUMIFS(FX,Fecha,$A58,Linea,VLOOKUP(H$1,Data!$AP:$AR,3,FALSE),Cuenta,VLOOKUP(H$1,Data!$AP:$AR,2,FALSE))+H57,"")</f>
        <v>62292.083999999973</v>
      </c>
      <c r="I58" s="3">
        <f>IF(AND($A58&lt;&gt;"",I$1&lt;&gt;""),SUMIFS(VM,Fecha,$A58,Linea,VLOOKUP(I$1,Data!$AP:$AR,3,FALSE),Cuenta,VLOOKUP(I$1,Data!$AP:$AR,2,FALSE))+SUMIFS(FX,Fecha,$A58,Linea,VLOOKUP(I$1,Data!$AP:$AR,3,FALSE),Cuenta,VLOOKUP(I$1,Data!$AP:$AR,2,FALSE))+I57,"")</f>
        <v>17004</v>
      </c>
      <c r="J58" s="3">
        <f>IF(AND($A58&lt;&gt;"",J$1&lt;&gt;""),SUMIFS(VM,Fecha,$A58,Linea,VLOOKUP(J$1,Data!$AP:$AR,3,FALSE),Cuenta,VLOOKUP(J$1,Data!$AP:$AR,2,FALSE))+SUMIFS(FX,Fecha,$A58,Linea,VLOOKUP(J$1,Data!$AP:$AR,3,FALSE),Cuenta,VLOOKUP(J$1,Data!$AP:$AR,2,FALSE))+J57,"")</f>
        <v>396567.53759999992</v>
      </c>
      <c r="K58" s="3">
        <f>IF(AND($A58&lt;&gt;"",K$1&lt;&gt;""),SUMIFS(VM,Fecha,$A58,Linea,VLOOKUP(K$1,Data!$AP:$AR,3,FALSE),Cuenta,VLOOKUP(K$1,Data!$AP:$AR,2,FALSE))+SUMIFS(FX,Fecha,$A58,Linea,VLOOKUP(K$1,Data!$AP:$AR,3,FALSE),Cuenta,VLOOKUP(K$1,Data!$AP:$AR,2,FALSE))+K57,"")</f>
        <v>0</v>
      </c>
      <c r="L58" s="3">
        <f>IF(AND($A58&lt;&gt;"",L$1&lt;&gt;""),SUMIFS(VM,Fecha,$A58,Linea,VLOOKUP(L$1,Data!$AP:$AR,3,FALSE),Cuenta,VLOOKUP(L$1,Data!$AP:$AR,2,FALSE))+SUMIFS(FX,Fecha,$A58,Linea,VLOOKUP(L$1,Data!$AP:$AR,3,FALSE),Cuenta,VLOOKUP(L$1,Data!$AP:$AR,2,FALSE))+L57,"")</f>
        <v>283273.08550000004</v>
      </c>
      <c r="M58" s="3">
        <f>IF(AND($A58&lt;&gt;"",M$1&lt;&gt;""),SUMIFS(VM,Fecha,$A58,Linea,VLOOKUP(M$1,Data!$AP:$AR,3,FALSE),Cuenta,VLOOKUP(M$1,Data!$AP:$AR,2,FALSE))+SUMIFS(FX,Fecha,$A58,Linea,VLOOKUP(M$1,Data!$AP:$AR,3,FALSE),Cuenta,VLOOKUP(M$1,Data!$AP:$AR,2,FALSE))+M57,"")</f>
        <v>0</v>
      </c>
      <c r="N58" s="3" t="str">
        <f>IF(AND($A58&lt;&gt;"",N$1&lt;&gt;""),SUMIFS(VM,Fecha,$A58,Linea,VLOOKUP(N$1,Data!$AP:$AR,3,FALSE),Cuenta,VLOOKUP(N$1,Data!$AP:$AR,2,FALSE))+SUMIFS(FX,Fecha,$A58,Linea,VLOOKUP(N$1,Data!$AP:$AR,3,FALSE),Cuenta,VLOOKUP(N$1,Data!$AP:$AR,2,FALSE))+N57,"")</f>
        <v/>
      </c>
    </row>
    <row r="59" spans="1:14" x14ac:dyDescent="0.25">
      <c r="A59" s="41">
        <v>45443</v>
      </c>
      <c r="B59" s="3">
        <f>IF(AND($A59&lt;&gt;"",B$1&lt;&gt;""),SUMIFS(VM,Fecha,$A59,Linea,VLOOKUP(B$1,Data!$AP:$AR,3,FALSE),Cuenta,VLOOKUP(B$1,Data!$AP:$AR,2,FALSE))+SUMIFS(FX,Fecha,$A59,Linea,VLOOKUP(B$1,Data!$AP:$AR,3,FALSE),Cuenta,VLOOKUP(B$1,Data!$AP:$AR,2,FALSE))+B58,"")</f>
        <v>-832707</v>
      </c>
      <c r="C59" s="3">
        <f>IF(AND($A59&lt;&gt;"",C$1&lt;&gt;""),SUMIFS(VM,Fecha,$A59,Linea,VLOOKUP(C$1,Data!$AP:$AR,3,FALSE),Cuenta,VLOOKUP(C$1,Data!$AP:$AR,2,FALSE))+SUMIFS(FX,Fecha,$A59,Linea,VLOOKUP(C$1,Data!$AP:$AR,3,FALSE),Cuenta,VLOOKUP(C$1,Data!$AP:$AR,2,FALSE))+C58,"")</f>
        <v>1060120</v>
      </c>
      <c r="D59" s="3">
        <f>IF(AND($A59&lt;&gt;"",D$1&lt;&gt;""),SUMIFS(VM,Fecha,$A59,Linea,VLOOKUP(D$1,Data!$AP:$AR,3,FALSE),Cuenta,VLOOKUP(D$1,Data!$AP:$AR,2,FALSE))+SUMIFS(FX,Fecha,$A59,Linea,VLOOKUP(D$1,Data!$AP:$AR,3,FALSE),Cuenta,VLOOKUP(D$1,Data!$AP:$AR,2,FALSE))+D58,"")</f>
        <v>23198</v>
      </c>
      <c r="E59" s="3">
        <f>IF(AND($A59&lt;&gt;"",E$1&lt;&gt;""),SUMIFS(VM,Fecha,$A59,Linea,VLOOKUP(E$1,Data!$AP:$AR,3,FALSE),Cuenta,VLOOKUP(E$1,Data!$AP:$AR,2,FALSE))+SUMIFS(FX,Fecha,$A59,Linea,VLOOKUP(E$1,Data!$AP:$AR,3,FALSE),Cuenta,VLOOKUP(E$1,Data!$AP:$AR,2,FALSE))+E58,"")</f>
        <v>29071.611599999989</v>
      </c>
      <c r="F59" s="3">
        <f>IF(AND($A59&lt;&gt;"",F$1&lt;&gt;""),SUMIFS(VM,Fecha,$A59,Linea,VLOOKUP(F$1,Data!$AP:$AR,3,FALSE),Cuenta,VLOOKUP(F$1,Data!$AP:$AR,2,FALSE))+SUMIFS(FX,Fecha,$A59,Linea,VLOOKUP(F$1,Data!$AP:$AR,3,FALSE),Cuenta,VLOOKUP(F$1,Data!$AP:$AR,2,FALSE))+F58,"")</f>
        <v>8661.859400000023</v>
      </c>
      <c r="G59" s="3">
        <f>IF(AND($A59&lt;&gt;"",G$1&lt;&gt;""),SUMIFS(VM,Fecha,$A59,Linea,VLOOKUP(G$1,Data!$AP:$AR,3,FALSE),Cuenta,VLOOKUP(G$1,Data!$AP:$AR,2,FALSE))+SUMIFS(FX,Fecha,$A59,Linea,VLOOKUP(G$1,Data!$AP:$AR,3,FALSE),Cuenta,VLOOKUP(G$1,Data!$AP:$AR,2,FALSE))+G58,"")</f>
        <v>0</v>
      </c>
      <c r="H59" s="3">
        <f>IF(AND($A59&lt;&gt;"",H$1&lt;&gt;""),SUMIFS(VM,Fecha,$A59,Linea,VLOOKUP(H$1,Data!$AP:$AR,3,FALSE),Cuenta,VLOOKUP(H$1,Data!$AP:$AR,2,FALSE))+SUMIFS(FX,Fecha,$A59,Linea,VLOOKUP(H$1,Data!$AP:$AR,3,FALSE),Cuenta,VLOOKUP(H$1,Data!$AP:$AR,2,FALSE))+H58,"")</f>
        <v>66886.695999999996</v>
      </c>
      <c r="I59" s="3">
        <f>IF(AND($A59&lt;&gt;"",I$1&lt;&gt;""),SUMIFS(VM,Fecha,$A59,Linea,VLOOKUP(I$1,Data!$AP:$AR,3,FALSE),Cuenta,VLOOKUP(I$1,Data!$AP:$AR,2,FALSE))+SUMIFS(FX,Fecha,$A59,Linea,VLOOKUP(I$1,Data!$AP:$AR,3,FALSE),Cuenta,VLOOKUP(I$1,Data!$AP:$AR,2,FALSE))+I58,"")</f>
        <v>17004</v>
      </c>
      <c r="J59" s="3">
        <f>IF(AND($A59&lt;&gt;"",J$1&lt;&gt;""),SUMIFS(VM,Fecha,$A59,Linea,VLOOKUP(J$1,Data!$AP:$AR,3,FALSE),Cuenta,VLOOKUP(J$1,Data!$AP:$AR,2,FALSE))+SUMIFS(FX,Fecha,$A59,Linea,VLOOKUP(J$1,Data!$AP:$AR,3,FALSE),Cuenta,VLOOKUP(J$1,Data!$AP:$AR,2,FALSE))+J58,"")</f>
        <v>409069.35439999995</v>
      </c>
      <c r="K59" s="3">
        <f>IF(AND($A59&lt;&gt;"",K$1&lt;&gt;""),SUMIFS(VM,Fecha,$A59,Linea,VLOOKUP(K$1,Data!$AP:$AR,3,FALSE),Cuenta,VLOOKUP(K$1,Data!$AP:$AR,2,FALSE))+SUMIFS(FX,Fecha,$A59,Linea,VLOOKUP(K$1,Data!$AP:$AR,3,FALSE),Cuenta,VLOOKUP(K$1,Data!$AP:$AR,2,FALSE))+K58,"")</f>
        <v>0</v>
      </c>
      <c r="L59" s="3">
        <f>IF(AND($A59&lt;&gt;"",L$1&lt;&gt;""),SUMIFS(VM,Fecha,$A59,Linea,VLOOKUP(L$1,Data!$AP:$AR,3,FALSE),Cuenta,VLOOKUP(L$1,Data!$AP:$AR,2,FALSE))+SUMIFS(FX,Fecha,$A59,Linea,VLOOKUP(L$1,Data!$AP:$AR,3,FALSE),Cuenta,VLOOKUP(L$1,Data!$AP:$AR,2,FALSE))+L58,"")</f>
        <v>288147.73990000004</v>
      </c>
      <c r="M59" s="3">
        <f>IF(AND($A59&lt;&gt;"",M$1&lt;&gt;""),SUMIFS(VM,Fecha,$A59,Linea,VLOOKUP(M$1,Data!$AP:$AR,3,FALSE),Cuenta,VLOOKUP(M$1,Data!$AP:$AR,2,FALSE))+SUMIFS(FX,Fecha,$A59,Linea,VLOOKUP(M$1,Data!$AP:$AR,3,FALSE),Cuenta,VLOOKUP(M$1,Data!$AP:$AR,2,FALSE))+M58,"")</f>
        <v>0</v>
      </c>
      <c r="N59" s="3" t="str">
        <f>IF(AND($A59&lt;&gt;"",N$1&lt;&gt;""),SUMIFS(VM,Fecha,$A59,Linea,VLOOKUP(N$1,Data!$AP:$AR,3,FALSE),Cuenta,VLOOKUP(N$1,Data!$AP:$AR,2,FALSE))+SUMIFS(FX,Fecha,$A59,Linea,VLOOKUP(N$1,Data!$AP:$AR,3,FALSE),Cuenta,VLOOKUP(N$1,Data!$AP:$AR,2,FALSE))+N58,"")</f>
        <v/>
      </c>
    </row>
    <row r="60" spans="1:14" x14ac:dyDescent="0.25">
      <c r="A60" s="41">
        <v>45448</v>
      </c>
      <c r="B60" s="3">
        <f>IF(AND($A60&lt;&gt;"",B$1&lt;&gt;""),SUMIFS(VM,Fecha,$A60,Linea,VLOOKUP(B$1,Data!$AP:$AR,3,FALSE),Cuenta,VLOOKUP(B$1,Data!$AP:$AR,2,FALSE))+SUMIFS(FX,Fecha,$A60,Linea,VLOOKUP(B$1,Data!$AP:$AR,3,FALSE),Cuenta,VLOOKUP(B$1,Data!$AP:$AR,2,FALSE))+B59,"")</f>
        <v>-832707</v>
      </c>
      <c r="C60" s="3">
        <f>IF(AND($A60&lt;&gt;"",C$1&lt;&gt;""),SUMIFS(VM,Fecha,$A60,Linea,VLOOKUP(C$1,Data!$AP:$AR,3,FALSE),Cuenta,VLOOKUP(C$1,Data!$AP:$AR,2,FALSE))+SUMIFS(FX,Fecha,$A60,Linea,VLOOKUP(C$1,Data!$AP:$AR,3,FALSE),Cuenta,VLOOKUP(C$1,Data!$AP:$AR,2,FALSE))+C59,"")</f>
        <v>1060120</v>
      </c>
      <c r="D60" s="3">
        <f>IF(AND($A60&lt;&gt;"",D$1&lt;&gt;""),SUMIFS(VM,Fecha,$A60,Linea,VLOOKUP(D$1,Data!$AP:$AR,3,FALSE),Cuenta,VLOOKUP(D$1,Data!$AP:$AR,2,FALSE))+SUMIFS(FX,Fecha,$A60,Linea,VLOOKUP(D$1,Data!$AP:$AR,3,FALSE),Cuenta,VLOOKUP(D$1,Data!$AP:$AR,2,FALSE))+D59,"")</f>
        <v>23198</v>
      </c>
      <c r="E60" s="3">
        <f>IF(AND($A60&lt;&gt;"",E$1&lt;&gt;""),SUMIFS(VM,Fecha,$A60,Linea,VLOOKUP(E$1,Data!$AP:$AR,3,FALSE),Cuenta,VLOOKUP(E$1,Data!$AP:$AR,2,FALSE))+SUMIFS(FX,Fecha,$A60,Linea,VLOOKUP(E$1,Data!$AP:$AR,3,FALSE),Cuenta,VLOOKUP(E$1,Data!$AP:$AR,2,FALSE))+E59,"")</f>
        <v>25443.841</v>
      </c>
      <c r="F60" s="3">
        <f>IF(AND($A60&lt;&gt;"",F$1&lt;&gt;""),SUMIFS(VM,Fecha,$A60,Linea,VLOOKUP(F$1,Data!$AP:$AR,3,FALSE),Cuenta,VLOOKUP(F$1,Data!$AP:$AR,2,FALSE))+SUMIFS(FX,Fecha,$A60,Linea,VLOOKUP(F$1,Data!$AP:$AR,3,FALSE),Cuenta,VLOOKUP(F$1,Data!$AP:$AR,2,FALSE))+F59,"")</f>
        <v>3424.1975000000166</v>
      </c>
      <c r="G60" s="3">
        <f>IF(AND($A60&lt;&gt;"",G$1&lt;&gt;""),SUMIFS(VM,Fecha,$A60,Linea,VLOOKUP(G$1,Data!$AP:$AR,3,FALSE),Cuenta,VLOOKUP(G$1,Data!$AP:$AR,2,FALSE))+SUMIFS(FX,Fecha,$A60,Linea,VLOOKUP(G$1,Data!$AP:$AR,3,FALSE),Cuenta,VLOOKUP(G$1,Data!$AP:$AR,2,FALSE))+G59,"")</f>
        <v>0</v>
      </c>
      <c r="H60" s="3">
        <f>IF(AND($A60&lt;&gt;"",H$1&lt;&gt;""),SUMIFS(VM,Fecha,$A60,Linea,VLOOKUP(H$1,Data!$AP:$AR,3,FALSE),Cuenta,VLOOKUP(H$1,Data!$AP:$AR,2,FALSE))+SUMIFS(FX,Fecha,$A60,Linea,VLOOKUP(H$1,Data!$AP:$AR,3,FALSE),Cuenta,VLOOKUP(H$1,Data!$AP:$AR,2,FALSE))+H59,"")</f>
        <v>50757.1875</v>
      </c>
      <c r="I60" s="3">
        <f>IF(AND($A60&lt;&gt;"",I$1&lt;&gt;""),SUMIFS(VM,Fecha,$A60,Linea,VLOOKUP(I$1,Data!$AP:$AR,3,FALSE),Cuenta,VLOOKUP(I$1,Data!$AP:$AR,2,FALSE))+SUMIFS(FX,Fecha,$A60,Linea,VLOOKUP(I$1,Data!$AP:$AR,3,FALSE),Cuenta,VLOOKUP(I$1,Data!$AP:$AR,2,FALSE))+I59,"")</f>
        <v>17004</v>
      </c>
      <c r="J60" s="3">
        <f>IF(AND($A60&lt;&gt;"",J$1&lt;&gt;""),SUMIFS(VM,Fecha,$A60,Linea,VLOOKUP(J$1,Data!$AP:$AR,3,FALSE),Cuenta,VLOOKUP(J$1,Data!$AP:$AR,2,FALSE))+SUMIFS(FX,Fecha,$A60,Linea,VLOOKUP(J$1,Data!$AP:$AR,3,FALSE),Cuenta,VLOOKUP(J$1,Data!$AP:$AR,2,FALSE))+J59,"")</f>
        <v>398051.6</v>
      </c>
      <c r="K60" s="3">
        <f>IF(AND($A60&lt;&gt;"",K$1&lt;&gt;""),SUMIFS(VM,Fecha,$A60,Linea,VLOOKUP(K$1,Data!$AP:$AR,3,FALSE),Cuenta,VLOOKUP(K$1,Data!$AP:$AR,2,FALSE))+SUMIFS(FX,Fecha,$A60,Linea,VLOOKUP(K$1,Data!$AP:$AR,3,FALSE),Cuenta,VLOOKUP(K$1,Data!$AP:$AR,2,FALSE))+K59,"")</f>
        <v>0</v>
      </c>
      <c r="L60" s="3">
        <f>IF(AND($A60&lt;&gt;"",L$1&lt;&gt;""),SUMIFS(VM,Fecha,$A60,Linea,VLOOKUP(L$1,Data!$AP:$AR,3,FALSE),Cuenta,VLOOKUP(L$1,Data!$AP:$AR,2,FALSE))+SUMIFS(FX,Fecha,$A60,Linea,VLOOKUP(L$1,Data!$AP:$AR,3,FALSE),Cuenta,VLOOKUP(L$1,Data!$AP:$AR,2,FALSE))+L59,"")</f>
        <v>283851.74470000004</v>
      </c>
      <c r="M60" s="3">
        <f>IF(AND($A60&lt;&gt;"",M$1&lt;&gt;""),SUMIFS(VM,Fecha,$A60,Linea,VLOOKUP(M$1,Data!$AP:$AR,3,FALSE),Cuenta,VLOOKUP(M$1,Data!$AP:$AR,2,FALSE))+SUMIFS(FX,Fecha,$A60,Linea,VLOOKUP(M$1,Data!$AP:$AR,3,FALSE),Cuenta,VLOOKUP(M$1,Data!$AP:$AR,2,FALSE))+M59,"")</f>
        <v>0</v>
      </c>
      <c r="N60" s="3" t="str">
        <f>IF(AND($A60&lt;&gt;"",N$1&lt;&gt;""),SUMIFS(VM,Fecha,$A60,Linea,VLOOKUP(N$1,Data!$AP:$AR,3,FALSE),Cuenta,VLOOKUP(N$1,Data!$AP:$AR,2,FALSE))+SUMIFS(FX,Fecha,$A60,Linea,VLOOKUP(N$1,Data!$AP:$AR,3,FALSE),Cuenta,VLOOKUP(N$1,Data!$AP:$AR,2,FALSE))+N59,"")</f>
        <v/>
      </c>
    </row>
    <row r="61" spans="1:14" x14ac:dyDescent="0.25">
      <c r="A61" s="41">
        <v>45450</v>
      </c>
      <c r="B61" s="3">
        <f>IF(AND($A61&lt;&gt;"",B$1&lt;&gt;""),SUMIFS(VM,Fecha,$A61,Linea,VLOOKUP(B$1,Data!$AP:$AR,3,FALSE),Cuenta,VLOOKUP(B$1,Data!$AP:$AR,2,FALSE))+SUMIFS(FX,Fecha,$A61,Linea,VLOOKUP(B$1,Data!$AP:$AR,3,FALSE),Cuenta,VLOOKUP(B$1,Data!$AP:$AR,2,FALSE))+B60,"")</f>
        <v>-832707</v>
      </c>
      <c r="C61" s="3">
        <f>IF(AND($A61&lt;&gt;"",C$1&lt;&gt;""),SUMIFS(VM,Fecha,$A61,Linea,VLOOKUP(C$1,Data!$AP:$AR,3,FALSE),Cuenta,VLOOKUP(C$1,Data!$AP:$AR,2,FALSE))+SUMIFS(FX,Fecha,$A61,Linea,VLOOKUP(C$1,Data!$AP:$AR,3,FALSE),Cuenta,VLOOKUP(C$1,Data!$AP:$AR,2,FALSE))+C60,"")</f>
        <v>1060120</v>
      </c>
      <c r="D61" s="3">
        <f>IF(AND($A61&lt;&gt;"",D$1&lt;&gt;""),SUMIFS(VM,Fecha,$A61,Linea,VLOOKUP(D$1,Data!$AP:$AR,3,FALSE),Cuenta,VLOOKUP(D$1,Data!$AP:$AR,2,FALSE))+SUMIFS(FX,Fecha,$A61,Linea,VLOOKUP(D$1,Data!$AP:$AR,3,FALSE),Cuenta,VLOOKUP(D$1,Data!$AP:$AR,2,FALSE))+D60,"")</f>
        <v>32950</v>
      </c>
      <c r="E61" s="3">
        <f>IF(AND($A61&lt;&gt;"",E$1&lt;&gt;""),SUMIFS(VM,Fecha,$A61,Linea,VLOOKUP(E$1,Data!$AP:$AR,3,FALSE),Cuenta,VLOOKUP(E$1,Data!$AP:$AR,2,FALSE))+SUMIFS(FX,Fecha,$A61,Linea,VLOOKUP(E$1,Data!$AP:$AR,3,FALSE),Cuenta,VLOOKUP(E$1,Data!$AP:$AR,2,FALSE))+E60,"")</f>
        <v>27873.611500000014</v>
      </c>
      <c r="F61" s="3">
        <f>IF(AND($A61&lt;&gt;"",F$1&lt;&gt;""),SUMIFS(VM,Fecha,$A61,Linea,VLOOKUP(F$1,Data!$AP:$AR,3,FALSE),Cuenta,VLOOKUP(F$1,Data!$AP:$AR,2,FALSE))+SUMIFS(FX,Fecha,$A61,Linea,VLOOKUP(F$1,Data!$AP:$AR,3,FALSE),Cuenta,VLOOKUP(F$1,Data!$AP:$AR,2,FALSE))+F60,"")</f>
        <v>2271.1690000000162</v>
      </c>
      <c r="G61" s="3">
        <f>IF(AND($A61&lt;&gt;"",G$1&lt;&gt;""),SUMIFS(VM,Fecha,$A61,Linea,VLOOKUP(G$1,Data!$AP:$AR,3,FALSE),Cuenta,VLOOKUP(G$1,Data!$AP:$AR,2,FALSE))+SUMIFS(FX,Fecha,$A61,Linea,VLOOKUP(G$1,Data!$AP:$AR,3,FALSE),Cuenta,VLOOKUP(G$1,Data!$AP:$AR,2,FALSE))+G60,"")</f>
        <v>0</v>
      </c>
      <c r="H61" s="3">
        <f>IF(AND($A61&lt;&gt;"",H$1&lt;&gt;""),SUMIFS(VM,Fecha,$A61,Linea,VLOOKUP(H$1,Data!$AP:$AR,3,FALSE),Cuenta,VLOOKUP(H$1,Data!$AP:$AR,2,FALSE))+SUMIFS(FX,Fecha,$A61,Linea,VLOOKUP(H$1,Data!$AP:$AR,3,FALSE),Cuenta,VLOOKUP(H$1,Data!$AP:$AR,2,FALSE))+H60,"")</f>
        <v>81531.262999999977</v>
      </c>
      <c r="I61" s="3">
        <f>IF(AND($A61&lt;&gt;"",I$1&lt;&gt;""),SUMIFS(VM,Fecha,$A61,Linea,VLOOKUP(I$1,Data!$AP:$AR,3,FALSE),Cuenta,VLOOKUP(I$1,Data!$AP:$AR,2,FALSE))+SUMIFS(FX,Fecha,$A61,Linea,VLOOKUP(I$1,Data!$AP:$AR,3,FALSE),Cuenta,VLOOKUP(I$1,Data!$AP:$AR,2,FALSE))+I60,"")</f>
        <v>17004</v>
      </c>
      <c r="J61" s="3">
        <f>IF(AND($A61&lt;&gt;"",J$1&lt;&gt;""),SUMIFS(VM,Fecha,$A61,Linea,VLOOKUP(J$1,Data!$AP:$AR,3,FALSE),Cuenta,VLOOKUP(J$1,Data!$AP:$AR,2,FALSE))+SUMIFS(FX,Fecha,$A61,Linea,VLOOKUP(J$1,Data!$AP:$AR,3,FALSE),Cuenta,VLOOKUP(J$1,Data!$AP:$AR,2,FALSE))+J60,"")</f>
        <v>401996.576</v>
      </c>
      <c r="K61" s="3">
        <f>IF(AND($A61&lt;&gt;"",K$1&lt;&gt;""),SUMIFS(VM,Fecha,$A61,Linea,VLOOKUP(K$1,Data!$AP:$AR,3,FALSE),Cuenta,VLOOKUP(K$1,Data!$AP:$AR,2,FALSE))+SUMIFS(FX,Fecha,$A61,Linea,VLOOKUP(K$1,Data!$AP:$AR,3,FALSE),Cuenta,VLOOKUP(K$1,Data!$AP:$AR,2,FALSE))+K60,"")</f>
        <v>0</v>
      </c>
      <c r="L61" s="3">
        <f>IF(AND($A61&lt;&gt;"",L$1&lt;&gt;""),SUMIFS(VM,Fecha,$A61,Linea,VLOOKUP(L$1,Data!$AP:$AR,3,FALSE),Cuenta,VLOOKUP(L$1,Data!$AP:$AR,2,FALSE))+SUMIFS(FX,Fecha,$A61,Linea,VLOOKUP(L$1,Data!$AP:$AR,3,FALSE),Cuenta,VLOOKUP(L$1,Data!$AP:$AR,2,FALSE))+L60,"")</f>
        <v>284078.90470000007</v>
      </c>
      <c r="M61" s="3">
        <f>IF(AND($A61&lt;&gt;"",M$1&lt;&gt;""),SUMIFS(VM,Fecha,$A61,Linea,VLOOKUP(M$1,Data!$AP:$AR,3,FALSE),Cuenta,VLOOKUP(M$1,Data!$AP:$AR,2,FALSE))+SUMIFS(FX,Fecha,$A61,Linea,VLOOKUP(M$1,Data!$AP:$AR,3,FALSE),Cuenta,VLOOKUP(M$1,Data!$AP:$AR,2,FALSE))+M60,"")</f>
        <v>0</v>
      </c>
      <c r="N61" s="3" t="str">
        <f>IF(AND($A61&lt;&gt;"",N$1&lt;&gt;""),SUMIFS(VM,Fecha,$A61,Linea,VLOOKUP(N$1,Data!$AP:$AR,3,FALSE),Cuenta,VLOOKUP(N$1,Data!$AP:$AR,2,FALSE))+SUMIFS(FX,Fecha,$A61,Linea,VLOOKUP(N$1,Data!$AP:$AR,3,FALSE),Cuenta,VLOOKUP(N$1,Data!$AP:$AR,2,FALSE))+N60,"")</f>
        <v/>
      </c>
    </row>
    <row r="62" spans="1:14" x14ac:dyDescent="0.25">
      <c r="A62" s="41">
        <v>45453</v>
      </c>
      <c r="B62" s="3">
        <f>IF(AND($A62&lt;&gt;"",B$1&lt;&gt;""),SUMIFS(VM,Fecha,$A62,Linea,VLOOKUP(B$1,Data!$AP:$AR,3,FALSE),Cuenta,VLOOKUP(B$1,Data!$AP:$AR,2,FALSE))+SUMIFS(FX,Fecha,$A62,Linea,VLOOKUP(B$1,Data!$AP:$AR,3,FALSE),Cuenta,VLOOKUP(B$1,Data!$AP:$AR,2,FALSE))+B61,"")</f>
        <v>-832707</v>
      </c>
      <c r="C62" s="3">
        <f>IF(AND($A62&lt;&gt;"",C$1&lt;&gt;""),SUMIFS(VM,Fecha,$A62,Linea,VLOOKUP(C$1,Data!$AP:$AR,3,FALSE),Cuenta,VLOOKUP(C$1,Data!$AP:$AR,2,FALSE))+SUMIFS(FX,Fecha,$A62,Linea,VLOOKUP(C$1,Data!$AP:$AR,3,FALSE),Cuenta,VLOOKUP(C$1,Data!$AP:$AR,2,FALSE))+C61,"")</f>
        <v>1060120</v>
      </c>
      <c r="D62" s="3">
        <f>IF(AND($A62&lt;&gt;"",D$1&lt;&gt;""),SUMIFS(VM,Fecha,$A62,Linea,VLOOKUP(D$1,Data!$AP:$AR,3,FALSE),Cuenta,VLOOKUP(D$1,Data!$AP:$AR,2,FALSE))+SUMIFS(FX,Fecha,$A62,Linea,VLOOKUP(D$1,Data!$AP:$AR,3,FALSE),Cuenta,VLOOKUP(D$1,Data!$AP:$AR,2,FALSE))+D61,"")</f>
        <v>40059</v>
      </c>
      <c r="E62" s="3">
        <f>IF(AND($A62&lt;&gt;"",E$1&lt;&gt;""),SUMIFS(VM,Fecha,$A62,Linea,VLOOKUP(E$1,Data!$AP:$AR,3,FALSE),Cuenta,VLOOKUP(E$1,Data!$AP:$AR,2,FALSE))+SUMIFS(FX,Fecha,$A62,Linea,VLOOKUP(E$1,Data!$AP:$AR,3,FALSE),Cuenta,VLOOKUP(E$1,Data!$AP:$AR,2,FALSE))+E61,"")</f>
        <v>29195.912599999996</v>
      </c>
      <c r="F62" s="3">
        <f>IF(AND($A62&lt;&gt;"",F$1&lt;&gt;""),SUMIFS(VM,Fecha,$A62,Linea,VLOOKUP(F$1,Data!$AP:$AR,3,FALSE),Cuenta,VLOOKUP(F$1,Data!$AP:$AR,2,FALSE))+SUMIFS(FX,Fecha,$A62,Linea,VLOOKUP(F$1,Data!$AP:$AR,3,FALSE),Cuenta,VLOOKUP(F$1,Data!$AP:$AR,2,FALSE))+F61,"")</f>
        <v>2942.6136000000188</v>
      </c>
      <c r="G62" s="3">
        <f>IF(AND($A62&lt;&gt;"",G$1&lt;&gt;""),SUMIFS(VM,Fecha,$A62,Linea,VLOOKUP(G$1,Data!$AP:$AR,3,FALSE),Cuenta,VLOOKUP(G$1,Data!$AP:$AR,2,FALSE))+SUMIFS(FX,Fecha,$A62,Linea,VLOOKUP(G$1,Data!$AP:$AR,3,FALSE),Cuenta,VLOOKUP(G$1,Data!$AP:$AR,2,FALSE))+G61,"")</f>
        <v>0</v>
      </c>
      <c r="H62" s="3">
        <f>IF(AND($A62&lt;&gt;"",H$1&lt;&gt;""),SUMIFS(VM,Fecha,$A62,Linea,VLOOKUP(H$1,Data!$AP:$AR,3,FALSE),Cuenta,VLOOKUP(H$1,Data!$AP:$AR,2,FALSE))+SUMIFS(FX,Fecha,$A62,Linea,VLOOKUP(H$1,Data!$AP:$AR,3,FALSE),Cuenta,VLOOKUP(H$1,Data!$AP:$AR,2,FALSE))+H61,"")</f>
        <v>96021.119600000035</v>
      </c>
      <c r="I62" s="3">
        <f>IF(AND($A62&lt;&gt;"",I$1&lt;&gt;""),SUMIFS(VM,Fecha,$A62,Linea,VLOOKUP(I$1,Data!$AP:$AR,3,FALSE),Cuenta,VLOOKUP(I$1,Data!$AP:$AR,2,FALSE))+SUMIFS(FX,Fecha,$A62,Linea,VLOOKUP(I$1,Data!$AP:$AR,3,FALSE),Cuenta,VLOOKUP(I$1,Data!$AP:$AR,2,FALSE))+I61,"")</f>
        <v>17004</v>
      </c>
      <c r="J62" s="3">
        <f>IF(AND($A62&lt;&gt;"",J$1&lt;&gt;""),SUMIFS(VM,Fecha,$A62,Linea,VLOOKUP(J$1,Data!$AP:$AR,3,FALSE),Cuenta,VLOOKUP(J$1,Data!$AP:$AR,2,FALSE))+SUMIFS(FX,Fecha,$A62,Linea,VLOOKUP(J$1,Data!$AP:$AR,3,FALSE),Cuenta,VLOOKUP(J$1,Data!$AP:$AR,2,FALSE))+J61,"")</f>
        <v>414009.96719999996</v>
      </c>
      <c r="K62" s="3">
        <f>IF(AND($A62&lt;&gt;"",K$1&lt;&gt;""),SUMIFS(VM,Fecha,$A62,Linea,VLOOKUP(K$1,Data!$AP:$AR,3,FALSE),Cuenta,VLOOKUP(K$1,Data!$AP:$AR,2,FALSE))+SUMIFS(FX,Fecha,$A62,Linea,VLOOKUP(K$1,Data!$AP:$AR,3,FALSE),Cuenta,VLOOKUP(K$1,Data!$AP:$AR,2,FALSE))+K61,"")</f>
        <v>0</v>
      </c>
      <c r="L62" s="3">
        <f>IF(AND($A62&lt;&gt;"",L$1&lt;&gt;""),SUMIFS(VM,Fecha,$A62,Linea,VLOOKUP(L$1,Data!$AP:$AR,3,FALSE),Cuenta,VLOOKUP(L$1,Data!$AP:$AR,2,FALSE))+SUMIFS(FX,Fecha,$A62,Linea,VLOOKUP(L$1,Data!$AP:$AR,3,FALSE),Cuenta,VLOOKUP(L$1,Data!$AP:$AR,2,FALSE))+L61,"")</f>
        <v>286612.01230000006</v>
      </c>
      <c r="M62" s="3">
        <f>IF(AND($A62&lt;&gt;"",M$1&lt;&gt;""),SUMIFS(VM,Fecha,$A62,Linea,VLOOKUP(M$1,Data!$AP:$AR,3,FALSE),Cuenta,VLOOKUP(M$1,Data!$AP:$AR,2,FALSE))+SUMIFS(FX,Fecha,$A62,Linea,VLOOKUP(M$1,Data!$AP:$AR,3,FALSE),Cuenta,VLOOKUP(M$1,Data!$AP:$AR,2,FALSE))+M61,"")</f>
        <v>0</v>
      </c>
      <c r="N62" s="3" t="str">
        <f>IF(AND($A62&lt;&gt;"",N$1&lt;&gt;""),SUMIFS(VM,Fecha,$A62,Linea,VLOOKUP(N$1,Data!$AP:$AR,3,FALSE),Cuenta,VLOOKUP(N$1,Data!$AP:$AR,2,FALSE))+SUMIFS(FX,Fecha,$A62,Linea,VLOOKUP(N$1,Data!$AP:$AR,3,FALSE),Cuenta,VLOOKUP(N$1,Data!$AP:$AR,2,FALSE))+N61,"")</f>
        <v/>
      </c>
    </row>
    <row r="63" spans="1:14" x14ac:dyDescent="0.25">
      <c r="A63" s="41">
        <v>45463</v>
      </c>
      <c r="B63" s="3">
        <f>IF(AND($A63&lt;&gt;"",B$1&lt;&gt;""),SUMIFS(VM,Fecha,$A63,Linea,VLOOKUP(B$1,Data!$AP:$AR,3,FALSE),Cuenta,VLOOKUP(B$1,Data!$AP:$AR,2,FALSE))+SUMIFS(FX,Fecha,$A63,Linea,VLOOKUP(B$1,Data!$AP:$AR,3,FALSE),Cuenta,VLOOKUP(B$1,Data!$AP:$AR,2,FALSE))+B62,"")</f>
        <v>-832707</v>
      </c>
      <c r="C63" s="3">
        <f>IF(AND($A63&lt;&gt;"",C$1&lt;&gt;""),SUMIFS(VM,Fecha,$A63,Linea,VLOOKUP(C$1,Data!$AP:$AR,3,FALSE),Cuenta,VLOOKUP(C$1,Data!$AP:$AR,2,FALSE))+SUMIFS(FX,Fecha,$A63,Linea,VLOOKUP(C$1,Data!$AP:$AR,3,FALSE),Cuenta,VLOOKUP(C$1,Data!$AP:$AR,2,FALSE))+C62,"")</f>
        <v>1060120</v>
      </c>
      <c r="D63" s="3">
        <f>IF(AND($A63&lt;&gt;"",D$1&lt;&gt;""),SUMIFS(VM,Fecha,$A63,Linea,VLOOKUP(D$1,Data!$AP:$AR,3,FALSE),Cuenta,VLOOKUP(D$1,Data!$AP:$AR,2,FALSE))+SUMIFS(FX,Fecha,$A63,Linea,VLOOKUP(D$1,Data!$AP:$AR,3,FALSE),Cuenta,VLOOKUP(D$1,Data!$AP:$AR,2,FALSE))+D62,"")</f>
        <v>54077</v>
      </c>
      <c r="E63" s="3">
        <f>IF(AND($A63&lt;&gt;"",E$1&lt;&gt;""),SUMIFS(VM,Fecha,$A63,Linea,VLOOKUP(E$1,Data!$AP:$AR,3,FALSE),Cuenta,VLOOKUP(E$1,Data!$AP:$AR,2,FALSE))+SUMIFS(FX,Fecha,$A63,Linea,VLOOKUP(E$1,Data!$AP:$AR,3,FALSE),Cuenta,VLOOKUP(E$1,Data!$AP:$AR,2,FALSE))+E62,"")</f>
        <v>33885.448599999989</v>
      </c>
      <c r="F63" s="3">
        <f>IF(AND($A63&lt;&gt;"",F$1&lt;&gt;""),SUMIFS(VM,Fecha,$A63,Linea,VLOOKUP(F$1,Data!$AP:$AR,3,FALSE),Cuenta,VLOOKUP(F$1,Data!$AP:$AR,2,FALSE))+SUMIFS(FX,Fecha,$A63,Linea,VLOOKUP(F$1,Data!$AP:$AR,3,FALSE),Cuenta,VLOOKUP(F$1,Data!$AP:$AR,2,FALSE))+F62,"")</f>
        <v>3629.9360000000088</v>
      </c>
      <c r="G63" s="3">
        <f>IF(AND($A63&lt;&gt;"",G$1&lt;&gt;""),SUMIFS(VM,Fecha,$A63,Linea,VLOOKUP(G$1,Data!$AP:$AR,3,FALSE),Cuenta,VLOOKUP(G$1,Data!$AP:$AR,2,FALSE))+SUMIFS(FX,Fecha,$A63,Linea,VLOOKUP(G$1,Data!$AP:$AR,3,FALSE),Cuenta,VLOOKUP(G$1,Data!$AP:$AR,2,FALSE))+G62,"")</f>
        <v>0</v>
      </c>
      <c r="H63" s="3">
        <f>IF(AND($A63&lt;&gt;"",H$1&lt;&gt;""),SUMIFS(VM,Fecha,$A63,Linea,VLOOKUP(H$1,Data!$AP:$AR,3,FALSE),Cuenta,VLOOKUP(H$1,Data!$AP:$AR,2,FALSE))+SUMIFS(FX,Fecha,$A63,Linea,VLOOKUP(H$1,Data!$AP:$AR,3,FALSE),Cuenta,VLOOKUP(H$1,Data!$AP:$AR,2,FALSE))+H62,"")</f>
        <v>74103.897599999967</v>
      </c>
      <c r="I63" s="3">
        <f>IF(AND($A63&lt;&gt;"",I$1&lt;&gt;""),SUMIFS(VM,Fecha,$A63,Linea,VLOOKUP(I$1,Data!$AP:$AR,3,FALSE),Cuenta,VLOOKUP(I$1,Data!$AP:$AR,2,FALSE))+SUMIFS(FX,Fecha,$A63,Linea,VLOOKUP(I$1,Data!$AP:$AR,3,FALSE),Cuenta,VLOOKUP(I$1,Data!$AP:$AR,2,FALSE))+I62,"")</f>
        <v>17004</v>
      </c>
      <c r="J63" s="3">
        <f>IF(AND($A63&lt;&gt;"",J$1&lt;&gt;""),SUMIFS(VM,Fecha,$A63,Linea,VLOOKUP(J$1,Data!$AP:$AR,3,FALSE),Cuenta,VLOOKUP(J$1,Data!$AP:$AR,2,FALSE))+SUMIFS(FX,Fecha,$A63,Linea,VLOOKUP(J$1,Data!$AP:$AR,3,FALSE),Cuenta,VLOOKUP(J$1,Data!$AP:$AR,2,FALSE))+J62,"")</f>
        <v>418405.79759999993</v>
      </c>
      <c r="K63" s="3">
        <f>IF(AND($A63&lt;&gt;"",K$1&lt;&gt;""),SUMIFS(VM,Fecha,$A63,Linea,VLOOKUP(K$1,Data!$AP:$AR,3,FALSE),Cuenta,VLOOKUP(K$1,Data!$AP:$AR,2,FALSE))+SUMIFS(FX,Fecha,$A63,Linea,VLOOKUP(K$1,Data!$AP:$AR,3,FALSE),Cuenta,VLOOKUP(K$1,Data!$AP:$AR,2,FALSE))+K62,"")</f>
        <v>0</v>
      </c>
      <c r="L63" s="3">
        <f>IF(AND($A63&lt;&gt;"",L$1&lt;&gt;""),SUMIFS(VM,Fecha,$A63,Linea,VLOOKUP(L$1,Data!$AP:$AR,3,FALSE),Cuenta,VLOOKUP(L$1,Data!$AP:$AR,2,FALSE))+SUMIFS(FX,Fecha,$A63,Linea,VLOOKUP(L$1,Data!$AP:$AR,3,FALSE),Cuenta,VLOOKUP(L$1,Data!$AP:$AR,2,FALSE))+L62,"")</f>
        <v>295267.86550000001</v>
      </c>
      <c r="M63" s="3">
        <f>IF(AND($A63&lt;&gt;"",M$1&lt;&gt;""),SUMIFS(VM,Fecha,$A63,Linea,VLOOKUP(M$1,Data!$AP:$AR,3,FALSE),Cuenta,VLOOKUP(M$1,Data!$AP:$AR,2,FALSE))+SUMIFS(FX,Fecha,$A63,Linea,VLOOKUP(M$1,Data!$AP:$AR,3,FALSE),Cuenta,VLOOKUP(M$1,Data!$AP:$AR,2,FALSE))+M62,"")</f>
        <v>0</v>
      </c>
      <c r="N63" s="3" t="str">
        <f>IF(AND($A63&lt;&gt;"",N$1&lt;&gt;""),SUMIFS(VM,Fecha,$A63,Linea,VLOOKUP(N$1,Data!$AP:$AR,3,FALSE),Cuenta,VLOOKUP(N$1,Data!$AP:$AR,2,FALSE))+SUMIFS(FX,Fecha,$A63,Linea,VLOOKUP(N$1,Data!$AP:$AR,3,FALSE),Cuenta,VLOOKUP(N$1,Data!$AP:$AR,2,FALSE))+N62,"")</f>
        <v/>
      </c>
    </row>
    <row r="64" spans="1:14" x14ac:dyDescent="0.25">
      <c r="A64" s="41">
        <v>45470</v>
      </c>
      <c r="B64" s="3">
        <f>IF(AND($A64&lt;&gt;"",B$1&lt;&gt;""),SUMIFS(VM,Fecha,$A64,Linea,VLOOKUP(B$1,Data!$AP:$AR,3,FALSE),Cuenta,VLOOKUP(B$1,Data!$AP:$AR,2,FALSE))+SUMIFS(FX,Fecha,$A64,Linea,VLOOKUP(B$1,Data!$AP:$AR,3,FALSE),Cuenta,VLOOKUP(B$1,Data!$AP:$AR,2,FALSE))+B63,"")</f>
        <v>-832707</v>
      </c>
      <c r="C64" s="3">
        <f>IF(AND($A64&lt;&gt;"",C$1&lt;&gt;""),SUMIFS(VM,Fecha,$A64,Linea,VLOOKUP(C$1,Data!$AP:$AR,3,FALSE),Cuenta,VLOOKUP(C$1,Data!$AP:$AR,2,FALSE))+SUMIFS(FX,Fecha,$A64,Linea,VLOOKUP(C$1,Data!$AP:$AR,3,FALSE),Cuenta,VLOOKUP(C$1,Data!$AP:$AR,2,FALSE))+C63,"")</f>
        <v>1060120</v>
      </c>
      <c r="D64" s="3">
        <f>IF(AND($A64&lt;&gt;"",D$1&lt;&gt;""),SUMIFS(VM,Fecha,$A64,Linea,VLOOKUP(D$1,Data!$AP:$AR,3,FALSE),Cuenta,VLOOKUP(D$1,Data!$AP:$AR,2,FALSE))+SUMIFS(FX,Fecha,$A64,Linea,VLOOKUP(D$1,Data!$AP:$AR,3,FALSE),Cuenta,VLOOKUP(D$1,Data!$AP:$AR,2,FALSE))+D63,"")</f>
        <v>58861</v>
      </c>
      <c r="E64" s="3">
        <f>IF(AND($A64&lt;&gt;"",E$1&lt;&gt;""),SUMIFS(VM,Fecha,$A64,Linea,VLOOKUP(E$1,Data!$AP:$AR,3,FALSE),Cuenta,VLOOKUP(E$1,Data!$AP:$AR,2,FALSE))+SUMIFS(FX,Fecha,$A64,Linea,VLOOKUP(E$1,Data!$AP:$AR,3,FALSE),Cuenta,VLOOKUP(E$1,Data!$AP:$AR,2,FALSE))+E63,"")</f>
        <v>39058.846199999985</v>
      </c>
      <c r="F64" s="3">
        <f>IF(AND($A64&lt;&gt;"",F$1&lt;&gt;""),SUMIFS(VM,Fecha,$A64,Linea,VLOOKUP(F$1,Data!$AP:$AR,3,FALSE),Cuenta,VLOOKUP(F$1,Data!$AP:$AR,2,FALSE))+SUMIFS(FX,Fecha,$A64,Linea,VLOOKUP(F$1,Data!$AP:$AR,3,FALSE),Cuenta,VLOOKUP(F$1,Data!$AP:$AR,2,FALSE))+F63,"")</f>
        <v>1918.6740000000209</v>
      </c>
      <c r="G64" s="3">
        <f>IF(AND($A64&lt;&gt;"",G$1&lt;&gt;""),SUMIFS(VM,Fecha,$A64,Linea,VLOOKUP(G$1,Data!$AP:$AR,3,FALSE),Cuenta,VLOOKUP(G$1,Data!$AP:$AR,2,FALSE))+SUMIFS(FX,Fecha,$A64,Linea,VLOOKUP(G$1,Data!$AP:$AR,3,FALSE),Cuenta,VLOOKUP(G$1,Data!$AP:$AR,2,FALSE))+G63,"")</f>
        <v>0</v>
      </c>
      <c r="H64" s="3">
        <f>IF(AND($A64&lt;&gt;"",H$1&lt;&gt;""),SUMIFS(VM,Fecha,$A64,Linea,VLOOKUP(H$1,Data!$AP:$AR,3,FALSE),Cuenta,VLOOKUP(H$1,Data!$AP:$AR,2,FALSE))+SUMIFS(FX,Fecha,$A64,Linea,VLOOKUP(H$1,Data!$AP:$AR,3,FALSE),Cuenta,VLOOKUP(H$1,Data!$AP:$AR,2,FALSE))+H63,"")</f>
        <v>118196.9032</v>
      </c>
      <c r="I64" s="3">
        <f>IF(AND($A64&lt;&gt;"",I$1&lt;&gt;""),SUMIFS(VM,Fecha,$A64,Linea,VLOOKUP(I$1,Data!$AP:$AR,3,FALSE),Cuenta,VLOOKUP(I$1,Data!$AP:$AR,2,FALSE))+SUMIFS(FX,Fecha,$A64,Linea,VLOOKUP(I$1,Data!$AP:$AR,3,FALSE),Cuenta,VLOOKUP(I$1,Data!$AP:$AR,2,FALSE))+I63,"")</f>
        <v>17004</v>
      </c>
      <c r="J64" s="3">
        <f>IF(AND($A64&lt;&gt;"",J$1&lt;&gt;""),SUMIFS(VM,Fecha,$A64,Linea,VLOOKUP(J$1,Data!$AP:$AR,3,FALSE),Cuenta,VLOOKUP(J$1,Data!$AP:$AR,2,FALSE))+SUMIFS(FX,Fecha,$A64,Linea,VLOOKUP(J$1,Data!$AP:$AR,3,FALSE),Cuenta,VLOOKUP(J$1,Data!$AP:$AR,2,FALSE))+J63,"")</f>
        <v>440103.16559999995</v>
      </c>
      <c r="K64" s="3">
        <f>IF(AND($A64&lt;&gt;"",K$1&lt;&gt;""),SUMIFS(VM,Fecha,$A64,Linea,VLOOKUP(K$1,Data!$AP:$AR,3,FALSE),Cuenta,VLOOKUP(K$1,Data!$AP:$AR,2,FALSE))+SUMIFS(FX,Fecha,$A64,Linea,VLOOKUP(K$1,Data!$AP:$AR,3,FALSE),Cuenta,VLOOKUP(K$1,Data!$AP:$AR,2,FALSE))+K63,"")</f>
        <v>0</v>
      </c>
      <c r="L64" s="3">
        <f>IF(AND($A64&lt;&gt;"",L$1&lt;&gt;""),SUMIFS(VM,Fecha,$A64,Linea,VLOOKUP(L$1,Data!$AP:$AR,3,FALSE),Cuenta,VLOOKUP(L$1,Data!$AP:$AR,2,FALSE))+SUMIFS(FX,Fecha,$A64,Linea,VLOOKUP(L$1,Data!$AP:$AR,3,FALSE),Cuenta,VLOOKUP(L$1,Data!$AP:$AR,2,FALSE))+L63,"")</f>
        <v>310043.81550000003</v>
      </c>
      <c r="M64" s="3">
        <f>IF(AND($A64&lt;&gt;"",M$1&lt;&gt;""),SUMIFS(VM,Fecha,$A64,Linea,VLOOKUP(M$1,Data!$AP:$AR,3,FALSE),Cuenta,VLOOKUP(M$1,Data!$AP:$AR,2,FALSE))+SUMIFS(FX,Fecha,$A64,Linea,VLOOKUP(M$1,Data!$AP:$AR,3,FALSE),Cuenta,VLOOKUP(M$1,Data!$AP:$AR,2,FALSE))+M63,"")</f>
        <v>0</v>
      </c>
      <c r="N64" s="3" t="str">
        <f>IF(AND($A64&lt;&gt;"",N$1&lt;&gt;""),SUMIFS(VM,Fecha,$A64,Linea,VLOOKUP(N$1,Data!$AP:$AR,3,FALSE),Cuenta,VLOOKUP(N$1,Data!$AP:$AR,2,FALSE))+SUMIFS(FX,Fecha,$A64,Linea,VLOOKUP(N$1,Data!$AP:$AR,3,FALSE),Cuenta,VLOOKUP(N$1,Data!$AP:$AR,2,FALSE))+N63,"")</f>
        <v/>
      </c>
    </row>
    <row r="65" spans="1:14" x14ac:dyDescent="0.25">
      <c r="A65" s="41">
        <v>45530</v>
      </c>
      <c r="B65" s="3">
        <f>IF(AND($A65&lt;&gt;"",B$1&lt;&gt;""),SUMIFS(VM,Fecha,$A65,Linea,VLOOKUP(B$1,Data!$AP:$AR,3,FALSE),Cuenta,VLOOKUP(B$1,Data!$AP:$AR,2,FALSE))+SUMIFS(FX,Fecha,$A65,Linea,VLOOKUP(B$1,Data!$AP:$AR,3,FALSE),Cuenta,VLOOKUP(B$1,Data!$AP:$AR,2,FALSE))+B64,"")</f>
        <v>-832707</v>
      </c>
      <c r="C65" s="3">
        <f>IF(AND($A65&lt;&gt;"",C$1&lt;&gt;""),SUMIFS(VM,Fecha,$A65,Linea,VLOOKUP(C$1,Data!$AP:$AR,3,FALSE),Cuenta,VLOOKUP(C$1,Data!$AP:$AR,2,FALSE))+SUMIFS(FX,Fecha,$A65,Linea,VLOOKUP(C$1,Data!$AP:$AR,3,FALSE),Cuenta,VLOOKUP(C$1,Data!$AP:$AR,2,FALSE))+C64,"")</f>
        <v>1060120</v>
      </c>
      <c r="D65" s="3">
        <f>IF(AND($A65&lt;&gt;"",D$1&lt;&gt;""),SUMIFS(VM,Fecha,$A65,Linea,VLOOKUP(D$1,Data!$AP:$AR,3,FALSE),Cuenta,VLOOKUP(D$1,Data!$AP:$AR,2,FALSE))+SUMIFS(FX,Fecha,$A65,Linea,VLOOKUP(D$1,Data!$AP:$AR,3,FALSE),Cuenta,VLOOKUP(D$1,Data!$AP:$AR,2,FALSE))+D64,"")</f>
        <v>58861</v>
      </c>
      <c r="E65" s="3">
        <f>IF(AND($A65&lt;&gt;"",E$1&lt;&gt;""),SUMIFS(VM,Fecha,$A65,Linea,VLOOKUP(E$1,Data!$AP:$AR,3,FALSE),Cuenta,VLOOKUP(E$1,Data!$AP:$AR,2,FALSE))+SUMIFS(FX,Fecha,$A65,Linea,VLOOKUP(E$1,Data!$AP:$AR,3,FALSE),Cuenta,VLOOKUP(E$1,Data!$AP:$AR,2,FALSE))+E64,"")</f>
        <v>39058.846199999985</v>
      </c>
      <c r="F65" s="3">
        <f>IF(AND($A65&lt;&gt;"",F$1&lt;&gt;""),SUMIFS(VM,Fecha,$A65,Linea,VLOOKUP(F$1,Data!$AP:$AR,3,FALSE),Cuenta,VLOOKUP(F$1,Data!$AP:$AR,2,FALSE))+SUMIFS(FX,Fecha,$A65,Linea,VLOOKUP(F$1,Data!$AP:$AR,3,FALSE),Cuenta,VLOOKUP(F$1,Data!$AP:$AR,2,FALSE))+F64,"")</f>
        <v>1918.6740000000209</v>
      </c>
      <c r="G65" s="3">
        <f>IF(AND($A65&lt;&gt;"",G$1&lt;&gt;""),SUMIFS(VM,Fecha,$A65,Linea,VLOOKUP(G$1,Data!$AP:$AR,3,FALSE),Cuenta,VLOOKUP(G$1,Data!$AP:$AR,2,FALSE))+SUMIFS(FX,Fecha,$A65,Linea,VLOOKUP(G$1,Data!$AP:$AR,3,FALSE),Cuenta,VLOOKUP(G$1,Data!$AP:$AR,2,FALSE))+G64,"")</f>
        <v>0</v>
      </c>
      <c r="H65" s="3">
        <f>IF(AND($A65&lt;&gt;"",H$1&lt;&gt;""),SUMIFS(VM,Fecha,$A65,Linea,VLOOKUP(H$1,Data!$AP:$AR,3,FALSE),Cuenta,VLOOKUP(H$1,Data!$AP:$AR,2,FALSE))+SUMIFS(FX,Fecha,$A65,Linea,VLOOKUP(H$1,Data!$AP:$AR,3,FALSE),Cuenta,VLOOKUP(H$1,Data!$AP:$AR,2,FALSE))+H64,"")</f>
        <v>118196.9032</v>
      </c>
      <c r="I65" s="3">
        <f>IF(AND($A65&lt;&gt;"",I$1&lt;&gt;""),SUMIFS(VM,Fecha,$A65,Linea,VLOOKUP(I$1,Data!$AP:$AR,3,FALSE),Cuenta,VLOOKUP(I$1,Data!$AP:$AR,2,FALSE))+SUMIFS(FX,Fecha,$A65,Linea,VLOOKUP(I$1,Data!$AP:$AR,3,FALSE),Cuenta,VLOOKUP(I$1,Data!$AP:$AR,2,FALSE))+I64,"")</f>
        <v>17004</v>
      </c>
      <c r="J65" s="3">
        <f>IF(AND($A65&lt;&gt;"",J$1&lt;&gt;""),SUMIFS(VM,Fecha,$A65,Linea,VLOOKUP(J$1,Data!$AP:$AR,3,FALSE),Cuenta,VLOOKUP(J$1,Data!$AP:$AR,2,FALSE))+SUMIFS(FX,Fecha,$A65,Linea,VLOOKUP(J$1,Data!$AP:$AR,3,FALSE),Cuenta,VLOOKUP(J$1,Data!$AP:$AR,2,FALSE))+J64,"")</f>
        <v>440103.16559999995</v>
      </c>
      <c r="K65" s="3">
        <f>IF(AND($A65&lt;&gt;"",K$1&lt;&gt;""),SUMIFS(VM,Fecha,$A65,Linea,VLOOKUP(K$1,Data!$AP:$AR,3,FALSE),Cuenta,VLOOKUP(K$1,Data!$AP:$AR,2,FALSE))+SUMIFS(FX,Fecha,$A65,Linea,VLOOKUP(K$1,Data!$AP:$AR,3,FALSE),Cuenta,VLOOKUP(K$1,Data!$AP:$AR,2,FALSE))+K64,"")</f>
        <v>0</v>
      </c>
      <c r="L65" s="3">
        <f>IF(AND($A65&lt;&gt;"",L$1&lt;&gt;""),SUMIFS(VM,Fecha,$A65,Linea,VLOOKUP(L$1,Data!$AP:$AR,3,FALSE),Cuenta,VLOOKUP(L$1,Data!$AP:$AR,2,FALSE))+SUMIFS(FX,Fecha,$A65,Linea,VLOOKUP(L$1,Data!$AP:$AR,3,FALSE),Cuenta,VLOOKUP(L$1,Data!$AP:$AR,2,FALSE))+L64,"")</f>
        <v>310043.81550000003</v>
      </c>
      <c r="M65" s="3">
        <f>IF(AND($A65&lt;&gt;"",M$1&lt;&gt;""),SUMIFS(VM,Fecha,$A65,Linea,VLOOKUP(M$1,Data!$AP:$AR,3,FALSE),Cuenta,VLOOKUP(M$1,Data!$AP:$AR,2,FALSE))+SUMIFS(FX,Fecha,$A65,Linea,VLOOKUP(M$1,Data!$AP:$AR,3,FALSE),Cuenta,VLOOKUP(M$1,Data!$AP:$AR,2,FALSE))+M64,"")</f>
        <v>0</v>
      </c>
      <c r="N65" s="3" t="str">
        <f>IF(AND($A65&lt;&gt;"",N$1&lt;&gt;""),SUMIFS(VM,Fecha,$A65,Linea,VLOOKUP(N$1,Data!$AP:$AR,3,FALSE),Cuenta,VLOOKUP(N$1,Data!$AP:$AR,2,FALSE))+SUMIFS(FX,Fecha,$A65,Linea,VLOOKUP(N$1,Data!$AP:$AR,3,FALSE),Cuenta,VLOOKUP(N$1,Data!$AP:$AR,2,FALSE))+N64,"")</f>
        <v/>
      </c>
    </row>
    <row r="66" spans="1:14" x14ac:dyDescent="0.25">
      <c r="A66" s="41">
        <v>45549</v>
      </c>
      <c r="B66" s="3">
        <f>IF(AND($A66&lt;&gt;"",B$1&lt;&gt;""),SUMIFS(VM,Fecha,$A66,Linea,VLOOKUP(B$1,Data!$AP:$AR,3,FALSE),Cuenta,VLOOKUP(B$1,Data!$AP:$AR,2,FALSE))+SUMIFS(FX,Fecha,$A66,Linea,VLOOKUP(B$1,Data!$AP:$AR,3,FALSE),Cuenta,VLOOKUP(B$1,Data!$AP:$AR,2,FALSE))+B65,"")</f>
        <v>-832707</v>
      </c>
      <c r="C66" s="3">
        <f>IF(AND($A66&lt;&gt;"",C$1&lt;&gt;""),SUMIFS(VM,Fecha,$A66,Linea,VLOOKUP(C$1,Data!$AP:$AR,3,FALSE),Cuenta,VLOOKUP(C$1,Data!$AP:$AR,2,FALSE))+SUMIFS(FX,Fecha,$A66,Linea,VLOOKUP(C$1,Data!$AP:$AR,3,FALSE),Cuenta,VLOOKUP(C$1,Data!$AP:$AR,2,FALSE))+C65,"")</f>
        <v>1060120</v>
      </c>
      <c r="D66" s="3">
        <f>IF(AND($A66&lt;&gt;"",D$1&lt;&gt;""),SUMIFS(VM,Fecha,$A66,Linea,VLOOKUP(D$1,Data!$AP:$AR,3,FALSE),Cuenta,VLOOKUP(D$1,Data!$AP:$AR,2,FALSE))+SUMIFS(FX,Fecha,$A66,Linea,VLOOKUP(D$1,Data!$AP:$AR,3,FALSE),Cuenta,VLOOKUP(D$1,Data!$AP:$AR,2,FALSE))+D65,"")</f>
        <v>58861</v>
      </c>
      <c r="E66" s="3">
        <f>IF(AND($A66&lt;&gt;"",E$1&lt;&gt;""),SUMIFS(VM,Fecha,$A66,Linea,VLOOKUP(E$1,Data!$AP:$AR,3,FALSE),Cuenta,VLOOKUP(E$1,Data!$AP:$AR,2,FALSE))+SUMIFS(FX,Fecha,$A66,Linea,VLOOKUP(E$1,Data!$AP:$AR,3,FALSE),Cuenta,VLOOKUP(E$1,Data!$AP:$AR,2,FALSE))+E65,"")</f>
        <v>39058.846199999985</v>
      </c>
      <c r="F66" s="3">
        <f>IF(AND($A66&lt;&gt;"",F$1&lt;&gt;""),SUMIFS(VM,Fecha,$A66,Linea,VLOOKUP(F$1,Data!$AP:$AR,3,FALSE),Cuenta,VLOOKUP(F$1,Data!$AP:$AR,2,FALSE))+SUMIFS(FX,Fecha,$A66,Linea,VLOOKUP(F$1,Data!$AP:$AR,3,FALSE),Cuenta,VLOOKUP(F$1,Data!$AP:$AR,2,FALSE))+F65,"")</f>
        <v>1918.6740000000209</v>
      </c>
      <c r="G66" s="3">
        <f>IF(AND($A66&lt;&gt;"",G$1&lt;&gt;""),SUMIFS(VM,Fecha,$A66,Linea,VLOOKUP(G$1,Data!$AP:$AR,3,FALSE),Cuenta,VLOOKUP(G$1,Data!$AP:$AR,2,FALSE))+SUMIFS(FX,Fecha,$A66,Linea,VLOOKUP(G$1,Data!$AP:$AR,3,FALSE),Cuenta,VLOOKUP(G$1,Data!$AP:$AR,2,FALSE))+G65,"")</f>
        <v>0</v>
      </c>
      <c r="H66" s="3">
        <f>IF(AND($A66&lt;&gt;"",H$1&lt;&gt;""),SUMIFS(VM,Fecha,$A66,Linea,VLOOKUP(H$1,Data!$AP:$AR,3,FALSE),Cuenta,VLOOKUP(H$1,Data!$AP:$AR,2,FALSE))+SUMIFS(FX,Fecha,$A66,Linea,VLOOKUP(H$1,Data!$AP:$AR,3,FALSE),Cuenta,VLOOKUP(H$1,Data!$AP:$AR,2,FALSE))+H65,"")</f>
        <v>118196.9032</v>
      </c>
      <c r="I66" s="3">
        <f>IF(AND($A66&lt;&gt;"",I$1&lt;&gt;""),SUMIFS(VM,Fecha,$A66,Linea,VLOOKUP(I$1,Data!$AP:$AR,3,FALSE),Cuenta,VLOOKUP(I$1,Data!$AP:$AR,2,FALSE))+SUMIFS(FX,Fecha,$A66,Linea,VLOOKUP(I$1,Data!$AP:$AR,3,FALSE),Cuenta,VLOOKUP(I$1,Data!$AP:$AR,2,FALSE))+I65,"")</f>
        <v>17004</v>
      </c>
      <c r="J66" s="3">
        <f>IF(AND($A66&lt;&gt;"",J$1&lt;&gt;""),SUMIFS(VM,Fecha,$A66,Linea,VLOOKUP(J$1,Data!$AP:$AR,3,FALSE),Cuenta,VLOOKUP(J$1,Data!$AP:$AR,2,FALSE))+SUMIFS(FX,Fecha,$A66,Linea,VLOOKUP(J$1,Data!$AP:$AR,3,FALSE),Cuenta,VLOOKUP(J$1,Data!$AP:$AR,2,FALSE))+J65,"")</f>
        <v>440103.16559999995</v>
      </c>
      <c r="K66" s="3">
        <f>IF(AND($A66&lt;&gt;"",K$1&lt;&gt;""),SUMIFS(VM,Fecha,$A66,Linea,VLOOKUP(K$1,Data!$AP:$AR,3,FALSE),Cuenta,VLOOKUP(K$1,Data!$AP:$AR,2,FALSE))+SUMIFS(FX,Fecha,$A66,Linea,VLOOKUP(K$1,Data!$AP:$AR,3,FALSE),Cuenta,VLOOKUP(K$1,Data!$AP:$AR,2,FALSE))+K65,"")</f>
        <v>0</v>
      </c>
      <c r="L66" s="3">
        <f>IF(AND($A66&lt;&gt;"",L$1&lt;&gt;""),SUMIFS(VM,Fecha,$A66,Linea,VLOOKUP(L$1,Data!$AP:$AR,3,FALSE),Cuenta,VLOOKUP(L$1,Data!$AP:$AR,2,FALSE))+SUMIFS(FX,Fecha,$A66,Linea,VLOOKUP(L$1,Data!$AP:$AR,3,FALSE),Cuenta,VLOOKUP(L$1,Data!$AP:$AR,2,FALSE))+L65,"")</f>
        <v>310043.81550000003</v>
      </c>
      <c r="M66" s="3">
        <f>IF(AND($A66&lt;&gt;"",M$1&lt;&gt;""),SUMIFS(VM,Fecha,$A66,Linea,VLOOKUP(M$1,Data!$AP:$AR,3,FALSE),Cuenta,VLOOKUP(M$1,Data!$AP:$AR,2,FALSE))+SUMIFS(FX,Fecha,$A66,Linea,VLOOKUP(M$1,Data!$AP:$AR,3,FALSE),Cuenta,VLOOKUP(M$1,Data!$AP:$AR,2,FALSE))+M65,"")</f>
        <v>0</v>
      </c>
      <c r="N66" s="3" t="str">
        <f>IF(AND($A66&lt;&gt;"",N$1&lt;&gt;""),SUMIFS(VM,Fecha,$A66,Linea,VLOOKUP(N$1,Data!$AP:$AR,3,FALSE),Cuenta,VLOOKUP(N$1,Data!$AP:$AR,2,FALSE))+SUMIFS(FX,Fecha,$A66,Linea,VLOOKUP(N$1,Data!$AP:$AR,3,FALSE),Cuenta,VLOOKUP(N$1,Data!$AP:$AR,2,FALSE))+N65,"")</f>
        <v/>
      </c>
    </row>
    <row r="67" spans="1:14" x14ac:dyDescent="0.25">
      <c r="B67" s="3" t="str">
        <f>IF(AND($A67&lt;&gt;"",B$1&lt;&gt;""),SUMIFS(VM,Fecha,$A67,Linea,VLOOKUP(B$1,Data!$AP:$AR,3,FALSE),Cuenta,VLOOKUP(B$1,Data!$AP:$AR,2,FALSE))+SUMIFS(FX,Fecha,$A67,Linea,VLOOKUP(B$1,Data!$AP:$AR,3,FALSE),Cuenta,VLOOKUP(B$1,Data!$AP:$AR,2,FALSE))+B66,"")</f>
        <v/>
      </c>
      <c r="C67" s="3" t="str">
        <f>IF(AND($A67&lt;&gt;"",C$1&lt;&gt;""),SUMIFS(VM,Fecha,$A67,Linea,VLOOKUP(C$1,Data!$AP:$AR,3,FALSE),Cuenta,VLOOKUP(C$1,Data!$AP:$AR,2,FALSE))+SUMIFS(FX,Fecha,$A67,Linea,VLOOKUP(C$1,Data!$AP:$AR,3,FALSE),Cuenta,VLOOKUP(C$1,Data!$AP:$AR,2,FALSE))+C66,"")</f>
        <v/>
      </c>
      <c r="D67" s="3" t="str">
        <f>IF(AND($A67&lt;&gt;"",D$1&lt;&gt;""),SUMIFS(VM,Fecha,$A67,Linea,VLOOKUP(D$1,Data!$AP:$AR,3,FALSE),Cuenta,VLOOKUP(D$1,Data!$AP:$AR,2,FALSE))+SUMIFS(FX,Fecha,$A67,Linea,VLOOKUP(D$1,Data!$AP:$AR,3,FALSE),Cuenta,VLOOKUP(D$1,Data!$AP:$AR,2,FALSE))+D66,"")</f>
        <v/>
      </c>
      <c r="E67" s="3" t="str">
        <f>IF(AND($A67&lt;&gt;"",E$1&lt;&gt;""),SUMIFS(VM,Fecha,$A67,Linea,VLOOKUP(E$1,Data!$AP:$AR,3,FALSE),Cuenta,VLOOKUP(E$1,Data!$AP:$AR,2,FALSE))+SUMIFS(FX,Fecha,$A67,Linea,VLOOKUP(E$1,Data!$AP:$AR,3,FALSE),Cuenta,VLOOKUP(E$1,Data!$AP:$AR,2,FALSE))+E66,"")</f>
        <v/>
      </c>
      <c r="F67" s="3" t="str">
        <f>IF(AND($A67&lt;&gt;"",F$1&lt;&gt;""),SUMIFS(VM,Fecha,$A67,Linea,VLOOKUP(F$1,Data!$AP:$AR,3,FALSE),Cuenta,VLOOKUP(F$1,Data!$AP:$AR,2,FALSE))+SUMIFS(FX,Fecha,$A67,Linea,VLOOKUP(F$1,Data!$AP:$AR,3,FALSE),Cuenta,VLOOKUP(F$1,Data!$AP:$AR,2,FALSE))+F66,"")</f>
        <v/>
      </c>
      <c r="G67" s="3" t="str">
        <f>IF(AND($A67&lt;&gt;"",G$1&lt;&gt;""),SUMIFS(VM,Fecha,$A67,Linea,VLOOKUP(G$1,Data!$AP:$AR,3,FALSE),Cuenta,VLOOKUP(G$1,Data!$AP:$AR,2,FALSE))+SUMIFS(FX,Fecha,$A67,Linea,VLOOKUP(G$1,Data!$AP:$AR,3,FALSE),Cuenta,VLOOKUP(G$1,Data!$AP:$AR,2,FALSE))+G66,"")</f>
        <v/>
      </c>
      <c r="H67" s="3" t="str">
        <f>IF(AND($A67&lt;&gt;"",H$1&lt;&gt;""),SUMIFS(VM,Fecha,$A67,Linea,VLOOKUP(H$1,Data!$AP:$AR,3,FALSE),Cuenta,VLOOKUP(H$1,Data!$AP:$AR,2,FALSE))+SUMIFS(FX,Fecha,$A67,Linea,VLOOKUP(H$1,Data!$AP:$AR,3,FALSE),Cuenta,VLOOKUP(H$1,Data!$AP:$AR,2,FALSE))+H66,"")</f>
        <v/>
      </c>
      <c r="I67" s="3" t="str">
        <f>IF(AND($A67&lt;&gt;"",I$1&lt;&gt;""),SUMIFS(VM,Fecha,$A67,Linea,VLOOKUP(I$1,Data!$AP:$AR,3,FALSE),Cuenta,VLOOKUP(I$1,Data!$AP:$AR,2,FALSE))+SUMIFS(FX,Fecha,$A67,Linea,VLOOKUP(I$1,Data!$AP:$AR,3,FALSE),Cuenta,VLOOKUP(I$1,Data!$AP:$AR,2,FALSE))+I66,"")</f>
        <v/>
      </c>
      <c r="J67" s="3" t="str">
        <f>IF(AND($A67&lt;&gt;"",J$1&lt;&gt;""),SUMIFS(VM,Fecha,$A67,Linea,VLOOKUP(J$1,Data!$AP:$AR,3,FALSE),Cuenta,VLOOKUP(J$1,Data!$AP:$AR,2,FALSE))+SUMIFS(FX,Fecha,$A67,Linea,VLOOKUP(J$1,Data!$AP:$AR,3,FALSE),Cuenta,VLOOKUP(J$1,Data!$AP:$AR,2,FALSE))+J66,"")</f>
        <v/>
      </c>
      <c r="K67" s="3" t="str">
        <f>IF(AND($A67&lt;&gt;"",K$1&lt;&gt;""),SUMIFS(VM,Fecha,$A67,Linea,VLOOKUP(K$1,Data!$AP:$AR,3,FALSE),Cuenta,VLOOKUP(K$1,Data!$AP:$AR,2,FALSE))+SUMIFS(FX,Fecha,$A67,Linea,VLOOKUP(K$1,Data!$AP:$AR,3,FALSE),Cuenta,VLOOKUP(K$1,Data!$AP:$AR,2,FALSE))+K66,"")</f>
        <v/>
      </c>
      <c r="L67" s="3" t="str">
        <f>IF(AND($A67&lt;&gt;"",L$1&lt;&gt;""),SUMIFS(VM,Fecha,$A67,Linea,VLOOKUP(L$1,Data!$AP:$AR,3,FALSE),Cuenta,VLOOKUP(L$1,Data!$AP:$AR,2,FALSE))+SUMIFS(FX,Fecha,$A67,Linea,VLOOKUP(L$1,Data!$AP:$AR,3,FALSE),Cuenta,VLOOKUP(L$1,Data!$AP:$AR,2,FALSE))+L66,"")</f>
        <v/>
      </c>
      <c r="M67" s="3" t="str">
        <f>IF(AND($A67&lt;&gt;"",M$1&lt;&gt;""),SUMIFS(VM,Fecha,$A67,Linea,VLOOKUP(M$1,Data!$AP:$AR,3,FALSE),Cuenta,VLOOKUP(M$1,Data!$AP:$AR,2,FALSE))+SUMIFS(FX,Fecha,$A67,Linea,VLOOKUP(M$1,Data!$AP:$AR,3,FALSE),Cuenta,VLOOKUP(M$1,Data!$AP:$AR,2,FALSE))+M66,"")</f>
        <v/>
      </c>
      <c r="N67" s="3" t="str">
        <f>IF(AND($A67&lt;&gt;"",N$1&lt;&gt;""),SUMIFS(VM,Fecha,$A67,Linea,VLOOKUP(N$1,Data!$AP:$AR,3,FALSE),Cuenta,VLOOKUP(N$1,Data!$AP:$AR,2,FALSE))+SUMIFS(FX,Fecha,$A67,Linea,VLOOKUP(N$1,Data!$AP:$AR,3,FALSE),Cuenta,VLOOKUP(N$1,Data!$AP:$AR,2,FALSE))+N66,"")</f>
        <v/>
      </c>
    </row>
    <row r="68" spans="1:14" x14ac:dyDescent="0.25">
      <c r="B68" s="3" t="str">
        <f>IF(AND($A68&lt;&gt;"",B$1&lt;&gt;""),SUMIFS(VM,Fecha,$A68,Linea,VLOOKUP(B$1,Data!$AP:$AR,3,FALSE),Cuenta,VLOOKUP(B$1,Data!$AP:$AR,2,FALSE))+SUMIFS(FX,Fecha,$A68,Linea,VLOOKUP(B$1,Data!$AP:$AR,3,FALSE),Cuenta,VLOOKUP(B$1,Data!$AP:$AR,2,FALSE))+B67,"")</f>
        <v/>
      </c>
      <c r="C68" s="3" t="str">
        <f>IF(AND($A68&lt;&gt;"",C$1&lt;&gt;""),SUMIFS(VM,Fecha,$A68,Linea,VLOOKUP(C$1,Data!$AP:$AR,3,FALSE),Cuenta,VLOOKUP(C$1,Data!$AP:$AR,2,FALSE))+SUMIFS(FX,Fecha,$A68,Linea,VLOOKUP(C$1,Data!$AP:$AR,3,FALSE),Cuenta,VLOOKUP(C$1,Data!$AP:$AR,2,FALSE))+C67,"")</f>
        <v/>
      </c>
      <c r="D68" s="3" t="str">
        <f>IF(AND($A68&lt;&gt;"",D$1&lt;&gt;""),SUMIFS(VM,Fecha,$A68,Linea,VLOOKUP(D$1,Data!$AP:$AR,3,FALSE),Cuenta,VLOOKUP(D$1,Data!$AP:$AR,2,FALSE))+SUMIFS(FX,Fecha,$A68,Linea,VLOOKUP(D$1,Data!$AP:$AR,3,FALSE),Cuenta,VLOOKUP(D$1,Data!$AP:$AR,2,FALSE))+D67,"")</f>
        <v/>
      </c>
      <c r="E68" s="3" t="str">
        <f>IF(AND($A68&lt;&gt;"",E$1&lt;&gt;""),SUMIFS(VM,Fecha,$A68,Linea,VLOOKUP(E$1,Data!$AP:$AR,3,FALSE),Cuenta,VLOOKUP(E$1,Data!$AP:$AR,2,FALSE))+SUMIFS(FX,Fecha,$A68,Linea,VLOOKUP(E$1,Data!$AP:$AR,3,FALSE),Cuenta,VLOOKUP(E$1,Data!$AP:$AR,2,FALSE))+E67,"")</f>
        <v/>
      </c>
      <c r="F68" s="3" t="str">
        <f>IF(AND($A68&lt;&gt;"",F$1&lt;&gt;""),SUMIFS(VM,Fecha,$A68,Linea,VLOOKUP(F$1,Data!$AP:$AR,3,FALSE),Cuenta,VLOOKUP(F$1,Data!$AP:$AR,2,FALSE))+SUMIFS(FX,Fecha,$A68,Linea,VLOOKUP(F$1,Data!$AP:$AR,3,FALSE),Cuenta,VLOOKUP(F$1,Data!$AP:$AR,2,FALSE))+F67,"")</f>
        <v/>
      </c>
      <c r="G68" s="3" t="str">
        <f>IF(AND($A68&lt;&gt;"",G$1&lt;&gt;""),SUMIFS(VM,Fecha,$A68,Linea,VLOOKUP(G$1,Data!$AP:$AR,3,FALSE),Cuenta,VLOOKUP(G$1,Data!$AP:$AR,2,FALSE))+SUMIFS(FX,Fecha,$A68,Linea,VLOOKUP(G$1,Data!$AP:$AR,3,FALSE),Cuenta,VLOOKUP(G$1,Data!$AP:$AR,2,FALSE))+G67,"")</f>
        <v/>
      </c>
      <c r="H68" s="3" t="str">
        <f>IF(AND($A68&lt;&gt;"",H$1&lt;&gt;""),SUMIFS(VM,Fecha,$A68,Linea,VLOOKUP(H$1,Data!$AP:$AR,3,FALSE),Cuenta,VLOOKUP(H$1,Data!$AP:$AR,2,FALSE))+SUMIFS(FX,Fecha,$A68,Linea,VLOOKUP(H$1,Data!$AP:$AR,3,FALSE),Cuenta,VLOOKUP(H$1,Data!$AP:$AR,2,FALSE))+H67,"")</f>
        <v/>
      </c>
      <c r="I68" s="3" t="str">
        <f>IF(AND($A68&lt;&gt;"",I$1&lt;&gt;""),SUMIFS(VM,Fecha,$A68,Linea,VLOOKUP(I$1,Data!$AP:$AR,3,FALSE),Cuenta,VLOOKUP(I$1,Data!$AP:$AR,2,FALSE))+SUMIFS(FX,Fecha,$A68,Linea,VLOOKUP(I$1,Data!$AP:$AR,3,FALSE),Cuenta,VLOOKUP(I$1,Data!$AP:$AR,2,FALSE))+I67,"")</f>
        <v/>
      </c>
      <c r="J68" s="3" t="str">
        <f>IF(AND($A68&lt;&gt;"",J$1&lt;&gt;""),SUMIFS(VM,Fecha,$A68,Linea,VLOOKUP(J$1,Data!$AP:$AR,3,FALSE),Cuenta,VLOOKUP(J$1,Data!$AP:$AR,2,FALSE))+SUMIFS(FX,Fecha,$A68,Linea,VLOOKUP(J$1,Data!$AP:$AR,3,FALSE),Cuenta,VLOOKUP(J$1,Data!$AP:$AR,2,FALSE))+J67,"")</f>
        <v/>
      </c>
      <c r="K68" s="3" t="str">
        <f>IF(AND($A68&lt;&gt;"",K$1&lt;&gt;""),SUMIFS(VM,Fecha,$A68,Linea,VLOOKUP(K$1,Data!$AP:$AR,3,FALSE),Cuenta,VLOOKUP(K$1,Data!$AP:$AR,2,FALSE))+SUMIFS(FX,Fecha,$A68,Linea,VLOOKUP(K$1,Data!$AP:$AR,3,FALSE),Cuenta,VLOOKUP(K$1,Data!$AP:$AR,2,FALSE))+K67,"")</f>
        <v/>
      </c>
      <c r="L68" s="3" t="str">
        <f>IF(AND($A68&lt;&gt;"",L$1&lt;&gt;""),SUMIFS(VM,Fecha,$A68,Linea,VLOOKUP(L$1,Data!$AP:$AR,3,FALSE),Cuenta,VLOOKUP(L$1,Data!$AP:$AR,2,FALSE))+SUMIFS(FX,Fecha,$A68,Linea,VLOOKUP(L$1,Data!$AP:$AR,3,FALSE),Cuenta,VLOOKUP(L$1,Data!$AP:$AR,2,FALSE))+L67,"")</f>
        <v/>
      </c>
      <c r="M68" s="3" t="str">
        <f>IF(AND($A68&lt;&gt;"",M$1&lt;&gt;""),SUMIFS(VM,Fecha,$A68,Linea,VLOOKUP(M$1,Data!$AP:$AR,3,FALSE),Cuenta,VLOOKUP(M$1,Data!$AP:$AR,2,FALSE))+SUMIFS(FX,Fecha,$A68,Linea,VLOOKUP(M$1,Data!$AP:$AR,3,FALSE),Cuenta,VLOOKUP(M$1,Data!$AP:$AR,2,FALSE))+M67,"")</f>
        <v/>
      </c>
      <c r="N68" s="3" t="str">
        <f>IF(AND($A68&lt;&gt;"",N$1&lt;&gt;""),SUMIFS(VM,Fecha,$A68,Linea,VLOOKUP(N$1,Data!$AP:$AR,3,FALSE),Cuenta,VLOOKUP(N$1,Data!$AP:$AR,2,FALSE))+SUMIFS(FX,Fecha,$A68,Linea,VLOOKUP(N$1,Data!$AP:$AR,3,FALSE),Cuenta,VLOOKUP(N$1,Data!$AP:$AR,2,FALSE))+N67,"")</f>
        <v/>
      </c>
    </row>
    <row r="69" spans="1:14" x14ac:dyDescent="0.25">
      <c r="B69" s="3" t="str">
        <f>IF(AND($A69&lt;&gt;"",B$1&lt;&gt;""),SUMIFS(VM,Fecha,$A69,Linea,VLOOKUP(B$1,Data!$AP:$AR,3,FALSE),Cuenta,VLOOKUP(B$1,Data!$AP:$AR,2,FALSE))+SUMIFS(FX,Fecha,$A69,Linea,VLOOKUP(B$1,Data!$AP:$AR,3,FALSE),Cuenta,VLOOKUP(B$1,Data!$AP:$AR,2,FALSE))+B68,"")</f>
        <v/>
      </c>
      <c r="C69" s="3" t="str">
        <f>IF(AND($A69&lt;&gt;"",C$1&lt;&gt;""),SUMIFS(VM,Fecha,$A69,Linea,VLOOKUP(C$1,Data!$AP:$AR,3,FALSE),Cuenta,VLOOKUP(C$1,Data!$AP:$AR,2,FALSE))+SUMIFS(FX,Fecha,$A69,Linea,VLOOKUP(C$1,Data!$AP:$AR,3,FALSE),Cuenta,VLOOKUP(C$1,Data!$AP:$AR,2,FALSE))+C68,"")</f>
        <v/>
      </c>
      <c r="D69" s="3" t="str">
        <f>IF(AND($A69&lt;&gt;"",D$1&lt;&gt;""),SUMIFS(VM,Fecha,$A69,Linea,VLOOKUP(D$1,Data!$AP:$AR,3,FALSE),Cuenta,VLOOKUP(D$1,Data!$AP:$AR,2,FALSE))+SUMIFS(FX,Fecha,$A69,Linea,VLOOKUP(D$1,Data!$AP:$AR,3,FALSE),Cuenta,VLOOKUP(D$1,Data!$AP:$AR,2,FALSE))+D68,"")</f>
        <v/>
      </c>
      <c r="E69" s="3" t="str">
        <f>IF(AND($A69&lt;&gt;"",E$1&lt;&gt;""),SUMIFS(VM,Fecha,$A69,Linea,VLOOKUP(E$1,Data!$AP:$AR,3,FALSE),Cuenta,VLOOKUP(E$1,Data!$AP:$AR,2,FALSE))+SUMIFS(FX,Fecha,$A69,Linea,VLOOKUP(E$1,Data!$AP:$AR,3,FALSE),Cuenta,VLOOKUP(E$1,Data!$AP:$AR,2,FALSE))+E68,"")</f>
        <v/>
      </c>
      <c r="F69" s="3" t="str">
        <f>IF(AND($A69&lt;&gt;"",F$1&lt;&gt;""),SUMIFS(VM,Fecha,$A69,Linea,VLOOKUP(F$1,Data!$AP:$AR,3,FALSE),Cuenta,VLOOKUP(F$1,Data!$AP:$AR,2,FALSE))+SUMIFS(FX,Fecha,$A69,Linea,VLOOKUP(F$1,Data!$AP:$AR,3,FALSE),Cuenta,VLOOKUP(F$1,Data!$AP:$AR,2,FALSE))+F68,"")</f>
        <v/>
      </c>
      <c r="G69" s="3" t="str">
        <f>IF(AND($A69&lt;&gt;"",G$1&lt;&gt;""),SUMIFS(VM,Fecha,$A69,Linea,VLOOKUP(G$1,Data!$AP:$AR,3,FALSE),Cuenta,VLOOKUP(G$1,Data!$AP:$AR,2,FALSE))+SUMIFS(FX,Fecha,$A69,Linea,VLOOKUP(G$1,Data!$AP:$AR,3,FALSE),Cuenta,VLOOKUP(G$1,Data!$AP:$AR,2,FALSE))+G68,"")</f>
        <v/>
      </c>
      <c r="H69" s="3" t="str">
        <f>IF(AND($A69&lt;&gt;"",H$1&lt;&gt;""),SUMIFS(VM,Fecha,$A69,Linea,VLOOKUP(H$1,Data!$AP:$AR,3,FALSE),Cuenta,VLOOKUP(H$1,Data!$AP:$AR,2,FALSE))+SUMIFS(FX,Fecha,$A69,Linea,VLOOKUP(H$1,Data!$AP:$AR,3,FALSE),Cuenta,VLOOKUP(H$1,Data!$AP:$AR,2,FALSE))+H68,"")</f>
        <v/>
      </c>
      <c r="I69" s="3" t="str">
        <f>IF(AND($A69&lt;&gt;"",I$1&lt;&gt;""),SUMIFS(VM,Fecha,$A69,Linea,VLOOKUP(I$1,Data!$AP:$AR,3,FALSE),Cuenta,VLOOKUP(I$1,Data!$AP:$AR,2,FALSE))+SUMIFS(FX,Fecha,$A69,Linea,VLOOKUP(I$1,Data!$AP:$AR,3,FALSE),Cuenta,VLOOKUP(I$1,Data!$AP:$AR,2,FALSE))+I68,"")</f>
        <v/>
      </c>
      <c r="J69" s="3" t="str">
        <f>IF(AND($A69&lt;&gt;"",J$1&lt;&gt;""),SUMIFS(VM,Fecha,$A69,Linea,VLOOKUP(J$1,Data!$AP:$AR,3,FALSE),Cuenta,VLOOKUP(J$1,Data!$AP:$AR,2,FALSE))+SUMIFS(FX,Fecha,$A69,Linea,VLOOKUP(J$1,Data!$AP:$AR,3,FALSE),Cuenta,VLOOKUP(J$1,Data!$AP:$AR,2,FALSE))+J68,"")</f>
        <v/>
      </c>
      <c r="K69" s="3" t="str">
        <f>IF(AND($A69&lt;&gt;"",K$1&lt;&gt;""),SUMIFS(VM,Fecha,$A69,Linea,VLOOKUP(K$1,Data!$AP:$AR,3,FALSE),Cuenta,VLOOKUP(K$1,Data!$AP:$AR,2,FALSE))+SUMIFS(FX,Fecha,$A69,Linea,VLOOKUP(K$1,Data!$AP:$AR,3,FALSE),Cuenta,VLOOKUP(K$1,Data!$AP:$AR,2,FALSE))+K68,"")</f>
        <v/>
      </c>
      <c r="L69" s="3" t="str">
        <f>IF(AND($A69&lt;&gt;"",L$1&lt;&gt;""),SUMIFS(VM,Fecha,$A69,Linea,VLOOKUP(L$1,Data!$AP:$AR,3,FALSE),Cuenta,VLOOKUP(L$1,Data!$AP:$AR,2,FALSE))+SUMIFS(FX,Fecha,$A69,Linea,VLOOKUP(L$1,Data!$AP:$AR,3,FALSE),Cuenta,VLOOKUP(L$1,Data!$AP:$AR,2,FALSE))+L68,"")</f>
        <v/>
      </c>
      <c r="M69" s="3" t="str">
        <f>IF(AND($A69&lt;&gt;"",M$1&lt;&gt;""),SUMIFS(VM,Fecha,$A69,Linea,VLOOKUP(M$1,Data!$AP:$AR,3,FALSE),Cuenta,VLOOKUP(M$1,Data!$AP:$AR,2,FALSE))+SUMIFS(FX,Fecha,$A69,Linea,VLOOKUP(M$1,Data!$AP:$AR,3,FALSE),Cuenta,VLOOKUP(M$1,Data!$AP:$AR,2,FALSE))+M68,"")</f>
        <v/>
      </c>
      <c r="N69" s="3" t="str">
        <f>IF(AND($A69&lt;&gt;"",N$1&lt;&gt;""),SUMIFS(VM,Fecha,$A69,Linea,VLOOKUP(N$1,Data!$AP:$AR,3,FALSE),Cuenta,VLOOKUP(N$1,Data!$AP:$AR,2,FALSE))+SUMIFS(FX,Fecha,$A69,Linea,VLOOKUP(N$1,Data!$AP:$AR,3,FALSE),Cuenta,VLOOKUP(N$1,Data!$AP:$AR,2,FALSE))+N68,"")</f>
        <v/>
      </c>
    </row>
    <row r="70" spans="1:14" x14ac:dyDescent="0.25">
      <c r="B70" s="3" t="str">
        <f>IF(AND($A70&lt;&gt;"",B$1&lt;&gt;""),SUMIFS(VM,Fecha,$A70,Linea,VLOOKUP(B$1,Data!$AP:$AR,3,FALSE),Cuenta,VLOOKUP(B$1,Data!$AP:$AR,2,FALSE))+SUMIFS(FX,Fecha,$A70,Linea,VLOOKUP(B$1,Data!$AP:$AR,3,FALSE),Cuenta,VLOOKUP(B$1,Data!$AP:$AR,2,FALSE))+B69,"")</f>
        <v/>
      </c>
      <c r="C70" s="3" t="str">
        <f>IF(AND($A70&lt;&gt;"",C$1&lt;&gt;""),SUMIFS(VM,Fecha,$A70,Linea,VLOOKUP(C$1,Data!$AP:$AR,3,FALSE),Cuenta,VLOOKUP(C$1,Data!$AP:$AR,2,FALSE))+SUMIFS(FX,Fecha,$A70,Linea,VLOOKUP(C$1,Data!$AP:$AR,3,FALSE),Cuenta,VLOOKUP(C$1,Data!$AP:$AR,2,FALSE))+C69,"")</f>
        <v/>
      </c>
      <c r="D70" s="3" t="str">
        <f>IF(AND($A70&lt;&gt;"",D$1&lt;&gt;""),SUMIFS(VM,Fecha,$A70,Linea,VLOOKUP(D$1,Data!$AP:$AR,3,FALSE),Cuenta,VLOOKUP(D$1,Data!$AP:$AR,2,FALSE))+SUMIFS(FX,Fecha,$A70,Linea,VLOOKUP(D$1,Data!$AP:$AR,3,FALSE),Cuenta,VLOOKUP(D$1,Data!$AP:$AR,2,FALSE))+D69,"")</f>
        <v/>
      </c>
      <c r="E70" s="3" t="str">
        <f>IF(AND($A70&lt;&gt;"",E$1&lt;&gt;""),SUMIFS(VM,Fecha,$A70,Linea,VLOOKUP(E$1,Data!$AP:$AR,3,FALSE),Cuenta,VLOOKUP(E$1,Data!$AP:$AR,2,FALSE))+SUMIFS(FX,Fecha,$A70,Linea,VLOOKUP(E$1,Data!$AP:$AR,3,FALSE),Cuenta,VLOOKUP(E$1,Data!$AP:$AR,2,FALSE))+E69,"")</f>
        <v/>
      </c>
      <c r="F70" s="3" t="str">
        <f>IF(AND($A70&lt;&gt;"",F$1&lt;&gt;""),SUMIFS(VM,Fecha,$A70,Linea,VLOOKUP(F$1,Data!$AP:$AR,3,FALSE),Cuenta,VLOOKUP(F$1,Data!$AP:$AR,2,FALSE))+SUMIFS(FX,Fecha,$A70,Linea,VLOOKUP(F$1,Data!$AP:$AR,3,FALSE),Cuenta,VLOOKUP(F$1,Data!$AP:$AR,2,FALSE))+F69,"")</f>
        <v/>
      </c>
      <c r="G70" s="3" t="str">
        <f>IF(AND($A70&lt;&gt;"",G$1&lt;&gt;""),SUMIFS(VM,Fecha,$A70,Linea,VLOOKUP(G$1,Data!$AP:$AR,3,FALSE),Cuenta,VLOOKUP(G$1,Data!$AP:$AR,2,FALSE))+SUMIFS(FX,Fecha,$A70,Linea,VLOOKUP(G$1,Data!$AP:$AR,3,FALSE),Cuenta,VLOOKUP(G$1,Data!$AP:$AR,2,FALSE))+G69,"")</f>
        <v/>
      </c>
      <c r="H70" s="3" t="str">
        <f>IF(AND($A70&lt;&gt;"",H$1&lt;&gt;""),SUMIFS(VM,Fecha,$A70,Linea,VLOOKUP(H$1,Data!$AP:$AR,3,FALSE),Cuenta,VLOOKUP(H$1,Data!$AP:$AR,2,FALSE))+SUMIFS(FX,Fecha,$A70,Linea,VLOOKUP(H$1,Data!$AP:$AR,3,FALSE),Cuenta,VLOOKUP(H$1,Data!$AP:$AR,2,FALSE))+H69,"")</f>
        <v/>
      </c>
      <c r="I70" s="3" t="str">
        <f>IF(AND($A70&lt;&gt;"",I$1&lt;&gt;""),SUMIFS(VM,Fecha,$A70,Linea,VLOOKUP(I$1,Data!$AP:$AR,3,FALSE),Cuenta,VLOOKUP(I$1,Data!$AP:$AR,2,FALSE))+SUMIFS(FX,Fecha,$A70,Linea,VLOOKUP(I$1,Data!$AP:$AR,3,FALSE),Cuenta,VLOOKUP(I$1,Data!$AP:$AR,2,FALSE))+I69,"")</f>
        <v/>
      </c>
      <c r="J70" s="3" t="str">
        <f>IF(AND($A70&lt;&gt;"",J$1&lt;&gt;""),SUMIFS(VM,Fecha,$A70,Linea,VLOOKUP(J$1,Data!$AP:$AR,3,FALSE),Cuenta,VLOOKUP(J$1,Data!$AP:$AR,2,FALSE))+SUMIFS(FX,Fecha,$A70,Linea,VLOOKUP(J$1,Data!$AP:$AR,3,FALSE),Cuenta,VLOOKUP(J$1,Data!$AP:$AR,2,FALSE))+J69,"")</f>
        <v/>
      </c>
      <c r="K70" s="3" t="str">
        <f>IF(AND($A70&lt;&gt;"",K$1&lt;&gt;""),SUMIFS(VM,Fecha,$A70,Linea,VLOOKUP(K$1,Data!$AP:$AR,3,FALSE),Cuenta,VLOOKUP(K$1,Data!$AP:$AR,2,FALSE))+SUMIFS(FX,Fecha,$A70,Linea,VLOOKUP(K$1,Data!$AP:$AR,3,FALSE),Cuenta,VLOOKUP(K$1,Data!$AP:$AR,2,FALSE))+K69,"")</f>
        <v/>
      </c>
      <c r="L70" s="3" t="str">
        <f>IF(AND($A70&lt;&gt;"",L$1&lt;&gt;""),SUMIFS(VM,Fecha,$A70,Linea,VLOOKUP(L$1,Data!$AP:$AR,3,FALSE),Cuenta,VLOOKUP(L$1,Data!$AP:$AR,2,FALSE))+SUMIFS(FX,Fecha,$A70,Linea,VLOOKUP(L$1,Data!$AP:$AR,3,FALSE),Cuenta,VLOOKUP(L$1,Data!$AP:$AR,2,FALSE))+L69,"")</f>
        <v/>
      </c>
      <c r="M70" s="3" t="str">
        <f>IF(AND($A70&lt;&gt;"",M$1&lt;&gt;""),SUMIFS(VM,Fecha,$A70,Linea,VLOOKUP(M$1,Data!$AP:$AR,3,FALSE),Cuenta,VLOOKUP(M$1,Data!$AP:$AR,2,FALSE))+SUMIFS(FX,Fecha,$A70,Linea,VLOOKUP(M$1,Data!$AP:$AR,3,FALSE),Cuenta,VLOOKUP(M$1,Data!$AP:$AR,2,FALSE))+M69,"")</f>
        <v/>
      </c>
      <c r="N70" s="3" t="str">
        <f>IF(AND($A70&lt;&gt;"",N$1&lt;&gt;""),SUMIFS(VM,Fecha,$A70,Linea,VLOOKUP(N$1,Data!$AP:$AR,3,FALSE),Cuenta,VLOOKUP(N$1,Data!$AP:$AR,2,FALSE))+SUMIFS(FX,Fecha,$A70,Linea,VLOOKUP(N$1,Data!$AP:$AR,3,FALSE),Cuenta,VLOOKUP(N$1,Data!$AP:$AR,2,FALSE))+N69,"")</f>
        <v/>
      </c>
    </row>
    <row r="71" spans="1:14" x14ac:dyDescent="0.25">
      <c r="B71" s="3" t="str">
        <f>IF(AND($A71&lt;&gt;"",B$1&lt;&gt;""),SUMIFS(VM,Fecha,$A71,Linea,VLOOKUP(B$1,Data!$AP:$AR,3,FALSE),Cuenta,VLOOKUP(B$1,Data!$AP:$AR,2,FALSE))+SUMIFS(FX,Fecha,$A71,Linea,VLOOKUP(B$1,Data!$AP:$AR,3,FALSE),Cuenta,VLOOKUP(B$1,Data!$AP:$AR,2,FALSE))+B70,"")</f>
        <v/>
      </c>
      <c r="C71" s="3" t="str">
        <f>IF(AND($A71&lt;&gt;"",C$1&lt;&gt;""),SUMIFS(VM,Fecha,$A71,Linea,VLOOKUP(C$1,Data!$AP:$AR,3,FALSE),Cuenta,VLOOKUP(C$1,Data!$AP:$AR,2,FALSE))+SUMIFS(FX,Fecha,$A71,Linea,VLOOKUP(C$1,Data!$AP:$AR,3,FALSE),Cuenta,VLOOKUP(C$1,Data!$AP:$AR,2,FALSE))+C70,"")</f>
        <v/>
      </c>
      <c r="D71" s="3" t="str">
        <f>IF(AND($A71&lt;&gt;"",D$1&lt;&gt;""),SUMIFS(VM,Fecha,$A71,Linea,VLOOKUP(D$1,Data!$AP:$AR,3,FALSE),Cuenta,VLOOKUP(D$1,Data!$AP:$AR,2,FALSE))+SUMIFS(FX,Fecha,$A71,Linea,VLOOKUP(D$1,Data!$AP:$AR,3,FALSE),Cuenta,VLOOKUP(D$1,Data!$AP:$AR,2,FALSE))+D70,"")</f>
        <v/>
      </c>
      <c r="E71" s="3" t="str">
        <f>IF(AND($A71&lt;&gt;"",E$1&lt;&gt;""),SUMIFS(VM,Fecha,$A71,Linea,VLOOKUP(E$1,Data!$AP:$AR,3,FALSE),Cuenta,VLOOKUP(E$1,Data!$AP:$AR,2,FALSE))+SUMIFS(FX,Fecha,$A71,Linea,VLOOKUP(E$1,Data!$AP:$AR,3,FALSE),Cuenta,VLOOKUP(E$1,Data!$AP:$AR,2,FALSE))+E70,"")</f>
        <v/>
      </c>
      <c r="F71" s="3" t="str">
        <f>IF(AND($A71&lt;&gt;"",F$1&lt;&gt;""),SUMIFS(VM,Fecha,$A71,Linea,VLOOKUP(F$1,Data!$AP:$AR,3,FALSE),Cuenta,VLOOKUP(F$1,Data!$AP:$AR,2,FALSE))+SUMIFS(FX,Fecha,$A71,Linea,VLOOKUP(F$1,Data!$AP:$AR,3,FALSE),Cuenta,VLOOKUP(F$1,Data!$AP:$AR,2,FALSE))+F70,"")</f>
        <v/>
      </c>
      <c r="G71" s="3" t="str">
        <f>IF(AND($A71&lt;&gt;"",G$1&lt;&gt;""),SUMIFS(VM,Fecha,$A71,Linea,VLOOKUP(G$1,Data!$AP:$AR,3,FALSE),Cuenta,VLOOKUP(G$1,Data!$AP:$AR,2,FALSE))+SUMIFS(FX,Fecha,$A71,Linea,VLOOKUP(G$1,Data!$AP:$AR,3,FALSE),Cuenta,VLOOKUP(G$1,Data!$AP:$AR,2,FALSE))+G70,"")</f>
        <v/>
      </c>
      <c r="H71" s="3" t="str">
        <f>IF(AND($A71&lt;&gt;"",H$1&lt;&gt;""),SUMIFS(VM,Fecha,$A71,Linea,VLOOKUP(H$1,Data!$AP:$AR,3,FALSE),Cuenta,VLOOKUP(H$1,Data!$AP:$AR,2,FALSE))+SUMIFS(FX,Fecha,$A71,Linea,VLOOKUP(H$1,Data!$AP:$AR,3,FALSE),Cuenta,VLOOKUP(H$1,Data!$AP:$AR,2,FALSE))+H70,"")</f>
        <v/>
      </c>
      <c r="I71" s="3" t="str">
        <f>IF(AND($A71&lt;&gt;"",I$1&lt;&gt;""),SUMIFS(VM,Fecha,$A71,Linea,VLOOKUP(I$1,Data!$AP:$AR,3,FALSE),Cuenta,VLOOKUP(I$1,Data!$AP:$AR,2,FALSE))+SUMIFS(FX,Fecha,$A71,Linea,VLOOKUP(I$1,Data!$AP:$AR,3,FALSE),Cuenta,VLOOKUP(I$1,Data!$AP:$AR,2,FALSE))+I70,"")</f>
        <v/>
      </c>
      <c r="J71" s="3" t="str">
        <f>IF(AND($A71&lt;&gt;"",J$1&lt;&gt;""),SUMIFS(VM,Fecha,$A71,Linea,VLOOKUP(J$1,Data!$AP:$AR,3,FALSE),Cuenta,VLOOKUP(J$1,Data!$AP:$AR,2,FALSE))+SUMIFS(FX,Fecha,$A71,Linea,VLOOKUP(J$1,Data!$AP:$AR,3,FALSE),Cuenta,VLOOKUP(J$1,Data!$AP:$AR,2,FALSE))+J70,"")</f>
        <v/>
      </c>
      <c r="K71" s="3" t="str">
        <f>IF(AND($A71&lt;&gt;"",K$1&lt;&gt;""),SUMIFS(VM,Fecha,$A71,Linea,VLOOKUP(K$1,Data!$AP:$AR,3,FALSE),Cuenta,VLOOKUP(K$1,Data!$AP:$AR,2,FALSE))+SUMIFS(FX,Fecha,$A71,Linea,VLOOKUP(K$1,Data!$AP:$AR,3,FALSE),Cuenta,VLOOKUP(K$1,Data!$AP:$AR,2,FALSE))+K70,"")</f>
        <v/>
      </c>
      <c r="L71" s="3" t="str">
        <f>IF(AND($A71&lt;&gt;"",L$1&lt;&gt;""),SUMIFS(VM,Fecha,$A71,Linea,VLOOKUP(L$1,Data!$AP:$AR,3,FALSE),Cuenta,VLOOKUP(L$1,Data!$AP:$AR,2,FALSE))+SUMIFS(FX,Fecha,$A71,Linea,VLOOKUP(L$1,Data!$AP:$AR,3,FALSE),Cuenta,VLOOKUP(L$1,Data!$AP:$AR,2,FALSE))+L70,"")</f>
        <v/>
      </c>
      <c r="M71" s="3" t="str">
        <f>IF(AND($A71&lt;&gt;"",M$1&lt;&gt;""),SUMIFS(VM,Fecha,$A71,Linea,VLOOKUP(M$1,Data!$AP:$AR,3,FALSE),Cuenta,VLOOKUP(M$1,Data!$AP:$AR,2,FALSE))+SUMIFS(FX,Fecha,$A71,Linea,VLOOKUP(M$1,Data!$AP:$AR,3,FALSE),Cuenta,VLOOKUP(M$1,Data!$AP:$AR,2,FALSE))+M70,"")</f>
        <v/>
      </c>
      <c r="N71" s="3" t="str">
        <f>IF(AND($A71&lt;&gt;"",N$1&lt;&gt;""),SUMIFS(VM,Fecha,$A71,Linea,VLOOKUP(N$1,Data!$AP:$AR,3,FALSE),Cuenta,VLOOKUP(N$1,Data!$AP:$AR,2,FALSE))+SUMIFS(FX,Fecha,$A71,Linea,VLOOKUP(N$1,Data!$AP:$AR,3,FALSE),Cuenta,VLOOKUP(N$1,Data!$AP:$AR,2,FALSE))+N70,"")</f>
        <v/>
      </c>
    </row>
    <row r="72" spans="1:14" x14ac:dyDescent="0.25">
      <c r="B72" s="3" t="str">
        <f>IF(AND($A72&lt;&gt;"",B$1&lt;&gt;""),SUMIFS(VM,Fecha,$A72,Linea,VLOOKUP(B$1,Data!$AP:$AR,3,FALSE),Cuenta,VLOOKUP(B$1,Data!$AP:$AR,2,FALSE))+SUMIFS(FX,Fecha,$A72,Linea,VLOOKUP(B$1,Data!$AP:$AR,3,FALSE),Cuenta,VLOOKUP(B$1,Data!$AP:$AR,2,FALSE))+B71,"")</f>
        <v/>
      </c>
      <c r="C72" s="3" t="str">
        <f>IF(AND($A72&lt;&gt;"",C$1&lt;&gt;""),SUMIFS(VM,Fecha,$A72,Linea,VLOOKUP(C$1,Data!$AP:$AR,3,FALSE),Cuenta,VLOOKUP(C$1,Data!$AP:$AR,2,FALSE))+SUMIFS(FX,Fecha,$A72,Linea,VLOOKUP(C$1,Data!$AP:$AR,3,FALSE),Cuenta,VLOOKUP(C$1,Data!$AP:$AR,2,FALSE))+C71,"")</f>
        <v/>
      </c>
      <c r="D72" s="3" t="str">
        <f>IF(AND($A72&lt;&gt;"",D$1&lt;&gt;""),SUMIFS(VM,Fecha,$A72,Linea,VLOOKUP(D$1,Data!$AP:$AR,3,FALSE),Cuenta,VLOOKUP(D$1,Data!$AP:$AR,2,FALSE))+SUMIFS(FX,Fecha,$A72,Linea,VLOOKUP(D$1,Data!$AP:$AR,3,FALSE),Cuenta,VLOOKUP(D$1,Data!$AP:$AR,2,FALSE))+D71,"")</f>
        <v/>
      </c>
      <c r="E72" s="3" t="str">
        <f>IF(AND($A72&lt;&gt;"",E$1&lt;&gt;""),SUMIFS(VM,Fecha,$A72,Linea,VLOOKUP(E$1,Data!$AP:$AR,3,FALSE),Cuenta,VLOOKUP(E$1,Data!$AP:$AR,2,FALSE))+SUMIFS(FX,Fecha,$A72,Linea,VLOOKUP(E$1,Data!$AP:$AR,3,FALSE),Cuenta,VLOOKUP(E$1,Data!$AP:$AR,2,FALSE))+E71,"")</f>
        <v/>
      </c>
      <c r="F72" s="3" t="str">
        <f>IF(AND($A72&lt;&gt;"",F$1&lt;&gt;""),SUMIFS(VM,Fecha,$A72,Linea,VLOOKUP(F$1,Data!$AP:$AR,3,FALSE),Cuenta,VLOOKUP(F$1,Data!$AP:$AR,2,FALSE))+SUMIFS(FX,Fecha,$A72,Linea,VLOOKUP(F$1,Data!$AP:$AR,3,FALSE),Cuenta,VLOOKUP(F$1,Data!$AP:$AR,2,FALSE))+F71,"")</f>
        <v/>
      </c>
      <c r="G72" s="3" t="str">
        <f>IF(AND($A72&lt;&gt;"",G$1&lt;&gt;""),SUMIFS(VM,Fecha,$A72,Linea,VLOOKUP(G$1,Data!$AP:$AR,3,FALSE),Cuenta,VLOOKUP(G$1,Data!$AP:$AR,2,FALSE))+SUMIFS(FX,Fecha,$A72,Linea,VLOOKUP(G$1,Data!$AP:$AR,3,FALSE),Cuenta,VLOOKUP(G$1,Data!$AP:$AR,2,FALSE))+G71,"")</f>
        <v/>
      </c>
      <c r="H72" s="3" t="str">
        <f>IF(AND($A72&lt;&gt;"",H$1&lt;&gt;""),SUMIFS(VM,Fecha,$A72,Linea,VLOOKUP(H$1,Data!$AP:$AR,3,FALSE),Cuenta,VLOOKUP(H$1,Data!$AP:$AR,2,FALSE))+SUMIFS(FX,Fecha,$A72,Linea,VLOOKUP(H$1,Data!$AP:$AR,3,FALSE),Cuenta,VLOOKUP(H$1,Data!$AP:$AR,2,FALSE))+H71,"")</f>
        <v/>
      </c>
      <c r="I72" s="3" t="str">
        <f>IF(AND($A72&lt;&gt;"",I$1&lt;&gt;""),SUMIFS(VM,Fecha,$A72,Linea,VLOOKUP(I$1,Data!$AP:$AR,3,FALSE),Cuenta,VLOOKUP(I$1,Data!$AP:$AR,2,FALSE))+SUMIFS(FX,Fecha,$A72,Linea,VLOOKUP(I$1,Data!$AP:$AR,3,FALSE),Cuenta,VLOOKUP(I$1,Data!$AP:$AR,2,FALSE))+I71,"")</f>
        <v/>
      </c>
      <c r="J72" s="3" t="str">
        <f>IF(AND($A72&lt;&gt;"",J$1&lt;&gt;""),SUMIFS(VM,Fecha,$A72,Linea,VLOOKUP(J$1,Data!$AP:$AR,3,FALSE),Cuenta,VLOOKUP(J$1,Data!$AP:$AR,2,FALSE))+SUMIFS(FX,Fecha,$A72,Linea,VLOOKUP(J$1,Data!$AP:$AR,3,FALSE),Cuenta,VLOOKUP(J$1,Data!$AP:$AR,2,FALSE))+J71,"")</f>
        <v/>
      </c>
      <c r="K72" s="3" t="str">
        <f>IF(AND($A72&lt;&gt;"",K$1&lt;&gt;""),SUMIFS(VM,Fecha,$A72,Linea,VLOOKUP(K$1,Data!$AP:$AR,3,FALSE),Cuenta,VLOOKUP(K$1,Data!$AP:$AR,2,FALSE))+SUMIFS(FX,Fecha,$A72,Linea,VLOOKUP(K$1,Data!$AP:$AR,3,FALSE),Cuenta,VLOOKUP(K$1,Data!$AP:$AR,2,FALSE))+K71,"")</f>
        <v/>
      </c>
      <c r="L72" s="3" t="str">
        <f>IF(AND($A72&lt;&gt;"",L$1&lt;&gt;""),SUMIFS(VM,Fecha,$A72,Linea,VLOOKUP(L$1,Data!$AP:$AR,3,FALSE),Cuenta,VLOOKUP(L$1,Data!$AP:$AR,2,FALSE))+SUMIFS(FX,Fecha,$A72,Linea,VLOOKUP(L$1,Data!$AP:$AR,3,FALSE),Cuenta,VLOOKUP(L$1,Data!$AP:$AR,2,FALSE))+L71,"")</f>
        <v/>
      </c>
      <c r="M72" s="3" t="str">
        <f>IF(AND($A72&lt;&gt;"",M$1&lt;&gt;""),SUMIFS(VM,Fecha,$A72,Linea,VLOOKUP(M$1,Data!$AP:$AR,3,FALSE),Cuenta,VLOOKUP(M$1,Data!$AP:$AR,2,FALSE))+SUMIFS(FX,Fecha,$A72,Linea,VLOOKUP(M$1,Data!$AP:$AR,3,FALSE),Cuenta,VLOOKUP(M$1,Data!$AP:$AR,2,FALSE))+M71,"")</f>
        <v/>
      </c>
      <c r="N72" s="3" t="str">
        <f>IF(AND($A72&lt;&gt;"",N$1&lt;&gt;""),SUMIFS(VM,Fecha,$A72,Linea,VLOOKUP(N$1,Data!$AP:$AR,3,FALSE),Cuenta,VLOOKUP(N$1,Data!$AP:$AR,2,FALSE))+SUMIFS(FX,Fecha,$A72,Linea,VLOOKUP(N$1,Data!$AP:$AR,3,FALSE),Cuenta,VLOOKUP(N$1,Data!$AP:$AR,2,FALSE))+N71,"")</f>
        <v/>
      </c>
    </row>
    <row r="73" spans="1:14" x14ac:dyDescent="0.25">
      <c r="B73" s="3" t="str">
        <f>IF(AND($A73&lt;&gt;"",B$1&lt;&gt;""),SUMIFS(VM,Fecha,$A73,Linea,VLOOKUP(B$1,Data!$AP:$AR,3,FALSE),Cuenta,VLOOKUP(B$1,Data!$AP:$AR,2,FALSE))+SUMIFS(FX,Fecha,$A73,Linea,VLOOKUP(B$1,Data!$AP:$AR,3,FALSE),Cuenta,VLOOKUP(B$1,Data!$AP:$AR,2,FALSE))+B72,"")</f>
        <v/>
      </c>
      <c r="C73" s="3" t="str">
        <f>IF(AND($A73&lt;&gt;"",C$1&lt;&gt;""),SUMIFS(VM,Fecha,$A73,Linea,VLOOKUP(C$1,Data!$AP:$AR,3,FALSE),Cuenta,VLOOKUP(C$1,Data!$AP:$AR,2,FALSE))+SUMIFS(FX,Fecha,$A73,Linea,VLOOKUP(C$1,Data!$AP:$AR,3,FALSE),Cuenta,VLOOKUP(C$1,Data!$AP:$AR,2,FALSE))+C72,"")</f>
        <v/>
      </c>
      <c r="D73" s="3" t="str">
        <f>IF(AND($A73&lt;&gt;"",D$1&lt;&gt;""),SUMIFS(VM,Fecha,$A73,Linea,VLOOKUP(D$1,Data!$AP:$AR,3,FALSE),Cuenta,VLOOKUP(D$1,Data!$AP:$AR,2,FALSE))+SUMIFS(FX,Fecha,$A73,Linea,VLOOKUP(D$1,Data!$AP:$AR,3,FALSE),Cuenta,VLOOKUP(D$1,Data!$AP:$AR,2,FALSE))+D72,"")</f>
        <v/>
      </c>
      <c r="E73" s="3" t="str">
        <f>IF(AND($A73&lt;&gt;"",E$1&lt;&gt;""),SUMIFS(VM,Fecha,$A73,Linea,VLOOKUP(E$1,Data!$AP:$AR,3,FALSE),Cuenta,VLOOKUP(E$1,Data!$AP:$AR,2,FALSE))+SUMIFS(FX,Fecha,$A73,Linea,VLOOKUP(E$1,Data!$AP:$AR,3,FALSE),Cuenta,VLOOKUP(E$1,Data!$AP:$AR,2,FALSE))+E72,"")</f>
        <v/>
      </c>
      <c r="F73" s="3" t="str">
        <f>IF(AND($A73&lt;&gt;"",F$1&lt;&gt;""),SUMIFS(VM,Fecha,$A73,Linea,VLOOKUP(F$1,Data!$AP:$AR,3,FALSE),Cuenta,VLOOKUP(F$1,Data!$AP:$AR,2,FALSE))+SUMIFS(FX,Fecha,$A73,Linea,VLOOKUP(F$1,Data!$AP:$AR,3,FALSE),Cuenta,VLOOKUP(F$1,Data!$AP:$AR,2,FALSE))+F72,"")</f>
        <v/>
      </c>
      <c r="G73" s="3" t="str">
        <f>IF(AND($A73&lt;&gt;"",G$1&lt;&gt;""),SUMIFS(VM,Fecha,$A73,Linea,VLOOKUP(G$1,Data!$AP:$AR,3,FALSE),Cuenta,VLOOKUP(G$1,Data!$AP:$AR,2,FALSE))+SUMIFS(FX,Fecha,$A73,Linea,VLOOKUP(G$1,Data!$AP:$AR,3,FALSE),Cuenta,VLOOKUP(G$1,Data!$AP:$AR,2,FALSE))+G72,"")</f>
        <v/>
      </c>
      <c r="H73" s="3" t="str">
        <f>IF(AND($A73&lt;&gt;"",H$1&lt;&gt;""),SUMIFS(VM,Fecha,$A73,Linea,VLOOKUP(H$1,Data!$AP:$AR,3,FALSE),Cuenta,VLOOKUP(H$1,Data!$AP:$AR,2,FALSE))+SUMIFS(FX,Fecha,$A73,Linea,VLOOKUP(H$1,Data!$AP:$AR,3,FALSE),Cuenta,VLOOKUP(H$1,Data!$AP:$AR,2,FALSE))+H72,"")</f>
        <v/>
      </c>
      <c r="I73" s="3" t="str">
        <f>IF(AND($A73&lt;&gt;"",I$1&lt;&gt;""),SUMIFS(VM,Fecha,$A73,Linea,VLOOKUP(I$1,Data!$AP:$AR,3,FALSE),Cuenta,VLOOKUP(I$1,Data!$AP:$AR,2,FALSE))+SUMIFS(FX,Fecha,$A73,Linea,VLOOKUP(I$1,Data!$AP:$AR,3,FALSE),Cuenta,VLOOKUP(I$1,Data!$AP:$AR,2,FALSE))+I72,"")</f>
        <v/>
      </c>
      <c r="J73" s="3" t="str">
        <f>IF(AND($A73&lt;&gt;"",J$1&lt;&gt;""),SUMIFS(VM,Fecha,$A73,Linea,VLOOKUP(J$1,Data!$AP:$AR,3,FALSE),Cuenta,VLOOKUP(J$1,Data!$AP:$AR,2,FALSE))+SUMIFS(FX,Fecha,$A73,Linea,VLOOKUP(J$1,Data!$AP:$AR,3,FALSE),Cuenta,VLOOKUP(J$1,Data!$AP:$AR,2,FALSE))+J72,"")</f>
        <v/>
      </c>
      <c r="K73" s="3" t="str">
        <f>IF(AND($A73&lt;&gt;"",K$1&lt;&gt;""),SUMIFS(VM,Fecha,$A73,Linea,VLOOKUP(K$1,Data!$AP:$AR,3,FALSE),Cuenta,VLOOKUP(K$1,Data!$AP:$AR,2,FALSE))+SUMIFS(FX,Fecha,$A73,Linea,VLOOKUP(K$1,Data!$AP:$AR,3,FALSE),Cuenta,VLOOKUP(K$1,Data!$AP:$AR,2,FALSE))+K72,"")</f>
        <v/>
      </c>
      <c r="L73" s="3" t="str">
        <f>IF(AND($A73&lt;&gt;"",L$1&lt;&gt;""),SUMIFS(VM,Fecha,$A73,Linea,VLOOKUP(L$1,Data!$AP:$AR,3,FALSE),Cuenta,VLOOKUP(L$1,Data!$AP:$AR,2,FALSE))+SUMIFS(FX,Fecha,$A73,Linea,VLOOKUP(L$1,Data!$AP:$AR,3,FALSE),Cuenta,VLOOKUP(L$1,Data!$AP:$AR,2,FALSE))+L72,"")</f>
        <v/>
      </c>
      <c r="M73" s="3" t="str">
        <f>IF(AND($A73&lt;&gt;"",M$1&lt;&gt;""),SUMIFS(VM,Fecha,$A73,Linea,VLOOKUP(M$1,Data!$AP:$AR,3,FALSE),Cuenta,VLOOKUP(M$1,Data!$AP:$AR,2,FALSE))+SUMIFS(FX,Fecha,$A73,Linea,VLOOKUP(M$1,Data!$AP:$AR,3,FALSE),Cuenta,VLOOKUP(M$1,Data!$AP:$AR,2,FALSE))+M72,"")</f>
        <v/>
      </c>
      <c r="N73" s="3" t="str">
        <f>IF(AND($A73&lt;&gt;"",N$1&lt;&gt;""),SUMIFS(VM,Fecha,$A73,Linea,VLOOKUP(N$1,Data!$AP:$AR,3,FALSE),Cuenta,VLOOKUP(N$1,Data!$AP:$AR,2,FALSE))+SUMIFS(FX,Fecha,$A73,Linea,VLOOKUP(N$1,Data!$AP:$AR,3,FALSE),Cuenta,VLOOKUP(N$1,Data!$AP:$AR,2,FALSE))+N72,"")</f>
        <v/>
      </c>
    </row>
    <row r="74" spans="1:14" x14ac:dyDescent="0.25">
      <c r="B74" s="3" t="str">
        <f>IF(AND($A74&lt;&gt;"",B$1&lt;&gt;""),SUMIFS(VM,Fecha,$A74,Linea,VLOOKUP(B$1,Data!$AP:$AR,3,FALSE),Cuenta,VLOOKUP(B$1,Data!$AP:$AR,2,FALSE))+SUMIFS(FX,Fecha,$A74,Linea,VLOOKUP(B$1,Data!$AP:$AR,3,FALSE),Cuenta,VLOOKUP(B$1,Data!$AP:$AR,2,FALSE))+B73,"")</f>
        <v/>
      </c>
      <c r="C74" s="3" t="str">
        <f>IF(AND($A74&lt;&gt;"",C$1&lt;&gt;""),SUMIFS(VM,Fecha,$A74,Linea,VLOOKUP(C$1,Data!$AP:$AR,3,FALSE),Cuenta,VLOOKUP(C$1,Data!$AP:$AR,2,FALSE))+SUMIFS(FX,Fecha,$A74,Linea,VLOOKUP(C$1,Data!$AP:$AR,3,FALSE),Cuenta,VLOOKUP(C$1,Data!$AP:$AR,2,FALSE))+C73,"")</f>
        <v/>
      </c>
      <c r="D74" s="3" t="str">
        <f>IF(AND($A74&lt;&gt;"",D$1&lt;&gt;""),SUMIFS(VM,Fecha,$A74,Linea,VLOOKUP(D$1,Data!$AP:$AR,3,FALSE),Cuenta,VLOOKUP(D$1,Data!$AP:$AR,2,FALSE))+SUMIFS(FX,Fecha,$A74,Linea,VLOOKUP(D$1,Data!$AP:$AR,3,FALSE),Cuenta,VLOOKUP(D$1,Data!$AP:$AR,2,FALSE))+D73,"")</f>
        <v/>
      </c>
      <c r="E74" s="3" t="str">
        <f>IF(AND($A74&lt;&gt;"",E$1&lt;&gt;""),SUMIFS(VM,Fecha,$A74,Linea,VLOOKUP(E$1,Data!$AP:$AR,3,FALSE),Cuenta,VLOOKUP(E$1,Data!$AP:$AR,2,FALSE))+SUMIFS(FX,Fecha,$A74,Linea,VLOOKUP(E$1,Data!$AP:$AR,3,FALSE),Cuenta,VLOOKUP(E$1,Data!$AP:$AR,2,FALSE))+E73,"")</f>
        <v/>
      </c>
      <c r="F74" s="3" t="str">
        <f>IF(AND($A74&lt;&gt;"",F$1&lt;&gt;""),SUMIFS(VM,Fecha,$A74,Linea,VLOOKUP(F$1,Data!$AP:$AR,3,FALSE),Cuenta,VLOOKUP(F$1,Data!$AP:$AR,2,FALSE))+SUMIFS(FX,Fecha,$A74,Linea,VLOOKUP(F$1,Data!$AP:$AR,3,FALSE),Cuenta,VLOOKUP(F$1,Data!$AP:$AR,2,FALSE))+F73,"")</f>
        <v/>
      </c>
      <c r="G74" s="3" t="str">
        <f>IF(AND($A74&lt;&gt;"",G$1&lt;&gt;""),SUMIFS(VM,Fecha,$A74,Linea,VLOOKUP(G$1,Data!$AP:$AR,3,FALSE),Cuenta,VLOOKUP(G$1,Data!$AP:$AR,2,FALSE))+SUMIFS(FX,Fecha,$A74,Linea,VLOOKUP(G$1,Data!$AP:$AR,3,FALSE),Cuenta,VLOOKUP(G$1,Data!$AP:$AR,2,FALSE))+G73,"")</f>
        <v/>
      </c>
      <c r="H74" s="3" t="str">
        <f>IF(AND($A74&lt;&gt;"",H$1&lt;&gt;""),SUMIFS(VM,Fecha,$A74,Linea,VLOOKUP(H$1,Data!$AP:$AR,3,FALSE),Cuenta,VLOOKUP(H$1,Data!$AP:$AR,2,FALSE))+SUMIFS(FX,Fecha,$A74,Linea,VLOOKUP(H$1,Data!$AP:$AR,3,FALSE),Cuenta,VLOOKUP(H$1,Data!$AP:$AR,2,FALSE))+H73,"")</f>
        <v/>
      </c>
      <c r="I74" s="3" t="str">
        <f>IF(AND($A74&lt;&gt;"",I$1&lt;&gt;""),SUMIFS(VM,Fecha,$A74,Linea,VLOOKUP(I$1,Data!$AP:$AR,3,FALSE),Cuenta,VLOOKUP(I$1,Data!$AP:$AR,2,FALSE))+SUMIFS(FX,Fecha,$A74,Linea,VLOOKUP(I$1,Data!$AP:$AR,3,FALSE),Cuenta,VLOOKUP(I$1,Data!$AP:$AR,2,FALSE))+I73,"")</f>
        <v/>
      </c>
      <c r="J74" s="3" t="str">
        <f>IF(AND($A74&lt;&gt;"",J$1&lt;&gt;""),SUMIFS(VM,Fecha,$A74,Linea,VLOOKUP(J$1,Data!$AP:$AR,3,FALSE),Cuenta,VLOOKUP(J$1,Data!$AP:$AR,2,FALSE))+SUMIFS(FX,Fecha,$A74,Linea,VLOOKUP(J$1,Data!$AP:$AR,3,FALSE),Cuenta,VLOOKUP(J$1,Data!$AP:$AR,2,FALSE))+J73,"")</f>
        <v/>
      </c>
      <c r="K74" s="3" t="str">
        <f>IF(AND($A74&lt;&gt;"",K$1&lt;&gt;""),SUMIFS(VM,Fecha,$A74,Linea,VLOOKUP(K$1,Data!$AP:$AR,3,FALSE),Cuenta,VLOOKUP(K$1,Data!$AP:$AR,2,FALSE))+SUMIFS(FX,Fecha,$A74,Linea,VLOOKUP(K$1,Data!$AP:$AR,3,FALSE),Cuenta,VLOOKUP(K$1,Data!$AP:$AR,2,FALSE))+K73,"")</f>
        <v/>
      </c>
      <c r="L74" s="3" t="str">
        <f>IF(AND($A74&lt;&gt;"",L$1&lt;&gt;""),SUMIFS(VM,Fecha,$A74,Linea,VLOOKUP(L$1,Data!$AP:$AR,3,FALSE),Cuenta,VLOOKUP(L$1,Data!$AP:$AR,2,FALSE))+SUMIFS(FX,Fecha,$A74,Linea,VLOOKUP(L$1,Data!$AP:$AR,3,FALSE),Cuenta,VLOOKUP(L$1,Data!$AP:$AR,2,FALSE))+L73,"")</f>
        <v/>
      </c>
      <c r="M74" s="3" t="str">
        <f>IF(AND($A74&lt;&gt;"",M$1&lt;&gt;""),SUMIFS(VM,Fecha,$A74,Linea,VLOOKUP(M$1,Data!$AP:$AR,3,FALSE),Cuenta,VLOOKUP(M$1,Data!$AP:$AR,2,FALSE))+SUMIFS(FX,Fecha,$A74,Linea,VLOOKUP(M$1,Data!$AP:$AR,3,FALSE),Cuenta,VLOOKUP(M$1,Data!$AP:$AR,2,FALSE))+M73,"")</f>
        <v/>
      </c>
      <c r="N74" s="3" t="str">
        <f>IF(AND($A74&lt;&gt;"",N$1&lt;&gt;""),SUMIFS(VM,Fecha,$A74,Linea,VLOOKUP(N$1,Data!$AP:$AR,3,FALSE),Cuenta,VLOOKUP(N$1,Data!$AP:$AR,2,FALSE))+SUMIFS(FX,Fecha,$A74,Linea,VLOOKUP(N$1,Data!$AP:$AR,3,FALSE),Cuenta,VLOOKUP(N$1,Data!$AP:$AR,2,FALSE))+N73,"")</f>
        <v/>
      </c>
    </row>
    <row r="75" spans="1:14" x14ac:dyDescent="0.25">
      <c r="B75" s="3" t="str">
        <f>IF(AND($A75&lt;&gt;"",B$1&lt;&gt;""),SUMIFS(VM,Fecha,$A75,Linea,VLOOKUP(B$1,Data!$AP:$AR,3,FALSE),Cuenta,VLOOKUP(B$1,Data!$AP:$AR,2,FALSE))+SUMIFS(FX,Fecha,$A75,Linea,VLOOKUP(B$1,Data!$AP:$AR,3,FALSE),Cuenta,VLOOKUP(B$1,Data!$AP:$AR,2,FALSE))+B74,"")</f>
        <v/>
      </c>
      <c r="C75" s="3" t="str">
        <f>IF(AND($A75&lt;&gt;"",C$1&lt;&gt;""),SUMIFS(VM,Fecha,$A75,Linea,VLOOKUP(C$1,Data!$AP:$AR,3,FALSE),Cuenta,VLOOKUP(C$1,Data!$AP:$AR,2,FALSE))+SUMIFS(FX,Fecha,$A75,Linea,VLOOKUP(C$1,Data!$AP:$AR,3,FALSE),Cuenta,VLOOKUP(C$1,Data!$AP:$AR,2,FALSE))+C74,"")</f>
        <v/>
      </c>
      <c r="D75" s="3" t="str">
        <f>IF(AND($A75&lt;&gt;"",D$1&lt;&gt;""),SUMIFS(VM,Fecha,$A75,Linea,VLOOKUP(D$1,Data!$AP:$AR,3,FALSE),Cuenta,VLOOKUP(D$1,Data!$AP:$AR,2,FALSE))+SUMIFS(FX,Fecha,$A75,Linea,VLOOKUP(D$1,Data!$AP:$AR,3,FALSE),Cuenta,VLOOKUP(D$1,Data!$AP:$AR,2,FALSE))+D74,"")</f>
        <v/>
      </c>
      <c r="E75" s="3" t="str">
        <f>IF(AND($A75&lt;&gt;"",E$1&lt;&gt;""),SUMIFS(VM,Fecha,$A75,Linea,VLOOKUP(E$1,Data!$AP:$AR,3,FALSE),Cuenta,VLOOKUP(E$1,Data!$AP:$AR,2,FALSE))+SUMIFS(FX,Fecha,$A75,Linea,VLOOKUP(E$1,Data!$AP:$AR,3,FALSE),Cuenta,VLOOKUP(E$1,Data!$AP:$AR,2,FALSE))+E74,"")</f>
        <v/>
      </c>
      <c r="F75" s="3" t="str">
        <f>IF(AND($A75&lt;&gt;"",F$1&lt;&gt;""),SUMIFS(VM,Fecha,$A75,Linea,VLOOKUP(F$1,Data!$AP:$AR,3,FALSE),Cuenta,VLOOKUP(F$1,Data!$AP:$AR,2,FALSE))+SUMIFS(FX,Fecha,$A75,Linea,VLOOKUP(F$1,Data!$AP:$AR,3,FALSE),Cuenta,VLOOKUP(F$1,Data!$AP:$AR,2,FALSE))+F74,"")</f>
        <v/>
      </c>
      <c r="G75" s="3" t="str">
        <f>IF(AND($A75&lt;&gt;"",G$1&lt;&gt;""),SUMIFS(VM,Fecha,$A75,Linea,VLOOKUP(G$1,Data!$AP:$AR,3,FALSE),Cuenta,VLOOKUP(G$1,Data!$AP:$AR,2,FALSE))+SUMIFS(FX,Fecha,$A75,Linea,VLOOKUP(G$1,Data!$AP:$AR,3,FALSE),Cuenta,VLOOKUP(G$1,Data!$AP:$AR,2,FALSE))+G74,"")</f>
        <v/>
      </c>
      <c r="H75" s="3" t="str">
        <f>IF(AND($A75&lt;&gt;"",H$1&lt;&gt;""),SUMIFS(VM,Fecha,$A75,Linea,VLOOKUP(H$1,Data!$AP:$AR,3,FALSE),Cuenta,VLOOKUP(H$1,Data!$AP:$AR,2,FALSE))+SUMIFS(FX,Fecha,$A75,Linea,VLOOKUP(H$1,Data!$AP:$AR,3,FALSE),Cuenta,VLOOKUP(H$1,Data!$AP:$AR,2,FALSE))+H74,"")</f>
        <v/>
      </c>
      <c r="I75" s="3" t="str">
        <f>IF(AND($A75&lt;&gt;"",I$1&lt;&gt;""),SUMIFS(VM,Fecha,$A75,Linea,VLOOKUP(I$1,Data!$AP:$AR,3,FALSE),Cuenta,VLOOKUP(I$1,Data!$AP:$AR,2,FALSE))+SUMIFS(FX,Fecha,$A75,Linea,VLOOKUP(I$1,Data!$AP:$AR,3,FALSE),Cuenta,VLOOKUP(I$1,Data!$AP:$AR,2,FALSE))+I74,"")</f>
        <v/>
      </c>
      <c r="J75" s="3" t="str">
        <f>IF(AND($A75&lt;&gt;"",J$1&lt;&gt;""),SUMIFS(VM,Fecha,$A75,Linea,VLOOKUP(J$1,Data!$AP:$AR,3,FALSE),Cuenta,VLOOKUP(J$1,Data!$AP:$AR,2,FALSE))+SUMIFS(FX,Fecha,$A75,Linea,VLOOKUP(J$1,Data!$AP:$AR,3,FALSE),Cuenta,VLOOKUP(J$1,Data!$AP:$AR,2,FALSE))+J74,"")</f>
        <v/>
      </c>
      <c r="K75" s="3" t="str">
        <f>IF(AND($A75&lt;&gt;"",K$1&lt;&gt;""),SUMIFS(VM,Fecha,$A75,Linea,VLOOKUP(K$1,Data!$AP:$AR,3,FALSE),Cuenta,VLOOKUP(K$1,Data!$AP:$AR,2,FALSE))+SUMIFS(FX,Fecha,$A75,Linea,VLOOKUP(K$1,Data!$AP:$AR,3,FALSE),Cuenta,VLOOKUP(K$1,Data!$AP:$AR,2,FALSE))+K74,"")</f>
        <v/>
      </c>
      <c r="L75" s="3" t="str">
        <f>IF(AND($A75&lt;&gt;"",L$1&lt;&gt;""),SUMIFS(VM,Fecha,$A75,Linea,VLOOKUP(L$1,Data!$AP:$AR,3,FALSE),Cuenta,VLOOKUP(L$1,Data!$AP:$AR,2,FALSE))+SUMIFS(FX,Fecha,$A75,Linea,VLOOKUP(L$1,Data!$AP:$AR,3,FALSE),Cuenta,VLOOKUP(L$1,Data!$AP:$AR,2,FALSE))+L74,"")</f>
        <v/>
      </c>
      <c r="M75" s="3" t="str">
        <f>IF(AND($A75&lt;&gt;"",M$1&lt;&gt;""),SUMIFS(VM,Fecha,$A75,Linea,VLOOKUP(M$1,Data!$AP:$AR,3,FALSE),Cuenta,VLOOKUP(M$1,Data!$AP:$AR,2,FALSE))+SUMIFS(FX,Fecha,$A75,Linea,VLOOKUP(M$1,Data!$AP:$AR,3,FALSE),Cuenta,VLOOKUP(M$1,Data!$AP:$AR,2,FALSE))+M74,"")</f>
        <v/>
      </c>
      <c r="N75" s="3" t="str">
        <f>IF(AND($A75&lt;&gt;"",N$1&lt;&gt;""),SUMIFS(VM,Fecha,$A75,Linea,VLOOKUP(N$1,Data!$AP:$AR,3,FALSE),Cuenta,VLOOKUP(N$1,Data!$AP:$AR,2,FALSE))+SUMIFS(FX,Fecha,$A75,Linea,VLOOKUP(N$1,Data!$AP:$AR,3,FALSE),Cuenta,VLOOKUP(N$1,Data!$AP:$AR,2,FALSE))+N74,"")</f>
        <v/>
      </c>
    </row>
    <row r="76" spans="1:14" x14ac:dyDescent="0.25">
      <c r="B76" s="3" t="str">
        <f>IF(AND($A76&lt;&gt;"",B$1&lt;&gt;""),SUMIFS(VM,Fecha,$A76,Linea,VLOOKUP(B$1,Data!$AP:$AR,3,FALSE),Cuenta,VLOOKUP(B$1,Data!$AP:$AR,2,FALSE))+SUMIFS(FX,Fecha,$A76,Linea,VLOOKUP(B$1,Data!$AP:$AR,3,FALSE),Cuenta,VLOOKUP(B$1,Data!$AP:$AR,2,FALSE))+B75,"")</f>
        <v/>
      </c>
      <c r="C76" s="3" t="str">
        <f>IF(AND($A76&lt;&gt;"",C$1&lt;&gt;""),SUMIFS(VM,Fecha,$A76,Linea,VLOOKUP(C$1,Data!$AP:$AR,3,FALSE),Cuenta,VLOOKUP(C$1,Data!$AP:$AR,2,FALSE))+SUMIFS(FX,Fecha,$A76,Linea,VLOOKUP(C$1,Data!$AP:$AR,3,FALSE),Cuenta,VLOOKUP(C$1,Data!$AP:$AR,2,FALSE))+C75,"")</f>
        <v/>
      </c>
      <c r="D76" s="3" t="str">
        <f>IF(AND($A76&lt;&gt;"",D$1&lt;&gt;""),SUMIFS(VM,Fecha,$A76,Linea,VLOOKUP(D$1,Data!$AP:$AR,3,FALSE),Cuenta,VLOOKUP(D$1,Data!$AP:$AR,2,FALSE))+SUMIFS(FX,Fecha,$A76,Linea,VLOOKUP(D$1,Data!$AP:$AR,3,FALSE),Cuenta,VLOOKUP(D$1,Data!$AP:$AR,2,FALSE))+D75,"")</f>
        <v/>
      </c>
      <c r="E76" s="3" t="str">
        <f>IF(AND($A76&lt;&gt;"",E$1&lt;&gt;""),SUMIFS(VM,Fecha,$A76,Linea,VLOOKUP(E$1,Data!$AP:$AR,3,FALSE),Cuenta,VLOOKUP(E$1,Data!$AP:$AR,2,FALSE))+SUMIFS(FX,Fecha,$A76,Linea,VLOOKUP(E$1,Data!$AP:$AR,3,FALSE),Cuenta,VLOOKUP(E$1,Data!$AP:$AR,2,FALSE))+E75,"")</f>
        <v/>
      </c>
      <c r="F76" s="3" t="str">
        <f>IF(AND($A76&lt;&gt;"",F$1&lt;&gt;""),SUMIFS(VM,Fecha,$A76,Linea,VLOOKUP(F$1,Data!$AP:$AR,3,FALSE),Cuenta,VLOOKUP(F$1,Data!$AP:$AR,2,FALSE))+SUMIFS(FX,Fecha,$A76,Linea,VLOOKUP(F$1,Data!$AP:$AR,3,FALSE),Cuenta,VLOOKUP(F$1,Data!$AP:$AR,2,FALSE))+F75,"")</f>
        <v/>
      </c>
      <c r="G76" s="3" t="str">
        <f>IF(AND($A76&lt;&gt;"",G$1&lt;&gt;""),SUMIFS(VM,Fecha,$A76,Linea,VLOOKUP(G$1,Data!$AP:$AR,3,FALSE),Cuenta,VLOOKUP(G$1,Data!$AP:$AR,2,FALSE))+SUMIFS(FX,Fecha,$A76,Linea,VLOOKUP(G$1,Data!$AP:$AR,3,FALSE),Cuenta,VLOOKUP(G$1,Data!$AP:$AR,2,FALSE))+G75,"")</f>
        <v/>
      </c>
      <c r="H76" s="3" t="str">
        <f>IF(AND($A76&lt;&gt;"",H$1&lt;&gt;""),SUMIFS(VM,Fecha,$A76,Linea,VLOOKUP(H$1,Data!$AP:$AR,3,FALSE),Cuenta,VLOOKUP(H$1,Data!$AP:$AR,2,FALSE))+SUMIFS(FX,Fecha,$A76,Linea,VLOOKUP(H$1,Data!$AP:$AR,3,FALSE),Cuenta,VLOOKUP(H$1,Data!$AP:$AR,2,FALSE))+H75,"")</f>
        <v/>
      </c>
      <c r="I76" s="3" t="str">
        <f>IF(AND($A76&lt;&gt;"",I$1&lt;&gt;""),SUMIFS(VM,Fecha,$A76,Linea,VLOOKUP(I$1,Data!$AP:$AR,3,FALSE),Cuenta,VLOOKUP(I$1,Data!$AP:$AR,2,FALSE))+SUMIFS(FX,Fecha,$A76,Linea,VLOOKUP(I$1,Data!$AP:$AR,3,FALSE),Cuenta,VLOOKUP(I$1,Data!$AP:$AR,2,FALSE))+I75,"")</f>
        <v/>
      </c>
      <c r="J76" s="3" t="str">
        <f>IF(AND($A76&lt;&gt;"",J$1&lt;&gt;""),SUMIFS(VM,Fecha,$A76,Linea,VLOOKUP(J$1,Data!$AP:$AR,3,FALSE),Cuenta,VLOOKUP(J$1,Data!$AP:$AR,2,FALSE))+SUMIFS(FX,Fecha,$A76,Linea,VLOOKUP(J$1,Data!$AP:$AR,3,FALSE),Cuenta,VLOOKUP(J$1,Data!$AP:$AR,2,FALSE))+J75,"")</f>
        <v/>
      </c>
      <c r="K76" s="3" t="str">
        <f>IF(AND($A76&lt;&gt;"",K$1&lt;&gt;""),SUMIFS(VM,Fecha,$A76,Linea,VLOOKUP(K$1,Data!$AP:$AR,3,FALSE),Cuenta,VLOOKUP(K$1,Data!$AP:$AR,2,FALSE))+SUMIFS(FX,Fecha,$A76,Linea,VLOOKUP(K$1,Data!$AP:$AR,3,FALSE),Cuenta,VLOOKUP(K$1,Data!$AP:$AR,2,FALSE))+K75,"")</f>
        <v/>
      </c>
      <c r="L76" s="3" t="str">
        <f>IF(AND($A76&lt;&gt;"",L$1&lt;&gt;""),SUMIFS(VM,Fecha,$A76,Linea,VLOOKUP(L$1,Data!$AP:$AR,3,FALSE),Cuenta,VLOOKUP(L$1,Data!$AP:$AR,2,FALSE))+SUMIFS(FX,Fecha,$A76,Linea,VLOOKUP(L$1,Data!$AP:$AR,3,FALSE),Cuenta,VLOOKUP(L$1,Data!$AP:$AR,2,FALSE))+L75,"")</f>
        <v/>
      </c>
      <c r="M76" s="3" t="str">
        <f>IF(AND($A76&lt;&gt;"",M$1&lt;&gt;""),SUMIFS(VM,Fecha,$A76,Linea,VLOOKUP(M$1,Data!$AP:$AR,3,FALSE),Cuenta,VLOOKUP(M$1,Data!$AP:$AR,2,FALSE))+SUMIFS(FX,Fecha,$A76,Linea,VLOOKUP(M$1,Data!$AP:$AR,3,FALSE),Cuenta,VLOOKUP(M$1,Data!$AP:$AR,2,FALSE))+M75,"")</f>
        <v/>
      </c>
      <c r="N76" s="3" t="str">
        <f>IF(AND($A76&lt;&gt;"",N$1&lt;&gt;""),SUMIFS(VM,Fecha,$A76,Linea,VLOOKUP(N$1,Data!$AP:$AR,3,FALSE),Cuenta,VLOOKUP(N$1,Data!$AP:$AR,2,FALSE))+SUMIFS(FX,Fecha,$A76,Linea,VLOOKUP(N$1,Data!$AP:$AR,3,FALSE),Cuenta,VLOOKUP(N$1,Data!$AP:$AR,2,FALSE))+N75,"")</f>
        <v/>
      </c>
    </row>
    <row r="77" spans="1:14" x14ac:dyDescent="0.25">
      <c r="B77" s="3" t="str">
        <f>IF(AND($A77&lt;&gt;"",B$1&lt;&gt;""),SUMIFS(VM,Fecha,$A77,Linea,VLOOKUP(B$1,Data!$AP:$AR,3,FALSE),Cuenta,VLOOKUP(B$1,Data!$AP:$AR,2,FALSE))+SUMIFS(FX,Fecha,$A77,Linea,VLOOKUP(B$1,Data!$AP:$AR,3,FALSE),Cuenta,VLOOKUP(B$1,Data!$AP:$AR,2,FALSE))+B76,"")</f>
        <v/>
      </c>
      <c r="C77" s="3" t="str">
        <f>IF(AND($A77&lt;&gt;"",C$1&lt;&gt;""),SUMIFS(VM,Fecha,$A77,Linea,VLOOKUP(C$1,Data!$AP:$AR,3,FALSE),Cuenta,VLOOKUP(C$1,Data!$AP:$AR,2,FALSE))+SUMIFS(FX,Fecha,$A77,Linea,VLOOKUP(C$1,Data!$AP:$AR,3,FALSE),Cuenta,VLOOKUP(C$1,Data!$AP:$AR,2,FALSE))+C76,"")</f>
        <v/>
      </c>
      <c r="D77" s="3" t="str">
        <f>IF(AND($A77&lt;&gt;"",D$1&lt;&gt;""),SUMIFS(VM,Fecha,$A77,Linea,VLOOKUP(D$1,Data!$AP:$AR,3,FALSE),Cuenta,VLOOKUP(D$1,Data!$AP:$AR,2,FALSE))+SUMIFS(FX,Fecha,$A77,Linea,VLOOKUP(D$1,Data!$AP:$AR,3,FALSE),Cuenta,VLOOKUP(D$1,Data!$AP:$AR,2,FALSE))+D76,"")</f>
        <v/>
      </c>
      <c r="E77" s="3" t="str">
        <f>IF(AND($A77&lt;&gt;"",E$1&lt;&gt;""),SUMIFS(VM,Fecha,$A77,Linea,VLOOKUP(E$1,Data!$AP:$AR,3,FALSE),Cuenta,VLOOKUP(E$1,Data!$AP:$AR,2,FALSE))+SUMIFS(FX,Fecha,$A77,Linea,VLOOKUP(E$1,Data!$AP:$AR,3,FALSE),Cuenta,VLOOKUP(E$1,Data!$AP:$AR,2,FALSE))+E76,"")</f>
        <v/>
      </c>
      <c r="F77" s="3" t="str">
        <f>IF(AND($A77&lt;&gt;"",F$1&lt;&gt;""),SUMIFS(VM,Fecha,$A77,Linea,VLOOKUP(F$1,Data!$AP:$AR,3,FALSE),Cuenta,VLOOKUP(F$1,Data!$AP:$AR,2,FALSE))+SUMIFS(FX,Fecha,$A77,Linea,VLOOKUP(F$1,Data!$AP:$AR,3,FALSE),Cuenta,VLOOKUP(F$1,Data!$AP:$AR,2,FALSE))+F76,"")</f>
        <v/>
      </c>
      <c r="G77" s="3" t="str">
        <f>IF(AND($A77&lt;&gt;"",G$1&lt;&gt;""),SUMIFS(VM,Fecha,$A77,Linea,VLOOKUP(G$1,Data!$AP:$AR,3,FALSE),Cuenta,VLOOKUP(G$1,Data!$AP:$AR,2,FALSE))+SUMIFS(FX,Fecha,$A77,Linea,VLOOKUP(G$1,Data!$AP:$AR,3,FALSE),Cuenta,VLOOKUP(G$1,Data!$AP:$AR,2,FALSE))+G76,"")</f>
        <v/>
      </c>
      <c r="H77" s="3" t="str">
        <f>IF(AND($A77&lt;&gt;"",H$1&lt;&gt;""),SUMIFS(VM,Fecha,$A77,Linea,VLOOKUP(H$1,Data!$AP:$AR,3,FALSE),Cuenta,VLOOKUP(H$1,Data!$AP:$AR,2,FALSE))+SUMIFS(FX,Fecha,$A77,Linea,VLOOKUP(H$1,Data!$AP:$AR,3,FALSE),Cuenta,VLOOKUP(H$1,Data!$AP:$AR,2,FALSE))+H76,"")</f>
        <v/>
      </c>
      <c r="I77" s="3" t="str">
        <f>IF(AND($A77&lt;&gt;"",I$1&lt;&gt;""),SUMIFS(VM,Fecha,$A77,Linea,VLOOKUP(I$1,Data!$AP:$AR,3,FALSE),Cuenta,VLOOKUP(I$1,Data!$AP:$AR,2,FALSE))+SUMIFS(FX,Fecha,$A77,Linea,VLOOKUP(I$1,Data!$AP:$AR,3,FALSE),Cuenta,VLOOKUP(I$1,Data!$AP:$AR,2,FALSE))+I76,"")</f>
        <v/>
      </c>
      <c r="J77" s="3" t="str">
        <f>IF(AND($A77&lt;&gt;"",J$1&lt;&gt;""),SUMIFS(VM,Fecha,$A77,Linea,VLOOKUP(J$1,Data!$AP:$AR,3,FALSE),Cuenta,VLOOKUP(J$1,Data!$AP:$AR,2,FALSE))+SUMIFS(FX,Fecha,$A77,Linea,VLOOKUP(J$1,Data!$AP:$AR,3,FALSE),Cuenta,VLOOKUP(J$1,Data!$AP:$AR,2,FALSE))+J76,"")</f>
        <v/>
      </c>
      <c r="K77" s="3" t="str">
        <f>IF(AND($A77&lt;&gt;"",K$1&lt;&gt;""),SUMIFS(VM,Fecha,$A77,Linea,VLOOKUP(K$1,Data!$AP:$AR,3,FALSE),Cuenta,VLOOKUP(K$1,Data!$AP:$AR,2,FALSE))+SUMIFS(FX,Fecha,$A77,Linea,VLOOKUP(K$1,Data!$AP:$AR,3,FALSE),Cuenta,VLOOKUP(K$1,Data!$AP:$AR,2,FALSE))+K76,"")</f>
        <v/>
      </c>
      <c r="L77" s="3" t="str">
        <f>IF(AND($A77&lt;&gt;"",L$1&lt;&gt;""),SUMIFS(VM,Fecha,$A77,Linea,VLOOKUP(L$1,Data!$AP:$AR,3,FALSE),Cuenta,VLOOKUP(L$1,Data!$AP:$AR,2,FALSE))+SUMIFS(FX,Fecha,$A77,Linea,VLOOKUP(L$1,Data!$AP:$AR,3,FALSE),Cuenta,VLOOKUP(L$1,Data!$AP:$AR,2,FALSE))+L76,"")</f>
        <v/>
      </c>
      <c r="M77" s="3" t="str">
        <f>IF(AND($A77&lt;&gt;"",M$1&lt;&gt;""),SUMIFS(VM,Fecha,$A77,Linea,VLOOKUP(M$1,Data!$AP:$AR,3,FALSE),Cuenta,VLOOKUP(M$1,Data!$AP:$AR,2,FALSE))+SUMIFS(FX,Fecha,$A77,Linea,VLOOKUP(M$1,Data!$AP:$AR,3,FALSE),Cuenta,VLOOKUP(M$1,Data!$AP:$AR,2,FALSE))+M76,"")</f>
        <v/>
      </c>
      <c r="N77" s="3" t="str">
        <f>IF(AND($A77&lt;&gt;"",N$1&lt;&gt;""),SUMIFS(VM,Fecha,$A77,Linea,VLOOKUP(N$1,Data!$AP:$AR,3,FALSE),Cuenta,VLOOKUP(N$1,Data!$AP:$AR,2,FALSE))+SUMIFS(FX,Fecha,$A77,Linea,VLOOKUP(N$1,Data!$AP:$AR,3,FALSE),Cuenta,VLOOKUP(N$1,Data!$AP:$AR,2,FALSE))+N76,"")</f>
        <v/>
      </c>
    </row>
    <row r="78" spans="1:14" x14ac:dyDescent="0.25">
      <c r="B78" s="3" t="str">
        <f>IF(AND($A78&lt;&gt;"",B$1&lt;&gt;""),SUMIFS(VM,Fecha,$A78,Linea,VLOOKUP(B$1,Data!$AP:$AR,3,FALSE),Cuenta,VLOOKUP(B$1,Data!$AP:$AR,2,FALSE))+SUMIFS(FX,Fecha,$A78,Linea,VLOOKUP(B$1,Data!$AP:$AR,3,FALSE),Cuenta,VLOOKUP(B$1,Data!$AP:$AR,2,FALSE))+B77,"")</f>
        <v/>
      </c>
      <c r="C78" s="3" t="str">
        <f>IF(AND($A78&lt;&gt;"",C$1&lt;&gt;""),SUMIFS(VM,Fecha,$A78,Linea,VLOOKUP(C$1,Data!$AP:$AR,3,FALSE),Cuenta,VLOOKUP(C$1,Data!$AP:$AR,2,FALSE))+SUMIFS(FX,Fecha,$A78,Linea,VLOOKUP(C$1,Data!$AP:$AR,3,FALSE),Cuenta,VLOOKUP(C$1,Data!$AP:$AR,2,FALSE))+C77,"")</f>
        <v/>
      </c>
      <c r="D78" s="3" t="str">
        <f>IF(AND($A78&lt;&gt;"",D$1&lt;&gt;""),SUMIFS(VM,Fecha,$A78,Linea,VLOOKUP(D$1,Data!$AP:$AR,3,FALSE),Cuenta,VLOOKUP(D$1,Data!$AP:$AR,2,FALSE))+SUMIFS(FX,Fecha,$A78,Linea,VLOOKUP(D$1,Data!$AP:$AR,3,FALSE),Cuenta,VLOOKUP(D$1,Data!$AP:$AR,2,FALSE))+D77,"")</f>
        <v/>
      </c>
      <c r="E78" s="3" t="str">
        <f>IF(AND($A78&lt;&gt;"",E$1&lt;&gt;""),SUMIFS(VM,Fecha,$A78,Linea,VLOOKUP(E$1,Data!$AP:$AR,3,FALSE),Cuenta,VLOOKUP(E$1,Data!$AP:$AR,2,FALSE))+SUMIFS(FX,Fecha,$A78,Linea,VLOOKUP(E$1,Data!$AP:$AR,3,FALSE),Cuenta,VLOOKUP(E$1,Data!$AP:$AR,2,FALSE))+E77,"")</f>
        <v/>
      </c>
      <c r="F78" s="3" t="str">
        <f>IF(AND($A78&lt;&gt;"",F$1&lt;&gt;""),SUMIFS(VM,Fecha,$A78,Linea,VLOOKUP(F$1,Data!$AP:$AR,3,FALSE),Cuenta,VLOOKUP(F$1,Data!$AP:$AR,2,FALSE))+SUMIFS(FX,Fecha,$A78,Linea,VLOOKUP(F$1,Data!$AP:$AR,3,FALSE),Cuenta,VLOOKUP(F$1,Data!$AP:$AR,2,FALSE))+F77,"")</f>
        <v/>
      </c>
      <c r="G78" s="3" t="str">
        <f>IF(AND($A78&lt;&gt;"",G$1&lt;&gt;""),SUMIFS(VM,Fecha,$A78,Linea,VLOOKUP(G$1,Data!$AP:$AR,3,FALSE),Cuenta,VLOOKUP(G$1,Data!$AP:$AR,2,FALSE))+SUMIFS(FX,Fecha,$A78,Linea,VLOOKUP(G$1,Data!$AP:$AR,3,FALSE),Cuenta,VLOOKUP(G$1,Data!$AP:$AR,2,FALSE))+G77,"")</f>
        <v/>
      </c>
      <c r="H78" s="3" t="str">
        <f>IF(AND($A78&lt;&gt;"",H$1&lt;&gt;""),SUMIFS(VM,Fecha,$A78,Linea,VLOOKUP(H$1,Data!$AP:$AR,3,FALSE),Cuenta,VLOOKUP(H$1,Data!$AP:$AR,2,FALSE))+SUMIFS(FX,Fecha,$A78,Linea,VLOOKUP(H$1,Data!$AP:$AR,3,FALSE),Cuenta,VLOOKUP(H$1,Data!$AP:$AR,2,FALSE))+H77,"")</f>
        <v/>
      </c>
      <c r="I78" s="3" t="str">
        <f>IF(AND($A78&lt;&gt;"",I$1&lt;&gt;""),SUMIFS(VM,Fecha,$A78,Linea,VLOOKUP(I$1,Data!$AP:$AR,3,FALSE),Cuenta,VLOOKUP(I$1,Data!$AP:$AR,2,FALSE))+SUMIFS(FX,Fecha,$A78,Linea,VLOOKUP(I$1,Data!$AP:$AR,3,FALSE),Cuenta,VLOOKUP(I$1,Data!$AP:$AR,2,FALSE))+I77,"")</f>
        <v/>
      </c>
      <c r="J78" s="3" t="str">
        <f>IF(AND($A78&lt;&gt;"",J$1&lt;&gt;""),SUMIFS(VM,Fecha,$A78,Linea,VLOOKUP(J$1,Data!$AP:$AR,3,FALSE),Cuenta,VLOOKUP(J$1,Data!$AP:$AR,2,FALSE))+SUMIFS(FX,Fecha,$A78,Linea,VLOOKUP(J$1,Data!$AP:$AR,3,FALSE),Cuenta,VLOOKUP(J$1,Data!$AP:$AR,2,FALSE))+J77,"")</f>
        <v/>
      </c>
      <c r="K78" s="3" t="str">
        <f>IF(AND($A78&lt;&gt;"",K$1&lt;&gt;""),SUMIFS(VM,Fecha,$A78,Linea,VLOOKUP(K$1,Data!$AP:$AR,3,FALSE),Cuenta,VLOOKUP(K$1,Data!$AP:$AR,2,FALSE))+SUMIFS(FX,Fecha,$A78,Linea,VLOOKUP(K$1,Data!$AP:$AR,3,FALSE),Cuenta,VLOOKUP(K$1,Data!$AP:$AR,2,FALSE))+K77,"")</f>
        <v/>
      </c>
      <c r="L78" s="3" t="str">
        <f>IF(AND($A78&lt;&gt;"",L$1&lt;&gt;""),SUMIFS(VM,Fecha,$A78,Linea,VLOOKUP(L$1,Data!$AP:$AR,3,FALSE),Cuenta,VLOOKUP(L$1,Data!$AP:$AR,2,FALSE))+SUMIFS(FX,Fecha,$A78,Linea,VLOOKUP(L$1,Data!$AP:$AR,3,FALSE),Cuenta,VLOOKUP(L$1,Data!$AP:$AR,2,FALSE))+L77,"")</f>
        <v/>
      </c>
      <c r="M78" s="3" t="str">
        <f>IF(AND($A78&lt;&gt;"",M$1&lt;&gt;""),SUMIFS(VM,Fecha,$A78,Linea,VLOOKUP(M$1,Data!$AP:$AR,3,FALSE),Cuenta,VLOOKUP(M$1,Data!$AP:$AR,2,FALSE))+SUMIFS(FX,Fecha,$A78,Linea,VLOOKUP(M$1,Data!$AP:$AR,3,FALSE),Cuenta,VLOOKUP(M$1,Data!$AP:$AR,2,FALSE))+M77,"")</f>
        <v/>
      </c>
      <c r="N78" s="3" t="str">
        <f>IF(AND($A78&lt;&gt;"",N$1&lt;&gt;""),SUMIFS(VM,Fecha,$A78,Linea,VLOOKUP(N$1,Data!$AP:$AR,3,FALSE),Cuenta,VLOOKUP(N$1,Data!$AP:$AR,2,FALSE))+SUMIFS(FX,Fecha,$A78,Linea,VLOOKUP(N$1,Data!$AP:$AR,3,FALSE),Cuenta,VLOOKUP(N$1,Data!$AP:$AR,2,FALSE))+N77,"")</f>
        <v/>
      </c>
    </row>
    <row r="79" spans="1:14" x14ac:dyDescent="0.25">
      <c r="B79" s="3" t="str">
        <f>IF(AND($A79&lt;&gt;"",B$1&lt;&gt;""),SUMIFS(VM,Fecha,$A79,Linea,VLOOKUP(B$1,Data!$AP:$AR,3,FALSE),Cuenta,VLOOKUP(B$1,Data!$AP:$AR,2,FALSE))+SUMIFS(FX,Fecha,$A79,Linea,VLOOKUP(B$1,Data!$AP:$AR,3,FALSE),Cuenta,VLOOKUP(B$1,Data!$AP:$AR,2,FALSE))+B78,"")</f>
        <v/>
      </c>
      <c r="C79" s="3" t="str">
        <f>IF(AND($A79&lt;&gt;"",C$1&lt;&gt;""),SUMIFS(VM,Fecha,$A79,Linea,VLOOKUP(C$1,Data!$AP:$AR,3,FALSE),Cuenta,VLOOKUP(C$1,Data!$AP:$AR,2,FALSE))+SUMIFS(FX,Fecha,$A79,Linea,VLOOKUP(C$1,Data!$AP:$AR,3,FALSE),Cuenta,VLOOKUP(C$1,Data!$AP:$AR,2,FALSE))+C78,"")</f>
        <v/>
      </c>
      <c r="D79" s="3" t="str">
        <f>IF(AND($A79&lt;&gt;"",D$1&lt;&gt;""),SUMIFS(VM,Fecha,$A79,Linea,VLOOKUP(D$1,Data!$AP:$AR,3,FALSE),Cuenta,VLOOKUP(D$1,Data!$AP:$AR,2,FALSE))+SUMIFS(FX,Fecha,$A79,Linea,VLOOKUP(D$1,Data!$AP:$AR,3,FALSE),Cuenta,VLOOKUP(D$1,Data!$AP:$AR,2,FALSE))+D78,"")</f>
        <v/>
      </c>
      <c r="E79" s="3" t="str">
        <f>IF(AND($A79&lt;&gt;"",E$1&lt;&gt;""),SUMIFS(VM,Fecha,$A79,Linea,VLOOKUP(E$1,Data!$AP:$AR,3,FALSE),Cuenta,VLOOKUP(E$1,Data!$AP:$AR,2,FALSE))+SUMIFS(FX,Fecha,$A79,Linea,VLOOKUP(E$1,Data!$AP:$AR,3,FALSE),Cuenta,VLOOKUP(E$1,Data!$AP:$AR,2,FALSE))+E78,"")</f>
        <v/>
      </c>
      <c r="F79" s="3" t="str">
        <f>IF(AND($A79&lt;&gt;"",F$1&lt;&gt;""),SUMIFS(VM,Fecha,$A79,Linea,VLOOKUP(F$1,Data!$AP:$AR,3,FALSE),Cuenta,VLOOKUP(F$1,Data!$AP:$AR,2,FALSE))+SUMIFS(FX,Fecha,$A79,Linea,VLOOKUP(F$1,Data!$AP:$AR,3,FALSE),Cuenta,VLOOKUP(F$1,Data!$AP:$AR,2,FALSE))+F78,"")</f>
        <v/>
      </c>
      <c r="G79" s="3" t="str">
        <f>IF(AND($A79&lt;&gt;"",G$1&lt;&gt;""),SUMIFS(VM,Fecha,$A79,Linea,VLOOKUP(G$1,Data!$AP:$AR,3,FALSE),Cuenta,VLOOKUP(G$1,Data!$AP:$AR,2,FALSE))+SUMIFS(FX,Fecha,$A79,Linea,VLOOKUP(G$1,Data!$AP:$AR,3,FALSE),Cuenta,VLOOKUP(G$1,Data!$AP:$AR,2,FALSE))+G78,"")</f>
        <v/>
      </c>
      <c r="H79" s="3" t="str">
        <f>IF(AND($A79&lt;&gt;"",H$1&lt;&gt;""),SUMIFS(VM,Fecha,$A79,Linea,VLOOKUP(H$1,Data!$AP:$AR,3,FALSE),Cuenta,VLOOKUP(H$1,Data!$AP:$AR,2,FALSE))+SUMIFS(FX,Fecha,$A79,Linea,VLOOKUP(H$1,Data!$AP:$AR,3,FALSE),Cuenta,VLOOKUP(H$1,Data!$AP:$AR,2,FALSE))+H78,"")</f>
        <v/>
      </c>
      <c r="I79" s="3" t="str">
        <f>IF(AND($A79&lt;&gt;"",I$1&lt;&gt;""),SUMIFS(VM,Fecha,$A79,Linea,VLOOKUP(I$1,Data!$AP:$AR,3,FALSE),Cuenta,VLOOKUP(I$1,Data!$AP:$AR,2,FALSE))+SUMIFS(FX,Fecha,$A79,Linea,VLOOKUP(I$1,Data!$AP:$AR,3,FALSE),Cuenta,VLOOKUP(I$1,Data!$AP:$AR,2,FALSE))+I78,"")</f>
        <v/>
      </c>
      <c r="J79" s="3" t="str">
        <f>IF(AND($A79&lt;&gt;"",J$1&lt;&gt;""),SUMIFS(VM,Fecha,$A79,Linea,VLOOKUP(J$1,Data!$AP:$AR,3,FALSE),Cuenta,VLOOKUP(J$1,Data!$AP:$AR,2,FALSE))+SUMIFS(FX,Fecha,$A79,Linea,VLOOKUP(J$1,Data!$AP:$AR,3,FALSE),Cuenta,VLOOKUP(J$1,Data!$AP:$AR,2,FALSE))+J78,"")</f>
        <v/>
      </c>
      <c r="K79" s="3" t="str">
        <f>IF(AND($A79&lt;&gt;"",K$1&lt;&gt;""),SUMIFS(VM,Fecha,$A79,Linea,VLOOKUP(K$1,Data!$AP:$AR,3,FALSE),Cuenta,VLOOKUP(K$1,Data!$AP:$AR,2,FALSE))+SUMIFS(FX,Fecha,$A79,Linea,VLOOKUP(K$1,Data!$AP:$AR,3,FALSE),Cuenta,VLOOKUP(K$1,Data!$AP:$AR,2,FALSE))+K78,"")</f>
        <v/>
      </c>
      <c r="L79" s="3" t="str">
        <f>IF(AND($A79&lt;&gt;"",L$1&lt;&gt;""),SUMIFS(VM,Fecha,$A79,Linea,VLOOKUP(L$1,Data!$AP:$AR,3,FALSE),Cuenta,VLOOKUP(L$1,Data!$AP:$AR,2,FALSE))+SUMIFS(FX,Fecha,$A79,Linea,VLOOKUP(L$1,Data!$AP:$AR,3,FALSE),Cuenta,VLOOKUP(L$1,Data!$AP:$AR,2,FALSE))+L78,"")</f>
        <v/>
      </c>
      <c r="M79" s="3" t="str">
        <f>IF(AND($A79&lt;&gt;"",M$1&lt;&gt;""),SUMIFS(VM,Fecha,$A79,Linea,VLOOKUP(M$1,Data!$AP:$AR,3,FALSE),Cuenta,VLOOKUP(M$1,Data!$AP:$AR,2,FALSE))+SUMIFS(FX,Fecha,$A79,Linea,VLOOKUP(M$1,Data!$AP:$AR,3,FALSE),Cuenta,VLOOKUP(M$1,Data!$AP:$AR,2,FALSE))+M78,"")</f>
        <v/>
      </c>
      <c r="N79" s="3" t="str">
        <f>IF(AND($A79&lt;&gt;"",N$1&lt;&gt;""),SUMIFS(VM,Fecha,$A79,Linea,VLOOKUP(N$1,Data!$AP:$AR,3,FALSE),Cuenta,VLOOKUP(N$1,Data!$AP:$AR,2,FALSE))+SUMIFS(FX,Fecha,$A79,Linea,VLOOKUP(N$1,Data!$AP:$AR,3,FALSE),Cuenta,VLOOKUP(N$1,Data!$AP:$AR,2,FALSE))+N78,"")</f>
        <v/>
      </c>
    </row>
    <row r="80" spans="1:14" x14ac:dyDescent="0.25">
      <c r="B80" s="3" t="str">
        <f>IF(AND($A80&lt;&gt;"",B$1&lt;&gt;""),SUMIFS(VM,Fecha,$A80,Linea,VLOOKUP(B$1,Data!$AP:$AR,3,FALSE),Cuenta,VLOOKUP(B$1,Data!$AP:$AR,2,FALSE))+SUMIFS(FX,Fecha,$A80,Linea,VLOOKUP(B$1,Data!$AP:$AR,3,FALSE),Cuenta,VLOOKUP(B$1,Data!$AP:$AR,2,FALSE))+B79,"")</f>
        <v/>
      </c>
      <c r="C80" s="3" t="str">
        <f>IF(AND($A80&lt;&gt;"",C$1&lt;&gt;""),SUMIFS(VM,Fecha,$A80,Linea,VLOOKUP(C$1,Data!$AP:$AR,3,FALSE),Cuenta,VLOOKUP(C$1,Data!$AP:$AR,2,FALSE))+SUMIFS(FX,Fecha,$A80,Linea,VLOOKUP(C$1,Data!$AP:$AR,3,FALSE),Cuenta,VLOOKUP(C$1,Data!$AP:$AR,2,FALSE))+C79,"")</f>
        <v/>
      </c>
      <c r="D80" s="3" t="str">
        <f>IF(AND($A80&lt;&gt;"",D$1&lt;&gt;""),SUMIFS(VM,Fecha,$A80,Linea,VLOOKUP(D$1,Data!$AP:$AR,3,FALSE),Cuenta,VLOOKUP(D$1,Data!$AP:$AR,2,FALSE))+SUMIFS(FX,Fecha,$A80,Linea,VLOOKUP(D$1,Data!$AP:$AR,3,FALSE),Cuenta,VLOOKUP(D$1,Data!$AP:$AR,2,FALSE))+D79,"")</f>
        <v/>
      </c>
      <c r="E80" s="3" t="str">
        <f>IF(AND($A80&lt;&gt;"",E$1&lt;&gt;""),SUMIFS(VM,Fecha,$A80,Linea,VLOOKUP(E$1,Data!$AP:$AR,3,FALSE),Cuenta,VLOOKUP(E$1,Data!$AP:$AR,2,FALSE))+SUMIFS(FX,Fecha,$A80,Linea,VLOOKUP(E$1,Data!$AP:$AR,3,FALSE),Cuenta,VLOOKUP(E$1,Data!$AP:$AR,2,FALSE))+E79,"")</f>
        <v/>
      </c>
      <c r="F80" s="3" t="str">
        <f>IF(AND($A80&lt;&gt;"",F$1&lt;&gt;""),SUMIFS(VM,Fecha,$A80,Linea,VLOOKUP(F$1,Data!$AP:$AR,3,FALSE),Cuenta,VLOOKUP(F$1,Data!$AP:$AR,2,FALSE))+SUMIFS(FX,Fecha,$A80,Linea,VLOOKUP(F$1,Data!$AP:$AR,3,FALSE),Cuenta,VLOOKUP(F$1,Data!$AP:$AR,2,FALSE))+F79,"")</f>
        <v/>
      </c>
      <c r="G80" s="3" t="str">
        <f>IF(AND($A80&lt;&gt;"",G$1&lt;&gt;""),SUMIFS(VM,Fecha,$A80,Linea,VLOOKUP(G$1,Data!$AP:$AR,3,FALSE),Cuenta,VLOOKUP(G$1,Data!$AP:$AR,2,FALSE))+SUMIFS(FX,Fecha,$A80,Linea,VLOOKUP(G$1,Data!$AP:$AR,3,FALSE),Cuenta,VLOOKUP(G$1,Data!$AP:$AR,2,FALSE))+G79,"")</f>
        <v/>
      </c>
      <c r="H80" s="3" t="str">
        <f>IF(AND($A80&lt;&gt;"",H$1&lt;&gt;""),SUMIFS(VM,Fecha,$A80,Linea,VLOOKUP(H$1,Data!$AP:$AR,3,FALSE),Cuenta,VLOOKUP(H$1,Data!$AP:$AR,2,FALSE))+SUMIFS(FX,Fecha,$A80,Linea,VLOOKUP(H$1,Data!$AP:$AR,3,FALSE),Cuenta,VLOOKUP(H$1,Data!$AP:$AR,2,FALSE))+H79,"")</f>
        <v/>
      </c>
      <c r="I80" s="3" t="str">
        <f>IF(AND($A80&lt;&gt;"",I$1&lt;&gt;""),SUMIFS(VM,Fecha,$A80,Linea,VLOOKUP(I$1,Data!$AP:$AR,3,FALSE),Cuenta,VLOOKUP(I$1,Data!$AP:$AR,2,FALSE))+SUMIFS(FX,Fecha,$A80,Linea,VLOOKUP(I$1,Data!$AP:$AR,3,FALSE),Cuenta,VLOOKUP(I$1,Data!$AP:$AR,2,FALSE))+I79,"")</f>
        <v/>
      </c>
      <c r="J80" s="3" t="str">
        <f>IF(AND($A80&lt;&gt;"",J$1&lt;&gt;""),SUMIFS(VM,Fecha,$A80,Linea,VLOOKUP(J$1,Data!$AP:$AR,3,FALSE),Cuenta,VLOOKUP(J$1,Data!$AP:$AR,2,FALSE))+SUMIFS(FX,Fecha,$A80,Linea,VLOOKUP(J$1,Data!$AP:$AR,3,FALSE),Cuenta,VLOOKUP(J$1,Data!$AP:$AR,2,FALSE))+J79,"")</f>
        <v/>
      </c>
      <c r="K80" s="3" t="str">
        <f>IF(AND($A80&lt;&gt;"",K$1&lt;&gt;""),SUMIFS(VM,Fecha,$A80,Linea,VLOOKUP(K$1,Data!$AP:$AR,3,FALSE),Cuenta,VLOOKUP(K$1,Data!$AP:$AR,2,FALSE))+SUMIFS(FX,Fecha,$A80,Linea,VLOOKUP(K$1,Data!$AP:$AR,3,FALSE),Cuenta,VLOOKUP(K$1,Data!$AP:$AR,2,FALSE))+K79,"")</f>
        <v/>
      </c>
      <c r="L80" s="3" t="str">
        <f>IF(AND($A80&lt;&gt;"",L$1&lt;&gt;""),SUMIFS(VM,Fecha,$A80,Linea,VLOOKUP(L$1,Data!$AP:$AR,3,FALSE),Cuenta,VLOOKUP(L$1,Data!$AP:$AR,2,FALSE))+SUMIFS(FX,Fecha,$A80,Linea,VLOOKUP(L$1,Data!$AP:$AR,3,FALSE),Cuenta,VLOOKUP(L$1,Data!$AP:$AR,2,FALSE))+L79,"")</f>
        <v/>
      </c>
      <c r="M80" s="3" t="str">
        <f>IF(AND($A80&lt;&gt;"",M$1&lt;&gt;""),SUMIFS(VM,Fecha,$A80,Linea,VLOOKUP(M$1,Data!$AP:$AR,3,FALSE),Cuenta,VLOOKUP(M$1,Data!$AP:$AR,2,FALSE))+SUMIFS(FX,Fecha,$A80,Linea,VLOOKUP(M$1,Data!$AP:$AR,3,FALSE),Cuenta,VLOOKUP(M$1,Data!$AP:$AR,2,FALSE))+M79,"")</f>
        <v/>
      </c>
      <c r="N80" s="3" t="str">
        <f>IF(AND($A80&lt;&gt;"",N$1&lt;&gt;""),SUMIFS(VM,Fecha,$A80,Linea,VLOOKUP(N$1,Data!$AP:$AR,3,FALSE),Cuenta,VLOOKUP(N$1,Data!$AP:$AR,2,FALSE))+SUMIFS(FX,Fecha,$A80,Linea,VLOOKUP(N$1,Data!$AP:$AR,3,FALSE),Cuenta,VLOOKUP(N$1,Data!$AP:$AR,2,FALSE))+N79,"")</f>
        <v/>
      </c>
    </row>
    <row r="81" spans="2:14" x14ac:dyDescent="0.25">
      <c r="B81" s="3" t="str">
        <f>IF(AND($A81&lt;&gt;"",B$1&lt;&gt;""),SUMIFS(VM,Fecha,$A81,Linea,VLOOKUP(B$1,Data!$AP:$AR,3,FALSE),Cuenta,VLOOKUP(B$1,Data!$AP:$AR,2,FALSE))+SUMIFS(FX,Fecha,$A81,Linea,VLOOKUP(B$1,Data!$AP:$AR,3,FALSE),Cuenta,VLOOKUP(B$1,Data!$AP:$AR,2,FALSE))+B80,"")</f>
        <v/>
      </c>
      <c r="C81" s="3" t="str">
        <f>IF(AND($A81&lt;&gt;"",C$1&lt;&gt;""),SUMIFS(VM,Fecha,$A81,Linea,VLOOKUP(C$1,Data!$AP:$AR,3,FALSE),Cuenta,VLOOKUP(C$1,Data!$AP:$AR,2,FALSE))+SUMIFS(FX,Fecha,$A81,Linea,VLOOKUP(C$1,Data!$AP:$AR,3,FALSE),Cuenta,VLOOKUP(C$1,Data!$AP:$AR,2,FALSE))+C80,"")</f>
        <v/>
      </c>
      <c r="D81" s="3" t="str">
        <f>IF(AND($A81&lt;&gt;"",D$1&lt;&gt;""),SUMIFS(VM,Fecha,$A81,Linea,VLOOKUP(D$1,Data!$AP:$AR,3,FALSE),Cuenta,VLOOKUP(D$1,Data!$AP:$AR,2,FALSE))+SUMIFS(FX,Fecha,$A81,Linea,VLOOKUP(D$1,Data!$AP:$AR,3,FALSE),Cuenta,VLOOKUP(D$1,Data!$AP:$AR,2,FALSE))+D80,"")</f>
        <v/>
      </c>
      <c r="E81" s="3" t="str">
        <f>IF(AND($A81&lt;&gt;"",E$1&lt;&gt;""),SUMIFS(VM,Fecha,$A81,Linea,VLOOKUP(E$1,Data!$AP:$AR,3,FALSE),Cuenta,VLOOKUP(E$1,Data!$AP:$AR,2,FALSE))+SUMIFS(FX,Fecha,$A81,Linea,VLOOKUP(E$1,Data!$AP:$AR,3,FALSE),Cuenta,VLOOKUP(E$1,Data!$AP:$AR,2,FALSE))+E80,"")</f>
        <v/>
      </c>
      <c r="F81" s="3" t="str">
        <f>IF(AND($A81&lt;&gt;"",F$1&lt;&gt;""),SUMIFS(VM,Fecha,$A81,Linea,VLOOKUP(F$1,Data!$AP:$AR,3,FALSE),Cuenta,VLOOKUP(F$1,Data!$AP:$AR,2,FALSE))+SUMIFS(FX,Fecha,$A81,Linea,VLOOKUP(F$1,Data!$AP:$AR,3,FALSE),Cuenta,VLOOKUP(F$1,Data!$AP:$AR,2,FALSE))+F80,"")</f>
        <v/>
      </c>
      <c r="G81" s="3" t="str">
        <f>IF(AND($A81&lt;&gt;"",G$1&lt;&gt;""),SUMIFS(VM,Fecha,$A81,Linea,VLOOKUP(G$1,Data!$AP:$AR,3,FALSE),Cuenta,VLOOKUP(G$1,Data!$AP:$AR,2,FALSE))+SUMIFS(FX,Fecha,$A81,Linea,VLOOKUP(G$1,Data!$AP:$AR,3,FALSE),Cuenta,VLOOKUP(G$1,Data!$AP:$AR,2,FALSE))+G80,"")</f>
        <v/>
      </c>
      <c r="H81" s="3" t="str">
        <f>IF(AND($A81&lt;&gt;"",H$1&lt;&gt;""),SUMIFS(VM,Fecha,$A81,Linea,VLOOKUP(H$1,Data!$AP:$AR,3,FALSE),Cuenta,VLOOKUP(H$1,Data!$AP:$AR,2,FALSE))+SUMIFS(FX,Fecha,$A81,Linea,VLOOKUP(H$1,Data!$AP:$AR,3,FALSE),Cuenta,VLOOKUP(H$1,Data!$AP:$AR,2,FALSE))+H80,"")</f>
        <v/>
      </c>
      <c r="I81" s="3" t="str">
        <f>IF(AND($A81&lt;&gt;"",I$1&lt;&gt;""),SUMIFS(VM,Fecha,$A81,Linea,VLOOKUP(I$1,Data!$AP:$AR,3,FALSE),Cuenta,VLOOKUP(I$1,Data!$AP:$AR,2,FALSE))+SUMIFS(FX,Fecha,$A81,Linea,VLOOKUP(I$1,Data!$AP:$AR,3,FALSE),Cuenta,VLOOKUP(I$1,Data!$AP:$AR,2,FALSE))+I80,"")</f>
        <v/>
      </c>
      <c r="J81" s="3" t="str">
        <f>IF(AND($A81&lt;&gt;"",J$1&lt;&gt;""),SUMIFS(VM,Fecha,$A81,Linea,VLOOKUP(J$1,Data!$AP:$AR,3,FALSE),Cuenta,VLOOKUP(J$1,Data!$AP:$AR,2,FALSE))+SUMIFS(FX,Fecha,$A81,Linea,VLOOKUP(J$1,Data!$AP:$AR,3,FALSE),Cuenta,VLOOKUP(J$1,Data!$AP:$AR,2,FALSE))+J80,"")</f>
        <v/>
      </c>
      <c r="K81" s="3" t="str">
        <f>IF(AND($A81&lt;&gt;"",K$1&lt;&gt;""),SUMIFS(VM,Fecha,$A81,Linea,VLOOKUP(K$1,Data!$AP:$AR,3,FALSE),Cuenta,VLOOKUP(K$1,Data!$AP:$AR,2,FALSE))+SUMIFS(FX,Fecha,$A81,Linea,VLOOKUP(K$1,Data!$AP:$AR,3,FALSE),Cuenta,VLOOKUP(K$1,Data!$AP:$AR,2,FALSE))+K80,"")</f>
        <v/>
      </c>
      <c r="L81" s="3" t="str">
        <f>IF(AND($A81&lt;&gt;"",L$1&lt;&gt;""),SUMIFS(VM,Fecha,$A81,Linea,VLOOKUP(L$1,Data!$AP:$AR,3,FALSE),Cuenta,VLOOKUP(L$1,Data!$AP:$AR,2,FALSE))+SUMIFS(FX,Fecha,$A81,Linea,VLOOKUP(L$1,Data!$AP:$AR,3,FALSE),Cuenta,VLOOKUP(L$1,Data!$AP:$AR,2,FALSE))+L80,"")</f>
        <v/>
      </c>
      <c r="M81" s="3" t="str">
        <f>IF(AND($A81&lt;&gt;"",M$1&lt;&gt;""),SUMIFS(VM,Fecha,$A81,Linea,VLOOKUP(M$1,Data!$AP:$AR,3,FALSE),Cuenta,VLOOKUP(M$1,Data!$AP:$AR,2,FALSE))+SUMIFS(FX,Fecha,$A81,Linea,VLOOKUP(M$1,Data!$AP:$AR,3,FALSE),Cuenta,VLOOKUP(M$1,Data!$AP:$AR,2,FALSE))+M80,"")</f>
        <v/>
      </c>
      <c r="N81" s="3" t="str">
        <f>IF(AND($A81&lt;&gt;"",N$1&lt;&gt;""),SUMIFS(VM,Fecha,$A81,Linea,VLOOKUP(N$1,Data!$AP:$AR,3,FALSE),Cuenta,VLOOKUP(N$1,Data!$AP:$AR,2,FALSE))+SUMIFS(FX,Fecha,$A81,Linea,VLOOKUP(N$1,Data!$AP:$AR,3,FALSE),Cuenta,VLOOKUP(N$1,Data!$AP:$AR,2,FALSE))+N80,"")</f>
        <v/>
      </c>
    </row>
    <row r="82" spans="2:14" x14ac:dyDescent="0.25">
      <c r="B82" s="3" t="str">
        <f>IF(AND($A82&lt;&gt;"",B$1&lt;&gt;""),SUMIFS(VM,Fecha,$A82,Linea,VLOOKUP(B$1,Data!$AP:$AR,3,FALSE),Cuenta,VLOOKUP(B$1,Data!$AP:$AR,2,FALSE))+SUMIFS(FX,Fecha,$A82,Linea,VLOOKUP(B$1,Data!$AP:$AR,3,FALSE),Cuenta,VLOOKUP(B$1,Data!$AP:$AR,2,FALSE))+B81,"")</f>
        <v/>
      </c>
      <c r="C82" s="3" t="str">
        <f>IF(AND($A82&lt;&gt;"",C$1&lt;&gt;""),SUMIFS(VM,Fecha,$A82,Linea,VLOOKUP(C$1,Data!$AP:$AR,3,FALSE),Cuenta,VLOOKUP(C$1,Data!$AP:$AR,2,FALSE))+SUMIFS(FX,Fecha,$A82,Linea,VLOOKUP(C$1,Data!$AP:$AR,3,FALSE),Cuenta,VLOOKUP(C$1,Data!$AP:$AR,2,FALSE))+C81,"")</f>
        <v/>
      </c>
      <c r="D82" s="3" t="str">
        <f>IF(AND($A82&lt;&gt;"",D$1&lt;&gt;""),SUMIFS(VM,Fecha,$A82,Linea,VLOOKUP(D$1,Data!$AP:$AR,3,FALSE),Cuenta,VLOOKUP(D$1,Data!$AP:$AR,2,FALSE))+SUMIFS(FX,Fecha,$A82,Linea,VLOOKUP(D$1,Data!$AP:$AR,3,FALSE),Cuenta,VLOOKUP(D$1,Data!$AP:$AR,2,FALSE))+D81,"")</f>
        <v/>
      </c>
      <c r="E82" s="3" t="str">
        <f>IF(AND($A82&lt;&gt;"",E$1&lt;&gt;""),SUMIFS(VM,Fecha,$A82,Linea,VLOOKUP(E$1,Data!$AP:$AR,3,FALSE),Cuenta,VLOOKUP(E$1,Data!$AP:$AR,2,FALSE))+SUMIFS(FX,Fecha,$A82,Linea,VLOOKUP(E$1,Data!$AP:$AR,3,FALSE),Cuenta,VLOOKUP(E$1,Data!$AP:$AR,2,FALSE))+E81,"")</f>
        <v/>
      </c>
      <c r="F82" s="3" t="str">
        <f>IF(AND($A82&lt;&gt;"",F$1&lt;&gt;""),SUMIFS(VM,Fecha,$A82,Linea,VLOOKUP(F$1,Data!$AP:$AR,3,FALSE),Cuenta,VLOOKUP(F$1,Data!$AP:$AR,2,FALSE))+SUMIFS(FX,Fecha,$A82,Linea,VLOOKUP(F$1,Data!$AP:$AR,3,FALSE),Cuenta,VLOOKUP(F$1,Data!$AP:$AR,2,FALSE))+F81,"")</f>
        <v/>
      </c>
      <c r="G82" s="3" t="str">
        <f>IF(AND($A82&lt;&gt;"",G$1&lt;&gt;""),SUMIFS(VM,Fecha,$A82,Linea,VLOOKUP(G$1,Data!$AP:$AR,3,FALSE),Cuenta,VLOOKUP(G$1,Data!$AP:$AR,2,FALSE))+SUMIFS(FX,Fecha,$A82,Linea,VLOOKUP(G$1,Data!$AP:$AR,3,FALSE),Cuenta,VLOOKUP(G$1,Data!$AP:$AR,2,FALSE))+G81,"")</f>
        <v/>
      </c>
      <c r="H82" s="3" t="str">
        <f>IF(AND($A82&lt;&gt;"",H$1&lt;&gt;""),SUMIFS(VM,Fecha,$A82,Linea,VLOOKUP(H$1,Data!$AP:$AR,3,FALSE),Cuenta,VLOOKUP(H$1,Data!$AP:$AR,2,FALSE))+SUMIFS(FX,Fecha,$A82,Linea,VLOOKUP(H$1,Data!$AP:$AR,3,FALSE),Cuenta,VLOOKUP(H$1,Data!$AP:$AR,2,FALSE))+H81,"")</f>
        <v/>
      </c>
      <c r="I82" s="3" t="str">
        <f>IF(AND($A82&lt;&gt;"",I$1&lt;&gt;""),SUMIFS(VM,Fecha,$A82,Linea,VLOOKUP(I$1,Data!$AP:$AR,3,FALSE),Cuenta,VLOOKUP(I$1,Data!$AP:$AR,2,FALSE))+SUMIFS(FX,Fecha,$A82,Linea,VLOOKUP(I$1,Data!$AP:$AR,3,FALSE),Cuenta,VLOOKUP(I$1,Data!$AP:$AR,2,FALSE))+I81,"")</f>
        <v/>
      </c>
      <c r="J82" s="3" t="str">
        <f>IF(AND($A82&lt;&gt;"",J$1&lt;&gt;""),SUMIFS(VM,Fecha,$A82,Linea,VLOOKUP(J$1,Data!$AP:$AR,3,FALSE),Cuenta,VLOOKUP(J$1,Data!$AP:$AR,2,FALSE))+SUMIFS(FX,Fecha,$A82,Linea,VLOOKUP(J$1,Data!$AP:$AR,3,FALSE),Cuenta,VLOOKUP(J$1,Data!$AP:$AR,2,FALSE))+J81,"")</f>
        <v/>
      </c>
      <c r="K82" s="3" t="str">
        <f>IF(AND($A82&lt;&gt;"",K$1&lt;&gt;""),SUMIFS(VM,Fecha,$A82,Linea,VLOOKUP(K$1,Data!$AP:$AR,3,FALSE),Cuenta,VLOOKUP(K$1,Data!$AP:$AR,2,FALSE))+SUMIFS(FX,Fecha,$A82,Linea,VLOOKUP(K$1,Data!$AP:$AR,3,FALSE),Cuenta,VLOOKUP(K$1,Data!$AP:$AR,2,FALSE))+K81,"")</f>
        <v/>
      </c>
      <c r="L82" s="3" t="str">
        <f>IF(AND($A82&lt;&gt;"",L$1&lt;&gt;""),SUMIFS(VM,Fecha,$A82,Linea,VLOOKUP(L$1,Data!$AP:$AR,3,FALSE),Cuenta,VLOOKUP(L$1,Data!$AP:$AR,2,FALSE))+SUMIFS(FX,Fecha,$A82,Linea,VLOOKUP(L$1,Data!$AP:$AR,3,FALSE),Cuenta,VLOOKUP(L$1,Data!$AP:$AR,2,FALSE))+L81,"")</f>
        <v/>
      </c>
      <c r="M82" s="3" t="str">
        <f>IF(AND($A82&lt;&gt;"",M$1&lt;&gt;""),SUMIFS(VM,Fecha,$A82,Linea,VLOOKUP(M$1,Data!$AP:$AR,3,FALSE),Cuenta,VLOOKUP(M$1,Data!$AP:$AR,2,FALSE))+SUMIFS(FX,Fecha,$A82,Linea,VLOOKUP(M$1,Data!$AP:$AR,3,FALSE),Cuenta,VLOOKUP(M$1,Data!$AP:$AR,2,FALSE))+M81,"")</f>
        <v/>
      </c>
      <c r="N82" s="3" t="str">
        <f>IF(AND($A82&lt;&gt;"",N$1&lt;&gt;""),SUMIFS(VM,Fecha,$A82,Linea,VLOOKUP(N$1,Data!$AP:$AR,3,FALSE),Cuenta,VLOOKUP(N$1,Data!$AP:$AR,2,FALSE))+SUMIFS(FX,Fecha,$A82,Linea,VLOOKUP(N$1,Data!$AP:$AR,3,FALSE),Cuenta,VLOOKUP(N$1,Data!$AP:$AR,2,FALSE))+N81,"")</f>
        <v/>
      </c>
    </row>
    <row r="83" spans="2:14" x14ac:dyDescent="0.25">
      <c r="B83" s="3" t="str">
        <f>IF(AND($A83&lt;&gt;"",B$1&lt;&gt;""),SUMIFS(VM,Fecha,$A83,Linea,VLOOKUP(B$1,Data!$AP:$AR,3,FALSE),Cuenta,VLOOKUP(B$1,Data!$AP:$AR,2,FALSE))+SUMIFS(FX,Fecha,$A83,Linea,VLOOKUP(B$1,Data!$AP:$AR,3,FALSE),Cuenta,VLOOKUP(B$1,Data!$AP:$AR,2,FALSE))+B82,"")</f>
        <v/>
      </c>
      <c r="C83" s="3" t="str">
        <f>IF(AND($A83&lt;&gt;"",C$1&lt;&gt;""),SUMIFS(VM,Fecha,$A83,Linea,VLOOKUP(C$1,Data!$AP:$AR,3,FALSE),Cuenta,VLOOKUP(C$1,Data!$AP:$AR,2,FALSE))+SUMIFS(FX,Fecha,$A83,Linea,VLOOKUP(C$1,Data!$AP:$AR,3,FALSE),Cuenta,VLOOKUP(C$1,Data!$AP:$AR,2,FALSE))+C82,"")</f>
        <v/>
      </c>
      <c r="D83" s="3" t="str">
        <f>IF(AND($A83&lt;&gt;"",D$1&lt;&gt;""),SUMIFS(VM,Fecha,$A83,Linea,VLOOKUP(D$1,Data!$AP:$AR,3,FALSE),Cuenta,VLOOKUP(D$1,Data!$AP:$AR,2,FALSE))+SUMIFS(FX,Fecha,$A83,Linea,VLOOKUP(D$1,Data!$AP:$AR,3,FALSE),Cuenta,VLOOKUP(D$1,Data!$AP:$AR,2,FALSE))+D82,"")</f>
        <v/>
      </c>
      <c r="E83" s="3" t="str">
        <f>IF(AND($A83&lt;&gt;"",E$1&lt;&gt;""),SUMIFS(VM,Fecha,$A83,Linea,VLOOKUP(E$1,Data!$AP:$AR,3,FALSE),Cuenta,VLOOKUP(E$1,Data!$AP:$AR,2,FALSE))+SUMIFS(FX,Fecha,$A83,Linea,VLOOKUP(E$1,Data!$AP:$AR,3,FALSE),Cuenta,VLOOKUP(E$1,Data!$AP:$AR,2,FALSE))+E82,"")</f>
        <v/>
      </c>
      <c r="F83" s="3" t="str">
        <f>IF(AND($A83&lt;&gt;"",F$1&lt;&gt;""),SUMIFS(VM,Fecha,$A83,Linea,VLOOKUP(F$1,Data!$AP:$AR,3,FALSE),Cuenta,VLOOKUP(F$1,Data!$AP:$AR,2,FALSE))+SUMIFS(FX,Fecha,$A83,Linea,VLOOKUP(F$1,Data!$AP:$AR,3,FALSE),Cuenta,VLOOKUP(F$1,Data!$AP:$AR,2,FALSE))+F82,"")</f>
        <v/>
      </c>
      <c r="G83" s="3" t="str">
        <f>IF(AND($A83&lt;&gt;"",G$1&lt;&gt;""),SUMIFS(VM,Fecha,$A83,Linea,VLOOKUP(G$1,Data!$AP:$AR,3,FALSE),Cuenta,VLOOKUP(G$1,Data!$AP:$AR,2,FALSE))+SUMIFS(FX,Fecha,$A83,Linea,VLOOKUP(G$1,Data!$AP:$AR,3,FALSE),Cuenta,VLOOKUP(G$1,Data!$AP:$AR,2,FALSE))+G82,"")</f>
        <v/>
      </c>
      <c r="H83" s="3" t="str">
        <f>IF(AND($A83&lt;&gt;"",H$1&lt;&gt;""),SUMIFS(VM,Fecha,$A83,Linea,VLOOKUP(H$1,Data!$AP:$AR,3,FALSE),Cuenta,VLOOKUP(H$1,Data!$AP:$AR,2,FALSE))+SUMIFS(FX,Fecha,$A83,Linea,VLOOKUP(H$1,Data!$AP:$AR,3,FALSE),Cuenta,VLOOKUP(H$1,Data!$AP:$AR,2,FALSE))+H82,"")</f>
        <v/>
      </c>
      <c r="I83" s="3" t="str">
        <f>IF(AND($A83&lt;&gt;"",I$1&lt;&gt;""),SUMIFS(VM,Fecha,$A83,Linea,VLOOKUP(I$1,Data!$AP:$AR,3,FALSE),Cuenta,VLOOKUP(I$1,Data!$AP:$AR,2,FALSE))+SUMIFS(FX,Fecha,$A83,Linea,VLOOKUP(I$1,Data!$AP:$AR,3,FALSE),Cuenta,VLOOKUP(I$1,Data!$AP:$AR,2,FALSE))+I82,"")</f>
        <v/>
      </c>
      <c r="J83" s="3" t="str">
        <f>IF(AND($A83&lt;&gt;"",J$1&lt;&gt;""),SUMIFS(VM,Fecha,$A83,Linea,VLOOKUP(J$1,Data!$AP:$AR,3,FALSE),Cuenta,VLOOKUP(J$1,Data!$AP:$AR,2,FALSE))+SUMIFS(FX,Fecha,$A83,Linea,VLOOKUP(J$1,Data!$AP:$AR,3,FALSE),Cuenta,VLOOKUP(J$1,Data!$AP:$AR,2,FALSE))+J82,"")</f>
        <v/>
      </c>
      <c r="K83" s="3" t="str">
        <f>IF(AND($A83&lt;&gt;"",K$1&lt;&gt;""),SUMIFS(VM,Fecha,$A83,Linea,VLOOKUP(K$1,Data!$AP:$AR,3,FALSE),Cuenta,VLOOKUP(K$1,Data!$AP:$AR,2,FALSE))+SUMIFS(FX,Fecha,$A83,Linea,VLOOKUP(K$1,Data!$AP:$AR,3,FALSE),Cuenta,VLOOKUP(K$1,Data!$AP:$AR,2,FALSE))+K82,"")</f>
        <v/>
      </c>
      <c r="L83" s="3" t="str">
        <f>IF(AND($A83&lt;&gt;"",L$1&lt;&gt;""),SUMIFS(VM,Fecha,$A83,Linea,VLOOKUP(L$1,Data!$AP:$AR,3,FALSE),Cuenta,VLOOKUP(L$1,Data!$AP:$AR,2,FALSE))+SUMIFS(FX,Fecha,$A83,Linea,VLOOKUP(L$1,Data!$AP:$AR,3,FALSE),Cuenta,VLOOKUP(L$1,Data!$AP:$AR,2,FALSE))+L82,"")</f>
        <v/>
      </c>
      <c r="M83" s="3" t="str">
        <f>IF(AND($A83&lt;&gt;"",M$1&lt;&gt;""),SUMIFS(VM,Fecha,$A83,Linea,VLOOKUP(M$1,Data!$AP:$AR,3,FALSE),Cuenta,VLOOKUP(M$1,Data!$AP:$AR,2,FALSE))+SUMIFS(FX,Fecha,$A83,Linea,VLOOKUP(M$1,Data!$AP:$AR,3,FALSE),Cuenta,VLOOKUP(M$1,Data!$AP:$AR,2,FALSE))+M82,"")</f>
        <v/>
      </c>
      <c r="N83" s="3" t="str">
        <f>IF(AND($A83&lt;&gt;"",N$1&lt;&gt;""),SUMIFS(VM,Fecha,$A83,Linea,VLOOKUP(N$1,Data!$AP:$AR,3,FALSE),Cuenta,VLOOKUP(N$1,Data!$AP:$AR,2,FALSE))+SUMIFS(FX,Fecha,$A83,Linea,VLOOKUP(N$1,Data!$AP:$AR,3,FALSE),Cuenta,VLOOKUP(N$1,Data!$AP:$AR,2,FALSE))+N82,"")</f>
        <v/>
      </c>
    </row>
    <row r="84" spans="2:14" x14ac:dyDescent="0.25">
      <c r="B84" s="3" t="str">
        <f>IF(AND($A84&lt;&gt;"",B$1&lt;&gt;""),SUMIFS(VM,Fecha,$A84,Linea,VLOOKUP(B$1,Data!$AP:$AR,3,FALSE),Cuenta,VLOOKUP(B$1,Data!$AP:$AR,2,FALSE))+SUMIFS(FX,Fecha,$A84,Linea,VLOOKUP(B$1,Data!$AP:$AR,3,FALSE),Cuenta,VLOOKUP(B$1,Data!$AP:$AR,2,FALSE))+B83,"")</f>
        <v/>
      </c>
      <c r="C84" s="3" t="str">
        <f>IF(AND($A84&lt;&gt;"",C$1&lt;&gt;""),SUMIFS(VM,Fecha,$A84,Linea,VLOOKUP(C$1,Data!$AP:$AR,3,FALSE),Cuenta,VLOOKUP(C$1,Data!$AP:$AR,2,FALSE))+SUMIFS(FX,Fecha,$A84,Linea,VLOOKUP(C$1,Data!$AP:$AR,3,FALSE),Cuenta,VLOOKUP(C$1,Data!$AP:$AR,2,FALSE))+C83,"")</f>
        <v/>
      </c>
      <c r="D84" s="3" t="str">
        <f>IF(AND($A84&lt;&gt;"",D$1&lt;&gt;""),SUMIFS(VM,Fecha,$A84,Linea,VLOOKUP(D$1,Data!$AP:$AR,3,FALSE),Cuenta,VLOOKUP(D$1,Data!$AP:$AR,2,FALSE))+SUMIFS(FX,Fecha,$A84,Linea,VLOOKUP(D$1,Data!$AP:$AR,3,FALSE),Cuenta,VLOOKUP(D$1,Data!$AP:$AR,2,FALSE))+D83,"")</f>
        <v/>
      </c>
      <c r="E84" s="3" t="str">
        <f>IF(AND($A84&lt;&gt;"",E$1&lt;&gt;""),SUMIFS(VM,Fecha,$A84,Linea,VLOOKUP(E$1,Data!$AP:$AR,3,FALSE),Cuenta,VLOOKUP(E$1,Data!$AP:$AR,2,FALSE))+SUMIFS(FX,Fecha,$A84,Linea,VLOOKUP(E$1,Data!$AP:$AR,3,FALSE),Cuenta,VLOOKUP(E$1,Data!$AP:$AR,2,FALSE))+E83,"")</f>
        <v/>
      </c>
      <c r="F84" s="3" t="str">
        <f>IF(AND($A84&lt;&gt;"",F$1&lt;&gt;""),SUMIFS(VM,Fecha,$A84,Linea,VLOOKUP(F$1,Data!$AP:$AR,3,FALSE),Cuenta,VLOOKUP(F$1,Data!$AP:$AR,2,FALSE))+SUMIFS(FX,Fecha,$A84,Linea,VLOOKUP(F$1,Data!$AP:$AR,3,FALSE),Cuenta,VLOOKUP(F$1,Data!$AP:$AR,2,FALSE))+F83,"")</f>
        <v/>
      </c>
      <c r="G84" s="3" t="str">
        <f>IF(AND($A84&lt;&gt;"",G$1&lt;&gt;""),SUMIFS(VM,Fecha,$A84,Linea,VLOOKUP(G$1,Data!$AP:$AR,3,FALSE),Cuenta,VLOOKUP(G$1,Data!$AP:$AR,2,FALSE))+SUMIFS(FX,Fecha,$A84,Linea,VLOOKUP(G$1,Data!$AP:$AR,3,FALSE),Cuenta,VLOOKUP(G$1,Data!$AP:$AR,2,FALSE))+G83,"")</f>
        <v/>
      </c>
      <c r="H84" s="3" t="str">
        <f>IF(AND($A84&lt;&gt;"",H$1&lt;&gt;""),SUMIFS(VM,Fecha,$A84,Linea,VLOOKUP(H$1,Data!$AP:$AR,3,FALSE),Cuenta,VLOOKUP(H$1,Data!$AP:$AR,2,FALSE))+SUMIFS(FX,Fecha,$A84,Linea,VLOOKUP(H$1,Data!$AP:$AR,3,FALSE),Cuenta,VLOOKUP(H$1,Data!$AP:$AR,2,FALSE))+H83,"")</f>
        <v/>
      </c>
      <c r="I84" s="3" t="str">
        <f>IF(AND($A84&lt;&gt;"",I$1&lt;&gt;""),SUMIFS(VM,Fecha,$A84,Linea,VLOOKUP(I$1,Data!$AP:$AR,3,FALSE),Cuenta,VLOOKUP(I$1,Data!$AP:$AR,2,FALSE))+SUMIFS(FX,Fecha,$A84,Linea,VLOOKUP(I$1,Data!$AP:$AR,3,FALSE),Cuenta,VLOOKUP(I$1,Data!$AP:$AR,2,FALSE))+I83,"")</f>
        <v/>
      </c>
      <c r="J84" s="3" t="str">
        <f>IF(AND($A84&lt;&gt;"",J$1&lt;&gt;""),SUMIFS(VM,Fecha,$A84,Linea,VLOOKUP(J$1,Data!$AP:$AR,3,FALSE),Cuenta,VLOOKUP(J$1,Data!$AP:$AR,2,FALSE))+SUMIFS(FX,Fecha,$A84,Linea,VLOOKUP(J$1,Data!$AP:$AR,3,FALSE),Cuenta,VLOOKUP(J$1,Data!$AP:$AR,2,FALSE))+J83,"")</f>
        <v/>
      </c>
      <c r="K84" s="3" t="str">
        <f>IF(AND($A84&lt;&gt;"",K$1&lt;&gt;""),SUMIFS(VM,Fecha,$A84,Linea,VLOOKUP(K$1,Data!$AP:$AR,3,FALSE),Cuenta,VLOOKUP(K$1,Data!$AP:$AR,2,FALSE))+SUMIFS(FX,Fecha,$A84,Linea,VLOOKUP(K$1,Data!$AP:$AR,3,FALSE),Cuenta,VLOOKUP(K$1,Data!$AP:$AR,2,FALSE))+K83,"")</f>
        <v/>
      </c>
      <c r="L84" s="3" t="str">
        <f>IF(AND($A84&lt;&gt;"",L$1&lt;&gt;""),SUMIFS(VM,Fecha,$A84,Linea,VLOOKUP(L$1,Data!$AP:$AR,3,FALSE),Cuenta,VLOOKUP(L$1,Data!$AP:$AR,2,FALSE))+SUMIFS(FX,Fecha,$A84,Linea,VLOOKUP(L$1,Data!$AP:$AR,3,FALSE),Cuenta,VLOOKUP(L$1,Data!$AP:$AR,2,FALSE))+L83,"")</f>
        <v/>
      </c>
      <c r="M84" s="3" t="str">
        <f>IF(AND($A84&lt;&gt;"",M$1&lt;&gt;""),SUMIFS(VM,Fecha,$A84,Linea,VLOOKUP(M$1,Data!$AP:$AR,3,FALSE),Cuenta,VLOOKUP(M$1,Data!$AP:$AR,2,FALSE))+SUMIFS(FX,Fecha,$A84,Linea,VLOOKUP(M$1,Data!$AP:$AR,3,FALSE),Cuenta,VLOOKUP(M$1,Data!$AP:$AR,2,FALSE))+M83,"")</f>
        <v/>
      </c>
      <c r="N84" s="3" t="str">
        <f>IF(AND($A84&lt;&gt;"",N$1&lt;&gt;""),SUMIFS(VM,Fecha,$A84,Linea,VLOOKUP(N$1,Data!$AP:$AR,3,FALSE),Cuenta,VLOOKUP(N$1,Data!$AP:$AR,2,FALSE))+SUMIFS(FX,Fecha,$A84,Linea,VLOOKUP(N$1,Data!$AP:$AR,3,FALSE),Cuenta,VLOOKUP(N$1,Data!$AP:$AR,2,FALSE))+N83,"")</f>
        <v/>
      </c>
    </row>
    <row r="85" spans="2:14" x14ac:dyDescent="0.25">
      <c r="B85" s="3" t="str">
        <f>IF(AND($A85&lt;&gt;"",B$1&lt;&gt;""),SUMIFS(VM,Fecha,$A85,Linea,VLOOKUP(B$1,Data!$AP:$AR,3,FALSE),Cuenta,VLOOKUP(B$1,Data!$AP:$AR,2,FALSE))+SUMIFS(FX,Fecha,$A85,Linea,VLOOKUP(B$1,Data!$AP:$AR,3,FALSE),Cuenta,VLOOKUP(B$1,Data!$AP:$AR,2,FALSE))+B84,"")</f>
        <v/>
      </c>
      <c r="C85" s="3" t="str">
        <f>IF(AND($A85&lt;&gt;"",C$1&lt;&gt;""),SUMIFS(VM,Fecha,$A85,Linea,VLOOKUP(C$1,Data!$AP:$AR,3,FALSE),Cuenta,VLOOKUP(C$1,Data!$AP:$AR,2,FALSE))+SUMIFS(FX,Fecha,$A85,Linea,VLOOKUP(C$1,Data!$AP:$AR,3,FALSE),Cuenta,VLOOKUP(C$1,Data!$AP:$AR,2,FALSE))+C84,"")</f>
        <v/>
      </c>
      <c r="D85" s="3" t="str">
        <f>IF(AND($A85&lt;&gt;"",D$1&lt;&gt;""),SUMIFS(VM,Fecha,$A85,Linea,VLOOKUP(D$1,Data!$AP:$AR,3,FALSE),Cuenta,VLOOKUP(D$1,Data!$AP:$AR,2,FALSE))+SUMIFS(FX,Fecha,$A85,Linea,VLOOKUP(D$1,Data!$AP:$AR,3,FALSE),Cuenta,VLOOKUP(D$1,Data!$AP:$AR,2,FALSE))+D84,"")</f>
        <v/>
      </c>
      <c r="E85" s="3" t="str">
        <f>IF(AND($A85&lt;&gt;"",E$1&lt;&gt;""),SUMIFS(VM,Fecha,$A85,Linea,VLOOKUP(E$1,Data!$AP:$AR,3,FALSE),Cuenta,VLOOKUP(E$1,Data!$AP:$AR,2,FALSE))+SUMIFS(FX,Fecha,$A85,Linea,VLOOKUP(E$1,Data!$AP:$AR,3,FALSE),Cuenta,VLOOKUP(E$1,Data!$AP:$AR,2,FALSE))+E84,"")</f>
        <v/>
      </c>
      <c r="F85" s="3" t="str">
        <f>IF(AND($A85&lt;&gt;"",F$1&lt;&gt;""),SUMIFS(VM,Fecha,$A85,Linea,VLOOKUP(F$1,Data!$AP:$AR,3,FALSE),Cuenta,VLOOKUP(F$1,Data!$AP:$AR,2,FALSE))+SUMIFS(FX,Fecha,$A85,Linea,VLOOKUP(F$1,Data!$AP:$AR,3,FALSE),Cuenta,VLOOKUP(F$1,Data!$AP:$AR,2,FALSE))+F84,"")</f>
        <v/>
      </c>
      <c r="G85" s="3" t="str">
        <f>IF(AND($A85&lt;&gt;"",G$1&lt;&gt;""),SUMIFS(VM,Fecha,$A85,Linea,VLOOKUP(G$1,Data!$AP:$AR,3,FALSE),Cuenta,VLOOKUP(G$1,Data!$AP:$AR,2,FALSE))+SUMIFS(FX,Fecha,$A85,Linea,VLOOKUP(G$1,Data!$AP:$AR,3,FALSE),Cuenta,VLOOKUP(G$1,Data!$AP:$AR,2,FALSE))+G84,"")</f>
        <v/>
      </c>
      <c r="H85" s="3" t="str">
        <f>IF(AND($A85&lt;&gt;"",H$1&lt;&gt;""),SUMIFS(VM,Fecha,$A85,Linea,VLOOKUP(H$1,Data!$AP:$AR,3,FALSE),Cuenta,VLOOKUP(H$1,Data!$AP:$AR,2,FALSE))+SUMIFS(FX,Fecha,$A85,Linea,VLOOKUP(H$1,Data!$AP:$AR,3,FALSE),Cuenta,VLOOKUP(H$1,Data!$AP:$AR,2,FALSE))+H84,"")</f>
        <v/>
      </c>
      <c r="I85" s="3" t="str">
        <f>IF(AND($A85&lt;&gt;"",I$1&lt;&gt;""),SUMIFS(VM,Fecha,$A85,Linea,VLOOKUP(I$1,Data!$AP:$AR,3,FALSE),Cuenta,VLOOKUP(I$1,Data!$AP:$AR,2,FALSE))+SUMIFS(FX,Fecha,$A85,Linea,VLOOKUP(I$1,Data!$AP:$AR,3,FALSE),Cuenta,VLOOKUP(I$1,Data!$AP:$AR,2,FALSE))+I84,"")</f>
        <v/>
      </c>
      <c r="J85" s="3" t="str">
        <f>IF(AND($A85&lt;&gt;"",J$1&lt;&gt;""),SUMIFS(VM,Fecha,$A85,Linea,VLOOKUP(J$1,Data!$AP:$AR,3,FALSE),Cuenta,VLOOKUP(J$1,Data!$AP:$AR,2,FALSE))+SUMIFS(FX,Fecha,$A85,Linea,VLOOKUP(J$1,Data!$AP:$AR,3,FALSE),Cuenta,VLOOKUP(J$1,Data!$AP:$AR,2,FALSE))+J84,"")</f>
        <v/>
      </c>
      <c r="K85" s="3" t="str">
        <f>IF(AND($A85&lt;&gt;"",K$1&lt;&gt;""),SUMIFS(VM,Fecha,$A85,Linea,VLOOKUP(K$1,Data!$AP:$AR,3,FALSE),Cuenta,VLOOKUP(K$1,Data!$AP:$AR,2,FALSE))+SUMIFS(FX,Fecha,$A85,Linea,VLOOKUP(K$1,Data!$AP:$AR,3,FALSE),Cuenta,VLOOKUP(K$1,Data!$AP:$AR,2,FALSE))+K84,"")</f>
        <v/>
      </c>
      <c r="L85" s="3" t="str">
        <f>IF(AND($A85&lt;&gt;"",L$1&lt;&gt;""),SUMIFS(VM,Fecha,$A85,Linea,VLOOKUP(L$1,Data!$AP:$AR,3,FALSE),Cuenta,VLOOKUP(L$1,Data!$AP:$AR,2,FALSE))+SUMIFS(FX,Fecha,$A85,Linea,VLOOKUP(L$1,Data!$AP:$AR,3,FALSE),Cuenta,VLOOKUP(L$1,Data!$AP:$AR,2,FALSE))+L84,"")</f>
        <v/>
      </c>
      <c r="M85" s="3" t="str">
        <f>IF(AND($A85&lt;&gt;"",M$1&lt;&gt;""),SUMIFS(VM,Fecha,$A85,Linea,VLOOKUP(M$1,Data!$AP:$AR,3,FALSE),Cuenta,VLOOKUP(M$1,Data!$AP:$AR,2,FALSE))+SUMIFS(FX,Fecha,$A85,Linea,VLOOKUP(M$1,Data!$AP:$AR,3,FALSE),Cuenta,VLOOKUP(M$1,Data!$AP:$AR,2,FALSE))+M84,"")</f>
        <v/>
      </c>
      <c r="N85" s="3" t="str">
        <f>IF(AND($A85&lt;&gt;"",N$1&lt;&gt;""),SUMIFS(VM,Fecha,$A85,Linea,VLOOKUP(N$1,Data!$AP:$AR,3,FALSE),Cuenta,VLOOKUP(N$1,Data!$AP:$AR,2,FALSE))+SUMIFS(FX,Fecha,$A85,Linea,VLOOKUP(N$1,Data!$AP:$AR,3,FALSE),Cuenta,VLOOKUP(N$1,Data!$AP:$AR,2,FALSE))+N84,"")</f>
        <v/>
      </c>
    </row>
    <row r="86" spans="2:14" x14ac:dyDescent="0.25">
      <c r="B86" s="3" t="str">
        <f>IF(AND($A86&lt;&gt;"",B$1&lt;&gt;""),SUMIFS(VM,Fecha,$A86,Linea,VLOOKUP(B$1,Data!$AP:$AR,3,FALSE),Cuenta,VLOOKUP(B$1,Data!$AP:$AR,2,FALSE))+SUMIFS(FX,Fecha,$A86,Linea,VLOOKUP(B$1,Data!$AP:$AR,3,FALSE),Cuenta,VLOOKUP(B$1,Data!$AP:$AR,2,FALSE))+B85,"")</f>
        <v/>
      </c>
      <c r="C86" s="3" t="str">
        <f>IF(AND($A86&lt;&gt;"",C$1&lt;&gt;""),SUMIFS(VM,Fecha,$A86,Linea,VLOOKUP(C$1,Data!$AP:$AR,3,FALSE),Cuenta,VLOOKUP(C$1,Data!$AP:$AR,2,FALSE))+SUMIFS(FX,Fecha,$A86,Linea,VLOOKUP(C$1,Data!$AP:$AR,3,FALSE),Cuenta,VLOOKUP(C$1,Data!$AP:$AR,2,FALSE))+C85,"")</f>
        <v/>
      </c>
      <c r="D86" s="3" t="str">
        <f>IF(AND($A86&lt;&gt;"",D$1&lt;&gt;""),SUMIFS(VM,Fecha,$A86,Linea,VLOOKUP(D$1,Data!$AP:$AR,3,FALSE),Cuenta,VLOOKUP(D$1,Data!$AP:$AR,2,FALSE))+SUMIFS(FX,Fecha,$A86,Linea,VLOOKUP(D$1,Data!$AP:$AR,3,FALSE),Cuenta,VLOOKUP(D$1,Data!$AP:$AR,2,FALSE))+D85,"")</f>
        <v/>
      </c>
      <c r="E86" s="3" t="str">
        <f>IF(AND($A86&lt;&gt;"",E$1&lt;&gt;""),SUMIFS(VM,Fecha,$A86,Linea,VLOOKUP(E$1,Data!$AP:$AR,3,FALSE),Cuenta,VLOOKUP(E$1,Data!$AP:$AR,2,FALSE))+SUMIFS(FX,Fecha,$A86,Linea,VLOOKUP(E$1,Data!$AP:$AR,3,FALSE),Cuenta,VLOOKUP(E$1,Data!$AP:$AR,2,FALSE))+E85,"")</f>
        <v/>
      </c>
      <c r="F86" s="3" t="str">
        <f>IF(AND($A86&lt;&gt;"",F$1&lt;&gt;""),SUMIFS(VM,Fecha,$A86,Linea,VLOOKUP(F$1,Data!$AP:$AR,3,FALSE),Cuenta,VLOOKUP(F$1,Data!$AP:$AR,2,FALSE))+SUMIFS(FX,Fecha,$A86,Linea,VLOOKUP(F$1,Data!$AP:$AR,3,FALSE),Cuenta,VLOOKUP(F$1,Data!$AP:$AR,2,FALSE))+F85,"")</f>
        <v/>
      </c>
      <c r="G86" s="3" t="str">
        <f>IF(AND($A86&lt;&gt;"",G$1&lt;&gt;""),SUMIFS(VM,Fecha,$A86,Linea,VLOOKUP(G$1,Data!$AP:$AR,3,FALSE),Cuenta,VLOOKUP(G$1,Data!$AP:$AR,2,FALSE))+SUMIFS(FX,Fecha,$A86,Linea,VLOOKUP(G$1,Data!$AP:$AR,3,FALSE),Cuenta,VLOOKUP(G$1,Data!$AP:$AR,2,FALSE))+G85,"")</f>
        <v/>
      </c>
      <c r="H86" s="3" t="str">
        <f>IF(AND($A86&lt;&gt;"",H$1&lt;&gt;""),SUMIFS(VM,Fecha,$A86,Linea,VLOOKUP(H$1,Data!$AP:$AR,3,FALSE),Cuenta,VLOOKUP(H$1,Data!$AP:$AR,2,FALSE))+SUMIFS(FX,Fecha,$A86,Linea,VLOOKUP(H$1,Data!$AP:$AR,3,FALSE),Cuenta,VLOOKUP(H$1,Data!$AP:$AR,2,FALSE))+H85,"")</f>
        <v/>
      </c>
      <c r="I86" s="3" t="str">
        <f>IF(AND($A86&lt;&gt;"",I$1&lt;&gt;""),SUMIFS(VM,Fecha,$A86,Linea,VLOOKUP(I$1,Data!$AP:$AR,3,FALSE),Cuenta,VLOOKUP(I$1,Data!$AP:$AR,2,FALSE))+SUMIFS(FX,Fecha,$A86,Linea,VLOOKUP(I$1,Data!$AP:$AR,3,FALSE),Cuenta,VLOOKUP(I$1,Data!$AP:$AR,2,FALSE))+I85,"")</f>
        <v/>
      </c>
      <c r="J86" s="3" t="str">
        <f>IF(AND($A86&lt;&gt;"",J$1&lt;&gt;""),SUMIFS(VM,Fecha,$A86,Linea,VLOOKUP(J$1,Data!$AP:$AR,3,FALSE),Cuenta,VLOOKUP(J$1,Data!$AP:$AR,2,FALSE))+SUMIFS(FX,Fecha,$A86,Linea,VLOOKUP(J$1,Data!$AP:$AR,3,FALSE),Cuenta,VLOOKUP(J$1,Data!$AP:$AR,2,FALSE))+J85,"")</f>
        <v/>
      </c>
      <c r="K86" s="3" t="str">
        <f>IF(AND($A86&lt;&gt;"",K$1&lt;&gt;""),SUMIFS(VM,Fecha,$A86,Linea,VLOOKUP(K$1,Data!$AP:$AR,3,FALSE),Cuenta,VLOOKUP(K$1,Data!$AP:$AR,2,FALSE))+SUMIFS(FX,Fecha,$A86,Linea,VLOOKUP(K$1,Data!$AP:$AR,3,FALSE),Cuenta,VLOOKUP(K$1,Data!$AP:$AR,2,FALSE))+K85,"")</f>
        <v/>
      </c>
      <c r="L86" s="3" t="str">
        <f>IF(AND($A86&lt;&gt;"",L$1&lt;&gt;""),SUMIFS(VM,Fecha,$A86,Linea,VLOOKUP(L$1,Data!$AP:$AR,3,FALSE),Cuenta,VLOOKUP(L$1,Data!$AP:$AR,2,FALSE))+SUMIFS(FX,Fecha,$A86,Linea,VLOOKUP(L$1,Data!$AP:$AR,3,FALSE),Cuenta,VLOOKUP(L$1,Data!$AP:$AR,2,FALSE))+L85,"")</f>
        <v/>
      </c>
      <c r="M86" s="3" t="str">
        <f>IF(AND($A86&lt;&gt;"",M$1&lt;&gt;""),SUMIFS(VM,Fecha,$A86,Linea,VLOOKUP(M$1,Data!$AP:$AR,3,FALSE),Cuenta,VLOOKUP(M$1,Data!$AP:$AR,2,FALSE))+SUMIFS(FX,Fecha,$A86,Linea,VLOOKUP(M$1,Data!$AP:$AR,3,FALSE),Cuenta,VLOOKUP(M$1,Data!$AP:$AR,2,FALSE))+M85,"")</f>
        <v/>
      </c>
      <c r="N86" s="3" t="str">
        <f>IF(AND($A86&lt;&gt;"",N$1&lt;&gt;""),SUMIFS(VM,Fecha,$A86,Linea,VLOOKUP(N$1,Data!$AP:$AR,3,FALSE),Cuenta,VLOOKUP(N$1,Data!$AP:$AR,2,FALSE))+SUMIFS(FX,Fecha,$A86,Linea,VLOOKUP(N$1,Data!$AP:$AR,3,FALSE),Cuenta,VLOOKUP(N$1,Data!$AP:$AR,2,FALSE))+N85,"")</f>
        <v/>
      </c>
    </row>
    <row r="87" spans="2:14" x14ac:dyDescent="0.25">
      <c r="B87" s="3" t="str">
        <f>IF(AND($A87&lt;&gt;"",B$1&lt;&gt;""),SUMIFS(VM,Fecha,$A87,Linea,VLOOKUP(B$1,Data!$AP:$AR,3,FALSE),Cuenta,VLOOKUP(B$1,Data!$AP:$AR,2,FALSE))+SUMIFS(FX,Fecha,$A87,Linea,VLOOKUP(B$1,Data!$AP:$AR,3,FALSE),Cuenta,VLOOKUP(B$1,Data!$AP:$AR,2,FALSE))+B86,"")</f>
        <v/>
      </c>
      <c r="C87" s="3" t="str">
        <f>IF(AND($A87&lt;&gt;"",C$1&lt;&gt;""),SUMIFS(VM,Fecha,$A87,Linea,VLOOKUP(C$1,Data!$AP:$AR,3,FALSE),Cuenta,VLOOKUP(C$1,Data!$AP:$AR,2,FALSE))+SUMIFS(FX,Fecha,$A87,Linea,VLOOKUP(C$1,Data!$AP:$AR,3,FALSE),Cuenta,VLOOKUP(C$1,Data!$AP:$AR,2,FALSE))+C86,"")</f>
        <v/>
      </c>
      <c r="D87" s="3" t="str">
        <f>IF(AND($A87&lt;&gt;"",D$1&lt;&gt;""),SUMIFS(VM,Fecha,$A87,Linea,VLOOKUP(D$1,Data!$AP:$AR,3,FALSE),Cuenta,VLOOKUP(D$1,Data!$AP:$AR,2,FALSE))+SUMIFS(FX,Fecha,$A87,Linea,VLOOKUP(D$1,Data!$AP:$AR,3,FALSE),Cuenta,VLOOKUP(D$1,Data!$AP:$AR,2,FALSE))+D86,"")</f>
        <v/>
      </c>
      <c r="E87" s="3" t="str">
        <f>IF(AND($A87&lt;&gt;"",E$1&lt;&gt;""),SUMIFS(VM,Fecha,$A87,Linea,VLOOKUP(E$1,Data!$AP:$AR,3,FALSE),Cuenta,VLOOKUP(E$1,Data!$AP:$AR,2,FALSE))+SUMIFS(FX,Fecha,$A87,Linea,VLOOKUP(E$1,Data!$AP:$AR,3,FALSE),Cuenta,VLOOKUP(E$1,Data!$AP:$AR,2,FALSE))+E86,"")</f>
        <v/>
      </c>
      <c r="F87" s="3" t="str">
        <f>IF(AND($A87&lt;&gt;"",F$1&lt;&gt;""),SUMIFS(VM,Fecha,$A87,Linea,VLOOKUP(F$1,Data!$AP:$AR,3,FALSE),Cuenta,VLOOKUP(F$1,Data!$AP:$AR,2,FALSE))+SUMIFS(FX,Fecha,$A87,Linea,VLOOKUP(F$1,Data!$AP:$AR,3,FALSE),Cuenta,VLOOKUP(F$1,Data!$AP:$AR,2,FALSE))+F86,"")</f>
        <v/>
      </c>
      <c r="G87" s="3" t="str">
        <f>IF(AND($A87&lt;&gt;"",G$1&lt;&gt;""),SUMIFS(VM,Fecha,$A87,Linea,VLOOKUP(G$1,Data!$AP:$AR,3,FALSE),Cuenta,VLOOKUP(G$1,Data!$AP:$AR,2,FALSE))+SUMIFS(FX,Fecha,$A87,Linea,VLOOKUP(G$1,Data!$AP:$AR,3,FALSE),Cuenta,VLOOKUP(G$1,Data!$AP:$AR,2,FALSE))+G86,"")</f>
        <v/>
      </c>
      <c r="H87" s="3" t="str">
        <f>IF(AND($A87&lt;&gt;"",H$1&lt;&gt;""),SUMIFS(VM,Fecha,$A87,Linea,VLOOKUP(H$1,Data!$AP:$AR,3,FALSE),Cuenta,VLOOKUP(H$1,Data!$AP:$AR,2,FALSE))+SUMIFS(FX,Fecha,$A87,Linea,VLOOKUP(H$1,Data!$AP:$AR,3,FALSE),Cuenta,VLOOKUP(H$1,Data!$AP:$AR,2,FALSE))+H86,"")</f>
        <v/>
      </c>
      <c r="I87" s="3" t="str">
        <f>IF(AND($A87&lt;&gt;"",I$1&lt;&gt;""),SUMIFS(VM,Fecha,$A87,Linea,VLOOKUP(I$1,Data!$AP:$AR,3,FALSE),Cuenta,VLOOKUP(I$1,Data!$AP:$AR,2,FALSE))+SUMIFS(FX,Fecha,$A87,Linea,VLOOKUP(I$1,Data!$AP:$AR,3,FALSE),Cuenta,VLOOKUP(I$1,Data!$AP:$AR,2,FALSE))+I86,"")</f>
        <v/>
      </c>
      <c r="J87" s="3" t="str">
        <f>IF(AND($A87&lt;&gt;"",J$1&lt;&gt;""),SUMIFS(VM,Fecha,$A87,Linea,VLOOKUP(J$1,Data!$AP:$AR,3,FALSE),Cuenta,VLOOKUP(J$1,Data!$AP:$AR,2,FALSE))+SUMIFS(FX,Fecha,$A87,Linea,VLOOKUP(J$1,Data!$AP:$AR,3,FALSE),Cuenta,VLOOKUP(J$1,Data!$AP:$AR,2,FALSE))+J86,"")</f>
        <v/>
      </c>
      <c r="K87" s="3" t="str">
        <f>IF(AND($A87&lt;&gt;"",K$1&lt;&gt;""),SUMIFS(VM,Fecha,$A87,Linea,VLOOKUP(K$1,Data!$AP:$AR,3,FALSE),Cuenta,VLOOKUP(K$1,Data!$AP:$AR,2,FALSE))+SUMIFS(FX,Fecha,$A87,Linea,VLOOKUP(K$1,Data!$AP:$AR,3,FALSE),Cuenta,VLOOKUP(K$1,Data!$AP:$AR,2,FALSE))+K86,"")</f>
        <v/>
      </c>
      <c r="L87" s="3" t="str">
        <f>IF(AND($A87&lt;&gt;"",L$1&lt;&gt;""),SUMIFS(VM,Fecha,$A87,Linea,VLOOKUP(L$1,Data!$AP:$AR,3,FALSE),Cuenta,VLOOKUP(L$1,Data!$AP:$AR,2,FALSE))+SUMIFS(FX,Fecha,$A87,Linea,VLOOKUP(L$1,Data!$AP:$AR,3,FALSE),Cuenta,VLOOKUP(L$1,Data!$AP:$AR,2,FALSE))+L86,"")</f>
        <v/>
      </c>
      <c r="M87" s="3" t="str">
        <f>IF(AND($A87&lt;&gt;"",M$1&lt;&gt;""),SUMIFS(VM,Fecha,$A87,Linea,VLOOKUP(M$1,Data!$AP:$AR,3,FALSE),Cuenta,VLOOKUP(M$1,Data!$AP:$AR,2,FALSE))+SUMIFS(FX,Fecha,$A87,Linea,VLOOKUP(M$1,Data!$AP:$AR,3,FALSE),Cuenta,VLOOKUP(M$1,Data!$AP:$AR,2,FALSE))+M86,"")</f>
        <v/>
      </c>
      <c r="N87" s="3" t="str">
        <f>IF(AND($A87&lt;&gt;"",N$1&lt;&gt;""),SUMIFS(VM,Fecha,$A87,Linea,VLOOKUP(N$1,Data!$AP:$AR,3,FALSE),Cuenta,VLOOKUP(N$1,Data!$AP:$AR,2,FALSE))+SUMIFS(FX,Fecha,$A87,Linea,VLOOKUP(N$1,Data!$AP:$AR,3,FALSE),Cuenta,VLOOKUP(N$1,Data!$AP:$AR,2,FALSE))+N86,"")</f>
        <v/>
      </c>
    </row>
    <row r="88" spans="2:14" x14ac:dyDescent="0.25">
      <c r="B88" s="3" t="str">
        <f>IF(AND($A88&lt;&gt;"",B$1&lt;&gt;""),SUMIFS(VM,Fecha,$A88,Linea,VLOOKUP(B$1,Data!$AP:$AR,3,FALSE),Cuenta,VLOOKUP(B$1,Data!$AP:$AR,2,FALSE))+SUMIFS(FX,Fecha,$A88,Linea,VLOOKUP(B$1,Data!$AP:$AR,3,FALSE),Cuenta,VLOOKUP(B$1,Data!$AP:$AR,2,FALSE))+B87,"")</f>
        <v/>
      </c>
      <c r="C88" s="3" t="str">
        <f>IF(AND($A88&lt;&gt;"",C$1&lt;&gt;""),SUMIFS(VM,Fecha,$A88,Linea,VLOOKUP(C$1,Data!$AP:$AR,3,FALSE),Cuenta,VLOOKUP(C$1,Data!$AP:$AR,2,FALSE))+SUMIFS(FX,Fecha,$A88,Linea,VLOOKUP(C$1,Data!$AP:$AR,3,FALSE),Cuenta,VLOOKUP(C$1,Data!$AP:$AR,2,FALSE))+C87,"")</f>
        <v/>
      </c>
      <c r="D88" s="3" t="str">
        <f>IF(AND($A88&lt;&gt;"",D$1&lt;&gt;""),SUMIFS(VM,Fecha,$A88,Linea,VLOOKUP(D$1,Data!$AP:$AR,3,FALSE),Cuenta,VLOOKUP(D$1,Data!$AP:$AR,2,FALSE))+SUMIFS(FX,Fecha,$A88,Linea,VLOOKUP(D$1,Data!$AP:$AR,3,FALSE),Cuenta,VLOOKUP(D$1,Data!$AP:$AR,2,FALSE))+D87,"")</f>
        <v/>
      </c>
      <c r="E88" s="3" t="str">
        <f>IF(AND($A88&lt;&gt;"",E$1&lt;&gt;""),SUMIFS(VM,Fecha,$A88,Linea,VLOOKUP(E$1,Data!$AP:$AR,3,FALSE),Cuenta,VLOOKUP(E$1,Data!$AP:$AR,2,FALSE))+SUMIFS(FX,Fecha,$A88,Linea,VLOOKUP(E$1,Data!$AP:$AR,3,FALSE),Cuenta,VLOOKUP(E$1,Data!$AP:$AR,2,FALSE))+E87,"")</f>
        <v/>
      </c>
      <c r="F88" s="3" t="str">
        <f>IF(AND($A88&lt;&gt;"",F$1&lt;&gt;""),SUMIFS(VM,Fecha,$A88,Linea,VLOOKUP(F$1,Data!$AP:$AR,3,FALSE),Cuenta,VLOOKUP(F$1,Data!$AP:$AR,2,FALSE))+SUMIFS(FX,Fecha,$A88,Linea,VLOOKUP(F$1,Data!$AP:$AR,3,FALSE),Cuenta,VLOOKUP(F$1,Data!$AP:$AR,2,FALSE))+F87,"")</f>
        <v/>
      </c>
      <c r="G88" s="3" t="str">
        <f>IF(AND($A88&lt;&gt;"",G$1&lt;&gt;""),SUMIFS(VM,Fecha,$A88,Linea,VLOOKUP(G$1,Data!$AP:$AR,3,FALSE),Cuenta,VLOOKUP(G$1,Data!$AP:$AR,2,FALSE))+SUMIFS(FX,Fecha,$A88,Linea,VLOOKUP(G$1,Data!$AP:$AR,3,FALSE),Cuenta,VLOOKUP(G$1,Data!$AP:$AR,2,FALSE))+G87,"")</f>
        <v/>
      </c>
      <c r="H88" s="3" t="str">
        <f>IF(AND($A88&lt;&gt;"",H$1&lt;&gt;""),SUMIFS(VM,Fecha,$A88,Linea,VLOOKUP(H$1,Data!$AP:$AR,3,FALSE),Cuenta,VLOOKUP(H$1,Data!$AP:$AR,2,FALSE))+SUMIFS(FX,Fecha,$A88,Linea,VLOOKUP(H$1,Data!$AP:$AR,3,FALSE),Cuenta,VLOOKUP(H$1,Data!$AP:$AR,2,FALSE))+H87,"")</f>
        <v/>
      </c>
      <c r="I88" s="3" t="str">
        <f>IF(AND($A88&lt;&gt;"",I$1&lt;&gt;""),SUMIFS(VM,Fecha,$A88,Linea,VLOOKUP(I$1,Data!$AP:$AR,3,FALSE),Cuenta,VLOOKUP(I$1,Data!$AP:$AR,2,FALSE))+SUMIFS(FX,Fecha,$A88,Linea,VLOOKUP(I$1,Data!$AP:$AR,3,FALSE),Cuenta,VLOOKUP(I$1,Data!$AP:$AR,2,FALSE))+I87,"")</f>
        <v/>
      </c>
      <c r="J88" s="3" t="str">
        <f>IF(AND($A88&lt;&gt;"",J$1&lt;&gt;""),SUMIFS(VM,Fecha,$A88,Linea,VLOOKUP(J$1,Data!$AP:$AR,3,FALSE),Cuenta,VLOOKUP(J$1,Data!$AP:$AR,2,FALSE))+SUMIFS(FX,Fecha,$A88,Linea,VLOOKUP(J$1,Data!$AP:$AR,3,FALSE),Cuenta,VLOOKUP(J$1,Data!$AP:$AR,2,FALSE))+J87,"")</f>
        <v/>
      </c>
      <c r="K88" s="3" t="str">
        <f>IF(AND($A88&lt;&gt;"",K$1&lt;&gt;""),SUMIFS(VM,Fecha,$A88,Linea,VLOOKUP(K$1,Data!$AP:$AR,3,FALSE),Cuenta,VLOOKUP(K$1,Data!$AP:$AR,2,FALSE))+SUMIFS(FX,Fecha,$A88,Linea,VLOOKUP(K$1,Data!$AP:$AR,3,FALSE),Cuenta,VLOOKUP(K$1,Data!$AP:$AR,2,FALSE))+K87,"")</f>
        <v/>
      </c>
      <c r="L88" s="3" t="str">
        <f>IF(AND($A88&lt;&gt;"",L$1&lt;&gt;""),SUMIFS(VM,Fecha,$A88,Linea,VLOOKUP(L$1,Data!$AP:$AR,3,FALSE),Cuenta,VLOOKUP(L$1,Data!$AP:$AR,2,FALSE))+SUMIFS(FX,Fecha,$A88,Linea,VLOOKUP(L$1,Data!$AP:$AR,3,FALSE),Cuenta,VLOOKUP(L$1,Data!$AP:$AR,2,FALSE))+L87,"")</f>
        <v/>
      </c>
      <c r="M88" s="3" t="str">
        <f>IF(AND($A88&lt;&gt;"",M$1&lt;&gt;""),SUMIFS(VM,Fecha,$A88,Linea,VLOOKUP(M$1,Data!$AP:$AR,3,FALSE),Cuenta,VLOOKUP(M$1,Data!$AP:$AR,2,FALSE))+SUMIFS(FX,Fecha,$A88,Linea,VLOOKUP(M$1,Data!$AP:$AR,3,FALSE),Cuenta,VLOOKUP(M$1,Data!$AP:$AR,2,FALSE))+M87,"")</f>
        <v/>
      </c>
      <c r="N88" s="3" t="str">
        <f>IF(AND($A88&lt;&gt;"",N$1&lt;&gt;""),SUMIFS(VM,Fecha,$A88,Linea,VLOOKUP(N$1,Data!$AP:$AR,3,FALSE),Cuenta,VLOOKUP(N$1,Data!$AP:$AR,2,FALSE))+SUMIFS(FX,Fecha,$A88,Linea,VLOOKUP(N$1,Data!$AP:$AR,3,FALSE),Cuenta,VLOOKUP(N$1,Data!$AP:$AR,2,FALSE))+N87,"")</f>
        <v/>
      </c>
    </row>
    <row r="89" spans="2:14" x14ac:dyDescent="0.25">
      <c r="B89" s="3" t="str">
        <f>IF(AND($A89&lt;&gt;"",B$1&lt;&gt;""),SUMIFS(VM,Fecha,$A89,Linea,VLOOKUP(B$1,Data!$AP:$AR,3,FALSE),Cuenta,VLOOKUP(B$1,Data!$AP:$AR,2,FALSE))+SUMIFS(FX,Fecha,$A89,Linea,VLOOKUP(B$1,Data!$AP:$AR,3,FALSE),Cuenta,VLOOKUP(B$1,Data!$AP:$AR,2,FALSE))+B88,"")</f>
        <v/>
      </c>
      <c r="C89" s="3" t="str">
        <f>IF(AND($A89&lt;&gt;"",C$1&lt;&gt;""),SUMIFS(VM,Fecha,$A89,Linea,VLOOKUP(C$1,Data!$AP:$AR,3,FALSE),Cuenta,VLOOKUP(C$1,Data!$AP:$AR,2,FALSE))+SUMIFS(FX,Fecha,$A89,Linea,VLOOKUP(C$1,Data!$AP:$AR,3,FALSE),Cuenta,VLOOKUP(C$1,Data!$AP:$AR,2,FALSE))+C88,"")</f>
        <v/>
      </c>
      <c r="D89" s="3" t="str">
        <f>IF(AND($A89&lt;&gt;"",D$1&lt;&gt;""),SUMIFS(VM,Fecha,$A89,Linea,VLOOKUP(D$1,Data!$AP:$AR,3,FALSE),Cuenta,VLOOKUP(D$1,Data!$AP:$AR,2,FALSE))+SUMIFS(FX,Fecha,$A89,Linea,VLOOKUP(D$1,Data!$AP:$AR,3,FALSE),Cuenta,VLOOKUP(D$1,Data!$AP:$AR,2,FALSE))+D88,"")</f>
        <v/>
      </c>
      <c r="E89" s="3" t="str">
        <f>IF(AND($A89&lt;&gt;"",E$1&lt;&gt;""),SUMIFS(VM,Fecha,$A89,Linea,VLOOKUP(E$1,Data!$AP:$AR,3,FALSE),Cuenta,VLOOKUP(E$1,Data!$AP:$AR,2,FALSE))+SUMIFS(FX,Fecha,$A89,Linea,VLOOKUP(E$1,Data!$AP:$AR,3,FALSE),Cuenta,VLOOKUP(E$1,Data!$AP:$AR,2,FALSE))+E88,"")</f>
        <v/>
      </c>
      <c r="F89" s="3" t="str">
        <f>IF(AND($A89&lt;&gt;"",F$1&lt;&gt;""),SUMIFS(VM,Fecha,$A89,Linea,VLOOKUP(F$1,Data!$AP:$AR,3,FALSE),Cuenta,VLOOKUP(F$1,Data!$AP:$AR,2,FALSE))+SUMIFS(FX,Fecha,$A89,Linea,VLOOKUP(F$1,Data!$AP:$AR,3,FALSE),Cuenta,VLOOKUP(F$1,Data!$AP:$AR,2,FALSE))+F88,"")</f>
        <v/>
      </c>
      <c r="G89" s="3" t="str">
        <f>IF(AND($A89&lt;&gt;"",G$1&lt;&gt;""),SUMIFS(VM,Fecha,$A89,Linea,VLOOKUP(G$1,Data!$AP:$AR,3,FALSE),Cuenta,VLOOKUP(G$1,Data!$AP:$AR,2,FALSE))+SUMIFS(FX,Fecha,$A89,Linea,VLOOKUP(G$1,Data!$AP:$AR,3,FALSE),Cuenta,VLOOKUP(G$1,Data!$AP:$AR,2,FALSE))+G88,"")</f>
        <v/>
      </c>
      <c r="H89" s="3" t="str">
        <f>IF(AND($A89&lt;&gt;"",H$1&lt;&gt;""),SUMIFS(VM,Fecha,$A89,Linea,VLOOKUP(H$1,Data!$AP:$AR,3,FALSE),Cuenta,VLOOKUP(H$1,Data!$AP:$AR,2,FALSE))+SUMIFS(FX,Fecha,$A89,Linea,VLOOKUP(H$1,Data!$AP:$AR,3,FALSE),Cuenta,VLOOKUP(H$1,Data!$AP:$AR,2,FALSE))+H88,"")</f>
        <v/>
      </c>
      <c r="I89" s="3" t="str">
        <f>IF(AND($A89&lt;&gt;"",I$1&lt;&gt;""),SUMIFS(VM,Fecha,$A89,Linea,VLOOKUP(I$1,Data!$AP:$AR,3,FALSE),Cuenta,VLOOKUP(I$1,Data!$AP:$AR,2,FALSE))+SUMIFS(FX,Fecha,$A89,Linea,VLOOKUP(I$1,Data!$AP:$AR,3,FALSE),Cuenta,VLOOKUP(I$1,Data!$AP:$AR,2,FALSE))+I88,"")</f>
        <v/>
      </c>
      <c r="J89" s="3" t="str">
        <f>IF(AND($A89&lt;&gt;"",J$1&lt;&gt;""),SUMIFS(VM,Fecha,$A89,Linea,VLOOKUP(J$1,Data!$AP:$AR,3,FALSE),Cuenta,VLOOKUP(J$1,Data!$AP:$AR,2,FALSE))+SUMIFS(FX,Fecha,$A89,Linea,VLOOKUP(J$1,Data!$AP:$AR,3,FALSE),Cuenta,VLOOKUP(J$1,Data!$AP:$AR,2,FALSE))+J88,"")</f>
        <v/>
      </c>
      <c r="K89" s="3" t="str">
        <f>IF(AND($A89&lt;&gt;"",K$1&lt;&gt;""),SUMIFS(VM,Fecha,$A89,Linea,VLOOKUP(K$1,Data!$AP:$AR,3,FALSE),Cuenta,VLOOKUP(K$1,Data!$AP:$AR,2,FALSE))+SUMIFS(FX,Fecha,$A89,Linea,VLOOKUP(K$1,Data!$AP:$AR,3,FALSE),Cuenta,VLOOKUP(K$1,Data!$AP:$AR,2,FALSE))+K88,"")</f>
        <v/>
      </c>
      <c r="L89" s="3" t="str">
        <f>IF(AND($A89&lt;&gt;"",L$1&lt;&gt;""),SUMIFS(VM,Fecha,$A89,Linea,VLOOKUP(L$1,Data!$AP:$AR,3,FALSE),Cuenta,VLOOKUP(L$1,Data!$AP:$AR,2,FALSE))+SUMIFS(FX,Fecha,$A89,Linea,VLOOKUP(L$1,Data!$AP:$AR,3,FALSE),Cuenta,VLOOKUP(L$1,Data!$AP:$AR,2,FALSE))+L88,"")</f>
        <v/>
      </c>
      <c r="M89" s="3" t="str">
        <f>IF(AND($A89&lt;&gt;"",M$1&lt;&gt;""),SUMIFS(VM,Fecha,$A89,Linea,VLOOKUP(M$1,Data!$AP:$AR,3,FALSE),Cuenta,VLOOKUP(M$1,Data!$AP:$AR,2,FALSE))+SUMIFS(FX,Fecha,$A89,Linea,VLOOKUP(M$1,Data!$AP:$AR,3,FALSE),Cuenta,VLOOKUP(M$1,Data!$AP:$AR,2,FALSE))+M88,"")</f>
        <v/>
      </c>
      <c r="N89" s="3" t="str">
        <f>IF(AND($A89&lt;&gt;"",N$1&lt;&gt;""),SUMIFS(VM,Fecha,$A89,Linea,VLOOKUP(N$1,Data!$AP:$AR,3,FALSE),Cuenta,VLOOKUP(N$1,Data!$AP:$AR,2,FALSE))+SUMIFS(FX,Fecha,$A89,Linea,VLOOKUP(N$1,Data!$AP:$AR,3,FALSE),Cuenta,VLOOKUP(N$1,Data!$AP:$AR,2,FALSE))+N88,"")</f>
        <v/>
      </c>
    </row>
    <row r="90" spans="2:14" x14ac:dyDescent="0.25">
      <c r="B90" s="3" t="str">
        <f>IF(AND($A90&lt;&gt;"",B$1&lt;&gt;""),SUMIFS(VM,Fecha,$A90,Linea,VLOOKUP(B$1,Data!$AP:$AR,3,FALSE),Cuenta,VLOOKUP(B$1,Data!$AP:$AR,2,FALSE))+SUMIFS(FX,Fecha,$A90,Linea,VLOOKUP(B$1,Data!$AP:$AR,3,FALSE),Cuenta,VLOOKUP(B$1,Data!$AP:$AR,2,FALSE))+B89,"")</f>
        <v/>
      </c>
      <c r="C90" s="3" t="str">
        <f>IF(AND($A90&lt;&gt;"",C$1&lt;&gt;""),SUMIFS(VM,Fecha,$A90,Linea,VLOOKUP(C$1,Data!$AP:$AR,3,FALSE),Cuenta,VLOOKUP(C$1,Data!$AP:$AR,2,FALSE))+SUMIFS(FX,Fecha,$A90,Linea,VLOOKUP(C$1,Data!$AP:$AR,3,FALSE),Cuenta,VLOOKUP(C$1,Data!$AP:$AR,2,FALSE))+C89,"")</f>
        <v/>
      </c>
      <c r="D90" s="3" t="str">
        <f>IF(AND($A90&lt;&gt;"",D$1&lt;&gt;""),SUMIFS(VM,Fecha,$A90,Linea,VLOOKUP(D$1,Data!$AP:$AR,3,FALSE),Cuenta,VLOOKUP(D$1,Data!$AP:$AR,2,FALSE))+SUMIFS(FX,Fecha,$A90,Linea,VLOOKUP(D$1,Data!$AP:$AR,3,FALSE),Cuenta,VLOOKUP(D$1,Data!$AP:$AR,2,FALSE))+D89,"")</f>
        <v/>
      </c>
      <c r="E90" s="3" t="str">
        <f>IF(AND($A90&lt;&gt;"",E$1&lt;&gt;""),SUMIFS(VM,Fecha,$A90,Linea,VLOOKUP(E$1,Data!$AP:$AR,3,FALSE),Cuenta,VLOOKUP(E$1,Data!$AP:$AR,2,FALSE))+SUMIFS(FX,Fecha,$A90,Linea,VLOOKUP(E$1,Data!$AP:$AR,3,FALSE),Cuenta,VLOOKUP(E$1,Data!$AP:$AR,2,FALSE))+E89,"")</f>
        <v/>
      </c>
      <c r="F90" s="3" t="str">
        <f>IF(AND($A90&lt;&gt;"",F$1&lt;&gt;""),SUMIFS(VM,Fecha,$A90,Linea,VLOOKUP(F$1,Data!$AP:$AR,3,FALSE),Cuenta,VLOOKUP(F$1,Data!$AP:$AR,2,FALSE))+SUMIFS(FX,Fecha,$A90,Linea,VLOOKUP(F$1,Data!$AP:$AR,3,FALSE),Cuenta,VLOOKUP(F$1,Data!$AP:$AR,2,FALSE))+F89,"")</f>
        <v/>
      </c>
      <c r="G90" s="3" t="str">
        <f>IF(AND($A90&lt;&gt;"",G$1&lt;&gt;""),SUMIFS(VM,Fecha,$A90,Linea,VLOOKUP(G$1,Data!$AP:$AR,3,FALSE),Cuenta,VLOOKUP(G$1,Data!$AP:$AR,2,FALSE))+SUMIFS(FX,Fecha,$A90,Linea,VLOOKUP(G$1,Data!$AP:$AR,3,FALSE),Cuenta,VLOOKUP(G$1,Data!$AP:$AR,2,FALSE))+G89,"")</f>
        <v/>
      </c>
      <c r="H90" s="3" t="str">
        <f>IF(AND($A90&lt;&gt;"",H$1&lt;&gt;""),SUMIFS(VM,Fecha,$A90,Linea,VLOOKUP(H$1,Data!$AP:$AR,3,FALSE),Cuenta,VLOOKUP(H$1,Data!$AP:$AR,2,FALSE))+SUMIFS(FX,Fecha,$A90,Linea,VLOOKUP(H$1,Data!$AP:$AR,3,FALSE),Cuenta,VLOOKUP(H$1,Data!$AP:$AR,2,FALSE))+H89,"")</f>
        <v/>
      </c>
      <c r="I90" s="3" t="str">
        <f>IF(AND($A90&lt;&gt;"",I$1&lt;&gt;""),SUMIFS(VM,Fecha,$A90,Linea,VLOOKUP(I$1,Data!$AP:$AR,3,FALSE),Cuenta,VLOOKUP(I$1,Data!$AP:$AR,2,FALSE))+SUMIFS(FX,Fecha,$A90,Linea,VLOOKUP(I$1,Data!$AP:$AR,3,FALSE),Cuenta,VLOOKUP(I$1,Data!$AP:$AR,2,FALSE))+I89,"")</f>
        <v/>
      </c>
      <c r="J90" s="3" t="str">
        <f>IF(AND($A90&lt;&gt;"",J$1&lt;&gt;""),SUMIFS(VM,Fecha,$A90,Linea,VLOOKUP(J$1,Data!$AP:$AR,3,FALSE),Cuenta,VLOOKUP(J$1,Data!$AP:$AR,2,FALSE))+SUMIFS(FX,Fecha,$A90,Linea,VLOOKUP(J$1,Data!$AP:$AR,3,FALSE),Cuenta,VLOOKUP(J$1,Data!$AP:$AR,2,FALSE))+J89,"")</f>
        <v/>
      </c>
      <c r="K90" s="3" t="str">
        <f>IF(AND($A90&lt;&gt;"",K$1&lt;&gt;""),SUMIFS(VM,Fecha,$A90,Linea,VLOOKUP(K$1,Data!$AP:$AR,3,FALSE),Cuenta,VLOOKUP(K$1,Data!$AP:$AR,2,FALSE))+SUMIFS(FX,Fecha,$A90,Linea,VLOOKUP(K$1,Data!$AP:$AR,3,FALSE),Cuenta,VLOOKUP(K$1,Data!$AP:$AR,2,FALSE))+K89,"")</f>
        <v/>
      </c>
      <c r="L90" s="3" t="str">
        <f>IF(AND($A90&lt;&gt;"",L$1&lt;&gt;""),SUMIFS(VM,Fecha,$A90,Linea,VLOOKUP(L$1,Data!$AP:$AR,3,FALSE),Cuenta,VLOOKUP(L$1,Data!$AP:$AR,2,FALSE))+SUMIFS(FX,Fecha,$A90,Linea,VLOOKUP(L$1,Data!$AP:$AR,3,FALSE),Cuenta,VLOOKUP(L$1,Data!$AP:$AR,2,FALSE))+L89,"")</f>
        <v/>
      </c>
      <c r="M90" s="3" t="str">
        <f>IF(AND($A90&lt;&gt;"",M$1&lt;&gt;""),SUMIFS(VM,Fecha,$A90,Linea,VLOOKUP(M$1,Data!$AP:$AR,3,FALSE),Cuenta,VLOOKUP(M$1,Data!$AP:$AR,2,FALSE))+SUMIFS(FX,Fecha,$A90,Linea,VLOOKUP(M$1,Data!$AP:$AR,3,FALSE),Cuenta,VLOOKUP(M$1,Data!$AP:$AR,2,FALSE))+M89,"")</f>
        <v/>
      </c>
      <c r="N90" s="3" t="str">
        <f>IF(AND($A90&lt;&gt;"",N$1&lt;&gt;""),SUMIFS(VM,Fecha,$A90,Linea,VLOOKUP(N$1,Data!$AP:$AR,3,FALSE),Cuenta,VLOOKUP(N$1,Data!$AP:$AR,2,FALSE))+SUMIFS(FX,Fecha,$A90,Linea,VLOOKUP(N$1,Data!$AP:$AR,3,FALSE),Cuenta,VLOOKUP(N$1,Data!$AP:$AR,2,FALSE))+N89,"")</f>
        <v/>
      </c>
    </row>
    <row r="91" spans="2:14" x14ac:dyDescent="0.25">
      <c r="B91" s="3" t="str">
        <f>IF(AND($A91&lt;&gt;"",B$1&lt;&gt;""),SUMIFS(VM,Fecha,$A91,Linea,VLOOKUP(B$1,Data!$AP:$AR,3,FALSE),Cuenta,VLOOKUP(B$1,Data!$AP:$AR,2,FALSE))+SUMIFS(FX,Fecha,$A91,Linea,VLOOKUP(B$1,Data!$AP:$AR,3,FALSE),Cuenta,VLOOKUP(B$1,Data!$AP:$AR,2,FALSE))+B90,"")</f>
        <v/>
      </c>
      <c r="C91" s="3" t="str">
        <f>IF(AND($A91&lt;&gt;"",C$1&lt;&gt;""),SUMIFS(VM,Fecha,$A91,Linea,VLOOKUP(C$1,Data!$AP:$AR,3,FALSE),Cuenta,VLOOKUP(C$1,Data!$AP:$AR,2,FALSE))+SUMIFS(FX,Fecha,$A91,Linea,VLOOKUP(C$1,Data!$AP:$AR,3,FALSE),Cuenta,VLOOKUP(C$1,Data!$AP:$AR,2,FALSE))+C90,"")</f>
        <v/>
      </c>
      <c r="D91" s="3" t="str">
        <f>IF(AND($A91&lt;&gt;"",D$1&lt;&gt;""),SUMIFS(VM,Fecha,$A91,Linea,VLOOKUP(D$1,Data!$AP:$AR,3,FALSE),Cuenta,VLOOKUP(D$1,Data!$AP:$AR,2,FALSE))+SUMIFS(FX,Fecha,$A91,Linea,VLOOKUP(D$1,Data!$AP:$AR,3,FALSE),Cuenta,VLOOKUP(D$1,Data!$AP:$AR,2,FALSE))+D90,"")</f>
        <v/>
      </c>
      <c r="E91" s="3" t="str">
        <f>IF(AND($A91&lt;&gt;"",E$1&lt;&gt;""),SUMIFS(VM,Fecha,$A91,Linea,VLOOKUP(E$1,Data!$AP:$AR,3,FALSE),Cuenta,VLOOKUP(E$1,Data!$AP:$AR,2,FALSE))+SUMIFS(FX,Fecha,$A91,Linea,VLOOKUP(E$1,Data!$AP:$AR,3,FALSE),Cuenta,VLOOKUP(E$1,Data!$AP:$AR,2,FALSE))+E90,"")</f>
        <v/>
      </c>
      <c r="F91" s="3" t="str">
        <f>IF(AND($A91&lt;&gt;"",F$1&lt;&gt;""),SUMIFS(VM,Fecha,$A91,Linea,VLOOKUP(F$1,Data!$AP:$AR,3,FALSE),Cuenta,VLOOKUP(F$1,Data!$AP:$AR,2,FALSE))+SUMIFS(FX,Fecha,$A91,Linea,VLOOKUP(F$1,Data!$AP:$AR,3,FALSE),Cuenta,VLOOKUP(F$1,Data!$AP:$AR,2,FALSE))+F90,"")</f>
        <v/>
      </c>
      <c r="G91" s="3" t="str">
        <f>IF(AND($A91&lt;&gt;"",G$1&lt;&gt;""),SUMIFS(VM,Fecha,$A91,Linea,VLOOKUP(G$1,Data!$AP:$AR,3,FALSE),Cuenta,VLOOKUP(G$1,Data!$AP:$AR,2,FALSE))+SUMIFS(FX,Fecha,$A91,Linea,VLOOKUP(G$1,Data!$AP:$AR,3,FALSE),Cuenta,VLOOKUP(G$1,Data!$AP:$AR,2,FALSE))+G90,"")</f>
        <v/>
      </c>
      <c r="H91" s="3" t="str">
        <f>IF(AND($A91&lt;&gt;"",H$1&lt;&gt;""),SUMIFS(VM,Fecha,$A91,Linea,VLOOKUP(H$1,Data!$AP:$AR,3,FALSE),Cuenta,VLOOKUP(H$1,Data!$AP:$AR,2,FALSE))+SUMIFS(FX,Fecha,$A91,Linea,VLOOKUP(H$1,Data!$AP:$AR,3,FALSE),Cuenta,VLOOKUP(H$1,Data!$AP:$AR,2,FALSE))+H90,"")</f>
        <v/>
      </c>
      <c r="I91" s="3" t="str">
        <f>IF(AND($A91&lt;&gt;"",I$1&lt;&gt;""),SUMIFS(VM,Fecha,$A91,Linea,VLOOKUP(I$1,Data!$AP:$AR,3,FALSE),Cuenta,VLOOKUP(I$1,Data!$AP:$AR,2,FALSE))+SUMIFS(FX,Fecha,$A91,Linea,VLOOKUP(I$1,Data!$AP:$AR,3,FALSE),Cuenta,VLOOKUP(I$1,Data!$AP:$AR,2,FALSE))+I90,"")</f>
        <v/>
      </c>
      <c r="J91" s="3" t="str">
        <f>IF(AND($A91&lt;&gt;"",J$1&lt;&gt;""),SUMIFS(VM,Fecha,$A91,Linea,VLOOKUP(J$1,Data!$AP:$AR,3,FALSE),Cuenta,VLOOKUP(J$1,Data!$AP:$AR,2,FALSE))+SUMIFS(FX,Fecha,$A91,Linea,VLOOKUP(J$1,Data!$AP:$AR,3,FALSE),Cuenta,VLOOKUP(J$1,Data!$AP:$AR,2,FALSE))+J90,"")</f>
        <v/>
      </c>
      <c r="K91" s="3" t="str">
        <f>IF(AND($A91&lt;&gt;"",K$1&lt;&gt;""),SUMIFS(VM,Fecha,$A91,Linea,VLOOKUP(K$1,Data!$AP:$AR,3,FALSE),Cuenta,VLOOKUP(K$1,Data!$AP:$AR,2,FALSE))+SUMIFS(FX,Fecha,$A91,Linea,VLOOKUP(K$1,Data!$AP:$AR,3,FALSE),Cuenta,VLOOKUP(K$1,Data!$AP:$AR,2,FALSE))+K90,"")</f>
        <v/>
      </c>
      <c r="L91" s="3" t="str">
        <f>IF(AND($A91&lt;&gt;"",L$1&lt;&gt;""),SUMIFS(VM,Fecha,$A91,Linea,VLOOKUP(L$1,Data!$AP:$AR,3,FALSE),Cuenta,VLOOKUP(L$1,Data!$AP:$AR,2,FALSE))+SUMIFS(FX,Fecha,$A91,Linea,VLOOKUP(L$1,Data!$AP:$AR,3,FALSE),Cuenta,VLOOKUP(L$1,Data!$AP:$AR,2,FALSE))+L90,"")</f>
        <v/>
      </c>
      <c r="M91" s="3" t="str">
        <f>IF(AND($A91&lt;&gt;"",M$1&lt;&gt;""),SUMIFS(VM,Fecha,$A91,Linea,VLOOKUP(M$1,Data!$AP:$AR,3,FALSE),Cuenta,VLOOKUP(M$1,Data!$AP:$AR,2,FALSE))+SUMIFS(FX,Fecha,$A91,Linea,VLOOKUP(M$1,Data!$AP:$AR,3,FALSE),Cuenta,VLOOKUP(M$1,Data!$AP:$AR,2,FALSE))+M90,"")</f>
        <v/>
      </c>
      <c r="N91" s="3" t="str">
        <f>IF(AND($A91&lt;&gt;"",N$1&lt;&gt;""),SUMIFS(VM,Fecha,$A91,Linea,VLOOKUP(N$1,Data!$AP:$AR,3,FALSE),Cuenta,VLOOKUP(N$1,Data!$AP:$AR,2,FALSE))+SUMIFS(FX,Fecha,$A91,Linea,VLOOKUP(N$1,Data!$AP:$AR,3,FALSE),Cuenta,VLOOKUP(N$1,Data!$AP:$AR,2,FALSE))+N90,"")</f>
        <v/>
      </c>
    </row>
    <row r="92" spans="2:14" x14ac:dyDescent="0.25">
      <c r="B92" s="3" t="str">
        <f>IF(AND($A92&lt;&gt;"",B$1&lt;&gt;""),SUMIFS(VM,Fecha,$A92,Linea,VLOOKUP(B$1,Data!$AP:$AR,3,FALSE),Cuenta,VLOOKUP(B$1,Data!$AP:$AR,2,FALSE))+SUMIFS(FX,Fecha,$A92,Linea,VLOOKUP(B$1,Data!$AP:$AR,3,FALSE),Cuenta,VLOOKUP(B$1,Data!$AP:$AR,2,FALSE))+B91,"")</f>
        <v/>
      </c>
      <c r="C92" s="3" t="str">
        <f>IF(AND($A92&lt;&gt;"",C$1&lt;&gt;""),SUMIFS(VM,Fecha,$A92,Linea,VLOOKUP(C$1,Data!$AP:$AR,3,FALSE),Cuenta,VLOOKUP(C$1,Data!$AP:$AR,2,FALSE))+SUMIFS(FX,Fecha,$A92,Linea,VLOOKUP(C$1,Data!$AP:$AR,3,FALSE),Cuenta,VLOOKUP(C$1,Data!$AP:$AR,2,FALSE))+C91,"")</f>
        <v/>
      </c>
      <c r="D92" s="3" t="str">
        <f>IF(AND($A92&lt;&gt;"",D$1&lt;&gt;""),SUMIFS(VM,Fecha,$A92,Linea,VLOOKUP(D$1,Data!$AP:$AR,3,FALSE),Cuenta,VLOOKUP(D$1,Data!$AP:$AR,2,FALSE))+SUMIFS(FX,Fecha,$A92,Linea,VLOOKUP(D$1,Data!$AP:$AR,3,FALSE),Cuenta,VLOOKUP(D$1,Data!$AP:$AR,2,FALSE))+D91,"")</f>
        <v/>
      </c>
      <c r="E92" s="3" t="str">
        <f>IF(AND($A92&lt;&gt;"",E$1&lt;&gt;""),SUMIFS(VM,Fecha,$A92,Linea,VLOOKUP(E$1,Data!$AP:$AR,3,FALSE),Cuenta,VLOOKUP(E$1,Data!$AP:$AR,2,FALSE))+SUMIFS(FX,Fecha,$A92,Linea,VLOOKUP(E$1,Data!$AP:$AR,3,FALSE),Cuenta,VLOOKUP(E$1,Data!$AP:$AR,2,FALSE))+E91,"")</f>
        <v/>
      </c>
      <c r="F92" s="3" t="str">
        <f>IF(AND($A92&lt;&gt;"",F$1&lt;&gt;""),SUMIFS(VM,Fecha,$A92,Linea,VLOOKUP(F$1,Data!$AP:$AR,3,FALSE),Cuenta,VLOOKUP(F$1,Data!$AP:$AR,2,FALSE))+SUMIFS(FX,Fecha,$A92,Linea,VLOOKUP(F$1,Data!$AP:$AR,3,FALSE),Cuenta,VLOOKUP(F$1,Data!$AP:$AR,2,FALSE))+F91,"")</f>
        <v/>
      </c>
      <c r="G92" s="3" t="str">
        <f>IF(AND($A92&lt;&gt;"",G$1&lt;&gt;""),SUMIFS(VM,Fecha,$A92,Linea,VLOOKUP(G$1,Data!$AP:$AR,3,FALSE),Cuenta,VLOOKUP(G$1,Data!$AP:$AR,2,FALSE))+SUMIFS(FX,Fecha,$A92,Linea,VLOOKUP(G$1,Data!$AP:$AR,3,FALSE),Cuenta,VLOOKUP(G$1,Data!$AP:$AR,2,FALSE))+G91,"")</f>
        <v/>
      </c>
      <c r="H92" s="3" t="str">
        <f>IF(AND($A92&lt;&gt;"",H$1&lt;&gt;""),SUMIFS(VM,Fecha,$A92,Linea,VLOOKUP(H$1,Data!$AP:$AR,3,FALSE),Cuenta,VLOOKUP(H$1,Data!$AP:$AR,2,FALSE))+SUMIFS(FX,Fecha,$A92,Linea,VLOOKUP(H$1,Data!$AP:$AR,3,FALSE),Cuenta,VLOOKUP(H$1,Data!$AP:$AR,2,FALSE))+H91,"")</f>
        <v/>
      </c>
      <c r="I92" s="3" t="str">
        <f>IF(AND($A92&lt;&gt;"",I$1&lt;&gt;""),SUMIFS(VM,Fecha,$A92,Linea,VLOOKUP(I$1,Data!$AP:$AR,3,FALSE),Cuenta,VLOOKUP(I$1,Data!$AP:$AR,2,FALSE))+SUMIFS(FX,Fecha,$A92,Linea,VLOOKUP(I$1,Data!$AP:$AR,3,FALSE),Cuenta,VLOOKUP(I$1,Data!$AP:$AR,2,FALSE))+I91,"")</f>
        <v/>
      </c>
      <c r="J92" s="3" t="str">
        <f>IF(AND($A92&lt;&gt;"",J$1&lt;&gt;""),SUMIFS(VM,Fecha,$A92,Linea,VLOOKUP(J$1,Data!$AP:$AR,3,FALSE),Cuenta,VLOOKUP(J$1,Data!$AP:$AR,2,FALSE))+SUMIFS(FX,Fecha,$A92,Linea,VLOOKUP(J$1,Data!$AP:$AR,3,FALSE),Cuenta,VLOOKUP(J$1,Data!$AP:$AR,2,FALSE))+J91,"")</f>
        <v/>
      </c>
      <c r="K92" s="3" t="str">
        <f>IF(AND($A92&lt;&gt;"",K$1&lt;&gt;""),SUMIFS(VM,Fecha,$A92,Linea,VLOOKUP(K$1,Data!$AP:$AR,3,FALSE),Cuenta,VLOOKUP(K$1,Data!$AP:$AR,2,FALSE))+SUMIFS(FX,Fecha,$A92,Linea,VLOOKUP(K$1,Data!$AP:$AR,3,FALSE),Cuenta,VLOOKUP(K$1,Data!$AP:$AR,2,FALSE))+K91,"")</f>
        <v/>
      </c>
      <c r="L92" s="3" t="str">
        <f>IF(AND($A92&lt;&gt;"",L$1&lt;&gt;""),SUMIFS(VM,Fecha,$A92,Linea,VLOOKUP(L$1,Data!$AP:$AR,3,FALSE),Cuenta,VLOOKUP(L$1,Data!$AP:$AR,2,FALSE))+SUMIFS(FX,Fecha,$A92,Linea,VLOOKUP(L$1,Data!$AP:$AR,3,FALSE),Cuenta,VLOOKUP(L$1,Data!$AP:$AR,2,FALSE))+L91,"")</f>
        <v/>
      </c>
      <c r="M92" s="3" t="str">
        <f>IF(AND($A92&lt;&gt;"",M$1&lt;&gt;""),SUMIFS(VM,Fecha,$A92,Linea,VLOOKUP(M$1,Data!$AP:$AR,3,FALSE),Cuenta,VLOOKUP(M$1,Data!$AP:$AR,2,FALSE))+SUMIFS(FX,Fecha,$A92,Linea,VLOOKUP(M$1,Data!$AP:$AR,3,FALSE),Cuenta,VLOOKUP(M$1,Data!$AP:$AR,2,FALSE))+M91,"")</f>
        <v/>
      </c>
      <c r="N92" s="3" t="str">
        <f>IF(AND($A92&lt;&gt;"",N$1&lt;&gt;""),SUMIFS(VM,Fecha,$A92,Linea,VLOOKUP(N$1,Data!$AP:$AR,3,FALSE),Cuenta,VLOOKUP(N$1,Data!$AP:$AR,2,FALSE))+SUMIFS(FX,Fecha,$A92,Linea,VLOOKUP(N$1,Data!$AP:$AR,3,FALSE),Cuenta,VLOOKUP(N$1,Data!$AP:$AR,2,FALSE))+N91,"")</f>
        <v/>
      </c>
    </row>
    <row r="93" spans="2:14" x14ac:dyDescent="0.25">
      <c r="B93" s="3" t="str">
        <f>IF(AND($A93&lt;&gt;"",B$1&lt;&gt;""),SUMIFS(VM,Fecha,$A93,Linea,VLOOKUP(B$1,Data!$AP:$AR,3,FALSE),Cuenta,VLOOKUP(B$1,Data!$AP:$AR,2,FALSE))+SUMIFS(FX,Fecha,$A93,Linea,VLOOKUP(B$1,Data!$AP:$AR,3,FALSE),Cuenta,VLOOKUP(B$1,Data!$AP:$AR,2,FALSE))+B92,"")</f>
        <v/>
      </c>
      <c r="C93" s="3" t="str">
        <f>IF(AND($A93&lt;&gt;"",C$1&lt;&gt;""),SUMIFS(VM,Fecha,$A93,Linea,VLOOKUP(C$1,Data!$AP:$AR,3,FALSE),Cuenta,VLOOKUP(C$1,Data!$AP:$AR,2,FALSE))+SUMIFS(FX,Fecha,$A93,Linea,VLOOKUP(C$1,Data!$AP:$AR,3,FALSE),Cuenta,VLOOKUP(C$1,Data!$AP:$AR,2,FALSE))+C92,"")</f>
        <v/>
      </c>
      <c r="D93" s="3" t="str">
        <f>IF(AND($A93&lt;&gt;"",D$1&lt;&gt;""),SUMIFS(VM,Fecha,$A93,Linea,VLOOKUP(D$1,Data!$AP:$AR,3,FALSE),Cuenta,VLOOKUP(D$1,Data!$AP:$AR,2,FALSE))+SUMIFS(FX,Fecha,$A93,Linea,VLOOKUP(D$1,Data!$AP:$AR,3,FALSE),Cuenta,VLOOKUP(D$1,Data!$AP:$AR,2,FALSE))+D92,"")</f>
        <v/>
      </c>
      <c r="E93" s="3" t="str">
        <f>IF(AND($A93&lt;&gt;"",E$1&lt;&gt;""),SUMIFS(VM,Fecha,$A93,Linea,VLOOKUP(E$1,Data!$AP:$AR,3,FALSE),Cuenta,VLOOKUP(E$1,Data!$AP:$AR,2,FALSE))+SUMIFS(FX,Fecha,$A93,Linea,VLOOKUP(E$1,Data!$AP:$AR,3,FALSE),Cuenta,VLOOKUP(E$1,Data!$AP:$AR,2,FALSE))+E92,"")</f>
        <v/>
      </c>
      <c r="F93" s="3" t="str">
        <f>IF(AND($A93&lt;&gt;"",F$1&lt;&gt;""),SUMIFS(VM,Fecha,$A93,Linea,VLOOKUP(F$1,Data!$AP:$AR,3,FALSE),Cuenta,VLOOKUP(F$1,Data!$AP:$AR,2,FALSE))+SUMIFS(FX,Fecha,$A93,Linea,VLOOKUP(F$1,Data!$AP:$AR,3,FALSE),Cuenta,VLOOKUP(F$1,Data!$AP:$AR,2,FALSE))+F92,"")</f>
        <v/>
      </c>
      <c r="G93" s="3" t="str">
        <f>IF(AND($A93&lt;&gt;"",G$1&lt;&gt;""),SUMIFS(VM,Fecha,$A93,Linea,VLOOKUP(G$1,Data!$AP:$AR,3,FALSE),Cuenta,VLOOKUP(G$1,Data!$AP:$AR,2,FALSE))+SUMIFS(FX,Fecha,$A93,Linea,VLOOKUP(G$1,Data!$AP:$AR,3,FALSE),Cuenta,VLOOKUP(G$1,Data!$AP:$AR,2,FALSE))+G92,"")</f>
        <v/>
      </c>
      <c r="H93" s="3" t="str">
        <f>IF(AND($A93&lt;&gt;"",H$1&lt;&gt;""),SUMIFS(VM,Fecha,$A93,Linea,VLOOKUP(H$1,Data!$AP:$AR,3,FALSE),Cuenta,VLOOKUP(H$1,Data!$AP:$AR,2,FALSE))+SUMIFS(FX,Fecha,$A93,Linea,VLOOKUP(H$1,Data!$AP:$AR,3,FALSE),Cuenta,VLOOKUP(H$1,Data!$AP:$AR,2,FALSE))+H92,"")</f>
        <v/>
      </c>
      <c r="I93" s="3" t="str">
        <f>IF(AND($A93&lt;&gt;"",I$1&lt;&gt;""),SUMIFS(VM,Fecha,$A93,Linea,VLOOKUP(I$1,Data!$AP:$AR,3,FALSE),Cuenta,VLOOKUP(I$1,Data!$AP:$AR,2,FALSE))+SUMIFS(FX,Fecha,$A93,Linea,VLOOKUP(I$1,Data!$AP:$AR,3,FALSE),Cuenta,VLOOKUP(I$1,Data!$AP:$AR,2,FALSE))+I92,"")</f>
        <v/>
      </c>
      <c r="J93" s="3" t="str">
        <f>IF(AND($A93&lt;&gt;"",J$1&lt;&gt;""),SUMIFS(VM,Fecha,$A93,Linea,VLOOKUP(J$1,Data!$AP:$AR,3,FALSE),Cuenta,VLOOKUP(J$1,Data!$AP:$AR,2,FALSE))+SUMIFS(FX,Fecha,$A93,Linea,VLOOKUP(J$1,Data!$AP:$AR,3,FALSE),Cuenta,VLOOKUP(J$1,Data!$AP:$AR,2,FALSE))+J92,"")</f>
        <v/>
      </c>
      <c r="K93" s="3" t="str">
        <f>IF(AND($A93&lt;&gt;"",K$1&lt;&gt;""),SUMIFS(VM,Fecha,$A93,Linea,VLOOKUP(K$1,Data!$AP:$AR,3,FALSE),Cuenta,VLOOKUP(K$1,Data!$AP:$AR,2,FALSE))+SUMIFS(FX,Fecha,$A93,Linea,VLOOKUP(K$1,Data!$AP:$AR,3,FALSE),Cuenta,VLOOKUP(K$1,Data!$AP:$AR,2,FALSE))+K92,"")</f>
        <v/>
      </c>
      <c r="L93" s="3" t="str">
        <f>IF(AND($A93&lt;&gt;"",L$1&lt;&gt;""),SUMIFS(VM,Fecha,$A93,Linea,VLOOKUP(L$1,Data!$AP:$AR,3,FALSE),Cuenta,VLOOKUP(L$1,Data!$AP:$AR,2,FALSE))+SUMIFS(FX,Fecha,$A93,Linea,VLOOKUP(L$1,Data!$AP:$AR,3,FALSE),Cuenta,VLOOKUP(L$1,Data!$AP:$AR,2,FALSE))+L92,"")</f>
        <v/>
      </c>
      <c r="M93" s="3" t="str">
        <f>IF(AND($A93&lt;&gt;"",M$1&lt;&gt;""),SUMIFS(VM,Fecha,$A93,Linea,VLOOKUP(M$1,Data!$AP:$AR,3,FALSE),Cuenta,VLOOKUP(M$1,Data!$AP:$AR,2,FALSE))+SUMIFS(FX,Fecha,$A93,Linea,VLOOKUP(M$1,Data!$AP:$AR,3,FALSE),Cuenta,VLOOKUP(M$1,Data!$AP:$AR,2,FALSE))+M92,"")</f>
        <v/>
      </c>
      <c r="N93" s="3" t="str">
        <f>IF(AND($A93&lt;&gt;"",N$1&lt;&gt;""),SUMIFS(VM,Fecha,$A93,Linea,VLOOKUP(N$1,Data!$AP:$AR,3,FALSE),Cuenta,VLOOKUP(N$1,Data!$AP:$AR,2,FALSE))+SUMIFS(FX,Fecha,$A93,Linea,VLOOKUP(N$1,Data!$AP:$AR,3,FALSE),Cuenta,VLOOKUP(N$1,Data!$AP:$AR,2,FALSE))+N92,"")</f>
        <v/>
      </c>
    </row>
    <row r="94" spans="2:14" x14ac:dyDescent="0.25">
      <c r="B94" s="3" t="str">
        <f>IF(AND($A94&lt;&gt;"",B$1&lt;&gt;""),SUMIFS(VM,Fecha,$A94,Linea,VLOOKUP(B$1,Data!$AP:$AR,3,FALSE),Cuenta,VLOOKUP(B$1,Data!$AP:$AR,2,FALSE))+SUMIFS(FX,Fecha,$A94,Linea,VLOOKUP(B$1,Data!$AP:$AR,3,FALSE),Cuenta,VLOOKUP(B$1,Data!$AP:$AR,2,FALSE))+B93,"")</f>
        <v/>
      </c>
      <c r="C94" s="3" t="str">
        <f>IF(AND($A94&lt;&gt;"",C$1&lt;&gt;""),SUMIFS(VM,Fecha,$A94,Linea,VLOOKUP(C$1,Data!$AP:$AR,3,FALSE),Cuenta,VLOOKUP(C$1,Data!$AP:$AR,2,FALSE))+SUMIFS(FX,Fecha,$A94,Linea,VLOOKUP(C$1,Data!$AP:$AR,3,FALSE),Cuenta,VLOOKUP(C$1,Data!$AP:$AR,2,FALSE))+C93,"")</f>
        <v/>
      </c>
      <c r="D94" s="3" t="str">
        <f>IF(AND($A94&lt;&gt;"",D$1&lt;&gt;""),SUMIFS(VM,Fecha,$A94,Linea,VLOOKUP(D$1,Data!$AP:$AR,3,FALSE),Cuenta,VLOOKUP(D$1,Data!$AP:$AR,2,FALSE))+SUMIFS(FX,Fecha,$A94,Linea,VLOOKUP(D$1,Data!$AP:$AR,3,FALSE),Cuenta,VLOOKUP(D$1,Data!$AP:$AR,2,FALSE))+D93,"")</f>
        <v/>
      </c>
      <c r="E94" s="3" t="str">
        <f>IF(AND($A94&lt;&gt;"",E$1&lt;&gt;""),SUMIFS(VM,Fecha,$A94,Linea,VLOOKUP(E$1,Data!$AP:$AR,3,FALSE),Cuenta,VLOOKUP(E$1,Data!$AP:$AR,2,FALSE))+SUMIFS(FX,Fecha,$A94,Linea,VLOOKUP(E$1,Data!$AP:$AR,3,FALSE),Cuenta,VLOOKUP(E$1,Data!$AP:$AR,2,FALSE))+E93,"")</f>
        <v/>
      </c>
      <c r="F94" s="3" t="str">
        <f>IF(AND($A94&lt;&gt;"",F$1&lt;&gt;""),SUMIFS(VM,Fecha,$A94,Linea,VLOOKUP(F$1,Data!$AP:$AR,3,FALSE),Cuenta,VLOOKUP(F$1,Data!$AP:$AR,2,FALSE))+SUMIFS(FX,Fecha,$A94,Linea,VLOOKUP(F$1,Data!$AP:$AR,3,FALSE),Cuenta,VLOOKUP(F$1,Data!$AP:$AR,2,FALSE))+F93,"")</f>
        <v/>
      </c>
      <c r="G94" s="3" t="str">
        <f>IF(AND($A94&lt;&gt;"",G$1&lt;&gt;""),SUMIFS(VM,Fecha,$A94,Linea,VLOOKUP(G$1,Data!$AP:$AR,3,FALSE),Cuenta,VLOOKUP(G$1,Data!$AP:$AR,2,FALSE))+SUMIFS(FX,Fecha,$A94,Linea,VLOOKUP(G$1,Data!$AP:$AR,3,FALSE),Cuenta,VLOOKUP(G$1,Data!$AP:$AR,2,FALSE))+G93,"")</f>
        <v/>
      </c>
      <c r="H94" s="3" t="str">
        <f>IF(AND($A94&lt;&gt;"",H$1&lt;&gt;""),SUMIFS(VM,Fecha,$A94,Linea,VLOOKUP(H$1,Data!$AP:$AR,3,FALSE),Cuenta,VLOOKUP(H$1,Data!$AP:$AR,2,FALSE))+SUMIFS(FX,Fecha,$A94,Linea,VLOOKUP(H$1,Data!$AP:$AR,3,FALSE),Cuenta,VLOOKUP(H$1,Data!$AP:$AR,2,FALSE))+H93,"")</f>
        <v/>
      </c>
      <c r="I94" s="3" t="str">
        <f>IF(AND($A94&lt;&gt;"",I$1&lt;&gt;""),SUMIFS(VM,Fecha,$A94,Linea,VLOOKUP(I$1,Data!$AP:$AR,3,FALSE),Cuenta,VLOOKUP(I$1,Data!$AP:$AR,2,FALSE))+SUMIFS(FX,Fecha,$A94,Linea,VLOOKUP(I$1,Data!$AP:$AR,3,FALSE),Cuenta,VLOOKUP(I$1,Data!$AP:$AR,2,FALSE))+I93,"")</f>
        <v/>
      </c>
      <c r="J94" s="3" t="str">
        <f>IF(AND($A94&lt;&gt;"",J$1&lt;&gt;""),SUMIFS(VM,Fecha,$A94,Linea,VLOOKUP(J$1,Data!$AP:$AR,3,FALSE),Cuenta,VLOOKUP(J$1,Data!$AP:$AR,2,FALSE))+SUMIFS(FX,Fecha,$A94,Linea,VLOOKUP(J$1,Data!$AP:$AR,3,FALSE),Cuenta,VLOOKUP(J$1,Data!$AP:$AR,2,FALSE))+J93,"")</f>
        <v/>
      </c>
      <c r="K94" s="3" t="str">
        <f>IF(AND($A94&lt;&gt;"",K$1&lt;&gt;""),SUMIFS(VM,Fecha,$A94,Linea,VLOOKUP(K$1,Data!$AP:$AR,3,FALSE),Cuenta,VLOOKUP(K$1,Data!$AP:$AR,2,FALSE))+SUMIFS(FX,Fecha,$A94,Linea,VLOOKUP(K$1,Data!$AP:$AR,3,FALSE),Cuenta,VLOOKUP(K$1,Data!$AP:$AR,2,FALSE))+K93,"")</f>
        <v/>
      </c>
      <c r="L94" s="3" t="str">
        <f>IF(AND($A94&lt;&gt;"",L$1&lt;&gt;""),SUMIFS(VM,Fecha,$A94,Linea,VLOOKUP(L$1,Data!$AP:$AR,3,FALSE),Cuenta,VLOOKUP(L$1,Data!$AP:$AR,2,FALSE))+SUMIFS(FX,Fecha,$A94,Linea,VLOOKUP(L$1,Data!$AP:$AR,3,FALSE),Cuenta,VLOOKUP(L$1,Data!$AP:$AR,2,FALSE))+L93,"")</f>
        <v/>
      </c>
      <c r="M94" s="3" t="str">
        <f>IF(AND($A94&lt;&gt;"",M$1&lt;&gt;""),SUMIFS(VM,Fecha,$A94,Linea,VLOOKUP(M$1,Data!$AP:$AR,3,FALSE),Cuenta,VLOOKUP(M$1,Data!$AP:$AR,2,FALSE))+SUMIFS(FX,Fecha,$A94,Linea,VLOOKUP(M$1,Data!$AP:$AR,3,FALSE),Cuenta,VLOOKUP(M$1,Data!$AP:$AR,2,FALSE))+M93,"")</f>
        <v/>
      </c>
      <c r="N94" s="3" t="str">
        <f>IF(AND($A94&lt;&gt;"",N$1&lt;&gt;""),SUMIFS(VM,Fecha,$A94,Linea,VLOOKUP(N$1,Data!$AP:$AR,3,FALSE),Cuenta,VLOOKUP(N$1,Data!$AP:$AR,2,FALSE))+SUMIFS(FX,Fecha,$A94,Linea,VLOOKUP(N$1,Data!$AP:$AR,3,FALSE),Cuenta,VLOOKUP(N$1,Data!$AP:$AR,2,FALSE))+N93,"")</f>
        <v/>
      </c>
    </row>
    <row r="95" spans="2:14" x14ac:dyDescent="0.25">
      <c r="B95" s="3" t="str">
        <f>IF(AND($A95&lt;&gt;"",B$1&lt;&gt;""),SUMIFS(VM,Fecha,$A95,Linea,VLOOKUP(B$1,Data!$AP:$AR,3,FALSE),Cuenta,VLOOKUP(B$1,Data!$AP:$AR,2,FALSE))+SUMIFS(FX,Fecha,$A95,Linea,VLOOKUP(B$1,Data!$AP:$AR,3,FALSE),Cuenta,VLOOKUP(B$1,Data!$AP:$AR,2,FALSE))+B94,"")</f>
        <v/>
      </c>
      <c r="C95" s="3" t="str">
        <f>IF(AND($A95&lt;&gt;"",C$1&lt;&gt;""),SUMIFS(VM,Fecha,$A95,Linea,VLOOKUP(C$1,Data!$AP:$AR,3,FALSE),Cuenta,VLOOKUP(C$1,Data!$AP:$AR,2,FALSE))+SUMIFS(FX,Fecha,$A95,Linea,VLOOKUP(C$1,Data!$AP:$AR,3,FALSE),Cuenta,VLOOKUP(C$1,Data!$AP:$AR,2,FALSE))+C94,"")</f>
        <v/>
      </c>
      <c r="D95" s="3" t="str">
        <f>IF(AND($A95&lt;&gt;"",D$1&lt;&gt;""),SUMIFS(VM,Fecha,$A95,Linea,VLOOKUP(D$1,Data!$AP:$AR,3,FALSE),Cuenta,VLOOKUP(D$1,Data!$AP:$AR,2,FALSE))+SUMIFS(FX,Fecha,$A95,Linea,VLOOKUP(D$1,Data!$AP:$AR,3,FALSE),Cuenta,VLOOKUP(D$1,Data!$AP:$AR,2,FALSE))+D94,"")</f>
        <v/>
      </c>
      <c r="E95" s="3" t="str">
        <f>IF(AND($A95&lt;&gt;"",E$1&lt;&gt;""),SUMIFS(VM,Fecha,$A95,Linea,VLOOKUP(E$1,Data!$AP:$AR,3,FALSE),Cuenta,VLOOKUP(E$1,Data!$AP:$AR,2,FALSE))+SUMIFS(FX,Fecha,$A95,Linea,VLOOKUP(E$1,Data!$AP:$AR,3,FALSE),Cuenta,VLOOKUP(E$1,Data!$AP:$AR,2,FALSE))+E94,"")</f>
        <v/>
      </c>
      <c r="F95" s="3" t="str">
        <f>IF(AND($A95&lt;&gt;"",F$1&lt;&gt;""),SUMIFS(VM,Fecha,$A95,Linea,VLOOKUP(F$1,Data!$AP:$AR,3,FALSE),Cuenta,VLOOKUP(F$1,Data!$AP:$AR,2,FALSE))+SUMIFS(FX,Fecha,$A95,Linea,VLOOKUP(F$1,Data!$AP:$AR,3,FALSE),Cuenta,VLOOKUP(F$1,Data!$AP:$AR,2,FALSE))+F94,"")</f>
        <v/>
      </c>
      <c r="G95" s="3" t="str">
        <f>IF(AND($A95&lt;&gt;"",G$1&lt;&gt;""),SUMIFS(VM,Fecha,$A95,Linea,VLOOKUP(G$1,Data!$AP:$AR,3,FALSE),Cuenta,VLOOKUP(G$1,Data!$AP:$AR,2,FALSE))+SUMIFS(FX,Fecha,$A95,Linea,VLOOKUP(G$1,Data!$AP:$AR,3,FALSE),Cuenta,VLOOKUP(G$1,Data!$AP:$AR,2,FALSE))+G94,"")</f>
        <v/>
      </c>
      <c r="H95" s="3" t="str">
        <f>IF(AND($A95&lt;&gt;"",H$1&lt;&gt;""),SUMIFS(VM,Fecha,$A95,Linea,VLOOKUP(H$1,Data!$AP:$AR,3,FALSE),Cuenta,VLOOKUP(H$1,Data!$AP:$AR,2,FALSE))+SUMIFS(FX,Fecha,$A95,Linea,VLOOKUP(H$1,Data!$AP:$AR,3,FALSE),Cuenta,VLOOKUP(H$1,Data!$AP:$AR,2,FALSE))+H94,"")</f>
        <v/>
      </c>
      <c r="I95" s="3" t="str">
        <f>IF(AND($A95&lt;&gt;"",I$1&lt;&gt;""),SUMIFS(VM,Fecha,$A95,Linea,VLOOKUP(I$1,Data!$AP:$AR,3,FALSE),Cuenta,VLOOKUP(I$1,Data!$AP:$AR,2,FALSE))+SUMIFS(FX,Fecha,$A95,Linea,VLOOKUP(I$1,Data!$AP:$AR,3,FALSE),Cuenta,VLOOKUP(I$1,Data!$AP:$AR,2,FALSE))+I94,"")</f>
        <v/>
      </c>
      <c r="J95" s="3" t="str">
        <f>IF(AND($A95&lt;&gt;"",J$1&lt;&gt;""),SUMIFS(VM,Fecha,$A95,Linea,VLOOKUP(J$1,Data!$AP:$AR,3,FALSE),Cuenta,VLOOKUP(J$1,Data!$AP:$AR,2,FALSE))+SUMIFS(FX,Fecha,$A95,Linea,VLOOKUP(J$1,Data!$AP:$AR,3,FALSE),Cuenta,VLOOKUP(J$1,Data!$AP:$AR,2,FALSE))+J94,"")</f>
        <v/>
      </c>
      <c r="K95" s="3" t="str">
        <f>IF(AND($A95&lt;&gt;"",K$1&lt;&gt;""),SUMIFS(VM,Fecha,$A95,Linea,VLOOKUP(K$1,Data!$AP:$AR,3,FALSE),Cuenta,VLOOKUP(K$1,Data!$AP:$AR,2,FALSE))+SUMIFS(FX,Fecha,$A95,Linea,VLOOKUP(K$1,Data!$AP:$AR,3,FALSE),Cuenta,VLOOKUP(K$1,Data!$AP:$AR,2,FALSE))+K94,"")</f>
        <v/>
      </c>
      <c r="L95" s="3" t="str">
        <f>IF(AND($A95&lt;&gt;"",L$1&lt;&gt;""),SUMIFS(VM,Fecha,$A95,Linea,VLOOKUP(L$1,Data!$AP:$AR,3,FALSE),Cuenta,VLOOKUP(L$1,Data!$AP:$AR,2,FALSE))+SUMIFS(FX,Fecha,$A95,Linea,VLOOKUP(L$1,Data!$AP:$AR,3,FALSE),Cuenta,VLOOKUP(L$1,Data!$AP:$AR,2,FALSE))+L94,"")</f>
        <v/>
      </c>
      <c r="M95" s="3" t="str">
        <f>IF(AND($A95&lt;&gt;"",M$1&lt;&gt;""),SUMIFS(VM,Fecha,$A95,Linea,VLOOKUP(M$1,Data!$AP:$AR,3,FALSE),Cuenta,VLOOKUP(M$1,Data!$AP:$AR,2,FALSE))+SUMIFS(FX,Fecha,$A95,Linea,VLOOKUP(M$1,Data!$AP:$AR,3,FALSE),Cuenta,VLOOKUP(M$1,Data!$AP:$AR,2,FALSE))+M94,"")</f>
        <v/>
      </c>
      <c r="N95" s="3" t="str">
        <f>IF(AND($A95&lt;&gt;"",N$1&lt;&gt;""),SUMIFS(VM,Fecha,$A95,Linea,VLOOKUP(N$1,Data!$AP:$AR,3,FALSE),Cuenta,VLOOKUP(N$1,Data!$AP:$AR,2,FALSE))+SUMIFS(FX,Fecha,$A95,Linea,VLOOKUP(N$1,Data!$AP:$AR,3,FALSE),Cuenta,VLOOKUP(N$1,Data!$AP:$AR,2,FALSE))+N94,"")</f>
        <v/>
      </c>
    </row>
    <row r="96" spans="2:14" x14ac:dyDescent="0.25">
      <c r="B96" s="3" t="str">
        <f>IF(AND($A96&lt;&gt;"",B$1&lt;&gt;""),SUMIFS(VM,Fecha,$A96,Linea,VLOOKUP(B$1,Data!$AP:$AR,3,FALSE),Cuenta,VLOOKUP(B$1,Data!$AP:$AR,2,FALSE))+SUMIFS(FX,Fecha,$A96,Linea,VLOOKUP(B$1,Data!$AP:$AR,3,FALSE),Cuenta,VLOOKUP(B$1,Data!$AP:$AR,2,FALSE))+B95,"")</f>
        <v/>
      </c>
      <c r="C96" s="3" t="str">
        <f>IF(AND($A96&lt;&gt;"",C$1&lt;&gt;""),SUMIFS(VM,Fecha,$A96,Linea,VLOOKUP(C$1,Data!$AP:$AR,3,FALSE),Cuenta,VLOOKUP(C$1,Data!$AP:$AR,2,FALSE))+SUMIFS(FX,Fecha,$A96,Linea,VLOOKUP(C$1,Data!$AP:$AR,3,FALSE),Cuenta,VLOOKUP(C$1,Data!$AP:$AR,2,FALSE))+C95,"")</f>
        <v/>
      </c>
      <c r="D96" s="3" t="str">
        <f>IF(AND($A96&lt;&gt;"",D$1&lt;&gt;""),SUMIFS(VM,Fecha,$A96,Linea,VLOOKUP(D$1,Data!$AP:$AR,3,FALSE),Cuenta,VLOOKUP(D$1,Data!$AP:$AR,2,FALSE))+SUMIFS(FX,Fecha,$A96,Linea,VLOOKUP(D$1,Data!$AP:$AR,3,FALSE),Cuenta,VLOOKUP(D$1,Data!$AP:$AR,2,FALSE))+D95,"")</f>
        <v/>
      </c>
      <c r="E96" s="3" t="str">
        <f>IF(AND($A96&lt;&gt;"",E$1&lt;&gt;""),SUMIFS(VM,Fecha,$A96,Linea,VLOOKUP(E$1,Data!$AP:$AR,3,FALSE),Cuenta,VLOOKUP(E$1,Data!$AP:$AR,2,FALSE))+SUMIFS(FX,Fecha,$A96,Linea,VLOOKUP(E$1,Data!$AP:$AR,3,FALSE),Cuenta,VLOOKUP(E$1,Data!$AP:$AR,2,FALSE))+E95,"")</f>
        <v/>
      </c>
      <c r="F96" s="3" t="str">
        <f>IF(AND($A96&lt;&gt;"",F$1&lt;&gt;""),SUMIFS(VM,Fecha,$A96,Linea,VLOOKUP(F$1,Data!$AP:$AR,3,FALSE),Cuenta,VLOOKUP(F$1,Data!$AP:$AR,2,FALSE))+SUMIFS(FX,Fecha,$A96,Linea,VLOOKUP(F$1,Data!$AP:$AR,3,FALSE),Cuenta,VLOOKUP(F$1,Data!$AP:$AR,2,FALSE))+F95,"")</f>
        <v/>
      </c>
      <c r="G96" s="3" t="str">
        <f>IF(AND($A96&lt;&gt;"",G$1&lt;&gt;""),SUMIFS(VM,Fecha,$A96,Linea,VLOOKUP(G$1,Data!$AP:$AR,3,FALSE),Cuenta,VLOOKUP(G$1,Data!$AP:$AR,2,FALSE))+SUMIFS(FX,Fecha,$A96,Linea,VLOOKUP(G$1,Data!$AP:$AR,3,FALSE),Cuenta,VLOOKUP(G$1,Data!$AP:$AR,2,FALSE))+G95,"")</f>
        <v/>
      </c>
      <c r="H96" s="3" t="str">
        <f>IF(AND($A96&lt;&gt;"",H$1&lt;&gt;""),SUMIFS(VM,Fecha,$A96,Linea,VLOOKUP(H$1,Data!$AP:$AR,3,FALSE),Cuenta,VLOOKUP(H$1,Data!$AP:$AR,2,FALSE))+SUMIFS(FX,Fecha,$A96,Linea,VLOOKUP(H$1,Data!$AP:$AR,3,FALSE),Cuenta,VLOOKUP(H$1,Data!$AP:$AR,2,FALSE))+H95,"")</f>
        <v/>
      </c>
      <c r="I96" s="3" t="str">
        <f>IF(AND($A96&lt;&gt;"",I$1&lt;&gt;""),SUMIFS(VM,Fecha,$A96,Linea,VLOOKUP(I$1,Data!$AP:$AR,3,FALSE),Cuenta,VLOOKUP(I$1,Data!$AP:$AR,2,FALSE))+SUMIFS(FX,Fecha,$A96,Linea,VLOOKUP(I$1,Data!$AP:$AR,3,FALSE),Cuenta,VLOOKUP(I$1,Data!$AP:$AR,2,FALSE))+I95,"")</f>
        <v/>
      </c>
      <c r="J96" s="3" t="str">
        <f>IF(AND($A96&lt;&gt;"",J$1&lt;&gt;""),SUMIFS(VM,Fecha,$A96,Linea,VLOOKUP(J$1,Data!$AP:$AR,3,FALSE),Cuenta,VLOOKUP(J$1,Data!$AP:$AR,2,FALSE))+SUMIFS(FX,Fecha,$A96,Linea,VLOOKUP(J$1,Data!$AP:$AR,3,FALSE),Cuenta,VLOOKUP(J$1,Data!$AP:$AR,2,FALSE))+J95,"")</f>
        <v/>
      </c>
      <c r="K96" s="3" t="str">
        <f>IF(AND($A96&lt;&gt;"",K$1&lt;&gt;""),SUMIFS(VM,Fecha,$A96,Linea,VLOOKUP(K$1,Data!$AP:$AR,3,FALSE),Cuenta,VLOOKUP(K$1,Data!$AP:$AR,2,FALSE))+SUMIFS(FX,Fecha,$A96,Linea,VLOOKUP(K$1,Data!$AP:$AR,3,FALSE),Cuenta,VLOOKUP(K$1,Data!$AP:$AR,2,FALSE))+K95,"")</f>
        <v/>
      </c>
      <c r="L96" s="3" t="str">
        <f>IF(AND($A96&lt;&gt;"",L$1&lt;&gt;""),SUMIFS(VM,Fecha,$A96,Linea,VLOOKUP(L$1,Data!$AP:$AR,3,FALSE),Cuenta,VLOOKUP(L$1,Data!$AP:$AR,2,FALSE))+SUMIFS(FX,Fecha,$A96,Linea,VLOOKUP(L$1,Data!$AP:$AR,3,FALSE),Cuenta,VLOOKUP(L$1,Data!$AP:$AR,2,FALSE))+L95,"")</f>
        <v/>
      </c>
      <c r="M96" s="3" t="str">
        <f>IF(AND($A96&lt;&gt;"",M$1&lt;&gt;""),SUMIFS(VM,Fecha,$A96,Linea,VLOOKUP(M$1,Data!$AP:$AR,3,FALSE),Cuenta,VLOOKUP(M$1,Data!$AP:$AR,2,FALSE))+SUMIFS(FX,Fecha,$A96,Linea,VLOOKUP(M$1,Data!$AP:$AR,3,FALSE),Cuenta,VLOOKUP(M$1,Data!$AP:$AR,2,FALSE))+M95,"")</f>
        <v/>
      </c>
      <c r="N96" s="3" t="str">
        <f>IF(AND($A96&lt;&gt;"",N$1&lt;&gt;""),SUMIFS(VM,Fecha,$A96,Linea,VLOOKUP(N$1,Data!$AP:$AR,3,FALSE),Cuenta,VLOOKUP(N$1,Data!$AP:$AR,2,FALSE))+SUMIFS(FX,Fecha,$A96,Linea,VLOOKUP(N$1,Data!$AP:$AR,3,FALSE),Cuenta,VLOOKUP(N$1,Data!$AP:$AR,2,FALSE))+N95,"")</f>
        <v/>
      </c>
    </row>
    <row r="97" spans="2:14" x14ac:dyDescent="0.25">
      <c r="B97" s="3" t="str">
        <f>IF(AND($A97&lt;&gt;"",B$1&lt;&gt;""),SUMIFS(VM,Fecha,$A97,Linea,VLOOKUP(B$1,Data!$AP:$AR,3,FALSE),Cuenta,VLOOKUP(B$1,Data!$AP:$AR,2,FALSE))+SUMIFS(FX,Fecha,$A97,Linea,VLOOKUP(B$1,Data!$AP:$AR,3,FALSE),Cuenta,VLOOKUP(B$1,Data!$AP:$AR,2,FALSE))+B96,"")</f>
        <v/>
      </c>
      <c r="C97" s="3" t="str">
        <f>IF(AND($A97&lt;&gt;"",C$1&lt;&gt;""),SUMIFS(VM,Fecha,$A97,Linea,VLOOKUP(C$1,Data!$AP:$AR,3,FALSE),Cuenta,VLOOKUP(C$1,Data!$AP:$AR,2,FALSE))+SUMIFS(FX,Fecha,$A97,Linea,VLOOKUP(C$1,Data!$AP:$AR,3,FALSE),Cuenta,VLOOKUP(C$1,Data!$AP:$AR,2,FALSE))+C96,"")</f>
        <v/>
      </c>
      <c r="D97" s="3" t="str">
        <f>IF(AND($A97&lt;&gt;"",D$1&lt;&gt;""),SUMIFS(VM,Fecha,$A97,Linea,VLOOKUP(D$1,Data!$AP:$AR,3,FALSE),Cuenta,VLOOKUP(D$1,Data!$AP:$AR,2,FALSE))+SUMIFS(FX,Fecha,$A97,Linea,VLOOKUP(D$1,Data!$AP:$AR,3,FALSE),Cuenta,VLOOKUP(D$1,Data!$AP:$AR,2,FALSE))+D96,"")</f>
        <v/>
      </c>
      <c r="E97" s="3" t="str">
        <f>IF(AND($A97&lt;&gt;"",E$1&lt;&gt;""),SUMIFS(VM,Fecha,$A97,Linea,VLOOKUP(E$1,Data!$AP:$AR,3,FALSE),Cuenta,VLOOKUP(E$1,Data!$AP:$AR,2,FALSE))+SUMIFS(FX,Fecha,$A97,Linea,VLOOKUP(E$1,Data!$AP:$AR,3,FALSE),Cuenta,VLOOKUP(E$1,Data!$AP:$AR,2,FALSE))+E96,"")</f>
        <v/>
      </c>
      <c r="F97" s="3" t="str">
        <f>IF(AND($A97&lt;&gt;"",F$1&lt;&gt;""),SUMIFS(VM,Fecha,$A97,Linea,VLOOKUP(F$1,Data!$AP:$AR,3,FALSE),Cuenta,VLOOKUP(F$1,Data!$AP:$AR,2,FALSE))+SUMIFS(FX,Fecha,$A97,Linea,VLOOKUP(F$1,Data!$AP:$AR,3,FALSE),Cuenta,VLOOKUP(F$1,Data!$AP:$AR,2,FALSE))+F96,"")</f>
        <v/>
      </c>
      <c r="G97" s="3" t="str">
        <f>IF(AND($A97&lt;&gt;"",G$1&lt;&gt;""),SUMIFS(VM,Fecha,$A97,Linea,VLOOKUP(G$1,Data!$AP:$AR,3,FALSE),Cuenta,VLOOKUP(G$1,Data!$AP:$AR,2,FALSE))+SUMIFS(FX,Fecha,$A97,Linea,VLOOKUP(G$1,Data!$AP:$AR,3,FALSE),Cuenta,VLOOKUP(G$1,Data!$AP:$AR,2,FALSE))+G96,"")</f>
        <v/>
      </c>
      <c r="H97" s="3" t="str">
        <f>IF(AND($A97&lt;&gt;"",H$1&lt;&gt;""),SUMIFS(VM,Fecha,$A97,Linea,VLOOKUP(H$1,Data!$AP:$AR,3,FALSE),Cuenta,VLOOKUP(H$1,Data!$AP:$AR,2,FALSE))+SUMIFS(FX,Fecha,$A97,Linea,VLOOKUP(H$1,Data!$AP:$AR,3,FALSE),Cuenta,VLOOKUP(H$1,Data!$AP:$AR,2,FALSE))+H96,"")</f>
        <v/>
      </c>
      <c r="I97" s="3" t="str">
        <f>IF(AND($A97&lt;&gt;"",I$1&lt;&gt;""),SUMIFS(VM,Fecha,$A97,Linea,VLOOKUP(I$1,Data!$AP:$AR,3,FALSE),Cuenta,VLOOKUP(I$1,Data!$AP:$AR,2,FALSE))+SUMIFS(FX,Fecha,$A97,Linea,VLOOKUP(I$1,Data!$AP:$AR,3,FALSE),Cuenta,VLOOKUP(I$1,Data!$AP:$AR,2,FALSE))+I96,"")</f>
        <v/>
      </c>
      <c r="J97" s="3" t="str">
        <f>IF(AND($A97&lt;&gt;"",J$1&lt;&gt;""),SUMIFS(VM,Fecha,$A97,Linea,VLOOKUP(J$1,Data!$AP:$AR,3,FALSE),Cuenta,VLOOKUP(J$1,Data!$AP:$AR,2,FALSE))+SUMIFS(FX,Fecha,$A97,Linea,VLOOKUP(J$1,Data!$AP:$AR,3,FALSE),Cuenta,VLOOKUP(J$1,Data!$AP:$AR,2,FALSE))+J96,"")</f>
        <v/>
      </c>
      <c r="K97" s="3" t="str">
        <f>IF(AND($A97&lt;&gt;"",K$1&lt;&gt;""),SUMIFS(VM,Fecha,$A97,Linea,VLOOKUP(K$1,Data!$AP:$AR,3,FALSE),Cuenta,VLOOKUP(K$1,Data!$AP:$AR,2,FALSE))+SUMIFS(FX,Fecha,$A97,Linea,VLOOKUP(K$1,Data!$AP:$AR,3,FALSE),Cuenta,VLOOKUP(K$1,Data!$AP:$AR,2,FALSE))+K96,"")</f>
        <v/>
      </c>
      <c r="L97" s="3" t="str">
        <f>IF(AND($A97&lt;&gt;"",L$1&lt;&gt;""),SUMIFS(VM,Fecha,$A97,Linea,VLOOKUP(L$1,Data!$AP:$AR,3,FALSE),Cuenta,VLOOKUP(L$1,Data!$AP:$AR,2,FALSE))+SUMIFS(FX,Fecha,$A97,Linea,VLOOKUP(L$1,Data!$AP:$AR,3,FALSE),Cuenta,VLOOKUP(L$1,Data!$AP:$AR,2,FALSE))+L96,"")</f>
        <v/>
      </c>
      <c r="M97" s="3" t="str">
        <f>IF(AND($A97&lt;&gt;"",M$1&lt;&gt;""),SUMIFS(VM,Fecha,$A97,Linea,VLOOKUP(M$1,Data!$AP:$AR,3,FALSE),Cuenta,VLOOKUP(M$1,Data!$AP:$AR,2,FALSE))+SUMIFS(FX,Fecha,$A97,Linea,VLOOKUP(M$1,Data!$AP:$AR,3,FALSE),Cuenta,VLOOKUP(M$1,Data!$AP:$AR,2,FALSE))+M96,"")</f>
        <v/>
      </c>
      <c r="N97" s="3" t="str">
        <f>IF(AND($A97&lt;&gt;"",N$1&lt;&gt;""),SUMIFS(VM,Fecha,$A97,Linea,VLOOKUP(N$1,Data!$AP:$AR,3,FALSE),Cuenta,VLOOKUP(N$1,Data!$AP:$AR,2,FALSE))+SUMIFS(FX,Fecha,$A97,Linea,VLOOKUP(N$1,Data!$AP:$AR,3,FALSE),Cuenta,VLOOKUP(N$1,Data!$AP:$AR,2,FALSE))+N96,"")</f>
        <v/>
      </c>
    </row>
    <row r="98" spans="2:14" x14ac:dyDescent="0.25">
      <c r="B98" s="3" t="str">
        <f>IF(AND($A98&lt;&gt;"",B$1&lt;&gt;""),SUMIFS(VM,Fecha,$A98,Linea,VLOOKUP(B$1,Data!$AP:$AR,3,FALSE),Cuenta,VLOOKUP(B$1,Data!$AP:$AR,2,FALSE))+SUMIFS(FX,Fecha,$A98,Linea,VLOOKUP(B$1,Data!$AP:$AR,3,FALSE),Cuenta,VLOOKUP(B$1,Data!$AP:$AR,2,FALSE))+B97,"")</f>
        <v/>
      </c>
      <c r="C98" s="3" t="str">
        <f>IF(AND($A98&lt;&gt;"",C$1&lt;&gt;""),SUMIFS(VM,Fecha,$A98,Linea,VLOOKUP(C$1,Data!$AP:$AR,3,FALSE),Cuenta,VLOOKUP(C$1,Data!$AP:$AR,2,FALSE))+SUMIFS(FX,Fecha,$A98,Linea,VLOOKUP(C$1,Data!$AP:$AR,3,FALSE),Cuenta,VLOOKUP(C$1,Data!$AP:$AR,2,FALSE))+C97,"")</f>
        <v/>
      </c>
      <c r="D98" s="3" t="str">
        <f>IF(AND($A98&lt;&gt;"",D$1&lt;&gt;""),SUMIFS(VM,Fecha,$A98,Linea,VLOOKUP(D$1,Data!$AP:$AR,3,FALSE),Cuenta,VLOOKUP(D$1,Data!$AP:$AR,2,FALSE))+SUMIFS(FX,Fecha,$A98,Linea,VLOOKUP(D$1,Data!$AP:$AR,3,FALSE),Cuenta,VLOOKUP(D$1,Data!$AP:$AR,2,FALSE))+D97,"")</f>
        <v/>
      </c>
      <c r="E98" s="3" t="str">
        <f>IF(AND($A98&lt;&gt;"",E$1&lt;&gt;""),SUMIFS(VM,Fecha,$A98,Linea,VLOOKUP(E$1,Data!$AP:$AR,3,FALSE),Cuenta,VLOOKUP(E$1,Data!$AP:$AR,2,FALSE))+SUMIFS(FX,Fecha,$A98,Linea,VLOOKUP(E$1,Data!$AP:$AR,3,FALSE),Cuenta,VLOOKUP(E$1,Data!$AP:$AR,2,FALSE))+E97,"")</f>
        <v/>
      </c>
      <c r="F98" s="3" t="str">
        <f>IF(AND($A98&lt;&gt;"",F$1&lt;&gt;""),SUMIFS(VM,Fecha,$A98,Linea,VLOOKUP(F$1,Data!$AP:$AR,3,FALSE),Cuenta,VLOOKUP(F$1,Data!$AP:$AR,2,FALSE))+SUMIFS(FX,Fecha,$A98,Linea,VLOOKUP(F$1,Data!$AP:$AR,3,FALSE),Cuenta,VLOOKUP(F$1,Data!$AP:$AR,2,FALSE))+F97,"")</f>
        <v/>
      </c>
      <c r="G98" s="3" t="str">
        <f>IF(AND($A98&lt;&gt;"",G$1&lt;&gt;""),SUMIFS(VM,Fecha,$A98,Linea,VLOOKUP(G$1,Data!$AP:$AR,3,FALSE),Cuenta,VLOOKUP(G$1,Data!$AP:$AR,2,FALSE))+SUMIFS(FX,Fecha,$A98,Linea,VLOOKUP(G$1,Data!$AP:$AR,3,FALSE),Cuenta,VLOOKUP(G$1,Data!$AP:$AR,2,FALSE))+G97,"")</f>
        <v/>
      </c>
      <c r="H98" s="3" t="str">
        <f>IF(AND($A98&lt;&gt;"",H$1&lt;&gt;""),SUMIFS(VM,Fecha,$A98,Linea,VLOOKUP(H$1,Data!$AP:$AR,3,FALSE),Cuenta,VLOOKUP(H$1,Data!$AP:$AR,2,FALSE))+SUMIFS(FX,Fecha,$A98,Linea,VLOOKUP(H$1,Data!$AP:$AR,3,FALSE),Cuenta,VLOOKUP(H$1,Data!$AP:$AR,2,FALSE))+H97,"")</f>
        <v/>
      </c>
      <c r="I98" s="3" t="str">
        <f>IF(AND($A98&lt;&gt;"",I$1&lt;&gt;""),SUMIFS(VM,Fecha,$A98,Linea,VLOOKUP(I$1,Data!$AP:$AR,3,FALSE),Cuenta,VLOOKUP(I$1,Data!$AP:$AR,2,FALSE))+SUMIFS(FX,Fecha,$A98,Linea,VLOOKUP(I$1,Data!$AP:$AR,3,FALSE),Cuenta,VLOOKUP(I$1,Data!$AP:$AR,2,FALSE))+I97,"")</f>
        <v/>
      </c>
      <c r="J98" s="3" t="str">
        <f>IF(AND($A98&lt;&gt;"",J$1&lt;&gt;""),SUMIFS(VM,Fecha,$A98,Linea,VLOOKUP(J$1,Data!$AP:$AR,3,FALSE),Cuenta,VLOOKUP(J$1,Data!$AP:$AR,2,FALSE))+SUMIFS(FX,Fecha,$A98,Linea,VLOOKUP(J$1,Data!$AP:$AR,3,FALSE),Cuenta,VLOOKUP(J$1,Data!$AP:$AR,2,FALSE))+J97,"")</f>
        <v/>
      </c>
      <c r="K98" s="3" t="str">
        <f>IF(AND($A98&lt;&gt;"",K$1&lt;&gt;""),SUMIFS(VM,Fecha,$A98,Linea,VLOOKUP(K$1,Data!$AP:$AR,3,FALSE),Cuenta,VLOOKUP(K$1,Data!$AP:$AR,2,FALSE))+SUMIFS(FX,Fecha,$A98,Linea,VLOOKUP(K$1,Data!$AP:$AR,3,FALSE),Cuenta,VLOOKUP(K$1,Data!$AP:$AR,2,FALSE))+K97,"")</f>
        <v/>
      </c>
      <c r="L98" s="3" t="str">
        <f>IF(AND($A98&lt;&gt;"",L$1&lt;&gt;""),SUMIFS(VM,Fecha,$A98,Linea,VLOOKUP(L$1,Data!$AP:$AR,3,FALSE),Cuenta,VLOOKUP(L$1,Data!$AP:$AR,2,FALSE))+SUMIFS(FX,Fecha,$A98,Linea,VLOOKUP(L$1,Data!$AP:$AR,3,FALSE),Cuenta,VLOOKUP(L$1,Data!$AP:$AR,2,FALSE))+L97,"")</f>
        <v/>
      </c>
      <c r="M98" s="3" t="str">
        <f>IF(AND($A98&lt;&gt;"",M$1&lt;&gt;""),SUMIFS(VM,Fecha,$A98,Linea,VLOOKUP(M$1,Data!$AP:$AR,3,FALSE),Cuenta,VLOOKUP(M$1,Data!$AP:$AR,2,FALSE))+SUMIFS(FX,Fecha,$A98,Linea,VLOOKUP(M$1,Data!$AP:$AR,3,FALSE),Cuenta,VLOOKUP(M$1,Data!$AP:$AR,2,FALSE))+M97,"")</f>
        <v/>
      </c>
      <c r="N98" s="3" t="str">
        <f>IF(AND($A98&lt;&gt;"",N$1&lt;&gt;""),SUMIFS(VM,Fecha,$A98,Linea,VLOOKUP(N$1,Data!$AP:$AR,3,FALSE),Cuenta,VLOOKUP(N$1,Data!$AP:$AR,2,FALSE))+SUMIFS(FX,Fecha,$A98,Linea,VLOOKUP(N$1,Data!$AP:$AR,3,FALSE),Cuenta,VLOOKUP(N$1,Data!$AP:$AR,2,FALSE))+N97,"")</f>
        <v/>
      </c>
    </row>
    <row r="99" spans="2:14" x14ac:dyDescent="0.25">
      <c r="B99" s="3" t="str">
        <f>IF(AND($A99&lt;&gt;"",B$1&lt;&gt;""),SUMIFS(VM,Fecha,$A99,Linea,VLOOKUP(B$1,Data!$AP:$AR,3,FALSE),Cuenta,VLOOKUP(B$1,Data!$AP:$AR,2,FALSE))+SUMIFS(FX,Fecha,$A99,Linea,VLOOKUP(B$1,Data!$AP:$AR,3,FALSE),Cuenta,VLOOKUP(B$1,Data!$AP:$AR,2,FALSE))+B98,"")</f>
        <v/>
      </c>
      <c r="C99" s="3" t="str">
        <f>IF(AND($A99&lt;&gt;"",C$1&lt;&gt;""),SUMIFS(VM,Fecha,$A99,Linea,VLOOKUP(C$1,Data!$AP:$AR,3,FALSE),Cuenta,VLOOKUP(C$1,Data!$AP:$AR,2,FALSE))+SUMIFS(FX,Fecha,$A99,Linea,VLOOKUP(C$1,Data!$AP:$AR,3,FALSE),Cuenta,VLOOKUP(C$1,Data!$AP:$AR,2,FALSE))+C98,"")</f>
        <v/>
      </c>
      <c r="D99" s="3" t="str">
        <f>IF(AND($A99&lt;&gt;"",D$1&lt;&gt;""),SUMIFS(VM,Fecha,$A99,Linea,VLOOKUP(D$1,Data!$AP:$AR,3,FALSE),Cuenta,VLOOKUP(D$1,Data!$AP:$AR,2,FALSE))+SUMIFS(FX,Fecha,$A99,Linea,VLOOKUP(D$1,Data!$AP:$AR,3,FALSE),Cuenta,VLOOKUP(D$1,Data!$AP:$AR,2,FALSE))+D98,"")</f>
        <v/>
      </c>
      <c r="E99" s="3" t="str">
        <f>IF(AND($A99&lt;&gt;"",E$1&lt;&gt;""),SUMIFS(VM,Fecha,$A99,Linea,VLOOKUP(E$1,Data!$AP:$AR,3,FALSE),Cuenta,VLOOKUP(E$1,Data!$AP:$AR,2,FALSE))+SUMIFS(FX,Fecha,$A99,Linea,VLOOKUP(E$1,Data!$AP:$AR,3,FALSE),Cuenta,VLOOKUP(E$1,Data!$AP:$AR,2,FALSE))+E98,"")</f>
        <v/>
      </c>
      <c r="F99" s="3" t="str">
        <f>IF(AND($A99&lt;&gt;"",F$1&lt;&gt;""),SUMIFS(VM,Fecha,$A99,Linea,VLOOKUP(F$1,Data!$AP:$AR,3,FALSE),Cuenta,VLOOKUP(F$1,Data!$AP:$AR,2,FALSE))+SUMIFS(FX,Fecha,$A99,Linea,VLOOKUP(F$1,Data!$AP:$AR,3,FALSE),Cuenta,VLOOKUP(F$1,Data!$AP:$AR,2,FALSE))+F98,"")</f>
        <v/>
      </c>
      <c r="G99" s="3" t="str">
        <f>IF(AND($A99&lt;&gt;"",G$1&lt;&gt;""),SUMIFS(VM,Fecha,$A99,Linea,VLOOKUP(G$1,Data!$AP:$AR,3,FALSE),Cuenta,VLOOKUP(G$1,Data!$AP:$AR,2,FALSE))+SUMIFS(FX,Fecha,$A99,Linea,VLOOKUP(G$1,Data!$AP:$AR,3,FALSE),Cuenta,VLOOKUP(G$1,Data!$AP:$AR,2,FALSE))+G98,"")</f>
        <v/>
      </c>
      <c r="H99" s="3" t="str">
        <f>IF(AND($A99&lt;&gt;"",H$1&lt;&gt;""),SUMIFS(VM,Fecha,$A99,Linea,VLOOKUP(H$1,Data!$AP:$AR,3,FALSE),Cuenta,VLOOKUP(H$1,Data!$AP:$AR,2,FALSE))+SUMIFS(FX,Fecha,$A99,Linea,VLOOKUP(H$1,Data!$AP:$AR,3,FALSE),Cuenta,VLOOKUP(H$1,Data!$AP:$AR,2,FALSE))+H98,"")</f>
        <v/>
      </c>
      <c r="I99" s="3" t="str">
        <f>IF(AND($A99&lt;&gt;"",I$1&lt;&gt;""),SUMIFS(VM,Fecha,$A99,Linea,VLOOKUP(I$1,Data!$AP:$AR,3,FALSE),Cuenta,VLOOKUP(I$1,Data!$AP:$AR,2,FALSE))+SUMIFS(FX,Fecha,$A99,Linea,VLOOKUP(I$1,Data!$AP:$AR,3,FALSE),Cuenta,VLOOKUP(I$1,Data!$AP:$AR,2,FALSE))+I98,"")</f>
        <v/>
      </c>
      <c r="J99" s="3" t="str">
        <f>IF(AND($A99&lt;&gt;"",J$1&lt;&gt;""),SUMIFS(VM,Fecha,$A99,Linea,VLOOKUP(J$1,Data!$AP:$AR,3,FALSE),Cuenta,VLOOKUP(J$1,Data!$AP:$AR,2,FALSE))+SUMIFS(FX,Fecha,$A99,Linea,VLOOKUP(J$1,Data!$AP:$AR,3,FALSE),Cuenta,VLOOKUP(J$1,Data!$AP:$AR,2,FALSE))+J98,"")</f>
        <v/>
      </c>
      <c r="K99" s="3" t="str">
        <f>IF(AND($A99&lt;&gt;"",K$1&lt;&gt;""),SUMIFS(VM,Fecha,$A99,Linea,VLOOKUP(K$1,Data!$AP:$AR,3,FALSE),Cuenta,VLOOKUP(K$1,Data!$AP:$AR,2,FALSE))+SUMIFS(FX,Fecha,$A99,Linea,VLOOKUP(K$1,Data!$AP:$AR,3,FALSE),Cuenta,VLOOKUP(K$1,Data!$AP:$AR,2,FALSE))+K98,"")</f>
        <v/>
      </c>
      <c r="L99" s="3" t="str">
        <f>IF(AND($A99&lt;&gt;"",L$1&lt;&gt;""),SUMIFS(VM,Fecha,$A99,Linea,VLOOKUP(L$1,Data!$AP:$AR,3,FALSE),Cuenta,VLOOKUP(L$1,Data!$AP:$AR,2,FALSE))+SUMIFS(FX,Fecha,$A99,Linea,VLOOKUP(L$1,Data!$AP:$AR,3,FALSE),Cuenta,VLOOKUP(L$1,Data!$AP:$AR,2,FALSE))+L98,"")</f>
        <v/>
      </c>
      <c r="M99" s="3" t="str">
        <f>IF(AND($A99&lt;&gt;"",M$1&lt;&gt;""),SUMIFS(VM,Fecha,$A99,Linea,VLOOKUP(M$1,Data!$AP:$AR,3,FALSE),Cuenta,VLOOKUP(M$1,Data!$AP:$AR,2,FALSE))+SUMIFS(FX,Fecha,$A99,Linea,VLOOKUP(M$1,Data!$AP:$AR,3,FALSE),Cuenta,VLOOKUP(M$1,Data!$AP:$AR,2,FALSE))+M98,"")</f>
        <v/>
      </c>
      <c r="N99" s="3" t="str">
        <f>IF(AND($A99&lt;&gt;"",N$1&lt;&gt;""),SUMIFS(VM,Fecha,$A99,Linea,VLOOKUP(N$1,Data!$AP:$AR,3,FALSE),Cuenta,VLOOKUP(N$1,Data!$AP:$AR,2,FALSE))+SUMIFS(FX,Fecha,$A99,Linea,VLOOKUP(N$1,Data!$AP:$AR,3,FALSE),Cuenta,VLOOKUP(N$1,Data!$AP:$AR,2,FALSE))+N98,"")</f>
        <v/>
      </c>
    </row>
    <row r="100" spans="2:14" x14ac:dyDescent="0.25">
      <c r="B100" s="3" t="str">
        <f>IF(AND($A100&lt;&gt;"",B$1&lt;&gt;""),SUMIFS(VM,Fecha,$A100,Linea,VLOOKUP(B$1,Data!$AP:$AR,3,FALSE),Cuenta,VLOOKUP(B$1,Data!$AP:$AR,2,FALSE))+SUMIFS(FX,Fecha,$A100,Linea,VLOOKUP(B$1,Data!$AP:$AR,3,FALSE),Cuenta,VLOOKUP(B$1,Data!$AP:$AR,2,FALSE))+B99,"")</f>
        <v/>
      </c>
      <c r="C100" s="3" t="str">
        <f>IF(AND($A100&lt;&gt;"",C$1&lt;&gt;""),SUMIFS(VM,Fecha,$A100,Linea,VLOOKUP(C$1,Data!$AP:$AR,3,FALSE),Cuenta,VLOOKUP(C$1,Data!$AP:$AR,2,FALSE))+SUMIFS(FX,Fecha,$A100,Linea,VLOOKUP(C$1,Data!$AP:$AR,3,FALSE),Cuenta,VLOOKUP(C$1,Data!$AP:$AR,2,FALSE))+C99,"")</f>
        <v/>
      </c>
      <c r="D100" s="3" t="str">
        <f>IF(AND($A100&lt;&gt;"",D$1&lt;&gt;""),SUMIFS(VM,Fecha,$A100,Linea,VLOOKUP(D$1,Data!$AP:$AR,3,FALSE),Cuenta,VLOOKUP(D$1,Data!$AP:$AR,2,FALSE))+SUMIFS(FX,Fecha,$A100,Linea,VLOOKUP(D$1,Data!$AP:$AR,3,FALSE),Cuenta,VLOOKUP(D$1,Data!$AP:$AR,2,FALSE))+D99,"")</f>
        <v/>
      </c>
      <c r="E100" s="3" t="str">
        <f>IF(AND($A100&lt;&gt;"",E$1&lt;&gt;""),SUMIFS(VM,Fecha,$A100,Linea,VLOOKUP(E$1,Data!$AP:$AR,3,FALSE),Cuenta,VLOOKUP(E$1,Data!$AP:$AR,2,FALSE))+SUMIFS(FX,Fecha,$A100,Linea,VLOOKUP(E$1,Data!$AP:$AR,3,FALSE),Cuenta,VLOOKUP(E$1,Data!$AP:$AR,2,FALSE))+E99,"")</f>
        <v/>
      </c>
      <c r="F100" s="3" t="str">
        <f>IF(AND($A100&lt;&gt;"",F$1&lt;&gt;""),SUMIFS(VM,Fecha,$A100,Linea,VLOOKUP(F$1,Data!$AP:$AR,3,FALSE),Cuenta,VLOOKUP(F$1,Data!$AP:$AR,2,FALSE))+SUMIFS(FX,Fecha,$A100,Linea,VLOOKUP(F$1,Data!$AP:$AR,3,FALSE),Cuenta,VLOOKUP(F$1,Data!$AP:$AR,2,FALSE))+F99,"")</f>
        <v/>
      </c>
      <c r="G100" s="3" t="str">
        <f>IF(AND($A100&lt;&gt;"",G$1&lt;&gt;""),SUMIFS(VM,Fecha,$A100,Linea,VLOOKUP(G$1,Data!$AP:$AR,3,FALSE),Cuenta,VLOOKUP(G$1,Data!$AP:$AR,2,FALSE))+SUMIFS(FX,Fecha,$A100,Linea,VLOOKUP(G$1,Data!$AP:$AR,3,FALSE),Cuenta,VLOOKUP(G$1,Data!$AP:$AR,2,FALSE))+G99,"")</f>
        <v/>
      </c>
      <c r="H100" s="3" t="str">
        <f>IF(AND($A100&lt;&gt;"",H$1&lt;&gt;""),SUMIFS(VM,Fecha,$A100,Linea,VLOOKUP(H$1,Data!$AP:$AR,3,FALSE),Cuenta,VLOOKUP(H$1,Data!$AP:$AR,2,FALSE))+SUMIFS(FX,Fecha,$A100,Linea,VLOOKUP(H$1,Data!$AP:$AR,3,FALSE),Cuenta,VLOOKUP(H$1,Data!$AP:$AR,2,FALSE))+H99,"")</f>
        <v/>
      </c>
      <c r="I100" s="3" t="str">
        <f>IF(AND($A100&lt;&gt;"",I$1&lt;&gt;""),SUMIFS(VM,Fecha,$A100,Linea,VLOOKUP(I$1,Data!$AP:$AR,3,FALSE),Cuenta,VLOOKUP(I$1,Data!$AP:$AR,2,FALSE))+SUMIFS(FX,Fecha,$A100,Linea,VLOOKUP(I$1,Data!$AP:$AR,3,FALSE),Cuenta,VLOOKUP(I$1,Data!$AP:$AR,2,FALSE))+I99,"")</f>
        <v/>
      </c>
      <c r="J100" s="3" t="str">
        <f>IF(AND($A100&lt;&gt;"",J$1&lt;&gt;""),SUMIFS(VM,Fecha,$A100,Linea,VLOOKUP(J$1,Data!$AP:$AR,3,FALSE),Cuenta,VLOOKUP(J$1,Data!$AP:$AR,2,FALSE))+SUMIFS(FX,Fecha,$A100,Linea,VLOOKUP(J$1,Data!$AP:$AR,3,FALSE),Cuenta,VLOOKUP(J$1,Data!$AP:$AR,2,FALSE))+J99,"")</f>
        <v/>
      </c>
      <c r="K100" s="3" t="str">
        <f>IF(AND($A100&lt;&gt;"",K$1&lt;&gt;""),SUMIFS(VM,Fecha,$A100,Linea,VLOOKUP(K$1,Data!$AP:$AR,3,FALSE),Cuenta,VLOOKUP(K$1,Data!$AP:$AR,2,FALSE))+SUMIFS(FX,Fecha,$A100,Linea,VLOOKUP(K$1,Data!$AP:$AR,3,FALSE),Cuenta,VLOOKUP(K$1,Data!$AP:$AR,2,FALSE))+K99,"")</f>
        <v/>
      </c>
      <c r="L100" s="3" t="str">
        <f>IF(AND($A100&lt;&gt;"",L$1&lt;&gt;""),SUMIFS(VM,Fecha,$A100,Linea,VLOOKUP(L$1,Data!$AP:$AR,3,FALSE),Cuenta,VLOOKUP(L$1,Data!$AP:$AR,2,FALSE))+SUMIFS(FX,Fecha,$A100,Linea,VLOOKUP(L$1,Data!$AP:$AR,3,FALSE),Cuenta,VLOOKUP(L$1,Data!$AP:$AR,2,FALSE))+L99,"")</f>
        <v/>
      </c>
      <c r="M100" s="3" t="str">
        <f>IF(AND($A100&lt;&gt;"",M$1&lt;&gt;""),SUMIFS(VM,Fecha,$A100,Linea,VLOOKUP(M$1,Data!$AP:$AR,3,FALSE),Cuenta,VLOOKUP(M$1,Data!$AP:$AR,2,FALSE))+SUMIFS(FX,Fecha,$A100,Linea,VLOOKUP(M$1,Data!$AP:$AR,3,FALSE),Cuenta,VLOOKUP(M$1,Data!$AP:$AR,2,FALSE))+M99,"")</f>
        <v/>
      </c>
      <c r="N100" s="3" t="str">
        <f>IF(AND($A100&lt;&gt;"",N$1&lt;&gt;""),SUMIFS(VM,Fecha,$A100,Linea,VLOOKUP(N$1,Data!$AP:$AR,3,FALSE),Cuenta,VLOOKUP(N$1,Data!$AP:$AR,2,FALSE))+SUMIFS(FX,Fecha,$A100,Linea,VLOOKUP(N$1,Data!$AP:$AR,3,FALSE),Cuenta,VLOOKUP(N$1,Data!$AP:$AR,2,FALSE))+N99,"")</f>
        <v/>
      </c>
    </row>
    <row r="101" spans="2:14" x14ac:dyDescent="0.25">
      <c r="B101" s="3" t="str">
        <f>IF(AND($A101&lt;&gt;"",B$1&lt;&gt;""),SUMIFS(VM,Fecha,$A101,Linea,VLOOKUP(B$1,Data!$AP:$AR,3,FALSE),Cuenta,VLOOKUP(B$1,Data!$AP:$AR,2,FALSE))+SUMIFS(FX,Fecha,$A101,Linea,VLOOKUP(B$1,Data!$AP:$AR,3,FALSE),Cuenta,VLOOKUP(B$1,Data!$AP:$AR,2,FALSE))+B100,"")</f>
        <v/>
      </c>
      <c r="C101" s="3" t="str">
        <f>IF(AND($A101&lt;&gt;"",C$1&lt;&gt;""),SUMIFS(VM,Fecha,$A101,Linea,VLOOKUP(C$1,Data!$AP:$AR,3,FALSE),Cuenta,VLOOKUP(C$1,Data!$AP:$AR,2,FALSE))+SUMIFS(FX,Fecha,$A101,Linea,VLOOKUP(C$1,Data!$AP:$AR,3,FALSE),Cuenta,VLOOKUP(C$1,Data!$AP:$AR,2,FALSE))+C100,"")</f>
        <v/>
      </c>
      <c r="D101" s="3" t="str">
        <f>IF(AND($A101&lt;&gt;"",D$1&lt;&gt;""),SUMIFS(VM,Fecha,$A101,Linea,VLOOKUP(D$1,Data!$AP:$AR,3,FALSE),Cuenta,VLOOKUP(D$1,Data!$AP:$AR,2,FALSE))+SUMIFS(FX,Fecha,$A101,Linea,VLOOKUP(D$1,Data!$AP:$AR,3,FALSE),Cuenta,VLOOKUP(D$1,Data!$AP:$AR,2,FALSE))+D100,"")</f>
        <v/>
      </c>
      <c r="E101" s="3" t="str">
        <f>IF(AND($A101&lt;&gt;"",E$1&lt;&gt;""),SUMIFS(VM,Fecha,$A101,Linea,VLOOKUP(E$1,Data!$AP:$AR,3,FALSE),Cuenta,VLOOKUP(E$1,Data!$AP:$AR,2,FALSE))+SUMIFS(FX,Fecha,$A101,Linea,VLOOKUP(E$1,Data!$AP:$AR,3,FALSE),Cuenta,VLOOKUP(E$1,Data!$AP:$AR,2,FALSE))+E100,"")</f>
        <v/>
      </c>
      <c r="F101" s="3" t="str">
        <f>IF(AND($A101&lt;&gt;"",F$1&lt;&gt;""),SUMIFS(VM,Fecha,$A101,Linea,VLOOKUP(F$1,Data!$AP:$AR,3,FALSE),Cuenta,VLOOKUP(F$1,Data!$AP:$AR,2,FALSE))+SUMIFS(FX,Fecha,$A101,Linea,VLOOKUP(F$1,Data!$AP:$AR,3,FALSE),Cuenta,VLOOKUP(F$1,Data!$AP:$AR,2,FALSE))+F100,"")</f>
        <v/>
      </c>
      <c r="G101" s="3" t="str">
        <f>IF(AND($A101&lt;&gt;"",G$1&lt;&gt;""),SUMIFS(VM,Fecha,$A101,Linea,VLOOKUP(G$1,Data!$AP:$AR,3,FALSE),Cuenta,VLOOKUP(G$1,Data!$AP:$AR,2,FALSE))+SUMIFS(FX,Fecha,$A101,Linea,VLOOKUP(G$1,Data!$AP:$AR,3,FALSE),Cuenta,VLOOKUP(G$1,Data!$AP:$AR,2,FALSE))+G100,"")</f>
        <v/>
      </c>
      <c r="H101" s="3" t="str">
        <f>IF(AND($A101&lt;&gt;"",H$1&lt;&gt;""),SUMIFS(VM,Fecha,$A101,Linea,VLOOKUP(H$1,Data!$AP:$AR,3,FALSE),Cuenta,VLOOKUP(H$1,Data!$AP:$AR,2,FALSE))+SUMIFS(FX,Fecha,$A101,Linea,VLOOKUP(H$1,Data!$AP:$AR,3,FALSE),Cuenta,VLOOKUP(H$1,Data!$AP:$AR,2,FALSE))+H100,"")</f>
        <v/>
      </c>
      <c r="I101" s="3" t="str">
        <f>IF(AND($A101&lt;&gt;"",I$1&lt;&gt;""),SUMIFS(VM,Fecha,$A101,Linea,VLOOKUP(I$1,Data!$AP:$AR,3,FALSE),Cuenta,VLOOKUP(I$1,Data!$AP:$AR,2,FALSE))+SUMIFS(FX,Fecha,$A101,Linea,VLOOKUP(I$1,Data!$AP:$AR,3,FALSE),Cuenta,VLOOKUP(I$1,Data!$AP:$AR,2,FALSE))+I100,"")</f>
        <v/>
      </c>
      <c r="J101" s="3" t="str">
        <f>IF(AND($A101&lt;&gt;"",J$1&lt;&gt;""),SUMIFS(VM,Fecha,$A101,Linea,VLOOKUP(J$1,Data!$AP:$AR,3,FALSE),Cuenta,VLOOKUP(J$1,Data!$AP:$AR,2,FALSE))+SUMIFS(FX,Fecha,$A101,Linea,VLOOKUP(J$1,Data!$AP:$AR,3,FALSE),Cuenta,VLOOKUP(J$1,Data!$AP:$AR,2,FALSE))+J100,"")</f>
        <v/>
      </c>
      <c r="K101" s="3" t="str">
        <f>IF(AND($A101&lt;&gt;"",K$1&lt;&gt;""),SUMIFS(VM,Fecha,$A101,Linea,VLOOKUP(K$1,Data!$AP:$AR,3,FALSE),Cuenta,VLOOKUP(K$1,Data!$AP:$AR,2,FALSE))+SUMIFS(FX,Fecha,$A101,Linea,VLOOKUP(K$1,Data!$AP:$AR,3,FALSE),Cuenta,VLOOKUP(K$1,Data!$AP:$AR,2,FALSE))+K100,"")</f>
        <v/>
      </c>
      <c r="L101" s="3" t="str">
        <f>IF(AND($A101&lt;&gt;"",L$1&lt;&gt;""),SUMIFS(VM,Fecha,$A101,Linea,VLOOKUP(L$1,Data!$AP:$AR,3,FALSE),Cuenta,VLOOKUP(L$1,Data!$AP:$AR,2,FALSE))+SUMIFS(FX,Fecha,$A101,Linea,VLOOKUP(L$1,Data!$AP:$AR,3,FALSE),Cuenta,VLOOKUP(L$1,Data!$AP:$AR,2,FALSE))+L100,"")</f>
        <v/>
      </c>
      <c r="M101" s="3" t="str">
        <f>IF(AND($A101&lt;&gt;"",M$1&lt;&gt;""),SUMIFS(VM,Fecha,$A101,Linea,VLOOKUP(M$1,Data!$AP:$AR,3,FALSE),Cuenta,VLOOKUP(M$1,Data!$AP:$AR,2,FALSE))+SUMIFS(FX,Fecha,$A101,Linea,VLOOKUP(M$1,Data!$AP:$AR,3,FALSE),Cuenta,VLOOKUP(M$1,Data!$AP:$AR,2,FALSE))+M100,"")</f>
        <v/>
      </c>
      <c r="N101" s="3" t="str">
        <f>IF(AND($A101&lt;&gt;"",N$1&lt;&gt;""),SUMIFS(VM,Fecha,$A101,Linea,VLOOKUP(N$1,Data!$AP:$AR,3,FALSE),Cuenta,VLOOKUP(N$1,Data!$AP:$AR,2,FALSE))+SUMIFS(FX,Fecha,$A101,Linea,VLOOKUP(N$1,Data!$AP:$AR,3,FALSE),Cuenta,VLOOKUP(N$1,Data!$AP:$AR,2,FALSE))+N100,"")</f>
        <v/>
      </c>
    </row>
    <row r="102" spans="2:14" x14ac:dyDescent="0.25">
      <c r="B102" s="3" t="str">
        <f>IF(AND($A102&lt;&gt;"",B$1&lt;&gt;""),SUMIFS(VM,Fecha,$A102,Linea,VLOOKUP(B$1,Data!$AP:$AR,3,FALSE),Cuenta,VLOOKUP(B$1,Data!$AP:$AR,2,FALSE))+SUMIFS(FX,Fecha,$A102,Linea,VLOOKUP(B$1,Data!$AP:$AR,3,FALSE),Cuenta,VLOOKUP(B$1,Data!$AP:$AR,2,FALSE))+B101,"")</f>
        <v/>
      </c>
      <c r="C102" s="3" t="str">
        <f>IF(AND($A102&lt;&gt;"",C$1&lt;&gt;""),SUMIFS(VM,Fecha,$A102,Linea,VLOOKUP(C$1,Data!$AP:$AR,3,FALSE),Cuenta,VLOOKUP(C$1,Data!$AP:$AR,2,FALSE))+SUMIFS(FX,Fecha,$A102,Linea,VLOOKUP(C$1,Data!$AP:$AR,3,FALSE),Cuenta,VLOOKUP(C$1,Data!$AP:$AR,2,FALSE))+C101,"")</f>
        <v/>
      </c>
      <c r="D102" s="3" t="str">
        <f>IF(AND($A102&lt;&gt;"",D$1&lt;&gt;""),SUMIFS(VM,Fecha,$A102,Linea,VLOOKUP(D$1,Data!$AP:$AR,3,FALSE),Cuenta,VLOOKUP(D$1,Data!$AP:$AR,2,FALSE))+SUMIFS(FX,Fecha,$A102,Linea,VLOOKUP(D$1,Data!$AP:$AR,3,FALSE),Cuenta,VLOOKUP(D$1,Data!$AP:$AR,2,FALSE))+D101,"")</f>
        <v/>
      </c>
      <c r="E102" s="3" t="str">
        <f>IF(AND($A102&lt;&gt;"",E$1&lt;&gt;""),SUMIFS(VM,Fecha,$A102,Linea,VLOOKUP(E$1,Data!$AP:$AR,3,FALSE),Cuenta,VLOOKUP(E$1,Data!$AP:$AR,2,FALSE))+SUMIFS(FX,Fecha,$A102,Linea,VLOOKUP(E$1,Data!$AP:$AR,3,FALSE),Cuenta,VLOOKUP(E$1,Data!$AP:$AR,2,FALSE))+E101,"")</f>
        <v/>
      </c>
      <c r="F102" s="3" t="str">
        <f>IF(AND($A102&lt;&gt;"",F$1&lt;&gt;""),SUMIFS(VM,Fecha,$A102,Linea,VLOOKUP(F$1,Data!$AP:$AR,3,FALSE),Cuenta,VLOOKUP(F$1,Data!$AP:$AR,2,FALSE))+SUMIFS(FX,Fecha,$A102,Linea,VLOOKUP(F$1,Data!$AP:$AR,3,FALSE),Cuenta,VLOOKUP(F$1,Data!$AP:$AR,2,FALSE))+F101,"")</f>
        <v/>
      </c>
      <c r="G102" s="3" t="str">
        <f>IF(AND($A102&lt;&gt;"",G$1&lt;&gt;""),SUMIFS(VM,Fecha,$A102,Linea,VLOOKUP(G$1,Data!$AP:$AR,3,FALSE),Cuenta,VLOOKUP(G$1,Data!$AP:$AR,2,FALSE))+SUMIFS(FX,Fecha,$A102,Linea,VLOOKUP(G$1,Data!$AP:$AR,3,FALSE),Cuenta,VLOOKUP(G$1,Data!$AP:$AR,2,FALSE))+G101,"")</f>
        <v/>
      </c>
      <c r="H102" s="3" t="str">
        <f>IF(AND($A102&lt;&gt;"",H$1&lt;&gt;""),SUMIFS(VM,Fecha,$A102,Linea,VLOOKUP(H$1,Data!$AP:$AR,3,FALSE),Cuenta,VLOOKUP(H$1,Data!$AP:$AR,2,FALSE))+SUMIFS(FX,Fecha,$A102,Linea,VLOOKUP(H$1,Data!$AP:$AR,3,FALSE),Cuenta,VLOOKUP(H$1,Data!$AP:$AR,2,FALSE))+H101,"")</f>
        <v/>
      </c>
      <c r="I102" s="3" t="str">
        <f>IF(AND($A102&lt;&gt;"",I$1&lt;&gt;""),SUMIFS(VM,Fecha,$A102,Linea,VLOOKUP(I$1,Data!$AP:$AR,3,FALSE),Cuenta,VLOOKUP(I$1,Data!$AP:$AR,2,FALSE))+SUMIFS(FX,Fecha,$A102,Linea,VLOOKUP(I$1,Data!$AP:$AR,3,FALSE),Cuenta,VLOOKUP(I$1,Data!$AP:$AR,2,FALSE))+I101,"")</f>
        <v/>
      </c>
      <c r="J102" s="3" t="str">
        <f>IF(AND($A102&lt;&gt;"",J$1&lt;&gt;""),SUMIFS(VM,Fecha,$A102,Linea,VLOOKUP(J$1,Data!$AP:$AR,3,FALSE),Cuenta,VLOOKUP(J$1,Data!$AP:$AR,2,FALSE))+SUMIFS(FX,Fecha,$A102,Linea,VLOOKUP(J$1,Data!$AP:$AR,3,FALSE),Cuenta,VLOOKUP(J$1,Data!$AP:$AR,2,FALSE))+J101,"")</f>
        <v/>
      </c>
      <c r="K102" s="3" t="str">
        <f>IF(AND($A102&lt;&gt;"",K$1&lt;&gt;""),SUMIFS(VM,Fecha,$A102,Linea,VLOOKUP(K$1,Data!$AP:$AR,3,FALSE),Cuenta,VLOOKUP(K$1,Data!$AP:$AR,2,FALSE))+SUMIFS(FX,Fecha,$A102,Linea,VLOOKUP(K$1,Data!$AP:$AR,3,FALSE),Cuenta,VLOOKUP(K$1,Data!$AP:$AR,2,FALSE))+K101,"")</f>
        <v/>
      </c>
      <c r="L102" s="3" t="str">
        <f>IF(AND($A102&lt;&gt;"",L$1&lt;&gt;""),SUMIFS(VM,Fecha,$A102,Linea,VLOOKUP(L$1,Data!$AP:$AR,3,FALSE),Cuenta,VLOOKUP(L$1,Data!$AP:$AR,2,FALSE))+SUMIFS(FX,Fecha,$A102,Linea,VLOOKUP(L$1,Data!$AP:$AR,3,FALSE),Cuenta,VLOOKUP(L$1,Data!$AP:$AR,2,FALSE))+L101,"")</f>
        <v/>
      </c>
      <c r="M102" s="3" t="str">
        <f>IF(AND($A102&lt;&gt;"",M$1&lt;&gt;""),SUMIFS(VM,Fecha,$A102,Linea,VLOOKUP(M$1,Data!$AP:$AR,3,FALSE),Cuenta,VLOOKUP(M$1,Data!$AP:$AR,2,FALSE))+SUMIFS(FX,Fecha,$A102,Linea,VLOOKUP(M$1,Data!$AP:$AR,3,FALSE),Cuenta,VLOOKUP(M$1,Data!$AP:$AR,2,FALSE))+M101,"")</f>
        <v/>
      </c>
      <c r="N102" s="3" t="str">
        <f>IF(AND($A102&lt;&gt;"",N$1&lt;&gt;""),SUMIFS(VM,Fecha,$A102,Linea,VLOOKUP(N$1,Data!$AP:$AR,3,FALSE),Cuenta,VLOOKUP(N$1,Data!$AP:$AR,2,FALSE))+SUMIFS(FX,Fecha,$A102,Linea,VLOOKUP(N$1,Data!$AP:$AR,3,FALSE),Cuenta,VLOOKUP(N$1,Data!$AP:$AR,2,FALSE))+N101,"")</f>
        <v/>
      </c>
    </row>
    <row r="103" spans="2:14" x14ac:dyDescent="0.25">
      <c r="B103" s="3" t="str">
        <f>IF(AND($A103&lt;&gt;"",B$1&lt;&gt;""),SUMIFS(VM,Fecha,$A103,Linea,VLOOKUP(B$1,Data!$AP:$AR,3,FALSE),Cuenta,VLOOKUP(B$1,Data!$AP:$AR,2,FALSE))+SUMIFS(FX,Fecha,$A103,Linea,VLOOKUP(B$1,Data!$AP:$AR,3,FALSE),Cuenta,VLOOKUP(B$1,Data!$AP:$AR,2,FALSE))+B102,"")</f>
        <v/>
      </c>
      <c r="C103" s="3" t="str">
        <f>IF(AND($A103&lt;&gt;"",C$1&lt;&gt;""),SUMIFS(VM,Fecha,$A103,Linea,VLOOKUP(C$1,Data!$AP:$AR,3,FALSE),Cuenta,VLOOKUP(C$1,Data!$AP:$AR,2,FALSE))+SUMIFS(FX,Fecha,$A103,Linea,VLOOKUP(C$1,Data!$AP:$AR,3,FALSE),Cuenta,VLOOKUP(C$1,Data!$AP:$AR,2,FALSE))+C102,"")</f>
        <v/>
      </c>
      <c r="D103" s="3" t="str">
        <f>IF(AND($A103&lt;&gt;"",D$1&lt;&gt;""),SUMIFS(VM,Fecha,$A103,Linea,VLOOKUP(D$1,Data!$AP:$AR,3,FALSE),Cuenta,VLOOKUP(D$1,Data!$AP:$AR,2,FALSE))+SUMIFS(FX,Fecha,$A103,Linea,VLOOKUP(D$1,Data!$AP:$AR,3,FALSE),Cuenta,VLOOKUP(D$1,Data!$AP:$AR,2,FALSE))+D102,"")</f>
        <v/>
      </c>
      <c r="E103" s="3" t="str">
        <f>IF(AND($A103&lt;&gt;"",E$1&lt;&gt;""),SUMIFS(VM,Fecha,$A103,Linea,VLOOKUP(E$1,Data!$AP:$AR,3,FALSE),Cuenta,VLOOKUP(E$1,Data!$AP:$AR,2,FALSE))+SUMIFS(FX,Fecha,$A103,Linea,VLOOKUP(E$1,Data!$AP:$AR,3,FALSE),Cuenta,VLOOKUP(E$1,Data!$AP:$AR,2,FALSE))+E102,"")</f>
        <v/>
      </c>
      <c r="F103" s="3" t="str">
        <f>IF(AND($A103&lt;&gt;"",F$1&lt;&gt;""),SUMIFS(VM,Fecha,$A103,Linea,VLOOKUP(F$1,Data!$AP:$AR,3,FALSE),Cuenta,VLOOKUP(F$1,Data!$AP:$AR,2,FALSE))+SUMIFS(FX,Fecha,$A103,Linea,VLOOKUP(F$1,Data!$AP:$AR,3,FALSE),Cuenta,VLOOKUP(F$1,Data!$AP:$AR,2,FALSE))+F102,"")</f>
        <v/>
      </c>
      <c r="G103" s="3" t="str">
        <f>IF(AND($A103&lt;&gt;"",G$1&lt;&gt;""),SUMIFS(VM,Fecha,$A103,Linea,VLOOKUP(G$1,Data!$AP:$AR,3,FALSE),Cuenta,VLOOKUP(G$1,Data!$AP:$AR,2,FALSE))+SUMIFS(FX,Fecha,$A103,Linea,VLOOKUP(G$1,Data!$AP:$AR,3,FALSE),Cuenta,VLOOKUP(G$1,Data!$AP:$AR,2,FALSE))+G102,"")</f>
        <v/>
      </c>
      <c r="H103" s="3" t="str">
        <f>IF(AND($A103&lt;&gt;"",H$1&lt;&gt;""),SUMIFS(VM,Fecha,$A103,Linea,VLOOKUP(H$1,Data!$AP:$AR,3,FALSE),Cuenta,VLOOKUP(H$1,Data!$AP:$AR,2,FALSE))+SUMIFS(FX,Fecha,$A103,Linea,VLOOKUP(H$1,Data!$AP:$AR,3,FALSE),Cuenta,VLOOKUP(H$1,Data!$AP:$AR,2,FALSE))+H102,"")</f>
        <v/>
      </c>
      <c r="I103" s="3" t="str">
        <f>IF(AND($A103&lt;&gt;"",I$1&lt;&gt;""),SUMIFS(VM,Fecha,$A103,Linea,VLOOKUP(I$1,Data!$AP:$AR,3,FALSE),Cuenta,VLOOKUP(I$1,Data!$AP:$AR,2,FALSE))+SUMIFS(FX,Fecha,$A103,Linea,VLOOKUP(I$1,Data!$AP:$AR,3,FALSE),Cuenta,VLOOKUP(I$1,Data!$AP:$AR,2,FALSE))+I102,"")</f>
        <v/>
      </c>
      <c r="J103" s="3" t="str">
        <f>IF(AND($A103&lt;&gt;"",J$1&lt;&gt;""),SUMIFS(VM,Fecha,$A103,Linea,VLOOKUP(J$1,Data!$AP:$AR,3,FALSE),Cuenta,VLOOKUP(J$1,Data!$AP:$AR,2,FALSE))+SUMIFS(FX,Fecha,$A103,Linea,VLOOKUP(J$1,Data!$AP:$AR,3,FALSE),Cuenta,VLOOKUP(J$1,Data!$AP:$AR,2,FALSE))+J102,"")</f>
        <v/>
      </c>
      <c r="K103" s="3" t="str">
        <f>IF(AND($A103&lt;&gt;"",K$1&lt;&gt;""),SUMIFS(VM,Fecha,$A103,Linea,VLOOKUP(K$1,Data!$AP:$AR,3,FALSE),Cuenta,VLOOKUP(K$1,Data!$AP:$AR,2,FALSE))+SUMIFS(FX,Fecha,$A103,Linea,VLOOKUP(K$1,Data!$AP:$AR,3,FALSE),Cuenta,VLOOKUP(K$1,Data!$AP:$AR,2,FALSE))+K102,"")</f>
        <v/>
      </c>
      <c r="L103" s="3" t="str">
        <f>IF(AND($A103&lt;&gt;"",L$1&lt;&gt;""),SUMIFS(VM,Fecha,$A103,Linea,VLOOKUP(L$1,Data!$AP:$AR,3,FALSE),Cuenta,VLOOKUP(L$1,Data!$AP:$AR,2,FALSE))+SUMIFS(FX,Fecha,$A103,Linea,VLOOKUP(L$1,Data!$AP:$AR,3,FALSE),Cuenta,VLOOKUP(L$1,Data!$AP:$AR,2,FALSE))+L102,"")</f>
        <v/>
      </c>
      <c r="M103" s="3" t="str">
        <f>IF(AND($A103&lt;&gt;"",M$1&lt;&gt;""),SUMIFS(VM,Fecha,$A103,Linea,VLOOKUP(M$1,Data!$AP:$AR,3,FALSE),Cuenta,VLOOKUP(M$1,Data!$AP:$AR,2,FALSE))+SUMIFS(FX,Fecha,$A103,Linea,VLOOKUP(M$1,Data!$AP:$AR,3,FALSE),Cuenta,VLOOKUP(M$1,Data!$AP:$AR,2,FALSE))+M102,"")</f>
        <v/>
      </c>
      <c r="N103" s="3" t="str">
        <f>IF(AND($A103&lt;&gt;"",N$1&lt;&gt;""),SUMIFS(VM,Fecha,$A103,Linea,VLOOKUP(N$1,Data!$AP:$AR,3,FALSE),Cuenta,VLOOKUP(N$1,Data!$AP:$AR,2,FALSE))+SUMIFS(FX,Fecha,$A103,Linea,VLOOKUP(N$1,Data!$AP:$AR,3,FALSE),Cuenta,VLOOKUP(N$1,Data!$AP:$AR,2,FALSE))+N102,"")</f>
        <v/>
      </c>
    </row>
    <row r="104" spans="2:14" x14ac:dyDescent="0.25">
      <c r="B104" s="3" t="str">
        <f>IF(AND($A104&lt;&gt;"",B$1&lt;&gt;""),SUMIFS(VM,Fecha,$A104,Linea,VLOOKUP(B$1,Data!$AP:$AR,3,FALSE),Cuenta,VLOOKUP(B$1,Data!$AP:$AR,2,FALSE))+SUMIFS(FX,Fecha,$A104,Linea,VLOOKUP(B$1,Data!$AP:$AR,3,FALSE),Cuenta,VLOOKUP(B$1,Data!$AP:$AR,2,FALSE))+B103,"")</f>
        <v/>
      </c>
      <c r="C104" s="3" t="str">
        <f>IF(AND($A104&lt;&gt;"",C$1&lt;&gt;""),SUMIFS(VM,Fecha,$A104,Linea,VLOOKUP(C$1,Data!$AP:$AR,3,FALSE),Cuenta,VLOOKUP(C$1,Data!$AP:$AR,2,FALSE))+SUMIFS(FX,Fecha,$A104,Linea,VLOOKUP(C$1,Data!$AP:$AR,3,FALSE),Cuenta,VLOOKUP(C$1,Data!$AP:$AR,2,FALSE))+C103,"")</f>
        <v/>
      </c>
      <c r="D104" s="3" t="str">
        <f>IF(AND($A104&lt;&gt;"",D$1&lt;&gt;""),SUMIFS(VM,Fecha,$A104,Linea,VLOOKUP(D$1,Data!$AP:$AR,3,FALSE),Cuenta,VLOOKUP(D$1,Data!$AP:$AR,2,FALSE))+SUMIFS(FX,Fecha,$A104,Linea,VLOOKUP(D$1,Data!$AP:$AR,3,FALSE),Cuenta,VLOOKUP(D$1,Data!$AP:$AR,2,FALSE))+D103,"")</f>
        <v/>
      </c>
      <c r="E104" s="3" t="str">
        <f>IF(AND($A104&lt;&gt;"",E$1&lt;&gt;""),SUMIFS(VM,Fecha,$A104,Linea,VLOOKUP(E$1,Data!$AP:$AR,3,FALSE),Cuenta,VLOOKUP(E$1,Data!$AP:$AR,2,FALSE))+SUMIFS(FX,Fecha,$A104,Linea,VLOOKUP(E$1,Data!$AP:$AR,3,FALSE),Cuenta,VLOOKUP(E$1,Data!$AP:$AR,2,FALSE))+E103,"")</f>
        <v/>
      </c>
      <c r="F104" s="3" t="str">
        <f>IF(AND($A104&lt;&gt;"",F$1&lt;&gt;""),SUMIFS(VM,Fecha,$A104,Linea,VLOOKUP(F$1,Data!$AP:$AR,3,FALSE),Cuenta,VLOOKUP(F$1,Data!$AP:$AR,2,FALSE))+SUMIFS(FX,Fecha,$A104,Linea,VLOOKUP(F$1,Data!$AP:$AR,3,FALSE),Cuenta,VLOOKUP(F$1,Data!$AP:$AR,2,FALSE))+F103,"")</f>
        <v/>
      </c>
      <c r="G104" s="3" t="str">
        <f>IF(AND($A104&lt;&gt;"",G$1&lt;&gt;""),SUMIFS(VM,Fecha,$A104,Linea,VLOOKUP(G$1,Data!$AP:$AR,3,FALSE),Cuenta,VLOOKUP(G$1,Data!$AP:$AR,2,FALSE))+SUMIFS(FX,Fecha,$A104,Linea,VLOOKUP(G$1,Data!$AP:$AR,3,FALSE),Cuenta,VLOOKUP(G$1,Data!$AP:$AR,2,FALSE))+G103,"")</f>
        <v/>
      </c>
      <c r="H104" s="3" t="str">
        <f>IF(AND($A104&lt;&gt;"",H$1&lt;&gt;""),SUMIFS(VM,Fecha,$A104,Linea,VLOOKUP(H$1,Data!$AP:$AR,3,FALSE),Cuenta,VLOOKUP(H$1,Data!$AP:$AR,2,FALSE))+SUMIFS(FX,Fecha,$A104,Linea,VLOOKUP(H$1,Data!$AP:$AR,3,FALSE),Cuenta,VLOOKUP(H$1,Data!$AP:$AR,2,FALSE))+H103,"")</f>
        <v/>
      </c>
      <c r="I104" s="3" t="str">
        <f>IF(AND($A104&lt;&gt;"",I$1&lt;&gt;""),SUMIFS(VM,Fecha,$A104,Linea,VLOOKUP(I$1,Data!$AP:$AR,3,FALSE),Cuenta,VLOOKUP(I$1,Data!$AP:$AR,2,FALSE))+SUMIFS(FX,Fecha,$A104,Linea,VLOOKUP(I$1,Data!$AP:$AR,3,FALSE),Cuenta,VLOOKUP(I$1,Data!$AP:$AR,2,FALSE))+I103,"")</f>
        <v/>
      </c>
      <c r="J104" s="3" t="str">
        <f>IF(AND($A104&lt;&gt;"",J$1&lt;&gt;""),SUMIFS(VM,Fecha,$A104,Linea,VLOOKUP(J$1,Data!$AP:$AR,3,FALSE),Cuenta,VLOOKUP(J$1,Data!$AP:$AR,2,FALSE))+SUMIFS(FX,Fecha,$A104,Linea,VLOOKUP(J$1,Data!$AP:$AR,3,FALSE),Cuenta,VLOOKUP(J$1,Data!$AP:$AR,2,FALSE))+J103,"")</f>
        <v/>
      </c>
      <c r="K104" s="3" t="str">
        <f>IF(AND($A104&lt;&gt;"",K$1&lt;&gt;""),SUMIFS(VM,Fecha,$A104,Linea,VLOOKUP(K$1,Data!$AP:$AR,3,FALSE),Cuenta,VLOOKUP(K$1,Data!$AP:$AR,2,FALSE))+SUMIFS(FX,Fecha,$A104,Linea,VLOOKUP(K$1,Data!$AP:$AR,3,FALSE),Cuenta,VLOOKUP(K$1,Data!$AP:$AR,2,FALSE))+K103,"")</f>
        <v/>
      </c>
      <c r="L104" s="3" t="str">
        <f>IF(AND($A104&lt;&gt;"",L$1&lt;&gt;""),SUMIFS(VM,Fecha,$A104,Linea,VLOOKUP(L$1,Data!$AP:$AR,3,FALSE),Cuenta,VLOOKUP(L$1,Data!$AP:$AR,2,FALSE))+SUMIFS(FX,Fecha,$A104,Linea,VLOOKUP(L$1,Data!$AP:$AR,3,FALSE),Cuenta,VLOOKUP(L$1,Data!$AP:$AR,2,FALSE))+L103,"")</f>
        <v/>
      </c>
      <c r="M104" s="3" t="str">
        <f>IF(AND($A104&lt;&gt;"",M$1&lt;&gt;""),SUMIFS(VM,Fecha,$A104,Linea,VLOOKUP(M$1,Data!$AP:$AR,3,FALSE),Cuenta,VLOOKUP(M$1,Data!$AP:$AR,2,FALSE))+SUMIFS(FX,Fecha,$A104,Linea,VLOOKUP(M$1,Data!$AP:$AR,3,FALSE),Cuenta,VLOOKUP(M$1,Data!$AP:$AR,2,FALSE))+M103,"")</f>
        <v/>
      </c>
      <c r="N104" s="3" t="str">
        <f>IF(AND($A104&lt;&gt;"",N$1&lt;&gt;""),SUMIFS(VM,Fecha,$A104,Linea,VLOOKUP(N$1,Data!$AP:$AR,3,FALSE),Cuenta,VLOOKUP(N$1,Data!$AP:$AR,2,FALSE))+SUMIFS(FX,Fecha,$A104,Linea,VLOOKUP(N$1,Data!$AP:$AR,3,FALSE),Cuenta,VLOOKUP(N$1,Data!$AP:$AR,2,FALSE))+N103,"")</f>
        <v/>
      </c>
    </row>
    <row r="105" spans="2:14" x14ac:dyDescent="0.25">
      <c r="B105" s="3" t="str">
        <f>IF(AND($A105&lt;&gt;"",B$1&lt;&gt;""),SUMIFS(VM,Fecha,$A105,Linea,VLOOKUP(B$1,Data!$AP:$AR,3,FALSE),Cuenta,VLOOKUP(B$1,Data!$AP:$AR,2,FALSE))+SUMIFS(FX,Fecha,$A105,Linea,VLOOKUP(B$1,Data!$AP:$AR,3,FALSE),Cuenta,VLOOKUP(B$1,Data!$AP:$AR,2,FALSE))+B104,"")</f>
        <v/>
      </c>
      <c r="C105" s="3" t="str">
        <f>IF(AND($A105&lt;&gt;"",C$1&lt;&gt;""),SUMIFS(VM,Fecha,$A105,Linea,VLOOKUP(C$1,Data!$AP:$AR,3,FALSE),Cuenta,VLOOKUP(C$1,Data!$AP:$AR,2,FALSE))+SUMIFS(FX,Fecha,$A105,Linea,VLOOKUP(C$1,Data!$AP:$AR,3,FALSE),Cuenta,VLOOKUP(C$1,Data!$AP:$AR,2,FALSE))+C104,"")</f>
        <v/>
      </c>
      <c r="D105" s="3" t="str">
        <f>IF(AND($A105&lt;&gt;"",D$1&lt;&gt;""),SUMIFS(VM,Fecha,$A105,Linea,VLOOKUP(D$1,Data!$AP:$AR,3,FALSE),Cuenta,VLOOKUP(D$1,Data!$AP:$AR,2,FALSE))+SUMIFS(FX,Fecha,$A105,Linea,VLOOKUP(D$1,Data!$AP:$AR,3,FALSE),Cuenta,VLOOKUP(D$1,Data!$AP:$AR,2,FALSE))+D104,"")</f>
        <v/>
      </c>
      <c r="E105" s="3" t="str">
        <f>IF(AND($A105&lt;&gt;"",E$1&lt;&gt;""),SUMIFS(VM,Fecha,$A105,Linea,VLOOKUP(E$1,Data!$AP:$AR,3,FALSE),Cuenta,VLOOKUP(E$1,Data!$AP:$AR,2,FALSE))+SUMIFS(FX,Fecha,$A105,Linea,VLOOKUP(E$1,Data!$AP:$AR,3,FALSE),Cuenta,VLOOKUP(E$1,Data!$AP:$AR,2,FALSE))+E104,"")</f>
        <v/>
      </c>
      <c r="F105" s="3" t="str">
        <f>IF(AND($A105&lt;&gt;"",F$1&lt;&gt;""),SUMIFS(VM,Fecha,$A105,Linea,VLOOKUP(F$1,Data!$AP:$AR,3,FALSE),Cuenta,VLOOKUP(F$1,Data!$AP:$AR,2,FALSE))+SUMIFS(FX,Fecha,$A105,Linea,VLOOKUP(F$1,Data!$AP:$AR,3,FALSE),Cuenta,VLOOKUP(F$1,Data!$AP:$AR,2,FALSE))+F104,"")</f>
        <v/>
      </c>
      <c r="G105" s="3" t="str">
        <f>IF(AND($A105&lt;&gt;"",G$1&lt;&gt;""),SUMIFS(VM,Fecha,$A105,Linea,VLOOKUP(G$1,Data!$AP:$AR,3,FALSE),Cuenta,VLOOKUP(G$1,Data!$AP:$AR,2,FALSE))+SUMIFS(FX,Fecha,$A105,Linea,VLOOKUP(G$1,Data!$AP:$AR,3,FALSE),Cuenta,VLOOKUP(G$1,Data!$AP:$AR,2,FALSE))+G104,"")</f>
        <v/>
      </c>
      <c r="H105" s="3" t="str">
        <f>IF(AND($A105&lt;&gt;"",H$1&lt;&gt;""),SUMIFS(VM,Fecha,$A105,Linea,VLOOKUP(H$1,Data!$AP:$AR,3,FALSE),Cuenta,VLOOKUP(H$1,Data!$AP:$AR,2,FALSE))+SUMIFS(FX,Fecha,$A105,Linea,VLOOKUP(H$1,Data!$AP:$AR,3,FALSE),Cuenta,VLOOKUP(H$1,Data!$AP:$AR,2,FALSE))+H104,"")</f>
        <v/>
      </c>
      <c r="I105" s="3" t="str">
        <f>IF(AND($A105&lt;&gt;"",I$1&lt;&gt;""),SUMIFS(VM,Fecha,$A105,Linea,VLOOKUP(I$1,Data!$AP:$AR,3,FALSE),Cuenta,VLOOKUP(I$1,Data!$AP:$AR,2,FALSE))+SUMIFS(FX,Fecha,$A105,Linea,VLOOKUP(I$1,Data!$AP:$AR,3,FALSE),Cuenta,VLOOKUP(I$1,Data!$AP:$AR,2,FALSE))+I104,"")</f>
        <v/>
      </c>
      <c r="J105" s="3" t="str">
        <f>IF(AND($A105&lt;&gt;"",J$1&lt;&gt;""),SUMIFS(VM,Fecha,$A105,Linea,VLOOKUP(J$1,Data!$AP:$AR,3,FALSE),Cuenta,VLOOKUP(J$1,Data!$AP:$AR,2,FALSE))+SUMIFS(FX,Fecha,$A105,Linea,VLOOKUP(J$1,Data!$AP:$AR,3,FALSE),Cuenta,VLOOKUP(J$1,Data!$AP:$AR,2,FALSE))+J104,"")</f>
        <v/>
      </c>
      <c r="K105" s="3" t="str">
        <f>IF(AND($A105&lt;&gt;"",K$1&lt;&gt;""),SUMIFS(VM,Fecha,$A105,Linea,VLOOKUP(K$1,Data!$AP:$AR,3,FALSE),Cuenta,VLOOKUP(K$1,Data!$AP:$AR,2,FALSE))+SUMIFS(FX,Fecha,$A105,Linea,VLOOKUP(K$1,Data!$AP:$AR,3,FALSE),Cuenta,VLOOKUP(K$1,Data!$AP:$AR,2,FALSE))+K104,"")</f>
        <v/>
      </c>
      <c r="L105" s="3" t="str">
        <f>IF(AND($A105&lt;&gt;"",L$1&lt;&gt;""),SUMIFS(VM,Fecha,$A105,Linea,VLOOKUP(L$1,Data!$AP:$AR,3,FALSE),Cuenta,VLOOKUP(L$1,Data!$AP:$AR,2,FALSE))+SUMIFS(FX,Fecha,$A105,Linea,VLOOKUP(L$1,Data!$AP:$AR,3,FALSE),Cuenta,VLOOKUP(L$1,Data!$AP:$AR,2,FALSE))+L104,"")</f>
        <v/>
      </c>
      <c r="M105" s="3" t="str">
        <f>IF(AND($A105&lt;&gt;"",M$1&lt;&gt;""),SUMIFS(VM,Fecha,$A105,Linea,VLOOKUP(M$1,Data!$AP:$AR,3,FALSE),Cuenta,VLOOKUP(M$1,Data!$AP:$AR,2,FALSE))+SUMIFS(FX,Fecha,$A105,Linea,VLOOKUP(M$1,Data!$AP:$AR,3,FALSE),Cuenta,VLOOKUP(M$1,Data!$AP:$AR,2,FALSE))+M104,"")</f>
        <v/>
      </c>
      <c r="N105" s="3" t="str">
        <f>IF(AND($A105&lt;&gt;"",N$1&lt;&gt;""),SUMIFS(VM,Fecha,$A105,Linea,VLOOKUP(N$1,Data!$AP:$AR,3,FALSE),Cuenta,VLOOKUP(N$1,Data!$AP:$AR,2,FALSE))+SUMIFS(FX,Fecha,$A105,Linea,VLOOKUP(N$1,Data!$AP:$AR,3,FALSE),Cuenta,VLOOKUP(N$1,Data!$AP:$AR,2,FALSE))+N104,"")</f>
        <v/>
      </c>
    </row>
    <row r="106" spans="2:14" x14ac:dyDescent="0.25">
      <c r="B106" s="3" t="str">
        <f>IF(AND($A106&lt;&gt;"",B$1&lt;&gt;""),SUMIFS(VM,Fecha,$A106,Linea,VLOOKUP(B$1,Data!$AP:$AR,3,FALSE),Cuenta,VLOOKUP(B$1,Data!$AP:$AR,2,FALSE))+SUMIFS(FX,Fecha,$A106,Linea,VLOOKUP(B$1,Data!$AP:$AR,3,FALSE),Cuenta,VLOOKUP(B$1,Data!$AP:$AR,2,FALSE))+B105,"")</f>
        <v/>
      </c>
      <c r="C106" s="3" t="str">
        <f>IF(AND($A106&lt;&gt;"",C$1&lt;&gt;""),SUMIFS(VM,Fecha,$A106,Linea,VLOOKUP(C$1,Data!$AP:$AR,3,FALSE),Cuenta,VLOOKUP(C$1,Data!$AP:$AR,2,FALSE))+SUMIFS(FX,Fecha,$A106,Linea,VLOOKUP(C$1,Data!$AP:$AR,3,FALSE),Cuenta,VLOOKUP(C$1,Data!$AP:$AR,2,FALSE))+C105,"")</f>
        <v/>
      </c>
      <c r="D106" s="3" t="str">
        <f>IF(AND($A106&lt;&gt;"",D$1&lt;&gt;""),SUMIFS(VM,Fecha,$A106,Linea,VLOOKUP(D$1,Data!$AP:$AR,3,FALSE),Cuenta,VLOOKUP(D$1,Data!$AP:$AR,2,FALSE))+SUMIFS(FX,Fecha,$A106,Linea,VLOOKUP(D$1,Data!$AP:$AR,3,FALSE),Cuenta,VLOOKUP(D$1,Data!$AP:$AR,2,FALSE))+D105,"")</f>
        <v/>
      </c>
      <c r="E106" s="3" t="str">
        <f>IF(AND($A106&lt;&gt;"",E$1&lt;&gt;""),SUMIFS(VM,Fecha,$A106,Linea,VLOOKUP(E$1,Data!$AP:$AR,3,FALSE),Cuenta,VLOOKUP(E$1,Data!$AP:$AR,2,FALSE))+SUMIFS(FX,Fecha,$A106,Linea,VLOOKUP(E$1,Data!$AP:$AR,3,FALSE),Cuenta,VLOOKUP(E$1,Data!$AP:$AR,2,FALSE))+E105,"")</f>
        <v/>
      </c>
      <c r="F106" s="3" t="str">
        <f>IF(AND($A106&lt;&gt;"",F$1&lt;&gt;""),SUMIFS(VM,Fecha,$A106,Linea,VLOOKUP(F$1,Data!$AP:$AR,3,FALSE),Cuenta,VLOOKUP(F$1,Data!$AP:$AR,2,FALSE))+SUMIFS(FX,Fecha,$A106,Linea,VLOOKUP(F$1,Data!$AP:$AR,3,FALSE),Cuenta,VLOOKUP(F$1,Data!$AP:$AR,2,FALSE))+F105,"")</f>
        <v/>
      </c>
      <c r="G106" s="3" t="str">
        <f>IF(AND($A106&lt;&gt;"",G$1&lt;&gt;""),SUMIFS(VM,Fecha,$A106,Linea,VLOOKUP(G$1,Data!$AP:$AR,3,FALSE),Cuenta,VLOOKUP(G$1,Data!$AP:$AR,2,FALSE))+SUMIFS(FX,Fecha,$A106,Linea,VLOOKUP(G$1,Data!$AP:$AR,3,FALSE),Cuenta,VLOOKUP(G$1,Data!$AP:$AR,2,FALSE))+G105,"")</f>
        <v/>
      </c>
      <c r="H106" s="3" t="str">
        <f>IF(AND($A106&lt;&gt;"",H$1&lt;&gt;""),SUMIFS(VM,Fecha,$A106,Linea,VLOOKUP(H$1,Data!$AP:$AR,3,FALSE),Cuenta,VLOOKUP(H$1,Data!$AP:$AR,2,FALSE))+SUMIFS(FX,Fecha,$A106,Linea,VLOOKUP(H$1,Data!$AP:$AR,3,FALSE),Cuenta,VLOOKUP(H$1,Data!$AP:$AR,2,FALSE))+H105,"")</f>
        <v/>
      </c>
      <c r="I106" s="3" t="str">
        <f>IF(AND($A106&lt;&gt;"",I$1&lt;&gt;""),SUMIFS(VM,Fecha,$A106,Linea,VLOOKUP(I$1,Data!$AP:$AR,3,FALSE),Cuenta,VLOOKUP(I$1,Data!$AP:$AR,2,FALSE))+SUMIFS(FX,Fecha,$A106,Linea,VLOOKUP(I$1,Data!$AP:$AR,3,FALSE),Cuenta,VLOOKUP(I$1,Data!$AP:$AR,2,FALSE))+I105,"")</f>
        <v/>
      </c>
      <c r="J106" s="3" t="str">
        <f>IF(AND($A106&lt;&gt;"",J$1&lt;&gt;""),SUMIFS(VM,Fecha,$A106,Linea,VLOOKUP(J$1,Data!$AP:$AR,3,FALSE),Cuenta,VLOOKUP(J$1,Data!$AP:$AR,2,FALSE))+SUMIFS(FX,Fecha,$A106,Linea,VLOOKUP(J$1,Data!$AP:$AR,3,FALSE),Cuenta,VLOOKUP(J$1,Data!$AP:$AR,2,FALSE))+J105,"")</f>
        <v/>
      </c>
      <c r="K106" s="3" t="str">
        <f>IF(AND($A106&lt;&gt;"",K$1&lt;&gt;""),SUMIFS(VM,Fecha,$A106,Linea,VLOOKUP(K$1,Data!$AP:$AR,3,FALSE),Cuenta,VLOOKUP(K$1,Data!$AP:$AR,2,FALSE))+SUMIFS(FX,Fecha,$A106,Linea,VLOOKUP(K$1,Data!$AP:$AR,3,FALSE),Cuenta,VLOOKUP(K$1,Data!$AP:$AR,2,FALSE))+K105,"")</f>
        <v/>
      </c>
      <c r="L106" s="3" t="str">
        <f>IF(AND($A106&lt;&gt;"",L$1&lt;&gt;""),SUMIFS(VM,Fecha,$A106,Linea,VLOOKUP(L$1,Data!$AP:$AR,3,FALSE),Cuenta,VLOOKUP(L$1,Data!$AP:$AR,2,FALSE))+SUMIFS(FX,Fecha,$A106,Linea,VLOOKUP(L$1,Data!$AP:$AR,3,FALSE),Cuenta,VLOOKUP(L$1,Data!$AP:$AR,2,FALSE))+L105,"")</f>
        <v/>
      </c>
      <c r="M106" s="3" t="str">
        <f>IF(AND($A106&lt;&gt;"",M$1&lt;&gt;""),SUMIFS(VM,Fecha,$A106,Linea,VLOOKUP(M$1,Data!$AP:$AR,3,FALSE),Cuenta,VLOOKUP(M$1,Data!$AP:$AR,2,FALSE))+SUMIFS(FX,Fecha,$A106,Linea,VLOOKUP(M$1,Data!$AP:$AR,3,FALSE),Cuenta,VLOOKUP(M$1,Data!$AP:$AR,2,FALSE))+M105,"")</f>
        <v/>
      </c>
      <c r="N106" s="3" t="str">
        <f>IF(AND($A106&lt;&gt;"",N$1&lt;&gt;""),SUMIFS(VM,Fecha,$A106,Linea,VLOOKUP(N$1,Data!$AP:$AR,3,FALSE),Cuenta,VLOOKUP(N$1,Data!$AP:$AR,2,FALSE))+SUMIFS(FX,Fecha,$A106,Linea,VLOOKUP(N$1,Data!$AP:$AR,3,FALSE),Cuenta,VLOOKUP(N$1,Data!$AP:$AR,2,FALSE))+N105,"")</f>
        <v/>
      </c>
    </row>
    <row r="107" spans="2:14" x14ac:dyDescent="0.25">
      <c r="B107" s="3" t="str">
        <f>IF(AND($A107&lt;&gt;"",B$1&lt;&gt;""),SUMIFS(VM,Fecha,$A107,Linea,VLOOKUP(B$1,Data!$AP:$AR,3,FALSE),Cuenta,VLOOKUP(B$1,Data!$AP:$AR,2,FALSE))+SUMIFS(FX,Fecha,$A107,Linea,VLOOKUP(B$1,Data!$AP:$AR,3,FALSE),Cuenta,VLOOKUP(B$1,Data!$AP:$AR,2,FALSE))+B106,"")</f>
        <v/>
      </c>
      <c r="C107" s="3" t="str">
        <f>IF(AND($A107&lt;&gt;"",C$1&lt;&gt;""),SUMIFS(VM,Fecha,$A107,Linea,VLOOKUP(C$1,Data!$AP:$AR,3,FALSE),Cuenta,VLOOKUP(C$1,Data!$AP:$AR,2,FALSE))+SUMIFS(FX,Fecha,$A107,Linea,VLOOKUP(C$1,Data!$AP:$AR,3,FALSE),Cuenta,VLOOKUP(C$1,Data!$AP:$AR,2,FALSE))+C106,"")</f>
        <v/>
      </c>
      <c r="D107" s="3" t="str">
        <f>IF(AND($A107&lt;&gt;"",D$1&lt;&gt;""),SUMIFS(VM,Fecha,$A107,Linea,VLOOKUP(D$1,Data!$AP:$AR,3,FALSE),Cuenta,VLOOKUP(D$1,Data!$AP:$AR,2,FALSE))+SUMIFS(FX,Fecha,$A107,Linea,VLOOKUP(D$1,Data!$AP:$AR,3,FALSE),Cuenta,VLOOKUP(D$1,Data!$AP:$AR,2,FALSE))+D106,"")</f>
        <v/>
      </c>
      <c r="E107" s="3" t="str">
        <f>IF(AND($A107&lt;&gt;"",E$1&lt;&gt;""),SUMIFS(VM,Fecha,$A107,Linea,VLOOKUP(E$1,Data!$AP:$AR,3,FALSE),Cuenta,VLOOKUP(E$1,Data!$AP:$AR,2,FALSE))+SUMIFS(FX,Fecha,$A107,Linea,VLOOKUP(E$1,Data!$AP:$AR,3,FALSE),Cuenta,VLOOKUP(E$1,Data!$AP:$AR,2,FALSE))+E106,"")</f>
        <v/>
      </c>
      <c r="F107" s="3" t="str">
        <f>IF(AND($A107&lt;&gt;"",F$1&lt;&gt;""),SUMIFS(VM,Fecha,$A107,Linea,VLOOKUP(F$1,Data!$AP:$AR,3,FALSE),Cuenta,VLOOKUP(F$1,Data!$AP:$AR,2,FALSE))+SUMIFS(FX,Fecha,$A107,Linea,VLOOKUP(F$1,Data!$AP:$AR,3,FALSE),Cuenta,VLOOKUP(F$1,Data!$AP:$AR,2,FALSE))+F106,"")</f>
        <v/>
      </c>
      <c r="G107" s="3" t="str">
        <f>IF(AND($A107&lt;&gt;"",G$1&lt;&gt;""),SUMIFS(VM,Fecha,$A107,Linea,VLOOKUP(G$1,Data!$AP:$AR,3,FALSE),Cuenta,VLOOKUP(G$1,Data!$AP:$AR,2,FALSE))+SUMIFS(FX,Fecha,$A107,Linea,VLOOKUP(G$1,Data!$AP:$AR,3,FALSE),Cuenta,VLOOKUP(G$1,Data!$AP:$AR,2,FALSE))+G106,"")</f>
        <v/>
      </c>
      <c r="H107" s="3" t="str">
        <f>IF(AND($A107&lt;&gt;"",H$1&lt;&gt;""),SUMIFS(VM,Fecha,$A107,Linea,VLOOKUP(H$1,Data!$AP:$AR,3,FALSE),Cuenta,VLOOKUP(H$1,Data!$AP:$AR,2,FALSE))+SUMIFS(FX,Fecha,$A107,Linea,VLOOKUP(H$1,Data!$AP:$AR,3,FALSE),Cuenta,VLOOKUP(H$1,Data!$AP:$AR,2,FALSE))+H106,"")</f>
        <v/>
      </c>
      <c r="I107" s="3" t="str">
        <f>IF(AND($A107&lt;&gt;"",I$1&lt;&gt;""),SUMIFS(VM,Fecha,$A107,Linea,VLOOKUP(I$1,Data!$AP:$AR,3,FALSE),Cuenta,VLOOKUP(I$1,Data!$AP:$AR,2,FALSE))+SUMIFS(FX,Fecha,$A107,Linea,VLOOKUP(I$1,Data!$AP:$AR,3,FALSE),Cuenta,VLOOKUP(I$1,Data!$AP:$AR,2,FALSE))+I106,"")</f>
        <v/>
      </c>
      <c r="J107" s="3" t="str">
        <f>IF(AND($A107&lt;&gt;"",J$1&lt;&gt;""),SUMIFS(VM,Fecha,$A107,Linea,VLOOKUP(J$1,Data!$AP:$AR,3,FALSE),Cuenta,VLOOKUP(J$1,Data!$AP:$AR,2,FALSE))+SUMIFS(FX,Fecha,$A107,Linea,VLOOKUP(J$1,Data!$AP:$AR,3,FALSE),Cuenta,VLOOKUP(J$1,Data!$AP:$AR,2,FALSE))+J106,"")</f>
        <v/>
      </c>
      <c r="K107" s="3" t="str">
        <f>IF(AND($A107&lt;&gt;"",K$1&lt;&gt;""),SUMIFS(VM,Fecha,$A107,Linea,VLOOKUP(K$1,Data!$AP:$AR,3,FALSE),Cuenta,VLOOKUP(K$1,Data!$AP:$AR,2,FALSE))+SUMIFS(FX,Fecha,$A107,Linea,VLOOKUP(K$1,Data!$AP:$AR,3,FALSE),Cuenta,VLOOKUP(K$1,Data!$AP:$AR,2,FALSE))+K106,"")</f>
        <v/>
      </c>
      <c r="L107" s="3" t="str">
        <f>IF(AND($A107&lt;&gt;"",L$1&lt;&gt;""),SUMIFS(VM,Fecha,$A107,Linea,VLOOKUP(L$1,Data!$AP:$AR,3,FALSE),Cuenta,VLOOKUP(L$1,Data!$AP:$AR,2,FALSE))+SUMIFS(FX,Fecha,$A107,Linea,VLOOKUP(L$1,Data!$AP:$AR,3,FALSE),Cuenta,VLOOKUP(L$1,Data!$AP:$AR,2,FALSE))+L106,"")</f>
        <v/>
      </c>
      <c r="M107" s="3" t="str">
        <f>IF(AND($A107&lt;&gt;"",M$1&lt;&gt;""),SUMIFS(VM,Fecha,$A107,Linea,VLOOKUP(M$1,Data!$AP:$AR,3,FALSE),Cuenta,VLOOKUP(M$1,Data!$AP:$AR,2,FALSE))+SUMIFS(FX,Fecha,$A107,Linea,VLOOKUP(M$1,Data!$AP:$AR,3,FALSE),Cuenta,VLOOKUP(M$1,Data!$AP:$AR,2,FALSE))+M106,"")</f>
        <v/>
      </c>
      <c r="N107" s="3" t="str">
        <f>IF(AND($A107&lt;&gt;"",N$1&lt;&gt;""),SUMIFS(VM,Fecha,$A107,Linea,VLOOKUP(N$1,Data!$AP:$AR,3,FALSE),Cuenta,VLOOKUP(N$1,Data!$AP:$AR,2,FALSE))+SUMIFS(FX,Fecha,$A107,Linea,VLOOKUP(N$1,Data!$AP:$AR,3,FALSE),Cuenta,VLOOKUP(N$1,Data!$AP:$AR,2,FALSE))+N106,"")</f>
        <v/>
      </c>
    </row>
    <row r="108" spans="2:14" x14ac:dyDescent="0.25">
      <c r="B108" s="3" t="str">
        <f>IF(AND($A108&lt;&gt;"",B$1&lt;&gt;""),SUMIFS(VM,Fecha,$A108,Linea,VLOOKUP(B$1,Data!$AP:$AR,3,FALSE),Cuenta,VLOOKUP(B$1,Data!$AP:$AR,2,FALSE))+SUMIFS(FX,Fecha,$A108,Linea,VLOOKUP(B$1,Data!$AP:$AR,3,FALSE),Cuenta,VLOOKUP(B$1,Data!$AP:$AR,2,FALSE))+B107,"")</f>
        <v/>
      </c>
      <c r="C108" s="3" t="str">
        <f>IF(AND($A108&lt;&gt;"",C$1&lt;&gt;""),SUMIFS(VM,Fecha,$A108,Linea,VLOOKUP(C$1,Data!$AP:$AR,3,FALSE),Cuenta,VLOOKUP(C$1,Data!$AP:$AR,2,FALSE))+SUMIFS(FX,Fecha,$A108,Linea,VLOOKUP(C$1,Data!$AP:$AR,3,FALSE),Cuenta,VLOOKUP(C$1,Data!$AP:$AR,2,FALSE))+C107,"")</f>
        <v/>
      </c>
      <c r="D108" s="3" t="str">
        <f>IF(AND($A108&lt;&gt;"",D$1&lt;&gt;""),SUMIFS(VM,Fecha,$A108,Linea,VLOOKUP(D$1,Data!$AP:$AR,3,FALSE),Cuenta,VLOOKUP(D$1,Data!$AP:$AR,2,FALSE))+SUMIFS(FX,Fecha,$A108,Linea,VLOOKUP(D$1,Data!$AP:$AR,3,FALSE),Cuenta,VLOOKUP(D$1,Data!$AP:$AR,2,FALSE))+D107,"")</f>
        <v/>
      </c>
      <c r="E108" s="3" t="str">
        <f>IF(AND($A108&lt;&gt;"",E$1&lt;&gt;""),SUMIFS(VM,Fecha,$A108,Linea,VLOOKUP(E$1,Data!$AP:$AR,3,FALSE),Cuenta,VLOOKUP(E$1,Data!$AP:$AR,2,FALSE))+SUMIFS(FX,Fecha,$A108,Linea,VLOOKUP(E$1,Data!$AP:$AR,3,FALSE),Cuenta,VLOOKUP(E$1,Data!$AP:$AR,2,FALSE))+E107,"")</f>
        <v/>
      </c>
      <c r="F108" s="3" t="str">
        <f>IF(AND($A108&lt;&gt;"",F$1&lt;&gt;""),SUMIFS(VM,Fecha,$A108,Linea,VLOOKUP(F$1,Data!$AP:$AR,3,FALSE),Cuenta,VLOOKUP(F$1,Data!$AP:$AR,2,FALSE))+SUMIFS(FX,Fecha,$A108,Linea,VLOOKUP(F$1,Data!$AP:$AR,3,FALSE),Cuenta,VLOOKUP(F$1,Data!$AP:$AR,2,FALSE))+F107,"")</f>
        <v/>
      </c>
      <c r="G108" s="3" t="str">
        <f>IF(AND($A108&lt;&gt;"",G$1&lt;&gt;""),SUMIFS(VM,Fecha,$A108,Linea,VLOOKUP(G$1,Data!$AP:$AR,3,FALSE),Cuenta,VLOOKUP(G$1,Data!$AP:$AR,2,FALSE))+SUMIFS(FX,Fecha,$A108,Linea,VLOOKUP(G$1,Data!$AP:$AR,3,FALSE),Cuenta,VLOOKUP(G$1,Data!$AP:$AR,2,FALSE))+G107,"")</f>
        <v/>
      </c>
      <c r="H108" s="3" t="str">
        <f>IF(AND($A108&lt;&gt;"",H$1&lt;&gt;""),SUMIFS(VM,Fecha,$A108,Linea,VLOOKUP(H$1,Data!$AP:$AR,3,FALSE),Cuenta,VLOOKUP(H$1,Data!$AP:$AR,2,FALSE))+SUMIFS(FX,Fecha,$A108,Linea,VLOOKUP(H$1,Data!$AP:$AR,3,FALSE),Cuenta,VLOOKUP(H$1,Data!$AP:$AR,2,FALSE))+H107,"")</f>
        <v/>
      </c>
      <c r="I108" s="3" t="str">
        <f>IF(AND($A108&lt;&gt;"",I$1&lt;&gt;""),SUMIFS(VM,Fecha,$A108,Linea,VLOOKUP(I$1,Data!$AP:$AR,3,FALSE),Cuenta,VLOOKUP(I$1,Data!$AP:$AR,2,FALSE))+SUMIFS(FX,Fecha,$A108,Linea,VLOOKUP(I$1,Data!$AP:$AR,3,FALSE),Cuenta,VLOOKUP(I$1,Data!$AP:$AR,2,FALSE))+I107,"")</f>
        <v/>
      </c>
      <c r="J108" s="3" t="str">
        <f>IF(AND($A108&lt;&gt;"",J$1&lt;&gt;""),SUMIFS(VM,Fecha,$A108,Linea,VLOOKUP(J$1,Data!$AP:$AR,3,FALSE),Cuenta,VLOOKUP(J$1,Data!$AP:$AR,2,FALSE))+SUMIFS(FX,Fecha,$A108,Linea,VLOOKUP(J$1,Data!$AP:$AR,3,FALSE),Cuenta,VLOOKUP(J$1,Data!$AP:$AR,2,FALSE))+J107,"")</f>
        <v/>
      </c>
      <c r="K108" s="3" t="str">
        <f>IF(AND($A108&lt;&gt;"",K$1&lt;&gt;""),SUMIFS(VM,Fecha,$A108,Linea,VLOOKUP(K$1,Data!$AP:$AR,3,FALSE),Cuenta,VLOOKUP(K$1,Data!$AP:$AR,2,FALSE))+SUMIFS(FX,Fecha,$A108,Linea,VLOOKUP(K$1,Data!$AP:$AR,3,FALSE),Cuenta,VLOOKUP(K$1,Data!$AP:$AR,2,FALSE))+K107,"")</f>
        <v/>
      </c>
      <c r="L108" s="3" t="str">
        <f>IF(AND($A108&lt;&gt;"",L$1&lt;&gt;""),SUMIFS(VM,Fecha,$A108,Linea,VLOOKUP(L$1,Data!$AP:$AR,3,FALSE),Cuenta,VLOOKUP(L$1,Data!$AP:$AR,2,FALSE))+SUMIFS(FX,Fecha,$A108,Linea,VLOOKUP(L$1,Data!$AP:$AR,3,FALSE),Cuenta,VLOOKUP(L$1,Data!$AP:$AR,2,FALSE))+L107,"")</f>
        <v/>
      </c>
      <c r="M108" s="3" t="str">
        <f>IF(AND($A108&lt;&gt;"",M$1&lt;&gt;""),SUMIFS(VM,Fecha,$A108,Linea,VLOOKUP(M$1,Data!$AP:$AR,3,FALSE),Cuenta,VLOOKUP(M$1,Data!$AP:$AR,2,FALSE))+SUMIFS(FX,Fecha,$A108,Linea,VLOOKUP(M$1,Data!$AP:$AR,3,FALSE),Cuenta,VLOOKUP(M$1,Data!$AP:$AR,2,FALSE))+M107,"")</f>
        <v/>
      </c>
      <c r="N108" s="3" t="str">
        <f>IF(AND($A108&lt;&gt;"",N$1&lt;&gt;""),SUMIFS(VM,Fecha,$A108,Linea,VLOOKUP(N$1,Data!$AP:$AR,3,FALSE),Cuenta,VLOOKUP(N$1,Data!$AP:$AR,2,FALSE))+SUMIFS(FX,Fecha,$A108,Linea,VLOOKUP(N$1,Data!$AP:$AR,3,FALSE),Cuenta,VLOOKUP(N$1,Data!$AP:$AR,2,FALSE))+N107,"")</f>
        <v/>
      </c>
    </row>
    <row r="109" spans="2:14" x14ac:dyDescent="0.25">
      <c r="B109" s="3" t="str">
        <f>IF(AND($A109&lt;&gt;"",B$1&lt;&gt;""),SUMIFS(VM,Fecha,$A109,Linea,VLOOKUP(B$1,Data!$AP:$AR,3,FALSE),Cuenta,VLOOKUP(B$1,Data!$AP:$AR,2,FALSE))+SUMIFS(FX,Fecha,$A109,Linea,VLOOKUP(B$1,Data!$AP:$AR,3,FALSE),Cuenta,VLOOKUP(B$1,Data!$AP:$AR,2,FALSE))+B108,"")</f>
        <v/>
      </c>
      <c r="C109" s="3" t="str">
        <f>IF(AND($A109&lt;&gt;"",C$1&lt;&gt;""),SUMIFS(VM,Fecha,$A109,Linea,VLOOKUP(C$1,Data!$AP:$AR,3,FALSE),Cuenta,VLOOKUP(C$1,Data!$AP:$AR,2,FALSE))+SUMIFS(FX,Fecha,$A109,Linea,VLOOKUP(C$1,Data!$AP:$AR,3,FALSE),Cuenta,VLOOKUP(C$1,Data!$AP:$AR,2,FALSE))+C108,"")</f>
        <v/>
      </c>
      <c r="D109" s="3" t="str">
        <f>IF(AND($A109&lt;&gt;"",D$1&lt;&gt;""),SUMIFS(VM,Fecha,$A109,Linea,VLOOKUP(D$1,Data!$AP:$AR,3,FALSE),Cuenta,VLOOKUP(D$1,Data!$AP:$AR,2,FALSE))+SUMIFS(FX,Fecha,$A109,Linea,VLOOKUP(D$1,Data!$AP:$AR,3,FALSE),Cuenta,VLOOKUP(D$1,Data!$AP:$AR,2,FALSE))+D108,"")</f>
        <v/>
      </c>
      <c r="E109" s="3" t="str">
        <f>IF(AND($A109&lt;&gt;"",E$1&lt;&gt;""),SUMIFS(VM,Fecha,$A109,Linea,VLOOKUP(E$1,Data!$AP:$AR,3,FALSE),Cuenta,VLOOKUP(E$1,Data!$AP:$AR,2,FALSE))+SUMIFS(FX,Fecha,$A109,Linea,VLOOKUP(E$1,Data!$AP:$AR,3,FALSE),Cuenta,VLOOKUP(E$1,Data!$AP:$AR,2,FALSE))+E108,"")</f>
        <v/>
      </c>
      <c r="F109" s="3" t="str">
        <f>IF(AND($A109&lt;&gt;"",F$1&lt;&gt;""),SUMIFS(VM,Fecha,$A109,Linea,VLOOKUP(F$1,Data!$AP:$AR,3,FALSE),Cuenta,VLOOKUP(F$1,Data!$AP:$AR,2,FALSE))+SUMIFS(FX,Fecha,$A109,Linea,VLOOKUP(F$1,Data!$AP:$AR,3,FALSE),Cuenta,VLOOKUP(F$1,Data!$AP:$AR,2,FALSE))+F108,"")</f>
        <v/>
      </c>
      <c r="G109" s="3" t="str">
        <f>IF(AND($A109&lt;&gt;"",G$1&lt;&gt;""),SUMIFS(VM,Fecha,$A109,Linea,VLOOKUP(G$1,Data!$AP:$AR,3,FALSE),Cuenta,VLOOKUP(G$1,Data!$AP:$AR,2,FALSE))+SUMIFS(FX,Fecha,$A109,Linea,VLOOKUP(G$1,Data!$AP:$AR,3,FALSE),Cuenta,VLOOKUP(G$1,Data!$AP:$AR,2,FALSE))+G108,"")</f>
        <v/>
      </c>
      <c r="H109" s="3" t="str">
        <f>IF(AND($A109&lt;&gt;"",H$1&lt;&gt;""),SUMIFS(VM,Fecha,$A109,Linea,VLOOKUP(H$1,Data!$AP:$AR,3,FALSE),Cuenta,VLOOKUP(H$1,Data!$AP:$AR,2,FALSE))+SUMIFS(FX,Fecha,$A109,Linea,VLOOKUP(H$1,Data!$AP:$AR,3,FALSE),Cuenta,VLOOKUP(H$1,Data!$AP:$AR,2,FALSE))+H108,"")</f>
        <v/>
      </c>
      <c r="I109" s="3" t="str">
        <f>IF(AND($A109&lt;&gt;"",I$1&lt;&gt;""),SUMIFS(VM,Fecha,$A109,Linea,VLOOKUP(I$1,Data!$AP:$AR,3,FALSE),Cuenta,VLOOKUP(I$1,Data!$AP:$AR,2,FALSE))+SUMIFS(FX,Fecha,$A109,Linea,VLOOKUP(I$1,Data!$AP:$AR,3,FALSE),Cuenta,VLOOKUP(I$1,Data!$AP:$AR,2,FALSE))+I108,"")</f>
        <v/>
      </c>
      <c r="J109" s="3" t="str">
        <f>IF(AND($A109&lt;&gt;"",J$1&lt;&gt;""),SUMIFS(VM,Fecha,$A109,Linea,VLOOKUP(J$1,Data!$AP:$AR,3,FALSE),Cuenta,VLOOKUP(J$1,Data!$AP:$AR,2,FALSE))+SUMIFS(FX,Fecha,$A109,Linea,VLOOKUP(J$1,Data!$AP:$AR,3,FALSE),Cuenta,VLOOKUP(J$1,Data!$AP:$AR,2,FALSE))+J108,"")</f>
        <v/>
      </c>
      <c r="K109" s="3" t="str">
        <f>IF(AND($A109&lt;&gt;"",K$1&lt;&gt;""),SUMIFS(VM,Fecha,$A109,Linea,VLOOKUP(K$1,Data!$AP:$AR,3,FALSE),Cuenta,VLOOKUP(K$1,Data!$AP:$AR,2,FALSE))+SUMIFS(FX,Fecha,$A109,Linea,VLOOKUP(K$1,Data!$AP:$AR,3,FALSE),Cuenta,VLOOKUP(K$1,Data!$AP:$AR,2,FALSE))+K108,"")</f>
        <v/>
      </c>
      <c r="L109" s="3" t="str">
        <f>IF(AND($A109&lt;&gt;"",L$1&lt;&gt;""),SUMIFS(VM,Fecha,$A109,Linea,VLOOKUP(L$1,Data!$AP:$AR,3,FALSE),Cuenta,VLOOKUP(L$1,Data!$AP:$AR,2,FALSE))+SUMIFS(FX,Fecha,$A109,Linea,VLOOKUP(L$1,Data!$AP:$AR,3,FALSE),Cuenta,VLOOKUP(L$1,Data!$AP:$AR,2,FALSE))+L108,"")</f>
        <v/>
      </c>
      <c r="M109" s="3" t="str">
        <f>IF(AND($A109&lt;&gt;"",M$1&lt;&gt;""),SUMIFS(VM,Fecha,$A109,Linea,VLOOKUP(M$1,Data!$AP:$AR,3,FALSE),Cuenta,VLOOKUP(M$1,Data!$AP:$AR,2,FALSE))+SUMIFS(FX,Fecha,$A109,Linea,VLOOKUP(M$1,Data!$AP:$AR,3,FALSE),Cuenta,VLOOKUP(M$1,Data!$AP:$AR,2,FALSE))+M108,"")</f>
        <v/>
      </c>
      <c r="N109" s="3" t="str">
        <f>IF(AND($A109&lt;&gt;"",N$1&lt;&gt;""),SUMIFS(VM,Fecha,$A109,Linea,VLOOKUP(N$1,Data!$AP:$AR,3,FALSE),Cuenta,VLOOKUP(N$1,Data!$AP:$AR,2,FALSE))+SUMIFS(FX,Fecha,$A109,Linea,VLOOKUP(N$1,Data!$AP:$AR,3,FALSE),Cuenta,VLOOKUP(N$1,Data!$AP:$AR,2,FALSE))+N108,"")</f>
        <v/>
      </c>
    </row>
    <row r="110" spans="2:14" x14ac:dyDescent="0.25">
      <c r="B110" s="3" t="str">
        <f>IF(AND($A110&lt;&gt;"",B$1&lt;&gt;""),SUMIFS(VM,Fecha,$A110,Linea,VLOOKUP(B$1,Data!$AP:$AR,3,FALSE),Cuenta,VLOOKUP(B$1,Data!$AP:$AR,2,FALSE))+SUMIFS(FX,Fecha,$A110,Linea,VLOOKUP(B$1,Data!$AP:$AR,3,FALSE),Cuenta,VLOOKUP(B$1,Data!$AP:$AR,2,FALSE))+B109,"")</f>
        <v/>
      </c>
      <c r="C110" s="3" t="str">
        <f>IF(AND($A110&lt;&gt;"",C$1&lt;&gt;""),SUMIFS(VM,Fecha,$A110,Linea,VLOOKUP(C$1,Data!$AP:$AR,3,FALSE),Cuenta,VLOOKUP(C$1,Data!$AP:$AR,2,FALSE))+SUMIFS(FX,Fecha,$A110,Linea,VLOOKUP(C$1,Data!$AP:$AR,3,FALSE),Cuenta,VLOOKUP(C$1,Data!$AP:$AR,2,FALSE))+C109,"")</f>
        <v/>
      </c>
      <c r="D110" s="3" t="str">
        <f>IF(AND($A110&lt;&gt;"",D$1&lt;&gt;""),SUMIFS(VM,Fecha,$A110,Linea,VLOOKUP(D$1,Data!$AP:$AR,3,FALSE),Cuenta,VLOOKUP(D$1,Data!$AP:$AR,2,FALSE))+SUMIFS(FX,Fecha,$A110,Linea,VLOOKUP(D$1,Data!$AP:$AR,3,FALSE),Cuenta,VLOOKUP(D$1,Data!$AP:$AR,2,FALSE))+D109,"")</f>
        <v/>
      </c>
      <c r="E110" s="3" t="str">
        <f>IF(AND($A110&lt;&gt;"",E$1&lt;&gt;""),SUMIFS(VM,Fecha,$A110,Linea,VLOOKUP(E$1,Data!$AP:$AR,3,FALSE),Cuenta,VLOOKUP(E$1,Data!$AP:$AR,2,FALSE))+SUMIFS(FX,Fecha,$A110,Linea,VLOOKUP(E$1,Data!$AP:$AR,3,FALSE),Cuenta,VLOOKUP(E$1,Data!$AP:$AR,2,FALSE))+E109,"")</f>
        <v/>
      </c>
      <c r="F110" s="3" t="str">
        <f>IF(AND($A110&lt;&gt;"",F$1&lt;&gt;""),SUMIFS(VM,Fecha,$A110,Linea,VLOOKUP(F$1,Data!$AP:$AR,3,FALSE),Cuenta,VLOOKUP(F$1,Data!$AP:$AR,2,FALSE))+SUMIFS(FX,Fecha,$A110,Linea,VLOOKUP(F$1,Data!$AP:$AR,3,FALSE),Cuenta,VLOOKUP(F$1,Data!$AP:$AR,2,FALSE))+F109,"")</f>
        <v/>
      </c>
      <c r="G110" s="3" t="str">
        <f>IF(AND($A110&lt;&gt;"",G$1&lt;&gt;""),SUMIFS(VM,Fecha,$A110,Linea,VLOOKUP(G$1,Data!$AP:$AR,3,FALSE),Cuenta,VLOOKUP(G$1,Data!$AP:$AR,2,FALSE))+SUMIFS(FX,Fecha,$A110,Linea,VLOOKUP(G$1,Data!$AP:$AR,3,FALSE),Cuenta,VLOOKUP(G$1,Data!$AP:$AR,2,FALSE))+G109,"")</f>
        <v/>
      </c>
      <c r="H110" s="3" t="str">
        <f>IF(AND($A110&lt;&gt;"",H$1&lt;&gt;""),SUMIFS(VM,Fecha,$A110,Linea,VLOOKUP(H$1,Data!$AP:$AR,3,FALSE),Cuenta,VLOOKUP(H$1,Data!$AP:$AR,2,FALSE))+SUMIFS(FX,Fecha,$A110,Linea,VLOOKUP(H$1,Data!$AP:$AR,3,FALSE),Cuenta,VLOOKUP(H$1,Data!$AP:$AR,2,FALSE))+H109,"")</f>
        <v/>
      </c>
      <c r="I110" s="3" t="str">
        <f>IF(AND($A110&lt;&gt;"",I$1&lt;&gt;""),SUMIFS(VM,Fecha,$A110,Linea,VLOOKUP(I$1,Data!$AP:$AR,3,FALSE),Cuenta,VLOOKUP(I$1,Data!$AP:$AR,2,FALSE))+SUMIFS(FX,Fecha,$A110,Linea,VLOOKUP(I$1,Data!$AP:$AR,3,FALSE),Cuenta,VLOOKUP(I$1,Data!$AP:$AR,2,FALSE))+I109,"")</f>
        <v/>
      </c>
      <c r="J110" s="3" t="str">
        <f>IF(AND($A110&lt;&gt;"",J$1&lt;&gt;""),SUMIFS(VM,Fecha,$A110,Linea,VLOOKUP(J$1,Data!$AP:$AR,3,FALSE),Cuenta,VLOOKUP(J$1,Data!$AP:$AR,2,FALSE))+SUMIFS(FX,Fecha,$A110,Linea,VLOOKUP(J$1,Data!$AP:$AR,3,FALSE),Cuenta,VLOOKUP(J$1,Data!$AP:$AR,2,FALSE))+J109,"")</f>
        <v/>
      </c>
      <c r="K110" s="3" t="str">
        <f>IF(AND($A110&lt;&gt;"",K$1&lt;&gt;""),SUMIFS(VM,Fecha,$A110,Linea,VLOOKUP(K$1,Data!$AP:$AR,3,FALSE),Cuenta,VLOOKUP(K$1,Data!$AP:$AR,2,FALSE))+SUMIFS(FX,Fecha,$A110,Linea,VLOOKUP(K$1,Data!$AP:$AR,3,FALSE),Cuenta,VLOOKUP(K$1,Data!$AP:$AR,2,FALSE))+K109,"")</f>
        <v/>
      </c>
      <c r="L110" s="3" t="str">
        <f>IF(AND($A110&lt;&gt;"",L$1&lt;&gt;""),SUMIFS(VM,Fecha,$A110,Linea,VLOOKUP(L$1,Data!$AP:$AR,3,FALSE),Cuenta,VLOOKUP(L$1,Data!$AP:$AR,2,FALSE))+SUMIFS(FX,Fecha,$A110,Linea,VLOOKUP(L$1,Data!$AP:$AR,3,FALSE),Cuenta,VLOOKUP(L$1,Data!$AP:$AR,2,FALSE))+L109,"")</f>
        <v/>
      </c>
      <c r="M110" s="3" t="str">
        <f>IF(AND($A110&lt;&gt;"",M$1&lt;&gt;""),SUMIFS(VM,Fecha,$A110,Linea,VLOOKUP(M$1,Data!$AP:$AR,3,FALSE),Cuenta,VLOOKUP(M$1,Data!$AP:$AR,2,FALSE))+SUMIFS(FX,Fecha,$A110,Linea,VLOOKUP(M$1,Data!$AP:$AR,3,FALSE),Cuenta,VLOOKUP(M$1,Data!$AP:$AR,2,FALSE))+M109,"")</f>
        <v/>
      </c>
      <c r="N110" s="3" t="str">
        <f>IF(AND($A110&lt;&gt;"",N$1&lt;&gt;""),SUMIFS(VM,Fecha,$A110,Linea,VLOOKUP(N$1,Data!$AP:$AR,3,FALSE),Cuenta,VLOOKUP(N$1,Data!$AP:$AR,2,FALSE))+SUMIFS(FX,Fecha,$A110,Linea,VLOOKUP(N$1,Data!$AP:$AR,3,FALSE),Cuenta,VLOOKUP(N$1,Data!$AP:$AR,2,FALSE))+N109,"")</f>
        <v/>
      </c>
    </row>
    <row r="111" spans="2:14" x14ac:dyDescent="0.25">
      <c r="B111" s="3" t="str">
        <f>IF(AND($A111&lt;&gt;"",B$1&lt;&gt;""),SUMIFS(VM,Fecha,$A111,Linea,VLOOKUP(B$1,Data!$AP:$AR,3,FALSE),Cuenta,VLOOKUP(B$1,Data!$AP:$AR,2,FALSE))+SUMIFS(FX,Fecha,$A111,Linea,VLOOKUP(B$1,Data!$AP:$AR,3,FALSE),Cuenta,VLOOKUP(B$1,Data!$AP:$AR,2,FALSE))+B110,"")</f>
        <v/>
      </c>
      <c r="C111" s="3" t="str">
        <f>IF(AND($A111&lt;&gt;"",C$1&lt;&gt;""),SUMIFS(VM,Fecha,$A111,Linea,VLOOKUP(C$1,Data!$AP:$AR,3,FALSE),Cuenta,VLOOKUP(C$1,Data!$AP:$AR,2,FALSE))+SUMIFS(FX,Fecha,$A111,Linea,VLOOKUP(C$1,Data!$AP:$AR,3,FALSE),Cuenta,VLOOKUP(C$1,Data!$AP:$AR,2,FALSE))+C110,"")</f>
        <v/>
      </c>
      <c r="D111" s="3" t="str">
        <f>IF(AND($A111&lt;&gt;"",D$1&lt;&gt;""),SUMIFS(VM,Fecha,$A111,Linea,VLOOKUP(D$1,Data!$AP:$AR,3,FALSE),Cuenta,VLOOKUP(D$1,Data!$AP:$AR,2,FALSE))+SUMIFS(FX,Fecha,$A111,Linea,VLOOKUP(D$1,Data!$AP:$AR,3,FALSE),Cuenta,VLOOKUP(D$1,Data!$AP:$AR,2,FALSE))+D110,"")</f>
        <v/>
      </c>
      <c r="E111" s="3" t="str">
        <f>IF(AND($A111&lt;&gt;"",E$1&lt;&gt;""),SUMIFS(VM,Fecha,$A111,Linea,VLOOKUP(E$1,Data!$AP:$AR,3,FALSE),Cuenta,VLOOKUP(E$1,Data!$AP:$AR,2,FALSE))+SUMIFS(FX,Fecha,$A111,Linea,VLOOKUP(E$1,Data!$AP:$AR,3,FALSE),Cuenta,VLOOKUP(E$1,Data!$AP:$AR,2,FALSE))+E110,"")</f>
        <v/>
      </c>
      <c r="F111" s="3" t="str">
        <f>IF(AND($A111&lt;&gt;"",F$1&lt;&gt;""),SUMIFS(VM,Fecha,$A111,Linea,VLOOKUP(F$1,Data!$AP:$AR,3,FALSE),Cuenta,VLOOKUP(F$1,Data!$AP:$AR,2,FALSE))+SUMIFS(FX,Fecha,$A111,Linea,VLOOKUP(F$1,Data!$AP:$AR,3,FALSE),Cuenta,VLOOKUP(F$1,Data!$AP:$AR,2,FALSE))+F110,"")</f>
        <v/>
      </c>
      <c r="G111" s="3" t="str">
        <f>IF(AND($A111&lt;&gt;"",G$1&lt;&gt;""),SUMIFS(VM,Fecha,$A111,Linea,VLOOKUP(G$1,Data!$AP:$AR,3,FALSE),Cuenta,VLOOKUP(G$1,Data!$AP:$AR,2,FALSE))+SUMIFS(FX,Fecha,$A111,Linea,VLOOKUP(G$1,Data!$AP:$AR,3,FALSE),Cuenta,VLOOKUP(G$1,Data!$AP:$AR,2,FALSE))+G110,"")</f>
        <v/>
      </c>
      <c r="H111" s="3" t="str">
        <f>IF(AND($A111&lt;&gt;"",H$1&lt;&gt;""),SUMIFS(VM,Fecha,$A111,Linea,VLOOKUP(H$1,Data!$AP:$AR,3,FALSE),Cuenta,VLOOKUP(H$1,Data!$AP:$AR,2,FALSE))+SUMIFS(FX,Fecha,$A111,Linea,VLOOKUP(H$1,Data!$AP:$AR,3,FALSE),Cuenta,VLOOKUP(H$1,Data!$AP:$AR,2,FALSE))+H110,"")</f>
        <v/>
      </c>
      <c r="I111" s="3" t="str">
        <f>IF(AND($A111&lt;&gt;"",I$1&lt;&gt;""),SUMIFS(VM,Fecha,$A111,Linea,VLOOKUP(I$1,Data!$AP:$AR,3,FALSE),Cuenta,VLOOKUP(I$1,Data!$AP:$AR,2,FALSE))+SUMIFS(FX,Fecha,$A111,Linea,VLOOKUP(I$1,Data!$AP:$AR,3,FALSE),Cuenta,VLOOKUP(I$1,Data!$AP:$AR,2,FALSE))+I110,"")</f>
        <v/>
      </c>
      <c r="J111" s="3" t="str">
        <f>IF(AND($A111&lt;&gt;"",J$1&lt;&gt;""),SUMIFS(VM,Fecha,$A111,Linea,VLOOKUP(J$1,Data!$AP:$AR,3,FALSE),Cuenta,VLOOKUP(J$1,Data!$AP:$AR,2,FALSE))+SUMIFS(FX,Fecha,$A111,Linea,VLOOKUP(J$1,Data!$AP:$AR,3,FALSE),Cuenta,VLOOKUP(J$1,Data!$AP:$AR,2,FALSE))+J110,"")</f>
        <v/>
      </c>
      <c r="K111" s="3" t="str">
        <f>IF(AND($A111&lt;&gt;"",K$1&lt;&gt;""),SUMIFS(VM,Fecha,$A111,Linea,VLOOKUP(K$1,Data!$AP:$AR,3,FALSE),Cuenta,VLOOKUP(K$1,Data!$AP:$AR,2,FALSE))+SUMIFS(FX,Fecha,$A111,Linea,VLOOKUP(K$1,Data!$AP:$AR,3,FALSE),Cuenta,VLOOKUP(K$1,Data!$AP:$AR,2,FALSE))+K110,"")</f>
        <v/>
      </c>
      <c r="L111" s="3" t="str">
        <f>IF(AND($A111&lt;&gt;"",L$1&lt;&gt;""),SUMIFS(VM,Fecha,$A111,Linea,VLOOKUP(L$1,Data!$AP:$AR,3,FALSE),Cuenta,VLOOKUP(L$1,Data!$AP:$AR,2,FALSE))+SUMIFS(FX,Fecha,$A111,Linea,VLOOKUP(L$1,Data!$AP:$AR,3,FALSE),Cuenta,VLOOKUP(L$1,Data!$AP:$AR,2,FALSE))+L110,"")</f>
        <v/>
      </c>
      <c r="M111" s="3" t="str">
        <f>IF(AND($A111&lt;&gt;"",M$1&lt;&gt;""),SUMIFS(VM,Fecha,$A111,Linea,VLOOKUP(M$1,Data!$AP:$AR,3,FALSE),Cuenta,VLOOKUP(M$1,Data!$AP:$AR,2,FALSE))+SUMIFS(FX,Fecha,$A111,Linea,VLOOKUP(M$1,Data!$AP:$AR,3,FALSE),Cuenta,VLOOKUP(M$1,Data!$AP:$AR,2,FALSE))+M110,"")</f>
        <v/>
      </c>
      <c r="N111" s="3" t="str">
        <f>IF(AND($A111&lt;&gt;"",N$1&lt;&gt;""),SUMIFS(VM,Fecha,$A111,Linea,VLOOKUP(N$1,Data!$AP:$AR,3,FALSE),Cuenta,VLOOKUP(N$1,Data!$AP:$AR,2,FALSE))+SUMIFS(FX,Fecha,$A111,Linea,VLOOKUP(N$1,Data!$AP:$AR,3,FALSE),Cuenta,VLOOKUP(N$1,Data!$AP:$AR,2,FALSE))+N110,"")</f>
        <v/>
      </c>
    </row>
    <row r="112" spans="2:14" x14ac:dyDescent="0.25">
      <c r="B112" s="3" t="str">
        <f>IF(AND($A112&lt;&gt;"",B$1&lt;&gt;""),SUMIFS(VM,Fecha,$A112,Linea,VLOOKUP(B$1,Data!$AP:$AR,3,FALSE),Cuenta,VLOOKUP(B$1,Data!$AP:$AR,2,FALSE))+SUMIFS(FX,Fecha,$A112,Linea,VLOOKUP(B$1,Data!$AP:$AR,3,FALSE),Cuenta,VLOOKUP(B$1,Data!$AP:$AR,2,FALSE))+B111,"")</f>
        <v/>
      </c>
      <c r="C112" s="3" t="str">
        <f>IF(AND($A112&lt;&gt;"",C$1&lt;&gt;""),SUMIFS(VM,Fecha,$A112,Linea,VLOOKUP(C$1,Data!$AP:$AR,3,FALSE),Cuenta,VLOOKUP(C$1,Data!$AP:$AR,2,FALSE))+SUMIFS(FX,Fecha,$A112,Linea,VLOOKUP(C$1,Data!$AP:$AR,3,FALSE),Cuenta,VLOOKUP(C$1,Data!$AP:$AR,2,FALSE))+C111,"")</f>
        <v/>
      </c>
      <c r="D112" s="3" t="str">
        <f>IF(AND($A112&lt;&gt;"",D$1&lt;&gt;""),SUMIFS(VM,Fecha,$A112,Linea,VLOOKUP(D$1,Data!$AP:$AR,3,FALSE),Cuenta,VLOOKUP(D$1,Data!$AP:$AR,2,FALSE))+SUMIFS(FX,Fecha,$A112,Linea,VLOOKUP(D$1,Data!$AP:$AR,3,FALSE),Cuenta,VLOOKUP(D$1,Data!$AP:$AR,2,FALSE))+D111,"")</f>
        <v/>
      </c>
      <c r="E112" s="3" t="str">
        <f>IF(AND($A112&lt;&gt;"",E$1&lt;&gt;""),SUMIFS(VM,Fecha,$A112,Linea,VLOOKUP(E$1,Data!$AP:$AR,3,FALSE),Cuenta,VLOOKUP(E$1,Data!$AP:$AR,2,FALSE))+SUMIFS(FX,Fecha,$A112,Linea,VLOOKUP(E$1,Data!$AP:$AR,3,FALSE),Cuenta,VLOOKUP(E$1,Data!$AP:$AR,2,FALSE))+E111,"")</f>
        <v/>
      </c>
      <c r="F112" s="3" t="str">
        <f>IF(AND($A112&lt;&gt;"",F$1&lt;&gt;""),SUMIFS(VM,Fecha,$A112,Linea,VLOOKUP(F$1,Data!$AP:$AR,3,FALSE),Cuenta,VLOOKUP(F$1,Data!$AP:$AR,2,FALSE))+SUMIFS(FX,Fecha,$A112,Linea,VLOOKUP(F$1,Data!$AP:$AR,3,FALSE),Cuenta,VLOOKUP(F$1,Data!$AP:$AR,2,FALSE))+F111,"")</f>
        <v/>
      </c>
      <c r="G112" s="3" t="str">
        <f>IF(AND($A112&lt;&gt;"",G$1&lt;&gt;""),SUMIFS(VM,Fecha,$A112,Linea,VLOOKUP(G$1,Data!$AP:$AR,3,FALSE),Cuenta,VLOOKUP(G$1,Data!$AP:$AR,2,FALSE))+SUMIFS(FX,Fecha,$A112,Linea,VLOOKUP(G$1,Data!$AP:$AR,3,FALSE),Cuenta,VLOOKUP(G$1,Data!$AP:$AR,2,FALSE))+G111,"")</f>
        <v/>
      </c>
      <c r="H112" s="3" t="str">
        <f>IF(AND($A112&lt;&gt;"",H$1&lt;&gt;""),SUMIFS(VM,Fecha,$A112,Linea,VLOOKUP(H$1,Data!$AP:$AR,3,FALSE),Cuenta,VLOOKUP(H$1,Data!$AP:$AR,2,FALSE))+SUMIFS(FX,Fecha,$A112,Linea,VLOOKUP(H$1,Data!$AP:$AR,3,FALSE),Cuenta,VLOOKUP(H$1,Data!$AP:$AR,2,FALSE))+H111,"")</f>
        <v/>
      </c>
      <c r="I112" s="3" t="str">
        <f>IF(AND($A112&lt;&gt;"",I$1&lt;&gt;""),SUMIFS(VM,Fecha,$A112,Linea,VLOOKUP(I$1,Data!$AP:$AR,3,FALSE),Cuenta,VLOOKUP(I$1,Data!$AP:$AR,2,FALSE))+SUMIFS(FX,Fecha,$A112,Linea,VLOOKUP(I$1,Data!$AP:$AR,3,FALSE),Cuenta,VLOOKUP(I$1,Data!$AP:$AR,2,FALSE))+I111,"")</f>
        <v/>
      </c>
      <c r="J112" s="3" t="str">
        <f>IF(AND($A112&lt;&gt;"",J$1&lt;&gt;""),SUMIFS(VM,Fecha,$A112,Linea,VLOOKUP(J$1,Data!$AP:$AR,3,FALSE),Cuenta,VLOOKUP(J$1,Data!$AP:$AR,2,FALSE))+SUMIFS(FX,Fecha,$A112,Linea,VLOOKUP(J$1,Data!$AP:$AR,3,FALSE),Cuenta,VLOOKUP(J$1,Data!$AP:$AR,2,FALSE))+J111,"")</f>
        <v/>
      </c>
      <c r="K112" s="3" t="str">
        <f>IF(AND($A112&lt;&gt;"",K$1&lt;&gt;""),SUMIFS(VM,Fecha,$A112,Linea,VLOOKUP(K$1,Data!$AP:$AR,3,FALSE),Cuenta,VLOOKUP(K$1,Data!$AP:$AR,2,FALSE))+SUMIFS(FX,Fecha,$A112,Linea,VLOOKUP(K$1,Data!$AP:$AR,3,FALSE),Cuenta,VLOOKUP(K$1,Data!$AP:$AR,2,FALSE))+K111,"")</f>
        <v/>
      </c>
      <c r="L112" s="3" t="str">
        <f>IF(AND($A112&lt;&gt;"",L$1&lt;&gt;""),SUMIFS(VM,Fecha,$A112,Linea,VLOOKUP(L$1,Data!$AP:$AR,3,FALSE),Cuenta,VLOOKUP(L$1,Data!$AP:$AR,2,FALSE))+SUMIFS(FX,Fecha,$A112,Linea,VLOOKUP(L$1,Data!$AP:$AR,3,FALSE),Cuenta,VLOOKUP(L$1,Data!$AP:$AR,2,FALSE))+L111,"")</f>
        <v/>
      </c>
      <c r="M112" s="3" t="str">
        <f>IF(AND($A112&lt;&gt;"",M$1&lt;&gt;""),SUMIFS(VM,Fecha,$A112,Linea,VLOOKUP(M$1,Data!$AP:$AR,3,FALSE),Cuenta,VLOOKUP(M$1,Data!$AP:$AR,2,FALSE))+SUMIFS(FX,Fecha,$A112,Linea,VLOOKUP(M$1,Data!$AP:$AR,3,FALSE),Cuenta,VLOOKUP(M$1,Data!$AP:$AR,2,FALSE))+M111,"")</f>
        <v/>
      </c>
      <c r="N112" s="3" t="str">
        <f>IF(AND($A112&lt;&gt;"",N$1&lt;&gt;""),SUMIFS(VM,Fecha,$A112,Linea,VLOOKUP(N$1,Data!$AP:$AR,3,FALSE),Cuenta,VLOOKUP(N$1,Data!$AP:$AR,2,FALSE))+SUMIFS(FX,Fecha,$A112,Linea,VLOOKUP(N$1,Data!$AP:$AR,3,FALSE),Cuenta,VLOOKUP(N$1,Data!$AP:$AR,2,FALSE))+N111,"")</f>
        <v/>
      </c>
    </row>
    <row r="113" spans="2:14" x14ac:dyDescent="0.25">
      <c r="B113" s="3" t="str">
        <f>IF(AND($A113&lt;&gt;"",B$1&lt;&gt;""),SUMIFS(VM,Fecha,$A113,Linea,VLOOKUP(B$1,Data!$AP:$AR,3,FALSE),Cuenta,VLOOKUP(B$1,Data!$AP:$AR,2,FALSE))+SUMIFS(FX,Fecha,$A113,Linea,VLOOKUP(B$1,Data!$AP:$AR,3,FALSE),Cuenta,VLOOKUP(B$1,Data!$AP:$AR,2,FALSE))+B112,"")</f>
        <v/>
      </c>
      <c r="C113" s="3" t="str">
        <f>IF(AND($A113&lt;&gt;"",C$1&lt;&gt;""),SUMIFS(VM,Fecha,$A113,Linea,VLOOKUP(C$1,Data!$AP:$AR,3,FALSE),Cuenta,VLOOKUP(C$1,Data!$AP:$AR,2,FALSE))+SUMIFS(FX,Fecha,$A113,Linea,VLOOKUP(C$1,Data!$AP:$AR,3,FALSE),Cuenta,VLOOKUP(C$1,Data!$AP:$AR,2,FALSE))+C112,"")</f>
        <v/>
      </c>
      <c r="D113" s="3" t="str">
        <f>IF(AND($A113&lt;&gt;"",D$1&lt;&gt;""),SUMIFS(VM,Fecha,$A113,Linea,VLOOKUP(D$1,Data!$AP:$AR,3,FALSE),Cuenta,VLOOKUP(D$1,Data!$AP:$AR,2,FALSE))+SUMIFS(FX,Fecha,$A113,Linea,VLOOKUP(D$1,Data!$AP:$AR,3,FALSE),Cuenta,VLOOKUP(D$1,Data!$AP:$AR,2,FALSE))+D112,"")</f>
        <v/>
      </c>
      <c r="E113" s="3" t="str">
        <f>IF(AND($A113&lt;&gt;"",E$1&lt;&gt;""),SUMIFS(VM,Fecha,$A113,Linea,VLOOKUP(E$1,Data!$AP:$AR,3,FALSE),Cuenta,VLOOKUP(E$1,Data!$AP:$AR,2,FALSE))+SUMIFS(FX,Fecha,$A113,Linea,VLOOKUP(E$1,Data!$AP:$AR,3,FALSE),Cuenta,VLOOKUP(E$1,Data!$AP:$AR,2,FALSE))+E112,"")</f>
        <v/>
      </c>
      <c r="F113" s="3" t="str">
        <f>IF(AND($A113&lt;&gt;"",F$1&lt;&gt;""),SUMIFS(VM,Fecha,$A113,Linea,VLOOKUP(F$1,Data!$AP:$AR,3,FALSE),Cuenta,VLOOKUP(F$1,Data!$AP:$AR,2,FALSE))+SUMIFS(FX,Fecha,$A113,Linea,VLOOKUP(F$1,Data!$AP:$AR,3,FALSE),Cuenta,VLOOKUP(F$1,Data!$AP:$AR,2,FALSE))+F112,"")</f>
        <v/>
      </c>
      <c r="G113" s="3" t="str">
        <f>IF(AND($A113&lt;&gt;"",G$1&lt;&gt;""),SUMIFS(VM,Fecha,$A113,Linea,VLOOKUP(G$1,Data!$AP:$AR,3,FALSE),Cuenta,VLOOKUP(G$1,Data!$AP:$AR,2,FALSE))+SUMIFS(FX,Fecha,$A113,Linea,VLOOKUP(G$1,Data!$AP:$AR,3,FALSE),Cuenta,VLOOKUP(G$1,Data!$AP:$AR,2,FALSE))+G112,"")</f>
        <v/>
      </c>
      <c r="H113" s="3" t="str">
        <f>IF(AND($A113&lt;&gt;"",H$1&lt;&gt;""),SUMIFS(VM,Fecha,$A113,Linea,VLOOKUP(H$1,Data!$AP:$AR,3,FALSE),Cuenta,VLOOKUP(H$1,Data!$AP:$AR,2,FALSE))+SUMIFS(FX,Fecha,$A113,Linea,VLOOKUP(H$1,Data!$AP:$AR,3,FALSE),Cuenta,VLOOKUP(H$1,Data!$AP:$AR,2,FALSE))+H112,"")</f>
        <v/>
      </c>
      <c r="I113" s="3" t="str">
        <f>IF(AND($A113&lt;&gt;"",I$1&lt;&gt;""),SUMIFS(VM,Fecha,$A113,Linea,VLOOKUP(I$1,Data!$AP:$AR,3,FALSE),Cuenta,VLOOKUP(I$1,Data!$AP:$AR,2,FALSE))+SUMIFS(FX,Fecha,$A113,Linea,VLOOKUP(I$1,Data!$AP:$AR,3,FALSE),Cuenta,VLOOKUP(I$1,Data!$AP:$AR,2,FALSE))+I112,"")</f>
        <v/>
      </c>
      <c r="J113" s="3" t="str">
        <f>IF(AND($A113&lt;&gt;"",J$1&lt;&gt;""),SUMIFS(VM,Fecha,$A113,Linea,VLOOKUP(J$1,Data!$AP:$AR,3,FALSE),Cuenta,VLOOKUP(J$1,Data!$AP:$AR,2,FALSE))+SUMIFS(FX,Fecha,$A113,Linea,VLOOKUP(J$1,Data!$AP:$AR,3,FALSE),Cuenta,VLOOKUP(J$1,Data!$AP:$AR,2,FALSE))+J112,"")</f>
        <v/>
      </c>
      <c r="K113" s="3" t="str">
        <f>IF(AND($A113&lt;&gt;"",K$1&lt;&gt;""),SUMIFS(VM,Fecha,$A113,Linea,VLOOKUP(K$1,Data!$AP:$AR,3,FALSE),Cuenta,VLOOKUP(K$1,Data!$AP:$AR,2,FALSE))+SUMIFS(FX,Fecha,$A113,Linea,VLOOKUP(K$1,Data!$AP:$AR,3,FALSE),Cuenta,VLOOKUP(K$1,Data!$AP:$AR,2,FALSE))+K112,"")</f>
        <v/>
      </c>
      <c r="L113" s="3" t="str">
        <f>IF(AND($A113&lt;&gt;"",L$1&lt;&gt;""),SUMIFS(VM,Fecha,$A113,Linea,VLOOKUP(L$1,Data!$AP:$AR,3,FALSE),Cuenta,VLOOKUP(L$1,Data!$AP:$AR,2,FALSE))+SUMIFS(FX,Fecha,$A113,Linea,VLOOKUP(L$1,Data!$AP:$AR,3,FALSE),Cuenta,VLOOKUP(L$1,Data!$AP:$AR,2,FALSE))+L112,"")</f>
        <v/>
      </c>
      <c r="M113" s="3" t="str">
        <f>IF(AND($A113&lt;&gt;"",M$1&lt;&gt;""),SUMIFS(VM,Fecha,$A113,Linea,VLOOKUP(M$1,Data!$AP:$AR,3,FALSE),Cuenta,VLOOKUP(M$1,Data!$AP:$AR,2,FALSE))+SUMIFS(FX,Fecha,$A113,Linea,VLOOKUP(M$1,Data!$AP:$AR,3,FALSE),Cuenta,VLOOKUP(M$1,Data!$AP:$AR,2,FALSE))+M112,"")</f>
        <v/>
      </c>
      <c r="N113" s="3" t="str">
        <f>IF(AND($A113&lt;&gt;"",N$1&lt;&gt;""),SUMIFS(VM,Fecha,$A113,Linea,VLOOKUP(N$1,Data!$AP:$AR,3,FALSE),Cuenta,VLOOKUP(N$1,Data!$AP:$AR,2,FALSE))+SUMIFS(FX,Fecha,$A113,Linea,VLOOKUP(N$1,Data!$AP:$AR,3,FALSE),Cuenta,VLOOKUP(N$1,Data!$AP:$AR,2,FALSE))+N112,"")</f>
        <v/>
      </c>
    </row>
    <row r="114" spans="2:14" x14ac:dyDescent="0.25">
      <c r="B114" s="3" t="str">
        <f>IF(AND($A114&lt;&gt;"",B$1&lt;&gt;""),SUMIFS(VM,Fecha,$A114,Linea,VLOOKUP(B$1,Data!$AP:$AR,3,FALSE),Cuenta,VLOOKUP(B$1,Data!$AP:$AR,2,FALSE))+SUMIFS(FX,Fecha,$A114,Linea,VLOOKUP(B$1,Data!$AP:$AR,3,FALSE),Cuenta,VLOOKUP(B$1,Data!$AP:$AR,2,FALSE))+B113,"")</f>
        <v/>
      </c>
      <c r="C114" s="3" t="str">
        <f>IF(AND($A114&lt;&gt;"",C$1&lt;&gt;""),SUMIFS(VM,Fecha,$A114,Linea,VLOOKUP(C$1,Data!$AP:$AR,3,FALSE),Cuenta,VLOOKUP(C$1,Data!$AP:$AR,2,FALSE))+SUMIFS(FX,Fecha,$A114,Linea,VLOOKUP(C$1,Data!$AP:$AR,3,FALSE),Cuenta,VLOOKUP(C$1,Data!$AP:$AR,2,FALSE))+C113,"")</f>
        <v/>
      </c>
      <c r="D114" s="3" t="str">
        <f>IF(AND($A114&lt;&gt;"",D$1&lt;&gt;""),SUMIFS(VM,Fecha,$A114,Linea,VLOOKUP(D$1,Data!$AP:$AR,3,FALSE),Cuenta,VLOOKUP(D$1,Data!$AP:$AR,2,FALSE))+SUMIFS(FX,Fecha,$A114,Linea,VLOOKUP(D$1,Data!$AP:$AR,3,FALSE),Cuenta,VLOOKUP(D$1,Data!$AP:$AR,2,FALSE))+D113,"")</f>
        <v/>
      </c>
      <c r="E114" s="3" t="str">
        <f>IF(AND($A114&lt;&gt;"",E$1&lt;&gt;""),SUMIFS(VM,Fecha,$A114,Linea,VLOOKUP(E$1,Data!$AP:$AR,3,FALSE),Cuenta,VLOOKUP(E$1,Data!$AP:$AR,2,FALSE))+SUMIFS(FX,Fecha,$A114,Linea,VLOOKUP(E$1,Data!$AP:$AR,3,FALSE),Cuenta,VLOOKUP(E$1,Data!$AP:$AR,2,FALSE))+E113,"")</f>
        <v/>
      </c>
      <c r="F114" s="3" t="str">
        <f>IF(AND($A114&lt;&gt;"",F$1&lt;&gt;""),SUMIFS(VM,Fecha,$A114,Linea,VLOOKUP(F$1,Data!$AP:$AR,3,FALSE),Cuenta,VLOOKUP(F$1,Data!$AP:$AR,2,FALSE))+SUMIFS(FX,Fecha,$A114,Linea,VLOOKUP(F$1,Data!$AP:$AR,3,FALSE),Cuenta,VLOOKUP(F$1,Data!$AP:$AR,2,FALSE))+F113,"")</f>
        <v/>
      </c>
      <c r="G114" s="3" t="str">
        <f>IF(AND($A114&lt;&gt;"",G$1&lt;&gt;""),SUMIFS(VM,Fecha,$A114,Linea,VLOOKUP(G$1,Data!$AP:$AR,3,FALSE),Cuenta,VLOOKUP(G$1,Data!$AP:$AR,2,FALSE))+SUMIFS(FX,Fecha,$A114,Linea,VLOOKUP(G$1,Data!$AP:$AR,3,FALSE),Cuenta,VLOOKUP(G$1,Data!$AP:$AR,2,FALSE))+G113,"")</f>
        <v/>
      </c>
      <c r="H114" s="3" t="str">
        <f>IF(AND($A114&lt;&gt;"",H$1&lt;&gt;""),SUMIFS(VM,Fecha,$A114,Linea,VLOOKUP(H$1,Data!$AP:$AR,3,FALSE),Cuenta,VLOOKUP(H$1,Data!$AP:$AR,2,FALSE))+SUMIFS(FX,Fecha,$A114,Linea,VLOOKUP(H$1,Data!$AP:$AR,3,FALSE),Cuenta,VLOOKUP(H$1,Data!$AP:$AR,2,FALSE))+H113,"")</f>
        <v/>
      </c>
      <c r="I114" s="3" t="str">
        <f>IF(AND($A114&lt;&gt;"",I$1&lt;&gt;""),SUMIFS(VM,Fecha,$A114,Linea,VLOOKUP(I$1,Data!$AP:$AR,3,FALSE),Cuenta,VLOOKUP(I$1,Data!$AP:$AR,2,FALSE))+SUMIFS(FX,Fecha,$A114,Linea,VLOOKUP(I$1,Data!$AP:$AR,3,FALSE),Cuenta,VLOOKUP(I$1,Data!$AP:$AR,2,FALSE))+I113,"")</f>
        <v/>
      </c>
      <c r="J114" s="3" t="str">
        <f>IF(AND($A114&lt;&gt;"",J$1&lt;&gt;""),SUMIFS(VM,Fecha,$A114,Linea,VLOOKUP(J$1,Data!$AP:$AR,3,FALSE),Cuenta,VLOOKUP(J$1,Data!$AP:$AR,2,FALSE))+SUMIFS(FX,Fecha,$A114,Linea,VLOOKUP(J$1,Data!$AP:$AR,3,FALSE),Cuenta,VLOOKUP(J$1,Data!$AP:$AR,2,FALSE))+J113,"")</f>
        <v/>
      </c>
      <c r="K114" s="3" t="str">
        <f>IF(AND($A114&lt;&gt;"",K$1&lt;&gt;""),SUMIFS(VM,Fecha,$A114,Linea,VLOOKUP(K$1,Data!$AP:$AR,3,FALSE),Cuenta,VLOOKUP(K$1,Data!$AP:$AR,2,FALSE))+SUMIFS(FX,Fecha,$A114,Linea,VLOOKUP(K$1,Data!$AP:$AR,3,FALSE),Cuenta,VLOOKUP(K$1,Data!$AP:$AR,2,FALSE))+K113,"")</f>
        <v/>
      </c>
      <c r="L114" s="3" t="str">
        <f>IF(AND($A114&lt;&gt;"",L$1&lt;&gt;""),SUMIFS(VM,Fecha,$A114,Linea,VLOOKUP(L$1,Data!$AP:$AR,3,FALSE),Cuenta,VLOOKUP(L$1,Data!$AP:$AR,2,FALSE))+SUMIFS(FX,Fecha,$A114,Linea,VLOOKUP(L$1,Data!$AP:$AR,3,FALSE),Cuenta,VLOOKUP(L$1,Data!$AP:$AR,2,FALSE))+L113,"")</f>
        <v/>
      </c>
      <c r="M114" s="3" t="str">
        <f>IF(AND($A114&lt;&gt;"",M$1&lt;&gt;""),SUMIFS(VM,Fecha,$A114,Linea,VLOOKUP(M$1,Data!$AP:$AR,3,FALSE),Cuenta,VLOOKUP(M$1,Data!$AP:$AR,2,FALSE))+SUMIFS(FX,Fecha,$A114,Linea,VLOOKUP(M$1,Data!$AP:$AR,3,FALSE),Cuenta,VLOOKUP(M$1,Data!$AP:$AR,2,FALSE))+M113,"")</f>
        <v/>
      </c>
      <c r="N114" s="3" t="str">
        <f>IF(AND($A114&lt;&gt;"",N$1&lt;&gt;""),SUMIFS(VM,Fecha,$A114,Linea,VLOOKUP(N$1,Data!$AP:$AR,3,FALSE),Cuenta,VLOOKUP(N$1,Data!$AP:$AR,2,FALSE))+SUMIFS(FX,Fecha,$A114,Linea,VLOOKUP(N$1,Data!$AP:$AR,3,FALSE),Cuenta,VLOOKUP(N$1,Data!$AP:$AR,2,FALSE))+N113,"")</f>
        <v/>
      </c>
    </row>
    <row r="115" spans="2:14" x14ac:dyDescent="0.25">
      <c r="B115" s="3" t="str">
        <f>IF(AND($A115&lt;&gt;"",B$1&lt;&gt;""),SUMIFS(VM,Fecha,$A115,Linea,VLOOKUP(B$1,Data!$AP:$AR,3,FALSE),Cuenta,VLOOKUP(B$1,Data!$AP:$AR,2,FALSE))+SUMIFS(FX,Fecha,$A115,Linea,VLOOKUP(B$1,Data!$AP:$AR,3,FALSE),Cuenta,VLOOKUP(B$1,Data!$AP:$AR,2,FALSE))+B114,"")</f>
        <v/>
      </c>
      <c r="C115" s="3" t="str">
        <f>IF(AND($A115&lt;&gt;"",C$1&lt;&gt;""),SUMIFS(VM,Fecha,$A115,Linea,VLOOKUP(C$1,Data!$AP:$AR,3,FALSE),Cuenta,VLOOKUP(C$1,Data!$AP:$AR,2,FALSE))+SUMIFS(FX,Fecha,$A115,Linea,VLOOKUP(C$1,Data!$AP:$AR,3,FALSE),Cuenta,VLOOKUP(C$1,Data!$AP:$AR,2,FALSE))+C114,"")</f>
        <v/>
      </c>
      <c r="D115" s="3" t="str">
        <f>IF(AND($A115&lt;&gt;"",D$1&lt;&gt;""),SUMIFS(VM,Fecha,$A115,Linea,VLOOKUP(D$1,Data!$AP:$AR,3,FALSE),Cuenta,VLOOKUP(D$1,Data!$AP:$AR,2,FALSE))+SUMIFS(FX,Fecha,$A115,Linea,VLOOKUP(D$1,Data!$AP:$AR,3,FALSE),Cuenta,VLOOKUP(D$1,Data!$AP:$AR,2,FALSE))+D114,"")</f>
        <v/>
      </c>
      <c r="E115" s="3" t="str">
        <f>IF(AND($A115&lt;&gt;"",E$1&lt;&gt;""),SUMIFS(VM,Fecha,$A115,Linea,VLOOKUP(E$1,Data!$AP:$AR,3,FALSE),Cuenta,VLOOKUP(E$1,Data!$AP:$AR,2,FALSE))+SUMIFS(FX,Fecha,$A115,Linea,VLOOKUP(E$1,Data!$AP:$AR,3,FALSE),Cuenta,VLOOKUP(E$1,Data!$AP:$AR,2,FALSE))+E114,"")</f>
        <v/>
      </c>
      <c r="F115" s="3" t="str">
        <f>IF(AND($A115&lt;&gt;"",F$1&lt;&gt;""),SUMIFS(VM,Fecha,$A115,Linea,VLOOKUP(F$1,Data!$AP:$AR,3,FALSE),Cuenta,VLOOKUP(F$1,Data!$AP:$AR,2,FALSE))+SUMIFS(FX,Fecha,$A115,Linea,VLOOKUP(F$1,Data!$AP:$AR,3,FALSE),Cuenta,VLOOKUP(F$1,Data!$AP:$AR,2,FALSE))+F114,"")</f>
        <v/>
      </c>
      <c r="G115" s="3" t="str">
        <f>IF(AND($A115&lt;&gt;"",G$1&lt;&gt;""),SUMIFS(VM,Fecha,$A115,Linea,VLOOKUP(G$1,Data!$AP:$AR,3,FALSE),Cuenta,VLOOKUP(G$1,Data!$AP:$AR,2,FALSE))+SUMIFS(FX,Fecha,$A115,Linea,VLOOKUP(G$1,Data!$AP:$AR,3,FALSE),Cuenta,VLOOKUP(G$1,Data!$AP:$AR,2,FALSE))+G114,"")</f>
        <v/>
      </c>
      <c r="H115" s="3" t="str">
        <f>IF(AND($A115&lt;&gt;"",H$1&lt;&gt;""),SUMIFS(VM,Fecha,$A115,Linea,VLOOKUP(H$1,Data!$AP:$AR,3,FALSE),Cuenta,VLOOKUP(H$1,Data!$AP:$AR,2,FALSE))+SUMIFS(FX,Fecha,$A115,Linea,VLOOKUP(H$1,Data!$AP:$AR,3,FALSE),Cuenta,VLOOKUP(H$1,Data!$AP:$AR,2,FALSE))+H114,"")</f>
        <v/>
      </c>
      <c r="I115" s="3" t="str">
        <f>IF(AND($A115&lt;&gt;"",I$1&lt;&gt;""),SUMIFS(VM,Fecha,$A115,Linea,VLOOKUP(I$1,Data!$AP:$AR,3,FALSE),Cuenta,VLOOKUP(I$1,Data!$AP:$AR,2,FALSE))+SUMIFS(FX,Fecha,$A115,Linea,VLOOKUP(I$1,Data!$AP:$AR,3,FALSE),Cuenta,VLOOKUP(I$1,Data!$AP:$AR,2,FALSE))+I114,"")</f>
        <v/>
      </c>
      <c r="J115" s="3" t="str">
        <f>IF(AND($A115&lt;&gt;"",J$1&lt;&gt;""),SUMIFS(VM,Fecha,$A115,Linea,VLOOKUP(J$1,Data!$AP:$AR,3,FALSE),Cuenta,VLOOKUP(J$1,Data!$AP:$AR,2,FALSE))+SUMIFS(FX,Fecha,$A115,Linea,VLOOKUP(J$1,Data!$AP:$AR,3,FALSE),Cuenta,VLOOKUP(J$1,Data!$AP:$AR,2,FALSE))+J114,"")</f>
        <v/>
      </c>
      <c r="K115" s="3" t="str">
        <f>IF(AND($A115&lt;&gt;"",K$1&lt;&gt;""),SUMIFS(VM,Fecha,$A115,Linea,VLOOKUP(K$1,Data!$AP:$AR,3,FALSE),Cuenta,VLOOKUP(K$1,Data!$AP:$AR,2,FALSE))+SUMIFS(FX,Fecha,$A115,Linea,VLOOKUP(K$1,Data!$AP:$AR,3,FALSE),Cuenta,VLOOKUP(K$1,Data!$AP:$AR,2,FALSE))+K114,"")</f>
        <v/>
      </c>
      <c r="L115" s="3" t="str">
        <f>IF(AND($A115&lt;&gt;"",L$1&lt;&gt;""),SUMIFS(VM,Fecha,$A115,Linea,VLOOKUP(L$1,Data!$AP:$AR,3,FALSE),Cuenta,VLOOKUP(L$1,Data!$AP:$AR,2,FALSE))+SUMIFS(FX,Fecha,$A115,Linea,VLOOKUP(L$1,Data!$AP:$AR,3,FALSE),Cuenta,VLOOKUP(L$1,Data!$AP:$AR,2,FALSE))+L114,"")</f>
        <v/>
      </c>
      <c r="M115" s="3" t="str">
        <f>IF(AND($A115&lt;&gt;"",M$1&lt;&gt;""),SUMIFS(VM,Fecha,$A115,Linea,VLOOKUP(M$1,Data!$AP:$AR,3,FALSE),Cuenta,VLOOKUP(M$1,Data!$AP:$AR,2,FALSE))+SUMIFS(FX,Fecha,$A115,Linea,VLOOKUP(M$1,Data!$AP:$AR,3,FALSE),Cuenta,VLOOKUP(M$1,Data!$AP:$AR,2,FALSE))+M114,"")</f>
        <v/>
      </c>
      <c r="N115" s="3" t="str">
        <f>IF(AND($A115&lt;&gt;"",N$1&lt;&gt;""),SUMIFS(VM,Fecha,$A115,Linea,VLOOKUP(N$1,Data!$AP:$AR,3,FALSE),Cuenta,VLOOKUP(N$1,Data!$AP:$AR,2,FALSE))+SUMIFS(FX,Fecha,$A115,Linea,VLOOKUP(N$1,Data!$AP:$AR,3,FALSE),Cuenta,VLOOKUP(N$1,Data!$AP:$AR,2,FALSE))+N114,"")</f>
        <v/>
      </c>
    </row>
    <row r="116" spans="2:14" x14ac:dyDescent="0.25">
      <c r="B116" s="3" t="str">
        <f>IF(AND($A116&lt;&gt;"",B$1&lt;&gt;""),SUMIFS(VM,Fecha,$A116,Linea,VLOOKUP(B$1,Data!$AP:$AR,3,FALSE),Cuenta,VLOOKUP(B$1,Data!$AP:$AR,2,FALSE))+SUMIFS(FX,Fecha,$A116,Linea,VLOOKUP(B$1,Data!$AP:$AR,3,FALSE),Cuenta,VLOOKUP(B$1,Data!$AP:$AR,2,FALSE))+B115,"")</f>
        <v/>
      </c>
      <c r="C116" s="3" t="str">
        <f>IF(AND($A116&lt;&gt;"",C$1&lt;&gt;""),SUMIFS(VM,Fecha,$A116,Linea,VLOOKUP(C$1,Data!$AP:$AR,3,FALSE),Cuenta,VLOOKUP(C$1,Data!$AP:$AR,2,FALSE))+SUMIFS(FX,Fecha,$A116,Linea,VLOOKUP(C$1,Data!$AP:$AR,3,FALSE),Cuenta,VLOOKUP(C$1,Data!$AP:$AR,2,FALSE))+C115,"")</f>
        <v/>
      </c>
      <c r="D116" s="3" t="str">
        <f>IF(AND($A116&lt;&gt;"",D$1&lt;&gt;""),SUMIFS(VM,Fecha,$A116,Linea,VLOOKUP(D$1,Data!$AP:$AR,3,FALSE),Cuenta,VLOOKUP(D$1,Data!$AP:$AR,2,FALSE))+SUMIFS(FX,Fecha,$A116,Linea,VLOOKUP(D$1,Data!$AP:$AR,3,FALSE),Cuenta,VLOOKUP(D$1,Data!$AP:$AR,2,FALSE))+D115,"")</f>
        <v/>
      </c>
      <c r="E116" s="3" t="str">
        <f>IF(AND($A116&lt;&gt;"",E$1&lt;&gt;""),SUMIFS(VM,Fecha,$A116,Linea,VLOOKUP(E$1,Data!$AP:$AR,3,FALSE),Cuenta,VLOOKUP(E$1,Data!$AP:$AR,2,FALSE))+SUMIFS(FX,Fecha,$A116,Linea,VLOOKUP(E$1,Data!$AP:$AR,3,FALSE),Cuenta,VLOOKUP(E$1,Data!$AP:$AR,2,FALSE))+E115,"")</f>
        <v/>
      </c>
      <c r="F116" s="3" t="str">
        <f>IF(AND($A116&lt;&gt;"",F$1&lt;&gt;""),SUMIFS(VM,Fecha,$A116,Linea,VLOOKUP(F$1,Data!$AP:$AR,3,FALSE),Cuenta,VLOOKUP(F$1,Data!$AP:$AR,2,FALSE))+SUMIFS(FX,Fecha,$A116,Linea,VLOOKUP(F$1,Data!$AP:$AR,3,FALSE),Cuenta,VLOOKUP(F$1,Data!$AP:$AR,2,FALSE))+F115,"")</f>
        <v/>
      </c>
      <c r="G116" s="3" t="str">
        <f>IF(AND($A116&lt;&gt;"",G$1&lt;&gt;""),SUMIFS(VM,Fecha,$A116,Linea,VLOOKUP(G$1,Data!$AP:$AR,3,FALSE),Cuenta,VLOOKUP(G$1,Data!$AP:$AR,2,FALSE))+SUMIFS(FX,Fecha,$A116,Linea,VLOOKUP(G$1,Data!$AP:$AR,3,FALSE),Cuenta,VLOOKUP(G$1,Data!$AP:$AR,2,FALSE))+G115,"")</f>
        <v/>
      </c>
      <c r="H116" s="3" t="str">
        <f>IF(AND($A116&lt;&gt;"",H$1&lt;&gt;""),SUMIFS(VM,Fecha,$A116,Linea,VLOOKUP(H$1,Data!$AP:$AR,3,FALSE),Cuenta,VLOOKUP(H$1,Data!$AP:$AR,2,FALSE))+SUMIFS(FX,Fecha,$A116,Linea,VLOOKUP(H$1,Data!$AP:$AR,3,FALSE),Cuenta,VLOOKUP(H$1,Data!$AP:$AR,2,FALSE))+H115,"")</f>
        <v/>
      </c>
      <c r="I116" s="3" t="str">
        <f>IF(AND($A116&lt;&gt;"",I$1&lt;&gt;""),SUMIFS(VM,Fecha,$A116,Linea,VLOOKUP(I$1,Data!$AP:$AR,3,FALSE),Cuenta,VLOOKUP(I$1,Data!$AP:$AR,2,FALSE))+SUMIFS(FX,Fecha,$A116,Linea,VLOOKUP(I$1,Data!$AP:$AR,3,FALSE),Cuenta,VLOOKUP(I$1,Data!$AP:$AR,2,FALSE))+I115,"")</f>
        <v/>
      </c>
      <c r="J116" s="3" t="str">
        <f>IF(AND($A116&lt;&gt;"",J$1&lt;&gt;""),SUMIFS(VM,Fecha,$A116,Linea,VLOOKUP(J$1,Data!$AP:$AR,3,FALSE),Cuenta,VLOOKUP(J$1,Data!$AP:$AR,2,FALSE))+SUMIFS(FX,Fecha,$A116,Linea,VLOOKUP(J$1,Data!$AP:$AR,3,FALSE),Cuenta,VLOOKUP(J$1,Data!$AP:$AR,2,FALSE))+J115,"")</f>
        <v/>
      </c>
      <c r="K116" s="3" t="str">
        <f>IF(AND($A116&lt;&gt;"",K$1&lt;&gt;""),SUMIFS(VM,Fecha,$A116,Linea,VLOOKUP(K$1,Data!$AP:$AR,3,FALSE),Cuenta,VLOOKUP(K$1,Data!$AP:$AR,2,FALSE))+SUMIFS(FX,Fecha,$A116,Linea,VLOOKUP(K$1,Data!$AP:$AR,3,FALSE),Cuenta,VLOOKUP(K$1,Data!$AP:$AR,2,FALSE))+K115,"")</f>
        <v/>
      </c>
      <c r="L116" s="3" t="str">
        <f>IF(AND($A116&lt;&gt;"",L$1&lt;&gt;""),SUMIFS(VM,Fecha,$A116,Linea,VLOOKUP(L$1,Data!$AP:$AR,3,FALSE),Cuenta,VLOOKUP(L$1,Data!$AP:$AR,2,FALSE))+SUMIFS(FX,Fecha,$A116,Linea,VLOOKUP(L$1,Data!$AP:$AR,3,FALSE),Cuenta,VLOOKUP(L$1,Data!$AP:$AR,2,FALSE))+L115,"")</f>
        <v/>
      </c>
      <c r="M116" s="3" t="str">
        <f>IF(AND($A116&lt;&gt;"",M$1&lt;&gt;""),SUMIFS(VM,Fecha,$A116,Linea,VLOOKUP(M$1,Data!$AP:$AR,3,FALSE),Cuenta,VLOOKUP(M$1,Data!$AP:$AR,2,FALSE))+SUMIFS(FX,Fecha,$A116,Linea,VLOOKUP(M$1,Data!$AP:$AR,3,FALSE),Cuenta,VLOOKUP(M$1,Data!$AP:$AR,2,FALSE))+M115,"")</f>
        <v/>
      </c>
      <c r="N116" s="3" t="str">
        <f>IF(AND($A116&lt;&gt;"",N$1&lt;&gt;""),SUMIFS(VM,Fecha,$A116,Linea,VLOOKUP(N$1,Data!$AP:$AR,3,FALSE),Cuenta,VLOOKUP(N$1,Data!$AP:$AR,2,FALSE))+SUMIFS(FX,Fecha,$A116,Linea,VLOOKUP(N$1,Data!$AP:$AR,3,FALSE),Cuenta,VLOOKUP(N$1,Data!$AP:$AR,2,FALSE))+N115,"")</f>
        <v/>
      </c>
    </row>
    <row r="117" spans="2:14" x14ac:dyDescent="0.25">
      <c r="B117" s="3" t="str">
        <f>IF(AND($A117&lt;&gt;"",B$1&lt;&gt;""),SUMIFS(VM,Fecha,$A117,Linea,VLOOKUP(B$1,Data!$AP:$AR,3,FALSE),Cuenta,VLOOKUP(B$1,Data!$AP:$AR,2,FALSE))+SUMIFS(FX,Fecha,$A117,Linea,VLOOKUP(B$1,Data!$AP:$AR,3,FALSE),Cuenta,VLOOKUP(B$1,Data!$AP:$AR,2,FALSE))+B116,"")</f>
        <v/>
      </c>
      <c r="C117" s="3" t="str">
        <f>IF(AND($A117&lt;&gt;"",C$1&lt;&gt;""),SUMIFS(VM,Fecha,$A117,Linea,VLOOKUP(C$1,Data!$AP:$AR,3,FALSE),Cuenta,VLOOKUP(C$1,Data!$AP:$AR,2,FALSE))+SUMIFS(FX,Fecha,$A117,Linea,VLOOKUP(C$1,Data!$AP:$AR,3,FALSE),Cuenta,VLOOKUP(C$1,Data!$AP:$AR,2,FALSE))+C116,"")</f>
        <v/>
      </c>
      <c r="D117" s="3" t="str">
        <f>IF(AND($A117&lt;&gt;"",D$1&lt;&gt;""),SUMIFS(VM,Fecha,$A117,Linea,VLOOKUP(D$1,Data!$AP:$AR,3,FALSE),Cuenta,VLOOKUP(D$1,Data!$AP:$AR,2,FALSE))+SUMIFS(FX,Fecha,$A117,Linea,VLOOKUP(D$1,Data!$AP:$AR,3,FALSE),Cuenta,VLOOKUP(D$1,Data!$AP:$AR,2,FALSE))+D116,"")</f>
        <v/>
      </c>
      <c r="E117" s="3" t="str">
        <f>IF(AND($A117&lt;&gt;"",E$1&lt;&gt;""),SUMIFS(VM,Fecha,$A117,Linea,VLOOKUP(E$1,Data!$AP:$AR,3,FALSE),Cuenta,VLOOKUP(E$1,Data!$AP:$AR,2,FALSE))+SUMIFS(FX,Fecha,$A117,Linea,VLOOKUP(E$1,Data!$AP:$AR,3,FALSE),Cuenta,VLOOKUP(E$1,Data!$AP:$AR,2,FALSE))+E116,"")</f>
        <v/>
      </c>
      <c r="F117" s="3" t="str">
        <f>IF(AND($A117&lt;&gt;"",F$1&lt;&gt;""),SUMIFS(VM,Fecha,$A117,Linea,VLOOKUP(F$1,Data!$AP:$AR,3,FALSE),Cuenta,VLOOKUP(F$1,Data!$AP:$AR,2,FALSE))+SUMIFS(FX,Fecha,$A117,Linea,VLOOKUP(F$1,Data!$AP:$AR,3,FALSE),Cuenta,VLOOKUP(F$1,Data!$AP:$AR,2,FALSE))+F116,"")</f>
        <v/>
      </c>
      <c r="G117" s="3" t="str">
        <f>IF(AND($A117&lt;&gt;"",G$1&lt;&gt;""),SUMIFS(VM,Fecha,$A117,Linea,VLOOKUP(G$1,Data!$AP:$AR,3,FALSE),Cuenta,VLOOKUP(G$1,Data!$AP:$AR,2,FALSE))+SUMIFS(FX,Fecha,$A117,Linea,VLOOKUP(G$1,Data!$AP:$AR,3,FALSE),Cuenta,VLOOKUP(G$1,Data!$AP:$AR,2,FALSE))+G116,"")</f>
        <v/>
      </c>
      <c r="H117" s="3" t="str">
        <f>IF(AND($A117&lt;&gt;"",H$1&lt;&gt;""),SUMIFS(VM,Fecha,$A117,Linea,VLOOKUP(H$1,Data!$AP:$AR,3,FALSE),Cuenta,VLOOKUP(H$1,Data!$AP:$AR,2,FALSE))+SUMIFS(FX,Fecha,$A117,Linea,VLOOKUP(H$1,Data!$AP:$AR,3,FALSE),Cuenta,VLOOKUP(H$1,Data!$AP:$AR,2,FALSE))+H116,"")</f>
        <v/>
      </c>
      <c r="I117" s="3" t="str">
        <f>IF(AND($A117&lt;&gt;"",I$1&lt;&gt;""),SUMIFS(VM,Fecha,$A117,Linea,VLOOKUP(I$1,Data!$AP:$AR,3,FALSE),Cuenta,VLOOKUP(I$1,Data!$AP:$AR,2,FALSE))+SUMIFS(FX,Fecha,$A117,Linea,VLOOKUP(I$1,Data!$AP:$AR,3,FALSE),Cuenta,VLOOKUP(I$1,Data!$AP:$AR,2,FALSE))+I116,"")</f>
        <v/>
      </c>
      <c r="J117" s="3" t="str">
        <f>IF(AND($A117&lt;&gt;"",J$1&lt;&gt;""),SUMIFS(VM,Fecha,$A117,Linea,VLOOKUP(J$1,Data!$AP:$AR,3,FALSE),Cuenta,VLOOKUP(J$1,Data!$AP:$AR,2,FALSE))+SUMIFS(FX,Fecha,$A117,Linea,VLOOKUP(J$1,Data!$AP:$AR,3,FALSE),Cuenta,VLOOKUP(J$1,Data!$AP:$AR,2,FALSE))+J116,"")</f>
        <v/>
      </c>
      <c r="K117" s="3" t="str">
        <f>IF(AND($A117&lt;&gt;"",K$1&lt;&gt;""),SUMIFS(VM,Fecha,$A117,Linea,VLOOKUP(K$1,Data!$AP:$AR,3,FALSE),Cuenta,VLOOKUP(K$1,Data!$AP:$AR,2,FALSE))+SUMIFS(FX,Fecha,$A117,Linea,VLOOKUP(K$1,Data!$AP:$AR,3,FALSE),Cuenta,VLOOKUP(K$1,Data!$AP:$AR,2,FALSE))+K116,"")</f>
        <v/>
      </c>
      <c r="L117" s="3" t="str">
        <f>IF(AND($A117&lt;&gt;"",L$1&lt;&gt;""),SUMIFS(VM,Fecha,$A117,Linea,VLOOKUP(L$1,Data!$AP:$AR,3,FALSE),Cuenta,VLOOKUP(L$1,Data!$AP:$AR,2,FALSE))+SUMIFS(FX,Fecha,$A117,Linea,VLOOKUP(L$1,Data!$AP:$AR,3,FALSE),Cuenta,VLOOKUP(L$1,Data!$AP:$AR,2,FALSE))+L116,"")</f>
        <v/>
      </c>
      <c r="M117" s="3" t="str">
        <f>IF(AND($A117&lt;&gt;"",M$1&lt;&gt;""),SUMIFS(VM,Fecha,$A117,Linea,VLOOKUP(M$1,Data!$AP:$AR,3,FALSE),Cuenta,VLOOKUP(M$1,Data!$AP:$AR,2,FALSE))+SUMIFS(FX,Fecha,$A117,Linea,VLOOKUP(M$1,Data!$AP:$AR,3,FALSE),Cuenta,VLOOKUP(M$1,Data!$AP:$AR,2,FALSE))+M116,"")</f>
        <v/>
      </c>
      <c r="N117" s="3" t="str">
        <f>IF(AND($A117&lt;&gt;"",N$1&lt;&gt;""),SUMIFS(VM,Fecha,$A117,Linea,VLOOKUP(N$1,Data!$AP:$AR,3,FALSE),Cuenta,VLOOKUP(N$1,Data!$AP:$AR,2,FALSE))+SUMIFS(FX,Fecha,$A117,Linea,VLOOKUP(N$1,Data!$AP:$AR,3,FALSE),Cuenta,VLOOKUP(N$1,Data!$AP:$AR,2,FALSE))+N116,"")</f>
        <v/>
      </c>
    </row>
    <row r="118" spans="2:14" x14ac:dyDescent="0.25">
      <c r="B118" s="3" t="str">
        <f>IF(AND($A118&lt;&gt;"",B$1&lt;&gt;""),SUMIFS(VM,Fecha,$A118,Linea,VLOOKUP(B$1,Data!$AP:$AR,3,FALSE),Cuenta,VLOOKUP(B$1,Data!$AP:$AR,2,FALSE))+SUMIFS(FX,Fecha,$A118,Linea,VLOOKUP(B$1,Data!$AP:$AR,3,FALSE),Cuenta,VLOOKUP(B$1,Data!$AP:$AR,2,FALSE))+B117,"")</f>
        <v/>
      </c>
      <c r="C118" s="3" t="str">
        <f>IF(AND($A118&lt;&gt;"",C$1&lt;&gt;""),SUMIFS(VM,Fecha,$A118,Linea,VLOOKUP(C$1,Data!$AP:$AR,3,FALSE),Cuenta,VLOOKUP(C$1,Data!$AP:$AR,2,FALSE))+SUMIFS(FX,Fecha,$A118,Linea,VLOOKUP(C$1,Data!$AP:$AR,3,FALSE),Cuenta,VLOOKUP(C$1,Data!$AP:$AR,2,FALSE))+C117,"")</f>
        <v/>
      </c>
      <c r="D118" s="3" t="str">
        <f>IF(AND($A118&lt;&gt;"",D$1&lt;&gt;""),SUMIFS(VM,Fecha,$A118,Linea,VLOOKUP(D$1,Data!$AP:$AR,3,FALSE),Cuenta,VLOOKUP(D$1,Data!$AP:$AR,2,FALSE))+SUMIFS(FX,Fecha,$A118,Linea,VLOOKUP(D$1,Data!$AP:$AR,3,FALSE),Cuenta,VLOOKUP(D$1,Data!$AP:$AR,2,FALSE))+D117,"")</f>
        <v/>
      </c>
      <c r="E118" s="3" t="str">
        <f>IF(AND($A118&lt;&gt;"",E$1&lt;&gt;""),SUMIFS(VM,Fecha,$A118,Linea,VLOOKUP(E$1,Data!$AP:$AR,3,FALSE),Cuenta,VLOOKUP(E$1,Data!$AP:$AR,2,FALSE))+SUMIFS(FX,Fecha,$A118,Linea,VLOOKUP(E$1,Data!$AP:$AR,3,FALSE),Cuenta,VLOOKUP(E$1,Data!$AP:$AR,2,FALSE))+E117,"")</f>
        <v/>
      </c>
      <c r="F118" s="3" t="str">
        <f>IF(AND($A118&lt;&gt;"",F$1&lt;&gt;""),SUMIFS(VM,Fecha,$A118,Linea,VLOOKUP(F$1,Data!$AP:$AR,3,FALSE),Cuenta,VLOOKUP(F$1,Data!$AP:$AR,2,FALSE))+SUMIFS(FX,Fecha,$A118,Linea,VLOOKUP(F$1,Data!$AP:$AR,3,FALSE),Cuenta,VLOOKUP(F$1,Data!$AP:$AR,2,FALSE))+F117,"")</f>
        <v/>
      </c>
      <c r="G118" s="3" t="str">
        <f>IF(AND($A118&lt;&gt;"",G$1&lt;&gt;""),SUMIFS(VM,Fecha,$A118,Linea,VLOOKUP(G$1,Data!$AP:$AR,3,FALSE),Cuenta,VLOOKUP(G$1,Data!$AP:$AR,2,FALSE))+SUMIFS(FX,Fecha,$A118,Linea,VLOOKUP(G$1,Data!$AP:$AR,3,FALSE),Cuenta,VLOOKUP(G$1,Data!$AP:$AR,2,FALSE))+G117,"")</f>
        <v/>
      </c>
      <c r="H118" s="3" t="str">
        <f>IF(AND($A118&lt;&gt;"",H$1&lt;&gt;""),SUMIFS(VM,Fecha,$A118,Linea,VLOOKUP(H$1,Data!$AP:$AR,3,FALSE),Cuenta,VLOOKUP(H$1,Data!$AP:$AR,2,FALSE))+SUMIFS(FX,Fecha,$A118,Linea,VLOOKUP(H$1,Data!$AP:$AR,3,FALSE),Cuenta,VLOOKUP(H$1,Data!$AP:$AR,2,FALSE))+H117,"")</f>
        <v/>
      </c>
      <c r="I118" s="3" t="str">
        <f>IF(AND($A118&lt;&gt;"",I$1&lt;&gt;""),SUMIFS(VM,Fecha,$A118,Linea,VLOOKUP(I$1,Data!$AP:$AR,3,FALSE),Cuenta,VLOOKUP(I$1,Data!$AP:$AR,2,FALSE))+SUMIFS(FX,Fecha,$A118,Linea,VLOOKUP(I$1,Data!$AP:$AR,3,FALSE),Cuenta,VLOOKUP(I$1,Data!$AP:$AR,2,FALSE))+I117,"")</f>
        <v/>
      </c>
      <c r="J118" s="3" t="str">
        <f>IF(AND($A118&lt;&gt;"",J$1&lt;&gt;""),SUMIFS(VM,Fecha,$A118,Linea,VLOOKUP(J$1,Data!$AP:$AR,3,FALSE),Cuenta,VLOOKUP(J$1,Data!$AP:$AR,2,FALSE))+SUMIFS(FX,Fecha,$A118,Linea,VLOOKUP(J$1,Data!$AP:$AR,3,FALSE),Cuenta,VLOOKUP(J$1,Data!$AP:$AR,2,FALSE))+J117,"")</f>
        <v/>
      </c>
      <c r="K118" s="3" t="str">
        <f>IF(AND($A118&lt;&gt;"",K$1&lt;&gt;""),SUMIFS(VM,Fecha,$A118,Linea,VLOOKUP(K$1,Data!$AP:$AR,3,FALSE),Cuenta,VLOOKUP(K$1,Data!$AP:$AR,2,FALSE))+SUMIFS(FX,Fecha,$A118,Linea,VLOOKUP(K$1,Data!$AP:$AR,3,FALSE),Cuenta,VLOOKUP(K$1,Data!$AP:$AR,2,FALSE))+K117,"")</f>
        <v/>
      </c>
      <c r="L118" s="3" t="str">
        <f>IF(AND($A118&lt;&gt;"",L$1&lt;&gt;""),SUMIFS(VM,Fecha,$A118,Linea,VLOOKUP(L$1,Data!$AP:$AR,3,FALSE),Cuenta,VLOOKUP(L$1,Data!$AP:$AR,2,FALSE))+SUMIFS(FX,Fecha,$A118,Linea,VLOOKUP(L$1,Data!$AP:$AR,3,FALSE),Cuenta,VLOOKUP(L$1,Data!$AP:$AR,2,FALSE))+L117,"")</f>
        <v/>
      </c>
      <c r="M118" s="3" t="str">
        <f>IF(AND($A118&lt;&gt;"",M$1&lt;&gt;""),SUMIFS(VM,Fecha,$A118,Linea,VLOOKUP(M$1,Data!$AP:$AR,3,FALSE),Cuenta,VLOOKUP(M$1,Data!$AP:$AR,2,FALSE))+SUMIFS(FX,Fecha,$A118,Linea,VLOOKUP(M$1,Data!$AP:$AR,3,FALSE),Cuenta,VLOOKUP(M$1,Data!$AP:$AR,2,FALSE))+M117,"")</f>
        <v/>
      </c>
      <c r="N118" s="3" t="str">
        <f>IF(AND($A118&lt;&gt;"",N$1&lt;&gt;""),SUMIFS(VM,Fecha,$A118,Linea,VLOOKUP(N$1,Data!$AP:$AR,3,FALSE),Cuenta,VLOOKUP(N$1,Data!$AP:$AR,2,FALSE))+SUMIFS(FX,Fecha,$A118,Linea,VLOOKUP(N$1,Data!$AP:$AR,3,FALSE),Cuenta,VLOOKUP(N$1,Data!$AP:$AR,2,FALSE))+N117,"")</f>
        <v/>
      </c>
    </row>
    <row r="119" spans="2:14" x14ac:dyDescent="0.25">
      <c r="B119" s="3" t="str">
        <f>IF(AND($A119&lt;&gt;"",B$1&lt;&gt;""),SUMIFS(VM,Fecha,$A119,Linea,VLOOKUP(B$1,Data!$AP:$AR,3,FALSE),Cuenta,VLOOKUP(B$1,Data!$AP:$AR,2,FALSE))+SUMIFS(FX,Fecha,$A119,Linea,VLOOKUP(B$1,Data!$AP:$AR,3,FALSE),Cuenta,VLOOKUP(B$1,Data!$AP:$AR,2,FALSE))+B118,"")</f>
        <v/>
      </c>
      <c r="C119" s="3" t="str">
        <f>IF(AND($A119&lt;&gt;"",C$1&lt;&gt;""),SUMIFS(VM,Fecha,$A119,Linea,VLOOKUP(C$1,Data!$AP:$AR,3,FALSE),Cuenta,VLOOKUP(C$1,Data!$AP:$AR,2,FALSE))+SUMIFS(FX,Fecha,$A119,Linea,VLOOKUP(C$1,Data!$AP:$AR,3,FALSE),Cuenta,VLOOKUP(C$1,Data!$AP:$AR,2,FALSE))+C118,"")</f>
        <v/>
      </c>
      <c r="D119" s="3" t="str">
        <f>IF(AND($A119&lt;&gt;"",D$1&lt;&gt;""),SUMIFS(VM,Fecha,$A119,Linea,VLOOKUP(D$1,Data!$AP:$AR,3,FALSE),Cuenta,VLOOKUP(D$1,Data!$AP:$AR,2,FALSE))+SUMIFS(FX,Fecha,$A119,Linea,VLOOKUP(D$1,Data!$AP:$AR,3,FALSE),Cuenta,VLOOKUP(D$1,Data!$AP:$AR,2,FALSE))+D118,"")</f>
        <v/>
      </c>
      <c r="E119" s="3" t="str">
        <f>IF(AND($A119&lt;&gt;"",E$1&lt;&gt;""),SUMIFS(VM,Fecha,$A119,Linea,VLOOKUP(E$1,Data!$AP:$AR,3,FALSE),Cuenta,VLOOKUP(E$1,Data!$AP:$AR,2,FALSE))+SUMIFS(FX,Fecha,$A119,Linea,VLOOKUP(E$1,Data!$AP:$AR,3,FALSE),Cuenta,VLOOKUP(E$1,Data!$AP:$AR,2,FALSE))+E118,"")</f>
        <v/>
      </c>
      <c r="F119" s="3" t="str">
        <f>IF(AND($A119&lt;&gt;"",F$1&lt;&gt;""),SUMIFS(VM,Fecha,$A119,Linea,VLOOKUP(F$1,Data!$AP:$AR,3,FALSE),Cuenta,VLOOKUP(F$1,Data!$AP:$AR,2,FALSE))+SUMIFS(FX,Fecha,$A119,Linea,VLOOKUP(F$1,Data!$AP:$AR,3,FALSE),Cuenta,VLOOKUP(F$1,Data!$AP:$AR,2,FALSE))+F118,"")</f>
        <v/>
      </c>
      <c r="G119" s="3" t="str">
        <f>IF(AND($A119&lt;&gt;"",G$1&lt;&gt;""),SUMIFS(VM,Fecha,$A119,Linea,VLOOKUP(G$1,Data!$AP:$AR,3,FALSE),Cuenta,VLOOKUP(G$1,Data!$AP:$AR,2,FALSE))+SUMIFS(FX,Fecha,$A119,Linea,VLOOKUP(G$1,Data!$AP:$AR,3,FALSE),Cuenta,VLOOKUP(G$1,Data!$AP:$AR,2,FALSE))+G118,"")</f>
        <v/>
      </c>
      <c r="H119" s="3" t="str">
        <f>IF(AND($A119&lt;&gt;"",H$1&lt;&gt;""),SUMIFS(VM,Fecha,$A119,Linea,VLOOKUP(H$1,Data!$AP:$AR,3,FALSE),Cuenta,VLOOKUP(H$1,Data!$AP:$AR,2,FALSE))+SUMIFS(FX,Fecha,$A119,Linea,VLOOKUP(H$1,Data!$AP:$AR,3,FALSE),Cuenta,VLOOKUP(H$1,Data!$AP:$AR,2,FALSE))+H118,"")</f>
        <v/>
      </c>
      <c r="I119" s="3" t="str">
        <f>IF(AND($A119&lt;&gt;"",I$1&lt;&gt;""),SUMIFS(VM,Fecha,$A119,Linea,VLOOKUP(I$1,Data!$AP:$AR,3,FALSE),Cuenta,VLOOKUP(I$1,Data!$AP:$AR,2,FALSE))+SUMIFS(FX,Fecha,$A119,Linea,VLOOKUP(I$1,Data!$AP:$AR,3,FALSE),Cuenta,VLOOKUP(I$1,Data!$AP:$AR,2,FALSE))+I118,"")</f>
        <v/>
      </c>
      <c r="J119" s="3" t="str">
        <f>IF(AND($A119&lt;&gt;"",J$1&lt;&gt;""),SUMIFS(VM,Fecha,$A119,Linea,VLOOKUP(J$1,Data!$AP:$AR,3,FALSE),Cuenta,VLOOKUP(J$1,Data!$AP:$AR,2,FALSE))+SUMIFS(FX,Fecha,$A119,Linea,VLOOKUP(J$1,Data!$AP:$AR,3,FALSE),Cuenta,VLOOKUP(J$1,Data!$AP:$AR,2,FALSE))+J118,"")</f>
        <v/>
      </c>
      <c r="K119" s="3" t="str">
        <f>IF(AND($A119&lt;&gt;"",K$1&lt;&gt;""),SUMIFS(VM,Fecha,$A119,Linea,VLOOKUP(K$1,Data!$AP:$AR,3,FALSE),Cuenta,VLOOKUP(K$1,Data!$AP:$AR,2,FALSE))+SUMIFS(FX,Fecha,$A119,Linea,VLOOKUP(K$1,Data!$AP:$AR,3,FALSE),Cuenta,VLOOKUP(K$1,Data!$AP:$AR,2,FALSE))+K118,"")</f>
        <v/>
      </c>
      <c r="L119" s="3" t="str">
        <f>IF(AND($A119&lt;&gt;"",L$1&lt;&gt;""),SUMIFS(VM,Fecha,$A119,Linea,VLOOKUP(L$1,Data!$AP:$AR,3,FALSE),Cuenta,VLOOKUP(L$1,Data!$AP:$AR,2,FALSE))+SUMIFS(FX,Fecha,$A119,Linea,VLOOKUP(L$1,Data!$AP:$AR,3,FALSE),Cuenta,VLOOKUP(L$1,Data!$AP:$AR,2,FALSE))+L118,"")</f>
        <v/>
      </c>
      <c r="M119" s="3" t="str">
        <f>IF(AND($A119&lt;&gt;"",M$1&lt;&gt;""),SUMIFS(VM,Fecha,$A119,Linea,VLOOKUP(M$1,Data!$AP:$AR,3,FALSE),Cuenta,VLOOKUP(M$1,Data!$AP:$AR,2,FALSE))+SUMIFS(FX,Fecha,$A119,Linea,VLOOKUP(M$1,Data!$AP:$AR,3,FALSE),Cuenta,VLOOKUP(M$1,Data!$AP:$AR,2,FALSE))+M118,"")</f>
        <v/>
      </c>
      <c r="N119" s="3" t="str">
        <f>IF(AND($A119&lt;&gt;"",N$1&lt;&gt;""),SUMIFS(VM,Fecha,$A119,Linea,VLOOKUP(N$1,Data!$AP:$AR,3,FALSE),Cuenta,VLOOKUP(N$1,Data!$AP:$AR,2,FALSE))+SUMIFS(FX,Fecha,$A119,Linea,VLOOKUP(N$1,Data!$AP:$AR,3,FALSE),Cuenta,VLOOKUP(N$1,Data!$AP:$AR,2,FALSE))+N118,"")</f>
        <v/>
      </c>
    </row>
    <row r="120" spans="2:14" x14ac:dyDescent="0.25">
      <c r="B120" s="3" t="str">
        <f>IF(AND($A120&lt;&gt;"",B$1&lt;&gt;""),SUMIFS(VM,Fecha,$A120,Linea,VLOOKUP(B$1,Data!$AP:$AR,3,FALSE),Cuenta,VLOOKUP(B$1,Data!$AP:$AR,2,FALSE))+SUMIFS(FX,Fecha,$A120,Linea,VLOOKUP(B$1,Data!$AP:$AR,3,FALSE),Cuenta,VLOOKUP(B$1,Data!$AP:$AR,2,FALSE))+B119,"")</f>
        <v/>
      </c>
      <c r="C120" s="3" t="str">
        <f>IF(AND($A120&lt;&gt;"",C$1&lt;&gt;""),SUMIFS(VM,Fecha,$A120,Linea,VLOOKUP(C$1,Data!$AP:$AR,3,FALSE),Cuenta,VLOOKUP(C$1,Data!$AP:$AR,2,FALSE))+SUMIFS(FX,Fecha,$A120,Linea,VLOOKUP(C$1,Data!$AP:$AR,3,FALSE),Cuenta,VLOOKUP(C$1,Data!$AP:$AR,2,FALSE))+C119,"")</f>
        <v/>
      </c>
      <c r="D120" s="3" t="str">
        <f>IF(AND($A120&lt;&gt;"",D$1&lt;&gt;""),SUMIFS(VM,Fecha,$A120,Linea,VLOOKUP(D$1,Data!$AP:$AR,3,FALSE),Cuenta,VLOOKUP(D$1,Data!$AP:$AR,2,FALSE))+SUMIFS(FX,Fecha,$A120,Linea,VLOOKUP(D$1,Data!$AP:$AR,3,FALSE),Cuenta,VLOOKUP(D$1,Data!$AP:$AR,2,FALSE))+D119,"")</f>
        <v/>
      </c>
      <c r="E120" s="3" t="str">
        <f>IF(AND($A120&lt;&gt;"",E$1&lt;&gt;""),SUMIFS(VM,Fecha,$A120,Linea,VLOOKUP(E$1,Data!$AP:$AR,3,FALSE),Cuenta,VLOOKUP(E$1,Data!$AP:$AR,2,FALSE))+SUMIFS(FX,Fecha,$A120,Linea,VLOOKUP(E$1,Data!$AP:$AR,3,FALSE),Cuenta,VLOOKUP(E$1,Data!$AP:$AR,2,FALSE))+E119,"")</f>
        <v/>
      </c>
      <c r="F120" s="3" t="str">
        <f>IF(AND($A120&lt;&gt;"",F$1&lt;&gt;""),SUMIFS(VM,Fecha,$A120,Linea,VLOOKUP(F$1,Data!$AP:$AR,3,FALSE),Cuenta,VLOOKUP(F$1,Data!$AP:$AR,2,FALSE))+SUMIFS(FX,Fecha,$A120,Linea,VLOOKUP(F$1,Data!$AP:$AR,3,FALSE),Cuenta,VLOOKUP(F$1,Data!$AP:$AR,2,FALSE))+F119,"")</f>
        <v/>
      </c>
      <c r="G120" s="3" t="str">
        <f>IF(AND($A120&lt;&gt;"",G$1&lt;&gt;""),SUMIFS(VM,Fecha,$A120,Linea,VLOOKUP(G$1,Data!$AP:$AR,3,FALSE),Cuenta,VLOOKUP(G$1,Data!$AP:$AR,2,FALSE))+SUMIFS(FX,Fecha,$A120,Linea,VLOOKUP(G$1,Data!$AP:$AR,3,FALSE),Cuenta,VLOOKUP(G$1,Data!$AP:$AR,2,FALSE))+G119,"")</f>
        <v/>
      </c>
      <c r="H120" s="3" t="str">
        <f>IF(AND($A120&lt;&gt;"",H$1&lt;&gt;""),SUMIFS(VM,Fecha,$A120,Linea,VLOOKUP(H$1,Data!$AP:$AR,3,FALSE),Cuenta,VLOOKUP(H$1,Data!$AP:$AR,2,FALSE))+SUMIFS(FX,Fecha,$A120,Linea,VLOOKUP(H$1,Data!$AP:$AR,3,FALSE),Cuenta,VLOOKUP(H$1,Data!$AP:$AR,2,FALSE))+H119,"")</f>
        <v/>
      </c>
      <c r="I120" s="3" t="str">
        <f>IF(AND($A120&lt;&gt;"",I$1&lt;&gt;""),SUMIFS(VM,Fecha,$A120,Linea,VLOOKUP(I$1,Data!$AP:$AR,3,FALSE),Cuenta,VLOOKUP(I$1,Data!$AP:$AR,2,FALSE))+SUMIFS(FX,Fecha,$A120,Linea,VLOOKUP(I$1,Data!$AP:$AR,3,FALSE),Cuenta,VLOOKUP(I$1,Data!$AP:$AR,2,FALSE))+I119,"")</f>
        <v/>
      </c>
      <c r="J120" s="3" t="str">
        <f>IF(AND($A120&lt;&gt;"",J$1&lt;&gt;""),SUMIFS(VM,Fecha,$A120,Linea,VLOOKUP(J$1,Data!$AP:$AR,3,FALSE),Cuenta,VLOOKUP(J$1,Data!$AP:$AR,2,FALSE))+SUMIFS(FX,Fecha,$A120,Linea,VLOOKUP(J$1,Data!$AP:$AR,3,FALSE),Cuenta,VLOOKUP(J$1,Data!$AP:$AR,2,FALSE))+J119,"")</f>
        <v/>
      </c>
      <c r="K120" s="3" t="str">
        <f>IF(AND($A120&lt;&gt;"",K$1&lt;&gt;""),SUMIFS(VM,Fecha,$A120,Linea,VLOOKUP(K$1,Data!$AP:$AR,3,FALSE),Cuenta,VLOOKUP(K$1,Data!$AP:$AR,2,FALSE))+SUMIFS(FX,Fecha,$A120,Linea,VLOOKUP(K$1,Data!$AP:$AR,3,FALSE),Cuenta,VLOOKUP(K$1,Data!$AP:$AR,2,FALSE))+K119,"")</f>
        <v/>
      </c>
      <c r="L120" s="3" t="str">
        <f>IF(AND($A120&lt;&gt;"",L$1&lt;&gt;""),SUMIFS(VM,Fecha,$A120,Linea,VLOOKUP(L$1,Data!$AP:$AR,3,FALSE),Cuenta,VLOOKUP(L$1,Data!$AP:$AR,2,FALSE))+SUMIFS(FX,Fecha,$A120,Linea,VLOOKUP(L$1,Data!$AP:$AR,3,FALSE),Cuenta,VLOOKUP(L$1,Data!$AP:$AR,2,FALSE))+L119,"")</f>
        <v/>
      </c>
      <c r="M120" s="3" t="str">
        <f>IF(AND($A120&lt;&gt;"",M$1&lt;&gt;""),SUMIFS(VM,Fecha,$A120,Linea,VLOOKUP(M$1,Data!$AP:$AR,3,FALSE),Cuenta,VLOOKUP(M$1,Data!$AP:$AR,2,FALSE))+SUMIFS(FX,Fecha,$A120,Linea,VLOOKUP(M$1,Data!$AP:$AR,3,FALSE),Cuenta,VLOOKUP(M$1,Data!$AP:$AR,2,FALSE))+M119,"")</f>
        <v/>
      </c>
      <c r="N120" s="3" t="str">
        <f>IF(AND($A120&lt;&gt;"",N$1&lt;&gt;""),SUMIFS(VM,Fecha,$A120,Linea,VLOOKUP(N$1,Data!$AP:$AR,3,FALSE),Cuenta,VLOOKUP(N$1,Data!$AP:$AR,2,FALSE))+SUMIFS(FX,Fecha,$A120,Linea,VLOOKUP(N$1,Data!$AP:$AR,3,FALSE),Cuenta,VLOOKUP(N$1,Data!$AP:$AR,2,FALSE))+N119,"")</f>
        <v/>
      </c>
    </row>
    <row r="121" spans="2:14" x14ac:dyDescent="0.25">
      <c r="B121" s="3" t="str">
        <f>IF(AND($A121&lt;&gt;"",B$1&lt;&gt;""),SUMIFS(VM,Fecha,$A121,Linea,VLOOKUP(B$1,Data!$AP:$AR,3,FALSE),Cuenta,VLOOKUP(B$1,Data!$AP:$AR,2,FALSE))+SUMIFS(FX,Fecha,$A121,Linea,VLOOKUP(B$1,Data!$AP:$AR,3,FALSE),Cuenta,VLOOKUP(B$1,Data!$AP:$AR,2,FALSE))+B120,"")</f>
        <v/>
      </c>
      <c r="C121" s="3" t="str">
        <f>IF(AND($A121&lt;&gt;"",C$1&lt;&gt;""),SUMIFS(VM,Fecha,$A121,Linea,VLOOKUP(C$1,Data!$AP:$AR,3,FALSE),Cuenta,VLOOKUP(C$1,Data!$AP:$AR,2,FALSE))+SUMIFS(FX,Fecha,$A121,Linea,VLOOKUP(C$1,Data!$AP:$AR,3,FALSE),Cuenta,VLOOKUP(C$1,Data!$AP:$AR,2,FALSE))+C120,"")</f>
        <v/>
      </c>
      <c r="D121" s="3" t="str">
        <f>IF(AND($A121&lt;&gt;"",D$1&lt;&gt;""),SUMIFS(VM,Fecha,$A121,Linea,VLOOKUP(D$1,Data!$AP:$AR,3,FALSE),Cuenta,VLOOKUP(D$1,Data!$AP:$AR,2,FALSE))+SUMIFS(FX,Fecha,$A121,Linea,VLOOKUP(D$1,Data!$AP:$AR,3,FALSE),Cuenta,VLOOKUP(D$1,Data!$AP:$AR,2,FALSE))+D120,"")</f>
        <v/>
      </c>
      <c r="E121" s="3" t="str">
        <f>IF(AND($A121&lt;&gt;"",E$1&lt;&gt;""),SUMIFS(VM,Fecha,$A121,Linea,VLOOKUP(E$1,Data!$AP:$AR,3,FALSE),Cuenta,VLOOKUP(E$1,Data!$AP:$AR,2,FALSE))+SUMIFS(FX,Fecha,$A121,Linea,VLOOKUP(E$1,Data!$AP:$AR,3,FALSE),Cuenta,VLOOKUP(E$1,Data!$AP:$AR,2,FALSE))+E120,"")</f>
        <v/>
      </c>
      <c r="F121" s="3" t="str">
        <f>IF(AND($A121&lt;&gt;"",F$1&lt;&gt;""),SUMIFS(VM,Fecha,$A121,Linea,VLOOKUP(F$1,Data!$AP:$AR,3,FALSE),Cuenta,VLOOKUP(F$1,Data!$AP:$AR,2,FALSE))+SUMIFS(FX,Fecha,$A121,Linea,VLOOKUP(F$1,Data!$AP:$AR,3,FALSE),Cuenta,VLOOKUP(F$1,Data!$AP:$AR,2,FALSE))+F120,"")</f>
        <v/>
      </c>
      <c r="G121" s="3" t="str">
        <f>IF(AND($A121&lt;&gt;"",G$1&lt;&gt;""),SUMIFS(VM,Fecha,$A121,Linea,VLOOKUP(G$1,Data!$AP:$AR,3,FALSE),Cuenta,VLOOKUP(G$1,Data!$AP:$AR,2,FALSE))+SUMIFS(FX,Fecha,$A121,Linea,VLOOKUP(G$1,Data!$AP:$AR,3,FALSE),Cuenta,VLOOKUP(G$1,Data!$AP:$AR,2,FALSE))+G120,"")</f>
        <v/>
      </c>
      <c r="H121" s="3" t="str">
        <f>IF(AND($A121&lt;&gt;"",H$1&lt;&gt;""),SUMIFS(VM,Fecha,$A121,Linea,VLOOKUP(H$1,Data!$AP:$AR,3,FALSE),Cuenta,VLOOKUP(H$1,Data!$AP:$AR,2,FALSE))+SUMIFS(FX,Fecha,$A121,Linea,VLOOKUP(H$1,Data!$AP:$AR,3,FALSE),Cuenta,VLOOKUP(H$1,Data!$AP:$AR,2,FALSE))+H120,"")</f>
        <v/>
      </c>
      <c r="I121" s="3" t="str">
        <f>IF(AND($A121&lt;&gt;"",I$1&lt;&gt;""),SUMIFS(VM,Fecha,$A121,Linea,VLOOKUP(I$1,Data!$AP:$AR,3,FALSE),Cuenta,VLOOKUP(I$1,Data!$AP:$AR,2,FALSE))+SUMIFS(FX,Fecha,$A121,Linea,VLOOKUP(I$1,Data!$AP:$AR,3,FALSE),Cuenta,VLOOKUP(I$1,Data!$AP:$AR,2,FALSE))+I120,"")</f>
        <v/>
      </c>
      <c r="J121" s="3" t="str">
        <f>IF(AND($A121&lt;&gt;"",J$1&lt;&gt;""),SUMIFS(VM,Fecha,$A121,Linea,VLOOKUP(J$1,Data!$AP:$AR,3,FALSE),Cuenta,VLOOKUP(J$1,Data!$AP:$AR,2,FALSE))+SUMIFS(FX,Fecha,$A121,Linea,VLOOKUP(J$1,Data!$AP:$AR,3,FALSE),Cuenta,VLOOKUP(J$1,Data!$AP:$AR,2,FALSE))+J120,"")</f>
        <v/>
      </c>
      <c r="K121" s="3" t="str">
        <f>IF(AND($A121&lt;&gt;"",K$1&lt;&gt;""),SUMIFS(VM,Fecha,$A121,Linea,VLOOKUP(K$1,Data!$AP:$AR,3,FALSE),Cuenta,VLOOKUP(K$1,Data!$AP:$AR,2,FALSE))+SUMIFS(FX,Fecha,$A121,Linea,VLOOKUP(K$1,Data!$AP:$AR,3,FALSE),Cuenta,VLOOKUP(K$1,Data!$AP:$AR,2,FALSE))+K120,"")</f>
        <v/>
      </c>
      <c r="L121" s="3" t="str">
        <f>IF(AND($A121&lt;&gt;"",L$1&lt;&gt;""),SUMIFS(VM,Fecha,$A121,Linea,VLOOKUP(L$1,Data!$AP:$AR,3,FALSE),Cuenta,VLOOKUP(L$1,Data!$AP:$AR,2,FALSE))+SUMIFS(FX,Fecha,$A121,Linea,VLOOKUP(L$1,Data!$AP:$AR,3,FALSE),Cuenta,VLOOKUP(L$1,Data!$AP:$AR,2,FALSE))+L120,"")</f>
        <v/>
      </c>
      <c r="M121" s="3" t="str">
        <f>IF(AND($A121&lt;&gt;"",M$1&lt;&gt;""),SUMIFS(VM,Fecha,$A121,Linea,VLOOKUP(M$1,Data!$AP:$AR,3,FALSE),Cuenta,VLOOKUP(M$1,Data!$AP:$AR,2,FALSE))+SUMIFS(FX,Fecha,$A121,Linea,VLOOKUP(M$1,Data!$AP:$AR,3,FALSE),Cuenta,VLOOKUP(M$1,Data!$AP:$AR,2,FALSE))+M120,"")</f>
        <v/>
      </c>
      <c r="N121" s="3" t="str">
        <f>IF(AND($A121&lt;&gt;"",N$1&lt;&gt;""),SUMIFS(VM,Fecha,$A121,Linea,VLOOKUP(N$1,Data!$AP:$AR,3,FALSE),Cuenta,VLOOKUP(N$1,Data!$AP:$AR,2,FALSE))+SUMIFS(FX,Fecha,$A121,Linea,VLOOKUP(N$1,Data!$AP:$AR,3,FALSE),Cuenta,VLOOKUP(N$1,Data!$AP:$AR,2,FALSE))+N120,"")</f>
        <v/>
      </c>
    </row>
    <row r="122" spans="2:14" x14ac:dyDescent="0.25">
      <c r="B122" s="3" t="str">
        <f>IF(AND($A122&lt;&gt;"",B$1&lt;&gt;""),SUMIFS(VM,Fecha,$A122,Linea,VLOOKUP(B$1,Data!$AP:$AR,3,FALSE),Cuenta,VLOOKUP(B$1,Data!$AP:$AR,2,FALSE))+SUMIFS(FX,Fecha,$A122,Linea,VLOOKUP(B$1,Data!$AP:$AR,3,FALSE),Cuenta,VLOOKUP(B$1,Data!$AP:$AR,2,FALSE))+B121,"")</f>
        <v/>
      </c>
      <c r="C122" s="3" t="str">
        <f>IF(AND($A122&lt;&gt;"",C$1&lt;&gt;""),SUMIFS(VM,Fecha,$A122,Linea,VLOOKUP(C$1,Data!$AP:$AR,3,FALSE),Cuenta,VLOOKUP(C$1,Data!$AP:$AR,2,FALSE))+SUMIFS(FX,Fecha,$A122,Linea,VLOOKUP(C$1,Data!$AP:$AR,3,FALSE),Cuenta,VLOOKUP(C$1,Data!$AP:$AR,2,FALSE))+C121,"")</f>
        <v/>
      </c>
      <c r="D122" s="3" t="str">
        <f>IF(AND($A122&lt;&gt;"",D$1&lt;&gt;""),SUMIFS(VM,Fecha,$A122,Linea,VLOOKUP(D$1,Data!$AP:$AR,3,FALSE),Cuenta,VLOOKUP(D$1,Data!$AP:$AR,2,FALSE))+SUMIFS(FX,Fecha,$A122,Linea,VLOOKUP(D$1,Data!$AP:$AR,3,FALSE),Cuenta,VLOOKUP(D$1,Data!$AP:$AR,2,FALSE))+D121,"")</f>
        <v/>
      </c>
      <c r="E122" s="3" t="str">
        <f>IF(AND($A122&lt;&gt;"",E$1&lt;&gt;""),SUMIFS(VM,Fecha,$A122,Linea,VLOOKUP(E$1,Data!$AP:$AR,3,FALSE),Cuenta,VLOOKUP(E$1,Data!$AP:$AR,2,FALSE))+SUMIFS(FX,Fecha,$A122,Linea,VLOOKUP(E$1,Data!$AP:$AR,3,FALSE),Cuenta,VLOOKUP(E$1,Data!$AP:$AR,2,FALSE))+E121,"")</f>
        <v/>
      </c>
      <c r="F122" s="3" t="str">
        <f>IF(AND($A122&lt;&gt;"",F$1&lt;&gt;""),SUMIFS(VM,Fecha,$A122,Linea,VLOOKUP(F$1,Data!$AP:$AR,3,FALSE),Cuenta,VLOOKUP(F$1,Data!$AP:$AR,2,FALSE))+SUMIFS(FX,Fecha,$A122,Linea,VLOOKUP(F$1,Data!$AP:$AR,3,FALSE),Cuenta,VLOOKUP(F$1,Data!$AP:$AR,2,FALSE))+F121,"")</f>
        <v/>
      </c>
      <c r="G122" s="3" t="str">
        <f>IF(AND($A122&lt;&gt;"",G$1&lt;&gt;""),SUMIFS(VM,Fecha,$A122,Linea,VLOOKUP(G$1,Data!$AP:$AR,3,FALSE),Cuenta,VLOOKUP(G$1,Data!$AP:$AR,2,FALSE))+SUMIFS(FX,Fecha,$A122,Linea,VLOOKUP(G$1,Data!$AP:$AR,3,FALSE),Cuenta,VLOOKUP(G$1,Data!$AP:$AR,2,FALSE))+G121,"")</f>
        <v/>
      </c>
      <c r="H122" s="3" t="str">
        <f>IF(AND($A122&lt;&gt;"",H$1&lt;&gt;""),SUMIFS(VM,Fecha,$A122,Linea,VLOOKUP(H$1,Data!$AP:$AR,3,FALSE),Cuenta,VLOOKUP(H$1,Data!$AP:$AR,2,FALSE))+SUMIFS(FX,Fecha,$A122,Linea,VLOOKUP(H$1,Data!$AP:$AR,3,FALSE),Cuenta,VLOOKUP(H$1,Data!$AP:$AR,2,FALSE))+H121,"")</f>
        <v/>
      </c>
      <c r="I122" s="3" t="str">
        <f>IF(AND($A122&lt;&gt;"",I$1&lt;&gt;""),SUMIFS(VM,Fecha,$A122,Linea,VLOOKUP(I$1,Data!$AP:$AR,3,FALSE),Cuenta,VLOOKUP(I$1,Data!$AP:$AR,2,FALSE))+SUMIFS(FX,Fecha,$A122,Linea,VLOOKUP(I$1,Data!$AP:$AR,3,FALSE),Cuenta,VLOOKUP(I$1,Data!$AP:$AR,2,FALSE))+I121,"")</f>
        <v/>
      </c>
      <c r="J122" s="3" t="str">
        <f>IF(AND($A122&lt;&gt;"",J$1&lt;&gt;""),SUMIFS(VM,Fecha,$A122,Linea,VLOOKUP(J$1,Data!$AP:$AR,3,FALSE),Cuenta,VLOOKUP(J$1,Data!$AP:$AR,2,FALSE))+SUMIFS(FX,Fecha,$A122,Linea,VLOOKUP(J$1,Data!$AP:$AR,3,FALSE),Cuenta,VLOOKUP(J$1,Data!$AP:$AR,2,FALSE))+J121,"")</f>
        <v/>
      </c>
      <c r="K122" s="3" t="str">
        <f>IF(AND($A122&lt;&gt;"",K$1&lt;&gt;""),SUMIFS(VM,Fecha,$A122,Linea,VLOOKUP(K$1,Data!$AP:$AR,3,FALSE),Cuenta,VLOOKUP(K$1,Data!$AP:$AR,2,FALSE))+SUMIFS(FX,Fecha,$A122,Linea,VLOOKUP(K$1,Data!$AP:$AR,3,FALSE),Cuenta,VLOOKUP(K$1,Data!$AP:$AR,2,FALSE))+K121,"")</f>
        <v/>
      </c>
      <c r="L122" s="3" t="str">
        <f>IF(AND($A122&lt;&gt;"",L$1&lt;&gt;""),SUMIFS(VM,Fecha,$A122,Linea,VLOOKUP(L$1,Data!$AP:$AR,3,FALSE),Cuenta,VLOOKUP(L$1,Data!$AP:$AR,2,FALSE))+SUMIFS(FX,Fecha,$A122,Linea,VLOOKUP(L$1,Data!$AP:$AR,3,FALSE),Cuenta,VLOOKUP(L$1,Data!$AP:$AR,2,FALSE))+L121,"")</f>
        <v/>
      </c>
      <c r="M122" s="3" t="str">
        <f>IF(AND($A122&lt;&gt;"",M$1&lt;&gt;""),SUMIFS(VM,Fecha,$A122,Linea,VLOOKUP(M$1,Data!$AP:$AR,3,FALSE),Cuenta,VLOOKUP(M$1,Data!$AP:$AR,2,FALSE))+SUMIFS(FX,Fecha,$A122,Linea,VLOOKUP(M$1,Data!$AP:$AR,3,FALSE),Cuenta,VLOOKUP(M$1,Data!$AP:$AR,2,FALSE))+M121,"")</f>
        <v/>
      </c>
      <c r="N122" s="3" t="str">
        <f>IF(AND($A122&lt;&gt;"",N$1&lt;&gt;""),SUMIFS(VM,Fecha,$A122,Linea,VLOOKUP(N$1,Data!$AP:$AR,3,FALSE),Cuenta,VLOOKUP(N$1,Data!$AP:$AR,2,FALSE))+SUMIFS(FX,Fecha,$A122,Linea,VLOOKUP(N$1,Data!$AP:$AR,3,FALSE),Cuenta,VLOOKUP(N$1,Data!$AP:$AR,2,FALSE))+N121,"")</f>
        <v/>
      </c>
    </row>
    <row r="123" spans="2:14" x14ac:dyDescent="0.25">
      <c r="B123" s="3" t="str">
        <f>IF(AND($A123&lt;&gt;"",B$1&lt;&gt;""),SUMIFS(VM,Fecha,$A123,Linea,VLOOKUP(B$1,Data!$AP:$AR,3,FALSE),Cuenta,VLOOKUP(B$1,Data!$AP:$AR,2,FALSE))+SUMIFS(FX,Fecha,$A123,Linea,VLOOKUP(B$1,Data!$AP:$AR,3,FALSE),Cuenta,VLOOKUP(B$1,Data!$AP:$AR,2,FALSE))+B122,"")</f>
        <v/>
      </c>
      <c r="C123" s="3" t="str">
        <f>IF(AND($A123&lt;&gt;"",C$1&lt;&gt;""),SUMIFS(VM,Fecha,$A123,Linea,VLOOKUP(C$1,Data!$AP:$AR,3,FALSE),Cuenta,VLOOKUP(C$1,Data!$AP:$AR,2,FALSE))+SUMIFS(FX,Fecha,$A123,Linea,VLOOKUP(C$1,Data!$AP:$AR,3,FALSE),Cuenta,VLOOKUP(C$1,Data!$AP:$AR,2,FALSE))+C122,"")</f>
        <v/>
      </c>
      <c r="D123" s="3" t="str">
        <f>IF(AND($A123&lt;&gt;"",D$1&lt;&gt;""),SUMIFS(VM,Fecha,$A123,Linea,VLOOKUP(D$1,Data!$AP:$AR,3,FALSE),Cuenta,VLOOKUP(D$1,Data!$AP:$AR,2,FALSE))+SUMIFS(FX,Fecha,$A123,Linea,VLOOKUP(D$1,Data!$AP:$AR,3,FALSE),Cuenta,VLOOKUP(D$1,Data!$AP:$AR,2,FALSE))+D122,"")</f>
        <v/>
      </c>
      <c r="E123" s="3" t="str">
        <f>IF(AND($A123&lt;&gt;"",E$1&lt;&gt;""),SUMIFS(VM,Fecha,$A123,Linea,VLOOKUP(E$1,Data!$AP:$AR,3,FALSE),Cuenta,VLOOKUP(E$1,Data!$AP:$AR,2,FALSE))+SUMIFS(FX,Fecha,$A123,Linea,VLOOKUP(E$1,Data!$AP:$AR,3,FALSE),Cuenta,VLOOKUP(E$1,Data!$AP:$AR,2,FALSE))+E122,"")</f>
        <v/>
      </c>
      <c r="F123" s="3" t="str">
        <f>IF(AND($A123&lt;&gt;"",F$1&lt;&gt;""),SUMIFS(VM,Fecha,$A123,Linea,VLOOKUP(F$1,Data!$AP:$AR,3,FALSE),Cuenta,VLOOKUP(F$1,Data!$AP:$AR,2,FALSE))+SUMIFS(FX,Fecha,$A123,Linea,VLOOKUP(F$1,Data!$AP:$AR,3,FALSE),Cuenta,VLOOKUP(F$1,Data!$AP:$AR,2,FALSE))+F122,"")</f>
        <v/>
      </c>
      <c r="G123" s="3" t="str">
        <f>IF(AND($A123&lt;&gt;"",G$1&lt;&gt;""),SUMIFS(VM,Fecha,$A123,Linea,VLOOKUP(G$1,Data!$AP:$AR,3,FALSE),Cuenta,VLOOKUP(G$1,Data!$AP:$AR,2,FALSE))+SUMIFS(FX,Fecha,$A123,Linea,VLOOKUP(G$1,Data!$AP:$AR,3,FALSE),Cuenta,VLOOKUP(G$1,Data!$AP:$AR,2,FALSE))+G122,"")</f>
        <v/>
      </c>
      <c r="H123" s="3" t="str">
        <f>IF(AND($A123&lt;&gt;"",H$1&lt;&gt;""),SUMIFS(VM,Fecha,$A123,Linea,VLOOKUP(H$1,Data!$AP:$AR,3,FALSE),Cuenta,VLOOKUP(H$1,Data!$AP:$AR,2,FALSE))+SUMIFS(FX,Fecha,$A123,Linea,VLOOKUP(H$1,Data!$AP:$AR,3,FALSE),Cuenta,VLOOKUP(H$1,Data!$AP:$AR,2,FALSE))+H122,"")</f>
        <v/>
      </c>
      <c r="I123" s="3" t="str">
        <f>IF(AND($A123&lt;&gt;"",I$1&lt;&gt;""),SUMIFS(VM,Fecha,$A123,Linea,VLOOKUP(I$1,Data!$AP:$AR,3,FALSE),Cuenta,VLOOKUP(I$1,Data!$AP:$AR,2,FALSE))+SUMIFS(FX,Fecha,$A123,Linea,VLOOKUP(I$1,Data!$AP:$AR,3,FALSE),Cuenta,VLOOKUP(I$1,Data!$AP:$AR,2,FALSE))+I122,"")</f>
        <v/>
      </c>
      <c r="J123" s="3" t="str">
        <f>IF(AND($A123&lt;&gt;"",J$1&lt;&gt;""),SUMIFS(VM,Fecha,$A123,Linea,VLOOKUP(J$1,Data!$AP:$AR,3,FALSE),Cuenta,VLOOKUP(J$1,Data!$AP:$AR,2,FALSE))+SUMIFS(FX,Fecha,$A123,Linea,VLOOKUP(J$1,Data!$AP:$AR,3,FALSE),Cuenta,VLOOKUP(J$1,Data!$AP:$AR,2,FALSE))+J122,"")</f>
        <v/>
      </c>
      <c r="K123" s="3" t="str">
        <f>IF(AND($A123&lt;&gt;"",K$1&lt;&gt;""),SUMIFS(VM,Fecha,$A123,Linea,VLOOKUP(K$1,Data!$AP:$AR,3,FALSE),Cuenta,VLOOKUP(K$1,Data!$AP:$AR,2,FALSE))+SUMIFS(FX,Fecha,$A123,Linea,VLOOKUP(K$1,Data!$AP:$AR,3,FALSE),Cuenta,VLOOKUP(K$1,Data!$AP:$AR,2,FALSE))+K122,"")</f>
        <v/>
      </c>
      <c r="L123" s="3" t="str">
        <f>IF(AND($A123&lt;&gt;"",L$1&lt;&gt;""),SUMIFS(VM,Fecha,$A123,Linea,VLOOKUP(L$1,Data!$AP:$AR,3,FALSE),Cuenta,VLOOKUP(L$1,Data!$AP:$AR,2,FALSE))+SUMIFS(FX,Fecha,$A123,Linea,VLOOKUP(L$1,Data!$AP:$AR,3,FALSE),Cuenta,VLOOKUP(L$1,Data!$AP:$AR,2,FALSE))+L122,"")</f>
        <v/>
      </c>
      <c r="M123" s="3" t="str">
        <f>IF(AND($A123&lt;&gt;"",M$1&lt;&gt;""),SUMIFS(VM,Fecha,$A123,Linea,VLOOKUP(M$1,Data!$AP:$AR,3,FALSE),Cuenta,VLOOKUP(M$1,Data!$AP:$AR,2,FALSE))+SUMIFS(FX,Fecha,$A123,Linea,VLOOKUP(M$1,Data!$AP:$AR,3,FALSE),Cuenta,VLOOKUP(M$1,Data!$AP:$AR,2,FALSE))+M122,"")</f>
        <v/>
      </c>
      <c r="N123" s="3" t="str">
        <f>IF(AND($A123&lt;&gt;"",N$1&lt;&gt;""),SUMIFS(VM,Fecha,$A123,Linea,VLOOKUP(N$1,Data!$AP:$AR,3,FALSE),Cuenta,VLOOKUP(N$1,Data!$AP:$AR,2,FALSE))+SUMIFS(FX,Fecha,$A123,Linea,VLOOKUP(N$1,Data!$AP:$AR,3,FALSE),Cuenta,VLOOKUP(N$1,Data!$AP:$AR,2,FALSE))+N122,"")</f>
        <v/>
      </c>
    </row>
    <row r="124" spans="2:14" x14ac:dyDescent="0.25">
      <c r="B124" s="3" t="str">
        <f>IF(AND($A124&lt;&gt;"",B$1&lt;&gt;""),SUMIFS(VM,Fecha,$A124,Linea,VLOOKUP(B$1,Data!$AP:$AR,3,FALSE),Cuenta,VLOOKUP(B$1,Data!$AP:$AR,2,FALSE))+SUMIFS(FX,Fecha,$A124,Linea,VLOOKUP(B$1,Data!$AP:$AR,3,FALSE),Cuenta,VLOOKUP(B$1,Data!$AP:$AR,2,FALSE))+B123,"")</f>
        <v/>
      </c>
      <c r="C124" s="3" t="str">
        <f>IF(AND($A124&lt;&gt;"",C$1&lt;&gt;""),SUMIFS(VM,Fecha,$A124,Linea,VLOOKUP(C$1,Data!$AP:$AR,3,FALSE),Cuenta,VLOOKUP(C$1,Data!$AP:$AR,2,FALSE))+SUMIFS(FX,Fecha,$A124,Linea,VLOOKUP(C$1,Data!$AP:$AR,3,FALSE),Cuenta,VLOOKUP(C$1,Data!$AP:$AR,2,FALSE))+C123,"")</f>
        <v/>
      </c>
      <c r="D124" s="3" t="str">
        <f>IF(AND($A124&lt;&gt;"",D$1&lt;&gt;""),SUMIFS(VM,Fecha,$A124,Linea,VLOOKUP(D$1,Data!$AP:$AR,3,FALSE),Cuenta,VLOOKUP(D$1,Data!$AP:$AR,2,FALSE))+SUMIFS(FX,Fecha,$A124,Linea,VLOOKUP(D$1,Data!$AP:$AR,3,FALSE),Cuenta,VLOOKUP(D$1,Data!$AP:$AR,2,FALSE))+D123,"")</f>
        <v/>
      </c>
      <c r="E124" s="3" t="str">
        <f>IF(AND($A124&lt;&gt;"",E$1&lt;&gt;""),SUMIFS(VM,Fecha,$A124,Linea,VLOOKUP(E$1,Data!$AP:$AR,3,FALSE),Cuenta,VLOOKUP(E$1,Data!$AP:$AR,2,FALSE))+SUMIFS(FX,Fecha,$A124,Linea,VLOOKUP(E$1,Data!$AP:$AR,3,FALSE),Cuenta,VLOOKUP(E$1,Data!$AP:$AR,2,FALSE))+E123,"")</f>
        <v/>
      </c>
      <c r="F124" s="3" t="str">
        <f>IF(AND($A124&lt;&gt;"",F$1&lt;&gt;""),SUMIFS(VM,Fecha,$A124,Linea,VLOOKUP(F$1,Data!$AP:$AR,3,FALSE),Cuenta,VLOOKUP(F$1,Data!$AP:$AR,2,FALSE))+SUMIFS(FX,Fecha,$A124,Linea,VLOOKUP(F$1,Data!$AP:$AR,3,FALSE),Cuenta,VLOOKUP(F$1,Data!$AP:$AR,2,FALSE))+F123,"")</f>
        <v/>
      </c>
      <c r="G124" s="3" t="str">
        <f>IF(AND($A124&lt;&gt;"",G$1&lt;&gt;""),SUMIFS(VM,Fecha,$A124,Linea,VLOOKUP(G$1,Data!$AP:$AR,3,FALSE),Cuenta,VLOOKUP(G$1,Data!$AP:$AR,2,FALSE))+SUMIFS(FX,Fecha,$A124,Linea,VLOOKUP(G$1,Data!$AP:$AR,3,FALSE),Cuenta,VLOOKUP(G$1,Data!$AP:$AR,2,FALSE))+G123,"")</f>
        <v/>
      </c>
      <c r="H124" s="3" t="str">
        <f>IF(AND($A124&lt;&gt;"",H$1&lt;&gt;""),SUMIFS(VM,Fecha,$A124,Linea,VLOOKUP(H$1,Data!$AP:$AR,3,FALSE),Cuenta,VLOOKUP(H$1,Data!$AP:$AR,2,FALSE))+SUMIFS(FX,Fecha,$A124,Linea,VLOOKUP(H$1,Data!$AP:$AR,3,FALSE),Cuenta,VLOOKUP(H$1,Data!$AP:$AR,2,FALSE))+H123,"")</f>
        <v/>
      </c>
      <c r="I124" s="3" t="str">
        <f>IF(AND($A124&lt;&gt;"",I$1&lt;&gt;""),SUMIFS(VM,Fecha,$A124,Linea,VLOOKUP(I$1,Data!$AP:$AR,3,FALSE),Cuenta,VLOOKUP(I$1,Data!$AP:$AR,2,FALSE))+SUMIFS(FX,Fecha,$A124,Linea,VLOOKUP(I$1,Data!$AP:$AR,3,FALSE),Cuenta,VLOOKUP(I$1,Data!$AP:$AR,2,FALSE))+I123,"")</f>
        <v/>
      </c>
      <c r="J124" s="3" t="str">
        <f>IF(AND($A124&lt;&gt;"",J$1&lt;&gt;""),SUMIFS(VM,Fecha,$A124,Linea,VLOOKUP(J$1,Data!$AP:$AR,3,FALSE),Cuenta,VLOOKUP(J$1,Data!$AP:$AR,2,FALSE))+SUMIFS(FX,Fecha,$A124,Linea,VLOOKUP(J$1,Data!$AP:$AR,3,FALSE),Cuenta,VLOOKUP(J$1,Data!$AP:$AR,2,FALSE))+J123,"")</f>
        <v/>
      </c>
      <c r="K124" s="3" t="str">
        <f>IF(AND($A124&lt;&gt;"",K$1&lt;&gt;""),SUMIFS(VM,Fecha,$A124,Linea,VLOOKUP(K$1,Data!$AP:$AR,3,FALSE),Cuenta,VLOOKUP(K$1,Data!$AP:$AR,2,FALSE))+SUMIFS(FX,Fecha,$A124,Linea,VLOOKUP(K$1,Data!$AP:$AR,3,FALSE),Cuenta,VLOOKUP(K$1,Data!$AP:$AR,2,FALSE))+K123,"")</f>
        <v/>
      </c>
      <c r="L124" s="3" t="str">
        <f>IF(AND($A124&lt;&gt;"",L$1&lt;&gt;""),SUMIFS(VM,Fecha,$A124,Linea,VLOOKUP(L$1,Data!$AP:$AR,3,FALSE),Cuenta,VLOOKUP(L$1,Data!$AP:$AR,2,FALSE))+SUMIFS(FX,Fecha,$A124,Linea,VLOOKUP(L$1,Data!$AP:$AR,3,FALSE),Cuenta,VLOOKUP(L$1,Data!$AP:$AR,2,FALSE))+L123,"")</f>
        <v/>
      </c>
      <c r="M124" s="3" t="str">
        <f>IF(AND($A124&lt;&gt;"",M$1&lt;&gt;""),SUMIFS(VM,Fecha,$A124,Linea,VLOOKUP(M$1,Data!$AP:$AR,3,FALSE),Cuenta,VLOOKUP(M$1,Data!$AP:$AR,2,FALSE))+SUMIFS(FX,Fecha,$A124,Linea,VLOOKUP(M$1,Data!$AP:$AR,3,FALSE),Cuenta,VLOOKUP(M$1,Data!$AP:$AR,2,FALSE))+M123,"")</f>
        <v/>
      </c>
      <c r="N124" s="3" t="str">
        <f>IF(AND($A124&lt;&gt;"",N$1&lt;&gt;""),SUMIFS(VM,Fecha,$A124,Linea,VLOOKUP(N$1,Data!$AP:$AR,3,FALSE),Cuenta,VLOOKUP(N$1,Data!$AP:$AR,2,FALSE))+SUMIFS(FX,Fecha,$A124,Linea,VLOOKUP(N$1,Data!$AP:$AR,3,FALSE),Cuenta,VLOOKUP(N$1,Data!$AP:$AR,2,FALSE))+N123,"")</f>
        <v/>
      </c>
    </row>
    <row r="125" spans="2:14" x14ac:dyDescent="0.25">
      <c r="B125" s="3" t="str">
        <f>IF(AND($A125&lt;&gt;"",B$1&lt;&gt;""),SUMIFS(VM,Fecha,$A125,Linea,VLOOKUP(B$1,Data!$AP:$AR,3,FALSE),Cuenta,VLOOKUP(B$1,Data!$AP:$AR,2,FALSE))+SUMIFS(FX,Fecha,$A125,Linea,VLOOKUP(B$1,Data!$AP:$AR,3,FALSE),Cuenta,VLOOKUP(B$1,Data!$AP:$AR,2,FALSE))+B124,"")</f>
        <v/>
      </c>
      <c r="C125" s="3" t="str">
        <f>IF(AND($A125&lt;&gt;"",C$1&lt;&gt;""),SUMIFS(VM,Fecha,$A125,Linea,VLOOKUP(C$1,Data!$AP:$AR,3,FALSE),Cuenta,VLOOKUP(C$1,Data!$AP:$AR,2,FALSE))+SUMIFS(FX,Fecha,$A125,Linea,VLOOKUP(C$1,Data!$AP:$AR,3,FALSE),Cuenta,VLOOKUP(C$1,Data!$AP:$AR,2,FALSE))+C124,"")</f>
        <v/>
      </c>
      <c r="D125" s="3" t="str">
        <f>IF(AND($A125&lt;&gt;"",D$1&lt;&gt;""),SUMIFS(VM,Fecha,$A125,Linea,VLOOKUP(D$1,Data!$AP:$AR,3,FALSE),Cuenta,VLOOKUP(D$1,Data!$AP:$AR,2,FALSE))+SUMIFS(FX,Fecha,$A125,Linea,VLOOKUP(D$1,Data!$AP:$AR,3,FALSE),Cuenta,VLOOKUP(D$1,Data!$AP:$AR,2,FALSE))+D124,"")</f>
        <v/>
      </c>
      <c r="E125" s="3" t="str">
        <f>IF(AND($A125&lt;&gt;"",E$1&lt;&gt;""),SUMIFS(VM,Fecha,$A125,Linea,VLOOKUP(E$1,Data!$AP:$AR,3,FALSE),Cuenta,VLOOKUP(E$1,Data!$AP:$AR,2,FALSE))+SUMIFS(FX,Fecha,$A125,Linea,VLOOKUP(E$1,Data!$AP:$AR,3,FALSE),Cuenta,VLOOKUP(E$1,Data!$AP:$AR,2,FALSE))+E124,"")</f>
        <v/>
      </c>
      <c r="F125" s="3" t="str">
        <f>IF(AND($A125&lt;&gt;"",F$1&lt;&gt;""),SUMIFS(VM,Fecha,$A125,Linea,VLOOKUP(F$1,Data!$AP:$AR,3,FALSE),Cuenta,VLOOKUP(F$1,Data!$AP:$AR,2,FALSE))+SUMIFS(FX,Fecha,$A125,Linea,VLOOKUP(F$1,Data!$AP:$AR,3,FALSE),Cuenta,VLOOKUP(F$1,Data!$AP:$AR,2,FALSE))+F124,"")</f>
        <v/>
      </c>
      <c r="G125" s="3" t="str">
        <f>IF(AND($A125&lt;&gt;"",G$1&lt;&gt;""),SUMIFS(VM,Fecha,$A125,Linea,VLOOKUP(G$1,Data!$AP:$AR,3,FALSE),Cuenta,VLOOKUP(G$1,Data!$AP:$AR,2,FALSE))+SUMIFS(FX,Fecha,$A125,Linea,VLOOKUP(G$1,Data!$AP:$AR,3,FALSE),Cuenta,VLOOKUP(G$1,Data!$AP:$AR,2,FALSE))+G124,"")</f>
        <v/>
      </c>
      <c r="H125" s="3" t="str">
        <f>IF(AND($A125&lt;&gt;"",H$1&lt;&gt;""),SUMIFS(VM,Fecha,$A125,Linea,VLOOKUP(H$1,Data!$AP:$AR,3,FALSE),Cuenta,VLOOKUP(H$1,Data!$AP:$AR,2,FALSE))+SUMIFS(FX,Fecha,$A125,Linea,VLOOKUP(H$1,Data!$AP:$AR,3,FALSE),Cuenta,VLOOKUP(H$1,Data!$AP:$AR,2,FALSE))+H124,"")</f>
        <v/>
      </c>
      <c r="I125" s="3" t="str">
        <f>IF(AND($A125&lt;&gt;"",I$1&lt;&gt;""),SUMIFS(VM,Fecha,$A125,Linea,VLOOKUP(I$1,Data!$AP:$AR,3,FALSE),Cuenta,VLOOKUP(I$1,Data!$AP:$AR,2,FALSE))+SUMIFS(FX,Fecha,$A125,Linea,VLOOKUP(I$1,Data!$AP:$AR,3,FALSE),Cuenta,VLOOKUP(I$1,Data!$AP:$AR,2,FALSE))+I124,"")</f>
        <v/>
      </c>
      <c r="J125" s="3" t="str">
        <f>IF(AND($A125&lt;&gt;"",J$1&lt;&gt;""),SUMIFS(VM,Fecha,$A125,Linea,VLOOKUP(J$1,Data!$AP:$AR,3,FALSE),Cuenta,VLOOKUP(J$1,Data!$AP:$AR,2,FALSE))+SUMIFS(FX,Fecha,$A125,Linea,VLOOKUP(J$1,Data!$AP:$AR,3,FALSE),Cuenta,VLOOKUP(J$1,Data!$AP:$AR,2,FALSE))+J124,"")</f>
        <v/>
      </c>
      <c r="K125" s="3" t="str">
        <f>IF(AND($A125&lt;&gt;"",K$1&lt;&gt;""),SUMIFS(VM,Fecha,$A125,Linea,VLOOKUP(K$1,Data!$AP:$AR,3,FALSE),Cuenta,VLOOKUP(K$1,Data!$AP:$AR,2,FALSE))+SUMIFS(FX,Fecha,$A125,Linea,VLOOKUP(K$1,Data!$AP:$AR,3,FALSE),Cuenta,VLOOKUP(K$1,Data!$AP:$AR,2,FALSE))+K124,"")</f>
        <v/>
      </c>
      <c r="L125" s="3" t="str">
        <f>IF(AND($A125&lt;&gt;"",L$1&lt;&gt;""),SUMIFS(VM,Fecha,$A125,Linea,VLOOKUP(L$1,Data!$AP:$AR,3,FALSE),Cuenta,VLOOKUP(L$1,Data!$AP:$AR,2,FALSE))+SUMIFS(FX,Fecha,$A125,Linea,VLOOKUP(L$1,Data!$AP:$AR,3,FALSE),Cuenta,VLOOKUP(L$1,Data!$AP:$AR,2,FALSE))+L124,"")</f>
        <v/>
      </c>
      <c r="M125" s="3" t="str">
        <f>IF(AND($A125&lt;&gt;"",M$1&lt;&gt;""),SUMIFS(VM,Fecha,$A125,Linea,VLOOKUP(M$1,Data!$AP:$AR,3,FALSE),Cuenta,VLOOKUP(M$1,Data!$AP:$AR,2,FALSE))+SUMIFS(FX,Fecha,$A125,Linea,VLOOKUP(M$1,Data!$AP:$AR,3,FALSE),Cuenta,VLOOKUP(M$1,Data!$AP:$AR,2,FALSE))+M124,"")</f>
        <v/>
      </c>
      <c r="N125" s="3" t="str">
        <f>IF(AND($A125&lt;&gt;"",N$1&lt;&gt;""),SUMIFS(VM,Fecha,$A125,Linea,VLOOKUP(N$1,Data!$AP:$AR,3,FALSE),Cuenta,VLOOKUP(N$1,Data!$AP:$AR,2,FALSE))+SUMIFS(FX,Fecha,$A125,Linea,VLOOKUP(N$1,Data!$AP:$AR,3,FALSE),Cuenta,VLOOKUP(N$1,Data!$AP:$AR,2,FALSE))+N124,"")</f>
        <v/>
      </c>
    </row>
    <row r="126" spans="2:14" x14ac:dyDescent="0.25">
      <c r="B126" s="3" t="str">
        <f>IF(AND($A126&lt;&gt;"",B$1&lt;&gt;""),SUMIFS(VM,Fecha,$A126,Linea,VLOOKUP(B$1,Data!$AP:$AR,3,FALSE),Cuenta,VLOOKUP(B$1,Data!$AP:$AR,2,FALSE))+SUMIFS(FX,Fecha,$A126,Linea,VLOOKUP(B$1,Data!$AP:$AR,3,FALSE),Cuenta,VLOOKUP(B$1,Data!$AP:$AR,2,FALSE))+B125,"")</f>
        <v/>
      </c>
      <c r="C126" s="3" t="str">
        <f>IF(AND($A126&lt;&gt;"",C$1&lt;&gt;""),SUMIFS(VM,Fecha,$A126,Linea,VLOOKUP(C$1,Data!$AP:$AR,3,FALSE),Cuenta,VLOOKUP(C$1,Data!$AP:$AR,2,FALSE))+SUMIFS(FX,Fecha,$A126,Linea,VLOOKUP(C$1,Data!$AP:$AR,3,FALSE),Cuenta,VLOOKUP(C$1,Data!$AP:$AR,2,FALSE))+C125,"")</f>
        <v/>
      </c>
      <c r="D126" s="3" t="str">
        <f>IF(AND($A126&lt;&gt;"",D$1&lt;&gt;""),SUMIFS(VM,Fecha,$A126,Linea,VLOOKUP(D$1,Data!$AP:$AR,3,FALSE),Cuenta,VLOOKUP(D$1,Data!$AP:$AR,2,FALSE))+SUMIFS(FX,Fecha,$A126,Linea,VLOOKUP(D$1,Data!$AP:$AR,3,FALSE),Cuenta,VLOOKUP(D$1,Data!$AP:$AR,2,FALSE))+D125,"")</f>
        <v/>
      </c>
      <c r="E126" s="3" t="str">
        <f>IF(AND($A126&lt;&gt;"",E$1&lt;&gt;""),SUMIFS(VM,Fecha,$A126,Linea,VLOOKUP(E$1,Data!$AP:$AR,3,FALSE),Cuenta,VLOOKUP(E$1,Data!$AP:$AR,2,FALSE))+SUMIFS(FX,Fecha,$A126,Linea,VLOOKUP(E$1,Data!$AP:$AR,3,FALSE),Cuenta,VLOOKUP(E$1,Data!$AP:$AR,2,FALSE))+E125,"")</f>
        <v/>
      </c>
      <c r="F126" s="3" t="str">
        <f>IF(AND($A126&lt;&gt;"",F$1&lt;&gt;""),SUMIFS(VM,Fecha,$A126,Linea,VLOOKUP(F$1,Data!$AP:$AR,3,FALSE),Cuenta,VLOOKUP(F$1,Data!$AP:$AR,2,FALSE))+SUMIFS(FX,Fecha,$A126,Linea,VLOOKUP(F$1,Data!$AP:$AR,3,FALSE),Cuenta,VLOOKUP(F$1,Data!$AP:$AR,2,FALSE))+F125,"")</f>
        <v/>
      </c>
      <c r="G126" s="3" t="str">
        <f>IF(AND($A126&lt;&gt;"",G$1&lt;&gt;""),SUMIFS(VM,Fecha,$A126,Linea,VLOOKUP(G$1,Data!$AP:$AR,3,FALSE),Cuenta,VLOOKUP(G$1,Data!$AP:$AR,2,FALSE))+SUMIFS(FX,Fecha,$A126,Linea,VLOOKUP(G$1,Data!$AP:$AR,3,FALSE),Cuenta,VLOOKUP(G$1,Data!$AP:$AR,2,FALSE))+G125,"")</f>
        <v/>
      </c>
      <c r="H126" s="3" t="str">
        <f>IF(AND($A126&lt;&gt;"",H$1&lt;&gt;""),SUMIFS(VM,Fecha,$A126,Linea,VLOOKUP(H$1,Data!$AP:$AR,3,FALSE),Cuenta,VLOOKUP(H$1,Data!$AP:$AR,2,FALSE))+SUMIFS(FX,Fecha,$A126,Linea,VLOOKUP(H$1,Data!$AP:$AR,3,FALSE),Cuenta,VLOOKUP(H$1,Data!$AP:$AR,2,FALSE))+H125,"")</f>
        <v/>
      </c>
      <c r="I126" s="3" t="str">
        <f>IF(AND($A126&lt;&gt;"",I$1&lt;&gt;""),SUMIFS(VM,Fecha,$A126,Linea,VLOOKUP(I$1,Data!$AP:$AR,3,FALSE),Cuenta,VLOOKUP(I$1,Data!$AP:$AR,2,FALSE))+SUMIFS(FX,Fecha,$A126,Linea,VLOOKUP(I$1,Data!$AP:$AR,3,FALSE),Cuenta,VLOOKUP(I$1,Data!$AP:$AR,2,FALSE))+I125,"")</f>
        <v/>
      </c>
      <c r="J126" s="3" t="str">
        <f>IF(AND($A126&lt;&gt;"",J$1&lt;&gt;""),SUMIFS(VM,Fecha,$A126,Linea,VLOOKUP(J$1,Data!$AP:$AR,3,FALSE),Cuenta,VLOOKUP(J$1,Data!$AP:$AR,2,FALSE))+SUMIFS(FX,Fecha,$A126,Linea,VLOOKUP(J$1,Data!$AP:$AR,3,FALSE),Cuenta,VLOOKUP(J$1,Data!$AP:$AR,2,FALSE))+J125,"")</f>
        <v/>
      </c>
      <c r="K126" s="3" t="str">
        <f>IF(AND($A126&lt;&gt;"",K$1&lt;&gt;""),SUMIFS(VM,Fecha,$A126,Linea,VLOOKUP(K$1,Data!$AP:$AR,3,FALSE),Cuenta,VLOOKUP(K$1,Data!$AP:$AR,2,FALSE))+SUMIFS(FX,Fecha,$A126,Linea,VLOOKUP(K$1,Data!$AP:$AR,3,FALSE),Cuenta,VLOOKUP(K$1,Data!$AP:$AR,2,FALSE))+K125,"")</f>
        <v/>
      </c>
      <c r="L126" s="3" t="str">
        <f>IF(AND($A126&lt;&gt;"",L$1&lt;&gt;""),SUMIFS(VM,Fecha,$A126,Linea,VLOOKUP(L$1,Data!$AP:$AR,3,FALSE),Cuenta,VLOOKUP(L$1,Data!$AP:$AR,2,FALSE))+SUMIFS(FX,Fecha,$A126,Linea,VLOOKUP(L$1,Data!$AP:$AR,3,FALSE),Cuenta,VLOOKUP(L$1,Data!$AP:$AR,2,FALSE))+L125,"")</f>
        <v/>
      </c>
      <c r="M126" s="3" t="str">
        <f>IF(AND($A126&lt;&gt;"",M$1&lt;&gt;""),SUMIFS(VM,Fecha,$A126,Linea,VLOOKUP(M$1,Data!$AP:$AR,3,FALSE),Cuenta,VLOOKUP(M$1,Data!$AP:$AR,2,FALSE))+SUMIFS(FX,Fecha,$A126,Linea,VLOOKUP(M$1,Data!$AP:$AR,3,FALSE),Cuenta,VLOOKUP(M$1,Data!$AP:$AR,2,FALSE))+M125,"")</f>
        <v/>
      </c>
      <c r="N126" s="3" t="str">
        <f>IF(AND($A126&lt;&gt;"",N$1&lt;&gt;""),SUMIFS(VM,Fecha,$A126,Linea,VLOOKUP(N$1,Data!$AP:$AR,3,FALSE),Cuenta,VLOOKUP(N$1,Data!$AP:$AR,2,FALSE))+SUMIFS(FX,Fecha,$A126,Linea,VLOOKUP(N$1,Data!$AP:$AR,3,FALSE),Cuenta,VLOOKUP(N$1,Data!$AP:$AR,2,FALSE))+N125,"")</f>
        <v/>
      </c>
    </row>
    <row r="127" spans="2:14" x14ac:dyDescent="0.25">
      <c r="B127" s="3" t="str">
        <f>IF(AND($A127&lt;&gt;"",B$1&lt;&gt;""),SUMIFS(VM,Fecha,$A127,Linea,VLOOKUP(B$1,Data!$AP:$AR,3,FALSE),Cuenta,VLOOKUP(B$1,Data!$AP:$AR,2,FALSE))+SUMIFS(FX,Fecha,$A127,Linea,VLOOKUP(B$1,Data!$AP:$AR,3,FALSE),Cuenta,VLOOKUP(B$1,Data!$AP:$AR,2,FALSE))+B126,"")</f>
        <v/>
      </c>
      <c r="C127" s="3" t="str">
        <f>IF(AND($A127&lt;&gt;"",C$1&lt;&gt;""),SUMIFS(VM,Fecha,$A127,Linea,VLOOKUP(C$1,Data!$AP:$AR,3,FALSE),Cuenta,VLOOKUP(C$1,Data!$AP:$AR,2,FALSE))+SUMIFS(FX,Fecha,$A127,Linea,VLOOKUP(C$1,Data!$AP:$AR,3,FALSE),Cuenta,VLOOKUP(C$1,Data!$AP:$AR,2,FALSE))+C126,"")</f>
        <v/>
      </c>
      <c r="D127" s="3" t="str">
        <f>IF(AND($A127&lt;&gt;"",D$1&lt;&gt;""),SUMIFS(VM,Fecha,$A127,Linea,VLOOKUP(D$1,Data!$AP:$AR,3,FALSE),Cuenta,VLOOKUP(D$1,Data!$AP:$AR,2,FALSE))+SUMIFS(FX,Fecha,$A127,Linea,VLOOKUP(D$1,Data!$AP:$AR,3,FALSE),Cuenta,VLOOKUP(D$1,Data!$AP:$AR,2,FALSE))+D126,"")</f>
        <v/>
      </c>
      <c r="E127" s="3" t="str">
        <f>IF(AND($A127&lt;&gt;"",E$1&lt;&gt;""),SUMIFS(VM,Fecha,$A127,Linea,VLOOKUP(E$1,Data!$AP:$AR,3,FALSE),Cuenta,VLOOKUP(E$1,Data!$AP:$AR,2,FALSE))+SUMIFS(FX,Fecha,$A127,Linea,VLOOKUP(E$1,Data!$AP:$AR,3,FALSE),Cuenta,VLOOKUP(E$1,Data!$AP:$AR,2,FALSE))+E126,"")</f>
        <v/>
      </c>
      <c r="F127" s="3" t="str">
        <f>IF(AND($A127&lt;&gt;"",F$1&lt;&gt;""),SUMIFS(VM,Fecha,$A127,Linea,VLOOKUP(F$1,Data!$AP:$AR,3,FALSE),Cuenta,VLOOKUP(F$1,Data!$AP:$AR,2,FALSE))+SUMIFS(FX,Fecha,$A127,Linea,VLOOKUP(F$1,Data!$AP:$AR,3,FALSE),Cuenta,VLOOKUP(F$1,Data!$AP:$AR,2,FALSE))+F126,"")</f>
        <v/>
      </c>
      <c r="G127" s="3" t="str">
        <f>IF(AND($A127&lt;&gt;"",G$1&lt;&gt;""),SUMIFS(VM,Fecha,$A127,Linea,VLOOKUP(G$1,Data!$AP:$AR,3,FALSE),Cuenta,VLOOKUP(G$1,Data!$AP:$AR,2,FALSE))+SUMIFS(FX,Fecha,$A127,Linea,VLOOKUP(G$1,Data!$AP:$AR,3,FALSE),Cuenta,VLOOKUP(G$1,Data!$AP:$AR,2,FALSE))+G126,"")</f>
        <v/>
      </c>
      <c r="H127" s="3" t="str">
        <f>IF(AND($A127&lt;&gt;"",H$1&lt;&gt;""),SUMIFS(VM,Fecha,$A127,Linea,VLOOKUP(H$1,Data!$AP:$AR,3,FALSE),Cuenta,VLOOKUP(H$1,Data!$AP:$AR,2,FALSE))+SUMIFS(FX,Fecha,$A127,Linea,VLOOKUP(H$1,Data!$AP:$AR,3,FALSE),Cuenta,VLOOKUP(H$1,Data!$AP:$AR,2,FALSE))+H126,"")</f>
        <v/>
      </c>
      <c r="I127" s="3" t="str">
        <f>IF(AND($A127&lt;&gt;"",I$1&lt;&gt;""),SUMIFS(VM,Fecha,$A127,Linea,VLOOKUP(I$1,Data!$AP:$AR,3,FALSE),Cuenta,VLOOKUP(I$1,Data!$AP:$AR,2,FALSE))+SUMIFS(FX,Fecha,$A127,Linea,VLOOKUP(I$1,Data!$AP:$AR,3,FALSE),Cuenta,VLOOKUP(I$1,Data!$AP:$AR,2,FALSE))+I126,"")</f>
        <v/>
      </c>
      <c r="J127" s="3" t="str">
        <f>IF(AND($A127&lt;&gt;"",J$1&lt;&gt;""),SUMIFS(VM,Fecha,$A127,Linea,VLOOKUP(J$1,Data!$AP:$AR,3,FALSE),Cuenta,VLOOKUP(J$1,Data!$AP:$AR,2,FALSE))+SUMIFS(FX,Fecha,$A127,Linea,VLOOKUP(J$1,Data!$AP:$AR,3,FALSE),Cuenta,VLOOKUP(J$1,Data!$AP:$AR,2,FALSE))+J126,"")</f>
        <v/>
      </c>
      <c r="K127" s="3" t="str">
        <f>IF(AND($A127&lt;&gt;"",K$1&lt;&gt;""),SUMIFS(VM,Fecha,$A127,Linea,VLOOKUP(K$1,Data!$AP:$AR,3,FALSE),Cuenta,VLOOKUP(K$1,Data!$AP:$AR,2,FALSE))+SUMIFS(FX,Fecha,$A127,Linea,VLOOKUP(K$1,Data!$AP:$AR,3,FALSE),Cuenta,VLOOKUP(K$1,Data!$AP:$AR,2,FALSE))+K126,"")</f>
        <v/>
      </c>
      <c r="L127" s="3" t="str">
        <f>IF(AND($A127&lt;&gt;"",L$1&lt;&gt;""),SUMIFS(VM,Fecha,$A127,Linea,VLOOKUP(L$1,Data!$AP:$AR,3,FALSE),Cuenta,VLOOKUP(L$1,Data!$AP:$AR,2,FALSE))+SUMIFS(FX,Fecha,$A127,Linea,VLOOKUP(L$1,Data!$AP:$AR,3,FALSE),Cuenta,VLOOKUP(L$1,Data!$AP:$AR,2,FALSE))+L126,"")</f>
        <v/>
      </c>
      <c r="M127" s="3" t="str">
        <f>IF(AND($A127&lt;&gt;"",M$1&lt;&gt;""),SUMIFS(VM,Fecha,$A127,Linea,VLOOKUP(M$1,Data!$AP:$AR,3,FALSE),Cuenta,VLOOKUP(M$1,Data!$AP:$AR,2,FALSE))+SUMIFS(FX,Fecha,$A127,Linea,VLOOKUP(M$1,Data!$AP:$AR,3,FALSE),Cuenta,VLOOKUP(M$1,Data!$AP:$AR,2,FALSE))+M126,"")</f>
        <v/>
      </c>
      <c r="N127" s="3" t="str">
        <f>IF(AND($A127&lt;&gt;"",N$1&lt;&gt;""),SUMIFS(VM,Fecha,$A127,Linea,VLOOKUP(N$1,Data!$AP:$AR,3,FALSE),Cuenta,VLOOKUP(N$1,Data!$AP:$AR,2,FALSE))+SUMIFS(FX,Fecha,$A127,Linea,VLOOKUP(N$1,Data!$AP:$AR,3,FALSE),Cuenta,VLOOKUP(N$1,Data!$AP:$AR,2,FALSE))+N126,"")</f>
        <v/>
      </c>
    </row>
    <row r="128" spans="2:14" x14ac:dyDescent="0.25">
      <c r="B128" s="3" t="str">
        <f>IF(AND($A128&lt;&gt;"",B$1&lt;&gt;""),SUMIFS(VM,Fecha,$A128,Linea,VLOOKUP(B$1,Data!$AP:$AR,3,FALSE),Cuenta,VLOOKUP(B$1,Data!$AP:$AR,2,FALSE))+SUMIFS(FX,Fecha,$A128,Linea,VLOOKUP(B$1,Data!$AP:$AR,3,FALSE),Cuenta,VLOOKUP(B$1,Data!$AP:$AR,2,FALSE))+B127,"")</f>
        <v/>
      </c>
      <c r="C128" s="3" t="str">
        <f>IF(AND($A128&lt;&gt;"",C$1&lt;&gt;""),SUMIFS(VM,Fecha,$A128,Linea,VLOOKUP(C$1,Data!$AP:$AR,3,FALSE),Cuenta,VLOOKUP(C$1,Data!$AP:$AR,2,FALSE))+SUMIFS(FX,Fecha,$A128,Linea,VLOOKUP(C$1,Data!$AP:$AR,3,FALSE),Cuenta,VLOOKUP(C$1,Data!$AP:$AR,2,FALSE))+C127,"")</f>
        <v/>
      </c>
      <c r="D128" s="3" t="str">
        <f>IF(AND($A128&lt;&gt;"",D$1&lt;&gt;""),SUMIFS(VM,Fecha,$A128,Linea,VLOOKUP(D$1,Data!$AP:$AR,3,FALSE),Cuenta,VLOOKUP(D$1,Data!$AP:$AR,2,FALSE))+SUMIFS(FX,Fecha,$A128,Linea,VLOOKUP(D$1,Data!$AP:$AR,3,FALSE),Cuenta,VLOOKUP(D$1,Data!$AP:$AR,2,FALSE))+D127,"")</f>
        <v/>
      </c>
      <c r="E128" s="3" t="str">
        <f>IF(AND($A128&lt;&gt;"",E$1&lt;&gt;""),SUMIFS(VM,Fecha,$A128,Linea,VLOOKUP(E$1,Data!$AP:$AR,3,FALSE),Cuenta,VLOOKUP(E$1,Data!$AP:$AR,2,FALSE))+SUMIFS(FX,Fecha,$A128,Linea,VLOOKUP(E$1,Data!$AP:$AR,3,FALSE),Cuenta,VLOOKUP(E$1,Data!$AP:$AR,2,FALSE))+E127,"")</f>
        <v/>
      </c>
      <c r="F128" s="3" t="str">
        <f>IF(AND($A128&lt;&gt;"",F$1&lt;&gt;""),SUMIFS(VM,Fecha,$A128,Linea,VLOOKUP(F$1,Data!$AP:$AR,3,FALSE),Cuenta,VLOOKUP(F$1,Data!$AP:$AR,2,FALSE))+SUMIFS(FX,Fecha,$A128,Linea,VLOOKUP(F$1,Data!$AP:$AR,3,FALSE),Cuenta,VLOOKUP(F$1,Data!$AP:$AR,2,FALSE))+F127,"")</f>
        <v/>
      </c>
      <c r="G128" s="3" t="str">
        <f>IF(AND($A128&lt;&gt;"",G$1&lt;&gt;""),SUMIFS(VM,Fecha,$A128,Linea,VLOOKUP(G$1,Data!$AP:$AR,3,FALSE),Cuenta,VLOOKUP(G$1,Data!$AP:$AR,2,FALSE))+SUMIFS(FX,Fecha,$A128,Linea,VLOOKUP(G$1,Data!$AP:$AR,3,FALSE),Cuenta,VLOOKUP(G$1,Data!$AP:$AR,2,FALSE))+G127,"")</f>
        <v/>
      </c>
      <c r="H128" s="3" t="str">
        <f>IF(AND($A128&lt;&gt;"",H$1&lt;&gt;""),SUMIFS(VM,Fecha,$A128,Linea,VLOOKUP(H$1,Data!$AP:$AR,3,FALSE),Cuenta,VLOOKUP(H$1,Data!$AP:$AR,2,FALSE))+SUMIFS(FX,Fecha,$A128,Linea,VLOOKUP(H$1,Data!$AP:$AR,3,FALSE),Cuenta,VLOOKUP(H$1,Data!$AP:$AR,2,FALSE))+H127,"")</f>
        <v/>
      </c>
      <c r="I128" s="3" t="str">
        <f>IF(AND($A128&lt;&gt;"",I$1&lt;&gt;""),SUMIFS(VM,Fecha,$A128,Linea,VLOOKUP(I$1,Data!$AP:$AR,3,FALSE),Cuenta,VLOOKUP(I$1,Data!$AP:$AR,2,FALSE))+SUMIFS(FX,Fecha,$A128,Linea,VLOOKUP(I$1,Data!$AP:$AR,3,FALSE),Cuenta,VLOOKUP(I$1,Data!$AP:$AR,2,FALSE))+I127,"")</f>
        <v/>
      </c>
      <c r="J128" s="3" t="str">
        <f>IF(AND($A128&lt;&gt;"",J$1&lt;&gt;""),SUMIFS(VM,Fecha,$A128,Linea,VLOOKUP(J$1,Data!$AP:$AR,3,FALSE),Cuenta,VLOOKUP(J$1,Data!$AP:$AR,2,FALSE))+SUMIFS(FX,Fecha,$A128,Linea,VLOOKUP(J$1,Data!$AP:$AR,3,FALSE),Cuenta,VLOOKUP(J$1,Data!$AP:$AR,2,FALSE))+J127,"")</f>
        <v/>
      </c>
      <c r="K128" s="3" t="str">
        <f>IF(AND($A128&lt;&gt;"",K$1&lt;&gt;""),SUMIFS(VM,Fecha,$A128,Linea,VLOOKUP(K$1,Data!$AP:$AR,3,FALSE),Cuenta,VLOOKUP(K$1,Data!$AP:$AR,2,FALSE))+SUMIFS(FX,Fecha,$A128,Linea,VLOOKUP(K$1,Data!$AP:$AR,3,FALSE),Cuenta,VLOOKUP(K$1,Data!$AP:$AR,2,FALSE))+K127,"")</f>
        <v/>
      </c>
      <c r="L128" s="3" t="str">
        <f>IF(AND($A128&lt;&gt;"",L$1&lt;&gt;""),SUMIFS(VM,Fecha,$A128,Linea,VLOOKUP(L$1,Data!$AP:$AR,3,FALSE),Cuenta,VLOOKUP(L$1,Data!$AP:$AR,2,FALSE))+SUMIFS(FX,Fecha,$A128,Linea,VLOOKUP(L$1,Data!$AP:$AR,3,FALSE),Cuenta,VLOOKUP(L$1,Data!$AP:$AR,2,FALSE))+L127,"")</f>
        <v/>
      </c>
      <c r="M128" s="3" t="str">
        <f>IF(AND($A128&lt;&gt;"",M$1&lt;&gt;""),SUMIFS(VM,Fecha,$A128,Linea,VLOOKUP(M$1,Data!$AP:$AR,3,FALSE),Cuenta,VLOOKUP(M$1,Data!$AP:$AR,2,FALSE))+SUMIFS(FX,Fecha,$A128,Linea,VLOOKUP(M$1,Data!$AP:$AR,3,FALSE),Cuenta,VLOOKUP(M$1,Data!$AP:$AR,2,FALSE))+M127,"")</f>
        <v/>
      </c>
      <c r="N128" s="3" t="str">
        <f>IF(AND($A128&lt;&gt;"",N$1&lt;&gt;""),SUMIFS(VM,Fecha,$A128,Linea,VLOOKUP(N$1,Data!$AP:$AR,3,FALSE),Cuenta,VLOOKUP(N$1,Data!$AP:$AR,2,FALSE))+SUMIFS(FX,Fecha,$A128,Linea,VLOOKUP(N$1,Data!$AP:$AR,3,FALSE),Cuenta,VLOOKUP(N$1,Data!$AP:$AR,2,FALSE))+N127,"")</f>
        <v/>
      </c>
    </row>
    <row r="129" spans="2:14" x14ac:dyDescent="0.25">
      <c r="B129" s="3" t="str">
        <f>IF(AND($A129&lt;&gt;"",B$1&lt;&gt;""),SUMIFS(VM,Fecha,$A129,Linea,VLOOKUP(B$1,Data!$AP:$AR,3,FALSE),Cuenta,VLOOKUP(B$1,Data!$AP:$AR,2,FALSE))+SUMIFS(FX,Fecha,$A129,Linea,VLOOKUP(B$1,Data!$AP:$AR,3,FALSE),Cuenta,VLOOKUP(B$1,Data!$AP:$AR,2,FALSE))+B128,"")</f>
        <v/>
      </c>
      <c r="C129" s="3" t="str">
        <f>IF(AND($A129&lt;&gt;"",C$1&lt;&gt;""),SUMIFS(VM,Fecha,$A129,Linea,VLOOKUP(C$1,Data!$AP:$AR,3,FALSE),Cuenta,VLOOKUP(C$1,Data!$AP:$AR,2,FALSE))+SUMIFS(FX,Fecha,$A129,Linea,VLOOKUP(C$1,Data!$AP:$AR,3,FALSE),Cuenta,VLOOKUP(C$1,Data!$AP:$AR,2,FALSE))+C128,"")</f>
        <v/>
      </c>
      <c r="D129" s="3" t="str">
        <f>IF(AND($A129&lt;&gt;"",D$1&lt;&gt;""),SUMIFS(VM,Fecha,$A129,Linea,VLOOKUP(D$1,Data!$AP:$AR,3,FALSE),Cuenta,VLOOKUP(D$1,Data!$AP:$AR,2,FALSE))+SUMIFS(FX,Fecha,$A129,Linea,VLOOKUP(D$1,Data!$AP:$AR,3,FALSE),Cuenta,VLOOKUP(D$1,Data!$AP:$AR,2,FALSE))+D128,"")</f>
        <v/>
      </c>
      <c r="E129" s="3" t="str">
        <f>IF(AND($A129&lt;&gt;"",E$1&lt;&gt;""),SUMIFS(VM,Fecha,$A129,Linea,VLOOKUP(E$1,Data!$AP:$AR,3,FALSE),Cuenta,VLOOKUP(E$1,Data!$AP:$AR,2,FALSE))+SUMIFS(FX,Fecha,$A129,Linea,VLOOKUP(E$1,Data!$AP:$AR,3,FALSE),Cuenta,VLOOKUP(E$1,Data!$AP:$AR,2,FALSE))+E128,"")</f>
        <v/>
      </c>
      <c r="F129" s="3" t="str">
        <f>IF(AND($A129&lt;&gt;"",F$1&lt;&gt;""),SUMIFS(VM,Fecha,$A129,Linea,VLOOKUP(F$1,Data!$AP:$AR,3,FALSE),Cuenta,VLOOKUP(F$1,Data!$AP:$AR,2,FALSE))+SUMIFS(FX,Fecha,$A129,Linea,VLOOKUP(F$1,Data!$AP:$AR,3,FALSE),Cuenta,VLOOKUP(F$1,Data!$AP:$AR,2,FALSE))+F128,"")</f>
        <v/>
      </c>
      <c r="G129" s="3" t="str">
        <f>IF(AND($A129&lt;&gt;"",G$1&lt;&gt;""),SUMIFS(VM,Fecha,$A129,Linea,VLOOKUP(G$1,Data!$AP:$AR,3,FALSE),Cuenta,VLOOKUP(G$1,Data!$AP:$AR,2,FALSE))+SUMIFS(FX,Fecha,$A129,Linea,VLOOKUP(G$1,Data!$AP:$AR,3,FALSE),Cuenta,VLOOKUP(G$1,Data!$AP:$AR,2,FALSE))+G128,"")</f>
        <v/>
      </c>
      <c r="H129" s="3" t="str">
        <f>IF(AND($A129&lt;&gt;"",H$1&lt;&gt;""),SUMIFS(VM,Fecha,$A129,Linea,VLOOKUP(H$1,Data!$AP:$AR,3,FALSE),Cuenta,VLOOKUP(H$1,Data!$AP:$AR,2,FALSE))+SUMIFS(FX,Fecha,$A129,Linea,VLOOKUP(H$1,Data!$AP:$AR,3,FALSE),Cuenta,VLOOKUP(H$1,Data!$AP:$AR,2,FALSE))+H128,"")</f>
        <v/>
      </c>
      <c r="I129" s="3" t="str">
        <f>IF(AND($A129&lt;&gt;"",I$1&lt;&gt;""),SUMIFS(VM,Fecha,$A129,Linea,VLOOKUP(I$1,Data!$AP:$AR,3,FALSE),Cuenta,VLOOKUP(I$1,Data!$AP:$AR,2,FALSE))+SUMIFS(FX,Fecha,$A129,Linea,VLOOKUP(I$1,Data!$AP:$AR,3,FALSE),Cuenta,VLOOKUP(I$1,Data!$AP:$AR,2,FALSE))+I128,"")</f>
        <v/>
      </c>
      <c r="J129" s="3" t="str">
        <f>IF(AND($A129&lt;&gt;"",J$1&lt;&gt;""),SUMIFS(VM,Fecha,$A129,Linea,VLOOKUP(J$1,Data!$AP:$AR,3,FALSE),Cuenta,VLOOKUP(J$1,Data!$AP:$AR,2,FALSE))+SUMIFS(FX,Fecha,$A129,Linea,VLOOKUP(J$1,Data!$AP:$AR,3,FALSE),Cuenta,VLOOKUP(J$1,Data!$AP:$AR,2,FALSE))+J128,"")</f>
        <v/>
      </c>
      <c r="K129" s="3" t="str">
        <f>IF(AND($A129&lt;&gt;"",K$1&lt;&gt;""),SUMIFS(VM,Fecha,$A129,Linea,VLOOKUP(K$1,Data!$AP:$AR,3,FALSE),Cuenta,VLOOKUP(K$1,Data!$AP:$AR,2,FALSE))+SUMIFS(FX,Fecha,$A129,Linea,VLOOKUP(K$1,Data!$AP:$AR,3,FALSE),Cuenta,VLOOKUP(K$1,Data!$AP:$AR,2,FALSE))+K128,"")</f>
        <v/>
      </c>
      <c r="L129" s="3" t="str">
        <f>IF(AND($A129&lt;&gt;"",L$1&lt;&gt;""),SUMIFS(VM,Fecha,$A129,Linea,VLOOKUP(L$1,Data!$AP:$AR,3,FALSE),Cuenta,VLOOKUP(L$1,Data!$AP:$AR,2,FALSE))+SUMIFS(FX,Fecha,$A129,Linea,VLOOKUP(L$1,Data!$AP:$AR,3,FALSE),Cuenta,VLOOKUP(L$1,Data!$AP:$AR,2,FALSE))+L128,"")</f>
        <v/>
      </c>
      <c r="M129" s="3" t="str">
        <f>IF(AND($A129&lt;&gt;"",M$1&lt;&gt;""),SUMIFS(VM,Fecha,$A129,Linea,VLOOKUP(M$1,Data!$AP:$AR,3,FALSE),Cuenta,VLOOKUP(M$1,Data!$AP:$AR,2,FALSE))+SUMIFS(FX,Fecha,$A129,Linea,VLOOKUP(M$1,Data!$AP:$AR,3,FALSE),Cuenta,VLOOKUP(M$1,Data!$AP:$AR,2,FALSE))+M128,"")</f>
        <v/>
      </c>
      <c r="N129" s="3" t="str">
        <f>IF(AND($A129&lt;&gt;"",N$1&lt;&gt;""),SUMIFS(VM,Fecha,$A129,Linea,VLOOKUP(N$1,Data!$AP:$AR,3,FALSE),Cuenta,VLOOKUP(N$1,Data!$AP:$AR,2,FALSE))+SUMIFS(FX,Fecha,$A129,Linea,VLOOKUP(N$1,Data!$AP:$AR,3,FALSE),Cuenta,VLOOKUP(N$1,Data!$AP:$AR,2,FALSE))+N128,"")</f>
        <v/>
      </c>
    </row>
    <row r="130" spans="2:14" x14ac:dyDescent="0.25">
      <c r="B130" s="3" t="str">
        <f>IF(AND($A130&lt;&gt;"",B$1&lt;&gt;""),SUMIFS(VM,Fecha,$A130,Linea,VLOOKUP(B$1,Data!$AP:$AR,3,FALSE),Cuenta,VLOOKUP(B$1,Data!$AP:$AR,2,FALSE))+SUMIFS(FX,Fecha,$A130,Linea,VLOOKUP(B$1,Data!$AP:$AR,3,FALSE),Cuenta,VLOOKUP(B$1,Data!$AP:$AR,2,FALSE))+B129,"")</f>
        <v/>
      </c>
      <c r="C130" s="3" t="str">
        <f>IF(AND($A130&lt;&gt;"",C$1&lt;&gt;""),SUMIFS(VM,Fecha,$A130,Linea,VLOOKUP(C$1,Data!$AP:$AR,3,FALSE),Cuenta,VLOOKUP(C$1,Data!$AP:$AR,2,FALSE))+SUMIFS(FX,Fecha,$A130,Linea,VLOOKUP(C$1,Data!$AP:$AR,3,FALSE),Cuenta,VLOOKUP(C$1,Data!$AP:$AR,2,FALSE))+C129,"")</f>
        <v/>
      </c>
      <c r="D130" s="3" t="str">
        <f>IF(AND($A130&lt;&gt;"",D$1&lt;&gt;""),SUMIFS(VM,Fecha,$A130,Linea,VLOOKUP(D$1,Data!$AP:$AR,3,FALSE),Cuenta,VLOOKUP(D$1,Data!$AP:$AR,2,FALSE))+SUMIFS(FX,Fecha,$A130,Linea,VLOOKUP(D$1,Data!$AP:$AR,3,FALSE),Cuenta,VLOOKUP(D$1,Data!$AP:$AR,2,FALSE))+D129,"")</f>
        <v/>
      </c>
      <c r="E130" s="3" t="str">
        <f>IF(AND($A130&lt;&gt;"",E$1&lt;&gt;""),SUMIFS(VM,Fecha,$A130,Linea,VLOOKUP(E$1,Data!$AP:$AR,3,FALSE),Cuenta,VLOOKUP(E$1,Data!$AP:$AR,2,FALSE))+SUMIFS(FX,Fecha,$A130,Linea,VLOOKUP(E$1,Data!$AP:$AR,3,FALSE),Cuenta,VLOOKUP(E$1,Data!$AP:$AR,2,FALSE))+E129,"")</f>
        <v/>
      </c>
      <c r="F130" s="3" t="str">
        <f>IF(AND($A130&lt;&gt;"",F$1&lt;&gt;""),SUMIFS(VM,Fecha,$A130,Linea,VLOOKUP(F$1,Data!$AP:$AR,3,FALSE),Cuenta,VLOOKUP(F$1,Data!$AP:$AR,2,FALSE))+SUMIFS(FX,Fecha,$A130,Linea,VLOOKUP(F$1,Data!$AP:$AR,3,FALSE),Cuenta,VLOOKUP(F$1,Data!$AP:$AR,2,FALSE))+F129,"")</f>
        <v/>
      </c>
      <c r="G130" s="3" t="str">
        <f>IF(AND($A130&lt;&gt;"",G$1&lt;&gt;""),SUMIFS(VM,Fecha,$A130,Linea,VLOOKUP(G$1,Data!$AP:$AR,3,FALSE),Cuenta,VLOOKUP(G$1,Data!$AP:$AR,2,FALSE))+SUMIFS(FX,Fecha,$A130,Linea,VLOOKUP(G$1,Data!$AP:$AR,3,FALSE),Cuenta,VLOOKUP(G$1,Data!$AP:$AR,2,FALSE))+G129,"")</f>
        <v/>
      </c>
      <c r="H130" s="3" t="str">
        <f>IF(AND($A130&lt;&gt;"",H$1&lt;&gt;""),SUMIFS(VM,Fecha,$A130,Linea,VLOOKUP(H$1,Data!$AP:$AR,3,FALSE),Cuenta,VLOOKUP(H$1,Data!$AP:$AR,2,FALSE))+SUMIFS(FX,Fecha,$A130,Linea,VLOOKUP(H$1,Data!$AP:$AR,3,FALSE),Cuenta,VLOOKUP(H$1,Data!$AP:$AR,2,FALSE))+H129,"")</f>
        <v/>
      </c>
      <c r="I130" s="3" t="str">
        <f>IF(AND($A130&lt;&gt;"",I$1&lt;&gt;""),SUMIFS(VM,Fecha,$A130,Linea,VLOOKUP(I$1,Data!$AP:$AR,3,FALSE),Cuenta,VLOOKUP(I$1,Data!$AP:$AR,2,FALSE))+SUMIFS(FX,Fecha,$A130,Linea,VLOOKUP(I$1,Data!$AP:$AR,3,FALSE),Cuenta,VLOOKUP(I$1,Data!$AP:$AR,2,FALSE))+I129,"")</f>
        <v/>
      </c>
      <c r="J130" s="3" t="str">
        <f>IF(AND($A130&lt;&gt;"",J$1&lt;&gt;""),SUMIFS(VM,Fecha,$A130,Linea,VLOOKUP(J$1,Data!$AP:$AR,3,FALSE),Cuenta,VLOOKUP(J$1,Data!$AP:$AR,2,FALSE))+SUMIFS(FX,Fecha,$A130,Linea,VLOOKUP(J$1,Data!$AP:$AR,3,FALSE),Cuenta,VLOOKUP(J$1,Data!$AP:$AR,2,FALSE))+J129,"")</f>
        <v/>
      </c>
      <c r="K130" s="3" t="str">
        <f>IF(AND($A130&lt;&gt;"",K$1&lt;&gt;""),SUMIFS(VM,Fecha,$A130,Linea,VLOOKUP(K$1,Data!$AP:$AR,3,FALSE),Cuenta,VLOOKUP(K$1,Data!$AP:$AR,2,FALSE))+SUMIFS(FX,Fecha,$A130,Linea,VLOOKUP(K$1,Data!$AP:$AR,3,FALSE),Cuenta,VLOOKUP(K$1,Data!$AP:$AR,2,FALSE))+K129,"")</f>
        <v/>
      </c>
      <c r="L130" s="3" t="str">
        <f>IF(AND($A130&lt;&gt;"",L$1&lt;&gt;""),SUMIFS(VM,Fecha,$A130,Linea,VLOOKUP(L$1,Data!$AP:$AR,3,FALSE),Cuenta,VLOOKUP(L$1,Data!$AP:$AR,2,FALSE))+SUMIFS(FX,Fecha,$A130,Linea,VLOOKUP(L$1,Data!$AP:$AR,3,FALSE),Cuenta,VLOOKUP(L$1,Data!$AP:$AR,2,FALSE))+L129,"")</f>
        <v/>
      </c>
      <c r="M130" s="3" t="str">
        <f>IF(AND($A130&lt;&gt;"",M$1&lt;&gt;""),SUMIFS(VM,Fecha,$A130,Linea,VLOOKUP(M$1,Data!$AP:$AR,3,FALSE),Cuenta,VLOOKUP(M$1,Data!$AP:$AR,2,FALSE))+SUMIFS(FX,Fecha,$A130,Linea,VLOOKUP(M$1,Data!$AP:$AR,3,FALSE),Cuenta,VLOOKUP(M$1,Data!$AP:$AR,2,FALSE))+M129,"")</f>
        <v/>
      </c>
      <c r="N130" s="3" t="str">
        <f>IF(AND($A130&lt;&gt;"",N$1&lt;&gt;""),SUMIFS(VM,Fecha,$A130,Linea,VLOOKUP(N$1,Data!$AP:$AR,3,FALSE),Cuenta,VLOOKUP(N$1,Data!$AP:$AR,2,FALSE))+SUMIFS(FX,Fecha,$A130,Linea,VLOOKUP(N$1,Data!$AP:$AR,3,FALSE),Cuenta,VLOOKUP(N$1,Data!$AP:$AR,2,FALSE))+N129,"")</f>
        <v/>
      </c>
    </row>
    <row r="131" spans="2:14" x14ac:dyDescent="0.25">
      <c r="B131" s="3" t="str">
        <f>IF(AND($A131&lt;&gt;"",B$1&lt;&gt;""),SUMIFS(VM,Fecha,$A131,Linea,VLOOKUP(B$1,Data!$AP:$AR,3,FALSE),Cuenta,VLOOKUP(B$1,Data!$AP:$AR,2,FALSE))+SUMIFS(FX,Fecha,$A131,Linea,VLOOKUP(B$1,Data!$AP:$AR,3,FALSE),Cuenta,VLOOKUP(B$1,Data!$AP:$AR,2,FALSE))+B130,"")</f>
        <v/>
      </c>
      <c r="C131" s="3" t="str">
        <f>IF(AND($A131&lt;&gt;"",C$1&lt;&gt;""),SUMIFS(VM,Fecha,$A131,Linea,VLOOKUP(C$1,Data!$AP:$AR,3,FALSE),Cuenta,VLOOKUP(C$1,Data!$AP:$AR,2,FALSE))+SUMIFS(FX,Fecha,$A131,Linea,VLOOKUP(C$1,Data!$AP:$AR,3,FALSE),Cuenta,VLOOKUP(C$1,Data!$AP:$AR,2,FALSE))+C130,"")</f>
        <v/>
      </c>
      <c r="D131" s="3" t="str">
        <f>IF(AND($A131&lt;&gt;"",D$1&lt;&gt;""),SUMIFS(VM,Fecha,$A131,Linea,VLOOKUP(D$1,Data!$AP:$AR,3,FALSE),Cuenta,VLOOKUP(D$1,Data!$AP:$AR,2,FALSE))+SUMIFS(FX,Fecha,$A131,Linea,VLOOKUP(D$1,Data!$AP:$AR,3,FALSE),Cuenta,VLOOKUP(D$1,Data!$AP:$AR,2,FALSE))+D130,"")</f>
        <v/>
      </c>
      <c r="E131" s="3" t="str">
        <f>IF(AND($A131&lt;&gt;"",E$1&lt;&gt;""),SUMIFS(VM,Fecha,$A131,Linea,VLOOKUP(E$1,Data!$AP:$AR,3,FALSE),Cuenta,VLOOKUP(E$1,Data!$AP:$AR,2,FALSE))+SUMIFS(FX,Fecha,$A131,Linea,VLOOKUP(E$1,Data!$AP:$AR,3,FALSE),Cuenta,VLOOKUP(E$1,Data!$AP:$AR,2,FALSE))+E130,"")</f>
        <v/>
      </c>
      <c r="F131" s="3" t="str">
        <f>IF(AND($A131&lt;&gt;"",F$1&lt;&gt;""),SUMIFS(VM,Fecha,$A131,Linea,VLOOKUP(F$1,Data!$AP:$AR,3,FALSE),Cuenta,VLOOKUP(F$1,Data!$AP:$AR,2,FALSE))+SUMIFS(FX,Fecha,$A131,Linea,VLOOKUP(F$1,Data!$AP:$AR,3,FALSE),Cuenta,VLOOKUP(F$1,Data!$AP:$AR,2,FALSE))+F130,"")</f>
        <v/>
      </c>
      <c r="G131" s="3" t="str">
        <f>IF(AND($A131&lt;&gt;"",G$1&lt;&gt;""),SUMIFS(VM,Fecha,$A131,Linea,VLOOKUP(G$1,Data!$AP:$AR,3,FALSE),Cuenta,VLOOKUP(G$1,Data!$AP:$AR,2,FALSE))+SUMIFS(FX,Fecha,$A131,Linea,VLOOKUP(G$1,Data!$AP:$AR,3,FALSE),Cuenta,VLOOKUP(G$1,Data!$AP:$AR,2,FALSE))+G130,"")</f>
        <v/>
      </c>
      <c r="H131" s="3" t="str">
        <f>IF(AND($A131&lt;&gt;"",H$1&lt;&gt;""),SUMIFS(VM,Fecha,$A131,Linea,VLOOKUP(H$1,Data!$AP:$AR,3,FALSE),Cuenta,VLOOKUP(H$1,Data!$AP:$AR,2,FALSE))+SUMIFS(FX,Fecha,$A131,Linea,VLOOKUP(H$1,Data!$AP:$AR,3,FALSE),Cuenta,VLOOKUP(H$1,Data!$AP:$AR,2,FALSE))+H130,"")</f>
        <v/>
      </c>
      <c r="I131" s="3" t="str">
        <f>IF(AND($A131&lt;&gt;"",I$1&lt;&gt;""),SUMIFS(VM,Fecha,$A131,Linea,VLOOKUP(I$1,Data!$AP:$AR,3,FALSE),Cuenta,VLOOKUP(I$1,Data!$AP:$AR,2,FALSE))+SUMIFS(FX,Fecha,$A131,Linea,VLOOKUP(I$1,Data!$AP:$AR,3,FALSE),Cuenta,VLOOKUP(I$1,Data!$AP:$AR,2,FALSE))+I130,"")</f>
        <v/>
      </c>
      <c r="J131" s="3" t="str">
        <f>IF(AND($A131&lt;&gt;"",J$1&lt;&gt;""),SUMIFS(VM,Fecha,$A131,Linea,VLOOKUP(J$1,Data!$AP:$AR,3,FALSE),Cuenta,VLOOKUP(J$1,Data!$AP:$AR,2,FALSE))+SUMIFS(FX,Fecha,$A131,Linea,VLOOKUP(J$1,Data!$AP:$AR,3,FALSE),Cuenta,VLOOKUP(J$1,Data!$AP:$AR,2,FALSE))+J130,"")</f>
        <v/>
      </c>
      <c r="K131" s="3" t="str">
        <f>IF(AND($A131&lt;&gt;"",K$1&lt;&gt;""),SUMIFS(VM,Fecha,$A131,Linea,VLOOKUP(K$1,Data!$AP:$AR,3,FALSE),Cuenta,VLOOKUP(K$1,Data!$AP:$AR,2,FALSE))+SUMIFS(FX,Fecha,$A131,Linea,VLOOKUP(K$1,Data!$AP:$AR,3,FALSE),Cuenta,VLOOKUP(K$1,Data!$AP:$AR,2,FALSE))+K130,"")</f>
        <v/>
      </c>
      <c r="L131" s="3" t="str">
        <f>IF(AND($A131&lt;&gt;"",L$1&lt;&gt;""),SUMIFS(VM,Fecha,$A131,Linea,VLOOKUP(L$1,Data!$AP:$AR,3,FALSE),Cuenta,VLOOKUP(L$1,Data!$AP:$AR,2,FALSE))+SUMIFS(FX,Fecha,$A131,Linea,VLOOKUP(L$1,Data!$AP:$AR,3,FALSE),Cuenta,VLOOKUP(L$1,Data!$AP:$AR,2,FALSE))+L130,"")</f>
        <v/>
      </c>
      <c r="M131" s="3" t="str">
        <f>IF(AND($A131&lt;&gt;"",M$1&lt;&gt;""),SUMIFS(VM,Fecha,$A131,Linea,VLOOKUP(M$1,Data!$AP:$AR,3,FALSE),Cuenta,VLOOKUP(M$1,Data!$AP:$AR,2,FALSE))+SUMIFS(FX,Fecha,$A131,Linea,VLOOKUP(M$1,Data!$AP:$AR,3,FALSE),Cuenta,VLOOKUP(M$1,Data!$AP:$AR,2,FALSE))+M130,"")</f>
        <v/>
      </c>
      <c r="N131" s="3" t="str">
        <f>IF(AND($A131&lt;&gt;"",N$1&lt;&gt;""),SUMIFS(VM,Fecha,$A131,Linea,VLOOKUP(N$1,Data!$AP:$AR,3,FALSE),Cuenta,VLOOKUP(N$1,Data!$AP:$AR,2,FALSE))+SUMIFS(FX,Fecha,$A131,Linea,VLOOKUP(N$1,Data!$AP:$AR,3,FALSE),Cuenta,VLOOKUP(N$1,Data!$AP:$AR,2,FALSE))+N130,"")</f>
        <v/>
      </c>
    </row>
    <row r="132" spans="2:14" x14ac:dyDescent="0.25">
      <c r="B132" s="3" t="str">
        <f>IF(AND($A132&lt;&gt;"",B$1&lt;&gt;""),SUMIFS(VM,Fecha,$A132,Linea,VLOOKUP(B$1,Data!$AP:$AR,3,FALSE),Cuenta,VLOOKUP(B$1,Data!$AP:$AR,2,FALSE))+SUMIFS(FX,Fecha,$A132,Linea,VLOOKUP(B$1,Data!$AP:$AR,3,FALSE),Cuenta,VLOOKUP(B$1,Data!$AP:$AR,2,FALSE))+B131,"")</f>
        <v/>
      </c>
      <c r="C132" s="3" t="str">
        <f>IF(AND($A132&lt;&gt;"",C$1&lt;&gt;""),SUMIFS(VM,Fecha,$A132,Linea,VLOOKUP(C$1,Data!$AP:$AR,3,FALSE),Cuenta,VLOOKUP(C$1,Data!$AP:$AR,2,FALSE))+SUMIFS(FX,Fecha,$A132,Linea,VLOOKUP(C$1,Data!$AP:$AR,3,FALSE),Cuenta,VLOOKUP(C$1,Data!$AP:$AR,2,FALSE))+C131,"")</f>
        <v/>
      </c>
      <c r="D132" s="3" t="str">
        <f>IF(AND($A132&lt;&gt;"",D$1&lt;&gt;""),SUMIFS(VM,Fecha,$A132,Linea,VLOOKUP(D$1,Data!$AP:$AR,3,FALSE),Cuenta,VLOOKUP(D$1,Data!$AP:$AR,2,FALSE))+SUMIFS(FX,Fecha,$A132,Linea,VLOOKUP(D$1,Data!$AP:$AR,3,FALSE),Cuenta,VLOOKUP(D$1,Data!$AP:$AR,2,FALSE))+D131,"")</f>
        <v/>
      </c>
      <c r="E132" s="3" t="str">
        <f>IF(AND($A132&lt;&gt;"",E$1&lt;&gt;""),SUMIFS(VM,Fecha,$A132,Linea,VLOOKUP(E$1,Data!$AP:$AR,3,FALSE),Cuenta,VLOOKUP(E$1,Data!$AP:$AR,2,FALSE))+SUMIFS(FX,Fecha,$A132,Linea,VLOOKUP(E$1,Data!$AP:$AR,3,FALSE),Cuenta,VLOOKUP(E$1,Data!$AP:$AR,2,FALSE))+E131,"")</f>
        <v/>
      </c>
      <c r="F132" s="3" t="str">
        <f>IF(AND($A132&lt;&gt;"",F$1&lt;&gt;""),SUMIFS(VM,Fecha,$A132,Linea,VLOOKUP(F$1,Data!$AP:$AR,3,FALSE),Cuenta,VLOOKUP(F$1,Data!$AP:$AR,2,FALSE))+SUMIFS(FX,Fecha,$A132,Linea,VLOOKUP(F$1,Data!$AP:$AR,3,FALSE),Cuenta,VLOOKUP(F$1,Data!$AP:$AR,2,FALSE))+F131,"")</f>
        <v/>
      </c>
      <c r="G132" s="3" t="str">
        <f>IF(AND($A132&lt;&gt;"",G$1&lt;&gt;""),SUMIFS(VM,Fecha,$A132,Linea,VLOOKUP(G$1,Data!$AP:$AR,3,FALSE),Cuenta,VLOOKUP(G$1,Data!$AP:$AR,2,FALSE))+SUMIFS(FX,Fecha,$A132,Linea,VLOOKUP(G$1,Data!$AP:$AR,3,FALSE),Cuenta,VLOOKUP(G$1,Data!$AP:$AR,2,FALSE))+G131,"")</f>
        <v/>
      </c>
      <c r="H132" s="3" t="str">
        <f>IF(AND($A132&lt;&gt;"",H$1&lt;&gt;""),SUMIFS(VM,Fecha,$A132,Linea,VLOOKUP(H$1,Data!$AP:$AR,3,FALSE),Cuenta,VLOOKUP(H$1,Data!$AP:$AR,2,FALSE))+SUMIFS(FX,Fecha,$A132,Linea,VLOOKUP(H$1,Data!$AP:$AR,3,FALSE),Cuenta,VLOOKUP(H$1,Data!$AP:$AR,2,FALSE))+H131,"")</f>
        <v/>
      </c>
      <c r="I132" s="3" t="str">
        <f>IF(AND($A132&lt;&gt;"",I$1&lt;&gt;""),SUMIFS(VM,Fecha,$A132,Linea,VLOOKUP(I$1,Data!$AP:$AR,3,FALSE),Cuenta,VLOOKUP(I$1,Data!$AP:$AR,2,FALSE))+SUMIFS(FX,Fecha,$A132,Linea,VLOOKUP(I$1,Data!$AP:$AR,3,FALSE),Cuenta,VLOOKUP(I$1,Data!$AP:$AR,2,FALSE))+I131,"")</f>
        <v/>
      </c>
      <c r="J132" s="3" t="str">
        <f>IF(AND($A132&lt;&gt;"",J$1&lt;&gt;""),SUMIFS(VM,Fecha,$A132,Linea,VLOOKUP(J$1,Data!$AP:$AR,3,FALSE),Cuenta,VLOOKUP(J$1,Data!$AP:$AR,2,FALSE))+SUMIFS(FX,Fecha,$A132,Linea,VLOOKUP(J$1,Data!$AP:$AR,3,FALSE),Cuenta,VLOOKUP(J$1,Data!$AP:$AR,2,FALSE))+J131,"")</f>
        <v/>
      </c>
      <c r="K132" s="3" t="str">
        <f>IF(AND($A132&lt;&gt;"",K$1&lt;&gt;""),SUMIFS(VM,Fecha,$A132,Linea,VLOOKUP(K$1,Data!$AP:$AR,3,FALSE),Cuenta,VLOOKUP(K$1,Data!$AP:$AR,2,FALSE))+SUMIFS(FX,Fecha,$A132,Linea,VLOOKUP(K$1,Data!$AP:$AR,3,FALSE),Cuenta,VLOOKUP(K$1,Data!$AP:$AR,2,FALSE))+K131,"")</f>
        <v/>
      </c>
      <c r="L132" s="3" t="str">
        <f>IF(AND($A132&lt;&gt;"",L$1&lt;&gt;""),SUMIFS(VM,Fecha,$A132,Linea,VLOOKUP(L$1,Data!$AP:$AR,3,FALSE),Cuenta,VLOOKUP(L$1,Data!$AP:$AR,2,FALSE))+SUMIFS(FX,Fecha,$A132,Linea,VLOOKUP(L$1,Data!$AP:$AR,3,FALSE),Cuenta,VLOOKUP(L$1,Data!$AP:$AR,2,FALSE))+L131,"")</f>
        <v/>
      </c>
      <c r="M132" s="3" t="str">
        <f>IF(AND($A132&lt;&gt;"",M$1&lt;&gt;""),SUMIFS(VM,Fecha,$A132,Linea,VLOOKUP(M$1,Data!$AP:$AR,3,FALSE),Cuenta,VLOOKUP(M$1,Data!$AP:$AR,2,FALSE))+SUMIFS(FX,Fecha,$A132,Linea,VLOOKUP(M$1,Data!$AP:$AR,3,FALSE),Cuenta,VLOOKUP(M$1,Data!$AP:$AR,2,FALSE))+M131,"")</f>
        <v/>
      </c>
      <c r="N132" s="3" t="str">
        <f>IF(AND($A132&lt;&gt;"",N$1&lt;&gt;""),SUMIFS(VM,Fecha,$A132,Linea,VLOOKUP(N$1,Data!$AP:$AR,3,FALSE),Cuenta,VLOOKUP(N$1,Data!$AP:$AR,2,FALSE))+SUMIFS(FX,Fecha,$A132,Linea,VLOOKUP(N$1,Data!$AP:$AR,3,FALSE),Cuenta,VLOOKUP(N$1,Data!$AP:$AR,2,FALSE))+N131,"")</f>
        <v/>
      </c>
    </row>
    <row r="133" spans="2:14" x14ac:dyDescent="0.25">
      <c r="B133" s="3" t="str">
        <f>IF(AND($A133&lt;&gt;"",B$1&lt;&gt;""),SUMIFS(VM,Fecha,$A133,Linea,VLOOKUP(B$1,Data!$AP:$AR,3,FALSE),Cuenta,VLOOKUP(B$1,Data!$AP:$AR,2,FALSE))+SUMIFS(FX,Fecha,$A133,Linea,VLOOKUP(B$1,Data!$AP:$AR,3,FALSE),Cuenta,VLOOKUP(B$1,Data!$AP:$AR,2,FALSE))+B132,"")</f>
        <v/>
      </c>
      <c r="C133" s="3" t="str">
        <f>IF(AND($A133&lt;&gt;"",C$1&lt;&gt;""),SUMIFS(VM,Fecha,$A133,Linea,VLOOKUP(C$1,Data!$AP:$AR,3,FALSE),Cuenta,VLOOKUP(C$1,Data!$AP:$AR,2,FALSE))+SUMIFS(FX,Fecha,$A133,Linea,VLOOKUP(C$1,Data!$AP:$AR,3,FALSE),Cuenta,VLOOKUP(C$1,Data!$AP:$AR,2,FALSE))+C132,"")</f>
        <v/>
      </c>
      <c r="D133" s="3" t="str">
        <f>IF(AND($A133&lt;&gt;"",D$1&lt;&gt;""),SUMIFS(VM,Fecha,$A133,Linea,VLOOKUP(D$1,Data!$AP:$AR,3,FALSE),Cuenta,VLOOKUP(D$1,Data!$AP:$AR,2,FALSE))+SUMIFS(FX,Fecha,$A133,Linea,VLOOKUP(D$1,Data!$AP:$AR,3,FALSE),Cuenta,VLOOKUP(D$1,Data!$AP:$AR,2,FALSE))+D132,"")</f>
        <v/>
      </c>
      <c r="E133" s="3" t="str">
        <f>IF(AND($A133&lt;&gt;"",E$1&lt;&gt;""),SUMIFS(VM,Fecha,$A133,Linea,VLOOKUP(E$1,Data!$AP:$AR,3,FALSE),Cuenta,VLOOKUP(E$1,Data!$AP:$AR,2,FALSE))+SUMIFS(FX,Fecha,$A133,Linea,VLOOKUP(E$1,Data!$AP:$AR,3,FALSE),Cuenta,VLOOKUP(E$1,Data!$AP:$AR,2,FALSE))+E132,"")</f>
        <v/>
      </c>
      <c r="F133" s="3" t="str">
        <f>IF(AND($A133&lt;&gt;"",F$1&lt;&gt;""),SUMIFS(VM,Fecha,$A133,Linea,VLOOKUP(F$1,Data!$AP:$AR,3,FALSE),Cuenta,VLOOKUP(F$1,Data!$AP:$AR,2,FALSE))+SUMIFS(FX,Fecha,$A133,Linea,VLOOKUP(F$1,Data!$AP:$AR,3,FALSE),Cuenta,VLOOKUP(F$1,Data!$AP:$AR,2,FALSE))+F132,"")</f>
        <v/>
      </c>
      <c r="G133" s="3" t="str">
        <f>IF(AND($A133&lt;&gt;"",G$1&lt;&gt;""),SUMIFS(VM,Fecha,$A133,Linea,VLOOKUP(G$1,Data!$AP:$AR,3,FALSE),Cuenta,VLOOKUP(G$1,Data!$AP:$AR,2,FALSE))+SUMIFS(FX,Fecha,$A133,Linea,VLOOKUP(G$1,Data!$AP:$AR,3,FALSE),Cuenta,VLOOKUP(G$1,Data!$AP:$AR,2,FALSE))+G132,"")</f>
        <v/>
      </c>
      <c r="H133" s="3" t="str">
        <f>IF(AND($A133&lt;&gt;"",H$1&lt;&gt;""),SUMIFS(VM,Fecha,$A133,Linea,VLOOKUP(H$1,Data!$AP:$AR,3,FALSE),Cuenta,VLOOKUP(H$1,Data!$AP:$AR,2,FALSE))+SUMIFS(FX,Fecha,$A133,Linea,VLOOKUP(H$1,Data!$AP:$AR,3,FALSE),Cuenta,VLOOKUP(H$1,Data!$AP:$AR,2,FALSE))+H132,"")</f>
        <v/>
      </c>
      <c r="I133" s="3" t="str">
        <f>IF(AND($A133&lt;&gt;"",I$1&lt;&gt;""),SUMIFS(VM,Fecha,$A133,Linea,VLOOKUP(I$1,Data!$AP:$AR,3,FALSE),Cuenta,VLOOKUP(I$1,Data!$AP:$AR,2,FALSE))+SUMIFS(FX,Fecha,$A133,Linea,VLOOKUP(I$1,Data!$AP:$AR,3,FALSE),Cuenta,VLOOKUP(I$1,Data!$AP:$AR,2,FALSE))+I132,"")</f>
        <v/>
      </c>
      <c r="J133" s="3" t="str">
        <f>IF(AND($A133&lt;&gt;"",J$1&lt;&gt;""),SUMIFS(VM,Fecha,$A133,Linea,VLOOKUP(J$1,Data!$AP:$AR,3,FALSE),Cuenta,VLOOKUP(J$1,Data!$AP:$AR,2,FALSE))+SUMIFS(FX,Fecha,$A133,Linea,VLOOKUP(J$1,Data!$AP:$AR,3,FALSE),Cuenta,VLOOKUP(J$1,Data!$AP:$AR,2,FALSE))+J132,"")</f>
        <v/>
      </c>
      <c r="K133" s="3" t="str">
        <f>IF(AND($A133&lt;&gt;"",K$1&lt;&gt;""),SUMIFS(VM,Fecha,$A133,Linea,VLOOKUP(K$1,Data!$AP:$AR,3,FALSE),Cuenta,VLOOKUP(K$1,Data!$AP:$AR,2,FALSE))+SUMIFS(FX,Fecha,$A133,Linea,VLOOKUP(K$1,Data!$AP:$AR,3,FALSE),Cuenta,VLOOKUP(K$1,Data!$AP:$AR,2,FALSE))+K132,"")</f>
        <v/>
      </c>
      <c r="L133" s="3" t="str">
        <f>IF(AND($A133&lt;&gt;"",L$1&lt;&gt;""),SUMIFS(VM,Fecha,$A133,Linea,VLOOKUP(L$1,Data!$AP:$AR,3,FALSE),Cuenta,VLOOKUP(L$1,Data!$AP:$AR,2,FALSE))+SUMIFS(FX,Fecha,$A133,Linea,VLOOKUP(L$1,Data!$AP:$AR,3,FALSE),Cuenta,VLOOKUP(L$1,Data!$AP:$AR,2,FALSE))+L132,"")</f>
        <v/>
      </c>
      <c r="M133" s="3" t="str">
        <f>IF(AND($A133&lt;&gt;"",M$1&lt;&gt;""),SUMIFS(VM,Fecha,$A133,Linea,VLOOKUP(M$1,Data!$AP:$AR,3,FALSE),Cuenta,VLOOKUP(M$1,Data!$AP:$AR,2,FALSE))+SUMIFS(FX,Fecha,$A133,Linea,VLOOKUP(M$1,Data!$AP:$AR,3,FALSE),Cuenta,VLOOKUP(M$1,Data!$AP:$AR,2,FALSE))+M132,"")</f>
        <v/>
      </c>
      <c r="N133" s="3" t="str">
        <f>IF(AND($A133&lt;&gt;"",N$1&lt;&gt;""),SUMIFS(VM,Fecha,$A133,Linea,VLOOKUP(N$1,Data!$AP:$AR,3,FALSE),Cuenta,VLOOKUP(N$1,Data!$AP:$AR,2,FALSE))+SUMIFS(FX,Fecha,$A133,Linea,VLOOKUP(N$1,Data!$AP:$AR,3,FALSE),Cuenta,VLOOKUP(N$1,Data!$AP:$AR,2,FALSE))+N132,"")</f>
        <v/>
      </c>
    </row>
    <row r="134" spans="2:14" x14ac:dyDescent="0.25">
      <c r="B134" s="3" t="str">
        <f>IF(AND($A134&lt;&gt;"",B$1&lt;&gt;""),SUMIFS(VM,Fecha,$A134,Linea,VLOOKUP(B$1,Data!$AP:$AR,3,FALSE),Cuenta,VLOOKUP(B$1,Data!$AP:$AR,2,FALSE))+SUMIFS(FX,Fecha,$A134,Linea,VLOOKUP(B$1,Data!$AP:$AR,3,FALSE),Cuenta,VLOOKUP(B$1,Data!$AP:$AR,2,FALSE))+B133,"")</f>
        <v/>
      </c>
      <c r="C134" s="3" t="str">
        <f>IF(AND($A134&lt;&gt;"",C$1&lt;&gt;""),SUMIFS(VM,Fecha,$A134,Linea,VLOOKUP(C$1,Data!$AP:$AR,3,FALSE),Cuenta,VLOOKUP(C$1,Data!$AP:$AR,2,FALSE))+SUMIFS(FX,Fecha,$A134,Linea,VLOOKUP(C$1,Data!$AP:$AR,3,FALSE),Cuenta,VLOOKUP(C$1,Data!$AP:$AR,2,FALSE))+C133,"")</f>
        <v/>
      </c>
      <c r="D134" s="3" t="str">
        <f>IF(AND($A134&lt;&gt;"",D$1&lt;&gt;""),SUMIFS(VM,Fecha,$A134,Linea,VLOOKUP(D$1,Data!$AP:$AR,3,FALSE),Cuenta,VLOOKUP(D$1,Data!$AP:$AR,2,FALSE))+SUMIFS(FX,Fecha,$A134,Linea,VLOOKUP(D$1,Data!$AP:$AR,3,FALSE),Cuenta,VLOOKUP(D$1,Data!$AP:$AR,2,FALSE))+D133,"")</f>
        <v/>
      </c>
      <c r="E134" s="3" t="str">
        <f>IF(AND($A134&lt;&gt;"",E$1&lt;&gt;""),SUMIFS(VM,Fecha,$A134,Linea,VLOOKUP(E$1,Data!$AP:$AR,3,FALSE),Cuenta,VLOOKUP(E$1,Data!$AP:$AR,2,FALSE))+SUMIFS(FX,Fecha,$A134,Linea,VLOOKUP(E$1,Data!$AP:$AR,3,FALSE),Cuenta,VLOOKUP(E$1,Data!$AP:$AR,2,FALSE))+E133,"")</f>
        <v/>
      </c>
      <c r="F134" s="3" t="str">
        <f>IF(AND($A134&lt;&gt;"",F$1&lt;&gt;""),SUMIFS(VM,Fecha,$A134,Linea,VLOOKUP(F$1,Data!$AP:$AR,3,FALSE),Cuenta,VLOOKUP(F$1,Data!$AP:$AR,2,FALSE))+SUMIFS(FX,Fecha,$A134,Linea,VLOOKUP(F$1,Data!$AP:$AR,3,FALSE),Cuenta,VLOOKUP(F$1,Data!$AP:$AR,2,FALSE))+F133,"")</f>
        <v/>
      </c>
      <c r="G134" s="3" t="str">
        <f>IF(AND($A134&lt;&gt;"",G$1&lt;&gt;""),SUMIFS(VM,Fecha,$A134,Linea,VLOOKUP(G$1,Data!$AP:$AR,3,FALSE),Cuenta,VLOOKUP(G$1,Data!$AP:$AR,2,FALSE))+SUMIFS(FX,Fecha,$A134,Linea,VLOOKUP(G$1,Data!$AP:$AR,3,FALSE),Cuenta,VLOOKUP(G$1,Data!$AP:$AR,2,FALSE))+G133,"")</f>
        <v/>
      </c>
      <c r="H134" s="3" t="str">
        <f>IF(AND($A134&lt;&gt;"",H$1&lt;&gt;""),SUMIFS(VM,Fecha,$A134,Linea,VLOOKUP(H$1,Data!$AP:$AR,3,FALSE),Cuenta,VLOOKUP(H$1,Data!$AP:$AR,2,FALSE))+SUMIFS(FX,Fecha,$A134,Linea,VLOOKUP(H$1,Data!$AP:$AR,3,FALSE),Cuenta,VLOOKUP(H$1,Data!$AP:$AR,2,FALSE))+H133,"")</f>
        <v/>
      </c>
      <c r="I134" s="3" t="str">
        <f>IF(AND($A134&lt;&gt;"",I$1&lt;&gt;""),SUMIFS(VM,Fecha,$A134,Linea,VLOOKUP(I$1,Data!$AP:$AR,3,FALSE),Cuenta,VLOOKUP(I$1,Data!$AP:$AR,2,FALSE))+SUMIFS(FX,Fecha,$A134,Linea,VLOOKUP(I$1,Data!$AP:$AR,3,FALSE),Cuenta,VLOOKUP(I$1,Data!$AP:$AR,2,FALSE))+I133,"")</f>
        <v/>
      </c>
      <c r="J134" s="3" t="str">
        <f>IF(AND($A134&lt;&gt;"",J$1&lt;&gt;""),SUMIFS(VM,Fecha,$A134,Linea,VLOOKUP(J$1,Data!$AP:$AR,3,FALSE),Cuenta,VLOOKUP(J$1,Data!$AP:$AR,2,FALSE))+SUMIFS(FX,Fecha,$A134,Linea,VLOOKUP(J$1,Data!$AP:$AR,3,FALSE),Cuenta,VLOOKUP(J$1,Data!$AP:$AR,2,FALSE))+J133,"")</f>
        <v/>
      </c>
      <c r="K134" s="3" t="str">
        <f>IF(AND($A134&lt;&gt;"",K$1&lt;&gt;""),SUMIFS(VM,Fecha,$A134,Linea,VLOOKUP(K$1,Data!$AP:$AR,3,FALSE),Cuenta,VLOOKUP(K$1,Data!$AP:$AR,2,FALSE))+SUMIFS(FX,Fecha,$A134,Linea,VLOOKUP(K$1,Data!$AP:$AR,3,FALSE),Cuenta,VLOOKUP(K$1,Data!$AP:$AR,2,FALSE))+K133,"")</f>
        <v/>
      </c>
      <c r="L134" s="3" t="str">
        <f>IF(AND($A134&lt;&gt;"",L$1&lt;&gt;""),SUMIFS(VM,Fecha,$A134,Linea,VLOOKUP(L$1,Data!$AP:$AR,3,FALSE),Cuenta,VLOOKUP(L$1,Data!$AP:$AR,2,FALSE))+SUMIFS(FX,Fecha,$A134,Linea,VLOOKUP(L$1,Data!$AP:$AR,3,FALSE),Cuenta,VLOOKUP(L$1,Data!$AP:$AR,2,FALSE))+L133,"")</f>
        <v/>
      </c>
      <c r="M134" s="3" t="str">
        <f>IF(AND($A134&lt;&gt;"",M$1&lt;&gt;""),SUMIFS(VM,Fecha,$A134,Linea,VLOOKUP(M$1,Data!$AP:$AR,3,FALSE),Cuenta,VLOOKUP(M$1,Data!$AP:$AR,2,FALSE))+SUMIFS(FX,Fecha,$A134,Linea,VLOOKUP(M$1,Data!$AP:$AR,3,FALSE),Cuenta,VLOOKUP(M$1,Data!$AP:$AR,2,FALSE))+M133,"")</f>
        <v/>
      </c>
      <c r="N134" s="3" t="str">
        <f>IF(AND($A134&lt;&gt;"",N$1&lt;&gt;""),SUMIFS(VM,Fecha,$A134,Linea,VLOOKUP(N$1,Data!$AP:$AR,3,FALSE),Cuenta,VLOOKUP(N$1,Data!$AP:$AR,2,FALSE))+SUMIFS(FX,Fecha,$A134,Linea,VLOOKUP(N$1,Data!$AP:$AR,3,FALSE),Cuenta,VLOOKUP(N$1,Data!$AP:$AR,2,FALSE))+N133,"")</f>
        <v/>
      </c>
    </row>
    <row r="135" spans="2:14" x14ac:dyDescent="0.25">
      <c r="B135" s="3" t="str">
        <f>IF(AND($A135&lt;&gt;"",B$1&lt;&gt;""),SUMIFS(VM,Fecha,$A135,Linea,VLOOKUP(B$1,Data!$AP:$AR,3,FALSE),Cuenta,VLOOKUP(B$1,Data!$AP:$AR,2,FALSE))+SUMIFS(FX,Fecha,$A135,Linea,VLOOKUP(B$1,Data!$AP:$AR,3,FALSE),Cuenta,VLOOKUP(B$1,Data!$AP:$AR,2,FALSE))+B134,"")</f>
        <v/>
      </c>
      <c r="C135" s="3" t="str">
        <f>IF(AND($A135&lt;&gt;"",C$1&lt;&gt;""),SUMIFS(VM,Fecha,$A135,Linea,VLOOKUP(C$1,Data!$AP:$AR,3,FALSE),Cuenta,VLOOKUP(C$1,Data!$AP:$AR,2,FALSE))+SUMIFS(FX,Fecha,$A135,Linea,VLOOKUP(C$1,Data!$AP:$AR,3,FALSE),Cuenta,VLOOKUP(C$1,Data!$AP:$AR,2,FALSE))+C134,"")</f>
        <v/>
      </c>
      <c r="D135" s="3" t="str">
        <f>IF(AND($A135&lt;&gt;"",D$1&lt;&gt;""),SUMIFS(VM,Fecha,$A135,Linea,VLOOKUP(D$1,Data!$AP:$AR,3,FALSE),Cuenta,VLOOKUP(D$1,Data!$AP:$AR,2,FALSE))+SUMIFS(FX,Fecha,$A135,Linea,VLOOKUP(D$1,Data!$AP:$AR,3,FALSE),Cuenta,VLOOKUP(D$1,Data!$AP:$AR,2,FALSE))+D134,"")</f>
        <v/>
      </c>
      <c r="E135" s="3" t="str">
        <f>IF(AND($A135&lt;&gt;"",E$1&lt;&gt;""),SUMIFS(VM,Fecha,$A135,Linea,VLOOKUP(E$1,Data!$AP:$AR,3,FALSE),Cuenta,VLOOKUP(E$1,Data!$AP:$AR,2,FALSE))+SUMIFS(FX,Fecha,$A135,Linea,VLOOKUP(E$1,Data!$AP:$AR,3,FALSE),Cuenta,VLOOKUP(E$1,Data!$AP:$AR,2,FALSE))+E134,"")</f>
        <v/>
      </c>
      <c r="F135" s="3" t="str">
        <f>IF(AND($A135&lt;&gt;"",F$1&lt;&gt;""),SUMIFS(VM,Fecha,$A135,Linea,VLOOKUP(F$1,Data!$AP:$AR,3,FALSE),Cuenta,VLOOKUP(F$1,Data!$AP:$AR,2,FALSE))+SUMIFS(FX,Fecha,$A135,Linea,VLOOKUP(F$1,Data!$AP:$AR,3,FALSE),Cuenta,VLOOKUP(F$1,Data!$AP:$AR,2,FALSE))+F134,"")</f>
        <v/>
      </c>
      <c r="G135" s="3" t="str">
        <f>IF(AND($A135&lt;&gt;"",G$1&lt;&gt;""),SUMIFS(VM,Fecha,$A135,Linea,VLOOKUP(G$1,Data!$AP:$AR,3,FALSE),Cuenta,VLOOKUP(G$1,Data!$AP:$AR,2,FALSE))+SUMIFS(FX,Fecha,$A135,Linea,VLOOKUP(G$1,Data!$AP:$AR,3,FALSE),Cuenta,VLOOKUP(G$1,Data!$AP:$AR,2,FALSE))+G134,"")</f>
        <v/>
      </c>
      <c r="H135" s="3" t="str">
        <f>IF(AND($A135&lt;&gt;"",H$1&lt;&gt;""),SUMIFS(VM,Fecha,$A135,Linea,VLOOKUP(H$1,Data!$AP:$AR,3,FALSE),Cuenta,VLOOKUP(H$1,Data!$AP:$AR,2,FALSE))+SUMIFS(FX,Fecha,$A135,Linea,VLOOKUP(H$1,Data!$AP:$AR,3,FALSE),Cuenta,VLOOKUP(H$1,Data!$AP:$AR,2,FALSE))+H134,"")</f>
        <v/>
      </c>
      <c r="I135" s="3" t="str">
        <f>IF(AND($A135&lt;&gt;"",I$1&lt;&gt;""),SUMIFS(VM,Fecha,$A135,Linea,VLOOKUP(I$1,Data!$AP:$AR,3,FALSE),Cuenta,VLOOKUP(I$1,Data!$AP:$AR,2,FALSE))+SUMIFS(FX,Fecha,$A135,Linea,VLOOKUP(I$1,Data!$AP:$AR,3,FALSE),Cuenta,VLOOKUP(I$1,Data!$AP:$AR,2,FALSE))+I134,"")</f>
        <v/>
      </c>
      <c r="J135" s="3" t="str">
        <f>IF(AND($A135&lt;&gt;"",J$1&lt;&gt;""),SUMIFS(VM,Fecha,$A135,Linea,VLOOKUP(J$1,Data!$AP:$AR,3,FALSE),Cuenta,VLOOKUP(J$1,Data!$AP:$AR,2,FALSE))+SUMIFS(FX,Fecha,$A135,Linea,VLOOKUP(J$1,Data!$AP:$AR,3,FALSE),Cuenta,VLOOKUP(J$1,Data!$AP:$AR,2,FALSE))+J134,"")</f>
        <v/>
      </c>
      <c r="K135" s="3" t="str">
        <f>IF(AND($A135&lt;&gt;"",K$1&lt;&gt;""),SUMIFS(VM,Fecha,$A135,Linea,VLOOKUP(K$1,Data!$AP:$AR,3,FALSE),Cuenta,VLOOKUP(K$1,Data!$AP:$AR,2,FALSE))+SUMIFS(FX,Fecha,$A135,Linea,VLOOKUP(K$1,Data!$AP:$AR,3,FALSE),Cuenta,VLOOKUP(K$1,Data!$AP:$AR,2,FALSE))+K134,"")</f>
        <v/>
      </c>
      <c r="L135" s="3" t="str">
        <f>IF(AND($A135&lt;&gt;"",L$1&lt;&gt;""),SUMIFS(VM,Fecha,$A135,Linea,VLOOKUP(L$1,Data!$AP:$AR,3,FALSE),Cuenta,VLOOKUP(L$1,Data!$AP:$AR,2,FALSE))+SUMIFS(FX,Fecha,$A135,Linea,VLOOKUP(L$1,Data!$AP:$AR,3,FALSE),Cuenta,VLOOKUP(L$1,Data!$AP:$AR,2,FALSE))+L134,"")</f>
        <v/>
      </c>
      <c r="M135" s="3" t="str">
        <f>IF(AND($A135&lt;&gt;"",M$1&lt;&gt;""),SUMIFS(VM,Fecha,$A135,Linea,VLOOKUP(M$1,Data!$AP:$AR,3,FALSE),Cuenta,VLOOKUP(M$1,Data!$AP:$AR,2,FALSE))+SUMIFS(FX,Fecha,$A135,Linea,VLOOKUP(M$1,Data!$AP:$AR,3,FALSE),Cuenta,VLOOKUP(M$1,Data!$AP:$AR,2,FALSE))+M134,"")</f>
        <v/>
      </c>
      <c r="N135" s="3" t="str">
        <f>IF(AND($A135&lt;&gt;"",N$1&lt;&gt;""),SUMIFS(VM,Fecha,$A135,Linea,VLOOKUP(N$1,Data!$AP:$AR,3,FALSE),Cuenta,VLOOKUP(N$1,Data!$AP:$AR,2,FALSE))+SUMIFS(FX,Fecha,$A135,Linea,VLOOKUP(N$1,Data!$AP:$AR,3,FALSE),Cuenta,VLOOKUP(N$1,Data!$AP:$AR,2,FALSE))+N134,"")</f>
        <v/>
      </c>
    </row>
    <row r="136" spans="2:14" x14ac:dyDescent="0.25">
      <c r="B136" s="3" t="str">
        <f>IF(AND($A136&lt;&gt;"",B$1&lt;&gt;""),SUMIFS(VM,Fecha,$A136,Linea,VLOOKUP(B$1,Data!$AP:$AR,3,FALSE),Cuenta,VLOOKUP(B$1,Data!$AP:$AR,2,FALSE))+SUMIFS(FX,Fecha,$A136,Linea,VLOOKUP(B$1,Data!$AP:$AR,3,FALSE),Cuenta,VLOOKUP(B$1,Data!$AP:$AR,2,FALSE))+B135,"")</f>
        <v/>
      </c>
      <c r="C136" s="3" t="str">
        <f>IF(AND($A136&lt;&gt;"",C$1&lt;&gt;""),SUMIFS(VM,Fecha,$A136,Linea,VLOOKUP(C$1,Data!$AP:$AR,3,FALSE),Cuenta,VLOOKUP(C$1,Data!$AP:$AR,2,FALSE))+SUMIFS(FX,Fecha,$A136,Linea,VLOOKUP(C$1,Data!$AP:$AR,3,FALSE),Cuenta,VLOOKUP(C$1,Data!$AP:$AR,2,FALSE))+C135,"")</f>
        <v/>
      </c>
      <c r="D136" s="3" t="str">
        <f>IF(AND($A136&lt;&gt;"",D$1&lt;&gt;""),SUMIFS(VM,Fecha,$A136,Linea,VLOOKUP(D$1,Data!$AP:$AR,3,FALSE),Cuenta,VLOOKUP(D$1,Data!$AP:$AR,2,FALSE))+SUMIFS(FX,Fecha,$A136,Linea,VLOOKUP(D$1,Data!$AP:$AR,3,FALSE),Cuenta,VLOOKUP(D$1,Data!$AP:$AR,2,FALSE))+D135,"")</f>
        <v/>
      </c>
      <c r="E136" s="3" t="str">
        <f>IF(AND($A136&lt;&gt;"",E$1&lt;&gt;""),SUMIFS(VM,Fecha,$A136,Linea,VLOOKUP(E$1,Data!$AP:$AR,3,FALSE),Cuenta,VLOOKUP(E$1,Data!$AP:$AR,2,FALSE))+SUMIFS(FX,Fecha,$A136,Linea,VLOOKUP(E$1,Data!$AP:$AR,3,FALSE),Cuenta,VLOOKUP(E$1,Data!$AP:$AR,2,FALSE))+E135,"")</f>
        <v/>
      </c>
      <c r="F136" s="3" t="str">
        <f>IF(AND($A136&lt;&gt;"",F$1&lt;&gt;""),SUMIFS(VM,Fecha,$A136,Linea,VLOOKUP(F$1,Data!$AP:$AR,3,FALSE),Cuenta,VLOOKUP(F$1,Data!$AP:$AR,2,FALSE))+SUMIFS(FX,Fecha,$A136,Linea,VLOOKUP(F$1,Data!$AP:$AR,3,FALSE),Cuenta,VLOOKUP(F$1,Data!$AP:$AR,2,FALSE))+F135,"")</f>
        <v/>
      </c>
      <c r="G136" s="3" t="str">
        <f>IF(AND($A136&lt;&gt;"",G$1&lt;&gt;""),SUMIFS(VM,Fecha,$A136,Linea,VLOOKUP(G$1,Data!$AP:$AR,3,FALSE),Cuenta,VLOOKUP(G$1,Data!$AP:$AR,2,FALSE))+SUMIFS(FX,Fecha,$A136,Linea,VLOOKUP(G$1,Data!$AP:$AR,3,FALSE),Cuenta,VLOOKUP(G$1,Data!$AP:$AR,2,FALSE))+G135,"")</f>
        <v/>
      </c>
      <c r="H136" s="3" t="str">
        <f>IF(AND($A136&lt;&gt;"",H$1&lt;&gt;""),SUMIFS(VM,Fecha,$A136,Linea,VLOOKUP(H$1,Data!$AP:$AR,3,FALSE),Cuenta,VLOOKUP(H$1,Data!$AP:$AR,2,FALSE))+SUMIFS(FX,Fecha,$A136,Linea,VLOOKUP(H$1,Data!$AP:$AR,3,FALSE),Cuenta,VLOOKUP(H$1,Data!$AP:$AR,2,FALSE))+H135,"")</f>
        <v/>
      </c>
      <c r="I136" s="3" t="str">
        <f>IF(AND($A136&lt;&gt;"",I$1&lt;&gt;""),SUMIFS(VM,Fecha,$A136,Linea,VLOOKUP(I$1,Data!$AP:$AR,3,FALSE),Cuenta,VLOOKUP(I$1,Data!$AP:$AR,2,FALSE))+SUMIFS(FX,Fecha,$A136,Linea,VLOOKUP(I$1,Data!$AP:$AR,3,FALSE),Cuenta,VLOOKUP(I$1,Data!$AP:$AR,2,FALSE))+I135,"")</f>
        <v/>
      </c>
      <c r="J136" s="3" t="str">
        <f>IF(AND($A136&lt;&gt;"",J$1&lt;&gt;""),SUMIFS(VM,Fecha,$A136,Linea,VLOOKUP(J$1,Data!$AP:$AR,3,FALSE),Cuenta,VLOOKUP(J$1,Data!$AP:$AR,2,FALSE))+SUMIFS(FX,Fecha,$A136,Linea,VLOOKUP(J$1,Data!$AP:$AR,3,FALSE),Cuenta,VLOOKUP(J$1,Data!$AP:$AR,2,FALSE))+J135,"")</f>
        <v/>
      </c>
      <c r="K136" s="3" t="str">
        <f>IF(AND($A136&lt;&gt;"",K$1&lt;&gt;""),SUMIFS(VM,Fecha,$A136,Linea,VLOOKUP(K$1,Data!$AP:$AR,3,FALSE),Cuenta,VLOOKUP(K$1,Data!$AP:$AR,2,FALSE))+SUMIFS(FX,Fecha,$A136,Linea,VLOOKUP(K$1,Data!$AP:$AR,3,FALSE),Cuenta,VLOOKUP(K$1,Data!$AP:$AR,2,FALSE))+K135,"")</f>
        <v/>
      </c>
      <c r="L136" s="3" t="str">
        <f>IF(AND($A136&lt;&gt;"",L$1&lt;&gt;""),SUMIFS(VM,Fecha,$A136,Linea,VLOOKUP(L$1,Data!$AP:$AR,3,FALSE),Cuenta,VLOOKUP(L$1,Data!$AP:$AR,2,FALSE))+SUMIFS(FX,Fecha,$A136,Linea,VLOOKUP(L$1,Data!$AP:$AR,3,FALSE),Cuenta,VLOOKUP(L$1,Data!$AP:$AR,2,FALSE))+L135,"")</f>
        <v/>
      </c>
      <c r="M136" s="3" t="str">
        <f>IF(AND($A136&lt;&gt;"",M$1&lt;&gt;""),SUMIFS(VM,Fecha,$A136,Linea,VLOOKUP(M$1,Data!$AP:$AR,3,FALSE),Cuenta,VLOOKUP(M$1,Data!$AP:$AR,2,FALSE))+SUMIFS(FX,Fecha,$A136,Linea,VLOOKUP(M$1,Data!$AP:$AR,3,FALSE),Cuenta,VLOOKUP(M$1,Data!$AP:$AR,2,FALSE))+M135,"")</f>
        <v/>
      </c>
      <c r="N136" s="3" t="str">
        <f>IF(AND($A136&lt;&gt;"",N$1&lt;&gt;""),SUMIFS(VM,Fecha,$A136,Linea,VLOOKUP(N$1,Data!$AP:$AR,3,FALSE),Cuenta,VLOOKUP(N$1,Data!$AP:$AR,2,FALSE))+SUMIFS(FX,Fecha,$A136,Linea,VLOOKUP(N$1,Data!$AP:$AR,3,FALSE),Cuenta,VLOOKUP(N$1,Data!$AP:$AR,2,FALSE))+N135,"")</f>
        <v/>
      </c>
    </row>
    <row r="137" spans="2:14" x14ac:dyDescent="0.25">
      <c r="B137" s="3" t="str">
        <f>IF(AND($A137&lt;&gt;"",B$1&lt;&gt;""),SUMIFS(VM,Fecha,$A137,Linea,VLOOKUP(B$1,Data!$AP:$AR,3,FALSE),Cuenta,VLOOKUP(B$1,Data!$AP:$AR,2,FALSE))+SUMIFS(FX,Fecha,$A137,Linea,VLOOKUP(B$1,Data!$AP:$AR,3,FALSE),Cuenta,VLOOKUP(B$1,Data!$AP:$AR,2,FALSE))+B136,"")</f>
        <v/>
      </c>
      <c r="C137" s="3" t="str">
        <f>IF(AND($A137&lt;&gt;"",C$1&lt;&gt;""),SUMIFS(VM,Fecha,$A137,Linea,VLOOKUP(C$1,Data!$AP:$AR,3,FALSE),Cuenta,VLOOKUP(C$1,Data!$AP:$AR,2,FALSE))+SUMIFS(FX,Fecha,$A137,Linea,VLOOKUP(C$1,Data!$AP:$AR,3,FALSE),Cuenta,VLOOKUP(C$1,Data!$AP:$AR,2,FALSE))+C136,"")</f>
        <v/>
      </c>
      <c r="D137" s="3" t="str">
        <f>IF(AND($A137&lt;&gt;"",D$1&lt;&gt;""),SUMIFS(VM,Fecha,$A137,Linea,VLOOKUP(D$1,Data!$AP:$AR,3,FALSE),Cuenta,VLOOKUP(D$1,Data!$AP:$AR,2,FALSE))+SUMIFS(FX,Fecha,$A137,Linea,VLOOKUP(D$1,Data!$AP:$AR,3,FALSE),Cuenta,VLOOKUP(D$1,Data!$AP:$AR,2,FALSE))+D136,"")</f>
        <v/>
      </c>
      <c r="E137" s="3" t="str">
        <f>IF(AND($A137&lt;&gt;"",E$1&lt;&gt;""),SUMIFS(VM,Fecha,$A137,Linea,VLOOKUP(E$1,Data!$AP:$AR,3,FALSE),Cuenta,VLOOKUP(E$1,Data!$AP:$AR,2,FALSE))+SUMIFS(FX,Fecha,$A137,Linea,VLOOKUP(E$1,Data!$AP:$AR,3,FALSE),Cuenta,VLOOKUP(E$1,Data!$AP:$AR,2,FALSE))+E136,"")</f>
        <v/>
      </c>
      <c r="F137" s="3" t="str">
        <f>IF(AND($A137&lt;&gt;"",F$1&lt;&gt;""),SUMIFS(VM,Fecha,$A137,Linea,VLOOKUP(F$1,Data!$AP:$AR,3,FALSE),Cuenta,VLOOKUP(F$1,Data!$AP:$AR,2,FALSE))+SUMIFS(FX,Fecha,$A137,Linea,VLOOKUP(F$1,Data!$AP:$AR,3,FALSE),Cuenta,VLOOKUP(F$1,Data!$AP:$AR,2,FALSE))+F136,"")</f>
        <v/>
      </c>
      <c r="G137" s="3" t="str">
        <f>IF(AND($A137&lt;&gt;"",G$1&lt;&gt;""),SUMIFS(VM,Fecha,$A137,Linea,VLOOKUP(G$1,Data!$AP:$AR,3,FALSE),Cuenta,VLOOKUP(G$1,Data!$AP:$AR,2,FALSE))+SUMIFS(FX,Fecha,$A137,Linea,VLOOKUP(G$1,Data!$AP:$AR,3,FALSE),Cuenta,VLOOKUP(G$1,Data!$AP:$AR,2,FALSE))+G136,"")</f>
        <v/>
      </c>
      <c r="H137" s="3" t="str">
        <f>IF(AND($A137&lt;&gt;"",H$1&lt;&gt;""),SUMIFS(VM,Fecha,$A137,Linea,VLOOKUP(H$1,Data!$AP:$AR,3,FALSE),Cuenta,VLOOKUP(H$1,Data!$AP:$AR,2,FALSE))+SUMIFS(FX,Fecha,$A137,Linea,VLOOKUP(H$1,Data!$AP:$AR,3,FALSE),Cuenta,VLOOKUP(H$1,Data!$AP:$AR,2,FALSE))+H136,"")</f>
        <v/>
      </c>
      <c r="I137" s="3" t="str">
        <f>IF(AND($A137&lt;&gt;"",I$1&lt;&gt;""),SUMIFS(VM,Fecha,$A137,Linea,VLOOKUP(I$1,Data!$AP:$AR,3,FALSE),Cuenta,VLOOKUP(I$1,Data!$AP:$AR,2,FALSE))+SUMIFS(FX,Fecha,$A137,Linea,VLOOKUP(I$1,Data!$AP:$AR,3,FALSE),Cuenta,VLOOKUP(I$1,Data!$AP:$AR,2,FALSE))+I136,"")</f>
        <v/>
      </c>
      <c r="J137" s="3" t="str">
        <f>IF(AND($A137&lt;&gt;"",J$1&lt;&gt;""),SUMIFS(VM,Fecha,$A137,Linea,VLOOKUP(J$1,Data!$AP:$AR,3,FALSE),Cuenta,VLOOKUP(J$1,Data!$AP:$AR,2,FALSE))+SUMIFS(FX,Fecha,$A137,Linea,VLOOKUP(J$1,Data!$AP:$AR,3,FALSE),Cuenta,VLOOKUP(J$1,Data!$AP:$AR,2,FALSE))+J136,"")</f>
        <v/>
      </c>
      <c r="K137" s="3" t="str">
        <f>IF(AND($A137&lt;&gt;"",K$1&lt;&gt;""),SUMIFS(VM,Fecha,$A137,Linea,VLOOKUP(K$1,Data!$AP:$AR,3,FALSE),Cuenta,VLOOKUP(K$1,Data!$AP:$AR,2,FALSE))+SUMIFS(FX,Fecha,$A137,Linea,VLOOKUP(K$1,Data!$AP:$AR,3,FALSE),Cuenta,VLOOKUP(K$1,Data!$AP:$AR,2,FALSE))+K136,"")</f>
        <v/>
      </c>
      <c r="L137" s="3" t="str">
        <f>IF(AND($A137&lt;&gt;"",L$1&lt;&gt;""),SUMIFS(VM,Fecha,$A137,Linea,VLOOKUP(L$1,Data!$AP:$AR,3,FALSE),Cuenta,VLOOKUP(L$1,Data!$AP:$AR,2,FALSE))+SUMIFS(FX,Fecha,$A137,Linea,VLOOKUP(L$1,Data!$AP:$AR,3,FALSE),Cuenta,VLOOKUP(L$1,Data!$AP:$AR,2,FALSE))+L136,"")</f>
        <v/>
      </c>
      <c r="M137" s="3" t="str">
        <f>IF(AND($A137&lt;&gt;"",M$1&lt;&gt;""),SUMIFS(VM,Fecha,$A137,Linea,VLOOKUP(M$1,Data!$AP:$AR,3,FALSE),Cuenta,VLOOKUP(M$1,Data!$AP:$AR,2,FALSE))+SUMIFS(FX,Fecha,$A137,Linea,VLOOKUP(M$1,Data!$AP:$AR,3,FALSE),Cuenta,VLOOKUP(M$1,Data!$AP:$AR,2,FALSE))+M136,"")</f>
        <v/>
      </c>
      <c r="N137" s="3" t="str">
        <f>IF(AND($A137&lt;&gt;"",N$1&lt;&gt;""),SUMIFS(VM,Fecha,$A137,Linea,VLOOKUP(N$1,Data!$AP:$AR,3,FALSE),Cuenta,VLOOKUP(N$1,Data!$AP:$AR,2,FALSE))+SUMIFS(FX,Fecha,$A137,Linea,VLOOKUP(N$1,Data!$AP:$AR,3,FALSE),Cuenta,VLOOKUP(N$1,Data!$AP:$AR,2,FALSE))+N136,"")</f>
        <v/>
      </c>
    </row>
    <row r="138" spans="2:14" x14ac:dyDescent="0.25">
      <c r="B138" s="3" t="str">
        <f>IF(AND($A138&lt;&gt;"",B$1&lt;&gt;""),SUMIFS(VM,Fecha,$A138,Linea,VLOOKUP(B$1,Data!$AP:$AR,3,FALSE),Cuenta,VLOOKUP(B$1,Data!$AP:$AR,2,FALSE))+SUMIFS(FX,Fecha,$A138,Linea,VLOOKUP(B$1,Data!$AP:$AR,3,FALSE),Cuenta,VLOOKUP(B$1,Data!$AP:$AR,2,FALSE))+B137,"")</f>
        <v/>
      </c>
      <c r="C138" s="3" t="str">
        <f>IF(AND($A138&lt;&gt;"",C$1&lt;&gt;""),SUMIFS(VM,Fecha,$A138,Linea,VLOOKUP(C$1,Data!$AP:$AR,3,FALSE),Cuenta,VLOOKUP(C$1,Data!$AP:$AR,2,FALSE))+SUMIFS(FX,Fecha,$A138,Linea,VLOOKUP(C$1,Data!$AP:$AR,3,FALSE),Cuenta,VLOOKUP(C$1,Data!$AP:$AR,2,FALSE))+C137,"")</f>
        <v/>
      </c>
      <c r="D138" s="3" t="str">
        <f>IF(AND($A138&lt;&gt;"",D$1&lt;&gt;""),SUMIFS(VM,Fecha,$A138,Linea,VLOOKUP(D$1,Data!$AP:$AR,3,FALSE),Cuenta,VLOOKUP(D$1,Data!$AP:$AR,2,FALSE))+SUMIFS(FX,Fecha,$A138,Linea,VLOOKUP(D$1,Data!$AP:$AR,3,FALSE),Cuenta,VLOOKUP(D$1,Data!$AP:$AR,2,FALSE))+D137,"")</f>
        <v/>
      </c>
      <c r="E138" s="3" t="str">
        <f>IF(AND($A138&lt;&gt;"",E$1&lt;&gt;""),SUMIFS(VM,Fecha,$A138,Linea,VLOOKUP(E$1,Data!$AP:$AR,3,FALSE),Cuenta,VLOOKUP(E$1,Data!$AP:$AR,2,FALSE))+SUMIFS(FX,Fecha,$A138,Linea,VLOOKUP(E$1,Data!$AP:$AR,3,FALSE),Cuenta,VLOOKUP(E$1,Data!$AP:$AR,2,FALSE))+E137,"")</f>
        <v/>
      </c>
      <c r="F138" s="3" t="str">
        <f>IF(AND($A138&lt;&gt;"",F$1&lt;&gt;""),SUMIFS(VM,Fecha,$A138,Linea,VLOOKUP(F$1,Data!$AP:$AR,3,FALSE),Cuenta,VLOOKUP(F$1,Data!$AP:$AR,2,FALSE))+SUMIFS(FX,Fecha,$A138,Linea,VLOOKUP(F$1,Data!$AP:$AR,3,FALSE),Cuenta,VLOOKUP(F$1,Data!$AP:$AR,2,FALSE))+F137,"")</f>
        <v/>
      </c>
      <c r="G138" s="3" t="str">
        <f>IF(AND($A138&lt;&gt;"",G$1&lt;&gt;""),SUMIFS(VM,Fecha,$A138,Linea,VLOOKUP(G$1,Data!$AP:$AR,3,FALSE),Cuenta,VLOOKUP(G$1,Data!$AP:$AR,2,FALSE))+SUMIFS(FX,Fecha,$A138,Linea,VLOOKUP(G$1,Data!$AP:$AR,3,FALSE),Cuenta,VLOOKUP(G$1,Data!$AP:$AR,2,FALSE))+G137,"")</f>
        <v/>
      </c>
      <c r="H138" s="3" t="str">
        <f>IF(AND($A138&lt;&gt;"",H$1&lt;&gt;""),SUMIFS(VM,Fecha,$A138,Linea,VLOOKUP(H$1,Data!$AP:$AR,3,FALSE),Cuenta,VLOOKUP(H$1,Data!$AP:$AR,2,FALSE))+SUMIFS(FX,Fecha,$A138,Linea,VLOOKUP(H$1,Data!$AP:$AR,3,FALSE),Cuenta,VLOOKUP(H$1,Data!$AP:$AR,2,FALSE))+H137,"")</f>
        <v/>
      </c>
      <c r="I138" s="3" t="str">
        <f>IF(AND($A138&lt;&gt;"",I$1&lt;&gt;""),SUMIFS(VM,Fecha,$A138,Linea,VLOOKUP(I$1,Data!$AP:$AR,3,FALSE),Cuenta,VLOOKUP(I$1,Data!$AP:$AR,2,FALSE))+SUMIFS(FX,Fecha,$A138,Linea,VLOOKUP(I$1,Data!$AP:$AR,3,FALSE),Cuenta,VLOOKUP(I$1,Data!$AP:$AR,2,FALSE))+I137,"")</f>
        <v/>
      </c>
      <c r="J138" s="3" t="str">
        <f>IF(AND($A138&lt;&gt;"",J$1&lt;&gt;""),SUMIFS(VM,Fecha,$A138,Linea,VLOOKUP(J$1,Data!$AP:$AR,3,FALSE),Cuenta,VLOOKUP(J$1,Data!$AP:$AR,2,FALSE))+SUMIFS(FX,Fecha,$A138,Linea,VLOOKUP(J$1,Data!$AP:$AR,3,FALSE),Cuenta,VLOOKUP(J$1,Data!$AP:$AR,2,FALSE))+J137,"")</f>
        <v/>
      </c>
      <c r="K138" s="3" t="str">
        <f>IF(AND($A138&lt;&gt;"",K$1&lt;&gt;""),SUMIFS(VM,Fecha,$A138,Linea,VLOOKUP(K$1,Data!$AP:$AR,3,FALSE),Cuenta,VLOOKUP(K$1,Data!$AP:$AR,2,FALSE))+SUMIFS(FX,Fecha,$A138,Linea,VLOOKUP(K$1,Data!$AP:$AR,3,FALSE),Cuenta,VLOOKUP(K$1,Data!$AP:$AR,2,FALSE))+K137,"")</f>
        <v/>
      </c>
      <c r="L138" s="3" t="str">
        <f>IF(AND($A138&lt;&gt;"",L$1&lt;&gt;""),SUMIFS(VM,Fecha,$A138,Linea,VLOOKUP(L$1,Data!$AP:$AR,3,FALSE),Cuenta,VLOOKUP(L$1,Data!$AP:$AR,2,FALSE))+SUMIFS(FX,Fecha,$A138,Linea,VLOOKUP(L$1,Data!$AP:$AR,3,FALSE),Cuenta,VLOOKUP(L$1,Data!$AP:$AR,2,FALSE))+L137,"")</f>
        <v/>
      </c>
      <c r="M138" s="3" t="str">
        <f>IF(AND($A138&lt;&gt;"",M$1&lt;&gt;""),SUMIFS(VM,Fecha,$A138,Linea,VLOOKUP(M$1,Data!$AP:$AR,3,FALSE),Cuenta,VLOOKUP(M$1,Data!$AP:$AR,2,FALSE))+SUMIFS(FX,Fecha,$A138,Linea,VLOOKUP(M$1,Data!$AP:$AR,3,FALSE),Cuenta,VLOOKUP(M$1,Data!$AP:$AR,2,FALSE))+M137,"")</f>
        <v/>
      </c>
      <c r="N138" s="3" t="str">
        <f>IF(AND($A138&lt;&gt;"",N$1&lt;&gt;""),SUMIFS(VM,Fecha,$A138,Linea,VLOOKUP(N$1,Data!$AP:$AR,3,FALSE),Cuenta,VLOOKUP(N$1,Data!$AP:$AR,2,FALSE))+SUMIFS(FX,Fecha,$A138,Linea,VLOOKUP(N$1,Data!$AP:$AR,3,FALSE),Cuenta,VLOOKUP(N$1,Data!$AP:$AR,2,FALSE))+N137,"")</f>
        <v/>
      </c>
    </row>
    <row r="139" spans="2:14" x14ac:dyDescent="0.25">
      <c r="B139" s="3" t="str">
        <f>IF(AND($A139&lt;&gt;"",B$1&lt;&gt;""),SUMIFS(VM,Fecha,$A139,Linea,VLOOKUP(B$1,Data!$AP:$AR,3,FALSE),Cuenta,VLOOKUP(B$1,Data!$AP:$AR,2,FALSE))+SUMIFS(FX,Fecha,$A139,Linea,VLOOKUP(B$1,Data!$AP:$AR,3,FALSE),Cuenta,VLOOKUP(B$1,Data!$AP:$AR,2,FALSE))+B138,"")</f>
        <v/>
      </c>
      <c r="C139" s="3" t="str">
        <f>IF(AND($A139&lt;&gt;"",C$1&lt;&gt;""),SUMIFS(VM,Fecha,$A139,Linea,VLOOKUP(C$1,Data!$AP:$AR,3,FALSE),Cuenta,VLOOKUP(C$1,Data!$AP:$AR,2,FALSE))+SUMIFS(FX,Fecha,$A139,Linea,VLOOKUP(C$1,Data!$AP:$AR,3,FALSE),Cuenta,VLOOKUP(C$1,Data!$AP:$AR,2,FALSE))+C138,"")</f>
        <v/>
      </c>
      <c r="D139" s="3" t="str">
        <f>IF(AND($A139&lt;&gt;"",D$1&lt;&gt;""),SUMIFS(VM,Fecha,$A139,Linea,VLOOKUP(D$1,Data!$AP:$AR,3,FALSE),Cuenta,VLOOKUP(D$1,Data!$AP:$AR,2,FALSE))+SUMIFS(FX,Fecha,$A139,Linea,VLOOKUP(D$1,Data!$AP:$AR,3,FALSE),Cuenta,VLOOKUP(D$1,Data!$AP:$AR,2,FALSE))+D138,"")</f>
        <v/>
      </c>
      <c r="E139" s="3" t="str">
        <f>IF(AND($A139&lt;&gt;"",E$1&lt;&gt;""),SUMIFS(VM,Fecha,$A139,Linea,VLOOKUP(E$1,Data!$AP:$AR,3,FALSE),Cuenta,VLOOKUP(E$1,Data!$AP:$AR,2,FALSE))+SUMIFS(FX,Fecha,$A139,Linea,VLOOKUP(E$1,Data!$AP:$AR,3,FALSE),Cuenta,VLOOKUP(E$1,Data!$AP:$AR,2,FALSE))+E138,"")</f>
        <v/>
      </c>
      <c r="F139" s="3" t="str">
        <f>IF(AND($A139&lt;&gt;"",F$1&lt;&gt;""),SUMIFS(VM,Fecha,$A139,Linea,VLOOKUP(F$1,Data!$AP:$AR,3,FALSE),Cuenta,VLOOKUP(F$1,Data!$AP:$AR,2,FALSE))+SUMIFS(FX,Fecha,$A139,Linea,VLOOKUP(F$1,Data!$AP:$AR,3,FALSE),Cuenta,VLOOKUP(F$1,Data!$AP:$AR,2,FALSE))+F138,"")</f>
        <v/>
      </c>
      <c r="G139" s="3" t="str">
        <f>IF(AND($A139&lt;&gt;"",G$1&lt;&gt;""),SUMIFS(VM,Fecha,$A139,Linea,VLOOKUP(G$1,Data!$AP:$AR,3,FALSE),Cuenta,VLOOKUP(G$1,Data!$AP:$AR,2,FALSE))+SUMIFS(FX,Fecha,$A139,Linea,VLOOKUP(G$1,Data!$AP:$AR,3,FALSE),Cuenta,VLOOKUP(G$1,Data!$AP:$AR,2,FALSE))+G138,"")</f>
        <v/>
      </c>
      <c r="H139" s="3" t="str">
        <f>IF(AND($A139&lt;&gt;"",H$1&lt;&gt;""),SUMIFS(VM,Fecha,$A139,Linea,VLOOKUP(H$1,Data!$AP:$AR,3,FALSE),Cuenta,VLOOKUP(H$1,Data!$AP:$AR,2,FALSE))+SUMIFS(FX,Fecha,$A139,Linea,VLOOKUP(H$1,Data!$AP:$AR,3,FALSE),Cuenta,VLOOKUP(H$1,Data!$AP:$AR,2,FALSE))+H138,"")</f>
        <v/>
      </c>
      <c r="I139" s="3" t="str">
        <f>IF(AND($A139&lt;&gt;"",I$1&lt;&gt;""),SUMIFS(VM,Fecha,$A139,Linea,VLOOKUP(I$1,Data!$AP:$AR,3,FALSE),Cuenta,VLOOKUP(I$1,Data!$AP:$AR,2,FALSE))+SUMIFS(FX,Fecha,$A139,Linea,VLOOKUP(I$1,Data!$AP:$AR,3,FALSE),Cuenta,VLOOKUP(I$1,Data!$AP:$AR,2,FALSE))+I138,"")</f>
        <v/>
      </c>
      <c r="J139" s="3" t="str">
        <f>IF(AND($A139&lt;&gt;"",J$1&lt;&gt;""),SUMIFS(VM,Fecha,$A139,Linea,VLOOKUP(J$1,Data!$AP:$AR,3,FALSE),Cuenta,VLOOKUP(J$1,Data!$AP:$AR,2,FALSE))+SUMIFS(FX,Fecha,$A139,Linea,VLOOKUP(J$1,Data!$AP:$AR,3,FALSE),Cuenta,VLOOKUP(J$1,Data!$AP:$AR,2,FALSE))+J138,"")</f>
        <v/>
      </c>
      <c r="K139" s="3" t="str">
        <f>IF(AND($A139&lt;&gt;"",K$1&lt;&gt;""),SUMIFS(VM,Fecha,$A139,Linea,VLOOKUP(K$1,Data!$AP:$AR,3,FALSE),Cuenta,VLOOKUP(K$1,Data!$AP:$AR,2,FALSE))+SUMIFS(FX,Fecha,$A139,Linea,VLOOKUP(K$1,Data!$AP:$AR,3,FALSE),Cuenta,VLOOKUP(K$1,Data!$AP:$AR,2,FALSE))+K138,"")</f>
        <v/>
      </c>
      <c r="L139" s="3" t="str">
        <f>IF(AND($A139&lt;&gt;"",L$1&lt;&gt;""),SUMIFS(VM,Fecha,$A139,Linea,VLOOKUP(L$1,Data!$AP:$AR,3,FALSE),Cuenta,VLOOKUP(L$1,Data!$AP:$AR,2,FALSE))+SUMIFS(FX,Fecha,$A139,Linea,VLOOKUP(L$1,Data!$AP:$AR,3,FALSE),Cuenta,VLOOKUP(L$1,Data!$AP:$AR,2,FALSE))+L138,"")</f>
        <v/>
      </c>
      <c r="M139" s="3" t="str">
        <f>IF(AND($A139&lt;&gt;"",M$1&lt;&gt;""),SUMIFS(VM,Fecha,$A139,Linea,VLOOKUP(M$1,Data!$AP:$AR,3,FALSE),Cuenta,VLOOKUP(M$1,Data!$AP:$AR,2,FALSE))+SUMIFS(FX,Fecha,$A139,Linea,VLOOKUP(M$1,Data!$AP:$AR,3,FALSE),Cuenta,VLOOKUP(M$1,Data!$AP:$AR,2,FALSE))+M138,"")</f>
        <v/>
      </c>
      <c r="N139" s="3" t="str">
        <f>IF(AND($A139&lt;&gt;"",N$1&lt;&gt;""),SUMIFS(VM,Fecha,$A139,Linea,VLOOKUP(N$1,Data!$AP:$AR,3,FALSE),Cuenta,VLOOKUP(N$1,Data!$AP:$AR,2,FALSE))+SUMIFS(FX,Fecha,$A139,Linea,VLOOKUP(N$1,Data!$AP:$AR,3,FALSE),Cuenta,VLOOKUP(N$1,Data!$AP:$AR,2,FALSE))+N138,"")</f>
        <v/>
      </c>
    </row>
    <row r="140" spans="2:14" x14ac:dyDescent="0.25">
      <c r="B140" s="3" t="str">
        <f>IF(AND($A140&lt;&gt;"",B$1&lt;&gt;""),SUMIFS(VM,Fecha,$A140,Linea,VLOOKUP(B$1,Data!$AP:$AR,3,FALSE),Cuenta,VLOOKUP(B$1,Data!$AP:$AR,2,FALSE))+SUMIFS(FX,Fecha,$A140,Linea,VLOOKUP(B$1,Data!$AP:$AR,3,FALSE),Cuenta,VLOOKUP(B$1,Data!$AP:$AR,2,FALSE))+B139,"")</f>
        <v/>
      </c>
      <c r="C140" s="3" t="str">
        <f>IF(AND($A140&lt;&gt;"",C$1&lt;&gt;""),SUMIFS(VM,Fecha,$A140,Linea,VLOOKUP(C$1,Data!$AP:$AR,3,FALSE),Cuenta,VLOOKUP(C$1,Data!$AP:$AR,2,FALSE))+SUMIFS(FX,Fecha,$A140,Linea,VLOOKUP(C$1,Data!$AP:$AR,3,FALSE),Cuenta,VLOOKUP(C$1,Data!$AP:$AR,2,FALSE))+C139,"")</f>
        <v/>
      </c>
      <c r="D140" s="3" t="str">
        <f>IF(AND($A140&lt;&gt;"",D$1&lt;&gt;""),SUMIFS(VM,Fecha,$A140,Linea,VLOOKUP(D$1,Data!$AP:$AR,3,FALSE),Cuenta,VLOOKUP(D$1,Data!$AP:$AR,2,FALSE))+SUMIFS(FX,Fecha,$A140,Linea,VLOOKUP(D$1,Data!$AP:$AR,3,FALSE),Cuenta,VLOOKUP(D$1,Data!$AP:$AR,2,FALSE))+D139,"")</f>
        <v/>
      </c>
      <c r="E140" s="3" t="str">
        <f>IF(AND($A140&lt;&gt;"",E$1&lt;&gt;""),SUMIFS(VM,Fecha,$A140,Linea,VLOOKUP(E$1,Data!$AP:$AR,3,FALSE),Cuenta,VLOOKUP(E$1,Data!$AP:$AR,2,FALSE))+SUMIFS(FX,Fecha,$A140,Linea,VLOOKUP(E$1,Data!$AP:$AR,3,FALSE),Cuenta,VLOOKUP(E$1,Data!$AP:$AR,2,FALSE))+E139,"")</f>
        <v/>
      </c>
      <c r="F140" s="3" t="str">
        <f>IF(AND($A140&lt;&gt;"",F$1&lt;&gt;""),SUMIFS(VM,Fecha,$A140,Linea,VLOOKUP(F$1,Data!$AP:$AR,3,FALSE),Cuenta,VLOOKUP(F$1,Data!$AP:$AR,2,FALSE))+SUMIFS(FX,Fecha,$A140,Linea,VLOOKUP(F$1,Data!$AP:$AR,3,FALSE),Cuenta,VLOOKUP(F$1,Data!$AP:$AR,2,FALSE))+F139,"")</f>
        <v/>
      </c>
      <c r="G140" s="3" t="str">
        <f>IF(AND($A140&lt;&gt;"",G$1&lt;&gt;""),SUMIFS(VM,Fecha,$A140,Linea,VLOOKUP(G$1,Data!$AP:$AR,3,FALSE),Cuenta,VLOOKUP(G$1,Data!$AP:$AR,2,FALSE))+SUMIFS(FX,Fecha,$A140,Linea,VLOOKUP(G$1,Data!$AP:$AR,3,FALSE),Cuenta,VLOOKUP(G$1,Data!$AP:$AR,2,FALSE))+G139,"")</f>
        <v/>
      </c>
      <c r="H140" s="3" t="str">
        <f>IF(AND($A140&lt;&gt;"",H$1&lt;&gt;""),SUMIFS(VM,Fecha,$A140,Linea,VLOOKUP(H$1,Data!$AP:$AR,3,FALSE),Cuenta,VLOOKUP(H$1,Data!$AP:$AR,2,FALSE))+SUMIFS(FX,Fecha,$A140,Linea,VLOOKUP(H$1,Data!$AP:$AR,3,FALSE),Cuenta,VLOOKUP(H$1,Data!$AP:$AR,2,FALSE))+H139,"")</f>
        <v/>
      </c>
      <c r="I140" s="3" t="str">
        <f>IF(AND($A140&lt;&gt;"",I$1&lt;&gt;""),SUMIFS(VM,Fecha,$A140,Linea,VLOOKUP(I$1,Data!$AP:$AR,3,FALSE),Cuenta,VLOOKUP(I$1,Data!$AP:$AR,2,FALSE))+SUMIFS(FX,Fecha,$A140,Linea,VLOOKUP(I$1,Data!$AP:$AR,3,FALSE),Cuenta,VLOOKUP(I$1,Data!$AP:$AR,2,FALSE))+I139,"")</f>
        <v/>
      </c>
      <c r="J140" s="3" t="str">
        <f>IF(AND($A140&lt;&gt;"",J$1&lt;&gt;""),SUMIFS(VM,Fecha,$A140,Linea,VLOOKUP(J$1,Data!$AP:$AR,3,FALSE),Cuenta,VLOOKUP(J$1,Data!$AP:$AR,2,FALSE))+SUMIFS(FX,Fecha,$A140,Linea,VLOOKUP(J$1,Data!$AP:$AR,3,FALSE),Cuenta,VLOOKUP(J$1,Data!$AP:$AR,2,FALSE))+J139,"")</f>
        <v/>
      </c>
      <c r="K140" s="3" t="str">
        <f>IF(AND($A140&lt;&gt;"",K$1&lt;&gt;""),SUMIFS(VM,Fecha,$A140,Linea,VLOOKUP(K$1,Data!$AP:$AR,3,FALSE),Cuenta,VLOOKUP(K$1,Data!$AP:$AR,2,FALSE))+SUMIFS(FX,Fecha,$A140,Linea,VLOOKUP(K$1,Data!$AP:$AR,3,FALSE),Cuenta,VLOOKUP(K$1,Data!$AP:$AR,2,FALSE))+K139,"")</f>
        <v/>
      </c>
      <c r="L140" s="3" t="str">
        <f>IF(AND($A140&lt;&gt;"",L$1&lt;&gt;""),SUMIFS(VM,Fecha,$A140,Linea,VLOOKUP(L$1,Data!$AP:$AR,3,FALSE),Cuenta,VLOOKUP(L$1,Data!$AP:$AR,2,FALSE))+SUMIFS(FX,Fecha,$A140,Linea,VLOOKUP(L$1,Data!$AP:$AR,3,FALSE),Cuenta,VLOOKUP(L$1,Data!$AP:$AR,2,FALSE))+L139,"")</f>
        <v/>
      </c>
      <c r="M140" s="3" t="str">
        <f>IF(AND($A140&lt;&gt;"",M$1&lt;&gt;""),SUMIFS(VM,Fecha,$A140,Linea,VLOOKUP(M$1,Data!$AP:$AR,3,FALSE),Cuenta,VLOOKUP(M$1,Data!$AP:$AR,2,FALSE))+SUMIFS(FX,Fecha,$A140,Linea,VLOOKUP(M$1,Data!$AP:$AR,3,FALSE),Cuenta,VLOOKUP(M$1,Data!$AP:$AR,2,FALSE))+M139,"")</f>
        <v/>
      </c>
      <c r="N140" s="3" t="str">
        <f>IF(AND($A140&lt;&gt;"",N$1&lt;&gt;""),SUMIFS(VM,Fecha,$A140,Linea,VLOOKUP(N$1,Data!$AP:$AR,3,FALSE),Cuenta,VLOOKUP(N$1,Data!$AP:$AR,2,FALSE))+SUMIFS(FX,Fecha,$A140,Linea,VLOOKUP(N$1,Data!$AP:$AR,3,FALSE),Cuenta,VLOOKUP(N$1,Data!$AP:$AR,2,FALSE))+N139,"")</f>
        <v/>
      </c>
    </row>
    <row r="141" spans="2:14" x14ac:dyDescent="0.25">
      <c r="B141" s="3" t="str">
        <f>IF(AND($A141&lt;&gt;"",B$1&lt;&gt;""),SUMIFS(VM,Fecha,$A141,Linea,VLOOKUP(B$1,Data!$AP:$AR,3,FALSE),Cuenta,VLOOKUP(B$1,Data!$AP:$AR,2,FALSE))+SUMIFS(FX,Fecha,$A141,Linea,VLOOKUP(B$1,Data!$AP:$AR,3,FALSE),Cuenta,VLOOKUP(B$1,Data!$AP:$AR,2,FALSE))+B140,"")</f>
        <v/>
      </c>
      <c r="C141" s="3" t="str">
        <f>IF(AND($A141&lt;&gt;"",C$1&lt;&gt;""),SUMIFS(VM,Fecha,$A141,Linea,VLOOKUP(C$1,Data!$AP:$AR,3,FALSE),Cuenta,VLOOKUP(C$1,Data!$AP:$AR,2,FALSE))+SUMIFS(FX,Fecha,$A141,Linea,VLOOKUP(C$1,Data!$AP:$AR,3,FALSE),Cuenta,VLOOKUP(C$1,Data!$AP:$AR,2,FALSE))+C140,"")</f>
        <v/>
      </c>
      <c r="D141" s="3" t="str">
        <f>IF(AND($A141&lt;&gt;"",D$1&lt;&gt;""),SUMIFS(VM,Fecha,$A141,Linea,VLOOKUP(D$1,Data!$AP:$AR,3,FALSE),Cuenta,VLOOKUP(D$1,Data!$AP:$AR,2,FALSE))+SUMIFS(FX,Fecha,$A141,Linea,VLOOKUP(D$1,Data!$AP:$AR,3,FALSE),Cuenta,VLOOKUP(D$1,Data!$AP:$AR,2,FALSE))+D140,"")</f>
        <v/>
      </c>
      <c r="E141" s="3" t="str">
        <f>IF(AND($A141&lt;&gt;"",E$1&lt;&gt;""),SUMIFS(VM,Fecha,$A141,Linea,VLOOKUP(E$1,Data!$AP:$AR,3,FALSE),Cuenta,VLOOKUP(E$1,Data!$AP:$AR,2,FALSE))+SUMIFS(FX,Fecha,$A141,Linea,VLOOKUP(E$1,Data!$AP:$AR,3,FALSE),Cuenta,VLOOKUP(E$1,Data!$AP:$AR,2,FALSE))+E140,"")</f>
        <v/>
      </c>
      <c r="F141" s="3" t="str">
        <f>IF(AND($A141&lt;&gt;"",F$1&lt;&gt;""),SUMIFS(VM,Fecha,$A141,Linea,VLOOKUP(F$1,Data!$AP:$AR,3,FALSE),Cuenta,VLOOKUP(F$1,Data!$AP:$AR,2,FALSE))+SUMIFS(FX,Fecha,$A141,Linea,VLOOKUP(F$1,Data!$AP:$AR,3,FALSE),Cuenta,VLOOKUP(F$1,Data!$AP:$AR,2,FALSE))+F140,"")</f>
        <v/>
      </c>
      <c r="G141" s="3" t="str">
        <f>IF(AND($A141&lt;&gt;"",G$1&lt;&gt;""),SUMIFS(VM,Fecha,$A141,Linea,VLOOKUP(G$1,Data!$AP:$AR,3,FALSE),Cuenta,VLOOKUP(G$1,Data!$AP:$AR,2,FALSE))+SUMIFS(FX,Fecha,$A141,Linea,VLOOKUP(G$1,Data!$AP:$AR,3,FALSE),Cuenta,VLOOKUP(G$1,Data!$AP:$AR,2,FALSE))+G140,"")</f>
        <v/>
      </c>
      <c r="H141" s="3" t="str">
        <f>IF(AND($A141&lt;&gt;"",H$1&lt;&gt;""),SUMIFS(VM,Fecha,$A141,Linea,VLOOKUP(H$1,Data!$AP:$AR,3,FALSE),Cuenta,VLOOKUP(H$1,Data!$AP:$AR,2,FALSE))+SUMIFS(FX,Fecha,$A141,Linea,VLOOKUP(H$1,Data!$AP:$AR,3,FALSE),Cuenta,VLOOKUP(H$1,Data!$AP:$AR,2,FALSE))+H140,"")</f>
        <v/>
      </c>
      <c r="I141" s="3" t="str">
        <f>IF(AND($A141&lt;&gt;"",I$1&lt;&gt;""),SUMIFS(VM,Fecha,$A141,Linea,VLOOKUP(I$1,Data!$AP:$AR,3,FALSE),Cuenta,VLOOKUP(I$1,Data!$AP:$AR,2,FALSE))+SUMIFS(FX,Fecha,$A141,Linea,VLOOKUP(I$1,Data!$AP:$AR,3,FALSE),Cuenta,VLOOKUP(I$1,Data!$AP:$AR,2,FALSE))+I140,"")</f>
        <v/>
      </c>
      <c r="J141" s="3" t="str">
        <f>IF(AND($A141&lt;&gt;"",J$1&lt;&gt;""),SUMIFS(VM,Fecha,$A141,Linea,VLOOKUP(J$1,Data!$AP:$AR,3,FALSE),Cuenta,VLOOKUP(J$1,Data!$AP:$AR,2,FALSE))+SUMIFS(FX,Fecha,$A141,Linea,VLOOKUP(J$1,Data!$AP:$AR,3,FALSE),Cuenta,VLOOKUP(J$1,Data!$AP:$AR,2,FALSE))+J140,"")</f>
        <v/>
      </c>
      <c r="K141" s="3" t="str">
        <f>IF(AND($A141&lt;&gt;"",K$1&lt;&gt;""),SUMIFS(VM,Fecha,$A141,Linea,VLOOKUP(K$1,Data!$AP:$AR,3,FALSE),Cuenta,VLOOKUP(K$1,Data!$AP:$AR,2,FALSE))+SUMIFS(FX,Fecha,$A141,Linea,VLOOKUP(K$1,Data!$AP:$AR,3,FALSE),Cuenta,VLOOKUP(K$1,Data!$AP:$AR,2,FALSE))+K140,"")</f>
        <v/>
      </c>
      <c r="L141" s="3" t="str">
        <f>IF(AND($A141&lt;&gt;"",L$1&lt;&gt;""),SUMIFS(VM,Fecha,$A141,Linea,VLOOKUP(L$1,Data!$AP:$AR,3,FALSE),Cuenta,VLOOKUP(L$1,Data!$AP:$AR,2,FALSE))+SUMIFS(FX,Fecha,$A141,Linea,VLOOKUP(L$1,Data!$AP:$AR,3,FALSE),Cuenta,VLOOKUP(L$1,Data!$AP:$AR,2,FALSE))+L140,"")</f>
        <v/>
      </c>
      <c r="M141" s="3" t="str">
        <f>IF(AND($A141&lt;&gt;"",M$1&lt;&gt;""),SUMIFS(VM,Fecha,$A141,Linea,VLOOKUP(M$1,Data!$AP:$AR,3,FALSE),Cuenta,VLOOKUP(M$1,Data!$AP:$AR,2,FALSE))+SUMIFS(FX,Fecha,$A141,Linea,VLOOKUP(M$1,Data!$AP:$AR,3,FALSE),Cuenta,VLOOKUP(M$1,Data!$AP:$AR,2,FALSE))+M140,"")</f>
        <v/>
      </c>
      <c r="N141" s="3" t="str">
        <f>IF(AND($A141&lt;&gt;"",N$1&lt;&gt;""),SUMIFS(VM,Fecha,$A141,Linea,VLOOKUP(N$1,Data!$AP:$AR,3,FALSE),Cuenta,VLOOKUP(N$1,Data!$AP:$AR,2,FALSE))+SUMIFS(FX,Fecha,$A141,Linea,VLOOKUP(N$1,Data!$AP:$AR,3,FALSE),Cuenta,VLOOKUP(N$1,Data!$AP:$AR,2,FALSE))+N140,"")</f>
        <v/>
      </c>
    </row>
    <row r="142" spans="2:14" x14ac:dyDescent="0.25">
      <c r="B142" s="3" t="str">
        <f>IF(AND($A142&lt;&gt;"",B$1&lt;&gt;""),SUMIFS(VM,Fecha,$A142,Linea,VLOOKUP(B$1,Data!$AP:$AR,3,FALSE),Cuenta,VLOOKUP(B$1,Data!$AP:$AR,2,FALSE))+SUMIFS(FX,Fecha,$A142,Linea,VLOOKUP(B$1,Data!$AP:$AR,3,FALSE),Cuenta,VLOOKUP(B$1,Data!$AP:$AR,2,FALSE))+B141,"")</f>
        <v/>
      </c>
      <c r="C142" s="3" t="str">
        <f>IF(AND($A142&lt;&gt;"",C$1&lt;&gt;""),SUMIFS(VM,Fecha,$A142,Linea,VLOOKUP(C$1,Data!$AP:$AR,3,FALSE),Cuenta,VLOOKUP(C$1,Data!$AP:$AR,2,FALSE))+SUMIFS(FX,Fecha,$A142,Linea,VLOOKUP(C$1,Data!$AP:$AR,3,FALSE),Cuenta,VLOOKUP(C$1,Data!$AP:$AR,2,FALSE))+C141,"")</f>
        <v/>
      </c>
      <c r="D142" s="3" t="str">
        <f>IF(AND($A142&lt;&gt;"",D$1&lt;&gt;""),SUMIFS(VM,Fecha,$A142,Linea,VLOOKUP(D$1,Data!$AP:$AR,3,FALSE),Cuenta,VLOOKUP(D$1,Data!$AP:$AR,2,FALSE))+SUMIFS(FX,Fecha,$A142,Linea,VLOOKUP(D$1,Data!$AP:$AR,3,FALSE),Cuenta,VLOOKUP(D$1,Data!$AP:$AR,2,FALSE))+D141,"")</f>
        <v/>
      </c>
      <c r="E142" s="3" t="str">
        <f>IF(AND($A142&lt;&gt;"",E$1&lt;&gt;""),SUMIFS(VM,Fecha,$A142,Linea,VLOOKUP(E$1,Data!$AP:$AR,3,FALSE),Cuenta,VLOOKUP(E$1,Data!$AP:$AR,2,FALSE))+SUMIFS(FX,Fecha,$A142,Linea,VLOOKUP(E$1,Data!$AP:$AR,3,FALSE),Cuenta,VLOOKUP(E$1,Data!$AP:$AR,2,FALSE))+E141,"")</f>
        <v/>
      </c>
      <c r="F142" s="3" t="str">
        <f>IF(AND($A142&lt;&gt;"",F$1&lt;&gt;""),SUMIFS(VM,Fecha,$A142,Linea,VLOOKUP(F$1,Data!$AP:$AR,3,FALSE),Cuenta,VLOOKUP(F$1,Data!$AP:$AR,2,FALSE))+SUMIFS(FX,Fecha,$A142,Linea,VLOOKUP(F$1,Data!$AP:$AR,3,FALSE),Cuenta,VLOOKUP(F$1,Data!$AP:$AR,2,FALSE))+F141,"")</f>
        <v/>
      </c>
      <c r="G142" s="3" t="str">
        <f>IF(AND($A142&lt;&gt;"",G$1&lt;&gt;""),SUMIFS(VM,Fecha,$A142,Linea,VLOOKUP(G$1,Data!$AP:$AR,3,FALSE),Cuenta,VLOOKUP(G$1,Data!$AP:$AR,2,FALSE))+SUMIFS(FX,Fecha,$A142,Linea,VLOOKUP(G$1,Data!$AP:$AR,3,FALSE),Cuenta,VLOOKUP(G$1,Data!$AP:$AR,2,FALSE))+G141,"")</f>
        <v/>
      </c>
      <c r="H142" s="3" t="str">
        <f>IF(AND($A142&lt;&gt;"",H$1&lt;&gt;""),SUMIFS(VM,Fecha,$A142,Linea,VLOOKUP(H$1,Data!$AP:$AR,3,FALSE),Cuenta,VLOOKUP(H$1,Data!$AP:$AR,2,FALSE))+SUMIFS(FX,Fecha,$A142,Linea,VLOOKUP(H$1,Data!$AP:$AR,3,FALSE),Cuenta,VLOOKUP(H$1,Data!$AP:$AR,2,FALSE))+H141,"")</f>
        <v/>
      </c>
      <c r="I142" s="3" t="str">
        <f>IF(AND($A142&lt;&gt;"",I$1&lt;&gt;""),SUMIFS(VM,Fecha,$A142,Linea,VLOOKUP(I$1,Data!$AP:$AR,3,FALSE),Cuenta,VLOOKUP(I$1,Data!$AP:$AR,2,FALSE))+SUMIFS(FX,Fecha,$A142,Linea,VLOOKUP(I$1,Data!$AP:$AR,3,FALSE),Cuenta,VLOOKUP(I$1,Data!$AP:$AR,2,FALSE))+I141,"")</f>
        <v/>
      </c>
      <c r="J142" s="3" t="str">
        <f>IF(AND($A142&lt;&gt;"",J$1&lt;&gt;""),SUMIFS(VM,Fecha,$A142,Linea,VLOOKUP(J$1,Data!$AP:$AR,3,FALSE),Cuenta,VLOOKUP(J$1,Data!$AP:$AR,2,FALSE))+SUMIFS(FX,Fecha,$A142,Linea,VLOOKUP(J$1,Data!$AP:$AR,3,FALSE),Cuenta,VLOOKUP(J$1,Data!$AP:$AR,2,FALSE))+J141,"")</f>
        <v/>
      </c>
      <c r="K142" s="3" t="str">
        <f>IF(AND($A142&lt;&gt;"",K$1&lt;&gt;""),SUMIFS(VM,Fecha,$A142,Linea,VLOOKUP(K$1,Data!$AP:$AR,3,FALSE),Cuenta,VLOOKUP(K$1,Data!$AP:$AR,2,FALSE))+SUMIFS(FX,Fecha,$A142,Linea,VLOOKUP(K$1,Data!$AP:$AR,3,FALSE),Cuenta,VLOOKUP(K$1,Data!$AP:$AR,2,FALSE))+K141,"")</f>
        <v/>
      </c>
      <c r="L142" s="3" t="str">
        <f>IF(AND($A142&lt;&gt;"",L$1&lt;&gt;""),SUMIFS(VM,Fecha,$A142,Linea,VLOOKUP(L$1,Data!$AP:$AR,3,FALSE),Cuenta,VLOOKUP(L$1,Data!$AP:$AR,2,FALSE))+SUMIFS(FX,Fecha,$A142,Linea,VLOOKUP(L$1,Data!$AP:$AR,3,FALSE),Cuenta,VLOOKUP(L$1,Data!$AP:$AR,2,FALSE))+L141,"")</f>
        <v/>
      </c>
      <c r="M142" s="3" t="str">
        <f>IF(AND($A142&lt;&gt;"",M$1&lt;&gt;""),SUMIFS(VM,Fecha,$A142,Linea,VLOOKUP(M$1,Data!$AP:$AR,3,FALSE),Cuenta,VLOOKUP(M$1,Data!$AP:$AR,2,FALSE))+SUMIFS(FX,Fecha,$A142,Linea,VLOOKUP(M$1,Data!$AP:$AR,3,FALSE),Cuenta,VLOOKUP(M$1,Data!$AP:$AR,2,FALSE))+M141,"")</f>
        <v/>
      </c>
      <c r="N142" s="3" t="str">
        <f>IF(AND($A142&lt;&gt;"",N$1&lt;&gt;""),SUMIFS(VM,Fecha,$A142,Linea,VLOOKUP(N$1,Data!$AP:$AR,3,FALSE),Cuenta,VLOOKUP(N$1,Data!$AP:$AR,2,FALSE))+SUMIFS(FX,Fecha,$A142,Linea,VLOOKUP(N$1,Data!$AP:$AR,3,FALSE),Cuenta,VLOOKUP(N$1,Data!$AP:$AR,2,FALSE))+N141,"")</f>
        <v/>
      </c>
    </row>
    <row r="143" spans="2:14" x14ac:dyDescent="0.25">
      <c r="B143" s="3" t="str">
        <f>IF(AND($A143&lt;&gt;"",B$1&lt;&gt;""),SUMIFS(VM,Fecha,$A143,Linea,VLOOKUP(B$1,Data!$AP:$AR,3,FALSE),Cuenta,VLOOKUP(B$1,Data!$AP:$AR,2,FALSE))+SUMIFS(FX,Fecha,$A143,Linea,VLOOKUP(B$1,Data!$AP:$AR,3,FALSE),Cuenta,VLOOKUP(B$1,Data!$AP:$AR,2,FALSE))+B142,"")</f>
        <v/>
      </c>
      <c r="C143" s="3" t="str">
        <f>IF(AND($A143&lt;&gt;"",C$1&lt;&gt;""),SUMIFS(VM,Fecha,$A143,Linea,VLOOKUP(C$1,Data!$AP:$AR,3,FALSE),Cuenta,VLOOKUP(C$1,Data!$AP:$AR,2,FALSE))+SUMIFS(FX,Fecha,$A143,Linea,VLOOKUP(C$1,Data!$AP:$AR,3,FALSE),Cuenta,VLOOKUP(C$1,Data!$AP:$AR,2,FALSE))+C142,"")</f>
        <v/>
      </c>
      <c r="D143" s="3" t="str">
        <f>IF(AND($A143&lt;&gt;"",D$1&lt;&gt;""),SUMIFS(VM,Fecha,$A143,Linea,VLOOKUP(D$1,Data!$AP:$AR,3,FALSE),Cuenta,VLOOKUP(D$1,Data!$AP:$AR,2,FALSE))+SUMIFS(FX,Fecha,$A143,Linea,VLOOKUP(D$1,Data!$AP:$AR,3,FALSE),Cuenta,VLOOKUP(D$1,Data!$AP:$AR,2,FALSE))+D142,"")</f>
        <v/>
      </c>
      <c r="E143" s="3" t="str">
        <f>IF(AND($A143&lt;&gt;"",E$1&lt;&gt;""),SUMIFS(VM,Fecha,$A143,Linea,VLOOKUP(E$1,Data!$AP:$AR,3,FALSE),Cuenta,VLOOKUP(E$1,Data!$AP:$AR,2,FALSE))+SUMIFS(FX,Fecha,$A143,Linea,VLOOKUP(E$1,Data!$AP:$AR,3,FALSE),Cuenta,VLOOKUP(E$1,Data!$AP:$AR,2,FALSE))+E142,"")</f>
        <v/>
      </c>
      <c r="F143" s="3" t="str">
        <f>IF(AND($A143&lt;&gt;"",F$1&lt;&gt;""),SUMIFS(VM,Fecha,$A143,Linea,VLOOKUP(F$1,Data!$AP:$AR,3,FALSE),Cuenta,VLOOKUP(F$1,Data!$AP:$AR,2,FALSE))+SUMIFS(FX,Fecha,$A143,Linea,VLOOKUP(F$1,Data!$AP:$AR,3,FALSE),Cuenta,VLOOKUP(F$1,Data!$AP:$AR,2,FALSE))+F142,"")</f>
        <v/>
      </c>
      <c r="G143" s="3" t="str">
        <f>IF(AND($A143&lt;&gt;"",G$1&lt;&gt;""),SUMIFS(VM,Fecha,$A143,Linea,VLOOKUP(G$1,Data!$AP:$AR,3,FALSE),Cuenta,VLOOKUP(G$1,Data!$AP:$AR,2,FALSE))+SUMIFS(FX,Fecha,$A143,Linea,VLOOKUP(G$1,Data!$AP:$AR,3,FALSE),Cuenta,VLOOKUP(G$1,Data!$AP:$AR,2,FALSE))+G142,"")</f>
        <v/>
      </c>
      <c r="H143" s="3" t="str">
        <f>IF(AND($A143&lt;&gt;"",H$1&lt;&gt;""),SUMIFS(VM,Fecha,$A143,Linea,VLOOKUP(H$1,Data!$AP:$AR,3,FALSE),Cuenta,VLOOKUP(H$1,Data!$AP:$AR,2,FALSE))+SUMIFS(FX,Fecha,$A143,Linea,VLOOKUP(H$1,Data!$AP:$AR,3,FALSE),Cuenta,VLOOKUP(H$1,Data!$AP:$AR,2,FALSE))+H142,"")</f>
        <v/>
      </c>
      <c r="I143" s="3" t="str">
        <f>IF(AND($A143&lt;&gt;"",I$1&lt;&gt;""),SUMIFS(VM,Fecha,$A143,Linea,VLOOKUP(I$1,Data!$AP:$AR,3,FALSE),Cuenta,VLOOKUP(I$1,Data!$AP:$AR,2,FALSE))+SUMIFS(FX,Fecha,$A143,Linea,VLOOKUP(I$1,Data!$AP:$AR,3,FALSE),Cuenta,VLOOKUP(I$1,Data!$AP:$AR,2,FALSE))+I142,"")</f>
        <v/>
      </c>
      <c r="J143" s="3" t="str">
        <f>IF(AND($A143&lt;&gt;"",J$1&lt;&gt;""),SUMIFS(VM,Fecha,$A143,Linea,VLOOKUP(J$1,Data!$AP:$AR,3,FALSE),Cuenta,VLOOKUP(J$1,Data!$AP:$AR,2,FALSE))+SUMIFS(FX,Fecha,$A143,Linea,VLOOKUP(J$1,Data!$AP:$AR,3,FALSE),Cuenta,VLOOKUP(J$1,Data!$AP:$AR,2,FALSE))+J142,"")</f>
        <v/>
      </c>
      <c r="K143" s="3" t="str">
        <f>IF(AND($A143&lt;&gt;"",K$1&lt;&gt;""),SUMIFS(VM,Fecha,$A143,Linea,VLOOKUP(K$1,Data!$AP:$AR,3,FALSE),Cuenta,VLOOKUP(K$1,Data!$AP:$AR,2,FALSE))+SUMIFS(FX,Fecha,$A143,Linea,VLOOKUP(K$1,Data!$AP:$AR,3,FALSE),Cuenta,VLOOKUP(K$1,Data!$AP:$AR,2,FALSE))+K142,"")</f>
        <v/>
      </c>
      <c r="L143" s="3" t="str">
        <f>IF(AND($A143&lt;&gt;"",L$1&lt;&gt;""),SUMIFS(VM,Fecha,$A143,Linea,VLOOKUP(L$1,Data!$AP:$AR,3,FALSE),Cuenta,VLOOKUP(L$1,Data!$AP:$AR,2,FALSE))+SUMIFS(FX,Fecha,$A143,Linea,VLOOKUP(L$1,Data!$AP:$AR,3,FALSE),Cuenta,VLOOKUP(L$1,Data!$AP:$AR,2,FALSE))+L142,"")</f>
        <v/>
      </c>
      <c r="M143" s="3" t="str">
        <f>IF(AND($A143&lt;&gt;"",M$1&lt;&gt;""),SUMIFS(VM,Fecha,$A143,Linea,VLOOKUP(M$1,Data!$AP:$AR,3,FALSE),Cuenta,VLOOKUP(M$1,Data!$AP:$AR,2,FALSE))+SUMIFS(FX,Fecha,$A143,Linea,VLOOKUP(M$1,Data!$AP:$AR,3,FALSE),Cuenta,VLOOKUP(M$1,Data!$AP:$AR,2,FALSE))+M142,"")</f>
        <v/>
      </c>
      <c r="N143" s="3" t="str">
        <f>IF(AND($A143&lt;&gt;"",N$1&lt;&gt;""),SUMIFS(VM,Fecha,$A143,Linea,VLOOKUP(N$1,Data!$AP:$AR,3,FALSE),Cuenta,VLOOKUP(N$1,Data!$AP:$AR,2,FALSE))+SUMIFS(FX,Fecha,$A143,Linea,VLOOKUP(N$1,Data!$AP:$AR,3,FALSE),Cuenta,VLOOKUP(N$1,Data!$AP:$AR,2,FALSE))+N142,"")</f>
        <v/>
      </c>
    </row>
    <row r="144" spans="2:14" x14ac:dyDescent="0.25">
      <c r="B144" s="3" t="str">
        <f>IF(AND($A144&lt;&gt;"",B$1&lt;&gt;""),SUMIFS(VM,Fecha,$A144,Linea,VLOOKUP(B$1,Data!$AP:$AR,3,FALSE),Cuenta,VLOOKUP(B$1,Data!$AP:$AR,2,FALSE))+SUMIFS(FX,Fecha,$A144,Linea,VLOOKUP(B$1,Data!$AP:$AR,3,FALSE),Cuenta,VLOOKUP(B$1,Data!$AP:$AR,2,FALSE))+B143,"")</f>
        <v/>
      </c>
      <c r="C144" s="3" t="str">
        <f>IF(AND($A144&lt;&gt;"",C$1&lt;&gt;""),SUMIFS(VM,Fecha,$A144,Linea,VLOOKUP(C$1,Data!$AP:$AR,3,FALSE),Cuenta,VLOOKUP(C$1,Data!$AP:$AR,2,FALSE))+SUMIFS(FX,Fecha,$A144,Linea,VLOOKUP(C$1,Data!$AP:$AR,3,FALSE),Cuenta,VLOOKUP(C$1,Data!$AP:$AR,2,FALSE))+C143,"")</f>
        <v/>
      </c>
      <c r="D144" s="3" t="str">
        <f>IF(AND($A144&lt;&gt;"",D$1&lt;&gt;""),SUMIFS(VM,Fecha,$A144,Linea,VLOOKUP(D$1,Data!$AP:$AR,3,FALSE),Cuenta,VLOOKUP(D$1,Data!$AP:$AR,2,FALSE))+SUMIFS(FX,Fecha,$A144,Linea,VLOOKUP(D$1,Data!$AP:$AR,3,FALSE),Cuenta,VLOOKUP(D$1,Data!$AP:$AR,2,FALSE))+D143,"")</f>
        <v/>
      </c>
      <c r="E144" s="3" t="str">
        <f>IF(AND($A144&lt;&gt;"",E$1&lt;&gt;""),SUMIFS(VM,Fecha,$A144,Linea,VLOOKUP(E$1,Data!$AP:$AR,3,FALSE),Cuenta,VLOOKUP(E$1,Data!$AP:$AR,2,FALSE))+SUMIFS(FX,Fecha,$A144,Linea,VLOOKUP(E$1,Data!$AP:$AR,3,FALSE),Cuenta,VLOOKUP(E$1,Data!$AP:$AR,2,FALSE))+E143,"")</f>
        <v/>
      </c>
      <c r="F144" s="3" t="str">
        <f>IF(AND($A144&lt;&gt;"",F$1&lt;&gt;""),SUMIFS(VM,Fecha,$A144,Linea,VLOOKUP(F$1,Data!$AP:$AR,3,FALSE),Cuenta,VLOOKUP(F$1,Data!$AP:$AR,2,FALSE))+SUMIFS(FX,Fecha,$A144,Linea,VLOOKUP(F$1,Data!$AP:$AR,3,FALSE),Cuenta,VLOOKUP(F$1,Data!$AP:$AR,2,FALSE))+F143,"")</f>
        <v/>
      </c>
      <c r="G144" s="3" t="str">
        <f>IF(AND($A144&lt;&gt;"",G$1&lt;&gt;""),SUMIFS(VM,Fecha,$A144,Linea,VLOOKUP(G$1,Data!$AP:$AR,3,FALSE),Cuenta,VLOOKUP(G$1,Data!$AP:$AR,2,FALSE))+SUMIFS(FX,Fecha,$A144,Linea,VLOOKUP(G$1,Data!$AP:$AR,3,FALSE),Cuenta,VLOOKUP(G$1,Data!$AP:$AR,2,FALSE))+G143,"")</f>
        <v/>
      </c>
      <c r="H144" s="3" t="str">
        <f>IF(AND($A144&lt;&gt;"",H$1&lt;&gt;""),SUMIFS(VM,Fecha,$A144,Linea,VLOOKUP(H$1,Data!$AP:$AR,3,FALSE),Cuenta,VLOOKUP(H$1,Data!$AP:$AR,2,FALSE))+SUMIFS(FX,Fecha,$A144,Linea,VLOOKUP(H$1,Data!$AP:$AR,3,FALSE),Cuenta,VLOOKUP(H$1,Data!$AP:$AR,2,FALSE))+H143,"")</f>
        <v/>
      </c>
      <c r="I144" s="3" t="str">
        <f>IF(AND($A144&lt;&gt;"",I$1&lt;&gt;""),SUMIFS(VM,Fecha,$A144,Linea,VLOOKUP(I$1,Data!$AP:$AR,3,FALSE),Cuenta,VLOOKUP(I$1,Data!$AP:$AR,2,FALSE))+SUMIFS(FX,Fecha,$A144,Linea,VLOOKUP(I$1,Data!$AP:$AR,3,FALSE),Cuenta,VLOOKUP(I$1,Data!$AP:$AR,2,FALSE))+I143,"")</f>
        <v/>
      </c>
      <c r="J144" s="3" t="str">
        <f>IF(AND($A144&lt;&gt;"",J$1&lt;&gt;""),SUMIFS(VM,Fecha,$A144,Linea,VLOOKUP(J$1,Data!$AP:$AR,3,FALSE),Cuenta,VLOOKUP(J$1,Data!$AP:$AR,2,FALSE))+SUMIFS(FX,Fecha,$A144,Linea,VLOOKUP(J$1,Data!$AP:$AR,3,FALSE),Cuenta,VLOOKUP(J$1,Data!$AP:$AR,2,FALSE))+J143,"")</f>
        <v/>
      </c>
      <c r="K144" s="3" t="str">
        <f>IF(AND($A144&lt;&gt;"",K$1&lt;&gt;""),SUMIFS(VM,Fecha,$A144,Linea,VLOOKUP(K$1,Data!$AP:$AR,3,FALSE),Cuenta,VLOOKUP(K$1,Data!$AP:$AR,2,FALSE))+SUMIFS(FX,Fecha,$A144,Linea,VLOOKUP(K$1,Data!$AP:$AR,3,FALSE),Cuenta,VLOOKUP(K$1,Data!$AP:$AR,2,FALSE))+K143,"")</f>
        <v/>
      </c>
      <c r="L144" s="3" t="str">
        <f>IF(AND($A144&lt;&gt;"",L$1&lt;&gt;""),SUMIFS(VM,Fecha,$A144,Linea,VLOOKUP(L$1,Data!$AP:$AR,3,FALSE),Cuenta,VLOOKUP(L$1,Data!$AP:$AR,2,FALSE))+SUMIFS(FX,Fecha,$A144,Linea,VLOOKUP(L$1,Data!$AP:$AR,3,FALSE),Cuenta,VLOOKUP(L$1,Data!$AP:$AR,2,FALSE))+L143,"")</f>
        <v/>
      </c>
      <c r="M144" s="3" t="str">
        <f>IF(AND($A144&lt;&gt;"",M$1&lt;&gt;""),SUMIFS(VM,Fecha,$A144,Linea,VLOOKUP(M$1,Data!$AP:$AR,3,FALSE),Cuenta,VLOOKUP(M$1,Data!$AP:$AR,2,FALSE))+SUMIFS(FX,Fecha,$A144,Linea,VLOOKUP(M$1,Data!$AP:$AR,3,FALSE),Cuenta,VLOOKUP(M$1,Data!$AP:$AR,2,FALSE))+M143,"")</f>
        <v/>
      </c>
      <c r="N144" s="3" t="str">
        <f>IF(AND($A144&lt;&gt;"",N$1&lt;&gt;""),SUMIFS(VM,Fecha,$A144,Linea,VLOOKUP(N$1,Data!$AP:$AR,3,FALSE),Cuenta,VLOOKUP(N$1,Data!$AP:$AR,2,FALSE))+SUMIFS(FX,Fecha,$A144,Linea,VLOOKUP(N$1,Data!$AP:$AR,3,FALSE),Cuenta,VLOOKUP(N$1,Data!$AP:$AR,2,FALSE))+N143,"")</f>
        <v/>
      </c>
    </row>
    <row r="145" spans="2:14" x14ac:dyDescent="0.25">
      <c r="B145" s="3" t="str">
        <f>IF(AND($A145&lt;&gt;"",B$1&lt;&gt;""),SUMIFS(VM,Fecha,$A145,Linea,VLOOKUP(B$1,Data!$AP:$AR,3,FALSE),Cuenta,VLOOKUP(B$1,Data!$AP:$AR,2,FALSE))+SUMIFS(FX,Fecha,$A145,Linea,VLOOKUP(B$1,Data!$AP:$AR,3,FALSE),Cuenta,VLOOKUP(B$1,Data!$AP:$AR,2,FALSE))+B144,"")</f>
        <v/>
      </c>
      <c r="C145" s="3" t="str">
        <f>IF(AND($A145&lt;&gt;"",C$1&lt;&gt;""),SUMIFS(VM,Fecha,$A145,Linea,VLOOKUP(C$1,Data!$AP:$AR,3,FALSE),Cuenta,VLOOKUP(C$1,Data!$AP:$AR,2,FALSE))+SUMIFS(FX,Fecha,$A145,Linea,VLOOKUP(C$1,Data!$AP:$AR,3,FALSE),Cuenta,VLOOKUP(C$1,Data!$AP:$AR,2,FALSE))+C144,"")</f>
        <v/>
      </c>
      <c r="D145" s="3" t="str">
        <f>IF(AND($A145&lt;&gt;"",D$1&lt;&gt;""),SUMIFS(VM,Fecha,$A145,Linea,VLOOKUP(D$1,Data!$AP:$AR,3,FALSE),Cuenta,VLOOKUP(D$1,Data!$AP:$AR,2,FALSE))+SUMIFS(FX,Fecha,$A145,Linea,VLOOKUP(D$1,Data!$AP:$AR,3,FALSE),Cuenta,VLOOKUP(D$1,Data!$AP:$AR,2,FALSE))+D144,"")</f>
        <v/>
      </c>
      <c r="E145" s="3" t="str">
        <f>IF(AND($A145&lt;&gt;"",E$1&lt;&gt;""),SUMIFS(VM,Fecha,$A145,Linea,VLOOKUP(E$1,Data!$AP:$AR,3,FALSE),Cuenta,VLOOKUP(E$1,Data!$AP:$AR,2,FALSE))+SUMIFS(FX,Fecha,$A145,Linea,VLOOKUP(E$1,Data!$AP:$AR,3,FALSE),Cuenta,VLOOKUP(E$1,Data!$AP:$AR,2,FALSE))+E144,"")</f>
        <v/>
      </c>
      <c r="F145" s="3" t="str">
        <f>IF(AND($A145&lt;&gt;"",F$1&lt;&gt;""),SUMIFS(VM,Fecha,$A145,Linea,VLOOKUP(F$1,Data!$AP:$AR,3,FALSE),Cuenta,VLOOKUP(F$1,Data!$AP:$AR,2,FALSE))+SUMIFS(FX,Fecha,$A145,Linea,VLOOKUP(F$1,Data!$AP:$AR,3,FALSE),Cuenta,VLOOKUP(F$1,Data!$AP:$AR,2,FALSE))+F144,"")</f>
        <v/>
      </c>
      <c r="G145" s="3" t="str">
        <f>IF(AND($A145&lt;&gt;"",G$1&lt;&gt;""),SUMIFS(VM,Fecha,$A145,Linea,VLOOKUP(G$1,Data!$AP:$AR,3,FALSE),Cuenta,VLOOKUP(G$1,Data!$AP:$AR,2,FALSE))+SUMIFS(FX,Fecha,$A145,Linea,VLOOKUP(G$1,Data!$AP:$AR,3,FALSE),Cuenta,VLOOKUP(G$1,Data!$AP:$AR,2,FALSE))+G144,"")</f>
        <v/>
      </c>
      <c r="H145" s="3" t="str">
        <f>IF(AND($A145&lt;&gt;"",H$1&lt;&gt;""),SUMIFS(VM,Fecha,$A145,Linea,VLOOKUP(H$1,Data!$AP:$AR,3,FALSE),Cuenta,VLOOKUP(H$1,Data!$AP:$AR,2,FALSE))+SUMIFS(FX,Fecha,$A145,Linea,VLOOKUP(H$1,Data!$AP:$AR,3,FALSE),Cuenta,VLOOKUP(H$1,Data!$AP:$AR,2,FALSE))+H144,"")</f>
        <v/>
      </c>
      <c r="I145" s="3" t="str">
        <f>IF(AND($A145&lt;&gt;"",I$1&lt;&gt;""),SUMIFS(VM,Fecha,$A145,Linea,VLOOKUP(I$1,Data!$AP:$AR,3,FALSE),Cuenta,VLOOKUP(I$1,Data!$AP:$AR,2,FALSE))+SUMIFS(FX,Fecha,$A145,Linea,VLOOKUP(I$1,Data!$AP:$AR,3,FALSE),Cuenta,VLOOKUP(I$1,Data!$AP:$AR,2,FALSE))+I144,"")</f>
        <v/>
      </c>
      <c r="J145" s="3" t="str">
        <f>IF(AND($A145&lt;&gt;"",J$1&lt;&gt;""),SUMIFS(VM,Fecha,$A145,Linea,VLOOKUP(J$1,Data!$AP:$AR,3,FALSE),Cuenta,VLOOKUP(J$1,Data!$AP:$AR,2,FALSE))+SUMIFS(FX,Fecha,$A145,Linea,VLOOKUP(J$1,Data!$AP:$AR,3,FALSE),Cuenta,VLOOKUP(J$1,Data!$AP:$AR,2,FALSE))+J144,"")</f>
        <v/>
      </c>
      <c r="K145" s="3" t="str">
        <f>IF(AND($A145&lt;&gt;"",K$1&lt;&gt;""),SUMIFS(VM,Fecha,$A145,Linea,VLOOKUP(K$1,Data!$AP:$AR,3,FALSE),Cuenta,VLOOKUP(K$1,Data!$AP:$AR,2,FALSE))+SUMIFS(FX,Fecha,$A145,Linea,VLOOKUP(K$1,Data!$AP:$AR,3,FALSE),Cuenta,VLOOKUP(K$1,Data!$AP:$AR,2,FALSE))+K144,"")</f>
        <v/>
      </c>
      <c r="L145" s="3" t="str">
        <f>IF(AND($A145&lt;&gt;"",L$1&lt;&gt;""),SUMIFS(VM,Fecha,$A145,Linea,VLOOKUP(L$1,Data!$AP:$AR,3,FALSE),Cuenta,VLOOKUP(L$1,Data!$AP:$AR,2,FALSE))+SUMIFS(FX,Fecha,$A145,Linea,VLOOKUP(L$1,Data!$AP:$AR,3,FALSE),Cuenta,VLOOKUP(L$1,Data!$AP:$AR,2,FALSE))+L144,"")</f>
        <v/>
      </c>
      <c r="M145" s="3" t="str">
        <f>IF(AND($A145&lt;&gt;"",M$1&lt;&gt;""),SUMIFS(VM,Fecha,$A145,Linea,VLOOKUP(M$1,Data!$AP:$AR,3,FALSE),Cuenta,VLOOKUP(M$1,Data!$AP:$AR,2,FALSE))+SUMIFS(FX,Fecha,$A145,Linea,VLOOKUP(M$1,Data!$AP:$AR,3,FALSE),Cuenta,VLOOKUP(M$1,Data!$AP:$AR,2,FALSE))+M144,"")</f>
        <v/>
      </c>
      <c r="N145" s="3" t="str">
        <f>IF(AND($A145&lt;&gt;"",N$1&lt;&gt;""),SUMIFS(VM,Fecha,$A145,Linea,VLOOKUP(N$1,Data!$AP:$AR,3,FALSE),Cuenta,VLOOKUP(N$1,Data!$AP:$AR,2,FALSE))+SUMIFS(FX,Fecha,$A145,Linea,VLOOKUP(N$1,Data!$AP:$AR,3,FALSE),Cuenta,VLOOKUP(N$1,Data!$AP:$AR,2,FALSE))+N144,"")</f>
        <v/>
      </c>
    </row>
    <row r="146" spans="2:14" x14ac:dyDescent="0.25">
      <c r="B146" s="3" t="str">
        <f>IF(AND($A146&lt;&gt;"",B$1&lt;&gt;""),SUMIFS(VM,Fecha,$A146,Linea,VLOOKUP(B$1,Data!$AP:$AR,3,FALSE),Cuenta,VLOOKUP(B$1,Data!$AP:$AR,2,FALSE))+SUMIFS(FX,Fecha,$A146,Linea,VLOOKUP(B$1,Data!$AP:$AR,3,FALSE),Cuenta,VLOOKUP(B$1,Data!$AP:$AR,2,FALSE))+B145,"")</f>
        <v/>
      </c>
      <c r="C146" s="3" t="str">
        <f>IF(AND($A146&lt;&gt;"",C$1&lt;&gt;""),SUMIFS(VM,Fecha,$A146,Linea,VLOOKUP(C$1,Data!$AP:$AR,3,FALSE),Cuenta,VLOOKUP(C$1,Data!$AP:$AR,2,FALSE))+SUMIFS(FX,Fecha,$A146,Linea,VLOOKUP(C$1,Data!$AP:$AR,3,FALSE),Cuenta,VLOOKUP(C$1,Data!$AP:$AR,2,FALSE))+C145,"")</f>
        <v/>
      </c>
      <c r="D146" s="3" t="str">
        <f>IF(AND($A146&lt;&gt;"",D$1&lt;&gt;""),SUMIFS(VM,Fecha,$A146,Linea,VLOOKUP(D$1,Data!$AP:$AR,3,FALSE),Cuenta,VLOOKUP(D$1,Data!$AP:$AR,2,FALSE))+SUMIFS(FX,Fecha,$A146,Linea,VLOOKUP(D$1,Data!$AP:$AR,3,FALSE),Cuenta,VLOOKUP(D$1,Data!$AP:$AR,2,FALSE))+D145,"")</f>
        <v/>
      </c>
      <c r="E146" s="3" t="str">
        <f>IF(AND($A146&lt;&gt;"",E$1&lt;&gt;""),SUMIFS(VM,Fecha,$A146,Linea,VLOOKUP(E$1,Data!$AP:$AR,3,FALSE),Cuenta,VLOOKUP(E$1,Data!$AP:$AR,2,FALSE))+SUMIFS(FX,Fecha,$A146,Linea,VLOOKUP(E$1,Data!$AP:$AR,3,FALSE),Cuenta,VLOOKUP(E$1,Data!$AP:$AR,2,FALSE))+E145,"")</f>
        <v/>
      </c>
      <c r="F146" s="3" t="str">
        <f>IF(AND($A146&lt;&gt;"",F$1&lt;&gt;""),SUMIFS(VM,Fecha,$A146,Linea,VLOOKUP(F$1,Data!$AP:$AR,3,FALSE),Cuenta,VLOOKUP(F$1,Data!$AP:$AR,2,FALSE))+SUMIFS(FX,Fecha,$A146,Linea,VLOOKUP(F$1,Data!$AP:$AR,3,FALSE),Cuenta,VLOOKUP(F$1,Data!$AP:$AR,2,FALSE))+F145,"")</f>
        <v/>
      </c>
      <c r="G146" s="3" t="str">
        <f>IF(AND($A146&lt;&gt;"",G$1&lt;&gt;""),SUMIFS(VM,Fecha,$A146,Linea,VLOOKUP(G$1,Data!$AP:$AR,3,FALSE),Cuenta,VLOOKUP(G$1,Data!$AP:$AR,2,FALSE))+SUMIFS(FX,Fecha,$A146,Linea,VLOOKUP(G$1,Data!$AP:$AR,3,FALSE),Cuenta,VLOOKUP(G$1,Data!$AP:$AR,2,FALSE))+G145,"")</f>
        <v/>
      </c>
      <c r="H146" s="3" t="str">
        <f>IF(AND($A146&lt;&gt;"",H$1&lt;&gt;""),SUMIFS(VM,Fecha,$A146,Linea,VLOOKUP(H$1,Data!$AP:$AR,3,FALSE),Cuenta,VLOOKUP(H$1,Data!$AP:$AR,2,FALSE))+SUMIFS(FX,Fecha,$A146,Linea,VLOOKUP(H$1,Data!$AP:$AR,3,FALSE),Cuenta,VLOOKUP(H$1,Data!$AP:$AR,2,FALSE))+H145,"")</f>
        <v/>
      </c>
      <c r="I146" s="3" t="str">
        <f>IF(AND($A146&lt;&gt;"",I$1&lt;&gt;""),SUMIFS(VM,Fecha,$A146,Linea,VLOOKUP(I$1,Data!$AP:$AR,3,FALSE),Cuenta,VLOOKUP(I$1,Data!$AP:$AR,2,FALSE))+SUMIFS(FX,Fecha,$A146,Linea,VLOOKUP(I$1,Data!$AP:$AR,3,FALSE),Cuenta,VLOOKUP(I$1,Data!$AP:$AR,2,FALSE))+I145,"")</f>
        <v/>
      </c>
      <c r="J146" s="3" t="str">
        <f>IF(AND($A146&lt;&gt;"",J$1&lt;&gt;""),SUMIFS(VM,Fecha,$A146,Linea,VLOOKUP(J$1,Data!$AP:$AR,3,FALSE),Cuenta,VLOOKUP(J$1,Data!$AP:$AR,2,FALSE))+SUMIFS(FX,Fecha,$A146,Linea,VLOOKUP(J$1,Data!$AP:$AR,3,FALSE),Cuenta,VLOOKUP(J$1,Data!$AP:$AR,2,FALSE))+J145,"")</f>
        <v/>
      </c>
      <c r="K146" s="3" t="str">
        <f>IF(AND($A146&lt;&gt;"",K$1&lt;&gt;""),SUMIFS(VM,Fecha,$A146,Linea,VLOOKUP(K$1,Data!$AP:$AR,3,FALSE),Cuenta,VLOOKUP(K$1,Data!$AP:$AR,2,FALSE))+SUMIFS(FX,Fecha,$A146,Linea,VLOOKUP(K$1,Data!$AP:$AR,3,FALSE),Cuenta,VLOOKUP(K$1,Data!$AP:$AR,2,FALSE))+K145,"")</f>
        <v/>
      </c>
      <c r="L146" s="3" t="str">
        <f>IF(AND($A146&lt;&gt;"",L$1&lt;&gt;""),SUMIFS(VM,Fecha,$A146,Linea,VLOOKUP(L$1,Data!$AP:$AR,3,FALSE),Cuenta,VLOOKUP(L$1,Data!$AP:$AR,2,FALSE))+SUMIFS(FX,Fecha,$A146,Linea,VLOOKUP(L$1,Data!$AP:$AR,3,FALSE),Cuenta,VLOOKUP(L$1,Data!$AP:$AR,2,FALSE))+L145,"")</f>
        <v/>
      </c>
      <c r="M146" s="3" t="str">
        <f>IF(AND($A146&lt;&gt;"",M$1&lt;&gt;""),SUMIFS(VM,Fecha,$A146,Linea,VLOOKUP(M$1,Data!$AP:$AR,3,FALSE),Cuenta,VLOOKUP(M$1,Data!$AP:$AR,2,FALSE))+SUMIFS(FX,Fecha,$A146,Linea,VLOOKUP(M$1,Data!$AP:$AR,3,FALSE),Cuenta,VLOOKUP(M$1,Data!$AP:$AR,2,FALSE))+M145,"")</f>
        <v/>
      </c>
      <c r="N146" s="3" t="str">
        <f>IF(AND($A146&lt;&gt;"",N$1&lt;&gt;""),SUMIFS(VM,Fecha,$A146,Linea,VLOOKUP(N$1,Data!$AP:$AR,3,FALSE),Cuenta,VLOOKUP(N$1,Data!$AP:$AR,2,FALSE))+SUMIFS(FX,Fecha,$A146,Linea,VLOOKUP(N$1,Data!$AP:$AR,3,FALSE),Cuenta,VLOOKUP(N$1,Data!$AP:$AR,2,FALSE))+N145,"")</f>
        <v/>
      </c>
    </row>
    <row r="147" spans="2:14" x14ac:dyDescent="0.25">
      <c r="B147" s="3" t="str">
        <f>IF(AND($A147&lt;&gt;"",B$1&lt;&gt;""),SUMIFS(VM,Fecha,$A147,Linea,VLOOKUP(B$1,Data!$AP:$AR,3,FALSE),Cuenta,VLOOKUP(B$1,Data!$AP:$AR,2,FALSE))+SUMIFS(FX,Fecha,$A147,Linea,VLOOKUP(B$1,Data!$AP:$AR,3,FALSE),Cuenta,VLOOKUP(B$1,Data!$AP:$AR,2,FALSE))+B146,"")</f>
        <v/>
      </c>
      <c r="C147" s="3" t="str">
        <f>IF(AND($A147&lt;&gt;"",C$1&lt;&gt;""),SUMIFS(VM,Fecha,$A147,Linea,VLOOKUP(C$1,Data!$AP:$AR,3,FALSE),Cuenta,VLOOKUP(C$1,Data!$AP:$AR,2,FALSE))+SUMIFS(FX,Fecha,$A147,Linea,VLOOKUP(C$1,Data!$AP:$AR,3,FALSE),Cuenta,VLOOKUP(C$1,Data!$AP:$AR,2,FALSE))+C146,"")</f>
        <v/>
      </c>
      <c r="D147" s="3" t="str">
        <f>IF(AND($A147&lt;&gt;"",D$1&lt;&gt;""),SUMIFS(VM,Fecha,$A147,Linea,VLOOKUP(D$1,Data!$AP:$AR,3,FALSE),Cuenta,VLOOKUP(D$1,Data!$AP:$AR,2,FALSE))+SUMIFS(FX,Fecha,$A147,Linea,VLOOKUP(D$1,Data!$AP:$AR,3,FALSE),Cuenta,VLOOKUP(D$1,Data!$AP:$AR,2,FALSE))+D146,"")</f>
        <v/>
      </c>
      <c r="E147" s="3" t="str">
        <f>IF(AND($A147&lt;&gt;"",E$1&lt;&gt;""),SUMIFS(VM,Fecha,$A147,Linea,VLOOKUP(E$1,Data!$AP:$AR,3,FALSE),Cuenta,VLOOKUP(E$1,Data!$AP:$AR,2,FALSE))+SUMIFS(FX,Fecha,$A147,Linea,VLOOKUP(E$1,Data!$AP:$AR,3,FALSE),Cuenta,VLOOKUP(E$1,Data!$AP:$AR,2,FALSE))+E146,"")</f>
        <v/>
      </c>
      <c r="F147" s="3" t="str">
        <f>IF(AND($A147&lt;&gt;"",F$1&lt;&gt;""),SUMIFS(VM,Fecha,$A147,Linea,VLOOKUP(F$1,Data!$AP:$AR,3,FALSE),Cuenta,VLOOKUP(F$1,Data!$AP:$AR,2,FALSE))+SUMIFS(FX,Fecha,$A147,Linea,VLOOKUP(F$1,Data!$AP:$AR,3,FALSE),Cuenta,VLOOKUP(F$1,Data!$AP:$AR,2,FALSE))+F146,"")</f>
        <v/>
      </c>
      <c r="G147" s="3" t="str">
        <f>IF(AND($A147&lt;&gt;"",G$1&lt;&gt;""),SUMIFS(VM,Fecha,$A147,Linea,VLOOKUP(G$1,Data!$AP:$AR,3,FALSE),Cuenta,VLOOKUP(G$1,Data!$AP:$AR,2,FALSE))+SUMIFS(FX,Fecha,$A147,Linea,VLOOKUP(G$1,Data!$AP:$AR,3,FALSE),Cuenta,VLOOKUP(G$1,Data!$AP:$AR,2,FALSE))+G146,"")</f>
        <v/>
      </c>
      <c r="H147" s="3" t="str">
        <f>IF(AND($A147&lt;&gt;"",H$1&lt;&gt;""),SUMIFS(VM,Fecha,$A147,Linea,VLOOKUP(H$1,Data!$AP:$AR,3,FALSE),Cuenta,VLOOKUP(H$1,Data!$AP:$AR,2,FALSE))+SUMIFS(FX,Fecha,$A147,Linea,VLOOKUP(H$1,Data!$AP:$AR,3,FALSE),Cuenta,VLOOKUP(H$1,Data!$AP:$AR,2,FALSE))+H146,"")</f>
        <v/>
      </c>
      <c r="I147" s="3" t="str">
        <f>IF(AND($A147&lt;&gt;"",I$1&lt;&gt;""),SUMIFS(VM,Fecha,$A147,Linea,VLOOKUP(I$1,Data!$AP:$AR,3,FALSE),Cuenta,VLOOKUP(I$1,Data!$AP:$AR,2,FALSE))+SUMIFS(FX,Fecha,$A147,Linea,VLOOKUP(I$1,Data!$AP:$AR,3,FALSE),Cuenta,VLOOKUP(I$1,Data!$AP:$AR,2,FALSE))+I146,"")</f>
        <v/>
      </c>
      <c r="J147" s="3" t="str">
        <f>IF(AND($A147&lt;&gt;"",J$1&lt;&gt;""),SUMIFS(VM,Fecha,$A147,Linea,VLOOKUP(J$1,Data!$AP:$AR,3,FALSE),Cuenta,VLOOKUP(J$1,Data!$AP:$AR,2,FALSE))+SUMIFS(FX,Fecha,$A147,Linea,VLOOKUP(J$1,Data!$AP:$AR,3,FALSE),Cuenta,VLOOKUP(J$1,Data!$AP:$AR,2,FALSE))+J146,"")</f>
        <v/>
      </c>
      <c r="K147" s="3" t="str">
        <f>IF(AND($A147&lt;&gt;"",K$1&lt;&gt;""),SUMIFS(VM,Fecha,$A147,Linea,VLOOKUP(K$1,Data!$AP:$AR,3,FALSE),Cuenta,VLOOKUP(K$1,Data!$AP:$AR,2,FALSE))+SUMIFS(FX,Fecha,$A147,Linea,VLOOKUP(K$1,Data!$AP:$AR,3,FALSE),Cuenta,VLOOKUP(K$1,Data!$AP:$AR,2,FALSE))+K146,"")</f>
        <v/>
      </c>
      <c r="L147" s="3" t="str">
        <f>IF(AND($A147&lt;&gt;"",L$1&lt;&gt;""),SUMIFS(VM,Fecha,$A147,Linea,VLOOKUP(L$1,Data!$AP:$AR,3,FALSE),Cuenta,VLOOKUP(L$1,Data!$AP:$AR,2,FALSE))+SUMIFS(FX,Fecha,$A147,Linea,VLOOKUP(L$1,Data!$AP:$AR,3,FALSE),Cuenta,VLOOKUP(L$1,Data!$AP:$AR,2,FALSE))+L146,"")</f>
        <v/>
      </c>
      <c r="M147" s="3" t="str">
        <f>IF(AND($A147&lt;&gt;"",M$1&lt;&gt;""),SUMIFS(VM,Fecha,$A147,Linea,VLOOKUP(M$1,Data!$AP:$AR,3,FALSE),Cuenta,VLOOKUP(M$1,Data!$AP:$AR,2,FALSE))+SUMIFS(FX,Fecha,$A147,Linea,VLOOKUP(M$1,Data!$AP:$AR,3,FALSE),Cuenta,VLOOKUP(M$1,Data!$AP:$AR,2,FALSE))+M146,"")</f>
        <v/>
      </c>
      <c r="N147" s="3" t="str">
        <f>IF(AND($A147&lt;&gt;"",N$1&lt;&gt;""),SUMIFS(VM,Fecha,$A147,Linea,VLOOKUP(N$1,Data!$AP:$AR,3,FALSE),Cuenta,VLOOKUP(N$1,Data!$AP:$AR,2,FALSE))+SUMIFS(FX,Fecha,$A147,Linea,VLOOKUP(N$1,Data!$AP:$AR,3,FALSE),Cuenta,VLOOKUP(N$1,Data!$AP:$AR,2,FALSE))+N146,"")</f>
        <v/>
      </c>
    </row>
    <row r="148" spans="2:14" x14ac:dyDescent="0.25">
      <c r="B148" s="3" t="str">
        <f>IF(AND($A148&lt;&gt;"",B$1&lt;&gt;""),SUMIFS(VM,Fecha,$A148,Linea,VLOOKUP(B$1,Data!$AP:$AR,3,FALSE),Cuenta,VLOOKUP(B$1,Data!$AP:$AR,2,FALSE))+SUMIFS(FX,Fecha,$A148,Linea,VLOOKUP(B$1,Data!$AP:$AR,3,FALSE),Cuenta,VLOOKUP(B$1,Data!$AP:$AR,2,FALSE))+B147,"")</f>
        <v/>
      </c>
      <c r="C148" s="3" t="str">
        <f>IF(AND($A148&lt;&gt;"",C$1&lt;&gt;""),SUMIFS(VM,Fecha,$A148,Linea,VLOOKUP(C$1,Data!$AP:$AR,3,FALSE),Cuenta,VLOOKUP(C$1,Data!$AP:$AR,2,FALSE))+SUMIFS(FX,Fecha,$A148,Linea,VLOOKUP(C$1,Data!$AP:$AR,3,FALSE),Cuenta,VLOOKUP(C$1,Data!$AP:$AR,2,FALSE))+C147,"")</f>
        <v/>
      </c>
      <c r="D148" s="3" t="str">
        <f>IF(AND($A148&lt;&gt;"",D$1&lt;&gt;""),SUMIFS(VM,Fecha,$A148,Linea,VLOOKUP(D$1,Data!$AP:$AR,3,FALSE),Cuenta,VLOOKUP(D$1,Data!$AP:$AR,2,FALSE))+SUMIFS(FX,Fecha,$A148,Linea,VLOOKUP(D$1,Data!$AP:$AR,3,FALSE),Cuenta,VLOOKUP(D$1,Data!$AP:$AR,2,FALSE))+D147,"")</f>
        <v/>
      </c>
      <c r="E148" s="3" t="str">
        <f>IF(AND($A148&lt;&gt;"",E$1&lt;&gt;""),SUMIFS(VM,Fecha,$A148,Linea,VLOOKUP(E$1,Data!$AP:$AR,3,FALSE),Cuenta,VLOOKUP(E$1,Data!$AP:$AR,2,FALSE))+SUMIFS(FX,Fecha,$A148,Linea,VLOOKUP(E$1,Data!$AP:$AR,3,FALSE),Cuenta,VLOOKUP(E$1,Data!$AP:$AR,2,FALSE))+E147,"")</f>
        <v/>
      </c>
      <c r="F148" s="3" t="str">
        <f>IF(AND($A148&lt;&gt;"",F$1&lt;&gt;""),SUMIFS(VM,Fecha,$A148,Linea,VLOOKUP(F$1,Data!$AP:$AR,3,FALSE),Cuenta,VLOOKUP(F$1,Data!$AP:$AR,2,FALSE))+SUMIFS(FX,Fecha,$A148,Linea,VLOOKUP(F$1,Data!$AP:$AR,3,FALSE),Cuenta,VLOOKUP(F$1,Data!$AP:$AR,2,FALSE))+F147,"")</f>
        <v/>
      </c>
      <c r="G148" s="3" t="str">
        <f>IF(AND($A148&lt;&gt;"",G$1&lt;&gt;""),SUMIFS(VM,Fecha,$A148,Linea,VLOOKUP(G$1,Data!$AP:$AR,3,FALSE),Cuenta,VLOOKUP(G$1,Data!$AP:$AR,2,FALSE))+SUMIFS(FX,Fecha,$A148,Linea,VLOOKUP(G$1,Data!$AP:$AR,3,FALSE),Cuenta,VLOOKUP(G$1,Data!$AP:$AR,2,FALSE))+G147,"")</f>
        <v/>
      </c>
      <c r="H148" s="3" t="str">
        <f>IF(AND($A148&lt;&gt;"",H$1&lt;&gt;""),SUMIFS(VM,Fecha,$A148,Linea,VLOOKUP(H$1,Data!$AP:$AR,3,FALSE),Cuenta,VLOOKUP(H$1,Data!$AP:$AR,2,FALSE))+SUMIFS(FX,Fecha,$A148,Linea,VLOOKUP(H$1,Data!$AP:$AR,3,FALSE),Cuenta,VLOOKUP(H$1,Data!$AP:$AR,2,FALSE))+H147,"")</f>
        <v/>
      </c>
      <c r="I148" s="3" t="str">
        <f>IF(AND($A148&lt;&gt;"",I$1&lt;&gt;""),SUMIFS(VM,Fecha,$A148,Linea,VLOOKUP(I$1,Data!$AP:$AR,3,FALSE),Cuenta,VLOOKUP(I$1,Data!$AP:$AR,2,FALSE))+SUMIFS(FX,Fecha,$A148,Linea,VLOOKUP(I$1,Data!$AP:$AR,3,FALSE),Cuenta,VLOOKUP(I$1,Data!$AP:$AR,2,FALSE))+I147,"")</f>
        <v/>
      </c>
      <c r="J148" s="3" t="str">
        <f>IF(AND($A148&lt;&gt;"",J$1&lt;&gt;""),SUMIFS(VM,Fecha,$A148,Linea,VLOOKUP(J$1,Data!$AP:$AR,3,FALSE),Cuenta,VLOOKUP(J$1,Data!$AP:$AR,2,FALSE))+SUMIFS(FX,Fecha,$A148,Linea,VLOOKUP(J$1,Data!$AP:$AR,3,FALSE),Cuenta,VLOOKUP(J$1,Data!$AP:$AR,2,FALSE))+J147,"")</f>
        <v/>
      </c>
      <c r="K148" s="3" t="str">
        <f>IF(AND($A148&lt;&gt;"",K$1&lt;&gt;""),SUMIFS(VM,Fecha,$A148,Linea,VLOOKUP(K$1,Data!$AP:$AR,3,FALSE),Cuenta,VLOOKUP(K$1,Data!$AP:$AR,2,FALSE))+SUMIFS(FX,Fecha,$A148,Linea,VLOOKUP(K$1,Data!$AP:$AR,3,FALSE),Cuenta,VLOOKUP(K$1,Data!$AP:$AR,2,FALSE))+K147,"")</f>
        <v/>
      </c>
      <c r="L148" s="3" t="str">
        <f>IF(AND($A148&lt;&gt;"",L$1&lt;&gt;""),SUMIFS(VM,Fecha,$A148,Linea,VLOOKUP(L$1,Data!$AP:$AR,3,FALSE),Cuenta,VLOOKUP(L$1,Data!$AP:$AR,2,FALSE))+SUMIFS(FX,Fecha,$A148,Linea,VLOOKUP(L$1,Data!$AP:$AR,3,FALSE),Cuenta,VLOOKUP(L$1,Data!$AP:$AR,2,FALSE))+L147,"")</f>
        <v/>
      </c>
      <c r="M148" s="3" t="str">
        <f>IF(AND($A148&lt;&gt;"",M$1&lt;&gt;""),SUMIFS(VM,Fecha,$A148,Linea,VLOOKUP(M$1,Data!$AP:$AR,3,FALSE),Cuenta,VLOOKUP(M$1,Data!$AP:$AR,2,FALSE))+SUMIFS(FX,Fecha,$A148,Linea,VLOOKUP(M$1,Data!$AP:$AR,3,FALSE),Cuenta,VLOOKUP(M$1,Data!$AP:$AR,2,FALSE))+M147,"")</f>
        <v/>
      </c>
      <c r="N148" s="3" t="str">
        <f>IF(AND($A148&lt;&gt;"",N$1&lt;&gt;""),SUMIFS(VM,Fecha,$A148,Linea,VLOOKUP(N$1,Data!$AP:$AR,3,FALSE),Cuenta,VLOOKUP(N$1,Data!$AP:$AR,2,FALSE))+SUMIFS(FX,Fecha,$A148,Linea,VLOOKUP(N$1,Data!$AP:$AR,3,FALSE),Cuenta,VLOOKUP(N$1,Data!$AP:$AR,2,FALSE))+N147,"")</f>
        <v/>
      </c>
    </row>
    <row r="149" spans="2:14" x14ac:dyDescent="0.25">
      <c r="B149" s="3" t="str">
        <f>IF(AND($A149&lt;&gt;"",B$1&lt;&gt;""),SUMIFS(VM,Fecha,$A149,Linea,VLOOKUP(B$1,Data!$AP:$AR,3,FALSE),Cuenta,VLOOKUP(B$1,Data!$AP:$AR,2,FALSE))+SUMIFS(FX,Fecha,$A149,Linea,VLOOKUP(B$1,Data!$AP:$AR,3,FALSE),Cuenta,VLOOKUP(B$1,Data!$AP:$AR,2,FALSE))+B148,"")</f>
        <v/>
      </c>
      <c r="C149" s="3" t="str">
        <f>IF(AND($A149&lt;&gt;"",C$1&lt;&gt;""),SUMIFS(VM,Fecha,$A149,Linea,VLOOKUP(C$1,Data!$AP:$AR,3,FALSE),Cuenta,VLOOKUP(C$1,Data!$AP:$AR,2,FALSE))+SUMIFS(FX,Fecha,$A149,Linea,VLOOKUP(C$1,Data!$AP:$AR,3,FALSE),Cuenta,VLOOKUP(C$1,Data!$AP:$AR,2,FALSE))+C148,"")</f>
        <v/>
      </c>
      <c r="D149" s="3" t="str">
        <f>IF(AND($A149&lt;&gt;"",D$1&lt;&gt;""),SUMIFS(VM,Fecha,$A149,Linea,VLOOKUP(D$1,Data!$AP:$AR,3,FALSE),Cuenta,VLOOKUP(D$1,Data!$AP:$AR,2,FALSE))+SUMIFS(FX,Fecha,$A149,Linea,VLOOKUP(D$1,Data!$AP:$AR,3,FALSE),Cuenta,VLOOKUP(D$1,Data!$AP:$AR,2,FALSE))+D148,"")</f>
        <v/>
      </c>
      <c r="E149" s="3" t="str">
        <f>IF(AND($A149&lt;&gt;"",E$1&lt;&gt;""),SUMIFS(VM,Fecha,$A149,Linea,VLOOKUP(E$1,Data!$AP:$AR,3,FALSE),Cuenta,VLOOKUP(E$1,Data!$AP:$AR,2,FALSE))+SUMIFS(FX,Fecha,$A149,Linea,VLOOKUP(E$1,Data!$AP:$AR,3,FALSE),Cuenta,VLOOKUP(E$1,Data!$AP:$AR,2,FALSE))+E148,"")</f>
        <v/>
      </c>
      <c r="F149" s="3" t="str">
        <f>IF(AND($A149&lt;&gt;"",F$1&lt;&gt;""),SUMIFS(VM,Fecha,$A149,Linea,VLOOKUP(F$1,Data!$AP:$AR,3,FALSE),Cuenta,VLOOKUP(F$1,Data!$AP:$AR,2,FALSE))+SUMIFS(FX,Fecha,$A149,Linea,VLOOKUP(F$1,Data!$AP:$AR,3,FALSE),Cuenta,VLOOKUP(F$1,Data!$AP:$AR,2,FALSE))+F148,"")</f>
        <v/>
      </c>
      <c r="G149" s="3" t="str">
        <f>IF(AND($A149&lt;&gt;"",G$1&lt;&gt;""),SUMIFS(VM,Fecha,$A149,Linea,VLOOKUP(G$1,Data!$AP:$AR,3,FALSE),Cuenta,VLOOKUP(G$1,Data!$AP:$AR,2,FALSE))+SUMIFS(FX,Fecha,$A149,Linea,VLOOKUP(G$1,Data!$AP:$AR,3,FALSE),Cuenta,VLOOKUP(G$1,Data!$AP:$AR,2,FALSE))+G148,"")</f>
        <v/>
      </c>
      <c r="H149" s="3" t="str">
        <f>IF(AND($A149&lt;&gt;"",H$1&lt;&gt;""),SUMIFS(VM,Fecha,$A149,Linea,VLOOKUP(H$1,Data!$AP:$AR,3,FALSE),Cuenta,VLOOKUP(H$1,Data!$AP:$AR,2,FALSE))+SUMIFS(FX,Fecha,$A149,Linea,VLOOKUP(H$1,Data!$AP:$AR,3,FALSE),Cuenta,VLOOKUP(H$1,Data!$AP:$AR,2,FALSE))+H148,"")</f>
        <v/>
      </c>
      <c r="I149" s="3" t="str">
        <f>IF(AND($A149&lt;&gt;"",I$1&lt;&gt;""),SUMIFS(VM,Fecha,$A149,Linea,VLOOKUP(I$1,Data!$AP:$AR,3,FALSE),Cuenta,VLOOKUP(I$1,Data!$AP:$AR,2,FALSE))+SUMIFS(FX,Fecha,$A149,Linea,VLOOKUP(I$1,Data!$AP:$AR,3,FALSE),Cuenta,VLOOKUP(I$1,Data!$AP:$AR,2,FALSE))+I148,"")</f>
        <v/>
      </c>
      <c r="J149" s="3" t="str">
        <f>IF(AND($A149&lt;&gt;"",J$1&lt;&gt;""),SUMIFS(VM,Fecha,$A149,Linea,VLOOKUP(J$1,Data!$AP:$AR,3,FALSE),Cuenta,VLOOKUP(J$1,Data!$AP:$AR,2,FALSE))+SUMIFS(FX,Fecha,$A149,Linea,VLOOKUP(J$1,Data!$AP:$AR,3,FALSE),Cuenta,VLOOKUP(J$1,Data!$AP:$AR,2,FALSE))+J148,"")</f>
        <v/>
      </c>
      <c r="K149" s="3" t="str">
        <f>IF(AND($A149&lt;&gt;"",K$1&lt;&gt;""),SUMIFS(VM,Fecha,$A149,Linea,VLOOKUP(K$1,Data!$AP:$AR,3,FALSE),Cuenta,VLOOKUP(K$1,Data!$AP:$AR,2,FALSE))+SUMIFS(FX,Fecha,$A149,Linea,VLOOKUP(K$1,Data!$AP:$AR,3,FALSE),Cuenta,VLOOKUP(K$1,Data!$AP:$AR,2,FALSE))+K148,"")</f>
        <v/>
      </c>
      <c r="L149" s="3" t="str">
        <f>IF(AND($A149&lt;&gt;"",L$1&lt;&gt;""),SUMIFS(VM,Fecha,$A149,Linea,VLOOKUP(L$1,Data!$AP:$AR,3,FALSE),Cuenta,VLOOKUP(L$1,Data!$AP:$AR,2,FALSE))+SUMIFS(FX,Fecha,$A149,Linea,VLOOKUP(L$1,Data!$AP:$AR,3,FALSE),Cuenta,VLOOKUP(L$1,Data!$AP:$AR,2,FALSE))+L148,"")</f>
        <v/>
      </c>
      <c r="M149" s="3" t="str">
        <f>IF(AND($A149&lt;&gt;"",M$1&lt;&gt;""),SUMIFS(VM,Fecha,$A149,Linea,VLOOKUP(M$1,Data!$AP:$AR,3,FALSE),Cuenta,VLOOKUP(M$1,Data!$AP:$AR,2,FALSE))+SUMIFS(FX,Fecha,$A149,Linea,VLOOKUP(M$1,Data!$AP:$AR,3,FALSE),Cuenta,VLOOKUP(M$1,Data!$AP:$AR,2,FALSE))+M148,"")</f>
        <v/>
      </c>
      <c r="N149" s="3" t="str">
        <f>IF(AND($A149&lt;&gt;"",N$1&lt;&gt;""),SUMIFS(VM,Fecha,$A149,Linea,VLOOKUP(N$1,Data!$AP:$AR,3,FALSE),Cuenta,VLOOKUP(N$1,Data!$AP:$AR,2,FALSE))+SUMIFS(FX,Fecha,$A149,Linea,VLOOKUP(N$1,Data!$AP:$AR,3,FALSE),Cuenta,VLOOKUP(N$1,Data!$AP:$AR,2,FALSE))+N148,"")</f>
        <v/>
      </c>
    </row>
    <row r="150" spans="2:14" x14ac:dyDescent="0.25">
      <c r="B150" s="3" t="str">
        <f>IF(AND($A150&lt;&gt;"",B$1&lt;&gt;""),SUMIFS(VM,Fecha,$A150,Linea,VLOOKUP(B$1,Data!$AP:$AR,3,FALSE),Cuenta,VLOOKUP(B$1,Data!$AP:$AR,2,FALSE))+SUMIFS(FX,Fecha,$A150,Linea,VLOOKUP(B$1,Data!$AP:$AR,3,FALSE),Cuenta,VLOOKUP(B$1,Data!$AP:$AR,2,FALSE))+B149,"")</f>
        <v/>
      </c>
      <c r="C150" s="3" t="str">
        <f>IF(AND($A150&lt;&gt;"",C$1&lt;&gt;""),SUMIFS(VM,Fecha,$A150,Linea,VLOOKUP(C$1,Data!$AP:$AR,3,FALSE),Cuenta,VLOOKUP(C$1,Data!$AP:$AR,2,FALSE))+SUMIFS(FX,Fecha,$A150,Linea,VLOOKUP(C$1,Data!$AP:$AR,3,FALSE),Cuenta,VLOOKUP(C$1,Data!$AP:$AR,2,FALSE))+C149,"")</f>
        <v/>
      </c>
      <c r="D150" s="3" t="str">
        <f>IF(AND($A150&lt;&gt;"",D$1&lt;&gt;""),SUMIFS(VM,Fecha,$A150,Linea,VLOOKUP(D$1,Data!$AP:$AR,3,FALSE),Cuenta,VLOOKUP(D$1,Data!$AP:$AR,2,FALSE))+SUMIFS(FX,Fecha,$A150,Linea,VLOOKUP(D$1,Data!$AP:$AR,3,FALSE),Cuenta,VLOOKUP(D$1,Data!$AP:$AR,2,FALSE))+D149,"")</f>
        <v/>
      </c>
      <c r="E150" s="3" t="str">
        <f>IF(AND($A150&lt;&gt;"",E$1&lt;&gt;""),SUMIFS(VM,Fecha,$A150,Linea,VLOOKUP(E$1,Data!$AP:$AR,3,FALSE),Cuenta,VLOOKUP(E$1,Data!$AP:$AR,2,FALSE))+SUMIFS(FX,Fecha,$A150,Linea,VLOOKUP(E$1,Data!$AP:$AR,3,FALSE),Cuenta,VLOOKUP(E$1,Data!$AP:$AR,2,FALSE))+E149,"")</f>
        <v/>
      </c>
      <c r="F150" s="3" t="str">
        <f>IF(AND($A150&lt;&gt;"",F$1&lt;&gt;""),SUMIFS(VM,Fecha,$A150,Linea,VLOOKUP(F$1,Data!$AP:$AR,3,FALSE),Cuenta,VLOOKUP(F$1,Data!$AP:$AR,2,FALSE))+SUMIFS(FX,Fecha,$A150,Linea,VLOOKUP(F$1,Data!$AP:$AR,3,FALSE),Cuenta,VLOOKUP(F$1,Data!$AP:$AR,2,FALSE))+F149,"")</f>
        <v/>
      </c>
      <c r="G150" s="3" t="str">
        <f>IF(AND($A150&lt;&gt;"",G$1&lt;&gt;""),SUMIFS(VM,Fecha,$A150,Linea,VLOOKUP(G$1,Data!$AP:$AR,3,FALSE),Cuenta,VLOOKUP(G$1,Data!$AP:$AR,2,FALSE))+SUMIFS(FX,Fecha,$A150,Linea,VLOOKUP(G$1,Data!$AP:$AR,3,FALSE),Cuenta,VLOOKUP(G$1,Data!$AP:$AR,2,FALSE))+G149,"")</f>
        <v/>
      </c>
      <c r="H150" s="3" t="str">
        <f>IF(AND($A150&lt;&gt;"",H$1&lt;&gt;""),SUMIFS(VM,Fecha,$A150,Linea,VLOOKUP(H$1,Data!$AP:$AR,3,FALSE),Cuenta,VLOOKUP(H$1,Data!$AP:$AR,2,FALSE))+SUMIFS(FX,Fecha,$A150,Linea,VLOOKUP(H$1,Data!$AP:$AR,3,FALSE),Cuenta,VLOOKUP(H$1,Data!$AP:$AR,2,FALSE))+H149,"")</f>
        <v/>
      </c>
      <c r="I150" s="3" t="str">
        <f>IF(AND($A150&lt;&gt;"",I$1&lt;&gt;""),SUMIFS(VM,Fecha,$A150,Linea,VLOOKUP(I$1,Data!$AP:$AR,3,FALSE),Cuenta,VLOOKUP(I$1,Data!$AP:$AR,2,FALSE))+SUMIFS(FX,Fecha,$A150,Linea,VLOOKUP(I$1,Data!$AP:$AR,3,FALSE),Cuenta,VLOOKUP(I$1,Data!$AP:$AR,2,FALSE))+I149,"")</f>
        <v/>
      </c>
      <c r="J150" s="3" t="str">
        <f>IF(AND($A150&lt;&gt;"",J$1&lt;&gt;""),SUMIFS(VM,Fecha,$A150,Linea,VLOOKUP(J$1,Data!$AP:$AR,3,FALSE),Cuenta,VLOOKUP(J$1,Data!$AP:$AR,2,FALSE))+SUMIFS(FX,Fecha,$A150,Linea,VLOOKUP(J$1,Data!$AP:$AR,3,FALSE),Cuenta,VLOOKUP(J$1,Data!$AP:$AR,2,FALSE))+J149,"")</f>
        <v/>
      </c>
      <c r="K150" s="3" t="str">
        <f>IF(AND($A150&lt;&gt;"",K$1&lt;&gt;""),SUMIFS(VM,Fecha,$A150,Linea,VLOOKUP(K$1,Data!$AP:$AR,3,FALSE),Cuenta,VLOOKUP(K$1,Data!$AP:$AR,2,FALSE))+SUMIFS(FX,Fecha,$A150,Linea,VLOOKUP(K$1,Data!$AP:$AR,3,FALSE),Cuenta,VLOOKUP(K$1,Data!$AP:$AR,2,FALSE))+K149,"")</f>
        <v/>
      </c>
      <c r="L150" s="3" t="str">
        <f>IF(AND($A150&lt;&gt;"",L$1&lt;&gt;""),SUMIFS(VM,Fecha,$A150,Linea,VLOOKUP(L$1,Data!$AP:$AR,3,FALSE),Cuenta,VLOOKUP(L$1,Data!$AP:$AR,2,FALSE))+SUMIFS(FX,Fecha,$A150,Linea,VLOOKUP(L$1,Data!$AP:$AR,3,FALSE),Cuenta,VLOOKUP(L$1,Data!$AP:$AR,2,FALSE))+L149,"")</f>
        <v/>
      </c>
      <c r="M150" s="3" t="str">
        <f>IF(AND($A150&lt;&gt;"",M$1&lt;&gt;""),SUMIFS(VM,Fecha,$A150,Linea,VLOOKUP(M$1,Data!$AP:$AR,3,FALSE),Cuenta,VLOOKUP(M$1,Data!$AP:$AR,2,FALSE))+SUMIFS(FX,Fecha,$A150,Linea,VLOOKUP(M$1,Data!$AP:$AR,3,FALSE),Cuenta,VLOOKUP(M$1,Data!$AP:$AR,2,FALSE))+M149,"")</f>
        <v/>
      </c>
      <c r="N150" s="3" t="str">
        <f>IF(AND($A150&lt;&gt;"",N$1&lt;&gt;""),SUMIFS(VM,Fecha,$A150,Linea,VLOOKUP(N$1,Data!$AP:$AR,3,FALSE),Cuenta,VLOOKUP(N$1,Data!$AP:$AR,2,FALSE))+SUMIFS(FX,Fecha,$A150,Linea,VLOOKUP(N$1,Data!$AP:$AR,3,FALSE),Cuenta,VLOOKUP(N$1,Data!$AP:$AR,2,FALSE))+N149,"")</f>
        <v/>
      </c>
    </row>
    <row r="151" spans="2:14" x14ac:dyDescent="0.25">
      <c r="B151" s="3" t="str">
        <f>IF(AND($A151&lt;&gt;"",B$1&lt;&gt;""),SUMIFS(VM,Fecha,$A151,Linea,VLOOKUP(B$1,Data!$AP:$AR,3,FALSE),Cuenta,VLOOKUP(B$1,Data!$AP:$AR,2,FALSE))+SUMIFS(FX,Fecha,$A151,Linea,VLOOKUP(B$1,Data!$AP:$AR,3,FALSE),Cuenta,VLOOKUP(B$1,Data!$AP:$AR,2,FALSE))+B150,"")</f>
        <v/>
      </c>
      <c r="C151" s="3" t="str">
        <f>IF(AND($A151&lt;&gt;"",C$1&lt;&gt;""),SUMIFS(VM,Fecha,$A151,Linea,VLOOKUP(C$1,Data!$AP:$AR,3,FALSE),Cuenta,VLOOKUP(C$1,Data!$AP:$AR,2,FALSE))+SUMIFS(FX,Fecha,$A151,Linea,VLOOKUP(C$1,Data!$AP:$AR,3,FALSE),Cuenta,VLOOKUP(C$1,Data!$AP:$AR,2,FALSE))+C150,"")</f>
        <v/>
      </c>
      <c r="D151" s="3" t="str">
        <f>IF(AND($A151&lt;&gt;"",D$1&lt;&gt;""),SUMIFS(VM,Fecha,$A151,Linea,VLOOKUP(D$1,Data!$AP:$AR,3,FALSE),Cuenta,VLOOKUP(D$1,Data!$AP:$AR,2,FALSE))+SUMIFS(FX,Fecha,$A151,Linea,VLOOKUP(D$1,Data!$AP:$AR,3,FALSE),Cuenta,VLOOKUP(D$1,Data!$AP:$AR,2,FALSE))+D150,"")</f>
        <v/>
      </c>
      <c r="E151" s="3" t="str">
        <f>IF(AND($A151&lt;&gt;"",E$1&lt;&gt;""),SUMIFS(VM,Fecha,$A151,Linea,VLOOKUP(E$1,Data!$AP:$AR,3,FALSE),Cuenta,VLOOKUP(E$1,Data!$AP:$AR,2,FALSE))+SUMIFS(FX,Fecha,$A151,Linea,VLOOKUP(E$1,Data!$AP:$AR,3,FALSE),Cuenta,VLOOKUP(E$1,Data!$AP:$AR,2,FALSE))+E150,"")</f>
        <v/>
      </c>
      <c r="F151" s="3" t="str">
        <f>IF(AND($A151&lt;&gt;"",F$1&lt;&gt;""),SUMIFS(VM,Fecha,$A151,Linea,VLOOKUP(F$1,Data!$AP:$AR,3,FALSE),Cuenta,VLOOKUP(F$1,Data!$AP:$AR,2,FALSE))+SUMIFS(FX,Fecha,$A151,Linea,VLOOKUP(F$1,Data!$AP:$AR,3,FALSE),Cuenta,VLOOKUP(F$1,Data!$AP:$AR,2,FALSE))+F150,"")</f>
        <v/>
      </c>
      <c r="G151" s="3" t="str">
        <f>IF(AND($A151&lt;&gt;"",G$1&lt;&gt;""),SUMIFS(VM,Fecha,$A151,Linea,VLOOKUP(G$1,Data!$AP:$AR,3,FALSE),Cuenta,VLOOKUP(G$1,Data!$AP:$AR,2,FALSE))+SUMIFS(FX,Fecha,$A151,Linea,VLOOKUP(G$1,Data!$AP:$AR,3,FALSE),Cuenta,VLOOKUP(G$1,Data!$AP:$AR,2,FALSE))+G150,"")</f>
        <v/>
      </c>
      <c r="H151" s="3" t="str">
        <f>IF(AND($A151&lt;&gt;"",H$1&lt;&gt;""),SUMIFS(VM,Fecha,$A151,Linea,VLOOKUP(H$1,Data!$AP:$AR,3,FALSE),Cuenta,VLOOKUP(H$1,Data!$AP:$AR,2,FALSE))+SUMIFS(FX,Fecha,$A151,Linea,VLOOKUP(H$1,Data!$AP:$AR,3,FALSE),Cuenta,VLOOKUP(H$1,Data!$AP:$AR,2,FALSE))+H150,"")</f>
        <v/>
      </c>
      <c r="I151" s="3" t="str">
        <f>IF(AND($A151&lt;&gt;"",I$1&lt;&gt;""),SUMIFS(VM,Fecha,$A151,Linea,VLOOKUP(I$1,Data!$AP:$AR,3,FALSE),Cuenta,VLOOKUP(I$1,Data!$AP:$AR,2,FALSE))+SUMIFS(FX,Fecha,$A151,Linea,VLOOKUP(I$1,Data!$AP:$AR,3,FALSE),Cuenta,VLOOKUP(I$1,Data!$AP:$AR,2,FALSE))+I150,"")</f>
        <v/>
      </c>
      <c r="J151" s="3" t="str">
        <f>IF(AND($A151&lt;&gt;"",J$1&lt;&gt;""),SUMIFS(VM,Fecha,$A151,Linea,VLOOKUP(J$1,Data!$AP:$AR,3,FALSE),Cuenta,VLOOKUP(J$1,Data!$AP:$AR,2,FALSE))+SUMIFS(FX,Fecha,$A151,Linea,VLOOKUP(J$1,Data!$AP:$AR,3,FALSE),Cuenta,VLOOKUP(J$1,Data!$AP:$AR,2,FALSE))+J150,"")</f>
        <v/>
      </c>
      <c r="K151" s="3" t="str">
        <f>IF(AND($A151&lt;&gt;"",K$1&lt;&gt;""),SUMIFS(VM,Fecha,$A151,Linea,VLOOKUP(K$1,Data!$AP:$AR,3,FALSE),Cuenta,VLOOKUP(K$1,Data!$AP:$AR,2,FALSE))+SUMIFS(FX,Fecha,$A151,Linea,VLOOKUP(K$1,Data!$AP:$AR,3,FALSE),Cuenta,VLOOKUP(K$1,Data!$AP:$AR,2,FALSE))+K150,"")</f>
        <v/>
      </c>
      <c r="L151" s="3" t="str">
        <f>IF(AND($A151&lt;&gt;"",L$1&lt;&gt;""),SUMIFS(VM,Fecha,$A151,Linea,VLOOKUP(L$1,Data!$AP:$AR,3,FALSE),Cuenta,VLOOKUP(L$1,Data!$AP:$AR,2,FALSE))+SUMIFS(FX,Fecha,$A151,Linea,VLOOKUP(L$1,Data!$AP:$AR,3,FALSE),Cuenta,VLOOKUP(L$1,Data!$AP:$AR,2,FALSE))+L150,"")</f>
        <v/>
      </c>
      <c r="M151" s="3" t="str">
        <f>IF(AND($A151&lt;&gt;"",M$1&lt;&gt;""),SUMIFS(VM,Fecha,$A151,Linea,VLOOKUP(M$1,Data!$AP:$AR,3,FALSE),Cuenta,VLOOKUP(M$1,Data!$AP:$AR,2,FALSE))+SUMIFS(FX,Fecha,$A151,Linea,VLOOKUP(M$1,Data!$AP:$AR,3,FALSE),Cuenta,VLOOKUP(M$1,Data!$AP:$AR,2,FALSE))+M150,"")</f>
        <v/>
      </c>
      <c r="N151" s="3" t="str">
        <f>IF(AND($A151&lt;&gt;"",N$1&lt;&gt;""),SUMIFS(VM,Fecha,$A151,Linea,VLOOKUP(N$1,Data!$AP:$AR,3,FALSE),Cuenta,VLOOKUP(N$1,Data!$AP:$AR,2,FALSE))+SUMIFS(FX,Fecha,$A151,Linea,VLOOKUP(N$1,Data!$AP:$AR,3,FALSE),Cuenta,VLOOKUP(N$1,Data!$AP:$AR,2,FALSE))+N150,"")</f>
        <v/>
      </c>
    </row>
    <row r="152" spans="2:14" x14ac:dyDescent="0.25">
      <c r="B152" s="3" t="str">
        <f>IF(AND($A152&lt;&gt;"",B$1&lt;&gt;""),SUMIFS(VM,Fecha,$A152,Linea,VLOOKUP(B$1,Data!$AP:$AR,3,FALSE),Cuenta,VLOOKUP(B$1,Data!$AP:$AR,2,FALSE))+SUMIFS(FX,Fecha,$A152,Linea,VLOOKUP(B$1,Data!$AP:$AR,3,FALSE),Cuenta,VLOOKUP(B$1,Data!$AP:$AR,2,FALSE))+B151,"")</f>
        <v/>
      </c>
      <c r="C152" s="3" t="str">
        <f>IF(AND($A152&lt;&gt;"",C$1&lt;&gt;""),SUMIFS(VM,Fecha,$A152,Linea,VLOOKUP(C$1,Data!$AP:$AR,3,FALSE),Cuenta,VLOOKUP(C$1,Data!$AP:$AR,2,FALSE))+SUMIFS(FX,Fecha,$A152,Linea,VLOOKUP(C$1,Data!$AP:$AR,3,FALSE),Cuenta,VLOOKUP(C$1,Data!$AP:$AR,2,FALSE))+C151,"")</f>
        <v/>
      </c>
      <c r="D152" s="3" t="str">
        <f>IF(AND($A152&lt;&gt;"",D$1&lt;&gt;""),SUMIFS(VM,Fecha,$A152,Linea,VLOOKUP(D$1,Data!$AP:$AR,3,FALSE),Cuenta,VLOOKUP(D$1,Data!$AP:$AR,2,FALSE))+SUMIFS(FX,Fecha,$A152,Linea,VLOOKUP(D$1,Data!$AP:$AR,3,FALSE),Cuenta,VLOOKUP(D$1,Data!$AP:$AR,2,FALSE))+D151,"")</f>
        <v/>
      </c>
      <c r="E152" s="3" t="str">
        <f>IF(AND($A152&lt;&gt;"",E$1&lt;&gt;""),SUMIFS(VM,Fecha,$A152,Linea,VLOOKUP(E$1,Data!$AP:$AR,3,FALSE),Cuenta,VLOOKUP(E$1,Data!$AP:$AR,2,FALSE))+SUMIFS(FX,Fecha,$A152,Linea,VLOOKUP(E$1,Data!$AP:$AR,3,FALSE),Cuenta,VLOOKUP(E$1,Data!$AP:$AR,2,FALSE))+E151,"")</f>
        <v/>
      </c>
      <c r="F152" s="3" t="str">
        <f>IF(AND($A152&lt;&gt;"",F$1&lt;&gt;""),SUMIFS(VM,Fecha,$A152,Linea,VLOOKUP(F$1,Data!$AP:$AR,3,FALSE),Cuenta,VLOOKUP(F$1,Data!$AP:$AR,2,FALSE))+SUMIFS(FX,Fecha,$A152,Linea,VLOOKUP(F$1,Data!$AP:$AR,3,FALSE),Cuenta,VLOOKUP(F$1,Data!$AP:$AR,2,FALSE))+F151,"")</f>
        <v/>
      </c>
      <c r="G152" s="3" t="str">
        <f>IF(AND($A152&lt;&gt;"",G$1&lt;&gt;""),SUMIFS(VM,Fecha,$A152,Linea,VLOOKUP(G$1,Data!$AP:$AR,3,FALSE),Cuenta,VLOOKUP(G$1,Data!$AP:$AR,2,FALSE))+SUMIFS(FX,Fecha,$A152,Linea,VLOOKUP(G$1,Data!$AP:$AR,3,FALSE),Cuenta,VLOOKUP(G$1,Data!$AP:$AR,2,FALSE))+G151,"")</f>
        <v/>
      </c>
      <c r="H152" s="3" t="str">
        <f>IF(AND($A152&lt;&gt;"",H$1&lt;&gt;""),SUMIFS(VM,Fecha,$A152,Linea,VLOOKUP(H$1,Data!$AP:$AR,3,FALSE),Cuenta,VLOOKUP(H$1,Data!$AP:$AR,2,FALSE))+SUMIFS(FX,Fecha,$A152,Linea,VLOOKUP(H$1,Data!$AP:$AR,3,FALSE),Cuenta,VLOOKUP(H$1,Data!$AP:$AR,2,FALSE))+H151,"")</f>
        <v/>
      </c>
      <c r="I152" s="3" t="str">
        <f>IF(AND($A152&lt;&gt;"",I$1&lt;&gt;""),SUMIFS(VM,Fecha,$A152,Linea,VLOOKUP(I$1,Data!$AP:$AR,3,FALSE),Cuenta,VLOOKUP(I$1,Data!$AP:$AR,2,FALSE))+SUMIFS(FX,Fecha,$A152,Linea,VLOOKUP(I$1,Data!$AP:$AR,3,FALSE),Cuenta,VLOOKUP(I$1,Data!$AP:$AR,2,FALSE))+I151,"")</f>
        <v/>
      </c>
      <c r="J152" s="3" t="str">
        <f>IF(AND($A152&lt;&gt;"",J$1&lt;&gt;""),SUMIFS(VM,Fecha,$A152,Linea,VLOOKUP(J$1,Data!$AP:$AR,3,FALSE),Cuenta,VLOOKUP(J$1,Data!$AP:$AR,2,FALSE))+SUMIFS(FX,Fecha,$A152,Linea,VLOOKUP(J$1,Data!$AP:$AR,3,FALSE),Cuenta,VLOOKUP(J$1,Data!$AP:$AR,2,FALSE))+J151,"")</f>
        <v/>
      </c>
      <c r="K152" s="3" t="str">
        <f>IF(AND($A152&lt;&gt;"",K$1&lt;&gt;""),SUMIFS(VM,Fecha,$A152,Linea,VLOOKUP(K$1,Data!$AP:$AR,3,FALSE),Cuenta,VLOOKUP(K$1,Data!$AP:$AR,2,FALSE))+SUMIFS(FX,Fecha,$A152,Linea,VLOOKUP(K$1,Data!$AP:$AR,3,FALSE),Cuenta,VLOOKUP(K$1,Data!$AP:$AR,2,FALSE))+K151,"")</f>
        <v/>
      </c>
      <c r="L152" s="3" t="str">
        <f>IF(AND($A152&lt;&gt;"",L$1&lt;&gt;""),SUMIFS(VM,Fecha,$A152,Linea,VLOOKUP(L$1,Data!$AP:$AR,3,FALSE),Cuenta,VLOOKUP(L$1,Data!$AP:$AR,2,FALSE))+SUMIFS(FX,Fecha,$A152,Linea,VLOOKUP(L$1,Data!$AP:$AR,3,FALSE),Cuenta,VLOOKUP(L$1,Data!$AP:$AR,2,FALSE))+L151,"")</f>
        <v/>
      </c>
      <c r="M152" s="3" t="str">
        <f>IF(AND($A152&lt;&gt;"",M$1&lt;&gt;""),SUMIFS(VM,Fecha,$A152,Linea,VLOOKUP(M$1,Data!$AP:$AR,3,FALSE),Cuenta,VLOOKUP(M$1,Data!$AP:$AR,2,FALSE))+SUMIFS(FX,Fecha,$A152,Linea,VLOOKUP(M$1,Data!$AP:$AR,3,FALSE),Cuenta,VLOOKUP(M$1,Data!$AP:$AR,2,FALSE))+M151,"")</f>
        <v/>
      </c>
      <c r="N152" s="3" t="str">
        <f>IF(AND($A152&lt;&gt;"",N$1&lt;&gt;""),SUMIFS(VM,Fecha,$A152,Linea,VLOOKUP(N$1,Data!$AP:$AR,3,FALSE),Cuenta,VLOOKUP(N$1,Data!$AP:$AR,2,FALSE))+SUMIFS(FX,Fecha,$A152,Linea,VLOOKUP(N$1,Data!$AP:$AR,3,FALSE),Cuenta,VLOOKUP(N$1,Data!$AP:$AR,2,FALSE))+N151,"")</f>
        <v/>
      </c>
    </row>
    <row r="153" spans="2:14" x14ac:dyDescent="0.25">
      <c r="B153" s="3" t="str">
        <f>IF(AND($A153&lt;&gt;"",B$1&lt;&gt;""),SUMIFS(VM,Fecha,$A153,Linea,VLOOKUP(B$1,Data!$AP:$AR,3,FALSE),Cuenta,VLOOKUP(B$1,Data!$AP:$AR,2,FALSE))+SUMIFS(FX,Fecha,$A153,Linea,VLOOKUP(B$1,Data!$AP:$AR,3,FALSE),Cuenta,VLOOKUP(B$1,Data!$AP:$AR,2,FALSE))+B152,"")</f>
        <v/>
      </c>
      <c r="C153" s="3" t="str">
        <f>IF(AND($A153&lt;&gt;"",C$1&lt;&gt;""),SUMIFS(VM,Fecha,$A153,Linea,VLOOKUP(C$1,Data!$AP:$AR,3,FALSE),Cuenta,VLOOKUP(C$1,Data!$AP:$AR,2,FALSE))+SUMIFS(FX,Fecha,$A153,Linea,VLOOKUP(C$1,Data!$AP:$AR,3,FALSE),Cuenta,VLOOKUP(C$1,Data!$AP:$AR,2,FALSE))+C152,"")</f>
        <v/>
      </c>
      <c r="D153" s="3" t="str">
        <f>IF(AND($A153&lt;&gt;"",D$1&lt;&gt;""),SUMIFS(VM,Fecha,$A153,Linea,VLOOKUP(D$1,Data!$AP:$AR,3,FALSE),Cuenta,VLOOKUP(D$1,Data!$AP:$AR,2,FALSE))+SUMIFS(FX,Fecha,$A153,Linea,VLOOKUP(D$1,Data!$AP:$AR,3,FALSE),Cuenta,VLOOKUP(D$1,Data!$AP:$AR,2,FALSE))+D152,"")</f>
        <v/>
      </c>
      <c r="E153" s="3" t="str">
        <f>IF(AND($A153&lt;&gt;"",E$1&lt;&gt;""),SUMIFS(VM,Fecha,$A153,Linea,VLOOKUP(E$1,Data!$AP:$AR,3,FALSE),Cuenta,VLOOKUP(E$1,Data!$AP:$AR,2,FALSE))+SUMIFS(FX,Fecha,$A153,Linea,VLOOKUP(E$1,Data!$AP:$AR,3,FALSE),Cuenta,VLOOKUP(E$1,Data!$AP:$AR,2,FALSE))+E152,"")</f>
        <v/>
      </c>
      <c r="F153" s="3" t="str">
        <f>IF(AND($A153&lt;&gt;"",F$1&lt;&gt;""),SUMIFS(VM,Fecha,$A153,Linea,VLOOKUP(F$1,Data!$AP:$AR,3,FALSE),Cuenta,VLOOKUP(F$1,Data!$AP:$AR,2,FALSE))+SUMIFS(FX,Fecha,$A153,Linea,VLOOKUP(F$1,Data!$AP:$AR,3,FALSE),Cuenta,VLOOKUP(F$1,Data!$AP:$AR,2,FALSE))+F152,"")</f>
        <v/>
      </c>
      <c r="G153" s="3" t="str">
        <f>IF(AND($A153&lt;&gt;"",G$1&lt;&gt;""),SUMIFS(VM,Fecha,$A153,Linea,VLOOKUP(G$1,Data!$AP:$AR,3,FALSE),Cuenta,VLOOKUP(G$1,Data!$AP:$AR,2,FALSE))+SUMIFS(FX,Fecha,$A153,Linea,VLOOKUP(G$1,Data!$AP:$AR,3,FALSE),Cuenta,VLOOKUP(G$1,Data!$AP:$AR,2,FALSE))+G152,"")</f>
        <v/>
      </c>
      <c r="H153" s="3" t="str">
        <f>IF(AND($A153&lt;&gt;"",H$1&lt;&gt;""),SUMIFS(VM,Fecha,$A153,Linea,VLOOKUP(H$1,Data!$AP:$AR,3,FALSE),Cuenta,VLOOKUP(H$1,Data!$AP:$AR,2,FALSE))+SUMIFS(FX,Fecha,$A153,Linea,VLOOKUP(H$1,Data!$AP:$AR,3,FALSE),Cuenta,VLOOKUP(H$1,Data!$AP:$AR,2,FALSE))+H152,"")</f>
        <v/>
      </c>
      <c r="I153" s="3" t="str">
        <f>IF(AND($A153&lt;&gt;"",I$1&lt;&gt;""),SUMIFS(VM,Fecha,$A153,Linea,VLOOKUP(I$1,Data!$AP:$AR,3,FALSE),Cuenta,VLOOKUP(I$1,Data!$AP:$AR,2,FALSE))+SUMIFS(FX,Fecha,$A153,Linea,VLOOKUP(I$1,Data!$AP:$AR,3,FALSE),Cuenta,VLOOKUP(I$1,Data!$AP:$AR,2,FALSE))+I152,"")</f>
        <v/>
      </c>
      <c r="J153" s="3" t="str">
        <f>IF(AND($A153&lt;&gt;"",J$1&lt;&gt;""),SUMIFS(VM,Fecha,$A153,Linea,VLOOKUP(J$1,Data!$AP:$AR,3,FALSE),Cuenta,VLOOKUP(J$1,Data!$AP:$AR,2,FALSE))+SUMIFS(FX,Fecha,$A153,Linea,VLOOKUP(J$1,Data!$AP:$AR,3,FALSE),Cuenta,VLOOKUP(J$1,Data!$AP:$AR,2,FALSE))+J152,"")</f>
        <v/>
      </c>
      <c r="K153" s="3" t="str">
        <f>IF(AND($A153&lt;&gt;"",K$1&lt;&gt;""),SUMIFS(VM,Fecha,$A153,Linea,VLOOKUP(K$1,Data!$AP:$AR,3,FALSE),Cuenta,VLOOKUP(K$1,Data!$AP:$AR,2,FALSE))+SUMIFS(FX,Fecha,$A153,Linea,VLOOKUP(K$1,Data!$AP:$AR,3,FALSE),Cuenta,VLOOKUP(K$1,Data!$AP:$AR,2,FALSE))+K152,"")</f>
        <v/>
      </c>
      <c r="L153" s="3" t="str">
        <f>IF(AND($A153&lt;&gt;"",L$1&lt;&gt;""),SUMIFS(VM,Fecha,$A153,Linea,VLOOKUP(L$1,Data!$AP:$AR,3,FALSE),Cuenta,VLOOKUP(L$1,Data!$AP:$AR,2,FALSE))+SUMIFS(FX,Fecha,$A153,Linea,VLOOKUP(L$1,Data!$AP:$AR,3,FALSE),Cuenta,VLOOKUP(L$1,Data!$AP:$AR,2,FALSE))+L152,"")</f>
        <v/>
      </c>
      <c r="M153" s="3" t="str">
        <f>IF(AND($A153&lt;&gt;"",M$1&lt;&gt;""),SUMIFS(VM,Fecha,$A153,Linea,VLOOKUP(M$1,Data!$AP:$AR,3,FALSE),Cuenta,VLOOKUP(M$1,Data!$AP:$AR,2,FALSE))+SUMIFS(FX,Fecha,$A153,Linea,VLOOKUP(M$1,Data!$AP:$AR,3,FALSE),Cuenta,VLOOKUP(M$1,Data!$AP:$AR,2,FALSE))+M152,"")</f>
        <v/>
      </c>
      <c r="N153" s="3" t="str">
        <f>IF(AND($A153&lt;&gt;"",N$1&lt;&gt;""),SUMIFS(VM,Fecha,$A153,Linea,VLOOKUP(N$1,Data!$AP:$AR,3,FALSE),Cuenta,VLOOKUP(N$1,Data!$AP:$AR,2,FALSE))+SUMIFS(FX,Fecha,$A153,Linea,VLOOKUP(N$1,Data!$AP:$AR,3,FALSE),Cuenta,VLOOKUP(N$1,Data!$AP:$AR,2,FALSE))+N152,"")</f>
        <v/>
      </c>
    </row>
    <row r="154" spans="2:14" x14ac:dyDescent="0.25">
      <c r="B154" s="3" t="str">
        <f>IF(AND($A154&lt;&gt;"",B$1&lt;&gt;""),SUMIFS(VM,Fecha,$A154,Linea,VLOOKUP(B$1,Data!$AP:$AR,3,FALSE),Cuenta,VLOOKUP(B$1,Data!$AP:$AR,2,FALSE))+SUMIFS(FX,Fecha,$A154,Linea,VLOOKUP(B$1,Data!$AP:$AR,3,FALSE),Cuenta,VLOOKUP(B$1,Data!$AP:$AR,2,FALSE))+B153,"")</f>
        <v/>
      </c>
      <c r="C154" s="3" t="str">
        <f>IF(AND($A154&lt;&gt;"",C$1&lt;&gt;""),SUMIFS(VM,Fecha,$A154,Linea,VLOOKUP(C$1,Data!$AP:$AR,3,FALSE),Cuenta,VLOOKUP(C$1,Data!$AP:$AR,2,FALSE))+SUMIFS(FX,Fecha,$A154,Linea,VLOOKUP(C$1,Data!$AP:$AR,3,FALSE),Cuenta,VLOOKUP(C$1,Data!$AP:$AR,2,FALSE))+C153,"")</f>
        <v/>
      </c>
      <c r="D154" s="3" t="str">
        <f>IF(AND($A154&lt;&gt;"",D$1&lt;&gt;""),SUMIFS(VM,Fecha,$A154,Linea,VLOOKUP(D$1,Data!$AP:$AR,3,FALSE),Cuenta,VLOOKUP(D$1,Data!$AP:$AR,2,FALSE))+SUMIFS(FX,Fecha,$A154,Linea,VLOOKUP(D$1,Data!$AP:$AR,3,FALSE),Cuenta,VLOOKUP(D$1,Data!$AP:$AR,2,FALSE))+D153,"")</f>
        <v/>
      </c>
      <c r="E154" s="3" t="str">
        <f>IF(AND($A154&lt;&gt;"",E$1&lt;&gt;""),SUMIFS(VM,Fecha,$A154,Linea,VLOOKUP(E$1,Data!$AP:$AR,3,FALSE),Cuenta,VLOOKUP(E$1,Data!$AP:$AR,2,FALSE))+SUMIFS(FX,Fecha,$A154,Linea,VLOOKUP(E$1,Data!$AP:$AR,3,FALSE),Cuenta,VLOOKUP(E$1,Data!$AP:$AR,2,FALSE))+E153,"")</f>
        <v/>
      </c>
      <c r="F154" s="3" t="str">
        <f>IF(AND($A154&lt;&gt;"",F$1&lt;&gt;""),SUMIFS(VM,Fecha,$A154,Linea,VLOOKUP(F$1,Data!$AP:$AR,3,FALSE),Cuenta,VLOOKUP(F$1,Data!$AP:$AR,2,FALSE))+SUMIFS(FX,Fecha,$A154,Linea,VLOOKUP(F$1,Data!$AP:$AR,3,FALSE),Cuenta,VLOOKUP(F$1,Data!$AP:$AR,2,FALSE))+F153,"")</f>
        <v/>
      </c>
      <c r="G154" s="3" t="str">
        <f>IF(AND($A154&lt;&gt;"",G$1&lt;&gt;""),SUMIFS(VM,Fecha,$A154,Linea,VLOOKUP(G$1,Data!$AP:$AR,3,FALSE),Cuenta,VLOOKUP(G$1,Data!$AP:$AR,2,FALSE))+SUMIFS(FX,Fecha,$A154,Linea,VLOOKUP(G$1,Data!$AP:$AR,3,FALSE),Cuenta,VLOOKUP(G$1,Data!$AP:$AR,2,FALSE))+G153,"")</f>
        <v/>
      </c>
      <c r="H154" s="3" t="str">
        <f>IF(AND($A154&lt;&gt;"",H$1&lt;&gt;""),SUMIFS(VM,Fecha,$A154,Linea,VLOOKUP(H$1,Data!$AP:$AR,3,FALSE),Cuenta,VLOOKUP(H$1,Data!$AP:$AR,2,FALSE))+SUMIFS(FX,Fecha,$A154,Linea,VLOOKUP(H$1,Data!$AP:$AR,3,FALSE),Cuenta,VLOOKUP(H$1,Data!$AP:$AR,2,FALSE))+H153,"")</f>
        <v/>
      </c>
      <c r="I154" s="3" t="str">
        <f>IF(AND($A154&lt;&gt;"",I$1&lt;&gt;""),SUMIFS(VM,Fecha,$A154,Linea,VLOOKUP(I$1,Data!$AP:$AR,3,FALSE),Cuenta,VLOOKUP(I$1,Data!$AP:$AR,2,FALSE))+SUMIFS(FX,Fecha,$A154,Linea,VLOOKUP(I$1,Data!$AP:$AR,3,FALSE),Cuenta,VLOOKUP(I$1,Data!$AP:$AR,2,FALSE))+I153,"")</f>
        <v/>
      </c>
      <c r="J154" s="3" t="str">
        <f>IF(AND($A154&lt;&gt;"",J$1&lt;&gt;""),SUMIFS(VM,Fecha,$A154,Linea,VLOOKUP(J$1,Data!$AP:$AR,3,FALSE),Cuenta,VLOOKUP(J$1,Data!$AP:$AR,2,FALSE))+SUMIFS(FX,Fecha,$A154,Linea,VLOOKUP(J$1,Data!$AP:$AR,3,FALSE),Cuenta,VLOOKUP(J$1,Data!$AP:$AR,2,FALSE))+J153,"")</f>
        <v/>
      </c>
      <c r="K154" s="3" t="str">
        <f>IF(AND($A154&lt;&gt;"",K$1&lt;&gt;""),SUMIFS(VM,Fecha,$A154,Linea,VLOOKUP(K$1,Data!$AP:$AR,3,FALSE),Cuenta,VLOOKUP(K$1,Data!$AP:$AR,2,FALSE))+SUMIFS(FX,Fecha,$A154,Linea,VLOOKUP(K$1,Data!$AP:$AR,3,FALSE),Cuenta,VLOOKUP(K$1,Data!$AP:$AR,2,FALSE))+K153,"")</f>
        <v/>
      </c>
      <c r="L154" s="3" t="str">
        <f>IF(AND($A154&lt;&gt;"",L$1&lt;&gt;""),SUMIFS(VM,Fecha,$A154,Linea,VLOOKUP(L$1,Data!$AP:$AR,3,FALSE),Cuenta,VLOOKUP(L$1,Data!$AP:$AR,2,FALSE))+SUMIFS(FX,Fecha,$A154,Linea,VLOOKUP(L$1,Data!$AP:$AR,3,FALSE),Cuenta,VLOOKUP(L$1,Data!$AP:$AR,2,FALSE))+L153,"")</f>
        <v/>
      </c>
      <c r="M154" s="3" t="str">
        <f>IF(AND($A154&lt;&gt;"",M$1&lt;&gt;""),SUMIFS(VM,Fecha,$A154,Linea,VLOOKUP(M$1,Data!$AP:$AR,3,FALSE),Cuenta,VLOOKUP(M$1,Data!$AP:$AR,2,FALSE))+SUMIFS(FX,Fecha,$A154,Linea,VLOOKUP(M$1,Data!$AP:$AR,3,FALSE),Cuenta,VLOOKUP(M$1,Data!$AP:$AR,2,FALSE))+M153,"")</f>
        <v/>
      </c>
      <c r="N154" s="3" t="str">
        <f>IF(AND($A154&lt;&gt;"",N$1&lt;&gt;""),SUMIFS(VM,Fecha,$A154,Linea,VLOOKUP(N$1,Data!$AP:$AR,3,FALSE),Cuenta,VLOOKUP(N$1,Data!$AP:$AR,2,FALSE))+SUMIFS(FX,Fecha,$A154,Linea,VLOOKUP(N$1,Data!$AP:$AR,3,FALSE),Cuenta,VLOOKUP(N$1,Data!$AP:$AR,2,FALSE))+N153,"")</f>
        <v/>
      </c>
    </row>
    <row r="155" spans="2:14" x14ac:dyDescent="0.25">
      <c r="B155" s="3" t="str">
        <f>IF(AND($A155&lt;&gt;"",B$1&lt;&gt;""),SUMIFS(VM,Fecha,$A155,Linea,VLOOKUP(B$1,Data!$AP:$AR,3,FALSE),Cuenta,VLOOKUP(B$1,Data!$AP:$AR,2,FALSE))+SUMIFS(FX,Fecha,$A155,Linea,VLOOKUP(B$1,Data!$AP:$AR,3,FALSE),Cuenta,VLOOKUP(B$1,Data!$AP:$AR,2,FALSE))+B154,"")</f>
        <v/>
      </c>
      <c r="C155" s="3" t="str">
        <f>IF(AND($A155&lt;&gt;"",C$1&lt;&gt;""),SUMIFS(VM,Fecha,$A155,Linea,VLOOKUP(C$1,Data!$AP:$AR,3,FALSE),Cuenta,VLOOKUP(C$1,Data!$AP:$AR,2,FALSE))+SUMIFS(FX,Fecha,$A155,Linea,VLOOKUP(C$1,Data!$AP:$AR,3,FALSE),Cuenta,VLOOKUP(C$1,Data!$AP:$AR,2,FALSE))+C154,"")</f>
        <v/>
      </c>
      <c r="D155" s="3" t="str">
        <f>IF(AND($A155&lt;&gt;"",D$1&lt;&gt;""),SUMIFS(VM,Fecha,$A155,Linea,VLOOKUP(D$1,Data!$AP:$AR,3,FALSE),Cuenta,VLOOKUP(D$1,Data!$AP:$AR,2,FALSE))+SUMIFS(FX,Fecha,$A155,Linea,VLOOKUP(D$1,Data!$AP:$AR,3,FALSE),Cuenta,VLOOKUP(D$1,Data!$AP:$AR,2,FALSE))+D154,"")</f>
        <v/>
      </c>
      <c r="E155" s="3" t="str">
        <f>IF(AND($A155&lt;&gt;"",E$1&lt;&gt;""),SUMIFS(VM,Fecha,$A155,Linea,VLOOKUP(E$1,Data!$AP:$AR,3,FALSE),Cuenta,VLOOKUP(E$1,Data!$AP:$AR,2,FALSE))+SUMIFS(FX,Fecha,$A155,Linea,VLOOKUP(E$1,Data!$AP:$AR,3,FALSE),Cuenta,VLOOKUP(E$1,Data!$AP:$AR,2,FALSE))+E154,"")</f>
        <v/>
      </c>
      <c r="F155" s="3" t="str">
        <f>IF(AND($A155&lt;&gt;"",F$1&lt;&gt;""),SUMIFS(VM,Fecha,$A155,Linea,VLOOKUP(F$1,Data!$AP:$AR,3,FALSE),Cuenta,VLOOKUP(F$1,Data!$AP:$AR,2,FALSE))+SUMIFS(FX,Fecha,$A155,Linea,VLOOKUP(F$1,Data!$AP:$AR,3,FALSE),Cuenta,VLOOKUP(F$1,Data!$AP:$AR,2,FALSE))+F154,"")</f>
        <v/>
      </c>
      <c r="G155" s="3" t="str">
        <f>IF(AND($A155&lt;&gt;"",G$1&lt;&gt;""),SUMIFS(VM,Fecha,$A155,Linea,VLOOKUP(G$1,Data!$AP:$AR,3,FALSE),Cuenta,VLOOKUP(G$1,Data!$AP:$AR,2,FALSE))+SUMIFS(FX,Fecha,$A155,Linea,VLOOKUP(G$1,Data!$AP:$AR,3,FALSE),Cuenta,VLOOKUP(G$1,Data!$AP:$AR,2,FALSE))+G154,"")</f>
        <v/>
      </c>
      <c r="H155" s="3" t="str">
        <f>IF(AND($A155&lt;&gt;"",H$1&lt;&gt;""),SUMIFS(VM,Fecha,$A155,Linea,VLOOKUP(H$1,Data!$AP:$AR,3,FALSE),Cuenta,VLOOKUP(H$1,Data!$AP:$AR,2,FALSE))+SUMIFS(FX,Fecha,$A155,Linea,VLOOKUP(H$1,Data!$AP:$AR,3,FALSE),Cuenta,VLOOKUP(H$1,Data!$AP:$AR,2,FALSE))+H154,"")</f>
        <v/>
      </c>
      <c r="I155" s="3" t="str">
        <f>IF(AND($A155&lt;&gt;"",I$1&lt;&gt;""),SUMIFS(VM,Fecha,$A155,Linea,VLOOKUP(I$1,Data!$AP:$AR,3,FALSE),Cuenta,VLOOKUP(I$1,Data!$AP:$AR,2,FALSE))+SUMIFS(FX,Fecha,$A155,Linea,VLOOKUP(I$1,Data!$AP:$AR,3,FALSE),Cuenta,VLOOKUP(I$1,Data!$AP:$AR,2,FALSE))+I154,"")</f>
        <v/>
      </c>
      <c r="J155" s="3" t="str">
        <f>IF(AND($A155&lt;&gt;"",J$1&lt;&gt;""),SUMIFS(VM,Fecha,$A155,Linea,VLOOKUP(J$1,Data!$AP:$AR,3,FALSE),Cuenta,VLOOKUP(J$1,Data!$AP:$AR,2,FALSE))+SUMIFS(FX,Fecha,$A155,Linea,VLOOKUP(J$1,Data!$AP:$AR,3,FALSE),Cuenta,VLOOKUP(J$1,Data!$AP:$AR,2,FALSE))+J154,"")</f>
        <v/>
      </c>
      <c r="K155" s="3" t="str">
        <f>IF(AND($A155&lt;&gt;"",K$1&lt;&gt;""),SUMIFS(VM,Fecha,$A155,Linea,VLOOKUP(K$1,Data!$AP:$AR,3,FALSE),Cuenta,VLOOKUP(K$1,Data!$AP:$AR,2,FALSE))+SUMIFS(FX,Fecha,$A155,Linea,VLOOKUP(K$1,Data!$AP:$AR,3,FALSE),Cuenta,VLOOKUP(K$1,Data!$AP:$AR,2,FALSE))+K154,"")</f>
        <v/>
      </c>
      <c r="L155" s="3" t="str">
        <f>IF(AND($A155&lt;&gt;"",L$1&lt;&gt;""),SUMIFS(VM,Fecha,$A155,Linea,VLOOKUP(L$1,Data!$AP:$AR,3,FALSE),Cuenta,VLOOKUP(L$1,Data!$AP:$AR,2,FALSE))+SUMIFS(FX,Fecha,$A155,Linea,VLOOKUP(L$1,Data!$AP:$AR,3,FALSE),Cuenta,VLOOKUP(L$1,Data!$AP:$AR,2,FALSE))+L154,"")</f>
        <v/>
      </c>
      <c r="M155" s="3" t="str">
        <f>IF(AND($A155&lt;&gt;"",M$1&lt;&gt;""),SUMIFS(VM,Fecha,$A155,Linea,VLOOKUP(M$1,Data!$AP:$AR,3,FALSE),Cuenta,VLOOKUP(M$1,Data!$AP:$AR,2,FALSE))+SUMIFS(FX,Fecha,$A155,Linea,VLOOKUP(M$1,Data!$AP:$AR,3,FALSE),Cuenta,VLOOKUP(M$1,Data!$AP:$AR,2,FALSE))+M154,"")</f>
        <v/>
      </c>
      <c r="N155" s="3" t="str">
        <f>IF(AND($A155&lt;&gt;"",N$1&lt;&gt;""),SUMIFS(VM,Fecha,$A155,Linea,VLOOKUP(N$1,Data!$AP:$AR,3,FALSE),Cuenta,VLOOKUP(N$1,Data!$AP:$AR,2,FALSE))+SUMIFS(FX,Fecha,$A155,Linea,VLOOKUP(N$1,Data!$AP:$AR,3,FALSE),Cuenta,VLOOKUP(N$1,Data!$AP:$AR,2,FALSE))+N154,"")</f>
        <v/>
      </c>
    </row>
    <row r="156" spans="2:14" x14ac:dyDescent="0.25">
      <c r="B156" s="3" t="str">
        <f>IF(AND($A156&lt;&gt;"",B$1&lt;&gt;""),SUMIFS(VM,Fecha,$A156,Linea,VLOOKUP(B$1,Data!$AP:$AR,3,FALSE),Cuenta,VLOOKUP(B$1,Data!$AP:$AR,2,FALSE))+SUMIFS(FX,Fecha,$A156,Linea,VLOOKUP(B$1,Data!$AP:$AR,3,FALSE),Cuenta,VLOOKUP(B$1,Data!$AP:$AR,2,FALSE))+B155,"")</f>
        <v/>
      </c>
      <c r="C156" s="3" t="str">
        <f>IF(AND($A156&lt;&gt;"",C$1&lt;&gt;""),SUMIFS(VM,Fecha,$A156,Linea,VLOOKUP(C$1,Data!$AP:$AR,3,FALSE),Cuenta,VLOOKUP(C$1,Data!$AP:$AR,2,FALSE))+SUMIFS(FX,Fecha,$A156,Linea,VLOOKUP(C$1,Data!$AP:$AR,3,FALSE),Cuenta,VLOOKUP(C$1,Data!$AP:$AR,2,FALSE))+C155,"")</f>
        <v/>
      </c>
      <c r="D156" s="3" t="str">
        <f>IF(AND($A156&lt;&gt;"",D$1&lt;&gt;""),SUMIFS(VM,Fecha,$A156,Linea,VLOOKUP(D$1,Data!$AP:$AR,3,FALSE),Cuenta,VLOOKUP(D$1,Data!$AP:$AR,2,FALSE))+SUMIFS(FX,Fecha,$A156,Linea,VLOOKUP(D$1,Data!$AP:$AR,3,FALSE),Cuenta,VLOOKUP(D$1,Data!$AP:$AR,2,FALSE))+D155,"")</f>
        <v/>
      </c>
      <c r="E156" s="3" t="str">
        <f>IF(AND($A156&lt;&gt;"",E$1&lt;&gt;""),SUMIFS(VM,Fecha,$A156,Linea,VLOOKUP(E$1,Data!$AP:$AR,3,FALSE),Cuenta,VLOOKUP(E$1,Data!$AP:$AR,2,FALSE))+SUMIFS(FX,Fecha,$A156,Linea,VLOOKUP(E$1,Data!$AP:$AR,3,FALSE),Cuenta,VLOOKUP(E$1,Data!$AP:$AR,2,FALSE))+E155,"")</f>
        <v/>
      </c>
      <c r="F156" s="3" t="str">
        <f>IF(AND($A156&lt;&gt;"",F$1&lt;&gt;""),SUMIFS(VM,Fecha,$A156,Linea,VLOOKUP(F$1,Data!$AP:$AR,3,FALSE),Cuenta,VLOOKUP(F$1,Data!$AP:$AR,2,FALSE))+SUMIFS(FX,Fecha,$A156,Linea,VLOOKUP(F$1,Data!$AP:$AR,3,FALSE),Cuenta,VLOOKUP(F$1,Data!$AP:$AR,2,FALSE))+F155,"")</f>
        <v/>
      </c>
      <c r="G156" s="3" t="str">
        <f>IF(AND($A156&lt;&gt;"",G$1&lt;&gt;""),SUMIFS(VM,Fecha,$A156,Linea,VLOOKUP(G$1,Data!$AP:$AR,3,FALSE),Cuenta,VLOOKUP(G$1,Data!$AP:$AR,2,FALSE))+SUMIFS(FX,Fecha,$A156,Linea,VLOOKUP(G$1,Data!$AP:$AR,3,FALSE),Cuenta,VLOOKUP(G$1,Data!$AP:$AR,2,FALSE))+G155,"")</f>
        <v/>
      </c>
      <c r="H156" s="3" t="str">
        <f>IF(AND($A156&lt;&gt;"",H$1&lt;&gt;""),SUMIFS(VM,Fecha,$A156,Linea,VLOOKUP(H$1,Data!$AP:$AR,3,FALSE),Cuenta,VLOOKUP(H$1,Data!$AP:$AR,2,FALSE))+SUMIFS(FX,Fecha,$A156,Linea,VLOOKUP(H$1,Data!$AP:$AR,3,FALSE),Cuenta,VLOOKUP(H$1,Data!$AP:$AR,2,FALSE))+H155,"")</f>
        <v/>
      </c>
      <c r="I156" s="3" t="str">
        <f>IF(AND($A156&lt;&gt;"",I$1&lt;&gt;""),SUMIFS(VM,Fecha,$A156,Linea,VLOOKUP(I$1,Data!$AP:$AR,3,FALSE),Cuenta,VLOOKUP(I$1,Data!$AP:$AR,2,FALSE))+SUMIFS(FX,Fecha,$A156,Linea,VLOOKUP(I$1,Data!$AP:$AR,3,FALSE),Cuenta,VLOOKUP(I$1,Data!$AP:$AR,2,FALSE))+I155,"")</f>
        <v/>
      </c>
      <c r="J156" s="3" t="str">
        <f>IF(AND($A156&lt;&gt;"",J$1&lt;&gt;""),SUMIFS(VM,Fecha,$A156,Linea,VLOOKUP(J$1,Data!$AP:$AR,3,FALSE),Cuenta,VLOOKUP(J$1,Data!$AP:$AR,2,FALSE))+SUMIFS(FX,Fecha,$A156,Linea,VLOOKUP(J$1,Data!$AP:$AR,3,FALSE),Cuenta,VLOOKUP(J$1,Data!$AP:$AR,2,FALSE))+J155,"")</f>
        <v/>
      </c>
      <c r="K156" s="3" t="str">
        <f>IF(AND($A156&lt;&gt;"",K$1&lt;&gt;""),SUMIFS(VM,Fecha,$A156,Linea,VLOOKUP(K$1,Data!$AP:$AR,3,FALSE),Cuenta,VLOOKUP(K$1,Data!$AP:$AR,2,FALSE))+SUMIFS(FX,Fecha,$A156,Linea,VLOOKUP(K$1,Data!$AP:$AR,3,FALSE),Cuenta,VLOOKUP(K$1,Data!$AP:$AR,2,FALSE))+K155,"")</f>
        <v/>
      </c>
      <c r="L156" s="3" t="str">
        <f>IF(AND($A156&lt;&gt;"",L$1&lt;&gt;""),SUMIFS(VM,Fecha,$A156,Linea,VLOOKUP(L$1,Data!$AP:$AR,3,FALSE),Cuenta,VLOOKUP(L$1,Data!$AP:$AR,2,FALSE))+SUMIFS(FX,Fecha,$A156,Linea,VLOOKUP(L$1,Data!$AP:$AR,3,FALSE),Cuenta,VLOOKUP(L$1,Data!$AP:$AR,2,FALSE))+L155,"")</f>
        <v/>
      </c>
      <c r="M156" s="3" t="str">
        <f>IF(AND($A156&lt;&gt;"",M$1&lt;&gt;""),SUMIFS(VM,Fecha,$A156,Linea,VLOOKUP(M$1,Data!$AP:$AR,3,FALSE),Cuenta,VLOOKUP(M$1,Data!$AP:$AR,2,FALSE))+SUMIFS(FX,Fecha,$A156,Linea,VLOOKUP(M$1,Data!$AP:$AR,3,FALSE),Cuenta,VLOOKUP(M$1,Data!$AP:$AR,2,FALSE))+M155,"")</f>
        <v/>
      </c>
      <c r="N156" s="3" t="str">
        <f>IF(AND($A156&lt;&gt;"",N$1&lt;&gt;""),SUMIFS(VM,Fecha,$A156,Linea,VLOOKUP(N$1,Data!$AP:$AR,3,FALSE),Cuenta,VLOOKUP(N$1,Data!$AP:$AR,2,FALSE))+SUMIFS(FX,Fecha,$A156,Linea,VLOOKUP(N$1,Data!$AP:$AR,3,FALSE),Cuenta,VLOOKUP(N$1,Data!$AP:$AR,2,FALSE))+N155,"")</f>
        <v/>
      </c>
    </row>
    <row r="157" spans="2:14" x14ac:dyDescent="0.25">
      <c r="B157" s="3" t="str">
        <f>IF(AND($A157&lt;&gt;"",B$1&lt;&gt;""),SUMIFS(VM,Fecha,$A157,Linea,VLOOKUP(B$1,Data!$AP:$AR,3,FALSE),Cuenta,VLOOKUP(B$1,Data!$AP:$AR,2,FALSE))+SUMIFS(FX,Fecha,$A157,Linea,VLOOKUP(B$1,Data!$AP:$AR,3,FALSE),Cuenta,VLOOKUP(B$1,Data!$AP:$AR,2,FALSE))+B156,"")</f>
        <v/>
      </c>
      <c r="C157" s="3" t="str">
        <f>IF(AND($A157&lt;&gt;"",C$1&lt;&gt;""),SUMIFS(VM,Fecha,$A157,Linea,VLOOKUP(C$1,Data!$AP:$AR,3,FALSE),Cuenta,VLOOKUP(C$1,Data!$AP:$AR,2,FALSE))+SUMIFS(FX,Fecha,$A157,Linea,VLOOKUP(C$1,Data!$AP:$AR,3,FALSE),Cuenta,VLOOKUP(C$1,Data!$AP:$AR,2,FALSE))+C156,"")</f>
        <v/>
      </c>
      <c r="D157" s="3" t="str">
        <f>IF(AND($A157&lt;&gt;"",D$1&lt;&gt;""),SUMIFS(VM,Fecha,$A157,Linea,VLOOKUP(D$1,Data!$AP:$AR,3,FALSE),Cuenta,VLOOKUP(D$1,Data!$AP:$AR,2,FALSE))+SUMIFS(FX,Fecha,$A157,Linea,VLOOKUP(D$1,Data!$AP:$AR,3,FALSE),Cuenta,VLOOKUP(D$1,Data!$AP:$AR,2,FALSE))+D156,"")</f>
        <v/>
      </c>
      <c r="E157" s="3" t="str">
        <f>IF(AND($A157&lt;&gt;"",E$1&lt;&gt;""),SUMIFS(VM,Fecha,$A157,Linea,VLOOKUP(E$1,Data!$AP:$AR,3,FALSE),Cuenta,VLOOKUP(E$1,Data!$AP:$AR,2,FALSE))+SUMIFS(FX,Fecha,$A157,Linea,VLOOKUP(E$1,Data!$AP:$AR,3,FALSE),Cuenta,VLOOKUP(E$1,Data!$AP:$AR,2,FALSE))+E156,"")</f>
        <v/>
      </c>
      <c r="F157" s="3" t="str">
        <f>IF(AND($A157&lt;&gt;"",F$1&lt;&gt;""),SUMIFS(VM,Fecha,$A157,Linea,VLOOKUP(F$1,Data!$AP:$AR,3,FALSE),Cuenta,VLOOKUP(F$1,Data!$AP:$AR,2,FALSE))+SUMIFS(FX,Fecha,$A157,Linea,VLOOKUP(F$1,Data!$AP:$AR,3,FALSE),Cuenta,VLOOKUP(F$1,Data!$AP:$AR,2,FALSE))+F156,"")</f>
        <v/>
      </c>
      <c r="G157" s="3" t="str">
        <f>IF(AND($A157&lt;&gt;"",G$1&lt;&gt;""),SUMIFS(VM,Fecha,$A157,Linea,VLOOKUP(G$1,Data!$AP:$AR,3,FALSE),Cuenta,VLOOKUP(G$1,Data!$AP:$AR,2,FALSE))+SUMIFS(FX,Fecha,$A157,Linea,VLOOKUP(G$1,Data!$AP:$AR,3,FALSE),Cuenta,VLOOKUP(G$1,Data!$AP:$AR,2,FALSE))+G156,"")</f>
        <v/>
      </c>
      <c r="H157" s="3" t="str">
        <f>IF(AND($A157&lt;&gt;"",H$1&lt;&gt;""),SUMIFS(VM,Fecha,$A157,Linea,VLOOKUP(H$1,Data!$AP:$AR,3,FALSE),Cuenta,VLOOKUP(H$1,Data!$AP:$AR,2,FALSE))+SUMIFS(FX,Fecha,$A157,Linea,VLOOKUP(H$1,Data!$AP:$AR,3,FALSE),Cuenta,VLOOKUP(H$1,Data!$AP:$AR,2,FALSE))+H156,"")</f>
        <v/>
      </c>
      <c r="I157" s="3" t="str">
        <f>IF(AND($A157&lt;&gt;"",I$1&lt;&gt;""),SUMIFS(VM,Fecha,$A157,Linea,VLOOKUP(I$1,Data!$AP:$AR,3,FALSE),Cuenta,VLOOKUP(I$1,Data!$AP:$AR,2,FALSE))+SUMIFS(FX,Fecha,$A157,Linea,VLOOKUP(I$1,Data!$AP:$AR,3,FALSE),Cuenta,VLOOKUP(I$1,Data!$AP:$AR,2,FALSE))+I156,"")</f>
        <v/>
      </c>
      <c r="J157" s="3" t="str">
        <f>IF(AND($A157&lt;&gt;"",J$1&lt;&gt;""),SUMIFS(VM,Fecha,$A157,Linea,VLOOKUP(J$1,Data!$AP:$AR,3,FALSE),Cuenta,VLOOKUP(J$1,Data!$AP:$AR,2,FALSE))+SUMIFS(FX,Fecha,$A157,Linea,VLOOKUP(J$1,Data!$AP:$AR,3,FALSE),Cuenta,VLOOKUP(J$1,Data!$AP:$AR,2,FALSE))+J156,"")</f>
        <v/>
      </c>
      <c r="K157" s="3" t="str">
        <f>IF(AND($A157&lt;&gt;"",K$1&lt;&gt;""),SUMIFS(VM,Fecha,$A157,Linea,VLOOKUP(K$1,Data!$AP:$AR,3,FALSE),Cuenta,VLOOKUP(K$1,Data!$AP:$AR,2,FALSE))+SUMIFS(FX,Fecha,$A157,Linea,VLOOKUP(K$1,Data!$AP:$AR,3,FALSE),Cuenta,VLOOKUP(K$1,Data!$AP:$AR,2,FALSE))+K156,"")</f>
        <v/>
      </c>
      <c r="L157" s="3" t="str">
        <f>IF(AND($A157&lt;&gt;"",L$1&lt;&gt;""),SUMIFS(VM,Fecha,$A157,Linea,VLOOKUP(L$1,Data!$AP:$AR,3,FALSE),Cuenta,VLOOKUP(L$1,Data!$AP:$AR,2,FALSE))+SUMIFS(FX,Fecha,$A157,Linea,VLOOKUP(L$1,Data!$AP:$AR,3,FALSE),Cuenta,VLOOKUP(L$1,Data!$AP:$AR,2,FALSE))+L156,"")</f>
        <v/>
      </c>
      <c r="M157" s="3" t="str">
        <f>IF(AND($A157&lt;&gt;"",M$1&lt;&gt;""),SUMIFS(VM,Fecha,$A157,Linea,VLOOKUP(M$1,Data!$AP:$AR,3,FALSE),Cuenta,VLOOKUP(M$1,Data!$AP:$AR,2,FALSE))+SUMIFS(FX,Fecha,$A157,Linea,VLOOKUP(M$1,Data!$AP:$AR,3,FALSE),Cuenta,VLOOKUP(M$1,Data!$AP:$AR,2,FALSE))+M156,"")</f>
        <v/>
      </c>
      <c r="N157" s="3" t="str">
        <f>IF(AND($A157&lt;&gt;"",N$1&lt;&gt;""),SUMIFS(VM,Fecha,$A157,Linea,VLOOKUP(N$1,Data!$AP:$AR,3,FALSE),Cuenta,VLOOKUP(N$1,Data!$AP:$AR,2,FALSE))+SUMIFS(FX,Fecha,$A157,Linea,VLOOKUP(N$1,Data!$AP:$AR,3,FALSE),Cuenta,VLOOKUP(N$1,Data!$AP:$AR,2,FALSE))+N156,"")</f>
        <v/>
      </c>
    </row>
    <row r="158" spans="2:14" x14ac:dyDescent="0.25">
      <c r="B158" s="3" t="str">
        <f>IF(AND($A158&lt;&gt;"",B$1&lt;&gt;""),SUMIFS(VM,Fecha,$A158,Linea,VLOOKUP(B$1,Data!$AP:$AR,3,FALSE),Cuenta,VLOOKUP(B$1,Data!$AP:$AR,2,FALSE))+SUMIFS(FX,Fecha,$A158,Linea,VLOOKUP(B$1,Data!$AP:$AR,3,FALSE),Cuenta,VLOOKUP(B$1,Data!$AP:$AR,2,FALSE))+B157,"")</f>
        <v/>
      </c>
      <c r="C158" s="3" t="str">
        <f>IF(AND($A158&lt;&gt;"",C$1&lt;&gt;""),SUMIFS(VM,Fecha,$A158,Linea,VLOOKUP(C$1,Data!$AP:$AR,3,FALSE),Cuenta,VLOOKUP(C$1,Data!$AP:$AR,2,FALSE))+SUMIFS(FX,Fecha,$A158,Linea,VLOOKUP(C$1,Data!$AP:$AR,3,FALSE),Cuenta,VLOOKUP(C$1,Data!$AP:$AR,2,FALSE))+C157,"")</f>
        <v/>
      </c>
      <c r="D158" s="3" t="str">
        <f>IF(AND($A158&lt;&gt;"",D$1&lt;&gt;""),SUMIFS(VM,Fecha,$A158,Linea,VLOOKUP(D$1,Data!$AP:$AR,3,FALSE),Cuenta,VLOOKUP(D$1,Data!$AP:$AR,2,FALSE))+SUMIFS(FX,Fecha,$A158,Linea,VLOOKUP(D$1,Data!$AP:$AR,3,FALSE),Cuenta,VLOOKUP(D$1,Data!$AP:$AR,2,FALSE))+D157,"")</f>
        <v/>
      </c>
      <c r="E158" s="3" t="str">
        <f>IF(AND($A158&lt;&gt;"",E$1&lt;&gt;""),SUMIFS(VM,Fecha,$A158,Linea,VLOOKUP(E$1,Data!$AP:$AR,3,FALSE),Cuenta,VLOOKUP(E$1,Data!$AP:$AR,2,FALSE))+SUMIFS(FX,Fecha,$A158,Linea,VLOOKUP(E$1,Data!$AP:$AR,3,FALSE),Cuenta,VLOOKUP(E$1,Data!$AP:$AR,2,FALSE))+E157,"")</f>
        <v/>
      </c>
      <c r="F158" s="3" t="str">
        <f>IF(AND($A158&lt;&gt;"",F$1&lt;&gt;""),SUMIFS(VM,Fecha,$A158,Linea,VLOOKUP(F$1,Data!$AP:$AR,3,FALSE),Cuenta,VLOOKUP(F$1,Data!$AP:$AR,2,FALSE))+SUMIFS(FX,Fecha,$A158,Linea,VLOOKUP(F$1,Data!$AP:$AR,3,FALSE),Cuenta,VLOOKUP(F$1,Data!$AP:$AR,2,FALSE))+F157,"")</f>
        <v/>
      </c>
      <c r="G158" s="3" t="str">
        <f>IF(AND($A158&lt;&gt;"",G$1&lt;&gt;""),SUMIFS(VM,Fecha,$A158,Linea,VLOOKUP(G$1,Data!$AP:$AR,3,FALSE),Cuenta,VLOOKUP(G$1,Data!$AP:$AR,2,FALSE))+SUMIFS(FX,Fecha,$A158,Linea,VLOOKUP(G$1,Data!$AP:$AR,3,FALSE),Cuenta,VLOOKUP(G$1,Data!$AP:$AR,2,FALSE))+G157,"")</f>
        <v/>
      </c>
      <c r="H158" s="3" t="str">
        <f>IF(AND($A158&lt;&gt;"",H$1&lt;&gt;""),SUMIFS(VM,Fecha,$A158,Linea,VLOOKUP(H$1,Data!$AP:$AR,3,FALSE),Cuenta,VLOOKUP(H$1,Data!$AP:$AR,2,FALSE))+SUMIFS(FX,Fecha,$A158,Linea,VLOOKUP(H$1,Data!$AP:$AR,3,FALSE),Cuenta,VLOOKUP(H$1,Data!$AP:$AR,2,FALSE))+H157,"")</f>
        <v/>
      </c>
      <c r="I158" s="3" t="str">
        <f>IF(AND($A158&lt;&gt;"",I$1&lt;&gt;""),SUMIFS(VM,Fecha,$A158,Linea,VLOOKUP(I$1,Data!$AP:$AR,3,FALSE),Cuenta,VLOOKUP(I$1,Data!$AP:$AR,2,FALSE))+SUMIFS(FX,Fecha,$A158,Linea,VLOOKUP(I$1,Data!$AP:$AR,3,FALSE),Cuenta,VLOOKUP(I$1,Data!$AP:$AR,2,FALSE))+I157,"")</f>
        <v/>
      </c>
      <c r="J158" s="3" t="str">
        <f>IF(AND($A158&lt;&gt;"",J$1&lt;&gt;""),SUMIFS(VM,Fecha,$A158,Linea,VLOOKUP(J$1,Data!$AP:$AR,3,FALSE),Cuenta,VLOOKUP(J$1,Data!$AP:$AR,2,FALSE))+SUMIFS(FX,Fecha,$A158,Linea,VLOOKUP(J$1,Data!$AP:$AR,3,FALSE),Cuenta,VLOOKUP(J$1,Data!$AP:$AR,2,FALSE))+J157,"")</f>
        <v/>
      </c>
      <c r="K158" s="3" t="str">
        <f>IF(AND($A158&lt;&gt;"",K$1&lt;&gt;""),SUMIFS(VM,Fecha,$A158,Linea,VLOOKUP(K$1,Data!$AP:$AR,3,FALSE),Cuenta,VLOOKUP(K$1,Data!$AP:$AR,2,FALSE))+SUMIFS(FX,Fecha,$A158,Linea,VLOOKUP(K$1,Data!$AP:$AR,3,FALSE),Cuenta,VLOOKUP(K$1,Data!$AP:$AR,2,FALSE))+K157,"")</f>
        <v/>
      </c>
      <c r="L158" s="3" t="str">
        <f>IF(AND($A158&lt;&gt;"",L$1&lt;&gt;""),SUMIFS(VM,Fecha,$A158,Linea,VLOOKUP(L$1,Data!$AP:$AR,3,FALSE),Cuenta,VLOOKUP(L$1,Data!$AP:$AR,2,FALSE))+SUMIFS(FX,Fecha,$A158,Linea,VLOOKUP(L$1,Data!$AP:$AR,3,FALSE),Cuenta,VLOOKUP(L$1,Data!$AP:$AR,2,FALSE))+L157,"")</f>
        <v/>
      </c>
      <c r="M158" s="3" t="str">
        <f>IF(AND($A158&lt;&gt;"",M$1&lt;&gt;""),SUMIFS(VM,Fecha,$A158,Linea,VLOOKUP(M$1,Data!$AP:$AR,3,FALSE),Cuenta,VLOOKUP(M$1,Data!$AP:$AR,2,FALSE))+SUMIFS(FX,Fecha,$A158,Linea,VLOOKUP(M$1,Data!$AP:$AR,3,FALSE),Cuenta,VLOOKUP(M$1,Data!$AP:$AR,2,FALSE))+M157,"")</f>
        <v/>
      </c>
      <c r="N158" s="3" t="str">
        <f>IF(AND($A158&lt;&gt;"",N$1&lt;&gt;""),SUMIFS(VM,Fecha,$A158,Linea,VLOOKUP(N$1,Data!$AP:$AR,3,FALSE),Cuenta,VLOOKUP(N$1,Data!$AP:$AR,2,FALSE))+SUMIFS(FX,Fecha,$A158,Linea,VLOOKUP(N$1,Data!$AP:$AR,3,FALSE),Cuenta,VLOOKUP(N$1,Data!$AP:$AR,2,FALSE))+N157,"")</f>
        <v/>
      </c>
    </row>
    <row r="159" spans="2:14" x14ac:dyDescent="0.25">
      <c r="B159" s="3" t="str">
        <f>IF(AND($A159&lt;&gt;"",B$1&lt;&gt;""),SUMIFS(VM,Fecha,$A159,Linea,VLOOKUP(B$1,Data!$AP:$AR,3,FALSE),Cuenta,VLOOKUP(B$1,Data!$AP:$AR,2,FALSE))+SUMIFS(FX,Fecha,$A159,Linea,VLOOKUP(B$1,Data!$AP:$AR,3,FALSE),Cuenta,VLOOKUP(B$1,Data!$AP:$AR,2,FALSE))+B158,"")</f>
        <v/>
      </c>
      <c r="C159" s="3" t="str">
        <f>IF(AND($A159&lt;&gt;"",C$1&lt;&gt;""),SUMIFS(VM,Fecha,$A159,Linea,VLOOKUP(C$1,Data!$AP:$AR,3,FALSE),Cuenta,VLOOKUP(C$1,Data!$AP:$AR,2,FALSE))+SUMIFS(FX,Fecha,$A159,Linea,VLOOKUP(C$1,Data!$AP:$AR,3,FALSE),Cuenta,VLOOKUP(C$1,Data!$AP:$AR,2,FALSE))+C158,"")</f>
        <v/>
      </c>
      <c r="D159" s="3" t="str">
        <f>IF(AND($A159&lt;&gt;"",D$1&lt;&gt;""),SUMIFS(VM,Fecha,$A159,Linea,VLOOKUP(D$1,Data!$AP:$AR,3,FALSE),Cuenta,VLOOKUP(D$1,Data!$AP:$AR,2,FALSE))+SUMIFS(FX,Fecha,$A159,Linea,VLOOKUP(D$1,Data!$AP:$AR,3,FALSE),Cuenta,VLOOKUP(D$1,Data!$AP:$AR,2,FALSE))+D158,"")</f>
        <v/>
      </c>
      <c r="E159" s="3" t="str">
        <f>IF(AND($A159&lt;&gt;"",E$1&lt;&gt;""),SUMIFS(VM,Fecha,$A159,Linea,VLOOKUP(E$1,Data!$AP:$AR,3,FALSE),Cuenta,VLOOKUP(E$1,Data!$AP:$AR,2,FALSE))+SUMIFS(FX,Fecha,$A159,Linea,VLOOKUP(E$1,Data!$AP:$AR,3,FALSE),Cuenta,VLOOKUP(E$1,Data!$AP:$AR,2,FALSE))+E158,"")</f>
        <v/>
      </c>
      <c r="F159" s="3" t="str">
        <f>IF(AND($A159&lt;&gt;"",F$1&lt;&gt;""),SUMIFS(VM,Fecha,$A159,Linea,VLOOKUP(F$1,Data!$AP:$AR,3,FALSE),Cuenta,VLOOKUP(F$1,Data!$AP:$AR,2,FALSE))+SUMIFS(FX,Fecha,$A159,Linea,VLOOKUP(F$1,Data!$AP:$AR,3,FALSE),Cuenta,VLOOKUP(F$1,Data!$AP:$AR,2,FALSE))+F158,"")</f>
        <v/>
      </c>
      <c r="G159" s="3" t="str">
        <f>IF(AND($A159&lt;&gt;"",G$1&lt;&gt;""),SUMIFS(VM,Fecha,$A159,Linea,VLOOKUP(G$1,Data!$AP:$AR,3,FALSE),Cuenta,VLOOKUP(G$1,Data!$AP:$AR,2,FALSE))+SUMIFS(FX,Fecha,$A159,Linea,VLOOKUP(G$1,Data!$AP:$AR,3,FALSE),Cuenta,VLOOKUP(G$1,Data!$AP:$AR,2,FALSE))+G158,"")</f>
        <v/>
      </c>
      <c r="H159" s="3" t="str">
        <f>IF(AND($A159&lt;&gt;"",H$1&lt;&gt;""),SUMIFS(VM,Fecha,$A159,Linea,VLOOKUP(H$1,Data!$AP:$AR,3,FALSE),Cuenta,VLOOKUP(H$1,Data!$AP:$AR,2,FALSE))+SUMIFS(FX,Fecha,$A159,Linea,VLOOKUP(H$1,Data!$AP:$AR,3,FALSE),Cuenta,VLOOKUP(H$1,Data!$AP:$AR,2,FALSE))+H158,"")</f>
        <v/>
      </c>
      <c r="I159" s="3" t="str">
        <f>IF(AND($A159&lt;&gt;"",I$1&lt;&gt;""),SUMIFS(VM,Fecha,$A159,Linea,VLOOKUP(I$1,Data!$AP:$AR,3,FALSE),Cuenta,VLOOKUP(I$1,Data!$AP:$AR,2,FALSE))+SUMIFS(FX,Fecha,$A159,Linea,VLOOKUP(I$1,Data!$AP:$AR,3,FALSE),Cuenta,VLOOKUP(I$1,Data!$AP:$AR,2,FALSE))+I158,"")</f>
        <v/>
      </c>
      <c r="J159" s="3" t="str">
        <f>IF(AND($A159&lt;&gt;"",J$1&lt;&gt;""),SUMIFS(VM,Fecha,$A159,Linea,VLOOKUP(J$1,Data!$AP:$AR,3,FALSE),Cuenta,VLOOKUP(J$1,Data!$AP:$AR,2,FALSE))+SUMIFS(FX,Fecha,$A159,Linea,VLOOKUP(J$1,Data!$AP:$AR,3,FALSE),Cuenta,VLOOKUP(J$1,Data!$AP:$AR,2,FALSE))+J158,"")</f>
        <v/>
      </c>
      <c r="K159" s="3" t="str">
        <f>IF(AND($A159&lt;&gt;"",K$1&lt;&gt;""),SUMIFS(VM,Fecha,$A159,Linea,VLOOKUP(K$1,Data!$AP:$AR,3,FALSE),Cuenta,VLOOKUP(K$1,Data!$AP:$AR,2,FALSE))+SUMIFS(FX,Fecha,$A159,Linea,VLOOKUP(K$1,Data!$AP:$AR,3,FALSE),Cuenta,VLOOKUP(K$1,Data!$AP:$AR,2,FALSE))+K158,"")</f>
        <v/>
      </c>
      <c r="L159" s="3" t="str">
        <f>IF(AND($A159&lt;&gt;"",L$1&lt;&gt;""),SUMIFS(VM,Fecha,$A159,Linea,VLOOKUP(L$1,Data!$AP:$AR,3,FALSE),Cuenta,VLOOKUP(L$1,Data!$AP:$AR,2,FALSE))+SUMIFS(FX,Fecha,$A159,Linea,VLOOKUP(L$1,Data!$AP:$AR,3,FALSE),Cuenta,VLOOKUP(L$1,Data!$AP:$AR,2,FALSE))+L158,"")</f>
        <v/>
      </c>
      <c r="M159" s="3" t="str">
        <f>IF(AND($A159&lt;&gt;"",M$1&lt;&gt;""),SUMIFS(VM,Fecha,$A159,Linea,VLOOKUP(M$1,Data!$AP:$AR,3,FALSE),Cuenta,VLOOKUP(M$1,Data!$AP:$AR,2,FALSE))+SUMIFS(FX,Fecha,$A159,Linea,VLOOKUP(M$1,Data!$AP:$AR,3,FALSE),Cuenta,VLOOKUP(M$1,Data!$AP:$AR,2,FALSE))+M158,"")</f>
        <v/>
      </c>
      <c r="N159" s="3" t="str">
        <f>IF(AND($A159&lt;&gt;"",N$1&lt;&gt;""),SUMIFS(VM,Fecha,$A159,Linea,VLOOKUP(N$1,Data!$AP:$AR,3,FALSE),Cuenta,VLOOKUP(N$1,Data!$AP:$AR,2,FALSE))+SUMIFS(FX,Fecha,$A159,Linea,VLOOKUP(N$1,Data!$AP:$AR,3,FALSE),Cuenta,VLOOKUP(N$1,Data!$AP:$AR,2,FALSE))+N158,"")</f>
        <v/>
      </c>
    </row>
    <row r="160" spans="2:14" x14ac:dyDescent="0.25">
      <c r="B160" s="3" t="str">
        <f>IF(AND($A160&lt;&gt;"",B$1&lt;&gt;""),SUMIFS(VM,Fecha,$A160,Linea,VLOOKUP(B$1,Data!$AP:$AR,3,FALSE),Cuenta,VLOOKUP(B$1,Data!$AP:$AR,2,FALSE))+SUMIFS(FX,Fecha,$A160,Linea,VLOOKUP(B$1,Data!$AP:$AR,3,FALSE),Cuenta,VLOOKUP(B$1,Data!$AP:$AR,2,FALSE))+B159,"")</f>
        <v/>
      </c>
      <c r="C160" s="3" t="str">
        <f>IF(AND($A160&lt;&gt;"",C$1&lt;&gt;""),SUMIFS(VM,Fecha,$A160,Linea,VLOOKUP(C$1,Data!$AP:$AR,3,FALSE),Cuenta,VLOOKUP(C$1,Data!$AP:$AR,2,FALSE))+SUMIFS(FX,Fecha,$A160,Linea,VLOOKUP(C$1,Data!$AP:$AR,3,FALSE),Cuenta,VLOOKUP(C$1,Data!$AP:$AR,2,FALSE))+C159,"")</f>
        <v/>
      </c>
      <c r="D160" s="3" t="str">
        <f>IF(AND($A160&lt;&gt;"",D$1&lt;&gt;""),SUMIFS(VM,Fecha,$A160,Linea,VLOOKUP(D$1,Data!$AP:$AR,3,FALSE),Cuenta,VLOOKUP(D$1,Data!$AP:$AR,2,FALSE))+SUMIFS(FX,Fecha,$A160,Linea,VLOOKUP(D$1,Data!$AP:$AR,3,FALSE),Cuenta,VLOOKUP(D$1,Data!$AP:$AR,2,FALSE))+D159,"")</f>
        <v/>
      </c>
      <c r="E160" s="3" t="str">
        <f>IF(AND($A160&lt;&gt;"",E$1&lt;&gt;""),SUMIFS(VM,Fecha,$A160,Linea,VLOOKUP(E$1,Data!$AP:$AR,3,FALSE),Cuenta,VLOOKUP(E$1,Data!$AP:$AR,2,FALSE))+SUMIFS(FX,Fecha,$A160,Linea,VLOOKUP(E$1,Data!$AP:$AR,3,FALSE),Cuenta,VLOOKUP(E$1,Data!$AP:$AR,2,FALSE))+E159,"")</f>
        <v/>
      </c>
      <c r="F160" s="3" t="str">
        <f>IF(AND($A160&lt;&gt;"",F$1&lt;&gt;""),SUMIFS(VM,Fecha,$A160,Linea,VLOOKUP(F$1,Data!$AP:$AR,3,FALSE),Cuenta,VLOOKUP(F$1,Data!$AP:$AR,2,FALSE))+SUMIFS(FX,Fecha,$A160,Linea,VLOOKUP(F$1,Data!$AP:$AR,3,FALSE),Cuenta,VLOOKUP(F$1,Data!$AP:$AR,2,FALSE))+F159,"")</f>
        <v/>
      </c>
      <c r="G160" s="3" t="str">
        <f>IF(AND($A160&lt;&gt;"",G$1&lt;&gt;""),SUMIFS(VM,Fecha,$A160,Linea,VLOOKUP(G$1,Data!$AP:$AR,3,FALSE),Cuenta,VLOOKUP(G$1,Data!$AP:$AR,2,FALSE))+SUMIFS(FX,Fecha,$A160,Linea,VLOOKUP(G$1,Data!$AP:$AR,3,FALSE),Cuenta,VLOOKUP(G$1,Data!$AP:$AR,2,FALSE))+G159,"")</f>
        <v/>
      </c>
      <c r="H160" s="3" t="str">
        <f>IF(AND($A160&lt;&gt;"",H$1&lt;&gt;""),SUMIFS(VM,Fecha,$A160,Linea,VLOOKUP(H$1,Data!$AP:$AR,3,FALSE),Cuenta,VLOOKUP(H$1,Data!$AP:$AR,2,FALSE))+SUMIFS(FX,Fecha,$A160,Linea,VLOOKUP(H$1,Data!$AP:$AR,3,FALSE),Cuenta,VLOOKUP(H$1,Data!$AP:$AR,2,FALSE))+H159,"")</f>
        <v/>
      </c>
      <c r="I160" s="3" t="str">
        <f>IF(AND($A160&lt;&gt;"",I$1&lt;&gt;""),SUMIFS(VM,Fecha,$A160,Linea,VLOOKUP(I$1,Data!$AP:$AR,3,FALSE),Cuenta,VLOOKUP(I$1,Data!$AP:$AR,2,FALSE))+SUMIFS(FX,Fecha,$A160,Linea,VLOOKUP(I$1,Data!$AP:$AR,3,FALSE),Cuenta,VLOOKUP(I$1,Data!$AP:$AR,2,FALSE))+I159,"")</f>
        <v/>
      </c>
      <c r="J160" s="3" t="str">
        <f>IF(AND($A160&lt;&gt;"",J$1&lt;&gt;""),SUMIFS(VM,Fecha,$A160,Linea,VLOOKUP(J$1,Data!$AP:$AR,3,FALSE),Cuenta,VLOOKUP(J$1,Data!$AP:$AR,2,FALSE))+SUMIFS(FX,Fecha,$A160,Linea,VLOOKUP(J$1,Data!$AP:$AR,3,FALSE),Cuenta,VLOOKUP(J$1,Data!$AP:$AR,2,FALSE))+J159,"")</f>
        <v/>
      </c>
      <c r="K160" s="3" t="str">
        <f>IF(AND($A160&lt;&gt;"",K$1&lt;&gt;""),SUMIFS(VM,Fecha,$A160,Linea,VLOOKUP(K$1,Data!$AP:$AR,3,FALSE),Cuenta,VLOOKUP(K$1,Data!$AP:$AR,2,FALSE))+SUMIFS(FX,Fecha,$A160,Linea,VLOOKUP(K$1,Data!$AP:$AR,3,FALSE),Cuenta,VLOOKUP(K$1,Data!$AP:$AR,2,FALSE))+K159,"")</f>
        <v/>
      </c>
      <c r="L160" s="3" t="str">
        <f>IF(AND($A160&lt;&gt;"",L$1&lt;&gt;""),SUMIFS(VM,Fecha,$A160,Linea,VLOOKUP(L$1,Data!$AP:$AR,3,FALSE),Cuenta,VLOOKUP(L$1,Data!$AP:$AR,2,FALSE))+SUMIFS(FX,Fecha,$A160,Linea,VLOOKUP(L$1,Data!$AP:$AR,3,FALSE),Cuenta,VLOOKUP(L$1,Data!$AP:$AR,2,FALSE))+L159,"")</f>
        <v/>
      </c>
      <c r="M160" s="3" t="str">
        <f>IF(AND($A160&lt;&gt;"",M$1&lt;&gt;""),SUMIFS(VM,Fecha,$A160,Linea,VLOOKUP(M$1,Data!$AP:$AR,3,FALSE),Cuenta,VLOOKUP(M$1,Data!$AP:$AR,2,FALSE))+SUMIFS(FX,Fecha,$A160,Linea,VLOOKUP(M$1,Data!$AP:$AR,3,FALSE),Cuenta,VLOOKUP(M$1,Data!$AP:$AR,2,FALSE))+M159,"")</f>
        <v/>
      </c>
      <c r="N160" s="3" t="str">
        <f>IF(AND($A160&lt;&gt;"",N$1&lt;&gt;""),SUMIFS(VM,Fecha,$A160,Linea,VLOOKUP(N$1,Data!$AP:$AR,3,FALSE),Cuenta,VLOOKUP(N$1,Data!$AP:$AR,2,FALSE))+SUMIFS(FX,Fecha,$A160,Linea,VLOOKUP(N$1,Data!$AP:$AR,3,FALSE),Cuenta,VLOOKUP(N$1,Data!$AP:$AR,2,FALSE))+N159,"")</f>
        <v/>
      </c>
    </row>
    <row r="161" spans="2:14" x14ac:dyDescent="0.25">
      <c r="B161" s="3" t="str">
        <f>IF(AND($A161&lt;&gt;"",B$1&lt;&gt;""),SUMIFS(VM,Fecha,$A161,Linea,VLOOKUP(B$1,Data!$AP:$AR,3,FALSE),Cuenta,VLOOKUP(B$1,Data!$AP:$AR,2,FALSE))+SUMIFS(FX,Fecha,$A161,Linea,VLOOKUP(B$1,Data!$AP:$AR,3,FALSE),Cuenta,VLOOKUP(B$1,Data!$AP:$AR,2,FALSE))+B160,"")</f>
        <v/>
      </c>
      <c r="C161" s="3" t="str">
        <f>IF(AND($A161&lt;&gt;"",C$1&lt;&gt;""),SUMIFS(VM,Fecha,$A161,Linea,VLOOKUP(C$1,Data!$AP:$AR,3,FALSE),Cuenta,VLOOKUP(C$1,Data!$AP:$AR,2,FALSE))+SUMIFS(FX,Fecha,$A161,Linea,VLOOKUP(C$1,Data!$AP:$AR,3,FALSE),Cuenta,VLOOKUP(C$1,Data!$AP:$AR,2,FALSE))+C160,"")</f>
        <v/>
      </c>
      <c r="D161" s="3" t="str">
        <f>IF(AND($A161&lt;&gt;"",D$1&lt;&gt;""),SUMIFS(VM,Fecha,$A161,Linea,VLOOKUP(D$1,Data!$AP:$AR,3,FALSE),Cuenta,VLOOKUP(D$1,Data!$AP:$AR,2,FALSE))+SUMIFS(FX,Fecha,$A161,Linea,VLOOKUP(D$1,Data!$AP:$AR,3,FALSE),Cuenta,VLOOKUP(D$1,Data!$AP:$AR,2,FALSE))+D160,"")</f>
        <v/>
      </c>
      <c r="E161" s="3" t="str">
        <f>IF(AND($A161&lt;&gt;"",E$1&lt;&gt;""),SUMIFS(VM,Fecha,$A161,Linea,VLOOKUP(E$1,Data!$AP:$AR,3,FALSE),Cuenta,VLOOKUP(E$1,Data!$AP:$AR,2,FALSE))+SUMIFS(FX,Fecha,$A161,Linea,VLOOKUP(E$1,Data!$AP:$AR,3,FALSE),Cuenta,VLOOKUP(E$1,Data!$AP:$AR,2,FALSE))+E160,"")</f>
        <v/>
      </c>
      <c r="F161" s="3" t="str">
        <f>IF(AND($A161&lt;&gt;"",F$1&lt;&gt;""),SUMIFS(VM,Fecha,$A161,Linea,VLOOKUP(F$1,Data!$AP:$AR,3,FALSE),Cuenta,VLOOKUP(F$1,Data!$AP:$AR,2,FALSE))+SUMIFS(FX,Fecha,$A161,Linea,VLOOKUP(F$1,Data!$AP:$AR,3,FALSE),Cuenta,VLOOKUP(F$1,Data!$AP:$AR,2,FALSE))+F160,"")</f>
        <v/>
      </c>
      <c r="G161" s="3" t="str">
        <f>IF(AND($A161&lt;&gt;"",G$1&lt;&gt;""),SUMIFS(VM,Fecha,$A161,Linea,VLOOKUP(G$1,Data!$AP:$AR,3,FALSE),Cuenta,VLOOKUP(G$1,Data!$AP:$AR,2,FALSE))+SUMIFS(FX,Fecha,$A161,Linea,VLOOKUP(G$1,Data!$AP:$AR,3,FALSE),Cuenta,VLOOKUP(G$1,Data!$AP:$AR,2,FALSE))+G160,"")</f>
        <v/>
      </c>
      <c r="H161" s="3" t="str">
        <f>IF(AND($A161&lt;&gt;"",H$1&lt;&gt;""),SUMIFS(VM,Fecha,$A161,Linea,VLOOKUP(H$1,Data!$AP:$AR,3,FALSE),Cuenta,VLOOKUP(H$1,Data!$AP:$AR,2,FALSE))+SUMIFS(FX,Fecha,$A161,Linea,VLOOKUP(H$1,Data!$AP:$AR,3,FALSE),Cuenta,VLOOKUP(H$1,Data!$AP:$AR,2,FALSE))+H160,"")</f>
        <v/>
      </c>
      <c r="I161" s="3" t="str">
        <f>IF(AND($A161&lt;&gt;"",I$1&lt;&gt;""),SUMIFS(VM,Fecha,$A161,Linea,VLOOKUP(I$1,Data!$AP:$AR,3,FALSE),Cuenta,VLOOKUP(I$1,Data!$AP:$AR,2,FALSE))+SUMIFS(FX,Fecha,$A161,Linea,VLOOKUP(I$1,Data!$AP:$AR,3,FALSE),Cuenta,VLOOKUP(I$1,Data!$AP:$AR,2,FALSE))+I160,"")</f>
        <v/>
      </c>
      <c r="J161" s="3" t="str">
        <f>IF(AND($A161&lt;&gt;"",J$1&lt;&gt;""),SUMIFS(VM,Fecha,$A161,Linea,VLOOKUP(J$1,Data!$AP:$AR,3,FALSE),Cuenta,VLOOKUP(J$1,Data!$AP:$AR,2,FALSE))+SUMIFS(FX,Fecha,$A161,Linea,VLOOKUP(J$1,Data!$AP:$AR,3,FALSE),Cuenta,VLOOKUP(J$1,Data!$AP:$AR,2,FALSE))+J160,"")</f>
        <v/>
      </c>
      <c r="K161" s="3" t="str">
        <f>IF(AND($A161&lt;&gt;"",K$1&lt;&gt;""),SUMIFS(VM,Fecha,$A161,Linea,VLOOKUP(K$1,Data!$AP:$AR,3,FALSE),Cuenta,VLOOKUP(K$1,Data!$AP:$AR,2,FALSE))+SUMIFS(FX,Fecha,$A161,Linea,VLOOKUP(K$1,Data!$AP:$AR,3,FALSE),Cuenta,VLOOKUP(K$1,Data!$AP:$AR,2,FALSE))+K160,"")</f>
        <v/>
      </c>
      <c r="L161" s="3" t="str">
        <f>IF(AND($A161&lt;&gt;"",L$1&lt;&gt;""),SUMIFS(VM,Fecha,$A161,Linea,VLOOKUP(L$1,Data!$AP:$AR,3,FALSE),Cuenta,VLOOKUP(L$1,Data!$AP:$AR,2,FALSE))+SUMIFS(FX,Fecha,$A161,Linea,VLOOKUP(L$1,Data!$AP:$AR,3,FALSE),Cuenta,VLOOKUP(L$1,Data!$AP:$AR,2,FALSE))+L160,"")</f>
        <v/>
      </c>
      <c r="M161" s="3" t="str">
        <f>IF(AND($A161&lt;&gt;"",M$1&lt;&gt;""),SUMIFS(VM,Fecha,$A161,Linea,VLOOKUP(M$1,Data!$AP:$AR,3,FALSE),Cuenta,VLOOKUP(M$1,Data!$AP:$AR,2,FALSE))+SUMIFS(FX,Fecha,$A161,Linea,VLOOKUP(M$1,Data!$AP:$AR,3,FALSE),Cuenta,VLOOKUP(M$1,Data!$AP:$AR,2,FALSE))+M160,"")</f>
        <v/>
      </c>
      <c r="N161" s="3" t="str">
        <f>IF(AND($A161&lt;&gt;"",N$1&lt;&gt;""),SUMIFS(VM,Fecha,$A161,Linea,VLOOKUP(N$1,Data!$AP:$AR,3,FALSE),Cuenta,VLOOKUP(N$1,Data!$AP:$AR,2,FALSE))+SUMIFS(FX,Fecha,$A161,Linea,VLOOKUP(N$1,Data!$AP:$AR,3,FALSE),Cuenta,VLOOKUP(N$1,Data!$AP:$AR,2,FALSE))+N160,"")</f>
        <v/>
      </c>
    </row>
    <row r="162" spans="2:14" x14ac:dyDescent="0.25">
      <c r="B162" s="3" t="str">
        <f>IF(AND($A162&lt;&gt;"",B$1&lt;&gt;""),SUMIFS(VM,Fecha,$A162,Linea,VLOOKUP(B$1,Data!$AP:$AR,3,FALSE),Cuenta,VLOOKUP(B$1,Data!$AP:$AR,2,FALSE))+SUMIFS(FX,Fecha,$A162,Linea,VLOOKUP(B$1,Data!$AP:$AR,3,FALSE),Cuenta,VLOOKUP(B$1,Data!$AP:$AR,2,FALSE))+B161,"")</f>
        <v/>
      </c>
      <c r="C162" s="3" t="str">
        <f>IF(AND($A162&lt;&gt;"",C$1&lt;&gt;""),SUMIFS(VM,Fecha,$A162,Linea,VLOOKUP(C$1,Data!$AP:$AR,3,FALSE),Cuenta,VLOOKUP(C$1,Data!$AP:$AR,2,FALSE))+SUMIFS(FX,Fecha,$A162,Linea,VLOOKUP(C$1,Data!$AP:$AR,3,FALSE),Cuenta,VLOOKUP(C$1,Data!$AP:$AR,2,FALSE))+C161,"")</f>
        <v/>
      </c>
      <c r="D162" s="3" t="str">
        <f>IF(AND($A162&lt;&gt;"",D$1&lt;&gt;""),SUMIFS(VM,Fecha,$A162,Linea,VLOOKUP(D$1,Data!$AP:$AR,3,FALSE),Cuenta,VLOOKUP(D$1,Data!$AP:$AR,2,FALSE))+SUMIFS(FX,Fecha,$A162,Linea,VLOOKUP(D$1,Data!$AP:$AR,3,FALSE),Cuenta,VLOOKUP(D$1,Data!$AP:$AR,2,FALSE))+D161,"")</f>
        <v/>
      </c>
      <c r="E162" s="3" t="str">
        <f>IF(AND($A162&lt;&gt;"",E$1&lt;&gt;""),SUMIFS(VM,Fecha,$A162,Linea,VLOOKUP(E$1,Data!$AP:$AR,3,FALSE),Cuenta,VLOOKUP(E$1,Data!$AP:$AR,2,FALSE))+SUMIFS(FX,Fecha,$A162,Linea,VLOOKUP(E$1,Data!$AP:$AR,3,FALSE),Cuenta,VLOOKUP(E$1,Data!$AP:$AR,2,FALSE))+E161,"")</f>
        <v/>
      </c>
      <c r="F162" s="3" t="str">
        <f>IF(AND($A162&lt;&gt;"",F$1&lt;&gt;""),SUMIFS(VM,Fecha,$A162,Linea,VLOOKUP(F$1,Data!$AP:$AR,3,FALSE),Cuenta,VLOOKUP(F$1,Data!$AP:$AR,2,FALSE))+SUMIFS(FX,Fecha,$A162,Linea,VLOOKUP(F$1,Data!$AP:$AR,3,FALSE),Cuenta,VLOOKUP(F$1,Data!$AP:$AR,2,FALSE))+F161,"")</f>
        <v/>
      </c>
      <c r="G162" s="3" t="str">
        <f>IF(AND($A162&lt;&gt;"",G$1&lt;&gt;""),SUMIFS(VM,Fecha,$A162,Linea,VLOOKUP(G$1,Data!$AP:$AR,3,FALSE),Cuenta,VLOOKUP(G$1,Data!$AP:$AR,2,FALSE))+SUMIFS(FX,Fecha,$A162,Linea,VLOOKUP(G$1,Data!$AP:$AR,3,FALSE),Cuenta,VLOOKUP(G$1,Data!$AP:$AR,2,FALSE))+G161,"")</f>
        <v/>
      </c>
      <c r="H162" s="3" t="str">
        <f>IF(AND($A162&lt;&gt;"",H$1&lt;&gt;""),SUMIFS(VM,Fecha,$A162,Linea,VLOOKUP(H$1,Data!$AP:$AR,3,FALSE),Cuenta,VLOOKUP(H$1,Data!$AP:$AR,2,FALSE))+SUMIFS(FX,Fecha,$A162,Linea,VLOOKUP(H$1,Data!$AP:$AR,3,FALSE),Cuenta,VLOOKUP(H$1,Data!$AP:$AR,2,FALSE))+H161,"")</f>
        <v/>
      </c>
      <c r="I162" s="3" t="str">
        <f>IF(AND($A162&lt;&gt;"",I$1&lt;&gt;""),SUMIFS(VM,Fecha,$A162,Linea,VLOOKUP(I$1,Data!$AP:$AR,3,FALSE),Cuenta,VLOOKUP(I$1,Data!$AP:$AR,2,FALSE))+SUMIFS(FX,Fecha,$A162,Linea,VLOOKUP(I$1,Data!$AP:$AR,3,FALSE),Cuenta,VLOOKUP(I$1,Data!$AP:$AR,2,FALSE))+I161,"")</f>
        <v/>
      </c>
      <c r="J162" s="3" t="str">
        <f>IF(AND($A162&lt;&gt;"",J$1&lt;&gt;""),SUMIFS(VM,Fecha,$A162,Linea,VLOOKUP(J$1,Data!$AP:$AR,3,FALSE),Cuenta,VLOOKUP(J$1,Data!$AP:$AR,2,FALSE))+SUMIFS(FX,Fecha,$A162,Linea,VLOOKUP(J$1,Data!$AP:$AR,3,FALSE),Cuenta,VLOOKUP(J$1,Data!$AP:$AR,2,FALSE))+J161,"")</f>
        <v/>
      </c>
      <c r="K162" s="3" t="str">
        <f>IF(AND($A162&lt;&gt;"",K$1&lt;&gt;""),SUMIFS(VM,Fecha,$A162,Linea,VLOOKUP(K$1,Data!$AP:$AR,3,FALSE),Cuenta,VLOOKUP(K$1,Data!$AP:$AR,2,FALSE))+SUMIFS(FX,Fecha,$A162,Linea,VLOOKUP(K$1,Data!$AP:$AR,3,FALSE),Cuenta,VLOOKUP(K$1,Data!$AP:$AR,2,FALSE))+K161,"")</f>
        <v/>
      </c>
      <c r="L162" s="3" t="str">
        <f>IF(AND($A162&lt;&gt;"",L$1&lt;&gt;""),SUMIFS(VM,Fecha,$A162,Linea,VLOOKUP(L$1,Data!$AP:$AR,3,FALSE),Cuenta,VLOOKUP(L$1,Data!$AP:$AR,2,FALSE))+SUMIFS(FX,Fecha,$A162,Linea,VLOOKUP(L$1,Data!$AP:$AR,3,FALSE),Cuenta,VLOOKUP(L$1,Data!$AP:$AR,2,FALSE))+L161,"")</f>
        <v/>
      </c>
      <c r="M162" s="3" t="str">
        <f>IF(AND($A162&lt;&gt;"",M$1&lt;&gt;""),SUMIFS(VM,Fecha,$A162,Linea,VLOOKUP(M$1,Data!$AP:$AR,3,FALSE),Cuenta,VLOOKUP(M$1,Data!$AP:$AR,2,FALSE))+SUMIFS(FX,Fecha,$A162,Linea,VLOOKUP(M$1,Data!$AP:$AR,3,FALSE),Cuenta,VLOOKUP(M$1,Data!$AP:$AR,2,FALSE))+M161,"")</f>
        <v/>
      </c>
      <c r="N162" s="3" t="str">
        <f>IF(AND($A162&lt;&gt;"",N$1&lt;&gt;""),SUMIFS(VM,Fecha,$A162,Linea,VLOOKUP(N$1,Data!$AP:$AR,3,FALSE),Cuenta,VLOOKUP(N$1,Data!$AP:$AR,2,FALSE))+SUMIFS(FX,Fecha,$A162,Linea,VLOOKUP(N$1,Data!$AP:$AR,3,FALSE),Cuenta,VLOOKUP(N$1,Data!$AP:$AR,2,FALSE))+N161,"")</f>
        <v/>
      </c>
    </row>
    <row r="163" spans="2:14" x14ac:dyDescent="0.25">
      <c r="B163" s="3" t="str">
        <f>IF(AND($A163&lt;&gt;"",B$1&lt;&gt;""),SUMIFS(VM,Fecha,$A163,Linea,VLOOKUP(B$1,Data!$AP:$AR,3,FALSE),Cuenta,VLOOKUP(B$1,Data!$AP:$AR,2,FALSE))+SUMIFS(FX,Fecha,$A163,Linea,VLOOKUP(B$1,Data!$AP:$AR,3,FALSE),Cuenta,VLOOKUP(B$1,Data!$AP:$AR,2,FALSE))+B162,"")</f>
        <v/>
      </c>
      <c r="C163" s="3" t="str">
        <f>IF(AND($A163&lt;&gt;"",C$1&lt;&gt;""),SUMIFS(VM,Fecha,$A163,Linea,VLOOKUP(C$1,Data!$AP:$AR,3,FALSE),Cuenta,VLOOKUP(C$1,Data!$AP:$AR,2,FALSE))+SUMIFS(FX,Fecha,$A163,Linea,VLOOKUP(C$1,Data!$AP:$AR,3,FALSE),Cuenta,VLOOKUP(C$1,Data!$AP:$AR,2,FALSE))+C162,"")</f>
        <v/>
      </c>
      <c r="D163" s="3" t="str">
        <f>IF(AND($A163&lt;&gt;"",D$1&lt;&gt;""),SUMIFS(VM,Fecha,$A163,Linea,VLOOKUP(D$1,Data!$AP:$AR,3,FALSE),Cuenta,VLOOKUP(D$1,Data!$AP:$AR,2,FALSE))+SUMIFS(FX,Fecha,$A163,Linea,VLOOKUP(D$1,Data!$AP:$AR,3,FALSE),Cuenta,VLOOKUP(D$1,Data!$AP:$AR,2,FALSE))+D162,"")</f>
        <v/>
      </c>
      <c r="E163" s="3" t="str">
        <f>IF(AND($A163&lt;&gt;"",E$1&lt;&gt;""),SUMIFS(VM,Fecha,$A163,Linea,VLOOKUP(E$1,Data!$AP:$AR,3,FALSE),Cuenta,VLOOKUP(E$1,Data!$AP:$AR,2,FALSE))+SUMIFS(FX,Fecha,$A163,Linea,VLOOKUP(E$1,Data!$AP:$AR,3,FALSE),Cuenta,VLOOKUP(E$1,Data!$AP:$AR,2,FALSE))+E162,"")</f>
        <v/>
      </c>
      <c r="F163" s="3" t="str">
        <f>IF(AND($A163&lt;&gt;"",F$1&lt;&gt;""),SUMIFS(VM,Fecha,$A163,Linea,VLOOKUP(F$1,Data!$AP:$AR,3,FALSE),Cuenta,VLOOKUP(F$1,Data!$AP:$AR,2,FALSE))+SUMIFS(FX,Fecha,$A163,Linea,VLOOKUP(F$1,Data!$AP:$AR,3,FALSE),Cuenta,VLOOKUP(F$1,Data!$AP:$AR,2,FALSE))+F162,"")</f>
        <v/>
      </c>
      <c r="G163" s="3" t="str">
        <f>IF(AND($A163&lt;&gt;"",G$1&lt;&gt;""),SUMIFS(VM,Fecha,$A163,Linea,VLOOKUP(G$1,Data!$AP:$AR,3,FALSE),Cuenta,VLOOKUP(G$1,Data!$AP:$AR,2,FALSE))+SUMIFS(FX,Fecha,$A163,Linea,VLOOKUP(G$1,Data!$AP:$AR,3,FALSE),Cuenta,VLOOKUP(G$1,Data!$AP:$AR,2,FALSE))+G162,"")</f>
        <v/>
      </c>
      <c r="H163" s="3" t="str">
        <f>IF(AND($A163&lt;&gt;"",H$1&lt;&gt;""),SUMIFS(VM,Fecha,$A163,Linea,VLOOKUP(H$1,Data!$AP:$AR,3,FALSE),Cuenta,VLOOKUP(H$1,Data!$AP:$AR,2,FALSE))+SUMIFS(FX,Fecha,$A163,Linea,VLOOKUP(H$1,Data!$AP:$AR,3,FALSE),Cuenta,VLOOKUP(H$1,Data!$AP:$AR,2,FALSE))+H162,"")</f>
        <v/>
      </c>
      <c r="I163" s="3" t="str">
        <f>IF(AND($A163&lt;&gt;"",I$1&lt;&gt;""),SUMIFS(VM,Fecha,$A163,Linea,VLOOKUP(I$1,Data!$AP:$AR,3,FALSE),Cuenta,VLOOKUP(I$1,Data!$AP:$AR,2,FALSE))+SUMIFS(FX,Fecha,$A163,Linea,VLOOKUP(I$1,Data!$AP:$AR,3,FALSE),Cuenta,VLOOKUP(I$1,Data!$AP:$AR,2,FALSE))+I162,"")</f>
        <v/>
      </c>
      <c r="J163" s="3" t="str">
        <f>IF(AND($A163&lt;&gt;"",J$1&lt;&gt;""),SUMIFS(VM,Fecha,$A163,Linea,VLOOKUP(J$1,Data!$AP:$AR,3,FALSE),Cuenta,VLOOKUP(J$1,Data!$AP:$AR,2,FALSE))+SUMIFS(FX,Fecha,$A163,Linea,VLOOKUP(J$1,Data!$AP:$AR,3,FALSE),Cuenta,VLOOKUP(J$1,Data!$AP:$AR,2,FALSE))+J162,"")</f>
        <v/>
      </c>
      <c r="K163" s="3" t="str">
        <f>IF(AND($A163&lt;&gt;"",K$1&lt;&gt;""),SUMIFS(VM,Fecha,$A163,Linea,VLOOKUP(K$1,Data!$AP:$AR,3,FALSE),Cuenta,VLOOKUP(K$1,Data!$AP:$AR,2,FALSE))+SUMIFS(FX,Fecha,$A163,Linea,VLOOKUP(K$1,Data!$AP:$AR,3,FALSE),Cuenta,VLOOKUP(K$1,Data!$AP:$AR,2,FALSE))+K162,"")</f>
        <v/>
      </c>
      <c r="L163" s="3" t="str">
        <f>IF(AND($A163&lt;&gt;"",L$1&lt;&gt;""),SUMIFS(VM,Fecha,$A163,Linea,VLOOKUP(L$1,Data!$AP:$AR,3,FALSE),Cuenta,VLOOKUP(L$1,Data!$AP:$AR,2,FALSE))+SUMIFS(FX,Fecha,$A163,Linea,VLOOKUP(L$1,Data!$AP:$AR,3,FALSE),Cuenta,VLOOKUP(L$1,Data!$AP:$AR,2,FALSE))+L162,"")</f>
        <v/>
      </c>
      <c r="M163" s="3" t="str">
        <f>IF(AND($A163&lt;&gt;"",M$1&lt;&gt;""),SUMIFS(VM,Fecha,$A163,Linea,VLOOKUP(M$1,Data!$AP:$AR,3,FALSE),Cuenta,VLOOKUP(M$1,Data!$AP:$AR,2,FALSE))+SUMIFS(FX,Fecha,$A163,Linea,VLOOKUP(M$1,Data!$AP:$AR,3,FALSE),Cuenta,VLOOKUP(M$1,Data!$AP:$AR,2,FALSE))+M162,"")</f>
        <v/>
      </c>
      <c r="N163" s="3" t="str">
        <f>IF(AND($A163&lt;&gt;"",N$1&lt;&gt;""),SUMIFS(VM,Fecha,$A163,Linea,VLOOKUP(N$1,Data!$AP:$AR,3,FALSE),Cuenta,VLOOKUP(N$1,Data!$AP:$AR,2,FALSE))+SUMIFS(FX,Fecha,$A163,Linea,VLOOKUP(N$1,Data!$AP:$AR,3,FALSE),Cuenta,VLOOKUP(N$1,Data!$AP:$AR,2,FALSE))+N162,"")</f>
        <v/>
      </c>
    </row>
    <row r="164" spans="2:14" x14ac:dyDescent="0.25">
      <c r="B164" s="3" t="str">
        <f>IF(AND($A164&lt;&gt;"",B$1&lt;&gt;""),SUMIFS(VM,Fecha,$A164,Linea,VLOOKUP(B$1,Data!$AP:$AR,3,FALSE),Cuenta,VLOOKUP(B$1,Data!$AP:$AR,2,FALSE))+SUMIFS(FX,Fecha,$A164,Linea,VLOOKUP(B$1,Data!$AP:$AR,3,FALSE),Cuenta,VLOOKUP(B$1,Data!$AP:$AR,2,FALSE))+B163,"")</f>
        <v/>
      </c>
      <c r="C164" s="3" t="str">
        <f>IF(AND($A164&lt;&gt;"",C$1&lt;&gt;""),SUMIFS(VM,Fecha,$A164,Linea,VLOOKUP(C$1,Data!$AP:$AR,3,FALSE),Cuenta,VLOOKUP(C$1,Data!$AP:$AR,2,FALSE))+SUMIFS(FX,Fecha,$A164,Linea,VLOOKUP(C$1,Data!$AP:$AR,3,FALSE),Cuenta,VLOOKUP(C$1,Data!$AP:$AR,2,FALSE))+C163,"")</f>
        <v/>
      </c>
      <c r="D164" s="3" t="str">
        <f>IF(AND($A164&lt;&gt;"",D$1&lt;&gt;""),SUMIFS(VM,Fecha,$A164,Linea,VLOOKUP(D$1,Data!$AP:$AR,3,FALSE),Cuenta,VLOOKUP(D$1,Data!$AP:$AR,2,FALSE))+SUMIFS(FX,Fecha,$A164,Linea,VLOOKUP(D$1,Data!$AP:$AR,3,FALSE),Cuenta,VLOOKUP(D$1,Data!$AP:$AR,2,FALSE))+D163,"")</f>
        <v/>
      </c>
      <c r="E164" s="3" t="str">
        <f>IF(AND($A164&lt;&gt;"",E$1&lt;&gt;""),SUMIFS(VM,Fecha,$A164,Linea,VLOOKUP(E$1,Data!$AP:$AR,3,FALSE),Cuenta,VLOOKUP(E$1,Data!$AP:$AR,2,FALSE))+SUMIFS(FX,Fecha,$A164,Linea,VLOOKUP(E$1,Data!$AP:$AR,3,FALSE),Cuenta,VLOOKUP(E$1,Data!$AP:$AR,2,FALSE))+E163,"")</f>
        <v/>
      </c>
      <c r="F164" s="3" t="str">
        <f>IF(AND($A164&lt;&gt;"",F$1&lt;&gt;""),SUMIFS(VM,Fecha,$A164,Linea,VLOOKUP(F$1,Data!$AP:$AR,3,FALSE),Cuenta,VLOOKUP(F$1,Data!$AP:$AR,2,FALSE))+SUMIFS(FX,Fecha,$A164,Linea,VLOOKUP(F$1,Data!$AP:$AR,3,FALSE),Cuenta,VLOOKUP(F$1,Data!$AP:$AR,2,FALSE))+F163,"")</f>
        <v/>
      </c>
      <c r="G164" s="3" t="str">
        <f>IF(AND($A164&lt;&gt;"",G$1&lt;&gt;""),SUMIFS(VM,Fecha,$A164,Linea,VLOOKUP(G$1,Data!$AP:$AR,3,FALSE),Cuenta,VLOOKUP(G$1,Data!$AP:$AR,2,FALSE))+SUMIFS(FX,Fecha,$A164,Linea,VLOOKUP(G$1,Data!$AP:$AR,3,FALSE),Cuenta,VLOOKUP(G$1,Data!$AP:$AR,2,FALSE))+G163,"")</f>
        <v/>
      </c>
      <c r="H164" s="3" t="str">
        <f>IF(AND($A164&lt;&gt;"",H$1&lt;&gt;""),SUMIFS(VM,Fecha,$A164,Linea,VLOOKUP(H$1,Data!$AP:$AR,3,FALSE),Cuenta,VLOOKUP(H$1,Data!$AP:$AR,2,FALSE))+SUMIFS(FX,Fecha,$A164,Linea,VLOOKUP(H$1,Data!$AP:$AR,3,FALSE),Cuenta,VLOOKUP(H$1,Data!$AP:$AR,2,FALSE))+H163,"")</f>
        <v/>
      </c>
      <c r="I164" s="3" t="str">
        <f>IF(AND($A164&lt;&gt;"",I$1&lt;&gt;""),SUMIFS(VM,Fecha,$A164,Linea,VLOOKUP(I$1,Data!$AP:$AR,3,FALSE),Cuenta,VLOOKUP(I$1,Data!$AP:$AR,2,FALSE))+SUMIFS(FX,Fecha,$A164,Linea,VLOOKUP(I$1,Data!$AP:$AR,3,FALSE),Cuenta,VLOOKUP(I$1,Data!$AP:$AR,2,FALSE))+I163,"")</f>
        <v/>
      </c>
      <c r="J164" s="3" t="str">
        <f>IF(AND($A164&lt;&gt;"",J$1&lt;&gt;""),SUMIFS(VM,Fecha,$A164,Linea,VLOOKUP(J$1,Data!$AP:$AR,3,FALSE),Cuenta,VLOOKUP(J$1,Data!$AP:$AR,2,FALSE))+SUMIFS(FX,Fecha,$A164,Linea,VLOOKUP(J$1,Data!$AP:$AR,3,FALSE),Cuenta,VLOOKUP(J$1,Data!$AP:$AR,2,FALSE))+J163,"")</f>
        <v/>
      </c>
      <c r="K164" s="3" t="str">
        <f>IF(AND($A164&lt;&gt;"",K$1&lt;&gt;""),SUMIFS(VM,Fecha,$A164,Linea,VLOOKUP(K$1,Data!$AP:$AR,3,FALSE),Cuenta,VLOOKUP(K$1,Data!$AP:$AR,2,FALSE))+SUMIFS(FX,Fecha,$A164,Linea,VLOOKUP(K$1,Data!$AP:$AR,3,FALSE),Cuenta,VLOOKUP(K$1,Data!$AP:$AR,2,FALSE))+K163,"")</f>
        <v/>
      </c>
      <c r="L164" s="3" t="str">
        <f>IF(AND($A164&lt;&gt;"",L$1&lt;&gt;""),SUMIFS(VM,Fecha,$A164,Linea,VLOOKUP(L$1,Data!$AP:$AR,3,FALSE),Cuenta,VLOOKUP(L$1,Data!$AP:$AR,2,FALSE))+SUMIFS(FX,Fecha,$A164,Linea,VLOOKUP(L$1,Data!$AP:$AR,3,FALSE),Cuenta,VLOOKUP(L$1,Data!$AP:$AR,2,FALSE))+L163,"")</f>
        <v/>
      </c>
      <c r="M164" s="3" t="str">
        <f>IF(AND($A164&lt;&gt;"",M$1&lt;&gt;""),SUMIFS(VM,Fecha,$A164,Linea,VLOOKUP(M$1,Data!$AP:$AR,3,FALSE),Cuenta,VLOOKUP(M$1,Data!$AP:$AR,2,FALSE))+SUMIFS(FX,Fecha,$A164,Linea,VLOOKUP(M$1,Data!$AP:$AR,3,FALSE),Cuenta,VLOOKUP(M$1,Data!$AP:$AR,2,FALSE))+M163,"")</f>
        <v/>
      </c>
      <c r="N164" s="3" t="str">
        <f>IF(AND($A164&lt;&gt;"",N$1&lt;&gt;""),SUMIFS(VM,Fecha,$A164,Linea,VLOOKUP(N$1,Data!$AP:$AR,3,FALSE),Cuenta,VLOOKUP(N$1,Data!$AP:$AR,2,FALSE))+SUMIFS(FX,Fecha,$A164,Linea,VLOOKUP(N$1,Data!$AP:$AR,3,FALSE),Cuenta,VLOOKUP(N$1,Data!$AP:$AR,2,FALSE))+N163,"")</f>
        <v/>
      </c>
    </row>
    <row r="165" spans="2:14" x14ac:dyDescent="0.25">
      <c r="B165" s="3" t="str">
        <f>IF(AND($A165&lt;&gt;"",B$1&lt;&gt;""),SUMIFS(VM,Fecha,$A165,Linea,VLOOKUP(B$1,Data!$AP:$AR,3,FALSE),Cuenta,VLOOKUP(B$1,Data!$AP:$AR,2,FALSE))+SUMIFS(FX,Fecha,$A165,Linea,VLOOKUP(B$1,Data!$AP:$AR,3,FALSE),Cuenta,VLOOKUP(B$1,Data!$AP:$AR,2,FALSE))+B164,"")</f>
        <v/>
      </c>
      <c r="C165" s="3" t="str">
        <f>IF(AND($A165&lt;&gt;"",C$1&lt;&gt;""),SUMIFS(VM,Fecha,$A165,Linea,VLOOKUP(C$1,Data!$AP:$AR,3,FALSE),Cuenta,VLOOKUP(C$1,Data!$AP:$AR,2,FALSE))+SUMIFS(FX,Fecha,$A165,Linea,VLOOKUP(C$1,Data!$AP:$AR,3,FALSE),Cuenta,VLOOKUP(C$1,Data!$AP:$AR,2,FALSE))+C164,"")</f>
        <v/>
      </c>
      <c r="D165" s="3" t="str">
        <f>IF(AND($A165&lt;&gt;"",D$1&lt;&gt;""),SUMIFS(VM,Fecha,$A165,Linea,VLOOKUP(D$1,Data!$AP:$AR,3,FALSE),Cuenta,VLOOKUP(D$1,Data!$AP:$AR,2,FALSE))+SUMIFS(FX,Fecha,$A165,Linea,VLOOKUP(D$1,Data!$AP:$AR,3,FALSE),Cuenta,VLOOKUP(D$1,Data!$AP:$AR,2,FALSE))+D164,"")</f>
        <v/>
      </c>
      <c r="E165" s="3" t="str">
        <f>IF(AND($A165&lt;&gt;"",E$1&lt;&gt;""),SUMIFS(VM,Fecha,$A165,Linea,VLOOKUP(E$1,Data!$AP:$AR,3,FALSE),Cuenta,VLOOKUP(E$1,Data!$AP:$AR,2,FALSE))+SUMIFS(FX,Fecha,$A165,Linea,VLOOKUP(E$1,Data!$AP:$AR,3,FALSE),Cuenta,VLOOKUP(E$1,Data!$AP:$AR,2,FALSE))+E164,"")</f>
        <v/>
      </c>
      <c r="F165" s="3" t="str">
        <f>IF(AND($A165&lt;&gt;"",F$1&lt;&gt;""),SUMIFS(VM,Fecha,$A165,Linea,VLOOKUP(F$1,Data!$AP:$AR,3,FALSE),Cuenta,VLOOKUP(F$1,Data!$AP:$AR,2,FALSE))+SUMIFS(FX,Fecha,$A165,Linea,VLOOKUP(F$1,Data!$AP:$AR,3,FALSE),Cuenta,VLOOKUP(F$1,Data!$AP:$AR,2,FALSE))+F164,"")</f>
        <v/>
      </c>
      <c r="G165" s="3" t="str">
        <f>IF(AND($A165&lt;&gt;"",G$1&lt;&gt;""),SUMIFS(VM,Fecha,$A165,Linea,VLOOKUP(G$1,Data!$AP:$AR,3,FALSE),Cuenta,VLOOKUP(G$1,Data!$AP:$AR,2,FALSE))+SUMIFS(FX,Fecha,$A165,Linea,VLOOKUP(G$1,Data!$AP:$AR,3,FALSE),Cuenta,VLOOKUP(G$1,Data!$AP:$AR,2,FALSE))+G164,"")</f>
        <v/>
      </c>
      <c r="H165" s="3" t="str">
        <f>IF(AND($A165&lt;&gt;"",H$1&lt;&gt;""),SUMIFS(VM,Fecha,$A165,Linea,VLOOKUP(H$1,Data!$AP:$AR,3,FALSE),Cuenta,VLOOKUP(H$1,Data!$AP:$AR,2,FALSE))+SUMIFS(FX,Fecha,$A165,Linea,VLOOKUP(H$1,Data!$AP:$AR,3,FALSE),Cuenta,VLOOKUP(H$1,Data!$AP:$AR,2,FALSE))+H164,"")</f>
        <v/>
      </c>
      <c r="I165" s="3" t="str">
        <f>IF(AND($A165&lt;&gt;"",I$1&lt;&gt;""),SUMIFS(VM,Fecha,$A165,Linea,VLOOKUP(I$1,Data!$AP:$AR,3,FALSE),Cuenta,VLOOKUP(I$1,Data!$AP:$AR,2,FALSE))+SUMIFS(FX,Fecha,$A165,Linea,VLOOKUP(I$1,Data!$AP:$AR,3,FALSE),Cuenta,VLOOKUP(I$1,Data!$AP:$AR,2,FALSE))+I164,"")</f>
        <v/>
      </c>
      <c r="J165" s="3" t="str">
        <f>IF(AND($A165&lt;&gt;"",J$1&lt;&gt;""),SUMIFS(VM,Fecha,$A165,Linea,VLOOKUP(J$1,Data!$AP:$AR,3,FALSE),Cuenta,VLOOKUP(J$1,Data!$AP:$AR,2,FALSE))+SUMIFS(FX,Fecha,$A165,Linea,VLOOKUP(J$1,Data!$AP:$AR,3,FALSE),Cuenta,VLOOKUP(J$1,Data!$AP:$AR,2,FALSE))+J164,"")</f>
        <v/>
      </c>
      <c r="K165" s="3" t="str">
        <f>IF(AND($A165&lt;&gt;"",K$1&lt;&gt;""),SUMIFS(VM,Fecha,$A165,Linea,VLOOKUP(K$1,Data!$AP:$AR,3,FALSE),Cuenta,VLOOKUP(K$1,Data!$AP:$AR,2,FALSE))+SUMIFS(FX,Fecha,$A165,Linea,VLOOKUP(K$1,Data!$AP:$AR,3,FALSE),Cuenta,VLOOKUP(K$1,Data!$AP:$AR,2,FALSE))+K164,"")</f>
        <v/>
      </c>
      <c r="L165" s="3" t="str">
        <f>IF(AND($A165&lt;&gt;"",L$1&lt;&gt;""),SUMIFS(VM,Fecha,$A165,Linea,VLOOKUP(L$1,Data!$AP:$AR,3,FALSE),Cuenta,VLOOKUP(L$1,Data!$AP:$AR,2,FALSE))+SUMIFS(FX,Fecha,$A165,Linea,VLOOKUP(L$1,Data!$AP:$AR,3,FALSE),Cuenta,VLOOKUP(L$1,Data!$AP:$AR,2,FALSE))+L164,"")</f>
        <v/>
      </c>
      <c r="M165" s="3" t="str">
        <f>IF(AND($A165&lt;&gt;"",M$1&lt;&gt;""),SUMIFS(VM,Fecha,$A165,Linea,VLOOKUP(M$1,Data!$AP:$AR,3,FALSE),Cuenta,VLOOKUP(M$1,Data!$AP:$AR,2,FALSE))+SUMIFS(FX,Fecha,$A165,Linea,VLOOKUP(M$1,Data!$AP:$AR,3,FALSE),Cuenta,VLOOKUP(M$1,Data!$AP:$AR,2,FALSE))+M164,"")</f>
        <v/>
      </c>
      <c r="N165" s="3" t="str">
        <f>IF(AND($A165&lt;&gt;"",N$1&lt;&gt;""),SUMIFS(VM,Fecha,$A165,Linea,VLOOKUP(N$1,Data!$AP:$AR,3,FALSE),Cuenta,VLOOKUP(N$1,Data!$AP:$AR,2,FALSE))+SUMIFS(FX,Fecha,$A165,Linea,VLOOKUP(N$1,Data!$AP:$AR,3,FALSE),Cuenta,VLOOKUP(N$1,Data!$AP:$AR,2,FALSE))+N164,"")</f>
        <v/>
      </c>
    </row>
    <row r="166" spans="2:14" x14ac:dyDescent="0.25">
      <c r="B166" s="3" t="str">
        <f>IF(AND($A166&lt;&gt;"",B$1&lt;&gt;""),SUMIFS(VM,Fecha,$A166,Linea,VLOOKUP(B$1,Data!$AP:$AR,3,FALSE),Cuenta,VLOOKUP(B$1,Data!$AP:$AR,2,FALSE))+SUMIFS(FX,Fecha,$A166,Linea,VLOOKUP(B$1,Data!$AP:$AR,3,FALSE),Cuenta,VLOOKUP(B$1,Data!$AP:$AR,2,FALSE))+B165,"")</f>
        <v/>
      </c>
      <c r="C166" s="3" t="str">
        <f>IF(AND($A166&lt;&gt;"",C$1&lt;&gt;""),SUMIFS(VM,Fecha,$A166,Linea,VLOOKUP(C$1,Data!$AP:$AR,3,FALSE),Cuenta,VLOOKUP(C$1,Data!$AP:$AR,2,FALSE))+SUMIFS(FX,Fecha,$A166,Linea,VLOOKUP(C$1,Data!$AP:$AR,3,FALSE),Cuenta,VLOOKUP(C$1,Data!$AP:$AR,2,FALSE))+C165,"")</f>
        <v/>
      </c>
      <c r="D166" s="3" t="str">
        <f>IF(AND($A166&lt;&gt;"",D$1&lt;&gt;""),SUMIFS(VM,Fecha,$A166,Linea,VLOOKUP(D$1,Data!$AP:$AR,3,FALSE),Cuenta,VLOOKUP(D$1,Data!$AP:$AR,2,FALSE))+SUMIFS(FX,Fecha,$A166,Linea,VLOOKUP(D$1,Data!$AP:$AR,3,FALSE),Cuenta,VLOOKUP(D$1,Data!$AP:$AR,2,FALSE))+D165,"")</f>
        <v/>
      </c>
      <c r="E166" s="3" t="str">
        <f>IF(AND($A166&lt;&gt;"",E$1&lt;&gt;""),SUMIFS(VM,Fecha,$A166,Linea,VLOOKUP(E$1,Data!$AP:$AR,3,FALSE),Cuenta,VLOOKUP(E$1,Data!$AP:$AR,2,FALSE))+SUMIFS(FX,Fecha,$A166,Linea,VLOOKUP(E$1,Data!$AP:$AR,3,FALSE),Cuenta,VLOOKUP(E$1,Data!$AP:$AR,2,FALSE))+E165,"")</f>
        <v/>
      </c>
      <c r="F166" s="3" t="str">
        <f>IF(AND($A166&lt;&gt;"",F$1&lt;&gt;""),SUMIFS(VM,Fecha,$A166,Linea,VLOOKUP(F$1,Data!$AP:$AR,3,FALSE),Cuenta,VLOOKUP(F$1,Data!$AP:$AR,2,FALSE))+SUMIFS(FX,Fecha,$A166,Linea,VLOOKUP(F$1,Data!$AP:$AR,3,FALSE),Cuenta,VLOOKUP(F$1,Data!$AP:$AR,2,FALSE))+F165,"")</f>
        <v/>
      </c>
      <c r="G166" s="3" t="str">
        <f>IF(AND($A166&lt;&gt;"",G$1&lt;&gt;""),SUMIFS(VM,Fecha,$A166,Linea,VLOOKUP(G$1,Data!$AP:$AR,3,FALSE),Cuenta,VLOOKUP(G$1,Data!$AP:$AR,2,FALSE))+SUMIFS(FX,Fecha,$A166,Linea,VLOOKUP(G$1,Data!$AP:$AR,3,FALSE),Cuenta,VLOOKUP(G$1,Data!$AP:$AR,2,FALSE))+G165,"")</f>
        <v/>
      </c>
      <c r="H166" s="3" t="str">
        <f>IF(AND($A166&lt;&gt;"",H$1&lt;&gt;""),SUMIFS(VM,Fecha,$A166,Linea,VLOOKUP(H$1,Data!$AP:$AR,3,FALSE),Cuenta,VLOOKUP(H$1,Data!$AP:$AR,2,FALSE))+SUMIFS(FX,Fecha,$A166,Linea,VLOOKUP(H$1,Data!$AP:$AR,3,FALSE),Cuenta,VLOOKUP(H$1,Data!$AP:$AR,2,FALSE))+H165,"")</f>
        <v/>
      </c>
      <c r="I166" s="3" t="str">
        <f>IF(AND($A166&lt;&gt;"",I$1&lt;&gt;""),SUMIFS(VM,Fecha,$A166,Linea,VLOOKUP(I$1,Data!$AP:$AR,3,FALSE),Cuenta,VLOOKUP(I$1,Data!$AP:$AR,2,FALSE))+SUMIFS(FX,Fecha,$A166,Linea,VLOOKUP(I$1,Data!$AP:$AR,3,FALSE),Cuenta,VLOOKUP(I$1,Data!$AP:$AR,2,FALSE))+I165,"")</f>
        <v/>
      </c>
      <c r="J166" s="3" t="str">
        <f>IF(AND($A166&lt;&gt;"",J$1&lt;&gt;""),SUMIFS(VM,Fecha,$A166,Linea,VLOOKUP(J$1,Data!$AP:$AR,3,FALSE),Cuenta,VLOOKUP(J$1,Data!$AP:$AR,2,FALSE))+SUMIFS(FX,Fecha,$A166,Linea,VLOOKUP(J$1,Data!$AP:$AR,3,FALSE),Cuenta,VLOOKUP(J$1,Data!$AP:$AR,2,FALSE))+J165,"")</f>
        <v/>
      </c>
      <c r="K166" s="3" t="str">
        <f>IF(AND($A166&lt;&gt;"",K$1&lt;&gt;""),SUMIFS(VM,Fecha,$A166,Linea,VLOOKUP(K$1,Data!$AP:$AR,3,FALSE),Cuenta,VLOOKUP(K$1,Data!$AP:$AR,2,FALSE))+SUMIFS(FX,Fecha,$A166,Linea,VLOOKUP(K$1,Data!$AP:$AR,3,FALSE),Cuenta,VLOOKUP(K$1,Data!$AP:$AR,2,FALSE))+K165,"")</f>
        <v/>
      </c>
      <c r="L166" s="3" t="str">
        <f>IF(AND($A166&lt;&gt;"",L$1&lt;&gt;""),SUMIFS(VM,Fecha,$A166,Linea,VLOOKUP(L$1,Data!$AP:$AR,3,FALSE),Cuenta,VLOOKUP(L$1,Data!$AP:$AR,2,FALSE))+SUMIFS(FX,Fecha,$A166,Linea,VLOOKUP(L$1,Data!$AP:$AR,3,FALSE),Cuenta,VLOOKUP(L$1,Data!$AP:$AR,2,FALSE))+L165,"")</f>
        <v/>
      </c>
      <c r="M166" s="3" t="str">
        <f>IF(AND($A166&lt;&gt;"",M$1&lt;&gt;""),SUMIFS(VM,Fecha,$A166,Linea,VLOOKUP(M$1,Data!$AP:$AR,3,FALSE),Cuenta,VLOOKUP(M$1,Data!$AP:$AR,2,FALSE))+SUMIFS(FX,Fecha,$A166,Linea,VLOOKUP(M$1,Data!$AP:$AR,3,FALSE),Cuenta,VLOOKUP(M$1,Data!$AP:$AR,2,FALSE))+M165,"")</f>
        <v/>
      </c>
      <c r="N166" s="3" t="str">
        <f>IF(AND($A166&lt;&gt;"",N$1&lt;&gt;""),SUMIFS(VM,Fecha,$A166,Linea,VLOOKUP(N$1,Data!$AP:$AR,3,FALSE),Cuenta,VLOOKUP(N$1,Data!$AP:$AR,2,FALSE))+SUMIFS(FX,Fecha,$A166,Linea,VLOOKUP(N$1,Data!$AP:$AR,3,FALSE),Cuenta,VLOOKUP(N$1,Data!$AP:$AR,2,FALSE))+N165,"")</f>
        <v/>
      </c>
    </row>
    <row r="167" spans="2:14" x14ac:dyDescent="0.25">
      <c r="B167" s="3" t="str">
        <f>IF(AND($A167&lt;&gt;"",B$1&lt;&gt;""),SUMIFS(VM,Fecha,$A167,Linea,VLOOKUP(B$1,Data!$AP:$AR,3,FALSE),Cuenta,VLOOKUP(B$1,Data!$AP:$AR,2,FALSE))+SUMIFS(FX,Fecha,$A167,Linea,VLOOKUP(B$1,Data!$AP:$AR,3,FALSE),Cuenta,VLOOKUP(B$1,Data!$AP:$AR,2,FALSE))+B166,"")</f>
        <v/>
      </c>
      <c r="C167" s="3" t="str">
        <f>IF(AND($A167&lt;&gt;"",C$1&lt;&gt;""),SUMIFS(VM,Fecha,$A167,Linea,VLOOKUP(C$1,Data!$AP:$AR,3,FALSE),Cuenta,VLOOKUP(C$1,Data!$AP:$AR,2,FALSE))+SUMIFS(FX,Fecha,$A167,Linea,VLOOKUP(C$1,Data!$AP:$AR,3,FALSE),Cuenta,VLOOKUP(C$1,Data!$AP:$AR,2,FALSE))+C166,"")</f>
        <v/>
      </c>
      <c r="D167" s="3" t="str">
        <f>IF(AND($A167&lt;&gt;"",D$1&lt;&gt;""),SUMIFS(VM,Fecha,$A167,Linea,VLOOKUP(D$1,Data!$AP:$AR,3,FALSE),Cuenta,VLOOKUP(D$1,Data!$AP:$AR,2,FALSE))+SUMIFS(FX,Fecha,$A167,Linea,VLOOKUP(D$1,Data!$AP:$AR,3,FALSE),Cuenta,VLOOKUP(D$1,Data!$AP:$AR,2,FALSE))+D166,"")</f>
        <v/>
      </c>
      <c r="E167" s="3" t="str">
        <f>IF(AND($A167&lt;&gt;"",E$1&lt;&gt;""),SUMIFS(VM,Fecha,$A167,Linea,VLOOKUP(E$1,Data!$AP:$AR,3,FALSE),Cuenta,VLOOKUP(E$1,Data!$AP:$AR,2,FALSE))+SUMIFS(FX,Fecha,$A167,Linea,VLOOKUP(E$1,Data!$AP:$AR,3,FALSE),Cuenta,VLOOKUP(E$1,Data!$AP:$AR,2,FALSE))+E166,"")</f>
        <v/>
      </c>
      <c r="F167" s="3" t="str">
        <f>IF(AND($A167&lt;&gt;"",F$1&lt;&gt;""),SUMIFS(VM,Fecha,$A167,Linea,VLOOKUP(F$1,Data!$AP:$AR,3,FALSE),Cuenta,VLOOKUP(F$1,Data!$AP:$AR,2,FALSE))+SUMIFS(FX,Fecha,$A167,Linea,VLOOKUP(F$1,Data!$AP:$AR,3,FALSE),Cuenta,VLOOKUP(F$1,Data!$AP:$AR,2,FALSE))+F166,"")</f>
        <v/>
      </c>
      <c r="G167" s="3" t="str">
        <f>IF(AND($A167&lt;&gt;"",G$1&lt;&gt;""),SUMIFS(VM,Fecha,$A167,Linea,VLOOKUP(G$1,Data!$AP:$AR,3,FALSE),Cuenta,VLOOKUP(G$1,Data!$AP:$AR,2,FALSE))+SUMIFS(FX,Fecha,$A167,Linea,VLOOKUP(G$1,Data!$AP:$AR,3,FALSE),Cuenta,VLOOKUP(G$1,Data!$AP:$AR,2,FALSE))+G166,"")</f>
        <v/>
      </c>
      <c r="H167" s="3" t="str">
        <f>IF(AND($A167&lt;&gt;"",H$1&lt;&gt;""),SUMIFS(VM,Fecha,$A167,Linea,VLOOKUP(H$1,Data!$AP:$AR,3,FALSE),Cuenta,VLOOKUP(H$1,Data!$AP:$AR,2,FALSE))+SUMIFS(FX,Fecha,$A167,Linea,VLOOKUP(H$1,Data!$AP:$AR,3,FALSE),Cuenta,VLOOKUP(H$1,Data!$AP:$AR,2,FALSE))+H166,"")</f>
        <v/>
      </c>
      <c r="I167" s="3" t="str">
        <f>IF(AND($A167&lt;&gt;"",I$1&lt;&gt;""),SUMIFS(VM,Fecha,$A167,Linea,VLOOKUP(I$1,Data!$AP:$AR,3,FALSE),Cuenta,VLOOKUP(I$1,Data!$AP:$AR,2,FALSE))+SUMIFS(FX,Fecha,$A167,Linea,VLOOKUP(I$1,Data!$AP:$AR,3,FALSE),Cuenta,VLOOKUP(I$1,Data!$AP:$AR,2,FALSE))+I166,"")</f>
        <v/>
      </c>
      <c r="J167" s="3" t="str">
        <f>IF(AND($A167&lt;&gt;"",J$1&lt;&gt;""),SUMIFS(VM,Fecha,$A167,Linea,VLOOKUP(J$1,Data!$AP:$AR,3,FALSE),Cuenta,VLOOKUP(J$1,Data!$AP:$AR,2,FALSE))+SUMIFS(FX,Fecha,$A167,Linea,VLOOKUP(J$1,Data!$AP:$AR,3,FALSE),Cuenta,VLOOKUP(J$1,Data!$AP:$AR,2,FALSE))+J166,"")</f>
        <v/>
      </c>
      <c r="K167" s="3" t="str">
        <f>IF(AND($A167&lt;&gt;"",K$1&lt;&gt;""),SUMIFS(VM,Fecha,$A167,Linea,VLOOKUP(K$1,Data!$AP:$AR,3,FALSE),Cuenta,VLOOKUP(K$1,Data!$AP:$AR,2,FALSE))+SUMIFS(FX,Fecha,$A167,Linea,VLOOKUP(K$1,Data!$AP:$AR,3,FALSE),Cuenta,VLOOKUP(K$1,Data!$AP:$AR,2,FALSE))+K166,"")</f>
        <v/>
      </c>
      <c r="L167" s="3" t="str">
        <f>IF(AND($A167&lt;&gt;"",L$1&lt;&gt;""),SUMIFS(VM,Fecha,$A167,Linea,VLOOKUP(L$1,Data!$AP:$AR,3,FALSE),Cuenta,VLOOKUP(L$1,Data!$AP:$AR,2,FALSE))+SUMIFS(FX,Fecha,$A167,Linea,VLOOKUP(L$1,Data!$AP:$AR,3,FALSE),Cuenta,VLOOKUP(L$1,Data!$AP:$AR,2,FALSE))+L166,"")</f>
        <v/>
      </c>
      <c r="M167" s="3" t="str">
        <f>IF(AND($A167&lt;&gt;"",M$1&lt;&gt;""),SUMIFS(VM,Fecha,$A167,Linea,VLOOKUP(M$1,Data!$AP:$AR,3,FALSE),Cuenta,VLOOKUP(M$1,Data!$AP:$AR,2,FALSE))+SUMIFS(FX,Fecha,$A167,Linea,VLOOKUP(M$1,Data!$AP:$AR,3,FALSE),Cuenta,VLOOKUP(M$1,Data!$AP:$AR,2,FALSE))+M166,"")</f>
        <v/>
      </c>
      <c r="N167" s="3" t="str">
        <f>IF(AND($A167&lt;&gt;"",N$1&lt;&gt;""),SUMIFS(VM,Fecha,$A167,Linea,VLOOKUP(N$1,Data!$AP:$AR,3,FALSE),Cuenta,VLOOKUP(N$1,Data!$AP:$AR,2,FALSE))+SUMIFS(FX,Fecha,$A167,Linea,VLOOKUP(N$1,Data!$AP:$AR,3,FALSE),Cuenta,VLOOKUP(N$1,Data!$AP:$AR,2,FALSE))+N166,"")</f>
        <v/>
      </c>
    </row>
    <row r="168" spans="2:14" x14ac:dyDescent="0.25">
      <c r="B168" s="3" t="str">
        <f>IF(AND($A168&lt;&gt;"",B$1&lt;&gt;""),SUMIFS(VM,Fecha,$A168,Linea,VLOOKUP(B$1,Data!$AP:$AR,3,FALSE),Cuenta,VLOOKUP(B$1,Data!$AP:$AR,2,FALSE))+SUMIFS(FX,Fecha,$A168,Linea,VLOOKUP(B$1,Data!$AP:$AR,3,FALSE),Cuenta,VLOOKUP(B$1,Data!$AP:$AR,2,FALSE))+B167,"")</f>
        <v/>
      </c>
      <c r="C168" s="3" t="str">
        <f>IF(AND($A168&lt;&gt;"",C$1&lt;&gt;""),SUMIFS(VM,Fecha,$A168,Linea,VLOOKUP(C$1,Data!$AP:$AR,3,FALSE),Cuenta,VLOOKUP(C$1,Data!$AP:$AR,2,FALSE))+SUMIFS(FX,Fecha,$A168,Linea,VLOOKUP(C$1,Data!$AP:$AR,3,FALSE),Cuenta,VLOOKUP(C$1,Data!$AP:$AR,2,FALSE))+C167,"")</f>
        <v/>
      </c>
      <c r="D168" s="3" t="str">
        <f>IF(AND($A168&lt;&gt;"",D$1&lt;&gt;""),SUMIFS(VM,Fecha,$A168,Linea,VLOOKUP(D$1,Data!$AP:$AR,3,FALSE),Cuenta,VLOOKUP(D$1,Data!$AP:$AR,2,FALSE))+SUMIFS(FX,Fecha,$A168,Linea,VLOOKUP(D$1,Data!$AP:$AR,3,FALSE),Cuenta,VLOOKUP(D$1,Data!$AP:$AR,2,FALSE))+D167,"")</f>
        <v/>
      </c>
      <c r="E168" s="3" t="str">
        <f>IF(AND($A168&lt;&gt;"",E$1&lt;&gt;""),SUMIFS(VM,Fecha,$A168,Linea,VLOOKUP(E$1,Data!$AP:$AR,3,FALSE),Cuenta,VLOOKUP(E$1,Data!$AP:$AR,2,FALSE))+SUMIFS(FX,Fecha,$A168,Linea,VLOOKUP(E$1,Data!$AP:$AR,3,FALSE),Cuenta,VLOOKUP(E$1,Data!$AP:$AR,2,FALSE))+E167,"")</f>
        <v/>
      </c>
      <c r="F168" s="3" t="str">
        <f>IF(AND($A168&lt;&gt;"",F$1&lt;&gt;""),SUMIFS(VM,Fecha,$A168,Linea,VLOOKUP(F$1,Data!$AP:$AR,3,FALSE),Cuenta,VLOOKUP(F$1,Data!$AP:$AR,2,FALSE))+SUMIFS(FX,Fecha,$A168,Linea,VLOOKUP(F$1,Data!$AP:$AR,3,FALSE),Cuenta,VLOOKUP(F$1,Data!$AP:$AR,2,FALSE))+F167,"")</f>
        <v/>
      </c>
      <c r="G168" s="3" t="str">
        <f>IF(AND($A168&lt;&gt;"",G$1&lt;&gt;""),SUMIFS(VM,Fecha,$A168,Linea,VLOOKUP(G$1,Data!$AP:$AR,3,FALSE),Cuenta,VLOOKUP(G$1,Data!$AP:$AR,2,FALSE))+SUMIFS(FX,Fecha,$A168,Linea,VLOOKUP(G$1,Data!$AP:$AR,3,FALSE),Cuenta,VLOOKUP(G$1,Data!$AP:$AR,2,FALSE))+G167,"")</f>
        <v/>
      </c>
      <c r="H168" s="3" t="str">
        <f>IF(AND($A168&lt;&gt;"",H$1&lt;&gt;""),SUMIFS(VM,Fecha,$A168,Linea,VLOOKUP(H$1,Data!$AP:$AR,3,FALSE),Cuenta,VLOOKUP(H$1,Data!$AP:$AR,2,FALSE))+SUMIFS(FX,Fecha,$A168,Linea,VLOOKUP(H$1,Data!$AP:$AR,3,FALSE),Cuenta,VLOOKUP(H$1,Data!$AP:$AR,2,FALSE))+H167,"")</f>
        <v/>
      </c>
      <c r="I168" s="3" t="str">
        <f>IF(AND($A168&lt;&gt;"",I$1&lt;&gt;""),SUMIFS(VM,Fecha,$A168,Linea,VLOOKUP(I$1,Data!$AP:$AR,3,FALSE),Cuenta,VLOOKUP(I$1,Data!$AP:$AR,2,FALSE))+SUMIFS(FX,Fecha,$A168,Linea,VLOOKUP(I$1,Data!$AP:$AR,3,FALSE),Cuenta,VLOOKUP(I$1,Data!$AP:$AR,2,FALSE))+I167,"")</f>
        <v/>
      </c>
      <c r="J168" s="3" t="str">
        <f>IF(AND($A168&lt;&gt;"",J$1&lt;&gt;""),SUMIFS(VM,Fecha,$A168,Linea,VLOOKUP(J$1,Data!$AP:$AR,3,FALSE),Cuenta,VLOOKUP(J$1,Data!$AP:$AR,2,FALSE))+SUMIFS(FX,Fecha,$A168,Linea,VLOOKUP(J$1,Data!$AP:$AR,3,FALSE),Cuenta,VLOOKUP(J$1,Data!$AP:$AR,2,FALSE))+J167,"")</f>
        <v/>
      </c>
      <c r="K168" s="3" t="str">
        <f>IF(AND($A168&lt;&gt;"",K$1&lt;&gt;""),SUMIFS(VM,Fecha,$A168,Linea,VLOOKUP(K$1,Data!$AP:$AR,3,FALSE),Cuenta,VLOOKUP(K$1,Data!$AP:$AR,2,FALSE))+SUMIFS(FX,Fecha,$A168,Linea,VLOOKUP(K$1,Data!$AP:$AR,3,FALSE),Cuenta,VLOOKUP(K$1,Data!$AP:$AR,2,FALSE))+K167,"")</f>
        <v/>
      </c>
      <c r="L168" s="3" t="str">
        <f>IF(AND($A168&lt;&gt;"",L$1&lt;&gt;""),SUMIFS(VM,Fecha,$A168,Linea,VLOOKUP(L$1,Data!$AP:$AR,3,FALSE),Cuenta,VLOOKUP(L$1,Data!$AP:$AR,2,FALSE))+SUMIFS(FX,Fecha,$A168,Linea,VLOOKUP(L$1,Data!$AP:$AR,3,FALSE),Cuenta,VLOOKUP(L$1,Data!$AP:$AR,2,FALSE))+L167,"")</f>
        <v/>
      </c>
      <c r="M168" s="3" t="str">
        <f>IF(AND($A168&lt;&gt;"",M$1&lt;&gt;""),SUMIFS(VM,Fecha,$A168,Linea,VLOOKUP(M$1,Data!$AP:$AR,3,FALSE),Cuenta,VLOOKUP(M$1,Data!$AP:$AR,2,FALSE))+SUMIFS(FX,Fecha,$A168,Linea,VLOOKUP(M$1,Data!$AP:$AR,3,FALSE),Cuenta,VLOOKUP(M$1,Data!$AP:$AR,2,FALSE))+M167,"")</f>
        <v/>
      </c>
      <c r="N168" s="3" t="str">
        <f>IF(AND($A168&lt;&gt;"",N$1&lt;&gt;""),SUMIFS(VM,Fecha,$A168,Linea,VLOOKUP(N$1,Data!$AP:$AR,3,FALSE),Cuenta,VLOOKUP(N$1,Data!$AP:$AR,2,FALSE))+SUMIFS(FX,Fecha,$A168,Linea,VLOOKUP(N$1,Data!$AP:$AR,3,FALSE),Cuenta,VLOOKUP(N$1,Data!$AP:$AR,2,FALSE))+N167,"")</f>
        <v/>
      </c>
    </row>
    <row r="169" spans="2:14" x14ac:dyDescent="0.25">
      <c r="B169" s="3" t="str">
        <f>IF(AND($A169&lt;&gt;"",B$1&lt;&gt;""),SUMIFS(VM,Fecha,$A169,Linea,VLOOKUP(B$1,Data!$AP:$AR,3,FALSE),Cuenta,VLOOKUP(B$1,Data!$AP:$AR,2,FALSE))+SUMIFS(FX,Fecha,$A169,Linea,VLOOKUP(B$1,Data!$AP:$AR,3,FALSE),Cuenta,VLOOKUP(B$1,Data!$AP:$AR,2,FALSE))+B168,"")</f>
        <v/>
      </c>
      <c r="C169" s="3" t="str">
        <f>IF(AND($A169&lt;&gt;"",C$1&lt;&gt;""),SUMIFS(VM,Fecha,$A169,Linea,VLOOKUP(C$1,Data!$AP:$AR,3,FALSE),Cuenta,VLOOKUP(C$1,Data!$AP:$AR,2,FALSE))+SUMIFS(FX,Fecha,$A169,Linea,VLOOKUP(C$1,Data!$AP:$AR,3,FALSE),Cuenta,VLOOKUP(C$1,Data!$AP:$AR,2,FALSE))+C168,"")</f>
        <v/>
      </c>
      <c r="D169" s="3" t="str">
        <f>IF(AND($A169&lt;&gt;"",D$1&lt;&gt;""),SUMIFS(VM,Fecha,$A169,Linea,VLOOKUP(D$1,Data!$AP:$AR,3,FALSE),Cuenta,VLOOKUP(D$1,Data!$AP:$AR,2,FALSE))+SUMIFS(FX,Fecha,$A169,Linea,VLOOKUP(D$1,Data!$AP:$AR,3,FALSE),Cuenta,VLOOKUP(D$1,Data!$AP:$AR,2,FALSE))+D168,"")</f>
        <v/>
      </c>
      <c r="E169" s="3" t="str">
        <f>IF(AND($A169&lt;&gt;"",E$1&lt;&gt;""),SUMIFS(VM,Fecha,$A169,Linea,VLOOKUP(E$1,Data!$AP:$AR,3,FALSE),Cuenta,VLOOKUP(E$1,Data!$AP:$AR,2,FALSE))+SUMIFS(FX,Fecha,$A169,Linea,VLOOKUP(E$1,Data!$AP:$AR,3,FALSE),Cuenta,VLOOKUP(E$1,Data!$AP:$AR,2,FALSE))+E168,"")</f>
        <v/>
      </c>
      <c r="F169" s="3" t="str">
        <f>IF(AND($A169&lt;&gt;"",F$1&lt;&gt;""),SUMIFS(VM,Fecha,$A169,Linea,VLOOKUP(F$1,Data!$AP:$AR,3,FALSE),Cuenta,VLOOKUP(F$1,Data!$AP:$AR,2,FALSE))+SUMIFS(FX,Fecha,$A169,Linea,VLOOKUP(F$1,Data!$AP:$AR,3,FALSE),Cuenta,VLOOKUP(F$1,Data!$AP:$AR,2,FALSE))+F168,"")</f>
        <v/>
      </c>
      <c r="G169" s="3" t="str">
        <f>IF(AND($A169&lt;&gt;"",G$1&lt;&gt;""),SUMIFS(VM,Fecha,$A169,Linea,VLOOKUP(G$1,Data!$AP:$AR,3,FALSE),Cuenta,VLOOKUP(G$1,Data!$AP:$AR,2,FALSE))+SUMIFS(FX,Fecha,$A169,Linea,VLOOKUP(G$1,Data!$AP:$AR,3,FALSE),Cuenta,VLOOKUP(G$1,Data!$AP:$AR,2,FALSE))+G168,"")</f>
        <v/>
      </c>
      <c r="H169" s="3" t="str">
        <f>IF(AND($A169&lt;&gt;"",H$1&lt;&gt;""),SUMIFS(VM,Fecha,$A169,Linea,VLOOKUP(H$1,Data!$AP:$AR,3,FALSE),Cuenta,VLOOKUP(H$1,Data!$AP:$AR,2,FALSE))+SUMIFS(FX,Fecha,$A169,Linea,VLOOKUP(H$1,Data!$AP:$AR,3,FALSE),Cuenta,VLOOKUP(H$1,Data!$AP:$AR,2,FALSE))+H168,"")</f>
        <v/>
      </c>
      <c r="I169" s="3" t="str">
        <f>IF(AND($A169&lt;&gt;"",I$1&lt;&gt;""),SUMIFS(VM,Fecha,$A169,Linea,VLOOKUP(I$1,Data!$AP:$AR,3,FALSE),Cuenta,VLOOKUP(I$1,Data!$AP:$AR,2,FALSE))+SUMIFS(FX,Fecha,$A169,Linea,VLOOKUP(I$1,Data!$AP:$AR,3,FALSE),Cuenta,VLOOKUP(I$1,Data!$AP:$AR,2,FALSE))+I168,"")</f>
        <v/>
      </c>
      <c r="J169" s="3" t="str">
        <f>IF(AND($A169&lt;&gt;"",J$1&lt;&gt;""),SUMIFS(VM,Fecha,$A169,Linea,VLOOKUP(J$1,Data!$AP:$AR,3,FALSE),Cuenta,VLOOKUP(J$1,Data!$AP:$AR,2,FALSE))+SUMIFS(FX,Fecha,$A169,Linea,VLOOKUP(J$1,Data!$AP:$AR,3,FALSE),Cuenta,VLOOKUP(J$1,Data!$AP:$AR,2,FALSE))+J168,"")</f>
        <v/>
      </c>
      <c r="K169" s="3" t="str">
        <f>IF(AND($A169&lt;&gt;"",K$1&lt;&gt;""),SUMIFS(VM,Fecha,$A169,Linea,VLOOKUP(K$1,Data!$AP:$AR,3,FALSE),Cuenta,VLOOKUP(K$1,Data!$AP:$AR,2,FALSE))+SUMIFS(FX,Fecha,$A169,Linea,VLOOKUP(K$1,Data!$AP:$AR,3,FALSE),Cuenta,VLOOKUP(K$1,Data!$AP:$AR,2,FALSE))+K168,"")</f>
        <v/>
      </c>
      <c r="L169" s="3" t="str">
        <f>IF(AND($A169&lt;&gt;"",L$1&lt;&gt;""),SUMIFS(VM,Fecha,$A169,Linea,VLOOKUP(L$1,Data!$AP:$AR,3,FALSE),Cuenta,VLOOKUP(L$1,Data!$AP:$AR,2,FALSE))+SUMIFS(FX,Fecha,$A169,Linea,VLOOKUP(L$1,Data!$AP:$AR,3,FALSE),Cuenta,VLOOKUP(L$1,Data!$AP:$AR,2,FALSE))+L168,"")</f>
        <v/>
      </c>
      <c r="M169" s="3" t="str">
        <f>IF(AND($A169&lt;&gt;"",M$1&lt;&gt;""),SUMIFS(VM,Fecha,$A169,Linea,VLOOKUP(M$1,Data!$AP:$AR,3,FALSE),Cuenta,VLOOKUP(M$1,Data!$AP:$AR,2,FALSE))+SUMIFS(FX,Fecha,$A169,Linea,VLOOKUP(M$1,Data!$AP:$AR,3,FALSE),Cuenta,VLOOKUP(M$1,Data!$AP:$AR,2,FALSE))+M168,"")</f>
        <v/>
      </c>
      <c r="N169" s="3" t="str">
        <f>IF(AND($A169&lt;&gt;"",N$1&lt;&gt;""),SUMIFS(VM,Fecha,$A169,Linea,VLOOKUP(N$1,Data!$AP:$AR,3,FALSE),Cuenta,VLOOKUP(N$1,Data!$AP:$AR,2,FALSE))+SUMIFS(FX,Fecha,$A169,Linea,VLOOKUP(N$1,Data!$AP:$AR,3,FALSE),Cuenta,VLOOKUP(N$1,Data!$AP:$AR,2,FALSE))+N168,"")</f>
        <v/>
      </c>
    </row>
    <row r="170" spans="2:14" x14ac:dyDescent="0.25">
      <c r="B170" s="3" t="str">
        <f>IF(AND($A170&lt;&gt;"",B$1&lt;&gt;""),SUMIFS(VM,Fecha,$A170,Linea,VLOOKUP(B$1,Data!$AP:$AR,3,FALSE),Cuenta,VLOOKUP(B$1,Data!$AP:$AR,2,FALSE))+SUMIFS(FX,Fecha,$A170,Linea,VLOOKUP(B$1,Data!$AP:$AR,3,FALSE),Cuenta,VLOOKUP(B$1,Data!$AP:$AR,2,FALSE))+B169,"")</f>
        <v/>
      </c>
      <c r="C170" s="3" t="str">
        <f>IF(AND($A170&lt;&gt;"",C$1&lt;&gt;""),SUMIFS(VM,Fecha,$A170,Linea,VLOOKUP(C$1,Data!$AP:$AR,3,FALSE),Cuenta,VLOOKUP(C$1,Data!$AP:$AR,2,FALSE))+SUMIFS(FX,Fecha,$A170,Linea,VLOOKUP(C$1,Data!$AP:$AR,3,FALSE),Cuenta,VLOOKUP(C$1,Data!$AP:$AR,2,FALSE))+C169,"")</f>
        <v/>
      </c>
      <c r="D170" s="3" t="str">
        <f>IF(AND($A170&lt;&gt;"",D$1&lt;&gt;""),SUMIFS(VM,Fecha,$A170,Linea,VLOOKUP(D$1,Data!$AP:$AR,3,FALSE),Cuenta,VLOOKUP(D$1,Data!$AP:$AR,2,FALSE))+SUMIFS(FX,Fecha,$A170,Linea,VLOOKUP(D$1,Data!$AP:$AR,3,FALSE),Cuenta,VLOOKUP(D$1,Data!$AP:$AR,2,FALSE))+D169,"")</f>
        <v/>
      </c>
      <c r="E170" s="3" t="str">
        <f>IF(AND($A170&lt;&gt;"",E$1&lt;&gt;""),SUMIFS(VM,Fecha,$A170,Linea,VLOOKUP(E$1,Data!$AP:$AR,3,FALSE),Cuenta,VLOOKUP(E$1,Data!$AP:$AR,2,FALSE))+SUMIFS(FX,Fecha,$A170,Linea,VLOOKUP(E$1,Data!$AP:$AR,3,FALSE),Cuenta,VLOOKUP(E$1,Data!$AP:$AR,2,FALSE))+E169,"")</f>
        <v/>
      </c>
      <c r="F170" s="3" t="str">
        <f>IF(AND($A170&lt;&gt;"",F$1&lt;&gt;""),SUMIFS(VM,Fecha,$A170,Linea,VLOOKUP(F$1,Data!$AP:$AR,3,FALSE),Cuenta,VLOOKUP(F$1,Data!$AP:$AR,2,FALSE))+SUMIFS(FX,Fecha,$A170,Linea,VLOOKUP(F$1,Data!$AP:$AR,3,FALSE),Cuenta,VLOOKUP(F$1,Data!$AP:$AR,2,FALSE))+F169,"")</f>
        <v/>
      </c>
      <c r="G170" s="3" t="str">
        <f>IF(AND($A170&lt;&gt;"",G$1&lt;&gt;""),SUMIFS(VM,Fecha,$A170,Linea,VLOOKUP(G$1,Data!$AP:$AR,3,FALSE),Cuenta,VLOOKUP(G$1,Data!$AP:$AR,2,FALSE))+SUMIFS(FX,Fecha,$A170,Linea,VLOOKUP(G$1,Data!$AP:$AR,3,FALSE),Cuenta,VLOOKUP(G$1,Data!$AP:$AR,2,FALSE))+G169,"")</f>
        <v/>
      </c>
      <c r="H170" s="3" t="str">
        <f>IF(AND($A170&lt;&gt;"",H$1&lt;&gt;""),SUMIFS(VM,Fecha,$A170,Linea,VLOOKUP(H$1,Data!$AP:$AR,3,FALSE),Cuenta,VLOOKUP(H$1,Data!$AP:$AR,2,FALSE))+SUMIFS(FX,Fecha,$A170,Linea,VLOOKUP(H$1,Data!$AP:$AR,3,FALSE),Cuenta,VLOOKUP(H$1,Data!$AP:$AR,2,FALSE))+H169,"")</f>
        <v/>
      </c>
      <c r="I170" s="3" t="str">
        <f>IF(AND($A170&lt;&gt;"",I$1&lt;&gt;""),SUMIFS(VM,Fecha,$A170,Linea,VLOOKUP(I$1,Data!$AP:$AR,3,FALSE),Cuenta,VLOOKUP(I$1,Data!$AP:$AR,2,FALSE))+SUMIFS(FX,Fecha,$A170,Linea,VLOOKUP(I$1,Data!$AP:$AR,3,FALSE),Cuenta,VLOOKUP(I$1,Data!$AP:$AR,2,FALSE))+I169,"")</f>
        <v/>
      </c>
      <c r="J170" s="3" t="str">
        <f>IF(AND($A170&lt;&gt;"",J$1&lt;&gt;""),SUMIFS(VM,Fecha,$A170,Linea,VLOOKUP(J$1,Data!$AP:$AR,3,FALSE),Cuenta,VLOOKUP(J$1,Data!$AP:$AR,2,FALSE))+SUMIFS(FX,Fecha,$A170,Linea,VLOOKUP(J$1,Data!$AP:$AR,3,FALSE),Cuenta,VLOOKUP(J$1,Data!$AP:$AR,2,FALSE))+J169,"")</f>
        <v/>
      </c>
      <c r="K170" s="3" t="str">
        <f>IF(AND($A170&lt;&gt;"",K$1&lt;&gt;""),SUMIFS(VM,Fecha,$A170,Linea,VLOOKUP(K$1,Data!$AP:$AR,3,FALSE),Cuenta,VLOOKUP(K$1,Data!$AP:$AR,2,FALSE))+SUMIFS(FX,Fecha,$A170,Linea,VLOOKUP(K$1,Data!$AP:$AR,3,FALSE),Cuenta,VLOOKUP(K$1,Data!$AP:$AR,2,FALSE))+K169,"")</f>
        <v/>
      </c>
      <c r="L170" s="3" t="str">
        <f>IF(AND($A170&lt;&gt;"",L$1&lt;&gt;""),SUMIFS(VM,Fecha,$A170,Linea,VLOOKUP(L$1,Data!$AP:$AR,3,FALSE),Cuenta,VLOOKUP(L$1,Data!$AP:$AR,2,FALSE))+SUMIFS(FX,Fecha,$A170,Linea,VLOOKUP(L$1,Data!$AP:$AR,3,FALSE),Cuenta,VLOOKUP(L$1,Data!$AP:$AR,2,FALSE))+L169,"")</f>
        <v/>
      </c>
      <c r="M170" s="3" t="str">
        <f>IF(AND($A170&lt;&gt;"",M$1&lt;&gt;""),SUMIFS(VM,Fecha,$A170,Linea,VLOOKUP(M$1,Data!$AP:$AR,3,FALSE),Cuenta,VLOOKUP(M$1,Data!$AP:$AR,2,FALSE))+SUMIFS(FX,Fecha,$A170,Linea,VLOOKUP(M$1,Data!$AP:$AR,3,FALSE),Cuenta,VLOOKUP(M$1,Data!$AP:$AR,2,FALSE))+M169,"")</f>
        <v/>
      </c>
      <c r="N170" s="3" t="str">
        <f>IF(AND($A170&lt;&gt;"",N$1&lt;&gt;""),SUMIFS(VM,Fecha,$A170,Linea,VLOOKUP(N$1,Data!$AP:$AR,3,FALSE),Cuenta,VLOOKUP(N$1,Data!$AP:$AR,2,FALSE))+SUMIFS(FX,Fecha,$A170,Linea,VLOOKUP(N$1,Data!$AP:$AR,3,FALSE),Cuenta,VLOOKUP(N$1,Data!$AP:$AR,2,FALSE))+N169,"")</f>
        <v/>
      </c>
    </row>
    <row r="171" spans="2:14" x14ac:dyDescent="0.25">
      <c r="B171" s="3" t="str">
        <f>IF(AND($A171&lt;&gt;"",B$1&lt;&gt;""),SUMIFS(VM,Fecha,$A171,Linea,VLOOKUP(B$1,Data!$AP:$AR,3,FALSE),Cuenta,VLOOKUP(B$1,Data!$AP:$AR,2,FALSE))+SUMIFS(FX,Fecha,$A171,Linea,VLOOKUP(B$1,Data!$AP:$AR,3,FALSE),Cuenta,VLOOKUP(B$1,Data!$AP:$AR,2,FALSE))+B170,"")</f>
        <v/>
      </c>
      <c r="C171" s="3" t="str">
        <f>IF(AND($A171&lt;&gt;"",C$1&lt;&gt;""),SUMIFS(VM,Fecha,$A171,Linea,VLOOKUP(C$1,Data!$AP:$AR,3,FALSE),Cuenta,VLOOKUP(C$1,Data!$AP:$AR,2,FALSE))+SUMIFS(FX,Fecha,$A171,Linea,VLOOKUP(C$1,Data!$AP:$AR,3,FALSE),Cuenta,VLOOKUP(C$1,Data!$AP:$AR,2,FALSE))+C170,"")</f>
        <v/>
      </c>
      <c r="D171" s="3" t="str">
        <f>IF(AND($A171&lt;&gt;"",D$1&lt;&gt;""),SUMIFS(VM,Fecha,$A171,Linea,VLOOKUP(D$1,Data!$AP:$AR,3,FALSE),Cuenta,VLOOKUP(D$1,Data!$AP:$AR,2,FALSE))+SUMIFS(FX,Fecha,$A171,Linea,VLOOKUP(D$1,Data!$AP:$AR,3,FALSE),Cuenta,VLOOKUP(D$1,Data!$AP:$AR,2,FALSE))+D170,"")</f>
        <v/>
      </c>
      <c r="E171" s="3" t="str">
        <f>IF(AND($A171&lt;&gt;"",E$1&lt;&gt;""),SUMIFS(VM,Fecha,$A171,Linea,VLOOKUP(E$1,Data!$AP:$AR,3,FALSE),Cuenta,VLOOKUP(E$1,Data!$AP:$AR,2,FALSE))+SUMIFS(FX,Fecha,$A171,Linea,VLOOKUP(E$1,Data!$AP:$AR,3,FALSE),Cuenta,VLOOKUP(E$1,Data!$AP:$AR,2,FALSE))+E170,"")</f>
        <v/>
      </c>
      <c r="F171" s="3" t="str">
        <f>IF(AND($A171&lt;&gt;"",F$1&lt;&gt;""),SUMIFS(VM,Fecha,$A171,Linea,VLOOKUP(F$1,Data!$AP:$AR,3,FALSE),Cuenta,VLOOKUP(F$1,Data!$AP:$AR,2,FALSE))+SUMIFS(FX,Fecha,$A171,Linea,VLOOKUP(F$1,Data!$AP:$AR,3,FALSE),Cuenta,VLOOKUP(F$1,Data!$AP:$AR,2,FALSE))+F170,"")</f>
        <v/>
      </c>
      <c r="G171" s="3" t="str">
        <f>IF(AND($A171&lt;&gt;"",G$1&lt;&gt;""),SUMIFS(VM,Fecha,$A171,Linea,VLOOKUP(G$1,Data!$AP:$AR,3,FALSE),Cuenta,VLOOKUP(G$1,Data!$AP:$AR,2,FALSE))+SUMIFS(FX,Fecha,$A171,Linea,VLOOKUP(G$1,Data!$AP:$AR,3,FALSE),Cuenta,VLOOKUP(G$1,Data!$AP:$AR,2,FALSE))+G170,"")</f>
        <v/>
      </c>
      <c r="H171" s="3" t="str">
        <f>IF(AND($A171&lt;&gt;"",H$1&lt;&gt;""),SUMIFS(VM,Fecha,$A171,Linea,VLOOKUP(H$1,Data!$AP:$AR,3,FALSE),Cuenta,VLOOKUP(H$1,Data!$AP:$AR,2,FALSE))+SUMIFS(FX,Fecha,$A171,Linea,VLOOKUP(H$1,Data!$AP:$AR,3,FALSE),Cuenta,VLOOKUP(H$1,Data!$AP:$AR,2,FALSE))+H170,"")</f>
        <v/>
      </c>
      <c r="I171" s="3" t="str">
        <f>IF(AND($A171&lt;&gt;"",I$1&lt;&gt;""),SUMIFS(VM,Fecha,$A171,Linea,VLOOKUP(I$1,Data!$AP:$AR,3,FALSE),Cuenta,VLOOKUP(I$1,Data!$AP:$AR,2,FALSE))+SUMIFS(FX,Fecha,$A171,Linea,VLOOKUP(I$1,Data!$AP:$AR,3,FALSE),Cuenta,VLOOKUP(I$1,Data!$AP:$AR,2,FALSE))+I170,"")</f>
        <v/>
      </c>
      <c r="J171" s="3" t="str">
        <f>IF(AND($A171&lt;&gt;"",J$1&lt;&gt;""),SUMIFS(VM,Fecha,$A171,Linea,VLOOKUP(J$1,Data!$AP:$AR,3,FALSE),Cuenta,VLOOKUP(J$1,Data!$AP:$AR,2,FALSE))+SUMIFS(FX,Fecha,$A171,Linea,VLOOKUP(J$1,Data!$AP:$AR,3,FALSE),Cuenta,VLOOKUP(J$1,Data!$AP:$AR,2,FALSE))+J170,"")</f>
        <v/>
      </c>
      <c r="K171" s="3" t="str">
        <f>IF(AND($A171&lt;&gt;"",K$1&lt;&gt;""),SUMIFS(VM,Fecha,$A171,Linea,VLOOKUP(K$1,Data!$AP:$AR,3,FALSE),Cuenta,VLOOKUP(K$1,Data!$AP:$AR,2,FALSE))+SUMIFS(FX,Fecha,$A171,Linea,VLOOKUP(K$1,Data!$AP:$AR,3,FALSE),Cuenta,VLOOKUP(K$1,Data!$AP:$AR,2,FALSE))+K170,"")</f>
        <v/>
      </c>
      <c r="L171" s="3" t="str">
        <f>IF(AND($A171&lt;&gt;"",L$1&lt;&gt;""),SUMIFS(VM,Fecha,$A171,Linea,VLOOKUP(L$1,Data!$AP:$AR,3,FALSE),Cuenta,VLOOKUP(L$1,Data!$AP:$AR,2,FALSE))+SUMIFS(FX,Fecha,$A171,Linea,VLOOKUP(L$1,Data!$AP:$AR,3,FALSE),Cuenta,VLOOKUP(L$1,Data!$AP:$AR,2,FALSE))+L170,"")</f>
        <v/>
      </c>
      <c r="M171" s="3" t="str">
        <f>IF(AND($A171&lt;&gt;"",M$1&lt;&gt;""),SUMIFS(VM,Fecha,$A171,Linea,VLOOKUP(M$1,Data!$AP:$AR,3,FALSE),Cuenta,VLOOKUP(M$1,Data!$AP:$AR,2,FALSE))+SUMIFS(FX,Fecha,$A171,Linea,VLOOKUP(M$1,Data!$AP:$AR,3,FALSE),Cuenta,VLOOKUP(M$1,Data!$AP:$AR,2,FALSE))+M170,"")</f>
        <v/>
      </c>
      <c r="N171" s="3" t="str">
        <f>IF(AND($A171&lt;&gt;"",N$1&lt;&gt;""),SUMIFS(VM,Fecha,$A171,Linea,VLOOKUP(N$1,Data!$AP:$AR,3,FALSE),Cuenta,VLOOKUP(N$1,Data!$AP:$AR,2,FALSE))+SUMIFS(FX,Fecha,$A171,Linea,VLOOKUP(N$1,Data!$AP:$AR,3,FALSE),Cuenta,VLOOKUP(N$1,Data!$AP:$AR,2,FALSE))+N170,"")</f>
        <v/>
      </c>
    </row>
    <row r="172" spans="2:14" x14ac:dyDescent="0.25">
      <c r="B172" s="3" t="str">
        <f>IF(AND($A172&lt;&gt;"",B$1&lt;&gt;""),SUMIFS(VM,Fecha,$A172,Linea,VLOOKUP(B$1,Data!$AP:$AR,3,FALSE),Cuenta,VLOOKUP(B$1,Data!$AP:$AR,2,FALSE))+SUMIFS(FX,Fecha,$A172,Linea,VLOOKUP(B$1,Data!$AP:$AR,3,FALSE),Cuenta,VLOOKUP(B$1,Data!$AP:$AR,2,FALSE))+B171,"")</f>
        <v/>
      </c>
      <c r="C172" s="3" t="str">
        <f>IF(AND($A172&lt;&gt;"",C$1&lt;&gt;""),SUMIFS(VM,Fecha,$A172,Linea,VLOOKUP(C$1,Data!$AP:$AR,3,FALSE),Cuenta,VLOOKUP(C$1,Data!$AP:$AR,2,FALSE))+SUMIFS(FX,Fecha,$A172,Linea,VLOOKUP(C$1,Data!$AP:$AR,3,FALSE),Cuenta,VLOOKUP(C$1,Data!$AP:$AR,2,FALSE))+C171,"")</f>
        <v/>
      </c>
      <c r="D172" s="3" t="str">
        <f>IF(AND($A172&lt;&gt;"",D$1&lt;&gt;""),SUMIFS(VM,Fecha,$A172,Linea,VLOOKUP(D$1,Data!$AP:$AR,3,FALSE),Cuenta,VLOOKUP(D$1,Data!$AP:$AR,2,FALSE))+SUMIFS(FX,Fecha,$A172,Linea,VLOOKUP(D$1,Data!$AP:$AR,3,FALSE),Cuenta,VLOOKUP(D$1,Data!$AP:$AR,2,FALSE))+D171,"")</f>
        <v/>
      </c>
      <c r="E172" s="3" t="str">
        <f>IF(AND($A172&lt;&gt;"",E$1&lt;&gt;""),SUMIFS(VM,Fecha,$A172,Linea,VLOOKUP(E$1,Data!$AP:$AR,3,FALSE),Cuenta,VLOOKUP(E$1,Data!$AP:$AR,2,FALSE))+SUMIFS(FX,Fecha,$A172,Linea,VLOOKUP(E$1,Data!$AP:$AR,3,FALSE),Cuenta,VLOOKUP(E$1,Data!$AP:$AR,2,FALSE))+E171,"")</f>
        <v/>
      </c>
      <c r="F172" s="3" t="str">
        <f>IF(AND($A172&lt;&gt;"",F$1&lt;&gt;""),SUMIFS(VM,Fecha,$A172,Linea,VLOOKUP(F$1,Data!$AP:$AR,3,FALSE),Cuenta,VLOOKUP(F$1,Data!$AP:$AR,2,FALSE))+SUMIFS(FX,Fecha,$A172,Linea,VLOOKUP(F$1,Data!$AP:$AR,3,FALSE),Cuenta,VLOOKUP(F$1,Data!$AP:$AR,2,FALSE))+F171,"")</f>
        <v/>
      </c>
      <c r="G172" s="3" t="str">
        <f>IF(AND($A172&lt;&gt;"",G$1&lt;&gt;""),SUMIFS(VM,Fecha,$A172,Linea,VLOOKUP(G$1,Data!$AP:$AR,3,FALSE),Cuenta,VLOOKUP(G$1,Data!$AP:$AR,2,FALSE))+SUMIFS(FX,Fecha,$A172,Linea,VLOOKUP(G$1,Data!$AP:$AR,3,FALSE),Cuenta,VLOOKUP(G$1,Data!$AP:$AR,2,FALSE))+G171,"")</f>
        <v/>
      </c>
      <c r="H172" s="3" t="str">
        <f>IF(AND($A172&lt;&gt;"",H$1&lt;&gt;""),SUMIFS(VM,Fecha,$A172,Linea,VLOOKUP(H$1,Data!$AP:$AR,3,FALSE),Cuenta,VLOOKUP(H$1,Data!$AP:$AR,2,FALSE))+SUMIFS(FX,Fecha,$A172,Linea,VLOOKUP(H$1,Data!$AP:$AR,3,FALSE),Cuenta,VLOOKUP(H$1,Data!$AP:$AR,2,FALSE))+H171,"")</f>
        <v/>
      </c>
      <c r="I172" s="3" t="str">
        <f>IF(AND($A172&lt;&gt;"",I$1&lt;&gt;""),SUMIFS(VM,Fecha,$A172,Linea,VLOOKUP(I$1,Data!$AP:$AR,3,FALSE),Cuenta,VLOOKUP(I$1,Data!$AP:$AR,2,FALSE))+SUMIFS(FX,Fecha,$A172,Linea,VLOOKUP(I$1,Data!$AP:$AR,3,FALSE),Cuenta,VLOOKUP(I$1,Data!$AP:$AR,2,FALSE))+I171,"")</f>
        <v/>
      </c>
      <c r="J172" s="3" t="str">
        <f>IF(AND($A172&lt;&gt;"",J$1&lt;&gt;""),SUMIFS(VM,Fecha,$A172,Linea,VLOOKUP(J$1,Data!$AP:$AR,3,FALSE),Cuenta,VLOOKUP(J$1,Data!$AP:$AR,2,FALSE))+SUMIFS(FX,Fecha,$A172,Linea,VLOOKUP(J$1,Data!$AP:$AR,3,FALSE),Cuenta,VLOOKUP(J$1,Data!$AP:$AR,2,FALSE))+J171,"")</f>
        <v/>
      </c>
      <c r="K172" s="3" t="str">
        <f>IF(AND($A172&lt;&gt;"",K$1&lt;&gt;""),SUMIFS(VM,Fecha,$A172,Linea,VLOOKUP(K$1,Data!$AP:$AR,3,FALSE),Cuenta,VLOOKUP(K$1,Data!$AP:$AR,2,FALSE))+SUMIFS(FX,Fecha,$A172,Linea,VLOOKUP(K$1,Data!$AP:$AR,3,FALSE),Cuenta,VLOOKUP(K$1,Data!$AP:$AR,2,FALSE))+K171,"")</f>
        <v/>
      </c>
      <c r="L172" s="3" t="str">
        <f>IF(AND($A172&lt;&gt;"",L$1&lt;&gt;""),SUMIFS(VM,Fecha,$A172,Linea,VLOOKUP(L$1,Data!$AP:$AR,3,FALSE),Cuenta,VLOOKUP(L$1,Data!$AP:$AR,2,FALSE))+SUMIFS(FX,Fecha,$A172,Linea,VLOOKUP(L$1,Data!$AP:$AR,3,FALSE),Cuenta,VLOOKUP(L$1,Data!$AP:$AR,2,FALSE))+L171,"")</f>
        <v/>
      </c>
      <c r="M172" s="3" t="str">
        <f>IF(AND($A172&lt;&gt;"",M$1&lt;&gt;""),SUMIFS(VM,Fecha,$A172,Linea,VLOOKUP(M$1,Data!$AP:$AR,3,FALSE),Cuenta,VLOOKUP(M$1,Data!$AP:$AR,2,FALSE))+SUMIFS(FX,Fecha,$A172,Linea,VLOOKUP(M$1,Data!$AP:$AR,3,FALSE),Cuenta,VLOOKUP(M$1,Data!$AP:$AR,2,FALSE))+M171,"")</f>
        <v/>
      </c>
      <c r="N172" s="3" t="str">
        <f>IF(AND($A172&lt;&gt;"",N$1&lt;&gt;""),SUMIFS(VM,Fecha,$A172,Linea,VLOOKUP(N$1,Data!$AP:$AR,3,FALSE),Cuenta,VLOOKUP(N$1,Data!$AP:$AR,2,FALSE))+SUMIFS(FX,Fecha,$A172,Linea,VLOOKUP(N$1,Data!$AP:$AR,3,FALSE),Cuenta,VLOOKUP(N$1,Data!$AP:$AR,2,FALSE))+N171,"")</f>
        <v/>
      </c>
    </row>
    <row r="173" spans="2:14" x14ac:dyDescent="0.25">
      <c r="B173" s="3" t="str">
        <f>IF(AND($A173&lt;&gt;"",B$1&lt;&gt;""),SUMIFS(VM,Fecha,$A173,Linea,VLOOKUP(B$1,Data!$AP:$AR,3,FALSE),Cuenta,VLOOKUP(B$1,Data!$AP:$AR,2,FALSE))+SUMIFS(FX,Fecha,$A173,Linea,VLOOKUP(B$1,Data!$AP:$AR,3,FALSE),Cuenta,VLOOKUP(B$1,Data!$AP:$AR,2,FALSE))+B172,"")</f>
        <v/>
      </c>
      <c r="C173" s="3" t="str">
        <f>IF(AND($A173&lt;&gt;"",C$1&lt;&gt;""),SUMIFS(VM,Fecha,$A173,Linea,VLOOKUP(C$1,Data!$AP:$AR,3,FALSE),Cuenta,VLOOKUP(C$1,Data!$AP:$AR,2,FALSE))+SUMIFS(FX,Fecha,$A173,Linea,VLOOKUP(C$1,Data!$AP:$AR,3,FALSE),Cuenta,VLOOKUP(C$1,Data!$AP:$AR,2,FALSE))+C172,"")</f>
        <v/>
      </c>
      <c r="D173" s="3" t="str">
        <f>IF(AND($A173&lt;&gt;"",D$1&lt;&gt;""),SUMIFS(VM,Fecha,$A173,Linea,VLOOKUP(D$1,Data!$AP:$AR,3,FALSE),Cuenta,VLOOKUP(D$1,Data!$AP:$AR,2,FALSE))+SUMIFS(FX,Fecha,$A173,Linea,VLOOKUP(D$1,Data!$AP:$AR,3,FALSE),Cuenta,VLOOKUP(D$1,Data!$AP:$AR,2,FALSE))+D172,"")</f>
        <v/>
      </c>
      <c r="E173" s="3" t="str">
        <f>IF(AND($A173&lt;&gt;"",E$1&lt;&gt;""),SUMIFS(VM,Fecha,$A173,Linea,VLOOKUP(E$1,Data!$AP:$AR,3,FALSE),Cuenta,VLOOKUP(E$1,Data!$AP:$AR,2,FALSE))+SUMIFS(FX,Fecha,$A173,Linea,VLOOKUP(E$1,Data!$AP:$AR,3,FALSE),Cuenta,VLOOKUP(E$1,Data!$AP:$AR,2,FALSE))+E172,"")</f>
        <v/>
      </c>
      <c r="F173" s="3" t="str">
        <f>IF(AND($A173&lt;&gt;"",F$1&lt;&gt;""),SUMIFS(VM,Fecha,$A173,Linea,VLOOKUP(F$1,Data!$AP:$AR,3,FALSE),Cuenta,VLOOKUP(F$1,Data!$AP:$AR,2,FALSE))+SUMIFS(FX,Fecha,$A173,Linea,VLOOKUP(F$1,Data!$AP:$AR,3,FALSE),Cuenta,VLOOKUP(F$1,Data!$AP:$AR,2,FALSE))+F172,"")</f>
        <v/>
      </c>
      <c r="G173" s="3" t="str">
        <f>IF(AND($A173&lt;&gt;"",G$1&lt;&gt;""),SUMIFS(VM,Fecha,$A173,Linea,VLOOKUP(G$1,Data!$AP:$AR,3,FALSE),Cuenta,VLOOKUP(G$1,Data!$AP:$AR,2,FALSE))+SUMIFS(FX,Fecha,$A173,Linea,VLOOKUP(G$1,Data!$AP:$AR,3,FALSE),Cuenta,VLOOKUP(G$1,Data!$AP:$AR,2,FALSE))+G172,"")</f>
        <v/>
      </c>
      <c r="H173" s="3" t="str">
        <f>IF(AND($A173&lt;&gt;"",H$1&lt;&gt;""),SUMIFS(VM,Fecha,$A173,Linea,VLOOKUP(H$1,Data!$AP:$AR,3,FALSE),Cuenta,VLOOKUP(H$1,Data!$AP:$AR,2,FALSE))+SUMIFS(FX,Fecha,$A173,Linea,VLOOKUP(H$1,Data!$AP:$AR,3,FALSE),Cuenta,VLOOKUP(H$1,Data!$AP:$AR,2,FALSE))+H172,"")</f>
        <v/>
      </c>
      <c r="I173" s="3" t="str">
        <f>IF(AND($A173&lt;&gt;"",I$1&lt;&gt;""),SUMIFS(VM,Fecha,$A173,Linea,VLOOKUP(I$1,Data!$AP:$AR,3,FALSE),Cuenta,VLOOKUP(I$1,Data!$AP:$AR,2,FALSE))+SUMIFS(FX,Fecha,$A173,Linea,VLOOKUP(I$1,Data!$AP:$AR,3,FALSE),Cuenta,VLOOKUP(I$1,Data!$AP:$AR,2,FALSE))+I172,"")</f>
        <v/>
      </c>
      <c r="J173" s="3" t="str">
        <f>IF(AND($A173&lt;&gt;"",J$1&lt;&gt;""),SUMIFS(VM,Fecha,$A173,Linea,VLOOKUP(J$1,Data!$AP:$AR,3,FALSE),Cuenta,VLOOKUP(J$1,Data!$AP:$AR,2,FALSE))+SUMIFS(FX,Fecha,$A173,Linea,VLOOKUP(J$1,Data!$AP:$AR,3,FALSE),Cuenta,VLOOKUP(J$1,Data!$AP:$AR,2,FALSE))+J172,"")</f>
        <v/>
      </c>
      <c r="K173" s="3" t="str">
        <f>IF(AND($A173&lt;&gt;"",K$1&lt;&gt;""),SUMIFS(VM,Fecha,$A173,Linea,VLOOKUP(K$1,Data!$AP:$AR,3,FALSE),Cuenta,VLOOKUP(K$1,Data!$AP:$AR,2,FALSE))+SUMIFS(FX,Fecha,$A173,Linea,VLOOKUP(K$1,Data!$AP:$AR,3,FALSE),Cuenta,VLOOKUP(K$1,Data!$AP:$AR,2,FALSE))+K172,"")</f>
        <v/>
      </c>
      <c r="L173" s="3" t="str">
        <f>IF(AND($A173&lt;&gt;"",L$1&lt;&gt;""),SUMIFS(VM,Fecha,$A173,Linea,VLOOKUP(L$1,Data!$AP:$AR,3,FALSE),Cuenta,VLOOKUP(L$1,Data!$AP:$AR,2,FALSE))+SUMIFS(FX,Fecha,$A173,Linea,VLOOKUP(L$1,Data!$AP:$AR,3,FALSE),Cuenta,VLOOKUP(L$1,Data!$AP:$AR,2,FALSE))+L172,"")</f>
        <v/>
      </c>
      <c r="M173" s="3" t="str">
        <f>IF(AND($A173&lt;&gt;"",M$1&lt;&gt;""),SUMIFS(VM,Fecha,$A173,Linea,VLOOKUP(M$1,Data!$AP:$AR,3,FALSE),Cuenta,VLOOKUP(M$1,Data!$AP:$AR,2,FALSE))+SUMIFS(FX,Fecha,$A173,Linea,VLOOKUP(M$1,Data!$AP:$AR,3,FALSE),Cuenta,VLOOKUP(M$1,Data!$AP:$AR,2,FALSE))+M172,"")</f>
        <v/>
      </c>
      <c r="N173" s="3" t="str">
        <f>IF(AND($A173&lt;&gt;"",N$1&lt;&gt;""),SUMIFS(VM,Fecha,$A173,Linea,VLOOKUP(N$1,Data!$AP:$AR,3,FALSE),Cuenta,VLOOKUP(N$1,Data!$AP:$AR,2,FALSE))+SUMIFS(FX,Fecha,$A173,Linea,VLOOKUP(N$1,Data!$AP:$AR,3,FALSE),Cuenta,VLOOKUP(N$1,Data!$AP:$AR,2,FALSE))+N172,"")</f>
        <v/>
      </c>
    </row>
    <row r="174" spans="2:14" x14ac:dyDescent="0.25">
      <c r="B174" s="3" t="str">
        <f>IF(AND($A174&lt;&gt;"",B$1&lt;&gt;""),SUMIFS(VM,Fecha,$A174,Linea,VLOOKUP(B$1,Data!$AP:$AR,3,FALSE),Cuenta,VLOOKUP(B$1,Data!$AP:$AR,2,FALSE))+SUMIFS(FX,Fecha,$A174,Linea,VLOOKUP(B$1,Data!$AP:$AR,3,FALSE),Cuenta,VLOOKUP(B$1,Data!$AP:$AR,2,FALSE))+B173,"")</f>
        <v/>
      </c>
      <c r="C174" s="3" t="str">
        <f>IF(AND($A174&lt;&gt;"",C$1&lt;&gt;""),SUMIFS(VM,Fecha,$A174,Linea,VLOOKUP(C$1,Data!$AP:$AR,3,FALSE),Cuenta,VLOOKUP(C$1,Data!$AP:$AR,2,FALSE))+SUMIFS(FX,Fecha,$A174,Linea,VLOOKUP(C$1,Data!$AP:$AR,3,FALSE),Cuenta,VLOOKUP(C$1,Data!$AP:$AR,2,FALSE))+C173,"")</f>
        <v/>
      </c>
      <c r="D174" s="3" t="str">
        <f>IF(AND($A174&lt;&gt;"",D$1&lt;&gt;""),SUMIFS(VM,Fecha,$A174,Linea,VLOOKUP(D$1,Data!$AP:$AR,3,FALSE),Cuenta,VLOOKUP(D$1,Data!$AP:$AR,2,FALSE))+SUMIFS(FX,Fecha,$A174,Linea,VLOOKUP(D$1,Data!$AP:$AR,3,FALSE),Cuenta,VLOOKUP(D$1,Data!$AP:$AR,2,FALSE))+D173,"")</f>
        <v/>
      </c>
      <c r="E174" s="3" t="str">
        <f>IF(AND($A174&lt;&gt;"",E$1&lt;&gt;""),SUMIFS(VM,Fecha,$A174,Linea,VLOOKUP(E$1,Data!$AP:$AR,3,FALSE),Cuenta,VLOOKUP(E$1,Data!$AP:$AR,2,FALSE))+SUMIFS(FX,Fecha,$A174,Linea,VLOOKUP(E$1,Data!$AP:$AR,3,FALSE),Cuenta,VLOOKUP(E$1,Data!$AP:$AR,2,FALSE))+E173,"")</f>
        <v/>
      </c>
      <c r="F174" s="3" t="str">
        <f>IF(AND($A174&lt;&gt;"",F$1&lt;&gt;""),SUMIFS(VM,Fecha,$A174,Linea,VLOOKUP(F$1,Data!$AP:$AR,3,FALSE),Cuenta,VLOOKUP(F$1,Data!$AP:$AR,2,FALSE))+SUMIFS(FX,Fecha,$A174,Linea,VLOOKUP(F$1,Data!$AP:$AR,3,FALSE),Cuenta,VLOOKUP(F$1,Data!$AP:$AR,2,FALSE))+F173,"")</f>
        <v/>
      </c>
      <c r="G174" s="3" t="str">
        <f>IF(AND($A174&lt;&gt;"",G$1&lt;&gt;""),SUMIFS(VM,Fecha,$A174,Linea,VLOOKUP(G$1,Data!$AP:$AR,3,FALSE),Cuenta,VLOOKUP(G$1,Data!$AP:$AR,2,FALSE))+SUMIFS(FX,Fecha,$A174,Linea,VLOOKUP(G$1,Data!$AP:$AR,3,FALSE),Cuenta,VLOOKUP(G$1,Data!$AP:$AR,2,FALSE))+G173,"")</f>
        <v/>
      </c>
      <c r="H174" s="3" t="str">
        <f>IF(AND($A174&lt;&gt;"",H$1&lt;&gt;""),SUMIFS(VM,Fecha,$A174,Linea,VLOOKUP(H$1,Data!$AP:$AR,3,FALSE),Cuenta,VLOOKUP(H$1,Data!$AP:$AR,2,FALSE))+SUMIFS(FX,Fecha,$A174,Linea,VLOOKUP(H$1,Data!$AP:$AR,3,FALSE),Cuenta,VLOOKUP(H$1,Data!$AP:$AR,2,FALSE))+H173,"")</f>
        <v/>
      </c>
      <c r="I174" s="3" t="str">
        <f>IF(AND($A174&lt;&gt;"",I$1&lt;&gt;""),SUMIFS(VM,Fecha,$A174,Linea,VLOOKUP(I$1,Data!$AP:$AR,3,FALSE),Cuenta,VLOOKUP(I$1,Data!$AP:$AR,2,FALSE))+SUMIFS(FX,Fecha,$A174,Linea,VLOOKUP(I$1,Data!$AP:$AR,3,FALSE),Cuenta,VLOOKUP(I$1,Data!$AP:$AR,2,FALSE))+I173,"")</f>
        <v/>
      </c>
      <c r="J174" s="3" t="str">
        <f>IF(AND($A174&lt;&gt;"",J$1&lt;&gt;""),SUMIFS(VM,Fecha,$A174,Linea,VLOOKUP(J$1,Data!$AP:$AR,3,FALSE),Cuenta,VLOOKUP(J$1,Data!$AP:$AR,2,FALSE))+SUMIFS(FX,Fecha,$A174,Linea,VLOOKUP(J$1,Data!$AP:$AR,3,FALSE),Cuenta,VLOOKUP(J$1,Data!$AP:$AR,2,FALSE))+J173,"")</f>
        <v/>
      </c>
      <c r="K174" s="3" t="str">
        <f>IF(AND($A174&lt;&gt;"",K$1&lt;&gt;""),SUMIFS(VM,Fecha,$A174,Linea,VLOOKUP(K$1,Data!$AP:$AR,3,FALSE),Cuenta,VLOOKUP(K$1,Data!$AP:$AR,2,FALSE))+SUMIFS(FX,Fecha,$A174,Linea,VLOOKUP(K$1,Data!$AP:$AR,3,FALSE),Cuenta,VLOOKUP(K$1,Data!$AP:$AR,2,FALSE))+K173,"")</f>
        <v/>
      </c>
      <c r="L174" s="3" t="str">
        <f>IF(AND($A174&lt;&gt;"",L$1&lt;&gt;""),SUMIFS(VM,Fecha,$A174,Linea,VLOOKUP(L$1,Data!$AP:$AR,3,FALSE),Cuenta,VLOOKUP(L$1,Data!$AP:$AR,2,FALSE))+SUMIFS(FX,Fecha,$A174,Linea,VLOOKUP(L$1,Data!$AP:$AR,3,FALSE),Cuenta,VLOOKUP(L$1,Data!$AP:$AR,2,FALSE))+L173,"")</f>
        <v/>
      </c>
      <c r="M174" s="3" t="str">
        <f>IF(AND($A174&lt;&gt;"",M$1&lt;&gt;""),SUMIFS(VM,Fecha,$A174,Linea,VLOOKUP(M$1,Data!$AP:$AR,3,FALSE),Cuenta,VLOOKUP(M$1,Data!$AP:$AR,2,FALSE))+SUMIFS(FX,Fecha,$A174,Linea,VLOOKUP(M$1,Data!$AP:$AR,3,FALSE),Cuenta,VLOOKUP(M$1,Data!$AP:$AR,2,FALSE))+M173,"")</f>
        <v/>
      </c>
      <c r="N174" s="3" t="str">
        <f>IF(AND($A174&lt;&gt;"",N$1&lt;&gt;""),SUMIFS(VM,Fecha,$A174,Linea,VLOOKUP(N$1,Data!$AP:$AR,3,FALSE),Cuenta,VLOOKUP(N$1,Data!$AP:$AR,2,FALSE))+SUMIFS(FX,Fecha,$A174,Linea,VLOOKUP(N$1,Data!$AP:$AR,3,FALSE),Cuenta,VLOOKUP(N$1,Data!$AP:$AR,2,FALSE))+N173,"")</f>
        <v/>
      </c>
    </row>
    <row r="175" spans="2:14" x14ac:dyDescent="0.25">
      <c r="B175" s="3" t="str">
        <f>IF(AND($A175&lt;&gt;"",B$1&lt;&gt;""),SUMIFS(VM,Fecha,$A175,Linea,VLOOKUP(B$1,Data!$AP:$AR,3,FALSE),Cuenta,VLOOKUP(B$1,Data!$AP:$AR,2,FALSE))+SUMIFS(FX,Fecha,$A175,Linea,VLOOKUP(B$1,Data!$AP:$AR,3,FALSE),Cuenta,VLOOKUP(B$1,Data!$AP:$AR,2,FALSE))+B174,"")</f>
        <v/>
      </c>
      <c r="C175" s="3" t="str">
        <f>IF(AND($A175&lt;&gt;"",C$1&lt;&gt;""),SUMIFS(VM,Fecha,$A175,Linea,VLOOKUP(C$1,Data!$AP:$AR,3,FALSE),Cuenta,VLOOKUP(C$1,Data!$AP:$AR,2,FALSE))+SUMIFS(FX,Fecha,$A175,Linea,VLOOKUP(C$1,Data!$AP:$AR,3,FALSE),Cuenta,VLOOKUP(C$1,Data!$AP:$AR,2,FALSE))+C174,"")</f>
        <v/>
      </c>
      <c r="D175" s="3" t="str">
        <f>IF(AND($A175&lt;&gt;"",D$1&lt;&gt;""),SUMIFS(VM,Fecha,$A175,Linea,VLOOKUP(D$1,Data!$AP:$AR,3,FALSE),Cuenta,VLOOKUP(D$1,Data!$AP:$AR,2,FALSE))+SUMIFS(FX,Fecha,$A175,Linea,VLOOKUP(D$1,Data!$AP:$AR,3,FALSE),Cuenta,VLOOKUP(D$1,Data!$AP:$AR,2,FALSE))+D174,"")</f>
        <v/>
      </c>
      <c r="E175" s="3" t="str">
        <f>IF(AND($A175&lt;&gt;"",E$1&lt;&gt;""),SUMIFS(VM,Fecha,$A175,Linea,VLOOKUP(E$1,Data!$AP:$AR,3,FALSE),Cuenta,VLOOKUP(E$1,Data!$AP:$AR,2,FALSE))+SUMIFS(FX,Fecha,$A175,Linea,VLOOKUP(E$1,Data!$AP:$AR,3,FALSE),Cuenta,VLOOKUP(E$1,Data!$AP:$AR,2,FALSE))+E174,"")</f>
        <v/>
      </c>
      <c r="F175" s="3" t="str">
        <f>IF(AND($A175&lt;&gt;"",F$1&lt;&gt;""),SUMIFS(VM,Fecha,$A175,Linea,VLOOKUP(F$1,Data!$AP:$AR,3,FALSE),Cuenta,VLOOKUP(F$1,Data!$AP:$AR,2,FALSE))+SUMIFS(FX,Fecha,$A175,Linea,VLOOKUP(F$1,Data!$AP:$AR,3,FALSE),Cuenta,VLOOKUP(F$1,Data!$AP:$AR,2,FALSE))+F174,"")</f>
        <v/>
      </c>
      <c r="G175" s="3" t="str">
        <f>IF(AND($A175&lt;&gt;"",G$1&lt;&gt;""),SUMIFS(VM,Fecha,$A175,Linea,VLOOKUP(G$1,Data!$AP:$AR,3,FALSE),Cuenta,VLOOKUP(G$1,Data!$AP:$AR,2,FALSE))+SUMIFS(FX,Fecha,$A175,Linea,VLOOKUP(G$1,Data!$AP:$AR,3,FALSE),Cuenta,VLOOKUP(G$1,Data!$AP:$AR,2,FALSE))+G174,"")</f>
        <v/>
      </c>
      <c r="H175" s="3" t="str">
        <f>IF(AND($A175&lt;&gt;"",H$1&lt;&gt;""),SUMIFS(VM,Fecha,$A175,Linea,VLOOKUP(H$1,Data!$AP:$AR,3,FALSE),Cuenta,VLOOKUP(H$1,Data!$AP:$AR,2,FALSE))+SUMIFS(FX,Fecha,$A175,Linea,VLOOKUP(H$1,Data!$AP:$AR,3,FALSE),Cuenta,VLOOKUP(H$1,Data!$AP:$AR,2,FALSE))+H174,"")</f>
        <v/>
      </c>
      <c r="I175" s="3" t="str">
        <f>IF(AND($A175&lt;&gt;"",I$1&lt;&gt;""),SUMIFS(VM,Fecha,$A175,Linea,VLOOKUP(I$1,Data!$AP:$AR,3,FALSE),Cuenta,VLOOKUP(I$1,Data!$AP:$AR,2,FALSE))+SUMIFS(FX,Fecha,$A175,Linea,VLOOKUP(I$1,Data!$AP:$AR,3,FALSE),Cuenta,VLOOKUP(I$1,Data!$AP:$AR,2,FALSE))+I174,"")</f>
        <v/>
      </c>
      <c r="J175" s="3" t="str">
        <f>IF(AND($A175&lt;&gt;"",J$1&lt;&gt;""),SUMIFS(VM,Fecha,$A175,Linea,VLOOKUP(J$1,Data!$AP:$AR,3,FALSE),Cuenta,VLOOKUP(J$1,Data!$AP:$AR,2,FALSE))+SUMIFS(FX,Fecha,$A175,Linea,VLOOKUP(J$1,Data!$AP:$AR,3,FALSE),Cuenta,VLOOKUP(J$1,Data!$AP:$AR,2,FALSE))+J174,"")</f>
        <v/>
      </c>
      <c r="K175" s="3" t="str">
        <f>IF(AND($A175&lt;&gt;"",K$1&lt;&gt;""),SUMIFS(VM,Fecha,$A175,Linea,VLOOKUP(K$1,Data!$AP:$AR,3,FALSE),Cuenta,VLOOKUP(K$1,Data!$AP:$AR,2,FALSE))+SUMIFS(FX,Fecha,$A175,Linea,VLOOKUP(K$1,Data!$AP:$AR,3,FALSE),Cuenta,VLOOKUP(K$1,Data!$AP:$AR,2,FALSE))+K174,"")</f>
        <v/>
      </c>
      <c r="L175" s="3" t="str">
        <f>IF(AND($A175&lt;&gt;"",L$1&lt;&gt;""),SUMIFS(VM,Fecha,$A175,Linea,VLOOKUP(L$1,Data!$AP:$AR,3,FALSE),Cuenta,VLOOKUP(L$1,Data!$AP:$AR,2,FALSE))+SUMIFS(FX,Fecha,$A175,Linea,VLOOKUP(L$1,Data!$AP:$AR,3,FALSE),Cuenta,VLOOKUP(L$1,Data!$AP:$AR,2,FALSE))+L174,"")</f>
        <v/>
      </c>
      <c r="M175" s="3" t="str">
        <f>IF(AND($A175&lt;&gt;"",M$1&lt;&gt;""),SUMIFS(VM,Fecha,$A175,Linea,VLOOKUP(M$1,Data!$AP:$AR,3,FALSE),Cuenta,VLOOKUP(M$1,Data!$AP:$AR,2,FALSE))+SUMIFS(FX,Fecha,$A175,Linea,VLOOKUP(M$1,Data!$AP:$AR,3,FALSE),Cuenta,VLOOKUP(M$1,Data!$AP:$AR,2,FALSE))+M174,"")</f>
        <v/>
      </c>
      <c r="N175" s="3" t="str">
        <f>IF(AND($A175&lt;&gt;"",N$1&lt;&gt;""),SUMIFS(VM,Fecha,$A175,Linea,VLOOKUP(N$1,Data!$AP:$AR,3,FALSE),Cuenta,VLOOKUP(N$1,Data!$AP:$AR,2,FALSE))+SUMIFS(FX,Fecha,$A175,Linea,VLOOKUP(N$1,Data!$AP:$AR,3,FALSE),Cuenta,VLOOKUP(N$1,Data!$AP:$AR,2,FALSE))+N174,"")</f>
        <v/>
      </c>
    </row>
    <row r="176" spans="2:14" x14ac:dyDescent="0.25">
      <c r="B176" s="3" t="str">
        <f>IF(AND($A176&lt;&gt;"",B$1&lt;&gt;""),SUMIFS(VM,Fecha,$A176,Linea,VLOOKUP(B$1,Data!$AP:$AR,3,FALSE),Cuenta,VLOOKUP(B$1,Data!$AP:$AR,2,FALSE))+SUMIFS(FX,Fecha,$A176,Linea,VLOOKUP(B$1,Data!$AP:$AR,3,FALSE),Cuenta,VLOOKUP(B$1,Data!$AP:$AR,2,FALSE))+B175,"")</f>
        <v/>
      </c>
      <c r="C176" s="3" t="str">
        <f>IF(AND($A176&lt;&gt;"",C$1&lt;&gt;""),SUMIFS(VM,Fecha,$A176,Linea,VLOOKUP(C$1,Data!$AP:$AR,3,FALSE),Cuenta,VLOOKUP(C$1,Data!$AP:$AR,2,FALSE))+SUMIFS(FX,Fecha,$A176,Linea,VLOOKUP(C$1,Data!$AP:$AR,3,FALSE),Cuenta,VLOOKUP(C$1,Data!$AP:$AR,2,FALSE))+C175,"")</f>
        <v/>
      </c>
      <c r="D176" s="3" t="str">
        <f>IF(AND($A176&lt;&gt;"",D$1&lt;&gt;""),SUMIFS(VM,Fecha,$A176,Linea,VLOOKUP(D$1,Data!$AP:$AR,3,FALSE),Cuenta,VLOOKUP(D$1,Data!$AP:$AR,2,FALSE))+SUMIFS(FX,Fecha,$A176,Linea,VLOOKUP(D$1,Data!$AP:$AR,3,FALSE),Cuenta,VLOOKUP(D$1,Data!$AP:$AR,2,FALSE))+D175,"")</f>
        <v/>
      </c>
      <c r="E176" s="3" t="str">
        <f>IF(AND($A176&lt;&gt;"",E$1&lt;&gt;""),SUMIFS(VM,Fecha,$A176,Linea,VLOOKUP(E$1,Data!$AP:$AR,3,FALSE),Cuenta,VLOOKUP(E$1,Data!$AP:$AR,2,FALSE))+SUMIFS(FX,Fecha,$A176,Linea,VLOOKUP(E$1,Data!$AP:$AR,3,FALSE),Cuenta,VLOOKUP(E$1,Data!$AP:$AR,2,FALSE))+E175,"")</f>
        <v/>
      </c>
      <c r="F176" s="3" t="str">
        <f>IF(AND($A176&lt;&gt;"",F$1&lt;&gt;""),SUMIFS(VM,Fecha,$A176,Linea,VLOOKUP(F$1,Data!$AP:$AR,3,FALSE),Cuenta,VLOOKUP(F$1,Data!$AP:$AR,2,FALSE))+SUMIFS(FX,Fecha,$A176,Linea,VLOOKUP(F$1,Data!$AP:$AR,3,FALSE),Cuenta,VLOOKUP(F$1,Data!$AP:$AR,2,FALSE))+F175,"")</f>
        <v/>
      </c>
      <c r="G176" s="3" t="str">
        <f>IF(AND($A176&lt;&gt;"",G$1&lt;&gt;""),SUMIFS(VM,Fecha,$A176,Linea,VLOOKUP(G$1,Data!$AP:$AR,3,FALSE),Cuenta,VLOOKUP(G$1,Data!$AP:$AR,2,FALSE))+SUMIFS(FX,Fecha,$A176,Linea,VLOOKUP(G$1,Data!$AP:$AR,3,FALSE),Cuenta,VLOOKUP(G$1,Data!$AP:$AR,2,FALSE))+G175,"")</f>
        <v/>
      </c>
      <c r="H176" s="3" t="str">
        <f>IF(AND($A176&lt;&gt;"",H$1&lt;&gt;""),SUMIFS(VM,Fecha,$A176,Linea,VLOOKUP(H$1,Data!$AP:$AR,3,FALSE),Cuenta,VLOOKUP(H$1,Data!$AP:$AR,2,FALSE))+SUMIFS(FX,Fecha,$A176,Linea,VLOOKUP(H$1,Data!$AP:$AR,3,FALSE),Cuenta,VLOOKUP(H$1,Data!$AP:$AR,2,FALSE))+H175,"")</f>
        <v/>
      </c>
      <c r="I176" s="3" t="str">
        <f>IF(AND($A176&lt;&gt;"",I$1&lt;&gt;""),SUMIFS(VM,Fecha,$A176,Linea,VLOOKUP(I$1,Data!$AP:$AR,3,FALSE),Cuenta,VLOOKUP(I$1,Data!$AP:$AR,2,FALSE))+SUMIFS(FX,Fecha,$A176,Linea,VLOOKUP(I$1,Data!$AP:$AR,3,FALSE),Cuenta,VLOOKUP(I$1,Data!$AP:$AR,2,FALSE))+I175,"")</f>
        <v/>
      </c>
      <c r="J176" s="3" t="str">
        <f>IF(AND($A176&lt;&gt;"",J$1&lt;&gt;""),SUMIFS(VM,Fecha,$A176,Linea,VLOOKUP(J$1,Data!$AP:$AR,3,FALSE),Cuenta,VLOOKUP(J$1,Data!$AP:$AR,2,FALSE))+SUMIFS(FX,Fecha,$A176,Linea,VLOOKUP(J$1,Data!$AP:$AR,3,FALSE),Cuenta,VLOOKUP(J$1,Data!$AP:$AR,2,FALSE))+J175,"")</f>
        <v/>
      </c>
      <c r="K176" s="3" t="str">
        <f>IF(AND($A176&lt;&gt;"",K$1&lt;&gt;""),SUMIFS(VM,Fecha,$A176,Linea,VLOOKUP(K$1,Data!$AP:$AR,3,FALSE),Cuenta,VLOOKUP(K$1,Data!$AP:$AR,2,FALSE))+SUMIFS(FX,Fecha,$A176,Linea,VLOOKUP(K$1,Data!$AP:$AR,3,FALSE),Cuenta,VLOOKUP(K$1,Data!$AP:$AR,2,FALSE))+K175,"")</f>
        <v/>
      </c>
      <c r="L176" s="3" t="str">
        <f>IF(AND($A176&lt;&gt;"",L$1&lt;&gt;""),SUMIFS(VM,Fecha,$A176,Linea,VLOOKUP(L$1,Data!$AP:$AR,3,FALSE),Cuenta,VLOOKUP(L$1,Data!$AP:$AR,2,FALSE))+SUMIFS(FX,Fecha,$A176,Linea,VLOOKUP(L$1,Data!$AP:$AR,3,FALSE),Cuenta,VLOOKUP(L$1,Data!$AP:$AR,2,FALSE))+L175,"")</f>
        <v/>
      </c>
      <c r="M176" s="3" t="str">
        <f>IF(AND($A176&lt;&gt;"",M$1&lt;&gt;""),SUMIFS(VM,Fecha,$A176,Linea,VLOOKUP(M$1,Data!$AP:$AR,3,FALSE),Cuenta,VLOOKUP(M$1,Data!$AP:$AR,2,FALSE))+SUMIFS(FX,Fecha,$A176,Linea,VLOOKUP(M$1,Data!$AP:$AR,3,FALSE),Cuenta,VLOOKUP(M$1,Data!$AP:$AR,2,FALSE))+M175,"")</f>
        <v/>
      </c>
      <c r="N176" s="3" t="str">
        <f>IF(AND($A176&lt;&gt;"",N$1&lt;&gt;""),SUMIFS(VM,Fecha,$A176,Linea,VLOOKUP(N$1,Data!$AP:$AR,3,FALSE),Cuenta,VLOOKUP(N$1,Data!$AP:$AR,2,FALSE))+SUMIFS(FX,Fecha,$A176,Linea,VLOOKUP(N$1,Data!$AP:$AR,3,FALSE),Cuenta,VLOOKUP(N$1,Data!$AP:$AR,2,FALSE))+N175,"")</f>
        <v/>
      </c>
    </row>
    <row r="177" spans="2:14" x14ac:dyDescent="0.25">
      <c r="B177" s="3" t="str">
        <f>IF(AND($A177&lt;&gt;"",B$1&lt;&gt;""),SUMIFS(VM,Fecha,$A177,Linea,VLOOKUP(B$1,Data!$AP:$AR,3,FALSE),Cuenta,VLOOKUP(B$1,Data!$AP:$AR,2,FALSE))+SUMIFS(FX,Fecha,$A177,Linea,VLOOKUP(B$1,Data!$AP:$AR,3,FALSE),Cuenta,VLOOKUP(B$1,Data!$AP:$AR,2,FALSE))+B176,"")</f>
        <v/>
      </c>
      <c r="C177" s="3" t="str">
        <f>IF(AND($A177&lt;&gt;"",C$1&lt;&gt;""),SUMIFS(VM,Fecha,$A177,Linea,VLOOKUP(C$1,Data!$AP:$AR,3,FALSE),Cuenta,VLOOKUP(C$1,Data!$AP:$AR,2,FALSE))+SUMIFS(FX,Fecha,$A177,Linea,VLOOKUP(C$1,Data!$AP:$AR,3,FALSE),Cuenta,VLOOKUP(C$1,Data!$AP:$AR,2,FALSE))+C176,"")</f>
        <v/>
      </c>
      <c r="D177" s="3" t="str">
        <f>IF(AND($A177&lt;&gt;"",D$1&lt;&gt;""),SUMIFS(VM,Fecha,$A177,Linea,VLOOKUP(D$1,Data!$AP:$AR,3,FALSE),Cuenta,VLOOKUP(D$1,Data!$AP:$AR,2,FALSE))+SUMIFS(FX,Fecha,$A177,Linea,VLOOKUP(D$1,Data!$AP:$AR,3,FALSE),Cuenta,VLOOKUP(D$1,Data!$AP:$AR,2,FALSE))+D176,"")</f>
        <v/>
      </c>
      <c r="E177" s="3" t="str">
        <f>IF(AND($A177&lt;&gt;"",E$1&lt;&gt;""),SUMIFS(VM,Fecha,$A177,Linea,VLOOKUP(E$1,Data!$AP:$AR,3,FALSE),Cuenta,VLOOKUP(E$1,Data!$AP:$AR,2,FALSE))+SUMIFS(FX,Fecha,$A177,Linea,VLOOKUP(E$1,Data!$AP:$AR,3,FALSE),Cuenta,VLOOKUP(E$1,Data!$AP:$AR,2,FALSE))+E176,"")</f>
        <v/>
      </c>
      <c r="F177" s="3" t="str">
        <f>IF(AND($A177&lt;&gt;"",F$1&lt;&gt;""),SUMIFS(VM,Fecha,$A177,Linea,VLOOKUP(F$1,Data!$AP:$AR,3,FALSE),Cuenta,VLOOKUP(F$1,Data!$AP:$AR,2,FALSE))+SUMIFS(FX,Fecha,$A177,Linea,VLOOKUP(F$1,Data!$AP:$AR,3,FALSE),Cuenta,VLOOKUP(F$1,Data!$AP:$AR,2,FALSE))+F176,"")</f>
        <v/>
      </c>
      <c r="G177" s="3" t="str">
        <f>IF(AND($A177&lt;&gt;"",G$1&lt;&gt;""),SUMIFS(VM,Fecha,$A177,Linea,VLOOKUP(G$1,Data!$AP:$AR,3,FALSE),Cuenta,VLOOKUP(G$1,Data!$AP:$AR,2,FALSE))+SUMIFS(FX,Fecha,$A177,Linea,VLOOKUP(G$1,Data!$AP:$AR,3,FALSE),Cuenta,VLOOKUP(G$1,Data!$AP:$AR,2,FALSE))+G176,"")</f>
        <v/>
      </c>
      <c r="H177" s="3" t="str">
        <f>IF(AND($A177&lt;&gt;"",H$1&lt;&gt;""),SUMIFS(VM,Fecha,$A177,Linea,VLOOKUP(H$1,Data!$AP:$AR,3,FALSE),Cuenta,VLOOKUP(H$1,Data!$AP:$AR,2,FALSE))+SUMIFS(FX,Fecha,$A177,Linea,VLOOKUP(H$1,Data!$AP:$AR,3,FALSE),Cuenta,VLOOKUP(H$1,Data!$AP:$AR,2,FALSE))+H176,"")</f>
        <v/>
      </c>
      <c r="I177" s="3" t="str">
        <f>IF(AND($A177&lt;&gt;"",I$1&lt;&gt;""),SUMIFS(VM,Fecha,$A177,Linea,VLOOKUP(I$1,Data!$AP:$AR,3,FALSE),Cuenta,VLOOKUP(I$1,Data!$AP:$AR,2,FALSE))+SUMIFS(FX,Fecha,$A177,Linea,VLOOKUP(I$1,Data!$AP:$AR,3,FALSE),Cuenta,VLOOKUP(I$1,Data!$AP:$AR,2,FALSE))+I176,"")</f>
        <v/>
      </c>
      <c r="J177" s="3" t="str">
        <f>IF(AND($A177&lt;&gt;"",J$1&lt;&gt;""),SUMIFS(VM,Fecha,$A177,Linea,VLOOKUP(J$1,Data!$AP:$AR,3,FALSE),Cuenta,VLOOKUP(J$1,Data!$AP:$AR,2,FALSE))+SUMIFS(FX,Fecha,$A177,Linea,VLOOKUP(J$1,Data!$AP:$AR,3,FALSE),Cuenta,VLOOKUP(J$1,Data!$AP:$AR,2,FALSE))+J176,"")</f>
        <v/>
      </c>
      <c r="K177" s="3" t="str">
        <f>IF(AND($A177&lt;&gt;"",K$1&lt;&gt;""),SUMIFS(VM,Fecha,$A177,Linea,VLOOKUP(K$1,Data!$AP:$AR,3,FALSE),Cuenta,VLOOKUP(K$1,Data!$AP:$AR,2,FALSE))+SUMIFS(FX,Fecha,$A177,Linea,VLOOKUP(K$1,Data!$AP:$AR,3,FALSE),Cuenta,VLOOKUP(K$1,Data!$AP:$AR,2,FALSE))+K176,"")</f>
        <v/>
      </c>
      <c r="L177" s="3" t="str">
        <f>IF(AND($A177&lt;&gt;"",L$1&lt;&gt;""),SUMIFS(VM,Fecha,$A177,Linea,VLOOKUP(L$1,Data!$AP:$AR,3,FALSE),Cuenta,VLOOKUP(L$1,Data!$AP:$AR,2,FALSE))+SUMIFS(FX,Fecha,$A177,Linea,VLOOKUP(L$1,Data!$AP:$AR,3,FALSE),Cuenta,VLOOKUP(L$1,Data!$AP:$AR,2,FALSE))+L176,"")</f>
        <v/>
      </c>
      <c r="M177" s="3" t="str">
        <f>IF(AND($A177&lt;&gt;"",M$1&lt;&gt;""),SUMIFS(VM,Fecha,$A177,Linea,VLOOKUP(M$1,Data!$AP:$AR,3,FALSE),Cuenta,VLOOKUP(M$1,Data!$AP:$AR,2,FALSE))+SUMIFS(FX,Fecha,$A177,Linea,VLOOKUP(M$1,Data!$AP:$AR,3,FALSE),Cuenta,VLOOKUP(M$1,Data!$AP:$AR,2,FALSE))+M176,"")</f>
        <v/>
      </c>
      <c r="N177" s="3" t="str">
        <f>IF(AND($A177&lt;&gt;"",N$1&lt;&gt;""),SUMIFS(VM,Fecha,$A177,Linea,VLOOKUP(N$1,Data!$AP:$AR,3,FALSE),Cuenta,VLOOKUP(N$1,Data!$AP:$AR,2,FALSE))+SUMIFS(FX,Fecha,$A177,Linea,VLOOKUP(N$1,Data!$AP:$AR,3,FALSE),Cuenta,VLOOKUP(N$1,Data!$AP:$AR,2,FALSE))+N176,"")</f>
        <v/>
      </c>
    </row>
    <row r="178" spans="2:14" x14ac:dyDescent="0.25">
      <c r="B178" s="3" t="str">
        <f>IF(AND($A178&lt;&gt;"",B$1&lt;&gt;""),SUMIFS(VM,Fecha,$A178,Linea,VLOOKUP(B$1,Data!$AP:$AR,3,FALSE),Cuenta,VLOOKUP(B$1,Data!$AP:$AR,2,FALSE))+SUMIFS(FX,Fecha,$A178,Linea,VLOOKUP(B$1,Data!$AP:$AR,3,FALSE),Cuenta,VLOOKUP(B$1,Data!$AP:$AR,2,FALSE))+B177,"")</f>
        <v/>
      </c>
      <c r="C178" s="3" t="str">
        <f>IF(AND($A178&lt;&gt;"",C$1&lt;&gt;""),SUMIFS(VM,Fecha,$A178,Linea,VLOOKUP(C$1,Data!$AP:$AR,3,FALSE),Cuenta,VLOOKUP(C$1,Data!$AP:$AR,2,FALSE))+SUMIFS(FX,Fecha,$A178,Linea,VLOOKUP(C$1,Data!$AP:$AR,3,FALSE),Cuenta,VLOOKUP(C$1,Data!$AP:$AR,2,FALSE))+C177,"")</f>
        <v/>
      </c>
      <c r="D178" s="3" t="str">
        <f>IF(AND($A178&lt;&gt;"",D$1&lt;&gt;""),SUMIFS(VM,Fecha,$A178,Linea,VLOOKUP(D$1,Data!$AP:$AR,3,FALSE),Cuenta,VLOOKUP(D$1,Data!$AP:$AR,2,FALSE))+SUMIFS(FX,Fecha,$A178,Linea,VLOOKUP(D$1,Data!$AP:$AR,3,FALSE),Cuenta,VLOOKUP(D$1,Data!$AP:$AR,2,FALSE))+D177,"")</f>
        <v/>
      </c>
      <c r="E178" s="3" t="str">
        <f>IF(AND($A178&lt;&gt;"",E$1&lt;&gt;""),SUMIFS(VM,Fecha,$A178,Linea,VLOOKUP(E$1,Data!$AP:$AR,3,FALSE),Cuenta,VLOOKUP(E$1,Data!$AP:$AR,2,FALSE))+SUMIFS(FX,Fecha,$A178,Linea,VLOOKUP(E$1,Data!$AP:$AR,3,FALSE),Cuenta,VLOOKUP(E$1,Data!$AP:$AR,2,FALSE))+E177,"")</f>
        <v/>
      </c>
      <c r="F178" s="3" t="str">
        <f>IF(AND($A178&lt;&gt;"",F$1&lt;&gt;""),SUMIFS(VM,Fecha,$A178,Linea,VLOOKUP(F$1,Data!$AP:$AR,3,FALSE),Cuenta,VLOOKUP(F$1,Data!$AP:$AR,2,FALSE))+SUMIFS(FX,Fecha,$A178,Linea,VLOOKUP(F$1,Data!$AP:$AR,3,FALSE),Cuenta,VLOOKUP(F$1,Data!$AP:$AR,2,FALSE))+F177,"")</f>
        <v/>
      </c>
      <c r="G178" s="3" t="str">
        <f>IF(AND($A178&lt;&gt;"",G$1&lt;&gt;""),SUMIFS(VM,Fecha,$A178,Linea,VLOOKUP(G$1,Data!$AP:$AR,3,FALSE),Cuenta,VLOOKUP(G$1,Data!$AP:$AR,2,FALSE))+SUMIFS(FX,Fecha,$A178,Linea,VLOOKUP(G$1,Data!$AP:$AR,3,FALSE),Cuenta,VLOOKUP(G$1,Data!$AP:$AR,2,FALSE))+G177,"")</f>
        <v/>
      </c>
      <c r="H178" s="3" t="str">
        <f>IF(AND($A178&lt;&gt;"",H$1&lt;&gt;""),SUMIFS(VM,Fecha,$A178,Linea,VLOOKUP(H$1,Data!$AP:$AR,3,FALSE),Cuenta,VLOOKUP(H$1,Data!$AP:$AR,2,FALSE))+SUMIFS(FX,Fecha,$A178,Linea,VLOOKUP(H$1,Data!$AP:$AR,3,FALSE),Cuenta,VLOOKUP(H$1,Data!$AP:$AR,2,FALSE))+H177,"")</f>
        <v/>
      </c>
      <c r="I178" s="3" t="str">
        <f>IF(AND($A178&lt;&gt;"",I$1&lt;&gt;""),SUMIFS(VM,Fecha,$A178,Linea,VLOOKUP(I$1,Data!$AP:$AR,3,FALSE),Cuenta,VLOOKUP(I$1,Data!$AP:$AR,2,FALSE))+SUMIFS(FX,Fecha,$A178,Linea,VLOOKUP(I$1,Data!$AP:$AR,3,FALSE),Cuenta,VLOOKUP(I$1,Data!$AP:$AR,2,FALSE))+I177,"")</f>
        <v/>
      </c>
      <c r="J178" s="3" t="str">
        <f>IF(AND($A178&lt;&gt;"",J$1&lt;&gt;""),SUMIFS(VM,Fecha,$A178,Linea,VLOOKUP(J$1,Data!$AP:$AR,3,FALSE),Cuenta,VLOOKUP(J$1,Data!$AP:$AR,2,FALSE))+SUMIFS(FX,Fecha,$A178,Linea,VLOOKUP(J$1,Data!$AP:$AR,3,FALSE),Cuenta,VLOOKUP(J$1,Data!$AP:$AR,2,FALSE))+J177,"")</f>
        <v/>
      </c>
      <c r="K178" s="3" t="str">
        <f>IF(AND($A178&lt;&gt;"",K$1&lt;&gt;""),SUMIFS(VM,Fecha,$A178,Linea,VLOOKUP(K$1,Data!$AP:$AR,3,FALSE),Cuenta,VLOOKUP(K$1,Data!$AP:$AR,2,FALSE))+SUMIFS(FX,Fecha,$A178,Linea,VLOOKUP(K$1,Data!$AP:$AR,3,FALSE),Cuenta,VLOOKUP(K$1,Data!$AP:$AR,2,FALSE))+K177,"")</f>
        <v/>
      </c>
      <c r="L178" s="3" t="str">
        <f>IF(AND($A178&lt;&gt;"",L$1&lt;&gt;""),SUMIFS(VM,Fecha,$A178,Linea,VLOOKUP(L$1,Data!$AP:$AR,3,FALSE),Cuenta,VLOOKUP(L$1,Data!$AP:$AR,2,FALSE))+SUMIFS(FX,Fecha,$A178,Linea,VLOOKUP(L$1,Data!$AP:$AR,3,FALSE),Cuenta,VLOOKUP(L$1,Data!$AP:$AR,2,FALSE))+L177,"")</f>
        <v/>
      </c>
      <c r="M178" s="3" t="str">
        <f>IF(AND($A178&lt;&gt;"",M$1&lt;&gt;""),SUMIFS(VM,Fecha,$A178,Linea,VLOOKUP(M$1,Data!$AP:$AR,3,FALSE),Cuenta,VLOOKUP(M$1,Data!$AP:$AR,2,FALSE))+SUMIFS(FX,Fecha,$A178,Linea,VLOOKUP(M$1,Data!$AP:$AR,3,FALSE),Cuenta,VLOOKUP(M$1,Data!$AP:$AR,2,FALSE))+M177,"")</f>
        <v/>
      </c>
      <c r="N178" s="3" t="str">
        <f>IF(AND($A178&lt;&gt;"",N$1&lt;&gt;""),SUMIFS(VM,Fecha,$A178,Linea,VLOOKUP(N$1,Data!$AP:$AR,3,FALSE),Cuenta,VLOOKUP(N$1,Data!$AP:$AR,2,FALSE))+SUMIFS(FX,Fecha,$A178,Linea,VLOOKUP(N$1,Data!$AP:$AR,3,FALSE),Cuenta,VLOOKUP(N$1,Data!$AP:$AR,2,FALSE))+N177,"")</f>
        <v/>
      </c>
    </row>
    <row r="179" spans="2:14" x14ac:dyDescent="0.25">
      <c r="B179" s="3" t="str">
        <f>IF(AND($A179&lt;&gt;"",B$1&lt;&gt;""),SUMIFS(VM,Fecha,$A179,Linea,VLOOKUP(B$1,Data!$AP:$AR,3,FALSE),Cuenta,VLOOKUP(B$1,Data!$AP:$AR,2,FALSE))+SUMIFS(FX,Fecha,$A179,Linea,VLOOKUP(B$1,Data!$AP:$AR,3,FALSE),Cuenta,VLOOKUP(B$1,Data!$AP:$AR,2,FALSE))+B178,"")</f>
        <v/>
      </c>
      <c r="C179" s="3" t="str">
        <f>IF(AND($A179&lt;&gt;"",C$1&lt;&gt;""),SUMIFS(VM,Fecha,$A179,Linea,VLOOKUP(C$1,Data!$AP:$AR,3,FALSE),Cuenta,VLOOKUP(C$1,Data!$AP:$AR,2,FALSE))+SUMIFS(FX,Fecha,$A179,Linea,VLOOKUP(C$1,Data!$AP:$AR,3,FALSE),Cuenta,VLOOKUP(C$1,Data!$AP:$AR,2,FALSE))+C178,"")</f>
        <v/>
      </c>
      <c r="D179" s="3" t="str">
        <f>IF(AND($A179&lt;&gt;"",D$1&lt;&gt;""),SUMIFS(VM,Fecha,$A179,Linea,VLOOKUP(D$1,Data!$AP:$AR,3,FALSE),Cuenta,VLOOKUP(D$1,Data!$AP:$AR,2,FALSE))+SUMIFS(FX,Fecha,$A179,Linea,VLOOKUP(D$1,Data!$AP:$AR,3,FALSE),Cuenta,VLOOKUP(D$1,Data!$AP:$AR,2,FALSE))+D178,"")</f>
        <v/>
      </c>
      <c r="E179" s="3" t="str">
        <f>IF(AND($A179&lt;&gt;"",E$1&lt;&gt;""),SUMIFS(VM,Fecha,$A179,Linea,VLOOKUP(E$1,Data!$AP:$AR,3,FALSE),Cuenta,VLOOKUP(E$1,Data!$AP:$AR,2,FALSE))+SUMIFS(FX,Fecha,$A179,Linea,VLOOKUP(E$1,Data!$AP:$AR,3,FALSE),Cuenta,VLOOKUP(E$1,Data!$AP:$AR,2,FALSE))+E178,"")</f>
        <v/>
      </c>
      <c r="F179" s="3" t="str">
        <f>IF(AND($A179&lt;&gt;"",F$1&lt;&gt;""),SUMIFS(VM,Fecha,$A179,Linea,VLOOKUP(F$1,Data!$AP:$AR,3,FALSE),Cuenta,VLOOKUP(F$1,Data!$AP:$AR,2,FALSE))+SUMIFS(FX,Fecha,$A179,Linea,VLOOKUP(F$1,Data!$AP:$AR,3,FALSE),Cuenta,VLOOKUP(F$1,Data!$AP:$AR,2,FALSE))+F178,"")</f>
        <v/>
      </c>
      <c r="G179" s="3" t="str">
        <f>IF(AND($A179&lt;&gt;"",G$1&lt;&gt;""),SUMIFS(VM,Fecha,$A179,Linea,VLOOKUP(G$1,Data!$AP:$AR,3,FALSE),Cuenta,VLOOKUP(G$1,Data!$AP:$AR,2,FALSE))+SUMIFS(FX,Fecha,$A179,Linea,VLOOKUP(G$1,Data!$AP:$AR,3,FALSE),Cuenta,VLOOKUP(G$1,Data!$AP:$AR,2,FALSE))+G178,"")</f>
        <v/>
      </c>
      <c r="H179" s="3" t="str">
        <f>IF(AND($A179&lt;&gt;"",H$1&lt;&gt;""),SUMIFS(VM,Fecha,$A179,Linea,VLOOKUP(H$1,Data!$AP:$AR,3,FALSE),Cuenta,VLOOKUP(H$1,Data!$AP:$AR,2,FALSE))+SUMIFS(FX,Fecha,$A179,Linea,VLOOKUP(H$1,Data!$AP:$AR,3,FALSE),Cuenta,VLOOKUP(H$1,Data!$AP:$AR,2,FALSE))+H178,"")</f>
        <v/>
      </c>
      <c r="I179" s="3" t="str">
        <f>IF(AND($A179&lt;&gt;"",I$1&lt;&gt;""),SUMIFS(VM,Fecha,$A179,Linea,VLOOKUP(I$1,Data!$AP:$AR,3,FALSE),Cuenta,VLOOKUP(I$1,Data!$AP:$AR,2,FALSE))+SUMIFS(FX,Fecha,$A179,Linea,VLOOKUP(I$1,Data!$AP:$AR,3,FALSE),Cuenta,VLOOKUP(I$1,Data!$AP:$AR,2,FALSE))+I178,"")</f>
        <v/>
      </c>
      <c r="J179" s="3" t="str">
        <f>IF(AND($A179&lt;&gt;"",J$1&lt;&gt;""),SUMIFS(VM,Fecha,$A179,Linea,VLOOKUP(J$1,Data!$AP:$AR,3,FALSE),Cuenta,VLOOKUP(J$1,Data!$AP:$AR,2,FALSE))+SUMIFS(FX,Fecha,$A179,Linea,VLOOKUP(J$1,Data!$AP:$AR,3,FALSE),Cuenta,VLOOKUP(J$1,Data!$AP:$AR,2,FALSE))+J178,"")</f>
        <v/>
      </c>
      <c r="K179" s="3" t="str">
        <f>IF(AND($A179&lt;&gt;"",K$1&lt;&gt;""),SUMIFS(VM,Fecha,$A179,Linea,VLOOKUP(K$1,Data!$AP:$AR,3,FALSE),Cuenta,VLOOKUP(K$1,Data!$AP:$AR,2,FALSE))+SUMIFS(FX,Fecha,$A179,Linea,VLOOKUP(K$1,Data!$AP:$AR,3,FALSE),Cuenta,VLOOKUP(K$1,Data!$AP:$AR,2,FALSE))+K178,"")</f>
        <v/>
      </c>
      <c r="L179" s="3" t="str">
        <f>IF(AND($A179&lt;&gt;"",L$1&lt;&gt;""),SUMIFS(VM,Fecha,$A179,Linea,VLOOKUP(L$1,Data!$AP:$AR,3,FALSE),Cuenta,VLOOKUP(L$1,Data!$AP:$AR,2,FALSE))+SUMIFS(FX,Fecha,$A179,Linea,VLOOKUP(L$1,Data!$AP:$AR,3,FALSE),Cuenta,VLOOKUP(L$1,Data!$AP:$AR,2,FALSE))+L178,"")</f>
        <v/>
      </c>
      <c r="M179" s="3" t="str">
        <f>IF(AND($A179&lt;&gt;"",M$1&lt;&gt;""),SUMIFS(VM,Fecha,$A179,Linea,VLOOKUP(M$1,Data!$AP:$AR,3,FALSE),Cuenta,VLOOKUP(M$1,Data!$AP:$AR,2,FALSE))+SUMIFS(FX,Fecha,$A179,Linea,VLOOKUP(M$1,Data!$AP:$AR,3,FALSE),Cuenta,VLOOKUP(M$1,Data!$AP:$AR,2,FALSE))+M178,"")</f>
        <v/>
      </c>
      <c r="N179" s="3" t="str">
        <f>IF(AND($A179&lt;&gt;"",N$1&lt;&gt;""),SUMIFS(VM,Fecha,$A179,Linea,VLOOKUP(N$1,Data!$AP:$AR,3,FALSE),Cuenta,VLOOKUP(N$1,Data!$AP:$AR,2,FALSE))+SUMIFS(FX,Fecha,$A179,Linea,VLOOKUP(N$1,Data!$AP:$AR,3,FALSE),Cuenta,VLOOKUP(N$1,Data!$AP:$AR,2,FALSE))+N178,"")</f>
        <v/>
      </c>
    </row>
    <row r="180" spans="2:14" x14ac:dyDescent="0.25">
      <c r="B180" s="3" t="str">
        <f>IF(AND($A180&lt;&gt;"",B$1&lt;&gt;""),SUMIFS(VM,Fecha,$A180,Linea,VLOOKUP(B$1,Data!$AP:$AR,3,FALSE),Cuenta,VLOOKUP(B$1,Data!$AP:$AR,2,FALSE))+SUMIFS(FX,Fecha,$A180,Linea,VLOOKUP(B$1,Data!$AP:$AR,3,FALSE),Cuenta,VLOOKUP(B$1,Data!$AP:$AR,2,FALSE))+B179,"")</f>
        <v/>
      </c>
      <c r="C180" s="3" t="str">
        <f>IF(AND($A180&lt;&gt;"",C$1&lt;&gt;""),SUMIFS(VM,Fecha,$A180,Linea,VLOOKUP(C$1,Data!$AP:$AR,3,FALSE),Cuenta,VLOOKUP(C$1,Data!$AP:$AR,2,FALSE))+SUMIFS(FX,Fecha,$A180,Linea,VLOOKUP(C$1,Data!$AP:$AR,3,FALSE),Cuenta,VLOOKUP(C$1,Data!$AP:$AR,2,FALSE))+C179,"")</f>
        <v/>
      </c>
      <c r="D180" s="3" t="str">
        <f>IF(AND($A180&lt;&gt;"",D$1&lt;&gt;""),SUMIFS(VM,Fecha,$A180,Linea,VLOOKUP(D$1,Data!$AP:$AR,3,FALSE),Cuenta,VLOOKUP(D$1,Data!$AP:$AR,2,FALSE))+SUMIFS(FX,Fecha,$A180,Linea,VLOOKUP(D$1,Data!$AP:$AR,3,FALSE),Cuenta,VLOOKUP(D$1,Data!$AP:$AR,2,FALSE))+D179,"")</f>
        <v/>
      </c>
      <c r="E180" s="3" t="str">
        <f>IF(AND($A180&lt;&gt;"",E$1&lt;&gt;""),SUMIFS(VM,Fecha,$A180,Linea,VLOOKUP(E$1,Data!$AP:$AR,3,FALSE),Cuenta,VLOOKUP(E$1,Data!$AP:$AR,2,FALSE))+SUMIFS(FX,Fecha,$A180,Linea,VLOOKUP(E$1,Data!$AP:$AR,3,FALSE),Cuenta,VLOOKUP(E$1,Data!$AP:$AR,2,FALSE))+E179,"")</f>
        <v/>
      </c>
      <c r="F180" s="3" t="str">
        <f>IF(AND($A180&lt;&gt;"",F$1&lt;&gt;""),SUMIFS(VM,Fecha,$A180,Linea,VLOOKUP(F$1,Data!$AP:$AR,3,FALSE),Cuenta,VLOOKUP(F$1,Data!$AP:$AR,2,FALSE))+SUMIFS(FX,Fecha,$A180,Linea,VLOOKUP(F$1,Data!$AP:$AR,3,FALSE),Cuenta,VLOOKUP(F$1,Data!$AP:$AR,2,FALSE))+F179,"")</f>
        <v/>
      </c>
      <c r="G180" s="3" t="str">
        <f>IF(AND($A180&lt;&gt;"",G$1&lt;&gt;""),SUMIFS(VM,Fecha,$A180,Linea,VLOOKUP(G$1,Data!$AP:$AR,3,FALSE),Cuenta,VLOOKUP(G$1,Data!$AP:$AR,2,FALSE))+SUMIFS(FX,Fecha,$A180,Linea,VLOOKUP(G$1,Data!$AP:$AR,3,FALSE),Cuenta,VLOOKUP(G$1,Data!$AP:$AR,2,FALSE))+G179,"")</f>
        <v/>
      </c>
      <c r="H180" s="3" t="str">
        <f>IF(AND($A180&lt;&gt;"",H$1&lt;&gt;""),SUMIFS(VM,Fecha,$A180,Linea,VLOOKUP(H$1,Data!$AP:$AR,3,FALSE),Cuenta,VLOOKUP(H$1,Data!$AP:$AR,2,FALSE))+SUMIFS(FX,Fecha,$A180,Linea,VLOOKUP(H$1,Data!$AP:$AR,3,FALSE),Cuenta,VLOOKUP(H$1,Data!$AP:$AR,2,FALSE))+H179,"")</f>
        <v/>
      </c>
      <c r="I180" s="3" t="str">
        <f>IF(AND($A180&lt;&gt;"",I$1&lt;&gt;""),SUMIFS(VM,Fecha,$A180,Linea,VLOOKUP(I$1,Data!$AP:$AR,3,FALSE),Cuenta,VLOOKUP(I$1,Data!$AP:$AR,2,FALSE))+SUMIFS(FX,Fecha,$A180,Linea,VLOOKUP(I$1,Data!$AP:$AR,3,FALSE),Cuenta,VLOOKUP(I$1,Data!$AP:$AR,2,FALSE))+I179,"")</f>
        <v/>
      </c>
      <c r="J180" s="3" t="str">
        <f>IF(AND($A180&lt;&gt;"",J$1&lt;&gt;""),SUMIFS(VM,Fecha,$A180,Linea,VLOOKUP(J$1,Data!$AP:$AR,3,FALSE),Cuenta,VLOOKUP(J$1,Data!$AP:$AR,2,FALSE))+SUMIFS(FX,Fecha,$A180,Linea,VLOOKUP(J$1,Data!$AP:$AR,3,FALSE),Cuenta,VLOOKUP(J$1,Data!$AP:$AR,2,FALSE))+J179,"")</f>
        <v/>
      </c>
      <c r="K180" s="3" t="str">
        <f>IF(AND($A180&lt;&gt;"",K$1&lt;&gt;""),SUMIFS(VM,Fecha,$A180,Linea,VLOOKUP(K$1,Data!$AP:$AR,3,FALSE),Cuenta,VLOOKUP(K$1,Data!$AP:$AR,2,FALSE))+SUMIFS(FX,Fecha,$A180,Linea,VLOOKUP(K$1,Data!$AP:$AR,3,FALSE),Cuenta,VLOOKUP(K$1,Data!$AP:$AR,2,FALSE))+K179,"")</f>
        <v/>
      </c>
      <c r="L180" s="3" t="str">
        <f>IF(AND($A180&lt;&gt;"",L$1&lt;&gt;""),SUMIFS(VM,Fecha,$A180,Linea,VLOOKUP(L$1,Data!$AP:$AR,3,FALSE),Cuenta,VLOOKUP(L$1,Data!$AP:$AR,2,FALSE))+SUMIFS(FX,Fecha,$A180,Linea,VLOOKUP(L$1,Data!$AP:$AR,3,FALSE),Cuenta,VLOOKUP(L$1,Data!$AP:$AR,2,FALSE))+L179,"")</f>
        <v/>
      </c>
      <c r="M180" s="3" t="str">
        <f>IF(AND($A180&lt;&gt;"",M$1&lt;&gt;""),SUMIFS(VM,Fecha,$A180,Linea,VLOOKUP(M$1,Data!$AP:$AR,3,FALSE),Cuenta,VLOOKUP(M$1,Data!$AP:$AR,2,FALSE))+SUMIFS(FX,Fecha,$A180,Linea,VLOOKUP(M$1,Data!$AP:$AR,3,FALSE),Cuenta,VLOOKUP(M$1,Data!$AP:$AR,2,FALSE))+M179,"")</f>
        <v/>
      </c>
      <c r="N180" s="3" t="str">
        <f>IF(AND($A180&lt;&gt;"",N$1&lt;&gt;""),SUMIFS(VM,Fecha,$A180,Linea,VLOOKUP(N$1,Data!$AP:$AR,3,FALSE),Cuenta,VLOOKUP(N$1,Data!$AP:$AR,2,FALSE))+SUMIFS(FX,Fecha,$A180,Linea,VLOOKUP(N$1,Data!$AP:$AR,3,FALSE),Cuenta,VLOOKUP(N$1,Data!$AP:$AR,2,FALSE))+N179,"")</f>
        <v/>
      </c>
    </row>
    <row r="181" spans="2:14" x14ac:dyDescent="0.25">
      <c r="B181" s="3" t="str">
        <f>IF(AND($A181&lt;&gt;"",B$1&lt;&gt;""),SUMIFS(VM,Fecha,$A181,Linea,VLOOKUP(B$1,Data!$AP:$AR,3,FALSE),Cuenta,VLOOKUP(B$1,Data!$AP:$AR,2,FALSE))+SUMIFS(FX,Fecha,$A181,Linea,VLOOKUP(B$1,Data!$AP:$AR,3,FALSE),Cuenta,VLOOKUP(B$1,Data!$AP:$AR,2,FALSE))+B180,"")</f>
        <v/>
      </c>
      <c r="C181" s="3" t="str">
        <f>IF(AND($A181&lt;&gt;"",C$1&lt;&gt;""),SUMIFS(VM,Fecha,$A181,Linea,VLOOKUP(C$1,Data!$AP:$AR,3,FALSE),Cuenta,VLOOKUP(C$1,Data!$AP:$AR,2,FALSE))+SUMIFS(FX,Fecha,$A181,Linea,VLOOKUP(C$1,Data!$AP:$AR,3,FALSE),Cuenta,VLOOKUP(C$1,Data!$AP:$AR,2,FALSE))+C180,"")</f>
        <v/>
      </c>
      <c r="D181" s="3" t="str">
        <f>IF(AND($A181&lt;&gt;"",D$1&lt;&gt;""),SUMIFS(VM,Fecha,$A181,Linea,VLOOKUP(D$1,Data!$AP:$AR,3,FALSE),Cuenta,VLOOKUP(D$1,Data!$AP:$AR,2,FALSE))+SUMIFS(FX,Fecha,$A181,Linea,VLOOKUP(D$1,Data!$AP:$AR,3,FALSE),Cuenta,VLOOKUP(D$1,Data!$AP:$AR,2,FALSE))+D180,"")</f>
        <v/>
      </c>
      <c r="E181" s="3" t="str">
        <f>IF(AND($A181&lt;&gt;"",E$1&lt;&gt;""),SUMIFS(VM,Fecha,$A181,Linea,VLOOKUP(E$1,Data!$AP:$AR,3,FALSE),Cuenta,VLOOKUP(E$1,Data!$AP:$AR,2,FALSE))+SUMIFS(FX,Fecha,$A181,Linea,VLOOKUP(E$1,Data!$AP:$AR,3,FALSE),Cuenta,VLOOKUP(E$1,Data!$AP:$AR,2,FALSE))+E180,"")</f>
        <v/>
      </c>
      <c r="F181" s="3" t="str">
        <f>IF(AND($A181&lt;&gt;"",F$1&lt;&gt;""),SUMIFS(VM,Fecha,$A181,Linea,VLOOKUP(F$1,Data!$AP:$AR,3,FALSE),Cuenta,VLOOKUP(F$1,Data!$AP:$AR,2,FALSE))+SUMIFS(FX,Fecha,$A181,Linea,VLOOKUP(F$1,Data!$AP:$AR,3,FALSE),Cuenta,VLOOKUP(F$1,Data!$AP:$AR,2,FALSE))+F180,"")</f>
        <v/>
      </c>
      <c r="G181" s="3" t="str">
        <f>IF(AND($A181&lt;&gt;"",G$1&lt;&gt;""),SUMIFS(VM,Fecha,$A181,Linea,VLOOKUP(G$1,Data!$AP:$AR,3,FALSE),Cuenta,VLOOKUP(G$1,Data!$AP:$AR,2,FALSE))+SUMIFS(FX,Fecha,$A181,Linea,VLOOKUP(G$1,Data!$AP:$AR,3,FALSE),Cuenta,VLOOKUP(G$1,Data!$AP:$AR,2,FALSE))+G180,"")</f>
        <v/>
      </c>
      <c r="H181" s="3" t="str">
        <f>IF(AND($A181&lt;&gt;"",H$1&lt;&gt;""),SUMIFS(VM,Fecha,$A181,Linea,VLOOKUP(H$1,Data!$AP:$AR,3,FALSE),Cuenta,VLOOKUP(H$1,Data!$AP:$AR,2,FALSE))+SUMIFS(FX,Fecha,$A181,Linea,VLOOKUP(H$1,Data!$AP:$AR,3,FALSE),Cuenta,VLOOKUP(H$1,Data!$AP:$AR,2,FALSE))+H180,"")</f>
        <v/>
      </c>
      <c r="I181" s="3" t="str">
        <f>IF(AND($A181&lt;&gt;"",I$1&lt;&gt;""),SUMIFS(VM,Fecha,$A181,Linea,VLOOKUP(I$1,Data!$AP:$AR,3,FALSE),Cuenta,VLOOKUP(I$1,Data!$AP:$AR,2,FALSE))+SUMIFS(FX,Fecha,$A181,Linea,VLOOKUP(I$1,Data!$AP:$AR,3,FALSE),Cuenta,VLOOKUP(I$1,Data!$AP:$AR,2,FALSE))+I180,"")</f>
        <v/>
      </c>
      <c r="J181" s="3" t="str">
        <f>IF(AND($A181&lt;&gt;"",J$1&lt;&gt;""),SUMIFS(VM,Fecha,$A181,Linea,VLOOKUP(J$1,Data!$AP:$AR,3,FALSE),Cuenta,VLOOKUP(J$1,Data!$AP:$AR,2,FALSE))+SUMIFS(FX,Fecha,$A181,Linea,VLOOKUP(J$1,Data!$AP:$AR,3,FALSE),Cuenta,VLOOKUP(J$1,Data!$AP:$AR,2,FALSE))+J180,"")</f>
        <v/>
      </c>
      <c r="K181" s="3" t="str">
        <f>IF(AND($A181&lt;&gt;"",K$1&lt;&gt;""),SUMIFS(VM,Fecha,$A181,Linea,VLOOKUP(K$1,Data!$AP:$AR,3,FALSE),Cuenta,VLOOKUP(K$1,Data!$AP:$AR,2,FALSE))+SUMIFS(FX,Fecha,$A181,Linea,VLOOKUP(K$1,Data!$AP:$AR,3,FALSE),Cuenta,VLOOKUP(K$1,Data!$AP:$AR,2,FALSE))+K180,"")</f>
        <v/>
      </c>
      <c r="L181" s="3" t="str">
        <f>IF(AND($A181&lt;&gt;"",L$1&lt;&gt;""),SUMIFS(VM,Fecha,$A181,Linea,VLOOKUP(L$1,Data!$AP:$AR,3,FALSE),Cuenta,VLOOKUP(L$1,Data!$AP:$AR,2,FALSE))+SUMIFS(FX,Fecha,$A181,Linea,VLOOKUP(L$1,Data!$AP:$AR,3,FALSE),Cuenta,VLOOKUP(L$1,Data!$AP:$AR,2,FALSE))+L180,"")</f>
        <v/>
      </c>
      <c r="M181" s="3" t="str">
        <f>IF(AND($A181&lt;&gt;"",M$1&lt;&gt;""),SUMIFS(VM,Fecha,$A181,Linea,VLOOKUP(M$1,Data!$AP:$AR,3,FALSE),Cuenta,VLOOKUP(M$1,Data!$AP:$AR,2,FALSE))+SUMIFS(FX,Fecha,$A181,Linea,VLOOKUP(M$1,Data!$AP:$AR,3,FALSE),Cuenta,VLOOKUP(M$1,Data!$AP:$AR,2,FALSE))+M180,"")</f>
        <v/>
      </c>
      <c r="N181" s="3" t="str">
        <f>IF(AND($A181&lt;&gt;"",N$1&lt;&gt;""),SUMIFS(VM,Fecha,$A181,Linea,VLOOKUP(N$1,Data!$AP:$AR,3,FALSE),Cuenta,VLOOKUP(N$1,Data!$AP:$AR,2,FALSE))+SUMIFS(FX,Fecha,$A181,Linea,VLOOKUP(N$1,Data!$AP:$AR,3,FALSE),Cuenta,VLOOKUP(N$1,Data!$AP:$AR,2,FALSE))+N180,"")</f>
        <v/>
      </c>
    </row>
    <row r="182" spans="2:14" x14ac:dyDescent="0.25">
      <c r="B182" s="3" t="str">
        <f>IF(AND($A182&lt;&gt;"",B$1&lt;&gt;""),SUMIFS(VM,Fecha,$A182,Linea,VLOOKUP(B$1,Data!$AP:$AR,3,FALSE),Cuenta,VLOOKUP(B$1,Data!$AP:$AR,2,FALSE))+SUMIFS(FX,Fecha,$A182,Linea,VLOOKUP(B$1,Data!$AP:$AR,3,FALSE),Cuenta,VLOOKUP(B$1,Data!$AP:$AR,2,FALSE))+B181,"")</f>
        <v/>
      </c>
      <c r="C182" s="3" t="str">
        <f>IF(AND($A182&lt;&gt;"",C$1&lt;&gt;""),SUMIFS(VM,Fecha,$A182,Linea,VLOOKUP(C$1,Data!$AP:$AR,3,FALSE),Cuenta,VLOOKUP(C$1,Data!$AP:$AR,2,FALSE))+SUMIFS(FX,Fecha,$A182,Linea,VLOOKUP(C$1,Data!$AP:$AR,3,FALSE),Cuenta,VLOOKUP(C$1,Data!$AP:$AR,2,FALSE))+C181,"")</f>
        <v/>
      </c>
      <c r="D182" s="3" t="str">
        <f>IF(AND($A182&lt;&gt;"",D$1&lt;&gt;""),SUMIFS(VM,Fecha,$A182,Linea,VLOOKUP(D$1,Data!$AP:$AR,3,FALSE),Cuenta,VLOOKUP(D$1,Data!$AP:$AR,2,FALSE))+SUMIFS(FX,Fecha,$A182,Linea,VLOOKUP(D$1,Data!$AP:$AR,3,FALSE),Cuenta,VLOOKUP(D$1,Data!$AP:$AR,2,FALSE))+D181,"")</f>
        <v/>
      </c>
      <c r="E182" s="3" t="str">
        <f>IF(AND($A182&lt;&gt;"",E$1&lt;&gt;""),SUMIFS(VM,Fecha,$A182,Linea,VLOOKUP(E$1,Data!$AP:$AR,3,FALSE),Cuenta,VLOOKUP(E$1,Data!$AP:$AR,2,FALSE))+SUMIFS(FX,Fecha,$A182,Linea,VLOOKUP(E$1,Data!$AP:$AR,3,FALSE),Cuenta,VLOOKUP(E$1,Data!$AP:$AR,2,FALSE))+E181,"")</f>
        <v/>
      </c>
      <c r="F182" s="3" t="str">
        <f>IF(AND($A182&lt;&gt;"",F$1&lt;&gt;""),SUMIFS(VM,Fecha,$A182,Linea,VLOOKUP(F$1,Data!$AP:$AR,3,FALSE),Cuenta,VLOOKUP(F$1,Data!$AP:$AR,2,FALSE))+SUMIFS(FX,Fecha,$A182,Linea,VLOOKUP(F$1,Data!$AP:$AR,3,FALSE),Cuenta,VLOOKUP(F$1,Data!$AP:$AR,2,FALSE))+F181,"")</f>
        <v/>
      </c>
      <c r="G182" s="3" t="str">
        <f>IF(AND($A182&lt;&gt;"",G$1&lt;&gt;""),SUMIFS(VM,Fecha,$A182,Linea,VLOOKUP(G$1,Data!$AP:$AR,3,FALSE),Cuenta,VLOOKUP(G$1,Data!$AP:$AR,2,FALSE))+SUMIFS(FX,Fecha,$A182,Linea,VLOOKUP(G$1,Data!$AP:$AR,3,FALSE),Cuenta,VLOOKUP(G$1,Data!$AP:$AR,2,FALSE))+G181,"")</f>
        <v/>
      </c>
      <c r="H182" s="3" t="str">
        <f>IF(AND($A182&lt;&gt;"",H$1&lt;&gt;""),SUMIFS(VM,Fecha,$A182,Linea,VLOOKUP(H$1,Data!$AP:$AR,3,FALSE),Cuenta,VLOOKUP(H$1,Data!$AP:$AR,2,FALSE))+SUMIFS(FX,Fecha,$A182,Linea,VLOOKUP(H$1,Data!$AP:$AR,3,FALSE),Cuenta,VLOOKUP(H$1,Data!$AP:$AR,2,FALSE))+H181,"")</f>
        <v/>
      </c>
      <c r="I182" s="3" t="str">
        <f>IF(AND($A182&lt;&gt;"",I$1&lt;&gt;""),SUMIFS(VM,Fecha,$A182,Linea,VLOOKUP(I$1,Data!$AP:$AR,3,FALSE),Cuenta,VLOOKUP(I$1,Data!$AP:$AR,2,FALSE))+SUMIFS(FX,Fecha,$A182,Linea,VLOOKUP(I$1,Data!$AP:$AR,3,FALSE),Cuenta,VLOOKUP(I$1,Data!$AP:$AR,2,FALSE))+I181,"")</f>
        <v/>
      </c>
      <c r="J182" s="3" t="str">
        <f>IF(AND($A182&lt;&gt;"",J$1&lt;&gt;""),SUMIFS(VM,Fecha,$A182,Linea,VLOOKUP(J$1,Data!$AP:$AR,3,FALSE),Cuenta,VLOOKUP(J$1,Data!$AP:$AR,2,FALSE))+SUMIFS(FX,Fecha,$A182,Linea,VLOOKUP(J$1,Data!$AP:$AR,3,FALSE),Cuenta,VLOOKUP(J$1,Data!$AP:$AR,2,FALSE))+J181,"")</f>
        <v/>
      </c>
      <c r="K182" s="3" t="str">
        <f>IF(AND($A182&lt;&gt;"",K$1&lt;&gt;""),SUMIFS(VM,Fecha,$A182,Linea,VLOOKUP(K$1,Data!$AP:$AR,3,FALSE),Cuenta,VLOOKUP(K$1,Data!$AP:$AR,2,FALSE))+SUMIFS(FX,Fecha,$A182,Linea,VLOOKUP(K$1,Data!$AP:$AR,3,FALSE),Cuenta,VLOOKUP(K$1,Data!$AP:$AR,2,FALSE))+K181,"")</f>
        <v/>
      </c>
      <c r="L182" s="3" t="str">
        <f>IF(AND($A182&lt;&gt;"",L$1&lt;&gt;""),SUMIFS(VM,Fecha,$A182,Linea,VLOOKUP(L$1,Data!$AP:$AR,3,FALSE),Cuenta,VLOOKUP(L$1,Data!$AP:$AR,2,FALSE))+SUMIFS(FX,Fecha,$A182,Linea,VLOOKUP(L$1,Data!$AP:$AR,3,FALSE),Cuenta,VLOOKUP(L$1,Data!$AP:$AR,2,FALSE))+L181,"")</f>
        <v/>
      </c>
      <c r="M182" s="3" t="str">
        <f>IF(AND($A182&lt;&gt;"",M$1&lt;&gt;""),SUMIFS(VM,Fecha,$A182,Linea,VLOOKUP(M$1,Data!$AP:$AR,3,FALSE),Cuenta,VLOOKUP(M$1,Data!$AP:$AR,2,FALSE))+SUMIFS(FX,Fecha,$A182,Linea,VLOOKUP(M$1,Data!$AP:$AR,3,FALSE),Cuenta,VLOOKUP(M$1,Data!$AP:$AR,2,FALSE))+M181,"")</f>
        <v/>
      </c>
      <c r="N182" s="3" t="str">
        <f>IF(AND($A182&lt;&gt;"",N$1&lt;&gt;""),SUMIFS(VM,Fecha,$A182,Linea,VLOOKUP(N$1,Data!$AP:$AR,3,FALSE),Cuenta,VLOOKUP(N$1,Data!$AP:$AR,2,FALSE))+SUMIFS(FX,Fecha,$A182,Linea,VLOOKUP(N$1,Data!$AP:$AR,3,FALSE),Cuenta,VLOOKUP(N$1,Data!$AP:$AR,2,FALSE))+N181,"")</f>
        <v/>
      </c>
    </row>
    <row r="183" spans="2:14" x14ac:dyDescent="0.25">
      <c r="B183" s="3" t="str">
        <f>IF(AND($A183&lt;&gt;"",B$1&lt;&gt;""),SUMIFS(VM,Fecha,$A183,Linea,VLOOKUP(B$1,Data!$AP:$AR,3,FALSE),Cuenta,VLOOKUP(B$1,Data!$AP:$AR,2,FALSE))+SUMIFS(FX,Fecha,$A183,Linea,VLOOKUP(B$1,Data!$AP:$AR,3,FALSE),Cuenta,VLOOKUP(B$1,Data!$AP:$AR,2,FALSE))+B182,"")</f>
        <v/>
      </c>
      <c r="C183" s="3" t="str">
        <f>IF(AND($A183&lt;&gt;"",C$1&lt;&gt;""),SUMIFS(VM,Fecha,$A183,Linea,VLOOKUP(C$1,Data!$AP:$AR,3,FALSE),Cuenta,VLOOKUP(C$1,Data!$AP:$AR,2,FALSE))+SUMIFS(FX,Fecha,$A183,Linea,VLOOKUP(C$1,Data!$AP:$AR,3,FALSE),Cuenta,VLOOKUP(C$1,Data!$AP:$AR,2,FALSE))+C182,"")</f>
        <v/>
      </c>
      <c r="D183" s="3" t="str">
        <f>IF(AND($A183&lt;&gt;"",D$1&lt;&gt;""),SUMIFS(VM,Fecha,$A183,Linea,VLOOKUP(D$1,Data!$AP:$AR,3,FALSE),Cuenta,VLOOKUP(D$1,Data!$AP:$AR,2,FALSE))+SUMIFS(FX,Fecha,$A183,Linea,VLOOKUP(D$1,Data!$AP:$AR,3,FALSE),Cuenta,VLOOKUP(D$1,Data!$AP:$AR,2,FALSE))+D182,"")</f>
        <v/>
      </c>
      <c r="E183" s="3" t="str">
        <f>IF(AND($A183&lt;&gt;"",E$1&lt;&gt;""),SUMIFS(VM,Fecha,$A183,Linea,VLOOKUP(E$1,Data!$AP:$AR,3,FALSE),Cuenta,VLOOKUP(E$1,Data!$AP:$AR,2,FALSE))+SUMIFS(FX,Fecha,$A183,Linea,VLOOKUP(E$1,Data!$AP:$AR,3,FALSE),Cuenta,VLOOKUP(E$1,Data!$AP:$AR,2,FALSE))+E182,"")</f>
        <v/>
      </c>
      <c r="F183" s="3" t="str">
        <f>IF(AND($A183&lt;&gt;"",F$1&lt;&gt;""),SUMIFS(VM,Fecha,$A183,Linea,VLOOKUP(F$1,Data!$AP:$AR,3,FALSE),Cuenta,VLOOKUP(F$1,Data!$AP:$AR,2,FALSE))+SUMIFS(FX,Fecha,$A183,Linea,VLOOKUP(F$1,Data!$AP:$AR,3,FALSE),Cuenta,VLOOKUP(F$1,Data!$AP:$AR,2,FALSE))+F182,"")</f>
        <v/>
      </c>
      <c r="G183" s="3" t="str">
        <f>IF(AND($A183&lt;&gt;"",G$1&lt;&gt;""),SUMIFS(VM,Fecha,$A183,Linea,VLOOKUP(G$1,Data!$AP:$AR,3,FALSE),Cuenta,VLOOKUP(G$1,Data!$AP:$AR,2,FALSE))+SUMIFS(FX,Fecha,$A183,Linea,VLOOKUP(G$1,Data!$AP:$AR,3,FALSE),Cuenta,VLOOKUP(G$1,Data!$AP:$AR,2,FALSE))+G182,"")</f>
        <v/>
      </c>
      <c r="H183" s="3" t="str">
        <f>IF(AND($A183&lt;&gt;"",H$1&lt;&gt;""),SUMIFS(VM,Fecha,$A183,Linea,VLOOKUP(H$1,Data!$AP:$AR,3,FALSE),Cuenta,VLOOKUP(H$1,Data!$AP:$AR,2,FALSE))+SUMIFS(FX,Fecha,$A183,Linea,VLOOKUP(H$1,Data!$AP:$AR,3,FALSE),Cuenta,VLOOKUP(H$1,Data!$AP:$AR,2,FALSE))+H182,"")</f>
        <v/>
      </c>
      <c r="I183" s="3" t="str">
        <f>IF(AND($A183&lt;&gt;"",I$1&lt;&gt;""),SUMIFS(VM,Fecha,$A183,Linea,VLOOKUP(I$1,Data!$AP:$AR,3,FALSE),Cuenta,VLOOKUP(I$1,Data!$AP:$AR,2,FALSE))+SUMIFS(FX,Fecha,$A183,Linea,VLOOKUP(I$1,Data!$AP:$AR,3,FALSE),Cuenta,VLOOKUP(I$1,Data!$AP:$AR,2,FALSE))+I182,"")</f>
        <v/>
      </c>
      <c r="J183" s="3" t="str">
        <f>IF(AND($A183&lt;&gt;"",J$1&lt;&gt;""),SUMIFS(VM,Fecha,$A183,Linea,VLOOKUP(J$1,Data!$AP:$AR,3,FALSE),Cuenta,VLOOKUP(J$1,Data!$AP:$AR,2,FALSE))+SUMIFS(FX,Fecha,$A183,Linea,VLOOKUP(J$1,Data!$AP:$AR,3,FALSE),Cuenta,VLOOKUP(J$1,Data!$AP:$AR,2,FALSE))+J182,"")</f>
        <v/>
      </c>
      <c r="K183" s="3" t="str">
        <f>IF(AND($A183&lt;&gt;"",K$1&lt;&gt;""),SUMIFS(VM,Fecha,$A183,Linea,VLOOKUP(K$1,Data!$AP:$AR,3,FALSE),Cuenta,VLOOKUP(K$1,Data!$AP:$AR,2,FALSE))+SUMIFS(FX,Fecha,$A183,Linea,VLOOKUP(K$1,Data!$AP:$AR,3,FALSE),Cuenta,VLOOKUP(K$1,Data!$AP:$AR,2,FALSE))+K182,"")</f>
        <v/>
      </c>
      <c r="L183" s="3" t="str">
        <f>IF(AND($A183&lt;&gt;"",L$1&lt;&gt;""),SUMIFS(VM,Fecha,$A183,Linea,VLOOKUP(L$1,Data!$AP:$AR,3,FALSE),Cuenta,VLOOKUP(L$1,Data!$AP:$AR,2,FALSE))+SUMIFS(FX,Fecha,$A183,Linea,VLOOKUP(L$1,Data!$AP:$AR,3,FALSE),Cuenta,VLOOKUP(L$1,Data!$AP:$AR,2,FALSE))+L182,"")</f>
        <v/>
      </c>
      <c r="M183" s="3" t="str">
        <f>IF(AND($A183&lt;&gt;"",M$1&lt;&gt;""),SUMIFS(VM,Fecha,$A183,Linea,VLOOKUP(M$1,Data!$AP:$AR,3,FALSE),Cuenta,VLOOKUP(M$1,Data!$AP:$AR,2,FALSE))+SUMIFS(FX,Fecha,$A183,Linea,VLOOKUP(M$1,Data!$AP:$AR,3,FALSE),Cuenta,VLOOKUP(M$1,Data!$AP:$AR,2,FALSE))+M182,"")</f>
        <v/>
      </c>
      <c r="N183" s="3" t="str">
        <f>IF(AND($A183&lt;&gt;"",N$1&lt;&gt;""),SUMIFS(VM,Fecha,$A183,Linea,VLOOKUP(N$1,Data!$AP:$AR,3,FALSE),Cuenta,VLOOKUP(N$1,Data!$AP:$AR,2,FALSE))+SUMIFS(FX,Fecha,$A183,Linea,VLOOKUP(N$1,Data!$AP:$AR,3,FALSE),Cuenta,VLOOKUP(N$1,Data!$AP:$AR,2,FALSE))+N182,"")</f>
        <v/>
      </c>
    </row>
    <row r="184" spans="2:14" x14ac:dyDescent="0.25">
      <c r="B184" s="3" t="str">
        <f>IF(AND($A184&lt;&gt;"",B$1&lt;&gt;""),SUMIFS(VM,Fecha,$A184,Linea,VLOOKUP(B$1,Data!$AP:$AR,3,FALSE),Cuenta,VLOOKUP(B$1,Data!$AP:$AR,2,FALSE))+SUMIFS(FX,Fecha,$A184,Linea,VLOOKUP(B$1,Data!$AP:$AR,3,FALSE),Cuenta,VLOOKUP(B$1,Data!$AP:$AR,2,FALSE))+B183,"")</f>
        <v/>
      </c>
      <c r="C184" s="3" t="str">
        <f>IF(AND($A184&lt;&gt;"",C$1&lt;&gt;""),SUMIFS(VM,Fecha,$A184,Linea,VLOOKUP(C$1,Data!$AP:$AR,3,FALSE),Cuenta,VLOOKUP(C$1,Data!$AP:$AR,2,FALSE))+SUMIFS(FX,Fecha,$A184,Linea,VLOOKUP(C$1,Data!$AP:$AR,3,FALSE),Cuenta,VLOOKUP(C$1,Data!$AP:$AR,2,FALSE))+C183,"")</f>
        <v/>
      </c>
      <c r="D184" s="3" t="str">
        <f>IF(AND($A184&lt;&gt;"",D$1&lt;&gt;""),SUMIFS(VM,Fecha,$A184,Linea,VLOOKUP(D$1,Data!$AP:$AR,3,FALSE),Cuenta,VLOOKUP(D$1,Data!$AP:$AR,2,FALSE))+SUMIFS(FX,Fecha,$A184,Linea,VLOOKUP(D$1,Data!$AP:$AR,3,FALSE),Cuenta,VLOOKUP(D$1,Data!$AP:$AR,2,FALSE))+D183,"")</f>
        <v/>
      </c>
      <c r="E184" s="3" t="str">
        <f>IF(AND($A184&lt;&gt;"",E$1&lt;&gt;""),SUMIFS(VM,Fecha,$A184,Linea,VLOOKUP(E$1,Data!$AP:$AR,3,FALSE),Cuenta,VLOOKUP(E$1,Data!$AP:$AR,2,FALSE))+SUMIFS(FX,Fecha,$A184,Linea,VLOOKUP(E$1,Data!$AP:$AR,3,FALSE),Cuenta,VLOOKUP(E$1,Data!$AP:$AR,2,FALSE))+E183,"")</f>
        <v/>
      </c>
      <c r="F184" s="3" t="str">
        <f>IF(AND($A184&lt;&gt;"",F$1&lt;&gt;""),SUMIFS(VM,Fecha,$A184,Linea,VLOOKUP(F$1,Data!$AP:$AR,3,FALSE),Cuenta,VLOOKUP(F$1,Data!$AP:$AR,2,FALSE))+SUMIFS(FX,Fecha,$A184,Linea,VLOOKUP(F$1,Data!$AP:$AR,3,FALSE),Cuenta,VLOOKUP(F$1,Data!$AP:$AR,2,FALSE))+F183,"")</f>
        <v/>
      </c>
      <c r="G184" s="3" t="str">
        <f>IF(AND($A184&lt;&gt;"",G$1&lt;&gt;""),SUMIFS(VM,Fecha,$A184,Linea,VLOOKUP(G$1,Data!$AP:$AR,3,FALSE),Cuenta,VLOOKUP(G$1,Data!$AP:$AR,2,FALSE))+SUMIFS(FX,Fecha,$A184,Linea,VLOOKUP(G$1,Data!$AP:$AR,3,FALSE),Cuenta,VLOOKUP(G$1,Data!$AP:$AR,2,FALSE))+G183,"")</f>
        <v/>
      </c>
      <c r="H184" s="3" t="str">
        <f>IF(AND($A184&lt;&gt;"",H$1&lt;&gt;""),SUMIFS(VM,Fecha,$A184,Linea,VLOOKUP(H$1,Data!$AP:$AR,3,FALSE),Cuenta,VLOOKUP(H$1,Data!$AP:$AR,2,FALSE))+SUMIFS(FX,Fecha,$A184,Linea,VLOOKUP(H$1,Data!$AP:$AR,3,FALSE),Cuenta,VLOOKUP(H$1,Data!$AP:$AR,2,FALSE))+H183,"")</f>
        <v/>
      </c>
      <c r="I184" s="3" t="str">
        <f>IF(AND($A184&lt;&gt;"",I$1&lt;&gt;""),SUMIFS(VM,Fecha,$A184,Linea,VLOOKUP(I$1,Data!$AP:$AR,3,FALSE),Cuenta,VLOOKUP(I$1,Data!$AP:$AR,2,FALSE))+SUMIFS(FX,Fecha,$A184,Linea,VLOOKUP(I$1,Data!$AP:$AR,3,FALSE),Cuenta,VLOOKUP(I$1,Data!$AP:$AR,2,FALSE))+I183,"")</f>
        <v/>
      </c>
      <c r="J184" s="3" t="str">
        <f>IF(AND($A184&lt;&gt;"",J$1&lt;&gt;""),SUMIFS(VM,Fecha,$A184,Linea,VLOOKUP(J$1,Data!$AP:$AR,3,FALSE),Cuenta,VLOOKUP(J$1,Data!$AP:$AR,2,FALSE))+SUMIFS(FX,Fecha,$A184,Linea,VLOOKUP(J$1,Data!$AP:$AR,3,FALSE),Cuenta,VLOOKUP(J$1,Data!$AP:$AR,2,FALSE))+J183,"")</f>
        <v/>
      </c>
      <c r="K184" s="3" t="str">
        <f>IF(AND($A184&lt;&gt;"",K$1&lt;&gt;""),SUMIFS(VM,Fecha,$A184,Linea,VLOOKUP(K$1,Data!$AP:$AR,3,FALSE),Cuenta,VLOOKUP(K$1,Data!$AP:$AR,2,FALSE))+SUMIFS(FX,Fecha,$A184,Linea,VLOOKUP(K$1,Data!$AP:$AR,3,FALSE),Cuenta,VLOOKUP(K$1,Data!$AP:$AR,2,FALSE))+K183,"")</f>
        <v/>
      </c>
      <c r="L184" s="3" t="str">
        <f>IF(AND($A184&lt;&gt;"",L$1&lt;&gt;""),SUMIFS(VM,Fecha,$A184,Linea,VLOOKUP(L$1,Data!$AP:$AR,3,FALSE),Cuenta,VLOOKUP(L$1,Data!$AP:$AR,2,FALSE))+SUMIFS(FX,Fecha,$A184,Linea,VLOOKUP(L$1,Data!$AP:$AR,3,FALSE),Cuenta,VLOOKUP(L$1,Data!$AP:$AR,2,FALSE))+L183,"")</f>
        <v/>
      </c>
      <c r="M184" s="3" t="str">
        <f>IF(AND($A184&lt;&gt;"",M$1&lt;&gt;""),SUMIFS(VM,Fecha,$A184,Linea,VLOOKUP(M$1,Data!$AP:$AR,3,FALSE),Cuenta,VLOOKUP(M$1,Data!$AP:$AR,2,FALSE))+SUMIFS(FX,Fecha,$A184,Linea,VLOOKUP(M$1,Data!$AP:$AR,3,FALSE),Cuenta,VLOOKUP(M$1,Data!$AP:$AR,2,FALSE))+M183,"")</f>
        <v/>
      </c>
      <c r="N184" s="3" t="str">
        <f>IF(AND($A184&lt;&gt;"",N$1&lt;&gt;""),SUMIFS(VM,Fecha,$A184,Linea,VLOOKUP(N$1,Data!$AP:$AR,3,FALSE),Cuenta,VLOOKUP(N$1,Data!$AP:$AR,2,FALSE))+SUMIFS(FX,Fecha,$A184,Linea,VLOOKUP(N$1,Data!$AP:$AR,3,FALSE),Cuenta,VLOOKUP(N$1,Data!$AP:$AR,2,FALSE))+N183,"")</f>
        <v/>
      </c>
    </row>
    <row r="185" spans="2:14" x14ac:dyDescent="0.25">
      <c r="B185" s="3" t="str">
        <f>IF(AND($A185&lt;&gt;"",B$1&lt;&gt;""),SUMIFS(VM,Fecha,$A185,Linea,VLOOKUP(B$1,Data!$AP:$AR,3,FALSE),Cuenta,VLOOKUP(B$1,Data!$AP:$AR,2,FALSE))+SUMIFS(FX,Fecha,$A185,Linea,VLOOKUP(B$1,Data!$AP:$AR,3,FALSE),Cuenta,VLOOKUP(B$1,Data!$AP:$AR,2,FALSE))+B184,"")</f>
        <v/>
      </c>
      <c r="C185" s="3" t="str">
        <f>IF(AND($A185&lt;&gt;"",C$1&lt;&gt;""),SUMIFS(VM,Fecha,$A185,Linea,VLOOKUP(C$1,Data!$AP:$AR,3,FALSE),Cuenta,VLOOKUP(C$1,Data!$AP:$AR,2,FALSE))+SUMIFS(FX,Fecha,$A185,Linea,VLOOKUP(C$1,Data!$AP:$AR,3,FALSE),Cuenta,VLOOKUP(C$1,Data!$AP:$AR,2,FALSE))+C184,"")</f>
        <v/>
      </c>
      <c r="D185" s="3" t="str">
        <f>IF(AND($A185&lt;&gt;"",D$1&lt;&gt;""),SUMIFS(VM,Fecha,$A185,Linea,VLOOKUP(D$1,Data!$AP:$AR,3,FALSE),Cuenta,VLOOKUP(D$1,Data!$AP:$AR,2,FALSE))+SUMIFS(FX,Fecha,$A185,Linea,VLOOKUP(D$1,Data!$AP:$AR,3,FALSE),Cuenta,VLOOKUP(D$1,Data!$AP:$AR,2,FALSE))+D184,"")</f>
        <v/>
      </c>
      <c r="E185" s="3" t="str">
        <f>IF(AND($A185&lt;&gt;"",E$1&lt;&gt;""),SUMIFS(VM,Fecha,$A185,Linea,VLOOKUP(E$1,Data!$AP:$AR,3,FALSE),Cuenta,VLOOKUP(E$1,Data!$AP:$AR,2,FALSE))+SUMIFS(FX,Fecha,$A185,Linea,VLOOKUP(E$1,Data!$AP:$AR,3,FALSE),Cuenta,VLOOKUP(E$1,Data!$AP:$AR,2,FALSE))+E184,"")</f>
        <v/>
      </c>
      <c r="F185" s="3" t="str">
        <f>IF(AND($A185&lt;&gt;"",F$1&lt;&gt;""),SUMIFS(VM,Fecha,$A185,Linea,VLOOKUP(F$1,Data!$AP:$AR,3,FALSE),Cuenta,VLOOKUP(F$1,Data!$AP:$AR,2,FALSE))+SUMIFS(FX,Fecha,$A185,Linea,VLOOKUP(F$1,Data!$AP:$AR,3,FALSE),Cuenta,VLOOKUP(F$1,Data!$AP:$AR,2,FALSE))+F184,"")</f>
        <v/>
      </c>
      <c r="G185" s="3" t="str">
        <f>IF(AND($A185&lt;&gt;"",G$1&lt;&gt;""),SUMIFS(VM,Fecha,$A185,Linea,VLOOKUP(G$1,Data!$AP:$AR,3,FALSE),Cuenta,VLOOKUP(G$1,Data!$AP:$AR,2,FALSE))+SUMIFS(FX,Fecha,$A185,Linea,VLOOKUP(G$1,Data!$AP:$AR,3,FALSE),Cuenta,VLOOKUP(G$1,Data!$AP:$AR,2,FALSE))+G184,"")</f>
        <v/>
      </c>
      <c r="H185" s="3" t="str">
        <f>IF(AND($A185&lt;&gt;"",H$1&lt;&gt;""),SUMIFS(VM,Fecha,$A185,Linea,VLOOKUP(H$1,Data!$AP:$AR,3,FALSE),Cuenta,VLOOKUP(H$1,Data!$AP:$AR,2,FALSE))+SUMIFS(FX,Fecha,$A185,Linea,VLOOKUP(H$1,Data!$AP:$AR,3,FALSE),Cuenta,VLOOKUP(H$1,Data!$AP:$AR,2,FALSE))+H184,"")</f>
        <v/>
      </c>
      <c r="I185" s="3" t="str">
        <f>IF(AND($A185&lt;&gt;"",I$1&lt;&gt;""),SUMIFS(VM,Fecha,$A185,Linea,VLOOKUP(I$1,Data!$AP:$AR,3,FALSE),Cuenta,VLOOKUP(I$1,Data!$AP:$AR,2,FALSE))+SUMIFS(FX,Fecha,$A185,Linea,VLOOKUP(I$1,Data!$AP:$AR,3,FALSE),Cuenta,VLOOKUP(I$1,Data!$AP:$AR,2,FALSE))+I184,"")</f>
        <v/>
      </c>
      <c r="J185" s="3" t="str">
        <f>IF(AND($A185&lt;&gt;"",J$1&lt;&gt;""),SUMIFS(VM,Fecha,$A185,Linea,VLOOKUP(J$1,Data!$AP:$AR,3,FALSE),Cuenta,VLOOKUP(J$1,Data!$AP:$AR,2,FALSE))+SUMIFS(FX,Fecha,$A185,Linea,VLOOKUP(J$1,Data!$AP:$AR,3,FALSE),Cuenta,VLOOKUP(J$1,Data!$AP:$AR,2,FALSE))+J184,"")</f>
        <v/>
      </c>
      <c r="K185" s="3" t="str">
        <f>IF(AND($A185&lt;&gt;"",K$1&lt;&gt;""),SUMIFS(VM,Fecha,$A185,Linea,VLOOKUP(K$1,Data!$AP:$AR,3,FALSE),Cuenta,VLOOKUP(K$1,Data!$AP:$AR,2,FALSE))+SUMIFS(FX,Fecha,$A185,Linea,VLOOKUP(K$1,Data!$AP:$AR,3,FALSE),Cuenta,VLOOKUP(K$1,Data!$AP:$AR,2,FALSE))+K184,"")</f>
        <v/>
      </c>
      <c r="L185" s="3" t="str">
        <f>IF(AND($A185&lt;&gt;"",L$1&lt;&gt;""),SUMIFS(VM,Fecha,$A185,Linea,VLOOKUP(L$1,Data!$AP:$AR,3,FALSE),Cuenta,VLOOKUP(L$1,Data!$AP:$AR,2,FALSE))+SUMIFS(FX,Fecha,$A185,Linea,VLOOKUP(L$1,Data!$AP:$AR,3,FALSE),Cuenta,VLOOKUP(L$1,Data!$AP:$AR,2,FALSE))+L184,"")</f>
        <v/>
      </c>
      <c r="M185" s="3" t="str">
        <f>IF(AND($A185&lt;&gt;"",M$1&lt;&gt;""),SUMIFS(VM,Fecha,$A185,Linea,VLOOKUP(M$1,Data!$AP:$AR,3,FALSE),Cuenta,VLOOKUP(M$1,Data!$AP:$AR,2,FALSE))+SUMIFS(FX,Fecha,$A185,Linea,VLOOKUP(M$1,Data!$AP:$AR,3,FALSE),Cuenta,VLOOKUP(M$1,Data!$AP:$AR,2,FALSE))+M184,"")</f>
        <v/>
      </c>
      <c r="N185" s="3" t="str">
        <f>IF(AND($A185&lt;&gt;"",N$1&lt;&gt;""),SUMIFS(VM,Fecha,$A185,Linea,VLOOKUP(N$1,Data!$AP:$AR,3,FALSE),Cuenta,VLOOKUP(N$1,Data!$AP:$AR,2,FALSE))+SUMIFS(FX,Fecha,$A185,Linea,VLOOKUP(N$1,Data!$AP:$AR,3,FALSE),Cuenta,VLOOKUP(N$1,Data!$AP:$AR,2,FALSE))+N184,"")</f>
        <v/>
      </c>
    </row>
    <row r="186" spans="2:14" x14ac:dyDescent="0.25">
      <c r="B186" s="3" t="str">
        <f>IF(AND($A186&lt;&gt;"",B$1&lt;&gt;""),SUMIFS(VM,Fecha,$A186,Linea,VLOOKUP(B$1,Data!$AP:$AR,3,FALSE),Cuenta,VLOOKUP(B$1,Data!$AP:$AR,2,FALSE))+SUMIFS(FX,Fecha,$A186,Linea,VLOOKUP(B$1,Data!$AP:$AR,3,FALSE),Cuenta,VLOOKUP(B$1,Data!$AP:$AR,2,FALSE))+B185,"")</f>
        <v/>
      </c>
      <c r="C186" s="3" t="str">
        <f>IF(AND($A186&lt;&gt;"",C$1&lt;&gt;""),SUMIFS(VM,Fecha,$A186,Linea,VLOOKUP(C$1,Data!$AP:$AR,3,FALSE),Cuenta,VLOOKUP(C$1,Data!$AP:$AR,2,FALSE))+SUMIFS(FX,Fecha,$A186,Linea,VLOOKUP(C$1,Data!$AP:$AR,3,FALSE),Cuenta,VLOOKUP(C$1,Data!$AP:$AR,2,FALSE))+C185,"")</f>
        <v/>
      </c>
      <c r="D186" s="3" t="str">
        <f>IF(AND($A186&lt;&gt;"",D$1&lt;&gt;""),SUMIFS(VM,Fecha,$A186,Linea,VLOOKUP(D$1,Data!$AP:$AR,3,FALSE),Cuenta,VLOOKUP(D$1,Data!$AP:$AR,2,FALSE))+SUMIFS(FX,Fecha,$A186,Linea,VLOOKUP(D$1,Data!$AP:$AR,3,FALSE),Cuenta,VLOOKUP(D$1,Data!$AP:$AR,2,FALSE))+D185,"")</f>
        <v/>
      </c>
      <c r="E186" s="3" t="str">
        <f>IF(AND($A186&lt;&gt;"",E$1&lt;&gt;""),SUMIFS(VM,Fecha,$A186,Linea,VLOOKUP(E$1,Data!$AP:$AR,3,FALSE),Cuenta,VLOOKUP(E$1,Data!$AP:$AR,2,FALSE))+SUMIFS(FX,Fecha,$A186,Linea,VLOOKUP(E$1,Data!$AP:$AR,3,FALSE),Cuenta,VLOOKUP(E$1,Data!$AP:$AR,2,FALSE))+E185,"")</f>
        <v/>
      </c>
      <c r="F186" s="3" t="str">
        <f>IF(AND($A186&lt;&gt;"",F$1&lt;&gt;""),SUMIFS(VM,Fecha,$A186,Linea,VLOOKUP(F$1,Data!$AP:$AR,3,FALSE),Cuenta,VLOOKUP(F$1,Data!$AP:$AR,2,FALSE))+SUMIFS(FX,Fecha,$A186,Linea,VLOOKUP(F$1,Data!$AP:$AR,3,FALSE),Cuenta,VLOOKUP(F$1,Data!$AP:$AR,2,FALSE))+F185,"")</f>
        <v/>
      </c>
      <c r="G186" s="3" t="str">
        <f>IF(AND($A186&lt;&gt;"",G$1&lt;&gt;""),SUMIFS(VM,Fecha,$A186,Linea,VLOOKUP(G$1,Data!$AP:$AR,3,FALSE),Cuenta,VLOOKUP(G$1,Data!$AP:$AR,2,FALSE))+SUMIFS(FX,Fecha,$A186,Linea,VLOOKUP(G$1,Data!$AP:$AR,3,FALSE),Cuenta,VLOOKUP(G$1,Data!$AP:$AR,2,FALSE))+G185,"")</f>
        <v/>
      </c>
      <c r="H186" s="3" t="str">
        <f>IF(AND($A186&lt;&gt;"",H$1&lt;&gt;""),SUMIFS(VM,Fecha,$A186,Linea,VLOOKUP(H$1,Data!$AP:$AR,3,FALSE),Cuenta,VLOOKUP(H$1,Data!$AP:$AR,2,FALSE))+SUMIFS(FX,Fecha,$A186,Linea,VLOOKUP(H$1,Data!$AP:$AR,3,FALSE),Cuenta,VLOOKUP(H$1,Data!$AP:$AR,2,FALSE))+H185,"")</f>
        <v/>
      </c>
      <c r="I186" s="3" t="str">
        <f>IF(AND($A186&lt;&gt;"",I$1&lt;&gt;""),SUMIFS(VM,Fecha,$A186,Linea,VLOOKUP(I$1,Data!$AP:$AR,3,FALSE),Cuenta,VLOOKUP(I$1,Data!$AP:$AR,2,FALSE))+SUMIFS(FX,Fecha,$A186,Linea,VLOOKUP(I$1,Data!$AP:$AR,3,FALSE),Cuenta,VLOOKUP(I$1,Data!$AP:$AR,2,FALSE))+I185,"")</f>
        <v/>
      </c>
      <c r="J186" s="3" t="str">
        <f>IF(AND($A186&lt;&gt;"",J$1&lt;&gt;""),SUMIFS(VM,Fecha,$A186,Linea,VLOOKUP(J$1,Data!$AP:$AR,3,FALSE),Cuenta,VLOOKUP(J$1,Data!$AP:$AR,2,FALSE))+SUMIFS(FX,Fecha,$A186,Linea,VLOOKUP(J$1,Data!$AP:$AR,3,FALSE),Cuenta,VLOOKUP(J$1,Data!$AP:$AR,2,FALSE))+J185,"")</f>
        <v/>
      </c>
      <c r="K186" s="3" t="str">
        <f>IF(AND($A186&lt;&gt;"",K$1&lt;&gt;""),SUMIFS(VM,Fecha,$A186,Linea,VLOOKUP(K$1,Data!$AP:$AR,3,FALSE),Cuenta,VLOOKUP(K$1,Data!$AP:$AR,2,FALSE))+SUMIFS(FX,Fecha,$A186,Linea,VLOOKUP(K$1,Data!$AP:$AR,3,FALSE),Cuenta,VLOOKUP(K$1,Data!$AP:$AR,2,FALSE))+K185,"")</f>
        <v/>
      </c>
      <c r="L186" s="3" t="str">
        <f>IF(AND($A186&lt;&gt;"",L$1&lt;&gt;""),SUMIFS(VM,Fecha,$A186,Linea,VLOOKUP(L$1,Data!$AP:$AR,3,FALSE),Cuenta,VLOOKUP(L$1,Data!$AP:$AR,2,FALSE))+SUMIFS(FX,Fecha,$A186,Linea,VLOOKUP(L$1,Data!$AP:$AR,3,FALSE),Cuenta,VLOOKUP(L$1,Data!$AP:$AR,2,FALSE))+L185,"")</f>
        <v/>
      </c>
      <c r="M186" s="3" t="str">
        <f>IF(AND($A186&lt;&gt;"",M$1&lt;&gt;""),SUMIFS(VM,Fecha,$A186,Linea,VLOOKUP(M$1,Data!$AP:$AR,3,FALSE),Cuenta,VLOOKUP(M$1,Data!$AP:$AR,2,FALSE))+SUMIFS(FX,Fecha,$A186,Linea,VLOOKUP(M$1,Data!$AP:$AR,3,FALSE),Cuenta,VLOOKUP(M$1,Data!$AP:$AR,2,FALSE))+M185,"")</f>
        <v/>
      </c>
      <c r="N186" s="3" t="str">
        <f>IF(AND($A186&lt;&gt;"",N$1&lt;&gt;""),SUMIFS(VM,Fecha,$A186,Linea,VLOOKUP(N$1,Data!$AP:$AR,3,FALSE),Cuenta,VLOOKUP(N$1,Data!$AP:$AR,2,FALSE))+SUMIFS(FX,Fecha,$A186,Linea,VLOOKUP(N$1,Data!$AP:$AR,3,FALSE),Cuenta,VLOOKUP(N$1,Data!$AP:$AR,2,FALSE))+N185,"")</f>
        <v/>
      </c>
    </row>
    <row r="187" spans="2:14" x14ac:dyDescent="0.25">
      <c r="B187" s="3" t="str">
        <f>IF(AND($A187&lt;&gt;"",B$1&lt;&gt;""),SUMIFS(VM,Fecha,$A187,Linea,VLOOKUP(B$1,Data!$AP:$AR,3,FALSE),Cuenta,VLOOKUP(B$1,Data!$AP:$AR,2,FALSE))+SUMIFS(FX,Fecha,$A187,Linea,VLOOKUP(B$1,Data!$AP:$AR,3,FALSE),Cuenta,VLOOKUP(B$1,Data!$AP:$AR,2,FALSE))+B186,"")</f>
        <v/>
      </c>
      <c r="C187" s="3" t="str">
        <f>IF(AND($A187&lt;&gt;"",C$1&lt;&gt;""),SUMIFS(VM,Fecha,$A187,Linea,VLOOKUP(C$1,Data!$AP:$AR,3,FALSE),Cuenta,VLOOKUP(C$1,Data!$AP:$AR,2,FALSE))+SUMIFS(FX,Fecha,$A187,Linea,VLOOKUP(C$1,Data!$AP:$AR,3,FALSE),Cuenta,VLOOKUP(C$1,Data!$AP:$AR,2,FALSE))+C186,"")</f>
        <v/>
      </c>
      <c r="D187" s="3" t="str">
        <f>IF(AND($A187&lt;&gt;"",D$1&lt;&gt;""),SUMIFS(VM,Fecha,$A187,Linea,VLOOKUP(D$1,Data!$AP:$AR,3,FALSE),Cuenta,VLOOKUP(D$1,Data!$AP:$AR,2,FALSE))+SUMIFS(FX,Fecha,$A187,Linea,VLOOKUP(D$1,Data!$AP:$AR,3,FALSE),Cuenta,VLOOKUP(D$1,Data!$AP:$AR,2,FALSE))+D186,"")</f>
        <v/>
      </c>
      <c r="E187" s="3" t="str">
        <f>IF(AND($A187&lt;&gt;"",E$1&lt;&gt;""),SUMIFS(VM,Fecha,$A187,Linea,VLOOKUP(E$1,Data!$AP:$AR,3,FALSE),Cuenta,VLOOKUP(E$1,Data!$AP:$AR,2,FALSE))+SUMIFS(FX,Fecha,$A187,Linea,VLOOKUP(E$1,Data!$AP:$AR,3,FALSE),Cuenta,VLOOKUP(E$1,Data!$AP:$AR,2,FALSE))+E186,"")</f>
        <v/>
      </c>
      <c r="F187" s="3" t="str">
        <f>IF(AND($A187&lt;&gt;"",F$1&lt;&gt;""),SUMIFS(VM,Fecha,$A187,Linea,VLOOKUP(F$1,Data!$AP:$AR,3,FALSE),Cuenta,VLOOKUP(F$1,Data!$AP:$AR,2,FALSE))+SUMIFS(FX,Fecha,$A187,Linea,VLOOKUP(F$1,Data!$AP:$AR,3,FALSE),Cuenta,VLOOKUP(F$1,Data!$AP:$AR,2,FALSE))+F186,"")</f>
        <v/>
      </c>
      <c r="G187" s="3" t="str">
        <f>IF(AND($A187&lt;&gt;"",G$1&lt;&gt;""),SUMIFS(VM,Fecha,$A187,Linea,VLOOKUP(G$1,Data!$AP:$AR,3,FALSE),Cuenta,VLOOKUP(G$1,Data!$AP:$AR,2,FALSE))+SUMIFS(FX,Fecha,$A187,Linea,VLOOKUP(G$1,Data!$AP:$AR,3,FALSE),Cuenta,VLOOKUP(G$1,Data!$AP:$AR,2,FALSE))+G186,"")</f>
        <v/>
      </c>
      <c r="H187" s="3" t="str">
        <f>IF(AND($A187&lt;&gt;"",H$1&lt;&gt;""),SUMIFS(VM,Fecha,$A187,Linea,VLOOKUP(H$1,Data!$AP:$AR,3,FALSE),Cuenta,VLOOKUP(H$1,Data!$AP:$AR,2,FALSE))+SUMIFS(FX,Fecha,$A187,Linea,VLOOKUP(H$1,Data!$AP:$AR,3,FALSE),Cuenta,VLOOKUP(H$1,Data!$AP:$AR,2,FALSE))+H186,"")</f>
        <v/>
      </c>
      <c r="I187" s="3" t="str">
        <f>IF(AND($A187&lt;&gt;"",I$1&lt;&gt;""),SUMIFS(VM,Fecha,$A187,Linea,VLOOKUP(I$1,Data!$AP:$AR,3,FALSE),Cuenta,VLOOKUP(I$1,Data!$AP:$AR,2,FALSE))+SUMIFS(FX,Fecha,$A187,Linea,VLOOKUP(I$1,Data!$AP:$AR,3,FALSE),Cuenta,VLOOKUP(I$1,Data!$AP:$AR,2,FALSE))+I186,"")</f>
        <v/>
      </c>
      <c r="J187" s="3" t="str">
        <f>IF(AND($A187&lt;&gt;"",J$1&lt;&gt;""),SUMIFS(VM,Fecha,$A187,Linea,VLOOKUP(J$1,Data!$AP:$AR,3,FALSE),Cuenta,VLOOKUP(J$1,Data!$AP:$AR,2,FALSE))+SUMIFS(FX,Fecha,$A187,Linea,VLOOKUP(J$1,Data!$AP:$AR,3,FALSE),Cuenta,VLOOKUP(J$1,Data!$AP:$AR,2,FALSE))+J186,"")</f>
        <v/>
      </c>
      <c r="K187" s="3" t="str">
        <f>IF(AND($A187&lt;&gt;"",K$1&lt;&gt;""),SUMIFS(VM,Fecha,$A187,Linea,VLOOKUP(K$1,Data!$AP:$AR,3,FALSE),Cuenta,VLOOKUP(K$1,Data!$AP:$AR,2,FALSE))+SUMIFS(FX,Fecha,$A187,Linea,VLOOKUP(K$1,Data!$AP:$AR,3,FALSE),Cuenta,VLOOKUP(K$1,Data!$AP:$AR,2,FALSE))+K186,"")</f>
        <v/>
      </c>
      <c r="L187" s="3" t="str">
        <f>IF(AND($A187&lt;&gt;"",L$1&lt;&gt;""),SUMIFS(VM,Fecha,$A187,Linea,VLOOKUP(L$1,Data!$AP:$AR,3,FALSE),Cuenta,VLOOKUP(L$1,Data!$AP:$AR,2,FALSE))+SUMIFS(FX,Fecha,$A187,Linea,VLOOKUP(L$1,Data!$AP:$AR,3,FALSE),Cuenta,VLOOKUP(L$1,Data!$AP:$AR,2,FALSE))+L186,"")</f>
        <v/>
      </c>
      <c r="M187" s="3" t="str">
        <f>IF(AND($A187&lt;&gt;"",M$1&lt;&gt;""),SUMIFS(VM,Fecha,$A187,Linea,VLOOKUP(M$1,Data!$AP:$AR,3,FALSE),Cuenta,VLOOKUP(M$1,Data!$AP:$AR,2,FALSE))+SUMIFS(FX,Fecha,$A187,Linea,VLOOKUP(M$1,Data!$AP:$AR,3,FALSE),Cuenta,VLOOKUP(M$1,Data!$AP:$AR,2,FALSE))+M186,"")</f>
        <v/>
      </c>
      <c r="N187" s="3" t="str">
        <f>IF(AND($A187&lt;&gt;"",N$1&lt;&gt;""),SUMIFS(VM,Fecha,$A187,Linea,VLOOKUP(N$1,Data!$AP:$AR,3,FALSE),Cuenta,VLOOKUP(N$1,Data!$AP:$AR,2,FALSE))+SUMIFS(FX,Fecha,$A187,Linea,VLOOKUP(N$1,Data!$AP:$AR,3,FALSE),Cuenta,VLOOKUP(N$1,Data!$AP:$AR,2,FALSE))+N186,"")</f>
        <v/>
      </c>
    </row>
    <row r="188" spans="2:14" x14ac:dyDescent="0.25">
      <c r="B188" s="3" t="str">
        <f>IF(AND($A188&lt;&gt;"",B$1&lt;&gt;""),SUMIFS(VM,Fecha,$A188,Linea,VLOOKUP(B$1,Data!$AP:$AR,3,FALSE),Cuenta,VLOOKUP(B$1,Data!$AP:$AR,2,FALSE))+SUMIFS(FX,Fecha,$A188,Linea,VLOOKUP(B$1,Data!$AP:$AR,3,FALSE),Cuenta,VLOOKUP(B$1,Data!$AP:$AR,2,FALSE))+B187,"")</f>
        <v/>
      </c>
      <c r="C188" s="3" t="str">
        <f>IF(AND($A188&lt;&gt;"",C$1&lt;&gt;""),SUMIFS(VM,Fecha,$A188,Linea,VLOOKUP(C$1,Data!$AP:$AR,3,FALSE),Cuenta,VLOOKUP(C$1,Data!$AP:$AR,2,FALSE))+SUMIFS(FX,Fecha,$A188,Linea,VLOOKUP(C$1,Data!$AP:$AR,3,FALSE),Cuenta,VLOOKUP(C$1,Data!$AP:$AR,2,FALSE))+C187,"")</f>
        <v/>
      </c>
      <c r="D188" s="3" t="str">
        <f>IF(AND($A188&lt;&gt;"",D$1&lt;&gt;""),SUMIFS(VM,Fecha,$A188,Linea,VLOOKUP(D$1,Data!$AP:$AR,3,FALSE),Cuenta,VLOOKUP(D$1,Data!$AP:$AR,2,FALSE))+SUMIFS(FX,Fecha,$A188,Linea,VLOOKUP(D$1,Data!$AP:$AR,3,FALSE),Cuenta,VLOOKUP(D$1,Data!$AP:$AR,2,FALSE))+D187,"")</f>
        <v/>
      </c>
      <c r="E188" s="3" t="str">
        <f>IF(AND($A188&lt;&gt;"",E$1&lt;&gt;""),SUMIFS(VM,Fecha,$A188,Linea,VLOOKUP(E$1,Data!$AP:$AR,3,FALSE),Cuenta,VLOOKUP(E$1,Data!$AP:$AR,2,FALSE))+SUMIFS(FX,Fecha,$A188,Linea,VLOOKUP(E$1,Data!$AP:$AR,3,FALSE),Cuenta,VLOOKUP(E$1,Data!$AP:$AR,2,FALSE))+E187,"")</f>
        <v/>
      </c>
      <c r="F188" s="3" t="str">
        <f>IF(AND($A188&lt;&gt;"",F$1&lt;&gt;""),SUMIFS(VM,Fecha,$A188,Linea,VLOOKUP(F$1,Data!$AP:$AR,3,FALSE),Cuenta,VLOOKUP(F$1,Data!$AP:$AR,2,FALSE))+SUMIFS(FX,Fecha,$A188,Linea,VLOOKUP(F$1,Data!$AP:$AR,3,FALSE),Cuenta,VLOOKUP(F$1,Data!$AP:$AR,2,FALSE))+F187,"")</f>
        <v/>
      </c>
      <c r="G188" s="3" t="str">
        <f>IF(AND($A188&lt;&gt;"",G$1&lt;&gt;""),SUMIFS(VM,Fecha,$A188,Linea,VLOOKUP(G$1,Data!$AP:$AR,3,FALSE),Cuenta,VLOOKUP(G$1,Data!$AP:$AR,2,FALSE))+SUMIFS(FX,Fecha,$A188,Linea,VLOOKUP(G$1,Data!$AP:$AR,3,FALSE),Cuenta,VLOOKUP(G$1,Data!$AP:$AR,2,FALSE))+G187,"")</f>
        <v/>
      </c>
      <c r="H188" s="3" t="str">
        <f>IF(AND($A188&lt;&gt;"",H$1&lt;&gt;""),SUMIFS(VM,Fecha,$A188,Linea,VLOOKUP(H$1,Data!$AP:$AR,3,FALSE),Cuenta,VLOOKUP(H$1,Data!$AP:$AR,2,FALSE))+SUMIFS(FX,Fecha,$A188,Linea,VLOOKUP(H$1,Data!$AP:$AR,3,FALSE),Cuenta,VLOOKUP(H$1,Data!$AP:$AR,2,FALSE))+H187,"")</f>
        <v/>
      </c>
      <c r="I188" s="3" t="str">
        <f>IF(AND($A188&lt;&gt;"",I$1&lt;&gt;""),SUMIFS(VM,Fecha,$A188,Linea,VLOOKUP(I$1,Data!$AP:$AR,3,FALSE),Cuenta,VLOOKUP(I$1,Data!$AP:$AR,2,FALSE))+SUMIFS(FX,Fecha,$A188,Linea,VLOOKUP(I$1,Data!$AP:$AR,3,FALSE),Cuenta,VLOOKUP(I$1,Data!$AP:$AR,2,FALSE))+I187,"")</f>
        <v/>
      </c>
      <c r="J188" s="3" t="str">
        <f>IF(AND($A188&lt;&gt;"",J$1&lt;&gt;""),SUMIFS(VM,Fecha,$A188,Linea,VLOOKUP(J$1,Data!$AP:$AR,3,FALSE),Cuenta,VLOOKUP(J$1,Data!$AP:$AR,2,FALSE))+SUMIFS(FX,Fecha,$A188,Linea,VLOOKUP(J$1,Data!$AP:$AR,3,FALSE),Cuenta,VLOOKUP(J$1,Data!$AP:$AR,2,FALSE))+J187,"")</f>
        <v/>
      </c>
      <c r="K188" s="3" t="str">
        <f>IF(AND($A188&lt;&gt;"",K$1&lt;&gt;""),SUMIFS(VM,Fecha,$A188,Linea,VLOOKUP(K$1,Data!$AP:$AR,3,FALSE),Cuenta,VLOOKUP(K$1,Data!$AP:$AR,2,FALSE))+SUMIFS(FX,Fecha,$A188,Linea,VLOOKUP(K$1,Data!$AP:$AR,3,FALSE),Cuenta,VLOOKUP(K$1,Data!$AP:$AR,2,FALSE))+K187,"")</f>
        <v/>
      </c>
      <c r="L188" s="3" t="str">
        <f>IF(AND($A188&lt;&gt;"",L$1&lt;&gt;""),SUMIFS(VM,Fecha,$A188,Linea,VLOOKUP(L$1,Data!$AP:$AR,3,FALSE),Cuenta,VLOOKUP(L$1,Data!$AP:$AR,2,FALSE))+SUMIFS(FX,Fecha,$A188,Linea,VLOOKUP(L$1,Data!$AP:$AR,3,FALSE),Cuenta,VLOOKUP(L$1,Data!$AP:$AR,2,FALSE))+L187,"")</f>
        <v/>
      </c>
      <c r="M188" s="3" t="str">
        <f>IF(AND($A188&lt;&gt;"",M$1&lt;&gt;""),SUMIFS(VM,Fecha,$A188,Linea,VLOOKUP(M$1,Data!$AP:$AR,3,FALSE),Cuenta,VLOOKUP(M$1,Data!$AP:$AR,2,FALSE))+SUMIFS(FX,Fecha,$A188,Linea,VLOOKUP(M$1,Data!$AP:$AR,3,FALSE),Cuenta,VLOOKUP(M$1,Data!$AP:$AR,2,FALSE))+M187,"")</f>
        <v/>
      </c>
      <c r="N188" s="3" t="str">
        <f>IF(AND($A188&lt;&gt;"",N$1&lt;&gt;""),SUMIFS(VM,Fecha,$A188,Linea,VLOOKUP(N$1,Data!$AP:$AR,3,FALSE),Cuenta,VLOOKUP(N$1,Data!$AP:$AR,2,FALSE))+SUMIFS(FX,Fecha,$A188,Linea,VLOOKUP(N$1,Data!$AP:$AR,3,FALSE),Cuenta,VLOOKUP(N$1,Data!$AP:$AR,2,FALSE))+N187,"")</f>
        <v/>
      </c>
    </row>
    <row r="189" spans="2:14" x14ac:dyDescent="0.25">
      <c r="B189" s="3" t="str">
        <f>IF(AND($A189&lt;&gt;"",B$1&lt;&gt;""),SUMIFS(VM,Fecha,$A189,Linea,VLOOKUP(B$1,Data!$AP:$AR,3,FALSE),Cuenta,VLOOKUP(B$1,Data!$AP:$AR,2,FALSE))+SUMIFS(FX,Fecha,$A189,Linea,VLOOKUP(B$1,Data!$AP:$AR,3,FALSE),Cuenta,VLOOKUP(B$1,Data!$AP:$AR,2,FALSE))+B188,"")</f>
        <v/>
      </c>
      <c r="C189" s="3" t="str">
        <f>IF(AND($A189&lt;&gt;"",C$1&lt;&gt;""),SUMIFS(VM,Fecha,$A189,Linea,VLOOKUP(C$1,Data!$AP:$AR,3,FALSE),Cuenta,VLOOKUP(C$1,Data!$AP:$AR,2,FALSE))+SUMIFS(FX,Fecha,$A189,Linea,VLOOKUP(C$1,Data!$AP:$AR,3,FALSE),Cuenta,VLOOKUP(C$1,Data!$AP:$AR,2,FALSE))+C188,"")</f>
        <v/>
      </c>
      <c r="D189" s="3" t="str">
        <f>IF(AND($A189&lt;&gt;"",D$1&lt;&gt;""),SUMIFS(VM,Fecha,$A189,Linea,VLOOKUP(D$1,Data!$AP:$AR,3,FALSE),Cuenta,VLOOKUP(D$1,Data!$AP:$AR,2,FALSE))+SUMIFS(FX,Fecha,$A189,Linea,VLOOKUP(D$1,Data!$AP:$AR,3,FALSE),Cuenta,VLOOKUP(D$1,Data!$AP:$AR,2,FALSE))+D188,"")</f>
        <v/>
      </c>
      <c r="E189" s="3" t="str">
        <f>IF(AND($A189&lt;&gt;"",E$1&lt;&gt;""),SUMIFS(VM,Fecha,$A189,Linea,VLOOKUP(E$1,Data!$AP:$AR,3,FALSE),Cuenta,VLOOKUP(E$1,Data!$AP:$AR,2,FALSE))+SUMIFS(FX,Fecha,$A189,Linea,VLOOKUP(E$1,Data!$AP:$AR,3,FALSE),Cuenta,VLOOKUP(E$1,Data!$AP:$AR,2,FALSE))+E188,"")</f>
        <v/>
      </c>
      <c r="F189" s="3" t="str">
        <f>IF(AND($A189&lt;&gt;"",F$1&lt;&gt;""),SUMIFS(VM,Fecha,$A189,Linea,VLOOKUP(F$1,Data!$AP:$AR,3,FALSE),Cuenta,VLOOKUP(F$1,Data!$AP:$AR,2,FALSE))+SUMIFS(FX,Fecha,$A189,Linea,VLOOKUP(F$1,Data!$AP:$AR,3,FALSE),Cuenta,VLOOKUP(F$1,Data!$AP:$AR,2,FALSE))+F188,"")</f>
        <v/>
      </c>
      <c r="G189" s="3" t="str">
        <f>IF(AND($A189&lt;&gt;"",G$1&lt;&gt;""),SUMIFS(VM,Fecha,$A189,Linea,VLOOKUP(G$1,Data!$AP:$AR,3,FALSE),Cuenta,VLOOKUP(G$1,Data!$AP:$AR,2,FALSE))+SUMIFS(FX,Fecha,$A189,Linea,VLOOKUP(G$1,Data!$AP:$AR,3,FALSE),Cuenta,VLOOKUP(G$1,Data!$AP:$AR,2,FALSE))+G188,"")</f>
        <v/>
      </c>
      <c r="H189" s="3" t="str">
        <f>IF(AND($A189&lt;&gt;"",H$1&lt;&gt;""),SUMIFS(VM,Fecha,$A189,Linea,VLOOKUP(H$1,Data!$AP:$AR,3,FALSE),Cuenta,VLOOKUP(H$1,Data!$AP:$AR,2,FALSE))+SUMIFS(FX,Fecha,$A189,Linea,VLOOKUP(H$1,Data!$AP:$AR,3,FALSE),Cuenta,VLOOKUP(H$1,Data!$AP:$AR,2,FALSE))+H188,"")</f>
        <v/>
      </c>
      <c r="I189" s="3" t="str">
        <f>IF(AND($A189&lt;&gt;"",I$1&lt;&gt;""),SUMIFS(VM,Fecha,$A189,Linea,VLOOKUP(I$1,Data!$AP:$AR,3,FALSE),Cuenta,VLOOKUP(I$1,Data!$AP:$AR,2,FALSE))+SUMIFS(FX,Fecha,$A189,Linea,VLOOKUP(I$1,Data!$AP:$AR,3,FALSE),Cuenta,VLOOKUP(I$1,Data!$AP:$AR,2,FALSE))+I188,"")</f>
        <v/>
      </c>
      <c r="J189" s="3" t="str">
        <f>IF(AND($A189&lt;&gt;"",J$1&lt;&gt;""),SUMIFS(VM,Fecha,$A189,Linea,VLOOKUP(J$1,Data!$AP:$AR,3,FALSE),Cuenta,VLOOKUP(J$1,Data!$AP:$AR,2,FALSE))+SUMIFS(FX,Fecha,$A189,Linea,VLOOKUP(J$1,Data!$AP:$AR,3,FALSE),Cuenta,VLOOKUP(J$1,Data!$AP:$AR,2,FALSE))+J188,"")</f>
        <v/>
      </c>
      <c r="K189" s="3" t="str">
        <f>IF(AND($A189&lt;&gt;"",K$1&lt;&gt;""),SUMIFS(VM,Fecha,$A189,Linea,VLOOKUP(K$1,Data!$AP:$AR,3,FALSE),Cuenta,VLOOKUP(K$1,Data!$AP:$AR,2,FALSE))+SUMIFS(FX,Fecha,$A189,Linea,VLOOKUP(K$1,Data!$AP:$AR,3,FALSE),Cuenta,VLOOKUP(K$1,Data!$AP:$AR,2,FALSE))+K188,"")</f>
        <v/>
      </c>
      <c r="L189" s="3" t="str">
        <f>IF(AND($A189&lt;&gt;"",L$1&lt;&gt;""),SUMIFS(VM,Fecha,$A189,Linea,VLOOKUP(L$1,Data!$AP:$AR,3,FALSE),Cuenta,VLOOKUP(L$1,Data!$AP:$AR,2,FALSE))+SUMIFS(FX,Fecha,$A189,Linea,VLOOKUP(L$1,Data!$AP:$AR,3,FALSE),Cuenta,VLOOKUP(L$1,Data!$AP:$AR,2,FALSE))+L188,"")</f>
        <v/>
      </c>
      <c r="M189" s="3" t="str">
        <f>IF(AND($A189&lt;&gt;"",M$1&lt;&gt;""),SUMIFS(VM,Fecha,$A189,Linea,VLOOKUP(M$1,Data!$AP:$AR,3,FALSE),Cuenta,VLOOKUP(M$1,Data!$AP:$AR,2,FALSE))+SUMIFS(FX,Fecha,$A189,Linea,VLOOKUP(M$1,Data!$AP:$AR,3,FALSE),Cuenta,VLOOKUP(M$1,Data!$AP:$AR,2,FALSE))+M188,"")</f>
        <v/>
      </c>
      <c r="N189" s="3" t="str">
        <f>IF(AND($A189&lt;&gt;"",N$1&lt;&gt;""),SUMIFS(VM,Fecha,$A189,Linea,VLOOKUP(N$1,Data!$AP:$AR,3,FALSE),Cuenta,VLOOKUP(N$1,Data!$AP:$AR,2,FALSE))+SUMIFS(FX,Fecha,$A189,Linea,VLOOKUP(N$1,Data!$AP:$AR,3,FALSE),Cuenta,VLOOKUP(N$1,Data!$AP:$AR,2,FALSE))+N188,"")</f>
        <v/>
      </c>
    </row>
    <row r="190" spans="2:14" x14ac:dyDescent="0.25">
      <c r="B190" s="3" t="str">
        <f>IF(AND($A190&lt;&gt;"",B$1&lt;&gt;""),SUMIFS(VM,Fecha,$A190,Linea,VLOOKUP(B$1,Data!$AP:$AR,3,FALSE),Cuenta,VLOOKUP(B$1,Data!$AP:$AR,2,FALSE))+SUMIFS(FX,Fecha,$A190,Linea,VLOOKUP(B$1,Data!$AP:$AR,3,FALSE),Cuenta,VLOOKUP(B$1,Data!$AP:$AR,2,FALSE))+B189,"")</f>
        <v/>
      </c>
      <c r="C190" s="3" t="str">
        <f>IF(AND($A190&lt;&gt;"",C$1&lt;&gt;""),SUMIFS(VM,Fecha,$A190,Linea,VLOOKUP(C$1,Data!$AP:$AR,3,FALSE),Cuenta,VLOOKUP(C$1,Data!$AP:$AR,2,FALSE))+SUMIFS(FX,Fecha,$A190,Linea,VLOOKUP(C$1,Data!$AP:$AR,3,FALSE),Cuenta,VLOOKUP(C$1,Data!$AP:$AR,2,FALSE))+C189,"")</f>
        <v/>
      </c>
      <c r="D190" s="3" t="str">
        <f>IF(AND($A190&lt;&gt;"",D$1&lt;&gt;""),SUMIFS(VM,Fecha,$A190,Linea,VLOOKUP(D$1,Data!$AP:$AR,3,FALSE),Cuenta,VLOOKUP(D$1,Data!$AP:$AR,2,FALSE))+SUMIFS(FX,Fecha,$A190,Linea,VLOOKUP(D$1,Data!$AP:$AR,3,FALSE),Cuenta,VLOOKUP(D$1,Data!$AP:$AR,2,FALSE))+D189,"")</f>
        <v/>
      </c>
      <c r="E190" s="3" t="str">
        <f>IF(AND($A190&lt;&gt;"",E$1&lt;&gt;""),SUMIFS(VM,Fecha,$A190,Linea,VLOOKUP(E$1,Data!$AP:$AR,3,FALSE),Cuenta,VLOOKUP(E$1,Data!$AP:$AR,2,FALSE))+SUMIFS(FX,Fecha,$A190,Linea,VLOOKUP(E$1,Data!$AP:$AR,3,FALSE),Cuenta,VLOOKUP(E$1,Data!$AP:$AR,2,FALSE))+E189,"")</f>
        <v/>
      </c>
      <c r="F190" s="3" t="str">
        <f>IF(AND($A190&lt;&gt;"",F$1&lt;&gt;""),SUMIFS(VM,Fecha,$A190,Linea,VLOOKUP(F$1,Data!$AP:$AR,3,FALSE),Cuenta,VLOOKUP(F$1,Data!$AP:$AR,2,FALSE))+SUMIFS(FX,Fecha,$A190,Linea,VLOOKUP(F$1,Data!$AP:$AR,3,FALSE),Cuenta,VLOOKUP(F$1,Data!$AP:$AR,2,FALSE))+F189,"")</f>
        <v/>
      </c>
      <c r="G190" s="3" t="str">
        <f>IF(AND($A190&lt;&gt;"",G$1&lt;&gt;""),SUMIFS(VM,Fecha,$A190,Linea,VLOOKUP(G$1,Data!$AP:$AR,3,FALSE),Cuenta,VLOOKUP(G$1,Data!$AP:$AR,2,FALSE))+SUMIFS(FX,Fecha,$A190,Linea,VLOOKUP(G$1,Data!$AP:$AR,3,FALSE),Cuenta,VLOOKUP(G$1,Data!$AP:$AR,2,FALSE))+G189,"")</f>
        <v/>
      </c>
      <c r="H190" s="3" t="str">
        <f>IF(AND($A190&lt;&gt;"",H$1&lt;&gt;""),SUMIFS(VM,Fecha,$A190,Linea,VLOOKUP(H$1,Data!$AP:$AR,3,FALSE),Cuenta,VLOOKUP(H$1,Data!$AP:$AR,2,FALSE))+SUMIFS(FX,Fecha,$A190,Linea,VLOOKUP(H$1,Data!$AP:$AR,3,FALSE),Cuenta,VLOOKUP(H$1,Data!$AP:$AR,2,FALSE))+H189,"")</f>
        <v/>
      </c>
      <c r="I190" s="3" t="str">
        <f>IF(AND($A190&lt;&gt;"",I$1&lt;&gt;""),SUMIFS(VM,Fecha,$A190,Linea,VLOOKUP(I$1,Data!$AP:$AR,3,FALSE),Cuenta,VLOOKUP(I$1,Data!$AP:$AR,2,FALSE))+SUMIFS(FX,Fecha,$A190,Linea,VLOOKUP(I$1,Data!$AP:$AR,3,FALSE),Cuenta,VLOOKUP(I$1,Data!$AP:$AR,2,FALSE))+I189,"")</f>
        <v/>
      </c>
      <c r="J190" s="3" t="str">
        <f>IF(AND($A190&lt;&gt;"",J$1&lt;&gt;""),SUMIFS(VM,Fecha,$A190,Linea,VLOOKUP(J$1,Data!$AP:$AR,3,FALSE),Cuenta,VLOOKUP(J$1,Data!$AP:$AR,2,FALSE))+SUMIFS(FX,Fecha,$A190,Linea,VLOOKUP(J$1,Data!$AP:$AR,3,FALSE),Cuenta,VLOOKUP(J$1,Data!$AP:$AR,2,FALSE))+J189,"")</f>
        <v/>
      </c>
      <c r="K190" s="3" t="str">
        <f>IF(AND($A190&lt;&gt;"",K$1&lt;&gt;""),SUMIFS(VM,Fecha,$A190,Linea,VLOOKUP(K$1,Data!$AP:$AR,3,FALSE),Cuenta,VLOOKUP(K$1,Data!$AP:$AR,2,FALSE))+SUMIFS(FX,Fecha,$A190,Linea,VLOOKUP(K$1,Data!$AP:$AR,3,FALSE),Cuenta,VLOOKUP(K$1,Data!$AP:$AR,2,FALSE))+K189,"")</f>
        <v/>
      </c>
      <c r="L190" s="3" t="str">
        <f>IF(AND($A190&lt;&gt;"",L$1&lt;&gt;""),SUMIFS(VM,Fecha,$A190,Linea,VLOOKUP(L$1,Data!$AP:$AR,3,FALSE),Cuenta,VLOOKUP(L$1,Data!$AP:$AR,2,FALSE))+SUMIFS(FX,Fecha,$A190,Linea,VLOOKUP(L$1,Data!$AP:$AR,3,FALSE),Cuenta,VLOOKUP(L$1,Data!$AP:$AR,2,FALSE))+L189,"")</f>
        <v/>
      </c>
      <c r="M190" s="3" t="str">
        <f>IF(AND($A190&lt;&gt;"",M$1&lt;&gt;""),SUMIFS(VM,Fecha,$A190,Linea,VLOOKUP(M$1,Data!$AP:$AR,3,FALSE),Cuenta,VLOOKUP(M$1,Data!$AP:$AR,2,FALSE))+SUMIFS(FX,Fecha,$A190,Linea,VLOOKUP(M$1,Data!$AP:$AR,3,FALSE),Cuenta,VLOOKUP(M$1,Data!$AP:$AR,2,FALSE))+M189,"")</f>
        <v/>
      </c>
      <c r="N190" s="3" t="str">
        <f>IF(AND($A190&lt;&gt;"",N$1&lt;&gt;""),SUMIFS(VM,Fecha,$A190,Linea,VLOOKUP(N$1,Data!$AP:$AR,3,FALSE),Cuenta,VLOOKUP(N$1,Data!$AP:$AR,2,FALSE))+SUMIFS(FX,Fecha,$A190,Linea,VLOOKUP(N$1,Data!$AP:$AR,3,FALSE),Cuenta,VLOOKUP(N$1,Data!$AP:$AR,2,FALSE))+N189,"")</f>
        <v/>
      </c>
    </row>
    <row r="191" spans="2:14" x14ac:dyDescent="0.25">
      <c r="B191" s="3" t="str">
        <f>IF(AND($A191&lt;&gt;"",B$1&lt;&gt;""),SUMIFS(VM,Fecha,$A191,Linea,VLOOKUP(B$1,Data!$AP:$AR,3,FALSE),Cuenta,VLOOKUP(B$1,Data!$AP:$AR,2,FALSE))+SUMIFS(FX,Fecha,$A191,Linea,VLOOKUP(B$1,Data!$AP:$AR,3,FALSE),Cuenta,VLOOKUP(B$1,Data!$AP:$AR,2,FALSE))+B190,"")</f>
        <v/>
      </c>
      <c r="C191" s="3" t="str">
        <f>IF(AND($A191&lt;&gt;"",C$1&lt;&gt;""),SUMIFS(VM,Fecha,$A191,Linea,VLOOKUP(C$1,Data!$AP:$AR,3,FALSE),Cuenta,VLOOKUP(C$1,Data!$AP:$AR,2,FALSE))+SUMIFS(FX,Fecha,$A191,Linea,VLOOKUP(C$1,Data!$AP:$AR,3,FALSE),Cuenta,VLOOKUP(C$1,Data!$AP:$AR,2,FALSE))+C190,"")</f>
        <v/>
      </c>
      <c r="D191" s="3" t="str">
        <f>IF(AND($A191&lt;&gt;"",D$1&lt;&gt;""),SUMIFS(VM,Fecha,$A191,Linea,VLOOKUP(D$1,Data!$AP:$AR,3,FALSE),Cuenta,VLOOKUP(D$1,Data!$AP:$AR,2,FALSE))+SUMIFS(FX,Fecha,$A191,Linea,VLOOKUP(D$1,Data!$AP:$AR,3,FALSE),Cuenta,VLOOKUP(D$1,Data!$AP:$AR,2,FALSE))+D190,"")</f>
        <v/>
      </c>
      <c r="E191" s="3" t="str">
        <f>IF(AND($A191&lt;&gt;"",E$1&lt;&gt;""),SUMIFS(VM,Fecha,$A191,Linea,VLOOKUP(E$1,Data!$AP:$AR,3,FALSE),Cuenta,VLOOKUP(E$1,Data!$AP:$AR,2,FALSE))+SUMIFS(FX,Fecha,$A191,Linea,VLOOKUP(E$1,Data!$AP:$AR,3,FALSE),Cuenta,VLOOKUP(E$1,Data!$AP:$AR,2,FALSE))+E190,"")</f>
        <v/>
      </c>
      <c r="F191" s="3" t="str">
        <f>IF(AND($A191&lt;&gt;"",F$1&lt;&gt;""),SUMIFS(VM,Fecha,$A191,Linea,VLOOKUP(F$1,Data!$AP:$AR,3,FALSE),Cuenta,VLOOKUP(F$1,Data!$AP:$AR,2,FALSE))+SUMIFS(FX,Fecha,$A191,Linea,VLOOKUP(F$1,Data!$AP:$AR,3,FALSE),Cuenta,VLOOKUP(F$1,Data!$AP:$AR,2,FALSE))+F190,"")</f>
        <v/>
      </c>
      <c r="G191" s="3" t="str">
        <f>IF(AND($A191&lt;&gt;"",G$1&lt;&gt;""),SUMIFS(VM,Fecha,$A191,Linea,VLOOKUP(G$1,Data!$AP:$AR,3,FALSE),Cuenta,VLOOKUP(G$1,Data!$AP:$AR,2,FALSE))+SUMIFS(FX,Fecha,$A191,Linea,VLOOKUP(G$1,Data!$AP:$AR,3,FALSE),Cuenta,VLOOKUP(G$1,Data!$AP:$AR,2,FALSE))+G190,"")</f>
        <v/>
      </c>
      <c r="H191" s="3" t="str">
        <f>IF(AND($A191&lt;&gt;"",H$1&lt;&gt;""),SUMIFS(VM,Fecha,$A191,Linea,VLOOKUP(H$1,Data!$AP:$AR,3,FALSE),Cuenta,VLOOKUP(H$1,Data!$AP:$AR,2,FALSE))+SUMIFS(FX,Fecha,$A191,Linea,VLOOKUP(H$1,Data!$AP:$AR,3,FALSE),Cuenta,VLOOKUP(H$1,Data!$AP:$AR,2,FALSE))+H190,"")</f>
        <v/>
      </c>
      <c r="I191" s="3" t="str">
        <f>IF(AND($A191&lt;&gt;"",I$1&lt;&gt;""),SUMIFS(VM,Fecha,$A191,Linea,VLOOKUP(I$1,Data!$AP:$AR,3,FALSE),Cuenta,VLOOKUP(I$1,Data!$AP:$AR,2,FALSE))+SUMIFS(FX,Fecha,$A191,Linea,VLOOKUP(I$1,Data!$AP:$AR,3,FALSE),Cuenta,VLOOKUP(I$1,Data!$AP:$AR,2,FALSE))+I190,"")</f>
        <v/>
      </c>
      <c r="J191" s="3" t="str">
        <f>IF(AND($A191&lt;&gt;"",J$1&lt;&gt;""),SUMIFS(VM,Fecha,$A191,Linea,VLOOKUP(J$1,Data!$AP:$AR,3,FALSE),Cuenta,VLOOKUP(J$1,Data!$AP:$AR,2,FALSE))+SUMIFS(FX,Fecha,$A191,Linea,VLOOKUP(J$1,Data!$AP:$AR,3,FALSE),Cuenta,VLOOKUP(J$1,Data!$AP:$AR,2,FALSE))+J190,"")</f>
        <v/>
      </c>
      <c r="K191" s="3" t="str">
        <f>IF(AND($A191&lt;&gt;"",K$1&lt;&gt;""),SUMIFS(VM,Fecha,$A191,Linea,VLOOKUP(K$1,Data!$AP:$AR,3,FALSE),Cuenta,VLOOKUP(K$1,Data!$AP:$AR,2,FALSE))+SUMIFS(FX,Fecha,$A191,Linea,VLOOKUP(K$1,Data!$AP:$AR,3,FALSE),Cuenta,VLOOKUP(K$1,Data!$AP:$AR,2,FALSE))+K190,"")</f>
        <v/>
      </c>
      <c r="L191" s="3" t="str">
        <f>IF(AND($A191&lt;&gt;"",L$1&lt;&gt;""),SUMIFS(VM,Fecha,$A191,Linea,VLOOKUP(L$1,Data!$AP:$AR,3,FALSE),Cuenta,VLOOKUP(L$1,Data!$AP:$AR,2,FALSE))+SUMIFS(FX,Fecha,$A191,Linea,VLOOKUP(L$1,Data!$AP:$AR,3,FALSE),Cuenta,VLOOKUP(L$1,Data!$AP:$AR,2,FALSE))+L190,"")</f>
        <v/>
      </c>
      <c r="M191" s="3" t="str">
        <f>IF(AND($A191&lt;&gt;"",M$1&lt;&gt;""),SUMIFS(VM,Fecha,$A191,Linea,VLOOKUP(M$1,Data!$AP:$AR,3,FALSE),Cuenta,VLOOKUP(M$1,Data!$AP:$AR,2,FALSE))+SUMIFS(FX,Fecha,$A191,Linea,VLOOKUP(M$1,Data!$AP:$AR,3,FALSE),Cuenta,VLOOKUP(M$1,Data!$AP:$AR,2,FALSE))+M190,"")</f>
        <v/>
      </c>
      <c r="N191" s="3" t="str">
        <f>IF(AND($A191&lt;&gt;"",N$1&lt;&gt;""),SUMIFS(VM,Fecha,$A191,Linea,VLOOKUP(N$1,Data!$AP:$AR,3,FALSE),Cuenta,VLOOKUP(N$1,Data!$AP:$AR,2,FALSE))+SUMIFS(FX,Fecha,$A191,Linea,VLOOKUP(N$1,Data!$AP:$AR,3,FALSE),Cuenta,VLOOKUP(N$1,Data!$AP:$AR,2,FALSE))+N190,"")</f>
        <v/>
      </c>
    </row>
    <row r="192" spans="2:14" x14ac:dyDescent="0.25">
      <c r="B192" s="3" t="str">
        <f>IF(AND($A192&lt;&gt;"",B$1&lt;&gt;""),SUMIFS(VM,Fecha,$A192,Linea,VLOOKUP(B$1,Data!$AP:$AR,3,FALSE),Cuenta,VLOOKUP(B$1,Data!$AP:$AR,2,FALSE))+SUMIFS(FX,Fecha,$A192,Linea,VLOOKUP(B$1,Data!$AP:$AR,3,FALSE),Cuenta,VLOOKUP(B$1,Data!$AP:$AR,2,FALSE))+B191,"")</f>
        <v/>
      </c>
      <c r="C192" s="3" t="str">
        <f>IF(AND($A192&lt;&gt;"",C$1&lt;&gt;""),SUMIFS(VM,Fecha,$A192,Linea,VLOOKUP(C$1,Data!$AP:$AR,3,FALSE),Cuenta,VLOOKUP(C$1,Data!$AP:$AR,2,FALSE))+SUMIFS(FX,Fecha,$A192,Linea,VLOOKUP(C$1,Data!$AP:$AR,3,FALSE),Cuenta,VLOOKUP(C$1,Data!$AP:$AR,2,FALSE))+C191,"")</f>
        <v/>
      </c>
      <c r="D192" s="3" t="str">
        <f>IF(AND($A192&lt;&gt;"",D$1&lt;&gt;""),SUMIFS(VM,Fecha,$A192,Linea,VLOOKUP(D$1,Data!$AP:$AR,3,FALSE),Cuenta,VLOOKUP(D$1,Data!$AP:$AR,2,FALSE))+SUMIFS(FX,Fecha,$A192,Linea,VLOOKUP(D$1,Data!$AP:$AR,3,FALSE),Cuenta,VLOOKUP(D$1,Data!$AP:$AR,2,FALSE))+D191,"")</f>
        <v/>
      </c>
      <c r="E192" s="3" t="str">
        <f>IF(AND($A192&lt;&gt;"",E$1&lt;&gt;""),SUMIFS(VM,Fecha,$A192,Linea,VLOOKUP(E$1,Data!$AP:$AR,3,FALSE),Cuenta,VLOOKUP(E$1,Data!$AP:$AR,2,FALSE))+SUMIFS(FX,Fecha,$A192,Linea,VLOOKUP(E$1,Data!$AP:$AR,3,FALSE),Cuenta,VLOOKUP(E$1,Data!$AP:$AR,2,FALSE))+E191,"")</f>
        <v/>
      </c>
      <c r="F192" s="3" t="str">
        <f>IF(AND($A192&lt;&gt;"",F$1&lt;&gt;""),SUMIFS(VM,Fecha,$A192,Linea,VLOOKUP(F$1,Data!$AP:$AR,3,FALSE),Cuenta,VLOOKUP(F$1,Data!$AP:$AR,2,FALSE))+SUMIFS(FX,Fecha,$A192,Linea,VLOOKUP(F$1,Data!$AP:$AR,3,FALSE),Cuenta,VLOOKUP(F$1,Data!$AP:$AR,2,FALSE))+F191,"")</f>
        <v/>
      </c>
      <c r="G192" s="3" t="str">
        <f>IF(AND($A192&lt;&gt;"",G$1&lt;&gt;""),SUMIFS(VM,Fecha,$A192,Linea,VLOOKUP(G$1,Data!$AP:$AR,3,FALSE),Cuenta,VLOOKUP(G$1,Data!$AP:$AR,2,FALSE))+SUMIFS(FX,Fecha,$A192,Linea,VLOOKUP(G$1,Data!$AP:$AR,3,FALSE),Cuenta,VLOOKUP(G$1,Data!$AP:$AR,2,FALSE))+G191,"")</f>
        <v/>
      </c>
      <c r="H192" s="3" t="str">
        <f>IF(AND($A192&lt;&gt;"",H$1&lt;&gt;""),SUMIFS(VM,Fecha,$A192,Linea,VLOOKUP(H$1,Data!$AP:$AR,3,FALSE),Cuenta,VLOOKUP(H$1,Data!$AP:$AR,2,FALSE))+SUMIFS(FX,Fecha,$A192,Linea,VLOOKUP(H$1,Data!$AP:$AR,3,FALSE),Cuenta,VLOOKUP(H$1,Data!$AP:$AR,2,FALSE))+H191,"")</f>
        <v/>
      </c>
      <c r="I192" s="3" t="str">
        <f>IF(AND($A192&lt;&gt;"",I$1&lt;&gt;""),SUMIFS(VM,Fecha,$A192,Linea,VLOOKUP(I$1,Data!$AP:$AR,3,FALSE),Cuenta,VLOOKUP(I$1,Data!$AP:$AR,2,FALSE))+SUMIFS(FX,Fecha,$A192,Linea,VLOOKUP(I$1,Data!$AP:$AR,3,FALSE),Cuenta,VLOOKUP(I$1,Data!$AP:$AR,2,FALSE))+I191,"")</f>
        <v/>
      </c>
      <c r="J192" s="3" t="str">
        <f>IF(AND($A192&lt;&gt;"",J$1&lt;&gt;""),SUMIFS(VM,Fecha,$A192,Linea,VLOOKUP(J$1,Data!$AP:$AR,3,FALSE),Cuenta,VLOOKUP(J$1,Data!$AP:$AR,2,FALSE))+SUMIFS(FX,Fecha,$A192,Linea,VLOOKUP(J$1,Data!$AP:$AR,3,FALSE),Cuenta,VLOOKUP(J$1,Data!$AP:$AR,2,FALSE))+J191,"")</f>
        <v/>
      </c>
      <c r="K192" s="3" t="str">
        <f>IF(AND($A192&lt;&gt;"",K$1&lt;&gt;""),SUMIFS(VM,Fecha,$A192,Linea,VLOOKUP(K$1,Data!$AP:$AR,3,FALSE),Cuenta,VLOOKUP(K$1,Data!$AP:$AR,2,FALSE))+SUMIFS(FX,Fecha,$A192,Linea,VLOOKUP(K$1,Data!$AP:$AR,3,FALSE),Cuenta,VLOOKUP(K$1,Data!$AP:$AR,2,FALSE))+K191,"")</f>
        <v/>
      </c>
      <c r="L192" s="3" t="str">
        <f>IF(AND($A192&lt;&gt;"",L$1&lt;&gt;""),SUMIFS(VM,Fecha,$A192,Linea,VLOOKUP(L$1,Data!$AP:$AR,3,FALSE),Cuenta,VLOOKUP(L$1,Data!$AP:$AR,2,FALSE))+SUMIFS(FX,Fecha,$A192,Linea,VLOOKUP(L$1,Data!$AP:$AR,3,FALSE),Cuenta,VLOOKUP(L$1,Data!$AP:$AR,2,FALSE))+L191,"")</f>
        <v/>
      </c>
      <c r="M192" s="3" t="str">
        <f>IF(AND($A192&lt;&gt;"",M$1&lt;&gt;""),SUMIFS(VM,Fecha,$A192,Linea,VLOOKUP(M$1,Data!$AP:$AR,3,FALSE),Cuenta,VLOOKUP(M$1,Data!$AP:$AR,2,FALSE))+SUMIFS(FX,Fecha,$A192,Linea,VLOOKUP(M$1,Data!$AP:$AR,3,FALSE),Cuenta,VLOOKUP(M$1,Data!$AP:$AR,2,FALSE))+M191,"")</f>
        <v/>
      </c>
      <c r="N192" s="3" t="str">
        <f>IF(AND($A192&lt;&gt;"",N$1&lt;&gt;""),SUMIFS(VM,Fecha,$A192,Linea,VLOOKUP(N$1,Data!$AP:$AR,3,FALSE),Cuenta,VLOOKUP(N$1,Data!$AP:$AR,2,FALSE))+SUMIFS(FX,Fecha,$A192,Linea,VLOOKUP(N$1,Data!$AP:$AR,3,FALSE),Cuenta,VLOOKUP(N$1,Data!$AP:$AR,2,FALSE))+N191,"")</f>
        <v/>
      </c>
    </row>
    <row r="193" spans="2:14" x14ac:dyDescent="0.25">
      <c r="B193" s="3" t="str">
        <f>IF(AND($A193&lt;&gt;"",B$1&lt;&gt;""),SUMIFS(VM,Fecha,$A193,Linea,VLOOKUP(B$1,Data!$AP:$AR,3,FALSE),Cuenta,VLOOKUP(B$1,Data!$AP:$AR,2,FALSE))+SUMIFS(FX,Fecha,$A193,Linea,VLOOKUP(B$1,Data!$AP:$AR,3,FALSE),Cuenta,VLOOKUP(B$1,Data!$AP:$AR,2,FALSE))+B192,"")</f>
        <v/>
      </c>
      <c r="C193" s="3" t="str">
        <f>IF(AND($A193&lt;&gt;"",C$1&lt;&gt;""),SUMIFS(VM,Fecha,$A193,Linea,VLOOKUP(C$1,Data!$AP:$AR,3,FALSE),Cuenta,VLOOKUP(C$1,Data!$AP:$AR,2,FALSE))+SUMIFS(FX,Fecha,$A193,Linea,VLOOKUP(C$1,Data!$AP:$AR,3,FALSE),Cuenta,VLOOKUP(C$1,Data!$AP:$AR,2,FALSE))+C192,"")</f>
        <v/>
      </c>
      <c r="D193" s="3" t="str">
        <f>IF(AND($A193&lt;&gt;"",D$1&lt;&gt;""),SUMIFS(VM,Fecha,$A193,Linea,VLOOKUP(D$1,Data!$AP:$AR,3,FALSE),Cuenta,VLOOKUP(D$1,Data!$AP:$AR,2,FALSE))+SUMIFS(FX,Fecha,$A193,Linea,VLOOKUP(D$1,Data!$AP:$AR,3,FALSE),Cuenta,VLOOKUP(D$1,Data!$AP:$AR,2,FALSE))+D192,"")</f>
        <v/>
      </c>
      <c r="E193" s="3" t="str">
        <f>IF(AND($A193&lt;&gt;"",E$1&lt;&gt;""),SUMIFS(VM,Fecha,$A193,Linea,VLOOKUP(E$1,Data!$AP:$AR,3,FALSE),Cuenta,VLOOKUP(E$1,Data!$AP:$AR,2,FALSE))+SUMIFS(FX,Fecha,$A193,Linea,VLOOKUP(E$1,Data!$AP:$AR,3,FALSE),Cuenta,VLOOKUP(E$1,Data!$AP:$AR,2,FALSE))+E192,"")</f>
        <v/>
      </c>
      <c r="F193" s="3" t="str">
        <f>IF(AND($A193&lt;&gt;"",F$1&lt;&gt;""),SUMIFS(VM,Fecha,$A193,Linea,VLOOKUP(F$1,Data!$AP:$AR,3,FALSE),Cuenta,VLOOKUP(F$1,Data!$AP:$AR,2,FALSE))+SUMIFS(FX,Fecha,$A193,Linea,VLOOKUP(F$1,Data!$AP:$AR,3,FALSE),Cuenta,VLOOKUP(F$1,Data!$AP:$AR,2,FALSE))+F192,"")</f>
        <v/>
      </c>
      <c r="G193" s="3" t="str">
        <f>IF(AND($A193&lt;&gt;"",G$1&lt;&gt;""),SUMIFS(VM,Fecha,$A193,Linea,VLOOKUP(G$1,Data!$AP:$AR,3,FALSE),Cuenta,VLOOKUP(G$1,Data!$AP:$AR,2,FALSE))+SUMIFS(FX,Fecha,$A193,Linea,VLOOKUP(G$1,Data!$AP:$AR,3,FALSE),Cuenta,VLOOKUP(G$1,Data!$AP:$AR,2,FALSE))+G192,"")</f>
        <v/>
      </c>
      <c r="H193" s="3" t="str">
        <f>IF(AND($A193&lt;&gt;"",H$1&lt;&gt;""),SUMIFS(VM,Fecha,$A193,Linea,VLOOKUP(H$1,Data!$AP:$AR,3,FALSE),Cuenta,VLOOKUP(H$1,Data!$AP:$AR,2,FALSE))+SUMIFS(FX,Fecha,$A193,Linea,VLOOKUP(H$1,Data!$AP:$AR,3,FALSE),Cuenta,VLOOKUP(H$1,Data!$AP:$AR,2,FALSE))+H192,"")</f>
        <v/>
      </c>
      <c r="I193" s="3" t="str">
        <f>IF(AND($A193&lt;&gt;"",I$1&lt;&gt;""),SUMIFS(VM,Fecha,$A193,Linea,VLOOKUP(I$1,Data!$AP:$AR,3,FALSE),Cuenta,VLOOKUP(I$1,Data!$AP:$AR,2,FALSE))+SUMIFS(FX,Fecha,$A193,Linea,VLOOKUP(I$1,Data!$AP:$AR,3,FALSE),Cuenta,VLOOKUP(I$1,Data!$AP:$AR,2,FALSE))+I192,"")</f>
        <v/>
      </c>
      <c r="J193" s="3" t="str">
        <f>IF(AND($A193&lt;&gt;"",J$1&lt;&gt;""),SUMIFS(VM,Fecha,$A193,Linea,VLOOKUP(J$1,Data!$AP:$AR,3,FALSE),Cuenta,VLOOKUP(J$1,Data!$AP:$AR,2,FALSE))+SUMIFS(FX,Fecha,$A193,Linea,VLOOKUP(J$1,Data!$AP:$AR,3,FALSE),Cuenta,VLOOKUP(J$1,Data!$AP:$AR,2,FALSE))+J192,"")</f>
        <v/>
      </c>
      <c r="K193" s="3" t="str">
        <f>IF(AND($A193&lt;&gt;"",K$1&lt;&gt;""),SUMIFS(VM,Fecha,$A193,Linea,VLOOKUP(K$1,Data!$AP:$AR,3,FALSE),Cuenta,VLOOKUP(K$1,Data!$AP:$AR,2,FALSE))+SUMIFS(FX,Fecha,$A193,Linea,VLOOKUP(K$1,Data!$AP:$AR,3,FALSE),Cuenta,VLOOKUP(K$1,Data!$AP:$AR,2,FALSE))+K192,"")</f>
        <v/>
      </c>
      <c r="L193" s="3" t="str">
        <f>IF(AND($A193&lt;&gt;"",L$1&lt;&gt;""),SUMIFS(VM,Fecha,$A193,Linea,VLOOKUP(L$1,Data!$AP:$AR,3,FALSE),Cuenta,VLOOKUP(L$1,Data!$AP:$AR,2,FALSE))+SUMIFS(FX,Fecha,$A193,Linea,VLOOKUP(L$1,Data!$AP:$AR,3,FALSE),Cuenta,VLOOKUP(L$1,Data!$AP:$AR,2,FALSE))+L192,"")</f>
        <v/>
      </c>
      <c r="M193" s="3" t="str">
        <f>IF(AND($A193&lt;&gt;"",M$1&lt;&gt;""),SUMIFS(VM,Fecha,$A193,Linea,VLOOKUP(M$1,Data!$AP:$AR,3,FALSE),Cuenta,VLOOKUP(M$1,Data!$AP:$AR,2,FALSE))+SUMIFS(FX,Fecha,$A193,Linea,VLOOKUP(M$1,Data!$AP:$AR,3,FALSE),Cuenta,VLOOKUP(M$1,Data!$AP:$AR,2,FALSE))+M192,"")</f>
        <v/>
      </c>
      <c r="N193" s="3" t="str">
        <f>IF(AND($A193&lt;&gt;"",N$1&lt;&gt;""),SUMIFS(VM,Fecha,$A193,Linea,VLOOKUP(N$1,Data!$AP:$AR,3,FALSE),Cuenta,VLOOKUP(N$1,Data!$AP:$AR,2,FALSE))+SUMIFS(FX,Fecha,$A193,Linea,VLOOKUP(N$1,Data!$AP:$AR,3,FALSE),Cuenta,VLOOKUP(N$1,Data!$AP:$AR,2,FALSE))+N192,"")</f>
        <v/>
      </c>
    </row>
    <row r="194" spans="2:14" x14ac:dyDescent="0.25">
      <c r="B194" s="3" t="str">
        <f>IF(AND($A194&lt;&gt;"",B$1&lt;&gt;""),SUMIFS(VM,Fecha,$A194,Linea,VLOOKUP(B$1,Data!$AP:$AR,3,FALSE),Cuenta,VLOOKUP(B$1,Data!$AP:$AR,2,FALSE))+SUMIFS(FX,Fecha,$A194,Linea,VLOOKUP(B$1,Data!$AP:$AR,3,FALSE),Cuenta,VLOOKUP(B$1,Data!$AP:$AR,2,FALSE))+B193,"")</f>
        <v/>
      </c>
      <c r="C194" s="3" t="str">
        <f>IF(AND($A194&lt;&gt;"",C$1&lt;&gt;""),SUMIFS(VM,Fecha,$A194,Linea,VLOOKUP(C$1,Data!$AP:$AR,3,FALSE),Cuenta,VLOOKUP(C$1,Data!$AP:$AR,2,FALSE))+SUMIFS(FX,Fecha,$A194,Linea,VLOOKUP(C$1,Data!$AP:$AR,3,FALSE),Cuenta,VLOOKUP(C$1,Data!$AP:$AR,2,FALSE))+C193,"")</f>
        <v/>
      </c>
      <c r="D194" s="3" t="str">
        <f>IF(AND($A194&lt;&gt;"",D$1&lt;&gt;""),SUMIFS(VM,Fecha,$A194,Linea,VLOOKUP(D$1,Data!$AP:$AR,3,FALSE),Cuenta,VLOOKUP(D$1,Data!$AP:$AR,2,FALSE))+SUMIFS(FX,Fecha,$A194,Linea,VLOOKUP(D$1,Data!$AP:$AR,3,FALSE),Cuenta,VLOOKUP(D$1,Data!$AP:$AR,2,FALSE))+D193,"")</f>
        <v/>
      </c>
      <c r="E194" s="3" t="str">
        <f>IF(AND($A194&lt;&gt;"",E$1&lt;&gt;""),SUMIFS(VM,Fecha,$A194,Linea,VLOOKUP(E$1,Data!$AP:$AR,3,FALSE),Cuenta,VLOOKUP(E$1,Data!$AP:$AR,2,FALSE))+SUMIFS(FX,Fecha,$A194,Linea,VLOOKUP(E$1,Data!$AP:$AR,3,FALSE),Cuenta,VLOOKUP(E$1,Data!$AP:$AR,2,FALSE))+E193,"")</f>
        <v/>
      </c>
      <c r="F194" s="3" t="str">
        <f>IF(AND($A194&lt;&gt;"",F$1&lt;&gt;""),SUMIFS(VM,Fecha,$A194,Linea,VLOOKUP(F$1,Data!$AP:$AR,3,FALSE),Cuenta,VLOOKUP(F$1,Data!$AP:$AR,2,FALSE))+SUMIFS(FX,Fecha,$A194,Linea,VLOOKUP(F$1,Data!$AP:$AR,3,FALSE),Cuenta,VLOOKUP(F$1,Data!$AP:$AR,2,FALSE))+F193,"")</f>
        <v/>
      </c>
      <c r="G194" s="3" t="str">
        <f>IF(AND($A194&lt;&gt;"",G$1&lt;&gt;""),SUMIFS(VM,Fecha,$A194,Linea,VLOOKUP(G$1,Data!$AP:$AR,3,FALSE),Cuenta,VLOOKUP(G$1,Data!$AP:$AR,2,FALSE))+SUMIFS(FX,Fecha,$A194,Linea,VLOOKUP(G$1,Data!$AP:$AR,3,FALSE),Cuenta,VLOOKUP(G$1,Data!$AP:$AR,2,FALSE))+G193,"")</f>
        <v/>
      </c>
      <c r="H194" s="3" t="str">
        <f>IF(AND($A194&lt;&gt;"",H$1&lt;&gt;""),SUMIFS(VM,Fecha,$A194,Linea,VLOOKUP(H$1,Data!$AP:$AR,3,FALSE),Cuenta,VLOOKUP(H$1,Data!$AP:$AR,2,FALSE))+SUMIFS(FX,Fecha,$A194,Linea,VLOOKUP(H$1,Data!$AP:$AR,3,FALSE),Cuenta,VLOOKUP(H$1,Data!$AP:$AR,2,FALSE))+H193,"")</f>
        <v/>
      </c>
      <c r="I194" s="3" t="str">
        <f>IF(AND($A194&lt;&gt;"",I$1&lt;&gt;""),SUMIFS(VM,Fecha,$A194,Linea,VLOOKUP(I$1,Data!$AP:$AR,3,FALSE),Cuenta,VLOOKUP(I$1,Data!$AP:$AR,2,FALSE))+SUMIFS(FX,Fecha,$A194,Linea,VLOOKUP(I$1,Data!$AP:$AR,3,FALSE),Cuenta,VLOOKUP(I$1,Data!$AP:$AR,2,FALSE))+I193,"")</f>
        <v/>
      </c>
      <c r="J194" s="3" t="str">
        <f>IF(AND($A194&lt;&gt;"",J$1&lt;&gt;""),SUMIFS(VM,Fecha,$A194,Linea,VLOOKUP(J$1,Data!$AP:$AR,3,FALSE),Cuenta,VLOOKUP(J$1,Data!$AP:$AR,2,FALSE))+SUMIFS(FX,Fecha,$A194,Linea,VLOOKUP(J$1,Data!$AP:$AR,3,FALSE),Cuenta,VLOOKUP(J$1,Data!$AP:$AR,2,FALSE))+J193,"")</f>
        <v/>
      </c>
      <c r="K194" s="3" t="str">
        <f>IF(AND($A194&lt;&gt;"",K$1&lt;&gt;""),SUMIFS(VM,Fecha,$A194,Linea,VLOOKUP(K$1,Data!$AP:$AR,3,FALSE),Cuenta,VLOOKUP(K$1,Data!$AP:$AR,2,FALSE))+SUMIFS(FX,Fecha,$A194,Linea,VLOOKUP(K$1,Data!$AP:$AR,3,FALSE),Cuenta,VLOOKUP(K$1,Data!$AP:$AR,2,FALSE))+K193,"")</f>
        <v/>
      </c>
      <c r="L194" s="3" t="str">
        <f>IF(AND($A194&lt;&gt;"",L$1&lt;&gt;""),SUMIFS(VM,Fecha,$A194,Linea,VLOOKUP(L$1,Data!$AP:$AR,3,FALSE),Cuenta,VLOOKUP(L$1,Data!$AP:$AR,2,FALSE))+SUMIFS(FX,Fecha,$A194,Linea,VLOOKUP(L$1,Data!$AP:$AR,3,FALSE),Cuenta,VLOOKUP(L$1,Data!$AP:$AR,2,FALSE))+L193,"")</f>
        <v/>
      </c>
      <c r="M194" s="3" t="str">
        <f>IF(AND($A194&lt;&gt;"",M$1&lt;&gt;""),SUMIFS(VM,Fecha,$A194,Linea,VLOOKUP(M$1,Data!$AP:$AR,3,FALSE),Cuenta,VLOOKUP(M$1,Data!$AP:$AR,2,FALSE))+SUMIFS(FX,Fecha,$A194,Linea,VLOOKUP(M$1,Data!$AP:$AR,3,FALSE),Cuenta,VLOOKUP(M$1,Data!$AP:$AR,2,FALSE))+M193,"")</f>
        <v/>
      </c>
      <c r="N194" s="3" t="str">
        <f>IF(AND($A194&lt;&gt;"",N$1&lt;&gt;""),SUMIFS(VM,Fecha,$A194,Linea,VLOOKUP(N$1,Data!$AP:$AR,3,FALSE),Cuenta,VLOOKUP(N$1,Data!$AP:$AR,2,FALSE))+SUMIFS(FX,Fecha,$A194,Linea,VLOOKUP(N$1,Data!$AP:$AR,3,FALSE),Cuenta,VLOOKUP(N$1,Data!$AP:$AR,2,FALSE))+N193,"")</f>
        <v/>
      </c>
    </row>
    <row r="195" spans="2:14" x14ac:dyDescent="0.25">
      <c r="B195" s="3" t="str">
        <f>IF(AND($A195&lt;&gt;"",B$1&lt;&gt;""),SUMIFS(VM,Fecha,$A195,Linea,VLOOKUP(B$1,Data!$AP:$AR,3,FALSE),Cuenta,VLOOKUP(B$1,Data!$AP:$AR,2,FALSE))+SUMIFS(FX,Fecha,$A195,Linea,VLOOKUP(B$1,Data!$AP:$AR,3,FALSE),Cuenta,VLOOKUP(B$1,Data!$AP:$AR,2,FALSE))+B194,"")</f>
        <v/>
      </c>
      <c r="C195" s="3" t="str">
        <f>IF(AND($A195&lt;&gt;"",C$1&lt;&gt;""),SUMIFS(VM,Fecha,$A195,Linea,VLOOKUP(C$1,Data!$AP:$AR,3,FALSE),Cuenta,VLOOKUP(C$1,Data!$AP:$AR,2,FALSE))+SUMIFS(FX,Fecha,$A195,Linea,VLOOKUP(C$1,Data!$AP:$AR,3,FALSE),Cuenta,VLOOKUP(C$1,Data!$AP:$AR,2,FALSE))+C194,"")</f>
        <v/>
      </c>
      <c r="D195" s="3" t="str">
        <f>IF(AND($A195&lt;&gt;"",D$1&lt;&gt;""),SUMIFS(VM,Fecha,$A195,Linea,VLOOKUP(D$1,Data!$AP:$AR,3,FALSE),Cuenta,VLOOKUP(D$1,Data!$AP:$AR,2,FALSE))+SUMIFS(FX,Fecha,$A195,Linea,VLOOKUP(D$1,Data!$AP:$AR,3,FALSE),Cuenta,VLOOKUP(D$1,Data!$AP:$AR,2,FALSE))+D194,"")</f>
        <v/>
      </c>
      <c r="E195" s="3" t="str">
        <f>IF(AND($A195&lt;&gt;"",E$1&lt;&gt;""),SUMIFS(VM,Fecha,$A195,Linea,VLOOKUP(E$1,Data!$AP:$AR,3,FALSE),Cuenta,VLOOKUP(E$1,Data!$AP:$AR,2,FALSE))+SUMIFS(FX,Fecha,$A195,Linea,VLOOKUP(E$1,Data!$AP:$AR,3,FALSE),Cuenta,VLOOKUP(E$1,Data!$AP:$AR,2,FALSE))+E194,"")</f>
        <v/>
      </c>
      <c r="F195" s="3" t="str">
        <f>IF(AND($A195&lt;&gt;"",F$1&lt;&gt;""),SUMIFS(VM,Fecha,$A195,Linea,VLOOKUP(F$1,Data!$AP:$AR,3,FALSE),Cuenta,VLOOKUP(F$1,Data!$AP:$AR,2,FALSE))+SUMIFS(FX,Fecha,$A195,Linea,VLOOKUP(F$1,Data!$AP:$AR,3,FALSE),Cuenta,VLOOKUP(F$1,Data!$AP:$AR,2,FALSE))+F194,"")</f>
        <v/>
      </c>
      <c r="G195" s="3" t="str">
        <f>IF(AND($A195&lt;&gt;"",G$1&lt;&gt;""),SUMIFS(VM,Fecha,$A195,Linea,VLOOKUP(G$1,Data!$AP:$AR,3,FALSE),Cuenta,VLOOKUP(G$1,Data!$AP:$AR,2,FALSE))+SUMIFS(FX,Fecha,$A195,Linea,VLOOKUP(G$1,Data!$AP:$AR,3,FALSE),Cuenta,VLOOKUP(G$1,Data!$AP:$AR,2,FALSE))+G194,"")</f>
        <v/>
      </c>
      <c r="H195" s="3" t="str">
        <f>IF(AND($A195&lt;&gt;"",H$1&lt;&gt;""),SUMIFS(VM,Fecha,$A195,Linea,VLOOKUP(H$1,Data!$AP:$AR,3,FALSE),Cuenta,VLOOKUP(H$1,Data!$AP:$AR,2,FALSE))+SUMIFS(FX,Fecha,$A195,Linea,VLOOKUP(H$1,Data!$AP:$AR,3,FALSE),Cuenta,VLOOKUP(H$1,Data!$AP:$AR,2,FALSE))+H194,"")</f>
        <v/>
      </c>
      <c r="I195" s="3" t="str">
        <f>IF(AND($A195&lt;&gt;"",I$1&lt;&gt;""),SUMIFS(VM,Fecha,$A195,Linea,VLOOKUP(I$1,Data!$AP:$AR,3,FALSE),Cuenta,VLOOKUP(I$1,Data!$AP:$AR,2,FALSE))+SUMIFS(FX,Fecha,$A195,Linea,VLOOKUP(I$1,Data!$AP:$AR,3,FALSE),Cuenta,VLOOKUP(I$1,Data!$AP:$AR,2,FALSE))+I194,"")</f>
        <v/>
      </c>
      <c r="J195" s="3" t="str">
        <f>IF(AND($A195&lt;&gt;"",J$1&lt;&gt;""),SUMIFS(VM,Fecha,$A195,Linea,VLOOKUP(J$1,Data!$AP:$AR,3,FALSE),Cuenta,VLOOKUP(J$1,Data!$AP:$AR,2,FALSE))+SUMIFS(FX,Fecha,$A195,Linea,VLOOKUP(J$1,Data!$AP:$AR,3,FALSE),Cuenta,VLOOKUP(J$1,Data!$AP:$AR,2,FALSE))+J194,"")</f>
        <v/>
      </c>
      <c r="K195" s="3" t="str">
        <f>IF(AND($A195&lt;&gt;"",K$1&lt;&gt;""),SUMIFS(VM,Fecha,$A195,Linea,VLOOKUP(K$1,Data!$AP:$AR,3,FALSE),Cuenta,VLOOKUP(K$1,Data!$AP:$AR,2,FALSE))+SUMIFS(FX,Fecha,$A195,Linea,VLOOKUP(K$1,Data!$AP:$AR,3,FALSE),Cuenta,VLOOKUP(K$1,Data!$AP:$AR,2,FALSE))+K194,"")</f>
        <v/>
      </c>
      <c r="L195" s="3" t="str">
        <f>IF(AND($A195&lt;&gt;"",L$1&lt;&gt;""),SUMIFS(VM,Fecha,$A195,Linea,VLOOKUP(L$1,Data!$AP:$AR,3,FALSE),Cuenta,VLOOKUP(L$1,Data!$AP:$AR,2,FALSE))+SUMIFS(FX,Fecha,$A195,Linea,VLOOKUP(L$1,Data!$AP:$AR,3,FALSE),Cuenta,VLOOKUP(L$1,Data!$AP:$AR,2,FALSE))+L194,"")</f>
        <v/>
      </c>
      <c r="M195" s="3" t="str">
        <f>IF(AND($A195&lt;&gt;"",M$1&lt;&gt;""),SUMIFS(VM,Fecha,$A195,Linea,VLOOKUP(M$1,Data!$AP:$AR,3,FALSE),Cuenta,VLOOKUP(M$1,Data!$AP:$AR,2,FALSE))+SUMIFS(FX,Fecha,$A195,Linea,VLOOKUP(M$1,Data!$AP:$AR,3,FALSE),Cuenta,VLOOKUP(M$1,Data!$AP:$AR,2,FALSE))+M194,"")</f>
        <v/>
      </c>
      <c r="N195" s="3" t="str">
        <f>IF(AND($A195&lt;&gt;"",N$1&lt;&gt;""),SUMIFS(VM,Fecha,$A195,Linea,VLOOKUP(N$1,Data!$AP:$AR,3,FALSE),Cuenta,VLOOKUP(N$1,Data!$AP:$AR,2,FALSE))+SUMIFS(FX,Fecha,$A195,Linea,VLOOKUP(N$1,Data!$AP:$AR,3,FALSE),Cuenta,VLOOKUP(N$1,Data!$AP:$AR,2,FALSE))+N194,"")</f>
        <v/>
      </c>
    </row>
    <row r="196" spans="2:14" x14ac:dyDescent="0.25">
      <c r="B196" s="3" t="str">
        <f>IF(AND($A196&lt;&gt;"",B$1&lt;&gt;""),SUMIFS(VM,Fecha,$A196,Linea,VLOOKUP(B$1,Data!$AP:$AR,3,FALSE),Cuenta,VLOOKUP(B$1,Data!$AP:$AR,2,FALSE))+SUMIFS(FX,Fecha,$A196,Linea,VLOOKUP(B$1,Data!$AP:$AR,3,FALSE),Cuenta,VLOOKUP(B$1,Data!$AP:$AR,2,FALSE))+B195,"")</f>
        <v/>
      </c>
      <c r="C196" s="3" t="str">
        <f>IF(AND($A196&lt;&gt;"",C$1&lt;&gt;""),SUMIFS(VM,Fecha,$A196,Linea,VLOOKUP(C$1,Data!$AP:$AR,3,FALSE),Cuenta,VLOOKUP(C$1,Data!$AP:$AR,2,FALSE))+SUMIFS(FX,Fecha,$A196,Linea,VLOOKUP(C$1,Data!$AP:$AR,3,FALSE),Cuenta,VLOOKUP(C$1,Data!$AP:$AR,2,FALSE))+C195,"")</f>
        <v/>
      </c>
      <c r="D196" s="3" t="str">
        <f>IF(AND($A196&lt;&gt;"",D$1&lt;&gt;""),SUMIFS(VM,Fecha,$A196,Linea,VLOOKUP(D$1,Data!$AP:$AR,3,FALSE),Cuenta,VLOOKUP(D$1,Data!$AP:$AR,2,FALSE))+SUMIFS(FX,Fecha,$A196,Linea,VLOOKUP(D$1,Data!$AP:$AR,3,FALSE),Cuenta,VLOOKUP(D$1,Data!$AP:$AR,2,FALSE))+D195,"")</f>
        <v/>
      </c>
      <c r="E196" s="3" t="str">
        <f>IF(AND($A196&lt;&gt;"",E$1&lt;&gt;""),SUMIFS(VM,Fecha,$A196,Linea,VLOOKUP(E$1,Data!$AP:$AR,3,FALSE),Cuenta,VLOOKUP(E$1,Data!$AP:$AR,2,FALSE))+SUMIFS(FX,Fecha,$A196,Linea,VLOOKUP(E$1,Data!$AP:$AR,3,FALSE),Cuenta,VLOOKUP(E$1,Data!$AP:$AR,2,FALSE))+E195,"")</f>
        <v/>
      </c>
      <c r="F196" s="3" t="str">
        <f>IF(AND($A196&lt;&gt;"",F$1&lt;&gt;""),SUMIFS(VM,Fecha,$A196,Linea,VLOOKUP(F$1,Data!$AP:$AR,3,FALSE),Cuenta,VLOOKUP(F$1,Data!$AP:$AR,2,FALSE))+SUMIFS(FX,Fecha,$A196,Linea,VLOOKUP(F$1,Data!$AP:$AR,3,FALSE),Cuenta,VLOOKUP(F$1,Data!$AP:$AR,2,FALSE))+F195,"")</f>
        <v/>
      </c>
      <c r="G196" s="3" t="str">
        <f>IF(AND($A196&lt;&gt;"",G$1&lt;&gt;""),SUMIFS(VM,Fecha,$A196,Linea,VLOOKUP(G$1,Data!$AP:$AR,3,FALSE),Cuenta,VLOOKUP(G$1,Data!$AP:$AR,2,FALSE))+SUMIFS(FX,Fecha,$A196,Linea,VLOOKUP(G$1,Data!$AP:$AR,3,FALSE),Cuenta,VLOOKUP(G$1,Data!$AP:$AR,2,FALSE))+G195,"")</f>
        <v/>
      </c>
      <c r="H196" s="3" t="str">
        <f>IF(AND($A196&lt;&gt;"",H$1&lt;&gt;""),SUMIFS(VM,Fecha,$A196,Linea,VLOOKUP(H$1,Data!$AP:$AR,3,FALSE),Cuenta,VLOOKUP(H$1,Data!$AP:$AR,2,FALSE))+SUMIFS(FX,Fecha,$A196,Linea,VLOOKUP(H$1,Data!$AP:$AR,3,FALSE),Cuenta,VLOOKUP(H$1,Data!$AP:$AR,2,FALSE))+H195,"")</f>
        <v/>
      </c>
      <c r="I196" s="3" t="str">
        <f>IF(AND($A196&lt;&gt;"",I$1&lt;&gt;""),SUMIFS(VM,Fecha,$A196,Linea,VLOOKUP(I$1,Data!$AP:$AR,3,FALSE),Cuenta,VLOOKUP(I$1,Data!$AP:$AR,2,FALSE))+SUMIFS(FX,Fecha,$A196,Linea,VLOOKUP(I$1,Data!$AP:$AR,3,FALSE),Cuenta,VLOOKUP(I$1,Data!$AP:$AR,2,FALSE))+I195,"")</f>
        <v/>
      </c>
      <c r="J196" s="3" t="str">
        <f>IF(AND($A196&lt;&gt;"",J$1&lt;&gt;""),SUMIFS(VM,Fecha,$A196,Linea,VLOOKUP(J$1,Data!$AP:$AR,3,FALSE),Cuenta,VLOOKUP(J$1,Data!$AP:$AR,2,FALSE))+SUMIFS(FX,Fecha,$A196,Linea,VLOOKUP(J$1,Data!$AP:$AR,3,FALSE),Cuenta,VLOOKUP(J$1,Data!$AP:$AR,2,FALSE))+J195,"")</f>
        <v/>
      </c>
      <c r="K196" s="3" t="str">
        <f>IF(AND($A196&lt;&gt;"",K$1&lt;&gt;""),SUMIFS(VM,Fecha,$A196,Linea,VLOOKUP(K$1,Data!$AP:$AR,3,FALSE),Cuenta,VLOOKUP(K$1,Data!$AP:$AR,2,FALSE))+SUMIFS(FX,Fecha,$A196,Linea,VLOOKUP(K$1,Data!$AP:$AR,3,FALSE),Cuenta,VLOOKUP(K$1,Data!$AP:$AR,2,FALSE))+K195,"")</f>
        <v/>
      </c>
      <c r="L196" s="3" t="str">
        <f>IF(AND($A196&lt;&gt;"",L$1&lt;&gt;""),SUMIFS(VM,Fecha,$A196,Linea,VLOOKUP(L$1,Data!$AP:$AR,3,FALSE),Cuenta,VLOOKUP(L$1,Data!$AP:$AR,2,FALSE))+SUMIFS(FX,Fecha,$A196,Linea,VLOOKUP(L$1,Data!$AP:$AR,3,FALSE),Cuenta,VLOOKUP(L$1,Data!$AP:$AR,2,FALSE))+L195,"")</f>
        <v/>
      </c>
      <c r="M196" s="3" t="str">
        <f>IF(AND($A196&lt;&gt;"",M$1&lt;&gt;""),SUMIFS(VM,Fecha,$A196,Linea,VLOOKUP(M$1,Data!$AP:$AR,3,FALSE),Cuenta,VLOOKUP(M$1,Data!$AP:$AR,2,FALSE))+SUMIFS(FX,Fecha,$A196,Linea,VLOOKUP(M$1,Data!$AP:$AR,3,FALSE),Cuenta,VLOOKUP(M$1,Data!$AP:$AR,2,FALSE))+M195,"")</f>
        <v/>
      </c>
      <c r="N196" s="3" t="str">
        <f>IF(AND($A196&lt;&gt;"",N$1&lt;&gt;""),SUMIFS(VM,Fecha,$A196,Linea,VLOOKUP(N$1,Data!$AP:$AR,3,FALSE),Cuenta,VLOOKUP(N$1,Data!$AP:$AR,2,FALSE))+SUMIFS(FX,Fecha,$A196,Linea,VLOOKUP(N$1,Data!$AP:$AR,3,FALSE),Cuenta,VLOOKUP(N$1,Data!$AP:$AR,2,FALSE))+N195,"")</f>
        <v/>
      </c>
    </row>
    <row r="197" spans="2:14" x14ac:dyDescent="0.25">
      <c r="B197" s="3" t="str">
        <f>IF(AND($A197&lt;&gt;"",B$1&lt;&gt;""),SUMIFS(VM,Fecha,$A197,Linea,VLOOKUP(B$1,Data!$AP:$AR,3,FALSE),Cuenta,VLOOKUP(B$1,Data!$AP:$AR,2,FALSE))+SUMIFS(FX,Fecha,$A197,Linea,VLOOKUP(B$1,Data!$AP:$AR,3,FALSE),Cuenta,VLOOKUP(B$1,Data!$AP:$AR,2,FALSE))+B196,"")</f>
        <v/>
      </c>
      <c r="C197" s="3" t="str">
        <f>IF(AND($A197&lt;&gt;"",C$1&lt;&gt;""),SUMIFS(VM,Fecha,$A197,Linea,VLOOKUP(C$1,Data!$AP:$AR,3,FALSE),Cuenta,VLOOKUP(C$1,Data!$AP:$AR,2,FALSE))+SUMIFS(FX,Fecha,$A197,Linea,VLOOKUP(C$1,Data!$AP:$AR,3,FALSE),Cuenta,VLOOKUP(C$1,Data!$AP:$AR,2,FALSE))+C196,"")</f>
        <v/>
      </c>
      <c r="D197" s="3" t="str">
        <f>IF(AND($A197&lt;&gt;"",D$1&lt;&gt;""),SUMIFS(VM,Fecha,$A197,Linea,VLOOKUP(D$1,Data!$AP:$AR,3,FALSE),Cuenta,VLOOKUP(D$1,Data!$AP:$AR,2,FALSE))+SUMIFS(FX,Fecha,$A197,Linea,VLOOKUP(D$1,Data!$AP:$AR,3,FALSE),Cuenta,VLOOKUP(D$1,Data!$AP:$AR,2,FALSE))+D196,"")</f>
        <v/>
      </c>
      <c r="E197" s="3" t="str">
        <f>IF(AND($A197&lt;&gt;"",E$1&lt;&gt;""),SUMIFS(VM,Fecha,$A197,Linea,VLOOKUP(E$1,Data!$AP:$AR,3,FALSE),Cuenta,VLOOKUP(E$1,Data!$AP:$AR,2,FALSE))+SUMIFS(FX,Fecha,$A197,Linea,VLOOKUP(E$1,Data!$AP:$AR,3,FALSE),Cuenta,VLOOKUP(E$1,Data!$AP:$AR,2,FALSE))+E196,"")</f>
        <v/>
      </c>
      <c r="F197" s="3" t="str">
        <f>IF(AND($A197&lt;&gt;"",F$1&lt;&gt;""),SUMIFS(VM,Fecha,$A197,Linea,VLOOKUP(F$1,Data!$AP:$AR,3,FALSE),Cuenta,VLOOKUP(F$1,Data!$AP:$AR,2,FALSE))+SUMIFS(FX,Fecha,$A197,Linea,VLOOKUP(F$1,Data!$AP:$AR,3,FALSE),Cuenta,VLOOKUP(F$1,Data!$AP:$AR,2,FALSE))+F196,"")</f>
        <v/>
      </c>
      <c r="G197" s="3" t="str">
        <f>IF(AND($A197&lt;&gt;"",G$1&lt;&gt;""),SUMIFS(VM,Fecha,$A197,Linea,VLOOKUP(G$1,Data!$AP:$AR,3,FALSE),Cuenta,VLOOKUP(G$1,Data!$AP:$AR,2,FALSE))+SUMIFS(FX,Fecha,$A197,Linea,VLOOKUP(G$1,Data!$AP:$AR,3,FALSE),Cuenta,VLOOKUP(G$1,Data!$AP:$AR,2,FALSE))+G196,"")</f>
        <v/>
      </c>
      <c r="H197" s="3" t="str">
        <f>IF(AND($A197&lt;&gt;"",H$1&lt;&gt;""),SUMIFS(VM,Fecha,$A197,Linea,VLOOKUP(H$1,Data!$AP:$AR,3,FALSE),Cuenta,VLOOKUP(H$1,Data!$AP:$AR,2,FALSE))+SUMIFS(FX,Fecha,$A197,Linea,VLOOKUP(H$1,Data!$AP:$AR,3,FALSE),Cuenta,VLOOKUP(H$1,Data!$AP:$AR,2,FALSE))+H196,"")</f>
        <v/>
      </c>
      <c r="I197" s="3" t="str">
        <f>IF(AND($A197&lt;&gt;"",I$1&lt;&gt;""),SUMIFS(VM,Fecha,$A197,Linea,VLOOKUP(I$1,Data!$AP:$AR,3,FALSE),Cuenta,VLOOKUP(I$1,Data!$AP:$AR,2,FALSE))+SUMIFS(FX,Fecha,$A197,Linea,VLOOKUP(I$1,Data!$AP:$AR,3,FALSE),Cuenta,VLOOKUP(I$1,Data!$AP:$AR,2,FALSE))+I196,"")</f>
        <v/>
      </c>
      <c r="J197" s="3" t="str">
        <f>IF(AND($A197&lt;&gt;"",J$1&lt;&gt;""),SUMIFS(VM,Fecha,$A197,Linea,VLOOKUP(J$1,Data!$AP:$AR,3,FALSE),Cuenta,VLOOKUP(J$1,Data!$AP:$AR,2,FALSE))+SUMIFS(FX,Fecha,$A197,Linea,VLOOKUP(J$1,Data!$AP:$AR,3,FALSE),Cuenta,VLOOKUP(J$1,Data!$AP:$AR,2,FALSE))+J196,"")</f>
        <v/>
      </c>
      <c r="K197" s="3" t="str">
        <f>IF(AND($A197&lt;&gt;"",K$1&lt;&gt;""),SUMIFS(VM,Fecha,$A197,Linea,VLOOKUP(K$1,Data!$AP:$AR,3,FALSE),Cuenta,VLOOKUP(K$1,Data!$AP:$AR,2,FALSE))+SUMIFS(FX,Fecha,$A197,Linea,VLOOKUP(K$1,Data!$AP:$AR,3,FALSE),Cuenta,VLOOKUP(K$1,Data!$AP:$AR,2,FALSE))+K196,"")</f>
        <v/>
      </c>
      <c r="L197" s="3" t="str">
        <f>IF(AND($A197&lt;&gt;"",L$1&lt;&gt;""),SUMIFS(VM,Fecha,$A197,Linea,VLOOKUP(L$1,Data!$AP:$AR,3,FALSE),Cuenta,VLOOKUP(L$1,Data!$AP:$AR,2,FALSE))+SUMIFS(FX,Fecha,$A197,Linea,VLOOKUP(L$1,Data!$AP:$AR,3,FALSE),Cuenta,VLOOKUP(L$1,Data!$AP:$AR,2,FALSE))+L196,"")</f>
        <v/>
      </c>
      <c r="M197" s="3" t="str">
        <f>IF(AND($A197&lt;&gt;"",M$1&lt;&gt;""),SUMIFS(VM,Fecha,$A197,Linea,VLOOKUP(M$1,Data!$AP:$AR,3,FALSE),Cuenta,VLOOKUP(M$1,Data!$AP:$AR,2,FALSE))+SUMIFS(FX,Fecha,$A197,Linea,VLOOKUP(M$1,Data!$AP:$AR,3,FALSE),Cuenta,VLOOKUP(M$1,Data!$AP:$AR,2,FALSE))+M196,"")</f>
        <v/>
      </c>
      <c r="N197" s="3" t="str">
        <f>IF(AND($A197&lt;&gt;"",N$1&lt;&gt;""),SUMIFS(VM,Fecha,$A197,Linea,VLOOKUP(N$1,Data!$AP:$AR,3,FALSE),Cuenta,VLOOKUP(N$1,Data!$AP:$AR,2,FALSE))+SUMIFS(FX,Fecha,$A197,Linea,VLOOKUP(N$1,Data!$AP:$AR,3,FALSE),Cuenta,VLOOKUP(N$1,Data!$AP:$AR,2,FALSE))+N196,"")</f>
        <v/>
      </c>
    </row>
    <row r="198" spans="2:14" x14ac:dyDescent="0.25">
      <c r="B198" s="3" t="str">
        <f>IF(AND($A198&lt;&gt;"",B$1&lt;&gt;""),SUMIFS(VM,Fecha,$A198,Linea,VLOOKUP(B$1,Data!$AP:$AR,3,FALSE),Cuenta,VLOOKUP(B$1,Data!$AP:$AR,2,FALSE))+SUMIFS(FX,Fecha,$A198,Linea,VLOOKUP(B$1,Data!$AP:$AR,3,FALSE),Cuenta,VLOOKUP(B$1,Data!$AP:$AR,2,FALSE))+B197,"")</f>
        <v/>
      </c>
      <c r="C198" s="3" t="str">
        <f>IF(AND($A198&lt;&gt;"",C$1&lt;&gt;""),SUMIFS(VM,Fecha,$A198,Linea,VLOOKUP(C$1,Data!$AP:$AR,3,FALSE),Cuenta,VLOOKUP(C$1,Data!$AP:$AR,2,FALSE))+SUMIFS(FX,Fecha,$A198,Linea,VLOOKUP(C$1,Data!$AP:$AR,3,FALSE),Cuenta,VLOOKUP(C$1,Data!$AP:$AR,2,FALSE))+C197,"")</f>
        <v/>
      </c>
      <c r="D198" s="3" t="str">
        <f>IF(AND($A198&lt;&gt;"",D$1&lt;&gt;""),SUMIFS(VM,Fecha,$A198,Linea,VLOOKUP(D$1,Data!$AP:$AR,3,FALSE),Cuenta,VLOOKUP(D$1,Data!$AP:$AR,2,FALSE))+SUMIFS(FX,Fecha,$A198,Linea,VLOOKUP(D$1,Data!$AP:$AR,3,FALSE),Cuenta,VLOOKUP(D$1,Data!$AP:$AR,2,FALSE))+D197,"")</f>
        <v/>
      </c>
      <c r="E198" s="3" t="str">
        <f>IF(AND($A198&lt;&gt;"",E$1&lt;&gt;""),SUMIFS(VM,Fecha,$A198,Linea,VLOOKUP(E$1,Data!$AP:$AR,3,FALSE),Cuenta,VLOOKUP(E$1,Data!$AP:$AR,2,FALSE))+SUMIFS(FX,Fecha,$A198,Linea,VLOOKUP(E$1,Data!$AP:$AR,3,FALSE),Cuenta,VLOOKUP(E$1,Data!$AP:$AR,2,FALSE))+E197,"")</f>
        <v/>
      </c>
      <c r="F198" s="3" t="str">
        <f>IF(AND($A198&lt;&gt;"",F$1&lt;&gt;""),SUMIFS(VM,Fecha,$A198,Linea,VLOOKUP(F$1,Data!$AP:$AR,3,FALSE),Cuenta,VLOOKUP(F$1,Data!$AP:$AR,2,FALSE))+SUMIFS(FX,Fecha,$A198,Linea,VLOOKUP(F$1,Data!$AP:$AR,3,FALSE),Cuenta,VLOOKUP(F$1,Data!$AP:$AR,2,FALSE))+F197,"")</f>
        <v/>
      </c>
      <c r="G198" s="3" t="str">
        <f>IF(AND($A198&lt;&gt;"",G$1&lt;&gt;""),SUMIFS(VM,Fecha,$A198,Linea,VLOOKUP(G$1,Data!$AP:$AR,3,FALSE),Cuenta,VLOOKUP(G$1,Data!$AP:$AR,2,FALSE))+SUMIFS(FX,Fecha,$A198,Linea,VLOOKUP(G$1,Data!$AP:$AR,3,FALSE),Cuenta,VLOOKUP(G$1,Data!$AP:$AR,2,FALSE))+G197,"")</f>
        <v/>
      </c>
      <c r="H198" s="3" t="str">
        <f>IF(AND($A198&lt;&gt;"",H$1&lt;&gt;""),SUMIFS(VM,Fecha,$A198,Linea,VLOOKUP(H$1,Data!$AP:$AR,3,FALSE),Cuenta,VLOOKUP(H$1,Data!$AP:$AR,2,FALSE))+SUMIFS(FX,Fecha,$A198,Linea,VLOOKUP(H$1,Data!$AP:$AR,3,FALSE),Cuenta,VLOOKUP(H$1,Data!$AP:$AR,2,FALSE))+H197,"")</f>
        <v/>
      </c>
      <c r="I198" s="3" t="str">
        <f>IF(AND($A198&lt;&gt;"",I$1&lt;&gt;""),SUMIFS(VM,Fecha,$A198,Linea,VLOOKUP(I$1,Data!$AP:$AR,3,FALSE),Cuenta,VLOOKUP(I$1,Data!$AP:$AR,2,FALSE))+SUMIFS(FX,Fecha,$A198,Linea,VLOOKUP(I$1,Data!$AP:$AR,3,FALSE),Cuenta,VLOOKUP(I$1,Data!$AP:$AR,2,FALSE))+I197,"")</f>
        <v/>
      </c>
      <c r="J198" s="3" t="str">
        <f>IF(AND($A198&lt;&gt;"",J$1&lt;&gt;""),SUMIFS(VM,Fecha,$A198,Linea,VLOOKUP(J$1,Data!$AP:$AR,3,FALSE),Cuenta,VLOOKUP(J$1,Data!$AP:$AR,2,FALSE))+SUMIFS(FX,Fecha,$A198,Linea,VLOOKUP(J$1,Data!$AP:$AR,3,FALSE),Cuenta,VLOOKUP(J$1,Data!$AP:$AR,2,FALSE))+J197,"")</f>
        <v/>
      </c>
      <c r="K198" s="3" t="str">
        <f>IF(AND($A198&lt;&gt;"",K$1&lt;&gt;""),SUMIFS(VM,Fecha,$A198,Linea,VLOOKUP(K$1,Data!$AP:$AR,3,FALSE),Cuenta,VLOOKUP(K$1,Data!$AP:$AR,2,FALSE))+SUMIFS(FX,Fecha,$A198,Linea,VLOOKUP(K$1,Data!$AP:$AR,3,FALSE),Cuenta,VLOOKUP(K$1,Data!$AP:$AR,2,FALSE))+K197,"")</f>
        <v/>
      </c>
      <c r="L198" s="3" t="str">
        <f>IF(AND($A198&lt;&gt;"",L$1&lt;&gt;""),SUMIFS(VM,Fecha,$A198,Linea,VLOOKUP(L$1,Data!$AP:$AR,3,FALSE),Cuenta,VLOOKUP(L$1,Data!$AP:$AR,2,FALSE))+SUMIFS(FX,Fecha,$A198,Linea,VLOOKUP(L$1,Data!$AP:$AR,3,FALSE),Cuenta,VLOOKUP(L$1,Data!$AP:$AR,2,FALSE))+L197,"")</f>
        <v/>
      </c>
      <c r="M198" s="3" t="str">
        <f>IF(AND($A198&lt;&gt;"",M$1&lt;&gt;""),SUMIFS(VM,Fecha,$A198,Linea,VLOOKUP(M$1,Data!$AP:$AR,3,FALSE),Cuenta,VLOOKUP(M$1,Data!$AP:$AR,2,FALSE))+SUMIFS(FX,Fecha,$A198,Linea,VLOOKUP(M$1,Data!$AP:$AR,3,FALSE),Cuenta,VLOOKUP(M$1,Data!$AP:$AR,2,FALSE))+M197,"")</f>
        <v/>
      </c>
      <c r="N198" s="3" t="str">
        <f>IF(AND($A198&lt;&gt;"",N$1&lt;&gt;""),SUMIFS(VM,Fecha,$A198,Linea,VLOOKUP(N$1,Data!$AP:$AR,3,FALSE),Cuenta,VLOOKUP(N$1,Data!$AP:$AR,2,FALSE))+SUMIFS(FX,Fecha,$A198,Linea,VLOOKUP(N$1,Data!$AP:$AR,3,FALSE),Cuenta,VLOOKUP(N$1,Data!$AP:$AR,2,FALSE))+N197,"")</f>
        <v/>
      </c>
    </row>
    <row r="199" spans="2:14" x14ac:dyDescent="0.25">
      <c r="B199" s="3" t="str">
        <f>IF(AND($A199&lt;&gt;"",B$1&lt;&gt;""),SUMIFS(VM,Fecha,$A199,Linea,VLOOKUP(B$1,Data!$AP:$AR,3,FALSE),Cuenta,VLOOKUP(B$1,Data!$AP:$AR,2,FALSE))+SUMIFS(FX,Fecha,$A199,Linea,VLOOKUP(B$1,Data!$AP:$AR,3,FALSE),Cuenta,VLOOKUP(B$1,Data!$AP:$AR,2,FALSE))+B198,"")</f>
        <v/>
      </c>
      <c r="C199" s="3" t="str">
        <f>IF(AND($A199&lt;&gt;"",C$1&lt;&gt;""),SUMIFS(VM,Fecha,$A199,Linea,VLOOKUP(C$1,Data!$AP:$AR,3,FALSE),Cuenta,VLOOKUP(C$1,Data!$AP:$AR,2,FALSE))+SUMIFS(FX,Fecha,$A199,Linea,VLOOKUP(C$1,Data!$AP:$AR,3,FALSE),Cuenta,VLOOKUP(C$1,Data!$AP:$AR,2,FALSE))+C198,"")</f>
        <v/>
      </c>
      <c r="D199" s="3" t="str">
        <f>IF(AND($A199&lt;&gt;"",D$1&lt;&gt;""),SUMIFS(VM,Fecha,$A199,Linea,VLOOKUP(D$1,Data!$AP:$AR,3,FALSE),Cuenta,VLOOKUP(D$1,Data!$AP:$AR,2,FALSE))+SUMIFS(FX,Fecha,$A199,Linea,VLOOKUP(D$1,Data!$AP:$AR,3,FALSE),Cuenta,VLOOKUP(D$1,Data!$AP:$AR,2,FALSE))+D198,"")</f>
        <v/>
      </c>
      <c r="E199" s="3" t="str">
        <f>IF(AND($A199&lt;&gt;"",E$1&lt;&gt;""),SUMIFS(VM,Fecha,$A199,Linea,VLOOKUP(E$1,Data!$AP:$AR,3,FALSE),Cuenta,VLOOKUP(E$1,Data!$AP:$AR,2,FALSE))+SUMIFS(FX,Fecha,$A199,Linea,VLOOKUP(E$1,Data!$AP:$AR,3,FALSE),Cuenta,VLOOKUP(E$1,Data!$AP:$AR,2,FALSE))+E198,"")</f>
        <v/>
      </c>
      <c r="F199" s="3" t="str">
        <f>IF(AND($A199&lt;&gt;"",F$1&lt;&gt;""),SUMIFS(VM,Fecha,$A199,Linea,VLOOKUP(F$1,Data!$AP:$AR,3,FALSE),Cuenta,VLOOKUP(F$1,Data!$AP:$AR,2,FALSE))+SUMIFS(FX,Fecha,$A199,Linea,VLOOKUP(F$1,Data!$AP:$AR,3,FALSE),Cuenta,VLOOKUP(F$1,Data!$AP:$AR,2,FALSE))+F198,"")</f>
        <v/>
      </c>
      <c r="G199" s="3" t="str">
        <f>IF(AND($A199&lt;&gt;"",G$1&lt;&gt;""),SUMIFS(VM,Fecha,$A199,Linea,VLOOKUP(G$1,Data!$AP:$AR,3,FALSE),Cuenta,VLOOKUP(G$1,Data!$AP:$AR,2,FALSE))+SUMIFS(FX,Fecha,$A199,Linea,VLOOKUP(G$1,Data!$AP:$AR,3,FALSE),Cuenta,VLOOKUP(G$1,Data!$AP:$AR,2,FALSE))+G198,"")</f>
        <v/>
      </c>
      <c r="H199" s="3" t="str">
        <f>IF(AND($A199&lt;&gt;"",H$1&lt;&gt;""),SUMIFS(VM,Fecha,$A199,Linea,VLOOKUP(H$1,Data!$AP:$AR,3,FALSE),Cuenta,VLOOKUP(H$1,Data!$AP:$AR,2,FALSE))+SUMIFS(FX,Fecha,$A199,Linea,VLOOKUP(H$1,Data!$AP:$AR,3,FALSE),Cuenta,VLOOKUP(H$1,Data!$AP:$AR,2,FALSE))+H198,"")</f>
        <v/>
      </c>
      <c r="I199" s="3" t="str">
        <f>IF(AND($A199&lt;&gt;"",I$1&lt;&gt;""),SUMIFS(VM,Fecha,$A199,Linea,VLOOKUP(I$1,Data!$AP:$AR,3,FALSE),Cuenta,VLOOKUP(I$1,Data!$AP:$AR,2,FALSE))+SUMIFS(FX,Fecha,$A199,Linea,VLOOKUP(I$1,Data!$AP:$AR,3,FALSE),Cuenta,VLOOKUP(I$1,Data!$AP:$AR,2,FALSE))+I198,"")</f>
        <v/>
      </c>
      <c r="J199" s="3" t="str">
        <f>IF(AND($A199&lt;&gt;"",J$1&lt;&gt;""),SUMIFS(VM,Fecha,$A199,Linea,VLOOKUP(J$1,Data!$AP:$AR,3,FALSE),Cuenta,VLOOKUP(J$1,Data!$AP:$AR,2,FALSE))+SUMIFS(FX,Fecha,$A199,Linea,VLOOKUP(J$1,Data!$AP:$AR,3,FALSE),Cuenta,VLOOKUP(J$1,Data!$AP:$AR,2,FALSE))+J198,"")</f>
        <v/>
      </c>
      <c r="K199" s="3" t="str">
        <f>IF(AND($A199&lt;&gt;"",K$1&lt;&gt;""),SUMIFS(VM,Fecha,$A199,Linea,VLOOKUP(K$1,Data!$AP:$AR,3,FALSE),Cuenta,VLOOKUP(K$1,Data!$AP:$AR,2,FALSE))+SUMIFS(FX,Fecha,$A199,Linea,VLOOKUP(K$1,Data!$AP:$AR,3,FALSE),Cuenta,VLOOKUP(K$1,Data!$AP:$AR,2,FALSE))+K198,"")</f>
        <v/>
      </c>
      <c r="L199" s="3" t="str">
        <f>IF(AND($A199&lt;&gt;"",L$1&lt;&gt;""),SUMIFS(VM,Fecha,$A199,Linea,VLOOKUP(L$1,Data!$AP:$AR,3,FALSE),Cuenta,VLOOKUP(L$1,Data!$AP:$AR,2,FALSE))+SUMIFS(FX,Fecha,$A199,Linea,VLOOKUP(L$1,Data!$AP:$AR,3,FALSE),Cuenta,VLOOKUP(L$1,Data!$AP:$AR,2,FALSE))+L198,"")</f>
        <v/>
      </c>
      <c r="M199" s="3" t="str">
        <f>IF(AND($A199&lt;&gt;"",M$1&lt;&gt;""),SUMIFS(VM,Fecha,$A199,Linea,VLOOKUP(M$1,Data!$AP:$AR,3,FALSE),Cuenta,VLOOKUP(M$1,Data!$AP:$AR,2,FALSE))+SUMIFS(FX,Fecha,$A199,Linea,VLOOKUP(M$1,Data!$AP:$AR,3,FALSE),Cuenta,VLOOKUP(M$1,Data!$AP:$AR,2,FALSE))+M198,"")</f>
        <v/>
      </c>
      <c r="N199" s="3" t="str">
        <f>IF(AND($A199&lt;&gt;"",N$1&lt;&gt;""),SUMIFS(VM,Fecha,$A199,Linea,VLOOKUP(N$1,Data!$AP:$AR,3,FALSE),Cuenta,VLOOKUP(N$1,Data!$AP:$AR,2,FALSE))+SUMIFS(FX,Fecha,$A199,Linea,VLOOKUP(N$1,Data!$AP:$AR,3,FALSE),Cuenta,VLOOKUP(N$1,Data!$AP:$AR,2,FALSE))+N198,"")</f>
        <v/>
      </c>
    </row>
    <row r="200" spans="2:14" x14ac:dyDescent="0.25">
      <c r="B200" s="3" t="str">
        <f>IF(AND($A200&lt;&gt;"",B$1&lt;&gt;""),SUMIFS(VM,Fecha,$A200,Linea,VLOOKUP(B$1,Data!$AP:$AR,3,FALSE),Cuenta,VLOOKUP(B$1,Data!$AP:$AR,2,FALSE))+SUMIFS(FX,Fecha,$A200,Linea,VLOOKUP(B$1,Data!$AP:$AR,3,FALSE),Cuenta,VLOOKUP(B$1,Data!$AP:$AR,2,FALSE))+B199,"")</f>
        <v/>
      </c>
      <c r="C200" s="3" t="str">
        <f>IF(AND($A200&lt;&gt;"",C$1&lt;&gt;""),SUMIFS(VM,Fecha,$A200,Linea,VLOOKUP(C$1,Data!$AP:$AR,3,FALSE),Cuenta,VLOOKUP(C$1,Data!$AP:$AR,2,FALSE))+SUMIFS(FX,Fecha,$A200,Linea,VLOOKUP(C$1,Data!$AP:$AR,3,FALSE),Cuenta,VLOOKUP(C$1,Data!$AP:$AR,2,FALSE))+C199,"")</f>
        <v/>
      </c>
      <c r="D200" s="3" t="str">
        <f>IF(AND($A200&lt;&gt;"",D$1&lt;&gt;""),SUMIFS(VM,Fecha,$A200,Linea,VLOOKUP(D$1,Data!$AP:$AR,3,FALSE),Cuenta,VLOOKUP(D$1,Data!$AP:$AR,2,FALSE))+SUMIFS(FX,Fecha,$A200,Linea,VLOOKUP(D$1,Data!$AP:$AR,3,FALSE),Cuenta,VLOOKUP(D$1,Data!$AP:$AR,2,FALSE))+D199,"")</f>
        <v/>
      </c>
      <c r="E200" s="3" t="str">
        <f>IF(AND($A200&lt;&gt;"",E$1&lt;&gt;""),SUMIFS(VM,Fecha,$A200,Linea,VLOOKUP(E$1,Data!$AP:$AR,3,FALSE),Cuenta,VLOOKUP(E$1,Data!$AP:$AR,2,FALSE))+SUMIFS(FX,Fecha,$A200,Linea,VLOOKUP(E$1,Data!$AP:$AR,3,FALSE),Cuenta,VLOOKUP(E$1,Data!$AP:$AR,2,FALSE))+E199,"")</f>
        <v/>
      </c>
      <c r="F200" s="3" t="str">
        <f>IF(AND($A200&lt;&gt;"",F$1&lt;&gt;""),SUMIFS(VM,Fecha,$A200,Linea,VLOOKUP(F$1,Data!$AP:$AR,3,FALSE),Cuenta,VLOOKUP(F$1,Data!$AP:$AR,2,FALSE))+SUMIFS(FX,Fecha,$A200,Linea,VLOOKUP(F$1,Data!$AP:$AR,3,FALSE),Cuenta,VLOOKUP(F$1,Data!$AP:$AR,2,FALSE))+F199,"")</f>
        <v/>
      </c>
      <c r="G200" s="3" t="str">
        <f>IF(AND($A200&lt;&gt;"",G$1&lt;&gt;""),SUMIFS(VM,Fecha,$A200,Linea,VLOOKUP(G$1,Data!$AP:$AR,3,FALSE),Cuenta,VLOOKUP(G$1,Data!$AP:$AR,2,FALSE))+SUMIFS(FX,Fecha,$A200,Linea,VLOOKUP(G$1,Data!$AP:$AR,3,FALSE),Cuenta,VLOOKUP(G$1,Data!$AP:$AR,2,FALSE))+G199,"")</f>
        <v/>
      </c>
      <c r="H200" s="3" t="str">
        <f>IF(AND($A200&lt;&gt;"",H$1&lt;&gt;""),SUMIFS(VM,Fecha,$A200,Linea,VLOOKUP(H$1,Data!$AP:$AR,3,FALSE),Cuenta,VLOOKUP(H$1,Data!$AP:$AR,2,FALSE))+SUMIFS(FX,Fecha,$A200,Linea,VLOOKUP(H$1,Data!$AP:$AR,3,FALSE),Cuenta,VLOOKUP(H$1,Data!$AP:$AR,2,FALSE))+H199,"")</f>
        <v/>
      </c>
      <c r="I200" s="3" t="str">
        <f>IF(AND($A200&lt;&gt;"",I$1&lt;&gt;""),SUMIFS(VM,Fecha,$A200,Linea,VLOOKUP(I$1,Data!$AP:$AR,3,FALSE),Cuenta,VLOOKUP(I$1,Data!$AP:$AR,2,FALSE))+SUMIFS(FX,Fecha,$A200,Linea,VLOOKUP(I$1,Data!$AP:$AR,3,FALSE),Cuenta,VLOOKUP(I$1,Data!$AP:$AR,2,FALSE))+I199,"")</f>
        <v/>
      </c>
      <c r="J200" s="3" t="str">
        <f>IF(AND($A200&lt;&gt;"",J$1&lt;&gt;""),SUMIFS(VM,Fecha,$A200,Linea,VLOOKUP(J$1,Data!$AP:$AR,3,FALSE),Cuenta,VLOOKUP(J$1,Data!$AP:$AR,2,FALSE))+SUMIFS(FX,Fecha,$A200,Linea,VLOOKUP(J$1,Data!$AP:$AR,3,FALSE),Cuenta,VLOOKUP(J$1,Data!$AP:$AR,2,FALSE))+J199,"")</f>
        <v/>
      </c>
      <c r="K200" s="3" t="str">
        <f>IF(AND($A200&lt;&gt;"",K$1&lt;&gt;""),SUMIFS(VM,Fecha,$A200,Linea,VLOOKUP(K$1,Data!$AP:$AR,3,FALSE),Cuenta,VLOOKUP(K$1,Data!$AP:$AR,2,FALSE))+SUMIFS(FX,Fecha,$A200,Linea,VLOOKUP(K$1,Data!$AP:$AR,3,FALSE),Cuenta,VLOOKUP(K$1,Data!$AP:$AR,2,FALSE))+K199,"")</f>
        <v/>
      </c>
      <c r="L200" s="3" t="str">
        <f>IF(AND($A200&lt;&gt;"",L$1&lt;&gt;""),SUMIFS(VM,Fecha,$A200,Linea,VLOOKUP(L$1,Data!$AP:$AR,3,FALSE),Cuenta,VLOOKUP(L$1,Data!$AP:$AR,2,FALSE))+SUMIFS(FX,Fecha,$A200,Linea,VLOOKUP(L$1,Data!$AP:$AR,3,FALSE),Cuenta,VLOOKUP(L$1,Data!$AP:$AR,2,FALSE))+L199,"")</f>
        <v/>
      </c>
      <c r="M200" s="3" t="str">
        <f>IF(AND($A200&lt;&gt;"",M$1&lt;&gt;""),SUMIFS(VM,Fecha,$A200,Linea,VLOOKUP(M$1,Data!$AP:$AR,3,FALSE),Cuenta,VLOOKUP(M$1,Data!$AP:$AR,2,FALSE))+SUMIFS(FX,Fecha,$A200,Linea,VLOOKUP(M$1,Data!$AP:$AR,3,FALSE),Cuenta,VLOOKUP(M$1,Data!$AP:$AR,2,FALSE))+M199,"")</f>
        <v/>
      </c>
      <c r="N200" s="3" t="str">
        <f>IF(AND($A200&lt;&gt;"",N$1&lt;&gt;""),SUMIFS(VM,Fecha,$A200,Linea,VLOOKUP(N$1,Data!$AP:$AR,3,FALSE),Cuenta,VLOOKUP(N$1,Data!$AP:$AR,2,FALSE))+SUMIFS(FX,Fecha,$A200,Linea,VLOOKUP(N$1,Data!$AP:$AR,3,FALSE),Cuenta,VLOOKUP(N$1,Data!$AP:$AR,2,FALSE))+N199,"")</f>
        <v/>
      </c>
    </row>
    <row r="201" spans="2:14" x14ac:dyDescent="0.25">
      <c r="B201" s="3" t="str">
        <f>IF(AND($A201&lt;&gt;"",B$1&lt;&gt;""),SUMIFS(VM,Fecha,$A201,Linea,VLOOKUP(B$1,Data!$AP:$AR,3,FALSE),Cuenta,VLOOKUP(B$1,Data!$AP:$AR,2,FALSE))+SUMIFS(FX,Fecha,$A201,Linea,VLOOKUP(B$1,Data!$AP:$AR,3,FALSE),Cuenta,VLOOKUP(B$1,Data!$AP:$AR,2,FALSE))+B200,"")</f>
        <v/>
      </c>
      <c r="C201" s="3" t="str">
        <f>IF(AND($A201&lt;&gt;"",C$1&lt;&gt;""),SUMIFS(VM,Fecha,$A201,Linea,VLOOKUP(C$1,Data!$AP:$AR,3,FALSE),Cuenta,VLOOKUP(C$1,Data!$AP:$AR,2,FALSE))+SUMIFS(FX,Fecha,$A201,Linea,VLOOKUP(C$1,Data!$AP:$AR,3,FALSE),Cuenta,VLOOKUP(C$1,Data!$AP:$AR,2,FALSE))+C200,"")</f>
        <v/>
      </c>
      <c r="D201" s="3" t="str">
        <f>IF(AND($A201&lt;&gt;"",D$1&lt;&gt;""),SUMIFS(VM,Fecha,$A201,Linea,VLOOKUP(D$1,Data!$AP:$AR,3,FALSE),Cuenta,VLOOKUP(D$1,Data!$AP:$AR,2,FALSE))+SUMIFS(FX,Fecha,$A201,Linea,VLOOKUP(D$1,Data!$AP:$AR,3,FALSE),Cuenta,VLOOKUP(D$1,Data!$AP:$AR,2,FALSE))+D200,"")</f>
        <v/>
      </c>
      <c r="E201" s="3" t="str">
        <f>IF(AND($A201&lt;&gt;"",E$1&lt;&gt;""),SUMIFS(VM,Fecha,$A201,Linea,VLOOKUP(E$1,Data!$AP:$AR,3,FALSE),Cuenta,VLOOKUP(E$1,Data!$AP:$AR,2,FALSE))+SUMIFS(FX,Fecha,$A201,Linea,VLOOKUP(E$1,Data!$AP:$AR,3,FALSE),Cuenta,VLOOKUP(E$1,Data!$AP:$AR,2,FALSE))+E200,"")</f>
        <v/>
      </c>
      <c r="F201" s="3" t="str">
        <f>IF(AND($A201&lt;&gt;"",F$1&lt;&gt;""),SUMIFS(VM,Fecha,$A201,Linea,VLOOKUP(F$1,Data!$AP:$AR,3,FALSE),Cuenta,VLOOKUP(F$1,Data!$AP:$AR,2,FALSE))+SUMIFS(FX,Fecha,$A201,Linea,VLOOKUP(F$1,Data!$AP:$AR,3,FALSE),Cuenta,VLOOKUP(F$1,Data!$AP:$AR,2,FALSE))+F200,"")</f>
        <v/>
      </c>
      <c r="G201" s="3" t="str">
        <f>IF(AND($A201&lt;&gt;"",G$1&lt;&gt;""),SUMIFS(VM,Fecha,$A201,Linea,VLOOKUP(G$1,Data!$AP:$AR,3,FALSE),Cuenta,VLOOKUP(G$1,Data!$AP:$AR,2,FALSE))+SUMIFS(FX,Fecha,$A201,Linea,VLOOKUP(G$1,Data!$AP:$AR,3,FALSE),Cuenta,VLOOKUP(G$1,Data!$AP:$AR,2,FALSE))+G200,"")</f>
        <v/>
      </c>
      <c r="H201" s="3" t="str">
        <f>IF(AND($A201&lt;&gt;"",H$1&lt;&gt;""),SUMIFS(VM,Fecha,$A201,Linea,VLOOKUP(H$1,Data!$AP:$AR,3,FALSE),Cuenta,VLOOKUP(H$1,Data!$AP:$AR,2,FALSE))+SUMIFS(FX,Fecha,$A201,Linea,VLOOKUP(H$1,Data!$AP:$AR,3,FALSE),Cuenta,VLOOKUP(H$1,Data!$AP:$AR,2,FALSE))+H200,"")</f>
        <v/>
      </c>
      <c r="I201" s="3" t="str">
        <f>IF(AND($A201&lt;&gt;"",I$1&lt;&gt;""),SUMIFS(VM,Fecha,$A201,Linea,VLOOKUP(I$1,Data!$AP:$AR,3,FALSE),Cuenta,VLOOKUP(I$1,Data!$AP:$AR,2,FALSE))+SUMIFS(FX,Fecha,$A201,Linea,VLOOKUP(I$1,Data!$AP:$AR,3,FALSE),Cuenta,VLOOKUP(I$1,Data!$AP:$AR,2,FALSE))+I200,"")</f>
        <v/>
      </c>
      <c r="J201" s="3" t="str">
        <f>IF(AND($A201&lt;&gt;"",J$1&lt;&gt;""),SUMIFS(VM,Fecha,$A201,Linea,VLOOKUP(J$1,Data!$AP:$AR,3,FALSE),Cuenta,VLOOKUP(J$1,Data!$AP:$AR,2,FALSE))+SUMIFS(FX,Fecha,$A201,Linea,VLOOKUP(J$1,Data!$AP:$AR,3,FALSE),Cuenta,VLOOKUP(J$1,Data!$AP:$AR,2,FALSE))+J200,"")</f>
        <v/>
      </c>
      <c r="K201" s="3" t="str">
        <f>IF(AND($A201&lt;&gt;"",K$1&lt;&gt;""),SUMIFS(VM,Fecha,$A201,Linea,VLOOKUP(K$1,Data!$AP:$AR,3,FALSE),Cuenta,VLOOKUP(K$1,Data!$AP:$AR,2,FALSE))+SUMIFS(FX,Fecha,$A201,Linea,VLOOKUP(K$1,Data!$AP:$AR,3,FALSE),Cuenta,VLOOKUP(K$1,Data!$AP:$AR,2,FALSE))+K200,"")</f>
        <v/>
      </c>
      <c r="L201" s="3" t="str">
        <f>IF(AND($A201&lt;&gt;"",L$1&lt;&gt;""),SUMIFS(VM,Fecha,$A201,Linea,VLOOKUP(L$1,Data!$AP:$AR,3,FALSE),Cuenta,VLOOKUP(L$1,Data!$AP:$AR,2,FALSE))+SUMIFS(FX,Fecha,$A201,Linea,VLOOKUP(L$1,Data!$AP:$AR,3,FALSE),Cuenta,VLOOKUP(L$1,Data!$AP:$AR,2,FALSE))+L200,"")</f>
        <v/>
      </c>
      <c r="M201" s="3" t="str">
        <f>IF(AND($A201&lt;&gt;"",M$1&lt;&gt;""),SUMIFS(VM,Fecha,$A201,Linea,VLOOKUP(M$1,Data!$AP:$AR,3,FALSE),Cuenta,VLOOKUP(M$1,Data!$AP:$AR,2,FALSE))+SUMIFS(FX,Fecha,$A201,Linea,VLOOKUP(M$1,Data!$AP:$AR,3,FALSE),Cuenta,VLOOKUP(M$1,Data!$AP:$AR,2,FALSE))+M200,"")</f>
        <v/>
      </c>
      <c r="N201" s="3" t="str">
        <f>IF(AND($A201&lt;&gt;"",N$1&lt;&gt;""),SUMIFS(VM,Fecha,$A201,Linea,VLOOKUP(N$1,Data!$AP:$AR,3,FALSE),Cuenta,VLOOKUP(N$1,Data!$AP:$AR,2,FALSE))+SUMIFS(FX,Fecha,$A201,Linea,VLOOKUP(N$1,Data!$AP:$AR,3,FALSE),Cuenta,VLOOKUP(N$1,Data!$AP:$AR,2,FALSE))+N200,"")</f>
        <v/>
      </c>
    </row>
    <row r="202" spans="2:14" x14ac:dyDescent="0.25">
      <c r="B202" s="3" t="str">
        <f>IF(AND($A202&lt;&gt;"",B$1&lt;&gt;""),SUMIFS(VM,Fecha,$A202,Linea,VLOOKUP(B$1,Data!$AP:$AR,3,FALSE),Cuenta,VLOOKUP(B$1,Data!$AP:$AR,2,FALSE))+SUMIFS(FX,Fecha,$A202,Linea,VLOOKUP(B$1,Data!$AP:$AR,3,FALSE),Cuenta,VLOOKUP(B$1,Data!$AP:$AR,2,FALSE))+B201,"")</f>
        <v/>
      </c>
      <c r="C202" s="3" t="str">
        <f>IF(AND($A202&lt;&gt;"",C$1&lt;&gt;""),SUMIFS(VM,Fecha,$A202,Linea,VLOOKUP(C$1,Data!$AP:$AR,3,FALSE),Cuenta,VLOOKUP(C$1,Data!$AP:$AR,2,FALSE))+SUMIFS(FX,Fecha,$A202,Linea,VLOOKUP(C$1,Data!$AP:$AR,3,FALSE),Cuenta,VLOOKUP(C$1,Data!$AP:$AR,2,FALSE))+C201,"")</f>
        <v/>
      </c>
      <c r="D202" s="3" t="str">
        <f>IF(AND($A202&lt;&gt;"",D$1&lt;&gt;""),SUMIFS(VM,Fecha,$A202,Linea,VLOOKUP(D$1,Data!$AP:$AR,3,FALSE),Cuenta,VLOOKUP(D$1,Data!$AP:$AR,2,FALSE))+SUMIFS(FX,Fecha,$A202,Linea,VLOOKUP(D$1,Data!$AP:$AR,3,FALSE),Cuenta,VLOOKUP(D$1,Data!$AP:$AR,2,FALSE))+D201,"")</f>
        <v/>
      </c>
      <c r="E202" s="3" t="str">
        <f>IF(AND($A202&lt;&gt;"",E$1&lt;&gt;""),SUMIFS(VM,Fecha,$A202,Linea,VLOOKUP(E$1,Data!$AP:$AR,3,FALSE),Cuenta,VLOOKUP(E$1,Data!$AP:$AR,2,FALSE))+SUMIFS(FX,Fecha,$A202,Linea,VLOOKUP(E$1,Data!$AP:$AR,3,FALSE),Cuenta,VLOOKUP(E$1,Data!$AP:$AR,2,FALSE))+E201,"")</f>
        <v/>
      </c>
      <c r="F202" s="3" t="str">
        <f>IF(AND($A202&lt;&gt;"",F$1&lt;&gt;""),SUMIFS(VM,Fecha,$A202,Linea,VLOOKUP(F$1,Data!$AP:$AR,3,FALSE),Cuenta,VLOOKUP(F$1,Data!$AP:$AR,2,FALSE))+SUMIFS(FX,Fecha,$A202,Linea,VLOOKUP(F$1,Data!$AP:$AR,3,FALSE),Cuenta,VLOOKUP(F$1,Data!$AP:$AR,2,FALSE))+F201,"")</f>
        <v/>
      </c>
      <c r="G202" s="3" t="str">
        <f>IF(AND($A202&lt;&gt;"",G$1&lt;&gt;""),SUMIFS(VM,Fecha,$A202,Linea,VLOOKUP(G$1,Data!$AP:$AR,3,FALSE),Cuenta,VLOOKUP(G$1,Data!$AP:$AR,2,FALSE))+SUMIFS(FX,Fecha,$A202,Linea,VLOOKUP(G$1,Data!$AP:$AR,3,FALSE),Cuenta,VLOOKUP(G$1,Data!$AP:$AR,2,FALSE))+G201,"")</f>
        <v/>
      </c>
      <c r="H202" s="3" t="str">
        <f>IF(AND($A202&lt;&gt;"",H$1&lt;&gt;""),SUMIFS(VM,Fecha,$A202,Linea,VLOOKUP(H$1,Data!$AP:$AR,3,FALSE),Cuenta,VLOOKUP(H$1,Data!$AP:$AR,2,FALSE))+SUMIFS(FX,Fecha,$A202,Linea,VLOOKUP(H$1,Data!$AP:$AR,3,FALSE),Cuenta,VLOOKUP(H$1,Data!$AP:$AR,2,FALSE))+H201,"")</f>
        <v/>
      </c>
      <c r="I202" s="3" t="str">
        <f>IF(AND($A202&lt;&gt;"",I$1&lt;&gt;""),SUMIFS(VM,Fecha,$A202,Linea,VLOOKUP(I$1,Data!$AP:$AR,3,FALSE),Cuenta,VLOOKUP(I$1,Data!$AP:$AR,2,FALSE))+SUMIFS(FX,Fecha,$A202,Linea,VLOOKUP(I$1,Data!$AP:$AR,3,FALSE),Cuenta,VLOOKUP(I$1,Data!$AP:$AR,2,FALSE))+I201,"")</f>
        <v/>
      </c>
      <c r="J202" s="3" t="str">
        <f>IF(AND($A202&lt;&gt;"",J$1&lt;&gt;""),SUMIFS(VM,Fecha,$A202,Linea,VLOOKUP(J$1,Data!$AP:$AR,3,FALSE),Cuenta,VLOOKUP(J$1,Data!$AP:$AR,2,FALSE))+SUMIFS(FX,Fecha,$A202,Linea,VLOOKUP(J$1,Data!$AP:$AR,3,FALSE),Cuenta,VLOOKUP(J$1,Data!$AP:$AR,2,FALSE))+J201,"")</f>
        <v/>
      </c>
      <c r="K202" s="3" t="str">
        <f>IF(AND($A202&lt;&gt;"",K$1&lt;&gt;""),SUMIFS(VM,Fecha,$A202,Linea,VLOOKUP(K$1,Data!$AP:$AR,3,FALSE),Cuenta,VLOOKUP(K$1,Data!$AP:$AR,2,FALSE))+SUMIFS(FX,Fecha,$A202,Linea,VLOOKUP(K$1,Data!$AP:$AR,3,FALSE),Cuenta,VLOOKUP(K$1,Data!$AP:$AR,2,FALSE))+K201,"")</f>
        <v/>
      </c>
      <c r="L202" s="3" t="str">
        <f>IF(AND($A202&lt;&gt;"",L$1&lt;&gt;""),SUMIFS(VM,Fecha,$A202,Linea,VLOOKUP(L$1,Data!$AP:$AR,3,FALSE),Cuenta,VLOOKUP(L$1,Data!$AP:$AR,2,FALSE))+SUMIFS(FX,Fecha,$A202,Linea,VLOOKUP(L$1,Data!$AP:$AR,3,FALSE),Cuenta,VLOOKUP(L$1,Data!$AP:$AR,2,FALSE))+L201,"")</f>
        <v/>
      </c>
      <c r="M202" s="3" t="str">
        <f>IF(AND($A202&lt;&gt;"",M$1&lt;&gt;""),SUMIFS(VM,Fecha,$A202,Linea,VLOOKUP(M$1,Data!$AP:$AR,3,FALSE),Cuenta,VLOOKUP(M$1,Data!$AP:$AR,2,FALSE))+SUMIFS(FX,Fecha,$A202,Linea,VLOOKUP(M$1,Data!$AP:$AR,3,FALSE),Cuenta,VLOOKUP(M$1,Data!$AP:$AR,2,FALSE))+M201,"")</f>
        <v/>
      </c>
      <c r="N202" s="3" t="str">
        <f>IF(AND($A202&lt;&gt;"",N$1&lt;&gt;""),SUMIFS(VM,Fecha,$A202,Linea,VLOOKUP(N$1,Data!$AP:$AR,3,FALSE),Cuenta,VLOOKUP(N$1,Data!$AP:$AR,2,FALSE))+SUMIFS(FX,Fecha,$A202,Linea,VLOOKUP(N$1,Data!$AP:$AR,3,FALSE),Cuenta,VLOOKUP(N$1,Data!$AP:$AR,2,FALSE))+N201,"")</f>
        <v/>
      </c>
    </row>
    <row r="203" spans="2:14" x14ac:dyDescent="0.25">
      <c r="B203" s="3" t="str">
        <f>IF(AND($A203&lt;&gt;"",B$1&lt;&gt;""),SUMIFS(VM,Fecha,$A203,Linea,VLOOKUP(B$1,Data!$AP:$AR,3,FALSE),Cuenta,VLOOKUP(B$1,Data!$AP:$AR,2,FALSE))+SUMIFS(FX,Fecha,$A203,Linea,VLOOKUP(B$1,Data!$AP:$AR,3,FALSE),Cuenta,VLOOKUP(B$1,Data!$AP:$AR,2,FALSE))+B202,"")</f>
        <v/>
      </c>
      <c r="C203" s="3" t="str">
        <f>IF(AND($A203&lt;&gt;"",C$1&lt;&gt;""),SUMIFS(VM,Fecha,$A203,Linea,VLOOKUP(C$1,Data!$AP:$AR,3,FALSE),Cuenta,VLOOKUP(C$1,Data!$AP:$AR,2,FALSE))+SUMIFS(FX,Fecha,$A203,Linea,VLOOKUP(C$1,Data!$AP:$AR,3,FALSE),Cuenta,VLOOKUP(C$1,Data!$AP:$AR,2,FALSE))+C202,"")</f>
        <v/>
      </c>
      <c r="D203" s="3" t="str">
        <f>IF(AND($A203&lt;&gt;"",D$1&lt;&gt;""),SUMIFS(VM,Fecha,$A203,Linea,VLOOKUP(D$1,Data!$AP:$AR,3,FALSE),Cuenta,VLOOKUP(D$1,Data!$AP:$AR,2,FALSE))+SUMIFS(FX,Fecha,$A203,Linea,VLOOKUP(D$1,Data!$AP:$AR,3,FALSE),Cuenta,VLOOKUP(D$1,Data!$AP:$AR,2,FALSE))+D202,"")</f>
        <v/>
      </c>
      <c r="E203" s="3" t="str">
        <f>IF(AND($A203&lt;&gt;"",E$1&lt;&gt;""),SUMIFS(VM,Fecha,$A203,Linea,VLOOKUP(E$1,Data!$AP:$AR,3,FALSE),Cuenta,VLOOKUP(E$1,Data!$AP:$AR,2,FALSE))+SUMIFS(FX,Fecha,$A203,Linea,VLOOKUP(E$1,Data!$AP:$AR,3,FALSE),Cuenta,VLOOKUP(E$1,Data!$AP:$AR,2,FALSE))+E202,"")</f>
        <v/>
      </c>
      <c r="F203" s="3" t="str">
        <f>IF(AND($A203&lt;&gt;"",F$1&lt;&gt;""),SUMIFS(VM,Fecha,$A203,Linea,VLOOKUP(F$1,Data!$AP:$AR,3,FALSE),Cuenta,VLOOKUP(F$1,Data!$AP:$AR,2,FALSE))+SUMIFS(FX,Fecha,$A203,Linea,VLOOKUP(F$1,Data!$AP:$AR,3,FALSE),Cuenta,VLOOKUP(F$1,Data!$AP:$AR,2,FALSE))+F202,"")</f>
        <v/>
      </c>
      <c r="G203" s="3" t="str">
        <f>IF(AND($A203&lt;&gt;"",G$1&lt;&gt;""),SUMIFS(VM,Fecha,$A203,Linea,VLOOKUP(G$1,Data!$AP:$AR,3,FALSE),Cuenta,VLOOKUP(G$1,Data!$AP:$AR,2,FALSE))+SUMIFS(FX,Fecha,$A203,Linea,VLOOKUP(G$1,Data!$AP:$AR,3,FALSE),Cuenta,VLOOKUP(G$1,Data!$AP:$AR,2,FALSE))+G202,"")</f>
        <v/>
      </c>
      <c r="H203" s="3" t="str">
        <f>IF(AND($A203&lt;&gt;"",H$1&lt;&gt;""),SUMIFS(VM,Fecha,$A203,Linea,VLOOKUP(H$1,Data!$AP:$AR,3,FALSE),Cuenta,VLOOKUP(H$1,Data!$AP:$AR,2,FALSE))+SUMIFS(FX,Fecha,$A203,Linea,VLOOKUP(H$1,Data!$AP:$AR,3,FALSE),Cuenta,VLOOKUP(H$1,Data!$AP:$AR,2,FALSE))+H202,"")</f>
        <v/>
      </c>
      <c r="I203" s="3" t="str">
        <f>IF(AND($A203&lt;&gt;"",I$1&lt;&gt;""),SUMIFS(VM,Fecha,$A203,Linea,VLOOKUP(I$1,Data!$AP:$AR,3,FALSE),Cuenta,VLOOKUP(I$1,Data!$AP:$AR,2,FALSE))+SUMIFS(FX,Fecha,$A203,Linea,VLOOKUP(I$1,Data!$AP:$AR,3,FALSE),Cuenta,VLOOKUP(I$1,Data!$AP:$AR,2,FALSE))+I202,"")</f>
        <v/>
      </c>
      <c r="J203" s="3" t="str">
        <f>IF(AND($A203&lt;&gt;"",J$1&lt;&gt;""),SUMIFS(VM,Fecha,$A203,Linea,VLOOKUP(J$1,Data!$AP:$AR,3,FALSE),Cuenta,VLOOKUP(J$1,Data!$AP:$AR,2,FALSE))+SUMIFS(FX,Fecha,$A203,Linea,VLOOKUP(J$1,Data!$AP:$AR,3,FALSE),Cuenta,VLOOKUP(J$1,Data!$AP:$AR,2,FALSE))+J202,"")</f>
        <v/>
      </c>
      <c r="K203" s="3" t="str">
        <f>IF(AND($A203&lt;&gt;"",K$1&lt;&gt;""),SUMIFS(VM,Fecha,$A203,Linea,VLOOKUP(K$1,Data!$AP:$AR,3,FALSE),Cuenta,VLOOKUP(K$1,Data!$AP:$AR,2,FALSE))+SUMIFS(FX,Fecha,$A203,Linea,VLOOKUP(K$1,Data!$AP:$AR,3,FALSE),Cuenta,VLOOKUP(K$1,Data!$AP:$AR,2,FALSE))+K202,"")</f>
        <v/>
      </c>
      <c r="L203" s="3" t="str">
        <f>IF(AND($A203&lt;&gt;"",L$1&lt;&gt;""),SUMIFS(VM,Fecha,$A203,Linea,VLOOKUP(L$1,Data!$AP:$AR,3,FALSE),Cuenta,VLOOKUP(L$1,Data!$AP:$AR,2,FALSE))+SUMIFS(FX,Fecha,$A203,Linea,VLOOKUP(L$1,Data!$AP:$AR,3,FALSE),Cuenta,VLOOKUP(L$1,Data!$AP:$AR,2,FALSE))+L202,"")</f>
        <v/>
      </c>
      <c r="M203" s="3" t="str">
        <f>IF(AND($A203&lt;&gt;"",M$1&lt;&gt;""),SUMIFS(VM,Fecha,$A203,Linea,VLOOKUP(M$1,Data!$AP:$AR,3,FALSE),Cuenta,VLOOKUP(M$1,Data!$AP:$AR,2,FALSE))+SUMIFS(FX,Fecha,$A203,Linea,VLOOKUP(M$1,Data!$AP:$AR,3,FALSE),Cuenta,VLOOKUP(M$1,Data!$AP:$AR,2,FALSE))+M202,"")</f>
        <v/>
      </c>
      <c r="N203" s="3" t="str">
        <f>IF(AND($A203&lt;&gt;"",N$1&lt;&gt;""),SUMIFS(VM,Fecha,$A203,Linea,VLOOKUP(N$1,Data!$AP:$AR,3,FALSE),Cuenta,VLOOKUP(N$1,Data!$AP:$AR,2,FALSE))+SUMIFS(FX,Fecha,$A203,Linea,VLOOKUP(N$1,Data!$AP:$AR,3,FALSE),Cuenta,VLOOKUP(N$1,Data!$AP:$AR,2,FALSE))+N202,"")</f>
        <v/>
      </c>
    </row>
    <row r="204" spans="2:14" x14ac:dyDescent="0.25">
      <c r="B204" s="3" t="str">
        <f>IF(AND($A204&lt;&gt;"",B$1&lt;&gt;""),SUMIFS(VM,Fecha,$A204,Linea,VLOOKUP(B$1,Data!$AP:$AR,3,FALSE),Cuenta,VLOOKUP(B$1,Data!$AP:$AR,2,FALSE))+SUMIFS(FX,Fecha,$A204,Linea,VLOOKUP(B$1,Data!$AP:$AR,3,FALSE),Cuenta,VLOOKUP(B$1,Data!$AP:$AR,2,FALSE))+B203,"")</f>
        <v/>
      </c>
      <c r="C204" s="3" t="str">
        <f>IF(AND($A204&lt;&gt;"",C$1&lt;&gt;""),SUMIFS(VM,Fecha,$A204,Linea,VLOOKUP(C$1,Data!$AP:$AR,3,FALSE),Cuenta,VLOOKUP(C$1,Data!$AP:$AR,2,FALSE))+SUMIFS(FX,Fecha,$A204,Linea,VLOOKUP(C$1,Data!$AP:$AR,3,FALSE),Cuenta,VLOOKUP(C$1,Data!$AP:$AR,2,FALSE))+C203,"")</f>
        <v/>
      </c>
      <c r="D204" s="3" t="str">
        <f>IF(AND($A204&lt;&gt;"",D$1&lt;&gt;""),SUMIFS(VM,Fecha,$A204,Linea,VLOOKUP(D$1,Data!$AP:$AR,3,FALSE),Cuenta,VLOOKUP(D$1,Data!$AP:$AR,2,FALSE))+SUMIFS(FX,Fecha,$A204,Linea,VLOOKUP(D$1,Data!$AP:$AR,3,FALSE),Cuenta,VLOOKUP(D$1,Data!$AP:$AR,2,FALSE))+D203,"")</f>
        <v/>
      </c>
      <c r="E204" s="3" t="str">
        <f>IF(AND($A204&lt;&gt;"",E$1&lt;&gt;""),SUMIFS(VM,Fecha,$A204,Linea,VLOOKUP(E$1,Data!$AP:$AR,3,FALSE),Cuenta,VLOOKUP(E$1,Data!$AP:$AR,2,FALSE))+SUMIFS(FX,Fecha,$A204,Linea,VLOOKUP(E$1,Data!$AP:$AR,3,FALSE),Cuenta,VLOOKUP(E$1,Data!$AP:$AR,2,FALSE))+E203,"")</f>
        <v/>
      </c>
      <c r="F204" s="3" t="str">
        <f>IF(AND($A204&lt;&gt;"",F$1&lt;&gt;""),SUMIFS(VM,Fecha,$A204,Linea,VLOOKUP(F$1,Data!$AP:$AR,3,FALSE),Cuenta,VLOOKUP(F$1,Data!$AP:$AR,2,FALSE))+SUMIFS(FX,Fecha,$A204,Linea,VLOOKUP(F$1,Data!$AP:$AR,3,FALSE),Cuenta,VLOOKUP(F$1,Data!$AP:$AR,2,FALSE))+F203,"")</f>
        <v/>
      </c>
      <c r="G204" s="3" t="str">
        <f>IF(AND($A204&lt;&gt;"",G$1&lt;&gt;""),SUMIFS(VM,Fecha,$A204,Linea,VLOOKUP(G$1,Data!$AP:$AR,3,FALSE),Cuenta,VLOOKUP(G$1,Data!$AP:$AR,2,FALSE))+SUMIFS(FX,Fecha,$A204,Linea,VLOOKUP(G$1,Data!$AP:$AR,3,FALSE),Cuenta,VLOOKUP(G$1,Data!$AP:$AR,2,FALSE))+G203,"")</f>
        <v/>
      </c>
      <c r="H204" s="3" t="str">
        <f>IF(AND($A204&lt;&gt;"",H$1&lt;&gt;""),SUMIFS(VM,Fecha,$A204,Linea,VLOOKUP(H$1,Data!$AP:$AR,3,FALSE),Cuenta,VLOOKUP(H$1,Data!$AP:$AR,2,FALSE))+SUMIFS(FX,Fecha,$A204,Linea,VLOOKUP(H$1,Data!$AP:$AR,3,FALSE),Cuenta,VLOOKUP(H$1,Data!$AP:$AR,2,FALSE))+H203,"")</f>
        <v/>
      </c>
      <c r="I204" s="3" t="str">
        <f>IF(AND($A204&lt;&gt;"",I$1&lt;&gt;""),SUMIFS(VM,Fecha,$A204,Linea,VLOOKUP(I$1,Data!$AP:$AR,3,FALSE),Cuenta,VLOOKUP(I$1,Data!$AP:$AR,2,FALSE))+SUMIFS(FX,Fecha,$A204,Linea,VLOOKUP(I$1,Data!$AP:$AR,3,FALSE),Cuenta,VLOOKUP(I$1,Data!$AP:$AR,2,FALSE))+I203,"")</f>
        <v/>
      </c>
      <c r="J204" s="3" t="str">
        <f>IF(AND($A204&lt;&gt;"",J$1&lt;&gt;""),SUMIFS(VM,Fecha,$A204,Linea,VLOOKUP(J$1,Data!$AP:$AR,3,FALSE),Cuenta,VLOOKUP(J$1,Data!$AP:$AR,2,FALSE))+SUMIFS(FX,Fecha,$A204,Linea,VLOOKUP(J$1,Data!$AP:$AR,3,FALSE),Cuenta,VLOOKUP(J$1,Data!$AP:$AR,2,FALSE))+J203,"")</f>
        <v/>
      </c>
      <c r="K204" s="3" t="str">
        <f>IF(AND($A204&lt;&gt;"",K$1&lt;&gt;""),SUMIFS(VM,Fecha,$A204,Linea,VLOOKUP(K$1,Data!$AP:$AR,3,FALSE),Cuenta,VLOOKUP(K$1,Data!$AP:$AR,2,FALSE))+SUMIFS(FX,Fecha,$A204,Linea,VLOOKUP(K$1,Data!$AP:$AR,3,FALSE),Cuenta,VLOOKUP(K$1,Data!$AP:$AR,2,FALSE))+K203,"")</f>
        <v/>
      </c>
      <c r="L204" s="3" t="str">
        <f>IF(AND($A204&lt;&gt;"",L$1&lt;&gt;""),SUMIFS(VM,Fecha,$A204,Linea,VLOOKUP(L$1,Data!$AP:$AR,3,FALSE),Cuenta,VLOOKUP(L$1,Data!$AP:$AR,2,FALSE))+SUMIFS(FX,Fecha,$A204,Linea,VLOOKUP(L$1,Data!$AP:$AR,3,FALSE),Cuenta,VLOOKUP(L$1,Data!$AP:$AR,2,FALSE))+L203,"")</f>
        <v/>
      </c>
      <c r="M204" s="3" t="str">
        <f>IF(AND($A204&lt;&gt;"",M$1&lt;&gt;""),SUMIFS(VM,Fecha,$A204,Linea,VLOOKUP(M$1,Data!$AP:$AR,3,FALSE),Cuenta,VLOOKUP(M$1,Data!$AP:$AR,2,FALSE))+SUMIFS(FX,Fecha,$A204,Linea,VLOOKUP(M$1,Data!$AP:$AR,3,FALSE),Cuenta,VLOOKUP(M$1,Data!$AP:$AR,2,FALSE))+M203,"")</f>
        <v/>
      </c>
      <c r="N204" s="3" t="str">
        <f>IF(AND($A204&lt;&gt;"",N$1&lt;&gt;""),SUMIFS(VM,Fecha,$A204,Linea,VLOOKUP(N$1,Data!$AP:$AR,3,FALSE),Cuenta,VLOOKUP(N$1,Data!$AP:$AR,2,FALSE))+SUMIFS(FX,Fecha,$A204,Linea,VLOOKUP(N$1,Data!$AP:$AR,3,FALSE),Cuenta,VLOOKUP(N$1,Data!$AP:$AR,2,FALSE))+N203,"")</f>
        <v/>
      </c>
    </row>
    <row r="205" spans="2:14" x14ac:dyDescent="0.25">
      <c r="B205" s="3" t="str">
        <f>IF(AND($A205&lt;&gt;"",B$1&lt;&gt;""),SUMIFS(VM,Fecha,$A205,Linea,VLOOKUP(B$1,Data!$AP:$AR,3,FALSE),Cuenta,VLOOKUP(B$1,Data!$AP:$AR,2,FALSE))+SUMIFS(FX,Fecha,$A205,Linea,VLOOKUP(B$1,Data!$AP:$AR,3,FALSE),Cuenta,VLOOKUP(B$1,Data!$AP:$AR,2,FALSE))+B204,"")</f>
        <v/>
      </c>
      <c r="C205" s="3" t="str">
        <f>IF(AND($A205&lt;&gt;"",C$1&lt;&gt;""),SUMIFS(VM,Fecha,$A205,Linea,VLOOKUP(C$1,Data!$AP:$AR,3,FALSE),Cuenta,VLOOKUP(C$1,Data!$AP:$AR,2,FALSE))+SUMIFS(FX,Fecha,$A205,Linea,VLOOKUP(C$1,Data!$AP:$AR,3,FALSE),Cuenta,VLOOKUP(C$1,Data!$AP:$AR,2,FALSE))+C204,"")</f>
        <v/>
      </c>
      <c r="D205" s="3" t="str">
        <f>IF(AND($A205&lt;&gt;"",D$1&lt;&gt;""),SUMIFS(VM,Fecha,$A205,Linea,VLOOKUP(D$1,Data!$AP:$AR,3,FALSE),Cuenta,VLOOKUP(D$1,Data!$AP:$AR,2,FALSE))+SUMIFS(FX,Fecha,$A205,Linea,VLOOKUP(D$1,Data!$AP:$AR,3,FALSE),Cuenta,VLOOKUP(D$1,Data!$AP:$AR,2,FALSE))+D204,"")</f>
        <v/>
      </c>
      <c r="E205" s="3" t="str">
        <f>IF(AND($A205&lt;&gt;"",E$1&lt;&gt;""),SUMIFS(VM,Fecha,$A205,Linea,VLOOKUP(E$1,Data!$AP:$AR,3,FALSE),Cuenta,VLOOKUP(E$1,Data!$AP:$AR,2,FALSE))+SUMIFS(FX,Fecha,$A205,Linea,VLOOKUP(E$1,Data!$AP:$AR,3,FALSE),Cuenta,VLOOKUP(E$1,Data!$AP:$AR,2,FALSE))+E204,"")</f>
        <v/>
      </c>
      <c r="F205" s="3" t="str">
        <f>IF(AND($A205&lt;&gt;"",F$1&lt;&gt;""),SUMIFS(VM,Fecha,$A205,Linea,VLOOKUP(F$1,Data!$AP:$AR,3,FALSE),Cuenta,VLOOKUP(F$1,Data!$AP:$AR,2,FALSE))+SUMIFS(FX,Fecha,$A205,Linea,VLOOKUP(F$1,Data!$AP:$AR,3,FALSE),Cuenta,VLOOKUP(F$1,Data!$AP:$AR,2,FALSE))+F204,"")</f>
        <v/>
      </c>
      <c r="G205" s="3" t="str">
        <f>IF(AND($A205&lt;&gt;"",G$1&lt;&gt;""),SUMIFS(VM,Fecha,$A205,Linea,VLOOKUP(G$1,Data!$AP:$AR,3,FALSE),Cuenta,VLOOKUP(G$1,Data!$AP:$AR,2,FALSE))+SUMIFS(FX,Fecha,$A205,Linea,VLOOKUP(G$1,Data!$AP:$AR,3,FALSE),Cuenta,VLOOKUP(G$1,Data!$AP:$AR,2,FALSE))+G204,"")</f>
        <v/>
      </c>
      <c r="H205" s="3" t="str">
        <f>IF(AND($A205&lt;&gt;"",H$1&lt;&gt;""),SUMIFS(VM,Fecha,$A205,Linea,VLOOKUP(H$1,Data!$AP:$AR,3,FALSE),Cuenta,VLOOKUP(H$1,Data!$AP:$AR,2,FALSE))+SUMIFS(FX,Fecha,$A205,Linea,VLOOKUP(H$1,Data!$AP:$AR,3,FALSE),Cuenta,VLOOKUP(H$1,Data!$AP:$AR,2,FALSE))+H204,"")</f>
        <v/>
      </c>
      <c r="I205" s="3" t="str">
        <f>IF(AND($A205&lt;&gt;"",I$1&lt;&gt;""),SUMIFS(VM,Fecha,$A205,Linea,VLOOKUP(I$1,Data!$AP:$AR,3,FALSE),Cuenta,VLOOKUP(I$1,Data!$AP:$AR,2,FALSE))+SUMIFS(FX,Fecha,$A205,Linea,VLOOKUP(I$1,Data!$AP:$AR,3,FALSE),Cuenta,VLOOKUP(I$1,Data!$AP:$AR,2,FALSE))+I204,"")</f>
        <v/>
      </c>
      <c r="J205" s="3" t="str">
        <f>IF(AND($A205&lt;&gt;"",J$1&lt;&gt;""),SUMIFS(VM,Fecha,$A205,Linea,VLOOKUP(J$1,Data!$AP:$AR,3,FALSE),Cuenta,VLOOKUP(J$1,Data!$AP:$AR,2,FALSE))+SUMIFS(FX,Fecha,$A205,Linea,VLOOKUP(J$1,Data!$AP:$AR,3,FALSE),Cuenta,VLOOKUP(J$1,Data!$AP:$AR,2,FALSE))+J204,"")</f>
        <v/>
      </c>
      <c r="K205" s="3" t="str">
        <f>IF(AND($A205&lt;&gt;"",K$1&lt;&gt;""),SUMIFS(VM,Fecha,$A205,Linea,VLOOKUP(K$1,Data!$AP:$AR,3,FALSE),Cuenta,VLOOKUP(K$1,Data!$AP:$AR,2,FALSE))+SUMIFS(FX,Fecha,$A205,Linea,VLOOKUP(K$1,Data!$AP:$AR,3,FALSE),Cuenta,VLOOKUP(K$1,Data!$AP:$AR,2,FALSE))+K204,"")</f>
        <v/>
      </c>
      <c r="L205" s="3" t="str">
        <f>IF(AND($A205&lt;&gt;"",L$1&lt;&gt;""),SUMIFS(VM,Fecha,$A205,Linea,VLOOKUP(L$1,Data!$AP:$AR,3,FALSE),Cuenta,VLOOKUP(L$1,Data!$AP:$AR,2,FALSE))+SUMIFS(FX,Fecha,$A205,Linea,VLOOKUP(L$1,Data!$AP:$AR,3,FALSE),Cuenta,VLOOKUP(L$1,Data!$AP:$AR,2,FALSE))+L204,"")</f>
        <v/>
      </c>
      <c r="M205" s="3" t="str">
        <f>IF(AND($A205&lt;&gt;"",M$1&lt;&gt;""),SUMIFS(VM,Fecha,$A205,Linea,VLOOKUP(M$1,Data!$AP:$AR,3,FALSE),Cuenta,VLOOKUP(M$1,Data!$AP:$AR,2,FALSE))+SUMIFS(FX,Fecha,$A205,Linea,VLOOKUP(M$1,Data!$AP:$AR,3,FALSE),Cuenta,VLOOKUP(M$1,Data!$AP:$AR,2,FALSE))+M204,"")</f>
        <v/>
      </c>
      <c r="N205" s="3" t="str">
        <f>IF(AND($A205&lt;&gt;"",N$1&lt;&gt;""),SUMIFS(VM,Fecha,$A205,Linea,VLOOKUP(N$1,Data!$AP:$AR,3,FALSE),Cuenta,VLOOKUP(N$1,Data!$AP:$AR,2,FALSE))+SUMIFS(FX,Fecha,$A205,Linea,VLOOKUP(N$1,Data!$AP:$AR,3,FALSE),Cuenta,VLOOKUP(N$1,Data!$AP:$AR,2,FALSE))+N204,"")</f>
        <v/>
      </c>
    </row>
    <row r="206" spans="2:14" x14ac:dyDescent="0.25">
      <c r="B206" s="3" t="str">
        <f>IF(AND($A206&lt;&gt;"",B$1&lt;&gt;""),SUMIFS(VM,Fecha,$A206,Linea,VLOOKUP(B$1,Data!$AP:$AR,3,FALSE),Cuenta,VLOOKUP(B$1,Data!$AP:$AR,2,FALSE))+SUMIFS(FX,Fecha,$A206,Linea,VLOOKUP(B$1,Data!$AP:$AR,3,FALSE),Cuenta,VLOOKUP(B$1,Data!$AP:$AR,2,FALSE))+B205,"")</f>
        <v/>
      </c>
      <c r="C206" s="3" t="str">
        <f>IF(AND($A206&lt;&gt;"",C$1&lt;&gt;""),SUMIFS(VM,Fecha,$A206,Linea,VLOOKUP(C$1,Data!$AP:$AR,3,FALSE),Cuenta,VLOOKUP(C$1,Data!$AP:$AR,2,FALSE))+SUMIFS(FX,Fecha,$A206,Linea,VLOOKUP(C$1,Data!$AP:$AR,3,FALSE),Cuenta,VLOOKUP(C$1,Data!$AP:$AR,2,FALSE))+C205,"")</f>
        <v/>
      </c>
      <c r="D206" s="3" t="str">
        <f>IF(AND($A206&lt;&gt;"",D$1&lt;&gt;""),SUMIFS(VM,Fecha,$A206,Linea,VLOOKUP(D$1,Data!$AP:$AR,3,FALSE),Cuenta,VLOOKUP(D$1,Data!$AP:$AR,2,FALSE))+SUMIFS(FX,Fecha,$A206,Linea,VLOOKUP(D$1,Data!$AP:$AR,3,FALSE),Cuenta,VLOOKUP(D$1,Data!$AP:$AR,2,FALSE))+D205,"")</f>
        <v/>
      </c>
      <c r="E206" s="3" t="str">
        <f>IF(AND($A206&lt;&gt;"",E$1&lt;&gt;""),SUMIFS(VM,Fecha,$A206,Linea,VLOOKUP(E$1,Data!$AP:$AR,3,FALSE),Cuenta,VLOOKUP(E$1,Data!$AP:$AR,2,FALSE))+SUMIFS(FX,Fecha,$A206,Linea,VLOOKUP(E$1,Data!$AP:$AR,3,FALSE),Cuenta,VLOOKUP(E$1,Data!$AP:$AR,2,FALSE))+E205,"")</f>
        <v/>
      </c>
      <c r="F206" s="3" t="str">
        <f>IF(AND($A206&lt;&gt;"",F$1&lt;&gt;""),SUMIFS(VM,Fecha,$A206,Linea,VLOOKUP(F$1,Data!$AP:$AR,3,FALSE),Cuenta,VLOOKUP(F$1,Data!$AP:$AR,2,FALSE))+SUMIFS(FX,Fecha,$A206,Linea,VLOOKUP(F$1,Data!$AP:$AR,3,FALSE),Cuenta,VLOOKUP(F$1,Data!$AP:$AR,2,FALSE))+F205,"")</f>
        <v/>
      </c>
      <c r="G206" s="3" t="str">
        <f>IF(AND($A206&lt;&gt;"",G$1&lt;&gt;""),SUMIFS(VM,Fecha,$A206,Linea,VLOOKUP(G$1,Data!$AP:$AR,3,FALSE),Cuenta,VLOOKUP(G$1,Data!$AP:$AR,2,FALSE))+SUMIFS(FX,Fecha,$A206,Linea,VLOOKUP(G$1,Data!$AP:$AR,3,FALSE),Cuenta,VLOOKUP(G$1,Data!$AP:$AR,2,FALSE))+G205,"")</f>
        <v/>
      </c>
      <c r="H206" s="3" t="str">
        <f>IF(AND($A206&lt;&gt;"",H$1&lt;&gt;""),SUMIFS(VM,Fecha,$A206,Linea,VLOOKUP(H$1,Data!$AP:$AR,3,FALSE),Cuenta,VLOOKUP(H$1,Data!$AP:$AR,2,FALSE))+SUMIFS(FX,Fecha,$A206,Linea,VLOOKUP(H$1,Data!$AP:$AR,3,FALSE),Cuenta,VLOOKUP(H$1,Data!$AP:$AR,2,FALSE))+H205,"")</f>
        <v/>
      </c>
      <c r="I206" s="3" t="str">
        <f>IF(AND($A206&lt;&gt;"",I$1&lt;&gt;""),SUMIFS(VM,Fecha,$A206,Linea,VLOOKUP(I$1,Data!$AP:$AR,3,FALSE),Cuenta,VLOOKUP(I$1,Data!$AP:$AR,2,FALSE))+SUMIFS(FX,Fecha,$A206,Linea,VLOOKUP(I$1,Data!$AP:$AR,3,FALSE),Cuenta,VLOOKUP(I$1,Data!$AP:$AR,2,FALSE))+I205,"")</f>
        <v/>
      </c>
      <c r="J206" s="3" t="str">
        <f>IF(AND($A206&lt;&gt;"",J$1&lt;&gt;""),SUMIFS(VM,Fecha,$A206,Linea,VLOOKUP(J$1,Data!$AP:$AR,3,FALSE),Cuenta,VLOOKUP(J$1,Data!$AP:$AR,2,FALSE))+SUMIFS(FX,Fecha,$A206,Linea,VLOOKUP(J$1,Data!$AP:$AR,3,FALSE),Cuenta,VLOOKUP(J$1,Data!$AP:$AR,2,FALSE))+J205,"")</f>
        <v/>
      </c>
      <c r="K206" s="3" t="str">
        <f>IF(AND($A206&lt;&gt;"",K$1&lt;&gt;""),SUMIFS(VM,Fecha,$A206,Linea,VLOOKUP(K$1,Data!$AP:$AR,3,FALSE),Cuenta,VLOOKUP(K$1,Data!$AP:$AR,2,FALSE))+SUMIFS(FX,Fecha,$A206,Linea,VLOOKUP(K$1,Data!$AP:$AR,3,FALSE),Cuenta,VLOOKUP(K$1,Data!$AP:$AR,2,FALSE))+K205,"")</f>
        <v/>
      </c>
      <c r="L206" s="3" t="str">
        <f>IF(AND($A206&lt;&gt;"",L$1&lt;&gt;""),SUMIFS(VM,Fecha,$A206,Linea,VLOOKUP(L$1,Data!$AP:$AR,3,FALSE),Cuenta,VLOOKUP(L$1,Data!$AP:$AR,2,FALSE))+SUMIFS(FX,Fecha,$A206,Linea,VLOOKUP(L$1,Data!$AP:$AR,3,FALSE),Cuenta,VLOOKUP(L$1,Data!$AP:$AR,2,FALSE))+L205,"")</f>
        <v/>
      </c>
      <c r="M206" s="3" t="str">
        <f>IF(AND($A206&lt;&gt;"",M$1&lt;&gt;""),SUMIFS(VM,Fecha,$A206,Linea,VLOOKUP(M$1,Data!$AP:$AR,3,FALSE),Cuenta,VLOOKUP(M$1,Data!$AP:$AR,2,FALSE))+SUMIFS(FX,Fecha,$A206,Linea,VLOOKUP(M$1,Data!$AP:$AR,3,FALSE),Cuenta,VLOOKUP(M$1,Data!$AP:$AR,2,FALSE))+M205,"")</f>
        <v/>
      </c>
      <c r="N206" s="3" t="str">
        <f>IF(AND($A206&lt;&gt;"",N$1&lt;&gt;""),SUMIFS(VM,Fecha,$A206,Linea,VLOOKUP(N$1,Data!$AP:$AR,3,FALSE),Cuenta,VLOOKUP(N$1,Data!$AP:$AR,2,FALSE))+SUMIFS(FX,Fecha,$A206,Linea,VLOOKUP(N$1,Data!$AP:$AR,3,FALSE),Cuenta,VLOOKUP(N$1,Data!$AP:$AR,2,FALSE))+N205,"")</f>
        <v/>
      </c>
    </row>
    <row r="207" spans="2:14" x14ac:dyDescent="0.25">
      <c r="B207" s="3" t="str">
        <f>IF(AND($A207&lt;&gt;"",B$1&lt;&gt;""),SUMIFS(VM,Fecha,$A207,Linea,VLOOKUP(B$1,Data!$AP:$AR,3,FALSE),Cuenta,VLOOKUP(B$1,Data!$AP:$AR,2,FALSE))+SUMIFS(FX,Fecha,$A207,Linea,VLOOKUP(B$1,Data!$AP:$AR,3,FALSE),Cuenta,VLOOKUP(B$1,Data!$AP:$AR,2,FALSE))+B206,"")</f>
        <v/>
      </c>
      <c r="C207" s="3" t="str">
        <f>IF(AND($A207&lt;&gt;"",C$1&lt;&gt;""),SUMIFS(VM,Fecha,$A207,Linea,VLOOKUP(C$1,Data!$AP:$AR,3,FALSE),Cuenta,VLOOKUP(C$1,Data!$AP:$AR,2,FALSE))+SUMIFS(FX,Fecha,$A207,Linea,VLOOKUP(C$1,Data!$AP:$AR,3,FALSE),Cuenta,VLOOKUP(C$1,Data!$AP:$AR,2,FALSE))+C206,"")</f>
        <v/>
      </c>
      <c r="D207" s="3" t="str">
        <f>IF(AND($A207&lt;&gt;"",D$1&lt;&gt;""),SUMIFS(VM,Fecha,$A207,Linea,VLOOKUP(D$1,Data!$AP:$AR,3,FALSE),Cuenta,VLOOKUP(D$1,Data!$AP:$AR,2,FALSE))+SUMIFS(FX,Fecha,$A207,Linea,VLOOKUP(D$1,Data!$AP:$AR,3,FALSE),Cuenta,VLOOKUP(D$1,Data!$AP:$AR,2,FALSE))+D206,"")</f>
        <v/>
      </c>
      <c r="E207" s="3" t="str">
        <f>IF(AND($A207&lt;&gt;"",E$1&lt;&gt;""),SUMIFS(VM,Fecha,$A207,Linea,VLOOKUP(E$1,Data!$AP:$AR,3,FALSE),Cuenta,VLOOKUP(E$1,Data!$AP:$AR,2,FALSE))+SUMIFS(FX,Fecha,$A207,Linea,VLOOKUP(E$1,Data!$AP:$AR,3,FALSE),Cuenta,VLOOKUP(E$1,Data!$AP:$AR,2,FALSE))+E206,"")</f>
        <v/>
      </c>
      <c r="F207" s="3" t="str">
        <f>IF(AND($A207&lt;&gt;"",F$1&lt;&gt;""),SUMIFS(VM,Fecha,$A207,Linea,VLOOKUP(F$1,Data!$AP:$AR,3,FALSE),Cuenta,VLOOKUP(F$1,Data!$AP:$AR,2,FALSE))+SUMIFS(FX,Fecha,$A207,Linea,VLOOKUP(F$1,Data!$AP:$AR,3,FALSE),Cuenta,VLOOKUP(F$1,Data!$AP:$AR,2,FALSE))+F206,"")</f>
        <v/>
      </c>
      <c r="G207" s="3" t="str">
        <f>IF(AND($A207&lt;&gt;"",G$1&lt;&gt;""),SUMIFS(VM,Fecha,$A207,Linea,VLOOKUP(G$1,Data!$AP:$AR,3,FALSE),Cuenta,VLOOKUP(G$1,Data!$AP:$AR,2,FALSE))+SUMIFS(FX,Fecha,$A207,Linea,VLOOKUP(G$1,Data!$AP:$AR,3,FALSE),Cuenta,VLOOKUP(G$1,Data!$AP:$AR,2,FALSE))+G206,"")</f>
        <v/>
      </c>
      <c r="H207" s="3" t="str">
        <f>IF(AND($A207&lt;&gt;"",H$1&lt;&gt;""),SUMIFS(VM,Fecha,$A207,Linea,VLOOKUP(H$1,Data!$AP:$AR,3,FALSE),Cuenta,VLOOKUP(H$1,Data!$AP:$AR,2,FALSE))+SUMIFS(FX,Fecha,$A207,Linea,VLOOKUP(H$1,Data!$AP:$AR,3,FALSE),Cuenta,VLOOKUP(H$1,Data!$AP:$AR,2,FALSE))+H206,"")</f>
        <v/>
      </c>
      <c r="I207" s="3" t="str">
        <f>IF(AND($A207&lt;&gt;"",I$1&lt;&gt;""),SUMIFS(VM,Fecha,$A207,Linea,VLOOKUP(I$1,Data!$AP:$AR,3,FALSE),Cuenta,VLOOKUP(I$1,Data!$AP:$AR,2,FALSE))+SUMIFS(FX,Fecha,$A207,Linea,VLOOKUP(I$1,Data!$AP:$AR,3,FALSE),Cuenta,VLOOKUP(I$1,Data!$AP:$AR,2,FALSE))+I206,"")</f>
        <v/>
      </c>
      <c r="J207" s="3" t="str">
        <f>IF(AND($A207&lt;&gt;"",J$1&lt;&gt;""),SUMIFS(VM,Fecha,$A207,Linea,VLOOKUP(J$1,Data!$AP:$AR,3,FALSE),Cuenta,VLOOKUP(J$1,Data!$AP:$AR,2,FALSE))+SUMIFS(FX,Fecha,$A207,Linea,VLOOKUP(J$1,Data!$AP:$AR,3,FALSE),Cuenta,VLOOKUP(J$1,Data!$AP:$AR,2,FALSE))+J206,"")</f>
        <v/>
      </c>
      <c r="K207" s="3" t="str">
        <f>IF(AND($A207&lt;&gt;"",K$1&lt;&gt;""),SUMIFS(VM,Fecha,$A207,Linea,VLOOKUP(K$1,Data!$AP:$AR,3,FALSE),Cuenta,VLOOKUP(K$1,Data!$AP:$AR,2,FALSE))+SUMIFS(FX,Fecha,$A207,Linea,VLOOKUP(K$1,Data!$AP:$AR,3,FALSE),Cuenta,VLOOKUP(K$1,Data!$AP:$AR,2,FALSE))+K206,"")</f>
        <v/>
      </c>
      <c r="L207" s="3" t="str">
        <f>IF(AND($A207&lt;&gt;"",L$1&lt;&gt;""),SUMIFS(VM,Fecha,$A207,Linea,VLOOKUP(L$1,Data!$AP:$AR,3,FALSE),Cuenta,VLOOKUP(L$1,Data!$AP:$AR,2,FALSE))+SUMIFS(FX,Fecha,$A207,Linea,VLOOKUP(L$1,Data!$AP:$AR,3,FALSE),Cuenta,VLOOKUP(L$1,Data!$AP:$AR,2,FALSE))+L206,"")</f>
        <v/>
      </c>
      <c r="M207" s="3" t="str">
        <f>IF(AND($A207&lt;&gt;"",M$1&lt;&gt;""),SUMIFS(VM,Fecha,$A207,Linea,VLOOKUP(M$1,Data!$AP:$AR,3,FALSE),Cuenta,VLOOKUP(M$1,Data!$AP:$AR,2,FALSE))+SUMIFS(FX,Fecha,$A207,Linea,VLOOKUP(M$1,Data!$AP:$AR,3,FALSE),Cuenta,VLOOKUP(M$1,Data!$AP:$AR,2,FALSE))+M206,"")</f>
        <v/>
      </c>
      <c r="N207" s="3" t="str">
        <f>IF(AND($A207&lt;&gt;"",N$1&lt;&gt;""),SUMIFS(VM,Fecha,$A207,Linea,VLOOKUP(N$1,Data!$AP:$AR,3,FALSE),Cuenta,VLOOKUP(N$1,Data!$AP:$AR,2,FALSE))+SUMIFS(FX,Fecha,$A207,Linea,VLOOKUP(N$1,Data!$AP:$AR,3,FALSE),Cuenta,VLOOKUP(N$1,Data!$AP:$AR,2,FALSE))+N206,"")</f>
        <v/>
      </c>
    </row>
    <row r="208" spans="2:14" x14ac:dyDescent="0.25">
      <c r="B208" s="3" t="str">
        <f>IF(AND($A208&lt;&gt;"",B$1&lt;&gt;""),SUMIFS(VM,Fecha,$A208,Linea,VLOOKUP(B$1,Data!$AP:$AR,3,FALSE),Cuenta,VLOOKUP(B$1,Data!$AP:$AR,2,FALSE))+SUMIFS(FX,Fecha,$A208,Linea,VLOOKUP(B$1,Data!$AP:$AR,3,FALSE),Cuenta,VLOOKUP(B$1,Data!$AP:$AR,2,FALSE))+B207,"")</f>
        <v/>
      </c>
      <c r="C208" s="3" t="str">
        <f>IF(AND($A208&lt;&gt;"",C$1&lt;&gt;""),SUMIFS(VM,Fecha,$A208,Linea,VLOOKUP(C$1,Data!$AP:$AR,3,FALSE),Cuenta,VLOOKUP(C$1,Data!$AP:$AR,2,FALSE))+SUMIFS(FX,Fecha,$A208,Linea,VLOOKUP(C$1,Data!$AP:$AR,3,FALSE),Cuenta,VLOOKUP(C$1,Data!$AP:$AR,2,FALSE))+C207,"")</f>
        <v/>
      </c>
      <c r="D208" s="3" t="str">
        <f>IF(AND($A208&lt;&gt;"",D$1&lt;&gt;""),SUMIFS(VM,Fecha,$A208,Linea,VLOOKUP(D$1,Data!$AP:$AR,3,FALSE),Cuenta,VLOOKUP(D$1,Data!$AP:$AR,2,FALSE))+SUMIFS(FX,Fecha,$A208,Linea,VLOOKUP(D$1,Data!$AP:$AR,3,FALSE),Cuenta,VLOOKUP(D$1,Data!$AP:$AR,2,FALSE))+D207,"")</f>
        <v/>
      </c>
      <c r="E208" s="3" t="str">
        <f>IF(AND($A208&lt;&gt;"",E$1&lt;&gt;""),SUMIFS(VM,Fecha,$A208,Linea,VLOOKUP(E$1,Data!$AP:$AR,3,FALSE),Cuenta,VLOOKUP(E$1,Data!$AP:$AR,2,FALSE))+SUMIFS(FX,Fecha,$A208,Linea,VLOOKUP(E$1,Data!$AP:$AR,3,FALSE),Cuenta,VLOOKUP(E$1,Data!$AP:$AR,2,FALSE))+E207,"")</f>
        <v/>
      </c>
      <c r="F208" s="3" t="str">
        <f>IF(AND($A208&lt;&gt;"",F$1&lt;&gt;""),SUMIFS(VM,Fecha,$A208,Linea,VLOOKUP(F$1,Data!$AP:$AR,3,FALSE),Cuenta,VLOOKUP(F$1,Data!$AP:$AR,2,FALSE))+SUMIFS(FX,Fecha,$A208,Linea,VLOOKUP(F$1,Data!$AP:$AR,3,FALSE),Cuenta,VLOOKUP(F$1,Data!$AP:$AR,2,FALSE))+F207,"")</f>
        <v/>
      </c>
      <c r="G208" s="3" t="str">
        <f>IF(AND($A208&lt;&gt;"",G$1&lt;&gt;""),SUMIFS(VM,Fecha,$A208,Linea,VLOOKUP(G$1,Data!$AP:$AR,3,FALSE),Cuenta,VLOOKUP(G$1,Data!$AP:$AR,2,FALSE))+SUMIFS(FX,Fecha,$A208,Linea,VLOOKUP(G$1,Data!$AP:$AR,3,FALSE),Cuenta,VLOOKUP(G$1,Data!$AP:$AR,2,FALSE))+G207,"")</f>
        <v/>
      </c>
      <c r="H208" s="3" t="str">
        <f>IF(AND($A208&lt;&gt;"",H$1&lt;&gt;""),SUMIFS(VM,Fecha,$A208,Linea,VLOOKUP(H$1,Data!$AP:$AR,3,FALSE),Cuenta,VLOOKUP(H$1,Data!$AP:$AR,2,FALSE))+SUMIFS(FX,Fecha,$A208,Linea,VLOOKUP(H$1,Data!$AP:$AR,3,FALSE),Cuenta,VLOOKUP(H$1,Data!$AP:$AR,2,FALSE))+H207,"")</f>
        <v/>
      </c>
      <c r="I208" s="3" t="str">
        <f>IF(AND($A208&lt;&gt;"",I$1&lt;&gt;""),SUMIFS(VM,Fecha,$A208,Linea,VLOOKUP(I$1,Data!$AP:$AR,3,FALSE),Cuenta,VLOOKUP(I$1,Data!$AP:$AR,2,FALSE))+SUMIFS(FX,Fecha,$A208,Linea,VLOOKUP(I$1,Data!$AP:$AR,3,FALSE),Cuenta,VLOOKUP(I$1,Data!$AP:$AR,2,FALSE))+I207,"")</f>
        <v/>
      </c>
      <c r="J208" s="3" t="str">
        <f>IF(AND($A208&lt;&gt;"",J$1&lt;&gt;""),SUMIFS(VM,Fecha,$A208,Linea,VLOOKUP(J$1,Data!$AP:$AR,3,FALSE),Cuenta,VLOOKUP(J$1,Data!$AP:$AR,2,FALSE))+SUMIFS(FX,Fecha,$A208,Linea,VLOOKUP(J$1,Data!$AP:$AR,3,FALSE),Cuenta,VLOOKUP(J$1,Data!$AP:$AR,2,FALSE))+J207,"")</f>
        <v/>
      </c>
      <c r="K208" s="3" t="str">
        <f>IF(AND($A208&lt;&gt;"",K$1&lt;&gt;""),SUMIFS(VM,Fecha,$A208,Linea,VLOOKUP(K$1,Data!$AP:$AR,3,FALSE),Cuenta,VLOOKUP(K$1,Data!$AP:$AR,2,FALSE))+SUMIFS(FX,Fecha,$A208,Linea,VLOOKUP(K$1,Data!$AP:$AR,3,FALSE),Cuenta,VLOOKUP(K$1,Data!$AP:$AR,2,FALSE))+K207,"")</f>
        <v/>
      </c>
      <c r="L208" s="3" t="str">
        <f>IF(AND($A208&lt;&gt;"",L$1&lt;&gt;""),SUMIFS(VM,Fecha,$A208,Linea,VLOOKUP(L$1,Data!$AP:$AR,3,FALSE),Cuenta,VLOOKUP(L$1,Data!$AP:$AR,2,FALSE))+SUMIFS(FX,Fecha,$A208,Linea,VLOOKUP(L$1,Data!$AP:$AR,3,FALSE),Cuenta,VLOOKUP(L$1,Data!$AP:$AR,2,FALSE))+L207,"")</f>
        <v/>
      </c>
      <c r="M208" s="3" t="str">
        <f>IF(AND($A208&lt;&gt;"",M$1&lt;&gt;""),SUMIFS(VM,Fecha,$A208,Linea,VLOOKUP(M$1,Data!$AP:$AR,3,FALSE),Cuenta,VLOOKUP(M$1,Data!$AP:$AR,2,FALSE))+SUMIFS(FX,Fecha,$A208,Linea,VLOOKUP(M$1,Data!$AP:$AR,3,FALSE),Cuenta,VLOOKUP(M$1,Data!$AP:$AR,2,FALSE))+M207,"")</f>
        <v/>
      </c>
      <c r="N208" s="3" t="str">
        <f>IF(AND($A208&lt;&gt;"",N$1&lt;&gt;""),SUMIFS(VM,Fecha,$A208,Linea,VLOOKUP(N$1,Data!$AP:$AR,3,FALSE),Cuenta,VLOOKUP(N$1,Data!$AP:$AR,2,FALSE))+SUMIFS(FX,Fecha,$A208,Linea,VLOOKUP(N$1,Data!$AP:$AR,3,FALSE),Cuenta,VLOOKUP(N$1,Data!$AP:$AR,2,FALSE))+N207,"")</f>
        <v/>
      </c>
    </row>
    <row r="209" spans="2:14" x14ac:dyDescent="0.25">
      <c r="B209" s="3" t="str">
        <f>IF(AND($A209&lt;&gt;"",B$1&lt;&gt;""),SUMIFS(VM,Fecha,$A209,Linea,VLOOKUP(B$1,Data!$AP:$AR,3,FALSE),Cuenta,VLOOKUP(B$1,Data!$AP:$AR,2,FALSE))+SUMIFS(FX,Fecha,$A209,Linea,VLOOKUP(B$1,Data!$AP:$AR,3,FALSE),Cuenta,VLOOKUP(B$1,Data!$AP:$AR,2,FALSE))+B208,"")</f>
        <v/>
      </c>
      <c r="C209" s="3" t="str">
        <f>IF(AND($A209&lt;&gt;"",C$1&lt;&gt;""),SUMIFS(VM,Fecha,$A209,Linea,VLOOKUP(C$1,Data!$AP:$AR,3,FALSE),Cuenta,VLOOKUP(C$1,Data!$AP:$AR,2,FALSE))+SUMIFS(FX,Fecha,$A209,Linea,VLOOKUP(C$1,Data!$AP:$AR,3,FALSE),Cuenta,VLOOKUP(C$1,Data!$AP:$AR,2,FALSE))+C208,"")</f>
        <v/>
      </c>
      <c r="D209" s="3" t="str">
        <f>IF(AND($A209&lt;&gt;"",D$1&lt;&gt;""),SUMIFS(VM,Fecha,$A209,Linea,VLOOKUP(D$1,Data!$AP:$AR,3,FALSE),Cuenta,VLOOKUP(D$1,Data!$AP:$AR,2,FALSE))+SUMIFS(FX,Fecha,$A209,Linea,VLOOKUP(D$1,Data!$AP:$AR,3,FALSE),Cuenta,VLOOKUP(D$1,Data!$AP:$AR,2,FALSE))+D208,"")</f>
        <v/>
      </c>
      <c r="E209" s="3" t="str">
        <f>IF(AND($A209&lt;&gt;"",E$1&lt;&gt;""),SUMIFS(VM,Fecha,$A209,Linea,VLOOKUP(E$1,Data!$AP:$AR,3,FALSE),Cuenta,VLOOKUP(E$1,Data!$AP:$AR,2,FALSE))+SUMIFS(FX,Fecha,$A209,Linea,VLOOKUP(E$1,Data!$AP:$AR,3,FALSE),Cuenta,VLOOKUP(E$1,Data!$AP:$AR,2,FALSE))+E208,"")</f>
        <v/>
      </c>
      <c r="F209" s="3" t="str">
        <f>IF(AND($A209&lt;&gt;"",F$1&lt;&gt;""),SUMIFS(VM,Fecha,$A209,Linea,VLOOKUP(F$1,Data!$AP:$AR,3,FALSE),Cuenta,VLOOKUP(F$1,Data!$AP:$AR,2,FALSE))+SUMIFS(FX,Fecha,$A209,Linea,VLOOKUP(F$1,Data!$AP:$AR,3,FALSE),Cuenta,VLOOKUP(F$1,Data!$AP:$AR,2,FALSE))+F208,"")</f>
        <v/>
      </c>
      <c r="G209" s="3" t="str">
        <f>IF(AND($A209&lt;&gt;"",G$1&lt;&gt;""),SUMIFS(VM,Fecha,$A209,Linea,VLOOKUP(G$1,Data!$AP:$AR,3,FALSE),Cuenta,VLOOKUP(G$1,Data!$AP:$AR,2,FALSE))+SUMIFS(FX,Fecha,$A209,Linea,VLOOKUP(G$1,Data!$AP:$AR,3,FALSE),Cuenta,VLOOKUP(G$1,Data!$AP:$AR,2,FALSE))+G208,"")</f>
        <v/>
      </c>
      <c r="H209" s="3" t="str">
        <f>IF(AND($A209&lt;&gt;"",H$1&lt;&gt;""),SUMIFS(VM,Fecha,$A209,Linea,VLOOKUP(H$1,Data!$AP:$AR,3,FALSE),Cuenta,VLOOKUP(H$1,Data!$AP:$AR,2,FALSE))+SUMIFS(FX,Fecha,$A209,Linea,VLOOKUP(H$1,Data!$AP:$AR,3,FALSE),Cuenta,VLOOKUP(H$1,Data!$AP:$AR,2,FALSE))+H208,"")</f>
        <v/>
      </c>
      <c r="I209" s="3" t="str">
        <f>IF(AND($A209&lt;&gt;"",I$1&lt;&gt;""),SUMIFS(VM,Fecha,$A209,Linea,VLOOKUP(I$1,Data!$AP:$AR,3,FALSE),Cuenta,VLOOKUP(I$1,Data!$AP:$AR,2,FALSE))+SUMIFS(FX,Fecha,$A209,Linea,VLOOKUP(I$1,Data!$AP:$AR,3,FALSE),Cuenta,VLOOKUP(I$1,Data!$AP:$AR,2,FALSE))+I208,"")</f>
        <v/>
      </c>
      <c r="J209" s="3" t="str">
        <f>IF(AND($A209&lt;&gt;"",J$1&lt;&gt;""),SUMIFS(VM,Fecha,$A209,Linea,VLOOKUP(J$1,Data!$AP:$AR,3,FALSE),Cuenta,VLOOKUP(J$1,Data!$AP:$AR,2,FALSE))+SUMIFS(FX,Fecha,$A209,Linea,VLOOKUP(J$1,Data!$AP:$AR,3,FALSE),Cuenta,VLOOKUP(J$1,Data!$AP:$AR,2,FALSE))+J208,"")</f>
        <v/>
      </c>
      <c r="K209" s="3" t="str">
        <f>IF(AND($A209&lt;&gt;"",K$1&lt;&gt;""),SUMIFS(VM,Fecha,$A209,Linea,VLOOKUP(K$1,Data!$AP:$AR,3,FALSE),Cuenta,VLOOKUP(K$1,Data!$AP:$AR,2,FALSE))+SUMIFS(FX,Fecha,$A209,Linea,VLOOKUP(K$1,Data!$AP:$AR,3,FALSE),Cuenta,VLOOKUP(K$1,Data!$AP:$AR,2,FALSE))+K208,"")</f>
        <v/>
      </c>
      <c r="L209" s="3" t="str">
        <f>IF(AND($A209&lt;&gt;"",L$1&lt;&gt;""),SUMIFS(VM,Fecha,$A209,Linea,VLOOKUP(L$1,Data!$AP:$AR,3,FALSE),Cuenta,VLOOKUP(L$1,Data!$AP:$AR,2,FALSE))+SUMIFS(FX,Fecha,$A209,Linea,VLOOKUP(L$1,Data!$AP:$AR,3,FALSE),Cuenta,VLOOKUP(L$1,Data!$AP:$AR,2,FALSE))+L208,"")</f>
        <v/>
      </c>
      <c r="M209" s="3" t="str">
        <f>IF(AND($A209&lt;&gt;"",M$1&lt;&gt;""),SUMIFS(VM,Fecha,$A209,Linea,VLOOKUP(M$1,Data!$AP:$AR,3,FALSE),Cuenta,VLOOKUP(M$1,Data!$AP:$AR,2,FALSE))+SUMIFS(FX,Fecha,$A209,Linea,VLOOKUP(M$1,Data!$AP:$AR,3,FALSE),Cuenta,VLOOKUP(M$1,Data!$AP:$AR,2,FALSE))+M208,"")</f>
        <v/>
      </c>
      <c r="N209" s="3" t="str">
        <f>IF(AND($A209&lt;&gt;"",N$1&lt;&gt;""),SUMIFS(VM,Fecha,$A209,Linea,VLOOKUP(N$1,Data!$AP:$AR,3,FALSE),Cuenta,VLOOKUP(N$1,Data!$AP:$AR,2,FALSE))+SUMIFS(FX,Fecha,$A209,Linea,VLOOKUP(N$1,Data!$AP:$AR,3,FALSE),Cuenta,VLOOKUP(N$1,Data!$AP:$AR,2,FALSE))+N208,"")</f>
        <v/>
      </c>
    </row>
    <row r="210" spans="2:14" x14ac:dyDescent="0.25">
      <c r="B210" s="3" t="str">
        <f>IF(AND($A210&lt;&gt;"",B$1&lt;&gt;""),SUMIFS(VM,Fecha,$A210,Linea,VLOOKUP(B$1,Data!$AP:$AR,3,FALSE),Cuenta,VLOOKUP(B$1,Data!$AP:$AR,2,FALSE))+SUMIFS(FX,Fecha,$A210,Linea,VLOOKUP(B$1,Data!$AP:$AR,3,FALSE),Cuenta,VLOOKUP(B$1,Data!$AP:$AR,2,FALSE))+B209,"")</f>
        <v/>
      </c>
      <c r="C210" s="3" t="str">
        <f>IF(AND($A210&lt;&gt;"",C$1&lt;&gt;""),SUMIFS(VM,Fecha,$A210,Linea,VLOOKUP(C$1,Data!$AP:$AR,3,FALSE),Cuenta,VLOOKUP(C$1,Data!$AP:$AR,2,FALSE))+SUMIFS(FX,Fecha,$A210,Linea,VLOOKUP(C$1,Data!$AP:$AR,3,FALSE),Cuenta,VLOOKUP(C$1,Data!$AP:$AR,2,FALSE))+C209,"")</f>
        <v/>
      </c>
      <c r="D210" s="3" t="str">
        <f>IF(AND($A210&lt;&gt;"",D$1&lt;&gt;""),SUMIFS(VM,Fecha,$A210,Linea,VLOOKUP(D$1,Data!$AP:$AR,3,FALSE),Cuenta,VLOOKUP(D$1,Data!$AP:$AR,2,FALSE))+SUMIFS(FX,Fecha,$A210,Linea,VLOOKUP(D$1,Data!$AP:$AR,3,FALSE),Cuenta,VLOOKUP(D$1,Data!$AP:$AR,2,FALSE))+D209,"")</f>
        <v/>
      </c>
      <c r="E210" s="3" t="str">
        <f>IF(AND($A210&lt;&gt;"",E$1&lt;&gt;""),SUMIFS(VM,Fecha,$A210,Linea,VLOOKUP(E$1,Data!$AP:$AR,3,FALSE),Cuenta,VLOOKUP(E$1,Data!$AP:$AR,2,FALSE))+SUMIFS(FX,Fecha,$A210,Linea,VLOOKUP(E$1,Data!$AP:$AR,3,FALSE),Cuenta,VLOOKUP(E$1,Data!$AP:$AR,2,FALSE))+E209,"")</f>
        <v/>
      </c>
      <c r="F210" s="3" t="str">
        <f>IF(AND($A210&lt;&gt;"",F$1&lt;&gt;""),SUMIFS(VM,Fecha,$A210,Linea,VLOOKUP(F$1,Data!$AP:$AR,3,FALSE),Cuenta,VLOOKUP(F$1,Data!$AP:$AR,2,FALSE))+SUMIFS(FX,Fecha,$A210,Linea,VLOOKUP(F$1,Data!$AP:$AR,3,FALSE),Cuenta,VLOOKUP(F$1,Data!$AP:$AR,2,FALSE))+F209,"")</f>
        <v/>
      </c>
      <c r="G210" s="3" t="str">
        <f>IF(AND($A210&lt;&gt;"",G$1&lt;&gt;""),SUMIFS(VM,Fecha,$A210,Linea,VLOOKUP(G$1,Data!$AP:$AR,3,FALSE),Cuenta,VLOOKUP(G$1,Data!$AP:$AR,2,FALSE))+SUMIFS(FX,Fecha,$A210,Linea,VLOOKUP(G$1,Data!$AP:$AR,3,FALSE),Cuenta,VLOOKUP(G$1,Data!$AP:$AR,2,FALSE))+G209,"")</f>
        <v/>
      </c>
      <c r="H210" s="3" t="str">
        <f>IF(AND($A210&lt;&gt;"",H$1&lt;&gt;""),SUMIFS(VM,Fecha,$A210,Linea,VLOOKUP(H$1,Data!$AP:$AR,3,FALSE),Cuenta,VLOOKUP(H$1,Data!$AP:$AR,2,FALSE))+SUMIFS(FX,Fecha,$A210,Linea,VLOOKUP(H$1,Data!$AP:$AR,3,FALSE),Cuenta,VLOOKUP(H$1,Data!$AP:$AR,2,FALSE))+H209,"")</f>
        <v/>
      </c>
      <c r="I210" s="3" t="str">
        <f>IF(AND($A210&lt;&gt;"",I$1&lt;&gt;""),SUMIFS(VM,Fecha,$A210,Linea,VLOOKUP(I$1,Data!$AP:$AR,3,FALSE),Cuenta,VLOOKUP(I$1,Data!$AP:$AR,2,FALSE))+SUMIFS(FX,Fecha,$A210,Linea,VLOOKUP(I$1,Data!$AP:$AR,3,FALSE),Cuenta,VLOOKUP(I$1,Data!$AP:$AR,2,FALSE))+I209,"")</f>
        <v/>
      </c>
      <c r="J210" s="3" t="str">
        <f>IF(AND($A210&lt;&gt;"",J$1&lt;&gt;""),SUMIFS(VM,Fecha,$A210,Linea,VLOOKUP(J$1,Data!$AP:$AR,3,FALSE),Cuenta,VLOOKUP(J$1,Data!$AP:$AR,2,FALSE))+SUMIFS(FX,Fecha,$A210,Linea,VLOOKUP(J$1,Data!$AP:$AR,3,FALSE),Cuenta,VLOOKUP(J$1,Data!$AP:$AR,2,FALSE))+J209,"")</f>
        <v/>
      </c>
      <c r="K210" s="3" t="str">
        <f>IF(AND($A210&lt;&gt;"",K$1&lt;&gt;""),SUMIFS(VM,Fecha,$A210,Linea,VLOOKUP(K$1,Data!$AP:$AR,3,FALSE),Cuenta,VLOOKUP(K$1,Data!$AP:$AR,2,FALSE))+SUMIFS(FX,Fecha,$A210,Linea,VLOOKUP(K$1,Data!$AP:$AR,3,FALSE),Cuenta,VLOOKUP(K$1,Data!$AP:$AR,2,FALSE))+K209,"")</f>
        <v/>
      </c>
      <c r="L210" s="3" t="str">
        <f>IF(AND($A210&lt;&gt;"",L$1&lt;&gt;""),SUMIFS(VM,Fecha,$A210,Linea,VLOOKUP(L$1,Data!$AP:$AR,3,FALSE),Cuenta,VLOOKUP(L$1,Data!$AP:$AR,2,FALSE))+SUMIFS(FX,Fecha,$A210,Linea,VLOOKUP(L$1,Data!$AP:$AR,3,FALSE),Cuenta,VLOOKUP(L$1,Data!$AP:$AR,2,FALSE))+L209,"")</f>
        <v/>
      </c>
      <c r="M210" s="3" t="str">
        <f>IF(AND($A210&lt;&gt;"",M$1&lt;&gt;""),SUMIFS(VM,Fecha,$A210,Linea,VLOOKUP(M$1,Data!$AP:$AR,3,FALSE),Cuenta,VLOOKUP(M$1,Data!$AP:$AR,2,FALSE))+SUMIFS(FX,Fecha,$A210,Linea,VLOOKUP(M$1,Data!$AP:$AR,3,FALSE),Cuenta,VLOOKUP(M$1,Data!$AP:$AR,2,FALSE))+M209,"")</f>
        <v/>
      </c>
      <c r="N210" s="3" t="str">
        <f>IF(AND($A210&lt;&gt;"",N$1&lt;&gt;""),SUMIFS(VM,Fecha,$A210,Linea,VLOOKUP(N$1,Data!$AP:$AR,3,FALSE),Cuenta,VLOOKUP(N$1,Data!$AP:$AR,2,FALSE))+SUMIFS(FX,Fecha,$A210,Linea,VLOOKUP(N$1,Data!$AP:$AR,3,FALSE),Cuenta,VLOOKUP(N$1,Data!$AP:$AR,2,FALSE))+N209,"")</f>
        <v/>
      </c>
    </row>
    <row r="211" spans="2:14" x14ac:dyDescent="0.25">
      <c r="B211" s="3" t="str">
        <f>IF(AND($A211&lt;&gt;"",B$1&lt;&gt;""),SUMIFS(VM,Fecha,$A211,Linea,VLOOKUP(B$1,Data!$AP:$AR,3,FALSE),Cuenta,VLOOKUP(B$1,Data!$AP:$AR,2,FALSE))+SUMIFS(FX,Fecha,$A211,Linea,VLOOKUP(B$1,Data!$AP:$AR,3,FALSE),Cuenta,VLOOKUP(B$1,Data!$AP:$AR,2,FALSE))+B210,"")</f>
        <v/>
      </c>
      <c r="C211" s="3" t="str">
        <f>IF(AND($A211&lt;&gt;"",C$1&lt;&gt;""),SUMIFS(VM,Fecha,$A211,Linea,VLOOKUP(C$1,Data!$AP:$AR,3,FALSE),Cuenta,VLOOKUP(C$1,Data!$AP:$AR,2,FALSE))+SUMIFS(FX,Fecha,$A211,Linea,VLOOKUP(C$1,Data!$AP:$AR,3,FALSE),Cuenta,VLOOKUP(C$1,Data!$AP:$AR,2,FALSE))+C210,"")</f>
        <v/>
      </c>
      <c r="D211" s="3" t="str">
        <f>IF(AND($A211&lt;&gt;"",D$1&lt;&gt;""),SUMIFS(VM,Fecha,$A211,Linea,VLOOKUP(D$1,Data!$AP:$AR,3,FALSE),Cuenta,VLOOKUP(D$1,Data!$AP:$AR,2,FALSE))+SUMIFS(FX,Fecha,$A211,Linea,VLOOKUP(D$1,Data!$AP:$AR,3,FALSE),Cuenta,VLOOKUP(D$1,Data!$AP:$AR,2,FALSE))+D210,"")</f>
        <v/>
      </c>
      <c r="E211" s="3" t="str">
        <f>IF(AND($A211&lt;&gt;"",E$1&lt;&gt;""),SUMIFS(VM,Fecha,$A211,Linea,VLOOKUP(E$1,Data!$AP:$AR,3,FALSE),Cuenta,VLOOKUP(E$1,Data!$AP:$AR,2,FALSE))+SUMIFS(FX,Fecha,$A211,Linea,VLOOKUP(E$1,Data!$AP:$AR,3,FALSE),Cuenta,VLOOKUP(E$1,Data!$AP:$AR,2,FALSE))+E210,"")</f>
        <v/>
      </c>
      <c r="F211" s="3" t="str">
        <f>IF(AND($A211&lt;&gt;"",F$1&lt;&gt;""),SUMIFS(VM,Fecha,$A211,Linea,VLOOKUP(F$1,Data!$AP:$AR,3,FALSE),Cuenta,VLOOKUP(F$1,Data!$AP:$AR,2,FALSE))+SUMIFS(FX,Fecha,$A211,Linea,VLOOKUP(F$1,Data!$AP:$AR,3,FALSE),Cuenta,VLOOKUP(F$1,Data!$AP:$AR,2,FALSE))+F210,"")</f>
        <v/>
      </c>
      <c r="G211" s="3" t="str">
        <f>IF(AND($A211&lt;&gt;"",G$1&lt;&gt;""),SUMIFS(VM,Fecha,$A211,Linea,VLOOKUP(G$1,Data!$AP:$AR,3,FALSE),Cuenta,VLOOKUP(G$1,Data!$AP:$AR,2,FALSE))+SUMIFS(FX,Fecha,$A211,Linea,VLOOKUP(G$1,Data!$AP:$AR,3,FALSE),Cuenta,VLOOKUP(G$1,Data!$AP:$AR,2,FALSE))+G210,"")</f>
        <v/>
      </c>
      <c r="H211" s="3" t="str">
        <f>IF(AND($A211&lt;&gt;"",H$1&lt;&gt;""),SUMIFS(VM,Fecha,$A211,Linea,VLOOKUP(H$1,Data!$AP:$AR,3,FALSE),Cuenta,VLOOKUP(H$1,Data!$AP:$AR,2,FALSE))+SUMIFS(FX,Fecha,$A211,Linea,VLOOKUP(H$1,Data!$AP:$AR,3,FALSE),Cuenta,VLOOKUP(H$1,Data!$AP:$AR,2,FALSE))+H210,"")</f>
        <v/>
      </c>
      <c r="I211" s="3" t="str">
        <f>IF(AND($A211&lt;&gt;"",I$1&lt;&gt;""),SUMIFS(VM,Fecha,$A211,Linea,VLOOKUP(I$1,Data!$AP:$AR,3,FALSE),Cuenta,VLOOKUP(I$1,Data!$AP:$AR,2,FALSE))+SUMIFS(FX,Fecha,$A211,Linea,VLOOKUP(I$1,Data!$AP:$AR,3,FALSE),Cuenta,VLOOKUP(I$1,Data!$AP:$AR,2,FALSE))+I210,"")</f>
        <v/>
      </c>
      <c r="J211" s="3" t="str">
        <f>IF(AND($A211&lt;&gt;"",J$1&lt;&gt;""),SUMIFS(VM,Fecha,$A211,Linea,VLOOKUP(J$1,Data!$AP:$AR,3,FALSE),Cuenta,VLOOKUP(J$1,Data!$AP:$AR,2,FALSE))+SUMIFS(FX,Fecha,$A211,Linea,VLOOKUP(J$1,Data!$AP:$AR,3,FALSE),Cuenta,VLOOKUP(J$1,Data!$AP:$AR,2,FALSE))+J210,"")</f>
        <v/>
      </c>
      <c r="K211" s="3" t="str">
        <f>IF(AND($A211&lt;&gt;"",K$1&lt;&gt;""),SUMIFS(VM,Fecha,$A211,Linea,VLOOKUP(K$1,Data!$AP:$AR,3,FALSE),Cuenta,VLOOKUP(K$1,Data!$AP:$AR,2,FALSE))+SUMIFS(FX,Fecha,$A211,Linea,VLOOKUP(K$1,Data!$AP:$AR,3,FALSE),Cuenta,VLOOKUP(K$1,Data!$AP:$AR,2,FALSE))+K210,"")</f>
        <v/>
      </c>
      <c r="L211" s="3" t="str">
        <f>IF(AND($A211&lt;&gt;"",L$1&lt;&gt;""),SUMIFS(VM,Fecha,$A211,Linea,VLOOKUP(L$1,Data!$AP:$AR,3,FALSE),Cuenta,VLOOKUP(L$1,Data!$AP:$AR,2,FALSE))+SUMIFS(FX,Fecha,$A211,Linea,VLOOKUP(L$1,Data!$AP:$AR,3,FALSE),Cuenta,VLOOKUP(L$1,Data!$AP:$AR,2,FALSE))+L210,"")</f>
        <v/>
      </c>
      <c r="M211" s="3" t="str">
        <f>IF(AND($A211&lt;&gt;"",M$1&lt;&gt;""),SUMIFS(VM,Fecha,$A211,Linea,VLOOKUP(M$1,Data!$AP:$AR,3,FALSE),Cuenta,VLOOKUP(M$1,Data!$AP:$AR,2,FALSE))+SUMIFS(FX,Fecha,$A211,Linea,VLOOKUP(M$1,Data!$AP:$AR,3,FALSE),Cuenta,VLOOKUP(M$1,Data!$AP:$AR,2,FALSE))+M210,"")</f>
        <v/>
      </c>
      <c r="N211" s="3" t="str">
        <f>IF(AND($A211&lt;&gt;"",N$1&lt;&gt;""),SUMIFS(VM,Fecha,$A211,Linea,VLOOKUP(N$1,Data!$AP:$AR,3,FALSE),Cuenta,VLOOKUP(N$1,Data!$AP:$AR,2,FALSE))+SUMIFS(FX,Fecha,$A211,Linea,VLOOKUP(N$1,Data!$AP:$AR,3,FALSE),Cuenta,VLOOKUP(N$1,Data!$AP:$AR,2,FALSE))+N210,"")</f>
        <v/>
      </c>
    </row>
    <row r="212" spans="2:14" x14ac:dyDescent="0.25">
      <c r="B212" s="3" t="str">
        <f>IF(AND($A212&lt;&gt;"",B$1&lt;&gt;""),SUMIFS(VM,Fecha,$A212,Linea,VLOOKUP(B$1,Data!$AP:$AR,3,FALSE),Cuenta,VLOOKUP(B$1,Data!$AP:$AR,2,FALSE))+SUMIFS(FX,Fecha,$A212,Linea,VLOOKUP(B$1,Data!$AP:$AR,3,FALSE),Cuenta,VLOOKUP(B$1,Data!$AP:$AR,2,FALSE))+B211,"")</f>
        <v/>
      </c>
      <c r="C212" s="3" t="str">
        <f>IF(AND($A212&lt;&gt;"",C$1&lt;&gt;""),SUMIFS(VM,Fecha,$A212,Linea,VLOOKUP(C$1,Data!$AP:$AR,3,FALSE),Cuenta,VLOOKUP(C$1,Data!$AP:$AR,2,FALSE))+SUMIFS(FX,Fecha,$A212,Linea,VLOOKUP(C$1,Data!$AP:$AR,3,FALSE),Cuenta,VLOOKUP(C$1,Data!$AP:$AR,2,FALSE))+C211,"")</f>
        <v/>
      </c>
      <c r="D212" s="3" t="str">
        <f>IF(AND($A212&lt;&gt;"",D$1&lt;&gt;""),SUMIFS(VM,Fecha,$A212,Linea,VLOOKUP(D$1,Data!$AP:$AR,3,FALSE),Cuenta,VLOOKUP(D$1,Data!$AP:$AR,2,FALSE))+SUMIFS(FX,Fecha,$A212,Linea,VLOOKUP(D$1,Data!$AP:$AR,3,FALSE),Cuenta,VLOOKUP(D$1,Data!$AP:$AR,2,FALSE))+D211,"")</f>
        <v/>
      </c>
      <c r="E212" s="3" t="str">
        <f>IF(AND($A212&lt;&gt;"",E$1&lt;&gt;""),SUMIFS(VM,Fecha,$A212,Linea,VLOOKUP(E$1,Data!$AP:$AR,3,FALSE),Cuenta,VLOOKUP(E$1,Data!$AP:$AR,2,FALSE))+SUMIFS(FX,Fecha,$A212,Linea,VLOOKUP(E$1,Data!$AP:$AR,3,FALSE),Cuenta,VLOOKUP(E$1,Data!$AP:$AR,2,FALSE))+E211,"")</f>
        <v/>
      </c>
      <c r="F212" s="3" t="str">
        <f>IF(AND($A212&lt;&gt;"",F$1&lt;&gt;""),SUMIFS(VM,Fecha,$A212,Linea,VLOOKUP(F$1,Data!$AP:$AR,3,FALSE),Cuenta,VLOOKUP(F$1,Data!$AP:$AR,2,FALSE))+SUMIFS(FX,Fecha,$A212,Linea,VLOOKUP(F$1,Data!$AP:$AR,3,FALSE),Cuenta,VLOOKUP(F$1,Data!$AP:$AR,2,FALSE))+F211,"")</f>
        <v/>
      </c>
      <c r="G212" s="3" t="str">
        <f>IF(AND($A212&lt;&gt;"",G$1&lt;&gt;""),SUMIFS(VM,Fecha,$A212,Linea,VLOOKUP(G$1,Data!$AP:$AR,3,FALSE),Cuenta,VLOOKUP(G$1,Data!$AP:$AR,2,FALSE))+SUMIFS(FX,Fecha,$A212,Linea,VLOOKUP(G$1,Data!$AP:$AR,3,FALSE),Cuenta,VLOOKUP(G$1,Data!$AP:$AR,2,FALSE))+G211,"")</f>
        <v/>
      </c>
      <c r="H212" s="3" t="str">
        <f>IF(AND($A212&lt;&gt;"",H$1&lt;&gt;""),SUMIFS(VM,Fecha,$A212,Linea,VLOOKUP(H$1,Data!$AP:$AR,3,FALSE),Cuenta,VLOOKUP(H$1,Data!$AP:$AR,2,FALSE))+SUMIFS(FX,Fecha,$A212,Linea,VLOOKUP(H$1,Data!$AP:$AR,3,FALSE),Cuenta,VLOOKUP(H$1,Data!$AP:$AR,2,FALSE))+H211,"")</f>
        <v/>
      </c>
      <c r="I212" s="3" t="str">
        <f>IF(AND($A212&lt;&gt;"",I$1&lt;&gt;""),SUMIFS(VM,Fecha,$A212,Linea,VLOOKUP(I$1,Data!$AP:$AR,3,FALSE),Cuenta,VLOOKUP(I$1,Data!$AP:$AR,2,FALSE))+SUMIFS(FX,Fecha,$A212,Linea,VLOOKUP(I$1,Data!$AP:$AR,3,FALSE),Cuenta,VLOOKUP(I$1,Data!$AP:$AR,2,FALSE))+I211,"")</f>
        <v/>
      </c>
      <c r="J212" s="3" t="str">
        <f>IF(AND($A212&lt;&gt;"",J$1&lt;&gt;""),SUMIFS(VM,Fecha,$A212,Linea,VLOOKUP(J$1,Data!$AP:$AR,3,FALSE),Cuenta,VLOOKUP(J$1,Data!$AP:$AR,2,FALSE))+SUMIFS(FX,Fecha,$A212,Linea,VLOOKUP(J$1,Data!$AP:$AR,3,FALSE),Cuenta,VLOOKUP(J$1,Data!$AP:$AR,2,FALSE))+J211,"")</f>
        <v/>
      </c>
      <c r="K212" s="3" t="str">
        <f>IF(AND($A212&lt;&gt;"",K$1&lt;&gt;""),SUMIFS(VM,Fecha,$A212,Linea,VLOOKUP(K$1,Data!$AP:$AR,3,FALSE),Cuenta,VLOOKUP(K$1,Data!$AP:$AR,2,FALSE))+SUMIFS(FX,Fecha,$A212,Linea,VLOOKUP(K$1,Data!$AP:$AR,3,FALSE),Cuenta,VLOOKUP(K$1,Data!$AP:$AR,2,FALSE))+K211,"")</f>
        <v/>
      </c>
      <c r="L212" s="3" t="str">
        <f>IF(AND($A212&lt;&gt;"",L$1&lt;&gt;""),SUMIFS(VM,Fecha,$A212,Linea,VLOOKUP(L$1,Data!$AP:$AR,3,FALSE),Cuenta,VLOOKUP(L$1,Data!$AP:$AR,2,FALSE))+SUMIFS(FX,Fecha,$A212,Linea,VLOOKUP(L$1,Data!$AP:$AR,3,FALSE),Cuenta,VLOOKUP(L$1,Data!$AP:$AR,2,FALSE))+L211,"")</f>
        <v/>
      </c>
      <c r="M212" s="3" t="str">
        <f>IF(AND($A212&lt;&gt;"",M$1&lt;&gt;""),SUMIFS(VM,Fecha,$A212,Linea,VLOOKUP(M$1,Data!$AP:$AR,3,FALSE),Cuenta,VLOOKUP(M$1,Data!$AP:$AR,2,FALSE))+SUMIFS(FX,Fecha,$A212,Linea,VLOOKUP(M$1,Data!$AP:$AR,3,FALSE),Cuenta,VLOOKUP(M$1,Data!$AP:$AR,2,FALSE))+M211,"")</f>
        <v/>
      </c>
      <c r="N212" s="3" t="str">
        <f>IF(AND($A212&lt;&gt;"",N$1&lt;&gt;""),SUMIFS(VM,Fecha,$A212,Linea,VLOOKUP(N$1,Data!$AP:$AR,3,FALSE),Cuenta,VLOOKUP(N$1,Data!$AP:$AR,2,FALSE))+SUMIFS(FX,Fecha,$A212,Linea,VLOOKUP(N$1,Data!$AP:$AR,3,FALSE),Cuenta,VLOOKUP(N$1,Data!$AP:$AR,2,FALSE))+N211,"")</f>
        <v/>
      </c>
    </row>
    <row r="213" spans="2:14" x14ac:dyDescent="0.25">
      <c r="B213" s="3" t="str">
        <f>IF(AND($A213&lt;&gt;"",B$1&lt;&gt;""),SUMIFS(VM,Fecha,$A213,Linea,VLOOKUP(B$1,Data!$AP:$AR,3,FALSE),Cuenta,VLOOKUP(B$1,Data!$AP:$AR,2,FALSE))+SUMIFS(FX,Fecha,$A213,Linea,VLOOKUP(B$1,Data!$AP:$AR,3,FALSE),Cuenta,VLOOKUP(B$1,Data!$AP:$AR,2,FALSE))+B212,"")</f>
        <v/>
      </c>
      <c r="C213" s="3" t="str">
        <f>IF(AND($A213&lt;&gt;"",C$1&lt;&gt;""),SUMIFS(VM,Fecha,$A213,Linea,VLOOKUP(C$1,Data!$AP:$AR,3,FALSE),Cuenta,VLOOKUP(C$1,Data!$AP:$AR,2,FALSE))+SUMIFS(FX,Fecha,$A213,Linea,VLOOKUP(C$1,Data!$AP:$AR,3,FALSE),Cuenta,VLOOKUP(C$1,Data!$AP:$AR,2,FALSE))+C212,"")</f>
        <v/>
      </c>
      <c r="D213" s="3" t="str">
        <f>IF(AND($A213&lt;&gt;"",D$1&lt;&gt;""),SUMIFS(VM,Fecha,$A213,Linea,VLOOKUP(D$1,Data!$AP:$AR,3,FALSE),Cuenta,VLOOKUP(D$1,Data!$AP:$AR,2,FALSE))+SUMIFS(FX,Fecha,$A213,Linea,VLOOKUP(D$1,Data!$AP:$AR,3,FALSE),Cuenta,VLOOKUP(D$1,Data!$AP:$AR,2,FALSE))+D212,"")</f>
        <v/>
      </c>
      <c r="E213" s="3" t="str">
        <f>IF(AND($A213&lt;&gt;"",E$1&lt;&gt;""),SUMIFS(VM,Fecha,$A213,Linea,VLOOKUP(E$1,Data!$AP:$AR,3,FALSE),Cuenta,VLOOKUP(E$1,Data!$AP:$AR,2,FALSE))+SUMIFS(FX,Fecha,$A213,Linea,VLOOKUP(E$1,Data!$AP:$AR,3,FALSE),Cuenta,VLOOKUP(E$1,Data!$AP:$AR,2,FALSE))+E212,"")</f>
        <v/>
      </c>
      <c r="F213" s="3" t="str">
        <f>IF(AND($A213&lt;&gt;"",F$1&lt;&gt;""),SUMIFS(VM,Fecha,$A213,Linea,VLOOKUP(F$1,Data!$AP:$AR,3,FALSE),Cuenta,VLOOKUP(F$1,Data!$AP:$AR,2,FALSE))+SUMIFS(FX,Fecha,$A213,Linea,VLOOKUP(F$1,Data!$AP:$AR,3,FALSE),Cuenta,VLOOKUP(F$1,Data!$AP:$AR,2,FALSE))+F212,"")</f>
        <v/>
      </c>
      <c r="G213" s="3" t="str">
        <f>IF(AND($A213&lt;&gt;"",G$1&lt;&gt;""),SUMIFS(VM,Fecha,$A213,Linea,VLOOKUP(G$1,Data!$AP:$AR,3,FALSE),Cuenta,VLOOKUP(G$1,Data!$AP:$AR,2,FALSE))+SUMIFS(FX,Fecha,$A213,Linea,VLOOKUP(G$1,Data!$AP:$AR,3,FALSE),Cuenta,VLOOKUP(G$1,Data!$AP:$AR,2,FALSE))+G212,"")</f>
        <v/>
      </c>
      <c r="H213" s="3" t="str">
        <f>IF(AND($A213&lt;&gt;"",H$1&lt;&gt;""),SUMIFS(VM,Fecha,$A213,Linea,VLOOKUP(H$1,Data!$AP:$AR,3,FALSE),Cuenta,VLOOKUP(H$1,Data!$AP:$AR,2,FALSE))+SUMIFS(FX,Fecha,$A213,Linea,VLOOKUP(H$1,Data!$AP:$AR,3,FALSE),Cuenta,VLOOKUP(H$1,Data!$AP:$AR,2,FALSE))+H212,"")</f>
        <v/>
      </c>
      <c r="I213" s="3" t="str">
        <f>IF(AND($A213&lt;&gt;"",I$1&lt;&gt;""),SUMIFS(VM,Fecha,$A213,Linea,VLOOKUP(I$1,Data!$AP:$AR,3,FALSE),Cuenta,VLOOKUP(I$1,Data!$AP:$AR,2,FALSE))+SUMIFS(FX,Fecha,$A213,Linea,VLOOKUP(I$1,Data!$AP:$AR,3,FALSE),Cuenta,VLOOKUP(I$1,Data!$AP:$AR,2,FALSE))+I212,"")</f>
        <v/>
      </c>
      <c r="J213" s="3" t="str">
        <f>IF(AND($A213&lt;&gt;"",J$1&lt;&gt;""),SUMIFS(VM,Fecha,$A213,Linea,VLOOKUP(J$1,Data!$AP:$AR,3,FALSE),Cuenta,VLOOKUP(J$1,Data!$AP:$AR,2,FALSE))+SUMIFS(FX,Fecha,$A213,Linea,VLOOKUP(J$1,Data!$AP:$AR,3,FALSE),Cuenta,VLOOKUP(J$1,Data!$AP:$AR,2,FALSE))+J212,"")</f>
        <v/>
      </c>
      <c r="K213" s="3" t="str">
        <f>IF(AND($A213&lt;&gt;"",K$1&lt;&gt;""),SUMIFS(VM,Fecha,$A213,Linea,VLOOKUP(K$1,Data!$AP:$AR,3,FALSE),Cuenta,VLOOKUP(K$1,Data!$AP:$AR,2,FALSE))+SUMIFS(FX,Fecha,$A213,Linea,VLOOKUP(K$1,Data!$AP:$AR,3,FALSE),Cuenta,VLOOKUP(K$1,Data!$AP:$AR,2,FALSE))+K212,"")</f>
        <v/>
      </c>
      <c r="L213" s="3" t="str">
        <f>IF(AND($A213&lt;&gt;"",L$1&lt;&gt;""),SUMIFS(VM,Fecha,$A213,Linea,VLOOKUP(L$1,Data!$AP:$AR,3,FALSE),Cuenta,VLOOKUP(L$1,Data!$AP:$AR,2,FALSE))+SUMIFS(FX,Fecha,$A213,Linea,VLOOKUP(L$1,Data!$AP:$AR,3,FALSE),Cuenta,VLOOKUP(L$1,Data!$AP:$AR,2,FALSE))+L212,"")</f>
        <v/>
      </c>
      <c r="M213" s="3" t="str">
        <f>IF(AND($A213&lt;&gt;"",M$1&lt;&gt;""),SUMIFS(VM,Fecha,$A213,Linea,VLOOKUP(M$1,Data!$AP:$AR,3,FALSE),Cuenta,VLOOKUP(M$1,Data!$AP:$AR,2,FALSE))+SUMIFS(FX,Fecha,$A213,Linea,VLOOKUP(M$1,Data!$AP:$AR,3,FALSE),Cuenta,VLOOKUP(M$1,Data!$AP:$AR,2,FALSE))+M212,"")</f>
        <v/>
      </c>
      <c r="N213" s="3" t="str">
        <f>IF(AND($A213&lt;&gt;"",N$1&lt;&gt;""),SUMIFS(VM,Fecha,$A213,Linea,VLOOKUP(N$1,Data!$AP:$AR,3,FALSE),Cuenta,VLOOKUP(N$1,Data!$AP:$AR,2,FALSE))+SUMIFS(FX,Fecha,$A213,Linea,VLOOKUP(N$1,Data!$AP:$AR,3,FALSE),Cuenta,VLOOKUP(N$1,Data!$AP:$AR,2,FALSE))+N212,"")</f>
        <v/>
      </c>
    </row>
    <row r="214" spans="2:14" x14ac:dyDescent="0.25">
      <c r="B214" s="3" t="str">
        <f>IF(AND($A214&lt;&gt;"",B$1&lt;&gt;""),SUMIFS(VM,Fecha,$A214,Linea,VLOOKUP(B$1,Data!$AP:$AR,3,FALSE),Cuenta,VLOOKUP(B$1,Data!$AP:$AR,2,FALSE))+SUMIFS(FX,Fecha,$A214,Linea,VLOOKUP(B$1,Data!$AP:$AR,3,FALSE),Cuenta,VLOOKUP(B$1,Data!$AP:$AR,2,FALSE))+B213,"")</f>
        <v/>
      </c>
      <c r="C214" s="3" t="str">
        <f>IF(AND($A214&lt;&gt;"",C$1&lt;&gt;""),SUMIFS(VM,Fecha,$A214,Linea,VLOOKUP(C$1,Data!$AP:$AR,3,FALSE),Cuenta,VLOOKUP(C$1,Data!$AP:$AR,2,FALSE))+SUMIFS(FX,Fecha,$A214,Linea,VLOOKUP(C$1,Data!$AP:$AR,3,FALSE),Cuenta,VLOOKUP(C$1,Data!$AP:$AR,2,FALSE))+C213,"")</f>
        <v/>
      </c>
      <c r="D214" s="3" t="str">
        <f>IF(AND($A214&lt;&gt;"",D$1&lt;&gt;""),SUMIFS(VM,Fecha,$A214,Linea,VLOOKUP(D$1,Data!$AP:$AR,3,FALSE),Cuenta,VLOOKUP(D$1,Data!$AP:$AR,2,FALSE))+SUMIFS(FX,Fecha,$A214,Linea,VLOOKUP(D$1,Data!$AP:$AR,3,FALSE),Cuenta,VLOOKUP(D$1,Data!$AP:$AR,2,FALSE))+D213,"")</f>
        <v/>
      </c>
      <c r="E214" s="3" t="str">
        <f>IF(AND($A214&lt;&gt;"",E$1&lt;&gt;""),SUMIFS(VM,Fecha,$A214,Linea,VLOOKUP(E$1,Data!$AP:$AR,3,FALSE),Cuenta,VLOOKUP(E$1,Data!$AP:$AR,2,FALSE))+SUMIFS(FX,Fecha,$A214,Linea,VLOOKUP(E$1,Data!$AP:$AR,3,FALSE),Cuenta,VLOOKUP(E$1,Data!$AP:$AR,2,FALSE))+E213,"")</f>
        <v/>
      </c>
      <c r="F214" s="3" t="str">
        <f>IF(AND($A214&lt;&gt;"",F$1&lt;&gt;""),SUMIFS(VM,Fecha,$A214,Linea,VLOOKUP(F$1,Data!$AP:$AR,3,FALSE),Cuenta,VLOOKUP(F$1,Data!$AP:$AR,2,FALSE))+SUMIFS(FX,Fecha,$A214,Linea,VLOOKUP(F$1,Data!$AP:$AR,3,FALSE),Cuenta,VLOOKUP(F$1,Data!$AP:$AR,2,FALSE))+F213,"")</f>
        <v/>
      </c>
      <c r="G214" s="3" t="str">
        <f>IF(AND($A214&lt;&gt;"",G$1&lt;&gt;""),SUMIFS(VM,Fecha,$A214,Linea,VLOOKUP(G$1,Data!$AP:$AR,3,FALSE),Cuenta,VLOOKUP(G$1,Data!$AP:$AR,2,FALSE))+SUMIFS(FX,Fecha,$A214,Linea,VLOOKUP(G$1,Data!$AP:$AR,3,FALSE),Cuenta,VLOOKUP(G$1,Data!$AP:$AR,2,FALSE))+G213,"")</f>
        <v/>
      </c>
      <c r="H214" s="3" t="str">
        <f>IF(AND($A214&lt;&gt;"",H$1&lt;&gt;""),SUMIFS(VM,Fecha,$A214,Linea,VLOOKUP(H$1,Data!$AP:$AR,3,FALSE),Cuenta,VLOOKUP(H$1,Data!$AP:$AR,2,FALSE))+SUMIFS(FX,Fecha,$A214,Linea,VLOOKUP(H$1,Data!$AP:$AR,3,FALSE),Cuenta,VLOOKUP(H$1,Data!$AP:$AR,2,FALSE))+H213,"")</f>
        <v/>
      </c>
      <c r="I214" s="3" t="str">
        <f>IF(AND($A214&lt;&gt;"",I$1&lt;&gt;""),SUMIFS(VM,Fecha,$A214,Linea,VLOOKUP(I$1,Data!$AP:$AR,3,FALSE),Cuenta,VLOOKUP(I$1,Data!$AP:$AR,2,FALSE))+SUMIFS(FX,Fecha,$A214,Linea,VLOOKUP(I$1,Data!$AP:$AR,3,FALSE),Cuenta,VLOOKUP(I$1,Data!$AP:$AR,2,FALSE))+I213,"")</f>
        <v/>
      </c>
      <c r="J214" s="3" t="str">
        <f>IF(AND($A214&lt;&gt;"",J$1&lt;&gt;""),SUMIFS(VM,Fecha,$A214,Linea,VLOOKUP(J$1,Data!$AP:$AR,3,FALSE),Cuenta,VLOOKUP(J$1,Data!$AP:$AR,2,FALSE))+SUMIFS(FX,Fecha,$A214,Linea,VLOOKUP(J$1,Data!$AP:$AR,3,FALSE),Cuenta,VLOOKUP(J$1,Data!$AP:$AR,2,FALSE))+J213,"")</f>
        <v/>
      </c>
      <c r="K214" s="3" t="str">
        <f>IF(AND($A214&lt;&gt;"",K$1&lt;&gt;""),SUMIFS(VM,Fecha,$A214,Linea,VLOOKUP(K$1,Data!$AP:$AR,3,FALSE),Cuenta,VLOOKUP(K$1,Data!$AP:$AR,2,FALSE))+SUMIFS(FX,Fecha,$A214,Linea,VLOOKUP(K$1,Data!$AP:$AR,3,FALSE),Cuenta,VLOOKUP(K$1,Data!$AP:$AR,2,FALSE))+K213,"")</f>
        <v/>
      </c>
      <c r="L214" s="3" t="str">
        <f>IF(AND($A214&lt;&gt;"",L$1&lt;&gt;""),SUMIFS(VM,Fecha,$A214,Linea,VLOOKUP(L$1,Data!$AP:$AR,3,FALSE),Cuenta,VLOOKUP(L$1,Data!$AP:$AR,2,FALSE))+SUMIFS(FX,Fecha,$A214,Linea,VLOOKUP(L$1,Data!$AP:$AR,3,FALSE),Cuenta,VLOOKUP(L$1,Data!$AP:$AR,2,FALSE))+L213,"")</f>
        <v/>
      </c>
      <c r="M214" s="3" t="str">
        <f>IF(AND($A214&lt;&gt;"",M$1&lt;&gt;""),SUMIFS(VM,Fecha,$A214,Linea,VLOOKUP(M$1,Data!$AP:$AR,3,FALSE),Cuenta,VLOOKUP(M$1,Data!$AP:$AR,2,FALSE))+SUMIFS(FX,Fecha,$A214,Linea,VLOOKUP(M$1,Data!$AP:$AR,3,FALSE),Cuenta,VLOOKUP(M$1,Data!$AP:$AR,2,FALSE))+M213,"")</f>
        <v/>
      </c>
      <c r="N214" s="3" t="str">
        <f>IF(AND($A214&lt;&gt;"",N$1&lt;&gt;""),SUMIFS(VM,Fecha,$A214,Linea,VLOOKUP(N$1,Data!$AP:$AR,3,FALSE),Cuenta,VLOOKUP(N$1,Data!$AP:$AR,2,FALSE))+SUMIFS(FX,Fecha,$A214,Linea,VLOOKUP(N$1,Data!$AP:$AR,3,FALSE),Cuenta,VLOOKUP(N$1,Data!$AP:$AR,2,FALSE))+N213,"")</f>
        <v/>
      </c>
    </row>
    <row r="215" spans="2:14" x14ac:dyDescent="0.25">
      <c r="B215" s="3" t="str">
        <f>IF(AND($A215&lt;&gt;"",B$1&lt;&gt;""),SUMIFS(VM,Fecha,$A215,Linea,VLOOKUP(B$1,Data!$AP:$AR,3,FALSE),Cuenta,VLOOKUP(B$1,Data!$AP:$AR,2,FALSE))+SUMIFS(FX,Fecha,$A215,Linea,VLOOKUP(B$1,Data!$AP:$AR,3,FALSE),Cuenta,VLOOKUP(B$1,Data!$AP:$AR,2,FALSE))+B214,"")</f>
        <v/>
      </c>
      <c r="C215" s="3" t="str">
        <f>IF(AND($A215&lt;&gt;"",C$1&lt;&gt;""),SUMIFS(VM,Fecha,$A215,Linea,VLOOKUP(C$1,Data!$AP:$AR,3,FALSE),Cuenta,VLOOKUP(C$1,Data!$AP:$AR,2,FALSE))+SUMIFS(FX,Fecha,$A215,Linea,VLOOKUP(C$1,Data!$AP:$AR,3,FALSE),Cuenta,VLOOKUP(C$1,Data!$AP:$AR,2,FALSE))+C214,"")</f>
        <v/>
      </c>
      <c r="D215" s="3" t="str">
        <f>IF(AND($A215&lt;&gt;"",D$1&lt;&gt;""),SUMIFS(VM,Fecha,$A215,Linea,VLOOKUP(D$1,Data!$AP:$AR,3,FALSE),Cuenta,VLOOKUP(D$1,Data!$AP:$AR,2,FALSE))+SUMIFS(FX,Fecha,$A215,Linea,VLOOKUP(D$1,Data!$AP:$AR,3,FALSE),Cuenta,VLOOKUP(D$1,Data!$AP:$AR,2,FALSE))+D214,"")</f>
        <v/>
      </c>
      <c r="E215" s="3" t="str">
        <f>IF(AND($A215&lt;&gt;"",E$1&lt;&gt;""),SUMIFS(VM,Fecha,$A215,Linea,VLOOKUP(E$1,Data!$AP:$AR,3,FALSE),Cuenta,VLOOKUP(E$1,Data!$AP:$AR,2,FALSE))+SUMIFS(FX,Fecha,$A215,Linea,VLOOKUP(E$1,Data!$AP:$AR,3,FALSE),Cuenta,VLOOKUP(E$1,Data!$AP:$AR,2,FALSE))+E214,"")</f>
        <v/>
      </c>
      <c r="F215" s="3" t="str">
        <f>IF(AND($A215&lt;&gt;"",F$1&lt;&gt;""),SUMIFS(VM,Fecha,$A215,Linea,VLOOKUP(F$1,Data!$AP:$AR,3,FALSE),Cuenta,VLOOKUP(F$1,Data!$AP:$AR,2,FALSE))+SUMIFS(FX,Fecha,$A215,Linea,VLOOKUP(F$1,Data!$AP:$AR,3,FALSE),Cuenta,VLOOKUP(F$1,Data!$AP:$AR,2,FALSE))+F214,"")</f>
        <v/>
      </c>
      <c r="G215" s="3" t="str">
        <f>IF(AND($A215&lt;&gt;"",G$1&lt;&gt;""),SUMIFS(VM,Fecha,$A215,Linea,VLOOKUP(G$1,Data!$AP:$AR,3,FALSE),Cuenta,VLOOKUP(G$1,Data!$AP:$AR,2,FALSE))+SUMIFS(FX,Fecha,$A215,Linea,VLOOKUP(G$1,Data!$AP:$AR,3,FALSE),Cuenta,VLOOKUP(G$1,Data!$AP:$AR,2,FALSE))+G214,"")</f>
        <v/>
      </c>
      <c r="H215" s="3" t="str">
        <f>IF(AND($A215&lt;&gt;"",H$1&lt;&gt;""),SUMIFS(VM,Fecha,$A215,Linea,VLOOKUP(H$1,Data!$AP:$AR,3,FALSE),Cuenta,VLOOKUP(H$1,Data!$AP:$AR,2,FALSE))+SUMIFS(FX,Fecha,$A215,Linea,VLOOKUP(H$1,Data!$AP:$AR,3,FALSE),Cuenta,VLOOKUP(H$1,Data!$AP:$AR,2,FALSE))+H214,"")</f>
        <v/>
      </c>
      <c r="I215" s="3" t="str">
        <f>IF(AND($A215&lt;&gt;"",I$1&lt;&gt;""),SUMIFS(VM,Fecha,$A215,Linea,VLOOKUP(I$1,Data!$AP:$AR,3,FALSE),Cuenta,VLOOKUP(I$1,Data!$AP:$AR,2,FALSE))+SUMIFS(FX,Fecha,$A215,Linea,VLOOKUP(I$1,Data!$AP:$AR,3,FALSE),Cuenta,VLOOKUP(I$1,Data!$AP:$AR,2,FALSE))+I214,"")</f>
        <v/>
      </c>
      <c r="J215" s="3" t="str">
        <f>IF(AND($A215&lt;&gt;"",J$1&lt;&gt;""),SUMIFS(VM,Fecha,$A215,Linea,VLOOKUP(J$1,Data!$AP:$AR,3,FALSE),Cuenta,VLOOKUP(J$1,Data!$AP:$AR,2,FALSE))+SUMIFS(FX,Fecha,$A215,Linea,VLOOKUP(J$1,Data!$AP:$AR,3,FALSE),Cuenta,VLOOKUP(J$1,Data!$AP:$AR,2,FALSE))+J214,"")</f>
        <v/>
      </c>
      <c r="K215" s="3" t="str">
        <f>IF(AND($A215&lt;&gt;"",K$1&lt;&gt;""),SUMIFS(VM,Fecha,$A215,Linea,VLOOKUP(K$1,Data!$AP:$AR,3,FALSE),Cuenta,VLOOKUP(K$1,Data!$AP:$AR,2,FALSE))+SUMIFS(FX,Fecha,$A215,Linea,VLOOKUP(K$1,Data!$AP:$AR,3,FALSE),Cuenta,VLOOKUP(K$1,Data!$AP:$AR,2,FALSE))+K214,"")</f>
        <v/>
      </c>
      <c r="L215" s="3" t="str">
        <f>IF(AND($A215&lt;&gt;"",L$1&lt;&gt;""),SUMIFS(VM,Fecha,$A215,Linea,VLOOKUP(L$1,Data!$AP:$AR,3,FALSE),Cuenta,VLOOKUP(L$1,Data!$AP:$AR,2,FALSE))+SUMIFS(FX,Fecha,$A215,Linea,VLOOKUP(L$1,Data!$AP:$AR,3,FALSE),Cuenta,VLOOKUP(L$1,Data!$AP:$AR,2,FALSE))+L214,"")</f>
        <v/>
      </c>
      <c r="M215" s="3" t="str">
        <f>IF(AND($A215&lt;&gt;"",M$1&lt;&gt;""),SUMIFS(VM,Fecha,$A215,Linea,VLOOKUP(M$1,Data!$AP:$AR,3,FALSE),Cuenta,VLOOKUP(M$1,Data!$AP:$AR,2,FALSE))+SUMIFS(FX,Fecha,$A215,Linea,VLOOKUP(M$1,Data!$AP:$AR,3,FALSE),Cuenta,VLOOKUP(M$1,Data!$AP:$AR,2,FALSE))+M214,"")</f>
        <v/>
      </c>
      <c r="N215" s="3" t="str">
        <f>IF(AND($A215&lt;&gt;"",N$1&lt;&gt;""),SUMIFS(VM,Fecha,$A215,Linea,VLOOKUP(N$1,Data!$AP:$AR,3,FALSE),Cuenta,VLOOKUP(N$1,Data!$AP:$AR,2,FALSE))+SUMIFS(FX,Fecha,$A215,Linea,VLOOKUP(N$1,Data!$AP:$AR,3,FALSE),Cuenta,VLOOKUP(N$1,Data!$AP:$AR,2,FALSE))+N214,"")</f>
        <v/>
      </c>
    </row>
    <row r="216" spans="2:14" x14ac:dyDescent="0.25">
      <c r="B216" s="3" t="str">
        <f>IF(AND($A216&lt;&gt;"",B$1&lt;&gt;""),SUMIFS(VM,Fecha,$A216,Linea,VLOOKUP(B$1,Data!$AP:$AR,3,FALSE),Cuenta,VLOOKUP(B$1,Data!$AP:$AR,2,FALSE))+SUMIFS(FX,Fecha,$A216,Linea,VLOOKUP(B$1,Data!$AP:$AR,3,FALSE),Cuenta,VLOOKUP(B$1,Data!$AP:$AR,2,FALSE))+B215,"")</f>
        <v/>
      </c>
      <c r="C216" s="3" t="str">
        <f>IF(AND($A216&lt;&gt;"",C$1&lt;&gt;""),SUMIFS(VM,Fecha,$A216,Linea,VLOOKUP(C$1,Data!$AP:$AR,3,FALSE),Cuenta,VLOOKUP(C$1,Data!$AP:$AR,2,FALSE))+SUMIFS(FX,Fecha,$A216,Linea,VLOOKUP(C$1,Data!$AP:$AR,3,FALSE),Cuenta,VLOOKUP(C$1,Data!$AP:$AR,2,FALSE))+C215,"")</f>
        <v/>
      </c>
      <c r="D216" s="3" t="str">
        <f>IF(AND($A216&lt;&gt;"",D$1&lt;&gt;""),SUMIFS(VM,Fecha,$A216,Linea,VLOOKUP(D$1,Data!$AP:$AR,3,FALSE),Cuenta,VLOOKUP(D$1,Data!$AP:$AR,2,FALSE))+SUMIFS(FX,Fecha,$A216,Linea,VLOOKUP(D$1,Data!$AP:$AR,3,FALSE),Cuenta,VLOOKUP(D$1,Data!$AP:$AR,2,FALSE))+D215,"")</f>
        <v/>
      </c>
      <c r="E216" s="3" t="str">
        <f>IF(AND($A216&lt;&gt;"",E$1&lt;&gt;""),SUMIFS(VM,Fecha,$A216,Linea,VLOOKUP(E$1,Data!$AP:$AR,3,FALSE),Cuenta,VLOOKUP(E$1,Data!$AP:$AR,2,FALSE))+SUMIFS(FX,Fecha,$A216,Linea,VLOOKUP(E$1,Data!$AP:$AR,3,FALSE),Cuenta,VLOOKUP(E$1,Data!$AP:$AR,2,FALSE))+E215,"")</f>
        <v/>
      </c>
      <c r="F216" s="3" t="str">
        <f>IF(AND($A216&lt;&gt;"",F$1&lt;&gt;""),SUMIFS(VM,Fecha,$A216,Linea,VLOOKUP(F$1,Data!$AP:$AR,3,FALSE),Cuenta,VLOOKUP(F$1,Data!$AP:$AR,2,FALSE))+SUMIFS(FX,Fecha,$A216,Linea,VLOOKUP(F$1,Data!$AP:$AR,3,FALSE),Cuenta,VLOOKUP(F$1,Data!$AP:$AR,2,FALSE))+F215,"")</f>
        <v/>
      </c>
      <c r="G216" s="3" t="str">
        <f>IF(AND($A216&lt;&gt;"",G$1&lt;&gt;""),SUMIFS(VM,Fecha,$A216,Linea,VLOOKUP(G$1,Data!$AP:$AR,3,FALSE),Cuenta,VLOOKUP(G$1,Data!$AP:$AR,2,FALSE))+SUMIFS(FX,Fecha,$A216,Linea,VLOOKUP(G$1,Data!$AP:$AR,3,FALSE),Cuenta,VLOOKUP(G$1,Data!$AP:$AR,2,FALSE))+G215,"")</f>
        <v/>
      </c>
      <c r="H216" s="3" t="str">
        <f>IF(AND($A216&lt;&gt;"",H$1&lt;&gt;""),SUMIFS(VM,Fecha,$A216,Linea,VLOOKUP(H$1,Data!$AP:$AR,3,FALSE),Cuenta,VLOOKUP(H$1,Data!$AP:$AR,2,FALSE))+SUMIFS(FX,Fecha,$A216,Linea,VLOOKUP(H$1,Data!$AP:$AR,3,FALSE),Cuenta,VLOOKUP(H$1,Data!$AP:$AR,2,FALSE))+H215,"")</f>
        <v/>
      </c>
      <c r="I216" s="3" t="str">
        <f>IF(AND($A216&lt;&gt;"",I$1&lt;&gt;""),SUMIFS(VM,Fecha,$A216,Linea,VLOOKUP(I$1,Data!$AP:$AR,3,FALSE),Cuenta,VLOOKUP(I$1,Data!$AP:$AR,2,FALSE))+SUMIFS(FX,Fecha,$A216,Linea,VLOOKUP(I$1,Data!$AP:$AR,3,FALSE),Cuenta,VLOOKUP(I$1,Data!$AP:$AR,2,FALSE))+I215,"")</f>
        <v/>
      </c>
      <c r="J216" s="3" t="str">
        <f>IF(AND($A216&lt;&gt;"",J$1&lt;&gt;""),SUMIFS(VM,Fecha,$A216,Linea,VLOOKUP(J$1,Data!$AP:$AR,3,FALSE),Cuenta,VLOOKUP(J$1,Data!$AP:$AR,2,FALSE))+SUMIFS(FX,Fecha,$A216,Linea,VLOOKUP(J$1,Data!$AP:$AR,3,FALSE),Cuenta,VLOOKUP(J$1,Data!$AP:$AR,2,FALSE))+J215,"")</f>
        <v/>
      </c>
      <c r="K216" s="3" t="str">
        <f>IF(AND($A216&lt;&gt;"",K$1&lt;&gt;""),SUMIFS(VM,Fecha,$A216,Linea,VLOOKUP(K$1,Data!$AP:$AR,3,FALSE),Cuenta,VLOOKUP(K$1,Data!$AP:$AR,2,FALSE))+SUMIFS(FX,Fecha,$A216,Linea,VLOOKUP(K$1,Data!$AP:$AR,3,FALSE),Cuenta,VLOOKUP(K$1,Data!$AP:$AR,2,FALSE))+K215,"")</f>
        <v/>
      </c>
      <c r="L216" s="3" t="str">
        <f>IF(AND($A216&lt;&gt;"",L$1&lt;&gt;""),SUMIFS(VM,Fecha,$A216,Linea,VLOOKUP(L$1,Data!$AP:$AR,3,FALSE),Cuenta,VLOOKUP(L$1,Data!$AP:$AR,2,FALSE))+SUMIFS(FX,Fecha,$A216,Linea,VLOOKUP(L$1,Data!$AP:$AR,3,FALSE),Cuenta,VLOOKUP(L$1,Data!$AP:$AR,2,FALSE))+L215,"")</f>
        <v/>
      </c>
      <c r="M216" s="3" t="str">
        <f>IF(AND($A216&lt;&gt;"",M$1&lt;&gt;""),SUMIFS(VM,Fecha,$A216,Linea,VLOOKUP(M$1,Data!$AP:$AR,3,FALSE),Cuenta,VLOOKUP(M$1,Data!$AP:$AR,2,FALSE))+SUMIFS(FX,Fecha,$A216,Linea,VLOOKUP(M$1,Data!$AP:$AR,3,FALSE),Cuenta,VLOOKUP(M$1,Data!$AP:$AR,2,FALSE))+M215,"")</f>
        <v/>
      </c>
      <c r="N216" s="3" t="str">
        <f>IF(AND($A216&lt;&gt;"",N$1&lt;&gt;""),SUMIFS(VM,Fecha,$A216,Linea,VLOOKUP(N$1,Data!$AP:$AR,3,FALSE),Cuenta,VLOOKUP(N$1,Data!$AP:$AR,2,FALSE))+SUMIFS(FX,Fecha,$A216,Linea,VLOOKUP(N$1,Data!$AP:$AR,3,FALSE),Cuenta,VLOOKUP(N$1,Data!$AP:$AR,2,FALSE))+N215,"")</f>
        <v/>
      </c>
    </row>
    <row r="217" spans="2:14" x14ac:dyDescent="0.25">
      <c r="B217" s="3" t="str">
        <f>IF(AND($A217&lt;&gt;"",B$1&lt;&gt;""),SUMIFS(VM,Fecha,$A217,Linea,VLOOKUP(B$1,Data!$AP:$AR,3,FALSE),Cuenta,VLOOKUP(B$1,Data!$AP:$AR,2,FALSE))+SUMIFS(FX,Fecha,$A217,Linea,VLOOKUP(B$1,Data!$AP:$AR,3,FALSE),Cuenta,VLOOKUP(B$1,Data!$AP:$AR,2,FALSE))+B216,"")</f>
        <v/>
      </c>
      <c r="C217" s="3" t="str">
        <f>IF(AND($A217&lt;&gt;"",C$1&lt;&gt;""),SUMIFS(VM,Fecha,$A217,Linea,VLOOKUP(C$1,Data!$AP:$AR,3,FALSE),Cuenta,VLOOKUP(C$1,Data!$AP:$AR,2,FALSE))+SUMIFS(FX,Fecha,$A217,Linea,VLOOKUP(C$1,Data!$AP:$AR,3,FALSE),Cuenta,VLOOKUP(C$1,Data!$AP:$AR,2,FALSE))+C216,"")</f>
        <v/>
      </c>
      <c r="D217" s="3" t="str">
        <f>IF(AND($A217&lt;&gt;"",D$1&lt;&gt;""),SUMIFS(VM,Fecha,$A217,Linea,VLOOKUP(D$1,Data!$AP:$AR,3,FALSE),Cuenta,VLOOKUP(D$1,Data!$AP:$AR,2,FALSE))+SUMIFS(FX,Fecha,$A217,Linea,VLOOKUP(D$1,Data!$AP:$AR,3,FALSE),Cuenta,VLOOKUP(D$1,Data!$AP:$AR,2,FALSE))+D216,"")</f>
        <v/>
      </c>
      <c r="E217" s="3" t="str">
        <f>IF(AND($A217&lt;&gt;"",E$1&lt;&gt;""),SUMIFS(VM,Fecha,$A217,Linea,VLOOKUP(E$1,Data!$AP:$AR,3,FALSE),Cuenta,VLOOKUP(E$1,Data!$AP:$AR,2,FALSE))+SUMIFS(FX,Fecha,$A217,Linea,VLOOKUP(E$1,Data!$AP:$AR,3,FALSE),Cuenta,VLOOKUP(E$1,Data!$AP:$AR,2,FALSE))+E216,"")</f>
        <v/>
      </c>
      <c r="F217" s="3" t="str">
        <f>IF(AND($A217&lt;&gt;"",F$1&lt;&gt;""),SUMIFS(VM,Fecha,$A217,Linea,VLOOKUP(F$1,Data!$AP:$AR,3,FALSE),Cuenta,VLOOKUP(F$1,Data!$AP:$AR,2,FALSE))+SUMIFS(FX,Fecha,$A217,Linea,VLOOKUP(F$1,Data!$AP:$AR,3,FALSE),Cuenta,VLOOKUP(F$1,Data!$AP:$AR,2,FALSE))+F216,"")</f>
        <v/>
      </c>
      <c r="G217" s="3" t="str">
        <f>IF(AND($A217&lt;&gt;"",G$1&lt;&gt;""),SUMIFS(VM,Fecha,$A217,Linea,VLOOKUP(G$1,Data!$AP:$AR,3,FALSE),Cuenta,VLOOKUP(G$1,Data!$AP:$AR,2,FALSE))+SUMIFS(FX,Fecha,$A217,Linea,VLOOKUP(G$1,Data!$AP:$AR,3,FALSE),Cuenta,VLOOKUP(G$1,Data!$AP:$AR,2,FALSE))+G216,"")</f>
        <v/>
      </c>
      <c r="H217" s="3" t="str">
        <f>IF(AND($A217&lt;&gt;"",H$1&lt;&gt;""),SUMIFS(VM,Fecha,$A217,Linea,VLOOKUP(H$1,Data!$AP:$AR,3,FALSE),Cuenta,VLOOKUP(H$1,Data!$AP:$AR,2,FALSE))+SUMIFS(FX,Fecha,$A217,Linea,VLOOKUP(H$1,Data!$AP:$AR,3,FALSE),Cuenta,VLOOKUP(H$1,Data!$AP:$AR,2,FALSE))+H216,"")</f>
        <v/>
      </c>
      <c r="I217" s="3" t="str">
        <f>IF(AND($A217&lt;&gt;"",I$1&lt;&gt;""),SUMIFS(VM,Fecha,$A217,Linea,VLOOKUP(I$1,Data!$AP:$AR,3,FALSE),Cuenta,VLOOKUP(I$1,Data!$AP:$AR,2,FALSE))+SUMIFS(FX,Fecha,$A217,Linea,VLOOKUP(I$1,Data!$AP:$AR,3,FALSE),Cuenta,VLOOKUP(I$1,Data!$AP:$AR,2,FALSE))+I216,"")</f>
        <v/>
      </c>
      <c r="J217" s="3" t="str">
        <f>IF(AND($A217&lt;&gt;"",J$1&lt;&gt;""),SUMIFS(VM,Fecha,$A217,Linea,VLOOKUP(J$1,Data!$AP:$AR,3,FALSE),Cuenta,VLOOKUP(J$1,Data!$AP:$AR,2,FALSE))+SUMIFS(FX,Fecha,$A217,Linea,VLOOKUP(J$1,Data!$AP:$AR,3,FALSE),Cuenta,VLOOKUP(J$1,Data!$AP:$AR,2,FALSE))+J216,"")</f>
        <v/>
      </c>
      <c r="K217" s="3" t="str">
        <f>IF(AND($A217&lt;&gt;"",K$1&lt;&gt;""),SUMIFS(VM,Fecha,$A217,Linea,VLOOKUP(K$1,Data!$AP:$AR,3,FALSE),Cuenta,VLOOKUP(K$1,Data!$AP:$AR,2,FALSE))+SUMIFS(FX,Fecha,$A217,Linea,VLOOKUP(K$1,Data!$AP:$AR,3,FALSE),Cuenta,VLOOKUP(K$1,Data!$AP:$AR,2,FALSE))+K216,"")</f>
        <v/>
      </c>
      <c r="L217" s="3" t="str">
        <f>IF(AND($A217&lt;&gt;"",L$1&lt;&gt;""),SUMIFS(VM,Fecha,$A217,Linea,VLOOKUP(L$1,Data!$AP:$AR,3,FALSE),Cuenta,VLOOKUP(L$1,Data!$AP:$AR,2,FALSE))+SUMIFS(FX,Fecha,$A217,Linea,VLOOKUP(L$1,Data!$AP:$AR,3,FALSE),Cuenta,VLOOKUP(L$1,Data!$AP:$AR,2,FALSE))+L216,"")</f>
        <v/>
      </c>
      <c r="M217" s="3" t="str">
        <f>IF(AND($A217&lt;&gt;"",M$1&lt;&gt;""),SUMIFS(VM,Fecha,$A217,Linea,VLOOKUP(M$1,Data!$AP:$AR,3,FALSE),Cuenta,VLOOKUP(M$1,Data!$AP:$AR,2,FALSE))+SUMIFS(FX,Fecha,$A217,Linea,VLOOKUP(M$1,Data!$AP:$AR,3,FALSE),Cuenta,VLOOKUP(M$1,Data!$AP:$AR,2,FALSE))+M216,"")</f>
        <v/>
      </c>
      <c r="N217" s="3" t="str">
        <f>IF(AND($A217&lt;&gt;"",N$1&lt;&gt;""),SUMIFS(VM,Fecha,$A217,Linea,VLOOKUP(N$1,Data!$AP:$AR,3,FALSE),Cuenta,VLOOKUP(N$1,Data!$AP:$AR,2,FALSE))+SUMIFS(FX,Fecha,$A217,Linea,VLOOKUP(N$1,Data!$AP:$AR,3,FALSE),Cuenta,VLOOKUP(N$1,Data!$AP:$AR,2,FALSE))+N216,"")</f>
        <v/>
      </c>
    </row>
    <row r="218" spans="2:14" x14ac:dyDescent="0.25">
      <c r="B218" s="3" t="str">
        <f>IF(AND($A218&lt;&gt;"",B$1&lt;&gt;""),SUMIFS(VM,Fecha,$A218,Linea,VLOOKUP(B$1,Data!$AP:$AR,3,FALSE),Cuenta,VLOOKUP(B$1,Data!$AP:$AR,2,FALSE))+SUMIFS(FX,Fecha,$A218,Linea,VLOOKUP(B$1,Data!$AP:$AR,3,FALSE),Cuenta,VLOOKUP(B$1,Data!$AP:$AR,2,FALSE))+B217,"")</f>
        <v/>
      </c>
      <c r="C218" s="3" t="str">
        <f>IF(AND($A218&lt;&gt;"",C$1&lt;&gt;""),SUMIFS(VM,Fecha,$A218,Linea,VLOOKUP(C$1,Data!$AP:$AR,3,FALSE),Cuenta,VLOOKUP(C$1,Data!$AP:$AR,2,FALSE))+SUMIFS(FX,Fecha,$A218,Linea,VLOOKUP(C$1,Data!$AP:$AR,3,FALSE),Cuenta,VLOOKUP(C$1,Data!$AP:$AR,2,FALSE))+C217,"")</f>
        <v/>
      </c>
      <c r="D218" s="3" t="str">
        <f>IF(AND($A218&lt;&gt;"",D$1&lt;&gt;""),SUMIFS(VM,Fecha,$A218,Linea,VLOOKUP(D$1,Data!$AP:$AR,3,FALSE),Cuenta,VLOOKUP(D$1,Data!$AP:$AR,2,FALSE))+SUMIFS(FX,Fecha,$A218,Linea,VLOOKUP(D$1,Data!$AP:$AR,3,FALSE),Cuenta,VLOOKUP(D$1,Data!$AP:$AR,2,FALSE))+D217,"")</f>
        <v/>
      </c>
      <c r="E218" s="3" t="str">
        <f>IF(AND($A218&lt;&gt;"",E$1&lt;&gt;""),SUMIFS(VM,Fecha,$A218,Linea,VLOOKUP(E$1,Data!$AP:$AR,3,FALSE),Cuenta,VLOOKUP(E$1,Data!$AP:$AR,2,FALSE))+SUMIFS(FX,Fecha,$A218,Linea,VLOOKUP(E$1,Data!$AP:$AR,3,FALSE),Cuenta,VLOOKUP(E$1,Data!$AP:$AR,2,FALSE))+E217,"")</f>
        <v/>
      </c>
      <c r="F218" s="3" t="str">
        <f>IF(AND($A218&lt;&gt;"",F$1&lt;&gt;""),SUMIFS(VM,Fecha,$A218,Linea,VLOOKUP(F$1,Data!$AP:$AR,3,FALSE),Cuenta,VLOOKUP(F$1,Data!$AP:$AR,2,FALSE))+SUMIFS(FX,Fecha,$A218,Linea,VLOOKUP(F$1,Data!$AP:$AR,3,FALSE),Cuenta,VLOOKUP(F$1,Data!$AP:$AR,2,FALSE))+F217,"")</f>
        <v/>
      </c>
      <c r="G218" s="3" t="str">
        <f>IF(AND($A218&lt;&gt;"",G$1&lt;&gt;""),SUMIFS(VM,Fecha,$A218,Linea,VLOOKUP(G$1,Data!$AP:$AR,3,FALSE),Cuenta,VLOOKUP(G$1,Data!$AP:$AR,2,FALSE))+SUMIFS(FX,Fecha,$A218,Linea,VLOOKUP(G$1,Data!$AP:$AR,3,FALSE),Cuenta,VLOOKUP(G$1,Data!$AP:$AR,2,FALSE))+G217,"")</f>
        <v/>
      </c>
      <c r="H218" s="3" t="str">
        <f>IF(AND($A218&lt;&gt;"",H$1&lt;&gt;""),SUMIFS(VM,Fecha,$A218,Linea,VLOOKUP(H$1,Data!$AP:$AR,3,FALSE),Cuenta,VLOOKUP(H$1,Data!$AP:$AR,2,FALSE))+SUMIFS(FX,Fecha,$A218,Linea,VLOOKUP(H$1,Data!$AP:$AR,3,FALSE),Cuenta,VLOOKUP(H$1,Data!$AP:$AR,2,FALSE))+H217,"")</f>
        <v/>
      </c>
      <c r="I218" s="3" t="str">
        <f>IF(AND($A218&lt;&gt;"",I$1&lt;&gt;""),SUMIFS(VM,Fecha,$A218,Linea,VLOOKUP(I$1,Data!$AP:$AR,3,FALSE),Cuenta,VLOOKUP(I$1,Data!$AP:$AR,2,FALSE))+SUMIFS(FX,Fecha,$A218,Linea,VLOOKUP(I$1,Data!$AP:$AR,3,FALSE),Cuenta,VLOOKUP(I$1,Data!$AP:$AR,2,FALSE))+I217,"")</f>
        <v/>
      </c>
      <c r="J218" s="3" t="str">
        <f>IF(AND($A218&lt;&gt;"",J$1&lt;&gt;""),SUMIFS(VM,Fecha,$A218,Linea,VLOOKUP(J$1,Data!$AP:$AR,3,FALSE),Cuenta,VLOOKUP(J$1,Data!$AP:$AR,2,FALSE))+SUMIFS(FX,Fecha,$A218,Linea,VLOOKUP(J$1,Data!$AP:$AR,3,FALSE),Cuenta,VLOOKUP(J$1,Data!$AP:$AR,2,FALSE))+J217,"")</f>
        <v/>
      </c>
      <c r="K218" s="3" t="str">
        <f>IF(AND($A218&lt;&gt;"",K$1&lt;&gt;""),SUMIFS(VM,Fecha,$A218,Linea,VLOOKUP(K$1,Data!$AP:$AR,3,FALSE),Cuenta,VLOOKUP(K$1,Data!$AP:$AR,2,FALSE))+SUMIFS(FX,Fecha,$A218,Linea,VLOOKUP(K$1,Data!$AP:$AR,3,FALSE),Cuenta,VLOOKUP(K$1,Data!$AP:$AR,2,FALSE))+K217,"")</f>
        <v/>
      </c>
      <c r="L218" s="3" t="str">
        <f>IF(AND($A218&lt;&gt;"",L$1&lt;&gt;""),SUMIFS(VM,Fecha,$A218,Linea,VLOOKUP(L$1,Data!$AP:$AR,3,FALSE),Cuenta,VLOOKUP(L$1,Data!$AP:$AR,2,FALSE))+SUMIFS(FX,Fecha,$A218,Linea,VLOOKUP(L$1,Data!$AP:$AR,3,FALSE),Cuenta,VLOOKUP(L$1,Data!$AP:$AR,2,FALSE))+L217,"")</f>
        <v/>
      </c>
      <c r="M218" s="3" t="str">
        <f>IF(AND($A218&lt;&gt;"",M$1&lt;&gt;""),SUMIFS(VM,Fecha,$A218,Linea,VLOOKUP(M$1,Data!$AP:$AR,3,FALSE),Cuenta,VLOOKUP(M$1,Data!$AP:$AR,2,FALSE))+SUMIFS(FX,Fecha,$A218,Linea,VLOOKUP(M$1,Data!$AP:$AR,3,FALSE),Cuenta,VLOOKUP(M$1,Data!$AP:$AR,2,FALSE))+M217,"")</f>
        <v/>
      </c>
      <c r="N218" s="3" t="str">
        <f>IF(AND($A218&lt;&gt;"",N$1&lt;&gt;""),SUMIFS(VM,Fecha,$A218,Linea,VLOOKUP(N$1,Data!$AP:$AR,3,FALSE),Cuenta,VLOOKUP(N$1,Data!$AP:$AR,2,FALSE))+SUMIFS(FX,Fecha,$A218,Linea,VLOOKUP(N$1,Data!$AP:$AR,3,FALSE),Cuenta,VLOOKUP(N$1,Data!$AP:$AR,2,FALSE))+N217,"")</f>
        <v/>
      </c>
    </row>
    <row r="219" spans="2:14" x14ac:dyDescent="0.25">
      <c r="B219" s="3" t="str">
        <f>IF(AND($A219&lt;&gt;"",B$1&lt;&gt;""),SUMIFS(VM,Fecha,$A219,Linea,VLOOKUP(B$1,Data!$AP:$AR,3,FALSE),Cuenta,VLOOKUP(B$1,Data!$AP:$AR,2,FALSE))+SUMIFS(FX,Fecha,$A219,Linea,VLOOKUP(B$1,Data!$AP:$AR,3,FALSE),Cuenta,VLOOKUP(B$1,Data!$AP:$AR,2,FALSE))+B218,"")</f>
        <v/>
      </c>
      <c r="C219" s="3" t="str">
        <f>IF(AND($A219&lt;&gt;"",C$1&lt;&gt;""),SUMIFS(VM,Fecha,$A219,Linea,VLOOKUP(C$1,Data!$AP:$AR,3,FALSE),Cuenta,VLOOKUP(C$1,Data!$AP:$AR,2,FALSE))+SUMIFS(FX,Fecha,$A219,Linea,VLOOKUP(C$1,Data!$AP:$AR,3,FALSE),Cuenta,VLOOKUP(C$1,Data!$AP:$AR,2,FALSE))+C218,"")</f>
        <v/>
      </c>
      <c r="D219" s="3" t="str">
        <f>IF(AND($A219&lt;&gt;"",D$1&lt;&gt;""),SUMIFS(VM,Fecha,$A219,Linea,VLOOKUP(D$1,Data!$AP:$AR,3,FALSE),Cuenta,VLOOKUP(D$1,Data!$AP:$AR,2,FALSE))+SUMIFS(FX,Fecha,$A219,Linea,VLOOKUP(D$1,Data!$AP:$AR,3,FALSE),Cuenta,VLOOKUP(D$1,Data!$AP:$AR,2,FALSE))+D218,"")</f>
        <v/>
      </c>
      <c r="E219" s="3" t="str">
        <f>IF(AND($A219&lt;&gt;"",E$1&lt;&gt;""),SUMIFS(VM,Fecha,$A219,Linea,VLOOKUP(E$1,Data!$AP:$AR,3,FALSE),Cuenta,VLOOKUP(E$1,Data!$AP:$AR,2,FALSE))+SUMIFS(FX,Fecha,$A219,Linea,VLOOKUP(E$1,Data!$AP:$AR,3,FALSE),Cuenta,VLOOKUP(E$1,Data!$AP:$AR,2,FALSE))+E218,"")</f>
        <v/>
      </c>
      <c r="F219" s="3" t="str">
        <f>IF(AND($A219&lt;&gt;"",F$1&lt;&gt;""),SUMIFS(VM,Fecha,$A219,Linea,VLOOKUP(F$1,Data!$AP:$AR,3,FALSE),Cuenta,VLOOKUP(F$1,Data!$AP:$AR,2,FALSE))+SUMIFS(FX,Fecha,$A219,Linea,VLOOKUP(F$1,Data!$AP:$AR,3,FALSE),Cuenta,VLOOKUP(F$1,Data!$AP:$AR,2,FALSE))+F218,"")</f>
        <v/>
      </c>
      <c r="G219" s="3" t="str">
        <f>IF(AND($A219&lt;&gt;"",G$1&lt;&gt;""),SUMIFS(VM,Fecha,$A219,Linea,VLOOKUP(G$1,Data!$AP:$AR,3,FALSE),Cuenta,VLOOKUP(G$1,Data!$AP:$AR,2,FALSE))+SUMIFS(FX,Fecha,$A219,Linea,VLOOKUP(G$1,Data!$AP:$AR,3,FALSE),Cuenta,VLOOKUP(G$1,Data!$AP:$AR,2,FALSE))+G218,"")</f>
        <v/>
      </c>
      <c r="H219" s="3" t="str">
        <f>IF(AND($A219&lt;&gt;"",H$1&lt;&gt;""),SUMIFS(VM,Fecha,$A219,Linea,VLOOKUP(H$1,Data!$AP:$AR,3,FALSE),Cuenta,VLOOKUP(H$1,Data!$AP:$AR,2,FALSE))+SUMIFS(FX,Fecha,$A219,Linea,VLOOKUP(H$1,Data!$AP:$AR,3,FALSE),Cuenta,VLOOKUP(H$1,Data!$AP:$AR,2,FALSE))+H218,"")</f>
        <v/>
      </c>
      <c r="I219" s="3" t="str">
        <f>IF(AND($A219&lt;&gt;"",I$1&lt;&gt;""),SUMIFS(VM,Fecha,$A219,Linea,VLOOKUP(I$1,Data!$AP:$AR,3,FALSE),Cuenta,VLOOKUP(I$1,Data!$AP:$AR,2,FALSE))+SUMIFS(FX,Fecha,$A219,Linea,VLOOKUP(I$1,Data!$AP:$AR,3,FALSE),Cuenta,VLOOKUP(I$1,Data!$AP:$AR,2,FALSE))+I218,"")</f>
        <v/>
      </c>
      <c r="J219" s="3" t="str">
        <f>IF(AND($A219&lt;&gt;"",J$1&lt;&gt;""),SUMIFS(VM,Fecha,$A219,Linea,VLOOKUP(J$1,Data!$AP:$AR,3,FALSE),Cuenta,VLOOKUP(J$1,Data!$AP:$AR,2,FALSE))+SUMIFS(FX,Fecha,$A219,Linea,VLOOKUP(J$1,Data!$AP:$AR,3,FALSE),Cuenta,VLOOKUP(J$1,Data!$AP:$AR,2,FALSE))+J218,"")</f>
        <v/>
      </c>
      <c r="K219" s="3" t="str">
        <f>IF(AND($A219&lt;&gt;"",K$1&lt;&gt;""),SUMIFS(VM,Fecha,$A219,Linea,VLOOKUP(K$1,Data!$AP:$AR,3,FALSE),Cuenta,VLOOKUP(K$1,Data!$AP:$AR,2,FALSE))+SUMIFS(FX,Fecha,$A219,Linea,VLOOKUP(K$1,Data!$AP:$AR,3,FALSE),Cuenta,VLOOKUP(K$1,Data!$AP:$AR,2,FALSE))+K218,"")</f>
        <v/>
      </c>
      <c r="L219" s="3" t="str">
        <f>IF(AND($A219&lt;&gt;"",L$1&lt;&gt;""),SUMIFS(VM,Fecha,$A219,Linea,VLOOKUP(L$1,Data!$AP:$AR,3,FALSE),Cuenta,VLOOKUP(L$1,Data!$AP:$AR,2,FALSE))+SUMIFS(FX,Fecha,$A219,Linea,VLOOKUP(L$1,Data!$AP:$AR,3,FALSE),Cuenta,VLOOKUP(L$1,Data!$AP:$AR,2,FALSE))+L218,"")</f>
        <v/>
      </c>
      <c r="M219" s="3" t="str">
        <f>IF(AND($A219&lt;&gt;"",M$1&lt;&gt;""),SUMIFS(VM,Fecha,$A219,Linea,VLOOKUP(M$1,Data!$AP:$AR,3,FALSE),Cuenta,VLOOKUP(M$1,Data!$AP:$AR,2,FALSE))+SUMIFS(FX,Fecha,$A219,Linea,VLOOKUP(M$1,Data!$AP:$AR,3,FALSE),Cuenta,VLOOKUP(M$1,Data!$AP:$AR,2,FALSE))+M218,"")</f>
        <v/>
      </c>
      <c r="N219" s="3" t="str">
        <f>IF(AND($A219&lt;&gt;"",N$1&lt;&gt;""),SUMIFS(VM,Fecha,$A219,Linea,VLOOKUP(N$1,Data!$AP:$AR,3,FALSE),Cuenta,VLOOKUP(N$1,Data!$AP:$AR,2,FALSE))+SUMIFS(FX,Fecha,$A219,Linea,VLOOKUP(N$1,Data!$AP:$AR,3,FALSE),Cuenta,VLOOKUP(N$1,Data!$AP:$AR,2,FALSE))+N218,"")</f>
        <v/>
      </c>
    </row>
    <row r="220" spans="2:14" x14ac:dyDescent="0.25">
      <c r="B220" s="3" t="str">
        <f>IF(AND($A220&lt;&gt;"",B$1&lt;&gt;""),SUMIFS(VM,Fecha,$A220,Linea,VLOOKUP(B$1,Data!$AP:$AR,3,FALSE),Cuenta,VLOOKUP(B$1,Data!$AP:$AR,2,FALSE))+SUMIFS(FX,Fecha,$A220,Linea,VLOOKUP(B$1,Data!$AP:$AR,3,FALSE),Cuenta,VLOOKUP(B$1,Data!$AP:$AR,2,FALSE))+B219,"")</f>
        <v/>
      </c>
      <c r="C220" s="3" t="str">
        <f>IF(AND($A220&lt;&gt;"",C$1&lt;&gt;""),SUMIFS(VM,Fecha,$A220,Linea,VLOOKUP(C$1,Data!$AP:$AR,3,FALSE),Cuenta,VLOOKUP(C$1,Data!$AP:$AR,2,FALSE))+SUMIFS(FX,Fecha,$A220,Linea,VLOOKUP(C$1,Data!$AP:$AR,3,FALSE),Cuenta,VLOOKUP(C$1,Data!$AP:$AR,2,FALSE))+C219,"")</f>
        <v/>
      </c>
      <c r="D220" s="3" t="str">
        <f>IF(AND($A220&lt;&gt;"",D$1&lt;&gt;""),SUMIFS(VM,Fecha,$A220,Linea,VLOOKUP(D$1,Data!$AP:$AR,3,FALSE),Cuenta,VLOOKUP(D$1,Data!$AP:$AR,2,FALSE))+SUMIFS(FX,Fecha,$A220,Linea,VLOOKUP(D$1,Data!$AP:$AR,3,FALSE),Cuenta,VLOOKUP(D$1,Data!$AP:$AR,2,FALSE))+D219,"")</f>
        <v/>
      </c>
      <c r="E220" s="3" t="str">
        <f>IF(AND($A220&lt;&gt;"",E$1&lt;&gt;""),SUMIFS(VM,Fecha,$A220,Linea,VLOOKUP(E$1,Data!$AP:$AR,3,FALSE),Cuenta,VLOOKUP(E$1,Data!$AP:$AR,2,FALSE))+SUMIFS(FX,Fecha,$A220,Linea,VLOOKUP(E$1,Data!$AP:$AR,3,FALSE),Cuenta,VLOOKUP(E$1,Data!$AP:$AR,2,FALSE))+E219,"")</f>
        <v/>
      </c>
      <c r="F220" s="3" t="str">
        <f>IF(AND($A220&lt;&gt;"",F$1&lt;&gt;""),SUMIFS(VM,Fecha,$A220,Linea,VLOOKUP(F$1,Data!$AP:$AR,3,FALSE),Cuenta,VLOOKUP(F$1,Data!$AP:$AR,2,FALSE))+SUMIFS(FX,Fecha,$A220,Linea,VLOOKUP(F$1,Data!$AP:$AR,3,FALSE),Cuenta,VLOOKUP(F$1,Data!$AP:$AR,2,FALSE))+F219,"")</f>
        <v/>
      </c>
      <c r="G220" s="3" t="str">
        <f>IF(AND($A220&lt;&gt;"",G$1&lt;&gt;""),SUMIFS(VM,Fecha,$A220,Linea,VLOOKUP(G$1,Data!$AP:$AR,3,FALSE),Cuenta,VLOOKUP(G$1,Data!$AP:$AR,2,FALSE))+SUMIFS(FX,Fecha,$A220,Linea,VLOOKUP(G$1,Data!$AP:$AR,3,FALSE),Cuenta,VLOOKUP(G$1,Data!$AP:$AR,2,FALSE))+G219,"")</f>
        <v/>
      </c>
      <c r="H220" s="3" t="str">
        <f>IF(AND($A220&lt;&gt;"",H$1&lt;&gt;""),SUMIFS(VM,Fecha,$A220,Linea,VLOOKUP(H$1,Data!$AP:$AR,3,FALSE),Cuenta,VLOOKUP(H$1,Data!$AP:$AR,2,FALSE))+SUMIFS(FX,Fecha,$A220,Linea,VLOOKUP(H$1,Data!$AP:$AR,3,FALSE),Cuenta,VLOOKUP(H$1,Data!$AP:$AR,2,FALSE))+H219,"")</f>
        <v/>
      </c>
      <c r="I220" s="3" t="str">
        <f>IF(AND($A220&lt;&gt;"",I$1&lt;&gt;""),SUMIFS(VM,Fecha,$A220,Linea,VLOOKUP(I$1,Data!$AP:$AR,3,FALSE),Cuenta,VLOOKUP(I$1,Data!$AP:$AR,2,FALSE))+SUMIFS(FX,Fecha,$A220,Linea,VLOOKUP(I$1,Data!$AP:$AR,3,FALSE),Cuenta,VLOOKUP(I$1,Data!$AP:$AR,2,FALSE))+I219,"")</f>
        <v/>
      </c>
      <c r="J220" s="3" t="str">
        <f>IF(AND($A220&lt;&gt;"",J$1&lt;&gt;""),SUMIFS(VM,Fecha,$A220,Linea,VLOOKUP(J$1,Data!$AP:$AR,3,FALSE),Cuenta,VLOOKUP(J$1,Data!$AP:$AR,2,FALSE))+SUMIFS(FX,Fecha,$A220,Linea,VLOOKUP(J$1,Data!$AP:$AR,3,FALSE),Cuenta,VLOOKUP(J$1,Data!$AP:$AR,2,FALSE))+J219,"")</f>
        <v/>
      </c>
      <c r="K220" s="3" t="str">
        <f>IF(AND($A220&lt;&gt;"",K$1&lt;&gt;""),SUMIFS(VM,Fecha,$A220,Linea,VLOOKUP(K$1,Data!$AP:$AR,3,FALSE),Cuenta,VLOOKUP(K$1,Data!$AP:$AR,2,FALSE))+SUMIFS(FX,Fecha,$A220,Linea,VLOOKUP(K$1,Data!$AP:$AR,3,FALSE),Cuenta,VLOOKUP(K$1,Data!$AP:$AR,2,FALSE))+K219,"")</f>
        <v/>
      </c>
      <c r="L220" s="3" t="str">
        <f>IF(AND($A220&lt;&gt;"",L$1&lt;&gt;""),SUMIFS(VM,Fecha,$A220,Linea,VLOOKUP(L$1,Data!$AP:$AR,3,FALSE),Cuenta,VLOOKUP(L$1,Data!$AP:$AR,2,FALSE))+SUMIFS(FX,Fecha,$A220,Linea,VLOOKUP(L$1,Data!$AP:$AR,3,FALSE),Cuenta,VLOOKUP(L$1,Data!$AP:$AR,2,FALSE))+L219,"")</f>
        <v/>
      </c>
      <c r="M220" s="3" t="str">
        <f>IF(AND($A220&lt;&gt;"",M$1&lt;&gt;""),SUMIFS(VM,Fecha,$A220,Linea,VLOOKUP(M$1,Data!$AP:$AR,3,FALSE),Cuenta,VLOOKUP(M$1,Data!$AP:$AR,2,FALSE))+SUMIFS(FX,Fecha,$A220,Linea,VLOOKUP(M$1,Data!$AP:$AR,3,FALSE),Cuenta,VLOOKUP(M$1,Data!$AP:$AR,2,FALSE))+M219,"")</f>
        <v/>
      </c>
      <c r="N220" s="3" t="str">
        <f>IF(AND($A220&lt;&gt;"",N$1&lt;&gt;""),SUMIFS(VM,Fecha,$A220,Linea,VLOOKUP(N$1,Data!$AP:$AR,3,FALSE),Cuenta,VLOOKUP(N$1,Data!$AP:$AR,2,FALSE))+SUMIFS(FX,Fecha,$A220,Linea,VLOOKUP(N$1,Data!$AP:$AR,3,FALSE),Cuenta,VLOOKUP(N$1,Data!$AP:$AR,2,FALSE))+N219,"")</f>
        <v/>
      </c>
    </row>
    <row r="221" spans="2:14" x14ac:dyDescent="0.25">
      <c r="B221" s="3" t="str">
        <f>IF(AND($A221&lt;&gt;"",B$1&lt;&gt;""),SUMIFS(VM,Fecha,$A221,Linea,VLOOKUP(B$1,Data!$AP:$AR,3,FALSE),Cuenta,VLOOKUP(B$1,Data!$AP:$AR,2,FALSE))+SUMIFS(FX,Fecha,$A221,Linea,VLOOKUP(B$1,Data!$AP:$AR,3,FALSE),Cuenta,VLOOKUP(B$1,Data!$AP:$AR,2,FALSE))+B220,"")</f>
        <v/>
      </c>
      <c r="C221" s="3" t="str">
        <f>IF(AND($A221&lt;&gt;"",C$1&lt;&gt;""),SUMIFS(VM,Fecha,$A221,Linea,VLOOKUP(C$1,Data!$AP:$AR,3,FALSE),Cuenta,VLOOKUP(C$1,Data!$AP:$AR,2,FALSE))+SUMIFS(FX,Fecha,$A221,Linea,VLOOKUP(C$1,Data!$AP:$AR,3,FALSE),Cuenta,VLOOKUP(C$1,Data!$AP:$AR,2,FALSE))+C220,"")</f>
        <v/>
      </c>
      <c r="D221" s="3" t="str">
        <f>IF(AND($A221&lt;&gt;"",D$1&lt;&gt;""),SUMIFS(VM,Fecha,$A221,Linea,VLOOKUP(D$1,Data!$AP:$AR,3,FALSE),Cuenta,VLOOKUP(D$1,Data!$AP:$AR,2,FALSE))+SUMIFS(FX,Fecha,$A221,Linea,VLOOKUP(D$1,Data!$AP:$AR,3,FALSE),Cuenta,VLOOKUP(D$1,Data!$AP:$AR,2,FALSE))+D220,"")</f>
        <v/>
      </c>
      <c r="E221" s="3" t="str">
        <f>IF(AND($A221&lt;&gt;"",E$1&lt;&gt;""),SUMIFS(VM,Fecha,$A221,Linea,VLOOKUP(E$1,Data!$AP:$AR,3,FALSE),Cuenta,VLOOKUP(E$1,Data!$AP:$AR,2,FALSE))+SUMIFS(FX,Fecha,$A221,Linea,VLOOKUP(E$1,Data!$AP:$AR,3,FALSE),Cuenta,VLOOKUP(E$1,Data!$AP:$AR,2,FALSE))+E220,"")</f>
        <v/>
      </c>
      <c r="F221" s="3" t="str">
        <f>IF(AND($A221&lt;&gt;"",F$1&lt;&gt;""),SUMIFS(VM,Fecha,$A221,Linea,VLOOKUP(F$1,Data!$AP:$AR,3,FALSE),Cuenta,VLOOKUP(F$1,Data!$AP:$AR,2,FALSE))+SUMIFS(FX,Fecha,$A221,Linea,VLOOKUP(F$1,Data!$AP:$AR,3,FALSE),Cuenta,VLOOKUP(F$1,Data!$AP:$AR,2,FALSE))+F220,"")</f>
        <v/>
      </c>
      <c r="G221" s="3" t="str">
        <f>IF(AND($A221&lt;&gt;"",G$1&lt;&gt;""),SUMIFS(VM,Fecha,$A221,Linea,VLOOKUP(G$1,Data!$AP:$AR,3,FALSE),Cuenta,VLOOKUP(G$1,Data!$AP:$AR,2,FALSE))+SUMIFS(FX,Fecha,$A221,Linea,VLOOKUP(G$1,Data!$AP:$AR,3,FALSE),Cuenta,VLOOKUP(G$1,Data!$AP:$AR,2,FALSE))+G220,"")</f>
        <v/>
      </c>
      <c r="H221" s="3" t="str">
        <f>IF(AND($A221&lt;&gt;"",H$1&lt;&gt;""),SUMIFS(VM,Fecha,$A221,Linea,VLOOKUP(H$1,Data!$AP:$AR,3,FALSE),Cuenta,VLOOKUP(H$1,Data!$AP:$AR,2,FALSE))+SUMIFS(FX,Fecha,$A221,Linea,VLOOKUP(H$1,Data!$AP:$AR,3,FALSE),Cuenta,VLOOKUP(H$1,Data!$AP:$AR,2,FALSE))+H220,"")</f>
        <v/>
      </c>
      <c r="I221" s="3" t="str">
        <f>IF(AND($A221&lt;&gt;"",I$1&lt;&gt;""),SUMIFS(VM,Fecha,$A221,Linea,VLOOKUP(I$1,Data!$AP:$AR,3,FALSE),Cuenta,VLOOKUP(I$1,Data!$AP:$AR,2,FALSE))+SUMIFS(FX,Fecha,$A221,Linea,VLOOKUP(I$1,Data!$AP:$AR,3,FALSE),Cuenta,VLOOKUP(I$1,Data!$AP:$AR,2,FALSE))+I220,"")</f>
        <v/>
      </c>
      <c r="J221" s="3" t="str">
        <f>IF(AND($A221&lt;&gt;"",J$1&lt;&gt;""),SUMIFS(VM,Fecha,$A221,Linea,VLOOKUP(J$1,Data!$AP:$AR,3,FALSE),Cuenta,VLOOKUP(J$1,Data!$AP:$AR,2,FALSE))+SUMIFS(FX,Fecha,$A221,Linea,VLOOKUP(J$1,Data!$AP:$AR,3,FALSE),Cuenta,VLOOKUP(J$1,Data!$AP:$AR,2,FALSE))+J220,"")</f>
        <v/>
      </c>
      <c r="K221" s="3" t="str">
        <f>IF(AND($A221&lt;&gt;"",K$1&lt;&gt;""),SUMIFS(VM,Fecha,$A221,Linea,VLOOKUP(K$1,Data!$AP:$AR,3,FALSE),Cuenta,VLOOKUP(K$1,Data!$AP:$AR,2,FALSE))+SUMIFS(FX,Fecha,$A221,Linea,VLOOKUP(K$1,Data!$AP:$AR,3,FALSE),Cuenta,VLOOKUP(K$1,Data!$AP:$AR,2,FALSE))+K220,"")</f>
        <v/>
      </c>
      <c r="L221" s="3" t="str">
        <f>IF(AND($A221&lt;&gt;"",L$1&lt;&gt;""),SUMIFS(VM,Fecha,$A221,Linea,VLOOKUP(L$1,Data!$AP:$AR,3,FALSE),Cuenta,VLOOKUP(L$1,Data!$AP:$AR,2,FALSE))+SUMIFS(FX,Fecha,$A221,Linea,VLOOKUP(L$1,Data!$AP:$AR,3,FALSE),Cuenta,VLOOKUP(L$1,Data!$AP:$AR,2,FALSE))+L220,"")</f>
        <v/>
      </c>
      <c r="M221" s="3" t="str">
        <f>IF(AND($A221&lt;&gt;"",M$1&lt;&gt;""),SUMIFS(VM,Fecha,$A221,Linea,VLOOKUP(M$1,Data!$AP:$AR,3,FALSE),Cuenta,VLOOKUP(M$1,Data!$AP:$AR,2,FALSE))+SUMIFS(FX,Fecha,$A221,Linea,VLOOKUP(M$1,Data!$AP:$AR,3,FALSE),Cuenta,VLOOKUP(M$1,Data!$AP:$AR,2,FALSE))+M220,"")</f>
        <v/>
      </c>
      <c r="N221" s="3" t="str">
        <f>IF(AND($A221&lt;&gt;"",N$1&lt;&gt;""),SUMIFS(VM,Fecha,$A221,Linea,VLOOKUP(N$1,Data!$AP:$AR,3,FALSE),Cuenta,VLOOKUP(N$1,Data!$AP:$AR,2,FALSE))+SUMIFS(FX,Fecha,$A221,Linea,VLOOKUP(N$1,Data!$AP:$AR,3,FALSE),Cuenta,VLOOKUP(N$1,Data!$AP:$AR,2,FALSE))+N220,"")</f>
        <v/>
      </c>
    </row>
    <row r="222" spans="2:14" x14ac:dyDescent="0.25">
      <c r="B222" s="3" t="str">
        <f>IF(AND($A222&lt;&gt;"",B$1&lt;&gt;""),SUMIFS(VM,Fecha,$A222,Linea,VLOOKUP(B$1,Data!$AP:$AR,3,FALSE),Cuenta,VLOOKUP(B$1,Data!$AP:$AR,2,FALSE))+SUMIFS(FX,Fecha,$A222,Linea,VLOOKUP(B$1,Data!$AP:$AR,3,FALSE),Cuenta,VLOOKUP(B$1,Data!$AP:$AR,2,FALSE))+B221,"")</f>
        <v/>
      </c>
      <c r="C222" s="3" t="str">
        <f>IF(AND($A222&lt;&gt;"",C$1&lt;&gt;""),SUMIFS(VM,Fecha,$A222,Linea,VLOOKUP(C$1,Data!$AP:$AR,3,FALSE),Cuenta,VLOOKUP(C$1,Data!$AP:$AR,2,FALSE))+SUMIFS(FX,Fecha,$A222,Linea,VLOOKUP(C$1,Data!$AP:$AR,3,FALSE),Cuenta,VLOOKUP(C$1,Data!$AP:$AR,2,FALSE))+C221,"")</f>
        <v/>
      </c>
      <c r="D222" s="3" t="str">
        <f>IF(AND($A222&lt;&gt;"",D$1&lt;&gt;""),SUMIFS(VM,Fecha,$A222,Linea,VLOOKUP(D$1,Data!$AP:$AR,3,FALSE),Cuenta,VLOOKUP(D$1,Data!$AP:$AR,2,FALSE))+SUMIFS(FX,Fecha,$A222,Linea,VLOOKUP(D$1,Data!$AP:$AR,3,FALSE),Cuenta,VLOOKUP(D$1,Data!$AP:$AR,2,FALSE))+D221,"")</f>
        <v/>
      </c>
      <c r="E222" s="3" t="str">
        <f>IF(AND($A222&lt;&gt;"",E$1&lt;&gt;""),SUMIFS(VM,Fecha,$A222,Linea,VLOOKUP(E$1,Data!$AP:$AR,3,FALSE),Cuenta,VLOOKUP(E$1,Data!$AP:$AR,2,FALSE))+SUMIFS(FX,Fecha,$A222,Linea,VLOOKUP(E$1,Data!$AP:$AR,3,FALSE),Cuenta,VLOOKUP(E$1,Data!$AP:$AR,2,FALSE))+E221,"")</f>
        <v/>
      </c>
      <c r="F222" s="3" t="str">
        <f>IF(AND($A222&lt;&gt;"",F$1&lt;&gt;""),SUMIFS(VM,Fecha,$A222,Linea,VLOOKUP(F$1,Data!$AP:$AR,3,FALSE),Cuenta,VLOOKUP(F$1,Data!$AP:$AR,2,FALSE))+SUMIFS(FX,Fecha,$A222,Linea,VLOOKUP(F$1,Data!$AP:$AR,3,FALSE),Cuenta,VLOOKUP(F$1,Data!$AP:$AR,2,FALSE))+F221,"")</f>
        <v/>
      </c>
      <c r="G222" s="3" t="str">
        <f>IF(AND($A222&lt;&gt;"",G$1&lt;&gt;""),SUMIFS(VM,Fecha,$A222,Linea,VLOOKUP(G$1,Data!$AP:$AR,3,FALSE),Cuenta,VLOOKUP(G$1,Data!$AP:$AR,2,FALSE))+SUMIFS(FX,Fecha,$A222,Linea,VLOOKUP(G$1,Data!$AP:$AR,3,FALSE),Cuenta,VLOOKUP(G$1,Data!$AP:$AR,2,FALSE))+G221,"")</f>
        <v/>
      </c>
      <c r="H222" s="3" t="str">
        <f>IF(AND($A222&lt;&gt;"",H$1&lt;&gt;""),SUMIFS(VM,Fecha,$A222,Linea,VLOOKUP(H$1,Data!$AP:$AR,3,FALSE),Cuenta,VLOOKUP(H$1,Data!$AP:$AR,2,FALSE))+SUMIFS(FX,Fecha,$A222,Linea,VLOOKUP(H$1,Data!$AP:$AR,3,FALSE),Cuenta,VLOOKUP(H$1,Data!$AP:$AR,2,FALSE))+H221,"")</f>
        <v/>
      </c>
      <c r="I222" s="3" t="str">
        <f>IF(AND($A222&lt;&gt;"",I$1&lt;&gt;""),SUMIFS(VM,Fecha,$A222,Linea,VLOOKUP(I$1,Data!$AP:$AR,3,FALSE),Cuenta,VLOOKUP(I$1,Data!$AP:$AR,2,FALSE))+SUMIFS(FX,Fecha,$A222,Linea,VLOOKUP(I$1,Data!$AP:$AR,3,FALSE),Cuenta,VLOOKUP(I$1,Data!$AP:$AR,2,FALSE))+I221,"")</f>
        <v/>
      </c>
      <c r="J222" s="3" t="str">
        <f>IF(AND($A222&lt;&gt;"",J$1&lt;&gt;""),SUMIFS(VM,Fecha,$A222,Linea,VLOOKUP(J$1,Data!$AP:$AR,3,FALSE),Cuenta,VLOOKUP(J$1,Data!$AP:$AR,2,FALSE))+SUMIFS(FX,Fecha,$A222,Linea,VLOOKUP(J$1,Data!$AP:$AR,3,FALSE),Cuenta,VLOOKUP(J$1,Data!$AP:$AR,2,FALSE))+J221,"")</f>
        <v/>
      </c>
      <c r="K222" s="3" t="str">
        <f>IF(AND($A222&lt;&gt;"",K$1&lt;&gt;""),SUMIFS(VM,Fecha,$A222,Linea,VLOOKUP(K$1,Data!$AP:$AR,3,FALSE),Cuenta,VLOOKUP(K$1,Data!$AP:$AR,2,FALSE))+SUMIFS(FX,Fecha,$A222,Linea,VLOOKUP(K$1,Data!$AP:$AR,3,FALSE),Cuenta,VLOOKUP(K$1,Data!$AP:$AR,2,FALSE))+K221,"")</f>
        <v/>
      </c>
      <c r="L222" s="3" t="str">
        <f>IF(AND($A222&lt;&gt;"",L$1&lt;&gt;""),SUMIFS(VM,Fecha,$A222,Linea,VLOOKUP(L$1,Data!$AP:$AR,3,FALSE),Cuenta,VLOOKUP(L$1,Data!$AP:$AR,2,FALSE))+SUMIFS(FX,Fecha,$A222,Linea,VLOOKUP(L$1,Data!$AP:$AR,3,FALSE),Cuenta,VLOOKUP(L$1,Data!$AP:$AR,2,FALSE))+L221,"")</f>
        <v/>
      </c>
      <c r="M222" s="3" t="str">
        <f>IF(AND($A222&lt;&gt;"",M$1&lt;&gt;""),SUMIFS(VM,Fecha,$A222,Linea,VLOOKUP(M$1,Data!$AP:$AR,3,FALSE),Cuenta,VLOOKUP(M$1,Data!$AP:$AR,2,FALSE))+SUMIFS(FX,Fecha,$A222,Linea,VLOOKUP(M$1,Data!$AP:$AR,3,FALSE),Cuenta,VLOOKUP(M$1,Data!$AP:$AR,2,FALSE))+M221,"")</f>
        <v/>
      </c>
      <c r="N222" s="3" t="str">
        <f>IF(AND($A222&lt;&gt;"",N$1&lt;&gt;""),SUMIFS(VM,Fecha,$A222,Linea,VLOOKUP(N$1,Data!$AP:$AR,3,FALSE),Cuenta,VLOOKUP(N$1,Data!$AP:$AR,2,FALSE))+SUMIFS(FX,Fecha,$A222,Linea,VLOOKUP(N$1,Data!$AP:$AR,3,FALSE),Cuenta,VLOOKUP(N$1,Data!$AP:$AR,2,FALSE))+N221,"")</f>
        <v/>
      </c>
    </row>
    <row r="223" spans="2:14" x14ac:dyDescent="0.25">
      <c r="B223" s="3" t="str">
        <f>IF(AND($A223&lt;&gt;"",B$1&lt;&gt;""),SUMIFS(VM,Fecha,$A223,Linea,VLOOKUP(B$1,Data!$AP:$AR,3,FALSE),Cuenta,VLOOKUP(B$1,Data!$AP:$AR,2,FALSE))+SUMIFS(FX,Fecha,$A223,Linea,VLOOKUP(B$1,Data!$AP:$AR,3,FALSE),Cuenta,VLOOKUP(B$1,Data!$AP:$AR,2,FALSE))+B222,"")</f>
        <v/>
      </c>
      <c r="C223" s="3" t="str">
        <f>IF(AND($A223&lt;&gt;"",C$1&lt;&gt;""),SUMIFS(VM,Fecha,$A223,Linea,VLOOKUP(C$1,Data!$AP:$AR,3,FALSE),Cuenta,VLOOKUP(C$1,Data!$AP:$AR,2,FALSE))+SUMIFS(FX,Fecha,$A223,Linea,VLOOKUP(C$1,Data!$AP:$AR,3,FALSE),Cuenta,VLOOKUP(C$1,Data!$AP:$AR,2,FALSE))+C222,"")</f>
        <v/>
      </c>
      <c r="D223" s="3" t="str">
        <f>IF(AND($A223&lt;&gt;"",D$1&lt;&gt;""),SUMIFS(VM,Fecha,$A223,Linea,VLOOKUP(D$1,Data!$AP:$AR,3,FALSE),Cuenta,VLOOKUP(D$1,Data!$AP:$AR,2,FALSE))+SUMIFS(FX,Fecha,$A223,Linea,VLOOKUP(D$1,Data!$AP:$AR,3,FALSE),Cuenta,VLOOKUP(D$1,Data!$AP:$AR,2,FALSE))+D222,"")</f>
        <v/>
      </c>
      <c r="E223" s="3" t="str">
        <f>IF(AND($A223&lt;&gt;"",E$1&lt;&gt;""),SUMIFS(VM,Fecha,$A223,Linea,VLOOKUP(E$1,Data!$AP:$AR,3,FALSE),Cuenta,VLOOKUP(E$1,Data!$AP:$AR,2,FALSE))+SUMIFS(FX,Fecha,$A223,Linea,VLOOKUP(E$1,Data!$AP:$AR,3,FALSE),Cuenta,VLOOKUP(E$1,Data!$AP:$AR,2,FALSE))+E222,"")</f>
        <v/>
      </c>
      <c r="F223" s="3" t="str">
        <f>IF(AND($A223&lt;&gt;"",F$1&lt;&gt;""),SUMIFS(VM,Fecha,$A223,Linea,VLOOKUP(F$1,Data!$AP:$AR,3,FALSE),Cuenta,VLOOKUP(F$1,Data!$AP:$AR,2,FALSE))+SUMIFS(FX,Fecha,$A223,Linea,VLOOKUP(F$1,Data!$AP:$AR,3,FALSE),Cuenta,VLOOKUP(F$1,Data!$AP:$AR,2,FALSE))+F222,"")</f>
        <v/>
      </c>
      <c r="G223" s="3" t="str">
        <f>IF(AND($A223&lt;&gt;"",G$1&lt;&gt;""),SUMIFS(VM,Fecha,$A223,Linea,VLOOKUP(G$1,Data!$AP:$AR,3,FALSE),Cuenta,VLOOKUP(G$1,Data!$AP:$AR,2,FALSE))+SUMIFS(FX,Fecha,$A223,Linea,VLOOKUP(G$1,Data!$AP:$AR,3,FALSE),Cuenta,VLOOKUP(G$1,Data!$AP:$AR,2,FALSE))+G222,"")</f>
        <v/>
      </c>
      <c r="H223" s="3" t="str">
        <f>IF(AND($A223&lt;&gt;"",H$1&lt;&gt;""),SUMIFS(VM,Fecha,$A223,Linea,VLOOKUP(H$1,Data!$AP:$AR,3,FALSE),Cuenta,VLOOKUP(H$1,Data!$AP:$AR,2,FALSE))+SUMIFS(FX,Fecha,$A223,Linea,VLOOKUP(H$1,Data!$AP:$AR,3,FALSE),Cuenta,VLOOKUP(H$1,Data!$AP:$AR,2,FALSE))+H222,"")</f>
        <v/>
      </c>
      <c r="I223" s="3" t="str">
        <f>IF(AND($A223&lt;&gt;"",I$1&lt;&gt;""),SUMIFS(VM,Fecha,$A223,Linea,VLOOKUP(I$1,Data!$AP:$AR,3,FALSE),Cuenta,VLOOKUP(I$1,Data!$AP:$AR,2,FALSE))+SUMIFS(FX,Fecha,$A223,Linea,VLOOKUP(I$1,Data!$AP:$AR,3,FALSE),Cuenta,VLOOKUP(I$1,Data!$AP:$AR,2,FALSE))+I222,"")</f>
        <v/>
      </c>
      <c r="J223" s="3" t="str">
        <f>IF(AND($A223&lt;&gt;"",J$1&lt;&gt;""),SUMIFS(VM,Fecha,$A223,Linea,VLOOKUP(J$1,Data!$AP:$AR,3,FALSE),Cuenta,VLOOKUP(J$1,Data!$AP:$AR,2,FALSE))+SUMIFS(FX,Fecha,$A223,Linea,VLOOKUP(J$1,Data!$AP:$AR,3,FALSE),Cuenta,VLOOKUP(J$1,Data!$AP:$AR,2,FALSE))+J222,"")</f>
        <v/>
      </c>
      <c r="K223" s="3" t="str">
        <f>IF(AND($A223&lt;&gt;"",K$1&lt;&gt;""),SUMIFS(VM,Fecha,$A223,Linea,VLOOKUP(K$1,Data!$AP:$AR,3,FALSE),Cuenta,VLOOKUP(K$1,Data!$AP:$AR,2,FALSE))+SUMIFS(FX,Fecha,$A223,Linea,VLOOKUP(K$1,Data!$AP:$AR,3,FALSE),Cuenta,VLOOKUP(K$1,Data!$AP:$AR,2,FALSE))+K222,"")</f>
        <v/>
      </c>
      <c r="L223" s="3" t="str">
        <f>IF(AND($A223&lt;&gt;"",L$1&lt;&gt;""),SUMIFS(VM,Fecha,$A223,Linea,VLOOKUP(L$1,Data!$AP:$AR,3,FALSE),Cuenta,VLOOKUP(L$1,Data!$AP:$AR,2,FALSE))+SUMIFS(FX,Fecha,$A223,Linea,VLOOKUP(L$1,Data!$AP:$AR,3,FALSE),Cuenta,VLOOKUP(L$1,Data!$AP:$AR,2,FALSE))+L222,"")</f>
        <v/>
      </c>
      <c r="M223" s="3" t="str">
        <f>IF(AND($A223&lt;&gt;"",M$1&lt;&gt;""),SUMIFS(VM,Fecha,$A223,Linea,VLOOKUP(M$1,Data!$AP:$AR,3,FALSE),Cuenta,VLOOKUP(M$1,Data!$AP:$AR,2,FALSE))+SUMIFS(FX,Fecha,$A223,Linea,VLOOKUP(M$1,Data!$AP:$AR,3,FALSE),Cuenta,VLOOKUP(M$1,Data!$AP:$AR,2,FALSE))+M222,"")</f>
        <v/>
      </c>
      <c r="N223" s="3" t="str">
        <f>IF(AND($A223&lt;&gt;"",N$1&lt;&gt;""),SUMIFS(VM,Fecha,$A223,Linea,VLOOKUP(N$1,Data!$AP:$AR,3,FALSE),Cuenta,VLOOKUP(N$1,Data!$AP:$AR,2,FALSE))+SUMIFS(FX,Fecha,$A223,Linea,VLOOKUP(N$1,Data!$AP:$AR,3,FALSE),Cuenta,VLOOKUP(N$1,Data!$AP:$AR,2,FALSE))+N222,"")</f>
        <v/>
      </c>
    </row>
    <row r="224" spans="2:14" x14ac:dyDescent="0.25">
      <c r="B224" s="3" t="str">
        <f>IF(AND($A224&lt;&gt;"",B$1&lt;&gt;""),SUMIFS(VM,Fecha,$A224,Linea,VLOOKUP(B$1,Data!$AP:$AR,3,FALSE),Cuenta,VLOOKUP(B$1,Data!$AP:$AR,2,FALSE))+SUMIFS(FX,Fecha,$A224,Linea,VLOOKUP(B$1,Data!$AP:$AR,3,FALSE),Cuenta,VLOOKUP(B$1,Data!$AP:$AR,2,FALSE))+B223,"")</f>
        <v/>
      </c>
      <c r="C224" s="3" t="str">
        <f>IF(AND($A224&lt;&gt;"",C$1&lt;&gt;""),SUMIFS(VM,Fecha,$A224,Linea,VLOOKUP(C$1,Data!$AP:$AR,3,FALSE),Cuenta,VLOOKUP(C$1,Data!$AP:$AR,2,FALSE))+SUMIFS(FX,Fecha,$A224,Linea,VLOOKUP(C$1,Data!$AP:$AR,3,FALSE),Cuenta,VLOOKUP(C$1,Data!$AP:$AR,2,FALSE))+C223,"")</f>
        <v/>
      </c>
      <c r="D224" s="3" t="str">
        <f>IF(AND($A224&lt;&gt;"",D$1&lt;&gt;""),SUMIFS(VM,Fecha,$A224,Linea,VLOOKUP(D$1,Data!$AP:$AR,3,FALSE),Cuenta,VLOOKUP(D$1,Data!$AP:$AR,2,FALSE))+SUMIFS(FX,Fecha,$A224,Linea,VLOOKUP(D$1,Data!$AP:$AR,3,FALSE),Cuenta,VLOOKUP(D$1,Data!$AP:$AR,2,FALSE))+D223,"")</f>
        <v/>
      </c>
      <c r="E224" s="3" t="str">
        <f>IF(AND($A224&lt;&gt;"",E$1&lt;&gt;""),SUMIFS(VM,Fecha,$A224,Linea,VLOOKUP(E$1,Data!$AP:$AR,3,FALSE),Cuenta,VLOOKUP(E$1,Data!$AP:$AR,2,FALSE))+SUMIFS(FX,Fecha,$A224,Linea,VLOOKUP(E$1,Data!$AP:$AR,3,FALSE),Cuenta,VLOOKUP(E$1,Data!$AP:$AR,2,FALSE))+E223,"")</f>
        <v/>
      </c>
      <c r="F224" s="3" t="str">
        <f>IF(AND($A224&lt;&gt;"",F$1&lt;&gt;""),SUMIFS(VM,Fecha,$A224,Linea,VLOOKUP(F$1,Data!$AP:$AR,3,FALSE),Cuenta,VLOOKUP(F$1,Data!$AP:$AR,2,FALSE))+SUMIFS(FX,Fecha,$A224,Linea,VLOOKUP(F$1,Data!$AP:$AR,3,FALSE),Cuenta,VLOOKUP(F$1,Data!$AP:$AR,2,FALSE))+F223,"")</f>
        <v/>
      </c>
      <c r="G224" s="3" t="str">
        <f>IF(AND($A224&lt;&gt;"",G$1&lt;&gt;""),SUMIFS(VM,Fecha,$A224,Linea,VLOOKUP(G$1,Data!$AP:$AR,3,FALSE),Cuenta,VLOOKUP(G$1,Data!$AP:$AR,2,FALSE))+SUMIFS(FX,Fecha,$A224,Linea,VLOOKUP(G$1,Data!$AP:$AR,3,FALSE),Cuenta,VLOOKUP(G$1,Data!$AP:$AR,2,FALSE))+G223,"")</f>
        <v/>
      </c>
      <c r="H224" s="3" t="str">
        <f>IF(AND($A224&lt;&gt;"",H$1&lt;&gt;""),SUMIFS(VM,Fecha,$A224,Linea,VLOOKUP(H$1,Data!$AP:$AR,3,FALSE),Cuenta,VLOOKUP(H$1,Data!$AP:$AR,2,FALSE))+SUMIFS(FX,Fecha,$A224,Linea,VLOOKUP(H$1,Data!$AP:$AR,3,FALSE),Cuenta,VLOOKUP(H$1,Data!$AP:$AR,2,FALSE))+H223,"")</f>
        <v/>
      </c>
      <c r="I224" s="3" t="str">
        <f>IF(AND($A224&lt;&gt;"",I$1&lt;&gt;""),SUMIFS(VM,Fecha,$A224,Linea,VLOOKUP(I$1,Data!$AP:$AR,3,FALSE),Cuenta,VLOOKUP(I$1,Data!$AP:$AR,2,FALSE))+SUMIFS(FX,Fecha,$A224,Linea,VLOOKUP(I$1,Data!$AP:$AR,3,FALSE),Cuenta,VLOOKUP(I$1,Data!$AP:$AR,2,FALSE))+I223,"")</f>
        <v/>
      </c>
      <c r="J224" s="3" t="str">
        <f>IF(AND($A224&lt;&gt;"",J$1&lt;&gt;""),SUMIFS(VM,Fecha,$A224,Linea,VLOOKUP(J$1,Data!$AP:$AR,3,FALSE),Cuenta,VLOOKUP(J$1,Data!$AP:$AR,2,FALSE))+SUMIFS(FX,Fecha,$A224,Linea,VLOOKUP(J$1,Data!$AP:$AR,3,FALSE),Cuenta,VLOOKUP(J$1,Data!$AP:$AR,2,FALSE))+J223,"")</f>
        <v/>
      </c>
      <c r="K224" s="3" t="str">
        <f>IF(AND($A224&lt;&gt;"",K$1&lt;&gt;""),SUMIFS(VM,Fecha,$A224,Linea,VLOOKUP(K$1,Data!$AP:$AR,3,FALSE),Cuenta,VLOOKUP(K$1,Data!$AP:$AR,2,FALSE))+SUMIFS(FX,Fecha,$A224,Linea,VLOOKUP(K$1,Data!$AP:$AR,3,FALSE),Cuenta,VLOOKUP(K$1,Data!$AP:$AR,2,FALSE))+K223,"")</f>
        <v/>
      </c>
      <c r="L224" s="3" t="str">
        <f>IF(AND($A224&lt;&gt;"",L$1&lt;&gt;""),SUMIFS(VM,Fecha,$A224,Linea,VLOOKUP(L$1,Data!$AP:$AR,3,FALSE),Cuenta,VLOOKUP(L$1,Data!$AP:$AR,2,FALSE))+SUMIFS(FX,Fecha,$A224,Linea,VLOOKUP(L$1,Data!$AP:$AR,3,FALSE),Cuenta,VLOOKUP(L$1,Data!$AP:$AR,2,FALSE))+L223,"")</f>
        <v/>
      </c>
      <c r="M224" s="3" t="str">
        <f>IF(AND($A224&lt;&gt;"",M$1&lt;&gt;""),SUMIFS(VM,Fecha,$A224,Linea,VLOOKUP(M$1,Data!$AP:$AR,3,FALSE),Cuenta,VLOOKUP(M$1,Data!$AP:$AR,2,FALSE))+SUMIFS(FX,Fecha,$A224,Linea,VLOOKUP(M$1,Data!$AP:$AR,3,FALSE),Cuenta,VLOOKUP(M$1,Data!$AP:$AR,2,FALSE))+M223,"")</f>
        <v/>
      </c>
      <c r="N224" s="3" t="str">
        <f>IF(AND($A224&lt;&gt;"",N$1&lt;&gt;""),SUMIFS(VM,Fecha,$A224,Linea,VLOOKUP(N$1,Data!$AP:$AR,3,FALSE),Cuenta,VLOOKUP(N$1,Data!$AP:$AR,2,FALSE))+SUMIFS(FX,Fecha,$A224,Linea,VLOOKUP(N$1,Data!$AP:$AR,3,FALSE),Cuenta,VLOOKUP(N$1,Data!$AP:$AR,2,FALSE))+N223,"")</f>
        <v/>
      </c>
    </row>
    <row r="225" spans="2:14" x14ac:dyDescent="0.25">
      <c r="B225" s="3" t="str">
        <f>IF(AND($A225&lt;&gt;"",B$1&lt;&gt;""),SUMIFS(VM,Fecha,$A225,Linea,VLOOKUP(B$1,Data!$AP:$AR,3,FALSE),Cuenta,VLOOKUP(B$1,Data!$AP:$AR,2,FALSE))+SUMIFS(FX,Fecha,$A225,Linea,VLOOKUP(B$1,Data!$AP:$AR,3,FALSE),Cuenta,VLOOKUP(B$1,Data!$AP:$AR,2,FALSE))+B224,"")</f>
        <v/>
      </c>
      <c r="C225" s="3" t="str">
        <f>IF(AND($A225&lt;&gt;"",C$1&lt;&gt;""),SUMIFS(VM,Fecha,$A225,Linea,VLOOKUP(C$1,Data!$AP:$AR,3,FALSE),Cuenta,VLOOKUP(C$1,Data!$AP:$AR,2,FALSE))+SUMIFS(FX,Fecha,$A225,Linea,VLOOKUP(C$1,Data!$AP:$AR,3,FALSE),Cuenta,VLOOKUP(C$1,Data!$AP:$AR,2,FALSE))+C224,"")</f>
        <v/>
      </c>
      <c r="D225" s="3" t="str">
        <f>IF(AND($A225&lt;&gt;"",D$1&lt;&gt;""),SUMIFS(VM,Fecha,$A225,Linea,VLOOKUP(D$1,Data!$AP:$AR,3,FALSE),Cuenta,VLOOKUP(D$1,Data!$AP:$AR,2,FALSE))+SUMIFS(FX,Fecha,$A225,Linea,VLOOKUP(D$1,Data!$AP:$AR,3,FALSE),Cuenta,VLOOKUP(D$1,Data!$AP:$AR,2,FALSE))+D224,"")</f>
        <v/>
      </c>
      <c r="E225" s="3" t="str">
        <f>IF(AND($A225&lt;&gt;"",E$1&lt;&gt;""),SUMIFS(VM,Fecha,$A225,Linea,VLOOKUP(E$1,Data!$AP:$AR,3,FALSE),Cuenta,VLOOKUP(E$1,Data!$AP:$AR,2,FALSE))+SUMIFS(FX,Fecha,$A225,Linea,VLOOKUP(E$1,Data!$AP:$AR,3,FALSE),Cuenta,VLOOKUP(E$1,Data!$AP:$AR,2,FALSE))+E224,"")</f>
        <v/>
      </c>
      <c r="F225" s="3" t="str">
        <f>IF(AND($A225&lt;&gt;"",F$1&lt;&gt;""),SUMIFS(VM,Fecha,$A225,Linea,VLOOKUP(F$1,Data!$AP:$AR,3,FALSE),Cuenta,VLOOKUP(F$1,Data!$AP:$AR,2,FALSE))+SUMIFS(FX,Fecha,$A225,Linea,VLOOKUP(F$1,Data!$AP:$AR,3,FALSE),Cuenta,VLOOKUP(F$1,Data!$AP:$AR,2,FALSE))+F224,"")</f>
        <v/>
      </c>
      <c r="G225" s="3" t="str">
        <f>IF(AND($A225&lt;&gt;"",G$1&lt;&gt;""),SUMIFS(VM,Fecha,$A225,Linea,VLOOKUP(G$1,Data!$AP:$AR,3,FALSE),Cuenta,VLOOKUP(G$1,Data!$AP:$AR,2,FALSE))+SUMIFS(FX,Fecha,$A225,Linea,VLOOKUP(G$1,Data!$AP:$AR,3,FALSE),Cuenta,VLOOKUP(G$1,Data!$AP:$AR,2,FALSE))+G224,"")</f>
        <v/>
      </c>
      <c r="H225" s="3" t="str">
        <f>IF(AND($A225&lt;&gt;"",H$1&lt;&gt;""),SUMIFS(VM,Fecha,$A225,Linea,VLOOKUP(H$1,Data!$AP:$AR,3,FALSE),Cuenta,VLOOKUP(H$1,Data!$AP:$AR,2,FALSE))+SUMIFS(FX,Fecha,$A225,Linea,VLOOKUP(H$1,Data!$AP:$AR,3,FALSE),Cuenta,VLOOKUP(H$1,Data!$AP:$AR,2,FALSE))+H224,"")</f>
        <v/>
      </c>
      <c r="I225" s="3" t="str">
        <f>IF(AND($A225&lt;&gt;"",I$1&lt;&gt;""),SUMIFS(VM,Fecha,$A225,Linea,VLOOKUP(I$1,Data!$AP:$AR,3,FALSE),Cuenta,VLOOKUP(I$1,Data!$AP:$AR,2,FALSE))+SUMIFS(FX,Fecha,$A225,Linea,VLOOKUP(I$1,Data!$AP:$AR,3,FALSE),Cuenta,VLOOKUP(I$1,Data!$AP:$AR,2,FALSE))+I224,"")</f>
        <v/>
      </c>
      <c r="J225" s="3" t="str">
        <f>IF(AND($A225&lt;&gt;"",J$1&lt;&gt;""),SUMIFS(VM,Fecha,$A225,Linea,VLOOKUP(J$1,Data!$AP:$AR,3,FALSE),Cuenta,VLOOKUP(J$1,Data!$AP:$AR,2,FALSE))+SUMIFS(FX,Fecha,$A225,Linea,VLOOKUP(J$1,Data!$AP:$AR,3,FALSE),Cuenta,VLOOKUP(J$1,Data!$AP:$AR,2,FALSE))+J224,"")</f>
        <v/>
      </c>
      <c r="K225" s="3" t="str">
        <f>IF(AND($A225&lt;&gt;"",K$1&lt;&gt;""),SUMIFS(VM,Fecha,$A225,Linea,VLOOKUP(K$1,Data!$AP:$AR,3,FALSE),Cuenta,VLOOKUP(K$1,Data!$AP:$AR,2,FALSE))+SUMIFS(FX,Fecha,$A225,Linea,VLOOKUP(K$1,Data!$AP:$AR,3,FALSE),Cuenta,VLOOKUP(K$1,Data!$AP:$AR,2,FALSE))+K224,"")</f>
        <v/>
      </c>
      <c r="L225" s="3" t="str">
        <f>IF(AND($A225&lt;&gt;"",L$1&lt;&gt;""),SUMIFS(VM,Fecha,$A225,Linea,VLOOKUP(L$1,Data!$AP:$AR,3,FALSE),Cuenta,VLOOKUP(L$1,Data!$AP:$AR,2,FALSE))+SUMIFS(FX,Fecha,$A225,Linea,VLOOKUP(L$1,Data!$AP:$AR,3,FALSE),Cuenta,VLOOKUP(L$1,Data!$AP:$AR,2,FALSE))+L224,"")</f>
        <v/>
      </c>
      <c r="M225" s="3" t="str">
        <f>IF(AND($A225&lt;&gt;"",M$1&lt;&gt;""),SUMIFS(VM,Fecha,$A225,Linea,VLOOKUP(M$1,Data!$AP:$AR,3,FALSE),Cuenta,VLOOKUP(M$1,Data!$AP:$AR,2,FALSE))+SUMIFS(FX,Fecha,$A225,Linea,VLOOKUP(M$1,Data!$AP:$AR,3,FALSE),Cuenta,VLOOKUP(M$1,Data!$AP:$AR,2,FALSE))+M224,"")</f>
        <v/>
      </c>
      <c r="N225" s="3" t="str">
        <f>IF(AND($A225&lt;&gt;"",N$1&lt;&gt;""),SUMIFS(VM,Fecha,$A225,Linea,VLOOKUP(N$1,Data!$AP:$AR,3,FALSE),Cuenta,VLOOKUP(N$1,Data!$AP:$AR,2,FALSE))+SUMIFS(FX,Fecha,$A225,Linea,VLOOKUP(N$1,Data!$AP:$AR,3,FALSE),Cuenta,VLOOKUP(N$1,Data!$AP:$AR,2,FALSE))+N224,"")</f>
        <v/>
      </c>
    </row>
    <row r="226" spans="2:14" x14ac:dyDescent="0.25">
      <c r="B226" s="3" t="str">
        <f>IF(AND($A226&lt;&gt;"",B$1&lt;&gt;""),SUMIFS(VM,Fecha,$A226,Linea,VLOOKUP(B$1,Data!$AP:$AR,3,FALSE),Cuenta,VLOOKUP(B$1,Data!$AP:$AR,2,FALSE))+SUMIFS(FX,Fecha,$A226,Linea,VLOOKUP(B$1,Data!$AP:$AR,3,FALSE),Cuenta,VLOOKUP(B$1,Data!$AP:$AR,2,FALSE))+B225,"")</f>
        <v/>
      </c>
      <c r="C226" s="3" t="str">
        <f>IF(AND($A226&lt;&gt;"",C$1&lt;&gt;""),SUMIFS(VM,Fecha,$A226,Linea,VLOOKUP(C$1,Data!$AP:$AR,3,FALSE),Cuenta,VLOOKUP(C$1,Data!$AP:$AR,2,FALSE))+SUMIFS(FX,Fecha,$A226,Linea,VLOOKUP(C$1,Data!$AP:$AR,3,FALSE),Cuenta,VLOOKUP(C$1,Data!$AP:$AR,2,FALSE))+C225,"")</f>
        <v/>
      </c>
      <c r="D226" s="3" t="str">
        <f>IF(AND($A226&lt;&gt;"",D$1&lt;&gt;""),SUMIFS(VM,Fecha,$A226,Linea,VLOOKUP(D$1,Data!$AP:$AR,3,FALSE),Cuenta,VLOOKUP(D$1,Data!$AP:$AR,2,FALSE))+SUMIFS(FX,Fecha,$A226,Linea,VLOOKUP(D$1,Data!$AP:$AR,3,FALSE),Cuenta,VLOOKUP(D$1,Data!$AP:$AR,2,FALSE))+D225,"")</f>
        <v/>
      </c>
      <c r="E226" s="3" t="str">
        <f>IF(AND($A226&lt;&gt;"",E$1&lt;&gt;""),SUMIFS(VM,Fecha,$A226,Linea,VLOOKUP(E$1,Data!$AP:$AR,3,FALSE),Cuenta,VLOOKUP(E$1,Data!$AP:$AR,2,FALSE))+SUMIFS(FX,Fecha,$A226,Linea,VLOOKUP(E$1,Data!$AP:$AR,3,FALSE),Cuenta,VLOOKUP(E$1,Data!$AP:$AR,2,FALSE))+E225,"")</f>
        <v/>
      </c>
      <c r="F226" s="3" t="str">
        <f>IF(AND($A226&lt;&gt;"",F$1&lt;&gt;""),SUMIFS(VM,Fecha,$A226,Linea,VLOOKUP(F$1,Data!$AP:$AR,3,FALSE),Cuenta,VLOOKUP(F$1,Data!$AP:$AR,2,FALSE))+SUMIFS(FX,Fecha,$A226,Linea,VLOOKUP(F$1,Data!$AP:$AR,3,FALSE),Cuenta,VLOOKUP(F$1,Data!$AP:$AR,2,FALSE))+F225,"")</f>
        <v/>
      </c>
      <c r="G226" s="3" t="str">
        <f>IF(AND($A226&lt;&gt;"",G$1&lt;&gt;""),SUMIFS(VM,Fecha,$A226,Linea,VLOOKUP(G$1,Data!$AP:$AR,3,FALSE),Cuenta,VLOOKUP(G$1,Data!$AP:$AR,2,FALSE))+SUMIFS(FX,Fecha,$A226,Linea,VLOOKUP(G$1,Data!$AP:$AR,3,FALSE),Cuenta,VLOOKUP(G$1,Data!$AP:$AR,2,FALSE))+G225,"")</f>
        <v/>
      </c>
      <c r="H226" s="3" t="str">
        <f>IF(AND($A226&lt;&gt;"",H$1&lt;&gt;""),SUMIFS(VM,Fecha,$A226,Linea,VLOOKUP(H$1,Data!$AP:$AR,3,FALSE),Cuenta,VLOOKUP(H$1,Data!$AP:$AR,2,FALSE))+SUMIFS(FX,Fecha,$A226,Linea,VLOOKUP(H$1,Data!$AP:$AR,3,FALSE),Cuenta,VLOOKUP(H$1,Data!$AP:$AR,2,FALSE))+H225,"")</f>
        <v/>
      </c>
      <c r="I226" s="3" t="str">
        <f>IF(AND($A226&lt;&gt;"",I$1&lt;&gt;""),SUMIFS(VM,Fecha,$A226,Linea,VLOOKUP(I$1,Data!$AP:$AR,3,FALSE),Cuenta,VLOOKUP(I$1,Data!$AP:$AR,2,FALSE))+SUMIFS(FX,Fecha,$A226,Linea,VLOOKUP(I$1,Data!$AP:$AR,3,FALSE),Cuenta,VLOOKUP(I$1,Data!$AP:$AR,2,FALSE))+I225,"")</f>
        <v/>
      </c>
      <c r="J226" s="3" t="str">
        <f>IF(AND($A226&lt;&gt;"",J$1&lt;&gt;""),SUMIFS(VM,Fecha,$A226,Linea,VLOOKUP(J$1,Data!$AP:$AR,3,FALSE),Cuenta,VLOOKUP(J$1,Data!$AP:$AR,2,FALSE))+SUMIFS(FX,Fecha,$A226,Linea,VLOOKUP(J$1,Data!$AP:$AR,3,FALSE),Cuenta,VLOOKUP(J$1,Data!$AP:$AR,2,FALSE))+J225,"")</f>
        <v/>
      </c>
      <c r="K226" s="3" t="str">
        <f>IF(AND($A226&lt;&gt;"",K$1&lt;&gt;""),SUMIFS(VM,Fecha,$A226,Linea,VLOOKUP(K$1,Data!$AP:$AR,3,FALSE),Cuenta,VLOOKUP(K$1,Data!$AP:$AR,2,FALSE))+SUMIFS(FX,Fecha,$A226,Linea,VLOOKUP(K$1,Data!$AP:$AR,3,FALSE),Cuenta,VLOOKUP(K$1,Data!$AP:$AR,2,FALSE))+K225,"")</f>
        <v/>
      </c>
      <c r="L226" s="3" t="str">
        <f>IF(AND($A226&lt;&gt;"",L$1&lt;&gt;""),SUMIFS(VM,Fecha,$A226,Linea,VLOOKUP(L$1,Data!$AP:$AR,3,FALSE),Cuenta,VLOOKUP(L$1,Data!$AP:$AR,2,FALSE))+SUMIFS(FX,Fecha,$A226,Linea,VLOOKUP(L$1,Data!$AP:$AR,3,FALSE),Cuenta,VLOOKUP(L$1,Data!$AP:$AR,2,FALSE))+L225,"")</f>
        <v/>
      </c>
      <c r="M226" s="3" t="str">
        <f>IF(AND($A226&lt;&gt;"",M$1&lt;&gt;""),SUMIFS(VM,Fecha,$A226,Linea,VLOOKUP(M$1,Data!$AP:$AR,3,FALSE),Cuenta,VLOOKUP(M$1,Data!$AP:$AR,2,FALSE))+SUMIFS(FX,Fecha,$A226,Linea,VLOOKUP(M$1,Data!$AP:$AR,3,FALSE),Cuenta,VLOOKUP(M$1,Data!$AP:$AR,2,FALSE))+M225,"")</f>
        <v/>
      </c>
      <c r="N226" s="3" t="str">
        <f>IF(AND($A226&lt;&gt;"",N$1&lt;&gt;""),SUMIFS(VM,Fecha,$A226,Linea,VLOOKUP(N$1,Data!$AP:$AR,3,FALSE),Cuenta,VLOOKUP(N$1,Data!$AP:$AR,2,FALSE))+SUMIFS(FX,Fecha,$A226,Linea,VLOOKUP(N$1,Data!$AP:$AR,3,FALSE),Cuenta,VLOOKUP(N$1,Data!$AP:$AR,2,FALSE))+N225,"")</f>
        <v/>
      </c>
    </row>
    <row r="227" spans="2:14" x14ac:dyDescent="0.25">
      <c r="B227" s="3" t="str">
        <f>IF(AND($A227&lt;&gt;"",B$1&lt;&gt;""),SUMIFS(VM,Fecha,$A227,Linea,VLOOKUP(B$1,Data!$AP:$AR,3,FALSE),Cuenta,VLOOKUP(B$1,Data!$AP:$AR,2,FALSE))+SUMIFS(FX,Fecha,$A227,Linea,VLOOKUP(B$1,Data!$AP:$AR,3,FALSE),Cuenta,VLOOKUP(B$1,Data!$AP:$AR,2,FALSE))+B226,"")</f>
        <v/>
      </c>
      <c r="C227" s="3" t="str">
        <f>IF(AND($A227&lt;&gt;"",C$1&lt;&gt;""),SUMIFS(VM,Fecha,$A227,Linea,VLOOKUP(C$1,Data!$AP:$AR,3,FALSE),Cuenta,VLOOKUP(C$1,Data!$AP:$AR,2,FALSE))+SUMIFS(FX,Fecha,$A227,Linea,VLOOKUP(C$1,Data!$AP:$AR,3,FALSE),Cuenta,VLOOKUP(C$1,Data!$AP:$AR,2,FALSE))+C226,"")</f>
        <v/>
      </c>
      <c r="D227" s="3" t="str">
        <f>IF(AND($A227&lt;&gt;"",D$1&lt;&gt;""),SUMIFS(VM,Fecha,$A227,Linea,VLOOKUP(D$1,Data!$AP:$AR,3,FALSE),Cuenta,VLOOKUP(D$1,Data!$AP:$AR,2,FALSE))+SUMIFS(FX,Fecha,$A227,Linea,VLOOKUP(D$1,Data!$AP:$AR,3,FALSE),Cuenta,VLOOKUP(D$1,Data!$AP:$AR,2,FALSE))+D226,"")</f>
        <v/>
      </c>
      <c r="E227" s="3" t="str">
        <f>IF(AND($A227&lt;&gt;"",E$1&lt;&gt;""),SUMIFS(VM,Fecha,$A227,Linea,VLOOKUP(E$1,Data!$AP:$AR,3,FALSE),Cuenta,VLOOKUP(E$1,Data!$AP:$AR,2,FALSE))+SUMIFS(FX,Fecha,$A227,Linea,VLOOKUP(E$1,Data!$AP:$AR,3,FALSE),Cuenta,VLOOKUP(E$1,Data!$AP:$AR,2,FALSE))+E226,"")</f>
        <v/>
      </c>
      <c r="F227" s="3" t="str">
        <f>IF(AND($A227&lt;&gt;"",F$1&lt;&gt;""),SUMIFS(VM,Fecha,$A227,Linea,VLOOKUP(F$1,Data!$AP:$AR,3,FALSE),Cuenta,VLOOKUP(F$1,Data!$AP:$AR,2,FALSE))+SUMIFS(FX,Fecha,$A227,Linea,VLOOKUP(F$1,Data!$AP:$AR,3,FALSE),Cuenta,VLOOKUP(F$1,Data!$AP:$AR,2,FALSE))+F226,"")</f>
        <v/>
      </c>
      <c r="G227" s="3" t="str">
        <f>IF(AND($A227&lt;&gt;"",G$1&lt;&gt;""),SUMIFS(VM,Fecha,$A227,Linea,VLOOKUP(G$1,Data!$AP:$AR,3,FALSE),Cuenta,VLOOKUP(G$1,Data!$AP:$AR,2,FALSE))+SUMIFS(FX,Fecha,$A227,Linea,VLOOKUP(G$1,Data!$AP:$AR,3,FALSE),Cuenta,VLOOKUP(G$1,Data!$AP:$AR,2,FALSE))+G226,"")</f>
        <v/>
      </c>
      <c r="H227" s="3" t="str">
        <f>IF(AND($A227&lt;&gt;"",H$1&lt;&gt;""),SUMIFS(VM,Fecha,$A227,Linea,VLOOKUP(H$1,Data!$AP:$AR,3,FALSE),Cuenta,VLOOKUP(H$1,Data!$AP:$AR,2,FALSE))+SUMIFS(FX,Fecha,$A227,Linea,VLOOKUP(H$1,Data!$AP:$AR,3,FALSE),Cuenta,VLOOKUP(H$1,Data!$AP:$AR,2,FALSE))+H226,"")</f>
        <v/>
      </c>
      <c r="I227" s="3" t="str">
        <f>IF(AND($A227&lt;&gt;"",I$1&lt;&gt;""),SUMIFS(VM,Fecha,$A227,Linea,VLOOKUP(I$1,Data!$AP:$AR,3,FALSE),Cuenta,VLOOKUP(I$1,Data!$AP:$AR,2,FALSE))+SUMIFS(FX,Fecha,$A227,Linea,VLOOKUP(I$1,Data!$AP:$AR,3,FALSE),Cuenta,VLOOKUP(I$1,Data!$AP:$AR,2,FALSE))+I226,"")</f>
        <v/>
      </c>
      <c r="J227" s="3" t="str">
        <f>IF(AND($A227&lt;&gt;"",J$1&lt;&gt;""),SUMIFS(VM,Fecha,$A227,Linea,VLOOKUP(J$1,Data!$AP:$AR,3,FALSE),Cuenta,VLOOKUP(J$1,Data!$AP:$AR,2,FALSE))+SUMIFS(FX,Fecha,$A227,Linea,VLOOKUP(J$1,Data!$AP:$AR,3,FALSE),Cuenta,VLOOKUP(J$1,Data!$AP:$AR,2,FALSE))+J226,"")</f>
        <v/>
      </c>
      <c r="K227" s="3" t="str">
        <f>IF(AND($A227&lt;&gt;"",K$1&lt;&gt;""),SUMIFS(VM,Fecha,$A227,Linea,VLOOKUP(K$1,Data!$AP:$AR,3,FALSE),Cuenta,VLOOKUP(K$1,Data!$AP:$AR,2,FALSE))+SUMIFS(FX,Fecha,$A227,Linea,VLOOKUP(K$1,Data!$AP:$AR,3,FALSE),Cuenta,VLOOKUP(K$1,Data!$AP:$AR,2,FALSE))+K226,"")</f>
        <v/>
      </c>
      <c r="L227" s="3" t="str">
        <f>IF(AND($A227&lt;&gt;"",L$1&lt;&gt;""),SUMIFS(VM,Fecha,$A227,Linea,VLOOKUP(L$1,Data!$AP:$AR,3,FALSE),Cuenta,VLOOKUP(L$1,Data!$AP:$AR,2,FALSE))+SUMIFS(FX,Fecha,$A227,Linea,VLOOKUP(L$1,Data!$AP:$AR,3,FALSE),Cuenta,VLOOKUP(L$1,Data!$AP:$AR,2,FALSE))+L226,"")</f>
        <v/>
      </c>
      <c r="M227" s="3" t="str">
        <f>IF(AND($A227&lt;&gt;"",M$1&lt;&gt;""),SUMIFS(VM,Fecha,$A227,Linea,VLOOKUP(M$1,Data!$AP:$AR,3,FALSE),Cuenta,VLOOKUP(M$1,Data!$AP:$AR,2,FALSE))+SUMIFS(FX,Fecha,$A227,Linea,VLOOKUP(M$1,Data!$AP:$AR,3,FALSE),Cuenta,VLOOKUP(M$1,Data!$AP:$AR,2,FALSE))+M226,"")</f>
        <v/>
      </c>
      <c r="N227" s="3" t="str">
        <f>IF(AND($A227&lt;&gt;"",N$1&lt;&gt;""),SUMIFS(VM,Fecha,$A227,Linea,VLOOKUP(N$1,Data!$AP:$AR,3,FALSE),Cuenta,VLOOKUP(N$1,Data!$AP:$AR,2,FALSE))+SUMIFS(FX,Fecha,$A227,Linea,VLOOKUP(N$1,Data!$AP:$AR,3,FALSE),Cuenta,VLOOKUP(N$1,Data!$AP:$AR,2,FALSE))+N226,"")</f>
        <v/>
      </c>
    </row>
    <row r="228" spans="2:14" x14ac:dyDescent="0.25">
      <c r="B228" s="3" t="str">
        <f>IF(AND($A228&lt;&gt;"",B$1&lt;&gt;""),SUMIFS(VM,Fecha,$A228,Linea,VLOOKUP(B$1,Data!$AP:$AR,3,FALSE),Cuenta,VLOOKUP(B$1,Data!$AP:$AR,2,FALSE))+SUMIFS(FX,Fecha,$A228,Linea,VLOOKUP(B$1,Data!$AP:$AR,3,FALSE),Cuenta,VLOOKUP(B$1,Data!$AP:$AR,2,FALSE))+B227,"")</f>
        <v/>
      </c>
      <c r="C228" s="3" t="str">
        <f>IF(AND($A228&lt;&gt;"",C$1&lt;&gt;""),SUMIFS(VM,Fecha,$A228,Linea,VLOOKUP(C$1,Data!$AP:$AR,3,FALSE),Cuenta,VLOOKUP(C$1,Data!$AP:$AR,2,FALSE))+SUMIFS(FX,Fecha,$A228,Linea,VLOOKUP(C$1,Data!$AP:$AR,3,FALSE),Cuenta,VLOOKUP(C$1,Data!$AP:$AR,2,FALSE))+C227,"")</f>
        <v/>
      </c>
      <c r="D228" s="3" t="str">
        <f>IF(AND($A228&lt;&gt;"",D$1&lt;&gt;""),SUMIFS(VM,Fecha,$A228,Linea,VLOOKUP(D$1,Data!$AP:$AR,3,FALSE),Cuenta,VLOOKUP(D$1,Data!$AP:$AR,2,FALSE))+SUMIFS(FX,Fecha,$A228,Linea,VLOOKUP(D$1,Data!$AP:$AR,3,FALSE),Cuenta,VLOOKUP(D$1,Data!$AP:$AR,2,FALSE))+D227,"")</f>
        <v/>
      </c>
      <c r="E228" s="3" t="str">
        <f>IF(AND($A228&lt;&gt;"",E$1&lt;&gt;""),SUMIFS(VM,Fecha,$A228,Linea,VLOOKUP(E$1,Data!$AP:$AR,3,FALSE),Cuenta,VLOOKUP(E$1,Data!$AP:$AR,2,FALSE))+SUMIFS(FX,Fecha,$A228,Linea,VLOOKUP(E$1,Data!$AP:$AR,3,FALSE),Cuenta,VLOOKUP(E$1,Data!$AP:$AR,2,FALSE))+E227,"")</f>
        <v/>
      </c>
      <c r="F228" s="3" t="str">
        <f>IF(AND($A228&lt;&gt;"",F$1&lt;&gt;""),SUMIFS(VM,Fecha,$A228,Linea,VLOOKUP(F$1,Data!$AP:$AR,3,FALSE),Cuenta,VLOOKUP(F$1,Data!$AP:$AR,2,FALSE))+SUMIFS(FX,Fecha,$A228,Linea,VLOOKUP(F$1,Data!$AP:$AR,3,FALSE),Cuenta,VLOOKUP(F$1,Data!$AP:$AR,2,FALSE))+F227,"")</f>
        <v/>
      </c>
      <c r="G228" s="3" t="str">
        <f>IF(AND($A228&lt;&gt;"",G$1&lt;&gt;""),SUMIFS(VM,Fecha,$A228,Linea,VLOOKUP(G$1,Data!$AP:$AR,3,FALSE),Cuenta,VLOOKUP(G$1,Data!$AP:$AR,2,FALSE))+SUMIFS(FX,Fecha,$A228,Linea,VLOOKUP(G$1,Data!$AP:$AR,3,FALSE),Cuenta,VLOOKUP(G$1,Data!$AP:$AR,2,FALSE))+G227,"")</f>
        <v/>
      </c>
      <c r="H228" s="3" t="str">
        <f>IF(AND($A228&lt;&gt;"",H$1&lt;&gt;""),SUMIFS(VM,Fecha,$A228,Linea,VLOOKUP(H$1,Data!$AP:$AR,3,FALSE),Cuenta,VLOOKUP(H$1,Data!$AP:$AR,2,FALSE))+SUMIFS(FX,Fecha,$A228,Linea,VLOOKUP(H$1,Data!$AP:$AR,3,FALSE),Cuenta,VLOOKUP(H$1,Data!$AP:$AR,2,FALSE))+H227,"")</f>
        <v/>
      </c>
      <c r="I228" s="3" t="str">
        <f>IF(AND($A228&lt;&gt;"",I$1&lt;&gt;""),SUMIFS(VM,Fecha,$A228,Linea,VLOOKUP(I$1,Data!$AP:$AR,3,FALSE),Cuenta,VLOOKUP(I$1,Data!$AP:$AR,2,FALSE))+SUMIFS(FX,Fecha,$A228,Linea,VLOOKUP(I$1,Data!$AP:$AR,3,FALSE),Cuenta,VLOOKUP(I$1,Data!$AP:$AR,2,FALSE))+I227,"")</f>
        <v/>
      </c>
      <c r="J228" s="3" t="str">
        <f>IF(AND($A228&lt;&gt;"",J$1&lt;&gt;""),SUMIFS(VM,Fecha,$A228,Linea,VLOOKUP(J$1,Data!$AP:$AR,3,FALSE),Cuenta,VLOOKUP(J$1,Data!$AP:$AR,2,FALSE))+SUMIFS(FX,Fecha,$A228,Linea,VLOOKUP(J$1,Data!$AP:$AR,3,FALSE),Cuenta,VLOOKUP(J$1,Data!$AP:$AR,2,FALSE))+J227,"")</f>
        <v/>
      </c>
      <c r="K228" s="3" t="str">
        <f>IF(AND($A228&lt;&gt;"",K$1&lt;&gt;""),SUMIFS(VM,Fecha,$A228,Linea,VLOOKUP(K$1,Data!$AP:$AR,3,FALSE),Cuenta,VLOOKUP(K$1,Data!$AP:$AR,2,FALSE))+SUMIFS(FX,Fecha,$A228,Linea,VLOOKUP(K$1,Data!$AP:$AR,3,FALSE),Cuenta,VLOOKUP(K$1,Data!$AP:$AR,2,FALSE))+K227,"")</f>
        <v/>
      </c>
      <c r="L228" s="3" t="str">
        <f>IF(AND($A228&lt;&gt;"",L$1&lt;&gt;""),SUMIFS(VM,Fecha,$A228,Linea,VLOOKUP(L$1,Data!$AP:$AR,3,FALSE),Cuenta,VLOOKUP(L$1,Data!$AP:$AR,2,FALSE))+SUMIFS(FX,Fecha,$A228,Linea,VLOOKUP(L$1,Data!$AP:$AR,3,FALSE),Cuenta,VLOOKUP(L$1,Data!$AP:$AR,2,FALSE))+L227,"")</f>
        <v/>
      </c>
      <c r="M228" s="3" t="str">
        <f>IF(AND($A228&lt;&gt;"",M$1&lt;&gt;""),SUMIFS(VM,Fecha,$A228,Linea,VLOOKUP(M$1,Data!$AP:$AR,3,FALSE),Cuenta,VLOOKUP(M$1,Data!$AP:$AR,2,FALSE))+SUMIFS(FX,Fecha,$A228,Linea,VLOOKUP(M$1,Data!$AP:$AR,3,FALSE),Cuenta,VLOOKUP(M$1,Data!$AP:$AR,2,FALSE))+M227,"")</f>
        <v/>
      </c>
      <c r="N228" s="3" t="str">
        <f>IF(AND($A228&lt;&gt;"",N$1&lt;&gt;""),SUMIFS(VM,Fecha,$A228,Linea,VLOOKUP(N$1,Data!$AP:$AR,3,FALSE),Cuenta,VLOOKUP(N$1,Data!$AP:$AR,2,FALSE))+SUMIFS(FX,Fecha,$A228,Linea,VLOOKUP(N$1,Data!$AP:$AR,3,FALSE),Cuenta,VLOOKUP(N$1,Data!$AP:$AR,2,FALSE))+N227,"")</f>
        <v/>
      </c>
    </row>
    <row r="229" spans="2:14" x14ac:dyDescent="0.25">
      <c r="B229" s="3" t="str">
        <f>IF(AND($A229&lt;&gt;"",B$1&lt;&gt;""),SUMIFS(VM,Fecha,$A229,Linea,VLOOKUP(B$1,Data!$AP:$AR,3,FALSE),Cuenta,VLOOKUP(B$1,Data!$AP:$AR,2,FALSE))+SUMIFS(FX,Fecha,$A229,Linea,VLOOKUP(B$1,Data!$AP:$AR,3,FALSE),Cuenta,VLOOKUP(B$1,Data!$AP:$AR,2,FALSE))+B228,"")</f>
        <v/>
      </c>
      <c r="C229" s="3" t="str">
        <f>IF(AND($A229&lt;&gt;"",C$1&lt;&gt;""),SUMIFS(VM,Fecha,$A229,Linea,VLOOKUP(C$1,Data!$AP:$AR,3,FALSE),Cuenta,VLOOKUP(C$1,Data!$AP:$AR,2,FALSE))+SUMIFS(FX,Fecha,$A229,Linea,VLOOKUP(C$1,Data!$AP:$AR,3,FALSE),Cuenta,VLOOKUP(C$1,Data!$AP:$AR,2,FALSE))+C228,"")</f>
        <v/>
      </c>
      <c r="D229" s="3" t="str">
        <f>IF(AND($A229&lt;&gt;"",D$1&lt;&gt;""),SUMIFS(VM,Fecha,$A229,Linea,VLOOKUP(D$1,Data!$AP:$AR,3,FALSE),Cuenta,VLOOKUP(D$1,Data!$AP:$AR,2,FALSE))+SUMIFS(FX,Fecha,$A229,Linea,VLOOKUP(D$1,Data!$AP:$AR,3,FALSE),Cuenta,VLOOKUP(D$1,Data!$AP:$AR,2,FALSE))+D228,"")</f>
        <v/>
      </c>
      <c r="E229" s="3" t="str">
        <f>IF(AND($A229&lt;&gt;"",E$1&lt;&gt;""),SUMIFS(VM,Fecha,$A229,Linea,VLOOKUP(E$1,Data!$AP:$AR,3,FALSE),Cuenta,VLOOKUP(E$1,Data!$AP:$AR,2,FALSE))+SUMIFS(FX,Fecha,$A229,Linea,VLOOKUP(E$1,Data!$AP:$AR,3,FALSE),Cuenta,VLOOKUP(E$1,Data!$AP:$AR,2,FALSE))+E228,"")</f>
        <v/>
      </c>
      <c r="F229" s="3" t="str">
        <f>IF(AND($A229&lt;&gt;"",F$1&lt;&gt;""),SUMIFS(VM,Fecha,$A229,Linea,VLOOKUP(F$1,Data!$AP:$AR,3,FALSE),Cuenta,VLOOKUP(F$1,Data!$AP:$AR,2,FALSE))+SUMIFS(FX,Fecha,$A229,Linea,VLOOKUP(F$1,Data!$AP:$AR,3,FALSE),Cuenta,VLOOKUP(F$1,Data!$AP:$AR,2,FALSE))+F228,"")</f>
        <v/>
      </c>
      <c r="G229" s="3" t="str">
        <f>IF(AND($A229&lt;&gt;"",G$1&lt;&gt;""),SUMIFS(VM,Fecha,$A229,Linea,VLOOKUP(G$1,Data!$AP:$AR,3,FALSE),Cuenta,VLOOKUP(G$1,Data!$AP:$AR,2,FALSE))+SUMIFS(FX,Fecha,$A229,Linea,VLOOKUP(G$1,Data!$AP:$AR,3,FALSE),Cuenta,VLOOKUP(G$1,Data!$AP:$AR,2,FALSE))+G228,"")</f>
        <v/>
      </c>
      <c r="H229" s="3" t="str">
        <f>IF(AND($A229&lt;&gt;"",H$1&lt;&gt;""),SUMIFS(VM,Fecha,$A229,Linea,VLOOKUP(H$1,Data!$AP:$AR,3,FALSE),Cuenta,VLOOKUP(H$1,Data!$AP:$AR,2,FALSE))+SUMIFS(FX,Fecha,$A229,Linea,VLOOKUP(H$1,Data!$AP:$AR,3,FALSE),Cuenta,VLOOKUP(H$1,Data!$AP:$AR,2,FALSE))+H228,"")</f>
        <v/>
      </c>
      <c r="I229" s="3" t="str">
        <f>IF(AND($A229&lt;&gt;"",I$1&lt;&gt;""),SUMIFS(VM,Fecha,$A229,Linea,VLOOKUP(I$1,Data!$AP:$AR,3,FALSE),Cuenta,VLOOKUP(I$1,Data!$AP:$AR,2,FALSE))+SUMIFS(FX,Fecha,$A229,Linea,VLOOKUP(I$1,Data!$AP:$AR,3,FALSE),Cuenta,VLOOKUP(I$1,Data!$AP:$AR,2,FALSE))+I228,"")</f>
        <v/>
      </c>
      <c r="J229" s="3" t="str">
        <f>IF(AND($A229&lt;&gt;"",J$1&lt;&gt;""),SUMIFS(VM,Fecha,$A229,Linea,VLOOKUP(J$1,Data!$AP:$AR,3,FALSE),Cuenta,VLOOKUP(J$1,Data!$AP:$AR,2,FALSE))+SUMIFS(FX,Fecha,$A229,Linea,VLOOKUP(J$1,Data!$AP:$AR,3,FALSE),Cuenta,VLOOKUP(J$1,Data!$AP:$AR,2,FALSE))+J228,"")</f>
        <v/>
      </c>
      <c r="K229" s="3" t="str">
        <f>IF(AND($A229&lt;&gt;"",K$1&lt;&gt;""),SUMIFS(VM,Fecha,$A229,Linea,VLOOKUP(K$1,Data!$AP:$AR,3,FALSE),Cuenta,VLOOKUP(K$1,Data!$AP:$AR,2,FALSE))+SUMIFS(FX,Fecha,$A229,Linea,VLOOKUP(K$1,Data!$AP:$AR,3,FALSE),Cuenta,VLOOKUP(K$1,Data!$AP:$AR,2,FALSE))+K228,"")</f>
        <v/>
      </c>
      <c r="L229" s="3" t="str">
        <f>IF(AND($A229&lt;&gt;"",L$1&lt;&gt;""),SUMIFS(VM,Fecha,$A229,Linea,VLOOKUP(L$1,Data!$AP:$AR,3,FALSE),Cuenta,VLOOKUP(L$1,Data!$AP:$AR,2,FALSE))+SUMIFS(FX,Fecha,$A229,Linea,VLOOKUP(L$1,Data!$AP:$AR,3,FALSE),Cuenta,VLOOKUP(L$1,Data!$AP:$AR,2,FALSE))+L228,"")</f>
        <v/>
      </c>
      <c r="M229" s="3" t="str">
        <f>IF(AND($A229&lt;&gt;"",M$1&lt;&gt;""),SUMIFS(VM,Fecha,$A229,Linea,VLOOKUP(M$1,Data!$AP:$AR,3,FALSE),Cuenta,VLOOKUP(M$1,Data!$AP:$AR,2,FALSE))+SUMIFS(FX,Fecha,$A229,Linea,VLOOKUP(M$1,Data!$AP:$AR,3,FALSE),Cuenta,VLOOKUP(M$1,Data!$AP:$AR,2,FALSE))+M228,"")</f>
        <v/>
      </c>
      <c r="N229" s="3" t="str">
        <f>IF(AND($A229&lt;&gt;"",N$1&lt;&gt;""),SUMIFS(VM,Fecha,$A229,Linea,VLOOKUP(N$1,Data!$AP:$AR,3,FALSE),Cuenta,VLOOKUP(N$1,Data!$AP:$AR,2,FALSE))+SUMIFS(FX,Fecha,$A229,Linea,VLOOKUP(N$1,Data!$AP:$AR,3,FALSE),Cuenta,VLOOKUP(N$1,Data!$AP:$AR,2,FALSE))+N228,"")</f>
        <v/>
      </c>
    </row>
    <row r="230" spans="2:14" x14ac:dyDescent="0.25">
      <c r="B230" s="3" t="str">
        <f>IF(AND($A230&lt;&gt;"",B$1&lt;&gt;""),SUMIFS(VM,Fecha,$A230,Linea,VLOOKUP(B$1,Data!$AP:$AR,3,FALSE),Cuenta,VLOOKUP(B$1,Data!$AP:$AR,2,FALSE))+SUMIFS(FX,Fecha,$A230,Linea,VLOOKUP(B$1,Data!$AP:$AR,3,FALSE),Cuenta,VLOOKUP(B$1,Data!$AP:$AR,2,FALSE))+B229,"")</f>
        <v/>
      </c>
      <c r="C230" s="3" t="str">
        <f>IF(AND($A230&lt;&gt;"",C$1&lt;&gt;""),SUMIFS(VM,Fecha,$A230,Linea,VLOOKUP(C$1,Data!$AP:$AR,3,FALSE),Cuenta,VLOOKUP(C$1,Data!$AP:$AR,2,FALSE))+SUMIFS(FX,Fecha,$A230,Linea,VLOOKUP(C$1,Data!$AP:$AR,3,FALSE),Cuenta,VLOOKUP(C$1,Data!$AP:$AR,2,FALSE))+C229,"")</f>
        <v/>
      </c>
      <c r="D230" s="3" t="str">
        <f>IF(AND($A230&lt;&gt;"",D$1&lt;&gt;""),SUMIFS(VM,Fecha,$A230,Linea,VLOOKUP(D$1,Data!$AP:$AR,3,FALSE),Cuenta,VLOOKUP(D$1,Data!$AP:$AR,2,FALSE))+SUMIFS(FX,Fecha,$A230,Linea,VLOOKUP(D$1,Data!$AP:$AR,3,FALSE),Cuenta,VLOOKUP(D$1,Data!$AP:$AR,2,FALSE))+D229,"")</f>
        <v/>
      </c>
      <c r="E230" s="3" t="str">
        <f>IF(AND($A230&lt;&gt;"",E$1&lt;&gt;""),SUMIFS(VM,Fecha,$A230,Linea,VLOOKUP(E$1,Data!$AP:$AR,3,FALSE),Cuenta,VLOOKUP(E$1,Data!$AP:$AR,2,FALSE))+SUMIFS(FX,Fecha,$A230,Linea,VLOOKUP(E$1,Data!$AP:$AR,3,FALSE),Cuenta,VLOOKUP(E$1,Data!$AP:$AR,2,FALSE))+E229,"")</f>
        <v/>
      </c>
      <c r="F230" s="3" t="str">
        <f>IF(AND($A230&lt;&gt;"",F$1&lt;&gt;""),SUMIFS(VM,Fecha,$A230,Linea,VLOOKUP(F$1,Data!$AP:$AR,3,FALSE),Cuenta,VLOOKUP(F$1,Data!$AP:$AR,2,FALSE))+SUMIFS(FX,Fecha,$A230,Linea,VLOOKUP(F$1,Data!$AP:$AR,3,FALSE),Cuenta,VLOOKUP(F$1,Data!$AP:$AR,2,FALSE))+F229,"")</f>
        <v/>
      </c>
      <c r="G230" s="3" t="str">
        <f>IF(AND($A230&lt;&gt;"",G$1&lt;&gt;""),SUMIFS(VM,Fecha,$A230,Linea,VLOOKUP(G$1,Data!$AP:$AR,3,FALSE),Cuenta,VLOOKUP(G$1,Data!$AP:$AR,2,FALSE))+SUMIFS(FX,Fecha,$A230,Linea,VLOOKUP(G$1,Data!$AP:$AR,3,FALSE),Cuenta,VLOOKUP(G$1,Data!$AP:$AR,2,FALSE))+G229,"")</f>
        <v/>
      </c>
      <c r="H230" s="3" t="str">
        <f>IF(AND($A230&lt;&gt;"",H$1&lt;&gt;""),SUMIFS(VM,Fecha,$A230,Linea,VLOOKUP(H$1,Data!$AP:$AR,3,FALSE),Cuenta,VLOOKUP(H$1,Data!$AP:$AR,2,FALSE))+SUMIFS(FX,Fecha,$A230,Linea,VLOOKUP(H$1,Data!$AP:$AR,3,FALSE),Cuenta,VLOOKUP(H$1,Data!$AP:$AR,2,FALSE))+H229,"")</f>
        <v/>
      </c>
      <c r="I230" s="3" t="str">
        <f>IF(AND($A230&lt;&gt;"",I$1&lt;&gt;""),SUMIFS(VM,Fecha,$A230,Linea,VLOOKUP(I$1,Data!$AP:$AR,3,FALSE),Cuenta,VLOOKUP(I$1,Data!$AP:$AR,2,FALSE))+SUMIFS(FX,Fecha,$A230,Linea,VLOOKUP(I$1,Data!$AP:$AR,3,FALSE),Cuenta,VLOOKUP(I$1,Data!$AP:$AR,2,FALSE))+I229,"")</f>
        <v/>
      </c>
      <c r="J230" s="3" t="str">
        <f>IF(AND($A230&lt;&gt;"",J$1&lt;&gt;""),SUMIFS(VM,Fecha,$A230,Linea,VLOOKUP(J$1,Data!$AP:$AR,3,FALSE),Cuenta,VLOOKUP(J$1,Data!$AP:$AR,2,FALSE))+SUMIFS(FX,Fecha,$A230,Linea,VLOOKUP(J$1,Data!$AP:$AR,3,FALSE),Cuenta,VLOOKUP(J$1,Data!$AP:$AR,2,FALSE))+J229,"")</f>
        <v/>
      </c>
      <c r="K230" s="3" t="str">
        <f>IF(AND($A230&lt;&gt;"",K$1&lt;&gt;""),SUMIFS(VM,Fecha,$A230,Linea,VLOOKUP(K$1,Data!$AP:$AR,3,FALSE),Cuenta,VLOOKUP(K$1,Data!$AP:$AR,2,FALSE))+SUMIFS(FX,Fecha,$A230,Linea,VLOOKUP(K$1,Data!$AP:$AR,3,FALSE),Cuenta,VLOOKUP(K$1,Data!$AP:$AR,2,FALSE))+K229,"")</f>
        <v/>
      </c>
      <c r="L230" s="3" t="str">
        <f>IF(AND($A230&lt;&gt;"",L$1&lt;&gt;""),SUMIFS(VM,Fecha,$A230,Linea,VLOOKUP(L$1,Data!$AP:$AR,3,FALSE),Cuenta,VLOOKUP(L$1,Data!$AP:$AR,2,FALSE))+SUMIFS(FX,Fecha,$A230,Linea,VLOOKUP(L$1,Data!$AP:$AR,3,FALSE),Cuenta,VLOOKUP(L$1,Data!$AP:$AR,2,FALSE))+L229,"")</f>
        <v/>
      </c>
      <c r="M230" s="3" t="str">
        <f>IF(AND($A230&lt;&gt;"",M$1&lt;&gt;""),SUMIFS(VM,Fecha,$A230,Linea,VLOOKUP(M$1,Data!$AP:$AR,3,FALSE),Cuenta,VLOOKUP(M$1,Data!$AP:$AR,2,FALSE))+SUMIFS(FX,Fecha,$A230,Linea,VLOOKUP(M$1,Data!$AP:$AR,3,FALSE),Cuenta,VLOOKUP(M$1,Data!$AP:$AR,2,FALSE))+M229,"")</f>
        <v/>
      </c>
      <c r="N230" s="3" t="str">
        <f>IF(AND($A230&lt;&gt;"",N$1&lt;&gt;""),SUMIFS(VM,Fecha,$A230,Linea,VLOOKUP(N$1,Data!$AP:$AR,3,FALSE),Cuenta,VLOOKUP(N$1,Data!$AP:$AR,2,FALSE))+SUMIFS(FX,Fecha,$A230,Linea,VLOOKUP(N$1,Data!$AP:$AR,3,FALSE),Cuenta,VLOOKUP(N$1,Data!$AP:$AR,2,FALSE))+N229,"")</f>
        <v/>
      </c>
    </row>
    <row r="231" spans="2:14" x14ac:dyDescent="0.25">
      <c r="B231" s="3" t="str">
        <f>IF(AND($A231&lt;&gt;"",B$1&lt;&gt;""),SUMIFS(VM,Fecha,$A231,Linea,VLOOKUP(B$1,Data!$AP:$AR,3,FALSE),Cuenta,VLOOKUP(B$1,Data!$AP:$AR,2,FALSE))+SUMIFS(FX,Fecha,$A231,Linea,VLOOKUP(B$1,Data!$AP:$AR,3,FALSE),Cuenta,VLOOKUP(B$1,Data!$AP:$AR,2,FALSE))+B230,"")</f>
        <v/>
      </c>
      <c r="C231" s="3" t="str">
        <f>IF(AND($A231&lt;&gt;"",C$1&lt;&gt;""),SUMIFS(VM,Fecha,$A231,Linea,VLOOKUP(C$1,Data!$AP:$AR,3,FALSE),Cuenta,VLOOKUP(C$1,Data!$AP:$AR,2,FALSE))+SUMIFS(FX,Fecha,$A231,Linea,VLOOKUP(C$1,Data!$AP:$AR,3,FALSE),Cuenta,VLOOKUP(C$1,Data!$AP:$AR,2,FALSE))+C230,"")</f>
        <v/>
      </c>
      <c r="D231" s="3" t="str">
        <f>IF(AND($A231&lt;&gt;"",D$1&lt;&gt;""),SUMIFS(VM,Fecha,$A231,Linea,VLOOKUP(D$1,Data!$AP:$AR,3,FALSE),Cuenta,VLOOKUP(D$1,Data!$AP:$AR,2,FALSE))+SUMIFS(FX,Fecha,$A231,Linea,VLOOKUP(D$1,Data!$AP:$AR,3,FALSE),Cuenta,VLOOKUP(D$1,Data!$AP:$AR,2,FALSE))+D230,"")</f>
        <v/>
      </c>
      <c r="E231" s="3" t="str">
        <f>IF(AND($A231&lt;&gt;"",E$1&lt;&gt;""),SUMIFS(VM,Fecha,$A231,Linea,VLOOKUP(E$1,Data!$AP:$AR,3,FALSE),Cuenta,VLOOKUP(E$1,Data!$AP:$AR,2,FALSE))+SUMIFS(FX,Fecha,$A231,Linea,VLOOKUP(E$1,Data!$AP:$AR,3,FALSE),Cuenta,VLOOKUP(E$1,Data!$AP:$AR,2,FALSE))+E230,"")</f>
        <v/>
      </c>
      <c r="F231" s="3" t="str">
        <f>IF(AND($A231&lt;&gt;"",F$1&lt;&gt;""),SUMIFS(VM,Fecha,$A231,Linea,VLOOKUP(F$1,Data!$AP:$AR,3,FALSE),Cuenta,VLOOKUP(F$1,Data!$AP:$AR,2,FALSE))+SUMIFS(FX,Fecha,$A231,Linea,VLOOKUP(F$1,Data!$AP:$AR,3,FALSE),Cuenta,VLOOKUP(F$1,Data!$AP:$AR,2,FALSE))+F230,"")</f>
        <v/>
      </c>
      <c r="G231" s="3" t="str">
        <f>IF(AND($A231&lt;&gt;"",G$1&lt;&gt;""),SUMIFS(VM,Fecha,$A231,Linea,VLOOKUP(G$1,Data!$AP:$AR,3,FALSE),Cuenta,VLOOKUP(G$1,Data!$AP:$AR,2,FALSE))+SUMIFS(FX,Fecha,$A231,Linea,VLOOKUP(G$1,Data!$AP:$AR,3,FALSE),Cuenta,VLOOKUP(G$1,Data!$AP:$AR,2,FALSE))+G230,"")</f>
        <v/>
      </c>
      <c r="H231" s="3" t="str">
        <f>IF(AND($A231&lt;&gt;"",H$1&lt;&gt;""),SUMIFS(VM,Fecha,$A231,Linea,VLOOKUP(H$1,Data!$AP:$AR,3,FALSE),Cuenta,VLOOKUP(H$1,Data!$AP:$AR,2,FALSE))+SUMIFS(FX,Fecha,$A231,Linea,VLOOKUP(H$1,Data!$AP:$AR,3,FALSE),Cuenta,VLOOKUP(H$1,Data!$AP:$AR,2,FALSE))+H230,"")</f>
        <v/>
      </c>
      <c r="I231" s="3" t="str">
        <f>IF(AND($A231&lt;&gt;"",I$1&lt;&gt;""),SUMIFS(VM,Fecha,$A231,Linea,VLOOKUP(I$1,Data!$AP:$AR,3,FALSE),Cuenta,VLOOKUP(I$1,Data!$AP:$AR,2,FALSE))+SUMIFS(FX,Fecha,$A231,Linea,VLOOKUP(I$1,Data!$AP:$AR,3,FALSE),Cuenta,VLOOKUP(I$1,Data!$AP:$AR,2,FALSE))+I230,"")</f>
        <v/>
      </c>
      <c r="J231" s="3" t="str">
        <f>IF(AND($A231&lt;&gt;"",J$1&lt;&gt;""),SUMIFS(VM,Fecha,$A231,Linea,VLOOKUP(J$1,Data!$AP:$AR,3,FALSE),Cuenta,VLOOKUP(J$1,Data!$AP:$AR,2,FALSE))+SUMIFS(FX,Fecha,$A231,Linea,VLOOKUP(J$1,Data!$AP:$AR,3,FALSE),Cuenta,VLOOKUP(J$1,Data!$AP:$AR,2,FALSE))+J230,"")</f>
        <v/>
      </c>
      <c r="K231" s="3" t="str">
        <f>IF(AND($A231&lt;&gt;"",K$1&lt;&gt;""),SUMIFS(VM,Fecha,$A231,Linea,VLOOKUP(K$1,Data!$AP:$AR,3,FALSE),Cuenta,VLOOKUP(K$1,Data!$AP:$AR,2,FALSE))+SUMIFS(FX,Fecha,$A231,Linea,VLOOKUP(K$1,Data!$AP:$AR,3,FALSE),Cuenta,VLOOKUP(K$1,Data!$AP:$AR,2,FALSE))+K230,"")</f>
        <v/>
      </c>
      <c r="L231" s="3" t="str">
        <f>IF(AND($A231&lt;&gt;"",L$1&lt;&gt;""),SUMIFS(VM,Fecha,$A231,Linea,VLOOKUP(L$1,Data!$AP:$AR,3,FALSE),Cuenta,VLOOKUP(L$1,Data!$AP:$AR,2,FALSE))+SUMIFS(FX,Fecha,$A231,Linea,VLOOKUP(L$1,Data!$AP:$AR,3,FALSE),Cuenta,VLOOKUP(L$1,Data!$AP:$AR,2,FALSE))+L230,"")</f>
        <v/>
      </c>
      <c r="M231" s="3" t="str">
        <f>IF(AND($A231&lt;&gt;"",M$1&lt;&gt;""),SUMIFS(VM,Fecha,$A231,Linea,VLOOKUP(M$1,Data!$AP:$AR,3,FALSE),Cuenta,VLOOKUP(M$1,Data!$AP:$AR,2,FALSE))+SUMIFS(FX,Fecha,$A231,Linea,VLOOKUP(M$1,Data!$AP:$AR,3,FALSE),Cuenta,VLOOKUP(M$1,Data!$AP:$AR,2,FALSE))+M230,"")</f>
        <v/>
      </c>
      <c r="N231" s="3" t="str">
        <f>IF(AND($A231&lt;&gt;"",N$1&lt;&gt;""),SUMIFS(VM,Fecha,$A231,Linea,VLOOKUP(N$1,Data!$AP:$AR,3,FALSE),Cuenta,VLOOKUP(N$1,Data!$AP:$AR,2,FALSE))+SUMIFS(FX,Fecha,$A231,Linea,VLOOKUP(N$1,Data!$AP:$AR,3,FALSE),Cuenta,VLOOKUP(N$1,Data!$AP:$AR,2,FALSE))+N230,"")</f>
        <v/>
      </c>
    </row>
    <row r="232" spans="2:14" x14ac:dyDescent="0.25">
      <c r="B232" s="3" t="str">
        <f>IF(AND($A232&lt;&gt;"",B$1&lt;&gt;""),SUMIFS(VM,Fecha,$A232,Linea,VLOOKUP(B$1,Data!$AP:$AR,3,FALSE),Cuenta,VLOOKUP(B$1,Data!$AP:$AR,2,FALSE))+SUMIFS(FX,Fecha,$A232,Linea,VLOOKUP(B$1,Data!$AP:$AR,3,FALSE),Cuenta,VLOOKUP(B$1,Data!$AP:$AR,2,FALSE))+B231,"")</f>
        <v/>
      </c>
      <c r="C232" s="3" t="str">
        <f>IF(AND($A232&lt;&gt;"",C$1&lt;&gt;""),SUMIFS(VM,Fecha,$A232,Linea,VLOOKUP(C$1,Data!$AP:$AR,3,FALSE),Cuenta,VLOOKUP(C$1,Data!$AP:$AR,2,FALSE))+SUMIFS(FX,Fecha,$A232,Linea,VLOOKUP(C$1,Data!$AP:$AR,3,FALSE),Cuenta,VLOOKUP(C$1,Data!$AP:$AR,2,FALSE))+C231,"")</f>
        <v/>
      </c>
      <c r="D232" s="3" t="str">
        <f>IF(AND($A232&lt;&gt;"",D$1&lt;&gt;""),SUMIFS(VM,Fecha,$A232,Linea,VLOOKUP(D$1,Data!$AP:$AR,3,FALSE),Cuenta,VLOOKUP(D$1,Data!$AP:$AR,2,FALSE))+SUMIFS(FX,Fecha,$A232,Linea,VLOOKUP(D$1,Data!$AP:$AR,3,FALSE),Cuenta,VLOOKUP(D$1,Data!$AP:$AR,2,FALSE))+D231,"")</f>
        <v/>
      </c>
      <c r="E232" s="3" t="str">
        <f>IF(AND($A232&lt;&gt;"",E$1&lt;&gt;""),SUMIFS(VM,Fecha,$A232,Linea,VLOOKUP(E$1,Data!$AP:$AR,3,FALSE),Cuenta,VLOOKUP(E$1,Data!$AP:$AR,2,FALSE))+SUMIFS(FX,Fecha,$A232,Linea,VLOOKUP(E$1,Data!$AP:$AR,3,FALSE),Cuenta,VLOOKUP(E$1,Data!$AP:$AR,2,FALSE))+E231,"")</f>
        <v/>
      </c>
      <c r="F232" s="3" t="str">
        <f>IF(AND($A232&lt;&gt;"",F$1&lt;&gt;""),SUMIFS(VM,Fecha,$A232,Linea,VLOOKUP(F$1,Data!$AP:$AR,3,FALSE),Cuenta,VLOOKUP(F$1,Data!$AP:$AR,2,FALSE))+SUMIFS(FX,Fecha,$A232,Linea,VLOOKUP(F$1,Data!$AP:$AR,3,FALSE),Cuenta,VLOOKUP(F$1,Data!$AP:$AR,2,FALSE))+F231,"")</f>
        <v/>
      </c>
      <c r="G232" s="3" t="str">
        <f>IF(AND($A232&lt;&gt;"",G$1&lt;&gt;""),SUMIFS(VM,Fecha,$A232,Linea,VLOOKUP(G$1,Data!$AP:$AR,3,FALSE),Cuenta,VLOOKUP(G$1,Data!$AP:$AR,2,FALSE))+SUMIFS(FX,Fecha,$A232,Linea,VLOOKUP(G$1,Data!$AP:$AR,3,FALSE),Cuenta,VLOOKUP(G$1,Data!$AP:$AR,2,FALSE))+G231,"")</f>
        <v/>
      </c>
      <c r="H232" s="3" t="str">
        <f>IF(AND($A232&lt;&gt;"",H$1&lt;&gt;""),SUMIFS(VM,Fecha,$A232,Linea,VLOOKUP(H$1,Data!$AP:$AR,3,FALSE),Cuenta,VLOOKUP(H$1,Data!$AP:$AR,2,FALSE))+SUMIFS(FX,Fecha,$A232,Linea,VLOOKUP(H$1,Data!$AP:$AR,3,FALSE),Cuenta,VLOOKUP(H$1,Data!$AP:$AR,2,FALSE))+H231,"")</f>
        <v/>
      </c>
      <c r="I232" s="3" t="str">
        <f>IF(AND($A232&lt;&gt;"",I$1&lt;&gt;""),SUMIFS(VM,Fecha,$A232,Linea,VLOOKUP(I$1,Data!$AP:$AR,3,FALSE),Cuenta,VLOOKUP(I$1,Data!$AP:$AR,2,FALSE))+SUMIFS(FX,Fecha,$A232,Linea,VLOOKUP(I$1,Data!$AP:$AR,3,FALSE),Cuenta,VLOOKUP(I$1,Data!$AP:$AR,2,FALSE))+I231,"")</f>
        <v/>
      </c>
      <c r="J232" s="3" t="str">
        <f>IF(AND($A232&lt;&gt;"",J$1&lt;&gt;""),SUMIFS(VM,Fecha,$A232,Linea,VLOOKUP(J$1,Data!$AP:$AR,3,FALSE),Cuenta,VLOOKUP(J$1,Data!$AP:$AR,2,FALSE))+SUMIFS(FX,Fecha,$A232,Linea,VLOOKUP(J$1,Data!$AP:$AR,3,FALSE),Cuenta,VLOOKUP(J$1,Data!$AP:$AR,2,FALSE))+J231,"")</f>
        <v/>
      </c>
      <c r="K232" s="3" t="str">
        <f>IF(AND($A232&lt;&gt;"",K$1&lt;&gt;""),SUMIFS(VM,Fecha,$A232,Linea,VLOOKUP(K$1,Data!$AP:$AR,3,FALSE),Cuenta,VLOOKUP(K$1,Data!$AP:$AR,2,FALSE))+SUMIFS(FX,Fecha,$A232,Linea,VLOOKUP(K$1,Data!$AP:$AR,3,FALSE),Cuenta,VLOOKUP(K$1,Data!$AP:$AR,2,FALSE))+K231,"")</f>
        <v/>
      </c>
      <c r="L232" s="3" t="str">
        <f>IF(AND($A232&lt;&gt;"",L$1&lt;&gt;""),SUMIFS(VM,Fecha,$A232,Linea,VLOOKUP(L$1,Data!$AP:$AR,3,FALSE),Cuenta,VLOOKUP(L$1,Data!$AP:$AR,2,FALSE))+SUMIFS(FX,Fecha,$A232,Linea,VLOOKUP(L$1,Data!$AP:$AR,3,FALSE),Cuenta,VLOOKUP(L$1,Data!$AP:$AR,2,FALSE))+L231,"")</f>
        <v/>
      </c>
      <c r="M232" s="3" t="str">
        <f>IF(AND($A232&lt;&gt;"",M$1&lt;&gt;""),SUMIFS(VM,Fecha,$A232,Linea,VLOOKUP(M$1,Data!$AP:$AR,3,FALSE),Cuenta,VLOOKUP(M$1,Data!$AP:$AR,2,FALSE))+SUMIFS(FX,Fecha,$A232,Linea,VLOOKUP(M$1,Data!$AP:$AR,3,FALSE),Cuenta,VLOOKUP(M$1,Data!$AP:$AR,2,FALSE))+M231,"")</f>
        <v/>
      </c>
      <c r="N232" s="3" t="str">
        <f>IF(AND($A232&lt;&gt;"",N$1&lt;&gt;""),SUMIFS(VM,Fecha,$A232,Linea,VLOOKUP(N$1,Data!$AP:$AR,3,FALSE),Cuenta,VLOOKUP(N$1,Data!$AP:$AR,2,FALSE))+SUMIFS(FX,Fecha,$A232,Linea,VLOOKUP(N$1,Data!$AP:$AR,3,FALSE),Cuenta,VLOOKUP(N$1,Data!$AP:$AR,2,FALSE))+N231,"")</f>
        <v/>
      </c>
    </row>
    <row r="233" spans="2:14" x14ac:dyDescent="0.25">
      <c r="B233" s="3" t="str">
        <f>IF(AND($A233&lt;&gt;"",B$1&lt;&gt;""),SUMIFS(VM,Fecha,$A233,Linea,VLOOKUP(B$1,Data!$AP:$AR,3,FALSE),Cuenta,VLOOKUP(B$1,Data!$AP:$AR,2,FALSE))+SUMIFS(FX,Fecha,$A233,Linea,VLOOKUP(B$1,Data!$AP:$AR,3,FALSE),Cuenta,VLOOKUP(B$1,Data!$AP:$AR,2,FALSE))+B232,"")</f>
        <v/>
      </c>
      <c r="C233" s="3" t="str">
        <f>IF(AND($A233&lt;&gt;"",C$1&lt;&gt;""),SUMIFS(VM,Fecha,$A233,Linea,VLOOKUP(C$1,Data!$AP:$AR,3,FALSE),Cuenta,VLOOKUP(C$1,Data!$AP:$AR,2,FALSE))+SUMIFS(FX,Fecha,$A233,Linea,VLOOKUP(C$1,Data!$AP:$AR,3,FALSE),Cuenta,VLOOKUP(C$1,Data!$AP:$AR,2,FALSE))+C232,"")</f>
        <v/>
      </c>
      <c r="D233" s="3" t="str">
        <f>IF(AND($A233&lt;&gt;"",D$1&lt;&gt;""),SUMIFS(VM,Fecha,$A233,Linea,VLOOKUP(D$1,Data!$AP:$AR,3,FALSE),Cuenta,VLOOKUP(D$1,Data!$AP:$AR,2,FALSE))+SUMIFS(FX,Fecha,$A233,Linea,VLOOKUP(D$1,Data!$AP:$AR,3,FALSE),Cuenta,VLOOKUP(D$1,Data!$AP:$AR,2,FALSE))+D232,"")</f>
        <v/>
      </c>
      <c r="E233" s="3" t="str">
        <f>IF(AND($A233&lt;&gt;"",E$1&lt;&gt;""),SUMIFS(VM,Fecha,$A233,Linea,VLOOKUP(E$1,Data!$AP:$AR,3,FALSE),Cuenta,VLOOKUP(E$1,Data!$AP:$AR,2,FALSE))+SUMIFS(FX,Fecha,$A233,Linea,VLOOKUP(E$1,Data!$AP:$AR,3,FALSE),Cuenta,VLOOKUP(E$1,Data!$AP:$AR,2,FALSE))+E232,"")</f>
        <v/>
      </c>
      <c r="F233" s="3" t="str">
        <f>IF(AND($A233&lt;&gt;"",F$1&lt;&gt;""),SUMIFS(VM,Fecha,$A233,Linea,VLOOKUP(F$1,Data!$AP:$AR,3,FALSE),Cuenta,VLOOKUP(F$1,Data!$AP:$AR,2,FALSE))+SUMIFS(FX,Fecha,$A233,Linea,VLOOKUP(F$1,Data!$AP:$AR,3,FALSE),Cuenta,VLOOKUP(F$1,Data!$AP:$AR,2,FALSE))+F232,"")</f>
        <v/>
      </c>
      <c r="G233" s="3" t="str">
        <f>IF(AND($A233&lt;&gt;"",G$1&lt;&gt;""),SUMIFS(VM,Fecha,$A233,Linea,VLOOKUP(G$1,Data!$AP:$AR,3,FALSE),Cuenta,VLOOKUP(G$1,Data!$AP:$AR,2,FALSE))+SUMIFS(FX,Fecha,$A233,Linea,VLOOKUP(G$1,Data!$AP:$AR,3,FALSE),Cuenta,VLOOKUP(G$1,Data!$AP:$AR,2,FALSE))+G232,"")</f>
        <v/>
      </c>
      <c r="H233" s="3" t="str">
        <f>IF(AND($A233&lt;&gt;"",H$1&lt;&gt;""),SUMIFS(VM,Fecha,$A233,Linea,VLOOKUP(H$1,Data!$AP:$AR,3,FALSE),Cuenta,VLOOKUP(H$1,Data!$AP:$AR,2,FALSE))+SUMIFS(FX,Fecha,$A233,Linea,VLOOKUP(H$1,Data!$AP:$AR,3,FALSE),Cuenta,VLOOKUP(H$1,Data!$AP:$AR,2,FALSE))+H232,"")</f>
        <v/>
      </c>
      <c r="I233" s="3" t="str">
        <f>IF(AND($A233&lt;&gt;"",I$1&lt;&gt;""),SUMIFS(VM,Fecha,$A233,Linea,VLOOKUP(I$1,Data!$AP:$AR,3,FALSE),Cuenta,VLOOKUP(I$1,Data!$AP:$AR,2,FALSE))+SUMIFS(FX,Fecha,$A233,Linea,VLOOKUP(I$1,Data!$AP:$AR,3,FALSE),Cuenta,VLOOKUP(I$1,Data!$AP:$AR,2,FALSE))+I232,"")</f>
        <v/>
      </c>
      <c r="J233" s="3" t="str">
        <f>IF(AND($A233&lt;&gt;"",J$1&lt;&gt;""),SUMIFS(VM,Fecha,$A233,Linea,VLOOKUP(J$1,Data!$AP:$AR,3,FALSE),Cuenta,VLOOKUP(J$1,Data!$AP:$AR,2,FALSE))+SUMIFS(FX,Fecha,$A233,Linea,VLOOKUP(J$1,Data!$AP:$AR,3,FALSE),Cuenta,VLOOKUP(J$1,Data!$AP:$AR,2,FALSE))+J232,"")</f>
        <v/>
      </c>
      <c r="K233" s="3" t="str">
        <f>IF(AND($A233&lt;&gt;"",K$1&lt;&gt;""),SUMIFS(VM,Fecha,$A233,Linea,VLOOKUP(K$1,Data!$AP:$AR,3,FALSE),Cuenta,VLOOKUP(K$1,Data!$AP:$AR,2,FALSE))+SUMIFS(FX,Fecha,$A233,Linea,VLOOKUP(K$1,Data!$AP:$AR,3,FALSE),Cuenta,VLOOKUP(K$1,Data!$AP:$AR,2,FALSE))+K232,"")</f>
        <v/>
      </c>
      <c r="L233" s="3" t="str">
        <f>IF(AND($A233&lt;&gt;"",L$1&lt;&gt;""),SUMIFS(VM,Fecha,$A233,Linea,VLOOKUP(L$1,Data!$AP:$AR,3,FALSE),Cuenta,VLOOKUP(L$1,Data!$AP:$AR,2,FALSE))+SUMIFS(FX,Fecha,$A233,Linea,VLOOKUP(L$1,Data!$AP:$AR,3,FALSE),Cuenta,VLOOKUP(L$1,Data!$AP:$AR,2,FALSE))+L232,"")</f>
        <v/>
      </c>
      <c r="M233" s="3" t="str">
        <f>IF(AND($A233&lt;&gt;"",M$1&lt;&gt;""),SUMIFS(VM,Fecha,$A233,Linea,VLOOKUP(M$1,Data!$AP:$AR,3,FALSE),Cuenta,VLOOKUP(M$1,Data!$AP:$AR,2,FALSE))+SUMIFS(FX,Fecha,$A233,Linea,VLOOKUP(M$1,Data!$AP:$AR,3,FALSE),Cuenta,VLOOKUP(M$1,Data!$AP:$AR,2,FALSE))+M232,"")</f>
        <v/>
      </c>
      <c r="N233" s="3" t="str">
        <f>IF(AND($A233&lt;&gt;"",N$1&lt;&gt;""),SUMIFS(VM,Fecha,$A233,Linea,VLOOKUP(N$1,Data!$AP:$AR,3,FALSE),Cuenta,VLOOKUP(N$1,Data!$AP:$AR,2,FALSE))+SUMIFS(FX,Fecha,$A233,Linea,VLOOKUP(N$1,Data!$AP:$AR,3,FALSE),Cuenta,VLOOKUP(N$1,Data!$AP:$AR,2,FALSE))+N232,"")</f>
        <v/>
      </c>
    </row>
    <row r="234" spans="2:14" x14ac:dyDescent="0.25">
      <c r="B234" s="3" t="str">
        <f>IF(AND($A234&lt;&gt;"",B$1&lt;&gt;""),SUMIFS(VM,Fecha,$A234,Linea,VLOOKUP(B$1,Data!$AP:$AR,3,FALSE),Cuenta,VLOOKUP(B$1,Data!$AP:$AR,2,FALSE))+SUMIFS(FX,Fecha,$A234,Linea,VLOOKUP(B$1,Data!$AP:$AR,3,FALSE),Cuenta,VLOOKUP(B$1,Data!$AP:$AR,2,FALSE))+B233,"")</f>
        <v/>
      </c>
      <c r="C234" s="3" t="str">
        <f>IF(AND($A234&lt;&gt;"",C$1&lt;&gt;""),SUMIFS(VM,Fecha,$A234,Linea,VLOOKUP(C$1,Data!$AP:$AR,3,FALSE),Cuenta,VLOOKUP(C$1,Data!$AP:$AR,2,FALSE))+SUMIFS(FX,Fecha,$A234,Linea,VLOOKUP(C$1,Data!$AP:$AR,3,FALSE),Cuenta,VLOOKUP(C$1,Data!$AP:$AR,2,FALSE))+C233,"")</f>
        <v/>
      </c>
      <c r="D234" s="3" t="str">
        <f>IF(AND($A234&lt;&gt;"",D$1&lt;&gt;""),SUMIFS(VM,Fecha,$A234,Linea,VLOOKUP(D$1,Data!$AP:$AR,3,FALSE),Cuenta,VLOOKUP(D$1,Data!$AP:$AR,2,FALSE))+SUMIFS(FX,Fecha,$A234,Linea,VLOOKUP(D$1,Data!$AP:$AR,3,FALSE),Cuenta,VLOOKUP(D$1,Data!$AP:$AR,2,FALSE))+D233,"")</f>
        <v/>
      </c>
      <c r="E234" s="3" t="str">
        <f>IF(AND($A234&lt;&gt;"",E$1&lt;&gt;""),SUMIFS(VM,Fecha,$A234,Linea,VLOOKUP(E$1,Data!$AP:$AR,3,FALSE),Cuenta,VLOOKUP(E$1,Data!$AP:$AR,2,FALSE))+SUMIFS(FX,Fecha,$A234,Linea,VLOOKUP(E$1,Data!$AP:$AR,3,FALSE),Cuenta,VLOOKUP(E$1,Data!$AP:$AR,2,FALSE))+E233,"")</f>
        <v/>
      </c>
      <c r="F234" s="3" t="str">
        <f>IF(AND($A234&lt;&gt;"",F$1&lt;&gt;""),SUMIFS(VM,Fecha,$A234,Linea,VLOOKUP(F$1,Data!$AP:$AR,3,FALSE),Cuenta,VLOOKUP(F$1,Data!$AP:$AR,2,FALSE))+SUMIFS(FX,Fecha,$A234,Linea,VLOOKUP(F$1,Data!$AP:$AR,3,FALSE),Cuenta,VLOOKUP(F$1,Data!$AP:$AR,2,FALSE))+F233,"")</f>
        <v/>
      </c>
      <c r="G234" s="3" t="str">
        <f>IF(AND($A234&lt;&gt;"",G$1&lt;&gt;""),SUMIFS(VM,Fecha,$A234,Linea,VLOOKUP(G$1,Data!$AP:$AR,3,FALSE),Cuenta,VLOOKUP(G$1,Data!$AP:$AR,2,FALSE))+SUMIFS(FX,Fecha,$A234,Linea,VLOOKUP(G$1,Data!$AP:$AR,3,FALSE),Cuenta,VLOOKUP(G$1,Data!$AP:$AR,2,FALSE))+G233,"")</f>
        <v/>
      </c>
      <c r="H234" s="3" t="str">
        <f>IF(AND($A234&lt;&gt;"",H$1&lt;&gt;""),SUMIFS(VM,Fecha,$A234,Linea,VLOOKUP(H$1,Data!$AP:$AR,3,FALSE),Cuenta,VLOOKUP(H$1,Data!$AP:$AR,2,FALSE))+SUMIFS(FX,Fecha,$A234,Linea,VLOOKUP(H$1,Data!$AP:$AR,3,FALSE),Cuenta,VLOOKUP(H$1,Data!$AP:$AR,2,FALSE))+H233,"")</f>
        <v/>
      </c>
      <c r="I234" s="3" t="str">
        <f>IF(AND($A234&lt;&gt;"",I$1&lt;&gt;""),SUMIFS(VM,Fecha,$A234,Linea,VLOOKUP(I$1,Data!$AP:$AR,3,FALSE),Cuenta,VLOOKUP(I$1,Data!$AP:$AR,2,FALSE))+SUMIFS(FX,Fecha,$A234,Linea,VLOOKUP(I$1,Data!$AP:$AR,3,FALSE),Cuenta,VLOOKUP(I$1,Data!$AP:$AR,2,FALSE))+I233,"")</f>
        <v/>
      </c>
      <c r="J234" s="3" t="str">
        <f>IF(AND($A234&lt;&gt;"",J$1&lt;&gt;""),SUMIFS(VM,Fecha,$A234,Linea,VLOOKUP(J$1,Data!$AP:$AR,3,FALSE),Cuenta,VLOOKUP(J$1,Data!$AP:$AR,2,FALSE))+SUMIFS(FX,Fecha,$A234,Linea,VLOOKUP(J$1,Data!$AP:$AR,3,FALSE),Cuenta,VLOOKUP(J$1,Data!$AP:$AR,2,FALSE))+J233,"")</f>
        <v/>
      </c>
      <c r="K234" s="3" t="str">
        <f>IF(AND($A234&lt;&gt;"",K$1&lt;&gt;""),SUMIFS(VM,Fecha,$A234,Linea,VLOOKUP(K$1,Data!$AP:$AR,3,FALSE),Cuenta,VLOOKUP(K$1,Data!$AP:$AR,2,FALSE))+SUMIFS(FX,Fecha,$A234,Linea,VLOOKUP(K$1,Data!$AP:$AR,3,FALSE),Cuenta,VLOOKUP(K$1,Data!$AP:$AR,2,FALSE))+K233,"")</f>
        <v/>
      </c>
      <c r="L234" s="3" t="str">
        <f>IF(AND($A234&lt;&gt;"",L$1&lt;&gt;""),SUMIFS(VM,Fecha,$A234,Linea,VLOOKUP(L$1,Data!$AP:$AR,3,FALSE),Cuenta,VLOOKUP(L$1,Data!$AP:$AR,2,FALSE))+SUMIFS(FX,Fecha,$A234,Linea,VLOOKUP(L$1,Data!$AP:$AR,3,FALSE),Cuenta,VLOOKUP(L$1,Data!$AP:$AR,2,FALSE))+L233,"")</f>
        <v/>
      </c>
      <c r="M234" s="3" t="str">
        <f>IF(AND($A234&lt;&gt;"",M$1&lt;&gt;""),SUMIFS(VM,Fecha,$A234,Linea,VLOOKUP(M$1,Data!$AP:$AR,3,FALSE),Cuenta,VLOOKUP(M$1,Data!$AP:$AR,2,FALSE))+SUMIFS(FX,Fecha,$A234,Linea,VLOOKUP(M$1,Data!$AP:$AR,3,FALSE),Cuenta,VLOOKUP(M$1,Data!$AP:$AR,2,FALSE))+M233,"")</f>
        <v/>
      </c>
      <c r="N234" s="3" t="str">
        <f>IF(AND($A234&lt;&gt;"",N$1&lt;&gt;""),SUMIFS(VM,Fecha,$A234,Linea,VLOOKUP(N$1,Data!$AP:$AR,3,FALSE),Cuenta,VLOOKUP(N$1,Data!$AP:$AR,2,FALSE))+SUMIFS(FX,Fecha,$A234,Linea,VLOOKUP(N$1,Data!$AP:$AR,3,FALSE),Cuenta,VLOOKUP(N$1,Data!$AP:$AR,2,FALSE))+N233,"")</f>
        <v/>
      </c>
    </row>
    <row r="235" spans="2:14" x14ac:dyDescent="0.25">
      <c r="B235" s="3" t="str">
        <f>IF(AND($A235&lt;&gt;"",B$1&lt;&gt;""),SUMIFS(VM,Fecha,$A235,Linea,VLOOKUP(B$1,Data!$AP:$AR,3,FALSE),Cuenta,VLOOKUP(B$1,Data!$AP:$AR,2,FALSE))+SUMIFS(FX,Fecha,$A235,Linea,VLOOKUP(B$1,Data!$AP:$AR,3,FALSE),Cuenta,VLOOKUP(B$1,Data!$AP:$AR,2,FALSE))+B234,"")</f>
        <v/>
      </c>
      <c r="C235" s="3" t="str">
        <f>IF(AND($A235&lt;&gt;"",C$1&lt;&gt;""),SUMIFS(VM,Fecha,$A235,Linea,VLOOKUP(C$1,Data!$AP:$AR,3,FALSE),Cuenta,VLOOKUP(C$1,Data!$AP:$AR,2,FALSE))+SUMIFS(FX,Fecha,$A235,Linea,VLOOKUP(C$1,Data!$AP:$AR,3,FALSE),Cuenta,VLOOKUP(C$1,Data!$AP:$AR,2,FALSE))+C234,"")</f>
        <v/>
      </c>
      <c r="D235" s="3" t="str">
        <f>IF(AND($A235&lt;&gt;"",D$1&lt;&gt;""),SUMIFS(VM,Fecha,$A235,Linea,VLOOKUP(D$1,Data!$AP:$AR,3,FALSE),Cuenta,VLOOKUP(D$1,Data!$AP:$AR,2,FALSE))+SUMIFS(FX,Fecha,$A235,Linea,VLOOKUP(D$1,Data!$AP:$AR,3,FALSE),Cuenta,VLOOKUP(D$1,Data!$AP:$AR,2,FALSE))+D234,"")</f>
        <v/>
      </c>
      <c r="E235" s="3" t="str">
        <f>IF(AND($A235&lt;&gt;"",E$1&lt;&gt;""),SUMIFS(VM,Fecha,$A235,Linea,VLOOKUP(E$1,Data!$AP:$AR,3,FALSE),Cuenta,VLOOKUP(E$1,Data!$AP:$AR,2,FALSE))+SUMIFS(FX,Fecha,$A235,Linea,VLOOKUP(E$1,Data!$AP:$AR,3,FALSE),Cuenta,VLOOKUP(E$1,Data!$AP:$AR,2,FALSE))+E234,"")</f>
        <v/>
      </c>
      <c r="F235" s="3" t="str">
        <f>IF(AND($A235&lt;&gt;"",F$1&lt;&gt;""),SUMIFS(VM,Fecha,$A235,Linea,VLOOKUP(F$1,Data!$AP:$AR,3,FALSE),Cuenta,VLOOKUP(F$1,Data!$AP:$AR,2,FALSE))+SUMIFS(FX,Fecha,$A235,Linea,VLOOKUP(F$1,Data!$AP:$AR,3,FALSE),Cuenta,VLOOKUP(F$1,Data!$AP:$AR,2,FALSE))+F234,"")</f>
        <v/>
      </c>
      <c r="G235" s="3" t="str">
        <f>IF(AND($A235&lt;&gt;"",G$1&lt;&gt;""),SUMIFS(VM,Fecha,$A235,Linea,VLOOKUP(G$1,Data!$AP:$AR,3,FALSE),Cuenta,VLOOKUP(G$1,Data!$AP:$AR,2,FALSE))+SUMIFS(FX,Fecha,$A235,Linea,VLOOKUP(G$1,Data!$AP:$AR,3,FALSE),Cuenta,VLOOKUP(G$1,Data!$AP:$AR,2,FALSE))+G234,"")</f>
        <v/>
      </c>
      <c r="H235" s="3" t="str">
        <f>IF(AND($A235&lt;&gt;"",H$1&lt;&gt;""),SUMIFS(VM,Fecha,$A235,Linea,VLOOKUP(H$1,Data!$AP:$AR,3,FALSE),Cuenta,VLOOKUP(H$1,Data!$AP:$AR,2,FALSE))+SUMIFS(FX,Fecha,$A235,Linea,VLOOKUP(H$1,Data!$AP:$AR,3,FALSE),Cuenta,VLOOKUP(H$1,Data!$AP:$AR,2,FALSE))+H234,"")</f>
        <v/>
      </c>
      <c r="I235" s="3" t="str">
        <f>IF(AND($A235&lt;&gt;"",I$1&lt;&gt;""),SUMIFS(VM,Fecha,$A235,Linea,VLOOKUP(I$1,Data!$AP:$AR,3,FALSE),Cuenta,VLOOKUP(I$1,Data!$AP:$AR,2,FALSE))+SUMIFS(FX,Fecha,$A235,Linea,VLOOKUP(I$1,Data!$AP:$AR,3,FALSE),Cuenta,VLOOKUP(I$1,Data!$AP:$AR,2,FALSE))+I234,"")</f>
        <v/>
      </c>
      <c r="J235" s="3" t="str">
        <f>IF(AND($A235&lt;&gt;"",J$1&lt;&gt;""),SUMIFS(VM,Fecha,$A235,Linea,VLOOKUP(J$1,Data!$AP:$AR,3,FALSE),Cuenta,VLOOKUP(J$1,Data!$AP:$AR,2,FALSE))+SUMIFS(FX,Fecha,$A235,Linea,VLOOKUP(J$1,Data!$AP:$AR,3,FALSE),Cuenta,VLOOKUP(J$1,Data!$AP:$AR,2,FALSE))+J234,"")</f>
        <v/>
      </c>
      <c r="K235" s="3" t="str">
        <f>IF(AND($A235&lt;&gt;"",K$1&lt;&gt;""),SUMIFS(VM,Fecha,$A235,Linea,VLOOKUP(K$1,Data!$AP:$AR,3,FALSE),Cuenta,VLOOKUP(K$1,Data!$AP:$AR,2,FALSE))+SUMIFS(FX,Fecha,$A235,Linea,VLOOKUP(K$1,Data!$AP:$AR,3,FALSE),Cuenta,VLOOKUP(K$1,Data!$AP:$AR,2,FALSE))+K234,"")</f>
        <v/>
      </c>
      <c r="L235" s="3" t="str">
        <f>IF(AND($A235&lt;&gt;"",L$1&lt;&gt;""),SUMIFS(VM,Fecha,$A235,Linea,VLOOKUP(L$1,Data!$AP:$AR,3,FALSE),Cuenta,VLOOKUP(L$1,Data!$AP:$AR,2,FALSE))+SUMIFS(FX,Fecha,$A235,Linea,VLOOKUP(L$1,Data!$AP:$AR,3,FALSE),Cuenta,VLOOKUP(L$1,Data!$AP:$AR,2,FALSE))+L234,"")</f>
        <v/>
      </c>
      <c r="M235" s="3" t="str">
        <f>IF(AND($A235&lt;&gt;"",M$1&lt;&gt;""),SUMIFS(VM,Fecha,$A235,Linea,VLOOKUP(M$1,Data!$AP:$AR,3,FALSE),Cuenta,VLOOKUP(M$1,Data!$AP:$AR,2,FALSE))+SUMIFS(FX,Fecha,$A235,Linea,VLOOKUP(M$1,Data!$AP:$AR,3,FALSE),Cuenta,VLOOKUP(M$1,Data!$AP:$AR,2,FALSE))+M234,"")</f>
        <v/>
      </c>
      <c r="N235" s="3" t="str">
        <f>IF(AND($A235&lt;&gt;"",N$1&lt;&gt;""),SUMIFS(VM,Fecha,$A235,Linea,VLOOKUP(N$1,Data!$AP:$AR,3,FALSE),Cuenta,VLOOKUP(N$1,Data!$AP:$AR,2,FALSE))+SUMIFS(FX,Fecha,$A235,Linea,VLOOKUP(N$1,Data!$AP:$AR,3,FALSE),Cuenta,VLOOKUP(N$1,Data!$AP:$AR,2,FALSE))+N234,"")</f>
        <v/>
      </c>
    </row>
    <row r="236" spans="2:14" x14ac:dyDescent="0.25">
      <c r="B236" s="3" t="str">
        <f>IF(AND($A236&lt;&gt;"",B$1&lt;&gt;""),SUMIFS(VM,Fecha,$A236,Linea,VLOOKUP(B$1,Data!$AP:$AR,3,FALSE),Cuenta,VLOOKUP(B$1,Data!$AP:$AR,2,FALSE))+SUMIFS(FX,Fecha,$A236,Linea,VLOOKUP(B$1,Data!$AP:$AR,3,FALSE),Cuenta,VLOOKUP(B$1,Data!$AP:$AR,2,FALSE))+B235,"")</f>
        <v/>
      </c>
      <c r="C236" s="3" t="str">
        <f>IF(AND($A236&lt;&gt;"",C$1&lt;&gt;""),SUMIFS(VM,Fecha,$A236,Linea,VLOOKUP(C$1,Data!$AP:$AR,3,FALSE),Cuenta,VLOOKUP(C$1,Data!$AP:$AR,2,FALSE))+SUMIFS(FX,Fecha,$A236,Linea,VLOOKUP(C$1,Data!$AP:$AR,3,FALSE),Cuenta,VLOOKUP(C$1,Data!$AP:$AR,2,FALSE))+C235,"")</f>
        <v/>
      </c>
      <c r="D236" s="3" t="str">
        <f>IF(AND($A236&lt;&gt;"",D$1&lt;&gt;""),SUMIFS(VM,Fecha,$A236,Linea,VLOOKUP(D$1,Data!$AP:$AR,3,FALSE),Cuenta,VLOOKUP(D$1,Data!$AP:$AR,2,FALSE))+SUMIFS(FX,Fecha,$A236,Linea,VLOOKUP(D$1,Data!$AP:$AR,3,FALSE),Cuenta,VLOOKUP(D$1,Data!$AP:$AR,2,FALSE))+D235,"")</f>
        <v/>
      </c>
      <c r="E236" s="3" t="str">
        <f>IF(AND($A236&lt;&gt;"",E$1&lt;&gt;""),SUMIFS(VM,Fecha,$A236,Linea,VLOOKUP(E$1,Data!$AP:$AR,3,FALSE),Cuenta,VLOOKUP(E$1,Data!$AP:$AR,2,FALSE))+SUMIFS(FX,Fecha,$A236,Linea,VLOOKUP(E$1,Data!$AP:$AR,3,FALSE),Cuenta,VLOOKUP(E$1,Data!$AP:$AR,2,FALSE))+E235,"")</f>
        <v/>
      </c>
      <c r="F236" s="3" t="str">
        <f>IF(AND($A236&lt;&gt;"",F$1&lt;&gt;""),SUMIFS(VM,Fecha,$A236,Linea,VLOOKUP(F$1,Data!$AP:$AR,3,FALSE),Cuenta,VLOOKUP(F$1,Data!$AP:$AR,2,FALSE))+SUMIFS(FX,Fecha,$A236,Linea,VLOOKUP(F$1,Data!$AP:$AR,3,FALSE),Cuenta,VLOOKUP(F$1,Data!$AP:$AR,2,FALSE))+F235,"")</f>
        <v/>
      </c>
      <c r="G236" s="3" t="str">
        <f>IF(AND($A236&lt;&gt;"",G$1&lt;&gt;""),SUMIFS(VM,Fecha,$A236,Linea,VLOOKUP(G$1,Data!$AP:$AR,3,FALSE),Cuenta,VLOOKUP(G$1,Data!$AP:$AR,2,FALSE))+SUMIFS(FX,Fecha,$A236,Linea,VLOOKUP(G$1,Data!$AP:$AR,3,FALSE),Cuenta,VLOOKUP(G$1,Data!$AP:$AR,2,FALSE))+G235,"")</f>
        <v/>
      </c>
      <c r="H236" s="3" t="str">
        <f>IF(AND($A236&lt;&gt;"",H$1&lt;&gt;""),SUMIFS(VM,Fecha,$A236,Linea,VLOOKUP(H$1,Data!$AP:$AR,3,FALSE),Cuenta,VLOOKUP(H$1,Data!$AP:$AR,2,FALSE))+SUMIFS(FX,Fecha,$A236,Linea,VLOOKUP(H$1,Data!$AP:$AR,3,FALSE),Cuenta,VLOOKUP(H$1,Data!$AP:$AR,2,FALSE))+H235,"")</f>
        <v/>
      </c>
      <c r="I236" s="3" t="str">
        <f>IF(AND($A236&lt;&gt;"",I$1&lt;&gt;""),SUMIFS(VM,Fecha,$A236,Linea,VLOOKUP(I$1,Data!$AP:$AR,3,FALSE),Cuenta,VLOOKUP(I$1,Data!$AP:$AR,2,FALSE))+SUMIFS(FX,Fecha,$A236,Linea,VLOOKUP(I$1,Data!$AP:$AR,3,FALSE),Cuenta,VLOOKUP(I$1,Data!$AP:$AR,2,FALSE))+I235,"")</f>
        <v/>
      </c>
      <c r="J236" s="3" t="str">
        <f>IF(AND($A236&lt;&gt;"",J$1&lt;&gt;""),SUMIFS(VM,Fecha,$A236,Linea,VLOOKUP(J$1,Data!$AP:$AR,3,FALSE),Cuenta,VLOOKUP(J$1,Data!$AP:$AR,2,FALSE))+SUMIFS(FX,Fecha,$A236,Linea,VLOOKUP(J$1,Data!$AP:$AR,3,FALSE),Cuenta,VLOOKUP(J$1,Data!$AP:$AR,2,FALSE))+J235,"")</f>
        <v/>
      </c>
      <c r="K236" s="3" t="str">
        <f>IF(AND($A236&lt;&gt;"",K$1&lt;&gt;""),SUMIFS(VM,Fecha,$A236,Linea,VLOOKUP(K$1,Data!$AP:$AR,3,FALSE),Cuenta,VLOOKUP(K$1,Data!$AP:$AR,2,FALSE))+SUMIFS(FX,Fecha,$A236,Linea,VLOOKUP(K$1,Data!$AP:$AR,3,FALSE),Cuenta,VLOOKUP(K$1,Data!$AP:$AR,2,FALSE))+K235,"")</f>
        <v/>
      </c>
      <c r="L236" s="3" t="str">
        <f>IF(AND($A236&lt;&gt;"",L$1&lt;&gt;""),SUMIFS(VM,Fecha,$A236,Linea,VLOOKUP(L$1,Data!$AP:$AR,3,FALSE),Cuenta,VLOOKUP(L$1,Data!$AP:$AR,2,FALSE))+SUMIFS(FX,Fecha,$A236,Linea,VLOOKUP(L$1,Data!$AP:$AR,3,FALSE),Cuenta,VLOOKUP(L$1,Data!$AP:$AR,2,FALSE))+L235,"")</f>
        <v/>
      </c>
      <c r="M236" s="3" t="str">
        <f>IF(AND($A236&lt;&gt;"",M$1&lt;&gt;""),SUMIFS(VM,Fecha,$A236,Linea,VLOOKUP(M$1,Data!$AP:$AR,3,FALSE),Cuenta,VLOOKUP(M$1,Data!$AP:$AR,2,FALSE))+SUMIFS(FX,Fecha,$A236,Linea,VLOOKUP(M$1,Data!$AP:$AR,3,FALSE),Cuenta,VLOOKUP(M$1,Data!$AP:$AR,2,FALSE))+M235,"")</f>
        <v/>
      </c>
      <c r="N236" s="3" t="str">
        <f>IF(AND($A236&lt;&gt;"",N$1&lt;&gt;""),SUMIFS(VM,Fecha,$A236,Linea,VLOOKUP(N$1,Data!$AP:$AR,3,FALSE),Cuenta,VLOOKUP(N$1,Data!$AP:$AR,2,FALSE))+SUMIFS(FX,Fecha,$A236,Linea,VLOOKUP(N$1,Data!$AP:$AR,3,FALSE),Cuenta,VLOOKUP(N$1,Data!$AP:$AR,2,FALSE))+N235,"")</f>
        <v/>
      </c>
    </row>
    <row r="237" spans="2:14" x14ac:dyDescent="0.25">
      <c r="B237" s="3" t="str">
        <f>IF(AND($A237&lt;&gt;"",B$1&lt;&gt;""),SUMIFS(VM,Fecha,$A237,Linea,VLOOKUP(B$1,Data!$AP:$AR,3,FALSE),Cuenta,VLOOKUP(B$1,Data!$AP:$AR,2,FALSE))+SUMIFS(FX,Fecha,$A237,Linea,VLOOKUP(B$1,Data!$AP:$AR,3,FALSE),Cuenta,VLOOKUP(B$1,Data!$AP:$AR,2,FALSE))+B236,"")</f>
        <v/>
      </c>
      <c r="C237" s="3" t="str">
        <f>IF(AND($A237&lt;&gt;"",C$1&lt;&gt;""),SUMIFS(VM,Fecha,$A237,Linea,VLOOKUP(C$1,Data!$AP:$AR,3,FALSE),Cuenta,VLOOKUP(C$1,Data!$AP:$AR,2,FALSE))+SUMIFS(FX,Fecha,$A237,Linea,VLOOKUP(C$1,Data!$AP:$AR,3,FALSE),Cuenta,VLOOKUP(C$1,Data!$AP:$AR,2,FALSE))+C236,"")</f>
        <v/>
      </c>
      <c r="D237" s="3" t="str">
        <f>IF(AND($A237&lt;&gt;"",D$1&lt;&gt;""),SUMIFS(VM,Fecha,$A237,Linea,VLOOKUP(D$1,Data!$AP:$AR,3,FALSE),Cuenta,VLOOKUP(D$1,Data!$AP:$AR,2,FALSE))+SUMIFS(FX,Fecha,$A237,Linea,VLOOKUP(D$1,Data!$AP:$AR,3,FALSE),Cuenta,VLOOKUP(D$1,Data!$AP:$AR,2,FALSE))+D236,"")</f>
        <v/>
      </c>
      <c r="E237" s="3" t="str">
        <f>IF(AND($A237&lt;&gt;"",E$1&lt;&gt;""),SUMIFS(VM,Fecha,$A237,Linea,VLOOKUP(E$1,Data!$AP:$AR,3,FALSE),Cuenta,VLOOKUP(E$1,Data!$AP:$AR,2,FALSE))+SUMIFS(FX,Fecha,$A237,Linea,VLOOKUP(E$1,Data!$AP:$AR,3,FALSE),Cuenta,VLOOKUP(E$1,Data!$AP:$AR,2,FALSE))+E236,"")</f>
        <v/>
      </c>
      <c r="F237" s="3" t="str">
        <f>IF(AND($A237&lt;&gt;"",F$1&lt;&gt;""),SUMIFS(VM,Fecha,$A237,Linea,VLOOKUP(F$1,Data!$AP:$AR,3,FALSE),Cuenta,VLOOKUP(F$1,Data!$AP:$AR,2,FALSE))+SUMIFS(FX,Fecha,$A237,Linea,VLOOKUP(F$1,Data!$AP:$AR,3,FALSE),Cuenta,VLOOKUP(F$1,Data!$AP:$AR,2,FALSE))+F236,"")</f>
        <v/>
      </c>
      <c r="G237" s="3" t="str">
        <f>IF(AND($A237&lt;&gt;"",G$1&lt;&gt;""),SUMIFS(VM,Fecha,$A237,Linea,VLOOKUP(G$1,Data!$AP:$AR,3,FALSE),Cuenta,VLOOKUP(G$1,Data!$AP:$AR,2,FALSE))+SUMIFS(FX,Fecha,$A237,Linea,VLOOKUP(G$1,Data!$AP:$AR,3,FALSE),Cuenta,VLOOKUP(G$1,Data!$AP:$AR,2,FALSE))+G236,"")</f>
        <v/>
      </c>
      <c r="H237" s="3" t="str">
        <f>IF(AND($A237&lt;&gt;"",H$1&lt;&gt;""),SUMIFS(VM,Fecha,$A237,Linea,VLOOKUP(H$1,Data!$AP:$AR,3,FALSE),Cuenta,VLOOKUP(H$1,Data!$AP:$AR,2,FALSE))+SUMIFS(FX,Fecha,$A237,Linea,VLOOKUP(H$1,Data!$AP:$AR,3,FALSE),Cuenta,VLOOKUP(H$1,Data!$AP:$AR,2,FALSE))+H236,"")</f>
        <v/>
      </c>
      <c r="I237" s="3" t="str">
        <f>IF(AND($A237&lt;&gt;"",I$1&lt;&gt;""),SUMIFS(VM,Fecha,$A237,Linea,VLOOKUP(I$1,Data!$AP:$AR,3,FALSE),Cuenta,VLOOKUP(I$1,Data!$AP:$AR,2,FALSE))+SUMIFS(FX,Fecha,$A237,Linea,VLOOKUP(I$1,Data!$AP:$AR,3,FALSE),Cuenta,VLOOKUP(I$1,Data!$AP:$AR,2,FALSE))+I236,"")</f>
        <v/>
      </c>
      <c r="J237" s="3" t="str">
        <f>IF(AND($A237&lt;&gt;"",J$1&lt;&gt;""),SUMIFS(VM,Fecha,$A237,Linea,VLOOKUP(J$1,Data!$AP:$AR,3,FALSE),Cuenta,VLOOKUP(J$1,Data!$AP:$AR,2,FALSE))+SUMIFS(FX,Fecha,$A237,Linea,VLOOKUP(J$1,Data!$AP:$AR,3,FALSE),Cuenta,VLOOKUP(J$1,Data!$AP:$AR,2,FALSE))+J236,"")</f>
        <v/>
      </c>
      <c r="K237" s="3" t="str">
        <f>IF(AND($A237&lt;&gt;"",K$1&lt;&gt;""),SUMIFS(VM,Fecha,$A237,Linea,VLOOKUP(K$1,Data!$AP:$AR,3,FALSE),Cuenta,VLOOKUP(K$1,Data!$AP:$AR,2,FALSE))+SUMIFS(FX,Fecha,$A237,Linea,VLOOKUP(K$1,Data!$AP:$AR,3,FALSE),Cuenta,VLOOKUP(K$1,Data!$AP:$AR,2,FALSE))+K236,"")</f>
        <v/>
      </c>
      <c r="L237" s="3" t="str">
        <f>IF(AND($A237&lt;&gt;"",L$1&lt;&gt;""),SUMIFS(VM,Fecha,$A237,Linea,VLOOKUP(L$1,Data!$AP:$AR,3,FALSE),Cuenta,VLOOKUP(L$1,Data!$AP:$AR,2,FALSE))+SUMIFS(FX,Fecha,$A237,Linea,VLOOKUP(L$1,Data!$AP:$AR,3,FALSE),Cuenta,VLOOKUP(L$1,Data!$AP:$AR,2,FALSE))+L236,"")</f>
        <v/>
      </c>
      <c r="M237" s="3" t="str">
        <f>IF(AND($A237&lt;&gt;"",M$1&lt;&gt;""),SUMIFS(VM,Fecha,$A237,Linea,VLOOKUP(M$1,Data!$AP:$AR,3,FALSE),Cuenta,VLOOKUP(M$1,Data!$AP:$AR,2,FALSE))+SUMIFS(FX,Fecha,$A237,Linea,VLOOKUP(M$1,Data!$AP:$AR,3,FALSE),Cuenta,VLOOKUP(M$1,Data!$AP:$AR,2,FALSE))+M236,"")</f>
        <v/>
      </c>
      <c r="N237" s="3" t="str">
        <f>IF(AND($A237&lt;&gt;"",N$1&lt;&gt;""),SUMIFS(VM,Fecha,$A237,Linea,VLOOKUP(N$1,Data!$AP:$AR,3,FALSE),Cuenta,VLOOKUP(N$1,Data!$AP:$AR,2,FALSE))+SUMIFS(FX,Fecha,$A237,Linea,VLOOKUP(N$1,Data!$AP:$AR,3,FALSE),Cuenta,VLOOKUP(N$1,Data!$AP:$AR,2,FALSE))+N236,"")</f>
        <v/>
      </c>
    </row>
    <row r="238" spans="2:14" x14ac:dyDescent="0.25">
      <c r="B238" s="3" t="str">
        <f>IF(AND($A238&lt;&gt;"",B$1&lt;&gt;""),SUMIFS(VM,Fecha,$A238,Linea,VLOOKUP(B$1,Data!$AP:$AR,3,FALSE),Cuenta,VLOOKUP(B$1,Data!$AP:$AR,2,FALSE))+SUMIFS(FX,Fecha,$A238,Linea,VLOOKUP(B$1,Data!$AP:$AR,3,FALSE),Cuenta,VLOOKUP(B$1,Data!$AP:$AR,2,FALSE))+B237,"")</f>
        <v/>
      </c>
      <c r="C238" s="3" t="str">
        <f>IF(AND($A238&lt;&gt;"",C$1&lt;&gt;""),SUMIFS(VM,Fecha,$A238,Linea,VLOOKUP(C$1,Data!$AP:$AR,3,FALSE),Cuenta,VLOOKUP(C$1,Data!$AP:$AR,2,FALSE))+SUMIFS(FX,Fecha,$A238,Linea,VLOOKUP(C$1,Data!$AP:$AR,3,FALSE),Cuenta,VLOOKUP(C$1,Data!$AP:$AR,2,FALSE))+C237,"")</f>
        <v/>
      </c>
      <c r="D238" s="3" t="str">
        <f>IF(AND($A238&lt;&gt;"",D$1&lt;&gt;""),SUMIFS(VM,Fecha,$A238,Linea,VLOOKUP(D$1,Data!$AP:$AR,3,FALSE),Cuenta,VLOOKUP(D$1,Data!$AP:$AR,2,FALSE))+SUMIFS(FX,Fecha,$A238,Linea,VLOOKUP(D$1,Data!$AP:$AR,3,FALSE),Cuenta,VLOOKUP(D$1,Data!$AP:$AR,2,FALSE))+D237,"")</f>
        <v/>
      </c>
      <c r="E238" s="3" t="str">
        <f>IF(AND($A238&lt;&gt;"",E$1&lt;&gt;""),SUMIFS(VM,Fecha,$A238,Linea,VLOOKUP(E$1,Data!$AP:$AR,3,FALSE),Cuenta,VLOOKUP(E$1,Data!$AP:$AR,2,FALSE))+SUMIFS(FX,Fecha,$A238,Linea,VLOOKUP(E$1,Data!$AP:$AR,3,FALSE),Cuenta,VLOOKUP(E$1,Data!$AP:$AR,2,FALSE))+E237,"")</f>
        <v/>
      </c>
      <c r="F238" s="3" t="str">
        <f>IF(AND($A238&lt;&gt;"",F$1&lt;&gt;""),SUMIFS(VM,Fecha,$A238,Linea,VLOOKUP(F$1,Data!$AP:$AR,3,FALSE),Cuenta,VLOOKUP(F$1,Data!$AP:$AR,2,FALSE))+SUMIFS(FX,Fecha,$A238,Linea,VLOOKUP(F$1,Data!$AP:$AR,3,FALSE),Cuenta,VLOOKUP(F$1,Data!$AP:$AR,2,FALSE))+F237,"")</f>
        <v/>
      </c>
      <c r="G238" s="3" t="str">
        <f>IF(AND($A238&lt;&gt;"",G$1&lt;&gt;""),SUMIFS(VM,Fecha,$A238,Linea,VLOOKUP(G$1,Data!$AP:$AR,3,FALSE),Cuenta,VLOOKUP(G$1,Data!$AP:$AR,2,FALSE))+SUMIFS(FX,Fecha,$A238,Linea,VLOOKUP(G$1,Data!$AP:$AR,3,FALSE),Cuenta,VLOOKUP(G$1,Data!$AP:$AR,2,FALSE))+G237,"")</f>
        <v/>
      </c>
      <c r="H238" s="3" t="str">
        <f>IF(AND($A238&lt;&gt;"",H$1&lt;&gt;""),SUMIFS(VM,Fecha,$A238,Linea,VLOOKUP(H$1,Data!$AP:$AR,3,FALSE),Cuenta,VLOOKUP(H$1,Data!$AP:$AR,2,FALSE))+SUMIFS(FX,Fecha,$A238,Linea,VLOOKUP(H$1,Data!$AP:$AR,3,FALSE),Cuenta,VLOOKUP(H$1,Data!$AP:$AR,2,FALSE))+H237,"")</f>
        <v/>
      </c>
      <c r="I238" s="3" t="str">
        <f>IF(AND($A238&lt;&gt;"",I$1&lt;&gt;""),SUMIFS(VM,Fecha,$A238,Linea,VLOOKUP(I$1,Data!$AP:$AR,3,FALSE),Cuenta,VLOOKUP(I$1,Data!$AP:$AR,2,FALSE))+SUMIFS(FX,Fecha,$A238,Linea,VLOOKUP(I$1,Data!$AP:$AR,3,FALSE),Cuenta,VLOOKUP(I$1,Data!$AP:$AR,2,FALSE))+I237,"")</f>
        <v/>
      </c>
      <c r="J238" s="3" t="str">
        <f>IF(AND($A238&lt;&gt;"",J$1&lt;&gt;""),SUMIFS(VM,Fecha,$A238,Linea,VLOOKUP(J$1,Data!$AP:$AR,3,FALSE),Cuenta,VLOOKUP(J$1,Data!$AP:$AR,2,FALSE))+SUMIFS(FX,Fecha,$A238,Linea,VLOOKUP(J$1,Data!$AP:$AR,3,FALSE),Cuenta,VLOOKUP(J$1,Data!$AP:$AR,2,FALSE))+J237,"")</f>
        <v/>
      </c>
      <c r="K238" s="3" t="str">
        <f>IF(AND($A238&lt;&gt;"",K$1&lt;&gt;""),SUMIFS(VM,Fecha,$A238,Linea,VLOOKUP(K$1,Data!$AP:$AR,3,FALSE),Cuenta,VLOOKUP(K$1,Data!$AP:$AR,2,FALSE))+SUMIFS(FX,Fecha,$A238,Linea,VLOOKUP(K$1,Data!$AP:$AR,3,FALSE),Cuenta,VLOOKUP(K$1,Data!$AP:$AR,2,FALSE))+K237,"")</f>
        <v/>
      </c>
      <c r="L238" s="3" t="str">
        <f>IF(AND($A238&lt;&gt;"",L$1&lt;&gt;""),SUMIFS(VM,Fecha,$A238,Linea,VLOOKUP(L$1,Data!$AP:$AR,3,FALSE),Cuenta,VLOOKUP(L$1,Data!$AP:$AR,2,FALSE))+SUMIFS(FX,Fecha,$A238,Linea,VLOOKUP(L$1,Data!$AP:$AR,3,FALSE),Cuenta,VLOOKUP(L$1,Data!$AP:$AR,2,FALSE))+L237,"")</f>
        <v/>
      </c>
      <c r="M238" s="3" t="str">
        <f>IF(AND($A238&lt;&gt;"",M$1&lt;&gt;""),SUMIFS(VM,Fecha,$A238,Linea,VLOOKUP(M$1,Data!$AP:$AR,3,FALSE),Cuenta,VLOOKUP(M$1,Data!$AP:$AR,2,FALSE))+SUMIFS(FX,Fecha,$A238,Linea,VLOOKUP(M$1,Data!$AP:$AR,3,FALSE),Cuenta,VLOOKUP(M$1,Data!$AP:$AR,2,FALSE))+M237,"")</f>
        <v/>
      </c>
      <c r="N238" s="3" t="str">
        <f>IF(AND($A238&lt;&gt;"",N$1&lt;&gt;""),SUMIFS(VM,Fecha,$A238,Linea,VLOOKUP(N$1,Data!$AP:$AR,3,FALSE),Cuenta,VLOOKUP(N$1,Data!$AP:$AR,2,FALSE))+SUMIFS(FX,Fecha,$A238,Linea,VLOOKUP(N$1,Data!$AP:$AR,3,FALSE),Cuenta,VLOOKUP(N$1,Data!$AP:$AR,2,FALSE))+N237,"")</f>
        <v/>
      </c>
    </row>
    <row r="239" spans="2:14" x14ac:dyDescent="0.25">
      <c r="B239" s="3" t="str">
        <f>IF(AND($A239&lt;&gt;"",B$1&lt;&gt;""),SUMIFS(VM,Fecha,$A239,Linea,VLOOKUP(B$1,Data!$AP:$AR,3,FALSE),Cuenta,VLOOKUP(B$1,Data!$AP:$AR,2,FALSE))+SUMIFS(FX,Fecha,$A239,Linea,VLOOKUP(B$1,Data!$AP:$AR,3,FALSE),Cuenta,VLOOKUP(B$1,Data!$AP:$AR,2,FALSE))+B238,"")</f>
        <v/>
      </c>
      <c r="C239" s="3" t="str">
        <f>IF(AND($A239&lt;&gt;"",C$1&lt;&gt;""),SUMIFS(VM,Fecha,$A239,Linea,VLOOKUP(C$1,Data!$AP:$AR,3,FALSE),Cuenta,VLOOKUP(C$1,Data!$AP:$AR,2,FALSE))+SUMIFS(FX,Fecha,$A239,Linea,VLOOKUP(C$1,Data!$AP:$AR,3,FALSE),Cuenta,VLOOKUP(C$1,Data!$AP:$AR,2,FALSE))+C238,"")</f>
        <v/>
      </c>
      <c r="D239" s="3" t="str">
        <f>IF(AND($A239&lt;&gt;"",D$1&lt;&gt;""),SUMIFS(VM,Fecha,$A239,Linea,VLOOKUP(D$1,Data!$AP:$AR,3,FALSE),Cuenta,VLOOKUP(D$1,Data!$AP:$AR,2,FALSE))+SUMIFS(FX,Fecha,$A239,Linea,VLOOKUP(D$1,Data!$AP:$AR,3,FALSE),Cuenta,VLOOKUP(D$1,Data!$AP:$AR,2,FALSE))+D238,"")</f>
        <v/>
      </c>
      <c r="E239" s="3" t="str">
        <f>IF(AND($A239&lt;&gt;"",E$1&lt;&gt;""),SUMIFS(VM,Fecha,$A239,Linea,VLOOKUP(E$1,Data!$AP:$AR,3,FALSE),Cuenta,VLOOKUP(E$1,Data!$AP:$AR,2,FALSE))+SUMIFS(FX,Fecha,$A239,Linea,VLOOKUP(E$1,Data!$AP:$AR,3,FALSE),Cuenta,VLOOKUP(E$1,Data!$AP:$AR,2,FALSE))+E238,"")</f>
        <v/>
      </c>
      <c r="F239" s="3" t="str">
        <f>IF(AND($A239&lt;&gt;"",F$1&lt;&gt;""),SUMIFS(VM,Fecha,$A239,Linea,VLOOKUP(F$1,Data!$AP:$AR,3,FALSE),Cuenta,VLOOKUP(F$1,Data!$AP:$AR,2,FALSE))+SUMIFS(FX,Fecha,$A239,Linea,VLOOKUP(F$1,Data!$AP:$AR,3,FALSE),Cuenta,VLOOKUP(F$1,Data!$AP:$AR,2,FALSE))+F238,"")</f>
        <v/>
      </c>
      <c r="G239" s="3" t="str">
        <f>IF(AND($A239&lt;&gt;"",G$1&lt;&gt;""),SUMIFS(VM,Fecha,$A239,Linea,VLOOKUP(G$1,Data!$AP:$AR,3,FALSE),Cuenta,VLOOKUP(G$1,Data!$AP:$AR,2,FALSE))+SUMIFS(FX,Fecha,$A239,Linea,VLOOKUP(G$1,Data!$AP:$AR,3,FALSE),Cuenta,VLOOKUP(G$1,Data!$AP:$AR,2,FALSE))+G238,"")</f>
        <v/>
      </c>
      <c r="H239" s="3" t="str">
        <f>IF(AND($A239&lt;&gt;"",H$1&lt;&gt;""),SUMIFS(VM,Fecha,$A239,Linea,VLOOKUP(H$1,Data!$AP:$AR,3,FALSE),Cuenta,VLOOKUP(H$1,Data!$AP:$AR,2,FALSE))+SUMIFS(FX,Fecha,$A239,Linea,VLOOKUP(H$1,Data!$AP:$AR,3,FALSE),Cuenta,VLOOKUP(H$1,Data!$AP:$AR,2,FALSE))+H238,"")</f>
        <v/>
      </c>
      <c r="I239" s="3" t="str">
        <f>IF(AND($A239&lt;&gt;"",I$1&lt;&gt;""),SUMIFS(VM,Fecha,$A239,Linea,VLOOKUP(I$1,Data!$AP:$AR,3,FALSE),Cuenta,VLOOKUP(I$1,Data!$AP:$AR,2,FALSE))+SUMIFS(FX,Fecha,$A239,Linea,VLOOKUP(I$1,Data!$AP:$AR,3,FALSE),Cuenta,VLOOKUP(I$1,Data!$AP:$AR,2,FALSE))+I238,"")</f>
        <v/>
      </c>
      <c r="J239" s="3" t="str">
        <f>IF(AND($A239&lt;&gt;"",J$1&lt;&gt;""),SUMIFS(VM,Fecha,$A239,Linea,VLOOKUP(J$1,Data!$AP:$AR,3,FALSE),Cuenta,VLOOKUP(J$1,Data!$AP:$AR,2,FALSE))+SUMIFS(FX,Fecha,$A239,Linea,VLOOKUP(J$1,Data!$AP:$AR,3,FALSE),Cuenta,VLOOKUP(J$1,Data!$AP:$AR,2,FALSE))+J238,"")</f>
        <v/>
      </c>
      <c r="K239" s="3" t="str">
        <f>IF(AND($A239&lt;&gt;"",K$1&lt;&gt;""),SUMIFS(VM,Fecha,$A239,Linea,VLOOKUP(K$1,Data!$AP:$AR,3,FALSE),Cuenta,VLOOKUP(K$1,Data!$AP:$AR,2,FALSE))+SUMIFS(FX,Fecha,$A239,Linea,VLOOKUP(K$1,Data!$AP:$AR,3,FALSE),Cuenta,VLOOKUP(K$1,Data!$AP:$AR,2,FALSE))+K238,"")</f>
        <v/>
      </c>
      <c r="L239" s="3" t="str">
        <f>IF(AND($A239&lt;&gt;"",L$1&lt;&gt;""),SUMIFS(VM,Fecha,$A239,Linea,VLOOKUP(L$1,Data!$AP:$AR,3,FALSE),Cuenta,VLOOKUP(L$1,Data!$AP:$AR,2,FALSE))+SUMIFS(FX,Fecha,$A239,Linea,VLOOKUP(L$1,Data!$AP:$AR,3,FALSE),Cuenta,VLOOKUP(L$1,Data!$AP:$AR,2,FALSE))+L238,"")</f>
        <v/>
      </c>
      <c r="M239" s="3" t="str">
        <f>IF(AND($A239&lt;&gt;"",M$1&lt;&gt;""),SUMIFS(VM,Fecha,$A239,Linea,VLOOKUP(M$1,Data!$AP:$AR,3,FALSE),Cuenta,VLOOKUP(M$1,Data!$AP:$AR,2,FALSE))+SUMIFS(FX,Fecha,$A239,Linea,VLOOKUP(M$1,Data!$AP:$AR,3,FALSE),Cuenta,VLOOKUP(M$1,Data!$AP:$AR,2,FALSE))+M238,"")</f>
        <v/>
      </c>
      <c r="N239" s="3" t="str">
        <f>IF(AND($A239&lt;&gt;"",N$1&lt;&gt;""),SUMIFS(VM,Fecha,$A239,Linea,VLOOKUP(N$1,Data!$AP:$AR,3,FALSE),Cuenta,VLOOKUP(N$1,Data!$AP:$AR,2,FALSE))+SUMIFS(FX,Fecha,$A239,Linea,VLOOKUP(N$1,Data!$AP:$AR,3,FALSE),Cuenta,VLOOKUP(N$1,Data!$AP:$AR,2,FALSE))+N238,"")</f>
        <v/>
      </c>
    </row>
    <row r="240" spans="2:14" x14ac:dyDescent="0.25">
      <c r="B240" s="3" t="str">
        <f>IF(AND($A240&lt;&gt;"",B$1&lt;&gt;""),SUMIFS(VM,Fecha,$A240,Linea,VLOOKUP(B$1,Data!$AP:$AR,3,FALSE),Cuenta,VLOOKUP(B$1,Data!$AP:$AR,2,FALSE))+SUMIFS(FX,Fecha,$A240,Linea,VLOOKUP(B$1,Data!$AP:$AR,3,FALSE),Cuenta,VLOOKUP(B$1,Data!$AP:$AR,2,FALSE))+B239,"")</f>
        <v/>
      </c>
      <c r="C240" s="3" t="str">
        <f>IF(AND($A240&lt;&gt;"",C$1&lt;&gt;""),SUMIFS(VM,Fecha,$A240,Linea,VLOOKUP(C$1,Data!$AP:$AR,3,FALSE),Cuenta,VLOOKUP(C$1,Data!$AP:$AR,2,FALSE))+SUMIFS(FX,Fecha,$A240,Linea,VLOOKUP(C$1,Data!$AP:$AR,3,FALSE),Cuenta,VLOOKUP(C$1,Data!$AP:$AR,2,FALSE))+C239,"")</f>
        <v/>
      </c>
      <c r="D240" s="3" t="str">
        <f>IF(AND($A240&lt;&gt;"",D$1&lt;&gt;""),SUMIFS(VM,Fecha,$A240,Linea,VLOOKUP(D$1,Data!$AP:$AR,3,FALSE),Cuenta,VLOOKUP(D$1,Data!$AP:$AR,2,FALSE))+SUMIFS(FX,Fecha,$A240,Linea,VLOOKUP(D$1,Data!$AP:$AR,3,FALSE),Cuenta,VLOOKUP(D$1,Data!$AP:$AR,2,FALSE))+D239,"")</f>
        <v/>
      </c>
      <c r="E240" s="3" t="str">
        <f>IF(AND($A240&lt;&gt;"",E$1&lt;&gt;""),SUMIFS(VM,Fecha,$A240,Linea,VLOOKUP(E$1,Data!$AP:$AR,3,FALSE),Cuenta,VLOOKUP(E$1,Data!$AP:$AR,2,FALSE))+SUMIFS(FX,Fecha,$A240,Linea,VLOOKUP(E$1,Data!$AP:$AR,3,FALSE),Cuenta,VLOOKUP(E$1,Data!$AP:$AR,2,FALSE))+E239,"")</f>
        <v/>
      </c>
      <c r="F240" s="3" t="str">
        <f>IF(AND($A240&lt;&gt;"",F$1&lt;&gt;""),SUMIFS(VM,Fecha,$A240,Linea,VLOOKUP(F$1,Data!$AP:$AR,3,FALSE),Cuenta,VLOOKUP(F$1,Data!$AP:$AR,2,FALSE))+SUMIFS(FX,Fecha,$A240,Linea,VLOOKUP(F$1,Data!$AP:$AR,3,FALSE),Cuenta,VLOOKUP(F$1,Data!$AP:$AR,2,FALSE))+F239,"")</f>
        <v/>
      </c>
      <c r="G240" s="3" t="str">
        <f>IF(AND($A240&lt;&gt;"",G$1&lt;&gt;""),SUMIFS(VM,Fecha,$A240,Linea,VLOOKUP(G$1,Data!$AP:$AR,3,FALSE),Cuenta,VLOOKUP(G$1,Data!$AP:$AR,2,FALSE))+SUMIFS(FX,Fecha,$A240,Linea,VLOOKUP(G$1,Data!$AP:$AR,3,FALSE),Cuenta,VLOOKUP(G$1,Data!$AP:$AR,2,FALSE))+G239,"")</f>
        <v/>
      </c>
      <c r="H240" s="3" t="str">
        <f>IF(AND($A240&lt;&gt;"",H$1&lt;&gt;""),SUMIFS(VM,Fecha,$A240,Linea,VLOOKUP(H$1,Data!$AP:$AR,3,FALSE),Cuenta,VLOOKUP(H$1,Data!$AP:$AR,2,FALSE))+SUMIFS(FX,Fecha,$A240,Linea,VLOOKUP(H$1,Data!$AP:$AR,3,FALSE),Cuenta,VLOOKUP(H$1,Data!$AP:$AR,2,FALSE))+H239,"")</f>
        <v/>
      </c>
      <c r="I240" s="3" t="str">
        <f>IF(AND($A240&lt;&gt;"",I$1&lt;&gt;""),SUMIFS(VM,Fecha,$A240,Linea,VLOOKUP(I$1,Data!$AP:$AR,3,FALSE),Cuenta,VLOOKUP(I$1,Data!$AP:$AR,2,FALSE))+SUMIFS(FX,Fecha,$A240,Linea,VLOOKUP(I$1,Data!$AP:$AR,3,FALSE),Cuenta,VLOOKUP(I$1,Data!$AP:$AR,2,FALSE))+I239,"")</f>
        <v/>
      </c>
      <c r="J240" s="3" t="str">
        <f>IF(AND($A240&lt;&gt;"",J$1&lt;&gt;""),SUMIFS(VM,Fecha,$A240,Linea,VLOOKUP(J$1,Data!$AP:$AR,3,FALSE),Cuenta,VLOOKUP(J$1,Data!$AP:$AR,2,FALSE))+SUMIFS(FX,Fecha,$A240,Linea,VLOOKUP(J$1,Data!$AP:$AR,3,FALSE),Cuenta,VLOOKUP(J$1,Data!$AP:$AR,2,FALSE))+J239,"")</f>
        <v/>
      </c>
      <c r="K240" s="3" t="str">
        <f>IF(AND($A240&lt;&gt;"",K$1&lt;&gt;""),SUMIFS(VM,Fecha,$A240,Linea,VLOOKUP(K$1,Data!$AP:$AR,3,FALSE),Cuenta,VLOOKUP(K$1,Data!$AP:$AR,2,FALSE))+SUMIFS(FX,Fecha,$A240,Linea,VLOOKUP(K$1,Data!$AP:$AR,3,FALSE),Cuenta,VLOOKUP(K$1,Data!$AP:$AR,2,FALSE))+K239,"")</f>
        <v/>
      </c>
      <c r="L240" s="3" t="str">
        <f>IF(AND($A240&lt;&gt;"",L$1&lt;&gt;""),SUMIFS(VM,Fecha,$A240,Linea,VLOOKUP(L$1,Data!$AP:$AR,3,FALSE),Cuenta,VLOOKUP(L$1,Data!$AP:$AR,2,FALSE))+SUMIFS(FX,Fecha,$A240,Linea,VLOOKUP(L$1,Data!$AP:$AR,3,FALSE),Cuenta,VLOOKUP(L$1,Data!$AP:$AR,2,FALSE))+L239,"")</f>
        <v/>
      </c>
      <c r="M240" s="3" t="str">
        <f>IF(AND($A240&lt;&gt;"",M$1&lt;&gt;""),SUMIFS(VM,Fecha,$A240,Linea,VLOOKUP(M$1,Data!$AP:$AR,3,FALSE),Cuenta,VLOOKUP(M$1,Data!$AP:$AR,2,FALSE))+SUMIFS(FX,Fecha,$A240,Linea,VLOOKUP(M$1,Data!$AP:$AR,3,FALSE),Cuenta,VLOOKUP(M$1,Data!$AP:$AR,2,FALSE))+M239,"")</f>
        <v/>
      </c>
      <c r="N240" s="3" t="str">
        <f>IF(AND($A240&lt;&gt;"",N$1&lt;&gt;""),SUMIFS(VM,Fecha,$A240,Linea,VLOOKUP(N$1,Data!$AP:$AR,3,FALSE),Cuenta,VLOOKUP(N$1,Data!$AP:$AR,2,FALSE))+SUMIFS(FX,Fecha,$A240,Linea,VLOOKUP(N$1,Data!$AP:$AR,3,FALSE),Cuenta,VLOOKUP(N$1,Data!$AP:$AR,2,FALSE))+N239,"")</f>
        <v/>
      </c>
    </row>
    <row r="241" spans="2:14" x14ac:dyDescent="0.25">
      <c r="B241" s="3" t="str">
        <f>IF(AND($A241&lt;&gt;"",B$1&lt;&gt;""),SUMIFS(VM,Fecha,$A241,Linea,VLOOKUP(B$1,Data!$AP:$AR,3,FALSE),Cuenta,VLOOKUP(B$1,Data!$AP:$AR,2,FALSE))+SUMIFS(FX,Fecha,$A241,Linea,VLOOKUP(B$1,Data!$AP:$AR,3,FALSE),Cuenta,VLOOKUP(B$1,Data!$AP:$AR,2,FALSE))+B240,"")</f>
        <v/>
      </c>
      <c r="C241" s="3" t="str">
        <f>IF(AND($A241&lt;&gt;"",C$1&lt;&gt;""),SUMIFS(VM,Fecha,$A241,Linea,VLOOKUP(C$1,Data!$AP:$AR,3,FALSE),Cuenta,VLOOKUP(C$1,Data!$AP:$AR,2,FALSE))+SUMIFS(FX,Fecha,$A241,Linea,VLOOKUP(C$1,Data!$AP:$AR,3,FALSE),Cuenta,VLOOKUP(C$1,Data!$AP:$AR,2,FALSE))+C240,"")</f>
        <v/>
      </c>
      <c r="D241" s="3" t="str">
        <f>IF(AND($A241&lt;&gt;"",D$1&lt;&gt;""),SUMIFS(VM,Fecha,$A241,Linea,VLOOKUP(D$1,Data!$AP:$AR,3,FALSE),Cuenta,VLOOKUP(D$1,Data!$AP:$AR,2,FALSE))+SUMIFS(FX,Fecha,$A241,Linea,VLOOKUP(D$1,Data!$AP:$AR,3,FALSE),Cuenta,VLOOKUP(D$1,Data!$AP:$AR,2,FALSE))+D240,"")</f>
        <v/>
      </c>
      <c r="E241" s="3" t="str">
        <f>IF(AND($A241&lt;&gt;"",E$1&lt;&gt;""),SUMIFS(VM,Fecha,$A241,Linea,VLOOKUP(E$1,Data!$AP:$AR,3,FALSE),Cuenta,VLOOKUP(E$1,Data!$AP:$AR,2,FALSE))+SUMIFS(FX,Fecha,$A241,Linea,VLOOKUP(E$1,Data!$AP:$AR,3,FALSE),Cuenta,VLOOKUP(E$1,Data!$AP:$AR,2,FALSE))+E240,"")</f>
        <v/>
      </c>
      <c r="F241" s="3" t="str">
        <f>IF(AND($A241&lt;&gt;"",F$1&lt;&gt;""),SUMIFS(VM,Fecha,$A241,Linea,VLOOKUP(F$1,Data!$AP:$AR,3,FALSE),Cuenta,VLOOKUP(F$1,Data!$AP:$AR,2,FALSE))+SUMIFS(FX,Fecha,$A241,Linea,VLOOKUP(F$1,Data!$AP:$AR,3,FALSE),Cuenta,VLOOKUP(F$1,Data!$AP:$AR,2,FALSE))+F240,"")</f>
        <v/>
      </c>
      <c r="G241" s="3" t="str">
        <f>IF(AND($A241&lt;&gt;"",G$1&lt;&gt;""),SUMIFS(VM,Fecha,$A241,Linea,VLOOKUP(G$1,Data!$AP:$AR,3,FALSE),Cuenta,VLOOKUP(G$1,Data!$AP:$AR,2,FALSE))+SUMIFS(FX,Fecha,$A241,Linea,VLOOKUP(G$1,Data!$AP:$AR,3,FALSE),Cuenta,VLOOKUP(G$1,Data!$AP:$AR,2,FALSE))+G240,"")</f>
        <v/>
      </c>
      <c r="H241" s="3" t="str">
        <f>IF(AND($A241&lt;&gt;"",H$1&lt;&gt;""),SUMIFS(VM,Fecha,$A241,Linea,VLOOKUP(H$1,Data!$AP:$AR,3,FALSE),Cuenta,VLOOKUP(H$1,Data!$AP:$AR,2,FALSE))+SUMIFS(FX,Fecha,$A241,Linea,VLOOKUP(H$1,Data!$AP:$AR,3,FALSE),Cuenta,VLOOKUP(H$1,Data!$AP:$AR,2,FALSE))+H240,"")</f>
        <v/>
      </c>
      <c r="I241" s="3" t="str">
        <f>IF(AND($A241&lt;&gt;"",I$1&lt;&gt;""),SUMIFS(VM,Fecha,$A241,Linea,VLOOKUP(I$1,Data!$AP:$AR,3,FALSE),Cuenta,VLOOKUP(I$1,Data!$AP:$AR,2,FALSE))+SUMIFS(FX,Fecha,$A241,Linea,VLOOKUP(I$1,Data!$AP:$AR,3,FALSE),Cuenta,VLOOKUP(I$1,Data!$AP:$AR,2,FALSE))+I240,"")</f>
        <v/>
      </c>
      <c r="J241" s="3" t="str">
        <f>IF(AND($A241&lt;&gt;"",J$1&lt;&gt;""),SUMIFS(VM,Fecha,$A241,Linea,VLOOKUP(J$1,Data!$AP:$AR,3,FALSE),Cuenta,VLOOKUP(J$1,Data!$AP:$AR,2,FALSE))+SUMIFS(FX,Fecha,$A241,Linea,VLOOKUP(J$1,Data!$AP:$AR,3,FALSE),Cuenta,VLOOKUP(J$1,Data!$AP:$AR,2,FALSE))+J240,"")</f>
        <v/>
      </c>
      <c r="K241" s="3" t="str">
        <f>IF(AND($A241&lt;&gt;"",K$1&lt;&gt;""),SUMIFS(VM,Fecha,$A241,Linea,VLOOKUP(K$1,Data!$AP:$AR,3,FALSE),Cuenta,VLOOKUP(K$1,Data!$AP:$AR,2,FALSE))+SUMIFS(FX,Fecha,$A241,Linea,VLOOKUP(K$1,Data!$AP:$AR,3,FALSE),Cuenta,VLOOKUP(K$1,Data!$AP:$AR,2,FALSE))+K240,"")</f>
        <v/>
      </c>
      <c r="L241" s="3" t="str">
        <f>IF(AND($A241&lt;&gt;"",L$1&lt;&gt;""),SUMIFS(VM,Fecha,$A241,Linea,VLOOKUP(L$1,Data!$AP:$AR,3,FALSE),Cuenta,VLOOKUP(L$1,Data!$AP:$AR,2,FALSE))+SUMIFS(FX,Fecha,$A241,Linea,VLOOKUP(L$1,Data!$AP:$AR,3,FALSE),Cuenta,VLOOKUP(L$1,Data!$AP:$AR,2,FALSE))+L240,"")</f>
        <v/>
      </c>
      <c r="M241" s="3" t="str">
        <f>IF(AND($A241&lt;&gt;"",M$1&lt;&gt;""),SUMIFS(VM,Fecha,$A241,Linea,VLOOKUP(M$1,Data!$AP:$AR,3,FALSE),Cuenta,VLOOKUP(M$1,Data!$AP:$AR,2,FALSE))+SUMIFS(FX,Fecha,$A241,Linea,VLOOKUP(M$1,Data!$AP:$AR,3,FALSE),Cuenta,VLOOKUP(M$1,Data!$AP:$AR,2,FALSE))+M240,"")</f>
        <v/>
      </c>
      <c r="N241" s="3" t="str">
        <f>IF(AND($A241&lt;&gt;"",N$1&lt;&gt;""),SUMIFS(VM,Fecha,$A241,Linea,VLOOKUP(N$1,Data!$AP:$AR,3,FALSE),Cuenta,VLOOKUP(N$1,Data!$AP:$AR,2,FALSE))+SUMIFS(FX,Fecha,$A241,Linea,VLOOKUP(N$1,Data!$AP:$AR,3,FALSE),Cuenta,VLOOKUP(N$1,Data!$AP:$AR,2,FALSE))+N240,"")</f>
        <v/>
      </c>
    </row>
    <row r="242" spans="2:14" x14ac:dyDescent="0.25">
      <c r="B242" s="3" t="str">
        <f>IF(AND($A242&lt;&gt;"",B$1&lt;&gt;""),SUMIFS(VM,Fecha,$A242,Linea,VLOOKUP(B$1,Data!$AP:$AR,3,FALSE),Cuenta,VLOOKUP(B$1,Data!$AP:$AR,2,FALSE))+SUMIFS(FX,Fecha,$A242,Linea,VLOOKUP(B$1,Data!$AP:$AR,3,FALSE),Cuenta,VLOOKUP(B$1,Data!$AP:$AR,2,FALSE))+B241,"")</f>
        <v/>
      </c>
      <c r="C242" s="3" t="str">
        <f>IF(AND($A242&lt;&gt;"",C$1&lt;&gt;""),SUMIFS(VM,Fecha,$A242,Linea,VLOOKUP(C$1,Data!$AP:$AR,3,FALSE),Cuenta,VLOOKUP(C$1,Data!$AP:$AR,2,FALSE))+SUMIFS(FX,Fecha,$A242,Linea,VLOOKUP(C$1,Data!$AP:$AR,3,FALSE),Cuenta,VLOOKUP(C$1,Data!$AP:$AR,2,FALSE))+C241,"")</f>
        <v/>
      </c>
      <c r="D242" s="3" t="str">
        <f>IF(AND($A242&lt;&gt;"",D$1&lt;&gt;""),SUMIFS(VM,Fecha,$A242,Linea,VLOOKUP(D$1,Data!$AP:$AR,3,FALSE),Cuenta,VLOOKUP(D$1,Data!$AP:$AR,2,FALSE))+SUMIFS(FX,Fecha,$A242,Linea,VLOOKUP(D$1,Data!$AP:$AR,3,FALSE),Cuenta,VLOOKUP(D$1,Data!$AP:$AR,2,FALSE))+D241,"")</f>
        <v/>
      </c>
      <c r="E242" s="3" t="str">
        <f>IF(AND($A242&lt;&gt;"",E$1&lt;&gt;""),SUMIFS(VM,Fecha,$A242,Linea,VLOOKUP(E$1,Data!$AP:$AR,3,FALSE),Cuenta,VLOOKUP(E$1,Data!$AP:$AR,2,FALSE))+SUMIFS(FX,Fecha,$A242,Linea,VLOOKUP(E$1,Data!$AP:$AR,3,FALSE),Cuenta,VLOOKUP(E$1,Data!$AP:$AR,2,FALSE))+E241,"")</f>
        <v/>
      </c>
      <c r="F242" s="3" t="str">
        <f>IF(AND($A242&lt;&gt;"",F$1&lt;&gt;""),SUMIFS(VM,Fecha,$A242,Linea,VLOOKUP(F$1,Data!$AP:$AR,3,FALSE),Cuenta,VLOOKUP(F$1,Data!$AP:$AR,2,FALSE))+SUMIFS(FX,Fecha,$A242,Linea,VLOOKUP(F$1,Data!$AP:$AR,3,FALSE),Cuenta,VLOOKUP(F$1,Data!$AP:$AR,2,FALSE))+F241,"")</f>
        <v/>
      </c>
      <c r="G242" s="3" t="str">
        <f>IF(AND($A242&lt;&gt;"",G$1&lt;&gt;""),SUMIFS(VM,Fecha,$A242,Linea,VLOOKUP(G$1,Data!$AP:$AR,3,FALSE),Cuenta,VLOOKUP(G$1,Data!$AP:$AR,2,FALSE))+SUMIFS(FX,Fecha,$A242,Linea,VLOOKUP(G$1,Data!$AP:$AR,3,FALSE),Cuenta,VLOOKUP(G$1,Data!$AP:$AR,2,FALSE))+G241,"")</f>
        <v/>
      </c>
      <c r="H242" s="3" t="str">
        <f>IF(AND($A242&lt;&gt;"",H$1&lt;&gt;""),SUMIFS(VM,Fecha,$A242,Linea,VLOOKUP(H$1,Data!$AP:$AR,3,FALSE),Cuenta,VLOOKUP(H$1,Data!$AP:$AR,2,FALSE))+SUMIFS(FX,Fecha,$A242,Linea,VLOOKUP(H$1,Data!$AP:$AR,3,FALSE),Cuenta,VLOOKUP(H$1,Data!$AP:$AR,2,FALSE))+H241,"")</f>
        <v/>
      </c>
      <c r="I242" s="3" t="str">
        <f>IF(AND($A242&lt;&gt;"",I$1&lt;&gt;""),SUMIFS(VM,Fecha,$A242,Linea,VLOOKUP(I$1,Data!$AP:$AR,3,FALSE),Cuenta,VLOOKUP(I$1,Data!$AP:$AR,2,FALSE))+SUMIFS(FX,Fecha,$A242,Linea,VLOOKUP(I$1,Data!$AP:$AR,3,FALSE),Cuenta,VLOOKUP(I$1,Data!$AP:$AR,2,FALSE))+I241,"")</f>
        <v/>
      </c>
      <c r="J242" s="3" t="str">
        <f>IF(AND($A242&lt;&gt;"",J$1&lt;&gt;""),SUMIFS(VM,Fecha,$A242,Linea,VLOOKUP(J$1,Data!$AP:$AR,3,FALSE),Cuenta,VLOOKUP(J$1,Data!$AP:$AR,2,FALSE))+SUMIFS(FX,Fecha,$A242,Linea,VLOOKUP(J$1,Data!$AP:$AR,3,FALSE),Cuenta,VLOOKUP(J$1,Data!$AP:$AR,2,FALSE))+J241,"")</f>
        <v/>
      </c>
      <c r="K242" s="3" t="str">
        <f>IF(AND($A242&lt;&gt;"",K$1&lt;&gt;""),SUMIFS(VM,Fecha,$A242,Linea,VLOOKUP(K$1,Data!$AP:$AR,3,FALSE),Cuenta,VLOOKUP(K$1,Data!$AP:$AR,2,FALSE))+SUMIFS(FX,Fecha,$A242,Linea,VLOOKUP(K$1,Data!$AP:$AR,3,FALSE),Cuenta,VLOOKUP(K$1,Data!$AP:$AR,2,FALSE))+K241,"")</f>
        <v/>
      </c>
      <c r="L242" s="3" t="str">
        <f>IF(AND($A242&lt;&gt;"",L$1&lt;&gt;""),SUMIFS(VM,Fecha,$A242,Linea,VLOOKUP(L$1,Data!$AP:$AR,3,FALSE),Cuenta,VLOOKUP(L$1,Data!$AP:$AR,2,FALSE))+SUMIFS(FX,Fecha,$A242,Linea,VLOOKUP(L$1,Data!$AP:$AR,3,FALSE),Cuenta,VLOOKUP(L$1,Data!$AP:$AR,2,FALSE))+L241,"")</f>
        <v/>
      </c>
      <c r="M242" s="3" t="str">
        <f>IF(AND($A242&lt;&gt;"",M$1&lt;&gt;""),SUMIFS(VM,Fecha,$A242,Linea,VLOOKUP(M$1,Data!$AP:$AR,3,FALSE),Cuenta,VLOOKUP(M$1,Data!$AP:$AR,2,FALSE))+SUMIFS(FX,Fecha,$A242,Linea,VLOOKUP(M$1,Data!$AP:$AR,3,FALSE),Cuenta,VLOOKUP(M$1,Data!$AP:$AR,2,FALSE))+M241,"")</f>
        <v/>
      </c>
      <c r="N242" s="3" t="str">
        <f>IF(AND($A242&lt;&gt;"",N$1&lt;&gt;""),SUMIFS(VM,Fecha,$A242,Linea,VLOOKUP(N$1,Data!$AP:$AR,3,FALSE),Cuenta,VLOOKUP(N$1,Data!$AP:$AR,2,FALSE))+SUMIFS(FX,Fecha,$A242,Linea,VLOOKUP(N$1,Data!$AP:$AR,3,FALSE),Cuenta,VLOOKUP(N$1,Data!$AP:$AR,2,FALSE))+N241,"")</f>
        <v/>
      </c>
    </row>
    <row r="243" spans="2:14" x14ac:dyDescent="0.25">
      <c r="B243" s="3" t="str">
        <f>IF(AND($A243&lt;&gt;"",B$1&lt;&gt;""),SUMIFS(VM,Fecha,$A243,Linea,VLOOKUP(B$1,Data!$AP:$AR,3,FALSE),Cuenta,VLOOKUP(B$1,Data!$AP:$AR,2,FALSE))+SUMIFS(FX,Fecha,$A243,Linea,VLOOKUP(B$1,Data!$AP:$AR,3,FALSE),Cuenta,VLOOKUP(B$1,Data!$AP:$AR,2,FALSE))+B242,"")</f>
        <v/>
      </c>
      <c r="C243" s="3" t="str">
        <f>IF(AND($A243&lt;&gt;"",C$1&lt;&gt;""),SUMIFS(VM,Fecha,$A243,Linea,VLOOKUP(C$1,Data!$AP:$AR,3,FALSE),Cuenta,VLOOKUP(C$1,Data!$AP:$AR,2,FALSE))+SUMIFS(FX,Fecha,$A243,Linea,VLOOKUP(C$1,Data!$AP:$AR,3,FALSE),Cuenta,VLOOKUP(C$1,Data!$AP:$AR,2,FALSE))+C242,"")</f>
        <v/>
      </c>
      <c r="D243" s="3" t="str">
        <f>IF(AND($A243&lt;&gt;"",D$1&lt;&gt;""),SUMIFS(VM,Fecha,$A243,Linea,VLOOKUP(D$1,Data!$AP:$AR,3,FALSE),Cuenta,VLOOKUP(D$1,Data!$AP:$AR,2,FALSE))+SUMIFS(FX,Fecha,$A243,Linea,VLOOKUP(D$1,Data!$AP:$AR,3,FALSE),Cuenta,VLOOKUP(D$1,Data!$AP:$AR,2,FALSE))+D242,"")</f>
        <v/>
      </c>
      <c r="E243" s="3" t="str">
        <f>IF(AND($A243&lt;&gt;"",E$1&lt;&gt;""),SUMIFS(VM,Fecha,$A243,Linea,VLOOKUP(E$1,Data!$AP:$AR,3,FALSE),Cuenta,VLOOKUP(E$1,Data!$AP:$AR,2,FALSE))+SUMIFS(FX,Fecha,$A243,Linea,VLOOKUP(E$1,Data!$AP:$AR,3,FALSE),Cuenta,VLOOKUP(E$1,Data!$AP:$AR,2,FALSE))+E242,"")</f>
        <v/>
      </c>
      <c r="F243" s="3" t="str">
        <f>IF(AND($A243&lt;&gt;"",F$1&lt;&gt;""),SUMIFS(VM,Fecha,$A243,Linea,VLOOKUP(F$1,Data!$AP:$AR,3,FALSE),Cuenta,VLOOKUP(F$1,Data!$AP:$AR,2,FALSE))+SUMIFS(FX,Fecha,$A243,Linea,VLOOKUP(F$1,Data!$AP:$AR,3,FALSE),Cuenta,VLOOKUP(F$1,Data!$AP:$AR,2,FALSE))+F242,"")</f>
        <v/>
      </c>
      <c r="G243" s="3" t="str">
        <f>IF(AND($A243&lt;&gt;"",G$1&lt;&gt;""),SUMIFS(VM,Fecha,$A243,Linea,VLOOKUP(G$1,Data!$AP:$AR,3,FALSE),Cuenta,VLOOKUP(G$1,Data!$AP:$AR,2,FALSE))+SUMIFS(FX,Fecha,$A243,Linea,VLOOKUP(G$1,Data!$AP:$AR,3,FALSE),Cuenta,VLOOKUP(G$1,Data!$AP:$AR,2,FALSE))+G242,"")</f>
        <v/>
      </c>
      <c r="H243" s="3" t="str">
        <f>IF(AND($A243&lt;&gt;"",H$1&lt;&gt;""),SUMIFS(VM,Fecha,$A243,Linea,VLOOKUP(H$1,Data!$AP:$AR,3,FALSE),Cuenta,VLOOKUP(H$1,Data!$AP:$AR,2,FALSE))+SUMIFS(FX,Fecha,$A243,Linea,VLOOKUP(H$1,Data!$AP:$AR,3,FALSE),Cuenta,VLOOKUP(H$1,Data!$AP:$AR,2,FALSE))+H242,"")</f>
        <v/>
      </c>
      <c r="I243" s="3" t="str">
        <f>IF(AND($A243&lt;&gt;"",I$1&lt;&gt;""),SUMIFS(VM,Fecha,$A243,Linea,VLOOKUP(I$1,Data!$AP:$AR,3,FALSE),Cuenta,VLOOKUP(I$1,Data!$AP:$AR,2,FALSE))+SUMIFS(FX,Fecha,$A243,Linea,VLOOKUP(I$1,Data!$AP:$AR,3,FALSE),Cuenta,VLOOKUP(I$1,Data!$AP:$AR,2,FALSE))+I242,"")</f>
        <v/>
      </c>
      <c r="J243" s="3" t="str">
        <f>IF(AND($A243&lt;&gt;"",J$1&lt;&gt;""),SUMIFS(VM,Fecha,$A243,Linea,VLOOKUP(J$1,Data!$AP:$AR,3,FALSE),Cuenta,VLOOKUP(J$1,Data!$AP:$AR,2,FALSE))+SUMIFS(FX,Fecha,$A243,Linea,VLOOKUP(J$1,Data!$AP:$AR,3,FALSE),Cuenta,VLOOKUP(J$1,Data!$AP:$AR,2,FALSE))+J242,"")</f>
        <v/>
      </c>
      <c r="K243" s="3" t="str">
        <f>IF(AND($A243&lt;&gt;"",K$1&lt;&gt;""),SUMIFS(VM,Fecha,$A243,Linea,VLOOKUP(K$1,Data!$AP:$AR,3,FALSE),Cuenta,VLOOKUP(K$1,Data!$AP:$AR,2,FALSE))+SUMIFS(FX,Fecha,$A243,Linea,VLOOKUP(K$1,Data!$AP:$AR,3,FALSE),Cuenta,VLOOKUP(K$1,Data!$AP:$AR,2,FALSE))+K242,"")</f>
        <v/>
      </c>
      <c r="L243" s="3" t="str">
        <f>IF(AND($A243&lt;&gt;"",L$1&lt;&gt;""),SUMIFS(VM,Fecha,$A243,Linea,VLOOKUP(L$1,Data!$AP:$AR,3,FALSE),Cuenta,VLOOKUP(L$1,Data!$AP:$AR,2,FALSE))+SUMIFS(FX,Fecha,$A243,Linea,VLOOKUP(L$1,Data!$AP:$AR,3,FALSE),Cuenta,VLOOKUP(L$1,Data!$AP:$AR,2,FALSE))+L242,"")</f>
        <v/>
      </c>
      <c r="M243" s="3" t="str">
        <f>IF(AND($A243&lt;&gt;"",M$1&lt;&gt;""),SUMIFS(VM,Fecha,$A243,Linea,VLOOKUP(M$1,Data!$AP:$AR,3,FALSE),Cuenta,VLOOKUP(M$1,Data!$AP:$AR,2,FALSE))+SUMIFS(FX,Fecha,$A243,Linea,VLOOKUP(M$1,Data!$AP:$AR,3,FALSE),Cuenta,VLOOKUP(M$1,Data!$AP:$AR,2,FALSE))+M242,"")</f>
        <v/>
      </c>
      <c r="N243" s="3" t="str">
        <f>IF(AND($A243&lt;&gt;"",N$1&lt;&gt;""),SUMIFS(VM,Fecha,$A243,Linea,VLOOKUP(N$1,Data!$AP:$AR,3,FALSE),Cuenta,VLOOKUP(N$1,Data!$AP:$AR,2,FALSE))+SUMIFS(FX,Fecha,$A243,Linea,VLOOKUP(N$1,Data!$AP:$AR,3,FALSE),Cuenta,VLOOKUP(N$1,Data!$AP:$AR,2,FALSE))+N242,"")</f>
        <v/>
      </c>
    </row>
    <row r="244" spans="2:14" x14ac:dyDescent="0.25">
      <c r="B244" s="3" t="str">
        <f>IF(AND($A244&lt;&gt;"",B$1&lt;&gt;""),SUMIFS(VM,Fecha,$A244,Linea,VLOOKUP(B$1,Data!$AP:$AR,3,FALSE),Cuenta,VLOOKUP(B$1,Data!$AP:$AR,2,FALSE))+SUMIFS(FX,Fecha,$A244,Linea,VLOOKUP(B$1,Data!$AP:$AR,3,FALSE),Cuenta,VLOOKUP(B$1,Data!$AP:$AR,2,FALSE))+B243,"")</f>
        <v/>
      </c>
      <c r="C244" s="3" t="str">
        <f>IF(AND($A244&lt;&gt;"",C$1&lt;&gt;""),SUMIFS(VM,Fecha,$A244,Linea,VLOOKUP(C$1,Data!$AP:$AR,3,FALSE),Cuenta,VLOOKUP(C$1,Data!$AP:$AR,2,FALSE))+SUMIFS(FX,Fecha,$A244,Linea,VLOOKUP(C$1,Data!$AP:$AR,3,FALSE),Cuenta,VLOOKUP(C$1,Data!$AP:$AR,2,FALSE))+C243,"")</f>
        <v/>
      </c>
      <c r="D244" s="3" t="str">
        <f>IF(AND($A244&lt;&gt;"",D$1&lt;&gt;""),SUMIFS(VM,Fecha,$A244,Linea,VLOOKUP(D$1,Data!$AP:$AR,3,FALSE),Cuenta,VLOOKUP(D$1,Data!$AP:$AR,2,FALSE))+SUMIFS(FX,Fecha,$A244,Linea,VLOOKUP(D$1,Data!$AP:$AR,3,FALSE),Cuenta,VLOOKUP(D$1,Data!$AP:$AR,2,FALSE))+D243,"")</f>
        <v/>
      </c>
      <c r="E244" s="3" t="str">
        <f>IF(AND($A244&lt;&gt;"",E$1&lt;&gt;""),SUMIFS(VM,Fecha,$A244,Linea,VLOOKUP(E$1,Data!$AP:$AR,3,FALSE),Cuenta,VLOOKUP(E$1,Data!$AP:$AR,2,FALSE))+SUMIFS(FX,Fecha,$A244,Linea,VLOOKUP(E$1,Data!$AP:$AR,3,FALSE),Cuenta,VLOOKUP(E$1,Data!$AP:$AR,2,FALSE))+E243,"")</f>
        <v/>
      </c>
      <c r="F244" s="3" t="str">
        <f>IF(AND($A244&lt;&gt;"",F$1&lt;&gt;""),SUMIFS(VM,Fecha,$A244,Linea,VLOOKUP(F$1,Data!$AP:$AR,3,FALSE),Cuenta,VLOOKUP(F$1,Data!$AP:$AR,2,FALSE))+SUMIFS(FX,Fecha,$A244,Linea,VLOOKUP(F$1,Data!$AP:$AR,3,FALSE),Cuenta,VLOOKUP(F$1,Data!$AP:$AR,2,FALSE))+F243,"")</f>
        <v/>
      </c>
      <c r="G244" s="3" t="str">
        <f>IF(AND($A244&lt;&gt;"",G$1&lt;&gt;""),SUMIFS(VM,Fecha,$A244,Linea,VLOOKUP(G$1,Data!$AP:$AR,3,FALSE),Cuenta,VLOOKUP(G$1,Data!$AP:$AR,2,FALSE))+SUMIFS(FX,Fecha,$A244,Linea,VLOOKUP(G$1,Data!$AP:$AR,3,FALSE),Cuenta,VLOOKUP(G$1,Data!$AP:$AR,2,FALSE))+G243,"")</f>
        <v/>
      </c>
      <c r="H244" s="3" t="str">
        <f>IF(AND($A244&lt;&gt;"",H$1&lt;&gt;""),SUMIFS(VM,Fecha,$A244,Linea,VLOOKUP(H$1,Data!$AP:$AR,3,FALSE),Cuenta,VLOOKUP(H$1,Data!$AP:$AR,2,FALSE))+SUMIFS(FX,Fecha,$A244,Linea,VLOOKUP(H$1,Data!$AP:$AR,3,FALSE),Cuenta,VLOOKUP(H$1,Data!$AP:$AR,2,FALSE))+H243,"")</f>
        <v/>
      </c>
      <c r="I244" s="3" t="str">
        <f>IF(AND($A244&lt;&gt;"",I$1&lt;&gt;""),SUMIFS(VM,Fecha,$A244,Linea,VLOOKUP(I$1,Data!$AP:$AR,3,FALSE),Cuenta,VLOOKUP(I$1,Data!$AP:$AR,2,FALSE))+SUMIFS(FX,Fecha,$A244,Linea,VLOOKUP(I$1,Data!$AP:$AR,3,FALSE),Cuenta,VLOOKUP(I$1,Data!$AP:$AR,2,FALSE))+I243,"")</f>
        <v/>
      </c>
      <c r="J244" s="3" t="str">
        <f>IF(AND($A244&lt;&gt;"",J$1&lt;&gt;""),SUMIFS(VM,Fecha,$A244,Linea,VLOOKUP(J$1,Data!$AP:$AR,3,FALSE),Cuenta,VLOOKUP(J$1,Data!$AP:$AR,2,FALSE))+SUMIFS(FX,Fecha,$A244,Linea,VLOOKUP(J$1,Data!$AP:$AR,3,FALSE),Cuenta,VLOOKUP(J$1,Data!$AP:$AR,2,FALSE))+J243,"")</f>
        <v/>
      </c>
      <c r="K244" s="3" t="str">
        <f>IF(AND($A244&lt;&gt;"",K$1&lt;&gt;""),SUMIFS(VM,Fecha,$A244,Linea,VLOOKUP(K$1,Data!$AP:$AR,3,FALSE),Cuenta,VLOOKUP(K$1,Data!$AP:$AR,2,FALSE))+SUMIFS(FX,Fecha,$A244,Linea,VLOOKUP(K$1,Data!$AP:$AR,3,FALSE),Cuenta,VLOOKUP(K$1,Data!$AP:$AR,2,FALSE))+K243,"")</f>
        <v/>
      </c>
      <c r="L244" s="3" t="str">
        <f>IF(AND($A244&lt;&gt;"",L$1&lt;&gt;""),SUMIFS(VM,Fecha,$A244,Linea,VLOOKUP(L$1,Data!$AP:$AR,3,FALSE),Cuenta,VLOOKUP(L$1,Data!$AP:$AR,2,FALSE))+SUMIFS(FX,Fecha,$A244,Linea,VLOOKUP(L$1,Data!$AP:$AR,3,FALSE),Cuenta,VLOOKUP(L$1,Data!$AP:$AR,2,FALSE))+L243,"")</f>
        <v/>
      </c>
      <c r="M244" s="3" t="str">
        <f>IF(AND($A244&lt;&gt;"",M$1&lt;&gt;""),SUMIFS(VM,Fecha,$A244,Linea,VLOOKUP(M$1,Data!$AP:$AR,3,FALSE),Cuenta,VLOOKUP(M$1,Data!$AP:$AR,2,FALSE))+SUMIFS(FX,Fecha,$A244,Linea,VLOOKUP(M$1,Data!$AP:$AR,3,FALSE),Cuenta,VLOOKUP(M$1,Data!$AP:$AR,2,FALSE))+M243,"")</f>
        <v/>
      </c>
      <c r="N244" s="3" t="str">
        <f>IF(AND($A244&lt;&gt;"",N$1&lt;&gt;""),SUMIFS(VM,Fecha,$A244,Linea,VLOOKUP(N$1,Data!$AP:$AR,3,FALSE),Cuenta,VLOOKUP(N$1,Data!$AP:$AR,2,FALSE))+SUMIFS(FX,Fecha,$A244,Linea,VLOOKUP(N$1,Data!$AP:$AR,3,FALSE),Cuenta,VLOOKUP(N$1,Data!$AP:$AR,2,FALSE))+N243,"")</f>
        <v/>
      </c>
    </row>
    <row r="245" spans="2:14" x14ac:dyDescent="0.25">
      <c r="B245" s="3" t="str">
        <f>IF(AND($A245&lt;&gt;"",B$1&lt;&gt;""),SUMIFS(VM,Fecha,$A245,Linea,VLOOKUP(B$1,Data!$AP:$AR,3,FALSE),Cuenta,VLOOKUP(B$1,Data!$AP:$AR,2,FALSE))+SUMIFS(FX,Fecha,$A245,Linea,VLOOKUP(B$1,Data!$AP:$AR,3,FALSE),Cuenta,VLOOKUP(B$1,Data!$AP:$AR,2,FALSE))+B244,"")</f>
        <v/>
      </c>
      <c r="C245" s="3" t="str">
        <f>IF(AND($A245&lt;&gt;"",C$1&lt;&gt;""),SUMIFS(VM,Fecha,$A245,Linea,VLOOKUP(C$1,Data!$AP:$AR,3,FALSE),Cuenta,VLOOKUP(C$1,Data!$AP:$AR,2,FALSE))+SUMIFS(FX,Fecha,$A245,Linea,VLOOKUP(C$1,Data!$AP:$AR,3,FALSE),Cuenta,VLOOKUP(C$1,Data!$AP:$AR,2,FALSE))+C244,"")</f>
        <v/>
      </c>
      <c r="D245" s="3" t="str">
        <f>IF(AND($A245&lt;&gt;"",D$1&lt;&gt;""),SUMIFS(VM,Fecha,$A245,Linea,VLOOKUP(D$1,Data!$AP:$AR,3,FALSE),Cuenta,VLOOKUP(D$1,Data!$AP:$AR,2,FALSE))+SUMIFS(FX,Fecha,$A245,Linea,VLOOKUP(D$1,Data!$AP:$AR,3,FALSE),Cuenta,VLOOKUP(D$1,Data!$AP:$AR,2,FALSE))+D244,"")</f>
        <v/>
      </c>
      <c r="E245" s="3" t="str">
        <f>IF(AND($A245&lt;&gt;"",E$1&lt;&gt;""),SUMIFS(VM,Fecha,$A245,Linea,VLOOKUP(E$1,Data!$AP:$AR,3,FALSE),Cuenta,VLOOKUP(E$1,Data!$AP:$AR,2,FALSE))+SUMIFS(FX,Fecha,$A245,Linea,VLOOKUP(E$1,Data!$AP:$AR,3,FALSE),Cuenta,VLOOKUP(E$1,Data!$AP:$AR,2,FALSE))+E244,"")</f>
        <v/>
      </c>
      <c r="F245" s="3" t="str">
        <f>IF(AND($A245&lt;&gt;"",F$1&lt;&gt;""),SUMIFS(VM,Fecha,$A245,Linea,VLOOKUP(F$1,Data!$AP:$AR,3,FALSE),Cuenta,VLOOKUP(F$1,Data!$AP:$AR,2,FALSE))+SUMIFS(FX,Fecha,$A245,Linea,VLOOKUP(F$1,Data!$AP:$AR,3,FALSE),Cuenta,VLOOKUP(F$1,Data!$AP:$AR,2,FALSE))+F244,"")</f>
        <v/>
      </c>
      <c r="G245" s="3" t="str">
        <f>IF(AND($A245&lt;&gt;"",G$1&lt;&gt;""),SUMIFS(VM,Fecha,$A245,Linea,VLOOKUP(G$1,Data!$AP:$AR,3,FALSE),Cuenta,VLOOKUP(G$1,Data!$AP:$AR,2,FALSE))+SUMIFS(FX,Fecha,$A245,Linea,VLOOKUP(G$1,Data!$AP:$AR,3,FALSE),Cuenta,VLOOKUP(G$1,Data!$AP:$AR,2,FALSE))+G244,"")</f>
        <v/>
      </c>
      <c r="H245" s="3" t="str">
        <f>IF(AND($A245&lt;&gt;"",H$1&lt;&gt;""),SUMIFS(VM,Fecha,$A245,Linea,VLOOKUP(H$1,Data!$AP:$AR,3,FALSE),Cuenta,VLOOKUP(H$1,Data!$AP:$AR,2,FALSE))+SUMIFS(FX,Fecha,$A245,Linea,VLOOKUP(H$1,Data!$AP:$AR,3,FALSE),Cuenta,VLOOKUP(H$1,Data!$AP:$AR,2,FALSE))+H244,"")</f>
        <v/>
      </c>
      <c r="I245" s="3" t="str">
        <f>IF(AND($A245&lt;&gt;"",I$1&lt;&gt;""),SUMIFS(VM,Fecha,$A245,Linea,VLOOKUP(I$1,Data!$AP:$AR,3,FALSE),Cuenta,VLOOKUP(I$1,Data!$AP:$AR,2,FALSE))+SUMIFS(FX,Fecha,$A245,Linea,VLOOKUP(I$1,Data!$AP:$AR,3,FALSE),Cuenta,VLOOKUP(I$1,Data!$AP:$AR,2,FALSE))+I244,"")</f>
        <v/>
      </c>
      <c r="J245" s="3" t="str">
        <f>IF(AND($A245&lt;&gt;"",J$1&lt;&gt;""),SUMIFS(VM,Fecha,$A245,Linea,VLOOKUP(J$1,Data!$AP:$AR,3,FALSE),Cuenta,VLOOKUP(J$1,Data!$AP:$AR,2,FALSE))+SUMIFS(FX,Fecha,$A245,Linea,VLOOKUP(J$1,Data!$AP:$AR,3,FALSE),Cuenta,VLOOKUP(J$1,Data!$AP:$AR,2,FALSE))+J244,"")</f>
        <v/>
      </c>
      <c r="K245" s="3" t="str">
        <f>IF(AND($A245&lt;&gt;"",K$1&lt;&gt;""),SUMIFS(VM,Fecha,$A245,Linea,VLOOKUP(K$1,Data!$AP:$AR,3,FALSE),Cuenta,VLOOKUP(K$1,Data!$AP:$AR,2,FALSE))+SUMIFS(FX,Fecha,$A245,Linea,VLOOKUP(K$1,Data!$AP:$AR,3,FALSE),Cuenta,VLOOKUP(K$1,Data!$AP:$AR,2,FALSE))+K244,"")</f>
        <v/>
      </c>
      <c r="L245" s="3" t="str">
        <f>IF(AND($A245&lt;&gt;"",L$1&lt;&gt;""),SUMIFS(VM,Fecha,$A245,Linea,VLOOKUP(L$1,Data!$AP:$AR,3,FALSE),Cuenta,VLOOKUP(L$1,Data!$AP:$AR,2,FALSE))+SUMIFS(FX,Fecha,$A245,Linea,VLOOKUP(L$1,Data!$AP:$AR,3,FALSE),Cuenta,VLOOKUP(L$1,Data!$AP:$AR,2,FALSE))+L244,"")</f>
        <v/>
      </c>
      <c r="M245" s="3" t="str">
        <f>IF(AND($A245&lt;&gt;"",M$1&lt;&gt;""),SUMIFS(VM,Fecha,$A245,Linea,VLOOKUP(M$1,Data!$AP:$AR,3,FALSE),Cuenta,VLOOKUP(M$1,Data!$AP:$AR,2,FALSE))+SUMIFS(FX,Fecha,$A245,Linea,VLOOKUP(M$1,Data!$AP:$AR,3,FALSE),Cuenta,VLOOKUP(M$1,Data!$AP:$AR,2,FALSE))+M244,"")</f>
        <v/>
      </c>
      <c r="N245" s="3" t="str">
        <f>IF(AND($A245&lt;&gt;"",N$1&lt;&gt;""),SUMIFS(VM,Fecha,$A245,Linea,VLOOKUP(N$1,Data!$AP:$AR,3,FALSE),Cuenta,VLOOKUP(N$1,Data!$AP:$AR,2,FALSE))+SUMIFS(FX,Fecha,$A245,Linea,VLOOKUP(N$1,Data!$AP:$AR,3,FALSE),Cuenta,VLOOKUP(N$1,Data!$AP:$AR,2,FALSE))+N244,"")</f>
        <v/>
      </c>
    </row>
    <row r="246" spans="2:14" x14ac:dyDescent="0.25">
      <c r="B246" s="3" t="str">
        <f>IF(AND($A246&lt;&gt;"",B$1&lt;&gt;""),SUMIFS(VM,Fecha,$A246,Linea,VLOOKUP(B$1,Data!$AP:$AR,3,FALSE),Cuenta,VLOOKUP(B$1,Data!$AP:$AR,2,FALSE))+SUMIFS(FX,Fecha,$A246,Linea,VLOOKUP(B$1,Data!$AP:$AR,3,FALSE),Cuenta,VLOOKUP(B$1,Data!$AP:$AR,2,FALSE))+B245,"")</f>
        <v/>
      </c>
      <c r="C246" s="3" t="str">
        <f>IF(AND($A246&lt;&gt;"",C$1&lt;&gt;""),SUMIFS(VM,Fecha,$A246,Linea,VLOOKUP(C$1,Data!$AP:$AR,3,FALSE),Cuenta,VLOOKUP(C$1,Data!$AP:$AR,2,FALSE))+SUMIFS(FX,Fecha,$A246,Linea,VLOOKUP(C$1,Data!$AP:$AR,3,FALSE),Cuenta,VLOOKUP(C$1,Data!$AP:$AR,2,FALSE))+C245,"")</f>
        <v/>
      </c>
      <c r="D246" s="3" t="str">
        <f>IF(AND($A246&lt;&gt;"",D$1&lt;&gt;""),SUMIFS(VM,Fecha,$A246,Linea,VLOOKUP(D$1,Data!$AP:$AR,3,FALSE),Cuenta,VLOOKUP(D$1,Data!$AP:$AR,2,FALSE))+SUMIFS(FX,Fecha,$A246,Linea,VLOOKUP(D$1,Data!$AP:$AR,3,FALSE),Cuenta,VLOOKUP(D$1,Data!$AP:$AR,2,FALSE))+D245,"")</f>
        <v/>
      </c>
      <c r="E246" s="3" t="str">
        <f>IF(AND($A246&lt;&gt;"",E$1&lt;&gt;""),SUMIFS(VM,Fecha,$A246,Linea,VLOOKUP(E$1,Data!$AP:$AR,3,FALSE),Cuenta,VLOOKUP(E$1,Data!$AP:$AR,2,FALSE))+SUMIFS(FX,Fecha,$A246,Linea,VLOOKUP(E$1,Data!$AP:$AR,3,FALSE),Cuenta,VLOOKUP(E$1,Data!$AP:$AR,2,FALSE))+E245,"")</f>
        <v/>
      </c>
      <c r="F246" s="3" t="str">
        <f>IF(AND($A246&lt;&gt;"",F$1&lt;&gt;""),SUMIFS(VM,Fecha,$A246,Linea,VLOOKUP(F$1,Data!$AP:$AR,3,FALSE),Cuenta,VLOOKUP(F$1,Data!$AP:$AR,2,FALSE))+SUMIFS(FX,Fecha,$A246,Linea,VLOOKUP(F$1,Data!$AP:$AR,3,FALSE),Cuenta,VLOOKUP(F$1,Data!$AP:$AR,2,FALSE))+F245,"")</f>
        <v/>
      </c>
      <c r="G246" s="3" t="str">
        <f>IF(AND($A246&lt;&gt;"",G$1&lt;&gt;""),SUMIFS(VM,Fecha,$A246,Linea,VLOOKUP(G$1,Data!$AP:$AR,3,FALSE),Cuenta,VLOOKUP(G$1,Data!$AP:$AR,2,FALSE))+SUMIFS(FX,Fecha,$A246,Linea,VLOOKUP(G$1,Data!$AP:$AR,3,FALSE),Cuenta,VLOOKUP(G$1,Data!$AP:$AR,2,FALSE))+G245,"")</f>
        <v/>
      </c>
      <c r="H246" s="3" t="str">
        <f>IF(AND($A246&lt;&gt;"",H$1&lt;&gt;""),SUMIFS(VM,Fecha,$A246,Linea,VLOOKUP(H$1,Data!$AP:$AR,3,FALSE),Cuenta,VLOOKUP(H$1,Data!$AP:$AR,2,FALSE))+SUMIFS(FX,Fecha,$A246,Linea,VLOOKUP(H$1,Data!$AP:$AR,3,FALSE),Cuenta,VLOOKUP(H$1,Data!$AP:$AR,2,FALSE))+H245,"")</f>
        <v/>
      </c>
      <c r="I246" s="3" t="str">
        <f>IF(AND($A246&lt;&gt;"",I$1&lt;&gt;""),SUMIFS(VM,Fecha,$A246,Linea,VLOOKUP(I$1,Data!$AP:$AR,3,FALSE),Cuenta,VLOOKUP(I$1,Data!$AP:$AR,2,FALSE))+SUMIFS(FX,Fecha,$A246,Linea,VLOOKUP(I$1,Data!$AP:$AR,3,FALSE),Cuenta,VLOOKUP(I$1,Data!$AP:$AR,2,FALSE))+I245,"")</f>
        <v/>
      </c>
      <c r="J246" s="3" t="str">
        <f>IF(AND($A246&lt;&gt;"",J$1&lt;&gt;""),SUMIFS(VM,Fecha,$A246,Linea,VLOOKUP(J$1,Data!$AP:$AR,3,FALSE),Cuenta,VLOOKUP(J$1,Data!$AP:$AR,2,FALSE))+SUMIFS(FX,Fecha,$A246,Linea,VLOOKUP(J$1,Data!$AP:$AR,3,FALSE),Cuenta,VLOOKUP(J$1,Data!$AP:$AR,2,FALSE))+J245,"")</f>
        <v/>
      </c>
      <c r="K246" s="3" t="str">
        <f>IF(AND($A246&lt;&gt;"",K$1&lt;&gt;""),SUMIFS(VM,Fecha,$A246,Linea,VLOOKUP(K$1,Data!$AP:$AR,3,FALSE),Cuenta,VLOOKUP(K$1,Data!$AP:$AR,2,FALSE))+SUMIFS(FX,Fecha,$A246,Linea,VLOOKUP(K$1,Data!$AP:$AR,3,FALSE),Cuenta,VLOOKUP(K$1,Data!$AP:$AR,2,FALSE))+K245,"")</f>
        <v/>
      </c>
      <c r="L246" s="3" t="str">
        <f>IF(AND($A246&lt;&gt;"",L$1&lt;&gt;""),SUMIFS(VM,Fecha,$A246,Linea,VLOOKUP(L$1,Data!$AP:$AR,3,FALSE),Cuenta,VLOOKUP(L$1,Data!$AP:$AR,2,FALSE))+SUMIFS(FX,Fecha,$A246,Linea,VLOOKUP(L$1,Data!$AP:$AR,3,FALSE),Cuenta,VLOOKUP(L$1,Data!$AP:$AR,2,FALSE))+L245,"")</f>
        <v/>
      </c>
      <c r="M246" s="3" t="str">
        <f>IF(AND($A246&lt;&gt;"",M$1&lt;&gt;""),SUMIFS(VM,Fecha,$A246,Linea,VLOOKUP(M$1,Data!$AP:$AR,3,FALSE),Cuenta,VLOOKUP(M$1,Data!$AP:$AR,2,FALSE))+SUMIFS(FX,Fecha,$A246,Linea,VLOOKUP(M$1,Data!$AP:$AR,3,FALSE),Cuenta,VLOOKUP(M$1,Data!$AP:$AR,2,FALSE))+M245,"")</f>
        <v/>
      </c>
      <c r="N246" s="3" t="str">
        <f>IF(AND($A246&lt;&gt;"",N$1&lt;&gt;""),SUMIFS(VM,Fecha,$A246,Linea,VLOOKUP(N$1,Data!$AP:$AR,3,FALSE),Cuenta,VLOOKUP(N$1,Data!$AP:$AR,2,FALSE))+SUMIFS(FX,Fecha,$A246,Linea,VLOOKUP(N$1,Data!$AP:$AR,3,FALSE),Cuenta,VLOOKUP(N$1,Data!$AP:$AR,2,FALSE))+N245,"")</f>
        <v/>
      </c>
    </row>
    <row r="247" spans="2:14" x14ac:dyDescent="0.25">
      <c r="B247" s="3" t="str">
        <f>IF(AND($A247&lt;&gt;"",B$1&lt;&gt;""),SUMIFS(VM,Fecha,$A247,Linea,VLOOKUP(B$1,Data!$AP:$AR,3,FALSE),Cuenta,VLOOKUP(B$1,Data!$AP:$AR,2,FALSE))+SUMIFS(FX,Fecha,$A247,Linea,VLOOKUP(B$1,Data!$AP:$AR,3,FALSE),Cuenta,VLOOKUP(B$1,Data!$AP:$AR,2,FALSE))+B246,"")</f>
        <v/>
      </c>
      <c r="C247" s="3" t="str">
        <f>IF(AND($A247&lt;&gt;"",C$1&lt;&gt;""),SUMIFS(VM,Fecha,$A247,Linea,VLOOKUP(C$1,Data!$AP:$AR,3,FALSE),Cuenta,VLOOKUP(C$1,Data!$AP:$AR,2,FALSE))+SUMIFS(FX,Fecha,$A247,Linea,VLOOKUP(C$1,Data!$AP:$AR,3,FALSE),Cuenta,VLOOKUP(C$1,Data!$AP:$AR,2,FALSE))+C246,"")</f>
        <v/>
      </c>
      <c r="D247" s="3" t="str">
        <f>IF(AND($A247&lt;&gt;"",D$1&lt;&gt;""),SUMIFS(VM,Fecha,$A247,Linea,VLOOKUP(D$1,Data!$AP:$AR,3,FALSE),Cuenta,VLOOKUP(D$1,Data!$AP:$AR,2,FALSE))+SUMIFS(FX,Fecha,$A247,Linea,VLOOKUP(D$1,Data!$AP:$AR,3,FALSE),Cuenta,VLOOKUP(D$1,Data!$AP:$AR,2,FALSE))+D246,"")</f>
        <v/>
      </c>
      <c r="E247" s="3" t="str">
        <f>IF(AND($A247&lt;&gt;"",E$1&lt;&gt;""),SUMIFS(VM,Fecha,$A247,Linea,VLOOKUP(E$1,Data!$AP:$AR,3,FALSE),Cuenta,VLOOKUP(E$1,Data!$AP:$AR,2,FALSE))+SUMIFS(FX,Fecha,$A247,Linea,VLOOKUP(E$1,Data!$AP:$AR,3,FALSE),Cuenta,VLOOKUP(E$1,Data!$AP:$AR,2,FALSE))+E246,"")</f>
        <v/>
      </c>
      <c r="F247" s="3" t="str">
        <f>IF(AND($A247&lt;&gt;"",F$1&lt;&gt;""),SUMIFS(VM,Fecha,$A247,Linea,VLOOKUP(F$1,Data!$AP:$AR,3,FALSE),Cuenta,VLOOKUP(F$1,Data!$AP:$AR,2,FALSE))+SUMIFS(FX,Fecha,$A247,Linea,VLOOKUP(F$1,Data!$AP:$AR,3,FALSE),Cuenta,VLOOKUP(F$1,Data!$AP:$AR,2,FALSE))+F246,"")</f>
        <v/>
      </c>
      <c r="G247" s="3" t="str">
        <f>IF(AND($A247&lt;&gt;"",G$1&lt;&gt;""),SUMIFS(VM,Fecha,$A247,Linea,VLOOKUP(G$1,Data!$AP:$AR,3,FALSE),Cuenta,VLOOKUP(G$1,Data!$AP:$AR,2,FALSE))+SUMIFS(FX,Fecha,$A247,Linea,VLOOKUP(G$1,Data!$AP:$AR,3,FALSE),Cuenta,VLOOKUP(G$1,Data!$AP:$AR,2,FALSE))+G246,"")</f>
        <v/>
      </c>
      <c r="H247" s="3" t="str">
        <f>IF(AND($A247&lt;&gt;"",H$1&lt;&gt;""),SUMIFS(VM,Fecha,$A247,Linea,VLOOKUP(H$1,Data!$AP:$AR,3,FALSE),Cuenta,VLOOKUP(H$1,Data!$AP:$AR,2,FALSE))+SUMIFS(FX,Fecha,$A247,Linea,VLOOKUP(H$1,Data!$AP:$AR,3,FALSE),Cuenta,VLOOKUP(H$1,Data!$AP:$AR,2,FALSE))+H246,"")</f>
        <v/>
      </c>
      <c r="I247" s="3" t="str">
        <f>IF(AND($A247&lt;&gt;"",I$1&lt;&gt;""),SUMIFS(VM,Fecha,$A247,Linea,VLOOKUP(I$1,Data!$AP:$AR,3,FALSE),Cuenta,VLOOKUP(I$1,Data!$AP:$AR,2,FALSE))+SUMIFS(FX,Fecha,$A247,Linea,VLOOKUP(I$1,Data!$AP:$AR,3,FALSE),Cuenta,VLOOKUP(I$1,Data!$AP:$AR,2,FALSE))+I246,"")</f>
        <v/>
      </c>
      <c r="J247" s="3" t="str">
        <f>IF(AND($A247&lt;&gt;"",J$1&lt;&gt;""),SUMIFS(VM,Fecha,$A247,Linea,VLOOKUP(J$1,Data!$AP:$AR,3,FALSE),Cuenta,VLOOKUP(J$1,Data!$AP:$AR,2,FALSE))+SUMIFS(FX,Fecha,$A247,Linea,VLOOKUP(J$1,Data!$AP:$AR,3,FALSE),Cuenta,VLOOKUP(J$1,Data!$AP:$AR,2,FALSE))+J246,"")</f>
        <v/>
      </c>
      <c r="K247" s="3" t="str">
        <f>IF(AND($A247&lt;&gt;"",K$1&lt;&gt;""),SUMIFS(VM,Fecha,$A247,Linea,VLOOKUP(K$1,Data!$AP:$AR,3,FALSE),Cuenta,VLOOKUP(K$1,Data!$AP:$AR,2,FALSE))+SUMIFS(FX,Fecha,$A247,Linea,VLOOKUP(K$1,Data!$AP:$AR,3,FALSE),Cuenta,VLOOKUP(K$1,Data!$AP:$AR,2,FALSE))+K246,"")</f>
        <v/>
      </c>
      <c r="L247" s="3" t="str">
        <f>IF(AND($A247&lt;&gt;"",L$1&lt;&gt;""),SUMIFS(VM,Fecha,$A247,Linea,VLOOKUP(L$1,Data!$AP:$AR,3,FALSE),Cuenta,VLOOKUP(L$1,Data!$AP:$AR,2,FALSE))+SUMIFS(FX,Fecha,$A247,Linea,VLOOKUP(L$1,Data!$AP:$AR,3,FALSE),Cuenta,VLOOKUP(L$1,Data!$AP:$AR,2,FALSE))+L246,"")</f>
        <v/>
      </c>
      <c r="M247" s="3" t="str">
        <f>IF(AND($A247&lt;&gt;"",M$1&lt;&gt;""),SUMIFS(VM,Fecha,$A247,Linea,VLOOKUP(M$1,Data!$AP:$AR,3,FALSE),Cuenta,VLOOKUP(M$1,Data!$AP:$AR,2,FALSE))+SUMIFS(FX,Fecha,$A247,Linea,VLOOKUP(M$1,Data!$AP:$AR,3,FALSE),Cuenta,VLOOKUP(M$1,Data!$AP:$AR,2,FALSE))+M246,"")</f>
        <v/>
      </c>
      <c r="N247" s="3" t="str">
        <f>IF(AND($A247&lt;&gt;"",N$1&lt;&gt;""),SUMIFS(VM,Fecha,$A247,Linea,VLOOKUP(N$1,Data!$AP:$AR,3,FALSE),Cuenta,VLOOKUP(N$1,Data!$AP:$AR,2,FALSE))+SUMIFS(FX,Fecha,$A247,Linea,VLOOKUP(N$1,Data!$AP:$AR,3,FALSE),Cuenta,VLOOKUP(N$1,Data!$AP:$AR,2,FALSE))+N246,"")</f>
        <v/>
      </c>
    </row>
    <row r="248" spans="2:14" x14ac:dyDescent="0.25">
      <c r="B248" s="3" t="str">
        <f>IF(AND($A248&lt;&gt;"",B$1&lt;&gt;""),SUMIFS(VM,Fecha,$A248,Linea,VLOOKUP(B$1,Data!$AP:$AR,3,FALSE),Cuenta,VLOOKUP(B$1,Data!$AP:$AR,2,FALSE))+SUMIFS(FX,Fecha,$A248,Linea,VLOOKUP(B$1,Data!$AP:$AR,3,FALSE),Cuenta,VLOOKUP(B$1,Data!$AP:$AR,2,FALSE))+B247,"")</f>
        <v/>
      </c>
      <c r="C248" s="3" t="str">
        <f>IF(AND($A248&lt;&gt;"",C$1&lt;&gt;""),SUMIFS(VM,Fecha,$A248,Linea,VLOOKUP(C$1,Data!$AP:$AR,3,FALSE),Cuenta,VLOOKUP(C$1,Data!$AP:$AR,2,FALSE))+SUMIFS(FX,Fecha,$A248,Linea,VLOOKUP(C$1,Data!$AP:$AR,3,FALSE),Cuenta,VLOOKUP(C$1,Data!$AP:$AR,2,FALSE))+C247,"")</f>
        <v/>
      </c>
      <c r="D248" s="3" t="str">
        <f>IF(AND($A248&lt;&gt;"",D$1&lt;&gt;""),SUMIFS(VM,Fecha,$A248,Linea,VLOOKUP(D$1,Data!$AP:$AR,3,FALSE),Cuenta,VLOOKUP(D$1,Data!$AP:$AR,2,FALSE))+SUMIFS(FX,Fecha,$A248,Linea,VLOOKUP(D$1,Data!$AP:$AR,3,FALSE),Cuenta,VLOOKUP(D$1,Data!$AP:$AR,2,FALSE))+D247,"")</f>
        <v/>
      </c>
      <c r="E248" s="3" t="str">
        <f>IF(AND($A248&lt;&gt;"",E$1&lt;&gt;""),SUMIFS(VM,Fecha,$A248,Linea,VLOOKUP(E$1,Data!$AP:$AR,3,FALSE),Cuenta,VLOOKUP(E$1,Data!$AP:$AR,2,FALSE))+SUMIFS(FX,Fecha,$A248,Linea,VLOOKUP(E$1,Data!$AP:$AR,3,FALSE),Cuenta,VLOOKUP(E$1,Data!$AP:$AR,2,FALSE))+E247,"")</f>
        <v/>
      </c>
      <c r="F248" s="3" t="str">
        <f>IF(AND($A248&lt;&gt;"",F$1&lt;&gt;""),SUMIFS(VM,Fecha,$A248,Linea,VLOOKUP(F$1,Data!$AP:$AR,3,FALSE),Cuenta,VLOOKUP(F$1,Data!$AP:$AR,2,FALSE))+SUMIFS(FX,Fecha,$A248,Linea,VLOOKUP(F$1,Data!$AP:$AR,3,FALSE),Cuenta,VLOOKUP(F$1,Data!$AP:$AR,2,FALSE))+F247,"")</f>
        <v/>
      </c>
      <c r="G248" s="3" t="str">
        <f>IF(AND($A248&lt;&gt;"",G$1&lt;&gt;""),SUMIFS(VM,Fecha,$A248,Linea,VLOOKUP(G$1,Data!$AP:$AR,3,FALSE),Cuenta,VLOOKUP(G$1,Data!$AP:$AR,2,FALSE))+SUMIFS(FX,Fecha,$A248,Linea,VLOOKUP(G$1,Data!$AP:$AR,3,FALSE),Cuenta,VLOOKUP(G$1,Data!$AP:$AR,2,FALSE))+G247,"")</f>
        <v/>
      </c>
      <c r="H248" s="3" t="str">
        <f>IF(AND($A248&lt;&gt;"",H$1&lt;&gt;""),SUMIFS(VM,Fecha,$A248,Linea,VLOOKUP(H$1,Data!$AP:$AR,3,FALSE),Cuenta,VLOOKUP(H$1,Data!$AP:$AR,2,FALSE))+SUMIFS(FX,Fecha,$A248,Linea,VLOOKUP(H$1,Data!$AP:$AR,3,FALSE),Cuenta,VLOOKUP(H$1,Data!$AP:$AR,2,FALSE))+H247,"")</f>
        <v/>
      </c>
      <c r="I248" s="3" t="str">
        <f>IF(AND($A248&lt;&gt;"",I$1&lt;&gt;""),SUMIFS(VM,Fecha,$A248,Linea,VLOOKUP(I$1,Data!$AP:$AR,3,FALSE),Cuenta,VLOOKUP(I$1,Data!$AP:$AR,2,FALSE))+SUMIFS(FX,Fecha,$A248,Linea,VLOOKUP(I$1,Data!$AP:$AR,3,FALSE),Cuenta,VLOOKUP(I$1,Data!$AP:$AR,2,FALSE))+I247,"")</f>
        <v/>
      </c>
      <c r="J248" s="3" t="str">
        <f>IF(AND($A248&lt;&gt;"",J$1&lt;&gt;""),SUMIFS(VM,Fecha,$A248,Linea,VLOOKUP(J$1,Data!$AP:$AR,3,FALSE),Cuenta,VLOOKUP(J$1,Data!$AP:$AR,2,FALSE))+SUMIFS(FX,Fecha,$A248,Linea,VLOOKUP(J$1,Data!$AP:$AR,3,FALSE),Cuenta,VLOOKUP(J$1,Data!$AP:$AR,2,FALSE))+J247,"")</f>
        <v/>
      </c>
      <c r="K248" s="3" t="str">
        <f>IF(AND($A248&lt;&gt;"",K$1&lt;&gt;""),SUMIFS(VM,Fecha,$A248,Linea,VLOOKUP(K$1,Data!$AP:$AR,3,FALSE),Cuenta,VLOOKUP(K$1,Data!$AP:$AR,2,FALSE))+SUMIFS(FX,Fecha,$A248,Linea,VLOOKUP(K$1,Data!$AP:$AR,3,FALSE),Cuenta,VLOOKUP(K$1,Data!$AP:$AR,2,FALSE))+K247,"")</f>
        <v/>
      </c>
      <c r="L248" s="3" t="str">
        <f>IF(AND($A248&lt;&gt;"",L$1&lt;&gt;""),SUMIFS(VM,Fecha,$A248,Linea,VLOOKUP(L$1,Data!$AP:$AR,3,FALSE),Cuenta,VLOOKUP(L$1,Data!$AP:$AR,2,FALSE))+SUMIFS(FX,Fecha,$A248,Linea,VLOOKUP(L$1,Data!$AP:$AR,3,FALSE),Cuenta,VLOOKUP(L$1,Data!$AP:$AR,2,FALSE))+L247,"")</f>
        <v/>
      </c>
      <c r="M248" s="3" t="str">
        <f>IF(AND($A248&lt;&gt;"",M$1&lt;&gt;""),SUMIFS(VM,Fecha,$A248,Linea,VLOOKUP(M$1,Data!$AP:$AR,3,FALSE),Cuenta,VLOOKUP(M$1,Data!$AP:$AR,2,FALSE))+SUMIFS(FX,Fecha,$A248,Linea,VLOOKUP(M$1,Data!$AP:$AR,3,FALSE),Cuenta,VLOOKUP(M$1,Data!$AP:$AR,2,FALSE))+M247,"")</f>
        <v/>
      </c>
      <c r="N248" s="3" t="str">
        <f>IF(AND($A248&lt;&gt;"",N$1&lt;&gt;""),SUMIFS(VM,Fecha,$A248,Linea,VLOOKUP(N$1,Data!$AP:$AR,3,FALSE),Cuenta,VLOOKUP(N$1,Data!$AP:$AR,2,FALSE))+SUMIFS(FX,Fecha,$A248,Linea,VLOOKUP(N$1,Data!$AP:$AR,3,FALSE),Cuenta,VLOOKUP(N$1,Data!$AP:$AR,2,FALSE))+N247,"")</f>
        <v/>
      </c>
    </row>
    <row r="249" spans="2:14" x14ac:dyDescent="0.25">
      <c r="B249" s="3" t="str">
        <f>IF(AND($A249&lt;&gt;"",B$1&lt;&gt;""),SUMIFS(VM,Fecha,$A249,Linea,VLOOKUP(B$1,Data!$AP:$AR,3,FALSE),Cuenta,VLOOKUP(B$1,Data!$AP:$AR,2,FALSE))+SUMIFS(FX,Fecha,$A249,Linea,VLOOKUP(B$1,Data!$AP:$AR,3,FALSE),Cuenta,VLOOKUP(B$1,Data!$AP:$AR,2,FALSE))+B248,"")</f>
        <v/>
      </c>
      <c r="C249" s="3" t="str">
        <f>IF(AND($A249&lt;&gt;"",C$1&lt;&gt;""),SUMIFS(VM,Fecha,$A249,Linea,VLOOKUP(C$1,Data!$AP:$AR,3,FALSE),Cuenta,VLOOKUP(C$1,Data!$AP:$AR,2,FALSE))+SUMIFS(FX,Fecha,$A249,Linea,VLOOKUP(C$1,Data!$AP:$AR,3,FALSE),Cuenta,VLOOKUP(C$1,Data!$AP:$AR,2,FALSE))+C248,"")</f>
        <v/>
      </c>
      <c r="D249" s="3" t="str">
        <f>IF(AND($A249&lt;&gt;"",D$1&lt;&gt;""),SUMIFS(VM,Fecha,$A249,Linea,VLOOKUP(D$1,Data!$AP:$AR,3,FALSE),Cuenta,VLOOKUP(D$1,Data!$AP:$AR,2,FALSE))+SUMIFS(FX,Fecha,$A249,Linea,VLOOKUP(D$1,Data!$AP:$AR,3,FALSE),Cuenta,VLOOKUP(D$1,Data!$AP:$AR,2,FALSE))+D248,"")</f>
        <v/>
      </c>
      <c r="E249" s="3" t="str">
        <f>IF(AND($A249&lt;&gt;"",E$1&lt;&gt;""),SUMIFS(VM,Fecha,$A249,Linea,VLOOKUP(E$1,Data!$AP:$AR,3,FALSE),Cuenta,VLOOKUP(E$1,Data!$AP:$AR,2,FALSE))+SUMIFS(FX,Fecha,$A249,Linea,VLOOKUP(E$1,Data!$AP:$AR,3,FALSE),Cuenta,VLOOKUP(E$1,Data!$AP:$AR,2,FALSE))+E248,"")</f>
        <v/>
      </c>
      <c r="F249" s="3" t="str">
        <f>IF(AND($A249&lt;&gt;"",F$1&lt;&gt;""),SUMIFS(VM,Fecha,$A249,Linea,VLOOKUP(F$1,Data!$AP:$AR,3,FALSE),Cuenta,VLOOKUP(F$1,Data!$AP:$AR,2,FALSE))+SUMIFS(FX,Fecha,$A249,Linea,VLOOKUP(F$1,Data!$AP:$AR,3,FALSE),Cuenta,VLOOKUP(F$1,Data!$AP:$AR,2,FALSE))+F248,"")</f>
        <v/>
      </c>
      <c r="G249" s="3" t="str">
        <f>IF(AND($A249&lt;&gt;"",G$1&lt;&gt;""),SUMIFS(VM,Fecha,$A249,Linea,VLOOKUP(G$1,Data!$AP:$AR,3,FALSE),Cuenta,VLOOKUP(G$1,Data!$AP:$AR,2,FALSE))+SUMIFS(FX,Fecha,$A249,Linea,VLOOKUP(G$1,Data!$AP:$AR,3,FALSE),Cuenta,VLOOKUP(G$1,Data!$AP:$AR,2,FALSE))+G248,"")</f>
        <v/>
      </c>
      <c r="H249" s="3" t="str">
        <f>IF(AND($A249&lt;&gt;"",H$1&lt;&gt;""),SUMIFS(VM,Fecha,$A249,Linea,VLOOKUP(H$1,Data!$AP:$AR,3,FALSE),Cuenta,VLOOKUP(H$1,Data!$AP:$AR,2,FALSE))+SUMIFS(FX,Fecha,$A249,Linea,VLOOKUP(H$1,Data!$AP:$AR,3,FALSE),Cuenta,VLOOKUP(H$1,Data!$AP:$AR,2,FALSE))+H248,"")</f>
        <v/>
      </c>
      <c r="I249" s="3" t="str">
        <f>IF(AND($A249&lt;&gt;"",I$1&lt;&gt;""),SUMIFS(VM,Fecha,$A249,Linea,VLOOKUP(I$1,Data!$AP:$AR,3,FALSE),Cuenta,VLOOKUP(I$1,Data!$AP:$AR,2,FALSE))+SUMIFS(FX,Fecha,$A249,Linea,VLOOKUP(I$1,Data!$AP:$AR,3,FALSE),Cuenta,VLOOKUP(I$1,Data!$AP:$AR,2,FALSE))+I248,"")</f>
        <v/>
      </c>
      <c r="J249" s="3" t="str">
        <f>IF(AND($A249&lt;&gt;"",J$1&lt;&gt;""),SUMIFS(VM,Fecha,$A249,Linea,VLOOKUP(J$1,Data!$AP:$AR,3,FALSE),Cuenta,VLOOKUP(J$1,Data!$AP:$AR,2,FALSE))+SUMIFS(FX,Fecha,$A249,Linea,VLOOKUP(J$1,Data!$AP:$AR,3,FALSE),Cuenta,VLOOKUP(J$1,Data!$AP:$AR,2,FALSE))+J248,"")</f>
        <v/>
      </c>
      <c r="K249" s="3" t="str">
        <f>IF(AND($A249&lt;&gt;"",K$1&lt;&gt;""),SUMIFS(VM,Fecha,$A249,Linea,VLOOKUP(K$1,Data!$AP:$AR,3,FALSE),Cuenta,VLOOKUP(K$1,Data!$AP:$AR,2,FALSE))+SUMIFS(FX,Fecha,$A249,Linea,VLOOKUP(K$1,Data!$AP:$AR,3,FALSE),Cuenta,VLOOKUP(K$1,Data!$AP:$AR,2,FALSE))+K248,"")</f>
        <v/>
      </c>
      <c r="L249" s="3" t="str">
        <f>IF(AND($A249&lt;&gt;"",L$1&lt;&gt;""),SUMIFS(VM,Fecha,$A249,Linea,VLOOKUP(L$1,Data!$AP:$AR,3,FALSE),Cuenta,VLOOKUP(L$1,Data!$AP:$AR,2,FALSE))+SUMIFS(FX,Fecha,$A249,Linea,VLOOKUP(L$1,Data!$AP:$AR,3,FALSE),Cuenta,VLOOKUP(L$1,Data!$AP:$AR,2,FALSE))+L248,"")</f>
        <v/>
      </c>
      <c r="M249" s="3" t="str">
        <f>IF(AND($A249&lt;&gt;"",M$1&lt;&gt;""),SUMIFS(VM,Fecha,$A249,Linea,VLOOKUP(M$1,Data!$AP:$AR,3,FALSE),Cuenta,VLOOKUP(M$1,Data!$AP:$AR,2,FALSE))+SUMIFS(FX,Fecha,$A249,Linea,VLOOKUP(M$1,Data!$AP:$AR,3,FALSE),Cuenta,VLOOKUP(M$1,Data!$AP:$AR,2,FALSE))+M248,"")</f>
        <v/>
      </c>
      <c r="N249" s="3" t="str">
        <f>IF(AND($A249&lt;&gt;"",N$1&lt;&gt;""),SUMIFS(VM,Fecha,$A249,Linea,VLOOKUP(N$1,Data!$AP:$AR,3,FALSE),Cuenta,VLOOKUP(N$1,Data!$AP:$AR,2,FALSE))+SUMIFS(FX,Fecha,$A249,Linea,VLOOKUP(N$1,Data!$AP:$AR,3,FALSE),Cuenta,VLOOKUP(N$1,Data!$AP:$AR,2,FALSE))+N248,"")</f>
        <v/>
      </c>
    </row>
    <row r="250" spans="2:14" x14ac:dyDescent="0.25">
      <c r="B250" s="3" t="str">
        <f>IF(AND($A250&lt;&gt;"",B$1&lt;&gt;""),SUMIFS(VM,Fecha,$A250,Linea,VLOOKUP(B$1,Data!$AP:$AR,3,FALSE),Cuenta,VLOOKUP(B$1,Data!$AP:$AR,2,FALSE))+SUMIFS(FX,Fecha,$A250,Linea,VLOOKUP(B$1,Data!$AP:$AR,3,FALSE),Cuenta,VLOOKUP(B$1,Data!$AP:$AR,2,FALSE))+B249,"")</f>
        <v/>
      </c>
      <c r="C250" s="3" t="str">
        <f>IF(AND($A250&lt;&gt;"",C$1&lt;&gt;""),SUMIFS(VM,Fecha,$A250,Linea,VLOOKUP(C$1,Data!$AP:$AR,3,FALSE),Cuenta,VLOOKUP(C$1,Data!$AP:$AR,2,FALSE))+SUMIFS(FX,Fecha,$A250,Linea,VLOOKUP(C$1,Data!$AP:$AR,3,FALSE),Cuenta,VLOOKUP(C$1,Data!$AP:$AR,2,FALSE))+C249,"")</f>
        <v/>
      </c>
      <c r="D250" s="3" t="str">
        <f>IF(AND($A250&lt;&gt;"",D$1&lt;&gt;""),SUMIFS(VM,Fecha,$A250,Linea,VLOOKUP(D$1,Data!$AP:$AR,3,FALSE),Cuenta,VLOOKUP(D$1,Data!$AP:$AR,2,FALSE))+SUMIFS(FX,Fecha,$A250,Linea,VLOOKUP(D$1,Data!$AP:$AR,3,FALSE),Cuenta,VLOOKUP(D$1,Data!$AP:$AR,2,FALSE))+D249,"")</f>
        <v/>
      </c>
      <c r="E250" s="3" t="str">
        <f>IF(AND($A250&lt;&gt;"",E$1&lt;&gt;""),SUMIFS(VM,Fecha,$A250,Linea,VLOOKUP(E$1,Data!$AP:$AR,3,FALSE),Cuenta,VLOOKUP(E$1,Data!$AP:$AR,2,FALSE))+SUMIFS(FX,Fecha,$A250,Linea,VLOOKUP(E$1,Data!$AP:$AR,3,FALSE),Cuenta,VLOOKUP(E$1,Data!$AP:$AR,2,FALSE))+E249,"")</f>
        <v/>
      </c>
      <c r="F250" s="3" t="str">
        <f>IF(AND($A250&lt;&gt;"",F$1&lt;&gt;""),SUMIFS(VM,Fecha,$A250,Linea,VLOOKUP(F$1,Data!$AP:$AR,3,FALSE),Cuenta,VLOOKUP(F$1,Data!$AP:$AR,2,FALSE))+SUMIFS(FX,Fecha,$A250,Linea,VLOOKUP(F$1,Data!$AP:$AR,3,FALSE),Cuenta,VLOOKUP(F$1,Data!$AP:$AR,2,FALSE))+F249,"")</f>
        <v/>
      </c>
      <c r="G250" s="3" t="str">
        <f>IF(AND($A250&lt;&gt;"",G$1&lt;&gt;""),SUMIFS(VM,Fecha,$A250,Linea,VLOOKUP(G$1,Data!$AP:$AR,3,FALSE),Cuenta,VLOOKUP(G$1,Data!$AP:$AR,2,FALSE))+SUMIFS(FX,Fecha,$A250,Linea,VLOOKUP(G$1,Data!$AP:$AR,3,FALSE),Cuenta,VLOOKUP(G$1,Data!$AP:$AR,2,FALSE))+G249,"")</f>
        <v/>
      </c>
      <c r="H250" s="3" t="str">
        <f>IF(AND($A250&lt;&gt;"",H$1&lt;&gt;""),SUMIFS(VM,Fecha,$A250,Linea,VLOOKUP(H$1,Data!$AP:$AR,3,FALSE),Cuenta,VLOOKUP(H$1,Data!$AP:$AR,2,FALSE))+SUMIFS(FX,Fecha,$A250,Linea,VLOOKUP(H$1,Data!$AP:$AR,3,FALSE),Cuenta,VLOOKUP(H$1,Data!$AP:$AR,2,FALSE))+H249,"")</f>
        <v/>
      </c>
      <c r="I250" s="3" t="str">
        <f>IF(AND($A250&lt;&gt;"",I$1&lt;&gt;""),SUMIFS(VM,Fecha,$A250,Linea,VLOOKUP(I$1,Data!$AP:$AR,3,FALSE),Cuenta,VLOOKUP(I$1,Data!$AP:$AR,2,FALSE))+SUMIFS(FX,Fecha,$A250,Linea,VLOOKUP(I$1,Data!$AP:$AR,3,FALSE),Cuenta,VLOOKUP(I$1,Data!$AP:$AR,2,FALSE))+I249,"")</f>
        <v/>
      </c>
      <c r="J250" s="3" t="str">
        <f>IF(AND($A250&lt;&gt;"",J$1&lt;&gt;""),SUMIFS(VM,Fecha,$A250,Linea,VLOOKUP(J$1,Data!$AP:$AR,3,FALSE),Cuenta,VLOOKUP(J$1,Data!$AP:$AR,2,FALSE))+SUMIFS(FX,Fecha,$A250,Linea,VLOOKUP(J$1,Data!$AP:$AR,3,FALSE),Cuenta,VLOOKUP(J$1,Data!$AP:$AR,2,FALSE))+J249,"")</f>
        <v/>
      </c>
      <c r="K250" s="3" t="str">
        <f>IF(AND($A250&lt;&gt;"",K$1&lt;&gt;""),SUMIFS(VM,Fecha,$A250,Linea,VLOOKUP(K$1,Data!$AP:$AR,3,FALSE),Cuenta,VLOOKUP(K$1,Data!$AP:$AR,2,FALSE))+SUMIFS(FX,Fecha,$A250,Linea,VLOOKUP(K$1,Data!$AP:$AR,3,FALSE),Cuenta,VLOOKUP(K$1,Data!$AP:$AR,2,FALSE))+K249,"")</f>
        <v/>
      </c>
      <c r="L250" s="3" t="str">
        <f>IF(AND($A250&lt;&gt;"",L$1&lt;&gt;""),SUMIFS(VM,Fecha,$A250,Linea,VLOOKUP(L$1,Data!$AP:$AR,3,FALSE),Cuenta,VLOOKUP(L$1,Data!$AP:$AR,2,FALSE))+SUMIFS(FX,Fecha,$A250,Linea,VLOOKUP(L$1,Data!$AP:$AR,3,FALSE),Cuenta,VLOOKUP(L$1,Data!$AP:$AR,2,FALSE))+L249,"")</f>
        <v/>
      </c>
      <c r="M250" s="3" t="str">
        <f>IF(AND($A250&lt;&gt;"",M$1&lt;&gt;""),SUMIFS(VM,Fecha,$A250,Linea,VLOOKUP(M$1,Data!$AP:$AR,3,FALSE),Cuenta,VLOOKUP(M$1,Data!$AP:$AR,2,FALSE))+SUMIFS(FX,Fecha,$A250,Linea,VLOOKUP(M$1,Data!$AP:$AR,3,FALSE),Cuenta,VLOOKUP(M$1,Data!$AP:$AR,2,FALSE))+M249,"")</f>
        <v/>
      </c>
      <c r="N250" s="3" t="str">
        <f>IF(AND($A250&lt;&gt;"",N$1&lt;&gt;""),SUMIFS(VM,Fecha,$A250,Linea,VLOOKUP(N$1,Data!$AP:$AR,3,FALSE),Cuenta,VLOOKUP(N$1,Data!$AP:$AR,2,FALSE))+SUMIFS(FX,Fecha,$A250,Linea,VLOOKUP(N$1,Data!$AP:$AR,3,FALSE),Cuenta,VLOOKUP(N$1,Data!$AP:$AR,2,FALSE))+N249,"")</f>
        <v/>
      </c>
    </row>
    <row r="251" spans="2:14" x14ac:dyDescent="0.25">
      <c r="B251" s="3" t="str">
        <f>IF(AND($A251&lt;&gt;"",B$1&lt;&gt;""),SUMIFS(VM,Fecha,$A251,Linea,VLOOKUP(B$1,Data!$AP:$AR,3,FALSE),Cuenta,VLOOKUP(B$1,Data!$AP:$AR,2,FALSE))+SUMIFS(FX,Fecha,$A251,Linea,VLOOKUP(B$1,Data!$AP:$AR,3,FALSE),Cuenta,VLOOKUP(B$1,Data!$AP:$AR,2,FALSE))+B250,"")</f>
        <v/>
      </c>
      <c r="C251" s="3" t="str">
        <f>IF(AND($A251&lt;&gt;"",C$1&lt;&gt;""),SUMIFS(VM,Fecha,$A251,Linea,VLOOKUP(C$1,Data!$AP:$AR,3,FALSE),Cuenta,VLOOKUP(C$1,Data!$AP:$AR,2,FALSE))+SUMIFS(FX,Fecha,$A251,Linea,VLOOKUP(C$1,Data!$AP:$AR,3,FALSE),Cuenta,VLOOKUP(C$1,Data!$AP:$AR,2,FALSE))+C250,"")</f>
        <v/>
      </c>
      <c r="D251" s="3" t="str">
        <f>IF(AND($A251&lt;&gt;"",D$1&lt;&gt;""),SUMIFS(VM,Fecha,$A251,Linea,VLOOKUP(D$1,Data!$AP:$AR,3,FALSE),Cuenta,VLOOKUP(D$1,Data!$AP:$AR,2,FALSE))+SUMIFS(FX,Fecha,$A251,Linea,VLOOKUP(D$1,Data!$AP:$AR,3,FALSE),Cuenta,VLOOKUP(D$1,Data!$AP:$AR,2,FALSE))+D250,"")</f>
        <v/>
      </c>
      <c r="E251" s="3" t="str">
        <f>IF(AND($A251&lt;&gt;"",E$1&lt;&gt;""),SUMIFS(VM,Fecha,$A251,Linea,VLOOKUP(E$1,Data!$AP:$AR,3,FALSE),Cuenta,VLOOKUP(E$1,Data!$AP:$AR,2,FALSE))+SUMIFS(FX,Fecha,$A251,Linea,VLOOKUP(E$1,Data!$AP:$AR,3,FALSE),Cuenta,VLOOKUP(E$1,Data!$AP:$AR,2,FALSE))+E250,"")</f>
        <v/>
      </c>
      <c r="F251" s="3" t="str">
        <f>IF(AND($A251&lt;&gt;"",F$1&lt;&gt;""),SUMIFS(VM,Fecha,$A251,Linea,VLOOKUP(F$1,Data!$AP:$AR,3,FALSE),Cuenta,VLOOKUP(F$1,Data!$AP:$AR,2,FALSE))+SUMIFS(FX,Fecha,$A251,Linea,VLOOKUP(F$1,Data!$AP:$AR,3,FALSE),Cuenta,VLOOKUP(F$1,Data!$AP:$AR,2,FALSE))+F250,"")</f>
        <v/>
      </c>
      <c r="G251" s="3" t="str">
        <f>IF(AND($A251&lt;&gt;"",G$1&lt;&gt;""),SUMIFS(VM,Fecha,$A251,Linea,VLOOKUP(G$1,Data!$AP:$AR,3,FALSE),Cuenta,VLOOKUP(G$1,Data!$AP:$AR,2,FALSE))+SUMIFS(FX,Fecha,$A251,Linea,VLOOKUP(G$1,Data!$AP:$AR,3,FALSE),Cuenta,VLOOKUP(G$1,Data!$AP:$AR,2,FALSE))+G250,"")</f>
        <v/>
      </c>
      <c r="H251" s="3" t="str">
        <f>IF(AND($A251&lt;&gt;"",H$1&lt;&gt;""),SUMIFS(VM,Fecha,$A251,Linea,VLOOKUP(H$1,Data!$AP:$AR,3,FALSE),Cuenta,VLOOKUP(H$1,Data!$AP:$AR,2,FALSE))+SUMIFS(FX,Fecha,$A251,Linea,VLOOKUP(H$1,Data!$AP:$AR,3,FALSE),Cuenta,VLOOKUP(H$1,Data!$AP:$AR,2,FALSE))+H250,"")</f>
        <v/>
      </c>
      <c r="I251" s="3" t="str">
        <f>IF(AND($A251&lt;&gt;"",I$1&lt;&gt;""),SUMIFS(VM,Fecha,$A251,Linea,VLOOKUP(I$1,Data!$AP:$AR,3,FALSE),Cuenta,VLOOKUP(I$1,Data!$AP:$AR,2,FALSE))+SUMIFS(FX,Fecha,$A251,Linea,VLOOKUP(I$1,Data!$AP:$AR,3,FALSE),Cuenta,VLOOKUP(I$1,Data!$AP:$AR,2,FALSE))+I250,"")</f>
        <v/>
      </c>
      <c r="J251" s="3" t="str">
        <f>IF(AND($A251&lt;&gt;"",J$1&lt;&gt;""),SUMIFS(VM,Fecha,$A251,Linea,VLOOKUP(J$1,Data!$AP:$AR,3,FALSE),Cuenta,VLOOKUP(J$1,Data!$AP:$AR,2,FALSE))+SUMIFS(FX,Fecha,$A251,Linea,VLOOKUP(J$1,Data!$AP:$AR,3,FALSE),Cuenta,VLOOKUP(J$1,Data!$AP:$AR,2,FALSE))+J250,"")</f>
        <v/>
      </c>
      <c r="K251" s="3" t="str">
        <f>IF(AND($A251&lt;&gt;"",K$1&lt;&gt;""),SUMIFS(VM,Fecha,$A251,Linea,VLOOKUP(K$1,Data!$AP:$AR,3,FALSE),Cuenta,VLOOKUP(K$1,Data!$AP:$AR,2,FALSE))+SUMIFS(FX,Fecha,$A251,Linea,VLOOKUP(K$1,Data!$AP:$AR,3,FALSE),Cuenta,VLOOKUP(K$1,Data!$AP:$AR,2,FALSE))+K250,"")</f>
        <v/>
      </c>
      <c r="L251" s="3" t="str">
        <f>IF(AND($A251&lt;&gt;"",L$1&lt;&gt;""),SUMIFS(VM,Fecha,$A251,Linea,VLOOKUP(L$1,Data!$AP:$AR,3,FALSE),Cuenta,VLOOKUP(L$1,Data!$AP:$AR,2,FALSE))+SUMIFS(FX,Fecha,$A251,Linea,VLOOKUP(L$1,Data!$AP:$AR,3,FALSE),Cuenta,VLOOKUP(L$1,Data!$AP:$AR,2,FALSE))+L250,"")</f>
        <v/>
      </c>
      <c r="M251" s="3" t="str">
        <f>IF(AND($A251&lt;&gt;"",M$1&lt;&gt;""),SUMIFS(VM,Fecha,$A251,Linea,VLOOKUP(M$1,Data!$AP:$AR,3,FALSE),Cuenta,VLOOKUP(M$1,Data!$AP:$AR,2,FALSE))+SUMIFS(FX,Fecha,$A251,Linea,VLOOKUP(M$1,Data!$AP:$AR,3,FALSE),Cuenta,VLOOKUP(M$1,Data!$AP:$AR,2,FALSE))+M250,"")</f>
        <v/>
      </c>
      <c r="N251" s="3" t="str">
        <f>IF(AND($A251&lt;&gt;"",N$1&lt;&gt;""),SUMIFS(VM,Fecha,$A251,Linea,VLOOKUP(N$1,Data!$AP:$AR,3,FALSE),Cuenta,VLOOKUP(N$1,Data!$AP:$AR,2,FALSE))+SUMIFS(FX,Fecha,$A251,Linea,VLOOKUP(N$1,Data!$AP:$AR,3,FALSE),Cuenta,VLOOKUP(N$1,Data!$AP:$AR,2,FALSE))+N250,"")</f>
        <v/>
      </c>
    </row>
    <row r="252" spans="2:14" x14ac:dyDescent="0.25">
      <c r="B252" s="3" t="str">
        <f>IF(AND($A252&lt;&gt;"",B$1&lt;&gt;""),SUMIFS(VM,Fecha,$A252,Linea,VLOOKUP(B$1,Data!$AP:$AR,3,FALSE),Cuenta,VLOOKUP(B$1,Data!$AP:$AR,2,FALSE))+SUMIFS(FX,Fecha,$A252,Linea,VLOOKUP(B$1,Data!$AP:$AR,3,FALSE),Cuenta,VLOOKUP(B$1,Data!$AP:$AR,2,FALSE))+B251,"")</f>
        <v/>
      </c>
      <c r="C252" s="3" t="str">
        <f>IF(AND($A252&lt;&gt;"",C$1&lt;&gt;""),SUMIFS(VM,Fecha,$A252,Linea,VLOOKUP(C$1,Data!$AP:$AR,3,FALSE),Cuenta,VLOOKUP(C$1,Data!$AP:$AR,2,FALSE))+SUMIFS(FX,Fecha,$A252,Linea,VLOOKUP(C$1,Data!$AP:$AR,3,FALSE),Cuenta,VLOOKUP(C$1,Data!$AP:$AR,2,FALSE))+C251,"")</f>
        <v/>
      </c>
      <c r="D252" s="3" t="str">
        <f>IF(AND($A252&lt;&gt;"",D$1&lt;&gt;""),SUMIFS(VM,Fecha,$A252,Linea,VLOOKUP(D$1,Data!$AP:$AR,3,FALSE),Cuenta,VLOOKUP(D$1,Data!$AP:$AR,2,FALSE))+SUMIFS(FX,Fecha,$A252,Linea,VLOOKUP(D$1,Data!$AP:$AR,3,FALSE),Cuenta,VLOOKUP(D$1,Data!$AP:$AR,2,FALSE))+D251,"")</f>
        <v/>
      </c>
      <c r="E252" s="3" t="str">
        <f>IF(AND($A252&lt;&gt;"",E$1&lt;&gt;""),SUMIFS(VM,Fecha,$A252,Linea,VLOOKUP(E$1,Data!$AP:$AR,3,FALSE),Cuenta,VLOOKUP(E$1,Data!$AP:$AR,2,FALSE))+SUMIFS(FX,Fecha,$A252,Linea,VLOOKUP(E$1,Data!$AP:$AR,3,FALSE),Cuenta,VLOOKUP(E$1,Data!$AP:$AR,2,FALSE))+E251,"")</f>
        <v/>
      </c>
      <c r="F252" s="3" t="str">
        <f>IF(AND($A252&lt;&gt;"",F$1&lt;&gt;""),SUMIFS(VM,Fecha,$A252,Linea,VLOOKUP(F$1,Data!$AP:$AR,3,FALSE),Cuenta,VLOOKUP(F$1,Data!$AP:$AR,2,FALSE))+SUMIFS(FX,Fecha,$A252,Linea,VLOOKUP(F$1,Data!$AP:$AR,3,FALSE),Cuenta,VLOOKUP(F$1,Data!$AP:$AR,2,FALSE))+F251,"")</f>
        <v/>
      </c>
      <c r="G252" s="3" t="str">
        <f>IF(AND($A252&lt;&gt;"",G$1&lt;&gt;""),SUMIFS(VM,Fecha,$A252,Linea,VLOOKUP(G$1,Data!$AP:$AR,3,FALSE),Cuenta,VLOOKUP(G$1,Data!$AP:$AR,2,FALSE))+SUMIFS(FX,Fecha,$A252,Linea,VLOOKUP(G$1,Data!$AP:$AR,3,FALSE),Cuenta,VLOOKUP(G$1,Data!$AP:$AR,2,FALSE))+G251,"")</f>
        <v/>
      </c>
      <c r="H252" s="3" t="str">
        <f>IF(AND($A252&lt;&gt;"",H$1&lt;&gt;""),SUMIFS(VM,Fecha,$A252,Linea,VLOOKUP(H$1,Data!$AP:$AR,3,FALSE),Cuenta,VLOOKUP(H$1,Data!$AP:$AR,2,FALSE))+SUMIFS(FX,Fecha,$A252,Linea,VLOOKUP(H$1,Data!$AP:$AR,3,FALSE),Cuenta,VLOOKUP(H$1,Data!$AP:$AR,2,FALSE))+H251,"")</f>
        <v/>
      </c>
      <c r="I252" s="3" t="str">
        <f>IF(AND($A252&lt;&gt;"",I$1&lt;&gt;""),SUMIFS(VM,Fecha,$A252,Linea,VLOOKUP(I$1,Data!$AP:$AR,3,FALSE),Cuenta,VLOOKUP(I$1,Data!$AP:$AR,2,FALSE))+SUMIFS(FX,Fecha,$A252,Linea,VLOOKUP(I$1,Data!$AP:$AR,3,FALSE),Cuenta,VLOOKUP(I$1,Data!$AP:$AR,2,FALSE))+I251,"")</f>
        <v/>
      </c>
      <c r="J252" s="3" t="str">
        <f>IF(AND($A252&lt;&gt;"",J$1&lt;&gt;""),SUMIFS(VM,Fecha,$A252,Linea,VLOOKUP(J$1,Data!$AP:$AR,3,FALSE),Cuenta,VLOOKUP(J$1,Data!$AP:$AR,2,FALSE))+SUMIFS(FX,Fecha,$A252,Linea,VLOOKUP(J$1,Data!$AP:$AR,3,FALSE),Cuenta,VLOOKUP(J$1,Data!$AP:$AR,2,FALSE))+J251,"")</f>
        <v/>
      </c>
      <c r="K252" s="3" t="str">
        <f>IF(AND($A252&lt;&gt;"",K$1&lt;&gt;""),SUMIFS(VM,Fecha,$A252,Linea,VLOOKUP(K$1,Data!$AP:$AR,3,FALSE),Cuenta,VLOOKUP(K$1,Data!$AP:$AR,2,FALSE))+SUMIFS(FX,Fecha,$A252,Linea,VLOOKUP(K$1,Data!$AP:$AR,3,FALSE),Cuenta,VLOOKUP(K$1,Data!$AP:$AR,2,FALSE))+K251,"")</f>
        <v/>
      </c>
      <c r="L252" s="3" t="str">
        <f>IF(AND($A252&lt;&gt;"",L$1&lt;&gt;""),SUMIFS(VM,Fecha,$A252,Linea,VLOOKUP(L$1,Data!$AP:$AR,3,FALSE),Cuenta,VLOOKUP(L$1,Data!$AP:$AR,2,FALSE))+SUMIFS(FX,Fecha,$A252,Linea,VLOOKUP(L$1,Data!$AP:$AR,3,FALSE),Cuenta,VLOOKUP(L$1,Data!$AP:$AR,2,FALSE))+L251,"")</f>
        <v/>
      </c>
      <c r="M252" s="3" t="str">
        <f>IF(AND($A252&lt;&gt;"",M$1&lt;&gt;""),SUMIFS(VM,Fecha,$A252,Linea,VLOOKUP(M$1,Data!$AP:$AR,3,FALSE),Cuenta,VLOOKUP(M$1,Data!$AP:$AR,2,FALSE))+SUMIFS(FX,Fecha,$A252,Linea,VLOOKUP(M$1,Data!$AP:$AR,3,FALSE),Cuenta,VLOOKUP(M$1,Data!$AP:$AR,2,FALSE))+M251,"")</f>
        <v/>
      </c>
      <c r="N252" s="3" t="str">
        <f>IF(AND($A252&lt;&gt;"",N$1&lt;&gt;""),SUMIFS(VM,Fecha,$A252,Linea,VLOOKUP(N$1,Data!$AP:$AR,3,FALSE),Cuenta,VLOOKUP(N$1,Data!$AP:$AR,2,FALSE))+SUMIFS(FX,Fecha,$A252,Linea,VLOOKUP(N$1,Data!$AP:$AR,3,FALSE),Cuenta,VLOOKUP(N$1,Data!$AP:$AR,2,FALSE))+N251,"")</f>
        <v/>
      </c>
    </row>
    <row r="253" spans="2:14" x14ac:dyDescent="0.25">
      <c r="B253" s="3" t="str">
        <f>IF(AND($A253&lt;&gt;"",B$1&lt;&gt;""),SUMIFS(VM,Fecha,$A253,Linea,VLOOKUP(B$1,Data!$AP:$AR,3,FALSE),Cuenta,VLOOKUP(B$1,Data!$AP:$AR,2,FALSE))+SUMIFS(FX,Fecha,$A253,Linea,VLOOKUP(B$1,Data!$AP:$AR,3,FALSE),Cuenta,VLOOKUP(B$1,Data!$AP:$AR,2,FALSE))+B252,"")</f>
        <v/>
      </c>
      <c r="C253" s="3" t="str">
        <f>IF(AND($A253&lt;&gt;"",C$1&lt;&gt;""),SUMIFS(VM,Fecha,$A253,Linea,VLOOKUP(C$1,Data!$AP:$AR,3,FALSE),Cuenta,VLOOKUP(C$1,Data!$AP:$AR,2,FALSE))+SUMIFS(FX,Fecha,$A253,Linea,VLOOKUP(C$1,Data!$AP:$AR,3,FALSE),Cuenta,VLOOKUP(C$1,Data!$AP:$AR,2,FALSE))+C252,"")</f>
        <v/>
      </c>
      <c r="D253" s="3" t="str">
        <f>IF(AND($A253&lt;&gt;"",D$1&lt;&gt;""),SUMIFS(VM,Fecha,$A253,Linea,VLOOKUP(D$1,Data!$AP:$AR,3,FALSE),Cuenta,VLOOKUP(D$1,Data!$AP:$AR,2,FALSE))+SUMIFS(FX,Fecha,$A253,Linea,VLOOKUP(D$1,Data!$AP:$AR,3,FALSE),Cuenta,VLOOKUP(D$1,Data!$AP:$AR,2,FALSE))+D252,"")</f>
        <v/>
      </c>
      <c r="E253" s="3" t="str">
        <f>IF(AND($A253&lt;&gt;"",E$1&lt;&gt;""),SUMIFS(VM,Fecha,$A253,Linea,VLOOKUP(E$1,Data!$AP:$AR,3,FALSE),Cuenta,VLOOKUP(E$1,Data!$AP:$AR,2,FALSE))+SUMIFS(FX,Fecha,$A253,Linea,VLOOKUP(E$1,Data!$AP:$AR,3,FALSE),Cuenta,VLOOKUP(E$1,Data!$AP:$AR,2,FALSE))+E252,"")</f>
        <v/>
      </c>
      <c r="F253" s="3" t="str">
        <f>IF(AND($A253&lt;&gt;"",F$1&lt;&gt;""),SUMIFS(VM,Fecha,$A253,Linea,VLOOKUP(F$1,Data!$AP:$AR,3,FALSE),Cuenta,VLOOKUP(F$1,Data!$AP:$AR,2,FALSE))+SUMIFS(FX,Fecha,$A253,Linea,VLOOKUP(F$1,Data!$AP:$AR,3,FALSE),Cuenta,VLOOKUP(F$1,Data!$AP:$AR,2,FALSE))+F252,"")</f>
        <v/>
      </c>
      <c r="G253" s="3" t="str">
        <f>IF(AND($A253&lt;&gt;"",G$1&lt;&gt;""),SUMIFS(VM,Fecha,$A253,Linea,VLOOKUP(G$1,Data!$AP:$AR,3,FALSE),Cuenta,VLOOKUP(G$1,Data!$AP:$AR,2,FALSE))+SUMIFS(FX,Fecha,$A253,Linea,VLOOKUP(G$1,Data!$AP:$AR,3,FALSE),Cuenta,VLOOKUP(G$1,Data!$AP:$AR,2,FALSE))+G252,"")</f>
        <v/>
      </c>
      <c r="H253" s="3" t="str">
        <f>IF(AND($A253&lt;&gt;"",H$1&lt;&gt;""),SUMIFS(VM,Fecha,$A253,Linea,VLOOKUP(H$1,Data!$AP:$AR,3,FALSE),Cuenta,VLOOKUP(H$1,Data!$AP:$AR,2,FALSE))+SUMIFS(FX,Fecha,$A253,Linea,VLOOKUP(H$1,Data!$AP:$AR,3,FALSE),Cuenta,VLOOKUP(H$1,Data!$AP:$AR,2,FALSE))+H252,"")</f>
        <v/>
      </c>
      <c r="I253" s="3" t="str">
        <f>IF(AND($A253&lt;&gt;"",I$1&lt;&gt;""),SUMIFS(VM,Fecha,$A253,Linea,VLOOKUP(I$1,Data!$AP:$AR,3,FALSE),Cuenta,VLOOKUP(I$1,Data!$AP:$AR,2,FALSE))+SUMIFS(FX,Fecha,$A253,Linea,VLOOKUP(I$1,Data!$AP:$AR,3,FALSE),Cuenta,VLOOKUP(I$1,Data!$AP:$AR,2,FALSE))+I252,"")</f>
        <v/>
      </c>
      <c r="J253" s="3" t="str">
        <f>IF(AND($A253&lt;&gt;"",J$1&lt;&gt;""),SUMIFS(VM,Fecha,$A253,Linea,VLOOKUP(J$1,Data!$AP:$AR,3,FALSE),Cuenta,VLOOKUP(J$1,Data!$AP:$AR,2,FALSE))+SUMIFS(FX,Fecha,$A253,Linea,VLOOKUP(J$1,Data!$AP:$AR,3,FALSE),Cuenta,VLOOKUP(J$1,Data!$AP:$AR,2,FALSE))+J252,"")</f>
        <v/>
      </c>
      <c r="K253" s="3" t="str">
        <f>IF(AND($A253&lt;&gt;"",K$1&lt;&gt;""),SUMIFS(VM,Fecha,$A253,Linea,VLOOKUP(K$1,Data!$AP:$AR,3,FALSE),Cuenta,VLOOKUP(K$1,Data!$AP:$AR,2,FALSE))+SUMIFS(FX,Fecha,$A253,Linea,VLOOKUP(K$1,Data!$AP:$AR,3,FALSE),Cuenta,VLOOKUP(K$1,Data!$AP:$AR,2,FALSE))+K252,"")</f>
        <v/>
      </c>
      <c r="L253" s="3" t="str">
        <f>IF(AND($A253&lt;&gt;"",L$1&lt;&gt;""),SUMIFS(VM,Fecha,$A253,Linea,VLOOKUP(L$1,Data!$AP:$AR,3,FALSE),Cuenta,VLOOKUP(L$1,Data!$AP:$AR,2,FALSE))+SUMIFS(FX,Fecha,$A253,Linea,VLOOKUP(L$1,Data!$AP:$AR,3,FALSE),Cuenta,VLOOKUP(L$1,Data!$AP:$AR,2,FALSE))+L252,"")</f>
        <v/>
      </c>
      <c r="M253" s="3" t="str">
        <f>IF(AND($A253&lt;&gt;"",M$1&lt;&gt;""),SUMIFS(VM,Fecha,$A253,Linea,VLOOKUP(M$1,Data!$AP:$AR,3,FALSE),Cuenta,VLOOKUP(M$1,Data!$AP:$AR,2,FALSE))+SUMIFS(FX,Fecha,$A253,Linea,VLOOKUP(M$1,Data!$AP:$AR,3,FALSE),Cuenta,VLOOKUP(M$1,Data!$AP:$AR,2,FALSE))+M252,"")</f>
        <v/>
      </c>
      <c r="N253" s="3" t="str">
        <f>IF(AND($A253&lt;&gt;"",N$1&lt;&gt;""),SUMIFS(VM,Fecha,$A253,Linea,VLOOKUP(N$1,Data!$AP:$AR,3,FALSE),Cuenta,VLOOKUP(N$1,Data!$AP:$AR,2,FALSE))+SUMIFS(FX,Fecha,$A253,Linea,VLOOKUP(N$1,Data!$AP:$AR,3,FALSE),Cuenta,VLOOKUP(N$1,Data!$AP:$AR,2,FALSE))+N252,"")</f>
        <v/>
      </c>
    </row>
    <row r="254" spans="2:14" x14ac:dyDescent="0.25">
      <c r="B254" s="3" t="str">
        <f>IF(AND($A254&lt;&gt;"",B$1&lt;&gt;""),SUMIFS(VM,Fecha,$A254,Linea,VLOOKUP(B$1,Data!$AP:$AR,3,FALSE),Cuenta,VLOOKUP(B$1,Data!$AP:$AR,2,FALSE))+SUMIFS(FX,Fecha,$A254,Linea,VLOOKUP(B$1,Data!$AP:$AR,3,FALSE),Cuenta,VLOOKUP(B$1,Data!$AP:$AR,2,FALSE))+B253,"")</f>
        <v/>
      </c>
      <c r="C254" s="3" t="str">
        <f>IF(AND($A254&lt;&gt;"",C$1&lt;&gt;""),SUMIFS(VM,Fecha,$A254,Linea,VLOOKUP(C$1,Data!$AP:$AR,3,FALSE),Cuenta,VLOOKUP(C$1,Data!$AP:$AR,2,FALSE))+SUMIFS(FX,Fecha,$A254,Linea,VLOOKUP(C$1,Data!$AP:$AR,3,FALSE),Cuenta,VLOOKUP(C$1,Data!$AP:$AR,2,FALSE))+C253,"")</f>
        <v/>
      </c>
      <c r="D254" s="3" t="str">
        <f>IF(AND($A254&lt;&gt;"",D$1&lt;&gt;""),SUMIFS(VM,Fecha,$A254,Linea,VLOOKUP(D$1,Data!$AP:$AR,3,FALSE),Cuenta,VLOOKUP(D$1,Data!$AP:$AR,2,FALSE))+SUMIFS(FX,Fecha,$A254,Linea,VLOOKUP(D$1,Data!$AP:$AR,3,FALSE),Cuenta,VLOOKUP(D$1,Data!$AP:$AR,2,FALSE))+D253,"")</f>
        <v/>
      </c>
      <c r="E254" s="3" t="str">
        <f>IF(AND($A254&lt;&gt;"",E$1&lt;&gt;""),SUMIFS(VM,Fecha,$A254,Linea,VLOOKUP(E$1,Data!$AP:$AR,3,FALSE),Cuenta,VLOOKUP(E$1,Data!$AP:$AR,2,FALSE))+SUMIFS(FX,Fecha,$A254,Linea,VLOOKUP(E$1,Data!$AP:$AR,3,FALSE),Cuenta,VLOOKUP(E$1,Data!$AP:$AR,2,FALSE))+E253,"")</f>
        <v/>
      </c>
      <c r="F254" s="3" t="str">
        <f>IF(AND($A254&lt;&gt;"",F$1&lt;&gt;""),SUMIFS(VM,Fecha,$A254,Linea,VLOOKUP(F$1,Data!$AP:$AR,3,FALSE),Cuenta,VLOOKUP(F$1,Data!$AP:$AR,2,FALSE))+SUMIFS(FX,Fecha,$A254,Linea,VLOOKUP(F$1,Data!$AP:$AR,3,FALSE),Cuenta,VLOOKUP(F$1,Data!$AP:$AR,2,FALSE))+F253,"")</f>
        <v/>
      </c>
      <c r="G254" s="3" t="str">
        <f>IF(AND($A254&lt;&gt;"",G$1&lt;&gt;""),SUMIFS(VM,Fecha,$A254,Linea,VLOOKUP(G$1,Data!$AP:$AR,3,FALSE),Cuenta,VLOOKUP(G$1,Data!$AP:$AR,2,FALSE))+SUMIFS(FX,Fecha,$A254,Linea,VLOOKUP(G$1,Data!$AP:$AR,3,FALSE),Cuenta,VLOOKUP(G$1,Data!$AP:$AR,2,FALSE))+G253,"")</f>
        <v/>
      </c>
      <c r="H254" s="3" t="str">
        <f>IF(AND($A254&lt;&gt;"",H$1&lt;&gt;""),SUMIFS(VM,Fecha,$A254,Linea,VLOOKUP(H$1,Data!$AP:$AR,3,FALSE),Cuenta,VLOOKUP(H$1,Data!$AP:$AR,2,FALSE))+SUMIFS(FX,Fecha,$A254,Linea,VLOOKUP(H$1,Data!$AP:$AR,3,FALSE),Cuenta,VLOOKUP(H$1,Data!$AP:$AR,2,FALSE))+H253,"")</f>
        <v/>
      </c>
      <c r="I254" s="3" t="str">
        <f>IF(AND($A254&lt;&gt;"",I$1&lt;&gt;""),SUMIFS(VM,Fecha,$A254,Linea,VLOOKUP(I$1,Data!$AP:$AR,3,FALSE),Cuenta,VLOOKUP(I$1,Data!$AP:$AR,2,FALSE))+SUMIFS(FX,Fecha,$A254,Linea,VLOOKUP(I$1,Data!$AP:$AR,3,FALSE),Cuenta,VLOOKUP(I$1,Data!$AP:$AR,2,FALSE))+I253,"")</f>
        <v/>
      </c>
      <c r="J254" s="3" t="str">
        <f>IF(AND($A254&lt;&gt;"",J$1&lt;&gt;""),SUMIFS(VM,Fecha,$A254,Linea,VLOOKUP(J$1,Data!$AP:$AR,3,FALSE),Cuenta,VLOOKUP(J$1,Data!$AP:$AR,2,FALSE))+SUMIFS(FX,Fecha,$A254,Linea,VLOOKUP(J$1,Data!$AP:$AR,3,FALSE),Cuenta,VLOOKUP(J$1,Data!$AP:$AR,2,FALSE))+J253,"")</f>
        <v/>
      </c>
      <c r="K254" s="3" t="str">
        <f>IF(AND($A254&lt;&gt;"",K$1&lt;&gt;""),SUMIFS(VM,Fecha,$A254,Linea,VLOOKUP(K$1,Data!$AP:$AR,3,FALSE),Cuenta,VLOOKUP(K$1,Data!$AP:$AR,2,FALSE))+SUMIFS(FX,Fecha,$A254,Linea,VLOOKUP(K$1,Data!$AP:$AR,3,FALSE),Cuenta,VLOOKUP(K$1,Data!$AP:$AR,2,FALSE))+K253,"")</f>
        <v/>
      </c>
      <c r="L254" s="3" t="str">
        <f>IF(AND($A254&lt;&gt;"",L$1&lt;&gt;""),SUMIFS(VM,Fecha,$A254,Linea,VLOOKUP(L$1,Data!$AP:$AR,3,FALSE),Cuenta,VLOOKUP(L$1,Data!$AP:$AR,2,FALSE))+SUMIFS(FX,Fecha,$A254,Linea,VLOOKUP(L$1,Data!$AP:$AR,3,FALSE),Cuenta,VLOOKUP(L$1,Data!$AP:$AR,2,FALSE))+L253,"")</f>
        <v/>
      </c>
      <c r="M254" s="3" t="str">
        <f>IF(AND($A254&lt;&gt;"",M$1&lt;&gt;""),SUMIFS(VM,Fecha,$A254,Linea,VLOOKUP(M$1,Data!$AP:$AR,3,FALSE),Cuenta,VLOOKUP(M$1,Data!$AP:$AR,2,FALSE))+SUMIFS(FX,Fecha,$A254,Linea,VLOOKUP(M$1,Data!$AP:$AR,3,FALSE),Cuenta,VLOOKUP(M$1,Data!$AP:$AR,2,FALSE))+M253,"")</f>
        <v/>
      </c>
      <c r="N254" s="3" t="str">
        <f>IF(AND($A254&lt;&gt;"",N$1&lt;&gt;""),SUMIFS(VM,Fecha,$A254,Linea,VLOOKUP(N$1,Data!$AP:$AR,3,FALSE),Cuenta,VLOOKUP(N$1,Data!$AP:$AR,2,FALSE))+SUMIFS(FX,Fecha,$A254,Linea,VLOOKUP(N$1,Data!$AP:$AR,3,FALSE),Cuenta,VLOOKUP(N$1,Data!$AP:$AR,2,FALSE))+N253,"")</f>
        <v/>
      </c>
    </row>
    <row r="255" spans="2:14" x14ac:dyDescent="0.25">
      <c r="B255" s="3" t="str">
        <f>IF(AND($A255&lt;&gt;"",B$1&lt;&gt;""),SUMIFS(VM,Fecha,$A255,Linea,VLOOKUP(B$1,Data!$AP:$AR,3,FALSE),Cuenta,VLOOKUP(B$1,Data!$AP:$AR,2,FALSE))+SUMIFS(FX,Fecha,$A255,Linea,VLOOKUP(B$1,Data!$AP:$AR,3,FALSE),Cuenta,VLOOKUP(B$1,Data!$AP:$AR,2,FALSE))+B254,"")</f>
        <v/>
      </c>
      <c r="C255" s="3" t="str">
        <f>IF(AND($A255&lt;&gt;"",C$1&lt;&gt;""),SUMIFS(VM,Fecha,$A255,Linea,VLOOKUP(C$1,Data!$AP:$AR,3,FALSE),Cuenta,VLOOKUP(C$1,Data!$AP:$AR,2,FALSE))+SUMIFS(FX,Fecha,$A255,Linea,VLOOKUP(C$1,Data!$AP:$AR,3,FALSE),Cuenta,VLOOKUP(C$1,Data!$AP:$AR,2,FALSE))+C254,"")</f>
        <v/>
      </c>
      <c r="D255" s="3" t="str">
        <f>IF(AND($A255&lt;&gt;"",D$1&lt;&gt;""),SUMIFS(VM,Fecha,$A255,Linea,VLOOKUP(D$1,Data!$AP:$AR,3,FALSE),Cuenta,VLOOKUP(D$1,Data!$AP:$AR,2,FALSE))+SUMIFS(FX,Fecha,$A255,Linea,VLOOKUP(D$1,Data!$AP:$AR,3,FALSE),Cuenta,VLOOKUP(D$1,Data!$AP:$AR,2,FALSE))+D254,"")</f>
        <v/>
      </c>
      <c r="E255" s="3" t="str">
        <f>IF(AND($A255&lt;&gt;"",E$1&lt;&gt;""),SUMIFS(VM,Fecha,$A255,Linea,VLOOKUP(E$1,Data!$AP:$AR,3,FALSE),Cuenta,VLOOKUP(E$1,Data!$AP:$AR,2,FALSE))+SUMIFS(FX,Fecha,$A255,Linea,VLOOKUP(E$1,Data!$AP:$AR,3,FALSE),Cuenta,VLOOKUP(E$1,Data!$AP:$AR,2,FALSE))+E254,"")</f>
        <v/>
      </c>
      <c r="F255" s="3" t="str">
        <f>IF(AND($A255&lt;&gt;"",F$1&lt;&gt;""),SUMIFS(VM,Fecha,$A255,Linea,VLOOKUP(F$1,Data!$AP:$AR,3,FALSE),Cuenta,VLOOKUP(F$1,Data!$AP:$AR,2,FALSE))+SUMIFS(FX,Fecha,$A255,Linea,VLOOKUP(F$1,Data!$AP:$AR,3,FALSE),Cuenta,VLOOKUP(F$1,Data!$AP:$AR,2,FALSE))+F254,"")</f>
        <v/>
      </c>
      <c r="G255" s="3" t="str">
        <f>IF(AND($A255&lt;&gt;"",G$1&lt;&gt;""),SUMIFS(VM,Fecha,$A255,Linea,VLOOKUP(G$1,Data!$AP:$AR,3,FALSE),Cuenta,VLOOKUP(G$1,Data!$AP:$AR,2,FALSE))+SUMIFS(FX,Fecha,$A255,Linea,VLOOKUP(G$1,Data!$AP:$AR,3,FALSE),Cuenta,VLOOKUP(G$1,Data!$AP:$AR,2,FALSE))+G254,"")</f>
        <v/>
      </c>
      <c r="H255" s="3" t="str">
        <f>IF(AND($A255&lt;&gt;"",H$1&lt;&gt;""),SUMIFS(VM,Fecha,$A255,Linea,VLOOKUP(H$1,Data!$AP:$AR,3,FALSE),Cuenta,VLOOKUP(H$1,Data!$AP:$AR,2,FALSE))+SUMIFS(FX,Fecha,$A255,Linea,VLOOKUP(H$1,Data!$AP:$AR,3,FALSE),Cuenta,VLOOKUP(H$1,Data!$AP:$AR,2,FALSE))+H254,"")</f>
        <v/>
      </c>
      <c r="I255" s="3" t="str">
        <f>IF(AND($A255&lt;&gt;"",I$1&lt;&gt;""),SUMIFS(VM,Fecha,$A255,Linea,VLOOKUP(I$1,Data!$AP:$AR,3,FALSE),Cuenta,VLOOKUP(I$1,Data!$AP:$AR,2,FALSE))+SUMIFS(FX,Fecha,$A255,Linea,VLOOKUP(I$1,Data!$AP:$AR,3,FALSE),Cuenta,VLOOKUP(I$1,Data!$AP:$AR,2,FALSE))+I254,"")</f>
        <v/>
      </c>
      <c r="J255" s="3" t="str">
        <f>IF(AND($A255&lt;&gt;"",J$1&lt;&gt;""),SUMIFS(VM,Fecha,$A255,Linea,VLOOKUP(J$1,Data!$AP:$AR,3,FALSE),Cuenta,VLOOKUP(J$1,Data!$AP:$AR,2,FALSE))+SUMIFS(FX,Fecha,$A255,Linea,VLOOKUP(J$1,Data!$AP:$AR,3,FALSE),Cuenta,VLOOKUP(J$1,Data!$AP:$AR,2,FALSE))+J254,"")</f>
        <v/>
      </c>
      <c r="K255" s="3" t="str">
        <f>IF(AND($A255&lt;&gt;"",K$1&lt;&gt;""),SUMIFS(VM,Fecha,$A255,Linea,VLOOKUP(K$1,Data!$AP:$AR,3,FALSE),Cuenta,VLOOKUP(K$1,Data!$AP:$AR,2,FALSE))+SUMIFS(FX,Fecha,$A255,Linea,VLOOKUP(K$1,Data!$AP:$AR,3,FALSE),Cuenta,VLOOKUP(K$1,Data!$AP:$AR,2,FALSE))+K254,"")</f>
        <v/>
      </c>
      <c r="L255" s="3" t="str">
        <f>IF(AND($A255&lt;&gt;"",L$1&lt;&gt;""),SUMIFS(VM,Fecha,$A255,Linea,VLOOKUP(L$1,Data!$AP:$AR,3,FALSE),Cuenta,VLOOKUP(L$1,Data!$AP:$AR,2,FALSE))+SUMIFS(FX,Fecha,$A255,Linea,VLOOKUP(L$1,Data!$AP:$AR,3,FALSE),Cuenta,VLOOKUP(L$1,Data!$AP:$AR,2,FALSE))+L254,"")</f>
        <v/>
      </c>
      <c r="M255" s="3" t="str">
        <f>IF(AND($A255&lt;&gt;"",M$1&lt;&gt;""),SUMIFS(VM,Fecha,$A255,Linea,VLOOKUP(M$1,Data!$AP:$AR,3,FALSE),Cuenta,VLOOKUP(M$1,Data!$AP:$AR,2,FALSE))+SUMIFS(FX,Fecha,$A255,Linea,VLOOKUP(M$1,Data!$AP:$AR,3,FALSE),Cuenta,VLOOKUP(M$1,Data!$AP:$AR,2,FALSE))+M254,"")</f>
        <v/>
      </c>
      <c r="N255" s="3" t="str">
        <f>IF(AND($A255&lt;&gt;"",N$1&lt;&gt;""),SUMIFS(VM,Fecha,$A255,Linea,VLOOKUP(N$1,Data!$AP:$AR,3,FALSE),Cuenta,VLOOKUP(N$1,Data!$AP:$AR,2,FALSE))+SUMIFS(FX,Fecha,$A255,Linea,VLOOKUP(N$1,Data!$AP:$AR,3,FALSE),Cuenta,VLOOKUP(N$1,Data!$AP:$AR,2,FALSE))+N254,"")</f>
        <v/>
      </c>
    </row>
    <row r="256" spans="2:14" x14ac:dyDescent="0.25">
      <c r="B256" s="3" t="str">
        <f>IF(AND($A256&lt;&gt;"",B$1&lt;&gt;""),SUMIFS(VM,Fecha,$A256,Linea,VLOOKUP(B$1,Data!$AP:$AR,3,FALSE),Cuenta,VLOOKUP(B$1,Data!$AP:$AR,2,FALSE))+SUMIFS(FX,Fecha,$A256,Linea,VLOOKUP(B$1,Data!$AP:$AR,3,FALSE),Cuenta,VLOOKUP(B$1,Data!$AP:$AR,2,FALSE))+B255,"")</f>
        <v/>
      </c>
      <c r="C256" s="3" t="str">
        <f>IF(AND($A256&lt;&gt;"",C$1&lt;&gt;""),SUMIFS(VM,Fecha,$A256,Linea,VLOOKUP(C$1,Data!$AP:$AR,3,FALSE),Cuenta,VLOOKUP(C$1,Data!$AP:$AR,2,FALSE))+SUMIFS(FX,Fecha,$A256,Linea,VLOOKUP(C$1,Data!$AP:$AR,3,FALSE),Cuenta,VLOOKUP(C$1,Data!$AP:$AR,2,FALSE))+C255,"")</f>
        <v/>
      </c>
      <c r="D256" s="3" t="str">
        <f>IF(AND($A256&lt;&gt;"",D$1&lt;&gt;""),SUMIFS(VM,Fecha,$A256,Linea,VLOOKUP(D$1,Data!$AP:$AR,3,FALSE),Cuenta,VLOOKUP(D$1,Data!$AP:$AR,2,FALSE))+SUMIFS(FX,Fecha,$A256,Linea,VLOOKUP(D$1,Data!$AP:$AR,3,FALSE),Cuenta,VLOOKUP(D$1,Data!$AP:$AR,2,FALSE))+D255,"")</f>
        <v/>
      </c>
      <c r="E256" s="3" t="str">
        <f>IF(AND($A256&lt;&gt;"",E$1&lt;&gt;""),SUMIFS(VM,Fecha,$A256,Linea,VLOOKUP(E$1,Data!$AP:$AR,3,FALSE),Cuenta,VLOOKUP(E$1,Data!$AP:$AR,2,FALSE))+SUMIFS(FX,Fecha,$A256,Linea,VLOOKUP(E$1,Data!$AP:$AR,3,FALSE),Cuenta,VLOOKUP(E$1,Data!$AP:$AR,2,FALSE))+E255,"")</f>
        <v/>
      </c>
      <c r="F256" s="3" t="str">
        <f>IF(AND($A256&lt;&gt;"",F$1&lt;&gt;""),SUMIFS(VM,Fecha,$A256,Linea,VLOOKUP(F$1,Data!$AP:$AR,3,FALSE),Cuenta,VLOOKUP(F$1,Data!$AP:$AR,2,FALSE))+SUMIFS(FX,Fecha,$A256,Linea,VLOOKUP(F$1,Data!$AP:$AR,3,FALSE),Cuenta,VLOOKUP(F$1,Data!$AP:$AR,2,FALSE))+F255,"")</f>
        <v/>
      </c>
      <c r="G256" s="3" t="str">
        <f>IF(AND($A256&lt;&gt;"",G$1&lt;&gt;""),SUMIFS(VM,Fecha,$A256,Linea,VLOOKUP(G$1,Data!$AP:$AR,3,FALSE),Cuenta,VLOOKUP(G$1,Data!$AP:$AR,2,FALSE))+SUMIFS(FX,Fecha,$A256,Linea,VLOOKUP(G$1,Data!$AP:$AR,3,FALSE),Cuenta,VLOOKUP(G$1,Data!$AP:$AR,2,FALSE))+G255,"")</f>
        <v/>
      </c>
      <c r="H256" s="3" t="str">
        <f>IF(AND($A256&lt;&gt;"",H$1&lt;&gt;""),SUMIFS(VM,Fecha,$A256,Linea,VLOOKUP(H$1,Data!$AP:$AR,3,FALSE),Cuenta,VLOOKUP(H$1,Data!$AP:$AR,2,FALSE))+SUMIFS(FX,Fecha,$A256,Linea,VLOOKUP(H$1,Data!$AP:$AR,3,FALSE),Cuenta,VLOOKUP(H$1,Data!$AP:$AR,2,FALSE))+H255,"")</f>
        <v/>
      </c>
      <c r="I256" s="3" t="str">
        <f>IF(AND($A256&lt;&gt;"",I$1&lt;&gt;""),SUMIFS(VM,Fecha,$A256,Linea,VLOOKUP(I$1,Data!$AP:$AR,3,FALSE),Cuenta,VLOOKUP(I$1,Data!$AP:$AR,2,FALSE))+SUMIFS(FX,Fecha,$A256,Linea,VLOOKUP(I$1,Data!$AP:$AR,3,FALSE),Cuenta,VLOOKUP(I$1,Data!$AP:$AR,2,FALSE))+I255,"")</f>
        <v/>
      </c>
      <c r="J256" s="3" t="str">
        <f>IF(AND($A256&lt;&gt;"",J$1&lt;&gt;""),SUMIFS(VM,Fecha,$A256,Linea,VLOOKUP(J$1,Data!$AP:$AR,3,FALSE),Cuenta,VLOOKUP(J$1,Data!$AP:$AR,2,FALSE))+SUMIFS(FX,Fecha,$A256,Linea,VLOOKUP(J$1,Data!$AP:$AR,3,FALSE),Cuenta,VLOOKUP(J$1,Data!$AP:$AR,2,FALSE))+J255,"")</f>
        <v/>
      </c>
      <c r="K256" s="3" t="str">
        <f>IF(AND($A256&lt;&gt;"",K$1&lt;&gt;""),SUMIFS(VM,Fecha,$A256,Linea,VLOOKUP(K$1,Data!$AP:$AR,3,FALSE),Cuenta,VLOOKUP(K$1,Data!$AP:$AR,2,FALSE))+SUMIFS(FX,Fecha,$A256,Linea,VLOOKUP(K$1,Data!$AP:$AR,3,FALSE),Cuenta,VLOOKUP(K$1,Data!$AP:$AR,2,FALSE))+K255,"")</f>
        <v/>
      </c>
      <c r="L256" s="3" t="str">
        <f>IF(AND($A256&lt;&gt;"",L$1&lt;&gt;""),SUMIFS(VM,Fecha,$A256,Linea,VLOOKUP(L$1,Data!$AP:$AR,3,FALSE),Cuenta,VLOOKUP(L$1,Data!$AP:$AR,2,FALSE))+SUMIFS(FX,Fecha,$A256,Linea,VLOOKUP(L$1,Data!$AP:$AR,3,FALSE),Cuenta,VLOOKUP(L$1,Data!$AP:$AR,2,FALSE))+L255,"")</f>
        <v/>
      </c>
      <c r="M256" s="3" t="str">
        <f>IF(AND($A256&lt;&gt;"",M$1&lt;&gt;""),SUMIFS(VM,Fecha,$A256,Linea,VLOOKUP(M$1,Data!$AP:$AR,3,FALSE),Cuenta,VLOOKUP(M$1,Data!$AP:$AR,2,FALSE))+SUMIFS(FX,Fecha,$A256,Linea,VLOOKUP(M$1,Data!$AP:$AR,3,FALSE),Cuenta,VLOOKUP(M$1,Data!$AP:$AR,2,FALSE))+M255,"")</f>
        <v/>
      </c>
      <c r="N256" s="3" t="str">
        <f>IF(AND($A256&lt;&gt;"",N$1&lt;&gt;""),SUMIFS(VM,Fecha,$A256,Linea,VLOOKUP(N$1,Data!$AP:$AR,3,FALSE),Cuenta,VLOOKUP(N$1,Data!$AP:$AR,2,FALSE))+SUMIFS(FX,Fecha,$A256,Linea,VLOOKUP(N$1,Data!$AP:$AR,3,FALSE),Cuenta,VLOOKUP(N$1,Data!$AP:$AR,2,FALSE))+N255,"")</f>
        <v/>
      </c>
    </row>
    <row r="257" spans="2:14" x14ac:dyDescent="0.25">
      <c r="B257" s="3" t="str">
        <f>IF(AND($A257&lt;&gt;"",B$1&lt;&gt;""),SUMIFS(VM,Fecha,$A257,Linea,VLOOKUP(B$1,Data!$AP:$AR,3,FALSE),Cuenta,VLOOKUP(B$1,Data!$AP:$AR,2,FALSE))+SUMIFS(FX,Fecha,$A257,Linea,VLOOKUP(B$1,Data!$AP:$AR,3,FALSE),Cuenta,VLOOKUP(B$1,Data!$AP:$AR,2,FALSE))+B256,"")</f>
        <v/>
      </c>
      <c r="C257" s="3" t="str">
        <f>IF(AND($A257&lt;&gt;"",C$1&lt;&gt;""),SUMIFS(VM,Fecha,$A257,Linea,VLOOKUP(C$1,Data!$AP:$AR,3,FALSE),Cuenta,VLOOKUP(C$1,Data!$AP:$AR,2,FALSE))+SUMIFS(FX,Fecha,$A257,Linea,VLOOKUP(C$1,Data!$AP:$AR,3,FALSE),Cuenta,VLOOKUP(C$1,Data!$AP:$AR,2,FALSE))+C256,"")</f>
        <v/>
      </c>
      <c r="D257" s="3" t="str">
        <f>IF(AND($A257&lt;&gt;"",D$1&lt;&gt;""),SUMIFS(VM,Fecha,$A257,Linea,VLOOKUP(D$1,Data!$AP:$AR,3,FALSE),Cuenta,VLOOKUP(D$1,Data!$AP:$AR,2,FALSE))+SUMIFS(FX,Fecha,$A257,Linea,VLOOKUP(D$1,Data!$AP:$AR,3,FALSE),Cuenta,VLOOKUP(D$1,Data!$AP:$AR,2,FALSE))+D256,"")</f>
        <v/>
      </c>
      <c r="E257" s="3" t="str">
        <f>IF(AND($A257&lt;&gt;"",E$1&lt;&gt;""),SUMIFS(VM,Fecha,$A257,Linea,VLOOKUP(E$1,Data!$AP:$AR,3,FALSE),Cuenta,VLOOKUP(E$1,Data!$AP:$AR,2,FALSE))+SUMIFS(FX,Fecha,$A257,Linea,VLOOKUP(E$1,Data!$AP:$AR,3,FALSE),Cuenta,VLOOKUP(E$1,Data!$AP:$AR,2,FALSE))+E256,"")</f>
        <v/>
      </c>
      <c r="F257" s="3" t="str">
        <f>IF(AND($A257&lt;&gt;"",F$1&lt;&gt;""),SUMIFS(VM,Fecha,$A257,Linea,VLOOKUP(F$1,Data!$AP:$AR,3,FALSE),Cuenta,VLOOKUP(F$1,Data!$AP:$AR,2,FALSE))+SUMIFS(FX,Fecha,$A257,Linea,VLOOKUP(F$1,Data!$AP:$AR,3,FALSE),Cuenta,VLOOKUP(F$1,Data!$AP:$AR,2,FALSE))+F256,"")</f>
        <v/>
      </c>
      <c r="G257" s="3" t="str">
        <f>IF(AND($A257&lt;&gt;"",G$1&lt;&gt;""),SUMIFS(VM,Fecha,$A257,Linea,VLOOKUP(G$1,Data!$AP:$AR,3,FALSE),Cuenta,VLOOKUP(G$1,Data!$AP:$AR,2,FALSE))+SUMIFS(FX,Fecha,$A257,Linea,VLOOKUP(G$1,Data!$AP:$AR,3,FALSE),Cuenta,VLOOKUP(G$1,Data!$AP:$AR,2,FALSE))+G256,"")</f>
        <v/>
      </c>
      <c r="H257" s="3" t="str">
        <f>IF(AND($A257&lt;&gt;"",H$1&lt;&gt;""),SUMIFS(VM,Fecha,$A257,Linea,VLOOKUP(H$1,Data!$AP:$AR,3,FALSE),Cuenta,VLOOKUP(H$1,Data!$AP:$AR,2,FALSE))+SUMIFS(FX,Fecha,$A257,Linea,VLOOKUP(H$1,Data!$AP:$AR,3,FALSE),Cuenta,VLOOKUP(H$1,Data!$AP:$AR,2,FALSE))+H256,"")</f>
        <v/>
      </c>
      <c r="I257" s="3" t="str">
        <f>IF(AND($A257&lt;&gt;"",I$1&lt;&gt;""),SUMIFS(VM,Fecha,$A257,Linea,VLOOKUP(I$1,Data!$AP:$AR,3,FALSE),Cuenta,VLOOKUP(I$1,Data!$AP:$AR,2,FALSE))+SUMIFS(FX,Fecha,$A257,Linea,VLOOKUP(I$1,Data!$AP:$AR,3,FALSE),Cuenta,VLOOKUP(I$1,Data!$AP:$AR,2,FALSE))+I256,"")</f>
        <v/>
      </c>
      <c r="J257" s="3" t="str">
        <f>IF(AND($A257&lt;&gt;"",J$1&lt;&gt;""),SUMIFS(VM,Fecha,$A257,Linea,VLOOKUP(J$1,Data!$AP:$AR,3,FALSE),Cuenta,VLOOKUP(J$1,Data!$AP:$AR,2,FALSE))+SUMIFS(FX,Fecha,$A257,Linea,VLOOKUP(J$1,Data!$AP:$AR,3,FALSE),Cuenta,VLOOKUP(J$1,Data!$AP:$AR,2,FALSE))+J256,"")</f>
        <v/>
      </c>
      <c r="K257" s="3" t="str">
        <f>IF(AND($A257&lt;&gt;"",K$1&lt;&gt;""),SUMIFS(VM,Fecha,$A257,Linea,VLOOKUP(K$1,Data!$AP:$AR,3,FALSE),Cuenta,VLOOKUP(K$1,Data!$AP:$AR,2,FALSE))+SUMIFS(FX,Fecha,$A257,Linea,VLOOKUP(K$1,Data!$AP:$AR,3,FALSE),Cuenta,VLOOKUP(K$1,Data!$AP:$AR,2,FALSE))+K256,"")</f>
        <v/>
      </c>
      <c r="L257" s="3" t="str">
        <f>IF(AND($A257&lt;&gt;"",L$1&lt;&gt;""),SUMIFS(VM,Fecha,$A257,Linea,VLOOKUP(L$1,Data!$AP:$AR,3,FALSE),Cuenta,VLOOKUP(L$1,Data!$AP:$AR,2,FALSE))+SUMIFS(FX,Fecha,$A257,Linea,VLOOKUP(L$1,Data!$AP:$AR,3,FALSE),Cuenta,VLOOKUP(L$1,Data!$AP:$AR,2,FALSE))+L256,"")</f>
        <v/>
      </c>
      <c r="M257" s="3" t="str">
        <f>IF(AND($A257&lt;&gt;"",M$1&lt;&gt;""),SUMIFS(VM,Fecha,$A257,Linea,VLOOKUP(M$1,Data!$AP:$AR,3,FALSE),Cuenta,VLOOKUP(M$1,Data!$AP:$AR,2,FALSE))+SUMIFS(FX,Fecha,$A257,Linea,VLOOKUP(M$1,Data!$AP:$AR,3,FALSE),Cuenta,VLOOKUP(M$1,Data!$AP:$AR,2,FALSE))+M256,"")</f>
        <v/>
      </c>
      <c r="N257" s="3" t="str">
        <f>IF(AND($A257&lt;&gt;"",N$1&lt;&gt;""),SUMIFS(VM,Fecha,$A257,Linea,VLOOKUP(N$1,Data!$AP:$AR,3,FALSE),Cuenta,VLOOKUP(N$1,Data!$AP:$AR,2,FALSE))+SUMIFS(FX,Fecha,$A257,Linea,VLOOKUP(N$1,Data!$AP:$AR,3,FALSE),Cuenta,VLOOKUP(N$1,Data!$AP:$AR,2,FALSE))+N256,"")</f>
        <v/>
      </c>
    </row>
    <row r="258" spans="2:14" x14ac:dyDescent="0.25">
      <c r="B258" s="3" t="str">
        <f>IF(AND($A258&lt;&gt;"",B$1&lt;&gt;""),SUMIFS(VM,Fecha,$A258,Linea,VLOOKUP(B$1,Data!$AP:$AR,3,FALSE),Cuenta,VLOOKUP(B$1,Data!$AP:$AR,2,FALSE))+SUMIFS(FX,Fecha,$A258,Linea,VLOOKUP(B$1,Data!$AP:$AR,3,FALSE),Cuenta,VLOOKUP(B$1,Data!$AP:$AR,2,FALSE))+B257,"")</f>
        <v/>
      </c>
      <c r="C258" s="3" t="str">
        <f>IF(AND($A258&lt;&gt;"",C$1&lt;&gt;""),SUMIFS(VM,Fecha,$A258,Linea,VLOOKUP(C$1,Data!$AP:$AR,3,FALSE),Cuenta,VLOOKUP(C$1,Data!$AP:$AR,2,FALSE))+SUMIFS(FX,Fecha,$A258,Linea,VLOOKUP(C$1,Data!$AP:$AR,3,FALSE),Cuenta,VLOOKUP(C$1,Data!$AP:$AR,2,FALSE))+C257,"")</f>
        <v/>
      </c>
      <c r="D258" s="3" t="str">
        <f>IF(AND($A258&lt;&gt;"",D$1&lt;&gt;""),SUMIFS(VM,Fecha,$A258,Linea,VLOOKUP(D$1,Data!$AP:$AR,3,FALSE),Cuenta,VLOOKUP(D$1,Data!$AP:$AR,2,FALSE))+SUMIFS(FX,Fecha,$A258,Linea,VLOOKUP(D$1,Data!$AP:$AR,3,FALSE),Cuenta,VLOOKUP(D$1,Data!$AP:$AR,2,FALSE))+D257,"")</f>
        <v/>
      </c>
      <c r="E258" s="3" t="str">
        <f>IF(AND($A258&lt;&gt;"",E$1&lt;&gt;""),SUMIFS(VM,Fecha,$A258,Linea,VLOOKUP(E$1,Data!$AP:$AR,3,FALSE),Cuenta,VLOOKUP(E$1,Data!$AP:$AR,2,FALSE))+SUMIFS(FX,Fecha,$A258,Linea,VLOOKUP(E$1,Data!$AP:$AR,3,FALSE),Cuenta,VLOOKUP(E$1,Data!$AP:$AR,2,FALSE))+E257,"")</f>
        <v/>
      </c>
      <c r="F258" s="3" t="str">
        <f>IF(AND($A258&lt;&gt;"",F$1&lt;&gt;""),SUMIFS(VM,Fecha,$A258,Linea,VLOOKUP(F$1,Data!$AP:$AR,3,FALSE),Cuenta,VLOOKUP(F$1,Data!$AP:$AR,2,FALSE))+SUMIFS(FX,Fecha,$A258,Linea,VLOOKUP(F$1,Data!$AP:$AR,3,FALSE),Cuenta,VLOOKUP(F$1,Data!$AP:$AR,2,FALSE))+F257,"")</f>
        <v/>
      </c>
      <c r="G258" s="3" t="str">
        <f>IF(AND($A258&lt;&gt;"",G$1&lt;&gt;""),SUMIFS(VM,Fecha,$A258,Linea,VLOOKUP(G$1,Data!$AP:$AR,3,FALSE),Cuenta,VLOOKUP(G$1,Data!$AP:$AR,2,FALSE))+SUMIFS(FX,Fecha,$A258,Linea,VLOOKUP(G$1,Data!$AP:$AR,3,FALSE),Cuenta,VLOOKUP(G$1,Data!$AP:$AR,2,FALSE))+G257,"")</f>
        <v/>
      </c>
      <c r="H258" s="3" t="str">
        <f>IF(AND($A258&lt;&gt;"",H$1&lt;&gt;""),SUMIFS(VM,Fecha,$A258,Linea,VLOOKUP(H$1,Data!$AP:$AR,3,FALSE),Cuenta,VLOOKUP(H$1,Data!$AP:$AR,2,FALSE))+SUMIFS(FX,Fecha,$A258,Linea,VLOOKUP(H$1,Data!$AP:$AR,3,FALSE),Cuenta,VLOOKUP(H$1,Data!$AP:$AR,2,FALSE))+H257,"")</f>
        <v/>
      </c>
      <c r="I258" s="3" t="str">
        <f>IF(AND($A258&lt;&gt;"",I$1&lt;&gt;""),SUMIFS(VM,Fecha,$A258,Linea,VLOOKUP(I$1,Data!$AP:$AR,3,FALSE),Cuenta,VLOOKUP(I$1,Data!$AP:$AR,2,FALSE))+SUMIFS(FX,Fecha,$A258,Linea,VLOOKUP(I$1,Data!$AP:$AR,3,FALSE),Cuenta,VLOOKUP(I$1,Data!$AP:$AR,2,FALSE))+I257,"")</f>
        <v/>
      </c>
      <c r="J258" s="3" t="str">
        <f>IF(AND($A258&lt;&gt;"",J$1&lt;&gt;""),SUMIFS(VM,Fecha,$A258,Linea,VLOOKUP(J$1,Data!$AP:$AR,3,FALSE),Cuenta,VLOOKUP(J$1,Data!$AP:$AR,2,FALSE))+SUMIFS(FX,Fecha,$A258,Linea,VLOOKUP(J$1,Data!$AP:$AR,3,FALSE),Cuenta,VLOOKUP(J$1,Data!$AP:$AR,2,FALSE))+J257,"")</f>
        <v/>
      </c>
      <c r="K258" s="3" t="str">
        <f>IF(AND($A258&lt;&gt;"",K$1&lt;&gt;""),SUMIFS(VM,Fecha,$A258,Linea,VLOOKUP(K$1,Data!$AP:$AR,3,FALSE),Cuenta,VLOOKUP(K$1,Data!$AP:$AR,2,FALSE))+SUMIFS(FX,Fecha,$A258,Linea,VLOOKUP(K$1,Data!$AP:$AR,3,FALSE),Cuenta,VLOOKUP(K$1,Data!$AP:$AR,2,FALSE))+K257,"")</f>
        <v/>
      </c>
      <c r="L258" s="3" t="str">
        <f>IF(AND($A258&lt;&gt;"",L$1&lt;&gt;""),SUMIFS(VM,Fecha,$A258,Linea,VLOOKUP(L$1,Data!$AP:$AR,3,FALSE),Cuenta,VLOOKUP(L$1,Data!$AP:$AR,2,FALSE))+SUMIFS(FX,Fecha,$A258,Linea,VLOOKUP(L$1,Data!$AP:$AR,3,FALSE),Cuenta,VLOOKUP(L$1,Data!$AP:$AR,2,FALSE))+L257,"")</f>
        <v/>
      </c>
      <c r="M258" s="3" t="str">
        <f>IF(AND($A258&lt;&gt;"",M$1&lt;&gt;""),SUMIFS(VM,Fecha,$A258,Linea,VLOOKUP(M$1,Data!$AP:$AR,3,FALSE),Cuenta,VLOOKUP(M$1,Data!$AP:$AR,2,FALSE))+SUMIFS(FX,Fecha,$A258,Linea,VLOOKUP(M$1,Data!$AP:$AR,3,FALSE),Cuenta,VLOOKUP(M$1,Data!$AP:$AR,2,FALSE))+M257,"")</f>
        <v/>
      </c>
      <c r="N258" s="3" t="str">
        <f>IF(AND($A258&lt;&gt;"",N$1&lt;&gt;""),SUMIFS(VM,Fecha,$A258,Linea,VLOOKUP(N$1,Data!$AP:$AR,3,FALSE),Cuenta,VLOOKUP(N$1,Data!$AP:$AR,2,FALSE))+SUMIFS(FX,Fecha,$A258,Linea,VLOOKUP(N$1,Data!$AP:$AR,3,FALSE),Cuenta,VLOOKUP(N$1,Data!$AP:$AR,2,FALSE))+N257,"")</f>
        <v/>
      </c>
    </row>
    <row r="259" spans="2:14" x14ac:dyDescent="0.25">
      <c r="B259" s="3" t="str">
        <f>IF(AND($A259&lt;&gt;"",B$1&lt;&gt;""),SUMIFS(VM,Fecha,$A259,Linea,VLOOKUP(B$1,Data!$AP:$AR,3,FALSE),Cuenta,VLOOKUP(B$1,Data!$AP:$AR,2,FALSE))+SUMIFS(FX,Fecha,$A259,Linea,VLOOKUP(B$1,Data!$AP:$AR,3,FALSE),Cuenta,VLOOKUP(B$1,Data!$AP:$AR,2,FALSE))+B258,"")</f>
        <v/>
      </c>
      <c r="C259" s="3" t="str">
        <f>IF(AND($A259&lt;&gt;"",C$1&lt;&gt;""),SUMIFS(VM,Fecha,$A259,Linea,VLOOKUP(C$1,Data!$AP:$AR,3,FALSE),Cuenta,VLOOKUP(C$1,Data!$AP:$AR,2,FALSE))+SUMIFS(FX,Fecha,$A259,Linea,VLOOKUP(C$1,Data!$AP:$AR,3,FALSE),Cuenta,VLOOKUP(C$1,Data!$AP:$AR,2,FALSE))+C258,"")</f>
        <v/>
      </c>
      <c r="D259" s="3" t="str">
        <f>IF(AND($A259&lt;&gt;"",D$1&lt;&gt;""),SUMIFS(VM,Fecha,$A259,Linea,VLOOKUP(D$1,Data!$AP:$AR,3,FALSE),Cuenta,VLOOKUP(D$1,Data!$AP:$AR,2,FALSE))+SUMIFS(FX,Fecha,$A259,Linea,VLOOKUP(D$1,Data!$AP:$AR,3,FALSE),Cuenta,VLOOKUP(D$1,Data!$AP:$AR,2,FALSE))+D258,"")</f>
        <v/>
      </c>
      <c r="E259" s="3" t="str">
        <f>IF(AND($A259&lt;&gt;"",E$1&lt;&gt;""),SUMIFS(VM,Fecha,$A259,Linea,VLOOKUP(E$1,Data!$AP:$AR,3,FALSE),Cuenta,VLOOKUP(E$1,Data!$AP:$AR,2,FALSE))+SUMIFS(FX,Fecha,$A259,Linea,VLOOKUP(E$1,Data!$AP:$AR,3,FALSE),Cuenta,VLOOKUP(E$1,Data!$AP:$AR,2,FALSE))+E258,"")</f>
        <v/>
      </c>
      <c r="F259" s="3" t="str">
        <f>IF(AND($A259&lt;&gt;"",F$1&lt;&gt;""),SUMIFS(VM,Fecha,$A259,Linea,VLOOKUP(F$1,Data!$AP:$AR,3,FALSE),Cuenta,VLOOKUP(F$1,Data!$AP:$AR,2,FALSE))+SUMIFS(FX,Fecha,$A259,Linea,VLOOKUP(F$1,Data!$AP:$AR,3,FALSE),Cuenta,VLOOKUP(F$1,Data!$AP:$AR,2,FALSE))+F258,"")</f>
        <v/>
      </c>
      <c r="G259" s="3" t="str">
        <f>IF(AND($A259&lt;&gt;"",G$1&lt;&gt;""),SUMIFS(VM,Fecha,$A259,Linea,VLOOKUP(G$1,Data!$AP:$AR,3,FALSE),Cuenta,VLOOKUP(G$1,Data!$AP:$AR,2,FALSE))+SUMIFS(FX,Fecha,$A259,Linea,VLOOKUP(G$1,Data!$AP:$AR,3,FALSE),Cuenta,VLOOKUP(G$1,Data!$AP:$AR,2,FALSE))+G258,"")</f>
        <v/>
      </c>
      <c r="H259" s="3" t="str">
        <f>IF(AND($A259&lt;&gt;"",H$1&lt;&gt;""),SUMIFS(VM,Fecha,$A259,Linea,VLOOKUP(H$1,Data!$AP:$AR,3,FALSE),Cuenta,VLOOKUP(H$1,Data!$AP:$AR,2,FALSE))+SUMIFS(FX,Fecha,$A259,Linea,VLOOKUP(H$1,Data!$AP:$AR,3,FALSE),Cuenta,VLOOKUP(H$1,Data!$AP:$AR,2,FALSE))+H258,"")</f>
        <v/>
      </c>
      <c r="I259" s="3" t="str">
        <f>IF(AND($A259&lt;&gt;"",I$1&lt;&gt;""),SUMIFS(VM,Fecha,$A259,Linea,VLOOKUP(I$1,Data!$AP:$AR,3,FALSE),Cuenta,VLOOKUP(I$1,Data!$AP:$AR,2,FALSE))+SUMIFS(FX,Fecha,$A259,Linea,VLOOKUP(I$1,Data!$AP:$AR,3,FALSE),Cuenta,VLOOKUP(I$1,Data!$AP:$AR,2,FALSE))+I258,"")</f>
        <v/>
      </c>
      <c r="J259" s="3" t="str">
        <f>IF(AND($A259&lt;&gt;"",J$1&lt;&gt;""),SUMIFS(VM,Fecha,$A259,Linea,VLOOKUP(J$1,Data!$AP:$AR,3,FALSE),Cuenta,VLOOKUP(J$1,Data!$AP:$AR,2,FALSE))+SUMIFS(FX,Fecha,$A259,Linea,VLOOKUP(J$1,Data!$AP:$AR,3,FALSE),Cuenta,VLOOKUP(J$1,Data!$AP:$AR,2,FALSE))+J258,"")</f>
        <v/>
      </c>
      <c r="K259" s="3" t="str">
        <f>IF(AND($A259&lt;&gt;"",K$1&lt;&gt;""),SUMIFS(VM,Fecha,$A259,Linea,VLOOKUP(K$1,Data!$AP:$AR,3,FALSE),Cuenta,VLOOKUP(K$1,Data!$AP:$AR,2,FALSE))+SUMIFS(FX,Fecha,$A259,Linea,VLOOKUP(K$1,Data!$AP:$AR,3,FALSE),Cuenta,VLOOKUP(K$1,Data!$AP:$AR,2,FALSE))+K258,"")</f>
        <v/>
      </c>
      <c r="L259" s="3" t="str">
        <f>IF(AND($A259&lt;&gt;"",L$1&lt;&gt;""),SUMIFS(VM,Fecha,$A259,Linea,VLOOKUP(L$1,Data!$AP:$AR,3,FALSE),Cuenta,VLOOKUP(L$1,Data!$AP:$AR,2,FALSE))+SUMIFS(FX,Fecha,$A259,Linea,VLOOKUP(L$1,Data!$AP:$AR,3,FALSE),Cuenta,VLOOKUP(L$1,Data!$AP:$AR,2,FALSE))+L258,"")</f>
        <v/>
      </c>
      <c r="M259" s="3" t="str">
        <f>IF(AND($A259&lt;&gt;"",M$1&lt;&gt;""),SUMIFS(VM,Fecha,$A259,Linea,VLOOKUP(M$1,Data!$AP:$AR,3,FALSE),Cuenta,VLOOKUP(M$1,Data!$AP:$AR,2,FALSE))+SUMIFS(FX,Fecha,$A259,Linea,VLOOKUP(M$1,Data!$AP:$AR,3,FALSE),Cuenta,VLOOKUP(M$1,Data!$AP:$AR,2,FALSE))+M258,"")</f>
        <v/>
      </c>
      <c r="N259" s="3" t="str">
        <f>IF(AND($A259&lt;&gt;"",N$1&lt;&gt;""),SUMIFS(VM,Fecha,$A259,Linea,VLOOKUP(N$1,Data!$AP:$AR,3,FALSE),Cuenta,VLOOKUP(N$1,Data!$AP:$AR,2,FALSE))+SUMIFS(FX,Fecha,$A259,Linea,VLOOKUP(N$1,Data!$AP:$AR,3,FALSE),Cuenta,VLOOKUP(N$1,Data!$AP:$AR,2,FALSE))+N258,"")</f>
        <v/>
      </c>
    </row>
    <row r="260" spans="2:14" x14ac:dyDescent="0.25">
      <c r="B260" s="3" t="str">
        <f>IF(AND($A260&lt;&gt;"",B$1&lt;&gt;""),SUMIFS(VM,Fecha,$A260,Linea,VLOOKUP(B$1,Data!$AP:$AR,3,FALSE),Cuenta,VLOOKUP(B$1,Data!$AP:$AR,2,FALSE))+SUMIFS(FX,Fecha,$A260,Linea,VLOOKUP(B$1,Data!$AP:$AR,3,FALSE),Cuenta,VLOOKUP(B$1,Data!$AP:$AR,2,FALSE))+B259,"")</f>
        <v/>
      </c>
      <c r="C260" s="3" t="str">
        <f>IF(AND($A260&lt;&gt;"",C$1&lt;&gt;""),SUMIFS(VM,Fecha,$A260,Linea,VLOOKUP(C$1,Data!$AP:$AR,3,FALSE),Cuenta,VLOOKUP(C$1,Data!$AP:$AR,2,FALSE))+SUMIFS(FX,Fecha,$A260,Linea,VLOOKUP(C$1,Data!$AP:$AR,3,FALSE),Cuenta,VLOOKUP(C$1,Data!$AP:$AR,2,FALSE))+C259,"")</f>
        <v/>
      </c>
      <c r="D260" s="3" t="str">
        <f>IF(AND($A260&lt;&gt;"",D$1&lt;&gt;""),SUMIFS(VM,Fecha,$A260,Linea,VLOOKUP(D$1,Data!$AP:$AR,3,FALSE),Cuenta,VLOOKUP(D$1,Data!$AP:$AR,2,FALSE))+SUMIFS(FX,Fecha,$A260,Linea,VLOOKUP(D$1,Data!$AP:$AR,3,FALSE),Cuenta,VLOOKUP(D$1,Data!$AP:$AR,2,FALSE))+D259,"")</f>
        <v/>
      </c>
      <c r="E260" s="3" t="str">
        <f>IF(AND($A260&lt;&gt;"",E$1&lt;&gt;""),SUMIFS(VM,Fecha,$A260,Linea,VLOOKUP(E$1,Data!$AP:$AR,3,FALSE),Cuenta,VLOOKUP(E$1,Data!$AP:$AR,2,FALSE))+SUMIFS(FX,Fecha,$A260,Linea,VLOOKUP(E$1,Data!$AP:$AR,3,FALSE),Cuenta,VLOOKUP(E$1,Data!$AP:$AR,2,FALSE))+E259,"")</f>
        <v/>
      </c>
      <c r="F260" s="3" t="str">
        <f>IF(AND($A260&lt;&gt;"",F$1&lt;&gt;""),SUMIFS(VM,Fecha,$A260,Linea,VLOOKUP(F$1,Data!$AP:$AR,3,FALSE),Cuenta,VLOOKUP(F$1,Data!$AP:$AR,2,FALSE))+SUMIFS(FX,Fecha,$A260,Linea,VLOOKUP(F$1,Data!$AP:$AR,3,FALSE),Cuenta,VLOOKUP(F$1,Data!$AP:$AR,2,FALSE))+F259,"")</f>
        <v/>
      </c>
      <c r="G260" s="3" t="str">
        <f>IF(AND($A260&lt;&gt;"",G$1&lt;&gt;""),SUMIFS(VM,Fecha,$A260,Linea,VLOOKUP(G$1,Data!$AP:$AR,3,FALSE),Cuenta,VLOOKUP(G$1,Data!$AP:$AR,2,FALSE))+SUMIFS(FX,Fecha,$A260,Linea,VLOOKUP(G$1,Data!$AP:$AR,3,FALSE),Cuenta,VLOOKUP(G$1,Data!$AP:$AR,2,FALSE))+G259,"")</f>
        <v/>
      </c>
      <c r="H260" s="3" t="str">
        <f>IF(AND($A260&lt;&gt;"",H$1&lt;&gt;""),SUMIFS(VM,Fecha,$A260,Linea,VLOOKUP(H$1,Data!$AP:$AR,3,FALSE),Cuenta,VLOOKUP(H$1,Data!$AP:$AR,2,FALSE))+SUMIFS(FX,Fecha,$A260,Linea,VLOOKUP(H$1,Data!$AP:$AR,3,FALSE),Cuenta,VLOOKUP(H$1,Data!$AP:$AR,2,FALSE))+H259,"")</f>
        <v/>
      </c>
      <c r="I260" s="3" t="str">
        <f>IF(AND($A260&lt;&gt;"",I$1&lt;&gt;""),SUMIFS(VM,Fecha,$A260,Linea,VLOOKUP(I$1,Data!$AP:$AR,3,FALSE),Cuenta,VLOOKUP(I$1,Data!$AP:$AR,2,FALSE))+SUMIFS(FX,Fecha,$A260,Linea,VLOOKUP(I$1,Data!$AP:$AR,3,FALSE),Cuenta,VLOOKUP(I$1,Data!$AP:$AR,2,FALSE))+I259,"")</f>
        <v/>
      </c>
      <c r="J260" s="3" t="str">
        <f>IF(AND($A260&lt;&gt;"",J$1&lt;&gt;""),SUMIFS(VM,Fecha,$A260,Linea,VLOOKUP(J$1,Data!$AP:$AR,3,FALSE),Cuenta,VLOOKUP(J$1,Data!$AP:$AR,2,FALSE))+SUMIFS(FX,Fecha,$A260,Linea,VLOOKUP(J$1,Data!$AP:$AR,3,FALSE),Cuenta,VLOOKUP(J$1,Data!$AP:$AR,2,FALSE))+J259,"")</f>
        <v/>
      </c>
      <c r="K260" s="3" t="str">
        <f>IF(AND($A260&lt;&gt;"",K$1&lt;&gt;""),SUMIFS(VM,Fecha,$A260,Linea,VLOOKUP(K$1,Data!$AP:$AR,3,FALSE),Cuenta,VLOOKUP(K$1,Data!$AP:$AR,2,FALSE))+SUMIFS(FX,Fecha,$A260,Linea,VLOOKUP(K$1,Data!$AP:$AR,3,FALSE),Cuenta,VLOOKUP(K$1,Data!$AP:$AR,2,FALSE))+K259,"")</f>
        <v/>
      </c>
      <c r="L260" s="3" t="str">
        <f>IF(AND($A260&lt;&gt;"",L$1&lt;&gt;""),SUMIFS(VM,Fecha,$A260,Linea,VLOOKUP(L$1,Data!$AP:$AR,3,FALSE),Cuenta,VLOOKUP(L$1,Data!$AP:$AR,2,FALSE))+SUMIFS(FX,Fecha,$A260,Linea,VLOOKUP(L$1,Data!$AP:$AR,3,FALSE),Cuenta,VLOOKUP(L$1,Data!$AP:$AR,2,FALSE))+L259,"")</f>
        <v/>
      </c>
      <c r="M260" s="3" t="str">
        <f>IF(AND($A260&lt;&gt;"",M$1&lt;&gt;""),SUMIFS(VM,Fecha,$A260,Linea,VLOOKUP(M$1,Data!$AP:$AR,3,FALSE),Cuenta,VLOOKUP(M$1,Data!$AP:$AR,2,FALSE))+SUMIFS(FX,Fecha,$A260,Linea,VLOOKUP(M$1,Data!$AP:$AR,3,FALSE),Cuenta,VLOOKUP(M$1,Data!$AP:$AR,2,FALSE))+M259,"")</f>
        <v/>
      </c>
      <c r="N260" s="3" t="str">
        <f>IF(AND($A260&lt;&gt;"",N$1&lt;&gt;""),SUMIFS(VM,Fecha,$A260,Linea,VLOOKUP(N$1,Data!$AP:$AR,3,FALSE),Cuenta,VLOOKUP(N$1,Data!$AP:$AR,2,FALSE))+SUMIFS(FX,Fecha,$A260,Linea,VLOOKUP(N$1,Data!$AP:$AR,3,FALSE),Cuenta,VLOOKUP(N$1,Data!$AP:$AR,2,FALSE))+N259,"")</f>
        <v/>
      </c>
    </row>
    <row r="261" spans="2:14" x14ac:dyDescent="0.25">
      <c r="B261" s="3" t="str">
        <f>IF(AND($A261&lt;&gt;"",B$1&lt;&gt;""),SUMIFS(VM,Fecha,$A261,Linea,VLOOKUP(B$1,Data!$AP:$AR,3,FALSE),Cuenta,VLOOKUP(B$1,Data!$AP:$AR,2,FALSE))+SUMIFS(FX,Fecha,$A261,Linea,VLOOKUP(B$1,Data!$AP:$AR,3,FALSE),Cuenta,VLOOKUP(B$1,Data!$AP:$AR,2,FALSE))+B260,"")</f>
        <v/>
      </c>
      <c r="C261" s="3" t="str">
        <f>IF(AND($A261&lt;&gt;"",C$1&lt;&gt;""),SUMIFS(VM,Fecha,$A261,Linea,VLOOKUP(C$1,Data!$AP:$AR,3,FALSE),Cuenta,VLOOKUP(C$1,Data!$AP:$AR,2,FALSE))+SUMIFS(FX,Fecha,$A261,Linea,VLOOKUP(C$1,Data!$AP:$AR,3,FALSE),Cuenta,VLOOKUP(C$1,Data!$AP:$AR,2,FALSE))+C260,"")</f>
        <v/>
      </c>
      <c r="D261" s="3" t="str">
        <f>IF(AND($A261&lt;&gt;"",D$1&lt;&gt;""),SUMIFS(VM,Fecha,$A261,Linea,VLOOKUP(D$1,Data!$AP:$AR,3,FALSE),Cuenta,VLOOKUP(D$1,Data!$AP:$AR,2,FALSE))+SUMIFS(FX,Fecha,$A261,Linea,VLOOKUP(D$1,Data!$AP:$AR,3,FALSE),Cuenta,VLOOKUP(D$1,Data!$AP:$AR,2,FALSE))+D260,"")</f>
        <v/>
      </c>
      <c r="E261" s="3" t="str">
        <f>IF(AND($A261&lt;&gt;"",E$1&lt;&gt;""),SUMIFS(VM,Fecha,$A261,Linea,VLOOKUP(E$1,Data!$AP:$AR,3,FALSE),Cuenta,VLOOKUP(E$1,Data!$AP:$AR,2,FALSE))+SUMIFS(FX,Fecha,$A261,Linea,VLOOKUP(E$1,Data!$AP:$AR,3,FALSE),Cuenta,VLOOKUP(E$1,Data!$AP:$AR,2,FALSE))+E260,"")</f>
        <v/>
      </c>
      <c r="F261" s="3" t="str">
        <f>IF(AND($A261&lt;&gt;"",F$1&lt;&gt;""),SUMIFS(VM,Fecha,$A261,Linea,VLOOKUP(F$1,Data!$AP:$AR,3,FALSE),Cuenta,VLOOKUP(F$1,Data!$AP:$AR,2,FALSE))+SUMIFS(FX,Fecha,$A261,Linea,VLOOKUP(F$1,Data!$AP:$AR,3,FALSE),Cuenta,VLOOKUP(F$1,Data!$AP:$AR,2,FALSE))+F260,"")</f>
        <v/>
      </c>
      <c r="G261" s="3" t="str">
        <f>IF(AND($A261&lt;&gt;"",G$1&lt;&gt;""),SUMIFS(VM,Fecha,$A261,Linea,VLOOKUP(G$1,Data!$AP:$AR,3,FALSE),Cuenta,VLOOKUP(G$1,Data!$AP:$AR,2,FALSE))+SUMIFS(FX,Fecha,$A261,Linea,VLOOKUP(G$1,Data!$AP:$AR,3,FALSE),Cuenta,VLOOKUP(G$1,Data!$AP:$AR,2,FALSE))+G260,"")</f>
        <v/>
      </c>
      <c r="H261" s="3" t="str">
        <f>IF(AND($A261&lt;&gt;"",H$1&lt;&gt;""),SUMIFS(VM,Fecha,$A261,Linea,VLOOKUP(H$1,Data!$AP:$AR,3,FALSE),Cuenta,VLOOKUP(H$1,Data!$AP:$AR,2,FALSE))+SUMIFS(FX,Fecha,$A261,Linea,VLOOKUP(H$1,Data!$AP:$AR,3,FALSE),Cuenta,VLOOKUP(H$1,Data!$AP:$AR,2,FALSE))+H260,"")</f>
        <v/>
      </c>
      <c r="I261" s="3" t="str">
        <f>IF(AND($A261&lt;&gt;"",I$1&lt;&gt;""),SUMIFS(VM,Fecha,$A261,Linea,VLOOKUP(I$1,Data!$AP:$AR,3,FALSE),Cuenta,VLOOKUP(I$1,Data!$AP:$AR,2,FALSE))+SUMIFS(FX,Fecha,$A261,Linea,VLOOKUP(I$1,Data!$AP:$AR,3,FALSE),Cuenta,VLOOKUP(I$1,Data!$AP:$AR,2,FALSE))+I260,"")</f>
        <v/>
      </c>
      <c r="J261" s="3" t="str">
        <f>IF(AND($A261&lt;&gt;"",J$1&lt;&gt;""),SUMIFS(VM,Fecha,$A261,Linea,VLOOKUP(J$1,Data!$AP:$AR,3,FALSE),Cuenta,VLOOKUP(J$1,Data!$AP:$AR,2,FALSE))+SUMIFS(FX,Fecha,$A261,Linea,VLOOKUP(J$1,Data!$AP:$AR,3,FALSE),Cuenta,VLOOKUP(J$1,Data!$AP:$AR,2,FALSE))+J260,"")</f>
        <v/>
      </c>
      <c r="K261" s="3" t="str">
        <f>IF(AND($A261&lt;&gt;"",K$1&lt;&gt;""),SUMIFS(VM,Fecha,$A261,Linea,VLOOKUP(K$1,Data!$AP:$AR,3,FALSE),Cuenta,VLOOKUP(K$1,Data!$AP:$AR,2,FALSE))+SUMIFS(FX,Fecha,$A261,Linea,VLOOKUP(K$1,Data!$AP:$AR,3,FALSE),Cuenta,VLOOKUP(K$1,Data!$AP:$AR,2,FALSE))+K260,"")</f>
        <v/>
      </c>
      <c r="L261" s="3" t="str">
        <f>IF(AND($A261&lt;&gt;"",L$1&lt;&gt;""),SUMIFS(VM,Fecha,$A261,Linea,VLOOKUP(L$1,Data!$AP:$AR,3,FALSE),Cuenta,VLOOKUP(L$1,Data!$AP:$AR,2,FALSE))+SUMIFS(FX,Fecha,$A261,Linea,VLOOKUP(L$1,Data!$AP:$AR,3,FALSE),Cuenta,VLOOKUP(L$1,Data!$AP:$AR,2,FALSE))+L260,"")</f>
        <v/>
      </c>
      <c r="M261" s="3" t="str">
        <f>IF(AND($A261&lt;&gt;"",M$1&lt;&gt;""),SUMIFS(VM,Fecha,$A261,Linea,VLOOKUP(M$1,Data!$AP:$AR,3,FALSE),Cuenta,VLOOKUP(M$1,Data!$AP:$AR,2,FALSE))+SUMIFS(FX,Fecha,$A261,Linea,VLOOKUP(M$1,Data!$AP:$AR,3,FALSE),Cuenta,VLOOKUP(M$1,Data!$AP:$AR,2,FALSE))+M260,"")</f>
        <v/>
      </c>
      <c r="N261" s="3" t="str">
        <f>IF(AND($A261&lt;&gt;"",N$1&lt;&gt;""),SUMIFS(VM,Fecha,$A261,Linea,VLOOKUP(N$1,Data!$AP:$AR,3,FALSE),Cuenta,VLOOKUP(N$1,Data!$AP:$AR,2,FALSE))+SUMIFS(FX,Fecha,$A261,Linea,VLOOKUP(N$1,Data!$AP:$AR,3,FALSE),Cuenta,VLOOKUP(N$1,Data!$AP:$AR,2,FALSE))+N260,"")</f>
        <v/>
      </c>
    </row>
    <row r="262" spans="2:14" x14ac:dyDescent="0.25">
      <c r="B262" s="3" t="str">
        <f>IF(AND($A262&lt;&gt;"",B$1&lt;&gt;""),SUMIFS(VM,Fecha,$A262,Linea,VLOOKUP(B$1,Data!$AP:$AR,3,FALSE),Cuenta,VLOOKUP(B$1,Data!$AP:$AR,2,FALSE))+SUMIFS(FX,Fecha,$A262,Linea,VLOOKUP(B$1,Data!$AP:$AR,3,FALSE),Cuenta,VLOOKUP(B$1,Data!$AP:$AR,2,FALSE))+B261,"")</f>
        <v/>
      </c>
      <c r="C262" s="3" t="str">
        <f>IF(AND($A262&lt;&gt;"",C$1&lt;&gt;""),SUMIFS(VM,Fecha,$A262,Linea,VLOOKUP(C$1,Data!$AP:$AR,3,FALSE),Cuenta,VLOOKUP(C$1,Data!$AP:$AR,2,FALSE))+SUMIFS(FX,Fecha,$A262,Linea,VLOOKUP(C$1,Data!$AP:$AR,3,FALSE),Cuenta,VLOOKUP(C$1,Data!$AP:$AR,2,FALSE))+C261,"")</f>
        <v/>
      </c>
      <c r="D262" s="3" t="str">
        <f>IF(AND($A262&lt;&gt;"",D$1&lt;&gt;""),SUMIFS(VM,Fecha,$A262,Linea,VLOOKUP(D$1,Data!$AP:$AR,3,FALSE),Cuenta,VLOOKUP(D$1,Data!$AP:$AR,2,FALSE))+SUMIFS(FX,Fecha,$A262,Linea,VLOOKUP(D$1,Data!$AP:$AR,3,FALSE),Cuenta,VLOOKUP(D$1,Data!$AP:$AR,2,FALSE))+D261,"")</f>
        <v/>
      </c>
      <c r="E262" s="3" t="str">
        <f>IF(AND($A262&lt;&gt;"",E$1&lt;&gt;""),SUMIFS(VM,Fecha,$A262,Linea,VLOOKUP(E$1,Data!$AP:$AR,3,FALSE),Cuenta,VLOOKUP(E$1,Data!$AP:$AR,2,FALSE))+SUMIFS(FX,Fecha,$A262,Linea,VLOOKUP(E$1,Data!$AP:$AR,3,FALSE),Cuenta,VLOOKUP(E$1,Data!$AP:$AR,2,FALSE))+E261,"")</f>
        <v/>
      </c>
      <c r="F262" s="3" t="str">
        <f>IF(AND($A262&lt;&gt;"",F$1&lt;&gt;""),SUMIFS(VM,Fecha,$A262,Linea,VLOOKUP(F$1,Data!$AP:$AR,3,FALSE),Cuenta,VLOOKUP(F$1,Data!$AP:$AR,2,FALSE))+SUMIFS(FX,Fecha,$A262,Linea,VLOOKUP(F$1,Data!$AP:$AR,3,FALSE),Cuenta,VLOOKUP(F$1,Data!$AP:$AR,2,FALSE))+F261,"")</f>
        <v/>
      </c>
      <c r="G262" s="3" t="str">
        <f>IF(AND($A262&lt;&gt;"",G$1&lt;&gt;""),SUMIFS(VM,Fecha,$A262,Linea,VLOOKUP(G$1,Data!$AP:$AR,3,FALSE),Cuenta,VLOOKUP(G$1,Data!$AP:$AR,2,FALSE))+SUMIFS(FX,Fecha,$A262,Linea,VLOOKUP(G$1,Data!$AP:$AR,3,FALSE),Cuenta,VLOOKUP(G$1,Data!$AP:$AR,2,FALSE))+G261,"")</f>
        <v/>
      </c>
      <c r="H262" s="3" t="str">
        <f>IF(AND($A262&lt;&gt;"",H$1&lt;&gt;""),SUMIFS(VM,Fecha,$A262,Linea,VLOOKUP(H$1,Data!$AP:$AR,3,FALSE),Cuenta,VLOOKUP(H$1,Data!$AP:$AR,2,FALSE))+SUMIFS(FX,Fecha,$A262,Linea,VLOOKUP(H$1,Data!$AP:$AR,3,FALSE),Cuenta,VLOOKUP(H$1,Data!$AP:$AR,2,FALSE))+H261,"")</f>
        <v/>
      </c>
      <c r="I262" s="3" t="str">
        <f>IF(AND($A262&lt;&gt;"",I$1&lt;&gt;""),SUMIFS(VM,Fecha,$A262,Linea,VLOOKUP(I$1,Data!$AP:$AR,3,FALSE),Cuenta,VLOOKUP(I$1,Data!$AP:$AR,2,FALSE))+SUMIFS(FX,Fecha,$A262,Linea,VLOOKUP(I$1,Data!$AP:$AR,3,FALSE),Cuenta,VLOOKUP(I$1,Data!$AP:$AR,2,FALSE))+I261,"")</f>
        <v/>
      </c>
      <c r="J262" s="3" t="str">
        <f>IF(AND($A262&lt;&gt;"",J$1&lt;&gt;""),SUMIFS(VM,Fecha,$A262,Linea,VLOOKUP(J$1,Data!$AP:$AR,3,FALSE),Cuenta,VLOOKUP(J$1,Data!$AP:$AR,2,FALSE))+SUMIFS(FX,Fecha,$A262,Linea,VLOOKUP(J$1,Data!$AP:$AR,3,FALSE),Cuenta,VLOOKUP(J$1,Data!$AP:$AR,2,FALSE))+J261,"")</f>
        <v/>
      </c>
      <c r="K262" s="3" t="str">
        <f>IF(AND($A262&lt;&gt;"",K$1&lt;&gt;""),SUMIFS(VM,Fecha,$A262,Linea,VLOOKUP(K$1,Data!$AP:$AR,3,FALSE),Cuenta,VLOOKUP(K$1,Data!$AP:$AR,2,FALSE))+SUMIFS(FX,Fecha,$A262,Linea,VLOOKUP(K$1,Data!$AP:$AR,3,FALSE),Cuenta,VLOOKUP(K$1,Data!$AP:$AR,2,FALSE))+K261,"")</f>
        <v/>
      </c>
      <c r="L262" s="3" t="str">
        <f>IF(AND($A262&lt;&gt;"",L$1&lt;&gt;""),SUMIFS(VM,Fecha,$A262,Linea,VLOOKUP(L$1,Data!$AP:$AR,3,FALSE),Cuenta,VLOOKUP(L$1,Data!$AP:$AR,2,FALSE))+SUMIFS(FX,Fecha,$A262,Linea,VLOOKUP(L$1,Data!$AP:$AR,3,FALSE),Cuenta,VLOOKUP(L$1,Data!$AP:$AR,2,FALSE))+L261,"")</f>
        <v/>
      </c>
      <c r="M262" s="3" t="str">
        <f>IF(AND($A262&lt;&gt;"",M$1&lt;&gt;""),SUMIFS(VM,Fecha,$A262,Linea,VLOOKUP(M$1,Data!$AP:$AR,3,FALSE),Cuenta,VLOOKUP(M$1,Data!$AP:$AR,2,FALSE))+SUMIFS(FX,Fecha,$A262,Linea,VLOOKUP(M$1,Data!$AP:$AR,3,FALSE),Cuenta,VLOOKUP(M$1,Data!$AP:$AR,2,FALSE))+M261,"")</f>
        <v/>
      </c>
      <c r="N262" s="3" t="str">
        <f>IF(AND($A262&lt;&gt;"",N$1&lt;&gt;""),SUMIFS(VM,Fecha,$A262,Linea,VLOOKUP(N$1,Data!$AP:$AR,3,FALSE),Cuenta,VLOOKUP(N$1,Data!$AP:$AR,2,FALSE))+SUMIFS(FX,Fecha,$A262,Linea,VLOOKUP(N$1,Data!$AP:$AR,3,FALSE),Cuenta,VLOOKUP(N$1,Data!$AP:$AR,2,FALSE))+N261,"")</f>
        <v/>
      </c>
    </row>
    <row r="263" spans="2:14" x14ac:dyDescent="0.25">
      <c r="B263" s="3" t="str">
        <f>IF(AND($A263&lt;&gt;"",B$1&lt;&gt;""),SUMIFS(VM,Fecha,$A263,Linea,VLOOKUP(B$1,Data!$AP:$AR,3,FALSE),Cuenta,VLOOKUP(B$1,Data!$AP:$AR,2,FALSE))+SUMIFS(FX,Fecha,$A263,Linea,VLOOKUP(B$1,Data!$AP:$AR,3,FALSE),Cuenta,VLOOKUP(B$1,Data!$AP:$AR,2,FALSE))+B262,"")</f>
        <v/>
      </c>
      <c r="C263" s="3" t="str">
        <f>IF(AND($A263&lt;&gt;"",C$1&lt;&gt;""),SUMIFS(VM,Fecha,$A263,Linea,VLOOKUP(C$1,Data!$AP:$AR,3,FALSE),Cuenta,VLOOKUP(C$1,Data!$AP:$AR,2,FALSE))+SUMIFS(FX,Fecha,$A263,Linea,VLOOKUP(C$1,Data!$AP:$AR,3,FALSE),Cuenta,VLOOKUP(C$1,Data!$AP:$AR,2,FALSE))+C262,"")</f>
        <v/>
      </c>
      <c r="D263" s="3" t="str">
        <f>IF(AND($A263&lt;&gt;"",D$1&lt;&gt;""),SUMIFS(VM,Fecha,$A263,Linea,VLOOKUP(D$1,Data!$AP:$AR,3,FALSE),Cuenta,VLOOKUP(D$1,Data!$AP:$AR,2,FALSE))+SUMIFS(FX,Fecha,$A263,Linea,VLOOKUP(D$1,Data!$AP:$AR,3,FALSE),Cuenta,VLOOKUP(D$1,Data!$AP:$AR,2,FALSE))+D262,"")</f>
        <v/>
      </c>
      <c r="E263" s="3" t="str">
        <f>IF(AND($A263&lt;&gt;"",E$1&lt;&gt;""),SUMIFS(VM,Fecha,$A263,Linea,VLOOKUP(E$1,Data!$AP:$AR,3,FALSE),Cuenta,VLOOKUP(E$1,Data!$AP:$AR,2,FALSE))+SUMIFS(FX,Fecha,$A263,Linea,VLOOKUP(E$1,Data!$AP:$AR,3,FALSE),Cuenta,VLOOKUP(E$1,Data!$AP:$AR,2,FALSE))+E262,"")</f>
        <v/>
      </c>
      <c r="F263" s="3" t="str">
        <f>IF(AND($A263&lt;&gt;"",F$1&lt;&gt;""),SUMIFS(VM,Fecha,$A263,Linea,VLOOKUP(F$1,Data!$AP:$AR,3,FALSE),Cuenta,VLOOKUP(F$1,Data!$AP:$AR,2,FALSE))+SUMIFS(FX,Fecha,$A263,Linea,VLOOKUP(F$1,Data!$AP:$AR,3,FALSE),Cuenta,VLOOKUP(F$1,Data!$AP:$AR,2,FALSE))+F262,"")</f>
        <v/>
      </c>
      <c r="G263" s="3" t="str">
        <f>IF(AND($A263&lt;&gt;"",G$1&lt;&gt;""),SUMIFS(VM,Fecha,$A263,Linea,VLOOKUP(G$1,Data!$AP:$AR,3,FALSE),Cuenta,VLOOKUP(G$1,Data!$AP:$AR,2,FALSE))+SUMIFS(FX,Fecha,$A263,Linea,VLOOKUP(G$1,Data!$AP:$AR,3,FALSE),Cuenta,VLOOKUP(G$1,Data!$AP:$AR,2,FALSE))+G262,"")</f>
        <v/>
      </c>
      <c r="H263" s="3" t="str">
        <f>IF(AND($A263&lt;&gt;"",H$1&lt;&gt;""),SUMIFS(VM,Fecha,$A263,Linea,VLOOKUP(H$1,Data!$AP:$AR,3,FALSE),Cuenta,VLOOKUP(H$1,Data!$AP:$AR,2,FALSE))+SUMIFS(FX,Fecha,$A263,Linea,VLOOKUP(H$1,Data!$AP:$AR,3,FALSE),Cuenta,VLOOKUP(H$1,Data!$AP:$AR,2,FALSE))+H262,"")</f>
        <v/>
      </c>
      <c r="I263" s="3" t="str">
        <f>IF(AND($A263&lt;&gt;"",I$1&lt;&gt;""),SUMIFS(VM,Fecha,$A263,Linea,VLOOKUP(I$1,Data!$AP:$AR,3,FALSE),Cuenta,VLOOKUP(I$1,Data!$AP:$AR,2,FALSE))+SUMIFS(FX,Fecha,$A263,Linea,VLOOKUP(I$1,Data!$AP:$AR,3,FALSE),Cuenta,VLOOKUP(I$1,Data!$AP:$AR,2,FALSE))+I262,"")</f>
        <v/>
      </c>
      <c r="J263" s="3" t="str">
        <f>IF(AND($A263&lt;&gt;"",J$1&lt;&gt;""),SUMIFS(VM,Fecha,$A263,Linea,VLOOKUP(J$1,Data!$AP:$AR,3,FALSE),Cuenta,VLOOKUP(J$1,Data!$AP:$AR,2,FALSE))+SUMIFS(FX,Fecha,$A263,Linea,VLOOKUP(J$1,Data!$AP:$AR,3,FALSE),Cuenta,VLOOKUP(J$1,Data!$AP:$AR,2,FALSE))+J262,"")</f>
        <v/>
      </c>
      <c r="K263" s="3" t="str">
        <f>IF(AND($A263&lt;&gt;"",K$1&lt;&gt;""),SUMIFS(VM,Fecha,$A263,Linea,VLOOKUP(K$1,Data!$AP:$AR,3,FALSE),Cuenta,VLOOKUP(K$1,Data!$AP:$AR,2,FALSE))+SUMIFS(FX,Fecha,$A263,Linea,VLOOKUP(K$1,Data!$AP:$AR,3,FALSE),Cuenta,VLOOKUP(K$1,Data!$AP:$AR,2,FALSE))+K262,"")</f>
        <v/>
      </c>
      <c r="L263" s="3" t="str">
        <f>IF(AND($A263&lt;&gt;"",L$1&lt;&gt;""),SUMIFS(VM,Fecha,$A263,Linea,VLOOKUP(L$1,Data!$AP:$AR,3,FALSE),Cuenta,VLOOKUP(L$1,Data!$AP:$AR,2,FALSE))+SUMIFS(FX,Fecha,$A263,Linea,VLOOKUP(L$1,Data!$AP:$AR,3,FALSE),Cuenta,VLOOKUP(L$1,Data!$AP:$AR,2,FALSE))+L262,"")</f>
        <v/>
      </c>
      <c r="M263" s="3" t="str">
        <f>IF(AND($A263&lt;&gt;"",M$1&lt;&gt;""),SUMIFS(VM,Fecha,$A263,Linea,VLOOKUP(M$1,Data!$AP:$AR,3,FALSE),Cuenta,VLOOKUP(M$1,Data!$AP:$AR,2,FALSE))+SUMIFS(FX,Fecha,$A263,Linea,VLOOKUP(M$1,Data!$AP:$AR,3,FALSE),Cuenta,VLOOKUP(M$1,Data!$AP:$AR,2,FALSE))+M262,"")</f>
        <v/>
      </c>
      <c r="N263" s="3" t="str">
        <f>IF(AND($A263&lt;&gt;"",N$1&lt;&gt;""),SUMIFS(VM,Fecha,$A263,Linea,VLOOKUP(N$1,Data!$AP:$AR,3,FALSE),Cuenta,VLOOKUP(N$1,Data!$AP:$AR,2,FALSE))+SUMIFS(FX,Fecha,$A263,Linea,VLOOKUP(N$1,Data!$AP:$AR,3,FALSE),Cuenta,VLOOKUP(N$1,Data!$AP:$AR,2,FALSE))+N262,"")</f>
        <v/>
      </c>
    </row>
    <row r="264" spans="2:14" x14ac:dyDescent="0.25">
      <c r="B264" s="3" t="str">
        <f>IF(AND($A264&lt;&gt;"",B$1&lt;&gt;""),SUMIFS(VM,Fecha,$A264,Linea,VLOOKUP(B$1,Data!$AP:$AR,3,FALSE),Cuenta,VLOOKUP(B$1,Data!$AP:$AR,2,FALSE))+SUMIFS(FX,Fecha,$A264,Linea,VLOOKUP(B$1,Data!$AP:$AR,3,FALSE),Cuenta,VLOOKUP(B$1,Data!$AP:$AR,2,FALSE))+B263,"")</f>
        <v/>
      </c>
      <c r="C264" s="3" t="str">
        <f>IF(AND($A264&lt;&gt;"",C$1&lt;&gt;""),SUMIFS(VM,Fecha,$A264,Linea,VLOOKUP(C$1,Data!$AP:$AR,3,FALSE),Cuenta,VLOOKUP(C$1,Data!$AP:$AR,2,FALSE))+SUMIFS(FX,Fecha,$A264,Linea,VLOOKUP(C$1,Data!$AP:$AR,3,FALSE),Cuenta,VLOOKUP(C$1,Data!$AP:$AR,2,FALSE))+C263,"")</f>
        <v/>
      </c>
      <c r="D264" s="3" t="str">
        <f>IF(AND($A264&lt;&gt;"",D$1&lt;&gt;""),SUMIFS(VM,Fecha,$A264,Linea,VLOOKUP(D$1,Data!$AP:$AR,3,FALSE),Cuenta,VLOOKUP(D$1,Data!$AP:$AR,2,FALSE))+SUMIFS(FX,Fecha,$A264,Linea,VLOOKUP(D$1,Data!$AP:$AR,3,FALSE),Cuenta,VLOOKUP(D$1,Data!$AP:$AR,2,FALSE))+D263,"")</f>
        <v/>
      </c>
      <c r="E264" s="3" t="str">
        <f>IF(AND($A264&lt;&gt;"",E$1&lt;&gt;""),SUMIFS(VM,Fecha,$A264,Linea,VLOOKUP(E$1,Data!$AP:$AR,3,FALSE),Cuenta,VLOOKUP(E$1,Data!$AP:$AR,2,FALSE))+SUMIFS(FX,Fecha,$A264,Linea,VLOOKUP(E$1,Data!$AP:$AR,3,FALSE),Cuenta,VLOOKUP(E$1,Data!$AP:$AR,2,FALSE))+E263,"")</f>
        <v/>
      </c>
      <c r="F264" s="3" t="str">
        <f>IF(AND($A264&lt;&gt;"",F$1&lt;&gt;""),SUMIFS(VM,Fecha,$A264,Linea,VLOOKUP(F$1,Data!$AP:$AR,3,FALSE),Cuenta,VLOOKUP(F$1,Data!$AP:$AR,2,FALSE))+SUMIFS(FX,Fecha,$A264,Linea,VLOOKUP(F$1,Data!$AP:$AR,3,FALSE),Cuenta,VLOOKUP(F$1,Data!$AP:$AR,2,FALSE))+F263,"")</f>
        <v/>
      </c>
      <c r="G264" s="3" t="str">
        <f>IF(AND($A264&lt;&gt;"",G$1&lt;&gt;""),SUMIFS(VM,Fecha,$A264,Linea,VLOOKUP(G$1,Data!$AP:$AR,3,FALSE),Cuenta,VLOOKUP(G$1,Data!$AP:$AR,2,FALSE))+SUMIFS(FX,Fecha,$A264,Linea,VLOOKUP(G$1,Data!$AP:$AR,3,FALSE),Cuenta,VLOOKUP(G$1,Data!$AP:$AR,2,FALSE))+G263,"")</f>
        <v/>
      </c>
      <c r="H264" s="3" t="str">
        <f>IF(AND($A264&lt;&gt;"",H$1&lt;&gt;""),SUMIFS(VM,Fecha,$A264,Linea,VLOOKUP(H$1,Data!$AP:$AR,3,FALSE),Cuenta,VLOOKUP(H$1,Data!$AP:$AR,2,FALSE))+SUMIFS(FX,Fecha,$A264,Linea,VLOOKUP(H$1,Data!$AP:$AR,3,FALSE),Cuenta,VLOOKUP(H$1,Data!$AP:$AR,2,FALSE))+H263,"")</f>
        <v/>
      </c>
      <c r="I264" s="3" t="str">
        <f>IF(AND($A264&lt;&gt;"",I$1&lt;&gt;""),SUMIFS(VM,Fecha,$A264,Linea,VLOOKUP(I$1,Data!$AP:$AR,3,FALSE),Cuenta,VLOOKUP(I$1,Data!$AP:$AR,2,FALSE))+SUMIFS(FX,Fecha,$A264,Linea,VLOOKUP(I$1,Data!$AP:$AR,3,FALSE),Cuenta,VLOOKUP(I$1,Data!$AP:$AR,2,FALSE))+I263,"")</f>
        <v/>
      </c>
      <c r="J264" s="3" t="str">
        <f>IF(AND($A264&lt;&gt;"",J$1&lt;&gt;""),SUMIFS(VM,Fecha,$A264,Linea,VLOOKUP(J$1,Data!$AP:$AR,3,FALSE),Cuenta,VLOOKUP(J$1,Data!$AP:$AR,2,FALSE))+SUMIFS(FX,Fecha,$A264,Linea,VLOOKUP(J$1,Data!$AP:$AR,3,FALSE),Cuenta,VLOOKUP(J$1,Data!$AP:$AR,2,FALSE))+J263,"")</f>
        <v/>
      </c>
      <c r="K264" s="3" t="str">
        <f>IF(AND($A264&lt;&gt;"",K$1&lt;&gt;""),SUMIFS(VM,Fecha,$A264,Linea,VLOOKUP(K$1,Data!$AP:$AR,3,FALSE),Cuenta,VLOOKUP(K$1,Data!$AP:$AR,2,FALSE))+SUMIFS(FX,Fecha,$A264,Linea,VLOOKUP(K$1,Data!$AP:$AR,3,FALSE),Cuenta,VLOOKUP(K$1,Data!$AP:$AR,2,FALSE))+K263,"")</f>
        <v/>
      </c>
      <c r="L264" s="3" t="str">
        <f>IF(AND($A264&lt;&gt;"",L$1&lt;&gt;""),SUMIFS(VM,Fecha,$A264,Linea,VLOOKUP(L$1,Data!$AP:$AR,3,FALSE),Cuenta,VLOOKUP(L$1,Data!$AP:$AR,2,FALSE))+SUMIFS(FX,Fecha,$A264,Linea,VLOOKUP(L$1,Data!$AP:$AR,3,FALSE),Cuenta,VLOOKUP(L$1,Data!$AP:$AR,2,FALSE))+L263,"")</f>
        <v/>
      </c>
      <c r="M264" s="3" t="str">
        <f>IF(AND($A264&lt;&gt;"",M$1&lt;&gt;""),SUMIFS(VM,Fecha,$A264,Linea,VLOOKUP(M$1,Data!$AP:$AR,3,FALSE),Cuenta,VLOOKUP(M$1,Data!$AP:$AR,2,FALSE))+SUMIFS(FX,Fecha,$A264,Linea,VLOOKUP(M$1,Data!$AP:$AR,3,FALSE),Cuenta,VLOOKUP(M$1,Data!$AP:$AR,2,FALSE))+M263,"")</f>
        <v/>
      </c>
      <c r="N264" s="3" t="str">
        <f>IF(AND($A264&lt;&gt;"",N$1&lt;&gt;""),SUMIFS(VM,Fecha,$A264,Linea,VLOOKUP(N$1,Data!$AP:$AR,3,FALSE),Cuenta,VLOOKUP(N$1,Data!$AP:$AR,2,FALSE))+SUMIFS(FX,Fecha,$A264,Linea,VLOOKUP(N$1,Data!$AP:$AR,3,FALSE),Cuenta,VLOOKUP(N$1,Data!$AP:$AR,2,FALSE))+N263,"")</f>
        <v/>
      </c>
    </row>
    <row r="265" spans="2:14" x14ac:dyDescent="0.25">
      <c r="B265" s="3" t="str">
        <f>IF(AND($A265&lt;&gt;"",B$1&lt;&gt;""),SUMIFS(VM,Fecha,$A265,Linea,VLOOKUP(B$1,Data!$AP:$AR,3,FALSE),Cuenta,VLOOKUP(B$1,Data!$AP:$AR,2,FALSE))+SUMIFS(FX,Fecha,$A265,Linea,VLOOKUP(B$1,Data!$AP:$AR,3,FALSE),Cuenta,VLOOKUP(B$1,Data!$AP:$AR,2,FALSE))+B264,"")</f>
        <v/>
      </c>
      <c r="C265" s="3" t="str">
        <f>IF(AND($A265&lt;&gt;"",C$1&lt;&gt;""),SUMIFS(VM,Fecha,$A265,Linea,VLOOKUP(C$1,Data!$AP:$AR,3,FALSE),Cuenta,VLOOKUP(C$1,Data!$AP:$AR,2,FALSE))+SUMIFS(FX,Fecha,$A265,Linea,VLOOKUP(C$1,Data!$AP:$AR,3,FALSE),Cuenta,VLOOKUP(C$1,Data!$AP:$AR,2,FALSE))+C264,"")</f>
        <v/>
      </c>
      <c r="D265" s="3" t="str">
        <f>IF(AND($A265&lt;&gt;"",D$1&lt;&gt;""),SUMIFS(VM,Fecha,$A265,Linea,VLOOKUP(D$1,Data!$AP:$AR,3,FALSE),Cuenta,VLOOKUP(D$1,Data!$AP:$AR,2,FALSE))+SUMIFS(FX,Fecha,$A265,Linea,VLOOKUP(D$1,Data!$AP:$AR,3,FALSE),Cuenta,VLOOKUP(D$1,Data!$AP:$AR,2,FALSE))+D264,"")</f>
        <v/>
      </c>
      <c r="E265" s="3" t="str">
        <f>IF(AND($A265&lt;&gt;"",E$1&lt;&gt;""),SUMIFS(VM,Fecha,$A265,Linea,VLOOKUP(E$1,Data!$AP:$AR,3,FALSE),Cuenta,VLOOKUP(E$1,Data!$AP:$AR,2,FALSE))+SUMIFS(FX,Fecha,$A265,Linea,VLOOKUP(E$1,Data!$AP:$AR,3,FALSE),Cuenta,VLOOKUP(E$1,Data!$AP:$AR,2,FALSE))+E264,"")</f>
        <v/>
      </c>
      <c r="F265" s="3" t="str">
        <f>IF(AND($A265&lt;&gt;"",F$1&lt;&gt;""),SUMIFS(VM,Fecha,$A265,Linea,VLOOKUP(F$1,Data!$AP:$AR,3,FALSE),Cuenta,VLOOKUP(F$1,Data!$AP:$AR,2,FALSE))+SUMIFS(FX,Fecha,$A265,Linea,VLOOKUP(F$1,Data!$AP:$AR,3,FALSE),Cuenta,VLOOKUP(F$1,Data!$AP:$AR,2,FALSE))+F264,"")</f>
        <v/>
      </c>
      <c r="G265" s="3" t="str">
        <f>IF(AND($A265&lt;&gt;"",G$1&lt;&gt;""),SUMIFS(VM,Fecha,$A265,Linea,VLOOKUP(G$1,Data!$AP:$AR,3,FALSE),Cuenta,VLOOKUP(G$1,Data!$AP:$AR,2,FALSE))+SUMIFS(FX,Fecha,$A265,Linea,VLOOKUP(G$1,Data!$AP:$AR,3,FALSE),Cuenta,VLOOKUP(G$1,Data!$AP:$AR,2,FALSE))+G264,"")</f>
        <v/>
      </c>
      <c r="H265" s="3" t="str">
        <f>IF(AND($A265&lt;&gt;"",H$1&lt;&gt;""),SUMIFS(VM,Fecha,$A265,Linea,VLOOKUP(H$1,Data!$AP:$AR,3,FALSE),Cuenta,VLOOKUP(H$1,Data!$AP:$AR,2,FALSE))+SUMIFS(FX,Fecha,$A265,Linea,VLOOKUP(H$1,Data!$AP:$AR,3,FALSE),Cuenta,VLOOKUP(H$1,Data!$AP:$AR,2,FALSE))+H264,"")</f>
        <v/>
      </c>
      <c r="I265" s="3" t="str">
        <f>IF(AND($A265&lt;&gt;"",I$1&lt;&gt;""),SUMIFS(VM,Fecha,$A265,Linea,VLOOKUP(I$1,Data!$AP:$AR,3,FALSE),Cuenta,VLOOKUP(I$1,Data!$AP:$AR,2,FALSE))+SUMIFS(FX,Fecha,$A265,Linea,VLOOKUP(I$1,Data!$AP:$AR,3,FALSE),Cuenta,VLOOKUP(I$1,Data!$AP:$AR,2,FALSE))+I264,"")</f>
        <v/>
      </c>
      <c r="J265" s="3" t="str">
        <f>IF(AND($A265&lt;&gt;"",J$1&lt;&gt;""),SUMIFS(VM,Fecha,$A265,Linea,VLOOKUP(J$1,Data!$AP:$AR,3,FALSE),Cuenta,VLOOKUP(J$1,Data!$AP:$AR,2,FALSE))+SUMIFS(FX,Fecha,$A265,Linea,VLOOKUP(J$1,Data!$AP:$AR,3,FALSE),Cuenta,VLOOKUP(J$1,Data!$AP:$AR,2,FALSE))+J264,"")</f>
        <v/>
      </c>
      <c r="K265" s="3" t="str">
        <f>IF(AND($A265&lt;&gt;"",K$1&lt;&gt;""),SUMIFS(VM,Fecha,$A265,Linea,VLOOKUP(K$1,Data!$AP:$AR,3,FALSE),Cuenta,VLOOKUP(K$1,Data!$AP:$AR,2,FALSE))+SUMIFS(FX,Fecha,$A265,Linea,VLOOKUP(K$1,Data!$AP:$AR,3,FALSE),Cuenta,VLOOKUP(K$1,Data!$AP:$AR,2,FALSE))+K264,"")</f>
        <v/>
      </c>
      <c r="L265" s="3" t="str">
        <f>IF(AND($A265&lt;&gt;"",L$1&lt;&gt;""),SUMIFS(VM,Fecha,$A265,Linea,VLOOKUP(L$1,Data!$AP:$AR,3,FALSE),Cuenta,VLOOKUP(L$1,Data!$AP:$AR,2,FALSE))+SUMIFS(FX,Fecha,$A265,Linea,VLOOKUP(L$1,Data!$AP:$AR,3,FALSE),Cuenta,VLOOKUP(L$1,Data!$AP:$AR,2,FALSE))+L264,"")</f>
        <v/>
      </c>
      <c r="M265" s="3" t="str">
        <f>IF(AND($A265&lt;&gt;"",M$1&lt;&gt;""),SUMIFS(VM,Fecha,$A265,Linea,VLOOKUP(M$1,Data!$AP:$AR,3,FALSE),Cuenta,VLOOKUP(M$1,Data!$AP:$AR,2,FALSE))+SUMIFS(FX,Fecha,$A265,Linea,VLOOKUP(M$1,Data!$AP:$AR,3,FALSE),Cuenta,VLOOKUP(M$1,Data!$AP:$AR,2,FALSE))+M264,"")</f>
        <v/>
      </c>
      <c r="N265" s="3" t="str">
        <f>IF(AND($A265&lt;&gt;"",N$1&lt;&gt;""),SUMIFS(VM,Fecha,$A265,Linea,VLOOKUP(N$1,Data!$AP:$AR,3,FALSE),Cuenta,VLOOKUP(N$1,Data!$AP:$AR,2,FALSE))+SUMIFS(FX,Fecha,$A265,Linea,VLOOKUP(N$1,Data!$AP:$AR,3,FALSE),Cuenta,VLOOKUP(N$1,Data!$AP:$AR,2,FALSE))+N264,"")</f>
        <v/>
      </c>
    </row>
    <row r="266" spans="2:14" x14ac:dyDescent="0.25">
      <c r="B266" s="3" t="str">
        <f>IF(AND($A266&lt;&gt;"",B$1&lt;&gt;""),SUMIFS(VM,Fecha,$A266,Linea,VLOOKUP(B$1,Data!$AP:$AR,3,FALSE),Cuenta,VLOOKUP(B$1,Data!$AP:$AR,2,FALSE))+SUMIFS(FX,Fecha,$A266,Linea,VLOOKUP(B$1,Data!$AP:$AR,3,FALSE),Cuenta,VLOOKUP(B$1,Data!$AP:$AR,2,FALSE))+B265,"")</f>
        <v/>
      </c>
      <c r="C266" s="3" t="str">
        <f>IF(AND($A266&lt;&gt;"",C$1&lt;&gt;""),SUMIFS(VM,Fecha,$A266,Linea,VLOOKUP(C$1,Data!$AP:$AR,3,FALSE),Cuenta,VLOOKUP(C$1,Data!$AP:$AR,2,FALSE))+SUMIFS(FX,Fecha,$A266,Linea,VLOOKUP(C$1,Data!$AP:$AR,3,FALSE),Cuenta,VLOOKUP(C$1,Data!$AP:$AR,2,FALSE))+C265,"")</f>
        <v/>
      </c>
      <c r="D266" s="3" t="str">
        <f>IF(AND($A266&lt;&gt;"",D$1&lt;&gt;""),SUMIFS(VM,Fecha,$A266,Linea,VLOOKUP(D$1,Data!$AP:$AR,3,FALSE),Cuenta,VLOOKUP(D$1,Data!$AP:$AR,2,FALSE))+SUMIFS(FX,Fecha,$A266,Linea,VLOOKUP(D$1,Data!$AP:$AR,3,FALSE),Cuenta,VLOOKUP(D$1,Data!$AP:$AR,2,FALSE))+D265,"")</f>
        <v/>
      </c>
      <c r="E266" s="3" t="str">
        <f>IF(AND($A266&lt;&gt;"",E$1&lt;&gt;""),SUMIFS(VM,Fecha,$A266,Linea,VLOOKUP(E$1,Data!$AP:$AR,3,FALSE),Cuenta,VLOOKUP(E$1,Data!$AP:$AR,2,FALSE))+SUMIFS(FX,Fecha,$A266,Linea,VLOOKUP(E$1,Data!$AP:$AR,3,FALSE),Cuenta,VLOOKUP(E$1,Data!$AP:$AR,2,FALSE))+E265,"")</f>
        <v/>
      </c>
      <c r="F266" s="3" t="str">
        <f>IF(AND($A266&lt;&gt;"",F$1&lt;&gt;""),SUMIFS(VM,Fecha,$A266,Linea,VLOOKUP(F$1,Data!$AP:$AR,3,FALSE),Cuenta,VLOOKUP(F$1,Data!$AP:$AR,2,FALSE))+SUMIFS(FX,Fecha,$A266,Linea,VLOOKUP(F$1,Data!$AP:$AR,3,FALSE),Cuenta,VLOOKUP(F$1,Data!$AP:$AR,2,FALSE))+F265,"")</f>
        <v/>
      </c>
      <c r="G266" s="3" t="str">
        <f>IF(AND($A266&lt;&gt;"",G$1&lt;&gt;""),SUMIFS(VM,Fecha,$A266,Linea,VLOOKUP(G$1,Data!$AP:$AR,3,FALSE),Cuenta,VLOOKUP(G$1,Data!$AP:$AR,2,FALSE))+SUMIFS(FX,Fecha,$A266,Linea,VLOOKUP(G$1,Data!$AP:$AR,3,FALSE),Cuenta,VLOOKUP(G$1,Data!$AP:$AR,2,FALSE))+G265,"")</f>
        <v/>
      </c>
      <c r="H266" s="3" t="str">
        <f>IF(AND($A266&lt;&gt;"",H$1&lt;&gt;""),SUMIFS(VM,Fecha,$A266,Linea,VLOOKUP(H$1,Data!$AP:$AR,3,FALSE),Cuenta,VLOOKUP(H$1,Data!$AP:$AR,2,FALSE))+SUMIFS(FX,Fecha,$A266,Linea,VLOOKUP(H$1,Data!$AP:$AR,3,FALSE),Cuenta,VLOOKUP(H$1,Data!$AP:$AR,2,FALSE))+H265,"")</f>
        <v/>
      </c>
      <c r="I266" s="3" t="str">
        <f>IF(AND($A266&lt;&gt;"",I$1&lt;&gt;""),SUMIFS(VM,Fecha,$A266,Linea,VLOOKUP(I$1,Data!$AP:$AR,3,FALSE),Cuenta,VLOOKUP(I$1,Data!$AP:$AR,2,FALSE))+SUMIFS(FX,Fecha,$A266,Linea,VLOOKUP(I$1,Data!$AP:$AR,3,FALSE),Cuenta,VLOOKUP(I$1,Data!$AP:$AR,2,FALSE))+I265,"")</f>
        <v/>
      </c>
      <c r="J266" s="3" t="str">
        <f>IF(AND($A266&lt;&gt;"",J$1&lt;&gt;""),SUMIFS(VM,Fecha,$A266,Linea,VLOOKUP(J$1,Data!$AP:$AR,3,FALSE),Cuenta,VLOOKUP(J$1,Data!$AP:$AR,2,FALSE))+SUMIFS(FX,Fecha,$A266,Linea,VLOOKUP(J$1,Data!$AP:$AR,3,FALSE),Cuenta,VLOOKUP(J$1,Data!$AP:$AR,2,FALSE))+J265,"")</f>
        <v/>
      </c>
      <c r="K266" s="3" t="str">
        <f>IF(AND($A266&lt;&gt;"",K$1&lt;&gt;""),SUMIFS(VM,Fecha,$A266,Linea,VLOOKUP(K$1,Data!$AP:$AR,3,FALSE),Cuenta,VLOOKUP(K$1,Data!$AP:$AR,2,FALSE))+SUMIFS(FX,Fecha,$A266,Linea,VLOOKUP(K$1,Data!$AP:$AR,3,FALSE),Cuenta,VLOOKUP(K$1,Data!$AP:$AR,2,FALSE))+K265,"")</f>
        <v/>
      </c>
      <c r="L266" s="3" t="str">
        <f>IF(AND($A266&lt;&gt;"",L$1&lt;&gt;""),SUMIFS(VM,Fecha,$A266,Linea,VLOOKUP(L$1,Data!$AP:$AR,3,FALSE),Cuenta,VLOOKUP(L$1,Data!$AP:$AR,2,FALSE))+SUMIFS(FX,Fecha,$A266,Linea,VLOOKUP(L$1,Data!$AP:$AR,3,FALSE),Cuenta,VLOOKUP(L$1,Data!$AP:$AR,2,FALSE))+L265,"")</f>
        <v/>
      </c>
      <c r="M266" s="3" t="str">
        <f>IF(AND($A266&lt;&gt;"",M$1&lt;&gt;""),SUMIFS(VM,Fecha,$A266,Linea,VLOOKUP(M$1,Data!$AP:$AR,3,FALSE),Cuenta,VLOOKUP(M$1,Data!$AP:$AR,2,FALSE))+SUMIFS(FX,Fecha,$A266,Linea,VLOOKUP(M$1,Data!$AP:$AR,3,FALSE),Cuenta,VLOOKUP(M$1,Data!$AP:$AR,2,FALSE))+M265,"")</f>
        <v/>
      </c>
      <c r="N266" s="3" t="str">
        <f>IF(AND($A266&lt;&gt;"",N$1&lt;&gt;""),SUMIFS(VM,Fecha,$A266,Linea,VLOOKUP(N$1,Data!$AP:$AR,3,FALSE),Cuenta,VLOOKUP(N$1,Data!$AP:$AR,2,FALSE))+SUMIFS(FX,Fecha,$A266,Linea,VLOOKUP(N$1,Data!$AP:$AR,3,FALSE),Cuenta,VLOOKUP(N$1,Data!$AP:$AR,2,FALSE))+N265,"")</f>
        <v/>
      </c>
    </row>
    <row r="267" spans="2:14" x14ac:dyDescent="0.25">
      <c r="B267" s="3" t="str">
        <f>IF(AND($A267&lt;&gt;"",B$1&lt;&gt;""),SUMIFS(VM,Fecha,$A267,Linea,VLOOKUP(B$1,Data!$AP:$AR,3,FALSE),Cuenta,VLOOKUP(B$1,Data!$AP:$AR,2,FALSE))+SUMIFS(FX,Fecha,$A267,Linea,VLOOKUP(B$1,Data!$AP:$AR,3,FALSE),Cuenta,VLOOKUP(B$1,Data!$AP:$AR,2,FALSE))+B266,"")</f>
        <v/>
      </c>
      <c r="C267" s="3" t="str">
        <f>IF(AND($A267&lt;&gt;"",C$1&lt;&gt;""),SUMIFS(VM,Fecha,$A267,Linea,VLOOKUP(C$1,Data!$AP:$AR,3,FALSE),Cuenta,VLOOKUP(C$1,Data!$AP:$AR,2,FALSE))+SUMIFS(FX,Fecha,$A267,Linea,VLOOKUP(C$1,Data!$AP:$AR,3,FALSE),Cuenta,VLOOKUP(C$1,Data!$AP:$AR,2,FALSE))+C266,"")</f>
        <v/>
      </c>
      <c r="D267" s="3" t="str">
        <f>IF(AND($A267&lt;&gt;"",D$1&lt;&gt;""),SUMIFS(VM,Fecha,$A267,Linea,VLOOKUP(D$1,Data!$AP:$AR,3,FALSE),Cuenta,VLOOKUP(D$1,Data!$AP:$AR,2,FALSE))+SUMIFS(FX,Fecha,$A267,Linea,VLOOKUP(D$1,Data!$AP:$AR,3,FALSE),Cuenta,VLOOKUP(D$1,Data!$AP:$AR,2,FALSE))+D266,"")</f>
        <v/>
      </c>
      <c r="E267" s="3" t="str">
        <f>IF(AND($A267&lt;&gt;"",E$1&lt;&gt;""),SUMIFS(VM,Fecha,$A267,Linea,VLOOKUP(E$1,Data!$AP:$AR,3,FALSE),Cuenta,VLOOKUP(E$1,Data!$AP:$AR,2,FALSE))+SUMIFS(FX,Fecha,$A267,Linea,VLOOKUP(E$1,Data!$AP:$AR,3,FALSE),Cuenta,VLOOKUP(E$1,Data!$AP:$AR,2,FALSE))+E266,"")</f>
        <v/>
      </c>
      <c r="F267" s="3" t="str">
        <f>IF(AND($A267&lt;&gt;"",F$1&lt;&gt;""),SUMIFS(VM,Fecha,$A267,Linea,VLOOKUP(F$1,Data!$AP:$AR,3,FALSE),Cuenta,VLOOKUP(F$1,Data!$AP:$AR,2,FALSE))+SUMIFS(FX,Fecha,$A267,Linea,VLOOKUP(F$1,Data!$AP:$AR,3,FALSE),Cuenta,VLOOKUP(F$1,Data!$AP:$AR,2,FALSE))+F266,"")</f>
        <v/>
      </c>
      <c r="G267" s="3" t="str">
        <f>IF(AND($A267&lt;&gt;"",G$1&lt;&gt;""),SUMIFS(VM,Fecha,$A267,Linea,VLOOKUP(G$1,Data!$AP:$AR,3,FALSE),Cuenta,VLOOKUP(G$1,Data!$AP:$AR,2,FALSE))+SUMIFS(FX,Fecha,$A267,Linea,VLOOKUP(G$1,Data!$AP:$AR,3,FALSE),Cuenta,VLOOKUP(G$1,Data!$AP:$AR,2,FALSE))+G266,"")</f>
        <v/>
      </c>
      <c r="H267" s="3" t="str">
        <f>IF(AND($A267&lt;&gt;"",H$1&lt;&gt;""),SUMIFS(VM,Fecha,$A267,Linea,VLOOKUP(H$1,Data!$AP:$AR,3,FALSE),Cuenta,VLOOKUP(H$1,Data!$AP:$AR,2,FALSE))+SUMIFS(FX,Fecha,$A267,Linea,VLOOKUP(H$1,Data!$AP:$AR,3,FALSE),Cuenta,VLOOKUP(H$1,Data!$AP:$AR,2,FALSE))+H266,"")</f>
        <v/>
      </c>
      <c r="I267" s="3" t="str">
        <f>IF(AND($A267&lt;&gt;"",I$1&lt;&gt;""),SUMIFS(VM,Fecha,$A267,Linea,VLOOKUP(I$1,Data!$AP:$AR,3,FALSE),Cuenta,VLOOKUP(I$1,Data!$AP:$AR,2,FALSE))+SUMIFS(FX,Fecha,$A267,Linea,VLOOKUP(I$1,Data!$AP:$AR,3,FALSE),Cuenta,VLOOKUP(I$1,Data!$AP:$AR,2,FALSE))+I266,"")</f>
        <v/>
      </c>
      <c r="J267" s="3" t="str">
        <f>IF(AND($A267&lt;&gt;"",J$1&lt;&gt;""),SUMIFS(VM,Fecha,$A267,Linea,VLOOKUP(J$1,Data!$AP:$AR,3,FALSE),Cuenta,VLOOKUP(J$1,Data!$AP:$AR,2,FALSE))+SUMIFS(FX,Fecha,$A267,Linea,VLOOKUP(J$1,Data!$AP:$AR,3,FALSE),Cuenta,VLOOKUP(J$1,Data!$AP:$AR,2,FALSE))+J266,"")</f>
        <v/>
      </c>
      <c r="K267" s="3" t="str">
        <f>IF(AND($A267&lt;&gt;"",K$1&lt;&gt;""),SUMIFS(VM,Fecha,$A267,Linea,VLOOKUP(K$1,Data!$AP:$AR,3,FALSE),Cuenta,VLOOKUP(K$1,Data!$AP:$AR,2,FALSE))+SUMIFS(FX,Fecha,$A267,Linea,VLOOKUP(K$1,Data!$AP:$AR,3,FALSE),Cuenta,VLOOKUP(K$1,Data!$AP:$AR,2,FALSE))+K266,"")</f>
        <v/>
      </c>
      <c r="L267" s="3" t="str">
        <f>IF(AND($A267&lt;&gt;"",L$1&lt;&gt;""),SUMIFS(VM,Fecha,$A267,Linea,VLOOKUP(L$1,Data!$AP:$AR,3,FALSE),Cuenta,VLOOKUP(L$1,Data!$AP:$AR,2,FALSE))+SUMIFS(FX,Fecha,$A267,Linea,VLOOKUP(L$1,Data!$AP:$AR,3,FALSE),Cuenta,VLOOKUP(L$1,Data!$AP:$AR,2,FALSE))+L266,"")</f>
        <v/>
      </c>
      <c r="M267" s="3" t="str">
        <f>IF(AND($A267&lt;&gt;"",M$1&lt;&gt;""),SUMIFS(VM,Fecha,$A267,Linea,VLOOKUP(M$1,Data!$AP:$AR,3,FALSE),Cuenta,VLOOKUP(M$1,Data!$AP:$AR,2,FALSE))+SUMIFS(FX,Fecha,$A267,Linea,VLOOKUP(M$1,Data!$AP:$AR,3,FALSE),Cuenta,VLOOKUP(M$1,Data!$AP:$AR,2,FALSE))+M266,"")</f>
        <v/>
      </c>
      <c r="N267" s="3" t="str">
        <f>IF(AND($A267&lt;&gt;"",N$1&lt;&gt;""),SUMIFS(VM,Fecha,$A267,Linea,VLOOKUP(N$1,Data!$AP:$AR,3,FALSE),Cuenta,VLOOKUP(N$1,Data!$AP:$AR,2,FALSE))+SUMIFS(FX,Fecha,$A267,Linea,VLOOKUP(N$1,Data!$AP:$AR,3,FALSE),Cuenta,VLOOKUP(N$1,Data!$AP:$AR,2,FALSE))+N266,"")</f>
        <v/>
      </c>
    </row>
    <row r="268" spans="2:14" x14ac:dyDescent="0.25">
      <c r="B268" s="3" t="str">
        <f>IF(AND($A268&lt;&gt;"",B$1&lt;&gt;""),SUMIFS(VM,Fecha,$A268,Linea,VLOOKUP(B$1,Data!$AP:$AR,3,FALSE),Cuenta,VLOOKUP(B$1,Data!$AP:$AR,2,FALSE))+SUMIFS(FX,Fecha,$A268,Linea,VLOOKUP(B$1,Data!$AP:$AR,3,FALSE),Cuenta,VLOOKUP(B$1,Data!$AP:$AR,2,FALSE))+B267,"")</f>
        <v/>
      </c>
      <c r="C268" s="3" t="str">
        <f>IF(AND($A268&lt;&gt;"",C$1&lt;&gt;""),SUMIFS(VM,Fecha,$A268,Linea,VLOOKUP(C$1,Data!$AP:$AR,3,FALSE),Cuenta,VLOOKUP(C$1,Data!$AP:$AR,2,FALSE))+SUMIFS(FX,Fecha,$A268,Linea,VLOOKUP(C$1,Data!$AP:$AR,3,FALSE),Cuenta,VLOOKUP(C$1,Data!$AP:$AR,2,FALSE))+C267,"")</f>
        <v/>
      </c>
      <c r="D268" s="3" t="str">
        <f>IF(AND($A268&lt;&gt;"",D$1&lt;&gt;""),SUMIFS(VM,Fecha,$A268,Linea,VLOOKUP(D$1,Data!$AP:$AR,3,FALSE),Cuenta,VLOOKUP(D$1,Data!$AP:$AR,2,FALSE))+SUMIFS(FX,Fecha,$A268,Linea,VLOOKUP(D$1,Data!$AP:$AR,3,FALSE),Cuenta,VLOOKUP(D$1,Data!$AP:$AR,2,FALSE))+D267,"")</f>
        <v/>
      </c>
      <c r="E268" s="3" t="str">
        <f>IF(AND($A268&lt;&gt;"",E$1&lt;&gt;""),SUMIFS(VM,Fecha,$A268,Linea,VLOOKUP(E$1,Data!$AP:$AR,3,FALSE),Cuenta,VLOOKUP(E$1,Data!$AP:$AR,2,FALSE))+SUMIFS(FX,Fecha,$A268,Linea,VLOOKUP(E$1,Data!$AP:$AR,3,FALSE),Cuenta,VLOOKUP(E$1,Data!$AP:$AR,2,FALSE))+E267,"")</f>
        <v/>
      </c>
      <c r="F268" s="3" t="str">
        <f>IF(AND($A268&lt;&gt;"",F$1&lt;&gt;""),SUMIFS(VM,Fecha,$A268,Linea,VLOOKUP(F$1,Data!$AP:$AR,3,FALSE),Cuenta,VLOOKUP(F$1,Data!$AP:$AR,2,FALSE))+SUMIFS(FX,Fecha,$A268,Linea,VLOOKUP(F$1,Data!$AP:$AR,3,FALSE),Cuenta,VLOOKUP(F$1,Data!$AP:$AR,2,FALSE))+F267,"")</f>
        <v/>
      </c>
      <c r="G268" s="3" t="str">
        <f>IF(AND($A268&lt;&gt;"",G$1&lt;&gt;""),SUMIFS(VM,Fecha,$A268,Linea,VLOOKUP(G$1,Data!$AP:$AR,3,FALSE),Cuenta,VLOOKUP(G$1,Data!$AP:$AR,2,FALSE))+SUMIFS(FX,Fecha,$A268,Linea,VLOOKUP(G$1,Data!$AP:$AR,3,FALSE),Cuenta,VLOOKUP(G$1,Data!$AP:$AR,2,FALSE))+G267,"")</f>
        <v/>
      </c>
      <c r="H268" s="3" t="str">
        <f>IF(AND($A268&lt;&gt;"",H$1&lt;&gt;""),SUMIFS(VM,Fecha,$A268,Linea,VLOOKUP(H$1,Data!$AP:$AR,3,FALSE),Cuenta,VLOOKUP(H$1,Data!$AP:$AR,2,FALSE))+SUMIFS(FX,Fecha,$A268,Linea,VLOOKUP(H$1,Data!$AP:$AR,3,FALSE),Cuenta,VLOOKUP(H$1,Data!$AP:$AR,2,FALSE))+H267,"")</f>
        <v/>
      </c>
      <c r="I268" s="3" t="str">
        <f>IF(AND($A268&lt;&gt;"",I$1&lt;&gt;""),SUMIFS(VM,Fecha,$A268,Linea,VLOOKUP(I$1,Data!$AP:$AR,3,FALSE),Cuenta,VLOOKUP(I$1,Data!$AP:$AR,2,FALSE))+SUMIFS(FX,Fecha,$A268,Linea,VLOOKUP(I$1,Data!$AP:$AR,3,FALSE),Cuenta,VLOOKUP(I$1,Data!$AP:$AR,2,FALSE))+I267,"")</f>
        <v/>
      </c>
      <c r="J268" s="3" t="str">
        <f>IF(AND($A268&lt;&gt;"",J$1&lt;&gt;""),SUMIFS(VM,Fecha,$A268,Linea,VLOOKUP(J$1,Data!$AP:$AR,3,FALSE),Cuenta,VLOOKUP(J$1,Data!$AP:$AR,2,FALSE))+SUMIFS(FX,Fecha,$A268,Linea,VLOOKUP(J$1,Data!$AP:$AR,3,FALSE),Cuenta,VLOOKUP(J$1,Data!$AP:$AR,2,FALSE))+J267,"")</f>
        <v/>
      </c>
      <c r="K268" s="3" t="str">
        <f>IF(AND($A268&lt;&gt;"",K$1&lt;&gt;""),SUMIFS(VM,Fecha,$A268,Linea,VLOOKUP(K$1,Data!$AP:$AR,3,FALSE),Cuenta,VLOOKUP(K$1,Data!$AP:$AR,2,FALSE))+SUMIFS(FX,Fecha,$A268,Linea,VLOOKUP(K$1,Data!$AP:$AR,3,FALSE),Cuenta,VLOOKUP(K$1,Data!$AP:$AR,2,FALSE))+K267,"")</f>
        <v/>
      </c>
      <c r="L268" s="3" t="str">
        <f>IF(AND($A268&lt;&gt;"",L$1&lt;&gt;""),SUMIFS(VM,Fecha,$A268,Linea,VLOOKUP(L$1,Data!$AP:$AR,3,FALSE),Cuenta,VLOOKUP(L$1,Data!$AP:$AR,2,FALSE))+SUMIFS(FX,Fecha,$A268,Linea,VLOOKUP(L$1,Data!$AP:$AR,3,FALSE),Cuenta,VLOOKUP(L$1,Data!$AP:$AR,2,FALSE))+L267,"")</f>
        <v/>
      </c>
      <c r="M268" s="3" t="str">
        <f>IF(AND($A268&lt;&gt;"",M$1&lt;&gt;""),SUMIFS(VM,Fecha,$A268,Linea,VLOOKUP(M$1,Data!$AP:$AR,3,FALSE),Cuenta,VLOOKUP(M$1,Data!$AP:$AR,2,FALSE))+SUMIFS(FX,Fecha,$A268,Linea,VLOOKUP(M$1,Data!$AP:$AR,3,FALSE),Cuenta,VLOOKUP(M$1,Data!$AP:$AR,2,FALSE))+M267,"")</f>
        <v/>
      </c>
      <c r="N268" s="3" t="str">
        <f>IF(AND($A268&lt;&gt;"",N$1&lt;&gt;""),SUMIFS(VM,Fecha,$A268,Linea,VLOOKUP(N$1,Data!$AP:$AR,3,FALSE),Cuenta,VLOOKUP(N$1,Data!$AP:$AR,2,FALSE))+SUMIFS(FX,Fecha,$A268,Linea,VLOOKUP(N$1,Data!$AP:$AR,3,FALSE),Cuenta,VLOOKUP(N$1,Data!$AP:$AR,2,FALSE))+N267,"")</f>
        <v/>
      </c>
    </row>
    <row r="269" spans="2:14" x14ac:dyDescent="0.25">
      <c r="B269" s="3" t="str">
        <f>IF(AND($A269&lt;&gt;"",B$1&lt;&gt;""),SUMIFS(VM,Fecha,$A269,Linea,VLOOKUP(B$1,Data!$AP:$AR,3,FALSE),Cuenta,VLOOKUP(B$1,Data!$AP:$AR,2,FALSE))+SUMIFS(FX,Fecha,$A269,Linea,VLOOKUP(B$1,Data!$AP:$AR,3,FALSE),Cuenta,VLOOKUP(B$1,Data!$AP:$AR,2,FALSE))+B268,"")</f>
        <v/>
      </c>
      <c r="C269" s="3" t="str">
        <f>IF(AND($A269&lt;&gt;"",C$1&lt;&gt;""),SUMIFS(VM,Fecha,$A269,Linea,VLOOKUP(C$1,Data!$AP:$AR,3,FALSE),Cuenta,VLOOKUP(C$1,Data!$AP:$AR,2,FALSE))+SUMIFS(FX,Fecha,$A269,Linea,VLOOKUP(C$1,Data!$AP:$AR,3,FALSE),Cuenta,VLOOKUP(C$1,Data!$AP:$AR,2,FALSE))+C268,"")</f>
        <v/>
      </c>
      <c r="D269" s="3" t="str">
        <f>IF(AND($A269&lt;&gt;"",D$1&lt;&gt;""),SUMIFS(VM,Fecha,$A269,Linea,VLOOKUP(D$1,Data!$AP:$AR,3,FALSE),Cuenta,VLOOKUP(D$1,Data!$AP:$AR,2,FALSE))+SUMIFS(FX,Fecha,$A269,Linea,VLOOKUP(D$1,Data!$AP:$AR,3,FALSE),Cuenta,VLOOKUP(D$1,Data!$AP:$AR,2,FALSE))+D268,"")</f>
        <v/>
      </c>
      <c r="E269" s="3" t="str">
        <f>IF(AND($A269&lt;&gt;"",E$1&lt;&gt;""),SUMIFS(VM,Fecha,$A269,Linea,VLOOKUP(E$1,Data!$AP:$AR,3,FALSE),Cuenta,VLOOKUP(E$1,Data!$AP:$AR,2,FALSE))+SUMIFS(FX,Fecha,$A269,Linea,VLOOKUP(E$1,Data!$AP:$AR,3,FALSE),Cuenta,VLOOKUP(E$1,Data!$AP:$AR,2,FALSE))+E268,"")</f>
        <v/>
      </c>
      <c r="F269" s="3" t="str">
        <f>IF(AND($A269&lt;&gt;"",F$1&lt;&gt;""),SUMIFS(VM,Fecha,$A269,Linea,VLOOKUP(F$1,Data!$AP:$AR,3,FALSE),Cuenta,VLOOKUP(F$1,Data!$AP:$AR,2,FALSE))+SUMIFS(FX,Fecha,$A269,Linea,VLOOKUP(F$1,Data!$AP:$AR,3,FALSE),Cuenta,VLOOKUP(F$1,Data!$AP:$AR,2,FALSE))+F268,"")</f>
        <v/>
      </c>
      <c r="G269" s="3" t="str">
        <f>IF(AND($A269&lt;&gt;"",G$1&lt;&gt;""),SUMIFS(VM,Fecha,$A269,Linea,VLOOKUP(G$1,Data!$AP:$AR,3,FALSE),Cuenta,VLOOKUP(G$1,Data!$AP:$AR,2,FALSE))+SUMIFS(FX,Fecha,$A269,Linea,VLOOKUP(G$1,Data!$AP:$AR,3,FALSE),Cuenta,VLOOKUP(G$1,Data!$AP:$AR,2,FALSE))+G268,"")</f>
        <v/>
      </c>
      <c r="H269" s="3" t="str">
        <f>IF(AND($A269&lt;&gt;"",H$1&lt;&gt;""),SUMIFS(VM,Fecha,$A269,Linea,VLOOKUP(H$1,Data!$AP:$AR,3,FALSE),Cuenta,VLOOKUP(H$1,Data!$AP:$AR,2,FALSE))+SUMIFS(FX,Fecha,$A269,Linea,VLOOKUP(H$1,Data!$AP:$AR,3,FALSE),Cuenta,VLOOKUP(H$1,Data!$AP:$AR,2,FALSE))+H268,"")</f>
        <v/>
      </c>
      <c r="I269" s="3" t="str">
        <f>IF(AND($A269&lt;&gt;"",I$1&lt;&gt;""),SUMIFS(VM,Fecha,$A269,Linea,VLOOKUP(I$1,Data!$AP:$AR,3,FALSE),Cuenta,VLOOKUP(I$1,Data!$AP:$AR,2,FALSE))+SUMIFS(FX,Fecha,$A269,Linea,VLOOKUP(I$1,Data!$AP:$AR,3,FALSE),Cuenta,VLOOKUP(I$1,Data!$AP:$AR,2,FALSE))+I268,"")</f>
        <v/>
      </c>
      <c r="J269" s="3" t="str">
        <f>IF(AND($A269&lt;&gt;"",J$1&lt;&gt;""),SUMIFS(VM,Fecha,$A269,Linea,VLOOKUP(J$1,Data!$AP:$AR,3,FALSE),Cuenta,VLOOKUP(J$1,Data!$AP:$AR,2,FALSE))+SUMIFS(FX,Fecha,$A269,Linea,VLOOKUP(J$1,Data!$AP:$AR,3,FALSE),Cuenta,VLOOKUP(J$1,Data!$AP:$AR,2,FALSE))+J268,"")</f>
        <v/>
      </c>
      <c r="K269" s="3" t="str">
        <f>IF(AND($A269&lt;&gt;"",K$1&lt;&gt;""),SUMIFS(VM,Fecha,$A269,Linea,VLOOKUP(K$1,Data!$AP:$AR,3,FALSE),Cuenta,VLOOKUP(K$1,Data!$AP:$AR,2,FALSE))+SUMIFS(FX,Fecha,$A269,Linea,VLOOKUP(K$1,Data!$AP:$AR,3,FALSE),Cuenta,VLOOKUP(K$1,Data!$AP:$AR,2,FALSE))+K268,"")</f>
        <v/>
      </c>
      <c r="L269" s="3" t="str">
        <f>IF(AND($A269&lt;&gt;"",L$1&lt;&gt;""),SUMIFS(VM,Fecha,$A269,Linea,VLOOKUP(L$1,Data!$AP:$AR,3,FALSE),Cuenta,VLOOKUP(L$1,Data!$AP:$AR,2,FALSE))+SUMIFS(FX,Fecha,$A269,Linea,VLOOKUP(L$1,Data!$AP:$AR,3,FALSE),Cuenta,VLOOKUP(L$1,Data!$AP:$AR,2,FALSE))+L268,"")</f>
        <v/>
      </c>
      <c r="M269" s="3" t="str">
        <f>IF(AND($A269&lt;&gt;"",M$1&lt;&gt;""),SUMIFS(VM,Fecha,$A269,Linea,VLOOKUP(M$1,Data!$AP:$AR,3,FALSE),Cuenta,VLOOKUP(M$1,Data!$AP:$AR,2,FALSE))+SUMIFS(FX,Fecha,$A269,Linea,VLOOKUP(M$1,Data!$AP:$AR,3,FALSE),Cuenta,VLOOKUP(M$1,Data!$AP:$AR,2,FALSE))+M268,"")</f>
        <v/>
      </c>
      <c r="N269" s="3" t="str">
        <f>IF(AND($A269&lt;&gt;"",N$1&lt;&gt;""),SUMIFS(VM,Fecha,$A269,Linea,VLOOKUP(N$1,Data!$AP:$AR,3,FALSE),Cuenta,VLOOKUP(N$1,Data!$AP:$AR,2,FALSE))+SUMIFS(FX,Fecha,$A269,Linea,VLOOKUP(N$1,Data!$AP:$AR,3,FALSE),Cuenta,VLOOKUP(N$1,Data!$AP:$AR,2,FALSE))+N268,"")</f>
        <v/>
      </c>
    </row>
    <row r="270" spans="2:14" x14ac:dyDescent="0.25">
      <c r="B270" s="3" t="str">
        <f>IF(AND($A270&lt;&gt;"",B$1&lt;&gt;""),SUMIFS(VM,Fecha,$A270,Linea,VLOOKUP(B$1,Data!$AP:$AR,3,FALSE),Cuenta,VLOOKUP(B$1,Data!$AP:$AR,2,FALSE))+SUMIFS(FX,Fecha,$A270,Linea,VLOOKUP(B$1,Data!$AP:$AR,3,FALSE),Cuenta,VLOOKUP(B$1,Data!$AP:$AR,2,FALSE))+B269,"")</f>
        <v/>
      </c>
      <c r="C270" s="3" t="str">
        <f>IF(AND($A270&lt;&gt;"",C$1&lt;&gt;""),SUMIFS(VM,Fecha,$A270,Linea,VLOOKUP(C$1,Data!$AP:$AR,3,FALSE),Cuenta,VLOOKUP(C$1,Data!$AP:$AR,2,FALSE))+SUMIFS(FX,Fecha,$A270,Linea,VLOOKUP(C$1,Data!$AP:$AR,3,FALSE),Cuenta,VLOOKUP(C$1,Data!$AP:$AR,2,FALSE))+C269,"")</f>
        <v/>
      </c>
      <c r="D270" s="3" t="str">
        <f>IF(AND($A270&lt;&gt;"",D$1&lt;&gt;""),SUMIFS(VM,Fecha,$A270,Linea,VLOOKUP(D$1,Data!$AP:$AR,3,FALSE),Cuenta,VLOOKUP(D$1,Data!$AP:$AR,2,FALSE))+SUMIFS(FX,Fecha,$A270,Linea,VLOOKUP(D$1,Data!$AP:$AR,3,FALSE),Cuenta,VLOOKUP(D$1,Data!$AP:$AR,2,FALSE))+D269,"")</f>
        <v/>
      </c>
      <c r="E270" s="3" t="str">
        <f>IF(AND($A270&lt;&gt;"",E$1&lt;&gt;""),SUMIFS(VM,Fecha,$A270,Linea,VLOOKUP(E$1,Data!$AP:$AR,3,FALSE),Cuenta,VLOOKUP(E$1,Data!$AP:$AR,2,FALSE))+SUMIFS(FX,Fecha,$A270,Linea,VLOOKUP(E$1,Data!$AP:$AR,3,FALSE),Cuenta,VLOOKUP(E$1,Data!$AP:$AR,2,FALSE))+E269,"")</f>
        <v/>
      </c>
      <c r="F270" s="3" t="str">
        <f>IF(AND($A270&lt;&gt;"",F$1&lt;&gt;""),SUMIFS(VM,Fecha,$A270,Linea,VLOOKUP(F$1,Data!$AP:$AR,3,FALSE),Cuenta,VLOOKUP(F$1,Data!$AP:$AR,2,FALSE))+SUMIFS(FX,Fecha,$A270,Linea,VLOOKUP(F$1,Data!$AP:$AR,3,FALSE),Cuenta,VLOOKUP(F$1,Data!$AP:$AR,2,FALSE))+F269,"")</f>
        <v/>
      </c>
      <c r="G270" s="3" t="str">
        <f>IF(AND($A270&lt;&gt;"",G$1&lt;&gt;""),SUMIFS(VM,Fecha,$A270,Linea,VLOOKUP(G$1,Data!$AP:$AR,3,FALSE),Cuenta,VLOOKUP(G$1,Data!$AP:$AR,2,FALSE))+SUMIFS(FX,Fecha,$A270,Linea,VLOOKUP(G$1,Data!$AP:$AR,3,FALSE),Cuenta,VLOOKUP(G$1,Data!$AP:$AR,2,FALSE))+G269,"")</f>
        <v/>
      </c>
      <c r="H270" s="3" t="str">
        <f>IF(AND($A270&lt;&gt;"",H$1&lt;&gt;""),SUMIFS(VM,Fecha,$A270,Linea,VLOOKUP(H$1,Data!$AP:$AR,3,FALSE),Cuenta,VLOOKUP(H$1,Data!$AP:$AR,2,FALSE))+SUMIFS(FX,Fecha,$A270,Linea,VLOOKUP(H$1,Data!$AP:$AR,3,FALSE),Cuenta,VLOOKUP(H$1,Data!$AP:$AR,2,FALSE))+H269,"")</f>
        <v/>
      </c>
      <c r="I270" s="3" t="str">
        <f>IF(AND($A270&lt;&gt;"",I$1&lt;&gt;""),SUMIFS(VM,Fecha,$A270,Linea,VLOOKUP(I$1,Data!$AP:$AR,3,FALSE),Cuenta,VLOOKUP(I$1,Data!$AP:$AR,2,FALSE))+SUMIFS(FX,Fecha,$A270,Linea,VLOOKUP(I$1,Data!$AP:$AR,3,FALSE),Cuenta,VLOOKUP(I$1,Data!$AP:$AR,2,FALSE))+I269,"")</f>
        <v/>
      </c>
      <c r="J270" s="3" t="str">
        <f>IF(AND($A270&lt;&gt;"",J$1&lt;&gt;""),SUMIFS(VM,Fecha,$A270,Linea,VLOOKUP(J$1,Data!$AP:$AR,3,FALSE),Cuenta,VLOOKUP(J$1,Data!$AP:$AR,2,FALSE))+SUMIFS(FX,Fecha,$A270,Linea,VLOOKUP(J$1,Data!$AP:$AR,3,FALSE),Cuenta,VLOOKUP(J$1,Data!$AP:$AR,2,FALSE))+J269,"")</f>
        <v/>
      </c>
      <c r="K270" s="3" t="str">
        <f>IF(AND($A270&lt;&gt;"",K$1&lt;&gt;""),SUMIFS(VM,Fecha,$A270,Linea,VLOOKUP(K$1,Data!$AP:$AR,3,FALSE),Cuenta,VLOOKUP(K$1,Data!$AP:$AR,2,FALSE))+SUMIFS(FX,Fecha,$A270,Linea,VLOOKUP(K$1,Data!$AP:$AR,3,FALSE),Cuenta,VLOOKUP(K$1,Data!$AP:$AR,2,FALSE))+K269,"")</f>
        <v/>
      </c>
      <c r="L270" s="3" t="str">
        <f>IF(AND($A270&lt;&gt;"",L$1&lt;&gt;""),SUMIFS(VM,Fecha,$A270,Linea,VLOOKUP(L$1,Data!$AP:$AR,3,FALSE),Cuenta,VLOOKUP(L$1,Data!$AP:$AR,2,FALSE))+SUMIFS(FX,Fecha,$A270,Linea,VLOOKUP(L$1,Data!$AP:$AR,3,FALSE),Cuenta,VLOOKUP(L$1,Data!$AP:$AR,2,FALSE))+L269,"")</f>
        <v/>
      </c>
      <c r="M270" s="3" t="str">
        <f>IF(AND($A270&lt;&gt;"",M$1&lt;&gt;""),SUMIFS(VM,Fecha,$A270,Linea,VLOOKUP(M$1,Data!$AP:$AR,3,FALSE),Cuenta,VLOOKUP(M$1,Data!$AP:$AR,2,FALSE))+SUMIFS(FX,Fecha,$A270,Linea,VLOOKUP(M$1,Data!$AP:$AR,3,FALSE),Cuenta,VLOOKUP(M$1,Data!$AP:$AR,2,FALSE))+M269,"")</f>
        <v/>
      </c>
      <c r="N270" s="3" t="str">
        <f>IF(AND($A270&lt;&gt;"",N$1&lt;&gt;""),SUMIFS(VM,Fecha,$A270,Linea,VLOOKUP(N$1,Data!$AP:$AR,3,FALSE),Cuenta,VLOOKUP(N$1,Data!$AP:$AR,2,FALSE))+SUMIFS(FX,Fecha,$A270,Linea,VLOOKUP(N$1,Data!$AP:$AR,3,FALSE),Cuenta,VLOOKUP(N$1,Data!$AP:$AR,2,FALSE))+N269,"")</f>
        <v/>
      </c>
    </row>
    <row r="271" spans="2:14" x14ac:dyDescent="0.25">
      <c r="B271" s="3" t="str">
        <f>IF(AND($A271&lt;&gt;"",B$1&lt;&gt;""),SUMIFS(VM,Fecha,$A271,Linea,VLOOKUP(B$1,Data!$AP:$AR,3,FALSE),Cuenta,VLOOKUP(B$1,Data!$AP:$AR,2,FALSE))+SUMIFS(FX,Fecha,$A271,Linea,VLOOKUP(B$1,Data!$AP:$AR,3,FALSE),Cuenta,VLOOKUP(B$1,Data!$AP:$AR,2,FALSE))+B270,"")</f>
        <v/>
      </c>
      <c r="C271" s="3" t="str">
        <f>IF(AND($A271&lt;&gt;"",C$1&lt;&gt;""),SUMIFS(VM,Fecha,$A271,Linea,VLOOKUP(C$1,Data!$AP:$AR,3,FALSE),Cuenta,VLOOKUP(C$1,Data!$AP:$AR,2,FALSE))+SUMIFS(FX,Fecha,$A271,Linea,VLOOKUP(C$1,Data!$AP:$AR,3,FALSE),Cuenta,VLOOKUP(C$1,Data!$AP:$AR,2,FALSE))+C270,"")</f>
        <v/>
      </c>
      <c r="D271" s="3" t="str">
        <f>IF(AND($A271&lt;&gt;"",D$1&lt;&gt;""),SUMIFS(VM,Fecha,$A271,Linea,VLOOKUP(D$1,Data!$AP:$AR,3,FALSE),Cuenta,VLOOKUP(D$1,Data!$AP:$AR,2,FALSE))+SUMIFS(FX,Fecha,$A271,Linea,VLOOKUP(D$1,Data!$AP:$AR,3,FALSE),Cuenta,VLOOKUP(D$1,Data!$AP:$AR,2,FALSE))+D270,"")</f>
        <v/>
      </c>
      <c r="E271" s="3" t="str">
        <f>IF(AND($A271&lt;&gt;"",E$1&lt;&gt;""),SUMIFS(VM,Fecha,$A271,Linea,VLOOKUP(E$1,Data!$AP:$AR,3,FALSE),Cuenta,VLOOKUP(E$1,Data!$AP:$AR,2,FALSE))+SUMIFS(FX,Fecha,$A271,Linea,VLOOKUP(E$1,Data!$AP:$AR,3,FALSE),Cuenta,VLOOKUP(E$1,Data!$AP:$AR,2,FALSE))+E270,"")</f>
        <v/>
      </c>
      <c r="F271" s="3" t="str">
        <f>IF(AND($A271&lt;&gt;"",F$1&lt;&gt;""),SUMIFS(VM,Fecha,$A271,Linea,VLOOKUP(F$1,Data!$AP:$AR,3,FALSE),Cuenta,VLOOKUP(F$1,Data!$AP:$AR,2,FALSE))+SUMIFS(FX,Fecha,$A271,Linea,VLOOKUP(F$1,Data!$AP:$AR,3,FALSE),Cuenta,VLOOKUP(F$1,Data!$AP:$AR,2,FALSE))+F270,"")</f>
        <v/>
      </c>
      <c r="G271" s="3" t="str">
        <f>IF(AND($A271&lt;&gt;"",G$1&lt;&gt;""),SUMIFS(VM,Fecha,$A271,Linea,VLOOKUP(G$1,Data!$AP:$AR,3,FALSE),Cuenta,VLOOKUP(G$1,Data!$AP:$AR,2,FALSE))+SUMIFS(FX,Fecha,$A271,Linea,VLOOKUP(G$1,Data!$AP:$AR,3,FALSE),Cuenta,VLOOKUP(G$1,Data!$AP:$AR,2,FALSE))+G270,"")</f>
        <v/>
      </c>
      <c r="H271" s="3" t="str">
        <f>IF(AND($A271&lt;&gt;"",H$1&lt;&gt;""),SUMIFS(VM,Fecha,$A271,Linea,VLOOKUP(H$1,Data!$AP:$AR,3,FALSE),Cuenta,VLOOKUP(H$1,Data!$AP:$AR,2,FALSE))+SUMIFS(FX,Fecha,$A271,Linea,VLOOKUP(H$1,Data!$AP:$AR,3,FALSE),Cuenta,VLOOKUP(H$1,Data!$AP:$AR,2,FALSE))+H270,"")</f>
        <v/>
      </c>
      <c r="I271" s="3" t="str">
        <f>IF(AND($A271&lt;&gt;"",I$1&lt;&gt;""),SUMIFS(VM,Fecha,$A271,Linea,VLOOKUP(I$1,Data!$AP:$AR,3,FALSE),Cuenta,VLOOKUP(I$1,Data!$AP:$AR,2,FALSE))+SUMIFS(FX,Fecha,$A271,Linea,VLOOKUP(I$1,Data!$AP:$AR,3,FALSE),Cuenta,VLOOKUP(I$1,Data!$AP:$AR,2,FALSE))+I270,"")</f>
        <v/>
      </c>
      <c r="J271" s="3" t="str">
        <f>IF(AND($A271&lt;&gt;"",J$1&lt;&gt;""),SUMIFS(VM,Fecha,$A271,Linea,VLOOKUP(J$1,Data!$AP:$AR,3,FALSE),Cuenta,VLOOKUP(J$1,Data!$AP:$AR,2,FALSE))+SUMIFS(FX,Fecha,$A271,Linea,VLOOKUP(J$1,Data!$AP:$AR,3,FALSE),Cuenta,VLOOKUP(J$1,Data!$AP:$AR,2,FALSE))+J270,"")</f>
        <v/>
      </c>
      <c r="K271" s="3" t="str">
        <f>IF(AND($A271&lt;&gt;"",K$1&lt;&gt;""),SUMIFS(VM,Fecha,$A271,Linea,VLOOKUP(K$1,Data!$AP:$AR,3,FALSE),Cuenta,VLOOKUP(K$1,Data!$AP:$AR,2,FALSE))+SUMIFS(FX,Fecha,$A271,Linea,VLOOKUP(K$1,Data!$AP:$AR,3,FALSE),Cuenta,VLOOKUP(K$1,Data!$AP:$AR,2,FALSE))+K270,"")</f>
        <v/>
      </c>
      <c r="L271" s="3" t="str">
        <f>IF(AND($A271&lt;&gt;"",L$1&lt;&gt;""),SUMIFS(VM,Fecha,$A271,Linea,VLOOKUP(L$1,Data!$AP:$AR,3,FALSE),Cuenta,VLOOKUP(L$1,Data!$AP:$AR,2,FALSE))+SUMIFS(FX,Fecha,$A271,Linea,VLOOKUP(L$1,Data!$AP:$AR,3,FALSE),Cuenta,VLOOKUP(L$1,Data!$AP:$AR,2,FALSE))+L270,"")</f>
        <v/>
      </c>
      <c r="M271" s="3" t="str">
        <f>IF(AND($A271&lt;&gt;"",M$1&lt;&gt;""),SUMIFS(VM,Fecha,$A271,Linea,VLOOKUP(M$1,Data!$AP:$AR,3,FALSE),Cuenta,VLOOKUP(M$1,Data!$AP:$AR,2,FALSE))+SUMIFS(FX,Fecha,$A271,Linea,VLOOKUP(M$1,Data!$AP:$AR,3,FALSE),Cuenta,VLOOKUP(M$1,Data!$AP:$AR,2,FALSE))+M270,"")</f>
        <v/>
      </c>
      <c r="N271" s="3" t="str">
        <f>IF(AND($A271&lt;&gt;"",N$1&lt;&gt;""),SUMIFS(VM,Fecha,$A271,Linea,VLOOKUP(N$1,Data!$AP:$AR,3,FALSE),Cuenta,VLOOKUP(N$1,Data!$AP:$AR,2,FALSE))+SUMIFS(FX,Fecha,$A271,Linea,VLOOKUP(N$1,Data!$AP:$AR,3,FALSE),Cuenta,VLOOKUP(N$1,Data!$AP:$AR,2,FALSE))+N270,"")</f>
        <v/>
      </c>
    </row>
    <row r="272" spans="2:14" x14ac:dyDescent="0.25">
      <c r="B272" s="3" t="str">
        <f>IF(AND($A272&lt;&gt;"",B$1&lt;&gt;""),SUMIFS(VM,Fecha,$A272,Linea,VLOOKUP(B$1,Data!$AP:$AR,3,FALSE),Cuenta,VLOOKUP(B$1,Data!$AP:$AR,2,FALSE))+SUMIFS(FX,Fecha,$A272,Linea,VLOOKUP(B$1,Data!$AP:$AR,3,FALSE),Cuenta,VLOOKUP(B$1,Data!$AP:$AR,2,FALSE))+B271,"")</f>
        <v/>
      </c>
      <c r="C272" s="3" t="str">
        <f>IF(AND($A272&lt;&gt;"",C$1&lt;&gt;""),SUMIFS(VM,Fecha,$A272,Linea,VLOOKUP(C$1,Data!$AP:$AR,3,FALSE),Cuenta,VLOOKUP(C$1,Data!$AP:$AR,2,FALSE))+SUMIFS(FX,Fecha,$A272,Linea,VLOOKUP(C$1,Data!$AP:$AR,3,FALSE),Cuenta,VLOOKUP(C$1,Data!$AP:$AR,2,FALSE))+C271,"")</f>
        <v/>
      </c>
      <c r="D272" s="3" t="str">
        <f>IF(AND($A272&lt;&gt;"",D$1&lt;&gt;""),SUMIFS(VM,Fecha,$A272,Linea,VLOOKUP(D$1,Data!$AP:$AR,3,FALSE),Cuenta,VLOOKUP(D$1,Data!$AP:$AR,2,FALSE))+SUMIFS(FX,Fecha,$A272,Linea,VLOOKUP(D$1,Data!$AP:$AR,3,FALSE),Cuenta,VLOOKUP(D$1,Data!$AP:$AR,2,FALSE))+D271,"")</f>
        <v/>
      </c>
      <c r="E272" s="3" t="str">
        <f>IF(AND($A272&lt;&gt;"",E$1&lt;&gt;""),SUMIFS(VM,Fecha,$A272,Linea,VLOOKUP(E$1,Data!$AP:$AR,3,FALSE),Cuenta,VLOOKUP(E$1,Data!$AP:$AR,2,FALSE))+SUMIFS(FX,Fecha,$A272,Linea,VLOOKUP(E$1,Data!$AP:$AR,3,FALSE),Cuenta,VLOOKUP(E$1,Data!$AP:$AR,2,FALSE))+E271,"")</f>
        <v/>
      </c>
      <c r="F272" s="3" t="str">
        <f>IF(AND($A272&lt;&gt;"",F$1&lt;&gt;""),SUMIFS(VM,Fecha,$A272,Linea,VLOOKUP(F$1,Data!$AP:$AR,3,FALSE),Cuenta,VLOOKUP(F$1,Data!$AP:$AR,2,FALSE))+SUMIFS(FX,Fecha,$A272,Linea,VLOOKUP(F$1,Data!$AP:$AR,3,FALSE),Cuenta,VLOOKUP(F$1,Data!$AP:$AR,2,FALSE))+F271,"")</f>
        <v/>
      </c>
      <c r="G272" s="3" t="str">
        <f>IF(AND($A272&lt;&gt;"",G$1&lt;&gt;""),SUMIFS(VM,Fecha,$A272,Linea,VLOOKUP(G$1,Data!$AP:$AR,3,FALSE),Cuenta,VLOOKUP(G$1,Data!$AP:$AR,2,FALSE))+SUMIFS(FX,Fecha,$A272,Linea,VLOOKUP(G$1,Data!$AP:$AR,3,FALSE),Cuenta,VLOOKUP(G$1,Data!$AP:$AR,2,FALSE))+G271,"")</f>
        <v/>
      </c>
      <c r="H272" s="3" t="str">
        <f>IF(AND($A272&lt;&gt;"",H$1&lt;&gt;""),SUMIFS(VM,Fecha,$A272,Linea,VLOOKUP(H$1,Data!$AP:$AR,3,FALSE),Cuenta,VLOOKUP(H$1,Data!$AP:$AR,2,FALSE))+SUMIFS(FX,Fecha,$A272,Linea,VLOOKUP(H$1,Data!$AP:$AR,3,FALSE),Cuenta,VLOOKUP(H$1,Data!$AP:$AR,2,FALSE))+H271,"")</f>
        <v/>
      </c>
      <c r="I272" s="3" t="str">
        <f>IF(AND($A272&lt;&gt;"",I$1&lt;&gt;""),SUMIFS(VM,Fecha,$A272,Linea,VLOOKUP(I$1,Data!$AP:$AR,3,FALSE),Cuenta,VLOOKUP(I$1,Data!$AP:$AR,2,FALSE))+SUMIFS(FX,Fecha,$A272,Linea,VLOOKUP(I$1,Data!$AP:$AR,3,FALSE),Cuenta,VLOOKUP(I$1,Data!$AP:$AR,2,FALSE))+I271,"")</f>
        <v/>
      </c>
      <c r="J272" s="3" t="str">
        <f>IF(AND($A272&lt;&gt;"",J$1&lt;&gt;""),SUMIFS(VM,Fecha,$A272,Linea,VLOOKUP(J$1,Data!$AP:$AR,3,FALSE),Cuenta,VLOOKUP(J$1,Data!$AP:$AR,2,FALSE))+SUMIFS(FX,Fecha,$A272,Linea,VLOOKUP(J$1,Data!$AP:$AR,3,FALSE),Cuenta,VLOOKUP(J$1,Data!$AP:$AR,2,FALSE))+J271,"")</f>
        <v/>
      </c>
      <c r="K272" s="3" t="str">
        <f>IF(AND($A272&lt;&gt;"",K$1&lt;&gt;""),SUMIFS(VM,Fecha,$A272,Linea,VLOOKUP(K$1,Data!$AP:$AR,3,FALSE),Cuenta,VLOOKUP(K$1,Data!$AP:$AR,2,FALSE))+SUMIFS(FX,Fecha,$A272,Linea,VLOOKUP(K$1,Data!$AP:$AR,3,FALSE),Cuenta,VLOOKUP(K$1,Data!$AP:$AR,2,FALSE))+K271,"")</f>
        <v/>
      </c>
      <c r="L272" s="3" t="str">
        <f>IF(AND($A272&lt;&gt;"",L$1&lt;&gt;""),SUMIFS(VM,Fecha,$A272,Linea,VLOOKUP(L$1,Data!$AP:$AR,3,FALSE),Cuenta,VLOOKUP(L$1,Data!$AP:$AR,2,FALSE))+SUMIFS(FX,Fecha,$A272,Linea,VLOOKUP(L$1,Data!$AP:$AR,3,FALSE),Cuenta,VLOOKUP(L$1,Data!$AP:$AR,2,FALSE))+L271,"")</f>
        <v/>
      </c>
      <c r="M272" s="3" t="str">
        <f>IF(AND($A272&lt;&gt;"",M$1&lt;&gt;""),SUMIFS(VM,Fecha,$A272,Linea,VLOOKUP(M$1,Data!$AP:$AR,3,FALSE),Cuenta,VLOOKUP(M$1,Data!$AP:$AR,2,FALSE))+SUMIFS(FX,Fecha,$A272,Linea,VLOOKUP(M$1,Data!$AP:$AR,3,FALSE),Cuenta,VLOOKUP(M$1,Data!$AP:$AR,2,FALSE))+M271,"")</f>
        <v/>
      </c>
      <c r="N272" s="3" t="str">
        <f>IF(AND($A272&lt;&gt;"",N$1&lt;&gt;""),SUMIFS(VM,Fecha,$A272,Linea,VLOOKUP(N$1,Data!$AP:$AR,3,FALSE),Cuenta,VLOOKUP(N$1,Data!$AP:$AR,2,FALSE))+SUMIFS(FX,Fecha,$A272,Linea,VLOOKUP(N$1,Data!$AP:$AR,3,FALSE),Cuenta,VLOOKUP(N$1,Data!$AP:$AR,2,FALSE))+N271,"")</f>
        <v/>
      </c>
    </row>
    <row r="273" spans="2:14" x14ac:dyDescent="0.25">
      <c r="B273" s="3" t="str">
        <f>IF(AND($A273&lt;&gt;"",B$1&lt;&gt;""),SUMIFS(VM,Fecha,$A273,Linea,VLOOKUP(B$1,Data!$AP:$AR,3,FALSE),Cuenta,VLOOKUP(B$1,Data!$AP:$AR,2,FALSE))+SUMIFS(FX,Fecha,$A273,Linea,VLOOKUP(B$1,Data!$AP:$AR,3,FALSE),Cuenta,VLOOKUP(B$1,Data!$AP:$AR,2,FALSE))+B272,"")</f>
        <v/>
      </c>
      <c r="C273" s="3" t="str">
        <f>IF(AND($A273&lt;&gt;"",C$1&lt;&gt;""),SUMIFS(VM,Fecha,$A273,Linea,VLOOKUP(C$1,Data!$AP:$AR,3,FALSE),Cuenta,VLOOKUP(C$1,Data!$AP:$AR,2,FALSE))+SUMIFS(FX,Fecha,$A273,Linea,VLOOKUP(C$1,Data!$AP:$AR,3,FALSE),Cuenta,VLOOKUP(C$1,Data!$AP:$AR,2,FALSE))+C272,"")</f>
        <v/>
      </c>
      <c r="D273" s="3" t="str">
        <f>IF(AND($A273&lt;&gt;"",D$1&lt;&gt;""),SUMIFS(VM,Fecha,$A273,Linea,VLOOKUP(D$1,Data!$AP:$AR,3,FALSE),Cuenta,VLOOKUP(D$1,Data!$AP:$AR,2,FALSE))+SUMIFS(FX,Fecha,$A273,Linea,VLOOKUP(D$1,Data!$AP:$AR,3,FALSE),Cuenta,VLOOKUP(D$1,Data!$AP:$AR,2,FALSE))+D272,"")</f>
        <v/>
      </c>
      <c r="E273" s="3" t="str">
        <f>IF(AND($A273&lt;&gt;"",E$1&lt;&gt;""),SUMIFS(VM,Fecha,$A273,Linea,VLOOKUP(E$1,Data!$AP:$AR,3,FALSE),Cuenta,VLOOKUP(E$1,Data!$AP:$AR,2,FALSE))+SUMIFS(FX,Fecha,$A273,Linea,VLOOKUP(E$1,Data!$AP:$AR,3,FALSE),Cuenta,VLOOKUP(E$1,Data!$AP:$AR,2,FALSE))+E272,"")</f>
        <v/>
      </c>
      <c r="F273" s="3" t="str">
        <f>IF(AND($A273&lt;&gt;"",F$1&lt;&gt;""),SUMIFS(VM,Fecha,$A273,Linea,VLOOKUP(F$1,Data!$AP:$AR,3,FALSE),Cuenta,VLOOKUP(F$1,Data!$AP:$AR,2,FALSE))+SUMIFS(FX,Fecha,$A273,Linea,VLOOKUP(F$1,Data!$AP:$AR,3,FALSE),Cuenta,VLOOKUP(F$1,Data!$AP:$AR,2,FALSE))+F272,"")</f>
        <v/>
      </c>
      <c r="G273" s="3" t="str">
        <f>IF(AND($A273&lt;&gt;"",G$1&lt;&gt;""),SUMIFS(VM,Fecha,$A273,Linea,VLOOKUP(G$1,Data!$AP:$AR,3,FALSE),Cuenta,VLOOKUP(G$1,Data!$AP:$AR,2,FALSE))+SUMIFS(FX,Fecha,$A273,Linea,VLOOKUP(G$1,Data!$AP:$AR,3,FALSE),Cuenta,VLOOKUP(G$1,Data!$AP:$AR,2,FALSE))+G272,"")</f>
        <v/>
      </c>
      <c r="H273" s="3" t="str">
        <f>IF(AND($A273&lt;&gt;"",H$1&lt;&gt;""),SUMIFS(VM,Fecha,$A273,Linea,VLOOKUP(H$1,Data!$AP:$AR,3,FALSE),Cuenta,VLOOKUP(H$1,Data!$AP:$AR,2,FALSE))+SUMIFS(FX,Fecha,$A273,Linea,VLOOKUP(H$1,Data!$AP:$AR,3,FALSE),Cuenta,VLOOKUP(H$1,Data!$AP:$AR,2,FALSE))+H272,"")</f>
        <v/>
      </c>
      <c r="I273" s="3" t="str">
        <f>IF(AND($A273&lt;&gt;"",I$1&lt;&gt;""),SUMIFS(VM,Fecha,$A273,Linea,VLOOKUP(I$1,Data!$AP:$AR,3,FALSE),Cuenta,VLOOKUP(I$1,Data!$AP:$AR,2,FALSE))+SUMIFS(FX,Fecha,$A273,Linea,VLOOKUP(I$1,Data!$AP:$AR,3,FALSE),Cuenta,VLOOKUP(I$1,Data!$AP:$AR,2,FALSE))+I272,"")</f>
        <v/>
      </c>
      <c r="J273" s="3" t="str">
        <f>IF(AND($A273&lt;&gt;"",J$1&lt;&gt;""),SUMIFS(VM,Fecha,$A273,Linea,VLOOKUP(J$1,Data!$AP:$AR,3,FALSE),Cuenta,VLOOKUP(J$1,Data!$AP:$AR,2,FALSE))+SUMIFS(FX,Fecha,$A273,Linea,VLOOKUP(J$1,Data!$AP:$AR,3,FALSE),Cuenta,VLOOKUP(J$1,Data!$AP:$AR,2,FALSE))+J272,"")</f>
        <v/>
      </c>
      <c r="K273" s="3" t="str">
        <f>IF(AND($A273&lt;&gt;"",K$1&lt;&gt;""),SUMIFS(VM,Fecha,$A273,Linea,VLOOKUP(K$1,Data!$AP:$AR,3,FALSE),Cuenta,VLOOKUP(K$1,Data!$AP:$AR,2,FALSE))+SUMIFS(FX,Fecha,$A273,Linea,VLOOKUP(K$1,Data!$AP:$AR,3,FALSE),Cuenta,VLOOKUP(K$1,Data!$AP:$AR,2,FALSE))+K272,"")</f>
        <v/>
      </c>
      <c r="L273" s="3" t="str">
        <f>IF(AND($A273&lt;&gt;"",L$1&lt;&gt;""),SUMIFS(VM,Fecha,$A273,Linea,VLOOKUP(L$1,Data!$AP:$AR,3,FALSE),Cuenta,VLOOKUP(L$1,Data!$AP:$AR,2,FALSE))+SUMIFS(FX,Fecha,$A273,Linea,VLOOKUP(L$1,Data!$AP:$AR,3,FALSE),Cuenta,VLOOKUP(L$1,Data!$AP:$AR,2,FALSE))+L272,"")</f>
        <v/>
      </c>
      <c r="M273" s="3" t="str">
        <f>IF(AND($A273&lt;&gt;"",M$1&lt;&gt;""),SUMIFS(VM,Fecha,$A273,Linea,VLOOKUP(M$1,Data!$AP:$AR,3,FALSE),Cuenta,VLOOKUP(M$1,Data!$AP:$AR,2,FALSE))+SUMIFS(FX,Fecha,$A273,Linea,VLOOKUP(M$1,Data!$AP:$AR,3,FALSE),Cuenta,VLOOKUP(M$1,Data!$AP:$AR,2,FALSE))+M272,"")</f>
        <v/>
      </c>
      <c r="N273" s="3" t="str">
        <f>IF(AND($A273&lt;&gt;"",N$1&lt;&gt;""),SUMIFS(VM,Fecha,$A273,Linea,VLOOKUP(N$1,Data!$AP:$AR,3,FALSE),Cuenta,VLOOKUP(N$1,Data!$AP:$AR,2,FALSE))+SUMIFS(FX,Fecha,$A273,Linea,VLOOKUP(N$1,Data!$AP:$AR,3,FALSE),Cuenta,VLOOKUP(N$1,Data!$AP:$AR,2,FALSE))+N272,"")</f>
        <v/>
      </c>
    </row>
    <row r="274" spans="2:14" x14ac:dyDescent="0.25">
      <c r="B274" s="3" t="str">
        <f>IF(AND($A274&lt;&gt;"",B$1&lt;&gt;""),SUMIFS(VM,Fecha,$A274,Linea,VLOOKUP(B$1,Data!$AP:$AR,3,FALSE),Cuenta,VLOOKUP(B$1,Data!$AP:$AR,2,FALSE))+SUMIFS(FX,Fecha,$A274,Linea,VLOOKUP(B$1,Data!$AP:$AR,3,FALSE),Cuenta,VLOOKUP(B$1,Data!$AP:$AR,2,FALSE))+B273,"")</f>
        <v/>
      </c>
      <c r="C274" s="3" t="str">
        <f>IF(AND($A274&lt;&gt;"",C$1&lt;&gt;""),SUMIFS(VM,Fecha,$A274,Linea,VLOOKUP(C$1,Data!$AP:$AR,3,FALSE),Cuenta,VLOOKUP(C$1,Data!$AP:$AR,2,FALSE))+SUMIFS(FX,Fecha,$A274,Linea,VLOOKUP(C$1,Data!$AP:$AR,3,FALSE),Cuenta,VLOOKUP(C$1,Data!$AP:$AR,2,FALSE))+C273,"")</f>
        <v/>
      </c>
      <c r="D274" s="3" t="str">
        <f>IF(AND($A274&lt;&gt;"",D$1&lt;&gt;""),SUMIFS(VM,Fecha,$A274,Linea,VLOOKUP(D$1,Data!$AP:$AR,3,FALSE),Cuenta,VLOOKUP(D$1,Data!$AP:$AR,2,FALSE))+SUMIFS(FX,Fecha,$A274,Linea,VLOOKUP(D$1,Data!$AP:$AR,3,FALSE),Cuenta,VLOOKUP(D$1,Data!$AP:$AR,2,FALSE))+D273,"")</f>
        <v/>
      </c>
      <c r="E274" s="3" t="str">
        <f>IF(AND($A274&lt;&gt;"",E$1&lt;&gt;""),SUMIFS(VM,Fecha,$A274,Linea,VLOOKUP(E$1,Data!$AP:$AR,3,FALSE),Cuenta,VLOOKUP(E$1,Data!$AP:$AR,2,FALSE))+SUMIFS(FX,Fecha,$A274,Linea,VLOOKUP(E$1,Data!$AP:$AR,3,FALSE),Cuenta,VLOOKUP(E$1,Data!$AP:$AR,2,FALSE))+E273,"")</f>
        <v/>
      </c>
      <c r="F274" s="3" t="str">
        <f>IF(AND($A274&lt;&gt;"",F$1&lt;&gt;""),SUMIFS(VM,Fecha,$A274,Linea,VLOOKUP(F$1,Data!$AP:$AR,3,FALSE),Cuenta,VLOOKUP(F$1,Data!$AP:$AR,2,FALSE))+SUMIFS(FX,Fecha,$A274,Linea,VLOOKUP(F$1,Data!$AP:$AR,3,FALSE),Cuenta,VLOOKUP(F$1,Data!$AP:$AR,2,FALSE))+F273,"")</f>
        <v/>
      </c>
      <c r="G274" s="3" t="str">
        <f>IF(AND($A274&lt;&gt;"",G$1&lt;&gt;""),SUMIFS(VM,Fecha,$A274,Linea,VLOOKUP(G$1,Data!$AP:$AR,3,FALSE),Cuenta,VLOOKUP(G$1,Data!$AP:$AR,2,FALSE))+SUMIFS(FX,Fecha,$A274,Linea,VLOOKUP(G$1,Data!$AP:$AR,3,FALSE),Cuenta,VLOOKUP(G$1,Data!$AP:$AR,2,FALSE))+G273,"")</f>
        <v/>
      </c>
      <c r="H274" s="3" t="str">
        <f>IF(AND($A274&lt;&gt;"",H$1&lt;&gt;""),SUMIFS(VM,Fecha,$A274,Linea,VLOOKUP(H$1,Data!$AP:$AR,3,FALSE),Cuenta,VLOOKUP(H$1,Data!$AP:$AR,2,FALSE))+SUMIFS(FX,Fecha,$A274,Linea,VLOOKUP(H$1,Data!$AP:$AR,3,FALSE),Cuenta,VLOOKUP(H$1,Data!$AP:$AR,2,FALSE))+H273,"")</f>
        <v/>
      </c>
      <c r="I274" s="3" t="str">
        <f>IF(AND($A274&lt;&gt;"",I$1&lt;&gt;""),SUMIFS(VM,Fecha,$A274,Linea,VLOOKUP(I$1,Data!$AP:$AR,3,FALSE),Cuenta,VLOOKUP(I$1,Data!$AP:$AR,2,FALSE))+SUMIFS(FX,Fecha,$A274,Linea,VLOOKUP(I$1,Data!$AP:$AR,3,FALSE),Cuenta,VLOOKUP(I$1,Data!$AP:$AR,2,FALSE))+I273,"")</f>
        <v/>
      </c>
      <c r="J274" s="3" t="str">
        <f>IF(AND($A274&lt;&gt;"",J$1&lt;&gt;""),SUMIFS(VM,Fecha,$A274,Linea,VLOOKUP(J$1,Data!$AP:$AR,3,FALSE),Cuenta,VLOOKUP(J$1,Data!$AP:$AR,2,FALSE))+SUMIFS(FX,Fecha,$A274,Linea,VLOOKUP(J$1,Data!$AP:$AR,3,FALSE),Cuenta,VLOOKUP(J$1,Data!$AP:$AR,2,FALSE))+J273,"")</f>
        <v/>
      </c>
      <c r="K274" s="3" t="str">
        <f>IF(AND($A274&lt;&gt;"",K$1&lt;&gt;""),SUMIFS(VM,Fecha,$A274,Linea,VLOOKUP(K$1,Data!$AP:$AR,3,FALSE),Cuenta,VLOOKUP(K$1,Data!$AP:$AR,2,FALSE))+SUMIFS(FX,Fecha,$A274,Linea,VLOOKUP(K$1,Data!$AP:$AR,3,FALSE),Cuenta,VLOOKUP(K$1,Data!$AP:$AR,2,FALSE))+K273,"")</f>
        <v/>
      </c>
      <c r="L274" s="3" t="str">
        <f>IF(AND($A274&lt;&gt;"",L$1&lt;&gt;""),SUMIFS(VM,Fecha,$A274,Linea,VLOOKUP(L$1,Data!$AP:$AR,3,FALSE),Cuenta,VLOOKUP(L$1,Data!$AP:$AR,2,FALSE))+SUMIFS(FX,Fecha,$A274,Linea,VLOOKUP(L$1,Data!$AP:$AR,3,FALSE),Cuenta,VLOOKUP(L$1,Data!$AP:$AR,2,FALSE))+L273,"")</f>
        <v/>
      </c>
      <c r="M274" s="3" t="str">
        <f>IF(AND($A274&lt;&gt;"",M$1&lt;&gt;""),SUMIFS(VM,Fecha,$A274,Linea,VLOOKUP(M$1,Data!$AP:$AR,3,FALSE),Cuenta,VLOOKUP(M$1,Data!$AP:$AR,2,FALSE))+SUMIFS(FX,Fecha,$A274,Linea,VLOOKUP(M$1,Data!$AP:$AR,3,FALSE),Cuenta,VLOOKUP(M$1,Data!$AP:$AR,2,FALSE))+M273,"")</f>
        <v/>
      </c>
      <c r="N274" s="3" t="str">
        <f>IF(AND($A274&lt;&gt;"",N$1&lt;&gt;""),SUMIFS(VM,Fecha,$A274,Linea,VLOOKUP(N$1,Data!$AP:$AR,3,FALSE),Cuenta,VLOOKUP(N$1,Data!$AP:$AR,2,FALSE))+SUMIFS(FX,Fecha,$A274,Linea,VLOOKUP(N$1,Data!$AP:$AR,3,FALSE),Cuenta,VLOOKUP(N$1,Data!$AP:$AR,2,FALSE))+N273,"")</f>
        <v/>
      </c>
    </row>
    <row r="275" spans="2:14" x14ac:dyDescent="0.25">
      <c r="B275" s="3" t="str">
        <f>IF(AND($A275&lt;&gt;"",B$1&lt;&gt;""),SUMIFS(VM,Fecha,$A275,Linea,VLOOKUP(B$1,Data!$AP:$AR,3,FALSE),Cuenta,VLOOKUP(B$1,Data!$AP:$AR,2,FALSE))+SUMIFS(FX,Fecha,$A275,Linea,VLOOKUP(B$1,Data!$AP:$AR,3,FALSE),Cuenta,VLOOKUP(B$1,Data!$AP:$AR,2,FALSE))+B274,"")</f>
        <v/>
      </c>
      <c r="C275" s="3" t="str">
        <f>IF(AND($A275&lt;&gt;"",C$1&lt;&gt;""),SUMIFS(VM,Fecha,$A275,Linea,VLOOKUP(C$1,Data!$AP:$AR,3,FALSE),Cuenta,VLOOKUP(C$1,Data!$AP:$AR,2,FALSE))+SUMIFS(FX,Fecha,$A275,Linea,VLOOKUP(C$1,Data!$AP:$AR,3,FALSE),Cuenta,VLOOKUP(C$1,Data!$AP:$AR,2,FALSE))+C274,"")</f>
        <v/>
      </c>
      <c r="D275" s="3" t="str">
        <f>IF(AND($A275&lt;&gt;"",D$1&lt;&gt;""),SUMIFS(VM,Fecha,$A275,Linea,VLOOKUP(D$1,Data!$AP:$AR,3,FALSE),Cuenta,VLOOKUP(D$1,Data!$AP:$AR,2,FALSE))+SUMIFS(FX,Fecha,$A275,Linea,VLOOKUP(D$1,Data!$AP:$AR,3,FALSE),Cuenta,VLOOKUP(D$1,Data!$AP:$AR,2,FALSE))+D274,"")</f>
        <v/>
      </c>
      <c r="E275" s="3" t="str">
        <f>IF(AND($A275&lt;&gt;"",E$1&lt;&gt;""),SUMIFS(VM,Fecha,$A275,Linea,VLOOKUP(E$1,Data!$AP:$AR,3,FALSE),Cuenta,VLOOKUP(E$1,Data!$AP:$AR,2,FALSE))+SUMIFS(FX,Fecha,$A275,Linea,VLOOKUP(E$1,Data!$AP:$AR,3,FALSE),Cuenta,VLOOKUP(E$1,Data!$AP:$AR,2,FALSE))+E274,"")</f>
        <v/>
      </c>
      <c r="F275" s="3" t="str">
        <f>IF(AND($A275&lt;&gt;"",F$1&lt;&gt;""),SUMIFS(VM,Fecha,$A275,Linea,VLOOKUP(F$1,Data!$AP:$AR,3,FALSE),Cuenta,VLOOKUP(F$1,Data!$AP:$AR,2,FALSE))+SUMIFS(FX,Fecha,$A275,Linea,VLOOKUP(F$1,Data!$AP:$AR,3,FALSE),Cuenta,VLOOKUP(F$1,Data!$AP:$AR,2,FALSE))+F274,"")</f>
        <v/>
      </c>
      <c r="G275" s="3" t="str">
        <f>IF(AND($A275&lt;&gt;"",G$1&lt;&gt;""),SUMIFS(VM,Fecha,$A275,Linea,VLOOKUP(G$1,Data!$AP:$AR,3,FALSE),Cuenta,VLOOKUP(G$1,Data!$AP:$AR,2,FALSE))+SUMIFS(FX,Fecha,$A275,Linea,VLOOKUP(G$1,Data!$AP:$AR,3,FALSE),Cuenta,VLOOKUP(G$1,Data!$AP:$AR,2,FALSE))+G274,"")</f>
        <v/>
      </c>
      <c r="H275" s="3" t="str">
        <f>IF(AND($A275&lt;&gt;"",H$1&lt;&gt;""),SUMIFS(VM,Fecha,$A275,Linea,VLOOKUP(H$1,Data!$AP:$AR,3,FALSE),Cuenta,VLOOKUP(H$1,Data!$AP:$AR,2,FALSE))+SUMIFS(FX,Fecha,$A275,Linea,VLOOKUP(H$1,Data!$AP:$AR,3,FALSE),Cuenta,VLOOKUP(H$1,Data!$AP:$AR,2,FALSE))+H274,"")</f>
        <v/>
      </c>
      <c r="I275" s="3" t="str">
        <f>IF(AND($A275&lt;&gt;"",I$1&lt;&gt;""),SUMIFS(VM,Fecha,$A275,Linea,VLOOKUP(I$1,Data!$AP:$AR,3,FALSE),Cuenta,VLOOKUP(I$1,Data!$AP:$AR,2,FALSE))+SUMIFS(FX,Fecha,$A275,Linea,VLOOKUP(I$1,Data!$AP:$AR,3,FALSE),Cuenta,VLOOKUP(I$1,Data!$AP:$AR,2,FALSE))+I274,"")</f>
        <v/>
      </c>
      <c r="J275" s="3" t="str">
        <f>IF(AND($A275&lt;&gt;"",J$1&lt;&gt;""),SUMIFS(VM,Fecha,$A275,Linea,VLOOKUP(J$1,Data!$AP:$AR,3,FALSE),Cuenta,VLOOKUP(J$1,Data!$AP:$AR,2,FALSE))+SUMIFS(FX,Fecha,$A275,Linea,VLOOKUP(J$1,Data!$AP:$AR,3,FALSE),Cuenta,VLOOKUP(J$1,Data!$AP:$AR,2,FALSE))+J274,"")</f>
        <v/>
      </c>
      <c r="K275" s="3" t="str">
        <f>IF(AND($A275&lt;&gt;"",K$1&lt;&gt;""),SUMIFS(VM,Fecha,$A275,Linea,VLOOKUP(K$1,Data!$AP:$AR,3,FALSE),Cuenta,VLOOKUP(K$1,Data!$AP:$AR,2,FALSE))+SUMIFS(FX,Fecha,$A275,Linea,VLOOKUP(K$1,Data!$AP:$AR,3,FALSE),Cuenta,VLOOKUP(K$1,Data!$AP:$AR,2,FALSE))+K274,"")</f>
        <v/>
      </c>
      <c r="L275" s="3" t="str">
        <f>IF(AND($A275&lt;&gt;"",L$1&lt;&gt;""),SUMIFS(VM,Fecha,$A275,Linea,VLOOKUP(L$1,Data!$AP:$AR,3,FALSE),Cuenta,VLOOKUP(L$1,Data!$AP:$AR,2,FALSE))+SUMIFS(FX,Fecha,$A275,Linea,VLOOKUP(L$1,Data!$AP:$AR,3,FALSE),Cuenta,VLOOKUP(L$1,Data!$AP:$AR,2,FALSE))+L274,"")</f>
        <v/>
      </c>
      <c r="M275" s="3" t="str">
        <f>IF(AND($A275&lt;&gt;"",M$1&lt;&gt;""),SUMIFS(VM,Fecha,$A275,Linea,VLOOKUP(M$1,Data!$AP:$AR,3,FALSE),Cuenta,VLOOKUP(M$1,Data!$AP:$AR,2,FALSE))+SUMIFS(FX,Fecha,$A275,Linea,VLOOKUP(M$1,Data!$AP:$AR,3,FALSE),Cuenta,VLOOKUP(M$1,Data!$AP:$AR,2,FALSE))+M274,"")</f>
        <v/>
      </c>
      <c r="N275" s="3" t="str">
        <f>IF(AND($A275&lt;&gt;"",N$1&lt;&gt;""),SUMIFS(VM,Fecha,$A275,Linea,VLOOKUP(N$1,Data!$AP:$AR,3,FALSE),Cuenta,VLOOKUP(N$1,Data!$AP:$AR,2,FALSE))+SUMIFS(FX,Fecha,$A275,Linea,VLOOKUP(N$1,Data!$AP:$AR,3,FALSE),Cuenta,VLOOKUP(N$1,Data!$AP:$AR,2,FALSE))+N274,"")</f>
        <v/>
      </c>
    </row>
    <row r="276" spans="2:14" x14ac:dyDescent="0.25">
      <c r="B276" s="3" t="str">
        <f>IF(AND($A276&lt;&gt;"",B$1&lt;&gt;""),SUMIFS(VM,Fecha,$A276,Linea,VLOOKUP(B$1,Data!$AP:$AR,3,FALSE),Cuenta,VLOOKUP(B$1,Data!$AP:$AR,2,FALSE))+SUMIFS(FX,Fecha,$A276,Linea,VLOOKUP(B$1,Data!$AP:$AR,3,FALSE),Cuenta,VLOOKUP(B$1,Data!$AP:$AR,2,FALSE))+B275,"")</f>
        <v/>
      </c>
      <c r="C276" s="3" t="str">
        <f>IF(AND($A276&lt;&gt;"",C$1&lt;&gt;""),SUMIFS(VM,Fecha,$A276,Linea,VLOOKUP(C$1,Data!$AP:$AR,3,FALSE),Cuenta,VLOOKUP(C$1,Data!$AP:$AR,2,FALSE))+SUMIFS(FX,Fecha,$A276,Linea,VLOOKUP(C$1,Data!$AP:$AR,3,FALSE),Cuenta,VLOOKUP(C$1,Data!$AP:$AR,2,FALSE))+C275,"")</f>
        <v/>
      </c>
      <c r="D276" s="3" t="str">
        <f>IF(AND($A276&lt;&gt;"",D$1&lt;&gt;""),SUMIFS(VM,Fecha,$A276,Linea,VLOOKUP(D$1,Data!$AP:$AR,3,FALSE),Cuenta,VLOOKUP(D$1,Data!$AP:$AR,2,FALSE))+SUMIFS(FX,Fecha,$A276,Linea,VLOOKUP(D$1,Data!$AP:$AR,3,FALSE),Cuenta,VLOOKUP(D$1,Data!$AP:$AR,2,FALSE))+D275,"")</f>
        <v/>
      </c>
      <c r="E276" s="3" t="str">
        <f>IF(AND($A276&lt;&gt;"",E$1&lt;&gt;""),SUMIFS(VM,Fecha,$A276,Linea,VLOOKUP(E$1,Data!$AP:$AR,3,FALSE),Cuenta,VLOOKUP(E$1,Data!$AP:$AR,2,FALSE))+SUMIFS(FX,Fecha,$A276,Linea,VLOOKUP(E$1,Data!$AP:$AR,3,FALSE),Cuenta,VLOOKUP(E$1,Data!$AP:$AR,2,FALSE))+E275,"")</f>
        <v/>
      </c>
      <c r="F276" s="3" t="str">
        <f>IF(AND($A276&lt;&gt;"",F$1&lt;&gt;""),SUMIFS(VM,Fecha,$A276,Linea,VLOOKUP(F$1,Data!$AP:$AR,3,FALSE),Cuenta,VLOOKUP(F$1,Data!$AP:$AR,2,FALSE))+SUMIFS(FX,Fecha,$A276,Linea,VLOOKUP(F$1,Data!$AP:$AR,3,FALSE),Cuenta,VLOOKUP(F$1,Data!$AP:$AR,2,FALSE))+F275,"")</f>
        <v/>
      </c>
      <c r="G276" s="3" t="str">
        <f>IF(AND($A276&lt;&gt;"",G$1&lt;&gt;""),SUMIFS(VM,Fecha,$A276,Linea,VLOOKUP(G$1,Data!$AP:$AR,3,FALSE),Cuenta,VLOOKUP(G$1,Data!$AP:$AR,2,FALSE))+SUMIFS(FX,Fecha,$A276,Linea,VLOOKUP(G$1,Data!$AP:$AR,3,FALSE),Cuenta,VLOOKUP(G$1,Data!$AP:$AR,2,FALSE))+G275,"")</f>
        <v/>
      </c>
      <c r="H276" s="3" t="str">
        <f>IF(AND($A276&lt;&gt;"",H$1&lt;&gt;""),SUMIFS(VM,Fecha,$A276,Linea,VLOOKUP(H$1,Data!$AP:$AR,3,FALSE),Cuenta,VLOOKUP(H$1,Data!$AP:$AR,2,FALSE))+SUMIFS(FX,Fecha,$A276,Linea,VLOOKUP(H$1,Data!$AP:$AR,3,FALSE),Cuenta,VLOOKUP(H$1,Data!$AP:$AR,2,FALSE))+H275,"")</f>
        <v/>
      </c>
      <c r="I276" s="3" t="str">
        <f>IF(AND($A276&lt;&gt;"",I$1&lt;&gt;""),SUMIFS(VM,Fecha,$A276,Linea,VLOOKUP(I$1,Data!$AP:$AR,3,FALSE),Cuenta,VLOOKUP(I$1,Data!$AP:$AR,2,FALSE))+SUMIFS(FX,Fecha,$A276,Linea,VLOOKUP(I$1,Data!$AP:$AR,3,FALSE),Cuenta,VLOOKUP(I$1,Data!$AP:$AR,2,FALSE))+I275,"")</f>
        <v/>
      </c>
      <c r="J276" s="3" t="str">
        <f>IF(AND($A276&lt;&gt;"",J$1&lt;&gt;""),SUMIFS(VM,Fecha,$A276,Linea,VLOOKUP(J$1,Data!$AP:$AR,3,FALSE),Cuenta,VLOOKUP(J$1,Data!$AP:$AR,2,FALSE))+SUMIFS(FX,Fecha,$A276,Linea,VLOOKUP(J$1,Data!$AP:$AR,3,FALSE),Cuenta,VLOOKUP(J$1,Data!$AP:$AR,2,FALSE))+J275,"")</f>
        <v/>
      </c>
      <c r="K276" s="3" t="str">
        <f>IF(AND($A276&lt;&gt;"",K$1&lt;&gt;""),SUMIFS(VM,Fecha,$A276,Linea,VLOOKUP(K$1,Data!$AP:$AR,3,FALSE),Cuenta,VLOOKUP(K$1,Data!$AP:$AR,2,FALSE))+SUMIFS(FX,Fecha,$A276,Linea,VLOOKUP(K$1,Data!$AP:$AR,3,FALSE),Cuenta,VLOOKUP(K$1,Data!$AP:$AR,2,FALSE))+K275,"")</f>
        <v/>
      </c>
      <c r="L276" s="3" t="str">
        <f>IF(AND($A276&lt;&gt;"",L$1&lt;&gt;""),SUMIFS(VM,Fecha,$A276,Linea,VLOOKUP(L$1,Data!$AP:$AR,3,FALSE),Cuenta,VLOOKUP(L$1,Data!$AP:$AR,2,FALSE))+SUMIFS(FX,Fecha,$A276,Linea,VLOOKUP(L$1,Data!$AP:$AR,3,FALSE),Cuenta,VLOOKUP(L$1,Data!$AP:$AR,2,FALSE))+L275,"")</f>
        <v/>
      </c>
      <c r="M276" s="3" t="str">
        <f>IF(AND($A276&lt;&gt;"",M$1&lt;&gt;""),SUMIFS(VM,Fecha,$A276,Linea,VLOOKUP(M$1,Data!$AP:$AR,3,FALSE),Cuenta,VLOOKUP(M$1,Data!$AP:$AR,2,FALSE))+SUMIFS(FX,Fecha,$A276,Linea,VLOOKUP(M$1,Data!$AP:$AR,3,FALSE),Cuenta,VLOOKUP(M$1,Data!$AP:$AR,2,FALSE))+M275,"")</f>
        <v/>
      </c>
      <c r="N276" s="3" t="str">
        <f>IF(AND($A276&lt;&gt;"",N$1&lt;&gt;""),SUMIFS(VM,Fecha,$A276,Linea,VLOOKUP(N$1,Data!$AP:$AR,3,FALSE),Cuenta,VLOOKUP(N$1,Data!$AP:$AR,2,FALSE))+SUMIFS(FX,Fecha,$A276,Linea,VLOOKUP(N$1,Data!$AP:$AR,3,FALSE),Cuenta,VLOOKUP(N$1,Data!$AP:$AR,2,FALSE))+N275,"")</f>
        <v/>
      </c>
    </row>
    <row r="277" spans="2:14" x14ac:dyDescent="0.25">
      <c r="B277" s="3" t="str">
        <f>IF(AND($A277&lt;&gt;"",B$1&lt;&gt;""),SUMIFS(VM,Fecha,$A277,Linea,VLOOKUP(B$1,Data!$AP:$AR,3,FALSE),Cuenta,VLOOKUP(B$1,Data!$AP:$AR,2,FALSE))+SUMIFS(FX,Fecha,$A277,Linea,VLOOKUP(B$1,Data!$AP:$AR,3,FALSE),Cuenta,VLOOKUP(B$1,Data!$AP:$AR,2,FALSE))+B276,"")</f>
        <v/>
      </c>
      <c r="C277" s="3" t="str">
        <f>IF(AND($A277&lt;&gt;"",C$1&lt;&gt;""),SUMIFS(VM,Fecha,$A277,Linea,VLOOKUP(C$1,Data!$AP:$AR,3,FALSE),Cuenta,VLOOKUP(C$1,Data!$AP:$AR,2,FALSE))+SUMIFS(FX,Fecha,$A277,Linea,VLOOKUP(C$1,Data!$AP:$AR,3,FALSE),Cuenta,VLOOKUP(C$1,Data!$AP:$AR,2,FALSE))+C276,"")</f>
        <v/>
      </c>
      <c r="D277" s="3" t="str">
        <f>IF(AND($A277&lt;&gt;"",D$1&lt;&gt;""),SUMIFS(VM,Fecha,$A277,Linea,VLOOKUP(D$1,Data!$AP:$AR,3,FALSE),Cuenta,VLOOKUP(D$1,Data!$AP:$AR,2,FALSE))+SUMIFS(FX,Fecha,$A277,Linea,VLOOKUP(D$1,Data!$AP:$AR,3,FALSE),Cuenta,VLOOKUP(D$1,Data!$AP:$AR,2,FALSE))+D276,"")</f>
        <v/>
      </c>
      <c r="E277" s="3" t="str">
        <f>IF(AND($A277&lt;&gt;"",E$1&lt;&gt;""),SUMIFS(VM,Fecha,$A277,Linea,VLOOKUP(E$1,Data!$AP:$AR,3,FALSE),Cuenta,VLOOKUP(E$1,Data!$AP:$AR,2,FALSE))+SUMIFS(FX,Fecha,$A277,Linea,VLOOKUP(E$1,Data!$AP:$AR,3,FALSE),Cuenta,VLOOKUP(E$1,Data!$AP:$AR,2,FALSE))+E276,"")</f>
        <v/>
      </c>
      <c r="F277" s="3" t="str">
        <f>IF(AND($A277&lt;&gt;"",F$1&lt;&gt;""),SUMIFS(VM,Fecha,$A277,Linea,VLOOKUP(F$1,Data!$AP:$AR,3,FALSE),Cuenta,VLOOKUP(F$1,Data!$AP:$AR,2,FALSE))+SUMIFS(FX,Fecha,$A277,Linea,VLOOKUP(F$1,Data!$AP:$AR,3,FALSE),Cuenta,VLOOKUP(F$1,Data!$AP:$AR,2,FALSE))+F276,"")</f>
        <v/>
      </c>
      <c r="G277" s="3" t="str">
        <f>IF(AND($A277&lt;&gt;"",G$1&lt;&gt;""),SUMIFS(VM,Fecha,$A277,Linea,VLOOKUP(G$1,Data!$AP:$AR,3,FALSE),Cuenta,VLOOKUP(G$1,Data!$AP:$AR,2,FALSE))+SUMIFS(FX,Fecha,$A277,Linea,VLOOKUP(G$1,Data!$AP:$AR,3,FALSE),Cuenta,VLOOKUP(G$1,Data!$AP:$AR,2,FALSE))+G276,"")</f>
        <v/>
      </c>
      <c r="H277" s="3" t="str">
        <f>IF(AND($A277&lt;&gt;"",H$1&lt;&gt;""),SUMIFS(VM,Fecha,$A277,Linea,VLOOKUP(H$1,Data!$AP:$AR,3,FALSE),Cuenta,VLOOKUP(H$1,Data!$AP:$AR,2,FALSE))+SUMIFS(FX,Fecha,$A277,Linea,VLOOKUP(H$1,Data!$AP:$AR,3,FALSE),Cuenta,VLOOKUP(H$1,Data!$AP:$AR,2,FALSE))+H276,"")</f>
        <v/>
      </c>
      <c r="I277" s="3" t="str">
        <f>IF(AND($A277&lt;&gt;"",I$1&lt;&gt;""),SUMIFS(VM,Fecha,$A277,Linea,VLOOKUP(I$1,Data!$AP:$AR,3,FALSE),Cuenta,VLOOKUP(I$1,Data!$AP:$AR,2,FALSE))+SUMIFS(FX,Fecha,$A277,Linea,VLOOKUP(I$1,Data!$AP:$AR,3,FALSE),Cuenta,VLOOKUP(I$1,Data!$AP:$AR,2,FALSE))+I276,"")</f>
        <v/>
      </c>
      <c r="J277" s="3" t="str">
        <f>IF(AND($A277&lt;&gt;"",J$1&lt;&gt;""),SUMIFS(VM,Fecha,$A277,Linea,VLOOKUP(J$1,Data!$AP:$AR,3,FALSE),Cuenta,VLOOKUP(J$1,Data!$AP:$AR,2,FALSE))+SUMIFS(FX,Fecha,$A277,Linea,VLOOKUP(J$1,Data!$AP:$AR,3,FALSE),Cuenta,VLOOKUP(J$1,Data!$AP:$AR,2,FALSE))+J276,"")</f>
        <v/>
      </c>
      <c r="K277" s="3" t="str">
        <f>IF(AND($A277&lt;&gt;"",K$1&lt;&gt;""),SUMIFS(VM,Fecha,$A277,Linea,VLOOKUP(K$1,Data!$AP:$AR,3,FALSE),Cuenta,VLOOKUP(K$1,Data!$AP:$AR,2,FALSE))+SUMIFS(FX,Fecha,$A277,Linea,VLOOKUP(K$1,Data!$AP:$AR,3,FALSE),Cuenta,VLOOKUP(K$1,Data!$AP:$AR,2,FALSE))+K276,"")</f>
        <v/>
      </c>
      <c r="L277" s="3" t="str">
        <f>IF(AND($A277&lt;&gt;"",L$1&lt;&gt;""),SUMIFS(VM,Fecha,$A277,Linea,VLOOKUP(L$1,Data!$AP:$AR,3,FALSE),Cuenta,VLOOKUP(L$1,Data!$AP:$AR,2,FALSE))+SUMIFS(FX,Fecha,$A277,Linea,VLOOKUP(L$1,Data!$AP:$AR,3,FALSE),Cuenta,VLOOKUP(L$1,Data!$AP:$AR,2,FALSE))+L276,"")</f>
        <v/>
      </c>
      <c r="M277" s="3" t="str">
        <f>IF(AND($A277&lt;&gt;"",M$1&lt;&gt;""),SUMIFS(VM,Fecha,$A277,Linea,VLOOKUP(M$1,Data!$AP:$AR,3,FALSE),Cuenta,VLOOKUP(M$1,Data!$AP:$AR,2,FALSE))+SUMIFS(FX,Fecha,$A277,Linea,VLOOKUP(M$1,Data!$AP:$AR,3,FALSE),Cuenta,VLOOKUP(M$1,Data!$AP:$AR,2,FALSE))+M276,"")</f>
        <v/>
      </c>
      <c r="N277" s="3" t="str">
        <f>IF(AND($A277&lt;&gt;"",N$1&lt;&gt;""),SUMIFS(VM,Fecha,$A277,Linea,VLOOKUP(N$1,Data!$AP:$AR,3,FALSE),Cuenta,VLOOKUP(N$1,Data!$AP:$AR,2,FALSE))+SUMIFS(FX,Fecha,$A277,Linea,VLOOKUP(N$1,Data!$AP:$AR,3,FALSE),Cuenta,VLOOKUP(N$1,Data!$AP:$AR,2,FALSE))+N276,"")</f>
        <v/>
      </c>
    </row>
    <row r="278" spans="2:14" x14ac:dyDescent="0.25">
      <c r="B278" s="3" t="str">
        <f>IF(AND($A278&lt;&gt;"",B$1&lt;&gt;""),SUMIFS(VM,Fecha,$A278,Linea,VLOOKUP(B$1,Data!$AP:$AR,3,FALSE),Cuenta,VLOOKUP(B$1,Data!$AP:$AR,2,FALSE))+SUMIFS(FX,Fecha,$A278,Linea,VLOOKUP(B$1,Data!$AP:$AR,3,FALSE),Cuenta,VLOOKUP(B$1,Data!$AP:$AR,2,FALSE))+B277,"")</f>
        <v/>
      </c>
      <c r="C278" s="3" t="str">
        <f>IF(AND($A278&lt;&gt;"",C$1&lt;&gt;""),SUMIFS(VM,Fecha,$A278,Linea,VLOOKUP(C$1,Data!$AP:$AR,3,FALSE),Cuenta,VLOOKUP(C$1,Data!$AP:$AR,2,FALSE))+SUMIFS(FX,Fecha,$A278,Linea,VLOOKUP(C$1,Data!$AP:$AR,3,FALSE),Cuenta,VLOOKUP(C$1,Data!$AP:$AR,2,FALSE))+C277,"")</f>
        <v/>
      </c>
      <c r="D278" s="3" t="str">
        <f>IF(AND($A278&lt;&gt;"",D$1&lt;&gt;""),SUMIFS(VM,Fecha,$A278,Linea,VLOOKUP(D$1,Data!$AP:$AR,3,FALSE),Cuenta,VLOOKUP(D$1,Data!$AP:$AR,2,FALSE))+SUMIFS(FX,Fecha,$A278,Linea,VLOOKUP(D$1,Data!$AP:$AR,3,FALSE),Cuenta,VLOOKUP(D$1,Data!$AP:$AR,2,FALSE))+D277,"")</f>
        <v/>
      </c>
      <c r="E278" s="3" t="str">
        <f>IF(AND($A278&lt;&gt;"",E$1&lt;&gt;""),SUMIFS(VM,Fecha,$A278,Linea,VLOOKUP(E$1,Data!$AP:$AR,3,FALSE),Cuenta,VLOOKUP(E$1,Data!$AP:$AR,2,FALSE))+SUMIFS(FX,Fecha,$A278,Linea,VLOOKUP(E$1,Data!$AP:$AR,3,FALSE),Cuenta,VLOOKUP(E$1,Data!$AP:$AR,2,FALSE))+E277,"")</f>
        <v/>
      </c>
      <c r="F278" s="3" t="str">
        <f>IF(AND($A278&lt;&gt;"",F$1&lt;&gt;""),SUMIFS(VM,Fecha,$A278,Linea,VLOOKUP(F$1,Data!$AP:$AR,3,FALSE),Cuenta,VLOOKUP(F$1,Data!$AP:$AR,2,FALSE))+SUMIFS(FX,Fecha,$A278,Linea,VLOOKUP(F$1,Data!$AP:$AR,3,FALSE),Cuenta,VLOOKUP(F$1,Data!$AP:$AR,2,FALSE))+F277,"")</f>
        <v/>
      </c>
      <c r="G278" s="3" t="str">
        <f>IF(AND($A278&lt;&gt;"",G$1&lt;&gt;""),SUMIFS(VM,Fecha,$A278,Linea,VLOOKUP(G$1,Data!$AP:$AR,3,FALSE),Cuenta,VLOOKUP(G$1,Data!$AP:$AR,2,FALSE))+SUMIFS(FX,Fecha,$A278,Linea,VLOOKUP(G$1,Data!$AP:$AR,3,FALSE),Cuenta,VLOOKUP(G$1,Data!$AP:$AR,2,FALSE))+G277,"")</f>
        <v/>
      </c>
      <c r="H278" s="3" t="str">
        <f>IF(AND($A278&lt;&gt;"",H$1&lt;&gt;""),SUMIFS(VM,Fecha,$A278,Linea,VLOOKUP(H$1,Data!$AP:$AR,3,FALSE),Cuenta,VLOOKUP(H$1,Data!$AP:$AR,2,FALSE))+SUMIFS(FX,Fecha,$A278,Linea,VLOOKUP(H$1,Data!$AP:$AR,3,FALSE),Cuenta,VLOOKUP(H$1,Data!$AP:$AR,2,FALSE))+H277,"")</f>
        <v/>
      </c>
      <c r="I278" s="3" t="str">
        <f>IF(AND($A278&lt;&gt;"",I$1&lt;&gt;""),SUMIFS(VM,Fecha,$A278,Linea,VLOOKUP(I$1,Data!$AP:$AR,3,FALSE),Cuenta,VLOOKUP(I$1,Data!$AP:$AR,2,FALSE))+SUMIFS(FX,Fecha,$A278,Linea,VLOOKUP(I$1,Data!$AP:$AR,3,FALSE),Cuenta,VLOOKUP(I$1,Data!$AP:$AR,2,FALSE))+I277,"")</f>
        <v/>
      </c>
      <c r="J278" s="3" t="str">
        <f>IF(AND($A278&lt;&gt;"",J$1&lt;&gt;""),SUMIFS(VM,Fecha,$A278,Linea,VLOOKUP(J$1,Data!$AP:$AR,3,FALSE),Cuenta,VLOOKUP(J$1,Data!$AP:$AR,2,FALSE))+SUMIFS(FX,Fecha,$A278,Linea,VLOOKUP(J$1,Data!$AP:$AR,3,FALSE),Cuenta,VLOOKUP(J$1,Data!$AP:$AR,2,FALSE))+J277,"")</f>
        <v/>
      </c>
      <c r="K278" s="3" t="str">
        <f>IF(AND($A278&lt;&gt;"",K$1&lt;&gt;""),SUMIFS(VM,Fecha,$A278,Linea,VLOOKUP(K$1,Data!$AP:$AR,3,FALSE),Cuenta,VLOOKUP(K$1,Data!$AP:$AR,2,FALSE))+SUMIFS(FX,Fecha,$A278,Linea,VLOOKUP(K$1,Data!$AP:$AR,3,FALSE),Cuenta,VLOOKUP(K$1,Data!$AP:$AR,2,FALSE))+K277,"")</f>
        <v/>
      </c>
      <c r="L278" s="3" t="str">
        <f>IF(AND($A278&lt;&gt;"",L$1&lt;&gt;""),SUMIFS(VM,Fecha,$A278,Linea,VLOOKUP(L$1,Data!$AP:$AR,3,FALSE),Cuenta,VLOOKUP(L$1,Data!$AP:$AR,2,FALSE))+SUMIFS(FX,Fecha,$A278,Linea,VLOOKUP(L$1,Data!$AP:$AR,3,FALSE),Cuenta,VLOOKUP(L$1,Data!$AP:$AR,2,FALSE))+L277,"")</f>
        <v/>
      </c>
      <c r="M278" s="3" t="str">
        <f>IF(AND($A278&lt;&gt;"",M$1&lt;&gt;""),SUMIFS(VM,Fecha,$A278,Linea,VLOOKUP(M$1,Data!$AP:$AR,3,FALSE),Cuenta,VLOOKUP(M$1,Data!$AP:$AR,2,FALSE))+SUMIFS(FX,Fecha,$A278,Linea,VLOOKUP(M$1,Data!$AP:$AR,3,FALSE),Cuenta,VLOOKUP(M$1,Data!$AP:$AR,2,FALSE))+M277,"")</f>
        <v/>
      </c>
      <c r="N278" s="3" t="str">
        <f>IF(AND($A278&lt;&gt;"",N$1&lt;&gt;""),SUMIFS(VM,Fecha,$A278,Linea,VLOOKUP(N$1,Data!$AP:$AR,3,FALSE),Cuenta,VLOOKUP(N$1,Data!$AP:$AR,2,FALSE))+SUMIFS(FX,Fecha,$A278,Linea,VLOOKUP(N$1,Data!$AP:$AR,3,FALSE),Cuenta,VLOOKUP(N$1,Data!$AP:$AR,2,FALSE))+N277,"")</f>
        <v/>
      </c>
    </row>
    <row r="279" spans="2:14" x14ac:dyDescent="0.25">
      <c r="B279" s="3" t="str">
        <f>IF(AND($A279&lt;&gt;"",B$1&lt;&gt;""),SUMIFS(VM,Fecha,$A279,Linea,VLOOKUP(B$1,Data!$AP:$AR,3,FALSE),Cuenta,VLOOKUP(B$1,Data!$AP:$AR,2,FALSE))+SUMIFS(FX,Fecha,$A279,Linea,VLOOKUP(B$1,Data!$AP:$AR,3,FALSE),Cuenta,VLOOKUP(B$1,Data!$AP:$AR,2,FALSE))+B278,"")</f>
        <v/>
      </c>
      <c r="C279" s="3" t="str">
        <f>IF(AND($A279&lt;&gt;"",C$1&lt;&gt;""),SUMIFS(VM,Fecha,$A279,Linea,VLOOKUP(C$1,Data!$AP:$AR,3,FALSE),Cuenta,VLOOKUP(C$1,Data!$AP:$AR,2,FALSE))+SUMIFS(FX,Fecha,$A279,Linea,VLOOKUP(C$1,Data!$AP:$AR,3,FALSE),Cuenta,VLOOKUP(C$1,Data!$AP:$AR,2,FALSE))+C278,"")</f>
        <v/>
      </c>
      <c r="D279" s="3" t="str">
        <f>IF(AND($A279&lt;&gt;"",D$1&lt;&gt;""),SUMIFS(VM,Fecha,$A279,Linea,VLOOKUP(D$1,Data!$AP:$AR,3,FALSE),Cuenta,VLOOKUP(D$1,Data!$AP:$AR,2,FALSE))+SUMIFS(FX,Fecha,$A279,Linea,VLOOKUP(D$1,Data!$AP:$AR,3,FALSE),Cuenta,VLOOKUP(D$1,Data!$AP:$AR,2,FALSE))+D278,"")</f>
        <v/>
      </c>
      <c r="E279" s="3" t="str">
        <f>IF(AND($A279&lt;&gt;"",E$1&lt;&gt;""),SUMIFS(VM,Fecha,$A279,Linea,VLOOKUP(E$1,Data!$AP:$AR,3,FALSE),Cuenta,VLOOKUP(E$1,Data!$AP:$AR,2,FALSE))+SUMIFS(FX,Fecha,$A279,Linea,VLOOKUP(E$1,Data!$AP:$AR,3,FALSE),Cuenta,VLOOKUP(E$1,Data!$AP:$AR,2,FALSE))+E278,"")</f>
        <v/>
      </c>
      <c r="F279" s="3" t="str">
        <f>IF(AND($A279&lt;&gt;"",F$1&lt;&gt;""),SUMIFS(VM,Fecha,$A279,Linea,VLOOKUP(F$1,Data!$AP:$AR,3,FALSE),Cuenta,VLOOKUP(F$1,Data!$AP:$AR,2,FALSE))+SUMIFS(FX,Fecha,$A279,Linea,VLOOKUP(F$1,Data!$AP:$AR,3,FALSE),Cuenta,VLOOKUP(F$1,Data!$AP:$AR,2,FALSE))+F278,"")</f>
        <v/>
      </c>
      <c r="G279" s="3" t="str">
        <f>IF(AND($A279&lt;&gt;"",G$1&lt;&gt;""),SUMIFS(VM,Fecha,$A279,Linea,VLOOKUP(G$1,Data!$AP:$AR,3,FALSE),Cuenta,VLOOKUP(G$1,Data!$AP:$AR,2,FALSE))+SUMIFS(FX,Fecha,$A279,Linea,VLOOKUP(G$1,Data!$AP:$AR,3,FALSE),Cuenta,VLOOKUP(G$1,Data!$AP:$AR,2,FALSE))+G278,"")</f>
        <v/>
      </c>
      <c r="H279" s="3" t="str">
        <f>IF(AND($A279&lt;&gt;"",H$1&lt;&gt;""),SUMIFS(VM,Fecha,$A279,Linea,VLOOKUP(H$1,Data!$AP:$AR,3,FALSE),Cuenta,VLOOKUP(H$1,Data!$AP:$AR,2,FALSE))+SUMIFS(FX,Fecha,$A279,Linea,VLOOKUP(H$1,Data!$AP:$AR,3,FALSE),Cuenta,VLOOKUP(H$1,Data!$AP:$AR,2,FALSE))+H278,"")</f>
        <v/>
      </c>
      <c r="I279" s="3" t="str">
        <f>IF(AND($A279&lt;&gt;"",I$1&lt;&gt;""),SUMIFS(VM,Fecha,$A279,Linea,VLOOKUP(I$1,Data!$AP:$AR,3,FALSE),Cuenta,VLOOKUP(I$1,Data!$AP:$AR,2,FALSE))+SUMIFS(FX,Fecha,$A279,Linea,VLOOKUP(I$1,Data!$AP:$AR,3,FALSE),Cuenta,VLOOKUP(I$1,Data!$AP:$AR,2,FALSE))+I278,"")</f>
        <v/>
      </c>
      <c r="J279" s="3" t="str">
        <f>IF(AND($A279&lt;&gt;"",J$1&lt;&gt;""),SUMIFS(VM,Fecha,$A279,Linea,VLOOKUP(J$1,Data!$AP:$AR,3,FALSE),Cuenta,VLOOKUP(J$1,Data!$AP:$AR,2,FALSE))+SUMIFS(FX,Fecha,$A279,Linea,VLOOKUP(J$1,Data!$AP:$AR,3,FALSE),Cuenta,VLOOKUP(J$1,Data!$AP:$AR,2,FALSE))+J278,"")</f>
        <v/>
      </c>
      <c r="K279" s="3" t="str">
        <f>IF(AND($A279&lt;&gt;"",K$1&lt;&gt;""),SUMIFS(VM,Fecha,$A279,Linea,VLOOKUP(K$1,Data!$AP:$AR,3,FALSE),Cuenta,VLOOKUP(K$1,Data!$AP:$AR,2,FALSE))+SUMIFS(FX,Fecha,$A279,Linea,VLOOKUP(K$1,Data!$AP:$AR,3,FALSE),Cuenta,VLOOKUP(K$1,Data!$AP:$AR,2,FALSE))+K278,"")</f>
        <v/>
      </c>
      <c r="L279" s="3" t="str">
        <f>IF(AND($A279&lt;&gt;"",L$1&lt;&gt;""),SUMIFS(VM,Fecha,$A279,Linea,VLOOKUP(L$1,Data!$AP:$AR,3,FALSE),Cuenta,VLOOKUP(L$1,Data!$AP:$AR,2,FALSE))+SUMIFS(FX,Fecha,$A279,Linea,VLOOKUP(L$1,Data!$AP:$AR,3,FALSE),Cuenta,VLOOKUP(L$1,Data!$AP:$AR,2,FALSE))+L278,"")</f>
        <v/>
      </c>
      <c r="M279" s="3" t="str">
        <f>IF(AND($A279&lt;&gt;"",M$1&lt;&gt;""),SUMIFS(VM,Fecha,$A279,Linea,VLOOKUP(M$1,Data!$AP:$AR,3,FALSE),Cuenta,VLOOKUP(M$1,Data!$AP:$AR,2,FALSE))+SUMIFS(FX,Fecha,$A279,Linea,VLOOKUP(M$1,Data!$AP:$AR,3,FALSE),Cuenta,VLOOKUP(M$1,Data!$AP:$AR,2,FALSE))+M278,"")</f>
        <v/>
      </c>
      <c r="N279" s="3" t="str">
        <f>IF(AND($A279&lt;&gt;"",N$1&lt;&gt;""),SUMIFS(VM,Fecha,$A279,Linea,VLOOKUP(N$1,Data!$AP:$AR,3,FALSE),Cuenta,VLOOKUP(N$1,Data!$AP:$AR,2,FALSE))+SUMIFS(FX,Fecha,$A279,Linea,VLOOKUP(N$1,Data!$AP:$AR,3,FALSE),Cuenta,VLOOKUP(N$1,Data!$AP:$AR,2,FALSE))+N278,"")</f>
        <v/>
      </c>
    </row>
    <row r="280" spans="2:14" x14ac:dyDescent="0.25">
      <c r="B280" s="3" t="str">
        <f>IF(AND($A280&lt;&gt;"",B$1&lt;&gt;""),SUMIFS(VM,Fecha,$A280,Linea,VLOOKUP(B$1,Data!$AP:$AR,3,FALSE),Cuenta,VLOOKUP(B$1,Data!$AP:$AR,2,FALSE))+SUMIFS(FX,Fecha,$A280,Linea,VLOOKUP(B$1,Data!$AP:$AR,3,FALSE),Cuenta,VLOOKUP(B$1,Data!$AP:$AR,2,FALSE))+B279,"")</f>
        <v/>
      </c>
      <c r="C280" s="3" t="str">
        <f>IF(AND($A280&lt;&gt;"",C$1&lt;&gt;""),SUMIFS(VM,Fecha,$A280,Linea,VLOOKUP(C$1,Data!$AP:$AR,3,FALSE),Cuenta,VLOOKUP(C$1,Data!$AP:$AR,2,FALSE))+SUMIFS(FX,Fecha,$A280,Linea,VLOOKUP(C$1,Data!$AP:$AR,3,FALSE),Cuenta,VLOOKUP(C$1,Data!$AP:$AR,2,FALSE))+C279,"")</f>
        <v/>
      </c>
      <c r="D280" s="3" t="str">
        <f>IF(AND($A280&lt;&gt;"",D$1&lt;&gt;""),SUMIFS(VM,Fecha,$A280,Linea,VLOOKUP(D$1,Data!$AP:$AR,3,FALSE),Cuenta,VLOOKUP(D$1,Data!$AP:$AR,2,FALSE))+SUMIFS(FX,Fecha,$A280,Linea,VLOOKUP(D$1,Data!$AP:$AR,3,FALSE),Cuenta,VLOOKUP(D$1,Data!$AP:$AR,2,FALSE))+D279,"")</f>
        <v/>
      </c>
      <c r="E280" s="3" t="str">
        <f>IF(AND($A280&lt;&gt;"",E$1&lt;&gt;""),SUMIFS(VM,Fecha,$A280,Linea,VLOOKUP(E$1,Data!$AP:$AR,3,FALSE),Cuenta,VLOOKUP(E$1,Data!$AP:$AR,2,FALSE))+SUMIFS(FX,Fecha,$A280,Linea,VLOOKUP(E$1,Data!$AP:$AR,3,FALSE),Cuenta,VLOOKUP(E$1,Data!$AP:$AR,2,FALSE))+E279,"")</f>
        <v/>
      </c>
      <c r="F280" s="3" t="str">
        <f>IF(AND($A280&lt;&gt;"",F$1&lt;&gt;""),SUMIFS(VM,Fecha,$A280,Linea,VLOOKUP(F$1,Data!$AP:$AR,3,FALSE),Cuenta,VLOOKUP(F$1,Data!$AP:$AR,2,FALSE))+SUMIFS(FX,Fecha,$A280,Linea,VLOOKUP(F$1,Data!$AP:$AR,3,FALSE),Cuenta,VLOOKUP(F$1,Data!$AP:$AR,2,FALSE))+F279,"")</f>
        <v/>
      </c>
      <c r="G280" s="3" t="str">
        <f>IF(AND($A280&lt;&gt;"",G$1&lt;&gt;""),SUMIFS(VM,Fecha,$A280,Linea,VLOOKUP(G$1,Data!$AP:$AR,3,FALSE),Cuenta,VLOOKUP(G$1,Data!$AP:$AR,2,FALSE))+SUMIFS(FX,Fecha,$A280,Linea,VLOOKUP(G$1,Data!$AP:$AR,3,FALSE),Cuenta,VLOOKUP(G$1,Data!$AP:$AR,2,FALSE))+G279,"")</f>
        <v/>
      </c>
      <c r="H280" s="3" t="str">
        <f>IF(AND($A280&lt;&gt;"",H$1&lt;&gt;""),SUMIFS(VM,Fecha,$A280,Linea,VLOOKUP(H$1,Data!$AP:$AR,3,FALSE),Cuenta,VLOOKUP(H$1,Data!$AP:$AR,2,FALSE))+SUMIFS(FX,Fecha,$A280,Linea,VLOOKUP(H$1,Data!$AP:$AR,3,FALSE),Cuenta,VLOOKUP(H$1,Data!$AP:$AR,2,FALSE))+H279,"")</f>
        <v/>
      </c>
      <c r="I280" s="3" t="str">
        <f>IF(AND($A280&lt;&gt;"",I$1&lt;&gt;""),SUMIFS(VM,Fecha,$A280,Linea,VLOOKUP(I$1,Data!$AP:$AR,3,FALSE),Cuenta,VLOOKUP(I$1,Data!$AP:$AR,2,FALSE))+SUMIFS(FX,Fecha,$A280,Linea,VLOOKUP(I$1,Data!$AP:$AR,3,FALSE),Cuenta,VLOOKUP(I$1,Data!$AP:$AR,2,FALSE))+I279,"")</f>
        <v/>
      </c>
      <c r="J280" s="3" t="str">
        <f>IF(AND($A280&lt;&gt;"",J$1&lt;&gt;""),SUMIFS(VM,Fecha,$A280,Linea,VLOOKUP(J$1,Data!$AP:$AR,3,FALSE),Cuenta,VLOOKUP(J$1,Data!$AP:$AR,2,FALSE))+SUMIFS(FX,Fecha,$A280,Linea,VLOOKUP(J$1,Data!$AP:$AR,3,FALSE),Cuenta,VLOOKUP(J$1,Data!$AP:$AR,2,FALSE))+J279,"")</f>
        <v/>
      </c>
      <c r="K280" s="3" t="str">
        <f>IF(AND($A280&lt;&gt;"",K$1&lt;&gt;""),SUMIFS(VM,Fecha,$A280,Linea,VLOOKUP(K$1,Data!$AP:$AR,3,FALSE),Cuenta,VLOOKUP(K$1,Data!$AP:$AR,2,FALSE))+SUMIFS(FX,Fecha,$A280,Linea,VLOOKUP(K$1,Data!$AP:$AR,3,FALSE),Cuenta,VLOOKUP(K$1,Data!$AP:$AR,2,FALSE))+K279,"")</f>
        <v/>
      </c>
      <c r="L280" s="3" t="str">
        <f>IF(AND($A280&lt;&gt;"",L$1&lt;&gt;""),SUMIFS(VM,Fecha,$A280,Linea,VLOOKUP(L$1,Data!$AP:$AR,3,FALSE),Cuenta,VLOOKUP(L$1,Data!$AP:$AR,2,FALSE))+SUMIFS(FX,Fecha,$A280,Linea,VLOOKUP(L$1,Data!$AP:$AR,3,FALSE),Cuenta,VLOOKUP(L$1,Data!$AP:$AR,2,FALSE))+L279,"")</f>
        <v/>
      </c>
      <c r="M280" s="3" t="str">
        <f>IF(AND($A280&lt;&gt;"",M$1&lt;&gt;""),SUMIFS(VM,Fecha,$A280,Linea,VLOOKUP(M$1,Data!$AP:$AR,3,FALSE),Cuenta,VLOOKUP(M$1,Data!$AP:$AR,2,FALSE))+SUMIFS(FX,Fecha,$A280,Linea,VLOOKUP(M$1,Data!$AP:$AR,3,FALSE),Cuenta,VLOOKUP(M$1,Data!$AP:$AR,2,FALSE))+M279,"")</f>
        <v/>
      </c>
      <c r="N280" s="3" t="str">
        <f>IF(AND($A280&lt;&gt;"",N$1&lt;&gt;""),SUMIFS(VM,Fecha,$A280,Linea,VLOOKUP(N$1,Data!$AP:$AR,3,FALSE),Cuenta,VLOOKUP(N$1,Data!$AP:$AR,2,FALSE))+SUMIFS(FX,Fecha,$A280,Linea,VLOOKUP(N$1,Data!$AP:$AR,3,FALSE),Cuenta,VLOOKUP(N$1,Data!$AP:$AR,2,FALSE))+N279,"")</f>
        <v/>
      </c>
    </row>
    <row r="281" spans="2:14" x14ac:dyDescent="0.25">
      <c r="B281" s="3" t="str">
        <f>IF(AND($A281&lt;&gt;"",B$1&lt;&gt;""),SUMIFS(VM,Fecha,$A281,Linea,VLOOKUP(B$1,Data!$AP:$AR,3,FALSE),Cuenta,VLOOKUP(B$1,Data!$AP:$AR,2,FALSE))+SUMIFS(FX,Fecha,$A281,Linea,VLOOKUP(B$1,Data!$AP:$AR,3,FALSE),Cuenta,VLOOKUP(B$1,Data!$AP:$AR,2,FALSE))+B280,"")</f>
        <v/>
      </c>
      <c r="C281" s="3" t="str">
        <f>IF(AND($A281&lt;&gt;"",C$1&lt;&gt;""),SUMIFS(VM,Fecha,$A281,Linea,VLOOKUP(C$1,Data!$AP:$AR,3,FALSE),Cuenta,VLOOKUP(C$1,Data!$AP:$AR,2,FALSE))+SUMIFS(FX,Fecha,$A281,Linea,VLOOKUP(C$1,Data!$AP:$AR,3,FALSE),Cuenta,VLOOKUP(C$1,Data!$AP:$AR,2,FALSE))+C280,"")</f>
        <v/>
      </c>
      <c r="D281" s="3" t="str">
        <f>IF(AND($A281&lt;&gt;"",D$1&lt;&gt;""),SUMIFS(VM,Fecha,$A281,Linea,VLOOKUP(D$1,Data!$AP:$AR,3,FALSE),Cuenta,VLOOKUP(D$1,Data!$AP:$AR,2,FALSE))+SUMIFS(FX,Fecha,$A281,Linea,VLOOKUP(D$1,Data!$AP:$AR,3,FALSE),Cuenta,VLOOKUP(D$1,Data!$AP:$AR,2,FALSE))+D280,"")</f>
        <v/>
      </c>
      <c r="E281" s="3" t="str">
        <f>IF(AND($A281&lt;&gt;"",E$1&lt;&gt;""),SUMIFS(VM,Fecha,$A281,Linea,VLOOKUP(E$1,Data!$AP:$AR,3,FALSE),Cuenta,VLOOKUP(E$1,Data!$AP:$AR,2,FALSE))+SUMIFS(FX,Fecha,$A281,Linea,VLOOKUP(E$1,Data!$AP:$AR,3,FALSE),Cuenta,VLOOKUP(E$1,Data!$AP:$AR,2,FALSE))+E280,"")</f>
        <v/>
      </c>
      <c r="F281" s="3" t="str">
        <f>IF(AND($A281&lt;&gt;"",F$1&lt;&gt;""),SUMIFS(VM,Fecha,$A281,Linea,VLOOKUP(F$1,Data!$AP:$AR,3,FALSE),Cuenta,VLOOKUP(F$1,Data!$AP:$AR,2,FALSE))+SUMIFS(FX,Fecha,$A281,Linea,VLOOKUP(F$1,Data!$AP:$AR,3,FALSE),Cuenta,VLOOKUP(F$1,Data!$AP:$AR,2,FALSE))+F280,"")</f>
        <v/>
      </c>
      <c r="G281" s="3" t="str">
        <f>IF(AND($A281&lt;&gt;"",G$1&lt;&gt;""),SUMIFS(VM,Fecha,$A281,Linea,VLOOKUP(G$1,Data!$AP:$AR,3,FALSE),Cuenta,VLOOKUP(G$1,Data!$AP:$AR,2,FALSE))+SUMIFS(FX,Fecha,$A281,Linea,VLOOKUP(G$1,Data!$AP:$AR,3,FALSE),Cuenta,VLOOKUP(G$1,Data!$AP:$AR,2,FALSE))+G280,"")</f>
        <v/>
      </c>
      <c r="H281" s="3" t="str">
        <f>IF(AND($A281&lt;&gt;"",H$1&lt;&gt;""),SUMIFS(VM,Fecha,$A281,Linea,VLOOKUP(H$1,Data!$AP:$AR,3,FALSE),Cuenta,VLOOKUP(H$1,Data!$AP:$AR,2,FALSE))+SUMIFS(FX,Fecha,$A281,Linea,VLOOKUP(H$1,Data!$AP:$AR,3,FALSE),Cuenta,VLOOKUP(H$1,Data!$AP:$AR,2,FALSE))+H280,"")</f>
        <v/>
      </c>
      <c r="I281" s="3" t="str">
        <f>IF(AND($A281&lt;&gt;"",I$1&lt;&gt;""),SUMIFS(VM,Fecha,$A281,Linea,VLOOKUP(I$1,Data!$AP:$AR,3,FALSE),Cuenta,VLOOKUP(I$1,Data!$AP:$AR,2,FALSE))+SUMIFS(FX,Fecha,$A281,Linea,VLOOKUP(I$1,Data!$AP:$AR,3,FALSE),Cuenta,VLOOKUP(I$1,Data!$AP:$AR,2,FALSE))+I280,"")</f>
        <v/>
      </c>
      <c r="J281" s="3" t="str">
        <f>IF(AND($A281&lt;&gt;"",J$1&lt;&gt;""),SUMIFS(VM,Fecha,$A281,Linea,VLOOKUP(J$1,Data!$AP:$AR,3,FALSE),Cuenta,VLOOKUP(J$1,Data!$AP:$AR,2,FALSE))+SUMIFS(FX,Fecha,$A281,Linea,VLOOKUP(J$1,Data!$AP:$AR,3,FALSE),Cuenta,VLOOKUP(J$1,Data!$AP:$AR,2,FALSE))+J280,"")</f>
        <v/>
      </c>
      <c r="K281" s="3" t="str">
        <f>IF(AND($A281&lt;&gt;"",K$1&lt;&gt;""),SUMIFS(VM,Fecha,$A281,Linea,VLOOKUP(K$1,Data!$AP:$AR,3,FALSE),Cuenta,VLOOKUP(K$1,Data!$AP:$AR,2,FALSE))+SUMIFS(FX,Fecha,$A281,Linea,VLOOKUP(K$1,Data!$AP:$AR,3,FALSE),Cuenta,VLOOKUP(K$1,Data!$AP:$AR,2,FALSE))+K280,"")</f>
        <v/>
      </c>
      <c r="L281" s="3" t="str">
        <f>IF(AND($A281&lt;&gt;"",L$1&lt;&gt;""),SUMIFS(VM,Fecha,$A281,Linea,VLOOKUP(L$1,Data!$AP:$AR,3,FALSE),Cuenta,VLOOKUP(L$1,Data!$AP:$AR,2,FALSE))+SUMIFS(FX,Fecha,$A281,Linea,VLOOKUP(L$1,Data!$AP:$AR,3,FALSE),Cuenta,VLOOKUP(L$1,Data!$AP:$AR,2,FALSE))+L280,"")</f>
        <v/>
      </c>
      <c r="M281" s="3" t="str">
        <f>IF(AND($A281&lt;&gt;"",M$1&lt;&gt;""),SUMIFS(VM,Fecha,$A281,Linea,VLOOKUP(M$1,Data!$AP:$AR,3,FALSE),Cuenta,VLOOKUP(M$1,Data!$AP:$AR,2,FALSE))+SUMIFS(FX,Fecha,$A281,Linea,VLOOKUP(M$1,Data!$AP:$AR,3,FALSE),Cuenta,VLOOKUP(M$1,Data!$AP:$AR,2,FALSE))+M280,"")</f>
        <v/>
      </c>
      <c r="N281" s="3" t="str">
        <f>IF(AND($A281&lt;&gt;"",N$1&lt;&gt;""),SUMIFS(VM,Fecha,$A281,Linea,VLOOKUP(N$1,Data!$AP:$AR,3,FALSE),Cuenta,VLOOKUP(N$1,Data!$AP:$AR,2,FALSE))+SUMIFS(FX,Fecha,$A281,Linea,VLOOKUP(N$1,Data!$AP:$AR,3,FALSE),Cuenta,VLOOKUP(N$1,Data!$AP:$AR,2,FALSE))+N280,"")</f>
        <v/>
      </c>
    </row>
    <row r="282" spans="2:14" x14ac:dyDescent="0.25">
      <c r="B282" s="3" t="str">
        <f>IF(AND($A282&lt;&gt;"",B$1&lt;&gt;""),SUMIFS(VM,Fecha,$A282,Linea,VLOOKUP(B$1,Data!$AP:$AR,3,FALSE),Cuenta,VLOOKUP(B$1,Data!$AP:$AR,2,FALSE))+SUMIFS(FX,Fecha,$A282,Linea,VLOOKUP(B$1,Data!$AP:$AR,3,FALSE),Cuenta,VLOOKUP(B$1,Data!$AP:$AR,2,FALSE))+B281,"")</f>
        <v/>
      </c>
      <c r="C282" s="3" t="str">
        <f>IF(AND($A282&lt;&gt;"",C$1&lt;&gt;""),SUMIFS(VM,Fecha,$A282,Linea,VLOOKUP(C$1,Data!$AP:$AR,3,FALSE),Cuenta,VLOOKUP(C$1,Data!$AP:$AR,2,FALSE))+SUMIFS(FX,Fecha,$A282,Linea,VLOOKUP(C$1,Data!$AP:$AR,3,FALSE),Cuenta,VLOOKUP(C$1,Data!$AP:$AR,2,FALSE))+C281,"")</f>
        <v/>
      </c>
      <c r="D282" s="3" t="str">
        <f>IF(AND($A282&lt;&gt;"",D$1&lt;&gt;""),SUMIFS(VM,Fecha,$A282,Linea,VLOOKUP(D$1,Data!$AP:$AR,3,FALSE),Cuenta,VLOOKUP(D$1,Data!$AP:$AR,2,FALSE))+SUMIFS(FX,Fecha,$A282,Linea,VLOOKUP(D$1,Data!$AP:$AR,3,FALSE),Cuenta,VLOOKUP(D$1,Data!$AP:$AR,2,FALSE))+D281,"")</f>
        <v/>
      </c>
      <c r="E282" s="3" t="str">
        <f>IF(AND($A282&lt;&gt;"",E$1&lt;&gt;""),SUMIFS(VM,Fecha,$A282,Linea,VLOOKUP(E$1,Data!$AP:$AR,3,FALSE),Cuenta,VLOOKUP(E$1,Data!$AP:$AR,2,FALSE))+SUMIFS(FX,Fecha,$A282,Linea,VLOOKUP(E$1,Data!$AP:$AR,3,FALSE),Cuenta,VLOOKUP(E$1,Data!$AP:$AR,2,FALSE))+E281,"")</f>
        <v/>
      </c>
      <c r="F282" s="3" t="str">
        <f>IF(AND($A282&lt;&gt;"",F$1&lt;&gt;""),SUMIFS(VM,Fecha,$A282,Linea,VLOOKUP(F$1,Data!$AP:$AR,3,FALSE),Cuenta,VLOOKUP(F$1,Data!$AP:$AR,2,FALSE))+SUMIFS(FX,Fecha,$A282,Linea,VLOOKUP(F$1,Data!$AP:$AR,3,FALSE),Cuenta,VLOOKUP(F$1,Data!$AP:$AR,2,FALSE))+F281,"")</f>
        <v/>
      </c>
      <c r="G282" s="3" t="str">
        <f>IF(AND($A282&lt;&gt;"",G$1&lt;&gt;""),SUMIFS(VM,Fecha,$A282,Linea,VLOOKUP(G$1,Data!$AP:$AR,3,FALSE),Cuenta,VLOOKUP(G$1,Data!$AP:$AR,2,FALSE))+SUMIFS(FX,Fecha,$A282,Linea,VLOOKUP(G$1,Data!$AP:$AR,3,FALSE),Cuenta,VLOOKUP(G$1,Data!$AP:$AR,2,FALSE))+G281,"")</f>
        <v/>
      </c>
      <c r="H282" s="3" t="str">
        <f>IF(AND($A282&lt;&gt;"",H$1&lt;&gt;""),SUMIFS(VM,Fecha,$A282,Linea,VLOOKUP(H$1,Data!$AP:$AR,3,FALSE),Cuenta,VLOOKUP(H$1,Data!$AP:$AR,2,FALSE))+SUMIFS(FX,Fecha,$A282,Linea,VLOOKUP(H$1,Data!$AP:$AR,3,FALSE),Cuenta,VLOOKUP(H$1,Data!$AP:$AR,2,FALSE))+H281,"")</f>
        <v/>
      </c>
      <c r="I282" s="3" t="str">
        <f>IF(AND($A282&lt;&gt;"",I$1&lt;&gt;""),SUMIFS(VM,Fecha,$A282,Linea,VLOOKUP(I$1,Data!$AP:$AR,3,FALSE),Cuenta,VLOOKUP(I$1,Data!$AP:$AR,2,FALSE))+SUMIFS(FX,Fecha,$A282,Linea,VLOOKUP(I$1,Data!$AP:$AR,3,FALSE),Cuenta,VLOOKUP(I$1,Data!$AP:$AR,2,FALSE))+I281,"")</f>
        <v/>
      </c>
      <c r="J282" s="3" t="str">
        <f>IF(AND($A282&lt;&gt;"",J$1&lt;&gt;""),SUMIFS(VM,Fecha,$A282,Linea,VLOOKUP(J$1,Data!$AP:$AR,3,FALSE),Cuenta,VLOOKUP(J$1,Data!$AP:$AR,2,FALSE))+SUMIFS(FX,Fecha,$A282,Linea,VLOOKUP(J$1,Data!$AP:$AR,3,FALSE),Cuenta,VLOOKUP(J$1,Data!$AP:$AR,2,FALSE))+J281,"")</f>
        <v/>
      </c>
      <c r="K282" s="3" t="str">
        <f>IF(AND($A282&lt;&gt;"",K$1&lt;&gt;""),SUMIFS(VM,Fecha,$A282,Linea,VLOOKUP(K$1,Data!$AP:$AR,3,FALSE),Cuenta,VLOOKUP(K$1,Data!$AP:$AR,2,FALSE))+SUMIFS(FX,Fecha,$A282,Linea,VLOOKUP(K$1,Data!$AP:$AR,3,FALSE),Cuenta,VLOOKUP(K$1,Data!$AP:$AR,2,FALSE))+K281,"")</f>
        <v/>
      </c>
      <c r="L282" s="3" t="str">
        <f>IF(AND($A282&lt;&gt;"",L$1&lt;&gt;""),SUMIFS(VM,Fecha,$A282,Linea,VLOOKUP(L$1,Data!$AP:$AR,3,FALSE),Cuenta,VLOOKUP(L$1,Data!$AP:$AR,2,FALSE))+SUMIFS(FX,Fecha,$A282,Linea,VLOOKUP(L$1,Data!$AP:$AR,3,FALSE),Cuenta,VLOOKUP(L$1,Data!$AP:$AR,2,FALSE))+L281,"")</f>
        <v/>
      </c>
      <c r="M282" s="3" t="str">
        <f>IF(AND($A282&lt;&gt;"",M$1&lt;&gt;""),SUMIFS(VM,Fecha,$A282,Linea,VLOOKUP(M$1,Data!$AP:$AR,3,FALSE),Cuenta,VLOOKUP(M$1,Data!$AP:$AR,2,FALSE))+SUMIFS(FX,Fecha,$A282,Linea,VLOOKUP(M$1,Data!$AP:$AR,3,FALSE),Cuenta,VLOOKUP(M$1,Data!$AP:$AR,2,FALSE))+M281,"")</f>
        <v/>
      </c>
      <c r="N282" s="3" t="str">
        <f>IF(AND($A282&lt;&gt;"",N$1&lt;&gt;""),SUMIFS(VM,Fecha,$A282,Linea,VLOOKUP(N$1,Data!$AP:$AR,3,FALSE),Cuenta,VLOOKUP(N$1,Data!$AP:$AR,2,FALSE))+SUMIFS(FX,Fecha,$A282,Linea,VLOOKUP(N$1,Data!$AP:$AR,3,FALSE),Cuenta,VLOOKUP(N$1,Data!$AP:$AR,2,FALSE))+N281,"")</f>
        <v/>
      </c>
    </row>
    <row r="283" spans="2:14" x14ac:dyDescent="0.25">
      <c r="B283" s="3" t="str">
        <f>IF(AND($A283&lt;&gt;"",B$1&lt;&gt;""),SUMIFS(VM,Fecha,$A283,Linea,VLOOKUP(B$1,Data!$AP:$AR,3,FALSE),Cuenta,VLOOKUP(B$1,Data!$AP:$AR,2,FALSE))+SUMIFS(FX,Fecha,$A283,Linea,VLOOKUP(B$1,Data!$AP:$AR,3,FALSE),Cuenta,VLOOKUP(B$1,Data!$AP:$AR,2,FALSE))+B282,"")</f>
        <v/>
      </c>
      <c r="C283" s="3" t="str">
        <f>IF(AND($A283&lt;&gt;"",C$1&lt;&gt;""),SUMIFS(VM,Fecha,$A283,Linea,VLOOKUP(C$1,Data!$AP:$AR,3,FALSE),Cuenta,VLOOKUP(C$1,Data!$AP:$AR,2,FALSE))+SUMIFS(FX,Fecha,$A283,Linea,VLOOKUP(C$1,Data!$AP:$AR,3,FALSE),Cuenta,VLOOKUP(C$1,Data!$AP:$AR,2,FALSE))+C282,"")</f>
        <v/>
      </c>
      <c r="D283" s="3" t="str">
        <f>IF(AND($A283&lt;&gt;"",D$1&lt;&gt;""),SUMIFS(VM,Fecha,$A283,Linea,VLOOKUP(D$1,Data!$AP:$AR,3,FALSE),Cuenta,VLOOKUP(D$1,Data!$AP:$AR,2,FALSE))+SUMIFS(FX,Fecha,$A283,Linea,VLOOKUP(D$1,Data!$AP:$AR,3,FALSE),Cuenta,VLOOKUP(D$1,Data!$AP:$AR,2,FALSE))+D282,"")</f>
        <v/>
      </c>
      <c r="E283" s="3" t="str">
        <f>IF(AND($A283&lt;&gt;"",E$1&lt;&gt;""),SUMIFS(VM,Fecha,$A283,Linea,VLOOKUP(E$1,Data!$AP:$AR,3,FALSE),Cuenta,VLOOKUP(E$1,Data!$AP:$AR,2,FALSE))+SUMIFS(FX,Fecha,$A283,Linea,VLOOKUP(E$1,Data!$AP:$AR,3,FALSE),Cuenta,VLOOKUP(E$1,Data!$AP:$AR,2,FALSE))+E282,"")</f>
        <v/>
      </c>
      <c r="F283" s="3" t="str">
        <f>IF(AND($A283&lt;&gt;"",F$1&lt;&gt;""),SUMIFS(VM,Fecha,$A283,Linea,VLOOKUP(F$1,Data!$AP:$AR,3,FALSE),Cuenta,VLOOKUP(F$1,Data!$AP:$AR,2,FALSE))+SUMIFS(FX,Fecha,$A283,Linea,VLOOKUP(F$1,Data!$AP:$AR,3,FALSE),Cuenta,VLOOKUP(F$1,Data!$AP:$AR,2,FALSE))+F282,"")</f>
        <v/>
      </c>
      <c r="G283" s="3" t="str">
        <f>IF(AND($A283&lt;&gt;"",G$1&lt;&gt;""),SUMIFS(VM,Fecha,$A283,Linea,VLOOKUP(G$1,Data!$AP:$AR,3,FALSE),Cuenta,VLOOKUP(G$1,Data!$AP:$AR,2,FALSE))+SUMIFS(FX,Fecha,$A283,Linea,VLOOKUP(G$1,Data!$AP:$AR,3,FALSE),Cuenta,VLOOKUP(G$1,Data!$AP:$AR,2,FALSE))+G282,"")</f>
        <v/>
      </c>
      <c r="H283" s="3" t="str">
        <f>IF(AND($A283&lt;&gt;"",H$1&lt;&gt;""),SUMIFS(VM,Fecha,$A283,Linea,VLOOKUP(H$1,Data!$AP:$AR,3,FALSE),Cuenta,VLOOKUP(H$1,Data!$AP:$AR,2,FALSE))+SUMIFS(FX,Fecha,$A283,Linea,VLOOKUP(H$1,Data!$AP:$AR,3,FALSE),Cuenta,VLOOKUP(H$1,Data!$AP:$AR,2,FALSE))+H282,"")</f>
        <v/>
      </c>
      <c r="I283" s="3" t="str">
        <f>IF(AND($A283&lt;&gt;"",I$1&lt;&gt;""),SUMIFS(VM,Fecha,$A283,Linea,VLOOKUP(I$1,Data!$AP:$AR,3,FALSE),Cuenta,VLOOKUP(I$1,Data!$AP:$AR,2,FALSE))+SUMIFS(FX,Fecha,$A283,Linea,VLOOKUP(I$1,Data!$AP:$AR,3,FALSE),Cuenta,VLOOKUP(I$1,Data!$AP:$AR,2,FALSE))+I282,"")</f>
        <v/>
      </c>
      <c r="J283" s="3" t="str">
        <f>IF(AND($A283&lt;&gt;"",J$1&lt;&gt;""),SUMIFS(VM,Fecha,$A283,Linea,VLOOKUP(J$1,Data!$AP:$AR,3,FALSE),Cuenta,VLOOKUP(J$1,Data!$AP:$AR,2,FALSE))+SUMIFS(FX,Fecha,$A283,Linea,VLOOKUP(J$1,Data!$AP:$AR,3,FALSE),Cuenta,VLOOKUP(J$1,Data!$AP:$AR,2,FALSE))+J282,"")</f>
        <v/>
      </c>
      <c r="K283" s="3" t="str">
        <f>IF(AND($A283&lt;&gt;"",K$1&lt;&gt;""),SUMIFS(VM,Fecha,$A283,Linea,VLOOKUP(K$1,Data!$AP:$AR,3,FALSE),Cuenta,VLOOKUP(K$1,Data!$AP:$AR,2,FALSE))+SUMIFS(FX,Fecha,$A283,Linea,VLOOKUP(K$1,Data!$AP:$AR,3,FALSE),Cuenta,VLOOKUP(K$1,Data!$AP:$AR,2,FALSE))+K282,"")</f>
        <v/>
      </c>
      <c r="L283" s="3" t="str">
        <f>IF(AND($A283&lt;&gt;"",L$1&lt;&gt;""),SUMIFS(VM,Fecha,$A283,Linea,VLOOKUP(L$1,Data!$AP:$AR,3,FALSE),Cuenta,VLOOKUP(L$1,Data!$AP:$AR,2,FALSE))+SUMIFS(FX,Fecha,$A283,Linea,VLOOKUP(L$1,Data!$AP:$AR,3,FALSE),Cuenta,VLOOKUP(L$1,Data!$AP:$AR,2,FALSE))+L282,"")</f>
        <v/>
      </c>
      <c r="M283" s="3" t="str">
        <f>IF(AND($A283&lt;&gt;"",M$1&lt;&gt;""),SUMIFS(VM,Fecha,$A283,Linea,VLOOKUP(M$1,Data!$AP:$AR,3,FALSE),Cuenta,VLOOKUP(M$1,Data!$AP:$AR,2,FALSE))+SUMIFS(FX,Fecha,$A283,Linea,VLOOKUP(M$1,Data!$AP:$AR,3,FALSE),Cuenta,VLOOKUP(M$1,Data!$AP:$AR,2,FALSE))+M282,"")</f>
        <v/>
      </c>
      <c r="N283" s="3" t="str">
        <f>IF(AND($A283&lt;&gt;"",N$1&lt;&gt;""),SUMIFS(VM,Fecha,$A283,Linea,VLOOKUP(N$1,Data!$AP:$AR,3,FALSE),Cuenta,VLOOKUP(N$1,Data!$AP:$AR,2,FALSE))+SUMIFS(FX,Fecha,$A283,Linea,VLOOKUP(N$1,Data!$AP:$AR,3,FALSE),Cuenta,VLOOKUP(N$1,Data!$AP:$AR,2,FALSE))+N282,"")</f>
        <v/>
      </c>
    </row>
    <row r="284" spans="2:14" x14ac:dyDescent="0.25">
      <c r="B284" s="3" t="str">
        <f>IF(AND($A284&lt;&gt;"",B$1&lt;&gt;""),SUMIFS(VM,Fecha,$A284,Linea,VLOOKUP(B$1,Data!$AP:$AR,3,FALSE),Cuenta,VLOOKUP(B$1,Data!$AP:$AR,2,FALSE))+SUMIFS(FX,Fecha,$A284,Linea,VLOOKUP(B$1,Data!$AP:$AR,3,FALSE),Cuenta,VLOOKUP(B$1,Data!$AP:$AR,2,FALSE))+B283,"")</f>
        <v/>
      </c>
      <c r="C284" s="3" t="str">
        <f>IF(AND($A284&lt;&gt;"",C$1&lt;&gt;""),SUMIFS(VM,Fecha,$A284,Linea,VLOOKUP(C$1,Data!$AP:$AR,3,FALSE),Cuenta,VLOOKUP(C$1,Data!$AP:$AR,2,FALSE))+SUMIFS(FX,Fecha,$A284,Linea,VLOOKUP(C$1,Data!$AP:$AR,3,FALSE),Cuenta,VLOOKUP(C$1,Data!$AP:$AR,2,FALSE))+C283,"")</f>
        <v/>
      </c>
      <c r="D284" s="3" t="str">
        <f>IF(AND($A284&lt;&gt;"",D$1&lt;&gt;""),SUMIFS(VM,Fecha,$A284,Linea,VLOOKUP(D$1,Data!$AP:$AR,3,FALSE),Cuenta,VLOOKUP(D$1,Data!$AP:$AR,2,FALSE))+SUMIFS(FX,Fecha,$A284,Linea,VLOOKUP(D$1,Data!$AP:$AR,3,FALSE),Cuenta,VLOOKUP(D$1,Data!$AP:$AR,2,FALSE))+D283,"")</f>
        <v/>
      </c>
      <c r="E284" s="3" t="str">
        <f>IF(AND($A284&lt;&gt;"",E$1&lt;&gt;""),SUMIFS(VM,Fecha,$A284,Linea,VLOOKUP(E$1,Data!$AP:$AR,3,FALSE),Cuenta,VLOOKUP(E$1,Data!$AP:$AR,2,FALSE))+SUMIFS(FX,Fecha,$A284,Linea,VLOOKUP(E$1,Data!$AP:$AR,3,FALSE),Cuenta,VLOOKUP(E$1,Data!$AP:$AR,2,FALSE))+E283,"")</f>
        <v/>
      </c>
      <c r="F284" s="3" t="str">
        <f>IF(AND($A284&lt;&gt;"",F$1&lt;&gt;""),SUMIFS(VM,Fecha,$A284,Linea,VLOOKUP(F$1,Data!$AP:$AR,3,FALSE),Cuenta,VLOOKUP(F$1,Data!$AP:$AR,2,FALSE))+SUMIFS(FX,Fecha,$A284,Linea,VLOOKUP(F$1,Data!$AP:$AR,3,FALSE),Cuenta,VLOOKUP(F$1,Data!$AP:$AR,2,FALSE))+F283,"")</f>
        <v/>
      </c>
      <c r="G284" s="3" t="str">
        <f>IF(AND($A284&lt;&gt;"",G$1&lt;&gt;""),SUMIFS(VM,Fecha,$A284,Linea,VLOOKUP(G$1,Data!$AP:$AR,3,FALSE),Cuenta,VLOOKUP(G$1,Data!$AP:$AR,2,FALSE))+SUMIFS(FX,Fecha,$A284,Linea,VLOOKUP(G$1,Data!$AP:$AR,3,FALSE),Cuenta,VLOOKUP(G$1,Data!$AP:$AR,2,FALSE))+G283,"")</f>
        <v/>
      </c>
      <c r="H284" s="3" t="str">
        <f>IF(AND($A284&lt;&gt;"",H$1&lt;&gt;""),SUMIFS(VM,Fecha,$A284,Linea,VLOOKUP(H$1,Data!$AP:$AR,3,FALSE),Cuenta,VLOOKUP(H$1,Data!$AP:$AR,2,FALSE))+SUMIFS(FX,Fecha,$A284,Linea,VLOOKUP(H$1,Data!$AP:$AR,3,FALSE),Cuenta,VLOOKUP(H$1,Data!$AP:$AR,2,FALSE))+H283,"")</f>
        <v/>
      </c>
      <c r="I284" s="3" t="str">
        <f>IF(AND($A284&lt;&gt;"",I$1&lt;&gt;""),SUMIFS(VM,Fecha,$A284,Linea,VLOOKUP(I$1,Data!$AP:$AR,3,FALSE),Cuenta,VLOOKUP(I$1,Data!$AP:$AR,2,FALSE))+SUMIFS(FX,Fecha,$A284,Linea,VLOOKUP(I$1,Data!$AP:$AR,3,FALSE),Cuenta,VLOOKUP(I$1,Data!$AP:$AR,2,FALSE))+I283,"")</f>
        <v/>
      </c>
      <c r="J284" s="3" t="str">
        <f>IF(AND($A284&lt;&gt;"",J$1&lt;&gt;""),SUMIFS(VM,Fecha,$A284,Linea,VLOOKUP(J$1,Data!$AP:$AR,3,FALSE),Cuenta,VLOOKUP(J$1,Data!$AP:$AR,2,FALSE))+SUMIFS(FX,Fecha,$A284,Linea,VLOOKUP(J$1,Data!$AP:$AR,3,FALSE),Cuenta,VLOOKUP(J$1,Data!$AP:$AR,2,FALSE))+J283,"")</f>
        <v/>
      </c>
      <c r="K284" s="3" t="str">
        <f>IF(AND($A284&lt;&gt;"",K$1&lt;&gt;""),SUMIFS(VM,Fecha,$A284,Linea,VLOOKUP(K$1,Data!$AP:$AR,3,FALSE),Cuenta,VLOOKUP(K$1,Data!$AP:$AR,2,FALSE))+SUMIFS(FX,Fecha,$A284,Linea,VLOOKUP(K$1,Data!$AP:$AR,3,FALSE),Cuenta,VLOOKUP(K$1,Data!$AP:$AR,2,FALSE))+K283,"")</f>
        <v/>
      </c>
      <c r="L284" s="3" t="str">
        <f>IF(AND($A284&lt;&gt;"",L$1&lt;&gt;""),SUMIFS(VM,Fecha,$A284,Linea,VLOOKUP(L$1,Data!$AP:$AR,3,FALSE),Cuenta,VLOOKUP(L$1,Data!$AP:$AR,2,FALSE))+SUMIFS(FX,Fecha,$A284,Linea,VLOOKUP(L$1,Data!$AP:$AR,3,FALSE),Cuenta,VLOOKUP(L$1,Data!$AP:$AR,2,FALSE))+L283,"")</f>
        <v/>
      </c>
      <c r="M284" s="3" t="str">
        <f>IF(AND($A284&lt;&gt;"",M$1&lt;&gt;""),SUMIFS(VM,Fecha,$A284,Linea,VLOOKUP(M$1,Data!$AP:$AR,3,FALSE),Cuenta,VLOOKUP(M$1,Data!$AP:$AR,2,FALSE))+SUMIFS(FX,Fecha,$A284,Linea,VLOOKUP(M$1,Data!$AP:$AR,3,FALSE),Cuenta,VLOOKUP(M$1,Data!$AP:$AR,2,FALSE))+M283,"")</f>
        <v/>
      </c>
      <c r="N284" s="3" t="str">
        <f>IF(AND($A284&lt;&gt;"",N$1&lt;&gt;""),SUMIFS(VM,Fecha,$A284,Linea,VLOOKUP(N$1,Data!$AP:$AR,3,FALSE),Cuenta,VLOOKUP(N$1,Data!$AP:$AR,2,FALSE))+SUMIFS(FX,Fecha,$A284,Linea,VLOOKUP(N$1,Data!$AP:$AR,3,FALSE),Cuenta,VLOOKUP(N$1,Data!$AP:$AR,2,FALSE))+N283,"")</f>
        <v/>
      </c>
    </row>
    <row r="285" spans="2:14" x14ac:dyDescent="0.25">
      <c r="B285" s="3" t="str">
        <f>IF(AND($A285&lt;&gt;"",B$1&lt;&gt;""),SUMIFS(VM,Fecha,$A285,Linea,VLOOKUP(B$1,Data!$AP:$AR,3,FALSE),Cuenta,VLOOKUP(B$1,Data!$AP:$AR,2,FALSE))+SUMIFS(FX,Fecha,$A285,Linea,VLOOKUP(B$1,Data!$AP:$AR,3,FALSE),Cuenta,VLOOKUP(B$1,Data!$AP:$AR,2,FALSE))+B284,"")</f>
        <v/>
      </c>
      <c r="C285" s="3" t="str">
        <f>IF(AND($A285&lt;&gt;"",C$1&lt;&gt;""),SUMIFS(VM,Fecha,$A285,Linea,VLOOKUP(C$1,Data!$AP:$AR,3,FALSE),Cuenta,VLOOKUP(C$1,Data!$AP:$AR,2,FALSE))+SUMIFS(FX,Fecha,$A285,Linea,VLOOKUP(C$1,Data!$AP:$AR,3,FALSE),Cuenta,VLOOKUP(C$1,Data!$AP:$AR,2,FALSE))+C284,"")</f>
        <v/>
      </c>
      <c r="D285" s="3" t="str">
        <f>IF(AND($A285&lt;&gt;"",D$1&lt;&gt;""),SUMIFS(VM,Fecha,$A285,Linea,VLOOKUP(D$1,Data!$AP:$AR,3,FALSE),Cuenta,VLOOKUP(D$1,Data!$AP:$AR,2,FALSE))+SUMIFS(FX,Fecha,$A285,Linea,VLOOKUP(D$1,Data!$AP:$AR,3,FALSE),Cuenta,VLOOKUP(D$1,Data!$AP:$AR,2,FALSE))+D284,"")</f>
        <v/>
      </c>
      <c r="E285" s="3" t="str">
        <f>IF(AND($A285&lt;&gt;"",E$1&lt;&gt;""),SUMIFS(VM,Fecha,$A285,Linea,VLOOKUP(E$1,Data!$AP:$AR,3,FALSE),Cuenta,VLOOKUP(E$1,Data!$AP:$AR,2,FALSE))+SUMIFS(FX,Fecha,$A285,Linea,VLOOKUP(E$1,Data!$AP:$AR,3,FALSE),Cuenta,VLOOKUP(E$1,Data!$AP:$AR,2,FALSE))+E284,"")</f>
        <v/>
      </c>
      <c r="F285" s="3" t="str">
        <f>IF(AND($A285&lt;&gt;"",F$1&lt;&gt;""),SUMIFS(VM,Fecha,$A285,Linea,VLOOKUP(F$1,Data!$AP:$AR,3,FALSE),Cuenta,VLOOKUP(F$1,Data!$AP:$AR,2,FALSE))+SUMIFS(FX,Fecha,$A285,Linea,VLOOKUP(F$1,Data!$AP:$AR,3,FALSE),Cuenta,VLOOKUP(F$1,Data!$AP:$AR,2,FALSE))+F284,"")</f>
        <v/>
      </c>
      <c r="G285" s="3" t="str">
        <f>IF(AND($A285&lt;&gt;"",G$1&lt;&gt;""),SUMIFS(VM,Fecha,$A285,Linea,VLOOKUP(G$1,Data!$AP:$AR,3,FALSE),Cuenta,VLOOKUP(G$1,Data!$AP:$AR,2,FALSE))+SUMIFS(FX,Fecha,$A285,Linea,VLOOKUP(G$1,Data!$AP:$AR,3,FALSE),Cuenta,VLOOKUP(G$1,Data!$AP:$AR,2,FALSE))+G284,"")</f>
        <v/>
      </c>
      <c r="H285" s="3" t="str">
        <f>IF(AND($A285&lt;&gt;"",H$1&lt;&gt;""),SUMIFS(VM,Fecha,$A285,Linea,VLOOKUP(H$1,Data!$AP:$AR,3,FALSE),Cuenta,VLOOKUP(H$1,Data!$AP:$AR,2,FALSE))+SUMIFS(FX,Fecha,$A285,Linea,VLOOKUP(H$1,Data!$AP:$AR,3,FALSE),Cuenta,VLOOKUP(H$1,Data!$AP:$AR,2,FALSE))+H284,"")</f>
        <v/>
      </c>
      <c r="I285" s="3" t="str">
        <f>IF(AND($A285&lt;&gt;"",I$1&lt;&gt;""),SUMIFS(VM,Fecha,$A285,Linea,VLOOKUP(I$1,Data!$AP:$AR,3,FALSE),Cuenta,VLOOKUP(I$1,Data!$AP:$AR,2,FALSE))+SUMIFS(FX,Fecha,$A285,Linea,VLOOKUP(I$1,Data!$AP:$AR,3,FALSE),Cuenta,VLOOKUP(I$1,Data!$AP:$AR,2,FALSE))+I284,"")</f>
        <v/>
      </c>
      <c r="J285" s="3" t="str">
        <f>IF(AND($A285&lt;&gt;"",J$1&lt;&gt;""),SUMIFS(VM,Fecha,$A285,Linea,VLOOKUP(J$1,Data!$AP:$AR,3,FALSE),Cuenta,VLOOKUP(J$1,Data!$AP:$AR,2,FALSE))+SUMIFS(FX,Fecha,$A285,Linea,VLOOKUP(J$1,Data!$AP:$AR,3,FALSE),Cuenta,VLOOKUP(J$1,Data!$AP:$AR,2,FALSE))+J284,"")</f>
        <v/>
      </c>
      <c r="K285" s="3" t="str">
        <f>IF(AND($A285&lt;&gt;"",K$1&lt;&gt;""),SUMIFS(VM,Fecha,$A285,Linea,VLOOKUP(K$1,Data!$AP:$AR,3,FALSE),Cuenta,VLOOKUP(K$1,Data!$AP:$AR,2,FALSE))+SUMIFS(FX,Fecha,$A285,Linea,VLOOKUP(K$1,Data!$AP:$AR,3,FALSE),Cuenta,VLOOKUP(K$1,Data!$AP:$AR,2,FALSE))+K284,"")</f>
        <v/>
      </c>
      <c r="L285" s="3" t="str">
        <f>IF(AND($A285&lt;&gt;"",L$1&lt;&gt;""),SUMIFS(VM,Fecha,$A285,Linea,VLOOKUP(L$1,Data!$AP:$AR,3,FALSE),Cuenta,VLOOKUP(L$1,Data!$AP:$AR,2,FALSE))+SUMIFS(FX,Fecha,$A285,Linea,VLOOKUP(L$1,Data!$AP:$AR,3,FALSE),Cuenta,VLOOKUP(L$1,Data!$AP:$AR,2,FALSE))+L284,"")</f>
        <v/>
      </c>
      <c r="M285" s="3" t="str">
        <f>IF(AND($A285&lt;&gt;"",M$1&lt;&gt;""),SUMIFS(VM,Fecha,$A285,Linea,VLOOKUP(M$1,Data!$AP:$AR,3,FALSE),Cuenta,VLOOKUP(M$1,Data!$AP:$AR,2,FALSE))+SUMIFS(FX,Fecha,$A285,Linea,VLOOKUP(M$1,Data!$AP:$AR,3,FALSE),Cuenta,VLOOKUP(M$1,Data!$AP:$AR,2,FALSE))+M284,"")</f>
        <v/>
      </c>
      <c r="N285" s="3" t="str">
        <f>IF(AND($A285&lt;&gt;"",N$1&lt;&gt;""),SUMIFS(VM,Fecha,$A285,Linea,VLOOKUP(N$1,Data!$AP:$AR,3,FALSE),Cuenta,VLOOKUP(N$1,Data!$AP:$AR,2,FALSE))+SUMIFS(FX,Fecha,$A285,Linea,VLOOKUP(N$1,Data!$AP:$AR,3,FALSE),Cuenta,VLOOKUP(N$1,Data!$AP:$AR,2,FALSE))+N284,"")</f>
        <v/>
      </c>
    </row>
    <row r="286" spans="2:14" x14ac:dyDescent="0.25">
      <c r="B286" s="3" t="str">
        <f>IF(AND($A286&lt;&gt;"",B$1&lt;&gt;""),SUMIFS(VM,Fecha,$A286,Linea,VLOOKUP(B$1,Data!$AP:$AR,3,FALSE),Cuenta,VLOOKUP(B$1,Data!$AP:$AR,2,FALSE))+SUMIFS(FX,Fecha,$A286,Linea,VLOOKUP(B$1,Data!$AP:$AR,3,FALSE),Cuenta,VLOOKUP(B$1,Data!$AP:$AR,2,FALSE))+B285,"")</f>
        <v/>
      </c>
      <c r="C286" s="3" t="str">
        <f>IF(AND($A286&lt;&gt;"",C$1&lt;&gt;""),SUMIFS(VM,Fecha,$A286,Linea,VLOOKUP(C$1,Data!$AP:$AR,3,FALSE),Cuenta,VLOOKUP(C$1,Data!$AP:$AR,2,FALSE))+SUMIFS(FX,Fecha,$A286,Linea,VLOOKUP(C$1,Data!$AP:$AR,3,FALSE),Cuenta,VLOOKUP(C$1,Data!$AP:$AR,2,FALSE))+C285,"")</f>
        <v/>
      </c>
      <c r="D286" s="3" t="str">
        <f>IF(AND($A286&lt;&gt;"",D$1&lt;&gt;""),SUMIFS(VM,Fecha,$A286,Linea,VLOOKUP(D$1,Data!$AP:$AR,3,FALSE),Cuenta,VLOOKUP(D$1,Data!$AP:$AR,2,FALSE))+SUMIFS(FX,Fecha,$A286,Linea,VLOOKUP(D$1,Data!$AP:$AR,3,FALSE),Cuenta,VLOOKUP(D$1,Data!$AP:$AR,2,FALSE))+D285,"")</f>
        <v/>
      </c>
      <c r="E286" s="3" t="str">
        <f>IF(AND($A286&lt;&gt;"",E$1&lt;&gt;""),SUMIFS(VM,Fecha,$A286,Linea,VLOOKUP(E$1,Data!$AP:$AR,3,FALSE),Cuenta,VLOOKUP(E$1,Data!$AP:$AR,2,FALSE))+SUMIFS(FX,Fecha,$A286,Linea,VLOOKUP(E$1,Data!$AP:$AR,3,FALSE),Cuenta,VLOOKUP(E$1,Data!$AP:$AR,2,FALSE))+E285,"")</f>
        <v/>
      </c>
      <c r="F286" s="3" t="str">
        <f>IF(AND($A286&lt;&gt;"",F$1&lt;&gt;""),SUMIFS(VM,Fecha,$A286,Linea,VLOOKUP(F$1,Data!$AP:$AR,3,FALSE),Cuenta,VLOOKUP(F$1,Data!$AP:$AR,2,FALSE))+SUMIFS(FX,Fecha,$A286,Linea,VLOOKUP(F$1,Data!$AP:$AR,3,FALSE),Cuenta,VLOOKUP(F$1,Data!$AP:$AR,2,FALSE))+F285,"")</f>
        <v/>
      </c>
      <c r="G286" s="3" t="str">
        <f>IF(AND($A286&lt;&gt;"",G$1&lt;&gt;""),SUMIFS(VM,Fecha,$A286,Linea,VLOOKUP(G$1,Data!$AP:$AR,3,FALSE),Cuenta,VLOOKUP(G$1,Data!$AP:$AR,2,FALSE))+SUMIFS(FX,Fecha,$A286,Linea,VLOOKUP(G$1,Data!$AP:$AR,3,FALSE),Cuenta,VLOOKUP(G$1,Data!$AP:$AR,2,FALSE))+G285,"")</f>
        <v/>
      </c>
      <c r="H286" s="3" t="str">
        <f>IF(AND($A286&lt;&gt;"",H$1&lt;&gt;""),SUMIFS(VM,Fecha,$A286,Linea,VLOOKUP(H$1,Data!$AP:$AR,3,FALSE),Cuenta,VLOOKUP(H$1,Data!$AP:$AR,2,FALSE))+SUMIFS(FX,Fecha,$A286,Linea,VLOOKUP(H$1,Data!$AP:$AR,3,FALSE),Cuenta,VLOOKUP(H$1,Data!$AP:$AR,2,FALSE))+H285,"")</f>
        <v/>
      </c>
      <c r="I286" s="3" t="str">
        <f>IF(AND($A286&lt;&gt;"",I$1&lt;&gt;""),SUMIFS(VM,Fecha,$A286,Linea,VLOOKUP(I$1,Data!$AP:$AR,3,FALSE),Cuenta,VLOOKUP(I$1,Data!$AP:$AR,2,FALSE))+SUMIFS(FX,Fecha,$A286,Linea,VLOOKUP(I$1,Data!$AP:$AR,3,FALSE),Cuenta,VLOOKUP(I$1,Data!$AP:$AR,2,FALSE))+I285,"")</f>
        <v/>
      </c>
      <c r="J286" s="3" t="str">
        <f>IF(AND($A286&lt;&gt;"",J$1&lt;&gt;""),SUMIFS(VM,Fecha,$A286,Linea,VLOOKUP(J$1,Data!$AP:$AR,3,FALSE),Cuenta,VLOOKUP(J$1,Data!$AP:$AR,2,FALSE))+SUMIFS(FX,Fecha,$A286,Linea,VLOOKUP(J$1,Data!$AP:$AR,3,FALSE),Cuenta,VLOOKUP(J$1,Data!$AP:$AR,2,FALSE))+J285,"")</f>
        <v/>
      </c>
      <c r="K286" s="3" t="str">
        <f>IF(AND($A286&lt;&gt;"",K$1&lt;&gt;""),SUMIFS(VM,Fecha,$A286,Linea,VLOOKUP(K$1,Data!$AP:$AR,3,FALSE),Cuenta,VLOOKUP(K$1,Data!$AP:$AR,2,FALSE))+SUMIFS(FX,Fecha,$A286,Linea,VLOOKUP(K$1,Data!$AP:$AR,3,FALSE),Cuenta,VLOOKUP(K$1,Data!$AP:$AR,2,FALSE))+K285,"")</f>
        <v/>
      </c>
      <c r="L286" s="3" t="str">
        <f>IF(AND($A286&lt;&gt;"",L$1&lt;&gt;""),SUMIFS(VM,Fecha,$A286,Linea,VLOOKUP(L$1,Data!$AP:$AR,3,FALSE),Cuenta,VLOOKUP(L$1,Data!$AP:$AR,2,FALSE))+SUMIFS(FX,Fecha,$A286,Linea,VLOOKUP(L$1,Data!$AP:$AR,3,FALSE),Cuenta,VLOOKUP(L$1,Data!$AP:$AR,2,FALSE))+L285,"")</f>
        <v/>
      </c>
      <c r="M286" s="3" t="str">
        <f>IF(AND($A286&lt;&gt;"",M$1&lt;&gt;""),SUMIFS(VM,Fecha,$A286,Linea,VLOOKUP(M$1,Data!$AP:$AR,3,FALSE),Cuenta,VLOOKUP(M$1,Data!$AP:$AR,2,FALSE))+SUMIFS(FX,Fecha,$A286,Linea,VLOOKUP(M$1,Data!$AP:$AR,3,FALSE),Cuenta,VLOOKUP(M$1,Data!$AP:$AR,2,FALSE))+M285,"")</f>
        <v/>
      </c>
      <c r="N286" s="3" t="str">
        <f>IF(AND($A286&lt;&gt;"",N$1&lt;&gt;""),SUMIFS(VM,Fecha,$A286,Linea,VLOOKUP(N$1,Data!$AP:$AR,3,FALSE),Cuenta,VLOOKUP(N$1,Data!$AP:$AR,2,FALSE))+SUMIFS(FX,Fecha,$A286,Linea,VLOOKUP(N$1,Data!$AP:$AR,3,FALSE),Cuenta,VLOOKUP(N$1,Data!$AP:$AR,2,FALSE))+N285,"")</f>
        <v/>
      </c>
    </row>
    <row r="287" spans="2:14" x14ac:dyDescent="0.25">
      <c r="B287" s="3" t="str">
        <f>IF(AND($A287&lt;&gt;"",B$1&lt;&gt;""),SUMIFS(VM,Fecha,$A287,Linea,VLOOKUP(B$1,Data!$AP:$AR,3,FALSE),Cuenta,VLOOKUP(B$1,Data!$AP:$AR,2,FALSE))+SUMIFS(FX,Fecha,$A287,Linea,VLOOKUP(B$1,Data!$AP:$AR,3,FALSE),Cuenta,VLOOKUP(B$1,Data!$AP:$AR,2,FALSE))+B286,"")</f>
        <v/>
      </c>
      <c r="C287" s="3" t="str">
        <f>IF(AND($A287&lt;&gt;"",C$1&lt;&gt;""),SUMIFS(VM,Fecha,$A287,Linea,VLOOKUP(C$1,Data!$AP:$AR,3,FALSE),Cuenta,VLOOKUP(C$1,Data!$AP:$AR,2,FALSE))+SUMIFS(FX,Fecha,$A287,Linea,VLOOKUP(C$1,Data!$AP:$AR,3,FALSE),Cuenta,VLOOKUP(C$1,Data!$AP:$AR,2,FALSE))+C286,"")</f>
        <v/>
      </c>
      <c r="D287" s="3" t="str">
        <f>IF(AND($A287&lt;&gt;"",D$1&lt;&gt;""),SUMIFS(VM,Fecha,$A287,Linea,VLOOKUP(D$1,Data!$AP:$AR,3,FALSE),Cuenta,VLOOKUP(D$1,Data!$AP:$AR,2,FALSE))+SUMIFS(FX,Fecha,$A287,Linea,VLOOKUP(D$1,Data!$AP:$AR,3,FALSE),Cuenta,VLOOKUP(D$1,Data!$AP:$AR,2,FALSE))+D286,"")</f>
        <v/>
      </c>
      <c r="E287" s="3" t="str">
        <f>IF(AND($A287&lt;&gt;"",E$1&lt;&gt;""),SUMIFS(VM,Fecha,$A287,Linea,VLOOKUP(E$1,Data!$AP:$AR,3,FALSE),Cuenta,VLOOKUP(E$1,Data!$AP:$AR,2,FALSE))+SUMIFS(FX,Fecha,$A287,Linea,VLOOKUP(E$1,Data!$AP:$AR,3,FALSE),Cuenta,VLOOKUP(E$1,Data!$AP:$AR,2,FALSE))+E286,"")</f>
        <v/>
      </c>
      <c r="F287" s="3" t="str">
        <f>IF(AND($A287&lt;&gt;"",F$1&lt;&gt;""),SUMIFS(VM,Fecha,$A287,Linea,VLOOKUP(F$1,Data!$AP:$AR,3,FALSE),Cuenta,VLOOKUP(F$1,Data!$AP:$AR,2,FALSE))+SUMIFS(FX,Fecha,$A287,Linea,VLOOKUP(F$1,Data!$AP:$AR,3,FALSE),Cuenta,VLOOKUP(F$1,Data!$AP:$AR,2,FALSE))+F286,"")</f>
        <v/>
      </c>
      <c r="G287" s="3" t="str">
        <f>IF(AND($A287&lt;&gt;"",G$1&lt;&gt;""),SUMIFS(VM,Fecha,$A287,Linea,VLOOKUP(G$1,Data!$AP:$AR,3,FALSE),Cuenta,VLOOKUP(G$1,Data!$AP:$AR,2,FALSE))+SUMIFS(FX,Fecha,$A287,Linea,VLOOKUP(G$1,Data!$AP:$AR,3,FALSE),Cuenta,VLOOKUP(G$1,Data!$AP:$AR,2,FALSE))+G286,"")</f>
        <v/>
      </c>
      <c r="H287" s="3" t="str">
        <f>IF(AND($A287&lt;&gt;"",H$1&lt;&gt;""),SUMIFS(VM,Fecha,$A287,Linea,VLOOKUP(H$1,Data!$AP:$AR,3,FALSE),Cuenta,VLOOKUP(H$1,Data!$AP:$AR,2,FALSE))+SUMIFS(FX,Fecha,$A287,Linea,VLOOKUP(H$1,Data!$AP:$AR,3,FALSE),Cuenta,VLOOKUP(H$1,Data!$AP:$AR,2,FALSE))+H286,"")</f>
        <v/>
      </c>
      <c r="I287" s="3" t="str">
        <f>IF(AND($A287&lt;&gt;"",I$1&lt;&gt;""),SUMIFS(VM,Fecha,$A287,Linea,VLOOKUP(I$1,Data!$AP:$AR,3,FALSE),Cuenta,VLOOKUP(I$1,Data!$AP:$AR,2,FALSE))+SUMIFS(FX,Fecha,$A287,Linea,VLOOKUP(I$1,Data!$AP:$AR,3,FALSE),Cuenta,VLOOKUP(I$1,Data!$AP:$AR,2,FALSE))+I286,"")</f>
        <v/>
      </c>
      <c r="J287" s="3" t="str">
        <f>IF(AND($A287&lt;&gt;"",J$1&lt;&gt;""),SUMIFS(VM,Fecha,$A287,Linea,VLOOKUP(J$1,Data!$AP:$AR,3,FALSE),Cuenta,VLOOKUP(J$1,Data!$AP:$AR,2,FALSE))+SUMIFS(FX,Fecha,$A287,Linea,VLOOKUP(J$1,Data!$AP:$AR,3,FALSE),Cuenta,VLOOKUP(J$1,Data!$AP:$AR,2,FALSE))+J286,"")</f>
        <v/>
      </c>
      <c r="K287" s="3" t="str">
        <f>IF(AND($A287&lt;&gt;"",K$1&lt;&gt;""),SUMIFS(VM,Fecha,$A287,Linea,VLOOKUP(K$1,Data!$AP:$AR,3,FALSE),Cuenta,VLOOKUP(K$1,Data!$AP:$AR,2,FALSE))+SUMIFS(FX,Fecha,$A287,Linea,VLOOKUP(K$1,Data!$AP:$AR,3,FALSE),Cuenta,VLOOKUP(K$1,Data!$AP:$AR,2,FALSE))+K286,"")</f>
        <v/>
      </c>
      <c r="L287" s="3" t="str">
        <f>IF(AND($A287&lt;&gt;"",L$1&lt;&gt;""),SUMIFS(VM,Fecha,$A287,Linea,VLOOKUP(L$1,Data!$AP:$AR,3,FALSE),Cuenta,VLOOKUP(L$1,Data!$AP:$AR,2,FALSE))+SUMIFS(FX,Fecha,$A287,Linea,VLOOKUP(L$1,Data!$AP:$AR,3,FALSE),Cuenta,VLOOKUP(L$1,Data!$AP:$AR,2,FALSE))+L286,"")</f>
        <v/>
      </c>
      <c r="M287" s="3" t="str">
        <f>IF(AND($A287&lt;&gt;"",M$1&lt;&gt;""),SUMIFS(VM,Fecha,$A287,Linea,VLOOKUP(M$1,Data!$AP:$AR,3,FALSE),Cuenta,VLOOKUP(M$1,Data!$AP:$AR,2,FALSE))+SUMIFS(FX,Fecha,$A287,Linea,VLOOKUP(M$1,Data!$AP:$AR,3,FALSE),Cuenta,VLOOKUP(M$1,Data!$AP:$AR,2,FALSE))+M286,"")</f>
        <v/>
      </c>
      <c r="N287" s="3" t="str">
        <f>IF(AND($A287&lt;&gt;"",N$1&lt;&gt;""),SUMIFS(VM,Fecha,$A287,Linea,VLOOKUP(N$1,Data!$AP:$AR,3,FALSE),Cuenta,VLOOKUP(N$1,Data!$AP:$AR,2,FALSE))+SUMIFS(FX,Fecha,$A287,Linea,VLOOKUP(N$1,Data!$AP:$AR,3,FALSE),Cuenta,VLOOKUP(N$1,Data!$AP:$AR,2,FALSE))+N286,"")</f>
        <v/>
      </c>
    </row>
    <row r="288" spans="2:14" x14ac:dyDescent="0.25">
      <c r="B288" s="3" t="str">
        <f>IF(AND($A288&lt;&gt;"",B$1&lt;&gt;""),SUMIFS(VM,Fecha,$A288,Linea,VLOOKUP(B$1,Data!$AP:$AR,3,FALSE),Cuenta,VLOOKUP(B$1,Data!$AP:$AR,2,FALSE))+SUMIFS(FX,Fecha,$A288,Linea,VLOOKUP(B$1,Data!$AP:$AR,3,FALSE),Cuenta,VLOOKUP(B$1,Data!$AP:$AR,2,FALSE))+B287,"")</f>
        <v/>
      </c>
      <c r="C288" s="3" t="str">
        <f>IF(AND($A288&lt;&gt;"",C$1&lt;&gt;""),SUMIFS(VM,Fecha,$A288,Linea,VLOOKUP(C$1,Data!$AP:$AR,3,FALSE),Cuenta,VLOOKUP(C$1,Data!$AP:$AR,2,FALSE))+SUMIFS(FX,Fecha,$A288,Linea,VLOOKUP(C$1,Data!$AP:$AR,3,FALSE),Cuenta,VLOOKUP(C$1,Data!$AP:$AR,2,FALSE))+C287,"")</f>
        <v/>
      </c>
      <c r="D288" s="3" t="str">
        <f>IF(AND($A288&lt;&gt;"",D$1&lt;&gt;""),SUMIFS(VM,Fecha,$A288,Linea,VLOOKUP(D$1,Data!$AP:$AR,3,FALSE),Cuenta,VLOOKUP(D$1,Data!$AP:$AR,2,FALSE))+SUMIFS(FX,Fecha,$A288,Linea,VLOOKUP(D$1,Data!$AP:$AR,3,FALSE),Cuenta,VLOOKUP(D$1,Data!$AP:$AR,2,FALSE))+D287,"")</f>
        <v/>
      </c>
      <c r="E288" s="3" t="str">
        <f>IF(AND($A288&lt;&gt;"",E$1&lt;&gt;""),SUMIFS(VM,Fecha,$A288,Linea,VLOOKUP(E$1,Data!$AP:$AR,3,FALSE),Cuenta,VLOOKUP(E$1,Data!$AP:$AR,2,FALSE))+SUMIFS(FX,Fecha,$A288,Linea,VLOOKUP(E$1,Data!$AP:$AR,3,FALSE),Cuenta,VLOOKUP(E$1,Data!$AP:$AR,2,FALSE))+E287,"")</f>
        <v/>
      </c>
      <c r="F288" s="3" t="str">
        <f>IF(AND($A288&lt;&gt;"",F$1&lt;&gt;""),SUMIFS(VM,Fecha,$A288,Linea,VLOOKUP(F$1,Data!$AP:$AR,3,FALSE),Cuenta,VLOOKUP(F$1,Data!$AP:$AR,2,FALSE))+SUMIFS(FX,Fecha,$A288,Linea,VLOOKUP(F$1,Data!$AP:$AR,3,FALSE),Cuenta,VLOOKUP(F$1,Data!$AP:$AR,2,FALSE))+F287,"")</f>
        <v/>
      </c>
      <c r="G288" s="3" t="str">
        <f>IF(AND($A288&lt;&gt;"",G$1&lt;&gt;""),SUMIFS(VM,Fecha,$A288,Linea,VLOOKUP(G$1,Data!$AP:$AR,3,FALSE),Cuenta,VLOOKUP(G$1,Data!$AP:$AR,2,FALSE))+SUMIFS(FX,Fecha,$A288,Linea,VLOOKUP(G$1,Data!$AP:$AR,3,FALSE),Cuenta,VLOOKUP(G$1,Data!$AP:$AR,2,FALSE))+G287,"")</f>
        <v/>
      </c>
      <c r="H288" s="3" t="str">
        <f>IF(AND($A288&lt;&gt;"",H$1&lt;&gt;""),SUMIFS(VM,Fecha,$A288,Linea,VLOOKUP(H$1,Data!$AP:$AR,3,FALSE),Cuenta,VLOOKUP(H$1,Data!$AP:$AR,2,FALSE))+SUMIFS(FX,Fecha,$A288,Linea,VLOOKUP(H$1,Data!$AP:$AR,3,FALSE),Cuenta,VLOOKUP(H$1,Data!$AP:$AR,2,FALSE))+H287,"")</f>
        <v/>
      </c>
      <c r="I288" s="3" t="str">
        <f>IF(AND($A288&lt;&gt;"",I$1&lt;&gt;""),SUMIFS(VM,Fecha,$A288,Linea,VLOOKUP(I$1,Data!$AP:$AR,3,FALSE),Cuenta,VLOOKUP(I$1,Data!$AP:$AR,2,FALSE))+SUMIFS(FX,Fecha,$A288,Linea,VLOOKUP(I$1,Data!$AP:$AR,3,FALSE),Cuenta,VLOOKUP(I$1,Data!$AP:$AR,2,FALSE))+I287,"")</f>
        <v/>
      </c>
      <c r="J288" s="3" t="str">
        <f>IF(AND($A288&lt;&gt;"",J$1&lt;&gt;""),SUMIFS(VM,Fecha,$A288,Linea,VLOOKUP(J$1,Data!$AP:$AR,3,FALSE),Cuenta,VLOOKUP(J$1,Data!$AP:$AR,2,FALSE))+SUMIFS(FX,Fecha,$A288,Linea,VLOOKUP(J$1,Data!$AP:$AR,3,FALSE),Cuenta,VLOOKUP(J$1,Data!$AP:$AR,2,FALSE))+J287,"")</f>
        <v/>
      </c>
      <c r="K288" s="3" t="str">
        <f>IF(AND($A288&lt;&gt;"",K$1&lt;&gt;""),SUMIFS(VM,Fecha,$A288,Linea,VLOOKUP(K$1,Data!$AP:$AR,3,FALSE),Cuenta,VLOOKUP(K$1,Data!$AP:$AR,2,FALSE))+SUMIFS(FX,Fecha,$A288,Linea,VLOOKUP(K$1,Data!$AP:$AR,3,FALSE),Cuenta,VLOOKUP(K$1,Data!$AP:$AR,2,FALSE))+K287,"")</f>
        <v/>
      </c>
      <c r="L288" s="3" t="str">
        <f>IF(AND($A288&lt;&gt;"",L$1&lt;&gt;""),SUMIFS(VM,Fecha,$A288,Linea,VLOOKUP(L$1,Data!$AP:$AR,3,FALSE),Cuenta,VLOOKUP(L$1,Data!$AP:$AR,2,FALSE))+SUMIFS(FX,Fecha,$A288,Linea,VLOOKUP(L$1,Data!$AP:$AR,3,FALSE),Cuenta,VLOOKUP(L$1,Data!$AP:$AR,2,FALSE))+L287,"")</f>
        <v/>
      </c>
      <c r="M288" s="3" t="str">
        <f>IF(AND($A288&lt;&gt;"",M$1&lt;&gt;""),SUMIFS(VM,Fecha,$A288,Linea,VLOOKUP(M$1,Data!$AP:$AR,3,FALSE),Cuenta,VLOOKUP(M$1,Data!$AP:$AR,2,FALSE))+SUMIFS(FX,Fecha,$A288,Linea,VLOOKUP(M$1,Data!$AP:$AR,3,FALSE),Cuenta,VLOOKUP(M$1,Data!$AP:$AR,2,FALSE))+M287,"")</f>
        <v/>
      </c>
      <c r="N288" s="3" t="str">
        <f>IF(AND($A288&lt;&gt;"",N$1&lt;&gt;""),SUMIFS(VM,Fecha,$A288,Linea,VLOOKUP(N$1,Data!$AP:$AR,3,FALSE),Cuenta,VLOOKUP(N$1,Data!$AP:$AR,2,FALSE))+SUMIFS(FX,Fecha,$A288,Linea,VLOOKUP(N$1,Data!$AP:$AR,3,FALSE),Cuenta,VLOOKUP(N$1,Data!$AP:$AR,2,FALSE))+N287,"")</f>
        <v/>
      </c>
    </row>
    <row r="289" spans="2:14" x14ac:dyDescent="0.25">
      <c r="B289" s="3" t="str">
        <f>IF(AND($A289&lt;&gt;"",B$1&lt;&gt;""),SUMIFS(VM,Fecha,$A289,Linea,VLOOKUP(B$1,Data!$AP:$AR,3,FALSE),Cuenta,VLOOKUP(B$1,Data!$AP:$AR,2,FALSE))+SUMIFS(FX,Fecha,$A289,Linea,VLOOKUP(B$1,Data!$AP:$AR,3,FALSE),Cuenta,VLOOKUP(B$1,Data!$AP:$AR,2,FALSE))+B288,"")</f>
        <v/>
      </c>
      <c r="C289" s="3" t="str">
        <f>IF(AND($A289&lt;&gt;"",C$1&lt;&gt;""),SUMIFS(VM,Fecha,$A289,Linea,VLOOKUP(C$1,Data!$AP:$AR,3,FALSE),Cuenta,VLOOKUP(C$1,Data!$AP:$AR,2,FALSE))+SUMIFS(FX,Fecha,$A289,Linea,VLOOKUP(C$1,Data!$AP:$AR,3,FALSE),Cuenta,VLOOKUP(C$1,Data!$AP:$AR,2,FALSE))+C288,"")</f>
        <v/>
      </c>
      <c r="D289" s="3" t="str">
        <f>IF(AND($A289&lt;&gt;"",D$1&lt;&gt;""),SUMIFS(VM,Fecha,$A289,Linea,VLOOKUP(D$1,Data!$AP:$AR,3,FALSE),Cuenta,VLOOKUP(D$1,Data!$AP:$AR,2,FALSE))+SUMIFS(FX,Fecha,$A289,Linea,VLOOKUP(D$1,Data!$AP:$AR,3,FALSE),Cuenta,VLOOKUP(D$1,Data!$AP:$AR,2,FALSE))+D288,"")</f>
        <v/>
      </c>
      <c r="E289" s="3" t="str">
        <f>IF(AND($A289&lt;&gt;"",E$1&lt;&gt;""),SUMIFS(VM,Fecha,$A289,Linea,VLOOKUP(E$1,Data!$AP:$AR,3,FALSE),Cuenta,VLOOKUP(E$1,Data!$AP:$AR,2,FALSE))+SUMIFS(FX,Fecha,$A289,Linea,VLOOKUP(E$1,Data!$AP:$AR,3,FALSE),Cuenta,VLOOKUP(E$1,Data!$AP:$AR,2,FALSE))+E288,"")</f>
        <v/>
      </c>
      <c r="F289" s="3" t="str">
        <f>IF(AND($A289&lt;&gt;"",F$1&lt;&gt;""),SUMIFS(VM,Fecha,$A289,Linea,VLOOKUP(F$1,Data!$AP:$AR,3,FALSE),Cuenta,VLOOKUP(F$1,Data!$AP:$AR,2,FALSE))+SUMIFS(FX,Fecha,$A289,Linea,VLOOKUP(F$1,Data!$AP:$AR,3,FALSE),Cuenta,VLOOKUP(F$1,Data!$AP:$AR,2,FALSE))+F288,"")</f>
        <v/>
      </c>
      <c r="G289" s="3" t="str">
        <f>IF(AND($A289&lt;&gt;"",G$1&lt;&gt;""),SUMIFS(VM,Fecha,$A289,Linea,VLOOKUP(G$1,Data!$AP:$AR,3,FALSE),Cuenta,VLOOKUP(G$1,Data!$AP:$AR,2,FALSE))+SUMIFS(FX,Fecha,$A289,Linea,VLOOKUP(G$1,Data!$AP:$AR,3,FALSE),Cuenta,VLOOKUP(G$1,Data!$AP:$AR,2,FALSE))+G288,"")</f>
        <v/>
      </c>
      <c r="H289" s="3" t="str">
        <f>IF(AND($A289&lt;&gt;"",H$1&lt;&gt;""),SUMIFS(VM,Fecha,$A289,Linea,VLOOKUP(H$1,Data!$AP:$AR,3,FALSE),Cuenta,VLOOKUP(H$1,Data!$AP:$AR,2,FALSE))+SUMIFS(FX,Fecha,$A289,Linea,VLOOKUP(H$1,Data!$AP:$AR,3,FALSE),Cuenta,VLOOKUP(H$1,Data!$AP:$AR,2,FALSE))+H288,"")</f>
        <v/>
      </c>
      <c r="I289" s="3" t="str">
        <f>IF(AND($A289&lt;&gt;"",I$1&lt;&gt;""),SUMIFS(VM,Fecha,$A289,Linea,VLOOKUP(I$1,Data!$AP:$AR,3,FALSE),Cuenta,VLOOKUP(I$1,Data!$AP:$AR,2,FALSE))+SUMIFS(FX,Fecha,$A289,Linea,VLOOKUP(I$1,Data!$AP:$AR,3,FALSE),Cuenta,VLOOKUP(I$1,Data!$AP:$AR,2,FALSE))+I288,"")</f>
        <v/>
      </c>
      <c r="J289" s="3" t="str">
        <f>IF(AND($A289&lt;&gt;"",J$1&lt;&gt;""),SUMIFS(VM,Fecha,$A289,Linea,VLOOKUP(J$1,Data!$AP:$AR,3,FALSE),Cuenta,VLOOKUP(J$1,Data!$AP:$AR,2,FALSE))+SUMIFS(FX,Fecha,$A289,Linea,VLOOKUP(J$1,Data!$AP:$AR,3,FALSE),Cuenta,VLOOKUP(J$1,Data!$AP:$AR,2,FALSE))+J288,"")</f>
        <v/>
      </c>
      <c r="K289" s="3" t="str">
        <f>IF(AND($A289&lt;&gt;"",K$1&lt;&gt;""),SUMIFS(VM,Fecha,$A289,Linea,VLOOKUP(K$1,Data!$AP:$AR,3,FALSE),Cuenta,VLOOKUP(K$1,Data!$AP:$AR,2,FALSE))+SUMIFS(FX,Fecha,$A289,Linea,VLOOKUP(K$1,Data!$AP:$AR,3,FALSE),Cuenta,VLOOKUP(K$1,Data!$AP:$AR,2,FALSE))+K288,"")</f>
        <v/>
      </c>
      <c r="L289" s="3" t="str">
        <f>IF(AND($A289&lt;&gt;"",L$1&lt;&gt;""),SUMIFS(VM,Fecha,$A289,Linea,VLOOKUP(L$1,Data!$AP:$AR,3,FALSE),Cuenta,VLOOKUP(L$1,Data!$AP:$AR,2,FALSE))+SUMIFS(FX,Fecha,$A289,Linea,VLOOKUP(L$1,Data!$AP:$AR,3,FALSE),Cuenta,VLOOKUP(L$1,Data!$AP:$AR,2,FALSE))+L288,"")</f>
        <v/>
      </c>
      <c r="M289" s="3" t="str">
        <f>IF(AND($A289&lt;&gt;"",M$1&lt;&gt;""),SUMIFS(VM,Fecha,$A289,Linea,VLOOKUP(M$1,Data!$AP:$AR,3,FALSE),Cuenta,VLOOKUP(M$1,Data!$AP:$AR,2,FALSE))+SUMIFS(FX,Fecha,$A289,Linea,VLOOKUP(M$1,Data!$AP:$AR,3,FALSE),Cuenta,VLOOKUP(M$1,Data!$AP:$AR,2,FALSE))+M288,"")</f>
        <v/>
      </c>
      <c r="N289" s="3" t="str">
        <f>IF(AND($A289&lt;&gt;"",N$1&lt;&gt;""),SUMIFS(VM,Fecha,$A289,Linea,VLOOKUP(N$1,Data!$AP:$AR,3,FALSE),Cuenta,VLOOKUP(N$1,Data!$AP:$AR,2,FALSE))+SUMIFS(FX,Fecha,$A289,Linea,VLOOKUP(N$1,Data!$AP:$AR,3,FALSE),Cuenta,VLOOKUP(N$1,Data!$AP:$AR,2,FALSE))+N288,"")</f>
        <v/>
      </c>
    </row>
    <row r="290" spans="2:14" x14ac:dyDescent="0.25">
      <c r="B290" s="3" t="str">
        <f>IF(AND($A290&lt;&gt;"",B$1&lt;&gt;""),SUMIFS(VM,Fecha,$A290,Linea,VLOOKUP(B$1,Data!$AP:$AR,3,FALSE),Cuenta,VLOOKUP(B$1,Data!$AP:$AR,2,FALSE))+SUMIFS(FX,Fecha,$A290,Linea,VLOOKUP(B$1,Data!$AP:$AR,3,FALSE),Cuenta,VLOOKUP(B$1,Data!$AP:$AR,2,FALSE))+B289,"")</f>
        <v/>
      </c>
      <c r="C290" s="3" t="str">
        <f>IF(AND($A290&lt;&gt;"",C$1&lt;&gt;""),SUMIFS(VM,Fecha,$A290,Linea,VLOOKUP(C$1,Data!$AP:$AR,3,FALSE),Cuenta,VLOOKUP(C$1,Data!$AP:$AR,2,FALSE))+SUMIFS(FX,Fecha,$A290,Linea,VLOOKUP(C$1,Data!$AP:$AR,3,FALSE),Cuenta,VLOOKUP(C$1,Data!$AP:$AR,2,FALSE))+C289,"")</f>
        <v/>
      </c>
      <c r="D290" s="3" t="str">
        <f>IF(AND($A290&lt;&gt;"",D$1&lt;&gt;""),SUMIFS(VM,Fecha,$A290,Linea,VLOOKUP(D$1,Data!$AP:$AR,3,FALSE),Cuenta,VLOOKUP(D$1,Data!$AP:$AR,2,FALSE))+SUMIFS(FX,Fecha,$A290,Linea,VLOOKUP(D$1,Data!$AP:$AR,3,FALSE),Cuenta,VLOOKUP(D$1,Data!$AP:$AR,2,FALSE))+D289,"")</f>
        <v/>
      </c>
      <c r="E290" s="3" t="str">
        <f>IF(AND($A290&lt;&gt;"",E$1&lt;&gt;""),SUMIFS(VM,Fecha,$A290,Linea,VLOOKUP(E$1,Data!$AP:$AR,3,FALSE),Cuenta,VLOOKUP(E$1,Data!$AP:$AR,2,FALSE))+SUMIFS(FX,Fecha,$A290,Linea,VLOOKUP(E$1,Data!$AP:$AR,3,FALSE),Cuenta,VLOOKUP(E$1,Data!$AP:$AR,2,FALSE))+E289,"")</f>
        <v/>
      </c>
      <c r="F290" s="3" t="str">
        <f>IF(AND($A290&lt;&gt;"",F$1&lt;&gt;""),SUMIFS(VM,Fecha,$A290,Linea,VLOOKUP(F$1,Data!$AP:$AR,3,FALSE),Cuenta,VLOOKUP(F$1,Data!$AP:$AR,2,FALSE))+SUMIFS(FX,Fecha,$A290,Linea,VLOOKUP(F$1,Data!$AP:$AR,3,FALSE),Cuenta,VLOOKUP(F$1,Data!$AP:$AR,2,FALSE))+F289,"")</f>
        <v/>
      </c>
      <c r="G290" s="3" t="str">
        <f>IF(AND($A290&lt;&gt;"",G$1&lt;&gt;""),SUMIFS(VM,Fecha,$A290,Linea,VLOOKUP(G$1,Data!$AP:$AR,3,FALSE),Cuenta,VLOOKUP(G$1,Data!$AP:$AR,2,FALSE))+SUMIFS(FX,Fecha,$A290,Linea,VLOOKUP(G$1,Data!$AP:$AR,3,FALSE),Cuenta,VLOOKUP(G$1,Data!$AP:$AR,2,FALSE))+G289,"")</f>
        <v/>
      </c>
      <c r="H290" s="3" t="str">
        <f>IF(AND($A290&lt;&gt;"",H$1&lt;&gt;""),SUMIFS(VM,Fecha,$A290,Linea,VLOOKUP(H$1,Data!$AP:$AR,3,FALSE),Cuenta,VLOOKUP(H$1,Data!$AP:$AR,2,FALSE))+SUMIFS(FX,Fecha,$A290,Linea,VLOOKUP(H$1,Data!$AP:$AR,3,FALSE),Cuenta,VLOOKUP(H$1,Data!$AP:$AR,2,FALSE))+H289,"")</f>
        <v/>
      </c>
      <c r="I290" s="3" t="str">
        <f>IF(AND($A290&lt;&gt;"",I$1&lt;&gt;""),SUMIFS(VM,Fecha,$A290,Linea,VLOOKUP(I$1,Data!$AP:$AR,3,FALSE),Cuenta,VLOOKUP(I$1,Data!$AP:$AR,2,FALSE))+SUMIFS(FX,Fecha,$A290,Linea,VLOOKUP(I$1,Data!$AP:$AR,3,FALSE),Cuenta,VLOOKUP(I$1,Data!$AP:$AR,2,FALSE))+I289,"")</f>
        <v/>
      </c>
      <c r="J290" s="3" t="str">
        <f>IF(AND($A290&lt;&gt;"",J$1&lt;&gt;""),SUMIFS(VM,Fecha,$A290,Linea,VLOOKUP(J$1,Data!$AP:$AR,3,FALSE),Cuenta,VLOOKUP(J$1,Data!$AP:$AR,2,FALSE))+SUMIFS(FX,Fecha,$A290,Linea,VLOOKUP(J$1,Data!$AP:$AR,3,FALSE),Cuenta,VLOOKUP(J$1,Data!$AP:$AR,2,FALSE))+J289,"")</f>
        <v/>
      </c>
      <c r="K290" s="3" t="str">
        <f>IF(AND($A290&lt;&gt;"",K$1&lt;&gt;""),SUMIFS(VM,Fecha,$A290,Linea,VLOOKUP(K$1,Data!$AP:$AR,3,FALSE),Cuenta,VLOOKUP(K$1,Data!$AP:$AR,2,FALSE))+SUMIFS(FX,Fecha,$A290,Linea,VLOOKUP(K$1,Data!$AP:$AR,3,FALSE),Cuenta,VLOOKUP(K$1,Data!$AP:$AR,2,FALSE))+K289,"")</f>
        <v/>
      </c>
      <c r="L290" s="3" t="str">
        <f>IF(AND($A290&lt;&gt;"",L$1&lt;&gt;""),SUMIFS(VM,Fecha,$A290,Linea,VLOOKUP(L$1,Data!$AP:$AR,3,FALSE),Cuenta,VLOOKUP(L$1,Data!$AP:$AR,2,FALSE))+SUMIFS(FX,Fecha,$A290,Linea,VLOOKUP(L$1,Data!$AP:$AR,3,FALSE),Cuenta,VLOOKUP(L$1,Data!$AP:$AR,2,FALSE))+L289,"")</f>
        <v/>
      </c>
      <c r="M290" s="3" t="str">
        <f>IF(AND($A290&lt;&gt;"",M$1&lt;&gt;""),SUMIFS(VM,Fecha,$A290,Linea,VLOOKUP(M$1,Data!$AP:$AR,3,FALSE),Cuenta,VLOOKUP(M$1,Data!$AP:$AR,2,FALSE))+SUMIFS(FX,Fecha,$A290,Linea,VLOOKUP(M$1,Data!$AP:$AR,3,FALSE),Cuenta,VLOOKUP(M$1,Data!$AP:$AR,2,FALSE))+M289,"")</f>
        <v/>
      </c>
      <c r="N290" s="3" t="str">
        <f>IF(AND($A290&lt;&gt;"",N$1&lt;&gt;""),SUMIFS(VM,Fecha,$A290,Linea,VLOOKUP(N$1,Data!$AP:$AR,3,FALSE),Cuenta,VLOOKUP(N$1,Data!$AP:$AR,2,FALSE))+SUMIFS(FX,Fecha,$A290,Linea,VLOOKUP(N$1,Data!$AP:$AR,3,FALSE),Cuenta,VLOOKUP(N$1,Data!$AP:$AR,2,FALSE))+N289,"")</f>
        <v/>
      </c>
    </row>
    <row r="291" spans="2:14" x14ac:dyDescent="0.25">
      <c r="B291" s="3" t="str">
        <f>IF(AND($A291&lt;&gt;"",B$1&lt;&gt;""),SUMIFS(VM,Fecha,$A291,Linea,VLOOKUP(B$1,Data!$AP:$AR,3,FALSE),Cuenta,VLOOKUP(B$1,Data!$AP:$AR,2,FALSE))+SUMIFS(FX,Fecha,$A291,Linea,VLOOKUP(B$1,Data!$AP:$AR,3,FALSE),Cuenta,VLOOKUP(B$1,Data!$AP:$AR,2,FALSE))+B290,"")</f>
        <v/>
      </c>
      <c r="C291" s="3" t="str">
        <f>IF(AND($A291&lt;&gt;"",C$1&lt;&gt;""),SUMIFS(VM,Fecha,$A291,Linea,VLOOKUP(C$1,Data!$AP:$AR,3,FALSE),Cuenta,VLOOKUP(C$1,Data!$AP:$AR,2,FALSE))+SUMIFS(FX,Fecha,$A291,Linea,VLOOKUP(C$1,Data!$AP:$AR,3,FALSE),Cuenta,VLOOKUP(C$1,Data!$AP:$AR,2,FALSE))+C290,"")</f>
        <v/>
      </c>
      <c r="D291" s="3" t="str">
        <f>IF(AND($A291&lt;&gt;"",D$1&lt;&gt;""),SUMIFS(VM,Fecha,$A291,Linea,VLOOKUP(D$1,Data!$AP:$AR,3,FALSE),Cuenta,VLOOKUP(D$1,Data!$AP:$AR,2,FALSE))+SUMIFS(FX,Fecha,$A291,Linea,VLOOKUP(D$1,Data!$AP:$AR,3,FALSE),Cuenta,VLOOKUP(D$1,Data!$AP:$AR,2,FALSE))+D290,"")</f>
        <v/>
      </c>
      <c r="E291" s="3" t="str">
        <f>IF(AND($A291&lt;&gt;"",E$1&lt;&gt;""),SUMIFS(VM,Fecha,$A291,Linea,VLOOKUP(E$1,Data!$AP:$AR,3,FALSE),Cuenta,VLOOKUP(E$1,Data!$AP:$AR,2,FALSE))+SUMIFS(FX,Fecha,$A291,Linea,VLOOKUP(E$1,Data!$AP:$AR,3,FALSE),Cuenta,VLOOKUP(E$1,Data!$AP:$AR,2,FALSE))+E290,"")</f>
        <v/>
      </c>
      <c r="F291" s="3" t="str">
        <f>IF(AND($A291&lt;&gt;"",F$1&lt;&gt;""),SUMIFS(VM,Fecha,$A291,Linea,VLOOKUP(F$1,Data!$AP:$AR,3,FALSE),Cuenta,VLOOKUP(F$1,Data!$AP:$AR,2,FALSE))+SUMIFS(FX,Fecha,$A291,Linea,VLOOKUP(F$1,Data!$AP:$AR,3,FALSE),Cuenta,VLOOKUP(F$1,Data!$AP:$AR,2,FALSE))+F290,"")</f>
        <v/>
      </c>
      <c r="G291" s="3" t="str">
        <f>IF(AND($A291&lt;&gt;"",G$1&lt;&gt;""),SUMIFS(VM,Fecha,$A291,Linea,VLOOKUP(G$1,Data!$AP:$AR,3,FALSE),Cuenta,VLOOKUP(G$1,Data!$AP:$AR,2,FALSE))+SUMIFS(FX,Fecha,$A291,Linea,VLOOKUP(G$1,Data!$AP:$AR,3,FALSE),Cuenta,VLOOKUP(G$1,Data!$AP:$AR,2,FALSE))+G290,"")</f>
        <v/>
      </c>
      <c r="H291" s="3" t="str">
        <f>IF(AND($A291&lt;&gt;"",H$1&lt;&gt;""),SUMIFS(VM,Fecha,$A291,Linea,VLOOKUP(H$1,Data!$AP:$AR,3,FALSE),Cuenta,VLOOKUP(H$1,Data!$AP:$AR,2,FALSE))+SUMIFS(FX,Fecha,$A291,Linea,VLOOKUP(H$1,Data!$AP:$AR,3,FALSE),Cuenta,VLOOKUP(H$1,Data!$AP:$AR,2,FALSE))+H290,"")</f>
        <v/>
      </c>
      <c r="I291" s="3" t="str">
        <f>IF(AND($A291&lt;&gt;"",I$1&lt;&gt;""),SUMIFS(VM,Fecha,$A291,Linea,VLOOKUP(I$1,Data!$AP:$AR,3,FALSE),Cuenta,VLOOKUP(I$1,Data!$AP:$AR,2,FALSE))+SUMIFS(FX,Fecha,$A291,Linea,VLOOKUP(I$1,Data!$AP:$AR,3,FALSE),Cuenta,VLOOKUP(I$1,Data!$AP:$AR,2,FALSE))+I290,"")</f>
        <v/>
      </c>
      <c r="J291" s="3" t="str">
        <f>IF(AND($A291&lt;&gt;"",J$1&lt;&gt;""),SUMIFS(VM,Fecha,$A291,Linea,VLOOKUP(J$1,Data!$AP:$AR,3,FALSE),Cuenta,VLOOKUP(J$1,Data!$AP:$AR,2,FALSE))+SUMIFS(FX,Fecha,$A291,Linea,VLOOKUP(J$1,Data!$AP:$AR,3,FALSE),Cuenta,VLOOKUP(J$1,Data!$AP:$AR,2,FALSE))+J290,"")</f>
        <v/>
      </c>
      <c r="K291" s="3" t="str">
        <f>IF(AND($A291&lt;&gt;"",K$1&lt;&gt;""),SUMIFS(VM,Fecha,$A291,Linea,VLOOKUP(K$1,Data!$AP:$AR,3,FALSE),Cuenta,VLOOKUP(K$1,Data!$AP:$AR,2,FALSE))+SUMIFS(FX,Fecha,$A291,Linea,VLOOKUP(K$1,Data!$AP:$AR,3,FALSE),Cuenta,VLOOKUP(K$1,Data!$AP:$AR,2,FALSE))+K290,"")</f>
        <v/>
      </c>
      <c r="L291" s="3" t="str">
        <f>IF(AND($A291&lt;&gt;"",L$1&lt;&gt;""),SUMIFS(VM,Fecha,$A291,Linea,VLOOKUP(L$1,Data!$AP:$AR,3,FALSE),Cuenta,VLOOKUP(L$1,Data!$AP:$AR,2,FALSE))+SUMIFS(FX,Fecha,$A291,Linea,VLOOKUP(L$1,Data!$AP:$AR,3,FALSE),Cuenta,VLOOKUP(L$1,Data!$AP:$AR,2,FALSE))+L290,"")</f>
        <v/>
      </c>
      <c r="M291" s="3" t="str">
        <f>IF(AND($A291&lt;&gt;"",M$1&lt;&gt;""),SUMIFS(VM,Fecha,$A291,Linea,VLOOKUP(M$1,Data!$AP:$AR,3,FALSE),Cuenta,VLOOKUP(M$1,Data!$AP:$AR,2,FALSE))+SUMIFS(FX,Fecha,$A291,Linea,VLOOKUP(M$1,Data!$AP:$AR,3,FALSE),Cuenta,VLOOKUP(M$1,Data!$AP:$AR,2,FALSE))+M290,"")</f>
        <v/>
      </c>
      <c r="N291" s="3" t="str">
        <f>IF(AND($A291&lt;&gt;"",N$1&lt;&gt;""),SUMIFS(VM,Fecha,$A291,Linea,VLOOKUP(N$1,Data!$AP:$AR,3,FALSE),Cuenta,VLOOKUP(N$1,Data!$AP:$AR,2,FALSE))+SUMIFS(FX,Fecha,$A291,Linea,VLOOKUP(N$1,Data!$AP:$AR,3,FALSE),Cuenta,VLOOKUP(N$1,Data!$AP:$AR,2,FALSE))+N290,"")</f>
        <v/>
      </c>
    </row>
    <row r="292" spans="2:14" x14ac:dyDescent="0.25">
      <c r="B292" s="3" t="str">
        <f>IF(AND($A292&lt;&gt;"",B$1&lt;&gt;""),SUMIFS(VM,Fecha,$A292,Linea,VLOOKUP(B$1,Data!$AP:$AR,3,FALSE),Cuenta,VLOOKUP(B$1,Data!$AP:$AR,2,FALSE))+SUMIFS(FX,Fecha,$A292,Linea,VLOOKUP(B$1,Data!$AP:$AR,3,FALSE),Cuenta,VLOOKUP(B$1,Data!$AP:$AR,2,FALSE))+B291,"")</f>
        <v/>
      </c>
      <c r="C292" s="3" t="str">
        <f>IF(AND($A292&lt;&gt;"",C$1&lt;&gt;""),SUMIFS(VM,Fecha,$A292,Linea,VLOOKUP(C$1,Data!$AP:$AR,3,FALSE),Cuenta,VLOOKUP(C$1,Data!$AP:$AR,2,FALSE))+SUMIFS(FX,Fecha,$A292,Linea,VLOOKUP(C$1,Data!$AP:$AR,3,FALSE),Cuenta,VLOOKUP(C$1,Data!$AP:$AR,2,FALSE))+C291,"")</f>
        <v/>
      </c>
      <c r="D292" s="3" t="str">
        <f>IF(AND($A292&lt;&gt;"",D$1&lt;&gt;""),SUMIFS(VM,Fecha,$A292,Linea,VLOOKUP(D$1,Data!$AP:$AR,3,FALSE),Cuenta,VLOOKUP(D$1,Data!$AP:$AR,2,FALSE))+SUMIFS(FX,Fecha,$A292,Linea,VLOOKUP(D$1,Data!$AP:$AR,3,FALSE),Cuenta,VLOOKUP(D$1,Data!$AP:$AR,2,FALSE))+D291,"")</f>
        <v/>
      </c>
      <c r="E292" s="3" t="str">
        <f>IF(AND($A292&lt;&gt;"",E$1&lt;&gt;""),SUMIFS(VM,Fecha,$A292,Linea,VLOOKUP(E$1,Data!$AP:$AR,3,FALSE),Cuenta,VLOOKUP(E$1,Data!$AP:$AR,2,FALSE))+SUMIFS(FX,Fecha,$A292,Linea,VLOOKUP(E$1,Data!$AP:$AR,3,FALSE),Cuenta,VLOOKUP(E$1,Data!$AP:$AR,2,FALSE))+E291,"")</f>
        <v/>
      </c>
      <c r="F292" s="3" t="str">
        <f>IF(AND($A292&lt;&gt;"",F$1&lt;&gt;""),SUMIFS(VM,Fecha,$A292,Linea,VLOOKUP(F$1,Data!$AP:$AR,3,FALSE),Cuenta,VLOOKUP(F$1,Data!$AP:$AR,2,FALSE))+SUMIFS(FX,Fecha,$A292,Linea,VLOOKUP(F$1,Data!$AP:$AR,3,FALSE),Cuenta,VLOOKUP(F$1,Data!$AP:$AR,2,FALSE))+F291,"")</f>
        <v/>
      </c>
      <c r="G292" s="3" t="str">
        <f>IF(AND($A292&lt;&gt;"",G$1&lt;&gt;""),SUMIFS(VM,Fecha,$A292,Linea,VLOOKUP(G$1,Data!$AP:$AR,3,FALSE),Cuenta,VLOOKUP(G$1,Data!$AP:$AR,2,FALSE))+SUMIFS(FX,Fecha,$A292,Linea,VLOOKUP(G$1,Data!$AP:$AR,3,FALSE),Cuenta,VLOOKUP(G$1,Data!$AP:$AR,2,FALSE))+G291,"")</f>
        <v/>
      </c>
      <c r="H292" s="3" t="str">
        <f>IF(AND($A292&lt;&gt;"",H$1&lt;&gt;""),SUMIFS(VM,Fecha,$A292,Linea,VLOOKUP(H$1,Data!$AP:$AR,3,FALSE),Cuenta,VLOOKUP(H$1,Data!$AP:$AR,2,FALSE))+SUMIFS(FX,Fecha,$A292,Linea,VLOOKUP(H$1,Data!$AP:$AR,3,FALSE),Cuenta,VLOOKUP(H$1,Data!$AP:$AR,2,FALSE))+H291,"")</f>
        <v/>
      </c>
      <c r="I292" s="3" t="str">
        <f>IF(AND($A292&lt;&gt;"",I$1&lt;&gt;""),SUMIFS(VM,Fecha,$A292,Linea,VLOOKUP(I$1,Data!$AP:$AR,3,FALSE),Cuenta,VLOOKUP(I$1,Data!$AP:$AR,2,FALSE))+SUMIFS(FX,Fecha,$A292,Linea,VLOOKUP(I$1,Data!$AP:$AR,3,FALSE),Cuenta,VLOOKUP(I$1,Data!$AP:$AR,2,FALSE))+I291,"")</f>
        <v/>
      </c>
      <c r="J292" s="3" t="str">
        <f>IF(AND($A292&lt;&gt;"",J$1&lt;&gt;""),SUMIFS(VM,Fecha,$A292,Linea,VLOOKUP(J$1,Data!$AP:$AR,3,FALSE),Cuenta,VLOOKUP(J$1,Data!$AP:$AR,2,FALSE))+SUMIFS(FX,Fecha,$A292,Linea,VLOOKUP(J$1,Data!$AP:$AR,3,FALSE),Cuenta,VLOOKUP(J$1,Data!$AP:$AR,2,FALSE))+J291,"")</f>
        <v/>
      </c>
      <c r="K292" s="3" t="str">
        <f>IF(AND($A292&lt;&gt;"",K$1&lt;&gt;""),SUMIFS(VM,Fecha,$A292,Linea,VLOOKUP(K$1,Data!$AP:$AR,3,FALSE),Cuenta,VLOOKUP(K$1,Data!$AP:$AR,2,FALSE))+SUMIFS(FX,Fecha,$A292,Linea,VLOOKUP(K$1,Data!$AP:$AR,3,FALSE),Cuenta,VLOOKUP(K$1,Data!$AP:$AR,2,FALSE))+K291,"")</f>
        <v/>
      </c>
      <c r="L292" s="3" t="str">
        <f>IF(AND($A292&lt;&gt;"",L$1&lt;&gt;""),SUMIFS(VM,Fecha,$A292,Linea,VLOOKUP(L$1,Data!$AP:$AR,3,FALSE),Cuenta,VLOOKUP(L$1,Data!$AP:$AR,2,FALSE))+SUMIFS(FX,Fecha,$A292,Linea,VLOOKUP(L$1,Data!$AP:$AR,3,FALSE),Cuenta,VLOOKUP(L$1,Data!$AP:$AR,2,FALSE))+L291,"")</f>
        <v/>
      </c>
      <c r="M292" s="3" t="str">
        <f>IF(AND($A292&lt;&gt;"",M$1&lt;&gt;""),SUMIFS(VM,Fecha,$A292,Linea,VLOOKUP(M$1,Data!$AP:$AR,3,FALSE),Cuenta,VLOOKUP(M$1,Data!$AP:$AR,2,FALSE))+SUMIFS(FX,Fecha,$A292,Linea,VLOOKUP(M$1,Data!$AP:$AR,3,FALSE),Cuenta,VLOOKUP(M$1,Data!$AP:$AR,2,FALSE))+M291,"")</f>
        <v/>
      </c>
      <c r="N292" s="3" t="str">
        <f>IF(AND($A292&lt;&gt;"",N$1&lt;&gt;""),SUMIFS(VM,Fecha,$A292,Linea,VLOOKUP(N$1,Data!$AP:$AR,3,FALSE),Cuenta,VLOOKUP(N$1,Data!$AP:$AR,2,FALSE))+SUMIFS(FX,Fecha,$A292,Linea,VLOOKUP(N$1,Data!$AP:$AR,3,FALSE),Cuenta,VLOOKUP(N$1,Data!$AP:$AR,2,FALSE))+N291,"")</f>
        <v/>
      </c>
    </row>
    <row r="293" spans="2:14" x14ac:dyDescent="0.25">
      <c r="B293" s="3" t="str">
        <f>IF(AND($A293&lt;&gt;"",B$1&lt;&gt;""),SUMIFS(VM,Fecha,$A293,Linea,VLOOKUP(B$1,Data!$AP:$AR,3,FALSE),Cuenta,VLOOKUP(B$1,Data!$AP:$AR,2,FALSE))+SUMIFS(FX,Fecha,$A293,Linea,VLOOKUP(B$1,Data!$AP:$AR,3,FALSE),Cuenta,VLOOKUP(B$1,Data!$AP:$AR,2,FALSE))+B292,"")</f>
        <v/>
      </c>
      <c r="C293" s="3" t="str">
        <f>IF(AND($A293&lt;&gt;"",C$1&lt;&gt;""),SUMIFS(VM,Fecha,$A293,Linea,VLOOKUP(C$1,Data!$AP:$AR,3,FALSE),Cuenta,VLOOKUP(C$1,Data!$AP:$AR,2,FALSE))+SUMIFS(FX,Fecha,$A293,Linea,VLOOKUP(C$1,Data!$AP:$AR,3,FALSE),Cuenta,VLOOKUP(C$1,Data!$AP:$AR,2,FALSE))+C292,"")</f>
        <v/>
      </c>
      <c r="D293" s="3" t="str">
        <f>IF(AND($A293&lt;&gt;"",D$1&lt;&gt;""),SUMIFS(VM,Fecha,$A293,Linea,VLOOKUP(D$1,Data!$AP:$AR,3,FALSE),Cuenta,VLOOKUP(D$1,Data!$AP:$AR,2,FALSE))+SUMIFS(FX,Fecha,$A293,Linea,VLOOKUP(D$1,Data!$AP:$AR,3,FALSE),Cuenta,VLOOKUP(D$1,Data!$AP:$AR,2,FALSE))+D292,"")</f>
        <v/>
      </c>
      <c r="E293" s="3" t="str">
        <f>IF(AND($A293&lt;&gt;"",E$1&lt;&gt;""),SUMIFS(VM,Fecha,$A293,Linea,VLOOKUP(E$1,Data!$AP:$AR,3,FALSE),Cuenta,VLOOKUP(E$1,Data!$AP:$AR,2,FALSE))+SUMIFS(FX,Fecha,$A293,Linea,VLOOKUP(E$1,Data!$AP:$AR,3,FALSE),Cuenta,VLOOKUP(E$1,Data!$AP:$AR,2,FALSE))+E292,"")</f>
        <v/>
      </c>
      <c r="F293" s="3" t="str">
        <f>IF(AND($A293&lt;&gt;"",F$1&lt;&gt;""),SUMIFS(VM,Fecha,$A293,Linea,VLOOKUP(F$1,Data!$AP:$AR,3,FALSE),Cuenta,VLOOKUP(F$1,Data!$AP:$AR,2,FALSE))+SUMIFS(FX,Fecha,$A293,Linea,VLOOKUP(F$1,Data!$AP:$AR,3,FALSE),Cuenta,VLOOKUP(F$1,Data!$AP:$AR,2,FALSE))+F292,"")</f>
        <v/>
      </c>
      <c r="G293" s="3" t="str">
        <f>IF(AND($A293&lt;&gt;"",G$1&lt;&gt;""),SUMIFS(VM,Fecha,$A293,Linea,VLOOKUP(G$1,Data!$AP:$AR,3,FALSE),Cuenta,VLOOKUP(G$1,Data!$AP:$AR,2,FALSE))+SUMIFS(FX,Fecha,$A293,Linea,VLOOKUP(G$1,Data!$AP:$AR,3,FALSE),Cuenta,VLOOKUP(G$1,Data!$AP:$AR,2,FALSE))+G292,"")</f>
        <v/>
      </c>
      <c r="H293" s="3" t="str">
        <f>IF(AND($A293&lt;&gt;"",H$1&lt;&gt;""),SUMIFS(VM,Fecha,$A293,Linea,VLOOKUP(H$1,Data!$AP:$AR,3,FALSE),Cuenta,VLOOKUP(H$1,Data!$AP:$AR,2,FALSE))+SUMIFS(FX,Fecha,$A293,Linea,VLOOKUP(H$1,Data!$AP:$AR,3,FALSE),Cuenta,VLOOKUP(H$1,Data!$AP:$AR,2,FALSE))+H292,"")</f>
        <v/>
      </c>
      <c r="I293" s="3" t="str">
        <f>IF(AND($A293&lt;&gt;"",I$1&lt;&gt;""),SUMIFS(VM,Fecha,$A293,Linea,VLOOKUP(I$1,Data!$AP:$AR,3,FALSE),Cuenta,VLOOKUP(I$1,Data!$AP:$AR,2,FALSE))+SUMIFS(FX,Fecha,$A293,Linea,VLOOKUP(I$1,Data!$AP:$AR,3,FALSE),Cuenta,VLOOKUP(I$1,Data!$AP:$AR,2,FALSE))+I292,"")</f>
        <v/>
      </c>
      <c r="J293" s="3" t="str">
        <f>IF(AND($A293&lt;&gt;"",J$1&lt;&gt;""),SUMIFS(VM,Fecha,$A293,Linea,VLOOKUP(J$1,Data!$AP:$AR,3,FALSE),Cuenta,VLOOKUP(J$1,Data!$AP:$AR,2,FALSE))+SUMIFS(FX,Fecha,$A293,Linea,VLOOKUP(J$1,Data!$AP:$AR,3,FALSE),Cuenta,VLOOKUP(J$1,Data!$AP:$AR,2,FALSE))+J292,"")</f>
        <v/>
      </c>
      <c r="K293" s="3" t="str">
        <f>IF(AND($A293&lt;&gt;"",K$1&lt;&gt;""),SUMIFS(VM,Fecha,$A293,Linea,VLOOKUP(K$1,Data!$AP:$AR,3,FALSE),Cuenta,VLOOKUP(K$1,Data!$AP:$AR,2,FALSE))+SUMIFS(FX,Fecha,$A293,Linea,VLOOKUP(K$1,Data!$AP:$AR,3,FALSE),Cuenta,VLOOKUP(K$1,Data!$AP:$AR,2,FALSE))+K292,"")</f>
        <v/>
      </c>
      <c r="L293" s="3" t="str">
        <f>IF(AND($A293&lt;&gt;"",L$1&lt;&gt;""),SUMIFS(VM,Fecha,$A293,Linea,VLOOKUP(L$1,Data!$AP:$AR,3,FALSE),Cuenta,VLOOKUP(L$1,Data!$AP:$AR,2,FALSE))+SUMIFS(FX,Fecha,$A293,Linea,VLOOKUP(L$1,Data!$AP:$AR,3,FALSE),Cuenta,VLOOKUP(L$1,Data!$AP:$AR,2,FALSE))+L292,"")</f>
        <v/>
      </c>
      <c r="M293" s="3" t="str">
        <f>IF(AND($A293&lt;&gt;"",M$1&lt;&gt;""),SUMIFS(VM,Fecha,$A293,Linea,VLOOKUP(M$1,Data!$AP:$AR,3,FALSE),Cuenta,VLOOKUP(M$1,Data!$AP:$AR,2,FALSE))+SUMIFS(FX,Fecha,$A293,Linea,VLOOKUP(M$1,Data!$AP:$AR,3,FALSE),Cuenta,VLOOKUP(M$1,Data!$AP:$AR,2,FALSE))+M292,"")</f>
        <v/>
      </c>
      <c r="N293" s="3" t="str">
        <f>IF(AND($A293&lt;&gt;"",N$1&lt;&gt;""),SUMIFS(VM,Fecha,$A293,Linea,VLOOKUP(N$1,Data!$AP:$AR,3,FALSE),Cuenta,VLOOKUP(N$1,Data!$AP:$AR,2,FALSE))+SUMIFS(FX,Fecha,$A293,Linea,VLOOKUP(N$1,Data!$AP:$AR,3,FALSE),Cuenta,VLOOKUP(N$1,Data!$AP:$AR,2,FALSE))+N292,"")</f>
        <v/>
      </c>
    </row>
    <row r="294" spans="2:14" x14ac:dyDescent="0.25">
      <c r="B294" s="3" t="str">
        <f>IF(AND($A294&lt;&gt;"",B$1&lt;&gt;""),SUMIFS(VM,Fecha,$A294,Linea,VLOOKUP(B$1,Data!$AP:$AR,3,FALSE),Cuenta,VLOOKUP(B$1,Data!$AP:$AR,2,FALSE))+SUMIFS(FX,Fecha,$A294,Linea,VLOOKUP(B$1,Data!$AP:$AR,3,FALSE),Cuenta,VLOOKUP(B$1,Data!$AP:$AR,2,FALSE))+B293,"")</f>
        <v/>
      </c>
      <c r="C294" s="3" t="str">
        <f>IF(AND($A294&lt;&gt;"",C$1&lt;&gt;""),SUMIFS(VM,Fecha,$A294,Linea,VLOOKUP(C$1,Data!$AP:$AR,3,FALSE),Cuenta,VLOOKUP(C$1,Data!$AP:$AR,2,FALSE))+SUMIFS(FX,Fecha,$A294,Linea,VLOOKUP(C$1,Data!$AP:$AR,3,FALSE),Cuenta,VLOOKUP(C$1,Data!$AP:$AR,2,FALSE))+C293,"")</f>
        <v/>
      </c>
      <c r="D294" s="3" t="str">
        <f>IF(AND($A294&lt;&gt;"",D$1&lt;&gt;""),SUMIFS(VM,Fecha,$A294,Linea,VLOOKUP(D$1,Data!$AP:$AR,3,FALSE),Cuenta,VLOOKUP(D$1,Data!$AP:$AR,2,FALSE))+SUMIFS(FX,Fecha,$A294,Linea,VLOOKUP(D$1,Data!$AP:$AR,3,FALSE),Cuenta,VLOOKUP(D$1,Data!$AP:$AR,2,FALSE))+D293,"")</f>
        <v/>
      </c>
      <c r="E294" s="3" t="str">
        <f>IF(AND($A294&lt;&gt;"",E$1&lt;&gt;""),SUMIFS(VM,Fecha,$A294,Linea,VLOOKUP(E$1,Data!$AP:$AR,3,FALSE),Cuenta,VLOOKUP(E$1,Data!$AP:$AR,2,FALSE))+SUMIFS(FX,Fecha,$A294,Linea,VLOOKUP(E$1,Data!$AP:$AR,3,FALSE),Cuenta,VLOOKUP(E$1,Data!$AP:$AR,2,FALSE))+E293,"")</f>
        <v/>
      </c>
      <c r="F294" s="3" t="str">
        <f>IF(AND($A294&lt;&gt;"",F$1&lt;&gt;""),SUMIFS(VM,Fecha,$A294,Linea,VLOOKUP(F$1,Data!$AP:$AR,3,FALSE),Cuenta,VLOOKUP(F$1,Data!$AP:$AR,2,FALSE))+SUMIFS(FX,Fecha,$A294,Linea,VLOOKUP(F$1,Data!$AP:$AR,3,FALSE),Cuenta,VLOOKUP(F$1,Data!$AP:$AR,2,FALSE))+F293,"")</f>
        <v/>
      </c>
      <c r="G294" s="3" t="str">
        <f>IF(AND($A294&lt;&gt;"",G$1&lt;&gt;""),SUMIFS(VM,Fecha,$A294,Linea,VLOOKUP(G$1,Data!$AP:$AR,3,FALSE),Cuenta,VLOOKUP(G$1,Data!$AP:$AR,2,FALSE))+SUMIFS(FX,Fecha,$A294,Linea,VLOOKUP(G$1,Data!$AP:$AR,3,FALSE),Cuenta,VLOOKUP(G$1,Data!$AP:$AR,2,FALSE))+G293,"")</f>
        <v/>
      </c>
      <c r="H294" s="3" t="str">
        <f>IF(AND($A294&lt;&gt;"",H$1&lt;&gt;""),SUMIFS(VM,Fecha,$A294,Linea,VLOOKUP(H$1,Data!$AP:$AR,3,FALSE),Cuenta,VLOOKUP(H$1,Data!$AP:$AR,2,FALSE))+SUMIFS(FX,Fecha,$A294,Linea,VLOOKUP(H$1,Data!$AP:$AR,3,FALSE),Cuenta,VLOOKUP(H$1,Data!$AP:$AR,2,FALSE))+H293,"")</f>
        <v/>
      </c>
      <c r="I294" s="3" t="str">
        <f>IF(AND($A294&lt;&gt;"",I$1&lt;&gt;""),SUMIFS(VM,Fecha,$A294,Linea,VLOOKUP(I$1,Data!$AP:$AR,3,FALSE),Cuenta,VLOOKUP(I$1,Data!$AP:$AR,2,FALSE))+SUMIFS(FX,Fecha,$A294,Linea,VLOOKUP(I$1,Data!$AP:$AR,3,FALSE),Cuenta,VLOOKUP(I$1,Data!$AP:$AR,2,FALSE))+I293,"")</f>
        <v/>
      </c>
      <c r="J294" s="3" t="str">
        <f>IF(AND($A294&lt;&gt;"",J$1&lt;&gt;""),SUMIFS(VM,Fecha,$A294,Linea,VLOOKUP(J$1,Data!$AP:$AR,3,FALSE),Cuenta,VLOOKUP(J$1,Data!$AP:$AR,2,FALSE))+SUMIFS(FX,Fecha,$A294,Linea,VLOOKUP(J$1,Data!$AP:$AR,3,FALSE),Cuenta,VLOOKUP(J$1,Data!$AP:$AR,2,FALSE))+J293,"")</f>
        <v/>
      </c>
      <c r="K294" s="3" t="str">
        <f>IF(AND($A294&lt;&gt;"",K$1&lt;&gt;""),SUMIFS(VM,Fecha,$A294,Linea,VLOOKUP(K$1,Data!$AP:$AR,3,FALSE),Cuenta,VLOOKUP(K$1,Data!$AP:$AR,2,FALSE))+SUMIFS(FX,Fecha,$A294,Linea,VLOOKUP(K$1,Data!$AP:$AR,3,FALSE),Cuenta,VLOOKUP(K$1,Data!$AP:$AR,2,FALSE))+K293,"")</f>
        <v/>
      </c>
      <c r="L294" s="3" t="str">
        <f>IF(AND($A294&lt;&gt;"",L$1&lt;&gt;""),SUMIFS(VM,Fecha,$A294,Linea,VLOOKUP(L$1,Data!$AP:$AR,3,FALSE),Cuenta,VLOOKUP(L$1,Data!$AP:$AR,2,FALSE))+SUMIFS(FX,Fecha,$A294,Linea,VLOOKUP(L$1,Data!$AP:$AR,3,FALSE),Cuenta,VLOOKUP(L$1,Data!$AP:$AR,2,FALSE))+L293,"")</f>
        <v/>
      </c>
      <c r="M294" s="3" t="str">
        <f>IF(AND($A294&lt;&gt;"",M$1&lt;&gt;""),SUMIFS(VM,Fecha,$A294,Linea,VLOOKUP(M$1,Data!$AP:$AR,3,FALSE),Cuenta,VLOOKUP(M$1,Data!$AP:$AR,2,FALSE))+SUMIFS(FX,Fecha,$A294,Linea,VLOOKUP(M$1,Data!$AP:$AR,3,FALSE),Cuenta,VLOOKUP(M$1,Data!$AP:$AR,2,FALSE))+M293,"")</f>
        <v/>
      </c>
      <c r="N294" s="3" t="str">
        <f>IF(AND($A294&lt;&gt;"",N$1&lt;&gt;""),SUMIFS(VM,Fecha,$A294,Linea,VLOOKUP(N$1,Data!$AP:$AR,3,FALSE),Cuenta,VLOOKUP(N$1,Data!$AP:$AR,2,FALSE))+SUMIFS(FX,Fecha,$A294,Linea,VLOOKUP(N$1,Data!$AP:$AR,3,FALSE),Cuenta,VLOOKUP(N$1,Data!$AP:$AR,2,FALSE))+N293,"")</f>
        <v/>
      </c>
    </row>
    <row r="295" spans="2:14" x14ac:dyDescent="0.25">
      <c r="B295" s="3" t="str">
        <f>IF(AND($A295&lt;&gt;"",B$1&lt;&gt;""),SUMIFS(VM,Fecha,$A295,Linea,VLOOKUP(B$1,Data!$AP:$AR,3,FALSE),Cuenta,VLOOKUP(B$1,Data!$AP:$AR,2,FALSE))+SUMIFS(FX,Fecha,$A295,Linea,VLOOKUP(B$1,Data!$AP:$AR,3,FALSE),Cuenta,VLOOKUP(B$1,Data!$AP:$AR,2,FALSE))+B294,"")</f>
        <v/>
      </c>
      <c r="C295" s="3" t="str">
        <f>IF(AND($A295&lt;&gt;"",C$1&lt;&gt;""),SUMIFS(VM,Fecha,$A295,Linea,VLOOKUP(C$1,Data!$AP:$AR,3,FALSE),Cuenta,VLOOKUP(C$1,Data!$AP:$AR,2,FALSE))+SUMIFS(FX,Fecha,$A295,Linea,VLOOKUP(C$1,Data!$AP:$AR,3,FALSE),Cuenta,VLOOKUP(C$1,Data!$AP:$AR,2,FALSE))+C294,"")</f>
        <v/>
      </c>
      <c r="D295" s="3" t="str">
        <f>IF(AND($A295&lt;&gt;"",D$1&lt;&gt;""),SUMIFS(VM,Fecha,$A295,Linea,VLOOKUP(D$1,Data!$AP:$AR,3,FALSE),Cuenta,VLOOKUP(D$1,Data!$AP:$AR,2,FALSE))+SUMIFS(FX,Fecha,$A295,Linea,VLOOKUP(D$1,Data!$AP:$AR,3,FALSE),Cuenta,VLOOKUP(D$1,Data!$AP:$AR,2,FALSE))+D294,"")</f>
        <v/>
      </c>
      <c r="E295" s="3" t="str">
        <f>IF(AND($A295&lt;&gt;"",E$1&lt;&gt;""),SUMIFS(VM,Fecha,$A295,Linea,VLOOKUP(E$1,Data!$AP:$AR,3,FALSE),Cuenta,VLOOKUP(E$1,Data!$AP:$AR,2,FALSE))+SUMIFS(FX,Fecha,$A295,Linea,VLOOKUP(E$1,Data!$AP:$AR,3,FALSE),Cuenta,VLOOKUP(E$1,Data!$AP:$AR,2,FALSE))+E294,"")</f>
        <v/>
      </c>
      <c r="F295" s="3" t="str">
        <f>IF(AND($A295&lt;&gt;"",F$1&lt;&gt;""),SUMIFS(VM,Fecha,$A295,Linea,VLOOKUP(F$1,Data!$AP:$AR,3,FALSE),Cuenta,VLOOKUP(F$1,Data!$AP:$AR,2,FALSE))+SUMIFS(FX,Fecha,$A295,Linea,VLOOKUP(F$1,Data!$AP:$AR,3,FALSE),Cuenta,VLOOKUP(F$1,Data!$AP:$AR,2,FALSE))+F294,"")</f>
        <v/>
      </c>
      <c r="G295" s="3" t="str">
        <f>IF(AND($A295&lt;&gt;"",G$1&lt;&gt;""),SUMIFS(VM,Fecha,$A295,Linea,VLOOKUP(G$1,Data!$AP:$AR,3,FALSE),Cuenta,VLOOKUP(G$1,Data!$AP:$AR,2,FALSE))+SUMIFS(FX,Fecha,$A295,Linea,VLOOKUP(G$1,Data!$AP:$AR,3,FALSE),Cuenta,VLOOKUP(G$1,Data!$AP:$AR,2,FALSE))+G294,"")</f>
        <v/>
      </c>
      <c r="H295" s="3" t="str">
        <f>IF(AND($A295&lt;&gt;"",H$1&lt;&gt;""),SUMIFS(VM,Fecha,$A295,Linea,VLOOKUP(H$1,Data!$AP:$AR,3,FALSE),Cuenta,VLOOKUP(H$1,Data!$AP:$AR,2,FALSE))+SUMIFS(FX,Fecha,$A295,Linea,VLOOKUP(H$1,Data!$AP:$AR,3,FALSE),Cuenta,VLOOKUP(H$1,Data!$AP:$AR,2,FALSE))+H294,"")</f>
        <v/>
      </c>
      <c r="I295" s="3" t="str">
        <f>IF(AND($A295&lt;&gt;"",I$1&lt;&gt;""),SUMIFS(VM,Fecha,$A295,Linea,VLOOKUP(I$1,Data!$AP:$AR,3,FALSE),Cuenta,VLOOKUP(I$1,Data!$AP:$AR,2,FALSE))+SUMIFS(FX,Fecha,$A295,Linea,VLOOKUP(I$1,Data!$AP:$AR,3,FALSE),Cuenta,VLOOKUP(I$1,Data!$AP:$AR,2,FALSE))+I294,"")</f>
        <v/>
      </c>
      <c r="J295" s="3" t="str">
        <f>IF(AND($A295&lt;&gt;"",J$1&lt;&gt;""),SUMIFS(VM,Fecha,$A295,Linea,VLOOKUP(J$1,Data!$AP:$AR,3,FALSE),Cuenta,VLOOKUP(J$1,Data!$AP:$AR,2,FALSE))+SUMIFS(FX,Fecha,$A295,Linea,VLOOKUP(J$1,Data!$AP:$AR,3,FALSE),Cuenta,VLOOKUP(J$1,Data!$AP:$AR,2,FALSE))+J294,"")</f>
        <v/>
      </c>
      <c r="K295" s="3" t="str">
        <f>IF(AND($A295&lt;&gt;"",K$1&lt;&gt;""),SUMIFS(VM,Fecha,$A295,Linea,VLOOKUP(K$1,Data!$AP:$AR,3,FALSE),Cuenta,VLOOKUP(K$1,Data!$AP:$AR,2,FALSE))+SUMIFS(FX,Fecha,$A295,Linea,VLOOKUP(K$1,Data!$AP:$AR,3,FALSE),Cuenta,VLOOKUP(K$1,Data!$AP:$AR,2,FALSE))+K294,"")</f>
        <v/>
      </c>
      <c r="L295" s="3" t="str">
        <f>IF(AND($A295&lt;&gt;"",L$1&lt;&gt;""),SUMIFS(VM,Fecha,$A295,Linea,VLOOKUP(L$1,Data!$AP:$AR,3,FALSE),Cuenta,VLOOKUP(L$1,Data!$AP:$AR,2,FALSE))+SUMIFS(FX,Fecha,$A295,Linea,VLOOKUP(L$1,Data!$AP:$AR,3,FALSE),Cuenta,VLOOKUP(L$1,Data!$AP:$AR,2,FALSE))+L294,"")</f>
        <v/>
      </c>
      <c r="M295" s="3" t="str">
        <f>IF(AND($A295&lt;&gt;"",M$1&lt;&gt;""),SUMIFS(VM,Fecha,$A295,Linea,VLOOKUP(M$1,Data!$AP:$AR,3,FALSE),Cuenta,VLOOKUP(M$1,Data!$AP:$AR,2,FALSE))+SUMIFS(FX,Fecha,$A295,Linea,VLOOKUP(M$1,Data!$AP:$AR,3,FALSE),Cuenta,VLOOKUP(M$1,Data!$AP:$AR,2,FALSE))+M294,"")</f>
        <v/>
      </c>
      <c r="N295" s="3" t="str">
        <f>IF(AND($A295&lt;&gt;"",N$1&lt;&gt;""),SUMIFS(VM,Fecha,$A295,Linea,VLOOKUP(N$1,Data!$AP:$AR,3,FALSE),Cuenta,VLOOKUP(N$1,Data!$AP:$AR,2,FALSE))+SUMIFS(FX,Fecha,$A295,Linea,VLOOKUP(N$1,Data!$AP:$AR,3,FALSE),Cuenta,VLOOKUP(N$1,Data!$AP:$AR,2,FALSE))+N294,"")</f>
        <v/>
      </c>
    </row>
    <row r="296" spans="2:14" x14ac:dyDescent="0.25">
      <c r="B296" s="3" t="str">
        <f>IF(AND($A296&lt;&gt;"",B$1&lt;&gt;""),SUMIFS(VM,Fecha,$A296,Linea,VLOOKUP(B$1,Data!$AP:$AR,3,FALSE),Cuenta,VLOOKUP(B$1,Data!$AP:$AR,2,FALSE))+SUMIFS(FX,Fecha,$A296,Linea,VLOOKUP(B$1,Data!$AP:$AR,3,FALSE),Cuenta,VLOOKUP(B$1,Data!$AP:$AR,2,FALSE))+B295,"")</f>
        <v/>
      </c>
      <c r="C296" s="3" t="str">
        <f>IF(AND($A296&lt;&gt;"",C$1&lt;&gt;""),SUMIFS(VM,Fecha,$A296,Linea,VLOOKUP(C$1,Data!$AP:$AR,3,FALSE),Cuenta,VLOOKUP(C$1,Data!$AP:$AR,2,FALSE))+SUMIFS(FX,Fecha,$A296,Linea,VLOOKUP(C$1,Data!$AP:$AR,3,FALSE),Cuenta,VLOOKUP(C$1,Data!$AP:$AR,2,FALSE))+C295,"")</f>
        <v/>
      </c>
      <c r="D296" s="3" t="str">
        <f>IF(AND($A296&lt;&gt;"",D$1&lt;&gt;""),SUMIFS(VM,Fecha,$A296,Linea,VLOOKUP(D$1,Data!$AP:$AR,3,FALSE),Cuenta,VLOOKUP(D$1,Data!$AP:$AR,2,FALSE))+SUMIFS(FX,Fecha,$A296,Linea,VLOOKUP(D$1,Data!$AP:$AR,3,FALSE),Cuenta,VLOOKUP(D$1,Data!$AP:$AR,2,FALSE))+D295,"")</f>
        <v/>
      </c>
      <c r="E296" s="3" t="str">
        <f>IF(AND($A296&lt;&gt;"",E$1&lt;&gt;""),SUMIFS(VM,Fecha,$A296,Linea,VLOOKUP(E$1,Data!$AP:$AR,3,FALSE),Cuenta,VLOOKUP(E$1,Data!$AP:$AR,2,FALSE))+SUMIFS(FX,Fecha,$A296,Linea,VLOOKUP(E$1,Data!$AP:$AR,3,FALSE),Cuenta,VLOOKUP(E$1,Data!$AP:$AR,2,FALSE))+E295,"")</f>
        <v/>
      </c>
      <c r="F296" s="3" t="str">
        <f>IF(AND($A296&lt;&gt;"",F$1&lt;&gt;""),SUMIFS(VM,Fecha,$A296,Linea,VLOOKUP(F$1,Data!$AP:$AR,3,FALSE),Cuenta,VLOOKUP(F$1,Data!$AP:$AR,2,FALSE))+SUMIFS(FX,Fecha,$A296,Linea,VLOOKUP(F$1,Data!$AP:$AR,3,FALSE),Cuenta,VLOOKUP(F$1,Data!$AP:$AR,2,FALSE))+F295,"")</f>
        <v/>
      </c>
      <c r="G296" s="3" t="str">
        <f>IF(AND($A296&lt;&gt;"",G$1&lt;&gt;""),SUMIFS(VM,Fecha,$A296,Linea,VLOOKUP(G$1,Data!$AP:$AR,3,FALSE),Cuenta,VLOOKUP(G$1,Data!$AP:$AR,2,FALSE))+SUMIFS(FX,Fecha,$A296,Linea,VLOOKUP(G$1,Data!$AP:$AR,3,FALSE),Cuenta,VLOOKUP(G$1,Data!$AP:$AR,2,FALSE))+G295,"")</f>
        <v/>
      </c>
      <c r="H296" s="3" t="str">
        <f>IF(AND($A296&lt;&gt;"",H$1&lt;&gt;""),SUMIFS(VM,Fecha,$A296,Linea,VLOOKUP(H$1,Data!$AP:$AR,3,FALSE),Cuenta,VLOOKUP(H$1,Data!$AP:$AR,2,FALSE))+SUMIFS(FX,Fecha,$A296,Linea,VLOOKUP(H$1,Data!$AP:$AR,3,FALSE),Cuenta,VLOOKUP(H$1,Data!$AP:$AR,2,FALSE))+H295,"")</f>
        <v/>
      </c>
      <c r="I296" s="3" t="str">
        <f>IF(AND($A296&lt;&gt;"",I$1&lt;&gt;""),SUMIFS(VM,Fecha,$A296,Linea,VLOOKUP(I$1,Data!$AP:$AR,3,FALSE),Cuenta,VLOOKUP(I$1,Data!$AP:$AR,2,FALSE))+SUMIFS(FX,Fecha,$A296,Linea,VLOOKUP(I$1,Data!$AP:$AR,3,FALSE),Cuenta,VLOOKUP(I$1,Data!$AP:$AR,2,FALSE))+I295,"")</f>
        <v/>
      </c>
      <c r="J296" s="3" t="str">
        <f>IF(AND($A296&lt;&gt;"",J$1&lt;&gt;""),SUMIFS(VM,Fecha,$A296,Linea,VLOOKUP(J$1,Data!$AP:$AR,3,FALSE),Cuenta,VLOOKUP(J$1,Data!$AP:$AR,2,FALSE))+SUMIFS(FX,Fecha,$A296,Linea,VLOOKUP(J$1,Data!$AP:$AR,3,FALSE),Cuenta,VLOOKUP(J$1,Data!$AP:$AR,2,FALSE))+J295,"")</f>
        <v/>
      </c>
      <c r="K296" s="3" t="str">
        <f>IF(AND($A296&lt;&gt;"",K$1&lt;&gt;""),SUMIFS(VM,Fecha,$A296,Linea,VLOOKUP(K$1,Data!$AP:$AR,3,FALSE),Cuenta,VLOOKUP(K$1,Data!$AP:$AR,2,FALSE))+SUMIFS(FX,Fecha,$A296,Linea,VLOOKUP(K$1,Data!$AP:$AR,3,FALSE),Cuenta,VLOOKUP(K$1,Data!$AP:$AR,2,FALSE))+K295,"")</f>
        <v/>
      </c>
      <c r="L296" s="3" t="str">
        <f>IF(AND($A296&lt;&gt;"",L$1&lt;&gt;""),SUMIFS(VM,Fecha,$A296,Linea,VLOOKUP(L$1,Data!$AP:$AR,3,FALSE),Cuenta,VLOOKUP(L$1,Data!$AP:$AR,2,FALSE))+SUMIFS(FX,Fecha,$A296,Linea,VLOOKUP(L$1,Data!$AP:$AR,3,FALSE),Cuenta,VLOOKUP(L$1,Data!$AP:$AR,2,FALSE))+L295,"")</f>
        <v/>
      </c>
      <c r="M296" s="3" t="str">
        <f>IF(AND($A296&lt;&gt;"",M$1&lt;&gt;""),SUMIFS(VM,Fecha,$A296,Linea,VLOOKUP(M$1,Data!$AP:$AR,3,FALSE),Cuenta,VLOOKUP(M$1,Data!$AP:$AR,2,FALSE))+SUMIFS(FX,Fecha,$A296,Linea,VLOOKUP(M$1,Data!$AP:$AR,3,FALSE),Cuenta,VLOOKUP(M$1,Data!$AP:$AR,2,FALSE))+M295,"")</f>
        <v/>
      </c>
      <c r="N296" s="3" t="str">
        <f>IF(AND($A296&lt;&gt;"",N$1&lt;&gt;""),SUMIFS(VM,Fecha,$A296,Linea,VLOOKUP(N$1,Data!$AP:$AR,3,FALSE),Cuenta,VLOOKUP(N$1,Data!$AP:$AR,2,FALSE))+SUMIFS(FX,Fecha,$A296,Linea,VLOOKUP(N$1,Data!$AP:$AR,3,FALSE),Cuenta,VLOOKUP(N$1,Data!$AP:$AR,2,FALSE))+N295,"")</f>
        <v/>
      </c>
    </row>
    <row r="297" spans="2:14" x14ac:dyDescent="0.25">
      <c r="B297" s="3" t="str">
        <f>IF(AND($A297&lt;&gt;"",B$1&lt;&gt;""),SUMIFS(VM,Fecha,$A297,Linea,VLOOKUP(B$1,Data!$AP:$AR,3,FALSE),Cuenta,VLOOKUP(B$1,Data!$AP:$AR,2,FALSE))+SUMIFS(FX,Fecha,$A297,Linea,VLOOKUP(B$1,Data!$AP:$AR,3,FALSE),Cuenta,VLOOKUP(B$1,Data!$AP:$AR,2,FALSE))+B296,"")</f>
        <v/>
      </c>
      <c r="C297" s="3" t="str">
        <f>IF(AND($A297&lt;&gt;"",C$1&lt;&gt;""),SUMIFS(VM,Fecha,$A297,Linea,VLOOKUP(C$1,Data!$AP:$AR,3,FALSE),Cuenta,VLOOKUP(C$1,Data!$AP:$AR,2,FALSE))+SUMIFS(FX,Fecha,$A297,Linea,VLOOKUP(C$1,Data!$AP:$AR,3,FALSE),Cuenta,VLOOKUP(C$1,Data!$AP:$AR,2,FALSE))+C296,"")</f>
        <v/>
      </c>
      <c r="D297" s="3" t="str">
        <f>IF(AND($A297&lt;&gt;"",D$1&lt;&gt;""),SUMIFS(VM,Fecha,$A297,Linea,VLOOKUP(D$1,Data!$AP:$AR,3,FALSE),Cuenta,VLOOKUP(D$1,Data!$AP:$AR,2,FALSE))+SUMIFS(FX,Fecha,$A297,Linea,VLOOKUP(D$1,Data!$AP:$AR,3,FALSE),Cuenta,VLOOKUP(D$1,Data!$AP:$AR,2,FALSE))+D296,"")</f>
        <v/>
      </c>
      <c r="E297" s="3" t="str">
        <f>IF(AND($A297&lt;&gt;"",E$1&lt;&gt;""),SUMIFS(VM,Fecha,$A297,Linea,VLOOKUP(E$1,Data!$AP:$AR,3,FALSE),Cuenta,VLOOKUP(E$1,Data!$AP:$AR,2,FALSE))+SUMIFS(FX,Fecha,$A297,Linea,VLOOKUP(E$1,Data!$AP:$AR,3,FALSE),Cuenta,VLOOKUP(E$1,Data!$AP:$AR,2,FALSE))+E296,"")</f>
        <v/>
      </c>
      <c r="F297" s="3" t="str">
        <f>IF(AND($A297&lt;&gt;"",F$1&lt;&gt;""),SUMIFS(VM,Fecha,$A297,Linea,VLOOKUP(F$1,Data!$AP:$AR,3,FALSE),Cuenta,VLOOKUP(F$1,Data!$AP:$AR,2,FALSE))+SUMIFS(FX,Fecha,$A297,Linea,VLOOKUP(F$1,Data!$AP:$AR,3,FALSE),Cuenta,VLOOKUP(F$1,Data!$AP:$AR,2,FALSE))+F296,"")</f>
        <v/>
      </c>
      <c r="G297" s="3" t="str">
        <f>IF(AND($A297&lt;&gt;"",G$1&lt;&gt;""),SUMIFS(VM,Fecha,$A297,Linea,VLOOKUP(G$1,Data!$AP:$AR,3,FALSE),Cuenta,VLOOKUP(G$1,Data!$AP:$AR,2,FALSE))+SUMIFS(FX,Fecha,$A297,Linea,VLOOKUP(G$1,Data!$AP:$AR,3,FALSE),Cuenta,VLOOKUP(G$1,Data!$AP:$AR,2,FALSE))+G296,"")</f>
        <v/>
      </c>
      <c r="H297" s="3" t="str">
        <f>IF(AND($A297&lt;&gt;"",H$1&lt;&gt;""),SUMIFS(VM,Fecha,$A297,Linea,VLOOKUP(H$1,Data!$AP:$AR,3,FALSE),Cuenta,VLOOKUP(H$1,Data!$AP:$AR,2,FALSE))+SUMIFS(FX,Fecha,$A297,Linea,VLOOKUP(H$1,Data!$AP:$AR,3,FALSE),Cuenta,VLOOKUP(H$1,Data!$AP:$AR,2,FALSE))+H296,"")</f>
        <v/>
      </c>
      <c r="I297" s="3" t="str">
        <f>IF(AND($A297&lt;&gt;"",I$1&lt;&gt;""),SUMIFS(VM,Fecha,$A297,Linea,VLOOKUP(I$1,Data!$AP:$AR,3,FALSE),Cuenta,VLOOKUP(I$1,Data!$AP:$AR,2,FALSE))+SUMIFS(FX,Fecha,$A297,Linea,VLOOKUP(I$1,Data!$AP:$AR,3,FALSE),Cuenta,VLOOKUP(I$1,Data!$AP:$AR,2,FALSE))+I296,"")</f>
        <v/>
      </c>
      <c r="J297" s="3" t="str">
        <f>IF(AND($A297&lt;&gt;"",J$1&lt;&gt;""),SUMIFS(VM,Fecha,$A297,Linea,VLOOKUP(J$1,Data!$AP:$AR,3,FALSE),Cuenta,VLOOKUP(J$1,Data!$AP:$AR,2,FALSE))+SUMIFS(FX,Fecha,$A297,Linea,VLOOKUP(J$1,Data!$AP:$AR,3,FALSE),Cuenta,VLOOKUP(J$1,Data!$AP:$AR,2,FALSE))+J296,"")</f>
        <v/>
      </c>
      <c r="K297" s="3" t="str">
        <f>IF(AND($A297&lt;&gt;"",K$1&lt;&gt;""),SUMIFS(VM,Fecha,$A297,Linea,VLOOKUP(K$1,Data!$AP:$AR,3,FALSE),Cuenta,VLOOKUP(K$1,Data!$AP:$AR,2,FALSE))+SUMIFS(FX,Fecha,$A297,Linea,VLOOKUP(K$1,Data!$AP:$AR,3,FALSE),Cuenta,VLOOKUP(K$1,Data!$AP:$AR,2,FALSE))+K296,"")</f>
        <v/>
      </c>
      <c r="L297" s="3" t="str">
        <f>IF(AND($A297&lt;&gt;"",L$1&lt;&gt;""),SUMIFS(VM,Fecha,$A297,Linea,VLOOKUP(L$1,Data!$AP:$AR,3,FALSE),Cuenta,VLOOKUP(L$1,Data!$AP:$AR,2,FALSE))+SUMIFS(FX,Fecha,$A297,Linea,VLOOKUP(L$1,Data!$AP:$AR,3,FALSE),Cuenta,VLOOKUP(L$1,Data!$AP:$AR,2,FALSE))+L296,"")</f>
        <v/>
      </c>
      <c r="M297" s="3" t="str">
        <f>IF(AND($A297&lt;&gt;"",M$1&lt;&gt;""),SUMIFS(VM,Fecha,$A297,Linea,VLOOKUP(M$1,Data!$AP:$AR,3,FALSE),Cuenta,VLOOKUP(M$1,Data!$AP:$AR,2,FALSE))+SUMIFS(FX,Fecha,$A297,Linea,VLOOKUP(M$1,Data!$AP:$AR,3,FALSE),Cuenta,VLOOKUP(M$1,Data!$AP:$AR,2,FALSE))+M296,"")</f>
        <v/>
      </c>
      <c r="N297" s="3" t="str">
        <f>IF(AND($A297&lt;&gt;"",N$1&lt;&gt;""),SUMIFS(VM,Fecha,$A297,Linea,VLOOKUP(N$1,Data!$AP:$AR,3,FALSE),Cuenta,VLOOKUP(N$1,Data!$AP:$AR,2,FALSE))+SUMIFS(FX,Fecha,$A297,Linea,VLOOKUP(N$1,Data!$AP:$AR,3,FALSE),Cuenta,VLOOKUP(N$1,Data!$AP:$AR,2,FALSE))+N296,"")</f>
        <v/>
      </c>
    </row>
    <row r="298" spans="2:14" x14ac:dyDescent="0.25">
      <c r="B298" s="3" t="str">
        <f>IF(AND($A298&lt;&gt;"",B$1&lt;&gt;""),SUMIFS(VM,Fecha,$A298,Linea,VLOOKUP(B$1,Data!$AP:$AR,3,FALSE),Cuenta,VLOOKUP(B$1,Data!$AP:$AR,2,FALSE))+SUMIFS(FX,Fecha,$A298,Linea,VLOOKUP(B$1,Data!$AP:$AR,3,FALSE),Cuenta,VLOOKUP(B$1,Data!$AP:$AR,2,FALSE))+B297,"")</f>
        <v/>
      </c>
      <c r="C298" s="3" t="str">
        <f>IF(AND($A298&lt;&gt;"",C$1&lt;&gt;""),SUMIFS(VM,Fecha,$A298,Linea,VLOOKUP(C$1,Data!$AP:$AR,3,FALSE),Cuenta,VLOOKUP(C$1,Data!$AP:$AR,2,FALSE))+SUMIFS(FX,Fecha,$A298,Linea,VLOOKUP(C$1,Data!$AP:$AR,3,FALSE),Cuenta,VLOOKUP(C$1,Data!$AP:$AR,2,FALSE))+C297,"")</f>
        <v/>
      </c>
      <c r="D298" s="3" t="str">
        <f>IF(AND($A298&lt;&gt;"",D$1&lt;&gt;""),SUMIFS(VM,Fecha,$A298,Linea,VLOOKUP(D$1,Data!$AP:$AR,3,FALSE),Cuenta,VLOOKUP(D$1,Data!$AP:$AR,2,FALSE))+SUMIFS(FX,Fecha,$A298,Linea,VLOOKUP(D$1,Data!$AP:$AR,3,FALSE),Cuenta,VLOOKUP(D$1,Data!$AP:$AR,2,FALSE))+D297,"")</f>
        <v/>
      </c>
      <c r="E298" s="3" t="str">
        <f>IF(AND($A298&lt;&gt;"",E$1&lt;&gt;""),SUMIFS(VM,Fecha,$A298,Linea,VLOOKUP(E$1,Data!$AP:$AR,3,FALSE),Cuenta,VLOOKUP(E$1,Data!$AP:$AR,2,FALSE))+SUMIFS(FX,Fecha,$A298,Linea,VLOOKUP(E$1,Data!$AP:$AR,3,FALSE),Cuenta,VLOOKUP(E$1,Data!$AP:$AR,2,FALSE))+E297,"")</f>
        <v/>
      </c>
      <c r="F298" s="3" t="str">
        <f>IF(AND($A298&lt;&gt;"",F$1&lt;&gt;""),SUMIFS(VM,Fecha,$A298,Linea,VLOOKUP(F$1,Data!$AP:$AR,3,FALSE),Cuenta,VLOOKUP(F$1,Data!$AP:$AR,2,FALSE))+SUMIFS(FX,Fecha,$A298,Linea,VLOOKUP(F$1,Data!$AP:$AR,3,FALSE),Cuenta,VLOOKUP(F$1,Data!$AP:$AR,2,FALSE))+F297,"")</f>
        <v/>
      </c>
      <c r="G298" s="3" t="str">
        <f>IF(AND($A298&lt;&gt;"",G$1&lt;&gt;""),SUMIFS(VM,Fecha,$A298,Linea,VLOOKUP(G$1,Data!$AP:$AR,3,FALSE),Cuenta,VLOOKUP(G$1,Data!$AP:$AR,2,FALSE))+SUMIFS(FX,Fecha,$A298,Linea,VLOOKUP(G$1,Data!$AP:$AR,3,FALSE),Cuenta,VLOOKUP(G$1,Data!$AP:$AR,2,FALSE))+G297,"")</f>
        <v/>
      </c>
      <c r="H298" s="3" t="str">
        <f>IF(AND($A298&lt;&gt;"",H$1&lt;&gt;""),SUMIFS(VM,Fecha,$A298,Linea,VLOOKUP(H$1,Data!$AP:$AR,3,FALSE),Cuenta,VLOOKUP(H$1,Data!$AP:$AR,2,FALSE))+SUMIFS(FX,Fecha,$A298,Linea,VLOOKUP(H$1,Data!$AP:$AR,3,FALSE),Cuenta,VLOOKUP(H$1,Data!$AP:$AR,2,FALSE))+H297,"")</f>
        <v/>
      </c>
      <c r="I298" s="3" t="str">
        <f>IF(AND($A298&lt;&gt;"",I$1&lt;&gt;""),SUMIFS(VM,Fecha,$A298,Linea,VLOOKUP(I$1,Data!$AP:$AR,3,FALSE),Cuenta,VLOOKUP(I$1,Data!$AP:$AR,2,FALSE))+SUMIFS(FX,Fecha,$A298,Linea,VLOOKUP(I$1,Data!$AP:$AR,3,FALSE),Cuenta,VLOOKUP(I$1,Data!$AP:$AR,2,FALSE))+I297,"")</f>
        <v/>
      </c>
      <c r="J298" s="3" t="str">
        <f>IF(AND($A298&lt;&gt;"",J$1&lt;&gt;""),SUMIFS(VM,Fecha,$A298,Linea,VLOOKUP(J$1,Data!$AP:$AR,3,FALSE),Cuenta,VLOOKUP(J$1,Data!$AP:$AR,2,FALSE))+SUMIFS(FX,Fecha,$A298,Linea,VLOOKUP(J$1,Data!$AP:$AR,3,FALSE),Cuenta,VLOOKUP(J$1,Data!$AP:$AR,2,FALSE))+J297,"")</f>
        <v/>
      </c>
      <c r="K298" s="3" t="str">
        <f>IF(AND($A298&lt;&gt;"",K$1&lt;&gt;""),SUMIFS(VM,Fecha,$A298,Linea,VLOOKUP(K$1,Data!$AP:$AR,3,FALSE),Cuenta,VLOOKUP(K$1,Data!$AP:$AR,2,FALSE))+SUMIFS(FX,Fecha,$A298,Linea,VLOOKUP(K$1,Data!$AP:$AR,3,FALSE),Cuenta,VLOOKUP(K$1,Data!$AP:$AR,2,FALSE))+K297,"")</f>
        <v/>
      </c>
      <c r="L298" s="3" t="str">
        <f>IF(AND($A298&lt;&gt;"",L$1&lt;&gt;""),SUMIFS(VM,Fecha,$A298,Linea,VLOOKUP(L$1,Data!$AP:$AR,3,FALSE),Cuenta,VLOOKUP(L$1,Data!$AP:$AR,2,FALSE))+SUMIFS(FX,Fecha,$A298,Linea,VLOOKUP(L$1,Data!$AP:$AR,3,FALSE),Cuenta,VLOOKUP(L$1,Data!$AP:$AR,2,FALSE))+L297,"")</f>
        <v/>
      </c>
      <c r="M298" s="3" t="str">
        <f>IF(AND($A298&lt;&gt;"",M$1&lt;&gt;""),SUMIFS(VM,Fecha,$A298,Linea,VLOOKUP(M$1,Data!$AP:$AR,3,FALSE),Cuenta,VLOOKUP(M$1,Data!$AP:$AR,2,FALSE))+SUMIFS(FX,Fecha,$A298,Linea,VLOOKUP(M$1,Data!$AP:$AR,3,FALSE),Cuenta,VLOOKUP(M$1,Data!$AP:$AR,2,FALSE))+M297,"")</f>
        <v/>
      </c>
      <c r="N298" s="3" t="str">
        <f>IF(AND($A298&lt;&gt;"",N$1&lt;&gt;""),SUMIFS(VM,Fecha,$A298,Linea,VLOOKUP(N$1,Data!$AP:$AR,3,FALSE),Cuenta,VLOOKUP(N$1,Data!$AP:$AR,2,FALSE))+SUMIFS(FX,Fecha,$A298,Linea,VLOOKUP(N$1,Data!$AP:$AR,3,FALSE),Cuenta,VLOOKUP(N$1,Data!$AP:$AR,2,FALSE))+N297,"")</f>
        <v/>
      </c>
    </row>
    <row r="299" spans="2:14" x14ac:dyDescent="0.25">
      <c r="B299" s="3" t="str">
        <f>IF(AND($A299&lt;&gt;"",B$1&lt;&gt;""),SUMIFS(VM,Fecha,$A299,Linea,VLOOKUP(B$1,Data!$AP:$AR,3,FALSE),Cuenta,VLOOKUP(B$1,Data!$AP:$AR,2,FALSE))+SUMIFS(FX,Fecha,$A299,Linea,VLOOKUP(B$1,Data!$AP:$AR,3,FALSE),Cuenta,VLOOKUP(B$1,Data!$AP:$AR,2,FALSE))+B298,"")</f>
        <v/>
      </c>
      <c r="C299" s="3" t="str">
        <f>IF(AND($A299&lt;&gt;"",C$1&lt;&gt;""),SUMIFS(VM,Fecha,$A299,Linea,VLOOKUP(C$1,Data!$AP:$AR,3,FALSE),Cuenta,VLOOKUP(C$1,Data!$AP:$AR,2,FALSE))+SUMIFS(FX,Fecha,$A299,Linea,VLOOKUP(C$1,Data!$AP:$AR,3,FALSE),Cuenta,VLOOKUP(C$1,Data!$AP:$AR,2,FALSE))+C298,"")</f>
        <v/>
      </c>
      <c r="D299" s="3" t="str">
        <f>IF(AND($A299&lt;&gt;"",D$1&lt;&gt;""),SUMIFS(VM,Fecha,$A299,Linea,VLOOKUP(D$1,Data!$AP:$AR,3,FALSE),Cuenta,VLOOKUP(D$1,Data!$AP:$AR,2,FALSE))+SUMIFS(FX,Fecha,$A299,Linea,VLOOKUP(D$1,Data!$AP:$AR,3,FALSE),Cuenta,VLOOKUP(D$1,Data!$AP:$AR,2,FALSE))+D298,"")</f>
        <v/>
      </c>
      <c r="E299" s="3" t="str">
        <f>IF(AND($A299&lt;&gt;"",E$1&lt;&gt;""),SUMIFS(VM,Fecha,$A299,Linea,VLOOKUP(E$1,Data!$AP:$AR,3,FALSE),Cuenta,VLOOKUP(E$1,Data!$AP:$AR,2,FALSE))+SUMIFS(FX,Fecha,$A299,Linea,VLOOKUP(E$1,Data!$AP:$AR,3,FALSE),Cuenta,VLOOKUP(E$1,Data!$AP:$AR,2,FALSE))+E298,"")</f>
        <v/>
      </c>
      <c r="F299" s="3" t="str">
        <f>IF(AND($A299&lt;&gt;"",F$1&lt;&gt;""),SUMIFS(VM,Fecha,$A299,Linea,VLOOKUP(F$1,Data!$AP:$AR,3,FALSE),Cuenta,VLOOKUP(F$1,Data!$AP:$AR,2,FALSE))+SUMIFS(FX,Fecha,$A299,Linea,VLOOKUP(F$1,Data!$AP:$AR,3,FALSE),Cuenta,VLOOKUP(F$1,Data!$AP:$AR,2,FALSE))+F298,"")</f>
        <v/>
      </c>
      <c r="G299" s="3" t="str">
        <f>IF(AND($A299&lt;&gt;"",G$1&lt;&gt;""),SUMIFS(VM,Fecha,$A299,Linea,VLOOKUP(G$1,Data!$AP:$AR,3,FALSE),Cuenta,VLOOKUP(G$1,Data!$AP:$AR,2,FALSE))+SUMIFS(FX,Fecha,$A299,Linea,VLOOKUP(G$1,Data!$AP:$AR,3,FALSE),Cuenta,VLOOKUP(G$1,Data!$AP:$AR,2,FALSE))+G298,"")</f>
        <v/>
      </c>
      <c r="H299" s="3" t="str">
        <f>IF(AND($A299&lt;&gt;"",H$1&lt;&gt;""),SUMIFS(VM,Fecha,$A299,Linea,VLOOKUP(H$1,Data!$AP:$AR,3,FALSE),Cuenta,VLOOKUP(H$1,Data!$AP:$AR,2,FALSE))+SUMIFS(FX,Fecha,$A299,Linea,VLOOKUP(H$1,Data!$AP:$AR,3,FALSE),Cuenta,VLOOKUP(H$1,Data!$AP:$AR,2,FALSE))+H298,"")</f>
        <v/>
      </c>
      <c r="I299" s="3" t="str">
        <f>IF(AND($A299&lt;&gt;"",I$1&lt;&gt;""),SUMIFS(VM,Fecha,$A299,Linea,VLOOKUP(I$1,Data!$AP:$AR,3,FALSE),Cuenta,VLOOKUP(I$1,Data!$AP:$AR,2,FALSE))+SUMIFS(FX,Fecha,$A299,Linea,VLOOKUP(I$1,Data!$AP:$AR,3,FALSE),Cuenta,VLOOKUP(I$1,Data!$AP:$AR,2,FALSE))+I298,"")</f>
        <v/>
      </c>
      <c r="J299" s="3" t="str">
        <f>IF(AND($A299&lt;&gt;"",J$1&lt;&gt;""),SUMIFS(VM,Fecha,$A299,Linea,VLOOKUP(J$1,Data!$AP:$AR,3,FALSE),Cuenta,VLOOKUP(J$1,Data!$AP:$AR,2,FALSE))+SUMIFS(FX,Fecha,$A299,Linea,VLOOKUP(J$1,Data!$AP:$AR,3,FALSE),Cuenta,VLOOKUP(J$1,Data!$AP:$AR,2,FALSE))+J298,"")</f>
        <v/>
      </c>
      <c r="K299" s="3" t="str">
        <f>IF(AND($A299&lt;&gt;"",K$1&lt;&gt;""),SUMIFS(VM,Fecha,$A299,Linea,VLOOKUP(K$1,Data!$AP:$AR,3,FALSE),Cuenta,VLOOKUP(K$1,Data!$AP:$AR,2,FALSE))+SUMIFS(FX,Fecha,$A299,Linea,VLOOKUP(K$1,Data!$AP:$AR,3,FALSE),Cuenta,VLOOKUP(K$1,Data!$AP:$AR,2,FALSE))+K298,"")</f>
        <v/>
      </c>
      <c r="L299" s="3" t="str">
        <f>IF(AND($A299&lt;&gt;"",L$1&lt;&gt;""),SUMIFS(VM,Fecha,$A299,Linea,VLOOKUP(L$1,Data!$AP:$AR,3,FALSE),Cuenta,VLOOKUP(L$1,Data!$AP:$AR,2,FALSE))+SUMIFS(FX,Fecha,$A299,Linea,VLOOKUP(L$1,Data!$AP:$AR,3,FALSE),Cuenta,VLOOKUP(L$1,Data!$AP:$AR,2,FALSE))+L298,"")</f>
        <v/>
      </c>
      <c r="M299" s="3" t="str">
        <f>IF(AND($A299&lt;&gt;"",M$1&lt;&gt;""),SUMIFS(VM,Fecha,$A299,Linea,VLOOKUP(M$1,Data!$AP:$AR,3,FALSE),Cuenta,VLOOKUP(M$1,Data!$AP:$AR,2,FALSE))+SUMIFS(FX,Fecha,$A299,Linea,VLOOKUP(M$1,Data!$AP:$AR,3,FALSE),Cuenta,VLOOKUP(M$1,Data!$AP:$AR,2,FALSE))+M298,"")</f>
        <v/>
      </c>
      <c r="N299" s="3" t="str">
        <f>IF(AND($A299&lt;&gt;"",N$1&lt;&gt;""),SUMIFS(VM,Fecha,$A299,Linea,VLOOKUP(N$1,Data!$AP:$AR,3,FALSE),Cuenta,VLOOKUP(N$1,Data!$AP:$AR,2,FALSE))+SUMIFS(FX,Fecha,$A299,Linea,VLOOKUP(N$1,Data!$AP:$AR,3,FALSE),Cuenta,VLOOKUP(N$1,Data!$AP:$AR,2,FALSE))+N298,"")</f>
        <v/>
      </c>
    </row>
    <row r="300" spans="2:14" x14ac:dyDescent="0.25">
      <c r="B300" s="3" t="str">
        <f>IF(AND($A300&lt;&gt;"",B$1&lt;&gt;""),SUMIFS(VM,Fecha,$A300,Linea,VLOOKUP(B$1,Data!$AP:$AR,3,FALSE),Cuenta,VLOOKUP(B$1,Data!$AP:$AR,2,FALSE))+SUMIFS(FX,Fecha,$A300,Linea,VLOOKUP(B$1,Data!$AP:$AR,3,FALSE),Cuenta,VLOOKUP(B$1,Data!$AP:$AR,2,FALSE))+B299,"")</f>
        <v/>
      </c>
      <c r="C300" s="3" t="str">
        <f>IF(AND($A300&lt;&gt;"",C$1&lt;&gt;""),SUMIFS(VM,Fecha,$A300,Linea,VLOOKUP(C$1,Data!$AP:$AR,3,FALSE),Cuenta,VLOOKUP(C$1,Data!$AP:$AR,2,FALSE))+SUMIFS(FX,Fecha,$A300,Linea,VLOOKUP(C$1,Data!$AP:$AR,3,FALSE),Cuenta,VLOOKUP(C$1,Data!$AP:$AR,2,FALSE))+C299,"")</f>
        <v/>
      </c>
      <c r="D300" s="3" t="str">
        <f>IF(AND($A300&lt;&gt;"",D$1&lt;&gt;""),SUMIFS(VM,Fecha,$A300,Linea,VLOOKUP(D$1,Data!$AP:$AR,3,FALSE),Cuenta,VLOOKUP(D$1,Data!$AP:$AR,2,FALSE))+SUMIFS(FX,Fecha,$A300,Linea,VLOOKUP(D$1,Data!$AP:$AR,3,FALSE),Cuenta,VLOOKUP(D$1,Data!$AP:$AR,2,FALSE))+D299,"")</f>
        <v/>
      </c>
      <c r="E300" s="3" t="str">
        <f>IF(AND($A300&lt;&gt;"",E$1&lt;&gt;""),SUMIFS(VM,Fecha,$A300,Linea,VLOOKUP(E$1,Data!$AP:$AR,3,FALSE),Cuenta,VLOOKUP(E$1,Data!$AP:$AR,2,FALSE))+SUMIFS(FX,Fecha,$A300,Linea,VLOOKUP(E$1,Data!$AP:$AR,3,FALSE),Cuenta,VLOOKUP(E$1,Data!$AP:$AR,2,FALSE))+E299,"")</f>
        <v/>
      </c>
      <c r="F300" s="3" t="str">
        <f>IF(AND($A300&lt;&gt;"",F$1&lt;&gt;""),SUMIFS(VM,Fecha,$A300,Linea,VLOOKUP(F$1,Data!$AP:$AR,3,FALSE),Cuenta,VLOOKUP(F$1,Data!$AP:$AR,2,FALSE))+SUMIFS(FX,Fecha,$A300,Linea,VLOOKUP(F$1,Data!$AP:$AR,3,FALSE),Cuenta,VLOOKUP(F$1,Data!$AP:$AR,2,FALSE))+F299,"")</f>
        <v/>
      </c>
      <c r="G300" s="3" t="str">
        <f>IF(AND($A300&lt;&gt;"",G$1&lt;&gt;""),SUMIFS(VM,Fecha,$A300,Linea,VLOOKUP(G$1,Data!$AP:$AR,3,FALSE),Cuenta,VLOOKUP(G$1,Data!$AP:$AR,2,FALSE))+SUMIFS(FX,Fecha,$A300,Linea,VLOOKUP(G$1,Data!$AP:$AR,3,FALSE),Cuenta,VLOOKUP(G$1,Data!$AP:$AR,2,FALSE))+G299,"")</f>
        <v/>
      </c>
      <c r="H300" s="3" t="str">
        <f>IF(AND($A300&lt;&gt;"",H$1&lt;&gt;""),SUMIFS(VM,Fecha,$A300,Linea,VLOOKUP(H$1,Data!$AP:$AR,3,FALSE),Cuenta,VLOOKUP(H$1,Data!$AP:$AR,2,FALSE))+SUMIFS(FX,Fecha,$A300,Linea,VLOOKUP(H$1,Data!$AP:$AR,3,FALSE),Cuenta,VLOOKUP(H$1,Data!$AP:$AR,2,FALSE))+H299,"")</f>
        <v/>
      </c>
      <c r="I300" s="3" t="str">
        <f>IF(AND($A300&lt;&gt;"",I$1&lt;&gt;""),SUMIFS(VM,Fecha,$A300,Linea,VLOOKUP(I$1,Data!$AP:$AR,3,FALSE),Cuenta,VLOOKUP(I$1,Data!$AP:$AR,2,FALSE))+SUMIFS(FX,Fecha,$A300,Linea,VLOOKUP(I$1,Data!$AP:$AR,3,FALSE),Cuenta,VLOOKUP(I$1,Data!$AP:$AR,2,FALSE))+I299,"")</f>
        <v/>
      </c>
      <c r="J300" s="3" t="str">
        <f>IF(AND($A300&lt;&gt;"",J$1&lt;&gt;""),SUMIFS(VM,Fecha,$A300,Linea,VLOOKUP(J$1,Data!$AP:$AR,3,FALSE),Cuenta,VLOOKUP(J$1,Data!$AP:$AR,2,FALSE))+SUMIFS(FX,Fecha,$A300,Linea,VLOOKUP(J$1,Data!$AP:$AR,3,FALSE),Cuenta,VLOOKUP(J$1,Data!$AP:$AR,2,FALSE))+J299,"")</f>
        <v/>
      </c>
      <c r="K300" s="3" t="str">
        <f>IF(AND($A300&lt;&gt;"",K$1&lt;&gt;""),SUMIFS(VM,Fecha,$A300,Linea,VLOOKUP(K$1,Data!$AP:$AR,3,FALSE),Cuenta,VLOOKUP(K$1,Data!$AP:$AR,2,FALSE))+SUMIFS(FX,Fecha,$A300,Linea,VLOOKUP(K$1,Data!$AP:$AR,3,FALSE),Cuenta,VLOOKUP(K$1,Data!$AP:$AR,2,FALSE))+K299,"")</f>
        <v/>
      </c>
      <c r="L300" s="3" t="str">
        <f>IF(AND($A300&lt;&gt;"",L$1&lt;&gt;""),SUMIFS(VM,Fecha,$A300,Linea,VLOOKUP(L$1,Data!$AP:$AR,3,FALSE),Cuenta,VLOOKUP(L$1,Data!$AP:$AR,2,FALSE))+SUMIFS(FX,Fecha,$A300,Linea,VLOOKUP(L$1,Data!$AP:$AR,3,FALSE),Cuenta,VLOOKUP(L$1,Data!$AP:$AR,2,FALSE))+L299,"")</f>
        <v/>
      </c>
      <c r="M300" s="3" t="str">
        <f>IF(AND($A300&lt;&gt;"",M$1&lt;&gt;""),SUMIFS(VM,Fecha,$A300,Linea,VLOOKUP(M$1,Data!$AP:$AR,3,FALSE),Cuenta,VLOOKUP(M$1,Data!$AP:$AR,2,FALSE))+SUMIFS(FX,Fecha,$A300,Linea,VLOOKUP(M$1,Data!$AP:$AR,3,FALSE),Cuenta,VLOOKUP(M$1,Data!$AP:$AR,2,FALSE))+M299,"")</f>
        <v/>
      </c>
      <c r="N300" s="3" t="str">
        <f>IF(AND($A300&lt;&gt;"",N$1&lt;&gt;""),SUMIFS(VM,Fecha,$A300,Linea,VLOOKUP(N$1,Data!$AP:$AR,3,FALSE),Cuenta,VLOOKUP(N$1,Data!$AP:$AR,2,FALSE))+SUMIFS(FX,Fecha,$A300,Linea,VLOOKUP(N$1,Data!$AP:$AR,3,FALSE),Cuenta,VLOOKUP(N$1,Data!$AP:$AR,2,FALSE))+N299,"")</f>
        <v/>
      </c>
    </row>
    <row r="301" spans="2:14" x14ac:dyDescent="0.25">
      <c r="B301" s="3" t="str">
        <f>IF(AND($A301&lt;&gt;"",B$1&lt;&gt;""),SUMIFS(VM,Fecha,$A301,Linea,VLOOKUP(B$1,Data!$AP:$AR,3,FALSE),Cuenta,VLOOKUP(B$1,Data!$AP:$AR,2,FALSE))+SUMIFS(FX,Fecha,$A301,Linea,VLOOKUP(B$1,Data!$AP:$AR,3,FALSE),Cuenta,VLOOKUP(B$1,Data!$AP:$AR,2,FALSE))+B300,"")</f>
        <v/>
      </c>
      <c r="C301" s="3" t="str">
        <f>IF(AND($A301&lt;&gt;"",C$1&lt;&gt;""),SUMIFS(VM,Fecha,$A301,Linea,VLOOKUP(C$1,Data!$AP:$AR,3,FALSE),Cuenta,VLOOKUP(C$1,Data!$AP:$AR,2,FALSE))+SUMIFS(FX,Fecha,$A301,Linea,VLOOKUP(C$1,Data!$AP:$AR,3,FALSE),Cuenta,VLOOKUP(C$1,Data!$AP:$AR,2,FALSE))+C300,"")</f>
        <v/>
      </c>
      <c r="D301" s="3" t="str">
        <f>IF(AND($A301&lt;&gt;"",D$1&lt;&gt;""),SUMIFS(VM,Fecha,$A301,Linea,VLOOKUP(D$1,Data!$AP:$AR,3,FALSE),Cuenta,VLOOKUP(D$1,Data!$AP:$AR,2,FALSE))+SUMIFS(FX,Fecha,$A301,Linea,VLOOKUP(D$1,Data!$AP:$AR,3,FALSE),Cuenta,VLOOKUP(D$1,Data!$AP:$AR,2,FALSE))+D300,"")</f>
        <v/>
      </c>
      <c r="E301" s="3" t="str">
        <f>IF(AND($A301&lt;&gt;"",E$1&lt;&gt;""),SUMIFS(VM,Fecha,$A301,Linea,VLOOKUP(E$1,Data!$AP:$AR,3,FALSE),Cuenta,VLOOKUP(E$1,Data!$AP:$AR,2,FALSE))+SUMIFS(FX,Fecha,$A301,Linea,VLOOKUP(E$1,Data!$AP:$AR,3,FALSE),Cuenta,VLOOKUP(E$1,Data!$AP:$AR,2,FALSE))+E300,"")</f>
        <v/>
      </c>
      <c r="F301" s="3" t="str">
        <f>IF(AND($A301&lt;&gt;"",F$1&lt;&gt;""),SUMIFS(VM,Fecha,$A301,Linea,VLOOKUP(F$1,Data!$AP:$AR,3,FALSE),Cuenta,VLOOKUP(F$1,Data!$AP:$AR,2,FALSE))+SUMIFS(FX,Fecha,$A301,Linea,VLOOKUP(F$1,Data!$AP:$AR,3,FALSE),Cuenta,VLOOKUP(F$1,Data!$AP:$AR,2,FALSE))+F300,"")</f>
        <v/>
      </c>
      <c r="G301" s="3" t="str">
        <f>IF(AND($A301&lt;&gt;"",G$1&lt;&gt;""),SUMIFS(VM,Fecha,$A301,Linea,VLOOKUP(G$1,Data!$AP:$AR,3,FALSE),Cuenta,VLOOKUP(G$1,Data!$AP:$AR,2,FALSE))+SUMIFS(FX,Fecha,$A301,Linea,VLOOKUP(G$1,Data!$AP:$AR,3,FALSE),Cuenta,VLOOKUP(G$1,Data!$AP:$AR,2,FALSE))+G300,"")</f>
        <v/>
      </c>
      <c r="H301" s="3" t="str">
        <f>IF(AND($A301&lt;&gt;"",H$1&lt;&gt;""),SUMIFS(VM,Fecha,$A301,Linea,VLOOKUP(H$1,Data!$AP:$AR,3,FALSE),Cuenta,VLOOKUP(H$1,Data!$AP:$AR,2,FALSE))+SUMIFS(FX,Fecha,$A301,Linea,VLOOKUP(H$1,Data!$AP:$AR,3,FALSE),Cuenta,VLOOKUP(H$1,Data!$AP:$AR,2,FALSE))+H300,"")</f>
        <v/>
      </c>
      <c r="I301" s="3" t="str">
        <f>IF(AND($A301&lt;&gt;"",I$1&lt;&gt;""),SUMIFS(VM,Fecha,$A301,Linea,VLOOKUP(I$1,Data!$AP:$AR,3,FALSE),Cuenta,VLOOKUP(I$1,Data!$AP:$AR,2,FALSE))+SUMIFS(FX,Fecha,$A301,Linea,VLOOKUP(I$1,Data!$AP:$AR,3,FALSE),Cuenta,VLOOKUP(I$1,Data!$AP:$AR,2,FALSE))+I300,"")</f>
        <v/>
      </c>
      <c r="J301" s="3" t="str">
        <f>IF(AND($A301&lt;&gt;"",J$1&lt;&gt;""),SUMIFS(VM,Fecha,$A301,Linea,VLOOKUP(J$1,Data!$AP:$AR,3,FALSE),Cuenta,VLOOKUP(J$1,Data!$AP:$AR,2,FALSE))+SUMIFS(FX,Fecha,$A301,Linea,VLOOKUP(J$1,Data!$AP:$AR,3,FALSE),Cuenta,VLOOKUP(J$1,Data!$AP:$AR,2,FALSE))+J300,"")</f>
        <v/>
      </c>
      <c r="K301" s="3" t="str">
        <f>IF(AND($A301&lt;&gt;"",K$1&lt;&gt;""),SUMIFS(VM,Fecha,$A301,Linea,VLOOKUP(K$1,Data!$AP:$AR,3,FALSE),Cuenta,VLOOKUP(K$1,Data!$AP:$AR,2,FALSE))+SUMIFS(FX,Fecha,$A301,Linea,VLOOKUP(K$1,Data!$AP:$AR,3,FALSE),Cuenta,VLOOKUP(K$1,Data!$AP:$AR,2,FALSE))+K300,"")</f>
        <v/>
      </c>
      <c r="L301" s="3" t="str">
        <f>IF(AND($A301&lt;&gt;"",L$1&lt;&gt;""),SUMIFS(VM,Fecha,$A301,Linea,VLOOKUP(L$1,Data!$AP:$AR,3,FALSE),Cuenta,VLOOKUP(L$1,Data!$AP:$AR,2,FALSE))+SUMIFS(FX,Fecha,$A301,Linea,VLOOKUP(L$1,Data!$AP:$AR,3,FALSE),Cuenta,VLOOKUP(L$1,Data!$AP:$AR,2,FALSE))+L300,"")</f>
        <v/>
      </c>
      <c r="M301" s="3" t="str">
        <f>IF(AND($A301&lt;&gt;"",M$1&lt;&gt;""),SUMIFS(VM,Fecha,$A301,Linea,VLOOKUP(M$1,Data!$AP:$AR,3,FALSE),Cuenta,VLOOKUP(M$1,Data!$AP:$AR,2,FALSE))+SUMIFS(FX,Fecha,$A301,Linea,VLOOKUP(M$1,Data!$AP:$AR,3,FALSE),Cuenta,VLOOKUP(M$1,Data!$AP:$AR,2,FALSE))+M300,"")</f>
        <v/>
      </c>
      <c r="N301" s="3" t="str">
        <f>IF(AND($A301&lt;&gt;"",N$1&lt;&gt;""),SUMIFS(VM,Fecha,$A301,Linea,VLOOKUP(N$1,Data!$AP:$AR,3,FALSE),Cuenta,VLOOKUP(N$1,Data!$AP:$AR,2,FALSE))+SUMIFS(FX,Fecha,$A301,Linea,VLOOKUP(N$1,Data!$AP:$AR,3,FALSE),Cuenta,VLOOKUP(N$1,Data!$AP:$AR,2,FALSE))+N300,"")</f>
        <v/>
      </c>
    </row>
    <row r="302" spans="2:14" x14ac:dyDescent="0.25">
      <c r="B302" s="3" t="str">
        <f>IF(AND($A302&lt;&gt;"",B$1&lt;&gt;""),SUMIFS(VM,Fecha,$A302,Linea,VLOOKUP(B$1,Data!$AP:$AR,3,FALSE),Cuenta,VLOOKUP(B$1,Data!$AP:$AR,2,FALSE))+SUMIFS(FX,Fecha,$A302,Linea,VLOOKUP(B$1,Data!$AP:$AR,3,FALSE),Cuenta,VLOOKUP(B$1,Data!$AP:$AR,2,FALSE))+B301,"")</f>
        <v/>
      </c>
      <c r="C302" s="3" t="str">
        <f>IF(AND($A302&lt;&gt;"",C$1&lt;&gt;""),SUMIFS(VM,Fecha,$A302,Linea,VLOOKUP(C$1,Data!$AP:$AR,3,FALSE),Cuenta,VLOOKUP(C$1,Data!$AP:$AR,2,FALSE))+SUMIFS(FX,Fecha,$A302,Linea,VLOOKUP(C$1,Data!$AP:$AR,3,FALSE),Cuenta,VLOOKUP(C$1,Data!$AP:$AR,2,FALSE))+C301,"")</f>
        <v/>
      </c>
      <c r="D302" s="3" t="str">
        <f>IF(AND($A302&lt;&gt;"",D$1&lt;&gt;""),SUMIFS(VM,Fecha,$A302,Linea,VLOOKUP(D$1,Data!$AP:$AR,3,FALSE),Cuenta,VLOOKUP(D$1,Data!$AP:$AR,2,FALSE))+SUMIFS(FX,Fecha,$A302,Linea,VLOOKUP(D$1,Data!$AP:$AR,3,FALSE),Cuenta,VLOOKUP(D$1,Data!$AP:$AR,2,FALSE))+D301,"")</f>
        <v/>
      </c>
      <c r="E302" s="3" t="str">
        <f>IF(AND($A302&lt;&gt;"",E$1&lt;&gt;""),SUMIFS(VM,Fecha,$A302,Linea,VLOOKUP(E$1,Data!$AP:$AR,3,FALSE),Cuenta,VLOOKUP(E$1,Data!$AP:$AR,2,FALSE))+SUMIFS(FX,Fecha,$A302,Linea,VLOOKUP(E$1,Data!$AP:$AR,3,FALSE),Cuenta,VLOOKUP(E$1,Data!$AP:$AR,2,FALSE))+E301,"")</f>
        <v/>
      </c>
      <c r="F302" s="3" t="str">
        <f>IF(AND($A302&lt;&gt;"",F$1&lt;&gt;""),SUMIFS(VM,Fecha,$A302,Linea,VLOOKUP(F$1,Data!$AP:$AR,3,FALSE),Cuenta,VLOOKUP(F$1,Data!$AP:$AR,2,FALSE))+SUMIFS(FX,Fecha,$A302,Linea,VLOOKUP(F$1,Data!$AP:$AR,3,FALSE),Cuenta,VLOOKUP(F$1,Data!$AP:$AR,2,FALSE))+F301,"")</f>
        <v/>
      </c>
      <c r="G302" s="3" t="str">
        <f>IF(AND($A302&lt;&gt;"",G$1&lt;&gt;""),SUMIFS(VM,Fecha,$A302,Linea,VLOOKUP(G$1,Data!$AP:$AR,3,FALSE),Cuenta,VLOOKUP(G$1,Data!$AP:$AR,2,FALSE))+SUMIFS(FX,Fecha,$A302,Linea,VLOOKUP(G$1,Data!$AP:$AR,3,FALSE),Cuenta,VLOOKUP(G$1,Data!$AP:$AR,2,FALSE))+G301,"")</f>
        <v/>
      </c>
      <c r="H302" s="3" t="str">
        <f>IF(AND($A302&lt;&gt;"",H$1&lt;&gt;""),SUMIFS(VM,Fecha,$A302,Linea,VLOOKUP(H$1,Data!$AP:$AR,3,FALSE),Cuenta,VLOOKUP(H$1,Data!$AP:$AR,2,FALSE))+SUMIFS(FX,Fecha,$A302,Linea,VLOOKUP(H$1,Data!$AP:$AR,3,FALSE),Cuenta,VLOOKUP(H$1,Data!$AP:$AR,2,FALSE))+H301,"")</f>
        <v/>
      </c>
      <c r="I302" s="3" t="str">
        <f>IF(AND($A302&lt;&gt;"",I$1&lt;&gt;""),SUMIFS(VM,Fecha,$A302,Linea,VLOOKUP(I$1,Data!$AP:$AR,3,FALSE),Cuenta,VLOOKUP(I$1,Data!$AP:$AR,2,FALSE))+SUMIFS(FX,Fecha,$A302,Linea,VLOOKUP(I$1,Data!$AP:$AR,3,FALSE),Cuenta,VLOOKUP(I$1,Data!$AP:$AR,2,FALSE))+I301,"")</f>
        <v/>
      </c>
      <c r="J302" s="3" t="str">
        <f>IF(AND($A302&lt;&gt;"",J$1&lt;&gt;""),SUMIFS(VM,Fecha,$A302,Linea,VLOOKUP(J$1,Data!$AP:$AR,3,FALSE),Cuenta,VLOOKUP(J$1,Data!$AP:$AR,2,FALSE))+SUMIFS(FX,Fecha,$A302,Linea,VLOOKUP(J$1,Data!$AP:$AR,3,FALSE),Cuenta,VLOOKUP(J$1,Data!$AP:$AR,2,FALSE))+J301,"")</f>
        <v/>
      </c>
      <c r="K302" s="3" t="str">
        <f>IF(AND($A302&lt;&gt;"",K$1&lt;&gt;""),SUMIFS(VM,Fecha,$A302,Linea,VLOOKUP(K$1,Data!$AP:$AR,3,FALSE),Cuenta,VLOOKUP(K$1,Data!$AP:$AR,2,FALSE))+SUMIFS(FX,Fecha,$A302,Linea,VLOOKUP(K$1,Data!$AP:$AR,3,FALSE),Cuenta,VLOOKUP(K$1,Data!$AP:$AR,2,FALSE))+K301,"")</f>
        <v/>
      </c>
      <c r="L302" s="3" t="str">
        <f>IF(AND($A302&lt;&gt;"",L$1&lt;&gt;""),SUMIFS(VM,Fecha,$A302,Linea,VLOOKUP(L$1,Data!$AP:$AR,3,FALSE),Cuenta,VLOOKUP(L$1,Data!$AP:$AR,2,FALSE))+SUMIFS(FX,Fecha,$A302,Linea,VLOOKUP(L$1,Data!$AP:$AR,3,FALSE),Cuenta,VLOOKUP(L$1,Data!$AP:$AR,2,FALSE))+L301,"")</f>
        <v/>
      </c>
      <c r="M302" s="3" t="str">
        <f>IF(AND($A302&lt;&gt;"",M$1&lt;&gt;""),SUMIFS(VM,Fecha,$A302,Linea,VLOOKUP(M$1,Data!$AP:$AR,3,FALSE),Cuenta,VLOOKUP(M$1,Data!$AP:$AR,2,FALSE))+SUMIFS(FX,Fecha,$A302,Linea,VLOOKUP(M$1,Data!$AP:$AR,3,FALSE),Cuenta,VLOOKUP(M$1,Data!$AP:$AR,2,FALSE))+M301,"")</f>
        <v/>
      </c>
      <c r="N302" s="3" t="str">
        <f>IF(AND($A302&lt;&gt;"",N$1&lt;&gt;""),SUMIFS(VM,Fecha,$A302,Linea,VLOOKUP(N$1,Data!$AP:$AR,3,FALSE),Cuenta,VLOOKUP(N$1,Data!$AP:$AR,2,FALSE))+SUMIFS(FX,Fecha,$A302,Linea,VLOOKUP(N$1,Data!$AP:$AR,3,FALSE),Cuenta,VLOOKUP(N$1,Data!$AP:$AR,2,FALSE))+N301,"")</f>
        <v/>
      </c>
    </row>
    <row r="303" spans="2:14" x14ac:dyDescent="0.25">
      <c r="B303" s="3" t="str">
        <f>IF(AND($A303&lt;&gt;"",B$1&lt;&gt;""),SUMIFS(VM,Fecha,$A303,Linea,VLOOKUP(B$1,Data!$AP:$AR,3,FALSE),Cuenta,VLOOKUP(B$1,Data!$AP:$AR,2,FALSE))+SUMIFS(FX,Fecha,$A303,Linea,VLOOKUP(B$1,Data!$AP:$AR,3,FALSE),Cuenta,VLOOKUP(B$1,Data!$AP:$AR,2,FALSE))+B302,"")</f>
        <v/>
      </c>
      <c r="C303" s="3" t="str">
        <f>IF(AND($A303&lt;&gt;"",C$1&lt;&gt;""),SUMIFS(VM,Fecha,$A303,Linea,VLOOKUP(C$1,Data!$AP:$AR,3,FALSE),Cuenta,VLOOKUP(C$1,Data!$AP:$AR,2,FALSE))+SUMIFS(FX,Fecha,$A303,Linea,VLOOKUP(C$1,Data!$AP:$AR,3,FALSE),Cuenta,VLOOKUP(C$1,Data!$AP:$AR,2,FALSE))+C302,"")</f>
        <v/>
      </c>
      <c r="D303" s="3" t="str">
        <f>IF(AND($A303&lt;&gt;"",D$1&lt;&gt;""),SUMIFS(VM,Fecha,$A303,Linea,VLOOKUP(D$1,Data!$AP:$AR,3,FALSE),Cuenta,VLOOKUP(D$1,Data!$AP:$AR,2,FALSE))+SUMIFS(FX,Fecha,$A303,Linea,VLOOKUP(D$1,Data!$AP:$AR,3,FALSE),Cuenta,VLOOKUP(D$1,Data!$AP:$AR,2,FALSE))+D302,"")</f>
        <v/>
      </c>
      <c r="E303" s="3" t="str">
        <f>IF(AND($A303&lt;&gt;"",E$1&lt;&gt;""),SUMIFS(VM,Fecha,$A303,Linea,VLOOKUP(E$1,Data!$AP:$AR,3,FALSE),Cuenta,VLOOKUP(E$1,Data!$AP:$AR,2,FALSE))+SUMIFS(FX,Fecha,$A303,Linea,VLOOKUP(E$1,Data!$AP:$AR,3,FALSE),Cuenta,VLOOKUP(E$1,Data!$AP:$AR,2,FALSE))+E302,"")</f>
        <v/>
      </c>
      <c r="F303" s="3" t="str">
        <f>IF(AND($A303&lt;&gt;"",F$1&lt;&gt;""),SUMIFS(VM,Fecha,$A303,Linea,VLOOKUP(F$1,Data!$AP:$AR,3,FALSE),Cuenta,VLOOKUP(F$1,Data!$AP:$AR,2,FALSE))+SUMIFS(FX,Fecha,$A303,Linea,VLOOKUP(F$1,Data!$AP:$AR,3,FALSE),Cuenta,VLOOKUP(F$1,Data!$AP:$AR,2,FALSE))+F302,"")</f>
        <v/>
      </c>
      <c r="G303" s="3" t="str">
        <f>IF(AND($A303&lt;&gt;"",G$1&lt;&gt;""),SUMIFS(VM,Fecha,$A303,Linea,VLOOKUP(G$1,Data!$AP:$AR,3,FALSE),Cuenta,VLOOKUP(G$1,Data!$AP:$AR,2,FALSE))+SUMIFS(FX,Fecha,$A303,Linea,VLOOKUP(G$1,Data!$AP:$AR,3,FALSE),Cuenta,VLOOKUP(G$1,Data!$AP:$AR,2,FALSE))+G302,"")</f>
        <v/>
      </c>
      <c r="H303" s="3" t="str">
        <f>IF(AND($A303&lt;&gt;"",H$1&lt;&gt;""),SUMIFS(VM,Fecha,$A303,Linea,VLOOKUP(H$1,Data!$AP:$AR,3,FALSE),Cuenta,VLOOKUP(H$1,Data!$AP:$AR,2,FALSE))+SUMIFS(FX,Fecha,$A303,Linea,VLOOKUP(H$1,Data!$AP:$AR,3,FALSE),Cuenta,VLOOKUP(H$1,Data!$AP:$AR,2,FALSE))+H302,"")</f>
        <v/>
      </c>
      <c r="I303" s="3" t="str">
        <f>IF(AND($A303&lt;&gt;"",I$1&lt;&gt;""),SUMIFS(VM,Fecha,$A303,Linea,VLOOKUP(I$1,Data!$AP:$AR,3,FALSE),Cuenta,VLOOKUP(I$1,Data!$AP:$AR,2,FALSE))+SUMIFS(FX,Fecha,$A303,Linea,VLOOKUP(I$1,Data!$AP:$AR,3,FALSE),Cuenta,VLOOKUP(I$1,Data!$AP:$AR,2,FALSE))+I302,"")</f>
        <v/>
      </c>
      <c r="J303" s="3" t="str">
        <f>IF(AND($A303&lt;&gt;"",J$1&lt;&gt;""),SUMIFS(VM,Fecha,$A303,Linea,VLOOKUP(J$1,Data!$AP:$AR,3,FALSE),Cuenta,VLOOKUP(J$1,Data!$AP:$AR,2,FALSE))+SUMIFS(FX,Fecha,$A303,Linea,VLOOKUP(J$1,Data!$AP:$AR,3,FALSE),Cuenta,VLOOKUP(J$1,Data!$AP:$AR,2,FALSE))+J302,"")</f>
        <v/>
      </c>
      <c r="K303" s="3" t="str">
        <f>IF(AND($A303&lt;&gt;"",K$1&lt;&gt;""),SUMIFS(VM,Fecha,$A303,Linea,VLOOKUP(K$1,Data!$AP:$AR,3,FALSE),Cuenta,VLOOKUP(K$1,Data!$AP:$AR,2,FALSE))+SUMIFS(FX,Fecha,$A303,Linea,VLOOKUP(K$1,Data!$AP:$AR,3,FALSE),Cuenta,VLOOKUP(K$1,Data!$AP:$AR,2,FALSE))+K302,"")</f>
        <v/>
      </c>
      <c r="L303" s="3" t="str">
        <f>IF(AND($A303&lt;&gt;"",L$1&lt;&gt;""),SUMIFS(VM,Fecha,$A303,Linea,VLOOKUP(L$1,Data!$AP:$AR,3,FALSE),Cuenta,VLOOKUP(L$1,Data!$AP:$AR,2,FALSE))+SUMIFS(FX,Fecha,$A303,Linea,VLOOKUP(L$1,Data!$AP:$AR,3,FALSE),Cuenta,VLOOKUP(L$1,Data!$AP:$AR,2,FALSE))+L302,"")</f>
        <v/>
      </c>
      <c r="M303" s="3" t="str">
        <f>IF(AND($A303&lt;&gt;"",M$1&lt;&gt;""),SUMIFS(VM,Fecha,$A303,Linea,VLOOKUP(M$1,Data!$AP:$AR,3,FALSE),Cuenta,VLOOKUP(M$1,Data!$AP:$AR,2,FALSE))+SUMIFS(FX,Fecha,$A303,Linea,VLOOKUP(M$1,Data!$AP:$AR,3,FALSE),Cuenta,VLOOKUP(M$1,Data!$AP:$AR,2,FALSE))+M302,"")</f>
        <v/>
      </c>
      <c r="N303" s="3" t="str">
        <f>IF(AND($A303&lt;&gt;"",N$1&lt;&gt;""),SUMIFS(VM,Fecha,$A303,Linea,VLOOKUP(N$1,Data!$AP:$AR,3,FALSE),Cuenta,VLOOKUP(N$1,Data!$AP:$AR,2,FALSE))+SUMIFS(FX,Fecha,$A303,Linea,VLOOKUP(N$1,Data!$AP:$AR,3,FALSE),Cuenta,VLOOKUP(N$1,Data!$AP:$AR,2,FALSE))+N302,"")</f>
        <v/>
      </c>
    </row>
    <row r="304" spans="2:14" x14ac:dyDescent="0.25">
      <c r="B304" s="3" t="str">
        <f>IF(AND($A304&lt;&gt;"",B$1&lt;&gt;""),SUMIFS(VM,Fecha,$A304,Linea,VLOOKUP(B$1,Data!$AP:$AR,3,FALSE),Cuenta,VLOOKUP(B$1,Data!$AP:$AR,2,FALSE))+SUMIFS(FX,Fecha,$A304,Linea,VLOOKUP(B$1,Data!$AP:$AR,3,FALSE),Cuenta,VLOOKUP(B$1,Data!$AP:$AR,2,FALSE))+B303,"")</f>
        <v/>
      </c>
      <c r="C304" s="3" t="str">
        <f>IF(AND($A304&lt;&gt;"",C$1&lt;&gt;""),SUMIFS(VM,Fecha,$A304,Linea,VLOOKUP(C$1,Data!$AP:$AR,3,FALSE),Cuenta,VLOOKUP(C$1,Data!$AP:$AR,2,FALSE))+SUMIFS(FX,Fecha,$A304,Linea,VLOOKUP(C$1,Data!$AP:$AR,3,FALSE),Cuenta,VLOOKUP(C$1,Data!$AP:$AR,2,FALSE))+C303,"")</f>
        <v/>
      </c>
      <c r="D304" s="3" t="str">
        <f>IF(AND($A304&lt;&gt;"",D$1&lt;&gt;""),SUMIFS(VM,Fecha,$A304,Linea,VLOOKUP(D$1,Data!$AP:$AR,3,FALSE),Cuenta,VLOOKUP(D$1,Data!$AP:$AR,2,FALSE))+SUMIFS(FX,Fecha,$A304,Linea,VLOOKUP(D$1,Data!$AP:$AR,3,FALSE),Cuenta,VLOOKUP(D$1,Data!$AP:$AR,2,FALSE))+D303,"")</f>
        <v/>
      </c>
      <c r="E304" s="3" t="str">
        <f>IF(AND($A304&lt;&gt;"",E$1&lt;&gt;""),SUMIFS(VM,Fecha,$A304,Linea,VLOOKUP(E$1,Data!$AP:$AR,3,FALSE),Cuenta,VLOOKUP(E$1,Data!$AP:$AR,2,FALSE))+SUMIFS(FX,Fecha,$A304,Linea,VLOOKUP(E$1,Data!$AP:$AR,3,FALSE),Cuenta,VLOOKUP(E$1,Data!$AP:$AR,2,FALSE))+E303,"")</f>
        <v/>
      </c>
      <c r="F304" s="3" t="str">
        <f>IF(AND($A304&lt;&gt;"",F$1&lt;&gt;""),SUMIFS(VM,Fecha,$A304,Linea,VLOOKUP(F$1,Data!$AP:$AR,3,FALSE),Cuenta,VLOOKUP(F$1,Data!$AP:$AR,2,FALSE))+SUMIFS(FX,Fecha,$A304,Linea,VLOOKUP(F$1,Data!$AP:$AR,3,FALSE),Cuenta,VLOOKUP(F$1,Data!$AP:$AR,2,FALSE))+F303,"")</f>
        <v/>
      </c>
      <c r="G304" s="3" t="str">
        <f>IF(AND($A304&lt;&gt;"",G$1&lt;&gt;""),SUMIFS(VM,Fecha,$A304,Linea,VLOOKUP(G$1,Data!$AP:$AR,3,FALSE),Cuenta,VLOOKUP(G$1,Data!$AP:$AR,2,FALSE))+SUMIFS(FX,Fecha,$A304,Linea,VLOOKUP(G$1,Data!$AP:$AR,3,FALSE),Cuenta,VLOOKUP(G$1,Data!$AP:$AR,2,FALSE))+G303,"")</f>
        <v/>
      </c>
      <c r="H304" s="3" t="str">
        <f>IF(AND($A304&lt;&gt;"",H$1&lt;&gt;""),SUMIFS(VM,Fecha,$A304,Linea,VLOOKUP(H$1,Data!$AP:$AR,3,FALSE),Cuenta,VLOOKUP(H$1,Data!$AP:$AR,2,FALSE))+SUMIFS(FX,Fecha,$A304,Linea,VLOOKUP(H$1,Data!$AP:$AR,3,FALSE),Cuenta,VLOOKUP(H$1,Data!$AP:$AR,2,FALSE))+H303,"")</f>
        <v/>
      </c>
      <c r="I304" s="3" t="str">
        <f>IF(AND($A304&lt;&gt;"",I$1&lt;&gt;""),SUMIFS(VM,Fecha,$A304,Linea,VLOOKUP(I$1,Data!$AP:$AR,3,FALSE),Cuenta,VLOOKUP(I$1,Data!$AP:$AR,2,FALSE))+SUMIFS(FX,Fecha,$A304,Linea,VLOOKUP(I$1,Data!$AP:$AR,3,FALSE),Cuenta,VLOOKUP(I$1,Data!$AP:$AR,2,FALSE))+I303,"")</f>
        <v/>
      </c>
      <c r="J304" s="3" t="str">
        <f>IF(AND($A304&lt;&gt;"",J$1&lt;&gt;""),SUMIFS(VM,Fecha,$A304,Linea,VLOOKUP(J$1,Data!$AP:$AR,3,FALSE),Cuenta,VLOOKUP(J$1,Data!$AP:$AR,2,FALSE))+SUMIFS(FX,Fecha,$A304,Linea,VLOOKUP(J$1,Data!$AP:$AR,3,FALSE),Cuenta,VLOOKUP(J$1,Data!$AP:$AR,2,FALSE))+J303,"")</f>
        <v/>
      </c>
      <c r="K304" s="3" t="str">
        <f>IF(AND($A304&lt;&gt;"",K$1&lt;&gt;""),SUMIFS(VM,Fecha,$A304,Linea,VLOOKUP(K$1,Data!$AP:$AR,3,FALSE),Cuenta,VLOOKUP(K$1,Data!$AP:$AR,2,FALSE))+SUMIFS(FX,Fecha,$A304,Linea,VLOOKUP(K$1,Data!$AP:$AR,3,FALSE),Cuenta,VLOOKUP(K$1,Data!$AP:$AR,2,FALSE))+K303,"")</f>
        <v/>
      </c>
      <c r="L304" s="3" t="str">
        <f>IF(AND($A304&lt;&gt;"",L$1&lt;&gt;""),SUMIFS(VM,Fecha,$A304,Linea,VLOOKUP(L$1,Data!$AP:$AR,3,FALSE),Cuenta,VLOOKUP(L$1,Data!$AP:$AR,2,FALSE))+SUMIFS(FX,Fecha,$A304,Linea,VLOOKUP(L$1,Data!$AP:$AR,3,FALSE),Cuenta,VLOOKUP(L$1,Data!$AP:$AR,2,FALSE))+L303,"")</f>
        <v/>
      </c>
      <c r="M304" s="3" t="str">
        <f>IF(AND($A304&lt;&gt;"",M$1&lt;&gt;""),SUMIFS(VM,Fecha,$A304,Linea,VLOOKUP(M$1,Data!$AP:$AR,3,FALSE),Cuenta,VLOOKUP(M$1,Data!$AP:$AR,2,FALSE))+SUMIFS(FX,Fecha,$A304,Linea,VLOOKUP(M$1,Data!$AP:$AR,3,FALSE),Cuenta,VLOOKUP(M$1,Data!$AP:$AR,2,FALSE))+M303,"")</f>
        <v/>
      </c>
      <c r="N304" s="3" t="str">
        <f>IF(AND($A304&lt;&gt;"",N$1&lt;&gt;""),SUMIFS(VM,Fecha,$A304,Linea,VLOOKUP(N$1,Data!$AP:$AR,3,FALSE),Cuenta,VLOOKUP(N$1,Data!$AP:$AR,2,FALSE))+SUMIFS(FX,Fecha,$A304,Linea,VLOOKUP(N$1,Data!$AP:$AR,3,FALSE),Cuenta,VLOOKUP(N$1,Data!$AP:$AR,2,FALSE))+N303,"")</f>
        <v/>
      </c>
    </row>
    <row r="305" spans="2:14" x14ac:dyDescent="0.25">
      <c r="B305" s="3" t="str">
        <f>IF(AND($A305&lt;&gt;"",B$1&lt;&gt;""),SUMIFS(VM,Fecha,$A305,Linea,VLOOKUP(B$1,Data!$AP:$AR,3,FALSE),Cuenta,VLOOKUP(B$1,Data!$AP:$AR,2,FALSE))+SUMIFS(FX,Fecha,$A305,Linea,VLOOKUP(B$1,Data!$AP:$AR,3,FALSE),Cuenta,VLOOKUP(B$1,Data!$AP:$AR,2,FALSE))+B304,"")</f>
        <v/>
      </c>
      <c r="C305" s="3" t="str">
        <f>IF(AND($A305&lt;&gt;"",C$1&lt;&gt;""),SUMIFS(VM,Fecha,$A305,Linea,VLOOKUP(C$1,Data!$AP:$AR,3,FALSE),Cuenta,VLOOKUP(C$1,Data!$AP:$AR,2,FALSE))+SUMIFS(FX,Fecha,$A305,Linea,VLOOKUP(C$1,Data!$AP:$AR,3,FALSE),Cuenta,VLOOKUP(C$1,Data!$AP:$AR,2,FALSE))+C304,"")</f>
        <v/>
      </c>
      <c r="D305" s="3" t="str">
        <f>IF(AND($A305&lt;&gt;"",D$1&lt;&gt;""),SUMIFS(VM,Fecha,$A305,Linea,VLOOKUP(D$1,Data!$AP:$AR,3,FALSE),Cuenta,VLOOKUP(D$1,Data!$AP:$AR,2,FALSE))+SUMIFS(FX,Fecha,$A305,Linea,VLOOKUP(D$1,Data!$AP:$AR,3,FALSE),Cuenta,VLOOKUP(D$1,Data!$AP:$AR,2,FALSE))+D304,"")</f>
        <v/>
      </c>
      <c r="E305" s="3" t="str">
        <f>IF(AND($A305&lt;&gt;"",E$1&lt;&gt;""),SUMIFS(VM,Fecha,$A305,Linea,VLOOKUP(E$1,Data!$AP:$AR,3,FALSE),Cuenta,VLOOKUP(E$1,Data!$AP:$AR,2,FALSE))+SUMIFS(FX,Fecha,$A305,Linea,VLOOKUP(E$1,Data!$AP:$AR,3,FALSE),Cuenta,VLOOKUP(E$1,Data!$AP:$AR,2,FALSE))+E304,"")</f>
        <v/>
      </c>
      <c r="F305" s="3" t="str">
        <f>IF(AND($A305&lt;&gt;"",F$1&lt;&gt;""),SUMIFS(VM,Fecha,$A305,Linea,VLOOKUP(F$1,Data!$AP:$AR,3,FALSE),Cuenta,VLOOKUP(F$1,Data!$AP:$AR,2,FALSE))+SUMIFS(FX,Fecha,$A305,Linea,VLOOKUP(F$1,Data!$AP:$AR,3,FALSE),Cuenta,VLOOKUP(F$1,Data!$AP:$AR,2,FALSE))+F304,"")</f>
        <v/>
      </c>
      <c r="G305" s="3" t="str">
        <f>IF(AND($A305&lt;&gt;"",G$1&lt;&gt;""),SUMIFS(VM,Fecha,$A305,Linea,VLOOKUP(G$1,Data!$AP:$AR,3,FALSE),Cuenta,VLOOKUP(G$1,Data!$AP:$AR,2,FALSE))+SUMIFS(FX,Fecha,$A305,Linea,VLOOKUP(G$1,Data!$AP:$AR,3,FALSE),Cuenta,VLOOKUP(G$1,Data!$AP:$AR,2,FALSE))+G304,"")</f>
        <v/>
      </c>
      <c r="H305" s="3" t="str">
        <f>IF(AND($A305&lt;&gt;"",H$1&lt;&gt;""),SUMIFS(VM,Fecha,$A305,Linea,VLOOKUP(H$1,Data!$AP:$AR,3,FALSE),Cuenta,VLOOKUP(H$1,Data!$AP:$AR,2,FALSE))+SUMIFS(FX,Fecha,$A305,Linea,VLOOKUP(H$1,Data!$AP:$AR,3,FALSE),Cuenta,VLOOKUP(H$1,Data!$AP:$AR,2,FALSE))+H304,"")</f>
        <v/>
      </c>
      <c r="I305" s="3" t="str">
        <f>IF(AND($A305&lt;&gt;"",I$1&lt;&gt;""),SUMIFS(VM,Fecha,$A305,Linea,VLOOKUP(I$1,Data!$AP:$AR,3,FALSE),Cuenta,VLOOKUP(I$1,Data!$AP:$AR,2,FALSE))+SUMIFS(FX,Fecha,$A305,Linea,VLOOKUP(I$1,Data!$AP:$AR,3,FALSE),Cuenta,VLOOKUP(I$1,Data!$AP:$AR,2,FALSE))+I304,"")</f>
        <v/>
      </c>
      <c r="J305" s="3" t="str">
        <f>IF(AND($A305&lt;&gt;"",J$1&lt;&gt;""),SUMIFS(VM,Fecha,$A305,Linea,VLOOKUP(J$1,Data!$AP:$AR,3,FALSE),Cuenta,VLOOKUP(J$1,Data!$AP:$AR,2,FALSE))+SUMIFS(FX,Fecha,$A305,Linea,VLOOKUP(J$1,Data!$AP:$AR,3,FALSE),Cuenta,VLOOKUP(J$1,Data!$AP:$AR,2,FALSE))+J304,"")</f>
        <v/>
      </c>
      <c r="K305" s="3" t="str">
        <f>IF(AND($A305&lt;&gt;"",K$1&lt;&gt;""),SUMIFS(VM,Fecha,$A305,Linea,VLOOKUP(K$1,Data!$AP:$AR,3,FALSE),Cuenta,VLOOKUP(K$1,Data!$AP:$AR,2,FALSE))+SUMIFS(FX,Fecha,$A305,Linea,VLOOKUP(K$1,Data!$AP:$AR,3,FALSE),Cuenta,VLOOKUP(K$1,Data!$AP:$AR,2,FALSE))+K304,"")</f>
        <v/>
      </c>
      <c r="L305" s="3" t="str">
        <f>IF(AND($A305&lt;&gt;"",L$1&lt;&gt;""),SUMIFS(VM,Fecha,$A305,Linea,VLOOKUP(L$1,Data!$AP:$AR,3,FALSE),Cuenta,VLOOKUP(L$1,Data!$AP:$AR,2,FALSE))+SUMIFS(FX,Fecha,$A305,Linea,VLOOKUP(L$1,Data!$AP:$AR,3,FALSE),Cuenta,VLOOKUP(L$1,Data!$AP:$AR,2,FALSE))+L304,"")</f>
        <v/>
      </c>
      <c r="M305" s="3" t="str">
        <f>IF(AND($A305&lt;&gt;"",M$1&lt;&gt;""),SUMIFS(VM,Fecha,$A305,Linea,VLOOKUP(M$1,Data!$AP:$AR,3,FALSE),Cuenta,VLOOKUP(M$1,Data!$AP:$AR,2,FALSE))+SUMIFS(FX,Fecha,$A305,Linea,VLOOKUP(M$1,Data!$AP:$AR,3,FALSE),Cuenta,VLOOKUP(M$1,Data!$AP:$AR,2,FALSE))+M304,"")</f>
        <v/>
      </c>
      <c r="N305" s="3" t="str">
        <f>IF(AND($A305&lt;&gt;"",N$1&lt;&gt;""),SUMIFS(VM,Fecha,$A305,Linea,VLOOKUP(N$1,Data!$AP:$AR,3,FALSE),Cuenta,VLOOKUP(N$1,Data!$AP:$AR,2,FALSE))+SUMIFS(FX,Fecha,$A305,Linea,VLOOKUP(N$1,Data!$AP:$AR,3,FALSE),Cuenta,VLOOKUP(N$1,Data!$AP:$AR,2,FALSE))+N304,"")</f>
        <v/>
      </c>
    </row>
    <row r="306" spans="2:14" x14ac:dyDescent="0.25">
      <c r="B306" s="3" t="str">
        <f>IF(AND($A306&lt;&gt;"",B$1&lt;&gt;""),SUMIFS(VM,Fecha,$A306,Linea,VLOOKUP(B$1,Data!$AP:$AR,3,FALSE),Cuenta,VLOOKUP(B$1,Data!$AP:$AR,2,FALSE))+SUMIFS(FX,Fecha,$A306,Linea,VLOOKUP(B$1,Data!$AP:$AR,3,FALSE),Cuenta,VLOOKUP(B$1,Data!$AP:$AR,2,FALSE))+B305,"")</f>
        <v/>
      </c>
      <c r="C306" s="3" t="str">
        <f>IF(AND($A306&lt;&gt;"",C$1&lt;&gt;""),SUMIFS(VM,Fecha,$A306,Linea,VLOOKUP(C$1,Data!$AP:$AR,3,FALSE),Cuenta,VLOOKUP(C$1,Data!$AP:$AR,2,FALSE))+SUMIFS(FX,Fecha,$A306,Linea,VLOOKUP(C$1,Data!$AP:$AR,3,FALSE),Cuenta,VLOOKUP(C$1,Data!$AP:$AR,2,FALSE))+C305,"")</f>
        <v/>
      </c>
      <c r="D306" s="3" t="str">
        <f>IF(AND($A306&lt;&gt;"",D$1&lt;&gt;""),SUMIFS(VM,Fecha,$A306,Linea,VLOOKUP(D$1,Data!$AP:$AR,3,FALSE),Cuenta,VLOOKUP(D$1,Data!$AP:$AR,2,FALSE))+SUMIFS(FX,Fecha,$A306,Linea,VLOOKUP(D$1,Data!$AP:$AR,3,FALSE),Cuenta,VLOOKUP(D$1,Data!$AP:$AR,2,FALSE))+D305,"")</f>
        <v/>
      </c>
      <c r="E306" s="3" t="str">
        <f>IF(AND($A306&lt;&gt;"",E$1&lt;&gt;""),SUMIFS(VM,Fecha,$A306,Linea,VLOOKUP(E$1,Data!$AP:$AR,3,FALSE),Cuenta,VLOOKUP(E$1,Data!$AP:$AR,2,FALSE))+SUMIFS(FX,Fecha,$A306,Linea,VLOOKUP(E$1,Data!$AP:$AR,3,FALSE),Cuenta,VLOOKUP(E$1,Data!$AP:$AR,2,FALSE))+E305,"")</f>
        <v/>
      </c>
      <c r="F306" s="3" t="str">
        <f>IF(AND($A306&lt;&gt;"",F$1&lt;&gt;""),SUMIFS(VM,Fecha,$A306,Linea,VLOOKUP(F$1,Data!$AP:$AR,3,FALSE),Cuenta,VLOOKUP(F$1,Data!$AP:$AR,2,FALSE))+SUMIFS(FX,Fecha,$A306,Linea,VLOOKUP(F$1,Data!$AP:$AR,3,FALSE),Cuenta,VLOOKUP(F$1,Data!$AP:$AR,2,FALSE))+F305,"")</f>
        <v/>
      </c>
      <c r="G306" s="3" t="str">
        <f>IF(AND($A306&lt;&gt;"",G$1&lt;&gt;""),SUMIFS(VM,Fecha,$A306,Linea,VLOOKUP(G$1,Data!$AP:$AR,3,FALSE),Cuenta,VLOOKUP(G$1,Data!$AP:$AR,2,FALSE))+SUMIFS(FX,Fecha,$A306,Linea,VLOOKUP(G$1,Data!$AP:$AR,3,FALSE),Cuenta,VLOOKUP(G$1,Data!$AP:$AR,2,FALSE))+G305,"")</f>
        <v/>
      </c>
      <c r="H306" s="3" t="str">
        <f>IF(AND($A306&lt;&gt;"",H$1&lt;&gt;""),SUMIFS(VM,Fecha,$A306,Linea,VLOOKUP(H$1,Data!$AP:$AR,3,FALSE),Cuenta,VLOOKUP(H$1,Data!$AP:$AR,2,FALSE))+SUMIFS(FX,Fecha,$A306,Linea,VLOOKUP(H$1,Data!$AP:$AR,3,FALSE),Cuenta,VLOOKUP(H$1,Data!$AP:$AR,2,FALSE))+H305,"")</f>
        <v/>
      </c>
      <c r="I306" s="3" t="str">
        <f>IF(AND($A306&lt;&gt;"",I$1&lt;&gt;""),SUMIFS(VM,Fecha,$A306,Linea,VLOOKUP(I$1,Data!$AP:$AR,3,FALSE),Cuenta,VLOOKUP(I$1,Data!$AP:$AR,2,FALSE))+SUMIFS(FX,Fecha,$A306,Linea,VLOOKUP(I$1,Data!$AP:$AR,3,FALSE),Cuenta,VLOOKUP(I$1,Data!$AP:$AR,2,FALSE))+I305,"")</f>
        <v/>
      </c>
      <c r="J306" s="3" t="str">
        <f>IF(AND($A306&lt;&gt;"",J$1&lt;&gt;""),SUMIFS(VM,Fecha,$A306,Linea,VLOOKUP(J$1,Data!$AP:$AR,3,FALSE),Cuenta,VLOOKUP(J$1,Data!$AP:$AR,2,FALSE))+SUMIFS(FX,Fecha,$A306,Linea,VLOOKUP(J$1,Data!$AP:$AR,3,FALSE),Cuenta,VLOOKUP(J$1,Data!$AP:$AR,2,FALSE))+J305,"")</f>
        <v/>
      </c>
      <c r="K306" s="3" t="str">
        <f>IF(AND($A306&lt;&gt;"",K$1&lt;&gt;""),SUMIFS(VM,Fecha,$A306,Linea,VLOOKUP(K$1,Data!$AP:$AR,3,FALSE),Cuenta,VLOOKUP(K$1,Data!$AP:$AR,2,FALSE))+SUMIFS(FX,Fecha,$A306,Linea,VLOOKUP(K$1,Data!$AP:$AR,3,FALSE),Cuenta,VLOOKUP(K$1,Data!$AP:$AR,2,FALSE))+K305,"")</f>
        <v/>
      </c>
      <c r="L306" s="3" t="str">
        <f>IF(AND($A306&lt;&gt;"",L$1&lt;&gt;""),SUMIFS(VM,Fecha,$A306,Linea,VLOOKUP(L$1,Data!$AP:$AR,3,FALSE),Cuenta,VLOOKUP(L$1,Data!$AP:$AR,2,FALSE))+SUMIFS(FX,Fecha,$A306,Linea,VLOOKUP(L$1,Data!$AP:$AR,3,FALSE),Cuenta,VLOOKUP(L$1,Data!$AP:$AR,2,FALSE))+L305,"")</f>
        <v/>
      </c>
      <c r="M306" s="3" t="str">
        <f>IF(AND($A306&lt;&gt;"",M$1&lt;&gt;""),SUMIFS(VM,Fecha,$A306,Linea,VLOOKUP(M$1,Data!$AP:$AR,3,FALSE),Cuenta,VLOOKUP(M$1,Data!$AP:$AR,2,FALSE))+SUMIFS(FX,Fecha,$A306,Linea,VLOOKUP(M$1,Data!$AP:$AR,3,FALSE),Cuenta,VLOOKUP(M$1,Data!$AP:$AR,2,FALSE))+M305,"")</f>
        <v/>
      </c>
      <c r="N306" s="3" t="str">
        <f>IF(AND($A306&lt;&gt;"",N$1&lt;&gt;""),SUMIFS(VM,Fecha,$A306,Linea,VLOOKUP(N$1,Data!$AP:$AR,3,FALSE),Cuenta,VLOOKUP(N$1,Data!$AP:$AR,2,FALSE))+SUMIFS(FX,Fecha,$A306,Linea,VLOOKUP(N$1,Data!$AP:$AR,3,FALSE),Cuenta,VLOOKUP(N$1,Data!$AP:$AR,2,FALSE))+N305,"")</f>
        <v/>
      </c>
    </row>
    <row r="307" spans="2:14" x14ac:dyDescent="0.25">
      <c r="B307" s="3" t="str">
        <f>IF(AND($A307&lt;&gt;"",B$1&lt;&gt;""),SUMIFS(VM,Fecha,$A307,Linea,VLOOKUP(B$1,Data!$AP:$AR,3,FALSE),Cuenta,VLOOKUP(B$1,Data!$AP:$AR,2,FALSE))+SUMIFS(FX,Fecha,$A307,Linea,VLOOKUP(B$1,Data!$AP:$AR,3,FALSE),Cuenta,VLOOKUP(B$1,Data!$AP:$AR,2,FALSE))+B306,"")</f>
        <v/>
      </c>
      <c r="C307" s="3" t="str">
        <f>IF(AND($A307&lt;&gt;"",C$1&lt;&gt;""),SUMIFS(VM,Fecha,$A307,Linea,VLOOKUP(C$1,Data!$AP:$AR,3,FALSE),Cuenta,VLOOKUP(C$1,Data!$AP:$AR,2,FALSE))+SUMIFS(FX,Fecha,$A307,Linea,VLOOKUP(C$1,Data!$AP:$AR,3,FALSE),Cuenta,VLOOKUP(C$1,Data!$AP:$AR,2,FALSE))+C306,"")</f>
        <v/>
      </c>
      <c r="D307" s="3" t="str">
        <f>IF(AND($A307&lt;&gt;"",D$1&lt;&gt;""),SUMIFS(VM,Fecha,$A307,Linea,VLOOKUP(D$1,Data!$AP:$AR,3,FALSE),Cuenta,VLOOKUP(D$1,Data!$AP:$AR,2,FALSE))+SUMIFS(FX,Fecha,$A307,Linea,VLOOKUP(D$1,Data!$AP:$AR,3,FALSE),Cuenta,VLOOKUP(D$1,Data!$AP:$AR,2,FALSE))+D306,"")</f>
        <v/>
      </c>
      <c r="E307" s="3" t="str">
        <f>IF(AND($A307&lt;&gt;"",E$1&lt;&gt;""),SUMIFS(VM,Fecha,$A307,Linea,VLOOKUP(E$1,Data!$AP:$AR,3,FALSE),Cuenta,VLOOKUP(E$1,Data!$AP:$AR,2,FALSE))+SUMIFS(FX,Fecha,$A307,Linea,VLOOKUP(E$1,Data!$AP:$AR,3,FALSE),Cuenta,VLOOKUP(E$1,Data!$AP:$AR,2,FALSE))+E306,"")</f>
        <v/>
      </c>
      <c r="F307" s="3" t="str">
        <f>IF(AND($A307&lt;&gt;"",F$1&lt;&gt;""),SUMIFS(VM,Fecha,$A307,Linea,VLOOKUP(F$1,Data!$AP:$AR,3,FALSE),Cuenta,VLOOKUP(F$1,Data!$AP:$AR,2,FALSE))+SUMIFS(FX,Fecha,$A307,Linea,VLOOKUP(F$1,Data!$AP:$AR,3,FALSE),Cuenta,VLOOKUP(F$1,Data!$AP:$AR,2,FALSE))+F306,"")</f>
        <v/>
      </c>
      <c r="G307" s="3" t="str">
        <f>IF(AND($A307&lt;&gt;"",G$1&lt;&gt;""),SUMIFS(VM,Fecha,$A307,Linea,VLOOKUP(G$1,Data!$AP:$AR,3,FALSE),Cuenta,VLOOKUP(G$1,Data!$AP:$AR,2,FALSE))+SUMIFS(FX,Fecha,$A307,Linea,VLOOKUP(G$1,Data!$AP:$AR,3,FALSE),Cuenta,VLOOKUP(G$1,Data!$AP:$AR,2,FALSE))+G306,"")</f>
        <v/>
      </c>
      <c r="H307" s="3" t="str">
        <f>IF(AND($A307&lt;&gt;"",H$1&lt;&gt;""),SUMIFS(VM,Fecha,$A307,Linea,VLOOKUP(H$1,Data!$AP:$AR,3,FALSE),Cuenta,VLOOKUP(H$1,Data!$AP:$AR,2,FALSE))+SUMIFS(FX,Fecha,$A307,Linea,VLOOKUP(H$1,Data!$AP:$AR,3,FALSE),Cuenta,VLOOKUP(H$1,Data!$AP:$AR,2,FALSE))+H306,"")</f>
        <v/>
      </c>
      <c r="I307" s="3" t="str">
        <f>IF(AND($A307&lt;&gt;"",I$1&lt;&gt;""),SUMIFS(VM,Fecha,$A307,Linea,VLOOKUP(I$1,Data!$AP:$AR,3,FALSE),Cuenta,VLOOKUP(I$1,Data!$AP:$AR,2,FALSE))+SUMIFS(FX,Fecha,$A307,Linea,VLOOKUP(I$1,Data!$AP:$AR,3,FALSE),Cuenta,VLOOKUP(I$1,Data!$AP:$AR,2,FALSE))+I306,"")</f>
        <v/>
      </c>
      <c r="J307" s="3" t="str">
        <f>IF(AND($A307&lt;&gt;"",J$1&lt;&gt;""),SUMIFS(VM,Fecha,$A307,Linea,VLOOKUP(J$1,Data!$AP:$AR,3,FALSE),Cuenta,VLOOKUP(J$1,Data!$AP:$AR,2,FALSE))+SUMIFS(FX,Fecha,$A307,Linea,VLOOKUP(J$1,Data!$AP:$AR,3,FALSE),Cuenta,VLOOKUP(J$1,Data!$AP:$AR,2,FALSE))+J306,"")</f>
        <v/>
      </c>
      <c r="K307" s="3" t="str">
        <f>IF(AND($A307&lt;&gt;"",K$1&lt;&gt;""),SUMIFS(VM,Fecha,$A307,Linea,VLOOKUP(K$1,Data!$AP:$AR,3,FALSE),Cuenta,VLOOKUP(K$1,Data!$AP:$AR,2,FALSE))+SUMIFS(FX,Fecha,$A307,Linea,VLOOKUP(K$1,Data!$AP:$AR,3,FALSE),Cuenta,VLOOKUP(K$1,Data!$AP:$AR,2,FALSE))+K306,"")</f>
        <v/>
      </c>
      <c r="L307" s="3" t="str">
        <f>IF(AND($A307&lt;&gt;"",L$1&lt;&gt;""),SUMIFS(VM,Fecha,$A307,Linea,VLOOKUP(L$1,Data!$AP:$AR,3,FALSE),Cuenta,VLOOKUP(L$1,Data!$AP:$AR,2,FALSE))+SUMIFS(FX,Fecha,$A307,Linea,VLOOKUP(L$1,Data!$AP:$AR,3,FALSE),Cuenta,VLOOKUP(L$1,Data!$AP:$AR,2,FALSE))+L306,"")</f>
        <v/>
      </c>
      <c r="M307" s="3" t="str">
        <f>IF(AND($A307&lt;&gt;"",M$1&lt;&gt;""),SUMIFS(VM,Fecha,$A307,Linea,VLOOKUP(M$1,Data!$AP:$AR,3,FALSE),Cuenta,VLOOKUP(M$1,Data!$AP:$AR,2,FALSE))+SUMIFS(FX,Fecha,$A307,Linea,VLOOKUP(M$1,Data!$AP:$AR,3,FALSE),Cuenta,VLOOKUP(M$1,Data!$AP:$AR,2,FALSE))+M306,"")</f>
        <v/>
      </c>
      <c r="N307" s="3" t="str">
        <f>IF(AND($A307&lt;&gt;"",N$1&lt;&gt;""),SUMIFS(VM,Fecha,$A307,Linea,VLOOKUP(N$1,Data!$AP:$AR,3,FALSE),Cuenta,VLOOKUP(N$1,Data!$AP:$AR,2,FALSE))+SUMIFS(FX,Fecha,$A307,Linea,VLOOKUP(N$1,Data!$AP:$AR,3,FALSE),Cuenta,VLOOKUP(N$1,Data!$AP:$AR,2,FALSE))+N306,"")</f>
        <v/>
      </c>
    </row>
    <row r="308" spans="2:14" x14ac:dyDescent="0.25">
      <c r="B308" s="3" t="str">
        <f>IF(AND($A308&lt;&gt;"",B$1&lt;&gt;""),SUMIFS(VM,Fecha,$A308,Linea,VLOOKUP(B$1,Data!$AP:$AR,3,FALSE),Cuenta,VLOOKUP(B$1,Data!$AP:$AR,2,FALSE))+SUMIFS(FX,Fecha,$A308,Linea,VLOOKUP(B$1,Data!$AP:$AR,3,FALSE),Cuenta,VLOOKUP(B$1,Data!$AP:$AR,2,FALSE))+B307,"")</f>
        <v/>
      </c>
      <c r="C308" s="3" t="str">
        <f>IF(AND($A308&lt;&gt;"",C$1&lt;&gt;""),SUMIFS(VM,Fecha,$A308,Linea,VLOOKUP(C$1,Data!$AP:$AR,3,FALSE),Cuenta,VLOOKUP(C$1,Data!$AP:$AR,2,FALSE))+SUMIFS(FX,Fecha,$A308,Linea,VLOOKUP(C$1,Data!$AP:$AR,3,FALSE),Cuenta,VLOOKUP(C$1,Data!$AP:$AR,2,FALSE))+C307,"")</f>
        <v/>
      </c>
      <c r="D308" s="3" t="str">
        <f>IF(AND($A308&lt;&gt;"",D$1&lt;&gt;""),SUMIFS(VM,Fecha,$A308,Linea,VLOOKUP(D$1,Data!$AP:$AR,3,FALSE),Cuenta,VLOOKUP(D$1,Data!$AP:$AR,2,FALSE))+SUMIFS(FX,Fecha,$A308,Linea,VLOOKUP(D$1,Data!$AP:$AR,3,FALSE),Cuenta,VLOOKUP(D$1,Data!$AP:$AR,2,FALSE))+D307,"")</f>
        <v/>
      </c>
      <c r="E308" s="3" t="str">
        <f>IF(AND($A308&lt;&gt;"",E$1&lt;&gt;""),SUMIFS(VM,Fecha,$A308,Linea,VLOOKUP(E$1,Data!$AP:$AR,3,FALSE),Cuenta,VLOOKUP(E$1,Data!$AP:$AR,2,FALSE))+SUMIFS(FX,Fecha,$A308,Linea,VLOOKUP(E$1,Data!$AP:$AR,3,FALSE),Cuenta,VLOOKUP(E$1,Data!$AP:$AR,2,FALSE))+E307,"")</f>
        <v/>
      </c>
      <c r="F308" s="3" t="str">
        <f>IF(AND($A308&lt;&gt;"",F$1&lt;&gt;""),SUMIFS(VM,Fecha,$A308,Linea,VLOOKUP(F$1,Data!$AP:$AR,3,FALSE),Cuenta,VLOOKUP(F$1,Data!$AP:$AR,2,FALSE))+SUMIFS(FX,Fecha,$A308,Linea,VLOOKUP(F$1,Data!$AP:$AR,3,FALSE),Cuenta,VLOOKUP(F$1,Data!$AP:$AR,2,FALSE))+F307,"")</f>
        <v/>
      </c>
      <c r="G308" s="3" t="str">
        <f>IF(AND($A308&lt;&gt;"",G$1&lt;&gt;""),SUMIFS(VM,Fecha,$A308,Linea,VLOOKUP(G$1,Data!$AP:$AR,3,FALSE),Cuenta,VLOOKUP(G$1,Data!$AP:$AR,2,FALSE))+SUMIFS(FX,Fecha,$A308,Linea,VLOOKUP(G$1,Data!$AP:$AR,3,FALSE),Cuenta,VLOOKUP(G$1,Data!$AP:$AR,2,FALSE))+G307,"")</f>
        <v/>
      </c>
      <c r="H308" s="3" t="str">
        <f>IF(AND($A308&lt;&gt;"",H$1&lt;&gt;""),SUMIFS(VM,Fecha,$A308,Linea,VLOOKUP(H$1,Data!$AP:$AR,3,FALSE),Cuenta,VLOOKUP(H$1,Data!$AP:$AR,2,FALSE))+SUMIFS(FX,Fecha,$A308,Linea,VLOOKUP(H$1,Data!$AP:$AR,3,FALSE),Cuenta,VLOOKUP(H$1,Data!$AP:$AR,2,FALSE))+H307,"")</f>
        <v/>
      </c>
      <c r="I308" s="3" t="str">
        <f>IF(AND($A308&lt;&gt;"",I$1&lt;&gt;""),SUMIFS(VM,Fecha,$A308,Linea,VLOOKUP(I$1,Data!$AP:$AR,3,FALSE),Cuenta,VLOOKUP(I$1,Data!$AP:$AR,2,FALSE))+SUMIFS(FX,Fecha,$A308,Linea,VLOOKUP(I$1,Data!$AP:$AR,3,FALSE),Cuenta,VLOOKUP(I$1,Data!$AP:$AR,2,FALSE))+I307,"")</f>
        <v/>
      </c>
      <c r="J308" s="3" t="str">
        <f>IF(AND($A308&lt;&gt;"",J$1&lt;&gt;""),SUMIFS(VM,Fecha,$A308,Linea,VLOOKUP(J$1,Data!$AP:$AR,3,FALSE),Cuenta,VLOOKUP(J$1,Data!$AP:$AR,2,FALSE))+SUMIFS(FX,Fecha,$A308,Linea,VLOOKUP(J$1,Data!$AP:$AR,3,FALSE),Cuenta,VLOOKUP(J$1,Data!$AP:$AR,2,FALSE))+J307,"")</f>
        <v/>
      </c>
      <c r="K308" s="3" t="str">
        <f>IF(AND($A308&lt;&gt;"",K$1&lt;&gt;""),SUMIFS(VM,Fecha,$A308,Linea,VLOOKUP(K$1,Data!$AP:$AR,3,FALSE),Cuenta,VLOOKUP(K$1,Data!$AP:$AR,2,FALSE))+SUMIFS(FX,Fecha,$A308,Linea,VLOOKUP(K$1,Data!$AP:$AR,3,FALSE),Cuenta,VLOOKUP(K$1,Data!$AP:$AR,2,FALSE))+K307,"")</f>
        <v/>
      </c>
      <c r="L308" s="3" t="str">
        <f>IF(AND($A308&lt;&gt;"",L$1&lt;&gt;""),SUMIFS(VM,Fecha,$A308,Linea,VLOOKUP(L$1,Data!$AP:$AR,3,FALSE),Cuenta,VLOOKUP(L$1,Data!$AP:$AR,2,FALSE))+SUMIFS(FX,Fecha,$A308,Linea,VLOOKUP(L$1,Data!$AP:$AR,3,FALSE),Cuenta,VLOOKUP(L$1,Data!$AP:$AR,2,FALSE))+L307,"")</f>
        <v/>
      </c>
      <c r="M308" s="3" t="str">
        <f>IF(AND($A308&lt;&gt;"",M$1&lt;&gt;""),SUMIFS(VM,Fecha,$A308,Linea,VLOOKUP(M$1,Data!$AP:$AR,3,FALSE),Cuenta,VLOOKUP(M$1,Data!$AP:$AR,2,FALSE))+SUMIFS(FX,Fecha,$A308,Linea,VLOOKUP(M$1,Data!$AP:$AR,3,FALSE),Cuenta,VLOOKUP(M$1,Data!$AP:$AR,2,FALSE))+M307,"")</f>
        <v/>
      </c>
      <c r="N308" s="3" t="str">
        <f>IF(AND($A308&lt;&gt;"",N$1&lt;&gt;""),SUMIFS(VM,Fecha,$A308,Linea,VLOOKUP(N$1,Data!$AP:$AR,3,FALSE),Cuenta,VLOOKUP(N$1,Data!$AP:$AR,2,FALSE))+SUMIFS(FX,Fecha,$A308,Linea,VLOOKUP(N$1,Data!$AP:$AR,3,FALSE),Cuenta,VLOOKUP(N$1,Data!$AP:$AR,2,FALSE))+N307,"")</f>
        <v/>
      </c>
    </row>
    <row r="309" spans="2:14" x14ac:dyDescent="0.25">
      <c r="B309" s="3" t="str">
        <f>IF(AND($A309&lt;&gt;"",B$1&lt;&gt;""),SUMIFS(VM,Fecha,$A309,Linea,VLOOKUP(B$1,Data!$AP:$AR,3,FALSE),Cuenta,VLOOKUP(B$1,Data!$AP:$AR,2,FALSE))+SUMIFS(FX,Fecha,$A309,Linea,VLOOKUP(B$1,Data!$AP:$AR,3,FALSE),Cuenta,VLOOKUP(B$1,Data!$AP:$AR,2,FALSE))+B308,"")</f>
        <v/>
      </c>
      <c r="C309" s="3" t="str">
        <f>IF(AND($A309&lt;&gt;"",C$1&lt;&gt;""),SUMIFS(VM,Fecha,$A309,Linea,VLOOKUP(C$1,Data!$AP:$AR,3,FALSE),Cuenta,VLOOKUP(C$1,Data!$AP:$AR,2,FALSE))+SUMIFS(FX,Fecha,$A309,Linea,VLOOKUP(C$1,Data!$AP:$AR,3,FALSE),Cuenta,VLOOKUP(C$1,Data!$AP:$AR,2,FALSE))+C308,"")</f>
        <v/>
      </c>
      <c r="D309" s="3" t="str">
        <f>IF(AND($A309&lt;&gt;"",D$1&lt;&gt;""),SUMIFS(VM,Fecha,$A309,Linea,VLOOKUP(D$1,Data!$AP:$AR,3,FALSE),Cuenta,VLOOKUP(D$1,Data!$AP:$AR,2,FALSE))+SUMIFS(FX,Fecha,$A309,Linea,VLOOKUP(D$1,Data!$AP:$AR,3,FALSE),Cuenta,VLOOKUP(D$1,Data!$AP:$AR,2,FALSE))+D308,"")</f>
        <v/>
      </c>
      <c r="E309" s="3" t="str">
        <f>IF(AND($A309&lt;&gt;"",E$1&lt;&gt;""),SUMIFS(VM,Fecha,$A309,Linea,VLOOKUP(E$1,Data!$AP:$AR,3,FALSE),Cuenta,VLOOKUP(E$1,Data!$AP:$AR,2,FALSE))+SUMIFS(FX,Fecha,$A309,Linea,VLOOKUP(E$1,Data!$AP:$AR,3,FALSE),Cuenta,VLOOKUP(E$1,Data!$AP:$AR,2,FALSE))+E308,"")</f>
        <v/>
      </c>
      <c r="F309" s="3" t="str">
        <f>IF(AND($A309&lt;&gt;"",F$1&lt;&gt;""),SUMIFS(VM,Fecha,$A309,Linea,VLOOKUP(F$1,Data!$AP:$AR,3,FALSE),Cuenta,VLOOKUP(F$1,Data!$AP:$AR,2,FALSE))+SUMIFS(FX,Fecha,$A309,Linea,VLOOKUP(F$1,Data!$AP:$AR,3,FALSE),Cuenta,VLOOKUP(F$1,Data!$AP:$AR,2,FALSE))+F308,"")</f>
        <v/>
      </c>
      <c r="G309" s="3" t="str">
        <f>IF(AND($A309&lt;&gt;"",G$1&lt;&gt;""),SUMIFS(VM,Fecha,$A309,Linea,VLOOKUP(G$1,Data!$AP:$AR,3,FALSE),Cuenta,VLOOKUP(G$1,Data!$AP:$AR,2,FALSE))+SUMIFS(FX,Fecha,$A309,Linea,VLOOKUP(G$1,Data!$AP:$AR,3,FALSE),Cuenta,VLOOKUP(G$1,Data!$AP:$AR,2,FALSE))+G308,"")</f>
        <v/>
      </c>
      <c r="H309" s="3" t="str">
        <f>IF(AND($A309&lt;&gt;"",H$1&lt;&gt;""),SUMIFS(VM,Fecha,$A309,Linea,VLOOKUP(H$1,Data!$AP:$AR,3,FALSE),Cuenta,VLOOKUP(H$1,Data!$AP:$AR,2,FALSE))+SUMIFS(FX,Fecha,$A309,Linea,VLOOKUP(H$1,Data!$AP:$AR,3,FALSE),Cuenta,VLOOKUP(H$1,Data!$AP:$AR,2,FALSE))+H308,"")</f>
        <v/>
      </c>
      <c r="I309" s="3" t="str">
        <f>IF(AND($A309&lt;&gt;"",I$1&lt;&gt;""),SUMIFS(VM,Fecha,$A309,Linea,VLOOKUP(I$1,Data!$AP:$AR,3,FALSE),Cuenta,VLOOKUP(I$1,Data!$AP:$AR,2,FALSE))+SUMIFS(FX,Fecha,$A309,Linea,VLOOKUP(I$1,Data!$AP:$AR,3,FALSE),Cuenta,VLOOKUP(I$1,Data!$AP:$AR,2,FALSE))+I308,"")</f>
        <v/>
      </c>
      <c r="J309" s="3" t="str">
        <f>IF(AND($A309&lt;&gt;"",J$1&lt;&gt;""),SUMIFS(VM,Fecha,$A309,Linea,VLOOKUP(J$1,Data!$AP:$AR,3,FALSE),Cuenta,VLOOKUP(J$1,Data!$AP:$AR,2,FALSE))+SUMIFS(FX,Fecha,$A309,Linea,VLOOKUP(J$1,Data!$AP:$AR,3,FALSE),Cuenta,VLOOKUP(J$1,Data!$AP:$AR,2,FALSE))+J308,"")</f>
        <v/>
      </c>
      <c r="K309" s="3" t="str">
        <f>IF(AND($A309&lt;&gt;"",K$1&lt;&gt;""),SUMIFS(VM,Fecha,$A309,Linea,VLOOKUP(K$1,Data!$AP:$AR,3,FALSE),Cuenta,VLOOKUP(K$1,Data!$AP:$AR,2,FALSE))+SUMIFS(FX,Fecha,$A309,Linea,VLOOKUP(K$1,Data!$AP:$AR,3,FALSE),Cuenta,VLOOKUP(K$1,Data!$AP:$AR,2,FALSE))+K308,"")</f>
        <v/>
      </c>
      <c r="L309" s="3" t="str">
        <f>IF(AND($A309&lt;&gt;"",L$1&lt;&gt;""),SUMIFS(VM,Fecha,$A309,Linea,VLOOKUP(L$1,Data!$AP:$AR,3,FALSE),Cuenta,VLOOKUP(L$1,Data!$AP:$AR,2,FALSE))+SUMIFS(FX,Fecha,$A309,Linea,VLOOKUP(L$1,Data!$AP:$AR,3,FALSE),Cuenta,VLOOKUP(L$1,Data!$AP:$AR,2,FALSE))+L308,"")</f>
        <v/>
      </c>
      <c r="M309" s="3" t="str">
        <f>IF(AND($A309&lt;&gt;"",M$1&lt;&gt;""),SUMIFS(VM,Fecha,$A309,Linea,VLOOKUP(M$1,Data!$AP:$AR,3,FALSE),Cuenta,VLOOKUP(M$1,Data!$AP:$AR,2,FALSE))+SUMIFS(FX,Fecha,$A309,Linea,VLOOKUP(M$1,Data!$AP:$AR,3,FALSE),Cuenta,VLOOKUP(M$1,Data!$AP:$AR,2,FALSE))+M308,"")</f>
        <v/>
      </c>
      <c r="N309" s="3" t="str">
        <f>IF(AND($A309&lt;&gt;"",N$1&lt;&gt;""),SUMIFS(VM,Fecha,$A309,Linea,VLOOKUP(N$1,Data!$AP:$AR,3,FALSE),Cuenta,VLOOKUP(N$1,Data!$AP:$AR,2,FALSE))+SUMIFS(FX,Fecha,$A309,Linea,VLOOKUP(N$1,Data!$AP:$AR,3,FALSE),Cuenta,VLOOKUP(N$1,Data!$AP:$AR,2,FALSE))+N308,"")</f>
        <v/>
      </c>
    </row>
    <row r="310" spans="2:14" x14ac:dyDescent="0.25">
      <c r="B310" s="3" t="str">
        <f>IF(AND($A310&lt;&gt;"",B$1&lt;&gt;""),SUMIFS(VM,Fecha,$A310,Linea,VLOOKUP(B$1,Data!$AP:$AR,3,FALSE),Cuenta,VLOOKUP(B$1,Data!$AP:$AR,2,FALSE))+SUMIFS(FX,Fecha,$A310,Linea,VLOOKUP(B$1,Data!$AP:$AR,3,FALSE),Cuenta,VLOOKUP(B$1,Data!$AP:$AR,2,FALSE))+B309,"")</f>
        <v/>
      </c>
      <c r="C310" s="3" t="str">
        <f>IF(AND($A310&lt;&gt;"",C$1&lt;&gt;""),SUMIFS(VM,Fecha,$A310,Linea,VLOOKUP(C$1,Data!$AP:$AR,3,FALSE),Cuenta,VLOOKUP(C$1,Data!$AP:$AR,2,FALSE))+SUMIFS(FX,Fecha,$A310,Linea,VLOOKUP(C$1,Data!$AP:$AR,3,FALSE),Cuenta,VLOOKUP(C$1,Data!$AP:$AR,2,FALSE))+C309,"")</f>
        <v/>
      </c>
      <c r="D310" s="3" t="str">
        <f>IF(AND($A310&lt;&gt;"",D$1&lt;&gt;""),SUMIFS(VM,Fecha,$A310,Linea,VLOOKUP(D$1,Data!$AP:$AR,3,FALSE),Cuenta,VLOOKUP(D$1,Data!$AP:$AR,2,FALSE))+SUMIFS(FX,Fecha,$A310,Linea,VLOOKUP(D$1,Data!$AP:$AR,3,FALSE),Cuenta,VLOOKUP(D$1,Data!$AP:$AR,2,FALSE))+D309,"")</f>
        <v/>
      </c>
      <c r="E310" s="3" t="str">
        <f>IF(AND($A310&lt;&gt;"",E$1&lt;&gt;""),SUMIFS(VM,Fecha,$A310,Linea,VLOOKUP(E$1,Data!$AP:$AR,3,FALSE),Cuenta,VLOOKUP(E$1,Data!$AP:$AR,2,FALSE))+SUMIFS(FX,Fecha,$A310,Linea,VLOOKUP(E$1,Data!$AP:$AR,3,FALSE),Cuenta,VLOOKUP(E$1,Data!$AP:$AR,2,FALSE))+E309,"")</f>
        <v/>
      </c>
      <c r="F310" s="3" t="str">
        <f>IF(AND($A310&lt;&gt;"",F$1&lt;&gt;""),SUMIFS(VM,Fecha,$A310,Linea,VLOOKUP(F$1,Data!$AP:$AR,3,FALSE),Cuenta,VLOOKUP(F$1,Data!$AP:$AR,2,FALSE))+SUMIFS(FX,Fecha,$A310,Linea,VLOOKUP(F$1,Data!$AP:$AR,3,FALSE),Cuenta,VLOOKUP(F$1,Data!$AP:$AR,2,FALSE))+F309,"")</f>
        <v/>
      </c>
      <c r="G310" s="3" t="str">
        <f>IF(AND($A310&lt;&gt;"",G$1&lt;&gt;""),SUMIFS(VM,Fecha,$A310,Linea,VLOOKUP(G$1,Data!$AP:$AR,3,FALSE),Cuenta,VLOOKUP(G$1,Data!$AP:$AR,2,FALSE))+SUMIFS(FX,Fecha,$A310,Linea,VLOOKUP(G$1,Data!$AP:$AR,3,FALSE),Cuenta,VLOOKUP(G$1,Data!$AP:$AR,2,FALSE))+G309,"")</f>
        <v/>
      </c>
      <c r="H310" s="3" t="str">
        <f>IF(AND($A310&lt;&gt;"",H$1&lt;&gt;""),SUMIFS(VM,Fecha,$A310,Linea,VLOOKUP(H$1,Data!$AP:$AR,3,FALSE),Cuenta,VLOOKUP(H$1,Data!$AP:$AR,2,FALSE))+SUMIFS(FX,Fecha,$A310,Linea,VLOOKUP(H$1,Data!$AP:$AR,3,FALSE),Cuenta,VLOOKUP(H$1,Data!$AP:$AR,2,FALSE))+H309,"")</f>
        <v/>
      </c>
      <c r="I310" s="3" t="str">
        <f>IF(AND($A310&lt;&gt;"",I$1&lt;&gt;""),SUMIFS(VM,Fecha,$A310,Linea,VLOOKUP(I$1,Data!$AP:$AR,3,FALSE),Cuenta,VLOOKUP(I$1,Data!$AP:$AR,2,FALSE))+SUMIFS(FX,Fecha,$A310,Linea,VLOOKUP(I$1,Data!$AP:$AR,3,FALSE),Cuenta,VLOOKUP(I$1,Data!$AP:$AR,2,FALSE))+I309,"")</f>
        <v/>
      </c>
      <c r="J310" s="3" t="str">
        <f>IF(AND($A310&lt;&gt;"",J$1&lt;&gt;""),SUMIFS(VM,Fecha,$A310,Linea,VLOOKUP(J$1,Data!$AP:$AR,3,FALSE),Cuenta,VLOOKUP(J$1,Data!$AP:$AR,2,FALSE))+SUMIFS(FX,Fecha,$A310,Linea,VLOOKUP(J$1,Data!$AP:$AR,3,FALSE),Cuenta,VLOOKUP(J$1,Data!$AP:$AR,2,FALSE))+J309,"")</f>
        <v/>
      </c>
      <c r="K310" s="3" t="str">
        <f>IF(AND($A310&lt;&gt;"",K$1&lt;&gt;""),SUMIFS(VM,Fecha,$A310,Linea,VLOOKUP(K$1,Data!$AP:$AR,3,FALSE),Cuenta,VLOOKUP(K$1,Data!$AP:$AR,2,FALSE))+SUMIFS(FX,Fecha,$A310,Linea,VLOOKUP(K$1,Data!$AP:$AR,3,FALSE),Cuenta,VLOOKUP(K$1,Data!$AP:$AR,2,FALSE))+K309,"")</f>
        <v/>
      </c>
      <c r="L310" s="3" t="str">
        <f>IF(AND($A310&lt;&gt;"",L$1&lt;&gt;""),SUMIFS(VM,Fecha,$A310,Linea,VLOOKUP(L$1,Data!$AP:$AR,3,FALSE),Cuenta,VLOOKUP(L$1,Data!$AP:$AR,2,FALSE))+SUMIFS(FX,Fecha,$A310,Linea,VLOOKUP(L$1,Data!$AP:$AR,3,FALSE),Cuenta,VLOOKUP(L$1,Data!$AP:$AR,2,FALSE))+L309,"")</f>
        <v/>
      </c>
      <c r="M310" s="3" t="str">
        <f>IF(AND($A310&lt;&gt;"",M$1&lt;&gt;""),SUMIFS(VM,Fecha,$A310,Linea,VLOOKUP(M$1,Data!$AP:$AR,3,FALSE),Cuenta,VLOOKUP(M$1,Data!$AP:$AR,2,FALSE))+SUMIFS(FX,Fecha,$A310,Linea,VLOOKUP(M$1,Data!$AP:$AR,3,FALSE),Cuenta,VLOOKUP(M$1,Data!$AP:$AR,2,FALSE))+M309,"")</f>
        <v/>
      </c>
      <c r="N310" s="3" t="str">
        <f>IF(AND($A310&lt;&gt;"",N$1&lt;&gt;""),SUMIFS(VM,Fecha,$A310,Linea,VLOOKUP(N$1,Data!$AP:$AR,3,FALSE),Cuenta,VLOOKUP(N$1,Data!$AP:$AR,2,FALSE))+SUMIFS(FX,Fecha,$A310,Linea,VLOOKUP(N$1,Data!$AP:$AR,3,FALSE),Cuenta,VLOOKUP(N$1,Data!$AP:$AR,2,FALSE))+N309,"")</f>
        <v/>
      </c>
    </row>
    <row r="311" spans="2:14" x14ac:dyDescent="0.25">
      <c r="B311" s="3" t="str">
        <f>IF(AND($A311&lt;&gt;"",B$1&lt;&gt;""),SUMIFS(VM,Fecha,$A311,Linea,VLOOKUP(B$1,Data!$AP:$AR,3,FALSE),Cuenta,VLOOKUP(B$1,Data!$AP:$AR,2,FALSE))+SUMIFS(FX,Fecha,$A311,Linea,VLOOKUP(B$1,Data!$AP:$AR,3,FALSE),Cuenta,VLOOKUP(B$1,Data!$AP:$AR,2,FALSE))+B310,"")</f>
        <v/>
      </c>
      <c r="C311" s="3" t="str">
        <f>IF(AND($A311&lt;&gt;"",C$1&lt;&gt;""),SUMIFS(VM,Fecha,$A311,Linea,VLOOKUP(C$1,Data!$AP:$AR,3,FALSE),Cuenta,VLOOKUP(C$1,Data!$AP:$AR,2,FALSE))+SUMIFS(FX,Fecha,$A311,Linea,VLOOKUP(C$1,Data!$AP:$AR,3,FALSE),Cuenta,VLOOKUP(C$1,Data!$AP:$AR,2,FALSE))+C310,"")</f>
        <v/>
      </c>
      <c r="D311" s="3" t="str">
        <f>IF(AND($A311&lt;&gt;"",D$1&lt;&gt;""),SUMIFS(VM,Fecha,$A311,Linea,VLOOKUP(D$1,Data!$AP:$AR,3,FALSE),Cuenta,VLOOKUP(D$1,Data!$AP:$AR,2,FALSE))+SUMIFS(FX,Fecha,$A311,Linea,VLOOKUP(D$1,Data!$AP:$AR,3,FALSE),Cuenta,VLOOKUP(D$1,Data!$AP:$AR,2,FALSE))+D310,"")</f>
        <v/>
      </c>
      <c r="E311" s="3" t="str">
        <f>IF(AND($A311&lt;&gt;"",E$1&lt;&gt;""),SUMIFS(VM,Fecha,$A311,Linea,VLOOKUP(E$1,Data!$AP:$AR,3,FALSE),Cuenta,VLOOKUP(E$1,Data!$AP:$AR,2,FALSE))+SUMIFS(FX,Fecha,$A311,Linea,VLOOKUP(E$1,Data!$AP:$AR,3,FALSE),Cuenta,VLOOKUP(E$1,Data!$AP:$AR,2,FALSE))+E310,"")</f>
        <v/>
      </c>
      <c r="F311" s="3" t="str">
        <f>IF(AND($A311&lt;&gt;"",F$1&lt;&gt;""),SUMIFS(VM,Fecha,$A311,Linea,VLOOKUP(F$1,Data!$AP:$AR,3,FALSE),Cuenta,VLOOKUP(F$1,Data!$AP:$AR,2,FALSE))+SUMIFS(FX,Fecha,$A311,Linea,VLOOKUP(F$1,Data!$AP:$AR,3,FALSE),Cuenta,VLOOKUP(F$1,Data!$AP:$AR,2,FALSE))+F310,"")</f>
        <v/>
      </c>
      <c r="G311" s="3" t="str">
        <f>IF(AND($A311&lt;&gt;"",G$1&lt;&gt;""),SUMIFS(VM,Fecha,$A311,Linea,VLOOKUP(G$1,Data!$AP:$AR,3,FALSE),Cuenta,VLOOKUP(G$1,Data!$AP:$AR,2,FALSE))+SUMIFS(FX,Fecha,$A311,Linea,VLOOKUP(G$1,Data!$AP:$AR,3,FALSE),Cuenta,VLOOKUP(G$1,Data!$AP:$AR,2,FALSE))+G310,"")</f>
        <v/>
      </c>
      <c r="H311" s="3" t="str">
        <f>IF(AND($A311&lt;&gt;"",H$1&lt;&gt;""),SUMIFS(VM,Fecha,$A311,Linea,VLOOKUP(H$1,Data!$AP:$AR,3,FALSE),Cuenta,VLOOKUP(H$1,Data!$AP:$AR,2,FALSE))+SUMIFS(FX,Fecha,$A311,Linea,VLOOKUP(H$1,Data!$AP:$AR,3,FALSE),Cuenta,VLOOKUP(H$1,Data!$AP:$AR,2,FALSE))+H310,"")</f>
        <v/>
      </c>
      <c r="I311" s="3" t="str">
        <f>IF(AND($A311&lt;&gt;"",I$1&lt;&gt;""),SUMIFS(VM,Fecha,$A311,Linea,VLOOKUP(I$1,Data!$AP:$AR,3,FALSE),Cuenta,VLOOKUP(I$1,Data!$AP:$AR,2,FALSE))+SUMIFS(FX,Fecha,$A311,Linea,VLOOKUP(I$1,Data!$AP:$AR,3,FALSE),Cuenta,VLOOKUP(I$1,Data!$AP:$AR,2,FALSE))+I310,"")</f>
        <v/>
      </c>
      <c r="J311" s="3" t="str">
        <f>IF(AND($A311&lt;&gt;"",J$1&lt;&gt;""),SUMIFS(VM,Fecha,$A311,Linea,VLOOKUP(J$1,Data!$AP:$AR,3,FALSE),Cuenta,VLOOKUP(J$1,Data!$AP:$AR,2,FALSE))+SUMIFS(FX,Fecha,$A311,Linea,VLOOKUP(J$1,Data!$AP:$AR,3,FALSE),Cuenta,VLOOKUP(J$1,Data!$AP:$AR,2,FALSE))+J310,"")</f>
        <v/>
      </c>
      <c r="K311" s="3" t="str">
        <f>IF(AND($A311&lt;&gt;"",K$1&lt;&gt;""),SUMIFS(VM,Fecha,$A311,Linea,VLOOKUP(K$1,Data!$AP:$AR,3,FALSE),Cuenta,VLOOKUP(K$1,Data!$AP:$AR,2,FALSE))+SUMIFS(FX,Fecha,$A311,Linea,VLOOKUP(K$1,Data!$AP:$AR,3,FALSE),Cuenta,VLOOKUP(K$1,Data!$AP:$AR,2,FALSE))+K310,"")</f>
        <v/>
      </c>
      <c r="L311" s="3" t="str">
        <f>IF(AND($A311&lt;&gt;"",L$1&lt;&gt;""),SUMIFS(VM,Fecha,$A311,Linea,VLOOKUP(L$1,Data!$AP:$AR,3,FALSE),Cuenta,VLOOKUP(L$1,Data!$AP:$AR,2,FALSE))+SUMIFS(FX,Fecha,$A311,Linea,VLOOKUP(L$1,Data!$AP:$AR,3,FALSE),Cuenta,VLOOKUP(L$1,Data!$AP:$AR,2,FALSE))+L310,"")</f>
        <v/>
      </c>
      <c r="M311" s="3" t="str">
        <f>IF(AND($A311&lt;&gt;"",M$1&lt;&gt;""),SUMIFS(VM,Fecha,$A311,Linea,VLOOKUP(M$1,Data!$AP:$AR,3,FALSE),Cuenta,VLOOKUP(M$1,Data!$AP:$AR,2,FALSE))+SUMIFS(FX,Fecha,$A311,Linea,VLOOKUP(M$1,Data!$AP:$AR,3,FALSE),Cuenta,VLOOKUP(M$1,Data!$AP:$AR,2,FALSE))+M310,"")</f>
        <v/>
      </c>
      <c r="N311" s="3" t="str">
        <f>IF(AND($A311&lt;&gt;"",N$1&lt;&gt;""),SUMIFS(VM,Fecha,$A311,Linea,VLOOKUP(N$1,Data!$AP:$AR,3,FALSE),Cuenta,VLOOKUP(N$1,Data!$AP:$AR,2,FALSE))+SUMIFS(FX,Fecha,$A311,Linea,VLOOKUP(N$1,Data!$AP:$AR,3,FALSE),Cuenta,VLOOKUP(N$1,Data!$AP:$AR,2,FALSE))+N310,"")</f>
        <v/>
      </c>
    </row>
    <row r="312" spans="2:14" x14ac:dyDescent="0.25">
      <c r="B312" s="3" t="str">
        <f>IF(AND($A312&lt;&gt;"",B$1&lt;&gt;""),SUMIFS(VM,Fecha,$A312,Linea,VLOOKUP(B$1,Data!$AP:$AR,3,FALSE),Cuenta,VLOOKUP(B$1,Data!$AP:$AR,2,FALSE))+SUMIFS(FX,Fecha,$A312,Linea,VLOOKUP(B$1,Data!$AP:$AR,3,FALSE),Cuenta,VLOOKUP(B$1,Data!$AP:$AR,2,FALSE))+B311,"")</f>
        <v/>
      </c>
      <c r="C312" s="3" t="str">
        <f>IF(AND($A312&lt;&gt;"",C$1&lt;&gt;""),SUMIFS(VM,Fecha,$A312,Linea,VLOOKUP(C$1,Data!$AP:$AR,3,FALSE),Cuenta,VLOOKUP(C$1,Data!$AP:$AR,2,FALSE))+SUMIFS(FX,Fecha,$A312,Linea,VLOOKUP(C$1,Data!$AP:$AR,3,FALSE),Cuenta,VLOOKUP(C$1,Data!$AP:$AR,2,FALSE))+C311,"")</f>
        <v/>
      </c>
      <c r="D312" s="3" t="str">
        <f>IF(AND($A312&lt;&gt;"",D$1&lt;&gt;""),SUMIFS(VM,Fecha,$A312,Linea,VLOOKUP(D$1,Data!$AP:$AR,3,FALSE),Cuenta,VLOOKUP(D$1,Data!$AP:$AR,2,FALSE))+SUMIFS(FX,Fecha,$A312,Linea,VLOOKUP(D$1,Data!$AP:$AR,3,FALSE),Cuenta,VLOOKUP(D$1,Data!$AP:$AR,2,FALSE))+D311,"")</f>
        <v/>
      </c>
      <c r="E312" s="3" t="str">
        <f>IF(AND($A312&lt;&gt;"",E$1&lt;&gt;""),SUMIFS(VM,Fecha,$A312,Linea,VLOOKUP(E$1,Data!$AP:$AR,3,FALSE),Cuenta,VLOOKUP(E$1,Data!$AP:$AR,2,FALSE))+SUMIFS(FX,Fecha,$A312,Linea,VLOOKUP(E$1,Data!$AP:$AR,3,FALSE),Cuenta,VLOOKUP(E$1,Data!$AP:$AR,2,FALSE))+E311,"")</f>
        <v/>
      </c>
      <c r="F312" s="3" t="str">
        <f>IF(AND($A312&lt;&gt;"",F$1&lt;&gt;""),SUMIFS(VM,Fecha,$A312,Linea,VLOOKUP(F$1,Data!$AP:$AR,3,FALSE),Cuenta,VLOOKUP(F$1,Data!$AP:$AR,2,FALSE))+SUMIFS(FX,Fecha,$A312,Linea,VLOOKUP(F$1,Data!$AP:$AR,3,FALSE),Cuenta,VLOOKUP(F$1,Data!$AP:$AR,2,FALSE))+F311,"")</f>
        <v/>
      </c>
      <c r="G312" s="3" t="str">
        <f>IF(AND($A312&lt;&gt;"",G$1&lt;&gt;""),SUMIFS(VM,Fecha,$A312,Linea,VLOOKUP(G$1,Data!$AP:$AR,3,FALSE),Cuenta,VLOOKUP(G$1,Data!$AP:$AR,2,FALSE))+SUMIFS(FX,Fecha,$A312,Linea,VLOOKUP(G$1,Data!$AP:$AR,3,FALSE),Cuenta,VLOOKUP(G$1,Data!$AP:$AR,2,FALSE))+G311,"")</f>
        <v/>
      </c>
      <c r="H312" s="3" t="str">
        <f>IF(AND($A312&lt;&gt;"",H$1&lt;&gt;""),SUMIFS(VM,Fecha,$A312,Linea,VLOOKUP(H$1,Data!$AP:$AR,3,FALSE),Cuenta,VLOOKUP(H$1,Data!$AP:$AR,2,FALSE))+SUMIFS(FX,Fecha,$A312,Linea,VLOOKUP(H$1,Data!$AP:$AR,3,FALSE),Cuenta,VLOOKUP(H$1,Data!$AP:$AR,2,FALSE))+H311,"")</f>
        <v/>
      </c>
      <c r="I312" s="3" t="str">
        <f>IF(AND($A312&lt;&gt;"",I$1&lt;&gt;""),SUMIFS(VM,Fecha,$A312,Linea,VLOOKUP(I$1,Data!$AP:$AR,3,FALSE),Cuenta,VLOOKUP(I$1,Data!$AP:$AR,2,FALSE))+SUMIFS(FX,Fecha,$A312,Linea,VLOOKUP(I$1,Data!$AP:$AR,3,FALSE),Cuenta,VLOOKUP(I$1,Data!$AP:$AR,2,FALSE))+I311,"")</f>
        <v/>
      </c>
      <c r="J312" s="3" t="str">
        <f>IF(AND($A312&lt;&gt;"",J$1&lt;&gt;""),SUMIFS(VM,Fecha,$A312,Linea,VLOOKUP(J$1,Data!$AP:$AR,3,FALSE),Cuenta,VLOOKUP(J$1,Data!$AP:$AR,2,FALSE))+SUMIFS(FX,Fecha,$A312,Linea,VLOOKUP(J$1,Data!$AP:$AR,3,FALSE),Cuenta,VLOOKUP(J$1,Data!$AP:$AR,2,FALSE))+J311,"")</f>
        <v/>
      </c>
      <c r="K312" s="3" t="str">
        <f>IF(AND($A312&lt;&gt;"",K$1&lt;&gt;""),SUMIFS(VM,Fecha,$A312,Linea,VLOOKUP(K$1,Data!$AP:$AR,3,FALSE),Cuenta,VLOOKUP(K$1,Data!$AP:$AR,2,FALSE))+SUMIFS(FX,Fecha,$A312,Linea,VLOOKUP(K$1,Data!$AP:$AR,3,FALSE),Cuenta,VLOOKUP(K$1,Data!$AP:$AR,2,FALSE))+K311,"")</f>
        <v/>
      </c>
      <c r="L312" s="3" t="str">
        <f>IF(AND($A312&lt;&gt;"",L$1&lt;&gt;""),SUMIFS(VM,Fecha,$A312,Linea,VLOOKUP(L$1,Data!$AP:$AR,3,FALSE),Cuenta,VLOOKUP(L$1,Data!$AP:$AR,2,FALSE))+SUMIFS(FX,Fecha,$A312,Linea,VLOOKUP(L$1,Data!$AP:$AR,3,FALSE),Cuenta,VLOOKUP(L$1,Data!$AP:$AR,2,FALSE))+L311,"")</f>
        <v/>
      </c>
      <c r="M312" s="3" t="str">
        <f>IF(AND($A312&lt;&gt;"",M$1&lt;&gt;""),SUMIFS(VM,Fecha,$A312,Linea,VLOOKUP(M$1,Data!$AP:$AR,3,FALSE),Cuenta,VLOOKUP(M$1,Data!$AP:$AR,2,FALSE))+SUMIFS(FX,Fecha,$A312,Linea,VLOOKUP(M$1,Data!$AP:$AR,3,FALSE),Cuenta,VLOOKUP(M$1,Data!$AP:$AR,2,FALSE))+M311,"")</f>
        <v/>
      </c>
      <c r="N312" s="3" t="str">
        <f>IF(AND($A312&lt;&gt;"",N$1&lt;&gt;""),SUMIFS(VM,Fecha,$A312,Linea,VLOOKUP(N$1,Data!$AP:$AR,3,FALSE),Cuenta,VLOOKUP(N$1,Data!$AP:$AR,2,FALSE))+SUMIFS(FX,Fecha,$A312,Linea,VLOOKUP(N$1,Data!$AP:$AR,3,FALSE),Cuenta,VLOOKUP(N$1,Data!$AP:$AR,2,FALSE))+N311,"")</f>
        <v/>
      </c>
    </row>
    <row r="313" spans="2:14" x14ac:dyDescent="0.25">
      <c r="B313" s="3" t="str">
        <f>IF(AND($A313&lt;&gt;"",B$1&lt;&gt;""),SUMIFS(VM,Fecha,$A313,Linea,VLOOKUP(B$1,Data!$AP:$AR,3,FALSE),Cuenta,VLOOKUP(B$1,Data!$AP:$AR,2,FALSE))+SUMIFS(FX,Fecha,$A313,Linea,VLOOKUP(B$1,Data!$AP:$AR,3,FALSE),Cuenta,VLOOKUP(B$1,Data!$AP:$AR,2,FALSE))+B312,"")</f>
        <v/>
      </c>
      <c r="C313" s="3" t="str">
        <f>IF(AND($A313&lt;&gt;"",C$1&lt;&gt;""),SUMIFS(VM,Fecha,$A313,Linea,VLOOKUP(C$1,Data!$AP:$AR,3,FALSE),Cuenta,VLOOKUP(C$1,Data!$AP:$AR,2,FALSE))+SUMIFS(FX,Fecha,$A313,Linea,VLOOKUP(C$1,Data!$AP:$AR,3,FALSE),Cuenta,VLOOKUP(C$1,Data!$AP:$AR,2,FALSE))+C312,"")</f>
        <v/>
      </c>
      <c r="D313" s="3" t="str">
        <f>IF(AND($A313&lt;&gt;"",D$1&lt;&gt;""),SUMIFS(VM,Fecha,$A313,Linea,VLOOKUP(D$1,Data!$AP:$AR,3,FALSE),Cuenta,VLOOKUP(D$1,Data!$AP:$AR,2,FALSE))+SUMIFS(FX,Fecha,$A313,Linea,VLOOKUP(D$1,Data!$AP:$AR,3,FALSE),Cuenta,VLOOKUP(D$1,Data!$AP:$AR,2,FALSE))+D312,"")</f>
        <v/>
      </c>
      <c r="E313" s="3" t="str">
        <f>IF(AND($A313&lt;&gt;"",E$1&lt;&gt;""),SUMIFS(VM,Fecha,$A313,Linea,VLOOKUP(E$1,Data!$AP:$AR,3,FALSE),Cuenta,VLOOKUP(E$1,Data!$AP:$AR,2,FALSE))+SUMIFS(FX,Fecha,$A313,Linea,VLOOKUP(E$1,Data!$AP:$AR,3,FALSE),Cuenta,VLOOKUP(E$1,Data!$AP:$AR,2,FALSE))+E312,"")</f>
        <v/>
      </c>
      <c r="F313" s="3" t="str">
        <f>IF(AND($A313&lt;&gt;"",F$1&lt;&gt;""),SUMIFS(VM,Fecha,$A313,Linea,VLOOKUP(F$1,Data!$AP:$AR,3,FALSE),Cuenta,VLOOKUP(F$1,Data!$AP:$AR,2,FALSE))+SUMIFS(FX,Fecha,$A313,Linea,VLOOKUP(F$1,Data!$AP:$AR,3,FALSE),Cuenta,VLOOKUP(F$1,Data!$AP:$AR,2,FALSE))+F312,"")</f>
        <v/>
      </c>
      <c r="G313" s="3" t="str">
        <f>IF(AND($A313&lt;&gt;"",G$1&lt;&gt;""),SUMIFS(VM,Fecha,$A313,Linea,VLOOKUP(G$1,Data!$AP:$AR,3,FALSE),Cuenta,VLOOKUP(G$1,Data!$AP:$AR,2,FALSE))+SUMIFS(FX,Fecha,$A313,Linea,VLOOKUP(G$1,Data!$AP:$AR,3,FALSE),Cuenta,VLOOKUP(G$1,Data!$AP:$AR,2,FALSE))+G312,"")</f>
        <v/>
      </c>
      <c r="H313" s="3" t="str">
        <f>IF(AND($A313&lt;&gt;"",H$1&lt;&gt;""),SUMIFS(VM,Fecha,$A313,Linea,VLOOKUP(H$1,Data!$AP:$AR,3,FALSE),Cuenta,VLOOKUP(H$1,Data!$AP:$AR,2,FALSE))+SUMIFS(FX,Fecha,$A313,Linea,VLOOKUP(H$1,Data!$AP:$AR,3,FALSE),Cuenta,VLOOKUP(H$1,Data!$AP:$AR,2,FALSE))+H312,"")</f>
        <v/>
      </c>
      <c r="I313" s="3" t="str">
        <f>IF(AND($A313&lt;&gt;"",I$1&lt;&gt;""),SUMIFS(VM,Fecha,$A313,Linea,VLOOKUP(I$1,Data!$AP:$AR,3,FALSE),Cuenta,VLOOKUP(I$1,Data!$AP:$AR,2,FALSE))+SUMIFS(FX,Fecha,$A313,Linea,VLOOKUP(I$1,Data!$AP:$AR,3,FALSE),Cuenta,VLOOKUP(I$1,Data!$AP:$AR,2,FALSE))+I312,"")</f>
        <v/>
      </c>
      <c r="J313" s="3" t="str">
        <f>IF(AND($A313&lt;&gt;"",J$1&lt;&gt;""),SUMIFS(VM,Fecha,$A313,Linea,VLOOKUP(J$1,Data!$AP:$AR,3,FALSE),Cuenta,VLOOKUP(J$1,Data!$AP:$AR,2,FALSE))+SUMIFS(FX,Fecha,$A313,Linea,VLOOKUP(J$1,Data!$AP:$AR,3,FALSE),Cuenta,VLOOKUP(J$1,Data!$AP:$AR,2,FALSE))+J312,"")</f>
        <v/>
      </c>
      <c r="K313" s="3" t="str">
        <f>IF(AND($A313&lt;&gt;"",K$1&lt;&gt;""),SUMIFS(VM,Fecha,$A313,Linea,VLOOKUP(K$1,Data!$AP:$AR,3,FALSE),Cuenta,VLOOKUP(K$1,Data!$AP:$AR,2,FALSE))+SUMIFS(FX,Fecha,$A313,Linea,VLOOKUP(K$1,Data!$AP:$AR,3,FALSE),Cuenta,VLOOKUP(K$1,Data!$AP:$AR,2,FALSE))+K312,"")</f>
        <v/>
      </c>
      <c r="L313" s="3" t="str">
        <f>IF(AND($A313&lt;&gt;"",L$1&lt;&gt;""),SUMIFS(VM,Fecha,$A313,Linea,VLOOKUP(L$1,Data!$AP:$AR,3,FALSE),Cuenta,VLOOKUP(L$1,Data!$AP:$AR,2,FALSE))+SUMIFS(FX,Fecha,$A313,Linea,VLOOKUP(L$1,Data!$AP:$AR,3,FALSE),Cuenta,VLOOKUP(L$1,Data!$AP:$AR,2,FALSE))+L312,"")</f>
        <v/>
      </c>
      <c r="M313" s="3" t="str">
        <f>IF(AND($A313&lt;&gt;"",M$1&lt;&gt;""),SUMIFS(VM,Fecha,$A313,Linea,VLOOKUP(M$1,Data!$AP:$AR,3,FALSE),Cuenta,VLOOKUP(M$1,Data!$AP:$AR,2,FALSE))+SUMIFS(FX,Fecha,$A313,Linea,VLOOKUP(M$1,Data!$AP:$AR,3,FALSE),Cuenta,VLOOKUP(M$1,Data!$AP:$AR,2,FALSE))+M312,"")</f>
        <v/>
      </c>
      <c r="N313" s="3" t="str">
        <f>IF(AND($A313&lt;&gt;"",N$1&lt;&gt;""),SUMIFS(VM,Fecha,$A313,Linea,VLOOKUP(N$1,Data!$AP:$AR,3,FALSE),Cuenta,VLOOKUP(N$1,Data!$AP:$AR,2,FALSE))+SUMIFS(FX,Fecha,$A313,Linea,VLOOKUP(N$1,Data!$AP:$AR,3,FALSE),Cuenta,VLOOKUP(N$1,Data!$AP:$AR,2,FALSE))+N312,"")</f>
        <v/>
      </c>
    </row>
    <row r="314" spans="2:14" x14ac:dyDescent="0.25">
      <c r="B314" s="3" t="str">
        <f>IF(AND($A314&lt;&gt;"",B$1&lt;&gt;""),SUMIFS(VM,Fecha,$A314,Linea,VLOOKUP(B$1,Data!$AP:$AR,3,FALSE),Cuenta,VLOOKUP(B$1,Data!$AP:$AR,2,FALSE))+SUMIFS(FX,Fecha,$A314,Linea,VLOOKUP(B$1,Data!$AP:$AR,3,FALSE),Cuenta,VLOOKUP(B$1,Data!$AP:$AR,2,FALSE))+B313,"")</f>
        <v/>
      </c>
      <c r="C314" s="3" t="str">
        <f>IF(AND($A314&lt;&gt;"",C$1&lt;&gt;""),SUMIFS(VM,Fecha,$A314,Linea,VLOOKUP(C$1,Data!$AP:$AR,3,FALSE),Cuenta,VLOOKUP(C$1,Data!$AP:$AR,2,FALSE))+SUMIFS(FX,Fecha,$A314,Linea,VLOOKUP(C$1,Data!$AP:$AR,3,FALSE),Cuenta,VLOOKUP(C$1,Data!$AP:$AR,2,FALSE))+C313,"")</f>
        <v/>
      </c>
      <c r="D314" s="3" t="str">
        <f>IF(AND($A314&lt;&gt;"",D$1&lt;&gt;""),SUMIFS(VM,Fecha,$A314,Linea,VLOOKUP(D$1,Data!$AP:$AR,3,FALSE),Cuenta,VLOOKUP(D$1,Data!$AP:$AR,2,FALSE))+SUMIFS(FX,Fecha,$A314,Linea,VLOOKUP(D$1,Data!$AP:$AR,3,FALSE),Cuenta,VLOOKUP(D$1,Data!$AP:$AR,2,FALSE))+D313,"")</f>
        <v/>
      </c>
      <c r="E314" s="3" t="str">
        <f>IF(AND($A314&lt;&gt;"",E$1&lt;&gt;""),SUMIFS(VM,Fecha,$A314,Linea,VLOOKUP(E$1,Data!$AP:$AR,3,FALSE),Cuenta,VLOOKUP(E$1,Data!$AP:$AR,2,FALSE))+SUMIFS(FX,Fecha,$A314,Linea,VLOOKUP(E$1,Data!$AP:$AR,3,FALSE),Cuenta,VLOOKUP(E$1,Data!$AP:$AR,2,FALSE))+E313,"")</f>
        <v/>
      </c>
      <c r="F314" s="3" t="str">
        <f>IF(AND($A314&lt;&gt;"",F$1&lt;&gt;""),SUMIFS(VM,Fecha,$A314,Linea,VLOOKUP(F$1,Data!$AP:$AR,3,FALSE),Cuenta,VLOOKUP(F$1,Data!$AP:$AR,2,FALSE))+SUMIFS(FX,Fecha,$A314,Linea,VLOOKUP(F$1,Data!$AP:$AR,3,FALSE),Cuenta,VLOOKUP(F$1,Data!$AP:$AR,2,FALSE))+F313,"")</f>
        <v/>
      </c>
      <c r="G314" s="3" t="str">
        <f>IF(AND($A314&lt;&gt;"",G$1&lt;&gt;""),SUMIFS(VM,Fecha,$A314,Linea,VLOOKUP(G$1,Data!$AP:$AR,3,FALSE),Cuenta,VLOOKUP(G$1,Data!$AP:$AR,2,FALSE))+SUMIFS(FX,Fecha,$A314,Linea,VLOOKUP(G$1,Data!$AP:$AR,3,FALSE),Cuenta,VLOOKUP(G$1,Data!$AP:$AR,2,FALSE))+G313,"")</f>
        <v/>
      </c>
      <c r="H314" s="3" t="str">
        <f>IF(AND($A314&lt;&gt;"",H$1&lt;&gt;""),SUMIFS(VM,Fecha,$A314,Linea,VLOOKUP(H$1,Data!$AP:$AR,3,FALSE),Cuenta,VLOOKUP(H$1,Data!$AP:$AR,2,FALSE))+SUMIFS(FX,Fecha,$A314,Linea,VLOOKUP(H$1,Data!$AP:$AR,3,FALSE),Cuenta,VLOOKUP(H$1,Data!$AP:$AR,2,FALSE))+H313,"")</f>
        <v/>
      </c>
      <c r="I314" s="3" t="str">
        <f>IF(AND($A314&lt;&gt;"",I$1&lt;&gt;""),SUMIFS(VM,Fecha,$A314,Linea,VLOOKUP(I$1,Data!$AP:$AR,3,FALSE),Cuenta,VLOOKUP(I$1,Data!$AP:$AR,2,FALSE))+SUMIFS(FX,Fecha,$A314,Linea,VLOOKUP(I$1,Data!$AP:$AR,3,FALSE),Cuenta,VLOOKUP(I$1,Data!$AP:$AR,2,FALSE))+I313,"")</f>
        <v/>
      </c>
      <c r="J314" s="3" t="str">
        <f>IF(AND($A314&lt;&gt;"",J$1&lt;&gt;""),SUMIFS(VM,Fecha,$A314,Linea,VLOOKUP(J$1,Data!$AP:$AR,3,FALSE),Cuenta,VLOOKUP(J$1,Data!$AP:$AR,2,FALSE))+SUMIFS(FX,Fecha,$A314,Linea,VLOOKUP(J$1,Data!$AP:$AR,3,FALSE),Cuenta,VLOOKUP(J$1,Data!$AP:$AR,2,FALSE))+J313,"")</f>
        <v/>
      </c>
      <c r="K314" s="3" t="str">
        <f>IF(AND($A314&lt;&gt;"",K$1&lt;&gt;""),SUMIFS(VM,Fecha,$A314,Linea,VLOOKUP(K$1,Data!$AP:$AR,3,FALSE),Cuenta,VLOOKUP(K$1,Data!$AP:$AR,2,FALSE))+SUMIFS(FX,Fecha,$A314,Linea,VLOOKUP(K$1,Data!$AP:$AR,3,FALSE),Cuenta,VLOOKUP(K$1,Data!$AP:$AR,2,FALSE))+K313,"")</f>
        <v/>
      </c>
      <c r="L314" s="3" t="str">
        <f>IF(AND($A314&lt;&gt;"",L$1&lt;&gt;""),SUMIFS(VM,Fecha,$A314,Linea,VLOOKUP(L$1,Data!$AP:$AR,3,FALSE),Cuenta,VLOOKUP(L$1,Data!$AP:$AR,2,FALSE))+SUMIFS(FX,Fecha,$A314,Linea,VLOOKUP(L$1,Data!$AP:$AR,3,FALSE),Cuenta,VLOOKUP(L$1,Data!$AP:$AR,2,FALSE))+L313,"")</f>
        <v/>
      </c>
      <c r="M314" s="3" t="str">
        <f>IF(AND($A314&lt;&gt;"",M$1&lt;&gt;""),SUMIFS(VM,Fecha,$A314,Linea,VLOOKUP(M$1,Data!$AP:$AR,3,FALSE),Cuenta,VLOOKUP(M$1,Data!$AP:$AR,2,FALSE))+SUMIFS(FX,Fecha,$A314,Linea,VLOOKUP(M$1,Data!$AP:$AR,3,FALSE),Cuenta,VLOOKUP(M$1,Data!$AP:$AR,2,FALSE))+M313,"")</f>
        <v/>
      </c>
      <c r="N314" s="3" t="str">
        <f>IF(AND($A314&lt;&gt;"",N$1&lt;&gt;""),SUMIFS(VM,Fecha,$A314,Linea,VLOOKUP(N$1,Data!$AP:$AR,3,FALSE),Cuenta,VLOOKUP(N$1,Data!$AP:$AR,2,FALSE))+SUMIFS(FX,Fecha,$A314,Linea,VLOOKUP(N$1,Data!$AP:$AR,3,FALSE),Cuenta,VLOOKUP(N$1,Data!$AP:$AR,2,FALSE))+N313,"")</f>
        <v/>
      </c>
    </row>
    <row r="315" spans="2:14" x14ac:dyDescent="0.25">
      <c r="B315" s="3" t="str">
        <f>IF(AND($A315&lt;&gt;"",B$1&lt;&gt;""),SUMIFS(VM,Fecha,$A315,Linea,VLOOKUP(B$1,Data!$AP:$AR,3,FALSE),Cuenta,VLOOKUP(B$1,Data!$AP:$AR,2,FALSE))+SUMIFS(FX,Fecha,$A315,Linea,VLOOKUP(B$1,Data!$AP:$AR,3,FALSE),Cuenta,VLOOKUP(B$1,Data!$AP:$AR,2,FALSE))+B314,"")</f>
        <v/>
      </c>
      <c r="C315" s="3" t="str">
        <f>IF(AND($A315&lt;&gt;"",C$1&lt;&gt;""),SUMIFS(VM,Fecha,$A315,Linea,VLOOKUP(C$1,Data!$AP:$AR,3,FALSE),Cuenta,VLOOKUP(C$1,Data!$AP:$AR,2,FALSE))+SUMIFS(FX,Fecha,$A315,Linea,VLOOKUP(C$1,Data!$AP:$AR,3,FALSE),Cuenta,VLOOKUP(C$1,Data!$AP:$AR,2,FALSE))+C314,"")</f>
        <v/>
      </c>
      <c r="D315" s="3" t="str">
        <f>IF(AND($A315&lt;&gt;"",D$1&lt;&gt;""),SUMIFS(VM,Fecha,$A315,Linea,VLOOKUP(D$1,Data!$AP:$AR,3,FALSE),Cuenta,VLOOKUP(D$1,Data!$AP:$AR,2,FALSE))+SUMIFS(FX,Fecha,$A315,Linea,VLOOKUP(D$1,Data!$AP:$AR,3,FALSE),Cuenta,VLOOKUP(D$1,Data!$AP:$AR,2,FALSE))+D314,"")</f>
        <v/>
      </c>
      <c r="E315" s="3" t="str">
        <f>IF(AND($A315&lt;&gt;"",E$1&lt;&gt;""),SUMIFS(VM,Fecha,$A315,Linea,VLOOKUP(E$1,Data!$AP:$AR,3,FALSE),Cuenta,VLOOKUP(E$1,Data!$AP:$AR,2,FALSE))+SUMIFS(FX,Fecha,$A315,Linea,VLOOKUP(E$1,Data!$AP:$AR,3,FALSE),Cuenta,VLOOKUP(E$1,Data!$AP:$AR,2,FALSE))+E314,"")</f>
        <v/>
      </c>
      <c r="F315" s="3" t="str">
        <f>IF(AND($A315&lt;&gt;"",F$1&lt;&gt;""),SUMIFS(VM,Fecha,$A315,Linea,VLOOKUP(F$1,Data!$AP:$AR,3,FALSE),Cuenta,VLOOKUP(F$1,Data!$AP:$AR,2,FALSE))+SUMIFS(FX,Fecha,$A315,Linea,VLOOKUP(F$1,Data!$AP:$AR,3,FALSE),Cuenta,VLOOKUP(F$1,Data!$AP:$AR,2,FALSE))+F314,"")</f>
        <v/>
      </c>
      <c r="G315" s="3" t="str">
        <f>IF(AND($A315&lt;&gt;"",G$1&lt;&gt;""),SUMIFS(VM,Fecha,$A315,Linea,VLOOKUP(G$1,Data!$AP:$AR,3,FALSE),Cuenta,VLOOKUP(G$1,Data!$AP:$AR,2,FALSE))+SUMIFS(FX,Fecha,$A315,Linea,VLOOKUP(G$1,Data!$AP:$AR,3,FALSE),Cuenta,VLOOKUP(G$1,Data!$AP:$AR,2,FALSE))+G314,"")</f>
        <v/>
      </c>
      <c r="H315" s="3" t="str">
        <f>IF(AND($A315&lt;&gt;"",H$1&lt;&gt;""),SUMIFS(VM,Fecha,$A315,Linea,VLOOKUP(H$1,Data!$AP:$AR,3,FALSE),Cuenta,VLOOKUP(H$1,Data!$AP:$AR,2,FALSE))+SUMIFS(FX,Fecha,$A315,Linea,VLOOKUP(H$1,Data!$AP:$AR,3,FALSE),Cuenta,VLOOKUP(H$1,Data!$AP:$AR,2,FALSE))+H314,"")</f>
        <v/>
      </c>
      <c r="I315" s="3" t="str">
        <f>IF(AND($A315&lt;&gt;"",I$1&lt;&gt;""),SUMIFS(VM,Fecha,$A315,Linea,VLOOKUP(I$1,Data!$AP:$AR,3,FALSE),Cuenta,VLOOKUP(I$1,Data!$AP:$AR,2,FALSE))+SUMIFS(FX,Fecha,$A315,Linea,VLOOKUP(I$1,Data!$AP:$AR,3,FALSE),Cuenta,VLOOKUP(I$1,Data!$AP:$AR,2,FALSE))+I314,"")</f>
        <v/>
      </c>
      <c r="J315" s="3" t="str">
        <f>IF(AND($A315&lt;&gt;"",J$1&lt;&gt;""),SUMIFS(VM,Fecha,$A315,Linea,VLOOKUP(J$1,Data!$AP:$AR,3,FALSE),Cuenta,VLOOKUP(J$1,Data!$AP:$AR,2,FALSE))+SUMIFS(FX,Fecha,$A315,Linea,VLOOKUP(J$1,Data!$AP:$AR,3,FALSE),Cuenta,VLOOKUP(J$1,Data!$AP:$AR,2,FALSE))+J314,"")</f>
        <v/>
      </c>
      <c r="K315" s="3" t="str">
        <f>IF(AND($A315&lt;&gt;"",K$1&lt;&gt;""),SUMIFS(VM,Fecha,$A315,Linea,VLOOKUP(K$1,Data!$AP:$AR,3,FALSE),Cuenta,VLOOKUP(K$1,Data!$AP:$AR,2,FALSE))+SUMIFS(FX,Fecha,$A315,Linea,VLOOKUP(K$1,Data!$AP:$AR,3,FALSE),Cuenta,VLOOKUP(K$1,Data!$AP:$AR,2,FALSE))+K314,"")</f>
        <v/>
      </c>
      <c r="L315" s="3" t="str">
        <f>IF(AND($A315&lt;&gt;"",L$1&lt;&gt;""),SUMIFS(VM,Fecha,$A315,Linea,VLOOKUP(L$1,Data!$AP:$AR,3,FALSE),Cuenta,VLOOKUP(L$1,Data!$AP:$AR,2,FALSE))+SUMIFS(FX,Fecha,$A315,Linea,VLOOKUP(L$1,Data!$AP:$AR,3,FALSE),Cuenta,VLOOKUP(L$1,Data!$AP:$AR,2,FALSE))+L314,"")</f>
        <v/>
      </c>
      <c r="M315" s="3" t="str">
        <f>IF(AND($A315&lt;&gt;"",M$1&lt;&gt;""),SUMIFS(VM,Fecha,$A315,Linea,VLOOKUP(M$1,Data!$AP:$AR,3,FALSE),Cuenta,VLOOKUP(M$1,Data!$AP:$AR,2,FALSE))+SUMIFS(FX,Fecha,$A315,Linea,VLOOKUP(M$1,Data!$AP:$AR,3,FALSE),Cuenta,VLOOKUP(M$1,Data!$AP:$AR,2,FALSE))+M314,"")</f>
        <v/>
      </c>
      <c r="N315" s="3" t="str">
        <f>IF(AND($A315&lt;&gt;"",N$1&lt;&gt;""),SUMIFS(VM,Fecha,$A315,Linea,VLOOKUP(N$1,Data!$AP:$AR,3,FALSE),Cuenta,VLOOKUP(N$1,Data!$AP:$AR,2,FALSE))+SUMIFS(FX,Fecha,$A315,Linea,VLOOKUP(N$1,Data!$AP:$AR,3,FALSE),Cuenta,VLOOKUP(N$1,Data!$AP:$AR,2,FALSE))+N314,"")</f>
        <v/>
      </c>
    </row>
    <row r="316" spans="2:14" x14ac:dyDescent="0.25">
      <c r="B316" s="3" t="str">
        <f>IF(AND($A316&lt;&gt;"",B$1&lt;&gt;""),SUMIFS(VM,Fecha,$A316,Linea,VLOOKUP(B$1,Data!$AP:$AR,3,FALSE),Cuenta,VLOOKUP(B$1,Data!$AP:$AR,2,FALSE))+SUMIFS(FX,Fecha,$A316,Linea,VLOOKUP(B$1,Data!$AP:$AR,3,FALSE),Cuenta,VLOOKUP(B$1,Data!$AP:$AR,2,FALSE))+B315,"")</f>
        <v/>
      </c>
      <c r="C316" s="3" t="str">
        <f>IF(AND($A316&lt;&gt;"",C$1&lt;&gt;""),SUMIFS(VM,Fecha,$A316,Linea,VLOOKUP(C$1,Data!$AP:$AR,3,FALSE),Cuenta,VLOOKUP(C$1,Data!$AP:$AR,2,FALSE))+SUMIFS(FX,Fecha,$A316,Linea,VLOOKUP(C$1,Data!$AP:$AR,3,FALSE),Cuenta,VLOOKUP(C$1,Data!$AP:$AR,2,FALSE))+C315,"")</f>
        <v/>
      </c>
      <c r="D316" s="3" t="str">
        <f>IF(AND($A316&lt;&gt;"",D$1&lt;&gt;""),SUMIFS(VM,Fecha,$A316,Linea,VLOOKUP(D$1,Data!$AP:$AR,3,FALSE),Cuenta,VLOOKUP(D$1,Data!$AP:$AR,2,FALSE))+SUMIFS(FX,Fecha,$A316,Linea,VLOOKUP(D$1,Data!$AP:$AR,3,FALSE),Cuenta,VLOOKUP(D$1,Data!$AP:$AR,2,FALSE))+D315,"")</f>
        <v/>
      </c>
      <c r="E316" s="3" t="str">
        <f>IF(AND($A316&lt;&gt;"",E$1&lt;&gt;""),SUMIFS(VM,Fecha,$A316,Linea,VLOOKUP(E$1,Data!$AP:$AR,3,FALSE),Cuenta,VLOOKUP(E$1,Data!$AP:$AR,2,FALSE))+SUMIFS(FX,Fecha,$A316,Linea,VLOOKUP(E$1,Data!$AP:$AR,3,FALSE),Cuenta,VLOOKUP(E$1,Data!$AP:$AR,2,FALSE))+E315,"")</f>
        <v/>
      </c>
      <c r="F316" s="3" t="str">
        <f>IF(AND($A316&lt;&gt;"",F$1&lt;&gt;""),SUMIFS(VM,Fecha,$A316,Linea,VLOOKUP(F$1,Data!$AP:$AR,3,FALSE),Cuenta,VLOOKUP(F$1,Data!$AP:$AR,2,FALSE))+SUMIFS(FX,Fecha,$A316,Linea,VLOOKUP(F$1,Data!$AP:$AR,3,FALSE),Cuenta,VLOOKUP(F$1,Data!$AP:$AR,2,FALSE))+F315,"")</f>
        <v/>
      </c>
      <c r="G316" s="3" t="str">
        <f>IF(AND($A316&lt;&gt;"",G$1&lt;&gt;""),SUMIFS(VM,Fecha,$A316,Linea,VLOOKUP(G$1,Data!$AP:$AR,3,FALSE),Cuenta,VLOOKUP(G$1,Data!$AP:$AR,2,FALSE))+SUMIFS(FX,Fecha,$A316,Linea,VLOOKUP(G$1,Data!$AP:$AR,3,FALSE),Cuenta,VLOOKUP(G$1,Data!$AP:$AR,2,FALSE))+G315,"")</f>
        <v/>
      </c>
      <c r="H316" s="3" t="str">
        <f>IF(AND($A316&lt;&gt;"",H$1&lt;&gt;""),SUMIFS(VM,Fecha,$A316,Linea,VLOOKUP(H$1,Data!$AP:$AR,3,FALSE),Cuenta,VLOOKUP(H$1,Data!$AP:$AR,2,FALSE))+SUMIFS(FX,Fecha,$A316,Linea,VLOOKUP(H$1,Data!$AP:$AR,3,FALSE),Cuenta,VLOOKUP(H$1,Data!$AP:$AR,2,FALSE))+H315,"")</f>
        <v/>
      </c>
      <c r="I316" s="3" t="str">
        <f>IF(AND($A316&lt;&gt;"",I$1&lt;&gt;""),SUMIFS(VM,Fecha,$A316,Linea,VLOOKUP(I$1,Data!$AP:$AR,3,FALSE),Cuenta,VLOOKUP(I$1,Data!$AP:$AR,2,FALSE))+SUMIFS(FX,Fecha,$A316,Linea,VLOOKUP(I$1,Data!$AP:$AR,3,FALSE),Cuenta,VLOOKUP(I$1,Data!$AP:$AR,2,FALSE))+I315,"")</f>
        <v/>
      </c>
      <c r="J316" s="3" t="str">
        <f>IF(AND($A316&lt;&gt;"",J$1&lt;&gt;""),SUMIFS(VM,Fecha,$A316,Linea,VLOOKUP(J$1,Data!$AP:$AR,3,FALSE),Cuenta,VLOOKUP(J$1,Data!$AP:$AR,2,FALSE))+SUMIFS(FX,Fecha,$A316,Linea,VLOOKUP(J$1,Data!$AP:$AR,3,FALSE),Cuenta,VLOOKUP(J$1,Data!$AP:$AR,2,FALSE))+J315,"")</f>
        <v/>
      </c>
      <c r="K316" s="3" t="str">
        <f>IF(AND($A316&lt;&gt;"",K$1&lt;&gt;""),SUMIFS(VM,Fecha,$A316,Linea,VLOOKUP(K$1,Data!$AP:$AR,3,FALSE),Cuenta,VLOOKUP(K$1,Data!$AP:$AR,2,FALSE))+SUMIFS(FX,Fecha,$A316,Linea,VLOOKUP(K$1,Data!$AP:$AR,3,FALSE),Cuenta,VLOOKUP(K$1,Data!$AP:$AR,2,FALSE))+K315,"")</f>
        <v/>
      </c>
      <c r="L316" s="3" t="str">
        <f>IF(AND($A316&lt;&gt;"",L$1&lt;&gt;""),SUMIFS(VM,Fecha,$A316,Linea,VLOOKUP(L$1,Data!$AP:$AR,3,FALSE),Cuenta,VLOOKUP(L$1,Data!$AP:$AR,2,FALSE))+SUMIFS(FX,Fecha,$A316,Linea,VLOOKUP(L$1,Data!$AP:$AR,3,FALSE),Cuenta,VLOOKUP(L$1,Data!$AP:$AR,2,FALSE))+L315,"")</f>
        <v/>
      </c>
      <c r="M316" s="3" t="str">
        <f>IF(AND($A316&lt;&gt;"",M$1&lt;&gt;""),SUMIFS(VM,Fecha,$A316,Linea,VLOOKUP(M$1,Data!$AP:$AR,3,FALSE),Cuenta,VLOOKUP(M$1,Data!$AP:$AR,2,FALSE))+SUMIFS(FX,Fecha,$A316,Linea,VLOOKUP(M$1,Data!$AP:$AR,3,FALSE),Cuenta,VLOOKUP(M$1,Data!$AP:$AR,2,FALSE))+M315,"")</f>
        <v/>
      </c>
      <c r="N316" s="3" t="str">
        <f>IF(AND($A316&lt;&gt;"",N$1&lt;&gt;""),SUMIFS(VM,Fecha,$A316,Linea,VLOOKUP(N$1,Data!$AP:$AR,3,FALSE),Cuenta,VLOOKUP(N$1,Data!$AP:$AR,2,FALSE))+SUMIFS(FX,Fecha,$A316,Linea,VLOOKUP(N$1,Data!$AP:$AR,3,FALSE),Cuenta,VLOOKUP(N$1,Data!$AP:$AR,2,FALSE))+N315,"")</f>
        <v/>
      </c>
    </row>
    <row r="317" spans="2:14" x14ac:dyDescent="0.25">
      <c r="B317" s="3" t="str">
        <f>IF(AND($A317&lt;&gt;"",B$1&lt;&gt;""),SUMIFS(VM,Fecha,$A317,Linea,VLOOKUP(B$1,Data!$AP:$AR,3,FALSE),Cuenta,VLOOKUP(B$1,Data!$AP:$AR,2,FALSE))+SUMIFS(FX,Fecha,$A317,Linea,VLOOKUP(B$1,Data!$AP:$AR,3,FALSE),Cuenta,VLOOKUP(B$1,Data!$AP:$AR,2,FALSE))+B316,"")</f>
        <v/>
      </c>
      <c r="C317" s="3" t="str">
        <f>IF(AND($A317&lt;&gt;"",C$1&lt;&gt;""),SUMIFS(VM,Fecha,$A317,Linea,VLOOKUP(C$1,Data!$AP:$AR,3,FALSE),Cuenta,VLOOKUP(C$1,Data!$AP:$AR,2,FALSE))+SUMIFS(FX,Fecha,$A317,Linea,VLOOKUP(C$1,Data!$AP:$AR,3,FALSE),Cuenta,VLOOKUP(C$1,Data!$AP:$AR,2,FALSE))+C316,"")</f>
        <v/>
      </c>
      <c r="D317" s="3" t="str">
        <f>IF(AND($A317&lt;&gt;"",D$1&lt;&gt;""),SUMIFS(VM,Fecha,$A317,Linea,VLOOKUP(D$1,Data!$AP:$AR,3,FALSE),Cuenta,VLOOKUP(D$1,Data!$AP:$AR,2,FALSE))+SUMIFS(FX,Fecha,$A317,Linea,VLOOKUP(D$1,Data!$AP:$AR,3,FALSE),Cuenta,VLOOKUP(D$1,Data!$AP:$AR,2,FALSE))+D316,"")</f>
        <v/>
      </c>
      <c r="E317" s="3" t="str">
        <f>IF(AND($A317&lt;&gt;"",E$1&lt;&gt;""),SUMIFS(VM,Fecha,$A317,Linea,VLOOKUP(E$1,Data!$AP:$AR,3,FALSE),Cuenta,VLOOKUP(E$1,Data!$AP:$AR,2,FALSE))+SUMIFS(FX,Fecha,$A317,Linea,VLOOKUP(E$1,Data!$AP:$AR,3,FALSE),Cuenta,VLOOKUP(E$1,Data!$AP:$AR,2,FALSE))+E316,"")</f>
        <v/>
      </c>
      <c r="F317" s="3" t="str">
        <f>IF(AND($A317&lt;&gt;"",F$1&lt;&gt;""),SUMIFS(VM,Fecha,$A317,Linea,VLOOKUP(F$1,Data!$AP:$AR,3,FALSE),Cuenta,VLOOKUP(F$1,Data!$AP:$AR,2,FALSE))+SUMIFS(FX,Fecha,$A317,Linea,VLOOKUP(F$1,Data!$AP:$AR,3,FALSE),Cuenta,VLOOKUP(F$1,Data!$AP:$AR,2,FALSE))+F316,"")</f>
        <v/>
      </c>
      <c r="G317" s="3" t="str">
        <f>IF(AND($A317&lt;&gt;"",G$1&lt;&gt;""),SUMIFS(VM,Fecha,$A317,Linea,VLOOKUP(G$1,Data!$AP:$AR,3,FALSE),Cuenta,VLOOKUP(G$1,Data!$AP:$AR,2,FALSE))+SUMIFS(FX,Fecha,$A317,Linea,VLOOKUP(G$1,Data!$AP:$AR,3,FALSE),Cuenta,VLOOKUP(G$1,Data!$AP:$AR,2,FALSE))+G316,"")</f>
        <v/>
      </c>
      <c r="H317" s="3" t="str">
        <f>IF(AND($A317&lt;&gt;"",H$1&lt;&gt;""),SUMIFS(VM,Fecha,$A317,Linea,VLOOKUP(H$1,Data!$AP:$AR,3,FALSE),Cuenta,VLOOKUP(H$1,Data!$AP:$AR,2,FALSE))+SUMIFS(FX,Fecha,$A317,Linea,VLOOKUP(H$1,Data!$AP:$AR,3,FALSE),Cuenta,VLOOKUP(H$1,Data!$AP:$AR,2,FALSE))+H316,"")</f>
        <v/>
      </c>
      <c r="I317" s="3" t="str">
        <f>IF(AND($A317&lt;&gt;"",I$1&lt;&gt;""),SUMIFS(VM,Fecha,$A317,Linea,VLOOKUP(I$1,Data!$AP:$AR,3,FALSE),Cuenta,VLOOKUP(I$1,Data!$AP:$AR,2,FALSE))+SUMIFS(FX,Fecha,$A317,Linea,VLOOKUP(I$1,Data!$AP:$AR,3,FALSE),Cuenta,VLOOKUP(I$1,Data!$AP:$AR,2,FALSE))+I316,"")</f>
        <v/>
      </c>
      <c r="J317" s="3" t="str">
        <f>IF(AND($A317&lt;&gt;"",J$1&lt;&gt;""),SUMIFS(VM,Fecha,$A317,Linea,VLOOKUP(J$1,Data!$AP:$AR,3,FALSE),Cuenta,VLOOKUP(J$1,Data!$AP:$AR,2,FALSE))+SUMIFS(FX,Fecha,$A317,Linea,VLOOKUP(J$1,Data!$AP:$AR,3,FALSE),Cuenta,VLOOKUP(J$1,Data!$AP:$AR,2,FALSE))+J316,"")</f>
        <v/>
      </c>
      <c r="K317" s="3" t="str">
        <f>IF(AND($A317&lt;&gt;"",K$1&lt;&gt;""),SUMIFS(VM,Fecha,$A317,Linea,VLOOKUP(K$1,Data!$AP:$AR,3,FALSE),Cuenta,VLOOKUP(K$1,Data!$AP:$AR,2,FALSE))+SUMIFS(FX,Fecha,$A317,Linea,VLOOKUP(K$1,Data!$AP:$AR,3,FALSE),Cuenta,VLOOKUP(K$1,Data!$AP:$AR,2,FALSE))+K316,"")</f>
        <v/>
      </c>
      <c r="L317" s="3" t="str">
        <f>IF(AND($A317&lt;&gt;"",L$1&lt;&gt;""),SUMIFS(VM,Fecha,$A317,Linea,VLOOKUP(L$1,Data!$AP:$AR,3,FALSE),Cuenta,VLOOKUP(L$1,Data!$AP:$AR,2,FALSE))+SUMIFS(FX,Fecha,$A317,Linea,VLOOKUP(L$1,Data!$AP:$AR,3,FALSE),Cuenta,VLOOKUP(L$1,Data!$AP:$AR,2,FALSE))+L316,"")</f>
        <v/>
      </c>
      <c r="M317" s="3" t="str">
        <f>IF(AND($A317&lt;&gt;"",M$1&lt;&gt;""),SUMIFS(VM,Fecha,$A317,Linea,VLOOKUP(M$1,Data!$AP:$AR,3,FALSE),Cuenta,VLOOKUP(M$1,Data!$AP:$AR,2,FALSE))+SUMIFS(FX,Fecha,$A317,Linea,VLOOKUP(M$1,Data!$AP:$AR,3,FALSE),Cuenta,VLOOKUP(M$1,Data!$AP:$AR,2,FALSE))+M316,"")</f>
        <v/>
      </c>
      <c r="N317" s="3" t="str">
        <f>IF(AND($A317&lt;&gt;"",N$1&lt;&gt;""),SUMIFS(VM,Fecha,$A317,Linea,VLOOKUP(N$1,Data!$AP:$AR,3,FALSE),Cuenta,VLOOKUP(N$1,Data!$AP:$AR,2,FALSE))+SUMIFS(FX,Fecha,$A317,Linea,VLOOKUP(N$1,Data!$AP:$AR,3,FALSE),Cuenta,VLOOKUP(N$1,Data!$AP:$AR,2,FALSE))+N316,"")</f>
        <v/>
      </c>
    </row>
    <row r="318" spans="2:14" x14ac:dyDescent="0.25">
      <c r="B318" s="3" t="str">
        <f>IF(AND($A318&lt;&gt;"",B$1&lt;&gt;""),SUMIFS(VM,Fecha,$A318,Linea,VLOOKUP(B$1,Data!$AP:$AR,3,FALSE),Cuenta,VLOOKUP(B$1,Data!$AP:$AR,2,FALSE))+SUMIFS(FX,Fecha,$A318,Linea,VLOOKUP(B$1,Data!$AP:$AR,3,FALSE),Cuenta,VLOOKUP(B$1,Data!$AP:$AR,2,FALSE))+B317,"")</f>
        <v/>
      </c>
      <c r="C318" s="3" t="str">
        <f>IF(AND($A318&lt;&gt;"",C$1&lt;&gt;""),SUMIFS(VM,Fecha,$A318,Linea,VLOOKUP(C$1,Data!$AP:$AR,3,FALSE),Cuenta,VLOOKUP(C$1,Data!$AP:$AR,2,FALSE))+SUMIFS(FX,Fecha,$A318,Linea,VLOOKUP(C$1,Data!$AP:$AR,3,FALSE),Cuenta,VLOOKUP(C$1,Data!$AP:$AR,2,FALSE))+C317,"")</f>
        <v/>
      </c>
      <c r="D318" s="3" t="str">
        <f>IF(AND($A318&lt;&gt;"",D$1&lt;&gt;""),SUMIFS(VM,Fecha,$A318,Linea,VLOOKUP(D$1,Data!$AP:$AR,3,FALSE),Cuenta,VLOOKUP(D$1,Data!$AP:$AR,2,FALSE))+SUMIFS(FX,Fecha,$A318,Linea,VLOOKUP(D$1,Data!$AP:$AR,3,FALSE),Cuenta,VLOOKUP(D$1,Data!$AP:$AR,2,FALSE))+D317,"")</f>
        <v/>
      </c>
      <c r="E318" s="3" t="str">
        <f>IF(AND($A318&lt;&gt;"",E$1&lt;&gt;""),SUMIFS(VM,Fecha,$A318,Linea,VLOOKUP(E$1,Data!$AP:$AR,3,FALSE),Cuenta,VLOOKUP(E$1,Data!$AP:$AR,2,FALSE))+SUMIFS(FX,Fecha,$A318,Linea,VLOOKUP(E$1,Data!$AP:$AR,3,FALSE),Cuenta,VLOOKUP(E$1,Data!$AP:$AR,2,FALSE))+E317,"")</f>
        <v/>
      </c>
      <c r="F318" s="3" t="str">
        <f>IF(AND($A318&lt;&gt;"",F$1&lt;&gt;""),SUMIFS(VM,Fecha,$A318,Linea,VLOOKUP(F$1,Data!$AP:$AR,3,FALSE),Cuenta,VLOOKUP(F$1,Data!$AP:$AR,2,FALSE))+SUMIFS(FX,Fecha,$A318,Linea,VLOOKUP(F$1,Data!$AP:$AR,3,FALSE),Cuenta,VLOOKUP(F$1,Data!$AP:$AR,2,FALSE))+F317,"")</f>
        <v/>
      </c>
      <c r="G318" s="3" t="str">
        <f>IF(AND($A318&lt;&gt;"",G$1&lt;&gt;""),SUMIFS(VM,Fecha,$A318,Linea,VLOOKUP(G$1,Data!$AP:$AR,3,FALSE),Cuenta,VLOOKUP(G$1,Data!$AP:$AR,2,FALSE))+SUMIFS(FX,Fecha,$A318,Linea,VLOOKUP(G$1,Data!$AP:$AR,3,FALSE),Cuenta,VLOOKUP(G$1,Data!$AP:$AR,2,FALSE))+G317,"")</f>
        <v/>
      </c>
      <c r="H318" s="3" t="str">
        <f>IF(AND($A318&lt;&gt;"",H$1&lt;&gt;""),SUMIFS(VM,Fecha,$A318,Linea,VLOOKUP(H$1,Data!$AP:$AR,3,FALSE),Cuenta,VLOOKUP(H$1,Data!$AP:$AR,2,FALSE))+SUMIFS(FX,Fecha,$A318,Linea,VLOOKUP(H$1,Data!$AP:$AR,3,FALSE),Cuenta,VLOOKUP(H$1,Data!$AP:$AR,2,FALSE))+H317,"")</f>
        <v/>
      </c>
      <c r="I318" s="3" t="str">
        <f>IF(AND($A318&lt;&gt;"",I$1&lt;&gt;""),SUMIFS(VM,Fecha,$A318,Linea,VLOOKUP(I$1,Data!$AP:$AR,3,FALSE),Cuenta,VLOOKUP(I$1,Data!$AP:$AR,2,FALSE))+SUMIFS(FX,Fecha,$A318,Linea,VLOOKUP(I$1,Data!$AP:$AR,3,FALSE),Cuenta,VLOOKUP(I$1,Data!$AP:$AR,2,FALSE))+I317,"")</f>
        <v/>
      </c>
      <c r="J318" s="3" t="str">
        <f>IF(AND($A318&lt;&gt;"",J$1&lt;&gt;""),SUMIFS(VM,Fecha,$A318,Linea,VLOOKUP(J$1,Data!$AP:$AR,3,FALSE),Cuenta,VLOOKUP(J$1,Data!$AP:$AR,2,FALSE))+SUMIFS(FX,Fecha,$A318,Linea,VLOOKUP(J$1,Data!$AP:$AR,3,FALSE),Cuenta,VLOOKUP(J$1,Data!$AP:$AR,2,FALSE))+J317,"")</f>
        <v/>
      </c>
      <c r="K318" s="3" t="str">
        <f>IF(AND($A318&lt;&gt;"",K$1&lt;&gt;""),SUMIFS(VM,Fecha,$A318,Linea,VLOOKUP(K$1,Data!$AP:$AR,3,FALSE),Cuenta,VLOOKUP(K$1,Data!$AP:$AR,2,FALSE))+SUMIFS(FX,Fecha,$A318,Linea,VLOOKUP(K$1,Data!$AP:$AR,3,FALSE),Cuenta,VLOOKUP(K$1,Data!$AP:$AR,2,FALSE))+K317,"")</f>
        <v/>
      </c>
      <c r="L318" s="3" t="str">
        <f>IF(AND($A318&lt;&gt;"",L$1&lt;&gt;""),SUMIFS(VM,Fecha,$A318,Linea,VLOOKUP(L$1,Data!$AP:$AR,3,FALSE),Cuenta,VLOOKUP(L$1,Data!$AP:$AR,2,FALSE))+SUMIFS(FX,Fecha,$A318,Linea,VLOOKUP(L$1,Data!$AP:$AR,3,FALSE),Cuenta,VLOOKUP(L$1,Data!$AP:$AR,2,FALSE))+L317,"")</f>
        <v/>
      </c>
      <c r="M318" s="3" t="str">
        <f>IF(AND($A318&lt;&gt;"",M$1&lt;&gt;""),SUMIFS(VM,Fecha,$A318,Linea,VLOOKUP(M$1,Data!$AP:$AR,3,FALSE),Cuenta,VLOOKUP(M$1,Data!$AP:$AR,2,FALSE))+SUMIFS(FX,Fecha,$A318,Linea,VLOOKUP(M$1,Data!$AP:$AR,3,FALSE),Cuenta,VLOOKUP(M$1,Data!$AP:$AR,2,FALSE))+M317,"")</f>
        <v/>
      </c>
      <c r="N318" s="3" t="str">
        <f>IF(AND($A318&lt;&gt;"",N$1&lt;&gt;""),SUMIFS(VM,Fecha,$A318,Linea,VLOOKUP(N$1,Data!$AP:$AR,3,FALSE),Cuenta,VLOOKUP(N$1,Data!$AP:$AR,2,FALSE))+SUMIFS(FX,Fecha,$A318,Linea,VLOOKUP(N$1,Data!$AP:$AR,3,FALSE),Cuenta,VLOOKUP(N$1,Data!$AP:$AR,2,FALSE))+N317,"")</f>
        <v/>
      </c>
    </row>
    <row r="319" spans="2:14" x14ac:dyDescent="0.25">
      <c r="B319" s="3" t="str">
        <f>IF(AND($A319&lt;&gt;"",B$1&lt;&gt;""),SUMIFS(VM,Fecha,$A319,Linea,VLOOKUP(B$1,Data!$AP:$AR,3,FALSE),Cuenta,VLOOKUP(B$1,Data!$AP:$AR,2,FALSE))+SUMIFS(FX,Fecha,$A319,Linea,VLOOKUP(B$1,Data!$AP:$AR,3,FALSE),Cuenta,VLOOKUP(B$1,Data!$AP:$AR,2,FALSE))+B318,"")</f>
        <v/>
      </c>
      <c r="C319" s="3" t="str">
        <f>IF(AND($A319&lt;&gt;"",C$1&lt;&gt;""),SUMIFS(VM,Fecha,$A319,Linea,VLOOKUP(C$1,Data!$AP:$AR,3,FALSE),Cuenta,VLOOKUP(C$1,Data!$AP:$AR,2,FALSE))+SUMIFS(FX,Fecha,$A319,Linea,VLOOKUP(C$1,Data!$AP:$AR,3,FALSE),Cuenta,VLOOKUP(C$1,Data!$AP:$AR,2,FALSE))+C318,"")</f>
        <v/>
      </c>
      <c r="D319" s="3" t="str">
        <f>IF(AND($A319&lt;&gt;"",D$1&lt;&gt;""),SUMIFS(VM,Fecha,$A319,Linea,VLOOKUP(D$1,Data!$AP:$AR,3,FALSE),Cuenta,VLOOKUP(D$1,Data!$AP:$AR,2,FALSE))+SUMIFS(FX,Fecha,$A319,Linea,VLOOKUP(D$1,Data!$AP:$AR,3,FALSE),Cuenta,VLOOKUP(D$1,Data!$AP:$AR,2,FALSE))+D318,"")</f>
        <v/>
      </c>
      <c r="E319" s="3" t="str">
        <f>IF(AND($A319&lt;&gt;"",E$1&lt;&gt;""),SUMIFS(VM,Fecha,$A319,Linea,VLOOKUP(E$1,Data!$AP:$AR,3,FALSE),Cuenta,VLOOKUP(E$1,Data!$AP:$AR,2,FALSE))+SUMIFS(FX,Fecha,$A319,Linea,VLOOKUP(E$1,Data!$AP:$AR,3,FALSE),Cuenta,VLOOKUP(E$1,Data!$AP:$AR,2,FALSE))+E318,"")</f>
        <v/>
      </c>
      <c r="F319" s="3" t="str">
        <f>IF(AND($A319&lt;&gt;"",F$1&lt;&gt;""),SUMIFS(VM,Fecha,$A319,Linea,VLOOKUP(F$1,Data!$AP:$AR,3,FALSE),Cuenta,VLOOKUP(F$1,Data!$AP:$AR,2,FALSE))+SUMIFS(FX,Fecha,$A319,Linea,VLOOKUP(F$1,Data!$AP:$AR,3,FALSE),Cuenta,VLOOKUP(F$1,Data!$AP:$AR,2,FALSE))+F318,"")</f>
        <v/>
      </c>
      <c r="G319" s="3" t="str">
        <f>IF(AND($A319&lt;&gt;"",G$1&lt;&gt;""),SUMIFS(VM,Fecha,$A319,Linea,VLOOKUP(G$1,Data!$AP:$AR,3,FALSE),Cuenta,VLOOKUP(G$1,Data!$AP:$AR,2,FALSE))+SUMIFS(FX,Fecha,$A319,Linea,VLOOKUP(G$1,Data!$AP:$AR,3,FALSE),Cuenta,VLOOKUP(G$1,Data!$AP:$AR,2,FALSE))+G318,"")</f>
        <v/>
      </c>
      <c r="H319" s="3" t="str">
        <f>IF(AND($A319&lt;&gt;"",H$1&lt;&gt;""),SUMIFS(VM,Fecha,$A319,Linea,VLOOKUP(H$1,Data!$AP:$AR,3,FALSE),Cuenta,VLOOKUP(H$1,Data!$AP:$AR,2,FALSE))+SUMIFS(FX,Fecha,$A319,Linea,VLOOKUP(H$1,Data!$AP:$AR,3,FALSE),Cuenta,VLOOKUP(H$1,Data!$AP:$AR,2,FALSE))+H318,"")</f>
        <v/>
      </c>
      <c r="I319" s="3" t="str">
        <f>IF(AND($A319&lt;&gt;"",I$1&lt;&gt;""),SUMIFS(VM,Fecha,$A319,Linea,VLOOKUP(I$1,Data!$AP:$AR,3,FALSE),Cuenta,VLOOKUP(I$1,Data!$AP:$AR,2,FALSE))+SUMIFS(FX,Fecha,$A319,Linea,VLOOKUP(I$1,Data!$AP:$AR,3,FALSE),Cuenta,VLOOKUP(I$1,Data!$AP:$AR,2,FALSE))+I318,"")</f>
        <v/>
      </c>
      <c r="J319" s="3" t="str">
        <f>IF(AND($A319&lt;&gt;"",J$1&lt;&gt;""),SUMIFS(VM,Fecha,$A319,Linea,VLOOKUP(J$1,Data!$AP:$AR,3,FALSE),Cuenta,VLOOKUP(J$1,Data!$AP:$AR,2,FALSE))+SUMIFS(FX,Fecha,$A319,Linea,VLOOKUP(J$1,Data!$AP:$AR,3,FALSE),Cuenta,VLOOKUP(J$1,Data!$AP:$AR,2,FALSE))+J318,"")</f>
        <v/>
      </c>
      <c r="K319" s="3" t="str">
        <f>IF(AND($A319&lt;&gt;"",K$1&lt;&gt;""),SUMIFS(VM,Fecha,$A319,Linea,VLOOKUP(K$1,Data!$AP:$AR,3,FALSE),Cuenta,VLOOKUP(K$1,Data!$AP:$AR,2,FALSE))+SUMIFS(FX,Fecha,$A319,Linea,VLOOKUP(K$1,Data!$AP:$AR,3,FALSE),Cuenta,VLOOKUP(K$1,Data!$AP:$AR,2,FALSE))+K318,"")</f>
        <v/>
      </c>
      <c r="L319" s="3" t="str">
        <f>IF(AND($A319&lt;&gt;"",L$1&lt;&gt;""),SUMIFS(VM,Fecha,$A319,Linea,VLOOKUP(L$1,Data!$AP:$AR,3,FALSE),Cuenta,VLOOKUP(L$1,Data!$AP:$AR,2,FALSE))+SUMIFS(FX,Fecha,$A319,Linea,VLOOKUP(L$1,Data!$AP:$AR,3,FALSE),Cuenta,VLOOKUP(L$1,Data!$AP:$AR,2,FALSE))+L318,"")</f>
        <v/>
      </c>
      <c r="M319" s="3" t="str">
        <f>IF(AND($A319&lt;&gt;"",M$1&lt;&gt;""),SUMIFS(VM,Fecha,$A319,Linea,VLOOKUP(M$1,Data!$AP:$AR,3,FALSE),Cuenta,VLOOKUP(M$1,Data!$AP:$AR,2,FALSE))+SUMIFS(FX,Fecha,$A319,Linea,VLOOKUP(M$1,Data!$AP:$AR,3,FALSE),Cuenta,VLOOKUP(M$1,Data!$AP:$AR,2,FALSE))+M318,"")</f>
        <v/>
      </c>
      <c r="N319" s="3" t="str">
        <f>IF(AND($A319&lt;&gt;"",N$1&lt;&gt;""),SUMIFS(VM,Fecha,$A319,Linea,VLOOKUP(N$1,Data!$AP:$AR,3,FALSE),Cuenta,VLOOKUP(N$1,Data!$AP:$AR,2,FALSE))+SUMIFS(FX,Fecha,$A319,Linea,VLOOKUP(N$1,Data!$AP:$AR,3,FALSE),Cuenta,VLOOKUP(N$1,Data!$AP:$AR,2,FALSE))+N318,"")</f>
        <v/>
      </c>
    </row>
    <row r="320" spans="2:14" x14ac:dyDescent="0.25">
      <c r="B320" s="3" t="str">
        <f>IF(AND($A320&lt;&gt;"",B$1&lt;&gt;""),SUMIFS(VM,Fecha,$A320,Linea,VLOOKUP(B$1,Data!$AP:$AR,3,FALSE),Cuenta,VLOOKUP(B$1,Data!$AP:$AR,2,FALSE))+SUMIFS(FX,Fecha,$A320,Linea,VLOOKUP(B$1,Data!$AP:$AR,3,FALSE),Cuenta,VLOOKUP(B$1,Data!$AP:$AR,2,FALSE))+B319,"")</f>
        <v/>
      </c>
      <c r="C320" s="3" t="str">
        <f>IF(AND($A320&lt;&gt;"",C$1&lt;&gt;""),SUMIFS(VM,Fecha,$A320,Linea,VLOOKUP(C$1,Data!$AP:$AR,3,FALSE),Cuenta,VLOOKUP(C$1,Data!$AP:$AR,2,FALSE))+SUMIFS(FX,Fecha,$A320,Linea,VLOOKUP(C$1,Data!$AP:$AR,3,FALSE),Cuenta,VLOOKUP(C$1,Data!$AP:$AR,2,FALSE))+C319,"")</f>
        <v/>
      </c>
      <c r="D320" s="3" t="str">
        <f>IF(AND($A320&lt;&gt;"",D$1&lt;&gt;""),SUMIFS(VM,Fecha,$A320,Linea,VLOOKUP(D$1,Data!$AP:$AR,3,FALSE),Cuenta,VLOOKUP(D$1,Data!$AP:$AR,2,FALSE))+SUMIFS(FX,Fecha,$A320,Linea,VLOOKUP(D$1,Data!$AP:$AR,3,FALSE),Cuenta,VLOOKUP(D$1,Data!$AP:$AR,2,FALSE))+D319,"")</f>
        <v/>
      </c>
      <c r="E320" s="3" t="str">
        <f>IF(AND($A320&lt;&gt;"",E$1&lt;&gt;""),SUMIFS(VM,Fecha,$A320,Linea,VLOOKUP(E$1,Data!$AP:$AR,3,FALSE),Cuenta,VLOOKUP(E$1,Data!$AP:$AR,2,FALSE))+SUMIFS(FX,Fecha,$A320,Linea,VLOOKUP(E$1,Data!$AP:$AR,3,FALSE),Cuenta,VLOOKUP(E$1,Data!$AP:$AR,2,FALSE))+E319,"")</f>
        <v/>
      </c>
      <c r="F320" s="3" t="str">
        <f>IF(AND($A320&lt;&gt;"",F$1&lt;&gt;""),SUMIFS(VM,Fecha,$A320,Linea,VLOOKUP(F$1,Data!$AP:$AR,3,FALSE),Cuenta,VLOOKUP(F$1,Data!$AP:$AR,2,FALSE))+SUMIFS(FX,Fecha,$A320,Linea,VLOOKUP(F$1,Data!$AP:$AR,3,FALSE),Cuenta,VLOOKUP(F$1,Data!$AP:$AR,2,FALSE))+F319,"")</f>
        <v/>
      </c>
      <c r="G320" s="3" t="str">
        <f>IF(AND($A320&lt;&gt;"",G$1&lt;&gt;""),SUMIFS(VM,Fecha,$A320,Linea,VLOOKUP(G$1,Data!$AP:$AR,3,FALSE),Cuenta,VLOOKUP(G$1,Data!$AP:$AR,2,FALSE))+SUMIFS(FX,Fecha,$A320,Linea,VLOOKUP(G$1,Data!$AP:$AR,3,FALSE),Cuenta,VLOOKUP(G$1,Data!$AP:$AR,2,FALSE))+G319,"")</f>
        <v/>
      </c>
      <c r="H320" s="3" t="str">
        <f>IF(AND($A320&lt;&gt;"",H$1&lt;&gt;""),SUMIFS(VM,Fecha,$A320,Linea,VLOOKUP(H$1,Data!$AP:$AR,3,FALSE),Cuenta,VLOOKUP(H$1,Data!$AP:$AR,2,FALSE))+SUMIFS(FX,Fecha,$A320,Linea,VLOOKUP(H$1,Data!$AP:$AR,3,FALSE),Cuenta,VLOOKUP(H$1,Data!$AP:$AR,2,FALSE))+H319,"")</f>
        <v/>
      </c>
      <c r="I320" s="3" t="str">
        <f>IF(AND($A320&lt;&gt;"",I$1&lt;&gt;""),SUMIFS(VM,Fecha,$A320,Linea,VLOOKUP(I$1,Data!$AP:$AR,3,FALSE),Cuenta,VLOOKUP(I$1,Data!$AP:$AR,2,FALSE))+SUMIFS(FX,Fecha,$A320,Linea,VLOOKUP(I$1,Data!$AP:$AR,3,FALSE),Cuenta,VLOOKUP(I$1,Data!$AP:$AR,2,FALSE))+I319,"")</f>
        <v/>
      </c>
      <c r="J320" s="3" t="str">
        <f>IF(AND($A320&lt;&gt;"",J$1&lt;&gt;""),SUMIFS(VM,Fecha,$A320,Linea,VLOOKUP(J$1,Data!$AP:$AR,3,FALSE),Cuenta,VLOOKUP(J$1,Data!$AP:$AR,2,FALSE))+SUMIFS(FX,Fecha,$A320,Linea,VLOOKUP(J$1,Data!$AP:$AR,3,FALSE),Cuenta,VLOOKUP(J$1,Data!$AP:$AR,2,FALSE))+J319,"")</f>
        <v/>
      </c>
      <c r="K320" s="3" t="str">
        <f>IF(AND($A320&lt;&gt;"",K$1&lt;&gt;""),SUMIFS(VM,Fecha,$A320,Linea,VLOOKUP(K$1,Data!$AP:$AR,3,FALSE),Cuenta,VLOOKUP(K$1,Data!$AP:$AR,2,FALSE))+SUMIFS(FX,Fecha,$A320,Linea,VLOOKUP(K$1,Data!$AP:$AR,3,FALSE),Cuenta,VLOOKUP(K$1,Data!$AP:$AR,2,FALSE))+K319,"")</f>
        <v/>
      </c>
      <c r="L320" s="3" t="str">
        <f>IF(AND($A320&lt;&gt;"",L$1&lt;&gt;""),SUMIFS(VM,Fecha,$A320,Linea,VLOOKUP(L$1,Data!$AP:$AR,3,FALSE),Cuenta,VLOOKUP(L$1,Data!$AP:$AR,2,FALSE))+SUMIFS(FX,Fecha,$A320,Linea,VLOOKUP(L$1,Data!$AP:$AR,3,FALSE),Cuenta,VLOOKUP(L$1,Data!$AP:$AR,2,FALSE))+L319,"")</f>
        <v/>
      </c>
      <c r="M320" s="3" t="str">
        <f>IF(AND($A320&lt;&gt;"",M$1&lt;&gt;""),SUMIFS(VM,Fecha,$A320,Linea,VLOOKUP(M$1,Data!$AP:$AR,3,FALSE),Cuenta,VLOOKUP(M$1,Data!$AP:$AR,2,FALSE))+SUMIFS(FX,Fecha,$A320,Linea,VLOOKUP(M$1,Data!$AP:$AR,3,FALSE),Cuenta,VLOOKUP(M$1,Data!$AP:$AR,2,FALSE))+M319,"")</f>
        <v/>
      </c>
      <c r="N320" s="3" t="str">
        <f>IF(AND($A320&lt;&gt;"",N$1&lt;&gt;""),SUMIFS(VM,Fecha,$A320,Linea,VLOOKUP(N$1,Data!$AP:$AR,3,FALSE),Cuenta,VLOOKUP(N$1,Data!$AP:$AR,2,FALSE))+SUMIFS(FX,Fecha,$A320,Linea,VLOOKUP(N$1,Data!$AP:$AR,3,FALSE),Cuenta,VLOOKUP(N$1,Data!$AP:$AR,2,FALSE))+N319,"")</f>
        <v/>
      </c>
    </row>
    <row r="321" spans="2:14" x14ac:dyDescent="0.25">
      <c r="B321" s="3" t="str">
        <f>IF(AND($A321&lt;&gt;"",B$1&lt;&gt;""),SUMIFS(VM,Fecha,$A321,Linea,VLOOKUP(B$1,Data!$AP:$AR,3,FALSE),Cuenta,VLOOKUP(B$1,Data!$AP:$AR,2,FALSE))+SUMIFS(FX,Fecha,$A321,Linea,VLOOKUP(B$1,Data!$AP:$AR,3,FALSE),Cuenta,VLOOKUP(B$1,Data!$AP:$AR,2,FALSE))+B320,"")</f>
        <v/>
      </c>
      <c r="C321" s="3" t="str">
        <f>IF(AND($A321&lt;&gt;"",C$1&lt;&gt;""),SUMIFS(VM,Fecha,$A321,Linea,VLOOKUP(C$1,Data!$AP:$AR,3,FALSE),Cuenta,VLOOKUP(C$1,Data!$AP:$AR,2,FALSE))+SUMIFS(FX,Fecha,$A321,Linea,VLOOKUP(C$1,Data!$AP:$AR,3,FALSE),Cuenta,VLOOKUP(C$1,Data!$AP:$AR,2,FALSE))+C320,"")</f>
        <v/>
      </c>
      <c r="D321" s="3" t="str">
        <f>IF(AND($A321&lt;&gt;"",D$1&lt;&gt;""),SUMIFS(VM,Fecha,$A321,Linea,VLOOKUP(D$1,Data!$AP:$AR,3,FALSE),Cuenta,VLOOKUP(D$1,Data!$AP:$AR,2,FALSE))+SUMIFS(FX,Fecha,$A321,Linea,VLOOKUP(D$1,Data!$AP:$AR,3,FALSE),Cuenta,VLOOKUP(D$1,Data!$AP:$AR,2,FALSE))+D320,"")</f>
        <v/>
      </c>
      <c r="E321" s="3" t="str">
        <f>IF(AND($A321&lt;&gt;"",E$1&lt;&gt;""),SUMIFS(VM,Fecha,$A321,Linea,VLOOKUP(E$1,Data!$AP:$AR,3,FALSE),Cuenta,VLOOKUP(E$1,Data!$AP:$AR,2,FALSE))+SUMIFS(FX,Fecha,$A321,Linea,VLOOKUP(E$1,Data!$AP:$AR,3,FALSE),Cuenta,VLOOKUP(E$1,Data!$AP:$AR,2,FALSE))+E320,"")</f>
        <v/>
      </c>
      <c r="F321" s="3" t="str">
        <f>IF(AND($A321&lt;&gt;"",F$1&lt;&gt;""),SUMIFS(VM,Fecha,$A321,Linea,VLOOKUP(F$1,Data!$AP:$AR,3,FALSE),Cuenta,VLOOKUP(F$1,Data!$AP:$AR,2,FALSE))+SUMIFS(FX,Fecha,$A321,Linea,VLOOKUP(F$1,Data!$AP:$AR,3,FALSE),Cuenta,VLOOKUP(F$1,Data!$AP:$AR,2,FALSE))+F320,"")</f>
        <v/>
      </c>
      <c r="G321" s="3" t="str">
        <f>IF(AND($A321&lt;&gt;"",G$1&lt;&gt;""),SUMIFS(VM,Fecha,$A321,Linea,VLOOKUP(G$1,Data!$AP:$AR,3,FALSE),Cuenta,VLOOKUP(G$1,Data!$AP:$AR,2,FALSE))+SUMIFS(FX,Fecha,$A321,Linea,VLOOKUP(G$1,Data!$AP:$AR,3,FALSE),Cuenta,VLOOKUP(G$1,Data!$AP:$AR,2,FALSE))+G320,"")</f>
        <v/>
      </c>
      <c r="H321" s="3" t="str">
        <f>IF(AND($A321&lt;&gt;"",H$1&lt;&gt;""),SUMIFS(VM,Fecha,$A321,Linea,VLOOKUP(H$1,Data!$AP:$AR,3,FALSE),Cuenta,VLOOKUP(H$1,Data!$AP:$AR,2,FALSE))+SUMIFS(FX,Fecha,$A321,Linea,VLOOKUP(H$1,Data!$AP:$AR,3,FALSE),Cuenta,VLOOKUP(H$1,Data!$AP:$AR,2,FALSE))+H320,"")</f>
        <v/>
      </c>
      <c r="I321" s="3" t="str">
        <f>IF(AND($A321&lt;&gt;"",I$1&lt;&gt;""),SUMIFS(VM,Fecha,$A321,Linea,VLOOKUP(I$1,Data!$AP:$AR,3,FALSE),Cuenta,VLOOKUP(I$1,Data!$AP:$AR,2,FALSE))+SUMIFS(FX,Fecha,$A321,Linea,VLOOKUP(I$1,Data!$AP:$AR,3,FALSE),Cuenta,VLOOKUP(I$1,Data!$AP:$AR,2,FALSE))+I320,"")</f>
        <v/>
      </c>
      <c r="J321" s="3" t="str">
        <f>IF(AND($A321&lt;&gt;"",J$1&lt;&gt;""),SUMIFS(VM,Fecha,$A321,Linea,VLOOKUP(J$1,Data!$AP:$AR,3,FALSE),Cuenta,VLOOKUP(J$1,Data!$AP:$AR,2,FALSE))+SUMIFS(FX,Fecha,$A321,Linea,VLOOKUP(J$1,Data!$AP:$AR,3,FALSE),Cuenta,VLOOKUP(J$1,Data!$AP:$AR,2,FALSE))+J320,"")</f>
        <v/>
      </c>
      <c r="K321" s="3" t="str">
        <f>IF(AND($A321&lt;&gt;"",K$1&lt;&gt;""),SUMIFS(VM,Fecha,$A321,Linea,VLOOKUP(K$1,Data!$AP:$AR,3,FALSE),Cuenta,VLOOKUP(K$1,Data!$AP:$AR,2,FALSE))+SUMIFS(FX,Fecha,$A321,Linea,VLOOKUP(K$1,Data!$AP:$AR,3,FALSE),Cuenta,VLOOKUP(K$1,Data!$AP:$AR,2,FALSE))+K320,"")</f>
        <v/>
      </c>
      <c r="L321" s="3" t="str">
        <f>IF(AND($A321&lt;&gt;"",L$1&lt;&gt;""),SUMIFS(VM,Fecha,$A321,Linea,VLOOKUP(L$1,Data!$AP:$AR,3,FALSE),Cuenta,VLOOKUP(L$1,Data!$AP:$AR,2,FALSE))+SUMIFS(FX,Fecha,$A321,Linea,VLOOKUP(L$1,Data!$AP:$AR,3,FALSE),Cuenta,VLOOKUP(L$1,Data!$AP:$AR,2,FALSE))+L320,"")</f>
        <v/>
      </c>
      <c r="M321" s="3" t="str">
        <f>IF(AND($A321&lt;&gt;"",M$1&lt;&gt;""),SUMIFS(VM,Fecha,$A321,Linea,VLOOKUP(M$1,Data!$AP:$AR,3,FALSE),Cuenta,VLOOKUP(M$1,Data!$AP:$AR,2,FALSE))+SUMIFS(FX,Fecha,$A321,Linea,VLOOKUP(M$1,Data!$AP:$AR,3,FALSE),Cuenta,VLOOKUP(M$1,Data!$AP:$AR,2,FALSE))+M320,"")</f>
        <v/>
      </c>
      <c r="N321" s="3" t="str">
        <f>IF(AND($A321&lt;&gt;"",N$1&lt;&gt;""),SUMIFS(VM,Fecha,$A321,Linea,VLOOKUP(N$1,Data!$AP:$AR,3,FALSE),Cuenta,VLOOKUP(N$1,Data!$AP:$AR,2,FALSE))+SUMIFS(FX,Fecha,$A321,Linea,VLOOKUP(N$1,Data!$AP:$AR,3,FALSE),Cuenta,VLOOKUP(N$1,Data!$AP:$AR,2,FALSE))+N320,"")</f>
        <v/>
      </c>
    </row>
    <row r="322" spans="2:14" x14ac:dyDescent="0.25">
      <c r="B322" s="3" t="str">
        <f>IF(AND($A322&lt;&gt;"",B$1&lt;&gt;""),SUMIFS(VM,Fecha,$A322,Linea,VLOOKUP(B$1,Data!$AP:$AR,3,FALSE),Cuenta,VLOOKUP(B$1,Data!$AP:$AR,2,FALSE))+SUMIFS(FX,Fecha,$A322,Linea,VLOOKUP(B$1,Data!$AP:$AR,3,FALSE),Cuenta,VLOOKUP(B$1,Data!$AP:$AR,2,FALSE))+B321,"")</f>
        <v/>
      </c>
      <c r="C322" s="3" t="str">
        <f>IF(AND($A322&lt;&gt;"",C$1&lt;&gt;""),SUMIFS(VM,Fecha,$A322,Linea,VLOOKUP(C$1,Data!$AP:$AR,3,FALSE),Cuenta,VLOOKUP(C$1,Data!$AP:$AR,2,FALSE))+SUMIFS(FX,Fecha,$A322,Linea,VLOOKUP(C$1,Data!$AP:$AR,3,FALSE),Cuenta,VLOOKUP(C$1,Data!$AP:$AR,2,FALSE))+C321,"")</f>
        <v/>
      </c>
      <c r="D322" s="3" t="str">
        <f>IF(AND($A322&lt;&gt;"",D$1&lt;&gt;""),SUMIFS(VM,Fecha,$A322,Linea,VLOOKUP(D$1,Data!$AP:$AR,3,FALSE),Cuenta,VLOOKUP(D$1,Data!$AP:$AR,2,FALSE))+SUMIFS(FX,Fecha,$A322,Linea,VLOOKUP(D$1,Data!$AP:$AR,3,FALSE),Cuenta,VLOOKUP(D$1,Data!$AP:$AR,2,FALSE))+D321,"")</f>
        <v/>
      </c>
      <c r="E322" s="3" t="str">
        <f>IF(AND($A322&lt;&gt;"",E$1&lt;&gt;""),SUMIFS(VM,Fecha,$A322,Linea,VLOOKUP(E$1,Data!$AP:$AR,3,FALSE),Cuenta,VLOOKUP(E$1,Data!$AP:$AR,2,FALSE))+SUMIFS(FX,Fecha,$A322,Linea,VLOOKUP(E$1,Data!$AP:$AR,3,FALSE),Cuenta,VLOOKUP(E$1,Data!$AP:$AR,2,FALSE))+E321,"")</f>
        <v/>
      </c>
      <c r="F322" s="3" t="str">
        <f>IF(AND($A322&lt;&gt;"",F$1&lt;&gt;""),SUMIFS(VM,Fecha,$A322,Linea,VLOOKUP(F$1,Data!$AP:$AR,3,FALSE),Cuenta,VLOOKUP(F$1,Data!$AP:$AR,2,FALSE))+SUMIFS(FX,Fecha,$A322,Linea,VLOOKUP(F$1,Data!$AP:$AR,3,FALSE),Cuenta,VLOOKUP(F$1,Data!$AP:$AR,2,FALSE))+F321,"")</f>
        <v/>
      </c>
      <c r="G322" s="3" t="str">
        <f>IF(AND($A322&lt;&gt;"",G$1&lt;&gt;""),SUMIFS(VM,Fecha,$A322,Linea,VLOOKUP(G$1,Data!$AP:$AR,3,FALSE),Cuenta,VLOOKUP(G$1,Data!$AP:$AR,2,FALSE))+SUMIFS(FX,Fecha,$A322,Linea,VLOOKUP(G$1,Data!$AP:$AR,3,FALSE),Cuenta,VLOOKUP(G$1,Data!$AP:$AR,2,FALSE))+G321,"")</f>
        <v/>
      </c>
      <c r="H322" s="3" t="str">
        <f>IF(AND($A322&lt;&gt;"",H$1&lt;&gt;""),SUMIFS(VM,Fecha,$A322,Linea,VLOOKUP(H$1,Data!$AP:$AR,3,FALSE),Cuenta,VLOOKUP(H$1,Data!$AP:$AR,2,FALSE))+SUMIFS(FX,Fecha,$A322,Linea,VLOOKUP(H$1,Data!$AP:$AR,3,FALSE),Cuenta,VLOOKUP(H$1,Data!$AP:$AR,2,FALSE))+H321,"")</f>
        <v/>
      </c>
      <c r="I322" s="3" t="str">
        <f>IF(AND($A322&lt;&gt;"",I$1&lt;&gt;""),SUMIFS(VM,Fecha,$A322,Linea,VLOOKUP(I$1,Data!$AP:$AR,3,FALSE),Cuenta,VLOOKUP(I$1,Data!$AP:$AR,2,FALSE))+SUMIFS(FX,Fecha,$A322,Linea,VLOOKUP(I$1,Data!$AP:$AR,3,FALSE),Cuenta,VLOOKUP(I$1,Data!$AP:$AR,2,FALSE))+I321,"")</f>
        <v/>
      </c>
      <c r="J322" s="3" t="str">
        <f>IF(AND($A322&lt;&gt;"",J$1&lt;&gt;""),SUMIFS(VM,Fecha,$A322,Linea,VLOOKUP(J$1,Data!$AP:$AR,3,FALSE),Cuenta,VLOOKUP(J$1,Data!$AP:$AR,2,FALSE))+SUMIFS(FX,Fecha,$A322,Linea,VLOOKUP(J$1,Data!$AP:$AR,3,FALSE),Cuenta,VLOOKUP(J$1,Data!$AP:$AR,2,FALSE))+J321,"")</f>
        <v/>
      </c>
      <c r="K322" s="3" t="str">
        <f>IF(AND($A322&lt;&gt;"",K$1&lt;&gt;""),SUMIFS(VM,Fecha,$A322,Linea,VLOOKUP(K$1,Data!$AP:$AR,3,FALSE),Cuenta,VLOOKUP(K$1,Data!$AP:$AR,2,FALSE))+SUMIFS(FX,Fecha,$A322,Linea,VLOOKUP(K$1,Data!$AP:$AR,3,FALSE),Cuenta,VLOOKUP(K$1,Data!$AP:$AR,2,FALSE))+K321,"")</f>
        <v/>
      </c>
      <c r="L322" s="3" t="str">
        <f>IF(AND($A322&lt;&gt;"",L$1&lt;&gt;""),SUMIFS(VM,Fecha,$A322,Linea,VLOOKUP(L$1,Data!$AP:$AR,3,FALSE),Cuenta,VLOOKUP(L$1,Data!$AP:$AR,2,FALSE))+SUMIFS(FX,Fecha,$A322,Linea,VLOOKUP(L$1,Data!$AP:$AR,3,FALSE),Cuenta,VLOOKUP(L$1,Data!$AP:$AR,2,FALSE))+L321,"")</f>
        <v/>
      </c>
      <c r="M322" s="3" t="str">
        <f>IF(AND($A322&lt;&gt;"",M$1&lt;&gt;""),SUMIFS(VM,Fecha,$A322,Linea,VLOOKUP(M$1,Data!$AP:$AR,3,FALSE),Cuenta,VLOOKUP(M$1,Data!$AP:$AR,2,FALSE))+SUMIFS(FX,Fecha,$A322,Linea,VLOOKUP(M$1,Data!$AP:$AR,3,FALSE),Cuenta,VLOOKUP(M$1,Data!$AP:$AR,2,FALSE))+M321,"")</f>
        <v/>
      </c>
      <c r="N322" s="3" t="str">
        <f>IF(AND($A322&lt;&gt;"",N$1&lt;&gt;""),SUMIFS(VM,Fecha,$A322,Linea,VLOOKUP(N$1,Data!$AP:$AR,3,FALSE),Cuenta,VLOOKUP(N$1,Data!$AP:$AR,2,FALSE))+SUMIFS(FX,Fecha,$A322,Linea,VLOOKUP(N$1,Data!$AP:$AR,3,FALSE),Cuenta,VLOOKUP(N$1,Data!$AP:$AR,2,FALSE))+N321,"")</f>
        <v/>
      </c>
    </row>
    <row r="323" spans="2:14" x14ac:dyDescent="0.25">
      <c r="B323" s="3" t="str">
        <f>IF(AND($A323&lt;&gt;"",B$1&lt;&gt;""),SUMIFS(VM,Fecha,$A323,Linea,VLOOKUP(B$1,Data!$AP:$AR,3,FALSE),Cuenta,VLOOKUP(B$1,Data!$AP:$AR,2,FALSE))+SUMIFS(FX,Fecha,$A323,Linea,VLOOKUP(B$1,Data!$AP:$AR,3,FALSE),Cuenta,VLOOKUP(B$1,Data!$AP:$AR,2,FALSE))+B322,"")</f>
        <v/>
      </c>
      <c r="C323" s="3" t="str">
        <f>IF(AND($A323&lt;&gt;"",C$1&lt;&gt;""),SUMIFS(VM,Fecha,$A323,Linea,VLOOKUP(C$1,Data!$AP:$AR,3,FALSE),Cuenta,VLOOKUP(C$1,Data!$AP:$AR,2,FALSE))+SUMIFS(FX,Fecha,$A323,Linea,VLOOKUP(C$1,Data!$AP:$AR,3,FALSE),Cuenta,VLOOKUP(C$1,Data!$AP:$AR,2,FALSE))+C322,"")</f>
        <v/>
      </c>
      <c r="D323" s="3" t="str">
        <f>IF(AND($A323&lt;&gt;"",D$1&lt;&gt;""),SUMIFS(VM,Fecha,$A323,Linea,VLOOKUP(D$1,Data!$AP:$AR,3,FALSE),Cuenta,VLOOKUP(D$1,Data!$AP:$AR,2,FALSE))+SUMIFS(FX,Fecha,$A323,Linea,VLOOKUP(D$1,Data!$AP:$AR,3,FALSE),Cuenta,VLOOKUP(D$1,Data!$AP:$AR,2,FALSE))+D322,"")</f>
        <v/>
      </c>
      <c r="E323" s="3" t="str">
        <f>IF(AND($A323&lt;&gt;"",E$1&lt;&gt;""),SUMIFS(VM,Fecha,$A323,Linea,VLOOKUP(E$1,Data!$AP:$AR,3,FALSE),Cuenta,VLOOKUP(E$1,Data!$AP:$AR,2,FALSE))+SUMIFS(FX,Fecha,$A323,Linea,VLOOKUP(E$1,Data!$AP:$AR,3,FALSE),Cuenta,VLOOKUP(E$1,Data!$AP:$AR,2,FALSE))+E322,"")</f>
        <v/>
      </c>
      <c r="F323" s="3" t="str">
        <f>IF(AND($A323&lt;&gt;"",F$1&lt;&gt;""),SUMIFS(VM,Fecha,$A323,Linea,VLOOKUP(F$1,Data!$AP:$AR,3,FALSE),Cuenta,VLOOKUP(F$1,Data!$AP:$AR,2,FALSE))+SUMIFS(FX,Fecha,$A323,Linea,VLOOKUP(F$1,Data!$AP:$AR,3,FALSE),Cuenta,VLOOKUP(F$1,Data!$AP:$AR,2,FALSE))+F322,"")</f>
        <v/>
      </c>
      <c r="G323" s="3" t="str">
        <f>IF(AND($A323&lt;&gt;"",G$1&lt;&gt;""),SUMIFS(VM,Fecha,$A323,Linea,VLOOKUP(G$1,Data!$AP:$AR,3,FALSE),Cuenta,VLOOKUP(G$1,Data!$AP:$AR,2,FALSE))+SUMIFS(FX,Fecha,$A323,Linea,VLOOKUP(G$1,Data!$AP:$AR,3,FALSE),Cuenta,VLOOKUP(G$1,Data!$AP:$AR,2,FALSE))+G322,"")</f>
        <v/>
      </c>
      <c r="H323" s="3" t="str">
        <f>IF(AND($A323&lt;&gt;"",H$1&lt;&gt;""),SUMIFS(VM,Fecha,$A323,Linea,VLOOKUP(H$1,Data!$AP:$AR,3,FALSE),Cuenta,VLOOKUP(H$1,Data!$AP:$AR,2,FALSE))+SUMIFS(FX,Fecha,$A323,Linea,VLOOKUP(H$1,Data!$AP:$AR,3,FALSE),Cuenta,VLOOKUP(H$1,Data!$AP:$AR,2,FALSE))+H322,"")</f>
        <v/>
      </c>
      <c r="I323" s="3" t="str">
        <f>IF(AND($A323&lt;&gt;"",I$1&lt;&gt;""),SUMIFS(VM,Fecha,$A323,Linea,VLOOKUP(I$1,Data!$AP:$AR,3,FALSE),Cuenta,VLOOKUP(I$1,Data!$AP:$AR,2,FALSE))+SUMIFS(FX,Fecha,$A323,Linea,VLOOKUP(I$1,Data!$AP:$AR,3,FALSE),Cuenta,VLOOKUP(I$1,Data!$AP:$AR,2,FALSE))+I322,"")</f>
        <v/>
      </c>
      <c r="J323" s="3" t="str">
        <f>IF(AND($A323&lt;&gt;"",J$1&lt;&gt;""),SUMIFS(VM,Fecha,$A323,Linea,VLOOKUP(J$1,Data!$AP:$AR,3,FALSE),Cuenta,VLOOKUP(J$1,Data!$AP:$AR,2,FALSE))+SUMIFS(FX,Fecha,$A323,Linea,VLOOKUP(J$1,Data!$AP:$AR,3,FALSE),Cuenta,VLOOKUP(J$1,Data!$AP:$AR,2,FALSE))+J322,"")</f>
        <v/>
      </c>
      <c r="K323" s="3" t="str">
        <f>IF(AND($A323&lt;&gt;"",K$1&lt;&gt;""),SUMIFS(VM,Fecha,$A323,Linea,VLOOKUP(K$1,Data!$AP:$AR,3,FALSE),Cuenta,VLOOKUP(K$1,Data!$AP:$AR,2,FALSE))+SUMIFS(FX,Fecha,$A323,Linea,VLOOKUP(K$1,Data!$AP:$AR,3,FALSE),Cuenta,VLOOKUP(K$1,Data!$AP:$AR,2,FALSE))+K322,"")</f>
        <v/>
      </c>
      <c r="L323" s="3" t="str">
        <f>IF(AND($A323&lt;&gt;"",L$1&lt;&gt;""),SUMIFS(VM,Fecha,$A323,Linea,VLOOKUP(L$1,Data!$AP:$AR,3,FALSE),Cuenta,VLOOKUP(L$1,Data!$AP:$AR,2,FALSE))+SUMIFS(FX,Fecha,$A323,Linea,VLOOKUP(L$1,Data!$AP:$AR,3,FALSE),Cuenta,VLOOKUP(L$1,Data!$AP:$AR,2,FALSE))+L322,"")</f>
        <v/>
      </c>
      <c r="M323" s="3" t="str">
        <f>IF(AND($A323&lt;&gt;"",M$1&lt;&gt;""),SUMIFS(VM,Fecha,$A323,Linea,VLOOKUP(M$1,Data!$AP:$AR,3,FALSE),Cuenta,VLOOKUP(M$1,Data!$AP:$AR,2,FALSE))+SUMIFS(FX,Fecha,$A323,Linea,VLOOKUP(M$1,Data!$AP:$AR,3,FALSE),Cuenta,VLOOKUP(M$1,Data!$AP:$AR,2,FALSE))+M322,"")</f>
        <v/>
      </c>
      <c r="N323" s="3" t="str">
        <f>IF(AND($A323&lt;&gt;"",N$1&lt;&gt;""),SUMIFS(VM,Fecha,$A323,Linea,VLOOKUP(N$1,Data!$AP:$AR,3,FALSE),Cuenta,VLOOKUP(N$1,Data!$AP:$AR,2,FALSE))+SUMIFS(FX,Fecha,$A323,Linea,VLOOKUP(N$1,Data!$AP:$AR,3,FALSE),Cuenta,VLOOKUP(N$1,Data!$AP:$AR,2,FALSE))+N322,"")</f>
        <v/>
      </c>
    </row>
    <row r="324" spans="2:14" x14ac:dyDescent="0.25">
      <c r="B324" s="3" t="str">
        <f>IF(AND($A324&lt;&gt;"",B$1&lt;&gt;""),SUMIFS(VM,Fecha,$A324,Linea,VLOOKUP(B$1,Data!$AP:$AR,3,FALSE),Cuenta,VLOOKUP(B$1,Data!$AP:$AR,2,FALSE))+SUMIFS(FX,Fecha,$A324,Linea,VLOOKUP(B$1,Data!$AP:$AR,3,FALSE),Cuenta,VLOOKUP(B$1,Data!$AP:$AR,2,FALSE))+B323,"")</f>
        <v/>
      </c>
      <c r="C324" s="3" t="str">
        <f>IF(AND($A324&lt;&gt;"",C$1&lt;&gt;""),SUMIFS(VM,Fecha,$A324,Linea,VLOOKUP(C$1,Data!$AP:$AR,3,FALSE),Cuenta,VLOOKUP(C$1,Data!$AP:$AR,2,FALSE))+SUMIFS(FX,Fecha,$A324,Linea,VLOOKUP(C$1,Data!$AP:$AR,3,FALSE),Cuenta,VLOOKUP(C$1,Data!$AP:$AR,2,FALSE))+C323,"")</f>
        <v/>
      </c>
      <c r="D324" s="3" t="str">
        <f>IF(AND($A324&lt;&gt;"",D$1&lt;&gt;""),SUMIFS(VM,Fecha,$A324,Linea,VLOOKUP(D$1,Data!$AP:$AR,3,FALSE),Cuenta,VLOOKUP(D$1,Data!$AP:$AR,2,FALSE))+SUMIFS(FX,Fecha,$A324,Linea,VLOOKUP(D$1,Data!$AP:$AR,3,FALSE),Cuenta,VLOOKUP(D$1,Data!$AP:$AR,2,FALSE))+D323,"")</f>
        <v/>
      </c>
      <c r="E324" s="3" t="str">
        <f>IF(AND($A324&lt;&gt;"",E$1&lt;&gt;""),SUMIFS(VM,Fecha,$A324,Linea,VLOOKUP(E$1,Data!$AP:$AR,3,FALSE),Cuenta,VLOOKUP(E$1,Data!$AP:$AR,2,FALSE))+SUMIFS(FX,Fecha,$A324,Linea,VLOOKUP(E$1,Data!$AP:$AR,3,FALSE),Cuenta,VLOOKUP(E$1,Data!$AP:$AR,2,FALSE))+E323,"")</f>
        <v/>
      </c>
      <c r="F324" s="3" t="str">
        <f>IF(AND($A324&lt;&gt;"",F$1&lt;&gt;""),SUMIFS(VM,Fecha,$A324,Linea,VLOOKUP(F$1,Data!$AP:$AR,3,FALSE),Cuenta,VLOOKUP(F$1,Data!$AP:$AR,2,FALSE))+SUMIFS(FX,Fecha,$A324,Linea,VLOOKUP(F$1,Data!$AP:$AR,3,FALSE),Cuenta,VLOOKUP(F$1,Data!$AP:$AR,2,FALSE))+F323,"")</f>
        <v/>
      </c>
      <c r="G324" s="3" t="str">
        <f>IF(AND($A324&lt;&gt;"",G$1&lt;&gt;""),SUMIFS(VM,Fecha,$A324,Linea,VLOOKUP(G$1,Data!$AP:$AR,3,FALSE),Cuenta,VLOOKUP(G$1,Data!$AP:$AR,2,FALSE))+SUMIFS(FX,Fecha,$A324,Linea,VLOOKUP(G$1,Data!$AP:$AR,3,FALSE),Cuenta,VLOOKUP(G$1,Data!$AP:$AR,2,FALSE))+G323,"")</f>
        <v/>
      </c>
      <c r="H324" s="3" t="str">
        <f>IF(AND($A324&lt;&gt;"",H$1&lt;&gt;""),SUMIFS(VM,Fecha,$A324,Linea,VLOOKUP(H$1,Data!$AP:$AR,3,FALSE),Cuenta,VLOOKUP(H$1,Data!$AP:$AR,2,FALSE))+SUMIFS(FX,Fecha,$A324,Linea,VLOOKUP(H$1,Data!$AP:$AR,3,FALSE),Cuenta,VLOOKUP(H$1,Data!$AP:$AR,2,FALSE))+H323,"")</f>
        <v/>
      </c>
      <c r="I324" s="3" t="str">
        <f>IF(AND($A324&lt;&gt;"",I$1&lt;&gt;""),SUMIFS(VM,Fecha,$A324,Linea,VLOOKUP(I$1,Data!$AP:$AR,3,FALSE),Cuenta,VLOOKUP(I$1,Data!$AP:$AR,2,FALSE))+SUMIFS(FX,Fecha,$A324,Linea,VLOOKUP(I$1,Data!$AP:$AR,3,FALSE),Cuenta,VLOOKUP(I$1,Data!$AP:$AR,2,FALSE))+I323,"")</f>
        <v/>
      </c>
      <c r="J324" s="3" t="str">
        <f>IF(AND($A324&lt;&gt;"",J$1&lt;&gt;""),SUMIFS(VM,Fecha,$A324,Linea,VLOOKUP(J$1,Data!$AP:$AR,3,FALSE),Cuenta,VLOOKUP(J$1,Data!$AP:$AR,2,FALSE))+SUMIFS(FX,Fecha,$A324,Linea,VLOOKUP(J$1,Data!$AP:$AR,3,FALSE),Cuenta,VLOOKUP(J$1,Data!$AP:$AR,2,FALSE))+J323,"")</f>
        <v/>
      </c>
      <c r="K324" s="3" t="str">
        <f>IF(AND($A324&lt;&gt;"",K$1&lt;&gt;""),SUMIFS(VM,Fecha,$A324,Linea,VLOOKUP(K$1,Data!$AP:$AR,3,FALSE),Cuenta,VLOOKUP(K$1,Data!$AP:$AR,2,FALSE))+SUMIFS(FX,Fecha,$A324,Linea,VLOOKUP(K$1,Data!$AP:$AR,3,FALSE),Cuenta,VLOOKUP(K$1,Data!$AP:$AR,2,FALSE))+K323,"")</f>
        <v/>
      </c>
      <c r="L324" s="3" t="str">
        <f>IF(AND($A324&lt;&gt;"",L$1&lt;&gt;""),SUMIFS(VM,Fecha,$A324,Linea,VLOOKUP(L$1,Data!$AP:$AR,3,FALSE),Cuenta,VLOOKUP(L$1,Data!$AP:$AR,2,FALSE))+SUMIFS(FX,Fecha,$A324,Linea,VLOOKUP(L$1,Data!$AP:$AR,3,FALSE),Cuenta,VLOOKUP(L$1,Data!$AP:$AR,2,FALSE))+L323,"")</f>
        <v/>
      </c>
      <c r="M324" s="3" t="str">
        <f>IF(AND($A324&lt;&gt;"",M$1&lt;&gt;""),SUMIFS(VM,Fecha,$A324,Linea,VLOOKUP(M$1,Data!$AP:$AR,3,FALSE),Cuenta,VLOOKUP(M$1,Data!$AP:$AR,2,FALSE))+SUMIFS(FX,Fecha,$A324,Linea,VLOOKUP(M$1,Data!$AP:$AR,3,FALSE),Cuenta,VLOOKUP(M$1,Data!$AP:$AR,2,FALSE))+M323,"")</f>
        <v/>
      </c>
      <c r="N324" s="3" t="str">
        <f>IF(AND($A324&lt;&gt;"",N$1&lt;&gt;""),SUMIFS(VM,Fecha,$A324,Linea,VLOOKUP(N$1,Data!$AP:$AR,3,FALSE),Cuenta,VLOOKUP(N$1,Data!$AP:$AR,2,FALSE))+SUMIFS(FX,Fecha,$A324,Linea,VLOOKUP(N$1,Data!$AP:$AR,3,FALSE),Cuenta,VLOOKUP(N$1,Data!$AP:$AR,2,FALSE))+N323,"")</f>
        <v/>
      </c>
    </row>
    <row r="325" spans="2:14" x14ac:dyDescent="0.25">
      <c r="B325" s="3" t="str">
        <f>IF(AND($A325&lt;&gt;"",B$1&lt;&gt;""),SUMIFS(VM,Fecha,$A325,Linea,VLOOKUP(B$1,Data!$AP:$AR,3,FALSE),Cuenta,VLOOKUP(B$1,Data!$AP:$AR,2,FALSE))+SUMIFS(FX,Fecha,$A325,Linea,VLOOKUP(B$1,Data!$AP:$AR,3,FALSE),Cuenta,VLOOKUP(B$1,Data!$AP:$AR,2,FALSE))+B324,"")</f>
        <v/>
      </c>
      <c r="C325" s="3" t="str">
        <f>IF(AND($A325&lt;&gt;"",C$1&lt;&gt;""),SUMIFS(VM,Fecha,$A325,Linea,VLOOKUP(C$1,Data!$AP:$AR,3,FALSE),Cuenta,VLOOKUP(C$1,Data!$AP:$AR,2,FALSE))+SUMIFS(FX,Fecha,$A325,Linea,VLOOKUP(C$1,Data!$AP:$AR,3,FALSE),Cuenta,VLOOKUP(C$1,Data!$AP:$AR,2,FALSE))+C324,"")</f>
        <v/>
      </c>
      <c r="D325" s="3" t="str">
        <f>IF(AND($A325&lt;&gt;"",D$1&lt;&gt;""),SUMIFS(VM,Fecha,$A325,Linea,VLOOKUP(D$1,Data!$AP:$AR,3,FALSE),Cuenta,VLOOKUP(D$1,Data!$AP:$AR,2,FALSE))+SUMIFS(FX,Fecha,$A325,Linea,VLOOKUP(D$1,Data!$AP:$AR,3,FALSE),Cuenta,VLOOKUP(D$1,Data!$AP:$AR,2,FALSE))+D324,"")</f>
        <v/>
      </c>
      <c r="E325" s="3" t="str">
        <f>IF(AND($A325&lt;&gt;"",E$1&lt;&gt;""),SUMIFS(VM,Fecha,$A325,Linea,VLOOKUP(E$1,Data!$AP:$AR,3,FALSE),Cuenta,VLOOKUP(E$1,Data!$AP:$AR,2,FALSE))+SUMIFS(FX,Fecha,$A325,Linea,VLOOKUP(E$1,Data!$AP:$AR,3,FALSE),Cuenta,VLOOKUP(E$1,Data!$AP:$AR,2,FALSE))+E324,"")</f>
        <v/>
      </c>
      <c r="F325" s="3" t="str">
        <f>IF(AND($A325&lt;&gt;"",F$1&lt;&gt;""),SUMIFS(VM,Fecha,$A325,Linea,VLOOKUP(F$1,Data!$AP:$AR,3,FALSE),Cuenta,VLOOKUP(F$1,Data!$AP:$AR,2,FALSE))+SUMIFS(FX,Fecha,$A325,Linea,VLOOKUP(F$1,Data!$AP:$AR,3,FALSE),Cuenta,VLOOKUP(F$1,Data!$AP:$AR,2,FALSE))+F324,"")</f>
        <v/>
      </c>
      <c r="G325" s="3" t="str">
        <f>IF(AND($A325&lt;&gt;"",G$1&lt;&gt;""),SUMIFS(VM,Fecha,$A325,Linea,VLOOKUP(G$1,Data!$AP:$AR,3,FALSE),Cuenta,VLOOKUP(G$1,Data!$AP:$AR,2,FALSE))+SUMIFS(FX,Fecha,$A325,Linea,VLOOKUP(G$1,Data!$AP:$AR,3,FALSE),Cuenta,VLOOKUP(G$1,Data!$AP:$AR,2,FALSE))+G324,"")</f>
        <v/>
      </c>
      <c r="H325" s="3" t="str">
        <f>IF(AND($A325&lt;&gt;"",H$1&lt;&gt;""),SUMIFS(VM,Fecha,$A325,Linea,VLOOKUP(H$1,Data!$AP:$AR,3,FALSE),Cuenta,VLOOKUP(H$1,Data!$AP:$AR,2,FALSE))+SUMIFS(FX,Fecha,$A325,Linea,VLOOKUP(H$1,Data!$AP:$AR,3,FALSE),Cuenta,VLOOKUP(H$1,Data!$AP:$AR,2,FALSE))+H324,"")</f>
        <v/>
      </c>
      <c r="I325" s="3" t="str">
        <f>IF(AND($A325&lt;&gt;"",I$1&lt;&gt;""),SUMIFS(VM,Fecha,$A325,Linea,VLOOKUP(I$1,Data!$AP:$AR,3,FALSE),Cuenta,VLOOKUP(I$1,Data!$AP:$AR,2,FALSE))+SUMIFS(FX,Fecha,$A325,Linea,VLOOKUP(I$1,Data!$AP:$AR,3,FALSE),Cuenta,VLOOKUP(I$1,Data!$AP:$AR,2,FALSE))+I324,"")</f>
        <v/>
      </c>
      <c r="J325" s="3" t="str">
        <f>IF(AND($A325&lt;&gt;"",J$1&lt;&gt;""),SUMIFS(VM,Fecha,$A325,Linea,VLOOKUP(J$1,Data!$AP:$AR,3,FALSE),Cuenta,VLOOKUP(J$1,Data!$AP:$AR,2,FALSE))+SUMIFS(FX,Fecha,$A325,Linea,VLOOKUP(J$1,Data!$AP:$AR,3,FALSE),Cuenta,VLOOKUP(J$1,Data!$AP:$AR,2,FALSE))+J324,"")</f>
        <v/>
      </c>
      <c r="K325" s="3" t="str">
        <f>IF(AND($A325&lt;&gt;"",K$1&lt;&gt;""),SUMIFS(VM,Fecha,$A325,Linea,VLOOKUP(K$1,Data!$AP:$AR,3,FALSE),Cuenta,VLOOKUP(K$1,Data!$AP:$AR,2,FALSE))+SUMIFS(FX,Fecha,$A325,Linea,VLOOKUP(K$1,Data!$AP:$AR,3,FALSE),Cuenta,VLOOKUP(K$1,Data!$AP:$AR,2,FALSE))+K324,"")</f>
        <v/>
      </c>
      <c r="L325" s="3" t="str">
        <f>IF(AND($A325&lt;&gt;"",L$1&lt;&gt;""),SUMIFS(VM,Fecha,$A325,Linea,VLOOKUP(L$1,Data!$AP:$AR,3,FALSE),Cuenta,VLOOKUP(L$1,Data!$AP:$AR,2,FALSE))+SUMIFS(FX,Fecha,$A325,Linea,VLOOKUP(L$1,Data!$AP:$AR,3,FALSE),Cuenta,VLOOKUP(L$1,Data!$AP:$AR,2,FALSE))+L324,"")</f>
        <v/>
      </c>
      <c r="M325" s="3" t="str">
        <f>IF(AND($A325&lt;&gt;"",M$1&lt;&gt;""),SUMIFS(VM,Fecha,$A325,Linea,VLOOKUP(M$1,Data!$AP:$AR,3,FALSE),Cuenta,VLOOKUP(M$1,Data!$AP:$AR,2,FALSE))+SUMIFS(FX,Fecha,$A325,Linea,VLOOKUP(M$1,Data!$AP:$AR,3,FALSE),Cuenta,VLOOKUP(M$1,Data!$AP:$AR,2,FALSE))+M324,"")</f>
        <v/>
      </c>
      <c r="N325" s="3" t="str">
        <f>IF(AND($A325&lt;&gt;"",N$1&lt;&gt;""),SUMIFS(VM,Fecha,$A325,Linea,VLOOKUP(N$1,Data!$AP:$AR,3,FALSE),Cuenta,VLOOKUP(N$1,Data!$AP:$AR,2,FALSE))+SUMIFS(FX,Fecha,$A325,Linea,VLOOKUP(N$1,Data!$AP:$AR,3,FALSE),Cuenta,VLOOKUP(N$1,Data!$AP:$AR,2,FALSE))+N324,"")</f>
        <v/>
      </c>
    </row>
    <row r="326" spans="2:14" x14ac:dyDescent="0.25">
      <c r="B326" s="3" t="str">
        <f>IF(AND($A326&lt;&gt;"",B$1&lt;&gt;""),SUMIFS(VM,Fecha,$A326,Linea,VLOOKUP(B$1,Data!$AP:$AR,3,FALSE),Cuenta,VLOOKUP(B$1,Data!$AP:$AR,2,FALSE))+SUMIFS(FX,Fecha,$A326,Linea,VLOOKUP(B$1,Data!$AP:$AR,3,FALSE),Cuenta,VLOOKUP(B$1,Data!$AP:$AR,2,FALSE))+B325,"")</f>
        <v/>
      </c>
      <c r="C326" s="3" t="str">
        <f>IF(AND($A326&lt;&gt;"",C$1&lt;&gt;""),SUMIFS(VM,Fecha,$A326,Linea,VLOOKUP(C$1,Data!$AP:$AR,3,FALSE),Cuenta,VLOOKUP(C$1,Data!$AP:$AR,2,FALSE))+SUMIFS(FX,Fecha,$A326,Linea,VLOOKUP(C$1,Data!$AP:$AR,3,FALSE),Cuenta,VLOOKUP(C$1,Data!$AP:$AR,2,FALSE))+C325,"")</f>
        <v/>
      </c>
      <c r="D326" s="3" t="str">
        <f>IF(AND($A326&lt;&gt;"",D$1&lt;&gt;""),SUMIFS(VM,Fecha,$A326,Linea,VLOOKUP(D$1,Data!$AP:$AR,3,FALSE),Cuenta,VLOOKUP(D$1,Data!$AP:$AR,2,FALSE))+SUMIFS(FX,Fecha,$A326,Linea,VLOOKUP(D$1,Data!$AP:$AR,3,FALSE),Cuenta,VLOOKUP(D$1,Data!$AP:$AR,2,FALSE))+D325,"")</f>
        <v/>
      </c>
      <c r="E326" s="3" t="str">
        <f>IF(AND($A326&lt;&gt;"",E$1&lt;&gt;""),SUMIFS(VM,Fecha,$A326,Linea,VLOOKUP(E$1,Data!$AP:$AR,3,FALSE),Cuenta,VLOOKUP(E$1,Data!$AP:$AR,2,FALSE))+SUMIFS(FX,Fecha,$A326,Linea,VLOOKUP(E$1,Data!$AP:$AR,3,FALSE),Cuenta,VLOOKUP(E$1,Data!$AP:$AR,2,FALSE))+E325,"")</f>
        <v/>
      </c>
      <c r="F326" s="3" t="str">
        <f>IF(AND($A326&lt;&gt;"",F$1&lt;&gt;""),SUMIFS(VM,Fecha,$A326,Linea,VLOOKUP(F$1,Data!$AP:$AR,3,FALSE),Cuenta,VLOOKUP(F$1,Data!$AP:$AR,2,FALSE))+SUMIFS(FX,Fecha,$A326,Linea,VLOOKUP(F$1,Data!$AP:$AR,3,FALSE),Cuenta,VLOOKUP(F$1,Data!$AP:$AR,2,FALSE))+F325,"")</f>
        <v/>
      </c>
      <c r="G326" s="3" t="str">
        <f>IF(AND($A326&lt;&gt;"",G$1&lt;&gt;""),SUMIFS(VM,Fecha,$A326,Linea,VLOOKUP(G$1,Data!$AP:$AR,3,FALSE),Cuenta,VLOOKUP(G$1,Data!$AP:$AR,2,FALSE))+SUMIFS(FX,Fecha,$A326,Linea,VLOOKUP(G$1,Data!$AP:$AR,3,FALSE),Cuenta,VLOOKUP(G$1,Data!$AP:$AR,2,FALSE))+G325,"")</f>
        <v/>
      </c>
      <c r="H326" s="3" t="str">
        <f>IF(AND($A326&lt;&gt;"",H$1&lt;&gt;""),SUMIFS(VM,Fecha,$A326,Linea,VLOOKUP(H$1,Data!$AP:$AR,3,FALSE),Cuenta,VLOOKUP(H$1,Data!$AP:$AR,2,FALSE))+SUMIFS(FX,Fecha,$A326,Linea,VLOOKUP(H$1,Data!$AP:$AR,3,FALSE),Cuenta,VLOOKUP(H$1,Data!$AP:$AR,2,FALSE))+H325,"")</f>
        <v/>
      </c>
      <c r="I326" s="3" t="str">
        <f>IF(AND($A326&lt;&gt;"",I$1&lt;&gt;""),SUMIFS(VM,Fecha,$A326,Linea,VLOOKUP(I$1,Data!$AP:$AR,3,FALSE),Cuenta,VLOOKUP(I$1,Data!$AP:$AR,2,FALSE))+SUMIFS(FX,Fecha,$A326,Linea,VLOOKUP(I$1,Data!$AP:$AR,3,FALSE),Cuenta,VLOOKUP(I$1,Data!$AP:$AR,2,FALSE))+I325,"")</f>
        <v/>
      </c>
      <c r="J326" s="3" t="str">
        <f>IF(AND($A326&lt;&gt;"",J$1&lt;&gt;""),SUMIFS(VM,Fecha,$A326,Linea,VLOOKUP(J$1,Data!$AP:$AR,3,FALSE),Cuenta,VLOOKUP(J$1,Data!$AP:$AR,2,FALSE))+SUMIFS(FX,Fecha,$A326,Linea,VLOOKUP(J$1,Data!$AP:$AR,3,FALSE),Cuenta,VLOOKUP(J$1,Data!$AP:$AR,2,FALSE))+J325,"")</f>
        <v/>
      </c>
      <c r="K326" s="3" t="str">
        <f>IF(AND($A326&lt;&gt;"",K$1&lt;&gt;""),SUMIFS(VM,Fecha,$A326,Linea,VLOOKUP(K$1,Data!$AP:$AR,3,FALSE),Cuenta,VLOOKUP(K$1,Data!$AP:$AR,2,FALSE))+SUMIFS(FX,Fecha,$A326,Linea,VLOOKUP(K$1,Data!$AP:$AR,3,FALSE),Cuenta,VLOOKUP(K$1,Data!$AP:$AR,2,FALSE))+K325,"")</f>
        <v/>
      </c>
      <c r="L326" s="3" t="str">
        <f>IF(AND($A326&lt;&gt;"",L$1&lt;&gt;""),SUMIFS(VM,Fecha,$A326,Linea,VLOOKUP(L$1,Data!$AP:$AR,3,FALSE),Cuenta,VLOOKUP(L$1,Data!$AP:$AR,2,FALSE))+SUMIFS(FX,Fecha,$A326,Linea,VLOOKUP(L$1,Data!$AP:$AR,3,FALSE),Cuenta,VLOOKUP(L$1,Data!$AP:$AR,2,FALSE))+L325,"")</f>
        <v/>
      </c>
      <c r="M326" s="3" t="str">
        <f>IF(AND($A326&lt;&gt;"",M$1&lt;&gt;""),SUMIFS(VM,Fecha,$A326,Linea,VLOOKUP(M$1,Data!$AP:$AR,3,FALSE),Cuenta,VLOOKUP(M$1,Data!$AP:$AR,2,FALSE))+SUMIFS(FX,Fecha,$A326,Linea,VLOOKUP(M$1,Data!$AP:$AR,3,FALSE),Cuenta,VLOOKUP(M$1,Data!$AP:$AR,2,FALSE))+M325,"")</f>
        <v/>
      </c>
      <c r="N326" s="3" t="str">
        <f>IF(AND($A326&lt;&gt;"",N$1&lt;&gt;""),SUMIFS(VM,Fecha,$A326,Linea,VLOOKUP(N$1,Data!$AP:$AR,3,FALSE),Cuenta,VLOOKUP(N$1,Data!$AP:$AR,2,FALSE))+SUMIFS(FX,Fecha,$A326,Linea,VLOOKUP(N$1,Data!$AP:$AR,3,FALSE),Cuenta,VLOOKUP(N$1,Data!$AP:$AR,2,FALSE))+N325,"")</f>
        <v/>
      </c>
    </row>
    <row r="327" spans="2:14" x14ac:dyDescent="0.25">
      <c r="B327" s="3" t="str">
        <f>IF(AND($A327&lt;&gt;"",B$1&lt;&gt;""),SUMIFS(VM,Fecha,$A327,Linea,VLOOKUP(B$1,Data!$AP:$AR,3,FALSE),Cuenta,VLOOKUP(B$1,Data!$AP:$AR,2,FALSE))+SUMIFS(FX,Fecha,$A327,Linea,VLOOKUP(B$1,Data!$AP:$AR,3,FALSE),Cuenta,VLOOKUP(B$1,Data!$AP:$AR,2,FALSE))+B326,"")</f>
        <v/>
      </c>
      <c r="C327" s="3" t="str">
        <f>IF(AND($A327&lt;&gt;"",C$1&lt;&gt;""),SUMIFS(VM,Fecha,$A327,Linea,VLOOKUP(C$1,Data!$AP:$AR,3,FALSE),Cuenta,VLOOKUP(C$1,Data!$AP:$AR,2,FALSE))+SUMIFS(FX,Fecha,$A327,Linea,VLOOKUP(C$1,Data!$AP:$AR,3,FALSE),Cuenta,VLOOKUP(C$1,Data!$AP:$AR,2,FALSE))+C326,"")</f>
        <v/>
      </c>
      <c r="D327" s="3" t="str">
        <f>IF(AND($A327&lt;&gt;"",D$1&lt;&gt;""),SUMIFS(VM,Fecha,$A327,Linea,VLOOKUP(D$1,Data!$AP:$AR,3,FALSE),Cuenta,VLOOKUP(D$1,Data!$AP:$AR,2,FALSE))+SUMIFS(FX,Fecha,$A327,Linea,VLOOKUP(D$1,Data!$AP:$AR,3,FALSE),Cuenta,VLOOKUP(D$1,Data!$AP:$AR,2,FALSE))+D326,"")</f>
        <v/>
      </c>
      <c r="E327" s="3" t="str">
        <f>IF(AND($A327&lt;&gt;"",E$1&lt;&gt;""),SUMIFS(VM,Fecha,$A327,Linea,VLOOKUP(E$1,Data!$AP:$AR,3,FALSE),Cuenta,VLOOKUP(E$1,Data!$AP:$AR,2,FALSE))+SUMIFS(FX,Fecha,$A327,Linea,VLOOKUP(E$1,Data!$AP:$AR,3,FALSE),Cuenta,VLOOKUP(E$1,Data!$AP:$AR,2,FALSE))+E326,"")</f>
        <v/>
      </c>
      <c r="F327" s="3" t="str">
        <f>IF(AND($A327&lt;&gt;"",F$1&lt;&gt;""),SUMIFS(VM,Fecha,$A327,Linea,VLOOKUP(F$1,Data!$AP:$AR,3,FALSE),Cuenta,VLOOKUP(F$1,Data!$AP:$AR,2,FALSE))+SUMIFS(FX,Fecha,$A327,Linea,VLOOKUP(F$1,Data!$AP:$AR,3,FALSE),Cuenta,VLOOKUP(F$1,Data!$AP:$AR,2,FALSE))+F326,"")</f>
        <v/>
      </c>
      <c r="G327" s="3" t="str">
        <f>IF(AND($A327&lt;&gt;"",G$1&lt;&gt;""),SUMIFS(VM,Fecha,$A327,Linea,VLOOKUP(G$1,Data!$AP:$AR,3,FALSE),Cuenta,VLOOKUP(G$1,Data!$AP:$AR,2,FALSE))+SUMIFS(FX,Fecha,$A327,Linea,VLOOKUP(G$1,Data!$AP:$AR,3,FALSE),Cuenta,VLOOKUP(G$1,Data!$AP:$AR,2,FALSE))+G326,"")</f>
        <v/>
      </c>
      <c r="H327" s="3" t="str">
        <f>IF(AND($A327&lt;&gt;"",H$1&lt;&gt;""),SUMIFS(VM,Fecha,$A327,Linea,VLOOKUP(H$1,Data!$AP:$AR,3,FALSE),Cuenta,VLOOKUP(H$1,Data!$AP:$AR,2,FALSE))+SUMIFS(FX,Fecha,$A327,Linea,VLOOKUP(H$1,Data!$AP:$AR,3,FALSE),Cuenta,VLOOKUP(H$1,Data!$AP:$AR,2,FALSE))+H326,"")</f>
        <v/>
      </c>
      <c r="I327" s="3" t="str">
        <f>IF(AND($A327&lt;&gt;"",I$1&lt;&gt;""),SUMIFS(VM,Fecha,$A327,Linea,VLOOKUP(I$1,Data!$AP:$AR,3,FALSE),Cuenta,VLOOKUP(I$1,Data!$AP:$AR,2,FALSE))+SUMIFS(FX,Fecha,$A327,Linea,VLOOKUP(I$1,Data!$AP:$AR,3,FALSE),Cuenta,VLOOKUP(I$1,Data!$AP:$AR,2,FALSE))+I326,"")</f>
        <v/>
      </c>
      <c r="J327" s="3" t="str">
        <f>IF(AND($A327&lt;&gt;"",J$1&lt;&gt;""),SUMIFS(VM,Fecha,$A327,Linea,VLOOKUP(J$1,Data!$AP:$AR,3,FALSE),Cuenta,VLOOKUP(J$1,Data!$AP:$AR,2,FALSE))+SUMIFS(FX,Fecha,$A327,Linea,VLOOKUP(J$1,Data!$AP:$AR,3,FALSE),Cuenta,VLOOKUP(J$1,Data!$AP:$AR,2,FALSE))+J326,"")</f>
        <v/>
      </c>
      <c r="K327" s="3" t="str">
        <f>IF(AND($A327&lt;&gt;"",K$1&lt;&gt;""),SUMIFS(VM,Fecha,$A327,Linea,VLOOKUP(K$1,Data!$AP:$AR,3,FALSE),Cuenta,VLOOKUP(K$1,Data!$AP:$AR,2,FALSE))+SUMIFS(FX,Fecha,$A327,Linea,VLOOKUP(K$1,Data!$AP:$AR,3,FALSE),Cuenta,VLOOKUP(K$1,Data!$AP:$AR,2,FALSE))+K326,"")</f>
        <v/>
      </c>
      <c r="L327" s="3" t="str">
        <f>IF(AND($A327&lt;&gt;"",L$1&lt;&gt;""),SUMIFS(VM,Fecha,$A327,Linea,VLOOKUP(L$1,Data!$AP:$AR,3,FALSE),Cuenta,VLOOKUP(L$1,Data!$AP:$AR,2,FALSE))+SUMIFS(FX,Fecha,$A327,Linea,VLOOKUP(L$1,Data!$AP:$AR,3,FALSE),Cuenta,VLOOKUP(L$1,Data!$AP:$AR,2,FALSE))+L326,"")</f>
        <v/>
      </c>
      <c r="M327" s="3" t="str">
        <f>IF(AND($A327&lt;&gt;"",M$1&lt;&gt;""),SUMIFS(VM,Fecha,$A327,Linea,VLOOKUP(M$1,Data!$AP:$AR,3,FALSE),Cuenta,VLOOKUP(M$1,Data!$AP:$AR,2,FALSE))+SUMIFS(FX,Fecha,$A327,Linea,VLOOKUP(M$1,Data!$AP:$AR,3,FALSE),Cuenta,VLOOKUP(M$1,Data!$AP:$AR,2,FALSE))+M326,"")</f>
        <v/>
      </c>
      <c r="N327" s="3" t="str">
        <f>IF(AND($A327&lt;&gt;"",N$1&lt;&gt;""),SUMIFS(VM,Fecha,$A327,Linea,VLOOKUP(N$1,Data!$AP:$AR,3,FALSE),Cuenta,VLOOKUP(N$1,Data!$AP:$AR,2,FALSE))+SUMIFS(FX,Fecha,$A327,Linea,VLOOKUP(N$1,Data!$AP:$AR,3,FALSE),Cuenta,VLOOKUP(N$1,Data!$AP:$AR,2,FALSE))+N326,"")</f>
        <v/>
      </c>
    </row>
    <row r="328" spans="2:14" x14ac:dyDescent="0.25">
      <c r="B328" s="3" t="str">
        <f>IF(AND($A328&lt;&gt;"",B$1&lt;&gt;""),SUMIFS(VM,Fecha,$A328,Linea,VLOOKUP(B$1,Data!$AP:$AR,3,FALSE),Cuenta,VLOOKUP(B$1,Data!$AP:$AR,2,FALSE))+SUMIFS(FX,Fecha,$A328,Linea,VLOOKUP(B$1,Data!$AP:$AR,3,FALSE),Cuenta,VLOOKUP(B$1,Data!$AP:$AR,2,FALSE))+B327,"")</f>
        <v/>
      </c>
      <c r="C328" s="3" t="str">
        <f>IF(AND($A328&lt;&gt;"",C$1&lt;&gt;""),SUMIFS(VM,Fecha,$A328,Linea,VLOOKUP(C$1,Data!$AP:$AR,3,FALSE),Cuenta,VLOOKUP(C$1,Data!$AP:$AR,2,FALSE))+SUMIFS(FX,Fecha,$A328,Linea,VLOOKUP(C$1,Data!$AP:$AR,3,FALSE),Cuenta,VLOOKUP(C$1,Data!$AP:$AR,2,FALSE))+C327,"")</f>
        <v/>
      </c>
      <c r="D328" s="3" t="str">
        <f>IF(AND($A328&lt;&gt;"",D$1&lt;&gt;""),SUMIFS(VM,Fecha,$A328,Linea,VLOOKUP(D$1,Data!$AP:$AR,3,FALSE),Cuenta,VLOOKUP(D$1,Data!$AP:$AR,2,FALSE))+SUMIFS(FX,Fecha,$A328,Linea,VLOOKUP(D$1,Data!$AP:$AR,3,FALSE),Cuenta,VLOOKUP(D$1,Data!$AP:$AR,2,FALSE))+D327,"")</f>
        <v/>
      </c>
      <c r="E328" s="3" t="str">
        <f>IF(AND($A328&lt;&gt;"",E$1&lt;&gt;""),SUMIFS(VM,Fecha,$A328,Linea,VLOOKUP(E$1,Data!$AP:$AR,3,FALSE),Cuenta,VLOOKUP(E$1,Data!$AP:$AR,2,FALSE))+SUMIFS(FX,Fecha,$A328,Linea,VLOOKUP(E$1,Data!$AP:$AR,3,FALSE),Cuenta,VLOOKUP(E$1,Data!$AP:$AR,2,FALSE))+E327,"")</f>
        <v/>
      </c>
      <c r="F328" s="3" t="str">
        <f>IF(AND($A328&lt;&gt;"",F$1&lt;&gt;""),SUMIFS(VM,Fecha,$A328,Linea,VLOOKUP(F$1,Data!$AP:$AR,3,FALSE),Cuenta,VLOOKUP(F$1,Data!$AP:$AR,2,FALSE))+SUMIFS(FX,Fecha,$A328,Linea,VLOOKUP(F$1,Data!$AP:$AR,3,FALSE),Cuenta,VLOOKUP(F$1,Data!$AP:$AR,2,FALSE))+F327,"")</f>
        <v/>
      </c>
      <c r="G328" s="3" t="str">
        <f>IF(AND($A328&lt;&gt;"",G$1&lt;&gt;""),SUMIFS(VM,Fecha,$A328,Linea,VLOOKUP(G$1,Data!$AP:$AR,3,FALSE),Cuenta,VLOOKUP(G$1,Data!$AP:$AR,2,FALSE))+SUMIFS(FX,Fecha,$A328,Linea,VLOOKUP(G$1,Data!$AP:$AR,3,FALSE),Cuenta,VLOOKUP(G$1,Data!$AP:$AR,2,FALSE))+G327,"")</f>
        <v/>
      </c>
      <c r="H328" s="3" t="str">
        <f>IF(AND($A328&lt;&gt;"",H$1&lt;&gt;""),SUMIFS(VM,Fecha,$A328,Linea,VLOOKUP(H$1,Data!$AP:$AR,3,FALSE),Cuenta,VLOOKUP(H$1,Data!$AP:$AR,2,FALSE))+SUMIFS(FX,Fecha,$A328,Linea,VLOOKUP(H$1,Data!$AP:$AR,3,FALSE),Cuenta,VLOOKUP(H$1,Data!$AP:$AR,2,FALSE))+H327,"")</f>
        <v/>
      </c>
      <c r="I328" s="3" t="str">
        <f>IF(AND($A328&lt;&gt;"",I$1&lt;&gt;""),SUMIFS(VM,Fecha,$A328,Linea,VLOOKUP(I$1,Data!$AP:$AR,3,FALSE),Cuenta,VLOOKUP(I$1,Data!$AP:$AR,2,FALSE))+SUMIFS(FX,Fecha,$A328,Linea,VLOOKUP(I$1,Data!$AP:$AR,3,FALSE),Cuenta,VLOOKUP(I$1,Data!$AP:$AR,2,FALSE))+I327,"")</f>
        <v/>
      </c>
      <c r="J328" s="3" t="str">
        <f>IF(AND($A328&lt;&gt;"",J$1&lt;&gt;""),SUMIFS(VM,Fecha,$A328,Linea,VLOOKUP(J$1,Data!$AP:$AR,3,FALSE),Cuenta,VLOOKUP(J$1,Data!$AP:$AR,2,FALSE))+SUMIFS(FX,Fecha,$A328,Linea,VLOOKUP(J$1,Data!$AP:$AR,3,FALSE),Cuenta,VLOOKUP(J$1,Data!$AP:$AR,2,FALSE))+J327,"")</f>
        <v/>
      </c>
      <c r="K328" s="3" t="str">
        <f>IF(AND($A328&lt;&gt;"",K$1&lt;&gt;""),SUMIFS(VM,Fecha,$A328,Linea,VLOOKUP(K$1,Data!$AP:$AR,3,FALSE),Cuenta,VLOOKUP(K$1,Data!$AP:$AR,2,FALSE))+SUMIFS(FX,Fecha,$A328,Linea,VLOOKUP(K$1,Data!$AP:$AR,3,FALSE),Cuenta,VLOOKUP(K$1,Data!$AP:$AR,2,FALSE))+K327,"")</f>
        <v/>
      </c>
      <c r="L328" s="3" t="str">
        <f>IF(AND($A328&lt;&gt;"",L$1&lt;&gt;""),SUMIFS(VM,Fecha,$A328,Linea,VLOOKUP(L$1,Data!$AP:$AR,3,FALSE),Cuenta,VLOOKUP(L$1,Data!$AP:$AR,2,FALSE))+SUMIFS(FX,Fecha,$A328,Linea,VLOOKUP(L$1,Data!$AP:$AR,3,FALSE),Cuenta,VLOOKUP(L$1,Data!$AP:$AR,2,FALSE))+L327,"")</f>
        <v/>
      </c>
      <c r="M328" s="3" t="str">
        <f>IF(AND($A328&lt;&gt;"",M$1&lt;&gt;""),SUMIFS(VM,Fecha,$A328,Linea,VLOOKUP(M$1,Data!$AP:$AR,3,FALSE),Cuenta,VLOOKUP(M$1,Data!$AP:$AR,2,FALSE))+SUMIFS(FX,Fecha,$A328,Linea,VLOOKUP(M$1,Data!$AP:$AR,3,FALSE),Cuenta,VLOOKUP(M$1,Data!$AP:$AR,2,FALSE))+M327,"")</f>
        <v/>
      </c>
      <c r="N328" s="3" t="str">
        <f>IF(AND($A328&lt;&gt;"",N$1&lt;&gt;""),SUMIFS(VM,Fecha,$A328,Linea,VLOOKUP(N$1,Data!$AP:$AR,3,FALSE),Cuenta,VLOOKUP(N$1,Data!$AP:$AR,2,FALSE))+SUMIFS(FX,Fecha,$A328,Linea,VLOOKUP(N$1,Data!$AP:$AR,3,FALSE),Cuenta,VLOOKUP(N$1,Data!$AP:$AR,2,FALSE))+N327,"")</f>
        <v/>
      </c>
    </row>
    <row r="329" spans="2:14" x14ac:dyDescent="0.25">
      <c r="B329" s="3" t="str">
        <f>IF(AND($A329&lt;&gt;"",B$1&lt;&gt;""),SUMIFS(VM,Fecha,$A329,Linea,VLOOKUP(B$1,Data!$AP:$AR,3,FALSE),Cuenta,VLOOKUP(B$1,Data!$AP:$AR,2,FALSE))+SUMIFS(FX,Fecha,$A329,Linea,VLOOKUP(B$1,Data!$AP:$AR,3,FALSE),Cuenta,VLOOKUP(B$1,Data!$AP:$AR,2,FALSE))+B328,"")</f>
        <v/>
      </c>
      <c r="C329" s="3" t="str">
        <f>IF(AND($A329&lt;&gt;"",C$1&lt;&gt;""),SUMIFS(VM,Fecha,$A329,Linea,VLOOKUP(C$1,Data!$AP:$AR,3,FALSE),Cuenta,VLOOKUP(C$1,Data!$AP:$AR,2,FALSE))+SUMIFS(FX,Fecha,$A329,Linea,VLOOKUP(C$1,Data!$AP:$AR,3,FALSE),Cuenta,VLOOKUP(C$1,Data!$AP:$AR,2,FALSE))+C328,"")</f>
        <v/>
      </c>
      <c r="D329" s="3" t="str">
        <f>IF(AND($A329&lt;&gt;"",D$1&lt;&gt;""),SUMIFS(VM,Fecha,$A329,Linea,VLOOKUP(D$1,Data!$AP:$AR,3,FALSE),Cuenta,VLOOKUP(D$1,Data!$AP:$AR,2,FALSE))+SUMIFS(FX,Fecha,$A329,Linea,VLOOKUP(D$1,Data!$AP:$AR,3,FALSE),Cuenta,VLOOKUP(D$1,Data!$AP:$AR,2,FALSE))+D328,"")</f>
        <v/>
      </c>
      <c r="E329" s="3" t="str">
        <f>IF(AND($A329&lt;&gt;"",E$1&lt;&gt;""),SUMIFS(VM,Fecha,$A329,Linea,VLOOKUP(E$1,Data!$AP:$AR,3,FALSE),Cuenta,VLOOKUP(E$1,Data!$AP:$AR,2,FALSE))+SUMIFS(FX,Fecha,$A329,Linea,VLOOKUP(E$1,Data!$AP:$AR,3,FALSE),Cuenta,VLOOKUP(E$1,Data!$AP:$AR,2,FALSE))+E328,"")</f>
        <v/>
      </c>
      <c r="F329" s="3" t="str">
        <f>IF(AND($A329&lt;&gt;"",F$1&lt;&gt;""),SUMIFS(VM,Fecha,$A329,Linea,VLOOKUP(F$1,Data!$AP:$AR,3,FALSE),Cuenta,VLOOKUP(F$1,Data!$AP:$AR,2,FALSE))+SUMIFS(FX,Fecha,$A329,Linea,VLOOKUP(F$1,Data!$AP:$AR,3,FALSE),Cuenta,VLOOKUP(F$1,Data!$AP:$AR,2,FALSE))+F328,"")</f>
        <v/>
      </c>
      <c r="G329" s="3" t="str">
        <f>IF(AND($A329&lt;&gt;"",G$1&lt;&gt;""),SUMIFS(VM,Fecha,$A329,Linea,VLOOKUP(G$1,Data!$AP:$AR,3,FALSE),Cuenta,VLOOKUP(G$1,Data!$AP:$AR,2,FALSE))+SUMIFS(FX,Fecha,$A329,Linea,VLOOKUP(G$1,Data!$AP:$AR,3,FALSE),Cuenta,VLOOKUP(G$1,Data!$AP:$AR,2,FALSE))+G328,"")</f>
        <v/>
      </c>
      <c r="H329" s="3" t="str">
        <f>IF(AND($A329&lt;&gt;"",H$1&lt;&gt;""),SUMIFS(VM,Fecha,$A329,Linea,VLOOKUP(H$1,Data!$AP:$AR,3,FALSE),Cuenta,VLOOKUP(H$1,Data!$AP:$AR,2,FALSE))+SUMIFS(FX,Fecha,$A329,Linea,VLOOKUP(H$1,Data!$AP:$AR,3,FALSE),Cuenta,VLOOKUP(H$1,Data!$AP:$AR,2,FALSE))+H328,"")</f>
        <v/>
      </c>
      <c r="I329" s="3" t="str">
        <f>IF(AND($A329&lt;&gt;"",I$1&lt;&gt;""),SUMIFS(VM,Fecha,$A329,Linea,VLOOKUP(I$1,Data!$AP:$AR,3,FALSE),Cuenta,VLOOKUP(I$1,Data!$AP:$AR,2,FALSE))+SUMIFS(FX,Fecha,$A329,Linea,VLOOKUP(I$1,Data!$AP:$AR,3,FALSE),Cuenta,VLOOKUP(I$1,Data!$AP:$AR,2,FALSE))+I328,"")</f>
        <v/>
      </c>
      <c r="J329" s="3" t="str">
        <f>IF(AND($A329&lt;&gt;"",J$1&lt;&gt;""),SUMIFS(VM,Fecha,$A329,Linea,VLOOKUP(J$1,Data!$AP:$AR,3,FALSE),Cuenta,VLOOKUP(J$1,Data!$AP:$AR,2,FALSE))+SUMIFS(FX,Fecha,$A329,Linea,VLOOKUP(J$1,Data!$AP:$AR,3,FALSE),Cuenta,VLOOKUP(J$1,Data!$AP:$AR,2,FALSE))+J328,"")</f>
        <v/>
      </c>
      <c r="K329" s="3" t="str">
        <f>IF(AND($A329&lt;&gt;"",K$1&lt;&gt;""),SUMIFS(VM,Fecha,$A329,Linea,VLOOKUP(K$1,Data!$AP:$AR,3,FALSE),Cuenta,VLOOKUP(K$1,Data!$AP:$AR,2,FALSE))+SUMIFS(FX,Fecha,$A329,Linea,VLOOKUP(K$1,Data!$AP:$AR,3,FALSE),Cuenta,VLOOKUP(K$1,Data!$AP:$AR,2,FALSE))+K328,"")</f>
        <v/>
      </c>
      <c r="L329" s="3" t="str">
        <f>IF(AND($A329&lt;&gt;"",L$1&lt;&gt;""),SUMIFS(VM,Fecha,$A329,Linea,VLOOKUP(L$1,Data!$AP:$AR,3,FALSE),Cuenta,VLOOKUP(L$1,Data!$AP:$AR,2,FALSE))+SUMIFS(FX,Fecha,$A329,Linea,VLOOKUP(L$1,Data!$AP:$AR,3,FALSE),Cuenta,VLOOKUP(L$1,Data!$AP:$AR,2,FALSE))+L328,"")</f>
        <v/>
      </c>
      <c r="M329" s="3" t="str">
        <f>IF(AND($A329&lt;&gt;"",M$1&lt;&gt;""),SUMIFS(VM,Fecha,$A329,Linea,VLOOKUP(M$1,Data!$AP:$AR,3,FALSE),Cuenta,VLOOKUP(M$1,Data!$AP:$AR,2,FALSE))+SUMIFS(FX,Fecha,$A329,Linea,VLOOKUP(M$1,Data!$AP:$AR,3,FALSE),Cuenta,VLOOKUP(M$1,Data!$AP:$AR,2,FALSE))+M328,"")</f>
        <v/>
      </c>
      <c r="N329" s="3" t="str">
        <f>IF(AND($A329&lt;&gt;"",N$1&lt;&gt;""),SUMIFS(VM,Fecha,$A329,Linea,VLOOKUP(N$1,Data!$AP:$AR,3,FALSE),Cuenta,VLOOKUP(N$1,Data!$AP:$AR,2,FALSE))+SUMIFS(FX,Fecha,$A329,Linea,VLOOKUP(N$1,Data!$AP:$AR,3,FALSE),Cuenta,VLOOKUP(N$1,Data!$AP:$AR,2,FALSE))+N328,"")</f>
        <v/>
      </c>
    </row>
    <row r="330" spans="2:14" x14ac:dyDescent="0.25">
      <c r="B330" s="3" t="str">
        <f>IF(AND($A330&lt;&gt;"",B$1&lt;&gt;""),SUMIFS(VM,Fecha,$A330,Linea,VLOOKUP(B$1,Data!$AP:$AR,3,FALSE),Cuenta,VLOOKUP(B$1,Data!$AP:$AR,2,FALSE))+SUMIFS(FX,Fecha,$A330,Linea,VLOOKUP(B$1,Data!$AP:$AR,3,FALSE),Cuenta,VLOOKUP(B$1,Data!$AP:$AR,2,FALSE))+B329,"")</f>
        <v/>
      </c>
      <c r="C330" s="3" t="str">
        <f>IF(AND($A330&lt;&gt;"",C$1&lt;&gt;""),SUMIFS(VM,Fecha,$A330,Linea,VLOOKUP(C$1,Data!$AP:$AR,3,FALSE),Cuenta,VLOOKUP(C$1,Data!$AP:$AR,2,FALSE))+SUMIFS(FX,Fecha,$A330,Linea,VLOOKUP(C$1,Data!$AP:$AR,3,FALSE),Cuenta,VLOOKUP(C$1,Data!$AP:$AR,2,FALSE))+C329,"")</f>
        <v/>
      </c>
      <c r="D330" s="3" t="str">
        <f>IF(AND($A330&lt;&gt;"",D$1&lt;&gt;""),SUMIFS(VM,Fecha,$A330,Linea,VLOOKUP(D$1,Data!$AP:$AR,3,FALSE),Cuenta,VLOOKUP(D$1,Data!$AP:$AR,2,FALSE))+SUMIFS(FX,Fecha,$A330,Linea,VLOOKUP(D$1,Data!$AP:$AR,3,FALSE),Cuenta,VLOOKUP(D$1,Data!$AP:$AR,2,FALSE))+D329,"")</f>
        <v/>
      </c>
      <c r="E330" s="3" t="str">
        <f>IF(AND($A330&lt;&gt;"",E$1&lt;&gt;""),SUMIFS(VM,Fecha,$A330,Linea,VLOOKUP(E$1,Data!$AP:$AR,3,FALSE),Cuenta,VLOOKUP(E$1,Data!$AP:$AR,2,FALSE))+SUMIFS(FX,Fecha,$A330,Linea,VLOOKUP(E$1,Data!$AP:$AR,3,FALSE),Cuenta,VLOOKUP(E$1,Data!$AP:$AR,2,FALSE))+E329,"")</f>
        <v/>
      </c>
      <c r="F330" s="3" t="str">
        <f>IF(AND($A330&lt;&gt;"",F$1&lt;&gt;""),SUMIFS(VM,Fecha,$A330,Linea,VLOOKUP(F$1,Data!$AP:$AR,3,FALSE),Cuenta,VLOOKUP(F$1,Data!$AP:$AR,2,FALSE))+SUMIFS(FX,Fecha,$A330,Linea,VLOOKUP(F$1,Data!$AP:$AR,3,FALSE),Cuenta,VLOOKUP(F$1,Data!$AP:$AR,2,FALSE))+F329,"")</f>
        <v/>
      </c>
      <c r="G330" s="3" t="str">
        <f>IF(AND($A330&lt;&gt;"",G$1&lt;&gt;""),SUMIFS(VM,Fecha,$A330,Linea,VLOOKUP(G$1,Data!$AP:$AR,3,FALSE),Cuenta,VLOOKUP(G$1,Data!$AP:$AR,2,FALSE))+SUMIFS(FX,Fecha,$A330,Linea,VLOOKUP(G$1,Data!$AP:$AR,3,FALSE),Cuenta,VLOOKUP(G$1,Data!$AP:$AR,2,FALSE))+G329,"")</f>
        <v/>
      </c>
      <c r="H330" s="3" t="str">
        <f>IF(AND($A330&lt;&gt;"",H$1&lt;&gt;""),SUMIFS(VM,Fecha,$A330,Linea,VLOOKUP(H$1,Data!$AP:$AR,3,FALSE),Cuenta,VLOOKUP(H$1,Data!$AP:$AR,2,FALSE))+SUMIFS(FX,Fecha,$A330,Linea,VLOOKUP(H$1,Data!$AP:$AR,3,FALSE),Cuenta,VLOOKUP(H$1,Data!$AP:$AR,2,FALSE))+H329,"")</f>
        <v/>
      </c>
      <c r="I330" s="3" t="str">
        <f>IF(AND($A330&lt;&gt;"",I$1&lt;&gt;""),SUMIFS(VM,Fecha,$A330,Linea,VLOOKUP(I$1,Data!$AP:$AR,3,FALSE),Cuenta,VLOOKUP(I$1,Data!$AP:$AR,2,FALSE))+SUMIFS(FX,Fecha,$A330,Linea,VLOOKUP(I$1,Data!$AP:$AR,3,FALSE),Cuenta,VLOOKUP(I$1,Data!$AP:$AR,2,FALSE))+I329,"")</f>
        <v/>
      </c>
      <c r="J330" s="3" t="str">
        <f>IF(AND($A330&lt;&gt;"",J$1&lt;&gt;""),SUMIFS(VM,Fecha,$A330,Linea,VLOOKUP(J$1,Data!$AP:$AR,3,FALSE),Cuenta,VLOOKUP(J$1,Data!$AP:$AR,2,FALSE))+SUMIFS(FX,Fecha,$A330,Linea,VLOOKUP(J$1,Data!$AP:$AR,3,FALSE),Cuenta,VLOOKUP(J$1,Data!$AP:$AR,2,FALSE))+J329,"")</f>
        <v/>
      </c>
      <c r="K330" s="3" t="str">
        <f>IF(AND($A330&lt;&gt;"",K$1&lt;&gt;""),SUMIFS(VM,Fecha,$A330,Linea,VLOOKUP(K$1,Data!$AP:$AR,3,FALSE),Cuenta,VLOOKUP(K$1,Data!$AP:$AR,2,FALSE))+SUMIFS(FX,Fecha,$A330,Linea,VLOOKUP(K$1,Data!$AP:$AR,3,FALSE),Cuenta,VLOOKUP(K$1,Data!$AP:$AR,2,FALSE))+K329,"")</f>
        <v/>
      </c>
      <c r="L330" s="3" t="str">
        <f>IF(AND($A330&lt;&gt;"",L$1&lt;&gt;""),SUMIFS(VM,Fecha,$A330,Linea,VLOOKUP(L$1,Data!$AP:$AR,3,FALSE),Cuenta,VLOOKUP(L$1,Data!$AP:$AR,2,FALSE))+SUMIFS(FX,Fecha,$A330,Linea,VLOOKUP(L$1,Data!$AP:$AR,3,FALSE),Cuenta,VLOOKUP(L$1,Data!$AP:$AR,2,FALSE))+L329,"")</f>
        <v/>
      </c>
      <c r="M330" s="3" t="str">
        <f>IF(AND($A330&lt;&gt;"",M$1&lt;&gt;""),SUMIFS(VM,Fecha,$A330,Linea,VLOOKUP(M$1,Data!$AP:$AR,3,FALSE),Cuenta,VLOOKUP(M$1,Data!$AP:$AR,2,FALSE))+SUMIFS(FX,Fecha,$A330,Linea,VLOOKUP(M$1,Data!$AP:$AR,3,FALSE),Cuenta,VLOOKUP(M$1,Data!$AP:$AR,2,FALSE))+M329,"")</f>
        <v/>
      </c>
      <c r="N330" s="3" t="str">
        <f>IF(AND($A330&lt;&gt;"",N$1&lt;&gt;""),SUMIFS(VM,Fecha,$A330,Linea,VLOOKUP(N$1,Data!$AP:$AR,3,FALSE),Cuenta,VLOOKUP(N$1,Data!$AP:$AR,2,FALSE))+SUMIFS(FX,Fecha,$A330,Linea,VLOOKUP(N$1,Data!$AP:$AR,3,FALSE),Cuenta,VLOOKUP(N$1,Data!$AP:$AR,2,FALSE))+N329,"")</f>
        <v/>
      </c>
    </row>
    <row r="331" spans="2:14" x14ac:dyDescent="0.25">
      <c r="B331" s="3" t="str">
        <f>IF(AND($A331&lt;&gt;"",B$1&lt;&gt;""),SUMIFS(VM,Fecha,$A331,Linea,VLOOKUP(B$1,Data!$AP:$AR,3,FALSE),Cuenta,VLOOKUP(B$1,Data!$AP:$AR,2,FALSE))+SUMIFS(FX,Fecha,$A331,Linea,VLOOKUP(B$1,Data!$AP:$AR,3,FALSE),Cuenta,VLOOKUP(B$1,Data!$AP:$AR,2,FALSE))+B330,"")</f>
        <v/>
      </c>
      <c r="C331" s="3" t="str">
        <f>IF(AND($A331&lt;&gt;"",C$1&lt;&gt;""),SUMIFS(VM,Fecha,$A331,Linea,VLOOKUP(C$1,Data!$AP:$AR,3,FALSE),Cuenta,VLOOKUP(C$1,Data!$AP:$AR,2,FALSE))+SUMIFS(FX,Fecha,$A331,Linea,VLOOKUP(C$1,Data!$AP:$AR,3,FALSE),Cuenta,VLOOKUP(C$1,Data!$AP:$AR,2,FALSE))+C330,"")</f>
        <v/>
      </c>
      <c r="D331" s="3" t="str">
        <f>IF(AND($A331&lt;&gt;"",D$1&lt;&gt;""),SUMIFS(VM,Fecha,$A331,Linea,VLOOKUP(D$1,Data!$AP:$AR,3,FALSE),Cuenta,VLOOKUP(D$1,Data!$AP:$AR,2,FALSE))+SUMIFS(FX,Fecha,$A331,Linea,VLOOKUP(D$1,Data!$AP:$AR,3,FALSE),Cuenta,VLOOKUP(D$1,Data!$AP:$AR,2,FALSE))+D330,"")</f>
        <v/>
      </c>
      <c r="E331" s="3" t="str">
        <f>IF(AND($A331&lt;&gt;"",E$1&lt;&gt;""),SUMIFS(VM,Fecha,$A331,Linea,VLOOKUP(E$1,Data!$AP:$AR,3,FALSE),Cuenta,VLOOKUP(E$1,Data!$AP:$AR,2,FALSE))+SUMIFS(FX,Fecha,$A331,Linea,VLOOKUP(E$1,Data!$AP:$AR,3,FALSE),Cuenta,VLOOKUP(E$1,Data!$AP:$AR,2,FALSE))+E330,"")</f>
        <v/>
      </c>
      <c r="F331" s="3" t="str">
        <f>IF(AND($A331&lt;&gt;"",F$1&lt;&gt;""),SUMIFS(VM,Fecha,$A331,Linea,VLOOKUP(F$1,Data!$AP:$AR,3,FALSE),Cuenta,VLOOKUP(F$1,Data!$AP:$AR,2,FALSE))+SUMIFS(FX,Fecha,$A331,Linea,VLOOKUP(F$1,Data!$AP:$AR,3,FALSE),Cuenta,VLOOKUP(F$1,Data!$AP:$AR,2,FALSE))+F330,"")</f>
        <v/>
      </c>
      <c r="G331" s="3" t="str">
        <f>IF(AND($A331&lt;&gt;"",G$1&lt;&gt;""),SUMIFS(VM,Fecha,$A331,Linea,VLOOKUP(G$1,Data!$AP:$AR,3,FALSE),Cuenta,VLOOKUP(G$1,Data!$AP:$AR,2,FALSE))+SUMIFS(FX,Fecha,$A331,Linea,VLOOKUP(G$1,Data!$AP:$AR,3,FALSE),Cuenta,VLOOKUP(G$1,Data!$AP:$AR,2,FALSE))+G330,"")</f>
        <v/>
      </c>
      <c r="H331" s="3" t="str">
        <f>IF(AND($A331&lt;&gt;"",H$1&lt;&gt;""),SUMIFS(VM,Fecha,$A331,Linea,VLOOKUP(H$1,Data!$AP:$AR,3,FALSE),Cuenta,VLOOKUP(H$1,Data!$AP:$AR,2,FALSE))+SUMIFS(FX,Fecha,$A331,Linea,VLOOKUP(H$1,Data!$AP:$AR,3,FALSE),Cuenta,VLOOKUP(H$1,Data!$AP:$AR,2,FALSE))+H330,"")</f>
        <v/>
      </c>
      <c r="I331" s="3" t="str">
        <f>IF(AND($A331&lt;&gt;"",I$1&lt;&gt;""),SUMIFS(VM,Fecha,$A331,Linea,VLOOKUP(I$1,Data!$AP:$AR,3,FALSE),Cuenta,VLOOKUP(I$1,Data!$AP:$AR,2,FALSE))+SUMIFS(FX,Fecha,$A331,Linea,VLOOKUP(I$1,Data!$AP:$AR,3,FALSE),Cuenta,VLOOKUP(I$1,Data!$AP:$AR,2,FALSE))+I330,"")</f>
        <v/>
      </c>
      <c r="J331" s="3" t="str">
        <f>IF(AND($A331&lt;&gt;"",J$1&lt;&gt;""),SUMIFS(VM,Fecha,$A331,Linea,VLOOKUP(J$1,Data!$AP:$AR,3,FALSE),Cuenta,VLOOKUP(J$1,Data!$AP:$AR,2,FALSE))+SUMIFS(FX,Fecha,$A331,Linea,VLOOKUP(J$1,Data!$AP:$AR,3,FALSE),Cuenta,VLOOKUP(J$1,Data!$AP:$AR,2,FALSE))+J330,"")</f>
        <v/>
      </c>
      <c r="K331" s="3" t="str">
        <f>IF(AND($A331&lt;&gt;"",K$1&lt;&gt;""),SUMIFS(VM,Fecha,$A331,Linea,VLOOKUP(K$1,Data!$AP:$AR,3,FALSE),Cuenta,VLOOKUP(K$1,Data!$AP:$AR,2,FALSE))+SUMIFS(FX,Fecha,$A331,Linea,VLOOKUP(K$1,Data!$AP:$AR,3,FALSE),Cuenta,VLOOKUP(K$1,Data!$AP:$AR,2,FALSE))+K330,"")</f>
        <v/>
      </c>
      <c r="L331" s="3" t="str">
        <f>IF(AND($A331&lt;&gt;"",L$1&lt;&gt;""),SUMIFS(VM,Fecha,$A331,Linea,VLOOKUP(L$1,Data!$AP:$AR,3,FALSE),Cuenta,VLOOKUP(L$1,Data!$AP:$AR,2,FALSE))+SUMIFS(FX,Fecha,$A331,Linea,VLOOKUP(L$1,Data!$AP:$AR,3,FALSE),Cuenta,VLOOKUP(L$1,Data!$AP:$AR,2,FALSE))+L330,"")</f>
        <v/>
      </c>
      <c r="M331" s="3" t="str">
        <f>IF(AND($A331&lt;&gt;"",M$1&lt;&gt;""),SUMIFS(VM,Fecha,$A331,Linea,VLOOKUP(M$1,Data!$AP:$AR,3,FALSE),Cuenta,VLOOKUP(M$1,Data!$AP:$AR,2,FALSE))+SUMIFS(FX,Fecha,$A331,Linea,VLOOKUP(M$1,Data!$AP:$AR,3,FALSE),Cuenta,VLOOKUP(M$1,Data!$AP:$AR,2,FALSE))+M330,"")</f>
        <v/>
      </c>
      <c r="N331" s="3" t="str">
        <f>IF(AND($A331&lt;&gt;"",N$1&lt;&gt;""),SUMIFS(VM,Fecha,$A331,Linea,VLOOKUP(N$1,Data!$AP:$AR,3,FALSE),Cuenta,VLOOKUP(N$1,Data!$AP:$AR,2,FALSE))+SUMIFS(FX,Fecha,$A331,Linea,VLOOKUP(N$1,Data!$AP:$AR,3,FALSE),Cuenta,VLOOKUP(N$1,Data!$AP:$AR,2,FALSE))+N330,"")</f>
        <v/>
      </c>
    </row>
    <row r="332" spans="2:14" x14ac:dyDescent="0.25">
      <c r="B332" s="3" t="str">
        <f>IF(AND($A332&lt;&gt;"",B$1&lt;&gt;""),SUMIFS(VM,Fecha,$A332,Linea,VLOOKUP(B$1,Data!$AP:$AR,3,FALSE),Cuenta,VLOOKUP(B$1,Data!$AP:$AR,2,FALSE))+SUMIFS(FX,Fecha,$A332,Linea,VLOOKUP(B$1,Data!$AP:$AR,3,FALSE),Cuenta,VLOOKUP(B$1,Data!$AP:$AR,2,FALSE))+B331,"")</f>
        <v/>
      </c>
      <c r="C332" s="3" t="str">
        <f>IF(AND($A332&lt;&gt;"",C$1&lt;&gt;""),SUMIFS(VM,Fecha,$A332,Linea,VLOOKUP(C$1,Data!$AP:$AR,3,FALSE),Cuenta,VLOOKUP(C$1,Data!$AP:$AR,2,FALSE))+SUMIFS(FX,Fecha,$A332,Linea,VLOOKUP(C$1,Data!$AP:$AR,3,FALSE),Cuenta,VLOOKUP(C$1,Data!$AP:$AR,2,FALSE))+C331,"")</f>
        <v/>
      </c>
      <c r="D332" s="3" t="str">
        <f>IF(AND($A332&lt;&gt;"",D$1&lt;&gt;""),SUMIFS(VM,Fecha,$A332,Linea,VLOOKUP(D$1,Data!$AP:$AR,3,FALSE),Cuenta,VLOOKUP(D$1,Data!$AP:$AR,2,FALSE))+SUMIFS(FX,Fecha,$A332,Linea,VLOOKUP(D$1,Data!$AP:$AR,3,FALSE),Cuenta,VLOOKUP(D$1,Data!$AP:$AR,2,FALSE))+D331,"")</f>
        <v/>
      </c>
      <c r="E332" s="3" t="str">
        <f>IF(AND($A332&lt;&gt;"",E$1&lt;&gt;""),SUMIFS(VM,Fecha,$A332,Linea,VLOOKUP(E$1,Data!$AP:$AR,3,FALSE),Cuenta,VLOOKUP(E$1,Data!$AP:$AR,2,FALSE))+SUMIFS(FX,Fecha,$A332,Linea,VLOOKUP(E$1,Data!$AP:$AR,3,FALSE),Cuenta,VLOOKUP(E$1,Data!$AP:$AR,2,FALSE))+E331,"")</f>
        <v/>
      </c>
      <c r="F332" s="3" t="str">
        <f>IF(AND($A332&lt;&gt;"",F$1&lt;&gt;""),SUMIFS(VM,Fecha,$A332,Linea,VLOOKUP(F$1,Data!$AP:$AR,3,FALSE),Cuenta,VLOOKUP(F$1,Data!$AP:$AR,2,FALSE))+SUMIFS(FX,Fecha,$A332,Linea,VLOOKUP(F$1,Data!$AP:$AR,3,FALSE),Cuenta,VLOOKUP(F$1,Data!$AP:$AR,2,FALSE))+F331,"")</f>
        <v/>
      </c>
      <c r="G332" s="3" t="str">
        <f>IF(AND($A332&lt;&gt;"",G$1&lt;&gt;""),SUMIFS(VM,Fecha,$A332,Linea,VLOOKUP(G$1,Data!$AP:$AR,3,FALSE),Cuenta,VLOOKUP(G$1,Data!$AP:$AR,2,FALSE))+SUMIFS(FX,Fecha,$A332,Linea,VLOOKUP(G$1,Data!$AP:$AR,3,FALSE),Cuenta,VLOOKUP(G$1,Data!$AP:$AR,2,FALSE))+G331,"")</f>
        <v/>
      </c>
      <c r="H332" s="3" t="str">
        <f>IF(AND($A332&lt;&gt;"",H$1&lt;&gt;""),SUMIFS(VM,Fecha,$A332,Linea,VLOOKUP(H$1,Data!$AP:$AR,3,FALSE),Cuenta,VLOOKUP(H$1,Data!$AP:$AR,2,FALSE))+SUMIFS(FX,Fecha,$A332,Linea,VLOOKUP(H$1,Data!$AP:$AR,3,FALSE),Cuenta,VLOOKUP(H$1,Data!$AP:$AR,2,FALSE))+H331,"")</f>
        <v/>
      </c>
      <c r="I332" s="3" t="str">
        <f>IF(AND($A332&lt;&gt;"",I$1&lt;&gt;""),SUMIFS(VM,Fecha,$A332,Linea,VLOOKUP(I$1,Data!$AP:$AR,3,FALSE),Cuenta,VLOOKUP(I$1,Data!$AP:$AR,2,FALSE))+SUMIFS(FX,Fecha,$A332,Linea,VLOOKUP(I$1,Data!$AP:$AR,3,FALSE),Cuenta,VLOOKUP(I$1,Data!$AP:$AR,2,FALSE))+I331,"")</f>
        <v/>
      </c>
      <c r="J332" s="3" t="str">
        <f>IF(AND($A332&lt;&gt;"",J$1&lt;&gt;""),SUMIFS(VM,Fecha,$A332,Linea,VLOOKUP(J$1,Data!$AP:$AR,3,FALSE),Cuenta,VLOOKUP(J$1,Data!$AP:$AR,2,FALSE))+SUMIFS(FX,Fecha,$A332,Linea,VLOOKUP(J$1,Data!$AP:$AR,3,FALSE),Cuenta,VLOOKUP(J$1,Data!$AP:$AR,2,FALSE))+J331,"")</f>
        <v/>
      </c>
      <c r="K332" s="3" t="str">
        <f>IF(AND($A332&lt;&gt;"",K$1&lt;&gt;""),SUMIFS(VM,Fecha,$A332,Linea,VLOOKUP(K$1,Data!$AP:$AR,3,FALSE),Cuenta,VLOOKUP(K$1,Data!$AP:$AR,2,FALSE))+SUMIFS(FX,Fecha,$A332,Linea,VLOOKUP(K$1,Data!$AP:$AR,3,FALSE),Cuenta,VLOOKUP(K$1,Data!$AP:$AR,2,FALSE))+K331,"")</f>
        <v/>
      </c>
      <c r="L332" s="3" t="str">
        <f>IF(AND($A332&lt;&gt;"",L$1&lt;&gt;""),SUMIFS(VM,Fecha,$A332,Linea,VLOOKUP(L$1,Data!$AP:$AR,3,FALSE),Cuenta,VLOOKUP(L$1,Data!$AP:$AR,2,FALSE))+SUMIFS(FX,Fecha,$A332,Linea,VLOOKUP(L$1,Data!$AP:$AR,3,FALSE),Cuenta,VLOOKUP(L$1,Data!$AP:$AR,2,FALSE))+L331,"")</f>
        <v/>
      </c>
      <c r="M332" s="3" t="str">
        <f>IF(AND($A332&lt;&gt;"",M$1&lt;&gt;""),SUMIFS(VM,Fecha,$A332,Linea,VLOOKUP(M$1,Data!$AP:$AR,3,FALSE),Cuenta,VLOOKUP(M$1,Data!$AP:$AR,2,FALSE))+SUMIFS(FX,Fecha,$A332,Linea,VLOOKUP(M$1,Data!$AP:$AR,3,FALSE),Cuenta,VLOOKUP(M$1,Data!$AP:$AR,2,FALSE))+M331,"")</f>
        <v/>
      </c>
      <c r="N332" s="3" t="str">
        <f>IF(AND($A332&lt;&gt;"",N$1&lt;&gt;""),SUMIFS(VM,Fecha,$A332,Linea,VLOOKUP(N$1,Data!$AP:$AR,3,FALSE),Cuenta,VLOOKUP(N$1,Data!$AP:$AR,2,FALSE))+SUMIFS(FX,Fecha,$A332,Linea,VLOOKUP(N$1,Data!$AP:$AR,3,FALSE),Cuenta,VLOOKUP(N$1,Data!$AP:$AR,2,FALSE))+N331,"")</f>
        <v/>
      </c>
    </row>
    <row r="333" spans="2:14" x14ac:dyDescent="0.25">
      <c r="B333" s="3" t="str">
        <f>IF(AND($A333&lt;&gt;"",B$1&lt;&gt;""),SUMIFS(VM,Fecha,$A333,Linea,VLOOKUP(B$1,Data!$AP:$AR,3,FALSE),Cuenta,VLOOKUP(B$1,Data!$AP:$AR,2,FALSE))+SUMIFS(FX,Fecha,$A333,Linea,VLOOKUP(B$1,Data!$AP:$AR,3,FALSE),Cuenta,VLOOKUP(B$1,Data!$AP:$AR,2,FALSE))+B332,"")</f>
        <v/>
      </c>
      <c r="C333" s="3" t="str">
        <f>IF(AND($A333&lt;&gt;"",C$1&lt;&gt;""),SUMIFS(VM,Fecha,$A333,Linea,VLOOKUP(C$1,Data!$AP:$AR,3,FALSE),Cuenta,VLOOKUP(C$1,Data!$AP:$AR,2,FALSE))+SUMIFS(FX,Fecha,$A333,Linea,VLOOKUP(C$1,Data!$AP:$AR,3,FALSE),Cuenta,VLOOKUP(C$1,Data!$AP:$AR,2,FALSE))+C332,"")</f>
        <v/>
      </c>
      <c r="D333" s="3" t="str">
        <f>IF(AND($A333&lt;&gt;"",D$1&lt;&gt;""),SUMIFS(VM,Fecha,$A333,Linea,VLOOKUP(D$1,Data!$AP:$AR,3,FALSE),Cuenta,VLOOKUP(D$1,Data!$AP:$AR,2,FALSE))+SUMIFS(FX,Fecha,$A333,Linea,VLOOKUP(D$1,Data!$AP:$AR,3,FALSE),Cuenta,VLOOKUP(D$1,Data!$AP:$AR,2,FALSE))+D332,"")</f>
        <v/>
      </c>
      <c r="E333" s="3" t="str">
        <f>IF(AND($A333&lt;&gt;"",E$1&lt;&gt;""),SUMIFS(VM,Fecha,$A333,Linea,VLOOKUP(E$1,Data!$AP:$AR,3,FALSE),Cuenta,VLOOKUP(E$1,Data!$AP:$AR,2,FALSE))+SUMIFS(FX,Fecha,$A333,Linea,VLOOKUP(E$1,Data!$AP:$AR,3,FALSE),Cuenta,VLOOKUP(E$1,Data!$AP:$AR,2,FALSE))+E332,"")</f>
        <v/>
      </c>
      <c r="F333" s="3" t="str">
        <f>IF(AND($A333&lt;&gt;"",F$1&lt;&gt;""),SUMIFS(VM,Fecha,$A333,Linea,VLOOKUP(F$1,Data!$AP:$AR,3,FALSE),Cuenta,VLOOKUP(F$1,Data!$AP:$AR,2,FALSE))+SUMIFS(FX,Fecha,$A333,Linea,VLOOKUP(F$1,Data!$AP:$AR,3,FALSE),Cuenta,VLOOKUP(F$1,Data!$AP:$AR,2,FALSE))+F332,"")</f>
        <v/>
      </c>
      <c r="G333" s="3" t="str">
        <f>IF(AND($A333&lt;&gt;"",G$1&lt;&gt;""),SUMIFS(VM,Fecha,$A333,Linea,VLOOKUP(G$1,Data!$AP:$AR,3,FALSE),Cuenta,VLOOKUP(G$1,Data!$AP:$AR,2,FALSE))+SUMIFS(FX,Fecha,$A333,Linea,VLOOKUP(G$1,Data!$AP:$AR,3,FALSE),Cuenta,VLOOKUP(G$1,Data!$AP:$AR,2,FALSE))+G332,"")</f>
        <v/>
      </c>
      <c r="H333" s="3" t="str">
        <f>IF(AND($A333&lt;&gt;"",H$1&lt;&gt;""),SUMIFS(VM,Fecha,$A333,Linea,VLOOKUP(H$1,Data!$AP:$AR,3,FALSE),Cuenta,VLOOKUP(H$1,Data!$AP:$AR,2,FALSE))+SUMIFS(FX,Fecha,$A333,Linea,VLOOKUP(H$1,Data!$AP:$AR,3,FALSE),Cuenta,VLOOKUP(H$1,Data!$AP:$AR,2,FALSE))+H332,"")</f>
        <v/>
      </c>
      <c r="I333" s="3" t="str">
        <f>IF(AND($A333&lt;&gt;"",I$1&lt;&gt;""),SUMIFS(VM,Fecha,$A333,Linea,VLOOKUP(I$1,Data!$AP:$AR,3,FALSE),Cuenta,VLOOKUP(I$1,Data!$AP:$AR,2,FALSE))+SUMIFS(FX,Fecha,$A333,Linea,VLOOKUP(I$1,Data!$AP:$AR,3,FALSE),Cuenta,VLOOKUP(I$1,Data!$AP:$AR,2,FALSE))+I332,"")</f>
        <v/>
      </c>
      <c r="J333" s="3" t="str">
        <f>IF(AND($A333&lt;&gt;"",J$1&lt;&gt;""),SUMIFS(VM,Fecha,$A333,Linea,VLOOKUP(J$1,Data!$AP:$AR,3,FALSE),Cuenta,VLOOKUP(J$1,Data!$AP:$AR,2,FALSE))+SUMIFS(FX,Fecha,$A333,Linea,VLOOKUP(J$1,Data!$AP:$AR,3,FALSE),Cuenta,VLOOKUP(J$1,Data!$AP:$AR,2,FALSE))+J332,"")</f>
        <v/>
      </c>
      <c r="K333" s="3" t="str">
        <f>IF(AND($A333&lt;&gt;"",K$1&lt;&gt;""),SUMIFS(VM,Fecha,$A333,Linea,VLOOKUP(K$1,Data!$AP:$AR,3,FALSE),Cuenta,VLOOKUP(K$1,Data!$AP:$AR,2,FALSE))+SUMIFS(FX,Fecha,$A333,Linea,VLOOKUP(K$1,Data!$AP:$AR,3,FALSE),Cuenta,VLOOKUP(K$1,Data!$AP:$AR,2,FALSE))+K332,"")</f>
        <v/>
      </c>
      <c r="L333" s="3" t="str">
        <f>IF(AND($A333&lt;&gt;"",L$1&lt;&gt;""),SUMIFS(VM,Fecha,$A333,Linea,VLOOKUP(L$1,Data!$AP:$AR,3,FALSE),Cuenta,VLOOKUP(L$1,Data!$AP:$AR,2,FALSE))+SUMIFS(FX,Fecha,$A333,Linea,VLOOKUP(L$1,Data!$AP:$AR,3,FALSE),Cuenta,VLOOKUP(L$1,Data!$AP:$AR,2,FALSE))+L332,"")</f>
        <v/>
      </c>
      <c r="M333" s="3" t="str">
        <f>IF(AND($A333&lt;&gt;"",M$1&lt;&gt;""),SUMIFS(VM,Fecha,$A333,Linea,VLOOKUP(M$1,Data!$AP:$AR,3,FALSE),Cuenta,VLOOKUP(M$1,Data!$AP:$AR,2,FALSE))+SUMIFS(FX,Fecha,$A333,Linea,VLOOKUP(M$1,Data!$AP:$AR,3,FALSE),Cuenta,VLOOKUP(M$1,Data!$AP:$AR,2,FALSE))+M332,"")</f>
        <v/>
      </c>
      <c r="N333" s="3" t="str">
        <f>IF(AND($A333&lt;&gt;"",N$1&lt;&gt;""),SUMIFS(VM,Fecha,$A333,Linea,VLOOKUP(N$1,Data!$AP:$AR,3,FALSE),Cuenta,VLOOKUP(N$1,Data!$AP:$AR,2,FALSE))+SUMIFS(FX,Fecha,$A333,Linea,VLOOKUP(N$1,Data!$AP:$AR,3,FALSE),Cuenta,VLOOKUP(N$1,Data!$AP:$AR,2,FALSE))+N332,"")</f>
        <v/>
      </c>
    </row>
    <row r="334" spans="2:14" x14ac:dyDescent="0.25">
      <c r="B334" s="3" t="str">
        <f>IF(AND($A334&lt;&gt;"",B$1&lt;&gt;""),SUMIFS(VM,Fecha,$A334,Linea,VLOOKUP(B$1,Data!$AP:$AR,3,FALSE),Cuenta,VLOOKUP(B$1,Data!$AP:$AR,2,FALSE))+SUMIFS(FX,Fecha,$A334,Linea,VLOOKUP(B$1,Data!$AP:$AR,3,FALSE),Cuenta,VLOOKUP(B$1,Data!$AP:$AR,2,FALSE))+B333,"")</f>
        <v/>
      </c>
      <c r="C334" s="3" t="str">
        <f>IF(AND($A334&lt;&gt;"",C$1&lt;&gt;""),SUMIFS(VM,Fecha,$A334,Linea,VLOOKUP(C$1,Data!$AP:$AR,3,FALSE),Cuenta,VLOOKUP(C$1,Data!$AP:$AR,2,FALSE))+SUMIFS(FX,Fecha,$A334,Linea,VLOOKUP(C$1,Data!$AP:$AR,3,FALSE),Cuenta,VLOOKUP(C$1,Data!$AP:$AR,2,FALSE))+C333,"")</f>
        <v/>
      </c>
      <c r="D334" s="3" t="str">
        <f>IF(AND($A334&lt;&gt;"",D$1&lt;&gt;""),SUMIFS(VM,Fecha,$A334,Linea,VLOOKUP(D$1,Data!$AP:$AR,3,FALSE),Cuenta,VLOOKUP(D$1,Data!$AP:$AR,2,FALSE))+SUMIFS(FX,Fecha,$A334,Linea,VLOOKUP(D$1,Data!$AP:$AR,3,FALSE),Cuenta,VLOOKUP(D$1,Data!$AP:$AR,2,FALSE))+D333,"")</f>
        <v/>
      </c>
      <c r="E334" s="3" t="str">
        <f>IF(AND($A334&lt;&gt;"",E$1&lt;&gt;""),SUMIFS(VM,Fecha,$A334,Linea,VLOOKUP(E$1,Data!$AP:$AR,3,FALSE),Cuenta,VLOOKUP(E$1,Data!$AP:$AR,2,FALSE))+SUMIFS(FX,Fecha,$A334,Linea,VLOOKUP(E$1,Data!$AP:$AR,3,FALSE),Cuenta,VLOOKUP(E$1,Data!$AP:$AR,2,FALSE))+E333,"")</f>
        <v/>
      </c>
      <c r="F334" s="3" t="str">
        <f>IF(AND($A334&lt;&gt;"",F$1&lt;&gt;""),SUMIFS(VM,Fecha,$A334,Linea,VLOOKUP(F$1,Data!$AP:$AR,3,FALSE),Cuenta,VLOOKUP(F$1,Data!$AP:$AR,2,FALSE))+SUMIFS(FX,Fecha,$A334,Linea,VLOOKUP(F$1,Data!$AP:$AR,3,FALSE),Cuenta,VLOOKUP(F$1,Data!$AP:$AR,2,FALSE))+F333,"")</f>
        <v/>
      </c>
      <c r="G334" s="3" t="str">
        <f>IF(AND($A334&lt;&gt;"",G$1&lt;&gt;""),SUMIFS(VM,Fecha,$A334,Linea,VLOOKUP(G$1,Data!$AP:$AR,3,FALSE),Cuenta,VLOOKUP(G$1,Data!$AP:$AR,2,FALSE))+SUMIFS(FX,Fecha,$A334,Linea,VLOOKUP(G$1,Data!$AP:$AR,3,FALSE),Cuenta,VLOOKUP(G$1,Data!$AP:$AR,2,FALSE))+G333,"")</f>
        <v/>
      </c>
      <c r="H334" s="3" t="str">
        <f>IF(AND($A334&lt;&gt;"",H$1&lt;&gt;""),SUMIFS(VM,Fecha,$A334,Linea,VLOOKUP(H$1,Data!$AP:$AR,3,FALSE),Cuenta,VLOOKUP(H$1,Data!$AP:$AR,2,FALSE))+SUMIFS(FX,Fecha,$A334,Linea,VLOOKUP(H$1,Data!$AP:$AR,3,FALSE),Cuenta,VLOOKUP(H$1,Data!$AP:$AR,2,FALSE))+H333,"")</f>
        <v/>
      </c>
      <c r="I334" s="3" t="str">
        <f>IF(AND($A334&lt;&gt;"",I$1&lt;&gt;""),SUMIFS(VM,Fecha,$A334,Linea,VLOOKUP(I$1,Data!$AP:$AR,3,FALSE),Cuenta,VLOOKUP(I$1,Data!$AP:$AR,2,FALSE))+SUMIFS(FX,Fecha,$A334,Linea,VLOOKUP(I$1,Data!$AP:$AR,3,FALSE),Cuenta,VLOOKUP(I$1,Data!$AP:$AR,2,FALSE))+I333,"")</f>
        <v/>
      </c>
      <c r="J334" s="3" t="str">
        <f>IF(AND($A334&lt;&gt;"",J$1&lt;&gt;""),SUMIFS(VM,Fecha,$A334,Linea,VLOOKUP(J$1,Data!$AP:$AR,3,FALSE),Cuenta,VLOOKUP(J$1,Data!$AP:$AR,2,FALSE))+SUMIFS(FX,Fecha,$A334,Linea,VLOOKUP(J$1,Data!$AP:$AR,3,FALSE),Cuenta,VLOOKUP(J$1,Data!$AP:$AR,2,FALSE))+J333,"")</f>
        <v/>
      </c>
      <c r="K334" s="3" t="str">
        <f>IF(AND($A334&lt;&gt;"",K$1&lt;&gt;""),SUMIFS(VM,Fecha,$A334,Linea,VLOOKUP(K$1,Data!$AP:$AR,3,FALSE),Cuenta,VLOOKUP(K$1,Data!$AP:$AR,2,FALSE))+SUMIFS(FX,Fecha,$A334,Linea,VLOOKUP(K$1,Data!$AP:$AR,3,FALSE),Cuenta,VLOOKUP(K$1,Data!$AP:$AR,2,FALSE))+K333,"")</f>
        <v/>
      </c>
      <c r="L334" s="3" t="str">
        <f>IF(AND($A334&lt;&gt;"",L$1&lt;&gt;""),SUMIFS(VM,Fecha,$A334,Linea,VLOOKUP(L$1,Data!$AP:$AR,3,FALSE),Cuenta,VLOOKUP(L$1,Data!$AP:$AR,2,FALSE))+SUMIFS(FX,Fecha,$A334,Linea,VLOOKUP(L$1,Data!$AP:$AR,3,FALSE),Cuenta,VLOOKUP(L$1,Data!$AP:$AR,2,FALSE))+L333,"")</f>
        <v/>
      </c>
      <c r="M334" s="3" t="str">
        <f>IF(AND($A334&lt;&gt;"",M$1&lt;&gt;""),SUMIFS(VM,Fecha,$A334,Linea,VLOOKUP(M$1,Data!$AP:$AR,3,FALSE),Cuenta,VLOOKUP(M$1,Data!$AP:$AR,2,FALSE))+SUMIFS(FX,Fecha,$A334,Linea,VLOOKUP(M$1,Data!$AP:$AR,3,FALSE),Cuenta,VLOOKUP(M$1,Data!$AP:$AR,2,FALSE))+M333,"")</f>
        <v/>
      </c>
      <c r="N334" s="3" t="str">
        <f>IF(AND($A334&lt;&gt;"",N$1&lt;&gt;""),SUMIFS(VM,Fecha,$A334,Linea,VLOOKUP(N$1,Data!$AP:$AR,3,FALSE),Cuenta,VLOOKUP(N$1,Data!$AP:$AR,2,FALSE))+SUMIFS(FX,Fecha,$A334,Linea,VLOOKUP(N$1,Data!$AP:$AR,3,FALSE),Cuenta,VLOOKUP(N$1,Data!$AP:$AR,2,FALSE))+N333,"")</f>
        <v/>
      </c>
    </row>
    <row r="335" spans="2:14" x14ac:dyDescent="0.25">
      <c r="B335" s="3" t="str">
        <f>IF(AND($A335&lt;&gt;"",B$1&lt;&gt;""),SUMIFS(VM,Fecha,$A335,Linea,VLOOKUP(B$1,Data!$AP:$AR,3,FALSE),Cuenta,VLOOKUP(B$1,Data!$AP:$AR,2,FALSE))+SUMIFS(FX,Fecha,$A335,Linea,VLOOKUP(B$1,Data!$AP:$AR,3,FALSE),Cuenta,VLOOKUP(B$1,Data!$AP:$AR,2,FALSE))+B334,"")</f>
        <v/>
      </c>
      <c r="C335" s="3" t="str">
        <f>IF(AND($A335&lt;&gt;"",C$1&lt;&gt;""),SUMIFS(VM,Fecha,$A335,Linea,VLOOKUP(C$1,Data!$AP:$AR,3,FALSE),Cuenta,VLOOKUP(C$1,Data!$AP:$AR,2,FALSE))+SUMIFS(FX,Fecha,$A335,Linea,VLOOKUP(C$1,Data!$AP:$AR,3,FALSE),Cuenta,VLOOKUP(C$1,Data!$AP:$AR,2,FALSE))+C334,"")</f>
        <v/>
      </c>
      <c r="D335" s="3" t="str">
        <f>IF(AND($A335&lt;&gt;"",D$1&lt;&gt;""),SUMIFS(VM,Fecha,$A335,Linea,VLOOKUP(D$1,Data!$AP:$AR,3,FALSE),Cuenta,VLOOKUP(D$1,Data!$AP:$AR,2,FALSE))+SUMIFS(FX,Fecha,$A335,Linea,VLOOKUP(D$1,Data!$AP:$AR,3,FALSE),Cuenta,VLOOKUP(D$1,Data!$AP:$AR,2,FALSE))+D334,"")</f>
        <v/>
      </c>
      <c r="E335" s="3" t="str">
        <f>IF(AND($A335&lt;&gt;"",E$1&lt;&gt;""),SUMIFS(VM,Fecha,$A335,Linea,VLOOKUP(E$1,Data!$AP:$AR,3,FALSE),Cuenta,VLOOKUP(E$1,Data!$AP:$AR,2,FALSE))+SUMIFS(FX,Fecha,$A335,Linea,VLOOKUP(E$1,Data!$AP:$AR,3,FALSE),Cuenta,VLOOKUP(E$1,Data!$AP:$AR,2,FALSE))+E334,"")</f>
        <v/>
      </c>
      <c r="F335" s="3" t="str">
        <f>IF(AND($A335&lt;&gt;"",F$1&lt;&gt;""),SUMIFS(VM,Fecha,$A335,Linea,VLOOKUP(F$1,Data!$AP:$AR,3,FALSE),Cuenta,VLOOKUP(F$1,Data!$AP:$AR,2,FALSE))+SUMIFS(FX,Fecha,$A335,Linea,VLOOKUP(F$1,Data!$AP:$AR,3,FALSE),Cuenta,VLOOKUP(F$1,Data!$AP:$AR,2,FALSE))+F334,"")</f>
        <v/>
      </c>
      <c r="G335" s="3" t="str">
        <f>IF(AND($A335&lt;&gt;"",G$1&lt;&gt;""),SUMIFS(VM,Fecha,$A335,Linea,VLOOKUP(G$1,Data!$AP:$AR,3,FALSE),Cuenta,VLOOKUP(G$1,Data!$AP:$AR,2,FALSE))+SUMIFS(FX,Fecha,$A335,Linea,VLOOKUP(G$1,Data!$AP:$AR,3,FALSE),Cuenta,VLOOKUP(G$1,Data!$AP:$AR,2,FALSE))+G334,"")</f>
        <v/>
      </c>
      <c r="H335" s="3" t="str">
        <f>IF(AND($A335&lt;&gt;"",H$1&lt;&gt;""),SUMIFS(VM,Fecha,$A335,Linea,VLOOKUP(H$1,Data!$AP:$AR,3,FALSE),Cuenta,VLOOKUP(H$1,Data!$AP:$AR,2,FALSE))+SUMIFS(FX,Fecha,$A335,Linea,VLOOKUP(H$1,Data!$AP:$AR,3,FALSE),Cuenta,VLOOKUP(H$1,Data!$AP:$AR,2,FALSE))+H334,"")</f>
        <v/>
      </c>
      <c r="I335" s="3" t="str">
        <f>IF(AND($A335&lt;&gt;"",I$1&lt;&gt;""),SUMIFS(VM,Fecha,$A335,Linea,VLOOKUP(I$1,Data!$AP:$AR,3,FALSE),Cuenta,VLOOKUP(I$1,Data!$AP:$AR,2,FALSE))+SUMIFS(FX,Fecha,$A335,Linea,VLOOKUP(I$1,Data!$AP:$AR,3,FALSE),Cuenta,VLOOKUP(I$1,Data!$AP:$AR,2,FALSE))+I334,"")</f>
        <v/>
      </c>
      <c r="J335" s="3" t="str">
        <f>IF(AND($A335&lt;&gt;"",J$1&lt;&gt;""),SUMIFS(VM,Fecha,$A335,Linea,VLOOKUP(J$1,Data!$AP:$AR,3,FALSE),Cuenta,VLOOKUP(J$1,Data!$AP:$AR,2,FALSE))+SUMIFS(FX,Fecha,$A335,Linea,VLOOKUP(J$1,Data!$AP:$AR,3,FALSE),Cuenta,VLOOKUP(J$1,Data!$AP:$AR,2,FALSE))+J334,"")</f>
        <v/>
      </c>
      <c r="K335" s="3" t="str">
        <f>IF(AND($A335&lt;&gt;"",K$1&lt;&gt;""),SUMIFS(VM,Fecha,$A335,Linea,VLOOKUP(K$1,Data!$AP:$AR,3,FALSE),Cuenta,VLOOKUP(K$1,Data!$AP:$AR,2,FALSE))+SUMIFS(FX,Fecha,$A335,Linea,VLOOKUP(K$1,Data!$AP:$AR,3,FALSE),Cuenta,VLOOKUP(K$1,Data!$AP:$AR,2,FALSE))+K334,"")</f>
        <v/>
      </c>
      <c r="L335" s="3" t="str">
        <f>IF(AND($A335&lt;&gt;"",L$1&lt;&gt;""),SUMIFS(VM,Fecha,$A335,Linea,VLOOKUP(L$1,Data!$AP:$AR,3,FALSE),Cuenta,VLOOKUP(L$1,Data!$AP:$AR,2,FALSE))+SUMIFS(FX,Fecha,$A335,Linea,VLOOKUP(L$1,Data!$AP:$AR,3,FALSE),Cuenta,VLOOKUP(L$1,Data!$AP:$AR,2,FALSE))+L334,"")</f>
        <v/>
      </c>
      <c r="M335" s="3" t="str">
        <f>IF(AND($A335&lt;&gt;"",M$1&lt;&gt;""),SUMIFS(VM,Fecha,$A335,Linea,VLOOKUP(M$1,Data!$AP:$AR,3,FALSE),Cuenta,VLOOKUP(M$1,Data!$AP:$AR,2,FALSE))+SUMIFS(FX,Fecha,$A335,Linea,VLOOKUP(M$1,Data!$AP:$AR,3,FALSE),Cuenta,VLOOKUP(M$1,Data!$AP:$AR,2,FALSE))+M334,"")</f>
        <v/>
      </c>
      <c r="N335" s="3" t="str">
        <f>IF(AND($A335&lt;&gt;"",N$1&lt;&gt;""),SUMIFS(VM,Fecha,$A335,Linea,VLOOKUP(N$1,Data!$AP:$AR,3,FALSE),Cuenta,VLOOKUP(N$1,Data!$AP:$AR,2,FALSE))+SUMIFS(FX,Fecha,$A335,Linea,VLOOKUP(N$1,Data!$AP:$AR,3,FALSE),Cuenta,VLOOKUP(N$1,Data!$AP:$AR,2,FALSE))+N334,"")</f>
        <v/>
      </c>
    </row>
    <row r="336" spans="2:14" x14ac:dyDescent="0.25">
      <c r="B336" s="3" t="str">
        <f>IF(AND($A336&lt;&gt;"",B$1&lt;&gt;""),SUMIFS(VM,Fecha,$A336,Linea,VLOOKUP(B$1,Data!$AP:$AR,3,FALSE),Cuenta,VLOOKUP(B$1,Data!$AP:$AR,2,FALSE))+SUMIFS(FX,Fecha,$A336,Linea,VLOOKUP(B$1,Data!$AP:$AR,3,FALSE),Cuenta,VLOOKUP(B$1,Data!$AP:$AR,2,FALSE))+B335,"")</f>
        <v/>
      </c>
      <c r="C336" s="3" t="str">
        <f>IF(AND($A336&lt;&gt;"",C$1&lt;&gt;""),SUMIFS(VM,Fecha,$A336,Linea,VLOOKUP(C$1,Data!$AP:$AR,3,FALSE),Cuenta,VLOOKUP(C$1,Data!$AP:$AR,2,FALSE))+SUMIFS(FX,Fecha,$A336,Linea,VLOOKUP(C$1,Data!$AP:$AR,3,FALSE),Cuenta,VLOOKUP(C$1,Data!$AP:$AR,2,FALSE))+C335,"")</f>
        <v/>
      </c>
      <c r="D336" s="3" t="str">
        <f>IF(AND($A336&lt;&gt;"",D$1&lt;&gt;""),SUMIFS(VM,Fecha,$A336,Linea,VLOOKUP(D$1,Data!$AP:$AR,3,FALSE),Cuenta,VLOOKUP(D$1,Data!$AP:$AR,2,FALSE))+SUMIFS(FX,Fecha,$A336,Linea,VLOOKUP(D$1,Data!$AP:$AR,3,FALSE),Cuenta,VLOOKUP(D$1,Data!$AP:$AR,2,FALSE))+D335,"")</f>
        <v/>
      </c>
      <c r="E336" s="3" t="str">
        <f>IF(AND($A336&lt;&gt;"",E$1&lt;&gt;""),SUMIFS(VM,Fecha,$A336,Linea,VLOOKUP(E$1,Data!$AP:$AR,3,FALSE),Cuenta,VLOOKUP(E$1,Data!$AP:$AR,2,FALSE))+SUMIFS(FX,Fecha,$A336,Linea,VLOOKUP(E$1,Data!$AP:$AR,3,FALSE),Cuenta,VLOOKUP(E$1,Data!$AP:$AR,2,FALSE))+E335,"")</f>
        <v/>
      </c>
      <c r="F336" s="3" t="str">
        <f>IF(AND($A336&lt;&gt;"",F$1&lt;&gt;""),SUMIFS(VM,Fecha,$A336,Linea,VLOOKUP(F$1,Data!$AP:$AR,3,FALSE),Cuenta,VLOOKUP(F$1,Data!$AP:$AR,2,FALSE))+SUMIFS(FX,Fecha,$A336,Linea,VLOOKUP(F$1,Data!$AP:$AR,3,FALSE),Cuenta,VLOOKUP(F$1,Data!$AP:$AR,2,FALSE))+F335,"")</f>
        <v/>
      </c>
      <c r="G336" s="3" t="str">
        <f>IF(AND($A336&lt;&gt;"",G$1&lt;&gt;""),SUMIFS(VM,Fecha,$A336,Linea,VLOOKUP(G$1,Data!$AP:$AR,3,FALSE),Cuenta,VLOOKUP(G$1,Data!$AP:$AR,2,FALSE))+SUMIFS(FX,Fecha,$A336,Linea,VLOOKUP(G$1,Data!$AP:$AR,3,FALSE),Cuenta,VLOOKUP(G$1,Data!$AP:$AR,2,FALSE))+G335,"")</f>
        <v/>
      </c>
      <c r="H336" s="3" t="str">
        <f>IF(AND($A336&lt;&gt;"",H$1&lt;&gt;""),SUMIFS(VM,Fecha,$A336,Linea,VLOOKUP(H$1,Data!$AP:$AR,3,FALSE),Cuenta,VLOOKUP(H$1,Data!$AP:$AR,2,FALSE))+SUMIFS(FX,Fecha,$A336,Linea,VLOOKUP(H$1,Data!$AP:$AR,3,FALSE),Cuenta,VLOOKUP(H$1,Data!$AP:$AR,2,FALSE))+H335,"")</f>
        <v/>
      </c>
      <c r="I336" s="3" t="str">
        <f>IF(AND($A336&lt;&gt;"",I$1&lt;&gt;""),SUMIFS(VM,Fecha,$A336,Linea,VLOOKUP(I$1,Data!$AP:$AR,3,FALSE),Cuenta,VLOOKUP(I$1,Data!$AP:$AR,2,FALSE))+SUMIFS(FX,Fecha,$A336,Linea,VLOOKUP(I$1,Data!$AP:$AR,3,FALSE),Cuenta,VLOOKUP(I$1,Data!$AP:$AR,2,FALSE))+I335,"")</f>
        <v/>
      </c>
      <c r="J336" s="3" t="str">
        <f>IF(AND($A336&lt;&gt;"",J$1&lt;&gt;""),SUMIFS(VM,Fecha,$A336,Linea,VLOOKUP(J$1,Data!$AP:$AR,3,FALSE),Cuenta,VLOOKUP(J$1,Data!$AP:$AR,2,FALSE))+SUMIFS(FX,Fecha,$A336,Linea,VLOOKUP(J$1,Data!$AP:$AR,3,FALSE),Cuenta,VLOOKUP(J$1,Data!$AP:$AR,2,FALSE))+J335,"")</f>
        <v/>
      </c>
      <c r="K336" s="3" t="str">
        <f>IF(AND($A336&lt;&gt;"",K$1&lt;&gt;""),SUMIFS(VM,Fecha,$A336,Linea,VLOOKUP(K$1,Data!$AP:$AR,3,FALSE),Cuenta,VLOOKUP(K$1,Data!$AP:$AR,2,FALSE))+SUMIFS(FX,Fecha,$A336,Linea,VLOOKUP(K$1,Data!$AP:$AR,3,FALSE),Cuenta,VLOOKUP(K$1,Data!$AP:$AR,2,FALSE))+K335,"")</f>
        <v/>
      </c>
      <c r="L336" s="3" t="str">
        <f>IF(AND($A336&lt;&gt;"",L$1&lt;&gt;""),SUMIFS(VM,Fecha,$A336,Linea,VLOOKUP(L$1,Data!$AP:$AR,3,FALSE),Cuenta,VLOOKUP(L$1,Data!$AP:$AR,2,FALSE))+SUMIFS(FX,Fecha,$A336,Linea,VLOOKUP(L$1,Data!$AP:$AR,3,FALSE),Cuenta,VLOOKUP(L$1,Data!$AP:$AR,2,FALSE))+L335,"")</f>
        <v/>
      </c>
      <c r="M336" s="3" t="str">
        <f>IF(AND($A336&lt;&gt;"",M$1&lt;&gt;""),SUMIFS(VM,Fecha,$A336,Linea,VLOOKUP(M$1,Data!$AP:$AR,3,FALSE),Cuenta,VLOOKUP(M$1,Data!$AP:$AR,2,FALSE))+SUMIFS(FX,Fecha,$A336,Linea,VLOOKUP(M$1,Data!$AP:$AR,3,FALSE),Cuenta,VLOOKUP(M$1,Data!$AP:$AR,2,FALSE))+M335,"")</f>
        <v/>
      </c>
      <c r="N336" s="3" t="str">
        <f>IF(AND($A336&lt;&gt;"",N$1&lt;&gt;""),SUMIFS(VM,Fecha,$A336,Linea,VLOOKUP(N$1,Data!$AP:$AR,3,FALSE),Cuenta,VLOOKUP(N$1,Data!$AP:$AR,2,FALSE))+SUMIFS(FX,Fecha,$A336,Linea,VLOOKUP(N$1,Data!$AP:$AR,3,FALSE),Cuenta,VLOOKUP(N$1,Data!$AP:$AR,2,FALSE))+N335,"")</f>
        <v/>
      </c>
    </row>
    <row r="337" spans="2:14" x14ac:dyDescent="0.25">
      <c r="B337" s="3" t="str">
        <f>IF(AND($A337&lt;&gt;"",B$1&lt;&gt;""),SUMIFS(VM,Fecha,$A337,Linea,VLOOKUP(B$1,Data!$AP:$AR,3,FALSE),Cuenta,VLOOKUP(B$1,Data!$AP:$AR,2,FALSE))+SUMIFS(FX,Fecha,$A337,Linea,VLOOKUP(B$1,Data!$AP:$AR,3,FALSE),Cuenta,VLOOKUP(B$1,Data!$AP:$AR,2,FALSE))+B336,"")</f>
        <v/>
      </c>
      <c r="C337" s="3" t="str">
        <f>IF(AND($A337&lt;&gt;"",C$1&lt;&gt;""),SUMIFS(VM,Fecha,$A337,Linea,VLOOKUP(C$1,Data!$AP:$AR,3,FALSE),Cuenta,VLOOKUP(C$1,Data!$AP:$AR,2,FALSE))+SUMIFS(FX,Fecha,$A337,Linea,VLOOKUP(C$1,Data!$AP:$AR,3,FALSE),Cuenta,VLOOKUP(C$1,Data!$AP:$AR,2,FALSE))+C336,"")</f>
        <v/>
      </c>
      <c r="D337" s="3" t="str">
        <f>IF(AND($A337&lt;&gt;"",D$1&lt;&gt;""),SUMIFS(VM,Fecha,$A337,Linea,VLOOKUP(D$1,Data!$AP:$AR,3,FALSE),Cuenta,VLOOKUP(D$1,Data!$AP:$AR,2,FALSE))+SUMIFS(FX,Fecha,$A337,Linea,VLOOKUP(D$1,Data!$AP:$AR,3,FALSE),Cuenta,VLOOKUP(D$1,Data!$AP:$AR,2,FALSE))+D336,"")</f>
        <v/>
      </c>
      <c r="E337" s="3" t="str">
        <f>IF(AND($A337&lt;&gt;"",E$1&lt;&gt;""),SUMIFS(VM,Fecha,$A337,Linea,VLOOKUP(E$1,Data!$AP:$AR,3,FALSE),Cuenta,VLOOKUP(E$1,Data!$AP:$AR,2,FALSE))+SUMIFS(FX,Fecha,$A337,Linea,VLOOKUP(E$1,Data!$AP:$AR,3,FALSE),Cuenta,VLOOKUP(E$1,Data!$AP:$AR,2,FALSE))+E336,"")</f>
        <v/>
      </c>
      <c r="F337" s="3" t="str">
        <f>IF(AND($A337&lt;&gt;"",F$1&lt;&gt;""),SUMIFS(VM,Fecha,$A337,Linea,VLOOKUP(F$1,Data!$AP:$AR,3,FALSE),Cuenta,VLOOKUP(F$1,Data!$AP:$AR,2,FALSE))+SUMIFS(FX,Fecha,$A337,Linea,VLOOKUP(F$1,Data!$AP:$AR,3,FALSE),Cuenta,VLOOKUP(F$1,Data!$AP:$AR,2,FALSE))+F336,"")</f>
        <v/>
      </c>
      <c r="G337" s="3" t="str">
        <f>IF(AND($A337&lt;&gt;"",G$1&lt;&gt;""),SUMIFS(VM,Fecha,$A337,Linea,VLOOKUP(G$1,Data!$AP:$AR,3,FALSE),Cuenta,VLOOKUP(G$1,Data!$AP:$AR,2,FALSE))+SUMIFS(FX,Fecha,$A337,Linea,VLOOKUP(G$1,Data!$AP:$AR,3,FALSE),Cuenta,VLOOKUP(G$1,Data!$AP:$AR,2,FALSE))+G336,"")</f>
        <v/>
      </c>
      <c r="H337" s="3" t="str">
        <f>IF(AND($A337&lt;&gt;"",H$1&lt;&gt;""),SUMIFS(VM,Fecha,$A337,Linea,VLOOKUP(H$1,Data!$AP:$AR,3,FALSE),Cuenta,VLOOKUP(H$1,Data!$AP:$AR,2,FALSE))+SUMIFS(FX,Fecha,$A337,Linea,VLOOKUP(H$1,Data!$AP:$AR,3,FALSE),Cuenta,VLOOKUP(H$1,Data!$AP:$AR,2,FALSE))+H336,"")</f>
        <v/>
      </c>
      <c r="I337" s="3" t="str">
        <f>IF(AND($A337&lt;&gt;"",I$1&lt;&gt;""),SUMIFS(VM,Fecha,$A337,Linea,VLOOKUP(I$1,Data!$AP:$AR,3,FALSE),Cuenta,VLOOKUP(I$1,Data!$AP:$AR,2,FALSE))+SUMIFS(FX,Fecha,$A337,Linea,VLOOKUP(I$1,Data!$AP:$AR,3,FALSE),Cuenta,VLOOKUP(I$1,Data!$AP:$AR,2,FALSE))+I336,"")</f>
        <v/>
      </c>
      <c r="J337" s="3" t="str">
        <f>IF(AND($A337&lt;&gt;"",J$1&lt;&gt;""),SUMIFS(VM,Fecha,$A337,Linea,VLOOKUP(J$1,Data!$AP:$AR,3,FALSE),Cuenta,VLOOKUP(J$1,Data!$AP:$AR,2,FALSE))+SUMIFS(FX,Fecha,$A337,Linea,VLOOKUP(J$1,Data!$AP:$AR,3,FALSE),Cuenta,VLOOKUP(J$1,Data!$AP:$AR,2,FALSE))+J336,"")</f>
        <v/>
      </c>
      <c r="K337" s="3" t="str">
        <f>IF(AND($A337&lt;&gt;"",K$1&lt;&gt;""),SUMIFS(VM,Fecha,$A337,Linea,VLOOKUP(K$1,Data!$AP:$AR,3,FALSE),Cuenta,VLOOKUP(K$1,Data!$AP:$AR,2,FALSE))+SUMIFS(FX,Fecha,$A337,Linea,VLOOKUP(K$1,Data!$AP:$AR,3,FALSE),Cuenta,VLOOKUP(K$1,Data!$AP:$AR,2,FALSE))+K336,"")</f>
        <v/>
      </c>
      <c r="L337" s="3" t="str">
        <f>IF(AND($A337&lt;&gt;"",L$1&lt;&gt;""),SUMIFS(VM,Fecha,$A337,Linea,VLOOKUP(L$1,Data!$AP:$AR,3,FALSE),Cuenta,VLOOKUP(L$1,Data!$AP:$AR,2,FALSE))+SUMIFS(FX,Fecha,$A337,Linea,VLOOKUP(L$1,Data!$AP:$AR,3,FALSE),Cuenta,VLOOKUP(L$1,Data!$AP:$AR,2,FALSE))+L336,"")</f>
        <v/>
      </c>
      <c r="M337" s="3" t="str">
        <f>IF(AND($A337&lt;&gt;"",M$1&lt;&gt;""),SUMIFS(VM,Fecha,$A337,Linea,VLOOKUP(M$1,Data!$AP:$AR,3,FALSE),Cuenta,VLOOKUP(M$1,Data!$AP:$AR,2,FALSE))+SUMIFS(FX,Fecha,$A337,Linea,VLOOKUP(M$1,Data!$AP:$AR,3,FALSE),Cuenta,VLOOKUP(M$1,Data!$AP:$AR,2,FALSE))+M336,"")</f>
        <v/>
      </c>
      <c r="N337" s="3" t="str">
        <f>IF(AND($A337&lt;&gt;"",N$1&lt;&gt;""),SUMIFS(VM,Fecha,$A337,Linea,VLOOKUP(N$1,Data!$AP:$AR,3,FALSE),Cuenta,VLOOKUP(N$1,Data!$AP:$AR,2,FALSE))+SUMIFS(FX,Fecha,$A337,Linea,VLOOKUP(N$1,Data!$AP:$AR,3,FALSE),Cuenta,VLOOKUP(N$1,Data!$AP:$AR,2,FALSE))+N336,"")</f>
        <v/>
      </c>
    </row>
    <row r="338" spans="2:14" x14ac:dyDescent="0.25">
      <c r="B338" s="3" t="str">
        <f>IF(AND($A338&lt;&gt;"",B$1&lt;&gt;""),SUMIFS(VM,Fecha,$A338,Linea,VLOOKUP(B$1,Data!$AP:$AR,3,FALSE),Cuenta,VLOOKUP(B$1,Data!$AP:$AR,2,FALSE))+SUMIFS(FX,Fecha,$A338,Linea,VLOOKUP(B$1,Data!$AP:$AR,3,FALSE),Cuenta,VLOOKUP(B$1,Data!$AP:$AR,2,FALSE))+B337,"")</f>
        <v/>
      </c>
      <c r="C338" s="3" t="str">
        <f>IF(AND($A338&lt;&gt;"",C$1&lt;&gt;""),SUMIFS(VM,Fecha,$A338,Linea,VLOOKUP(C$1,Data!$AP:$AR,3,FALSE),Cuenta,VLOOKUP(C$1,Data!$AP:$AR,2,FALSE))+SUMIFS(FX,Fecha,$A338,Linea,VLOOKUP(C$1,Data!$AP:$AR,3,FALSE),Cuenta,VLOOKUP(C$1,Data!$AP:$AR,2,FALSE))+C337,"")</f>
        <v/>
      </c>
      <c r="D338" s="3" t="str">
        <f>IF(AND($A338&lt;&gt;"",D$1&lt;&gt;""),SUMIFS(VM,Fecha,$A338,Linea,VLOOKUP(D$1,Data!$AP:$AR,3,FALSE),Cuenta,VLOOKUP(D$1,Data!$AP:$AR,2,FALSE))+SUMIFS(FX,Fecha,$A338,Linea,VLOOKUP(D$1,Data!$AP:$AR,3,FALSE),Cuenta,VLOOKUP(D$1,Data!$AP:$AR,2,FALSE))+D337,"")</f>
        <v/>
      </c>
      <c r="E338" s="3" t="str">
        <f>IF(AND($A338&lt;&gt;"",E$1&lt;&gt;""),SUMIFS(VM,Fecha,$A338,Linea,VLOOKUP(E$1,Data!$AP:$AR,3,FALSE),Cuenta,VLOOKUP(E$1,Data!$AP:$AR,2,FALSE))+SUMIFS(FX,Fecha,$A338,Linea,VLOOKUP(E$1,Data!$AP:$AR,3,FALSE),Cuenta,VLOOKUP(E$1,Data!$AP:$AR,2,FALSE))+E337,"")</f>
        <v/>
      </c>
      <c r="F338" s="3" t="str">
        <f>IF(AND($A338&lt;&gt;"",F$1&lt;&gt;""),SUMIFS(VM,Fecha,$A338,Linea,VLOOKUP(F$1,Data!$AP:$AR,3,FALSE),Cuenta,VLOOKUP(F$1,Data!$AP:$AR,2,FALSE))+SUMIFS(FX,Fecha,$A338,Linea,VLOOKUP(F$1,Data!$AP:$AR,3,FALSE),Cuenta,VLOOKUP(F$1,Data!$AP:$AR,2,FALSE))+F337,"")</f>
        <v/>
      </c>
      <c r="G338" s="3" t="str">
        <f>IF(AND($A338&lt;&gt;"",G$1&lt;&gt;""),SUMIFS(VM,Fecha,$A338,Linea,VLOOKUP(G$1,Data!$AP:$AR,3,FALSE),Cuenta,VLOOKUP(G$1,Data!$AP:$AR,2,FALSE))+SUMIFS(FX,Fecha,$A338,Linea,VLOOKUP(G$1,Data!$AP:$AR,3,FALSE),Cuenta,VLOOKUP(G$1,Data!$AP:$AR,2,FALSE))+G337,"")</f>
        <v/>
      </c>
      <c r="H338" s="3" t="str">
        <f>IF(AND($A338&lt;&gt;"",H$1&lt;&gt;""),SUMIFS(VM,Fecha,$A338,Linea,VLOOKUP(H$1,Data!$AP:$AR,3,FALSE),Cuenta,VLOOKUP(H$1,Data!$AP:$AR,2,FALSE))+SUMIFS(FX,Fecha,$A338,Linea,VLOOKUP(H$1,Data!$AP:$AR,3,FALSE),Cuenta,VLOOKUP(H$1,Data!$AP:$AR,2,FALSE))+H337,"")</f>
        <v/>
      </c>
      <c r="I338" s="3" t="str">
        <f>IF(AND($A338&lt;&gt;"",I$1&lt;&gt;""),SUMIFS(VM,Fecha,$A338,Linea,VLOOKUP(I$1,Data!$AP:$AR,3,FALSE),Cuenta,VLOOKUP(I$1,Data!$AP:$AR,2,FALSE))+SUMIFS(FX,Fecha,$A338,Linea,VLOOKUP(I$1,Data!$AP:$AR,3,FALSE),Cuenta,VLOOKUP(I$1,Data!$AP:$AR,2,FALSE))+I337,"")</f>
        <v/>
      </c>
      <c r="J338" s="3" t="str">
        <f>IF(AND($A338&lt;&gt;"",J$1&lt;&gt;""),SUMIFS(VM,Fecha,$A338,Linea,VLOOKUP(J$1,Data!$AP:$AR,3,FALSE),Cuenta,VLOOKUP(J$1,Data!$AP:$AR,2,FALSE))+SUMIFS(FX,Fecha,$A338,Linea,VLOOKUP(J$1,Data!$AP:$AR,3,FALSE),Cuenta,VLOOKUP(J$1,Data!$AP:$AR,2,FALSE))+J337,"")</f>
        <v/>
      </c>
      <c r="K338" s="3" t="str">
        <f>IF(AND($A338&lt;&gt;"",K$1&lt;&gt;""),SUMIFS(VM,Fecha,$A338,Linea,VLOOKUP(K$1,Data!$AP:$AR,3,FALSE),Cuenta,VLOOKUP(K$1,Data!$AP:$AR,2,FALSE))+SUMIFS(FX,Fecha,$A338,Linea,VLOOKUP(K$1,Data!$AP:$AR,3,FALSE),Cuenta,VLOOKUP(K$1,Data!$AP:$AR,2,FALSE))+K337,"")</f>
        <v/>
      </c>
      <c r="L338" s="3" t="str">
        <f>IF(AND($A338&lt;&gt;"",L$1&lt;&gt;""),SUMIFS(VM,Fecha,$A338,Linea,VLOOKUP(L$1,Data!$AP:$AR,3,FALSE),Cuenta,VLOOKUP(L$1,Data!$AP:$AR,2,FALSE))+SUMIFS(FX,Fecha,$A338,Linea,VLOOKUP(L$1,Data!$AP:$AR,3,FALSE),Cuenta,VLOOKUP(L$1,Data!$AP:$AR,2,FALSE))+L337,"")</f>
        <v/>
      </c>
      <c r="M338" s="3" t="str">
        <f>IF(AND($A338&lt;&gt;"",M$1&lt;&gt;""),SUMIFS(VM,Fecha,$A338,Linea,VLOOKUP(M$1,Data!$AP:$AR,3,FALSE),Cuenta,VLOOKUP(M$1,Data!$AP:$AR,2,FALSE))+SUMIFS(FX,Fecha,$A338,Linea,VLOOKUP(M$1,Data!$AP:$AR,3,FALSE),Cuenta,VLOOKUP(M$1,Data!$AP:$AR,2,FALSE))+M337,"")</f>
        <v/>
      </c>
      <c r="N338" s="3" t="str">
        <f>IF(AND($A338&lt;&gt;"",N$1&lt;&gt;""),SUMIFS(VM,Fecha,$A338,Linea,VLOOKUP(N$1,Data!$AP:$AR,3,FALSE),Cuenta,VLOOKUP(N$1,Data!$AP:$AR,2,FALSE))+SUMIFS(FX,Fecha,$A338,Linea,VLOOKUP(N$1,Data!$AP:$AR,3,FALSE),Cuenta,VLOOKUP(N$1,Data!$AP:$AR,2,FALSE))+N337,"")</f>
        <v/>
      </c>
    </row>
    <row r="339" spans="2:14" x14ac:dyDescent="0.25">
      <c r="B339" s="3" t="str">
        <f>IF(AND($A339&lt;&gt;"",B$1&lt;&gt;""),SUMIFS(VM,Fecha,$A339,Linea,VLOOKUP(B$1,Data!$AP:$AR,3,FALSE),Cuenta,VLOOKUP(B$1,Data!$AP:$AR,2,FALSE))+SUMIFS(FX,Fecha,$A339,Linea,VLOOKUP(B$1,Data!$AP:$AR,3,FALSE),Cuenta,VLOOKUP(B$1,Data!$AP:$AR,2,FALSE))+B338,"")</f>
        <v/>
      </c>
      <c r="C339" s="3" t="str">
        <f>IF(AND($A339&lt;&gt;"",C$1&lt;&gt;""),SUMIFS(VM,Fecha,$A339,Linea,VLOOKUP(C$1,Data!$AP:$AR,3,FALSE),Cuenta,VLOOKUP(C$1,Data!$AP:$AR,2,FALSE))+SUMIFS(FX,Fecha,$A339,Linea,VLOOKUP(C$1,Data!$AP:$AR,3,FALSE),Cuenta,VLOOKUP(C$1,Data!$AP:$AR,2,FALSE))+C338,"")</f>
        <v/>
      </c>
      <c r="D339" s="3" t="str">
        <f>IF(AND($A339&lt;&gt;"",D$1&lt;&gt;""),SUMIFS(VM,Fecha,$A339,Linea,VLOOKUP(D$1,Data!$AP:$AR,3,FALSE),Cuenta,VLOOKUP(D$1,Data!$AP:$AR,2,FALSE))+SUMIFS(FX,Fecha,$A339,Linea,VLOOKUP(D$1,Data!$AP:$AR,3,FALSE),Cuenta,VLOOKUP(D$1,Data!$AP:$AR,2,FALSE))+D338,"")</f>
        <v/>
      </c>
      <c r="E339" s="3" t="str">
        <f>IF(AND($A339&lt;&gt;"",E$1&lt;&gt;""),SUMIFS(VM,Fecha,$A339,Linea,VLOOKUP(E$1,Data!$AP:$AR,3,FALSE),Cuenta,VLOOKUP(E$1,Data!$AP:$AR,2,FALSE))+SUMIFS(FX,Fecha,$A339,Linea,VLOOKUP(E$1,Data!$AP:$AR,3,FALSE),Cuenta,VLOOKUP(E$1,Data!$AP:$AR,2,FALSE))+E338,"")</f>
        <v/>
      </c>
      <c r="F339" s="3" t="str">
        <f>IF(AND($A339&lt;&gt;"",F$1&lt;&gt;""),SUMIFS(VM,Fecha,$A339,Linea,VLOOKUP(F$1,Data!$AP:$AR,3,FALSE),Cuenta,VLOOKUP(F$1,Data!$AP:$AR,2,FALSE))+SUMIFS(FX,Fecha,$A339,Linea,VLOOKUP(F$1,Data!$AP:$AR,3,FALSE),Cuenta,VLOOKUP(F$1,Data!$AP:$AR,2,FALSE))+F338,"")</f>
        <v/>
      </c>
      <c r="G339" s="3" t="str">
        <f>IF(AND($A339&lt;&gt;"",G$1&lt;&gt;""),SUMIFS(VM,Fecha,$A339,Linea,VLOOKUP(G$1,Data!$AP:$AR,3,FALSE),Cuenta,VLOOKUP(G$1,Data!$AP:$AR,2,FALSE))+SUMIFS(FX,Fecha,$A339,Linea,VLOOKUP(G$1,Data!$AP:$AR,3,FALSE),Cuenta,VLOOKUP(G$1,Data!$AP:$AR,2,FALSE))+G338,"")</f>
        <v/>
      </c>
      <c r="H339" s="3" t="str">
        <f>IF(AND($A339&lt;&gt;"",H$1&lt;&gt;""),SUMIFS(VM,Fecha,$A339,Linea,VLOOKUP(H$1,Data!$AP:$AR,3,FALSE),Cuenta,VLOOKUP(H$1,Data!$AP:$AR,2,FALSE))+SUMIFS(FX,Fecha,$A339,Linea,VLOOKUP(H$1,Data!$AP:$AR,3,FALSE),Cuenta,VLOOKUP(H$1,Data!$AP:$AR,2,FALSE))+H338,"")</f>
        <v/>
      </c>
      <c r="I339" s="3" t="str">
        <f>IF(AND($A339&lt;&gt;"",I$1&lt;&gt;""),SUMIFS(VM,Fecha,$A339,Linea,VLOOKUP(I$1,Data!$AP:$AR,3,FALSE),Cuenta,VLOOKUP(I$1,Data!$AP:$AR,2,FALSE))+SUMIFS(FX,Fecha,$A339,Linea,VLOOKUP(I$1,Data!$AP:$AR,3,FALSE),Cuenta,VLOOKUP(I$1,Data!$AP:$AR,2,FALSE))+I338,"")</f>
        <v/>
      </c>
      <c r="J339" s="3" t="str">
        <f>IF(AND($A339&lt;&gt;"",J$1&lt;&gt;""),SUMIFS(VM,Fecha,$A339,Linea,VLOOKUP(J$1,Data!$AP:$AR,3,FALSE),Cuenta,VLOOKUP(J$1,Data!$AP:$AR,2,FALSE))+SUMIFS(FX,Fecha,$A339,Linea,VLOOKUP(J$1,Data!$AP:$AR,3,FALSE),Cuenta,VLOOKUP(J$1,Data!$AP:$AR,2,FALSE))+J338,"")</f>
        <v/>
      </c>
      <c r="K339" s="3" t="str">
        <f>IF(AND($A339&lt;&gt;"",K$1&lt;&gt;""),SUMIFS(VM,Fecha,$A339,Linea,VLOOKUP(K$1,Data!$AP:$AR,3,FALSE),Cuenta,VLOOKUP(K$1,Data!$AP:$AR,2,FALSE))+SUMIFS(FX,Fecha,$A339,Linea,VLOOKUP(K$1,Data!$AP:$AR,3,FALSE),Cuenta,VLOOKUP(K$1,Data!$AP:$AR,2,FALSE))+K338,"")</f>
        <v/>
      </c>
      <c r="L339" s="3" t="str">
        <f>IF(AND($A339&lt;&gt;"",L$1&lt;&gt;""),SUMIFS(VM,Fecha,$A339,Linea,VLOOKUP(L$1,Data!$AP:$AR,3,FALSE),Cuenta,VLOOKUP(L$1,Data!$AP:$AR,2,FALSE))+SUMIFS(FX,Fecha,$A339,Linea,VLOOKUP(L$1,Data!$AP:$AR,3,FALSE),Cuenta,VLOOKUP(L$1,Data!$AP:$AR,2,FALSE))+L338,"")</f>
        <v/>
      </c>
      <c r="M339" s="3" t="str">
        <f>IF(AND($A339&lt;&gt;"",M$1&lt;&gt;""),SUMIFS(VM,Fecha,$A339,Linea,VLOOKUP(M$1,Data!$AP:$AR,3,FALSE),Cuenta,VLOOKUP(M$1,Data!$AP:$AR,2,FALSE))+SUMIFS(FX,Fecha,$A339,Linea,VLOOKUP(M$1,Data!$AP:$AR,3,FALSE),Cuenta,VLOOKUP(M$1,Data!$AP:$AR,2,FALSE))+M338,"")</f>
        <v/>
      </c>
      <c r="N339" s="3" t="str">
        <f>IF(AND($A339&lt;&gt;"",N$1&lt;&gt;""),SUMIFS(VM,Fecha,$A339,Linea,VLOOKUP(N$1,Data!$AP:$AR,3,FALSE),Cuenta,VLOOKUP(N$1,Data!$AP:$AR,2,FALSE))+SUMIFS(FX,Fecha,$A339,Linea,VLOOKUP(N$1,Data!$AP:$AR,3,FALSE),Cuenta,VLOOKUP(N$1,Data!$AP:$AR,2,FALSE))+N338,"")</f>
        <v/>
      </c>
    </row>
    <row r="340" spans="2:14" x14ac:dyDescent="0.25">
      <c r="B340" s="3" t="str">
        <f>IF(AND($A340&lt;&gt;"",B$1&lt;&gt;""),SUMIFS(VM,Fecha,$A340,Linea,VLOOKUP(B$1,Data!$AP:$AR,3,FALSE),Cuenta,VLOOKUP(B$1,Data!$AP:$AR,2,FALSE))+SUMIFS(FX,Fecha,$A340,Linea,VLOOKUP(B$1,Data!$AP:$AR,3,FALSE),Cuenta,VLOOKUP(B$1,Data!$AP:$AR,2,FALSE))+B339,"")</f>
        <v/>
      </c>
      <c r="C340" s="3" t="str">
        <f>IF(AND($A340&lt;&gt;"",C$1&lt;&gt;""),SUMIFS(VM,Fecha,$A340,Linea,VLOOKUP(C$1,Data!$AP:$AR,3,FALSE),Cuenta,VLOOKUP(C$1,Data!$AP:$AR,2,FALSE))+SUMIFS(FX,Fecha,$A340,Linea,VLOOKUP(C$1,Data!$AP:$AR,3,FALSE),Cuenta,VLOOKUP(C$1,Data!$AP:$AR,2,FALSE))+C339,"")</f>
        <v/>
      </c>
      <c r="D340" s="3" t="str">
        <f>IF(AND($A340&lt;&gt;"",D$1&lt;&gt;""),SUMIFS(VM,Fecha,$A340,Linea,VLOOKUP(D$1,Data!$AP:$AR,3,FALSE),Cuenta,VLOOKUP(D$1,Data!$AP:$AR,2,FALSE))+SUMIFS(FX,Fecha,$A340,Linea,VLOOKUP(D$1,Data!$AP:$AR,3,FALSE),Cuenta,VLOOKUP(D$1,Data!$AP:$AR,2,FALSE))+D339,"")</f>
        <v/>
      </c>
      <c r="E340" s="3" t="str">
        <f>IF(AND($A340&lt;&gt;"",E$1&lt;&gt;""),SUMIFS(VM,Fecha,$A340,Linea,VLOOKUP(E$1,Data!$AP:$AR,3,FALSE),Cuenta,VLOOKUP(E$1,Data!$AP:$AR,2,FALSE))+SUMIFS(FX,Fecha,$A340,Linea,VLOOKUP(E$1,Data!$AP:$AR,3,FALSE),Cuenta,VLOOKUP(E$1,Data!$AP:$AR,2,FALSE))+E339,"")</f>
        <v/>
      </c>
      <c r="F340" s="3" t="str">
        <f>IF(AND($A340&lt;&gt;"",F$1&lt;&gt;""),SUMIFS(VM,Fecha,$A340,Linea,VLOOKUP(F$1,Data!$AP:$AR,3,FALSE),Cuenta,VLOOKUP(F$1,Data!$AP:$AR,2,FALSE))+SUMIFS(FX,Fecha,$A340,Linea,VLOOKUP(F$1,Data!$AP:$AR,3,FALSE),Cuenta,VLOOKUP(F$1,Data!$AP:$AR,2,FALSE))+F339,"")</f>
        <v/>
      </c>
      <c r="G340" s="3" t="str">
        <f>IF(AND($A340&lt;&gt;"",G$1&lt;&gt;""),SUMIFS(VM,Fecha,$A340,Linea,VLOOKUP(G$1,Data!$AP:$AR,3,FALSE),Cuenta,VLOOKUP(G$1,Data!$AP:$AR,2,FALSE))+SUMIFS(FX,Fecha,$A340,Linea,VLOOKUP(G$1,Data!$AP:$AR,3,FALSE),Cuenta,VLOOKUP(G$1,Data!$AP:$AR,2,FALSE))+G339,"")</f>
        <v/>
      </c>
      <c r="H340" s="3" t="str">
        <f>IF(AND($A340&lt;&gt;"",H$1&lt;&gt;""),SUMIFS(VM,Fecha,$A340,Linea,VLOOKUP(H$1,Data!$AP:$AR,3,FALSE),Cuenta,VLOOKUP(H$1,Data!$AP:$AR,2,FALSE))+SUMIFS(FX,Fecha,$A340,Linea,VLOOKUP(H$1,Data!$AP:$AR,3,FALSE),Cuenta,VLOOKUP(H$1,Data!$AP:$AR,2,FALSE))+H339,"")</f>
        <v/>
      </c>
      <c r="I340" s="3" t="str">
        <f>IF(AND($A340&lt;&gt;"",I$1&lt;&gt;""),SUMIFS(VM,Fecha,$A340,Linea,VLOOKUP(I$1,Data!$AP:$AR,3,FALSE),Cuenta,VLOOKUP(I$1,Data!$AP:$AR,2,FALSE))+SUMIFS(FX,Fecha,$A340,Linea,VLOOKUP(I$1,Data!$AP:$AR,3,FALSE),Cuenta,VLOOKUP(I$1,Data!$AP:$AR,2,FALSE))+I339,"")</f>
        <v/>
      </c>
      <c r="J340" s="3" t="str">
        <f>IF(AND($A340&lt;&gt;"",J$1&lt;&gt;""),SUMIFS(VM,Fecha,$A340,Linea,VLOOKUP(J$1,Data!$AP:$AR,3,FALSE),Cuenta,VLOOKUP(J$1,Data!$AP:$AR,2,FALSE))+SUMIFS(FX,Fecha,$A340,Linea,VLOOKUP(J$1,Data!$AP:$AR,3,FALSE),Cuenta,VLOOKUP(J$1,Data!$AP:$AR,2,FALSE))+J339,"")</f>
        <v/>
      </c>
      <c r="K340" s="3" t="str">
        <f>IF(AND($A340&lt;&gt;"",K$1&lt;&gt;""),SUMIFS(VM,Fecha,$A340,Linea,VLOOKUP(K$1,Data!$AP:$AR,3,FALSE),Cuenta,VLOOKUP(K$1,Data!$AP:$AR,2,FALSE))+SUMIFS(FX,Fecha,$A340,Linea,VLOOKUP(K$1,Data!$AP:$AR,3,FALSE),Cuenta,VLOOKUP(K$1,Data!$AP:$AR,2,FALSE))+K339,"")</f>
        <v/>
      </c>
      <c r="L340" s="3" t="str">
        <f>IF(AND($A340&lt;&gt;"",L$1&lt;&gt;""),SUMIFS(VM,Fecha,$A340,Linea,VLOOKUP(L$1,Data!$AP:$AR,3,FALSE),Cuenta,VLOOKUP(L$1,Data!$AP:$AR,2,FALSE))+SUMIFS(FX,Fecha,$A340,Linea,VLOOKUP(L$1,Data!$AP:$AR,3,FALSE),Cuenta,VLOOKUP(L$1,Data!$AP:$AR,2,FALSE))+L339,"")</f>
        <v/>
      </c>
      <c r="M340" s="3" t="str">
        <f>IF(AND($A340&lt;&gt;"",M$1&lt;&gt;""),SUMIFS(VM,Fecha,$A340,Linea,VLOOKUP(M$1,Data!$AP:$AR,3,FALSE),Cuenta,VLOOKUP(M$1,Data!$AP:$AR,2,FALSE))+SUMIFS(FX,Fecha,$A340,Linea,VLOOKUP(M$1,Data!$AP:$AR,3,FALSE),Cuenta,VLOOKUP(M$1,Data!$AP:$AR,2,FALSE))+M339,"")</f>
        <v/>
      </c>
      <c r="N340" s="3" t="str">
        <f>IF(AND($A340&lt;&gt;"",N$1&lt;&gt;""),SUMIFS(VM,Fecha,$A340,Linea,VLOOKUP(N$1,Data!$AP:$AR,3,FALSE),Cuenta,VLOOKUP(N$1,Data!$AP:$AR,2,FALSE))+SUMIFS(FX,Fecha,$A340,Linea,VLOOKUP(N$1,Data!$AP:$AR,3,FALSE),Cuenta,VLOOKUP(N$1,Data!$AP:$AR,2,FALSE))+N339,"")</f>
        <v/>
      </c>
    </row>
    <row r="341" spans="2:14" x14ac:dyDescent="0.25">
      <c r="B341" s="3" t="str">
        <f>IF(AND($A341&lt;&gt;"",B$1&lt;&gt;""),SUMIFS(VM,Fecha,$A341,Linea,VLOOKUP(B$1,Data!$AP:$AR,3,FALSE),Cuenta,VLOOKUP(B$1,Data!$AP:$AR,2,FALSE))+SUMIFS(FX,Fecha,$A341,Linea,VLOOKUP(B$1,Data!$AP:$AR,3,FALSE),Cuenta,VLOOKUP(B$1,Data!$AP:$AR,2,FALSE))+B340,"")</f>
        <v/>
      </c>
      <c r="C341" s="3" t="str">
        <f>IF(AND($A341&lt;&gt;"",C$1&lt;&gt;""),SUMIFS(VM,Fecha,$A341,Linea,VLOOKUP(C$1,Data!$AP:$AR,3,FALSE),Cuenta,VLOOKUP(C$1,Data!$AP:$AR,2,FALSE))+SUMIFS(FX,Fecha,$A341,Linea,VLOOKUP(C$1,Data!$AP:$AR,3,FALSE),Cuenta,VLOOKUP(C$1,Data!$AP:$AR,2,FALSE))+C340,"")</f>
        <v/>
      </c>
      <c r="D341" s="3" t="str">
        <f>IF(AND($A341&lt;&gt;"",D$1&lt;&gt;""),SUMIFS(VM,Fecha,$A341,Linea,VLOOKUP(D$1,Data!$AP:$AR,3,FALSE),Cuenta,VLOOKUP(D$1,Data!$AP:$AR,2,FALSE))+SUMIFS(FX,Fecha,$A341,Linea,VLOOKUP(D$1,Data!$AP:$AR,3,FALSE),Cuenta,VLOOKUP(D$1,Data!$AP:$AR,2,FALSE))+D340,"")</f>
        <v/>
      </c>
      <c r="E341" s="3" t="str">
        <f>IF(AND($A341&lt;&gt;"",E$1&lt;&gt;""),SUMIFS(VM,Fecha,$A341,Linea,VLOOKUP(E$1,Data!$AP:$AR,3,FALSE),Cuenta,VLOOKUP(E$1,Data!$AP:$AR,2,FALSE))+SUMIFS(FX,Fecha,$A341,Linea,VLOOKUP(E$1,Data!$AP:$AR,3,FALSE),Cuenta,VLOOKUP(E$1,Data!$AP:$AR,2,FALSE))+E340,"")</f>
        <v/>
      </c>
      <c r="F341" s="3" t="str">
        <f>IF(AND($A341&lt;&gt;"",F$1&lt;&gt;""),SUMIFS(VM,Fecha,$A341,Linea,VLOOKUP(F$1,Data!$AP:$AR,3,FALSE),Cuenta,VLOOKUP(F$1,Data!$AP:$AR,2,FALSE))+SUMIFS(FX,Fecha,$A341,Linea,VLOOKUP(F$1,Data!$AP:$AR,3,FALSE),Cuenta,VLOOKUP(F$1,Data!$AP:$AR,2,FALSE))+F340,"")</f>
        <v/>
      </c>
      <c r="G341" s="3" t="str">
        <f>IF(AND($A341&lt;&gt;"",G$1&lt;&gt;""),SUMIFS(VM,Fecha,$A341,Linea,VLOOKUP(G$1,Data!$AP:$AR,3,FALSE),Cuenta,VLOOKUP(G$1,Data!$AP:$AR,2,FALSE))+SUMIFS(FX,Fecha,$A341,Linea,VLOOKUP(G$1,Data!$AP:$AR,3,FALSE),Cuenta,VLOOKUP(G$1,Data!$AP:$AR,2,FALSE))+G340,"")</f>
        <v/>
      </c>
      <c r="H341" s="3" t="str">
        <f>IF(AND($A341&lt;&gt;"",H$1&lt;&gt;""),SUMIFS(VM,Fecha,$A341,Linea,VLOOKUP(H$1,Data!$AP:$AR,3,FALSE),Cuenta,VLOOKUP(H$1,Data!$AP:$AR,2,FALSE))+SUMIFS(FX,Fecha,$A341,Linea,VLOOKUP(H$1,Data!$AP:$AR,3,FALSE),Cuenta,VLOOKUP(H$1,Data!$AP:$AR,2,FALSE))+H340,"")</f>
        <v/>
      </c>
      <c r="I341" s="3" t="str">
        <f>IF(AND($A341&lt;&gt;"",I$1&lt;&gt;""),SUMIFS(VM,Fecha,$A341,Linea,VLOOKUP(I$1,Data!$AP:$AR,3,FALSE),Cuenta,VLOOKUP(I$1,Data!$AP:$AR,2,FALSE))+SUMIFS(FX,Fecha,$A341,Linea,VLOOKUP(I$1,Data!$AP:$AR,3,FALSE),Cuenta,VLOOKUP(I$1,Data!$AP:$AR,2,FALSE))+I340,"")</f>
        <v/>
      </c>
      <c r="J341" s="3" t="str">
        <f>IF(AND($A341&lt;&gt;"",J$1&lt;&gt;""),SUMIFS(VM,Fecha,$A341,Linea,VLOOKUP(J$1,Data!$AP:$AR,3,FALSE),Cuenta,VLOOKUP(J$1,Data!$AP:$AR,2,FALSE))+SUMIFS(FX,Fecha,$A341,Linea,VLOOKUP(J$1,Data!$AP:$AR,3,FALSE),Cuenta,VLOOKUP(J$1,Data!$AP:$AR,2,FALSE))+J340,"")</f>
        <v/>
      </c>
      <c r="K341" s="3" t="str">
        <f>IF(AND($A341&lt;&gt;"",K$1&lt;&gt;""),SUMIFS(VM,Fecha,$A341,Linea,VLOOKUP(K$1,Data!$AP:$AR,3,FALSE),Cuenta,VLOOKUP(K$1,Data!$AP:$AR,2,FALSE))+SUMIFS(FX,Fecha,$A341,Linea,VLOOKUP(K$1,Data!$AP:$AR,3,FALSE),Cuenta,VLOOKUP(K$1,Data!$AP:$AR,2,FALSE))+K340,"")</f>
        <v/>
      </c>
      <c r="L341" s="3" t="str">
        <f>IF(AND($A341&lt;&gt;"",L$1&lt;&gt;""),SUMIFS(VM,Fecha,$A341,Linea,VLOOKUP(L$1,Data!$AP:$AR,3,FALSE),Cuenta,VLOOKUP(L$1,Data!$AP:$AR,2,FALSE))+SUMIFS(FX,Fecha,$A341,Linea,VLOOKUP(L$1,Data!$AP:$AR,3,FALSE),Cuenta,VLOOKUP(L$1,Data!$AP:$AR,2,FALSE))+L340,"")</f>
        <v/>
      </c>
      <c r="M341" s="3" t="str">
        <f>IF(AND($A341&lt;&gt;"",M$1&lt;&gt;""),SUMIFS(VM,Fecha,$A341,Linea,VLOOKUP(M$1,Data!$AP:$AR,3,FALSE),Cuenta,VLOOKUP(M$1,Data!$AP:$AR,2,FALSE))+SUMIFS(FX,Fecha,$A341,Linea,VLOOKUP(M$1,Data!$AP:$AR,3,FALSE),Cuenta,VLOOKUP(M$1,Data!$AP:$AR,2,FALSE))+M340,"")</f>
        <v/>
      </c>
      <c r="N341" s="3" t="str">
        <f>IF(AND($A341&lt;&gt;"",N$1&lt;&gt;""),SUMIFS(VM,Fecha,$A341,Linea,VLOOKUP(N$1,Data!$AP:$AR,3,FALSE),Cuenta,VLOOKUP(N$1,Data!$AP:$AR,2,FALSE))+SUMIFS(FX,Fecha,$A341,Linea,VLOOKUP(N$1,Data!$AP:$AR,3,FALSE),Cuenta,VLOOKUP(N$1,Data!$AP:$AR,2,FALSE))+N340,"")</f>
        <v/>
      </c>
    </row>
    <row r="342" spans="2:14" x14ac:dyDescent="0.25">
      <c r="B342" s="3" t="str">
        <f>IF(AND($A342&lt;&gt;"",B$1&lt;&gt;""),SUMIFS(VM,Fecha,$A342,Linea,VLOOKUP(B$1,Data!$AP:$AR,3,FALSE),Cuenta,VLOOKUP(B$1,Data!$AP:$AR,2,FALSE))+SUMIFS(FX,Fecha,$A342,Linea,VLOOKUP(B$1,Data!$AP:$AR,3,FALSE),Cuenta,VLOOKUP(B$1,Data!$AP:$AR,2,FALSE))+B341,"")</f>
        <v/>
      </c>
      <c r="C342" s="3" t="str">
        <f>IF(AND($A342&lt;&gt;"",C$1&lt;&gt;""),SUMIFS(VM,Fecha,$A342,Linea,VLOOKUP(C$1,Data!$AP:$AR,3,FALSE),Cuenta,VLOOKUP(C$1,Data!$AP:$AR,2,FALSE))+SUMIFS(FX,Fecha,$A342,Linea,VLOOKUP(C$1,Data!$AP:$AR,3,FALSE),Cuenta,VLOOKUP(C$1,Data!$AP:$AR,2,FALSE))+C341,"")</f>
        <v/>
      </c>
      <c r="D342" s="3" t="str">
        <f>IF(AND($A342&lt;&gt;"",D$1&lt;&gt;""),SUMIFS(VM,Fecha,$A342,Linea,VLOOKUP(D$1,Data!$AP:$AR,3,FALSE),Cuenta,VLOOKUP(D$1,Data!$AP:$AR,2,FALSE))+SUMIFS(FX,Fecha,$A342,Linea,VLOOKUP(D$1,Data!$AP:$AR,3,FALSE),Cuenta,VLOOKUP(D$1,Data!$AP:$AR,2,FALSE))+D341,"")</f>
        <v/>
      </c>
      <c r="E342" s="3" t="str">
        <f>IF(AND($A342&lt;&gt;"",E$1&lt;&gt;""),SUMIFS(VM,Fecha,$A342,Linea,VLOOKUP(E$1,Data!$AP:$AR,3,FALSE),Cuenta,VLOOKUP(E$1,Data!$AP:$AR,2,FALSE))+SUMIFS(FX,Fecha,$A342,Linea,VLOOKUP(E$1,Data!$AP:$AR,3,FALSE),Cuenta,VLOOKUP(E$1,Data!$AP:$AR,2,FALSE))+E341,"")</f>
        <v/>
      </c>
      <c r="F342" s="3" t="str">
        <f>IF(AND($A342&lt;&gt;"",F$1&lt;&gt;""),SUMIFS(VM,Fecha,$A342,Linea,VLOOKUP(F$1,Data!$AP:$AR,3,FALSE),Cuenta,VLOOKUP(F$1,Data!$AP:$AR,2,FALSE))+SUMIFS(FX,Fecha,$A342,Linea,VLOOKUP(F$1,Data!$AP:$AR,3,FALSE),Cuenta,VLOOKUP(F$1,Data!$AP:$AR,2,FALSE))+F341,"")</f>
        <v/>
      </c>
      <c r="G342" s="3" t="str">
        <f>IF(AND($A342&lt;&gt;"",G$1&lt;&gt;""),SUMIFS(VM,Fecha,$A342,Linea,VLOOKUP(G$1,Data!$AP:$AR,3,FALSE),Cuenta,VLOOKUP(G$1,Data!$AP:$AR,2,FALSE))+SUMIFS(FX,Fecha,$A342,Linea,VLOOKUP(G$1,Data!$AP:$AR,3,FALSE),Cuenta,VLOOKUP(G$1,Data!$AP:$AR,2,FALSE))+G341,"")</f>
        <v/>
      </c>
      <c r="H342" s="3" t="str">
        <f>IF(AND($A342&lt;&gt;"",H$1&lt;&gt;""),SUMIFS(VM,Fecha,$A342,Linea,VLOOKUP(H$1,Data!$AP:$AR,3,FALSE),Cuenta,VLOOKUP(H$1,Data!$AP:$AR,2,FALSE))+SUMIFS(FX,Fecha,$A342,Linea,VLOOKUP(H$1,Data!$AP:$AR,3,FALSE),Cuenta,VLOOKUP(H$1,Data!$AP:$AR,2,FALSE))+H341,"")</f>
        <v/>
      </c>
      <c r="I342" s="3" t="str">
        <f>IF(AND($A342&lt;&gt;"",I$1&lt;&gt;""),SUMIFS(VM,Fecha,$A342,Linea,VLOOKUP(I$1,Data!$AP:$AR,3,FALSE),Cuenta,VLOOKUP(I$1,Data!$AP:$AR,2,FALSE))+SUMIFS(FX,Fecha,$A342,Linea,VLOOKUP(I$1,Data!$AP:$AR,3,FALSE),Cuenta,VLOOKUP(I$1,Data!$AP:$AR,2,FALSE))+I341,"")</f>
        <v/>
      </c>
      <c r="J342" s="3" t="str">
        <f>IF(AND($A342&lt;&gt;"",J$1&lt;&gt;""),SUMIFS(VM,Fecha,$A342,Linea,VLOOKUP(J$1,Data!$AP:$AR,3,FALSE),Cuenta,VLOOKUP(J$1,Data!$AP:$AR,2,FALSE))+SUMIFS(FX,Fecha,$A342,Linea,VLOOKUP(J$1,Data!$AP:$AR,3,FALSE),Cuenta,VLOOKUP(J$1,Data!$AP:$AR,2,FALSE))+J341,"")</f>
        <v/>
      </c>
      <c r="K342" s="3" t="str">
        <f>IF(AND($A342&lt;&gt;"",K$1&lt;&gt;""),SUMIFS(VM,Fecha,$A342,Linea,VLOOKUP(K$1,Data!$AP:$AR,3,FALSE),Cuenta,VLOOKUP(K$1,Data!$AP:$AR,2,FALSE))+SUMIFS(FX,Fecha,$A342,Linea,VLOOKUP(K$1,Data!$AP:$AR,3,FALSE),Cuenta,VLOOKUP(K$1,Data!$AP:$AR,2,FALSE))+K341,"")</f>
        <v/>
      </c>
      <c r="L342" s="3" t="str">
        <f>IF(AND($A342&lt;&gt;"",L$1&lt;&gt;""),SUMIFS(VM,Fecha,$A342,Linea,VLOOKUP(L$1,Data!$AP:$AR,3,FALSE),Cuenta,VLOOKUP(L$1,Data!$AP:$AR,2,FALSE))+SUMIFS(FX,Fecha,$A342,Linea,VLOOKUP(L$1,Data!$AP:$AR,3,FALSE),Cuenta,VLOOKUP(L$1,Data!$AP:$AR,2,FALSE))+L341,"")</f>
        <v/>
      </c>
      <c r="M342" s="3" t="str">
        <f>IF(AND($A342&lt;&gt;"",M$1&lt;&gt;""),SUMIFS(VM,Fecha,$A342,Linea,VLOOKUP(M$1,Data!$AP:$AR,3,FALSE),Cuenta,VLOOKUP(M$1,Data!$AP:$AR,2,FALSE))+SUMIFS(FX,Fecha,$A342,Linea,VLOOKUP(M$1,Data!$AP:$AR,3,FALSE),Cuenta,VLOOKUP(M$1,Data!$AP:$AR,2,FALSE))+M341,"")</f>
        <v/>
      </c>
      <c r="N342" s="3" t="str">
        <f>IF(AND($A342&lt;&gt;"",N$1&lt;&gt;""),SUMIFS(VM,Fecha,$A342,Linea,VLOOKUP(N$1,Data!$AP:$AR,3,FALSE),Cuenta,VLOOKUP(N$1,Data!$AP:$AR,2,FALSE))+SUMIFS(FX,Fecha,$A342,Linea,VLOOKUP(N$1,Data!$AP:$AR,3,FALSE),Cuenta,VLOOKUP(N$1,Data!$AP:$AR,2,FALSE))+N341,"")</f>
        <v/>
      </c>
    </row>
    <row r="343" spans="2:14" x14ac:dyDescent="0.25">
      <c r="B343" s="3" t="str">
        <f>IF(AND($A343&lt;&gt;"",B$1&lt;&gt;""),SUMIFS(VM,Fecha,$A343,Linea,VLOOKUP(B$1,Data!$AP:$AR,3,FALSE),Cuenta,VLOOKUP(B$1,Data!$AP:$AR,2,FALSE))+SUMIFS(FX,Fecha,$A343,Linea,VLOOKUP(B$1,Data!$AP:$AR,3,FALSE),Cuenta,VLOOKUP(B$1,Data!$AP:$AR,2,FALSE))+B342,"")</f>
        <v/>
      </c>
      <c r="C343" s="3" t="str">
        <f>IF(AND($A343&lt;&gt;"",C$1&lt;&gt;""),SUMIFS(VM,Fecha,$A343,Linea,VLOOKUP(C$1,Data!$AP:$AR,3,FALSE),Cuenta,VLOOKUP(C$1,Data!$AP:$AR,2,FALSE))+SUMIFS(FX,Fecha,$A343,Linea,VLOOKUP(C$1,Data!$AP:$AR,3,FALSE),Cuenta,VLOOKUP(C$1,Data!$AP:$AR,2,FALSE))+C342,"")</f>
        <v/>
      </c>
      <c r="D343" s="3" t="str">
        <f>IF(AND($A343&lt;&gt;"",D$1&lt;&gt;""),SUMIFS(VM,Fecha,$A343,Linea,VLOOKUP(D$1,Data!$AP:$AR,3,FALSE),Cuenta,VLOOKUP(D$1,Data!$AP:$AR,2,FALSE))+SUMIFS(FX,Fecha,$A343,Linea,VLOOKUP(D$1,Data!$AP:$AR,3,FALSE),Cuenta,VLOOKUP(D$1,Data!$AP:$AR,2,FALSE))+D342,"")</f>
        <v/>
      </c>
      <c r="E343" s="3" t="str">
        <f>IF(AND($A343&lt;&gt;"",E$1&lt;&gt;""),SUMIFS(VM,Fecha,$A343,Linea,VLOOKUP(E$1,Data!$AP:$AR,3,FALSE),Cuenta,VLOOKUP(E$1,Data!$AP:$AR,2,FALSE))+SUMIFS(FX,Fecha,$A343,Linea,VLOOKUP(E$1,Data!$AP:$AR,3,FALSE),Cuenta,VLOOKUP(E$1,Data!$AP:$AR,2,FALSE))+E342,"")</f>
        <v/>
      </c>
      <c r="F343" s="3" t="str">
        <f>IF(AND($A343&lt;&gt;"",F$1&lt;&gt;""),SUMIFS(VM,Fecha,$A343,Linea,VLOOKUP(F$1,Data!$AP:$AR,3,FALSE),Cuenta,VLOOKUP(F$1,Data!$AP:$AR,2,FALSE))+SUMIFS(FX,Fecha,$A343,Linea,VLOOKUP(F$1,Data!$AP:$AR,3,FALSE),Cuenta,VLOOKUP(F$1,Data!$AP:$AR,2,FALSE))+F342,"")</f>
        <v/>
      </c>
      <c r="G343" s="3" t="str">
        <f>IF(AND($A343&lt;&gt;"",G$1&lt;&gt;""),SUMIFS(VM,Fecha,$A343,Linea,VLOOKUP(G$1,Data!$AP:$AR,3,FALSE),Cuenta,VLOOKUP(G$1,Data!$AP:$AR,2,FALSE))+SUMIFS(FX,Fecha,$A343,Linea,VLOOKUP(G$1,Data!$AP:$AR,3,FALSE),Cuenta,VLOOKUP(G$1,Data!$AP:$AR,2,FALSE))+G342,"")</f>
        <v/>
      </c>
      <c r="H343" s="3" t="str">
        <f>IF(AND($A343&lt;&gt;"",H$1&lt;&gt;""),SUMIFS(VM,Fecha,$A343,Linea,VLOOKUP(H$1,Data!$AP:$AR,3,FALSE),Cuenta,VLOOKUP(H$1,Data!$AP:$AR,2,FALSE))+SUMIFS(FX,Fecha,$A343,Linea,VLOOKUP(H$1,Data!$AP:$AR,3,FALSE),Cuenta,VLOOKUP(H$1,Data!$AP:$AR,2,FALSE))+H342,"")</f>
        <v/>
      </c>
      <c r="I343" s="3" t="str">
        <f>IF(AND($A343&lt;&gt;"",I$1&lt;&gt;""),SUMIFS(VM,Fecha,$A343,Linea,VLOOKUP(I$1,Data!$AP:$AR,3,FALSE),Cuenta,VLOOKUP(I$1,Data!$AP:$AR,2,FALSE))+SUMIFS(FX,Fecha,$A343,Linea,VLOOKUP(I$1,Data!$AP:$AR,3,FALSE),Cuenta,VLOOKUP(I$1,Data!$AP:$AR,2,FALSE))+I342,"")</f>
        <v/>
      </c>
      <c r="J343" s="3" t="str">
        <f>IF(AND($A343&lt;&gt;"",J$1&lt;&gt;""),SUMIFS(VM,Fecha,$A343,Linea,VLOOKUP(J$1,Data!$AP:$AR,3,FALSE),Cuenta,VLOOKUP(J$1,Data!$AP:$AR,2,FALSE))+SUMIFS(FX,Fecha,$A343,Linea,VLOOKUP(J$1,Data!$AP:$AR,3,FALSE),Cuenta,VLOOKUP(J$1,Data!$AP:$AR,2,FALSE))+J342,"")</f>
        <v/>
      </c>
      <c r="K343" s="3" t="str">
        <f>IF(AND($A343&lt;&gt;"",K$1&lt;&gt;""),SUMIFS(VM,Fecha,$A343,Linea,VLOOKUP(K$1,Data!$AP:$AR,3,FALSE),Cuenta,VLOOKUP(K$1,Data!$AP:$AR,2,FALSE))+SUMIFS(FX,Fecha,$A343,Linea,VLOOKUP(K$1,Data!$AP:$AR,3,FALSE),Cuenta,VLOOKUP(K$1,Data!$AP:$AR,2,FALSE))+K342,"")</f>
        <v/>
      </c>
      <c r="L343" s="3" t="str">
        <f>IF(AND($A343&lt;&gt;"",L$1&lt;&gt;""),SUMIFS(VM,Fecha,$A343,Linea,VLOOKUP(L$1,Data!$AP:$AR,3,FALSE),Cuenta,VLOOKUP(L$1,Data!$AP:$AR,2,FALSE))+SUMIFS(FX,Fecha,$A343,Linea,VLOOKUP(L$1,Data!$AP:$AR,3,FALSE),Cuenta,VLOOKUP(L$1,Data!$AP:$AR,2,FALSE))+L342,"")</f>
        <v/>
      </c>
      <c r="M343" s="3" t="str">
        <f>IF(AND($A343&lt;&gt;"",M$1&lt;&gt;""),SUMIFS(VM,Fecha,$A343,Linea,VLOOKUP(M$1,Data!$AP:$AR,3,FALSE),Cuenta,VLOOKUP(M$1,Data!$AP:$AR,2,FALSE))+SUMIFS(FX,Fecha,$A343,Linea,VLOOKUP(M$1,Data!$AP:$AR,3,FALSE),Cuenta,VLOOKUP(M$1,Data!$AP:$AR,2,FALSE))+M342,"")</f>
        <v/>
      </c>
      <c r="N343" s="3" t="str">
        <f>IF(AND($A343&lt;&gt;"",N$1&lt;&gt;""),SUMIFS(VM,Fecha,$A343,Linea,VLOOKUP(N$1,Data!$AP:$AR,3,FALSE),Cuenta,VLOOKUP(N$1,Data!$AP:$AR,2,FALSE))+SUMIFS(FX,Fecha,$A343,Linea,VLOOKUP(N$1,Data!$AP:$AR,3,FALSE),Cuenta,VLOOKUP(N$1,Data!$AP:$AR,2,FALSE))+N342,"")</f>
        <v/>
      </c>
    </row>
    <row r="344" spans="2:14" x14ac:dyDescent="0.25">
      <c r="B344" s="3" t="str">
        <f>IF(AND($A344&lt;&gt;"",B$1&lt;&gt;""),SUMIFS(VM,Fecha,$A344,Linea,VLOOKUP(B$1,Data!$AP:$AR,3,FALSE),Cuenta,VLOOKUP(B$1,Data!$AP:$AR,2,FALSE))+SUMIFS(FX,Fecha,$A344,Linea,VLOOKUP(B$1,Data!$AP:$AR,3,FALSE),Cuenta,VLOOKUP(B$1,Data!$AP:$AR,2,FALSE))+B343,"")</f>
        <v/>
      </c>
      <c r="C344" s="3" t="str">
        <f>IF(AND($A344&lt;&gt;"",C$1&lt;&gt;""),SUMIFS(VM,Fecha,$A344,Linea,VLOOKUP(C$1,Data!$AP:$AR,3,FALSE),Cuenta,VLOOKUP(C$1,Data!$AP:$AR,2,FALSE))+SUMIFS(FX,Fecha,$A344,Linea,VLOOKUP(C$1,Data!$AP:$AR,3,FALSE),Cuenta,VLOOKUP(C$1,Data!$AP:$AR,2,FALSE))+C343,"")</f>
        <v/>
      </c>
      <c r="D344" s="3" t="str">
        <f>IF(AND($A344&lt;&gt;"",D$1&lt;&gt;""),SUMIFS(VM,Fecha,$A344,Linea,VLOOKUP(D$1,Data!$AP:$AR,3,FALSE),Cuenta,VLOOKUP(D$1,Data!$AP:$AR,2,FALSE))+SUMIFS(FX,Fecha,$A344,Linea,VLOOKUP(D$1,Data!$AP:$AR,3,FALSE),Cuenta,VLOOKUP(D$1,Data!$AP:$AR,2,FALSE))+D343,"")</f>
        <v/>
      </c>
      <c r="E344" s="3" t="str">
        <f>IF(AND($A344&lt;&gt;"",E$1&lt;&gt;""),SUMIFS(VM,Fecha,$A344,Linea,VLOOKUP(E$1,Data!$AP:$AR,3,FALSE),Cuenta,VLOOKUP(E$1,Data!$AP:$AR,2,FALSE))+SUMIFS(FX,Fecha,$A344,Linea,VLOOKUP(E$1,Data!$AP:$AR,3,FALSE),Cuenta,VLOOKUP(E$1,Data!$AP:$AR,2,FALSE))+E343,"")</f>
        <v/>
      </c>
      <c r="F344" s="3" t="str">
        <f>IF(AND($A344&lt;&gt;"",F$1&lt;&gt;""),SUMIFS(VM,Fecha,$A344,Linea,VLOOKUP(F$1,Data!$AP:$AR,3,FALSE),Cuenta,VLOOKUP(F$1,Data!$AP:$AR,2,FALSE))+SUMIFS(FX,Fecha,$A344,Linea,VLOOKUP(F$1,Data!$AP:$AR,3,FALSE),Cuenta,VLOOKUP(F$1,Data!$AP:$AR,2,FALSE))+F343,"")</f>
        <v/>
      </c>
      <c r="G344" s="3" t="str">
        <f>IF(AND($A344&lt;&gt;"",G$1&lt;&gt;""),SUMIFS(VM,Fecha,$A344,Linea,VLOOKUP(G$1,Data!$AP:$AR,3,FALSE),Cuenta,VLOOKUP(G$1,Data!$AP:$AR,2,FALSE))+SUMIFS(FX,Fecha,$A344,Linea,VLOOKUP(G$1,Data!$AP:$AR,3,FALSE),Cuenta,VLOOKUP(G$1,Data!$AP:$AR,2,FALSE))+G343,"")</f>
        <v/>
      </c>
      <c r="H344" s="3" t="str">
        <f>IF(AND($A344&lt;&gt;"",H$1&lt;&gt;""),SUMIFS(VM,Fecha,$A344,Linea,VLOOKUP(H$1,Data!$AP:$AR,3,FALSE),Cuenta,VLOOKUP(H$1,Data!$AP:$AR,2,FALSE))+SUMIFS(FX,Fecha,$A344,Linea,VLOOKUP(H$1,Data!$AP:$AR,3,FALSE),Cuenta,VLOOKUP(H$1,Data!$AP:$AR,2,FALSE))+H343,"")</f>
        <v/>
      </c>
      <c r="I344" s="3" t="str">
        <f>IF(AND($A344&lt;&gt;"",I$1&lt;&gt;""),SUMIFS(VM,Fecha,$A344,Linea,VLOOKUP(I$1,Data!$AP:$AR,3,FALSE),Cuenta,VLOOKUP(I$1,Data!$AP:$AR,2,FALSE))+SUMIFS(FX,Fecha,$A344,Linea,VLOOKUP(I$1,Data!$AP:$AR,3,FALSE),Cuenta,VLOOKUP(I$1,Data!$AP:$AR,2,FALSE))+I343,"")</f>
        <v/>
      </c>
      <c r="J344" s="3" t="str">
        <f>IF(AND($A344&lt;&gt;"",J$1&lt;&gt;""),SUMIFS(VM,Fecha,$A344,Linea,VLOOKUP(J$1,Data!$AP:$AR,3,FALSE),Cuenta,VLOOKUP(J$1,Data!$AP:$AR,2,FALSE))+SUMIFS(FX,Fecha,$A344,Linea,VLOOKUP(J$1,Data!$AP:$AR,3,FALSE),Cuenta,VLOOKUP(J$1,Data!$AP:$AR,2,FALSE))+J343,"")</f>
        <v/>
      </c>
      <c r="K344" s="3" t="str">
        <f>IF(AND($A344&lt;&gt;"",K$1&lt;&gt;""),SUMIFS(VM,Fecha,$A344,Linea,VLOOKUP(K$1,Data!$AP:$AR,3,FALSE),Cuenta,VLOOKUP(K$1,Data!$AP:$AR,2,FALSE))+SUMIFS(FX,Fecha,$A344,Linea,VLOOKUP(K$1,Data!$AP:$AR,3,FALSE),Cuenta,VLOOKUP(K$1,Data!$AP:$AR,2,FALSE))+K343,"")</f>
        <v/>
      </c>
      <c r="L344" s="3" t="str">
        <f>IF(AND($A344&lt;&gt;"",L$1&lt;&gt;""),SUMIFS(VM,Fecha,$A344,Linea,VLOOKUP(L$1,Data!$AP:$AR,3,FALSE),Cuenta,VLOOKUP(L$1,Data!$AP:$AR,2,FALSE))+SUMIFS(FX,Fecha,$A344,Linea,VLOOKUP(L$1,Data!$AP:$AR,3,FALSE),Cuenta,VLOOKUP(L$1,Data!$AP:$AR,2,FALSE))+L343,"")</f>
        <v/>
      </c>
      <c r="M344" s="3" t="str">
        <f>IF(AND($A344&lt;&gt;"",M$1&lt;&gt;""),SUMIFS(VM,Fecha,$A344,Linea,VLOOKUP(M$1,Data!$AP:$AR,3,FALSE),Cuenta,VLOOKUP(M$1,Data!$AP:$AR,2,FALSE))+SUMIFS(FX,Fecha,$A344,Linea,VLOOKUP(M$1,Data!$AP:$AR,3,FALSE),Cuenta,VLOOKUP(M$1,Data!$AP:$AR,2,FALSE))+M343,"")</f>
        <v/>
      </c>
      <c r="N344" s="3" t="str">
        <f>IF(AND($A344&lt;&gt;"",N$1&lt;&gt;""),SUMIFS(VM,Fecha,$A344,Linea,VLOOKUP(N$1,Data!$AP:$AR,3,FALSE),Cuenta,VLOOKUP(N$1,Data!$AP:$AR,2,FALSE))+SUMIFS(FX,Fecha,$A344,Linea,VLOOKUP(N$1,Data!$AP:$AR,3,FALSE),Cuenta,VLOOKUP(N$1,Data!$AP:$AR,2,FALSE))+N343,"")</f>
        <v/>
      </c>
    </row>
    <row r="345" spans="2:14" x14ac:dyDescent="0.25">
      <c r="B345" s="3" t="str">
        <f>IF(AND($A345&lt;&gt;"",B$1&lt;&gt;""),SUMIFS(VM,Fecha,$A345,Linea,VLOOKUP(B$1,Data!$AP:$AR,3,FALSE),Cuenta,VLOOKUP(B$1,Data!$AP:$AR,2,FALSE))+SUMIFS(FX,Fecha,$A345,Linea,VLOOKUP(B$1,Data!$AP:$AR,3,FALSE),Cuenta,VLOOKUP(B$1,Data!$AP:$AR,2,FALSE))+B344,"")</f>
        <v/>
      </c>
      <c r="C345" s="3" t="str">
        <f>IF(AND($A345&lt;&gt;"",C$1&lt;&gt;""),SUMIFS(VM,Fecha,$A345,Linea,VLOOKUP(C$1,Data!$AP:$AR,3,FALSE),Cuenta,VLOOKUP(C$1,Data!$AP:$AR,2,FALSE))+SUMIFS(FX,Fecha,$A345,Linea,VLOOKUP(C$1,Data!$AP:$AR,3,FALSE),Cuenta,VLOOKUP(C$1,Data!$AP:$AR,2,FALSE))+C344,"")</f>
        <v/>
      </c>
      <c r="D345" s="3" t="str">
        <f>IF(AND($A345&lt;&gt;"",D$1&lt;&gt;""),SUMIFS(VM,Fecha,$A345,Linea,VLOOKUP(D$1,Data!$AP:$AR,3,FALSE),Cuenta,VLOOKUP(D$1,Data!$AP:$AR,2,FALSE))+SUMIFS(FX,Fecha,$A345,Linea,VLOOKUP(D$1,Data!$AP:$AR,3,FALSE),Cuenta,VLOOKUP(D$1,Data!$AP:$AR,2,FALSE))+D344,"")</f>
        <v/>
      </c>
      <c r="E345" s="3" t="str">
        <f>IF(AND($A345&lt;&gt;"",E$1&lt;&gt;""),SUMIFS(VM,Fecha,$A345,Linea,VLOOKUP(E$1,Data!$AP:$AR,3,FALSE),Cuenta,VLOOKUP(E$1,Data!$AP:$AR,2,FALSE))+SUMIFS(FX,Fecha,$A345,Linea,VLOOKUP(E$1,Data!$AP:$AR,3,FALSE),Cuenta,VLOOKUP(E$1,Data!$AP:$AR,2,FALSE))+E344,"")</f>
        <v/>
      </c>
      <c r="F345" s="3" t="str">
        <f>IF(AND($A345&lt;&gt;"",F$1&lt;&gt;""),SUMIFS(VM,Fecha,$A345,Linea,VLOOKUP(F$1,Data!$AP:$AR,3,FALSE),Cuenta,VLOOKUP(F$1,Data!$AP:$AR,2,FALSE))+SUMIFS(FX,Fecha,$A345,Linea,VLOOKUP(F$1,Data!$AP:$AR,3,FALSE),Cuenta,VLOOKUP(F$1,Data!$AP:$AR,2,FALSE))+F344,"")</f>
        <v/>
      </c>
      <c r="G345" s="3" t="str">
        <f>IF(AND($A345&lt;&gt;"",G$1&lt;&gt;""),SUMIFS(VM,Fecha,$A345,Linea,VLOOKUP(G$1,Data!$AP:$AR,3,FALSE),Cuenta,VLOOKUP(G$1,Data!$AP:$AR,2,FALSE))+SUMIFS(FX,Fecha,$A345,Linea,VLOOKUP(G$1,Data!$AP:$AR,3,FALSE),Cuenta,VLOOKUP(G$1,Data!$AP:$AR,2,FALSE))+G344,"")</f>
        <v/>
      </c>
      <c r="H345" s="3" t="str">
        <f>IF(AND($A345&lt;&gt;"",H$1&lt;&gt;""),SUMIFS(VM,Fecha,$A345,Linea,VLOOKUP(H$1,Data!$AP:$AR,3,FALSE),Cuenta,VLOOKUP(H$1,Data!$AP:$AR,2,FALSE))+SUMIFS(FX,Fecha,$A345,Linea,VLOOKUP(H$1,Data!$AP:$AR,3,FALSE),Cuenta,VLOOKUP(H$1,Data!$AP:$AR,2,FALSE))+H344,"")</f>
        <v/>
      </c>
      <c r="I345" s="3" t="str">
        <f>IF(AND($A345&lt;&gt;"",I$1&lt;&gt;""),SUMIFS(VM,Fecha,$A345,Linea,VLOOKUP(I$1,Data!$AP:$AR,3,FALSE),Cuenta,VLOOKUP(I$1,Data!$AP:$AR,2,FALSE))+SUMIFS(FX,Fecha,$A345,Linea,VLOOKUP(I$1,Data!$AP:$AR,3,FALSE),Cuenta,VLOOKUP(I$1,Data!$AP:$AR,2,FALSE))+I344,"")</f>
        <v/>
      </c>
      <c r="J345" s="3" t="str">
        <f>IF(AND($A345&lt;&gt;"",J$1&lt;&gt;""),SUMIFS(VM,Fecha,$A345,Linea,VLOOKUP(J$1,Data!$AP:$AR,3,FALSE),Cuenta,VLOOKUP(J$1,Data!$AP:$AR,2,FALSE))+SUMIFS(FX,Fecha,$A345,Linea,VLOOKUP(J$1,Data!$AP:$AR,3,FALSE),Cuenta,VLOOKUP(J$1,Data!$AP:$AR,2,FALSE))+J344,"")</f>
        <v/>
      </c>
      <c r="K345" s="3" t="str">
        <f>IF(AND($A345&lt;&gt;"",K$1&lt;&gt;""),SUMIFS(VM,Fecha,$A345,Linea,VLOOKUP(K$1,Data!$AP:$AR,3,FALSE),Cuenta,VLOOKUP(K$1,Data!$AP:$AR,2,FALSE))+SUMIFS(FX,Fecha,$A345,Linea,VLOOKUP(K$1,Data!$AP:$AR,3,FALSE),Cuenta,VLOOKUP(K$1,Data!$AP:$AR,2,FALSE))+K344,"")</f>
        <v/>
      </c>
      <c r="L345" s="3" t="str">
        <f>IF(AND($A345&lt;&gt;"",L$1&lt;&gt;""),SUMIFS(VM,Fecha,$A345,Linea,VLOOKUP(L$1,Data!$AP:$AR,3,FALSE),Cuenta,VLOOKUP(L$1,Data!$AP:$AR,2,FALSE))+SUMIFS(FX,Fecha,$A345,Linea,VLOOKUP(L$1,Data!$AP:$AR,3,FALSE),Cuenta,VLOOKUP(L$1,Data!$AP:$AR,2,FALSE))+L344,"")</f>
        <v/>
      </c>
      <c r="M345" s="3" t="str">
        <f>IF(AND($A345&lt;&gt;"",M$1&lt;&gt;""),SUMIFS(VM,Fecha,$A345,Linea,VLOOKUP(M$1,Data!$AP:$AR,3,FALSE),Cuenta,VLOOKUP(M$1,Data!$AP:$AR,2,FALSE))+SUMIFS(FX,Fecha,$A345,Linea,VLOOKUP(M$1,Data!$AP:$AR,3,FALSE),Cuenta,VLOOKUP(M$1,Data!$AP:$AR,2,FALSE))+M344,"")</f>
        <v/>
      </c>
      <c r="N345" s="3" t="str">
        <f>IF(AND($A345&lt;&gt;"",N$1&lt;&gt;""),SUMIFS(VM,Fecha,$A345,Linea,VLOOKUP(N$1,Data!$AP:$AR,3,FALSE),Cuenta,VLOOKUP(N$1,Data!$AP:$AR,2,FALSE))+SUMIFS(FX,Fecha,$A345,Linea,VLOOKUP(N$1,Data!$AP:$AR,3,FALSE),Cuenta,VLOOKUP(N$1,Data!$AP:$AR,2,FALSE))+N344,"")</f>
        <v/>
      </c>
    </row>
    <row r="346" spans="2:14" x14ac:dyDescent="0.25">
      <c r="B346" s="3" t="str">
        <f>IF(AND($A346&lt;&gt;"",B$1&lt;&gt;""),SUMIFS(VM,Fecha,$A346,Linea,VLOOKUP(B$1,Data!$AP:$AR,3,FALSE),Cuenta,VLOOKUP(B$1,Data!$AP:$AR,2,FALSE))+SUMIFS(FX,Fecha,$A346,Linea,VLOOKUP(B$1,Data!$AP:$AR,3,FALSE),Cuenta,VLOOKUP(B$1,Data!$AP:$AR,2,FALSE))+B345,"")</f>
        <v/>
      </c>
      <c r="C346" s="3" t="str">
        <f>IF(AND($A346&lt;&gt;"",C$1&lt;&gt;""),SUMIFS(VM,Fecha,$A346,Linea,VLOOKUP(C$1,Data!$AP:$AR,3,FALSE),Cuenta,VLOOKUP(C$1,Data!$AP:$AR,2,FALSE))+SUMIFS(FX,Fecha,$A346,Linea,VLOOKUP(C$1,Data!$AP:$AR,3,FALSE),Cuenta,VLOOKUP(C$1,Data!$AP:$AR,2,FALSE))+C345,"")</f>
        <v/>
      </c>
      <c r="D346" s="3" t="str">
        <f>IF(AND($A346&lt;&gt;"",D$1&lt;&gt;""),SUMIFS(VM,Fecha,$A346,Linea,VLOOKUP(D$1,Data!$AP:$AR,3,FALSE),Cuenta,VLOOKUP(D$1,Data!$AP:$AR,2,FALSE))+SUMIFS(FX,Fecha,$A346,Linea,VLOOKUP(D$1,Data!$AP:$AR,3,FALSE),Cuenta,VLOOKUP(D$1,Data!$AP:$AR,2,FALSE))+D345,"")</f>
        <v/>
      </c>
      <c r="E346" s="3" t="str">
        <f>IF(AND($A346&lt;&gt;"",E$1&lt;&gt;""),SUMIFS(VM,Fecha,$A346,Linea,VLOOKUP(E$1,Data!$AP:$AR,3,FALSE),Cuenta,VLOOKUP(E$1,Data!$AP:$AR,2,FALSE))+SUMIFS(FX,Fecha,$A346,Linea,VLOOKUP(E$1,Data!$AP:$AR,3,FALSE),Cuenta,VLOOKUP(E$1,Data!$AP:$AR,2,FALSE))+E345,"")</f>
        <v/>
      </c>
      <c r="F346" s="3" t="str">
        <f>IF(AND($A346&lt;&gt;"",F$1&lt;&gt;""),SUMIFS(VM,Fecha,$A346,Linea,VLOOKUP(F$1,Data!$AP:$AR,3,FALSE),Cuenta,VLOOKUP(F$1,Data!$AP:$AR,2,FALSE))+SUMIFS(FX,Fecha,$A346,Linea,VLOOKUP(F$1,Data!$AP:$AR,3,FALSE),Cuenta,VLOOKUP(F$1,Data!$AP:$AR,2,FALSE))+F345,"")</f>
        <v/>
      </c>
      <c r="G346" s="3" t="str">
        <f>IF(AND($A346&lt;&gt;"",G$1&lt;&gt;""),SUMIFS(VM,Fecha,$A346,Linea,VLOOKUP(G$1,Data!$AP:$AR,3,FALSE),Cuenta,VLOOKUP(G$1,Data!$AP:$AR,2,FALSE))+SUMIFS(FX,Fecha,$A346,Linea,VLOOKUP(G$1,Data!$AP:$AR,3,FALSE),Cuenta,VLOOKUP(G$1,Data!$AP:$AR,2,FALSE))+G345,"")</f>
        <v/>
      </c>
      <c r="H346" s="3" t="str">
        <f>IF(AND($A346&lt;&gt;"",H$1&lt;&gt;""),SUMIFS(VM,Fecha,$A346,Linea,VLOOKUP(H$1,Data!$AP:$AR,3,FALSE),Cuenta,VLOOKUP(H$1,Data!$AP:$AR,2,FALSE))+SUMIFS(FX,Fecha,$A346,Linea,VLOOKUP(H$1,Data!$AP:$AR,3,FALSE),Cuenta,VLOOKUP(H$1,Data!$AP:$AR,2,FALSE))+H345,"")</f>
        <v/>
      </c>
      <c r="I346" s="3" t="str">
        <f>IF(AND($A346&lt;&gt;"",I$1&lt;&gt;""),SUMIFS(VM,Fecha,$A346,Linea,VLOOKUP(I$1,Data!$AP:$AR,3,FALSE),Cuenta,VLOOKUP(I$1,Data!$AP:$AR,2,FALSE))+SUMIFS(FX,Fecha,$A346,Linea,VLOOKUP(I$1,Data!$AP:$AR,3,FALSE),Cuenta,VLOOKUP(I$1,Data!$AP:$AR,2,FALSE))+I345,"")</f>
        <v/>
      </c>
      <c r="J346" s="3" t="str">
        <f>IF(AND($A346&lt;&gt;"",J$1&lt;&gt;""),SUMIFS(VM,Fecha,$A346,Linea,VLOOKUP(J$1,Data!$AP:$AR,3,FALSE),Cuenta,VLOOKUP(J$1,Data!$AP:$AR,2,FALSE))+SUMIFS(FX,Fecha,$A346,Linea,VLOOKUP(J$1,Data!$AP:$AR,3,FALSE),Cuenta,VLOOKUP(J$1,Data!$AP:$AR,2,FALSE))+J345,"")</f>
        <v/>
      </c>
      <c r="K346" s="3" t="str">
        <f>IF(AND($A346&lt;&gt;"",K$1&lt;&gt;""),SUMIFS(VM,Fecha,$A346,Linea,VLOOKUP(K$1,Data!$AP:$AR,3,FALSE),Cuenta,VLOOKUP(K$1,Data!$AP:$AR,2,FALSE))+SUMIFS(FX,Fecha,$A346,Linea,VLOOKUP(K$1,Data!$AP:$AR,3,FALSE),Cuenta,VLOOKUP(K$1,Data!$AP:$AR,2,FALSE))+K345,"")</f>
        <v/>
      </c>
      <c r="L346" s="3" t="str">
        <f>IF(AND($A346&lt;&gt;"",L$1&lt;&gt;""),SUMIFS(VM,Fecha,$A346,Linea,VLOOKUP(L$1,Data!$AP:$AR,3,FALSE),Cuenta,VLOOKUP(L$1,Data!$AP:$AR,2,FALSE))+SUMIFS(FX,Fecha,$A346,Linea,VLOOKUP(L$1,Data!$AP:$AR,3,FALSE),Cuenta,VLOOKUP(L$1,Data!$AP:$AR,2,FALSE))+L345,"")</f>
        <v/>
      </c>
      <c r="M346" s="3" t="str">
        <f>IF(AND($A346&lt;&gt;"",M$1&lt;&gt;""),SUMIFS(VM,Fecha,$A346,Linea,VLOOKUP(M$1,Data!$AP:$AR,3,FALSE),Cuenta,VLOOKUP(M$1,Data!$AP:$AR,2,FALSE))+SUMIFS(FX,Fecha,$A346,Linea,VLOOKUP(M$1,Data!$AP:$AR,3,FALSE),Cuenta,VLOOKUP(M$1,Data!$AP:$AR,2,FALSE))+M345,"")</f>
        <v/>
      </c>
      <c r="N346" s="3" t="str">
        <f>IF(AND($A346&lt;&gt;"",N$1&lt;&gt;""),SUMIFS(VM,Fecha,$A346,Linea,VLOOKUP(N$1,Data!$AP:$AR,3,FALSE),Cuenta,VLOOKUP(N$1,Data!$AP:$AR,2,FALSE))+SUMIFS(FX,Fecha,$A346,Linea,VLOOKUP(N$1,Data!$AP:$AR,3,FALSE),Cuenta,VLOOKUP(N$1,Data!$AP:$AR,2,FALSE))+N345,"")</f>
        <v/>
      </c>
    </row>
    <row r="347" spans="2:14" x14ac:dyDescent="0.25">
      <c r="B347" s="3" t="str">
        <f>IF(AND($A347&lt;&gt;"",B$1&lt;&gt;""),SUMIFS(VM,Fecha,$A347,Linea,VLOOKUP(B$1,Data!$AP:$AR,3,FALSE),Cuenta,VLOOKUP(B$1,Data!$AP:$AR,2,FALSE))+SUMIFS(FX,Fecha,$A347,Linea,VLOOKUP(B$1,Data!$AP:$AR,3,FALSE),Cuenta,VLOOKUP(B$1,Data!$AP:$AR,2,FALSE))+B346,"")</f>
        <v/>
      </c>
      <c r="C347" s="3" t="str">
        <f>IF(AND($A347&lt;&gt;"",C$1&lt;&gt;""),SUMIFS(VM,Fecha,$A347,Linea,VLOOKUP(C$1,Data!$AP:$AR,3,FALSE),Cuenta,VLOOKUP(C$1,Data!$AP:$AR,2,FALSE))+SUMIFS(FX,Fecha,$A347,Linea,VLOOKUP(C$1,Data!$AP:$AR,3,FALSE),Cuenta,VLOOKUP(C$1,Data!$AP:$AR,2,FALSE))+C346,"")</f>
        <v/>
      </c>
      <c r="D347" s="3" t="str">
        <f>IF(AND($A347&lt;&gt;"",D$1&lt;&gt;""),SUMIFS(VM,Fecha,$A347,Linea,VLOOKUP(D$1,Data!$AP:$AR,3,FALSE),Cuenta,VLOOKUP(D$1,Data!$AP:$AR,2,FALSE))+SUMIFS(FX,Fecha,$A347,Linea,VLOOKUP(D$1,Data!$AP:$AR,3,FALSE),Cuenta,VLOOKUP(D$1,Data!$AP:$AR,2,FALSE))+D346,"")</f>
        <v/>
      </c>
      <c r="E347" s="3" t="str">
        <f>IF(AND($A347&lt;&gt;"",E$1&lt;&gt;""),SUMIFS(VM,Fecha,$A347,Linea,VLOOKUP(E$1,Data!$AP:$AR,3,FALSE),Cuenta,VLOOKUP(E$1,Data!$AP:$AR,2,FALSE))+SUMIFS(FX,Fecha,$A347,Linea,VLOOKUP(E$1,Data!$AP:$AR,3,FALSE),Cuenta,VLOOKUP(E$1,Data!$AP:$AR,2,FALSE))+E346,"")</f>
        <v/>
      </c>
      <c r="F347" s="3" t="str">
        <f>IF(AND($A347&lt;&gt;"",F$1&lt;&gt;""),SUMIFS(VM,Fecha,$A347,Linea,VLOOKUP(F$1,Data!$AP:$AR,3,FALSE),Cuenta,VLOOKUP(F$1,Data!$AP:$AR,2,FALSE))+SUMIFS(FX,Fecha,$A347,Linea,VLOOKUP(F$1,Data!$AP:$AR,3,FALSE),Cuenta,VLOOKUP(F$1,Data!$AP:$AR,2,FALSE))+F346,"")</f>
        <v/>
      </c>
      <c r="G347" s="3" t="str">
        <f>IF(AND($A347&lt;&gt;"",G$1&lt;&gt;""),SUMIFS(VM,Fecha,$A347,Linea,VLOOKUP(G$1,Data!$AP:$AR,3,FALSE),Cuenta,VLOOKUP(G$1,Data!$AP:$AR,2,FALSE))+SUMIFS(FX,Fecha,$A347,Linea,VLOOKUP(G$1,Data!$AP:$AR,3,FALSE),Cuenta,VLOOKUP(G$1,Data!$AP:$AR,2,FALSE))+G346,"")</f>
        <v/>
      </c>
      <c r="H347" s="3" t="str">
        <f>IF(AND($A347&lt;&gt;"",H$1&lt;&gt;""),SUMIFS(VM,Fecha,$A347,Linea,VLOOKUP(H$1,Data!$AP:$AR,3,FALSE),Cuenta,VLOOKUP(H$1,Data!$AP:$AR,2,FALSE))+SUMIFS(FX,Fecha,$A347,Linea,VLOOKUP(H$1,Data!$AP:$AR,3,FALSE),Cuenta,VLOOKUP(H$1,Data!$AP:$AR,2,FALSE))+H346,"")</f>
        <v/>
      </c>
      <c r="I347" s="3" t="str">
        <f>IF(AND($A347&lt;&gt;"",I$1&lt;&gt;""),SUMIFS(VM,Fecha,$A347,Linea,VLOOKUP(I$1,Data!$AP:$AR,3,FALSE),Cuenta,VLOOKUP(I$1,Data!$AP:$AR,2,FALSE))+SUMIFS(FX,Fecha,$A347,Linea,VLOOKUP(I$1,Data!$AP:$AR,3,FALSE),Cuenta,VLOOKUP(I$1,Data!$AP:$AR,2,FALSE))+I346,"")</f>
        <v/>
      </c>
      <c r="J347" s="3" t="str">
        <f>IF(AND($A347&lt;&gt;"",J$1&lt;&gt;""),SUMIFS(VM,Fecha,$A347,Linea,VLOOKUP(J$1,Data!$AP:$AR,3,FALSE),Cuenta,VLOOKUP(J$1,Data!$AP:$AR,2,FALSE))+SUMIFS(FX,Fecha,$A347,Linea,VLOOKUP(J$1,Data!$AP:$AR,3,FALSE),Cuenta,VLOOKUP(J$1,Data!$AP:$AR,2,FALSE))+J346,"")</f>
        <v/>
      </c>
      <c r="K347" s="3" t="str">
        <f>IF(AND($A347&lt;&gt;"",K$1&lt;&gt;""),SUMIFS(VM,Fecha,$A347,Linea,VLOOKUP(K$1,Data!$AP:$AR,3,FALSE),Cuenta,VLOOKUP(K$1,Data!$AP:$AR,2,FALSE))+SUMIFS(FX,Fecha,$A347,Linea,VLOOKUP(K$1,Data!$AP:$AR,3,FALSE),Cuenta,VLOOKUP(K$1,Data!$AP:$AR,2,FALSE))+K346,"")</f>
        <v/>
      </c>
      <c r="L347" s="3" t="str">
        <f>IF(AND($A347&lt;&gt;"",L$1&lt;&gt;""),SUMIFS(VM,Fecha,$A347,Linea,VLOOKUP(L$1,Data!$AP:$AR,3,FALSE),Cuenta,VLOOKUP(L$1,Data!$AP:$AR,2,FALSE))+SUMIFS(FX,Fecha,$A347,Linea,VLOOKUP(L$1,Data!$AP:$AR,3,FALSE),Cuenta,VLOOKUP(L$1,Data!$AP:$AR,2,FALSE))+L346,"")</f>
        <v/>
      </c>
      <c r="M347" s="3" t="str">
        <f>IF(AND($A347&lt;&gt;"",M$1&lt;&gt;""),SUMIFS(VM,Fecha,$A347,Linea,VLOOKUP(M$1,Data!$AP:$AR,3,FALSE),Cuenta,VLOOKUP(M$1,Data!$AP:$AR,2,FALSE))+SUMIFS(FX,Fecha,$A347,Linea,VLOOKUP(M$1,Data!$AP:$AR,3,FALSE),Cuenta,VLOOKUP(M$1,Data!$AP:$AR,2,FALSE))+M346,"")</f>
        <v/>
      </c>
      <c r="N347" s="3" t="str">
        <f>IF(AND($A347&lt;&gt;"",N$1&lt;&gt;""),SUMIFS(VM,Fecha,$A347,Linea,VLOOKUP(N$1,Data!$AP:$AR,3,FALSE),Cuenta,VLOOKUP(N$1,Data!$AP:$AR,2,FALSE))+SUMIFS(FX,Fecha,$A347,Linea,VLOOKUP(N$1,Data!$AP:$AR,3,FALSE),Cuenta,VLOOKUP(N$1,Data!$AP:$AR,2,FALSE))+N346,"")</f>
        <v/>
      </c>
    </row>
    <row r="348" spans="2:14" x14ac:dyDescent="0.25">
      <c r="B348" s="3" t="str">
        <f>IF(AND($A348&lt;&gt;"",B$1&lt;&gt;""),SUMIFS(VM,Fecha,$A348,Linea,VLOOKUP(B$1,Data!$AP:$AR,3,FALSE),Cuenta,VLOOKUP(B$1,Data!$AP:$AR,2,FALSE))+SUMIFS(FX,Fecha,$A348,Linea,VLOOKUP(B$1,Data!$AP:$AR,3,FALSE),Cuenta,VLOOKUP(B$1,Data!$AP:$AR,2,FALSE))+B347,"")</f>
        <v/>
      </c>
      <c r="C348" s="3" t="str">
        <f>IF(AND($A348&lt;&gt;"",C$1&lt;&gt;""),SUMIFS(VM,Fecha,$A348,Linea,VLOOKUP(C$1,Data!$AP:$AR,3,FALSE),Cuenta,VLOOKUP(C$1,Data!$AP:$AR,2,FALSE))+SUMIFS(FX,Fecha,$A348,Linea,VLOOKUP(C$1,Data!$AP:$AR,3,FALSE),Cuenta,VLOOKUP(C$1,Data!$AP:$AR,2,FALSE))+C347,"")</f>
        <v/>
      </c>
      <c r="D348" s="3" t="str">
        <f>IF(AND($A348&lt;&gt;"",D$1&lt;&gt;""),SUMIFS(VM,Fecha,$A348,Linea,VLOOKUP(D$1,Data!$AP:$AR,3,FALSE),Cuenta,VLOOKUP(D$1,Data!$AP:$AR,2,FALSE))+SUMIFS(FX,Fecha,$A348,Linea,VLOOKUP(D$1,Data!$AP:$AR,3,FALSE),Cuenta,VLOOKUP(D$1,Data!$AP:$AR,2,FALSE))+D347,"")</f>
        <v/>
      </c>
      <c r="E348" s="3" t="str">
        <f>IF(AND($A348&lt;&gt;"",E$1&lt;&gt;""),SUMIFS(VM,Fecha,$A348,Linea,VLOOKUP(E$1,Data!$AP:$AR,3,FALSE),Cuenta,VLOOKUP(E$1,Data!$AP:$AR,2,FALSE))+SUMIFS(FX,Fecha,$A348,Linea,VLOOKUP(E$1,Data!$AP:$AR,3,FALSE),Cuenta,VLOOKUP(E$1,Data!$AP:$AR,2,FALSE))+E347,"")</f>
        <v/>
      </c>
      <c r="F348" s="3" t="str">
        <f>IF(AND($A348&lt;&gt;"",F$1&lt;&gt;""),SUMIFS(VM,Fecha,$A348,Linea,VLOOKUP(F$1,Data!$AP:$AR,3,FALSE),Cuenta,VLOOKUP(F$1,Data!$AP:$AR,2,FALSE))+SUMIFS(FX,Fecha,$A348,Linea,VLOOKUP(F$1,Data!$AP:$AR,3,FALSE),Cuenta,VLOOKUP(F$1,Data!$AP:$AR,2,FALSE))+F347,"")</f>
        <v/>
      </c>
      <c r="G348" s="3" t="str">
        <f>IF(AND($A348&lt;&gt;"",G$1&lt;&gt;""),SUMIFS(VM,Fecha,$A348,Linea,VLOOKUP(G$1,Data!$AP:$AR,3,FALSE),Cuenta,VLOOKUP(G$1,Data!$AP:$AR,2,FALSE))+SUMIFS(FX,Fecha,$A348,Linea,VLOOKUP(G$1,Data!$AP:$AR,3,FALSE),Cuenta,VLOOKUP(G$1,Data!$AP:$AR,2,FALSE))+G347,"")</f>
        <v/>
      </c>
      <c r="H348" s="3" t="str">
        <f>IF(AND($A348&lt;&gt;"",H$1&lt;&gt;""),SUMIFS(VM,Fecha,$A348,Linea,VLOOKUP(H$1,Data!$AP:$AR,3,FALSE),Cuenta,VLOOKUP(H$1,Data!$AP:$AR,2,FALSE))+SUMIFS(FX,Fecha,$A348,Linea,VLOOKUP(H$1,Data!$AP:$AR,3,FALSE),Cuenta,VLOOKUP(H$1,Data!$AP:$AR,2,FALSE))+H347,"")</f>
        <v/>
      </c>
      <c r="I348" s="3" t="str">
        <f>IF(AND($A348&lt;&gt;"",I$1&lt;&gt;""),SUMIFS(VM,Fecha,$A348,Linea,VLOOKUP(I$1,Data!$AP:$AR,3,FALSE),Cuenta,VLOOKUP(I$1,Data!$AP:$AR,2,FALSE))+SUMIFS(FX,Fecha,$A348,Linea,VLOOKUP(I$1,Data!$AP:$AR,3,FALSE),Cuenta,VLOOKUP(I$1,Data!$AP:$AR,2,FALSE))+I347,"")</f>
        <v/>
      </c>
      <c r="J348" s="3" t="str">
        <f>IF(AND($A348&lt;&gt;"",J$1&lt;&gt;""),SUMIFS(VM,Fecha,$A348,Linea,VLOOKUP(J$1,Data!$AP:$AR,3,FALSE),Cuenta,VLOOKUP(J$1,Data!$AP:$AR,2,FALSE))+SUMIFS(FX,Fecha,$A348,Linea,VLOOKUP(J$1,Data!$AP:$AR,3,FALSE),Cuenta,VLOOKUP(J$1,Data!$AP:$AR,2,FALSE))+J347,"")</f>
        <v/>
      </c>
      <c r="K348" s="3" t="str">
        <f>IF(AND($A348&lt;&gt;"",K$1&lt;&gt;""),SUMIFS(VM,Fecha,$A348,Linea,VLOOKUP(K$1,Data!$AP:$AR,3,FALSE),Cuenta,VLOOKUP(K$1,Data!$AP:$AR,2,FALSE))+SUMIFS(FX,Fecha,$A348,Linea,VLOOKUP(K$1,Data!$AP:$AR,3,FALSE),Cuenta,VLOOKUP(K$1,Data!$AP:$AR,2,FALSE))+K347,"")</f>
        <v/>
      </c>
      <c r="L348" s="3" t="str">
        <f>IF(AND($A348&lt;&gt;"",L$1&lt;&gt;""),SUMIFS(VM,Fecha,$A348,Linea,VLOOKUP(L$1,Data!$AP:$AR,3,FALSE),Cuenta,VLOOKUP(L$1,Data!$AP:$AR,2,FALSE))+SUMIFS(FX,Fecha,$A348,Linea,VLOOKUP(L$1,Data!$AP:$AR,3,FALSE),Cuenta,VLOOKUP(L$1,Data!$AP:$AR,2,FALSE))+L347,"")</f>
        <v/>
      </c>
      <c r="M348" s="3" t="str">
        <f>IF(AND($A348&lt;&gt;"",M$1&lt;&gt;""),SUMIFS(VM,Fecha,$A348,Linea,VLOOKUP(M$1,Data!$AP:$AR,3,FALSE),Cuenta,VLOOKUP(M$1,Data!$AP:$AR,2,FALSE))+SUMIFS(FX,Fecha,$A348,Linea,VLOOKUP(M$1,Data!$AP:$AR,3,FALSE),Cuenta,VLOOKUP(M$1,Data!$AP:$AR,2,FALSE))+M347,"")</f>
        <v/>
      </c>
      <c r="N348" s="3" t="str">
        <f>IF(AND($A348&lt;&gt;"",N$1&lt;&gt;""),SUMIFS(VM,Fecha,$A348,Linea,VLOOKUP(N$1,Data!$AP:$AR,3,FALSE),Cuenta,VLOOKUP(N$1,Data!$AP:$AR,2,FALSE))+SUMIFS(FX,Fecha,$A348,Linea,VLOOKUP(N$1,Data!$AP:$AR,3,FALSE),Cuenta,VLOOKUP(N$1,Data!$AP:$AR,2,FALSE))+N347,"")</f>
        <v/>
      </c>
    </row>
    <row r="349" spans="2:14" x14ac:dyDescent="0.25">
      <c r="B349" s="3" t="str">
        <f>IF(AND($A349&lt;&gt;"",B$1&lt;&gt;""),SUMIFS(VM,Fecha,$A349,Linea,VLOOKUP(B$1,Data!$AP:$AR,3,FALSE),Cuenta,VLOOKUP(B$1,Data!$AP:$AR,2,FALSE))+SUMIFS(FX,Fecha,$A349,Linea,VLOOKUP(B$1,Data!$AP:$AR,3,FALSE),Cuenta,VLOOKUP(B$1,Data!$AP:$AR,2,FALSE))+B348,"")</f>
        <v/>
      </c>
      <c r="C349" s="3" t="str">
        <f>IF(AND($A349&lt;&gt;"",C$1&lt;&gt;""),SUMIFS(VM,Fecha,$A349,Linea,VLOOKUP(C$1,Data!$AP:$AR,3,FALSE),Cuenta,VLOOKUP(C$1,Data!$AP:$AR,2,FALSE))+SUMIFS(FX,Fecha,$A349,Linea,VLOOKUP(C$1,Data!$AP:$AR,3,FALSE),Cuenta,VLOOKUP(C$1,Data!$AP:$AR,2,FALSE))+C348,"")</f>
        <v/>
      </c>
      <c r="D349" s="3" t="str">
        <f>IF(AND($A349&lt;&gt;"",D$1&lt;&gt;""),SUMIFS(VM,Fecha,$A349,Linea,VLOOKUP(D$1,Data!$AP:$AR,3,FALSE),Cuenta,VLOOKUP(D$1,Data!$AP:$AR,2,FALSE))+SUMIFS(FX,Fecha,$A349,Linea,VLOOKUP(D$1,Data!$AP:$AR,3,FALSE),Cuenta,VLOOKUP(D$1,Data!$AP:$AR,2,FALSE))+D348,"")</f>
        <v/>
      </c>
      <c r="E349" s="3" t="str">
        <f>IF(AND($A349&lt;&gt;"",E$1&lt;&gt;""),SUMIFS(VM,Fecha,$A349,Linea,VLOOKUP(E$1,Data!$AP:$AR,3,FALSE),Cuenta,VLOOKUP(E$1,Data!$AP:$AR,2,FALSE))+SUMIFS(FX,Fecha,$A349,Linea,VLOOKUP(E$1,Data!$AP:$AR,3,FALSE),Cuenta,VLOOKUP(E$1,Data!$AP:$AR,2,FALSE))+E348,"")</f>
        <v/>
      </c>
      <c r="F349" s="3" t="str">
        <f>IF(AND($A349&lt;&gt;"",F$1&lt;&gt;""),SUMIFS(VM,Fecha,$A349,Linea,VLOOKUP(F$1,Data!$AP:$AR,3,FALSE),Cuenta,VLOOKUP(F$1,Data!$AP:$AR,2,FALSE))+SUMIFS(FX,Fecha,$A349,Linea,VLOOKUP(F$1,Data!$AP:$AR,3,FALSE),Cuenta,VLOOKUP(F$1,Data!$AP:$AR,2,FALSE))+F348,"")</f>
        <v/>
      </c>
      <c r="G349" s="3" t="str">
        <f>IF(AND($A349&lt;&gt;"",G$1&lt;&gt;""),SUMIFS(VM,Fecha,$A349,Linea,VLOOKUP(G$1,Data!$AP:$AR,3,FALSE),Cuenta,VLOOKUP(G$1,Data!$AP:$AR,2,FALSE))+SUMIFS(FX,Fecha,$A349,Linea,VLOOKUP(G$1,Data!$AP:$AR,3,FALSE),Cuenta,VLOOKUP(G$1,Data!$AP:$AR,2,FALSE))+G348,"")</f>
        <v/>
      </c>
      <c r="H349" s="3" t="str">
        <f>IF(AND($A349&lt;&gt;"",H$1&lt;&gt;""),SUMIFS(VM,Fecha,$A349,Linea,VLOOKUP(H$1,Data!$AP:$AR,3,FALSE),Cuenta,VLOOKUP(H$1,Data!$AP:$AR,2,FALSE))+SUMIFS(FX,Fecha,$A349,Linea,VLOOKUP(H$1,Data!$AP:$AR,3,FALSE),Cuenta,VLOOKUP(H$1,Data!$AP:$AR,2,FALSE))+H348,"")</f>
        <v/>
      </c>
      <c r="I349" s="3" t="str">
        <f>IF(AND($A349&lt;&gt;"",I$1&lt;&gt;""),SUMIFS(VM,Fecha,$A349,Linea,VLOOKUP(I$1,Data!$AP:$AR,3,FALSE),Cuenta,VLOOKUP(I$1,Data!$AP:$AR,2,FALSE))+SUMIFS(FX,Fecha,$A349,Linea,VLOOKUP(I$1,Data!$AP:$AR,3,FALSE),Cuenta,VLOOKUP(I$1,Data!$AP:$AR,2,FALSE))+I348,"")</f>
        <v/>
      </c>
      <c r="J349" s="3" t="str">
        <f>IF(AND($A349&lt;&gt;"",J$1&lt;&gt;""),SUMIFS(VM,Fecha,$A349,Linea,VLOOKUP(J$1,Data!$AP:$AR,3,FALSE),Cuenta,VLOOKUP(J$1,Data!$AP:$AR,2,FALSE))+SUMIFS(FX,Fecha,$A349,Linea,VLOOKUP(J$1,Data!$AP:$AR,3,FALSE),Cuenta,VLOOKUP(J$1,Data!$AP:$AR,2,FALSE))+J348,"")</f>
        <v/>
      </c>
      <c r="K349" s="3" t="str">
        <f>IF(AND($A349&lt;&gt;"",K$1&lt;&gt;""),SUMIFS(VM,Fecha,$A349,Linea,VLOOKUP(K$1,Data!$AP:$AR,3,FALSE),Cuenta,VLOOKUP(K$1,Data!$AP:$AR,2,FALSE))+SUMIFS(FX,Fecha,$A349,Linea,VLOOKUP(K$1,Data!$AP:$AR,3,FALSE),Cuenta,VLOOKUP(K$1,Data!$AP:$AR,2,FALSE))+K348,"")</f>
        <v/>
      </c>
      <c r="L349" s="3" t="str">
        <f>IF(AND($A349&lt;&gt;"",L$1&lt;&gt;""),SUMIFS(VM,Fecha,$A349,Linea,VLOOKUP(L$1,Data!$AP:$AR,3,FALSE),Cuenta,VLOOKUP(L$1,Data!$AP:$AR,2,FALSE))+SUMIFS(FX,Fecha,$A349,Linea,VLOOKUP(L$1,Data!$AP:$AR,3,FALSE),Cuenta,VLOOKUP(L$1,Data!$AP:$AR,2,FALSE))+L348,"")</f>
        <v/>
      </c>
      <c r="M349" s="3" t="str">
        <f>IF(AND($A349&lt;&gt;"",M$1&lt;&gt;""),SUMIFS(VM,Fecha,$A349,Linea,VLOOKUP(M$1,Data!$AP:$AR,3,FALSE),Cuenta,VLOOKUP(M$1,Data!$AP:$AR,2,FALSE))+SUMIFS(FX,Fecha,$A349,Linea,VLOOKUP(M$1,Data!$AP:$AR,3,FALSE),Cuenta,VLOOKUP(M$1,Data!$AP:$AR,2,FALSE))+M348,"")</f>
        <v/>
      </c>
      <c r="N349" s="3" t="str">
        <f>IF(AND($A349&lt;&gt;"",N$1&lt;&gt;""),SUMIFS(VM,Fecha,$A349,Linea,VLOOKUP(N$1,Data!$AP:$AR,3,FALSE),Cuenta,VLOOKUP(N$1,Data!$AP:$AR,2,FALSE))+SUMIFS(FX,Fecha,$A349,Linea,VLOOKUP(N$1,Data!$AP:$AR,3,FALSE),Cuenta,VLOOKUP(N$1,Data!$AP:$AR,2,FALSE))+N348,"")</f>
        <v/>
      </c>
    </row>
    <row r="350" spans="2:14" x14ac:dyDescent="0.25">
      <c r="B350" s="3" t="str">
        <f>IF(AND($A350&lt;&gt;"",B$1&lt;&gt;""),SUMIFS(VM,Fecha,$A350,Linea,VLOOKUP(B$1,Data!$AP:$AR,3,FALSE),Cuenta,VLOOKUP(B$1,Data!$AP:$AR,2,FALSE))+SUMIFS(FX,Fecha,$A350,Linea,VLOOKUP(B$1,Data!$AP:$AR,3,FALSE),Cuenta,VLOOKUP(B$1,Data!$AP:$AR,2,FALSE))+B349,"")</f>
        <v/>
      </c>
      <c r="C350" s="3" t="str">
        <f>IF(AND($A350&lt;&gt;"",C$1&lt;&gt;""),SUMIFS(VM,Fecha,$A350,Linea,VLOOKUP(C$1,Data!$AP:$AR,3,FALSE),Cuenta,VLOOKUP(C$1,Data!$AP:$AR,2,FALSE))+SUMIFS(FX,Fecha,$A350,Linea,VLOOKUP(C$1,Data!$AP:$AR,3,FALSE),Cuenta,VLOOKUP(C$1,Data!$AP:$AR,2,FALSE))+C349,"")</f>
        <v/>
      </c>
      <c r="D350" s="3" t="str">
        <f>IF(AND($A350&lt;&gt;"",D$1&lt;&gt;""),SUMIFS(VM,Fecha,$A350,Linea,VLOOKUP(D$1,Data!$AP:$AR,3,FALSE),Cuenta,VLOOKUP(D$1,Data!$AP:$AR,2,FALSE))+SUMIFS(FX,Fecha,$A350,Linea,VLOOKUP(D$1,Data!$AP:$AR,3,FALSE),Cuenta,VLOOKUP(D$1,Data!$AP:$AR,2,FALSE))+D349,"")</f>
        <v/>
      </c>
      <c r="E350" s="3" t="str">
        <f>IF(AND($A350&lt;&gt;"",E$1&lt;&gt;""),SUMIFS(VM,Fecha,$A350,Linea,VLOOKUP(E$1,Data!$AP:$AR,3,FALSE),Cuenta,VLOOKUP(E$1,Data!$AP:$AR,2,FALSE))+SUMIFS(FX,Fecha,$A350,Linea,VLOOKUP(E$1,Data!$AP:$AR,3,FALSE),Cuenta,VLOOKUP(E$1,Data!$AP:$AR,2,FALSE))+E349,"")</f>
        <v/>
      </c>
      <c r="F350" s="3" t="str">
        <f>IF(AND($A350&lt;&gt;"",F$1&lt;&gt;""),SUMIFS(VM,Fecha,$A350,Linea,VLOOKUP(F$1,Data!$AP:$AR,3,FALSE),Cuenta,VLOOKUP(F$1,Data!$AP:$AR,2,FALSE))+SUMIFS(FX,Fecha,$A350,Linea,VLOOKUP(F$1,Data!$AP:$AR,3,FALSE),Cuenta,VLOOKUP(F$1,Data!$AP:$AR,2,FALSE))+F349,"")</f>
        <v/>
      </c>
      <c r="G350" s="3" t="str">
        <f>IF(AND($A350&lt;&gt;"",G$1&lt;&gt;""),SUMIFS(VM,Fecha,$A350,Linea,VLOOKUP(G$1,Data!$AP:$AR,3,FALSE),Cuenta,VLOOKUP(G$1,Data!$AP:$AR,2,FALSE))+SUMIFS(FX,Fecha,$A350,Linea,VLOOKUP(G$1,Data!$AP:$AR,3,FALSE),Cuenta,VLOOKUP(G$1,Data!$AP:$AR,2,FALSE))+G349,"")</f>
        <v/>
      </c>
      <c r="H350" s="3" t="str">
        <f>IF(AND($A350&lt;&gt;"",H$1&lt;&gt;""),SUMIFS(VM,Fecha,$A350,Linea,VLOOKUP(H$1,Data!$AP:$AR,3,FALSE),Cuenta,VLOOKUP(H$1,Data!$AP:$AR,2,FALSE))+SUMIFS(FX,Fecha,$A350,Linea,VLOOKUP(H$1,Data!$AP:$AR,3,FALSE),Cuenta,VLOOKUP(H$1,Data!$AP:$AR,2,FALSE))+H349,"")</f>
        <v/>
      </c>
      <c r="I350" s="3" t="str">
        <f>IF(AND($A350&lt;&gt;"",I$1&lt;&gt;""),SUMIFS(VM,Fecha,$A350,Linea,VLOOKUP(I$1,Data!$AP:$AR,3,FALSE),Cuenta,VLOOKUP(I$1,Data!$AP:$AR,2,FALSE))+SUMIFS(FX,Fecha,$A350,Linea,VLOOKUP(I$1,Data!$AP:$AR,3,FALSE),Cuenta,VLOOKUP(I$1,Data!$AP:$AR,2,FALSE))+I349,"")</f>
        <v/>
      </c>
      <c r="J350" s="3" t="str">
        <f>IF(AND($A350&lt;&gt;"",J$1&lt;&gt;""),SUMIFS(VM,Fecha,$A350,Linea,VLOOKUP(J$1,Data!$AP:$AR,3,FALSE),Cuenta,VLOOKUP(J$1,Data!$AP:$AR,2,FALSE))+SUMIFS(FX,Fecha,$A350,Linea,VLOOKUP(J$1,Data!$AP:$AR,3,FALSE),Cuenta,VLOOKUP(J$1,Data!$AP:$AR,2,FALSE))+J349,"")</f>
        <v/>
      </c>
      <c r="K350" s="3" t="str">
        <f>IF(AND($A350&lt;&gt;"",K$1&lt;&gt;""),SUMIFS(VM,Fecha,$A350,Linea,VLOOKUP(K$1,Data!$AP:$AR,3,FALSE),Cuenta,VLOOKUP(K$1,Data!$AP:$AR,2,FALSE))+SUMIFS(FX,Fecha,$A350,Linea,VLOOKUP(K$1,Data!$AP:$AR,3,FALSE),Cuenta,VLOOKUP(K$1,Data!$AP:$AR,2,FALSE))+K349,"")</f>
        <v/>
      </c>
      <c r="L350" s="3" t="str">
        <f>IF(AND($A350&lt;&gt;"",L$1&lt;&gt;""),SUMIFS(VM,Fecha,$A350,Linea,VLOOKUP(L$1,Data!$AP:$AR,3,FALSE),Cuenta,VLOOKUP(L$1,Data!$AP:$AR,2,FALSE))+SUMIFS(FX,Fecha,$A350,Linea,VLOOKUP(L$1,Data!$AP:$AR,3,FALSE),Cuenta,VLOOKUP(L$1,Data!$AP:$AR,2,FALSE))+L349,"")</f>
        <v/>
      </c>
      <c r="M350" s="3" t="str">
        <f>IF(AND($A350&lt;&gt;"",M$1&lt;&gt;""),SUMIFS(VM,Fecha,$A350,Linea,VLOOKUP(M$1,Data!$AP:$AR,3,FALSE),Cuenta,VLOOKUP(M$1,Data!$AP:$AR,2,FALSE))+SUMIFS(FX,Fecha,$A350,Linea,VLOOKUP(M$1,Data!$AP:$AR,3,FALSE),Cuenta,VLOOKUP(M$1,Data!$AP:$AR,2,FALSE))+M349,"")</f>
        <v/>
      </c>
      <c r="N350" s="3" t="str">
        <f>IF(AND($A350&lt;&gt;"",N$1&lt;&gt;""),SUMIFS(VM,Fecha,$A350,Linea,VLOOKUP(N$1,Data!$AP:$AR,3,FALSE),Cuenta,VLOOKUP(N$1,Data!$AP:$AR,2,FALSE))+SUMIFS(FX,Fecha,$A350,Linea,VLOOKUP(N$1,Data!$AP:$AR,3,FALSE),Cuenta,VLOOKUP(N$1,Data!$AP:$AR,2,FALSE))+N349,"")</f>
        <v/>
      </c>
    </row>
    <row r="351" spans="2:14" x14ac:dyDescent="0.25">
      <c r="B351" s="3" t="str">
        <f>IF(AND($A351&lt;&gt;"",B$1&lt;&gt;""),SUMIFS(VM,Fecha,$A351,Linea,VLOOKUP(B$1,Data!$AP:$AR,3,FALSE),Cuenta,VLOOKUP(B$1,Data!$AP:$AR,2,FALSE))+SUMIFS(FX,Fecha,$A351,Linea,VLOOKUP(B$1,Data!$AP:$AR,3,FALSE),Cuenta,VLOOKUP(B$1,Data!$AP:$AR,2,FALSE))+B350,"")</f>
        <v/>
      </c>
      <c r="C351" s="3" t="str">
        <f>IF(AND($A351&lt;&gt;"",C$1&lt;&gt;""),SUMIFS(VM,Fecha,$A351,Linea,VLOOKUP(C$1,Data!$AP:$AR,3,FALSE),Cuenta,VLOOKUP(C$1,Data!$AP:$AR,2,FALSE))+SUMIFS(FX,Fecha,$A351,Linea,VLOOKUP(C$1,Data!$AP:$AR,3,FALSE),Cuenta,VLOOKUP(C$1,Data!$AP:$AR,2,FALSE))+C350,"")</f>
        <v/>
      </c>
      <c r="D351" s="3" t="str">
        <f>IF(AND($A351&lt;&gt;"",D$1&lt;&gt;""),SUMIFS(VM,Fecha,$A351,Linea,VLOOKUP(D$1,Data!$AP:$AR,3,FALSE),Cuenta,VLOOKUP(D$1,Data!$AP:$AR,2,FALSE))+SUMIFS(FX,Fecha,$A351,Linea,VLOOKUP(D$1,Data!$AP:$AR,3,FALSE),Cuenta,VLOOKUP(D$1,Data!$AP:$AR,2,FALSE))+D350,"")</f>
        <v/>
      </c>
      <c r="E351" s="3" t="str">
        <f>IF(AND($A351&lt;&gt;"",E$1&lt;&gt;""),SUMIFS(VM,Fecha,$A351,Linea,VLOOKUP(E$1,Data!$AP:$AR,3,FALSE),Cuenta,VLOOKUP(E$1,Data!$AP:$AR,2,FALSE))+SUMIFS(FX,Fecha,$A351,Linea,VLOOKUP(E$1,Data!$AP:$AR,3,FALSE),Cuenta,VLOOKUP(E$1,Data!$AP:$AR,2,FALSE))+E350,"")</f>
        <v/>
      </c>
      <c r="F351" s="3" t="str">
        <f>IF(AND($A351&lt;&gt;"",F$1&lt;&gt;""),SUMIFS(VM,Fecha,$A351,Linea,VLOOKUP(F$1,Data!$AP:$AR,3,FALSE),Cuenta,VLOOKUP(F$1,Data!$AP:$AR,2,FALSE))+SUMIFS(FX,Fecha,$A351,Linea,VLOOKUP(F$1,Data!$AP:$AR,3,FALSE),Cuenta,VLOOKUP(F$1,Data!$AP:$AR,2,FALSE))+F350,"")</f>
        <v/>
      </c>
      <c r="G351" s="3" t="str">
        <f>IF(AND($A351&lt;&gt;"",G$1&lt;&gt;""),SUMIFS(VM,Fecha,$A351,Linea,VLOOKUP(G$1,Data!$AP:$AR,3,FALSE),Cuenta,VLOOKUP(G$1,Data!$AP:$AR,2,FALSE))+SUMIFS(FX,Fecha,$A351,Linea,VLOOKUP(G$1,Data!$AP:$AR,3,FALSE),Cuenta,VLOOKUP(G$1,Data!$AP:$AR,2,FALSE))+G350,"")</f>
        <v/>
      </c>
      <c r="H351" s="3" t="str">
        <f>IF(AND($A351&lt;&gt;"",H$1&lt;&gt;""),SUMIFS(VM,Fecha,$A351,Linea,VLOOKUP(H$1,Data!$AP:$AR,3,FALSE),Cuenta,VLOOKUP(H$1,Data!$AP:$AR,2,FALSE))+SUMIFS(FX,Fecha,$A351,Linea,VLOOKUP(H$1,Data!$AP:$AR,3,FALSE),Cuenta,VLOOKUP(H$1,Data!$AP:$AR,2,FALSE))+H350,"")</f>
        <v/>
      </c>
      <c r="I351" s="3" t="str">
        <f>IF(AND($A351&lt;&gt;"",I$1&lt;&gt;""),SUMIFS(VM,Fecha,$A351,Linea,VLOOKUP(I$1,Data!$AP:$AR,3,FALSE),Cuenta,VLOOKUP(I$1,Data!$AP:$AR,2,FALSE))+SUMIFS(FX,Fecha,$A351,Linea,VLOOKUP(I$1,Data!$AP:$AR,3,FALSE),Cuenta,VLOOKUP(I$1,Data!$AP:$AR,2,FALSE))+I350,"")</f>
        <v/>
      </c>
      <c r="J351" s="3" t="str">
        <f>IF(AND($A351&lt;&gt;"",J$1&lt;&gt;""),SUMIFS(VM,Fecha,$A351,Linea,VLOOKUP(J$1,Data!$AP:$AR,3,FALSE),Cuenta,VLOOKUP(J$1,Data!$AP:$AR,2,FALSE))+SUMIFS(FX,Fecha,$A351,Linea,VLOOKUP(J$1,Data!$AP:$AR,3,FALSE),Cuenta,VLOOKUP(J$1,Data!$AP:$AR,2,FALSE))+J350,"")</f>
        <v/>
      </c>
      <c r="K351" s="3" t="str">
        <f>IF(AND($A351&lt;&gt;"",K$1&lt;&gt;""),SUMIFS(VM,Fecha,$A351,Linea,VLOOKUP(K$1,Data!$AP:$AR,3,FALSE),Cuenta,VLOOKUP(K$1,Data!$AP:$AR,2,FALSE))+SUMIFS(FX,Fecha,$A351,Linea,VLOOKUP(K$1,Data!$AP:$AR,3,FALSE),Cuenta,VLOOKUP(K$1,Data!$AP:$AR,2,FALSE))+K350,"")</f>
        <v/>
      </c>
      <c r="L351" s="3" t="str">
        <f>IF(AND($A351&lt;&gt;"",L$1&lt;&gt;""),SUMIFS(VM,Fecha,$A351,Linea,VLOOKUP(L$1,Data!$AP:$AR,3,FALSE),Cuenta,VLOOKUP(L$1,Data!$AP:$AR,2,FALSE))+SUMIFS(FX,Fecha,$A351,Linea,VLOOKUP(L$1,Data!$AP:$AR,3,FALSE),Cuenta,VLOOKUP(L$1,Data!$AP:$AR,2,FALSE))+L350,"")</f>
        <v/>
      </c>
      <c r="M351" s="3" t="str">
        <f>IF(AND($A351&lt;&gt;"",M$1&lt;&gt;""),SUMIFS(VM,Fecha,$A351,Linea,VLOOKUP(M$1,Data!$AP:$AR,3,FALSE),Cuenta,VLOOKUP(M$1,Data!$AP:$AR,2,FALSE))+SUMIFS(FX,Fecha,$A351,Linea,VLOOKUP(M$1,Data!$AP:$AR,3,FALSE),Cuenta,VLOOKUP(M$1,Data!$AP:$AR,2,FALSE))+M350,"")</f>
        <v/>
      </c>
      <c r="N351" s="3" t="str">
        <f>IF(AND($A351&lt;&gt;"",N$1&lt;&gt;""),SUMIFS(VM,Fecha,$A351,Linea,VLOOKUP(N$1,Data!$AP:$AR,3,FALSE),Cuenta,VLOOKUP(N$1,Data!$AP:$AR,2,FALSE))+SUMIFS(FX,Fecha,$A351,Linea,VLOOKUP(N$1,Data!$AP:$AR,3,FALSE),Cuenta,VLOOKUP(N$1,Data!$AP:$AR,2,FALSE))+N350,"")</f>
        <v/>
      </c>
    </row>
    <row r="352" spans="2:14" x14ac:dyDescent="0.25">
      <c r="B352" s="3" t="str">
        <f>IF(AND($A352&lt;&gt;"",B$1&lt;&gt;""),SUMIFS(VM,Fecha,$A352,Linea,VLOOKUP(B$1,Data!$AP:$AR,3,FALSE),Cuenta,VLOOKUP(B$1,Data!$AP:$AR,2,FALSE))+SUMIFS(FX,Fecha,$A352,Linea,VLOOKUP(B$1,Data!$AP:$AR,3,FALSE),Cuenta,VLOOKUP(B$1,Data!$AP:$AR,2,FALSE))+B351,"")</f>
        <v/>
      </c>
      <c r="C352" s="3" t="str">
        <f>IF(AND($A352&lt;&gt;"",C$1&lt;&gt;""),SUMIFS(VM,Fecha,$A352,Linea,VLOOKUP(C$1,Data!$AP:$AR,3,FALSE),Cuenta,VLOOKUP(C$1,Data!$AP:$AR,2,FALSE))+SUMIFS(FX,Fecha,$A352,Linea,VLOOKUP(C$1,Data!$AP:$AR,3,FALSE),Cuenta,VLOOKUP(C$1,Data!$AP:$AR,2,FALSE))+C351,"")</f>
        <v/>
      </c>
      <c r="D352" s="3" t="str">
        <f>IF(AND($A352&lt;&gt;"",D$1&lt;&gt;""),SUMIFS(VM,Fecha,$A352,Linea,VLOOKUP(D$1,Data!$AP:$AR,3,FALSE),Cuenta,VLOOKUP(D$1,Data!$AP:$AR,2,FALSE))+SUMIFS(FX,Fecha,$A352,Linea,VLOOKUP(D$1,Data!$AP:$AR,3,FALSE),Cuenta,VLOOKUP(D$1,Data!$AP:$AR,2,FALSE))+D351,"")</f>
        <v/>
      </c>
      <c r="E352" s="3" t="str">
        <f>IF(AND($A352&lt;&gt;"",E$1&lt;&gt;""),SUMIFS(VM,Fecha,$A352,Linea,VLOOKUP(E$1,Data!$AP:$AR,3,FALSE),Cuenta,VLOOKUP(E$1,Data!$AP:$AR,2,FALSE))+SUMIFS(FX,Fecha,$A352,Linea,VLOOKUP(E$1,Data!$AP:$AR,3,FALSE),Cuenta,VLOOKUP(E$1,Data!$AP:$AR,2,FALSE))+E351,"")</f>
        <v/>
      </c>
      <c r="F352" s="3" t="str">
        <f>IF(AND($A352&lt;&gt;"",F$1&lt;&gt;""),SUMIFS(VM,Fecha,$A352,Linea,VLOOKUP(F$1,Data!$AP:$AR,3,FALSE),Cuenta,VLOOKUP(F$1,Data!$AP:$AR,2,FALSE))+SUMIFS(FX,Fecha,$A352,Linea,VLOOKUP(F$1,Data!$AP:$AR,3,FALSE),Cuenta,VLOOKUP(F$1,Data!$AP:$AR,2,FALSE))+F351,"")</f>
        <v/>
      </c>
      <c r="G352" s="3" t="str">
        <f>IF(AND($A352&lt;&gt;"",G$1&lt;&gt;""),SUMIFS(VM,Fecha,$A352,Linea,VLOOKUP(G$1,Data!$AP:$AR,3,FALSE),Cuenta,VLOOKUP(G$1,Data!$AP:$AR,2,FALSE))+SUMIFS(FX,Fecha,$A352,Linea,VLOOKUP(G$1,Data!$AP:$AR,3,FALSE),Cuenta,VLOOKUP(G$1,Data!$AP:$AR,2,FALSE))+G351,"")</f>
        <v/>
      </c>
      <c r="H352" s="3" t="str">
        <f>IF(AND($A352&lt;&gt;"",H$1&lt;&gt;""),SUMIFS(VM,Fecha,$A352,Linea,VLOOKUP(H$1,Data!$AP:$AR,3,FALSE),Cuenta,VLOOKUP(H$1,Data!$AP:$AR,2,FALSE))+SUMIFS(FX,Fecha,$A352,Linea,VLOOKUP(H$1,Data!$AP:$AR,3,FALSE),Cuenta,VLOOKUP(H$1,Data!$AP:$AR,2,FALSE))+H351,"")</f>
        <v/>
      </c>
      <c r="I352" s="3" t="str">
        <f>IF(AND($A352&lt;&gt;"",I$1&lt;&gt;""),SUMIFS(VM,Fecha,$A352,Linea,VLOOKUP(I$1,Data!$AP:$AR,3,FALSE),Cuenta,VLOOKUP(I$1,Data!$AP:$AR,2,FALSE))+SUMIFS(FX,Fecha,$A352,Linea,VLOOKUP(I$1,Data!$AP:$AR,3,FALSE),Cuenta,VLOOKUP(I$1,Data!$AP:$AR,2,FALSE))+I351,"")</f>
        <v/>
      </c>
      <c r="J352" s="3" t="str">
        <f>IF(AND($A352&lt;&gt;"",J$1&lt;&gt;""),SUMIFS(VM,Fecha,$A352,Linea,VLOOKUP(J$1,Data!$AP:$AR,3,FALSE),Cuenta,VLOOKUP(J$1,Data!$AP:$AR,2,FALSE))+SUMIFS(FX,Fecha,$A352,Linea,VLOOKUP(J$1,Data!$AP:$AR,3,FALSE),Cuenta,VLOOKUP(J$1,Data!$AP:$AR,2,FALSE))+J351,"")</f>
        <v/>
      </c>
      <c r="K352" s="3" t="str">
        <f>IF(AND($A352&lt;&gt;"",K$1&lt;&gt;""),SUMIFS(VM,Fecha,$A352,Linea,VLOOKUP(K$1,Data!$AP:$AR,3,FALSE),Cuenta,VLOOKUP(K$1,Data!$AP:$AR,2,FALSE))+SUMIFS(FX,Fecha,$A352,Linea,VLOOKUP(K$1,Data!$AP:$AR,3,FALSE),Cuenta,VLOOKUP(K$1,Data!$AP:$AR,2,FALSE))+K351,"")</f>
        <v/>
      </c>
      <c r="L352" s="3" t="str">
        <f>IF(AND($A352&lt;&gt;"",L$1&lt;&gt;""),SUMIFS(VM,Fecha,$A352,Linea,VLOOKUP(L$1,Data!$AP:$AR,3,FALSE),Cuenta,VLOOKUP(L$1,Data!$AP:$AR,2,FALSE))+SUMIFS(FX,Fecha,$A352,Linea,VLOOKUP(L$1,Data!$AP:$AR,3,FALSE),Cuenta,VLOOKUP(L$1,Data!$AP:$AR,2,FALSE))+L351,"")</f>
        <v/>
      </c>
      <c r="M352" s="3" t="str">
        <f>IF(AND($A352&lt;&gt;"",M$1&lt;&gt;""),SUMIFS(VM,Fecha,$A352,Linea,VLOOKUP(M$1,Data!$AP:$AR,3,FALSE),Cuenta,VLOOKUP(M$1,Data!$AP:$AR,2,FALSE))+SUMIFS(FX,Fecha,$A352,Linea,VLOOKUP(M$1,Data!$AP:$AR,3,FALSE),Cuenta,VLOOKUP(M$1,Data!$AP:$AR,2,FALSE))+M351,"")</f>
        <v/>
      </c>
      <c r="N352" s="3" t="str">
        <f>IF(AND($A352&lt;&gt;"",N$1&lt;&gt;""),SUMIFS(VM,Fecha,$A352,Linea,VLOOKUP(N$1,Data!$AP:$AR,3,FALSE),Cuenta,VLOOKUP(N$1,Data!$AP:$AR,2,FALSE))+SUMIFS(FX,Fecha,$A352,Linea,VLOOKUP(N$1,Data!$AP:$AR,3,FALSE),Cuenta,VLOOKUP(N$1,Data!$AP:$AR,2,FALSE))+N351,"")</f>
        <v/>
      </c>
    </row>
    <row r="353" spans="2:14" x14ac:dyDescent="0.25">
      <c r="B353" s="3" t="str">
        <f>IF(AND($A353&lt;&gt;"",B$1&lt;&gt;""),SUMIFS(VM,Fecha,$A353,Linea,VLOOKUP(B$1,Data!$AP:$AR,3,FALSE),Cuenta,VLOOKUP(B$1,Data!$AP:$AR,2,FALSE))+SUMIFS(FX,Fecha,$A353,Linea,VLOOKUP(B$1,Data!$AP:$AR,3,FALSE),Cuenta,VLOOKUP(B$1,Data!$AP:$AR,2,FALSE))+B352,"")</f>
        <v/>
      </c>
      <c r="C353" s="3" t="str">
        <f>IF(AND($A353&lt;&gt;"",C$1&lt;&gt;""),SUMIFS(VM,Fecha,$A353,Linea,VLOOKUP(C$1,Data!$AP:$AR,3,FALSE),Cuenta,VLOOKUP(C$1,Data!$AP:$AR,2,FALSE))+SUMIFS(FX,Fecha,$A353,Linea,VLOOKUP(C$1,Data!$AP:$AR,3,FALSE),Cuenta,VLOOKUP(C$1,Data!$AP:$AR,2,FALSE))+C352,"")</f>
        <v/>
      </c>
      <c r="D353" s="3" t="str">
        <f>IF(AND($A353&lt;&gt;"",D$1&lt;&gt;""),SUMIFS(VM,Fecha,$A353,Linea,VLOOKUP(D$1,Data!$AP:$AR,3,FALSE),Cuenta,VLOOKUP(D$1,Data!$AP:$AR,2,FALSE))+SUMIFS(FX,Fecha,$A353,Linea,VLOOKUP(D$1,Data!$AP:$AR,3,FALSE),Cuenta,VLOOKUP(D$1,Data!$AP:$AR,2,FALSE))+D352,"")</f>
        <v/>
      </c>
      <c r="E353" s="3" t="str">
        <f>IF(AND($A353&lt;&gt;"",E$1&lt;&gt;""),SUMIFS(VM,Fecha,$A353,Linea,VLOOKUP(E$1,Data!$AP:$AR,3,FALSE),Cuenta,VLOOKUP(E$1,Data!$AP:$AR,2,FALSE))+SUMIFS(FX,Fecha,$A353,Linea,VLOOKUP(E$1,Data!$AP:$AR,3,FALSE),Cuenta,VLOOKUP(E$1,Data!$AP:$AR,2,FALSE))+E352,"")</f>
        <v/>
      </c>
      <c r="F353" s="3" t="str">
        <f>IF(AND($A353&lt;&gt;"",F$1&lt;&gt;""),SUMIFS(VM,Fecha,$A353,Linea,VLOOKUP(F$1,Data!$AP:$AR,3,FALSE),Cuenta,VLOOKUP(F$1,Data!$AP:$AR,2,FALSE))+SUMIFS(FX,Fecha,$A353,Linea,VLOOKUP(F$1,Data!$AP:$AR,3,FALSE),Cuenta,VLOOKUP(F$1,Data!$AP:$AR,2,FALSE))+F352,"")</f>
        <v/>
      </c>
      <c r="G353" s="3" t="str">
        <f>IF(AND($A353&lt;&gt;"",G$1&lt;&gt;""),SUMIFS(VM,Fecha,$A353,Linea,VLOOKUP(G$1,Data!$AP:$AR,3,FALSE),Cuenta,VLOOKUP(G$1,Data!$AP:$AR,2,FALSE))+SUMIFS(FX,Fecha,$A353,Linea,VLOOKUP(G$1,Data!$AP:$AR,3,FALSE),Cuenta,VLOOKUP(G$1,Data!$AP:$AR,2,FALSE))+G352,"")</f>
        <v/>
      </c>
      <c r="H353" s="3" t="str">
        <f>IF(AND($A353&lt;&gt;"",H$1&lt;&gt;""),SUMIFS(VM,Fecha,$A353,Linea,VLOOKUP(H$1,Data!$AP:$AR,3,FALSE),Cuenta,VLOOKUP(H$1,Data!$AP:$AR,2,FALSE))+SUMIFS(FX,Fecha,$A353,Linea,VLOOKUP(H$1,Data!$AP:$AR,3,FALSE),Cuenta,VLOOKUP(H$1,Data!$AP:$AR,2,FALSE))+H352,"")</f>
        <v/>
      </c>
      <c r="I353" s="3" t="str">
        <f>IF(AND($A353&lt;&gt;"",I$1&lt;&gt;""),SUMIFS(VM,Fecha,$A353,Linea,VLOOKUP(I$1,Data!$AP:$AR,3,FALSE),Cuenta,VLOOKUP(I$1,Data!$AP:$AR,2,FALSE))+SUMIFS(FX,Fecha,$A353,Linea,VLOOKUP(I$1,Data!$AP:$AR,3,FALSE),Cuenta,VLOOKUP(I$1,Data!$AP:$AR,2,FALSE))+I352,"")</f>
        <v/>
      </c>
      <c r="J353" s="3" t="str">
        <f>IF(AND($A353&lt;&gt;"",J$1&lt;&gt;""),SUMIFS(VM,Fecha,$A353,Linea,VLOOKUP(J$1,Data!$AP:$AR,3,FALSE),Cuenta,VLOOKUP(J$1,Data!$AP:$AR,2,FALSE))+SUMIFS(FX,Fecha,$A353,Linea,VLOOKUP(J$1,Data!$AP:$AR,3,FALSE),Cuenta,VLOOKUP(J$1,Data!$AP:$AR,2,FALSE))+J352,"")</f>
        <v/>
      </c>
      <c r="K353" s="3" t="str">
        <f>IF(AND($A353&lt;&gt;"",K$1&lt;&gt;""),SUMIFS(VM,Fecha,$A353,Linea,VLOOKUP(K$1,Data!$AP:$AR,3,FALSE),Cuenta,VLOOKUP(K$1,Data!$AP:$AR,2,FALSE))+SUMIFS(FX,Fecha,$A353,Linea,VLOOKUP(K$1,Data!$AP:$AR,3,FALSE),Cuenta,VLOOKUP(K$1,Data!$AP:$AR,2,FALSE))+K352,"")</f>
        <v/>
      </c>
      <c r="L353" s="3" t="str">
        <f>IF(AND($A353&lt;&gt;"",L$1&lt;&gt;""),SUMIFS(VM,Fecha,$A353,Linea,VLOOKUP(L$1,Data!$AP:$AR,3,FALSE),Cuenta,VLOOKUP(L$1,Data!$AP:$AR,2,FALSE))+SUMIFS(FX,Fecha,$A353,Linea,VLOOKUP(L$1,Data!$AP:$AR,3,FALSE),Cuenta,VLOOKUP(L$1,Data!$AP:$AR,2,FALSE))+L352,"")</f>
        <v/>
      </c>
      <c r="M353" s="3" t="str">
        <f>IF(AND($A353&lt;&gt;"",M$1&lt;&gt;""),SUMIFS(VM,Fecha,$A353,Linea,VLOOKUP(M$1,Data!$AP:$AR,3,FALSE),Cuenta,VLOOKUP(M$1,Data!$AP:$AR,2,FALSE))+SUMIFS(FX,Fecha,$A353,Linea,VLOOKUP(M$1,Data!$AP:$AR,3,FALSE),Cuenta,VLOOKUP(M$1,Data!$AP:$AR,2,FALSE))+M352,"")</f>
        <v/>
      </c>
      <c r="N353" s="3" t="str">
        <f>IF(AND($A353&lt;&gt;"",N$1&lt;&gt;""),SUMIFS(VM,Fecha,$A353,Linea,VLOOKUP(N$1,Data!$AP:$AR,3,FALSE),Cuenta,VLOOKUP(N$1,Data!$AP:$AR,2,FALSE))+SUMIFS(FX,Fecha,$A353,Linea,VLOOKUP(N$1,Data!$AP:$AR,3,FALSE),Cuenta,VLOOKUP(N$1,Data!$AP:$AR,2,FALSE))+N352,"")</f>
        <v/>
      </c>
    </row>
    <row r="354" spans="2:14" x14ac:dyDescent="0.25">
      <c r="B354" s="3" t="str">
        <f>IF(AND($A354&lt;&gt;"",B$1&lt;&gt;""),SUMIFS(VM,Fecha,$A354,Linea,VLOOKUP(B$1,Data!$AP:$AR,3,FALSE),Cuenta,VLOOKUP(B$1,Data!$AP:$AR,2,FALSE))+SUMIFS(FX,Fecha,$A354,Linea,VLOOKUP(B$1,Data!$AP:$AR,3,FALSE),Cuenta,VLOOKUP(B$1,Data!$AP:$AR,2,FALSE))+B353,"")</f>
        <v/>
      </c>
      <c r="C354" s="3" t="str">
        <f>IF(AND($A354&lt;&gt;"",C$1&lt;&gt;""),SUMIFS(VM,Fecha,$A354,Linea,VLOOKUP(C$1,Data!$AP:$AR,3,FALSE),Cuenta,VLOOKUP(C$1,Data!$AP:$AR,2,FALSE))+SUMIFS(FX,Fecha,$A354,Linea,VLOOKUP(C$1,Data!$AP:$AR,3,FALSE),Cuenta,VLOOKUP(C$1,Data!$AP:$AR,2,FALSE))+C353,"")</f>
        <v/>
      </c>
      <c r="D354" s="3" t="str">
        <f>IF(AND($A354&lt;&gt;"",D$1&lt;&gt;""),SUMIFS(VM,Fecha,$A354,Linea,VLOOKUP(D$1,Data!$AP:$AR,3,FALSE),Cuenta,VLOOKUP(D$1,Data!$AP:$AR,2,FALSE))+SUMIFS(FX,Fecha,$A354,Linea,VLOOKUP(D$1,Data!$AP:$AR,3,FALSE),Cuenta,VLOOKUP(D$1,Data!$AP:$AR,2,FALSE))+D353,"")</f>
        <v/>
      </c>
      <c r="E354" s="3" t="str">
        <f>IF(AND($A354&lt;&gt;"",E$1&lt;&gt;""),SUMIFS(VM,Fecha,$A354,Linea,VLOOKUP(E$1,Data!$AP:$AR,3,FALSE),Cuenta,VLOOKUP(E$1,Data!$AP:$AR,2,FALSE))+SUMIFS(FX,Fecha,$A354,Linea,VLOOKUP(E$1,Data!$AP:$AR,3,FALSE),Cuenta,VLOOKUP(E$1,Data!$AP:$AR,2,FALSE))+E353,"")</f>
        <v/>
      </c>
      <c r="F354" s="3" t="str">
        <f>IF(AND($A354&lt;&gt;"",F$1&lt;&gt;""),SUMIFS(VM,Fecha,$A354,Linea,VLOOKUP(F$1,Data!$AP:$AR,3,FALSE),Cuenta,VLOOKUP(F$1,Data!$AP:$AR,2,FALSE))+SUMIFS(FX,Fecha,$A354,Linea,VLOOKUP(F$1,Data!$AP:$AR,3,FALSE),Cuenta,VLOOKUP(F$1,Data!$AP:$AR,2,FALSE))+F353,"")</f>
        <v/>
      </c>
      <c r="G354" s="3" t="str">
        <f>IF(AND($A354&lt;&gt;"",G$1&lt;&gt;""),SUMIFS(VM,Fecha,$A354,Linea,VLOOKUP(G$1,Data!$AP:$AR,3,FALSE),Cuenta,VLOOKUP(G$1,Data!$AP:$AR,2,FALSE))+SUMIFS(FX,Fecha,$A354,Linea,VLOOKUP(G$1,Data!$AP:$AR,3,FALSE),Cuenta,VLOOKUP(G$1,Data!$AP:$AR,2,FALSE))+G353,"")</f>
        <v/>
      </c>
      <c r="H354" s="3" t="str">
        <f>IF(AND($A354&lt;&gt;"",H$1&lt;&gt;""),SUMIFS(VM,Fecha,$A354,Linea,VLOOKUP(H$1,Data!$AP:$AR,3,FALSE),Cuenta,VLOOKUP(H$1,Data!$AP:$AR,2,FALSE))+SUMIFS(FX,Fecha,$A354,Linea,VLOOKUP(H$1,Data!$AP:$AR,3,FALSE),Cuenta,VLOOKUP(H$1,Data!$AP:$AR,2,FALSE))+H353,"")</f>
        <v/>
      </c>
      <c r="I354" s="3" t="str">
        <f>IF(AND($A354&lt;&gt;"",I$1&lt;&gt;""),SUMIFS(VM,Fecha,$A354,Linea,VLOOKUP(I$1,Data!$AP:$AR,3,FALSE),Cuenta,VLOOKUP(I$1,Data!$AP:$AR,2,FALSE))+SUMIFS(FX,Fecha,$A354,Linea,VLOOKUP(I$1,Data!$AP:$AR,3,FALSE),Cuenta,VLOOKUP(I$1,Data!$AP:$AR,2,FALSE))+I353,"")</f>
        <v/>
      </c>
      <c r="J354" s="3" t="str">
        <f>IF(AND($A354&lt;&gt;"",J$1&lt;&gt;""),SUMIFS(VM,Fecha,$A354,Linea,VLOOKUP(J$1,Data!$AP:$AR,3,FALSE),Cuenta,VLOOKUP(J$1,Data!$AP:$AR,2,FALSE))+SUMIFS(FX,Fecha,$A354,Linea,VLOOKUP(J$1,Data!$AP:$AR,3,FALSE),Cuenta,VLOOKUP(J$1,Data!$AP:$AR,2,FALSE))+J353,"")</f>
        <v/>
      </c>
      <c r="K354" s="3" t="str">
        <f>IF(AND($A354&lt;&gt;"",K$1&lt;&gt;""),SUMIFS(VM,Fecha,$A354,Linea,VLOOKUP(K$1,Data!$AP:$AR,3,FALSE),Cuenta,VLOOKUP(K$1,Data!$AP:$AR,2,FALSE))+SUMIFS(FX,Fecha,$A354,Linea,VLOOKUP(K$1,Data!$AP:$AR,3,FALSE),Cuenta,VLOOKUP(K$1,Data!$AP:$AR,2,FALSE))+K353,"")</f>
        <v/>
      </c>
      <c r="L354" s="3" t="str">
        <f>IF(AND($A354&lt;&gt;"",L$1&lt;&gt;""),SUMIFS(VM,Fecha,$A354,Linea,VLOOKUP(L$1,Data!$AP:$AR,3,FALSE),Cuenta,VLOOKUP(L$1,Data!$AP:$AR,2,FALSE))+SUMIFS(FX,Fecha,$A354,Linea,VLOOKUP(L$1,Data!$AP:$AR,3,FALSE),Cuenta,VLOOKUP(L$1,Data!$AP:$AR,2,FALSE))+L353,"")</f>
        <v/>
      </c>
      <c r="M354" s="3" t="str">
        <f>IF(AND($A354&lt;&gt;"",M$1&lt;&gt;""),SUMIFS(VM,Fecha,$A354,Linea,VLOOKUP(M$1,Data!$AP:$AR,3,FALSE),Cuenta,VLOOKUP(M$1,Data!$AP:$AR,2,FALSE))+SUMIFS(FX,Fecha,$A354,Linea,VLOOKUP(M$1,Data!$AP:$AR,3,FALSE),Cuenta,VLOOKUP(M$1,Data!$AP:$AR,2,FALSE))+M353,"")</f>
        <v/>
      </c>
      <c r="N354" s="3" t="str">
        <f>IF(AND($A354&lt;&gt;"",N$1&lt;&gt;""),SUMIFS(VM,Fecha,$A354,Linea,VLOOKUP(N$1,Data!$AP:$AR,3,FALSE),Cuenta,VLOOKUP(N$1,Data!$AP:$AR,2,FALSE))+SUMIFS(FX,Fecha,$A354,Linea,VLOOKUP(N$1,Data!$AP:$AR,3,FALSE),Cuenta,VLOOKUP(N$1,Data!$AP:$AR,2,FALSE))+N353,"")</f>
        <v/>
      </c>
    </row>
    <row r="355" spans="2:14" x14ac:dyDescent="0.25">
      <c r="B355" s="3" t="str">
        <f>IF(AND($A355&lt;&gt;"",B$1&lt;&gt;""),SUMIFS(VM,Fecha,$A355,Linea,VLOOKUP(B$1,Data!$AP:$AR,3,FALSE),Cuenta,VLOOKUP(B$1,Data!$AP:$AR,2,FALSE))+SUMIFS(FX,Fecha,$A355,Linea,VLOOKUP(B$1,Data!$AP:$AR,3,FALSE),Cuenta,VLOOKUP(B$1,Data!$AP:$AR,2,FALSE))+B354,"")</f>
        <v/>
      </c>
      <c r="C355" s="3" t="str">
        <f>IF(AND($A355&lt;&gt;"",C$1&lt;&gt;""),SUMIFS(VM,Fecha,$A355,Linea,VLOOKUP(C$1,Data!$AP:$AR,3,FALSE),Cuenta,VLOOKUP(C$1,Data!$AP:$AR,2,FALSE))+SUMIFS(FX,Fecha,$A355,Linea,VLOOKUP(C$1,Data!$AP:$AR,3,FALSE),Cuenta,VLOOKUP(C$1,Data!$AP:$AR,2,FALSE))+C354,"")</f>
        <v/>
      </c>
      <c r="D355" s="3" t="str">
        <f>IF(AND($A355&lt;&gt;"",D$1&lt;&gt;""),SUMIFS(VM,Fecha,$A355,Linea,VLOOKUP(D$1,Data!$AP:$AR,3,FALSE),Cuenta,VLOOKUP(D$1,Data!$AP:$AR,2,FALSE))+SUMIFS(FX,Fecha,$A355,Linea,VLOOKUP(D$1,Data!$AP:$AR,3,FALSE),Cuenta,VLOOKUP(D$1,Data!$AP:$AR,2,FALSE))+D354,"")</f>
        <v/>
      </c>
      <c r="E355" s="3" t="str">
        <f>IF(AND($A355&lt;&gt;"",E$1&lt;&gt;""),SUMIFS(VM,Fecha,$A355,Linea,VLOOKUP(E$1,Data!$AP:$AR,3,FALSE),Cuenta,VLOOKUP(E$1,Data!$AP:$AR,2,FALSE))+SUMIFS(FX,Fecha,$A355,Linea,VLOOKUP(E$1,Data!$AP:$AR,3,FALSE),Cuenta,VLOOKUP(E$1,Data!$AP:$AR,2,FALSE))+E354,"")</f>
        <v/>
      </c>
      <c r="F355" s="3" t="str">
        <f>IF(AND($A355&lt;&gt;"",F$1&lt;&gt;""),SUMIFS(VM,Fecha,$A355,Linea,VLOOKUP(F$1,Data!$AP:$AR,3,FALSE),Cuenta,VLOOKUP(F$1,Data!$AP:$AR,2,FALSE))+SUMIFS(FX,Fecha,$A355,Linea,VLOOKUP(F$1,Data!$AP:$AR,3,FALSE),Cuenta,VLOOKUP(F$1,Data!$AP:$AR,2,FALSE))+F354,"")</f>
        <v/>
      </c>
      <c r="G355" s="3" t="str">
        <f>IF(AND($A355&lt;&gt;"",G$1&lt;&gt;""),SUMIFS(VM,Fecha,$A355,Linea,VLOOKUP(G$1,Data!$AP:$AR,3,FALSE),Cuenta,VLOOKUP(G$1,Data!$AP:$AR,2,FALSE))+SUMIFS(FX,Fecha,$A355,Linea,VLOOKUP(G$1,Data!$AP:$AR,3,FALSE),Cuenta,VLOOKUP(G$1,Data!$AP:$AR,2,FALSE))+G354,"")</f>
        <v/>
      </c>
      <c r="H355" s="3" t="str">
        <f>IF(AND($A355&lt;&gt;"",H$1&lt;&gt;""),SUMIFS(VM,Fecha,$A355,Linea,VLOOKUP(H$1,Data!$AP:$AR,3,FALSE),Cuenta,VLOOKUP(H$1,Data!$AP:$AR,2,FALSE))+SUMIFS(FX,Fecha,$A355,Linea,VLOOKUP(H$1,Data!$AP:$AR,3,FALSE),Cuenta,VLOOKUP(H$1,Data!$AP:$AR,2,FALSE))+H354,"")</f>
        <v/>
      </c>
      <c r="I355" s="3" t="str">
        <f>IF(AND($A355&lt;&gt;"",I$1&lt;&gt;""),SUMIFS(VM,Fecha,$A355,Linea,VLOOKUP(I$1,Data!$AP:$AR,3,FALSE),Cuenta,VLOOKUP(I$1,Data!$AP:$AR,2,FALSE))+SUMIFS(FX,Fecha,$A355,Linea,VLOOKUP(I$1,Data!$AP:$AR,3,FALSE),Cuenta,VLOOKUP(I$1,Data!$AP:$AR,2,FALSE))+I354,"")</f>
        <v/>
      </c>
      <c r="J355" s="3" t="str">
        <f>IF(AND($A355&lt;&gt;"",J$1&lt;&gt;""),SUMIFS(VM,Fecha,$A355,Linea,VLOOKUP(J$1,Data!$AP:$AR,3,FALSE),Cuenta,VLOOKUP(J$1,Data!$AP:$AR,2,FALSE))+SUMIFS(FX,Fecha,$A355,Linea,VLOOKUP(J$1,Data!$AP:$AR,3,FALSE),Cuenta,VLOOKUP(J$1,Data!$AP:$AR,2,FALSE))+J354,"")</f>
        <v/>
      </c>
      <c r="K355" s="3" t="str">
        <f>IF(AND($A355&lt;&gt;"",K$1&lt;&gt;""),SUMIFS(VM,Fecha,$A355,Linea,VLOOKUP(K$1,Data!$AP:$AR,3,FALSE),Cuenta,VLOOKUP(K$1,Data!$AP:$AR,2,FALSE))+SUMIFS(FX,Fecha,$A355,Linea,VLOOKUP(K$1,Data!$AP:$AR,3,FALSE),Cuenta,VLOOKUP(K$1,Data!$AP:$AR,2,FALSE))+K354,"")</f>
        <v/>
      </c>
      <c r="L355" s="3" t="str">
        <f>IF(AND($A355&lt;&gt;"",L$1&lt;&gt;""),SUMIFS(VM,Fecha,$A355,Linea,VLOOKUP(L$1,Data!$AP:$AR,3,FALSE),Cuenta,VLOOKUP(L$1,Data!$AP:$AR,2,FALSE))+SUMIFS(FX,Fecha,$A355,Linea,VLOOKUP(L$1,Data!$AP:$AR,3,FALSE),Cuenta,VLOOKUP(L$1,Data!$AP:$AR,2,FALSE))+L354,"")</f>
        <v/>
      </c>
      <c r="M355" s="3" t="str">
        <f>IF(AND($A355&lt;&gt;"",M$1&lt;&gt;""),SUMIFS(VM,Fecha,$A355,Linea,VLOOKUP(M$1,Data!$AP:$AR,3,FALSE),Cuenta,VLOOKUP(M$1,Data!$AP:$AR,2,FALSE))+SUMIFS(FX,Fecha,$A355,Linea,VLOOKUP(M$1,Data!$AP:$AR,3,FALSE),Cuenta,VLOOKUP(M$1,Data!$AP:$AR,2,FALSE))+M354,"")</f>
        <v/>
      </c>
      <c r="N355" s="3" t="str">
        <f>IF(AND($A355&lt;&gt;"",N$1&lt;&gt;""),SUMIFS(VM,Fecha,$A355,Linea,VLOOKUP(N$1,Data!$AP:$AR,3,FALSE),Cuenta,VLOOKUP(N$1,Data!$AP:$AR,2,FALSE))+SUMIFS(FX,Fecha,$A355,Linea,VLOOKUP(N$1,Data!$AP:$AR,3,FALSE),Cuenta,VLOOKUP(N$1,Data!$AP:$AR,2,FALSE))+N354,"")</f>
        <v/>
      </c>
    </row>
    <row r="356" spans="2:14" x14ac:dyDescent="0.25">
      <c r="B356" s="3" t="str">
        <f>IF(AND($A356&lt;&gt;"",B$1&lt;&gt;""),SUMIFS(VM,Fecha,$A356,Linea,VLOOKUP(B$1,Data!$AP:$AR,3,FALSE),Cuenta,VLOOKUP(B$1,Data!$AP:$AR,2,FALSE))+SUMIFS(FX,Fecha,$A356,Linea,VLOOKUP(B$1,Data!$AP:$AR,3,FALSE),Cuenta,VLOOKUP(B$1,Data!$AP:$AR,2,FALSE))+B355,"")</f>
        <v/>
      </c>
      <c r="C356" s="3" t="str">
        <f>IF(AND($A356&lt;&gt;"",C$1&lt;&gt;""),SUMIFS(VM,Fecha,$A356,Linea,VLOOKUP(C$1,Data!$AP:$AR,3,FALSE),Cuenta,VLOOKUP(C$1,Data!$AP:$AR,2,FALSE))+SUMIFS(FX,Fecha,$A356,Linea,VLOOKUP(C$1,Data!$AP:$AR,3,FALSE),Cuenta,VLOOKUP(C$1,Data!$AP:$AR,2,FALSE))+C355,"")</f>
        <v/>
      </c>
      <c r="D356" s="3" t="str">
        <f>IF(AND($A356&lt;&gt;"",D$1&lt;&gt;""),SUMIFS(VM,Fecha,$A356,Linea,VLOOKUP(D$1,Data!$AP:$AR,3,FALSE),Cuenta,VLOOKUP(D$1,Data!$AP:$AR,2,FALSE))+SUMIFS(FX,Fecha,$A356,Linea,VLOOKUP(D$1,Data!$AP:$AR,3,FALSE),Cuenta,VLOOKUP(D$1,Data!$AP:$AR,2,FALSE))+D355,"")</f>
        <v/>
      </c>
      <c r="E356" s="3" t="str">
        <f>IF(AND($A356&lt;&gt;"",E$1&lt;&gt;""),SUMIFS(VM,Fecha,$A356,Linea,VLOOKUP(E$1,Data!$AP:$AR,3,FALSE),Cuenta,VLOOKUP(E$1,Data!$AP:$AR,2,FALSE))+SUMIFS(FX,Fecha,$A356,Linea,VLOOKUP(E$1,Data!$AP:$AR,3,FALSE),Cuenta,VLOOKUP(E$1,Data!$AP:$AR,2,FALSE))+E355,"")</f>
        <v/>
      </c>
      <c r="F356" s="3" t="str">
        <f>IF(AND($A356&lt;&gt;"",F$1&lt;&gt;""),SUMIFS(VM,Fecha,$A356,Linea,VLOOKUP(F$1,Data!$AP:$AR,3,FALSE),Cuenta,VLOOKUP(F$1,Data!$AP:$AR,2,FALSE))+SUMIFS(FX,Fecha,$A356,Linea,VLOOKUP(F$1,Data!$AP:$AR,3,FALSE),Cuenta,VLOOKUP(F$1,Data!$AP:$AR,2,FALSE))+F355,"")</f>
        <v/>
      </c>
      <c r="G356" s="3" t="str">
        <f>IF(AND($A356&lt;&gt;"",G$1&lt;&gt;""),SUMIFS(VM,Fecha,$A356,Linea,VLOOKUP(G$1,Data!$AP:$AR,3,FALSE),Cuenta,VLOOKUP(G$1,Data!$AP:$AR,2,FALSE))+SUMIFS(FX,Fecha,$A356,Linea,VLOOKUP(G$1,Data!$AP:$AR,3,FALSE),Cuenta,VLOOKUP(G$1,Data!$AP:$AR,2,FALSE))+G355,"")</f>
        <v/>
      </c>
      <c r="H356" s="3" t="str">
        <f>IF(AND($A356&lt;&gt;"",H$1&lt;&gt;""),SUMIFS(VM,Fecha,$A356,Linea,VLOOKUP(H$1,Data!$AP:$AR,3,FALSE),Cuenta,VLOOKUP(H$1,Data!$AP:$AR,2,FALSE))+SUMIFS(FX,Fecha,$A356,Linea,VLOOKUP(H$1,Data!$AP:$AR,3,FALSE),Cuenta,VLOOKUP(H$1,Data!$AP:$AR,2,FALSE))+H355,"")</f>
        <v/>
      </c>
      <c r="I356" s="3" t="str">
        <f>IF(AND($A356&lt;&gt;"",I$1&lt;&gt;""),SUMIFS(VM,Fecha,$A356,Linea,VLOOKUP(I$1,Data!$AP:$AR,3,FALSE),Cuenta,VLOOKUP(I$1,Data!$AP:$AR,2,FALSE))+SUMIFS(FX,Fecha,$A356,Linea,VLOOKUP(I$1,Data!$AP:$AR,3,FALSE),Cuenta,VLOOKUP(I$1,Data!$AP:$AR,2,FALSE))+I355,"")</f>
        <v/>
      </c>
      <c r="J356" s="3" t="str">
        <f>IF(AND($A356&lt;&gt;"",J$1&lt;&gt;""),SUMIFS(VM,Fecha,$A356,Linea,VLOOKUP(J$1,Data!$AP:$AR,3,FALSE),Cuenta,VLOOKUP(J$1,Data!$AP:$AR,2,FALSE))+SUMIFS(FX,Fecha,$A356,Linea,VLOOKUP(J$1,Data!$AP:$AR,3,FALSE),Cuenta,VLOOKUP(J$1,Data!$AP:$AR,2,FALSE))+J355,"")</f>
        <v/>
      </c>
      <c r="K356" s="3" t="str">
        <f>IF(AND($A356&lt;&gt;"",K$1&lt;&gt;""),SUMIFS(VM,Fecha,$A356,Linea,VLOOKUP(K$1,Data!$AP:$AR,3,FALSE),Cuenta,VLOOKUP(K$1,Data!$AP:$AR,2,FALSE))+SUMIFS(FX,Fecha,$A356,Linea,VLOOKUP(K$1,Data!$AP:$AR,3,FALSE),Cuenta,VLOOKUP(K$1,Data!$AP:$AR,2,FALSE))+K355,"")</f>
        <v/>
      </c>
      <c r="L356" s="3" t="str">
        <f>IF(AND($A356&lt;&gt;"",L$1&lt;&gt;""),SUMIFS(VM,Fecha,$A356,Linea,VLOOKUP(L$1,Data!$AP:$AR,3,FALSE),Cuenta,VLOOKUP(L$1,Data!$AP:$AR,2,FALSE))+SUMIFS(FX,Fecha,$A356,Linea,VLOOKUP(L$1,Data!$AP:$AR,3,FALSE),Cuenta,VLOOKUP(L$1,Data!$AP:$AR,2,FALSE))+L355,"")</f>
        <v/>
      </c>
      <c r="M356" s="3" t="str">
        <f>IF(AND($A356&lt;&gt;"",M$1&lt;&gt;""),SUMIFS(VM,Fecha,$A356,Linea,VLOOKUP(M$1,Data!$AP:$AR,3,FALSE),Cuenta,VLOOKUP(M$1,Data!$AP:$AR,2,FALSE))+SUMIFS(FX,Fecha,$A356,Linea,VLOOKUP(M$1,Data!$AP:$AR,3,FALSE),Cuenta,VLOOKUP(M$1,Data!$AP:$AR,2,FALSE))+M355,"")</f>
        <v/>
      </c>
      <c r="N356" s="3" t="str">
        <f>IF(AND($A356&lt;&gt;"",N$1&lt;&gt;""),SUMIFS(VM,Fecha,$A356,Linea,VLOOKUP(N$1,Data!$AP:$AR,3,FALSE),Cuenta,VLOOKUP(N$1,Data!$AP:$AR,2,FALSE))+SUMIFS(FX,Fecha,$A356,Linea,VLOOKUP(N$1,Data!$AP:$AR,3,FALSE),Cuenta,VLOOKUP(N$1,Data!$AP:$AR,2,FALSE))+N355,"")</f>
        <v/>
      </c>
    </row>
    <row r="357" spans="2:14" x14ac:dyDescent="0.25">
      <c r="B357" s="3" t="str">
        <f>IF(AND($A357&lt;&gt;"",B$1&lt;&gt;""),SUMIFS(VM,Fecha,$A357,Linea,VLOOKUP(B$1,Data!$AP:$AR,3,FALSE),Cuenta,VLOOKUP(B$1,Data!$AP:$AR,2,FALSE))+SUMIFS(FX,Fecha,$A357,Linea,VLOOKUP(B$1,Data!$AP:$AR,3,FALSE),Cuenta,VLOOKUP(B$1,Data!$AP:$AR,2,FALSE))+B356,"")</f>
        <v/>
      </c>
      <c r="C357" s="3" t="str">
        <f>IF(AND($A357&lt;&gt;"",C$1&lt;&gt;""),SUMIFS(VM,Fecha,$A357,Linea,VLOOKUP(C$1,Data!$AP:$AR,3,FALSE),Cuenta,VLOOKUP(C$1,Data!$AP:$AR,2,FALSE))+SUMIFS(FX,Fecha,$A357,Linea,VLOOKUP(C$1,Data!$AP:$AR,3,FALSE),Cuenta,VLOOKUP(C$1,Data!$AP:$AR,2,FALSE))+C356,"")</f>
        <v/>
      </c>
      <c r="D357" s="3" t="str">
        <f>IF(AND($A357&lt;&gt;"",D$1&lt;&gt;""),SUMIFS(VM,Fecha,$A357,Linea,VLOOKUP(D$1,Data!$AP:$AR,3,FALSE),Cuenta,VLOOKUP(D$1,Data!$AP:$AR,2,FALSE))+SUMIFS(FX,Fecha,$A357,Linea,VLOOKUP(D$1,Data!$AP:$AR,3,FALSE),Cuenta,VLOOKUP(D$1,Data!$AP:$AR,2,FALSE))+D356,"")</f>
        <v/>
      </c>
      <c r="E357" s="3" t="str">
        <f>IF(AND($A357&lt;&gt;"",E$1&lt;&gt;""),SUMIFS(VM,Fecha,$A357,Linea,VLOOKUP(E$1,Data!$AP:$AR,3,FALSE),Cuenta,VLOOKUP(E$1,Data!$AP:$AR,2,FALSE))+SUMIFS(FX,Fecha,$A357,Linea,VLOOKUP(E$1,Data!$AP:$AR,3,FALSE),Cuenta,VLOOKUP(E$1,Data!$AP:$AR,2,FALSE))+E356,"")</f>
        <v/>
      </c>
      <c r="F357" s="3" t="str">
        <f>IF(AND($A357&lt;&gt;"",F$1&lt;&gt;""),SUMIFS(VM,Fecha,$A357,Linea,VLOOKUP(F$1,Data!$AP:$AR,3,FALSE),Cuenta,VLOOKUP(F$1,Data!$AP:$AR,2,FALSE))+SUMIFS(FX,Fecha,$A357,Linea,VLOOKUP(F$1,Data!$AP:$AR,3,FALSE),Cuenta,VLOOKUP(F$1,Data!$AP:$AR,2,FALSE))+F356,"")</f>
        <v/>
      </c>
      <c r="G357" s="3" t="str">
        <f>IF(AND($A357&lt;&gt;"",G$1&lt;&gt;""),SUMIFS(VM,Fecha,$A357,Linea,VLOOKUP(G$1,Data!$AP:$AR,3,FALSE),Cuenta,VLOOKUP(G$1,Data!$AP:$AR,2,FALSE))+SUMIFS(FX,Fecha,$A357,Linea,VLOOKUP(G$1,Data!$AP:$AR,3,FALSE),Cuenta,VLOOKUP(G$1,Data!$AP:$AR,2,FALSE))+G356,"")</f>
        <v/>
      </c>
      <c r="H357" s="3" t="str">
        <f>IF(AND($A357&lt;&gt;"",H$1&lt;&gt;""),SUMIFS(VM,Fecha,$A357,Linea,VLOOKUP(H$1,Data!$AP:$AR,3,FALSE),Cuenta,VLOOKUP(H$1,Data!$AP:$AR,2,FALSE))+SUMIFS(FX,Fecha,$A357,Linea,VLOOKUP(H$1,Data!$AP:$AR,3,FALSE),Cuenta,VLOOKUP(H$1,Data!$AP:$AR,2,FALSE))+H356,"")</f>
        <v/>
      </c>
      <c r="I357" s="3" t="str">
        <f>IF(AND($A357&lt;&gt;"",I$1&lt;&gt;""),SUMIFS(VM,Fecha,$A357,Linea,VLOOKUP(I$1,Data!$AP:$AR,3,FALSE),Cuenta,VLOOKUP(I$1,Data!$AP:$AR,2,FALSE))+SUMIFS(FX,Fecha,$A357,Linea,VLOOKUP(I$1,Data!$AP:$AR,3,FALSE),Cuenta,VLOOKUP(I$1,Data!$AP:$AR,2,FALSE))+I356,"")</f>
        <v/>
      </c>
      <c r="J357" s="3" t="str">
        <f>IF(AND($A357&lt;&gt;"",J$1&lt;&gt;""),SUMIFS(VM,Fecha,$A357,Linea,VLOOKUP(J$1,Data!$AP:$AR,3,FALSE),Cuenta,VLOOKUP(J$1,Data!$AP:$AR,2,FALSE))+SUMIFS(FX,Fecha,$A357,Linea,VLOOKUP(J$1,Data!$AP:$AR,3,FALSE),Cuenta,VLOOKUP(J$1,Data!$AP:$AR,2,FALSE))+J356,"")</f>
        <v/>
      </c>
      <c r="K357" s="3" t="str">
        <f>IF(AND($A357&lt;&gt;"",K$1&lt;&gt;""),SUMIFS(VM,Fecha,$A357,Linea,VLOOKUP(K$1,Data!$AP:$AR,3,FALSE),Cuenta,VLOOKUP(K$1,Data!$AP:$AR,2,FALSE))+SUMIFS(FX,Fecha,$A357,Linea,VLOOKUP(K$1,Data!$AP:$AR,3,FALSE),Cuenta,VLOOKUP(K$1,Data!$AP:$AR,2,FALSE))+K356,"")</f>
        <v/>
      </c>
      <c r="L357" s="3" t="str">
        <f>IF(AND($A357&lt;&gt;"",L$1&lt;&gt;""),SUMIFS(VM,Fecha,$A357,Linea,VLOOKUP(L$1,Data!$AP:$AR,3,FALSE),Cuenta,VLOOKUP(L$1,Data!$AP:$AR,2,FALSE))+SUMIFS(FX,Fecha,$A357,Linea,VLOOKUP(L$1,Data!$AP:$AR,3,FALSE),Cuenta,VLOOKUP(L$1,Data!$AP:$AR,2,FALSE))+L356,"")</f>
        <v/>
      </c>
      <c r="M357" s="3" t="str">
        <f>IF(AND($A357&lt;&gt;"",M$1&lt;&gt;""),SUMIFS(VM,Fecha,$A357,Linea,VLOOKUP(M$1,Data!$AP:$AR,3,FALSE),Cuenta,VLOOKUP(M$1,Data!$AP:$AR,2,FALSE))+SUMIFS(FX,Fecha,$A357,Linea,VLOOKUP(M$1,Data!$AP:$AR,3,FALSE),Cuenta,VLOOKUP(M$1,Data!$AP:$AR,2,FALSE))+M356,"")</f>
        <v/>
      </c>
      <c r="N357" s="3" t="str">
        <f>IF(AND($A357&lt;&gt;"",N$1&lt;&gt;""),SUMIFS(VM,Fecha,$A357,Linea,VLOOKUP(N$1,Data!$AP:$AR,3,FALSE),Cuenta,VLOOKUP(N$1,Data!$AP:$AR,2,FALSE))+SUMIFS(FX,Fecha,$A357,Linea,VLOOKUP(N$1,Data!$AP:$AR,3,FALSE),Cuenta,VLOOKUP(N$1,Data!$AP:$AR,2,FALSE))+N356,"")</f>
        <v/>
      </c>
    </row>
    <row r="358" spans="2:14" x14ac:dyDescent="0.25">
      <c r="B358" s="3" t="str">
        <f>IF(AND($A358&lt;&gt;"",B$1&lt;&gt;""),SUMIFS(VM,Fecha,$A358,Linea,VLOOKUP(B$1,Data!$AP:$AR,3,FALSE),Cuenta,VLOOKUP(B$1,Data!$AP:$AR,2,FALSE))+SUMIFS(FX,Fecha,$A358,Linea,VLOOKUP(B$1,Data!$AP:$AR,3,FALSE),Cuenta,VLOOKUP(B$1,Data!$AP:$AR,2,FALSE))+B357,"")</f>
        <v/>
      </c>
      <c r="C358" s="3" t="str">
        <f>IF(AND($A358&lt;&gt;"",C$1&lt;&gt;""),SUMIFS(VM,Fecha,$A358,Linea,VLOOKUP(C$1,Data!$AP:$AR,3,FALSE),Cuenta,VLOOKUP(C$1,Data!$AP:$AR,2,FALSE))+SUMIFS(FX,Fecha,$A358,Linea,VLOOKUP(C$1,Data!$AP:$AR,3,FALSE),Cuenta,VLOOKUP(C$1,Data!$AP:$AR,2,FALSE))+C357,"")</f>
        <v/>
      </c>
      <c r="D358" s="3" t="str">
        <f>IF(AND($A358&lt;&gt;"",D$1&lt;&gt;""),SUMIFS(VM,Fecha,$A358,Linea,VLOOKUP(D$1,Data!$AP:$AR,3,FALSE),Cuenta,VLOOKUP(D$1,Data!$AP:$AR,2,FALSE))+SUMIFS(FX,Fecha,$A358,Linea,VLOOKUP(D$1,Data!$AP:$AR,3,FALSE),Cuenta,VLOOKUP(D$1,Data!$AP:$AR,2,FALSE))+D357,"")</f>
        <v/>
      </c>
      <c r="E358" s="3" t="str">
        <f>IF(AND($A358&lt;&gt;"",E$1&lt;&gt;""),SUMIFS(VM,Fecha,$A358,Linea,VLOOKUP(E$1,Data!$AP:$AR,3,FALSE),Cuenta,VLOOKUP(E$1,Data!$AP:$AR,2,FALSE))+SUMIFS(FX,Fecha,$A358,Linea,VLOOKUP(E$1,Data!$AP:$AR,3,FALSE),Cuenta,VLOOKUP(E$1,Data!$AP:$AR,2,FALSE))+E357,"")</f>
        <v/>
      </c>
      <c r="F358" s="3" t="str">
        <f>IF(AND($A358&lt;&gt;"",F$1&lt;&gt;""),SUMIFS(VM,Fecha,$A358,Linea,VLOOKUP(F$1,Data!$AP:$AR,3,FALSE),Cuenta,VLOOKUP(F$1,Data!$AP:$AR,2,FALSE))+SUMIFS(FX,Fecha,$A358,Linea,VLOOKUP(F$1,Data!$AP:$AR,3,FALSE),Cuenta,VLOOKUP(F$1,Data!$AP:$AR,2,FALSE))+F357,"")</f>
        <v/>
      </c>
      <c r="G358" s="3" t="str">
        <f>IF(AND($A358&lt;&gt;"",G$1&lt;&gt;""),SUMIFS(VM,Fecha,$A358,Linea,VLOOKUP(G$1,Data!$AP:$AR,3,FALSE),Cuenta,VLOOKUP(G$1,Data!$AP:$AR,2,FALSE))+SUMIFS(FX,Fecha,$A358,Linea,VLOOKUP(G$1,Data!$AP:$AR,3,FALSE),Cuenta,VLOOKUP(G$1,Data!$AP:$AR,2,FALSE))+G357,"")</f>
        <v/>
      </c>
      <c r="H358" s="3" t="str">
        <f>IF(AND($A358&lt;&gt;"",H$1&lt;&gt;""),SUMIFS(VM,Fecha,$A358,Linea,VLOOKUP(H$1,Data!$AP:$AR,3,FALSE),Cuenta,VLOOKUP(H$1,Data!$AP:$AR,2,FALSE))+SUMIFS(FX,Fecha,$A358,Linea,VLOOKUP(H$1,Data!$AP:$AR,3,FALSE),Cuenta,VLOOKUP(H$1,Data!$AP:$AR,2,FALSE))+H357,"")</f>
        <v/>
      </c>
      <c r="I358" s="3" t="str">
        <f>IF(AND($A358&lt;&gt;"",I$1&lt;&gt;""),SUMIFS(VM,Fecha,$A358,Linea,VLOOKUP(I$1,Data!$AP:$AR,3,FALSE),Cuenta,VLOOKUP(I$1,Data!$AP:$AR,2,FALSE))+SUMIFS(FX,Fecha,$A358,Linea,VLOOKUP(I$1,Data!$AP:$AR,3,FALSE),Cuenta,VLOOKUP(I$1,Data!$AP:$AR,2,FALSE))+I357,"")</f>
        <v/>
      </c>
      <c r="J358" s="3" t="str">
        <f>IF(AND($A358&lt;&gt;"",J$1&lt;&gt;""),SUMIFS(VM,Fecha,$A358,Linea,VLOOKUP(J$1,Data!$AP:$AR,3,FALSE),Cuenta,VLOOKUP(J$1,Data!$AP:$AR,2,FALSE))+SUMIFS(FX,Fecha,$A358,Linea,VLOOKUP(J$1,Data!$AP:$AR,3,FALSE),Cuenta,VLOOKUP(J$1,Data!$AP:$AR,2,FALSE))+J357,"")</f>
        <v/>
      </c>
      <c r="K358" s="3" t="str">
        <f>IF(AND($A358&lt;&gt;"",K$1&lt;&gt;""),SUMIFS(VM,Fecha,$A358,Linea,VLOOKUP(K$1,Data!$AP:$AR,3,FALSE),Cuenta,VLOOKUP(K$1,Data!$AP:$AR,2,FALSE))+SUMIFS(FX,Fecha,$A358,Linea,VLOOKUP(K$1,Data!$AP:$AR,3,FALSE),Cuenta,VLOOKUP(K$1,Data!$AP:$AR,2,FALSE))+K357,"")</f>
        <v/>
      </c>
      <c r="L358" s="3" t="str">
        <f>IF(AND($A358&lt;&gt;"",L$1&lt;&gt;""),SUMIFS(VM,Fecha,$A358,Linea,VLOOKUP(L$1,Data!$AP:$AR,3,FALSE),Cuenta,VLOOKUP(L$1,Data!$AP:$AR,2,FALSE))+SUMIFS(FX,Fecha,$A358,Linea,VLOOKUP(L$1,Data!$AP:$AR,3,FALSE),Cuenta,VLOOKUP(L$1,Data!$AP:$AR,2,FALSE))+L357,"")</f>
        <v/>
      </c>
      <c r="M358" s="3" t="str">
        <f>IF(AND($A358&lt;&gt;"",M$1&lt;&gt;""),SUMIFS(VM,Fecha,$A358,Linea,VLOOKUP(M$1,Data!$AP:$AR,3,FALSE),Cuenta,VLOOKUP(M$1,Data!$AP:$AR,2,FALSE))+SUMIFS(FX,Fecha,$A358,Linea,VLOOKUP(M$1,Data!$AP:$AR,3,FALSE),Cuenta,VLOOKUP(M$1,Data!$AP:$AR,2,FALSE))+M357,"")</f>
        <v/>
      </c>
      <c r="N358" s="3" t="str">
        <f>IF(AND($A358&lt;&gt;"",N$1&lt;&gt;""),SUMIFS(VM,Fecha,$A358,Linea,VLOOKUP(N$1,Data!$AP:$AR,3,FALSE),Cuenta,VLOOKUP(N$1,Data!$AP:$AR,2,FALSE))+SUMIFS(FX,Fecha,$A358,Linea,VLOOKUP(N$1,Data!$AP:$AR,3,FALSE),Cuenta,VLOOKUP(N$1,Data!$AP:$AR,2,FALSE))+N357,"")</f>
        <v/>
      </c>
    </row>
    <row r="359" spans="2:14" x14ac:dyDescent="0.25">
      <c r="B359" s="3" t="str">
        <f>IF(AND($A359&lt;&gt;"",B$1&lt;&gt;""),SUMIFS(VM,Fecha,$A359,Linea,VLOOKUP(B$1,Data!$AP:$AR,3,FALSE),Cuenta,VLOOKUP(B$1,Data!$AP:$AR,2,FALSE))+SUMIFS(FX,Fecha,$A359,Linea,VLOOKUP(B$1,Data!$AP:$AR,3,FALSE),Cuenta,VLOOKUP(B$1,Data!$AP:$AR,2,FALSE))+B358,"")</f>
        <v/>
      </c>
      <c r="C359" s="3" t="str">
        <f>IF(AND($A359&lt;&gt;"",C$1&lt;&gt;""),SUMIFS(VM,Fecha,$A359,Linea,VLOOKUP(C$1,Data!$AP:$AR,3,FALSE),Cuenta,VLOOKUP(C$1,Data!$AP:$AR,2,FALSE))+SUMIFS(FX,Fecha,$A359,Linea,VLOOKUP(C$1,Data!$AP:$AR,3,FALSE),Cuenta,VLOOKUP(C$1,Data!$AP:$AR,2,FALSE))+C358,"")</f>
        <v/>
      </c>
      <c r="D359" s="3" t="str">
        <f>IF(AND($A359&lt;&gt;"",D$1&lt;&gt;""),SUMIFS(VM,Fecha,$A359,Linea,VLOOKUP(D$1,Data!$AP:$AR,3,FALSE),Cuenta,VLOOKUP(D$1,Data!$AP:$AR,2,FALSE))+SUMIFS(FX,Fecha,$A359,Linea,VLOOKUP(D$1,Data!$AP:$AR,3,FALSE),Cuenta,VLOOKUP(D$1,Data!$AP:$AR,2,FALSE))+D358,"")</f>
        <v/>
      </c>
      <c r="E359" s="3" t="str">
        <f>IF(AND($A359&lt;&gt;"",E$1&lt;&gt;""),SUMIFS(VM,Fecha,$A359,Linea,VLOOKUP(E$1,Data!$AP:$AR,3,FALSE),Cuenta,VLOOKUP(E$1,Data!$AP:$AR,2,FALSE))+SUMIFS(FX,Fecha,$A359,Linea,VLOOKUP(E$1,Data!$AP:$AR,3,FALSE),Cuenta,VLOOKUP(E$1,Data!$AP:$AR,2,FALSE))+E358,"")</f>
        <v/>
      </c>
      <c r="F359" s="3" t="str">
        <f>IF(AND($A359&lt;&gt;"",F$1&lt;&gt;""),SUMIFS(VM,Fecha,$A359,Linea,VLOOKUP(F$1,Data!$AP:$AR,3,FALSE),Cuenta,VLOOKUP(F$1,Data!$AP:$AR,2,FALSE))+SUMIFS(FX,Fecha,$A359,Linea,VLOOKUP(F$1,Data!$AP:$AR,3,FALSE),Cuenta,VLOOKUP(F$1,Data!$AP:$AR,2,FALSE))+F358,"")</f>
        <v/>
      </c>
      <c r="G359" s="3" t="str">
        <f>IF(AND($A359&lt;&gt;"",G$1&lt;&gt;""),SUMIFS(VM,Fecha,$A359,Linea,VLOOKUP(G$1,Data!$AP:$AR,3,FALSE),Cuenta,VLOOKUP(G$1,Data!$AP:$AR,2,FALSE))+SUMIFS(FX,Fecha,$A359,Linea,VLOOKUP(G$1,Data!$AP:$AR,3,FALSE),Cuenta,VLOOKUP(G$1,Data!$AP:$AR,2,FALSE))+G358,"")</f>
        <v/>
      </c>
      <c r="H359" s="3" t="str">
        <f>IF(AND($A359&lt;&gt;"",H$1&lt;&gt;""),SUMIFS(VM,Fecha,$A359,Linea,VLOOKUP(H$1,Data!$AP:$AR,3,FALSE),Cuenta,VLOOKUP(H$1,Data!$AP:$AR,2,FALSE))+SUMIFS(FX,Fecha,$A359,Linea,VLOOKUP(H$1,Data!$AP:$AR,3,FALSE),Cuenta,VLOOKUP(H$1,Data!$AP:$AR,2,FALSE))+H358,"")</f>
        <v/>
      </c>
      <c r="I359" s="3" t="str">
        <f>IF(AND($A359&lt;&gt;"",I$1&lt;&gt;""),SUMIFS(VM,Fecha,$A359,Linea,VLOOKUP(I$1,Data!$AP:$AR,3,FALSE),Cuenta,VLOOKUP(I$1,Data!$AP:$AR,2,FALSE))+SUMIFS(FX,Fecha,$A359,Linea,VLOOKUP(I$1,Data!$AP:$AR,3,FALSE),Cuenta,VLOOKUP(I$1,Data!$AP:$AR,2,FALSE))+I358,"")</f>
        <v/>
      </c>
      <c r="J359" s="3" t="str">
        <f>IF(AND($A359&lt;&gt;"",J$1&lt;&gt;""),SUMIFS(VM,Fecha,$A359,Linea,VLOOKUP(J$1,Data!$AP:$AR,3,FALSE),Cuenta,VLOOKUP(J$1,Data!$AP:$AR,2,FALSE))+SUMIFS(FX,Fecha,$A359,Linea,VLOOKUP(J$1,Data!$AP:$AR,3,FALSE),Cuenta,VLOOKUP(J$1,Data!$AP:$AR,2,FALSE))+J358,"")</f>
        <v/>
      </c>
      <c r="K359" s="3" t="str">
        <f>IF(AND($A359&lt;&gt;"",K$1&lt;&gt;""),SUMIFS(VM,Fecha,$A359,Linea,VLOOKUP(K$1,Data!$AP:$AR,3,FALSE),Cuenta,VLOOKUP(K$1,Data!$AP:$AR,2,FALSE))+SUMIFS(FX,Fecha,$A359,Linea,VLOOKUP(K$1,Data!$AP:$AR,3,FALSE),Cuenta,VLOOKUP(K$1,Data!$AP:$AR,2,FALSE))+K358,"")</f>
        <v/>
      </c>
      <c r="L359" s="3" t="str">
        <f>IF(AND($A359&lt;&gt;"",L$1&lt;&gt;""),SUMIFS(VM,Fecha,$A359,Linea,VLOOKUP(L$1,Data!$AP:$AR,3,FALSE),Cuenta,VLOOKUP(L$1,Data!$AP:$AR,2,FALSE))+SUMIFS(FX,Fecha,$A359,Linea,VLOOKUP(L$1,Data!$AP:$AR,3,FALSE),Cuenta,VLOOKUP(L$1,Data!$AP:$AR,2,FALSE))+L358,"")</f>
        <v/>
      </c>
      <c r="M359" s="3" t="str">
        <f>IF(AND($A359&lt;&gt;"",M$1&lt;&gt;""),SUMIFS(VM,Fecha,$A359,Linea,VLOOKUP(M$1,Data!$AP:$AR,3,FALSE),Cuenta,VLOOKUP(M$1,Data!$AP:$AR,2,FALSE))+SUMIFS(FX,Fecha,$A359,Linea,VLOOKUP(M$1,Data!$AP:$AR,3,FALSE),Cuenta,VLOOKUP(M$1,Data!$AP:$AR,2,FALSE))+M358,"")</f>
        <v/>
      </c>
      <c r="N359" s="3" t="str">
        <f>IF(AND($A359&lt;&gt;"",N$1&lt;&gt;""),SUMIFS(VM,Fecha,$A359,Linea,VLOOKUP(N$1,Data!$AP:$AR,3,FALSE),Cuenta,VLOOKUP(N$1,Data!$AP:$AR,2,FALSE))+SUMIFS(FX,Fecha,$A359,Linea,VLOOKUP(N$1,Data!$AP:$AR,3,FALSE),Cuenta,VLOOKUP(N$1,Data!$AP:$AR,2,FALSE))+N358,"")</f>
        <v/>
      </c>
    </row>
    <row r="360" spans="2:14" x14ac:dyDescent="0.25">
      <c r="B360" s="3" t="str">
        <f>IF(AND($A360&lt;&gt;"",B$1&lt;&gt;""),SUMIFS(VM,Fecha,$A360,Linea,VLOOKUP(B$1,Data!$AP:$AR,3,FALSE),Cuenta,VLOOKUP(B$1,Data!$AP:$AR,2,FALSE))+SUMIFS(FX,Fecha,$A360,Linea,VLOOKUP(B$1,Data!$AP:$AR,3,FALSE),Cuenta,VLOOKUP(B$1,Data!$AP:$AR,2,FALSE))+B359,"")</f>
        <v/>
      </c>
      <c r="C360" s="3" t="str">
        <f>IF(AND($A360&lt;&gt;"",C$1&lt;&gt;""),SUMIFS(VM,Fecha,$A360,Linea,VLOOKUP(C$1,Data!$AP:$AR,3,FALSE),Cuenta,VLOOKUP(C$1,Data!$AP:$AR,2,FALSE))+SUMIFS(FX,Fecha,$A360,Linea,VLOOKUP(C$1,Data!$AP:$AR,3,FALSE),Cuenta,VLOOKUP(C$1,Data!$AP:$AR,2,FALSE))+C359,"")</f>
        <v/>
      </c>
      <c r="D360" s="3" t="str">
        <f>IF(AND($A360&lt;&gt;"",D$1&lt;&gt;""),SUMIFS(VM,Fecha,$A360,Linea,VLOOKUP(D$1,Data!$AP:$AR,3,FALSE),Cuenta,VLOOKUP(D$1,Data!$AP:$AR,2,FALSE))+SUMIFS(FX,Fecha,$A360,Linea,VLOOKUP(D$1,Data!$AP:$AR,3,FALSE),Cuenta,VLOOKUP(D$1,Data!$AP:$AR,2,FALSE))+D359,"")</f>
        <v/>
      </c>
      <c r="E360" s="3" t="str">
        <f>IF(AND($A360&lt;&gt;"",E$1&lt;&gt;""),SUMIFS(VM,Fecha,$A360,Linea,VLOOKUP(E$1,Data!$AP:$AR,3,FALSE),Cuenta,VLOOKUP(E$1,Data!$AP:$AR,2,FALSE))+SUMIFS(FX,Fecha,$A360,Linea,VLOOKUP(E$1,Data!$AP:$AR,3,FALSE),Cuenta,VLOOKUP(E$1,Data!$AP:$AR,2,FALSE))+E359,"")</f>
        <v/>
      </c>
      <c r="F360" s="3" t="str">
        <f>IF(AND($A360&lt;&gt;"",F$1&lt;&gt;""),SUMIFS(VM,Fecha,$A360,Linea,VLOOKUP(F$1,Data!$AP:$AR,3,FALSE),Cuenta,VLOOKUP(F$1,Data!$AP:$AR,2,FALSE))+SUMIFS(FX,Fecha,$A360,Linea,VLOOKUP(F$1,Data!$AP:$AR,3,FALSE),Cuenta,VLOOKUP(F$1,Data!$AP:$AR,2,FALSE))+F359,"")</f>
        <v/>
      </c>
      <c r="G360" s="3" t="str">
        <f>IF(AND($A360&lt;&gt;"",G$1&lt;&gt;""),SUMIFS(VM,Fecha,$A360,Linea,VLOOKUP(G$1,Data!$AP:$AR,3,FALSE),Cuenta,VLOOKUP(G$1,Data!$AP:$AR,2,FALSE))+SUMIFS(FX,Fecha,$A360,Linea,VLOOKUP(G$1,Data!$AP:$AR,3,FALSE),Cuenta,VLOOKUP(G$1,Data!$AP:$AR,2,FALSE))+G359,"")</f>
        <v/>
      </c>
      <c r="H360" s="3" t="str">
        <f>IF(AND($A360&lt;&gt;"",H$1&lt;&gt;""),SUMIFS(VM,Fecha,$A360,Linea,VLOOKUP(H$1,Data!$AP:$AR,3,FALSE),Cuenta,VLOOKUP(H$1,Data!$AP:$AR,2,FALSE))+SUMIFS(FX,Fecha,$A360,Linea,VLOOKUP(H$1,Data!$AP:$AR,3,FALSE),Cuenta,VLOOKUP(H$1,Data!$AP:$AR,2,FALSE))+H359,"")</f>
        <v/>
      </c>
      <c r="I360" s="3" t="str">
        <f>IF(AND($A360&lt;&gt;"",I$1&lt;&gt;""),SUMIFS(VM,Fecha,$A360,Linea,VLOOKUP(I$1,Data!$AP:$AR,3,FALSE),Cuenta,VLOOKUP(I$1,Data!$AP:$AR,2,FALSE))+SUMIFS(FX,Fecha,$A360,Linea,VLOOKUP(I$1,Data!$AP:$AR,3,FALSE),Cuenta,VLOOKUP(I$1,Data!$AP:$AR,2,FALSE))+I359,"")</f>
        <v/>
      </c>
      <c r="J360" s="3" t="str">
        <f>IF(AND($A360&lt;&gt;"",J$1&lt;&gt;""),SUMIFS(VM,Fecha,$A360,Linea,VLOOKUP(J$1,Data!$AP:$AR,3,FALSE),Cuenta,VLOOKUP(J$1,Data!$AP:$AR,2,FALSE))+SUMIFS(FX,Fecha,$A360,Linea,VLOOKUP(J$1,Data!$AP:$AR,3,FALSE),Cuenta,VLOOKUP(J$1,Data!$AP:$AR,2,FALSE))+J359,"")</f>
        <v/>
      </c>
      <c r="K360" s="3" t="str">
        <f>IF(AND($A360&lt;&gt;"",K$1&lt;&gt;""),SUMIFS(VM,Fecha,$A360,Linea,VLOOKUP(K$1,Data!$AP:$AR,3,FALSE),Cuenta,VLOOKUP(K$1,Data!$AP:$AR,2,FALSE))+SUMIFS(FX,Fecha,$A360,Linea,VLOOKUP(K$1,Data!$AP:$AR,3,FALSE),Cuenta,VLOOKUP(K$1,Data!$AP:$AR,2,FALSE))+K359,"")</f>
        <v/>
      </c>
      <c r="L360" s="3" t="str">
        <f>IF(AND($A360&lt;&gt;"",L$1&lt;&gt;""),SUMIFS(VM,Fecha,$A360,Linea,VLOOKUP(L$1,Data!$AP:$AR,3,FALSE),Cuenta,VLOOKUP(L$1,Data!$AP:$AR,2,FALSE))+SUMIFS(FX,Fecha,$A360,Linea,VLOOKUP(L$1,Data!$AP:$AR,3,FALSE),Cuenta,VLOOKUP(L$1,Data!$AP:$AR,2,FALSE))+L359,"")</f>
        <v/>
      </c>
      <c r="M360" s="3" t="str">
        <f>IF(AND($A360&lt;&gt;"",M$1&lt;&gt;""),SUMIFS(VM,Fecha,$A360,Linea,VLOOKUP(M$1,Data!$AP:$AR,3,FALSE),Cuenta,VLOOKUP(M$1,Data!$AP:$AR,2,FALSE))+SUMIFS(FX,Fecha,$A360,Linea,VLOOKUP(M$1,Data!$AP:$AR,3,FALSE),Cuenta,VLOOKUP(M$1,Data!$AP:$AR,2,FALSE))+M359,"")</f>
        <v/>
      </c>
      <c r="N360" s="3" t="str">
        <f>IF(AND($A360&lt;&gt;"",N$1&lt;&gt;""),SUMIFS(VM,Fecha,$A360,Linea,VLOOKUP(N$1,Data!$AP:$AR,3,FALSE),Cuenta,VLOOKUP(N$1,Data!$AP:$AR,2,FALSE))+SUMIFS(FX,Fecha,$A360,Linea,VLOOKUP(N$1,Data!$AP:$AR,3,FALSE),Cuenta,VLOOKUP(N$1,Data!$AP:$AR,2,FALSE))+N359,"")</f>
        <v/>
      </c>
    </row>
    <row r="361" spans="2:14" x14ac:dyDescent="0.25">
      <c r="B361" s="3" t="str">
        <f>IF(AND($A361&lt;&gt;"",B$1&lt;&gt;""),SUMIFS(VM,Fecha,$A361,Linea,VLOOKUP(B$1,Data!$AP:$AR,3,FALSE),Cuenta,VLOOKUP(B$1,Data!$AP:$AR,2,FALSE))+SUMIFS(FX,Fecha,$A361,Linea,VLOOKUP(B$1,Data!$AP:$AR,3,FALSE),Cuenta,VLOOKUP(B$1,Data!$AP:$AR,2,FALSE))+B360,"")</f>
        <v/>
      </c>
      <c r="C361" s="3" t="str">
        <f>IF(AND($A361&lt;&gt;"",C$1&lt;&gt;""),SUMIFS(VM,Fecha,$A361,Linea,VLOOKUP(C$1,Data!$AP:$AR,3,FALSE),Cuenta,VLOOKUP(C$1,Data!$AP:$AR,2,FALSE))+SUMIFS(FX,Fecha,$A361,Linea,VLOOKUP(C$1,Data!$AP:$AR,3,FALSE),Cuenta,VLOOKUP(C$1,Data!$AP:$AR,2,FALSE))+C360,"")</f>
        <v/>
      </c>
      <c r="D361" s="3" t="str">
        <f>IF(AND($A361&lt;&gt;"",D$1&lt;&gt;""),SUMIFS(VM,Fecha,$A361,Linea,VLOOKUP(D$1,Data!$AP:$AR,3,FALSE),Cuenta,VLOOKUP(D$1,Data!$AP:$AR,2,FALSE))+SUMIFS(FX,Fecha,$A361,Linea,VLOOKUP(D$1,Data!$AP:$AR,3,FALSE),Cuenta,VLOOKUP(D$1,Data!$AP:$AR,2,FALSE))+D360,"")</f>
        <v/>
      </c>
      <c r="E361" s="3" t="str">
        <f>IF(AND($A361&lt;&gt;"",E$1&lt;&gt;""),SUMIFS(VM,Fecha,$A361,Linea,VLOOKUP(E$1,Data!$AP:$AR,3,FALSE),Cuenta,VLOOKUP(E$1,Data!$AP:$AR,2,FALSE))+SUMIFS(FX,Fecha,$A361,Linea,VLOOKUP(E$1,Data!$AP:$AR,3,FALSE),Cuenta,VLOOKUP(E$1,Data!$AP:$AR,2,FALSE))+E360,"")</f>
        <v/>
      </c>
      <c r="F361" s="3" t="str">
        <f>IF(AND($A361&lt;&gt;"",F$1&lt;&gt;""),SUMIFS(VM,Fecha,$A361,Linea,VLOOKUP(F$1,Data!$AP:$AR,3,FALSE),Cuenta,VLOOKUP(F$1,Data!$AP:$AR,2,FALSE))+SUMIFS(FX,Fecha,$A361,Linea,VLOOKUP(F$1,Data!$AP:$AR,3,FALSE),Cuenta,VLOOKUP(F$1,Data!$AP:$AR,2,FALSE))+F360,"")</f>
        <v/>
      </c>
      <c r="G361" s="3" t="str">
        <f>IF(AND($A361&lt;&gt;"",G$1&lt;&gt;""),SUMIFS(VM,Fecha,$A361,Linea,VLOOKUP(G$1,Data!$AP:$AR,3,FALSE),Cuenta,VLOOKUP(G$1,Data!$AP:$AR,2,FALSE))+SUMIFS(FX,Fecha,$A361,Linea,VLOOKUP(G$1,Data!$AP:$AR,3,FALSE),Cuenta,VLOOKUP(G$1,Data!$AP:$AR,2,FALSE))+G360,"")</f>
        <v/>
      </c>
      <c r="H361" s="3" t="str">
        <f>IF(AND($A361&lt;&gt;"",H$1&lt;&gt;""),SUMIFS(VM,Fecha,$A361,Linea,VLOOKUP(H$1,Data!$AP:$AR,3,FALSE),Cuenta,VLOOKUP(H$1,Data!$AP:$AR,2,FALSE))+SUMIFS(FX,Fecha,$A361,Linea,VLOOKUP(H$1,Data!$AP:$AR,3,FALSE),Cuenta,VLOOKUP(H$1,Data!$AP:$AR,2,FALSE))+H360,"")</f>
        <v/>
      </c>
      <c r="I361" s="3" t="str">
        <f>IF(AND($A361&lt;&gt;"",I$1&lt;&gt;""),SUMIFS(VM,Fecha,$A361,Linea,VLOOKUP(I$1,Data!$AP:$AR,3,FALSE),Cuenta,VLOOKUP(I$1,Data!$AP:$AR,2,FALSE))+SUMIFS(FX,Fecha,$A361,Linea,VLOOKUP(I$1,Data!$AP:$AR,3,FALSE),Cuenta,VLOOKUP(I$1,Data!$AP:$AR,2,FALSE))+I360,"")</f>
        <v/>
      </c>
      <c r="J361" s="3" t="str">
        <f>IF(AND($A361&lt;&gt;"",J$1&lt;&gt;""),SUMIFS(VM,Fecha,$A361,Linea,VLOOKUP(J$1,Data!$AP:$AR,3,FALSE),Cuenta,VLOOKUP(J$1,Data!$AP:$AR,2,FALSE))+SUMIFS(FX,Fecha,$A361,Linea,VLOOKUP(J$1,Data!$AP:$AR,3,FALSE),Cuenta,VLOOKUP(J$1,Data!$AP:$AR,2,FALSE))+J360,"")</f>
        <v/>
      </c>
      <c r="K361" s="3" t="str">
        <f>IF(AND($A361&lt;&gt;"",K$1&lt;&gt;""),SUMIFS(VM,Fecha,$A361,Linea,VLOOKUP(K$1,Data!$AP:$AR,3,FALSE),Cuenta,VLOOKUP(K$1,Data!$AP:$AR,2,FALSE))+SUMIFS(FX,Fecha,$A361,Linea,VLOOKUP(K$1,Data!$AP:$AR,3,FALSE),Cuenta,VLOOKUP(K$1,Data!$AP:$AR,2,FALSE))+K360,"")</f>
        <v/>
      </c>
      <c r="L361" s="3" t="str">
        <f>IF(AND($A361&lt;&gt;"",L$1&lt;&gt;""),SUMIFS(VM,Fecha,$A361,Linea,VLOOKUP(L$1,Data!$AP:$AR,3,FALSE),Cuenta,VLOOKUP(L$1,Data!$AP:$AR,2,FALSE))+SUMIFS(FX,Fecha,$A361,Linea,VLOOKUP(L$1,Data!$AP:$AR,3,FALSE),Cuenta,VLOOKUP(L$1,Data!$AP:$AR,2,FALSE))+L360,"")</f>
        <v/>
      </c>
      <c r="M361" s="3" t="str">
        <f>IF(AND($A361&lt;&gt;"",M$1&lt;&gt;""),SUMIFS(VM,Fecha,$A361,Linea,VLOOKUP(M$1,Data!$AP:$AR,3,FALSE),Cuenta,VLOOKUP(M$1,Data!$AP:$AR,2,FALSE))+SUMIFS(FX,Fecha,$A361,Linea,VLOOKUP(M$1,Data!$AP:$AR,3,FALSE),Cuenta,VLOOKUP(M$1,Data!$AP:$AR,2,FALSE))+M360,"")</f>
        <v/>
      </c>
      <c r="N361" s="3" t="str">
        <f>IF(AND($A361&lt;&gt;"",N$1&lt;&gt;""),SUMIFS(VM,Fecha,$A361,Linea,VLOOKUP(N$1,Data!$AP:$AR,3,FALSE),Cuenta,VLOOKUP(N$1,Data!$AP:$AR,2,FALSE))+SUMIFS(FX,Fecha,$A361,Linea,VLOOKUP(N$1,Data!$AP:$AR,3,FALSE),Cuenta,VLOOKUP(N$1,Data!$AP:$AR,2,FALSE))+N360,"")</f>
        <v/>
      </c>
    </row>
    <row r="362" spans="2:14" x14ac:dyDescent="0.25">
      <c r="B362" s="3" t="str">
        <f>IF(AND($A362&lt;&gt;"",B$1&lt;&gt;""),SUMIFS(VM,Fecha,$A362,Linea,VLOOKUP(B$1,Data!$AP:$AR,3,FALSE),Cuenta,VLOOKUP(B$1,Data!$AP:$AR,2,FALSE))+SUMIFS(FX,Fecha,$A362,Linea,VLOOKUP(B$1,Data!$AP:$AR,3,FALSE),Cuenta,VLOOKUP(B$1,Data!$AP:$AR,2,FALSE))+B361,"")</f>
        <v/>
      </c>
      <c r="C362" s="3" t="str">
        <f>IF(AND($A362&lt;&gt;"",C$1&lt;&gt;""),SUMIFS(VM,Fecha,$A362,Linea,VLOOKUP(C$1,Data!$AP:$AR,3,FALSE),Cuenta,VLOOKUP(C$1,Data!$AP:$AR,2,FALSE))+SUMIFS(FX,Fecha,$A362,Linea,VLOOKUP(C$1,Data!$AP:$AR,3,FALSE),Cuenta,VLOOKUP(C$1,Data!$AP:$AR,2,FALSE))+C361,"")</f>
        <v/>
      </c>
      <c r="D362" s="3" t="str">
        <f>IF(AND($A362&lt;&gt;"",D$1&lt;&gt;""),SUMIFS(VM,Fecha,$A362,Linea,VLOOKUP(D$1,Data!$AP:$AR,3,FALSE),Cuenta,VLOOKUP(D$1,Data!$AP:$AR,2,FALSE))+SUMIFS(FX,Fecha,$A362,Linea,VLOOKUP(D$1,Data!$AP:$AR,3,FALSE),Cuenta,VLOOKUP(D$1,Data!$AP:$AR,2,FALSE))+D361,"")</f>
        <v/>
      </c>
      <c r="E362" s="3" t="str">
        <f>IF(AND($A362&lt;&gt;"",E$1&lt;&gt;""),SUMIFS(VM,Fecha,$A362,Linea,VLOOKUP(E$1,Data!$AP:$AR,3,FALSE),Cuenta,VLOOKUP(E$1,Data!$AP:$AR,2,FALSE))+SUMIFS(FX,Fecha,$A362,Linea,VLOOKUP(E$1,Data!$AP:$AR,3,FALSE),Cuenta,VLOOKUP(E$1,Data!$AP:$AR,2,FALSE))+E361,"")</f>
        <v/>
      </c>
      <c r="F362" s="3" t="str">
        <f>IF(AND($A362&lt;&gt;"",F$1&lt;&gt;""),SUMIFS(VM,Fecha,$A362,Linea,VLOOKUP(F$1,Data!$AP:$AR,3,FALSE),Cuenta,VLOOKUP(F$1,Data!$AP:$AR,2,FALSE))+SUMIFS(FX,Fecha,$A362,Linea,VLOOKUP(F$1,Data!$AP:$AR,3,FALSE),Cuenta,VLOOKUP(F$1,Data!$AP:$AR,2,FALSE))+F361,"")</f>
        <v/>
      </c>
      <c r="G362" s="3" t="str">
        <f>IF(AND($A362&lt;&gt;"",G$1&lt;&gt;""),SUMIFS(VM,Fecha,$A362,Linea,VLOOKUP(G$1,Data!$AP:$AR,3,FALSE),Cuenta,VLOOKUP(G$1,Data!$AP:$AR,2,FALSE))+SUMIFS(FX,Fecha,$A362,Linea,VLOOKUP(G$1,Data!$AP:$AR,3,FALSE),Cuenta,VLOOKUP(G$1,Data!$AP:$AR,2,FALSE))+G361,"")</f>
        <v/>
      </c>
      <c r="H362" s="3" t="str">
        <f>IF(AND($A362&lt;&gt;"",H$1&lt;&gt;""),SUMIFS(VM,Fecha,$A362,Linea,VLOOKUP(H$1,Data!$AP:$AR,3,FALSE),Cuenta,VLOOKUP(H$1,Data!$AP:$AR,2,FALSE))+SUMIFS(FX,Fecha,$A362,Linea,VLOOKUP(H$1,Data!$AP:$AR,3,FALSE),Cuenta,VLOOKUP(H$1,Data!$AP:$AR,2,FALSE))+H361,"")</f>
        <v/>
      </c>
      <c r="I362" s="3" t="str">
        <f>IF(AND($A362&lt;&gt;"",I$1&lt;&gt;""),SUMIFS(VM,Fecha,$A362,Linea,VLOOKUP(I$1,Data!$AP:$AR,3,FALSE),Cuenta,VLOOKUP(I$1,Data!$AP:$AR,2,FALSE))+SUMIFS(FX,Fecha,$A362,Linea,VLOOKUP(I$1,Data!$AP:$AR,3,FALSE),Cuenta,VLOOKUP(I$1,Data!$AP:$AR,2,FALSE))+I361,"")</f>
        <v/>
      </c>
      <c r="J362" s="3" t="str">
        <f>IF(AND($A362&lt;&gt;"",J$1&lt;&gt;""),SUMIFS(VM,Fecha,$A362,Linea,VLOOKUP(J$1,Data!$AP:$AR,3,FALSE),Cuenta,VLOOKUP(J$1,Data!$AP:$AR,2,FALSE))+SUMIFS(FX,Fecha,$A362,Linea,VLOOKUP(J$1,Data!$AP:$AR,3,FALSE),Cuenta,VLOOKUP(J$1,Data!$AP:$AR,2,FALSE))+J361,"")</f>
        <v/>
      </c>
      <c r="K362" s="3" t="str">
        <f>IF(AND($A362&lt;&gt;"",K$1&lt;&gt;""),SUMIFS(VM,Fecha,$A362,Linea,VLOOKUP(K$1,Data!$AP:$AR,3,FALSE),Cuenta,VLOOKUP(K$1,Data!$AP:$AR,2,FALSE))+SUMIFS(FX,Fecha,$A362,Linea,VLOOKUP(K$1,Data!$AP:$AR,3,FALSE),Cuenta,VLOOKUP(K$1,Data!$AP:$AR,2,FALSE))+K361,"")</f>
        <v/>
      </c>
      <c r="L362" s="3" t="str">
        <f>IF(AND($A362&lt;&gt;"",L$1&lt;&gt;""),SUMIFS(VM,Fecha,$A362,Linea,VLOOKUP(L$1,Data!$AP:$AR,3,FALSE),Cuenta,VLOOKUP(L$1,Data!$AP:$AR,2,FALSE))+SUMIFS(FX,Fecha,$A362,Linea,VLOOKUP(L$1,Data!$AP:$AR,3,FALSE),Cuenta,VLOOKUP(L$1,Data!$AP:$AR,2,FALSE))+L361,"")</f>
        <v/>
      </c>
      <c r="M362" s="3" t="str">
        <f>IF(AND($A362&lt;&gt;"",M$1&lt;&gt;""),SUMIFS(VM,Fecha,$A362,Linea,VLOOKUP(M$1,Data!$AP:$AR,3,FALSE),Cuenta,VLOOKUP(M$1,Data!$AP:$AR,2,FALSE))+SUMIFS(FX,Fecha,$A362,Linea,VLOOKUP(M$1,Data!$AP:$AR,3,FALSE),Cuenta,VLOOKUP(M$1,Data!$AP:$AR,2,FALSE))+M361,"")</f>
        <v/>
      </c>
      <c r="N362" s="3" t="str">
        <f>IF(AND($A362&lt;&gt;"",N$1&lt;&gt;""),SUMIFS(VM,Fecha,$A362,Linea,VLOOKUP(N$1,Data!$AP:$AR,3,FALSE),Cuenta,VLOOKUP(N$1,Data!$AP:$AR,2,FALSE))+SUMIFS(FX,Fecha,$A362,Linea,VLOOKUP(N$1,Data!$AP:$AR,3,FALSE),Cuenta,VLOOKUP(N$1,Data!$AP:$AR,2,FALSE))+N361,"")</f>
        <v/>
      </c>
    </row>
    <row r="363" spans="2:14" x14ac:dyDescent="0.25">
      <c r="B363" s="3" t="str">
        <f>IF(AND($A363&lt;&gt;"",B$1&lt;&gt;""),SUMIFS(VM,Fecha,$A363,Linea,VLOOKUP(B$1,Data!$AP:$AR,3,FALSE),Cuenta,VLOOKUP(B$1,Data!$AP:$AR,2,FALSE))+SUMIFS(FX,Fecha,$A363,Linea,VLOOKUP(B$1,Data!$AP:$AR,3,FALSE),Cuenta,VLOOKUP(B$1,Data!$AP:$AR,2,FALSE))+B362,"")</f>
        <v/>
      </c>
      <c r="C363" s="3" t="str">
        <f>IF(AND($A363&lt;&gt;"",C$1&lt;&gt;""),SUMIFS(VM,Fecha,$A363,Linea,VLOOKUP(C$1,Data!$AP:$AR,3,FALSE),Cuenta,VLOOKUP(C$1,Data!$AP:$AR,2,FALSE))+SUMIFS(FX,Fecha,$A363,Linea,VLOOKUP(C$1,Data!$AP:$AR,3,FALSE),Cuenta,VLOOKUP(C$1,Data!$AP:$AR,2,FALSE))+C362,"")</f>
        <v/>
      </c>
      <c r="D363" s="3" t="str">
        <f>IF(AND($A363&lt;&gt;"",D$1&lt;&gt;""),SUMIFS(VM,Fecha,$A363,Linea,VLOOKUP(D$1,Data!$AP:$AR,3,FALSE),Cuenta,VLOOKUP(D$1,Data!$AP:$AR,2,FALSE))+SUMIFS(FX,Fecha,$A363,Linea,VLOOKUP(D$1,Data!$AP:$AR,3,FALSE),Cuenta,VLOOKUP(D$1,Data!$AP:$AR,2,FALSE))+D362,"")</f>
        <v/>
      </c>
      <c r="E363" s="3" t="str">
        <f>IF(AND($A363&lt;&gt;"",E$1&lt;&gt;""),SUMIFS(VM,Fecha,$A363,Linea,VLOOKUP(E$1,Data!$AP:$AR,3,FALSE),Cuenta,VLOOKUP(E$1,Data!$AP:$AR,2,FALSE))+SUMIFS(FX,Fecha,$A363,Linea,VLOOKUP(E$1,Data!$AP:$AR,3,FALSE),Cuenta,VLOOKUP(E$1,Data!$AP:$AR,2,FALSE))+E362,"")</f>
        <v/>
      </c>
      <c r="F363" s="3" t="str">
        <f>IF(AND($A363&lt;&gt;"",F$1&lt;&gt;""),SUMIFS(VM,Fecha,$A363,Linea,VLOOKUP(F$1,Data!$AP:$AR,3,FALSE),Cuenta,VLOOKUP(F$1,Data!$AP:$AR,2,FALSE))+SUMIFS(FX,Fecha,$A363,Linea,VLOOKUP(F$1,Data!$AP:$AR,3,FALSE),Cuenta,VLOOKUP(F$1,Data!$AP:$AR,2,FALSE))+F362,"")</f>
        <v/>
      </c>
      <c r="G363" s="3" t="str">
        <f>IF(AND($A363&lt;&gt;"",G$1&lt;&gt;""),SUMIFS(VM,Fecha,$A363,Linea,VLOOKUP(G$1,Data!$AP:$AR,3,FALSE),Cuenta,VLOOKUP(G$1,Data!$AP:$AR,2,FALSE))+SUMIFS(FX,Fecha,$A363,Linea,VLOOKUP(G$1,Data!$AP:$AR,3,FALSE),Cuenta,VLOOKUP(G$1,Data!$AP:$AR,2,FALSE))+G362,"")</f>
        <v/>
      </c>
      <c r="H363" s="3" t="str">
        <f>IF(AND($A363&lt;&gt;"",H$1&lt;&gt;""),SUMIFS(VM,Fecha,$A363,Linea,VLOOKUP(H$1,Data!$AP:$AR,3,FALSE),Cuenta,VLOOKUP(H$1,Data!$AP:$AR,2,FALSE))+SUMIFS(FX,Fecha,$A363,Linea,VLOOKUP(H$1,Data!$AP:$AR,3,FALSE),Cuenta,VLOOKUP(H$1,Data!$AP:$AR,2,FALSE))+H362,"")</f>
        <v/>
      </c>
      <c r="I363" s="3" t="str">
        <f>IF(AND($A363&lt;&gt;"",I$1&lt;&gt;""),SUMIFS(VM,Fecha,$A363,Linea,VLOOKUP(I$1,Data!$AP:$AR,3,FALSE),Cuenta,VLOOKUP(I$1,Data!$AP:$AR,2,FALSE))+SUMIFS(FX,Fecha,$A363,Linea,VLOOKUP(I$1,Data!$AP:$AR,3,FALSE),Cuenta,VLOOKUP(I$1,Data!$AP:$AR,2,FALSE))+I362,"")</f>
        <v/>
      </c>
      <c r="J363" s="3" t="str">
        <f>IF(AND($A363&lt;&gt;"",J$1&lt;&gt;""),SUMIFS(VM,Fecha,$A363,Linea,VLOOKUP(J$1,Data!$AP:$AR,3,FALSE),Cuenta,VLOOKUP(J$1,Data!$AP:$AR,2,FALSE))+SUMIFS(FX,Fecha,$A363,Linea,VLOOKUP(J$1,Data!$AP:$AR,3,FALSE),Cuenta,VLOOKUP(J$1,Data!$AP:$AR,2,FALSE))+J362,"")</f>
        <v/>
      </c>
      <c r="K363" s="3" t="str">
        <f>IF(AND($A363&lt;&gt;"",K$1&lt;&gt;""),SUMIFS(VM,Fecha,$A363,Linea,VLOOKUP(K$1,Data!$AP:$AR,3,FALSE),Cuenta,VLOOKUP(K$1,Data!$AP:$AR,2,FALSE))+SUMIFS(FX,Fecha,$A363,Linea,VLOOKUP(K$1,Data!$AP:$AR,3,FALSE),Cuenta,VLOOKUP(K$1,Data!$AP:$AR,2,FALSE))+K362,"")</f>
        <v/>
      </c>
      <c r="L363" s="3" t="str">
        <f>IF(AND($A363&lt;&gt;"",L$1&lt;&gt;""),SUMIFS(VM,Fecha,$A363,Linea,VLOOKUP(L$1,Data!$AP:$AR,3,FALSE),Cuenta,VLOOKUP(L$1,Data!$AP:$AR,2,FALSE))+SUMIFS(FX,Fecha,$A363,Linea,VLOOKUP(L$1,Data!$AP:$AR,3,FALSE),Cuenta,VLOOKUP(L$1,Data!$AP:$AR,2,FALSE))+L362,"")</f>
        <v/>
      </c>
      <c r="M363" s="3" t="str">
        <f>IF(AND($A363&lt;&gt;"",M$1&lt;&gt;""),SUMIFS(VM,Fecha,$A363,Linea,VLOOKUP(M$1,Data!$AP:$AR,3,FALSE),Cuenta,VLOOKUP(M$1,Data!$AP:$AR,2,FALSE))+SUMIFS(FX,Fecha,$A363,Linea,VLOOKUP(M$1,Data!$AP:$AR,3,FALSE),Cuenta,VLOOKUP(M$1,Data!$AP:$AR,2,FALSE))+M362,"")</f>
        <v/>
      </c>
      <c r="N363" s="3" t="str">
        <f>IF(AND($A363&lt;&gt;"",N$1&lt;&gt;""),SUMIFS(VM,Fecha,$A363,Linea,VLOOKUP(N$1,Data!$AP:$AR,3,FALSE),Cuenta,VLOOKUP(N$1,Data!$AP:$AR,2,FALSE))+SUMIFS(FX,Fecha,$A363,Linea,VLOOKUP(N$1,Data!$AP:$AR,3,FALSE),Cuenta,VLOOKUP(N$1,Data!$AP:$AR,2,FALSE))+N362,"")</f>
        <v/>
      </c>
    </row>
    <row r="364" spans="2:14" x14ac:dyDescent="0.25">
      <c r="B364" s="3" t="str">
        <f>IF(AND($A364&lt;&gt;"",B$1&lt;&gt;""),SUMIFS(VM,Fecha,$A364,Linea,VLOOKUP(B$1,Data!$AP:$AR,3,FALSE),Cuenta,VLOOKUP(B$1,Data!$AP:$AR,2,FALSE))+SUMIFS(FX,Fecha,$A364,Linea,VLOOKUP(B$1,Data!$AP:$AR,3,FALSE),Cuenta,VLOOKUP(B$1,Data!$AP:$AR,2,FALSE))+B363,"")</f>
        <v/>
      </c>
      <c r="C364" s="3" t="str">
        <f>IF(AND($A364&lt;&gt;"",C$1&lt;&gt;""),SUMIFS(VM,Fecha,$A364,Linea,VLOOKUP(C$1,Data!$AP:$AR,3,FALSE),Cuenta,VLOOKUP(C$1,Data!$AP:$AR,2,FALSE))+SUMIFS(FX,Fecha,$A364,Linea,VLOOKUP(C$1,Data!$AP:$AR,3,FALSE),Cuenta,VLOOKUP(C$1,Data!$AP:$AR,2,FALSE))+C363,"")</f>
        <v/>
      </c>
      <c r="D364" s="3" t="str">
        <f>IF(AND($A364&lt;&gt;"",D$1&lt;&gt;""),SUMIFS(VM,Fecha,$A364,Linea,VLOOKUP(D$1,Data!$AP:$AR,3,FALSE),Cuenta,VLOOKUP(D$1,Data!$AP:$AR,2,FALSE))+SUMIFS(FX,Fecha,$A364,Linea,VLOOKUP(D$1,Data!$AP:$AR,3,FALSE),Cuenta,VLOOKUP(D$1,Data!$AP:$AR,2,FALSE))+D363,"")</f>
        <v/>
      </c>
      <c r="E364" s="3" t="str">
        <f>IF(AND($A364&lt;&gt;"",E$1&lt;&gt;""),SUMIFS(VM,Fecha,$A364,Linea,VLOOKUP(E$1,Data!$AP:$AR,3,FALSE),Cuenta,VLOOKUP(E$1,Data!$AP:$AR,2,FALSE))+SUMIFS(FX,Fecha,$A364,Linea,VLOOKUP(E$1,Data!$AP:$AR,3,FALSE),Cuenta,VLOOKUP(E$1,Data!$AP:$AR,2,FALSE))+E363,"")</f>
        <v/>
      </c>
      <c r="F364" s="3" t="str">
        <f>IF(AND($A364&lt;&gt;"",F$1&lt;&gt;""),SUMIFS(VM,Fecha,$A364,Linea,VLOOKUP(F$1,Data!$AP:$AR,3,FALSE),Cuenta,VLOOKUP(F$1,Data!$AP:$AR,2,FALSE))+SUMIFS(FX,Fecha,$A364,Linea,VLOOKUP(F$1,Data!$AP:$AR,3,FALSE),Cuenta,VLOOKUP(F$1,Data!$AP:$AR,2,FALSE))+F363,"")</f>
        <v/>
      </c>
      <c r="G364" s="3" t="str">
        <f>IF(AND($A364&lt;&gt;"",G$1&lt;&gt;""),SUMIFS(VM,Fecha,$A364,Linea,VLOOKUP(G$1,Data!$AP:$AR,3,FALSE),Cuenta,VLOOKUP(G$1,Data!$AP:$AR,2,FALSE))+SUMIFS(FX,Fecha,$A364,Linea,VLOOKUP(G$1,Data!$AP:$AR,3,FALSE),Cuenta,VLOOKUP(G$1,Data!$AP:$AR,2,FALSE))+G363,"")</f>
        <v/>
      </c>
      <c r="H364" s="3" t="str">
        <f>IF(AND($A364&lt;&gt;"",H$1&lt;&gt;""),SUMIFS(VM,Fecha,$A364,Linea,VLOOKUP(H$1,Data!$AP:$AR,3,FALSE),Cuenta,VLOOKUP(H$1,Data!$AP:$AR,2,FALSE))+SUMIFS(FX,Fecha,$A364,Linea,VLOOKUP(H$1,Data!$AP:$AR,3,FALSE),Cuenta,VLOOKUP(H$1,Data!$AP:$AR,2,FALSE))+H363,"")</f>
        <v/>
      </c>
      <c r="I364" s="3" t="str">
        <f>IF(AND($A364&lt;&gt;"",I$1&lt;&gt;""),SUMIFS(VM,Fecha,$A364,Linea,VLOOKUP(I$1,Data!$AP:$AR,3,FALSE),Cuenta,VLOOKUP(I$1,Data!$AP:$AR,2,FALSE))+SUMIFS(FX,Fecha,$A364,Linea,VLOOKUP(I$1,Data!$AP:$AR,3,FALSE),Cuenta,VLOOKUP(I$1,Data!$AP:$AR,2,FALSE))+I363,"")</f>
        <v/>
      </c>
      <c r="J364" s="3" t="str">
        <f>IF(AND($A364&lt;&gt;"",J$1&lt;&gt;""),SUMIFS(VM,Fecha,$A364,Linea,VLOOKUP(J$1,Data!$AP:$AR,3,FALSE),Cuenta,VLOOKUP(J$1,Data!$AP:$AR,2,FALSE))+SUMIFS(FX,Fecha,$A364,Linea,VLOOKUP(J$1,Data!$AP:$AR,3,FALSE),Cuenta,VLOOKUP(J$1,Data!$AP:$AR,2,FALSE))+J363,"")</f>
        <v/>
      </c>
      <c r="K364" s="3" t="str">
        <f>IF(AND($A364&lt;&gt;"",K$1&lt;&gt;""),SUMIFS(VM,Fecha,$A364,Linea,VLOOKUP(K$1,Data!$AP:$AR,3,FALSE),Cuenta,VLOOKUP(K$1,Data!$AP:$AR,2,FALSE))+SUMIFS(FX,Fecha,$A364,Linea,VLOOKUP(K$1,Data!$AP:$AR,3,FALSE),Cuenta,VLOOKUP(K$1,Data!$AP:$AR,2,FALSE))+K363,"")</f>
        <v/>
      </c>
      <c r="L364" s="3" t="str">
        <f>IF(AND($A364&lt;&gt;"",L$1&lt;&gt;""),SUMIFS(VM,Fecha,$A364,Linea,VLOOKUP(L$1,Data!$AP:$AR,3,FALSE),Cuenta,VLOOKUP(L$1,Data!$AP:$AR,2,FALSE))+SUMIFS(FX,Fecha,$A364,Linea,VLOOKUP(L$1,Data!$AP:$AR,3,FALSE),Cuenta,VLOOKUP(L$1,Data!$AP:$AR,2,FALSE))+L363,"")</f>
        <v/>
      </c>
      <c r="M364" s="3" t="str">
        <f>IF(AND($A364&lt;&gt;"",M$1&lt;&gt;""),SUMIFS(VM,Fecha,$A364,Linea,VLOOKUP(M$1,Data!$AP:$AR,3,FALSE),Cuenta,VLOOKUP(M$1,Data!$AP:$AR,2,FALSE))+SUMIFS(FX,Fecha,$A364,Linea,VLOOKUP(M$1,Data!$AP:$AR,3,FALSE),Cuenta,VLOOKUP(M$1,Data!$AP:$AR,2,FALSE))+M363,"")</f>
        <v/>
      </c>
      <c r="N364" s="3" t="str">
        <f>IF(AND($A364&lt;&gt;"",N$1&lt;&gt;""),SUMIFS(VM,Fecha,$A364,Linea,VLOOKUP(N$1,Data!$AP:$AR,3,FALSE),Cuenta,VLOOKUP(N$1,Data!$AP:$AR,2,FALSE))+SUMIFS(FX,Fecha,$A364,Linea,VLOOKUP(N$1,Data!$AP:$AR,3,FALSE),Cuenta,VLOOKUP(N$1,Data!$AP:$AR,2,FALSE))+N363,"")</f>
        <v/>
      </c>
    </row>
    <row r="365" spans="2:14" x14ac:dyDescent="0.25">
      <c r="B365" s="3" t="str">
        <f>IF(AND($A365&lt;&gt;"",B$1&lt;&gt;""),SUMIFS(VM,Fecha,$A365,Linea,VLOOKUP(B$1,Data!$AP:$AR,3,FALSE),Cuenta,VLOOKUP(B$1,Data!$AP:$AR,2,FALSE))+SUMIFS(FX,Fecha,$A365,Linea,VLOOKUP(B$1,Data!$AP:$AR,3,FALSE),Cuenta,VLOOKUP(B$1,Data!$AP:$AR,2,FALSE))+B364,"")</f>
        <v/>
      </c>
      <c r="C365" s="3" t="str">
        <f>IF(AND($A365&lt;&gt;"",C$1&lt;&gt;""),SUMIFS(VM,Fecha,$A365,Linea,VLOOKUP(C$1,Data!$AP:$AR,3,FALSE),Cuenta,VLOOKUP(C$1,Data!$AP:$AR,2,FALSE))+SUMIFS(FX,Fecha,$A365,Linea,VLOOKUP(C$1,Data!$AP:$AR,3,FALSE),Cuenta,VLOOKUP(C$1,Data!$AP:$AR,2,FALSE))+C364,"")</f>
        <v/>
      </c>
      <c r="D365" s="3" t="str">
        <f>IF(AND($A365&lt;&gt;"",D$1&lt;&gt;""),SUMIFS(VM,Fecha,$A365,Linea,VLOOKUP(D$1,Data!$AP:$AR,3,FALSE),Cuenta,VLOOKUP(D$1,Data!$AP:$AR,2,FALSE))+SUMIFS(FX,Fecha,$A365,Linea,VLOOKUP(D$1,Data!$AP:$AR,3,FALSE),Cuenta,VLOOKUP(D$1,Data!$AP:$AR,2,FALSE))+D364,"")</f>
        <v/>
      </c>
      <c r="E365" s="3" t="str">
        <f>IF(AND($A365&lt;&gt;"",E$1&lt;&gt;""),SUMIFS(VM,Fecha,$A365,Linea,VLOOKUP(E$1,Data!$AP:$AR,3,FALSE),Cuenta,VLOOKUP(E$1,Data!$AP:$AR,2,FALSE))+SUMIFS(FX,Fecha,$A365,Linea,VLOOKUP(E$1,Data!$AP:$AR,3,FALSE),Cuenta,VLOOKUP(E$1,Data!$AP:$AR,2,FALSE))+E364,"")</f>
        <v/>
      </c>
      <c r="F365" s="3" t="str">
        <f>IF(AND($A365&lt;&gt;"",F$1&lt;&gt;""),SUMIFS(VM,Fecha,$A365,Linea,VLOOKUP(F$1,Data!$AP:$AR,3,FALSE),Cuenta,VLOOKUP(F$1,Data!$AP:$AR,2,FALSE))+SUMIFS(FX,Fecha,$A365,Linea,VLOOKUP(F$1,Data!$AP:$AR,3,FALSE),Cuenta,VLOOKUP(F$1,Data!$AP:$AR,2,FALSE))+F364,"")</f>
        <v/>
      </c>
      <c r="G365" s="3" t="str">
        <f>IF(AND($A365&lt;&gt;"",G$1&lt;&gt;""),SUMIFS(VM,Fecha,$A365,Linea,VLOOKUP(G$1,Data!$AP:$AR,3,FALSE),Cuenta,VLOOKUP(G$1,Data!$AP:$AR,2,FALSE))+SUMIFS(FX,Fecha,$A365,Linea,VLOOKUP(G$1,Data!$AP:$AR,3,FALSE),Cuenta,VLOOKUP(G$1,Data!$AP:$AR,2,FALSE))+G364,"")</f>
        <v/>
      </c>
      <c r="H365" s="3" t="str">
        <f>IF(AND($A365&lt;&gt;"",H$1&lt;&gt;""),SUMIFS(VM,Fecha,$A365,Linea,VLOOKUP(H$1,Data!$AP:$AR,3,FALSE),Cuenta,VLOOKUP(H$1,Data!$AP:$AR,2,FALSE))+SUMIFS(FX,Fecha,$A365,Linea,VLOOKUP(H$1,Data!$AP:$AR,3,FALSE),Cuenta,VLOOKUP(H$1,Data!$AP:$AR,2,FALSE))+H364,"")</f>
        <v/>
      </c>
      <c r="I365" s="3" t="str">
        <f>IF(AND($A365&lt;&gt;"",I$1&lt;&gt;""),SUMIFS(VM,Fecha,$A365,Linea,VLOOKUP(I$1,Data!$AP:$AR,3,FALSE),Cuenta,VLOOKUP(I$1,Data!$AP:$AR,2,FALSE))+SUMIFS(FX,Fecha,$A365,Linea,VLOOKUP(I$1,Data!$AP:$AR,3,FALSE),Cuenta,VLOOKUP(I$1,Data!$AP:$AR,2,FALSE))+I364,"")</f>
        <v/>
      </c>
      <c r="J365" s="3" t="str">
        <f>IF(AND($A365&lt;&gt;"",J$1&lt;&gt;""),SUMIFS(VM,Fecha,$A365,Linea,VLOOKUP(J$1,Data!$AP:$AR,3,FALSE),Cuenta,VLOOKUP(J$1,Data!$AP:$AR,2,FALSE))+SUMIFS(FX,Fecha,$A365,Linea,VLOOKUP(J$1,Data!$AP:$AR,3,FALSE),Cuenta,VLOOKUP(J$1,Data!$AP:$AR,2,FALSE))+J364,"")</f>
        <v/>
      </c>
      <c r="K365" s="3" t="str">
        <f>IF(AND($A365&lt;&gt;"",K$1&lt;&gt;""),SUMIFS(VM,Fecha,$A365,Linea,VLOOKUP(K$1,Data!$AP:$AR,3,FALSE),Cuenta,VLOOKUP(K$1,Data!$AP:$AR,2,FALSE))+SUMIFS(FX,Fecha,$A365,Linea,VLOOKUP(K$1,Data!$AP:$AR,3,FALSE),Cuenta,VLOOKUP(K$1,Data!$AP:$AR,2,FALSE))+K364,"")</f>
        <v/>
      </c>
      <c r="L365" s="3" t="str">
        <f>IF(AND($A365&lt;&gt;"",L$1&lt;&gt;""),SUMIFS(VM,Fecha,$A365,Linea,VLOOKUP(L$1,Data!$AP:$AR,3,FALSE),Cuenta,VLOOKUP(L$1,Data!$AP:$AR,2,FALSE))+SUMIFS(FX,Fecha,$A365,Linea,VLOOKUP(L$1,Data!$AP:$AR,3,FALSE),Cuenta,VLOOKUP(L$1,Data!$AP:$AR,2,FALSE))+L364,"")</f>
        <v/>
      </c>
      <c r="M365" s="3" t="str">
        <f>IF(AND($A365&lt;&gt;"",M$1&lt;&gt;""),SUMIFS(VM,Fecha,$A365,Linea,VLOOKUP(M$1,Data!$AP:$AR,3,FALSE),Cuenta,VLOOKUP(M$1,Data!$AP:$AR,2,FALSE))+SUMIFS(FX,Fecha,$A365,Linea,VLOOKUP(M$1,Data!$AP:$AR,3,FALSE),Cuenta,VLOOKUP(M$1,Data!$AP:$AR,2,FALSE))+M364,"")</f>
        <v/>
      </c>
      <c r="N365" s="3" t="str">
        <f>IF(AND($A365&lt;&gt;"",N$1&lt;&gt;""),SUMIFS(VM,Fecha,$A365,Linea,VLOOKUP(N$1,Data!$AP:$AR,3,FALSE),Cuenta,VLOOKUP(N$1,Data!$AP:$AR,2,FALSE))+SUMIFS(FX,Fecha,$A365,Linea,VLOOKUP(N$1,Data!$AP:$AR,3,FALSE),Cuenta,VLOOKUP(N$1,Data!$AP:$AR,2,FALSE))+N364,"")</f>
        <v/>
      </c>
    </row>
    <row r="366" spans="2:14" x14ac:dyDescent="0.25">
      <c r="B366" s="3" t="str">
        <f>IF(AND($A366&lt;&gt;"",B$1&lt;&gt;""),SUMIFS(VM,Fecha,$A366,Linea,VLOOKUP(B$1,Data!$AP:$AR,3,FALSE),Cuenta,VLOOKUP(B$1,Data!$AP:$AR,2,FALSE))+SUMIFS(FX,Fecha,$A366,Linea,VLOOKUP(B$1,Data!$AP:$AR,3,FALSE),Cuenta,VLOOKUP(B$1,Data!$AP:$AR,2,FALSE))+B365,"")</f>
        <v/>
      </c>
      <c r="C366" s="3" t="str">
        <f>IF(AND($A366&lt;&gt;"",C$1&lt;&gt;""),SUMIFS(VM,Fecha,$A366,Linea,VLOOKUP(C$1,Data!$AP:$AR,3,FALSE),Cuenta,VLOOKUP(C$1,Data!$AP:$AR,2,FALSE))+SUMIFS(FX,Fecha,$A366,Linea,VLOOKUP(C$1,Data!$AP:$AR,3,FALSE),Cuenta,VLOOKUP(C$1,Data!$AP:$AR,2,FALSE))+C365,"")</f>
        <v/>
      </c>
      <c r="D366" s="3" t="str">
        <f>IF(AND($A366&lt;&gt;"",D$1&lt;&gt;""),SUMIFS(VM,Fecha,$A366,Linea,VLOOKUP(D$1,Data!$AP:$AR,3,FALSE),Cuenta,VLOOKUP(D$1,Data!$AP:$AR,2,FALSE))+SUMIFS(FX,Fecha,$A366,Linea,VLOOKUP(D$1,Data!$AP:$AR,3,FALSE),Cuenta,VLOOKUP(D$1,Data!$AP:$AR,2,FALSE))+D365,"")</f>
        <v/>
      </c>
      <c r="E366" s="3" t="str">
        <f>IF(AND($A366&lt;&gt;"",E$1&lt;&gt;""),SUMIFS(VM,Fecha,$A366,Linea,VLOOKUP(E$1,Data!$AP:$AR,3,FALSE),Cuenta,VLOOKUP(E$1,Data!$AP:$AR,2,FALSE))+SUMIFS(FX,Fecha,$A366,Linea,VLOOKUP(E$1,Data!$AP:$AR,3,FALSE),Cuenta,VLOOKUP(E$1,Data!$AP:$AR,2,FALSE))+E365,"")</f>
        <v/>
      </c>
      <c r="F366" s="3" t="str">
        <f>IF(AND($A366&lt;&gt;"",F$1&lt;&gt;""),SUMIFS(VM,Fecha,$A366,Linea,VLOOKUP(F$1,Data!$AP:$AR,3,FALSE),Cuenta,VLOOKUP(F$1,Data!$AP:$AR,2,FALSE))+SUMIFS(FX,Fecha,$A366,Linea,VLOOKUP(F$1,Data!$AP:$AR,3,FALSE),Cuenta,VLOOKUP(F$1,Data!$AP:$AR,2,FALSE))+F365,"")</f>
        <v/>
      </c>
      <c r="G366" s="3" t="str">
        <f>IF(AND($A366&lt;&gt;"",G$1&lt;&gt;""),SUMIFS(VM,Fecha,$A366,Linea,VLOOKUP(G$1,Data!$AP:$AR,3,FALSE),Cuenta,VLOOKUP(G$1,Data!$AP:$AR,2,FALSE))+SUMIFS(FX,Fecha,$A366,Linea,VLOOKUP(G$1,Data!$AP:$AR,3,FALSE),Cuenta,VLOOKUP(G$1,Data!$AP:$AR,2,FALSE))+G365,"")</f>
        <v/>
      </c>
      <c r="H366" s="3" t="str">
        <f>IF(AND($A366&lt;&gt;"",H$1&lt;&gt;""),SUMIFS(VM,Fecha,$A366,Linea,VLOOKUP(H$1,Data!$AP:$AR,3,FALSE),Cuenta,VLOOKUP(H$1,Data!$AP:$AR,2,FALSE))+SUMIFS(FX,Fecha,$A366,Linea,VLOOKUP(H$1,Data!$AP:$AR,3,FALSE),Cuenta,VLOOKUP(H$1,Data!$AP:$AR,2,FALSE))+H365,"")</f>
        <v/>
      </c>
      <c r="I366" s="3" t="str">
        <f>IF(AND($A366&lt;&gt;"",I$1&lt;&gt;""),SUMIFS(VM,Fecha,$A366,Linea,VLOOKUP(I$1,Data!$AP:$AR,3,FALSE),Cuenta,VLOOKUP(I$1,Data!$AP:$AR,2,FALSE))+SUMIFS(FX,Fecha,$A366,Linea,VLOOKUP(I$1,Data!$AP:$AR,3,FALSE),Cuenta,VLOOKUP(I$1,Data!$AP:$AR,2,FALSE))+I365,"")</f>
        <v/>
      </c>
      <c r="J366" s="3" t="str">
        <f>IF(AND($A366&lt;&gt;"",J$1&lt;&gt;""),SUMIFS(VM,Fecha,$A366,Linea,VLOOKUP(J$1,Data!$AP:$AR,3,FALSE),Cuenta,VLOOKUP(J$1,Data!$AP:$AR,2,FALSE))+SUMIFS(FX,Fecha,$A366,Linea,VLOOKUP(J$1,Data!$AP:$AR,3,FALSE),Cuenta,VLOOKUP(J$1,Data!$AP:$AR,2,FALSE))+J365,"")</f>
        <v/>
      </c>
      <c r="K366" s="3" t="str">
        <f>IF(AND($A366&lt;&gt;"",K$1&lt;&gt;""),SUMIFS(VM,Fecha,$A366,Linea,VLOOKUP(K$1,Data!$AP:$AR,3,FALSE),Cuenta,VLOOKUP(K$1,Data!$AP:$AR,2,FALSE))+SUMIFS(FX,Fecha,$A366,Linea,VLOOKUP(K$1,Data!$AP:$AR,3,FALSE),Cuenta,VLOOKUP(K$1,Data!$AP:$AR,2,FALSE))+K365,"")</f>
        <v/>
      </c>
      <c r="L366" s="3" t="str">
        <f>IF(AND($A366&lt;&gt;"",L$1&lt;&gt;""),SUMIFS(VM,Fecha,$A366,Linea,VLOOKUP(L$1,Data!$AP:$AR,3,FALSE),Cuenta,VLOOKUP(L$1,Data!$AP:$AR,2,FALSE))+SUMIFS(FX,Fecha,$A366,Linea,VLOOKUP(L$1,Data!$AP:$AR,3,FALSE),Cuenta,VLOOKUP(L$1,Data!$AP:$AR,2,FALSE))+L365,"")</f>
        <v/>
      </c>
      <c r="M366" s="3" t="str">
        <f>IF(AND($A366&lt;&gt;"",M$1&lt;&gt;""),SUMIFS(VM,Fecha,$A366,Linea,VLOOKUP(M$1,Data!$AP:$AR,3,FALSE),Cuenta,VLOOKUP(M$1,Data!$AP:$AR,2,FALSE))+SUMIFS(FX,Fecha,$A366,Linea,VLOOKUP(M$1,Data!$AP:$AR,3,FALSE),Cuenta,VLOOKUP(M$1,Data!$AP:$AR,2,FALSE))+M365,"")</f>
        <v/>
      </c>
      <c r="N366" s="3" t="str">
        <f>IF(AND($A366&lt;&gt;"",N$1&lt;&gt;""),SUMIFS(VM,Fecha,$A366,Linea,VLOOKUP(N$1,Data!$AP:$AR,3,FALSE),Cuenta,VLOOKUP(N$1,Data!$AP:$AR,2,FALSE))+SUMIFS(FX,Fecha,$A366,Linea,VLOOKUP(N$1,Data!$AP:$AR,3,FALSE),Cuenta,VLOOKUP(N$1,Data!$AP:$AR,2,FALSE))+N365,"")</f>
        <v/>
      </c>
    </row>
    <row r="367" spans="2:14" x14ac:dyDescent="0.25">
      <c r="B367" s="3" t="str">
        <f>IF(AND($A367&lt;&gt;"",B$1&lt;&gt;""),SUMIFS(VM,Fecha,$A367,Linea,VLOOKUP(B$1,Data!$AP:$AR,3,FALSE),Cuenta,VLOOKUP(B$1,Data!$AP:$AR,2,FALSE))+SUMIFS(FX,Fecha,$A367,Linea,VLOOKUP(B$1,Data!$AP:$AR,3,FALSE),Cuenta,VLOOKUP(B$1,Data!$AP:$AR,2,FALSE))+B366,"")</f>
        <v/>
      </c>
      <c r="C367" s="3" t="str">
        <f>IF(AND($A367&lt;&gt;"",C$1&lt;&gt;""),SUMIFS(VM,Fecha,$A367,Linea,VLOOKUP(C$1,Data!$AP:$AR,3,FALSE),Cuenta,VLOOKUP(C$1,Data!$AP:$AR,2,FALSE))+SUMIFS(FX,Fecha,$A367,Linea,VLOOKUP(C$1,Data!$AP:$AR,3,FALSE),Cuenta,VLOOKUP(C$1,Data!$AP:$AR,2,FALSE))+C366,"")</f>
        <v/>
      </c>
      <c r="D367" s="3" t="str">
        <f>IF(AND($A367&lt;&gt;"",D$1&lt;&gt;""),SUMIFS(VM,Fecha,$A367,Linea,VLOOKUP(D$1,Data!$AP:$AR,3,FALSE),Cuenta,VLOOKUP(D$1,Data!$AP:$AR,2,FALSE))+SUMIFS(FX,Fecha,$A367,Linea,VLOOKUP(D$1,Data!$AP:$AR,3,FALSE),Cuenta,VLOOKUP(D$1,Data!$AP:$AR,2,FALSE))+D366,"")</f>
        <v/>
      </c>
      <c r="E367" s="3" t="str">
        <f>IF(AND($A367&lt;&gt;"",E$1&lt;&gt;""),SUMIFS(VM,Fecha,$A367,Linea,VLOOKUP(E$1,Data!$AP:$AR,3,FALSE),Cuenta,VLOOKUP(E$1,Data!$AP:$AR,2,FALSE))+SUMIFS(FX,Fecha,$A367,Linea,VLOOKUP(E$1,Data!$AP:$AR,3,FALSE),Cuenta,VLOOKUP(E$1,Data!$AP:$AR,2,FALSE))+E366,"")</f>
        <v/>
      </c>
      <c r="F367" s="3" t="str">
        <f>IF(AND($A367&lt;&gt;"",F$1&lt;&gt;""),SUMIFS(VM,Fecha,$A367,Linea,VLOOKUP(F$1,Data!$AP:$AR,3,FALSE),Cuenta,VLOOKUP(F$1,Data!$AP:$AR,2,FALSE))+SUMIFS(FX,Fecha,$A367,Linea,VLOOKUP(F$1,Data!$AP:$AR,3,FALSE),Cuenta,VLOOKUP(F$1,Data!$AP:$AR,2,FALSE))+F366,"")</f>
        <v/>
      </c>
      <c r="G367" s="3" t="str">
        <f>IF(AND($A367&lt;&gt;"",G$1&lt;&gt;""),SUMIFS(VM,Fecha,$A367,Linea,VLOOKUP(G$1,Data!$AP:$AR,3,FALSE),Cuenta,VLOOKUP(G$1,Data!$AP:$AR,2,FALSE))+SUMIFS(FX,Fecha,$A367,Linea,VLOOKUP(G$1,Data!$AP:$AR,3,FALSE),Cuenta,VLOOKUP(G$1,Data!$AP:$AR,2,FALSE))+G366,"")</f>
        <v/>
      </c>
      <c r="H367" s="3" t="str">
        <f>IF(AND($A367&lt;&gt;"",H$1&lt;&gt;""),SUMIFS(VM,Fecha,$A367,Linea,VLOOKUP(H$1,Data!$AP:$AR,3,FALSE),Cuenta,VLOOKUP(H$1,Data!$AP:$AR,2,FALSE))+SUMIFS(FX,Fecha,$A367,Linea,VLOOKUP(H$1,Data!$AP:$AR,3,FALSE),Cuenta,VLOOKUP(H$1,Data!$AP:$AR,2,FALSE))+H366,"")</f>
        <v/>
      </c>
      <c r="I367" s="3" t="str">
        <f>IF(AND($A367&lt;&gt;"",I$1&lt;&gt;""),SUMIFS(VM,Fecha,$A367,Linea,VLOOKUP(I$1,Data!$AP:$AR,3,FALSE),Cuenta,VLOOKUP(I$1,Data!$AP:$AR,2,FALSE))+SUMIFS(FX,Fecha,$A367,Linea,VLOOKUP(I$1,Data!$AP:$AR,3,FALSE),Cuenta,VLOOKUP(I$1,Data!$AP:$AR,2,FALSE))+I366,"")</f>
        <v/>
      </c>
      <c r="J367" s="3" t="str">
        <f>IF(AND($A367&lt;&gt;"",J$1&lt;&gt;""),SUMIFS(VM,Fecha,$A367,Linea,VLOOKUP(J$1,Data!$AP:$AR,3,FALSE),Cuenta,VLOOKUP(J$1,Data!$AP:$AR,2,FALSE))+SUMIFS(FX,Fecha,$A367,Linea,VLOOKUP(J$1,Data!$AP:$AR,3,FALSE),Cuenta,VLOOKUP(J$1,Data!$AP:$AR,2,FALSE))+J366,"")</f>
        <v/>
      </c>
      <c r="K367" s="3" t="str">
        <f>IF(AND($A367&lt;&gt;"",K$1&lt;&gt;""),SUMIFS(VM,Fecha,$A367,Linea,VLOOKUP(K$1,Data!$AP:$AR,3,FALSE),Cuenta,VLOOKUP(K$1,Data!$AP:$AR,2,FALSE))+SUMIFS(FX,Fecha,$A367,Linea,VLOOKUP(K$1,Data!$AP:$AR,3,FALSE),Cuenta,VLOOKUP(K$1,Data!$AP:$AR,2,FALSE))+K366,"")</f>
        <v/>
      </c>
      <c r="L367" s="3" t="str">
        <f>IF(AND($A367&lt;&gt;"",L$1&lt;&gt;""),SUMIFS(VM,Fecha,$A367,Linea,VLOOKUP(L$1,Data!$AP:$AR,3,FALSE),Cuenta,VLOOKUP(L$1,Data!$AP:$AR,2,FALSE))+SUMIFS(FX,Fecha,$A367,Linea,VLOOKUP(L$1,Data!$AP:$AR,3,FALSE),Cuenta,VLOOKUP(L$1,Data!$AP:$AR,2,FALSE))+L366,"")</f>
        <v/>
      </c>
      <c r="M367" s="3" t="str">
        <f>IF(AND($A367&lt;&gt;"",M$1&lt;&gt;""),SUMIFS(VM,Fecha,$A367,Linea,VLOOKUP(M$1,Data!$AP:$AR,3,FALSE),Cuenta,VLOOKUP(M$1,Data!$AP:$AR,2,FALSE))+SUMIFS(FX,Fecha,$A367,Linea,VLOOKUP(M$1,Data!$AP:$AR,3,FALSE),Cuenta,VLOOKUP(M$1,Data!$AP:$AR,2,FALSE))+M366,"")</f>
        <v/>
      </c>
      <c r="N367" s="3" t="str">
        <f>IF(AND($A367&lt;&gt;"",N$1&lt;&gt;""),SUMIFS(VM,Fecha,$A367,Linea,VLOOKUP(N$1,Data!$AP:$AR,3,FALSE),Cuenta,VLOOKUP(N$1,Data!$AP:$AR,2,FALSE))+SUMIFS(FX,Fecha,$A367,Linea,VLOOKUP(N$1,Data!$AP:$AR,3,FALSE),Cuenta,VLOOKUP(N$1,Data!$AP:$AR,2,FALSE))+N366,"")</f>
        <v/>
      </c>
    </row>
    <row r="368" spans="2:14" x14ac:dyDescent="0.25">
      <c r="B368" s="3" t="str">
        <f>IF(AND($A368&lt;&gt;"",B$1&lt;&gt;""),SUMIFS(VM,Fecha,$A368,Linea,VLOOKUP(B$1,Data!$AP:$AR,3,FALSE),Cuenta,VLOOKUP(B$1,Data!$AP:$AR,2,FALSE))+SUMIFS(FX,Fecha,$A368,Linea,VLOOKUP(B$1,Data!$AP:$AR,3,FALSE),Cuenta,VLOOKUP(B$1,Data!$AP:$AR,2,FALSE))+B367,"")</f>
        <v/>
      </c>
      <c r="C368" s="3" t="str">
        <f>IF(AND($A368&lt;&gt;"",C$1&lt;&gt;""),SUMIFS(VM,Fecha,$A368,Linea,VLOOKUP(C$1,Data!$AP:$AR,3,FALSE),Cuenta,VLOOKUP(C$1,Data!$AP:$AR,2,FALSE))+SUMIFS(FX,Fecha,$A368,Linea,VLOOKUP(C$1,Data!$AP:$AR,3,FALSE),Cuenta,VLOOKUP(C$1,Data!$AP:$AR,2,FALSE))+C367,"")</f>
        <v/>
      </c>
      <c r="D368" s="3" t="str">
        <f>IF(AND($A368&lt;&gt;"",D$1&lt;&gt;""),SUMIFS(VM,Fecha,$A368,Linea,VLOOKUP(D$1,Data!$AP:$AR,3,FALSE),Cuenta,VLOOKUP(D$1,Data!$AP:$AR,2,FALSE))+SUMIFS(FX,Fecha,$A368,Linea,VLOOKUP(D$1,Data!$AP:$AR,3,FALSE),Cuenta,VLOOKUP(D$1,Data!$AP:$AR,2,FALSE))+D367,"")</f>
        <v/>
      </c>
      <c r="E368" s="3" t="str">
        <f>IF(AND($A368&lt;&gt;"",E$1&lt;&gt;""),SUMIFS(VM,Fecha,$A368,Linea,VLOOKUP(E$1,Data!$AP:$AR,3,FALSE),Cuenta,VLOOKUP(E$1,Data!$AP:$AR,2,FALSE))+SUMIFS(FX,Fecha,$A368,Linea,VLOOKUP(E$1,Data!$AP:$AR,3,FALSE),Cuenta,VLOOKUP(E$1,Data!$AP:$AR,2,FALSE))+E367,"")</f>
        <v/>
      </c>
      <c r="F368" s="3" t="str">
        <f>IF(AND($A368&lt;&gt;"",F$1&lt;&gt;""),SUMIFS(VM,Fecha,$A368,Linea,VLOOKUP(F$1,Data!$AP:$AR,3,FALSE),Cuenta,VLOOKUP(F$1,Data!$AP:$AR,2,FALSE))+SUMIFS(FX,Fecha,$A368,Linea,VLOOKUP(F$1,Data!$AP:$AR,3,FALSE),Cuenta,VLOOKUP(F$1,Data!$AP:$AR,2,FALSE))+F367,"")</f>
        <v/>
      </c>
      <c r="G368" s="3" t="str">
        <f>IF(AND($A368&lt;&gt;"",G$1&lt;&gt;""),SUMIFS(VM,Fecha,$A368,Linea,VLOOKUP(G$1,Data!$AP:$AR,3,FALSE),Cuenta,VLOOKUP(G$1,Data!$AP:$AR,2,FALSE))+SUMIFS(FX,Fecha,$A368,Linea,VLOOKUP(G$1,Data!$AP:$AR,3,FALSE),Cuenta,VLOOKUP(G$1,Data!$AP:$AR,2,FALSE))+G367,"")</f>
        <v/>
      </c>
      <c r="H368" s="3" t="str">
        <f>IF(AND($A368&lt;&gt;"",H$1&lt;&gt;""),SUMIFS(VM,Fecha,$A368,Linea,VLOOKUP(H$1,Data!$AP:$AR,3,FALSE),Cuenta,VLOOKUP(H$1,Data!$AP:$AR,2,FALSE))+SUMIFS(FX,Fecha,$A368,Linea,VLOOKUP(H$1,Data!$AP:$AR,3,FALSE),Cuenta,VLOOKUP(H$1,Data!$AP:$AR,2,FALSE))+H367,"")</f>
        <v/>
      </c>
      <c r="I368" s="3" t="str">
        <f>IF(AND($A368&lt;&gt;"",I$1&lt;&gt;""),SUMIFS(VM,Fecha,$A368,Linea,VLOOKUP(I$1,Data!$AP:$AR,3,FALSE),Cuenta,VLOOKUP(I$1,Data!$AP:$AR,2,FALSE))+SUMIFS(FX,Fecha,$A368,Linea,VLOOKUP(I$1,Data!$AP:$AR,3,FALSE),Cuenta,VLOOKUP(I$1,Data!$AP:$AR,2,FALSE))+I367,"")</f>
        <v/>
      </c>
      <c r="J368" s="3" t="str">
        <f>IF(AND($A368&lt;&gt;"",J$1&lt;&gt;""),SUMIFS(VM,Fecha,$A368,Linea,VLOOKUP(J$1,Data!$AP:$AR,3,FALSE),Cuenta,VLOOKUP(J$1,Data!$AP:$AR,2,FALSE))+SUMIFS(FX,Fecha,$A368,Linea,VLOOKUP(J$1,Data!$AP:$AR,3,FALSE),Cuenta,VLOOKUP(J$1,Data!$AP:$AR,2,FALSE))+J367,"")</f>
        <v/>
      </c>
      <c r="K368" s="3" t="str">
        <f>IF(AND($A368&lt;&gt;"",K$1&lt;&gt;""),SUMIFS(VM,Fecha,$A368,Linea,VLOOKUP(K$1,Data!$AP:$AR,3,FALSE),Cuenta,VLOOKUP(K$1,Data!$AP:$AR,2,FALSE))+SUMIFS(FX,Fecha,$A368,Linea,VLOOKUP(K$1,Data!$AP:$AR,3,FALSE),Cuenta,VLOOKUP(K$1,Data!$AP:$AR,2,FALSE))+K367,"")</f>
        <v/>
      </c>
      <c r="L368" s="3" t="str">
        <f>IF(AND($A368&lt;&gt;"",L$1&lt;&gt;""),SUMIFS(VM,Fecha,$A368,Linea,VLOOKUP(L$1,Data!$AP:$AR,3,FALSE),Cuenta,VLOOKUP(L$1,Data!$AP:$AR,2,FALSE))+SUMIFS(FX,Fecha,$A368,Linea,VLOOKUP(L$1,Data!$AP:$AR,3,FALSE),Cuenta,VLOOKUP(L$1,Data!$AP:$AR,2,FALSE))+L367,"")</f>
        <v/>
      </c>
      <c r="M368" s="3" t="str">
        <f>IF(AND($A368&lt;&gt;"",M$1&lt;&gt;""),SUMIFS(VM,Fecha,$A368,Linea,VLOOKUP(M$1,Data!$AP:$AR,3,FALSE),Cuenta,VLOOKUP(M$1,Data!$AP:$AR,2,FALSE))+SUMIFS(FX,Fecha,$A368,Linea,VLOOKUP(M$1,Data!$AP:$AR,3,FALSE),Cuenta,VLOOKUP(M$1,Data!$AP:$AR,2,FALSE))+M367,"")</f>
        <v/>
      </c>
      <c r="N368" s="3" t="str">
        <f>IF(AND($A368&lt;&gt;"",N$1&lt;&gt;""),SUMIFS(VM,Fecha,$A368,Linea,VLOOKUP(N$1,Data!$AP:$AR,3,FALSE),Cuenta,VLOOKUP(N$1,Data!$AP:$AR,2,FALSE))+SUMIFS(FX,Fecha,$A368,Linea,VLOOKUP(N$1,Data!$AP:$AR,3,FALSE),Cuenta,VLOOKUP(N$1,Data!$AP:$AR,2,FALSE))+N367,"")</f>
        <v/>
      </c>
    </row>
    <row r="369" spans="2:14" x14ac:dyDescent="0.25">
      <c r="B369" s="3" t="str">
        <f>IF(AND($A369&lt;&gt;"",B$1&lt;&gt;""),SUMIFS(VM,Fecha,$A369,Linea,VLOOKUP(B$1,Data!$AP:$AR,3,FALSE),Cuenta,VLOOKUP(B$1,Data!$AP:$AR,2,FALSE))+SUMIFS(FX,Fecha,$A369,Linea,VLOOKUP(B$1,Data!$AP:$AR,3,FALSE),Cuenta,VLOOKUP(B$1,Data!$AP:$AR,2,FALSE))+B368,"")</f>
        <v/>
      </c>
      <c r="C369" s="3" t="str">
        <f>IF(AND($A369&lt;&gt;"",C$1&lt;&gt;""),SUMIFS(VM,Fecha,$A369,Linea,VLOOKUP(C$1,Data!$AP:$AR,3,FALSE),Cuenta,VLOOKUP(C$1,Data!$AP:$AR,2,FALSE))+SUMIFS(FX,Fecha,$A369,Linea,VLOOKUP(C$1,Data!$AP:$AR,3,FALSE),Cuenta,VLOOKUP(C$1,Data!$AP:$AR,2,FALSE))+C368,"")</f>
        <v/>
      </c>
      <c r="D369" s="3" t="str">
        <f>IF(AND($A369&lt;&gt;"",D$1&lt;&gt;""),SUMIFS(VM,Fecha,$A369,Linea,VLOOKUP(D$1,Data!$AP:$AR,3,FALSE),Cuenta,VLOOKUP(D$1,Data!$AP:$AR,2,FALSE))+SUMIFS(FX,Fecha,$A369,Linea,VLOOKUP(D$1,Data!$AP:$AR,3,FALSE),Cuenta,VLOOKUP(D$1,Data!$AP:$AR,2,FALSE))+D368,"")</f>
        <v/>
      </c>
      <c r="E369" s="3" t="str">
        <f>IF(AND($A369&lt;&gt;"",E$1&lt;&gt;""),SUMIFS(VM,Fecha,$A369,Linea,VLOOKUP(E$1,Data!$AP:$AR,3,FALSE),Cuenta,VLOOKUP(E$1,Data!$AP:$AR,2,FALSE))+SUMIFS(FX,Fecha,$A369,Linea,VLOOKUP(E$1,Data!$AP:$AR,3,FALSE),Cuenta,VLOOKUP(E$1,Data!$AP:$AR,2,FALSE))+E368,"")</f>
        <v/>
      </c>
      <c r="F369" s="3" t="str">
        <f>IF(AND($A369&lt;&gt;"",F$1&lt;&gt;""),SUMIFS(VM,Fecha,$A369,Linea,VLOOKUP(F$1,Data!$AP:$AR,3,FALSE),Cuenta,VLOOKUP(F$1,Data!$AP:$AR,2,FALSE))+SUMIFS(FX,Fecha,$A369,Linea,VLOOKUP(F$1,Data!$AP:$AR,3,FALSE),Cuenta,VLOOKUP(F$1,Data!$AP:$AR,2,FALSE))+F368,"")</f>
        <v/>
      </c>
      <c r="G369" s="3" t="str">
        <f>IF(AND($A369&lt;&gt;"",G$1&lt;&gt;""),SUMIFS(VM,Fecha,$A369,Linea,VLOOKUP(G$1,Data!$AP:$AR,3,FALSE),Cuenta,VLOOKUP(G$1,Data!$AP:$AR,2,FALSE))+SUMIFS(FX,Fecha,$A369,Linea,VLOOKUP(G$1,Data!$AP:$AR,3,FALSE),Cuenta,VLOOKUP(G$1,Data!$AP:$AR,2,FALSE))+G368,"")</f>
        <v/>
      </c>
      <c r="H369" s="3" t="str">
        <f>IF(AND($A369&lt;&gt;"",H$1&lt;&gt;""),SUMIFS(VM,Fecha,$A369,Linea,VLOOKUP(H$1,Data!$AP:$AR,3,FALSE),Cuenta,VLOOKUP(H$1,Data!$AP:$AR,2,FALSE))+SUMIFS(FX,Fecha,$A369,Linea,VLOOKUP(H$1,Data!$AP:$AR,3,FALSE),Cuenta,VLOOKUP(H$1,Data!$AP:$AR,2,FALSE))+H368,"")</f>
        <v/>
      </c>
      <c r="I369" s="3" t="str">
        <f>IF(AND($A369&lt;&gt;"",I$1&lt;&gt;""),SUMIFS(VM,Fecha,$A369,Linea,VLOOKUP(I$1,Data!$AP:$AR,3,FALSE),Cuenta,VLOOKUP(I$1,Data!$AP:$AR,2,FALSE))+SUMIFS(FX,Fecha,$A369,Linea,VLOOKUP(I$1,Data!$AP:$AR,3,FALSE),Cuenta,VLOOKUP(I$1,Data!$AP:$AR,2,FALSE))+I368,"")</f>
        <v/>
      </c>
      <c r="J369" s="3" t="str">
        <f>IF(AND($A369&lt;&gt;"",J$1&lt;&gt;""),SUMIFS(VM,Fecha,$A369,Linea,VLOOKUP(J$1,Data!$AP:$AR,3,FALSE),Cuenta,VLOOKUP(J$1,Data!$AP:$AR,2,FALSE))+SUMIFS(FX,Fecha,$A369,Linea,VLOOKUP(J$1,Data!$AP:$AR,3,FALSE),Cuenta,VLOOKUP(J$1,Data!$AP:$AR,2,FALSE))+J368,"")</f>
        <v/>
      </c>
      <c r="K369" s="3" t="str">
        <f>IF(AND($A369&lt;&gt;"",K$1&lt;&gt;""),SUMIFS(VM,Fecha,$A369,Linea,VLOOKUP(K$1,Data!$AP:$AR,3,FALSE),Cuenta,VLOOKUP(K$1,Data!$AP:$AR,2,FALSE))+SUMIFS(FX,Fecha,$A369,Linea,VLOOKUP(K$1,Data!$AP:$AR,3,FALSE),Cuenta,VLOOKUP(K$1,Data!$AP:$AR,2,FALSE))+K368,"")</f>
        <v/>
      </c>
      <c r="L369" s="3" t="str">
        <f>IF(AND($A369&lt;&gt;"",L$1&lt;&gt;""),SUMIFS(VM,Fecha,$A369,Linea,VLOOKUP(L$1,Data!$AP:$AR,3,FALSE),Cuenta,VLOOKUP(L$1,Data!$AP:$AR,2,FALSE))+SUMIFS(FX,Fecha,$A369,Linea,VLOOKUP(L$1,Data!$AP:$AR,3,FALSE),Cuenta,VLOOKUP(L$1,Data!$AP:$AR,2,FALSE))+L368,"")</f>
        <v/>
      </c>
      <c r="M369" s="3" t="str">
        <f>IF(AND($A369&lt;&gt;"",M$1&lt;&gt;""),SUMIFS(VM,Fecha,$A369,Linea,VLOOKUP(M$1,Data!$AP:$AR,3,FALSE),Cuenta,VLOOKUP(M$1,Data!$AP:$AR,2,FALSE))+SUMIFS(FX,Fecha,$A369,Linea,VLOOKUP(M$1,Data!$AP:$AR,3,FALSE),Cuenta,VLOOKUP(M$1,Data!$AP:$AR,2,FALSE))+M368,"")</f>
        <v/>
      </c>
      <c r="N369" s="3" t="str">
        <f>IF(AND($A369&lt;&gt;"",N$1&lt;&gt;""),SUMIFS(VM,Fecha,$A369,Linea,VLOOKUP(N$1,Data!$AP:$AR,3,FALSE),Cuenta,VLOOKUP(N$1,Data!$AP:$AR,2,FALSE))+SUMIFS(FX,Fecha,$A369,Linea,VLOOKUP(N$1,Data!$AP:$AR,3,FALSE),Cuenta,VLOOKUP(N$1,Data!$AP:$AR,2,FALSE))+N368,"")</f>
        <v/>
      </c>
    </row>
    <row r="370" spans="2:14" x14ac:dyDescent="0.25">
      <c r="B370" s="3" t="str">
        <f>IF(AND($A370&lt;&gt;"",B$1&lt;&gt;""),SUMIFS(VM,Fecha,$A370,Linea,VLOOKUP(B$1,Data!$AP:$AR,3,FALSE),Cuenta,VLOOKUP(B$1,Data!$AP:$AR,2,FALSE))+SUMIFS(FX,Fecha,$A370,Linea,VLOOKUP(B$1,Data!$AP:$AR,3,FALSE),Cuenta,VLOOKUP(B$1,Data!$AP:$AR,2,FALSE))+B369,"")</f>
        <v/>
      </c>
      <c r="C370" s="3" t="str">
        <f>IF(AND($A370&lt;&gt;"",C$1&lt;&gt;""),SUMIFS(VM,Fecha,$A370,Linea,VLOOKUP(C$1,Data!$AP:$AR,3,FALSE),Cuenta,VLOOKUP(C$1,Data!$AP:$AR,2,FALSE))+SUMIFS(FX,Fecha,$A370,Linea,VLOOKUP(C$1,Data!$AP:$AR,3,FALSE),Cuenta,VLOOKUP(C$1,Data!$AP:$AR,2,FALSE))+C369,"")</f>
        <v/>
      </c>
      <c r="D370" s="3" t="str">
        <f>IF(AND($A370&lt;&gt;"",D$1&lt;&gt;""),SUMIFS(VM,Fecha,$A370,Linea,VLOOKUP(D$1,Data!$AP:$AR,3,FALSE),Cuenta,VLOOKUP(D$1,Data!$AP:$AR,2,FALSE))+SUMIFS(FX,Fecha,$A370,Linea,VLOOKUP(D$1,Data!$AP:$AR,3,FALSE),Cuenta,VLOOKUP(D$1,Data!$AP:$AR,2,FALSE))+D369,"")</f>
        <v/>
      </c>
      <c r="E370" s="3" t="str">
        <f>IF(AND($A370&lt;&gt;"",E$1&lt;&gt;""),SUMIFS(VM,Fecha,$A370,Linea,VLOOKUP(E$1,Data!$AP:$AR,3,FALSE),Cuenta,VLOOKUP(E$1,Data!$AP:$AR,2,FALSE))+SUMIFS(FX,Fecha,$A370,Linea,VLOOKUP(E$1,Data!$AP:$AR,3,FALSE),Cuenta,VLOOKUP(E$1,Data!$AP:$AR,2,FALSE))+E369,"")</f>
        <v/>
      </c>
      <c r="F370" s="3" t="str">
        <f>IF(AND($A370&lt;&gt;"",F$1&lt;&gt;""),SUMIFS(VM,Fecha,$A370,Linea,VLOOKUP(F$1,Data!$AP:$AR,3,FALSE),Cuenta,VLOOKUP(F$1,Data!$AP:$AR,2,FALSE))+SUMIFS(FX,Fecha,$A370,Linea,VLOOKUP(F$1,Data!$AP:$AR,3,FALSE),Cuenta,VLOOKUP(F$1,Data!$AP:$AR,2,FALSE))+F369,"")</f>
        <v/>
      </c>
      <c r="G370" s="3" t="str">
        <f>IF(AND($A370&lt;&gt;"",G$1&lt;&gt;""),SUMIFS(VM,Fecha,$A370,Linea,VLOOKUP(G$1,Data!$AP:$AR,3,FALSE),Cuenta,VLOOKUP(G$1,Data!$AP:$AR,2,FALSE))+SUMIFS(FX,Fecha,$A370,Linea,VLOOKUP(G$1,Data!$AP:$AR,3,FALSE),Cuenta,VLOOKUP(G$1,Data!$AP:$AR,2,FALSE))+G369,"")</f>
        <v/>
      </c>
      <c r="H370" s="3" t="str">
        <f>IF(AND($A370&lt;&gt;"",H$1&lt;&gt;""),SUMIFS(VM,Fecha,$A370,Linea,VLOOKUP(H$1,Data!$AP:$AR,3,FALSE),Cuenta,VLOOKUP(H$1,Data!$AP:$AR,2,FALSE))+SUMIFS(FX,Fecha,$A370,Linea,VLOOKUP(H$1,Data!$AP:$AR,3,FALSE),Cuenta,VLOOKUP(H$1,Data!$AP:$AR,2,FALSE))+H369,"")</f>
        <v/>
      </c>
      <c r="I370" s="3" t="str">
        <f>IF(AND($A370&lt;&gt;"",I$1&lt;&gt;""),SUMIFS(VM,Fecha,$A370,Linea,VLOOKUP(I$1,Data!$AP:$AR,3,FALSE),Cuenta,VLOOKUP(I$1,Data!$AP:$AR,2,FALSE))+SUMIFS(FX,Fecha,$A370,Linea,VLOOKUP(I$1,Data!$AP:$AR,3,FALSE),Cuenta,VLOOKUP(I$1,Data!$AP:$AR,2,FALSE))+I369,"")</f>
        <v/>
      </c>
      <c r="J370" s="3" t="str">
        <f>IF(AND($A370&lt;&gt;"",J$1&lt;&gt;""),SUMIFS(VM,Fecha,$A370,Linea,VLOOKUP(J$1,Data!$AP:$AR,3,FALSE),Cuenta,VLOOKUP(J$1,Data!$AP:$AR,2,FALSE))+SUMIFS(FX,Fecha,$A370,Linea,VLOOKUP(J$1,Data!$AP:$AR,3,FALSE),Cuenta,VLOOKUP(J$1,Data!$AP:$AR,2,FALSE))+J369,"")</f>
        <v/>
      </c>
      <c r="K370" s="3" t="str">
        <f>IF(AND($A370&lt;&gt;"",K$1&lt;&gt;""),SUMIFS(VM,Fecha,$A370,Linea,VLOOKUP(K$1,Data!$AP:$AR,3,FALSE),Cuenta,VLOOKUP(K$1,Data!$AP:$AR,2,FALSE))+SUMIFS(FX,Fecha,$A370,Linea,VLOOKUP(K$1,Data!$AP:$AR,3,FALSE),Cuenta,VLOOKUP(K$1,Data!$AP:$AR,2,FALSE))+K369,"")</f>
        <v/>
      </c>
      <c r="L370" s="3" t="str">
        <f>IF(AND($A370&lt;&gt;"",L$1&lt;&gt;""),SUMIFS(VM,Fecha,$A370,Linea,VLOOKUP(L$1,Data!$AP:$AR,3,FALSE),Cuenta,VLOOKUP(L$1,Data!$AP:$AR,2,FALSE))+SUMIFS(FX,Fecha,$A370,Linea,VLOOKUP(L$1,Data!$AP:$AR,3,FALSE),Cuenta,VLOOKUP(L$1,Data!$AP:$AR,2,FALSE))+L369,"")</f>
        <v/>
      </c>
      <c r="M370" s="3" t="str">
        <f>IF(AND($A370&lt;&gt;"",M$1&lt;&gt;""),SUMIFS(VM,Fecha,$A370,Linea,VLOOKUP(M$1,Data!$AP:$AR,3,FALSE),Cuenta,VLOOKUP(M$1,Data!$AP:$AR,2,FALSE))+SUMIFS(FX,Fecha,$A370,Linea,VLOOKUP(M$1,Data!$AP:$AR,3,FALSE),Cuenta,VLOOKUP(M$1,Data!$AP:$AR,2,FALSE))+M369,"")</f>
        <v/>
      </c>
      <c r="N370" s="3" t="str">
        <f>IF(AND($A370&lt;&gt;"",N$1&lt;&gt;""),SUMIFS(VM,Fecha,$A370,Linea,VLOOKUP(N$1,Data!$AP:$AR,3,FALSE),Cuenta,VLOOKUP(N$1,Data!$AP:$AR,2,FALSE))+SUMIFS(FX,Fecha,$A370,Linea,VLOOKUP(N$1,Data!$AP:$AR,3,FALSE),Cuenta,VLOOKUP(N$1,Data!$AP:$AR,2,FALSE))+N369,"")</f>
        <v/>
      </c>
    </row>
    <row r="371" spans="2:14" x14ac:dyDescent="0.25">
      <c r="B371" s="3" t="str">
        <f>IF(AND($A371&lt;&gt;"",B$1&lt;&gt;""),SUMIFS(VM,Fecha,$A371,Linea,VLOOKUP(B$1,Data!$AP:$AR,3,FALSE),Cuenta,VLOOKUP(B$1,Data!$AP:$AR,2,FALSE))+SUMIFS(FX,Fecha,$A371,Linea,VLOOKUP(B$1,Data!$AP:$AR,3,FALSE),Cuenta,VLOOKUP(B$1,Data!$AP:$AR,2,FALSE))+B370,"")</f>
        <v/>
      </c>
      <c r="C371" s="3" t="str">
        <f>IF(AND($A371&lt;&gt;"",C$1&lt;&gt;""),SUMIFS(VM,Fecha,$A371,Linea,VLOOKUP(C$1,Data!$AP:$AR,3,FALSE),Cuenta,VLOOKUP(C$1,Data!$AP:$AR,2,FALSE))+SUMIFS(FX,Fecha,$A371,Linea,VLOOKUP(C$1,Data!$AP:$AR,3,FALSE),Cuenta,VLOOKUP(C$1,Data!$AP:$AR,2,FALSE))+C370,"")</f>
        <v/>
      </c>
      <c r="D371" s="3" t="str">
        <f>IF(AND($A371&lt;&gt;"",D$1&lt;&gt;""),SUMIFS(VM,Fecha,$A371,Linea,VLOOKUP(D$1,Data!$AP:$AR,3,FALSE),Cuenta,VLOOKUP(D$1,Data!$AP:$AR,2,FALSE))+SUMIFS(FX,Fecha,$A371,Linea,VLOOKUP(D$1,Data!$AP:$AR,3,FALSE),Cuenta,VLOOKUP(D$1,Data!$AP:$AR,2,FALSE))+D370,"")</f>
        <v/>
      </c>
      <c r="E371" s="3" t="str">
        <f>IF(AND($A371&lt;&gt;"",E$1&lt;&gt;""),SUMIFS(VM,Fecha,$A371,Linea,VLOOKUP(E$1,Data!$AP:$AR,3,FALSE),Cuenta,VLOOKUP(E$1,Data!$AP:$AR,2,FALSE))+SUMIFS(FX,Fecha,$A371,Linea,VLOOKUP(E$1,Data!$AP:$AR,3,FALSE),Cuenta,VLOOKUP(E$1,Data!$AP:$AR,2,FALSE))+E370,"")</f>
        <v/>
      </c>
      <c r="F371" s="3" t="str">
        <f>IF(AND($A371&lt;&gt;"",F$1&lt;&gt;""),SUMIFS(VM,Fecha,$A371,Linea,VLOOKUP(F$1,Data!$AP:$AR,3,FALSE),Cuenta,VLOOKUP(F$1,Data!$AP:$AR,2,FALSE))+SUMIFS(FX,Fecha,$A371,Linea,VLOOKUP(F$1,Data!$AP:$AR,3,FALSE),Cuenta,VLOOKUP(F$1,Data!$AP:$AR,2,FALSE))+F370,"")</f>
        <v/>
      </c>
      <c r="G371" s="3" t="str">
        <f>IF(AND($A371&lt;&gt;"",G$1&lt;&gt;""),SUMIFS(VM,Fecha,$A371,Linea,VLOOKUP(G$1,Data!$AP:$AR,3,FALSE),Cuenta,VLOOKUP(G$1,Data!$AP:$AR,2,FALSE))+SUMIFS(FX,Fecha,$A371,Linea,VLOOKUP(G$1,Data!$AP:$AR,3,FALSE),Cuenta,VLOOKUP(G$1,Data!$AP:$AR,2,FALSE))+G370,"")</f>
        <v/>
      </c>
      <c r="H371" s="3" t="str">
        <f>IF(AND($A371&lt;&gt;"",H$1&lt;&gt;""),SUMIFS(VM,Fecha,$A371,Linea,VLOOKUP(H$1,Data!$AP:$AR,3,FALSE),Cuenta,VLOOKUP(H$1,Data!$AP:$AR,2,FALSE))+SUMIFS(FX,Fecha,$A371,Linea,VLOOKUP(H$1,Data!$AP:$AR,3,FALSE),Cuenta,VLOOKUP(H$1,Data!$AP:$AR,2,FALSE))+H370,"")</f>
        <v/>
      </c>
      <c r="I371" s="3" t="str">
        <f>IF(AND($A371&lt;&gt;"",I$1&lt;&gt;""),SUMIFS(VM,Fecha,$A371,Linea,VLOOKUP(I$1,Data!$AP:$AR,3,FALSE),Cuenta,VLOOKUP(I$1,Data!$AP:$AR,2,FALSE))+SUMIFS(FX,Fecha,$A371,Linea,VLOOKUP(I$1,Data!$AP:$AR,3,FALSE),Cuenta,VLOOKUP(I$1,Data!$AP:$AR,2,FALSE))+I370,"")</f>
        <v/>
      </c>
      <c r="J371" s="3" t="str">
        <f>IF(AND($A371&lt;&gt;"",J$1&lt;&gt;""),SUMIFS(VM,Fecha,$A371,Linea,VLOOKUP(J$1,Data!$AP:$AR,3,FALSE),Cuenta,VLOOKUP(J$1,Data!$AP:$AR,2,FALSE))+SUMIFS(FX,Fecha,$A371,Linea,VLOOKUP(J$1,Data!$AP:$AR,3,FALSE),Cuenta,VLOOKUP(J$1,Data!$AP:$AR,2,FALSE))+J370,"")</f>
        <v/>
      </c>
      <c r="K371" s="3" t="str">
        <f>IF(AND($A371&lt;&gt;"",K$1&lt;&gt;""),SUMIFS(VM,Fecha,$A371,Linea,VLOOKUP(K$1,Data!$AP:$AR,3,FALSE),Cuenta,VLOOKUP(K$1,Data!$AP:$AR,2,FALSE))+SUMIFS(FX,Fecha,$A371,Linea,VLOOKUP(K$1,Data!$AP:$AR,3,FALSE),Cuenta,VLOOKUP(K$1,Data!$AP:$AR,2,FALSE))+K370,"")</f>
        <v/>
      </c>
      <c r="L371" s="3" t="str">
        <f>IF(AND($A371&lt;&gt;"",L$1&lt;&gt;""),SUMIFS(VM,Fecha,$A371,Linea,VLOOKUP(L$1,Data!$AP:$AR,3,FALSE),Cuenta,VLOOKUP(L$1,Data!$AP:$AR,2,FALSE))+SUMIFS(FX,Fecha,$A371,Linea,VLOOKUP(L$1,Data!$AP:$AR,3,FALSE),Cuenta,VLOOKUP(L$1,Data!$AP:$AR,2,FALSE))+L370,"")</f>
        <v/>
      </c>
      <c r="M371" s="3" t="str">
        <f>IF(AND($A371&lt;&gt;"",M$1&lt;&gt;""),SUMIFS(VM,Fecha,$A371,Linea,VLOOKUP(M$1,Data!$AP:$AR,3,FALSE),Cuenta,VLOOKUP(M$1,Data!$AP:$AR,2,FALSE))+SUMIFS(FX,Fecha,$A371,Linea,VLOOKUP(M$1,Data!$AP:$AR,3,FALSE),Cuenta,VLOOKUP(M$1,Data!$AP:$AR,2,FALSE))+M370,"")</f>
        <v/>
      </c>
      <c r="N371" s="3" t="str">
        <f>IF(AND($A371&lt;&gt;"",N$1&lt;&gt;""),SUMIFS(VM,Fecha,$A371,Linea,VLOOKUP(N$1,Data!$AP:$AR,3,FALSE),Cuenta,VLOOKUP(N$1,Data!$AP:$AR,2,FALSE))+SUMIFS(FX,Fecha,$A371,Linea,VLOOKUP(N$1,Data!$AP:$AR,3,FALSE),Cuenta,VLOOKUP(N$1,Data!$AP:$AR,2,FALSE))+N370,"")</f>
        <v/>
      </c>
    </row>
    <row r="372" spans="2:14" x14ac:dyDescent="0.25">
      <c r="B372" s="3" t="str">
        <f>IF(AND($A372&lt;&gt;"",B$1&lt;&gt;""),SUMIFS(VM,Fecha,$A372,Linea,VLOOKUP(B$1,Data!$AP:$AR,3,FALSE),Cuenta,VLOOKUP(B$1,Data!$AP:$AR,2,FALSE))+SUMIFS(FX,Fecha,$A372,Linea,VLOOKUP(B$1,Data!$AP:$AR,3,FALSE),Cuenta,VLOOKUP(B$1,Data!$AP:$AR,2,FALSE))+B371,"")</f>
        <v/>
      </c>
      <c r="C372" s="3" t="str">
        <f>IF(AND($A372&lt;&gt;"",C$1&lt;&gt;""),SUMIFS(VM,Fecha,$A372,Linea,VLOOKUP(C$1,Data!$AP:$AR,3,FALSE),Cuenta,VLOOKUP(C$1,Data!$AP:$AR,2,FALSE))+SUMIFS(FX,Fecha,$A372,Linea,VLOOKUP(C$1,Data!$AP:$AR,3,FALSE),Cuenta,VLOOKUP(C$1,Data!$AP:$AR,2,FALSE))+C371,"")</f>
        <v/>
      </c>
      <c r="D372" s="3" t="str">
        <f>IF(AND($A372&lt;&gt;"",D$1&lt;&gt;""),SUMIFS(VM,Fecha,$A372,Linea,VLOOKUP(D$1,Data!$AP:$AR,3,FALSE),Cuenta,VLOOKUP(D$1,Data!$AP:$AR,2,FALSE))+SUMIFS(FX,Fecha,$A372,Linea,VLOOKUP(D$1,Data!$AP:$AR,3,FALSE),Cuenta,VLOOKUP(D$1,Data!$AP:$AR,2,FALSE))+D371,"")</f>
        <v/>
      </c>
      <c r="E372" s="3" t="str">
        <f>IF(AND($A372&lt;&gt;"",E$1&lt;&gt;""),SUMIFS(VM,Fecha,$A372,Linea,VLOOKUP(E$1,Data!$AP:$AR,3,FALSE),Cuenta,VLOOKUP(E$1,Data!$AP:$AR,2,FALSE))+SUMIFS(FX,Fecha,$A372,Linea,VLOOKUP(E$1,Data!$AP:$AR,3,FALSE),Cuenta,VLOOKUP(E$1,Data!$AP:$AR,2,FALSE))+E371,"")</f>
        <v/>
      </c>
      <c r="F372" s="3" t="str">
        <f>IF(AND($A372&lt;&gt;"",F$1&lt;&gt;""),SUMIFS(VM,Fecha,$A372,Linea,VLOOKUP(F$1,Data!$AP:$AR,3,FALSE),Cuenta,VLOOKUP(F$1,Data!$AP:$AR,2,FALSE))+SUMIFS(FX,Fecha,$A372,Linea,VLOOKUP(F$1,Data!$AP:$AR,3,FALSE),Cuenta,VLOOKUP(F$1,Data!$AP:$AR,2,FALSE))+F371,"")</f>
        <v/>
      </c>
      <c r="G372" s="3" t="str">
        <f>IF(AND($A372&lt;&gt;"",G$1&lt;&gt;""),SUMIFS(VM,Fecha,$A372,Linea,VLOOKUP(G$1,Data!$AP:$AR,3,FALSE),Cuenta,VLOOKUP(G$1,Data!$AP:$AR,2,FALSE))+SUMIFS(FX,Fecha,$A372,Linea,VLOOKUP(G$1,Data!$AP:$AR,3,FALSE),Cuenta,VLOOKUP(G$1,Data!$AP:$AR,2,FALSE))+G371,"")</f>
        <v/>
      </c>
      <c r="H372" s="3" t="str">
        <f>IF(AND($A372&lt;&gt;"",H$1&lt;&gt;""),SUMIFS(VM,Fecha,$A372,Linea,VLOOKUP(H$1,Data!$AP:$AR,3,FALSE),Cuenta,VLOOKUP(H$1,Data!$AP:$AR,2,FALSE))+SUMIFS(FX,Fecha,$A372,Linea,VLOOKUP(H$1,Data!$AP:$AR,3,FALSE),Cuenta,VLOOKUP(H$1,Data!$AP:$AR,2,FALSE))+H371,"")</f>
        <v/>
      </c>
      <c r="I372" s="3" t="str">
        <f>IF(AND($A372&lt;&gt;"",I$1&lt;&gt;""),SUMIFS(VM,Fecha,$A372,Linea,VLOOKUP(I$1,Data!$AP:$AR,3,FALSE),Cuenta,VLOOKUP(I$1,Data!$AP:$AR,2,FALSE))+SUMIFS(FX,Fecha,$A372,Linea,VLOOKUP(I$1,Data!$AP:$AR,3,FALSE),Cuenta,VLOOKUP(I$1,Data!$AP:$AR,2,FALSE))+I371,"")</f>
        <v/>
      </c>
      <c r="J372" s="3" t="str">
        <f>IF(AND($A372&lt;&gt;"",J$1&lt;&gt;""),SUMIFS(VM,Fecha,$A372,Linea,VLOOKUP(J$1,Data!$AP:$AR,3,FALSE),Cuenta,VLOOKUP(J$1,Data!$AP:$AR,2,FALSE))+SUMIFS(FX,Fecha,$A372,Linea,VLOOKUP(J$1,Data!$AP:$AR,3,FALSE),Cuenta,VLOOKUP(J$1,Data!$AP:$AR,2,FALSE))+J371,"")</f>
        <v/>
      </c>
      <c r="K372" s="3" t="str">
        <f>IF(AND($A372&lt;&gt;"",K$1&lt;&gt;""),SUMIFS(VM,Fecha,$A372,Linea,VLOOKUP(K$1,Data!$AP:$AR,3,FALSE),Cuenta,VLOOKUP(K$1,Data!$AP:$AR,2,FALSE))+SUMIFS(FX,Fecha,$A372,Linea,VLOOKUP(K$1,Data!$AP:$AR,3,FALSE),Cuenta,VLOOKUP(K$1,Data!$AP:$AR,2,FALSE))+K371,"")</f>
        <v/>
      </c>
      <c r="L372" s="3" t="str">
        <f>IF(AND($A372&lt;&gt;"",L$1&lt;&gt;""),SUMIFS(VM,Fecha,$A372,Linea,VLOOKUP(L$1,Data!$AP:$AR,3,FALSE),Cuenta,VLOOKUP(L$1,Data!$AP:$AR,2,FALSE))+SUMIFS(FX,Fecha,$A372,Linea,VLOOKUP(L$1,Data!$AP:$AR,3,FALSE),Cuenta,VLOOKUP(L$1,Data!$AP:$AR,2,FALSE))+L371,"")</f>
        <v/>
      </c>
      <c r="M372" s="3" t="str">
        <f>IF(AND($A372&lt;&gt;"",M$1&lt;&gt;""),SUMIFS(VM,Fecha,$A372,Linea,VLOOKUP(M$1,Data!$AP:$AR,3,FALSE),Cuenta,VLOOKUP(M$1,Data!$AP:$AR,2,FALSE))+SUMIFS(FX,Fecha,$A372,Linea,VLOOKUP(M$1,Data!$AP:$AR,3,FALSE),Cuenta,VLOOKUP(M$1,Data!$AP:$AR,2,FALSE))+M371,"")</f>
        <v/>
      </c>
      <c r="N372" s="3" t="str">
        <f>IF(AND($A372&lt;&gt;"",N$1&lt;&gt;""),SUMIFS(VM,Fecha,$A372,Linea,VLOOKUP(N$1,Data!$AP:$AR,3,FALSE),Cuenta,VLOOKUP(N$1,Data!$AP:$AR,2,FALSE))+SUMIFS(FX,Fecha,$A372,Linea,VLOOKUP(N$1,Data!$AP:$AR,3,FALSE),Cuenta,VLOOKUP(N$1,Data!$AP:$AR,2,FALSE))+N371,"")</f>
        <v/>
      </c>
    </row>
    <row r="373" spans="2:14" x14ac:dyDescent="0.25">
      <c r="B373" s="3" t="str">
        <f>IF(AND($A373&lt;&gt;"",B$1&lt;&gt;""),SUMIFS(VM,Fecha,$A373,Linea,VLOOKUP(B$1,Data!$AP:$AR,3,FALSE),Cuenta,VLOOKUP(B$1,Data!$AP:$AR,2,FALSE))+SUMIFS(FX,Fecha,$A373,Linea,VLOOKUP(B$1,Data!$AP:$AR,3,FALSE),Cuenta,VLOOKUP(B$1,Data!$AP:$AR,2,FALSE))+B372,"")</f>
        <v/>
      </c>
      <c r="C373" s="3" t="str">
        <f>IF(AND($A373&lt;&gt;"",C$1&lt;&gt;""),SUMIFS(VM,Fecha,$A373,Linea,VLOOKUP(C$1,Data!$AP:$AR,3,FALSE),Cuenta,VLOOKUP(C$1,Data!$AP:$AR,2,FALSE))+SUMIFS(FX,Fecha,$A373,Linea,VLOOKUP(C$1,Data!$AP:$AR,3,FALSE),Cuenta,VLOOKUP(C$1,Data!$AP:$AR,2,FALSE))+C372,"")</f>
        <v/>
      </c>
      <c r="D373" s="3" t="str">
        <f>IF(AND($A373&lt;&gt;"",D$1&lt;&gt;""),SUMIFS(VM,Fecha,$A373,Linea,VLOOKUP(D$1,Data!$AP:$AR,3,FALSE),Cuenta,VLOOKUP(D$1,Data!$AP:$AR,2,FALSE))+SUMIFS(FX,Fecha,$A373,Linea,VLOOKUP(D$1,Data!$AP:$AR,3,FALSE),Cuenta,VLOOKUP(D$1,Data!$AP:$AR,2,FALSE))+D372,"")</f>
        <v/>
      </c>
      <c r="E373" s="3" t="str">
        <f>IF(AND($A373&lt;&gt;"",E$1&lt;&gt;""),SUMIFS(VM,Fecha,$A373,Linea,VLOOKUP(E$1,Data!$AP:$AR,3,FALSE),Cuenta,VLOOKUP(E$1,Data!$AP:$AR,2,FALSE))+SUMIFS(FX,Fecha,$A373,Linea,VLOOKUP(E$1,Data!$AP:$AR,3,FALSE),Cuenta,VLOOKUP(E$1,Data!$AP:$AR,2,FALSE))+E372,"")</f>
        <v/>
      </c>
      <c r="F373" s="3" t="str">
        <f>IF(AND($A373&lt;&gt;"",F$1&lt;&gt;""),SUMIFS(VM,Fecha,$A373,Linea,VLOOKUP(F$1,Data!$AP:$AR,3,FALSE),Cuenta,VLOOKUP(F$1,Data!$AP:$AR,2,FALSE))+SUMIFS(FX,Fecha,$A373,Linea,VLOOKUP(F$1,Data!$AP:$AR,3,FALSE),Cuenta,VLOOKUP(F$1,Data!$AP:$AR,2,FALSE))+F372,"")</f>
        <v/>
      </c>
      <c r="G373" s="3" t="str">
        <f>IF(AND($A373&lt;&gt;"",G$1&lt;&gt;""),SUMIFS(VM,Fecha,$A373,Linea,VLOOKUP(G$1,Data!$AP:$AR,3,FALSE),Cuenta,VLOOKUP(G$1,Data!$AP:$AR,2,FALSE))+SUMIFS(FX,Fecha,$A373,Linea,VLOOKUP(G$1,Data!$AP:$AR,3,FALSE),Cuenta,VLOOKUP(G$1,Data!$AP:$AR,2,FALSE))+G372,"")</f>
        <v/>
      </c>
      <c r="H373" s="3" t="str">
        <f>IF(AND($A373&lt;&gt;"",H$1&lt;&gt;""),SUMIFS(VM,Fecha,$A373,Linea,VLOOKUP(H$1,Data!$AP:$AR,3,FALSE),Cuenta,VLOOKUP(H$1,Data!$AP:$AR,2,FALSE))+SUMIFS(FX,Fecha,$A373,Linea,VLOOKUP(H$1,Data!$AP:$AR,3,FALSE),Cuenta,VLOOKUP(H$1,Data!$AP:$AR,2,FALSE))+H372,"")</f>
        <v/>
      </c>
      <c r="I373" s="3" t="str">
        <f>IF(AND($A373&lt;&gt;"",I$1&lt;&gt;""),SUMIFS(VM,Fecha,$A373,Linea,VLOOKUP(I$1,Data!$AP:$AR,3,FALSE),Cuenta,VLOOKUP(I$1,Data!$AP:$AR,2,FALSE))+SUMIFS(FX,Fecha,$A373,Linea,VLOOKUP(I$1,Data!$AP:$AR,3,FALSE),Cuenta,VLOOKUP(I$1,Data!$AP:$AR,2,FALSE))+I372,"")</f>
        <v/>
      </c>
      <c r="J373" s="3" t="str">
        <f>IF(AND($A373&lt;&gt;"",J$1&lt;&gt;""),SUMIFS(VM,Fecha,$A373,Linea,VLOOKUP(J$1,Data!$AP:$AR,3,FALSE),Cuenta,VLOOKUP(J$1,Data!$AP:$AR,2,FALSE))+SUMIFS(FX,Fecha,$A373,Linea,VLOOKUP(J$1,Data!$AP:$AR,3,FALSE),Cuenta,VLOOKUP(J$1,Data!$AP:$AR,2,FALSE))+J372,"")</f>
        <v/>
      </c>
      <c r="K373" s="3" t="str">
        <f>IF(AND($A373&lt;&gt;"",K$1&lt;&gt;""),SUMIFS(VM,Fecha,$A373,Linea,VLOOKUP(K$1,Data!$AP:$AR,3,FALSE),Cuenta,VLOOKUP(K$1,Data!$AP:$AR,2,FALSE))+SUMIFS(FX,Fecha,$A373,Linea,VLOOKUP(K$1,Data!$AP:$AR,3,FALSE),Cuenta,VLOOKUP(K$1,Data!$AP:$AR,2,FALSE))+K372,"")</f>
        <v/>
      </c>
      <c r="L373" s="3" t="str">
        <f>IF(AND($A373&lt;&gt;"",L$1&lt;&gt;""),SUMIFS(VM,Fecha,$A373,Linea,VLOOKUP(L$1,Data!$AP:$AR,3,FALSE),Cuenta,VLOOKUP(L$1,Data!$AP:$AR,2,FALSE))+SUMIFS(FX,Fecha,$A373,Linea,VLOOKUP(L$1,Data!$AP:$AR,3,FALSE),Cuenta,VLOOKUP(L$1,Data!$AP:$AR,2,FALSE))+L372,"")</f>
        <v/>
      </c>
      <c r="M373" s="3" t="str">
        <f>IF(AND($A373&lt;&gt;"",M$1&lt;&gt;""),SUMIFS(VM,Fecha,$A373,Linea,VLOOKUP(M$1,Data!$AP:$AR,3,FALSE),Cuenta,VLOOKUP(M$1,Data!$AP:$AR,2,FALSE))+SUMIFS(FX,Fecha,$A373,Linea,VLOOKUP(M$1,Data!$AP:$AR,3,FALSE),Cuenta,VLOOKUP(M$1,Data!$AP:$AR,2,FALSE))+M372,"")</f>
        <v/>
      </c>
      <c r="N373" s="3" t="str">
        <f>IF(AND($A373&lt;&gt;"",N$1&lt;&gt;""),SUMIFS(VM,Fecha,$A373,Linea,VLOOKUP(N$1,Data!$AP:$AR,3,FALSE),Cuenta,VLOOKUP(N$1,Data!$AP:$AR,2,FALSE))+SUMIFS(FX,Fecha,$A373,Linea,VLOOKUP(N$1,Data!$AP:$AR,3,FALSE),Cuenta,VLOOKUP(N$1,Data!$AP:$AR,2,FALSE))+N372,"")</f>
        <v/>
      </c>
    </row>
    <row r="374" spans="2:14" x14ac:dyDescent="0.25">
      <c r="B374" s="3" t="str">
        <f>IF(AND($A374&lt;&gt;"",B$1&lt;&gt;""),SUMIFS(VM,Fecha,$A374,Linea,VLOOKUP(B$1,Data!$AP:$AR,3,FALSE),Cuenta,VLOOKUP(B$1,Data!$AP:$AR,2,FALSE))+SUMIFS(FX,Fecha,$A374,Linea,VLOOKUP(B$1,Data!$AP:$AR,3,FALSE),Cuenta,VLOOKUP(B$1,Data!$AP:$AR,2,FALSE))+B373,"")</f>
        <v/>
      </c>
      <c r="C374" s="3" t="str">
        <f>IF(AND($A374&lt;&gt;"",C$1&lt;&gt;""),SUMIFS(VM,Fecha,$A374,Linea,VLOOKUP(C$1,Data!$AP:$AR,3,FALSE),Cuenta,VLOOKUP(C$1,Data!$AP:$AR,2,FALSE))+SUMIFS(FX,Fecha,$A374,Linea,VLOOKUP(C$1,Data!$AP:$AR,3,FALSE),Cuenta,VLOOKUP(C$1,Data!$AP:$AR,2,FALSE))+C373,"")</f>
        <v/>
      </c>
      <c r="D374" s="3" t="str">
        <f>IF(AND($A374&lt;&gt;"",D$1&lt;&gt;""),SUMIFS(VM,Fecha,$A374,Linea,VLOOKUP(D$1,Data!$AP:$AR,3,FALSE),Cuenta,VLOOKUP(D$1,Data!$AP:$AR,2,FALSE))+SUMIFS(FX,Fecha,$A374,Linea,VLOOKUP(D$1,Data!$AP:$AR,3,FALSE),Cuenta,VLOOKUP(D$1,Data!$AP:$AR,2,FALSE))+D373,"")</f>
        <v/>
      </c>
      <c r="E374" s="3" t="str">
        <f>IF(AND($A374&lt;&gt;"",E$1&lt;&gt;""),SUMIFS(VM,Fecha,$A374,Linea,VLOOKUP(E$1,Data!$AP:$AR,3,FALSE),Cuenta,VLOOKUP(E$1,Data!$AP:$AR,2,FALSE))+SUMIFS(FX,Fecha,$A374,Linea,VLOOKUP(E$1,Data!$AP:$AR,3,FALSE),Cuenta,VLOOKUP(E$1,Data!$AP:$AR,2,FALSE))+E373,"")</f>
        <v/>
      </c>
      <c r="F374" s="3" t="str">
        <f>IF(AND($A374&lt;&gt;"",F$1&lt;&gt;""),SUMIFS(VM,Fecha,$A374,Linea,VLOOKUP(F$1,Data!$AP:$AR,3,FALSE),Cuenta,VLOOKUP(F$1,Data!$AP:$AR,2,FALSE))+SUMIFS(FX,Fecha,$A374,Linea,VLOOKUP(F$1,Data!$AP:$AR,3,FALSE),Cuenta,VLOOKUP(F$1,Data!$AP:$AR,2,FALSE))+F373,"")</f>
        <v/>
      </c>
      <c r="G374" s="3" t="str">
        <f>IF(AND($A374&lt;&gt;"",G$1&lt;&gt;""),SUMIFS(VM,Fecha,$A374,Linea,VLOOKUP(G$1,Data!$AP:$AR,3,FALSE),Cuenta,VLOOKUP(G$1,Data!$AP:$AR,2,FALSE))+SUMIFS(FX,Fecha,$A374,Linea,VLOOKUP(G$1,Data!$AP:$AR,3,FALSE),Cuenta,VLOOKUP(G$1,Data!$AP:$AR,2,FALSE))+G373,"")</f>
        <v/>
      </c>
      <c r="H374" s="3" t="str">
        <f>IF(AND($A374&lt;&gt;"",H$1&lt;&gt;""),SUMIFS(VM,Fecha,$A374,Linea,VLOOKUP(H$1,Data!$AP:$AR,3,FALSE),Cuenta,VLOOKUP(H$1,Data!$AP:$AR,2,FALSE))+SUMIFS(FX,Fecha,$A374,Linea,VLOOKUP(H$1,Data!$AP:$AR,3,FALSE),Cuenta,VLOOKUP(H$1,Data!$AP:$AR,2,FALSE))+H373,"")</f>
        <v/>
      </c>
      <c r="I374" s="3" t="str">
        <f>IF(AND($A374&lt;&gt;"",I$1&lt;&gt;""),SUMIFS(VM,Fecha,$A374,Linea,VLOOKUP(I$1,Data!$AP:$AR,3,FALSE),Cuenta,VLOOKUP(I$1,Data!$AP:$AR,2,FALSE))+SUMIFS(FX,Fecha,$A374,Linea,VLOOKUP(I$1,Data!$AP:$AR,3,FALSE),Cuenta,VLOOKUP(I$1,Data!$AP:$AR,2,FALSE))+I373,"")</f>
        <v/>
      </c>
      <c r="J374" s="3" t="str">
        <f>IF(AND($A374&lt;&gt;"",J$1&lt;&gt;""),SUMIFS(VM,Fecha,$A374,Linea,VLOOKUP(J$1,Data!$AP:$AR,3,FALSE),Cuenta,VLOOKUP(J$1,Data!$AP:$AR,2,FALSE))+SUMIFS(FX,Fecha,$A374,Linea,VLOOKUP(J$1,Data!$AP:$AR,3,FALSE),Cuenta,VLOOKUP(J$1,Data!$AP:$AR,2,FALSE))+J373,"")</f>
        <v/>
      </c>
      <c r="K374" s="3" t="str">
        <f>IF(AND($A374&lt;&gt;"",K$1&lt;&gt;""),SUMIFS(VM,Fecha,$A374,Linea,VLOOKUP(K$1,Data!$AP:$AR,3,FALSE),Cuenta,VLOOKUP(K$1,Data!$AP:$AR,2,FALSE))+SUMIFS(FX,Fecha,$A374,Linea,VLOOKUP(K$1,Data!$AP:$AR,3,FALSE),Cuenta,VLOOKUP(K$1,Data!$AP:$AR,2,FALSE))+K373,"")</f>
        <v/>
      </c>
      <c r="L374" s="3" t="str">
        <f>IF(AND($A374&lt;&gt;"",L$1&lt;&gt;""),SUMIFS(VM,Fecha,$A374,Linea,VLOOKUP(L$1,Data!$AP:$AR,3,FALSE),Cuenta,VLOOKUP(L$1,Data!$AP:$AR,2,FALSE))+SUMIFS(FX,Fecha,$A374,Linea,VLOOKUP(L$1,Data!$AP:$AR,3,FALSE),Cuenta,VLOOKUP(L$1,Data!$AP:$AR,2,FALSE))+L373,"")</f>
        <v/>
      </c>
      <c r="M374" s="3" t="str">
        <f>IF(AND($A374&lt;&gt;"",M$1&lt;&gt;""),SUMIFS(VM,Fecha,$A374,Linea,VLOOKUP(M$1,Data!$AP:$AR,3,FALSE),Cuenta,VLOOKUP(M$1,Data!$AP:$AR,2,FALSE))+SUMIFS(FX,Fecha,$A374,Linea,VLOOKUP(M$1,Data!$AP:$AR,3,FALSE),Cuenta,VLOOKUP(M$1,Data!$AP:$AR,2,FALSE))+M373,"")</f>
        <v/>
      </c>
      <c r="N374" s="3" t="str">
        <f>IF(AND($A374&lt;&gt;"",N$1&lt;&gt;""),SUMIFS(VM,Fecha,$A374,Linea,VLOOKUP(N$1,Data!$AP:$AR,3,FALSE),Cuenta,VLOOKUP(N$1,Data!$AP:$AR,2,FALSE))+SUMIFS(FX,Fecha,$A374,Linea,VLOOKUP(N$1,Data!$AP:$AR,3,FALSE),Cuenta,VLOOKUP(N$1,Data!$AP:$AR,2,FALSE))+N373,"")</f>
        <v/>
      </c>
    </row>
    <row r="375" spans="2:14" x14ac:dyDescent="0.25">
      <c r="B375" s="3" t="str">
        <f>IF(AND($A375&lt;&gt;"",B$1&lt;&gt;""),SUMIFS(VM,Fecha,$A375,Linea,VLOOKUP(B$1,Data!$AP:$AR,3,FALSE),Cuenta,VLOOKUP(B$1,Data!$AP:$AR,2,FALSE))+SUMIFS(FX,Fecha,$A375,Linea,VLOOKUP(B$1,Data!$AP:$AR,3,FALSE),Cuenta,VLOOKUP(B$1,Data!$AP:$AR,2,FALSE))+B374,"")</f>
        <v/>
      </c>
      <c r="C375" s="3" t="str">
        <f>IF(AND($A375&lt;&gt;"",C$1&lt;&gt;""),SUMIFS(VM,Fecha,$A375,Linea,VLOOKUP(C$1,Data!$AP:$AR,3,FALSE),Cuenta,VLOOKUP(C$1,Data!$AP:$AR,2,FALSE))+SUMIFS(FX,Fecha,$A375,Linea,VLOOKUP(C$1,Data!$AP:$AR,3,FALSE),Cuenta,VLOOKUP(C$1,Data!$AP:$AR,2,FALSE))+C374,"")</f>
        <v/>
      </c>
      <c r="D375" s="3" t="str">
        <f>IF(AND($A375&lt;&gt;"",D$1&lt;&gt;""),SUMIFS(VM,Fecha,$A375,Linea,VLOOKUP(D$1,Data!$AP:$AR,3,FALSE),Cuenta,VLOOKUP(D$1,Data!$AP:$AR,2,FALSE))+SUMIFS(FX,Fecha,$A375,Linea,VLOOKUP(D$1,Data!$AP:$AR,3,FALSE),Cuenta,VLOOKUP(D$1,Data!$AP:$AR,2,FALSE))+D374,"")</f>
        <v/>
      </c>
      <c r="E375" s="3" t="str">
        <f>IF(AND($A375&lt;&gt;"",E$1&lt;&gt;""),SUMIFS(VM,Fecha,$A375,Linea,VLOOKUP(E$1,Data!$AP:$AR,3,FALSE),Cuenta,VLOOKUP(E$1,Data!$AP:$AR,2,FALSE))+SUMIFS(FX,Fecha,$A375,Linea,VLOOKUP(E$1,Data!$AP:$AR,3,FALSE),Cuenta,VLOOKUP(E$1,Data!$AP:$AR,2,FALSE))+E374,"")</f>
        <v/>
      </c>
      <c r="F375" s="3" t="str">
        <f>IF(AND($A375&lt;&gt;"",F$1&lt;&gt;""),SUMIFS(VM,Fecha,$A375,Linea,VLOOKUP(F$1,Data!$AP:$AR,3,FALSE),Cuenta,VLOOKUP(F$1,Data!$AP:$AR,2,FALSE))+SUMIFS(FX,Fecha,$A375,Linea,VLOOKUP(F$1,Data!$AP:$AR,3,FALSE),Cuenta,VLOOKUP(F$1,Data!$AP:$AR,2,FALSE))+F374,"")</f>
        <v/>
      </c>
      <c r="G375" s="3" t="str">
        <f>IF(AND($A375&lt;&gt;"",G$1&lt;&gt;""),SUMIFS(VM,Fecha,$A375,Linea,VLOOKUP(G$1,Data!$AP:$AR,3,FALSE),Cuenta,VLOOKUP(G$1,Data!$AP:$AR,2,FALSE))+SUMIFS(FX,Fecha,$A375,Linea,VLOOKUP(G$1,Data!$AP:$AR,3,FALSE),Cuenta,VLOOKUP(G$1,Data!$AP:$AR,2,FALSE))+G374,"")</f>
        <v/>
      </c>
      <c r="H375" s="3" t="str">
        <f>IF(AND($A375&lt;&gt;"",H$1&lt;&gt;""),SUMIFS(VM,Fecha,$A375,Linea,VLOOKUP(H$1,Data!$AP:$AR,3,FALSE),Cuenta,VLOOKUP(H$1,Data!$AP:$AR,2,FALSE))+SUMIFS(FX,Fecha,$A375,Linea,VLOOKUP(H$1,Data!$AP:$AR,3,FALSE),Cuenta,VLOOKUP(H$1,Data!$AP:$AR,2,FALSE))+H374,"")</f>
        <v/>
      </c>
      <c r="I375" s="3" t="str">
        <f>IF(AND($A375&lt;&gt;"",I$1&lt;&gt;""),SUMIFS(VM,Fecha,$A375,Linea,VLOOKUP(I$1,Data!$AP:$AR,3,FALSE),Cuenta,VLOOKUP(I$1,Data!$AP:$AR,2,FALSE))+SUMIFS(FX,Fecha,$A375,Linea,VLOOKUP(I$1,Data!$AP:$AR,3,FALSE),Cuenta,VLOOKUP(I$1,Data!$AP:$AR,2,FALSE))+I374,"")</f>
        <v/>
      </c>
      <c r="J375" s="3" t="str">
        <f>IF(AND($A375&lt;&gt;"",J$1&lt;&gt;""),SUMIFS(VM,Fecha,$A375,Linea,VLOOKUP(J$1,Data!$AP:$AR,3,FALSE),Cuenta,VLOOKUP(J$1,Data!$AP:$AR,2,FALSE))+SUMIFS(FX,Fecha,$A375,Linea,VLOOKUP(J$1,Data!$AP:$AR,3,FALSE),Cuenta,VLOOKUP(J$1,Data!$AP:$AR,2,FALSE))+J374,"")</f>
        <v/>
      </c>
      <c r="K375" s="3" t="str">
        <f>IF(AND($A375&lt;&gt;"",K$1&lt;&gt;""),SUMIFS(VM,Fecha,$A375,Linea,VLOOKUP(K$1,Data!$AP:$AR,3,FALSE),Cuenta,VLOOKUP(K$1,Data!$AP:$AR,2,FALSE))+SUMIFS(FX,Fecha,$A375,Linea,VLOOKUP(K$1,Data!$AP:$AR,3,FALSE),Cuenta,VLOOKUP(K$1,Data!$AP:$AR,2,FALSE))+K374,"")</f>
        <v/>
      </c>
      <c r="L375" s="3" t="str">
        <f>IF(AND($A375&lt;&gt;"",L$1&lt;&gt;""),SUMIFS(VM,Fecha,$A375,Linea,VLOOKUP(L$1,Data!$AP:$AR,3,FALSE),Cuenta,VLOOKUP(L$1,Data!$AP:$AR,2,FALSE))+SUMIFS(FX,Fecha,$A375,Linea,VLOOKUP(L$1,Data!$AP:$AR,3,FALSE),Cuenta,VLOOKUP(L$1,Data!$AP:$AR,2,FALSE))+L374,"")</f>
        <v/>
      </c>
      <c r="M375" s="3" t="str">
        <f>IF(AND($A375&lt;&gt;"",M$1&lt;&gt;""),SUMIFS(VM,Fecha,$A375,Linea,VLOOKUP(M$1,Data!$AP:$AR,3,FALSE),Cuenta,VLOOKUP(M$1,Data!$AP:$AR,2,FALSE))+SUMIFS(FX,Fecha,$A375,Linea,VLOOKUP(M$1,Data!$AP:$AR,3,FALSE),Cuenta,VLOOKUP(M$1,Data!$AP:$AR,2,FALSE))+M374,"")</f>
        <v/>
      </c>
      <c r="N375" s="3" t="str">
        <f>IF(AND($A375&lt;&gt;"",N$1&lt;&gt;""),SUMIFS(VM,Fecha,$A375,Linea,VLOOKUP(N$1,Data!$AP:$AR,3,FALSE),Cuenta,VLOOKUP(N$1,Data!$AP:$AR,2,FALSE))+SUMIFS(FX,Fecha,$A375,Linea,VLOOKUP(N$1,Data!$AP:$AR,3,FALSE),Cuenta,VLOOKUP(N$1,Data!$AP:$AR,2,FALSE))+N374,"")</f>
        <v/>
      </c>
    </row>
    <row r="376" spans="2:14" x14ac:dyDescent="0.25">
      <c r="B376" s="3" t="str">
        <f>IF(AND($A376&lt;&gt;"",B$1&lt;&gt;""),SUMIFS(VM,Fecha,$A376,Linea,VLOOKUP(B$1,Data!$AP:$AR,3,FALSE),Cuenta,VLOOKUP(B$1,Data!$AP:$AR,2,FALSE))+SUMIFS(FX,Fecha,$A376,Linea,VLOOKUP(B$1,Data!$AP:$AR,3,FALSE),Cuenta,VLOOKUP(B$1,Data!$AP:$AR,2,FALSE))+B375,"")</f>
        <v/>
      </c>
      <c r="C376" s="3" t="str">
        <f>IF(AND($A376&lt;&gt;"",C$1&lt;&gt;""),SUMIFS(VM,Fecha,$A376,Linea,VLOOKUP(C$1,Data!$AP:$AR,3,FALSE),Cuenta,VLOOKUP(C$1,Data!$AP:$AR,2,FALSE))+SUMIFS(FX,Fecha,$A376,Linea,VLOOKUP(C$1,Data!$AP:$AR,3,FALSE),Cuenta,VLOOKUP(C$1,Data!$AP:$AR,2,FALSE))+C375,"")</f>
        <v/>
      </c>
      <c r="D376" s="3" t="str">
        <f>IF(AND($A376&lt;&gt;"",D$1&lt;&gt;""),SUMIFS(VM,Fecha,$A376,Linea,VLOOKUP(D$1,Data!$AP:$AR,3,FALSE),Cuenta,VLOOKUP(D$1,Data!$AP:$AR,2,FALSE))+SUMIFS(FX,Fecha,$A376,Linea,VLOOKUP(D$1,Data!$AP:$AR,3,FALSE),Cuenta,VLOOKUP(D$1,Data!$AP:$AR,2,FALSE))+D375,"")</f>
        <v/>
      </c>
      <c r="E376" s="3" t="str">
        <f>IF(AND($A376&lt;&gt;"",E$1&lt;&gt;""),SUMIFS(VM,Fecha,$A376,Linea,VLOOKUP(E$1,Data!$AP:$AR,3,FALSE),Cuenta,VLOOKUP(E$1,Data!$AP:$AR,2,FALSE))+SUMIFS(FX,Fecha,$A376,Linea,VLOOKUP(E$1,Data!$AP:$AR,3,FALSE),Cuenta,VLOOKUP(E$1,Data!$AP:$AR,2,FALSE))+E375,"")</f>
        <v/>
      </c>
      <c r="F376" s="3" t="str">
        <f>IF(AND($A376&lt;&gt;"",F$1&lt;&gt;""),SUMIFS(VM,Fecha,$A376,Linea,VLOOKUP(F$1,Data!$AP:$AR,3,FALSE),Cuenta,VLOOKUP(F$1,Data!$AP:$AR,2,FALSE))+SUMIFS(FX,Fecha,$A376,Linea,VLOOKUP(F$1,Data!$AP:$AR,3,FALSE),Cuenta,VLOOKUP(F$1,Data!$AP:$AR,2,FALSE))+F375,"")</f>
        <v/>
      </c>
      <c r="G376" s="3" t="str">
        <f>IF(AND($A376&lt;&gt;"",G$1&lt;&gt;""),SUMIFS(VM,Fecha,$A376,Linea,VLOOKUP(G$1,Data!$AP:$AR,3,FALSE),Cuenta,VLOOKUP(G$1,Data!$AP:$AR,2,FALSE))+SUMIFS(FX,Fecha,$A376,Linea,VLOOKUP(G$1,Data!$AP:$AR,3,FALSE),Cuenta,VLOOKUP(G$1,Data!$AP:$AR,2,FALSE))+G375,"")</f>
        <v/>
      </c>
      <c r="H376" s="3" t="str">
        <f>IF(AND($A376&lt;&gt;"",H$1&lt;&gt;""),SUMIFS(VM,Fecha,$A376,Linea,VLOOKUP(H$1,Data!$AP:$AR,3,FALSE),Cuenta,VLOOKUP(H$1,Data!$AP:$AR,2,FALSE))+SUMIFS(FX,Fecha,$A376,Linea,VLOOKUP(H$1,Data!$AP:$AR,3,FALSE),Cuenta,VLOOKUP(H$1,Data!$AP:$AR,2,FALSE))+H375,"")</f>
        <v/>
      </c>
      <c r="I376" s="3" t="str">
        <f>IF(AND($A376&lt;&gt;"",I$1&lt;&gt;""),SUMIFS(VM,Fecha,$A376,Linea,VLOOKUP(I$1,Data!$AP:$AR,3,FALSE),Cuenta,VLOOKUP(I$1,Data!$AP:$AR,2,FALSE))+SUMIFS(FX,Fecha,$A376,Linea,VLOOKUP(I$1,Data!$AP:$AR,3,FALSE),Cuenta,VLOOKUP(I$1,Data!$AP:$AR,2,FALSE))+I375,"")</f>
        <v/>
      </c>
      <c r="J376" s="3" t="str">
        <f>IF(AND($A376&lt;&gt;"",J$1&lt;&gt;""),SUMIFS(VM,Fecha,$A376,Linea,VLOOKUP(J$1,Data!$AP:$AR,3,FALSE),Cuenta,VLOOKUP(J$1,Data!$AP:$AR,2,FALSE))+SUMIFS(FX,Fecha,$A376,Linea,VLOOKUP(J$1,Data!$AP:$AR,3,FALSE),Cuenta,VLOOKUP(J$1,Data!$AP:$AR,2,FALSE))+J375,"")</f>
        <v/>
      </c>
      <c r="K376" s="3" t="str">
        <f>IF(AND($A376&lt;&gt;"",K$1&lt;&gt;""),SUMIFS(VM,Fecha,$A376,Linea,VLOOKUP(K$1,Data!$AP:$AR,3,FALSE),Cuenta,VLOOKUP(K$1,Data!$AP:$AR,2,FALSE))+SUMIFS(FX,Fecha,$A376,Linea,VLOOKUP(K$1,Data!$AP:$AR,3,FALSE),Cuenta,VLOOKUP(K$1,Data!$AP:$AR,2,FALSE))+K375,"")</f>
        <v/>
      </c>
      <c r="L376" s="3" t="str">
        <f>IF(AND($A376&lt;&gt;"",L$1&lt;&gt;""),SUMIFS(VM,Fecha,$A376,Linea,VLOOKUP(L$1,Data!$AP:$AR,3,FALSE),Cuenta,VLOOKUP(L$1,Data!$AP:$AR,2,FALSE))+SUMIFS(FX,Fecha,$A376,Linea,VLOOKUP(L$1,Data!$AP:$AR,3,FALSE),Cuenta,VLOOKUP(L$1,Data!$AP:$AR,2,FALSE))+L375,"")</f>
        <v/>
      </c>
      <c r="M376" s="3" t="str">
        <f>IF(AND($A376&lt;&gt;"",M$1&lt;&gt;""),SUMIFS(VM,Fecha,$A376,Linea,VLOOKUP(M$1,Data!$AP:$AR,3,FALSE),Cuenta,VLOOKUP(M$1,Data!$AP:$AR,2,FALSE))+SUMIFS(FX,Fecha,$A376,Linea,VLOOKUP(M$1,Data!$AP:$AR,3,FALSE),Cuenta,VLOOKUP(M$1,Data!$AP:$AR,2,FALSE))+M375,"")</f>
        <v/>
      </c>
      <c r="N376" s="3" t="str">
        <f>IF(AND($A376&lt;&gt;"",N$1&lt;&gt;""),SUMIFS(VM,Fecha,$A376,Linea,VLOOKUP(N$1,Data!$AP:$AR,3,FALSE),Cuenta,VLOOKUP(N$1,Data!$AP:$AR,2,FALSE))+SUMIFS(FX,Fecha,$A376,Linea,VLOOKUP(N$1,Data!$AP:$AR,3,FALSE),Cuenta,VLOOKUP(N$1,Data!$AP:$AR,2,FALSE))+N375,"")</f>
        <v/>
      </c>
    </row>
    <row r="377" spans="2:14" x14ac:dyDescent="0.25">
      <c r="B377" s="3" t="str">
        <f>IF(AND($A377&lt;&gt;"",B$1&lt;&gt;""),SUMIFS(VM,Fecha,$A377,Linea,VLOOKUP(B$1,Data!$AP:$AR,3,FALSE),Cuenta,VLOOKUP(B$1,Data!$AP:$AR,2,FALSE))+SUMIFS(FX,Fecha,$A377,Linea,VLOOKUP(B$1,Data!$AP:$AR,3,FALSE),Cuenta,VLOOKUP(B$1,Data!$AP:$AR,2,FALSE))+B376,"")</f>
        <v/>
      </c>
      <c r="C377" s="3" t="str">
        <f>IF(AND($A377&lt;&gt;"",C$1&lt;&gt;""),SUMIFS(VM,Fecha,$A377,Linea,VLOOKUP(C$1,Data!$AP:$AR,3,FALSE),Cuenta,VLOOKUP(C$1,Data!$AP:$AR,2,FALSE))+SUMIFS(FX,Fecha,$A377,Linea,VLOOKUP(C$1,Data!$AP:$AR,3,FALSE),Cuenta,VLOOKUP(C$1,Data!$AP:$AR,2,FALSE))+C376,"")</f>
        <v/>
      </c>
      <c r="D377" s="3" t="str">
        <f>IF(AND($A377&lt;&gt;"",D$1&lt;&gt;""),SUMIFS(VM,Fecha,$A377,Linea,VLOOKUP(D$1,Data!$AP:$AR,3,FALSE),Cuenta,VLOOKUP(D$1,Data!$AP:$AR,2,FALSE))+SUMIFS(FX,Fecha,$A377,Linea,VLOOKUP(D$1,Data!$AP:$AR,3,FALSE),Cuenta,VLOOKUP(D$1,Data!$AP:$AR,2,FALSE))+D376,"")</f>
        <v/>
      </c>
      <c r="E377" s="3" t="str">
        <f>IF(AND($A377&lt;&gt;"",E$1&lt;&gt;""),SUMIFS(VM,Fecha,$A377,Linea,VLOOKUP(E$1,Data!$AP:$AR,3,FALSE),Cuenta,VLOOKUP(E$1,Data!$AP:$AR,2,FALSE))+SUMIFS(FX,Fecha,$A377,Linea,VLOOKUP(E$1,Data!$AP:$AR,3,FALSE),Cuenta,VLOOKUP(E$1,Data!$AP:$AR,2,FALSE))+E376,"")</f>
        <v/>
      </c>
      <c r="F377" s="3" t="str">
        <f>IF(AND($A377&lt;&gt;"",F$1&lt;&gt;""),SUMIFS(VM,Fecha,$A377,Linea,VLOOKUP(F$1,Data!$AP:$AR,3,FALSE),Cuenta,VLOOKUP(F$1,Data!$AP:$AR,2,FALSE))+SUMIFS(FX,Fecha,$A377,Linea,VLOOKUP(F$1,Data!$AP:$AR,3,FALSE),Cuenta,VLOOKUP(F$1,Data!$AP:$AR,2,FALSE))+F376,"")</f>
        <v/>
      </c>
      <c r="G377" s="3" t="str">
        <f>IF(AND($A377&lt;&gt;"",G$1&lt;&gt;""),SUMIFS(VM,Fecha,$A377,Linea,VLOOKUP(G$1,Data!$AP:$AR,3,FALSE),Cuenta,VLOOKUP(G$1,Data!$AP:$AR,2,FALSE))+SUMIFS(FX,Fecha,$A377,Linea,VLOOKUP(G$1,Data!$AP:$AR,3,FALSE),Cuenta,VLOOKUP(G$1,Data!$AP:$AR,2,FALSE))+G376,"")</f>
        <v/>
      </c>
      <c r="H377" s="3" t="str">
        <f>IF(AND($A377&lt;&gt;"",H$1&lt;&gt;""),SUMIFS(VM,Fecha,$A377,Linea,VLOOKUP(H$1,Data!$AP:$AR,3,FALSE),Cuenta,VLOOKUP(H$1,Data!$AP:$AR,2,FALSE))+SUMIFS(FX,Fecha,$A377,Linea,VLOOKUP(H$1,Data!$AP:$AR,3,FALSE),Cuenta,VLOOKUP(H$1,Data!$AP:$AR,2,FALSE))+H376,"")</f>
        <v/>
      </c>
      <c r="I377" s="3" t="str">
        <f>IF(AND($A377&lt;&gt;"",I$1&lt;&gt;""),SUMIFS(VM,Fecha,$A377,Linea,VLOOKUP(I$1,Data!$AP:$AR,3,FALSE),Cuenta,VLOOKUP(I$1,Data!$AP:$AR,2,FALSE))+SUMIFS(FX,Fecha,$A377,Linea,VLOOKUP(I$1,Data!$AP:$AR,3,FALSE),Cuenta,VLOOKUP(I$1,Data!$AP:$AR,2,FALSE))+I376,"")</f>
        <v/>
      </c>
      <c r="J377" s="3" t="str">
        <f>IF(AND($A377&lt;&gt;"",J$1&lt;&gt;""),SUMIFS(VM,Fecha,$A377,Linea,VLOOKUP(J$1,Data!$AP:$AR,3,FALSE),Cuenta,VLOOKUP(J$1,Data!$AP:$AR,2,FALSE))+SUMIFS(FX,Fecha,$A377,Linea,VLOOKUP(J$1,Data!$AP:$AR,3,FALSE),Cuenta,VLOOKUP(J$1,Data!$AP:$AR,2,FALSE))+J376,"")</f>
        <v/>
      </c>
      <c r="K377" s="3" t="str">
        <f>IF(AND($A377&lt;&gt;"",K$1&lt;&gt;""),SUMIFS(VM,Fecha,$A377,Linea,VLOOKUP(K$1,Data!$AP:$AR,3,FALSE),Cuenta,VLOOKUP(K$1,Data!$AP:$AR,2,FALSE))+SUMIFS(FX,Fecha,$A377,Linea,VLOOKUP(K$1,Data!$AP:$AR,3,FALSE),Cuenta,VLOOKUP(K$1,Data!$AP:$AR,2,FALSE))+K376,"")</f>
        <v/>
      </c>
      <c r="L377" s="3" t="str">
        <f>IF(AND($A377&lt;&gt;"",L$1&lt;&gt;""),SUMIFS(VM,Fecha,$A377,Linea,VLOOKUP(L$1,Data!$AP:$AR,3,FALSE),Cuenta,VLOOKUP(L$1,Data!$AP:$AR,2,FALSE))+SUMIFS(FX,Fecha,$A377,Linea,VLOOKUP(L$1,Data!$AP:$AR,3,FALSE),Cuenta,VLOOKUP(L$1,Data!$AP:$AR,2,FALSE))+L376,"")</f>
        <v/>
      </c>
      <c r="M377" s="3" t="str">
        <f>IF(AND($A377&lt;&gt;"",M$1&lt;&gt;""),SUMIFS(VM,Fecha,$A377,Linea,VLOOKUP(M$1,Data!$AP:$AR,3,FALSE),Cuenta,VLOOKUP(M$1,Data!$AP:$AR,2,FALSE))+SUMIFS(FX,Fecha,$A377,Linea,VLOOKUP(M$1,Data!$AP:$AR,3,FALSE),Cuenta,VLOOKUP(M$1,Data!$AP:$AR,2,FALSE))+M376,"")</f>
        <v/>
      </c>
      <c r="N377" s="3" t="str">
        <f>IF(AND($A377&lt;&gt;"",N$1&lt;&gt;""),SUMIFS(VM,Fecha,$A377,Linea,VLOOKUP(N$1,Data!$AP:$AR,3,FALSE),Cuenta,VLOOKUP(N$1,Data!$AP:$AR,2,FALSE))+SUMIFS(FX,Fecha,$A377,Linea,VLOOKUP(N$1,Data!$AP:$AR,3,FALSE),Cuenta,VLOOKUP(N$1,Data!$AP:$AR,2,FALSE))+N376,"")</f>
        <v/>
      </c>
    </row>
    <row r="378" spans="2:14" x14ac:dyDescent="0.25">
      <c r="B378" s="3" t="str">
        <f>IF(AND($A378&lt;&gt;"",B$1&lt;&gt;""),SUMIFS(VM,Fecha,$A378,Linea,VLOOKUP(B$1,Data!$AP:$AR,3,FALSE),Cuenta,VLOOKUP(B$1,Data!$AP:$AR,2,FALSE))+SUMIFS(FX,Fecha,$A378,Linea,VLOOKUP(B$1,Data!$AP:$AR,3,FALSE),Cuenta,VLOOKUP(B$1,Data!$AP:$AR,2,FALSE))+B377,"")</f>
        <v/>
      </c>
      <c r="C378" s="3" t="str">
        <f>IF(AND($A378&lt;&gt;"",C$1&lt;&gt;""),SUMIFS(VM,Fecha,$A378,Linea,VLOOKUP(C$1,Data!$AP:$AR,3,FALSE),Cuenta,VLOOKUP(C$1,Data!$AP:$AR,2,FALSE))+SUMIFS(FX,Fecha,$A378,Linea,VLOOKUP(C$1,Data!$AP:$AR,3,FALSE),Cuenta,VLOOKUP(C$1,Data!$AP:$AR,2,FALSE))+C377,"")</f>
        <v/>
      </c>
      <c r="D378" s="3" t="str">
        <f>IF(AND($A378&lt;&gt;"",D$1&lt;&gt;""),SUMIFS(VM,Fecha,$A378,Linea,VLOOKUP(D$1,Data!$AP:$AR,3,FALSE),Cuenta,VLOOKUP(D$1,Data!$AP:$AR,2,FALSE))+SUMIFS(FX,Fecha,$A378,Linea,VLOOKUP(D$1,Data!$AP:$AR,3,FALSE),Cuenta,VLOOKUP(D$1,Data!$AP:$AR,2,FALSE))+D377,"")</f>
        <v/>
      </c>
      <c r="E378" s="3" t="str">
        <f>IF(AND($A378&lt;&gt;"",E$1&lt;&gt;""),SUMIFS(VM,Fecha,$A378,Linea,VLOOKUP(E$1,Data!$AP:$AR,3,FALSE),Cuenta,VLOOKUP(E$1,Data!$AP:$AR,2,FALSE))+SUMIFS(FX,Fecha,$A378,Linea,VLOOKUP(E$1,Data!$AP:$AR,3,FALSE),Cuenta,VLOOKUP(E$1,Data!$AP:$AR,2,FALSE))+E377,"")</f>
        <v/>
      </c>
      <c r="F378" s="3" t="str">
        <f>IF(AND($A378&lt;&gt;"",F$1&lt;&gt;""),SUMIFS(VM,Fecha,$A378,Linea,VLOOKUP(F$1,Data!$AP:$AR,3,FALSE),Cuenta,VLOOKUP(F$1,Data!$AP:$AR,2,FALSE))+SUMIFS(FX,Fecha,$A378,Linea,VLOOKUP(F$1,Data!$AP:$AR,3,FALSE),Cuenta,VLOOKUP(F$1,Data!$AP:$AR,2,FALSE))+F377,"")</f>
        <v/>
      </c>
      <c r="G378" s="3" t="str">
        <f>IF(AND($A378&lt;&gt;"",G$1&lt;&gt;""),SUMIFS(VM,Fecha,$A378,Linea,VLOOKUP(G$1,Data!$AP:$AR,3,FALSE),Cuenta,VLOOKUP(G$1,Data!$AP:$AR,2,FALSE))+SUMIFS(FX,Fecha,$A378,Linea,VLOOKUP(G$1,Data!$AP:$AR,3,FALSE),Cuenta,VLOOKUP(G$1,Data!$AP:$AR,2,FALSE))+G377,"")</f>
        <v/>
      </c>
      <c r="H378" s="3" t="str">
        <f>IF(AND($A378&lt;&gt;"",H$1&lt;&gt;""),SUMIFS(VM,Fecha,$A378,Linea,VLOOKUP(H$1,Data!$AP:$AR,3,FALSE),Cuenta,VLOOKUP(H$1,Data!$AP:$AR,2,FALSE))+SUMIFS(FX,Fecha,$A378,Linea,VLOOKUP(H$1,Data!$AP:$AR,3,FALSE),Cuenta,VLOOKUP(H$1,Data!$AP:$AR,2,FALSE))+H377,"")</f>
        <v/>
      </c>
      <c r="I378" s="3" t="str">
        <f>IF(AND($A378&lt;&gt;"",I$1&lt;&gt;""),SUMIFS(VM,Fecha,$A378,Linea,VLOOKUP(I$1,Data!$AP:$AR,3,FALSE),Cuenta,VLOOKUP(I$1,Data!$AP:$AR,2,FALSE))+SUMIFS(FX,Fecha,$A378,Linea,VLOOKUP(I$1,Data!$AP:$AR,3,FALSE),Cuenta,VLOOKUP(I$1,Data!$AP:$AR,2,FALSE))+I377,"")</f>
        <v/>
      </c>
      <c r="J378" s="3" t="str">
        <f>IF(AND($A378&lt;&gt;"",J$1&lt;&gt;""),SUMIFS(VM,Fecha,$A378,Linea,VLOOKUP(J$1,Data!$AP:$AR,3,FALSE),Cuenta,VLOOKUP(J$1,Data!$AP:$AR,2,FALSE))+SUMIFS(FX,Fecha,$A378,Linea,VLOOKUP(J$1,Data!$AP:$AR,3,FALSE),Cuenta,VLOOKUP(J$1,Data!$AP:$AR,2,FALSE))+J377,"")</f>
        <v/>
      </c>
      <c r="K378" s="3" t="str">
        <f>IF(AND($A378&lt;&gt;"",K$1&lt;&gt;""),SUMIFS(VM,Fecha,$A378,Linea,VLOOKUP(K$1,Data!$AP:$AR,3,FALSE),Cuenta,VLOOKUP(K$1,Data!$AP:$AR,2,FALSE))+SUMIFS(FX,Fecha,$A378,Linea,VLOOKUP(K$1,Data!$AP:$AR,3,FALSE),Cuenta,VLOOKUP(K$1,Data!$AP:$AR,2,FALSE))+K377,"")</f>
        <v/>
      </c>
      <c r="L378" s="3" t="str">
        <f>IF(AND($A378&lt;&gt;"",L$1&lt;&gt;""),SUMIFS(VM,Fecha,$A378,Linea,VLOOKUP(L$1,Data!$AP:$AR,3,FALSE),Cuenta,VLOOKUP(L$1,Data!$AP:$AR,2,FALSE))+SUMIFS(FX,Fecha,$A378,Linea,VLOOKUP(L$1,Data!$AP:$AR,3,FALSE),Cuenta,VLOOKUP(L$1,Data!$AP:$AR,2,FALSE))+L377,"")</f>
        <v/>
      </c>
      <c r="M378" s="3" t="str">
        <f>IF(AND($A378&lt;&gt;"",M$1&lt;&gt;""),SUMIFS(VM,Fecha,$A378,Linea,VLOOKUP(M$1,Data!$AP:$AR,3,FALSE),Cuenta,VLOOKUP(M$1,Data!$AP:$AR,2,FALSE))+SUMIFS(FX,Fecha,$A378,Linea,VLOOKUP(M$1,Data!$AP:$AR,3,FALSE),Cuenta,VLOOKUP(M$1,Data!$AP:$AR,2,FALSE))+M377,"")</f>
        <v/>
      </c>
      <c r="N378" s="3" t="str">
        <f>IF(AND($A378&lt;&gt;"",N$1&lt;&gt;""),SUMIFS(VM,Fecha,$A378,Linea,VLOOKUP(N$1,Data!$AP:$AR,3,FALSE),Cuenta,VLOOKUP(N$1,Data!$AP:$AR,2,FALSE))+SUMIFS(FX,Fecha,$A378,Linea,VLOOKUP(N$1,Data!$AP:$AR,3,FALSE),Cuenta,VLOOKUP(N$1,Data!$AP:$AR,2,FALSE))+N377,"")</f>
        <v/>
      </c>
    </row>
    <row r="379" spans="2:14" x14ac:dyDescent="0.25">
      <c r="B379" s="3" t="str">
        <f>IF(AND($A379&lt;&gt;"",B$1&lt;&gt;""),SUMIFS(VM,Fecha,$A379,Linea,VLOOKUP(B$1,Data!$AP:$AR,3,FALSE),Cuenta,VLOOKUP(B$1,Data!$AP:$AR,2,FALSE))+SUMIFS(FX,Fecha,$A379,Linea,VLOOKUP(B$1,Data!$AP:$AR,3,FALSE),Cuenta,VLOOKUP(B$1,Data!$AP:$AR,2,FALSE))+B378,"")</f>
        <v/>
      </c>
      <c r="C379" s="3" t="str">
        <f>IF(AND($A379&lt;&gt;"",C$1&lt;&gt;""),SUMIFS(VM,Fecha,$A379,Linea,VLOOKUP(C$1,Data!$AP:$AR,3,FALSE),Cuenta,VLOOKUP(C$1,Data!$AP:$AR,2,FALSE))+SUMIFS(FX,Fecha,$A379,Linea,VLOOKUP(C$1,Data!$AP:$AR,3,FALSE),Cuenta,VLOOKUP(C$1,Data!$AP:$AR,2,FALSE))+C378,"")</f>
        <v/>
      </c>
      <c r="D379" s="3" t="str">
        <f>IF(AND($A379&lt;&gt;"",D$1&lt;&gt;""),SUMIFS(VM,Fecha,$A379,Linea,VLOOKUP(D$1,Data!$AP:$AR,3,FALSE),Cuenta,VLOOKUP(D$1,Data!$AP:$AR,2,FALSE))+SUMIFS(FX,Fecha,$A379,Linea,VLOOKUP(D$1,Data!$AP:$AR,3,FALSE),Cuenta,VLOOKUP(D$1,Data!$AP:$AR,2,FALSE))+D378,"")</f>
        <v/>
      </c>
      <c r="E379" s="3" t="str">
        <f>IF(AND($A379&lt;&gt;"",E$1&lt;&gt;""),SUMIFS(VM,Fecha,$A379,Linea,VLOOKUP(E$1,Data!$AP:$AR,3,FALSE),Cuenta,VLOOKUP(E$1,Data!$AP:$AR,2,FALSE))+SUMIFS(FX,Fecha,$A379,Linea,VLOOKUP(E$1,Data!$AP:$AR,3,FALSE),Cuenta,VLOOKUP(E$1,Data!$AP:$AR,2,FALSE))+E378,"")</f>
        <v/>
      </c>
      <c r="F379" s="3" t="str">
        <f>IF(AND($A379&lt;&gt;"",F$1&lt;&gt;""),SUMIFS(VM,Fecha,$A379,Linea,VLOOKUP(F$1,Data!$AP:$AR,3,FALSE),Cuenta,VLOOKUP(F$1,Data!$AP:$AR,2,FALSE))+SUMIFS(FX,Fecha,$A379,Linea,VLOOKUP(F$1,Data!$AP:$AR,3,FALSE),Cuenta,VLOOKUP(F$1,Data!$AP:$AR,2,FALSE))+F378,"")</f>
        <v/>
      </c>
      <c r="G379" s="3" t="str">
        <f>IF(AND($A379&lt;&gt;"",G$1&lt;&gt;""),SUMIFS(VM,Fecha,$A379,Linea,VLOOKUP(G$1,Data!$AP:$AR,3,FALSE),Cuenta,VLOOKUP(G$1,Data!$AP:$AR,2,FALSE))+SUMIFS(FX,Fecha,$A379,Linea,VLOOKUP(G$1,Data!$AP:$AR,3,FALSE),Cuenta,VLOOKUP(G$1,Data!$AP:$AR,2,FALSE))+G378,"")</f>
        <v/>
      </c>
      <c r="H379" s="3" t="str">
        <f>IF(AND($A379&lt;&gt;"",H$1&lt;&gt;""),SUMIFS(VM,Fecha,$A379,Linea,VLOOKUP(H$1,Data!$AP:$AR,3,FALSE),Cuenta,VLOOKUP(H$1,Data!$AP:$AR,2,FALSE))+SUMIFS(FX,Fecha,$A379,Linea,VLOOKUP(H$1,Data!$AP:$AR,3,FALSE),Cuenta,VLOOKUP(H$1,Data!$AP:$AR,2,FALSE))+H378,"")</f>
        <v/>
      </c>
      <c r="I379" s="3" t="str">
        <f>IF(AND($A379&lt;&gt;"",I$1&lt;&gt;""),SUMIFS(VM,Fecha,$A379,Linea,VLOOKUP(I$1,Data!$AP:$AR,3,FALSE),Cuenta,VLOOKUP(I$1,Data!$AP:$AR,2,FALSE))+SUMIFS(FX,Fecha,$A379,Linea,VLOOKUP(I$1,Data!$AP:$AR,3,FALSE),Cuenta,VLOOKUP(I$1,Data!$AP:$AR,2,FALSE))+I378,"")</f>
        <v/>
      </c>
      <c r="J379" s="3" t="str">
        <f>IF(AND($A379&lt;&gt;"",J$1&lt;&gt;""),SUMIFS(VM,Fecha,$A379,Linea,VLOOKUP(J$1,Data!$AP:$AR,3,FALSE),Cuenta,VLOOKUP(J$1,Data!$AP:$AR,2,FALSE))+SUMIFS(FX,Fecha,$A379,Linea,VLOOKUP(J$1,Data!$AP:$AR,3,FALSE),Cuenta,VLOOKUP(J$1,Data!$AP:$AR,2,FALSE))+J378,"")</f>
        <v/>
      </c>
      <c r="K379" s="3" t="str">
        <f>IF(AND($A379&lt;&gt;"",K$1&lt;&gt;""),SUMIFS(VM,Fecha,$A379,Linea,VLOOKUP(K$1,Data!$AP:$AR,3,FALSE),Cuenta,VLOOKUP(K$1,Data!$AP:$AR,2,FALSE))+SUMIFS(FX,Fecha,$A379,Linea,VLOOKUP(K$1,Data!$AP:$AR,3,FALSE),Cuenta,VLOOKUP(K$1,Data!$AP:$AR,2,FALSE))+K378,"")</f>
        <v/>
      </c>
      <c r="L379" s="3" t="str">
        <f>IF(AND($A379&lt;&gt;"",L$1&lt;&gt;""),SUMIFS(VM,Fecha,$A379,Linea,VLOOKUP(L$1,Data!$AP:$AR,3,FALSE),Cuenta,VLOOKUP(L$1,Data!$AP:$AR,2,FALSE))+SUMIFS(FX,Fecha,$A379,Linea,VLOOKUP(L$1,Data!$AP:$AR,3,FALSE),Cuenta,VLOOKUP(L$1,Data!$AP:$AR,2,FALSE))+L378,"")</f>
        <v/>
      </c>
      <c r="M379" s="3" t="str">
        <f>IF(AND($A379&lt;&gt;"",M$1&lt;&gt;""),SUMIFS(VM,Fecha,$A379,Linea,VLOOKUP(M$1,Data!$AP:$AR,3,FALSE),Cuenta,VLOOKUP(M$1,Data!$AP:$AR,2,FALSE))+SUMIFS(FX,Fecha,$A379,Linea,VLOOKUP(M$1,Data!$AP:$AR,3,FALSE),Cuenta,VLOOKUP(M$1,Data!$AP:$AR,2,FALSE))+M378,"")</f>
        <v/>
      </c>
      <c r="N379" s="3" t="str">
        <f>IF(AND($A379&lt;&gt;"",N$1&lt;&gt;""),SUMIFS(VM,Fecha,$A379,Linea,VLOOKUP(N$1,Data!$AP:$AR,3,FALSE),Cuenta,VLOOKUP(N$1,Data!$AP:$AR,2,FALSE))+SUMIFS(FX,Fecha,$A379,Linea,VLOOKUP(N$1,Data!$AP:$AR,3,FALSE),Cuenta,VLOOKUP(N$1,Data!$AP:$AR,2,FALSE))+N378,"")</f>
        <v/>
      </c>
    </row>
    <row r="380" spans="2:14" x14ac:dyDescent="0.25">
      <c r="B380" s="3" t="str">
        <f>IF(AND($A380&lt;&gt;"",B$1&lt;&gt;""),SUMIFS(VM,Fecha,$A380,Linea,VLOOKUP(B$1,Data!$AP:$AR,3,FALSE),Cuenta,VLOOKUP(B$1,Data!$AP:$AR,2,FALSE))+SUMIFS(FX,Fecha,$A380,Linea,VLOOKUP(B$1,Data!$AP:$AR,3,FALSE),Cuenta,VLOOKUP(B$1,Data!$AP:$AR,2,FALSE))+B379,"")</f>
        <v/>
      </c>
      <c r="C380" s="3" t="str">
        <f>IF(AND($A380&lt;&gt;"",C$1&lt;&gt;""),SUMIFS(VM,Fecha,$A380,Linea,VLOOKUP(C$1,Data!$AP:$AR,3,FALSE),Cuenta,VLOOKUP(C$1,Data!$AP:$AR,2,FALSE))+SUMIFS(FX,Fecha,$A380,Linea,VLOOKUP(C$1,Data!$AP:$AR,3,FALSE),Cuenta,VLOOKUP(C$1,Data!$AP:$AR,2,FALSE))+C379,"")</f>
        <v/>
      </c>
      <c r="D380" s="3" t="str">
        <f>IF(AND($A380&lt;&gt;"",D$1&lt;&gt;""),SUMIFS(VM,Fecha,$A380,Linea,VLOOKUP(D$1,Data!$AP:$AR,3,FALSE),Cuenta,VLOOKUP(D$1,Data!$AP:$AR,2,FALSE))+SUMIFS(FX,Fecha,$A380,Linea,VLOOKUP(D$1,Data!$AP:$AR,3,FALSE),Cuenta,VLOOKUP(D$1,Data!$AP:$AR,2,FALSE))+D379,"")</f>
        <v/>
      </c>
      <c r="E380" s="3" t="str">
        <f>IF(AND($A380&lt;&gt;"",E$1&lt;&gt;""),SUMIFS(VM,Fecha,$A380,Linea,VLOOKUP(E$1,Data!$AP:$AR,3,FALSE),Cuenta,VLOOKUP(E$1,Data!$AP:$AR,2,FALSE))+SUMIFS(FX,Fecha,$A380,Linea,VLOOKUP(E$1,Data!$AP:$AR,3,FALSE),Cuenta,VLOOKUP(E$1,Data!$AP:$AR,2,FALSE))+E379,"")</f>
        <v/>
      </c>
      <c r="F380" s="3" t="str">
        <f>IF(AND($A380&lt;&gt;"",F$1&lt;&gt;""),SUMIFS(VM,Fecha,$A380,Linea,VLOOKUP(F$1,Data!$AP:$AR,3,FALSE),Cuenta,VLOOKUP(F$1,Data!$AP:$AR,2,FALSE))+SUMIFS(FX,Fecha,$A380,Linea,VLOOKUP(F$1,Data!$AP:$AR,3,FALSE),Cuenta,VLOOKUP(F$1,Data!$AP:$AR,2,FALSE))+F379,"")</f>
        <v/>
      </c>
      <c r="G380" s="3" t="str">
        <f>IF(AND($A380&lt;&gt;"",G$1&lt;&gt;""),SUMIFS(VM,Fecha,$A380,Linea,VLOOKUP(G$1,Data!$AP:$AR,3,FALSE),Cuenta,VLOOKUP(G$1,Data!$AP:$AR,2,FALSE))+SUMIFS(FX,Fecha,$A380,Linea,VLOOKUP(G$1,Data!$AP:$AR,3,FALSE),Cuenta,VLOOKUP(G$1,Data!$AP:$AR,2,FALSE))+G379,"")</f>
        <v/>
      </c>
      <c r="H380" s="3" t="str">
        <f>IF(AND($A380&lt;&gt;"",H$1&lt;&gt;""),SUMIFS(VM,Fecha,$A380,Linea,VLOOKUP(H$1,Data!$AP:$AR,3,FALSE),Cuenta,VLOOKUP(H$1,Data!$AP:$AR,2,FALSE))+SUMIFS(FX,Fecha,$A380,Linea,VLOOKUP(H$1,Data!$AP:$AR,3,FALSE),Cuenta,VLOOKUP(H$1,Data!$AP:$AR,2,FALSE))+H379,"")</f>
        <v/>
      </c>
      <c r="I380" s="3" t="str">
        <f>IF(AND($A380&lt;&gt;"",I$1&lt;&gt;""),SUMIFS(VM,Fecha,$A380,Linea,VLOOKUP(I$1,Data!$AP:$AR,3,FALSE),Cuenta,VLOOKUP(I$1,Data!$AP:$AR,2,FALSE))+SUMIFS(FX,Fecha,$A380,Linea,VLOOKUP(I$1,Data!$AP:$AR,3,FALSE),Cuenta,VLOOKUP(I$1,Data!$AP:$AR,2,FALSE))+I379,"")</f>
        <v/>
      </c>
      <c r="J380" s="3" t="str">
        <f>IF(AND($A380&lt;&gt;"",J$1&lt;&gt;""),SUMIFS(VM,Fecha,$A380,Linea,VLOOKUP(J$1,Data!$AP:$AR,3,FALSE),Cuenta,VLOOKUP(J$1,Data!$AP:$AR,2,FALSE))+SUMIFS(FX,Fecha,$A380,Linea,VLOOKUP(J$1,Data!$AP:$AR,3,FALSE),Cuenta,VLOOKUP(J$1,Data!$AP:$AR,2,FALSE))+J379,"")</f>
        <v/>
      </c>
      <c r="K380" s="3" t="str">
        <f>IF(AND($A380&lt;&gt;"",K$1&lt;&gt;""),SUMIFS(VM,Fecha,$A380,Linea,VLOOKUP(K$1,Data!$AP:$AR,3,FALSE),Cuenta,VLOOKUP(K$1,Data!$AP:$AR,2,FALSE))+SUMIFS(FX,Fecha,$A380,Linea,VLOOKUP(K$1,Data!$AP:$AR,3,FALSE),Cuenta,VLOOKUP(K$1,Data!$AP:$AR,2,FALSE))+K379,"")</f>
        <v/>
      </c>
      <c r="L380" s="3" t="str">
        <f>IF(AND($A380&lt;&gt;"",L$1&lt;&gt;""),SUMIFS(VM,Fecha,$A380,Linea,VLOOKUP(L$1,Data!$AP:$AR,3,FALSE),Cuenta,VLOOKUP(L$1,Data!$AP:$AR,2,FALSE))+SUMIFS(FX,Fecha,$A380,Linea,VLOOKUP(L$1,Data!$AP:$AR,3,FALSE),Cuenta,VLOOKUP(L$1,Data!$AP:$AR,2,FALSE))+L379,"")</f>
        <v/>
      </c>
      <c r="M380" s="3" t="str">
        <f>IF(AND($A380&lt;&gt;"",M$1&lt;&gt;""),SUMIFS(VM,Fecha,$A380,Linea,VLOOKUP(M$1,Data!$AP:$AR,3,FALSE),Cuenta,VLOOKUP(M$1,Data!$AP:$AR,2,FALSE))+SUMIFS(FX,Fecha,$A380,Linea,VLOOKUP(M$1,Data!$AP:$AR,3,FALSE),Cuenta,VLOOKUP(M$1,Data!$AP:$AR,2,FALSE))+M379,"")</f>
        <v/>
      </c>
      <c r="N380" s="3" t="str">
        <f>IF(AND($A380&lt;&gt;"",N$1&lt;&gt;""),SUMIFS(VM,Fecha,$A380,Linea,VLOOKUP(N$1,Data!$AP:$AR,3,FALSE),Cuenta,VLOOKUP(N$1,Data!$AP:$AR,2,FALSE))+SUMIFS(FX,Fecha,$A380,Linea,VLOOKUP(N$1,Data!$AP:$AR,3,FALSE),Cuenta,VLOOKUP(N$1,Data!$AP:$AR,2,FALSE))+N379,"")</f>
        <v/>
      </c>
    </row>
    <row r="381" spans="2:14" x14ac:dyDescent="0.25">
      <c r="B381" s="3" t="str">
        <f>IF(AND($A381&lt;&gt;"",B$1&lt;&gt;""),SUMIFS(VM,Fecha,$A381,Linea,VLOOKUP(B$1,Data!$AP:$AR,3,FALSE),Cuenta,VLOOKUP(B$1,Data!$AP:$AR,2,FALSE))+SUMIFS(FX,Fecha,$A381,Linea,VLOOKUP(B$1,Data!$AP:$AR,3,FALSE),Cuenta,VLOOKUP(B$1,Data!$AP:$AR,2,FALSE))+B380,"")</f>
        <v/>
      </c>
      <c r="C381" s="3" t="str">
        <f>IF(AND($A381&lt;&gt;"",C$1&lt;&gt;""),SUMIFS(VM,Fecha,$A381,Linea,VLOOKUP(C$1,Data!$AP:$AR,3,FALSE),Cuenta,VLOOKUP(C$1,Data!$AP:$AR,2,FALSE))+SUMIFS(FX,Fecha,$A381,Linea,VLOOKUP(C$1,Data!$AP:$AR,3,FALSE),Cuenta,VLOOKUP(C$1,Data!$AP:$AR,2,FALSE))+C380,"")</f>
        <v/>
      </c>
      <c r="D381" s="3" t="str">
        <f>IF(AND($A381&lt;&gt;"",D$1&lt;&gt;""),SUMIFS(VM,Fecha,$A381,Linea,VLOOKUP(D$1,Data!$AP:$AR,3,FALSE),Cuenta,VLOOKUP(D$1,Data!$AP:$AR,2,FALSE))+SUMIFS(FX,Fecha,$A381,Linea,VLOOKUP(D$1,Data!$AP:$AR,3,FALSE),Cuenta,VLOOKUP(D$1,Data!$AP:$AR,2,FALSE))+D380,"")</f>
        <v/>
      </c>
      <c r="E381" s="3" t="str">
        <f>IF(AND($A381&lt;&gt;"",E$1&lt;&gt;""),SUMIFS(VM,Fecha,$A381,Linea,VLOOKUP(E$1,Data!$AP:$AR,3,FALSE),Cuenta,VLOOKUP(E$1,Data!$AP:$AR,2,FALSE))+SUMIFS(FX,Fecha,$A381,Linea,VLOOKUP(E$1,Data!$AP:$AR,3,FALSE),Cuenta,VLOOKUP(E$1,Data!$AP:$AR,2,FALSE))+E380,"")</f>
        <v/>
      </c>
      <c r="F381" s="3" t="str">
        <f>IF(AND($A381&lt;&gt;"",F$1&lt;&gt;""),SUMIFS(VM,Fecha,$A381,Linea,VLOOKUP(F$1,Data!$AP:$AR,3,FALSE),Cuenta,VLOOKUP(F$1,Data!$AP:$AR,2,FALSE))+SUMIFS(FX,Fecha,$A381,Linea,VLOOKUP(F$1,Data!$AP:$AR,3,FALSE),Cuenta,VLOOKUP(F$1,Data!$AP:$AR,2,FALSE))+F380,"")</f>
        <v/>
      </c>
      <c r="G381" s="3" t="str">
        <f>IF(AND($A381&lt;&gt;"",G$1&lt;&gt;""),SUMIFS(VM,Fecha,$A381,Linea,VLOOKUP(G$1,Data!$AP:$AR,3,FALSE),Cuenta,VLOOKUP(G$1,Data!$AP:$AR,2,FALSE))+SUMIFS(FX,Fecha,$A381,Linea,VLOOKUP(G$1,Data!$AP:$AR,3,FALSE),Cuenta,VLOOKUP(G$1,Data!$AP:$AR,2,FALSE))+G380,"")</f>
        <v/>
      </c>
      <c r="H381" s="3" t="str">
        <f>IF(AND($A381&lt;&gt;"",H$1&lt;&gt;""),SUMIFS(VM,Fecha,$A381,Linea,VLOOKUP(H$1,Data!$AP:$AR,3,FALSE),Cuenta,VLOOKUP(H$1,Data!$AP:$AR,2,FALSE))+SUMIFS(FX,Fecha,$A381,Linea,VLOOKUP(H$1,Data!$AP:$AR,3,FALSE),Cuenta,VLOOKUP(H$1,Data!$AP:$AR,2,FALSE))+H380,"")</f>
        <v/>
      </c>
      <c r="I381" s="3" t="str">
        <f>IF(AND($A381&lt;&gt;"",I$1&lt;&gt;""),SUMIFS(VM,Fecha,$A381,Linea,VLOOKUP(I$1,Data!$AP:$AR,3,FALSE),Cuenta,VLOOKUP(I$1,Data!$AP:$AR,2,FALSE))+SUMIFS(FX,Fecha,$A381,Linea,VLOOKUP(I$1,Data!$AP:$AR,3,FALSE),Cuenta,VLOOKUP(I$1,Data!$AP:$AR,2,FALSE))+I380,"")</f>
        <v/>
      </c>
      <c r="J381" s="3" t="str">
        <f>IF(AND($A381&lt;&gt;"",J$1&lt;&gt;""),SUMIFS(VM,Fecha,$A381,Linea,VLOOKUP(J$1,Data!$AP:$AR,3,FALSE),Cuenta,VLOOKUP(J$1,Data!$AP:$AR,2,FALSE))+SUMIFS(FX,Fecha,$A381,Linea,VLOOKUP(J$1,Data!$AP:$AR,3,FALSE),Cuenta,VLOOKUP(J$1,Data!$AP:$AR,2,FALSE))+J380,"")</f>
        <v/>
      </c>
      <c r="K381" s="3" t="str">
        <f>IF(AND($A381&lt;&gt;"",K$1&lt;&gt;""),SUMIFS(VM,Fecha,$A381,Linea,VLOOKUP(K$1,Data!$AP:$AR,3,FALSE),Cuenta,VLOOKUP(K$1,Data!$AP:$AR,2,FALSE))+SUMIFS(FX,Fecha,$A381,Linea,VLOOKUP(K$1,Data!$AP:$AR,3,FALSE),Cuenta,VLOOKUP(K$1,Data!$AP:$AR,2,FALSE))+K380,"")</f>
        <v/>
      </c>
      <c r="L381" s="3" t="str">
        <f>IF(AND($A381&lt;&gt;"",L$1&lt;&gt;""),SUMIFS(VM,Fecha,$A381,Linea,VLOOKUP(L$1,Data!$AP:$AR,3,FALSE),Cuenta,VLOOKUP(L$1,Data!$AP:$AR,2,FALSE))+SUMIFS(FX,Fecha,$A381,Linea,VLOOKUP(L$1,Data!$AP:$AR,3,FALSE),Cuenta,VLOOKUP(L$1,Data!$AP:$AR,2,FALSE))+L380,"")</f>
        <v/>
      </c>
      <c r="M381" s="3" t="str">
        <f>IF(AND($A381&lt;&gt;"",M$1&lt;&gt;""),SUMIFS(VM,Fecha,$A381,Linea,VLOOKUP(M$1,Data!$AP:$AR,3,FALSE),Cuenta,VLOOKUP(M$1,Data!$AP:$AR,2,FALSE))+SUMIFS(FX,Fecha,$A381,Linea,VLOOKUP(M$1,Data!$AP:$AR,3,FALSE),Cuenta,VLOOKUP(M$1,Data!$AP:$AR,2,FALSE))+M380,"")</f>
        <v/>
      </c>
      <c r="N381" s="3" t="str">
        <f>IF(AND($A381&lt;&gt;"",N$1&lt;&gt;""),SUMIFS(VM,Fecha,$A381,Linea,VLOOKUP(N$1,Data!$AP:$AR,3,FALSE),Cuenta,VLOOKUP(N$1,Data!$AP:$AR,2,FALSE))+SUMIFS(FX,Fecha,$A381,Linea,VLOOKUP(N$1,Data!$AP:$AR,3,FALSE),Cuenta,VLOOKUP(N$1,Data!$AP:$AR,2,FALSE))+N380,"")</f>
        <v/>
      </c>
    </row>
    <row r="382" spans="2:14" x14ac:dyDescent="0.25">
      <c r="B382" s="3" t="str">
        <f>IF(AND($A382&lt;&gt;"",B$1&lt;&gt;""),SUMIFS(VM,Fecha,$A382,Linea,VLOOKUP(B$1,Data!$AP:$AR,3,FALSE),Cuenta,VLOOKUP(B$1,Data!$AP:$AR,2,FALSE))+SUMIFS(FX,Fecha,$A382,Linea,VLOOKUP(B$1,Data!$AP:$AR,3,FALSE),Cuenta,VLOOKUP(B$1,Data!$AP:$AR,2,FALSE))+B381,"")</f>
        <v/>
      </c>
      <c r="C382" s="3" t="str">
        <f>IF(AND($A382&lt;&gt;"",C$1&lt;&gt;""),SUMIFS(VM,Fecha,$A382,Linea,VLOOKUP(C$1,Data!$AP:$AR,3,FALSE),Cuenta,VLOOKUP(C$1,Data!$AP:$AR,2,FALSE))+SUMIFS(FX,Fecha,$A382,Linea,VLOOKUP(C$1,Data!$AP:$AR,3,FALSE),Cuenta,VLOOKUP(C$1,Data!$AP:$AR,2,FALSE))+C381,"")</f>
        <v/>
      </c>
      <c r="D382" s="3" t="str">
        <f>IF(AND($A382&lt;&gt;"",D$1&lt;&gt;""),SUMIFS(VM,Fecha,$A382,Linea,VLOOKUP(D$1,Data!$AP:$AR,3,FALSE),Cuenta,VLOOKUP(D$1,Data!$AP:$AR,2,FALSE))+SUMIFS(FX,Fecha,$A382,Linea,VLOOKUP(D$1,Data!$AP:$AR,3,FALSE),Cuenta,VLOOKUP(D$1,Data!$AP:$AR,2,FALSE))+D381,"")</f>
        <v/>
      </c>
      <c r="E382" s="3" t="str">
        <f>IF(AND($A382&lt;&gt;"",E$1&lt;&gt;""),SUMIFS(VM,Fecha,$A382,Linea,VLOOKUP(E$1,Data!$AP:$AR,3,FALSE),Cuenta,VLOOKUP(E$1,Data!$AP:$AR,2,FALSE))+SUMIFS(FX,Fecha,$A382,Linea,VLOOKUP(E$1,Data!$AP:$AR,3,FALSE),Cuenta,VLOOKUP(E$1,Data!$AP:$AR,2,FALSE))+E381,"")</f>
        <v/>
      </c>
      <c r="F382" s="3" t="str">
        <f>IF(AND($A382&lt;&gt;"",F$1&lt;&gt;""),SUMIFS(VM,Fecha,$A382,Linea,VLOOKUP(F$1,Data!$AP:$AR,3,FALSE),Cuenta,VLOOKUP(F$1,Data!$AP:$AR,2,FALSE))+SUMIFS(FX,Fecha,$A382,Linea,VLOOKUP(F$1,Data!$AP:$AR,3,FALSE),Cuenta,VLOOKUP(F$1,Data!$AP:$AR,2,FALSE))+F381,"")</f>
        <v/>
      </c>
      <c r="G382" s="3" t="str">
        <f>IF(AND($A382&lt;&gt;"",G$1&lt;&gt;""),SUMIFS(VM,Fecha,$A382,Linea,VLOOKUP(G$1,Data!$AP:$AR,3,FALSE),Cuenta,VLOOKUP(G$1,Data!$AP:$AR,2,FALSE))+SUMIFS(FX,Fecha,$A382,Linea,VLOOKUP(G$1,Data!$AP:$AR,3,FALSE),Cuenta,VLOOKUP(G$1,Data!$AP:$AR,2,FALSE))+G381,"")</f>
        <v/>
      </c>
      <c r="H382" s="3" t="str">
        <f>IF(AND($A382&lt;&gt;"",H$1&lt;&gt;""),SUMIFS(VM,Fecha,$A382,Linea,VLOOKUP(H$1,Data!$AP:$AR,3,FALSE),Cuenta,VLOOKUP(H$1,Data!$AP:$AR,2,FALSE))+SUMIFS(FX,Fecha,$A382,Linea,VLOOKUP(H$1,Data!$AP:$AR,3,FALSE),Cuenta,VLOOKUP(H$1,Data!$AP:$AR,2,FALSE))+H381,"")</f>
        <v/>
      </c>
      <c r="I382" s="3" t="str">
        <f>IF(AND($A382&lt;&gt;"",I$1&lt;&gt;""),SUMIFS(VM,Fecha,$A382,Linea,VLOOKUP(I$1,Data!$AP:$AR,3,FALSE),Cuenta,VLOOKUP(I$1,Data!$AP:$AR,2,FALSE))+SUMIFS(FX,Fecha,$A382,Linea,VLOOKUP(I$1,Data!$AP:$AR,3,FALSE),Cuenta,VLOOKUP(I$1,Data!$AP:$AR,2,FALSE))+I381,"")</f>
        <v/>
      </c>
      <c r="J382" s="3" t="str">
        <f>IF(AND($A382&lt;&gt;"",J$1&lt;&gt;""),SUMIFS(VM,Fecha,$A382,Linea,VLOOKUP(J$1,Data!$AP:$AR,3,FALSE),Cuenta,VLOOKUP(J$1,Data!$AP:$AR,2,FALSE))+SUMIFS(FX,Fecha,$A382,Linea,VLOOKUP(J$1,Data!$AP:$AR,3,FALSE),Cuenta,VLOOKUP(J$1,Data!$AP:$AR,2,FALSE))+J381,"")</f>
        <v/>
      </c>
      <c r="K382" s="3" t="str">
        <f>IF(AND($A382&lt;&gt;"",K$1&lt;&gt;""),SUMIFS(VM,Fecha,$A382,Linea,VLOOKUP(K$1,Data!$AP:$AR,3,FALSE),Cuenta,VLOOKUP(K$1,Data!$AP:$AR,2,FALSE))+SUMIFS(FX,Fecha,$A382,Linea,VLOOKUP(K$1,Data!$AP:$AR,3,FALSE),Cuenta,VLOOKUP(K$1,Data!$AP:$AR,2,FALSE))+K381,"")</f>
        <v/>
      </c>
      <c r="L382" s="3" t="str">
        <f>IF(AND($A382&lt;&gt;"",L$1&lt;&gt;""),SUMIFS(VM,Fecha,$A382,Linea,VLOOKUP(L$1,Data!$AP:$AR,3,FALSE),Cuenta,VLOOKUP(L$1,Data!$AP:$AR,2,FALSE))+SUMIFS(FX,Fecha,$A382,Linea,VLOOKUP(L$1,Data!$AP:$AR,3,FALSE),Cuenta,VLOOKUP(L$1,Data!$AP:$AR,2,FALSE))+L381,"")</f>
        <v/>
      </c>
      <c r="M382" s="3" t="str">
        <f>IF(AND($A382&lt;&gt;"",M$1&lt;&gt;""),SUMIFS(VM,Fecha,$A382,Linea,VLOOKUP(M$1,Data!$AP:$AR,3,FALSE),Cuenta,VLOOKUP(M$1,Data!$AP:$AR,2,FALSE))+SUMIFS(FX,Fecha,$A382,Linea,VLOOKUP(M$1,Data!$AP:$AR,3,FALSE),Cuenta,VLOOKUP(M$1,Data!$AP:$AR,2,FALSE))+M381,"")</f>
        <v/>
      </c>
      <c r="N382" s="3" t="str">
        <f>IF(AND($A382&lt;&gt;"",N$1&lt;&gt;""),SUMIFS(VM,Fecha,$A382,Linea,VLOOKUP(N$1,Data!$AP:$AR,3,FALSE),Cuenta,VLOOKUP(N$1,Data!$AP:$AR,2,FALSE))+SUMIFS(FX,Fecha,$A382,Linea,VLOOKUP(N$1,Data!$AP:$AR,3,FALSE),Cuenta,VLOOKUP(N$1,Data!$AP:$AR,2,FALSE))+N381,"")</f>
        <v/>
      </c>
    </row>
    <row r="383" spans="2:14" x14ac:dyDescent="0.25">
      <c r="B383" s="3" t="str">
        <f>IF(AND($A383&lt;&gt;"",B$1&lt;&gt;""),SUMIFS(VM,Fecha,$A383,Linea,VLOOKUP(B$1,Data!$AP:$AR,3,FALSE),Cuenta,VLOOKUP(B$1,Data!$AP:$AR,2,FALSE))+SUMIFS(FX,Fecha,$A383,Linea,VLOOKUP(B$1,Data!$AP:$AR,3,FALSE),Cuenta,VLOOKUP(B$1,Data!$AP:$AR,2,FALSE))+B382,"")</f>
        <v/>
      </c>
      <c r="C383" s="3" t="str">
        <f>IF(AND($A383&lt;&gt;"",C$1&lt;&gt;""),SUMIFS(VM,Fecha,$A383,Linea,VLOOKUP(C$1,Data!$AP:$AR,3,FALSE),Cuenta,VLOOKUP(C$1,Data!$AP:$AR,2,FALSE))+SUMIFS(FX,Fecha,$A383,Linea,VLOOKUP(C$1,Data!$AP:$AR,3,FALSE),Cuenta,VLOOKUP(C$1,Data!$AP:$AR,2,FALSE))+C382,"")</f>
        <v/>
      </c>
      <c r="D383" s="3" t="str">
        <f>IF(AND($A383&lt;&gt;"",D$1&lt;&gt;""),SUMIFS(VM,Fecha,$A383,Linea,VLOOKUP(D$1,Data!$AP:$AR,3,FALSE),Cuenta,VLOOKUP(D$1,Data!$AP:$AR,2,FALSE))+SUMIFS(FX,Fecha,$A383,Linea,VLOOKUP(D$1,Data!$AP:$AR,3,FALSE),Cuenta,VLOOKUP(D$1,Data!$AP:$AR,2,FALSE))+D382,"")</f>
        <v/>
      </c>
      <c r="E383" s="3" t="str">
        <f>IF(AND($A383&lt;&gt;"",E$1&lt;&gt;""),SUMIFS(VM,Fecha,$A383,Linea,VLOOKUP(E$1,Data!$AP:$AR,3,FALSE),Cuenta,VLOOKUP(E$1,Data!$AP:$AR,2,FALSE))+SUMIFS(FX,Fecha,$A383,Linea,VLOOKUP(E$1,Data!$AP:$AR,3,FALSE),Cuenta,VLOOKUP(E$1,Data!$AP:$AR,2,FALSE))+E382,"")</f>
        <v/>
      </c>
      <c r="F383" s="3" t="str">
        <f>IF(AND($A383&lt;&gt;"",F$1&lt;&gt;""),SUMIFS(VM,Fecha,$A383,Linea,VLOOKUP(F$1,Data!$AP:$AR,3,FALSE),Cuenta,VLOOKUP(F$1,Data!$AP:$AR,2,FALSE))+SUMIFS(FX,Fecha,$A383,Linea,VLOOKUP(F$1,Data!$AP:$AR,3,FALSE),Cuenta,VLOOKUP(F$1,Data!$AP:$AR,2,FALSE))+F382,"")</f>
        <v/>
      </c>
      <c r="G383" s="3" t="str">
        <f>IF(AND($A383&lt;&gt;"",G$1&lt;&gt;""),SUMIFS(VM,Fecha,$A383,Linea,VLOOKUP(G$1,Data!$AP:$AR,3,FALSE),Cuenta,VLOOKUP(G$1,Data!$AP:$AR,2,FALSE))+SUMIFS(FX,Fecha,$A383,Linea,VLOOKUP(G$1,Data!$AP:$AR,3,FALSE),Cuenta,VLOOKUP(G$1,Data!$AP:$AR,2,FALSE))+G382,"")</f>
        <v/>
      </c>
      <c r="H383" s="3" t="str">
        <f>IF(AND($A383&lt;&gt;"",H$1&lt;&gt;""),SUMIFS(VM,Fecha,$A383,Linea,VLOOKUP(H$1,Data!$AP:$AR,3,FALSE),Cuenta,VLOOKUP(H$1,Data!$AP:$AR,2,FALSE))+SUMIFS(FX,Fecha,$A383,Linea,VLOOKUP(H$1,Data!$AP:$AR,3,FALSE),Cuenta,VLOOKUP(H$1,Data!$AP:$AR,2,FALSE))+H382,"")</f>
        <v/>
      </c>
      <c r="I383" s="3" t="str">
        <f>IF(AND($A383&lt;&gt;"",I$1&lt;&gt;""),SUMIFS(VM,Fecha,$A383,Linea,VLOOKUP(I$1,Data!$AP:$AR,3,FALSE),Cuenta,VLOOKUP(I$1,Data!$AP:$AR,2,FALSE))+SUMIFS(FX,Fecha,$A383,Linea,VLOOKUP(I$1,Data!$AP:$AR,3,FALSE),Cuenta,VLOOKUP(I$1,Data!$AP:$AR,2,FALSE))+I382,"")</f>
        <v/>
      </c>
      <c r="J383" s="3" t="str">
        <f>IF(AND($A383&lt;&gt;"",J$1&lt;&gt;""),SUMIFS(VM,Fecha,$A383,Linea,VLOOKUP(J$1,Data!$AP:$AR,3,FALSE),Cuenta,VLOOKUP(J$1,Data!$AP:$AR,2,FALSE))+SUMIFS(FX,Fecha,$A383,Linea,VLOOKUP(J$1,Data!$AP:$AR,3,FALSE),Cuenta,VLOOKUP(J$1,Data!$AP:$AR,2,FALSE))+J382,"")</f>
        <v/>
      </c>
      <c r="K383" s="3" t="str">
        <f>IF(AND($A383&lt;&gt;"",K$1&lt;&gt;""),SUMIFS(VM,Fecha,$A383,Linea,VLOOKUP(K$1,Data!$AP:$AR,3,FALSE),Cuenta,VLOOKUP(K$1,Data!$AP:$AR,2,FALSE))+SUMIFS(FX,Fecha,$A383,Linea,VLOOKUP(K$1,Data!$AP:$AR,3,FALSE),Cuenta,VLOOKUP(K$1,Data!$AP:$AR,2,FALSE))+K382,"")</f>
        <v/>
      </c>
      <c r="L383" s="3" t="str">
        <f>IF(AND($A383&lt;&gt;"",L$1&lt;&gt;""),SUMIFS(VM,Fecha,$A383,Linea,VLOOKUP(L$1,Data!$AP:$AR,3,FALSE),Cuenta,VLOOKUP(L$1,Data!$AP:$AR,2,FALSE))+SUMIFS(FX,Fecha,$A383,Linea,VLOOKUP(L$1,Data!$AP:$AR,3,FALSE),Cuenta,VLOOKUP(L$1,Data!$AP:$AR,2,FALSE))+L382,"")</f>
        <v/>
      </c>
      <c r="M383" s="3" t="str">
        <f>IF(AND($A383&lt;&gt;"",M$1&lt;&gt;""),SUMIFS(VM,Fecha,$A383,Linea,VLOOKUP(M$1,Data!$AP:$AR,3,FALSE),Cuenta,VLOOKUP(M$1,Data!$AP:$AR,2,FALSE))+SUMIFS(FX,Fecha,$A383,Linea,VLOOKUP(M$1,Data!$AP:$AR,3,FALSE),Cuenta,VLOOKUP(M$1,Data!$AP:$AR,2,FALSE))+M382,"")</f>
        <v/>
      </c>
      <c r="N383" s="3" t="str">
        <f>IF(AND($A383&lt;&gt;"",N$1&lt;&gt;""),SUMIFS(VM,Fecha,$A383,Linea,VLOOKUP(N$1,Data!$AP:$AR,3,FALSE),Cuenta,VLOOKUP(N$1,Data!$AP:$AR,2,FALSE))+SUMIFS(FX,Fecha,$A383,Linea,VLOOKUP(N$1,Data!$AP:$AR,3,FALSE),Cuenta,VLOOKUP(N$1,Data!$AP:$AR,2,FALSE))+N382,"")</f>
        <v/>
      </c>
    </row>
    <row r="384" spans="2:14" x14ac:dyDescent="0.25">
      <c r="B384" s="3" t="str">
        <f>IF(AND($A384&lt;&gt;"",B$1&lt;&gt;""),SUMIFS(VM,Fecha,$A384,Linea,VLOOKUP(B$1,Data!$AP:$AR,3,FALSE),Cuenta,VLOOKUP(B$1,Data!$AP:$AR,2,FALSE))+SUMIFS(FX,Fecha,$A384,Linea,VLOOKUP(B$1,Data!$AP:$AR,3,FALSE),Cuenta,VLOOKUP(B$1,Data!$AP:$AR,2,FALSE))+B383,"")</f>
        <v/>
      </c>
      <c r="C384" s="3" t="str">
        <f>IF(AND($A384&lt;&gt;"",C$1&lt;&gt;""),SUMIFS(VM,Fecha,$A384,Linea,VLOOKUP(C$1,Data!$AP:$AR,3,FALSE),Cuenta,VLOOKUP(C$1,Data!$AP:$AR,2,FALSE))+SUMIFS(FX,Fecha,$A384,Linea,VLOOKUP(C$1,Data!$AP:$AR,3,FALSE),Cuenta,VLOOKUP(C$1,Data!$AP:$AR,2,FALSE))+C383,"")</f>
        <v/>
      </c>
      <c r="D384" s="3" t="str">
        <f>IF(AND($A384&lt;&gt;"",D$1&lt;&gt;""),SUMIFS(VM,Fecha,$A384,Linea,VLOOKUP(D$1,Data!$AP:$AR,3,FALSE),Cuenta,VLOOKUP(D$1,Data!$AP:$AR,2,FALSE))+SUMIFS(FX,Fecha,$A384,Linea,VLOOKUP(D$1,Data!$AP:$AR,3,FALSE),Cuenta,VLOOKUP(D$1,Data!$AP:$AR,2,FALSE))+D383,"")</f>
        <v/>
      </c>
      <c r="E384" s="3" t="str">
        <f>IF(AND($A384&lt;&gt;"",E$1&lt;&gt;""),SUMIFS(VM,Fecha,$A384,Linea,VLOOKUP(E$1,Data!$AP:$AR,3,FALSE),Cuenta,VLOOKUP(E$1,Data!$AP:$AR,2,FALSE))+SUMIFS(FX,Fecha,$A384,Linea,VLOOKUP(E$1,Data!$AP:$AR,3,FALSE),Cuenta,VLOOKUP(E$1,Data!$AP:$AR,2,FALSE))+E383,"")</f>
        <v/>
      </c>
      <c r="F384" s="3" t="str">
        <f>IF(AND($A384&lt;&gt;"",F$1&lt;&gt;""),SUMIFS(VM,Fecha,$A384,Linea,VLOOKUP(F$1,Data!$AP:$AR,3,FALSE),Cuenta,VLOOKUP(F$1,Data!$AP:$AR,2,FALSE))+SUMIFS(FX,Fecha,$A384,Linea,VLOOKUP(F$1,Data!$AP:$AR,3,FALSE),Cuenta,VLOOKUP(F$1,Data!$AP:$AR,2,FALSE))+F383,"")</f>
        <v/>
      </c>
      <c r="G384" s="3" t="str">
        <f>IF(AND($A384&lt;&gt;"",G$1&lt;&gt;""),SUMIFS(VM,Fecha,$A384,Linea,VLOOKUP(G$1,Data!$AP:$AR,3,FALSE),Cuenta,VLOOKUP(G$1,Data!$AP:$AR,2,FALSE))+SUMIFS(FX,Fecha,$A384,Linea,VLOOKUP(G$1,Data!$AP:$AR,3,FALSE),Cuenta,VLOOKUP(G$1,Data!$AP:$AR,2,FALSE))+G383,"")</f>
        <v/>
      </c>
      <c r="H384" s="3" t="str">
        <f>IF(AND($A384&lt;&gt;"",H$1&lt;&gt;""),SUMIFS(VM,Fecha,$A384,Linea,VLOOKUP(H$1,Data!$AP:$AR,3,FALSE),Cuenta,VLOOKUP(H$1,Data!$AP:$AR,2,FALSE))+SUMIFS(FX,Fecha,$A384,Linea,VLOOKUP(H$1,Data!$AP:$AR,3,FALSE),Cuenta,VLOOKUP(H$1,Data!$AP:$AR,2,FALSE))+H383,"")</f>
        <v/>
      </c>
      <c r="I384" s="3" t="str">
        <f>IF(AND($A384&lt;&gt;"",I$1&lt;&gt;""),SUMIFS(VM,Fecha,$A384,Linea,VLOOKUP(I$1,Data!$AP:$AR,3,FALSE),Cuenta,VLOOKUP(I$1,Data!$AP:$AR,2,FALSE))+SUMIFS(FX,Fecha,$A384,Linea,VLOOKUP(I$1,Data!$AP:$AR,3,FALSE),Cuenta,VLOOKUP(I$1,Data!$AP:$AR,2,FALSE))+I383,"")</f>
        <v/>
      </c>
      <c r="J384" s="3" t="str">
        <f>IF(AND($A384&lt;&gt;"",J$1&lt;&gt;""),SUMIFS(VM,Fecha,$A384,Linea,VLOOKUP(J$1,Data!$AP:$AR,3,FALSE),Cuenta,VLOOKUP(J$1,Data!$AP:$AR,2,FALSE))+SUMIFS(FX,Fecha,$A384,Linea,VLOOKUP(J$1,Data!$AP:$AR,3,FALSE),Cuenta,VLOOKUP(J$1,Data!$AP:$AR,2,FALSE))+J383,"")</f>
        <v/>
      </c>
      <c r="K384" s="3" t="str">
        <f>IF(AND($A384&lt;&gt;"",K$1&lt;&gt;""),SUMIFS(VM,Fecha,$A384,Linea,VLOOKUP(K$1,Data!$AP:$AR,3,FALSE),Cuenta,VLOOKUP(K$1,Data!$AP:$AR,2,FALSE))+SUMIFS(FX,Fecha,$A384,Linea,VLOOKUP(K$1,Data!$AP:$AR,3,FALSE),Cuenta,VLOOKUP(K$1,Data!$AP:$AR,2,FALSE))+K383,"")</f>
        <v/>
      </c>
      <c r="L384" s="3" t="str">
        <f>IF(AND($A384&lt;&gt;"",L$1&lt;&gt;""),SUMIFS(VM,Fecha,$A384,Linea,VLOOKUP(L$1,Data!$AP:$AR,3,FALSE),Cuenta,VLOOKUP(L$1,Data!$AP:$AR,2,FALSE))+SUMIFS(FX,Fecha,$A384,Linea,VLOOKUP(L$1,Data!$AP:$AR,3,FALSE),Cuenta,VLOOKUP(L$1,Data!$AP:$AR,2,FALSE))+L383,"")</f>
        <v/>
      </c>
      <c r="M384" s="3" t="str">
        <f>IF(AND($A384&lt;&gt;"",M$1&lt;&gt;""),SUMIFS(VM,Fecha,$A384,Linea,VLOOKUP(M$1,Data!$AP:$AR,3,FALSE),Cuenta,VLOOKUP(M$1,Data!$AP:$AR,2,FALSE))+SUMIFS(FX,Fecha,$A384,Linea,VLOOKUP(M$1,Data!$AP:$AR,3,FALSE),Cuenta,VLOOKUP(M$1,Data!$AP:$AR,2,FALSE))+M383,"")</f>
        <v/>
      </c>
      <c r="N384" s="3" t="str">
        <f>IF(AND($A384&lt;&gt;"",N$1&lt;&gt;""),SUMIFS(VM,Fecha,$A384,Linea,VLOOKUP(N$1,Data!$AP:$AR,3,FALSE),Cuenta,VLOOKUP(N$1,Data!$AP:$AR,2,FALSE))+SUMIFS(FX,Fecha,$A384,Linea,VLOOKUP(N$1,Data!$AP:$AR,3,FALSE),Cuenta,VLOOKUP(N$1,Data!$AP:$AR,2,FALSE))+N383,"")</f>
        <v/>
      </c>
    </row>
    <row r="385" spans="2:14" x14ac:dyDescent="0.25">
      <c r="B385" s="3" t="str">
        <f>IF(AND($A385&lt;&gt;"",B$1&lt;&gt;""),SUMIFS(VM,Fecha,$A385,Linea,VLOOKUP(B$1,Data!$AP:$AR,3,FALSE),Cuenta,VLOOKUP(B$1,Data!$AP:$AR,2,FALSE))+SUMIFS(FX,Fecha,$A385,Linea,VLOOKUP(B$1,Data!$AP:$AR,3,FALSE),Cuenta,VLOOKUP(B$1,Data!$AP:$AR,2,FALSE))+B384,"")</f>
        <v/>
      </c>
      <c r="C385" s="3" t="str">
        <f>IF(AND($A385&lt;&gt;"",C$1&lt;&gt;""),SUMIFS(VM,Fecha,$A385,Linea,VLOOKUP(C$1,Data!$AP:$AR,3,FALSE),Cuenta,VLOOKUP(C$1,Data!$AP:$AR,2,FALSE))+SUMIFS(FX,Fecha,$A385,Linea,VLOOKUP(C$1,Data!$AP:$AR,3,FALSE),Cuenta,VLOOKUP(C$1,Data!$AP:$AR,2,FALSE))+C384,"")</f>
        <v/>
      </c>
      <c r="D385" s="3" t="str">
        <f>IF(AND($A385&lt;&gt;"",D$1&lt;&gt;""),SUMIFS(VM,Fecha,$A385,Linea,VLOOKUP(D$1,Data!$AP:$AR,3,FALSE),Cuenta,VLOOKUP(D$1,Data!$AP:$AR,2,FALSE))+SUMIFS(FX,Fecha,$A385,Linea,VLOOKUP(D$1,Data!$AP:$AR,3,FALSE),Cuenta,VLOOKUP(D$1,Data!$AP:$AR,2,FALSE))+D384,"")</f>
        <v/>
      </c>
      <c r="E385" s="3" t="str">
        <f>IF(AND($A385&lt;&gt;"",E$1&lt;&gt;""),SUMIFS(VM,Fecha,$A385,Linea,VLOOKUP(E$1,Data!$AP:$AR,3,FALSE),Cuenta,VLOOKUP(E$1,Data!$AP:$AR,2,FALSE))+SUMIFS(FX,Fecha,$A385,Linea,VLOOKUP(E$1,Data!$AP:$AR,3,FALSE),Cuenta,VLOOKUP(E$1,Data!$AP:$AR,2,FALSE))+E384,"")</f>
        <v/>
      </c>
      <c r="F385" s="3" t="str">
        <f>IF(AND($A385&lt;&gt;"",F$1&lt;&gt;""),SUMIFS(VM,Fecha,$A385,Linea,VLOOKUP(F$1,Data!$AP:$AR,3,FALSE),Cuenta,VLOOKUP(F$1,Data!$AP:$AR,2,FALSE))+SUMIFS(FX,Fecha,$A385,Linea,VLOOKUP(F$1,Data!$AP:$AR,3,FALSE),Cuenta,VLOOKUP(F$1,Data!$AP:$AR,2,FALSE))+F384,"")</f>
        <v/>
      </c>
      <c r="G385" s="3" t="str">
        <f>IF(AND($A385&lt;&gt;"",G$1&lt;&gt;""),SUMIFS(VM,Fecha,$A385,Linea,VLOOKUP(G$1,Data!$AP:$AR,3,FALSE),Cuenta,VLOOKUP(G$1,Data!$AP:$AR,2,FALSE))+SUMIFS(FX,Fecha,$A385,Linea,VLOOKUP(G$1,Data!$AP:$AR,3,FALSE),Cuenta,VLOOKUP(G$1,Data!$AP:$AR,2,FALSE))+G384,"")</f>
        <v/>
      </c>
      <c r="H385" s="3" t="str">
        <f>IF(AND($A385&lt;&gt;"",H$1&lt;&gt;""),SUMIFS(VM,Fecha,$A385,Linea,VLOOKUP(H$1,Data!$AP:$AR,3,FALSE),Cuenta,VLOOKUP(H$1,Data!$AP:$AR,2,FALSE))+SUMIFS(FX,Fecha,$A385,Linea,VLOOKUP(H$1,Data!$AP:$AR,3,FALSE),Cuenta,VLOOKUP(H$1,Data!$AP:$AR,2,FALSE))+H384,"")</f>
        <v/>
      </c>
      <c r="I385" s="3" t="str">
        <f>IF(AND($A385&lt;&gt;"",I$1&lt;&gt;""),SUMIFS(VM,Fecha,$A385,Linea,VLOOKUP(I$1,Data!$AP:$AR,3,FALSE),Cuenta,VLOOKUP(I$1,Data!$AP:$AR,2,FALSE))+SUMIFS(FX,Fecha,$A385,Linea,VLOOKUP(I$1,Data!$AP:$AR,3,FALSE),Cuenta,VLOOKUP(I$1,Data!$AP:$AR,2,FALSE))+I384,"")</f>
        <v/>
      </c>
      <c r="J385" s="3" t="str">
        <f>IF(AND($A385&lt;&gt;"",J$1&lt;&gt;""),SUMIFS(VM,Fecha,$A385,Linea,VLOOKUP(J$1,Data!$AP:$AR,3,FALSE),Cuenta,VLOOKUP(J$1,Data!$AP:$AR,2,FALSE))+SUMIFS(FX,Fecha,$A385,Linea,VLOOKUP(J$1,Data!$AP:$AR,3,FALSE),Cuenta,VLOOKUP(J$1,Data!$AP:$AR,2,FALSE))+J384,"")</f>
        <v/>
      </c>
      <c r="K385" s="3" t="str">
        <f>IF(AND($A385&lt;&gt;"",K$1&lt;&gt;""),SUMIFS(VM,Fecha,$A385,Linea,VLOOKUP(K$1,Data!$AP:$AR,3,FALSE),Cuenta,VLOOKUP(K$1,Data!$AP:$AR,2,FALSE))+SUMIFS(FX,Fecha,$A385,Linea,VLOOKUP(K$1,Data!$AP:$AR,3,FALSE),Cuenta,VLOOKUP(K$1,Data!$AP:$AR,2,FALSE))+K384,"")</f>
        <v/>
      </c>
      <c r="L385" s="3" t="str">
        <f>IF(AND($A385&lt;&gt;"",L$1&lt;&gt;""),SUMIFS(VM,Fecha,$A385,Linea,VLOOKUP(L$1,Data!$AP:$AR,3,FALSE),Cuenta,VLOOKUP(L$1,Data!$AP:$AR,2,FALSE))+SUMIFS(FX,Fecha,$A385,Linea,VLOOKUP(L$1,Data!$AP:$AR,3,FALSE),Cuenta,VLOOKUP(L$1,Data!$AP:$AR,2,FALSE))+L384,"")</f>
        <v/>
      </c>
      <c r="M385" s="3" t="str">
        <f>IF(AND($A385&lt;&gt;"",M$1&lt;&gt;""),SUMIFS(VM,Fecha,$A385,Linea,VLOOKUP(M$1,Data!$AP:$AR,3,FALSE),Cuenta,VLOOKUP(M$1,Data!$AP:$AR,2,FALSE))+SUMIFS(FX,Fecha,$A385,Linea,VLOOKUP(M$1,Data!$AP:$AR,3,FALSE),Cuenta,VLOOKUP(M$1,Data!$AP:$AR,2,FALSE))+M384,"")</f>
        <v/>
      </c>
      <c r="N385" s="3" t="str">
        <f>IF(AND($A385&lt;&gt;"",N$1&lt;&gt;""),SUMIFS(VM,Fecha,$A385,Linea,VLOOKUP(N$1,Data!$AP:$AR,3,FALSE),Cuenta,VLOOKUP(N$1,Data!$AP:$AR,2,FALSE))+SUMIFS(FX,Fecha,$A385,Linea,VLOOKUP(N$1,Data!$AP:$AR,3,FALSE),Cuenta,VLOOKUP(N$1,Data!$AP:$AR,2,FALSE))+N384,"")</f>
        <v/>
      </c>
    </row>
    <row r="386" spans="2:14" x14ac:dyDescent="0.25">
      <c r="B386" s="3" t="str">
        <f>IF(AND($A386&lt;&gt;"",B$1&lt;&gt;""),SUMIFS(VM,Fecha,$A386,Linea,VLOOKUP(B$1,Data!$AP:$AR,3,FALSE),Cuenta,VLOOKUP(B$1,Data!$AP:$AR,2,FALSE))+SUMIFS(FX,Fecha,$A386,Linea,VLOOKUP(B$1,Data!$AP:$AR,3,FALSE),Cuenta,VLOOKUP(B$1,Data!$AP:$AR,2,FALSE))+B385,"")</f>
        <v/>
      </c>
      <c r="C386" s="3" t="str">
        <f>IF(AND($A386&lt;&gt;"",C$1&lt;&gt;""),SUMIFS(VM,Fecha,$A386,Linea,VLOOKUP(C$1,Data!$AP:$AR,3,FALSE),Cuenta,VLOOKUP(C$1,Data!$AP:$AR,2,FALSE))+SUMIFS(FX,Fecha,$A386,Linea,VLOOKUP(C$1,Data!$AP:$AR,3,FALSE),Cuenta,VLOOKUP(C$1,Data!$AP:$AR,2,FALSE))+C385,"")</f>
        <v/>
      </c>
      <c r="D386" s="3" t="str">
        <f>IF(AND($A386&lt;&gt;"",D$1&lt;&gt;""),SUMIFS(VM,Fecha,$A386,Linea,VLOOKUP(D$1,Data!$AP:$AR,3,FALSE),Cuenta,VLOOKUP(D$1,Data!$AP:$AR,2,FALSE))+SUMIFS(FX,Fecha,$A386,Linea,VLOOKUP(D$1,Data!$AP:$AR,3,FALSE),Cuenta,VLOOKUP(D$1,Data!$AP:$AR,2,FALSE))+D385,"")</f>
        <v/>
      </c>
      <c r="E386" s="3" t="str">
        <f>IF(AND($A386&lt;&gt;"",E$1&lt;&gt;""),SUMIFS(VM,Fecha,$A386,Linea,VLOOKUP(E$1,Data!$AP:$AR,3,FALSE),Cuenta,VLOOKUP(E$1,Data!$AP:$AR,2,FALSE))+SUMIFS(FX,Fecha,$A386,Linea,VLOOKUP(E$1,Data!$AP:$AR,3,FALSE),Cuenta,VLOOKUP(E$1,Data!$AP:$AR,2,FALSE))+E385,"")</f>
        <v/>
      </c>
      <c r="F386" s="3" t="str">
        <f>IF(AND($A386&lt;&gt;"",F$1&lt;&gt;""),SUMIFS(VM,Fecha,$A386,Linea,VLOOKUP(F$1,Data!$AP:$AR,3,FALSE),Cuenta,VLOOKUP(F$1,Data!$AP:$AR,2,FALSE))+SUMIFS(FX,Fecha,$A386,Linea,VLOOKUP(F$1,Data!$AP:$AR,3,FALSE),Cuenta,VLOOKUP(F$1,Data!$AP:$AR,2,FALSE))+F385,"")</f>
        <v/>
      </c>
      <c r="G386" s="3" t="str">
        <f>IF(AND($A386&lt;&gt;"",G$1&lt;&gt;""),SUMIFS(VM,Fecha,$A386,Linea,VLOOKUP(G$1,Data!$AP:$AR,3,FALSE),Cuenta,VLOOKUP(G$1,Data!$AP:$AR,2,FALSE))+SUMIFS(FX,Fecha,$A386,Linea,VLOOKUP(G$1,Data!$AP:$AR,3,FALSE),Cuenta,VLOOKUP(G$1,Data!$AP:$AR,2,FALSE))+G385,"")</f>
        <v/>
      </c>
      <c r="H386" s="3" t="str">
        <f>IF(AND($A386&lt;&gt;"",H$1&lt;&gt;""),SUMIFS(VM,Fecha,$A386,Linea,VLOOKUP(H$1,Data!$AP:$AR,3,FALSE),Cuenta,VLOOKUP(H$1,Data!$AP:$AR,2,FALSE))+SUMIFS(FX,Fecha,$A386,Linea,VLOOKUP(H$1,Data!$AP:$AR,3,FALSE),Cuenta,VLOOKUP(H$1,Data!$AP:$AR,2,FALSE))+H385,"")</f>
        <v/>
      </c>
      <c r="I386" s="3" t="str">
        <f>IF(AND($A386&lt;&gt;"",I$1&lt;&gt;""),SUMIFS(VM,Fecha,$A386,Linea,VLOOKUP(I$1,Data!$AP:$AR,3,FALSE),Cuenta,VLOOKUP(I$1,Data!$AP:$AR,2,FALSE))+SUMIFS(FX,Fecha,$A386,Linea,VLOOKUP(I$1,Data!$AP:$AR,3,FALSE),Cuenta,VLOOKUP(I$1,Data!$AP:$AR,2,FALSE))+I385,"")</f>
        <v/>
      </c>
      <c r="J386" s="3" t="str">
        <f>IF(AND($A386&lt;&gt;"",J$1&lt;&gt;""),SUMIFS(VM,Fecha,$A386,Linea,VLOOKUP(J$1,Data!$AP:$AR,3,FALSE),Cuenta,VLOOKUP(J$1,Data!$AP:$AR,2,FALSE))+SUMIFS(FX,Fecha,$A386,Linea,VLOOKUP(J$1,Data!$AP:$AR,3,FALSE),Cuenta,VLOOKUP(J$1,Data!$AP:$AR,2,FALSE))+J385,"")</f>
        <v/>
      </c>
      <c r="K386" s="3" t="str">
        <f>IF(AND($A386&lt;&gt;"",K$1&lt;&gt;""),SUMIFS(VM,Fecha,$A386,Linea,VLOOKUP(K$1,Data!$AP:$AR,3,FALSE),Cuenta,VLOOKUP(K$1,Data!$AP:$AR,2,FALSE))+SUMIFS(FX,Fecha,$A386,Linea,VLOOKUP(K$1,Data!$AP:$AR,3,FALSE),Cuenta,VLOOKUP(K$1,Data!$AP:$AR,2,FALSE))+K385,"")</f>
        <v/>
      </c>
      <c r="L386" s="3" t="str">
        <f>IF(AND($A386&lt;&gt;"",L$1&lt;&gt;""),SUMIFS(VM,Fecha,$A386,Linea,VLOOKUP(L$1,Data!$AP:$AR,3,FALSE),Cuenta,VLOOKUP(L$1,Data!$AP:$AR,2,FALSE))+SUMIFS(FX,Fecha,$A386,Linea,VLOOKUP(L$1,Data!$AP:$AR,3,FALSE),Cuenta,VLOOKUP(L$1,Data!$AP:$AR,2,FALSE))+L385,"")</f>
        <v/>
      </c>
      <c r="M386" s="3" t="str">
        <f>IF(AND($A386&lt;&gt;"",M$1&lt;&gt;""),SUMIFS(VM,Fecha,$A386,Linea,VLOOKUP(M$1,Data!$AP:$AR,3,FALSE),Cuenta,VLOOKUP(M$1,Data!$AP:$AR,2,FALSE))+SUMIFS(FX,Fecha,$A386,Linea,VLOOKUP(M$1,Data!$AP:$AR,3,FALSE),Cuenta,VLOOKUP(M$1,Data!$AP:$AR,2,FALSE))+M385,"")</f>
        <v/>
      </c>
      <c r="N386" s="3" t="str">
        <f>IF(AND($A386&lt;&gt;"",N$1&lt;&gt;""),SUMIFS(VM,Fecha,$A386,Linea,VLOOKUP(N$1,Data!$AP:$AR,3,FALSE),Cuenta,VLOOKUP(N$1,Data!$AP:$AR,2,FALSE))+SUMIFS(FX,Fecha,$A386,Linea,VLOOKUP(N$1,Data!$AP:$AR,3,FALSE),Cuenta,VLOOKUP(N$1,Data!$AP:$AR,2,FALSE))+N385,"")</f>
        <v/>
      </c>
    </row>
    <row r="387" spans="2:14" x14ac:dyDescent="0.25">
      <c r="B387" s="3" t="str">
        <f>IF(AND($A387&lt;&gt;"",B$1&lt;&gt;""),SUMIFS(VM,Fecha,$A387,Linea,VLOOKUP(B$1,Data!$AP:$AR,3,FALSE),Cuenta,VLOOKUP(B$1,Data!$AP:$AR,2,FALSE))+SUMIFS(FX,Fecha,$A387,Linea,VLOOKUP(B$1,Data!$AP:$AR,3,FALSE),Cuenta,VLOOKUP(B$1,Data!$AP:$AR,2,FALSE))+B386,"")</f>
        <v/>
      </c>
      <c r="C387" s="3" t="str">
        <f>IF(AND($A387&lt;&gt;"",C$1&lt;&gt;""),SUMIFS(VM,Fecha,$A387,Linea,VLOOKUP(C$1,Data!$AP:$AR,3,FALSE),Cuenta,VLOOKUP(C$1,Data!$AP:$AR,2,FALSE))+SUMIFS(FX,Fecha,$A387,Linea,VLOOKUP(C$1,Data!$AP:$AR,3,FALSE),Cuenta,VLOOKUP(C$1,Data!$AP:$AR,2,FALSE))+C386,"")</f>
        <v/>
      </c>
      <c r="D387" s="3" t="str">
        <f>IF(AND($A387&lt;&gt;"",D$1&lt;&gt;""),SUMIFS(VM,Fecha,$A387,Linea,VLOOKUP(D$1,Data!$AP:$AR,3,FALSE),Cuenta,VLOOKUP(D$1,Data!$AP:$AR,2,FALSE))+SUMIFS(FX,Fecha,$A387,Linea,VLOOKUP(D$1,Data!$AP:$AR,3,FALSE),Cuenta,VLOOKUP(D$1,Data!$AP:$AR,2,FALSE))+D386,"")</f>
        <v/>
      </c>
      <c r="E387" s="3" t="str">
        <f>IF(AND($A387&lt;&gt;"",E$1&lt;&gt;""),SUMIFS(VM,Fecha,$A387,Linea,VLOOKUP(E$1,Data!$AP:$AR,3,FALSE),Cuenta,VLOOKUP(E$1,Data!$AP:$AR,2,FALSE))+SUMIFS(FX,Fecha,$A387,Linea,VLOOKUP(E$1,Data!$AP:$AR,3,FALSE),Cuenta,VLOOKUP(E$1,Data!$AP:$AR,2,FALSE))+E386,"")</f>
        <v/>
      </c>
      <c r="F387" s="3" t="str">
        <f>IF(AND($A387&lt;&gt;"",F$1&lt;&gt;""),SUMIFS(VM,Fecha,$A387,Linea,VLOOKUP(F$1,Data!$AP:$AR,3,FALSE),Cuenta,VLOOKUP(F$1,Data!$AP:$AR,2,FALSE))+SUMIFS(FX,Fecha,$A387,Linea,VLOOKUP(F$1,Data!$AP:$AR,3,FALSE),Cuenta,VLOOKUP(F$1,Data!$AP:$AR,2,FALSE))+F386,"")</f>
        <v/>
      </c>
      <c r="G387" s="3" t="str">
        <f>IF(AND($A387&lt;&gt;"",G$1&lt;&gt;""),SUMIFS(VM,Fecha,$A387,Linea,VLOOKUP(G$1,Data!$AP:$AR,3,FALSE),Cuenta,VLOOKUP(G$1,Data!$AP:$AR,2,FALSE))+SUMIFS(FX,Fecha,$A387,Linea,VLOOKUP(G$1,Data!$AP:$AR,3,FALSE),Cuenta,VLOOKUP(G$1,Data!$AP:$AR,2,FALSE))+G386,"")</f>
        <v/>
      </c>
      <c r="H387" s="3" t="str">
        <f>IF(AND($A387&lt;&gt;"",H$1&lt;&gt;""),SUMIFS(VM,Fecha,$A387,Linea,VLOOKUP(H$1,Data!$AP:$AR,3,FALSE),Cuenta,VLOOKUP(H$1,Data!$AP:$AR,2,FALSE))+SUMIFS(FX,Fecha,$A387,Linea,VLOOKUP(H$1,Data!$AP:$AR,3,FALSE),Cuenta,VLOOKUP(H$1,Data!$AP:$AR,2,FALSE))+H386,"")</f>
        <v/>
      </c>
      <c r="I387" s="3" t="str">
        <f>IF(AND($A387&lt;&gt;"",I$1&lt;&gt;""),SUMIFS(VM,Fecha,$A387,Linea,VLOOKUP(I$1,Data!$AP:$AR,3,FALSE),Cuenta,VLOOKUP(I$1,Data!$AP:$AR,2,FALSE))+SUMIFS(FX,Fecha,$A387,Linea,VLOOKUP(I$1,Data!$AP:$AR,3,FALSE),Cuenta,VLOOKUP(I$1,Data!$AP:$AR,2,FALSE))+I386,"")</f>
        <v/>
      </c>
      <c r="J387" s="3" t="str">
        <f>IF(AND($A387&lt;&gt;"",J$1&lt;&gt;""),SUMIFS(VM,Fecha,$A387,Linea,VLOOKUP(J$1,Data!$AP:$AR,3,FALSE),Cuenta,VLOOKUP(J$1,Data!$AP:$AR,2,FALSE))+SUMIFS(FX,Fecha,$A387,Linea,VLOOKUP(J$1,Data!$AP:$AR,3,FALSE),Cuenta,VLOOKUP(J$1,Data!$AP:$AR,2,FALSE))+J386,"")</f>
        <v/>
      </c>
      <c r="K387" s="3" t="str">
        <f>IF(AND($A387&lt;&gt;"",K$1&lt;&gt;""),SUMIFS(VM,Fecha,$A387,Linea,VLOOKUP(K$1,Data!$AP:$AR,3,FALSE),Cuenta,VLOOKUP(K$1,Data!$AP:$AR,2,FALSE))+SUMIFS(FX,Fecha,$A387,Linea,VLOOKUP(K$1,Data!$AP:$AR,3,FALSE),Cuenta,VLOOKUP(K$1,Data!$AP:$AR,2,FALSE))+K386,"")</f>
        <v/>
      </c>
      <c r="L387" s="3" t="str">
        <f>IF(AND($A387&lt;&gt;"",L$1&lt;&gt;""),SUMIFS(VM,Fecha,$A387,Linea,VLOOKUP(L$1,Data!$AP:$AR,3,FALSE),Cuenta,VLOOKUP(L$1,Data!$AP:$AR,2,FALSE))+SUMIFS(FX,Fecha,$A387,Linea,VLOOKUP(L$1,Data!$AP:$AR,3,FALSE),Cuenta,VLOOKUP(L$1,Data!$AP:$AR,2,FALSE))+L386,"")</f>
        <v/>
      </c>
      <c r="M387" s="3" t="str">
        <f>IF(AND($A387&lt;&gt;"",M$1&lt;&gt;""),SUMIFS(VM,Fecha,$A387,Linea,VLOOKUP(M$1,Data!$AP:$AR,3,FALSE),Cuenta,VLOOKUP(M$1,Data!$AP:$AR,2,FALSE))+SUMIFS(FX,Fecha,$A387,Linea,VLOOKUP(M$1,Data!$AP:$AR,3,FALSE),Cuenta,VLOOKUP(M$1,Data!$AP:$AR,2,FALSE))+M386,"")</f>
        <v/>
      </c>
      <c r="N387" s="3" t="str">
        <f>IF(AND($A387&lt;&gt;"",N$1&lt;&gt;""),SUMIFS(VM,Fecha,$A387,Linea,VLOOKUP(N$1,Data!$AP:$AR,3,FALSE),Cuenta,VLOOKUP(N$1,Data!$AP:$AR,2,FALSE))+SUMIFS(FX,Fecha,$A387,Linea,VLOOKUP(N$1,Data!$AP:$AR,3,FALSE),Cuenta,VLOOKUP(N$1,Data!$AP:$AR,2,FALSE))+N386,"")</f>
        <v/>
      </c>
    </row>
    <row r="388" spans="2:14" x14ac:dyDescent="0.25">
      <c r="B388" s="3" t="str">
        <f>IF(AND($A388&lt;&gt;"",B$1&lt;&gt;""),SUMIFS(VM,Fecha,$A388,Linea,VLOOKUP(B$1,Data!$AP:$AR,3,FALSE),Cuenta,VLOOKUP(B$1,Data!$AP:$AR,2,FALSE))+SUMIFS(FX,Fecha,$A388,Linea,VLOOKUP(B$1,Data!$AP:$AR,3,FALSE),Cuenta,VLOOKUP(B$1,Data!$AP:$AR,2,FALSE))+B387,"")</f>
        <v/>
      </c>
      <c r="C388" s="3" t="str">
        <f>IF(AND($A388&lt;&gt;"",C$1&lt;&gt;""),SUMIFS(VM,Fecha,$A388,Linea,VLOOKUP(C$1,Data!$AP:$AR,3,FALSE),Cuenta,VLOOKUP(C$1,Data!$AP:$AR,2,FALSE))+SUMIFS(FX,Fecha,$A388,Linea,VLOOKUP(C$1,Data!$AP:$AR,3,FALSE),Cuenta,VLOOKUP(C$1,Data!$AP:$AR,2,FALSE))+C387,"")</f>
        <v/>
      </c>
      <c r="D388" s="3" t="str">
        <f>IF(AND($A388&lt;&gt;"",D$1&lt;&gt;""),SUMIFS(VM,Fecha,$A388,Linea,VLOOKUP(D$1,Data!$AP:$AR,3,FALSE),Cuenta,VLOOKUP(D$1,Data!$AP:$AR,2,FALSE))+SUMIFS(FX,Fecha,$A388,Linea,VLOOKUP(D$1,Data!$AP:$AR,3,FALSE),Cuenta,VLOOKUP(D$1,Data!$AP:$AR,2,FALSE))+D387,"")</f>
        <v/>
      </c>
      <c r="E388" s="3" t="str">
        <f>IF(AND($A388&lt;&gt;"",E$1&lt;&gt;""),SUMIFS(VM,Fecha,$A388,Linea,VLOOKUP(E$1,Data!$AP:$AR,3,FALSE),Cuenta,VLOOKUP(E$1,Data!$AP:$AR,2,FALSE))+SUMIFS(FX,Fecha,$A388,Linea,VLOOKUP(E$1,Data!$AP:$AR,3,FALSE),Cuenta,VLOOKUP(E$1,Data!$AP:$AR,2,FALSE))+E387,"")</f>
        <v/>
      </c>
      <c r="F388" s="3" t="str">
        <f>IF(AND($A388&lt;&gt;"",F$1&lt;&gt;""),SUMIFS(VM,Fecha,$A388,Linea,VLOOKUP(F$1,Data!$AP:$AR,3,FALSE),Cuenta,VLOOKUP(F$1,Data!$AP:$AR,2,FALSE))+SUMIFS(FX,Fecha,$A388,Linea,VLOOKUP(F$1,Data!$AP:$AR,3,FALSE),Cuenta,VLOOKUP(F$1,Data!$AP:$AR,2,FALSE))+F387,"")</f>
        <v/>
      </c>
      <c r="G388" s="3" t="str">
        <f>IF(AND($A388&lt;&gt;"",G$1&lt;&gt;""),SUMIFS(VM,Fecha,$A388,Linea,VLOOKUP(G$1,Data!$AP:$AR,3,FALSE),Cuenta,VLOOKUP(G$1,Data!$AP:$AR,2,FALSE))+SUMIFS(FX,Fecha,$A388,Linea,VLOOKUP(G$1,Data!$AP:$AR,3,FALSE),Cuenta,VLOOKUP(G$1,Data!$AP:$AR,2,FALSE))+G387,"")</f>
        <v/>
      </c>
      <c r="H388" s="3" t="str">
        <f>IF(AND($A388&lt;&gt;"",H$1&lt;&gt;""),SUMIFS(VM,Fecha,$A388,Linea,VLOOKUP(H$1,Data!$AP:$AR,3,FALSE),Cuenta,VLOOKUP(H$1,Data!$AP:$AR,2,FALSE))+SUMIFS(FX,Fecha,$A388,Linea,VLOOKUP(H$1,Data!$AP:$AR,3,FALSE),Cuenta,VLOOKUP(H$1,Data!$AP:$AR,2,FALSE))+H387,"")</f>
        <v/>
      </c>
      <c r="I388" s="3" t="str">
        <f>IF(AND($A388&lt;&gt;"",I$1&lt;&gt;""),SUMIFS(VM,Fecha,$A388,Linea,VLOOKUP(I$1,Data!$AP:$AR,3,FALSE),Cuenta,VLOOKUP(I$1,Data!$AP:$AR,2,FALSE))+SUMIFS(FX,Fecha,$A388,Linea,VLOOKUP(I$1,Data!$AP:$AR,3,FALSE),Cuenta,VLOOKUP(I$1,Data!$AP:$AR,2,FALSE))+I387,"")</f>
        <v/>
      </c>
      <c r="J388" s="3" t="str">
        <f>IF(AND($A388&lt;&gt;"",J$1&lt;&gt;""),SUMIFS(VM,Fecha,$A388,Linea,VLOOKUP(J$1,Data!$AP:$AR,3,FALSE),Cuenta,VLOOKUP(J$1,Data!$AP:$AR,2,FALSE))+SUMIFS(FX,Fecha,$A388,Linea,VLOOKUP(J$1,Data!$AP:$AR,3,FALSE),Cuenta,VLOOKUP(J$1,Data!$AP:$AR,2,FALSE))+J387,"")</f>
        <v/>
      </c>
      <c r="K388" s="3" t="str">
        <f>IF(AND($A388&lt;&gt;"",K$1&lt;&gt;""),SUMIFS(VM,Fecha,$A388,Linea,VLOOKUP(K$1,Data!$AP:$AR,3,FALSE),Cuenta,VLOOKUP(K$1,Data!$AP:$AR,2,FALSE))+SUMIFS(FX,Fecha,$A388,Linea,VLOOKUP(K$1,Data!$AP:$AR,3,FALSE),Cuenta,VLOOKUP(K$1,Data!$AP:$AR,2,FALSE))+K387,"")</f>
        <v/>
      </c>
      <c r="L388" s="3" t="str">
        <f>IF(AND($A388&lt;&gt;"",L$1&lt;&gt;""),SUMIFS(VM,Fecha,$A388,Linea,VLOOKUP(L$1,Data!$AP:$AR,3,FALSE),Cuenta,VLOOKUP(L$1,Data!$AP:$AR,2,FALSE))+SUMIFS(FX,Fecha,$A388,Linea,VLOOKUP(L$1,Data!$AP:$AR,3,FALSE),Cuenta,VLOOKUP(L$1,Data!$AP:$AR,2,FALSE))+L387,"")</f>
        <v/>
      </c>
      <c r="M388" s="3" t="str">
        <f>IF(AND($A388&lt;&gt;"",M$1&lt;&gt;""),SUMIFS(VM,Fecha,$A388,Linea,VLOOKUP(M$1,Data!$AP:$AR,3,FALSE),Cuenta,VLOOKUP(M$1,Data!$AP:$AR,2,FALSE))+SUMIFS(FX,Fecha,$A388,Linea,VLOOKUP(M$1,Data!$AP:$AR,3,FALSE),Cuenta,VLOOKUP(M$1,Data!$AP:$AR,2,FALSE))+M387,"")</f>
        <v/>
      </c>
      <c r="N388" s="3" t="str">
        <f>IF(AND($A388&lt;&gt;"",N$1&lt;&gt;""),SUMIFS(VM,Fecha,$A388,Linea,VLOOKUP(N$1,Data!$AP:$AR,3,FALSE),Cuenta,VLOOKUP(N$1,Data!$AP:$AR,2,FALSE))+SUMIFS(FX,Fecha,$A388,Linea,VLOOKUP(N$1,Data!$AP:$AR,3,FALSE),Cuenta,VLOOKUP(N$1,Data!$AP:$AR,2,FALSE))+N387,"")</f>
        <v/>
      </c>
    </row>
    <row r="389" spans="2:14" x14ac:dyDescent="0.25">
      <c r="B389" s="3" t="str">
        <f>IF(AND($A389&lt;&gt;"",B$1&lt;&gt;""),SUMIFS(VM,Fecha,$A389,Linea,VLOOKUP(B$1,Data!$AP:$AR,3,FALSE),Cuenta,VLOOKUP(B$1,Data!$AP:$AR,2,FALSE))+SUMIFS(FX,Fecha,$A389,Linea,VLOOKUP(B$1,Data!$AP:$AR,3,FALSE),Cuenta,VLOOKUP(B$1,Data!$AP:$AR,2,FALSE))+B388,"")</f>
        <v/>
      </c>
      <c r="C389" s="3" t="str">
        <f>IF(AND($A389&lt;&gt;"",C$1&lt;&gt;""),SUMIFS(VM,Fecha,$A389,Linea,VLOOKUP(C$1,Data!$AP:$AR,3,FALSE),Cuenta,VLOOKUP(C$1,Data!$AP:$AR,2,FALSE))+SUMIFS(FX,Fecha,$A389,Linea,VLOOKUP(C$1,Data!$AP:$AR,3,FALSE),Cuenta,VLOOKUP(C$1,Data!$AP:$AR,2,FALSE))+C388,"")</f>
        <v/>
      </c>
      <c r="D389" s="3" t="str">
        <f>IF(AND($A389&lt;&gt;"",D$1&lt;&gt;""),SUMIFS(VM,Fecha,$A389,Linea,VLOOKUP(D$1,Data!$AP:$AR,3,FALSE),Cuenta,VLOOKUP(D$1,Data!$AP:$AR,2,FALSE))+SUMIFS(FX,Fecha,$A389,Linea,VLOOKUP(D$1,Data!$AP:$AR,3,FALSE),Cuenta,VLOOKUP(D$1,Data!$AP:$AR,2,FALSE))+D388,"")</f>
        <v/>
      </c>
      <c r="E389" s="3" t="str">
        <f>IF(AND($A389&lt;&gt;"",E$1&lt;&gt;""),SUMIFS(VM,Fecha,$A389,Linea,VLOOKUP(E$1,Data!$AP:$AR,3,FALSE),Cuenta,VLOOKUP(E$1,Data!$AP:$AR,2,FALSE))+SUMIFS(FX,Fecha,$A389,Linea,VLOOKUP(E$1,Data!$AP:$AR,3,FALSE),Cuenta,VLOOKUP(E$1,Data!$AP:$AR,2,FALSE))+E388,"")</f>
        <v/>
      </c>
      <c r="F389" s="3" t="str">
        <f>IF(AND($A389&lt;&gt;"",F$1&lt;&gt;""),SUMIFS(VM,Fecha,$A389,Linea,VLOOKUP(F$1,Data!$AP:$AR,3,FALSE),Cuenta,VLOOKUP(F$1,Data!$AP:$AR,2,FALSE))+SUMIFS(FX,Fecha,$A389,Linea,VLOOKUP(F$1,Data!$AP:$AR,3,FALSE),Cuenta,VLOOKUP(F$1,Data!$AP:$AR,2,FALSE))+F388,"")</f>
        <v/>
      </c>
      <c r="G389" s="3" t="str">
        <f>IF(AND($A389&lt;&gt;"",G$1&lt;&gt;""),SUMIFS(VM,Fecha,$A389,Linea,VLOOKUP(G$1,Data!$AP:$AR,3,FALSE),Cuenta,VLOOKUP(G$1,Data!$AP:$AR,2,FALSE))+SUMIFS(FX,Fecha,$A389,Linea,VLOOKUP(G$1,Data!$AP:$AR,3,FALSE),Cuenta,VLOOKUP(G$1,Data!$AP:$AR,2,FALSE))+G388,"")</f>
        <v/>
      </c>
      <c r="H389" s="3" t="str">
        <f>IF(AND($A389&lt;&gt;"",H$1&lt;&gt;""),SUMIFS(VM,Fecha,$A389,Linea,VLOOKUP(H$1,Data!$AP:$AR,3,FALSE),Cuenta,VLOOKUP(H$1,Data!$AP:$AR,2,FALSE))+SUMIFS(FX,Fecha,$A389,Linea,VLOOKUP(H$1,Data!$AP:$AR,3,FALSE),Cuenta,VLOOKUP(H$1,Data!$AP:$AR,2,FALSE))+H388,"")</f>
        <v/>
      </c>
      <c r="I389" s="3" t="str">
        <f>IF(AND($A389&lt;&gt;"",I$1&lt;&gt;""),SUMIFS(VM,Fecha,$A389,Linea,VLOOKUP(I$1,Data!$AP:$AR,3,FALSE),Cuenta,VLOOKUP(I$1,Data!$AP:$AR,2,FALSE))+SUMIFS(FX,Fecha,$A389,Linea,VLOOKUP(I$1,Data!$AP:$AR,3,FALSE),Cuenta,VLOOKUP(I$1,Data!$AP:$AR,2,FALSE))+I388,"")</f>
        <v/>
      </c>
      <c r="J389" s="3" t="str">
        <f>IF(AND($A389&lt;&gt;"",J$1&lt;&gt;""),SUMIFS(VM,Fecha,$A389,Linea,VLOOKUP(J$1,Data!$AP:$AR,3,FALSE),Cuenta,VLOOKUP(J$1,Data!$AP:$AR,2,FALSE))+SUMIFS(FX,Fecha,$A389,Linea,VLOOKUP(J$1,Data!$AP:$AR,3,FALSE),Cuenta,VLOOKUP(J$1,Data!$AP:$AR,2,FALSE))+J388,"")</f>
        <v/>
      </c>
      <c r="K389" s="3" t="str">
        <f>IF(AND($A389&lt;&gt;"",K$1&lt;&gt;""),SUMIFS(VM,Fecha,$A389,Linea,VLOOKUP(K$1,Data!$AP:$AR,3,FALSE),Cuenta,VLOOKUP(K$1,Data!$AP:$AR,2,FALSE))+SUMIFS(FX,Fecha,$A389,Linea,VLOOKUP(K$1,Data!$AP:$AR,3,FALSE),Cuenta,VLOOKUP(K$1,Data!$AP:$AR,2,FALSE))+K388,"")</f>
        <v/>
      </c>
      <c r="L389" s="3" t="str">
        <f>IF(AND($A389&lt;&gt;"",L$1&lt;&gt;""),SUMIFS(VM,Fecha,$A389,Linea,VLOOKUP(L$1,Data!$AP:$AR,3,FALSE),Cuenta,VLOOKUP(L$1,Data!$AP:$AR,2,FALSE))+SUMIFS(FX,Fecha,$A389,Linea,VLOOKUP(L$1,Data!$AP:$AR,3,FALSE),Cuenta,VLOOKUP(L$1,Data!$AP:$AR,2,FALSE))+L388,"")</f>
        <v/>
      </c>
      <c r="M389" s="3" t="str">
        <f>IF(AND($A389&lt;&gt;"",M$1&lt;&gt;""),SUMIFS(VM,Fecha,$A389,Linea,VLOOKUP(M$1,Data!$AP:$AR,3,FALSE),Cuenta,VLOOKUP(M$1,Data!$AP:$AR,2,FALSE))+SUMIFS(FX,Fecha,$A389,Linea,VLOOKUP(M$1,Data!$AP:$AR,3,FALSE),Cuenta,VLOOKUP(M$1,Data!$AP:$AR,2,FALSE))+M388,"")</f>
        <v/>
      </c>
      <c r="N389" s="3" t="str">
        <f>IF(AND($A389&lt;&gt;"",N$1&lt;&gt;""),SUMIFS(VM,Fecha,$A389,Linea,VLOOKUP(N$1,Data!$AP:$AR,3,FALSE),Cuenta,VLOOKUP(N$1,Data!$AP:$AR,2,FALSE))+SUMIFS(FX,Fecha,$A389,Linea,VLOOKUP(N$1,Data!$AP:$AR,3,FALSE),Cuenta,VLOOKUP(N$1,Data!$AP:$AR,2,FALSE))+N388,"")</f>
        <v/>
      </c>
    </row>
    <row r="390" spans="2:14" x14ac:dyDescent="0.25">
      <c r="B390" s="3" t="str">
        <f>IF(AND($A390&lt;&gt;"",B$1&lt;&gt;""),SUMIFS(VM,Fecha,$A390,Linea,VLOOKUP(B$1,Data!$AP:$AR,3,FALSE),Cuenta,VLOOKUP(B$1,Data!$AP:$AR,2,FALSE))+SUMIFS(FX,Fecha,$A390,Linea,VLOOKUP(B$1,Data!$AP:$AR,3,FALSE),Cuenta,VLOOKUP(B$1,Data!$AP:$AR,2,FALSE))+B389,"")</f>
        <v/>
      </c>
      <c r="C390" s="3" t="str">
        <f>IF(AND($A390&lt;&gt;"",C$1&lt;&gt;""),SUMIFS(VM,Fecha,$A390,Linea,VLOOKUP(C$1,Data!$AP:$AR,3,FALSE),Cuenta,VLOOKUP(C$1,Data!$AP:$AR,2,FALSE))+SUMIFS(FX,Fecha,$A390,Linea,VLOOKUP(C$1,Data!$AP:$AR,3,FALSE),Cuenta,VLOOKUP(C$1,Data!$AP:$AR,2,FALSE))+C389,"")</f>
        <v/>
      </c>
      <c r="D390" s="3" t="str">
        <f>IF(AND($A390&lt;&gt;"",D$1&lt;&gt;""),SUMIFS(VM,Fecha,$A390,Linea,VLOOKUP(D$1,Data!$AP:$AR,3,FALSE),Cuenta,VLOOKUP(D$1,Data!$AP:$AR,2,FALSE))+SUMIFS(FX,Fecha,$A390,Linea,VLOOKUP(D$1,Data!$AP:$AR,3,FALSE),Cuenta,VLOOKUP(D$1,Data!$AP:$AR,2,FALSE))+D389,"")</f>
        <v/>
      </c>
      <c r="E390" s="3" t="str">
        <f>IF(AND($A390&lt;&gt;"",E$1&lt;&gt;""),SUMIFS(VM,Fecha,$A390,Linea,VLOOKUP(E$1,Data!$AP:$AR,3,FALSE),Cuenta,VLOOKUP(E$1,Data!$AP:$AR,2,FALSE))+SUMIFS(FX,Fecha,$A390,Linea,VLOOKUP(E$1,Data!$AP:$AR,3,FALSE),Cuenta,VLOOKUP(E$1,Data!$AP:$AR,2,FALSE))+E389,"")</f>
        <v/>
      </c>
      <c r="F390" s="3" t="str">
        <f>IF(AND($A390&lt;&gt;"",F$1&lt;&gt;""),SUMIFS(VM,Fecha,$A390,Linea,VLOOKUP(F$1,Data!$AP:$AR,3,FALSE),Cuenta,VLOOKUP(F$1,Data!$AP:$AR,2,FALSE))+SUMIFS(FX,Fecha,$A390,Linea,VLOOKUP(F$1,Data!$AP:$AR,3,FALSE),Cuenta,VLOOKUP(F$1,Data!$AP:$AR,2,FALSE))+F389,"")</f>
        <v/>
      </c>
      <c r="G390" s="3" t="str">
        <f>IF(AND($A390&lt;&gt;"",G$1&lt;&gt;""),SUMIFS(VM,Fecha,$A390,Linea,VLOOKUP(G$1,Data!$AP:$AR,3,FALSE),Cuenta,VLOOKUP(G$1,Data!$AP:$AR,2,FALSE))+SUMIFS(FX,Fecha,$A390,Linea,VLOOKUP(G$1,Data!$AP:$AR,3,FALSE),Cuenta,VLOOKUP(G$1,Data!$AP:$AR,2,FALSE))+G389,"")</f>
        <v/>
      </c>
      <c r="H390" s="3" t="str">
        <f>IF(AND($A390&lt;&gt;"",H$1&lt;&gt;""),SUMIFS(VM,Fecha,$A390,Linea,VLOOKUP(H$1,Data!$AP:$AR,3,FALSE),Cuenta,VLOOKUP(H$1,Data!$AP:$AR,2,FALSE))+SUMIFS(FX,Fecha,$A390,Linea,VLOOKUP(H$1,Data!$AP:$AR,3,FALSE),Cuenta,VLOOKUP(H$1,Data!$AP:$AR,2,FALSE))+H389,"")</f>
        <v/>
      </c>
      <c r="I390" s="3" t="str">
        <f>IF(AND($A390&lt;&gt;"",I$1&lt;&gt;""),SUMIFS(VM,Fecha,$A390,Linea,VLOOKUP(I$1,Data!$AP:$AR,3,FALSE),Cuenta,VLOOKUP(I$1,Data!$AP:$AR,2,FALSE))+SUMIFS(FX,Fecha,$A390,Linea,VLOOKUP(I$1,Data!$AP:$AR,3,FALSE),Cuenta,VLOOKUP(I$1,Data!$AP:$AR,2,FALSE))+I389,"")</f>
        <v/>
      </c>
      <c r="J390" s="3" t="str">
        <f>IF(AND($A390&lt;&gt;"",J$1&lt;&gt;""),SUMIFS(VM,Fecha,$A390,Linea,VLOOKUP(J$1,Data!$AP:$AR,3,FALSE),Cuenta,VLOOKUP(J$1,Data!$AP:$AR,2,FALSE))+SUMIFS(FX,Fecha,$A390,Linea,VLOOKUP(J$1,Data!$AP:$AR,3,FALSE),Cuenta,VLOOKUP(J$1,Data!$AP:$AR,2,FALSE))+J389,"")</f>
        <v/>
      </c>
      <c r="K390" s="3" t="str">
        <f>IF(AND($A390&lt;&gt;"",K$1&lt;&gt;""),SUMIFS(VM,Fecha,$A390,Linea,VLOOKUP(K$1,Data!$AP:$AR,3,FALSE),Cuenta,VLOOKUP(K$1,Data!$AP:$AR,2,FALSE))+SUMIFS(FX,Fecha,$A390,Linea,VLOOKUP(K$1,Data!$AP:$AR,3,FALSE),Cuenta,VLOOKUP(K$1,Data!$AP:$AR,2,FALSE))+K389,"")</f>
        <v/>
      </c>
      <c r="L390" s="3" t="str">
        <f>IF(AND($A390&lt;&gt;"",L$1&lt;&gt;""),SUMIFS(VM,Fecha,$A390,Linea,VLOOKUP(L$1,Data!$AP:$AR,3,FALSE),Cuenta,VLOOKUP(L$1,Data!$AP:$AR,2,FALSE))+SUMIFS(FX,Fecha,$A390,Linea,VLOOKUP(L$1,Data!$AP:$AR,3,FALSE),Cuenta,VLOOKUP(L$1,Data!$AP:$AR,2,FALSE))+L389,"")</f>
        <v/>
      </c>
      <c r="M390" s="3" t="str">
        <f>IF(AND($A390&lt;&gt;"",M$1&lt;&gt;""),SUMIFS(VM,Fecha,$A390,Linea,VLOOKUP(M$1,Data!$AP:$AR,3,FALSE),Cuenta,VLOOKUP(M$1,Data!$AP:$AR,2,FALSE))+SUMIFS(FX,Fecha,$A390,Linea,VLOOKUP(M$1,Data!$AP:$AR,3,FALSE),Cuenta,VLOOKUP(M$1,Data!$AP:$AR,2,FALSE))+M389,"")</f>
        <v/>
      </c>
      <c r="N390" s="3" t="str">
        <f>IF(AND($A390&lt;&gt;"",N$1&lt;&gt;""),SUMIFS(VM,Fecha,$A390,Linea,VLOOKUP(N$1,Data!$AP:$AR,3,FALSE),Cuenta,VLOOKUP(N$1,Data!$AP:$AR,2,FALSE))+SUMIFS(FX,Fecha,$A390,Linea,VLOOKUP(N$1,Data!$AP:$AR,3,FALSE),Cuenta,VLOOKUP(N$1,Data!$AP:$AR,2,FALSE))+N389,"")</f>
        <v/>
      </c>
    </row>
    <row r="391" spans="2:14" x14ac:dyDescent="0.25">
      <c r="B391" s="3" t="str">
        <f>IF(AND($A391&lt;&gt;"",B$1&lt;&gt;""),SUMIFS(VM,Fecha,$A391,Linea,VLOOKUP(B$1,Data!$AP:$AR,3,FALSE),Cuenta,VLOOKUP(B$1,Data!$AP:$AR,2,FALSE))+SUMIFS(FX,Fecha,$A391,Linea,VLOOKUP(B$1,Data!$AP:$AR,3,FALSE),Cuenta,VLOOKUP(B$1,Data!$AP:$AR,2,FALSE))+B390,"")</f>
        <v/>
      </c>
      <c r="C391" s="3" t="str">
        <f>IF(AND($A391&lt;&gt;"",C$1&lt;&gt;""),SUMIFS(VM,Fecha,$A391,Linea,VLOOKUP(C$1,Data!$AP:$AR,3,FALSE),Cuenta,VLOOKUP(C$1,Data!$AP:$AR,2,FALSE))+SUMIFS(FX,Fecha,$A391,Linea,VLOOKUP(C$1,Data!$AP:$AR,3,FALSE),Cuenta,VLOOKUP(C$1,Data!$AP:$AR,2,FALSE))+C390,"")</f>
        <v/>
      </c>
      <c r="D391" s="3" t="str">
        <f>IF(AND($A391&lt;&gt;"",D$1&lt;&gt;""),SUMIFS(VM,Fecha,$A391,Linea,VLOOKUP(D$1,Data!$AP:$AR,3,FALSE),Cuenta,VLOOKUP(D$1,Data!$AP:$AR,2,FALSE))+SUMIFS(FX,Fecha,$A391,Linea,VLOOKUP(D$1,Data!$AP:$AR,3,FALSE),Cuenta,VLOOKUP(D$1,Data!$AP:$AR,2,FALSE))+D390,"")</f>
        <v/>
      </c>
      <c r="E391" s="3" t="str">
        <f>IF(AND($A391&lt;&gt;"",E$1&lt;&gt;""),SUMIFS(VM,Fecha,$A391,Linea,VLOOKUP(E$1,Data!$AP:$AR,3,FALSE),Cuenta,VLOOKUP(E$1,Data!$AP:$AR,2,FALSE))+SUMIFS(FX,Fecha,$A391,Linea,VLOOKUP(E$1,Data!$AP:$AR,3,FALSE),Cuenta,VLOOKUP(E$1,Data!$AP:$AR,2,FALSE))+E390,"")</f>
        <v/>
      </c>
      <c r="F391" s="3" t="str">
        <f>IF(AND($A391&lt;&gt;"",F$1&lt;&gt;""),SUMIFS(VM,Fecha,$A391,Linea,VLOOKUP(F$1,Data!$AP:$AR,3,FALSE),Cuenta,VLOOKUP(F$1,Data!$AP:$AR,2,FALSE))+SUMIFS(FX,Fecha,$A391,Linea,VLOOKUP(F$1,Data!$AP:$AR,3,FALSE),Cuenta,VLOOKUP(F$1,Data!$AP:$AR,2,FALSE))+F390,"")</f>
        <v/>
      </c>
      <c r="G391" s="3" t="str">
        <f>IF(AND($A391&lt;&gt;"",G$1&lt;&gt;""),SUMIFS(VM,Fecha,$A391,Linea,VLOOKUP(G$1,Data!$AP:$AR,3,FALSE),Cuenta,VLOOKUP(G$1,Data!$AP:$AR,2,FALSE))+SUMIFS(FX,Fecha,$A391,Linea,VLOOKUP(G$1,Data!$AP:$AR,3,FALSE),Cuenta,VLOOKUP(G$1,Data!$AP:$AR,2,FALSE))+G390,"")</f>
        <v/>
      </c>
      <c r="H391" s="3" t="str">
        <f>IF(AND($A391&lt;&gt;"",H$1&lt;&gt;""),SUMIFS(VM,Fecha,$A391,Linea,VLOOKUP(H$1,Data!$AP:$AR,3,FALSE),Cuenta,VLOOKUP(H$1,Data!$AP:$AR,2,FALSE))+SUMIFS(FX,Fecha,$A391,Linea,VLOOKUP(H$1,Data!$AP:$AR,3,FALSE),Cuenta,VLOOKUP(H$1,Data!$AP:$AR,2,FALSE))+H390,"")</f>
        <v/>
      </c>
      <c r="I391" s="3" t="str">
        <f>IF(AND($A391&lt;&gt;"",I$1&lt;&gt;""),SUMIFS(VM,Fecha,$A391,Linea,VLOOKUP(I$1,Data!$AP:$AR,3,FALSE),Cuenta,VLOOKUP(I$1,Data!$AP:$AR,2,FALSE))+SUMIFS(FX,Fecha,$A391,Linea,VLOOKUP(I$1,Data!$AP:$AR,3,FALSE),Cuenta,VLOOKUP(I$1,Data!$AP:$AR,2,FALSE))+I390,"")</f>
        <v/>
      </c>
      <c r="J391" s="3" t="str">
        <f>IF(AND($A391&lt;&gt;"",J$1&lt;&gt;""),SUMIFS(VM,Fecha,$A391,Linea,VLOOKUP(J$1,Data!$AP:$AR,3,FALSE),Cuenta,VLOOKUP(J$1,Data!$AP:$AR,2,FALSE))+SUMIFS(FX,Fecha,$A391,Linea,VLOOKUP(J$1,Data!$AP:$AR,3,FALSE),Cuenta,VLOOKUP(J$1,Data!$AP:$AR,2,FALSE))+J390,"")</f>
        <v/>
      </c>
      <c r="K391" s="3" t="str">
        <f>IF(AND($A391&lt;&gt;"",K$1&lt;&gt;""),SUMIFS(VM,Fecha,$A391,Linea,VLOOKUP(K$1,Data!$AP:$AR,3,FALSE),Cuenta,VLOOKUP(K$1,Data!$AP:$AR,2,FALSE))+SUMIFS(FX,Fecha,$A391,Linea,VLOOKUP(K$1,Data!$AP:$AR,3,FALSE),Cuenta,VLOOKUP(K$1,Data!$AP:$AR,2,FALSE))+K390,"")</f>
        <v/>
      </c>
      <c r="L391" s="3" t="str">
        <f>IF(AND($A391&lt;&gt;"",L$1&lt;&gt;""),SUMIFS(VM,Fecha,$A391,Linea,VLOOKUP(L$1,Data!$AP:$AR,3,FALSE),Cuenta,VLOOKUP(L$1,Data!$AP:$AR,2,FALSE))+SUMIFS(FX,Fecha,$A391,Linea,VLOOKUP(L$1,Data!$AP:$AR,3,FALSE),Cuenta,VLOOKUP(L$1,Data!$AP:$AR,2,FALSE))+L390,"")</f>
        <v/>
      </c>
      <c r="M391" s="3" t="str">
        <f>IF(AND($A391&lt;&gt;"",M$1&lt;&gt;""),SUMIFS(VM,Fecha,$A391,Linea,VLOOKUP(M$1,Data!$AP:$AR,3,FALSE),Cuenta,VLOOKUP(M$1,Data!$AP:$AR,2,FALSE))+SUMIFS(FX,Fecha,$A391,Linea,VLOOKUP(M$1,Data!$AP:$AR,3,FALSE),Cuenta,VLOOKUP(M$1,Data!$AP:$AR,2,FALSE))+M390,"")</f>
        <v/>
      </c>
      <c r="N391" s="3" t="str">
        <f>IF(AND($A391&lt;&gt;"",N$1&lt;&gt;""),SUMIFS(VM,Fecha,$A391,Linea,VLOOKUP(N$1,Data!$AP:$AR,3,FALSE),Cuenta,VLOOKUP(N$1,Data!$AP:$AR,2,FALSE))+SUMIFS(FX,Fecha,$A391,Linea,VLOOKUP(N$1,Data!$AP:$AR,3,FALSE),Cuenta,VLOOKUP(N$1,Data!$AP:$AR,2,FALSE))+N390,"")</f>
        <v/>
      </c>
    </row>
    <row r="392" spans="2:14" x14ac:dyDescent="0.25">
      <c r="B392" s="3" t="str">
        <f>IF(AND($A392&lt;&gt;"",B$1&lt;&gt;""),SUMIFS(VM,Fecha,$A392,Linea,VLOOKUP(B$1,Data!$AP:$AR,3,FALSE),Cuenta,VLOOKUP(B$1,Data!$AP:$AR,2,FALSE))+SUMIFS(FX,Fecha,$A392,Linea,VLOOKUP(B$1,Data!$AP:$AR,3,FALSE),Cuenta,VLOOKUP(B$1,Data!$AP:$AR,2,FALSE))+B391,"")</f>
        <v/>
      </c>
      <c r="C392" s="3" t="str">
        <f>IF(AND($A392&lt;&gt;"",C$1&lt;&gt;""),SUMIFS(VM,Fecha,$A392,Linea,VLOOKUP(C$1,Data!$AP:$AR,3,FALSE),Cuenta,VLOOKUP(C$1,Data!$AP:$AR,2,FALSE))+SUMIFS(FX,Fecha,$A392,Linea,VLOOKUP(C$1,Data!$AP:$AR,3,FALSE),Cuenta,VLOOKUP(C$1,Data!$AP:$AR,2,FALSE))+C391,"")</f>
        <v/>
      </c>
      <c r="D392" s="3" t="str">
        <f>IF(AND($A392&lt;&gt;"",D$1&lt;&gt;""),SUMIFS(VM,Fecha,$A392,Linea,VLOOKUP(D$1,Data!$AP:$AR,3,FALSE),Cuenta,VLOOKUP(D$1,Data!$AP:$AR,2,FALSE))+SUMIFS(FX,Fecha,$A392,Linea,VLOOKUP(D$1,Data!$AP:$AR,3,FALSE),Cuenta,VLOOKUP(D$1,Data!$AP:$AR,2,FALSE))+D391,"")</f>
        <v/>
      </c>
      <c r="E392" s="3" t="str">
        <f>IF(AND($A392&lt;&gt;"",E$1&lt;&gt;""),SUMIFS(VM,Fecha,$A392,Linea,VLOOKUP(E$1,Data!$AP:$AR,3,FALSE),Cuenta,VLOOKUP(E$1,Data!$AP:$AR,2,FALSE))+SUMIFS(FX,Fecha,$A392,Linea,VLOOKUP(E$1,Data!$AP:$AR,3,FALSE),Cuenta,VLOOKUP(E$1,Data!$AP:$AR,2,FALSE))+E391,"")</f>
        <v/>
      </c>
      <c r="F392" s="3" t="str">
        <f>IF(AND($A392&lt;&gt;"",F$1&lt;&gt;""),SUMIFS(VM,Fecha,$A392,Linea,VLOOKUP(F$1,Data!$AP:$AR,3,FALSE),Cuenta,VLOOKUP(F$1,Data!$AP:$AR,2,FALSE))+SUMIFS(FX,Fecha,$A392,Linea,VLOOKUP(F$1,Data!$AP:$AR,3,FALSE),Cuenta,VLOOKUP(F$1,Data!$AP:$AR,2,FALSE))+F391,"")</f>
        <v/>
      </c>
      <c r="G392" s="3" t="str">
        <f>IF(AND($A392&lt;&gt;"",G$1&lt;&gt;""),SUMIFS(VM,Fecha,$A392,Linea,VLOOKUP(G$1,Data!$AP:$AR,3,FALSE),Cuenta,VLOOKUP(G$1,Data!$AP:$AR,2,FALSE))+SUMIFS(FX,Fecha,$A392,Linea,VLOOKUP(G$1,Data!$AP:$AR,3,FALSE),Cuenta,VLOOKUP(G$1,Data!$AP:$AR,2,FALSE))+G391,"")</f>
        <v/>
      </c>
      <c r="H392" s="3" t="str">
        <f>IF(AND($A392&lt;&gt;"",H$1&lt;&gt;""),SUMIFS(VM,Fecha,$A392,Linea,VLOOKUP(H$1,Data!$AP:$AR,3,FALSE),Cuenta,VLOOKUP(H$1,Data!$AP:$AR,2,FALSE))+SUMIFS(FX,Fecha,$A392,Linea,VLOOKUP(H$1,Data!$AP:$AR,3,FALSE),Cuenta,VLOOKUP(H$1,Data!$AP:$AR,2,FALSE))+H391,"")</f>
        <v/>
      </c>
      <c r="I392" s="3" t="str">
        <f>IF(AND($A392&lt;&gt;"",I$1&lt;&gt;""),SUMIFS(VM,Fecha,$A392,Linea,VLOOKUP(I$1,Data!$AP:$AR,3,FALSE),Cuenta,VLOOKUP(I$1,Data!$AP:$AR,2,FALSE))+SUMIFS(FX,Fecha,$A392,Linea,VLOOKUP(I$1,Data!$AP:$AR,3,FALSE),Cuenta,VLOOKUP(I$1,Data!$AP:$AR,2,FALSE))+I391,"")</f>
        <v/>
      </c>
      <c r="J392" s="3" t="str">
        <f>IF(AND($A392&lt;&gt;"",J$1&lt;&gt;""),SUMIFS(VM,Fecha,$A392,Linea,VLOOKUP(J$1,Data!$AP:$AR,3,FALSE),Cuenta,VLOOKUP(J$1,Data!$AP:$AR,2,FALSE))+SUMIFS(FX,Fecha,$A392,Linea,VLOOKUP(J$1,Data!$AP:$AR,3,FALSE),Cuenta,VLOOKUP(J$1,Data!$AP:$AR,2,FALSE))+J391,"")</f>
        <v/>
      </c>
      <c r="K392" s="3" t="str">
        <f>IF(AND($A392&lt;&gt;"",K$1&lt;&gt;""),SUMIFS(VM,Fecha,$A392,Linea,VLOOKUP(K$1,Data!$AP:$AR,3,FALSE),Cuenta,VLOOKUP(K$1,Data!$AP:$AR,2,FALSE))+SUMIFS(FX,Fecha,$A392,Linea,VLOOKUP(K$1,Data!$AP:$AR,3,FALSE),Cuenta,VLOOKUP(K$1,Data!$AP:$AR,2,FALSE))+K391,"")</f>
        <v/>
      </c>
      <c r="L392" s="3" t="str">
        <f>IF(AND($A392&lt;&gt;"",L$1&lt;&gt;""),SUMIFS(VM,Fecha,$A392,Linea,VLOOKUP(L$1,Data!$AP:$AR,3,FALSE),Cuenta,VLOOKUP(L$1,Data!$AP:$AR,2,FALSE))+SUMIFS(FX,Fecha,$A392,Linea,VLOOKUP(L$1,Data!$AP:$AR,3,FALSE),Cuenta,VLOOKUP(L$1,Data!$AP:$AR,2,FALSE))+L391,"")</f>
        <v/>
      </c>
      <c r="M392" s="3" t="str">
        <f>IF(AND($A392&lt;&gt;"",M$1&lt;&gt;""),SUMIFS(VM,Fecha,$A392,Linea,VLOOKUP(M$1,Data!$AP:$AR,3,FALSE),Cuenta,VLOOKUP(M$1,Data!$AP:$AR,2,FALSE))+SUMIFS(FX,Fecha,$A392,Linea,VLOOKUP(M$1,Data!$AP:$AR,3,FALSE),Cuenta,VLOOKUP(M$1,Data!$AP:$AR,2,FALSE))+M391,"")</f>
        <v/>
      </c>
      <c r="N392" s="3" t="str">
        <f>IF(AND($A392&lt;&gt;"",N$1&lt;&gt;""),SUMIFS(VM,Fecha,$A392,Linea,VLOOKUP(N$1,Data!$AP:$AR,3,FALSE),Cuenta,VLOOKUP(N$1,Data!$AP:$AR,2,FALSE))+SUMIFS(FX,Fecha,$A392,Linea,VLOOKUP(N$1,Data!$AP:$AR,3,FALSE),Cuenta,VLOOKUP(N$1,Data!$AP:$AR,2,FALSE))+N391,"")</f>
        <v/>
      </c>
    </row>
    <row r="393" spans="2:14" x14ac:dyDescent="0.25">
      <c r="B393" s="3" t="str">
        <f>IF(AND($A393&lt;&gt;"",B$1&lt;&gt;""),SUMIFS(VM,Fecha,$A393,Linea,VLOOKUP(B$1,Data!$AP:$AR,3,FALSE),Cuenta,VLOOKUP(B$1,Data!$AP:$AR,2,FALSE))+SUMIFS(FX,Fecha,$A393,Linea,VLOOKUP(B$1,Data!$AP:$AR,3,FALSE),Cuenta,VLOOKUP(B$1,Data!$AP:$AR,2,FALSE))+B392,"")</f>
        <v/>
      </c>
      <c r="C393" s="3" t="str">
        <f>IF(AND($A393&lt;&gt;"",C$1&lt;&gt;""),SUMIFS(VM,Fecha,$A393,Linea,VLOOKUP(C$1,Data!$AP:$AR,3,FALSE),Cuenta,VLOOKUP(C$1,Data!$AP:$AR,2,FALSE))+SUMIFS(FX,Fecha,$A393,Linea,VLOOKUP(C$1,Data!$AP:$AR,3,FALSE),Cuenta,VLOOKUP(C$1,Data!$AP:$AR,2,FALSE))+C392,"")</f>
        <v/>
      </c>
      <c r="D393" s="3" t="str">
        <f>IF(AND($A393&lt;&gt;"",D$1&lt;&gt;""),SUMIFS(VM,Fecha,$A393,Linea,VLOOKUP(D$1,Data!$AP:$AR,3,FALSE),Cuenta,VLOOKUP(D$1,Data!$AP:$AR,2,FALSE))+SUMIFS(FX,Fecha,$A393,Linea,VLOOKUP(D$1,Data!$AP:$AR,3,FALSE),Cuenta,VLOOKUP(D$1,Data!$AP:$AR,2,FALSE))+D392,"")</f>
        <v/>
      </c>
      <c r="E393" s="3" t="str">
        <f>IF(AND($A393&lt;&gt;"",E$1&lt;&gt;""),SUMIFS(VM,Fecha,$A393,Linea,VLOOKUP(E$1,Data!$AP:$AR,3,FALSE),Cuenta,VLOOKUP(E$1,Data!$AP:$AR,2,FALSE))+SUMIFS(FX,Fecha,$A393,Linea,VLOOKUP(E$1,Data!$AP:$AR,3,FALSE),Cuenta,VLOOKUP(E$1,Data!$AP:$AR,2,FALSE))+E392,"")</f>
        <v/>
      </c>
      <c r="F393" s="3" t="str">
        <f>IF(AND($A393&lt;&gt;"",F$1&lt;&gt;""),SUMIFS(VM,Fecha,$A393,Linea,VLOOKUP(F$1,Data!$AP:$AR,3,FALSE),Cuenta,VLOOKUP(F$1,Data!$AP:$AR,2,FALSE))+SUMIFS(FX,Fecha,$A393,Linea,VLOOKUP(F$1,Data!$AP:$AR,3,FALSE),Cuenta,VLOOKUP(F$1,Data!$AP:$AR,2,FALSE))+F392,"")</f>
        <v/>
      </c>
      <c r="G393" s="3" t="str">
        <f>IF(AND($A393&lt;&gt;"",G$1&lt;&gt;""),SUMIFS(VM,Fecha,$A393,Linea,VLOOKUP(G$1,Data!$AP:$AR,3,FALSE),Cuenta,VLOOKUP(G$1,Data!$AP:$AR,2,FALSE))+SUMIFS(FX,Fecha,$A393,Linea,VLOOKUP(G$1,Data!$AP:$AR,3,FALSE),Cuenta,VLOOKUP(G$1,Data!$AP:$AR,2,FALSE))+G392,"")</f>
        <v/>
      </c>
      <c r="H393" s="3" t="str">
        <f>IF(AND($A393&lt;&gt;"",H$1&lt;&gt;""),SUMIFS(VM,Fecha,$A393,Linea,VLOOKUP(H$1,Data!$AP:$AR,3,FALSE),Cuenta,VLOOKUP(H$1,Data!$AP:$AR,2,FALSE))+SUMIFS(FX,Fecha,$A393,Linea,VLOOKUP(H$1,Data!$AP:$AR,3,FALSE),Cuenta,VLOOKUP(H$1,Data!$AP:$AR,2,FALSE))+H392,"")</f>
        <v/>
      </c>
      <c r="I393" s="3" t="str">
        <f>IF(AND($A393&lt;&gt;"",I$1&lt;&gt;""),SUMIFS(VM,Fecha,$A393,Linea,VLOOKUP(I$1,Data!$AP:$AR,3,FALSE),Cuenta,VLOOKUP(I$1,Data!$AP:$AR,2,FALSE))+SUMIFS(FX,Fecha,$A393,Linea,VLOOKUP(I$1,Data!$AP:$AR,3,FALSE),Cuenta,VLOOKUP(I$1,Data!$AP:$AR,2,FALSE))+I392,"")</f>
        <v/>
      </c>
      <c r="J393" s="3" t="str">
        <f>IF(AND($A393&lt;&gt;"",J$1&lt;&gt;""),SUMIFS(VM,Fecha,$A393,Linea,VLOOKUP(J$1,Data!$AP:$AR,3,FALSE),Cuenta,VLOOKUP(J$1,Data!$AP:$AR,2,FALSE))+SUMIFS(FX,Fecha,$A393,Linea,VLOOKUP(J$1,Data!$AP:$AR,3,FALSE),Cuenta,VLOOKUP(J$1,Data!$AP:$AR,2,FALSE))+J392,"")</f>
        <v/>
      </c>
      <c r="K393" s="3" t="str">
        <f>IF(AND($A393&lt;&gt;"",K$1&lt;&gt;""),SUMIFS(VM,Fecha,$A393,Linea,VLOOKUP(K$1,Data!$AP:$AR,3,FALSE),Cuenta,VLOOKUP(K$1,Data!$AP:$AR,2,FALSE))+SUMIFS(FX,Fecha,$A393,Linea,VLOOKUP(K$1,Data!$AP:$AR,3,FALSE),Cuenta,VLOOKUP(K$1,Data!$AP:$AR,2,FALSE))+K392,"")</f>
        <v/>
      </c>
      <c r="L393" s="3" t="str">
        <f>IF(AND($A393&lt;&gt;"",L$1&lt;&gt;""),SUMIFS(VM,Fecha,$A393,Linea,VLOOKUP(L$1,Data!$AP:$AR,3,FALSE),Cuenta,VLOOKUP(L$1,Data!$AP:$AR,2,FALSE))+SUMIFS(FX,Fecha,$A393,Linea,VLOOKUP(L$1,Data!$AP:$AR,3,FALSE),Cuenta,VLOOKUP(L$1,Data!$AP:$AR,2,FALSE))+L392,"")</f>
        <v/>
      </c>
      <c r="M393" s="3" t="str">
        <f>IF(AND($A393&lt;&gt;"",M$1&lt;&gt;""),SUMIFS(VM,Fecha,$A393,Linea,VLOOKUP(M$1,Data!$AP:$AR,3,FALSE),Cuenta,VLOOKUP(M$1,Data!$AP:$AR,2,FALSE))+SUMIFS(FX,Fecha,$A393,Linea,VLOOKUP(M$1,Data!$AP:$AR,3,FALSE),Cuenta,VLOOKUP(M$1,Data!$AP:$AR,2,FALSE))+M392,"")</f>
        <v/>
      </c>
      <c r="N393" s="3" t="str">
        <f>IF(AND($A393&lt;&gt;"",N$1&lt;&gt;""),SUMIFS(VM,Fecha,$A393,Linea,VLOOKUP(N$1,Data!$AP:$AR,3,FALSE),Cuenta,VLOOKUP(N$1,Data!$AP:$AR,2,FALSE))+SUMIFS(FX,Fecha,$A393,Linea,VLOOKUP(N$1,Data!$AP:$AR,3,FALSE),Cuenta,VLOOKUP(N$1,Data!$AP:$AR,2,FALSE))+N392,"")</f>
        <v/>
      </c>
    </row>
    <row r="394" spans="2:14" x14ac:dyDescent="0.25">
      <c r="B394" s="3" t="str">
        <f>IF(AND($A394&lt;&gt;"",B$1&lt;&gt;""),SUMIFS(VM,Fecha,$A394,Linea,VLOOKUP(B$1,Data!$AP:$AR,3,FALSE),Cuenta,VLOOKUP(B$1,Data!$AP:$AR,2,FALSE))+SUMIFS(FX,Fecha,$A394,Linea,VLOOKUP(B$1,Data!$AP:$AR,3,FALSE),Cuenta,VLOOKUP(B$1,Data!$AP:$AR,2,FALSE))+B393,"")</f>
        <v/>
      </c>
      <c r="C394" s="3" t="str">
        <f>IF(AND($A394&lt;&gt;"",C$1&lt;&gt;""),SUMIFS(VM,Fecha,$A394,Linea,VLOOKUP(C$1,Data!$AP:$AR,3,FALSE),Cuenta,VLOOKUP(C$1,Data!$AP:$AR,2,FALSE))+SUMIFS(FX,Fecha,$A394,Linea,VLOOKUP(C$1,Data!$AP:$AR,3,FALSE),Cuenta,VLOOKUP(C$1,Data!$AP:$AR,2,FALSE))+C393,"")</f>
        <v/>
      </c>
      <c r="D394" s="3" t="str">
        <f>IF(AND($A394&lt;&gt;"",D$1&lt;&gt;""),SUMIFS(VM,Fecha,$A394,Linea,VLOOKUP(D$1,Data!$AP:$AR,3,FALSE),Cuenta,VLOOKUP(D$1,Data!$AP:$AR,2,FALSE))+SUMIFS(FX,Fecha,$A394,Linea,VLOOKUP(D$1,Data!$AP:$AR,3,FALSE),Cuenta,VLOOKUP(D$1,Data!$AP:$AR,2,FALSE))+D393,"")</f>
        <v/>
      </c>
      <c r="E394" s="3" t="str">
        <f>IF(AND($A394&lt;&gt;"",E$1&lt;&gt;""),SUMIFS(VM,Fecha,$A394,Linea,VLOOKUP(E$1,Data!$AP:$AR,3,FALSE),Cuenta,VLOOKUP(E$1,Data!$AP:$AR,2,FALSE))+SUMIFS(FX,Fecha,$A394,Linea,VLOOKUP(E$1,Data!$AP:$AR,3,FALSE),Cuenta,VLOOKUP(E$1,Data!$AP:$AR,2,FALSE))+E393,"")</f>
        <v/>
      </c>
      <c r="F394" s="3" t="str">
        <f>IF(AND($A394&lt;&gt;"",F$1&lt;&gt;""),SUMIFS(VM,Fecha,$A394,Linea,VLOOKUP(F$1,Data!$AP:$AR,3,FALSE),Cuenta,VLOOKUP(F$1,Data!$AP:$AR,2,FALSE))+SUMIFS(FX,Fecha,$A394,Linea,VLOOKUP(F$1,Data!$AP:$AR,3,FALSE),Cuenta,VLOOKUP(F$1,Data!$AP:$AR,2,FALSE))+F393,"")</f>
        <v/>
      </c>
      <c r="G394" s="3" t="str">
        <f>IF(AND($A394&lt;&gt;"",G$1&lt;&gt;""),SUMIFS(VM,Fecha,$A394,Linea,VLOOKUP(G$1,Data!$AP:$AR,3,FALSE),Cuenta,VLOOKUP(G$1,Data!$AP:$AR,2,FALSE))+SUMIFS(FX,Fecha,$A394,Linea,VLOOKUP(G$1,Data!$AP:$AR,3,FALSE),Cuenta,VLOOKUP(G$1,Data!$AP:$AR,2,FALSE))+G393,"")</f>
        <v/>
      </c>
      <c r="H394" s="3" t="str">
        <f>IF(AND($A394&lt;&gt;"",H$1&lt;&gt;""),SUMIFS(VM,Fecha,$A394,Linea,VLOOKUP(H$1,Data!$AP:$AR,3,FALSE),Cuenta,VLOOKUP(H$1,Data!$AP:$AR,2,FALSE))+SUMIFS(FX,Fecha,$A394,Linea,VLOOKUP(H$1,Data!$AP:$AR,3,FALSE),Cuenta,VLOOKUP(H$1,Data!$AP:$AR,2,FALSE))+H393,"")</f>
        <v/>
      </c>
      <c r="I394" s="3" t="str">
        <f>IF(AND($A394&lt;&gt;"",I$1&lt;&gt;""),SUMIFS(VM,Fecha,$A394,Linea,VLOOKUP(I$1,Data!$AP:$AR,3,FALSE),Cuenta,VLOOKUP(I$1,Data!$AP:$AR,2,FALSE))+SUMIFS(FX,Fecha,$A394,Linea,VLOOKUP(I$1,Data!$AP:$AR,3,FALSE),Cuenta,VLOOKUP(I$1,Data!$AP:$AR,2,FALSE))+I393,"")</f>
        <v/>
      </c>
      <c r="J394" s="3" t="str">
        <f>IF(AND($A394&lt;&gt;"",J$1&lt;&gt;""),SUMIFS(VM,Fecha,$A394,Linea,VLOOKUP(J$1,Data!$AP:$AR,3,FALSE),Cuenta,VLOOKUP(J$1,Data!$AP:$AR,2,FALSE))+SUMIFS(FX,Fecha,$A394,Linea,VLOOKUP(J$1,Data!$AP:$AR,3,FALSE),Cuenta,VLOOKUP(J$1,Data!$AP:$AR,2,FALSE))+J393,"")</f>
        <v/>
      </c>
      <c r="K394" s="3" t="str">
        <f>IF(AND($A394&lt;&gt;"",K$1&lt;&gt;""),SUMIFS(VM,Fecha,$A394,Linea,VLOOKUP(K$1,Data!$AP:$AR,3,FALSE),Cuenta,VLOOKUP(K$1,Data!$AP:$AR,2,FALSE))+SUMIFS(FX,Fecha,$A394,Linea,VLOOKUP(K$1,Data!$AP:$AR,3,FALSE),Cuenta,VLOOKUP(K$1,Data!$AP:$AR,2,FALSE))+K393,"")</f>
        <v/>
      </c>
      <c r="L394" s="3" t="str">
        <f>IF(AND($A394&lt;&gt;"",L$1&lt;&gt;""),SUMIFS(VM,Fecha,$A394,Linea,VLOOKUP(L$1,Data!$AP:$AR,3,FALSE),Cuenta,VLOOKUP(L$1,Data!$AP:$AR,2,FALSE))+SUMIFS(FX,Fecha,$A394,Linea,VLOOKUP(L$1,Data!$AP:$AR,3,FALSE),Cuenta,VLOOKUP(L$1,Data!$AP:$AR,2,FALSE))+L393,"")</f>
        <v/>
      </c>
      <c r="M394" s="3" t="str">
        <f>IF(AND($A394&lt;&gt;"",M$1&lt;&gt;""),SUMIFS(VM,Fecha,$A394,Linea,VLOOKUP(M$1,Data!$AP:$AR,3,FALSE),Cuenta,VLOOKUP(M$1,Data!$AP:$AR,2,FALSE))+SUMIFS(FX,Fecha,$A394,Linea,VLOOKUP(M$1,Data!$AP:$AR,3,FALSE),Cuenta,VLOOKUP(M$1,Data!$AP:$AR,2,FALSE))+M393,"")</f>
        <v/>
      </c>
      <c r="N394" s="3" t="str">
        <f>IF(AND($A394&lt;&gt;"",N$1&lt;&gt;""),SUMIFS(VM,Fecha,$A394,Linea,VLOOKUP(N$1,Data!$AP:$AR,3,FALSE),Cuenta,VLOOKUP(N$1,Data!$AP:$AR,2,FALSE))+SUMIFS(FX,Fecha,$A394,Linea,VLOOKUP(N$1,Data!$AP:$AR,3,FALSE),Cuenta,VLOOKUP(N$1,Data!$AP:$AR,2,FALSE))+N393,"")</f>
        <v/>
      </c>
    </row>
    <row r="395" spans="2:14" x14ac:dyDescent="0.25">
      <c r="B395" s="3" t="str">
        <f>IF(AND($A395&lt;&gt;"",B$1&lt;&gt;""),SUMIFS(VM,Fecha,$A395,Linea,VLOOKUP(B$1,Data!$AP:$AR,3,FALSE),Cuenta,VLOOKUP(B$1,Data!$AP:$AR,2,FALSE))+SUMIFS(FX,Fecha,$A395,Linea,VLOOKUP(B$1,Data!$AP:$AR,3,FALSE),Cuenta,VLOOKUP(B$1,Data!$AP:$AR,2,FALSE))+B394,"")</f>
        <v/>
      </c>
      <c r="C395" s="3" t="str">
        <f>IF(AND($A395&lt;&gt;"",C$1&lt;&gt;""),SUMIFS(VM,Fecha,$A395,Linea,VLOOKUP(C$1,Data!$AP:$AR,3,FALSE),Cuenta,VLOOKUP(C$1,Data!$AP:$AR,2,FALSE))+SUMIFS(FX,Fecha,$A395,Linea,VLOOKUP(C$1,Data!$AP:$AR,3,FALSE),Cuenta,VLOOKUP(C$1,Data!$AP:$AR,2,FALSE))+C394,"")</f>
        <v/>
      </c>
      <c r="D395" s="3" t="str">
        <f>IF(AND($A395&lt;&gt;"",D$1&lt;&gt;""),SUMIFS(VM,Fecha,$A395,Linea,VLOOKUP(D$1,Data!$AP:$AR,3,FALSE),Cuenta,VLOOKUP(D$1,Data!$AP:$AR,2,FALSE))+SUMIFS(FX,Fecha,$A395,Linea,VLOOKUP(D$1,Data!$AP:$AR,3,FALSE),Cuenta,VLOOKUP(D$1,Data!$AP:$AR,2,FALSE))+D394,"")</f>
        <v/>
      </c>
      <c r="E395" s="3" t="str">
        <f>IF(AND($A395&lt;&gt;"",E$1&lt;&gt;""),SUMIFS(VM,Fecha,$A395,Linea,VLOOKUP(E$1,Data!$AP:$AR,3,FALSE),Cuenta,VLOOKUP(E$1,Data!$AP:$AR,2,FALSE))+SUMIFS(FX,Fecha,$A395,Linea,VLOOKUP(E$1,Data!$AP:$AR,3,FALSE),Cuenta,VLOOKUP(E$1,Data!$AP:$AR,2,FALSE))+E394,"")</f>
        <v/>
      </c>
      <c r="F395" s="3" t="str">
        <f>IF(AND($A395&lt;&gt;"",F$1&lt;&gt;""),SUMIFS(VM,Fecha,$A395,Linea,VLOOKUP(F$1,Data!$AP:$AR,3,FALSE),Cuenta,VLOOKUP(F$1,Data!$AP:$AR,2,FALSE))+SUMIFS(FX,Fecha,$A395,Linea,VLOOKUP(F$1,Data!$AP:$AR,3,FALSE),Cuenta,VLOOKUP(F$1,Data!$AP:$AR,2,FALSE))+F394,"")</f>
        <v/>
      </c>
      <c r="G395" s="3" t="str">
        <f>IF(AND($A395&lt;&gt;"",G$1&lt;&gt;""),SUMIFS(VM,Fecha,$A395,Linea,VLOOKUP(G$1,Data!$AP:$AR,3,FALSE),Cuenta,VLOOKUP(G$1,Data!$AP:$AR,2,FALSE))+SUMIFS(FX,Fecha,$A395,Linea,VLOOKUP(G$1,Data!$AP:$AR,3,FALSE),Cuenta,VLOOKUP(G$1,Data!$AP:$AR,2,FALSE))+G394,"")</f>
        <v/>
      </c>
      <c r="H395" s="3" t="str">
        <f>IF(AND($A395&lt;&gt;"",H$1&lt;&gt;""),SUMIFS(VM,Fecha,$A395,Linea,VLOOKUP(H$1,Data!$AP:$AR,3,FALSE),Cuenta,VLOOKUP(H$1,Data!$AP:$AR,2,FALSE))+SUMIFS(FX,Fecha,$A395,Linea,VLOOKUP(H$1,Data!$AP:$AR,3,FALSE),Cuenta,VLOOKUP(H$1,Data!$AP:$AR,2,FALSE))+H394,"")</f>
        <v/>
      </c>
      <c r="I395" s="3" t="str">
        <f>IF(AND($A395&lt;&gt;"",I$1&lt;&gt;""),SUMIFS(VM,Fecha,$A395,Linea,VLOOKUP(I$1,Data!$AP:$AR,3,FALSE),Cuenta,VLOOKUP(I$1,Data!$AP:$AR,2,FALSE))+SUMIFS(FX,Fecha,$A395,Linea,VLOOKUP(I$1,Data!$AP:$AR,3,FALSE),Cuenta,VLOOKUP(I$1,Data!$AP:$AR,2,FALSE))+I394,"")</f>
        <v/>
      </c>
      <c r="J395" s="3" t="str">
        <f>IF(AND($A395&lt;&gt;"",J$1&lt;&gt;""),SUMIFS(VM,Fecha,$A395,Linea,VLOOKUP(J$1,Data!$AP:$AR,3,FALSE),Cuenta,VLOOKUP(J$1,Data!$AP:$AR,2,FALSE))+SUMIFS(FX,Fecha,$A395,Linea,VLOOKUP(J$1,Data!$AP:$AR,3,FALSE),Cuenta,VLOOKUP(J$1,Data!$AP:$AR,2,FALSE))+J394,"")</f>
        <v/>
      </c>
      <c r="K395" s="3" t="str">
        <f>IF(AND($A395&lt;&gt;"",K$1&lt;&gt;""),SUMIFS(VM,Fecha,$A395,Linea,VLOOKUP(K$1,Data!$AP:$AR,3,FALSE),Cuenta,VLOOKUP(K$1,Data!$AP:$AR,2,FALSE))+SUMIFS(FX,Fecha,$A395,Linea,VLOOKUP(K$1,Data!$AP:$AR,3,FALSE),Cuenta,VLOOKUP(K$1,Data!$AP:$AR,2,FALSE))+K394,"")</f>
        <v/>
      </c>
      <c r="L395" s="3" t="str">
        <f>IF(AND($A395&lt;&gt;"",L$1&lt;&gt;""),SUMIFS(VM,Fecha,$A395,Linea,VLOOKUP(L$1,Data!$AP:$AR,3,FALSE),Cuenta,VLOOKUP(L$1,Data!$AP:$AR,2,FALSE))+SUMIFS(FX,Fecha,$A395,Linea,VLOOKUP(L$1,Data!$AP:$AR,3,FALSE),Cuenta,VLOOKUP(L$1,Data!$AP:$AR,2,FALSE))+L394,"")</f>
        <v/>
      </c>
      <c r="M395" s="3" t="str">
        <f>IF(AND($A395&lt;&gt;"",M$1&lt;&gt;""),SUMIFS(VM,Fecha,$A395,Linea,VLOOKUP(M$1,Data!$AP:$AR,3,FALSE),Cuenta,VLOOKUP(M$1,Data!$AP:$AR,2,FALSE))+SUMIFS(FX,Fecha,$A395,Linea,VLOOKUP(M$1,Data!$AP:$AR,3,FALSE),Cuenta,VLOOKUP(M$1,Data!$AP:$AR,2,FALSE))+M394,"")</f>
        <v/>
      </c>
      <c r="N395" s="3" t="str">
        <f>IF(AND($A395&lt;&gt;"",N$1&lt;&gt;""),SUMIFS(VM,Fecha,$A395,Linea,VLOOKUP(N$1,Data!$AP:$AR,3,FALSE),Cuenta,VLOOKUP(N$1,Data!$AP:$AR,2,FALSE))+SUMIFS(FX,Fecha,$A395,Linea,VLOOKUP(N$1,Data!$AP:$AR,3,FALSE),Cuenta,VLOOKUP(N$1,Data!$AP:$AR,2,FALSE))+N394,"")</f>
        <v/>
      </c>
    </row>
    <row r="396" spans="2:14" x14ac:dyDescent="0.25">
      <c r="B396" s="3" t="str">
        <f>IF(AND($A396&lt;&gt;"",B$1&lt;&gt;""),SUMIFS(VM,Fecha,$A396,Linea,VLOOKUP(B$1,Data!$AP:$AR,3,FALSE),Cuenta,VLOOKUP(B$1,Data!$AP:$AR,2,FALSE))+SUMIFS(FX,Fecha,$A396,Linea,VLOOKUP(B$1,Data!$AP:$AR,3,FALSE),Cuenta,VLOOKUP(B$1,Data!$AP:$AR,2,FALSE))+B395,"")</f>
        <v/>
      </c>
      <c r="C396" s="3" t="str">
        <f>IF(AND($A396&lt;&gt;"",C$1&lt;&gt;""),SUMIFS(VM,Fecha,$A396,Linea,VLOOKUP(C$1,Data!$AP:$AR,3,FALSE),Cuenta,VLOOKUP(C$1,Data!$AP:$AR,2,FALSE))+SUMIFS(FX,Fecha,$A396,Linea,VLOOKUP(C$1,Data!$AP:$AR,3,FALSE),Cuenta,VLOOKUP(C$1,Data!$AP:$AR,2,FALSE))+C395,"")</f>
        <v/>
      </c>
      <c r="D396" s="3" t="str">
        <f>IF(AND($A396&lt;&gt;"",D$1&lt;&gt;""),SUMIFS(VM,Fecha,$A396,Linea,VLOOKUP(D$1,Data!$AP:$AR,3,FALSE),Cuenta,VLOOKUP(D$1,Data!$AP:$AR,2,FALSE))+SUMIFS(FX,Fecha,$A396,Linea,VLOOKUP(D$1,Data!$AP:$AR,3,FALSE),Cuenta,VLOOKUP(D$1,Data!$AP:$AR,2,FALSE))+D395,"")</f>
        <v/>
      </c>
      <c r="E396" s="3" t="str">
        <f>IF(AND($A396&lt;&gt;"",E$1&lt;&gt;""),SUMIFS(VM,Fecha,$A396,Linea,VLOOKUP(E$1,Data!$AP:$AR,3,FALSE),Cuenta,VLOOKUP(E$1,Data!$AP:$AR,2,FALSE))+SUMIFS(FX,Fecha,$A396,Linea,VLOOKUP(E$1,Data!$AP:$AR,3,FALSE),Cuenta,VLOOKUP(E$1,Data!$AP:$AR,2,FALSE))+E395,"")</f>
        <v/>
      </c>
      <c r="F396" s="3" t="str">
        <f>IF(AND($A396&lt;&gt;"",F$1&lt;&gt;""),SUMIFS(VM,Fecha,$A396,Linea,VLOOKUP(F$1,Data!$AP:$AR,3,FALSE),Cuenta,VLOOKUP(F$1,Data!$AP:$AR,2,FALSE))+SUMIFS(FX,Fecha,$A396,Linea,VLOOKUP(F$1,Data!$AP:$AR,3,FALSE),Cuenta,VLOOKUP(F$1,Data!$AP:$AR,2,FALSE))+F395,"")</f>
        <v/>
      </c>
      <c r="G396" s="3" t="str">
        <f>IF(AND($A396&lt;&gt;"",G$1&lt;&gt;""),SUMIFS(VM,Fecha,$A396,Linea,VLOOKUP(G$1,Data!$AP:$AR,3,FALSE),Cuenta,VLOOKUP(G$1,Data!$AP:$AR,2,FALSE))+SUMIFS(FX,Fecha,$A396,Linea,VLOOKUP(G$1,Data!$AP:$AR,3,FALSE),Cuenta,VLOOKUP(G$1,Data!$AP:$AR,2,FALSE))+G395,"")</f>
        <v/>
      </c>
      <c r="H396" s="3" t="str">
        <f>IF(AND($A396&lt;&gt;"",H$1&lt;&gt;""),SUMIFS(VM,Fecha,$A396,Linea,VLOOKUP(H$1,Data!$AP:$AR,3,FALSE),Cuenta,VLOOKUP(H$1,Data!$AP:$AR,2,FALSE))+SUMIFS(FX,Fecha,$A396,Linea,VLOOKUP(H$1,Data!$AP:$AR,3,FALSE),Cuenta,VLOOKUP(H$1,Data!$AP:$AR,2,FALSE))+H395,"")</f>
        <v/>
      </c>
      <c r="I396" s="3" t="str">
        <f>IF(AND($A396&lt;&gt;"",I$1&lt;&gt;""),SUMIFS(VM,Fecha,$A396,Linea,VLOOKUP(I$1,Data!$AP:$AR,3,FALSE),Cuenta,VLOOKUP(I$1,Data!$AP:$AR,2,FALSE))+SUMIFS(FX,Fecha,$A396,Linea,VLOOKUP(I$1,Data!$AP:$AR,3,FALSE),Cuenta,VLOOKUP(I$1,Data!$AP:$AR,2,FALSE))+I395,"")</f>
        <v/>
      </c>
      <c r="J396" s="3" t="str">
        <f>IF(AND($A396&lt;&gt;"",J$1&lt;&gt;""),SUMIFS(VM,Fecha,$A396,Linea,VLOOKUP(J$1,Data!$AP:$AR,3,FALSE),Cuenta,VLOOKUP(J$1,Data!$AP:$AR,2,FALSE))+SUMIFS(FX,Fecha,$A396,Linea,VLOOKUP(J$1,Data!$AP:$AR,3,FALSE),Cuenta,VLOOKUP(J$1,Data!$AP:$AR,2,FALSE))+J395,"")</f>
        <v/>
      </c>
      <c r="K396" s="3" t="str">
        <f>IF(AND($A396&lt;&gt;"",K$1&lt;&gt;""),SUMIFS(VM,Fecha,$A396,Linea,VLOOKUP(K$1,Data!$AP:$AR,3,FALSE),Cuenta,VLOOKUP(K$1,Data!$AP:$AR,2,FALSE))+SUMIFS(FX,Fecha,$A396,Linea,VLOOKUP(K$1,Data!$AP:$AR,3,FALSE),Cuenta,VLOOKUP(K$1,Data!$AP:$AR,2,FALSE))+K395,"")</f>
        <v/>
      </c>
      <c r="L396" s="3" t="str">
        <f>IF(AND($A396&lt;&gt;"",L$1&lt;&gt;""),SUMIFS(VM,Fecha,$A396,Linea,VLOOKUP(L$1,Data!$AP:$AR,3,FALSE),Cuenta,VLOOKUP(L$1,Data!$AP:$AR,2,FALSE))+SUMIFS(FX,Fecha,$A396,Linea,VLOOKUP(L$1,Data!$AP:$AR,3,FALSE),Cuenta,VLOOKUP(L$1,Data!$AP:$AR,2,FALSE))+L395,"")</f>
        <v/>
      </c>
      <c r="M396" s="3" t="str">
        <f>IF(AND($A396&lt;&gt;"",M$1&lt;&gt;""),SUMIFS(VM,Fecha,$A396,Linea,VLOOKUP(M$1,Data!$AP:$AR,3,FALSE),Cuenta,VLOOKUP(M$1,Data!$AP:$AR,2,FALSE))+SUMIFS(FX,Fecha,$A396,Linea,VLOOKUP(M$1,Data!$AP:$AR,3,FALSE),Cuenta,VLOOKUP(M$1,Data!$AP:$AR,2,FALSE))+M395,"")</f>
        <v/>
      </c>
      <c r="N396" s="3" t="str">
        <f>IF(AND($A396&lt;&gt;"",N$1&lt;&gt;""),SUMIFS(VM,Fecha,$A396,Linea,VLOOKUP(N$1,Data!$AP:$AR,3,FALSE),Cuenta,VLOOKUP(N$1,Data!$AP:$AR,2,FALSE))+SUMIFS(FX,Fecha,$A396,Linea,VLOOKUP(N$1,Data!$AP:$AR,3,FALSE),Cuenta,VLOOKUP(N$1,Data!$AP:$AR,2,FALSE))+N395,"")</f>
        <v/>
      </c>
    </row>
    <row r="397" spans="2:14" x14ac:dyDescent="0.25">
      <c r="B397" s="3" t="str">
        <f>IF(AND($A397&lt;&gt;"",B$1&lt;&gt;""),SUMIFS(VM,Fecha,$A397,Linea,VLOOKUP(B$1,Data!$AP:$AR,3,FALSE),Cuenta,VLOOKUP(B$1,Data!$AP:$AR,2,FALSE))+SUMIFS(FX,Fecha,$A397,Linea,VLOOKUP(B$1,Data!$AP:$AR,3,FALSE),Cuenta,VLOOKUP(B$1,Data!$AP:$AR,2,FALSE))+B396,"")</f>
        <v/>
      </c>
      <c r="C397" s="3" t="str">
        <f>IF(AND($A397&lt;&gt;"",C$1&lt;&gt;""),SUMIFS(VM,Fecha,$A397,Linea,VLOOKUP(C$1,Data!$AP:$AR,3,FALSE),Cuenta,VLOOKUP(C$1,Data!$AP:$AR,2,FALSE))+SUMIFS(FX,Fecha,$A397,Linea,VLOOKUP(C$1,Data!$AP:$AR,3,FALSE),Cuenta,VLOOKUP(C$1,Data!$AP:$AR,2,FALSE))+C396,"")</f>
        <v/>
      </c>
      <c r="D397" s="3" t="str">
        <f>IF(AND($A397&lt;&gt;"",D$1&lt;&gt;""),SUMIFS(VM,Fecha,$A397,Linea,VLOOKUP(D$1,Data!$AP:$AR,3,FALSE),Cuenta,VLOOKUP(D$1,Data!$AP:$AR,2,FALSE))+SUMIFS(FX,Fecha,$A397,Linea,VLOOKUP(D$1,Data!$AP:$AR,3,FALSE),Cuenta,VLOOKUP(D$1,Data!$AP:$AR,2,FALSE))+D396,"")</f>
        <v/>
      </c>
      <c r="E397" s="3" t="str">
        <f>IF(AND($A397&lt;&gt;"",E$1&lt;&gt;""),SUMIFS(VM,Fecha,$A397,Linea,VLOOKUP(E$1,Data!$AP:$AR,3,FALSE),Cuenta,VLOOKUP(E$1,Data!$AP:$AR,2,FALSE))+SUMIFS(FX,Fecha,$A397,Linea,VLOOKUP(E$1,Data!$AP:$AR,3,FALSE),Cuenta,VLOOKUP(E$1,Data!$AP:$AR,2,FALSE))+E396,"")</f>
        <v/>
      </c>
      <c r="F397" s="3" t="str">
        <f>IF(AND($A397&lt;&gt;"",F$1&lt;&gt;""),SUMIFS(VM,Fecha,$A397,Linea,VLOOKUP(F$1,Data!$AP:$AR,3,FALSE),Cuenta,VLOOKUP(F$1,Data!$AP:$AR,2,FALSE))+SUMIFS(FX,Fecha,$A397,Linea,VLOOKUP(F$1,Data!$AP:$AR,3,FALSE),Cuenta,VLOOKUP(F$1,Data!$AP:$AR,2,FALSE))+F396,"")</f>
        <v/>
      </c>
      <c r="G397" s="3" t="str">
        <f>IF(AND($A397&lt;&gt;"",G$1&lt;&gt;""),SUMIFS(VM,Fecha,$A397,Linea,VLOOKUP(G$1,Data!$AP:$AR,3,FALSE),Cuenta,VLOOKUP(G$1,Data!$AP:$AR,2,FALSE))+SUMIFS(FX,Fecha,$A397,Linea,VLOOKUP(G$1,Data!$AP:$AR,3,FALSE),Cuenta,VLOOKUP(G$1,Data!$AP:$AR,2,FALSE))+G396,"")</f>
        <v/>
      </c>
      <c r="H397" s="3" t="str">
        <f>IF(AND($A397&lt;&gt;"",H$1&lt;&gt;""),SUMIFS(VM,Fecha,$A397,Linea,VLOOKUP(H$1,Data!$AP:$AR,3,FALSE),Cuenta,VLOOKUP(H$1,Data!$AP:$AR,2,FALSE))+SUMIFS(FX,Fecha,$A397,Linea,VLOOKUP(H$1,Data!$AP:$AR,3,FALSE),Cuenta,VLOOKUP(H$1,Data!$AP:$AR,2,FALSE))+H396,"")</f>
        <v/>
      </c>
      <c r="I397" s="3" t="str">
        <f>IF(AND($A397&lt;&gt;"",I$1&lt;&gt;""),SUMIFS(VM,Fecha,$A397,Linea,VLOOKUP(I$1,Data!$AP:$AR,3,FALSE),Cuenta,VLOOKUP(I$1,Data!$AP:$AR,2,FALSE))+SUMIFS(FX,Fecha,$A397,Linea,VLOOKUP(I$1,Data!$AP:$AR,3,FALSE),Cuenta,VLOOKUP(I$1,Data!$AP:$AR,2,FALSE))+I396,"")</f>
        <v/>
      </c>
      <c r="J397" s="3" t="str">
        <f>IF(AND($A397&lt;&gt;"",J$1&lt;&gt;""),SUMIFS(VM,Fecha,$A397,Linea,VLOOKUP(J$1,Data!$AP:$AR,3,FALSE),Cuenta,VLOOKUP(J$1,Data!$AP:$AR,2,FALSE))+SUMIFS(FX,Fecha,$A397,Linea,VLOOKUP(J$1,Data!$AP:$AR,3,FALSE),Cuenta,VLOOKUP(J$1,Data!$AP:$AR,2,FALSE))+J396,"")</f>
        <v/>
      </c>
      <c r="K397" s="3" t="str">
        <f>IF(AND($A397&lt;&gt;"",K$1&lt;&gt;""),SUMIFS(VM,Fecha,$A397,Linea,VLOOKUP(K$1,Data!$AP:$AR,3,FALSE),Cuenta,VLOOKUP(K$1,Data!$AP:$AR,2,FALSE))+SUMIFS(FX,Fecha,$A397,Linea,VLOOKUP(K$1,Data!$AP:$AR,3,FALSE),Cuenta,VLOOKUP(K$1,Data!$AP:$AR,2,FALSE))+K396,"")</f>
        <v/>
      </c>
      <c r="L397" s="3" t="str">
        <f>IF(AND($A397&lt;&gt;"",L$1&lt;&gt;""),SUMIFS(VM,Fecha,$A397,Linea,VLOOKUP(L$1,Data!$AP:$AR,3,FALSE),Cuenta,VLOOKUP(L$1,Data!$AP:$AR,2,FALSE))+SUMIFS(FX,Fecha,$A397,Linea,VLOOKUP(L$1,Data!$AP:$AR,3,FALSE),Cuenta,VLOOKUP(L$1,Data!$AP:$AR,2,FALSE))+L396,"")</f>
        <v/>
      </c>
      <c r="M397" s="3" t="str">
        <f>IF(AND($A397&lt;&gt;"",M$1&lt;&gt;""),SUMIFS(VM,Fecha,$A397,Linea,VLOOKUP(M$1,Data!$AP:$AR,3,FALSE),Cuenta,VLOOKUP(M$1,Data!$AP:$AR,2,FALSE))+SUMIFS(FX,Fecha,$A397,Linea,VLOOKUP(M$1,Data!$AP:$AR,3,FALSE),Cuenta,VLOOKUP(M$1,Data!$AP:$AR,2,FALSE))+M396,"")</f>
        <v/>
      </c>
      <c r="N397" s="3" t="str">
        <f>IF(AND($A397&lt;&gt;"",N$1&lt;&gt;""),SUMIFS(VM,Fecha,$A397,Linea,VLOOKUP(N$1,Data!$AP:$AR,3,FALSE),Cuenta,VLOOKUP(N$1,Data!$AP:$AR,2,FALSE))+SUMIFS(FX,Fecha,$A397,Linea,VLOOKUP(N$1,Data!$AP:$AR,3,FALSE),Cuenta,VLOOKUP(N$1,Data!$AP:$AR,2,FALSE))+N396,"")</f>
        <v/>
      </c>
    </row>
    <row r="398" spans="2:14" x14ac:dyDescent="0.25">
      <c r="B398" s="3" t="str">
        <f>IF(AND($A398&lt;&gt;"",B$1&lt;&gt;""),SUMIFS(VM,Fecha,$A398,Linea,VLOOKUP(B$1,Data!$AP:$AR,3,FALSE),Cuenta,VLOOKUP(B$1,Data!$AP:$AR,2,FALSE))+SUMIFS(FX,Fecha,$A398,Linea,VLOOKUP(B$1,Data!$AP:$AR,3,FALSE),Cuenta,VLOOKUP(B$1,Data!$AP:$AR,2,FALSE))+B397,"")</f>
        <v/>
      </c>
      <c r="C398" s="3" t="str">
        <f>IF(AND($A398&lt;&gt;"",C$1&lt;&gt;""),SUMIFS(VM,Fecha,$A398,Linea,VLOOKUP(C$1,Data!$AP:$AR,3,FALSE),Cuenta,VLOOKUP(C$1,Data!$AP:$AR,2,FALSE))+SUMIFS(FX,Fecha,$A398,Linea,VLOOKUP(C$1,Data!$AP:$AR,3,FALSE),Cuenta,VLOOKUP(C$1,Data!$AP:$AR,2,FALSE))+C397,"")</f>
        <v/>
      </c>
      <c r="D398" s="3" t="str">
        <f>IF(AND($A398&lt;&gt;"",D$1&lt;&gt;""),SUMIFS(VM,Fecha,$A398,Linea,VLOOKUP(D$1,Data!$AP:$AR,3,FALSE),Cuenta,VLOOKUP(D$1,Data!$AP:$AR,2,FALSE))+SUMIFS(FX,Fecha,$A398,Linea,VLOOKUP(D$1,Data!$AP:$AR,3,FALSE),Cuenta,VLOOKUP(D$1,Data!$AP:$AR,2,FALSE))+D397,"")</f>
        <v/>
      </c>
      <c r="E398" s="3" t="str">
        <f>IF(AND($A398&lt;&gt;"",E$1&lt;&gt;""),SUMIFS(VM,Fecha,$A398,Linea,VLOOKUP(E$1,Data!$AP:$AR,3,FALSE),Cuenta,VLOOKUP(E$1,Data!$AP:$AR,2,FALSE))+SUMIFS(FX,Fecha,$A398,Linea,VLOOKUP(E$1,Data!$AP:$AR,3,FALSE),Cuenta,VLOOKUP(E$1,Data!$AP:$AR,2,FALSE))+E397,"")</f>
        <v/>
      </c>
      <c r="F398" s="3" t="str">
        <f>IF(AND($A398&lt;&gt;"",F$1&lt;&gt;""),SUMIFS(VM,Fecha,$A398,Linea,VLOOKUP(F$1,Data!$AP:$AR,3,FALSE),Cuenta,VLOOKUP(F$1,Data!$AP:$AR,2,FALSE))+SUMIFS(FX,Fecha,$A398,Linea,VLOOKUP(F$1,Data!$AP:$AR,3,FALSE),Cuenta,VLOOKUP(F$1,Data!$AP:$AR,2,FALSE))+F397,"")</f>
        <v/>
      </c>
      <c r="G398" s="3" t="str">
        <f>IF(AND($A398&lt;&gt;"",G$1&lt;&gt;""),SUMIFS(VM,Fecha,$A398,Linea,VLOOKUP(G$1,Data!$AP:$AR,3,FALSE),Cuenta,VLOOKUP(G$1,Data!$AP:$AR,2,FALSE))+SUMIFS(FX,Fecha,$A398,Linea,VLOOKUP(G$1,Data!$AP:$AR,3,FALSE),Cuenta,VLOOKUP(G$1,Data!$AP:$AR,2,FALSE))+G397,"")</f>
        <v/>
      </c>
      <c r="H398" s="3" t="str">
        <f>IF(AND($A398&lt;&gt;"",H$1&lt;&gt;""),SUMIFS(VM,Fecha,$A398,Linea,VLOOKUP(H$1,Data!$AP:$AR,3,FALSE),Cuenta,VLOOKUP(H$1,Data!$AP:$AR,2,FALSE))+SUMIFS(FX,Fecha,$A398,Linea,VLOOKUP(H$1,Data!$AP:$AR,3,FALSE),Cuenta,VLOOKUP(H$1,Data!$AP:$AR,2,FALSE))+H397,"")</f>
        <v/>
      </c>
      <c r="I398" s="3" t="str">
        <f>IF(AND($A398&lt;&gt;"",I$1&lt;&gt;""),SUMIFS(VM,Fecha,$A398,Linea,VLOOKUP(I$1,Data!$AP:$AR,3,FALSE),Cuenta,VLOOKUP(I$1,Data!$AP:$AR,2,FALSE))+SUMIFS(FX,Fecha,$A398,Linea,VLOOKUP(I$1,Data!$AP:$AR,3,FALSE),Cuenta,VLOOKUP(I$1,Data!$AP:$AR,2,FALSE))+I397,"")</f>
        <v/>
      </c>
      <c r="J398" s="3" t="str">
        <f>IF(AND($A398&lt;&gt;"",J$1&lt;&gt;""),SUMIFS(VM,Fecha,$A398,Linea,VLOOKUP(J$1,Data!$AP:$AR,3,FALSE),Cuenta,VLOOKUP(J$1,Data!$AP:$AR,2,FALSE))+SUMIFS(FX,Fecha,$A398,Linea,VLOOKUP(J$1,Data!$AP:$AR,3,FALSE),Cuenta,VLOOKUP(J$1,Data!$AP:$AR,2,FALSE))+J397,"")</f>
        <v/>
      </c>
      <c r="K398" s="3" t="str">
        <f>IF(AND($A398&lt;&gt;"",K$1&lt;&gt;""),SUMIFS(VM,Fecha,$A398,Linea,VLOOKUP(K$1,Data!$AP:$AR,3,FALSE),Cuenta,VLOOKUP(K$1,Data!$AP:$AR,2,FALSE))+SUMIFS(FX,Fecha,$A398,Linea,VLOOKUP(K$1,Data!$AP:$AR,3,FALSE),Cuenta,VLOOKUP(K$1,Data!$AP:$AR,2,FALSE))+K397,"")</f>
        <v/>
      </c>
      <c r="L398" s="3" t="str">
        <f>IF(AND($A398&lt;&gt;"",L$1&lt;&gt;""),SUMIFS(VM,Fecha,$A398,Linea,VLOOKUP(L$1,Data!$AP:$AR,3,FALSE),Cuenta,VLOOKUP(L$1,Data!$AP:$AR,2,FALSE))+SUMIFS(FX,Fecha,$A398,Linea,VLOOKUP(L$1,Data!$AP:$AR,3,FALSE),Cuenta,VLOOKUP(L$1,Data!$AP:$AR,2,FALSE))+L397,"")</f>
        <v/>
      </c>
      <c r="M398" s="3" t="str">
        <f>IF(AND($A398&lt;&gt;"",M$1&lt;&gt;""),SUMIFS(VM,Fecha,$A398,Linea,VLOOKUP(M$1,Data!$AP:$AR,3,FALSE),Cuenta,VLOOKUP(M$1,Data!$AP:$AR,2,FALSE))+SUMIFS(FX,Fecha,$A398,Linea,VLOOKUP(M$1,Data!$AP:$AR,3,FALSE),Cuenta,VLOOKUP(M$1,Data!$AP:$AR,2,FALSE))+M397,"")</f>
        <v/>
      </c>
      <c r="N398" s="3" t="str">
        <f>IF(AND($A398&lt;&gt;"",N$1&lt;&gt;""),SUMIFS(VM,Fecha,$A398,Linea,VLOOKUP(N$1,Data!$AP:$AR,3,FALSE),Cuenta,VLOOKUP(N$1,Data!$AP:$AR,2,FALSE))+SUMIFS(FX,Fecha,$A398,Linea,VLOOKUP(N$1,Data!$AP:$AR,3,FALSE),Cuenta,VLOOKUP(N$1,Data!$AP:$AR,2,FALSE))+N397,"")</f>
        <v/>
      </c>
    </row>
    <row r="399" spans="2:14" x14ac:dyDescent="0.25">
      <c r="B399" s="3" t="str">
        <f>IF(AND($A399&lt;&gt;"",B$1&lt;&gt;""),SUMIFS(VM,Fecha,$A399,Linea,VLOOKUP(B$1,Data!$AP:$AR,3,FALSE),Cuenta,VLOOKUP(B$1,Data!$AP:$AR,2,FALSE))+SUMIFS(FX,Fecha,$A399,Linea,VLOOKUP(B$1,Data!$AP:$AR,3,FALSE),Cuenta,VLOOKUP(B$1,Data!$AP:$AR,2,FALSE))+B398,"")</f>
        <v/>
      </c>
      <c r="C399" s="3" t="str">
        <f>IF(AND($A399&lt;&gt;"",C$1&lt;&gt;""),SUMIFS(VM,Fecha,$A399,Linea,VLOOKUP(C$1,Data!$AP:$AR,3,FALSE),Cuenta,VLOOKUP(C$1,Data!$AP:$AR,2,FALSE))+SUMIFS(FX,Fecha,$A399,Linea,VLOOKUP(C$1,Data!$AP:$AR,3,FALSE),Cuenta,VLOOKUP(C$1,Data!$AP:$AR,2,FALSE))+C398,"")</f>
        <v/>
      </c>
      <c r="D399" s="3" t="str">
        <f>IF(AND($A399&lt;&gt;"",D$1&lt;&gt;""),SUMIFS(VM,Fecha,$A399,Linea,VLOOKUP(D$1,Data!$AP:$AR,3,FALSE),Cuenta,VLOOKUP(D$1,Data!$AP:$AR,2,FALSE))+SUMIFS(FX,Fecha,$A399,Linea,VLOOKUP(D$1,Data!$AP:$AR,3,FALSE),Cuenta,VLOOKUP(D$1,Data!$AP:$AR,2,FALSE))+D398,"")</f>
        <v/>
      </c>
      <c r="E399" s="3" t="str">
        <f>IF(AND($A399&lt;&gt;"",E$1&lt;&gt;""),SUMIFS(VM,Fecha,$A399,Linea,VLOOKUP(E$1,Data!$AP:$AR,3,FALSE),Cuenta,VLOOKUP(E$1,Data!$AP:$AR,2,FALSE))+SUMIFS(FX,Fecha,$A399,Linea,VLOOKUP(E$1,Data!$AP:$AR,3,FALSE),Cuenta,VLOOKUP(E$1,Data!$AP:$AR,2,FALSE))+E398,"")</f>
        <v/>
      </c>
      <c r="F399" s="3" t="str">
        <f>IF(AND($A399&lt;&gt;"",F$1&lt;&gt;""),SUMIFS(VM,Fecha,$A399,Linea,VLOOKUP(F$1,Data!$AP:$AR,3,FALSE),Cuenta,VLOOKUP(F$1,Data!$AP:$AR,2,FALSE))+SUMIFS(FX,Fecha,$A399,Linea,VLOOKUP(F$1,Data!$AP:$AR,3,FALSE),Cuenta,VLOOKUP(F$1,Data!$AP:$AR,2,FALSE))+F398,"")</f>
        <v/>
      </c>
      <c r="G399" s="3" t="str">
        <f>IF(AND($A399&lt;&gt;"",G$1&lt;&gt;""),SUMIFS(VM,Fecha,$A399,Linea,VLOOKUP(G$1,Data!$AP:$AR,3,FALSE),Cuenta,VLOOKUP(G$1,Data!$AP:$AR,2,FALSE))+SUMIFS(FX,Fecha,$A399,Linea,VLOOKUP(G$1,Data!$AP:$AR,3,FALSE),Cuenta,VLOOKUP(G$1,Data!$AP:$AR,2,FALSE))+G398,"")</f>
        <v/>
      </c>
      <c r="H399" s="3" t="str">
        <f>IF(AND($A399&lt;&gt;"",H$1&lt;&gt;""),SUMIFS(VM,Fecha,$A399,Linea,VLOOKUP(H$1,Data!$AP:$AR,3,FALSE),Cuenta,VLOOKUP(H$1,Data!$AP:$AR,2,FALSE))+SUMIFS(FX,Fecha,$A399,Linea,VLOOKUP(H$1,Data!$AP:$AR,3,FALSE),Cuenta,VLOOKUP(H$1,Data!$AP:$AR,2,FALSE))+H398,"")</f>
        <v/>
      </c>
      <c r="I399" s="3" t="str">
        <f>IF(AND($A399&lt;&gt;"",I$1&lt;&gt;""),SUMIFS(VM,Fecha,$A399,Linea,VLOOKUP(I$1,Data!$AP:$AR,3,FALSE),Cuenta,VLOOKUP(I$1,Data!$AP:$AR,2,FALSE))+SUMIFS(FX,Fecha,$A399,Linea,VLOOKUP(I$1,Data!$AP:$AR,3,FALSE),Cuenta,VLOOKUP(I$1,Data!$AP:$AR,2,FALSE))+I398,"")</f>
        <v/>
      </c>
      <c r="J399" s="3" t="str">
        <f>IF(AND($A399&lt;&gt;"",J$1&lt;&gt;""),SUMIFS(VM,Fecha,$A399,Linea,VLOOKUP(J$1,Data!$AP:$AR,3,FALSE),Cuenta,VLOOKUP(J$1,Data!$AP:$AR,2,FALSE))+SUMIFS(FX,Fecha,$A399,Linea,VLOOKUP(J$1,Data!$AP:$AR,3,FALSE),Cuenta,VLOOKUP(J$1,Data!$AP:$AR,2,FALSE))+J398,"")</f>
        <v/>
      </c>
      <c r="K399" s="3" t="str">
        <f>IF(AND($A399&lt;&gt;"",K$1&lt;&gt;""),SUMIFS(VM,Fecha,$A399,Linea,VLOOKUP(K$1,Data!$AP:$AR,3,FALSE),Cuenta,VLOOKUP(K$1,Data!$AP:$AR,2,FALSE))+SUMIFS(FX,Fecha,$A399,Linea,VLOOKUP(K$1,Data!$AP:$AR,3,FALSE),Cuenta,VLOOKUP(K$1,Data!$AP:$AR,2,FALSE))+K398,"")</f>
        <v/>
      </c>
      <c r="L399" s="3" t="str">
        <f>IF(AND($A399&lt;&gt;"",L$1&lt;&gt;""),SUMIFS(VM,Fecha,$A399,Linea,VLOOKUP(L$1,Data!$AP:$AR,3,FALSE),Cuenta,VLOOKUP(L$1,Data!$AP:$AR,2,FALSE))+SUMIFS(FX,Fecha,$A399,Linea,VLOOKUP(L$1,Data!$AP:$AR,3,FALSE),Cuenta,VLOOKUP(L$1,Data!$AP:$AR,2,FALSE))+L398,"")</f>
        <v/>
      </c>
      <c r="M399" s="3" t="str">
        <f>IF(AND($A399&lt;&gt;"",M$1&lt;&gt;""),SUMIFS(VM,Fecha,$A399,Linea,VLOOKUP(M$1,Data!$AP:$AR,3,FALSE),Cuenta,VLOOKUP(M$1,Data!$AP:$AR,2,FALSE))+SUMIFS(FX,Fecha,$A399,Linea,VLOOKUP(M$1,Data!$AP:$AR,3,FALSE),Cuenta,VLOOKUP(M$1,Data!$AP:$AR,2,FALSE))+M398,"")</f>
        <v/>
      </c>
      <c r="N399" s="3" t="str">
        <f>IF(AND($A399&lt;&gt;"",N$1&lt;&gt;""),SUMIFS(VM,Fecha,$A399,Linea,VLOOKUP(N$1,Data!$AP:$AR,3,FALSE),Cuenta,VLOOKUP(N$1,Data!$AP:$AR,2,FALSE))+SUMIFS(FX,Fecha,$A399,Linea,VLOOKUP(N$1,Data!$AP:$AR,3,FALSE),Cuenta,VLOOKUP(N$1,Data!$AP:$AR,2,FALSE))+N398,"")</f>
        <v/>
      </c>
    </row>
    <row r="400" spans="2:14" x14ac:dyDescent="0.25">
      <c r="B400" s="3" t="str">
        <f>IF(AND($A400&lt;&gt;"",B$1&lt;&gt;""),SUMIFS(VM,Fecha,$A400,Linea,VLOOKUP(B$1,Data!$AP:$AR,3,FALSE),Cuenta,VLOOKUP(B$1,Data!$AP:$AR,2,FALSE))+SUMIFS(FX,Fecha,$A400,Linea,VLOOKUP(B$1,Data!$AP:$AR,3,FALSE),Cuenta,VLOOKUP(B$1,Data!$AP:$AR,2,FALSE))+B399,"")</f>
        <v/>
      </c>
      <c r="C400" s="3" t="str">
        <f>IF(AND($A400&lt;&gt;"",C$1&lt;&gt;""),SUMIFS(VM,Fecha,$A400,Linea,VLOOKUP(C$1,Data!$AP:$AR,3,FALSE),Cuenta,VLOOKUP(C$1,Data!$AP:$AR,2,FALSE))+SUMIFS(FX,Fecha,$A400,Linea,VLOOKUP(C$1,Data!$AP:$AR,3,FALSE),Cuenta,VLOOKUP(C$1,Data!$AP:$AR,2,FALSE))+C399,"")</f>
        <v/>
      </c>
      <c r="D400" s="3" t="str">
        <f>IF(AND($A400&lt;&gt;"",D$1&lt;&gt;""),SUMIFS(VM,Fecha,$A400,Linea,VLOOKUP(D$1,Data!$AP:$AR,3,FALSE),Cuenta,VLOOKUP(D$1,Data!$AP:$AR,2,FALSE))+SUMIFS(FX,Fecha,$A400,Linea,VLOOKUP(D$1,Data!$AP:$AR,3,FALSE),Cuenta,VLOOKUP(D$1,Data!$AP:$AR,2,FALSE))+D399,"")</f>
        <v/>
      </c>
      <c r="E400" s="3" t="str">
        <f>IF(AND($A400&lt;&gt;"",E$1&lt;&gt;""),SUMIFS(VM,Fecha,$A400,Linea,VLOOKUP(E$1,Data!$AP:$AR,3,FALSE),Cuenta,VLOOKUP(E$1,Data!$AP:$AR,2,FALSE))+SUMIFS(FX,Fecha,$A400,Linea,VLOOKUP(E$1,Data!$AP:$AR,3,FALSE),Cuenta,VLOOKUP(E$1,Data!$AP:$AR,2,FALSE))+E399,"")</f>
        <v/>
      </c>
      <c r="F400" s="3" t="str">
        <f>IF(AND($A400&lt;&gt;"",F$1&lt;&gt;""),SUMIFS(VM,Fecha,$A400,Linea,VLOOKUP(F$1,Data!$AP:$AR,3,FALSE),Cuenta,VLOOKUP(F$1,Data!$AP:$AR,2,FALSE))+SUMIFS(FX,Fecha,$A400,Linea,VLOOKUP(F$1,Data!$AP:$AR,3,FALSE),Cuenta,VLOOKUP(F$1,Data!$AP:$AR,2,FALSE))+F399,"")</f>
        <v/>
      </c>
      <c r="G400" s="3" t="str">
        <f>IF(AND($A400&lt;&gt;"",G$1&lt;&gt;""),SUMIFS(VM,Fecha,$A400,Linea,VLOOKUP(G$1,Data!$AP:$AR,3,FALSE),Cuenta,VLOOKUP(G$1,Data!$AP:$AR,2,FALSE))+SUMIFS(FX,Fecha,$A400,Linea,VLOOKUP(G$1,Data!$AP:$AR,3,FALSE),Cuenta,VLOOKUP(G$1,Data!$AP:$AR,2,FALSE))+G399,"")</f>
        <v/>
      </c>
      <c r="H400" s="3" t="str">
        <f>IF(AND($A400&lt;&gt;"",H$1&lt;&gt;""),SUMIFS(VM,Fecha,$A400,Linea,VLOOKUP(H$1,Data!$AP:$AR,3,FALSE),Cuenta,VLOOKUP(H$1,Data!$AP:$AR,2,FALSE))+SUMIFS(FX,Fecha,$A400,Linea,VLOOKUP(H$1,Data!$AP:$AR,3,FALSE),Cuenta,VLOOKUP(H$1,Data!$AP:$AR,2,FALSE))+H399,"")</f>
        <v/>
      </c>
      <c r="I400" s="3" t="str">
        <f>IF(AND($A400&lt;&gt;"",I$1&lt;&gt;""),SUMIFS(VM,Fecha,$A400,Linea,VLOOKUP(I$1,Data!$AP:$AR,3,FALSE),Cuenta,VLOOKUP(I$1,Data!$AP:$AR,2,FALSE))+SUMIFS(FX,Fecha,$A400,Linea,VLOOKUP(I$1,Data!$AP:$AR,3,FALSE),Cuenta,VLOOKUP(I$1,Data!$AP:$AR,2,FALSE))+I399,"")</f>
        <v/>
      </c>
      <c r="J400" s="3" t="str">
        <f>IF(AND($A400&lt;&gt;"",J$1&lt;&gt;""),SUMIFS(VM,Fecha,$A400,Linea,VLOOKUP(J$1,Data!$AP:$AR,3,FALSE),Cuenta,VLOOKUP(J$1,Data!$AP:$AR,2,FALSE))+SUMIFS(FX,Fecha,$A400,Linea,VLOOKUP(J$1,Data!$AP:$AR,3,FALSE),Cuenta,VLOOKUP(J$1,Data!$AP:$AR,2,FALSE))+J399,"")</f>
        <v/>
      </c>
      <c r="K400" s="3" t="str">
        <f>IF(AND($A400&lt;&gt;"",K$1&lt;&gt;""),SUMIFS(VM,Fecha,$A400,Linea,VLOOKUP(K$1,Data!$AP:$AR,3,FALSE),Cuenta,VLOOKUP(K$1,Data!$AP:$AR,2,FALSE))+SUMIFS(FX,Fecha,$A400,Linea,VLOOKUP(K$1,Data!$AP:$AR,3,FALSE),Cuenta,VLOOKUP(K$1,Data!$AP:$AR,2,FALSE))+K399,"")</f>
        <v/>
      </c>
      <c r="L400" s="3" t="str">
        <f>IF(AND($A400&lt;&gt;"",L$1&lt;&gt;""),SUMIFS(VM,Fecha,$A400,Linea,VLOOKUP(L$1,Data!$AP:$AR,3,FALSE),Cuenta,VLOOKUP(L$1,Data!$AP:$AR,2,FALSE))+SUMIFS(FX,Fecha,$A400,Linea,VLOOKUP(L$1,Data!$AP:$AR,3,FALSE),Cuenta,VLOOKUP(L$1,Data!$AP:$AR,2,FALSE))+L399,"")</f>
        <v/>
      </c>
      <c r="M400" s="3" t="str">
        <f>IF(AND($A400&lt;&gt;"",M$1&lt;&gt;""),SUMIFS(VM,Fecha,$A400,Linea,VLOOKUP(M$1,Data!$AP:$AR,3,FALSE),Cuenta,VLOOKUP(M$1,Data!$AP:$AR,2,FALSE))+SUMIFS(FX,Fecha,$A400,Linea,VLOOKUP(M$1,Data!$AP:$AR,3,FALSE),Cuenta,VLOOKUP(M$1,Data!$AP:$AR,2,FALSE))+M399,"")</f>
        <v/>
      </c>
      <c r="N400" s="3" t="str">
        <f>IF(AND($A400&lt;&gt;"",N$1&lt;&gt;""),SUMIFS(VM,Fecha,$A400,Linea,VLOOKUP(N$1,Data!$AP:$AR,3,FALSE),Cuenta,VLOOKUP(N$1,Data!$AP:$AR,2,FALSE))+SUMIFS(FX,Fecha,$A400,Linea,VLOOKUP(N$1,Data!$AP:$AR,3,FALSE),Cuenta,VLOOKUP(N$1,Data!$AP:$AR,2,FALSE))+N399,"")</f>
        <v/>
      </c>
    </row>
    <row r="401" spans="2:14" x14ac:dyDescent="0.25">
      <c r="B401" s="3" t="str">
        <f>IF(AND($A401&lt;&gt;"",B$1&lt;&gt;""),SUMIFS(VM,Fecha,$A401,Linea,VLOOKUP(B$1,Data!$AP:$AR,3,FALSE),Cuenta,VLOOKUP(B$1,Data!$AP:$AR,2,FALSE))+SUMIFS(FX,Fecha,$A401,Linea,VLOOKUP(B$1,Data!$AP:$AR,3,FALSE),Cuenta,VLOOKUP(B$1,Data!$AP:$AR,2,FALSE))+B400,"")</f>
        <v/>
      </c>
      <c r="C401" s="3" t="str">
        <f>IF(AND($A401&lt;&gt;"",C$1&lt;&gt;""),SUMIFS(VM,Fecha,$A401,Linea,VLOOKUP(C$1,Data!$AP:$AR,3,FALSE),Cuenta,VLOOKUP(C$1,Data!$AP:$AR,2,FALSE))+SUMIFS(FX,Fecha,$A401,Linea,VLOOKUP(C$1,Data!$AP:$AR,3,FALSE),Cuenta,VLOOKUP(C$1,Data!$AP:$AR,2,FALSE))+C400,"")</f>
        <v/>
      </c>
      <c r="D401" s="3" t="str">
        <f>IF(AND($A401&lt;&gt;"",D$1&lt;&gt;""),SUMIFS(VM,Fecha,$A401,Linea,VLOOKUP(D$1,Data!$AP:$AR,3,FALSE),Cuenta,VLOOKUP(D$1,Data!$AP:$AR,2,FALSE))+SUMIFS(FX,Fecha,$A401,Linea,VLOOKUP(D$1,Data!$AP:$AR,3,FALSE),Cuenta,VLOOKUP(D$1,Data!$AP:$AR,2,FALSE))+D400,"")</f>
        <v/>
      </c>
      <c r="E401" s="3" t="str">
        <f>IF(AND($A401&lt;&gt;"",E$1&lt;&gt;""),SUMIFS(VM,Fecha,$A401,Linea,VLOOKUP(E$1,Data!$AP:$AR,3,FALSE),Cuenta,VLOOKUP(E$1,Data!$AP:$AR,2,FALSE))+SUMIFS(FX,Fecha,$A401,Linea,VLOOKUP(E$1,Data!$AP:$AR,3,FALSE),Cuenta,VLOOKUP(E$1,Data!$AP:$AR,2,FALSE))+E400,"")</f>
        <v/>
      </c>
      <c r="F401" s="3" t="str">
        <f>IF(AND($A401&lt;&gt;"",F$1&lt;&gt;""),SUMIFS(VM,Fecha,$A401,Linea,VLOOKUP(F$1,Data!$AP:$AR,3,FALSE),Cuenta,VLOOKUP(F$1,Data!$AP:$AR,2,FALSE))+SUMIFS(FX,Fecha,$A401,Linea,VLOOKUP(F$1,Data!$AP:$AR,3,FALSE),Cuenta,VLOOKUP(F$1,Data!$AP:$AR,2,FALSE))+F400,"")</f>
        <v/>
      </c>
      <c r="G401" s="3" t="str">
        <f>IF(AND($A401&lt;&gt;"",G$1&lt;&gt;""),SUMIFS(VM,Fecha,$A401,Linea,VLOOKUP(G$1,Data!$AP:$AR,3,FALSE),Cuenta,VLOOKUP(G$1,Data!$AP:$AR,2,FALSE))+SUMIFS(FX,Fecha,$A401,Linea,VLOOKUP(G$1,Data!$AP:$AR,3,FALSE),Cuenta,VLOOKUP(G$1,Data!$AP:$AR,2,FALSE))+G400,"")</f>
        <v/>
      </c>
      <c r="H401" s="3" t="str">
        <f>IF(AND($A401&lt;&gt;"",H$1&lt;&gt;""),SUMIFS(VM,Fecha,$A401,Linea,VLOOKUP(H$1,Data!$AP:$AR,3,FALSE),Cuenta,VLOOKUP(H$1,Data!$AP:$AR,2,FALSE))+SUMIFS(FX,Fecha,$A401,Linea,VLOOKUP(H$1,Data!$AP:$AR,3,FALSE),Cuenta,VLOOKUP(H$1,Data!$AP:$AR,2,FALSE))+H400,"")</f>
        <v/>
      </c>
      <c r="I401" s="3" t="str">
        <f>IF(AND($A401&lt;&gt;"",I$1&lt;&gt;""),SUMIFS(VM,Fecha,$A401,Linea,VLOOKUP(I$1,Data!$AP:$AR,3,FALSE),Cuenta,VLOOKUP(I$1,Data!$AP:$AR,2,FALSE))+SUMIFS(FX,Fecha,$A401,Linea,VLOOKUP(I$1,Data!$AP:$AR,3,FALSE),Cuenta,VLOOKUP(I$1,Data!$AP:$AR,2,FALSE))+I400,"")</f>
        <v/>
      </c>
      <c r="J401" s="3" t="str">
        <f>IF(AND($A401&lt;&gt;"",J$1&lt;&gt;""),SUMIFS(VM,Fecha,$A401,Linea,VLOOKUP(J$1,Data!$AP:$AR,3,FALSE),Cuenta,VLOOKUP(J$1,Data!$AP:$AR,2,FALSE))+SUMIFS(FX,Fecha,$A401,Linea,VLOOKUP(J$1,Data!$AP:$AR,3,FALSE),Cuenta,VLOOKUP(J$1,Data!$AP:$AR,2,FALSE))+J400,"")</f>
        <v/>
      </c>
      <c r="K401" s="3" t="str">
        <f>IF(AND($A401&lt;&gt;"",K$1&lt;&gt;""),SUMIFS(VM,Fecha,$A401,Linea,VLOOKUP(K$1,Data!$AP:$AR,3,FALSE),Cuenta,VLOOKUP(K$1,Data!$AP:$AR,2,FALSE))+SUMIFS(FX,Fecha,$A401,Linea,VLOOKUP(K$1,Data!$AP:$AR,3,FALSE),Cuenta,VLOOKUP(K$1,Data!$AP:$AR,2,FALSE))+K400,"")</f>
        <v/>
      </c>
      <c r="L401" s="3" t="str">
        <f>IF(AND($A401&lt;&gt;"",L$1&lt;&gt;""),SUMIFS(VM,Fecha,$A401,Linea,VLOOKUP(L$1,Data!$AP:$AR,3,FALSE),Cuenta,VLOOKUP(L$1,Data!$AP:$AR,2,FALSE))+SUMIFS(FX,Fecha,$A401,Linea,VLOOKUP(L$1,Data!$AP:$AR,3,FALSE),Cuenta,VLOOKUP(L$1,Data!$AP:$AR,2,FALSE))+L400,"")</f>
        <v/>
      </c>
      <c r="M401" s="3" t="str">
        <f>IF(AND($A401&lt;&gt;"",M$1&lt;&gt;""),SUMIFS(VM,Fecha,$A401,Linea,VLOOKUP(M$1,Data!$AP:$AR,3,FALSE),Cuenta,VLOOKUP(M$1,Data!$AP:$AR,2,FALSE))+SUMIFS(FX,Fecha,$A401,Linea,VLOOKUP(M$1,Data!$AP:$AR,3,FALSE),Cuenta,VLOOKUP(M$1,Data!$AP:$AR,2,FALSE))+M400,"")</f>
        <v/>
      </c>
      <c r="N401" s="3" t="str">
        <f>IF(AND($A401&lt;&gt;"",N$1&lt;&gt;""),SUMIFS(VM,Fecha,$A401,Linea,VLOOKUP(N$1,Data!$AP:$AR,3,FALSE),Cuenta,VLOOKUP(N$1,Data!$AP:$AR,2,FALSE))+SUMIFS(FX,Fecha,$A401,Linea,VLOOKUP(N$1,Data!$AP:$AR,3,FALSE),Cuenta,VLOOKUP(N$1,Data!$AP:$AR,2,FALSE))+N400,"")</f>
        <v/>
      </c>
    </row>
    <row r="402" spans="2:14" x14ac:dyDescent="0.25">
      <c r="B402" s="3" t="str">
        <f>IF(AND($A402&lt;&gt;"",B$1&lt;&gt;""),SUMIFS(VM,Fecha,$A402,Linea,VLOOKUP(B$1,Data!$AP:$AR,3,FALSE),Cuenta,VLOOKUP(B$1,Data!$AP:$AR,2,FALSE))+SUMIFS(FX,Fecha,$A402,Linea,VLOOKUP(B$1,Data!$AP:$AR,3,FALSE),Cuenta,VLOOKUP(B$1,Data!$AP:$AR,2,FALSE))+B401,"")</f>
        <v/>
      </c>
      <c r="C402" s="3" t="str">
        <f>IF(AND($A402&lt;&gt;"",C$1&lt;&gt;""),SUMIFS(VM,Fecha,$A402,Linea,VLOOKUP(C$1,Data!$AP:$AR,3,FALSE),Cuenta,VLOOKUP(C$1,Data!$AP:$AR,2,FALSE))+SUMIFS(FX,Fecha,$A402,Linea,VLOOKUP(C$1,Data!$AP:$AR,3,FALSE),Cuenta,VLOOKUP(C$1,Data!$AP:$AR,2,FALSE))+C401,"")</f>
        <v/>
      </c>
      <c r="D402" s="3" t="str">
        <f>IF(AND($A402&lt;&gt;"",D$1&lt;&gt;""),SUMIFS(VM,Fecha,$A402,Linea,VLOOKUP(D$1,Data!$AP:$AR,3,FALSE),Cuenta,VLOOKUP(D$1,Data!$AP:$AR,2,FALSE))+SUMIFS(FX,Fecha,$A402,Linea,VLOOKUP(D$1,Data!$AP:$AR,3,FALSE),Cuenta,VLOOKUP(D$1,Data!$AP:$AR,2,FALSE))+D401,"")</f>
        <v/>
      </c>
      <c r="E402" s="3" t="str">
        <f>IF(AND($A402&lt;&gt;"",E$1&lt;&gt;""),SUMIFS(VM,Fecha,$A402,Linea,VLOOKUP(E$1,Data!$AP:$AR,3,FALSE),Cuenta,VLOOKUP(E$1,Data!$AP:$AR,2,FALSE))+SUMIFS(FX,Fecha,$A402,Linea,VLOOKUP(E$1,Data!$AP:$AR,3,FALSE),Cuenta,VLOOKUP(E$1,Data!$AP:$AR,2,FALSE))+E401,"")</f>
        <v/>
      </c>
      <c r="F402" s="3" t="str">
        <f>IF(AND($A402&lt;&gt;"",F$1&lt;&gt;""),SUMIFS(VM,Fecha,$A402,Linea,VLOOKUP(F$1,Data!$AP:$AR,3,FALSE),Cuenta,VLOOKUP(F$1,Data!$AP:$AR,2,FALSE))+SUMIFS(FX,Fecha,$A402,Linea,VLOOKUP(F$1,Data!$AP:$AR,3,FALSE),Cuenta,VLOOKUP(F$1,Data!$AP:$AR,2,FALSE))+F401,"")</f>
        <v/>
      </c>
      <c r="G402" s="3" t="str">
        <f>IF(AND($A402&lt;&gt;"",G$1&lt;&gt;""),SUMIFS(VM,Fecha,$A402,Linea,VLOOKUP(G$1,Data!$AP:$AR,3,FALSE),Cuenta,VLOOKUP(G$1,Data!$AP:$AR,2,FALSE))+SUMIFS(FX,Fecha,$A402,Linea,VLOOKUP(G$1,Data!$AP:$AR,3,FALSE),Cuenta,VLOOKUP(G$1,Data!$AP:$AR,2,FALSE))+G401,"")</f>
        <v/>
      </c>
      <c r="H402" s="3" t="str">
        <f>IF(AND($A402&lt;&gt;"",H$1&lt;&gt;""),SUMIFS(VM,Fecha,$A402,Linea,VLOOKUP(H$1,Data!$AP:$AR,3,FALSE),Cuenta,VLOOKUP(H$1,Data!$AP:$AR,2,FALSE))+SUMIFS(FX,Fecha,$A402,Linea,VLOOKUP(H$1,Data!$AP:$AR,3,FALSE),Cuenta,VLOOKUP(H$1,Data!$AP:$AR,2,FALSE))+H401,"")</f>
        <v/>
      </c>
      <c r="I402" s="3" t="str">
        <f>IF(AND($A402&lt;&gt;"",I$1&lt;&gt;""),SUMIFS(VM,Fecha,$A402,Linea,VLOOKUP(I$1,Data!$AP:$AR,3,FALSE),Cuenta,VLOOKUP(I$1,Data!$AP:$AR,2,FALSE))+SUMIFS(FX,Fecha,$A402,Linea,VLOOKUP(I$1,Data!$AP:$AR,3,FALSE),Cuenta,VLOOKUP(I$1,Data!$AP:$AR,2,FALSE))+I401,"")</f>
        <v/>
      </c>
      <c r="J402" s="3" t="str">
        <f>IF(AND($A402&lt;&gt;"",J$1&lt;&gt;""),SUMIFS(VM,Fecha,$A402,Linea,VLOOKUP(J$1,Data!$AP:$AR,3,FALSE),Cuenta,VLOOKUP(J$1,Data!$AP:$AR,2,FALSE))+SUMIFS(FX,Fecha,$A402,Linea,VLOOKUP(J$1,Data!$AP:$AR,3,FALSE),Cuenta,VLOOKUP(J$1,Data!$AP:$AR,2,FALSE))+J401,"")</f>
        <v/>
      </c>
      <c r="K402" s="3" t="str">
        <f>IF(AND($A402&lt;&gt;"",K$1&lt;&gt;""),SUMIFS(VM,Fecha,$A402,Linea,VLOOKUP(K$1,Data!$AP:$AR,3,FALSE),Cuenta,VLOOKUP(K$1,Data!$AP:$AR,2,FALSE))+SUMIFS(FX,Fecha,$A402,Linea,VLOOKUP(K$1,Data!$AP:$AR,3,FALSE),Cuenta,VLOOKUP(K$1,Data!$AP:$AR,2,FALSE))+K401,"")</f>
        <v/>
      </c>
      <c r="L402" s="3" t="str">
        <f>IF(AND($A402&lt;&gt;"",L$1&lt;&gt;""),SUMIFS(VM,Fecha,$A402,Linea,VLOOKUP(L$1,Data!$AP:$AR,3,FALSE),Cuenta,VLOOKUP(L$1,Data!$AP:$AR,2,FALSE))+SUMIFS(FX,Fecha,$A402,Linea,VLOOKUP(L$1,Data!$AP:$AR,3,FALSE),Cuenta,VLOOKUP(L$1,Data!$AP:$AR,2,FALSE))+L401,"")</f>
        <v/>
      </c>
      <c r="M402" s="3" t="str">
        <f>IF(AND($A402&lt;&gt;"",M$1&lt;&gt;""),SUMIFS(VM,Fecha,$A402,Linea,VLOOKUP(M$1,Data!$AP:$AR,3,FALSE),Cuenta,VLOOKUP(M$1,Data!$AP:$AR,2,FALSE))+SUMIFS(FX,Fecha,$A402,Linea,VLOOKUP(M$1,Data!$AP:$AR,3,FALSE),Cuenta,VLOOKUP(M$1,Data!$AP:$AR,2,FALSE))+M401,"")</f>
        <v/>
      </c>
      <c r="N402" s="3" t="str">
        <f>IF(AND($A402&lt;&gt;"",N$1&lt;&gt;""),SUMIFS(VM,Fecha,$A402,Linea,VLOOKUP(N$1,Data!$AP:$AR,3,FALSE),Cuenta,VLOOKUP(N$1,Data!$AP:$AR,2,FALSE))+SUMIFS(FX,Fecha,$A402,Linea,VLOOKUP(N$1,Data!$AP:$AR,3,FALSE),Cuenta,VLOOKUP(N$1,Data!$AP:$AR,2,FALSE))+N401,"")</f>
        <v/>
      </c>
    </row>
    <row r="403" spans="2:14" x14ac:dyDescent="0.25">
      <c r="B403" s="3" t="str">
        <f>IF(AND($A403&lt;&gt;"",B$1&lt;&gt;""),SUMIFS(VM,Fecha,$A403,Linea,VLOOKUP(B$1,Data!$AP:$AR,3,FALSE),Cuenta,VLOOKUP(B$1,Data!$AP:$AR,2,FALSE))+SUMIFS(FX,Fecha,$A403,Linea,VLOOKUP(B$1,Data!$AP:$AR,3,FALSE),Cuenta,VLOOKUP(B$1,Data!$AP:$AR,2,FALSE))+B402,"")</f>
        <v/>
      </c>
      <c r="C403" s="3" t="str">
        <f>IF(AND($A403&lt;&gt;"",C$1&lt;&gt;""),SUMIFS(VM,Fecha,$A403,Linea,VLOOKUP(C$1,Data!$AP:$AR,3,FALSE),Cuenta,VLOOKUP(C$1,Data!$AP:$AR,2,FALSE))+SUMIFS(FX,Fecha,$A403,Linea,VLOOKUP(C$1,Data!$AP:$AR,3,FALSE),Cuenta,VLOOKUP(C$1,Data!$AP:$AR,2,FALSE))+C402,"")</f>
        <v/>
      </c>
      <c r="D403" s="3" t="str">
        <f>IF(AND($A403&lt;&gt;"",D$1&lt;&gt;""),SUMIFS(VM,Fecha,$A403,Linea,VLOOKUP(D$1,Data!$AP:$AR,3,FALSE),Cuenta,VLOOKUP(D$1,Data!$AP:$AR,2,FALSE))+SUMIFS(FX,Fecha,$A403,Linea,VLOOKUP(D$1,Data!$AP:$AR,3,FALSE),Cuenta,VLOOKUP(D$1,Data!$AP:$AR,2,FALSE))+D402,"")</f>
        <v/>
      </c>
      <c r="E403" s="3" t="str">
        <f>IF(AND($A403&lt;&gt;"",E$1&lt;&gt;""),SUMIFS(VM,Fecha,$A403,Linea,VLOOKUP(E$1,Data!$AP:$AR,3,FALSE),Cuenta,VLOOKUP(E$1,Data!$AP:$AR,2,FALSE))+SUMIFS(FX,Fecha,$A403,Linea,VLOOKUP(E$1,Data!$AP:$AR,3,FALSE),Cuenta,VLOOKUP(E$1,Data!$AP:$AR,2,FALSE))+E402,"")</f>
        <v/>
      </c>
      <c r="F403" s="3" t="str">
        <f>IF(AND($A403&lt;&gt;"",F$1&lt;&gt;""),SUMIFS(VM,Fecha,$A403,Linea,VLOOKUP(F$1,Data!$AP:$AR,3,FALSE),Cuenta,VLOOKUP(F$1,Data!$AP:$AR,2,FALSE))+SUMIFS(FX,Fecha,$A403,Linea,VLOOKUP(F$1,Data!$AP:$AR,3,FALSE),Cuenta,VLOOKUP(F$1,Data!$AP:$AR,2,FALSE))+F402,"")</f>
        <v/>
      </c>
      <c r="G403" s="3" t="str">
        <f>IF(AND($A403&lt;&gt;"",G$1&lt;&gt;""),SUMIFS(VM,Fecha,$A403,Linea,VLOOKUP(G$1,Data!$AP:$AR,3,FALSE),Cuenta,VLOOKUP(G$1,Data!$AP:$AR,2,FALSE))+SUMIFS(FX,Fecha,$A403,Linea,VLOOKUP(G$1,Data!$AP:$AR,3,FALSE),Cuenta,VLOOKUP(G$1,Data!$AP:$AR,2,FALSE))+G402,"")</f>
        <v/>
      </c>
      <c r="H403" s="3" t="str">
        <f>IF(AND($A403&lt;&gt;"",H$1&lt;&gt;""),SUMIFS(VM,Fecha,$A403,Linea,VLOOKUP(H$1,Data!$AP:$AR,3,FALSE),Cuenta,VLOOKUP(H$1,Data!$AP:$AR,2,FALSE))+SUMIFS(FX,Fecha,$A403,Linea,VLOOKUP(H$1,Data!$AP:$AR,3,FALSE),Cuenta,VLOOKUP(H$1,Data!$AP:$AR,2,FALSE))+H402,"")</f>
        <v/>
      </c>
      <c r="I403" s="3" t="str">
        <f>IF(AND($A403&lt;&gt;"",I$1&lt;&gt;""),SUMIFS(VM,Fecha,$A403,Linea,VLOOKUP(I$1,Data!$AP:$AR,3,FALSE),Cuenta,VLOOKUP(I$1,Data!$AP:$AR,2,FALSE))+SUMIFS(FX,Fecha,$A403,Linea,VLOOKUP(I$1,Data!$AP:$AR,3,FALSE),Cuenta,VLOOKUP(I$1,Data!$AP:$AR,2,FALSE))+I402,"")</f>
        <v/>
      </c>
      <c r="J403" s="3" t="str">
        <f>IF(AND($A403&lt;&gt;"",J$1&lt;&gt;""),SUMIFS(VM,Fecha,$A403,Linea,VLOOKUP(J$1,Data!$AP:$AR,3,FALSE),Cuenta,VLOOKUP(J$1,Data!$AP:$AR,2,FALSE))+SUMIFS(FX,Fecha,$A403,Linea,VLOOKUP(J$1,Data!$AP:$AR,3,FALSE),Cuenta,VLOOKUP(J$1,Data!$AP:$AR,2,FALSE))+J402,"")</f>
        <v/>
      </c>
      <c r="K403" s="3" t="str">
        <f>IF(AND($A403&lt;&gt;"",K$1&lt;&gt;""),SUMIFS(VM,Fecha,$A403,Linea,VLOOKUP(K$1,Data!$AP:$AR,3,FALSE),Cuenta,VLOOKUP(K$1,Data!$AP:$AR,2,FALSE))+SUMIFS(FX,Fecha,$A403,Linea,VLOOKUP(K$1,Data!$AP:$AR,3,FALSE),Cuenta,VLOOKUP(K$1,Data!$AP:$AR,2,FALSE))+K402,"")</f>
        <v/>
      </c>
      <c r="L403" s="3" t="str">
        <f>IF(AND($A403&lt;&gt;"",L$1&lt;&gt;""),SUMIFS(VM,Fecha,$A403,Linea,VLOOKUP(L$1,Data!$AP:$AR,3,FALSE),Cuenta,VLOOKUP(L$1,Data!$AP:$AR,2,FALSE))+SUMIFS(FX,Fecha,$A403,Linea,VLOOKUP(L$1,Data!$AP:$AR,3,FALSE),Cuenta,VLOOKUP(L$1,Data!$AP:$AR,2,FALSE))+L402,"")</f>
        <v/>
      </c>
      <c r="M403" s="3" t="str">
        <f>IF(AND($A403&lt;&gt;"",M$1&lt;&gt;""),SUMIFS(VM,Fecha,$A403,Linea,VLOOKUP(M$1,Data!$AP:$AR,3,FALSE),Cuenta,VLOOKUP(M$1,Data!$AP:$AR,2,FALSE))+SUMIFS(FX,Fecha,$A403,Linea,VLOOKUP(M$1,Data!$AP:$AR,3,FALSE),Cuenta,VLOOKUP(M$1,Data!$AP:$AR,2,FALSE))+M402,"")</f>
        <v/>
      </c>
      <c r="N403" s="3" t="str">
        <f>IF(AND($A403&lt;&gt;"",N$1&lt;&gt;""),SUMIFS(VM,Fecha,$A403,Linea,VLOOKUP(N$1,Data!$AP:$AR,3,FALSE),Cuenta,VLOOKUP(N$1,Data!$AP:$AR,2,FALSE))+SUMIFS(FX,Fecha,$A403,Linea,VLOOKUP(N$1,Data!$AP:$AR,3,FALSE),Cuenta,VLOOKUP(N$1,Data!$AP:$AR,2,FALSE))+N402,"")</f>
        <v/>
      </c>
    </row>
    <row r="404" spans="2:14" x14ac:dyDescent="0.25">
      <c r="B404" s="3" t="str">
        <f>IF(AND($A404&lt;&gt;"",B$1&lt;&gt;""),SUMIFS(VM,Fecha,$A404,Linea,VLOOKUP(B$1,Data!$AP:$AR,3,FALSE),Cuenta,VLOOKUP(B$1,Data!$AP:$AR,2,FALSE))+SUMIFS(FX,Fecha,$A404,Linea,VLOOKUP(B$1,Data!$AP:$AR,3,FALSE),Cuenta,VLOOKUP(B$1,Data!$AP:$AR,2,FALSE))+B403,"")</f>
        <v/>
      </c>
      <c r="C404" s="3" t="str">
        <f>IF(AND($A404&lt;&gt;"",C$1&lt;&gt;""),SUMIFS(VM,Fecha,$A404,Linea,VLOOKUP(C$1,Data!$AP:$AR,3,FALSE),Cuenta,VLOOKUP(C$1,Data!$AP:$AR,2,FALSE))+SUMIFS(FX,Fecha,$A404,Linea,VLOOKUP(C$1,Data!$AP:$AR,3,FALSE),Cuenta,VLOOKUP(C$1,Data!$AP:$AR,2,FALSE))+C403,"")</f>
        <v/>
      </c>
      <c r="D404" s="3" t="str">
        <f>IF(AND($A404&lt;&gt;"",D$1&lt;&gt;""),SUMIFS(VM,Fecha,$A404,Linea,VLOOKUP(D$1,Data!$AP:$AR,3,FALSE),Cuenta,VLOOKUP(D$1,Data!$AP:$AR,2,FALSE))+SUMIFS(FX,Fecha,$A404,Linea,VLOOKUP(D$1,Data!$AP:$AR,3,FALSE),Cuenta,VLOOKUP(D$1,Data!$AP:$AR,2,FALSE))+D403,"")</f>
        <v/>
      </c>
      <c r="E404" s="3" t="str">
        <f>IF(AND($A404&lt;&gt;"",E$1&lt;&gt;""),SUMIFS(VM,Fecha,$A404,Linea,VLOOKUP(E$1,Data!$AP:$AR,3,FALSE),Cuenta,VLOOKUP(E$1,Data!$AP:$AR,2,FALSE))+SUMIFS(FX,Fecha,$A404,Linea,VLOOKUP(E$1,Data!$AP:$AR,3,FALSE),Cuenta,VLOOKUP(E$1,Data!$AP:$AR,2,FALSE))+E403,"")</f>
        <v/>
      </c>
      <c r="F404" s="3" t="str">
        <f>IF(AND($A404&lt;&gt;"",F$1&lt;&gt;""),SUMIFS(VM,Fecha,$A404,Linea,VLOOKUP(F$1,Data!$AP:$AR,3,FALSE),Cuenta,VLOOKUP(F$1,Data!$AP:$AR,2,FALSE))+SUMIFS(FX,Fecha,$A404,Linea,VLOOKUP(F$1,Data!$AP:$AR,3,FALSE),Cuenta,VLOOKUP(F$1,Data!$AP:$AR,2,FALSE))+F403,"")</f>
        <v/>
      </c>
      <c r="G404" s="3" t="str">
        <f>IF(AND($A404&lt;&gt;"",G$1&lt;&gt;""),SUMIFS(VM,Fecha,$A404,Linea,VLOOKUP(G$1,Data!$AP:$AR,3,FALSE),Cuenta,VLOOKUP(G$1,Data!$AP:$AR,2,FALSE))+SUMIFS(FX,Fecha,$A404,Linea,VLOOKUP(G$1,Data!$AP:$AR,3,FALSE),Cuenta,VLOOKUP(G$1,Data!$AP:$AR,2,FALSE))+G403,"")</f>
        <v/>
      </c>
      <c r="H404" s="3" t="str">
        <f>IF(AND($A404&lt;&gt;"",H$1&lt;&gt;""),SUMIFS(VM,Fecha,$A404,Linea,VLOOKUP(H$1,Data!$AP:$AR,3,FALSE),Cuenta,VLOOKUP(H$1,Data!$AP:$AR,2,FALSE))+SUMIFS(FX,Fecha,$A404,Linea,VLOOKUP(H$1,Data!$AP:$AR,3,FALSE),Cuenta,VLOOKUP(H$1,Data!$AP:$AR,2,FALSE))+H403,"")</f>
        <v/>
      </c>
      <c r="I404" s="3" t="str">
        <f>IF(AND($A404&lt;&gt;"",I$1&lt;&gt;""),SUMIFS(VM,Fecha,$A404,Linea,VLOOKUP(I$1,Data!$AP:$AR,3,FALSE),Cuenta,VLOOKUP(I$1,Data!$AP:$AR,2,FALSE))+SUMIFS(FX,Fecha,$A404,Linea,VLOOKUP(I$1,Data!$AP:$AR,3,FALSE),Cuenta,VLOOKUP(I$1,Data!$AP:$AR,2,FALSE))+I403,"")</f>
        <v/>
      </c>
      <c r="J404" s="3" t="str">
        <f>IF(AND($A404&lt;&gt;"",J$1&lt;&gt;""),SUMIFS(VM,Fecha,$A404,Linea,VLOOKUP(J$1,Data!$AP:$AR,3,FALSE),Cuenta,VLOOKUP(J$1,Data!$AP:$AR,2,FALSE))+SUMIFS(FX,Fecha,$A404,Linea,VLOOKUP(J$1,Data!$AP:$AR,3,FALSE),Cuenta,VLOOKUP(J$1,Data!$AP:$AR,2,FALSE))+J403,"")</f>
        <v/>
      </c>
      <c r="K404" s="3" t="str">
        <f>IF(AND($A404&lt;&gt;"",K$1&lt;&gt;""),SUMIFS(VM,Fecha,$A404,Linea,VLOOKUP(K$1,Data!$AP:$AR,3,FALSE),Cuenta,VLOOKUP(K$1,Data!$AP:$AR,2,FALSE))+SUMIFS(FX,Fecha,$A404,Linea,VLOOKUP(K$1,Data!$AP:$AR,3,FALSE),Cuenta,VLOOKUP(K$1,Data!$AP:$AR,2,FALSE))+K403,"")</f>
        <v/>
      </c>
      <c r="L404" s="3" t="str">
        <f>IF(AND($A404&lt;&gt;"",L$1&lt;&gt;""),SUMIFS(VM,Fecha,$A404,Linea,VLOOKUP(L$1,Data!$AP:$AR,3,FALSE),Cuenta,VLOOKUP(L$1,Data!$AP:$AR,2,FALSE))+SUMIFS(FX,Fecha,$A404,Linea,VLOOKUP(L$1,Data!$AP:$AR,3,FALSE),Cuenta,VLOOKUP(L$1,Data!$AP:$AR,2,FALSE))+L403,"")</f>
        <v/>
      </c>
      <c r="M404" s="3" t="str">
        <f>IF(AND($A404&lt;&gt;"",M$1&lt;&gt;""),SUMIFS(VM,Fecha,$A404,Linea,VLOOKUP(M$1,Data!$AP:$AR,3,FALSE),Cuenta,VLOOKUP(M$1,Data!$AP:$AR,2,FALSE))+SUMIFS(FX,Fecha,$A404,Linea,VLOOKUP(M$1,Data!$AP:$AR,3,FALSE),Cuenta,VLOOKUP(M$1,Data!$AP:$AR,2,FALSE))+M403,"")</f>
        <v/>
      </c>
      <c r="N404" s="3" t="str">
        <f>IF(AND($A404&lt;&gt;"",N$1&lt;&gt;""),SUMIFS(VM,Fecha,$A404,Linea,VLOOKUP(N$1,Data!$AP:$AR,3,FALSE),Cuenta,VLOOKUP(N$1,Data!$AP:$AR,2,FALSE))+SUMIFS(FX,Fecha,$A404,Linea,VLOOKUP(N$1,Data!$AP:$AR,3,FALSE),Cuenta,VLOOKUP(N$1,Data!$AP:$AR,2,FALSE))+N403,"")</f>
        <v/>
      </c>
    </row>
    <row r="405" spans="2:14" x14ac:dyDescent="0.25">
      <c r="B405" s="3" t="str">
        <f>IF(AND($A405&lt;&gt;"",B$1&lt;&gt;""),SUMIFS(VM,Fecha,$A405,Linea,VLOOKUP(B$1,Data!$AP:$AR,3,FALSE),Cuenta,VLOOKUP(B$1,Data!$AP:$AR,2,FALSE))+SUMIFS(FX,Fecha,$A405,Linea,VLOOKUP(B$1,Data!$AP:$AR,3,FALSE),Cuenta,VLOOKUP(B$1,Data!$AP:$AR,2,FALSE))+B404,"")</f>
        <v/>
      </c>
      <c r="C405" s="3" t="str">
        <f>IF(AND($A405&lt;&gt;"",C$1&lt;&gt;""),SUMIFS(VM,Fecha,$A405,Linea,VLOOKUP(C$1,Data!$AP:$AR,3,FALSE),Cuenta,VLOOKUP(C$1,Data!$AP:$AR,2,FALSE))+SUMIFS(FX,Fecha,$A405,Linea,VLOOKUP(C$1,Data!$AP:$AR,3,FALSE),Cuenta,VLOOKUP(C$1,Data!$AP:$AR,2,FALSE))+C404,"")</f>
        <v/>
      </c>
      <c r="D405" s="3" t="str">
        <f>IF(AND($A405&lt;&gt;"",D$1&lt;&gt;""),SUMIFS(VM,Fecha,$A405,Linea,VLOOKUP(D$1,Data!$AP:$AR,3,FALSE),Cuenta,VLOOKUP(D$1,Data!$AP:$AR,2,FALSE))+SUMIFS(FX,Fecha,$A405,Linea,VLOOKUP(D$1,Data!$AP:$AR,3,FALSE),Cuenta,VLOOKUP(D$1,Data!$AP:$AR,2,FALSE))+D404,"")</f>
        <v/>
      </c>
      <c r="E405" s="3" t="str">
        <f>IF(AND($A405&lt;&gt;"",E$1&lt;&gt;""),SUMIFS(VM,Fecha,$A405,Linea,VLOOKUP(E$1,Data!$AP:$AR,3,FALSE),Cuenta,VLOOKUP(E$1,Data!$AP:$AR,2,FALSE))+SUMIFS(FX,Fecha,$A405,Linea,VLOOKUP(E$1,Data!$AP:$AR,3,FALSE),Cuenta,VLOOKUP(E$1,Data!$AP:$AR,2,FALSE))+E404,"")</f>
        <v/>
      </c>
      <c r="F405" s="3" t="str">
        <f>IF(AND($A405&lt;&gt;"",F$1&lt;&gt;""),SUMIFS(VM,Fecha,$A405,Linea,VLOOKUP(F$1,Data!$AP:$AR,3,FALSE),Cuenta,VLOOKUP(F$1,Data!$AP:$AR,2,FALSE))+SUMIFS(FX,Fecha,$A405,Linea,VLOOKUP(F$1,Data!$AP:$AR,3,FALSE),Cuenta,VLOOKUP(F$1,Data!$AP:$AR,2,FALSE))+F404,"")</f>
        <v/>
      </c>
      <c r="G405" s="3" t="str">
        <f>IF(AND($A405&lt;&gt;"",G$1&lt;&gt;""),SUMIFS(VM,Fecha,$A405,Linea,VLOOKUP(G$1,Data!$AP:$AR,3,FALSE),Cuenta,VLOOKUP(G$1,Data!$AP:$AR,2,FALSE))+SUMIFS(FX,Fecha,$A405,Linea,VLOOKUP(G$1,Data!$AP:$AR,3,FALSE),Cuenta,VLOOKUP(G$1,Data!$AP:$AR,2,FALSE))+G404,"")</f>
        <v/>
      </c>
      <c r="H405" s="3" t="str">
        <f>IF(AND($A405&lt;&gt;"",H$1&lt;&gt;""),SUMIFS(VM,Fecha,$A405,Linea,VLOOKUP(H$1,Data!$AP:$AR,3,FALSE),Cuenta,VLOOKUP(H$1,Data!$AP:$AR,2,FALSE))+SUMIFS(FX,Fecha,$A405,Linea,VLOOKUP(H$1,Data!$AP:$AR,3,FALSE),Cuenta,VLOOKUP(H$1,Data!$AP:$AR,2,FALSE))+H404,"")</f>
        <v/>
      </c>
      <c r="I405" s="3" t="str">
        <f>IF(AND($A405&lt;&gt;"",I$1&lt;&gt;""),SUMIFS(VM,Fecha,$A405,Linea,VLOOKUP(I$1,Data!$AP:$AR,3,FALSE),Cuenta,VLOOKUP(I$1,Data!$AP:$AR,2,FALSE))+SUMIFS(FX,Fecha,$A405,Linea,VLOOKUP(I$1,Data!$AP:$AR,3,FALSE),Cuenta,VLOOKUP(I$1,Data!$AP:$AR,2,FALSE))+I404,"")</f>
        <v/>
      </c>
      <c r="J405" s="3" t="str">
        <f>IF(AND($A405&lt;&gt;"",J$1&lt;&gt;""),SUMIFS(VM,Fecha,$A405,Linea,VLOOKUP(J$1,Data!$AP:$AR,3,FALSE),Cuenta,VLOOKUP(J$1,Data!$AP:$AR,2,FALSE))+SUMIFS(FX,Fecha,$A405,Linea,VLOOKUP(J$1,Data!$AP:$AR,3,FALSE),Cuenta,VLOOKUP(J$1,Data!$AP:$AR,2,FALSE))+J404,"")</f>
        <v/>
      </c>
      <c r="K405" s="3" t="str">
        <f>IF(AND($A405&lt;&gt;"",K$1&lt;&gt;""),SUMIFS(VM,Fecha,$A405,Linea,VLOOKUP(K$1,Data!$AP:$AR,3,FALSE),Cuenta,VLOOKUP(K$1,Data!$AP:$AR,2,FALSE))+SUMIFS(FX,Fecha,$A405,Linea,VLOOKUP(K$1,Data!$AP:$AR,3,FALSE),Cuenta,VLOOKUP(K$1,Data!$AP:$AR,2,FALSE))+K404,"")</f>
        <v/>
      </c>
      <c r="L405" s="3" t="str">
        <f>IF(AND($A405&lt;&gt;"",L$1&lt;&gt;""),SUMIFS(VM,Fecha,$A405,Linea,VLOOKUP(L$1,Data!$AP:$AR,3,FALSE),Cuenta,VLOOKUP(L$1,Data!$AP:$AR,2,FALSE))+SUMIFS(FX,Fecha,$A405,Linea,VLOOKUP(L$1,Data!$AP:$AR,3,FALSE),Cuenta,VLOOKUP(L$1,Data!$AP:$AR,2,FALSE))+L404,"")</f>
        <v/>
      </c>
      <c r="M405" s="3" t="str">
        <f>IF(AND($A405&lt;&gt;"",M$1&lt;&gt;""),SUMIFS(VM,Fecha,$A405,Linea,VLOOKUP(M$1,Data!$AP:$AR,3,FALSE),Cuenta,VLOOKUP(M$1,Data!$AP:$AR,2,FALSE))+SUMIFS(FX,Fecha,$A405,Linea,VLOOKUP(M$1,Data!$AP:$AR,3,FALSE),Cuenta,VLOOKUP(M$1,Data!$AP:$AR,2,FALSE))+M404,"")</f>
        <v/>
      </c>
      <c r="N405" s="3" t="str">
        <f>IF(AND($A405&lt;&gt;"",N$1&lt;&gt;""),SUMIFS(VM,Fecha,$A405,Linea,VLOOKUP(N$1,Data!$AP:$AR,3,FALSE),Cuenta,VLOOKUP(N$1,Data!$AP:$AR,2,FALSE))+SUMIFS(FX,Fecha,$A405,Linea,VLOOKUP(N$1,Data!$AP:$AR,3,FALSE),Cuenta,VLOOKUP(N$1,Data!$AP:$AR,2,FALSE))+N404,"")</f>
        <v/>
      </c>
    </row>
    <row r="406" spans="2:14" x14ac:dyDescent="0.25">
      <c r="B406" s="3" t="str">
        <f>IF(AND($A406&lt;&gt;"",B$1&lt;&gt;""),SUMIFS(VM,Fecha,$A406,Linea,VLOOKUP(B$1,Data!$AP:$AR,3,FALSE),Cuenta,VLOOKUP(B$1,Data!$AP:$AR,2,FALSE))+SUMIFS(FX,Fecha,$A406,Linea,VLOOKUP(B$1,Data!$AP:$AR,3,FALSE),Cuenta,VLOOKUP(B$1,Data!$AP:$AR,2,FALSE))+B405,"")</f>
        <v/>
      </c>
      <c r="C406" s="3" t="str">
        <f>IF(AND($A406&lt;&gt;"",C$1&lt;&gt;""),SUMIFS(VM,Fecha,$A406,Linea,VLOOKUP(C$1,Data!$AP:$AR,3,FALSE),Cuenta,VLOOKUP(C$1,Data!$AP:$AR,2,FALSE))+SUMIFS(FX,Fecha,$A406,Linea,VLOOKUP(C$1,Data!$AP:$AR,3,FALSE),Cuenta,VLOOKUP(C$1,Data!$AP:$AR,2,FALSE))+C405,"")</f>
        <v/>
      </c>
      <c r="D406" s="3" t="str">
        <f>IF(AND($A406&lt;&gt;"",D$1&lt;&gt;""),SUMIFS(VM,Fecha,$A406,Linea,VLOOKUP(D$1,Data!$AP:$AR,3,FALSE),Cuenta,VLOOKUP(D$1,Data!$AP:$AR,2,FALSE))+SUMIFS(FX,Fecha,$A406,Linea,VLOOKUP(D$1,Data!$AP:$AR,3,FALSE),Cuenta,VLOOKUP(D$1,Data!$AP:$AR,2,FALSE))+D405,"")</f>
        <v/>
      </c>
      <c r="E406" s="3" t="str">
        <f>IF(AND($A406&lt;&gt;"",E$1&lt;&gt;""),SUMIFS(VM,Fecha,$A406,Linea,VLOOKUP(E$1,Data!$AP:$AR,3,FALSE),Cuenta,VLOOKUP(E$1,Data!$AP:$AR,2,FALSE))+SUMIFS(FX,Fecha,$A406,Linea,VLOOKUP(E$1,Data!$AP:$AR,3,FALSE),Cuenta,VLOOKUP(E$1,Data!$AP:$AR,2,FALSE))+E405,"")</f>
        <v/>
      </c>
      <c r="F406" s="3" t="str">
        <f>IF(AND($A406&lt;&gt;"",F$1&lt;&gt;""),SUMIFS(VM,Fecha,$A406,Linea,VLOOKUP(F$1,Data!$AP:$AR,3,FALSE),Cuenta,VLOOKUP(F$1,Data!$AP:$AR,2,FALSE))+SUMIFS(FX,Fecha,$A406,Linea,VLOOKUP(F$1,Data!$AP:$AR,3,FALSE),Cuenta,VLOOKUP(F$1,Data!$AP:$AR,2,FALSE))+F405,"")</f>
        <v/>
      </c>
      <c r="G406" s="3" t="str">
        <f>IF(AND($A406&lt;&gt;"",G$1&lt;&gt;""),SUMIFS(VM,Fecha,$A406,Linea,VLOOKUP(G$1,Data!$AP:$AR,3,FALSE),Cuenta,VLOOKUP(G$1,Data!$AP:$AR,2,FALSE))+SUMIFS(FX,Fecha,$A406,Linea,VLOOKUP(G$1,Data!$AP:$AR,3,FALSE),Cuenta,VLOOKUP(G$1,Data!$AP:$AR,2,FALSE))+G405,"")</f>
        <v/>
      </c>
      <c r="H406" s="3" t="str">
        <f>IF(AND($A406&lt;&gt;"",H$1&lt;&gt;""),SUMIFS(VM,Fecha,$A406,Linea,VLOOKUP(H$1,Data!$AP:$AR,3,FALSE),Cuenta,VLOOKUP(H$1,Data!$AP:$AR,2,FALSE))+SUMIFS(FX,Fecha,$A406,Linea,VLOOKUP(H$1,Data!$AP:$AR,3,FALSE),Cuenta,VLOOKUP(H$1,Data!$AP:$AR,2,FALSE))+H405,"")</f>
        <v/>
      </c>
      <c r="I406" s="3" t="str">
        <f>IF(AND($A406&lt;&gt;"",I$1&lt;&gt;""),SUMIFS(VM,Fecha,$A406,Linea,VLOOKUP(I$1,Data!$AP:$AR,3,FALSE),Cuenta,VLOOKUP(I$1,Data!$AP:$AR,2,FALSE))+SUMIFS(FX,Fecha,$A406,Linea,VLOOKUP(I$1,Data!$AP:$AR,3,FALSE),Cuenta,VLOOKUP(I$1,Data!$AP:$AR,2,FALSE))+I405,"")</f>
        <v/>
      </c>
      <c r="J406" s="3" t="str">
        <f>IF(AND($A406&lt;&gt;"",J$1&lt;&gt;""),SUMIFS(VM,Fecha,$A406,Linea,VLOOKUP(J$1,Data!$AP:$AR,3,FALSE),Cuenta,VLOOKUP(J$1,Data!$AP:$AR,2,FALSE))+SUMIFS(FX,Fecha,$A406,Linea,VLOOKUP(J$1,Data!$AP:$AR,3,FALSE),Cuenta,VLOOKUP(J$1,Data!$AP:$AR,2,FALSE))+J405,"")</f>
        <v/>
      </c>
      <c r="K406" s="3" t="str">
        <f>IF(AND($A406&lt;&gt;"",K$1&lt;&gt;""),SUMIFS(VM,Fecha,$A406,Linea,VLOOKUP(K$1,Data!$AP:$AR,3,FALSE),Cuenta,VLOOKUP(K$1,Data!$AP:$AR,2,FALSE))+SUMIFS(FX,Fecha,$A406,Linea,VLOOKUP(K$1,Data!$AP:$AR,3,FALSE),Cuenta,VLOOKUP(K$1,Data!$AP:$AR,2,FALSE))+K405,"")</f>
        <v/>
      </c>
      <c r="L406" s="3" t="str">
        <f>IF(AND($A406&lt;&gt;"",L$1&lt;&gt;""),SUMIFS(VM,Fecha,$A406,Linea,VLOOKUP(L$1,Data!$AP:$AR,3,FALSE),Cuenta,VLOOKUP(L$1,Data!$AP:$AR,2,FALSE))+SUMIFS(FX,Fecha,$A406,Linea,VLOOKUP(L$1,Data!$AP:$AR,3,FALSE),Cuenta,VLOOKUP(L$1,Data!$AP:$AR,2,FALSE))+L405,"")</f>
        <v/>
      </c>
      <c r="M406" s="3" t="str">
        <f>IF(AND($A406&lt;&gt;"",M$1&lt;&gt;""),SUMIFS(VM,Fecha,$A406,Linea,VLOOKUP(M$1,Data!$AP:$AR,3,FALSE),Cuenta,VLOOKUP(M$1,Data!$AP:$AR,2,FALSE))+SUMIFS(FX,Fecha,$A406,Linea,VLOOKUP(M$1,Data!$AP:$AR,3,FALSE),Cuenta,VLOOKUP(M$1,Data!$AP:$AR,2,FALSE))+M405,"")</f>
        <v/>
      </c>
      <c r="N406" s="3" t="str">
        <f>IF(AND($A406&lt;&gt;"",N$1&lt;&gt;""),SUMIFS(VM,Fecha,$A406,Linea,VLOOKUP(N$1,Data!$AP:$AR,3,FALSE),Cuenta,VLOOKUP(N$1,Data!$AP:$AR,2,FALSE))+SUMIFS(FX,Fecha,$A406,Linea,VLOOKUP(N$1,Data!$AP:$AR,3,FALSE),Cuenta,VLOOKUP(N$1,Data!$AP:$AR,2,FALSE))+N405,"")</f>
        <v/>
      </c>
    </row>
    <row r="407" spans="2:14" x14ac:dyDescent="0.25">
      <c r="B407" s="3" t="str">
        <f>IF(AND($A407&lt;&gt;"",B$1&lt;&gt;""),SUMIFS(VM,Fecha,$A407,Linea,VLOOKUP(B$1,Data!$AP:$AR,3,FALSE),Cuenta,VLOOKUP(B$1,Data!$AP:$AR,2,FALSE))+SUMIFS(FX,Fecha,$A407,Linea,VLOOKUP(B$1,Data!$AP:$AR,3,FALSE),Cuenta,VLOOKUP(B$1,Data!$AP:$AR,2,FALSE))+B406,"")</f>
        <v/>
      </c>
      <c r="C407" s="3" t="str">
        <f>IF(AND($A407&lt;&gt;"",C$1&lt;&gt;""),SUMIFS(VM,Fecha,$A407,Linea,VLOOKUP(C$1,Data!$AP:$AR,3,FALSE),Cuenta,VLOOKUP(C$1,Data!$AP:$AR,2,FALSE))+SUMIFS(FX,Fecha,$A407,Linea,VLOOKUP(C$1,Data!$AP:$AR,3,FALSE),Cuenta,VLOOKUP(C$1,Data!$AP:$AR,2,FALSE))+C406,"")</f>
        <v/>
      </c>
      <c r="D407" s="3" t="str">
        <f>IF(AND($A407&lt;&gt;"",D$1&lt;&gt;""),SUMIFS(VM,Fecha,$A407,Linea,VLOOKUP(D$1,Data!$AP:$AR,3,FALSE),Cuenta,VLOOKUP(D$1,Data!$AP:$AR,2,FALSE))+SUMIFS(FX,Fecha,$A407,Linea,VLOOKUP(D$1,Data!$AP:$AR,3,FALSE),Cuenta,VLOOKUP(D$1,Data!$AP:$AR,2,FALSE))+D406,"")</f>
        <v/>
      </c>
      <c r="E407" s="3" t="str">
        <f>IF(AND($A407&lt;&gt;"",E$1&lt;&gt;""),SUMIFS(VM,Fecha,$A407,Linea,VLOOKUP(E$1,Data!$AP:$AR,3,FALSE),Cuenta,VLOOKUP(E$1,Data!$AP:$AR,2,FALSE))+SUMIFS(FX,Fecha,$A407,Linea,VLOOKUP(E$1,Data!$AP:$AR,3,FALSE),Cuenta,VLOOKUP(E$1,Data!$AP:$AR,2,FALSE))+E406,"")</f>
        <v/>
      </c>
      <c r="F407" s="3" t="str">
        <f>IF(AND($A407&lt;&gt;"",F$1&lt;&gt;""),SUMIFS(VM,Fecha,$A407,Linea,VLOOKUP(F$1,Data!$AP:$AR,3,FALSE),Cuenta,VLOOKUP(F$1,Data!$AP:$AR,2,FALSE))+SUMIFS(FX,Fecha,$A407,Linea,VLOOKUP(F$1,Data!$AP:$AR,3,FALSE),Cuenta,VLOOKUP(F$1,Data!$AP:$AR,2,FALSE))+F406,"")</f>
        <v/>
      </c>
      <c r="G407" s="3" t="str">
        <f>IF(AND($A407&lt;&gt;"",G$1&lt;&gt;""),SUMIFS(VM,Fecha,$A407,Linea,VLOOKUP(G$1,Data!$AP:$AR,3,FALSE),Cuenta,VLOOKUP(G$1,Data!$AP:$AR,2,FALSE))+SUMIFS(FX,Fecha,$A407,Linea,VLOOKUP(G$1,Data!$AP:$AR,3,FALSE),Cuenta,VLOOKUP(G$1,Data!$AP:$AR,2,FALSE))+G406,"")</f>
        <v/>
      </c>
      <c r="H407" s="3" t="str">
        <f>IF(AND($A407&lt;&gt;"",H$1&lt;&gt;""),SUMIFS(VM,Fecha,$A407,Linea,VLOOKUP(H$1,Data!$AP:$AR,3,FALSE),Cuenta,VLOOKUP(H$1,Data!$AP:$AR,2,FALSE))+SUMIFS(FX,Fecha,$A407,Linea,VLOOKUP(H$1,Data!$AP:$AR,3,FALSE),Cuenta,VLOOKUP(H$1,Data!$AP:$AR,2,FALSE))+H406,"")</f>
        <v/>
      </c>
      <c r="I407" s="3" t="str">
        <f>IF(AND($A407&lt;&gt;"",I$1&lt;&gt;""),SUMIFS(VM,Fecha,$A407,Linea,VLOOKUP(I$1,Data!$AP:$AR,3,FALSE),Cuenta,VLOOKUP(I$1,Data!$AP:$AR,2,FALSE))+SUMIFS(FX,Fecha,$A407,Linea,VLOOKUP(I$1,Data!$AP:$AR,3,FALSE),Cuenta,VLOOKUP(I$1,Data!$AP:$AR,2,FALSE))+I406,"")</f>
        <v/>
      </c>
      <c r="J407" s="3" t="str">
        <f>IF(AND($A407&lt;&gt;"",J$1&lt;&gt;""),SUMIFS(VM,Fecha,$A407,Linea,VLOOKUP(J$1,Data!$AP:$AR,3,FALSE),Cuenta,VLOOKUP(J$1,Data!$AP:$AR,2,FALSE))+SUMIFS(FX,Fecha,$A407,Linea,VLOOKUP(J$1,Data!$AP:$AR,3,FALSE),Cuenta,VLOOKUP(J$1,Data!$AP:$AR,2,FALSE))+J406,"")</f>
        <v/>
      </c>
      <c r="K407" s="3" t="str">
        <f>IF(AND($A407&lt;&gt;"",K$1&lt;&gt;""),SUMIFS(VM,Fecha,$A407,Linea,VLOOKUP(K$1,Data!$AP:$AR,3,FALSE),Cuenta,VLOOKUP(K$1,Data!$AP:$AR,2,FALSE))+SUMIFS(FX,Fecha,$A407,Linea,VLOOKUP(K$1,Data!$AP:$AR,3,FALSE),Cuenta,VLOOKUP(K$1,Data!$AP:$AR,2,FALSE))+K406,"")</f>
        <v/>
      </c>
      <c r="L407" s="3" t="str">
        <f>IF(AND($A407&lt;&gt;"",L$1&lt;&gt;""),SUMIFS(VM,Fecha,$A407,Linea,VLOOKUP(L$1,Data!$AP:$AR,3,FALSE),Cuenta,VLOOKUP(L$1,Data!$AP:$AR,2,FALSE))+SUMIFS(FX,Fecha,$A407,Linea,VLOOKUP(L$1,Data!$AP:$AR,3,FALSE),Cuenta,VLOOKUP(L$1,Data!$AP:$AR,2,FALSE))+L406,"")</f>
        <v/>
      </c>
      <c r="M407" s="3" t="str">
        <f>IF(AND($A407&lt;&gt;"",M$1&lt;&gt;""),SUMIFS(VM,Fecha,$A407,Linea,VLOOKUP(M$1,Data!$AP:$AR,3,FALSE),Cuenta,VLOOKUP(M$1,Data!$AP:$AR,2,FALSE))+SUMIFS(FX,Fecha,$A407,Linea,VLOOKUP(M$1,Data!$AP:$AR,3,FALSE),Cuenta,VLOOKUP(M$1,Data!$AP:$AR,2,FALSE))+M406,"")</f>
        <v/>
      </c>
      <c r="N407" s="3" t="str">
        <f>IF(AND($A407&lt;&gt;"",N$1&lt;&gt;""),SUMIFS(VM,Fecha,$A407,Linea,VLOOKUP(N$1,Data!$AP:$AR,3,FALSE),Cuenta,VLOOKUP(N$1,Data!$AP:$AR,2,FALSE))+SUMIFS(FX,Fecha,$A407,Linea,VLOOKUP(N$1,Data!$AP:$AR,3,FALSE),Cuenta,VLOOKUP(N$1,Data!$AP:$AR,2,FALSE))+N406,"")</f>
        <v/>
      </c>
    </row>
    <row r="408" spans="2:14" x14ac:dyDescent="0.25">
      <c r="B408" s="3" t="str">
        <f>IF(AND($A408&lt;&gt;"",B$1&lt;&gt;""),SUMIFS(VM,Fecha,$A408,Linea,VLOOKUP(B$1,Data!$AP:$AR,3,FALSE),Cuenta,VLOOKUP(B$1,Data!$AP:$AR,2,FALSE))+SUMIFS(FX,Fecha,$A408,Linea,VLOOKUP(B$1,Data!$AP:$AR,3,FALSE),Cuenta,VLOOKUP(B$1,Data!$AP:$AR,2,FALSE))+B407,"")</f>
        <v/>
      </c>
      <c r="C408" s="3" t="str">
        <f>IF(AND($A408&lt;&gt;"",C$1&lt;&gt;""),SUMIFS(VM,Fecha,$A408,Linea,VLOOKUP(C$1,Data!$AP:$AR,3,FALSE),Cuenta,VLOOKUP(C$1,Data!$AP:$AR,2,FALSE))+SUMIFS(FX,Fecha,$A408,Linea,VLOOKUP(C$1,Data!$AP:$AR,3,FALSE),Cuenta,VLOOKUP(C$1,Data!$AP:$AR,2,FALSE))+C407,"")</f>
        <v/>
      </c>
      <c r="D408" s="3" t="str">
        <f>IF(AND($A408&lt;&gt;"",D$1&lt;&gt;""),SUMIFS(VM,Fecha,$A408,Linea,VLOOKUP(D$1,Data!$AP:$AR,3,FALSE),Cuenta,VLOOKUP(D$1,Data!$AP:$AR,2,FALSE))+SUMIFS(FX,Fecha,$A408,Linea,VLOOKUP(D$1,Data!$AP:$AR,3,FALSE),Cuenta,VLOOKUP(D$1,Data!$AP:$AR,2,FALSE))+D407,"")</f>
        <v/>
      </c>
      <c r="E408" s="3" t="str">
        <f>IF(AND($A408&lt;&gt;"",E$1&lt;&gt;""),SUMIFS(VM,Fecha,$A408,Linea,VLOOKUP(E$1,Data!$AP:$AR,3,FALSE),Cuenta,VLOOKUP(E$1,Data!$AP:$AR,2,FALSE))+SUMIFS(FX,Fecha,$A408,Linea,VLOOKUP(E$1,Data!$AP:$AR,3,FALSE),Cuenta,VLOOKUP(E$1,Data!$AP:$AR,2,FALSE))+E407,"")</f>
        <v/>
      </c>
      <c r="F408" s="3" t="str">
        <f>IF(AND($A408&lt;&gt;"",F$1&lt;&gt;""),SUMIFS(VM,Fecha,$A408,Linea,VLOOKUP(F$1,Data!$AP:$AR,3,FALSE),Cuenta,VLOOKUP(F$1,Data!$AP:$AR,2,FALSE))+SUMIFS(FX,Fecha,$A408,Linea,VLOOKUP(F$1,Data!$AP:$AR,3,FALSE),Cuenta,VLOOKUP(F$1,Data!$AP:$AR,2,FALSE))+F407,"")</f>
        <v/>
      </c>
      <c r="G408" s="3" t="str">
        <f>IF(AND($A408&lt;&gt;"",G$1&lt;&gt;""),SUMIFS(VM,Fecha,$A408,Linea,VLOOKUP(G$1,Data!$AP:$AR,3,FALSE),Cuenta,VLOOKUP(G$1,Data!$AP:$AR,2,FALSE))+SUMIFS(FX,Fecha,$A408,Linea,VLOOKUP(G$1,Data!$AP:$AR,3,FALSE),Cuenta,VLOOKUP(G$1,Data!$AP:$AR,2,FALSE))+G407,"")</f>
        <v/>
      </c>
      <c r="H408" s="3" t="str">
        <f>IF(AND($A408&lt;&gt;"",H$1&lt;&gt;""),SUMIFS(VM,Fecha,$A408,Linea,VLOOKUP(H$1,Data!$AP:$AR,3,FALSE),Cuenta,VLOOKUP(H$1,Data!$AP:$AR,2,FALSE))+SUMIFS(FX,Fecha,$A408,Linea,VLOOKUP(H$1,Data!$AP:$AR,3,FALSE),Cuenta,VLOOKUP(H$1,Data!$AP:$AR,2,FALSE))+H407,"")</f>
        <v/>
      </c>
      <c r="I408" s="3" t="str">
        <f>IF(AND($A408&lt;&gt;"",I$1&lt;&gt;""),SUMIFS(VM,Fecha,$A408,Linea,VLOOKUP(I$1,Data!$AP:$AR,3,FALSE),Cuenta,VLOOKUP(I$1,Data!$AP:$AR,2,FALSE))+SUMIFS(FX,Fecha,$A408,Linea,VLOOKUP(I$1,Data!$AP:$AR,3,FALSE),Cuenta,VLOOKUP(I$1,Data!$AP:$AR,2,FALSE))+I407,"")</f>
        <v/>
      </c>
      <c r="J408" s="3" t="str">
        <f>IF(AND($A408&lt;&gt;"",J$1&lt;&gt;""),SUMIFS(VM,Fecha,$A408,Linea,VLOOKUP(J$1,Data!$AP:$AR,3,FALSE),Cuenta,VLOOKUP(J$1,Data!$AP:$AR,2,FALSE))+SUMIFS(FX,Fecha,$A408,Linea,VLOOKUP(J$1,Data!$AP:$AR,3,FALSE),Cuenta,VLOOKUP(J$1,Data!$AP:$AR,2,FALSE))+J407,"")</f>
        <v/>
      </c>
      <c r="K408" s="3" t="str">
        <f>IF(AND($A408&lt;&gt;"",K$1&lt;&gt;""),SUMIFS(VM,Fecha,$A408,Linea,VLOOKUP(K$1,Data!$AP:$AR,3,FALSE),Cuenta,VLOOKUP(K$1,Data!$AP:$AR,2,FALSE))+SUMIFS(FX,Fecha,$A408,Linea,VLOOKUP(K$1,Data!$AP:$AR,3,FALSE),Cuenta,VLOOKUP(K$1,Data!$AP:$AR,2,FALSE))+K407,"")</f>
        <v/>
      </c>
      <c r="L408" s="3" t="str">
        <f>IF(AND($A408&lt;&gt;"",L$1&lt;&gt;""),SUMIFS(VM,Fecha,$A408,Linea,VLOOKUP(L$1,Data!$AP:$AR,3,FALSE),Cuenta,VLOOKUP(L$1,Data!$AP:$AR,2,FALSE))+SUMIFS(FX,Fecha,$A408,Linea,VLOOKUP(L$1,Data!$AP:$AR,3,FALSE),Cuenta,VLOOKUP(L$1,Data!$AP:$AR,2,FALSE))+L407,"")</f>
        <v/>
      </c>
      <c r="M408" s="3" t="str">
        <f>IF(AND($A408&lt;&gt;"",M$1&lt;&gt;""),SUMIFS(VM,Fecha,$A408,Linea,VLOOKUP(M$1,Data!$AP:$AR,3,FALSE),Cuenta,VLOOKUP(M$1,Data!$AP:$AR,2,FALSE))+SUMIFS(FX,Fecha,$A408,Linea,VLOOKUP(M$1,Data!$AP:$AR,3,FALSE),Cuenta,VLOOKUP(M$1,Data!$AP:$AR,2,FALSE))+M407,"")</f>
        <v/>
      </c>
      <c r="N408" s="3" t="str">
        <f>IF(AND($A408&lt;&gt;"",N$1&lt;&gt;""),SUMIFS(VM,Fecha,$A408,Linea,VLOOKUP(N$1,Data!$AP:$AR,3,FALSE),Cuenta,VLOOKUP(N$1,Data!$AP:$AR,2,FALSE))+SUMIFS(FX,Fecha,$A408,Linea,VLOOKUP(N$1,Data!$AP:$AR,3,FALSE),Cuenta,VLOOKUP(N$1,Data!$AP:$AR,2,FALSE))+N407,"")</f>
        <v/>
      </c>
    </row>
    <row r="409" spans="2:14" x14ac:dyDescent="0.25">
      <c r="B409" s="3" t="str">
        <f>IF(AND($A409&lt;&gt;"",B$1&lt;&gt;""),SUMIFS(VM,Fecha,$A409,Linea,VLOOKUP(B$1,Data!$AP:$AR,3,FALSE),Cuenta,VLOOKUP(B$1,Data!$AP:$AR,2,FALSE))+SUMIFS(FX,Fecha,$A409,Linea,VLOOKUP(B$1,Data!$AP:$AR,3,FALSE),Cuenta,VLOOKUP(B$1,Data!$AP:$AR,2,FALSE))+B408,"")</f>
        <v/>
      </c>
      <c r="C409" s="3" t="str">
        <f>IF(AND($A409&lt;&gt;"",C$1&lt;&gt;""),SUMIFS(VM,Fecha,$A409,Linea,VLOOKUP(C$1,Data!$AP:$AR,3,FALSE),Cuenta,VLOOKUP(C$1,Data!$AP:$AR,2,FALSE))+SUMIFS(FX,Fecha,$A409,Linea,VLOOKUP(C$1,Data!$AP:$AR,3,FALSE),Cuenta,VLOOKUP(C$1,Data!$AP:$AR,2,FALSE))+C408,"")</f>
        <v/>
      </c>
      <c r="D409" s="3" t="str">
        <f>IF(AND($A409&lt;&gt;"",D$1&lt;&gt;""),SUMIFS(VM,Fecha,$A409,Linea,VLOOKUP(D$1,Data!$AP:$AR,3,FALSE),Cuenta,VLOOKUP(D$1,Data!$AP:$AR,2,FALSE))+SUMIFS(FX,Fecha,$A409,Linea,VLOOKUP(D$1,Data!$AP:$AR,3,FALSE),Cuenta,VLOOKUP(D$1,Data!$AP:$AR,2,FALSE))+D408,"")</f>
        <v/>
      </c>
      <c r="E409" s="3" t="str">
        <f>IF(AND($A409&lt;&gt;"",E$1&lt;&gt;""),SUMIFS(VM,Fecha,$A409,Linea,VLOOKUP(E$1,Data!$AP:$AR,3,FALSE),Cuenta,VLOOKUP(E$1,Data!$AP:$AR,2,FALSE))+SUMIFS(FX,Fecha,$A409,Linea,VLOOKUP(E$1,Data!$AP:$AR,3,FALSE),Cuenta,VLOOKUP(E$1,Data!$AP:$AR,2,FALSE))+E408,"")</f>
        <v/>
      </c>
      <c r="F409" s="3" t="str">
        <f>IF(AND($A409&lt;&gt;"",F$1&lt;&gt;""),SUMIFS(VM,Fecha,$A409,Linea,VLOOKUP(F$1,Data!$AP:$AR,3,FALSE),Cuenta,VLOOKUP(F$1,Data!$AP:$AR,2,FALSE))+SUMIFS(FX,Fecha,$A409,Linea,VLOOKUP(F$1,Data!$AP:$AR,3,FALSE),Cuenta,VLOOKUP(F$1,Data!$AP:$AR,2,FALSE))+F408,"")</f>
        <v/>
      </c>
      <c r="G409" s="3" t="str">
        <f>IF(AND($A409&lt;&gt;"",G$1&lt;&gt;""),SUMIFS(VM,Fecha,$A409,Linea,VLOOKUP(G$1,Data!$AP:$AR,3,FALSE),Cuenta,VLOOKUP(G$1,Data!$AP:$AR,2,FALSE))+SUMIFS(FX,Fecha,$A409,Linea,VLOOKUP(G$1,Data!$AP:$AR,3,FALSE),Cuenta,VLOOKUP(G$1,Data!$AP:$AR,2,FALSE))+G408,"")</f>
        <v/>
      </c>
      <c r="H409" s="3" t="str">
        <f>IF(AND($A409&lt;&gt;"",H$1&lt;&gt;""),SUMIFS(VM,Fecha,$A409,Linea,VLOOKUP(H$1,Data!$AP:$AR,3,FALSE),Cuenta,VLOOKUP(H$1,Data!$AP:$AR,2,FALSE))+SUMIFS(FX,Fecha,$A409,Linea,VLOOKUP(H$1,Data!$AP:$AR,3,FALSE),Cuenta,VLOOKUP(H$1,Data!$AP:$AR,2,FALSE))+H408,"")</f>
        <v/>
      </c>
      <c r="I409" s="3" t="str">
        <f>IF(AND($A409&lt;&gt;"",I$1&lt;&gt;""),SUMIFS(VM,Fecha,$A409,Linea,VLOOKUP(I$1,Data!$AP:$AR,3,FALSE),Cuenta,VLOOKUP(I$1,Data!$AP:$AR,2,FALSE))+SUMIFS(FX,Fecha,$A409,Linea,VLOOKUP(I$1,Data!$AP:$AR,3,FALSE),Cuenta,VLOOKUP(I$1,Data!$AP:$AR,2,FALSE))+I408,"")</f>
        <v/>
      </c>
      <c r="J409" s="3" t="str">
        <f>IF(AND($A409&lt;&gt;"",J$1&lt;&gt;""),SUMIFS(VM,Fecha,$A409,Linea,VLOOKUP(J$1,Data!$AP:$AR,3,FALSE),Cuenta,VLOOKUP(J$1,Data!$AP:$AR,2,FALSE))+SUMIFS(FX,Fecha,$A409,Linea,VLOOKUP(J$1,Data!$AP:$AR,3,FALSE),Cuenta,VLOOKUP(J$1,Data!$AP:$AR,2,FALSE))+J408,"")</f>
        <v/>
      </c>
      <c r="K409" s="3" t="str">
        <f>IF(AND($A409&lt;&gt;"",K$1&lt;&gt;""),SUMIFS(VM,Fecha,$A409,Linea,VLOOKUP(K$1,Data!$AP:$AR,3,FALSE),Cuenta,VLOOKUP(K$1,Data!$AP:$AR,2,FALSE))+SUMIFS(FX,Fecha,$A409,Linea,VLOOKUP(K$1,Data!$AP:$AR,3,FALSE),Cuenta,VLOOKUP(K$1,Data!$AP:$AR,2,FALSE))+K408,"")</f>
        <v/>
      </c>
      <c r="L409" s="3" t="str">
        <f>IF(AND($A409&lt;&gt;"",L$1&lt;&gt;""),SUMIFS(VM,Fecha,$A409,Linea,VLOOKUP(L$1,Data!$AP:$AR,3,FALSE),Cuenta,VLOOKUP(L$1,Data!$AP:$AR,2,FALSE))+SUMIFS(FX,Fecha,$A409,Linea,VLOOKUP(L$1,Data!$AP:$AR,3,FALSE),Cuenta,VLOOKUP(L$1,Data!$AP:$AR,2,FALSE))+L408,"")</f>
        <v/>
      </c>
      <c r="M409" s="3" t="str">
        <f>IF(AND($A409&lt;&gt;"",M$1&lt;&gt;""),SUMIFS(VM,Fecha,$A409,Linea,VLOOKUP(M$1,Data!$AP:$AR,3,FALSE),Cuenta,VLOOKUP(M$1,Data!$AP:$AR,2,FALSE))+SUMIFS(FX,Fecha,$A409,Linea,VLOOKUP(M$1,Data!$AP:$AR,3,FALSE),Cuenta,VLOOKUP(M$1,Data!$AP:$AR,2,FALSE))+M408,"")</f>
        <v/>
      </c>
      <c r="N409" s="3" t="str">
        <f>IF(AND($A409&lt;&gt;"",N$1&lt;&gt;""),SUMIFS(VM,Fecha,$A409,Linea,VLOOKUP(N$1,Data!$AP:$AR,3,FALSE),Cuenta,VLOOKUP(N$1,Data!$AP:$AR,2,FALSE))+SUMIFS(FX,Fecha,$A409,Linea,VLOOKUP(N$1,Data!$AP:$AR,3,FALSE),Cuenta,VLOOKUP(N$1,Data!$AP:$AR,2,FALSE))+N408,"")</f>
        <v/>
      </c>
    </row>
    <row r="410" spans="2:14" x14ac:dyDescent="0.25">
      <c r="B410" s="3" t="str">
        <f>IF(AND($A410&lt;&gt;"",B$1&lt;&gt;""),SUMIFS(VM,Fecha,$A410,Linea,VLOOKUP(B$1,Data!$AP:$AR,3,FALSE),Cuenta,VLOOKUP(B$1,Data!$AP:$AR,2,FALSE))+SUMIFS(FX,Fecha,$A410,Linea,VLOOKUP(B$1,Data!$AP:$AR,3,FALSE),Cuenta,VLOOKUP(B$1,Data!$AP:$AR,2,FALSE))+B409,"")</f>
        <v/>
      </c>
      <c r="C410" s="3" t="str">
        <f>IF(AND($A410&lt;&gt;"",C$1&lt;&gt;""),SUMIFS(VM,Fecha,$A410,Linea,VLOOKUP(C$1,Data!$AP:$AR,3,FALSE),Cuenta,VLOOKUP(C$1,Data!$AP:$AR,2,FALSE))+SUMIFS(FX,Fecha,$A410,Linea,VLOOKUP(C$1,Data!$AP:$AR,3,FALSE),Cuenta,VLOOKUP(C$1,Data!$AP:$AR,2,FALSE))+C409,"")</f>
        <v/>
      </c>
      <c r="D410" s="3" t="str">
        <f>IF(AND($A410&lt;&gt;"",D$1&lt;&gt;""),SUMIFS(VM,Fecha,$A410,Linea,VLOOKUP(D$1,Data!$AP:$AR,3,FALSE),Cuenta,VLOOKUP(D$1,Data!$AP:$AR,2,FALSE))+SUMIFS(FX,Fecha,$A410,Linea,VLOOKUP(D$1,Data!$AP:$AR,3,FALSE),Cuenta,VLOOKUP(D$1,Data!$AP:$AR,2,FALSE))+D409,"")</f>
        <v/>
      </c>
      <c r="E410" s="3" t="str">
        <f>IF(AND($A410&lt;&gt;"",E$1&lt;&gt;""),SUMIFS(VM,Fecha,$A410,Linea,VLOOKUP(E$1,Data!$AP:$AR,3,FALSE),Cuenta,VLOOKUP(E$1,Data!$AP:$AR,2,FALSE))+SUMIFS(FX,Fecha,$A410,Linea,VLOOKUP(E$1,Data!$AP:$AR,3,FALSE),Cuenta,VLOOKUP(E$1,Data!$AP:$AR,2,FALSE))+E409,"")</f>
        <v/>
      </c>
      <c r="F410" s="3" t="str">
        <f>IF(AND($A410&lt;&gt;"",F$1&lt;&gt;""),SUMIFS(VM,Fecha,$A410,Linea,VLOOKUP(F$1,Data!$AP:$AR,3,FALSE),Cuenta,VLOOKUP(F$1,Data!$AP:$AR,2,FALSE))+SUMIFS(FX,Fecha,$A410,Linea,VLOOKUP(F$1,Data!$AP:$AR,3,FALSE),Cuenta,VLOOKUP(F$1,Data!$AP:$AR,2,FALSE))+F409,"")</f>
        <v/>
      </c>
      <c r="G410" s="3" t="str">
        <f>IF(AND($A410&lt;&gt;"",G$1&lt;&gt;""),SUMIFS(VM,Fecha,$A410,Linea,VLOOKUP(G$1,Data!$AP:$AR,3,FALSE),Cuenta,VLOOKUP(G$1,Data!$AP:$AR,2,FALSE))+SUMIFS(FX,Fecha,$A410,Linea,VLOOKUP(G$1,Data!$AP:$AR,3,FALSE),Cuenta,VLOOKUP(G$1,Data!$AP:$AR,2,FALSE))+G409,"")</f>
        <v/>
      </c>
      <c r="H410" s="3" t="str">
        <f>IF(AND($A410&lt;&gt;"",H$1&lt;&gt;""),SUMIFS(VM,Fecha,$A410,Linea,VLOOKUP(H$1,Data!$AP:$AR,3,FALSE),Cuenta,VLOOKUP(H$1,Data!$AP:$AR,2,FALSE))+SUMIFS(FX,Fecha,$A410,Linea,VLOOKUP(H$1,Data!$AP:$AR,3,FALSE),Cuenta,VLOOKUP(H$1,Data!$AP:$AR,2,FALSE))+H409,"")</f>
        <v/>
      </c>
      <c r="I410" s="3" t="str">
        <f>IF(AND($A410&lt;&gt;"",I$1&lt;&gt;""),SUMIFS(VM,Fecha,$A410,Linea,VLOOKUP(I$1,Data!$AP:$AR,3,FALSE),Cuenta,VLOOKUP(I$1,Data!$AP:$AR,2,FALSE))+SUMIFS(FX,Fecha,$A410,Linea,VLOOKUP(I$1,Data!$AP:$AR,3,FALSE),Cuenta,VLOOKUP(I$1,Data!$AP:$AR,2,FALSE))+I409,"")</f>
        <v/>
      </c>
      <c r="J410" s="3" t="str">
        <f>IF(AND($A410&lt;&gt;"",J$1&lt;&gt;""),SUMIFS(VM,Fecha,$A410,Linea,VLOOKUP(J$1,Data!$AP:$AR,3,FALSE),Cuenta,VLOOKUP(J$1,Data!$AP:$AR,2,FALSE))+SUMIFS(FX,Fecha,$A410,Linea,VLOOKUP(J$1,Data!$AP:$AR,3,FALSE),Cuenta,VLOOKUP(J$1,Data!$AP:$AR,2,FALSE))+J409,"")</f>
        <v/>
      </c>
      <c r="K410" s="3" t="str">
        <f>IF(AND($A410&lt;&gt;"",K$1&lt;&gt;""),SUMIFS(VM,Fecha,$A410,Linea,VLOOKUP(K$1,Data!$AP:$AR,3,FALSE),Cuenta,VLOOKUP(K$1,Data!$AP:$AR,2,FALSE))+SUMIFS(FX,Fecha,$A410,Linea,VLOOKUP(K$1,Data!$AP:$AR,3,FALSE),Cuenta,VLOOKUP(K$1,Data!$AP:$AR,2,FALSE))+K409,"")</f>
        <v/>
      </c>
      <c r="L410" s="3" t="str">
        <f>IF(AND($A410&lt;&gt;"",L$1&lt;&gt;""),SUMIFS(VM,Fecha,$A410,Linea,VLOOKUP(L$1,Data!$AP:$AR,3,FALSE),Cuenta,VLOOKUP(L$1,Data!$AP:$AR,2,FALSE))+SUMIFS(FX,Fecha,$A410,Linea,VLOOKUP(L$1,Data!$AP:$AR,3,FALSE),Cuenta,VLOOKUP(L$1,Data!$AP:$AR,2,FALSE))+L409,"")</f>
        <v/>
      </c>
      <c r="M410" s="3" t="str">
        <f>IF(AND($A410&lt;&gt;"",M$1&lt;&gt;""),SUMIFS(VM,Fecha,$A410,Linea,VLOOKUP(M$1,Data!$AP:$AR,3,FALSE),Cuenta,VLOOKUP(M$1,Data!$AP:$AR,2,FALSE))+SUMIFS(FX,Fecha,$A410,Linea,VLOOKUP(M$1,Data!$AP:$AR,3,FALSE),Cuenta,VLOOKUP(M$1,Data!$AP:$AR,2,FALSE))+M409,"")</f>
        <v/>
      </c>
      <c r="N410" s="3" t="str">
        <f>IF(AND($A410&lt;&gt;"",N$1&lt;&gt;""),SUMIFS(VM,Fecha,$A410,Linea,VLOOKUP(N$1,Data!$AP:$AR,3,FALSE),Cuenta,VLOOKUP(N$1,Data!$AP:$AR,2,FALSE))+SUMIFS(FX,Fecha,$A410,Linea,VLOOKUP(N$1,Data!$AP:$AR,3,FALSE),Cuenta,VLOOKUP(N$1,Data!$AP:$AR,2,FALSE))+N409,"")</f>
        <v/>
      </c>
    </row>
    <row r="411" spans="2:14" x14ac:dyDescent="0.25">
      <c r="B411" s="3" t="str">
        <f>IF(AND($A411&lt;&gt;"",B$1&lt;&gt;""),SUMIFS(VM,Fecha,$A411,Linea,VLOOKUP(B$1,Data!$AP:$AR,3,FALSE),Cuenta,VLOOKUP(B$1,Data!$AP:$AR,2,FALSE))+SUMIFS(FX,Fecha,$A411,Linea,VLOOKUP(B$1,Data!$AP:$AR,3,FALSE),Cuenta,VLOOKUP(B$1,Data!$AP:$AR,2,FALSE))+B410,"")</f>
        <v/>
      </c>
      <c r="C411" s="3" t="str">
        <f>IF(AND($A411&lt;&gt;"",C$1&lt;&gt;""),SUMIFS(VM,Fecha,$A411,Linea,VLOOKUP(C$1,Data!$AP:$AR,3,FALSE),Cuenta,VLOOKUP(C$1,Data!$AP:$AR,2,FALSE))+SUMIFS(FX,Fecha,$A411,Linea,VLOOKUP(C$1,Data!$AP:$AR,3,FALSE),Cuenta,VLOOKUP(C$1,Data!$AP:$AR,2,FALSE))+C410,"")</f>
        <v/>
      </c>
      <c r="D411" s="3" t="str">
        <f>IF(AND($A411&lt;&gt;"",D$1&lt;&gt;""),SUMIFS(VM,Fecha,$A411,Linea,VLOOKUP(D$1,Data!$AP:$AR,3,FALSE),Cuenta,VLOOKUP(D$1,Data!$AP:$AR,2,FALSE))+SUMIFS(FX,Fecha,$A411,Linea,VLOOKUP(D$1,Data!$AP:$AR,3,FALSE),Cuenta,VLOOKUP(D$1,Data!$AP:$AR,2,FALSE))+D410,"")</f>
        <v/>
      </c>
      <c r="E411" s="3" t="str">
        <f>IF(AND($A411&lt;&gt;"",E$1&lt;&gt;""),SUMIFS(VM,Fecha,$A411,Linea,VLOOKUP(E$1,Data!$AP:$AR,3,FALSE),Cuenta,VLOOKUP(E$1,Data!$AP:$AR,2,FALSE))+SUMIFS(FX,Fecha,$A411,Linea,VLOOKUP(E$1,Data!$AP:$AR,3,FALSE),Cuenta,VLOOKUP(E$1,Data!$AP:$AR,2,FALSE))+E410,"")</f>
        <v/>
      </c>
      <c r="F411" s="3" t="str">
        <f>IF(AND($A411&lt;&gt;"",F$1&lt;&gt;""),SUMIFS(VM,Fecha,$A411,Linea,VLOOKUP(F$1,Data!$AP:$AR,3,FALSE),Cuenta,VLOOKUP(F$1,Data!$AP:$AR,2,FALSE))+SUMIFS(FX,Fecha,$A411,Linea,VLOOKUP(F$1,Data!$AP:$AR,3,FALSE),Cuenta,VLOOKUP(F$1,Data!$AP:$AR,2,FALSE))+F410,"")</f>
        <v/>
      </c>
      <c r="G411" s="3" t="str">
        <f>IF(AND($A411&lt;&gt;"",G$1&lt;&gt;""),SUMIFS(VM,Fecha,$A411,Linea,VLOOKUP(G$1,Data!$AP:$AR,3,FALSE),Cuenta,VLOOKUP(G$1,Data!$AP:$AR,2,FALSE))+SUMIFS(FX,Fecha,$A411,Linea,VLOOKUP(G$1,Data!$AP:$AR,3,FALSE),Cuenta,VLOOKUP(G$1,Data!$AP:$AR,2,FALSE))+G410,"")</f>
        <v/>
      </c>
      <c r="H411" s="3" t="str">
        <f>IF(AND($A411&lt;&gt;"",H$1&lt;&gt;""),SUMIFS(VM,Fecha,$A411,Linea,VLOOKUP(H$1,Data!$AP:$AR,3,FALSE),Cuenta,VLOOKUP(H$1,Data!$AP:$AR,2,FALSE))+SUMIFS(FX,Fecha,$A411,Linea,VLOOKUP(H$1,Data!$AP:$AR,3,FALSE),Cuenta,VLOOKUP(H$1,Data!$AP:$AR,2,FALSE))+H410,"")</f>
        <v/>
      </c>
      <c r="I411" s="3" t="str">
        <f>IF(AND($A411&lt;&gt;"",I$1&lt;&gt;""),SUMIFS(VM,Fecha,$A411,Linea,VLOOKUP(I$1,Data!$AP:$AR,3,FALSE),Cuenta,VLOOKUP(I$1,Data!$AP:$AR,2,FALSE))+SUMIFS(FX,Fecha,$A411,Linea,VLOOKUP(I$1,Data!$AP:$AR,3,FALSE),Cuenta,VLOOKUP(I$1,Data!$AP:$AR,2,FALSE))+I410,"")</f>
        <v/>
      </c>
      <c r="J411" s="3" t="str">
        <f>IF(AND($A411&lt;&gt;"",J$1&lt;&gt;""),SUMIFS(VM,Fecha,$A411,Linea,VLOOKUP(J$1,Data!$AP:$AR,3,FALSE),Cuenta,VLOOKUP(J$1,Data!$AP:$AR,2,FALSE))+SUMIFS(FX,Fecha,$A411,Linea,VLOOKUP(J$1,Data!$AP:$AR,3,FALSE),Cuenta,VLOOKUP(J$1,Data!$AP:$AR,2,FALSE))+J410,"")</f>
        <v/>
      </c>
      <c r="K411" s="3" t="str">
        <f>IF(AND($A411&lt;&gt;"",K$1&lt;&gt;""),SUMIFS(VM,Fecha,$A411,Linea,VLOOKUP(K$1,Data!$AP:$AR,3,FALSE),Cuenta,VLOOKUP(K$1,Data!$AP:$AR,2,FALSE))+SUMIFS(FX,Fecha,$A411,Linea,VLOOKUP(K$1,Data!$AP:$AR,3,FALSE),Cuenta,VLOOKUP(K$1,Data!$AP:$AR,2,FALSE))+K410,"")</f>
        <v/>
      </c>
      <c r="L411" s="3" t="str">
        <f>IF(AND($A411&lt;&gt;"",L$1&lt;&gt;""),SUMIFS(VM,Fecha,$A411,Linea,VLOOKUP(L$1,Data!$AP:$AR,3,FALSE),Cuenta,VLOOKUP(L$1,Data!$AP:$AR,2,FALSE))+SUMIFS(FX,Fecha,$A411,Linea,VLOOKUP(L$1,Data!$AP:$AR,3,FALSE),Cuenta,VLOOKUP(L$1,Data!$AP:$AR,2,FALSE))+L410,"")</f>
        <v/>
      </c>
      <c r="M411" s="3" t="str">
        <f>IF(AND($A411&lt;&gt;"",M$1&lt;&gt;""),SUMIFS(VM,Fecha,$A411,Linea,VLOOKUP(M$1,Data!$AP:$AR,3,FALSE),Cuenta,VLOOKUP(M$1,Data!$AP:$AR,2,FALSE))+SUMIFS(FX,Fecha,$A411,Linea,VLOOKUP(M$1,Data!$AP:$AR,3,FALSE),Cuenta,VLOOKUP(M$1,Data!$AP:$AR,2,FALSE))+M410,"")</f>
        <v/>
      </c>
      <c r="N411" s="3" t="str">
        <f>IF(AND($A411&lt;&gt;"",N$1&lt;&gt;""),SUMIFS(VM,Fecha,$A411,Linea,VLOOKUP(N$1,Data!$AP:$AR,3,FALSE),Cuenta,VLOOKUP(N$1,Data!$AP:$AR,2,FALSE))+SUMIFS(FX,Fecha,$A411,Linea,VLOOKUP(N$1,Data!$AP:$AR,3,FALSE),Cuenta,VLOOKUP(N$1,Data!$AP:$AR,2,FALSE))+N410,"")</f>
        <v/>
      </c>
    </row>
    <row r="412" spans="2:14" x14ac:dyDescent="0.25">
      <c r="B412" s="3" t="str">
        <f>IF(AND($A412&lt;&gt;"",B$1&lt;&gt;""),SUMIFS(VM,Fecha,$A412,Linea,VLOOKUP(B$1,Data!$AP:$AR,3,FALSE),Cuenta,VLOOKUP(B$1,Data!$AP:$AR,2,FALSE))+SUMIFS(FX,Fecha,$A412,Linea,VLOOKUP(B$1,Data!$AP:$AR,3,FALSE),Cuenta,VLOOKUP(B$1,Data!$AP:$AR,2,FALSE))+B411,"")</f>
        <v/>
      </c>
      <c r="C412" s="3" t="str">
        <f>IF(AND($A412&lt;&gt;"",C$1&lt;&gt;""),SUMIFS(VM,Fecha,$A412,Linea,VLOOKUP(C$1,Data!$AP:$AR,3,FALSE),Cuenta,VLOOKUP(C$1,Data!$AP:$AR,2,FALSE))+SUMIFS(FX,Fecha,$A412,Linea,VLOOKUP(C$1,Data!$AP:$AR,3,FALSE),Cuenta,VLOOKUP(C$1,Data!$AP:$AR,2,FALSE))+C411,"")</f>
        <v/>
      </c>
      <c r="D412" s="3" t="str">
        <f>IF(AND($A412&lt;&gt;"",D$1&lt;&gt;""),SUMIFS(VM,Fecha,$A412,Linea,VLOOKUP(D$1,Data!$AP:$AR,3,FALSE),Cuenta,VLOOKUP(D$1,Data!$AP:$AR,2,FALSE))+SUMIFS(FX,Fecha,$A412,Linea,VLOOKUP(D$1,Data!$AP:$AR,3,FALSE),Cuenta,VLOOKUP(D$1,Data!$AP:$AR,2,FALSE))+D411,"")</f>
        <v/>
      </c>
      <c r="E412" s="3" t="str">
        <f>IF(AND($A412&lt;&gt;"",E$1&lt;&gt;""),SUMIFS(VM,Fecha,$A412,Linea,VLOOKUP(E$1,Data!$AP:$AR,3,FALSE),Cuenta,VLOOKUP(E$1,Data!$AP:$AR,2,FALSE))+SUMIFS(FX,Fecha,$A412,Linea,VLOOKUP(E$1,Data!$AP:$AR,3,FALSE),Cuenta,VLOOKUP(E$1,Data!$AP:$AR,2,FALSE))+E411,"")</f>
        <v/>
      </c>
      <c r="F412" s="3" t="str">
        <f>IF(AND($A412&lt;&gt;"",F$1&lt;&gt;""),SUMIFS(VM,Fecha,$A412,Linea,VLOOKUP(F$1,Data!$AP:$AR,3,FALSE),Cuenta,VLOOKUP(F$1,Data!$AP:$AR,2,FALSE))+SUMIFS(FX,Fecha,$A412,Linea,VLOOKUP(F$1,Data!$AP:$AR,3,FALSE),Cuenta,VLOOKUP(F$1,Data!$AP:$AR,2,FALSE))+F411,"")</f>
        <v/>
      </c>
      <c r="G412" s="3" t="str">
        <f>IF(AND($A412&lt;&gt;"",G$1&lt;&gt;""),SUMIFS(VM,Fecha,$A412,Linea,VLOOKUP(G$1,Data!$AP:$AR,3,FALSE),Cuenta,VLOOKUP(G$1,Data!$AP:$AR,2,FALSE))+SUMIFS(FX,Fecha,$A412,Linea,VLOOKUP(G$1,Data!$AP:$AR,3,FALSE),Cuenta,VLOOKUP(G$1,Data!$AP:$AR,2,FALSE))+G411,"")</f>
        <v/>
      </c>
      <c r="H412" s="3" t="str">
        <f>IF(AND($A412&lt;&gt;"",H$1&lt;&gt;""),SUMIFS(VM,Fecha,$A412,Linea,VLOOKUP(H$1,Data!$AP:$AR,3,FALSE),Cuenta,VLOOKUP(H$1,Data!$AP:$AR,2,FALSE))+SUMIFS(FX,Fecha,$A412,Linea,VLOOKUP(H$1,Data!$AP:$AR,3,FALSE),Cuenta,VLOOKUP(H$1,Data!$AP:$AR,2,FALSE))+H411,"")</f>
        <v/>
      </c>
      <c r="I412" s="3" t="str">
        <f>IF(AND($A412&lt;&gt;"",I$1&lt;&gt;""),SUMIFS(VM,Fecha,$A412,Linea,VLOOKUP(I$1,Data!$AP:$AR,3,FALSE),Cuenta,VLOOKUP(I$1,Data!$AP:$AR,2,FALSE))+SUMIFS(FX,Fecha,$A412,Linea,VLOOKUP(I$1,Data!$AP:$AR,3,FALSE),Cuenta,VLOOKUP(I$1,Data!$AP:$AR,2,FALSE))+I411,"")</f>
        <v/>
      </c>
      <c r="J412" s="3" t="str">
        <f>IF(AND($A412&lt;&gt;"",J$1&lt;&gt;""),SUMIFS(VM,Fecha,$A412,Linea,VLOOKUP(J$1,Data!$AP:$AR,3,FALSE),Cuenta,VLOOKUP(J$1,Data!$AP:$AR,2,FALSE))+SUMIFS(FX,Fecha,$A412,Linea,VLOOKUP(J$1,Data!$AP:$AR,3,FALSE),Cuenta,VLOOKUP(J$1,Data!$AP:$AR,2,FALSE))+J411,"")</f>
        <v/>
      </c>
      <c r="K412" s="3" t="str">
        <f>IF(AND($A412&lt;&gt;"",K$1&lt;&gt;""),SUMIFS(VM,Fecha,$A412,Linea,VLOOKUP(K$1,Data!$AP:$AR,3,FALSE),Cuenta,VLOOKUP(K$1,Data!$AP:$AR,2,FALSE))+SUMIFS(FX,Fecha,$A412,Linea,VLOOKUP(K$1,Data!$AP:$AR,3,FALSE),Cuenta,VLOOKUP(K$1,Data!$AP:$AR,2,FALSE))+K411,"")</f>
        <v/>
      </c>
      <c r="L412" s="3" t="str">
        <f>IF(AND($A412&lt;&gt;"",L$1&lt;&gt;""),SUMIFS(VM,Fecha,$A412,Linea,VLOOKUP(L$1,Data!$AP:$AR,3,FALSE),Cuenta,VLOOKUP(L$1,Data!$AP:$AR,2,FALSE))+SUMIFS(FX,Fecha,$A412,Linea,VLOOKUP(L$1,Data!$AP:$AR,3,FALSE),Cuenta,VLOOKUP(L$1,Data!$AP:$AR,2,FALSE))+L411,"")</f>
        <v/>
      </c>
      <c r="M412" s="3" t="str">
        <f>IF(AND($A412&lt;&gt;"",M$1&lt;&gt;""),SUMIFS(VM,Fecha,$A412,Linea,VLOOKUP(M$1,Data!$AP:$AR,3,FALSE),Cuenta,VLOOKUP(M$1,Data!$AP:$AR,2,FALSE))+SUMIFS(FX,Fecha,$A412,Linea,VLOOKUP(M$1,Data!$AP:$AR,3,FALSE),Cuenta,VLOOKUP(M$1,Data!$AP:$AR,2,FALSE))+M411,"")</f>
        <v/>
      </c>
      <c r="N412" s="3" t="str">
        <f>IF(AND($A412&lt;&gt;"",N$1&lt;&gt;""),SUMIFS(VM,Fecha,$A412,Linea,VLOOKUP(N$1,Data!$AP:$AR,3,FALSE),Cuenta,VLOOKUP(N$1,Data!$AP:$AR,2,FALSE))+SUMIFS(FX,Fecha,$A412,Linea,VLOOKUP(N$1,Data!$AP:$AR,3,FALSE),Cuenta,VLOOKUP(N$1,Data!$AP:$AR,2,FALSE))+N411,"")</f>
        <v/>
      </c>
    </row>
    <row r="413" spans="2:14" x14ac:dyDescent="0.25">
      <c r="B413" s="3" t="str">
        <f>IF(AND($A413&lt;&gt;"",B$1&lt;&gt;""),SUMIFS(VM,Fecha,$A413,Linea,VLOOKUP(B$1,Data!$AP:$AR,3,FALSE),Cuenta,VLOOKUP(B$1,Data!$AP:$AR,2,FALSE))+SUMIFS(FX,Fecha,$A413,Linea,VLOOKUP(B$1,Data!$AP:$AR,3,FALSE),Cuenta,VLOOKUP(B$1,Data!$AP:$AR,2,FALSE))+B412,"")</f>
        <v/>
      </c>
      <c r="C413" s="3" t="str">
        <f>IF(AND($A413&lt;&gt;"",C$1&lt;&gt;""),SUMIFS(VM,Fecha,$A413,Linea,VLOOKUP(C$1,Data!$AP:$AR,3,FALSE),Cuenta,VLOOKUP(C$1,Data!$AP:$AR,2,FALSE))+SUMIFS(FX,Fecha,$A413,Linea,VLOOKUP(C$1,Data!$AP:$AR,3,FALSE),Cuenta,VLOOKUP(C$1,Data!$AP:$AR,2,FALSE))+C412,"")</f>
        <v/>
      </c>
      <c r="D413" s="3" t="str">
        <f>IF(AND($A413&lt;&gt;"",D$1&lt;&gt;""),SUMIFS(VM,Fecha,$A413,Linea,VLOOKUP(D$1,Data!$AP:$AR,3,FALSE),Cuenta,VLOOKUP(D$1,Data!$AP:$AR,2,FALSE))+SUMIFS(FX,Fecha,$A413,Linea,VLOOKUP(D$1,Data!$AP:$AR,3,FALSE),Cuenta,VLOOKUP(D$1,Data!$AP:$AR,2,FALSE))+D412,"")</f>
        <v/>
      </c>
      <c r="E413" s="3" t="str">
        <f>IF(AND($A413&lt;&gt;"",E$1&lt;&gt;""),SUMIFS(VM,Fecha,$A413,Linea,VLOOKUP(E$1,Data!$AP:$AR,3,FALSE),Cuenta,VLOOKUP(E$1,Data!$AP:$AR,2,FALSE))+SUMIFS(FX,Fecha,$A413,Linea,VLOOKUP(E$1,Data!$AP:$AR,3,FALSE),Cuenta,VLOOKUP(E$1,Data!$AP:$AR,2,FALSE))+E412,"")</f>
        <v/>
      </c>
      <c r="F413" s="3" t="str">
        <f>IF(AND($A413&lt;&gt;"",F$1&lt;&gt;""),SUMIFS(VM,Fecha,$A413,Linea,VLOOKUP(F$1,Data!$AP:$AR,3,FALSE),Cuenta,VLOOKUP(F$1,Data!$AP:$AR,2,FALSE))+SUMIFS(FX,Fecha,$A413,Linea,VLOOKUP(F$1,Data!$AP:$AR,3,FALSE),Cuenta,VLOOKUP(F$1,Data!$AP:$AR,2,FALSE))+F412,"")</f>
        <v/>
      </c>
      <c r="G413" s="3" t="str">
        <f>IF(AND($A413&lt;&gt;"",G$1&lt;&gt;""),SUMIFS(VM,Fecha,$A413,Linea,VLOOKUP(G$1,Data!$AP:$AR,3,FALSE),Cuenta,VLOOKUP(G$1,Data!$AP:$AR,2,FALSE))+SUMIFS(FX,Fecha,$A413,Linea,VLOOKUP(G$1,Data!$AP:$AR,3,FALSE),Cuenta,VLOOKUP(G$1,Data!$AP:$AR,2,FALSE))+G412,"")</f>
        <v/>
      </c>
      <c r="H413" s="3" t="str">
        <f>IF(AND($A413&lt;&gt;"",H$1&lt;&gt;""),SUMIFS(VM,Fecha,$A413,Linea,VLOOKUP(H$1,Data!$AP:$AR,3,FALSE),Cuenta,VLOOKUP(H$1,Data!$AP:$AR,2,FALSE))+SUMIFS(FX,Fecha,$A413,Linea,VLOOKUP(H$1,Data!$AP:$AR,3,FALSE),Cuenta,VLOOKUP(H$1,Data!$AP:$AR,2,FALSE))+H412,"")</f>
        <v/>
      </c>
      <c r="I413" s="3" t="str">
        <f>IF(AND($A413&lt;&gt;"",I$1&lt;&gt;""),SUMIFS(VM,Fecha,$A413,Linea,VLOOKUP(I$1,Data!$AP:$AR,3,FALSE),Cuenta,VLOOKUP(I$1,Data!$AP:$AR,2,FALSE))+SUMIFS(FX,Fecha,$A413,Linea,VLOOKUP(I$1,Data!$AP:$AR,3,FALSE),Cuenta,VLOOKUP(I$1,Data!$AP:$AR,2,FALSE))+I412,"")</f>
        <v/>
      </c>
      <c r="J413" s="3" t="str">
        <f>IF(AND($A413&lt;&gt;"",J$1&lt;&gt;""),SUMIFS(VM,Fecha,$A413,Linea,VLOOKUP(J$1,Data!$AP:$AR,3,FALSE),Cuenta,VLOOKUP(J$1,Data!$AP:$AR,2,FALSE))+SUMIFS(FX,Fecha,$A413,Linea,VLOOKUP(J$1,Data!$AP:$AR,3,FALSE),Cuenta,VLOOKUP(J$1,Data!$AP:$AR,2,FALSE))+J412,"")</f>
        <v/>
      </c>
      <c r="K413" s="3" t="str">
        <f>IF(AND($A413&lt;&gt;"",K$1&lt;&gt;""),SUMIFS(VM,Fecha,$A413,Linea,VLOOKUP(K$1,Data!$AP:$AR,3,FALSE),Cuenta,VLOOKUP(K$1,Data!$AP:$AR,2,FALSE))+SUMIFS(FX,Fecha,$A413,Linea,VLOOKUP(K$1,Data!$AP:$AR,3,FALSE),Cuenta,VLOOKUP(K$1,Data!$AP:$AR,2,FALSE))+K412,"")</f>
        <v/>
      </c>
      <c r="L413" s="3" t="str">
        <f>IF(AND($A413&lt;&gt;"",L$1&lt;&gt;""),SUMIFS(VM,Fecha,$A413,Linea,VLOOKUP(L$1,Data!$AP:$AR,3,FALSE),Cuenta,VLOOKUP(L$1,Data!$AP:$AR,2,FALSE))+SUMIFS(FX,Fecha,$A413,Linea,VLOOKUP(L$1,Data!$AP:$AR,3,FALSE),Cuenta,VLOOKUP(L$1,Data!$AP:$AR,2,FALSE))+L412,"")</f>
        <v/>
      </c>
      <c r="M413" s="3" t="str">
        <f>IF(AND($A413&lt;&gt;"",M$1&lt;&gt;""),SUMIFS(VM,Fecha,$A413,Linea,VLOOKUP(M$1,Data!$AP:$AR,3,FALSE),Cuenta,VLOOKUP(M$1,Data!$AP:$AR,2,FALSE))+SUMIFS(FX,Fecha,$A413,Linea,VLOOKUP(M$1,Data!$AP:$AR,3,FALSE),Cuenta,VLOOKUP(M$1,Data!$AP:$AR,2,FALSE))+M412,"")</f>
        <v/>
      </c>
      <c r="N413" s="3" t="str">
        <f>IF(AND($A413&lt;&gt;"",N$1&lt;&gt;""),SUMIFS(VM,Fecha,$A413,Linea,VLOOKUP(N$1,Data!$AP:$AR,3,FALSE),Cuenta,VLOOKUP(N$1,Data!$AP:$AR,2,FALSE))+SUMIFS(FX,Fecha,$A413,Linea,VLOOKUP(N$1,Data!$AP:$AR,3,FALSE),Cuenta,VLOOKUP(N$1,Data!$AP:$AR,2,FALSE))+N412,"")</f>
        <v/>
      </c>
    </row>
    <row r="414" spans="2:14" x14ac:dyDescent="0.25">
      <c r="B414" s="3" t="str">
        <f>IF(AND($A414&lt;&gt;"",B$1&lt;&gt;""),SUMIFS(VM,Fecha,$A414,Linea,VLOOKUP(B$1,Data!$AP:$AR,3,FALSE),Cuenta,VLOOKUP(B$1,Data!$AP:$AR,2,FALSE))+SUMIFS(FX,Fecha,$A414,Linea,VLOOKUP(B$1,Data!$AP:$AR,3,FALSE),Cuenta,VLOOKUP(B$1,Data!$AP:$AR,2,FALSE))+B413,"")</f>
        <v/>
      </c>
      <c r="C414" s="3" t="str">
        <f>IF(AND($A414&lt;&gt;"",C$1&lt;&gt;""),SUMIFS(VM,Fecha,$A414,Linea,VLOOKUP(C$1,Data!$AP:$AR,3,FALSE),Cuenta,VLOOKUP(C$1,Data!$AP:$AR,2,FALSE))+SUMIFS(FX,Fecha,$A414,Linea,VLOOKUP(C$1,Data!$AP:$AR,3,FALSE),Cuenta,VLOOKUP(C$1,Data!$AP:$AR,2,FALSE))+C413,"")</f>
        <v/>
      </c>
      <c r="D414" s="3" t="str">
        <f>IF(AND($A414&lt;&gt;"",D$1&lt;&gt;""),SUMIFS(VM,Fecha,$A414,Linea,VLOOKUP(D$1,Data!$AP:$AR,3,FALSE),Cuenta,VLOOKUP(D$1,Data!$AP:$AR,2,FALSE))+SUMIFS(FX,Fecha,$A414,Linea,VLOOKUP(D$1,Data!$AP:$AR,3,FALSE),Cuenta,VLOOKUP(D$1,Data!$AP:$AR,2,FALSE))+D413,"")</f>
        <v/>
      </c>
      <c r="E414" s="3" t="str">
        <f>IF(AND($A414&lt;&gt;"",E$1&lt;&gt;""),SUMIFS(VM,Fecha,$A414,Linea,VLOOKUP(E$1,Data!$AP:$AR,3,FALSE),Cuenta,VLOOKUP(E$1,Data!$AP:$AR,2,FALSE))+SUMIFS(FX,Fecha,$A414,Linea,VLOOKUP(E$1,Data!$AP:$AR,3,FALSE),Cuenta,VLOOKUP(E$1,Data!$AP:$AR,2,FALSE))+E413,"")</f>
        <v/>
      </c>
      <c r="F414" s="3" t="str">
        <f>IF(AND($A414&lt;&gt;"",F$1&lt;&gt;""),SUMIFS(VM,Fecha,$A414,Linea,VLOOKUP(F$1,Data!$AP:$AR,3,FALSE),Cuenta,VLOOKUP(F$1,Data!$AP:$AR,2,FALSE))+SUMIFS(FX,Fecha,$A414,Linea,VLOOKUP(F$1,Data!$AP:$AR,3,FALSE),Cuenta,VLOOKUP(F$1,Data!$AP:$AR,2,FALSE))+F413,"")</f>
        <v/>
      </c>
      <c r="G414" s="3" t="str">
        <f>IF(AND($A414&lt;&gt;"",G$1&lt;&gt;""),SUMIFS(VM,Fecha,$A414,Linea,VLOOKUP(G$1,Data!$AP:$AR,3,FALSE),Cuenta,VLOOKUP(G$1,Data!$AP:$AR,2,FALSE))+SUMIFS(FX,Fecha,$A414,Linea,VLOOKUP(G$1,Data!$AP:$AR,3,FALSE),Cuenta,VLOOKUP(G$1,Data!$AP:$AR,2,FALSE))+G413,"")</f>
        <v/>
      </c>
      <c r="H414" s="3" t="str">
        <f>IF(AND($A414&lt;&gt;"",H$1&lt;&gt;""),SUMIFS(VM,Fecha,$A414,Linea,VLOOKUP(H$1,Data!$AP:$AR,3,FALSE),Cuenta,VLOOKUP(H$1,Data!$AP:$AR,2,FALSE))+SUMIFS(FX,Fecha,$A414,Linea,VLOOKUP(H$1,Data!$AP:$AR,3,FALSE),Cuenta,VLOOKUP(H$1,Data!$AP:$AR,2,FALSE))+H413,"")</f>
        <v/>
      </c>
      <c r="I414" s="3" t="str">
        <f>IF(AND($A414&lt;&gt;"",I$1&lt;&gt;""),SUMIFS(VM,Fecha,$A414,Linea,VLOOKUP(I$1,Data!$AP:$AR,3,FALSE),Cuenta,VLOOKUP(I$1,Data!$AP:$AR,2,FALSE))+SUMIFS(FX,Fecha,$A414,Linea,VLOOKUP(I$1,Data!$AP:$AR,3,FALSE),Cuenta,VLOOKUP(I$1,Data!$AP:$AR,2,FALSE))+I413,"")</f>
        <v/>
      </c>
      <c r="J414" s="3" t="str">
        <f>IF(AND($A414&lt;&gt;"",J$1&lt;&gt;""),SUMIFS(VM,Fecha,$A414,Linea,VLOOKUP(J$1,Data!$AP:$AR,3,FALSE),Cuenta,VLOOKUP(J$1,Data!$AP:$AR,2,FALSE))+SUMIFS(FX,Fecha,$A414,Linea,VLOOKUP(J$1,Data!$AP:$AR,3,FALSE),Cuenta,VLOOKUP(J$1,Data!$AP:$AR,2,FALSE))+J413,"")</f>
        <v/>
      </c>
      <c r="K414" s="3" t="str">
        <f>IF(AND($A414&lt;&gt;"",K$1&lt;&gt;""),SUMIFS(VM,Fecha,$A414,Linea,VLOOKUP(K$1,Data!$AP:$AR,3,FALSE),Cuenta,VLOOKUP(K$1,Data!$AP:$AR,2,FALSE))+SUMIFS(FX,Fecha,$A414,Linea,VLOOKUP(K$1,Data!$AP:$AR,3,FALSE),Cuenta,VLOOKUP(K$1,Data!$AP:$AR,2,FALSE))+K413,"")</f>
        <v/>
      </c>
      <c r="L414" s="3" t="str">
        <f>IF(AND($A414&lt;&gt;"",L$1&lt;&gt;""),SUMIFS(VM,Fecha,$A414,Linea,VLOOKUP(L$1,Data!$AP:$AR,3,FALSE),Cuenta,VLOOKUP(L$1,Data!$AP:$AR,2,FALSE))+SUMIFS(FX,Fecha,$A414,Linea,VLOOKUP(L$1,Data!$AP:$AR,3,FALSE),Cuenta,VLOOKUP(L$1,Data!$AP:$AR,2,FALSE))+L413,"")</f>
        <v/>
      </c>
      <c r="M414" s="3" t="str">
        <f>IF(AND($A414&lt;&gt;"",M$1&lt;&gt;""),SUMIFS(VM,Fecha,$A414,Linea,VLOOKUP(M$1,Data!$AP:$AR,3,FALSE),Cuenta,VLOOKUP(M$1,Data!$AP:$AR,2,FALSE))+SUMIFS(FX,Fecha,$A414,Linea,VLOOKUP(M$1,Data!$AP:$AR,3,FALSE),Cuenta,VLOOKUP(M$1,Data!$AP:$AR,2,FALSE))+M413,"")</f>
        <v/>
      </c>
      <c r="N414" s="3" t="str">
        <f>IF(AND($A414&lt;&gt;"",N$1&lt;&gt;""),SUMIFS(VM,Fecha,$A414,Linea,VLOOKUP(N$1,Data!$AP:$AR,3,FALSE),Cuenta,VLOOKUP(N$1,Data!$AP:$AR,2,FALSE))+SUMIFS(FX,Fecha,$A414,Linea,VLOOKUP(N$1,Data!$AP:$AR,3,FALSE),Cuenta,VLOOKUP(N$1,Data!$AP:$AR,2,FALSE))+N413,"")</f>
        <v/>
      </c>
    </row>
    <row r="415" spans="2:14" x14ac:dyDescent="0.25">
      <c r="B415" s="3" t="str">
        <f>IF(AND($A415&lt;&gt;"",B$1&lt;&gt;""),SUMIFS(VM,Fecha,$A415,Linea,VLOOKUP(B$1,Data!$AP:$AR,3,FALSE),Cuenta,VLOOKUP(B$1,Data!$AP:$AR,2,FALSE))+SUMIFS(FX,Fecha,$A415,Linea,VLOOKUP(B$1,Data!$AP:$AR,3,FALSE),Cuenta,VLOOKUP(B$1,Data!$AP:$AR,2,FALSE))+B414,"")</f>
        <v/>
      </c>
      <c r="C415" s="3" t="str">
        <f>IF(AND($A415&lt;&gt;"",C$1&lt;&gt;""),SUMIFS(VM,Fecha,$A415,Linea,VLOOKUP(C$1,Data!$AP:$AR,3,FALSE),Cuenta,VLOOKUP(C$1,Data!$AP:$AR,2,FALSE))+SUMIFS(FX,Fecha,$A415,Linea,VLOOKUP(C$1,Data!$AP:$AR,3,FALSE),Cuenta,VLOOKUP(C$1,Data!$AP:$AR,2,FALSE))+C414,"")</f>
        <v/>
      </c>
      <c r="D415" s="3" t="str">
        <f>IF(AND($A415&lt;&gt;"",D$1&lt;&gt;""),SUMIFS(VM,Fecha,$A415,Linea,VLOOKUP(D$1,Data!$AP:$AR,3,FALSE),Cuenta,VLOOKUP(D$1,Data!$AP:$AR,2,FALSE))+SUMIFS(FX,Fecha,$A415,Linea,VLOOKUP(D$1,Data!$AP:$AR,3,FALSE),Cuenta,VLOOKUP(D$1,Data!$AP:$AR,2,FALSE))+D414,"")</f>
        <v/>
      </c>
      <c r="E415" s="3" t="str">
        <f>IF(AND($A415&lt;&gt;"",E$1&lt;&gt;""),SUMIFS(VM,Fecha,$A415,Linea,VLOOKUP(E$1,Data!$AP:$AR,3,FALSE),Cuenta,VLOOKUP(E$1,Data!$AP:$AR,2,FALSE))+SUMIFS(FX,Fecha,$A415,Linea,VLOOKUP(E$1,Data!$AP:$AR,3,FALSE),Cuenta,VLOOKUP(E$1,Data!$AP:$AR,2,FALSE))+E414,"")</f>
        <v/>
      </c>
      <c r="F415" s="3" t="str">
        <f>IF(AND($A415&lt;&gt;"",F$1&lt;&gt;""),SUMIFS(VM,Fecha,$A415,Linea,VLOOKUP(F$1,Data!$AP:$AR,3,FALSE),Cuenta,VLOOKUP(F$1,Data!$AP:$AR,2,FALSE))+SUMIFS(FX,Fecha,$A415,Linea,VLOOKUP(F$1,Data!$AP:$AR,3,FALSE),Cuenta,VLOOKUP(F$1,Data!$AP:$AR,2,FALSE))+F414,"")</f>
        <v/>
      </c>
      <c r="G415" s="3" t="str">
        <f>IF(AND($A415&lt;&gt;"",G$1&lt;&gt;""),SUMIFS(VM,Fecha,$A415,Linea,VLOOKUP(G$1,Data!$AP:$AR,3,FALSE),Cuenta,VLOOKUP(G$1,Data!$AP:$AR,2,FALSE))+SUMIFS(FX,Fecha,$A415,Linea,VLOOKUP(G$1,Data!$AP:$AR,3,FALSE),Cuenta,VLOOKUP(G$1,Data!$AP:$AR,2,FALSE))+G414,"")</f>
        <v/>
      </c>
      <c r="H415" s="3" t="str">
        <f>IF(AND($A415&lt;&gt;"",H$1&lt;&gt;""),SUMIFS(VM,Fecha,$A415,Linea,VLOOKUP(H$1,Data!$AP:$AR,3,FALSE),Cuenta,VLOOKUP(H$1,Data!$AP:$AR,2,FALSE))+SUMIFS(FX,Fecha,$A415,Linea,VLOOKUP(H$1,Data!$AP:$AR,3,FALSE),Cuenta,VLOOKUP(H$1,Data!$AP:$AR,2,FALSE))+H414,"")</f>
        <v/>
      </c>
      <c r="I415" s="3" t="str">
        <f>IF(AND($A415&lt;&gt;"",I$1&lt;&gt;""),SUMIFS(VM,Fecha,$A415,Linea,VLOOKUP(I$1,Data!$AP:$AR,3,FALSE),Cuenta,VLOOKUP(I$1,Data!$AP:$AR,2,FALSE))+SUMIFS(FX,Fecha,$A415,Linea,VLOOKUP(I$1,Data!$AP:$AR,3,FALSE),Cuenta,VLOOKUP(I$1,Data!$AP:$AR,2,FALSE))+I414,"")</f>
        <v/>
      </c>
      <c r="J415" s="3" t="str">
        <f>IF(AND($A415&lt;&gt;"",J$1&lt;&gt;""),SUMIFS(VM,Fecha,$A415,Linea,VLOOKUP(J$1,Data!$AP:$AR,3,FALSE),Cuenta,VLOOKUP(J$1,Data!$AP:$AR,2,FALSE))+SUMIFS(FX,Fecha,$A415,Linea,VLOOKUP(J$1,Data!$AP:$AR,3,FALSE),Cuenta,VLOOKUP(J$1,Data!$AP:$AR,2,FALSE))+J414,"")</f>
        <v/>
      </c>
      <c r="K415" s="3" t="str">
        <f>IF(AND($A415&lt;&gt;"",K$1&lt;&gt;""),SUMIFS(VM,Fecha,$A415,Linea,VLOOKUP(K$1,Data!$AP:$AR,3,FALSE),Cuenta,VLOOKUP(K$1,Data!$AP:$AR,2,FALSE))+SUMIFS(FX,Fecha,$A415,Linea,VLOOKUP(K$1,Data!$AP:$AR,3,FALSE),Cuenta,VLOOKUP(K$1,Data!$AP:$AR,2,FALSE))+K414,"")</f>
        <v/>
      </c>
      <c r="L415" s="3" t="str">
        <f>IF(AND($A415&lt;&gt;"",L$1&lt;&gt;""),SUMIFS(VM,Fecha,$A415,Linea,VLOOKUP(L$1,Data!$AP:$AR,3,FALSE),Cuenta,VLOOKUP(L$1,Data!$AP:$AR,2,FALSE))+SUMIFS(FX,Fecha,$A415,Linea,VLOOKUP(L$1,Data!$AP:$AR,3,FALSE),Cuenta,VLOOKUP(L$1,Data!$AP:$AR,2,FALSE))+L414,"")</f>
        <v/>
      </c>
      <c r="M415" s="3" t="str">
        <f>IF(AND($A415&lt;&gt;"",M$1&lt;&gt;""),SUMIFS(VM,Fecha,$A415,Linea,VLOOKUP(M$1,Data!$AP:$AR,3,FALSE),Cuenta,VLOOKUP(M$1,Data!$AP:$AR,2,FALSE))+SUMIFS(FX,Fecha,$A415,Linea,VLOOKUP(M$1,Data!$AP:$AR,3,FALSE),Cuenta,VLOOKUP(M$1,Data!$AP:$AR,2,FALSE))+M414,"")</f>
        <v/>
      </c>
      <c r="N415" s="3" t="str">
        <f>IF(AND($A415&lt;&gt;"",N$1&lt;&gt;""),SUMIFS(VM,Fecha,$A415,Linea,VLOOKUP(N$1,Data!$AP:$AR,3,FALSE),Cuenta,VLOOKUP(N$1,Data!$AP:$AR,2,FALSE))+SUMIFS(FX,Fecha,$A415,Linea,VLOOKUP(N$1,Data!$AP:$AR,3,FALSE),Cuenta,VLOOKUP(N$1,Data!$AP:$AR,2,FALSE))+N414,"")</f>
        <v/>
      </c>
    </row>
    <row r="416" spans="2:14" x14ac:dyDescent="0.25">
      <c r="B416" s="3" t="str">
        <f>IF(AND($A416&lt;&gt;"",B$1&lt;&gt;""),SUMIFS(VM,Fecha,$A416,Linea,VLOOKUP(B$1,Data!$AP:$AR,3,FALSE),Cuenta,VLOOKUP(B$1,Data!$AP:$AR,2,FALSE))+SUMIFS(FX,Fecha,$A416,Linea,VLOOKUP(B$1,Data!$AP:$AR,3,FALSE),Cuenta,VLOOKUP(B$1,Data!$AP:$AR,2,FALSE))+B415,"")</f>
        <v/>
      </c>
      <c r="C416" s="3" t="str">
        <f>IF(AND($A416&lt;&gt;"",C$1&lt;&gt;""),SUMIFS(VM,Fecha,$A416,Linea,VLOOKUP(C$1,Data!$AP:$AR,3,FALSE),Cuenta,VLOOKUP(C$1,Data!$AP:$AR,2,FALSE))+SUMIFS(FX,Fecha,$A416,Linea,VLOOKUP(C$1,Data!$AP:$AR,3,FALSE),Cuenta,VLOOKUP(C$1,Data!$AP:$AR,2,FALSE))+C415,"")</f>
        <v/>
      </c>
      <c r="D416" s="3" t="str">
        <f>IF(AND($A416&lt;&gt;"",D$1&lt;&gt;""),SUMIFS(VM,Fecha,$A416,Linea,VLOOKUP(D$1,Data!$AP:$AR,3,FALSE),Cuenta,VLOOKUP(D$1,Data!$AP:$AR,2,FALSE))+SUMIFS(FX,Fecha,$A416,Linea,VLOOKUP(D$1,Data!$AP:$AR,3,FALSE),Cuenta,VLOOKUP(D$1,Data!$AP:$AR,2,FALSE))+D415,"")</f>
        <v/>
      </c>
      <c r="E416" s="3" t="str">
        <f>IF(AND($A416&lt;&gt;"",E$1&lt;&gt;""),SUMIFS(VM,Fecha,$A416,Linea,VLOOKUP(E$1,Data!$AP:$AR,3,FALSE),Cuenta,VLOOKUP(E$1,Data!$AP:$AR,2,FALSE))+SUMIFS(FX,Fecha,$A416,Linea,VLOOKUP(E$1,Data!$AP:$AR,3,FALSE),Cuenta,VLOOKUP(E$1,Data!$AP:$AR,2,FALSE))+E415,"")</f>
        <v/>
      </c>
      <c r="F416" s="3" t="str">
        <f>IF(AND($A416&lt;&gt;"",F$1&lt;&gt;""),SUMIFS(VM,Fecha,$A416,Linea,VLOOKUP(F$1,Data!$AP:$AR,3,FALSE),Cuenta,VLOOKUP(F$1,Data!$AP:$AR,2,FALSE))+SUMIFS(FX,Fecha,$A416,Linea,VLOOKUP(F$1,Data!$AP:$AR,3,FALSE),Cuenta,VLOOKUP(F$1,Data!$AP:$AR,2,FALSE))+F415,"")</f>
        <v/>
      </c>
      <c r="G416" s="3" t="str">
        <f>IF(AND($A416&lt;&gt;"",G$1&lt;&gt;""),SUMIFS(VM,Fecha,$A416,Linea,VLOOKUP(G$1,Data!$AP:$AR,3,FALSE),Cuenta,VLOOKUP(G$1,Data!$AP:$AR,2,FALSE))+SUMIFS(FX,Fecha,$A416,Linea,VLOOKUP(G$1,Data!$AP:$AR,3,FALSE),Cuenta,VLOOKUP(G$1,Data!$AP:$AR,2,FALSE))+G415,"")</f>
        <v/>
      </c>
      <c r="H416" s="3" t="str">
        <f>IF(AND($A416&lt;&gt;"",H$1&lt;&gt;""),SUMIFS(VM,Fecha,$A416,Linea,VLOOKUP(H$1,Data!$AP:$AR,3,FALSE),Cuenta,VLOOKUP(H$1,Data!$AP:$AR,2,FALSE))+SUMIFS(FX,Fecha,$A416,Linea,VLOOKUP(H$1,Data!$AP:$AR,3,FALSE),Cuenta,VLOOKUP(H$1,Data!$AP:$AR,2,FALSE))+H415,"")</f>
        <v/>
      </c>
      <c r="I416" s="3" t="str">
        <f>IF(AND($A416&lt;&gt;"",I$1&lt;&gt;""),SUMIFS(VM,Fecha,$A416,Linea,VLOOKUP(I$1,Data!$AP:$AR,3,FALSE),Cuenta,VLOOKUP(I$1,Data!$AP:$AR,2,FALSE))+SUMIFS(FX,Fecha,$A416,Linea,VLOOKUP(I$1,Data!$AP:$AR,3,FALSE),Cuenta,VLOOKUP(I$1,Data!$AP:$AR,2,FALSE))+I415,"")</f>
        <v/>
      </c>
      <c r="J416" s="3" t="str">
        <f>IF(AND($A416&lt;&gt;"",J$1&lt;&gt;""),SUMIFS(VM,Fecha,$A416,Linea,VLOOKUP(J$1,Data!$AP:$AR,3,FALSE),Cuenta,VLOOKUP(J$1,Data!$AP:$AR,2,FALSE))+SUMIFS(FX,Fecha,$A416,Linea,VLOOKUP(J$1,Data!$AP:$AR,3,FALSE),Cuenta,VLOOKUP(J$1,Data!$AP:$AR,2,FALSE))+J415,"")</f>
        <v/>
      </c>
      <c r="K416" s="3" t="str">
        <f>IF(AND($A416&lt;&gt;"",K$1&lt;&gt;""),SUMIFS(VM,Fecha,$A416,Linea,VLOOKUP(K$1,Data!$AP:$AR,3,FALSE),Cuenta,VLOOKUP(K$1,Data!$AP:$AR,2,FALSE))+SUMIFS(FX,Fecha,$A416,Linea,VLOOKUP(K$1,Data!$AP:$AR,3,FALSE),Cuenta,VLOOKUP(K$1,Data!$AP:$AR,2,FALSE))+K415,"")</f>
        <v/>
      </c>
      <c r="L416" s="3" t="str">
        <f>IF(AND($A416&lt;&gt;"",L$1&lt;&gt;""),SUMIFS(VM,Fecha,$A416,Linea,VLOOKUP(L$1,Data!$AP:$AR,3,FALSE),Cuenta,VLOOKUP(L$1,Data!$AP:$AR,2,FALSE))+SUMIFS(FX,Fecha,$A416,Linea,VLOOKUP(L$1,Data!$AP:$AR,3,FALSE),Cuenta,VLOOKUP(L$1,Data!$AP:$AR,2,FALSE))+L415,"")</f>
        <v/>
      </c>
      <c r="M416" s="3" t="str">
        <f>IF(AND($A416&lt;&gt;"",M$1&lt;&gt;""),SUMIFS(VM,Fecha,$A416,Linea,VLOOKUP(M$1,Data!$AP:$AR,3,FALSE),Cuenta,VLOOKUP(M$1,Data!$AP:$AR,2,FALSE))+SUMIFS(FX,Fecha,$A416,Linea,VLOOKUP(M$1,Data!$AP:$AR,3,FALSE),Cuenta,VLOOKUP(M$1,Data!$AP:$AR,2,FALSE))+M415,"")</f>
        <v/>
      </c>
      <c r="N416" s="3" t="str">
        <f>IF(AND($A416&lt;&gt;"",N$1&lt;&gt;""),SUMIFS(VM,Fecha,$A416,Linea,VLOOKUP(N$1,Data!$AP:$AR,3,FALSE),Cuenta,VLOOKUP(N$1,Data!$AP:$AR,2,FALSE))+SUMIFS(FX,Fecha,$A416,Linea,VLOOKUP(N$1,Data!$AP:$AR,3,FALSE),Cuenta,VLOOKUP(N$1,Data!$AP:$AR,2,FALSE))+N415,"")</f>
        <v/>
      </c>
    </row>
    <row r="417" spans="2:14" x14ac:dyDescent="0.25">
      <c r="B417" s="3" t="str">
        <f>IF(AND($A417&lt;&gt;"",B$1&lt;&gt;""),SUMIFS(VM,Fecha,$A417,Linea,VLOOKUP(B$1,Data!$AP:$AR,3,FALSE),Cuenta,VLOOKUP(B$1,Data!$AP:$AR,2,FALSE))+SUMIFS(FX,Fecha,$A417,Linea,VLOOKUP(B$1,Data!$AP:$AR,3,FALSE),Cuenta,VLOOKUP(B$1,Data!$AP:$AR,2,FALSE))+B416,"")</f>
        <v/>
      </c>
      <c r="C417" s="3" t="str">
        <f>IF(AND($A417&lt;&gt;"",C$1&lt;&gt;""),SUMIFS(VM,Fecha,$A417,Linea,VLOOKUP(C$1,Data!$AP:$AR,3,FALSE),Cuenta,VLOOKUP(C$1,Data!$AP:$AR,2,FALSE))+SUMIFS(FX,Fecha,$A417,Linea,VLOOKUP(C$1,Data!$AP:$AR,3,FALSE),Cuenta,VLOOKUP(C$1,Data!$AP:$AR,2,FALSE))+C416,"")</f>
        <v/>
      </c>
      <c r="D417" s="3" t="str">
        <f>IF(AND($A417&lt;&gt;"",D$1&lt;&gt;""),SUMIFS(VM,Fecha,$A417,Linea,VLOOKUP(D$1,Data!$AP:$AR,3,FALSE),Cuenta,VLOOKUP(D$1,Data!$AP:$AR,2,FALSE))+SUMIFS(FX,Fecha,$A417,Linea,VLOOKUP(D$1,Data!$AP:$AR,3,FALSE),Cuenta,VLOOKUP(D$1,Data!$AP:$AR,2,FALSE))+D416,"")</f>
        <v/>
      </c>
      <c r="E417" s="3" t="str">
        <f>IF(AND($A417&lt;&gt;"",E$1&lt;&gt;""),SUMIFS(VM,Fecha,$A417,Linea,VLOOKUP(E$1,Data!$AP:$AR,3,FALSE),Cuenta,VLOOKUP(E$1,Data!$AP:$AR,2,FALSE))+SUMIFS(FX,Fecha,$A417,Linea,VLOOKUP(E$1,Data!$AP:$AR,3,FALSE),Cuenta,VLOOKUP(E$1,Data!$AP:$AR,2,FALSE))+E416,"")</f>
        <v/>
      </c>
      <c r="F417" s="3" t="str">
        <f>IF(AND($A417&lt;&gt;"",F$1&lt;&gt;""),SUMIFS(VM,Fecha,$A417,Linea,VLOOKUP(F$1,Data!$AP:$AR,3,FALSE),Cuenta,VLOOKUP(F$1,Data!$AP:$AR,2,FALSE))+SUMIFS(FX,Fecha,$A417,Linea,VLOOKUP(F$1,Data!$AP:$AR,3,FALSE),Cuenta,VLOOKUP(F$1,Data!$AP:$AR,2,FALSE))+F416,"")</f>
        <v/>
      </c>
      <c r="G417" s="3" t="str">
        <f>IF(AND($A417&lt;&gt;"",G$1&lt;&gt;""),SUMIFS(VM,Fecha,$A417,Linea,VLOOKUP(G$1,Data!$AP:$AR,3,FALSE),Cuenta,VLOOKUP(G$1,Data!$AP:$AR,2,FALSE))+SUMIFS(FX,Fecha,$A417,Linea,VLOOKUP(G$1,Data!$AP:$AR,3,FALSE),Cuenta,VLOOKUP(G$1,Data!$AP:$AR,2,FALSE))+G416,"")</f>
        <v/>
      </c>
      <c r="H417" s="3" t="str">
        <f>IF(AND($A417&lt;&gt;"",H$1&lt;&gt;""),SUMIFS(VM,Fecha,$A417,Linea,VLOOKUP(H$1,Data!$AP:$AR,3,FALSE),Cuenta,VLOOKUP(H$1,Data!$AP:$AR,2,FALSE))+SUMIFS(FX,Fecha,$A417,Linea,VLOOKUP(H$1,Data!$AP:$AR,3,FALSE),Cuenta,VLOOKUP(H$1,Data!$AP:$AR,2,FALSE))+H416,"")</f>
        <v/>
      </c>
      <c r="I417" s="3" t="str">
        <f>IF(AND($A417&lt;&gt;"",I$1&lt;&gt;""),SUMIFS(VM,Fecha,$A417,Linea,VLOOKUP(I$1,Data!$AP:$AR,3,FALSE),Cuenta,VLOOKUP(I$1,Data!$AP:$AR,2,FALSE))+SUMIFS(FX,Fecha,$A417,Linea,VLOOKUP(I$1,Data!$AP:$AR,3,FALSE),Cuenta,VLOOKUP(I$1,Data!$AP:$AR,2,FALSE))+I416,"")</f>
        <v/>
      </c>
      <c r="J417" s="3" t="str">
        <f>IF(AND($A417&lt;&gt;"",J$1&lt;&gt;""),SUMIFS(VM,Fecha,$A417,Linea,VLOOKUP(J$1,Data!$AP:$AR,3,FALSE),Cuenta,VLOOKUP(J$1,Data!$AP:$AR,2,FALSE))+SUMIFS(FX,Fecha,$A417,Linea,VLOOKUP(J$1,Data!$AP:$AR,3,FALSE),Cuenta,VLOOKUP(J$1,Data!$AP:$AR,2,FALSE))+J416,"")</f>
        <v/>
      </c>
      <c r="K417" s="3" t="str">
        <f>IF(AND($A417&lt;&gt;"",K$1&lt;&gt;""),SUMIFS(VM,Fecha,$A417,Linea,VLOOKUP(K$1,Data!$AP:$AR,3,FALSE),Cuenta,VLOOKUP(K$1,Data!$AP:$AR,2,FALSE))+SUMIFS(FX,Fecha,$A417,Linea,VLOOKUP(K$1,Data!$AP:$AR,3,FALSE),Cuenta,VLOOKUP(K$1,Data!$AP:$AR,2,FALSE))+K416,"")</f>
        <v/>
      </c>
      <c r="L417" s="3" t="str">
        <f>IF(AND($A417&lt;&gt;"",L$1&lt;&gt;""),SUMIFS(VM,Fecha,$A417,Linea,VLOOKUP(L$1,Data!$AP:$AR,3,FALSE),Cuenta,VLOOKUP(L$1,Data!$AP:$AR,2,FALSE))+SUMIFS(FX,Fecha,$A417,Linea,VLOOKUP(L$1,Data!$AP:$AR,3,FALSE),Cuenta,VLOOKUP(L$1,Data!$AP:$AR,2,FALSE))+L416,"")</f>
        <v/>
      </c>
      <c r="M417" s="3" t="str">
        <f>IF(AND($A417&lt;&gt;"",M$1&lt;&gt;""),SUMIFS(VM,Fecha,$A417,Linea,VLOOKUP(M$1,Data!$AP:$AR,3,FALSE),Cuenta,VLOOKUP(M$1,Data!$AP:$AR,2,FALSE))+SUMIFS(FX,Fecha,$A417,Linea,VLOOKUP(M$1,Data!$AP:$AR,3,FALSE),Cuenta,VLOOKUP(M$1,Data!$AP:$AR,2,FALSE))+M416,"")</f>
        <v/>
      </c>
      <c r="N417" s="3" t="str">
        <f>IF(AND($A417&lt;&gt;"",N$1&lt;&gt;""),SUMIFS(VM,Fecha,$A417,Linea,VLOOKUP(N$1,Data!$AP:$AR,3,FALSE),Cuenta,VLOOKUP(N$1,Data!$AP:$AR,2,FALSE))+SUMIFS(FX,Fecha,$A417,Linea,VLOOKUP(N$1,Data!$AP:$AR,3,FALSE),Cuenta,VLOOKUP(N$1,Data!$AP:$AR,2,FALSE))+N416,"")</f>
        <v/>
      </c>
    </row>
    <row r="418" spans="2:14" x14ac:dyDescent="0.25">
      <c r="B418" s="3" t="str">
        <f>IF(AND($A418&lt;&gt;"",B$1&lt;&gt;""),SUMIFS(VM,Fecha,$A418,Linea,VLOOKUP(B$1,Data!$AP:$AR,3,FALSE),Cuenta,VLOOKUP(B$1,Data!$AP:$AR,2,FALSE))+SUMIFS(FX,Fecha,$A418,Linea,VLOOKUP(B$1,Data!$AP:$AR,3,FALSE),Cuenta,VLOOKUP(B$1,Data!$AP:$AR,2,FALSE))+B417,"")</f>
        <v/>
      </c>
      <c r="C418" s="3" t="str">
        <f>IF(AND($A418&lt;&gt;"",C$1&lt;&gt;""),SUMIFS(VM,Fecha,$A418,Linea,VLOOKUP(C$1,Data!$AP:$AR,3,FALSE),Cuenta,VLOOKUP(C$1,Data!$AP:$AR,2,FALSE))+SUMIFS(FX,Fecha,$A418,Linea,VLOOKUP(C$1,Data!$AP:$AR,3,FALSE),Cuenta,VLOOKUP(C$1,Data!$AP:$AR,2,FALSE))+C417,"")</f>
        <v/>
      </c>
      <c r="D418" s="3" t="str">
        <f>IF(AND($A418&lt;&gt;"",D$1&lt;&gt;""),SUMIFS(VM,Fecha,$A418,Linea,VLOOKUP(D$1,Data!$AP:$AR,3,FALSE),Cuenta,VLOOKUP(D$1,Data!$AP:$AR,2,FALSE))+SUMIFS(FX,Fecha,$A418,Linea,VLOOKUP(D$1,Data!$AP:$AR,3,FALSE),Cuenta,VLOOKUP(D$1,Data!$AP:$AR,2,FALSE))+D417,"")</f>
        <v/>
      </c>
      <c r="E418" s="3" t="str">
        <f>IF(AND($A418&lt;&gt;"",E$1&lt;&gt;""),SUMIFS(VM,Fecha,$A418,Linea,VLOOKUP(E$1,Data!$AP:$AR,3,FALSE),Cuenta,VLOOKUP(E$1,Data!$AP:$AR,2,FALSE))+SUMIFS(FX,Fecha,$A418,Linea,VLOOKUP(E$1,Data!$AP:$AR,3,FALSE),Cuenta,VLOOKUP(E$1,Data!$AP:$AR,2,FALSE))+E417,"")</f>
        <v/>
      </c>
      <c r="F418" s="3" t="str">
        <f>IF(AND($A418&lt;&gt;"",F$1&lt;&gt;""),SUMIFS(VM,Fecha,$A418,Linea,VLOOKUP(F$1,Data!$AP:$AR,3,FALSE),Cuenta,VLOOKUP(F$1,Data!$AP:$AR,2,FALSE))+SUMIFS(FX,Fecha,$A418,Linea,VLOOKUP(F$1,Data!$AP:$AR,3,FALSE),Cuenta,VLOOKUP(F$1,Data!$AP:$AR,2,FALSE))+F417,"")</f>
        <v/>
      </c>
      <c r="G418" s="3" t="str">
        <f>IF(AND($A418&lt;&gt;"",G$1&lt;&gt;""),SUMIFS(VM,Fecha,$A418,Linea,VLOOKUP(G$1,Data!$AP:$AR,3,FALSE),Cuenta,VLOOKUP(G$1,Data!$AP:$AR,2,FALSE))+SUMIFS(FX,Fecha,$A418,Linea,VLOOKUP(G$1,Data!$AP:$AR,3,FALSE),Cuenta,VLOOKUP(G$1,Data!$AP:$AR,2,FALSE))+G417,"")</f>
        <v/>
      </c>
      <c r="H418" s="3" t="str">
        <f>IF(AND($A418&lt;&gt;"",H$1&lt;&gt;""),SUMIFS(VM,Fecha,$A418,Linea,VLOOKUP(H$1,Data!$AP:$AR,3,FALSE),Cuenta,VLOOKUP(H$1,Data!$AP:$AR,2,FALSE))+SUMIFS(FX,Fecha,$A418,Linea,VLOOKUP(H$1,Data!$AP:$AR,3,FALSE),Cuenta,VLOOKUP(H$1,Data!$AP:$AR,2,FALSE))+H417,"")</f>
        <v/>
      </c>
      <c r="I418" s="3" t="str">
        <f>IF(AND($A418&lt;&gt;"",I$1&lt;&gt;""),SUMIFS(VM,Fecha,$A418,Linea,VLOOKUP(I$1,Data!$AP:$AR,3,FALSE),Cuenta,VLOOKUP(I$1,Data!$AP:$AR,2,FALSE))+SUMIFS(FX,Fecha,$A418,Linea,VLOOKUP(I$1,Data!$AP:$AR,3,FALSE),Cuenta,VLOOKUP(I$1,Data!$AP:$AR,2,FALSE))+I417,"")</f>
        <v/>
      </c>
      <c r="J418" s="3" t="str">
        <f>IF(AND($A418&lt;&gt;"",J$1&lt;&gt;""),SUMIFS(VM,Fecha,$A418,Linea,VLOOKUP(J$1,Data!$AP:$AR,3,FALSE),Cuenta,VLOOKUP(J$1,Data!$AP:$AR,2,FALSE))+SUMIFS(FX,Fecha,$A418,Linea,VLOOKUP(J$1,Data!$AP:$AR,3,FALSE),Cuenta,VLOOKUP(J$1,Data!$AP:$AR,2,FALSE))+J417,"")</f>
        <v/>
      </c>
      <c r="K418" s="3" t="str">
        <f>IF(AND($A418&lt;&gt;"",K$1&lt;&gt;""),SUMIFS(VM,Fecha,$A418,Linea,VLOOKUP(K$1,Data!$AP:$AR,3,FALSE),Cuenta,VLOOKUP(K$1,Data!$AP:$AR,2,FALSE))+SUMIFS(FX,Fecha,$A418,Linea,VLOOKUP(K$1,Data!$AP:$AR,3,FALSE),Cuenta,VLOOKUP(K$1,Data!$AP:$AR,2,FALSE))+K417,"")</f>
        <v/>
      </c>
      <c r="L418" s="3" t="str">
        <f>IF(AND($A418&lt;&gt;"",L$1&lt;&gt;""),SUMIFS(VM,Fecha,$A418,Linea,VLOOKUP(L$1,Data!$AP:$AR,3,FALSE),Cuenta,VLOOKUP(L$1,Data!$AP:$AR,2,FALSE))+SUMIFS(FX,Fecha,$A418,Linea,VLOOKUP(L$1,Data!$AP:$AR,3,FALSE),Cuenta,VLOOKUP(L$1,Data!$AP:$AR,2,FALSE))+L417,"")</f>
        <v/>
      </c>
      <c r="M418" s="3" t="str">
        <f>IF(AND($A418&lt;&gt;"",M$1&lt;&gt;""),SUMIFS(VM,Fecha,$A418,Linea,VLOOKUP(M$1,Data!$AP:$AR,3,FALSE),Cuenta,VLOOKUP(M$1,Data!$AP:$AR,2,FALSE))+SUMIFS(FX,Fecha,$A418,Linea,VLOOKUP(M$1,Data!$AP:$AR,3,FALSE),Cuenta,VLOOKUP(M$1,Data!$AP:$AR,2,FALSE))+M417,"")</f>
        <v/>
      </c>
      <c r="N418" s="3" t="str">
        <f>IF(AND($A418&lt;&gt;"",N$1&lt;&gt;""),SUMIFS(VM,Fecha,$A418,Linea,VLOOKUP(N$1,Data!$AP:$AR,3,FALSE),Cuenta,VLOOKUP(N$1,Data!$AP:$AR,2,FALSE))+SUMIFS(FX,Fecha,$A418,Linea,VLOOKUP(N$1,Data!$AP:$AR,3,FALSE),Cuenta,VLOOKUP(N$1,Data!$AP:$AR,2,FALSE))+N417,"")</f>
        <v/>
      </c>
    </row>
    <row r="419" spans="2:14" x14ac:dyDescent="0.25">
      <c r="B419" s="3" t="str">
        <f>IF(AND($A419&lt;&gt;"",B$1&lt;&gt;""),SUMIFS(VM,Fecha,$A419,Linea,VLOOKUP(B$1,Data!$AP:$AR,3,FALSE),Cuenta,VLOOKUP(B$1,Data!$AP:$AR,2,FALSE))+SUMIFS(FX,Fecha,$A419,Linea,VLOOKUP(B$1,Data!$AP:$AR,3,FALSE),Cuenta,VLOOKUP(B$1,Data!$AP:$AR,2,FALSE))+B418,"")</f>
        <v/>
      </c>
      <c r="C419" s="3" t="str">
        <f>IF(AND($A419&lt;&gt;"",C$1&lt;&gt;""),SUMIFS(VM,Fecha,$A419,Linea,VLOOKUP(C$1,Data!$AP:$AR,3,FALSE),Cuenta,VLOOKUP(C$1,Data!$AP:$AR,2,FALSE))+SUMIFS(FX,Fecha,$A419,Linea,VLOOKUP(C$1,Data!$AP:$AR,3,FALSE),Cuenta,VLOOKUP(C$1,Data!$AP:$AR,2,FALSE))+C418,"")</f>
        <v/>
      </c>
      <c r="D419" s="3" t="str">
        <f>IF(AND($A419&lt;&gt;"",D$1&lt;&gt;""),SUMIFS(VM,Fecha,$A419,Linea,VLOOKUP(D$1,Data!$AP:$AR,3,FALSE),Cuenta,VLOOKUP(D$1,Data!$AP:$AR,2,FALSE))+SUMIFS(FX,Fecha,$A419,Linea,VLOOKUP(D$1,Data!$AP:$AR,3,FALSE),Cuenta,VLOOKUP(D$1,Data!$AP:$AR,2,FALSE))+D418,"")</f>
        <v/>
      </c>
      <c r="E419" s="3" t="str">
        <f>IF(AND($A419&lt;&gt;"",E$1&lt;&gt;""),SUMIFS(VM,Fecha,$A419,Linea,VLOOKUP(E$1,Data!$AP:$AR,3,FALSE),Cuenta,VLOOKUP(E$1,Data!$AP:$AR,2,FALSE))+SUMIFS(FX,Fecha,$A419,Linea,VLOOKUP(E$1,Data!$AP:$AR,3,FALSE),Cuenta,VLOOKUP(E$1,Data!$AP:$AR,2,FALSE))+E418,"")</f>
        <v/>
      </c>
      <c r="F419" s="3" t="str">
        <f>IF(AND($A419&lt;&gt;"",F$1&lt;&gt;""),SUMIFS(VM,Fecha,$A419,Linea,VLOOKUP(F$1,Data!$AP:$AR,3,FALSE),Cuenta,VLOOKUP(F$1,Data!$AP:$AR,2,FALSE))+SUMIFS(FX,Fecha,$A419,Linea,VLOOKUP(F$1,Data!$AP:$AR,3,FALSE),Cuenta,VLOOKUP(F$1,Data!$AP:$AR,2,FALSE))+F418,"")</f>
        <v/>
      </c>
      <c r="G419" s="3" t="str">
        <f>IF(AND($A419&lt;&gt;"",G$1&lt;&gt;""),SUMIFS(VM,Fecha,$A419,Linea,VLOOKUP(G$1,Data!$AP:$AR,3,FALSE),Cuenta,VLOOKUP(G$1,Data!$AP:$AR,2,FALSE))+SUMIFS(FX,Fecha,$A419,Linea,VLOOKUP(G$1,Data!$AP:$AR,3,FALSE),Cuenta,VLOOKUP(G$1,Data!$AP:$AR,2,FALSE))+G418,"")</f>
        <v/>
      </c>
      <c r="H419" s="3" t="str">
        <f>IF(AND($A419&lt;&gt;"",H$1&lt;&gt;""),SUMIFS(VM,Fecha,$A419,Linea,VLOOKUP(H$1,Data!$AP:$AR,3,FALSE),Cuenta,VLOOKUP(H$1,Data!$AP:$AR,2,FALSE))+SUMIFS(FX,Fecha,$A419,Linea,VLOOKUP(H$1,Data!$AP:$AR,3,FALSE),Cuenta,VLOOKUP(H$1,Data!$AP:$AR,2,FALSE))+H418,"")</f>
        <v/>
      </c>
      <c r="I419" s="3" t="str">
        <f>IF(AND($A419&lt;&gt;"",I$1&lt;&gt;""),SUMIFS(VM,Fecha,$A419,Linea,VLOOKUP(I$1,Data!$AP:$AR,3,FALSE),Cuenta,VLOOKUP(I$1,Data!$AP:$AR,2,FALSE))+SUMIFS(FX,Fecha,$A419,Linea,VLOOKUP(I$1,Data!$AP:$AR,3,FALSE),Cuenta,VLOOKUP(I$1,Data!$AP:$AR,2,FALSE))+I418,"")</f>
        <v/>
      </c>
      <c r="J419" s="3" t="str">
        <f>IF(AND($A419&lt;&gt;"",J$1&lt;&gt;""),SUMIFS(VM,Fecha,$A419,Linea,VLOOKUP(J$1,Data!$AP:$AR,3,FALSE),Cuenta,VLOOKUP(J$1,Data!$AP:$AR,2,FALSE))+SUMIFS(FX,Fecha,$A419,Linea,VLOOKUP(J$1,Data!$AP:$AR,3,FALSE),Cuenta,VLOOKUP(J$1,Data!$AP:$AR,2,FALSE))+J418,"")</f>
        <v/>
      </c>
      <c r="K419" s="3" t="str">
        <f>IF(AND($A419&lt;&gt;"",K$1&lt;&gt;""),SUMIFS(VM,Fecha,$A419,Linea,VLOOKUP(K$1,Data!$AP:$AR,3,FALSE),Cuenta,VLOOKUP(K$1,Data!$AP:$AR,2,FALSE))+SUMIFS(FX,Fecha,$A419,Linea,VLOOKUP(K$1,Data!$AP:$AR,3,FALSE),Cuenta,VLOOKUP(K$1,Data!$AP:$AR,2,FALSE))+K418,"")</f>
        <v/>
      </c>
      <c r="L419" s="3" t="str">
        <f>IF(AND($A419&lt;&gt;"",L$1&lt;&gt;""),SUMIFS(VM,Fecha,$A419,Linea,VLOOKUP(L$1,Data!$AP:$AR,3,FALSE),Cuenta,VLOOKUP(L$1,Data!$AP:$AR,2,FALSE))+SUMIFS(FX,Fecha,$A419,Linea,VLOOKUP(L$1,Data!$AP:$AR,3,FALSE),Cuenta,VLOOKUP(L$1,Data!$AP:$AR,2,FALSE))+L418,"")</f>
        <v/>
      </c>
      <c r="M419" s="3" t="str">
        <f>IF(AND($A419&lt;&gt;"",M$1&lt;&gt;""),SUMIFS(VM,Fecha,$A419,Linea,VLOOKUP(M$1,Data!$AP:$AR,3,FALSE),Cuenta,VLOOKUP(M$1,Data!$AP:$AR,2,FALSE))+SUMIFS(FX,Fecha,$A419,Linea,VLOOKUP(M$1,Data!$AP:$AR,3,FALSE),Cuenta,VLOOKUP(M$1,Data!$AP:$AR,2,FALSE))+M418,"")</f>
        <v/>
      </c>
      <c r="N419" s="3" t="str">
        <f>IF(AND($A419&lt;&gt;"",N$1&lt;&gt;""),SUMIFS(VM,Fecha,$A419,Linea,VLOOKUP(N$1,Data!$AP:$AR,3,FALSE),Cuenta,VLOOKUP(N$1,Data!$AP:$AR,2,FALSE))+SUMIFS(FX,Fecha,$A419,Linea,VLOOKUP(N$1,Data!$AP:$AR,3,FALSE),Cuenta,VLOOKUP(N$1,Data!$AP:$AR,2,FALSE))+N418,"")</f>
        <v/>
      </c>
    </row>
    <row r="420" spans="2:14" x14ac:dyDescent="0.25">
      <c r="B420" s="3" t="str">
        <f>IF(AND($A420&lt;&gt;"",B$1&lt;&gt;""),SUMIFS(VM,Fecha,$A420,Linea,VLOOKUP(B$1,Data!$AP:$AR,3,FALSE),Cuenta,VLOOKUP(B$1,Data!$AP:$AR,2,FALSE))+SUMIFS(FX,Fecha,$A420,Linea,VLOOKUP(B$1,Data!$AP:$AR,3,FALSE),Cuenta,VLOOKUP(B$1,Data!$AP:$AR,2,FALSE))+B419,"")</f>
        <v/>
      </c>
      <c r="C420" s="3" t="str">
        <f>IF(AND($A420&lt;&gt;"",C$1&lt;&gt;""),SUMIFS(VM,Fecha,$A420,Linea,VLOOKUP(C$1,Data!$AP:$AR,3,FALSE),Cuenta,VLOOKUP(C$1,Data!$AP:$AR,2,FALSE))+SUMIFS(FX,Fecha,$A420,Linea,VLOOKUP(C$1,Data!$AP:$AR,3,FALSE),Cuenta,VLOOKUP(C$1,Data!$AP:$AR,2,FALSE))+C419,"")</f>
        <v/>
      </c>
      <c r="D420" s="3" t="str">
        <f>IF(AND($A420&lt;&gt;"",D$1&lt;&gt;""),SUMIFS(VM,Fecha,$A420,Linea,VLOOKUP(D$1,Data!$AP:$AR,3,FALSE),Cuenta,VLOOKUP(D$1,Data!$AP:$AR,2,FALSE))+SUMIFS(FX,Fecha,$A420,Linea,VLOOKUP(D$1,Data!$AP:$AR,3,FALSE),Cuenta,VLOOKUP(D$1,Data!$AP:$AR,2,FALSE))+D419,"")</f>
        <v/>
      </c>
      <c r="E420" s="3" t="str">
        <f>IF(AND($A420&lt;&gt;"",E$1&lt;&gt;""),SUMIFS(VM,Fecha,$A420,Linea,VLOOKUP(E$1,Data!$AP:$AR,3,FALSE),Cuenta,VLOOKUP(E$1,Data!$AP:$AR,2,FALSE))+SUMIFS(FX,Fecha,$A420,Linea,VLOOKUP(E$1,Data!$AP:$AR,3,FALSE),Cuenta,VLOOKUP(E$1,Data!$AP:$AR,2,FALSE))+E419,"")</f>
        <v/>
      </c>
      <c r="F420" s="3" t="str">
        <f>IF(AND($A420&lt;&gt;"",F$1&lt;&gt;""),SUMIFS(VM,Fecha,$A420,Linea,VLOOKUP(F$1,Data!$AP:$AR,3,FALSE),Cuenta,VLOOKUP(F$1,Data!$AP:$AR,2,FALSE))+SUMIFS(FX,Fecha,$A420,Linea,VLOOKUP(F$1,Data!$AP:$AR,3,FALSE),Cuenta,VLOOKUP(F$1,Data!$AP:$AR,2,FALSE))+F419,"")</f>
        <v/>
      </c>
      <c r="G420" s="3" t="str">
        <f>IF(AND($A420&lt;&gt;"",G$1&lt;&gt;""),SUMIFS(VM,Fecha,$A420,Linea,VLOOKUP(G$1,Data!$AP:$AR,3,FALSE),Cuenta,VLOOKUP(G$1,Data!$AP:$AR,2,FALSE))+SUMIFS(FX,Fecha,$A420,Linea,VLOOKUP(G$1,Data!$AP:$AR,3,FALSE),Cuenta,VLOOKUP(G$1,Data!$AP:$AR,2,FALSE))+G419,"")</f>
        <v/>
      </c>
      <c r="H420" s="3" t="str">
        <f>IF(AND($A420&lt;&gt;"",H$1&lt;&gt;""),SUMIFS(VM,Fecha,$A420,Linea,VLOOKUP(H$1,Data!$AP:$AR,3,FALSE),Cuenta,VLOOKUP(H$1,Data!$AP:$AR,2,FALSE))+SUMIFS(FX,Fecha,$A420,Linea,VLOOKUP(H$1,Data!$AP:$AR,3,FALSE),Cuenta,VLOOKUP(H$1,Data!$AP:$AR,2,FALSE))+H419,"")</f>
        <v/>
      </c>
      <c r="I420" s="3" t="str">
        <f>IF(AND($A420&lt;&gt;"",I$1&lt;&gt;""),SUMIFS(VM,Fecha,$A420,Linea,VLOOKUP(I$1,Data!$AP:$AR,3,FALSE),Cuenta,VLOOKUP(I$1,Data!$AP:$AR,2,FALSE))+SUMIFS(FX,Fecha,$A420,Linea,VLOOKUP(I$1,Data!$AP:$AR,3,FALSE),Cuenta,VLOOKUP(I$1,Data!$AP:$AR,2,FALSE))+I419,"")</f>
        <v/>
      </c>
      <c r="J420" s="3" t="str">
        <f>IF(AND($A420&lt;&gt;"",J$1&lt;&gt;""),SUMIFS(VM,Fecha,$A420,Linea,VLOOKUP(J$1,Data!$AP:$AR,3,FALSE),Cuenta,VLOOKUP(J$1,Data!$AP:$AR,2,FALSE))+SUMIFS(FX,Fecha,$A420,Linea,VLOOKUP(J$1,Data!$AP:$AR,3,FALSE),Cuenta,VLOOKUP(J$1,Data!$AP:$AR,2,FALSE))+J419,"")</f>
        <v/>
      </c>
      <c r="K420" s="3" t="str">
        <f>IF(AND($A420&lt;&gt;"",K$1&lt;&gt;""),SUMIFS(VM,Fecha,$A420,Linea,VLOOKUP(K$1,Data!$AP:$AR,3,FALSE),Cuenta,VLOOKUP(K$1,Data!$AP:$AR,2,FALSE))+SUMIFS(FX,Fecha,$A420,Linea,VLOOKUP(K$1,Data!$AP:$AR,3,FALSE),Cuenta,VLOOKUP(K$1,Data!$AP:$AR,2,FALSE))+K419,"")</f>
        <v/>
      </c>
      <c r="L420" s="3" t="str">
        <f>IF(AND($A420&lt;&gt;"",L$1&lt;&gt;""),SUMIFS(VM,Fecha,$A420,Linea,VLOOKUP(L$1,Data!$AP:$AR,3,FALSE),Cuenta,VLOOKUP(L$1,Data!$AP:$AR,2,FALSE))+SUMIFS(FX,Fecha,$A420,Linea,VLOOKUP(L$1,Data!$AP:$AR,3,FALSE),Cuenta,VLOOKUP(L$1,Data!$AP:$AR,2,FALSE))+L419,"")</f>
        <v/>
      </c>
      <c r="M420" s="3" t="str">
        <f>IF(AND($A420&lt;&gt;"",M$1&lt;&gt;""),SUMIFS(VM,Fecha,$A420,Linea,VLOOKUP(M$1,Data!$AP:$AR,3,FALSE),Cuenta,VLOOKUP(M$1,Data!$AP:$AR,2,FALSE))+SUMIFS(FX,Fecha,$A420,Linea,VLOOKUP(M$1,Data!$AP:$AR,3,FALSE),Cuenta,VLOOKUP(M$1,Data!$AP:$AR,2,FALSE))+M419,"")</f>
        <v/>
      </c>
      <c r="N420" s="3" t="str">
        <f>IF(AND($A420&lt;&gt;"",N$1&lt;&gt;""),SUMIFS(VM,Fecha,$A420,Linea,VLOOKUP(N$1,Data!$AP:$AR,3,FALSE),Cuenta,VLOOKUP(N$1,Data!$AP:$AR,2,FALSE))+SUMIFS(FX,Fecha,$A420,Linea,VLOOKUP(N$1,Data!$AP:$AR,3,FALSE),Cuenta,VLOOKUP(N$1,Data!$AP:$AR,2,FALSE))+N419,"")</f>
        <v/>
      </c>
    </row>
    <row r="421" spans="2:14" x14ac:dyDescent="0.25">
      <c r="B421" s="3" t="str">
        <f>IF(AND($A421&lt;&gt;"",B$1&lt;&gt;""),SUMIFS(VM,Fecha,$A421,Linea,VLOOKUP(B$1,Data!$AP:$AR,3,FALSE),Cuenta,VLOOKUP(B$1,Data!$AP:$AR,2,FALSE))+SUMIFS(FX,Fecha,$A421,Linea,VLOOKUP(B$1,Data!$AP:$AR,3,FALSE),Cuenta,VLOOKUP(B$1,Data!$AP:$AR,2,FALSE))+B420,"")</f>
        <v/>
      </c>
      <c r="C421" s="3" t="str">
        <f>IF(AND($A421&lt;&gt;"",C$1&lt;&gt;""),SUMIFS(VM,Fecha,$A421,Linea,VLOOKUP(C$1,Data!$AP:$AR,3,FALSE),Cuenta,VLOOKUP(C$1,Data!$AP:$AR,2,FALSE))+SUMIFS(FX,Fecha,$A421,Linea,VLOOKUP(C$1,Data!$AP:$AR,3,FALSE),Cuenta,VLOOKUP(C$1,Data!$AP:$AR,2,FALSE))+C420,"")</f>
        <v/>
      </c>
      <c r="D421" s="3" t="str">
        <f>IF(AND($A421&lt;&gt;"",D$1&lt;&gt;""),SUMIFS(VM,Fecha,$A421,Linea,VLOOKUP(D$1,Data!$AP:$AR,3,FALSE),Cuenta,VLOOKUP(D$1,Data!$AP:$AR,2,FALSE))+SUMIFS(FX,Fecha,$A421,Linea,VLOOKUP(D$1,Data!$AP:$AR,3,FALSE),Cuenta,VLOOKUP(D$1,Data!$AP:$AR,2,FALSE))+D420,"")</f>
        <v/>
      </c>
      <c r="E421" s="3" t="str">
        <f>IF(AND($A421&lt;&gt;"",E$1&lt;&gt;""),SUMIFS(VM,Fecha,$A421,Linea,VLOOKUP(E$1,Data!$AP:$AR,3,FALSE),Cuenta,VLOOKUP(E$1,Data!$AP:$AR,2,FALSE))+SUMIFS(FX,Fecha,$A421,Linea,VLOOKUP(E$1,Data!$AP:$AR,3,FALSE),Cuenta,VLOOKUP(E$1,Data!$AP:$AR,2,FALSE))+E420,"")</f>
        <v/>
      </c>
      <c r="F421" s="3" t="str">
        <f>IF(AND($A421&lt;&gt;"",F$1&lt;&gt;""),SUMIFS(VM,Fecha,$A421,Linea,VLOOKUP(F$1,Data!$AP:$AR,3,FALSE),Cuenta,VLOOKUP(F$1,Data!$AP:$AR,2,FALSE))+SUMIFS(FX,Fecha,$A421,Linea,VLOOKUP(F$1,Data!$AP:$AR,3,FALSE),Cuenta,VLOOKUP(F$1,Data!$AP:$AR,2,FALSE))+F420,"")</f>
        <v/>
      </c>
      <c r="G421" s="3" t="str">
        <f>IF(AND($A421&lt;&gt;"",G$1&lt;&gt;""),SUMIFS(VM,Fecha,$A421,Linea,VLOOKUP(G$1,Data!$AP:$AR,3,FALSE),Cuenta,VLOOKUP(G$1,Data!$AP:$AR,2,FALSE))+SUMIFS(FX,Fecha,$A421,Linea,VLOOKUP(G$1,Data!$AP:$AR,3,FALSE),Cuenta,VLOOKUP(G$1,Data!$AP:$AR,2,FALSE))+G420,"")</f>
        <v/>
      </c>
      <c r="H421" s="3" t="str">
        <f>IF(AND($A421&lt;&gt;"",H$1&lt;&gt;""),SUMIFS(VM,Fecha,$A421,Linea,VLOOKUP(H$1,Data!$AP:$AR,3,FALSE),Cuenta,VLOOKUP(H$1,Data!$AP:$AR,2,FALSE))+SUMIFS(FX,Fecha,$A421,Linea,VLOOKUP(H$1,Data!$AP:$AR,3,FALSE),Cuenta,VLOOKUP(H$1,Data!$AP:$AR,2,FALSE))+H420,"")</f>
        <v/>
      </c>
      <c r="I421" s="3" t="str">
        <f>IF(AND($A421&lt;&gt;"",I$1&lt;&gt;""),SUMIFS(VM,Fecha,$A421,Linea,VLOOKUP(I$1,Data!$AP:$AR,3,FALSE),Cuenta,VLOOKUP(I$1,Data!$AP:$AR,2,FALSE))+SUMIFS(FX,Fecha,$A421,Linea,VLOOKUP(I$1,Data!$AP:$AR,3,FALSE),Cuenta,VLOOKUP(I$1,Data!$AP:$AR,2,FALSE))+I420,"")</f>
        <v/>
      </c>
      <c r="J421" s="3" t="str">
        <f>IF(AND($A421&lt;&gt;"",J$1&lt;&gt;""),SUMIFS(VM,Fecha,$A421,Linea,VLOOKUP(J$1,Data!$AP:$AR,3,FALSE),Cuenta,VLOOKUP(J$1,Data!$AP:$AR,2,FALSE))+SUMIFS(FX,Fecha,$A421,Linea,VLOOKUP(J$1,Data!$AP:$AR,3,FALSE),Cuenta,VLOOKUP(J$1,Data!$AP:$AR,2,FALSE))+J420,"")</f>
        <v/>
      </c>
      <c r="K421" s="3" t="str">
        <f>IF(AND($A421&lt;&gt;"",K$1&lt;&gt;""),SUMIFS(VM,Fecha,$A421,Linea,VLOOKUP(K$1,Data!$AP:$AR,3,FALSE),Cuenta,VLOOKUP(K$1,Data!$AP:$AR,2,FALSE))+SUMIFS(FX,Fecha,$A421,Linea,VLOOKUP(K$1,Data!$AP:$AR,3,FALSE),Cuenta,VLOOKUP(K$1,Data!$AP:$AR,2,FALSE))+K420,"")</f>
        <v/>
      </c>
      <c r="L421" s="3" t="str">
        <f>IF(AND($A421&lt;&gt;"",L$1&lt;&gt;""),SUMIFS(VM,Fecha,$A421,Linea,VLOOKUP(L$1,Data!$AP:$AR,3,FALSE),Cuenta,VLOOKUP(L$1,Data!$AP:$AR,2,FALSE))+SUMIFS(FX,Fecha,$A421,Linea,VLOOKUP(L$1,Data!$AP:$AR,3,FALSE),Cuenta,VLOOKUP(L$1,Data!$AP:$AR,2,FALSE))+L420,"")</f>
        <v/>
      </c>
      <c r="M421" s="3" t="str">
        <f>IF(AND($A421&lt;&gt;"",M$1&lt;&gt;""),SUMIFS(VM,Fecha,$A421,Linea,VLOOKUP(M$1,Data!$AP:$AR,3,FALSE),Cuenta,VLOOKUP(M$1,Data!$AP:$AR,2,FALSE))+SUMIFS(FX,Fecha,$A421,Linea,VLOOKUP(M$1,Data!$AP:$AR,3,FALSE),Cuenta,VLOOKUP(M$1,Data!$AP:$AR,2,FALSE))+M420,"")</f>
        <v/>
      </c>
      <c r="N421" s="3" t="str">
        <f>IF(AND($A421&lt;&gt;"",N$1&lt;&gt;""),SUMIFS(VM,Fecha,$A421,Linea,VLOOKUP(N$1,Data!$AP:$AR,3,FALSE),Cuenta,VLOOKUP(N$1,Data!$AP:$AR,2,FALSE))+SUMIFS(FX,Fecha,$A421,Linea,VLOOKUP(N$1,Data!$AP:$AR,3,FALSE),Cuenta,VLOOKUP(N$1,Data!$AP:$AR,2,FALSE))+N420,"")</f>
        <v/>
      </c>
    </row>
    <row r="422" spans="2:14" x14ac:dyDescent="0.25">
      <c r="B422" s="3" t="str">
        <f>IF(AND($A422&lt;&gt;"",B$1&lt;&gt;""),SUMIFS(VM,Fecha,$A422,Linea,VLOOKUP(B$1,Data!$AP:$AR,3,FALSE),Cuenta,VLOOKUP(B$1,Data!$AP:$AR,2,FALSE))+SUMIFS(FX,Fecha,$A422,Linea,VLOOKUP(B$1,Data!$AP:$AR,3,FALSE),Cuenta,VLOOKUP(B$1,Data!$AP:$AR,2,FALSE))+B421,"")</f>
        <v/>
      </c>
      <c r="C422" s="3" t="str">
        <f>IF(AND($A422&lt;&gt;"",C$1&lt;&gt;""),SUMIFS(VM,Fecha,$A422,Linea,VLOOKUP(C$1,Data!$AP:$AR,3,FALSE),Cuenta,VLOOKUP(C$1,Data!$AP:$AR,2,FALSE))+SUMIFS(FX,Fecha,$A422,Linea,VLOOKUP(C$1,Data!$AP:$AR,3,FALSE),Cuenta,VLOOKUP(C$1,Data!$AP:$AR,2,FALSE))+C421,"")</f>
        <v/>
      </c>
      <c r="D422" s="3" t="str">
        <f>IF(AND($A422&lt;&gt;"",D$1&lt;&gt;""),SUMIFS(VM,Fecha,$A422,Linea,VLOOKUP(D$1,Data!$AP:$AR,3,FALSE),Cuenta,VLOOKUP(D$1,Data!$AP:$AR,2,FALSE))+SUMIFS(FX,Fecha,$A422,Linea,VLOOKUP(D$1,Data!$AP:$AR,3,FALSE),Cuenta,VLOOKUP(D$1,Data!$AP:$AR,2,FALSE))+D421,"")</f>
        <v/>
      </c>
      <c r="E422" s="3" t="str">
        <f>IF(AND($A422&lt;&gt;"",E$1&lt;&gt;""),SUMIFS(VM,Fecha,$A422,Linea,VLOOKUP(E$1,Data!$AP:$AR,3,FALSE),Cuenta,VLOOKUP(E$1,Data!$AP:$AR,2,FALSE))+SUMIFS(FX,Fecha,$A422,Linea,VLOOKUP(E$1,Data!$AP:$AR,3,FALSE),Cuenta,VLOOKUP(E$1,Data!$AP:$AR,2,FALSE))+E421,"")</f>
        <v/>
      </c>
      <c r="F422" s="3" t="str">
        <f>IF(AND($A422&lt;&gt;"",F$1&lt;&gt;""),SUMIFS(VM,Fecha,$A422,Linea,VLOOKUP(F$1,Data!$AP:$AR,3,FALSE),Cuenta,VLOOKUP(F$1,Data!$AP:$AR,2,FALSE))+SUMIFS(FX,Fecha,$A422,Linea,VLOOKUP(F$1,Data!$AP:$AR,3,FALSE),Cuenta,VLOOKUP(F$1,Data!$AP:$AR,2,FALSE))+F421,"")</f>
        <v/>
      </c>
      <c r="G422" s="3" t="str">
        <f>IF(AND($A422&lt;&gt;"",G$1&lt;&gt;""),SUMIFS(VM,Fecha,$A422,Linea,VLOOKUP(G$1,Data!$AP:$AR,3,FALSE),Cuenta,VLOOKUP(G$1,Data!$AP:$AR,2,FALSE))+SUMIFS(FX,Fecha,$A422,Linea,VLOOKUP(G$1,Data!$AP:$AR,3,FALSE),Cuenta,VLOOKUP(G$1,Data!$AP:$AR,2,FALSE))+G421,"")</f>
        <v/>
      </c>
      <c r="H422" s="3" t="str">
        <f>IF(AND($A422&lt;&gt;"",H$1&lt;&gt;""),SUMIFS(VM,Fecha,$A422,Linea,VLOOKUP(H$1,Data!$AP:$AR,3,FALSE),Cuenta,VLOOKUP(H$1,Data!$AP:$AR,2,FALSE))+SUMIFS(FX,Fecha,$A422,Linea,VLOOKUP(H$1,Data!$AP:$AR,3,FALSE),Cuenta,VLOOKUP(H$1,Data!$AP:$AR,2,FALSE))+H421,"")</f>
        <v/>
      </c>
      <c r="I422" s="3" t="str">
        <f>IF(AND($A422&lt;&gt;"",I$1&lt;&gt;""),SUMIFS(VM,Fecha,$A422,Linea,VLOOKUP(I$1,Data!$AP:$AR,3,FALSE),Cuenta,VLOOKUP(I$1,Data!$AP:$AR,2,FALSE))+SUMIFS(FX,Fecha,$A422,Linea,VLOOKUP(I$1,Data!$AP:$AR,3,FALSE),Cuenta,VLOOKUP(I$1,Data!$AP:$AR,2,FALSE))+I421,"")</f>
        <v/>
      </c>
      <c r="J422" s="3" t="str">
        <f>IF(AND($A422&lt;&gt;"",J$1&lt;&gt;""),SUMIFS(VM,Fecha,$A422,Linea,VLOOKUP(J$1,Data!$AP:$AR,3,FALSE),Cuenta,VLOOKUP(J$1,Data!$AP:$AR,2,FALSE))+SUMIFS(FX,Fecha,$A422,Linea,VLOOKUP(J$1,Data!$AP:$AR,3,FALSE),Cuenta,VLOOKUP(J$1,Data!$AP:$AR,2,FALSE))+J421,"")</f>
        <v/>
      </c>
      <c r="K422" s="3" t="str">
        <f>IF(AND($A422&lt;&gt;"",K$1&lt;&gt;""),SUMIFS(VM,Fecha,$A422,Linea,VLOOKUP(K$1,Data!$AP:$AR,3,FALSE),Cuenta,VLOOKUP(K$1,Data!$AP:$AR,2,FALSE))+SUMIFS(FX,Fecha,$A422,Linea,VLOOKUP(K$1,Data!$AP:$AR,3,FALSE),Cuenta,VLOOKUP(K$1,Data!$AP:$AR,2,FALSE))+K421,"")</f>
        <v/>
      </c>
      <c r="L422" s="3" t="str">
        <f>IF(AND($A422&lt;&gt;"",L$1&lt;&gt;""),SUMIFS(VM,Fecha,$A422,Linea,VLOOKUP(L$1,Data!$AP:$AR,3,FALSE),Cuenta,VLOOKUP(L$1,Data!$AP:$AR,2,FALSE))+SUMIFS(FX,Fecha,$A422,Linea,VLOOKUP(L$1,Data!$AP:$AR,3,FALSE),Cuenta,VLOOKUP(L$1,Data!$AP:$AR,2,FALSE))+L421,"")</f>
        <v/>
      </c>
      <c r="M422" s="3" t="str">
        <f>IF(AND($A422&lt;&gt;"",M$1&lt;&gt;""),SUMIFS(VM,Fecha,$A422,Linea,VLOOKUP(M$1,Data!$AP:$AR,3,FALSE),Cuenta,VLOOKUP(M$1,Data!$AP:$AR,2,FALSE))+SUMIFS(FX,Fecha,$A422,Linea,VLOOKUP(M$1,Data!$AP:$AR,3,FALSE),Cuenta,VLOOKUP(M$1,Data!$AP:$AR,2,FALSE))+M421,"")</f>
        <v/>
      </c>
      <c r="N422" s="3" t="str">
        <f>IF(AND($A422&lt;&gt;"",N$1&lt;&gt;""),SUMIFS(VM,Fecha,$A422,Linea,VLOOKUP(N$1,Data!$AP:$AR,3,FALSE),Cuenta,VLOOKUP(N$1,Data!$AP:$AR,2,FALSE))+SUMIFS(FX,Fecha,$A422,Linea,VLOOKUP(N$1,Data!$AP:$AR,3,FALSE),Cuenta,VLOOKUP(N$1,Data!$AP:$AR,2,FALSE))+N421,"")</f>
        <v/>
      </c>
    </row>
    <row r="423" spans="2:14" x14ac:dyDescent="0.25">
      <c r="B423" s="3" t="str">
        <f>IF(AND($A423&lt;&gt;"",B$1&lt;&gt;""),SUMIFS(VM,Fecha,$A423,Linea,VLOOKUP(B$1,Data!$AP:$AR,3,FALSE),Cuenta,VLOOKUP(B$1,Data!$AP:$AR,2,FALSE))+SUMIFS(FX,Fecha,$A423,Linea,VLOOKUP(B$1,Data!$AP:$AR,3,FALSE),Cuenta,VLOOKUP(B$1,Data!$AP:$AR,2,FALSE))+B422,"")</f>
        <v/>
      </c>
      <c r="C423" s="3" t="str">
        <f>IF(AND($A423&lt;&gt;"",C$1&lt;&gt;""),SUMIFS(VM,Fecha,$A423,Linea,VLOOKUP(C$1,Data!$AP:$AR,3,FALSE),Cuenta,VLOOKUP(C$1,Data!$AP:$AR,2,FALSE))+SUMIFS(FX,Fecha,$A423,Linea,VLOOKUP(C$1,Data!$AP:$AR,3,FALSE),Cuenta,VLOOKUP(C$1,Data!$AP:$AR,2,FALSE))+C422,"")</f>
        <v/>
      </c>
      <c r="D423" s="3" t="str">
        <f>IF(AND($A423&lt;&gt;"",D$1&lt;&gt;""),SUMIFS(VM,Fecha,$A423,Linea,VLOOKUP(D$1,Data!$AP:$AR,3,FALSE),Cuenta,VLOOKUP(D$1,Data!$AP:$AR,2,FALSE))+SUMIFS(FX,Fecha,$A423,Linea,VLOOKUP(D$1,Data!$AP:$AR,3,FALSE),Cuenta,VLOOKUP(D$1,Data!$AP:$AR,2,FALSE))+D422,"")</f>
        <v/>
      </c>
      <c r="E423" s="3" t="str">
        <f>IF(AND($A423&lt;&gt;"",E$1&lt;&gt;""),SUMIFS(VM,Fecha,$A423,Linea,VLOOKUP(E$1,Data!$AP:$AR,3,FALSE),Cuenta,VLOOKUP(E$1,Data!$AP:$AR,2,FALSE))+SUMIFS(FX,Fecha,$A423,Linea,VLOOKUP(E$1,Data!$AP:$AR,3,FALSE),Cuenta,VLOOKUP(E$1,Data!$AP:$AR,2,FALSE))+E422,"")</f>
        <v/>
      </c>
      <c r="F423" s="3" t="str">
        <f>IF(AND($A423&lt;&gt;"",F$1&lt;&gt;""),SUMIFS(VM,Fecha,$A423,Linea,VLOOKUP(F$1,Data!$AP:$AR,3,FALSE),Cuenta,VLOOKUP(F$1,Data!$AP:$AR,2,FALSE))+SUMIFS(FX,Fecha,$A423,Linea,VLOOKUP(F$1,Data!$AP:$AR,3,FALSE),Cuenta,VLOOKUP(F$1,Data!$AP:$AR,2,FALSE))+F422,"")</f>
        <v/>
      </c>
      <c r="G423" s="3" t="str">
        <f>IF(AND($A423&lt;&gt;"",G$1&lt;&gt;""),SUMIFS(VM,Fecha,$A423,Linea,VLOOKUP(G$1,Data!$AP:$AR,3,FALSE),Cuenta,VLOOKUP(G$1,Data!$AP:$AR,2,FALSE))+SUMIFS(FX,Fecha,$A423,Linea,VLOOKUP(G$1,Data!$AP:$AR,3,FALSE),Cuenta,VLOOKUP(G$1,Data!$AP:$AR,2,FALSE))+G422,"")</f>
        <v/>
      </c>
      <c r="H423" s="3" t="str">
        <f>IF(AND($A423&lt;&gt;"",H$1&lt;&gt;""),SUMIFS(VM,Fecha,$A423,Linea,VLOOKUP(H$1,Data!$AP:$AR,3,FALSE),Cuenta,VLOOKUP(H$1,Data!$AP:$AR,2,FALSE))+SUMIFS(FX,Fecha,$A423,Linea,VLOOKUP(H$1,Data!$AP:$AR,3,FALSE),Cuenta,VLOOKUP(H$1,Data!$AP:$AR,2,FALSE))+H422,"")</f>
        <v/>
      </c>
      <c r="I423" s="3" t="str">
        <f>IF(AND($A423&lt;&gt;"",I$1&lt;&gt;""),SUMIFS(VM,Fecha,$A423,Linea,VLOOKUP(I$1,Data!$AP:$AR,3,FALSE),Cuenta,VLOOKUP(I$1,Data!$AP:$AR,2,FALSE))+SUMIFS(FX,Fecha,$A423,Linea,VLOOKUP(I$1,Data!$AP:$AR,3,FALSE),Cuenta,VLOOKUP(I$1,Data!$AP:$AR,2,FALSE))+I422,"")</f>
        <v/>
      </c>
      <c r="J423" s="3" t="str">
        <f>IF(AND($A423&lt;&gt;"",J$1&lt;&gt;""),SUMIFS(VM,Fecha,$A423,Linea,VLOOKUP(J$1,Data!$AP:$AR,3,FALSE),Cuenta,VLOOKUP(J$1,Data!$AP:$AR,2,FALSE))+SUMIFS(FX,Fecha,$A423,Linea,VLOOKUP(J$1,Data!$AP:$AR,3,FALSE),Cuenta,VLOOKUP(J$1,Data!$AP:$AR,2,FALSE))+J422,"")</f>
        <v/>
      </c>
      <c r="K423" s="3" t="str">
        <f>IF(AND($A423&lt;&gt;"",K$1&lt;&gt;""),SUMIFS(VM,Fecha,$A423,Linea,VLOOKUP(K$1,Data!$AP:$AR,3,FALSE),Cuenta,VLOOKUP(K$1,Data!$AP:$AR,2,FALSE))+SUMIFS(FX,Fecha,$A423,Linea,VLOOKUP(K$1,Data!$AP:$AR,3,FALSE),Cuenta,VLOOKUP(K$1,Data!$AP:$AR,2,FALSE))+K422,"")</f>
        <v/>
      </c>
      <c r="L423" s="3" t="str">
        <f>IF(AND($A423&lt;&gt;"",L$1&lt;&gt;""),SUMIFS(VM,Fecha,$A423,Linea,VLOOKUP(L$1,Data!$AP:$AR,3,FALSE),Cuenta,VLOOKUP(L$1,Data!$AP:$AR,2,FALSE))+SUMIFS(FX,Fecha,$A423,Linea,VLOOKUP(L$1,Data!$AP:$AR,3,FALSE),Cuenta,VLOOKUP(L$1,Data!$AP:$AR,2,FALSE))+L422,"")</f>
        <v/>
      </c>
      <c r="M423" s="3" t="str">
        <f>IF(AND($A423&lt;&gt;"",M$1&lt;&gt;""),SUMIFS(VM,Fecha,$A423,Linea,VLOOKUP(M$1,Data!$AP:$AR,3,FALSE),Cuenta,VLOOKUP(M$1,Data!$AP:$AR,2,FALSE))+SUMIFS(FX,Fecha,$A423,Linea,VLOOKUP(M$1,Data!$AP:$AR,3,FALSE),Cuenta,VLOOKUP(M$1,Data!$AP:$AR,2,FALSE))+M422,"")</f>
        <v/>
      </c>
      <c r="N423" s="3" t="str">
        <f>IF(AND($A423&lt;&gt;"",N$1&lt;&gt;""),SUMIFS(VM,Fecha,$A423,Linea,VLOOKUP(N$1,Data!$AP:$AR,3,FALSE),Cuenta,VLOOKUP(N$1,Data!$AP:$AR,2,FALSE))+SUMIFS(FX,Fecha,$A423,Linea,VLOOKUP(N$1,Data!$AP:$AR,3,FALSE),Cuenta,VLOOKUP(N$1,Data!$AP:$AR,2,FALSE))+N422,"")</f>
        <v/>
      </c>
    </row>
    <row r="424" spans="2:14" x14ac:dyDescent="0.25">
      <c r="B424" s="3" t="str">
        <f>IF(AND($A424&lt;&gt;"",B$1&lt;&gt;""),SUMIFS(VM,Fecha,$A424,Linea,VLOOKUP(B$1,Data!$AP:$AR,3,FALSE),Cuenta,VLOOKUP(B$1,Data!$AP:$AR,2,FALSE))+SUMIFS(FX,Fecha,$A424,Linea,VLOOKUP(B$1,Data!$AP:$AR,3,FALSE),Cuenta,VLOOKUP(B$1,Data!$AP:$AR,2,FALSE))+B423,"")</f>
        <v/>
      </c>
      <c r="C424" s="3" t="str">
        <f>IF(AND($A424&lt;&gt;"",C$1&lt;&gt;""),SUMIFS(VM,Fecha,$A424,Linea,VLOOKUP(C$1,Data!$AP:$AR,3,FALSE),Cuenta,VLOOKUP(C$1,Data!$AP:$AR,2,FALSE))+SUMIFS(FX,Fecha,$A424,Linea,VLOOKUP(C$1,Data!$AP:$AR,3,FALSE),Cuenta,VLOOKUP(C$1,Data!$AP:$AR,2,FALSE))+C423,"")</f>
        <v/>
      </c>
      <c r="D424" s="3" t="str">
        <f>IF(AND($A424&lt;&gt;"",D$1&lt;&gt;""),SUMIFS(VM,Fecha,$A424,Linea,VLOOKUP(D$1,Data!$AP:$AR,3,FALSE),Cuenta,VLOOKUP(D$1,Data!$AP:$AR,2,FALSE))+SUMIFS(FX,Fecha,$A424,Linea,VLOOKUP(D$1,Data!$AP:$AR,3,FALSE),Cuenta,VLOOKUP(D$1,Data!$AP:$AR,2,FALSE))+D423,"")</f>
        <v/>
      </c>
      <c r="E424" s="3" t="str">
        <f>IF(AND($A424&lt;&gt;"",E$1&lt;&gt;""),SUMIFS(VM,Fecha,$A424,Linea,VLOOKUP(E$1,Data!$AP:$AR,3,FALSE),Cuenta,VLOOKUP(E$1,Data!$AP:$AR,2,FALSE))+SUMIFS(FX,Fecha,$A424,Linea,VLOOKUP(E$1,Data!$AP:$AR,3,FALSE),Cuenta,VLOOKUP(E$1,Data!$AP:$AR,2,FALSE))+E423,"")</f>
        <v/>
      </c>
      <c r="F424" s="3" t="str">
        <f>IF(AND($A424&lt;&gt;"",F$1&lt;&gt;""),SUMIFS(VM,Fecha,$A424,Linea,VLOOKUP(F$1,Data!$AP:$AR,3,FALSE),Cuenta,VLOOKUP(F$1,Data!$AP:$AR,2,FALSE))+SUMIFS(FX,Fecha,$A424,Linea,VLOOKUP(F$1,Data!$AP:$AR,3,FALSE),Cuenta,VLOOKUP(F$1,Data!$AP:$AR,2,FALSE))+F423,"")</f>
        <v/>
      </c>
      <c r="G424" s="3" t="str">
        <f>IF(AND($A424&lt;&gt;"",G$1&lt;&gt;""),SUMIFS(VM,Fecha,$A424,Linea,VLOOKUP(G$1,Data!$AP:$AR,3,FALSE),Cuenta,VLOOKUP(G$1,Data!$AP:$AR,2,FALSE))+SUMIFS(FX,Fecha,$A424,Linea,VLOOKUP(G$1,Data!$AP:$AR,3,FALSE),Cuenta,VLOOKUP(G$1,Data!$AP:$AR,2,FALSE))+G423,"")</f>
        <v/>
      </c>
      <c r="H424" s="3" t="str">
        <f>IF(AND($A424&lt;&gt;"",H$1&lt;&gt;""),SUMIFS(VM,Fecha,$A424,Linea,VLOOKUP(H$1,Data!$AP:$AR,3,FALSE),Cuenta,VLOOKUP(H$1,Data!$AP:$AR,2,FALSE))+SUMIFS(FX,Fecha,$A424,Linea,VLOOKUP(H$1,Data!$AP:$AR,3,FALSE),Cuenta,VLOOKUP(H$1,Data!$AP:$AR,2,FALSE))+H423,"")</f>
        <v/>
      </c>
      <c r="I424" s="3" t="str">
        <f>IF(AND($A424&lt;&gt;"",I$1&lt;&gt;""),SUMIFS(VM,Fecha,$A424,Linea,VLOOKUP(I$1,Data!$AP:$AR,3,FALSE),Cuenta,VLOOKUP(I$1,Data!$AP:$AR,2,FALSE))+SUMIFS(FX,Fecha,$A424,Linea,VLOOKUP(I$1,Data!$AP:$AR,3,FALSE),Cuenta,VLOOKUP(I$1,Data!$AP:$AR,2,FALSE))+I423,"")</f>
        <v/>
      </c>
      <c r="J424" s="3" t="str">
        <f>IF(AND($A424&lt;&gt;"",J$1&lt;&gt;""),SUMIFS(VM,Fecha,$A424,Linea,VLOOKUP(J$1,Data!$AP:$AR,3,FALSE),Cuenta,VLOOKUP(J$1,Data!$AP:$AR,2,FALSE))+SUMIFS(FX,Fecha,$A424,Linea,VLOOKUP(J$1,Data!$AP:$AR,3,FALSE),Cuenta,VLOOKUP(J$1,Data!$AP:$AR,2,FALSE))+J423,"")</f>
        <v/>
      </c>
      <c r="K424" s="3" t="str">
        <f>IF(AND($A424&lt;&gt;"",K$1&lt;&gt;""),SUMIFS(VM,Fecha,$A424,Linea,VLOOKUP(K$1,Data!$AP:$AR,3,FALSE),Cuenta,VLOOKUP(K$1,Data!$AP:$AR,2,FALSE))+SUMIFS(FX,Fecha,$A424,Linea,VLOOKUP(K$1,Data!$AP:$AR,3,FALSE),Cuenta,VLOOKUP(K$1,Data!$AP:$AR,2,FALSE))+K423,"")</f>
        <v/>
      </c>
      <c r="L424" s="3" t="str">
        <f>IF(AND($A424&lt;&gt;"",L$1&lt;&gt;""),SUMIFS(VM,Fecha,$A424,Linea,VLOOKUP(L$1,Data!$AP:$AR,3,FALSE),Cuenta,VLOOKUP(L$1,Data!$AP:$AR,2,FALSE))+SUMIFS(FX,Fecha,$A424,Linea,VLOOKUP(L$1,Data!$AP:$AR,3,FALSE),Cuenta,VLOOKUP(L$1,Data!$AP:$AR,2,FALSE))+L423,"")</f>
        <v/>
      </c>
      <c r="M424" s="3" t="str">
        <f>IF(AND($A424&lt;&gt;"",M$1&lt;&gt;""),SUMIFS(VM,Fecha,$A424,Linea,VLOOKUP(M$1,Data!$AP:$AR,3,FALSE),Cuenta,VLOOKUP(M$1,Data!$AP:$AR,2,FALSE))+SUMIFS(FX,Fecha,$A424,Linea,VLOOKUP(M$1,Data!$AP:$AR,3,FALSE),Cuenta,VLOOKUP(M$1,Data!$AP:$AR,2,FALSE))+M423,"")</f>
        <v/>
      </c>
      <c r="N424" s="3" t="str">
        <f>IF(AND($A424&lt;&gt;"",N$1&lt;&gt;""),SUMIFS(VM,Fecha,$A424,Linea,VLOOKUP(N$1,Data!$AP:$AR,3,FALSE),Cuenta,VLOOKUP(N$1,Data!$AP:$AR,2,FALSE))+SUMIFS(FX,Fecha,$A424,Linea,VLOOKUP(N$1,Data!$AP:$AR,3,FALSE),Cuenta,VLOOKUP(N$1,Data!$AP:$AR,2,FALSE))+N423,"")</f>
        <v/>
      </c>
    </row>
    <row r="425" spans="2:14" x14ac:dyDescent="0.25">
      <c r="B425" s="3" t="str">
        <f>IF(AND($A425&lt;&gt;"",B$1&lt;&gt;""),SUMIFS(VM,Fecha,$A425,Linea,VLOOKUP(B$1,Data!$AP:$AR,3,FALSE),Cuenta,VLOOKUP(B$1,Data!$AP:$AR,2,FALSE))+SUMIFS(FX,Fecha,$A425,Linea,VLOOKUP(B$1,Data!$AP:$AR,3,FALSE),Cuenta,VLOOKUP(B$1,Data!$AP:$AR,2,FALSE))+B424,"")</f>
        <v/>
      </c>
      <c r="C425" s="3" t="str">
        <f>IF(AND($A425&lt;&gt;"",C$1&lt;&gt;""),SUMIFS(VM,Fecha,$A425,Linea,VLOOKUP(C$1,Data!$AP:$AR,3,FALSE),Cuenta,VLOOKUP(C$1,Data!$AP:$AR,2,FALSE))+SUMIFS(FX,Fecha,$A425,Linea,VLOOKUP(C$1,Data!$AP:$AR,3,FALSE),Cuenta,VLOOKUP(C$1,Data!$AP:$AR,2,FALSE))+C424,"")</f>
        <v/>
      </c>
      <c r="D425" s="3" t="str">
        <f>IF(AND($A425&lt;&gt;"",D$1&lt;&gt;""),SUMIFS(VM,Fecha,$A425,Linea,VLOOKUP(D$1,Data!$AP:$AR,3,FALSE),Cuenta,VLOOKUP(D$1,Data!$AP:$AR,2,FALSE))+SUMIFS(FX,Fecha,$A425,Linea,VLOOKUP(D$1,Data!$AP:$AR,3,FALSE),Cuenta,VLOOKUP(D$1,Data!$AP:$AR,2,FALSE))+D424,"")</f>
        <v/>
      </c>
      <c r="E425" s="3" t="str">
        <f>IF(AND($A425&lt;&gt;"",E$1&lt;&gt;""),SUMIFS(VM,Fecha,$A425,Linea,VLOOKUP(E$1,Data!$AP:$AR,3,FALSE),Cuenta,VLOOKUP(E$1,Data!$AP:$AR,2,FALSE))+SUMIFS(FX,Fecha,$A425,Linea,VLOOKUP(E$1,Data!$AP:$AR,3,FALSE),Cuenta,VLOOKUP(E$1,Data!$AP:$AR,2,FALSE))+E424,"")</f>
        <v/>
      </c>
      <c r="F425" s="3" t="str">
        <f>IF(AND($A425&lt;&gt;"",F$1&lt;&gt;""),SUMIFS(VM,Fecha,$A425,Linea,VLOOKUP(F$1,Data!$AP:$AR,3,FALSE),Cuenta,VLOOKUP(F$1,Data!$AP:$AR,2,FALSE))+SUMIFS(FX,Fecha,$A425,Linea,VLOOKUP(F$1,Data!$AP:$AR,3,FALSE),Cuenta,VLOOKUP(F$1,Data!$AP:$AR,2,FALSE))+F424,"")</f>
        <v/>
      </c>
      <c r="G425" s="3" t="str">
        <f>IF(AND($A425&lt;&gt;"",G$1&lt;&gt;""),SUMIFS(VM,Fecha,$A425,Linea,VLOOKUP(G$1,Data!$AP:$AR,3,FALSE),Cuenta,VLOOKUP(G$1,Data!$AP:$AR,2,FALSE))+SUMIFS(FX,Fecha,$A425,Linea,VLOOKUP(G$1,Data!$AP:$AR,3,FALSE),Cuenta,VLOOKUP(G$1,Data!$AP:$AR,2,FALSE))+G424,"")</f>
        <v/>
      </c>
      <c r="H425" s="3" t="str">
        <f>IF(AND($A425&lt;&gt;"",H$1&lt;&gt;""),SUMIFS(VM,Fecha,$A425,Linea,VLOOKUP(H$1,Data!$AP:$AR,3,FALSE),Cuenta,VLOOKUP(H$1,Data!$AP:$AR,2,FALSE))+SUMIFS(FX,Fecha,$A425,Linea,VLOOKUP(H$1,Data!$AP:$AR,3,FALSE),Cuenta,VLOOKUP(H$1,Data!$AP:$AR,2,FALSE))+H424,"")</f>
        <v/>
      </c>
      <c r="I425" s="3" t="str">
        <f>IF(AND($A425&lt;&gt;"",I$1&lt;&gt;""),SUMIFS(VM,Fecha,$A425,Linea,VLOOKUP(I$1,Data!$AP:$AR,3,FALSE),Cuenta,VLOOKUP(I$1,Data!$AP:$AR,2,FALSE))+SUMIFS(FX,Fecha,$A425,Linea,VLOOKUP(I$1,Data!$AP:$AR,3,FALSE),Cuenta,VLOOKUP(I$1,Data!$AP:$AR,2,FALSE))+I424,"")</f>
        <v/>
      </c>
      <c r="J425" s="3" t="str">
        <f>IF(AND($A425&lt;&gt;"",J$1&lt;&gt;""),SUMIFS(VM,Fecha,$A425,Linea,VLOOKUP(J$1,Data!$AP:$AR,3,FALSE),Cuenta,VLOOKUP(J$1,Data!$AP:$AR,2,FALSE))+SUMIFS(FX,Fecha,$A425,Linea,VLOOKUP(J$1,Data!$AP:$AR,3,FALSE),Cuenta,VLOOKUP(J$1,Data!$AP:$AR,2,FALSE))+J424,"")</f>
        <v/>
      </c>
      <c r="K425" s="3" t="str">
        <f>IF(AND($A425&lt;&gt;"",K$1&lt;&gt;""),SUMIFS(VM,Fecha,$A425,Linea,VLOOKUP(K$1,Data!$AP:$AR,3,FALSE),Cuenta,VLOOKUP(K$1,Data!$AP:$AR,2,FALSE))+SUMIFS(FX,Fecha,$A425,Linea,VLOOKUP(K$1,Data!$AP:$AR,3,FALSE),Cuenta,VLOOKUP(K$1,Data!$AP:$AR,2,FALSE))+K424,"")</f>
        <v/>
      </c>
      <c r="L425" s="3" t="str">
        <f>IF(AND($A425&lt;&gt;"",L$1&lt;&gt;""),SUMIFS(VM,Fecha,$A425,Linea,VLOOKUP(L$1,Data!$AP:$AR,3,FALSE),Cuenta,VLOOKUP(L$1,Data!$AP:$AR,2,FALSE))+SUMIFS(FX,Fecha,$A425,Linea,VLOOKUP(L$1,Data!$AP:$AR,3,FALSE),Cuenta,VLOOKUP(L$1,Data!$AP:$AR,2,FALSE))+L424,"")</f>
        <v/>
      </c>
      <c r="M425" s="3" t="str">
        <f>IF(AND($A425&lt;&gt;"",M$1&lt;&gt;""),SUMIFS(VM,Fecha,$A425,Linea,VLOOKUP(M$1,Data!$AP:$AR,3,FALSE),Cuenta,VLOOKUP(M$1,Data!$AP:$AR,2,FALSE))+SUMIFS(FX,Fecha,$A425,Linea,VLOOKUP(M$1,Data!$AP:$AR,3,FALSE),Cuenta,VLOOKUP(M$1,Data!$AP:$AR,2,FALSE))+M424,"")</f>
        <v/>
      </c>
      <c r="N425" s="3" t="str">
        <f>IF(AND($A425&lt;&gt;"",N$1&lt;&gt;""),SUMIFS(VM,Fecha,$A425,Linea,VLOOKUP(N$1,Data!$AP:$AR,3,FALSE),Cuenta,VLOOKUP(N$1,Data!$AP:$AR,2,FALSE))+SUMIFS(FX,Fecha,$A425,Linea,VLOOKUP(N$1,Data!$AP:$AR,3,FALSE),Cuenta,VLOOKUP(N$1,Data!$AP:$AR,2,FALSE))+N424,"")</f>
        <v/>
      </c>
    </row>
    <row r="426" spans="2:14" x14ac:dyDescent="0.25">
      <c r="B426" s="3" t="str">
        <f>IF(AND($A426&lt;&gt;"",B$1&lt;&gt;""),SUMIFS(VM,Fecha,$A426,Linea,VLOOKUP(B$1,Data!$AP:$AR,3,FALSE),Cuenta,VLOOKUP(B$1,Data!$AP:$AR,2,FALSE))+SUMIFS(FX,Fecha,$A426,Linea,VLOOKUP(B$1,Data!$AP:$AR,3,FALSE),Cuenta,VLOOKUP(B$1,Data!$AP:$AR,2,FALSE))+B425,"")</f>
        <v/>
      </c>
      <c r="C426" s="3" t="str">
        <f>IF(AND($A426&lt;&gt;"",C$1&lt;&gt;""),SUMIFS(VM,Fecha,$A426,Linea,VLOOKUP(C$1,Data!$AP:$AR,3,FALSE),Cuenta,VLOOKUP(C$1,Data!$AP:$AR,2,FALSE))+SUMIFS(FX,Fecha,$A426,Linea,VLOOKUP(C$1,Data!$AP:$AR,3,FALSE),Cuenta,VLOOKUP(C$1,Data!$AP:$AR,2,FALSE))+C425,"")</f>
        <v/>
      </c>
      <c r="D426" s="3" t="str">
        <f>IF(AND($A426&lt;&gt;"",D$1&lt;&gt;""),SUMIFS(VM,Fecha,$A426,Linea,VLOOKUP(D$1,Data!$AP:$AR,3,FALSE),Cuenta,VLOOKUP(D$1,Data!$AP:$AR,2,FALSE))+SUMIFS(FX,Fecha,$A426,Linea,VLOOKUP(D$1,Data!$AP:$AR,3,FALSE),Cuenta,VLOOKUP(D$1,Data!$AP:$AR,2,FALSE))+D425,"")</f>
        <v/>
      </c>
      <c r="E426" s="3" t="str">
        <f>IF(AND($A426&lt;&gt;"",E$1&lt;&gt;""),SUMIFS(VM,Fecha,$A426,Linea,VLOOKUP(E$1,Data!$AP:$AR,3,FALSE),Cuenta,VLOOKUP(E$1,Data!$AP:$AR,2,FALSE))+SUMIFS(FX,Fecha,$A426,Linea,VLOOKUP(E$1,Data!$AP:$AR,3,FALSE),Cuenta,VLOOKUP(E$1,Data!$AP:$AR,2,FALSE))+E425,"")</f>
        <v/>
      </c>
      <c r="F426" s="3" t="str">
        <f>IF(AND($A426&lt;&gt;"",F$1&lt;&gt;""),SUMIFS(VM,Fecha,$A426,Linea,VLOOKUP(F$1,Data!$AP:$AR,3,FALSE),Cuenta,VLOOKUP(F$1,Data!$AP:$AR,2,FALSE))+SUMIFS(FX,Fecha,$A426,Linea,VLOOKUP(F$1,Data!$AP:$AR,3,FALSE),Cuenta,VLOOKUP(F$1,Data!$AP:$AR,2,FALSE))+F425,"")</f>
        <v/>
      </c>
      <c r="G426" s="3" t="str">
        <f>IF(AND($A426&lt;&gt;"",G$1&lt;&gt;""),SUMIFS(VM,Fecha,$A426,Linea,VLOOKUP(G$1,Data!$AP:$AR,3,FALSE),Cuenta,VLOOKUP(G$1,Data!$AP:$AR,2,FALSE))+SUMIFS(FX,Fecha,$A426,Linea,VLOOKUP(G$1,Data!$AP:$AR,3,FALSE),Cuenta,VLOOKUP(G$1,Data!$AP:$AR,2,FALSE))+G425,"")</f>
        <v/>
      </c>
      <c r="H426" s="3" t="str">
        <f>IF(AND($A426&lt;&gt;"",H$1&lt;&gt;""),SUMIFS(VM,Fecha,$A426,Linea,VLOOKUP(H$1,Data!$AP:$AR,3,FALSE),Cuenta,VLOOKUP(H$1,Data!$AP:$AR,2,FALSE))+SUMIFS(FX,Fecha,$A426,Linea,VLOOKUP(H$1,Data!$AP:$AR,3,FALSE),Cuenta,VLOOKUP(H$1,Data!$AP:$AR,2,FALSE))+H425,"")</f>
        <v/>
      </c>
      <c r="I426" s="3" t="str">
        <f>IF(AND($A426&lt;&gt;"",I$1&lt;&gt;""),SUMIFS(VM,Fecha,$A426,Linea,VLOOKUP(I$1,Data!$AP:$AR,3,FALSE),Cuenta,VLOOKUP(I$1,Data!$AP:$AR,2,FALSE))+SUMIFS(FX,Fecha,$A426,Linea,VLOOKUP(I$1,Data!$AP:$AR,3,FALSE),Cuenta,VLOOKUP(I$1,Data!$AP:$AR,2,FALSE))+I425,"")</f>
        <v/>
      </c>
      <c r="J426" s="3" t="str">
        <f>IF(AND($A426&lt;&gt;"",J$1&lt;&gt;""),SUMIFS(VM,Fecha,$A426,Linea,VLOOKUP(J$1,Data!$AP:$AR,3,FALSE),Cuenta,VLOOKUP(J$1,Data!$AP:$AR,2,FALSE))+SUMIFS(FX,Fecha,$A426,Linea,VLOOKUP(J$1,Data!$AP:$AR,3,FALSE),Cuenta,VLOOKUP(J$1,Data!$AP:$AR,2,FALSE))+J425,"")</f>
        <v/>
      </c>
      <c r="K426" s="3" t="str">
        <f>IF(AND($A426&lt;&gt;"",K$1&lt;&gt;""),SUMIFS(VM,Fecha,$A426,Linea,VLOOKUP(K$1,Data!$AP:$AR,3,FALSE),Cuenta,VLOOKUP(K$1,Data!$AP:$AR,2,FALSE))+SUMIFS(FX,Fecha,$A426,Linea,VLOOKUP(K$1,Data!$AP:$AR,3,FALSE),Cuenta,VLOOKUP(K$1,Data!$AP:$AR,2,FALSE))+K425,"")</f>
        <v/>
      </c>
      <c r="L426" s="3" t="str">
        <f>IF(AND($A426&lt;&gt;"",L$1&lt;&gt;""),SUMIFS(VM,Fecha,$A426,Linea,VLOOKUP(L$1,Data!$AP:$AR,3,FALSE),Cuenta,VLOOKUP(L$1,Data!$AP:$AR,2,FALSE))+SUMIFS(FX,Fecha,$A426,Linea,VLOOKUP(L$1,Data!$AP:$AR,3,FALSE),Cuenta,VLOOKUP(L$1,Data!$AP:$AR,2,FALSE))+L425,"")</f>
        <v/>
      </c>
      <c r="M426" s="3" t="str">
        <f>IF(AND($A426&lt;&gt;"",M$1&lt;&gt;""),SUMIFS(VM,Fecha,$A426,Linea,VLOOKUP(M$1,Data!$AP:$AR,3,FALSE),Cuenta,VLOOKUP(M$1,Data!$AP:$AR,2,FALSE))+SUMIFS(FX,Fecha,$A426,Linea,VLOOKUP(M$1,Data!$AP:$AR,3,FALSE),Cuenta,VLOOKUP(M$1,Data!$AP:$AR,2,FALSE))+M425,"")</f>
        <v/>
      </c>
      <c r="N426" s="3" t="str">
        <f>IF(AND($A426&lt;&gt;"",N$1&lt;&gt;""),SUMIFS(VM,Fecha,$A426,Linea,VLOOKUP(N$1,Data!$AP:$AR,3,FALSE),Cuenta,VLOOKUP(N$1,Data!$AP:$AR,2,FALSE))+SUMIFS(FX,Fecha,$A426,Linea,VLOOKUP(N$1,Data!$AP:$AR,3,FALSE),Cuenta,VLOOKUP(N$1,Data!$AP:$AR,2,FALSE))+N425,"")</f>
        <v/>
      </c>
    </row>
    <row r="427" spans="2:14" x14ac:dyDescent="0.25">
      <c r="B427" s="3" t="str">
        <f>IF(AND($A427&lt;&gt;"",B$1&lt;&gt;""),SUMIFS(VM,Fecha,$A427,Linea,VLOOKUP(B$1,Data!$AP:$AR,3,FALSE),Cuenta,VLOOKUP(B$1,Data!$AP:$AR,2,FALSE))+SUMIFS(FX,Fecha,$A427,Linea,VLOOKUP(B$1,Data!$AP:$AR,3,FALSE),Cuenta,VLOOKUP(B$1,Data!$AP:$AR,2,FALSE))+B426,"")</f>
        <v/>
      </c>
      <c r="C427" s="3" t="str">
        <f>IF(AND($A427&lt;&gt;"",C$1&lt;&gt;""),SUMIFS(VM,Fecha,$A427,Linea,VLOOKUP(C$1,Data!$AP:$AR,3,FALSE),Cuenta,VLOOKUP(C$1,Data!$AP:$AR,2,FALSE))+SUMIFS(FX,Fecha,$A427,Linea,VLOOKUP(C$1,Data!$AP:$AR,3,FALSE),Cuenta,VLOOKUP(C$1,Data!$AP:$AR,2,FALSE))+C426,"")</f>
        <v/>
      </c>
      <c r="D427" s="3" t="str">
        <f>IF(AND($A427&lt;&gt;"",D$1&lt;&gt;""),SUMIFS(VM,Fecha,$A427,Linea,VLOOKUP(D$1,Data!$AP:$AR,3,FALSE),Cuenta,VLOOKUP(D$1,Data!$AP:$AR,2,FALSE))+SUMIFS(FX,Fecha,$A427,Linea,VLOOKUP(D$1,Data!$AP:$AR,3,FALSE),Cuenta,VLOOKUP(D$1,Data!$AP:$AR,2,FALSE))+D426,"")</f>
        <v/>
      </c>
      <c r="E427" s="3" t="str">
        <f>IF(AND($A427&lt;&gt;"",E$1&lt;&gt;""),SUMIFS(VM,Fecha,$A427,Linea,VLOOKUP(E$1,Data!$AP:$AR,3,FALSE),Cuenta,VLOOKUP(E$1,Data!$AP:$AR,2,FALSE))+SUMIFS(FX,Fecha,$A427,Linea,VLOOKUP(E$1,Data!$AP:$AR,3,FALSE),Cuenta,VLOOKUP(E$1,Data!$AP:$AR,2,FALSE))+E426,"")</f>
        <v/>
      </c>
      <c r="F427" s="3" t="str">
        <f>IF(AND($A427&lt;&gt;"",F$1&lt;&gt;""),SUMIFS(VM,Fecha,$A427,Linea,VLOOKUP(F$1,Data!$AP:$AR,3,FALSE),Cuenta,VLOOKUP(F$1,Data!$AP:$AR,2,FALSE))+SUMIFS(FX,Fecha,$A427,Linea,VLOOKUP(F$1,Data!$AP:$AR,3,FALSE),Cuenta,VLOOKUP(F$1,Data!$AP:$AR,2,FALSE))+F426,"")</f>
        <v/>
      </c>
      <c r="G427" s="3" t="str">
        <f>IF(AND($A427&lt;&gt;"",G$1&lt;&gt;""),SUMIFS(VM,Fecha,$A427,Linea,VLOOKUP(G$1,Data!$AP:$AR,3,FALSE),Cuenta,VLOOKUP(G$1,Data!$AP:$AR,2,FALSE))+SUMIFS(FX,Fecha,$A427,Linea,VLOOKUP(G$1,Data!$AP:$AR,3,FALSE),Cuenta,VLOOKUP(G$1,Data!$AP:$AR,2,FALSE))+G426,"")</f>
        <v/>
      </c>
      <c r="H427" s="3" t="str">
        <f>IF(AND($A427&lt;&gt;"",H$1&lt;&gt;""),SUMIFS(VM,Fecha,$A427,Linea,VLOOKUP(H$1,Data!$AP:$AR,3,FALSE),Cuenta,VLOOKUP(H$1,Data!$AP:$AR,2,FALSE))+SUMIFS(FX,Fecha,$A427,Linea,VLOOKUP(H$1,Data!$AP:$AR,3,FALSE),Cuenta,VLOOKUP(H$1,Data!$AP:$AR,2,FALSE))+H426,"")</f>
        <v/>
      </c>
      <c r="I427" s="3" t="str">
        <f>IF(AND($A427&lt;&gt;"",I$1&lt;&gt;""),SUMIFS(VM,Fecha,$A427,Linea,VLOOKUP(I$1,Data!$AP:$AR,3,FALSE),Cuenta,VLOOKUP(I$1,Data!$AP:$AR,2,FALSE))+SUMIFS(FX,Fecha,$A427,Linea,VLOOKUP(I$1,Data!$AP:$AR,3,FALSE),Cuenta,VLOOKUP(I$1,Data!$AP:$AR,2,FALSE))+I426,"")</f>
        <v/>
      </c>
      <c r="J427" s="3" t="str">
        <f>IF(AND($A427&lt;&gt;"",J$1&lt;&gt;""),SUMIFS(VM,Fecha,$A427,Linea,VLOOKUP(J$1,Data!$AP:$AR,3,FALSE),Cuenta,VLOOKUP(J$1,Data!$AP:$AR,2,FALSE))+SUMIFS(FX,Fecha,$A427,Linea,VLOOKUP(J$1,Data!$AP:$AR,3,FALSE),Cuenta,VLOOKUP(J$1,Data!$AP:$AR,2,FALSE))+J426,"")</f>
        <v/>
      </c>
      <c r="K427" s="3" t="str">
        <f>IF(AND($A427&lt;&gt;"",K$1&lt;&gt;""),SUMIFS(VM,Fecha,$A427,Linea,VLOOKUP(K$1,Data!$AP:$AR,3,FALSE),Cuenta,VLOOKUP(K$1,Data!$AP:$AR,2,FALSE))+SUMIFS(FX,Fecha,$A427,Linea,VLOOKUP(K$1,Data!$AP:$AR,3,FALSE),Cuenta,VLOOKUP(K$1,Data!$AP:$AR,2,FALSE))+K426,"")</f>
        <v/>
      </c>
      <c r="L427" s="3" t="str">
        <f>IF(AND($A427&lt;&gt;"",L$1&lt;&gt;""),SUMIFS(VM,Fecha,$A427,Linea,VLOOKUP(L$1,Data!$AP:$AR,3,FALSE),Cuenta,VLOOKUP(L$1,Data!$AP:$AR,2,FALSE))+SUMIFS(FX,Fecha,$A427,Linea,VLOOKUP(L$1,Data!$AP:$AR,3,FALSE),Cuenta,VLOOKUP(L$1,Data!$AP:$AR,2,FALSE))+L426,"")</f>
        <v/>
      </c>
      <c r="M427" s="3" t="str">
        <f>IF(AND($A427&lt;&gt;"",M$1&lt;&gt;""),SUMIFS(VM,Fecha,$A427,Linea,VLOOKUP(M$1,Data!$AP:$AR,3,FALSE),Cuenta,VLOOKUP(M$1,Data!$AP:$AR,2,FALSE))+SUMIFS(FX,Fecha,$A427,Linea,VLOOKUP(M$1,Data!$AP:$AR,3,FALSE),Cuenta,VLOOKUP(M$1,Data!$AP:$AR,2,FALSE))+M426,"")</f>
        <v/>
      </c>
      <c r="N427" s="3" t="str">
        <f>IF(AND($A427&lt;&gt;"",N$1&lt;&gt;""),SUMIFS(VM,Fecha,$A427,Linea,VLOOKUP(N$1,Data!$AP:$AR,3,FALSE),Cuenta,VLOOKUP(N$1,Data!$AP:$AR,2,FALSE))+SUMIFS(FX,Fecha,$A427,Linea,VLOOKUP(N$1,Data!$AP:$AR,3,FALSE),Cuenta,VLOOKUP(N$1,Data!$AP:$AR,2,FALSE))+N426,"")</f>
        <v/>
      </c>
    </row>
    <row r="428" spans="2:14" x14ac:dyDescent="0.25">
      <c r="B428" s="3" t="str">
        <f>IF(AND($A428&lt;&gt;"",B$1&lt;&gt;""),SUMIFS(VM,Fecha,$A428,Linea,VLOOKUP(B$1,Data!$AP:$AR,3,FALSE),Cuenta,VLOOKUP(B$1,Data!$AP:$AR,2,FALSE))+SUMIFS(FX,Fecha,$A428,Linea,VLOOKUP(B$1,Data!$AP:$AR,3,FALSE),Cuenta,VLOOKUP(B$1,Data!$AP:$AR,2,FALSE))+B427,"")</f>
        <v/>
      </c>
      <c r="C428" s="3" t="str">
        <f>IF(AND($A428&lt;&gt;"",C$1&lt;&gt;""),SUMIFS(VM,Fecha,$A428,Linea,VLOOKUP(C$1,Data!$AP:$AR,3,FALSE),Cuenta,VLOOKUP(C$1,Data!$AP:$AR,2,FALSE))+SUMIFS(FX,Fecha,$A428,Linea,VLOOKUP(C$1,Data!$AP:$AR,3,FALSE),Cuenta,VLOOKUP(C$1,Data!$AP:$AR,2,FALSE))+C427,"")</f>
        <v/>
      </c>
      <c r="D428" s="3" t="str">
        <f>IF(AND($A428&lt;&gt;"",D$1&lt;&gt;""),SUMIFS(VM,Fecha,$A428,Linea,VLOOKUP(D$1,Data!$AP:$AR,3,FALSE),Cuenta,VLOOKUP(D$1,Data!$AP:$AR,2,FALSE))+SUMIFS(FX,Fecha,$A428,Linea,VLOOKUP(D$1,Data!$AP:$AR,3,FALSE),Cuenta,VLOOKUP(D$1,Data!$AP:$AR,2,FALSE))+D427,"")</f>
        <v/>
      </c>
      <c r="E428" s="3" t="str">
        <f>IF(AND($A428&lt;&gt;"",E$1&lt;&gt;""),SUMIFS(VM,Fecha,$A428,Linea,VLOOKUP(E$1,Data!$AP:$AR,3,FALSE),Cuenta,VLOOKUP(E$1,Data!$AP:$AR,2,FALSE))+SUMIFS(FX,Fecha,$A428,Linea,VLOOKUP(E$1,Data!$AP:$AR,3,FALSE),Cuenta,VLOOKUP(E$1,Data!$AP:$AR,2,FALSE))+E427,"")</f>
        <v/>
      </c>
      <c r="F428" s="3" t="str">
        <f>IF(AND($A428&lt;&gt;"",F$1&lt;&gt;""),SUMIFS(VM,Fecha,$A428,Linea,VLOOKUP(F$1,Data!$AP:$AR,3,FALSE),Cuenta,VLOOKUP(F$1,Data!$AP:$AR,2,FALSE))+SUMIFS(FX,Fecha,$A428,Linea,VLOOKUP(F$1,Data!$AP:$AR,3,FALSE),Cuenta,VLOOKUP(F$1,Data!$AP:$AR,2,FALSE))+F427,"")</f>
        <v/>
      </c>
      <c r="G428" s="3" t="str">
        <f>IF(AND($A428&lt;&gt;"",G$1&lt;&gt;""),SUMIFS(VM,Fecha,$A428,Linea,VLOOKUP(G$1,Data!$AP:$AR,3,FALSE),Cuenta,VLOOKUP(G$1,Data!$AP:$AR,2,FALSE))+SUMIFS(FX,Fecha,$A428,Linea,VLOOKUP(G$1,Data!$AP:$AR,3,FALSE),Cuenta,VLOOKUP(G$1,Data!$AP:$AR,2,FALSE))+G427,"")</f>
        <v/>
      </c>
      <c r="H428" s="3" t="str">
        <f>IF(AND($A428&lt;&gt;"",H$1&lt;&gt;""),SUMIFS(VM,Fecha,$A428,Linea,VLOOKUP(H$1,Data!$AP:$AR,3,FALSE),Cuenta,VLOOKUP(H$1,Data!$AP:$AR,2,FALSE))+SUMIFS(FX,Fecha,$A428,Linea,VLOOKUP(H$1,Data!$AP:$AR,3,FALSE),Cuenta,VLOOKUP(H$1,Data!$AP:$AR,2,FALSE))+H427,"")</f>
        <v/>
      </c>
      <c r="I428" s="3" t="str">
        <f>IF(AND($A428&lt;&gt;"",I$1&lt;&gt;""),SUMIFS(VM,Fecha,$A428,Linea,VLOOKUP(I$1,Data!$AP:$AR,3,FALSE),Cuenta,VLOOKUP(I$1,Data!$AP:$AR,2,FALSE))+SUMIFS(FX,Fecha,$A428,Linea,VLOOKUP(I$1,Data!$AP:$AR,3,FALSE),Cuenta,VLOOKUP(I$1,Data!$AP:$AR,2,FALSE))+I427,"")</f>
        <v/>
      </c>
      <c r="J428" s="3" t="str">
        <f>IF(AND($A428&lt;&gt;"",J$1&lt;&gt;""),SUMIFS(VM,Fecha,$A428,Linea,VLOOKUP(J$1,Data!$AP:$AR,3,FALSE),Cuenta,VLOOKUP(J$1,Data!$AP:$AR,2,FALSE))+SUMIFS(FX,Fecha,$A428,Linea,VLOOKUP(J$1,Data!$AP:$AR,3,FALSE),Cuenta,VLOOKUP(J$1,Data!$AP:$AR,2,FALSE))+J427,"")</f>
        <v/>
      </c>
      <c r="K428" s="3" t="str">
        <f>IF(AND($A428&lt;&gt;"",K$1&lt;&gt;""),SUMIFS(VM,Fecha,$A428,Linea,VLOOKUP(K$1,Data!$AP:$AR,3,FALSE),Cuenta,VLOOKUP(K$1,Data!$AP:$AR,2,FALSE))+SUMIFS(FX,Fecha,$A428,Linea,VLOOKUP(K$1,Data!$AP:$AR,3,FALSE),Cuenta,VLOOKUP(K$1,Data!$AP:$AR,2,FALSE))+K427,"")</f>
        <v/>
      </c>
      <c r="L428" s="3" t="str">
        <f>IF(AND($A428&lt;&gt;"",L$1&lt;&gt;""),SUMIFS(VM,Fecha,$A428,Linea,VLOOKUP(L$1,Data!$AP:$AR,3,FALSE),Cuenta,VLOOKUP(L$1,Data!$AP:$AR,2,FALSE))+SUMIFS(FX,Fecha,$A428,Linea,VLOOKUP(L$1,Data!$AP:$AR,3,FALSE),Cuenta,VLOOKUP(L$1,Data!$AP:$AR,2,FALSE))+L427,"")</f>
        <v/>
      </c>
      <c r="M428" s="3" t="str">
        <f>IF(AND($A428&lt;&gt;"",M$1&lt;&gt;""),SUMIFS(VM,Fecha,$A428,Linea,VLOOKUP(M$1,Data!$AP:$AR,3,FALSE),Cuenta,VLOOKUP(M$1,Data!$AP:$AR,2,FALSE))+SUMIFS(FX,Fecha,$A428,Linea,VLOOKUP(M$1,Data!$AP:$AR,3,FALSE),Cuenta,VLOOKUP(M$1,Data!$AP:$AR,2,FALSE))+M427,"")</f>
        <v/>
      </c>
      <c r="N428" s="3" t="str">
        <f>IF(AND($A428&lt;&gt;"",N$1&lt;&gt;""),SUMIFS(VM,Fecha,$A428,Linea,VLOOKUP(N$1,Data!$AP:$AR,3,FALSE),Cuenta,VLOOKUP(N$1,Data!$AP:$AR,2,FALSE))+SUMIFS(FX,Fecha,$A428,Linea,VLOOKUP(N$1,Data!$AP:$AR,3,FALSE),Cuenta,VLOOKUP(N$1,Data!$AP:$AR,2,FALSE))+N427,"")</f>
        <v/>
      </c>
    </row>
    <row r="429" spans="2:14" x14ac:dyDescent="0.25">
      <c r="B429" s="3" t="str">
        <f>IF(AND($A429&lt;&gt;"",B$1&lt;&gt;""),SUMIFS(VM,Fecha,$A429,Linea,VLOOKUP(B$1,Data!$AP:$AR,3,FALSE),Cuenta,VLOOKUP(B$1,Data!$AP:$AR,2,FALSE))+SUMIFS(FX,Fecha,$A429,Linea,VLOOKUP(B$1,Data!$AP:$AR,3,FALSE),Cuenta,VLOOKUP(B$1,Data!$AP:$AR,2,FALSE))+B428,"")</f>
        <v/>
      </c>
      <c r="C429" s="3" t="str">
        <f>IF(AND($A429&lt;&gt;"",C$1&lt;&gt;""),SUMIFS(VM,Fecha,$A429,Linea,VLOOKUP(C$1,Data!$AP:$AR,3,FALSE),Cuenta,VLOOKUP(C$1,Data!$AP:$AR,2,FALSE))+SUMIFS(FX,Fecha,$A429,Linea,VLOOKUP(C$1,Data!$AP:$AR,3,FALSE),Cuenta,VLOOKUP(C$1,Data!$AP:$AR,2,FALSE))+C428,"")</f>
        <v/>
      </c>
      <c r="D429" s="3" t="str">
        <f>IF(AND($A429&lt;&gt;"",D$1&lt;&gt;""),SUMIFS(VM,Fecha,$A429,Linea,VLOOKUP(D$1,Data!$AP:$AR,3,FALSE),Cuenta,VLOOKUP(D$1,Data!$AP:$AR,2,FALSE))+SUMIFS(FX,Fecha,$A429,Linea,VLOOKUP(D$1,Data!$AP:$AR,3,FALSE),Cuenta,VLOOKUP(D$1,Data!$AP:$AR,2,FALSE))+D428,"")</f>
        <v/>
      </c>
      <c r="E429" s="3" t="str">
        <f>IF(AND($A429&lt;&gt;"",E$1&lt;&gt;""),SUMIFS(VM,Fecha,$A429,Linea,VLOOKUP(E$1,Data!$AP:$AR,3,FALSE),Cuenta,VLOOKUP(E$1,Data!$AP:$AR,2,FALSE))+SUMIFS(FX,Fecha,$A429,Linea,VLOOKUP(E$1,Data!$AP:$AR,3,FALSE),Cuenta,VLOOKUP(E$1,Data!$AP:$AR,2,FALSE))+E428,"")</f>
        <v/>
      </c>
      <c r="F429" s="3" t="str">
        <f>IF(AND($A429&lt;&gt;"",F$1&lt;&gt;""),SUMIFS(VM,Fecha,$A429,Linea,VLOOKUP(F$1,Data!$AP:$AR,3,FALSE),Cuenta,VLOOKUP(F$1,Data!$AP:$AR,2,FALSE))+SUMIFS(FX,Fecha,$A429,Linea,VLOOKUP(F$1,Data!$AP:$AR,3,FALSE),Cuenta,VLOOKUP(F$1,Data!$AP:$AR,2,FALSE))+F428,"")</f>
        <v/>
      </c>
      <c r="G429" s="3" t="str">
        <f>IF(AND($A429&lt;&gt;"",G$1&lt;&gt;""),SUMIFS(VM,Fecha,$A429,Linea,VLOOKUP(G$1,Data!$AP:$AR,3,FALSE),Cuenta,VLOOKUP(G$1,Data!$AP:$AR,2,FALSE))+SUMIFS(FX,Fecha,$A429,Linea,VLOOKUP(G$1,Data!$AP:$AR,3,FALSE),Cuenta,VLOOKUP(G$1,Data!$AP:$AR,2,FALSE))+G428,"")</f>
        <v/>
      </c>
      <c r="H429" s="3" t="str">
        <f>IF(AND($A429&lt;&gt;"",H$1&lt;&gt;""),SUMIFS(VM,Fecha,$A429,Linea,VLOOKUP(H$1,Data!$AP:$AR,3,FALSE),Cuenta,VLOOKUP(H$1,Data!$AP:$AR,2,FALSE))+SUMIFS(FX,Fecha,$A429,Linea,VLOOKUP(H$1,Data!$AP:$AR,3,FALSE),Cuenta,VLOOKUP(H$1,Data!$AP:$AR,2,FALSE))+H428,"")</f>
        <v/>
      </c>
      <c r="I429" s="3" t="str">
        <f>IF(AND($A429&lt;&gt;"",I$1&lt;&gt;""),SUMIFS(VM,Fecha,$A429,Linea,VLOOKUP(I$1,Data!$AP:$AR,3,FALSE),Cuenta,VLOOKUP(I$1,Data!$AP:$AR,2,FALSE))+SUMIFS(FX,Fecha,$A429,Linea,VLOOKUP(I$1,Data!$AP:$AR,3,FALSE),Cuenta,VLOOKUP(I$1,Data!$AP:$AR,2,FALSE))+I428,"")</f>
        <v/>
      </c>
      <c r="J429" s="3" t="str">
        <f>IF(AND($A429&lt;&gt;"",J$1&lt;&gt;""),SUMIFS(VM,Fecha,$A429,Linea,VLOOKUP(J$1,Data!$AP:$AR,3,FALSE),Cuenta,VLOOKUP(J$1,Data!$AP:$AR,2,FALSE))+SUMIFS(FX,Fecha,$A429,Linea,VLOOKUP(J$1,Data!$AP:$AR,3,FALSE),Cuenta,VLOOKUP(J$1,Data!$AP:$AR,2,FALSE))+J428,"")</f>
        <v/>
      </c>
      <c r="K429" s="3" t="str">
        <f>IF(AND($A429&lt;&gt;"",K$1&lt;&gt;""),SUMIFS(VM,Fecha,$A429,Linea,VLOOKUP(K$1,Data!$AP:$AR,3,FALSE),Cuenta,VLOOKUP(K$1,Data!$AP:$AR,2,FALSE))+SUMIFS(FX,Fecha,$A429,Linea,VLOOKUP(K$1,Data!$AP:$AR,3,FALSE),Cuenta,VLOOKUP(K$1,Data!$AP:$AR,2,FALSE))+K428,"")</f>
        <v/>
      </c>
      <c r="L429" s="3" t="str">
        <f>IF(AND($A429&lt;&gt;"",L$1&lt;&gt;""),SUMIFS(VM,Fecha,$A429,Linea,VLOOKUP(L$1,Data!$AP:$AR,3,FALSE),Cuenta,VLOOKUP(L$1,Data!$AP:$AR,2,FALSE))+SUMIFS(FX,Fecha,$A429,Linea,VLOOKUP(L$1,Data!$AP:$AR,3,FALSE),Cuenta,VLOOKUP(L$1,Data!$AP:$AR,2,FALSE))+L428,"")</f>
        <v/>
      </c>
      <c r="M429" s="3" t="str">
        <f>IF(AND($A429&lt;&gt;"",M$1&lt;&gt;""),SUMIFS(VM,Fecha,$A429,Linea,VLOOKUP(M$1,Data!$AP:$AR,3,FALSE),Cuenta,VLOOKUP(M$1,Data!$AP:$AR,2,FALSE))+SUMIFS(FX,Fecha,$A429,Linea,VLOOKUP(M$1,Data!$AP:$AR,3,FALSE),Cuenta,VLOOKUP(M$1,Data!$AP:$AR,2,FALSE))+M428,"")</f>
        <v/>
      </c>
      <c r="N429" s="3" t="str">
        <f>IF(AND($A429&lt;&gt;"",N$1&lt;&gt;""),SUMIFS(VM,Fecha,$A429,Linea,VLOOKUP(N$1,Data!$AP:$AR,3,FALSE),Cuenta,VLOOKUP(N$1,Data!$AP:$AR,2,FALSE))+SUMIFS(FX,Fecha,$A429,Linea,VLOOKUP(N$1,Data!$AP:$AR,3,FALSE),Cuenta,VLOOKUP(N$1,Data!$AP:$AR,2,FALSE))+N428,"")</f>
        <v/>
      </c>
    </row>
    <row r="430" spans="2:14" x14ac:dyDescent="0.25">
      <c r="B430" s="3" t="str">
        <f>IF(AND($A430&lt;&gt;"",B$1&lt;&gt;""),SUMIFS(VM,Fecha,$A430,Linea,VLOOKUP(B$1,Data!$AP:$AR,3,FALSE),Cuenta,VLOOKUP(B$1,Data!$AP:$AR,2,FALSE))+SUMIFS(FX,Fecha,$A430,Linea,VLOOKUP(B$1,Data!$AP:$AR,3,FALSE),Cuenta,VLOOKUP(B$1,Data!$AP:$AR,2,FALSE))+B429,"")</f>
        <v/>
      </c>
      <c r="C430" s="3" t="str">
        <f>IF(AND($A430&lt;&gt;"",C$1&lt;&gt;""),SUMIFS(VM,Fecha,$A430,Linea,VLOOKUP(C$1,Data!$AP:$AR,3,FALSE),Cuenta,VLOOKUP(C$1,Data!$AP:$AR,2,FALSE))+SUMIFS(FX,Fecha,$A430,Linea,VLOOKUP(C$1,Data!$AP:$AR,3,FALSE),Cuenta,VLOOKUP(C$1,Data!$AP:$AR,2,FALSE))+C429,"")</f>
        <v/>
      </c>
      <c r="D430" s="3" t="str">
        <f>IF(AND($A430&lt;&gt;"",D$1&lt;&gt;""),SUMIFS(VM,Fecha,$A430,Linea,VLOOKUP(D$1,Data!$AP:$AR,3,FALSE),Cuenta,VLOOKUP(D$1,Data!$AP:$AR,2,FALSE))+SUMIFS(FX,Fecha,$A430,Linea,VLOOKUP(D$1,Data!$AP:$AR,3,FALSE),Cuenta,VLOOKUP(D$1,Data!$AP:$AR,2,FALSE))+D429,"")</f>
        <v/>
      </c>
      <c r="E430" s="3" t="str">
        <f>IF(AND($A430&lt;&gt;"",E$1&lt;&gt;""),SUMIFS(VM,Fecha,$A430,Linea,VLOOKUP(E$1,Data!$AP:$AR,3,FALSE),Cuenta,VLOOKUP(E$1,Data!$AP:$AR,2,FALSE))+SUMIFS(FX,Fecha,$A430,Linea,VLOOKUP(E$1,Data!$AP:$AR,3,FALSE),Cuenta,VLOOKUP(E$1,Data!$AP:$AR,2,FALSE))+E429,"")</f>
        <v/>
      </c>
      <c r="F430" s="3" t="str">
        <f>IF(AND($A430&lt;&gt;"",F$1&lt;&gt;""),SUMIFS(VM,Fecha,$A430,Linea,VLOOKUP(F$1,Data!$AP:$AR,3,FALSE),Cuenta,VLOOKUP(F$1,Data!$AP:$AR,2,FALSE))+SUMIFS(FX,Fecha,$A430,Linea,VLOOKUP(F$1,Data!$AP:$AR,3,FALSE),Cuenta,VLOOKUP(F$1,Data!$AP:$AR,2,FALSE))+F429,"")</f>
        <v/>
      </c>
      <c r="G430" s="3" t="str">
        <f>IF(AND($A430&lt;&gt;"",G$1&lt;&gt;""),SUMIFS(VM,Fecha,$A430,Linea,VLOOKUP(G$1,Data!$AP:$AR,3,FALSE),Cuenta,VLOOKUP(G$1,Data!$AP:$AR,2,FALSE))+SUMIFS(FX,Fecha,$A430,Linea,VLOOKUP(G$1,Data!$AP:$AR,3,FALSE),Cuenta,VLOOKUP(G$1,Data!$AP:$AR,2,FALSE))+G429,"")</f>
        <v/>
      </c>
      <c r="H430" s="3" t="str">
        <f>IF(AND($A430&lt;&gt;"",H$1&lt;&gt;""),SUMIFS(VM,Fecha,$A430,Linea,VLOOKUP(H$1,Data!$AP:$AR,3,FALSE),Cuenta,VLOOKUP(H$1,Data!$AP:$AR,2,FALSE))+SUMIFS(FX,Fecha,$A430,Linea,VLOOKUP(H$1,Data!$AP:$AR,3,FALSE),Cuenta,VLOOKUP(H$1,Data!$AP:$AR,2,FALSE))+H429,"")</f>
        <v/>
      </c>
      <c r="I430" s="3" t="str">
        <f>IF(AND($A430&lt;&gt;"",I$1&lt;&gt;""),SUMIFS(VM,Fecha,$A430,Linea,VLOOKUP(I$1,Data!$AP:$AR,3,FALSE),Cuenta,VLOOKUP(I$1,Data!$AP:$AR,2,FALSE))+SUMIFS(FX,Fecha,$A430,Linea,VLOOKUP(I$1,Data!$AP:$AR,3,FALSE),Cuenta,VLOOKUP(I$1,Data!$AP:$AR,2,FALSE))+I429,"")</f>
        <v/>
      </c>
      <c r="J430" s="3" t="str">
        <f>IF(AND($A430&lt;&gt;"",J$1&lt;&gt;""),SUMIFS(VM,Fecha,$A430,Linea,VLOOKUP(J$1,Data!$AP:$AR,3,FALSE),Cuenta,VLOOKUP(J$1,Data!$AP:$AR,2,FALSE))+SUMIFS(FX,Fecha,$A430,Linea,VLOOKUP(J$1,Data!$AP:$AR,3,FALSE),Cuenta,VLOOKUP(J$1,Data!$AP:$AR,2,FALSE))+J429,"")</f>
        <v/>
      </c>
      <c r="K430" s="3" t="str">
        <f>IF(AND($A430&lt;&gt;"",K$1&lt;&gt;""),SUMIFS(VM,Fecha,$A430,Linea,VLOOKUP(K$1,Data!$AP:$AR,3,FALSE),Cuenta,VLOOKUP(K$1,Data!$AP:$AR,2,FALSE))+SUMIFS(FX,Fecha,$A430,Linea,VLOOKUP(K$1,Data!$AP:$AR,3,FALSE),Cuenta,VLOOKUP(K$1,Data!$AP:$AR,2,FALSE))+K429,"")</f>
        <v/>
      </c>
      <c r="L430" s="3" t="str">
        <f>IF(AND($A430&lt;&gt;"",L$1&lt;&gt;""),SUMIFS(VM,Fecha,$A430,Linea,VLOOKUP(L$1,Data!$AP:$AR,3,FALSE),Cuenta,VLOOKUP(L$1,Data!$AP:$AR,2,FALSE))+SUMIFS(FX,Fecha,$A430,Linea,VLOOKUP(L$1,Data!$AP:$AR,3,FALSE),Cuenta,VLOOKUP(L$1,Data!$AP:$AR,2,FALSE))+L429,"")</f>
        <v/>
      </c>
      <c r="M430" s="3" t="str">
        <f>IF(AND($A430&lt;&gt;"",M$1&lt;&gt;""),SUMIFS(VM,Fecha,$A430,Linea,VLOOKUP(M$1,Data!$AP:$AR,3,FALSE),Cuenta,VLOOKUP(M$1,Data!$AP:$AR,2,FALSE))+SUMIFS(FX,Fecha,$A430,Linea,VLOOKUP(M$1,Data!$AP:$AR,3,FALSE),Cuenta,VLOOKUP(M$1,Data!$AP:$AR,2,FALSE))+M429,"")</f>
        <v/>
      </c>
      <c r="N430" s="3" t="str">
        <f>IF(AND($A430&lt;&gt;"",N$1&lt;&gt;""),SUMIFS(VM,Fecha,$A430,Linea,VLOOKUP(N$1,Data!$AP:$AR,3,FALSE),Cuenta,VLOOKUP(N$1,Data!$AP:$AR,2,FALSE))+SUMIFS(FX,Fecha,$A430,Linea,VLOOKUP(N$1,Data!$AP:$AR,3,FALSE),Cuenta,VLOOKUP(N$1,Data!$AP:$AR,2,FALSE))+N429,"")</f>
        <v/>
      </c>
    </row>
    <row r="431" spans="2:14" x14ac:dyDescent="0.25">
      <c r="B431" s="3" t="str">
        <f>IF(AND($A431&lt;&gt;"",B$1&lt;&gt;""),SUMIFS(VM,Fecha,$A431,Linea,VLOOKUP(B$1,Data!$AP:$AR,3,FALSE),Cuenta,VLOOKUP(B$1,Data!$AP:$AR,2,FALSE))+SUMIFS(FX,Fecha,$A431,Linea,VLOOKUP(B$1,Data!$AP:$AR,3,FALSE),Cuenta,VLOOKUP(B$1,Data!$AP:$AR,2,FALSE))+B430,"")</f>
        <v/>
      </c>
      <c r="C431" s="3" t="str">
        <f>IF(AND($A431&lt;&gt;"",C$1&lt;&gt;""),SUMIFS(VM,Fecha,$A431,Linea,VLOOKUP(C$1,Data!$AP:$AR,3,FALSE),Cuenta,VLOOKUP(C$1,Data!$AP:$AR,2,FALSE))+SUMIFS(FX,Fecha,$A431,Linea,VLOOKUP(C$1,Data!$AP:$AR,3,FALSE),Cuenta,VLOOKUP(C$1,Data!$AP:$AR,2,FALSE))+C430,"")</f>
        <v/>
      </c>
      <c r="D431" s="3" t="str">
        <f>IF(AND($A431&lt;&gt;"",D$1&lt;&gt;""),SUMIFS(VM,Fecha,$A431,Linea,VLOOKUP(D$1,Data!$AP:$AR,3,FALSE),Cuenta,VLOOKUP(D$1,Data!$AP:$AR,2,FALSE))+SUMIFS(FX,Fecha,$A431,Linea,VLOOKUP(D$1,Data!$AP:$AR,3,FALSE),Cuenta,VLOOKUP(D$1,Data!$AP:$AR,2,FALSE))+D430,"")</f>
        <v/>
      </c>
      <c r="E431" s="3" t="str">
        <f>IF(AND($A431&lt;&gt;"",E$1&lt;&gt;""),SUMIFS(VM,Fecha,$A431,Linea,VLOOKUP(E$1,Data!$AP:$AR,3,FALSE),Cuenta,VLOOKUP(E$1,Data!$AP:$AR,2,FALSE))+SUMIFS(FX,Fecha,$A431,Linea,VLOOKUP(E$1,Data!$AP:$AR,3,FALSE),Cuenta,VLOOKUP(E$1,Data!$AP:$AR,2,FALSE))+E430,"")</f>
        <v/>
      </c>
      <c r="F431" s="3" t="str">
        <f>IF(AND($A431&lt;&gt;"",F$1&lt;&gt;""),SUMIFS(VM,Fecha,$A431,Linea,VLOOKUP(F$1,Data!$AP:$AR,3,FALSE),Cuenta,VLOOKUP(F$1,Data!$AP:$AR,2,FALSE))+SUMIFS(FX,Fecha,$A431,Linea,VLOOKUP(F$1,Data!$AP:$AR,3,FALSE),Cuenta,VLOOKUP(F$1,Data!$AP:$AR,2,FALSE))+F430,"")</f>
        <v/>
      </c>
      <c r="G431" s="3" t="str">
        <f>IF(AND($A431&lt;&gt;"",G$1&lt;&gt;""),SUMIFS(VM,Fecha,$A431,Linea,VLOOKUP(G$1,Data!$AP:$AR,3,FALSE),Cuenta,VLOOKUP(G$1,Data!$AP:$AR,2,FALSE))+SUMIFS(FX,Fecha,$A431,Linea,VLOOKUP(G$1,Data!$AP:$AR,3,FALSE),Cuenta,VLOOKUP(G$1,Data!$AP:$AR,2,FALSE))+G430,"")</f>
        <v/>
      </c>
      <c r="H431" s="3" t="str">
        <f>IF(AND($A431&lt;&gt;"",H$1&lt;&gt;""),SUMIFS(VM,Fecha,$A431,Linea,VLOOKUP(H$1,Data!$AP:$AR,3,FALSE),Cuenta,VLOOKUP(H$1,Data!$AP:$AR,2,FALSE))+SUMIFS(FX,Fecha,$A431,Linea,VLOOKUP(H$1,Data!$AP:$AR,3,FALSE),Cuenta,VLOOKUP(H$1,Data!$AP:$AR,2,FALSE))+H430,"")</f>
        <v/>
      </c>
      <c r="I431" s="3" t="str">
        <f>IF(AND($A431&lt;&gt;"",I$1&lt;&gt;""),SUMIFS(VM,Fecha,$A431,Linea,VLOOKUP(I$1,Data!$AP:$AR,3,FALSE),Cuenta,VLOOKUP(I$1,Data!$AP:$AR,2,FALSE))+SUMIFS(FX,Fecha,$A431,Linea,VLOOKUP(I$1,Data!$AP:$AR,3,FALSE),Cuenta,VLOOKUP(I$1,Data!$AP:$AR,2,FALSE))+I430,"")</f>
        <v/>
      </c>
      <c r="J431" s="3" t="str">
        <f>IF(AND($A431&lt;&gt;"",J$1&lt;&gt;""),SUMIFS(VM,Fecha,$A431,Linea,VLOOKUP(J$1,Data!$AP:$AR,3,FALSE),Cuenta,VLOOKUP(J$1,Data!$AP:$AR,2,FALSE))+SUMIFS(FX,Fecha,$A431,Linea,VLOOKUP(J$1,Data!$AP:$AR,3,FALSE),Cuenta,VLOOKUP(J$1,Data!$AP:$AR,2,FALSE))+J430,"")</f>
        <v/>
      </c>
      <c r="K431" s="3" t="str">
        <f>IF(AND($A431&lt;&gt;"",K$1&lt;&gt;""),SUMIFS(VM,Fecha,$A431,Linea,VLOOKUP(K$1,Data!$AP:$AR,3,FALSE),Cuenta,VLOOKUP(K$1,Data!$AP:$AR,2,FALSE))+SUMIFS(FX,Fecha,$A431,Linea,VLOOKUP(K$1,Data!$AP:$AR,3,FALSE),Cuenta,VLOOKUP(K$1,Data!$AP:$AR,2,FALSE))+K430,"")</f>
        <v/>
      </c>
      <c r="L431" s="3" t="str">
        <f>IF(AND($A431&lt;&gt;"",L$1&lt;&gt;""),SUMIFS(VM,Fecha,$A431,Linea,VLOOKUP(L$1,Data!$AP:$AR,3,FALSE),Cuenta,VLOOKUP(L$1,Data!$AP:$AR,2,FALSE))+SUMIFS(FX,Fecha,$A431,Linea,VLOOKUP(L$1,Data!$AP:$AR,3,FALSE),Cuenta,VLOOKUP(L$1,Data!$AP:$AR,2,FALSE))+L430,"")</f>
        <v/>
      </c>
      <c r="M431" s="3" t="str">
        <f>IF(AND($A431&lt;&gt;"",M$1&lt;&gt;""),SUMIFS(VM,Fecha,$A431,Linea,VLOOKUP(M$1,Data!$AP:$AR,3,FALSE),Cuenta,VLOOKUP(M$1,Data!$AP:$AR,2,FALSE))+SUMIFS(FX,Fecha,$A431,Linea,VLOOKUP(M$1,Data!$AP:$AR,3,FALSE),Cuenta,VLOOKUP(M$1,Data!$AP:$AR,2,FALSE))+M430,"")</f>
        <v/>
      </c>
      <c r="N431" s="3" t="str">
        <f>IF(AND($A431&lt;&gt;"",N$1&lt;&gt;""),SUMIFS(VM,Fecha,$A431,Linea,VLOOKUP(N$1,Data!$AP:$AR,3,FALSE),Cuenta,VLOOKUP(N$1,Data!$AP:$AR,2,FALSE))+SUMIFS(FX,Fecha,$A431,Linea,VLOOKUP(N$1,Data!$AP:$AR,3,FALSE),Cuenta,VLOOKUP(N$1,Data!$AP:$AR,2,FALSE))+N430,"")</f>
        <v/>
      </c>
    </row>
    <row r="432" spans="2:14" x14ac:dyDescent="0.25">
      <c r="B432" s="3" t="str">
        <f>IF(AND($A432&lt;&gt;"",B$1&lt;&gt;""),SUMIFS(VM,Fecha,$A432,Linea,VLOOKUP(B$1,Data!$AP:$AR,3,FALSE),Cuenta,VLOOKUP(B$1,Data!$AP:$AR,2,FALSE))+SUMIFS(FX,Fecha,$A432,Linea,VLOOKUP(B$1,Data!$AP:$AR,3,FALSE),Cuenta,VLOOKUP(B$1,Data!$AP:$AR,2,FALSE))+B431,"")</f>
        <v/>
      </c>
      <c r="C432" s="3" t="str">
        <f>IF(AND($A432&lt;&gt;"",C$1&lt;&gt;""),SUMIFS(VM,Fecha,$A432,Linea,VLOOKUP(C$1,Data!$AP:$AR,3,FALSE),Cuenta,VLOOKUP(C$1,Data!$AP:$AR,2,FALSE))+SUMIFS(FX,Fecha,$A432,Linea,VLOOKUP(C$1,Data!$AP:$AR,3,FALSE),Cuenta,VLOOKUP(C$1,Data!$AP:$AR,2,FALSE))+C431,"")</f>
        <v/>
      </c>
      <c r="D432" s="3" t="str">
        <f>IF(AND($A432&lt;&gt;"",D$1&lt;&gt;""),SUMIFS(VM,Fecha,$A432,Linea,VLOOKUP(D$1,Data!$AP:$AR,3,FALSE),Cuenta,VLOOKUP(D$1,Data!$AP:$AR,2,FALSE))+SUMIFS(FX,Fecha,$A432,Linea,VLOOKUP(D$1,Data!$AP:$AR,3,FALSE),Cuenta,VLOOKUP(D$1,Data!$AP:$AR,2,FALSE))+D431,"")</f>
        <v/>
      </c>
      <c r="E432" s="3" t="str">
        <f>IF(AND($A432&lt;&gt;"",E$1&lt;&gt;""),SUMIFS(VM,Fecha,$A432,Linea,VLOOKUP(E$1,Data!$AP:$AR,3,FALSE),Cuenta,VLOOKUP(E$1,Data!$AP:$AR,2,FALSE))+SUMIFS(FX,Fecha,$A432,Linea,VLOOKUP(E$1,Data!$AP:$AR,3,FALSE),Cuenta,VLOOKUP(E$1,Data!$AP:$AR,2,FALSE))+E431,"")</f>
        <v/>
      </c>
      <c r="F432" s="3" t="str">
        <f>IF(AND($A432&lt;&gt;"",F$1&lt;&gt;""),SUMIFS(VM,Fecha,$A432,Linea,VLOOKUP(F$1,Data!$AP:$AR,3,FALSE),Cuenta,VLOOKUP(F$1,Data!$AP:$AR,2,FALSE))+SUMIFS(FX,Fecha,$A432,Linea,VLOOKUP(F$1,Data!$AP:$AR,3,FALSE),Cuenta,VLOOKUP(F$1,Data!$AP:$AR,2,FALSE))+F431,"")</f>
        <v/>
      </c>
      <c r="G432" s="3" t="str">
        <f>IF(AND($A432&lt;&gt;"",G$1&lt;&gt;""),SUMIFS(VM,Fecha,$A432,Linea,VLOOKUP(G$1,Data!$AP:$AR,3,FALSE),Cuenta,VLOOKUP(G$1,Data!$AP:$AR,2,FALSE))+SUMIFS(FX,Fecha,$A432,Linea,VLOOKUP(G$1,Data!$AP:$AR,3,FALSE),Cuenta,VLOOKUP(G$1,Data!$AP:$AR,2,FALSE))+G431,"")</f>
        <v/>
      </c>
      <c r="H432" s="3" t="str">
        <f>IF(AND($A432&lt;&gt;"",H$1&lt;&gt;""),SUMIFS(VM,Fecha,$A432,Linea,VLOOKUP(H$1,Data!$AP:$AR,3,FALSE),Cuenta,VLOOKUP(H$1,Data!$AP:$AR,2,FALSE))+SUMIFS(FX,Fecha,$A432,Linea,VLOOKUP(H$1,Data!$AP:$AR,3,FALSE),Cuenta,VLOOKUP(H$1,Data!$AP:$AR,2,FALSE))+H431,"")</f>
        <v/>
      </c>
      <c r="I432" s="3" t="str">
        <f>IF(AND($A432&lt;&gt;"",I$1&lt;&gt;""),SUMIFS(VM,Fecha,$A432,Linea,VLOOKUP(I$1,Data!$AP:$AR,3,FALSE),Cuenta,VLOOKUP(I$1,Data!$AP:$AR,2,FALSE))+SUMIFS(FX,Fecha,$A432,Linea,VLOOKUP(I$1,Data!$AP:$AR,3,FALSE),Cuenta,VLOOKUP(I$1,Data!$AP:$AR,2,FALSE))+I431,"")</f>
        <v/>
      </c>
      <c r="J432" s="3" t="str">
        <f>IF(AND($A432&lt;&gt;"",J$1&lt;&gt;""),SUMIFS(VM,Fecha,$A432,Linea,VLOOKUP(J$1,Data!$AP:$AR,3,FALSE),Cuenta,VLOOKUP(J$1,Data!$AP:$AR,2,FALSE))+SUMIFS(FX,Fecha,$A432,Linea,VLOOKUP(J$1,Data!$AP:$AR,3,FALSE),Cuenta,VLOOKUP(J$1,Data!$AP:$AR,2,FALSE))+J431,"")</f>
        <v/>
      </c>
      <c r="K432" s="3" t="str">
        <f>IF(AND($A432&lt;&gt;"",K$1&lt;&gt;""),SUMIFS(VM,Fecha,$A432,Linea,VLOOKUP(K$1,Data!$AP:$AR,3,FALSE),Cuenta,VLOOKUP(K$1,Data!$AP:$AR,2,FALSE))+SUMIFS(FX,Fecha,$A432,Linea,VLOOKUP(K$1,Data!$AP:$AR,3,FALSE),Cuenta,VLOOKUP(K$1,Data!$AP:$AR,2,FALSE))+K431,"")</f>
        <v/>
      </c>
      <c r="L432" s="3" t="str">
        <f>IF(AND($A432&lt;&gt;"",L$1&lt;&gt;""),SUMIFS(VM,Fecha,$A432,Linea,VLOOKUP(L$1,Data!$AP:$AR,3,FALSE),Cuenta,VLOOKUP(L$1,Data!$AP:$AR,2,FALSE))+SUMIFS(FX,Fecha,$A432,Linea,VLOOKUP(L$1,Data!$AP:$AR,3,FALSE),Cuenta,VLOOKUP(L$1,Data!$AP:$AR,2,FALSE))+L431,"")</f>
        <v/>
      </c>
      <c r="M432" s="3" t="str">
        <f>IF(AND($A432&lt;&gt;"",M$1&lt;&gt;""),SUMIFS(VM,Fecha,$A432,Linea,VLOOKUP(M$1,Data!$AP:$AR,3,FALSE),Cuenta,VLOOKUP(M$1,Data!$AP:$AR,2,FALSE))+SUMIFS(FX,Fecha,$A432,Linea,VLOOKUP(M$1,Data!$AP:$AR,3,FALSE),Cuenta,VLOOKUP(M$1,Data!$AP:$AR,2,FALSE))+M431,"")</f>
        <v/>
      </c>
      <c r="N432" s="3" t="str">
        <f>IF(AND($A432&lt;&gt;"",N$1&lt;&gt;""),SUMIFS(VM,Fecha,$A432,Linea,VLOOKUP(N$1,Data!$AP:$AR,3,FALSE),Cuenta,VLOOKUP(N$1,Data!$AP:$AR,2,FALSE))+SUMIFS(FX,Fecha,$A432,Linea,VLOOKUP(N$1,Data!$AP:$AR,3,FALSE),Cuenta,VLOOKUP(N$1,Data!$AP:$AR,2,FALSE))+N431,"")</f>
        <v/>
      </c>
    </row>
    <row r="433" spans="2:14" x14ac:dyDescent="0.25">
      <c r="B433" s="3" t="str">
        <f>IF(AND($A433&lt;&gt;"",B$1&lt;&gt;""),SUMIFS(VM,Fecha,$A433,Linea,VLOOKUP(B$1,Data!$AP:$AR,3,FALSE),Cuenta,VLOOKUP(B$1,Data!$AP:$AR,2,FALSE))+SUMIFS(FX,Fecha,$A433,Linea,VLOOKUP(B$1,Data!$AP:$AR,3,FALSE),Cuenta,VLOOKUP(B$1,Data!$AP:$AR,2,FALSE))+B432,"")</f>
        <v/>
      </c>
      <c r="C433" s="3" t="str">
        <f>IF(AND($A433&lt;&gt;"",C$1&lt;&gt;""),SUMIFS(VM,Fecha,$A433,Linea,VLOOKUP(C$1,Data!$AP:$AR,3,FALSE),Cuenta,VLOOKUP(C$1,Data!$AP:$AR,2,FALSE))+SUMIFS(FX,Fecha,$A433,Linea,VLOOKUP(C$1,Data!$AP:$AR,3,FALSE),Cuenta,VLOOKUP(C$1,Data!$AP:$AR,2,FALSE))+C432,"")</f>
        <v/>
      </c>
      <c r="D433" s="3" t="str">
        <f>IF(AND($A433&lt;&gt;"",D$1&lt;&gt;""),SUMIFS(VM,Fecha,$A433,Linea,VLOOKUP(D$1,Data!$AP:$AR,3,FALSE),Cuenta,VLOOKUP(D$1,Data!$AP:$AR,2,FALSE))+SUMIFS(FX,Fecha,$A433,Linea,VLOOKUP(D$1,Data!$AP:$AR,3,FALSE),Cuenta,VLOOKUP(D$1,Data!$AP:$AR,2,FALSE))+D432,"")</f>
        <v/>
      </c>
      <c r="E433" s="3" t="str">
        <f>IF(AND($A433&lt;&gt;"",E$1&lt;&gt;""),SUMIFS(VM,Fecha,$A433,Linea,VLOOKUP(E$1,Data!$AP:$AR,3,FALSE),Cuenta,VLOOKUP(E$1,Data!$AP:$AR,2,FALSE))+SUMIFS(FX,Fecha,$A433,Linea,VLOOKUP(E$1,Data!$AP:$AR,3,FALSE),Cuenta,VLOOKUP(E$1,Data!$AP:$AR,2,FALSE))+E432,"")</f>
        <v/>
      </c>
      <c r="F433" s="3" t="str">
        <f>IF(AND($A433&lt;&gt;"",F$1&lt;&gt;""),SUMIFS(VM,Fecha,$A433,Linea,VLOOKUP(F$1,Data!$AP:$AR,3,FALSE),Cuenta,VLOOKUP(F$1,Data!$AP:$AR,2,FALSE))+SUMIFS(FX,Fecha,$A433,Linea,VLOOKUP(F$1,Data!$AP:$AR,3,FALSE),Cuenta,VLOOKUP(F$1,Data!$AP:$AR,2,FALSE))+F432,"")</f>
        <v/>
      </c>
      <c r="G433" s="3" t="str">
        <f>IF(AND($A433&lt;&gt;"",G$1&lt;&gt;""),SUMIFS(VM,Fecha,$A433,Linea,VLOOKUP(G$1,Data!$AP:$AR,3,FALSE),Cuenta,VLOOKUP(G$1,Data!$AP:$AR,2,FALSE))+SUMIFS(FX,Fecha,$A433,Linea,VLOOKUP(G$1,Data!$AP:$AR,3,FALSE),Cuenta,VLOOKUP(G$1,Data!$AP:$AR,2,FALSE))+G432,"")</f>
        <v/>
      </c>
      <c r="H433" s="3" t="str">
        <f>IF(AND($A433&lt;&gt;"",H$1&lt;&gt;""),SUMIFS(VM,Fecha,$A433,Linea,VLOOKUP(H$1,Data!$AP:$AR,3,FALSE),Cuenta,VLOOKUP(H$1,Data!$AP:$AR,2,FALSE))+SUMIFS(FX,Fecha,$A433,Linea,VLOOKUP(H$1,Data!$AP:$AR,3,FALSE),Cuenta,VLOOKUP(H$1,Data!$AP:$AR,2,FALSE))+H432,"")</f>
        <v/>
      </c>
      <c r="I433" s="3" t="str">
        <f>IF(AND($A433&lt;&gt;"",I$1&lt;&gt;""),SUMIFS(VM,Fecha,$A433,Linea,VLOOKUP(I$1,Data!$AP:$AR,3,FALSE),Cuenta,VLOOKUP(I$1,Data!$AP:$AR,2,FALSE))+SUMIFS(FX,Fecha,$A433,Linea,VLOOKUP(I$1,Data!$AP:$AR,3,FALSE),Cuenta,VLOOKUP(I$1,Data!$AP:$AR,2,FALSE))+I432,"")</f>
        <v/>
      </c>
      <c r="J433" s="3" t="str">
        <f>IF(AND($A433&lt;&gt;"",J$1&lt;&gt;""),SUMIFS(VM,Fecha,$A433,Linea,VLOOKUP(J$1,Data!$AP:$AR,3,FALSE),Cuenta,VLOOKUP(J$1,Data!$AP:$AR,2,FALSE))+SUMIFS(FX,Fecha,$A433,Linea,VLOOKUP(J$1,Data!$AP:$AR,3,FALSE),Cuenta,VLOOKUP(J$1,Data!$AP:$AR,2,FALSE))+J432,"")</f>
        <v/>
      </c>
      <c r="K433" s="3" t="str">
        <f>IF(AND($A433&lt;&gt;"",K$1&lt;&gt;""),SUMIFS(VM,Fecha,$A433,Linea,VLOOKUP(K$1,Data!$AP:$AR,3,FALSE),Cuenta,VLOOKUP(K$1,Data!$AP:$AR,2,FALSE))+SUMIFS(FX,Fecha,$A433,Linea,VLOOKUP(K$1,Data!$AP:$AR,3,FALSE),Cuenta,VLOOKUP(K$1,Data!$AP:$AR,2,FALSE))+K432,"")</f>
        <v/>
      </c>
      <c r="L433" s="3" t="str">
        <f>IF(AND($A433&lt;&gt;"",L$1&lt;&gt;""),SUMIFS(VM,Fecha,$A433,Linea,VLOOKUP(L$1,Data!$AP:$AR,3,FALSE),Cuenta,VLOOKUP(L$1,Data!$AP:$AR,2,FALSE))+SUMIFS(FX,Fecha,$A433,Linea,VLOOKUP(L$1,Data!$AP:$AR,3,FALSE),Cuenta,VLOOKUP(L$1,Data!$AP:$AR,2,FALSE))+L432,"")</f>
        <v/>
      </c>
      <c r="M433" s="3" t="str">
        <f>IF(AND($A433&lt;&gt;"",M$1&lt;&gt;""),SUMIFS(VM,Fecha,$A433,Linea,VLOOKUP(M$1,Data!$AP:$AR,3,FALSE),Cuenta,VLOOKUP(M$1,Data!$AP:$AR,2,FALSE))+SUMIFS(FX,Fecha,$A433,Linea,VLOOKUP(M$1,Data!$AP:$AR,3,FALSE),Cuenta,VLOOKUP(M$1,Data!$AP:$AR,2,FALSE))+M432,"")</f>
        <v/>
      </c>
      <c r="N433" s="3" t="str">
        <f>IF(AND($A433&lt;&gt;"",N$1&lt;&gt;""),SUMIFS(VM,Fecha,$A433,Linea,VLOOKUP(N$1,Data!$AP:$AR,3,FALSE),Cuenta,VLOOKUP(N$1,Data!$AP:$AR,2,FALSE))+SUMIFS(FX,Fecha,$A433,Linea,VLOOKUP(N$1,Data!$AP:$AR,3,FALSE),Cuenta,VLOOKUP(N$1,Data!$AP:$AR,2,FALSE))+N432,"")</f>
        <v/>
      </c>
    </row>
    <row r="434" spans="2:14" x14ac:dyDescent="0.25">
      <c r="B434" s="3" t="str">
        <f>IF(AND($A434&lt;&gt;"",B$1&lt;&gt;""),SUMIFS(VM,Fecha,$A434,Linea,VLOOKUP(B$1,Data!$AP:$AR,3,FALSE),Cuenta,VLOOKUP(B$1,Data!$AP:$AR,2,FALSE))+SUMIFS(FX,Fecha,$A434,Linea,VLOOKUP(B$1,Data!$AP:$AR,3,FALSE),Cuenta,VLOOKUP(B$1,Data!$AP:$AR,2,FALSE))+B433,"")</f>
        <v/>
      </c>
      <c r="C434" s="3" t="str">
        <f>IF(AND($A434&lt;&gt;"",C$1&lt;&gt;""),SUMIFS(VM,Fecha,$A434,Linea,VLOOKUP(C$1,Data!$AP:$AR,3,FALSE),Cuenta,VLOOKUP(C$1,Data!$AP:$AR,2,FALSE))+SUMIFS(FX,Fecha,$A434,Linea,VLOOKUP(C$1,Data!$AP:$AR,3,FALSE),Cuenta,VLOOKUP(C$1,Data!$AP:$AR,2,FALSE))+C433,"")</f>
        <v/>
      </c>
      <c r="D434" s="3" t="str">
        <f>IF(AND($A434&lt;&gt;"",D$1&lt;&gt;""),SUMIFS(VM,Fecha,$A434,Linea,VLOOKUP(D$1,Data!$AP:$AR,3,FALSE),Cuenta,VLOOKUP(D$1,Data!$AP:$AR,2,FALSE))+SUMIFS(FX,Fecha,$A434,Linea,VLOOKUP(D$1,Data!$AP:$AR,3,FALSE),Cuenta,VLOOKUP(D$1,Data!$AP:$AR,2,FALSE))+D433,"")</f>
        <v/>
      </c>
      <c r="E434" s="3" t="str">
        <f>IF(AND($A434&lt;&gt;"",E$1&lt;&gt;""),SUMIFS(VM,Fecha,$A434,Linea,VLOOKUP(E$1,Data!$AP:$AR,3,FALSE),Cuenta,VLOOKUP(E$1,Data!$AP:$AR,2,FALSE))+SUMIFS(FX,Fecha,$A434,Linea,VLOOKUP(E$1,Data!$AP:$AR,3,FALSE),Cuenta,VLOOKUP(E$1,Data!$AP:$AR,2,FALSE))+E433,"")</f>
        <v/>
      </c>
      <c r="F434" s="3" t="str">
        <f>IF(AND($A434&lt;&gt;"",F$1&lt;&gt;""),SUMIFS(VM,Fecha,$A434,Linea,VLOOKUP(F$1,Data!$AP:$AR,3,FALSE),Cuenta,VLOOKUP(F$1,Data!$AP:$AR,2,FALSE))+SUMIFS(FX,Fecha,$A434,Linea,VLOOKUP(F$1,Data!$AP:$AR,3,FALSE),Cuenta,VLOOKUP(F$1,Data!$AP:$AR,2,FALSE))+F433,"")</f>
        <v/>
      </c>
      <c r="G434" s="3" t="str">
        <f>IF(AND($A434&lt;&gt;"",G$1&lt;&gt;""),SUMIFS(VM,Fecha,$A434,Linea,VLOOKUP(G$1,Data!$AP:$AR,3,FALSE),Cuenta,VLOOKUP(G$1,Data!$AP:$AR,2,FALSE))+SUMIFS(FX,Fecha,$A434,Linea,VLOOKUP(G$1,Data!$AP:$AR,3,FALSE),Cuenta,VLOOKUP(G$1,Data!$AP:$AR,2,FALSE))+G433,"")</f>
        <v/>
      </c>
      <c r="H434" s="3" t="str">
        <f>IF(AND($A434&lt;&gt;"",H$1&lt;&gt;""),SUMIFS(VM,Fecha,$A434,Linea,VLOOKUP(H$1,Data!$AP:$AR,3,FALSE),Cuenta,VLOOKUP(H$1,Data!$AP:$AR,2,FALSE))+SUMIFS(FX,Fecha,$A434,Linea,VLOOKUP(H$1,Data!$AP:$AR,3,FALSE),Cuenta,VLOOKUP(H$1,Data!$AP:$AR,2,FALSE))+H433,"")</f>
        <v/>
      </c>
      <c r="I434" s="3" t="str">
        <f>IF(AND($A434&lt;&gt;"",I$1&lt;&gt;""),SUMIFS(VM,Fecha,$A434,Linea,VLOOKUP(I$1,Data!$AP:$AR,3,FALSE),Cuenta,VLOOKUP(I$1,Data!$AP:$AR,2,FALSE))+SUMIFS(FX,Fecha,$A434,Linea,VLOOKUP(I$1,Data!$AP:$AR,3,FALSE),Cuenta,VLOOKUP(I$1,Data!$AP:$AR,2,FALSE))+I433,"")</f>
        <v/>
      </c>
      <c r="J434" s="3" t="str">
        <f>IF(AND($A434&lt;&gt;"",J$1&lt;&gt;""),SUMIFS(VM,Fecha,$A434,Linea,VLOOKUP(J$1,Data!$AP:$AR,3,FALSE),Cuenta,VLOOKUP(J$1,Data!$AP:$AR,2,FALSE))+SUMIFS(FX,Fecha,$A434,Linea,VLOOKUP(J$1,Data!$AP:$AR,3,FALSE),Cuenta,VLOOKUP(J$1,Data!$AP:$AR,2,FALSE))+J433,"")</f>
        <v/>
      </c>
      <c r="K434" s="3" t="str">
        <f>IF(AND($A434&lt;&gt;"",K$1&lt;&gt;""),SUMIFS(VM,Fecha,$A434,Linea,VLOOKUP(K$1,Data!$AP:$AR,3,FALSE),Cuenta,VLOOKUP(K$1,Data!$AP:$AR,2,FALSE))+SUMIFS(FX,Fecha,$A434,Linea,VLOOKUP(K$1,Data!$AP:$AR,3,FALSE),Cuenta,VLOOKUP(K$1,Data!$AP:$AR,2,FALSE))+K433,"")</f>
        <v/>
      </c>
      <c r="L434" s="3" t="str">
        <f>IF(AND($A434&lt;&gt;"",L$1&lt;&gt;""),SUMIFS(VM,Fecha,$A434,Linea,VLOOKUP(L$1,Data!$AP:$AR,3,FALSE),Cuenta,VLOOKUP(L$1,Data!$AP:$AR,2,FALSE))+SUMIFS(FX,Fecha,$A434,Linea,VLOOKUP(L$1,Data!$AP:$AR,3,FALSE),Cuenta,VLOOKUP(L$1,Data!$AP:$AR,2,FALSE))+L433,"")</f>
        <v/>
      </c>
      <c r="M434" s="3" t="str">
        <f>IF(AND($A434&lt;&gt;"",M$1&lt;&gt;""),SUMIFS(VM,Fecha,$A434,Linea,VLOOKUP(M$1,Data!$AP:$AR,3,FALSE),Cuenta,VLOOKUP(M$1,Data!$AP:$AR,2,FALSE))+SUMIFS(FX,Fecha,$A434,Linea,VLOOKUP(M$1,Data!$AP:$AR,3,FALSE),Cuenta,VLOOKUP(M$1,Data!$AP:$AR,2,FALSE))+M433,"")</f>
        <v/>
      </c>
      <c r="N434" s="3" t="str">
        <f>IF(AND($A434&lt;&gt;"",N$1&lt;&gt;""),SUMIFS(VM,Fecha,$A434,Linea,VLOOKUP(N$1,Data!$AP:$AR,3,FALSE),Cuenta,VLOOKUP(N$1,Data!$AP:$AR,2,FALSE))+SUMIFS(FX,Fecha,$A434,Linea,VLOOKUP(N$1,Data!$AP:$AR,3,FALSE),Cuenta,VLOOKUP(N$1,Data!$AP:$AR,2,FALSE))+N433,"")</f>
        <v/>
      </c>
    </row>
    <row r="435" spans="2:14" x14ac:dyDescent="0.25">
      <c r="B435" s="3" t="str">
        <f>IF(AND($A435&lt;&gt;"",B$1&lt;&gt;""),SUMIFS(VM,Fecha,$A435,Linea,VLOOKUP(B$1,Data!$AP:$AR,3,FALSE),Cuenta,VLOOKUP(B$1,Data!$AP:$AR,2,FALSE))+SUMIFS(FX,Fecha,$A435,Linea,VLOOKUP(B$1,Data!$AP:$AR,3,FALSE),Cuenta,VLOOKUP(B$1,Data!$AP:$AR,2,FALSE))+B434,"")</f>
        <v/>
      </c>
      <c r="C435" s="3" t="str">
        <f>IF(AND($A435&lt;&gt;"",C$1&lt;&gt;""),SUMIFS(VM,Fecha,$A435,Linea,VLOOKUP(C$1,Data!$AP:$AR,3,FALSE),Cuenta,VLOOKUP(C$1,Data!$AP:$AR,2,FALSE))+SUMIFS(FX,Fecha,$A435,Linea,VLOOKUP(C$1,Data!$AP:$AR,3,FALSE),Cuenta,VLOOKUP(C$1,Data!$AP:$AR,2,FALSE))+C434,"")</f>
        <v/>
      </c>
      <c r="D435" s="3" t="str">
        <f>IF(AND($A435&lt;&gt;"",D$1&lt;&gt;""),SUMIFS(VM,Fecha,$A435,Linea,VLOOKUP(D$1,Data!$AP:$AR,3,FALSE),Cuenta,VLOOKUP(D$1,Data!$AP:$AR,2,FALSE))+SUMIFS(FX,Fecha,$A435,Linea,VLOOKUP(D$1,Data!$AP:$AR,3,FALSE),Cuenta,VLOOKUP(D$1,Data!$AP:$AR,2,FALSE))+D434,"")</f>
        <v/>
      </c>
      <c r="E435" s="3" t="str">
        <f>IF(AND($A435&lt;&gt;"",E$1&lt;&gt;""),SUMIFS(VM,Fecha,$A435,Linea,VLOOKUP(E$1,Data!$AP:$AR,3,FALSE),Cuenta,VLOOKUP(E$1,Data!$AP:$AR,2,FALSE))+SUMIFS(FX,Fecha,$A435,Linea,VLOOKUP(E$1,Data!$AP:$AR,3,FALSE),Cuenta,VLOOKUP(E$1,Data!$AP:$AR,2,FALSE))+E434,"")</f>
        <v/>
      </c>
      <c r="F435" s="3" t="str">
        <f>IF(AND($A435&lt;&gt;"",F$1&lt;&gt;""),SUMIFS(VM,Fecha,$A435,Linea,VLOOKUP(F$1,Data!$AP:$AR,3,FALSE),Cuenta,VLOOKUP(F$1,Data!$AP:$AR,2,FALSE))+SUMIFS(FX,Fecha,$A435,Linea,VLOOKUP(F$1,Data!$AP:$AR,3,FALSE),Cuenta,VLOOKUP(F$1,Data!$AP:$AR,2,FALSE))+F434,"")</f>
        <v/>
      </c>
      <c r="G435" s="3" t="str">
        <f>IF(AND($A435&lt;&gt;"",G$1&lt;&gt;""),SUMIFS(VM,Fecha,$A435,Linea,VLOOKUP(G$1,Data!$AP:$AR,3,FALSE),Cuenta,VLOOKUP(G$1,Data!$AP:$AR,2,FALSE))+SUMIFS(FX,Fecha,$A435,Linea,VLOOKUP(G$1,Data!$AP:$AR,3,FALSE),Cuenta,VLOOKUP(G$1,Data!$AP:$AR,2,FALSE))+G434,"")</f>
        <v/>
      </c>
      <c r="H435" s="3" t="str">
        <f>IF(AND($A435&lt;&gt;"",H$1&lt;&gt;""),SUMIFS(VM,Fecha,$A435,Linea,VLOOKUP(H$1,Data!$AP:$AR,3,FALSE),Cuenta,VLOOKUP(H$1,Data!$AP:$AR,2,FALSE))+SUMIFS(FX,Fecha,$A435,Linea,VLOOKUP(H$1,Data!$AP:$AR,3,FALSE),Cuenta,VLOOKUP(H$1,Data!$AP:$AR,2,FALSE))+H434,"")</f>
        <v/>
      </c>
      <c r="I435" s="3" t="str">
        <f>IF(AND($A435&lt;&gt;"",I$1&lt;&gt;""),SUMIFS(VM,Fecha,$A435,Linea,VLOOKUP(I$1,Data!$AP:$AR,3,FALSE),Cuenta,VLOOKUP(I$1,Data!$AP:$AR,2,FALSE))+SUMIFS(FX,Fecha,$A435,Linea,VLOOKUP(I$1,Data!$AP:$AR,3,FALSE),Cuenta,VLOOKUP(I$1,Data!$AP:$AR,2,FALSE))+I434,"")</f>
        <v/>
      </c>
      <c r="J435" s="3" t="str">
        <f>IF(AND($A435&lt;&gt;"",J$1&lt;&gt;""),SUMIFS(VM,Fecha,$A435,Linea,VLOOKUP(J$1,Data!$AP:$AR,3,FALSE),Cuenta,VLOOKUP(J$1,Data!$AP:$AR,2,FALSE))+SUMIFS(FX,Fecha,$A435,Linea,VLOOKUP(J$1,Data!$AP:$AR,3,FALSE),Cuenta,VLOOKUP(J$1,Data!$AP:$AR,2,FALSE))+J434,"")</f>
        <v/>
      </c>
      <c r="K435" s="3" t="str">
        <f>IF(AND($A435&lt;&gt;"",K$1&lt;&gt;""),SUMIFS(VM,Fecha,$A435,Linea,VLOOKUP(K$1,Data!$AP:$AR,3,FALSE),Cuenta,VLOOKUP(K$1,Data!$AP:$AR,2,FALSE))+SUMIFS(FX,Fecha,$A435,Linea,VLOOKUP(K$1,Data!$AP:$AR,3,FALSE),Cuenta,VLOOKUP(K$1,Data!$AP:$AR,2,FALSE))+K434,"")</f>
        <v/>
      </c>
      <c r="L435" s="3" t="str">
        <f>IF(AND($A435&lt;&gt;"",L$1&lt;&gt;""),SUMIFS(VM,Fecha,$A435,Linea,VLOOKUP(L$1,Data!$AP:$AR,3,FALSE),Cuenta,VLOOKUP(L$1,Data!$AP:$AR,2,FALSE))+SUMIFS(FX,Fecha,$A435,Linea,VLOOKUP(L$1,Data!$AP:$AR,3,FALSE),Cuenta,VLOOKUP(L$1,Data!$AP:$AR,2,FALSE))+L434,"")</f>
        <v/>
      </c>
      <c r="M435" s="3" t="str">
        <f>IF(AND($A435&lt;&gt;"",M$1&lt;&gt;""),SUMIFS(VM,Fecha,$A435,Linea,VLOOKUP(M$1,Data!$AP:$AR,3,FALSE),Cuenta,VLOOKUP(M$1,Data!$AP:$AR,2,FALSE))+SUMIFS(FX,Fecha,$A435,Linea,VLOOKUP(M$1,Data!$AP:$AR,3,FALSE),Cuenta,VLOOKUP(M$1,Data!$AP:$AR,2,FALSE))+M434,"")</f>
        <v/>
      </c>
      <c r="N435" s="3" t="str">
        <f>IF(AND($A435&lt;&gt;"",N$1&lt;&gt;""),SUMIFS(VM,Fecha,$A435,Linea,VLOOKUP(N$1,Data!$AP:$AR,3,FALSE),Cuenta,VLOOKUP(N$1,Data!$AP:$AR,2,FALSE))+SUMIFS(FX,Fecha,$A435,Linea,VLOOKUP(N$1,Data!$AP:$AR,3,FALSE),Cuenta,VLOOKUP(N$1,Data!$AP:$AR,2,FALSE))+N434,"")</f>
        <v/>
      </c>
    </row>
    <row r="436" spans="2:14" x14ac:dyDescent="0.25">
      <c r="B436" s="3" t="str">
        <f>IF(AND($A436&lt;&gt;"",B$1&lt;&gt;""),SUMIFS(VM,Fecha,$A436,Linea,VLOOKUP(B$1,Data!$AP:$AR,3,FALSE),Cuenta,VLOOKUP(B$1,Data!$AP:$AR,2,FALSE))+SUMIFS(FX,Fecha,$A436,Linea,VLOOKUP(B$1,Data!$AP:$AR,3,FALSE),Cuenta,VLOOKUP(B$1,Data!$AP:$AR,2,FALSE))+B435,"")</f>
        <v/>
      </c>
      <c r="C436" s="3" t="str">
        <f>IF(AND($A436&lt;&gt;"",C$1&lt;&gt;""),SUMIFS(VM,Fecha,$A436,Linea,VLOOKUP(C$1,Data!$AP:$AR,3,FALSE),Cuenta,VLOOKUP(C$1,Data!$AP:$AR,2,FALSE))+SUMIFS(FX,Fecha,$A436,Linea,VLOOKUP(C$1,Data!$AP:$AR,3,FALSE),Cuenta,VLOOKUP(C$1,Data!$AP:$AR,2,FALSE))+C435,"")</f>
        <v/>
      </c>
      <c r="D436" s="3" t="str">
        <f>IF(AND($A436&lt;&gt;"",D$1&lt;&gt;""),SUMIFS(VM,Fecha,$A436,Linea,VLOOKUP(D$1,Data!$AP:$AR,3,FALSE),Cuenta,VLOOKUP(D$1,Data!$AP:$AR,2,FALSE))+SUMIFS(FX,Fecha,$A436,Linea,VLOOKUP(D$1,Data!$AP:$AR,3,FALSE),Cuenta,VLOOKUP(D$1,Data!$AP:$AR,2,FALSE))+D435,"")</f>
        <v/>
      </c>
      <c r="E436" s="3" t="str">
        <f>IF(AND($A436&lt;&gt;"",E$1&lt;&gt;""),SUMIFS(VM,Fecha,$A436,Linea,VLOOKUP(E$1,Data!$AP:$AR,3,FALSE),Cuenta,VLOOKUP(E$1,Data!$AP:$AR,2,FALSE))+SUMIFS(FX,Fecha,$A436,Linea,VLOOKUP(E$1,Data!$AP:$AR,3,FALSE),Cuenta,VLOOKUP(E$1,Data!$AP:$AR,2,FALSE))+E435,"")</f>
        <v/>
      </c>
      <c r="F436" s="3" t="str">
        <f>IF(AND($A436&lt;&gt;"",F$1&lt;&gt;""),SUMIFS(VM,Fecha,$A436,Linea,VLOOKUP(F$1,Data!$AP:$AR,3,FALSE),Cuenta,VLOOKUP(F$1,Data!$AP:$AR,2,FALSE))+SUMIFS(FX,Fecha,$A436,Linea,VLOOKUP(F$1,Data!$AP:$AR,3,FALSE),Cuenta,VLOOKUP(F$1,Data!$AP:$AR,2,FALSE))+F435,"")</f>
        <v/>
      </c>
      <c r="G436" s="3" t="str">
        <f>IF(AND($A436&lt;&gt;"",G$1&lt;&gt;""),SUMIFS(VM,Fecha,$A436,Linea,VLOOKUP(G$1,Data!$AP:$AR,3,FALSE),Cuenta,VLOOKUP(G$1,Data!$AP:$AR,2,FALSE))+SUMIFS(FX,Fecha,$A436,Linea,VLOOKUP(G$1,Data!$AP:$AR,3,FALSE),Cuenta,VLOOKUP(G$1,Data!$AP:$AR,2,FALSE))+G435,"")</f>
        <v/>
      </c>
      <c r="H436" s="3" t="str">
        <f>IF(AND($A436&lt;&gt;"",H$1&lt;&gt;""),SUMIFS(VM,Fecha,$A436,Linea,VLOOKUP(H$1,Data!$AP:$AR,3,FALSE),Cuenta,VLOOKUP(H$1,Data!$AP:$AR,2,FALSE))+SUMIFS(FX,Fecha,$A436,Linea,VLOOKUP(H$1,Data!$AP:$AR,3,FALSE),Cuenta,VLOOKUP(H$1,Data!$AP:$AR,2,FALSE))+H435,"")</f>
        <v/>
      </c>
      <c r="I436" s="3" t="str">
        <f>IF(AND($A436&lt;&gt;"",I$1&lt;&gt;""),SUMIFS(VM,Fecha,$A436,Linea,VLOOKUP(I$1,Data!$AP:$AR,3,FALSE),Cuenta,VLOOKUP(I$1,Data!$AP:$AR,2,FALSE))+SUMIFS(FX,Fecha,$A436,Linea,VLOOKUP(I$1,Data!$AP:$AR,3,FALSE),Cuenta,VLOOKUP(I$1,Data!$AP:$AR,2,FALSE))+I435,"")</f>
        <v/>
      </c>
      <c r="J436" s="3" t="str">
        <f>IF(AND($A436&lt;&gt;"",J$1&lt;&gt;""),SUMIFS(VM,Fecha,$A436,Linea,VLOOKUP(J$1,Data!$AP:$AR,3,FALSE),Cuenta,VLOOKUP(J$1,Data!$AP:$AR,2,FALSE))+SUMIFS(FX,Fecha,$A436,Linea,VLOOKUP(J$1,Data!$AP:$AR,3,FALSE),Cuenta,VLOOKUP(J$1,Data!$AP:$AR,2,FALSE))+J435,"")</f>
        <v/>
      </c>
      <c r="K436" s="3" t="str">
        <f>IF(AND($A436&lt;&gt;"",K$1&lt;&gt;""),SUMIFS(VM,Fecha,$A436,Linea,VLOOKUP(K$1,Data!$AP:$AR,3,FALSE),Cuenta,VLOOKUP(K$1,Data!$AP:$AR,2,FALSE))+SUMIFS(FX,Fecha,$A436,Linea,VLOOKUP(K$1,Data!$AP:$AR,3,FALSE),Cuenta,VLOOKUP(K$1,Data!$AP:$AR,2,FALSE))+K435,"")</f>
        <v/>
      </c>
      <c r="L436" s="3" t="str">
        <f>IF(AND($A436&lt;&gt;"",L$1&lt;&gt;""),SUMIFS(VM,Fecha,$A436,Linea,VLOOKUP(L$1,Data!$AP:$AR,3,FALSE),Cuenta,VLOOKUP(L$1,Data!$AP:$AR,2,FALSE))+SUMIFS(FX,Fecha,$A436,Linea,VLOOKUP(L$1,Data!$AP:$AR,3,FALSE),Cuenta,VLOOKUP(L$1,Data!$AP:$AR,2,FALSE))+L435,"")</f>
        <v/>
      </c>
      <c r="M436" s="3" t="str">
        <f>IF(AND($A436&lt;&gt;"",M$1&lt;&gt;""),SUMIFS(VM,Fecha,$A436,Linea,VLOOKUP(M$1,Data!$AP:$AR,3,FALSE),Cuenta,VLOOKUP(M$1,Data!$AP:$AR,2,FALSE))+SUMIFS(FX,Fecha,$A436,Linea,VLOOKUP(M$1,Data!$AP:$AR,3,FALSE),Cuenta,VLOOKUP(M$1,Data!$AP:$AR,2,FALSE))+M435,"")</f>
        <v/>
      </c>
      <c r="N436" s="3" t="str">
        <f>IF(AND($A436&lt;&gt;"",N$1&lt;&gt;""),SUMIFS(VM,Fecha,$A436,Linea,VLOOKUP(N$1,Data!$AP:$AR,3,FALSE),Cuenta,VLOOKUP(N$1,Data!$AP:$AR,2,FALSE))+SUMIFS(FX,Fecha,$A436,Linea,VLOOKUP(N$1,Data!$AP:$AR,3,FALSE),Cuenta,VLOOKUP(N$1,Data!$AP:$AR,2,FALSE))+N435,"")</f>
        <v/>
      </c>
    </row>
    <row r="437" spans="2:14" x14ac:dyDescent="0.25">
      <c r="B437" s="3" t="str">
        <f>IF(AND($A437&lt;&gt;"",B$1&lt;&gt;""),SUMIFS(VM,Fecha,$A437,Linea,VLOOKUP(B$1,Data!$AP:$AR,3,FALSE),Cuenta,VLOOKUP(B$1,Data!$AP:$AR,2,FALSE))+SUMIFS(FX,Fecha,$A437,Linea,VLOOKUP(B$1,Data!$AP:$AR,3,FALSE),Cuenta,VLOOKUP(B$1,Data!$AP:$AR,2,FALSE))+B436,"")</f>
        <v/>
      </c>
      <c r="C437" s="3" t="str">
        <f>IF(AND($A437&lt;&gt;"",C$1&lt;&gt;""),SUMIFS(VM,Fecha,$A437,Linea,VLOOKUP(C$1,Data!$AP:$AR,3,FALSE),Cuenta,VLOOKUP(C$1,Data!$AP:$AR,2,FALSE))+SUMIFS(FX,Fecha,$A437,Linea,VLOOKUP(C$1,Data!$AP:$AR,3,FALSE),Cuenta,VLOOKUP(C$1,Data!$AP:$AR,2,FALSE))+C436,"")</f>
        <v/>
      </c>
      <c r="D437" s="3" t="str">
        <f>IF(AND($A437&lt;&gt;"",D$1&lt;&gt;""),SUMIFS(VM,Fecha,$A437,Linea,VLOOKUP(D$1,Data!$AP:$AR,3,FALSE),Cuenta,VLOOKUP(D$1,Data!$AP:$AR,2,FALSE))+SUMIFS(FX,Fecha,$A437,Linea,VLOOKUP(D$1,Data!$AP:$AR,3,FALSE),Cuenta,VLOOKUP(D$1,Data!$AP:$AR,2,FALSE))+D436,"")</f>
        <v/>
      </c>
      <c r="E437" s="3" t="str">
        <f>IF(AND($A437&lt;&gt;"",E$1&lt;&gt;""),SUMIFS(VM,Fecha,$A437,Linea,VLOOKUP(E$1,Data!$AP:$AR,3,FALSE),Cuenta,VLOOKUP(E$1,Data!$AP:$AR,2,FALSE))+SUMIFS(FX,Fecha,$A437,Linea,VLOOKUP(E$1,Data!$AP:$AR,3,FALSE),Cuenta,VLOOKUP(E$1,Data!$AP:$AR,2,FALSE))+E436,"")</f>
        <v/>
      </c>
      <c r="F437" s="3" t="str">
        <f>IF(AND($A437&lt;&gt;"",F$1&lt;&gt;""),SUMIFS(VM,Fecha,$A437,Linea,VLOOKUP(F$1,Data!$AP:$AR,3,FALSE),Cuenta,VLOOKUP(F$1,Data!$AP:$AR,2,FALSE))+SUMIFS(FX,Fecha,$A437,Linea,VLOOKUP(F$1,Data!$AP:$AR,3,FALSE),Cuenta,VLOOKUP(F$1,Data!$AP:$AR,2,FALSE))+F436,"")</f>
        <v/>
      </c>
      <c r="G437" s="3" t="str">
        <f>IF(AND($A437&lt;&gt;"",G$1&lt;&gt;""),SUMIFS(VM,Fecha,$A437,Linea,VLOOKUP(G$1,Data!$AP:$AR,3,FALSE),Cuenta,VLOOKUP(G$1,Data!$AP:$AR,2,FALSE))+SUMIFS(FX,Fecha,$A437,Linea,VLOOKUP(G$1,Data!$AP:$AR,3,FALSE),Cuenta,VLOOKUP(G$1,Data!$AP:$AR,2,FALSE))+G436,"")</f>
        <v/>
      </c>
      <c r="H437" s="3" t="str">
        <f>IF(AND($A437&lt;&gt;"",H$1&lt;&gt;""),SUMIFS(VM,Fecha,$A437,Linea,VLOOKUP(H$1,Data!$AP:$AR,3,FALSE),Cuenta,VLOOKUP(H$1,Data!$AP:$AR,2,FALSE))+SUMIFS(FX,Fecha,$A437,Linea,VLOOKUP(H$1,Data!$AP:$AR,3,FALSE),Cuenta,VLOOKUP(H$1,Data!$AP:$AR,2,FALSE))+H436,"")</f>
        <v/>
      </c>
      <c r="I437" s="3" t="str">
        <f>IF(AND($A437&lt;&gt;"",I$1&lt;&gt;""),SUMIFS(VM,Fecha,$A437,Linea,VLOOKUP(I$1,Data!$AP:$AR,3,FALSE),Cuenta,VLOOKUP(I$1,Data!$AP:$AR,2,FALSE))+SUMIFS(FX,Fecha,$A437,Linea,VLOOKUP(I$1,Data!$AP:$AR,3,FALSE),Cuenta,VLOOKUP(I$1,Data!$AP:$AR,2,FALSE))+I436,"")</f>
        <v/>
      </c>
      <c r="J437" s="3" t="str">
        <f>IF(AND($A437&lt;&gt;"",J$1&lt;&gt;""),SUMIFS(VM,Fecha,$A437,Linea,VLOOKUP(J$1,Data!$AP:$AR,3,FALSE),Cuenta,VLOOKUP(J$1,Data!$AP:$AR,2,FALSE))+SUMIFS(FX,Fecha,$A437,Linea,VLOOKUP(J$1,Data!$AP:$AR,3,FALSE),Cuenta,VLOOKUP(J$1,Data!$AP:$AR,2,FALSE))+J436,"")</f>
        <v/>
      </c>
      <c r="K437" s="3" t="str">
        <f>IF(AND($A437&lt;&gt;"",K$1&lt;&gt;""),SUMIFS(VM,Fecha,$A437,Linea,VLOOKUP(K$1,Data!$AP:$AR,3,FALSE),Cuenta,VLOOKUP(K$1,Data!$AP:$AR,2,FALSE))+SUMIFS(FX,Fecha,$A437,Linea,VLOOKUP(K$1,Data!$AP:$AR,3,FALSE),Cuenta,VLOOKUP(K$1,Data!$AP:$AR,2,FALSE))+K436,"")</f>
        <v/>
      </c>
      <c r="L437" s="3" t="str">
        <f>IF(AND($A437&lt;&gt;"",L$1&lt;&gt;""),SUMIFS(VM,Fecha,$A437,Linea,VLOOKUP(L$1,Data!$AP:$AR,3,FALSE),Cuenta,VLOOKUP(L$1,Data!$AP:$AR,2,FALSE))+SUMIFS(FX,Fecha,$A437,Linea,VLOOKUP(L$1,Data!$AP:$AR,3,FALSE),Cuenta,VLOOKUP(L$1,Data!$AP:$AR,2,FALSE))+L436,"")</f>
        <v/>
      </c>
      <c r="M437" s="3" t="str">
        <f>IF(AND($A437&lt;&gt;"",M$1&lt;&gt;""),SUMIFS(VM,Fecha,$A437,Linea,VLOOKUP(M$1,Data!$AP:$AR,3,FALSE),Cuenta,VLOOKUP(M$1,Data!$AP:$AR,2,FALSE))+SUMIFS(FX,Fecha,$A437,Linea,VLOOKUP(M$1,Data!$AP:$AR,3,FALSE),Cuenta,VLOOKUP(M$1,Data!$AP:$AR,2,FALSE))+M436,"")</f>
        <v/>
      </c>
      <c r="N437" s="3" t="str">
        <f>IF(AND($A437&lt;&gt;"",N$1&lt;&gt;""),SUMIFS(VM,Fecha,$A437,Linea,VLOOKUP(N$1,Data!$AP:$AR,3,FALSE),Cuenta,VLOOKUP(N$1,Data!$AP:$AR,2,FALSE))+SUMIFS(FX,Fecha,$A437,Linea,VLOOKUP(N$1,Data!$AP:$AR,3,FALSE),Cuenta,VLOOKUP(N$1,Data!$AP:$AR,2,FALSE))+N436,"")</f>
        <v/>
      </c>
    </row>
    <row r="438" spans="2:14" x14ac:dyDescent="0.25">
      <c r="B438" s="3" t="str">
        <f>IF(AND($A438&lt;&gt;"",B$1&lt;&gt;""),SUMIFS(VM,Fecha,$A438,Linea,VLOOKUP(B$1,Data!$AP:$AR,3,FALSE),Cuenta,VLOOKUP(B$1,Data!$AP:$AR,2,FALSE))+SUMIFS(FX,Fecha,$A438,Linea,VLOOKUP(B$1,Data!$AP:$AR,3,FALSE),Cuenta,VLOOKUP(B$1,Data!$AP:$AR,2,FALSE))+B437,"")</f>
        <v/>
      </c>
      <c r="C438" s="3" t="str">
        <f>IF(AND($A438&lt;&gt;"",C$1&lt;&gt;""),SUMIFS(VM,Fecha,$A438,Linea,VLOOKUP(C$1,Data!$AP:$AR,3,FALSE),Cuenta,VLOOKUP(C$1,Data!$AP:$AR,2,FALSE))+SUMIFS(FX,Fecha,$A438,Linea,VLOOKUP(C$1,Data!$AP:$AR,3,FALSE),Cuenta,VLOOKUP(C$1,Data!$AP:$AR,2,FALSE))+C437,"")</f>
        <v/>
      </c>
      <c r="D438" s="3" t="str">
        <f>IF(AND($A438&lt;&gt;"",D$1&lt;&gt;""),SUMIFS(VM,Fecha,$A438,Linea,VLOOKUP(D$1,Data!$AP:$AR,3,FALSE),Cuenta,VLOOKUP(D$1,Data!$AP:$AR,2,FALSE))+SUMIFS(FX,Fecha,$A438,Linea,VLOOKUP(D$1,Data!$AP:$AR,3,FALSE),Cuenta,VLOOKUP(D$1,Data!$AP:$AR,2,FALSE))+D437,"")</f>
        <v/>
      </c>
      <c r="E438" s="3" t="str">
        <f>IF(AND($A438&lt;&gt;"",E$1&lt;&gt;""),SUMIFS(VM,Fecha,$A438,Linea,VLOOKUP(E$1,Data!$AP:$AR,3,FALSE),Cuenta,VLOOKUP(E$1,Data!$AP:$AR,2,FALSE))+SUMIFS(FX,Fecha,$A438,Linea,VLOOKUP(E$1,Data!$AP:$AR,3,FALSE),Cuenta,VLOOKUP(E$1,Data!$AP:$AR,2,FALSE))+E437,"")</f>
        <v/>
      </c>
      <c r="F438" s="3" t="str">
        <f>IF(AND($A438&lt;&gt;"",F$1&lt;&gt;""),SUMIFS(VM,Fecha,$A438,Linea,VLOOKUP(F$1,Data!$AP:$AR,3,FALSE),Cuenta,VLOOKUP(F$1,Data!$AP:$AR,2,FALSE))+SUMIFS(FX,Fecha,$A438,Linea,VLOOKUP(F$1,Data!$AP:$AR,3,FALSE),Cuenta,VLOOKUP(F$1,Data!$AP:$AR,2,FALSE))+F437,"")</f>
        <v/>
      </c>
      <c r="G438" s="3" t="str">
        <f>IF(AND($A438&lt;&gt;"",G$1&lt;&gt;""),SUMIFS(VM,Fecha,$A438,Linea,VLOOKUP(G$1,Data!$AP:$AR,3,FALSE),Cuenta,VLOOKUP(G$1,Data!$AP:$AR,2,FALSE))+SUMIFS(FX,Fecha,$A438,Linea,VLOOKUP(G$1,Data!$AP:$AR,3,FALSE),Cuenta,VLOOKUP(G$1,Data!$AP:$AR,2,FALSE))+G437,"")</f>
        <v/>
      </c>
      <c r="H438" s="3" t="str">
        <f>IF(AND($A438&lt;&gt;"",H$1&lt;&gt;""),SUMIFS(VM,Fecha,$A438,Linea,VLOOKUP(H$1,Data!$AP:$AR,3,FALSE),Cuenta,VLOOKUP(H$1,Data!$AP:$AR,2,FALSE))+SUMIFS(FX,Fecha,$A438,Linea,VLOOKUP(H$1,Data!$AP:$AR,3,FALSE),Cuenta,VLOOKUP(H$1,Data!$AP:$AR,2,FALSE))+H437,"")</f>
        <v/>
      </c>
      <c r="I438" s="3" t="str">
        <f>IF(AND($A438&lt;&gt;"",I$1&lt;&gt;""),SUMIFS(VM,Fecha,$A438,Linea,VLOOKUP(I$1,Data!$AP:$AR,3,FALSE),Cuenta,VLOOKUP(I$1,Data!$AP:$AR,2,FALSE))+SUMIFS(FX,Fecha,$A438,Linea,VLOOKUP(I$1,Data!$AP:$AR,3,FALSE),Cuenta,VLOOKUP(I$1,Data!$AP:$AR,2,FALSE))+I437,"")</f>
        <v/>
      </c>
      <c r="J438" s="3" t="str">
        <f>IF(AND($A438&lt;&gt;"",J$1&lt;&gt;""),SUMIFS(VM,Fecha,$A438,Linea,VLOOKUP(J$1,Data!$AP:$AR,3,FALSE),Cuenta,VLOOKUP(J$1,Data!$AP:$AR,2,FALSE))+SUMIFS(FX,Fecha,$A438,Linea,VLOOKUP(J$1,Data!$AP:$AR,3,FALSE),Cuenta,VLOOKUP(J$1,Data!$AP:$AR,2,FALSE))+J437,"")</f>
        <v/>
      </c>
      <c r="K438" s="3" t="str">
        <f>IF(AND($A438&lt;&gt;"",K$1&lt;&gt;""),SUMIFS(VM,Fecha,$A438,Linea,VLOOKUP(K$1,Data!$AP:$AR,3,FALSE),Cuenta,VLOOKUP(K$1,Data!$AP:$AR,2,FALSE))+SUMIFS(FX,Fecha,$A438,Linea,VLOOKUP(K$1,Data!$AP:$AR,3,FALSE),Cuenta,VLOOKUP(K$1,Data!$AP:$AR,2,FALSE))+K437,"")</f>
        <v/>
      </c>
      <c r="L438" s="3" t="str">
        <f>IF(AND($A438&lt;&gt;"",L$1&lt;&gt;""),SUMIFS(VM,Fecha,$A438,Linea,VLOOKUP(L$1,Data!$AP:$AR,3,FALSE),Cuenta,VLOOKUP(L$1,Data!$AP:$AR,2,FALSE))+SUMIFS(FX,Fecha,$A438,Linea,VLOOKUP(L$1,Data!$AP:$AR,3,FALSE),Cuenta,VLOOKUP(L$1,Data!$AP:$AR,2,FALSE))+L437,"")</f>
        <v/>
      </c>
      <c r="M438" s="3" t="str">
        <f>IF(AND($A438&lt;&gt;"",M$1&lt;&gt;""),SUMIFS(VM,Fecha,$A438,Linea,VLOOKUP(M$1,Data!$AP:$AR,3,FALSE),Cuenta,VLOOKUP(M$1,Data!$AP:$AR,2,FALSE))+SUMIFS(FX,Fecha,$A438,Linea,VLOOKUP(M$1,Data!$AP:$AR,3,FALSE),Cuenta,VLOOKUP(M$1,Data!$AP:$AR,2,FALSE))+M437,"")</f>
        <v/>
      </c>
      <c r="N438" s="3" t="str">
        <f>IF(AND($A438&lt;&gt;"",N$1&lt;&gt;""),SUMIFS(VM,Fecha,$A438,Linea,VLOOKUP(N$1,Data!$AP:$AR,3,FALSE),Cuenta,VLOOKUP(N$1,Data!$AP:$AR,2,FALSE))+SUMIFS(FX,Fecha,$A438,Linea,VLOOKUP(N$1,Data!$AP:$AR,3,FALSE),Cuenta,VLOOKUP(N$1,Data!$AP:$AR,2,FALSE))+N437,"")</f>
        <v/>
      </c>
    </row>
    <row r="439" spans="2:14" x14ac:dyDescent="0.25">
      <c r="B439" s="3" t="str">
        <f>IF(AND($A439&lt;&gt;"",B$1&lt;&gt;""),SUMIFS(VM,Fecha,$A439,Linea,VLOOKUP(B$1,Data!$AP:$AR,3,FALSE),Cuenta,VLOOKUP(B$1,Data!$AP:$AR,2,FALSE))+SUMIFS(FX,Fecha,$A439,Linea,VLOOKUP(B$1,Data!$AP:$AR,3,FALSE),Cuenta,VLOOKUP(B$1,Data!$AP:$AR,2,FALSE))+B438,"")</f>
        <v/>
      </c>
      <c r="C439" s="3" t="str">
        <f>IF(AND($A439&lt;&gt;"",C$1&lt;&gt;""),SUMIFS(VM,Fecha,$A439,Linea,VLOOKUP(C$1,Data!$AP:$AR,3,FALSE),Cuenta,VLOOKUP(C$1,Data!$AP:$AR,2,FALSE))+SUMIFS(FX,Fecha,$A439,Linea,VLOOKUP(C$1,Data!$AP:$AR,3,FALSE),Cuenta,VLOOKUP(C$1,Data!$AP:$AR,2,FALSE))+C438,"")</f>
        <v/>
      </c>
      <c r="D439" s="3" t="str">
        <f>IF(AND($A439&lt;&gt;"",D$1&lt;&gt;""),SUMIFS(VM,Fecha,$A439,Linea,VLOOKUP(D$1,Data!$AP:$AR,3,FALSE),Cuenta,VLOOKUP(D$1,Data!$AP:$AR,2,FALSE))+SUMIFS(FX,Fecha,$A439,Linea,VLOOKUP(D$1,Data!$AP:$AR,3,FALSE),Cuenta,VLOOKUP(D$1,Data!$AP:$AR,2,FALSE))+D438,"")</f>
        <v/>
      </c>
      <c r="E439" s="3" t="str">
        <f>IF(AND($A439&lt;&gt;"",E$1&lt;&gt;""),SUMIFS(VM,Fecha,$A439,Linea,VLOOKUP(E$1,Data!$AP:$AR,3,FALSE),Cuenta,VLOOKUP(E$1,Data!$AP:$AR,2,FALSE))+SUMIFS(FX,Fecha,$A439,Linea,VLOOKUP(E$1,Data!$AP:$AR,3,FALSE),Cuenta,VLOOKUP(E$1,Data!$AP:$AR,2,FALSE))+E438,"")</f>
        <v/>
      </c>
      <c r="F439" s="3" t="str">
        <f>IF(AND($A439&lt;&gt;"",F$1&lt;&gt;""),SUMIFS(VM,Fecha,$A439,Linea,VLOOKUP(F$1,Data!$AP:$AR,3,FALSE),Cuenta,VLOOKUP(F$1,Data!$AP:$AR,2,FALSE))+SUMIFS(FX,Fecha,$A439,Linea,VLOOKUP(F$1,Data!$AP:$AR,3,FALSE),Cuenta,VLOOKUP(F$1,Data!$AP:$AR,2,FALSE))+F438,"")</f>
        <v/>
      </c>
      <c r="G439" s="3" t="str">
        <f>IF(AND($A439&lt;&gt;"",G$1&lt;&gt;""),SUMIFS(VM,Fecha,$A439,Linea,VLOOKUP(G$1,Data!$AP:$AR,3,FALSE),Cuenta,VLOOKUP(G$1,Data!$AP:$AR,2,FALSE))+SUMIFS(FX,Fecha,$A439,Linea,VLOOKUP(G$1,Data!$AP:$AR,3,FALSE),Cuenta,VLOOKUP(G$1,Data!$AP:$AR,2,FALSE))+G438,"")</f>
        <v/>
      </c>
      <c r="H439" s="3" t="str">
        <f>IF(AND($A439&lt;&gt;"",H$1&lt;&gt;""),SUMIFS(VM,Fecha,$A439,Linea,VLOOKUP(H$1,Data!$AP:$AR,3,FALSE),Cuenta,VLOOKUP(H$1,Data!$AP:$AR,2,FALSE))+SUMIFS(FX,Fecha,$A439,Linea,VLOOKUP(H$1,Data!$AP:$AR,3,FALSE),Cuenta,VLOOKUP(H$1,Data!$AP:$AR,2,FALSE))+H438,"")</f>
        <v/>
      </c>
      <c r="I439" s="3" t="str">
        <f>IF(AND($A439&lt;&gt;"",I$1&lt;&gt;""),SUMIFS(VM,Fecha,$A439,Linea,VLOOKUP(I$1,Data!$AP:$AR,3,FALSE),Cuenta,VLOOKUP(I$1,Data!$AP:$AR,2,FALSE))+SUMIFS(FX,Fecha,$A439,Linea,VLOOKUP(I$1,Data!$AP:$AR,3,FALSE),Cuenta,VLOOKUP(I$1,Data!$AP:$AR,2,FALSE))+I438,"")</f>
        <v/>
      </c>
      <c r="J439" s="3" t="str">
        <f>IF(AND($A439&lt;&gt;"",J$1&lt;&gt;""),SUMIFS(VM,Fecha,$A439,Linea,VLOOKUP(J$1,Data!$AP:$AR,3,FALSE),Cuenta,VLOOKUP(J$1,Data!$AP:$AR,2,FALSE))+SUMIFS(FX,Fecha,$A439,Linea,VLOOKUP(J$1,Data!$AP:$AR,3,FALSE),Cuenta,VLOOKUP(J$1,Data!$AP:$AR,2,FALSE))+J438,"")</f>
        <v/>
      </c>
      <c r="K439" s="3" t="str">
        <f>IF(AND($A439&lt;&gt;"",K$1&lt;&gt;""),SUMIFS(VM,Fecha,$A439,Linea,VLOOKUP(K$1,Data!$AP:$AR,3,FALSE),Cuenta,VLOOKUP(K$1,Data!$AP:$AR,2,FALSE))+SUMIFS(FX,Fecha,$A439,Linea,VLOOKUP(K$1,Data!$AP:$AR,3,FALSE),Cuenta,VLOOKUP(K$1,Data!$AP:$AR,2,FALSE))+K438,"")</f>
        <v/>
      </c>
      <c r="L439" s="3" t="str">
        <f>IF(AND($A439&lt;&gt;"",L$1&lt;&gt;""),SUMIFS(VM,Fecha,$A439,Linea,VLOOKUP(L$1,Data!$AP:$AR,3,FALSE),Cuenta,VLOOKUP(L$1,Data!$AP:$AR,2,FALSE))+SUMIFS(FX,Fecha,$A439,Linea,VLOOKUP(L$1,Data!$AP:$AR,3,FALSE),Cuenta,VLOOKUP(L$1,Data!$AP:$AR,2,FALSE))+L438,"")</f>
        <v/>
      </c>
      <c r="M439" s="3" t="str">
        <f>IF(AND($A439&lt;&gt;"",M$1&lt;&gt;""),SUMIFS(VM,Fecha,$A439,Linea,VLOOKUP(M$1,Data!$AP:$AR,3,FALSE),Cuenta,VLOOKUP(M$1,Data!$AP:$AR,2,FALSE))+SUMIFS(FX,Fecha,$A439,Linea,VLOOKUP(M$1,Data!$AP:$AR,3,FALSE),Cuenta,VLOOKUP(M$1,Data!$AP:$AR,2,FALSE))+M438,"")</f>
        <v/>
      </c>
      <c r="N439" s="3" t="str">
        <f>IF(AND($A439&lt;&gt;"",N$1&lt;&gt;""),SUMIFS(VM,Fecha,$A439,Linea,VLOOKUP(N$1,Data!$AP:$AR,3,FALSE),Cuenta,VLOOKUP(N$1,Data!$AP:$AR,2,FALSE))+SUMIFS(FX,Fecha,$A439,Linea,VLOOKUP(N$1,Data!$AP:$AR,3,FALSE),Cuenta,VLOOKUP(N$1,Data!$AP:$AR,2,FALSE))+N438,"")</f>
        <v/>
      </c>
    </row>
    <row r="440" spans="2:14" x14ac:dyDescent="0.25">
      <c r="B440" s="3" t="str">
        <f>IF(AND($A440&lt;&gt;"",B$1&lt;&gt;""),SUMIFS(VM,Fecha,$A440,Linea,VLOOKUP(B$1,Data!$AP:$AR,3,FALSE),Cuenta,VLOOKUP(B$1,Data!$AP:$AR,2,FALSE))+SUMIFS(FX,Fecha,$A440,Linea,VLOOKUP(B$1,Data!$AP:$AR,3,FALSE),Cuenta,VLOOKUP(B$1,Data!$AP:$AR,2,FALSE))+B439,"")</f>
        <v/>
      </c>
      <c r="C440" s="3" t="str">
        <f>IF(AND($A440&lt;&gt;"",C$1&lt;&gt;""),SUMIFS(VM,Fecha,$A440,Linea,VLOOKUP(C$1,Data!$AP:$AR,3,FALSE),Cuenta,VLOOKUP(C$1,Data!$AP:$AR,2,FALSE))+SUMIFS(FX,Fecha,$A440,Linea,VLOOKUP(C$1,Data!$AP:$AR,3,FALSE),Cuenta,VLOOKUP(C$1,Data!$AP:$AR,2,FALSE))+C439,"")</f>
        <v/>
      </c>
      <c r="D440" s="3" t="str">
        <f>IF(AND($A440&lt;&gt;"",D$1&lt;&gt;""),SUMIFS(VM,Fecha,$A440,Linea,VLOOKUP(D$1,Data!$AP:$AR,3,FALSE),Cuenta,VLOOKUP(D$1,Data!$AP:$AR,2,FALSE))+SUMIFS(FX,Fecha,$A440,Linea,VLOOKUP(D$1,Data!$AP:$AR,3,FALSE),Cuenta,VLOOKUP(D$1,Data!$AP:$AR,2,FALSE))+D439,"")</f>
        <v/>
      </c>
      <c r="E440" s="3" t="str">
        <f>IF(AND($A440&lt;&gt;"",E$1&lt;&gt;""),SUMIFS(VM,Fecha,$A440,Linea,VLOOKUP(E$1,Data!$AP:$AR,3,FALSE),Cuenta,VLOOKUP(E$1,Data!$AP:$AR,2,FALSE))+SUMIFS(FX,Fecha,$A440,Linea,VLOOKUP(E$1,Data!$AP:$AR,3,FALSE),Cuenta,VLOOKUP(E$1,Data!$AP:$AR,2,FALSE))+E439,"")</f>
        <v/>
      </c>
      <c r="F440" s="3" t="str">
        <f>IF(AND($A440&lt;&gt;"",F$1&lt;&gt;""),SUMIFS(VM,Fecha,$A440,Linea,VLOOKUP(F$1,Data!$AP:$AR,3,FALSE),Cuenta,VLOOKUP(F$1,Data!$AP:$AR,2,FALSE))+SUMIFS(FX,Fecha,$A440,Linea,VLOOKUP(F$1,Data!$AP:$AR,3,FALSE),Cuenta,VLOOKUP(F$1,Data!$AP:$AR,2,FALSE))+F439,"")</f>
        <v/>
      </c>
      <c r="G440" s="3" t="str">
        <f>IF(AND($A440&lt;&gt;"",G$1&lt;&gt;""),SUMIFS(VM,Fecha,$A440,Linea,VLOOKUP(G$1,Data!$AP:$AR,3,FALSE),Cuenta,VLOOKUP(G$1,Data!$AP:$AR,2,FALSE))+SUMIFS(FX,Fecha,$A440,Linea,VLOOKUP(G$1,Data!$AP:$AR,3,FALSE),Cuenta,VLOOKUP(G$1,Data!$AP:$AR,2,FALSE))+G439,"")</f>
        <v/>
      </c>
      <c r="H440" s="3" t="str">
        <f>IF(AND($A440&lt;&gt;"",H$1&lt;&gt;""),SUMIFS(VM,Fecha,$A440,Linea,VLOOKUP(H$1,Data!$AP:$AR,3,FALSE),Cuenta,VLOOKUP(H$1,Data!$AP:$AR,2,FALSE))+SUMIFS(FX,Fecha,$A440,Linea,VLOOKUP(H$1,Data!$AP:$AR,3,FALSE),Cuenta,VLOOKUP(H$1,Data!$AP:$AR,2,FALSE))+H439,"")</f>
        <v/>
      </c>
      <c r="I440" s="3" t="str">
        <f>IF(AND($A440&lt;&gt;"",I$1&lt;&gt;""),SUMIFS(VM,Fecha,$A440,Linea,VLOOKUP(I$1,Data!$AP:$AR,3,FALSE),Cuenta,VLOOKUP(I$1,Data!$AP:$AR,2,FALSE))+SUMIFS(FX,Fecha,$A440,Linea,VLOOKUP(I$1,Data!$AP:$AR,3,FALSE),Cuenta,VLOOKUP(I$1,Data!$AP:$AR,2,FALSE))+I439,"")</f>
        <v/>
      </c>
      <c r="J440" s="3" t="str">
        <f>IF(AND($A440&lt;&gt;"",J$1&lt;&gt;""),SUMIFS(VM,Fecha,$A440,Linea,VLOOKUP(J$1,Data!$AP:$AR,3,FALSE),Cuenta,VLOOKUP(J$1,Data!$AP:$AR,2,FALSE))+SUMIFS(FX,Fecha,$A440,Linea,VLOOKUP(J$1,Data!$AP:$AR,3,FALSE),Cuenta,VLOOKUP(J$1,Data!$AP:$AR,2,FALSE))+J439,"")</f>
        <v/>
      </c>
      <c r="K440" s="3" t="str">
        <f>IF(AND($A440&lt;&gt;"",K$1&lt;&gt;""),SUMIFS(VM,Fecha,$A440,Linea,VLOOKUP(K$1,Data!$AP:$AR,3,FALSE),Cuenta,VLOOKUP(K$1,Data!$AP:$AR,2,FALSE))+SUMIFS(FX,Fecha,$A440,Linea,VLOOKUP(K$1,Data!$AP:$AR,3,FALSE),Cuenta,VLOOKUP(K$1,Data!$AP:$AR,2,FALSE))+K439,"")</f>
        <v/>
      </c>
      <c r="L440" s="3" t="str">
        <f>IF(AND($A440&lt;&gt;"",L$1&lt;&gt;""),SUMIFS(VM,Fecha,$A440,Linea,VLOOKUP(L$1,Data!$AP:$AR,3,FALSE),Cuenta,VLOOKUP(L$1,Data!$AP:$AR,2,FALSE))+SUMIFS(FX,Fecha,$A440,Linea,VLOOKUP(L$1,Data!$AP:$AR,3,FALSE),Cuenta,VLOOKUP(L$1,Data!$AP:$AR,2,FALSE))+L439,"")</f>
        <v/>
      </c>
      <c r="M440" s="3" t="str">
        <f>IF(AND($A440&lt;&gt;"",M$1&lt;&gt;""),SUMIFS(VM,Fecha,$A440,Linea,VLOOKUP(M$1,Data!$AP:$AR,3,FALSE),Cuenta,VLOOKUP(M$1,Data!$AP:$AR,2,FALSE))+SUMIFS(FX,Fecha,$A440,Linea,VLOOKUP(M$1,Data!$AP:$AR,3,FALSE),Cuenta,VLOOKUP(M$1,Data!$AP:$AR,2,FALSE))+M439,"")</f>
        <v/>
      </c>
      <c r="N440" s="3" t="str">
        <f>IF(AND($A440&lt;&gt;"",N$1&lt;&gt;""),SUMIFS(VM,Fecha,$A440,Linea,VLOOKUP(N$1,Data!$AP:$AR,3,FALSE),Cuenta,VLOOKUP(N$1,Data!$AP:$AR,2,FALSE))+SUMIFS(FX,Fecha,$A440,Linea,VLOOKUP(N$1,Data!$AP:$AR,3,FALSE),Cuenta,VLOOKUP(N$1,Data!$AP:$AR,2,FALSE))+N439,"")</f>
        <v/>
      </c>
    </row>
    <row r="441" spans="2:14" x14ac:dyDescent="0.25">
      <c r="B441" s="3" t="str">
        <f>IF(AND($A441&lt;&gt;"",B$1&lt;&gt;""),SUMIFS(VM,Fecha,$A441,Linea,VLOOKUP(B$1,Data!$AP:$AR,3,FALSE),Cuenta,VLOOKUP(B$1,Data!$AP:$AR,2,FALSE))+SUMIFS(FX,Fecha,$A441,Linea,VLOOKUP(B$1,Data!$AP:$AR,3,FALSE),Cuenta,VLOOKUP(B$1,Data!$AP:$AR,2,FALSE))+B440,"")</f>
        <v/>
      </c>
      <c r="C441" s="3" t="str">
        <f>IF(AND($A441&lt;&gt;"",C$1&lt;&gt;""),SUMIFS(VM,Fecha,$A441,Linea,VLOOKUP(C$1,Data!$AP:$AR,3,FALSE),Cuenta,VLOOKUP(C$1,Data!$AP:$AR,2,FALSE))+SUMIFS(FX,Fecha,$A441,Linea,VLOOKUP(C$1,Data!$AP:$AR,3,FALSE),Cuenta,VLOOKUP(C$1,Data!$AP:$AR,2,FALSE))+C440,"")</f>
        <v/>
      </c>
      <c r="D441" s="3" t="str">
        <f>IF(AND($A441&lt;&gt;"",D$1&lt;&gt;""),SUMIFS(VM,Fecha,$A441,Linea,VLOOKUP(D$1,Data!$AP:$AR,3,FALSE),Cuenta,VLOOKUP(D$1,Data!$AP:$AR,2,FALSE))+SUMIFS(FX,Fecha,$A441,Linea,VLOOKUP(D$1,Data!$AP:$AR,3,FALSE),Cuenta,VLOOKUP(D$1,Data!$AP:$AR,2,FALSE))+D440,"")</f>
        <v/>
      </c>
      <c r="E441" s="3" t="str">
        <f>IF(AND($A441&lt;&gt;"",E$1&lt;&gt;""),SUMIFS(VM,Fecha,$A441,Linea,VLOOKUP(E$1,Data!$AP:$AR,3,FALSE),Cuenta,VLOOKUP(E$1,Data!$AP:$AR,2,FALSE))+SUMIFS(FX,Fecha,$A441,Linea,VLOOKUP(E$1,Data!$AP:$AR,3,FALSE),Cuenta,VLOOKUP(E$1,Data!$AP:$AR,2,FALSE))+E440,"")</f>
        <v/>
      </c>
      <c r="F441" s="3" t="str">
        <f>IF(AND($A441&lt;&gt;"",F$1&lt;&gt;""),SUMIFS(VM,Fecha,$A441,Linea,VLOOKUP(F$1,Data!$AP:$AR,3,FALSE),Cuenta,VLOOKUP(F$1,Data!$AP:$AR,2,FALSE))+SUMIFS(FX,Fecha,$A441,Linea,VLOOKUP(F$1,Data!$AP:$AR,3,FALSE),Cuenta,VLOOKUP(F$1,Data!$AP:$AR,2,FALSE))+F440,"")</f>
        <v/>
      </c>
      <c r="G441" s="3" t="str">
        <f>IF(AND($A441&lt;&gt;"",G$1&lt;&gt;""),SUMIFS(VM,Fecha,$A441,Linea,VLOOKUP(G$1,Data!$AP:$AR,3,FALSE),Cuenta,VLOOKUP(G$1,Data!$AP:$AR,2,FALSE))+SUMIFS(FX,Fecha,$A441,Linea,VLOOKUP(G$1,Data!$AP:$AR,3,FALSE),Cuenta,VLOOKUP(G$1,Data!$AP:$AR,2,FALSE))+G440,"")</f>
        <v/>
      </c>
      <c r="H441" s="3" t="str">
        <f>IF(AND($A441&lt;&gt;"",H$1&lt;&gt;""),SUMIFS(VM,Fecha,$A441,Linea,VLOOKUP(H$1,Data!$AP:$AR,3,FALSE),Cuenta,VLOOKUP(H$1,Data!$AP:$AR,2,FALSE))+SUMIFS(FX,Fecha,$A441,Linea,VLOOKUP(H$1,Data!$AP:$AR,3,FALSE),Cuenta,VLOOKUP(H$1,Data!$AP:$AR,2,FALSE))+H440,"")</f>
        <v/>
      </c>
      <c r="I441" s="3" t="str">
        <f>IF(AND($A441&lt;&gt;"",I$1&lt;&gt;""),SUMIFS(VM,Fecha,$A441,Linea,VLOOKUP(I$1,Data!$AP:$AR,3,FALSE),Cuenta,VLOOKUP(I$1,Data!$AP:$AR,2,FALSE))+SUMIFS(FX,Fecha,$A441,Linea,VLOOKUP(I$1,Data!$AP:$AR,3,FALSE),Cuenta,VLOOKUP(I$1,Data!$AP:$AR,2,FALSE))+I440,"")</f>
        <v/>
      </c>
      <c r="J441" s="3" t="str">
        <f>IF(AND($A441&lt;&gt;"",J$1&lt;&gt;""),SUMIFS(VM,Fecha,$A441,Linea,VLOOKUP(J$1,Data!$AP:$AR,3,FALSE),Cuenta,VLOOKUP(J$1,Data!$AP:$AR,2,FALSE))+SUMIFS(FX,Fecha,$A441,Linea,VLOOKUP(J$1,Data!$AP:$AR,3,FALSE),Cuenta,VLOOKUP(J$1,Data!$AP:$AR,2,FALSE))+J440,"")</f>
        <v/>
      </c>
      <c r="K441" s="3" t="str">
        <f>IF(AND($A441&lt;&gt;"",K$1&lt;&gt;""),SUMIFS(VM,Fecha,$A441,Linea,VLOOKUP(K$1,Data!$AP:$AR,3,FALSE),Cuenta,VLOOKUP(K$1,Data!$AP:$AR,2,FALSE))+SUMIFS(FX,Fecha,$A441,Linea,VLOOKUP(K$1,Data!$AP:$AR,3,FALSE),Cuenta,VLOOKUP(K$1,Data!$AP:$AR,2,FALSE))+K440,"")</f>
        <v/>
      </c>
      <c r="L441" s="3" t="str">
        <f>IF(AND($A441&lt;&gt;"",L$1&lt;&gt;""),SUMIFS(VM,Fecha,$A441,Linea,VLOOKUP(L$1,Data!$AP:$AR,3,FALSE),Cuenta,VLOOKUP(L$1,Data!$AP:$AR,2,FALSE))+SUMIFS(FX,Fecha,$A441,Linea,VLOOKUP(L$1,Data!$AP:$AR,3,FALSE),Cuenta,VLOOKUP(L$1,Data!$AP:$AR,2,FALSE))+L440,"")</f>
        <v/>
      </c>
      <c r="M441" s="3" t="str">
        <f>IF(AND($A441&lt;&gt;"",M$1&lt;&gt;""),SUMIFS(VM,Fecha,$A441,Linea,VLOOKUP(M$1,Data!$AP:$AR,3,FALSE),Cuenta,VLOOKUP(M$1,Data!$AP:$AR,2,FALSE))+SUMIFS(FX,Fecha,$A441,Linea,VLOOKUP(M$1,Data!$AP:$AR,3,FALSE),Cuenta,VLOOKUP(M$1,Data!$AP:$AR,2,FALSE))+M440,"")</f>
        <v/>
      </c>
      <c r="N441" s="3" t="str">
        <f>IF(AND($A441&lt;&gt;"",N$1&lt;&gt;""),SUMIFS(VM,Fecha,$A441,Linea,VLOOKUP(N$1,Data!$AP:$AR,3,FALSE),Cuenta,VLOOKUP(N$1,Data!$AP:$AR,2,FALSE))+SUMIFS(FX,Fecha,$A441,Linea,VLOOKUP(N$1,Data!$AP:$AR,3,FALSE),Cuenta,VLOOKUP(N$1,Data!$AP:$AR,2,FALSE))+N440,"")</f>
        <v/>
      </c>
    </row>
    <row r="442" spans="2:14" x14ac:dyDescent="0.25">
      <c r="B442" s="3" t="str">
        <f>IF(AND($A442&lt;&gt;"",B$1&lt;&gt;""),SUMIFS(VM,Fecha,$A442,Linea,VLOOKUP(B$1,Data!$AP:$AR,3,FALSE),Cuenta,VLOOKUP(B$1,Data!$AP:$AR,2,FALSE))+SUMIFS(FX,Fecha,$A442,Linea,VLOOKUP(B$1,Data!$AP:$AR,3,FALSE),Cuenta,VLOOKUP(B$1,Data!$AP:$AR,2,FALSE))+B441,"")</f>
        <v/>
      </c>
      <c r="C442" s="3" t="str">
        <f>IF(AND($A442&lt;&gt;"",C$1&lt;&gt;""),SUMIFS(VM,Fecha,$A442,Linea,VLOOKUP(C$1,Data!$AP:$AR,3,FALSE),Cuenta,VLOOKUP(C$1,Data!$AP:$AR,2,FALSE))+SUMIFS(FX,Fecha,$A442,Linea,VLOOKUP(C$1,Data!$AP:$AR,3,FALSE),Cuenta,VLOOKUP(C$1,Data!$AP:$AR,2,FALSE))+C441,"")</f>
        <v/>
      </c>
      <c r="D442" s="3" t="str">
        <f>IF(AND($A442&lt;&gt;"",D$1&lt;&gt;""),SUMIFS(VM,Fecha,$A442,Linea,VLOOKUP(D$1,Data!$AP:$AR,3,FALSE),Cuenta,VLOOKUP(D$1,Data!$AP:$AR,2,FALSE))+SUMIFS(FX,Fecha,$A442,Linea,VLOOKUP(D$1,Data!$AP:$AR,3,FALSE),Cuenta,VLOOKUP(D$1,Data!$AP:$AR,2,FALSE))+D441,"")</f>
        <v/>
      </c>
      <c r="E442" s="3" t="str">
        <f>IF(AND($A442&lt;&gt;"",E$1&lt;&gt;""),SUMIFS(VM,Fecha,$A442,Linea,VLOOKUP(E$1,Data!$AP:$AR,3,FALSE),Cuenta,VLOOKUP(E$1,Data!$AP:$AR,2,FALSE))+SUMIFS(FX,Fecha,$A442,Linea,VLOOKUP(E$1,Data!$AP:$AR,3,FALSE),Cuenta,VLOOKUP(E$1,Data!$AP:$AR,2,FALSE))+E441,"")</f>
        <v/>
      </c>
      <c r="F442" s="3" t="str">
        <f>IF(AND($A442&lt;&gt;"",F$1&lt;&gt;""),SUMIFS(VM,Fecha,$A442,Linea,VLOOKUP(F$1,Data!$AP:$AR,3,FALSE),Cuenta,VLOOKUP(F$1,Data!$AP:$AR,2,FALSE))+SUMIFS(FX,Fecha,$A442,Linea,VLOOKUP(F$1,Data!$AP:$AR,3,FALSE),Cuenta,VLOOKUP(F$1,Data!$AP:$AR,2,FALSE))+F441,"")</f>
        <v/>
      </c>
      <c r="G442" s="3" t="str">
        <f>IF(AND($A442&lt;&gt;"",G$1&lt;&gt;""),SUMIFS(VM,Fecha,$A442,Linea,VLOOKUP(G$1,Data!$AP:$AR,3,FALSE),Cuenta,VLOOKUP(G$1,Data!$AP:$AR,2,FALSE))+SUMIFS(FX,Fecha,$A442,Linea,VLOOKUP(G$1,Data!$AP:$AR,3,FALSE),Cuenta,VLOOKUP(G$1,Data!$AP:$AR,2,FALSE))+G441,"")</f>
        <v/>
      </c>
      <c r="H442" s="3" t="str">
        <f>IF(AND($A442&lt;&gt;"",H$1&lt;&gt;""),SUMIFS(VM,Fecha,$A442,Linea,VLOOKUP(H$1,Data!$AP:$AR,3,FALSE),Cuenta,VLOOKUP(H$1,Data!$AP:$AR,2,FALSE))+SUMIFS(FX,Fecha,$A442,Linea,VLOOKUP(H$1,Data!$AP:$AR,3,FALSE),Cuenta,VLOOKUP(H$1,Data!$AP:$AR,2,FALSE))+H441,"")</f>
        <v/>
      </c>
      <c r="I442" s="3" t="str">
        <f>IF(AND($A442&lt;&gt;"",I$1&lt;&gt;""),SUMIFS(VM,Fecha,$A442,Linea,VLOOKUP(I$1,Data!$AP:$AR,3,FALSE),Cuenta,VLOOKUP(I$1,Data!$AP:$AR,2,FALSE))+SUMIFS(FX,Fecha,$A442,Linea,VLOOKUP(I$1,Data!$AP:$AR,3,FALSE),Cuenta,VLOOKUP(I$1,Data!$AP:$AR,2,FALSE))+I441,"")</f>
        <v/>
      </c>
      <c r="J442" s="3" t="str">
        <f>IF(AND($A442&lt;&gt;"",J$1&lt;&gt;""),SUMIFS(VM,Fecha,$A442,Linea,VLOOKUP(J$1,Data!$AP:$AR,3,FALSE),Cuenta,VLOOKUP(J$1,Data!$AP:$AR,2,FALSE))+SUMIFS(FX,Fecha,$A442,Linea,VLOOKUP(J$1,Data!$AP:$AR,3,FALSE),Cuenta,VLOOKUP(J$1,Data!$AP:$AR,2,FALSE))+J441,"")</f>
        <v/>
      </c>
      <c r="K442" s="3" t="str">
        <f>IF(AND($A442&lt;&gt;"",K$1&lt;&gt;""),SUMIFS(VM,Fecha,$A442,Linea,VLOOKUP(K$1,Data!$AP:$AR,3,FALSE),Cuenta,VLOOKUP(K$1,Data!$AP:$AR,2,FALSE))+SUMIFS(FX,Fecha,$A442,Linea,VLOOKUP(K$1,Data!$AP:$AR,3,FALSE),Cuenta,VLOOKUP(K$1,Data!$AP:$AR,2,FALSE))+K441,"")</f>
        <v/>
      </c>
      <c r="L442" s="3" t="str">
        <f>IF(AND($A442&lt;&gt;"",L$1&lt;&gt;""),SUMIFS(VM,Fecha,$A442,Linea,VLOOKUP(L$1,Data!$AP:$AR,3,FALSE),Cuenta,VLOOKUP(L$1,Data!$AP:$AR,2,FALSE))+SUMIFS(FX,Fecha,$A442,Linea,VLOOKUP(L$1,Data!$AP:$AR,3,FALSE),Cuenta,VLOOKUP(L$1,Data!$AP:$AR,2,FALSE))+L441,"")</f>
        <v/>
      </c>
      <c r="M442" s="3" t="str">
        <f>IF(AND($A442&lt;&gt;"",M$1&lt;&gt;""),SUMIFS(VM,Fecha,$A442,Linea,VLOOKUP(M$1,Data!$AP:$AR,3,FALSE),Cuenta,VLOOKUP(M$1,Data!$AP:$AR,2,FALSE))+SUMIFS(FX,Fecha,$A442,Linea,VLOOKUP(M$1,Data!$AP:$AR,3,FALSE),Cuenta,VLOOKUP(M$1,Data!$AP:$AR,2,FALSE))+M441,"")</f>
        <v/>
      </c>
      <c r="N442" s="3" t="str">
        <f>IF(AND($A442&lt;&gt;"",N$1&lt;&gt;""),SUMIFS(VM,Fecha,$A442,Linea,VLOOKUP(N$1,Data!$AP:$AR,3,FALSE),Cuenta,VLOOKUP(N$1,Data!$AP:$AR,2,FALSE))+SUMIFS(FX,Fecha,$A442,Linea,VLOOKUP(N$1,Data!$AP:$AR,3,FALSE),Cuenta,VLOOKUP(N$1,Data!$AP:$AR,2,FALSE))+N441,"")</f>
        <v/>
      </c>
    </row>
    <row r="443" spans="2:14" x14ac:dyDescent="0.25">
      <c r="B443" s="3" t="str">
        <f>IF(AND($A443&lt;&gt;"",B$1&lt;&gt;""),SUMIFS(VM,Fecha,$A443,Linea,VLOOKUP(B$1,Data!$AP:$AR,3,FALSE),Cuenta,VLOOKUP(B$1,Data!$AP:$AR,2,FALSE))+SUMIFS(FX,Fecha,$A443,Linea,VLOOKUP(B$1,Data!$AP:$AR,3,FALSE),Cuenta,VLOOKUP(B$1,Data!$AP:$AR,2,FALSE))+B442,"")</f>
        <v/>
      </c>
      <c r="C443" s="3" t="str">
        <f>IF(AND($A443&lt;&gt;"",C$1&lt;&gt;""),SUMIFS(VM,Fecha,$A443,Linea,VLOOKUP(C$1,Data!$AP:$AR,3,FALSE),Cuenta,VLOOKUP(C$1,Data!$AP:$AR,2,FALSE))+SUMIFS(FX,Fecha,$A443,Linea,VLOOKUP(C$1,Data!$AP:$AR,3,FALSE),Cuenta,VLOOKUP(C$1,Data!$AP:$AR,2,FALSE))+C442,"")</f>
        <v/>
      </c>
      <c r="D443" s="3" t="str">
        <f>IF(AND($A443&lt;&gt;"",D$1&lt;&gt;""),SUMIFS(VM,Fecha,$A443,Linea,VLOOKUP(D$1,Data!$AP:$AR,3,FALSE),Cuenta,VLOOKUP(D$1,Data!$AP:$AR,2,FALSE))+SUMIFS(FX,Fecha,$A443,Linea,VLOOKUP(D$1,Data!$AP:$AR,3,FALSE),Cuenta,VLOOKUP(D$1,Data!$AP:$AR,2,FALSE))+D442,"")</f>
        <v/>
      </c>
      <c r="E443" s="3" t="str">
        <f>IF(AND($A443&lt;&gt;"",E$1&lt;&gt;""),SUMIFS(VM,Fecha,$A443,Linea,VLOOKUP(E$1,Data!$AP:$AR,3,FALSE),Cuenta,VLOOKUP(E$1,Data!$AP:$AR,2,FALSE))+SUMIFS(FX,Fecha,$A443,Linea,VLOOKUP(E$1,Data!$AP:$AR,3,FALSE),Cuenta,VLOOKUP(E$1,Data!$AP:$AR,2,FALSE))+E442,"")</f>
        <v/>
      </c>
      <c r="F443" s="3" t="str">
        <f>IF(AND($A443&lt;&gt;"",F$1&lt;&gt;""),SUMIFS(VM,Fecha,$A443,Linea,VLOOKUP(F$1,Data!$AP:$AR,3,FALSE),Cuenta,VLOOKUP(F$1,Data!$AP:$AR,2,FALSE))+SUMIFS(FX,Fecha,$A443,Linea,VLOOKUP(F$1,Data!$AP:$AR,3,FALSE),Cuenta,VLOOKUP(F$1,Data!$AP:$AR,2,FALSE))+F442,"")</f>
        <v/>
      </c>
      <c r="G443" s="3" t="str">
        <f>IF(AND($A443&lt;&gt;"",G$1&lt;&gt;""),SUMIFS(VM,Fecha,$A443,Linea,VLOOKUP(G$1,Data!$AP:$AR,3,FALSE),Cuenta,VLOOKUP(G$1,Data!$AP:$AR,2,FALSE))+SUMIFS(FX,Fecha,$A443,Linea,VLOOKUP(G$1,Data!$AP:$AR,3,FALSE),Cuenta,VLOOKUP(G$1,Data!$AP:$AR,2,FALSE))+G442,"")</f>
        <v/>
      </c>
      <c r="H443" s="3" t="str">
        <f>IF(AND($A443&lt;&gt;"",H$1&lt;&gt;""),SUMIFS(VM,Fecha,$A443,Linea,VLOOKUP(H$1,Data!$AP:$AR,3,FALSE),Cuenta,VLOOKUP(H$1,Data!$AP:$AR,2,FALSE))+SUMIFS(FX,Fecha,$A443,Linea,VLOOKUP(H$1,Data!$AP:$AR,3,FALSE),Cuenta,VLOOKUP(H$1,Data!$AP:$AR,2,FALSE))+H442,"")</f>
        <v/>
      </c>
      <c r="I443" s="3" t="str">
        <f>IF(AND($A443&lt;&gt;"",I$1&lt;&gt;""),SUMIFS(VM,Fecha,$A443,Linea,VLOOKUP(I$1,Data!$AP:$AR,3,FALSE),Cuenta,VLOOKUP(I$1,Data!$AP:$AR,2,FALSE))+SUMIFS(FX,Fecha,$A443,Linea,VLOOKUP(I$1,Data!$AP:$AR,3,FALSE),Cuenta,VLOOKUP(I$1,Data!$AP:$AR,2,FALSE))+I442,"")</f>
        <v/>
      </c>
      <c r="J443" s="3" t="str">
        <f>IF(AND($A443&lt;&gt;"",J$1&lt;&gt;""),SUMIFS(VM,Fecha,$A443,Linea,VLOOKUP(J$1,Data!$AP:$AR,3,FALSE),Cuenta,VLOOKUP(J$1,Data!$AP:$AR,2,FALSE))+SUMIFS(FX,Fecha,$A443,Linea,VLOOKUP(J$1,Data!$AP:$AR,3,FALSE),Cuenta,VLOOKUP(J$1,Data!$AP:$AR,2,FALSE))+J442,"")</f>
        <v/>
      </c>
      <c r="K443" s="3" t="str">
        <f>IF(AND($A443&lt;&gt;"",K$1&lt;&gt;""),SUMIFS(VM,Fecha,$A443,Linea,VLOOKUP(K$1,Data!$AP:$AR,3,FALSE),Cuenta,VLOOKUP(K$1,Data!$AP:$AR,2,FALSE))+SUMIFS(FX,Fecha,$A443,Linea,VLOOKUP(K$1,Data!$AP:$AR,3,FALSE),Cuenta,VLOOKUP(K$1,Data!$AP:$AR,2,FALSE))+K442,"")</f>
        <v/>
      </c>
      <c r="L443" s="3" t="str">
        <f>IF(AND($A443&lt;&gt;"",L$1&lt;&gt;""),SUMIFS(VM,Fecha,$A443,Linea,VLOOKUP(L$1,Data!$AP:$AR,3,FALSE),Cuenta,VLOOKUP(L$1,Data!$AP:$AR,2,FALSE))+SUMIFS(FX,Fecha,$A443,Linea,VLOOKUP(L$1,Data!$AP:$AR,3,FALSE),Cuenta,VLOOKUP(L$1,Data!$AP:$AR,2,FALSE))+L442,"")</f>
        <v/>
      </c>
      <c r="M443" s="3" t="str">
        <f>IF(AND($A443&lt;&gt;"",M$1&lt;&gt;""),SUMIFS(VM,Fecha,$A443,Linea,VLOOKUP(M$1,Data!$AP:$AR,3,FALSE),Cuenta,VLOOKUP(M$1,Data!$AP:$AR,2,FALSE))+SUMIFS(FX,Fecha,$A443,Linea,VLOOKUP(M$1,Data!$AP:$AR,3,FALSE),Cuenta,VLOOKUP(M$1,Data!$AP:$AR,2,FALSE))+M442,"")</f>
        <v/>
      </c>
      <c r="N443" s="3" t="str">
        <f>IF(AND($A443&lt;&gt;"",N$1&lt;&gt;""),SUMIFS(VM,Fecha,$A443,Linea,VLOOKUP(N$1,Data!$AP:$AR,3,FALSE),Cuenta,VLOOKUP(N$1,Data!$AP:$AR,2,FALSE))+SUMIFS(FX,Fecha,$A443,Linea,VLOOKUP(N$1,Data!$AP:$AR,3,FALSE),Cuenta,VLOOKUP(N$1,Data!$AP:$AR,2,FALSE))+N442,"")</f>
        <v/>
      </c>
    </row>
    <row r="444" spans="2:14" x14ac:dyDescent="0.25">
      <c r="B444" s="3" t="str">
        <f>IF(AND($A444&lt;&gt;"",B$1&lt;&gt;""),SUMIFS(VM,Fecha,$A444,Linea,VLOOKUP(B$1,Data!$AP:$AR,3,FALSE),Cuenta,VLOOKUP(B$1,Data!$AP:$AR,2,FALSE))+SUMIFS(FX,Fecha,$A444,Linea,VLOOKUP(B$1,Data!$AP:$AR,3,FALSE),Cuenta,VLOOKUP(B$1,Data!$AP:$AR,2,FALSE))+B443,"")</f>
        <v/>
      </c>
      <c r="C444" s="3" t="str">
        <f>IF(AND($A444&lt;&gt;"",C$1&lt;&gt;""),SUMIFS(VM,Fecha,$A444,Linea,VLOOKUP(C$1,Data!$AP:$AR,3,FALSE),Cuenta,VLOOKUP(C$1,Data!$AP:$AR,2,FALSE))+SUMIFS(FX,Fecha,$A444,Linea,VLOOKUP(C$1,Data!$AP:$AR,3,FALSE),Cuenta,VLOOKUP(C$1,Data!$AP:$AR,2,FALSE))+C443,"")</f>
        <v/>
      </c>
      <c r="D444" s="3" t="str">
        <f>IF(AND($A444&lt;&gt;"",D$1&lt;&gt;""),SUMIFS(VM,Fecha,$A444,Linea,VLOOKUP(D$1,Data!$AP:$AR,3,FALSE),Cuenta,VLOOKUP(D$1,Data!$AP:$AR,2,FALSE))+SUMIFS(FX,Fecha,$A444,Linea,VLOOKUP(D$1,Data!$AP:$AR,3,FALSE),Cuenta,VLOOKUP(D$1,Data!$AP:$AR,2,FALSE))+D443,"")</f>
        <v/>
      </c>
      <c r="E444" s="3" t="str">
        <f>IF(AND($A444&lt;&gt;"",E$1&lt;&gt;""),SUMIFS(VM,Fecha,$A444,Linea,VLOOKUP(E$1,Data!$AP:$AR,3,FALSE),Cuenta,VLOOKUP(E$1,Data!$AP:$AR,2,FALSE))+SUMIFS(FX,Fecha,$A444,Linea,VLOOKUP(E$1,Data!$AP:$AR,3,FALSE),Cuenta,VLOOKUP(E$1,Data!$AP:$AR,2,FALSE))+E443,"")</f>
        <v/>
      </c>
      <c r="F444" s="3" t="str">
        <f>IF(AND($A444&lt;&gt;"",F$1&lt;&gt;""),SUMIFS(VM,Fecha,$A444,Linea,VLOOKUP(F$1,Data!$AP:$AR,3,FALSE),Cuenta,VLOOKUP(F$1,Data!$AP:$AR,2,FALSE))+SUMIFS(FX,Fecha,$A444,Linea,VLOOKUP(F$1,Data!$AP:$AR,3,FALSE),Cuenta,VLOOKUP(F$1,Data!$AP:$AR,2,FALSE))+F443,"")</f>
        <v/>
      </c>
      <c r="G444" s="3" t="str">
        <f>IF(AND($A444&lt;&gt;"",G$1&lt;&gt;""),SUMIFS(VM,Fecha,$A444,Linea,VLOOKUP(G$1,Data!$AP:$AR,3,FALSE),Cuenta,VLOOKUP(G$1,Data!$AP:$AR,2,FALSE))+SUMIFS(FX,Fecha,$A444,Linea,VLOOKUP(G$1,Data!$AP:$AR,3,FALSE),Cuenta,VLOOKUP(G$1,Data!$AP:$AR,2,FALSE))+G443,"")</f>
        <v/>
      </c>
      <c r="H444" s="3" t="str">
        <f>IF(AND($A444&lt;&gt;"",H$1&lt;&gt;""),SUMIFS(VM,Fecha,$A444,Linea,VLOOKUP(H$1,Data!$AP:$AR,3,FALSE),Cuenta,VLOOKUP(H$1,Data!$AP:$AR,2,FALSE))+SUMIFS(FX,Fecha,$A444,Linea,VLOOKUP(H$1,Data!$AP:$AR,3,FALSE),Cuenta,VLOOKUP(H$1,Data!$AP:$AR,2,FALSE))+H443,"")</f>
        <v/>
      </c>
      <c r="I444" s="3" t="str">
        <f>IF(AND($A444&lt;&gt;"",I$1&lt;&gt;""),SUMIFS(VM,Fecha,$A444,Linea,VLOOKUP(I$1,Data!$AP:$AR,3,FALSE),Cuenta,VLOOKUP(I$1,Data!$AP:$AR,2,FALSE))+SUMIFS(FX,Fecha,$A444,Linea,VLOOKUP(I$1,Data!$AP:$AR,3,FALSE),Cuenta,VLOOKUP(I$1,Data!$AP:$AR,2,FALSE))+I443,"")</f>
        <v/>
      </c>
      <c r="J444" s="3" t="str">
        <f>IF(AND($A444&lt;&gt;"",J$1&lt;&gt;""),SUMIFS(VM,Fecha,$A444,Linea,VLOOKUP(J$1,Data!$AP:$AR,3,FALSE),Cuenta,VLOOKUP(J$1,Data!$AP:$AR,2,FALSE))+SUMIFS(FX,Fecha,$A444,Linea,VLOOKUP(J$1,Data!$AP:$AR,3,FALSE),Cuenta,VLOOKUP(J$1,Data!$AP:$AR,2,FALSE))+J443,"")</f>
        <v/>
      </c>
      <c r="K444" s="3" t="str">
        <f>IF(AND($A444&lt;&gt;"",K$1&lt;&gt;""),SUMIFS(VM,Fecha,$A444,Linea,VLOOKUP(K$1,Data!$AP:$AR,3,FALSE),Cuenta,VLOOKUP(K$1,Data!$AP:$AR,2,FALSE))+SUMIFS(FX,Fecha,$A444,Linea,VLOOKUP(K$1,Data!$AP:$AR,3,FALSE),Cuenta,VLOOKUP(K$1,Data!$AP:$AR,2,FALSE))+K443,"")</f>
        <v/>
      </c>
      <c r="L444" s="3" t="str">
        <f>IF(AND($A444&lt;&gt;"",L$1&lt;&gt;""),SUMIFS(VM,Fecha,$A444,Linea,VLOOKUP(L$1,Data!$AP:$AR,3,FALSE),Cuenta,VLOOKUP(L$1,Data!$AP:$AR,2,FALSE))+SUMIFS(FX,Fecha,$A444,Linea,VLOOKUP(L$1,Data!$AP:$AR,3,FALSE),Cuenta,VLOOKUP(L$1,Data!$AP:$AR,2,FALSE))+L443,"")</f>
        <v/>
      </c>
      <c r="M444" s="3" t="str">
        <f>IF(AND($A444&lt;&gt;"",M$1&lt;&gt;""),SUMIFS(VM,Fecha,$A444,Linea,VLOOKUP(M$1,Data!$AP:$AR,3,FALSE),Cuenta,VLOOKUP(M$1,Data!$AP:$AR,2,FALSE))+SUMIFS(FX,Fecha,$A444,Linea,VLOOKUP(M$1,Data!$AP:$AR,3,FALSE),Cuenta,VLOOKUP(M$1,Data!$AP:$AR,2,FALSE))+M443,"")</f>
        <v/>
      </c>
      <c r="N444" s="3" t="str">
        <f>IF(AND($A444&lt;&gt;"",N$1&lt;&gt;""),SUMIFS(VM,Fecha,$A444,Linea,VLOOKUP(N$1,Data!$AP:$AR,3,FALSE),Cuenta,VLOOKUP(N$1,Data!$AP:$AR,2,FALSE))+SUMIFS(FX,Fecha,$A444,Linea,VLOOKUP(N$1,Data!$AP:$AR,3,FALSE),Cuenta,VLOOKUP(N$1,Data!$AP:$AR,2,FALSE))+N443,"")</f>
        <v/>
      </c>
    </row>
    <row r="445" spans="2:14" x14ac:dyDescent="0.25">
      <c r="B445" s="3" t="str">
        <f>IF(AND($A445&lt;&gt;"",B$1&lt;&gt;""),SUMIFS(VM,Fecha,$A445,Linea,VLOOKUP(B$1,Data!$AP:$AR,3,FALSE),Cuenta,VLOOKUP(B$1,Data!$AP:$AR,2,FALSE))+SUMIFS(FX,Fecha,$A445,Linea,VLOOKUP(B$1,Data!$AP:$AR,3,FALSE),Cuenta,VLOOKUP(B$1,Data!$AP:$AR,2,FALSE))+B444,"")</f>
        <v/>
      </c>
      <c r="C445" s="3" t="str">
        <f>IF(AND($A445&lt;&gt;"",C$1&lt;&gt;""),SUMIFS(VM,Fecha,$A445,Linea,VLOOKUP(C$1,Data!$AP:$AR,3,FALSE),Cuenta,VLOOKUP(C$1,Data!$AP:$AR,2,FALSE))+SUMIFS(FX,Fecha,$A445,Linea,VLOOKUP(C$1,Data!$AP:$AR,3,FALSE),Cuenta,VLOOKUP(C$1,Data!$AP:$AR,2,FALSE))+C444,"")</f>
        <v/>
      </c>
      <c r="D445" s="3" t="str">
        <f>IF(AND($A445&lt;&gt;"",D$1&lt;&gt;""),SUMIFS(VM,Fecha,$A445,Linea,VLOOKUP(D$1,Data!$AP:$AR,3,FALSE),Cuenta,VLOOKUP(D$1,Data!$AP:$AR,2,FALSE))+SUMIFS(FX,Fecha,$A445,Linea,VLOOKUP(D$1,Data!$AP:$AR,3,FALSE),Cuenta,VLOOKUP(D$1,Data!$AP:$AR,2,FALSE))+D444,"")</f>
        <v/>
      </c>
      <c r="E445" s="3" t="str">
        <f>IF(AND($A445&lt;&gt;"",E$1&lt;&gt;""),SUMIFS(VM,Fecha,$A445,Linea,VLOOKUP(E$1,Data!$AP:$AR,3,FALSE),Cuenta,VLOOKUP(E$1,Data!$AP:$AR,2,FALSE))+SUMIFS(FX,Fecha,$A445,Linea,VLOOKUP(E$1,Data!$AP:$AR,3,FALSE),Cuenta,VLOOKUP(E$1,Data!$AP:$AR,2,FALSE))+E444,"")</f>
        <v/>
      </c>
      <c r="F445" s="3" t="str">
        <f>IF(AND($A445&lt;&gt;"",F$1&lt;&gt;""),SUMIFS(VM,Fecha,$A445,Linea,VLOOKUP(F$1,Data!$AP:$AR,3,FALSE),Cuenta,VLOOKUP(F$1,Data!$AP:$AR,2,FALSE))+SUMIFS(FX,Fecha,$A445,Linea,VLOOKUP(F$1,Data!$AP:$AR,3,FALSE),Cuenta,VLOOKUP(F$1,Data!$AP:$AR,2,FALSE))+F444,"")</f>
        <v/>
      </c>
      <c r="G445" s="3" t="str">
        <f>IF(AND($A445&lt;&gt;"",G$1&lt;&gt;""),SUMIFS(VM,Fecha,$A445,Linea,VLOOKUP(G$1,Data!$AP:$AR,3,FALSE),Cuenta,VLOOKUP(G$1,Data!$AP:$AR,2,FALSE))+SUMIFS(FX,Fecha,$A445,Linea,VLOOKUP(G$1,Data!$AP:$AR,3,FALSE),Cuenta,VLOOKUP(G$1,Data!$AP:$AR,2,FALSE))+G444,"")</f>
        <v/>
      </c>
      <c r="H445" s="3" t="str">
        <f>IF(AND($A445&lt;&gt;"",H$1&lt;&gt;""),SUMIFS(VM,Fecha,$A445,Linea,VLOOKUP(H$1,Data!$AP:$AR,3,FALSE),Cuenta,VLOOKUP(H$1,Data!$AP:$AR,2,FALSE))+SUMIFS(FX,Fecha,$A445,Linea,VLOOKUP(H$1,Data!$AP:$AR,3,FALSE),Cuenta,VLOOKUP(H$1,Data!$AP:$AR,2,FALSE))+H444,"")</f>
        <v/>
      </c>
      <c r="I445" s="3" t="str">
        <f>IF(AND($A445&lt;&gt;"",I$1&lt;&gt;""),SUMIFS(VM,Fecha,$A445,Linea,VLOOKUP(I$1,Data!$AP:$AR,3,FALSE),Cuenta,VLOOKUP(I$1,Data!$AP:$AR,2,FALSE))+SUMIFS(FX,Fecha,$A445,Linea,VLOOKUP(I$1,Data!$AP:$AR,3,FALSE),Cuenta,VLOOKUP(I$1,Data!$AP:$AR,2,FALSE))+I444,"")</f>
        <v/>
      </c>
      <c r="J445" s="3" t="str">
        <f>IF(AND($A445&lt;&gt;"",J$1&lt;&gt;""),SUMIFS(VM,Fecha,$A445,Linea,VLOOKUP(J$1,Data!$AP:$AR,3,FALSE),Cuenta,VLOOKUP(J$1,Data!$AP:$AR,2,FALSE))+SUMIFS(FX,Fecha,$A445,Linea,VLOOKUP(J$1,Data!$AP:$AR,3,FALSE),Cuenta,VLOOKUP(J$1,Data!$AP:$AR,2,FALSE))+J444,"")</f>
        <v/>
      </c>
      <c r="K445" s="3" t="str">
        <f>IF(AND($A445&lt;&gt;"",K$1&lt;&gt;""),SUMIFS(VM,Fecha,$A445,Linea,VLOOKUP(K$1,Data!$AP:$AR,3,FALSE),Cuenta,VLOOKUP(K$1,Data!$AP:$AR,2,FALSE))+SUMIFS(FX,Fecha,$A445,Linea,VLOOKUP(K$1,Data!$AP:$AR,3,FALSE),Cuenta,VLOOKUP(K$1,Data!$AP:$AR,2,FALSE))+K444,"")</f>
        <v/>
      </c>
      <c r="L445" s="3" t="str">
        <f>IF(AND($A445&lt;&gt;"",L$1&lt;&gt;""),SUMIFS(VM,Fecha,$A445,Linea,VLOOKUP(L$1,Data!$AP:$AR,3,FALSE),Cuenta,VLOOKUP(L$1,Data!$AP:$AR,2,FALSE))+SUMIFS(FX,Fecha,$A445,Linea,VLOOKUP(L$1,Data!$AP:$AR,3,FALSE),Cuenta,VLOOKUP(L$1,Data!$AP:$AR,2,FALSE))+L444,"")</f>
        <v/>
      </c>
      <c r="M445" s="3" t="str">
        <f>IF(AND($A445&lt;&gt;"",M$1&lt;&gt;""),SUMIFS(VM,Fecha,$A445,Linea,VLOOKUP(M$1,Data!$AP:$AR,3,FALSE),Cuenta,VLOOKUP(M$1,Data!$AP:$AR,2,FALSE))+SUMIFS(FX,Fecha,$A445,Linea,VLOOKUP(M$1,Data!$AP:$AR,3,FALSE),Cuenta,VLOOKUP(M$1,Data!$AP:$AR,2,FALSE))+M444,"")</f>
        <v/>
      </c>
      <c r="N445" s="3" t="str">
        <f>IF(AND($A445&lt;&gt;"",N$1&lt;&gt;""),SUMIFS(VM,Fecha,$A445,Linea,VLOOKUP(N$1,Data!$AP:$AR,3,FALSE),Cuenta,VLOOKUP(N$1,Data!$AP:$AR,2,FALSE))+SUMIFS(FX,Fecha,$A445,Linea,VLOOKUP(N$1,Data!$AP:$AR,3,FALSE),Cuenta,VLOOKUP(N$1,Data!$AP:$AR,2,FALSE))+N444,"")</f>
        <v/>
      </c>
    </row>
    <row r="446" spans="2:14" x14ac:dyDescent="0.25">
      <c r="B446" s="3" t="str">
        <f>IF(AND($A446&lt;&gt;"",B$1&lt;&gt;""),SUMIFS(VM,Fecha,$A446,Linea,VLOOKUP(B$1,Data!$AP:$AR,3,FALSE),Cuenta,VLOOKUP(B$1,Data!$AP:$AR,2,FALSE))+SUMIFS(FX,Fecha,$A446,Linea,VLOOKUP(B$1,Data!$AP:$AR,3,FALSE),Cuenta,VLOOKUP(B$1,Data!$AP:$AR,2,FALSE))+B445,"")</f>
        <v/>
      </c>
      <c r="C446" s="3" t="str">
        <f>IF(AND($A446&lt;&gt;"",C$1&lt;&gt;""),SUMIFS(VM,Fecha,$A446,Linea,VLOOKUP(C$1,Data!$AP:$AR,3,FALSE),Cuenta,VLOOKUP(C$1,Data!$AP:$AR,2,FALSE))+SUMIFS(FX,Fecha,$A446,Linea,VLOOKUP(C$1,Data!$AP:$AR,3,FALSE),Cuenta,VLOOKUP(C$1,Data!$AP:$AR,2,FALSE))+C445,"")</f>
        <v/>
      </c>
      <c r="D446" s="3" t="str">
        <f>IF(AND($A446&lt;&gt;"",D$1&lt;&gt;""),SUMIFS(VM,Fecha,$A446,Linea,VLOOKUP(D$1,Data!$AP:$AR,3,FALSE),Cuenta,VLOOKUP(D$1,Data!$AP:$AR,2,FALSE))+SUMIFS(FX,Fecha,$A446,Linea,VLOOKUP(D$1,Data!$AP:$AR,3,FALSE),Cuenta,VLOOKUP(D$1,Data!$AP:$AR,2,FALSE))+D445,"")</f>
        <v/>
      </c>
      <c r="E446" s="3" t="str">
        <f>IF(AND($A446&lt;&gt;"",E$1&lt;&gt;""),SUMIFS(VM,Fecha,$A446,Linea,VLOOKUP(E$1,Data!$AP:$AR,3,FALSE),Cuenta,VLOOKUP(E$1,Data!$AP:$AR,2,FALSE))+SUMIFS(FX,Fecha,$A446,Linea,VLOOKUP(E$1,Data!$AP:$AR,3,FALSE),Cuenta,VLOOKUP(E$1,Data!$AP:$AR,2,FALSE))+E445,"")</f>
        <v/>
      </c>
      <c r="F446" s="3" t="str">
        <f>IF(AND($A446&lt;&gt;"",F$1&lt;&gt;""),SUMIFS(VM,Fecha,$A446,Linea,VLOOKUP(F$1,Data!$AP:$AR,3,FALSE),Cuenta,VLOOKUP(F$1,Data!$AP:$AR,2,FALSE))+SUMIFS(FX,Fecha,$A446,Linea,VLOOKUP(F$1,Data!$AP:$AR,3,FALSE),Cuenta,VLOOKUP(F$1,Data!$AP:$AR,2,FALSE))+F445,"")</f>
        <v/>
      </c>
      <c r="G446" s="3" t="str">
        <f>IF(AND($A446&lt;&gt;"",G$1&lt;&gt;""),SUMIFS(VM,Fecha,$A446,Linea,VLOOKUP(G$1,Data!$AP:$AR,3,FALSE),Cuenta,VLOOKUP(G$1,Data!$AP:$AR,2,FALSE))+SUMIFS(FX,Fecha,$A446,Linea,VLOOKUP(G$1,Data!$AP:$AR,3,FALSE),Cuenta,VLOOKUP(G$1,Data!$AP:$AR,2,FALSE))+G445,"")</f>
        <v/>
      </c>
      <c r="H446" s="3" t="str">
        <f>IF(AND($A446&lt;&gt;"",H$1&lt;&gt;""),SUMIFS(VM,Fecha,$A446,Linea,VLOOKUP(H$1,Data!$AP:$AR,3,FALSE),Cuenta,VLOOKUP(H$1,Data!$AP:$AR,2,FALSE))+SUMIFS(FX,Fecha,$A446,Linea,VLOOKUP(H$1,Data!$AP:$AR,3,FALSE),Cuenta,VLOOKUP(H$1,Data!$AP:$AR,2,FALSE))+H445,"")</f>
        <v/>
      </c>
      <c r="I446" s="3" t="str">
        <f>IF(AND($A446&lt;&gt;"",I$1&lt;&gt;""),SUMIFS(VM,Fecha,$A446,Linea,VLOOKUP(I$1,Data!$AP:$AR,3,FALSE),Cuenta,VLOOKUP(I$1,Data!$AP:$AR,2,FALSE))+SUMIFS(FX,Fecha,$A446,Linea,VLOOKUP(I$1,Data!$AP:$AR,3,FALSE),Cuenta,VLOOKUP(I$1,Data!$AP:$AR,2,FALSE))+I445,"")</f>
        <v/>
      </c>
      <c r="J446" s="3" t="str">
        <f>IF(AND($A446&lt;&gt;"",J$1&lt;&gt;""),SUMIFS(VM,Fecha,$A446,Linea,VLOOKUP(J$1,Data!$AP:$AR,3,FALSE),Cuenta,VLOOKUP(J$1,Data!$AP:$AR,2,FALSE))+SUMIFS(FX,Fecha,$A446,Linea,VLOOKUP(J$1,Data!$AP:$AR,3,FALSE),Cuenta,VLOOKUP(J$1,Data!$AP:$AR,2,FALSE))+J445,"")</f>
        <v/>
      </c>
      <c r="K446" s="3" t="str">
        <f>IF(AND($A446&lt;&gt;"",K$1&lt;&gt;""),SUMIFS(VM,Fecha,$A446,Linea,VLOOKUP(K$1,Data!$AP:$AR,3,FALSE),Cuenta,VLOOKUP(K$1,Data!$AP:$AR,2,FALSE))+SUMIFS(FX,Fecha,$A446,Linea,VLOOKUP(K$1,Data!$AP:$AR,3,FALSE),Cuenta,VLOOKUP(K$1,Data!$AP:$AR,2,FALSE))+K445,"")</f>
        <v/>
      </c>
      <c r="L446" s="3" t="str">
        <f>IF(AND($A446&lt;&gt;"",L$1&lt;&gt;""),SUMIFS(VM,Fecha,$A446,Linea,VLOOKUP(L$1,Data!$AP:$AR,3,FALSE),Cuenta,VLOOKUP(L$1,Data!$AP:$AR,2,FALSE))+SUMIFS(FX,Fecha,$A446,Linea,VLOOKUP(L$1,Data!$AP:$AR,3,FALSE),Cuenta,VLOOKUP(L$1,Data!$AP:$AR,2,FALSE))+L445,"")</f>
        <v/>
      </c>
      <c r="M446" s="3" t="str">
        <f>IF(AND($A446&lt;&gt;"",M$1&lt;&gt;""),SUMIFS(VM,Fecha,$A446,Linea,VLOOKUP(M$1,Data!$AP:$AR,3,FALSE),Cuenta,VLOOKUP(M$1,Data!$AP:$AR,2,FALSE))+SUMIFS(FX,Fecha,$A446,Linea,VLOOKUP(M$1,Data!$AP:$AR,3,FALSE),Cuenta,VLOOKUP(M$1,Data!$AP:$AR,2,FALSE))+M445,"")</f>
        <v/>
      </c>
      <c r="N446" s="3" t="str">
        <f>IF(AND($A446&lt;&gt;"",N$1&lt;&gt;""),SUMIFS(VM,Fecha,$A446,Linea,VLOOKUP(N$1,Data!$AP:$AR,3,FALSE),Cuenta,VLOOKUP(N$1,Data!$AP:$AR,2,FALSE))+SUMIFS(FX,Fecha,$A446,Linea,VLOOKUP(N$1,Data!$AP:$AR,3,FALSE),Cuenta,VLOOKUP(N$1,Data!$AP:$AR,2,FALSE))+N445,"")</f>
        <v/>
      </c>
    </row>
    <row r="447" spans="2:14" x14ac:dyDescent="0.25">
      <c r="B447" s="3" t="str">
        <f>IF(AND($A447&lt;&gt;"",B$1&lt;&gt;""),SUMIFS(VM,Fecha,$A447,Linea,VLOOKUP(B$1,Data!$AP:$AR,3,FALSE),Cuenta,VLOOKUP(B$1,Data!$AP:$AR,2,FALSE))+SUMIFS(FX,Fecha,$A447,Linea,VLOOKUP(B$1,Data!$AP:$AR,3,FALSE),Cuenta,VLOOKUP(B$1,Data!$AP:$AR,2,FALSE))+B446,"")</f>
        <v/>
      </c>
      <c r="C447" s="3" t="str">
        <f>IF(AND($A447&lt;&gt;"",C$1&lt;&gt;""),SUMIFS(VM,Fecha,$A447,Linea,VLOOKUP(C$1,Data!$AP:$AR,3,FALSE),Cuenta,VLOOKUP(C$1,Data!$AP:$AR,2,FALSE))+SUMIFS(FX,Fecha,$A447,Linea,VLOOKUP(C$1,Data!$AP:$AR,3,FALSE),Cuenta,VLOOKUP(C$1,Data!$AP:$AR,2,FALSE))+C446,"")</f>
        <v/>
      </c>
      <c r="D447" s="3" t="str">
        <f>IF(AND($A447&lt;&gt;"",D$1&lt;&gt;""),SUMIFS(VM,Fecha,$A447,Linea,VLOOKUP(D$1,Data!$AP:$AR,3,FALSE),Cuenta,VLOOKUP(D$1,Data!$AP:$AR,2,FALSE))+SUMIFS(FX,Fecha,$A447,Linea,VLOOKUP(D$1,Data!$AP:$AR,3,FALSE),Cuenta,VLOOKUP(D$1,Data!$AP:$AR,2,FALSE))+D446,"")</f>
        <v/>
      </c>
      <c r="E447" s="3" t="str">
        <f>IF(AND($A447&lt;&gt;"",E$1&lt;&gt;""),SUMIFS(VM,Fecha,$A447,Linea,VLOOKUP(E$1,Data!$AP:$AR,3,FALSE),Cuenta,VLOOKUP(E$1,Data!$AP:$AR,2,FALSE))+SUMIFS(FX,Fecha,$A447,Linea,VLOOKUP(E$1,Data!$AP:$AR,3,FALSE),Cuenta,VLOOKUP(E$1,Data!$AP:$AR,2,FALSE))+E446,"")</f>
        <v/>
      </c>
      <c r="F447" s="3" t="str">
        <f>IF(AND($A447&lt;&gt;"",F$1&lt;&gt;""),SUMIFS(VM,Fecha,$A447,Linea,VLOOKUP(F$1,Data!$AP:$AR,3,FALSE),Cuenta,VLOOKUP(F$1,Data!$AP:$AR,2,FALSE))+SUMIFS(FX,Fecha,$A447,Linea,VLOOKUP(F$1,Data!$AP:$AR,3,FALSE),Cuenta,VLOOKUP(F$1,Data!$AP:$AR,2,FALSE))+F446,"")</f>
        <v/>
      </c>
      <c r="G447" s="3" t="str">
        <f>IF(AND($A447&lt;&gt;"",G$1&lt;&gt;""),SUMIFS(VM,Fecha,$A447,Linea,VLOOKUP(G$1,Data!$AP:$AR,3,FALSE),Cuenta,VLOOKUP(G$1,Data!$AP:$AR,2,FALSE))+SUMIFS(FX,Fecha,$A447,Linea,VLOOKUP(G$1,Data!$AP:$AR,3,FALSE),Cuenta,VLOOKUP(G$1,Data!$AP:$AR,2,FALSE))+G446,"")</f>
        <v/>
      </c>
      <c r="H447" s="3" t="str">
        <f>IF(AND($A447&lt;&gt;"",H$1&lt;&gt;""),SUMIFS(VM,Fecha,$A447,Linea,VLOOKUP(H$1,Data!$AP:$AR,3,FALSE),Cuenta,VLOOKUP(H$1,Data!$AP:$AR,2,FALSE))+SUMIFS(FX,Fecha,$A447,Linea,VLOOKUP(H$1,Data!$AP:$AR,3,FALSE),Cuenta,VLOOKUP(H$1,Data!$AP:$AR,2,FALSE))+H446,"")</f>
        <v/>
      </c>
      <c r="I447" s="3" t="str">
        <f>IF(AND($A447&lt;&gt;"",I$1&lt;&gt;""),SUMIFS(VM,Fecha,$A447,Linea,VLOOKUP(I$1,Data!$AP:$AR,3,FALSE),Cuenta,VLOOKUP(I$1,Data!$AP:$AR,2,FALSE))+SUMIFS(FX,Fecha,$A447,Linea,VLOOKUP(I$1,Data!$AP:$AR,3,FALSE),Cuenta,VLOOKUP(I$1,Data!$AP:$AR,2,FALSE))+I446,"")</f>
        <v/>
      </c>
      <c r="J447" s="3" t="str">
        <f>IF(AND($A447&lt;&gt;"",J$1&lt;&gt;""),SUMIFS(VM,Fecha,$A447,Linea,VLOOKUP(J$1,Data!$AP:$AR,3,FALSE),Cuenta,VLOOKUP(J$1,Data!$AP:$AR,2,FALSE))+SUMIFS(FX,Fecha,$A447,Linea,VLOOKUP(J$1,Data!$AP:$AR,3,FALSE),Cuenta,VLOOKUP(J$1,Data!$AP:$AR,2,FALSE))+J446,"")</f>
        <v/>
      </c>
      <c r="K447" s="3" t="str">
        <f>IF(AND($A447&lt;&gt;"",K$1&lt;&gt;""),SUMIFS(VM,Fecha,$A447,Linea,VLOOKUP(K$1,Data!$AP:$AR,3,FALSE),Cuenta,VLOOKUP(K$1,Data!$AP:$AR,2,FALSE))+SUMIFS(FX,Fecha,$A447,Linea,VLOOKUP(K$1,Data!$AP:$AR,3,FALSE),Cuenta,VLOOKUP(K$1,Data!$AP:$AR,2,FALSE))+K446,"")</f>
        <v/>
      </c>
      <c r="L447" s="3" t="str">
        <f>IF(AND($A447&lt;&gt;"",L$1&lt;&gt;""),SUMIFS(VM,Fecha,$A447,Linea,VLOOKUP(L$1,Data!$AP:$AR,3,FALSE),Cuenta,VLOOKUP(L$1,Data!$AP:$AR,2,FALSE))+SUMIFS(FX,Fecha,$A447,Linea,VLOOKUP(L$1,Data!$AP:$AR,3,FALSE),Cuenta,VLOOKUP(L$1,Data!$AP:$AR,2,FALSE))+L446,"")</f>
        <v/>
      </c>
      <c r="M447" s="3" t="str">
        <f>IF(AND($A447&lt;&gt;"",M$1&lt;&gt;""),SUMIFS(VM,Fecha,$A447,Linea,VLOOKUP(M$1,Data!$AP:$AR,3,FALSE),Cuenta,VLOOKUP(M$1,Data!$AP:$AR,2,FALSE))+SUMIFS(FX,Fecha,$A447,Linea,VLOOKUP(M$1,Data!$AP:$AR,3,FALSE),Cuenta,VLOOKUP(M$1,Data!$AP:$AR,2,FALSE))+M446,"")</f>
        <v/>
      </c>
      <c r="N447" s="3" t="str">
        <f>IF(AND($A447&lt;&gt;"",N$1&lt;&gt;""),SUMIFS(VM,Fecha,$A447,Linea,VLOOKUP(N$1,Data!$AP:$AR,3,FALSE),Cuenta,VLOOKUP(N$1,Data!$AP:$AR,2,FALSE))+SUMIFS(FX,Fecha,$A447,Linea,VLOOKUP(N$1,Data!$AP:$AR,3,FALSE),Cuenta,VLOOKUP(N$1,Data!$AP:$AR,2,FALSE))+N446,"")</f>
        <v/>
      </c>
    </row>
    <row r="448" spans="2:14" x14ac:dyDescent="0.25">
      <c r="B448" s="3" t="str">
        <f>IF(AND($A448&lt;&gt;"",B$1&lt;&gt;""),SUMIFS(VM,Fecha,$A448,Linea,VLOOKUP(B$1,Data!$AP:$AR,3,FALSE),Cuenta,VLOOKUP(B$1,Data!$AP:$AR,2,FALSE))+SUMIFS(FX,Fecha,$A448,Linea,VLOOKUP(B$1,Data!$AP:$AR,3,FALSE),Cuenta,VLOOKUP(B$1,Data!$AP:$AR,2,FALSE))+B447,"")</f>
        <v/>
      </c>
      <c r="C448" s="3" t="str">
        <f>IF(AND($A448&lt;&gt;"",C$1&lt;&gt;""),SUMIFS(VM,Fecha,$A448,Linea,VLOOKUP(C$1,Data!$AP:$AR,3,FALSE),Cuenta,VLOOKUP(C$1,Data!$AP:$AR,2,FALSE))+SUMIFS(FX,Fecha,$A448,Linea,VLOOKUP(C$1,Data!$AP:$AR,3,FALSE),Cuenta,VLOOKUP(C$1,Data!$AP:$AR,2,FALSE))+C447,"")</f>
        <v/>
      </c>
      <c r="D448" s="3" t="str">
        <f>IF(AND($A448&lt;&gt;"",D$1&lt;&gt;""),SUMIFS(VM,Fecha,$A448,Linea,VLOOKUP(D$1,Data!$AP:$AR,3,FALSE),Cuenta,VLOOKUP(D$1,Data!$AP:$AR,2,FALSE))+SUMIFS(FX,Fecha,$A448,Linea,VLOOKUP(D$1,Data!$AP:$AR,3,FALSE),Cuenta,VLOOKUP(D$1,Data!$AP:$AR,2,FALSE))+D447,"")</f>
        <v/>
      </c>
      <c r="E448" s="3" t="str">
        <f>IF(AND($A448&lt;&gt;"",E$1&lt;&gt;""),SUMIFS(VM,Fecha,$A448,Linea,VLOOKUP(E$1,Data!$AP:$AR,3,FALSE),Cuenta,VLOOKUP(E$1,Data!$AP:$AR,2,FALSE))+SUMIFS(FX,Fecha,$A448,Linea,VLOOKUP(E$1,Data!$AP:$AR,3,FALSE),Cuenta,VLOOKUP(E$1,Data!$AP:$AR,2,FALSE))+E447,"")</f>
        <v/>
      </c>
      <c r="F448" s="3" t="str">
        <f>IF(AND($A448&lt;&gt;"",F$1&lt;&gt;""),SUMIFS(VM,Fecha,$A448,Linea,VLOOKUP(F$1,Data!$AP:$AR,3,FALSE),Cuenta,VLOOKUP(F$1,Data!$AP:$AR,2,FALSE))+SUMIFS(FX,Fecha,$A448,Linea,VLOOKUP(F$1,Data!$AP:$AR,3,FALSE),Cuenta,VLOOKUP(F$1,Data!$AP:$AR,2,FALSE))+F447,"")</f>
        <v/>
      </c>
      <c r="G448" s="3" t="str">
        <f>IF(AND($A448&lt;&gt;"",G$1&lt;&gt;""),SUMIFS(VM,Fecha,$A448,Linea,VLOOKUP(G$1,Data!$AP:$AR,3,FALSE),Cuenta,VLOOKUP(G$1,Data!$AP:$AR,2,FALSE))+SUMIFS(FX,Fecha,$A448,Linea,VLOOKUP(G$1,Data!$AP:$AR,3,FALSE),Cuenta,VLOOKUP(G$1,Data!$AP:$AR,2,FALSE))+G447,"")</f>
        <v/>
      </c>
      <c r="H448" s="3" t="str">
        <f>IF(AND($A448&lt;&gt;"",H$1&lt;&gt;""),SUMIFS(VM,Fecha,$A448,Linea,VLOOKUP(H$1,Data!$AP:$AR,3,FALSE),Cuenta,VLOOKUP(H$1,Data!$AP:$AR,2,FALSE))+SUMIFS(FX,Fecha,$A448,Linea,VLOOKUP(H$1,Data!$AP:$AR,3,FALSE),Cuenta,VLOOKUP(H$1,Data!$AP:$AR,2,FALSE))+H447,"")</f>
        <v/>
      </c>
      <c r="I448" s="3" t="str">
        <f>IF(AND($A448&lt;&gt;"",I$1&lt;&gt;""),SUMIFS(VM,Fecha,$A448,Linea,VLOOKUP(I$1,Data!$AP:$AR,3,FALSE),Cuenta,VLOOKUP(I$1,Data!$AP:$AR,2,FALSE))+SUMIFS(FX,Fecha,$A448,Linea,VLOOKUP(I$1,Data!$AP:$AR,3,FALSE),Cuenta,VLOOKUP(I$1,Data!$AP:$AR,2,FALSE))+I447,"")</f>
        <v/>
      </c>
      <c r="J448" s="3" t="str">
        <f>IF(AND($A448&lt;&gt;"",J$1&lt;&gt;""),SUMIFS(VM,Fecha,$A448,Linea,VLOOKUP(J$1,Data!$AP:$AR,3,FALSE),Cuenta,VLOOKUP(J$1,Data!$AP:$AR,2,FALSE))+SUMIFS(FX,Fecha,$A448,Linea,VLOOKUP(J$1,Data!$AP:$AR,3,FALSE),Cuenta,VLOOKUP(J$1,Data!$AP:$AR,2,FALSE))+J447,"")</f>
        <v/>
      </c>
      <c r="K448" s="3" t="str">
        <f>IF(AND($A448&lt;&gt;"",K$1&lt;&gt;""),SUMIFS(VM,Fecha,$A448,Linea,VLOOKUP(K$1,Data!$AP:$AR,3,FALSE),Cuenta,VLOOKUP(K$1,Data!$AP:$AR,2,FALSE))+SUMIFS(FX,Fecha,$A448,Linea,VLOOKUP(K$1,Data!$AP:$AR,3,FALSE),Cuenta,VLOOKUP(K$1,Data!$AP:$AR,2,FALSE))+K447,"")</f>
        <v/>
      </c>
      <c r="L448" s="3" t="str">
        <f>IF(AND($A448&lt;&gt;"",L$1&lt;&gt;""),SUMIFS(VM,Fecha,$A448,Linea,VLOOKUP(L$1,Data!$AP:$AR,3,FALSE),Cuenta,VLOOKUP(L$1,Data!$AP:$AR,2,FALSE))+SUMIFS(FX,Fecha,$A448,Linea,VLOOKUP(L$1,Data!$AP:$AR,3,FALSE),Cuenta,VLOOKUP(L$1,Data!$AP:$AR,2,FALSE))+L447,"")</f>
        <v/>
      </c>
      <c r="M448" s="3" t="str">
        <f>IF(AND($A448&lt;&gt;"",M$1&lt;&gt;""),SUMIFS(VM,Fecha,$A448,Linea,VLOOKUP(M$1,Data!$AP:$AR,3,FALSE),Cuenta,VLOOKUP(M$1,Data!$AP:$AR,2,FALSE))+SUMIFS(FX,Fecha,$A448,Linea,VLOOKUP(M$1,Data!$AP:$AR,3,FALSE),Cuenta,VLOOKUP(M$1,Data!$AP:$AR,2,FALSE))+M447,"")</f>
        <v/>
      </c>
      <c r="N448" s="3" t="str">
        <f>IF(AND($A448&lt;&gt;"",N$1&lt;&gt;""),SUMIFS(VM,Fecha,$A448,Linea,VLOOKUP(N$1,Data!$AP:$AR,3,FALSE),Cuenta,VLOOKUP(N$1,Data!$AP:$AR,2,FALSE))+SUMIFS(FX,Fecha,$A448,Linea,VLOOKUP(N$1,Data!$AP:$AR,3,FALSE),Cuenta,VLOOKUP(N$1,Data!$AP:$AR,2,FALSE))+N447,"")</f>
        <v/>
      </c>
    </row>
    <row r="449" spans="2:14" x14ac:dyDescent="0.25">
      <c r="B449" s="3" t="str">
        <f>IF(AND($A449&lt;&gt;"",B$1&lt;&gt;""),SUMIFS(VM,Fecha,$A449,Linea,VLOOKUP(B$1,Data!$AP:$AR,3,FALSE),Cuenta,VLOOKUP(B$1,Data!$AP:$AR,2,FALSE))+SUMIFS(FX,Fecha,$A449,Linea,VLOOKUP(B$1,Data!$AP:$AR,3,FALSE),Cuenta,VLOOKUP(B$1,Data!$AP:$AR,2,FALSE))+B448,"")</f>
        <v/>
      </c>
      <c r="C449" s="3" t="str">
        <f>IF(AND($A449&lt;&gt;"",C$1&lt;&gt;""),SUMIFS(VM,Fecha,$A449,Linea,VLOOKUP(C$1,Data!$AP:$AR,3,FALSE),Cuenta,VLOOKUP(C$1,Data!$AP:$AR,2,FALSE))+SUMIFS(FX,Fecha,$A449,Linea,VLOOKUP(C$1,Data!$AP:$AR,3,FALSE),Cuenta,VLOOKUP(C$1,Data!$AP:$AR,2,FALSE))+C448,"")</f>
        <v/>
      </c>
      <c r="D449" s="3" t="str">
        <f>IF(AND($A449&lt;&gt;"",D$1&lt;&gt;""),SUMIFS(VM,Fecha,$A449,Linea,VLOOKUP(D$1,Data!$AP:$AR,3,FALSE),Cuenta,VLOOKUP(D$1,Data!$AP:$AR,2,FALSE))+SUMIFS(FX,Fecha,$A449,Linea,VLOOKUP(D$1,Data!$AP:$AR,3,FALSE),Cuenta,VLOOKUP(D$1,Data!$AP:$AR,2,FALSE))+D448,"")</f>
        <v/>
      </c>
      <c r="E449" s="3" t="str">
        <f>IF(AND($A449&lt;&gt;"",E$1&lt;&gt;""),SUMIFS(VM,Fecha,$A449,Linea,VLOOKUP(E$1,Data!$AP:$AR,3,FALSE),Cuenta,VLOOKUP(E$1,Data!$AP:$AR,2,FALSE))+SUMIFS(FX,Fecha,$A449,Linea,VLOOKUP(E$1,Data!$AP:$AR,3,FALSE),Cuenta,VLOOKUP(E$1,Data!$AP:$AR,2,FALSE))+E448,"")</f>
        <v/>
      </c>
      <c r="F449" s="3" t="str">
        <f>IF(AND($A449&lt;&gt;"",F$1&lt;&gt;""),SUMIFS(VM,Fecha,$A449,Linea,VLOOKUP(F$1,Data!$AP:$AR,3,FALSE),Cuenta,VLOOKUP(F$1,Data!$AP:$AR,2,FALSE))+SUMIFS(FX,Fecha,$A449,Linea,VLOOKUP(F$1,Data!$AP:$AR,3,FALSE),Cuenta,VLOOKUP(F$1,Data!$AP:$AR,2,FALSE))+F448,"")</f>
        <v/>
      </c>
      <c r="G449" s="3" t="str">
        <f>IF(AND($A449&lt;&gt;"",G$1&lt;&gt;""),SUMIFS(VM,Fecha,$A449,Linea,VLOOKUP(G$1,Data!$AP:$AR,3,FALSE),Cuenta,VLOOKUP(G$1,Data!$AP:$AR,2,FALSE))+SUMIFS(FX,Fecha,$A449,Linea,VLOOKUP(G$1,Data!$AP:$AR,3,FALSE),Cuenta,VLOOKUP(G$1,Data!$AP:$AR,2,FALSE))+G448,"")</f>
        <v/>
      </c>
      <c r="H449" s="3" t="str">
        <f>IF(AND($A449&lt;&gt;"",H$1&lt;&gt;""),SUMIFS(VM,Fecha,$A449,Linea,VLOOKUP(H$1,Data!$AP:$AR,3,FALSE),Cuenta,VLOOKUP(H$1,Data!$AP:$AR,2,FALSE))+SUMIFS(FX,Fecha,$A449,Linea,VLOOKUP(H$1,Data!$AP:$AR,3,FALSE),Cuenta,VLOOKUP(H$1,Data!$AP:$AR,2,FALSE))+H448,"")</f>
        <v/>
      </c>
      <c r="I449" s="3" t="str">
        <f>IF(AND($A449&lt;&gt;"",I$1&lt;&gt;""),SUMIFS(VM,Fecha,$A449,Linea,VLOOKUP(I$1,Data!$AP:$AR,3,FALSE),Cuenta,VLOOKUP(I$1,Data!$AP:$AR,2,FALSE))+SUMIFS(FX,Fecha,$A449,Linea,VLOOKUP(I$1,Data!$AP:$AR,3,FALSE),Cuenta,VLOOKUP(I$1,Data!$AP:$AR,2,FALSE))+I448,"")</f>
        <v/>
      </c>
      <c r="J449" s="3" t="str">
        <f>IF(AND($A449&lt;&gt;"",J$1&lt;&gt;""),SUMIFS(VM,Fecha,$A449,Linea,VLOOKUP(J$1,Data!$AP:$AR,3,FALSE),Cuenta,VLOOKUP(J$1,Data!$AP:$AR,2,FALSE))+SUMIFS(FX,Fecha,$A449,Linea,VLOOKUP(J$1,Data!$AP:$AR,3,FALSE),Cuenta,VLOOKUP(J$1,Data!$AP:$AR,2,FALSE))+J448,"")</f>
        <v/>
      </c>
      <c r="K449" s="3" t="str">
        <f>IF(AND($A449&lt;&gt;"",K$1&lt;&gt;""),SUMIFS(VM,Fecha,$A449,Linea,VLOOKUP(K$1,Data!$AP:$AR,3,FALSE),Cuenta,VLOOKUP(K$1,Data!$AP:$AR,2,FALSE))+SUMIFS(FX,Fecha,$A449,Linea,VLOOKUP(K$1,Data!$AP:$AR,3,FALSE),Cuenta,VLOOKUP(K$1,Data!$AP:$AR,2,FALSE))+K448,"")</f>
        <v/>
      </c>
      <c r="L449" s="3" t="str">
        <f>IF(AND($A449&lt;&gt;"",L$1&lt;&gt;""),SUMIFS(VM,Fecha,$A449,Linea,VLOOKUP(L$1,Data!$AP:$AR,3,FALSE),Cuenta,VLOOKUP(L$1,Data!$AP:$AR,2,FALSE))+SUMIFS(FX,Fecha,$A449,Linea,VLOOKUP(L$1,Data!$AP:$AR,3,FALSE),Cuenta,VLOOKUP(L$1,Data!$AP:$AR,2,FALSE))+L448,"")</f>
        <v/>
      </c>
      <c r="M449" s="3" t="str">
        <f>IF(AND($A449&lt;&gt;"",M$1&lt;&gt;""),SUMIFS(VM,Fecha,$A449,Linea,VLOOKUP(M$1,Data!$AP:$AR,3,FALSE),Cuenta,VLOOKUP(M$1,Data!$AP:$AR,2,FALSE))+SUMIFS(FX,Fecha,$A449,Linea,VLOOKUP(M$1,Data!$AP:$AR,3,FALSE),Cuenta,VLOOKUP(M$1,Data!$AP:$AR,2,FALSE))+M448,"")</f>
        <v/>
      </c>
      <c r="N449" s="3" t="str">
        <f>IF(AND($A449&lt;&gt;"",N$1&lt;&gt;""),SUMIFS(VM,Fecha,$A449,Linea,VLOOKUP(N$1,Data!$AP:$AR,3,FALSE),Cuenta,VLOOKUP(N$1,Data!$AP:$AR,2,FALSE))+SUMIFS(FX,Fecha,$A449,Linea,VLOOKUP(N$1,Data!$AP:$AR,3,FALSE),Cuenta,VLOOKUP(N$1,Data!$AP:$AR,2,FALSE))+N448,"")</f>
        <v/>
      </c>
    </row>
    <row r="450" spans="2:14" x14ac:dyDescent="0.25">
      <c r="B450" s="3" t="str">
        <f>IF(AND($A450&lt;&gt;"",B$1&lt;&gt;""),SUMIFS(VM,Fecha,$A450,Linea,VLOOKUP(B$1,Data!$AP:$AR,3,FALSE),Cuenta,VLOOKUP(B$1,Data!$AP:$AR,2,FALSE))+SUMIFS(FX,Fecha,$A450,Linea,VLOOKUP(B$1,Data!$AP:$AR,3,FALSE),Cuenta,VLOOKUP(B$1,Data!$AP:$AR,2,FALSE))+B449,"")</f>
        <v/>
      </c>
      <c r="C450" s="3" t="str">
        <f>IF(AND($A450&lt;&gt;"",C$1&lt;&gt;""),SUMIFS(VM,Fecha,$A450,Linea,VLOOKUP(C$1,Data!$AP:$AR,3,FALSE),Cuenta,VLOOKUP(C$1,Data!$AP:$AR,2,FALSE))+SUMIFS(FX,Fecha,$A450,Linea,VLOOKUP(C$1,Data!$AP:$AR,3,FALSE),Cuenta,VLOOKUP(C$1,Data!$AP:$AR,2,FALSE))+C449,"")</f>
        <v/>
      </c>
      <c r="D450" s="3" t="str">
        <f>IF(AND($A450&lt;&gt;"",D$1&lt;&gt;""),SUMIFS(VM,Fecha,$A450,Linea,VLOOKUP(D$1,Data!$AP:$AR,3,FALSE),Cuenta,VLOOKUP(D$1,Data!$AP:$AR,2,FALSE))+SUMIFS(FX,Fecha,$A450,Linea,VLOOKUP(D$1,Data!$AP:$AR,3,FALSE),Cuenta,VLOOKUP(D$1,Data!$AP:$AR,2,FALSE))+D449,"")</f>
        <v/>
      </c>
      <c r="E450" s="3" t="str">
        <f>IF(AND($A450&lt;&gt;"",E$1&lt;&gt;""),SUMIFS(VM,Fecha,$A450,Linea,VLOOKUP(E$1,Data!$AP:$AR,3,FALSE),Cuenta,VLOOKUP(E$1,Data!$AP:$AR,2,FALSE))+SUMIFS(FX,Fecha,$A450,Linea,VLOOKUP(E$1,Data!$AP:$AR,3,FALSE),Cuenta,VLOOKUP(E$1,Data!$AP:$AR,2,FALSE))+E449,"")</f>
        <v/>
      </c>
      <c r="F450" s="3" t="str">
        <f>IF(AND($A450&lt;&gt;"",F$1&lt;&gt;""),SUMIFS(VM,Fecha,$A450,Linea,VLOOKUP(F$1,Data!$AP:$AR,3,FALSE),Cuenta,VLOOKUP(F$1,Data!$AP:$AR,2,FALSE))+SUMIFS(FX,Fecha,$A450,Linea,VLOOKUP(F$1,Data!$AP:$AR,3,FALSE),Cuenta,VLOOKUP(F$1,Data!$AP:$AR,2,FALSE))+F449,"")</f>
        <v/>
      </c>
      <c r="G450" s="3" t="str">
        <f>IF(AND($A450&lt;&gt;"",G$1&lt;&gt;""),SUMIFS(VM,Fecha,$A450,Linea,VLOOKUP(G$1,Data!$AP:$AR,3,FALSE),Cuenta,VLOOKUP(G$1,Data!$AP:$AR,2,FALSE))+SUMIFS(FX,Fecha,$A450,Linea,VLOOKUP(G$1,Data!$AP:$AR,3,FALSE),Cuenta,VLOOKUP(G$1,Data!$AP:$AR,2,FALSE))+G449,"")</f>
        <v/>
      </c>
      <c r="H450" s="3" t="str">
        <f>IF(AND($A450&lt;&gt;"",H$1&lt;&gt;""),SUMIFS(VM,Fecha,$A450,Linea,VLOOKUP(H$1,Data!$AP:$AR,3,FALSE),Cuenta,VLOOKUP(H$1,Data!$AP:$AR,2,FALSE))+SUMIFS(FX,Fecha,$A450,Linea,VLOOKUP(H$1,Data!$AP:$AR,3,FALSE),Cuenta,VLOOKUP(H$1,Data!$AP:$AR,2,FALSE))+H449,"")</f>
        <v/>
      </c>
      <c r="I450" s="3" t="str">
        <f>IF(AND($A450&lt;&gt;"",I$1&lt;&gt;""),SUMIFS(VM,Fecha,$A450,Linea,VLOOKUP(I$1,Data!$AP:$AR,3,FALSE),Cuenta,VLOOKUP(I$1,Data!$AP:$AR,2,FALSE))+SUMIFS(FX,Fecha,$A450,Linea,VLOOKUP(I$1,Data!$AP:$AR,3,FALSE),Cuenta,VLOOKUP(I$1,Data!$AP:$AR,2,FALSE))+I449,"")</f>
        <v/>
      </c>
      <c r="J450" s="3" t="str">
        <f>IF(AND($A450&lt;&gt;"",J$1&lt;&gt;""),SUMIFS(VM,Fecha,$A450,Linea,VLOOKUP(J$1,Data!$AP:$AR,3,FALSE),Cuenta,VLOOKUP(J$1,Data!$AP:$AR,2,FALSE))+SUMIFS(FX,Fecha,$A450,Linea,VLOOKUP(J$1,Data!$AP:$AR,3,FALSE),Cuenta,VLOOKUP(J$1,Data!$AP:$AR,2,FALSE))+J449,"")</f>
        <v/>
      </c>
      <c r="K450" s="3" t="str">
        <f>IF(AND($A450&lt;&gt;"",K$1&lt;&gt;""),SUMIFS(VM,Fecha,$A450,Linea,VLOOKUP(K$1,Data!$AP:$AR,3,FALSE),Cuenta,VLOOKUP(K$1,Data!$AP:$AR,2,FALSE))+SUMIFS(FX,Fecha,$A450,Linea,VLOOKUP(K$1,Data!$AP:$AR,3,FALSE),Cuenta,VLOOKUP(K$1,Data!$AP:$AR,2,FALSE))+K449,"")</f>
        <v/>
      </c>
      <c r="L450" s="3" t="str">
        <f>IF(AND($A450&lt;&gt;"",L$1&lt;&gt;""),SUMIFS(VM,Fecha,$A450,Linea,VLOOKUP(L$1,Data!$AP:$AR,3,FALSE),Cuenta,VLOOKUP(L$1,Data!$AP:$AR,2,FALSE))+SUMIFS(FX,Fecha,$A450,Linea,VLOOKUP(L$1,Data!$AP:$AR,3,FALSE),Cuenta,VLOOKUP(L$1,Data!$AP:$AR,2,FALSE))+L449,"")</f>
        <v/>
      </c>
      <c r="M450" s="3" t="str">
        <f>IF(AND($A450&lt;&gt;"",M$1&lt;&gt;""),SUMIFS(VM,Fecha,$A450,Linea,VLOOKUP(M$1,Data!$AP:$AR,3,FALSE),Cuenta,VLOOKUP(M$1,Data!$AP:$AR,2,FALSE))+SUMIFS(FX,Fecha,$A450,Linea,VLOOKUP(M$1,Data!$AP:$AR,3,FALSE),Cuenta,VLOOKUP(M$1,Data!$AP:$AR,2,FALSE))+M449,"")</f>
        <v/>
      </c>
      <c r="N450" s="3" t="str">
        <f>IF(AND($A450&lt;&gt;"",N$1&lt;&gt;""),SUMIFS(VM,Fecha,$A450,Linea,VLOOKUP(N$1,Data!$AP:$AR,3,FALSE),Cuenta,VLOOKUP(N$1,Data!$AP:$AR,2,FALSE))+SUMIFS(FX,Fecha,$A450,Linea,VLOOKUP(N$1,Data!$AP:$AR,3,FALSE),Cuenta,VLOOKUP(N$1,Data!$AP:$AR,2,FALSE))+N449,"")</f>
        <v/>
      </c>
    </row>
    <row r="451" spans="2:14" x14ac:dyDescent="0.25">
      <c r="B451" s="3" t="str">
        <f>IF(AND($A451&lt;&gt;"",B$1&lt;&gt;""),SUMIFS(VM,Fecha,$A451,Linea,VLOOKUP(B$1,Data!$AP:$AR,3,FALSE),Cuenta,VLOOKUP(B$1,Data!$AP:$AR,2,FALSE))+SUMIFS(FX,Fecha,$A451,Linea,VLOOKUP(B$1,Data!$AP:$AR,3,FALSE),Cuenta,VLOOKUP(B$1,Data!$AP:$AR,2,FALSE))+B450,"")</f>
        <v/>
      </c>
      <c r="C451" s="3" t="str">
        <f>IF(AND($A451&lt;&gt;"",C$1&lt;&gt;""),SUMIFS(VM,Fecha,$A451,Linea,VLOOKUP(C$1,Data!$AP:$AR,3,FALSE),Cuenta,VLOOKUP(C$1,Data!$AP:$AR,2,FALSE))+SUMIFS(FX,Fecha,$A451,Linea,VLOOKUP(C$1,Data!$AP:$AR,3,FALSE),Cuenta,VLOOKUP(C$1,Data!$AP:$AR,2,FALSE))+C450,"")</f>
        <v/>
      </c>
      <c r="D451" s="3" t="str">
        <f>IF(AND($A451&lt;&gt;"",D$1&lt;&gt;""),SUMIFS(VM,Fecha,$A451,Linea,VLOOKUP(D$1,Data!$AP:$AR,3,FALSE),Cuenta,VLOOKUP(D$1,Data!$AP:$AR,2,FALSE))+SUMIFS(FX,Fecha,$A451,Linea,VLOOKUP(D$1,Data!$AP:$AR,3,FALSE),Cuenta,VLOOKUP(D$1,Data!$AP:$AR,2,FALSE))+D450,"")</f>
        <v/>
      </c>
      <c r="E451" s="3" t="str">
        <f>IF(AND($A451&lt;&gt;"",E$1&lt;&gt;""),SUMIFS(VM,Fecha,$A451,Linea,VLOOKUP(E$1,Data!$AP:$AR,3,FALSE),Cuenta,VLOOKUP(E$1,Data!$AP:$AR,2,FALSE))+SUMIFS(FX,Fecha,$A451,Linea,VLOOKUP(E$1,Data!$AP:$AR,3,FALSE),Cuenta,VLOOKUP(E$1,Data!$AP:$AR,2,FALSE))+E450,"")</f>
        <v/>
      </c>
      <c r="F451" s="3" t="str">
        <f>IF(AND($A451&lt;&gt;"",F$1&lt;&gt;""),SUMIFS(VM,Fecha,$A451,Linea,VLOOKUP(F$1,Data!$AP:$AR,3,FALSE),Cuenta,VLOOKUP(F$1,Data!$AP:$AR,2,FALSE))+SUMIFS(FX,Fecha,$A451,Linea,VLOOKUP(F$1,Data!$AP:$AR,3,FALSE),Cuenta,VLOOKUP(F$1,Data!$AP:$AR,2,FALSE))+F450,"")</f>
        <v/>
      </c>
      <c r="G451" s="3" t="str">
        <f>IF(AND($A451&lt;&gt;"",G$1&lt;&gt;""),SUMIFS(VM,Fecha,$A451,Linea,VLOOKUP(G$1,Data!$AP:$AR,3,FALSE),Cuenta,VLOOKUP(G$1,Data!$AP:$AR,2,FALSE))+SUMIFS(FX,Fecha,$A451,Linea,VLOOKUP(G$1,Data!$AP:$AR,3,FALSE),Cuenta,VLOOKUP(G$1,Data!$AP:$AR,2,FALSE))+G450,"")</f>
        <v/>
      </c>
      <c r="H451" s="3" t="str">
        <f>IF(AND($A451&lt;&gt;"",H$1&lt;&gt;""),SUMIFS(VM,Fecha,$A451,Linea,VLOOKUP(H$1,Data!$AP:$AR,3,FALSE),Cuenta,VLOOKUP(H$1,Data!$AP:$AR,2,FALSE))+SUMIFS(FX,Fecha,$A451,Linea,VLOOKUP(H$1,Data!$AP:$AR,3,FALSE),Cuenta,VLOOKUP(H$1,Data!$AP:$AR,2,FALSE))+H450,"")</f>
        <v/>
      </c>
      <c r="I451" s="3" t="str">
        <f>IF(AND($A451&lt;&gt;"",I$1&lt;&gt;""),SUMIFS(VM,Fecha,$A451,Linea,VLOOKUP(I$1,Data!$AP:$AR,3,FALSE),Cuenta,VLOOKUP(I$1,Data!$AP:$AR,2,FALSE))+SUMIFS(FX,Fecha,$A451,Linea,VLOOKUP(I$1,Data!$AP:$AR,3,FALSE),Cuenta,VLOOKUP(I$1,Data!$AP:$AR,2,FALSE))+I450,"")</f>
        <v/>
      </c>
      <c r="J451" s="3" t="str">
        <f>IF(AND($A451&lt;&gt;"",J$1&lt;&gt;""),SUMIFS(VM,Fecha,$A451,Linea,VLOOKUP(J$1,Data!$AP:$AR,3,FALSE),Cuenta,VLOOKUP(J$1,Data!$AP:$AR,2,FALSE))+SUMIFS(FX,Fecha,$A451,Linea,VLOOKUP(J$1,Data!$AP:$AR,3,FALSE),Cuenta,VLOOKUP(J$1,Data!$AP:$AR,2,FALSE))+J450,"")</f>
        <v/>
      </c>
      <c r="K451" s="3" t="str">
        <f>IF(AND($A451&lt;&gt;"",K$1&lt;&gt;""),SUMIFS(VM,Fecha,$A451,Linea,VLOOKUP(K$1,Data!$AP:$AR,3,FALSE),Cuenta,VLOOKUP(K$1,Data!$AP:$AR,2,FALSE))+SUMIFS(FX,Fecha,$A451,Linea,VLOOKUP(K$1,Data!$AP:$AR,3,FALSE),Cuenta,VLOOKUP(K$1,Data!$AP:$AR,2,FALSE))+K450,"")</f>
        <v/>
      </c>
      <c r="L451" s="3" t="str">
        <f>IF(AND($A451&lt;&gt;"",L$1&lt;&gt;""),SUMIFS(VM,Fecha,$A451,Linea,VLOOKUP(L$1,Data!$AP:$AR,3,FALSE),Cuenta,VLOOKUP(L$1,Data!$AP:$AR,2,FALSE))+SUMIFS(FX,Fecha,$A451,Linea,VLOOKUP(L$1,Data!$AP:$AR,3,FALSE),Cuenta,VLOOKUP(L$1,Data!$AP:$AR,2,FALSE))+L450,"")</f>
        <v/>
      </c>
      <c r="M451" s="3" t="str">
        <f>IF(AND($A451&lt;&gt;"",M$1&lt;&gt;""),SUMIFS(VM,Fecha,$A451,Linea,VLOOKUP(M$1,Data!$AP:$AR,3,FALSE),Cuenta,VLOOKUP(M$1,Data!$AP:$AR,2,FALSE))+SUMIFS(FX,Fecha,$A451,Linea,VLOOKUP(M$1,Data!$AP:$AR,3,FALSE),Cuenta,VLOOKUP(M$1,Data!$AP:$AR,2,FALSE))+M450,"")</f>
        <v/>
      </c>
      <c r="N451" s="3" t="str">
        <f>IF(AND($A451&lt;&gt;"",N$1&lt;&gt;""),SUMIFS(VM,Fecha,$A451,Linea,VLOOKUP(N$1,Data!$AP:$AR,3,FALSE),Cuenta,VLOOKUP(N$1,Data!$AP:$AR,2,FALSE))+SUMIFS(FX,Fecha,$A451,Linea,VLOOKUP(N$1,Data!$AP:$AR,3,FALSE),Cuenta,VLOOKUP(N$1,Data!$AP:$AR,2,FALSE))+N450,"")</f>
        <v/>
      </c>
    </row>
    <row r="452" spans="2:14" x14ac:dyDescent="0.25">
      <c r="B452" s="3" t="str">
        <f>IF(AND($A452&lt;&gt;"",B$1&lt;&gt;""),SUMIFS(VM,Fecha,$A452,Linea,VLOOKUP(B$1,Data!$AP:$AR,3,FALSE),Cuenta,VLOOKUP(B$1,Data!$AP:$AR,2,FALSE))+SUMIFS(FX,Fecha,$A452,Linea,VLOOKUP(B$1,Data!$AP:$AR,3,FALSE),Cuenta,VLOOKUP(B$1,Data!$AP:$AR,2,FALSE))+B451,"")</f>
        <v/>
      </c>
      <c r="C452" s="3" t="str">
        <f>IF(AND($A452&lt;&gt;"",C$1&lt;&gt;""),SUMIFS(VM,Fecha,$A452,Linea,VLOOKUP(C$1,Data!$AP:$AR,3,FALSE),Cuenta,VLOOKUP(C$1,Data!$AP:$AR,2,FALSE))+SUMIFS(FX,Fecha,$A452,Linea,VLOOKUP(C$1,Data!$AP:$AR,3,FALSE),Cuenta,VLOOKUP(C$1,Data!$AP:$AR,2,FALSE))+C451,"")</f>
        <v/>
      </c>
      <c r="D452" s="3" t="str">
        <f>IF(AND($A452&lt;&gt;"",D$1&lt;&gt;""),SUMIFS(VM,Fecha,$A452,Linea,VLOOKUP(D$1,Data!$AP:$AR,3,FALSE),Cuenta,VLOOKUP(D$1,Data!$AP:$AR,2,FALSE))+SUMIFS(FX,Fecha,$A452,Linea,VLOOKUP(D$1,Data!$AP:$AR,3,FALSE),Cuenta,VLOOKUP(D$1,Data!$AP:$AR,2,FALSE))+D451,"")</f>
        <v/>
      </c>
      <c r="E452" s="3" t="str">
        <f>IF(AND($A452&lt;&gt;"",E$1&lt;&gt;""),SUMIFS(VM,Fecha,$A452,Linea,VLOOKUP(E$1,Data!$AP:$AR,3,FALSE),Cuenta,VLOOKUP(E$1,Data!$AP:$AR,2,FALSE))+SUMIFS(FX,Fecha,$A452,Linea,VLOOKUP(E$1,Data!$AP:$AR,3,FALSE),Cuenta,VLOOKUP(E$1,Data!$AP:$AR,2,FALSE))+E451,"")</f>
        <v/>
      </c>
      <c r="F452" s="3" t="str">
        <f>IF(AND($A452&lt;&gt;"",F$1&lt;&gt;""),SUMIFS(VM,Fecha,$A452,Linea,VLOOKUP(F$1,Data!$AP:$AR,3,FALSE),Cuenta,VLOOKUP(F$1,Data!$AP:$AR,2,FALSE))+SUMIFS(FX,Fecha,$A452,Linea,VLOOKUP(F$1,Data!$AP:$AR,3,FALSE),Cuenta,VLOOKUP(F$1,Data!$AP:$AR,2,FALSE))+F451,"")</f>
        <v/>
      </c>
      <c r="G452" s="3" t="str">
        <f>IF(AND($A452&lt;&gt;"",G$1&lt;&gt;""),SUMIFS(VM,Fecha,$A452,Linea,VLOOKUP(G$1,Data!$AP:$AR,3,FALSE),Cuenta,VLOOKUP(G$1,Data!$AP:$AR,2,FALSE))+SUMIFS(FX,Fecha,$A452,Linea,VLOOKUP(G$1,Data!$AP:$AR,3,FALSE),Cuenta,VLOOKUP(G$1,Data!$AP:$AR,2,FALSE))+G451,"")</f>
        <v/>
      </c>
      <c r="H452" s="3" t="str">
        <f>IF(AND($A452&lt;&gt;"",H$1&lt;&gt;""),SUMIFS(VM,Fecha,$A452,Linea,VLOOKUP(H$1,Data!$AP:$AR,3,FALSE),Cuenta,VLOOKUP(H$1,Data!$AP:$AR,2,FALSE))+SUMIFS(FX,Fecha,$A452,Linea,VLOOKUP(H$1,Data!$AP:$AR,3,FALSE),Cuenta,VLOOKUP(H$1,Data!$AP:$AR,2,FALSE))+H451,"")</f>
        <v/>
      </c>
      <c r="I452" s="3" t="str">
        <f>IF(AND($A452&lt;&gt;"",I$1&lt;&gt;""),SUMIFS(VM,Fecha,$A452,Linea,VLOOKUP(I$1,Data!$AP:$AR,3,FALSE),Cuenta,VLOOKUP(I$1,Data!$AP:$AR,2,FALSE))+SUMIFS(FX,Fecha,$A452,Linea,VLOOKUP(I$1,Data!$AP:$AR,3,FALSE),Cuenta,VLOOKUP(I$1,Data!$AP:$AR,2,FALSE))+I451,"")</f>
        <v/>
      </c>
      <c r="J452" s="3" t="str">
        <f>IF(AND($A452&lt;&gt;"",J$1&lt;&gt;""),SUMIFS(VM,Fecha,$A452,Linea,VLOOKUP(J$1,Data!$AP:$AR,3,FALSE),Cuenta,VLOOKUP(J$1,Data!$AP:$AR,2,FALSE))+SUMIFS(FX,Fecha,$A452,Linea,VLOOKUP(J$1,Data!$AP:$AR,3,FALSE),Cuenta,VLOOKUP(J$1,Data!$AP:$AR,2,FALSE))+J451,"")</f>
        <v/>
      </c>
      <c r="K452" s="3" t="str">
        <f>IF(AND($A452&lt;&gt;"",K$1&lt;&gt;""),SUMIFS(VM,Fecha,$A452,Linea,VLOOKUP(K$1,Data!$AP:$AR,3,FALSE),Cuenta,VLOOKUP(K$1,Data!$AP:$AR,2,FALSE))+SUMIFS(FX,Fecha,$A452,Linea,VLOOKUP(K$1,Data!$AP:$AR,3,FALSE),Cuenta,VLOOKUP(K$1,Data!$AP:$AR,2,FALSE))+K451,"")</f>
        <v/>
      </c>
      <c r="L452" s="3" t="str">
        <f>IF(AND($A452&lt;&gt;"",L$1&lt;&gt;""),SUMIFS(VM,Fecha,$A452,Linea,VLOOKUP(L$1,Data!$AP:$AR,3,FALSE),Cuenta,VLOOKUP(L$1,Data!$AP:$AR,2,FALSE))+SUMIFS(FX,Fecha,$A452,Linea,VLOOKUP(L$1,Data!$AP:$AR,3,FALSE),Cuenta,VLOOKUP(L$1,Data!$AP:$AR,2,FALSE))+L451,"")</f>
        <v/>
      </c>
      <c r="M452" s="3" t="str">
        <f>IF(AND($A452&lt;&gt;"",M$1&lt;&gt;""),SUMIFS(VM,Fecha,$A452,Linea,VLOOKUP(M$1,Data!$AP:$AR,3,FALSE),Cuenta,VLOOKUP(M$1,Data!$AP:$AR,2,FALSE))+SUMIFS(FX,Fecha,$A452,Linea,VLOOKUP(M$1,Data!$AP:$AR,3,FALSE),Cuenta,VLOOKUP(M$1,Data!$AP:$AR,2,FALSE))+M451,"")</f>
        <v/>
      </c>
      <c r="N452" s="3" t="str">
        <f>IF(AND($A452&lt;&gt;"",N$1&lt;&gt;""),SUMIFS(VM,Fecha,$A452,Linea,VLOOKUP(N$1,Data!$AP:$AR,3,FALSE),Cuenta,VLOOKUP(N$1,Data!$AP:$AR,2,FALSE))+SUMIFS(FX,Fecha,$A452,Linea,VLOOKUP(N$1,Data!$AP:$AR,3,FALSE),Cuenta,VLOOKUP(N$1,Data!$AP:$AR,2,FALSE))+N451,"")</f>
        <v/>
      </c>
    </row>
    <row r="453" spans="2:14" x14ac:dyDescent="0.25">
      <c r="B453" s="3" t="str">
        <f>IF(AND($A453&lt;&gt;"",B$1&lt;&gt;""),SUMIFS(VM,Fecha,$A453,Linea,VLOOKUP(B$1,Data!$AP:$AR,3,FALSE),Cuenta,VLOOKUP(B$1,Data!$AP:$AR,2,FALSE))+SUMIFS(FX,Fecha,$A453,Linea,VLOOKUP(B$1,Data!$AP:$AR,3,FALSE),Cuenta,VLOOKUP(B$1,Data!$AP:$AR,2,FALSE))+B452,"")</f>
        <v/>
      </c>
      <c r="C453" s="3" t="str">
        <f>IF(AND($A453&lt;&gt;"",C$1&lt;&gt;""),SUMIFS(VM,Fecha,$A453,Linea,VLOOKUP(C$1,Data!$AP:$AR,3,FALSE),Cuenta,VLOOKUP(C$1,Data!$AP:$AR,2,FALSE))+SUMIFS(FX,Fecha,$A453,Linea,VLOOKUP(C$1,Data!$AP:$AR,3,FALSE),Cuenta,VLOOKUP(C$1,Data!$AP:$AR,2,FALSE))+C452,"")</f>
        <v/>
      </c>
      <c r="D453" s="3" t="str">
        <f>IF(AND($A453&lt;&gt;"",D$1&lt;&gt;""),SUMIFS(VM,Fecha,$A453,Linea,VLOOKUP(D$1,Data!$AP:$AR,3,FALSE),Cuenta,VLOOKUP(D$1,Data!$AP:$AR,2,FALSE))+SUMIFS(FX,Fecha,$A453,Linea,VLOOKUP(D$1,Data!$AP:$AR,3,FALSE),Cuenta,VLOOKUP(D$1,Data!$AP:$AR,2,FALSE))+D452,"")</f>
        <v/>
      </c>
      <c r="E453" s="3" t="str">
        <f>IF(AND($A453&lt;&gt;"",E$1&lt;&gt;""),SUMIFS(VM,Fecha,$A453,Linea,VLOOKUP(E$1,Data!$AP:$AR,3,FALSE),Cuenta,VLOOKUP(E$1,Data!$AP:$AR,2,FALSE))+SUMIFS(FX,Fecha,$A453,Linea,VLOOKUP(E$1,Data!$AP:$AR,3,FALSE),Cuenta,VLOOKUP(E$1,Data!$AP:$AR,2,FALSE))+E452,"")</f>
        <v/>
      </c>
      <c r="F453" s="3" t="str">
        <f>IF(AND($A453&lt;&gt;"",F$1&lt;&gt;""),SUMIFS(VM,Fecha,$A453,Linea,VLOOKUP(F$1,Data!$AP:$AR,3,FALSE),Cuenta,VLOOKUP(F$1,Data!$AP:$AR,2,FALSE))+SUMIFS(FX,Fecha,$A453,Linea,VLOOKUP(F$1,Data!$AP:$AR,3,FALSE),Cuenta,VLOOKUP(F$1,Data!$AP:$AR,2,FALSE))+F452,"")</f>
        <v/>
      </c>
      <c r="G453" s="3" t="str">
        <f>IF(AND($A453&lt;&gt;"",G$1&lt;&gt;""),SUMIFS(VM,Fecha,$A453,Linea,VLOOKUP(G$1,Data!$AP:$AR,3,FALSE),Cuenta,VLOOKUP(G$1,Data!$AP:$AR,2,FALSE))+SUMIFS(FX,Fecha,$A453,Linea,VLOOKUP(G$1,Data!$AP:$AR,3,FALSE),Cuenta,VLOOKUP(G$1,Data!$AP:$AR,2,FALSE))+G452,"")</f>
        <v/>
      </c>
      <c r="H453" s="3" t="str">
        <f>IF(AND($A453&lt;&gt;"",H$1&lt;&gt;""),SUMIFS(VM,Fecha,$A453,Linea,VLOOKUP(H$1,Data!$AP:$AR,3,FALSE),Cuenta,VLOOKUP(H$1,Data!$AP:$AR,2,FALSE))+SUMIFS(FX,Fecha,$A453,Linea,VLOOKUP(H$1,Data!$AP:$AR,3,FALSE),Cuenta,VLOOKUP(H$1,Data!$AP:$AR,2,FALSE))+H452,"")</f>
        <v/>
      </c>
      <c r="I453" s="3" t="str">
        <f>IF(AND($A453&lt;&gt;"",I$1&lt;&gt;""),SUMIFS(VM,Fecha,$A453,Linea,VLOOKUP(I$1,Data!$AP:$AR,3,FALSE),Cuenta,VLOOKUP(I$1,Data!$AP:$AR,2,FALSE))+SUMIFS(FX,Fecha,$A453,Linea,VLOOKUP(I$1,Data!$AP:$AR,3,FALSE),Cuenta,VLOOKUP(I$1,Data!$AP:$AR,2,FALSE))+I452,"")</f>
        <v/>
      </c>
      <c r="J453" s="3" t="str">
        <f>IF(AND($A453&lt;&gt;"",J$1&lt;&gt;""),SUMIFS(VM,Fecha,$A453,Linea,VLOOKUP(J$1,Data!$AP:$AR,3,FALSE),Cuenta,VLOOKUP(J$1,Data!$AP:$AR,2,FALSE))+SUMIFS(FX,Fecha,$A453,Linea,VLOOKUP(J$1,Data!$AP:$AR,3,FALSE),Cuenta,VLOOKUP(J$1,Data!$AP:$AR,2,FALSE))+J452,"")</f>
        <v/>
      </c>
      <c r="K453" s="3" t="str">
        <f>IF(AND($A453&lt;&gt;"",K$1&lt;&gt;""),SUMIFS(VM,Fecha,$A453,Linea,VLOOKUP(K$1,Data!$AP:$AR,3,FALSE),Cuenta,VLOOKUP(K$1,Data!$AP:$AR,2,FALSE))+SUMIFS(FX,Fecha,$A453,Linea,VLOOKUP(K$1,Data!$AP:$AR,3,FALSE),Cuenta,VLOOKUP(K$1,Data!$AP:$AR,2,FALSE))+K452,"")</f>
        <v/>
      </c>
      <c r="L453" s="3" t="str">
        <f>IF(AND($A453&lt;&gt;"",L$1&lt;&gt;""),SUMIFS(VM,Fecha,$A453,Linea,VLOOKUP(L$1,Data!$AP:$AR,3,FALSE),Cuenta,VLOOKUP(L$1,Data!$AP:$AR,2,FALSE))+SUMIFS(FX,Fecha,$A453,Linea,VLOOKUP(L$1,Data!$AP:$AR,3,FALSE),Cuenta,VLOOKUP(L$1,Data!$AP:$AR,2,FALSE))+L452,"")</f>
        <v/>
      </c>
      <c r="M453" s="3" t="str">
        <f>IF(AND($A453&lt;&gt;"",M$1&lt;&gt;""),SUMIFS(VM,Fecha,$A453,Linea,VLOOKUP(M$1,Data!$AP:$AR,3,FALSE),Cuenta,VLOOKUP(M$1,Data!$AP:$AR,2,FALSE))+SUMIFS(FX,Fecha,$A453,Linea,VLOOKUP(M$1,Data!$AP:$AR,3,FALSE),Cuenta,VLOOKUP(M$1,Data!$AP:$AR,2,FALSE))+M452,"")</f>
        <v/>
      </c>
      <c r="N453" s="3" t="str">
        <f>IF(AND($A453&lt;&gt;"",N$1&lt;&gt;""),SUMIFS(VM,Fecha,$A453,Linea,VLOOKUP(N$1,Data!$AP:$AR,3,FALSE),Cuenta,VLOOKUP(N$1,Data!$AP:$AR,2,FALSE))+SUMIFS(FX,Fecha,$A453,Linea,VLOOKUP(N$1,Data!$AP:$AR,3,FALSE),Cuenta,VLOOKUP(N$1,Data!$AP:$AR,2,FALSE))+N452,"")</f>
        <v/>
      </c>
    </row>
    <row r="454" spans="2:14" x14ac:dyDescent="0.25">
      <c r="B454" s="3" t="str">
        <f>IF(AND($A454&lt;&gt;"",B$1&lt;&gt;""),SUMIFS(VM,Fecha,$A454,Linea,VLOOKUP(B$1,Data!$AP:$AR,3,FALSE),Cuenta,VLOOKUP(B$1,Data!$AP:$AR,2,FALSE))+SUMIFS(FX,Fecha,$A454,Linea,VLOOKUP(B$1,Data!$AP:$AR,3,FALSE),Cuenta,VLOOKUP(B$1,Data!$AP:$AR,2,FALSE))+B453,"")</f>
        <v/>
      </c>
      <c r="C454" s="3" t="str">
        <f>IF(AND($A454&lt;&gt;"",C$1&lt;&gt;""),SUMIFS(VM,Fecha,$A454,Linea,VLOOKUP(C$1,Data!$AP:$AR,3,FALSE),Cuenta,VLOOKUP(C$1,Data!$AP:$AR,2,FALSE))+SUMIFS(FX,Fecha,$A454,Linea,VLOOKUP(C$1,Data!$AP:$AR,3,FALSE),Cuenta,VLOOKUP(C$1,Data!$AP:$AR,2,FALSE))+C453,"")</f>
        <v/>
      </c>
      <c r="D454" s="3" t="str">
        <f>IF(AND($A454&lt;&gt;"",D$1&lt;&gt;""),SUMIFS(VM,Fecha,$A454,Linea,VLOOKUP(D$1,Data!$AP:$AR,3,FALSE),Cuenta,VLOOKUP(D$1,Data!$AP:$AR,2,FALSE))+SUMIFS(FX,Fecha,$A454,Linea,VLOOKUP(D$1,Data!$AP:$AR,3,FALSE),Cuenta,VLOOKUP(D$1,Data!$AP:$AR,2,FALSE))+D453,"")</f>
        <v/>
      </c>
      <c r="E454" s="3" t="str">
        <f>IF(AND($A454&lt;&gt;"",E$1&lt;&gt;""),SUMIFS(VM,Fecha,$A454,Linea,VLOOKUP(E$1,Data!$AP:$AR,3,FALSE),Cuenta,VLOOKUP(E$1,Data!$AP:$AR,2,FALSE))+SUMIFS(FX,Fecha,$A454,Linea,VLOOKUP(E$1,Data!$AP:$AR,3,FALSE),Cuenta,VLOOKUP(E$1,Data!$AP:$AR,2,FALSE))+E453,"")</f>
        <v/>
      </c>
      <c r="F454" s="3" t="str">
        <f>IF(AND($A454&lt;&gt;"",F$1&lt;&gt;""),SUMIFS(VM,Fecha,$A454,Linea,VLOOKUP(F$1,Data!$AP:$AR,3,FALSE),Cuenta,VLOOKUP(F$1,Data!$AP:$AR,2,FALSE))+SUMIFS(FX,Fecha,$A454,Linea,VLOOKUP(F$1,Data!$AP:$AR,3,FALSE),Cuenta,VLOOKUP(F$1,Data!$AP:$AR,2,FALSE))+F453,"")</f>
        <v/>
      </c>
      <c r="G454" s="3" t="str">
        <f>IF(AND($A454&lt;&gt;"",G$1&lt;&gt;""),SUMIFS(VM,Fecha,$A454,Linea,VLOOKUP(G$1,Data!$AP:$AR,3,FALSE),Cuenta,VLOOKUP(G$1,Data!$AP:$AR,2,FALSE))+SUMIFS(FX,Fecha,$A454,Linea,VLOOKUP(G$1,Data!$AP:$AR,3,FALSE),Cuenta,VLOOKUP(G$1,Data!$AP:$AR,2,FALSE))+G453,"")</f>
        <v/>
      </c>
      <c r="H454" s="3" t="str">
        <f>IF(AND($A454&lt;&gt;"",H$1&lt;&gt;""),SUMIFS(VM,Fecha,$A454,Linea,VLOOKUP(H$1,Data!$AP:$AR,3,FALSE),Cuenta,VLOOKUP(H$1,Data!$AP:$AR,2,FALSE))+SUMIFS(FX,Fecha,$A454,Linea,VLOOKUP(H$1,Data!$AP:$AR,3,FALSE),Cuenta,VLOOKUP(H$1,Data!$AP:$AR,2,FALSE))+H453,"")</f>
        <v/>
      </c>
      <c r="I454" s="3" t="str">
        <f>IF(AND($A454&lt;&gt;"",I$1&lt;&gt;""),SUMIFS(VM,Fecha,$A454,Linea,VLOOKUP(I$1,Data!$AP:$AR,3,FALSE),Cuenta,VLOOKUP(I$1,Data!$AP:$AR,2,FALSE))+SUMIFS(FX,Fecha,$A454,Linea,VLOOKUP(I$1,Data!$AP:$AR,3,FALSE),Cuenta,VLOOKUP(I$1,Data!$AP:$AR,2,FALSE))+I453,"")</f>
        <v/>
      </c>
      <c r="J454" s="3" t="str">
        <f>IF(AND($A454&lt;&gt;"",J$1&lt;&gt;""),SUMIFS(VM,Fecha,$A454,Linea,VLOOKUP(J$1,Data!$AP:$AR,3,FALSE),Cuenta,VLOOKUP(J$1,Data!$AP:$AR,2,FALSE))+SUMIFS(FX,Fecha,$A454,Linea,VLOOKUP(J$1,Data!$AP:$AR,3,FALSE),Cuenta,VLOOKUP(J$1,Data!$AP:$AR,2,FALSE))+J453,"")</f>
        <v/>
      </c>
      <c r="K454" s="3" t="str">
        <f>IF(AND($A454&lt;&gt;"",K$1&lt;&gt;""),SUMIFS(VM,Fecha,$A454,Linea,VLOOKUP(K$1,Data!$AP:$AR,3,FALSE),Cuenta,VLOOKUP(K$1,Data!$AP:$AR,2,FALSE))+SUMIFS(FX,Fecha,$A454,Linea,VLOOKUP(K$1,Data!$AP:$AR,3,FALSE),Cuenta,VLOOKUP(K$1,Data!$AP:$AR,2,FALSE))+K453,"")</f>
        <v/>
      </c>
      <c r="L454" s="3" t="str">
        <f>IF(AND($A454&lt;&gt;"",L$1&lt;&gt;""),SUMIFS(VM,Fecha,$A454,Linea,VLOOKUP(L$1,Data!$AP:$AR,3,FALSE),Cuenta,VLOOKUP(L$1,Data!$AP:$AR,2,FALSE))+SUMIFS(FX,Fecha,$A454,Linea,VLOOKUP(L$1,Data!$AP:$AR,3,FALSE),Cuenta,VLOOKUP(L$1,Data!$AP:$AR,2,FALSE))+L453,"")</f>
        <v/>
      </c>
      <c r="M454" s="3" t="str">
        <f>IF(AND($A454&lt;&gt;"",M$1&lt;&gt;""),SUMIFS(VM,Fecha,$A454,Linea,VLOOKUP(M$1,Data!$AP:$AR,3,FALSE),Cuenta,VLOOKUP(M$1,Data!$AP:$AR,2,FALSE))+SUMIFS(FX,Fecha,$A454,Linea,VLOOKUP(M$1,Data!$AP:$AR,3,FALSE),Cuenta,VLOOKUP(M$1,Data!$AP:$AR,2,FALSE))+M453,"")</f>
        <v/>
      </c>
      <c r="N454" s="3" t="str">
        <f>IF(AND($A454&lt;&gt;"",N$1&lt;&gt;""),SUMIFS(VM,Fecha,$A454,Linea,VLOOKUP(N$1,Data!$AP:$AR,3,FALSE),Cuenta,VLOOKUP(N$1,Data!$AP:$AR,2,FALSE))+SUMIFS(FX,Fecha,$A454,Linea,VLOOKUP(N$1,Data!$AP:$AR,3,FALSE),Cuenta,VLOOKUP(N$1,Data!$AP:$AR,2,FALSE))+N453,"")</f>
        <v/>
      </c>
    </row>
    <row r="455" spans="2:14" x14ac:dyDescent="0.25">
      <c r="B455" s="3" t="str">
        <f>IF(AND($A455&lt;&gt;"",B$1&lt;&gt;""),SUMIFS(VM,Fecha,$A455,Linea,VLOOKUP(B$1,Data!$AP:$AR,3,FALSE),Cuenta,VLOOKUP(B$1,Data!$AP:$AR,2,FALSE))+SUMIFS(FX,Fecha,$A455,Linea,VLOOKUP(B$1,Data!$AP:$AR,3,FALSE),Cuenta,VLOOKUP(B$1,Data!$AP:$AR,2,FALSE))+B454,"")</f>
        <v/>
      </c>
      <c r="C455" s="3" t="str">
        <f>IF(AND($A455&lt;&gt;"",C$1&lt;&gt;""),SUMIFS(VM,Fecha,$A455,Linea,VLOOKUP(C$1,Data!$AP:$AR,3,FALSE),Cuenta,VLOOKUP(C$1,Data!$AP:$AR,2,FALSE))+SUMIFS(FX,Fecha,$A455,Linea,VLOOKUP(C$1,Data!$AP:$AR,3,FALSE),Cuenta,VLOOKUP(C$1,Data!$AP:$AR,2,FALSE))+C454,"")</f>
        <v/>
      </c>
      <c r="D455" s="3" t="str">
        <f>IF(AND($A455&lt;&gt;"",D$1&lt;&gt;""),SUMIFS(VM,Fecha,$A455,Linea,VLOOKUP(D$1,Data!$AP:$AR,3,FALSE),Cuenta,VLOOKUP(D$1,Data!$AP:$AR,2,FALSE))+SUMIFS(FX,Fecha,$A455,Linea,VLOOKUP(D$1,Data!$AP:$AR,3,FALSE),Cuenta,VLOOKUP(D$1,Data!$AP:$AR,2,FALSE))+D454,"")</f>
        <v/>
      </c>
      <c r="E455" s="3" t="str">
        <f>IF(AND($A455&lt;&gt;"",E$1&lt;&gt;""),SUMIFS(VM,Fecha,$A455,Linea,VLOOKUP(E$1,Data!$AP:$AR,3,FALSE),Cuenta,VLOOKUP(E$1,Data!$AP:$AR,2,FALSE))+SUMIFS(FX,Fecha,$A455,Linea,VLOOKUP(E$1,Data!$AP:$AR,3,FALSE),Cuenta,VLOOKUP(E$1,Data!$AP:$AR,2,FALSE))+E454,"")</f>
        <v/>
      </c>
      <c r="F455" s="3" t="str">
        <f>IF(AND($A455&lt;&gt;"",F$1&lt;&gt;""),SUMIFS(VM,Fecha,$A455,Linea,VLOOKUP(F$1,Data!$AP:$AR,3,FALSE),Cuenta,VLOOKUP(F$1,Data!$AP:$AR,2,FALSE))+SUMIFS(FX,Fecha,$A455,Linea,VLOOKUP(F$1,Data!$AP:$AR,3,FALSE),Cuenta,VLOOKUP(F$1,Data!$AP:$AR,2,FALSE))+F454,"")</f>
        <v/>
      </c>
      <c r="G455" s="3" t="str">
        <f>IF(AND($A455&lt;&gt;"",G$1&lt;&gt;""),SUMIFS(VM,Fecha,$A455,Linea,VLOOKUP(G$1,Data!$AP:$AR,3,FALSE),Cuenta,VLOOKUP(G$1,Data!$AP:$AR,2,FALSE))+SUMIFS(FX,Fecha,$A455,Linea,VLOOKUP(G$1,Data!$AP:$AR,3,FALSE),Cuenta,VLOOKUP(G$1,Data!$AP:$AR,2,FALSE))+G454,"")</f>
        <v/>
      </c>
      <c r="H455" s="3" t="str">
        <f>IF(AND($A455&lt;&gt;"",H$1&lt;&gt;""),SUMIFS(VM,Fecha,$A455,Linea,VLOOKUP(H$1,Data!$AP:$AR,3,FALSE),Cuenta,VLOOKUP(H$1,Data!$AP:$AR,2,FALSE))+SUMIFS(FX,Fecha,$A455,Linea,VLOOKUP(H$1,Data!$AP:$AR,3,FALSE),Cuenta,VLOOKUP(H$1,Data!$AP:$AR,2,FALSE))+H454,"")</f>
        <v/>
      </c>
      <c r="I455" s="3" t="str">
        <f>IF(AND($A455&lt;&gt;"",I$1&lt;&gt;""),SUMIFS(VM,Fecha,$A455,Linea,VLOOKUP(I$1,Data!$AP:$AR,3,FALSE),Cuenta,VLOOKUP(I$1,Data!$AP:$AR,2,FALSE))+SUMIFS(FX,Fecha,$A455,Linea,VLOOKUP(I$1,Data!$AP:$AR,3,FALSE),Cuenta,VLOOKUP(I$1,Data!$AP:$AR,2,FALSE))+I454,"")</f>
        <v/>
      </c>
      <c r="J455" s="3" t="str">
        <f>IF(AND($A455&lt;&gt;"",J$1&lt;&gt;""),SUMIFS(VM,Fecha,$A455,Linea,VLOOKUP(J$1,Data!$AP:$AR,3,FALSE),Cuenta,VLOOKUP(J$1,Data!$AP:$AR,2,FALSE))+SUMIFS(FX,Fecha,$A455,Linea,VLOOKUP(J$1,Data!$AP:$AR,3,FALSE),Cuenta,VLOOKUP(J$1,Data!$AP:$AR,2,FALSE))+J454,"")</f>
        <v/>
      </c>
      <c r="K455" s="3" t="str">
        <f>IF(AND($A455&lt;&gt;"",K$1&lt;&gt;""),SUMIFS(VM,Fecha,$A455,Linea,VLOOKUP(K$1,Data!$AP:$AR,3,FALSE),Cuenta,VLOOKUP(K$1,Data!$AP:$AR,2,FALSE))+SUMIFS(FX,Fecha,$A455,Linea,VLOOKUP(K$1,Data!$AP:$AR,3,FALSE),Cuenta,VLOOKUP(K$1,Data!$AP:$AR,2,FALSE))+K454,"")</f>
        <v/>
      </c>
      <c r="L455" s="3" t="str">
        <f>IF(AND($A455&lt;&gt;"",L$1&lt;&gt;""),SUMIFS(VM,Fecha,$A455,Linea,VLOOKUP(L$1,Data!$AP:$AR,3,FALSE),Cuenta,VLOOKUP(L$1,Data!$AP:$AR,2,FALSE))+SUMIFS(FX,Fecha,$A455,Linea,VLOOKUP(L$1,Data!$AP:$AR,3,FALSE),Cuenta,VLOOKUP(L$1,Data!$AP:$AR,2,FALSE))+L454,"")</f>
        <v/>
      </c>
      <c r="M455" s="3" t="str">
        <f>IF(AND($A455&lt;&gt;"",M$1&lt;&gt;""),SUMIFS(VM,Fecha,$A455,Linea,VLOOKUP(M$1,Data!$AP:$AR,3,FALSE),Cuenta,VLOOKUP(M$1,Data!$AP:$AR,2,FALSE))+SUMIFS(FX,Fecha,$A455,Linea,VLOOKUP(M$1,Data!$AP:$AR,3,FALSE),Cuenta,VLOOKUP(M$1,Data!$AP:$AR,2,FALSE))+M454,"")</f>
        <v/>
      </c>
      <c r="N455" s="3" t="str">
        <f>IF(AND($A455&lt;&gt;"",N$1&lt;&gt;""),SUMIFS(VM,Fecha,$A455,Linea,VLOOKUP(N$1,Data!$AP:$AR,3,FALSE),Cuenta,VLOOKUP(N$1,Data!$AP:$AR,2,FALSE))+SUMIFS(FX,Fecha,$A455,Linea,VLOOKUP(N$1,Data!$AP:$AR,3,FALSE),Cuenta,VLOOKUP(N$1,Data!$AP:$AR,2,FALSE))+N454,"")</f>
        <v/>
      </c>
    </row>
    <row r="456" spans="2:14" x14ac:dyDescent="0.25">
      <c r="B456" s="3" t="str">
        <f>IF(AND($A456&lt;&gt;"",B$1&lt;&gt;""),SUMIFS(VM,Fecha,$A456,Linea,VLOOKUP(B$1,Data!$AP:$AR,3,FALSE),Cuenta,VLOOKUP(B$1,Data!$AP:$AR,2,FALSE))+SUMIFS(FX,Fecha,$A456,Linea,VLOOKUP(B$1,Data!$AP:$AR,3,FALSE),Cuenta,VLOOKUP(B$1,Data!$AP:$AR,2,FALSE))+B455,"")</f>
        <v/>
      </c>
      <c r="C456" s="3" t="str">
        <f>IF(AND($A456&lt;&gt;"",C$1&lt;&gt;""),SUMIFS(VM,Fecha,$A456,Linea,VLOOKUP(C$1,Data!$AP:$AR,3,FALSE),Cuenta,VLOOKUP(C$1,Data!$AP:$AR,2,FALSE))+SUMIFS(FX,Fecha,$A456,Linea,VLOOKUP(C$1,Data!$AP:$AR,3,FALSE),Cuenta,VLOOKUP(C$1,Data!$AP:$AR,2,FALSE))+C455,"")</f>
        <v/>
      </c>
      <c r="D456" s="3" t="str">
        <f>IF(AND($A456&lt;&gt;"",D$1&lt;&gt;""),SUMIFS(VM,Fecha,$A456,Linea,VLOOKUP(D$1,Data!$AP:$AR,3,FALSE),Cuenta,VLOOKUP(D$1,Data!$AP:$AR,2,FALSE))+SUMIFS(FX,Fecha,$A456,Linea,VLOOKUP(D$1,Data!$AP:$AR,3,FALSE),Cuenta,VLOOKUP(D$1,Data!$AP:$AR,2,FALSE))+D455,"")</f>
        <v/>
      </c>
      <c r="E456" s="3" t="str">
        <f>IF(AND($A456&lt;&gt;"",E$1&lt;&gt;""),SUMIFS(VM,Fecha,$A456,Linea,VLOOKUP(E$1,Data!$AP:$AR,3,FALSE),Cuenta,VLOOKUP(E$1,Data!$AP:$AR,2,FALSE))+SUMIFS(FX,Fecha,$A456,Linea,VLOOKUP(E$1,Data!$AP:$AR,3,FALSE),Cuenta,VLOOKUP(E$1,Data!$AP:$AR,2,FALSE))+E455,"")</f>
        <v/>
      </c>
      <c r="F456" s="3" t="str">
        <f>IF(AND($A456&lt;&gt;"",F$1&lt;&gt;""),SUMIFS(VM,Fecha,$A456,Linea,VLOOKUP(F$1,Data!$AP:$AR,3,FALSE),Cuenta,VLOOKUP(F$1,Data!$AP:$AR,2,FALSE))+SUMIFS(FX,Fecha,$A456,Linea,VLOOKUP(F$1,Data!$AP:$AR,3,FALSE),Cuenta,VLOOKUP(F$1,Data!$AP:$AR,2,FALSE))+F455,"")</f>
        <v/>
      </c>
      <c r="G456" s="3" t="str">
        <f>IF(AND($A456&lt;&gt;"",G$1&lt;&gt;""),SUMIFS(VM,Fecha,$A456,Linea,VLOOKUP(G$1,Data!$AP:$AR,3,FALSE),Cuenta,VLOOKUP(G$1,Data!$AP:$AR,2,FALSE))+SUMIFS(FX,Fecha,$A456,Linea,VLOOKUP(G$1,Data!$AP:$AR,3,FALSE),Cuenta,VLOOKUP(G$1,Data!$AP:$AR,2,FALSE))+G455,"")</f>
        <v/>
      </c>
      <c r="H456" s="3" t="str">
        <f>IF(AND($A456&lt;&gt;"",H$1&lt;&gt;""),SUMIFS(VM,Fecha,$A456,Linea,VLOOKUP(H$1,Data!$AP:$AR,3,FALSE),Cuenta,VLOOKUP(H$1,Data!$AP:$AR,2,FALSE))+SUMIFS(FX,Fecha,$A456,Linea,VLOOKUP(H$1,Data!$AP:$AR,3,FALSE),Cuenta,VLOOKUP(H$1,Data!$AP:$AR,2,FALSE))+H455,"")</f>
        <v/>
      </c>
      <c r="I456" s="3" t="str">
        <f>IF(AND($A456&lt;&gt;"",I$1&lt;&gt;""),SUMIFS(VM,Fecha,$A456,Linea,VLOOKUP(I$1,Data!$AP:$AR,3,FALSE),Cuenta,VLOOKUP(I$1,Data!$AP:$AR,2,FALSE))+SUMIFS(FX,Fecha,$A456,Linea,VLOOKUP(I$1,Data!$AP:$AR,3,FALSE),Cuenta,VLOOKUP(I$1,Data!$AP:$AR,2,FALSE))+I455,"")</f>
        <v/>
      </c>
      <c r="J456" s="3" t="str">
        <f>IF(AND($A456&lt;&gt;"",J$1&lt;&gt;""),SUMIFS(VM,Fecha,$A456,Linea,VLOOKUP(J$1,Data!$AP:$AR,3,FALSE),Cuenta,VLOOKUP(J$1,Data!$AP:$AR,2,FALSE))+SUMIFS(FX,Fecha,$A456,Linea,VLOOKUP(J$1,Data!$AP:$AR,3,FALSE),Cuenta,VLOOKUP(J$1,Data!$AP:$AR,2,FALSE))+J455,"")</f>
        <v/>
      </c>
      <c r="K456" s="3" t="str">
        <f>IF(AND($A456&lt;&gt;"",K$1&lt;&gt;""),SUMIFS(VM,Fecha,$A456,Linea,VLOOKUP(K$1,Data!$AP:$AR,3,FALSE),Cuenta,VLOOKUP(K$1,Data!$AP:$AR,2,FALSE))+SUMIFS(FX,Fecha,$A456,Linea,VLOOKUP(K$1,Data!$AP:$AR,3,FALSE),Cuenta,VLOOKUP(K$1,Data!$AP:$AR,2,FALSE))+K455,"")</f>
        <v/>
      </c>
      <c r="L456" s="3" t="str">
        <f>IF(AND($A456&lt;&gt;"",L$1&lt;&gt;""),SUMIFS(VM,Fecha,$A456,Linea,VLOOKUP(L$1,Data!$AP:$AR,3,FALSE),Cuenta,VLOOKUP(L$1,Data!$AP:$AR,2,FALSE))+SUMIFS(FX,Fecha,$A456,Linea,VLOOKUP(L$1,Data!$AP:$AR,3,FALSE),Cuenta,VLOOKUP(L$1,Data!$AP:$AR,2,FALSE))+L455,"")</f>
        <v/>
      </c>
      <c r="M456" s="3" t="str">
        <f>IF(AND($A456&lt;&gt;"",M$1&lt;&gt;""),SUMIFS(VM,Fecha,$A456,Linea,VLOOKUP(M$1,Data!$AP:$AR,3,FALSE),Cuenta,VLOOKUP(M$1,Data!$AP:$AR,2,FALSE))+SUMIFS(FX,Fecha,$A456,Linea,VLOOKUP(M$1,Data!$AP:$AR,3,FALSE),Cuenta,VLOOKUP(M$1,Data!$AP:$AR,2,FALSE))+M455,"")</f>
        <v/>
      </c>
      <c r="N456" s="3" t="str">
        <f>IF(AND($A456&lt;&gt;"",N$1&lt;&gt;""),SUMIFS(VM,Fecha,$A456,Linea,VLOOKUP(N$1,Data!$AP:$AR,3,FALSE),Cuenta,VLOOKUP(N$1,Data!$AP:$AR,2,FALSE))+SUMIFS(FX,Fecha,$A456,Linea,VLOOKUP(N$1,Data!$AP:$AR,3,FALSE),Cuenta,VLOOKUP(N$1,Data!$AP:$AR,2,FALSE))+N455,"")</f>
        <v/>
      </c>
    </row>
    <row r="457" spans="2:14" x14ac:dyDescent="0.25">
      <c r="B457" s="3" t="str">
        <f>IF(AND($A457&lt;&gt;"",B$1&lt;&gt;""),SUMIFS(VM,Fecha,$A457,Linea,VLOOKUP(B$1,Data!$AP:$AR,3,FALSE),Cuenta,VLOOKUP(B$1,Data!$AP:$AR,2,FALSE))+SUMIFS(FX,Fecha,$A457,Linea,VLOOKUP(B$1,Data!$AP:$AR,3,FALSE),Cuenta,VLOOKUP(B$1,Data!$AP:$AR,2,FALSE))+B456,"")</f>
        <v/>
      </c>
      <c r="C457" s="3" t="str">
        <f>IF(AND($A457&lt;&gt;"",C$1&lt;&gt;""),SUMIFS(VM,Fecha,$A457,Linea,VLOOKUP(C$1,Data!$AP:$AR,3,FALSE),Cuenta,VLOOKUP(C$1,Data!$AP:$AR,2,FALSE))+SUMIFS(FX,Fecha,$A457,Linea,VLOOKUP(C$1,Data!$AP:$AR,3,FALSE),Cuenta,VLOOKUP(C$1,Data!$AP:$AR,2,FALSE))+C456,"")</f>
        <v/>
      </c>
      <c r="D457" s="3" t="str">
        <f>IF(AND($A457&lt;&gt;"",D$1&lt;&gt;""),SUMIFS(VM,Fecha,$A457,Linea,VLOOKUP(D$1,Data!$AP:$AR,3,FALSE),Cuenta,VLOOKUP(D$1,Data!$AP:$AR,2,FALSE))+SUMIFS(FX,Fecha,$A457,Linea,VLOOKUP(D$1,Data!$AP:$AR,3,FALSE),Cuenta,VLOOKUP(D$1,Data!$AP:$AR,2,FALSE))+D456,"")</f>
        <v/>
      </c>
      <c r="E457" s="3" t="str">
        <f>IF(AND($A457&lt;&gt;"",E$1&lt;&gt;""),SUMIFS(VM,Fecha,$A457,Linea,VLOOKUP(E$1,Data!$AP:$AR,3,FALSE),Cuenta,VLOOKUP(E$1,Data!$AP:$AR,2,FALSE))+SUMIFS(FX,Fecha,$A457,Linea,VLOOKUP(E$1,Data!$AP:$AR,3,FALSE),Cuenta,VLOOKUP(E$1,Data!$AP:$AR,2,FALSE))+E456,"")</f>
        <v/>
      </c>
      <c r="F457" s="3" t="str">
        <f>IF(AND($A457&lt;&gt;"",F$1&lt;&gt;""),SUMIFS(VM,Fecha,$A457,Linea,VLOOKUP(F$1,Data!$AP:$AR,3,FALSE),Cuenta,VLOOKUP(F$1,Data!$AP:$AR,2,FALSE))+SUMIFS(FX,Fecha,$A457,Linea,VLOOKUP(F$1,Data!$AP:$AR,3,FALSE),Cuenta,VLOOKUP(F$1,Data!$AP:$AR,2,FALSE))+F456,"")</f>
        <v/>
      </c>
      <c r="G457" s="3" t="str">
        <f>IF(AND($A457&lt;&gt;"",G$1&lt;&gt;""),SUMIFS(VM,Fecha,$A457,Linea,VLOOKUP(G$1,Data!$AP:$AR,3,FALSE),Cuenta,VLOOKUP(G$1,Data!$AP:$AR,2,FALSE))+SUMIFS(FX,Fecha,$A457,Linea,VLOOKUP(G$1,Data!$AP:$AR,3,FALSE),Cuenta,VLOOKUP(G$1,Data!$AP:$AR,2,FALSE))+G456,"")</f>
        <v/>
      </c>
      <c r="H457" s="3" t="str">
        <f>IF(AND($A457&lt;&gt;"",H$1&lt;&gt;""),SUMIFS(VM,Fecha,$A457,Linea,VLOOKUP(H$1,Data!$AP:$AR,3,FALSE),Cuenta,VLOOKUP(H$1,Data!$AP:$AR,2,FALSE))+SUMIFS(FX,Fecha,$A457,Linea,VLOOKUP(H$1,Data!$AP:$AR,3,FALSE),Cuenta,VLOOKUP(H$1,Data!$AP:$AR,2,FALSE))+H456,"")</f>
        <v/>
      </c>
      <c r="I457" s="3" t="str">
        <f>IF(AND($A457&lt;&gt;"",I$1&lt;&gt;""),SUMIFS(VM,Fecha,$A457,Linea,VLOOKUP(I$1,Data!$AP:$AR,3,FALSE),Cuenta,VLOOKUP(I$1,Data!$AP:$AR,2,FALSE))+SUMIFS(FX,Fecha,$A457,Linea,VLOOKUP(I$1,Data!$AP:$AR,3,FALSE),Cuenta,VLOOKUP(I$1,Data!$AP:$AR,2,FALSE))+I456,"")</f>
        <v/>
      </c>
      <c r="J457" s="3" t="str">
        <f>IF(AND($A457&lt;&gt;"",J$1&lt;&gt;""),SUMIFS(VM,Fecha,$A457,Linea,VLOOKUP(J$1,Data!$AP:$AR,3,FALSE),Cuenta,VLOOKUP(J$1,Data!$AP:$AR,2,FALSE))+SUMIFS(FX,Fecha,$A457,Linea,VLOOKUP(J$1,Data!$AP:$AR,3,FALSE),Cuenta,VLOOKUP(J$1,Data!$AP:$AR,2,FALSE))+J456,"")</f>
        <v/>
      </c>
      <c r="K457" s="3" t="str">
        <f>IF(AND($A457&lt;&gt;"",K$1&lt;&gt;""),SUMIFS(VM,Fecha,$A457,Linea,VLOOKUP(K$1,Data!$AP:$AR,3,FALSE),Cuenta,VLOOKUP(K$1,Data!$AP:$AR,2,FALSE))+SUMIFS(FX,Fecha,$A457,Linea,VLOOKUP(K$1,Data!$AP:$AR,3,FALSE),Cuenta,VLOOKUP(K$1,Data!$AP:$AR,2,FALSE))+K456,"")</f>
        <v/>
      </c>
      <c r="L457" s="3" t="str">
        <f>IF(AND($A457&lt;&gt;"",L$1&lt;&gt;""),SUMIFS(VM,Fecha,$A457,Linea,VLOOKUP(L$1,Data!$AP:$AR,3,FALSE),Cuenta,VLOOKUP(L$1,Data!$AP:$AR,2,FALSE))+SUMIFS(FX,Fecha,$A457,Linea,VLOOKUP(L$1,Data!$AP:$AR,3,FALSE),Cuenta,VLOOKUP(L$1,Data!$AP:$AR,2,FALSE))+L456,"")</f>
        <v/>
      </c>
      <c r="M457" s="3" t="str">
        <f>IF(AND($A457&lt;&gt;"",M$1&lt;&gt;""),SUMIFS(VM,Fecha,$A457,Linea,VLOOKUP(M$1,Data!$AP:$AR,3,FALSE),Cuenta,VLOOKUP(M$1,Data!$AP:$AR,2,FALSE))+SUMIFS(FX,Fecha,$A457,Linea,VLOOKUP(M$1,Data!$AP:$AR,3,FALSE),Cuenta,VLOOKUP(M$1,Data!$AP:$AR,2,FALSE))+M456,"")</f>
        <v/>
      </c>
      <c r="N457" s="3" t="str">
        <f>IF(AND($A457&lt;&gt;"",N$1&lt;&gt;""),SUMIFS(VM,Fecha,$A457,Linea,VLOOKUP(N$1,Data!$AP:$AR,3,FALSE),Cuenta,VLOOKUP(N$1,Data!$AP:$AR,2,FALSE))+SUMIFS(FX,Fecha,$A457,Linea,VLOOKUP(N$1,Data!$AP:$AR,3,FALSE),Cuenta,VLOOKUP(N$1,Data!$AP:$AR,2,FALSE))+N456,"")</f>
        <v/>
      </c>
    </row>
    <row r="458" spans="2:14" x14ac:dyDescent="0.25">
      <c r="B458" s="3" t="str">
        <f>IF(AND($A458&lt;&gt;"",B$1&lt;&gt;""),SUMIFS(VM,Fecha,$A458,Linea,VLOOKUP(B$1,Data!$AP:$AR,3,FALSE),Cuenta,VLOOKUP(B$1,Data!$AP:$AR,2,FALSE))+SUMIFS(FX,Fecha,$A458,Linea,VLOOKUP(B$1,Data!$AP:$AR,3,FALSE),Cuenta,VLOOKUP(B$1,Data!$AP:$AR,2,FALSE))+B457,"")</f>
        <v/>
      </c>
      <c r="C458" s="3" t="str">
        <f>IF(AND($A458&lt;&gt;"",C$1&lt;&gt;""),SUMIFS(VM,Fecha,$A458,Linea,VLOOKUP(C$1,Data!$AP:$AR,3,FALSE),Cuenta,VLOOKUP(C$1,Data!$AP:$AR,2,FALSE))+SUMIFS(FX,Fecha,$A458,Linea,VLOOKUP(C$1,Data!$AP:$AR,3,FALSE),Cuenta,VLOOKUP(C$1,Data!$AP:$AR,2,FALSE))+C457,"")</f>
        <v/>
      </c>
      <c r="D458" s="3" t="str">
        <f>IF(AND($A458&lt;&gt;"",D$1&lt;&gt;""),SUMIFS(VM,Fecha,$A458,Linea,VLOOKUP(D$1,Data!$AP:$AR,3,FALSE),Cuenta,VLOOKUP(D$1,Data!$AP:$AR,2,FALSE))+SUMIFS(FX,Fecha,$A458,Linea,VLOOKUP(D$1,Data!$AP:$AR,3,FALSE),Cuenta,VLOOKUP(D$1,Data!$AP:$AR,2,FALSE))+D457,"")</f>
        <v/>
      </c>
      <c r="E458" s="3" t="str">
        <f>IF(AND($A458&lt;&gt;"",E$1&lt;&gt;""),SUMIFS(VM,Fecha,$A458,Linea,VLOOKUP(E$1,Data!$AP:$AR,3,FALSE),Cuenta,VLOOKUP(E$1,Data!$AP:$AR,2,FALSE))+SUMIFS(FX,Fecha,$A458,Linea,VLOOKUP(E$1,Data!$AP:$AR,3,FALSE),Cuenta,VLOOKUP(E$1,Data!$AP:$AR,2,FALSE))+E457,"")</f>
        <v/>
      </c>
      <c r="F458" s="3" t="str">
        <f>IF(AND($A458&lt;&gt;"",F$1&lt;&gt;""),SUMIFS(VM,Fecha,$A458,Linea,VLOOKUP(F$1,Data!$AP:$AR,3,FALSE),Cuenta,VLOOKUP(F$1,Data!$AP:$AR,2,FALSE))+SUMIFS(FX,Fecha,$A458,Linea,VLOOKUP(F$1,Data!$AP:$AR,3,FALSE),Cuenta,VLOOKUP(F$1,Data!$AP:$AR,2,FALSE))+F457,"")</f>
        <v/>
      </c>
      <c r="G458" s="3" t="str">
        <f>IF(AND($A458&lt;&gt;"",G$1&lt;&gt;""),SUMIFS(VM,Fecha,$A458,Linea,VLOOKUP(G$1,Data!$AP:$AR,3,FALSE),Cuenta,VLOOKUP(G$1,Data!$AP:$AR,2,FALSE))+SUMIFS(FX,Fecha,$A458,Linea,VLOOKUP(G$1,Data!$AP:$AR,3,FALSE),Cuenta,VLOOKUP(G$1,Data!$AP:$AR,2,FALSE))+G457,"")</f>
        <v/>
      </c>
      <c r="H458" s="3" t="str">
        <f>IF(AND($A458&lt;&gt;"",H$1&lt;&gt;""),SUMIFS(VM,Fecha,$A458,Linea,VLOOKUP(H$1,Data!$AP:$AR,3,FALSE),Cuenta,VLOOKUP(H$1,Data!$AP:$AR,2,FALSE))+SUMIFS(FX,Fecha,$A458,Linea,VLOOKUP(H$1,Data!$AP:$AR,3,FALSE),Cuenta,VLOOKUP(H$1,Data!$AP:$AR,2,FALSE))+H457,"")</f>
        <v/>
      </c>
      <c r="I458" s="3" t="str">
        <f>IF(AND($A458&lt;&gt;"",I$1&lt;&gt;""),SUMIFS(VM,Fecha,$A458,Linea,VLOOKUP(I$1,Data!$AP:$AR,3,FALSE),Cuenta,VLOOKUP(I$1,Data!$AP:$AR,2,FALSE))+SUMIFS(FX,Fecha,$A458,Linea,VLOOKUP(I$1,Data!$AP:$AR,3,FALSE),Cuenta,VLOOKUP(I$1,Data!$AP:$AR,2,FALSE))+I457,"")</f>
        <v/>
      </c>
      <c r="J458" s="3" t="str">
        <f>IF(AND($A458&lt;&gt;"",J$1&lt;&gt;""),SUMIFS(VM,Fecha,$A458,Linea,VLOOKUP(J$1,Data!$AP:$AR,3,FALSE),Cuenta,VLOOKUP(J$1,Data!$AP:$AR,2,FALSE))+SUMIFS(FX,Fecha,$A458,Linea,VLOOKUP(J$1,Data!$AP:$AR,3,FALSE),Cuenta,VLOOKUP(J$1,Data!$AP:$AR,2,FALSE))+J457,"")</f>
        <v/>
      </c>
      <c r="K458" s="3" t="str">
        <f>IF(AND($A458&lt;&gt;"",K$1&lt;&gt;""),SUMIFS(VM,Fecha,$A458,Linea,VLOOKUP(K$1,Data!$AP:$AR,3,FALSE),Cuenta,VLOOKUP(K$1,Data!$AP:$AR,2,FALSE))+SUMIFS(FX,Fecha,$A458,Linea,VLOOKUP(K$1,Data!$AP:$AR,3,FALSE),Cuenta,VLOOKUP(K$1,Data!$AP:$AR,2,FALSE))+K457,"")</f>
        <v/>
      </c>
      <c r="L458" s="3" t="str">
        <f>IF(AND($A458&lt;&gt;"",L$1&lt;&gt;""),SUMIFS(VM,Fecha,$A458,Linea,VLOOKUP(L$1,Data!$AP:$AR,3,FALSE),Cuenta,VLOOKUP(L$1,Data!$AP:$AR,2,FALSE))+SUMIFS(FX,Fecha,$A458,Linea,VLOOKUP(L$1,Data!$AP:$AR,3,FALSE),Cuenta,VLOOKUP(L$1,Data!$AP:$AR,2,FALSE))+L457,"")</f>
        <v/>
      </c>
      <c r="M458" s="3" t="str">
        <f>IF(AND($A458&lt;&gt;"",M$1&lt;&gt;""),SUMIFS(VM,Fecha,$A458,Linea,VLOOKUP(M$1,Data!$AP:$AR,3,FALSE),Cuenta,VLOOKUP(M$1,Data!$AP:$AR,2,FALSE))+SUMIFS(FX,Fecha,$A458,Linea,VLOOKUP(M$1,Data!$AP:$AR,3,FALSE),Cuenta,VLOOKUP(M$1,Data!$AP:$AR,2,FALSE))+M457,"")</f>
        <v/>
      </c>
      <c r="N458" s="3" t="str">
        <f>IF(AND($A458&lt;&gt;"",N$1&lt;&gt;""),SUMIFS(VM,Fecha,$A458,Linea,VLOOKUP(N$1,Data!$AP:$AR,3,FALSE),Cuenta,VLOOKUP(N$1,Data!$AP:$AR,2,FALSE))+SUMIFS(FX,Fecha,$A458,Linea,VLOOKUP(N$1,Data!$AP:$AR,3,FALSE),Cuenta,VLOOKUP(N$1,Data!$AP:$AR,2,FALSE))+N457,"")</f>
        <v/>
      </c>
    </row>
    <row r="459" spans="2:14" x14ac:dyDescent="0.25">
      <c r="B459" s="3" t="str">
        <f>IF(AND($A459&lt;&gt;"",B$1&lt;&gt;""),SUMIFS(VM,Fecha,$A459,Linea,VLOOKUP(B$1,Data!$AP:$AR,3,FALSE),Cuenta,VLOOKUP(B$1,Data!$AP:$AR,2,FALSE))+SUMIFS(FX,Fecha,$A459,Linea,VLOOKUP(B$1,Data!$AP:$AR,3,FALSE),Cuenta,VLOOKUP(B$1,Data!$AP:$AR,2,FALSE))+B458,"")</f>
        <v/>
      </c>
      <c r="C459" s="3" t="str">
        <f>IF(AND($A459&lt;&gt;"",C$1&lt;&gt;""),SUMIFS(VM,Fecha,$A459,Linea,VLOOKUP(C$1,Data!$AP:$AR,3,FALSE),Cuenta,VLOOKUP(C$1,Data!$AP:$AR,2,FALSE))+SUMIFS(FX,Fecha,$A459,Linea,VLOOKUP(C$1,Data!$AP:$AR,3,FALSE),Cuenta,VLOOKUP(C$1,Data!$AP:$AR,2,FALSE))+C458,"")</f>
        <v/>
      </c>
      <c r="D459" s="3" t="str">
        <f>IF(AND($A459&lt;&gt;"",D$1&lt;&gt;""),SUMIFS(VM,Fecha,$A459,Linea,VLOOKUP(D$1,Data!$AP:$AR,3,FALSE),Cuenta,VLOOKUP(D$1,Data!$AP:$AR,2,FALSE))+SUMIFS(FX,Fecha,$A459,Linea,VLOOKUP(D$1,Data!$AP:$AR,3,FALSE),Cuenta,VLOOKUP(D$1,Data!$AP:$AR,2,FALSE))+D458,"")</f>
        <v/>
      </c>
      <c r="E459" s="3" t="str">
        <f>IF(AND($A459&lt;&gt;"",E$1&lt;&gt;""),SUMIFS(VM,Fecha,$A459,Linea,VLOOKUP(E$1,Data!$AP:$AR,3,FALSE),Cuenta,VLOOKUP(E$1,Data!$AP:$AR,2,FALSE))+SUMIFS(FX,Fecha,$A459,Linea,VLOOKUP(E$1,Data!$AP:$AR,3,FALSE),Cuenta,VLOOKUP(E$1,Data!$AP:$AR,2,FALSE))+E458,"")</f>
        <v/>
      </c>
      <c r="F459" s="3" t="str">
        <f>IF(AND($A459&lt;&gt;"",F$1&lt;&gt;""),SUMIFS(VM,Fecha,$A459,Linea,VLOOKUP(F$1,Data!$AP:$AR,3,FALSE),Cuenta,VLOOKUP(F$1,Data!$AP:$AR,2,FALSE))+SUMIFS(FX,Fecha,$A459,Linea,VLOOKUP(F$1,Data!$AP:$AR,3,FALSE),Cuenta,VLOOKUP(F$1,Data!$AP:$AR,2,FALSE))+F458,"")</f>
        <v/>
      </c>
      <c r="G459" s="3" t="str">
        <f>IF(AND($A459&lt;&gt;"",G$1&lt;&gt;""),SUMIFS(VM,Fecha,$A459,Linea,VLOOKUP(G$1,Data!$AP:$AR,3,FALSE),Cuenta,VLOOKUP(G$1,Data!$AP:$AR,2,FALSE))+SUMIFS(FX,Fecha,$A459,Linea,VLOOKUP(G$1,Data!$AP:$AR,3,FALSE),Cuenta,VLOOKUP(G$1,Data!$AP:$AR,2,FALSE))+G458,"")</f>
        <v/>
      </c>
      <c r="H459" s="3" t="str">
        <f>IF(AND($A459&lt;&gt;"",H$1&lt;&gt;""),SUMIFS(VM,Fecha,$A459,Linea,VLOOKUP(H$1,Data!$AP:$AR,3,FALSE),Cuenta,VLOOKUP(H$1,Data!$AP:$AR,2,FALSE))+SUMIFS(FX,Fecha,$A459,Linea,VLOOKUP(H$1,Data!$AP:$AR,3,FALSE),Cuenta,VLOOKUP(H$1,Data!$AP:$AR,2,FALSE))+H458,"")</f>
        <v/>
      </c>
      <c r="I459" s="3" t="str">
        <f>IF(AND($A459&lt;&gt;"",I$1&lt;&gt;""),SUMIFS(VM,Fecha,$A459,Linea,VLOOKUP(I$1,Data!$AP:$AR,3,FALSE),Cuenta,VLOOKUP(I$1,Data!$AP:$AR,2,FALSE))+SUMIFS(FX,Fecha,$A459,Linea,VLOOKUP(I$1,Data!$AP:$AR,3,FALSE),Cuenta,VLOOKUP(I$1,Data!$AP:$AR,2,FALSE))+I458,"")</f>
        <v/>
      </c>
      <c r="J459" s="3" t="str">
        <f>IF(AND($A459&lt;&gt;"",J$1&lt;&gt;""),SUMIFS(VM,Fecha,$A459,Linea,VLOOKUP(J$1,Data!$AP:$AR,3,FALSE),Cuenta,VLOOKUP(J$1,Data!$AP:$AR,2,FALSE))+SUMIFS(FX,Fecha,$A459,Linea,VLOOKUP(J$1,Data!$AP:$AR,3,FALSE),Cuenta,VLOOKUP(J$1,Data!$AP:$AR,2,FALSE))+J458,"")</f>
        <v/>
      </c>
      <c r="K459" s="3" t="str">
        <f>IF(AND($A459&lt;&gt;"",K$1&lt;&gt;""),SUMIFS(VM,Fecha,$A459,Linea,VLOOKUP(K$1,Data!$AP:$AR,3,FALSE),Cuenta,VLOOKUP(K$1,Data!$AP:$AR,2,FALSE))+SUMIFS(FX,Fecha,$A459,Linea,VLOOKUP(K$1,Data!$AP:$AR,3,FALSE),Cuenta,VLOOKUP(K$1,Data!$AP:$AR,2,FALSE))+K458,"")</f>
        <v/>
      </c>
      <c r="L459" s="3" t="str">
        <f>IF(AND($A459&lt;&gt;"",L$1&lt;&gt;""),SUMIFS(VM,Fecha,$A459,Linea,VLOOKUP(L$1,Data!$AP:$AR,3,FALSE),Cuenta,VLOOKUP(L$1,Data!$AP:$AR,2,FALSE))+SUMIFS(FX,Fecha,$A459,Linea,VLOOKUP(L$1,Data!$AP:$AR,3,FALSE),Cuenta,VLOOKUP(L$1,Data!$AP:$AR,2,FALSE))+L458,"")</f>
        <v/>
      </c>
      <c r="M459" s="3" t="str">
        <f>IF(AND($A459&lt;&gt;"",M$1&lt;&gt;""),SUMIFS(VM,Fecha,$A459,Linea,VLOOKUP(M$1,Data!$AP:$AR,3,FALSE),Cuenta,VLOOKUP(M$1,Data!$AP:$AR,2,FALSE))+SUMIFS(FX,Fecha,$A459,Linea,VLOOKUP(M$1,Data!$AP:$AR,3,FALSE),Cuenta,VLOOKUP(M$1,Data!$AP:$AR,2,FALSE))+M458,"")</f>
        <v/>
      </c>
      <c r="N459" s="3" t="str">
        <f>IF(AND($A459&lt;&gt;"",N$1&lt;&gt;""),SUMIFS(VM,Fecha,$A459,Linea,VLOOKUP(N$1,Data!$AP:$AR,3,FALSE),Cuenta,VLOOKUP(N$1,Data!$AP:$AR,2,FALSE))+SUMIFS(FX,Fecha,$A459,Linea,VLOOKUP(N$1,Data!$AP:$AR,3,FALSE),Cuenta,VLOOKUP(N$1,Data!$AP:$AR,2,FALSE))+N458,"")</f>
        <v/>
      </c>
    </row>
    <row r="460" spans="2:14" x14ac:dyDescent="0.25">
      <c r="B460" s="3" t="str">
        <f>IF(AND($A460&lt;&gt;"",B$1&lt;&gt;""),SUMIFS(VM,Fecha,$A460,Linea,VLOOKUP(B$1,Data!$AP:$AR,3,FALSE),Cuenta,VLOOKUP(B$1,Data!$AP:$AR,2,FALSE))+SUMIFS(FX,Fecha,$A460,Linea,VLOOKUP(B$1,Data!$AP:$AR,3,FALSE),Cuenta,VLOOKUP(B$1,Data!$AP:$AR,2,FALSE))+B459,"")</f>
        <v/>
      </c>
      <c r="C460" s="3" t="str">
        <f>IF(AND($A460&lt;&gt;"",C$1&lt;&gt;""),SUMIFS(VM,Fecha,$A460,Linea,VLOOKUP(C$1,Data!$AP:$AR,3,FALSE),Cuenta,VLOOKUP(C$1,Data!$AP:$AR,2,FALSE))+SUMIFS(FX,Fecha,$A460,Linea,VLOOKUP(C$1,Data!$AP:$AR,3,FALSE),Cuenta,VLOOKUP(C$1,Data!$AP:$AR,2,FALSE))+C459,"")</f>
        <v/>
      </c>
      <c r="D460" s="3" t="str">
        <f>IF(AND($A460&lt;&gt;"",D$1&lt;&gt;""),SUMIFS(VM,Fecha,$A460,Linea,VLOOKUP(D$1,Data!$AP:$AR,3,FALSE),Cuenta,VLOOKUP(D$1,Data!$AP:$AR,2,FALSE))+SUMIFS(FX,Fecha,$A460,Linea,VLOOKUP(D$1,Data!$AP:$AR,3,FALSE),Cuenta,VLOOKUP(D$1,Data!$AP:$AR,2,FALSE))+D459,"")</f>
        <v/>
      </c>
      <c r="E460" s="3" t="str">
        <f>IF(AND($A460&lt;&gt;"",E$1&lt;&gt;""),SUMIFS(VM,Fecha,$A460,Linea,VLOOKUP(E$1,Data!$AP:$AR,3,FALSE),Cuenta,VLOOKUP(E$1,Data!$AP:$AR,2,FALSE))+SUMIFS(FX,Fecha,$A460,Linea,VLOOKUP(E$1,Data!$AP:$AR,3,FALSE),Cuenta,VLOOKUP(E$1,Data!$AP:$AR,2,FALSE))+E459,"")</f>
        <v/>
      </c>
      <c r="F460" s="3" t="str">
        <f>IF(AND($A460&lt;&gt;"",F$1&lt;&gt;""),SUMIFS(VM,Fecha,$A460,Linea,VLOOKUP(F$1,Data!$AP:$AR,3,FALSE),Cuenta,VLOOKUP(F$1,Data!$AP:$AR,2,FALSE))+SUMIFS(FX,Fecha,$A460,Linea,VLOOKUP(F$1,Data!$AP:$AR,3,FALSE),Cuenta,VLOOKUP(F$1,Data!$AP:$AR,2,FALSE))+F459,"")</f>
        <v/>
      </c>
      <c r="G460" s="3" t="str">
        <f>IF(AND($A460&lt;&gt;"",G$1&lt;&gt;""),SUMIFS(VM,Fecha,$A460,Linea,VLOOKUP(G$1,Data!$AP:$AR,3,FALSE),Cuenta,VLOOKUP(G$1,Data!$AP:$AR,2,FALSE))+SUMIFS(FX,Fecha,$A460,Linea,VLOOKUP(G$1,Data!$AP:$AR,3,FALSE),Cuenta,VLOOKUP(G$1,Data!$AP:$AR,2,FALSE))+G459,"")</f>
        <v/>
      </c>
      <c r="H460" s="3" t="str">
        <f>IF(AND($A460&lt;&gt;"",H$1&lt;&gt;""),SUMIFS(VM,Fecha,$A460,Linea,VLOOKUP(H$1,Data!$AP:$AR,3,FALSE),Cuenta,VLOOKUP(H$1,Data!$AP:$AR,2,FALSE))+SUMIFS(FX,Fecha,$A460,Linea,VLOOKUP(H$1,Data!$AP:$AR,3,FALSE),Cuenta,VLOOKUP(H$1,Data!$AP:$AR,2,FALSE))+H459,"")</f>
        <v/>
      </c>
      <c r="I460" s="3" t="str">
        <f>IF(AND($A460&lt;&gt;"",I$1&lt;&gt;""),SUMIFS(VM,Fecha,$A460,Linea,VLOOKUP(I$1,Data!$AP:$AR,3,FALSE),Cuenta,VLOOKUP(I$1,Data!$AP:$AR,2,FALSE))+SUMIFS(FX,Fecha,$A460,Linea,VLOOKUP(I$1,Data!$AP:$AR,3,FALSE),Cuenta,VLOOKUP(I$1,Data!$AP:$AR,2,FALSE))+I459,"")</f>
        <v/>
      </c>
      <c r="J460" s="3" t="str">
        <f>IF(AND($A460&lt;&gt;"",J$1&lt;&gt;""),SUMIFS(VM,Fecha,$A460,Linea,VLOOKUP(J$1,Data!$AP:$AR,3,FALSE),Cuenta,VLOOKUP(J$1,Data!$AP:$AR,2,FALSE))+SUMIFS(FX,Fecha,$A460,Linea,VLOOKUP(J$1,Data!$AP:$AR,3,FALSE),Cuenta,VLOOKUP(J$1,Data!$AP:$AR,2,FALSE))+J459,"")</f>
        <v/>
      </c>
      <c r="K460" s="3" t="str">
        <f>IF(AND($A460&lt;&gt;"",K$1&lt;&gt;""),SUMIFS(VM,Fecha,$A460,Linea,VLOOKUP(K$1,Data!$AP:$AR,3,FALSE),Cuenta,VLOOKUP(K$1,Data!$AP:$AR,2,FALSE))+SUMIFS(FX,Fecha,$A460,Linea,VLOOKUP(K$1,Data!$AP:$AR,3,FALSE),Cuenta,VLOOKUP(K$1,Data!$AP:$AR,2,FALSE))+K459,"")</f>
        <v/>
      </c>
      <c r="L460" s="3" t="str">
        <f>IF(AND($A460&lt;&gt;"",L$1&lt;&gt;""),SUMIFS(VM,Fecha,$A460,Linea,VLOOKUP(L$1,Data!$AP:$AR,3,FALSE),Cuenta,VLOOKUP(L$1,Data!$AP:$AR,2,FALSE))+SUMIFS(FX,Fecha,$A460,Linea,VLOOKUP(L$1,Data!$AP:$AR,3,FALSE),Cuenta,VLOOKUP(L$1,Data!$AP:$AR,2,FALSE))+L459,"")</f>
        <v/>
      </c>
      <c r="M460" s="3" t="str">
        <f>IF(AND($A460&lt;&gt;"",M$1&lt;&gt;""),SUMIFS(VM,Fecha,$A460,Linea,VLOOKUP(M$1,Data!$AP:$AR,3,FALSE),Cuenta,VLOOKUP(M$1,Data!$AP:$AR,2,FALSE))+SUMIFS(FX,Fecha,$A460,Linea,VLOOKUP(M$1,Data!$AP:$AR,3,FALSE),Cuenta,VLOOKUP(M$1,Data!$AP:$AR,2,FALSE))+M459,"")</f>
        <v/>
      </c>
      <c r="N460" s="3" t="str">
        <f>IF(AND($A460&lt;&gt;"",N$1&lt;&gt;""),SUMIFS(VM,Fecha,$A460,Linea,VLOOKUP(N$1,Data!$AP:$AR,3,FALSE),Cuenta,VLOOKUP(N$1,Data!$AP:$AR,2,FALSE))+SUMIFS(FX,Fecha,$A460,Linea,VLOOKUP(N$1,Data!$AP:$AR,3,FALSE),Cuenta,VLOOKUP(N$1,Data!$AP:$AR,2,FALSE))+N459,"")</f>
        <v/>
      </c>
    </row>
    <row r="461" spans="2:14" x14ac:dyDescent="0.25">
      <c r="B461" s="3" t="str">
        <f>IF(AND($A461&lt;&gt;"",B$1&lt;&gt;""),SUMIFS(VM,Fecha,$A461,Linea,VLOOKUP(B$1,Data!$AP:$AR,3,FALSE),Cuenta,VLOOKUP(B$1,Data!$AP:$AR,2,FALSE))+SUMIFS(FX,Fecha,$A461,Linea,VLOOKUP(B$1,Data!$AP:$AR,3,FALSE),Cuenta,VLOOKUP(B$1,Data!$AP:$AR,2,FALSE))+B460,"")</f>
        <v/>
      </c>
      <c r="C461" s="3" t="str">
        <f>IF(AND($A461&lt;&gt;"",C$1&lt;&gt;""),SUMIFS(VM,Fecha,$A461,Linea,VLOOKUP(C$1,Data!$AP:$AR,3,FALSE),Cuenta,VLOOKUP(C$1,Data!$AP:$AR,2,FALSE))+SUMIFS(FX,Fecha,$A461,Linea,VLOOKUP(C$1,Data!$AP:$AR,3,FALSE),Cuenta,VLOOKUP(C$1,Data!$AP:$AR,2,FALSE))+C460,"")</f>
        <v/>
      </c>
      <c r="D461" s="3" t="str">
        <f>IF(AND($A461&lt;&gt;"",D$1&lt;&gt;""),SUMIFS(VM,Fecha,$A461,Linea,VLOOKUP(D$1,Data!$AP:$AR,3,FALSE),Cuenta,VLOOKUP(D$1,Data!$AP:$AR,2,FALSE))+SUMIFS(FX,Fecha,$A461,Linea,VLOOKUP(D$1,Data!$AP:$AR,3,FALSE),Cuenta,VLOOKUP(D$1,Data!$AP:$AR,2,FALSE))+D460,"")</f>
        <v/>
      </c>
      <c r="E461" s="3" t="str">
        <f>IF(AND($A461&lt;&gt;"",E$1&lt;&gt;""),SUMIFS(VM,Fecha,$A461,Linea,VLOOKUP(E$1,Data!$AP:$AR,3,FALSE),Cuenta,VLOOKUP(E$1,Data!$AP:$AR,2,FALSE))+SUMIFS(FX,Fecha,$A461,Linea,VLOOKUP(E$1,Data!$AP:$AR,3,FALSE),Cuenta,VLOOKUP(E$1,Data!$AP:$AR,2,FALSE))+E460,"")</f>
        <v/>
      </c>
      <c r="F461" s="3" t="str">
        <f>IF(AND($A461&lt;&gt;"",F$1&lt;&gt;""),SUMIFS(VM,Fecha,$A461,Linea,VLOOKUP(F$1,Data!$AP:$AR,3,FALSE),Cuenta,VLOOKUP(F$1,Data!$AP:$AR,2,FALSE))+SUMIFS(FX,Fecha,$A461,Linea,VLOOKUP(F$1,Data!$AP:$AR,3,FALSE),Cuenta,VLOOKUP(F$1,Data!$AP:$AR,2,FALSE))+F460,"")</f>
        <v/>
      </c>
      <c r="G461" s="3" t="str">
        <f>IF(AND($A461&lt;&gt;"",G$1&lt;&gt;""),SUMIFS(VM,Fecha,$A461,Linea,VLOOKUP(G$1,Data!$AP:$AR,3,FALSE),Cuenta,VLOOKUP(G$1,Data!$AP:$AR,2,FALSE))+SUMIFS(FX,Fecha,$A461,Linea,VLOOKUP(G$1,Data!$AP:$AR,3,FALSE),Cuenta,VLOOKUP(G$1,Data!$AP:$AR,2,FALSE))+G460,"")</f>
        <v/>
      </c>
      <c r="H461" s="3" t="str">
        <f>IF(AND($A461&lt;&gt;"",H$1&lt;&gt;""),SUMIFS(VM,Fecha,$A461,Linea,VLOOKUP(H$1,Data!$AP:$AR,3,FALSE),Cuenta,VLOOKUP(H$1,Data!$AP:$AR,2,FALSE))+SUMIFS(FX,Fecha,$A461,Linea,VLOOKUP(H$1,Data!$AP:$AR,3,FALSE),Cuenta,VLOOKUP(H$1,Data!$AP:$AR,2,FALSE))+H460,"")</f>
        <v/>
      </c>
      <c r="I461" s="3" t="str">
        <f>IF(AND($A461&lt;&gt;"",I$1&lt;&gt;""),SUMIFS(VM,Fecha,$A461,Linea,VLOOKUP(I$1,Data!$AP:$AR,3,FALSE),Cuenta,VLOOKUP(I$1,Data!$AP:$AR,2,FALSE))+SUMIFS(FX,Fecha,$A461,Linea,VLOOKUP(I$1,Data!$AP:$AR,3,FALSE),Cuenta,VLOOKUP(I$1,Data!$AP:$AR,2,FALSE))+I460,"")</f>
        <v/>
      </c>
      <c r="J461" s="3" t="str">
        <f>IF(AND($A461&lt;&gt;"",J$1&lt;&gt;""),SUMIFS(VM,Fecha,$A461,Linea,VLOOKUP(J$1,Data!$AP:$AR,3,FALSE),Cuenta,VLOOKUP(J$1,Data!$AP:$AR,2,FALSE))+SUMIFS(FX,Fecha,$A461,Linea,VLOOKUP(J$1,Data!$AP:$AR,3,FALSE),Cuenta,VLOOKUP(J$1,Data!$AP:$AR,2,FALSE))+J460,"")</f>
        <v/>
      </c>
      <c r="K461" s="3" t="str">
        <f>IF(AND($A461&lt;&gt;"",K$1&lt;&gt;""),SUMIFS(VM,Fecha,$A461,Linea,VLOOKUP(K$1,Data!$AP:$AR,3,FALSE),Cuenta,VLOOKUP(K$1,Data!$AP:$AR,2,FALSE))+SUMIFS(FX,Fecha,$A461,Linea,VLOOKUP(K$1,Data!$AP:$AR,3,FALSE),Cuenta,VLOOKUP(K$1,Data!$AP:$AR,2,FALSE))+K460,"")</f>
        <v/>
      </c>
      <c r="L461" s="3" t="str">
        <f>IF(AND($A461&lt;&gt;"",L$1&lt;&gt;""),SUMIFS(VM,Fecha,$A461,Linea,VLOOKUP(L$1,Data!$AP:$AR,3,FALSE),Cuenta,VLOOKUP(L$1,Data!$AP:$AR,2,FALSE))+SUMIFS(FX,Fecha,$A461,Linea,VLOOKUP(L$1,Data!$AP:$AR,3,FALSE),Cuenta,VLOOKUP(L$1,Data!$AP:$AR,2,FALSE))+L460,"")</f>
        <v/>
      </c>
      <c r="M461" s="3" t="str">
        <f>IF(AND($A461&lt;&gt;"",M$1&lt;&gt;""),SUMIFS(VM,Fecha,$A461,Linea,VLOOKUP(M$1,Data!$AP:$AR,3,FALSE),Cuenta,VLOOKUP(M$1,Data!$AP:$AR,2,FALSE))+SUMIFS(FX,Fecha,$A461,Linea,VLOOKUP(M$1,Data!$AP:$AR,3,FALSE),Cuenta,VLOOKUP(M$1,Data!$AP:$AR,2,FALSE))+M460,"")</f>
        <v/>
      </c>
      <c r="N461" s="3" t="str">
        <f>IF(AND($A461&lt;&gt;"",N$1&lt;&gt;""),SUMIFS(VM,Fecha,$A461,Linea,VLOOKUP(N$1,Data!$AP:$AR,3,FALSE),Cuenta,VLOOKUP(N$1,Data!$AP:$AR,2,FALSE))+SUMIFS(FX,Fecha,$A461,Linea,VLOOKUP(N$1,Data!$AP:$AR,3,FALSE),Cuenta,VLOOKUP(N$1,Data!$AP:$AR,2,FALSE))+N460,"")</f>
        <v/>
      </c>
    </row>
    <row r="462" spans="2:14" x14ac:dyDescent="0.25">
      <c r="B462" s="3" t="str">
        <f>IF(AND($A462&lt;&gt;"",B$1&lt;&gt;""),SUMIFS(VM,Fecha,$A462,Linea,VLOOKUP(B$1,Data!$AP:$AR,3,FALSE),Cuenta,VLOOKUP(B$1,Data!$AP:$AR,2,FALSE))+SUMIFS(FX,Fecha,$A462,Linea,VLOOKUP(B$1,Data!$AP:$AR,3,FALSE),Cuenta,VLOOKUP(B$1,Data!$AP:$AR,2,FALSE))+B461,"")</f>
        <v/>
      </c>
      <c r="C462" s="3" t="str">
        <f>IF(AND($A462&lt;&gt;"",C$1&lt;&gt;""),SUMIFS(VM,Fecha,$A462,Linea,VLOOKUP(C$1,Data!$AP:$AR,3,FALSE),Cuenta,VLOOKUP(C$1,Data!$AP:$AR,2,FALSE))+SUMIFS(FX,Fecha,$A462,Linea,VLOOKUP(C$1,Data!$AP:$AR,3,FALSE),Cuenta,VLOOKUP(C$1,Data!$AP:$AR,2,FALSE))+C461,"")</f>
        <v/>
      </c>
      <c r="D462" s="3" t="str">
        <f>IF(AND($A462&lt;&gt;"",D$1&lt;&gt;""),SUMIFS(VM,Fecha,$A462,Linea,VLOOKUP(D$1,Data!$AP:$AR,3,FALSE),Cuenta,VLOOKUP(D$1,Data!$AP:$AR,2,FALSE))+SUMIFS(FX,Fecha,$A462,Linea,VLOOKUP(D$1,Data!$AP:$AR,3,FALSE),Cuenta,VLOOKUP(D$1,Data!$AP:$AR,2,FALSE))+D461,"")</f>
        <v/>
      </c>
      <c r="E462" s="3" t="str">
        <f>IF(AND($A462&lt;&gt;"",E$1&lt;&gt;""),SUMIFS(VM,Fecha,$A462,Linea,VLOOKUP(E$1,Data!$AP:$AR,3,FALSE),Cuenta,VLOOKUP(E$1,Data!$AP:$AR,2,FALSE))+SUMIFS(FX,Fecha,$A462,Linea,VLOOKUP(E$1,Data!$AP:$AR,3,FALSE),Cuenta,VLOOKUP(E$1,Data!$AP:$AR,2,FALSE))+E461,"")</f>
        <v/>
      </c>
      <c r="F462" s="3" t="str">
        <f>IF(AND($A462&lt;&gt;"",F$1&lt;&gt;""),SUMIFS(VM,Fecha,$A462,Linea,VLOOKUP(F$1,Data!$AP:$AR,3,FALSE),Cuenta,VLOOKUP(F$1,Data!$AP:$AR,2,FALSE))+SUMIFS(FX,Fecha,$A462,Linea,VLOOKUP(F$1,Data!$AP:$AR,3,FALSE),Cuenta,VLOOKUP(F$1,Data!$AP:$AR,2,FALSE))+F461,"")</f>
        <v/>
      </c>
      <c r="G462" s="3" t="str">
        <f>IF(AND($A462&lt;&gt;"",G$1&lt;&gt;""),SUMIFS(VM,Fecha,$A462,Linea,VLOOKUP(G$1,Data!$AP:$AR,3,FALSE),Cuenta,VLOOKUP(G$1,Data!$AP:$AR,2,FALSE))+SUMIFS(FX,Fecha,$A462,Linea,VLOOKUP(G$1,Data!$AP:$AR,3,FALSE),Cuenta,VLOOKUP(G$1,Data!$AP:$AR,2,FALSE))+G461,"")</f>
        <v/>
      </c>
      <c r="H462" s="3" t="str">
        <f>IF(AND($A462&lt;&gt;"",H$1&lt;&gt;""),SUMIFS(VM,Fecha,$A462,Linea,VLOOKUP(H$1,Data!$AP:$AR,3,FALSE),Cuenta,VLOOKUP(H$1,Data!$AP:$AR,2,FALSE))+SUMIFS(FX,Fecha,$A462,Linea,VLOOKUP(H$1,Data!$AP:$AR,3,FALSE),Cuenta,VLOOKUP(H$1,Data!$AP:$AR,2,FALSE))+H461,"")</f>
        <v/>
      </c>
      <c r="I462" s="3" t="str">
        <f>IF(AND($A462&lt;&gt;"",I$1&lt;&gt;""),SUMIFS(VM,Fecha,$A462,Linea,VLOOKUP(I$1,Data!$AP:$AR,3,FALSE),Cuenta,VLOOKUP(I$1,Data!$AP:$AR,2,FALSE))+SUMIFS(FX,Fecha,$A462,Linea,VLOOKUP(I$1,Data!$AP:$AR,3,FALSE),Cuenta,VLOOKUP(I$1,Data!$AP:$AR,2,FALSE))+I461,"")</f>
        <v/>
      </c>
      <c r="J462" s="3" t="str">
        <f>IF(AND($A462&lt;&gt;"",J$1&lt;&gt;""),SUMIFS(VM,Fecha,$A462,Linea,VLOOKUP(J$1,Data!$AP:$AR,3,FALSE),Cuenta,VLOOKUP(J$1,Data!$AP:$AR,2,FALSE))+SUMIFS(FX,Fecha,$A462,Linea,VLOOKUP(J$1,Data!$AP:$AR,3,FALSE),Cuenta,VLOOKUP(J$1,Data!$AP:$AR,2,FALSE))+J461,"")</f>
        <v/>
      </c>
      <c r="K462" s="3" t="str">
        <f>IF(AND($A462&lt;&gt;"",K$1&lt;&gt;""),SUMIFS(VM,Fecha,$A462,Linea,VLOOKUP(K$1,Data!$AP:$AR,3,FALSE),Cuenta,VLOOKUP(K$1,Data!$AP:$AR,2,FALSE))+SUMIFS(FX,Fecha,$A462,Linea,VLOOKUP(K$1,Data!$AP:$AR,3,FALSE),Cuenta,VLOOKUP(K$1,Data!$AP:$AR,2,FALSE))+K461,"")</f>
        <v/>
      </c>
      <c r="L462" s="3" t="str">
        <f>IF(AND($A462&lt;&gt;"",L$1&lt;&gt;""),SUMIFS(VM,Fecha,$A462,Linea,VLOOKUP(L$1,Data!$AP:$AR,3,FALSE),Cuenta,VLOOKUP(L$1,Data!$AP:$AR,2,FALSE))+SUMIFS(FX,Fecha,$A462,Linea,VLOOKUP(L$1,Data!$AP:$AR,3,FALSE),Cuenta,VLOOKUP(L$1,Data!$AP:$AR,2,FALSE))+L461,"")</f>
        <v/>
      </c>
      <c r="M462" s="3" t="str">
        <f>IF(AND($A462&lt;&gt;"",M$1&lt;&gt;""),SUMIFS(VM,Fecha,$A462,Linea,VLOOKUP(M$1,Data!$AP:$AR,3,FALSE),Cuenta,VLOOKUP(M$1,Data!$AP:$AR,2,FALSE))+SUMIFS(FX,Fecha,$A462,Linea,VLOOKUP(M$1,Data!$AP:$AR,3,FALSE),Cuenta,VLOOKUP(M$1,Data!$AP:$AR,2,FALSE))+M461,"")</f>
        <v/>
      </c>
      <c r="N462" s="3" t="str">
        <f>IF(AND($A462&lt;&gt;"",N$1&lt;&gt;""),SUMIFS(VM,Fecha,$A462,Linea,VLOOKUP(N$1,Data!$AP:$AR,3,FALSE),Cuenta,VLOOKUP(N$1,Data!$AP:$AR,2,FALSE))+SUMIFS(FX,Fecha,$A462,Linea,VLOOKUP(N$1,Data!$AP:$AR,3,FALSE),Cuenta,VLOOKUP(N$1,Data!$AP:$AR,2,FALSE))+N461,"")</f>
        <v/>
      </c>
    </row>
    <row r="463" spans="2:14" x14ac:dyDescent="0.25">
      <c r="B463" s="3" t="str">
        <f>IF(AND($A463&lt;&gt;"",B$1&lt;&gt;""),SUMIFS(VM,Fecha,$A463,Linea,VLOOKUP(B$1,Data!$AP:$AR,3,FALSE),Cuenta,VLOOKUP(B$1,Data!$AP:$AR,2,FALSE))+SUMIFS(FX,Fecha,$A463,Linea,VLOOKUP(B$1,Data!$AP:$AR,3,FALSE),Cuenta,VLOOKUP(B$1,Data!$AP:$AR,2,FALSE))+B462,"")</f>
        <v/>
      </c>
      <c r="C463" s="3" t="str">
        <f>IF(AND($A463&lt;&gt;"",C$1&lt;&gt;""),SUMIFS(VM,Fecha,$A463,Linea,VLOOKUP(C$1,Data!$AP:$AR,3,FALSE),Cuenta,VLOOKUP(C$1,Data!$AP:$AR,2,FALSE))+SUMIFS(FX,Fecha,$A463,Linea,VLOOKUP(C$1,Data!$AP:$AR,3,FALSE),Cuenta,VLOOKUP(C$1,Data!$AP:$AR,2,FALSE))+C462,"")</f>
        <v/>
      </c>
      <c r="D463" s="3" t="str">
        <f>IF(AND($A463&lt;&gt;"",D$1&lt;&gt;""),SUMIFS(VM,Fecha,$A463,Linea,VLOOKUP(D$1,Data!$AP:$AR,3,FALSE),Cuenta,VLOOKUP(D$1,Data!$AP:$AR,2,FALSE))+SUMIFS(FX,Fecha,$A463,Linea,VLOOKUP(D$1,Data!$AP:$AR,3,FALSE),Cuenta,VLOOKUP(D$1,Data!$AP:$AR,2,FALSE))+D462,"")</f>
        <v/>
      </c>
      <c r="E463" s="3" t="str">
        <f>IF(AND($A463&lt;&gt;"",E$1&lt;&gt;""),SUMIFS(VM,Fecha,$A463,Linea,VLOOKUP(E$1,Data!$AP:$AR,3,FALSE),Cuenta,VLOOKUP(E$1,Data!$AP:$AR,2,FALSE))+SUMIFS(FX,Fecha,$A463,Linea,VLOOKUP(E$1,Data!$AP:$AR,3,FALSE),Cuenta,VLOOKUP(E$1,Data!$AP:$AR,2,FALSE))+E462,"")</f>
        <v/>
      </c>
      <c r="F463" s="3" t="str">
        <f>IF(AND($A463&lt;&gt;"",F$1&lt;&gt;""),SUMIFS(VM,Fecha,$A463,Linea,VLOOKUP(F$1,Data!$AP:$AR,3,FALSE),Cuenta,VLOOKUP(F$1,Data!$AP:$AR,2,FALSE))+SUMIFS(FX,Fecha,$A463,Linea,VLOOKUP(F$1,Data!$AP:$AR,3,FALSE),Cuenta,VLOOKUP(F$1,Data!$AP:$AR,2,FALSE))+F462,"")</f>
        <v/>
      </c>
      <c r="G463" s="3" t="str">
        <f>IF(AND($A463&lt;&gt;"",G$1&lt;&gt;""),SUMIFS(VM,Fecha,$A463,Linea,VLOOKUP(G$1,Data!$AP:$AR,3,FALSE),Cuenta,VLOOKUP(G$1,Data!$AP:$AR,2,FALSE))+SUMIFS(FX,Fecha,$A463,Linea,VLOOKUP(G$1,Data!$AP:$AR,3,FALSE),Cuenta,VLOOKUP(G$1,Data!$AP:$AR,2,FALSE))+G462,"")</f>
        <v/>
      </c>
      <c r="H463" s="3" t="str">
        <f>IF(AND($A463&lt;&gt;"",H$1&lt;&gt;""),SUMIFS(VM,Fecha,$A463,Linea,VLOOKUP(H$1,Data!$AP:$AR,3,FALSE),Cuenta,VLOOKUP(H$1,Data!$AP:$AR,2,FALSE))+SUMIFS(FX,Fecha,$A463,Linea,VLOOKUP(H$1,Data!$AP:$AR,3,FALSE),Cuenta,VLOOKUP(H$1,Data!$AP:$AR,2,FALSE))+H462,"")</f>
        <v/>
      </c>
      <c r="I463" s="3" t="str">
        <f>IF(AND($A463&lt;&gt;"",I$1&lt;&gt;""),SUMIFS(VM,Fecha,$A463,Linea,VLOOKUP(I$1,Data!$AP:$AR,3,FALSE),Cuenta,VLOOKUP(I$1,Data!$AP:$AR,2,FALSE))+SUMIFS(FX,Fecha,$A463,Linea,VLOOKUP(I$1,Data!$AP:$AR,3,FALSE),Cuenta,VLOOKUP(I$1,Data!$AP:$AR,2,FALSE))+I462,"")</f>
        <v/>
      </c>
      <c r="J463" s="3" t="str">
        <f>IF(AND($A463&lt;&gt;"",J$1&lt;&gt;""),SUMIFS(VM,Fecha,$A463,Linea,VLOOKUP(J$1,Data!$AP:$AR,3,FALSE),Cuenta,VLOOKUP(J$1,Data!$AP:$AR,2,FALSE))+SUMIFS(FX,Fecha,$A463,Linea,VLOOKUP(J$1,Data!$AP:$AR,3,FALSE),Cuenta,VLOOKUP(J$1,Data!$AP:$AR,2,FALSE))+J462,"")</f>
        <v/>
      </c>
      <c r="K463" s="3" t="str">
        <f>IF(AND($A463&lt;&gt;"",K$1&lt;&gt;""),SUMIFS(VM,Fecha,$A463,Linea,VLOOKUP(K$1,Data!$AP:$AR,3,FALSE),Cuenta,VLOOKUP(K$1,Data!$AP:$AR,2,FALSE))+SUMIFS(FX,Fecha,$A463,Linea,VLOOKUP(K$1,Data!$AP:$AR,3,FALSE),Cuenta,VLOOKUP(K$1,Data!$AP:$AR,2,FALSE))+K462,"")</f>
        <v/>
      </c>
      <c r="L463" s="3" t="str">
        <f>IF(AND($A463&lt;&gt;"",L$1&lt;&gt;""),SUMIFS(VM,Fecha,$A463,Linea,VLOOKUP(L$1,Data!$AP:$AR,3,FALSE),Cuenta,VLOOKUP(L$1,Data!$AP:$AR,2,FALSE))+SUMIFS(FX,Fecha,$A463,Linea,VLOOKUP(L$1,Data!$AP:$AR,3,FALSE),Cuenta,VLOOKUP(L$1,Data!$AP:$AR,2,FALSE))+L462,"")</f>
        <v/>
      </c>
      <c r="M463" s="3" t="str">
        <f>IF(AND($A463&lt;&gt;"",M$1&lt;&gt;""),SUMIFS(VM,Fecha,$A463,Linea,VLOOKUP(M$1,Data!$AP:$AR,3,FALSE),Cuenta,VLOOKUP(M$1,Data!$AP:$AR,2,FALSE))+SUMIFS(FX,Fecha,$A463,Linea,VLOOKUP(M$1,Data!$AP:$AR,3,FALSE),Cuenta,VLOOKUP(M$1,Data!$AP:$AR,2,FALSE))+M462,"")</f>
        <v/>
      </c>
      <c r="N463" s="3" t="str">
        <f>IF(AND($A463&lt;&gt;"",N$1&lt;&gt;""),SUMIFS(VM,Fecha,$A463,Linea,VLOOKUP(N$1,Data!$AP:$AR,3,FALSE),Cuenta,VLOOKUP(N$1,Data!$AP:$AR,2,FALSE))+SUMIFS(FX,Fecha,$A463,Linea,VLOOKUP(N$1,Data!$AP:$AR,3,FALSE),Cuenta,VLOOKUP(N$1,Data!$AP:$AR,2,FALSE))+N462,"")</f>
        <v/>
      </c>
    </row>
    <row r="464" spans="2:14" x14ac:dyDescent="0.25">
      <c r="B464" s="3" t="str">
        <f>IF(AND($A464&lt;&gt;"",B$1&lt;&gt;""),SUMIFS(VM,Fecha,$A464,Linea,VLOOKUP(B$1,Data!$AP:$AR,3,FALSE),Cuenta,VLOOKUP(B$1,Data!$AP:$AR,2,FALSE))+SUMIFS(FX,Fecha,$A464,Linea,VLOOKUP(B$1,Data!$AP:$AR,3,FALSE),Cuenta,VLOOKUP(B$1,Data!$AP:$AR,2,FALSE))+B463,"")</f>
        <v/>
      </c>
      <c r="C464" s="3" t="str">
        <f>IF(AND($A464&lt;&gt;"",C$1&lt;&gt;""),SUMIFS(VM,Fecha,$A464,Linea,VLOOKUP(C$1,Data!$AP:$AR,3,FALSE),Cuenta,VLOOKUP(C$1,Data!$AP:$AR,2,FALSE))+SUMIFS(FX,Fecha,$A464,Linea,VLOOKUP(C$1,Data!$AP:$AR,3,FALSE),Cuenta,VLOOKUP(C$1,Data!$AP:$AR,2,FALSE))+C463,"")</f>
        <v/>
      </c>
      <c r="D464" s="3" t="str">
        <f>IF(AND($A464&lt;&gt;"",D$1&lt;&gt;""),SUMIFS(VM,Fecha,$A464,Linea,VLOOKUP(D$1,Data!$AP:$AR,3,FALSE),Cuenta,VLOOKUP(D$1,Data!$AP:$AR,2,FALSE))+SUMIFS(FX,Fecha,$A464,Linea,VLOOKUP(D$1,Data!$AP:$AR,3,FALSE),Cuenta,VLOOKUP(D$1,Data!$AP:$AR,2,FALSE))+D463,"")</f>
        <v/>
      </c>
      <c r="E464" s="3" t="str">
        <f>IF(AND($A464&lt;&gt;"",E$1&lt;&gt;""),SUMIFS(VM,Fecha,$A464,Linea,VLOOKUP(E$1,Data!$AP:$AR,3,FALSE),Cuenta,VLOOKUP(E$1,Data!$AP:$AR,2,FALSE))+SUMIFS(FX,Fecha,$A464,Linea,VLOOKUP(E$1,Data!$AP:$AR,3,FALSE),Cuenta,VLOOKUP(E$1,Data!$AP:$AR,2,FALSE))+E463,"")</f>
        <v/>
      </c>
      <c r="F464" s="3" t="str">
        <f>IF(AND($A464&lt;&gt;"",F$1&lt;&gt;""),SUMIFS(VM,Fecha,$A464,Linea,VLOOKUP(F$1,Data!$AP:$AR,3,FALSE),Cuenta,VLOOKUP(F$1,Data!$AP:$AR,2,FALSE))+SUMIFS(FX,Fecha,$A464,Linea,VLOOKUP(F$1,Data!$AP:$AR,3,FALSE),Cuenta,VLOOKUP(F$1,Data!$AP:$AR,2,FALSE))+F463,"")</f>
        <v/>
      </c>
      <c r="G464" s="3" t="str">
        <f>IF(AND($A464&lt;&gt;"",G$1&lt;&gt;""),SUMIFS(VM,Fecha,$A464,Linea,VLOOKUP(G$1,Data!$AP:$AR,3,FALSE),Cuenta,VLOOKUP(G$1,Data!$AP:$AR,2,FALSE))+SUMIFS(FX,Fecha,$A464,Linea,VLOOKUP(G$1,Data!$AP:$AR,3,FALSE),Cuenta,VLOOKUP(G$1,Data!$AP:$AR,2,FALSE))+G463,"")</f>
        <v/>
      </c>
      <c r="H464" s="3" t="str">
        <f>IF(AND($A464&lt;&gt;"",H$1&lt;&gt;""),SUMIFS(VM,Fecha,$A464,Linea,VLOOKUP(H$1,Data!$AP:$AR,3,FALSE),Cuenta,VLOOKUP(H$1,Data!$AP:$AR,2,FALSE))+SUMIFS(FX,Fecha,$A464,Linea,VLOOKUP(H$1,Data!$AP:$AR,3,FALSE),Cuenta,VLOOKUP(H$1,Data!$AP:$AR,2,FALSE))+H463,"")</f>
        <v/>
      </c>
      <c r="I464" s="3" t="str">
        <f>IF(AND($A464&lt;&gt;"",I$1&lt;&gt;""),SUMIFS(VM,Fecha,$A464,Linea,VLOOKUP(I$1,Data!$AP:$AR,3,FALSE),Cuenta,VLOOKUP(I$1,Data!$AP:$AR,2,FALSE))+SUMIFS(FX,Fecha,$A464,Linea,VLOOKUP(I$1,Data!$AP:$AR,3,FALSE),Cuenta,VLOOKUP(I$1,Data!$AP:$AR,2,FALSE))+I463,"")</f>
        <v/>
      </c>
      <c r="J464" s="3" t="str">
        <f>IF(AND($A464&lt;&gt;"",J$1&lt;&gt;""),SUMIFS(VM,Fecha,$A464,Linea,VLOOKUP(J$1,Data!$AP:$AR,3,FALSE),Cuenta,VLOOKUP(J$1,Data!$AP:$AR,2,FALSE))+SUMIFS(FX,Fecha,$A464,Linea,VLOOKUP(J$1,Data!$AP:$AR,3,FALSE),Cuenta,VLOOKUP(J$1,Data!$AP:$AR,2,FALSE))+J463,"")</f>
        <v/>
      </c>
      <c r="K464" s="3" t="str">
        <f>IF(AND($A464&lt;&gt;"",K$1&lt;&gt;""),SUMIFS(VM,Fecha,$A464,Linea,VLOOKUP(K$1,Data!$AP:$AR,3,FALSE),Cuenta,VLOOKUP(K$1,Data!$AP:$AR,2,FALSE))+SUMIFS(FX,Fecha,$A464,Linea,VLOOKUP(K$1,Data!$AP:$AR,3,FALSE),Cuenta,VLOOKUP(K$1,Data!$AP:$AR,2,FALSE))+K463,"")</f>
        <v/>
      </c>
      <c r="L464" s="3" t="str">
        <f>IF(AND($A464&lt;&gt;"",L$1&lt;&gt;""),SUMIFS(VM,Fecha,$A464,Linea,VLOOKUP(L$1,Data!$AP:$AR,3,FALSE),Cuenta,VLOOKUP(L$1,Data!$AP:$AR,2,FALSE))+SUMIFS(FX,Fecha,$A464,Linea,VLOOKUP(L$1,Data!$AP:$AR,3,FALSE),Cuenta,VLOOKUP(L$1,Data!$AP:$AR,2,FALSE))+L463,"")</f>
        <v/>
      </c>
      <c r="M464" s="3" t="str">
        <f>IF(AND($A464&lt;&gt;"",M$1&lt;&gt;""),SUMIFS(VM,Fecha,$A464,Linea,VLOOKUP(M$1,Data!$AP:$AR,3,FALSE),Cuenta,VLOOKUP(M$1,Data!$AP:$AR,2,FALSE))+SUMIFS(FX,Fecha,$A464,Linea,VLOOKUP(M$1,Data!$AP:$AR,3,FALSE),Cuenta,VLOOKUP(M$1,Data!$AP:$AR,2,FALSE))+M463,"")</f>
        <v/>
      </c>
      <c r="N464" s="3" t="str">
        <f>IF(AND($A464&lt;&gt;"",N$1&lt;&gt;""),SUMIFS(VM,Fecha,$A464,Linea,VLOOKUP(N$1,Data!$AP:$AR,3,FALSE),Cuenta,VLOOKUP(N$1,Data!$AP:$AR,2,FALSE))+SUMIFS(FX,Fecha,$A464,Linea,VLOOKUP(N$1,Data!$AP:$AR,3,FALSE),Cuenta,VLOOKUP(N$1,Data!$AP:$AR,2,FALSE))+N463,"")</f>
        <v/>
      </c>
    </row>
    <row r="465" spans="2:14" x14ac:dyDescent="0.25">
      <c r="B465" s="3" t="str">
        <f>IF(AND($A465&lt;&gt;"",B$1&lt;&gt;""),SUMIFS(VM,Fecha,$A465,Linea,VLOOKUP(B$1,Data!$AP:$AR,3,FALSE),Cuenta,VLOOKUP(B$1,Data!$AP:$AR,2,FALSE))+SUMIFS(FX,Fecha,$A465,Linea,VLOOKUP(B$1,Data!$AP:$AR,3,FALSE),Cuenta,VLOOKUP(B$1,Data!$AP:$AR,2,FALSE))+B464,"")</f>
        <v/>
      </c>
      <c r="C465" s="3" t="str">
        <f>IF(AND($A465&lt;&gt;"",C$1&lt;&gt;""),SUMIFS(VM,Fecha,$A465,Linea,VLOOKUP(C$1,Data!$AP:$AR,3,FALSE),Cuenta,VLOOKUP(C$1,Data!$AP:$AR,2,FALSE))+SUMIFS(FX,Fecha,$A465,Linea,VLOOKUP(C$1,Data!$AP:$AR,3,FALSE),Cuenta,VLOOKUP(C$1,Data!$AP:$AR,2,FALSE))+C464,"")</f>
        <v/>
      </c>
      <c r="D465" s="3" t="str">
        <f>IF(AND($A465&lt;&gt;"",D$1&lt;&gt;""),SUMIFS(VM,Fecha,$A465,Linea,VLOOKUP(D$1,Data!$AP:$AR,3,FALSE),Cuenta,VLOOKUP(D$1,Data!$AP:$AR,2,FALSE))+SUMIFS(FX,Fecha,$A465,Linea,VLOOKUP(D$1,Data!$AP:$AR,3,FALSE),Cuenta,VLOOKUP(D$1,Data!$AP:$AR,2,FALSE))+D464,"")</f>
        <v/>
      </c>
      <c r="E465" s="3" t="str">
        <f>IF(AND($A465&lt;&gt;"",E$1&lt;&gt;""),SUMIFS(VM,Fecha,$A465,Linea,VLOOKUP(E$1,Data!$AP:$AR,3,FALSE),Cuenta,VLOOKUP(E$1,Data!$AP:$AR,2,FALSE))+SUMIFS(FX,Fecha,$A465,Linea,VLOOKUP(E$1,Data!$AP:$AR,3,FALSE),Cuenta,VLOOKUP(E$1,Data!$AP:$AR,2,FALSE))+E464,"")</f>
        <v/>
      </c>
      <c r="F465" s="3" t="str">
        <f>IF(AND($A465&lt;&gt;"",F$1&lt;&gt;""),SUMIFS(VM,Fecha,$A465,Linea,VLOOKUP(F$1,Data!$AP:$AR,3,FALSE),Cuenta,VLOOKUP(F$1,Data!$AP:$AR,2,FALSE))+SUMIFS(FX,Fecha,$A465,Linea,VLOOKUP(F$1,Data!$AP:$AR,3,FALSE),Cuenta,VLOOKUP(F$1,Data!$AP:$AR,2,FALSE))+F464,"")</f>
        <v/>
      </c>
      <c r="G465" s="3" t="str">
        <f>IF(AND($A465&lt;&gt;"",G$1&lt;&gt;""),SUMIFS(VM,Fecha,$A465,Linea,VLOOKUP(G$1,Data!$AP:$AR,3,FALSE),Cuenta,VLOOKUP(G$1,Data!$AP:$AR,2,FALSE))+SUMIFS(FX,Fecha,$A465,Linea,VLOOKUP(G$1,Data!$AP:$AR,3,FALSE),Cuenta,VLOOKUP(G$1,Data!$AP:$AR,2,FALSE))+G464,"")</f>
        <v/>
      </c>
      <c r="H465" s="3" t="str">
        <f>IF(AND($A465&lt;&gt;"",H$1&lt;&gt;""),SUMIFS(VM,Fecha,$A465,Linea,VLOOKUP(H$1,Data!$AP:$AR,3,FALSE),Cuenta,VLOOKUP(H$1,Data!$AP:$AR,2,FALSE))+SUMIFS(FX,Fecha,$A465,Linea,VLOOKUP(H$1,Data!$AP:$AR,3,FALSE),Cuenta,VLOOKUP(H$1,Data!$AP:$AR,2,FALSE))+H464,"")</f>
        <v/>
      </c>
      <c r="I465" s="3" t="str">
        <f>IF(AND($A465&lt;&gt;"",I$1&lt;&gt;""),SUMIFS(VM,Fecha,$A465,Linea,VLOOKUP(I$1,Data!$AP:$AR,3,FALSE),Cuenta,VLOOKUP(I$1,Data!$AP:$AR,2,FALSE))+SUMIFS(FX,Fecha,$A465,Linea,VLOOKUP(I$1,Data!$AP:$AR,3,FALSE),Cuenta,VLOOKUP(I$1,Data!$AP:$AR,2,FALSE))+I464,"")</f>
        <v/>
      </c>
      <c r="J465" s="3" t="str">
        <f>IF(AND($A465&lt;&gt;"",J$1&lt;&gt;""),SUMIFS(VM,Fecha,$A465,Linea,VLOOKUP(J$1,Data!$AP:$AR,3,FALSE),Cuenta,VLOOKUP(J$1,Data!$AP:$AR,2,FALSE))+SUMIFS(FX,Fecha,$A465,Linea,VLOOKUP(J$1,Data!$AP:$AR,3,FALSE),Cuenta,VLOOKUP(J$1,Data!$AP:$AR,2,FALSE))+J464,"")</f>
        <v/>
      </c>
      <c r="K465" s="3" t="str">
        <f>IF(AND($A465&lt;&gt;"",K$1&lt;&gt;""),SUMIFS(VM,Fecha,$A465,Linea,VLOOKUP(K$1,Data!$AP:$AR,3,FALSE),Cuenta,VLOOKUP(K$1,Data!$AP:$AR,2,FALSE))+SUMIFS(FX,Fecha,$A465,Linea,VLOOKUP(K$1,Data!$AP:$AR,3,FALSE),Cuenta,VLOOKUP(K$1,Data!$AP:$AR,2,FALSE))+K464,"")</f>
        <v/>
      </c>
      <c r="L465" s="3" t="str">
        <f>IF(AND($A465&lt;&gt;"",L$1&lt;&gt;""),SUMIFS(VM,Fecha,$A465,Linea,VLOOKUP(L$1,Data!$AP:$AR,3,FALSE),Cuenta,VLOOKUP(L$1,Data!$AP:$AR,2,FALSE))+SUMIFS(FX,Fecha,$A465,Linea,VLOOKUP(L$1,Data!$AP:$AR,3,FALSE),Cuenta,VLOOKUP(L$1,Data!$AP:$AR,2,FALSE))+L464,"")</f>
        <v/>
      </c>
      <c r="M465" s="3" t="str">
        <f>IF(AND($A465&lt;&gt;"",M$1&lt;&gt;""),SUMIFS(VM,Fecha,$A465,Linea,VLOOKUP(M$1,Data!$AP:$AR,3,FALSE),Cuenta,VLOOKUP(M$1,Data!$AP:$AR,2,FALSE))+SUMIFS(FX,Fecha,$A465,Linea,VLOOKUP(M$1,Data!$AP:$AR,3,FALSE),Cuenta,VLOOKUP(M$1,Data!$AP:$AR,2,FALSE))+M464,"")</f>
        <v/>
      </c>
      <c r="N465" s="3" t="str">
        <f>IF(AND($A465&lt;&gt;"",N$1&lt;&gt;""),SUMIFS(VM,Fecha,$A465,Linea,VLOOKUP(N$1,Data!$AP:$AR,3,FALSE),Cuenta,VLOOKUP(N$1,Data!$AP:$AR,2,FALSE))+SUMIFS(FX,Fecha,$A465,Linea,VLOOKUP(N$1,Data!$AP:$AR,3,FALSE),Cuenta,VLOOKUP(N$1,Data!$AP:$AR,2,FALSE))+N464,"")</f>
        <v/>
      </c>
    </row>
    <row r="466" spans="2:14" x14ac:dyDescent="0.25">
      <c r="B466" s="3" t="str">
        <f>IF(AND($A466&lt;&gt;"",B$1&lt;&gt;""),SUMIFS(VM,Fecha,$A466,Linea,VLOOKUP(B$1,Data!$AP:$AR,3,FALSE),Cuenta,VLOOKUP(B$1,Data!$AP:$AR,2,FALSE))+SUMIFS(FX,Fecha,$A466,Linea,VLOOKUP(B$1,Data!$AP:$AR,3,FALSE),Cuenta,VLOOKUP(B$1,Data!$AP:$AR,2,FALSE))+B465,"")</f>
        <v/>
      </c>
      <c r="C466" s="3" t="str">
        <f>IF(AND($A466&lt;&gt;"",C$1&lt;&gt;""),SUMIFS(VM,Fecha,$A466,Linea,VLOOKUP(C$1,Data!$AP:$AR,3,FALSE),Cuenta,VLOOKUP(C$1,Data!$AP:$AR,2,FALSE))+SUMIFS(FX,Fecha,$A466,Linea,VLOOKUP(C$1,Data!$AP:$AR,3,FALSE),Cuenta,VLOOKUP(C$1,Data!$AP:$AR,2,FALSE))+C465,"")</f>
        <v/>
      </c>
      <c r="D466" s="3" t="str">
        <f>IF(AND($A466&lt;&gt;"",D$1&lt;&gt;""),SUMIFS(VM,Fecha,$A466,Linea,VLOOKUP(D$1,Data!$AP:$AR,3,FALSE),Cuenta,VLOOKUP(D$1,Data!$AP:$AR,2,FALSE))+SUMIFS(FX,Fecha,$A466,Linea,VLOOKUP(D$1,Data!$AP:$AR,3,FALSE),Cuenta,VLOOKUP(D$1,Data!$AP:$AR,2,FALSE))+D465,"")</f>
        <v/>
      </c>
      <c r="E466" s="3" t="str">
        <f>IF(AND($A466&lt;&gt;"",E$1&lt;&gt;""),SUMIFS(VM,Fecha,$A466,Linea,VLOOKUP(E$1,Data!$AP:$AR,3,FALSE),Cuenta,VLOOKUP(E$1,Data!$AP:$AR,2,FALSE))+SUMIFS(FX,Fecha,$A466,Linea,VLOOKUP(E$1,Data!$AP:$AR,3,FALSE),Cuenta,VLOOKUP(E$1,Data!$AP:$AR,2,FALSE))+E465,"")</f>
        <v/>
      </c>
      <c r="F466" s="3" t="str">
        <f>IF(AND($A466&lt;&gt;"",F$1&lt;&gt;""),SUMIFS(VM,Fecha,$A466,Linea,VLOOKUP(F$1,Data!$AP:$AR,3,FALSE),Cuenta,VLOOKUP(F$1,Data!$AP:$AR,2,FALSE))+SUMIFS(FX,Fecha,$A466,Linea,VLOOKUP(F$1,Data!$AP:$AR,3,FALSE),Cuenta,VLOOKUP(F$1,Data!$AP:$AR,2,FALSE))+F465,"")</f>
        <v/>
      </c>
      <c r="G466" s="3" t="str">
        <f>IF(AND($A466&lt;&gt;"",G$1&lt;&gt;""),SUMIFS(VM,Fecha,$A466,Linea,VLOOKUP(G$1,Data!$AP:$AR,3,FALSE),Cuenta,VLOOKUP(G$1,Data!$AP:$AR,2,FALSE))+SUMIFS(FX,Fecha,$A466,Linea,VLOOKUP(G$1,Data!$AP:$AR,3,FALSE),Cuenta,VLOOKUP(G$1,Data!$AP:$AR,2,FALSE))+G465,"")</f>
        <v/>
      </c>
      <c r="H466" s="3" t="str">
        <f>IF(AND($A466&lt;&gt;"",H$1&lt;&gt;""),SUMIFS(VM,Fecha,$A466,Linea,VLOOKUP(H$1,Data!$AP:$AR,3,FALSE),Cuenta,VLOOKUP(H$1,Data!$AP:$AR,2,FALSE))+SUMIFS(FX,Fecha,$A466,Linea,VLOOKUP(H$1,Data!$AP:$AR,3,FALSE),Cuenta,VLOOKUP(H$1,Data!$AP:$AR,2,FALSE))+H465,"")</f>
        <v/>
      </c>
      <c r="I466" s="3" t="str">
        <f>IF(AND($A466&lt;&gt;"",I$1&lt;&gt;""),SUMIFS(VM,Fecha,$A466,Linea,VLOOKUP(I$1,Data!$AP:$AR,3,FALSE),Cuenta,VLOOKUP(I$1,Data!$AP:$AR,2,FALSE))+SUMIFS(FX,Fecha,$A466,Linea,VLOOKUP(I$1,Data!$AP:$AR,3,FALSE),Cuenta,VLOOKUP(I$1,Data!$AP:$AR,2,FALSE))+I465,"")</f>
        <v/>
      </c>
      <c r="J466" s="3" t="str">
        <f>IF(AND($A466&lt;&gt;"",J$1&lt;&gt;""),SUMIFS(VM,Fecha,$A466,Linea,VLOOKUP(J$1,Data!$AP:$AR,3,FALSE),Cuenta,VLOOKUP(J$1,Data!$AP:$AR,2,FALSE))+SUMIFS(FX,Fecha,$A466,Linea,VLOOKUP(J$1,Data!$AP:$AR,3,FALSE),Cuenta,VLOOKUP(J$1,Data!$AP:$AR,2,FALSE))+J465,"")</f>
        <v/>
      </c>
      <c r="K466" s="3" t="str">
        <f>IF(AND($A466&lt;&gt;"",K$1&lt;&gt;""),SUMIFS(VM,Fecha,$A466,Linea,VLOOKUP(K$1,Data!$AP:$AR,3,FALSE),Cuenta,VLOOKUP(K$1,Data!$AP:$AR,2,FALSE))+SUMIFS(FX,Fecha,$A466,Linea,VLOOKUP(K$1,Data!$AP:$AR,3,FALSE),Cuenta,VLOOKUP(K$1,Data!$AP:$AR,2,FALSE))+K465,"")</f>
        <v/>
      </c>
      <c r="L466" s="3" t="str">
        <f>IF(AND($A466&lt;&gt;"",L$1&lt;&gt;""),SUMIFS(VM,Fecha,$A466,Linea,VLOOKUP(L$1,Data!$AP:$AR,3,FALSE),Cuenta,VLOOKUP(L$1,Data!$AP:$AR,2,FALSE))+SUMIFS(FX,Fecha,$A466,Linea,VLOOKUP(L$1,Data!$AP:$AR,3,FALSE),Cuenta,VLOOKUP(L$1,Data!$AP:$AR,2,FALSE))+L465,"")</f>
        <v/>
      </c>
      <c r="M466" s="3" t="str">
        <f>IF(AND($A466&lt;&gt;"",M$1&lt;&gt;""),SUMIFS(VM,Fecha,$A466,Linea,VLOOKUP(M$1,Data!$AP:$AR,3,FALSE),Cuenta,VLOOKUP(M$1,Data!$AP:$AR,2,FALSE))+SUMIFS(FX,Fecha,$A466,Linea,VLOOKUP(M$1,Data!$AP:$AR,3,FALSE),Cuenta,VLOOKUP(M$1,Data!$AP:$AR,2,FALSE))+M465,"")</f>
        <v/>
      </c>
      <c r="N466" s="3" t="str">
        <f>IF(AND($A466&lt;&gt;"",N$1&lt;&gt;""),SUMIFS(VM,Fecha,$A466,Linea,VLOOKUP(N$1,Data!$AP:$AR,3,FALSE),Cuenta,VLOOKUP(N$1,Data!$AP:$AR,2,FALSE))+SUMIFS(FX,Fecha,$A466,Linea,VLOOKUP(N$1,Data!$AP:$AR,3,FALSE),Cuenta,VLOOKUP(N$1,Data!$AP:$AR,2,FALSE))+N465,"")</f>
        <v/>
      </c>
    </row>
    <row r="467" spans="2:14" x14ac:dyDescent="0.25">
      <c r="B467" s="3" t="str">
        <f>IF(AND($A467&lt;&gt;"",B$1&lt;&gt;""),SUMIFS(VM,Fecha,$A467,Linea,VLOOKUP(B$1,Data!$AP:$AR,3,FALSE),Cuenta,VLOOKUP(B$1,Data!$AP:$AR,2,FALSE))+SUMIFS(FX,Fecha,$A467,Linea,VLOOKUP(B$1,Data!$AP:$AR,3,FALSE),Cuenta,VLOOKUP(B$1,Data!$AP:$AR,2,FALSE))+B466,"")</f>
        <v/>
      </c>
      <c r="C467" s="3" t="str">
        <f>IF(AND($A467&lt;&gt;"",C$1&lt;&gt;""),SUMIFS(VM,Fecha,$A467,Linea,VLOOKUP(C$1,Data!$AP:$AR,3,FALSE),Cuenta,VLOOKUP(C$1,Data!$AP:$AR,2,FALSE))+SUMIFS(FX,Fecha,$A467,Linea,VLOOKUP(C$1,Data!$AP:$AR,3,FALSE),Cuenta,VLOOKUP(C$1,Data!$AP:$AR,2,FALSE))+C466,"")</f>
        <v/>
      </c>
      <c r="D467" s="3" t="str">
        <f>IF(AND($A467&lt;&gt;"",D$1&lt;&gt;""),SUMIFS(VM,Fecha,$A467,Linea,VLOOKUP(D$1,Data!$AP:$AR,3,FALSE),Cuenta,VLOOKUP(D$1,Data!$AP:$AR,2,FALSE))+SUMIFS(FX,Fecha,$A467,Linea,VLOOKUP(D$1,Data!$AP:$AR,3,FALSE),Cuenta,VLOOKUP(D$1,Data!$AP:$AR,2,FALSE))+D466,"")</f>
        <v/>
      </c>
      <c r="E467" s="3" t="str">
        <f>IF(AND($A467&lt;&gt;"",E$1&lt;&gt;""),SUMIFS(VM,Fecha,$A467,Linea,VLOOKUP(E$1,Data!$AP:$AR,3,FALSE),Cuenta,VLOOKUP(E$1,Data!$AP:$AR,2,FALSE))+SUMIFS(FX,Fecha,$A467,Linea,VLOOKUP(E$1,Data!$AP:$AR,3,FALSE),Cuenta,VLOOKUP(E$1,Data!$AP:$AR,2,FALSE))+E466,"")</f>
        <v/>
      </c>
      <c r="F467" s="3" t="str">
        <f>IF(AND($A467&lt;&gt;"",F$1&lt;&gt;""),SUMIFS(VM,Fecha,$A467,Linea,VLOOKUP(F$1,Data!$AP:$AR,3,FALSE),Cuenta,VLOOKUP(F$1,Data!$AP:$AR,2,FALSE))+SUMIFS(FX,Fecha,$A467,Linea,VLOOKUP(F$1,Data!$AP:$AR,3,FALSE),Cuenta,VLOOKUP(F$1,Data!$AP:$AR,2,FALSE))+F466,"")</f>
        <v/>
      </c>
      <c r="G467" s="3" t="str">
        <f>IF(AND($A467&lt;&gt;"",G$1&lt;&gt;""),SUMIFS(VM,Fecha,$A467,Linea,VLOOKUP(G$1,Data!$AP:$AR,3,FALSE),Cuenta,VLOOKUP(G$1,Data!$AP:$AR,2,FALSE))+SUMIFS(FX,Fecha,$A467,Linea,VLOOKUP(G$1,Data!$AP:$AR,3,FALSE),Cuenta,VLOOKUP(G$1,Data!$AP:$AR,2,FALSE))+G466,"")</f>
        <v/>
      </c>
      <c r="H467" s="3" t="str">
        <f>IF(AND($A467&lt;&gt;"",H$1&lt;&gt;""),SUMIFS(VM,Fecha,$A467,Linea,VLOOKUP(H$1,Data!$AP:$AR,3,FALSE),Cuenta,VLOOKUP(H$1,Data!$AP:$AR,2,FALSE))+SUMIFS(FX,Fecha,$A467,Linea,VLOOKUP(H$1,Data!$AP:$AR,3,FALSE),Cuenta,VLOOKUP(H$1,Data!$AP:$AR,2,FALSE))+H466,"")</f>
        <v/>
      </c>
      <c r="I467" s="3" t="str">
        <f>IF(AND($A467&lt;&gt;"",I$1&lt;&gt;""),SUMIFS(VM,Fecha,$A467,Linea,VLOOKUP(I$1,Data!$AP:$AR,3,FALSE),Cuenta,VLOOKUP(I$1,Data!$AP:$AR,2,FALSE))+SUMIFS(FX,Fecha,$A467,Linea,VLOOKUP(I$1,Data!$AP:$AR,3,FALSE),Cuenta,VLOOKUP(I$1,Data!$AP:$AR,2,FALSE))+I466,"")</f>
        <v/>
      </c>
      <c r="J467" s="3" t="str">
        <f>IF(AND($A467&lt;&gt;"",J$1&lt;&gt;""),SUMIFS(VM,Fecha,$A467,Linea,VLOOKUP(J$1,Data!$AP:$AR,3,FALSE),Cuenta,VLOOKUP(J$1,Data!$AP:$AR,2,FALSE))+SUMIFS(FX,Fecha,$A467,Linea,VLOOKUP(J$1,Data!$AP:$AR,3,FALSE),Cuenta,VLOOKUP(J$1,Data!$AP:$AR,2,FALSE))+J466,"")</f>
        <v/>
      </c>
      <c r="K467" s="3" t="str">
        <f>IF(AND($A467&lt;&gt;"",K$1&lt;&gt;""),SUMIFS(VM,Fecha,$A467,Linea,VLOOKUP(K$1,Data!$AP:$AR,3,FALSE),Cuenta,VLOOKUP(K$1,Data!$AP:$AR,2,FALSE))+SUMIFS(FX,Fecha,$A467,Linea,VLOOKUP(K$1,Data!$AP:$AR,3,FALSE),Cuenta,VLOOKUP(K$1,Data!$AP:$AR,2,FALSE))+K466,"")</f>
        <v/>
      </c>
      <c r="L467" s="3" t="str">
        <f>IF(AND($A467&lt;&gt;"",L$1&lt;&gt;""),SUMIFS(VM,Fecha,$A467,Linea,VLOOKUP(L$1,Data!$AP:$AR,3,FALSE),Cuenta,VLOOKUP(L$1,Data!$AP:$AR,2,FALSE))+SUMIFS(FX,Fecha,$A467,Linea,VLOOKUP(L$1,Data!$AP:$AR,3,FALSE),Cuenta,VLOOKUP(L$1,Data!$AP:$AR,2,FALSE))+L466,"")</f>
        <v/>
      </c>
      <c r="M467" s="3" t="str">
        <f>IF(AND($A467&lt;&gt;"",M$1&lt;&gt;""),SUMIFS(VM,Fecha,$A467,Linea,VLOOKUP(M$1,Data!$AP:$AR,3,FALSE),Cuenta,VLOOKUP(M$1,Data!$AP:$AR,2,FALSE))+SUMIFS(FX,Fecha,$A467,Linea,VLOOKUP(M$1,Data!$AP:$AR,3,FALSE),Cuenta,VLOOKUP(M$1,Data!$AP:$AR,2,FALSE))+M466,"")</f>
        <v/>
      </c>
      <c r="N467" s="3" t="str">
        <f>IF(AND($A467&lt;&gt;"",N$1&lt;&gt;""),SUMIFS(VM,Fecha,$A467,Linea,VLOOKUP(N$1,Data!$AP:$AR,3,FALSE),Cuenta,VLOOKUP(N$1,Data!$AP:$AR,2,FALSE))+SUMIFS(FX,Fecha,$A467,Linea,VLOOKUP(N$1,Data!$AP:$AR,3,FALSE),Cuenta,VLOOKUP(N$1,Data!$AP:$AR,2,FALSE))+N466,"")</f>
        <v/>
      </c>
    </row>
    <row r="468" spans="2:14" x14ac:dyDescent="0.25">
      <c r="B468" s="3" t="str">
        <f>IF(AND($A468&lt;&gt;"",B$1&lt;&gt;""),SUMIFS(VM,Fecha,$A468,Linea,VLOOKUP(B$1,Data!$AP:$AR,3,FALSE),Cuenta,VLOOKUP(B$1,Data!$AP:$AR,2,FALSE))+SUMIFS(FX,Fecha,$A468,Linea,VLOOKUP(B$1,Data!$AP:$AR,3,FALSE),Cuenta,VLOOKUP(B$1,Data!$AP:$AR,2,FALSE))+B467,"")</f>
        <v/>
      </c>
      <c r="C468" s="3" t="str">
        <f>IF(AND($A468&lt;&gt;"",C$1&lt;&gt;""),SUMIFS(VM,Fecha,$A468,Linea,VLOOKUP(C$1,Data!$AP:$AR,3,FALSE),Cuenta,VLOOKUP(C$1,Data!$AP:$AR,2,FALSE))+SUMIFS(FX,Fecha,$A468,Linea,VLOOKUP(C$1,Data!$AP:$AR,3,FALSE),Cuenta,VLOOKUP(C$1,Data!$AP:$AR,2,FALSE))+C467,"")</f>
        <v/>
      </c>
      <c r="D468" s="3" t="str">
        <f>IF(AND($A468&lt;&gt;"",D$1&lt;&gt;""),SUMIFS(VM,Fecha,$A468,Linea,VLOOKUP(D$1,Data!$AP:$AR,3,FALSE),Cuenta,VLOOKUP(D$1,Data!$AP:$AR,2,FALSE))+SUMIFS(FX,Fecha,$A468,Linea,VLOOKUP(D$1,Data!$AP:$AR,3,FALSE),Cuenta,VLOOKUP(D$1,Data!$AP:$AR,2,FALSE))+D467,"")</f>
        <v/>
      </c>
      <c r="E468" s="3" t="str">
        <f>IF(AND($A468&lt;&gt;"",E$1&lt;&gt;""),SUMIFS(VM,Fecha,$A468,Linea,VLOOKUP(E$1,Data!$AP:$AR,3,FALSE),Cuenta,VLOOKUP(E$1,Data!$AP:$AR,2,FALSE))+SUMIFS(FX,Fecha,$A468,Linea,VLOOKUP(E$1,Data!$AP:$AR,3,FALSE),Cuenta,VLOOKUP(E$1,Data!$AP:$AR,2,FALSE))+E467,"")</f>
        <v/>
      </c>
      <c r="F468" s="3" t="str">
        <f>IF(AND($A468&lt;&gt;"",F$1&lt;&gt;""),SUMIFS(VM,Fecha,$A468,Linea,VLOOKUP(F$1,Data!$AP:$AR,3,FALSE),Cuenta,VLOOKUP(F$1,Data!$AP:$AR,2,FALSE))+SUMIFS(FX,Fecha,$A468,Linea,VLOOKUP(F$1,Data!$AP:$AR,3,FALSE),Cuenta,VLOOKUP(F$1,Data!$AP:$AR,2,FALSE))+F467,"")</f>
        <v/>
      </c>
      <c r="G468" s="3" t="str">
        <f>IF(AND($A468&lt;&gt;"",G$1&lt;&gt;""),SUMIFS(VM,Fecha,$A468,Linea,VLOOKUP(G$1,Data!$AP:$AR,3,FALSE),Cuenta,VLOOKUP(G$1,Data!$AP:$AR,2,FALSE))+SUMIFS(FX,Fecha,$A468,Linea,VLOOKUP(G$1,Data!$AP:$AR,3,FALSE),Cuenta,VLOOKUP(G$1,Data!$AP:$AR,2,FALSE))+G467,"")</f>
        <v/>
      </c>
      <c r="H468" s="3" t="str">
        <f>IF(AND($A468&lt;&gt;"",H$1&lt;&gt;""),SUMIFS(VM,Fecha,$A468,Linea,VLOOKUP(H$1,Data!$AP:$AR,3,FALSE),Cuenta,VLOOKUP(H$1,Data!$AP:$AR,2,FALSE))+SUMIFS(FX,Fecha,$A468,Linea,VLOOKUP(H$1,Data!$AP:$AR,3,FALSE),Cuenta,VLOOKUP(H$1,Data!$AP:$AR,2,FALSE))+H467,"")</f>
        <v/>
      </c>
      <c r="I468" s="3" t="str">
        <f>IF(AND($A468&lt;&gt;"",I$1&lt;&gt;""),SUMIFS(VM,Fecha,$A468,Linea,VLOOKUP(I$1,Data!$AP:$AR,3,FALSE),Cuenta,VLOOKUP(I$1,Data!$AP:$AR,2,FALSE))+SUMIFS(FX,Fecha,$A468,Linea,VLOOKUP(I$1,Data!$AP:$AR,3,FALSE),Cuenta,VLOOKUP(I$1,Data!$AP:$AR,2,FALSE))+I467,"")</f>
        <v/>
      </c>
      <c r="J468" s="3" t="str">
        <f>IF(AND($A468&lt;&gt;"",J$1&lt;&gt;""),SUMIFS(VM,Fecha,$A468,Linea,VLOOKUP(J$1,Data!$AP:$AR,3,FALSE),Cuenta,VLOOKUP(J$1,Data!$AP:$AR,2,FALSE))+SUMIFS(FX,Fecha,$A468,Linea,VLOOKUP(J$1,Data!$AP:$AR,3,FALSE),Cuenta,VLOOKUP(J$1,Data!$AP:$AR,2,FALSE))+J467,"")</f>
        <v/>
      </c>
      <c r="K468" s="3" t="str">
        <f>IF(AND($A468&lt;&gt;"",K$1&lt;&gt;""),SUMIFS(VM,Fecha,$A468,Linea,VLOOKUP(K$1,Data!$AP:$AR,3,FALSE),Cuenta,VLOOKUP(K$1,Data!$AP:$AR,2,FALSE))+SUMIFS(FX,Fecha,$A468,Linea,VLOOKUP(K$1,Data!$AP:$AR,3,FALSE),Cuenta,VLOOKUP(K$1,Data!$AP:$AR,2,FALSE))+K467,"")</f>
        <v/>
      </c>
      <c r="L468" s="3" t="str">
        <f>IF(AND($A468&lt;&gt;"",L$1&lt;&gt;""),SUMIFS(VM,Fecha,$A468,Linea,VLOOKUP(L$1,Data!$AP:$AR,3,FALSE),Cuenta,VLOOKUP(L$1,Data!$AP:$AR,2,FALSE))+SUMIFS(FX,Fecha,$A468,Linea,VLOOKUP(L$1,Data!$AP:$AR,3,FALSE),Cuenta,VLOOKUP(L$1,Data!$AP:$AR,2,FALSE))+L467,"")</f>
        <v/>
      </c>
      <c r="M468" s="3" t="str">
        <f>IF(AND($A468&lt;&gt;"",M$1&lt;&gt;""),SUMIFS(VM,Fecha,$A468,Linea,VLOOKUP(M$1,Data!$AP:$AR,3,FALSE),Cuenta,VLOOKUP(M$1,Data!$AP:$AR,2,FALSE))+SUMIFS(FX,Fecha,$A468,Linea,VLOOKUP(M$1,Data!$AP:$AR,3,FALSE),Cuenta,VLOOKUP(M$1,Data!$AP:$AR,2,FALSE))+M467,"")</f>
        <v/>
      </c>
      <c r="N468" s="3" t="str">
        <f>IF(AND($A468&lt;&gt;"",N$1&lt;&gt;""),SUMIFS(VM,Fecha,$A468,Linea,VLOOKUP(N$1,Data!$AP:$AR,3,FALSE),Cuenta,VLOOKUP(N$1,Data!$AP:$AR,2,FALSE))+SUMIFS(FX,Fecha,$A468,Linea,VLOOKUP(N$1,Data!$AP:$AR,3,FALSE),Cuenta,VLOOKUP(N$1,Data!$AP:$AR,2,FALSE))+N467,"")</f>
        <v/>
      </c>
    </row>
    <row r="469" spans="2:14" x14ac:dyDescent="0.25">
      <c r="B469" s="3" t="str">
        <f>IF(AND($A469&lt;&gt;"",B$1&lt;&gt;""),SUMIFS(VM,Fecha,$A469,Linea,VLOOKUP(B$1,Data!$AP:$AR,3,FALSE),Cuenta,VLOOKUP(B$1,Data!$AP:$AR,2,FALSE))+SUMIFS(FX,Fecha,$A469,Linea,VLOOKUP(B$1,Data!$AP:$AR,3,FALSE),Cuenta,VLOOKUP(B$1,Data!$AP:$AR,2,FALSE))+B468,"")</f>
        <v/>
      </c>
      <c r="C469" s="3" t="str">
        <f>IF(AND($A469&lt;&gt;"",C$1&lt;&gt;""),SUMIFS(VM,Fecha,$A469,Linea,VLOOKUP(C$1,Data!$AP:$AR,3,FALSE),Cuenta,VLOOKUP(C$1,Data!$AP:$AR,2,FALSE))+SUMIFS(FX,Fecha,$A469,Linea,VLOOKUP(C$1,Data!$AP:$AR,3,FALSE),Cuenta,VLOOKUP(C$1,Data!$AP:$AR,2,FALSE))+C468,"")</f>
        <v/>
      </c>
      <c r="D469" s="3" t="str">
        <f>IF(AND($A469&lt;&gt;"",D$1&lt;&gt;""),SUMIFS(VM,Fecha,$A469,Linea,VLOOKUP(D$1,Data!$AP:$AR,3,FALSE),Cuenta,VLOOKUP(D$1,Data!$AP:$AR,2,FALSE))+SUMIFS(FX,Fecha,$A469,Linea,VLOOKUP(D$1,Data!$AP:$AR,3,FALSE),Cuenta,VLOOKUP(D$1,Data!$AP:$AR,2,FALSE))+D468,"")</f>
        <v/>
      </c>
      <c r="E469" s="3" t="str">
        <f>IF(AND($A469&lt;&gt;"",E$1&lt;&gt;""),SUMIFS(VM,Fecha,$A469,Linea,VLOOKUP(E$1,Data!$AP:$AR,3,FALSE),Cuenta,VLOOKUP(E$1,Data!$AP:$AR,2,FALSE))+SUMIFS(FX,Fecha,$A469,Linea,VLOOKUP(E$1,Data!$AP:$AR,3,FALSE),Cuenta,VLOOKUP(E$1,Data!$AP:$AR,2,FALSE))+E468,"")</f>
        <v/>
      </c>
      <c r="F469" s="3" t="str">
        <f>IF(AND($A469&lt;&gt;"",F$1&lt;&gt;""),SUMIFS(VM,Fecha,$A469,Linea,VLOOKUP(F$1,Data!$AP:$AR,3,FALSE),Cuenta,VLOOKUP(F$1,Data!$AP:$AR,2,FALSE))+SUMIFS(FX,Fecha,$A469,Linea,VLOOKUP(F$1,Data!$AP:$AR,3,FALSE),Cuenta,VLOOKUP(F$1,Data!$AP:$AR,2,FALSE))+F468,"")</f>
        <v/>
      </c>
      <c r="G469" s="3" t="str">
        <f>IF(AND($A469&lt;&gt;"",G$1&lt;&gt;""),SUMIFS(VM,Fecha,$A469,Linea,VLOOKUP(G$1,Data!$AP:$AR,3,FALSE),Cuenta,VLOOKUP(G$1,Data!$AP:$AR,2,FALSE))+SUMIFS(FX,Fecha,$A469,Linea,VLOOKUP(G$1,Data!$AP:$AR,3,FALSE),Cuenta,VLOOKUP(G$1,Data!$AP:$AR,2,FALSE))+G468,"")</f>
        <v/>
      </c>
      <c r="H469" s="3" t="str">
        <f>IF(AND($A469&lt;&gt;"",H$1&lt;&gt;""),SUMIFS(VM,Fecha,$A469,Linea,VLOOKUP(H$1,Data!$AP:$AR,3,FALSE),Cuenta,VLOOKUP(H$1,Data!$AP:$AR,2,FALSE))+SUMIFS(FX,Fecha,$A469,Linea,VLOOKUP(H$1,Data!$AP:$AR,3,FALSE),Cuenta,VLOOKUP(H$1,Data!$AP:$AR,2,FALSE))+H468,"")</f>
        <v/>
      </c>
      <c r="I469" s="3" t="str">
        <f>IF(AND($A469&lt;&gt;"",I$1&lt;&gt;""),SUMIFS(VM,Fecha,$A469,Linea,VLOOKUP(I$1,Data!$AP:$AR,3,FALSE),Cuenta,VLOOKUP(I$1,Data!$AP:$AR,2,FALSE))+SUMIFS(FX,Fecha,$A469,Linea,VLOOKUP(I$1,Data!$AP:$AR,3,FALSE),Cuenta,VLOOKUP(I$1,Data!$AP:$AR,2,FALSE))+I468,"")</f>
        <v/>
      </c>
      <c r="J469" s="3" t="str">
        <f>IF(AND($A469&lt;&gt;"",J$1&lt;&gt;""),SUMIFS(VM,Fecha,$A469,Linea,VLOOKUP(J$1,Data!$AP:$AR,3,FALSE),Cuenta,VLOOKUP(J$1,Data!$AP:$AR,2,FALSE))+SUMIFS(FX,Fecha,$A469,Linea,VLOOKUP(J$1,Data!$AP:$AR,3,FALSE),Cuenta,VLOOKUP(J$1,Data!$AP:$AR,2,FALSE))+J468,"")</f>
        <v/>
      </c>
      <c r="K469" s="3" t="str">
        <f>IF(AND($A469&lt;&gt;"",K$1&lt;&gt;""),SUMIFS(VM,Fecha,$A469,Linea,VLOOKUP(K$1,Data!$AP:$AR,3,FALSE),Cuenta,VLOOKUP(K$1,Data!$AP:$AR,2,FALSE))+SUMIFS(FX,Fecha,$A469,Linea,VLOOKUP(K$1,Data!$AP:$AR,3,FALSE),Cuenta,VLOOKUP(K$1,Data!$AP:$AR,2,FALSE))+K468,"")</f>
        <v/>
      </c>
      <c r="L469" s="3" t="str">
        <f>IF(AND($A469&lt;&gt;"",L$1&lt;&gt;""),SUMIFS(VM,Fecha,$A469,Linea,VLOOKUP(L$1,Data!$AP:$AR,3,FALSE),Cuenta,VLOOKUP(L$1,Data!$AP:$AR,2,FALSE))+SUMIFS(FX,Fecha,$A469,Linea,VLOOKUP(L$1,Data!$AP:$AR,3,FALSE),Cuenta,VLOOKUP(L$1,Data!$AP:$AR,2,FALSE))+L468,"")</f>
        <v/>
      </c>
      <c r="M469" s="3" t="str">
        <f>IF(AND($A469&lt;&gt;"",M$1&lt;&gt;""),SUMIFS(VM,Fecha,$A469,Linea,VLOOKUP(M$1,Data!$AP:$AR,3,FALSE),Cuenta,VLOOKUP(M$1,Data!$AP:$AR,2,FALSE))+SUMIFS(FX,Fecha,$A469,Linea,VLOOKUP(M$1,Data!$AP:$AR,3,FALSE),Cuenta,VLOOKUP(M$1,Data!$AP:$AR,2,FALSE))+M468,"")</f>
        <v/>
      </c>
      <c r="N469" s="3" t="str">
        <f>IF(AND($A469&lt;&gt;"",N$1&lt;&gt;""),SUMIFS(VM,Fecha,$A469,Linea,VLOOKUP(N$1,Data!$AP:$AR,3,FALSE),Cuenta,VLOOKUP(N$1,Data!$AP:$AR,2,FALSE))+SUMIFS(FX,Fecha,$A469,Linea,VLOOKUP(N$1,Data!$AP:$AR,3,FALSE),Cuenta,VLOOKUP(N$1,Data!$AP:$AR,2,FALSE))+N468,"")</f>
        <v/>
      </c>
    </row>
    <row r="470" spans="2:14" x14ac:dyDescent="0.25">
      <c r="B470" s="3" t="str">
        <f>IF(AND($A470&lt;&gt;"",B$1&lt;&gt;""),SUMIFS(VM,Fecha,$A470,Linea,VLOOKUP(B$1,Data!$AP:$AR,3,FALSE),Cuenta,VLOOKUP(B$1,Data!$AP:$AR,2,FALSE))+SUMIFS(FX,Fecha,$A470,Linea,VLOOKUP(B$1,Data!$AP:$AR,3,FALSE),Cuenta,VLOOKUP(B$1,Data!$AP:$AR,2,FALSE))+B469,"")</f>
        <v/>
      </c>
      <c r="C470" s="3" t="str">
        <f>IF(AND($A470&lt;&gt;"",C$1&lt;&gt;""),SUMIFS(VM,Fecha,$A470,Linea,VLOOKUP(C$1,Data!$AP:$AR,3,FALSE),Cuenta,VLOOKUP(C$1,Data!$AP:$AR,2,FALSE))+SUMIFS(FX,Fecha,$A470,Linea,VLOOKUP(C$1,Data!$AP:$AR,3,FALSE),Cuenta,VLOOKUP(C$1,Data!$AP:$AR,2,FALSE))+C469,"")</f>
        <v/>
      </c>
      <c r="D470" s="3" t="str">
        <f>IF(AND($A470&lt;&gt;"",D$1&lt;&gt;""),SUMIFS(VM,Fecha,$A470,Linea,VLOOKUP(D$1,Data!$AP:$AR,3,FALSE),Cuenta,VLOOKUP(D$1,Data!$AP:$AR,2,FALSE))+SUMIFS(FX,Fecha,$A470,Linea,VLOOKUP(D$1,Data!$AP:$AR,3,FALSE),Cuenta,VLOOKUP(D$1,Data!$AP:$AR,2,FALSE))+D469,"")</f>
        <v/>
      </c>
      <c r="E470" s="3" t="str">
        <f>IF(AND($A470&lt;&gt;"",E$1&lt;&gt;""),SUMIFS(VM,Fecha,$A470,Linea,VLOOKUP(E$1,Data!$AP:$AR,3,FALSE),Cuenta,VLOOKUP(E$1,Data!$AP:$AR,2,FALSE))+SUMIFS(FX,Fecha,$A470,Linea,VLOOKUP(E$1,Data!$AP:$AR,3,FALSE),Cuenta,VLOOKUP(E$1,Data!$AP:$AR,2,FALSE))+E469,"")</f>
        <v/>
      </c>
      <c r="F470" s="3" t="str">
        <f>IF(AND($A470&lt;&gt;"",F$1&lt;&gt;""),SUMIFS(VM,Fecha,$A470,Linea,VLOOKUP(F$1,Data!$AP:$AR,3,FALSE),Cuenta,VLOOKUP(F$1,Data!$AP:$AR,2,FALSE))+SUMIFS(FX,Fecha,$A470,Linea,VLOOKUP(F$1,Data!$AP:$AR,3,FALSE),Cuenta,VLOOKUP(F$1,Data!$AP:$AR,2,FALSE))+F469,"")</f>
        <v/>
      </c>
      <c r="G470" s="3" t="str">
        <f>IF(AND($A470&lt;&gt;"",G$1&lt;&gt;""),SUMIFS(VM,Fecha,$A470,Linea,VLOOKUP(G$1,Data!$AP:$AR,3,FALSE),Cuenta,VLOOKUP(G$1,Data!$AP:$AR,2,FALSE))+SUMIFS(FX,Fecha,$A470,Linea,VLOOKUP(G$1,Data!$AP:$AR,3,FALSE),Cuenta,VLOOKUP(G$1,Data!$AP:$AR,2,FALSE))+G469,"")</f>
        <v/>
      </c>
      <c r="H470" s="3" t="str">
        <f>IF(AND($A470&lt;&gt;"",H$1&lt;&gt;""),SUMIFS(VM,Fecha,$A470,Linea,VLOOKUP(H$1,Data!$AP:$AR,3,FALSE),Cuenta,VLOOKUP(H$1,Data!$AP:$AR,2,FALSE))+SUMIFS(FX,Fecha,$A470,Linea,VLOOKUP(H$1,Data!$AP:$AR,3,FALSE),Cuenta,VLOOKUP(H$1,Data!$AP:$AR,2,FALSE))+H469,"")</f>
        <v/>
      </c>
      <c r="I470" s="3" t="str">
        <f>IF(AND($A470&lt;&gt;"",I$1&lt;&gt;""),SUMIFS(VM,Fecha,$A470,Linea,VLOOKUP(I$1,Data!$AP:$AR,3,FALSE),Cuenta,VLOOKUP(I$1,Data!$AP:$AR,2,FALSE))+SUMIFS(FX,Fecha,$A470,Linea,VLOOKUP(I$1,Data!$AP:$AR,3,FALSE),Cuenta,VLOOKUP(I$1,Data!$AP:$AR,2,FALSE))+I469,"")</f>
        <v/>
      </c>
      <c r="J470" s="3" t="str">
        <f>IF(AND($A470&lt;&gt;"",J$1&lt;&gt;""),SUMIFS(VM,Fecha,$A470,Linea,VLOOKUP(J$1,Data!$AP:$AR,3,FALSE),Cuenta,VLOOKUP(J$1,Data!$AP:$AR,2,FALSE))+SUMIFS(FX,Fecha,$A470,Linea,VLOOKUP(J$1,Data!$AP:$AR,3,FALSE),Cuenta,VLOOKUP(J$1,Data!$AP:$AR,2,FALSE))+J469,"")</f>
        <v/>
      </c>
      <c r="K470" s="3" t="str">
        <f>IF(AND($A470&lt;&gt;"",K$1&lt;&gt;""),SUMIFS(VM,Fecha,$A470,Linea,VLOOKUP(K$1,Data!$AP:$AR,3,FALSE),Cuenta,VLOOKUP(K$1,Data!$AP:$AR,2,FALSE))+SUMIFS(FX,Fecha,$A470,Linea,VLOOKUP(K$1,Data!$AP:$AR,3,FALSE),Cuenta,VLOOKUP(K$1,Data!$AP:$AR,2,FALSE))+K469,"")</f>
        <v/>
      </c>
      <c r="L470" s="3" t="str">
        <f>IF(AND($A470&lt;&gt;"",L$1&lt;&gt;""),SUMIFS(VM,Fecha,$A470,Linea,VLOOKUP(L$1,Data!$AP:$AR,3,FALSE),Cuenta,VLOOKUP(L$1,Data!$AP:$AR,2,FALSE))+SUMIFS(FX,Fecha,$A470,Linea,VLOOKUP(L$1,Data!$AP:$AR,3,FALSE),Cuenta,VLOOKUP(L$1,Data!$AP:$AR,2,FALSE))+L469,"")</f>
        <v/>
      </c>
      <c r="M470" s="3" t="str">
        <f>IF(AND($A470&lt;&gt;"",M$1&lt;&gt;""),SUMIFS(VM,Fecha,$A470,Linea,VLOOKUP(M$1,Data!$AP:$AR,3,FALSE),Cuenta,VLOOKUP(M$1,Data!$AP:$AR,2,FALSE))+SUMIFS(FX,Fecha,$A470,Linea,VLOOKUP(M$1,Data!$AP:$AR,3,FALSE),Cuenta,VLOOKUP(M$1,Data!$AP:$AR,2,FALSE))+M469,"")</f>
        <v/>
      </c>
      <c r="N470" s="3" t="str">
        <f>IF(AND($A470&lt;&gt;"",N$1&lt;&gt;""),SUMIFS(VM,Fecha,$A470,Linea,VLOOKUP(N$1,Data!$AP:$AR,3,FALSE),Cuenta,VLOOKUP(N$1,Data!$AP:$AR,2,FALSE))+SUMIFS(FX,Fecha,$A470,Linea,VLOOKUP(N$1,Data!$AP:$AR,3,FALSE),Cuenta,VLOOKUP(N$1,Data!$AP:$AR,2,FALSE))+N469,"")</f>
        <v/>
      </c>
    </row>
    <row r="471" spans="2:14" x14ac:dyDescent="0.25">
      <c r="B471" s="3" t="str">
        <f>IF(AND($A471&lt;&gt;"",B$1&lt;&gt;""),SUMIFS(VM,Fecha,$A471,Linea,VLOOKUP(B$1,Data!$AP:$AR,3,FALSE),Cuenta,VLOOKUP(B$1,Data!$AP:$AR,2,FALSE))+SUMIFS(FX,Fecha,$A471,Linea,VLOOKUP(B$1,Data!$AP:$AR,3,FALSE),Cuenta,VLOOKUP(B$1,Data!$AP:$AR,2,FALSE))+B470,"")</f>
        <v/>
      </c>
      <c r="C471" s="3" t="str">
        <f>IF(AND($A471&lt;&gt;"",C$1&lt;&gt;""),SUMIFS(VM,Fecha,$A471,Linea,VLOOKUP(C$1,Data!$AP:$AR,3,FALSE),Cuenta,VLOOKUP(C$1,Data!$AP:$AR,2,FALSE))+SUMIFS(FX,Fecha,$A471,Linea,VLOOKUP(C$1,Data!$AP:$AR,3,FALSE),Cuenta,VLOOKUP(C$1,Data!$AP:$AR,2,FALSE))+C470,"")</f>
        <v/>
      </c>
      <c r="D471" s="3" t="str">
        <f>IF(AND($A471&lt;&gt;"",D$1&lt;&gt;""),SUMIFS(VM,Fecha,$A471,Linea,VLOOKUP(D$1,Data!$AP:$AR,3,FALSE),Cuenta,VLOOKUP(D$1,Data!$AP:$AR,2,FALSE))+SUMIFS(FX,Fecha,$A471,Linea,VLOOKUP(D$1,Data!$AP:$AR,3,FALSE),Cuenta,VLOOKUP(D$1,Data!$AP:$AR,2,FALSE))+D470,"")</f>
        <v/>
      </c>
      <c r="E471" s="3" t="str">
        <f>IF(AND($A471&lt;&gt;"",E$1&lt;&gt;""),SUMIFS(VM,Fecha,$A471,Linea,VLOOKUP(E$1,Data!$AP:$AR,3,FALSE),Cuenta,VLOOKUP(E$1,Data!$AP:$AR,2,FALSE))+SUMIFS(FX,Fecha,$A471,Linea,VLOOKUP(E$1,Data!$AP:$AR,3,FALSE),Cuenta,VLOOKUP(E$1,Data!$AP:$AR,2,FALSE))+E470,"")</f>
        <v/>
      </c>
      <c r="F471" s="3" t="str">
        <f>IF(AND($A471&lt;&gt;"",F$1&lt;&gt;""),SUMIFS(VM,Fecha,$A471,Linea,VLOOKUP(F$1,Data!$AP:$AR,3,FALSE),Cuenta,VLOOKUP(F$1,Data!$AP:$AR,2,FALSE))+SUMIFS(FX,Fecha,$A471,Linea,VLOOKUP(F$1,Data!$AP:$AR,3,FALSE),Cuenta,VLOOKUP(F$1,Data!$AP:$AR,2,FALSE))+F470,"")</f>
        <v/>
      </c>
      <c r="G471" s="3" t="str">
        <f>IF(AND($A471&lt;&gt;"",G$1&lt;&gt;""),SUMIFS(VM,Fecha,$A471,Linea,VLOOKUP(G$1,Data!$AP:$AR,3,FALSE),Cuenta,VLOOKUP(G$1,Data!$AP:$AR,2,FALSE))+SUMIFS(FX,Fecha,$A471,Linea,VLOOKUP(G$1,Data!$AP:$AR,3,FALSE),Cuenta,VLOOKUP(G$1,Data!$AP:$AR,2,FALSE))+G470,"")</f>
        <v/>
      </c>
      <c r="H471" s="3" t="str">
        <f>IF(AND($A471&lt;&gt;"",H$1&lt;&gt;""),SUMIFS(VM,Fecha,$A471,Linea,VLOOKUP(H$1,Data!$AP:$AR,3,FALSE),Cuenta,VLOOKUP(H$1,Data!$AP:$AR,2,FALSE))+SUMIFS(FX,Fecha,$A471,Linea,VLOOKUP(H$1,Data!$AP:$AR,3,FALSE),Cuenta,VLOOKUP(H$1,Data!$AP:$AR,2,FALSE))+H470,"")</f>
        <v/>
      </c>
      <c r="I471" s="3" t="str">
        <f>IF(AND($A471&lt;&gt;"",I$1&lt;&gt;""),SUMIFS(VM,Fecha,$A471,Linea,VLOOKUP(I$1,Data!$AP:$AR,3,FALSE),Cuenta,VLOOKUP(I$1,Data!$AP:$AR,2,FALSE))+SUMIFS(FX,Fecha,$A471,Linea,VLOOKUP(I$1,Data!$AP:$AR,3,FALSE),Cuenta,VLOOKUP(I$1,Data!$AP:$AR,2,FALSE))+I470,"")</f>
        <v/>
      </c>
      <c r="J471" s="3" t="str">
        <f>IF(AND($A471&lt;&gt;"",J$1&lt;&gt;""),SUMIFS(VM,Fecha,$A471,Linea,VLOOKUP(J$1,Data!$AP:$AR,3,FALSE),Cuenta,VLOOKUP(J$1,Data!$AP:$AR,2,FALSE))+SUMIFS(FX,Fecha,$A471,Linea,VLOOKUP(J$1,Data!$AP:$AR,3,FALSE),Cuenta,VLOOKUP(J$1,Data!$AP:$AR,2,FALSE))+J470,"")</f>
        <v/>
      </c>
      <c r="K471" s="3" t="str">
        <f>IF(AND($A471&lt;&gt;"",K$1&lt;&gt;""),SUMIFS(VM,Fecha,$A471,Linea,VLOOKUP(K$1,Data!$AP:$AR,3,FALSE),Cuenta,VLOOKUP(K$1,Data!$AP:$AR,2,FALSE))+SUMIFS(FX,Fecha,$A471,Linea,VLOOKUP(K$1,Data!$AP:$AR,3,FALSE),Cuenta,VLOOKUP(K$1,Data!$AP:$AR,2,FALSE))+K470,"")</f>
        <v/>
      </c>
      <c r="L471" s="3" t="str">
        <f>IF(AND($A471&lt;&gt;"",L$1&lt;&gt;""),SUMIFS(VM,Fecha,$A471,Linea,VLOOKUP(L$1,Data!$AP:$AR,3,FALSE),Cuenta,VLOOKUP(L$1,Data!$AP:$AR,2,FALSE))+SUMIFS(FX,Fecha,$A471,Linea,VLOOKUP(L$1,Data!$AP:$AR,3,FALSE),Cuenta,VLOOKUP(L$1,Data!$AP:$AR,2,FALSE))+L470,"")</f>
        <v/>
      </c>
      <c r="M471" s="3" t="str">
        <f>IF(AND($A471&lt;&gt;"",M$1&lt;&gt;""),SUMIFS(VM,Fecha,$A471,Linea,VLOOKUP(M$1,Data!$AP:$AR,3,FALSE),Cuenta,VLOOKUP(M$1,Data!$AP:$AR,2,FALSE))+SUMIFS(FX,Fecha,$A471,Linea,VLOOKUP(M$1,Data!$AP:$AR,3,FALSE),Cuenta,VLOOKUP(M$1,Data!$AP:$AR,2,FALSE))+M470,"")</f>
        <v/>
      </c>
      <c r="N471" s="3" t="str">
        <f>IF(AND($A471&lt;&gt;"",N$1&lt;&gt;""),SUMIFS(VM,Fecha,$A471,Linea,VLOOKUP(N$1,Data!$AP:$AR,3,FALSE),Cuenta,VLOOKUP(N$1,Data!$AP:$AR,2,FALSE))+SUMIFS(FX,Fecha,$A471,Linea,VLOOKUP(N$1,Data!$AP:$AR,3,FALSE),Cuenta,VLOOKUP(N$1,Data!$AP:$AR,2,FALSE))+N470,"")</f>
        <v/>
      </c>
    </row>
    <row r="472" spans="2:14" x14ac:dyDescent="0.25">
      <c r="B472" s="3" t="str">
        <f>IF(AND($A472&lt;&gt;"",B$1&lt;&gt;""),SUMIFS(VM,Fecha,$A472,Linea,VLOOKUP(B$1,Data!$AP:$AR,3,FALSE),Cuenta,VLOOKUP(B$1,Data!$AP:$AR,2,FALSE))+SUMIFS(FX,Fecha,$A472,Linea,VLOOKUP(B$1,Data!$AP:$AR,3,FALSE),Cuenta,VLOOKUP(B$1,Data!$AP:$AR,2,FALSE))+B471,"")</f>
        <v/>
      </c>
      <c r="C472" s="3" t="str">
        <f>IF(AND($A472&lt;&gt;"",C$1&lt;&gt;""),SUMIFS(VM,Fecha,$A472,Linea,VLOOKUP(C$1,Data!$AP:$AR,3,FALSE),Cuenta,VLOOKUP(C$1,Data!$AP:$AR,2,FALSE))+SUMIFS(FX,Fecha,$A472,Linea,VLOOKUP(C$1,Data!$AP:$AR,3,FALSE),Cuenta,VLOOKUP(C$1,Data!$AP:$AR,2,FALSE))+C471,"")</f>
        <v/>
      </c>
      <c r="D472" s="3" t="str">
        <f>IF(AND($A472&lt;&gt;"",D$1&lt;&gt;""),SUMIFS(VM,Fecha,$A472,Linea,VLOOKUP(D$1,Data!$AP:$AR,3,FALSE),Cuenta,VLOOKUP(D$1,Data!$AP:$AR,2,FALSE))+SUMIFS(FX,Fecha,$A472,Linea,VLOOKUP(D$1,Data!$AP:$AR,3,FALSE),Cuenta,VLOOKUP(D$1,Data!$AP:$AR,2,FALSE))+D471,"")</f>
        <v/>
      </c>
      <c r="E472" s="3" t="str">
        <f>IF(AND($A472&lt;&gt;"",E$1&lt;&gt;""),SUMIFS(VM,Fecha,$A472,Linea,VLOOKUP(E$1,Data!$AP:$AR,3,FALSE),Cuenta,VLOOKUP(E$1,Data!$AP:$AR,2,FALSE))+SUMIFS(FX,Fecha,$A472,Linea,VLOOKUP(E$1,Data!$AP:$AR,3,FALSE),Cuenta,VLOOKUP(E$1,Data!$AP:$AR,2,FALSE))+E471,"")</f>
        <v/>
      </c>
      <c r="F472" s="3" t="str">
        <f>IF(AND($A472&lt;&gt;"",F$1&lt;&gt;""),SUMIFS(VM,Fecha,$A472,Linea,VLOOKUP(F$1,Data!$AP:$AR,3,FALSE),Cuenta,VLOOKUP(F$1,Data!$AP:$AR,2,FALSE))+SUMIFS(FX,Fecha,$A472,Linea,VLOOKUP(F$1,Data!$AP:$AR,3,FALSE),Cuenta,VLOOKUP(F$1,Data!$AP:$AR,2,FALSE))+F471,"")</f>
        <v/>
      </c>
      <c r="G472" s="3" t="str">
        <f>IF(AND($A472&lt;&gt;"",G$1&lt;&gt;""),SUMIFS(VM,Fecha,$A472,Linea,VLOOKUP(G$1,Data!$AP:$AR,3,FALSE),Cuenta,VLOOKUP(G$1,Data!$AP:$AR,2,FALSE))+SUMIFS(FX,Fecha,$A472,Linea,VLOOKUP(G$1,Data!$AP:$AR,3,FALSE),Cuenta,VLOOKUP(G$1,Data!$AP:$AR,2,FALSE))+G471,"")</f>
        <v/>
      </c>
      <c r="H472" s="3" t="str">
        <f>IF(AND($A472&lt;&gt;"",H$1&lt;&gt;""),SUMIFS(VM,Fecha,$A472,Linea,VLOOKUP(H$1,Data!$AP:$AR,3,FALSE),Cuenta,VLOOKUP(H$1,Data!$AP:$AR,2,FALSE))+SUMIFS(FX,Fecha,$A472,Linea,VLOOKUP(H$1,Data!$AP:$AR,3,FALSE),Cuenta,VLOOKUP(H$1,Data!$AP:$AR,2,FALSE))+H471,"")</f>
        <v/>
      </c>
      <c r="I472" s="3" t="str">
        <f>IF(AND($A472&lt;&gt;"",I$1&lt;&gt;""),SUMIFS(VM,Fecha,$A472,Linea,VLOOKUP(I$1,Data!$AP:$AR,3,FALSE),Cuenta,VLOOKUP(I$1,Data!$AP:$AR,2,FALSE))+SUMIFS(FX,Fecha,$A472,Linea,VLOOKUP(I$1,Data!$AP:$AR,3,FALSE),Cuenta,VLOOKUP(I$1,Data!$AP:$AR,2,FALSE))+I471,"")</f>
        <v/>
      </c>
      <c r="J472" s="3" t="str">
        <f>IF(AND($A472&lt;&gt;"",J$1&lt;&gt;""),SUMIFS(VM,Fecha,$A472,Linea,VLOOKUP(J$1,Data!$AP:$AR,3,FALSE),Cuenta,VLOOKUP(J$1,Data!$AP:$AR,2,FALSE))+SUMIFS(FX,Fecha,$A472,Linea,VLOOKUP(J$1,Data!$AP:$AR,3,FALSE),Cuenta,VLOOKUP(J$1,Data!$AP:$AR,2,FALSE))+J471,"")</f>
        <v/>
      </c>
      <c r="K472" s="3" t="str">
        <f>IF(AND($A472&lt;&gt;"",K$1&lt;&gt;""),SUMIFS(VM,Fecha,$A472,Linea,VLOOKUP(K$1,Data!$AP:$AR,3,FALSE),Cuenta,VLOOKUP(K$1,Data!$AP:$AR,2,FALSE))+SUMIFS(FX,Fecha,$A472,Linea,VLOOKUP(K$1,Data!$AP:$AR,3,FALSE),Cuenta,VLOOKUP(K$1,Data!$AP:$AR,2,FALSE))+K471,"")</f>
        <v/>
      </c>
      <c r="L472" s="3" t="str">
        <f>IF(AND($A472&lt;&gt;"",L$1&lt;&gt;""),SUMIFS(VM,Fecha,$A472,Linea,VLOOKUP(L$1,Data!$AP:$AR,3,FALSE),Cuenta,VLOOKUP(L$1,Data!$AP:$AR,2,FALSE))+SUMIFS(FX,Fecha,$A472,Linea,VLOOKUP(L$1,Data!$AP:$AR,3,FALSE),Cuenta,VLOOKUP(L$1,Data!$AP:$AR,2,FALSE))+L471,"")</f>
        <v/>
      </c>
      <c r="M472" s="3" t="str">
        <f>IF(AND($A472&lt;&gt;"",M$1&lt;&gt;""),SUMIFS(VM,Fecha,$A472,Linea,VLOOKUP(M$1,Data!$AP:$AR,3,FALSE),Cuenta,VLOOKUP(M$1,Data!$AP:$AR,2,FALSE))+SUMIFS(FX,Fecha,$A472,Linea,VLOOKUP(M$1,Data!$AP:$AR,3,FALSE),Cuenta,VLOOKUP(M$1,Data!$AP:$AR,2,FALSE))+M471,"")</f>
        <v/>
      </c>
      <c r="N472" s="3" t="str">
        <f>IF(AND($A472&lt;&gt;"",N$1&lt;&gt;""),SUMIFS(VM,Fecha,$A472,Linea,VLOOKUP(N$1,Data!$AP:$AR,3,FALSE),Cuenta,VLOOKUP(N$1,Data!$AP:$AR,2,FALSE))+SUMIFS(FX,Fecha,$A472,Linea,VLOOKUP(N$1,Data!$AP:$AR,3,FALSE),Cuenta,VLOOKUP(N$1,Data!$AP:$AR,2,FALSE))+N471,"")</f>
        <v/>
      </c>
    </row>
    <row r="473" spans="2:14" x14ac:dyDescent="0.25">
      <c r="B473" s="3" t="str">
        <f>IF(AND($A473&lt;&gt;"",B$1&lt;&gt;""),SUMIFS(VM,Fecha,$A473,Linea,VLOOKUP(B$1,Data!$AP:$AR,3,FALSE),Cuenta,VLOOKUP(B$1,Data!$AP:$AR,2,FALSE))+SUMIFS(FX,Fecha,$A473,Linea,VLOOKUP(B$1,Data!$AP:$AR,3,FALSE),Cuenta,VLOOKUP(B$1,Data!$AP:$AR,2,FALSE))+B472,"")</f>
        <v/>
      </c>
      <c r="C473" s="3" t="str">
        <f>IF(AND($A473&lt;&gt;"",C$1&lt;&gt;""),SUMIFS(VM,Fecha,$A473,Linea,VLOOKUP(C$1,Data!$AP:$AR,3,FALSE),Cuenta,VLOOKUP(C$1,Data!$AP:$AR,2,FALSE))+SUMIFS(FX,Fecha,$A473,Linea,VLOOKUP(C$1,Data!$AP:$AR,3,FALSE),Cuenta,VLOOKUP(C$1,Data!$AP:$AR,2,FALSE))+C472,"")</f>
        <v/>
      </c>
      <c r="D473" s="3" t="str">
        <f>IF(AND($A473&lt;&gt;"",D$1&lt;&gt;""),SUMIFS(VM,Fecha,$A473,Linea,VLOOKUP(D$1,Data!$AP:$AR,3,FALSE),Cuenta,VLOOKUP(D$1,Data!$AP:$AR,2,FALSE))+SUMIFS(FX,Fecha,$A473,Linea,VLOOKUP(D$1,Data!$AP:$AR,3,FALSE),Cuenta,VLOOKUP(D$1,Data!$AP:$AR,2,FALSE))+D472,"")</f>
        <v/>
      </c>
      <c r="E473" s="3" t="str">
        <f>IF(AND($A473&lt;&gt;"",E$1&lt;&gt;""),SUMIFS(VM,Fecha,$A473,Linea,VLOOKUP(E$1,Data!$AP:$AR,3,FALSE),Cuenta,VLOOKUP(E$1,Data!$AP:$AR,2,FALSE))+SUMIFS(FX,Fecha,$A473,Linea,VLOOKUP(E$1,Data!$AP:$AR,3,FALSE),Cuenta,VLOOKUP(E$1,Data!$AP:$AR,2,FALSE))+E472,"")</f>
        <v/>
      </c>
      <c r="F473" s="3" t="str">
        <f>IF(AND($A473&lt;&gt;"",F$1&lt;&gt;""),SUMIFS(VM,Fecha,$A473,Linea,VLOOKUP(F$1,Data!$AP:$AR,3,FALSE),Cuenta,VLOOKUP(F$1,Data!$AP:$AR,2,FALSE))+SUMIFS(FX,Fecha,$A473,Linea,VLOOKUP(F$1,Data!$AP:$AR,3,FALSE),Cuenta,VLOOKUP(F$1,Data!$AP:$AR,2,FALSE))+F472,"")</f>
        <v/>
      </c>
      <c r="G473" s="3" t="str">
        <f>IF(AND($A473&lt;&gt;"",G$1&lt;&gt;""),SUMIFS(VM,Fecha,$A473,Linea,VLOOKUP(G$1,Data!$AP:$AR,3,FALSE),Cuenta,VLOOKUP(G$1,Data!$AP:$AR,2,FALSE))+SUMIFS(FX,Fecha,$A473,Linea,VLOOKUP(G$1,Data!$AP:$AR,3,FALSE),Cuenta,VLOOKUP(G$1,Data!$AP:$AR,2,FALSE))+G472,"")</f>
        <v/>
      </c>
      <c r="H473" s="3" t="str">
        <f>IF(AND($A473&lt;&gt;"",H$1&lt;&gt;""),SUMIFS(VM,Fecha,$A473,Linea,VLOOKUP(H$1,Data!$AP:$AR,3,FALSE),Cuenta,VLOOKUP(H$1,Data!$AP:$AR,2,FALSE))+SUMIFS(FX,Fecha,$A473,Linea,VLOOKUP(H$1,Data!$AP:$AR,3,FALSE),Cuenta,VLOOKUP(H$1,Data!$AP:$AR,2,FALSE))+H472,"")</f>
        <v/>
      </c>
      <c r="I473" s="3" t="str">
        <f>IF(AND($A473&lt;&gt;"",I$1&lt;&gt;""),SUMIFS(VM,Fecha,$A473,Linea,VLOOKUP(I$1,Data!$AP:$AR,3,FALSE),Cuenta,VLOOKUP(I$1,Data!$AP:$AR,2,FALSE))+SUMIFS(FX,Fecha,$A473,Linea,VLOOKUP(I$1,Data!$AP:$AR,3,FALSE),Cuenta,VLOOKUP(I$1,Data!$AP:$AR,2,FALSE))+I472,"")</f>
        <v/>
      </c>
      <c r="J473" s="3" t="str">
        <f>IF(AND($A473&lt;&gt;"",J$1&lt;&gt;""),SUMIFS(VM,Fecha,$A473,Linea,VLOOKUP(J$1,Data!$AP:$AR,3,FALSE),Cuenta,VLOOKUP(J$1,Data!$AP:$AR,2,FALSE))+SUMIFS(FX,Fecha,$A473,Linea,VLOOKUP(J$1,Data!$AP:$AR,3,FALSE),Cuenta,VLOOKUP(J$1,Data!$AP:$AR,2,FALSE))+J472,"")</f>
        <v/>
      </c>
      <c r="K473" s="3" t="str">
        <f>IF(AND($A473&lt;&gt;"",K$1&lt;&gt;""),SUMIFS(VM,Fecha,$A473,Linea,VLOOKUP(K$1,Data!$AP:$AR,3,FALSE),Cuenta,VLOOKUP(K$1,Data!$AP:$AR,2,FALSE))+SUMIFS(FX,Fecha,$A473,Linea,VLOOKUP(K$1,Data!$AP:$AR,3,FALSE),Cuenta,VLOOKUP(K$1,Data!$AP:$AR,2,FALSE))+K472,"")</f>
        <v/>
      </c>
      <c r="L473" s="3" t="str">
        <f>IF(AND($A473&lt;&gt;"",L$1&lt;&gt;""),SUMIFS(VM,Fecha,$A473,Linea,VLOOKUP(L$1,Data!$AP:$AR,3,FALSE),Cuenta,VLOOKUP(L$1,Data!$AP:$AR,2,FALSE))+SUMIFS(FX,Fecha,$A473,Linea,VLOOKUP(L$1,Data!$AP:$AR,3,FALSE),Cuenta,VLOOKUP(L$1,Data!$AP:$AR,2,FALSE))+L472,"")</f>
        <v/>
      </c>
      <c r="M473" s="3" t="str">
        <f>IF(AND($A473&lt;&gt;"",M$1&lt;&gt;""),SUMIFS(VM,Fecha,$A473,Linea,VLOOKUP(M$1,Data!$AP:$AR,3,FALSE),Cuenta,VLOOKUP(M$1,Data!$AP:$AR,2,FALSE))+SUMIFS(FX,Fecha,$A473,Linea,VLOOKUP(M$1,Data!$AP:$AR,3,FALSE),Cuenta,VLOOKUP(M$1,Data!$AP:$AR,2,FALSE))+M472,"")</f>
        <v/>
      </c>
      <c r="N473" s="3" t="str">
        <f>IF(AND($A473&lt;&gt;"",N$1&lt;&gt;""),SUMIFS(VM,Fecha,$A473,Linea,VLOOKUP(N$1,Data!$AP:$AR,3,FALSE),Cuenta,VLOOKUP(N$1,Data!$AP:$AR,2,FALSE))+SUMIFS(FX,Fecha,$A473,Linea,VLOOKUP(N$1,Data!$AP:$AR,3,FALSE),Cuenta,VLOOKUP(N$1,Data!$AP:$AR,2,FALSE))+N472,"")</f>
        <v/>
      </c>
    </row>
    <row r="474" spans="2:14" x14ac:dyDescent="0.25">
      <c r="B474" s="3" t="str">
        <f>IF(AND($A474&lt;&gt;"",B$1&lt;&gt;""),SUMIFS(VM,Fecha,$A474,Linea,VLOOKUP(B$1,Data!$AP:$AR,3,FALSE),Cuenta,VLOOKUP(B$1,Data!$AP:$AR,2,FALSE))+SUMIFS(FX,Fecha,$A474,Linea,VLOOKUP(B$1,Data!$AP:$AR,3,FALSE),Cuenta,VLOOKUP(B$1,Data!$AP:$AR,2,FALSE))+B473,"")</f>
        <v/>
      </c>
      <c r="C474" s="3" t="str">
        <f>IF(AND($A474&lt;&gt;"",C$1&lt;&gt;""),SUMIFS(VM,Fecha,$A474,Linea,VLOOKUP(C$1,Data!$AP:$AR,3,FALSE),Cuenta,VLOOKUP(C$1,Data!$AP:$AR,2,FALSE))+SUMIFS(FX,Fecha,$A474,Linea,VLOOKUP(C$1,Data!$AP:$AR,3,FALSE),Cuenta,VLOOKUP(C$1,Data!$AP:$AR,2,FALSE))+C473,"")</f>
        <v/>
      </c>
      <c r="D474" s="3" t="str">
        <f>IF(AND($A474&lt;&gt;"",D$1&lt;&gt;""),SUMIFS(VM,Fecha,$A474,Linea,VLOOKUP(D$1,Data!$AP:$AR,3,FALSE),Cuenta,VLOOKUP(D$1,Data!$AP:$AR,2,FALSE))+SUMIFS(FX,Fecha,$A474,Linea,VLOOKUP(D$1,Data!$AP:$AR,3,FALSE),Cuenta,VLOOKUP(D$1,Data!$AP:$AR,2,FALSE))+D473,"")</f>
        <v/>
      </c>
      <c r="E474" s="3" t="str">
        <f>IF(AND($A474&lt;&gt;"",E$1&lt;&gt;""),SUMIFS(VM,Fecha,$A474,Linea,VLOOKUP(E$1,Data!$AP:$AR,3,FALSE),Cuenta,VLOOKUP(E$1,Data!$AP:$AR,2,FALSE))+SUMIFS(FX,Fecha,$A474,Linea,VLOOKUP(E$1,Data!$AP:$AR,3,FALSE),Cuenta,VLOOKUP(E$1,Data!$AP:$AR,2,FALSE))+E473,"")</f>
        <v/>
      </c>
      <c r="F474" s="3" t="str">
        <f>IF(AND($A474&lt;&gt;"",F$1&lt;&gt;""),SUMIFS(VM,Fecha,$A474,Linea,VLOOKUP(F$1,Data!$AP:$AR,3,FALSE),Cuenta,VLOOKUP(F$1,Data!$AP:$AR,2,FALSE))+SUMIFS(FX,Fecha,$A474,Linea,VLOOKUP(F$1,Data!$AP:$AR,3,FALSE),Cuenta,VLOOKUP(F$1,Data!$AP:$AR,2,FALSE))+F473,"")</f>
        <v/>
      </c>
      <c r="G474" s="3" t="str">
        <f>IF(AND($A474&lt;&gt;"",G$1&lt;&gt;""),SUMIFS(VM,Fecha,$A474,Linea,VLOOKUP(G$1,Data!$AP:$AR,3,FALSE),Cuenta,VLOOKUP(G$1,Data!$AP:$AR,2,FALSE))+SUMIFS(FX,Fecha,$A474,Linea,VLOOKUP(G$1,Data!$AP:$AR,3,FALSE),Cuenta,VLOOKUP(G$1,Data!$AP:$AR,2,FALSE))+G473,"")</f>
        <v/>
      </c>
      <c r="H474" s="3" t="str">
        <f>IF(AND($A474&lt;&gt;"",H$1&lt;&gt;""),SUMIFS(VM,Fecha,$A474,Linea,VLOOKUP(H$1,Data!$AP:$AR,3,FALSE),Cuenta,VLOOKUP(H$1,Data!$AP:$AR,2,FALSE))+SUMIFS(FX,Fecha,$A474,Linea,VLOOKUP(H$1,Data!$AP:$AR,3,FALSE),Cuenta,VLOOKUP(H$1,Data!$AP:$AR,2,FALSE))+H473,"")</f>
        <v/>
      </c>
      <c r="I474" s="3" t="str">
        <f>IF(AND($A474&lt;&gt;"",I$1&lt;&gt;""),SUMIFS(VM,Fecha,$A474,Linea,VLOOKUP(I$1,Data!$AP:$AR,3,FALSE),Cuenta,VLOOKUP(I$1,Data!$AP:$AR,2,FALSE))+SUMIFS(FX,Fecha,$A474,Linea,VLOOKUP(I$1,Data!$AP:$AR,3,FALSE),Cuenta,VLOOKUP(I$1,Data!$AP:$AR,2,FALSE))+I473,"")</f>
        <v/>
      </c>
      <c r="J474" s="3" t="str">
        <f>IF(AND($A474&lt;&gt;"",J$1&lt;&gt;""),SUMIFS(VM,Fecha,$A474,Linea,VLOOKUP(J$1,Data!$AP:$AR,3,FALSE),Cuenta,VLOOKUP(J$1,Data!$AP:$AR,2,FALSE))+SUMIFS(FX,Fecha,$A474,Linea,VLOOKUP(J$1,Data!$AP:$AR,3,FALSE),Cuenta,VLOOKUP(J$1,Data!$AP:$AR,2,FALSE))+J473,"")</f>
        <v/>
      </c>
      <c r="K474" s="3" t="str">
        <f>IF(AND($A474&lt;&gt;"",K$1&lt;&gt;""),SUMIFS(VM,Fecha,$A474,Linea,VLOOKUP(K$1,Data!$AP:$AR,3,FALSE),Cuenta,VLOOKUP(K$1,Data!$AP:$AR,2,FALSE))+SUMIFS(FX,Fecha,$A474,Linea,VLOOKUP(K$1,Data!$AP:$AR,3,FALSE),Cuenta,VLOOKUP(K$1,Data!$AP:$AR,2,FALSE))+K473,"")</f>
        <v/>
      </c>
      <c r="L474" s="3" t="str">
        <f>IF(AND($A474&lt;&gt;"",L$1&lt;&gt;""),SUMIFS(VM,Fecha,$A474,Linea,VLOOKUP(L$1,Data!$AP:$AR,3,FALSE),Cuenta,VLOOKUP(L$1,Data!$AP:$AR,2,FALSE))+SUMIFS(FX,Fecha,$A474,Linea,VLOOKUP(L$1,Data!$AP:$AR,3,FALSE),Cuenta,VLOOKUP(L$1,Data!$AP:$AR,2,FALSE))+L473,"")</f>
        <v/>
      </c>
      <c r="M474" s="3" t="str">
        <f>IF(AND($A474&lt;&gt;"",M$1&lt;&gt;""),SUMIFS(VM,Fecha,$A474,Linea,VLOOKUP(M$1,Data!$AP:$AR,3,FALSE),Cuenta,VLOOKUP(M$1,Data!$AP:$AR,2,FALSE))+SUMIFS(FX,Fecha,$A474,Linea,VLOOKUP(M$1,Data!$AP:$AR,3,FALSE),Cuenta,VLOOKUP(M$1,Data!$AP:$AR,2,FALSE))+M473,"")</f>
        <v/>
      </c>
      <c r="N474" s="3" t="str">
        <f>IF(AND($A474&lt;&gt;"",N$1&lt;&gt;""),SUMIFS(VM,Fecha,$A474,Linea,VLOOKUP(N$1,Data!$AP:$AR,3,FALSE),Cuenta,VLOOKUP(N$1,Data!$AP:$AR,2,FALSE))+SUMIFS(FX,Fecha,$A474,Linea,VLOOKUP(N$1,Data!$AP:$AR,3,FALSE),Cuenta,VLOOKUP(N$1,Data!$AP:$AR,2,FALSE))+N473,"")</f>
        <v/>
      </c>
    </row>
    <row r="475" spans="2:14" x14ac:dyDescent="0.25">
      <c r="B475" s="3" t="str">
        <f>IF(AND($A475&lt;&gt;"",B$1&lt;&gt;""),SUMIFS(VM,Fecha,$A475,Linea,VLOOKUP(B$1,Data!$AP:$AR,3,FALSE),Cuenta,VLOOKUP(B$1,Data!$AP:$AR,2,FALSE))+SUMIFS(FX,Fecha,$A475,Linea,VLOOKUP(B$1,Data!$AP:$AR,3,FALSE),Cuenta,VLOOKUP(B$1,Data!$AP:$AR,2,FALSE))+B474,"")</f>
        <v/>
      </c>
      <c r="C475" s="3" t="str">
        <f>IF(AND($A475&lt;&gt;"",C$1&lt;&gt;""),SUMIFS(VM,Fecha,$A475,Linea,VLOOKUP(C$1,Data!$AP:$AR,3,FALSE),Cuenta,VLOOKUP(C$1,Data!$AP:$AR,2,FALSE))+SUMIFS(FX,Fecha,$A475,Linea,VLOOKUP(C$1,Data!$AP:$AR,3,FALSE),Cuenta,VLOOKUP(C$1,Data!$AP:$AR,2,FALSE))+C474,"")</f>
        <v/>
      </c>
      <c r="D475" s="3" t="str">
        <f>IF(AND($A475&lt;&gt;"",D$1&lt;&gt;""),SUMIFS(VM,Fecha,$A475,Linea,VLOOKUP(D$1,Data!$AP:$AR,3,FALSE),Cuenta,VLOOKUP(D$1,Data!$AP:$AR,2,FALSE))+SUMIFS(FX,Fecha,$A475,Linea,VLOOKUP(D$1,Data!$AP:$AR,3,FALSE),Cuenta,VLOOKUP(D$1,Data!$AP:$AR,2,FALSE))+D474,"")</f>
        <v/>
      </c>
      <c r="E475" s="3" t="str">
        <f>IF(AND($A475&lt;&gt;"",E$1&lt;&gt;""),SUMIFS(VM,Fecha,$A475,Linea,VLOOKUP(E$1,Data!$AP:$AR,3,FALSE),Cuenta,VLOOKUP(E$1,Data!$AP:$AR,2,FALSE))+SUMIFS(FX,Fecha,$A475,Linea,VLOOKUP(E$1,Data!$AP:$AR,3,FALSE),Cuenta,VLOOKUP(E$1,Data!$AP:$AR,2,FALSE))+E474,"")</f>
        <v/>
      </c>
      <c r="F475" s="3" t="str">
        <f>IF(AND($A475&lt;&gt;"",F$1&lt;&gt;""),SUMIFS(VM,Fecha,$A475,Linea,VLOOKUP(F$1,Data!$AP:$AR,3,FALSE),Cuenta,VLOOKUP(F$1,Data!$AP:$AR,2,FALSE))+SUMIFS(FX,Fecha,$A475,Linea,VLOOKUP(F$1,Data!$AP:$AR,3,FALSE),Cuenta,VLOOKUP(F$1,Data!$AP:$AR,2,FALSE))+F474,"")</f>
        <v/>
      </c>
      <c r="G475" s="3" t="str">
        <f>IF(AND($A475&lt;&gt;"",G$1&lt;&gt;""),SUMIFS(VM,Fecha,$A475,Linea,VLOOKUP(G$1,Data!$AP:$AR,3,FALSE),Cuenta,VLOOKUP(G$1,Data!$AP:$AR,2,FALSE))+SUMIFS(FX,Fecha,$A475,Linea,VLOOKUP(G$1,Data!$AP:$AR,3,FALSE),Cuenta,VLOOKUP(G$1,Data!$AP:$AR,2,FALSE))+G474,"")</f>
        <v/>
      </c>
      <c r="H475" s="3" t="str">
        <f>IF(AND($A475&lt;&gt;"",H$1&lt;&gt;""),SUMIFS(VM,Fecha,$A475,Linea,VLOOKUP(H$1,Data!$AP:$AR,3,FALSE),Cuenta,VLOOKUP(H$1,Data!$AP:$AR,2,FALSE))+SUMIFS(FX,Fecha,$A475,Linea,VLOOKUP(H$1,Data!$AP:$AR,3,FALSE),Cuenta,VLOOKUP(H$1,Data!$AP:$AR,2,FALSE))+H474,"")</f>
        <v/>
      </c>
      <c r="I475" s="3" t="str">
        <f>IF(AND($A475&lt;&gt;"",I$1&lt;&gt;""),SUMIFS(VM,Fecha,$A475,Linea,VLOOKUP(I$1,Data!$AP:$AR,3,FALSE),Cuenta,VLOOKUP(I$1,Data!$AP:$AR,2,FALSE))+SUMIFS(FX,Fecha,$A475,Linea,VLOOKUP(I$1,Data!$AP:$AR,3,FALSE),Cuenta,VLOOKUP(I$1,Data!$AP:$AR,2,FALSE))+I474,"")</f>
        <v/>
      </c>
      <c r="J475" s="3" t="str">
        <f>IF(AND($A475&lt;&gt;"",J$1&lt;&gt;""),SUMIFS(VM,Fecha,$A475,Linea,VLOOKUP(J$1,Data!$AP:$AR,3,FALSE),Cuenta,VLOOKUP(J$1,Data!$AP:$AR,2,FALSE))+SUMIFS(FX,Fecha,$A475,Linea,VLOOKUP(J$1,Data!$AP:$AR,3,FALSE),Cuenta,VLOOKUP(J$1,Data!$AP:$AR,2,FALSE))+J474,"")</f>
        <v/>
      </c>
      <c r="K475" s="3" t="str">
        <f>IF(AND($A475&lt;&gt;"",K$1&lt;&gt;""),SUMIFS(VM,Fecha,$A475,Linea,VLOOKUP(K$1,Data!$AP:$AR,3,FALSE),Cuenta,VLOOKUP(K$1,Data!$AP:$AR,2,FALSE))+SUMIFS(FX,Fecha,$A475,Linea,VLOOKUP(K$1,Data!$AP:$AR,3,FALSE),Cuenta,VLOOKUP(K$1,Data!$AP:$AR,2,FALSE))+K474,"")</f>
        <v/>
      </c>
      <c r="L475" s="3" t="str">
        <f>IF(AND($A475&lt;&gt;"",L$1&lt;&gt;""),SUMIFS(VM,Fecha,$A475,Linea,VLOOKUP(L$1,Data!$AP:$AR,3,FALSE),Cuenta,VLOOKUP(L$1,Data!$AP:$AR,2,FALSE))+SUMIFS(FX,Fecha,$A475,Linea,VLOOKUP(L$1,Data!$AP:$AR,3,FALSE),Cuenta,VLOOKUP(L$1,Data!$AP:$AR,2,FALSE))+L474,"")</f>
        <v/>
      </c>
      <c r="M475" s="3" t="str">
        <f>IF(AND($A475&lt;&gt;"",M$1&lt;&gt;""),SUMIFS(VM,Fecha,$A475,Linea,VLOOKUP(M$1,Data!$AP:$AR,3,FALSE),Cuenta,VLOOKUP(M$1,Data!$AP:$AR,2,FALSE))+SUMIFS(FX,Fecha,$A475,Linea,VLOOKUP(M$1,Data!$AP:$AR,3,FALSE),Cuenta,VLOOKUP(M$1,Data!$AP:$AR,2,FALSE))+M474,"")</f>
        <v/>
      </c>
      <c r="N475" s="3" t="str">
        <f>IF(AND($A475&lt;&gt;"",N$1&lt;&gt;""),SUMIFS(VM,Fecha,$A475,Linea,VLOOKUP(N$1,Data!$AP:$AR,3,FALSE),Cuenta,VLOOKUP(N$1,Data!$AP:$AR,2,FALSE))+SUMIFS(FX,Fecha,$A475,Linea,VLOOKUP(N$1,Data!$AP:$AR,3,FALSE),Cuenta,VLOOKUP(N$1,Data!$AP:$AR,2,FALSE))+N474,"")</f>
        <v/>
      </c>
    </row>
    <row r="476" spans="2:14" x14ac:dyDescent="0.25">
      <c r="B476" s="3" t="str">
        <f>IF(AND($A476&lt;&gt;"",B$1&lt;&gt;""),SUMIFS(VM,Fecha,$A476,Linea,VLOOKUP(B$1,Data!$AP:$AR,3,FALSE),Cuenta,VLOOKUP(B$1,Data!$AP:$AR,2,FALSE))+SUMIFS(FX,Fecha,$A476,Linea,VLOOKUP(B$1,Data!$AP:$AR,3,FALSE),Cuenta,VLOOKUP(B$1,Data!$AP:$AR,2,FALSE))+B475,"")</f>
        <v/>
      </c>
      <c r="C476" s="3" t="str">
        <f>IF(AND($A476&lt;&gt;"",C$1&lt;&gt;""),SUMIFS(VM,Fecha,$A476,Linea,VLOOKUP(C$1,Data!$AP:$AR,3,FALSE),Cuenta,VLOOKUP(C$1,Data!$AP:$AR,2,FALSE))+SUMIFS(FX,Fecha,$A476,Linea,VLOOKUP(C$1,Data!$AP:$AR,3,FALSE),Cuenta,VLOOKUP(C$1,Data!$AP:$AR,2,FALSE))+C475,"")</f>
        <v/>
      </c>
      <c r="D476" s="3" t="str">
        <f>IF(AND($A476&lt;&gt;"",D$1&lt;&gt;""),SUMIFS(VM,Fecha,$A476,Linea,VLOOKUP(D$1,Data!$AP:$AR,3,FALSE),Cuenta,VLOOKUP(D$1,Data!$AP:$AR,2,FALSE))+SUMIFS(FX,Fecha,$A476,Linea,VLOOKUP(D$1,Data!$AP:$AR,3,FALSE),Cuenta,VLOOKUP(D$1,Data!$AP:$AR,2,FALSE))+D475,"")</f>
        <v/>
      </c>
      <c r="E476" s="3" t="str">
        <f>IF(AND($A476&lt;&gt;"",E$1&lt;&gt;""),SUMIFS(VM,Fecha,$A476,Linea,VLOOKUP(E$1,Data!$AP:$AR,3,FALSE),Cuenta,VLOOKUP(E$1,Data!$AP:$AR,2,FALSE))+SUMIFS(FX,Fecha,$A476,Linea,VLOOKUP(E$1,Data!$AP:$AR,3,FALSE),Cuenta,VLOOKUP(E$1,Data!$AP:$AR,2,FALSE))+E475,"")</f>
        <v/>
      </c>
      <c r="F476" s="3" t="str">
        <f>IF(AND($A476&lt;&gt;"",F$1&lt;&gt;""),SUMIFS(VM,Fecha,$A476,Linea,VLOOKUP(F$1,Data!$AP:$AR,3,FALSE),Cuenta,VLOOKUP(F$1,Data!$AP:$AR,2,FALSE))+SUMIFS(FX,Fecha,$A476,Linea,VLOOKUP(F$1,Data!$AP:$AR,3,FALSE),Cuenta,VLOOKUP(F$1,Data!$AP:$AR,2,FALSE))+F475,"")</f>
        <v/>
      </c>
      <c r="G476" s="3" t="str">
        <f>IF(AND($A476&lt;&gt;"",G$1&lt;&gt;""),SUMIFS(VM,Fecha,$A476,Linea,VLOOKUP(G$1,Data!$AP:$AR,3,FALSE),Cuenta,VLOOKUP(G$1,Data!$AP:$AR,2,FALSE))+SUMIFS(FX,Fecha,$A476,Linea,VLOOKUP(G$1,Data!$AP:$AR,3,FALSE),Cuenta,VLOOKUP(G$1,Data!$AP:$AR,2,FALSE))+G475,"")</f>
        <v/>
      </c>
      <c r="H476" s="3" t="str">
        <f>IF(AND($A476&lt;&gt;"",H$1&lt;&gt;""),SUMIFS(VM,Fecha,$A476,Linea,VLOOKUP(H$1,Data!$AP:$AR,3,FALSE),Cuenta,VLOOKUP(H$1,Data!$AP:$AR,2,FALSE))+SUMIFS(FX,Fecha,$A476,Linea,VLOOKUP(H$1,Data!$AP:$AR,3,FALSE),Cuenta,VLOOKUP(H$1,Data!$AP:$AR,2,FALSE))+H475,"")</f>
        <v/>
      </c>
      <c r="I476" s="3" t="str">
        <f>IF(AND($A476&lt;&gt;"",I$1&lt;&gt;""),SUMIFS(VM,Fecha,$A476,Linea,VLOOKUP(I$1,Data!$AP:$AR,3,FALSE),Cuenta,VLOOKUP(I$1,Data!$AP:$AR,2,FALSE))+SUMIFS(FX,Fecha,$A476,Linea,VLOOKUP(I$1,Data!$AP:$AR,3,FALSE),Cuenta,VLOOKUP(I$1,Data!$AP:$AR,2,FALSE))+I475,"")</f>
        <v/>
      </c>
      <c r="J476" s="3" t="str">
        <f>IF(AND($A476&lt;&gt;"",J$1&lt;&gt;""),SUMIFS(VM,Fecha,$A476,Linea,VLOOKUP(J$1,Data!$AP:$AR,3,FALSE),Cuenta,VLOOKUP(J$1,Data!$AP:$AR,2,FALSE))+SUMIFS(FX,Fecha,$A476,Linea,VLOOKUP(J$1,Data!$AP:$AR,3,FALSE),Cuenta,VLOOKUP(J$1,Data!$AP:$AR,2,FALSE))+J475,"")</f>
        <v/>
      </c>
      <c r="K476" s="3" t="str">
        <f>IF(AND($A476&lt;&gt;"",K$1&lt;&gt;""),SUMIFS(VM,Fecha,$A476,Linea,VLOOKUP(K$1,Data!$AP:$AR,3,FALSE),Cuenta,VLOOKUP(K$1,Data!$AP:$AR,2,FALSE))+SUMIFS(FX,Fecha,$A476,Linea,VLOOKUP(K$1,Data!$AP:$AR,3,FALSE),Cuenta,VLOOKUP(K$1,Data!$AP:$AR,2,FALSE))+K475,"")</f>
        <v/>
      </c>
      <c r="L476" s="3" t="str">
        <f>IF(AND($A476&lt;&gt;"",L$1&lt;&gt;""),SUMIFS(VM,Fecha,$A476,Linea,VLOOKUP(L$1,Data!$AP:$AR,3,FALSE),Cuenta,VLOOKUP(L$1,Data!$AP:$AR,2,FALSE))+SUMIFS(FX,Fecha,$A476,Linea,VLOOKUP(L$1,Data!$AP:$AR,3,FALSE),Cuenta,VLOOKUP(L$1,Data!$AP:$AR,2,FALSE))+L475,"")</f>
        <v/>
      </c>
      <c r="M476" s="3" t="str">
        <f>IF(AND($A476&lt;&gt;"",M$1&lt;&gt;""),SUMIFS(VM,Fecha,$A476,Linea,VLOOKUP(M$1,Data!$AP:$AR,3,FALSE),Cuenta,VLOOKUP(M$1,Data!$AP:$AR,2,FALSE))+SUMIFS(FX,Fecha,$A476,Linea,VLOOKUP(M$1,Data!$AP:$AR,3,FALSE),Cuenta,VLOOKUP(M$1,Data!$AP:$AR,2,FALSE))+M475,"")</f>
        <v/>
      </c>
      <c r="N476" s="3" t="str">
        <f>IF(AND($A476&lt;&gt;"",N$1&lt;&gt;""),SUMIFS(VM,Fecha,$A476,Linea,VLOOKUP(N$1,Data!$AP:$AR,3,FALSE),Cuenta,VLOOKUP(N$1,Data!$AP:$AR,2,FALSE))+SUMIFS(FX,Fecha,$A476,Linea,VLOOKUP(N$1,Data!$AP:$AR,3,FALSE),Cuenta,VLOOKUP(N$1,Data!$AP:$AR,2,FALSE))+N475,"")</f>
        <v/>
      </c>
    </row>
    <row r="477" spans="2:14" x14ac:dyDescent="0.25">
      <c r="B477" s="3" t="str">
        <f>IF(AND($A477&lt;&gt;"",B$1&lt;&gt;""),SUMIFS(VM,Fecha,$A477,Linea,VLOOKUP(B$1,Data!$AP:$AR,3,FALSE),Cuenta,VLOOKUP(B$1,Data!$AP:$AR,2,FALSE))+SUMIFS(FX,Fecha,$A477,Linea,VLOOKUP(B$1,Data!$AP:$AR,3,FALSE),Cuenta,VLOOKUP(B$1,Data!$AP:$AR,2,FALSE))+B476,"")</f>
        <v/>
      </c>
      <c r="C477" s="3" t="str">
        <f>IF(AND($A477&lt;&gt;"",C$1&lt;&gt;""),SUMIFS(VM,Fecha,$A477,Linea,VLOOKUP(C$1,Data!$AP:$AR,3,FALSE),Cuenta,VLOOKUP(C$1,Data!$AP:$AR,2,FALSE))+SUMIFS(FX,Fecha,$A477,Linea,VLOOKUP(C$1,Data!$AP:$AR,3,FALSE),Cuenta,VLOOKUP(C$1,Data!$AP:$AR,2,FALSE))+C476,"")</f>
        <v/>
      </c>
      <c r="D477" s="3" t="str">
        <f>IF(AND($A477&lt;&gt;"",D$1&lt;&gt;""),SUMIFS(VM,Fecha,$A477,Linea,VLOOKUP(D$1,Data!$AP:$AR,3,FALSE),Cuenta,VLOOKUP(D$1,Data!$AP:$AR,2,FALSE))+SUMIFS(FX,Fecha,$A477,Linea,VLOOKUP(D$1,Data!$AP:$AR,3,FALSE),Cuenta,VLOOKUP(D$1,Data!$AP:$AR,2,FALSE))+D476,"")</f>
        <v/>
      </c>
      <c r="E477" s="3" t="str">
        <f>IF(AND($A477&lt;&gt;"",E$1&lt;&gt;""),SUMIFS(VM,Fecha,$A477,Linea,VLOOKUP(E$1,Data!$AP:$AR,3,FALSE),Cuenta,VLOOKUP(E$1,Data!$AP:$AR,2,FALSE))+SUMIFS(FX,Fecha,$A477,Linea,VLOOKUP(E$1,Data!$AP:$AR,3,FALSE),Cuenta,VLOOKUP(E$1,Data!$AP:$AR,2,FALSE))+E476,"")</f>
        <v/>
      </c>
      <c r="F477" s="3" t="str">
        <f>IF(AND($A477&lt;&gt;"",F$1&lt;&gt;""),SUMIFS(VM,Fecha,$A477,Linea,VLOOKUP(F$1,Data!$AP:$AR,3,FALSE),Cuenta,VLOOKUP(F$1,Data!$AP:$AR,2,FALSE))+SUMIFS(FX,Fecha,$A477,Linea,VLOOKUP(F$1,Data!$AP:$AR,3,FALSE),Cuenta,VLOOKUP(F$1,Data!$AP:$AR,2,FALSE))+F476,"")</f>
        <v/>
      </c>
      <c r="G477" s="3" t="str">
        <f>IF(AND($A477&lt;&gt;"",G$1&lt;&gt;""),SUMIFS(VM,Fecha,$A477,Linea,VLOOKUP(G$1,Data!$AP:$AR,3,FALSE),Cuenta,VLOOKUP(G$1,Data!$AP:$AR,2,FALSE))+SUMIFS(FX,Fecha,$A477,Linea,VLOOKUP(G$1,Data!$AP:$AR,3,FALSE),Cuenta,VLOOKUP(G$1,Data!$AP:$AR,2,FALSE))+G476,"")</f>
        <v/>
      </c>
      <c r="H477" s="3" t="str">
        <f>IF(AND($A477&lt;&gt;"",H$1&lt;&gt;""),SUMIFS(VM,Fecha,$A477,Linea,VLOOKUP(H$1,Data!$AP:$AR,3,FALSE),Cuenta,VLOOKUP(H$1,Data!$AP:$AR,2,FALSE))+SUMIFS(FX,Fecha,$A477,Linea,VLOOKUP(H$1,Data!$AP:$AR,3,FALSE),Cuenta,VLOOKUP(H$1,Data!$AP:$AR,2,FALSE))+H476,"")</f>
        <v/>
      </c>
      <c r="I477" s="3" t="str">
        <f>IF(AND($A477&lt;&gt;"",I$1&lt;&gt;""),SUMIFS(VM,Fecha,$A477,Linea,VLOOKUP(I$1,Data!$AP:$AR,3,FALSE),Cuenta,VLOOKUP(I$1,Data!$AP:$AR,2,FALSE))+SUMIFS(FX,Fecha,$A477,Linea,VLOOKUP(I$1,Data!$AP:$AR,3,FALSE),Cuenta,VLOOKUP(I$1,Data!$AP:$AR,2,FALSE))+I476,"")</f>
        <v/>
      </c>
      <c r="J477" s="3" t="str">
        <f>IF(AND($A477&lt;&gt;"",J$1&lt;&gt;""),SUMIFS(VM,Fecha,$A477,Linea,VLOOKUP(J$1,Data!$AP:$AR,3,FALSE),Cuenta,VLOOKUP(J$1,Data!$AP:$AR,2,FALSE))+SUMIFS(FX,Fecha,$A477,Linea,VLOOKUP(J$1,Data!$AP:$AR,3,FALSE),Cuenta,VLOOKUP(J$1,Data!$AP:$AR,2,FALSE))+J476,"")</f>
        <v/>
      </c>
      <c r="K477" s="3" t="str">
        <f>IF(AND($A477&lt;&gt;"",K$1&lt;&gt;""),SUMIFS(VM,Fecha,$A477,Linea,VLOOKUP(K$1,Data!$AP:$AR,3,FALSE),Cuenta,VLOOKUP(K$1,Data!$AP:$AR,2,FALSE))+SUMIFS(FX,Fecha,$A477,Linea,VLOOKUP(K$1,Data!$AP:$AR,3,FALSE),Cuenta,VLOOKUP(K$1,Data!$AP:$AR,2,FALSE))+K476,"")</f>
        <v/>
      </c>
      <c r="L477" s="3" t="str">
        <f>IF(AND($A477&lt;&gt;"",L$1&lt;&gt;""),SUMIFS(VM,Fecha,$A477,Linea,VLOOKUP(L$1,Data!$AP:$AR,3,FALSE),Cuenta,VLOOKUP(L$1,Data!$AP:$AR,2,FALSE))+SUMIFS(FX,Fecha,$A477,Linea,VLOOKUP(L$1,Data!$AP:$AR,3,FALSE),Cuenta,VLOOKUP(L$1,Data!$AP:$AR,2,FALSE))+L476,"")</f>
        <v/>
      </c>
      <c r="M477" s="3" t="str">
        <f>IF(AND($A477&lt;&gt;"",M$1&lt;&gt;""),SUMIFS(VM,Fecha,$A477,Linea,VLOOKUP(M$1,Data!$AP:$AR,3,FALSE),Cuenta,VLOOKUP(M$1,Data!$AP:$AR,2,FALSE))+SUMIFS(FX,Fecha,$A477,Linea,VLOOKUP(M$1,Data!$AP:$AR,3,FALSE),Cuenta,VLOOKUP(M$1,Data!$AP:$AR,2,FALSE))+M476,"")</f>
        <v/>
      </c>
      <c r="N477" s="3" t="str">
        <f>IF(AND($A477&lt;&gt;"",N$1&lt;&gt;""),SUMIFS(VM,Fecha,$A477,Linea,VLOOKUP(N$1,Data!$AP:$AR,3,FALSE),Cuenta,VLOOKUP(N$1,Data!$AP:$AR,2,FALSE))+SUMIFS(FX,Fecha,$A477,Linea,VLOOKUP(N$1,Data!$AP:$AR,3,FALSE),Cuenta,VLOOKUP(N$1,Data!$AP:$AR,2,FALSE))+N476,"")</f>
        <v/>
      </c>
    </row>
    <row r="478" spans="2:14" x14ac:dyDescent="0.25">
      <c r="B478" s="3" t="str">
        <f>IF(AND($A478&lt;&gt;"",B$1&lt;&gt;""),SUMIFS(VM,Fecha,$A478,Linea,VLOOKUP(B$1,Data!$AP:$AR,3,FALSE),Cuenta,VLOOKUP(B$1,Data!$AP:$AR,2,FALSE))+SUMIFS(FX,Fecha,$A478,Linea,VLOOKUP(B$1,Data!$AP:$AR,3,FALSE),Cuenta,VLOOKUP(B$1,Data!$AP:$AR,2,FALSE))+B477,"")</f>
        <v/>
      </c>
      <c r="C478" s="3" t="str">
        <f>IF(AND($A478&lt;&gt;"",C$1&lt;&gt;""),SUMIFS(VM,Fecha,$A478,Linea,VLOOKUP(C$1,Data!$AP:$AR,3,FALSE),Cuenta,VLOOKUP(C$1,Data!$AP:$AR,2,FALSE))+SUMIFS(FX,Fecha,$A478,Linea,VLOOKUP(C$1,Data!$AP:$AR,3,FALSE),Cuenta,VLOOKUP(C$1,Data!$AP:$AR,2,FALSE))+C477,"")</f>
        <v/>
      </c>
      <c r="D478" s="3" t="str">
        <f>IF(AND($A478&lt;&gt;"",D$1&lt;&gt;""),SUMIFS(VM,Fecha,$A478,Linea,VLOOKUP(D$1,Data!$AP:$AR,3,FALSE),Cuenta,VLOOKUP(D$1,Data!$AP:$AR,2,FALSE))+SUMIFS(FX,Fecha,$A478,Linea,VLOOKUP(D$1,Data!$AP:$AR,3,FALSE),Cuenta,VLOOKUP(D$1,Data!$AP:$AR,2,FALSE))+D477,"")</f>
        <v/>
      </c>
      <c r="E478" s="3" t="str">
        <f>IF(AND($A478&lt;&gt;"",E$1&lt;&gt;""),SUMIFS(VM,Fecha,$A478,Linea,VLOOKUP(E$1,Data!$AP:$AR,3,FALSE),Cuenta,VLOOKUP(E$1,Data!$AP:$AR,2,FALSE))+SUMIFS(FX,Fecha,$A478,Linea,VLOOKUP(E$1,Data!$AP:$AR,3,FALSE),Cuenta,VLOOKUP(E$1,Data!$AP:$AR,2,FALSE))+E477,"")</f>
        <v/>
      </c>
      <c r="F478" s="3" t="str">
        <f>IF(AND($A478&lt;&gt;"",F$1&lt;&gt;""),SUMIFS(VM,Fecha,$A478,Linea,VLOOKUP(F$1,Data!$AP:$AR,3,FALSE),Cuenta,VLOOKUP(F$1,Data!$AP:$AR,2,FALSE))+SUMIFS(FX,Fecha,$A478,Linea,VLOOKUP(F$1,Data!$AP:$AR,3,FALSE),Cuenta,VLOOKUP(F$1,Data!$AP:$AR,2,FALSE))+F477,"")</f>
        <v/>
      </c>
      <c r="G478" s="3" t="str">
        <f>IF(AND($A478&lt;&gt;"",G$1&lt;&gt;""),SUMIFS(VM,Fecha,$A478,Linea,VLOOKUP(G$1,Data!$AP:$AR,3,FALSE),Cuenta,VLOOKUP(G$1,Data!$AP:$AR,2,FALSE))+SUMIFS(FX,Fecha,$A478,Linea,VLOOKUP(G$1,Data!$AP:$AR,3,FALSE),Cuenta,VLOOKUP(G$1,Data!$AP:$AR,2,FALSE))+G477,"")</f>
        <v/>
      </c>
      <c r="H478" s="3" t="str">
        <f>IF(AND($A478&lt;&gt;"",H$1&lt;&gt;""),SUMIFS(VM,Fecha,$A478,Linea,VLOOKUP(H$1,Data!$AP:$AR,3,FALSE),Cuenta,VLOOKUP(H$1,Data!$AP:$AR,2,FALSE))+SUMIFS(FX,Fecha,$A478,Linea,VLOOKUP(H$1,Data!$AP:$AR,3,FALSE),Cuenta,VLOOKUP(H$1,Data!$AP:$AR,2,FALSE))+H477,"")</f>
        <v/>
      </c>
      <c r="I478" s="3" t="str">
        <f>IF(AND($A478&lt;&gt;"",I$1&lt;&gt;""),SUMIFS(VM,Fecha,$A478,Linea,VLOOKUP(I$1,Data!$AP:$AR,3,FALSE),Cuenta,VLOOKUP(I$1,Data!$AP:$AR,2,FALSE))+SUMIFS(FX,Fecha,$A478,Linea,VLOOKUP(I$1,Data!$AP:$AR,3,FALSE),Cuenta,VLOOKUP(I$1,Data!$AP:$AR,2,FALSE))+I477,"")</f>
        <v/>
      </c>
      <c r="J478" s="3" t="str">
        <f>IF(AND($A478&lt;&gt;"",J$1&lt;&gt;""),SUMIFS(VM,Fecha,$A478,Linea,VLOOKUP(J$1,Data!$AP:$AR,3,FALSE),Cuenta,VLOOKUP(J$1,Data!$AP:$AR,2,FALSE))+SUMIFS(FX,Fecha,$A478,Linea,VLOOKUP(J$1,Data!$AP:$AR,3,FALSE),Cuenta,VLOOKUP(J$1,Data!$AP:$AR,2,FALSE))+J477,"")</f>
        <v/>
      </c>
      <c r="K478" s="3" t="str">
        <f>IF(AND($A478&lt;&gt;"",K$1&lt;&gt;""),SUMIFS(VM,Fecha,$A478,Linea,VLOOKUP(K$1,Data!$AP:$AR,3,FALSE),Cuenta,VLOOKUP(K$1,Data!$AP:$AR,2,FALSE))+SUMIFS(FX,Fecha,$A478,Linea,VLOOKUP(K$1,Data!$AP:$AR,3,FALSE),Cuenta,VLOOKUP(K$1,Data!$AP:$AR,2,FALSE))+K477,"")</f>
        <v/>
      </c>
      <c r="L478" s="3" t="str">
        <f>IF(AND($A478&lt;&gt;"",L$1&lt;&gt;""),SUMIFS(VM,Fecha,$A478,Linea,VLOOKUP(L$1,Data!$AP:$AR,3,FALSE),Cuenta,VLOOKUP(L$1,Data!$AP:$AR,2,FALSE))+SUMIFS(FX,Fecha,$A478,Linea,VLOOKUP(L$1,Data!$AP:$AR,3,FALSE),Cuenta,VLOOKUP(L$1,Data!$AP:$AR,2,FALSE))+L477,"")</f>
        <v/>
      </c>
      <c r="M478" s="3" t="str">
        <f>IF(AND($A478&lt;&gt;"",M$1&lt;&gt;""),SUMIFS(VM,Fecha,$A478,Linea,VLOOKUP(M$1,Data!$AP:$AR,3,FALSE),Cuenta,VLOOKUP(M$1,Data!$AP:$AR,2,FALSE))+SUMIFS(FX,Fecha,$A478,Linea,VLOOKUP(M$1,Data!$AP:$AR,3,FALSE),Cuenta,VLOOKUP(M$1,Data!$AP:$AR,2,FALSE))+M477,"")</f>
        <v/>
      </c>
      <c r="N478" s="3" t="str">
        <f>IF(AND($A478&lt;&gt;"",N$1&lt;&gt;""),SUMIFS(VM,Fecha,$A478,Linea,VLOOKUP(N$1,Data!$AP:$AR,3,FALSE),Cuenta,VLOOKUP(N$1,Data!$AP:$AR,2,FALSE))+SUMIFS(FX,Fecha,$A478,Linea,VLOOKUP(N$1,Data!$AP:$AR,3,FALSE),Cuenta,VLOOKUP(N$1,Data!$AP:$AR,2,FALSE))+N477,"")</f>
        <v/>
      </c>
    </row>
    <row r="479" spans="2:14" x14ac:dyDescent="0.25">
      <c r="B479" s="3" t="str">
        <f>IF(AND($A479&lt;&gt;"",B$1&lt;&gt;""),SUMIFS(VM,Fecha,$A479,Linea,VLOOKUP(B$1,Data!$AP:$AR,3,FALSE),Cuenta,VLOOKUP(B$1,Data!$AP:$AR,2,FALSE))+SUMIFS(FX,Fecha,$A479,Linea,VLOOKUP(B$1,Data!$AP:$AR,3,FALSE),Cuenta,VLOOKUP(B$1,Data!$AP:$AR,2,FALSE))+B478,"")</f>
        <v/>
      </c>
      <c r="C479" s="3" t="str">
        <f>IF(AND($A479&lt;&gt;"",C$1&lt;&gt;""),SUMIFS(VM,Fecha,$A479,Linea,VLOOKUP(C$1,Data!$AP:$AR,3,FALSE),Cuenta,VLOOKUP(C$1,Data!$AP:$AR,2,FALSE))+SUMIFS(FX,Fecha,$A479,Linea,VLOOKUP(C$1,Data!$AP:$AR,3,FALSE),Cuenta,VLOOKUP(C$1,Data!$AP:$AR,2,FALSE))+C478,"")</f>
        <v/>
      </c>
      <c r="D479" s="3" t="str">
        <f>IF(AND($A479&lt;&gt;"",D$1&lt;&gt;""),SUMIFS(VM,Fecha,$A479,Linea,VLOOKUP(D$1,Data!$AP:$AR,3,FALSE),Cuenta,VLOOKUP(D$1,Data!$AP:$AR,2,FALSE))+SUMIFS(FX,Fecha,$A479,Linea,VLOOKUP(D$1,Data!$AP:$AR,3,FALSE),Cuenta,VLOOKUP(D$1,Data!$AP:$AR,2,FALSE))+D478,"")</f>
        <v/>
      </c>
      <c r="E479" s="3" t="str">
        <f>IF(AND($A479&lt;&gt;"",E$1&lt;&gt;""),SUMIFS(VM,Fecha,$A479,Linea,VLOOKUP(E$1,Data!$AP:$AR,3,FALSE),Cuenta,VLOOKUP(E$1,Data!$AP:$AR,2,FALSE))+SUMIFS(FX,Fecha,$A479,Linea,VLOOKUP(E$1,Data!$AP:$AR,3,FALSE),Cuenta,VLOOKUP(E$1,Data!$AP:$AR,2,FALSE))+E478,"")</f>
        <v/>
      </c>
      <c r="F479" s="3" t="str">
        <f>IF(AND($A479&lt;&gt;"",F$1&lt;&gt;""),SUMIFS(VM,Fecha,$A479,Linea,VLOOKUP(F$1,Data!$AP:$AR,3,FALSE),Cuenta,VLOOKUP(F$1,Data!$AP:$AR,2,FALSE))+SUMIFS(FX,Fecha,$A479,Linea,VLOOKUP(F$1,Data!$AP:$AR,3,FALSE),Cuenta,VLOOKUP(F$1,Data!$AP:$AR,2,FALSE))+F478,"")</f>
        <v/>
      </c>
      <c r="G479" s="3" t="str">
        <f>IF(AND($A479&lt;&gt;"",G$1&lt;&gt;""),SUMIFS(VM,Fecha,$A479,Linea,VLOOKUP(G$1,Data!$AP:$AR,3,FALSE),Cuenta,VLOOKUP(G$1,Data!$AP:$AR,2,FALSE))+SUMIFS(FX,Fecha,$A479,Linea,VLOOKUP(G$1,Data!$AP:$AR,3,FALSE),Cuenta,VLOOKUP(G$1,Data!$AP:$AR,2,FALSE))+G478,"")</f>
        <v/>
      </c>
      <c r="H479" s="3" t="str">
        <f>IF(AND($A479&lt;&gt;"",H$1&lt;&gt;""),SUMIFS(VM,Fecha,$A479,Linea,VLOOKUP(H$1,Data!$AP:$AR,3,FALSE),Cuenta,VLOOKUP(H$1,Data!$AP:$AR,2,FALSE))+SUMIFS(FX,Fecha,$A479,Linea,VLOOKUP(H$1,Data!$AP:$AR,3,FALSE),Cuenta,VLOOKUP(H$1,Data!$AP:$AR,2,FALSE))+H478,"")</f>
        <v/>
      </c>
      <c r="I479" s="3" t="str">
        <f>IF(AND($A479&lt;&gt;"",I$1&lt;&gt;""),SUMIFS(VM,Fecha,$A479,Linea,VLOOKUP(I$1,Data!$AP:$AR,3,FALSE),Cuenta,VLOOKUP(I$1,Data!$AP:$AR,2,FALSE))+SUMIFS(FX,Fecha,$A479,Linea,VLOOKUP(I$1,Data!$AP:$AR,3,FALSE),Cuenta,VLOOKUP(I$1,Data!$AP:$AR,2,FALSE))+I478,"")</f>
        <v/>
      </c>
      <c r="J479" s="3" t="str">
        <f>IF(AND($A479&lt;&gt;"",J$1&lt;&gt;""),SUMIFS(VM,Fecha,$A479,Linea,VLOOKUP(J$1,Data!$AP:$AR,3,FALSE),Cuenta,VLOOKUP(J$1,Data!$AP:$AR,2,FALSE))+SUMIFS(FX,Fecha,$A479,Linea,VLOOKUP(J$1,Data!$AP:$AR,3,FALSE),Cuenta,VLOOKUP(J$1,Data!$AP:$AR,2,FALSE))+J478,"")</f>
        <v/>
      </c>
      <c r="K479" s="3" t="str">
        <f>IF(AND($A479&lt;&gt;"",K$1&lt;&gt;""),SUMIFS(VM,Fecha,$A479,Linea,VLOOKUP(K$1,Data!$AP:$AR,3,FALSE),Cuenta,VLOOKUP(K$1,Data!$AP:$AR,2,FALSE))+SUMIFS(FX,Fecha,$A479,Linea,VLOOKUP(K$1,Data!$AP:$AR,3,FALSE),Cuenta,VLOOKUP(K$1,Data!$AP:$AR,2,FALSE))+K478,"")</f>
        <v/>
      </c>
      <c r="L479" s="3" t="str">
        <f>IF(AND($A479&lt;&gt;"",L$1&lt;&gt;""),SUMIFS(VM,Fecha,$A479,Linea,VLOOKUP(L$1,Data!$AP:$AR,3,FALSE),Cuenta,VLOOKUP(L$1,Data!$AP:$AR,2,FALSE))+SUMIFS(FX,Fecha,$A479,Linea,VLOOKUP(L$1,Data!$AP:$AR,3,FALSE),Cuenta,VLOOKUP(L$1,Data!$AP:$AR,2,FALSE))+L478,"")</f>
        <v/>
      </c>
      <c r="M479" s="3" t="str">
        <f>IF(AND($A479&lt;&gt;"",M$1&lt;&gt;""),SUMIFS(VM,Fecha,$A479,Linea,VLOOKUP(M$1,Data!$AP:$AR,3,FALSE),Cuenta,VLOOKUP(M$1,Data!$AP:$AR,2,FALSE))+SUMIFS(FX,Fecha,$A479,Linea,VLOOKUP(M$1,Data!$AP:$AR,3,FALSE),Cuenta,VLOOKUP(M$1,Data!$AP:$AR,2,FALSE))+M478,"")</f>
        <v/>
      </c>
      <c r="N479" s="3" t="str">
        <f>IF(AND($A479&lt;&gt;"",N$1&lt;&gt;""),SUMIFS(VM,Fecha,$A479,Linea,VLOOKUP(N$1,Data!$AP:$AR,3,FALSE),Cuenta,VLOOKUP(N$1,Data!$AP:$AR,2,FALSE))+SUMIFS(FX,Fecha,$A479,Linea,VLOOKUP(N$1,Data!$AP:$AR,3,FALSE),Cuenta,VLOOKUP(N$1,Data!$AP:$AR,2,FALSE))+N478,"")</f>
        <v/>
      </c>
    </row>
    <row r="480" spans="2:14" x14ac:dyDescent="0.25">
      <c r="B480" s="3" t="str">
        <f>IF(AND($A480&lt;&gt;"",B$1&lt;&gt;""),SUMIFS(VM,Fecha,$A480,Linea,VLOOKUP(B$1,Data!$AP:$AR,3,FALSE),Cuenta,VLOOKUP(B$1,Data!$AP:$AR,2,FALSE))+SUMIFS(FX,Fecha,$A480,Linea,VLOOKUP(B$1,Data!$AP:$AR,3,FALSE),Cuenta,VLOOKUP(B$1,Data!$AP:$AR,2,FALSE))+B479,"")</f>
        <v/>
      </c>
      <c r="C480" s="3" t="str">
        <f>IF(AND($A480&lt;&gt;"",C$1&lt;&gt;""),SUMIFS(VM,Fecha,$A480,Linea,VLOOKUP(C$1,Data!$AP:$AR,3,FALSE),Cuenta,VLOOKUP(C$1,Data!$AP:$AR,2,FALSE))+SUMIFS(FX,Fecha,$A480,Linea,VLOOKUP(C$1,Data!$AP:$AR,3,FALSE),Cuenta,VLOOKUP(C$1,Data!$AP:$AR,2,FALSE))+C479,"")</f>
        <v/>
      </c>
      <c r="D480" s="3" t="str">
        <f>IF(AND($A480&lt;&gt;"",D$1&lt;&gt;""),SUMIFS(VM,Fecha,$A480,Linea,VLOOKUP(D$1,Data!$AP:$AR,3,FALSE),Cuenta,VLOOKUP(D$1,Data!$AP:$AR,2,FALSE))+SUMIFS(FX,Fecha,$A480,Linea,VLOOKUP(D$1,Data!$AP:$AR,3,FALSE),Cuenta,VLOOKUP(D$1,Data!$AP:$AR,2,FALSE))+D479,"")</f>
        <v/>
      </c>
      <c r="E480" s="3" t="str">
        <f>IF(AND($A480&lt;&gt;"",E$1&lt;&gt;""),SUMIFS(VM,Fecha,$A480,Linea,VLOOKUP(E$1,Data!$AP:$AR,3,FALSE),Cuenta,VLOOKUP(E$1,Data!$AP:$AR,2,FALSE))+SUMIFS(FX,Fecha,$A480,Linea,VLOOKUP(E$1,Data!$AP:$AR,3,FALSE),Cuenta,VLOOKUP(E$1,Data!$AP:$AR,2,FALSE))+E479,"")</f>
        <v/>
      </c>
      <c r="F480" s="3" t="str">
        <f>IF(AND($A480&lt;&gt;"",F$1&lt;&gt;""),SUMIFS(VM,Fecha,$A480,Linea,VLOOKUP(F$1,Data!$AP:$AR,3,FALSE),Cuenta,VLOOKUP(F$1,Data!$AP:$AR,2,FALSE))+SUMIFS(FX,Fecha,$A480,Linea,VLOOKUP(F$1,Data!$AP:$AR,3,FALSE),Cuenta,VLOOKUP(F$1,Data!$AP:$AR,2,FALSE))+F479,"")</f>
        <v/>
      </c>
      <c r="G480" s="3" t="str">
        <f>IF(AND($A480&lt;&gt;"",G$1&lt;&gt;""),SUMIFS(VM,Fecha,$A480,Linea,VLOOKUP(G$1,Data!$AP:$AR,3,FALSE),Cuenta,VLOOKUP(G$1,Data!$AP:$AR,2,FALSE))+SUMIFS(FX,Fecha,$A480,Linea,VLOOKUP(G$1,Data!$AP:$AR,3,FALSE),Cuenta,VLOOKUP(G$1,Data!$AP:$AR,2,FALSE))+G479,"")</f>
        <v/>
      </c>
      <c r="H480" s="3" t="str">
        <f>IF(AND($A480&lt;&gt;"",H$1&lt;&gt;""),SUMIFS(VM,Fecha,$A480,Linea,VLOOKUP(H$1,Data!$AP:$AR,3,FALSE),Cuenta,VLOOKUP(H$1,Data!$AP:$AR,2,FALSE))+SUMIFS(FX,Fecha,$A480,Linea,VLOOKUP(H$1,Data!$AP:$AR,3,FALSE),Cuenta,VLOOKUP(H$1,Data!$AP:$AR,2,FALSE))+H479,"")</f>
        <v/>
      </c>
      <c r="I480" s="3" t="str">
        <f>IF(AND($A480&lt;&gt;"",I$1&lt;&gt;""),SUMIFS(VM,Fecha,$A480,Linea,VLOOKUP(I$1,Data!$AP:$AR,3,FALSE),Cuenta,VLOOKUP(I$1,Data!$AP:$AR,2,FALSE))+SUMIFS(FX,Fecha,$A480,Linea,VLOOKUP(I$1,Data!$AP:$AR,3,FALSE),Cuenta,VLOOKUP(I$1,Data!$AP:$AR,2,FALSE))+I479,"")</f>
        <v/>
      </c>
      <c r="J480" s="3" t="str">
        <f>IF(AND($A480&lt;&gt;"",J$1&lt;&gt;""),SUMIFS(VM,Fecha,$A480,Linea,VLOOKUP(J$1,Data!$AP:$AR,3,FALSE),Cuenta,VLOOKUP(J$1,Data!$AP:$AR,2,FALSE))+SUMIFS(FX,Fecha,$A480,Linea,VLOOKUP(J$1,Data!$AP:$AR,3,FALSE),Cuenta,VLOOKUP(J$1,Data!$AP:$AR,2,FALSE))+J479,"")</f>
        <v/>
      </c>
      <c r="K480" s="3" t="str">
        <f>IF(AND($A480&lt;&gt;"",K$1&lt;&gt;""),SUMIFS(VM,Fecha,$A480,Linea,VLOOKUP(K$1,Data!$AP:$AR,3,FALSE),Cuenta,VLOOKUP(K$1,Data!$AP:$AR,2,FALSE))+SUMIFS(FX,Fecha,$A480,Linea,VLOOKUP(K$1,Data!$AP:$AR,3,FALSE),Cuenta,VLOOKUP(K$1,Data!$AP:$AR,2,FALSE))+K479,"")</f>
        <v/>
      </c>
      <c r="L480" s="3" t="str">
        <f>IF(AND($A480&lt;&gt;"",L$1&lt;&gt;""),SUMIFS(VM,Fecha,$A480,Linea,VLOOKUP(L$1,Data!$AP:$AR,3,FALSE),Cuenta,VLOOKUP(L$1,Data!$AP:$AR,2,FALSE))+SUMIFS(FX,Fecha,$A480,Linea,VLOOKUP(L$1,Data!$AP:$AR,3,FALSE),Cuenta,VLOOKUP(L$1,Data!$AP:$AR,2,FALSE))+L479,"")</f>
        <v/>
      </c>
      <c r="M480" s="3" t="str">
        <f>IF(AND($A480&lt;&gt;"",M$1&lt;&gt;""),SUMIFS(VM,Fecha,$A480,Linea,VLOOKUP(M$1,Data!$AP:$AR,3,FALSE),Cuenta,VLOOKUP(M$1,Data!$AP:$AR,2,FALSE))+SUMIFS(FX,Fecha,$A480,Linea,VLOOKUP(M$1,Data!$AP:$AR,3,FALSE),Cuenta,VLOOKUP(M$1,Data!$AP:$AR,2,FALSE))+M479,"")</f>
        <v/>
      </c>
      <c r="N480" s="3" t="str">
        <f>IF(AND($A480&lt;&gt;"",N$1&lt;&gt;""),SUMIFS(VM,Fecha,$A480,Linea,VLOOKUP(N$1,Data!$AP:$AR,3,FALSE),Cuenta,VLOOKUP(N$1,Data!$AP:$AR,2,FALSE))+SUMIFS(FX,Fecha,$A480,Linea,VLOOKUP(N$1,Data!$AP:$AR,3,FALSE),Cuenta,VLOOKUP(N$1,Data!$AP:$AR,2,FALSE))+N479,"")</f>
        <v/>
      </c>
    </row>
    <row r="481" spans="2:14" x14ac:dyDescent="0.25">
      <c r="B481" s="3" t="str">
        <f>IF(AND($A481&lt;&gt;"",B$1&lt;&gt;""),SUMIFS(VM,Fecha,$A481,Linea,VLOOKUP(B$1,Data!$AP:$AR,3,FALSE),Cuenta,VLOOKUP(B$1,Data!$AP:$AR,2,FALSE))+SUMIFS(FX,Fecha,$A481,Linea,VLOOKUP(B$1,Data!$AP:$AR,3,FALSE),Cuenta,VLOOKUP(B$1,Data!$AP:$AR,2,FALSE))+B480,"")</f>
        <v/>
      </c>
      <c r="C481" s="3" t="str">
        <f>IF(AND($A481&lt;&gt;"",C$1&lt;&gt;""),SUMIFS(VM,Fecha,$A481,Linea,VLOOKUP(C$1,Data!$AP:$AR,3,FALSE),Cuenta,VLOOKUP(C$1,Data!$AP:$AR,2,FALSE))+SUMIFS(FX,Fecha,$A481,Linea,VLOOKUP(C$1,Data!$AP:$AR,3,FALSE),Cuenta,VLOOKUP(C$1,Data!$AP:$AR,2,FALSE))+C480,"")</f>
        <v/>
      </c>
      <c r="D481" s="3" t="str">
        <f>IF(AND($A481&lt;&gt;"",D$1&lt;&gt;""),SUMIFS(VM,Fecha,$A481,Linea,VLOOKUP(D$1,Data!$AP:$AR,3,FALSE),Cuenta,VLOOKUP(D$1,Data!$AP:$AR,2,FALSE))+SUMIFS(FX,Fecha,$A481,Linea,VLOOKUP(D$1,Data!$AP:$AR,3,FALSE),Cuenta,VLOOKUP(D$1,Data!$AP:$AR,2,FALSE))+D480,"")</f>
        <v/>
      </c>
      <c r="E481" s="3" t="str">
        <f>IF(AND($A481&lt;&gt;"",E$1&lt;&gt;""),SUMIFS(VM,Fecha,$A481,Linea,VLOOKUP(E$1,Data!$AP:$AR,3,FALSE),Cuenta,VLOOKUP(E$1,Data!$AP:$AR,2,FALSE))+SUMIFS(FX,Fecha,$A481,Linea,VLOOKUP(E$1,Data!$AP:$AR,3,FALSE),Cuenta,VLOOKUP(E$1,Data!$AP:$AR,2,FALSE))+E480,"")</f>
        <v/>
      </c>
      <c r="F481" s="3" t="str">
        <f>IF(AND($A481&lt;&gt;"",F$1&lt;&gt;""),SUMIFS(VM,Fecha,$A481,Linea,VLOOKUP(F$1,Data!$AP:$AR,3,FALSE),Cuenta,VLOOKUP(F$1,Data!$AP:$AR,2,FALSE))+SUMIFS(FX,Fecha,$A481,Linea,VLOOKUP(F$1,Data!$AP:$AR,3,FALSE),Cuenta,VLOOKUP(F$1,Data!$AP:$AR,2,FALSE))+F480,"")</f>
        <v/>
      </c>
      <c r="G481" s="3" t="str">
        <f>IF(AND($A481&lt;&gt;"",G$1&lt;&gt;""),SUMIFS(VM,Fecha,$A481,Linea,VLOOKUP(G$1,Data!$AP:$AR,3,FALSE),Cuenta,VLOOKUP(G$1,Data!$AP:$AR,2,FALSE))+SUMIFS(FX,Fecha,$A481,Linea,VLOOKUP(G$1,Data!$AP:$AR,3,FALSE),Cuenta,VLOOKUP(G$1,Data!$AP:$AR,2,FALSE))+G480,"")</f>
        <v/>
      </c>
      <c r="H481" s="3" t="str">
        <f>IF(AND($A481&lt;&gt;"",H$1&lt;&gt;""),SUMIFS(VM,Fecha,$A481,Linea,VLOOKUP(H$1,Data!$AP:$AR,3,FALSE),Cuenta,VLOOKUP(H$1,Data!$AP:$AR,2,FALSE))+SUMIFS(FX,Fecha,$A481,Linea,VLOOKUP(H$1,Data!$AP:$AR,3,FALSE),Cuenta,VLOOKUP(H$1,Data!$AP:$AR,2,FALSE))+H480,"")</f>
        <v/>
      </c>
      <c r="I481" s="3" t="str">
        <f>IF(AND($A481&lt;&gt;"",I$1&lt;&gt;""),SUMIFS(VM,Fecha,$A481,Linea,VLOOKUP(I$1,Data!$AP:$AR,3,FALSE),Cuenta,VLOOKUP(I$1,Data!$AP:$AR,2,FALSE))+SUMIFS(FX,Fecha,$A481,Linea,VLOOKUP(I$1,Data!$AP:$AR,3,FALSE),Cuenta,VLOOKUP(I$1,Data!$AP:$AR,2,FALSE))+I480,"")</f>
        <v/>
      </c>
      <c r="J481" s="3" t="str">
        <f>IF(AND($A481&lt;&gt;"",J$1&lt;&gt;""),SUMIFS(VM,Fecha,$A481,Linea,VLOOKUP(J$1,Data!$AP:$AR,3,FALSE),Cuenta,VLOOKUP(J$1,Data!$AP:$AR,2,FALSE))+SUMIFS(FX,Fecha,$A481,Linea,VLOOKUP(J$1,Data!$AP:$AR,3,FALSE),Cuenta,VLOOKUP(J$1,Data!$AP:$AR,2,FALSE))+J480,"")</f>
        <v/>
      </c>
      <c r="K481" s="3" t="str">
        <f>IF(AND($A481&lt;&gt;"",K$1&lt;&gt;""),SUMIFS(VM,Fecha,$A481,Linea,VLOOKUP(K$1,Data!$AP:$AR,3,FALSE),Cuenta,VLOOKUP(K$1,Data!$AP:$AR,2,FALSE))+SUMIFS(FX,Fecha,$A481,Linea,VLOOKUP(K$1,Data!$AP:$AR,3,FALSE),Cuenta,VLOOKUP(K$1,Data!$AP:$AR,2,FALSE))+K480,"")</f>
        <v/>
      </c>
      <c r="L481" s="3" t="str">
        <f>IF(AND($A481&lt;&gt;"",L$1&lt;&gt;""),SUMIFS(VM,Fecha,$A481,Linea,VLOOKUP(L$1,Data!$AP:$AR,3,FALSE),Cuenta,VLOOKUP(L$1,Data!$AP:$AR,2,FALSE))+SUMIFS(FX,Fecha,$A481,Linea,VLOOKUP(L$1,Data!$AP:$AR,3,FALSE),Cuenta,VLOOKUP(L$1,Data!$AP:$AR,2,FALSE))+L480,"")</f>
        <v/>
      </c>
      <c r="M481" s="3" t="str">
        <f>IF(AND($A481&lt;&gt;"",M$1&lt;&gt;""),SUMIFS(VM,Fecha,$A481,Linea,VLOOKUP(M$1,Data!$AP:$AR,3,FALSE),Cuenta,VLOOKUP(M$1,Data!$AP:$AR,2,FALSE))+SUMIFS(FX,Fecha,$A481,Linea,VLOOKUP(M$1,Data!$AP:$AR,3,FALSE),Cuenta,VLOOKUP(M$1,Data!$AP:$AR,2,FALSE))+M480,"")</f>
        <v/>
      </c>
      <c r="N481" s="3" t="str">
        <f>IF(AND($A481&lt;&gt;"",N$1&lt;&gt;""),SUMIFS(VM,Fecha,$A481,Linea,VLOOKUP(N$1,Data!$AP:$AR,3,FALSE),Cuenta,VLOOKUP(N$1,Data!$AP:$AR,2,FALSE))+SUMIFS(FX,Fecha,$A481,Linea,VLOOKUP(N$1,Data!$AP:$AR,3,FALSE),Cuenta,VLOOKUP(N$1,Data!$AP:$AR,2,FALSE))+N480,"")</f>
        <v/>
      </c>
    </row>
    <row r="482" spans="2:14" x14ac:dyDescent="0.25">
      <c r="B482" s="3" t="str">
        <f>IF(AND($A482&lt;&gt;"",B$1&lt;&gt;""),SUMIFS(VM,Fecha,$A482,Linea,VLOOKUP(B$1,Data!$AP:$AR,3,FALSE),Cuenta,VLOOKUP(B$1,Data!$AP:$AR,2,FALSE))+SUMIFS(FX,Fecha,$A482,Linea,VLOOKUP(B$1,Data!$AP:$AR,3,FALSE),Cuenta,VLOOKUP(B$1,Data!$AP:$AR,2,FALSE))+B481,"")</f>
        <v/>
      </c>
      <c r="C482" s="3" t="str">
        <f>IF(AND($A482&lt;&gt;"",C$1&lt;&gt;""),SUMIFS(VM,Fecha,$A482,Linea,VLOOKUP(C$1,Data!$AP:$AR,3,FALSE),Cuenta,VLOOKUP(C$1,Data!$AP:$AR,2,FALSE))+SUMIFS(FX,Fecha,$A482,Linea,VLOOKUP(C$1,Data!$AP:$AR,3,FALSE),Cuenta,VLOOKUP(C$1,Data!$AP:$AR,2,FALSE))+C481,"")</f>
        <v/>
      </c>
      <c r="D482" s="3" t="str">
        <f>IF(AND($A482&lt;&gt;"",D$1&lt;&gt;""),SUMIFS(VM,Fecha,$A482,Linea,VLOOKUP(D$1,Data!$AP:$AR,3,FALSE),Cuenta,VLOOKUP(D$1,Data!$AP:$AR,2,FALSE))+SUMIFS(FX,Fecha,$A482,Linea,VLOOKUP(D$1,Data!$AP:$AR,3,FALSE),Cuenta,VLOOKUP(D$1,Data!$AP:$AR,2,FALSE))+D481,"")</f>
        <v/>
      </c>
      <c r="E482" s="3" t="str">
        <f>IF(AND($A482&lt;&gt;"",E$1&lt;&gt;""),SUMIFS(VM,Fecha,$A482,Linea,VLOOKUP(E$1,Data!$AP:$AR,3,FALSE),Cuenta,VLOOKUP(E$1,Data!$AP:$AR,2,FALSE))+SUMIFS(FX,Fecha,$A482,Linea,VLOOKUP(E$1,Data!$AP:$AR,3,FALSE),Cuenta,VLOOKUP(E$1,Data!$AP:$AR,2,FALSE))+E481,"")</f>
        <v/>
      </c>
      <c r="F482" s="3" t="str">
        <f>IF(AND($A482&lt;&gt;"",F$1&lt;&gt;""),SUMIFS(VM,Fecha,$A482,Linea,VLOOKUP(F$1,Data!$AP:$AR,3,FALSE),Cuenta,VLOOKUP(F$1,Data!$AP:$AR,2,FALSE))+SUMIFS(FX,Fecha,$A482,Linea,VLOOKUP(F$1,Data!$AP:$AR,3,FALSE),Cuenta,VLOOKUP(F$1,Data!$AP:$AR,2,FALSE))+F481,"")</f>
        <v/>
      </c>
      <c r="G482" s="3" t="str">
        <f>IF(AND($A482&lt;&gt;"",G$1&lt;&gt;""),SUMIFS(VM,Fecha,$A482,Linea,VLOOKUP(G$1,Data!$AP:$AR,3,FALSE),Cuenta,VLOOKUP(G$1,Data!$AP:$AR,2,FALSE))+SUMIFS(FX,Fecha,$A482,Linea,VLOOKUP(G$1,Data!$AP:$AR,3,FALSE),Cuenta,VLOOKUP(G$1,Data!$AP:$AR,2,FALSE))+G481,"")</f>
        <v/>
      </c>
      <c r="H482" s="3" t="str">
        <f>IF(AND($A482&lt;&gt;"",H$1&lt;&gt;""),SUMIFS(VM,Fecha,$A482,Linea,VLOOKUP(H$1,Data!$AP:$AR,3,FALSE),Cuenta,VLOOKUP(H$1,Data!$AP:$AR,2,FALSE))+SUMIFS(FX,Fecha,$A482,Linea,VLOOKUP(H$1,Data!$AP:$AR,3,FALSE),Cuenta,VLOOKUP(H$1,Data!$AP:$AR,2,FALSE))+H481,"")</f>
        <v/>
      </c>
      <c r="I482" s="3" t="str">
        <f>IF(AND($A482&lt;&gt;"",I$1&lt;&gt;""),SUMIFS(VM,Fecha,$A482,Linea,VLOOKUP(I$1,Data!$AP:$AR,3,FALSE),Cuenta,VLOOKUP(I$1,Data!$AP:$AR,2,FALSE))+SUMIFS(FX,Fecha,$A482,Linea,VLOOKUP(I$1,Data!$AP:$AR,3,FALSE),Cuenta,VLOOKUP(I$1,Data!$AP:$AR,2,FALSE))+I481,"")</f>
        <v/>
      </c>
      <c r="J482" s="3" t="str">
        <f>IF(AND($A482&lt;&gt;"",J$1&lt;&gt;""),SUMIFS(VM,Fecha,$A482,Linea,VLOOKUP(J$1,Data!$AP:$AR,3,FALSE),Cuenta,VLOOKUP(J$1,Data!$AP:$AR,2,FALSE))+SUMIFS(FX,Fecha,$A482,Linea,VLOOKUP(J$1,Data!$AP:$AR,3,FALSE),Cuenta,VLOOKUP(J$1,Data!$AP:$AR,2,FALSE))+J481,"")</f>
        <v/>
      </c>
      <c r="K482" s="3" t="str">
        <f>IF(AND($A482&lt;&gt;"",K$1&lt;&gt;""),SUMIFS(VM,Fecha,$A482,Linea,VLOOKUP(K$1,Data!$AP:$AR,3,FALSE),Cuenta,VLOOKUP(K$1,Data!$AP:$AR,2,FALSE))+SUMIFS(FX,Fecha,$A482,Linea,VLOOKUP(K$1,Data!$AP:$AR,3,FALSE),Cuenta,VLOOKUP(K$1,Data!$AP:$AR,2,FALSE))+K481,"")</f>
        <v/>
      </c>
      <c r="L482" s="3" t="str">
        <f>IF(AND($A482&lt;&gt;"",L$1&lt;&gt;""),SUMIFS(VM,Fecha,$A482,Linea,VLOOKUP(L$1,Data!$AP:$AR,3,FALSE),Cuenta,VLOOKUP(L$1,Data!$AP:$AR,2,FALSE))+SUMIFS(FX,Fecha,$A482,Linea,VLOOKUP(L$1,Data!$AP:$AR,3,FALSE),Cuenta,VLOOKUP(L$1,Data!$AP:$AR,2,FALSE))+L481,"")</f>
        <v/>
      </c>
      <c r="M482" s="3" t="str">
        <f>IF(AND($A482&lt;&gt;"",M$1&lt;&gt;""),SUMIFS(VM,Fecha,$A482,Linea,VLOOKUP(M$1,Data!$AP:$AR,3,FALSE),Cuenta,VLOOKUP(M$1,Data!$AP:$AR,2,FALSE))+SUMIFS(FX,Fecha,$A482,Linea,VLOOKUP(M$1,Data!$AP:$AR,3,FALSE),Cuenta,VLOOKUP(M$1,Data!$AP:$AR,2,FALSE))+M481,"")</f>
        <v/>
      </c>
      <c r="N482" s="3" t="str">
        <f>IF(AND($A482&lt;&gt;"",N$1&lt;&gt;""),SUMIFS(VM,Fecha,$A482,Linea,VLOOKUP(N$1,Data!$AP:$AR,3,FALSE),Cuenta,VLOOKUP(N$1,Data!$AP:$AR,2,FALSE))+SUMIFS(FX,Fecha,$A482,Linea,VLOOKUP(N$1,Data!$AP:$AR,3,FALSE),Cuenta,VLOOKUP(N$1,Data!$AP:$AR,2,FALSE))+N481,"")</f>
        <v/>
      </c>
    </row>
    <row r="483" spans="2:14" x14ac:dyDescent="0.25">
      <c r="B483" s="3" t="str">
        <f>IF(AND($A483&lt;&gt;"",B$1&lt;&gt;""),SUMIFS(VM,Fecha,$A483,Linea,VLOOKUP(B$1,Data!$AP:$AR,3,FALSE),Cuenta,VLOOKUP(B$1,Data!$AP:$AR,2,FALSE))+SUMIFS(FX,Fecha,$A483,Linea,VLOOKUP(B$1,Data!$AP:$AR,3,FALSE),Cuenta,VLOOKUP(B$1,Data!$AP:$AR,2,FALSE))+B482,"")</f>
        <v/>
      </c>
      <c r="C483" s="3" t="str">
        <f>IF(AND($A483&lt;&gt;"",C$1&lt;&gt;""),SUMIFS(VM,Fecha,$A483,Linea,VLOOKUP(C$1,Data!$AP:$AR,3,FALSE),Cuenta,VLOOKUP(C$1,Data!$AP:$AR,2,FALSE))+SUMIFS(FX,Fecha,$A483,Linea,VLOOKUP(C$1,Data!$AP:$AR,3,FALSE),Cuenta,VLOOKUP(C$1,Data!$AP:$AR,2,FALSE))+C482,"")</f>
        <v/>
      </c>
      <c r="D483" s="3" t="str">
        <f>IF(AND($A483&lt;&gt;"",D$1&lt;&gt;""),SUMIFS(VM,Fecha,$A483,Linea,VLOOKUP(D$1,Data!$AP:$AR,3,FALSE),Cuenta,VLOOKUP(D$1,Data!$AP:$AR,2,FALSE))+SUMIFS(FX,Fecha,$A483,Linea,VLOOKUP(D$1,Data!$AP:$AR,3,FALSE),Cuenta,VLOOKUP(D$1,Data!$AP:$AR,2,FALSE))+D482,"")</f>
        <v/>
      </c>
      <c r="E483" s="3" t="str">
        <f>IF(AND($A483&lt;&gt;"",E$1&lt;&gt;""),SUMIFS(VM,Fecha,$A483,Linea,VLOOKUP(E$1,Data!$AP:$AR,3,FALSE),Cuenta,VLOOKUP(E$1,Data!$AP:$AR,2,FALSE))+SUMIFS(FX,Fecha,$A483,Linea,VLOOKUP(E$1,Data!$AP:$AR,3,FALSE),Cuenta,VLOOKUP(E$1,Data!$AP:$AR,2,FALSE))+E482,"")</f>
        <v/>
      </c>
      <c r="F483" s="3" t="str">
        <f>IF(AND($A483&lt;&gt;"",F$1&lt;&gt;""),SUMIFS(VM,Fecha,$A483,Linea,VLOOKUP(F$1,Data!$AP:$AR,3,FALSE),Cuenta,VLOOKUP(F$1,Data!$AP:$AR,2,FALSE))+SUMIFS(FX,Fecha,$A483,Linea,VLOOKUP(F$1,Data!$AP:$AR,3,FALSE),Cuenta,VLOOKUP(F$1,Data!$AP:$AR,2,FALSE))+F482,"")</f>
        <v/>
      </c>
      <c r="G483" s="3" t="str">
        <f>IF(AND($A483&lt;&gt;"",G$1&lt;&gt;""),SUMIFS(VM,Fecha,$A483,Linea,VLOOKUP(G$1,Data!$AP:$AR,3,FALSE),Cuenta,VLOOKUP(G$1,Data!$AP:$AR,2,FALSE))+SUMIFS(FX,Fecha,$A483,Linea,VLOOKUP(G$1,Data!$AP:$AR,3,FALSE),Cuenta,VLOOKUP(G$1,Data!$AP:$AR,2,FALSE))+G482,"")</f>
        <v/>
      </c>
      <c r="H483" s="3" t="str">
        <f>IF(AND($A483&lt;&gt;"",H$1&lt;&gt;""),SUMIFS(VM,Fecha,$A483,Linea,VLOOKUP(H$1,Data!$AP:$AR,3,FALSE),Cuenta,VLOOKUP(H$1,Data!$AP:$AR,2,FALSE))+SUMIFS(FX,Fecha,$A483,Linea,VLOOKUP(H$1,Data!$AP:$AR,3,FALSE),Cuenta,VLOOKUP(H$1,Data!$AP:$AR,2,FALSE))+H482,"")</f>
        <v/>
      </c>
      <c r="I483" s="3" t="str">
        <f>IF(AND($A483&lt;&gt;"",I$1&lt;&gt;""),SUMIFS(VM,Fecha,$A483,Linea,VLOOKUP(I$1,Data!$AP:$AR,3,FALSE),Cuenta,VLOOKUP(I$1,Data!$AP:$AR,2,FALSE))+SUMIFS(FX,Fecha,$A483,Linea,VLOOKUP(I$1,Data!$AP:$AR,3,FALSE),Cuenta,VLOOKUP(I$1,Data!$AP:$AR,2,FALSE))+I482,"")</f>
        <v/>
      </c>
      <c r="J483" s="3" t="str">
        <f>IF(AND($A483&lt;&gt;"",J$1&lt;&gt;""),SUMIFS(VM,Fecha,$A483,Linea,VLOOKUP(J$1,Data!$AP:$AR,3,FALSE),Cuenta,VLOOKUP(J$1,Data!$AP:$AR,2,FALSE))+SUMIFS(FX,Fecha,$A483,Linea,VLOOKUP(J$1,Data!$AP:$AR,3,FALSE),Cuenta,VLOOKUP(J$1,Data!$AP:$AR,2,FALSE))+J482,"")</f>
        <v/>
      </c>
      <c r="K483" s="3" t="str">
        <f>IF(AND($A483&lt;&gt;"",K$1&lt;&gt;""),SUMIFS(VM,Fecha,$A483,Linea,VLOOKUP(K$1,Data!$AP:$AR,3,FALSE),Cuenta,VLOOKUP(K$1,Data!$AP:$AR,2,FALSE))+SUMIFS(FX,Fecha,$A483,Linea,VLOOKUP(K$1,Data!$AP:$AR,3,FALSE),Cuenta,VLOOKUP(K$1,Data!$AP:$AR,2,FALSE))+K482,"")</f>
        <v/>
      </c>
      <c r="L483" s="3" t="str">
        <f>IF(AND($A483&lt;&gt;"",L$1&lt;&gt;""),SUMIFS(VM,Fecha,$A483,Linea,VLOOKUP(L$1,Data!$AP:$AR,3,FALSE),Cuenta,VLOOKUP(L$1,Data!$AP:$AR,2,FALSE))+SUMIFS(FX,Fecha,$A483,Linea,VLOOKUP(L$1,Data!$AP:$AR,3,FALSE),Cuenta,VLOOKUP(L$1,Data!$AP:$AR,2,FALSE))+L482,"")</f>
        <v/>
      </c>
      <c r="M483" s="3" t="str">
        <f>IF(AND($A483&lt;&gt;"",M$1&lt;&gt;""),SUMIFS(VM,Fecha,$A483,Linea,VLOOKUP(M$1,Data!$AP:$AR,3,FALSE),Cuenta,VLOOKUP(M$1,Data!$AP:$AR,2,FALSE))+SUMIFS(FX,Fecha,$A483,Linea,VLOOKUP(M$1,Data!$AP:$AR,3,FALSE),Cuenta,VLOOKUP(M$1,Data!$AP:$AR,2,FALSE))+M482,"")</f>
        <v/>
      </c>
      <c r="N483" s="3" t="str">
        <f>IF(AND($A483&lt;&gt;"",N$1&lt;&gt;""),SUMIFS(VM,Fecha,$A483,Linea,VLOOKUP(N$1,Data!$AP:$AR,3,FALSE),Cuenta,VLOOKUP(N$1,Data!$AP:$AR,2,FALSE))+SUMIFS(FX,Fecha,$A483,Linea,VLOOKUP(N$1,Data!$AP:$AR,3,FALSE),Cuenta,VLOOKUP(N$1,Data!$AP:$AR,2,FALSE))+N482,"")</f>
        <v/>
      </c>
    </row>
    <row r="484" spans="2:14" x14ac:dyDescent="0.25">
      <c r="B484" s="3" t="str">
        <f>IF(AND($A484&lt;&gt;"",B$1&lt;&gt;""),SUMIFS(VM,Fecha,$A484,Linea,VLOOKUP(B$1,Data!$AP:$AR,3,FALSE),Cuenta,VLOOKUP(B$1,Data!$AP:$AR,2,FALSE))+SUMIFS(FX,Fecha,$A484,Linea,VLOOKUP(B$1,Data!$AP:$AR,3,FALSE),Cuenta,VLOOKUP(B$1,Data!$AP:$AR,2,FALSE))+B483,"")</f>
        <v/>
      </c>
      <c r="C484" s="3" t="str">
        <f>IF(AND($A484&lt;&gt;"",C$1&lt;&gt;""),SUMIFS(VM,Fecha,$A484,Linea,VLOOKUP(C$1,Data!$AP:$AR,3,FALSE),Cuenta,VLOOKUP(C$1,Data!$AP:$AR,2,FALSE))+SUMIFS(FX,Fecha,$A484,Linea,VLOOKUP(C$1,Data!$AP:$AR,3,FALSE),Cuenta,VLOOKUP(C$1,Data!$AP:$AR,2,FALSE))+C483,"")</f>
        <v/>
      </c>
      <c r="D484" s="3" t="str">
        <f>IF(AND($A484&lt;&gt;"",D$1&lt;&gt;""),SUMIFS(VM,Fecha,$A484,Linea,VLOOKUP(D$1,Data!$AP:$AR,3,FALSE),Cuenta,VLOOKUP(D$1,Data!$AP:$AR,2,FALSE))+SUMIFS(FX,Fecha,$A484,Linea,VLOOKUP(D$1,Data!$AP:$AR,3,FALSE),Cuenta,VLOOKUP(D$1,Data!$AP:$AR,2,FALSE))+D483,"")</f>
        <v/>
      </c>
      <c r="E484" s="3" t="str">
        <f>IF(AND($A484&lt;&gt;"",E$1&lt;&gt;""),SUMIFS(VM,Fecha,$A484,Linea,VLOOKUP(E$1,Data!$AP:$AR,3,FALSE),Cuenta,VLOOKUP(E$1,Data!$AP:$AR,2,FALSE))+SUMIFS(FX,Fecha,$A484,Linea,VLOOKUP(E$1,Data!$AP:$AR,3,FALSE),Cuenta,VLOOKUP(E$1,Data!$AP:$AR,2,FALSE))+E483,"")</f>
        <v/>
      </c>
      <c r="F484" s="3" t="str">
        <f>IF(AND($A484&lt;&gt;"",F$1&lt;&gt;""),SUMIFS(VM,Fecha,$A484,Linea,VLOOKUP(F$1,Data!$AP:$AR,3,FALSE),Cuenta,VLOOKUP(F$1,Data!$AP:$AR,2,FALSE))+SUMIFS(FX,Fecha,$A484,Linea,VLOOKUP(F$1,Data!$AP:$AR,3,FALSE),Cuenta,VLOOKUP(F$1,Data!$AP:$AR,2,FALSE))+F483,"")</f>
        <v/>
      </c>
      <c r="G484" s="3" t="str">
        <f>IF(AND($A484&lt;&gt;"",G$1&lt;&gt;""),SUMIFS(VM,Fecha,$A484,Linea,VLOOKUP(G$1,Data!$AP:$AR,3,FALSE),Cuenta,VLOOKUP(G$1,Data!$AP:$AR,2,FALSE))+SUMIFS(FX,Fecha,$A484,Linea,VLOOKUP(G$1,Data!$AP:$AR,3,FALSE),Cuenta,VLOOKUP(G$1,Data!$AP:$AR,2,FALSE))+G483,"")</f>
        <v/>
      </c>
      <c r="H484" s="3" t="str">
        <f>IF(AND($A484&lt;&gt;"",H$1&lt;&gt;""),SUMIFS(VM,Fecha,$A484,Linea,VLOOKUP(H$1,Data!$AP:$AR,3,FALSE),Cuenta,VLOOKUP(H$1,Data!$AP:$AR,2,FALSE))+SUMIFS(FX,Fecha,$A484,Linea,VLOOKUP(H$1,Data!$AP:$AR,3,FALSE),Cuenta,VLOOKUP(H$1,Data!$AP:$AR,2,FALSE))+H483,"")</f>
        <v/>
      </c>
      <c r="I484" s="3" t="str">
        <f>IF(AND($A484&lt;&gt;"",I$1&lt;&gt;""),SUMIFS(VM,Fecha,$A484,Linea,VLOOKUP(I$1,Data!$AP:$AR,3,FALSE),Cuenta,VLOOKUP(I$1,Data!$AP:$AR,2,FALSE))+SUMIFS(FX,Fecha,$A484,Linea,VLOOKUP(I$1,Data!$AP:$AR,3,FALSE),Cuenta,VLOOKUP(I$1,Data!$AP:$AR,2,FALSE))+I483,"")</f>
        <v/>
      </c>
      <c r="J484" s="3" t="str">
        <f>IF(AND($A484&lt;&gt;"",J$1&lt;&gt;""),SUMIFS(VM,Fecha,$A484,Linea,VLOOKUP(J$1,Data!$AP:$AR,3,FALSE),Cuenta,VLOOKUP(J$1,Data!$AP:$AR,2,FALSE))+SUMIFS(FX,Fecha,$A484,Linea,VLOOKUP(J$1,Data!$AP:$AR,3,FALSE),Cuenta,VLOOKUP(J$1,Data!$AP:$AR,2,FALSE))+J483,"")</f>
        <v/>
      </c>
      <c r="K484" s="3" t="str">
        <f>IF(AND($A484&lt;&gt;"",K$1&lt;&gt;""),SUMIFS(VM,Fecha,$A484,Linea,VLOOKUP(K$1,Data!$AP:$AR,3,FALSE),Cuenta,VLOOKUP(K$1,Data!$AP:$AR,2,FALSE))+SUMIFS(FX,Fecha,$A484,Linea,VLOOKUP(K$1,Data!$AP:$AR,3,FALSE),Cuenta,VLOOKUP(K$1,Data!$AP:$AR,2,FALSE))+K483,"")</f>
        <v/>
      </c>
      <c r="L484" s="3" t="str">
        <f>IF(AND($A484&lt;&gt;"",L$1&lt;&gt;""),SUMIFS(VM,Fecha,$A484,Linea,VLOOKUP(L$1,Data!$AP:$AR,3,FALSE),Cuenta,VLOOKUP(L$1,Data!$AP:$AR,2,FALSE))+SUMIFS(FX,Fecha,$A484,Linea,VLOOKUP(L$1,Data!$AP:$AR,3,FALSE),Cuenta,VLOOKUP(L$1,Data!$AP:$AR,2,FALSE))+L483,"")</f>
        <v/>
      </c>
      <c r="M484" s="3" t="str">
        <f>IF(AND($A484&lt;&gt;"",M$1&lt;&gt;""),SUMIFS(VM,Fecha,$A484,Linea,VLOOKUP(M$1,Data!$AP:$AR,3,FALSE),Cuenta,VLOOKUP(M$1,Data!$AP:$AR,2,FALSE))+SUMIFS(FX,Fecha,$A484,Linea,VLOOKUP(M$1,Data!$AP:$AR,3,FALSE),Cuenta,VLOOKUP(M$1,Data!$AP:$AR,2,FALSE))+M483,"")</f>
        <v/>
      </c>
      <c r="N484" s="3" t="str">
        <f>IF(AND($A484&lt;&gt;"",N$1&lt;&gt;""),SUMIFS(VM,Fecha,$A484,Linea,VLOOKUP(N$1,Data!$AP:$AR,3,FALSE),Cuenta,VLOOKUP(N$1,Data!$AP:$AR,2,FALSE))+SUMIFS(FX,Fecha,$A484,Linea,VLOOKUP(N$1,Data!$AP:$AR,3,FALSE),Cuenta,VLOOKUP(N$1,Data!$AP:$AR,2,FALSE))+N483,"")</f>
        <v/>
      </c>
    </row>
    <row r="485" spans="2:14" x14ac:dyDescent="0.25">
      <c r="B485" s="3" t="str">
        <f>IF(AND($A485&lt;&gt;"",B$1&lt;&gt;""),SUMIFS(VM,Fecha,$A485,Linea,VLOOKUP(B$1,Data!$AP:$AR,3,FALSE),Cuenta,VLOOKUP(B$1,Data!$AP:$AR,2,FALSE))+SUMIFS(FX,Fecha,$A485,Linea,VLOOKUP(B$1,Data!$AP:$AR,3,FALSE),Cuenta,VLOOKUP(B$1,Data!$AP:$AR,2,FALSE))+B484,"")</f>
        <v/>
      </c>
      <c r="C485" s="3" t="str">
        <f>IF(AND($A485&lt;&gt;"",C$1&lt;&gt;""),SUMIFS(VM,Fecha,$A485,Linea,VLOOKUP(C$1,Data!$AP:$AR,3,FALSE),Cuenta,VLOOKUP(C$1,Data!$AP:$AR,2,FALSE))+SUMIFS(FX,Fecha,$A485,Linea,VLOOKUP(C$1,Data!$AP:$AR,3,FALSE),Cuenta,VLOOKUP(C$1,Data!$AP:$AR,2,FALSE))+C484,"")</f>
        <v/>
      </c>
      <c r="D485" s="3" t="str">
        <f>IF(AND($A485&lt;&gt;"",D$1&lt;&gt;""),SUMIFS(VM,Fecha,$A485,Linea,VLOOKUP(D$1,Data!$AP:$AR,3,FALSE),Cuenta,VLOOKUP(D$1,Data!$AP:$AR,2,FALSE))+SUMIFS(FX,Fecha,$A485,Linea,VLOOKUP(D$1,Data!$AP:$AR,3,FALSE),Cuenta,VLOOKUP(D$1,Data!$AP:$AR,2,FALSE))+D484,"")</f>
        <v/>
      </c>
      <c r="E485" s="3" t="str">
        <f>IF(AND($A485&lt;&gt;"",E$1&lt;&gt;""),SUMIFS(VM,Fecha,$A485,Linea,VLOOKUP(E$1,Data!$AP:$AR,3,FALSE),Cuenta,VLOOKUP(E$1,Data!$AP:$AR,2,FALSE))+SUMIFS(FX,Fecha,$A485,Linea,VLOOKUP(E$1,Data!$AP:$AR,3,FALSE),Cuenta,VLOOKUP(E$1,Data!$AP:$AR,2,FALSE))+E484,"")</f>
        <v/>
      </c>
      <c r="F485" s="3" t="str">
        <f>IF(AND($A485&lt;&gt;"",F$1&lt;&gt;""),SUMIFS(VM,Fecha,$A485,Linea,VLOOKUP(F$1,Data!$AP:$AR,3,FALSE),Cuenta,VLOOKUP(F$1,Data!$AP:$AR,2,FALSE))+SUMIFS(FX,Fecha,$A485,Linea,VLOOKUP(F$1,Data!$AP:$AR,3,FALSE),Cuenta,VLOOKUP(F$1,Data!$AP:$AR,2,FALSE))+F484,"")</f>
        <v/>
      </c>
      <c r="G485" s="3" t="str">
        <f>IF(AND($A485&lt;&gt;"",G$1&lt;&gt;""),SUMIFS(VM,Fecha,$A485,Linea,VLOOKUP(G$1,Data!$AP:$AR,3,FALSE),Cuenta,VLOOKUP(G$1,Data!$AP:$AR,2,FALSE))+SUMIFS(FX,Fecha,$A485,Linea,VLOOKUP(G$1,Data!$AP:$AR,3,FALSE),Cuenta,VLOOKUP(G$1,Data!$AP:$AR,2,FALSE))+G484,"")</f>
        <v/>
      </c>
      <c r="H485" s="3" t="str">
        <f>IF(AND($A485&lt;&gt;"",H$1&lt;&gt;""),SUMIFS(VM,Fecha,$A485,Linea,VLOOKUP(H$1,Data!$AP:$AR,3,FALSE),Cuenta,VLOOKUP(H$1,Data!$AP:$AR,2,FALSE))+SUMIFS(FX,Fecha,$A485,Linea,VLOOKUP(H$1,Data!$AP:$AR,3,FALSE),Cuenta,VLOOKUP(H$1,Data!$AP:$AR,2,FALSE))+H484,"")</f>
        <v/>
      </c>
      <c r="I485" s="3" t="str">
        <f>IF(AND($A485&lt;&gt;"",I$1&lt;&gt;""),SUMIFS(VM,Fecha,$A485,Linea,VLOOKUP(I$1,Data!$AP:$AR,3,FALSE),Cuenta,VLOOKUP(I$1,Data!$AP:$AR,2,FALSE))+SUMIFS(FX,Fecha,$A485,Linea,VLOOKUP(I$1,Data!$AP:$AR,3,FALSE),Cuenta,VLOOKUP(I$1,Data!$AP:$AR,2,FALSE))+I484,"")</f>
        <v/>
      </c>
      <c r="J485" s="3" t="str">
        <f>IF(AND($A485&lt;&gt;"",J$1&lt;&gt;""),SUMIFS(VM,Fecha,$A485,Linea,VLOOKUP(J$1,Data!$AP:$AR,3,FALSE),Cuenta,VLOOKUP(J$1,Data!$AP:$AR,2,FALSE))+SUMIFS(FX,Fecha,$A485,Linea,VLOOKUP(J$1,Data!$AP:$AR,3,FALSE),Cuenta,VLOOKUP(J$1,Data!$AP:$AR,2,FALSE))+J484,"")</f>
        <v/>
      </c>
      <c r="K485" s="3" t="str">
        <f>IF(AND($A485&lt;&gt;"",K$1&lt;&gt;""),SUMIFS(VM,Fecha,$A485,Linea,VLOOKUP(K$1,Data!$AP:$AR,3,FALSE),Cuenta,VLOOKUP(K$1,Data!$AP:$AR,2,FALSE))+SUMIFS(FX,Fecha,$A485,Linea,VLOOKUP(K$1,Data!$AP:$AR,3,FALSE),Cuenta,VLOOKUP(K$1,Data!$AP:$AR,2,FALSE))+K484,"")</f>
        <v/>
      </c>
      <c r="L485" s="3" t="str">
        <f>IF(AND($A485&lt;&gt;"",L$1&lt;&gt;""),SUMIFS(VM,Fecha,$A485,Linea,VLOOKUP(L$1,Data!$AP:$AR,3,FALSE),Cuenta,VLOOKUP(L$1,Data!$AP:$AR,2,FALSE))+SUMIFS(FX,Fecha,$A485,Linea,VLOOKUP(L$1,Data!$AP:$AR,3,FALSE),Cuenta,VLOOKUP(L$1,Data!$AP:$AR,2,FALSE))+L484,"")</f>
        <v/>
      </c>
      <c r="M485" s="3" t="str">
        <f>IF(AND($A485&lt;&gt;"",M$1&lt;&gt;""),SUMIFS(VM,Fecha,$A485,Linea,VLOOKUP(M$1,Data!$AP:$AR,3,FALSE),Cuenta,VLOOKUP(M$1,Data!$AP:$AR,2,FALSE))+SUMIFS(FX,Fecha,$A485,Linea,VLOOKUP(M$1,Data!$AP:$AR,3,FALSE),Cuenta,VLOOKUP(M$1,Data!$AP:$AR,2,FALSE))+M484,"")</f>
        <v/>
      </c>
      <c r="N485" s="3" t="str">
        <f>IF(AND($A485&lt;&gt;"",N$1&lt;&gt;""),SUMIFS(VM,Fecha,$A485,Linea,VLOOKUP(N$1,Data!$AP:$AR,3,FALSE),Cuenta,VLOOKUP(N$1,Data!$AP:$AR,2,FALSE))+SUMIFS(FX,Fecha,$A485,Linea,VLOOKUP(N$1,Data!$AP:$AR,3,FALSE),Cuenta,VLOOKUP(N$1,Data!$AP:$AR,2,FALSE))+N484,"")</f>
        <v/>
      </c>
    </row>
    <row r="486" spans="2:14" x14ac:dyDescent="0.25">
      <c r="B486" s="3" t="str">
        <f>IF(AND($A486&lt;&gt;"",B$1&lt;&gt;""),SUMIFS(VM,Fecha,$A486,Linea,VLOOKUP(B$1,Data!$AP:$AR,3,FALSE),Cuenta,VLOOKUP(B$1,Data!$AP:$AR,2,FALSE))+SUMIFS(FX,Fecha,$A486,Linea,VLOOKUP(B$1,Data!$AP:$AR,3,FALSE),Cuenta,VLOOKUP(B$1,Data!$AP:$AR,2,FALSE))+B485,"")</f>
        <v/>
      </c>
      <c r="C486" s="3" t="str">
        <f>IF(AND($A486&lt;&gt;"",C$1&lt;&gt;""),SUMIFS(VM,Fecha,$A486,Linea,VLOOKUP(C$1,Data!$AP:$AR,3,FALSE),Cuenta,VLOOKUP(C$1,Data!$AP:$AR,2,FALSE))+SUMIFS(FX,Fecha,$A486,Linea,VLOOKUP(C$1,Data!$AP:$AR,3,FALSE),Cuenta,VLOOKUP(C$1,Data!$AP:$AR,2,FALSE))+C485,"")</f>
        <v/>
      </c>
      <c r="D486" s="3" t="str">
        <f>IF(AND($A486&lt;&gt;"",D$1&lt;&gt;""),SUMIFS(VM,Fecha,$A486,Linea,VLOOKUP(D$1,Data!$AP:$AR,3,FALSE),Cuenta,VLOOKUP(D$1,Data!$AP:$AR,2,FALSE))+SUMIFS(FX,Fecha,$A486,Linea,VLOOKUP(D$1,Data!$AP:$AR,3,FALSE),Cuenta,VLOOKUP(D$1,Data!$AP:$AR,2,FALSE))+D485,"")</f>
        <v/>
      </c>
      <c r="E486" s="3" t="str">
        <f>IF(AND($A486&lt;&gt;"",E$1&lt;&gt;""),SUMIFS(VM,Fecha,$A486,Linea,VLOOKUP(E$1,Data!$AP:$AR,3,FALSE),Cuenta,VLOOKUP(E$1,Data!$AP:$AR,2,FALSE))+SUMIFS(FX,Fecha,$A486,Linea,VLOOKUP(E$1,Data!$AP:$AR,3,FALSE),Cuenta,VLOOKUP(E$1,Data!$AP:$AR,2,FALSE))+E485,"")</f>
        <v/>
      </c>
      <c r="F486" s="3" t="str">
        <f>IF(AND($A486&lt;&gt;"",F$1&lt;&gt;""),SUMIFS(VM,Fecha,$A486,Linea,VLOOKUP(F$1,Data!$AP:$AR,3,FALSE),Cuenta,VLOOKUP(F$1,Data!$AP:$AR,2,FALSE))+SUMIFS(FX,Fecha,$A486,Linea,VLOOKUP(F$1,Data!$AP:$AR,3,FALSE),Cuenta,VLOOKUP(F$1,Data!$AP:$AR,2,FALSE))+F485,"")</f>
        <v/>
      </c>
      <c r="G486" s="3" t="str">
        <f>IF(AND($A486&lt;&gt;"",G$1&lt;&gt;""),SUMIFS(VM,Fecha,$A486,Linea,VLOOKUP(G$1,Data!$AP:$AR,3,FALSE),Cuenta,VLOOKUP(G$1,Data!$AP:$AR,2,FALSE))+SUMIFS(FX,Fecha,$A486,Linea,VLOOKUP(G$1,Data!$AP:$AR,3,FALSE),Cuenta,VLOOKUP(G$1,Data!$AP:$AR,2,FALSE))+G485,"")</f>
        <v/>
      </c>
      <c r="H486" s="3" t="str">
        <f>IF(AND($A486&lt;&gt;"",H$1&lt;&gt;""),SUMIFS(VM,Fecha,$A486,Linea,VLOOKUP(H$1,Data!$AP:$AR,3,FALSE),Cuenta,VLOOKUP(H$1,Data!$AP:$AR,2,FALSE))+SUMIFS(FX,Fecha,$A486,Linea,VLOOKUP(H$1,Data!$AP:$AR,3,FALSE),Cuenta,VLOOKUP(H$1,Data!$AP:$AR,2,FALSE))+H485,"")</f>
        <v/>
      </c>
      <c r="I486" s="3" t="str">
        <f>IF(AND($A486&lt;&gt;"",I$1&lt;&gt;""),SUMIFS(VM,Fecha,$A486,Linea,VLOOKUP(I$1,Data!$AP:$AR,3,FALSE),Cuenta,VLOOKUP(I$1,Data!$AP:$AR,2,FALSE))+SUMIFS(FX,Fecha,$A486,Linea,VLOOKUP(I$1,Data!$AP:$AR,3,FALSE),Cuenta,VLOOKUP(I$1,Data!$AP:$AR,2,FALSE))+I485,"")</f>
        <v/>
      </c>
      <c r="J486" s="3" t="str">
        <f>IF(AND($A486&lt;&gt;"",J$1&lt;&gt;""),SUMIFS(VM,Fecha,$A486,Linea,VLOOKUP(J$1,Data!$AP:$AR,3,FALSE),Cuenta,VLOOKUP(J$1,Data!$AP:$AR,2,FALSE))+SUMIFS(FX,Fecha,$A486,Linea,VLOOKUP(J$1,Data!$AP:$AR,3,FALSE),Cuenta,VLOOKUP(J$1,Data!$AP:$AR,2,FALSE))+J485,"")</f>
        <v/>
      </c>
      <c r="K486" s="3" t="str">
        <f>IF(AND($A486&lt;&gt;"",K$1&lt;&gt;""),SUMIFS(VM,Fecha,$A486,Linea,VLOOKUP(K$1,Data!$AP:$AR,3,FALSE),Cuenta,VLOOKUP(K$1,Data!$AP:$AR,2,FALSE))+SUMIFS(FX,Fecha,$A486,Linea,VLOOKUP(K$1,Data!$AP:$AR,3,FALSE),Cuenta,VLOOKUP(K$1,Data!$AP:$AR,2,FALSE))+K485,"")</f>
        <v/>
      </c>
      <c r="L486" s="3" t="str">
        <f>IF(AND($A486&lt;&gt;"",L$1&lt;&gt;""),SUMIFS(VM,Fecha,$A486,Linea,VLOOKUP(L$1,Data!$AP:$AR,3,FALSE),Cuenta,VLOOKUP(L$1,Data!$AP:$AR,2,FALSE))+SUMIFS(FX,Fecha,$A486,Linea,VLOOKUP(L$1,Data!$AP:$AR,3,FALSE),Cuenta,VLOOKUP(L$1,Data!$AP:$AR,2,FALSE))+L485,"")</f>
        <v/>
      </c>
      <c r="M486" s="3" t="str">
        <f>IF(AND($A486&lt;&gt;"",M$1&lt;&gt;""),SUMIFS(VM,Fecha,$A486,Linea,VLOOKUP(M$1,Data!$AP:$AR,3,FALSE),Cuenta,VLOOKUP(M$1,Data!$AP:$AR,2,FALSE))+SUMIFS(FX,Fecha,$A486,Linea,VLOOKUP(M$1,Data!$AP:$AR,3,FALSE),Cuenta,VLOOKUP(M$1,Data!$AP:$AR,2,FALSE))+M485,"")</f>
        <v/>
      </c>
      <c r="N486" s="3" t="str">
        <f>IF(AND($A486&lt;&gt;"",N$1&lt;&gt;""),SUMIFS(VM,Fecha,$A486,Linea,VLOOKUP(N$1,Data!$AP:$AR,3,FALSE),Cuenta,VLOOKUP(N$1,Data!$AP:$AR,2,FALSE))+SUMIFS(FX,Fecha,$A486,Linea,VLOOKUP(N$1,Data!$AP:$AR,3,FALSE),Cuenta,VLOOKUP(N$1,Data!$AP:$AR,2,FALSE))+N485,"")</f>
        <v/>
      </c>
    </row>
    <row r="487" spans="2:14" x14ac:dyDescent="0.25">
      <c r="B487" s="3" t="str">
        <f>IF(AND($A487&lt;&gt;"",B$1&lt;&gt;""),SUMIFS(VM,Fecha,$A487,Linea,VLOOKUP(B$1,Data!$AP:$AR,3,FALSE),Cuenta,VLOOKUP(B$1,Data!$AP:$AR,2,FALSE))+SUMIFS(FX,Fecha,$A487,Linea,VLOOKUP(B$1,Data!$AP:$AR,3,FALSE),Cuenta,VLOOKUP(B$1,Data!$AP:$AR,2,FALSE))+B486,"")</f>
        <v/>
      </c>
      <c r="C487" s="3" t="str">
        <f>IF(AND($A487&lt;&gt;"",C$1&lt;&gt;""),SUMIFS(VM,Fecha,$A487,Linea,VLOOKUP(C$1,Data!$AP:$AR,3,FALSE),Cuenta,VLOOKUP(C$1,Data!$AP:$AR,2,FALSE))+SUMIFS(FX,Fecha,$A487,Linea,VLOOKUP(C$1,Data!$AP:$AR,3,FALSE),Cuenta,VLOOKUP(C$1,Data!$AP:$AR,2,FALSE))+C486,"")</f>
        <v/>
      </c>
      <c r="D487" s="3" t="str">
        <f>IF(AND($A487&lt;&gt;"",D$1&lt;&gt;""),SUMIFS(VM,Fecha,$A487,Linea,VLOOKUP(D$1,Data!$AP:$AR,3,FALSE),Cuenta,VLOOKUP(D$1,Data!$AP:$AR,2,FALSE))+SUMIFS(FX,Fecha,$A487,Linea,VLOOKUP(D$1,Data!$AP:$AR,3,FALSE),Cuenta,VLOOKUP(D$1,Data!$AP:$AR,2,FALSE))+D486,"")</f>
        <v/>
      </c>
      <c r="E487" s="3" t="str">
        <f>IF(AND($A487&lt;&gt;"",E$1&lt;&gt;""),SUMIFS(VM,Fecha,$A487,Linea,VLOOKUP(E$1,Data!$AP:$AR,3,FALSE),Cuenta,VLOOKUP(E$1,Data!$AP:$AR,2,FALSE))+SUMIFS(FX,Fecha,$A487,Linea,VLOOKUP(E$1,Data!$AP:$AR,3,FALSE),Cuenta,VLOOKUP(E$1,Data!$AP:$AR,2,FALSE))+E486,"")</f>
        <v/>
      </c>
      <c r="F487" s="3" t="str">
        <f>IF(AND($A487&lt;&gt;"",F$1&lt;&gt;""),SUMIFS(VM,Fecha,$A487,Linea,VLOOKUP(F$1,Data!$AP:$AR,3,FALSE),Cuenta,VLOOKUP(F$1,Data!$AP:$AR,2,FALSE))+SUMIFS(FX,Fecha,$A487,Linea,VLOOKUP(F$1,Data!$AP:$AR,3,FALSE),Cuenta,VLOOKUP(F$1,Data!$AP:$AR,2,FALSE))+F486,"")</f>
        <v/>
      </c>
      <c r="G487" s="3" t="str">
        <f>IF(AND($A487&lt;&gt;"",G$1&lt;&gt;""),SUMIFS(VM,Fecha,$A487,Linea,VLOOKUP(G$1,Data!$AP:$AR,3,FALSE),Cuenta,VLOOKUP(G$1,Data!$AP:$AR,2,FALSE))+SUMIFS(FX,Fecha,$A487,Linea,VLOOKUP(G$1,Data!$AP:$AR,3,FALSE),Cuenta,VLOOKUP(G$1,Data!$AP:$AR,2,FALSE))+G486,"")</f>
        <v/>
      </c>
      <c r="H487" s="3" t="str">
        <f>IF(AND($A487&lt;&gt;"",H$1&lt;&gt;""),SUMIFS(VM,Fecha,$A487,Linea,VLOOKUP(H$1,Data!$AP:$AR,3,FALSE),Cuenta,VLOOKUP(H$1,Data!$AP:$AR,2,FALSE))+SUMIFS(FX,Fecha,$A487,Linea,VLOOKUP(H$1,Data!$AP:$AR,3,FALSE),Cuenta,VLOOKUP(H$1,Data!$AP:$AR,2,FALSE))+H486,"")</f>
        <v/>
      </c>
      <c r="I487" s="3" t="str">
        <f>IF(AND($A487&lt;&gt;"",I$1&lt;&gt;""),SUMIFS(VM,Fecha,$A487,Linea,VLOOKUP(I$1,Data!$AP:$AR,3,FALSE),Cuenta,VLOOKUP(I$1,Data!$AP:$AR,2,FALSE))+SUMIFS(FX,Fecha,$A487,Linea,VLOOKUP(I$1,Data!$AP:$AR,3,FALSE),Cuenta,VLOOKUP(I$1,Data!$AP:$AR,2,FALSE))+I486,"")</f>
        <v/>
      </c>
      <c r="J487" s="3" t="str">
        <f>IF(AND($A487&lt;&gt;"",J$1&lt;&gt;""),SUMIFS(VM,Fecha,$A487,Linea,VLOOKUP(J$1,Data!$AP:$AR,3,FALSE),Cuenta,VLOOKUP(J$1,Data!$AP:$AR,2,FALSE))+SUMIFS(FX,Fecha,$A487,Linea,VLOOKUP(J$1,Data!$AP:$AR,3,FALSE),Cuenta,VLOOKUP(J$1,Data!$AP:$AR,2,FALSE))+J486,"")</f>
        <v/>
      </c>
      <c r="K487" s="3" t="str">
        <f>IF(AND($A487&lt;&gt;"",K$1&lt;&gt;""),SUMIFS(VM,Fecha,$A487,Linea,VLOOKUP(K$1,Data!$AP:$AR,3,FALSE),Cuenta,VLOOKUP(K$1,Data!$AP:$AR,2,FALSE))+SUMIFS(FX,Fecha,$A487,Linea,VLOOKUP(K$1,Data!$AP:$AR,3,FALSE),Cuenta,VLOOKUP(K$1,Data!$AP:$AR,2,FALSE))+K486,"")</f>
        <v/>
      </c>
      <c r="L487" s="3" t="str">
        <f>IF(AND($A487&lt;&gt;"",L$1&lt;&gt;""),SUMIFS(VM,Fecha,$A487,Linea,VLOOKUP(L$1,Data!$AP:$AR,3,FALSE),Cuenta,VLOOKUP(L$1,Data!$AP:$AR,2,FALSE))+SUMIFS(FX,Fecha,$A487,Linea,VLOOKUP(L$1,Data!$AP:$AR,3,FALSE),Cuenta,VLOOKUP(L$1,Data!$AP:$AR,2,FALSE))+L486,"")</f>
        <v/>
      </c>
      <c r="M487" s="3" t="str">
        <f>IF(AND($A487&lt;&gt;"",M$1&lt;&gt;""),SUMIFS(VM,Fecha,$A487,Linea,VLOOKUP(M$1,Data!$AP:$AR,3,FALSE),Cuenta,VLOOKUP(M$1,Data!$AP:$AR,2,FALSE))+SUMIFS(FX,Fecha,$A487,Linea,VLOOKUP(M$1,Data!$AP:$AR,3,FALSE),Cuenta,VLOOKUP(M$1,Data!$AP:$AR,2,FALSE))+M486,"")</f>
        <v/>
      </c>
      <c r="N487" s="3" t="str">
        <f>IF(AND($A487&lt;&gt;"",N$1&lt;&gt;""),SUMIFS(VM,Fecha,$A487,Linea,VLOOKUP(N$1,Data!$AP:$AR,3,FALSE),Cuenta,VLOOKUP(N$1,Data!$AP:$AR,2,FALSE))+SUMIFS(FX,Fecha,$A487,Linea,VLOOKUP(N$1,Data!$AP:$AR,3,FALSE),Cuenta,VLOOKUP(N$1,Data!$AP:$AR,2,FALSE))+N486,"")</f>
        <v/>
      </c>
    </row>
    <row r="488" spans="2:14" x14ac:dyDescent="0.25">
      <c r="B488" s="3" t="str">
        <f>IF(AND($A488&lt;&gt;"",B$1&lt;&gt;""),SUMIFS(VM,Fecha,$A488,Linea,VLOOKUP(B$1,Data!$AP:$AR,3,FALSE),Cuenta,VLOOKUP(B$1,Data!$AP:$AR,2,FALSE))+SUMIFS(FX,Fecha,$A488,Linea,VLOOKUP(B$1,Data!$AP:$AR,3,FALSE),Cuenta,VLOOKUP(B$1,Data!$AP:$AR,2,FALSE))+B487,"")</f>
        <v/>
      </c>
      <c r="C488" s="3" t="str">
        <f>IF(AND($A488&lt;&gt;"",C$1&lt;&gt;""),SUMIFS(VM,Fecha,$A488,Linea,VLOOKUP(C$1,Data!$AP:$AR,3,FALSE),Cuenta,VLOOKUP(C$1,Data!$AP:$AR,2,FALSE))+SUMIFS(FX,Fecha,$A488,Linea,VLOOKUP(C$1,Data!$AP:$AR,3,FALSE),Cuenta,VLOOKUP(C$1,Data!$AP:$AR,2,FALSE))+C487,"")</f>
        <v/>
      </c>
      <c r="D488" s="3" t="str">
        <f>IF(AND($A488&lt;&gt;"",D$1&lt;&gt;""),SUMIFS(VM,Fecha,$A488,Linea,VLOOKUP(D$1,Data!$AP:$AR,3,FALSE),Cuenta,VLOOKUP(D$1,Data!$AP:$AR,2,FALSE))+SUMIFS(FX,Fecha,$A488,Linea,VLOOKUP(D$1,Data!$AP:$AR,3,FALSE),Cuenta,VLOOKUP(D$1,Data!$AP:$AR,2,FALSE))+D487,"")</f>
        <v/>
      </c>
      <c r="E488" s="3" t="str">
        <f>IF(AND($A488&lt;&gt;"",E$1&lt;&gt;""),SUMIFS(VM,Fecha,$A488,Linea,VLOOKUP(E$1,Data!$AP:$AR,3,FALSE),Cuenta,VLOOKUP(E$1,Data!$AP:$AR,2,FALSE))+SUMIFS(FX,Fecha,$A488,Linea,VLOOKUP(E$1,Data!$AP:$AR,3,FALSE),Cuenta,VLOOKUP(E$1,Data!$AP:$AR,2,FALSE))+E487,"")</f>
        <v/>
      </c>
      <c r="F488" s="3" t="str">
        <f>IF(AND($A488&lt;&gt;"",F$1&lt;&gt;""),SUMIFS(VM,Fecha,$A488,Linea,VLOOKUP(F$1,Data!$AP:$AR,3,FALSE),Cuenta,VLOOKUP(F$1,Data!$AP:$AR,2,FALSE))+SUMIFS(FX,Fecha,$A488,Linea,VLOOKUP(F$1,Data!$AP:$AR,3,FALSE),Cuenta,VLOOKUP(F$1,Data!$AP:$AR,2,FALSE))+F487,"")</f>
        <v/>
      </c>
      <c r="G488" s="3" t="str">
        <f>IF(AND($A488&lt;&gt;"",G$1&lt;&gt;""),SUMIFS(VM,Fecha,$A488,Linea,VLOOKUP(G$1,Data!$AP:$AR,3,FALSE),Cuenta,VLOOKUP(G$1,Data!$AP:$AR,2,FALSE))+SUMIFS(FX,Fecha,$A488,Linea,VLOOKUP(G$1,Data!$AP:$AR,3,FALSE),Cuenta,VLOOKUP(G$1,Data!$AP:$AR,2,FALSE))+G487,"")</f>
        <v/>
      </c>
      <c r="H488" s="3" t="str">
        <f>IF(AND($A488&lt;&gt;"",H$1&lt;&gt;""),SUMIFS(VM,Fecha,$A488,Linea,VLOOKUP(H$1,Data!$AP:$AR,3,FALSE),Cuenta,VLOOKUP(H$1,Data!$AP:$AR,2,FALSE))+SUMIFS(FX,Fecha,$A488,Linea,VLOOKUP(H$1,Data!$AP:$AR,3,FALSE),Cuenta,VLOOKUP(H$1,Data!$AP:$AR,2,FALSE))+H487,"")</f>
        <v/>
      </c>
      <c r="I488" s="3" t="str">
        <f>IF(AND($A488&lt;&gt;"",I$1&lt;&gt;""),SUMIFS(VM,Fecha,$A488,Linea,VLOOKUP(I$1,Data!$AP:$AR,3,FALSE),Cuenta,VLOOKUP(I$1,Data!$AP:$AR,2,FALSE))+SUMIFS(FX,Fecha,$A488,Linea,VLOOKUP(I$1,Data!$AP:$AR,3,FALSE),Cuenta,VLOOKUP(I$1,Data!$AP:$AR,2,FALSE))+I487,"")</f>
        <v/>
      </c>
      <c r="J488" s="3" t="str">
        <f>IF(AND($A488&lt;&gt;"",J$1&lt;&gt;""),SUMIFS(VM,Fecha,$A488,Linea,VLOOKUP(J$1,Data!$AP:$AR,3,FALSE),Cuenta,VLOOKUP(J$1,Data!$AP:$AR,2,FALSE))+SUMIFS(FX,Fecha,$A488,Linea,VLOOKUP(J$1,Data!$AP:$AR,3,FALSE),Cuenta,VLOOKUP(J$1,Data!$AP:$AR,2,FALSE))+J487,"")</f>
        <v/>
      </c>
      <c r="K488" s="3" t="str">
        <f>IF(AND($A488&lt;&gt;"",K$1&lt;&gt;""),SUMIFS(VM,Fecha,$A488,Linea,VLOOKUP(K$1,Data!$AP:$AR,3,FALSE),Cuenta,VLOOKUP(K$1,Data!$AP:$AR,2,FALSE))+SUMIFS(FX,Fecha,$A488,Linea,VLOOKUP(K$1,Data!$AP:$AR,3,FALSE),Cuenta,VLOOKUP(K$1,Data!$AP:$AR,2,FALSE))+K487,"")</f>
        <v/>
      </c>
      <c r="L488" s="3" t="str">
        <f>IF(AND($A488&lt;&gt;"",L$1&lt;&gt;""),SUMIFS(VM,Fecha,$A488,Linea,VLOOKUP(L$1,Data!$AP:$AR,3,FALSE),Cuenta,VLOOKUP(L$1,Data!$AP:$AR,2,FALSE))+SUMIFS(FX,Fecha,$A488,Linea,VLOOKUP(L$1,Data!$AP:$AR,3,FALSE),Cuenta,VLOOKUP(L$1,Data!$AP:$AR,2,FALSE))+L487,"")</f>
        <v/>
      </c>
      <c r="M488" s="3" t="str">
        <f>IF(AND($A488&lt;&gt;"",M$1&lt;&gt;""),SUMIFS(VM,Fecha,$A488,Linea,VLOOKUP(M$1,Data!$AP:$AR,3,FALSE),Cuenta,VLOOKUP(M$1,Data!$AP:$AR,2,FALSE))+SUMIFS(FX,Fecha,$A488,Linea,VLOOKUP(M$1,Data!$AP:$AR,3,FALSE),Cuenta,VLOOKUP(M$1,Data!$AP:$AR,2,FALSE))+M487,"")</f>
        <v/>
      </c>
      <c r="N488" s="3" t="str">
        <f>IF(AND($A488&lt;&gt;"",N$1&lt;&gt;""),SUMIFS(VM,Fecha,$A488,Linea,VLOOKUP(N$1,Data!$AP:$AR,3,FALSE),Cuenta,VLOOKUP(N$1,Data!$AP:$AR,2,FALSE))+SUMIFS(FX,Fecha,$A488,Linea,VLOOKUP(N$1,Data!$AP:$AR,3,FALSE),Cuenta,VLOOKUP(N$1,Data!$AP:$AR,2,FALSE))+N487,"")</f>
        <v/>
      </c>
    </row>
    <row r="489" spans="2:14" x14ac:dyDescent="0.25">
      <c r="B489" s="3" t="str">
        <f>IF(AND($A489&lt;&gt;"",B$1&lt;&gt;""),SUMIFS(VM,Fecha,$A489,Linea,VLOOKUP(B$1,Data!$AP:$AR,3,FALSE),Cuenta,VLOOKUP(B$1,Data!$AP:$AR,2,FALSE))+SUMIFS(FX,Fecha,$A489,Linea,VLOOKUP(B$1,Data!$AP:$AR,3,FALSE),Cuenta,VLOOKUP(B$1,Data!$AP:$AR,2,FALSE))+B488,"")</f>
        <v/>
      </c>
      <c r="C489" s="3" t="str">
        <f>IF(AND($A489&lt;&gt;"",C$1&lt;&gt;""),SUMIFS(VM,Fecha,$A489,Linea,VLOOKUP(C$1,Data!$AP:$AR,3,FALSE),Cuenta,VLOOKUP(C$1,Data!$AP:$AR,2,FALSE))+SUMIFS(FX,Fecha,$A489,Linea,VLOOKUP(C$1,Data!$AP:$AR,3,FALSE),Cuenta,VLOOKUP(C$1,Data!$AP:$AR,2,FALSE))+C488,"")</f>
        <v/>
      </c>
      <c r="D489" s="3" t="str">
        <f>IF(AND($A489&lt;&gt;"",D$1&lt;&gt;""),SUMIFS(VM,Fecha,$A489,Linea,VLOOKUP(D$1,Data!$AP:$AR,3,FALSE),Cuenta,VLOOKUP(D$1,Data!$AP:$AR,2,FALSE))+SUMIFS(FX,Fecha,$A489,Linea,VLOOKUP(D$1,Data!$AP:$AR,3,FALSE),Cuenta,VLOOKUP(D$1,Data!$AP:$AR,2,FALSE))+D488,"")</f>
        <v/>
      </c>
      <c r="E489" s="3" t="str">
        <f>IF(AND($A489&lt;&gt;"",E$1&lt;&gt;""),SUMIFS(VM,Fecha,$A489,Linea,VLOOKUP(E$1,Data!$AP:$AR,3,FALSE),Cuenta,VLOOKUP(E$1,Data!$AP:$AR,2,FALSE))+SUMIFS(FX,Fecha,$A489,Linea,VLOOKUP(E$1,Data!$AP:$AR,3,FALSE),Cuenta,VLOOKUP(E$1,Data!$AP:$AR,2,FALSE))+E488,"")</f>
        <v/>
      </c>
      <c r="F489" s="3" t="str">
        <f>IF(AND($A489&lt;&gt;"",F$1&lt;&gt;""),SUMIFS(VM,Fecha,$A489,Linea,VLOOKUP(F$1,Data!$AP:$AR,3,FALSE),Cuenta,VLOOKUP(F$1,Data!$AP:$AR,2,FALSE))+SUMIFS(FX,Fecha,$A489,Linea,VLOOKUP(F$1,Data!$AP:$AR,3,FALSE),Cuenta,VLOOKUP(F$1,Data!$AP:$AR,2,FALSE))+F488,"")</f>
        <v/>
      </c>
      <c r="G489" s="3" t="str">
        <f>IF(AND($A489&lt;&gt;"",G$1&lt;&gt;""),SUMIFS(VM,Fecha,$A489,Linea,VLOOKUP(G$1,Data!$AP:$AR,3,FALSE),Cuenta,VLOOKUP(G$1,Data!$AP:$AR,2,FALSE))+SUMIFS(FX,Fecha,$A489,Linea,VLOOKUP(G$1,Data!$AP:$AR,3,FALSE),Cuenta,VLOOKUP(G$1,Data!$AP:$AR,2,FALSE))+G488,"")</f>
        <v/>
      </c>
      <c r="H489" s="3" t="str">
        <f>IF(AND($A489&lt;&gt;"",H$1&lt;&gt;""),SUMIFS(VM,Fecha,$A489,Linea,VLOOKUP(H$1,Data!$AP:$AR,3,FALSE),Cuenta,VLOOKUP(H$1,Data!$AP:$AR,2,FALSE))+SUMIFS(FX,Fecha,$A489,Linea,VLOOKUP(H$1,Data!$AP:$AR,3,FALSE),Cuenta,VLOOKUP(H$1,Data!$AP:$AR,2,FALSE))+H488,"")</f>
        <v/>
      </c>
      <c r="I489" s="3" t="str">
        <f>IF(AND($A489&lt;&gt;"",I$1&lt;&gt;""),SUMIFS(VM,Fecha,$A489,Linea,VLOOKUP(I$1,Data!$AP:$AR,3,FALSE),Cuenta,VLOOKUP(I$1,Data!$AP:$AR,2,FALSE))+SUMIFS(FX,Fecha,$A489,Linea,VLOOKUP(I$1,Data!$AP:$AR,3,FALSE),Cuenta,VLOOKUP(I$1,Data!$AP:$AR,2,FALSE))+I488,"")</f>
        <v/>
      </c>
      <c r="J489" s="3" t="str">
        <f>IF(AND($A489&lt;&gt;"",J$1&lt;&gt;""),SUMIFS(VM,Fecha,$A489,Linea,VLOOKUP(J$1,Data!$AP:$AR,3,FALSE),Cuenta,VLOOKUP(J$1,Data!$AP:$AR,2,FALSE))+SUMIFS(FX,Fecha,$A489,Linea,VLOOKUP(J$1,Data!$AP:$AR,3,FALSE),Cuenta,VLOOKUP(J$1,Data!$AP:$AR,2,FALSE))+J488,"")</f>
        <v/>
      </c>
      <c r="K489" s="3" t="str">
        <f>IF(AND($A489&lt;&gt;"",K$1&lt;&gt;""),SUMIFS(VM,Fecha,$A489,Linea,VLOOKUP(K$1,Data!$AP:$AR,3,FALSE),Cuenta,VLOOKUP(K$1,Data!$AP:$AR,2,FALSE))+SUMIFS(FX,Fecha,$A489,Linea,VLOOKUP(K$1,Data!$AP:$AR,3,FALSE),Cuenta,VLOOKUP(K$1,Data!$AP:$AR,2,FALSE))+K488,"")</f>
        <v/>
      </c>
      <c r="L489" s="3" t="str">
        <f>IF(AND($A489&lt;&gt;"",L$1&lt;&gt;""),SUMIFS(VM,Fecha,$A489,Linea,VLOOKUP(L$1,Data!$AP:$AR,3,FALSE),Cuenta,VLOOKUP(L$1,Data!$AP:$AR,2,FALSE))+SUMIFS(FX,Fecha,$A489,Linea,VLOOKUP(L$1,Data!$AP:$AR,3,FALSE),Cuenta,VLOOKUP(L$1,Data!$AP:$AR,2,FALSE))+L488,"")</f>
        <v/>
      </c>
      <c r="M489" s="3" t="str">
        <f>IF(AND($A489&lt;&gt;"",M$1&lt;&gt;""),SUMIFS(VM,Fecha,$A489,Linea,VLOOKUP(M$1,Data!$AP:$AR,3,FALSE),Cuenta,VLOOKUP(M$1,Data!$AP:$AR,2,FALSE))+SUMIFS(FX,Fecha,$A489,Linea,VLOOKUP(M$1,Data!$AP:$AR,3,FALSE),Cuenta,VLOOKUP(M$1,Data!$AP:$AR,2,FALSE))+M488,"")</f>
        <v/>
      </c>
      <c r="N489" s="3" t="str">
        <f>IF(AND($A489&lt;&gt;"",N$1&lt;&gt;""),SUMIFS(VM,Fecha,$A489,Linea,VLOOKUP(N$1,Data!$AP:$AR,3,FALSE),Cuenta,VLOOKUP(N$1,Data!$AP:$AR,2,FALSE))+SUMIFS(FX,Fecha,$A489,Linea,VLOOKUP(N$1,Data!$AP:$AR,3,FALSE),Cuenta,VLOOKUP(N$1,Data!$AP:$AR,2,FALSE))+N488,"")</f>
        <v/>
      </c>
    </row>
    <row r="490" spans="2:14" x14ac:dyDescent="0.25">
      <c r="B490" s="3" t="str">
        <f>IF(AND($A490&lt;&gt;"",B$1&lt;&gt;""),SUMIFS(VM,Fecha,$A490,Linea,VLOOKUP(B$1,Data!$AP:$AR,3,FALSE),Cuenta,VLOOKUP(B$1,Data!$AP:$AR,2,FALSE))+SUMIFS(FX,Fecha,$A490,Linea,VLOOKUP(B$1,Data!$AP:$AR,3,FALSE),Cuenta,VLOOKUP(B$1,Data!$AP:$AR,2,FALSE))+B489,"")</f>
        <v/>
      </c>
      <c r="C490" s="3" t="str">
        <f>IF(AND($A490&lt;&gt;"",C$1&lt;&gt;""),SUMIFS(VM,Fecha,$A490,Linea,VLOOKUP(C$1,Data!$AP:$AR,3,FALSE),Cuenta,VLOOKUP(C$1,Data!$AP:$AR,2,FALSE))+SUMIFS(FX,Fecha,$A490,Linea,VLOOKUP(C$1,Data!$AP:$AR,3,FALSE),Cuenta,VLOOKUP(C$1,Data!$AP:$AR,2,FALSE))+C489,"")</f>
        <v/>
      </c>
      <c r="D490" s="3" t="str">
        <f>IF(AND($A490&lt;&gt;"",D$1&lt;&gt;""),SUMIFS(VM,Fecha,$A490,Linea,VLOOKUP(D$1,Data!$AP:$AR,3,FALSE),Cuenta,VLOOKUP(D$1,Data!$AP:$AR,2,FALSE))+SUMIFS(FX,Fecha,$A490,Linea,VLOOKUP(D$1,Data!$AP:$AR,3,FALSE),Cuenta,VLOOKUP(D$1,Data!$AP:$AR,2,FALSE))+D489,"")</f>
        <v/>
      </c>
      <c r="E490" s="3" t="str">
        <f>IF(AND($A490&lt;&gt;"",E$1&lt;&gt;""),SUMIFS(VM,Fecha,$A490,Linea,VLOOKUP(E$1,Data!$AP:$AR,3,FALSE),Cuenta,VLOOKUP(E$1,Data!$AP:$AR,2,FALSE))+SUMIFS(FX,Fecha,$A490,Linea,VLOOKUP(E$1,Data!$AP:$AR,3,FALSE),Cuenta,VLOOKUP(E$1,Data!$AP:$AR,2,FALSE))+E489,"")</f>
        <v/>
      </c>
      <c r="F490" s="3" t="str">
        <f>IF(AND($A490&lt;&gt;"",F$1&lt;&gt;""),SUMIFS(VM,Fecha,$A490,Linea,VLOOKUP(F$1,Data!$AP:$AR,3,FALSE),Cuenta,VLOOKUP(F$1,Data!$AP:$AR,2,FALSE))+SUMIFS(FX,Fecha,$A490,Linea,VLOOKUP(F$1,Data!$AP:$AR,3,FALSE),Cuenta,VLOOKUP(F$1,Data!$AP:$AR,2,FALSE))+F489,"")</f>
        <v/>
      </c>
      <c r="G490" s="3" t="str">
        <f>IF(AND($A490&lt;&gt;"",G$1&lt;&gt;""),SUMIFS(VM,Fecha,$A490,Linea,VLOOKUP(G$1,Data!$AP:$AR,3,FALSE),Cuenta,VLOOKUP(G$1,Data!$AP:$AR,2,FALSE))+SUMIFS(FX,Fecha,$A490,Linea,VLOOKUP(G$1,Data!$AP:$AR,3,FALSE),Cuenta,VLOOKUP(G$1,Data!$AP:$AR,2,FALSE))+G489,"")</f>
        <v/>
      </c>
      <c r="H490" s="3" t="str">
        <f>IF(AND($A490&lt;&gt;"",H$1&lt;&gt;""),SUMIFS(VM,Fecha,$A490,Linea,VLOOKUP(H$1,Data!$AP:$AR,3,FALSE),Cuenta,VLOOKUP(H$1,Data!$AP:$AR,2,FALSE))+SUMIFS(FX,Fecha,$A490,Linea,VLOOKUP(H$1,Data!$AP:$AR,3,FALSE),Cuenta,VLOOKUP(H$1,Data!$AP:$AR,2,FALSE))+H489,"")</f>
        <v/>
      </c>
      <c r="I490" s="3" t="str">
        <f>IF(AND($A490&lt;&gt;"",I$1&lt;&gt;""),SUMIFS(VM,Fecha,$A490,Linea,VLOOKUP(I$1,Data!$AP:$AR,3,FALSE),Cuenta,VLOOKUP(I$1,Data!$AP:$AR,2,FALSE))+SUMIFS(FX,Fecha,$A490,Linea,VLOOKUP(I$1,Data!$AP:$AR,3,FALSE),Cuenta,VLOOKUP(I$1,Data!$AP:$AR,2,FALSE))+I489,"")</f>
        <v/>
      </c>
      <c r="J490" s="3" t="str">
        <f>IF(AND($A490&lt;&gt;"",J$1&lt;&gt;""),SUMIFS(VM,Fecha,$A490,Linea,VLOOKUP(J$1,Data!$AP:$AR,3,FALSE),Cuenta,VLOOKUP(J$1,Data!$AP:$AR,2,FALSE))+SUMIFS(FX,Fecha,$A490,Linea,VLOOKUP(J$1,Data!$AP:$AR,3,FALSE),Cuenta,VLOOKUP(J$1,Data!$AP:$AR,2,FALSE))+J489,"")</f>
        <v/>
      </c>
      <c r="K490" s="3" t="str">
        <f>IF(AND($A490&lt;&gt;"",K$1&lt;&gt;""),SUMIFS(VM,Fecha,$A490,Linea,VLOOKUP(K$1,Data!$AP:$AR,3,FALSE),Cuenta,VLOOKUP(K$1,Data!$AP:$AR,2,FALSE))+SUMIFS(FX,Fecha,$A490,Linea,VLOOKUP(K$1,Data!$AP:$AR,3,FALSE),Cuenta,VLOOKUP(K$1,Data!$AP:$AR,2,FALSE))+K489,"")</f>
        <v/>
      </c>
      <c r="L490" s="3" t="str">
        <f>IF(AND($A490&lt;&gt;"",L$1&lt;&gt;""),SUMIFS(VM,Fecha,$A490,Linea,VLOOKUP(L$1,Data!$AP:$AR,3,FALSE),Cuenta,VLOOKUP(L$1,Data!$AP:$AR,2,FALSE))+SUMIFS(FX,Fecha,$A490,Linea,VLOOKUP(L$1,Data!$AP:$AR,3,FALSE),Cuenta,VLOOKUP(L$1,Data!$AP:$AR,2,FALSE))+L489,"")</f>
        <v/>
      </c>
      <c r="M490" s="3" t="str">
        <f>IF(AND($A490&lt;&gt;"",M$1&lt;&gt;""),SUMIFS(VM,Fecha,$A490,Linea,VLOOKUP(M$1,Data!$AP:$AR,3,FALSE),Cuenta,VLOOKUP(M$1,Data!$AP:$AR,2,FALSE))+SUMIFS(FX,Fecha,$A490,Linea,VLOOKUP(M$1,Data!$AP:$AR,3,FALSE),Cuenta,VLOOKUP(M$1,Data!$AP:$AR,2,FALSE))+M489,"")</f>
        <v/>
      </c>
      <c r="N490" s="3" t="str">
        <f>IF(AND($A490&lt;&gt;"",N$1&lt;&gt;""),SUMIFS(VM,Fecha,$A490,Linea,VLOOKUP(N$1,Data!$AP:$AR,3,FALSE),Cuenta,VLOOKUP(N$1,Data!$AP:$AR,2,FALSE))+SUMIFS(FX,Fecha,$A490,Linea,VLOOKUP(N$1,Data!$AP:$AR,3,FALSE),Cuenta,VLOOKUP(N$1,Data!$AP:$AR,2,FALSE))+N489,"")</f>
        <v/>
      </c>
    </row>
    <row r="491" spans="2:14" x14ac:dyDescent="0.25">
      <c r="B491" s="3" t="str">
        <f>IF(AND($A491&lt;&gt;"",B$1&lt;&gt;""),SUMIFS(VM,Fecha,$A491,Linea,VLOOKUP(B$1,Data!$AP:$AR,3,FALSE),Cuenta,VLOOKUP(B$1,Data!$AP:$AR,2,FALSE))+SUMIFS(FX,Fecha,$A491,Linea,VLOOKUP(B$1,Data!$AP:$AR,3,FALSE),Cuenta,VLOOKUP(B$1,Data!$AP:$AR,2,FALSE))+B490,"")</f>
        <v/>
      </c>
      <c r="C491" s="3" t="str">
        <f>IF(AND($A491&lt;&gt;"",C$1&lt;&gt;""),SUMIFS(VM,Fecha,$A491,Linea,VLOOKUP(C$1,Data!$AP:$AR,3,FALSE),Cuenta,VLOOKUP(C$1,Data!$AP:$AR,2,FALSE))+SUMIFS(FX,Fecha,$A491,Linea,VLOOKUP(C$1,Data!$AP:$AR,3,FALSE),Cuenta,VLOOKUP(C$1,Data!$AP:$AR,2,FALSE))+C490,"")</f>
        <v/>
      </c>
      <c r="D491" s="3" t="str">
        <f>IF(AND($A491&lt;&gt;"",D$1&lt;&gt;""),SUMIFS(VM,Fecha,$A491,Linea,VLOOKUP(D$1,Data!$AP:$AR,3,FALSE),Cuenta,VLOOKUP(D$1,Data!$AP:$AR,2,FALSE))+SUMIFS(FX,Fecha,$A491,Linea,VLOOKUP(D$1,Data!$AP:$AR,3,FALSE),Cuenta,VLOOKUP(D$1,Data!$AP:$AR,2,FALSE))+D490,"")</f>
        <v/>
      </c>
      <c r="E491" s="3" t="str">
        <f>IF(AND($A491&lt;&gt;"",E$1&lt;&gt;""),SUMIFS(VM,Fecha,$A491,Linea,VLOOKUP(E$1,Data!$AP:$AR,3,FALSE),Cuenta,VLOOKUP(E$1,Data!$AP:$AR,2,FALSE))+SUMIFS(FX,Fecha,$A491,Linea,VLOOKUP(E$1,Data!$AP:$AR,3,FALSE),Cuenta,VLOOKUP(E$1,Data!$AP:$AR,2,FALSE))+E490,"")</f>
        <v/>
      </c>
      <c r="F491" s="3" t="str">
        <f>IF(AND($A491&lt;&gt;"",F$1&lt;&gt;""),SUMIFS(VM,Fecha,$A491,Linea,VLOOKUP(F$1,Data!$AP:$AR,3,FALSE),Cuenta,VLOOKUP(F$1,Data!$AP:$AR,2,FALSE))+SUMIFS(FX,Fecha,$A491,Linea,VLOOKUP(F$1,Data!$AP:$AR,3,FALSE),Cuenta,VLOOKUP(F$1,Data!$AP:$AR,2,FALSE))+F490,"")</f>
        <v/>
      </c>
      <c r="G491" s="3" t="str">
        <f>IF(AND($A491&lt;&gt;"",G$1&lt;&gt;""),SUMIFS(VM,Fecha,$A491,Linea,VLOOKUP(G$1,Data!$AP:$AR,3,FALSE),Cuenta,VLOOKUP(G$1,Data!$AP:$AR,2,FALSE))+SUMIFS(FX,Fecha,$A491,Linea,VLOOKUP(G$1,Data!$AP:$AR,3,FALSE),Cuenta,VLOOKUP(G$1,Data!$AP:$AR,2,FALSE))+G490,"")</f>
        <v/>
      </c>
      <c r="H491" s="3" t="str">
        <f>IF(AND($A491&lt;&gt;"",H$1&lt;&gt;""),SUMIFS(VM,Fecha,$A491,Linea,VLOOKUP(H$1,Data!$AP:$AR,3,FALSE),Cuenta,VLOOKUP(H$1,Data!$AP:$AR,2,FALSE))+SUMIFS(FX,Fecha,$A491,Linea,VLOOKUP(H$1,Data!$AP:$AR,3,FALSE),Cuenta,VLOOKUP(H$1,Data!$AP:$AR,2,FALSE))+H490,"")</f>
        <v/>
      </c>
      <c r="I491" s="3" t="str">
        <f>IF(AND($A491&lt;&gt;"",I$1&lt;&gt;""),SUMIFS(VM,Fecha,$A491,Linea,VLOOKUP(I$1,Data!$AP:$AR,3,FALSE),Cuenta,VLOOKUP(I$1,Data!$AP:$AR,2,FALSE))+SUMIFS(FX,Fecha,$A491,Linea,VLOOKUP(I$1,Data!$AP:$AR,3,FALSE),Cuenta,VLOOKUP(I$1,Data!$AP:$AR,2,FALSE))+I490,"")</f>
        <v/>
      </c>
      <c r="J491" s="3" t="str">
        <f>IF(AND($A491&lt;&gt;"",J$1&lt;&gt;""),SUMIFS(VM,Fecha,$A491,Linea,VLOOKUP(J$1,Data!$AP:$AR,3,FALSE),Cuenta,VLOOKUP(J$1,Data!$AP:$AR,2,FALSE))+SUMIFS(FX,Fecha,$A491,Linea,VLOOKUP(J$1,Data!$AP:$AR,3,FALSE),Cuenta,VLOOKUP(J$1,Data!$AP:$AR,2,FALSE))+J490,"")</f>
        <v/>
      </c>
      <c r="K491" s="3" t="str">
        <f>IF(AND($A491&lt;&gt;"",K$1&lt;&gt;""),SUMIFS(VM,Fecha,$A491,Linea,VLOOKUP(K$1,Data!$AP:$AR,3,FALSE),Cuenta,VLOOKUP(K$1,Data!$AP:$AR,2,FALSE))+SUMIFS(FX,Fecha,$A491,Linea,VLOOKUP(K$1,Data!$AP:$AR,3,FALSE),Cuenta,VLOOKUP(K$1,Data!$AP:$AR,2,FALSE))+K490,"")</f>
        <v/>
      </c>
      <c r="L491" s="3" t="str">
        <f>IF(AND($A491&lt;&gt;"",L$1&lt;&gt;""),SUMIFS(VM,Fecha,$A491,Linea,VLOOKUP(L$1,Data!$AP:$AR,3,FALSE),Cuenta,VLOOKUP(L$1,Data!$AP:$AR,2,FALSE))+SUMIFS(FX,Fecha,$A491,Linea,VLOOKUP(L$1,Data!$AP:$AR,3,FALSE),Cuenta,VLOOKUP(L$1,Data!$AP:$AR,2,FALSE))+L490,"")</f>
        <v/>
      </c>
      <c r="M491" s="3" t="str">
        <f>IF(AND($A491&lt;&gt;"",M$1&lt;&gt;""),SUMIFS(VM,Fecha,$A491,Linea,VLOOKUP(M$1,Data!$AP:$AR,3,FALSE),Cuenta,VLOOKUP(M$1,Data!$AP:$AR,2,FALSE))+SUMIFS(FX,Fecha,$A491,Linea,VLOOKUP(M$1,Data!$AP:$AR,3,FALSE),Cuenta,VLOOKUP(M$1,Data!$AP:$AR,2,FALSE))+M490,"")</f>
        <v/>
      </c>
      <c r="N491" s="3" t="str">
        <f>IF(AND($A491&lt;&gt;"",N$1&lt;&gt;""),SUMIFS(VM,Fecha,$A491,Linea,VLOOKUP(N$1,Data!$AP:$AR,3,FALSE),Cuenta,VLOOKUP(N$1,Data!$AP:$AR,2,FALSE))+SUMIFS(FX,Fecha,$A491,Linea,VLOOKUP(N$1,Data!$AP:$AR,3,FALSE),Cuenta,VLOOKUP(N$1,Data!$AP:$AR,2,FALSE))+N490,"")</f>
        <v/>
      </c>
    </row>
    <row r="492" spans="2:14" x14ac:dyDescent="0.25">
      <c r="B492" s="3" t="str">
        <f>IF(AND($A492&lt;&gt;"",B$1&lt;&gt;""),SUMIFS(VM,Fecha,$A492,Linea,VLOOKUP(B$1,Data!$AP:$AR,3,FALSE),Cuenta,VLOOKUP(B$1,Data!$AP:$AR,2,FALSE))+SUMIFS(FX,Fecha,$A492,Linea,VLOOKUP(B$1,Data!$AP:$AR,3,FALSE),Cuenta,VLOOKUP(B$1,Data!$AP:$AR,2,FALSE))+B491,"")</f>
        <v/>
      </c>
      <c r="C492" s="3" t="str">
        <f>IF(AND($A492&lt;&gt;"",C$1&lt;&gt;""),SUMIFS(VM,Fecha,$A492,Linea,VLOOKUP(C$1,Data!$AP:$AR,3,FALSE),Cuenta,VLOOKUP(C$1,Data!$AP:$AR,2,FALSE))+SUMIFS(FX,Fecha,$A492,Linea,VLOOKUP(C$1,Data!$AP:$AR,3,FALSE),Cuenta,VLOOKUP(C$1,Data!$AP:$AR,2,FALSE))+C491,"")</f>
        <v/>
      </c>
      <c r="D492" s="3" t="str">
        <f>IF(AND($A492&lt;&gt;"",D$1&lt;&gt;""),SUMIFS(VM,Fecha,$A492,Linea,VLOOKUP(D$1,Data!$AP:$AR,3,FALSE),Cuenta,VLOOKUP(D$1,Data!$AP:$AR,2,FALSE))+SUMIFS(FX,Fecha,$A492,Linea,VLOOKUP(D$1,Data!$AP:$AR,3,FALSE),Cuenta,VLOOKUP(D$1,Data!$AP:$AR,2,FALSE))+D491,"")</f>
        <v/>
      </c>
      <c r="E492" s="3" t="str">
        <f>IF(AND($A492&lt;&gt;"",E$1&lt;&gt;""),SUMIFS(VM,Fecha,$A492,Linea,VLOOKUP(E$1,Data!$AP:$AR,3,FALSE),Cuenta,VLOOKUP(E$1,Data!$AP:$AR,2,FALSE))+SUMIFS(FX,Fecha,$A492,Linea,VLOOKUP(E$1,Data!$AP:$AR,3,FALSE),Cuenta,VLOOKUP(E$1,Data!$AP:$AR,2,FALSE))+E491,"")</f>
        <v/>
      </c>
      <c r="F492" s="3" t="str">
        <f>IF(AND($A492&lt;&gt;"",F$1&lt;&gt;""),SUMIFS(VM,Fecha,$A492,Linea,VLOOKUP(F$1,Data!$AP:$AR,3,FALSE),Cuenta,VLOOKUP(F$1,Data!$AP:$AR,2,FALSE))+SUMIFS(FX,Fecha,$A492,Linea,VLOOKUP(F$1,Data!$AP:$AR,3,FALSE),Cuenta,VLOOKUP(F$1,Data!$AP:$AR,2,FALSE))+F491,"")</f>
        <v/>
      </c>
      <c r="G492" s="3" t="str">
        <f>IF(AND($A492&lt;&gt;"",G$1&lt;&gt;""),SUMIFS(VM,Fecha,$A492,Linea,VLOOKUP(G$1,Data!$AP:$AR,3,FALSE),Cuenta,VLOOKUP(G$1,Data!$AP:$AR,2,FALSE))+SUMIFS(FX,Fecha,$A492,Linea,VLOOKUP(G$1,Data!$AP:$AR,3,FALSE),Cuenta,VLOOKUP(G$1,Data!$AP:$AR,2,FALSE))+G491,"")</f>
        <v/>
      </c>
      <c r="H492" s="3" t="str">
        <f>IF(AND($A492&lt;&gt;"",H$1&lt;&gt;""),SUMIFS(VM,Fecha,$A492,Linea,VLOOKUP(H$1,Data!$AP:$AR,3,FALSE),Cuenta,VLOOKUP(H$1,Data!$AP:$AR,2,FALSE))+SUMIFS(FX,Fecha,$A492,Linea,VLOOKUP(H$1,Data!$AP:$AR,3,FALSE),Cuenta,VLOOKUP(H$1,Data!$AP:$AR,2,FALSE))+H491,"")</f>
        <v/>
      </c>
      <c r="I492" s="3" t="str">
        <f>IF(AND($A492&lt;&gt;"",I$1&lt;&gt;""),SUMIFS(VM,Fecha,$A492,Linea,VLOOKUP(I$1,Data!$AP:$AR,3,FALSE),Cuenta,VLOOKUP(I$1,Data!$AP:$AR,2,FALSE))+SUMIFS(FX,Fecha,$A492,Linea,VLOOKUP(I$1,Data!$AP:$AR,3,FALSE),Cuenta,VLOOKUP(I$1,Data!$AP:$AR,2,FALSE))+I491,"")</f>
        <v/>
      </c>
      <c r="J492" s="3" t="str">
        <f>IF(AND($A492&lt;&gt;"",J$1&lt;&gt;""),SUMIFS(VM,Fecha,$A492,Linea,VLOOKUP(J$1,Data!$AP:$AR,3,FALSE),Cuenta,VLOOKUP(J$1,Data!$AP:$AR,2,FALSE))+SUMIFS(FX,Fecha,$A492,Linea,VLOOKUP(J$1,Data!$AP:$AR,3,FALSE),Cuenta,VLOOKUP(J$1,Data!$AP:$AR,2,FALSE))+J491,"")</f>
        <v/>
      </c>
      <c r="K492" s="3" t="str">
        <f>IF(AND($A492&lt;&gt;"",K$1&lt;&gt;""),SUMIFS(VM,Fecha,$A492,Linea,VLOOKUP(K$1,Data!$AP:$AR,3,FALSE),Cuenta,VLOOKUP(K$1,Data!$AP:$AR,2,FALSE))+SUMIFS(FX,Fecha,$A492,Linea,VLOOKUP(K$1,Data!$AP:$AR,3,FALSE),Cuenta,VLOOKUP(K$1,Data!$AP:$AR,2,FALSE))+K491,"")</f>
        <v/>
      </c>
      <c r="L492" s="3" t="str">
        <f>IF(AND($A492&lt;&gt;"",L$1&lt;&gt;""),SUMIFS(VM,Fecha,$A492,Linea,VLOOKUP(L$1,Data!$AP:$AR,3,FALSE),Cuenta,VLOOKUP(L$1,Data!$AP:$AR,2,FALSE))+SUMIFS(FX,Fecha,$A492,Linea,VLOOKUP(L$1,Data!$AP:$AR,3,FALSE),Cuenta,VLOOKUP(L$1,Data!$AP:$AR,2,FALSE))+L491,"")</f>
        <v/>
      </c>
      <c r="M492" s="3" t="str">
        <f>IF(AND($A492&lt;&gt;"",M$1&lt;&gt;""),SUMIFS(VM,Fecha,$A492,Linea,VLOOKUP(M$1,Data!$AP:$AR,3,FALSE),Cuenta,VLOOKUP(M$1,Data!$AP:$AR,2,FALSE))+SUMIFS(FX,Fecha,$A492,Linea,VLOOKUP(M$1,Data!$AP:$AR,3,FALSE),Cuenta,VLOOKUP(M$1,Data!$AP:$AR,2,FALSE))+M491,"")</f>
        <v/>
      </c>
      <c r="N492" s="3" t="str">
        <f>IF(AND($A492&lt;&gt;"",N$1&lt;&gt;""),SUMIFS(VM,Fecha,$A492,Linea,VLOOKUP(N$1,Data!$AP:$AR,3,FALSE),Cuenta,VLOOKUP(N$1,Data!$AP:$AR,2,FALSE))+SUMIFS(FX,Fecha,$A492,Linea,VLOOKUP(N$1,Data!$AP:$AR,3,FALSE),Cuenta,VLOOKUP(N$1,Data!$AP:$AR,2,FALSE))+N491,"")</f>
        <v/>
      </c>
    </row>
    <row r="493" spans="2:14" x14ac:dyDescent="0.25">
      <c r="B493" s="3" t="str">
        <f>IF(AND($A493&lt;&gt;"",B$1&lt;&gt;""),SUMIFS(VM,Fecha,$A493,Linea,VLOOKUP(B$1,Data!$AP:$AR,3,FALSE),Cuenta,VLOOKUP(B$1,Data!$AP:$AR,2,FALSE))+SUMIFS(FX,Fecha,$A493,Linea,VLOOKUP(B$1,Data!$AP:$AR,3,FALSE),Cuenta,VLOOKUP(B$1,Data!$AP:$AR,2,FALSE))+B492,"")</f>
        <v/>
      </c>
      <c r="C493" s="3" t="str">
        <f>IF(AND($A493&lt;&gt;"",C$1&lt;&gt;""),SUMIFS(VM,Fecha,$A493,Linea,VLOOKUP(C$1,Data!$AP:$AR,3,FALSE),Cuenta,VLOOKUP(C$1,Data!$AP:$AR,2,FALSE))+SUMIFS(FX,Fecha,$A493,Linea,VLOOKUP(C$1,Data!$AP:$AR,3,FALSE),Cuenta,VLOOKUP(C$1,Data!$AP:$AR,2,FALSE))+C492,"")</f>
        <v/>
      </c>
      <c r="D493" s="3" t="str">
        <f>IF(AND($A493&lt;&gt;"",D$1&lt;&gt;""),SUMIFS(VM,Fecha,$A493,Linea,VLOOKUP(D$1,Data!$AP:$AR,3,FALSE),Cuenta,VLOOKUP(D$1,Data!$AP:$AR,2,FALSE))+SUMIFS(FX,Fecha,$A493,Linea,VLOOKUP(D$1,Data!$AP:$AR,3,FALSE),Cuenta,VLOOKUP(D$1,Data!$AP:$AR,2,FALSE))+D492,"")</f>
        <v/>
      </c>
      <c r="E493" s="3" t="str">
        <f>IF(AND($A493&lt;&gt;"",E$1&lt;&gt;""),SUMIFS(VM,Fecha,$A493,Linea,VLOOKUP(E$1,Data!$AP:$AR,3,FALSE),Cuenta,VLOOKUP(E$1,Data!$AP:$AR,2,FALSE))+SUMIFS(FX,Fecha,$A493,Linea,VLOOKUP(E$1,Data!$AP:$AR,3,FALSE),Cuenta,VLOOKUP(E$1,Data!$AP:$AR,2,FALSE))+E492,"")</f>
        <v/>
      </c>
      <c r="F493" s="3" t="str">
        <f>IF(AND($A493&lt;&gt;"",F$1&lt;&gt;""),SUMIFS(VM,Fecha,$A493,Linea,VLOOKUP(F$1,Data!$AP:$AR,3,FALSE),Cuenta,VLOOKUP(F$1,Data!$AP:$AR,2,FALSE))+SUMIFS(FX,Fecha,$A493,Linea,VLOOKUP(F$1,Data!$AP:$AR,3,FALSE),Cuenta,VLOOKUP(F$1,Data!$AP:$AR,2,FALSE))+F492,"")</f>
        <v/>
      </c>
      <c r="G493" s="3" t="str">
        <f>IF(AND($A493&lt;&gt;"",G$1&lt;&gt;""),SUMIFS(VM,Fecha,$A493,Linea,VLOOKUP(G$1,Data!$AP:$AR,3,FALSE),Cuenta,VLOOKUP(G$1,Data!$AP:$AR,2,FALSE))+SUMIFS(FX,Fecha,$A493,Linea,VLOOKUP(G$1,Data!$AP:$AR,3,FALSE),Cuenta,VLOOKUP(G$1,Data!$AP:$AR,2,FALSE))+G492,"")</f>
        <v/>
      </c>
      <c r="H493" s="3" t="str">
        <f>IF(AND($A493&lt;&gt;"",H$1&lt;&gt;""),SUMIFS(VM,Fecha,$A493,Linea,VLOOKUP(H$1,Data!$AP:$AR,3,FALSE),Cuenta,VLOOKUP(H$1,Data!$AP:$AR,2,FALSE))+SUMIFS(FX,Fecha,$A493,Linea,VLOOKUP(H$1,Data!$AP:$AR,3,FALSE),Cuenta,VLOOKUP(H$1,Data!$AP:$AR,2,FALSE))+H492,"")</f>
        <v/>
      </c>
      <c r="I493" s="3" t="str">
        <f>IF(AND($A493&lt;&gt;"",I$1&lt;&gt;""),SUMIFS(VM,Fecha,$A493,Linea,VLOOKUP(I$1,Data!$AP:$AR,3,FALSE),Cuenta,VLOOKUP(I$1,Data!$AP:$AR,2,FALSE))+SUMIFS(FX,Fecha,$A493,Linea,VLOOKUP(I$1,Data!$AP:$AR,3,FALSE),Cuenta,VLOOKUP(I$1,Data!$AP:$AR,2,FALSE))+I492,"")</f>
        <v/>
      </c>
      <c r="J493" s="3" t="str">
        <f>IF(AND($A493&lt;&gt;"",J$1&lt;&gt;""),SUMIFS(VM,Fecha,$A493,Linea,VLOOKUP(J$1,Data!$AP:$AR,3,FALSE),Cuenta,VLOOKUP(J$1,Data!$AP:$AR,2,FALSE))+SUMIFS(FX,Fecha,$A493,Linea,VLOOKUP(J$1,Data!$AP:$AR,3,FALSE),Cuenta,VLOOKUP(J$1,Data!$AP:$AR,2,FALSE))+J492,"")</f>
        <v/>
      </c>
      <c r="K493" s="3" t="str">
        <f>IF(AND($A493&lt;&gt;"",K$1&lt;&gt;""),SUMIFS(VM,Fecha,$A493,Linea,VLOOKUP(K$1,Data!$AP:$AR,3,FALSE),Cuenta,VLOOKUP(K$1,Data!$AP:$AR,2,FALSE))+SUMIFS(FX,Fecha,$A493,Linea,VLOOKUP(K$1,Data!$AP:$AR,3,FALSE),Cuenta,VLOOKUP(K$1,Data!$AP:$AR,2,FALSE))+K492,"")</f>
        <v/>
      </c>
      <c r="L493" s="3" t="str">
        <f>IF(AND($A493&lt;&gt;"",L$1&lt;&gt;""),SUMIFS(VM,Fecha,$A493,Linea,VLOOKUP(L$1,Data!$AP:$AR,3,FALSE),Cuenta,VLOOKUP(L$1,Data!$AP:$AR,2,FALSE))+SUMIFS(FX,Fecha,$A493,Linea,VLOOKUP(L$1,Data!$AP:$AR,3,FALSE),Cuenta,VLOOKUP(L$1,Data!$AP:$AR,2,FALSE))+L492,"")</f>
        <v/>
      </c>
      <c r="M493" s="3" t="str">
        <f>IF(AND($A493&lt;&gt;"",M$1&lt;&gt;""),SUMIFS(VM,Fecha,$A493,Linea,VLOOKUP(M$1,Data!$AP:$AR,3,FALSE),Cuenta,VLOOKUP(M$1,Data!$AP:$AR,2,FALSE))+SUMIFS(FX,Fecha,$A493,Linea,VLOOKUP(M$1,Data!$AP:$AR,3,FALSE),Cuenta,VLOOKUP(M$1,Data!$AP:$AR,2,FALSE))+M492,"")</f>
        <v/>
      </c>
      <c r="N493" s="3" t="str">
        <f>IF(AND($A493&lt;&gt;"",N$1&lt;&gt;""),SUMIFS(VM,Fecha,$A493,Linea,VLOOKUP(N$1,Data!$AP:$AR,3,FALSE),Cuenta,VLOOKUP(N$1,Data!$AP:$AR,2,FALSE))+SUMIFS(FX,Fecha,$A493,Linea,VLOOKUP(N$1,Data!$AP:$AR,3,FALSE),Cuenta,VLOOKUP(N$1,Data!$AP:$AR,2,FALSE))+N492,"")</f>
        <v/>
      </c>
    </row>
    <row r="494" spans="2:14" x14ac:dyDescent="0.25">
      <c r="B494" s="3" t="str">
        <f>IF(AND($A494&lt;&gt;"",B$1&lt;&gt;""),SUMIFS(VM,Fecha,$A494,Linea,VLOOKUP(B$1,Data!$AP:$AR,3,FALSE),Cuenta,VLOOKUP(B$1,Data!$AP:$AR,2,FALSE))+SUMIFS(FX,Fecha,$A494,Linea,VLOOKUP(B$1,Data!$AP:$AR,3,FALSE),Cuenta,VLOOKUP(B$1,Data!$AP:$AR,2,FALSE))+B493,"")</f>
        <v/>
      </c>
      <c r="C494" s="3" t="str">
        <f>IF(AND($A494&lt;&gt;"",C$1&lt;&gt;""),SUMIFS(VM,Fecha,$A494,Linea,VLOOKUP(C$1,Data!$AP:$AR,3,FALSE),Cuenta,VLOOKUP(C$1,Data!$AP:$AR,2,FALSE))+SUMIFS(FX,Fecha,$A494,Linea,VLOOKUP(C$1,Data!$AP:$AR,3,FALSE),Cuenta,VLOOKUP(C$1,Data!$AP:$AR,2,FALSE))+C493,"")</f>
        <v/>
      </c>
      <c r="D494" s="3" t="str">
        <f>IF(AND($A494&lt;&gt;"",D$1&lt;&gt;""),SUMIFS(VM,Fecha,$A494,Linea,VLOOKUP(D$1,Data!$AP:$AR,3,FALSE),Cuenta,VLOOKUP(D$1,Data!$AP:$AR,2,FALSE))+SUMIFS(FX,Fecha,$A494,Linea,VLOOKUP(D$1,Data!$AP:$AR,3,FALSE),Cuenta,VLOOKUP(D$1,Data!$AP:$AR,2,FALSE))+D493,"")</f>
        <v/>
      </c>
      <c r="E494" s="3" t="str">
        <f>IF(AND($A494&lt;&gt;"",E$1&lt;&gt;""),SUMIFS(VM,Fecha,$A494,Linea,VLOOKUP(E$1,Data!$AP:$AR,3,FALSE),Cuenta,VLOOKUP(E$1,Data!$AP:$AR,2,FALSE))+SUMIFS(FX,Fecha,$A494,Linea,VLOOKUP(E$1,Data!$AP:$AR,3,FALSE),Cuenta,VLOOKUP(E$1,Data!$AP:$AR,2,FALSE))+E493,"")</f>
        <v/>
      </c>
      <c r="F494" s="3" t="str">
        <f>IF(AND($A494&lt;&gt;"",F$1&lt;&gt;""),SUMIFS(VM,Fecha,$A494,Linea,VLOOKUP(F$1,Data!$AP:$AR,3,FALSE),Cuenta,VLOOKUP(F$1,Data!$AP:$AR,2,FALSE))+SUMIFS(FX,Fecha,$A494,Linea,VLOOKUP(F$1,Data!$AP:$AR,3,FALSE),Cuenta,VLOOKUP(F$1,Data!$AP:$AR,2,FALSE))+F493,"")</f>
        <v/>
      </c>
      <c r="G494" s="3" t="str">
        <f>IF(AND($A494&lt;&gt;"",G$1&lt;&gt;""),SUMIFS(VM,Fecha,$A494,Linea,VLOOKUP(G$1,Data!$AP:$AR,3,FALSE),Cuenta,VLOOKUP(G$1,Data!$AP:$AR,2,FALSE))+SUMIFS(FX,Fecha,$A494,Linea,VLOOKUP(G$1,Data!$AP:$AR,3,FALSE),Cuenta,VLOOKUP(G$1,Data!$AP:$AR,2,FALSE))+G493,"")</f>
        <v/>
      </c>
      <c r="H494" s="3" t="str">
        <f>IF(AND($A494&lt;&gt;"",H$1&lt;&gt;""),SUMIFS(VM,Fecha,$A494,Linea,VLOOKUP(H$1,Data!$AP:$AR,3,FALSE),Cuenta,VLOOKUP(H$1,Data!$AP:$AR,2,FALSE))+SUMIFS(FX,Fecha,$A494,Linea,VLOOKUP(H$1,Data!$AP:$AR,3,FALSE),Cuenta,VLOOKUP(H$1,Data!$AP:$AR,2,FALSE))+H493,"")</f>
        <v/>
      </c>
      <c r="I494" s="3" t="str">
        <f>IF(AND($A494&lt;&gt;"",I$1&lt;&gt;""),SUMIFS(VM,Fecha,$A494,Linea,VLOOKUP(I$1,Data!$AP:$AR,3,FALSE),Cuenta,VLOOKUP(I$1,Data!$AP:$AR,2,FALSE))+SUMIFS(FX,Fecha,$A494,Linea,VLOOKUP(I$1,Data!$AP:$AR,3,FALSE),Cuenta,VLOOKUP(I$1,Data!$AP:$AR,2,FALSE))+I493,"")</f>
        <v/>
      </c>
      <c r="J494" s="3" t="str">
        <f>IF(AND($A494&lt;&gt;"",J$1&lt;&gt;""),SUMIFS(VM,Fecha,$A494,Linea,VLOOKUP(J$1,Data!$AP:$AR,3,FALSE),Cuenta,VLOOKUP(J$1,Data!$AP:$AR,2,FALSE))+SUMIFS(FX,Fecha,$A494,Linea,VLOOKUP(J$1,Data!$AP:$AR,3,FALSE),Cuenta,VLOOKUP(J$1,Data!$AP:$AR,2,FALSE))+J493,"")</f>
        <v/>
      </c>
      <c r="K494" s="3" t="str">
        <f>IF(AND($A494&lt;&gt;"",K$1&lt;&gt;""),SUMIFS(VM,Fecha,$A494,Linea,VLOOKUP(K$1,Data!$AP:$AR,3,FALSE),Cuenta,VLOOKUP(K$1,Data!$AP:$AR,2,FALSE))+SUMIFS(FX,Fecha,$A494,Linea,VLOOKUP(K$1,Data!$AP:$AR,3,FALSE),Cuenta,VLOOKUP(K$1,Data!$AP:$AR,2,FALSE))+K493,"")</f>
        <v/>
      </c>
      <c r="L494" s="3" t="str">
        <f>IF(AND($A494&lt;&gt;"",L$1&lt;&gt;""),SUMIFS(VM,Fecha,$A494,Linea,VLOOKUP(L$1,Data!$AP:$AR,3,FALSE),Cuenta,VLOOKUP(L$1,Data!$AP:$AR,2,FALSE))+SUMIFS(FX,Fecha,$A494,Linea,VLOOKUP(L$1,Data!$AP:$AR,3,FALSE),Cuenta,VLOOKUP(L$1,Data!$AP:$AR,2,FALSE))+L493,"")</f>
        <v/>
      </c>
      <c r="M494" s="3" t="str">
        <f>IF(AND($A494&lt;&gt;"",M$1&lt;&gt;""),SUMIFS(VM,Fecha,$A494,Linea,VLOOKUP(M$1,Data!$AP:$AR,3,FALSE),Cuenta,VLOOKUP(M$1,Data!$AP:$AR,2,FALSE))+SUMIFS(FX,Fecha,$A494,Linea,VLOOKUP(M$1,Data!$AP:$AR,3,FALSE),Cuenta,VLOOKUP(M$1,Data!$AP:$AR,2,FALSE))+M493,"")</f>
        <v/>
      </c>
      <c r="N494" s="3" t="str">
        <f>IF(AND($A494&lt;&gt;"",N$1&lt;&gt;""),SUMIFS(VM,Fecha,$A494,Linea,VLOOKUP(N$1,Data!$AP:$AR,3,FALSE),Cuenta,VLOOKUP(N$1,Data!$AP:$AR,2,FALSE))+SUMIFS(FX,Fecha,$A494,Linea,VLOOKUP(N$1,Data!$AP:$AR,3,FALSE),Cuenta,VLOOKUP(N$1,Data!$AP:$AR,2,FALSE))+N493,"")</f>
        <v/>
      </c>
    </row>
    <row r="495" spans="2:14" x14ac:dyDescent="0.25">
      <c r="B495" s="3" t="str">
        <f>IF(AND($A495&lt;&gt;"",B$1&lt;&gt;""),SUMIFS(VM,Fecha,$A495,Linea,VLOOKUP(B$1,Data!$AP:$AR,3,FALSE),Cuenta,VLOOKUP(B$1,Data!$AP:$AR,2,FALSE))+SUMIFS(FX,Fecha,$A495,Linea,VLOOKUP(B$1,Data!$AP:$AR,3,FALSE),Cuenta,VLOOKUP(B$1,Data!$AP:$AR,2,FALSE))+B494,"")</f>
        <v/>
      </c>
      <c r="C495" s="3" t="str">
        <f>IF(AND($A495&lt;&gt;"",C$1&lt;&gt;""),SUMIFS(VM,Fecha,$A495,Linea,VLOOKUP(C$1,Data!$AP:$AR,3,FALSE),Cuenta,VLOOKUP(C$1,Data!$AP:$AR,2,FALSE))+SUMIFS(FX,Fecha,$A495,Linea,VLOOKUP(C$1,Data!$AP:$AR,3,FALSE),Cuenta,VLOOKUP(C$1,Data!$AP:$AR,2,FALSE))+C494,"")</f>
        <v/>
      </c>
      <c r="D495" s="3" t="str">
        <f>IF(AND($A495&lt;&gt;"",D$1&lt;&gt;""),SUMIFS(VM,Fecha,$A495,Linea,VLOOKUP(D$1,Data!$AP:$AR,3,FALSE),Cuenta,VLOOKUP(D$1,Data!$AP:$AR,2,FALSE))+SUMIFS(FX,Fecha,$A495,Linea,VLOOKUP(D$1,Data!$AP:$AR,3,FALSE),Cuenta,VLOOKUP(D$1,Data!$AP:$AR,2,FALSE))+D494,"")</f>
        <v/>
      </c>
      <c r="E495" s="3" t="str">
        <f>IF(AND($A495&lt;&gt;"",E$1&lt;&gt;""),SUMIFS(VM,Fecha,$A495,Linea,VLOOKUP(E$1,Data!$AP:$AR,3,FALSE),Cuenta,VLOOKUP(E$1,Data!$AP:$AR,2,FALSE))+SUMIFS(FX,Fecha,$A495,Linea,VLOOKUP(E$1,Data!$AP:$AR,3,FALSE),Cuenta,VLOOKUP(E$1,Data!$AP:$AR,2,FALSE))+E494,"")</f>
        <v/>
      </c>
      <c r="F495" s="3" t="str">
        <f>IF(AND($A495&lt;&gt;"",F$1&lt;&gt;""),SUMIFS(VM,Fecha,$A495,Linea,VLOOKUP(F$1,Data!$AP:$AR,3,FALSE),Cuenta,VLOOKUP(F$1,Data!$AP:$AR,2,FALSE))+SUMIFS(FX,Fecha,$A495,Linea,VLOOKUP(F$1,Data!$AP:$AR,3,FALSE),Cuenta,VLOOKUP(F$1,Data!$AP:$AR,2,FALSE))+F494,"")</f>
        <v/>
      </c>
      <c r="G495" s="3" t="str">
        <f>IF(AND($A495&lt;&gt;"",G$1&lt;&gt;""),SUMIFS(VM,Fecha,$A495,Linea,VLOOKUP(G$1,Data!$AP:$AR,3,FALSE),Cuenta,VLOOKUP(G$1,Data!$AP:$AR,2,FALSE))+SUMIFS(FX,Fecha,$A495,Linea,VLOOKUP(G$1,Data!$AP:$AR,3,FALSE),Cuenta,VLOOKUP(G$1,Data!$AP:$AR,2,FALSE))+G494,"")</f>
        <v/>
      </c>
      <c r="H495" s="3" t="str">
        <f>IF(AND($A495&lt;&gt;"",H$1&lt;&gt;""),SUMIFS(VM,Fecha,$A495,Linea,VLOOKUP(H$1,Data!$AP:$AR,3,FALSE),Cuenta,VLOOKUP(H$1,Data!$AP:$AR,2,FALSE))+SUMIFS(FX,Fecha,$A495,Linea,VLOOKUP(H$1,Data!$AP:$AR,3,FALSE),Cuenta,VLOOKUP(H$1,Data!$AP:$AR,2,FALSE))+H494,"")</f>
        <v/>
      </c>
      <c r="I495" s="3" t="str">
        <f>IF(AND($A495&lt;&gt;"",I$1&lt;&gt;""),SUMIFS(VM,Fecha,$A495,Linea,VLOOKUP(I$1,Data!$AP:$AR,3,FALSE),Cuenta,VLOOKUP(I$1,Data!$AP:$AR,2,FALSE))+SUMIFS(FX,Fecha,$A495,Linea,VLOOKUP(I$1,Data!$AP:$AR,3,FALSE),Cuenta,VLOOKUP(I$1,Data!$AP:$AR,2,FALSE))+I494,"")</f>
        <v/>
      </c>
      <c r="J495" s="3" t="str">
        <f>IF(AND($A495&lt;&gt;"",J$1&lt;&gt;""),SUMIFS(VM,Fecha,$A495,Linea,VLOOKUP(J$1,Data!$AP:$AR,3,FALSE),Cuenta,VLOOKUP(J$1,Data!$AP:$AR,2,FALSE))+SUMIFS(FX,Fecha,$A495,Linea,VLOOKUP(J$1,Data!$AP:$AR,3,FALSE),Cuenta,VLOOKUP(J$1,Data!$AP:$AR,2,FALSE))+J494,"")</f>
        <v/>
      </c>
      <c r="K495" s="3" t="str">
        <f>IF(AND($A495&lt;&gt;"",K$1&lt;&gt;""),SUMIFS(VM,Fecha,$A495,Linea,VLOOKUP(K$1,Data!$AP:$AR,3,FALSE),Cuenta,VLOOKUP(K$1,Data!$AP:$AR,2,FALSE))+SUMIFS(FX,Fecha,$A495,Linea,VLOOKUP(K$1,Data!$AP:$AR,3,FALSE),Cuenta,VLOOKUP(K$1,Data!$AP:$AR,2,FALSE))+K494,"")</f>
        <v/>
      </c>
      <c r="L495" s="3" t="str">
        <f>IF(AND($A495&lt;&gt;"",L$1&lt;&gt;""),SUMIFS(VM,Fecha,$A495,Linea,VLOOKUP(L$1,Data!$AP:$AR,3,FALSE),Cuenta,VLOOKUP(L$1,Data!$AP:$AR,2,FALSE))+SUMIFS(FX,Fecha,$A495,Linea,VLOOKUP(L$1,Data!$AP:$AR,3,FALSE),Cuenta,VLOOKUP(L$1,Data!$AP:$AR,2,FALSE))+L494,"")</f>
        <v/>
      </c>
      <c r="M495" s="3" t="str">
        <f>IF(AND($A495&lt;&gt;"",M$1&lt;&gt;""),SUMIFS(VM,Fecha,$A495,Linea,VLOOKUP(M$1,Data!$AP:$AR,3,FALSE),Cuenta,VLOOKUP(M$1,Data!$AP:$AR,2,FALSE))+SUMIFS(FX,Fecha,$A495,Linea,VLOOKUP(M$1,Data!$AP:$AR,3,FALSE),Cuenta,VLOOKUP(M$1,Data!$AP:$AR,2,FALSE))+M494,"")</f>
        <v/>
      </c>
      <c r="N495" s="3" t="str">
        <f>IF(AND($A495&lt;&gt;"",N$1&lt;&gt;""),SUMIFS(VM,Fecha,$A495,Linea,VLOOKUP(N$1,Data!$AP:$AR,3,FALSE),Cuenta,VLOOKUP(N$1,Data!$AP:$AR,2,FALSE))+SUMIFS(FX,Fecha,$A495,Linea,VLOOKUP(N$1,Data!$AP:$AR,3,FALSE),Cuenta,VLOOKUP(N$1,Data!$AP:$AR,2,FALSE))+N494,"")</f>
        <v/>
      </c>
    </row>
    <row r="496" spans="2:14" x14ac:dyDescent="0.25">
      <c r="B496" s="3" t="str">
        <f>IF(AND($A496&lt;&gt;"",B$1&lt;&gt;""),SUMIFS(VM,Fecha,$A496,Linea,VLOOKUP(B$1,Data!$AP:$AR,3,FALSE),Cuenta,VLOOKUP(B$1,Data!$AP:$AR,2,FALSE))+SUMIFS(FX,Fecha,$A496,Linea,VLOOKUP(B$1,Data!$AP:$AR,3,FALSE),Cuenta,VLOOKUP(B$1,Data!$AP:$AR,2,FALSE))+B495,"")</f>
        <v/>
      </c>
      <c r="C496" s="3" t="str">
        <f>IF(AND($A496&lt;&gt;"",C$1&lt;&gt;""),SUMIFS(VM,Fecha,$A496,Linea,VLOOKUP(C$1,Data!$AP:$AR,3,FALSE),Cuenta,VLOOKUP(C$1,Data!$AP:$AR,2,FALSE))+SUMIFS(FX,Fecha,$A496,Linea,VLOOKUP(C$1,Data!$AP:$AR,3,FALSE),Cuenta,VLOOKUP(C$1,Data!$AP:$AR,2,FALSE))+C495,"")</f>
        <v/>
      </c>
      <c r="D496" s="3" t="str">
        <f>IF(AND($A496&lt;&gt;"",D$1&lt;&gt;""),SUMIFS(VM,Fecha,$A496,Linea,VLOOKUP(D$1,Data!$AP:$AR,3,FALSE),Cuenta,VLOOKUP(D$1,Data!$AP:$AR,2,FALSE))+SUMIFS(FX,Fecha,$A496,Linea,VLOOKUP(D$1,Data!$AP:$AR,3,FALSE),Cuenta,VLOOKUP(D$1,Data!$AP:$AR,2,FALSE))+D495,"")</f>
        <v/>
      </c>
      <c r="E496" s="3" t="str">
        <f>IF(AND($A496&lt;&gt;"",E$1&lt;&gt;""),SUMIFS(VM,Fecha,$A496,Linea,VLOOKUP(E$1,Data!$AP:$AR,3,FALSE),Cuenta,VLOOKUP(E$1,Data!$AP:$AR,2,FALSE))+SUMIFS(FX,Fecha,$A496,Linea,VLOOKUP(E$1,Data!$AP:$AR,3,FALSE),Cuenta,VLOOKUP(E$1,Data!$AP:$AR,2,FALSE))+E495,"")</f>
        <v/>
      </c>
      <c r="F496" s="3" t="str">
        <f>IF(AND($A496&lt;&gt;"",F$1&lt;&gt;""),SUMIFS(VM,Fecha,$A496,Linea,VLOOKUP(F$1,Data!$AP:$AR,3,FALSE),Cuenta,VLOOKUP(F$1,Data!$AP:$AR,2,FALSE))+SUMIFS(FX,Fecha,$A496,Linea,VLOOKUP(F$1,Data!$AP:$AR,3,FALSE),Cuenta,VLOOKUP(F$1,Data!$AP:$AR,2,FALSE))+F495,"")</f>
        <v/>
      </c>
      <c r="G496" s="3" t="str">
        <f>IF(AND($A496&lt;&gt;"",G$1&lt;&gt;""),SUMIFS(VM,Fecha,$A496,Linea,VLOOKUP(G$1,Data!$AP:$AR,3,FALSE),Cuenta,VLOOKUP(G$1,Data!$AP:$AR,2,FALSE))+SUMIFS(FX,Fecha,$A496,Linea,VLOOKUP(G$1,Data!$AP:$AR,3,FALSE),Cuenta,VLOOKUP(G$1,Data!$AP:$AR,2,FALSE))+G495,"")</f>
        <v/>
      </c>
      <c r="H496" s="3" t="str">
        <f>IF(AND($A496&lt;&gt;"",H$1&lt;&gt;""),SUMIFS(VM,Fecha,$A496,Linea,VLOOKUP(H$1,Data!$AP:$AR,3,FALSE),Cuenta,VLOOKUP(H$1,Data!$AP:$AR,2,FALSE))+SUMIFS(FX,Fecha,$A496,Linea,VLOOKUP(H$1,Data!$AP:$AR,3,FALSE),Cuenta,VLOOKUP(H$1,Data!$AP:$AR,2,FALSE))+H495,"")</f>
        <v/>
      </c>
      <c r="I496" s="3" t="str">
        <f>IF(AND($A496&lt;&gt;"",I$1&lt;&gt;""),SUMIFS(VM,Fecha,$A496,Linea,VLOOKUP(I$1,Data!$AP:$AR,3,FALSE),Cuenta,VLOOKUP(I$1,Data!$AP:$AR,2,FALSE))+SUMIFS(FX,Fecha,$A496,Linea,VLOOKUP(I$1,Data!$AP:$AR,3,FALSE),Cuenta,VLOOKUP(I$1,Data!$AP:$AR,2,FALSE))+I495,"")</f>
        <v/>
      </c>
      <c r="J496" s="3" t="str">
        <f>IF(AND($A496&lt;&gt;"",J$1&lt;&gt;""),SUMIFS(VM,Fecha,$A496,Linea,VLOOKUP(J$1,Data!$AP:$AR,3,FALSE),Cuenta,VLOOKUP(J$1,Data!$AP:$AR,2,FALSE))+SUMIFS(FX,Fecha,$A496,Linea,VLOOKUP(J$1,Data!$AP:$AR,3,FALSE),Cuenta,VLOOKUP(J$1,Data!$AP:$AR,2,FALSE))+J495,"")</f>
        <v/>
      </c>
      <c r="K496" s="3" t="str">
        <f>IF(AND($A496&lt;&gt;"",K$1&lt;&gt;""),SUMIFS(VM,Fecha,$A496,Linea,VLOOKUP(K$1,Data!$AP:$AR,3,FALSE),Cuenta,VLOOKUP(K$1,Data!$AP:$AR,2,FALSE))+SUMIFS(FX,Fecha,$A496,Linea,VLOOKUP(K$1,Data!$AP:$AR,3,FALSE),Cuenta,VLOOKUP(K$1,Data!$AP:$AR,2,FALSE))+K495,"")</f>
        <v/>
      </c>
      <c r="L496" s="3" t="str">
        <f>IF(AND($A496&lt;&gt;"",L$1&lt;&gt;""),SUMIFS(VM,Fecha,$A496,Linea,VLOOKUP(L$1,Data!$AP:$AR,3,FALSE),Cuenta,VLOOKUP(L$1,Data!$AP:$AR,2,FALSE))+SUMIFS(FX,Fecha,$A496,Linea,VLOOKUP(L$1,Data!$AP:$AR,3,FALSE),Cuenta,VLOOKUP(L$1,Data!$AP:$AR,2,FALSE))+L495,"")</f>
        <v/>
      </c>
      <c r="M496" s="3" t="str">
        <f>IF(AND($A496&lt;&gt;"",M$1&lt;&gt;""),SUMIFS(VM,Fecha,$A496,Linea,VLOOKUP(M$1,Data!$AP:$AR,3,FALSE),Cuenta,VLOOKUP(M$1,Data!$AP:$AR,2,FALSE))+SUMIFS(FX,Fecha,$A496,Linea,VLOOKUP(M$1,Data!$AP:$AR,3,FALSE),Cuenta,VLOOKUP(M$1,Data!$AP:$AR,2,FALSE))+M495,"")</f>
        <v/>
      </c>
      <c r="N496" s="3" t="str">
        <f>IF(AND($A496&lt;&gt;"",N$1&lt;&gt;""),SUMIFS(VM,Fecha,$A496,Linea,VLOOKUP(N$1,Data!$AP:$AR,3,FALSE),Cuenta,VLOOKUP(N$1,Data!$AP:$AR,2,FALSE))+SUMIFS(FX,Fecha,$A496,Linea,VLOOKUP(N$1,Data!$AP:$AR,3,FALSE),Cuenta,VLOOKUP(N$1,Data!$AP:$AR,2,FALSE))+N495,"")</f>
        <v/>
      </c>
    </row>
    <row r="497" spans="2:14" x14ac:dyDescent="0.25">
      <c r="B497" s="3" t="str">
        <f>IF(AND($A497&lt;&gt;"",B$1&lt;&gt;""),SUMIFS(VM,Fecha,$A497,Linea,VLOOKUP(B$1,Data!$AP:$AR,3,FALSE),Cuenta,VLOOKUP(B$1,Data!$AP:$AR,2,FALSE))+SUMIFS(FX,Fecha,$A497,Linea,VLOOKUP(B$1,Data!$AP:$AR,3,FALSE),Cuenta,VLOOKUP(B$1,Data!$AP:$AR,2,FALSE))+B496,"")</f>
        <v/>
      </c>
      <c r="C497" s="3" t="str">
        <f>IF(AND($A497&lt;&gt;"",C$1&lt;&gt;""),SUMIFS(VM,Fecha,$A497,Linea,VLOOKUP(C$1,Data!$AP:$AR,3,FALSE),Cuenta,VLOOKUP(C$1,Data!$AP:$AR,2,FALSE))+SUMIFS(FX,Fecha,$A497,Linea,VLOOKUP(C$1,Data!$AP:$AR,3,FALSE),Cuenta,VLOOKUP(C$1,Data!$AP:$AR,2,FALSE))+C496,"")</f>
        <v/>
      </c>
      <c r="D497" s="3" t="str">
        <f>IF(AND($A497&lt;&gt;"",D$1&lt;&gt;""),SUMIFS(VM,Fecha,$A497,Linea,VLOOKUP(D$1,Data!$AP:$AR,3,FALSE),Cuenta,VLOOKUP(D$1,Data!$AP:$AR,2,FALSE))+SUMIFS(FX,Fecha,$A497,Linea,VLOOKUP(D$1,Data!$AP:$AR,3,FALSE),Cuenta,VLOOKUP(D$1,Data!$AP:$AR,2,FALSE))+D496,"")</f>
        <v/>
      </c>
      <c r="E497" s="3" t="str">
        <f>IF(AND($A497&lt;&gt;"",E$1&lt;&gt;""),SUMIFS(VM,Fecha,$A497,Linea,VLOOKUP(E$1,Data!$AP:$AR,3,FALSE),Cuenta,VLOOKUP(E$1,Data!$AP:$AR,2,FALSE))+SUMIFS(FX,Fecha,$A497,Linea,VLOOKUP(E$1,Data!$AP:$AR,3,FALSE),Cuenta,VLOOKUP(E$1,Data!$AP:$AR,2,FALSE))+E496,"")</f>
        <v/>
      </c>
      <c r="F497" s="3" t="str">
        <f>IF(AND($A497&lt;&gt;"",F$1&lt;&gt;""),SUMIFS(VM,Fecha,$A497,Linea,VLOOKUP(F$1,Data!$AP:$AR,3,FALSE),Cuenta,VLOOKUP(F$1,Data!$AP:$AR,2,FALSE))+SUMIFS(FX,Fecha,$A497,Linea,VLOOKUP(F$1,Data!$AP:$AR,3,FALSE),Cuenta,VLOOKUP(F$1,Data!$AP:$AR,2,FALSE))+F496,"")</f>
        <v/>
      </c>
      <c r="G497" s="3" t="str">
        <f>IF(AND($A497&lt;&gt;"",G$1&lt;&gt;""),SUMIFS(VM,Fecha,$A497,Linea,VLOOKUP(G$1,Data!$AP:$AR,3,FALSE),Cuenta,VLOOKUP(G$1,Data!$AP:$AR,2,FALSE))+SUMIFS(FX,Fecha,$A497,Linea,VLOOKUP(G$1,Data!$AP:$AR,3,FALSE),Cuenta,VLOOKUP(G$1,Data!$AP:$AR,2,FALSE))+G496,"")</f>
        <v/>
      </c>
      <c r="H497" s="3" t="str">
        <f>IF(AND($A497&lt;&gt;"",H$1&lt;&gt;""),SUMIFS(VM,Fecha,$A497,Linea,VLOOKUP(H$1,Data!$AP:$AR,3,FALSE),Cuenta,VLOOKUP(H$1,Data!$AP:$AR,2,FALSE))+SUMIFS(FX,Fecha,$A497,Linea,VLOOKUP(H$1,Data!$AP:$AR,3,FALSE),Cuenta,VLOOKUP(H$1,Data!$AP:$AR,2,FALSE))+H496,"")</f>
        <v/>
      </c>
      <c r="I497" s="3" t="str">
        <f>IF(AND($A497&lt;&gt;"",I$1&lt;&gt;""),SUMIFS(VM,Fecha,$A497,Linea,VLOOKUP(I$1,Data!$AP:$AR,3,FALSE),Cuenta,VLOOKUP(I$1,Data!$AP:$AR,2,FALSE))+SUMIFS(FX,Fecha,$A497,Linea,VLOOKUP(I$1,Data!$AP:$AR,3,FALSE),Cuenta,VLOOKUP(I$1,Data!$AP:$AR,2,FALSE))+I496,"")</f>
        <v/>
      </c>
      <c r="J497" s="3" t="str">
        <f>IF(AND($A497&lt;&gt;"",J$1&lt;&gt;""),SUMIFS(VM,Fecha,$A497,Linea,VLOOKUP(J$1,Data!$AP:$AR,3,FALSE),Cuenta,VLOOKUP(J$1,Data!$AP:$AR,2,FALSE))+SUMIFS(FX,Fecha,$A497,Linea,VLOOKUP(J$1,Data!$AP:$AR,3,FALSE),Cuenta,VLOOKUP(J$1,Data!$AP:$AR,2,FALSE))+J496,"")</f>
        <v/>
      </c>
      <c r="K497" s="3" t="str">
        <f>IF(AND($A497&lt;&gt;"",K$1&lt;&gt;""),SUMIFS(VM,Fecha,$A497,Linea,VLOOKUP(K$1,Data!$AP:$AR,3,FALSE),Cuenta,VLOOKUP(K$1,Data!$AP:$AR,2,FALSE))+SUMIFS(FX,Fecha,$A497,Linea,VLOOKUP(K$1,Data!$AP:$AR,3,FALSE),Cuenta,VLOOKUP(K$1,Data!$AP:$AR,2,FALSE))+K496,"")</f>
        <v/>
      </c>
      <c r="L497" s="3" t="str">
        <f>IF(AND($A497&lt;&gt;"",L$1&lt;&gt;""),SUMIFS(VM,Fecha,$A497,Linea,VLOOKUP(L$1,Data!$AP:$AR,3,FALSE),Cuenta,VLOOKUP(L$1,Data!$AP:$AR,2,FALSE))+SUMIFS(FX,Fecha,$A497,Linea,VLOOKUP(L$1,Data!$AP:$AR,3,FALSE),Cuenta,VLOOKUP(L$1,Data!$AP:$AR,2,FALSE))+L496,"")</f>
        <v/>
      </c>
      <c r="M497" s="3" t="str">
        <f>IF(AND($A497&lt;&gt;"",M$1&lt;&gt;""),SUMIFS(VM,Fecha,$A497,Linea,VLOOKUP(M$1,Data!$AP:$AR,3,FALSE),Cuenta,VLOOKUP(M$1,Data!$AP:$AR,2,FALSE))+SUMIFS(FX,Fecha,$A497,Linea,VLOOKUP(M$1,Data!$AP:$AR,3,FALSE),Cuenta,VLOOKUP(M$1,Data!$AP:$AR,2,FALSE))+M496,"")</f>
        <v/>
      </c>
      <c r="N497" s="3" t="str">
        <f>IF(AND($A497&lt;&gt;"",N$1&lt;&gt;""),SUMIFS(VM,Fecha,$A497,Linea,VLOOKUP(N$1,Data!$AP:$AR,3,FALSE),Cuenta,VLOOKUP(N$1,Data!$AP:$AR,2,FALSE))+SUMIFS(FX,Fecha,$A497,Linea,VLOOKUP(N$1,Data!$AP:$AR,3,FALSE),Cuenta,VLOOKUP(N$1,Data!$AP:$AR,2,FALSE))+N496,"")</f>
        <v/>
      </c>
    </row>
    <row r="498" spans="2:14" x14ac:dyDescent="0.25">
      <c r="B498" s="3" t="str">
        <f>IF(AND($A498&lt;&gt;"",B$1&lt;&gt;""),SUMIFS(VM,Fecha,$A498,Linea,VLOOKUP(B$1,Data!$AP:$AR,3,FALSE),Cuenta,VLOOKUP(B$1,Data!$AP:$AR,2,FALSE))+SUMIFS(FX,Fecha,$A498,Linea,VLOOKUP(B$1,Data!$AP:$AR,3,FALSE),Cuenta,VLOOKUP(B$1,Data!$AP:$AR,2,FALSE))+B497,"")</f>
        <v/>
      </c>
      <c r="C498" s="3" t="str">
        <f>IF(AND($A498&lt;&gt;"",C$1&lt;&gt;""),SUMIFS(VM,Fecha,$A498,Linea,VLOOKUP(C$1,Data!$AP:$AR,3,FALSE),Cuenta,VLOOKUP(C$1,Data!$AP:$AR,2,FALSE))+SUMIFS(FX,Fecha,$A498,Linea,VLOOKUP(C$1,Data!$AP:$AR,3,FALSE),Cuenta,VLOOKUP(C$1,Data!$AP:$AR,2,FALSE))+C497,"")</f>
        <v/>
      </c>
      <c r="D498" s="3" t="str">
        <f>IF(AND($A498&lt;&gt;"",D$1&lt;&gt;""),SUMIFS(VM,Fecha,$A498,Linea,VLOOKUP(D$1,Data!$AP:$AR,3,FALSE),Cuenta,VLOOKUP(D$1,Data!$AP:$AR,2,FALSE))+SUMIFS(FX,Fecha,$A498,Linea,VLOOKUP(D$1,Data!$AP:$AR,3,FALSE),Cuenta,VLOOKUP(D$1,Data!$AP:$AR,2,FALSE))+D497,"")</f>
        <v/>
      </c>
      <c r="E498" s="3" t="str">
        <f>IF(AND($A498&lt;&gt;"",E$1&lt;&gt;""),SUMIFS(VM,Fecha,$A498,Linea,VLOOKUP(E$1,Data!$AP:$AR,3,FALSE),Cuenta,VLOOKUP(E$1,Data!$AP:$AR,2,FALSE))+SUMIFS(FX,Fecha,$A498,Linea,VLOOKUP(E$1,Data!$AP:$AR,3,FALSE),Cuenta,VLOOKUP(E$1,Data!$AP:$AR,2,FALSE))+E497,"")</f>
        <v/>
      </c>
      <c r="F498" s="3" t="str">
        <f>IF(AND($A498&lt;&gt;"",F$1&lt;&gt;""),SUMIFS(VM,Fecha,$A498,Linea,VLOOKUP(F$1,Data!$AP:$AR,3,FALSE),Cuenta,VLOOKUP(F$1,Data!$AP:$AR,2,FALSE))+SUMIFS(FX,Fecha,$A498,Linea,VLOOKUP(F$1,Data!$AP:$AR,3,FALSE),Cuenta,VLOOKUP(F$1,Data!$AP:$AR,2,FALSE))+F497,"")</f>
        <v/>
      </c>
      <c r="G498" s="3" t="str">
        <f>IF(AND($A498&lt;&gt;"",G$1&lt;&gt;""),SUMIFS(VM,Fecha,$A498,Linea,VLOOKUP(G$1,Data!$AP:$AR,3,FALSE),Cuenta,VLOOKUP(G$1,Data!$AP:$AR,2,FALSE))+SUMIFS(FX,Fecha,$A498,Linea,VLOOKUP(G$1,Data!$AP:$AR,3,FALSE),Cuenta,VLOOKUP(G$1,Data!$AP:$AR,2,FALSE))+G497,"")</f>
        <v/>
      </c>
      <c r="H498" s="3" t="str">
        <f>IF(AND($A498&lt;&gt;"",H$1&lt;&gt;""),SUMIFS(VM,Fecha,$A498,Linea,VLOOKUP(H$1,Data!$AP:$AR,3,FALSE),Cuenta,VLOOKUP(H$1,Data!$AP:$AR,2,FALSE))+SUMIFS(FX,Fecha,$A498,Linea,VLOOKUP(H$1,Data!$AP:$AR,3,FALSE),Cuenta,VLOOKUP(H$1,Data!$AP:$AR,2,FALSE))+H497,"")</f>
        <v/>
      </c>
      <c r="I498" s="3" t="str">
        <f>IF(AND($A498&lt;&gt;"",I$1&lt;&gt;""),SUMIFS(VM,Fecha,$A498,Linea,VLOOKUP(I$1,Data!$AP:$AR,3,FALSE),Cuenta,VLOOKUP(I$1,Data!$AP:$AR,2,FALSE))+SUMIFS(FX,Fecha,$A498,Linea,VLOOKUP(I$1,Data!$AP:$AR,3,FALSE),Cuenta,VLOOKUP(I$1,Data!$AP:$AR,2,FALSE))+I497,"")</f>
        <v/>
      </c>
      <c r="J498" s="3" t="str">
        <f>IF(AND($A498&lt;&gt;"",J$1&lt;&gt;""),SUMIFS(VM,Fecha,$A498,Linea,VLOOKUP(J$1,Data!$AP:$AR,3,FALSE),Cuenta,VLOOKUP(J$1,Data!$AP:$AR,2,FALSE))+SUMIFS(FX,Fecha,$A498,Linea,VLOOKUP(J$1,Data!$AP:$AR,3,FALSE),Cuenta,VLOOKUP(J$1,Data!$AP:$AR,2,FALSE))+J497,"")</f>
        <v/>
      </c>
      <c r="K498" s="3" t="str">
        <f>IF(AND($A498&lt;&gt;"",K$1&lt;&gt;""),SUMIFS(VM,Fecha,$A498,Linea,VLOOKUP(K$1,Data!$AP:$AR,3,FALSE),Cuenta,VLOOKUP(K$1,Data!$AP:$AR,2,FALSE))+SUMIFS(FX,Fecha,$A498,Linea,VLOOKUP(K$1,Data!$AP:$AR,3,FALSE),Cuenta,VLOOKUP(K$1,Data!$AP:$AR,2,FALSE))+K497,"")</f>
        <v/>
      </c>
      <c r="L498" s="3" t="str">
        <f>IF(AND($A498&lt;&gt;"",L$1&lt;&gt;""),SUMIFS(VM,Fecha,$A498,Linea,VLOOKUP(L$1,Data!$AP:$AR,3,FALSE),Cuenta,VLOOKUP(L$1,Data!$AP:$AR,2,FALSE))+SUMIFS(FX,Fecha,$A498,Linea,VLOOKUP(L$1,Data!$AP:$AR,3,FALSE),Cuenta,VLOOKUP(L$1,Data!$AP:$AR,2,FALSE))+L497,"")</f>
        <v/>
      </c>
      <c r="M498" s="3" t="str">
        <f>IF(AND($A498&lt;&gt;"",M$1&lt;&gt;""),SUMIFS(VM,Fecha,$A498,Linea,VLOOKUP(M$1,Data!$AP:$AR,3,FALSE),Cuenta,VLOOKUP(M$1,Data!$AP:$AR,2,FALSE))+SUMIFS(FX,Fecha,$A498,Linea,VLOOKUP(M$1,Data!$AP:$AR,3,FALSE),Cuenta,VLOOKUP(M$1,Data!$AP:$AR,2,FALSE))+M497,"")</f>
        <v/>
      </c>
      <c r="N498" s="3" t="str">
        <f>IF(AND($A498&lt;&gt;"",N$1&lt;&gt;""),SUMIFS(VM,Fecha,$A498,Linea,VLOOKUP(N$1,Data!$AP:$AR,3,FALSE),Cuenta,VLOOKUP(N$1,Data!$AP:$AR,2,FALSE))+SUMIFS(FX,Fecha,$A498,Linea,VLOOKUP(N$1,Data!$AP:$AR,3,FALSE),Cuenta,VLOOKUP(N$1,Data!$AP:$AR,2,FALSE))+N497,"")</f>
        <v/>
      </c>
    </row>
    <row r="499" spans="2:14" x14ac:dyDescent="0.25">
      <c r="B499" s="3" t="str">
        <f>IF(AND($A499&lt;&gt;"",B$1&lt;&gt;""),SUMIFS(VM,Fecha,$A499,Linea,VLOOKUP(B$1,Data!$AP:$AR,3,FALSE),Cuenta,VLOOKUP(B$1,Data!$AP:$AR,2,FALSE))+SUMIFS(FX,Fecha,$A499,Linea,VLOOKUP(B$1,Data!$AP:$AR,3,FALSE),Cuenta,VLOOKUP(B$1,Data!$AP:$AR,2,FALSE))+B498,"")</f>
        <v/>
      </c>
      <c r="C499" s="3" t="str">
        <f>IF(AND($A499&lt;&gt;"",C$1&lt;&gt;""),SUMIFS(VM,Fecha,$A499,Linea,VLOOKUP(C$1,Data!$AP:$AR,3,FALSE),Cuenta,VLOOKUP(C$1,Data!$AP:$AR,2,FALSE))+SUMIFS(FX,Fecha,$A499,Linea,VLOOKUP(C$1,Data!$AP:$AR,3,FALSE),Cuenta,VLOOKUP(C$1,Data!$AP:$AR,2,FALSE))+C498,"")</f>
        <v/>
      </c>
      <c r="D499" s="3" t="str">
        <f>IF(AND($A499&lt;&gt;"",D$1&lt;&gt;""),SUMIFS(VM,Fecha,$A499,Linea,VLOOKUP(D$1,Data!$AP:$AR,3,FALSE),Cuenta,VLOOKUP(D$1,Data!$AP:$AR,2,FALSE))+SUMIFS(FX,Fecha,$A499,Linea,VLOOKUP(D$1,Data!$AP:$AR,3,FALSE),Cuenta,VLOOKUP(D$1,Data!$AP:$AR,2,FALSE))+D498,"")</f>
        <v/>
      </c>
      <c r="E499" s="3" t="str">
        <f>IF(AND($A499&lt;&gt;"",E$1&lt;&gt;""),SUMIFS(VM,Fecha,$A499,Linea,VLOOKUP(E$1,Data!$AP:$AR,3,FALSE),Cuenta,VLOOKUP(E$1,Data!$AP:$AR,2,FALSE))+SUMIFS(FX,Fecha,$A499,Linea,VLOOKUP(E$1,Data!$AP:$AR,3,FALSE),Cuenta,VLOOKUP(E$1,Data!$AP:$AR,2,FALSE))+E498,"")</f>
        <v/>
      </c>
      <c r="F499" s="3" t="str">
        <f>IF(AND($A499&lt;&gt;"",F$1&lt;&gt;""),SUMIFS(VM,Fecha,$A499,Linea,VLOOKUP(F$1,Data!$AP:$AR,3,FALSE),Cuenta,VLOOKUP(F$1,Data!$AP:$AR,2,FALSE))+SUMIFS(FX,Fecha,$A499,Linea,VLOOKUP(F$1,Data!$AP:$AR,3,FALSE),Cuenta,VLOOKUP(F$1,Data!$AP:$AR,2,FALSE))+F498,"")</f>
        <v/>
      </c>
      <c r="G499" s="3" t="str">
        <f>IF(AND($A499&lt;&gt;"",G$1&lt;&gt;""),SUMIFS(VM,Fecha,$A499,Linea,VLOOKUP(G$1,Data!$AP:$AR,3,FALSE),Cuenta,VLOOKUP(G$1,Data!$AP:$AR,2,FALSE))+SUMIFS(FX,Fecha,$A499,Linea,VLOOKUP(G$1,Data!$AP:$AR,3,FALSE),Cuenta,VLOOKUP(G$1,Data!$AP:$AR,2,FALSE))+G498,"")</f>
        <v/>
      </c>
      <c r="H499" s="3" t="str">
        <f>IF(AND($A499&lt;&gt;"",H$1&lt;&gt;""),SUMIFS(VM,Fecha,$A499,Linea,VLOOKUP(H$1,Data!$AP:$AR,3,FALSE),Cuenta,VLOOKUP(H$1,Data!$AP:$AR,2,FALSE))+SUMIFS(FX,Fecha,$A499,Linea,VLOOKUP(H$1,Data!$AP:$AR,3,FALSE),Cuenta,VLOOKUP(H$1,Data!$AP:$AR,2,FALSE))+H498,"")</f>
        <v/>
      </c>
      <c r="I499" s="3" t="str">
        <f>IF(AND($A499&lt;&gt;"",I$1&lt;&gt;""),SUMIFS(VM,Fecha,$A499,Linea,VLOOKUP(I$1,Data!$AP:$AR,3,FALSE),Cuenta,VLOOKUP(I$1,Data!$AP:$AR,2,FALSE))+SUMIFS(FX,Fecha,$A499,Linea,VLOOKUP(I$1,Data!$AP:$AR,3,FALSE),Cuenta,VLOOKUP(I$1,Data!$AP:$AR,2,FALSE))+I498,"")</f>
        <v/>
      </c>
      <c r="J499" s="3" t="str">
        <f>IF(AND($A499&lt;&gt;"",J$1&lt;&gt;""),SUMIFS(VM,Fecha,$A499,Linea,VLOOKUP(J$1,Data!$AP:$AR,3,FALSE),Cuenta,VLOOKUP(J$1,Data!$AP:$AR,2,FALSE))+SUMIFS(FX,Fecha,$A499,Linea,VLOOKUP(J$1,Data!$AP:$AR,3,FALSE),Cuenta,VLOOKUP(J$1,Data!$AP:$AR,2,FALSE))+J498,"")</f>
        <v/>
      </c>
      <c r="K499" s="3" t="str">
        <f>IF(AND($A499&lt;&gt;"",K$1&lt;&gt;""),SUMIFS(VM,Fecha,$A499,Linea,VLOOKUP(K$1,Data!$AP:$AR,3,FALSE),Cuenta,VLOOKUP(K$1,Data!$AP:$AR,2,FALSE))+SUMIFS(FX,Fecha,$A499,Linea,VLOOKUP(K$1,Data!$AP:$AR,3,FALSE),Cuenta,VLOOKUP(K$1,Data!$AP:$AR,2,FALSE))+K498,"")</f>
        <v/>
      </c>
      <c r="L499" s="3" t="str">
        <f>IF(AND($A499&lt;&gt;"",L$1&lt;&gt;""),SUMIFS(VM,Fecha,$A499,Linea,VLOOKUP(L$1,Data!$AP:$AR,3,FALSE),Cuenta,VLOOKUP(L$1,Data!$AP:$AR,2,FALSE))+SUMIFS(FX,Fecha,$A499,Linea,VLOOKUP(L$1,Data!$AP:$AR,3,FALSE),Cuenta,VLOOKUP(L$1,Data!$AP:$AR,2,FALSE))+L498,"")</f>
        <v/>
      </c>
      <c r="M499" s="3" t="str">
        <f>IF(AND($A499&lt;&gt;"",M$1&lt;&gt;""),SUMIFS(VM,Fecha,$A499,Linea,VLOOKUP(M$1,Data!$AP:$AR,3,FALSE),Cuenta,VLOOKUP(M$1,Data!$AP:$AR,2,FALSE))+SUMIFS(FX,Fecha,$A499,Linea,VLOOKUP(M$1,Data!$AP:$AR,3,FALSE),Cuenta,VLOOKUP(M$1,Data!$AP:$AR,2,FALSE))+M498,"")</f>
        <v/>
      </c>
      <c r="N499" s="3" t="str">
        <f>IF(AND($A499&lt;&gt;"",N$1&lt;&gt;""),SUMIFS(VM,Fecha,$A499,Linea,VLOOKUP(N$1,Data!$AP:$AR,3,FALSE),Cuenta,VLOOKUP(N$1,Data!$AP:$AR,2,FALSE))+SUMIFS(FX,Fecha,$A499,Linea,VLOOKUP(N$1,Data!$AP:$AR,3,FALSE),Cuenta,VLOOKUP(N$1,Data!$AP:$AR,2,FALSE))+N498,"")</f>
        <v/>
      </c>
    </row>
    <row r="500" spans="2:14" x14ac:dyDescent="0.25">
      <c r="B500" s="3" t="str">
        <f>IF(AND($A500&lt;&gt;"",B$1&lt;&gt;""),SUMIFS(VM,Fecha,$A500,Linea,VLOOKUP(B$1,Data!$AP:$AR,3,FALSE),Cuenta,VLOOKUP(B$1,Data!$AP:$AR,2,FALSE))+SUMIFS(FX,Fecha,$A500,Linea,VLOOKUP(B$1,Data!$AP:$AR,3,FALSE),Cuenta,VLOOKUP(B$1,Data!$AP:$AR,2,FALSE))+B499,"")</f>
        <v/>
      </c>
      <c r="C500" s="3" t="str">
        <f>IF(AND($A500&lt;&gt;"",C$1&lt;&gt;""),SUMIFS(VM,Fecha,$A500,Linea,VLOOKUP(C$1,Data!$AP:$AR,3,FALSE),Cuenta,VLOOKUP(C$1,Data!$AP:$AR,2,FALSE))+SUMIFS(FX,Fecha,$A500,Linea,VLOOKUP(C$1,Data!$AP:$AR,3,FALSE),Cuenta,VLOOKUP(C$1,Data!$AP:$AR,2,FALSE))+C499,"")</f>
        <v/>
      </c>
      <c r="D500" s="3" t="str">
        <f>IF(AND($A500&lt;&gt;"",D$1&lt;&gt;""),SUMIFS(VM,Fecha,$A500,Linea,VLOOKUP(D$1,Data!$AP:$AR,3,FALSE),Cuenta,VLOOKUP(D$1,Data!$AP:$AR,2,FALSE))+SUMIFS(FX,Fecha,$A500,Linea,VLOOKUP(D$1,Data!$AP:$AR,3,FALSE),Cuenta,VLOOKUP(D$1,Data!$AP:$AR,2,FALSE))+D499,"")</f>
        <v/>
      </c>
      <c r="E500" s="3" t="str">
        <f>IF(AND($A500&lt;&gt;"",E$1&lt;&gt;""),SUMIFS(VM,Fecha,$A500,Linea,VLOOKUP(E$1,Data!$AP:$AR,3,FALSE),Cuenta,VLOOKUP(E$1,Data!$AP:$AR,2,FALSE))+SUMIFS(FX,Fecha,$A500,Linea,VLOOKUP(E$1,Data!$AP:$AR,3,FALSE),Cuenta,VLOOKUP(E$1,Data!$AP:$AR,2,FALSE))+E499,"")</f>
        <v/>
      </c>
      <c r="F500" s="3" t="str">
        <f>IF(AND($A500&lt;&gt;"",F$1&lt;&gt;""),SUMIFS(VM,Fecha,$A500,Linea,VLOOKUP(F$1,Data!$AP:$AR,3,FALSE),Cuenta,VLOOKUP(F$1,Data!$AP:$AR,2,FALSE))+SUMIFS(FX,Fecha,$A500,Linea,VLOOKUP(F$1,Data!$AP:$AR,3,FALSE),Cuenta,VLOOKUP(F$1,Data!$AP:$AR,2,FALSE))+F499,"")</f>
        <v/>
      </c>
      <c r="G500" s="3" t="str">
        <f>IF(AND($A500&lt;&gt;"",G$1&lt;&gt;""),SUMIFS(VM,Fecha,$A500,Linea,VLOOKUP(G$1,Data!$AP:$AR,3,FALSE),Cuenta,VLOOKUP(G$1,Data!$AP:$AR,2,FALSE))+SUMIFS(FX,Fecha,$A500,Linea,VLOOKUP(G$1,Data!$AP:$AR,3,FALSE),Cuenta,VLOOKUP(G$1,Data!$AP:$AR,2,FALSE))+G499,"")</f>
        <v/>
      </c>
      <c r="H500" s="3" t="str">
        <f>IF(AND($A500&lt;&gt;"",H$1&lt;&gt;""),SUMIFS(VM,Fecha,$A500,Linea,VLOOKUP(H$1,Data!$AP:$AR,3,FALSE),Cuenta,VLOOKUP(H$1,Data!$AP:$AR,2,FALSE))+SUMIFS(FX,Fecha,$A500,Linea,VLOOKUP(H$1,Data!$AP:$AR,3,FALSE),Cuenta,VLOOKUP(H$1,Data!$AP:$AR,2,FALSE))+H499,"")</f>
        <v/>
      </c>
      <c r="I500" s="3" t="str">
        <f>IF(AND($A500&lt;&gt;"",I$1&lt;&gt;""),SUMIFS(VM,Fecha,$A500,Linea,VLOOKUP(I$1,Data!$AP:$AR,3,FALSE),Cuenta,VLOOKUP(I$1,Data!$AP:$AR,2,FALSE))+SUMIFS(FX,Fecha,$A500,Linea,VLOOKUP(I$1,Data!$AP:$AR,3,FALSE),Cuenta,VLOOKUP(I$1,Data!$AP:$AR,2,FALSE))+I499,"")</f>
        <v/>
      </c>
      <c r="J500" s="3" t="str">
        <f>IF(AND($A500&lt;&gt;"",J$1&lt;&gt;""),SUMIFS(VM,Fecha,$A500,Linea,VLOOKUP(J$1,Data!$AP:$AR,3,FALSE),Cuenta,VLOOKUP(J$1,Data!$AP:$AR,2,FALSE))+SUMIFS(FX,Fecha,$A500,Linea,VLOOKUP(J$1,Data!$AP:$AR,3,FALSE),Cuenta,VLOOKUP(J$1,Data!$AP:$AR,2,FALSE))+J499,"")</f>
        <v/>
      </c>
      <c r="K500" s="3" t="str">
        <f>IF(AND($A500&lt;&gt;"",K$1&lt;&gt;""),SUMIFS(VM,Fecha,$A500,Linea,VLOOKUP(K$1,Data!$AP:$AR,3,FALSE),Cuenta,VLOOKUP(K$1,Data!$AP:$AR,2,FALSE))+SUMIFS(FX,Fecha,$A500,Linea,VLOOKUP(K$1,Data!$AP:$AR,3,FALSE),Cuenta,VLOOKUP(K$1,Data!$AP:$AR,2,FALSE))+K499,"")</f>
        <v/>
      </c>
      <c r="L500" s="3" t="str">
        <f>IF(AND($A500&lt;&gt;"",L$1&lt;&gt;""),SUMIFS(VM,Fecha,$A500,Linea,VLOOKUP(L$1,Data!$AP:$AR,3,FALSE),Cuenta,VLOOKUP(L$1,Data!$AP:$AR,2,FALSE))+SUMIFS(FX,Fecha,$A500,Linea,VLOOKUP(L$1,Data!$AP:$AR,3,FALSE),Cuenta,VLOOKUP(L$1,Data!$AP:$AR,2,FALSE))+L499,"")</f>
        <v/>
      </c>
      <c r="M500" s="3" t="str">
        <f>IF(AND($A500&lt;&gt;"",M$1&lt;&gt;""),SUMIFS(VM,Fecha,$A500,Linea,VLOOKUP(M$1,Data!$AP:$AR,3,FALSE),Cuenta,VLOOKUP(M$1,Data!$AP:$AR,2,FALSE))+SUMIFS(FX,Fecha,$A500,Linea,VLOOKUP(M$1,Data!$AP:$AR,3,FALSE),Cuenta,VLOOKUP(M$1,Data!$AP:$AR,2,FALSE))+M499,"")</f>
        <v/>
      </c>
      <c r="N500" s="3" t="str">
        <f>IF(AND($A500&lt;&gt;"",N$1&lt;&gt;""),SUMIFS(VM,Fecha,$A500,Linea,VLOOKUP(N$1,Data!$AP:$AR,3,FALSE),Cuenta,VLOOKUP(N$1,Data!$AP:$AR,2,FALSE))+SUMIFS(FX,Fecha,$A500,Linea,VLOOKUP(N$1,Data!$AP:$AR,3,FALSE),Cuenta,VLOOKUP(N$1,Data!$AP:$AR,2,FALSE))+N499,"")</f>
        <v/>
      </c>
    </row>
    <row r="501" spans="2:14" x14ac:dyDescent="0.25">
      <c r="B501" s="3" t="str">
        <f>IF(AND($A501&lt;&gt;"",B$1&lt;&gt;""),SUMIFS(VM,Fecha,$A501,Linea,VLOOKUP(B$1,Data!$AP:$AR,3,FALSE),Cuenta,VLOOKUP(B$1,Data!$AP:$AR,2,FALSE))+SUMIFS(FX,Fecha,$A501,Linea,VLOOKUP(B$1,Data!$AP:$AR,3,FALSE),Cuenta,VLOOKUP(B$1,Data!$AP:$AR,2,FALSE))+B500,"")</f>
        <v/>
      </c>
      <c r="C501" s="3" t="str">
        <f>IF(AND($A501&lt;&gt;"",C$1&lt;&gt;""),SUMIFS(VM,Fecha,$A501,Linea,VLOOKUP(C$1,Data!$AP:$AR,3,FALSE),Cuenta,VLOOKUP(C$1,Data!$AP:$AR,2,FALSE))+SUMIFS(FX,Fecha,$A501,Linea,VLOOKUP(C$1,Data!$AP:$AR,3,FALSE),Cuenta,VLOOKUP(C$1,Data!$AP:$AR,2,FALSE))+C500,"")</f>
        <v/>
      </c>
      <c r="D501" s="3" t="str">
        <f>IF(AND($A501&lt;&gt;"",D$1&lt;&gt;""),SUMIFS(VM,Fecha,$A501,Linea,VLOOKUP(D$1,Data!$AP:$AR,3,FALSE),Cuenta,VLOOKUP(D$1,Data!$AP:$AR,2,FALSE))+SUMIFS(FX,Fecha,$A501,Linea,VLOOKUP(D$1,Data!$AP:$AR,3,FALSE),Cuenta,VLOOKUP(D$1,Data!$AP:$AR,2,FALSE))+D500,"")</f>
        <v/>
      </c>
      <c r="E501" s="3" t="str">
        <f>IF(AND($A501&lt;&gt;"",E$1&lt;&gt;""),SUMIFS(VM,Fecha,$A501,Linea,VLOOKUP(E$1,Data!$AP:$AR,3,FALSE),Cuenta,VLOOKUP(E$1,Data!$AP:$AR,2,FALSE))+SUMIFS(FX,Fecha,$A501,Linea,VLOOKUP(E$1,Data!$AP:$AR,3,FALSE),Cuenta,VLOOKUP(E$1,Data!$AP:$AR,2,FALSE))+E500,"")</f>
        <v/>
      </c>
      <c r="F501" s="3" t="str">
        <f>IF(AND($A501&lt;&gt;"",F$1&lt;&gt;""),SUMIFS(VM,Fecha,$A501,Linea,VLOOKUP(F$1,Data!$AP:$AR,3,FALSE),Cuenta,VLOOKUP(F$1,Data!$AP:$AR,2,FALSE))+SUMIFS(FX,Fecha,$A501,Linea,VLOOKUP(F$1,Data!$AP:$AR,3,FALSE),Cuenta,VLOOKUP(F$1,Data!$AP:$AR,2,FALSE))+F500,"")</f>
        <v/>
      </c>
      <c r="G501" s="3" t="str">
        <f>IF(AND($A501&lt;&gt;"",G$1&lt;&gt;""),SUMIFS(VM,Fecha,$A501,Linea,VLOOKUP(G$1,Data!$AP:$AR,3,FALSE),Cuenta,VLOOKUP(G$1,Data!$AP:$AR,2,FALSE))+SUMIFS(FX,Fecha,$A501,Linea,VLOOKUP(G$1,Data!$AP:$AR,3,FALSE),Cuenta,VLOOKUP(G$1,Data!$AP:$AR,2,FALSE))+G500,"")</f>
        <v/>
      </c>
      <c r="H501" s="3" t="str">
        <f>IF(AND($A501&lt;&gt;"",H$1&lt;&gt;""),SUMIFS(VM,Fecha,$A501,Linea,VLOOKUP(H$1,Data!$AP:$AR,3,FALSE),Cuenta,VLOOKUP(H$1,Data!$AP:$AR,2,FALSE))+SUMIFS(FX,Fecha,$A501,Linea,VLOOKUP(H$1,Data!$AP:$AR,3,FALSE),Cuenta,VLOOKUP(H$1,Data!$AP:$AR,2,FALSE))+H500,"")</f>
        <v/>
      </c>
      <c r="I501" s="3" t="str">
        <f>IF(AND($A501&lt;&gt;"",I$1&lt;&gt;""),SUMIFS(VM,Fecha,$A501,Linea,VLOOKUP(I$1,Data!$AP:$AR,3,FALSE),Cuenta,VLOOKUP(I$1,Data!$AP:$AR,2,FALSE))+SUMIFS(FX,Fecha,$A501,Linea,VLOOKUP(I$1,Data!$AP:$AR,3,FALSE),Cuenta,VLOOKUP(I$1,Data!$AP:$AR,2,FALSE))+I500,"")</f>
        <v/>
      </c>
      <c r="J501" s="3" t="str">
        <f>IF(AND($A501&lt;&gt;"",J$1&lt;&gt;""),SUMIFS(VM,Fecha,$A501,Linea,VLOOKUP(J$1,Data!$AP:$AR,3,FALSE),Cuenta,VLOOKUP(J$1,Data!$AP:$AR,2,FALSE))+SUMIFS(FX,Fecha,$A501,Linea,VLOOKUP(J$1,Data!$AP:$AR,3,FALSE),Cuenta,VLOOKUP(J$1,Data!$AP:$AR,2,FALSE))+J500,"")</f>
        <v/>
      </c>
      <c r="K501" s="3" t="str">
        <f>IF(AND($A501&lt;&gt;"",K$1&lt;&gt;""),SUMIFS(VM,Fecha,$A501,Linea,VLOOKUP(K$1,Data!$AP:$AR,3,FALSE),Cuenta,VLOOKUP(K$1,Data!$AP:$AR,2,FALSE))+SUMIFS(FX,Fecha,$A501,Linea,VLOOKUP(K$1,Data!$AP:$AR,3,FALSE),Cuenta,VLOOKUP(K$1,Data!$AP:$AR,2,FALSE))+K500,"")</f>
        <v/>
      </c>
      <c r="L501" s="3" t="str">
        <f>IF(AND($A501&lt;&gt;"",L$1&lt;&gt;""),SUMIFS(VM,Fecha,$A501,Linea,VLOOKUP(L$1,Data!$AP:$AR,3,FALSE),Cuenta,VLOOKUP(L$1,Data!$AP:$AR,2,FALSE))+SUMIFS(FX,Fecha,$A501,Linea,VLOOKUP(L$1,Data!$AP:$AR,3,FALSE),Cuenta,VLOOKUP(L$1,Data!$AP:$AR,2,FALSE))+L500,"")</f>
        <v/>
      </c>
      <c r="M501" s="3" t="str">
        <f>IF(AND($A501&lt;&gt;"",M$1&lt;&gt;""),SUMIFS(VM,Fecha,$A501,Linea,VLOOKUP(M$1,Data!$AP:$AR,3,FALSE),Cuenta,VLOOKUP(M$1,Data!$AP:$AR,2,FALSE))+SUMIFS(FX,Fecha,$A501,Linea,VLOOKUP(M$1,Data!$AP:$AR,3,FALSE),Cuenta,VLOOKUP(M$1,Data!$AP:$AR,2,FALSE))+M500,"")</f>
        <v/>
      </c>
      <c r="N501" s="3" t="str">
        <f>IF(AND($A501&lt;&gt;"",N$1&lt;&gt;""),SUMIFS(VM,Fecha,$A501,Linea,VLOOKUP(N$1,Data!$AP:$AR,3,FALSE),Cuenta,VLOOKUP(N$1,Data!$AP:$AR,2,FALSE))+SUMIFS(FX,Fecha,$A501,Linea,VLOOKUP(N$1,Data!$AP:$AR,3,FALSE),Cuenta,VLOOKUP(N$1,Data!$AP:$AR,2,FALSE))+N500,"")</f>
        <v/>
      </c>
    </row>
    <row r="502" spans="2:14" x14ac:dyDescent="0.25">
      <c r="B502" s="3" t="str">
        <f>IF(AND($A502&lt;&gt;"",B$1&lt;&gt;""),SUMIFS(VM,Fecha,$A502,Linea,VLOOKUP(B$1,Data!$AP:$AR,3,FALSE),Cuenta,VLOOKUP(B$1,Data!$AP:$AR,2,FALSE))+SUMIFS(FX,Fecha,$A502,Linea,VLOOKUP(B$1,Data!$AP:$AR,3,FALSE),Cuenta,VLOOKUP(B$1,Data!$AP:$AR,2,FALSE))+B501,"")</f>
        <v/>
      </c>
      <c r="C502" s="3" t="str">
        <f>IF(AND($A502&lt;&gt;"",C$1&lt;&gt;""),SUMIFS(VM,Fecha,$A502,Linea,VLOOKUP(C$1,Data!$AP:$AR,3,FALSE),Cuenta,VLOOKUP(C$1,Data!$AP:$AR,2,FALSE))+SUMIFS(FX,Fecha,$A502,Linea,VLOOKUP(C$1,Data!$AP:$AR,3,FALSE),Cuenta,VLOOKUP(C$1,Data!$AP:$AR,2,FALSE))+C501,"")</f>
        <v/>
      </c>
      <c r="D502" s="3" t="str">
        <f>IF(AND($A502&lt;&gt;"",D$1&lt;&gt;""),SUMIFS(VM,Fecha,$A502,Linea,VLOOKUP(D$1,Data!$AP:$AR,3,FALSE),Cuenta,VLOOKUP(D$1,Data!$AP:$AR,2,FALSE))+SUMIFS(FX,Fecha,$A502,Linea,VLOOKUP(D$1,Data!$AP:$AR,3,FALSE),Cuenta,VLOOKUP(D$1,Data!$AP:$AR,2,FALSE))+D501,"")</f>
        <v/>
      </c>
      <c r="E502" s="3" t="str">
        <f>IF(AND($A502&lt;&gt;"",E$1&lt;&gt;""),SUMIFS(VM,Fecha,$A502,Linea,VLOOKUP(E$1,Data!$AP:$AR,3,FALSE),Cuenta,VLOOKUP(E$1,Data!$AP:$AR,2,FALSE))+SUMIFS(FX,Fecha,$A502,Linea,VLOOKUP(E$1,Data!$AP:$AR,3,FALSE),Cuenta,VLOOKUP(E$1,Data!$AP:$AR,2,FALSE))+E501,"")</f>
        <v/>
      </c>
      <c r="F502" s="3" t="str">
        <f>IF(AND($A502&lt;&gt;"",F$1&lt;&gt;""),SUMIFS(VM,Fecha,$A502,Linea,VLOOKUP(F$1,Data!$AP:$AR,3,FALSE),Cuenta,VLOOKUP(F$1,Data!$AP:$AR,2,FALSE))+SUMIFS(FX,Fecha,$A502,Linea,VLOOKUP(F$1,Data!$AP:$AR,3,FALSE),Cuenta,VLOOKUP(F$1,Data!$AP:$AR,2,FALSE))+F501,"")</f>
        <v/>
      </c>
      <c r="G502" s="3" t="str">
        <f>IF(AND($A502&lt;&gt;"",G$1&lt;&gt;""),SUMIFS(VM,Fecha,$A502,Linea,VLOOKUP(G$1,Data!$AP:$AR,3,FALSE),Cuenta,VLOOKUP(G$1,Data!$AP:$AR,2,FALSE))+SUMIFS(FX,Fecha,$A502,Linea,VLOOKUP(G$1,Data!$AP:$AR,3,FALSE),Cuenta,VLOOKUP(G$1,Data!$AP:$AR,2,FALSE))+G501,"")</f>
        <v/>
      </c>
      <c r="H502" s="3" t="str">
        <f>IF(AND($A502&lt;&gt;"",H$1&lt;&gt;""),SUMIFS(VM,Fecha,$A502,Linea,VLOOKUP(H$1,Data!$AP:$AR,3,FALSE),Cuenta,VLOOKUP(H$1,Data!$AP:$AR,2,FALSE))+SUMIFS(FX,Fecha,$A502,Linea,VLOOKUP(H$1,Data!$AP:$AR,3,FALSE),Cuenta,VLOOKUP(H$1,Data!$AP:$AR,2,FALSE))+H501,"")</f>
        <v/>
      </c>
      <c r="I502" s="3" t="str">
        <f>IF(AND($A502&lt;&gt;"",I$1&lt;&gt;""),SUMIFS(VM,Fecha,$A502,Linea,VLOOKUP(I$1,Data!$AP:$AR,3,FALSE),Cuenta,VLOOKUP(I$1,Data!$AP:$AR,2,FALSE))+SUMIFS(FX,Fecha,$A502,Linea,VLOOKUP(I$1,Data!$AP:$AR,3,FALSE),Cuenta,VLOOKUP(I$1,Data!$AP:$AR,2,FALSE))+I501,"")</f>
        <v/>
      </c>
      <c r="J502" s="3" t="str">
        <f>IF(AND($A502&lt;&gt;"",J$1&lt;&gt;""),SUMIFS(VM,Fecha,$A502,Linea,VLOOKUP(J$1,Data!$AP:$AR,3,FALSE),Cuenta,VLOOKUP(J$1,Data!$AP:$AR,2,FALSE))+SUMIFS(FX,Fecha,$A502,Linea,VLOOKUP(J$1,Data!$AP:$AR,3,FALSE),Cuenta,VLOOKUP(J$1,Data!$AP:$AR,2,FALSE))+J501,"")</f>
        <v/>
      </c>
      <c r="K502" s="3" t="str">
        <f>IF(AND($A502&lt;&gt;"",K$1&lt;&gt;""),SUMIFS(VM,Fecha,$A502,Linea,VLOOKUP(K$1,Data!$AP:$AR,3,FALSE),Cuenta,VLOOKUP(K$1,Data!$AP:$AR,2,FALSE))+SUMIFS(FX,Fecha,$A502,Linea,VLOOKUP(K$1,Data!$AP:$AR,3,FALSE),Cuenta,VLOOKUP(K$1,Data!$AP:$AR,2,FALSE))+K501,"")</f>
        <v/>
      </c>
      <c r="L502" s="3" t="str">
        <f>IF(AND($A502&lt;&gt;"",L$1&lt;&gt;""),SUMIFS(VM,Fecha,$A502,Linea,VLOOKUP(L$1,Data!$AP:$AR,3,FALSE),Cuenta,VLOOKUP(L$1,Data!$AP:$AR,2,FALSE))+SUMIFS(FX,Fecha,$A502,Linea,VLOOKUP(L$1,Data!$AP:$AR,3,FALSE),Cuenta,VLOOKUP(L$1,Data!$AP:$AR,2,FALSE))+L501,"")</f>
        <v/>
      </c>
      <c r="M502" s="3" t="str">
        <f>IF(AND($A502&lt;&gt;"",M$1&lt;&gt;""),SUMIFS(VM,Fecha,$A502,Linea,VLOOKUP(M$1,Data!$AP:$AR,3,FALSE),Cuenta,VLOOKUP(M$1,Data!$AP:$AR,2,FALSE))+SUMIFS(FX,Fecha,$A502,Linea,VLOOKUP(M$1,Data!$AP:$AR,3,FALSE),Cuenta,VLOOKUP(M$1,Data!$AP:$AR,2,FALSE))+M501,"")</f>
        <v/>
      </c>
      <c r="N502" s="3" t="str">
        <f>IF(AND($A502&lt;&gt;"",N$1&lt;&gt;""),SUMIFS(VM,Fecha,$A502,Linea,VLOOKUP(N$1,Data!$AP:$AR,3,FALSE),Cuenta,VLOOKUP(N$1,Data!$AP:$AR,2,FALSE))+SUMIFS(FX,Fecha,$A502,Linea,VLOOKUP(N$1,Data!$AP:$AR,3,FALSE),Cuenta,VLOOKUP(N$1,Data!$AP:$AR,2,FALSE))+N501,"")</f>
        <v/>
      </c>
    </row>
    <row r="503" spans="2:14" x14ac:dyDescent="0.25">
      <c r="B503" s="3" t="str">
        <f>IF(AND($A503&lt;&gt;"",B$1&lt;&gt;""),SUMIFS(VM,Fecha,$A503,Linea,VLOOKUP(B$1,Data!$AP:$AR,3,FALSE),Cuenta,VLOOKUP(B$1,Data!$AP:$AR,2,FALSE))+SUMIFS(FX,Fecha,$A503,Linea,VLOOKUP(B$1,Data!$AP:$AR,3,FALSE),Cuenta,VLOOKUP(B$1,Data!$AP:$AR,2,FALSE))+B502,"")</f>
        <v/>
      </c>
      <c r="C503" s="3" t="str">
        <f>IF(AND($A503&lt;&gt;"",C$1&lt;&gt;""),SUMIFS(VM,Fecha,$A503,Linea,VLOOKUP(C$1,Data!$AP:$AR,3,FALSE),Cuenta,VLOOKUP(C$1,Data!$AP:$AR,2,FALSE))+SUMIFS(FX,Fecha,$A503,Linea,VLOOKUP(C$1,Data!$AP:$AR,3,FALSE),Cuenta,VLOOKUP(C$1,Data!$AP:$AR,2,FALSE))+C502,"")</f>
        <v/>
      </c>
      <c r="D503" s="3" t="str">
        <f>IF(AND($A503&lt;&gt;"",D$1&lt;&gt;""),SUMIFS(VM,Fecha,$A503,Linea,VLOOKUP(D$1,Data!$AP:$AR,3,FALSE),Cuenta,VLOOKUP(D$1,Data!$AP:$AR,2,FALSE))+SUMIFS(FX,Fecha,$A503,Linea,VLOOKUP(D$1,Data!$AP:$AR,3,FALSE),Cuenta,VLOOKUP(D$1,Data!$AP:$AR,2,FALSE))+D502,"")</f>
        <v/>
      </c>
      <c r="E503" s="3" t="str">
        <f>IF(AND($A503&lt;&gt;"",E$1&lt;&gt;""),SUMIFS(VM,Fecha,$A503,Linea,VLOOKUP(E$1,Data!$AP:$AR,3,FALSE),Cuenta,VLOOKUP(E$1,Data!$AP:$AR,2,FALSE))+SUMIFS(FX,Fecha,$A503,Linea,VLOOKUP(E$1,Data!$AP:$AR,3,FALSE),Cuenta,VLOOKUP(E$1,Data!$AP:$AR,2,FALSE))+E502,"")</f>
        <v/>
      </c>
      <c r="F503" s="3" t="str">
        <f>IF(AND($A503&lt;&gt;"",F$1&lt;&gt;""),SUMIFS(VM,Fecha,$A503,Linea,VLOOKUP(F$1,Data!$AP:$AR,3,FALSE),Cuenta,VLOOKUP(F$1,Data!$AP:$AR,2,FALSE))+SUMIFS(FX,Fecha,$A503,Linea,VLOOKUP(F$1,Data!$AP:$AR,3,FALSE),Cuenta,VLOOKUP(F$1,Data!$AP:$AR,2,FALSE))+F502,"")</f>
        <v/>
      </c>
      <c r="G503" s="3" t="str">
        <f>IF(AND($A503&lt;&gt;"",G$1&lt;&gt;""),SUMIFS(VM,Fecha,$A503,Linea,VLOOKUP(G$1,Data!$AP:$AR,3,FALSE),Cuenta,VLOOKUP(G$1,Data!$AP:$AR,2,FALSE))+SUMIFS(FX,Fecha,$A503,Linea,VLOOKUP(G$1,Data!$AP:$AR,3,FALSE),Cuenta,VLOOKUP(G$1,Data!$AP:$AR,2,FALSE))+G502,"")</f>
        <v/>
      </c>
      <c r="H503" s="3" t="str">
        <f>IF(AND($A503&lt;&gt;"",H$1&lt;&gt;""),SUMIFS(VM,Fecha,$A503,Linea,VLOOKUP(H$1,Data!$AP:$AR,3,FALSE),Cuenta,VLOOKUP(H$1,Data!$AP:$AR,2,FALSE))+SUMIFS(FX,Fecha,$A503,Linea,VLOOKUP(H$1,Data!$AP:$AR,3,FALSE),Cuenta,VLOOKUP(H$1,Data!$AP:$AR,2,FALSE))+H502,"")</f>
        <v/>
      </c>
      <c r="I503" s="3" t="str">
        <f>IF(AND($A503&lt;&gt;"",I$1&lt;&gt;""),SUMIFS(VM,Fecha,$A503,Linea,VLOOKUP(I$1,Data!$AP:$AR,3,FALSE),Cuenta,VLOOKUP(I$1,Data!$AP:$AR,2,FALSE))+SUMIFS(FX,Fecha,$A503,Linea,VLOOKUP(I$1,Data!$AP:$AR,3,FALSE),Cuenta,VLOOKUP(I$1,Data!$AP:$AR,2,FALSE))+I502,"")</f>
        <v/>
      </c>
      <c r="J503" s="3" t="str">
        <f>IF(AND($A503&lt;&gt;"",J$1&lt;&gt;""),SUMIFS(VM,Fecha,$A503,Linea,VLOOKUP(J$1,Data!$AP:$AR,3,FALSE),Cuenta,VLOOKUP(J$1,Data!$AP:$AR,2,FALSE))+SUMIFS(FX,Fecha,$A503,Linea,VLOOKUP(J$1,Data!$AP:$AR,3,FALSE),Cuenta,VLOOKUP(J$1,Data!$AP:$AR,2,FALSE))+J502,"")</f>
        <v/>
      </c>
      <c r="K503" s="3" t="str">
        <f>IF(AND($A503&lt;&gt;"",K$1&lt;&gt;""),SUMIFS(VM,Fecha,$A503,Linea,VLOOKUP(K$1,Data!$AP:$AR,3,FALSE),Cuenta,VLOOKUP(K$1,Data!$AP:$AR,2,FALSE))+SUMIFS(FX,Fecha,$A503,Linea,VLOOKUP(K$1,Data!$AP:$AR,3,FALSE),Cuenta,VLOOKUP(K$1,Data!$AP:$AR,2,FALSE))+K502,"")</f>
        <v/>
      </c>
      <c r="L503" s="3" t="str">
        <f>IF(AND($A503&lt;&gt;"",L$1&lt;&gt;""),SUMIFS(VM,Fecha,$A503,Linea,VLOOKUP(L$1,Data!$AP:$AR,3,FALSE),Cuenta,VLOOKUP(L$1,Data!$AP:$AR,2,FALSE))+SUMIFS(FX,Fecha,$A503,Linea,VLOOKUP(L$1,Data!$AP:$AR,3,FALSE),Cuenta,VLOOKUP(L$1,Data!$AP:$AR,2,FALSE))+L502,"")</f>
        <v/>
      </c>
      <c r="M503" s="3" t="str">
        <f>IF(AND($A503&lt;&gt;"",M$1&lt;&gt;""),SUMIFS(VM,Fecha,$A503,Linea,VLOOKUP(M$1,Data!$AP:$AR,3,FALSE),Cuenta,VLOOKUP(M$1,Data!$AP:$AR,2,FALSE))+SUMIFS(FX,Fecha,$A503,Linea,VLOOKUP(M$1,Data!$AP:$AR,3,FALSE),Cuenta,VLOOKUP(M$1,Data!$AP:$AR,2,FALSE))+M502,"")</f>
        <v/>
      </c>
      <c r="N503" s="3" t="str">
        <f>IF(AND($A503&lt;&gt;"",N$1&lt;&gt;""),SUMIFS(VM,Fecha,$A503,Linea,VLOOKUP(N$1,Data!$AP:$AR,3,FALSE),Cuenta,VLOOKUP(N$1,Data!$AP:$AR,2,FALSE))+SUMIFS(FX,Fecha,$A503,Linea,VLOOKUP(N$1,Data!$AP:$AR,3,FALSE),Cuenta,VLOOKUP(N$1,Data!$AP:$AR,2,FALSE))+N502,"")</f>
        <v/>
      </c>
    </row>
    <row r="504" spans="2:14" x14ac:dyDescent="0.25">
      <c r="B504" s="3" t="str">
        <f>IF(AND($A504&lt;&gt;"",B$1&lt;&gt;""),SUMIFS(VM,Fecha,$A504,Linea,VLOOKUP(B$1,Data!$AP:$AR,3,FALSE),Cuenta,VLOOKUP(B$1,Data!$AP:$AR,2,FALSE))+SUMIFS(FX,Fecha,$A504,Linea,VLOOKUP(B$1,Data!$AP:$AR,3,FALSE),Cuenta,VLOOKUP(B$1,Data!$AP:$AR,2,FALSE))+B503,"")</f>
        <v/>
      </c>
      <c r="C504" s="3" t="str">
        <f>IF(AND($A504&lt;&gt;"",C$1&lt;&gt;""),SUMIFS(VM,Fecha,$A504,Linea,VLOOKUP(C$1,Data!$AP:$AR,3,FALSE),Cuenta,VLOOKUP(C$1,Data!$AP:$AR,2,FALSE))+SUMIFS(FX,Fecha,$A504,Linea,VLOOKUP(C$1,Data!$AP:$AR,3,FALSE),Cuenta,VLOOKUP(C$1,Data!$AP:$AR,2,FALSE))+C503,"")</f>
        <v/>
      </c>
      <c r="D504" s="3" t="str">
        <f>IF(AND($A504&lt;&gt;"",D$1&lt;&gt;""),SUMIFS(VM,Fecha,$A504,Linea,VLOOKUP(D$1,Data!$AP:$AR,3,FALSE),Cuenta,VLOOKUP(D$1,Data!$AP:$AR,2,FALSE))+SUMIFS(FX,Fecha,$A504,Linea,VLOOKUP(D$1,Data!$AP:$AR,3,FALSE),Cuenta,VLOOKUP(D$1,Data!$AP:$AR,2,FALSE))+D503,"")</f>
        <v/>
      </c>
      <c r="E504" s="3" t="str">
        <f>IF(AND($A504&lt;&gt;"",E$1&lt;&gt;""),SUMIFS(VM,Fecha,$A504,Linea,VLOOKUP(E$1,Data!$AP:$AR,3,FALSE),Cuenta,VLOOKUP(E$1,Data!$AP:$AR,2,FALSE))+SUMIFS(FX,Fecha,$A504,Linea,VLOOKUP(E$1,Data!$AP:$AR,3,FALSE),Cuenta,VLOOKUP(E$1,Data!$AP:$AR,2,FALSE))+E503,"")</f>
        <v/>
      </c>
      <c r="F504" s="3" t="str">
        <f>IF(AND($A504&lt;&gt;"",F$1&lt;&gt;""),SUMIFS(VM,Fecha,$A504,Linea,VLOOKUP(F$1,Data!$AP:$AR,3,FALSE),Cuenta,VLOOKUP(F$1,Data!$AP:$AR,2,FALSE))+SUMIFS(FX,Fecha,$A504,Linea,VLOOKUP(F$1,Data!$AP:$AR,3,FALSE),Cuenta,VLOOKUP(F$1,Data!$AP:$AR,2,FALSE))+F503,"")</f>
        <v/>
      </c>
      <c r="G504" s="3" t="str">
        <f>IF(AND($A504&lt;&gt;"",G$1&lt;&gt;""),SUMIFS(VM,Fecha,$A504,Linea,VLOOKUP(G$1,Data!$AP:$AR,3,FALSE),Cuenta,VLOOKUP(G$1,Data!$AP:$AR,2,FALSE))+SUMIFS(FX,Fecha,$A504,Linea,VLOOKUP(G$1,Data!$AP:$AR,3,FALSE),Cuenta,VLOOKUP(G$1,Data!$AP:$AR,2,FALSE))+G503,"")</f>
        <v/>
      </c>
      <c r="H504" s="3" t="str">
        <f>IF(AND($A504&lt;&gt;"",H$1&lt;&gt;""),SUMIFS(VM,Fecha,$A504,Linea,VLOOKUP(H$1,Data!$AP:$AR,3,FALSE),Cuenta,VLOOKUP(H$1,Data!$AP:$AR,2,FALSE))+SUMIFS(FX,Fecha,$A504,Linea,VLOOKUP(H$1,Data!$AP:$AR,3,FALSE),Cuenta,VLOOKUP(H$1,Data!$AP:$AR,2,FALSE))+H503,"")</f>
        <v/>
      </c>
      <c r="I504" s="3" t="str">
        <f>IF(AND($A504&lt;&gt;"",I$1&lt;&gt;""),SUMIFS(VM,Fecha,$A504,Linea,VLOOKUP(I$1,Data!$AP:$AR,3,FALSE),Cuenta,VLOOKUP(I$1,Data!$AP:$AR,2,FALSE))+SUMIFS(FX,Fecha,$A504,Linea,VLOOKUP(I$1,Data!$AP:$AR,3,FALSE),Cuenta,VLOOKUP(I$1,Data!$AP:$AR,2,FALSE))+I503,"")</f>
        <v/>
      </c>
      <c r="J504" s="3" t="str">
        <f>IF(AND($A504&lt;&gt;"",J$1&lt;&gt;""),SUMIFS(VM,Fecha,$A504,Linea,VLOOKUP(J$1,Data!$AP:$AR,3,FALSE),Cuenta,VLOOKUP(J$1,Data!$AP:$AR,2,FALSE))+SUMIFS(FX,Fecha,$A504,Linea,VLOOKUP(J$1,Data!$AP:$AR,3,FALSE),Cuenta,VLOOKUP(J$1,Data!$AP:$AR,2,FALSE))+J503,"")</f>
        <v/>
      </c>
      <c r="K504" s="3" t="str">
        <f>IF(AND($A504&lt;&gt;"",K$1&lt;&gt;""),SUMIFS(VM,Fecha,$A504,Linea,VLOOKUP(K$1,Data!$AP:$AR,3,FALSE),Cuenta,VLOOKUP(K$1,Data!$AP:$AR,2,FALSE))+SUMIFS(FX,Fecha,$A504,Linea,VLOOKUP(K$1,Data!$AP:$AR,3,FALSE),Cuenta,VLOOKUP(K$1,Data!$AP:$AR,2,FALSE))+K503,"")</f>
        <v/>
      </c>
      <c r="L504" s="3" t="str">
        <f>IF(AND($A504&lt;&gt;"",L$1&lt;&gt;""),SUMIFS(VM,Fecha,$A504,Linea,VLOOKUP(L$1,Data!$AP:$AR,3,FALSE),Cuenta,VLOOKUP(L$1,Data!$AP:$AR,2,FALSE))+SUMIFS(FX,Fecha,$A504,Linea,VLOOKUP(L$1,Data!$AP:$AR,3,FALSE),Cuenta,VLOOKUP(L$1,Data!$AP:$AR,2,FALSE))+L503,"")</f>
        <v/>
      </c>
      <c r="M504" s="3" t="str">
        <f>IF(AND($A504&lt;&gt;"",M$1&lt;&gt;""),SUMIFS(VM,Fecha,$A504,Linea,VLOOKUP(M$1,Data!$AP:$AR,3,FALSE),Cuenta,VLOOKUP(M$1,Data!$AP:$AR,2,FALSE))+SUMIFS(FX,Fecha,$A504,Linea,VLOOKUP(M$1,Data!$AP:$AR,3,FALSE),Cuenta,VLOOKUP(M$1,Data!$AP:$AR,2,FALSE))+M503,"")</f>
        <v/>
      </c>
      <c r="N504" s="3" t="str">
        <f>IF(AND($A504&lt;&gt;"",N$1&lt;&gt;""),SUMIFS(VM,Fecha,$A504,Linea,VLOOKUP(N$1,Data!$AP:$AR,3,FALSE),Cuenta,VLOOKUP(N$1,Data!$AP:$AR,2,FALSE))+SUMIFS(FX,Fecha,$A504,Linea,VLOOKUP(N$1,Data!$AP:$AR,3,FALSE),Cuenta,VLOOKUP(N$1,Data!$AP:$AR,2,FALSE))+N503,"")</f>
        <v/>
      </c>
    </row>
    <row r="505" spans="2:14" x14ac:dyDescent="0.25">
      <c r="B505" s="3" t="str">
        <f>IF(AND($A505&lt;&gt;"",B$1&lt;&gt;""),SUMIFS(VM,Fecha,$A505,Linea,VLOOKUP(B$1,Data!$AP:$AR,3,FALSE),Cuenta,VLOOKUP(B$1,Data!$AP:$AR,2,FALSE))+SUMIFS(FX,Fecha,$A505,Linea,VLOOKUP(B$1,Data!$AP:$AR,3,FALSE),Cuenta,VLOOKUP(B$1,Data!$AP:$AR,2,FALSE))+B504,"")</f>
        <v/>
      </c>
      <c r="C505" s="3" t="str">
        <f>IF(AND($A505&lt;&gt;"",C$1&lt;&gt;""),SUMIFS(VM,Fecha,$A505,Linea,VLOOKUP(C$1,Data!$AP:$AR,3,FALSE),Cuenta,VLOOKUP(C$1,Data!$AP:$AR,2,FALSE))+SUMIFS(FX,Fecha,$A505,Linea,VLOOKUP(C$1,Data!$AP:$AR,3,FALSE),Cuenta,VLOOKUP(C$1,Data!$AP:$AR,2,FALSE))+C504,"")</f>
        <v/>
      </c>
      <c r="D505" s="3" t="str">
        <f>IF(AND($A505&lt;&gt;"",D$1&lt;&gt;""),SUMIFS(VM,Fecha,$A505,Linea,VLOOKUP(D$1,Data!$AP:$AR,3,FALSE),Cuenta,VLOOKUP(D$1,Data!$AP:$AR,2,FALSE))+SUMIFS(FX,Fecha,$A505,Linea,VLOOKUP(D$1,Data!$AP:$AR,3,FALSE),Cuenta,VLOOKUP(D$1,Data!$AP:$AR,2,FALSE))+D504,"")</f>
        <v/>
      </c>
      <c r="E505" s="3" t="str">
        <f>IF(AND($A505&lt;&gt;"",E$1&lt;&gt;""),SUMIFS(VM,Fecha,$A505,Linea,VLOOKUP(E$1,Data!$AP:$AR,3,FALSE),Cuenta,VLOOKUP(E$1,Data!$AP:$AR,2,FALSE))+SUMIFS(FX,Fecha,$A505,Linea,VLOOKUP(E$1,Data!$AP:$AR,3,FALSE),Cuenta,VLOOKUP(E$1,Data!$AP:$AR,2,FALSE))+E504,"")</f>
        <v/>
      </c>
      <c r="F505" s="3" t="str">
        <f>IF(AND($A505&lt;&gt;"",F$1&lt;&gt;""),SUMIFS(VM,Fecha,$A505,Linea,VLOOKUP(F$1,Data!$AP:$AR,3,FALSE),Cuenta,VLOOKUP(F$1,Data!$AP:$AR,2,FALSE))+SUMIFS(FX,Fecha,$A505,Linea,VLOOKUP(F$1,Data!$AP:$AR,3,FALSE),Cuenta,VLOOKUP(F$1,Data!$AP:$AR,2,FALSE))+F504,"")</f>
        <v/>
      </c>
      <c r="G505" s="3" t="str">
        <f>IF(AND($A505&lt;&gt;"",G$1&lt;&gt;""),SUMIFS(VM,Fecha,$A505,Linea,VLOOKUP(G$1,Data!$AP:$AR,3,FALSE),Cuenta,VLOOKUP(G$1,Data!$AP:$AR,2,FALSE))+SUMIFS(FX,Fecha,$A505,Linea,VLOOKUP(G$1,Data!$AP:$AR,3,FALSE),Cuenta,VLOOKUP(G$1,Data!$AP:$AR,2,FALSE))+G504,"")</f>
        <v/>
      </c>
      <c r="H505" s="3" t="str">
        <f>IF(AND($A505&lt;&gt;"",H$1&lt;&gt;""),SUMIFS(VM,Fecha,$A505,Linea,VLOOKUP(H$1,Data!$AP:$AR,3,FALSE),Cuenta,VLOOKUP(H$1,Data!$AP:$AR,2,FALSE))+SUMIFS(FX,Fecha,$A505,Linea,VLOOKUP(H$1,Data!$AP:$AR,3,FALSE),Cuenta,VLOOKUP(H$1,Data!$AP:$AR,2,FALSE))+H504,"")</f>
        <v/>
      </c>
      <c r="I505" s="3" t="str">
        <f>IF(AND($A505&lt;&gt;"",I$1&lt;&gt;""),SUMIFS(VM,Fecha,$A505,Linea,VLOOKUP(I$1,Data!$AP:$AR,3,FALSE),Cuenta,VLOOKUP(I$1,Data!$AP:$AR,2,FALSE))+SUMIFS(FX,Fecha,$A505,Linea,VLOOKUP(I$1,Data!$AP:$AR,3,FALSE),Cuenta,VLOOKUP(I$1,Data!$AP:$AR,2,FALSE))+I504,"")</f>
        <v/>
      </c>
      <c r="J505" s="3" t="str">
        <f>IF(AND($A505&lt;&gt;"",J$1&lt;&gt;""),SUMIFS(VM,Fecha,$A505,Linea,VLOOKUP(J$1,Data!$AP:$AR,3,FALSE),Cuenta,VLOOKUP(J$1,Data!$AP:$AR,2,FALSE))+SUMIFS(FX,Fecha,$A505,Linea,VLOOKUP(J$1,Data!$AP:$AR,3,FALSE),Cuenta,VLOOKUP(J$1,Data!$AP:$AR,2,FALSE))+J504,"")</f>
        <v/>
      </c>
      <c r="K505" s="3" t="str">
        <f>IF(AND($A505&lt;&gt;"",K$1&lt;&gt;""),SUMIFS(VM,Fecha,$A505,Linea,VLOOKUP(K$1,Data!$AP:$AR,3,FALSE),Cuenta,VLOOKUP(K$1,Data!$AP:$AR,2,FALSE))+SUMIFS(FX,Fecha,$A505,Linea,VLOOKUP(K$1,Data!$AP:$AR,3,FALSE),Cuenta,VLOOKUP(K$1,Data!$AP:$AR,2,FALSE))+K504,"")</f>
        <v/>
      </c>
      <c r="L505" s="3" t="str">
        <f>IF(AND($A505&lt;&gt;"",L$1&lt;&gt;""),SUMIFS(VM,Fecha,$A505,Linea,VLOOKUP(L$1,Data!$AP:$AR,3,FALSE),Cuenta,VLOOKUP(L$1,Data!$AP:$AR,2,FALSE))+SUMIFS(FX,Fecha,$A505,Linea,VLOOKUP(L$1,Data!$AP:$AR,3,FALSE),Cuenta,VLOOKUP(L$1,Data!$AP:$AR,2,FALSE))+L504,"")</f>
        <v/>
      </c>
      <c r="M505" s="3" t="str">
        <f>IF(AND($A505&lt;&gt;"",M$1&lt;&gt;""),SUMIFS(VM,Fecha,$A505,Linea,VLOOKUP(M$1,Data!$AP:$AR,3,FALSE),Cuenta,VLOOKUP(M$1,Data!$AP:$AR,2,FALSE))+SUMIFS(FX,Fecha,$A505,Linea,VLOOKUP(M$1,Data!$AP:$AR,3,FALSE),Cuenta,VLOOKUP(M$1,Data!$AP:$AR,2,FALSE))+M504,"")</f>
        <v/>
      </c>
      <c r="N505" s="3" t="str">
        <f>IF(AND($A505&lt;&gt;"",N$1&lt;&gt;""),SUMIFS(VM,Fecha,$A505,Linea,VLOOKUP(N$1,Data!$AP:$AR,3,FALSE),Cuenta,VLOOKUP(N$1,Data!$AP:$AR,2,FALSE))+SUMIFS(FX,Fecha,$A505,Linea,VLOOKUP(N$1,Data!$AP:$AR,3,FALSE),Cuenta,VLOOKUP(N$1,Data!$AP:$AR,2,FALSE))+N504,"")</f>
        <v/>
      </c>
    </row>
    <row r="506" spans="2:14" x14ac:dyDescent="0.25">
      <c r="B506" s="3" t="str">
        <f>IF(AND($A506&lt;&gt;"",B$1&lt;&gt;""),SUMIFS(VM,Fecha,$A506,Linea,VLOOKUP(B$1,Data!$AP:$AR,3,FALSE),Cuenta,VLOOKUP(B$1,Data!$AP:$AR,2,FALSE))+SUMIFS(FX,Fecha,$A506,Linea,VLOOKUP(B$1,Data!$AP:$AR,3,FALSE),Cuenta,VLOOKUP(B$1,Data!$AP:$AR,2,FALSE))+B505,"")</f>
        <v/>
      </c>
      <c r="C506" s="3" t="str">
        <f>IF(AND($A506&lt;&gt;"",C$1&lt;&gt;""),SUMIFS(VM,Fecha,$A506,Linea,VLOOKUP(C$1,Data!$AP:$AR,3,FALSE),Cuenta,VLOOKUP(C$1,Data!$AP:$AR,2,FALSE))+SUMIFS(FX,Fecha,$A506,Linea,VLOOKUP(C$1,Data!$AP:$AR,3,FALSE),Cuenta,VLOOKUP(C$1,Data!$AP:$AR,2,FALSE))+C505,"")</f>
        <v/>
      </c>
      <c r="D506" s="3" t="str">
        <f>IF(AND($A506&lt;&gt;"",D$1&lt;&gt;""),SUMIFS(VM,Fecha,$A506,Linea,VLOOKUP(D$1,Data!$AP:$AR,3,FALSE),Cuenta,VLOOKUP(D$1,Data!$AP:$AR,2,FALSE))+SUMIFS(FX,Fecha,$A506,Linea,VLOOKUP(D$1,Data!$AP:$AR,3,FALSE),Cuenta,VLOOKUP(D$1,Data!$AP:$AR,2,FALSE))+D505,"")</f>
        <v/>
      </c>
      <c r="E506" s="3" t="str">
        <f>IF(AND($A506&lt;&gt;"",E$1&lt;&gt;""),SUMIFS(VM,Fecha,$A506,Linea,VLOOKUP(E$1,Data!$AP:$AR,3,FALSE),Cuenta,VLOOKUP(E$1,Data!$AP:$AR,2,FALSE))+SUMIFS(FX,Fecha,$A506,Linea,VLOOKUP(E$1,Data!$AP:$AR,3,FALSE),Cuenta,VLOOKUP(E$1,Data!$AP:$AR,2,FALSE))+E505,"")</f>
        <v/>
      </c>
      <c r="F506" s="3" t="str">
        <f>IF(AND($A506&lt;&gt;"",F$1&lt;&gt;""),SUMIFS(VM,Fecha,$A506,Linea,VLOOKUP(F$1,Data!$AP:$AR,3,FALSE),Cuenta,VLOOKUP(F$1,Data!$AP:$AR,2,FALSE))+SUMIFS(FX,Fecha,$A506,Linea,VLOOKUP(F$1,Data!$AP:$AR,3,FALSE),Cuenta,VLOOKUP(F$1,Data!$AP:$AR,2,FALSE))+F505,"")</f>
        <v/>
      </c>
      <c r="G506" s="3" t="str">
        <f>IF(AND($A506&lt;&gt;"",G$1&lt;&gt;""),SUMIFS(VM,Fecha,$A506,Linea,VLOOKUP(G$1,Data!$AP:$AR,3,FALSE),Cuenta,VLOOKUP(G$1,Data!$AP:$AR,2,FALSE))+SUMIFS(FX,Fecha,$A506,Linea,VLOOKUP(G$1,Data!$AP:$AR,3,FALSE),Cuenta,VLOOKUP(G$1,Data!$AP:$AR,2,FALSE))+G505,"")</f>
        <v/>
      </c>
      <c r="H506" s="3" t="str">
        <f>IF(AND($A506&lt;&gt;"",H$1&lt;&gt;""),SUMIFS(VM,Fecha,$A506,Linea,VLOOKUP(H$1,Data!$AP:$AR,3,FALSE),Cuenta,VLOOKUP(H$1,Data!$AP:$AR,2,FALSE))+SUMIFS(FX,Fecha,$A506,Linea,VLOOKUP(H$1,Data!$AP:$AR,3,FALSE),Cuenta,VLOOKUP(H$1,Data!$AP:$AR,2,FALSE))+H505,"")</f>
        <v/>
      </c>
      <c r="I506" s="3" t="str">
        <f>IF(AND($A506&lt;&gt;"",I$1&lt;&gt;""),SUMIFS(VM,Fecha,$A506,Linea,VLOOKUP(I$1,Data!$AP:$AR,3,FALSE),Cuenta,VLOOKUP(I$1,Data!$AP:$AR,2,FALSE))+SUMIFS(FX,Fecha,$A506,Linea,VLOOKUP(I$1,Data!$AP:$AR,3,FALSE),Cuenta,VLOOKUP(I$1,Data!$AP:$AR,2,FALSE))+I505,"")</f>
        <v/>
      </c>
      <c r="J506" s="3" t="str">
        <f>IF(AND($A506&lt;&gt;"",J$1&lt;&gt;""),SUMIFS(VM,Fecha,$A506,Linea,VLOOKUP(J$1,Data!$AP:$AR,3,FALSE),Cuenta,VLOOKUP(J$1,Data!$AP:$AR,2,FALSE))+SUMIFS(FX,Fecha,$A506,Linea,VLOOKUP(J$1,Data!$AP:$AR,3,FALSE),Cuenta,VLOOKUP(J$1,Data!$AP:$AR,2,FALSE))+J505,"")</f>
        <v/>
      </c>
      <c r="K506" s="3" t="str">
        <f>IF(AND($A506&lt;&gt;"",K$1&lt;&gt;""),SUMIFS(VM,Fecha,$A506,Linea,VLOOKUP(K$1,Data!$AP:$AR,3,FALSE),Cuenta,VLOOKUP(K$1,Data!$AP:$AR,2,FALSE))+SUMIFS(FX,Fecha,$A506,Linea,VLOOKUP(K$1,Data!$AP:$AR,3,FALSE),Cuenta,VLOOKUP(K$1,Data!$AP:$AR,2,FALSE))+K505,"")</f>
        <v/>
      </c>
      <c r="L506" s="3" t="str">
        <f>IF(AND($A506&lt;&gt;"",L$1&lt;&gt;""),SUMIFS(VM,Fecha,$A506,Linea,VLOOKUP(L$1,Data!$AP:$AR,3,FALSE),Cuenta,VLOOKUP(L$1,Data!$AP:$AR,2,FALSE))+SUMIFS(FX,Fecha,$A506,Linea,VLOOKUP(L$1,Data!$AP:$AR,3,FALSE),Cuenta,VLOOKUP(L$1,Data!$AP:$AR,2,FALSE))+L505,"")</f>
        <v/>
      </c>
      <c r="M506" s="3" t="str">
        <f>IF(AND($A506&lt;&gt;"",M$1&lt;&gt;""),SUMIFS(VM,Fecha,$A506,Linea,VLOOKUP(M$1,Data!$AP:$AR,3,FALSE),Cuenta,VLOOKUP(M$1,Data!$AP:$AR,2,FALSE))+SUMIFS(FX,Fecha,$A506,Linea,VLOOKUP(M$1,Data!$AP:$AR,3,FALSE),Cuenta,VLOOKUP(M$1,Data!$AP:$AR,2,FALSE))+M505,"")</f>
        <v/>
      </c>
      <c r="N506" s="3" t="str">
        <f>IF(AND($A506&lt;&gt;"",N$1&lt;&gt;""),SUMIFS(VM,Fecha,$A506,Linea,VLOOKUP(N$1,Data!$AP:$AR,3,FALSE),Cuenta,VLOOKUP(N$1,Data!$AP:$AR,2,FALSE))+SUMIFS(FX,Fecha,$A506,Linea,VLOOKUP(N$1,Data!$AP:$AR,3,FALSE),Cuenta,VLOOKUP(N$1,Data!$AP:$AR,2,FALSE))+N505,"")</f>
        <v/>
      </c>
    </row>
    <row r="507" spans="2:14" x14ac:dyDescent="0.25">
      <c r="B507" s="3" t="str">
        <f>IF(AND($A507&lt;&gt;"",B$1&lt;&gt;""),SUMIFS(VM,Fecha,$A507,Linea,VLOOKUP(B$1,Data!$AP:$AR,3,FALSE),Cuenta,VLOOKUP(B$1,Data!$AP:$AR,2,FALSE))+SUMIFS(FX,Fecha,$A507,Linea,VLOOKUP(B$1,Data!$AP:$AR,3,FALSE),Cuenta,VLOOKUP(B$1,Data!$AP:$AR,2,FALSE))+B506,"")</f>
        <v/>
      </c>
      <c r="C507" s="3" t="str">
        <f>IF(AND($A507&lt;&gt;"",C$1&lt;&gt;""),SUMIFS(VM,Fecha,$A507,Linea,VLOOKUP(C$1,Data!$AP:$AR,3,FALSE),Cuenta,VLOOKUP(C$1,Data!$AP:$AR,2,FALSE))+SUMIFS(FX,Fecha,$A507,Linea,VLOOKUP(C$1,Data!$AP:$AR,3,FALSE),Cuenta,VLOOKUP(C$1,Data!$AP:$AR,2,FALSE))+C506,"")</f>
        <v/>
      </c>
      <c r="D507" s="3" t="str">
        <f>IF(AND($A507&lt;&gt;"",D$1&lt;&gt;""),SUMIFS(VM,Fecha,$A507,Linea,VLOOKUP(D$1,Data!$AP:$AR,3,FALSE),Cuenta,VLOOKUP(D$1,Data!$AP:$AR,2,FALSE))+SUMIFS(FX,Fecha,$A507,Linea,VLOOKUP(D$1,Data!$AP:$AR,3,FALSE),Cuenta,VLOOKUP(D$1,Data!$AP:$AR,2,FALSE))+D506,"")</f>
        <v/>
      </c>
      <c r="E507" s="3" t="str">
        <f>IF(AND($A507&lt;&gt;"",E$1&lt;&gt;""),SUMIFS(VM,Fecha,$A507,Linea,VLOOKUP(E$1,Data!$AP:$AR,3,FALSE),Cuenta,VLOOKUP(E$1,Data!$AP:$AR,2,FALSE))+SUMIFS(FX,Fecha,$A507,Linea,VLOOKUP(E$1,Data!$AP:$AR,3,FALSE),Cuenta,VLOOKUP(E$1,Data!$AP:$AR,2,FALSE))+E506,"")</f>
        <v/>
      </c>
      <c r="F507" s="3" t="str">
        <f>IF(AND($A507&lt;&gt;"",F$1&lt;&gt;""),SUMIFS(VM,Fecha,$A507,Linea,VLOOKUP(F$1,Data!$AP:$AR,3,FALSE),Cuenta,VLOOKUP(F$1,Data!$AP:$AR,2,FALSE))+SUMIFS(FX,Fecha,$A507,Linea,VLOOKUP(F$1,Data!$AP:$AR,3,FALSE),Cuenta,VLOOKUP(F$1,Data!$AP:$AR,2,FALSE))+F506,"")</f>
        <v/>
      </c>
      <c r="G507" s="3" t="str">
        <f>IF(AND($A507&lt;&gt;"",G$1&lt;&gt;""),SUMIFS(VM,Fecha,$A507,Linea,VLOOKUP(G$1,Data!$AP:$AR,3,FALSE),Cuenta,VLOOKUP(G$1,Data!$AP:$AR,2,FALSE))+SUMIFS(FX,Fecha,$A507,Linea,VLOOKUP(G$1,Data!$AP:$AR,3,FALSE),Cuenta,VLOOKUP(G$1,Data!$AP:$AR,2,FALSE))+G506,"")</f>
        <v/>
      </c>
      <c r="H507" s="3" t="str">
        <f>IF(AND($A507&lt;&gt;"",H$1&lt;&gt;""),SUMIFS(VM,Fecha,$A507,Linea,VLOOKUP(H$1,Data!$AP:$AR,3,FALSE),Cuenta,VLOOKUP(H$1,Data!$AP:$AR,2,FALSE))+SUMIFS(FX,Fecha,$A507,Linea,VLOOKUP(H$1,Data!$AP:$AR,3,FALSE),Cuenta,VLOOKUP(H$1,Data!$AP:$AR,2,FALSE))+H506,"")</f>
        <v/>
      </c>
      <c r="I507" s="3" t="str">
        <f>IF(AND($A507&lt;&gt;"",I$1&lt;&gt;""),SUMIFS(VM,Fecha,$A507,Linea,VLOOKUP(I$1,Data!$AP:$AR,3,FALSE),Cuenta,VLOOKUP(I$1,Data!$AP:$AR,2,FALSE))+SUMIFS(FX,Fecha,$A507,Linea,VLOOKUP(I$1,Data!$AP:$AR,3,FALSE),Cuenta,VLOOKUP(I$1,Data!$AP:$AR,2,FALSE))+I506,"")</f>
        <v/>
      </c>
      <c r="J507" s="3" t="str">
        <f>IF(AND($A507&lt;&gt;"",J$1&lt;&gt;""),SUMIFS(VM,Fecha,$A507,Linea,VLOOKUP(J$1,Data!$AP:$AR,3,FALSE),Cuenta,VLOOKUP(J$1,Data!$AP:$AR,2,FALSE))+SUMIFS(FX,Fecha,$A507,Linea,VLOOKUP(J$1,Data!$AP:$AR,3,FALSE),Cuenta,VLOOKUP(J$1,Data!$AP:$AR,2,FALSE))+J506,"")</f>
        <v/>
      </c>
      <c r="K507" s="3" t="str">
        <f>IF(AND($A507&lt;&gt;"",K$1&lt;&gt;""),SUMIFS(VM,Fecha,$A507,Linea,VLOOKUP(K$1,Data!$AP:$AR,3,FALSE),Cuenta,VLOOKUP(K$1,Data!$AP:$AR,2,FALSE))+SUMIFS(FX,Fecha,$A507,Linea,VLOOKUP(K$1,Data!$AP:$AR,3,FALSE),Cuenta,VLOOKUP(K$1,Data!$AP:$AR,2,FALSE))+K506,"")</f>
        <v/>
      </c>
      <c r="L507" s="3" t="str">
        <f>IF(AND($A507&lt;&gt;"",L$1&lt;&gt;""),SUMIFS(VM,Fecha,$A507,Linea,VLOOKUP(L$1,Data!$AP:$AR,3,FALSE),Cuenta,VLOOKUP(L$1,Data!$AP:$AR,2,FALSE))+SUMIFS(FX,Fecha,$A507,Linea,VLOOKUP(L$1,Data!$AP:$AR,3,FALSE),Cuenta,VLOOKUP(L$1,Data!$AP:$AR,2,FALSE))+L506,"")</f>
        <v/>
      </c>
      <c r="M507" s="3" t="str">
        <f>IF(AND($A507&lt;&gt;"",M$1&lt;&gt;""),SUMIFS(VM,Fecha,$A507,Linea,VLOOKUP(M$1,Data!$AP:$AR,3,FALSE),Cuenta,VLOOKUP(M$1,Data!$AP:$AR,2,FALSE))+SUMIFS(FX,Fecha,$A507,Linea,VLOOKUP(M$1,Data!$AP:$AR,3,FALSE),Cuenta,VLOOKUP(M$1,Data!$AP:$AR,2,FALSE))+M506,"")</f>
        <v/>
      </c>
      <c r="N507" s="3" t="str">
        <f>IF(AND($A507&lt;&gt;"",N$1&lt;&gt;""),SUMIFS(VM,Fecha,$A507,Linea,VLOOKUP(N$1,Data!$AP:$AR,3,FALSE),Cuenta,VLOOKUP(N$1,Data!$AP:$AR,2,FALSE))+SUMIFS(FX,Fecha,$A507,Linea,VLOOKUP(N$1,Data!$AP:$AR,3,FALSE),Cuenta,VLOOKUP(N$1,Data!$AP:$AR,2,FALSE))+N506,"")</f>
        <v/>
      </c>
    </row>
    <row r="508" spans="2:14" x14ac:dyDescent="0.25">
      <c r="B508" s="3" t="str">
        <f>IF(AND($A508&lt;&gt;"",B$1&lt;&gt;""),SUMIFS(VM,Fecha,$A508,Linea,VLOOKUP(B$1,Data!$AP:$AR,3,FALSE),Cuenta,VLOOKUP(B$1,Data!$AP:$AR,2,FALSE))+SUMIFS(FX,Fecha,$A508,Linea,VLOOKUP(B$1,Data!$AP:$AR,3,FALSE),Cuenta,VLOOKUP(B$1,Data!$AP:$AR,2,FALSE))+B507,"")</f>
        <v/>
      </c>
      <c r="C508" s="3" t="str">
        <f>IF(AND($A508&lt;&gt;"",C$1&lt;&gt;""),SUMIFS(VM,Fecha,$A508,Linea,VLOOKUP(C$1,Data!$AP:$AR,3,FALSE),Cuenta,VLOOKUP(C$1,Data!$AP:$AR,2,FALSE))+SUMIFS(FX,Fecha,$A508,Linea,VLOOKUP(C$1,Data!$AP:$AR,3,FALSE),Cuenta,VLOOKUP(C$1,Data!$AP:$AR,2,FALSE))+C507,"")</f>
        <v/>
      </c>
      <c r="D508" s="3" t="str">
        <f>IF(AND($A508&lt;&gt;"",D$1&lt;&gt;""),SUMIFS(VM,Fecha,$A508,Linea,VLOOKUP(D$1,Data!$AP:$AR,3,FALSE),Cuenta,VLOOKUP(D$1,Data!$AP:$AR,2,FALSE))+SUMIFS(FX,Fecha,$A508,Linea,VLOOKUP(D$1,Data!$AP:$AR,3,FALSE),Cuenta,VLOOKUP(D$1,Data!$AP:$AR,2,FALSE))+D507,"")</f>
        <v/>
      </c>
      <c r="E508" s="3" t="str">
        <f>IF(AND($A508&lt;&gt;"",E$1&lt;&gt;""),SUMIFS(VM,Fecha,$A508,Linea,VLOOKUP(E$1,Data!$AP:$AR,3,FALSE),Cuenta,VLOOKUP(E$1,Data!$AP:$AR,2,FALSE))+SUMIFS(FX,Fecha,$A508,Linea,VLOOKUP(E$1,Data!$AP:$AR,3,FALSE),Cuenta,VLOOKUP(E$1,Data!$AP:$AR,2,FALSE))+E507,"")</f>
        <v/>
      </c>
      <c r="F508" s="3" t="str">
        <f>IF(AND($A508&lt;&gt;"",F$1&lt;&gt;""),SUMIFS(VM,Fecha,$A508,Linea,VLOOKUP(F$1,Data!$AP:$AR,3,FALSE),Cuenta,VLOOKUP(F$1,Data!$AP:$AR,2,FALSE))+SUMIFS(FX,Fecha,$A508,Linea,VLOOKUP(F$1,Data!$AP:$AR,3,FALSE),Cuenta,VLOOKUP(F$1,Data!$AP:$AR,2,FALSE))+F507,"")</f>
        <v/>
      </c>
      <c r="G508" s="3" t="str">
        <f>IF(AND($A508&lt;&gt;"",G$1&lt;&gt;""),SUMIFS(VM,Fecha,$A508,Linea,VLOOKUP(G$1,Data!$AP:$AR,3,FALSE),Cuenta,VLOOKUP(G$1,Data!$AP:$AR,2,FALSE))+SUMIFS(FX,Fecha,$A508,Linea,VLOOKUP(G$1,Data!$AP:$AR,3,FALSE),Cuenta,VLOOKUP(G$1,Data!$AP:$AR,2,FALSE))+G507,"")</f>
        <v/>
      </c>
      <c r="H508" s="3" t="str">
        <f>IF(AND($A508&lt;&gt;"",H$1&lt;&gt;""),SUMIFS(VM,Fecha,$A508,Linea,VLOOKUP(H$1,Data!$AP:$AR,3,FALSE),Cuenta,VLOOKUP(H$1,Data!$AP:$AR,2,FALSE))+SUMIFS(FX,Fecha,$A508,Linea,VLOOKUP(H$1,Data!$AP:$AR,3,FALSE),Cuenta,VLOOKUP(H$1,Data!$AP:$AR,2,FALSE))+H507,"")</f>
        <v/>
      </c>
      <c r="I508" s="3" t="str">
        <f>IF(AND($A508&lt;&gt;"",I$1&lt;&gt;""),SUMIFS(VM,Fecha,$A508,Linea,VLOOKUP(I$1,Data!$AP:$AR,3,FALSE),Cuenta,VLOOKUP(I$1,Data!$AP:$AR,2,FALSE))+SUMIFS(FX,Fecha,$A508,Linea,VLOOKUP(I$1,Data!$AP:$AR,3,FALSE),Cuenta,VLOOKUP(I$1,Data!$AP:$AR,2,FALSE))+I507,"")</f>
        <v/>
      </c>
      <c r="J508" s="3" t="str">
        <f>IF(AND($A508&lt;&gt;"",J$1&lt;&gt;""),SUMIFS(VM,Fecha,$A508,Linea,VLOOKUP(J$1,Data!$AP:$AR,3,FALSE),Cuenta,VLOOKUP(J$1,Data!$AP:$AR,2,FALSE))+SUMIFS(FX,Fecha,$A508,Linea,VLOOKUP(J$1,Data!$AP:$AR,3,FALSE),Cuenta,VLOOKUP(J$1,Data!$AP:$AR,2,FALSE))+J507,"")</f>
        <v/>
      </c>
      <c r="K508" s="3" t="str">
        <f>IF(AND($A508&lt;&gt;"",K$1&lt;&gt;""),SUMIFS(VM,Fecha,$A508,Linea,VLOOKUP(K$1,Data!$AP:$AR,3,FALSE),Cuenta,VLOOKUP(K$1,Data!$AP:$AR,2,FALSE))+SUMIFS(FX,Fecha,$A508,Linea,VLOOKUP(K$1,Data!$AP:$AR,3,FALSE),Cuenta,VLOOKUP(K$1,Data!$AP:$AR,2,FALSE))+K507,"")</f>
        <v/>
      </c>
      <c r="L508" s="3" t="str">
        <f>IF(AND($A508&lt;&gt;"",L$1&lt;&gt;""),SUMIFS(VM,Fecha,$A508,Linea,VLOOKUP(L$1,Data!$AP:$AR,3,FALSE),Cuenta,VLOOKUP(L$1,Data!$AP:$AR,2,FALSE))+SUMIFS(FX,Fecha,$A508,Linea,VLOOKUP(L$1,Data!$AP:$AR,3,FALSE),Cuenta,VLOOKUP(L$1,Data!$AP:$AR,2,FALSE))+L507,"")</f>
        <v/>
      </c>
      <c r="M508" s="3" t="str">
        <f>IF(AND($A508&lt;&gt;"",M$1&lt;&gt;""),SUMIFS(VM,Fecha,$A508,Linea,VLOOKUP(M$1,Data!$AP:$AR,3,FALSE),Cuenta,VLOOKUP(M$1,Data!$AP:$AR,2,FALSE))+SUMIFS(FX,Fecha,$A508,Linea,VLOOKUP(M$1,Data!$AP:$AR,3,FALSE),Cuenta,VLOOKUP(M$1,Data!$AP:$AR,2,FALSE))+M507,"")</f>
        <v/>
      </c>
      <c r="N508" s="3" t="str">
        <f>IF(AND($A508&lt;&gt;"",N$1&lt;&gt;""),SUMIFS(VM,Fecha,$A508,Linea,VLOOKUP(N$1,Data!$AP:$AR,3,FALSE),Cuenta,VLOOKUP(N$1,Data!$AP:$AR,2,FALSE))+SUMIFS(FX,Fecha,$A508,Linea,VLOOKUP(N$1,Data!$AP:$AR,3,FALSE),Cuenta,VLOOKUP(N$1,Data!$AP:$AR,2,FALSE))+N507,"")</f>
        <v/>
      </c>
    </row>
    <row r="509" spans="2:14" x14ac:dyDescent="0.25">
      <c r="B509" s="3" t="str">
        <f>IF(AND($A509&lt;&gt;"",B$1&lt;&gt;""),SUMIFS(VM,Fecha,$A509,Linea,VLOOKUP(B$1,Data!$AP:$AR,3,FALSE),Cuenta,VLOOKUP(B$1,Data!$AP:$AR,2,FALSE))+SUMIFS(FX,Fecha,$A509,Linea,VLOOKUP(B$1,Data!$AP:$AR,3,FALSE),Cuenta,VLOOKUP(B$1,Data!$AP:$AR,2,FALSE))+B508,"")</f>
        <v/>
      </c>
      <c r="C509" s="3" t="str">
        <f>IF(AND($A509&lt;&gt;"",C$1&lt;&gt;""),SUMIFS(VM,Fecha,$A509,Linea,VLOOKUP(C$1,Data!$AP:$AR,3,FALSE),Cuenta,VLOOKUP(C$1,Data!$AP:$AR,2,FALSE))+SUMIFS(FX,Fecha,$A509,Linea,VLOOKUP(C$1,Data!$AP:$AR,3,FALSE),Cuenta,VLOOKUP(C$1,Data!$AP:$AR,2,FALSE))+C508,"")</f>
        <v/>
      </c>
      <c r="D509" s="3" t="str">
        <f>IF(AND($A509&lt;&gt;"",D$1&lt;&gt;""),SUMIFS(VM,Fecha,$A509,Linea,VLOOKUP(D$1,Data!$AP:$AR,3,FALSE),Cuenta,VLOOKUP(D$1,Data!$AP:$AR,2,FALSE))+SUMIFS(FX,Fecha,$A509,Linea,VLOOKUP(D$1,Data!$AP:$AR,3,FALSE),Cuenta,VLOOKUP(D$1,Data!$AP:$AR,2,FALSE))+D508,"")</f>
        <v/>
      </c>
      <c r="E509" s="3" t="str">
        <f>IF(AND($A509&lt;&gt;"",E$1&lt;&gt;""),SUMIFS(VM,Fecha,$A509,Linea,VLOOKUP(E$1,Data!$AP:$AR,3,FALSE),Cuenta,VLOOKUP(E$1,Data!$AP:$AR,2,FALSE))+SUMIFS(FX,Fecha,$A509,Linea,VLOOKUP(E$1,Data!$AP:$AR,3,FALSE),Cuenta,VLOOKUP(E$1,Data!$AP:$AR,2,FALSE))+E508,"")</f>
        <v/>
      </c>
      <c r="F509" s="3" t="str">
        <f>IF(AND($A509&lt;&gt;"",F$1&lt;&gt;""),SUMIFS(VM,Fecha,$A509,Linea,VLOOKUP(F$1,Data!$AP:$AR,3,FALSE),Cuenta,VLOOKUP(F$1,Data!$AP:$AR,2,FALSE))+SUMIFS(FX,Fecha,$A509,Linea,VLOOKUP(F$1,Data!$AP:$AR,3,FALSE),Cuenta,VLOOKUP(F$1,Data!$AP:$AR,2,FALSE))+F508,"")</f>
        <v/>
      </c>
      <c r="G509" s="3" t="str">
        <f>IF(AND($A509&lt;&gt;"",G$1&lt;&gt;""),SUMIFS(VM,Fecha,$A509,Linea,VLOOKUP(G$1,Data!$AP:$AR,3,FALSE),Cuenta,VLOOKUP(G$1,Data!$AP:$AR,2,FALSE))+SUMIFS(FX,Fecha,$A509,Linea,VLOOKUP(G$1,Data!$AP:$AR,3,FALSE),Cuenta,VLOOKUP(G$1,Data!$AP:$AR,2,FALSE))+G508,"")</f>
        <v/>
      </c>
      <c r="H509" s="3" t="str">
        <f>IF(AND($A509&lt;&gt;"",H$1&lt;&gt;""),SUMIFS(VM,Fecha,$A509,Linea,VLOOKUP(H$1,Data!$AP:$AR,3,FALSE),Cuenta,VLOOKUP(H$1,Data!$AP:$AR,2,FALSE))+SUMIFS(FX,Fecha,$A509,Linea,VLOOKUP(H$1,Data!$AP:$AR,3,FALSE),Cuenta,VLOOKUP(H$1,Data!$AP:$AR,2,FALSE))+H508,"")</f>
        <v/>
      </c>
      <c r="I509" s="3" t="str">
        <f>IF(AND($A509&lt;&gt;"",I$1&lt;&gt;""),SUMIFS(VM,Fecha,$A509,Linea,VLOOKUP(I$1,Data!$AP:$AR,3,FALSE),Cuenta,VLOOKUP(I$1,Data!$AP:$AR,2,FALSE))+SUMIFS(FX,Fecha,$A509,Linea,VLOOKUP(I$1,Data!$AP:$AR,3,FALSE),Cuenta,VLOOKUP(I$1,Data!$AP:$AR,2,FALSE))+I508,"")</f>
        <v/>
      </c>
      <c r="J509" s="3" t="str">
        <f>IF(AND($A509&lt;&gt;"",J$1&lt;&gt;""),SUMIFS(VM,Fecha,$A509,Linea,VLOOKUP(J$1,Data!$AP:$AR,3,FALSE),Cuenta,VLOOKUP(J$1,Data!$AP:$AR,2,FALSE))+SUMIFS(FX,Fecha,$A509,Linea,VLOOKUP(J$1,Data!$AP:$AR,3,FALSE),Cuenta,VLOOKUP(J$1,Data!$AP:$AR,2,FALSE))+J508,"")</f>
        <v/>
      </c>
      <c r="K509" s="3" t="str">
        <f>IF(AND($A509&lt;&gt;"",K$1&lt;&gt;""),SUMIFS(VM,Fecha,$A509,Linea,VLOOKUP(K$1,Data!$AP:$AR,3,FALSE),Cuenta,VLOOKUP(K$1,Data!$AP:$AR,2,FALSE))+SUMIFS(FX,Fecha,$A509,Linea,VLOOKUP(K$1,Data!$AP:$AR,3,FALSE),Cuenta,VLOOKUP(K$1,Data!$AP:$AR,2,FALSE))+K508,"")</f>
        <v/>
      </c>
      <c r="L509" s="3" t="str">
        <f>IF(AND($A509&lt;&gt;"",L$1&lt;&gt;""),SUMIFS(VM,Fecha,$A509,Linea,VLOOKUP(L$1,Data!$AP:$AR,3,FALSE),Cuenta,VLOOKUP(L$1,Data!$AP:$AR,2,FALSE))+SUMIFS(FX,Fecha,$A509,Linea,VLOOKUP(L$1,Data!$AP:$AR,3,FALSE),Cuenta,VLOOKUP(L$1,Data!$AP:$AR,2,FALSE))+L508,"")</f>
        <v/>
      </c>
      <c r="M509" s="3" t="str">
        <f>IF(AND($A509&lt;&gt;"",M$1&lt;&gt;""),SUMIFS(VM,Fecha,$A509,Linea,VLOOKUP(M$1,Data!$AP:$AR,3,FALSE),Cuenta,VLOOKUP(M$1,Data!$AP:$AR,2,FALSE))+SUMIFS(FX,Fecha,$A509,Linea,VLOOKUP(M$1,Data!$AP:$AR,3,FALSE),Cuenta,VLOOKUP(M$1,Data!$AP:$AR,2,FALSE))+M508,"")</f>
        <v/>
      </c>
      <c r="N509" s="3" t="str">
        <f>IF(AND($A509&lt;&gt;"",N$1&lt;&gt;""),SUMIFS(VM,Fecha,$A509,Linea,VLOOKUP(N$1,Data!$AP:$AR,3,FALSE),Cuenta,VLOOKUP(N$1,Data!$AP:$AR,2,FALSE))+SUMIFS(FX,Fecha,$A509,Linea,VLOOKUP(N$1,Data!$AP:$AR,3,FALSE),Cuenta,VLOOKUP(N$1,Data!$AP:$AR,2,FALSE))+N508,"")</f>
        <v/>
      </c>
    </row>
    <row r="510" spans="2:14" x14ac:dyDescent="0.25">
      <c r="B510" s="3" t="str">
        <f>IF(AND($A510&lt;&gt;"",B$1&lt;&gt;""),SUMIFS(VM,Fecha,$A510,Linea,VLOOKUP(B$1,Data!$AP:$AR,3,FALSE),Cuenta,VLOOKUP(B$1,Data!$AP:$AR,2,FALSE))+SUMIFS(FX,Fecha,$A510,Linea,VLOOKUP(B$1,Data!$AP:$AR,3,FALSE),Cuenta,VLOOKUP(B$1,Data!$AP:$AR,2,FALSE))+B509,"")</f>
        <v/>
      </c>
      <c r="C510" s="3" t="str">
        <f>IF(AND($A510&lt;&gt;"",C$1&lt;&gt;""),SUMIFS(VM,Fecha,$A510,Linea,VLOOKUP(C$1,Data!$AP:$AR,3,FALSE),Cuenta,VLOOKUP(C$1,Data!$AP:$AR,2,FALSE))+SUMIFS(FX,Fecha,$A510,Linea,VLOOKUP(C$1,Data!$AP:$AR,3,FALSE),Cuenta,VLOOKUP(C$1,Data!$AP:$AR,2,FALSE))+C509,"")</f>
        <v/>
      </c>
      <c r="D510" s="3" t="str">
        <f>IF(AND($A510&lt;&gt;"",D$1&lt;&gt;""),SUMIFS(VM,Fecha,$A510,Linea,VLOOKUP(D$1,Data!$AP:$AR,3,FALSE),Cuenta,VLOOKUP(D$1,Data!$AP:$AR,2,FALSE))+SUMIFS(FX,Fecha,$A510,Linea,VLOOKUP(D$1,Data!$AP:$AR,3,FALSE),Cuenta,VLOOKUP(D$1,Data!$AP:$AR,2,FALSE))+D509,"")</f>
        <v/>
      </c>
      <c r="E510" s="3" t="str">
        <f>IF(AND($A510&lt;&gt;"",E$1&lt;&gt;""),SUMIFS(VM,Fecha,$A510,Linea,VLOOKUP(E$1,Data!$AP:$AR,3,FALSE),Cuenta,VLOOKUP(E$1,Data!$AP:$AR,2,FALSE))+SUMIFS(FX,Fecha,$A510,Linea,VLOOKUP(E$1,Data!$AP:$AR,3,FALSE),Cuenta,VLOOKUP(E$1,Data!$AP:$AR,2,FALSE))+E509,"")</f>
        <v/>
      </c>
      <c r="F510" s="3" t="str">
        <f>IF(AND($A510&lt;&gt;"",F$1&lt;&gt;""),SUMIFS(VM,Fecha,$A510,Linea,VLOOKUP(F$1,Data!$AP:$AR,3,FALSE),Cuenta,VLOOKUP(F$1,Data!$AP:$AR,2,FALSE))+SUMIFS(FX,Fecha,$A510,Linea,VLOOKUP(F$1,Data!$AP:$AR,3,FALSE),Cuenta,VLOOKUP(F$1,Data!$AP:$AR,2,FALSE))+F509,"")</f>
        <v/>
      </c>
      <c r="G510" s="3" t="str">
        <f>IF(AND($A510&lt;&gt;"",G$1&lt;&gt;""),SUMIFS(VM,Fecha,$A510,Linea,VLOOKUP(G$1,Data!$AP:$AR,3,FALSE),Cuenta,VLOOKUP(G$1,Data!$AP:$AR,2,FALSE))+SUMIFS(FX,Fecha,$A510,Linea,VLOOKUP(G$1,Data!$AP:$AR,3,FALSE),Cuenta,VLOOKUP(G$1,Data!$AP:$AR,2,FALSE))+G509,"")</f>
        <v/>
      </c>
      <c r="H510" s="3" t="str">
        <f>IF(AND($A510&lt;&gt;"",H$1&lt;&gt;""),SUMIFS(VM,Fecha,$A510,Linea,VLOOKUP(H$1,Data!$AP:$AR,3,FALSE),Cuenta,VLOOKUP(H$1,Data!$AP:$AR,2,FALSE))+SUMIFS(FX,Fecha,$A510,Linea,VLOOKUP(H$1,Data!$AP:$AR,3,FALSE),Cuenta,VLOOKUP(H$1,Data!$AP:$AR,2,FALSE))+H509,"")</f>
        <v/>
      </c>
      <c r="I510" s="3" t="str">
        <f>IF(AND($A510&lt;&gt;"",I$1&lt;&gt;""),SUMIFS(VM,Fecha,$A510,Linea,VLOOKUP(I$1,Data!$AP:$AR,3,FALSE),Cuenta,VLOOKUP(I$1,Data!$AP:$AR,2,FALSE))+SUMIFS(FX,Fecha,$A510,Linea,VLOOKUP(I$1,Data!$AP:$AR,3,FALSE),Cuenta,VLOOKUP(I$1,Data!$AP:$AR,2,FALSE))+I509,"")</f>
        <v/>
      </c>
      <c r="J510" s="3" t="str">
        <f>IF(AND($A510&lt;&gt;"",J$1&lt;&gt;""),SUMIFS(VM,Fecha,$A510,Linea,VLOOKUP(J$1,Data!$AP:$AR,3,FALSE),Cuenta,VLOOKUP(J$1,Data!$AP:$AR,2,FALSE))+SUMIFS(FX,Fecha,$A510,Linea,VLOOKUP(J$1,Data!$AP:$AR,3,FALSE),Cuenta,VLOOKUP(J$1,Data!$AP:$AR,2,FALSE))+J509,"")</f>
        <v/>
      </c>
      <c r="K510" s="3" t="str">
        <f>IF(AND($A510&lt;&gt;"",K$1&lt;&gt;""),SUMIFS(VM,Fecha,$A510,Linea,VLOOKUP(K$1,Data!$AP:$AR,3,FALSE),Cuenta,VLOOKUP(K$1,Data!$AP:$AR,2,FALSE))+SUMIFS(FX,Fecha,$A510,Linea,VLOOKUP(K$1,Data!$AP:$AR,3,FALSE),Cuenta,VLOOKUP(K$1,Data!$AP:$AR,2,FALSE))+K509,"")</f>
        <v/>
      </c>
      <c r="L510" s="3" t="str">
        <f>IF(AND($A510&lt;&gt;"",L$1&lt;&gt;""),SUMIFS(VM,Fecha,$A510,Linea,VLOOKUP(L$1,Data!$AP:$AR,3,FALSE),Cuenta,VLOOKUP(L$1,Data!$AP:$AR,2,FALSE))+SUMIFS(FX,Fecha,$A510,Linea,VLOOKUP(L$1,Data!$AP:$AR,3,FALSE),Cuenta,VLOOKUP(L$1,Data!$AP:$AR,2,FALSE))+L509,"")</f>
        <v/>
      </c>
      <c r="M510" s="3" t="str">
        <f>IF(AND($A510&lt;&gt;"",M$1&lt;&gt;""),SUMIFS(VM,Fecha,$A510,Linea,VLOOKUP(M$1,Data!$AP:$AR,3,FALSE),Cuenta,VLOOKUP(M$1,Data!$AP:$AR,2,FALSE))+SUMIFS(FX,Fecha,$A510,Linea,VLOOKUP(M$1,Data!$AP:$AR,3,FALSE),Cuenta,VLOOKUP(M$1,Data!$AP:$AR,2,FALSE))+M509,"")</f>
        <v/>
      </c>
      <c r="N510" s="3" t="str">
        <f>IF(AND($A510&lt;&gt;"",N$1&lt;&gt;""),SUMIFS(VM,Fecha,$A510,Linea,VLOOKUP(N$1,Data!$AP:$AR,3,FALSE),Cuenta,VLOOKUP(N$1,Data!$AP:$AR,2,FALSE))+SUMIFS(FX,Fecha,$A510,Linea,VLOOKUP(N$1,Data!$AP:$AR,3,FALSE),Cuenta,VLOOKUP(N$1,Data!$AP:$AR,2,FALSE))+N509,"")</f>
        <v/>
      </c>
    </row>
    <row r="511" spans="2:14" x14ac:dyDescent="0.25">
      <c r="B511" s="3" t="str">
        <f>IF(AND($A511&lt;&gt;"",B$1&lt;&gt;""),SUMIFS(VM,Fecha,$A511,Linea,VLOOKUP(B$1,Data!$AP:$AR,3,FALSE),Cuenta,VLOOKUP(B$1,Data!$AP:$AR,2,FALSE))+SUMIFS(FX,Fecha,$A511,Linea,VLOOKUP(B$1,Data!$AP:$AR,3,FALSE),Cuenta,VLOOKUP(B$1,Data!$AP:$AR,2,FALSE))+B510,"")</f>
        <v/>
      </c>
      <c r="C511" s="3" t="str">
        <f>IF(AND($A511&lt;&gt;"",C$1&lt;&gt;""),SUMIFS(VM,Fecha,$A511,Linea,VLOOKUP(C$1,Data!$AP:$AR,3,FALSE),Cuenta,VLOOKUP(C$1,Data!$AP:$AR,2,FALSE))+SUMIFS(FX,Fecha,$A511,Linea,VLOOKUP(C$1,Data!$AP:$AR,3,FALSE),Cuenta,VLOOKUP(C$1,Data!$AP:$AR,2,FALSE))+C510,"")</f>
        <v/>
      </c>
      <c r="D511" s="3" t="str">
        <f>IF(AND($A511&lt;&gt;"",D$1&lt;&gt;""),SUMIFS(VM,Fecha,$A511,Linea,VLOOKUP(D$1,Data!$AP:$AR,3,FALSE),Cuenta,VLOOKUP(D$1,Data!$AP:$AR,2,FALSE))+SUMIFS(FX,Fecha,$A511,Linea,VLOOKUP(D$1,Data!$AP:$AR,3,FALSE),Cuenta,VLOOKUP(D$1,Data!$AP:$AR,2,FALSE))+D510,"")</f>
        <v/>
      </c>
      <c r="E511" s="3" t="str">
        <f>IF(AND($A511&lt;&gt;"",E$1&lt;&gt;""),SUMIFS(VM,Fecha,$A511,Linea,VLOOKUP(E$1,Data!$AP:$AR,3,FALSE),Cuenta,VLOOKUP(E$1,Data!$AP:$AR,2,FALSE))+SUMIFS(FX,Fecha,$A511,Linea,VLOOKUP(E$1,Data!$AP:$AR,3,FALSE),Cuenta,VLOOKUP(E$1,Data!$AP:$AR,2,FALSE))+E510,"")</f>
        <v/>
      </c>
      <c r="F511" s="3" t="str">
        <f>IF(AND($A511&lt;&gt;"",F$1&lt;&gt;""),SUMIFS(VM,Fecha,$A511,Linea,VLOOKUP(F$1,Data!$AP:$AR,3,FALSE),Cuenta,VLOOKUP(F$1,Data!$AP:$AR,2,FALSE))+SUMIFS(FX,Fecha,$A511,Linea,VLOOKUP(F$1,Data!$AP:$AR,3,FALSE),Cuenta,VLOOKUP(F$1,Data!$AP:$AR,2,FALSE))+F510,"")</f>
        <v/>
      </c>
      <c r="G511" s="3" t="str">
        <f>IF(AND($A511&lt;&gt;"",G$1&lt;&gt;""),SUMIFS(VM,Fecha,$A511,Linea,VLOOKUP(G$1,Data!$AP:$AR,3,FALSE),Cuenta,VLOOKUP(G$1,Data!$AP:$AR,2,FALSE))+SUMIFS(FX,Fecha,$A511,Linea,VLOOKUP(G$1,Data!$AP:$AR,3,FALSE),Cuenta,VLOOKUP(G$1,Data!$AP:$AR,2,FALSE))+G510,"")</f>
        <v/>
      </c>
      <c r="H511" s="3" t="str">
        <f>IF(AND($A511&lt;&gt;"",H$1&lt;&gt;""),SUMIFS(VM,Fecha,$A511,Linea,VLOOKUP(H$1,Data!$AP:$AR,3,FALSE),Cuenta,VLOOKUP(H$1,Data!$AP:$AR,2,FALSE))+SUMIFS(FX,Fecha,$A511,Linea,VLOOKUP(H$1,Data!$AP:$AR,3,FALSE),Cuenta,VLOOKUP(H$1,Data!$AP:$AR,2,FALSE))+H510,"")</f>
        <v/>
      </c>
      <c r="I511" s="3" t="str">
        <f>IF(AND($A511&lt;&gt;"",I$1&lt;&gt;""),SUMIFS(VM,Fecha,$A511,Linea,VLOOKUP(I$1,Data!$AP:$AR,3,FALSE),Cuenta,VLOOKUP(I$1,Data!$AP:$AR,2,FALSE))+SUMIFS(FX,Fecha,$A511,Linea,VLOOKUP(I$1,Data!$AP:$AR,3,FALSE),Cuenta,VLOOKUP(I$1,Data!$AP:$AR,2,FALSE))+I510,"")</f>
        <v/>
      </c>
      <c r="J511" s="3" t="str">
        <f>IF(AND($A511&lt;&gt;"",J$1&lt;&gt;""),SUMIFS(VM,Fecha,$A511,Linea,VLOOKUP(J$1,Data!$AP:$AR,3,FALSE),Cuenta,VLOOKUP(J$1,Data!$AP:$AR,2,FALSE))+SUMIFS(FX,Fecha,$A511,Linea,VLOOKUP(J$1,Data!$AP:$AR,3,FALSE),Cuenta,VLOOKUP(J$1,Data!$AP:$AR,2,FALSE))+J510,"")</f>
        <v/>
      </c>
      <c r="K511" s="3" t="str">
        <f>IF(AND($A511&lt;&gt;"",K$1&lt;&gt;""),SUMIFS(VM,Fecha,$A511,Linea,VLOOKUP(K$1,Data!$AP:$AR,3,FALSE),Cuenta,VLOOKUP(K$1,Data!$AP:$AR,2,FALSE))+SUMIFS(FX,Fecha,$A511,Linea,VLOOKUP(K$1,Data!$AP:$AR,3,FALSE),Cuenta,VLOOKUP(K$1,Data!$AP:$AR,2,FALSE))+K510,"")</f>
        <v/>
      </c>
      <c r="L511" s="3" t="str">
        <f>IF(AND($A511&lt;&gt;"",L$1&lt;&gt;""),SUMIFS(VM,Fecha,$A511,Linea,VLOOKUP(L$1,Data!$AP:$AR,3,FALSE),Cuenta,VLOOKUP(L$1,Data!$AP:$AR,2,FALSE))+SUMIFS(FX,Fecha,$A511,Linea,VLOOKUP(L$1,Data!$AP:$AR,3,FALSE),Cuenta,VLOOKUP(L$1,Data!$AP:$AR,2,FALSE))+L510,"")</f>
        <v/>
      </c>
      <c r="M511" s="3" t="str">
        <f>IF(AND($A511&lt;&gt;"",M$1&lt;&gt;""),SUMIFS(VM,Fecha,$A511,Linea,VLOOKUP(M$1,Data!$AP:$AR,3,FALSE),Cuenta,VLOOKUP(M$1,Data!$AP:$AR,2,FALSE))+SUMIFS(FX,Fecha,$A511,Linea,VLOOKUP(M$1,Data!$AP:$AR,3,FALSE),Cuenta,VLOOKUP(M$1,Data!$AP:$AR,2,FALSE))+M510,"")</f>
        <v/>
      </c>
      <c r="N511" s="3" t="str">
        <f>IF(AND($A511&lt;&gt;"",N$1&lt;&gt;""),SUMIFS(VM,Fecha,$A511,Linea,VLOOKUP(N$1,Data!$AP:$AR,3,FALSE),Cuenta,VLOOKUP(N$1,Data!$AP:$AR,2,FALSE))+SUMIFS(FX,Fecha,$A511,Linea,VLOOKUP(N$1,Data!$AP:$AR,3,FALSE),Cuenta,VLOOKUP(N$1,Data!$AP:$AR,2,FALSE))+N510,"")</f>
        <v/>
      </c>
    </row>
    <row r="512" spans="2:14" x14ac:dyDescent="0.25">
      <c r="B512" s="3" t="str">
        <f>IF(AND($A512&lt;&gt;"",B$1&lt;&gt;""),SUMIFS(VM,Fecha,$A512,Linea,VLOOKUP(B$1,Data!$AP:$AR,3,FALSE),Cuenta,VLOOKUP(B$1,Data!$AP:$AR,2,FALSE))+SUMIFS(FX,Fecha,$A512,Linea,VLOOKUP(B$1,Data!$AP:$AR,3,FALSE),Cuenta,VLOOKUP(B$1,Data!$AP:$AR,2,FALSE))+B511,"")</f>
        <v/>
      </c>
      <c r="C512" s="3" t="str">
        <f>IF(AND($A512&lt;&gt;"",C$1&lt;&gt;""),SUMIFS(VM,Fecha,$A512,Linea,VLOOKUP(C$1,Data!$AP:$AR,3,FALSE),Cuenta,VLOOKUP(C$1,Data!$AP:$AR,2,FALSE))+SUMIFS(FX,Fecha,$A512,Linea,VLOOKUP(C$1,Data!$AP:$AR,3,FALSE),Cuenta,VLOOKUP(C$1,Data!$AP:$AR,2,FALSE))+C511,"")</f>
        <v/>
      </c>
      <c r="D512" s="3" t="str">
        <f>IF(AND($A512&lt;&gt;"",D$1&lt;&gt;""),SUMIFS(VM,Fecha,$A512,Linea,VLOOKUP(D$1,Data!$AP:$AR,3,FALSE),Cuenta,VLOOKUP(D$1,Data!$AP:$AR,2,FALSE))+SUMIFS(FX,Fecha,$A512,Linea,VLOOKUP(D$1,Data!$AP:$AR,3,FALSE),Cuenta,VLOOKUP(D$1,Data!$AP:$AR,2,FALSE))+D511,"")</f>
        <v/>
      </c>
      <c r="E512" s="3" t="str">
        <f>IF(AND($A512&lt;&gt;"",E$1&lt;&gt;""),SUMIFS(VM,Fecha,$A512,Linea,VLOOKUP(E$1,Data!$AP:$AR,3,FALSE),Cuenta,VLOOKUP(E$1,Data!$AP:$AR,2,FALSE))+SUMIFS(FX,Fecha,$A512,Linea,VLOOKUP(E$1,Data!$AP:$AR,3,FALSE),Cuenta,VLOOKUP(E$1,Data!$AP:$AR,2,FALSE))+E511,"")</f>
        <v/>
      </c>
      <c r="F512" s="3" t="str">
        <f>IF(AND($A512&lt;&gt;"",F$1&lt;&gt;""),SUMIFS(VM,Fecha,$A512,Linea,VLOOKUP(F$1,Data!$AP:$AR,3,FALSE),Cuenta,VLOOKUP(F$1,Data!$AP:$AR,2,FALSE))+SUMIFS(FX,Fecha,$A512,Linea,VLOOKUP(F$1,Data!$AP:$AR,3,FALSE),Cuenta,VLOOKUP(F$1,Data!$AP:$AR,2,FALSE))+F511,"")</f>
        <v/>
      </c>
      <c r="G512" s="3" t="str">
        <f>IF(AND($A512&lt;&gt;"",G$1&lt;&gt;""),SUMIFS(VM,Fecha,$A512,Linea,VLOOKUP(G$1,Data!$AP:$AR,3,FALSE),Cuenta,VLOOKUP(G$1,Data!$AP:$AR,2,FALSE))+SUMIFS(FX,Fecha,$A512,Linea,VLOOKUP(G$1,Data!$AP:$AR,3,FALSE),Cuenta,VLOOKUP(G$1,Data!$AP:$AR,2,FALSE))+G511,"")</f>
        <v/>
      </c>
      <c r="H512" s="3" t="str">
        <f>IF(AND($A512&lt;&gt;"",H$1&lt;&gt;""),SUMIFS(VM,Fecha,$A512,Linea,VLOOKUP(H$1,Data!$AP:$AR,3,FALSE),Cuenta,VLOOKUP(H$1,Data!$AP:$AR,2,FALSE))+SUMIFS(FX,Fecha,$A512,Linea,VLOOKUP(H$1,Data!$AP:$AR,3,FALSE),Cuenta,VLOOKUP(H$1,Data!$AP:$AR,2,FALSE))+H511,"")</f>
        <v/>
      </c>
      <c r="I512" s="3" t="str">
        <f>IF(AND($A512&lt;&gt;"",I$1&lt;&gt;""),SUMIFS(VM,Fecha,$A512,Linea,VLOOKUP(I$1,Data!$AP:$AR,3,FALSE),Cuenta,VLOOKUP(I$1,Data!$AP:$AR,2,FALSE))+SUMIFS(FX,Fecha,$A512,Linea,VLOOKUP(I$1,Data!$AP:$AR,3,FALSE),Cuenta,VLOOKUP(I$1,Data!$AP:$AR,2,FALSE))+I511,"")</f>
        <v/>
      </c>
      <c r="J512" s="3" t="str">
        <f>IF(AND($A512&lt;&gt;"",J$1&lt;&gt;""),SUMIFS(VM,Fecha,$A512,Linea,VLOOKUP(J$1,Data!$AP:$AR,3,FALSE),Cuenta,VLOOKUP(J$1,Data!$AP:$AR,2,FALSE))+SUMIFS(FX,Fecha,$A512,Linea,VLOOKUP(J$1,Data!$AP:$AR,3,FALSE),Cuenta,VLOOKUP(J$1,Data!$AP:$AR,2,FALSE))+J511,"")</f>
        <v/>
      </c>
      <c r="K512" s="3" t="str">
        <f>IF(AND($A512&lt;&gt;"",K$1&lt;&gt;""),SUMIFS(VM,Fecha,$A512,Linea,VLOOKUP(K$1,Data!$AP:$AR,3,FALSE),Cuenta,VLOOKUP(K$1,Data!$AP:$AR,2,FALSE))+SUMIFS(FX,Fecha,$A512,Linea,VLOOKUP(K$1,Data!$AP:$AR,3,FALSE),Cuenta,VLOOKUP(K$1,Data!$AP:$AR,2,FALSE))+K511,"")</f>
        <v/>
      </c>
      <c r="L512" s="3" t="str">
        <f>IF(AND($A512&lt;&gt;"",L$1&lt;&gt;""),SUMIFS(VM,Fecha,$A512,Linea,VLOOKUP(L$1,Data!$AP:$AR,3,FALSE),Cuenta,VLOOKUP(L$1,Data!$AP:$AR,2,FALSE))+SUMIFS(FX,Fecha,$A512,Linea,VLOOKUP(L$1,Data!$AP:$AR,3,FALSE),Cuenta,VLOOKUP(L$1,Data!$AP:$AR,2,FALSE))+L511,"")</f>
        <v/>
      </c>
      <c r="M512" s="3" t="str">
        <f>IF(AND($A512&lt;&gt;"",M$1&lt;&gt;""),SUMIFS(VM,Fecha,$A512,Linea,VLOOKUP(M$1,Data!$AP:$AR,3,FALSE),Cuenta,VLOOKUP(M$1,Data!$AP:$AR,2,FALSE))+SUMIFS(FX,Fecha,$A512,Linea,VLOOKUP(M$1,Data!$AP:$AR,3,FALSE),Cuenta,VLOOKUP(M$1,Data!$AP:$AR,2,FALSE))+M511,"")</f>
        <v/>
      </c>
      <c r="N512" s="3" t="str">
        <f>IF(AND($A512&lt;&gt;"",N$1&lt;&gt;""),SUMIFS(VM,Fecha,$A512,Linea,VLOOKUP(N$1,Data!$AP:$AR,3,FALSE),Cuenta,VLOOKUP(N$1,Data!$AP:$AR,2,FALSE))+SUMIFS(FX,Fecha,$A512,Linea,VLOOKUP(N$1,Data!$AP:$AR,3,FALSE),Cuenta,VLOOKUP(N$1,Data!$AP:$AR,2,FALSE))+N511,"")</f>
        <v/>
      </c>
    </row>
    <row r="513" spans="2:14" x14ac:dyDescent="0.25">
      <c r="B513" s="3" t="str">
        <f>IF(AND($A513&lt;&gt;"",B$1&lt;&gt;""),SUMIFS(VM,Fecha,$A513,Linea,VLOOKUP(B$1,Data!$AP:$AR,3,FALSE),Cuenta,VLOOKUP(B$1,Data!$AP:$AR,2,FALSE))+SUMIFS(FX,Fecha,$A513,Linea,VLOOKUP(B$1,Data!$AP:$AR,3,FALSE),Cuenta,VLOOKUP(B$1,Data!$AP:$AR,2,FALSE))+B512,"")</f>
        <v/>
      </c>
      <c r="C513" s="3" t="str">
        <f>IF(AND($A513&lt;&gt;"",C$1&lt;&gt;""),SUMIFS(VM,Fecha,$A513,Linea,VLOOKUP(C$1,Data!$AP:$AR,3,FALSE),Cuenta,VLOOKUP(C$1,Data!$AP:$AR,2,FALSE))+SUMIFS(FX,Fecha,$A513,Linea,VLOOKUP(C$1,Data!$AP:$AR,3,FALSE),Cuenta,VLOOKUP(C$1,Data!$AP:$AR,2,FALSE))+C512,"")</f>
        <v/>
      </c>
      <c r="D513" s="3" t="str">
        <f>IF(AND($A513&lt;&gt;"",D$1&lt;&gt;""),SUMIFS(VM,Fecha,$A513,Linea,VLOOKUP(D$1,Data!$AP:$AR,3,FALSE),Cuenta,VLOOKUP(D$1,Data!$AP:$AR,2,FALSE))+SUMIFS(FX,Fecha,$A513,Linea,VLOOKUP(D$1,Data!$AP:$AR,3,FALSE),Cuenta,VLOOKUP(D$1,Data!$AP:$AR,2,FALSE))+D512,"")</f>
        <v/>
      </c>
      <c r="E513" s="3" t="str">
        <f>IF(AND($A513&lt;&gt;"",E$1&lt;&gt;""),SUMIFS(VM,Fecha,$A513,Linea,VLOOKUP(E$1,Data!$AP:$AR,3,FALSE),Cuenta,VLOOKUP(E$1,Data!$AP:$AR,2,FALSE))+SUMIFS(FX,Fecha,$A513,Linea,VLOOKUP(E$1,Data!$AP:$AR,3,FALSE),Cuenta,VLOOKUP(E$1,Data!$AP:$AR,2,FALSE))+E512,"")</f>
        <v/>
      </c>
      <c r="F513" s="3" t="str">
        <f>IF(AND($A513&lt;&gt;"",F$1&lt;&gt;""),SUMIFS(VM,Fecha,$A513,Linea,VLOOKUP(F$1,Data!$AP:$AR,3,FALSE),Cuenta,VLOOKUP(F$1,Data!$AP:$AR,2,FALSE))+SUMIFS(FX,Fecha,$A513,Linea,VLOOKUP(F$1,Data!$AP:$AR,3,FALSE),Cuenta,VLOOKUP(F$1,Data!$AP:$AR,2,FALSE))+F512,"")</f>
        <v/>
      </c>
      <c r="G513" s="3" t="str">
        <f>IF(AND($A513&lt;&gt;"",G$1&lt;&gt;""),SUMIFS(VM,Fecha,$A513,Linea,VLOOKUP(G$1,Data!$AP:$AR,3,FALSE),Cuenta,VLOOKUP(G$1,Data!$AP:$AR,2,FALSE))+SUMIFS(FX,Fecha,$A513,Linea,VLOOKUP(G$1,Data!$AP:$AR,3,FALSE),Cuenta,VLOOKUP(G$1,Data!$AP:$AR,2,FALSE))+G512,"")</f>
        <v/>
      </c>
      <c r="H513" s="3" t="str">
        <f>IF(AND($A513&lt;&gt;"",H$1&lt;&gt;""),SUMIFS(VM,Fecha,$A513,Linea,VLOOKUP(H$1,Data!$AP:$AR,3,FALSE),Cuenta,VLOOKUP(H$1,Data!$AP:$AR,2,FALSE))+SUMIFS(FX,Fecha,$A513,Linea,VLOOKUP(H$1,Data!$AP:$AR,3,FALSE),Cuenta,VLOOKUP(H$1,Data!$AP:$AR,2,FALSE))+H512,"")</f>
        <v/>
      </c>
      <c r="I513" s="3" t="str">
        <f>IF(AND($A513&lt;&gt;"",I$1&lt;&gt;""),SUMIFS(VM,Fecha,$A513,Linea,VLOOKUP(I$1,Data!$AP:$AR,3,FALSE),Cuenta,VLOOKUP(I$1,Data!$AP:$AR,2,FALSE))+SUMIFS(FX,Fecha,$A513,Linea,VLOOKUP(I$1,Data!$AP:$AR,3,FALSE),Cuenta,VLOOKUP(I$1,Data!$AP:$AR,2,FALSE))+I512,"")</f>
        <v/>
      </c>
      <c r="J513" s="3" t="str">
        <f>IF(AND($A513&lt;&gt;"",J$1&lt;&gt;""),SUMIFS(VM,Fecha,$A513,Linea,VLOOKUP(J$1,Data!$AP:$AR,3,FALSE),Cuenta,VLOOKUP(J$1,Data!$AP:$AR,2,FALSE))+SUMIFS(FX,Fecha,$A513,Linea,VLOOKUP(J$1,Data!$AP:$AR,3,FALSE),Cuenta,VLOOKUP(J$1,Data!$AP:$AR,2,FALSE))+J512,"")</f>
        <v/>
      </c>
      <c r="K513" s="3" t="str">
        <f>IF(AND($A513&lt;&gt;"",K$1&lt;&gt;""),SUMIFS(VM,Fecha,$A513,Linea,VLOOKUP(K$1,Data!$AP:$AR,3,FALSE),Cuenta,VLOOKUP(K$1,Data!$AP:$AR,2,FALSE))+SUMIFS(FX,Fecha,$A513,Linea,VLOOKUP(K$1,Data!$AP:$AR,3,FALSE),Cuenta,VLOOKUP(K$1,Data!$AP:$AR,2,FALSE))+K512,"")</f>
        <v/>
      </c>
      <c r="L513" s="3" t="str">
        <f>IF(AND($A513&lt;&gt;"",L$1&lt;&gt;""),SUMIFS(VM,Fecha,$A513,Linea,VLOOKUP(L$1,Data!$AP:$AR,3,FALSE),Cuenta,VLOOKUP(L$1,Data!$AP:$AR,2,FALSE))+SUMIFS(FX,Fecha,$A513,Linea,VLOOKUP(L$1,Data!$AP:$AR,3,FALSE),Cuenta,VLOOKUP(L$1,Data!$AP:$AR,2,FALSE))+L512,"")</f>
        <v/>
      </c>
      <c r="M513" s="3" t="str">
        <f>IF(AND($A513&lt;&gt;"",M$1&lt;&gt;""),SUMIFS(VM,Fecha,$A513,Linea,VLOOKUP(M$1,Data!$AP:$AR,3,FALSE),Cuenta,VLOOKUP(M$1,Data!$AP:$AR,2,FALSE))+SUMIFS(FX,Fecha,$A513,Linea,VLOOKUP(M$1,Data!$AP:$AR,3,FALSE),Cuenta,VLOOKUP(M$1,Data!$AP:$AR,2,FALSE))+M512,"")</f>
        <v/>
      </c>
      <c r="N513" s="3" t="str">
        <f>IF(AND($A513&lt;&gt;"",N$1&lt;&gt;""),SUMIFS(VM,Fecha,$A513,Linea,VLOOKUP(N$1,Data!$AP:$AR,3,FALSE),Cuenta,VLOOKUP(N$1,Data!$AP:$AR,2,FALSE))+SUMIFS(FX,Fecha,$A513,Linea,VLOOKUP(N$1,Data!$AP:$AR,3,FALSE),Cuenta,VLOOKUP(N$1,Data!$AP:$AR,2,FALSE))+N512,"")</f>
        <v/>
      </c>
    </row>
    <row r="514" spans="2:14" x14ac:dyDescent="0.25">
      <c r="B514" s="3" t="str">
        <f>IF(AND($A514&lt;&gt;"",B$1&lt;&gt;""),SUMIFS(VM,Fecha,$A514,Linea,VLOOKUP(B$1,Data!$AP:$AR,3,FALSE),Cuenta,VLOOKUP(B$1,Data!$AP:$AR,2,FALSE))+SUMIFS(FX,Fecha,$A514,Linea,VLOOKUP(B$1,Data!$AP:$AR,3,FALSE),Cuenta,VLOOKUP(B$1,Data!$AP:$AR,2,FALSE))+B513,"")</f>
        <v/>
      </c>
      <c r="C514" s="3" t="str">
        <f>IF(AND($A514&lt;&gt;"",C$1&lt;&gt;""),SUMIFS(VM,Fecha,$A514,Linea,VLOOKUP(C$1,Data!$AP:$AR,3,FALSE),Cuenta,VLOOKUP(C$1,Data!$AP:$AR,2,FALSE))+SUMIFS(FX,Fecha,$A514,Linea,VLOOKUP(C$1,Data!$AP:$AR,3,FALSE),Cuenta,VLOOKUP(C$1,Data!$AP:$AR,2,FALSE))+C513,"")</f>
        <v/>
      </c>
      <c r="D514" s="3" t="str">
        <f>IF(AND($A514&lt;&gt;"",D$1&lt;&gt;""),SUMIFS(VM,Fecha,$A514,Linea,VLOOKUP(D$1,Data!$AP:$AR,3,FALSE),Cuenta,VLOOKUP(D$1,Data!$AP:$AR,2,FALSE))+SUMIFS(FX,Fecha,$A514,Linea,VLOOKUP(D$1,Data!$AP:$AR,3,FALSE),Cuenta,VLOOKUP(D$1,Data!$AP:$AR,2,FALSE))+D513,"")</f>
        <v/>
      </c>
      <c r="E514" s="3" t="str">
        <f>IF(AND($A514&lt;&gt;"",E$1&lt;&gt;""),SUMIFS(VM,Fecha,$A514,Linea,VLOOKUP(E$1,Data!$AP:$AR,3,FALSE),Cuenta,VLOOKUP(E$1,Data!$AP:$AR,2,FALSE))+SUMIFS(FX,Fecha,$A514,Linea,VLOOKUP(E$1,Data!$AP:$AR,3,FALSE),Cuenta,VLOOKUP(E$1,Data!$AP:$AR,2,FALSE))+E513,"")</f>
        <v/>
      </c>
      <c r="F514" s="3" t="str">
        <f>IF(AND($A514&lt;&gt;"",F$1&lt;&gt;""),SUMIFS(VM,Fecha,$A514,Linea,VLOOKUP(F$1,Data!$AP:$AR,3,FALSE),Cuenta,VLOOKUP(F$1,Data!$AP:$AR,2,FALSE))+SUMIFS(FX,Fecha,$A514,Linea,VLOOKUP(F$1,Data!$AP:$AR,3,FALSE),Cuenta,VLOOKUP(F$1,Data!$AP:$AR,2,FALSE))+F513,"")</f>
        <v/>
      </c>
      <c r="G514" s="3" t="str">
        <f>IF(AND($A514&lt;&gt;"",G$1&lt;&gt;""),SUMIFS(VM,Fecha,$A514,Linea,VLOOKUP(G$1,Data!$AP:$AR,3,FALSE),Cuenta,VLOOKUP(G$1,Data!$AP:$AR,2,FALSE))+SUMIFS(FX,Fecha,$A514,Linea,VLOOKUP(G$1,Data!$AP:$AR,3,FALSE),Cuenta,VLOOKUP(G$1,Data!$AP:$AR,2,FALSE))+G513,"")</f>
        <v/>
      </c>
      <c r="H514" s="3" t="str">
        <f>IF(AND($A514&lt;&gt;"",H$1&lt;&gt;""),SUMIFS(VM,Fecha,$A514,Linea,VLOOKUP(H$1,Data!$AP:$AR,3,FALSE),Cuenta,VLOOKUP(H$1,Data!$AP:$AR,2,FALSE))+SUMIFS(FX,Fecha,$A514,Linea,VLOOKUP(H$1,Data!$AP:$AR,3,FALSE),Cuenta,VLOOKUP(H$1,Data!$AP:$AR,2,FALSE))+H513,"")</f>
        <v/>
      </c>
      <c r="I514" s="3" t="str">
        <f>IF(AND($A514&lt;&gt;"",I$1&lt;&gt;""),SUMIFS(VM,Fecha,$A514,Linea,VLOOKUP(I$1,Data!$AP:$AR,3,FALSE),Cuenta,VLOOKUP(I$1,Data!$AP:$AR,2,FALSE))+SUMIFS(FX,Fecha,$A514,Linea,VLOOKUP(I$1,Data!$AP:$AR,3,FALSE),Cuenta,VLOOKUP(I$1,Data!$AP:$AR,2,FALSE))+I513,"")</f>
        <v/>
      </c>
      <c r="J514" s="3" t="str">
        <f>IF(AND($A514&lt;&gt;"",J$1&lt;&gt;""),SUMIFS(VM,Fecha,$A514,Linea,VLOOKUP(J$1,Data!$AP:$AR,3,FALSE),Cuenta,VLOOKUP(J$1,Data!$AP:$AR,2,FALSE))+SUMIFS(FX,Fecha,$A514,Linea,VLOOKUP(J$1,Data!$AP:$AR,3,FALSE),Cuenta,VLOOKUP(J$1,Data!$AP:$AR,2,FALSE))+J513,"")</f>
        <v/>
      </c>
      <c r="K514" s="3" t="str">
        <f>IF(AND($A514&lt;&gt;"",K$1&lt;&gt;""),SUMIFS(VM,Fecha,$A514,Linea,VLOOKUP(K$1,Data!$AP:$AR,3,FALSE),Cuenta,VLOOKUP(K$1,Data!$AP:$AR,2,FALSE))+SUMIFS(FX,Fecha,$A514,Linea,VLOOKUP(K$1,Data!$AP:$AR,3,FALSE),Cuenta,VLOOKUP(K$1,Data!$AP:$AR,2,FALSE))+K513,"")</f>
        <v/>
      </c>
      <c r="L514" s="3" t="str">
        <f>IF(AND($A514&lt;&gt;"",L$1&lt;&gt;""),SUMIFS(VM,Fecha,$A514,Linea,VLOOKUP(L$1,Data!$AP:$AR,3,FALSE),Cuenta,VLOOKUP(L$1,Data!$AP:$AR,2,FALSE))+SUMIFS(FX,Fecha,$A514,Linea,VLOOKUP(L$1,Data!$AP:$AR,3,FALSE),Cuenta,VLOOKUP(L$1,Data!$AP:$AR,2,FALSE))+L513,"")</f>
        <v/>
      </c>
      <c r="M514" s="3" t="str">
        <f>IF(AND($A514&lt;&gt;"",M$1&lt;&gt;""),SUMIFS(VM,Fecha,$A514,Linea,VLOOKUP(M$1,Data!$AP:$AR,3,FALSE),Cuenta,VLOOKUP(M$1,Data!$AP:$AR,2,FALSE))+SUMIFS(FX,Fecha,$A514,Linea,VLOOKUP(M$1,Data!$AP:$AR,3,FALSE),Cuenta,VLOOKUP(M$1,Data!$AP:$AR,2,FALSE))+M513,"")</f>
        <v/>
      </c>
      <c r="N514" s="3" t="str">
        <f>IF(AND($A514&lt;&gt;"",N$1&lt;&gt;""),SUMIFS(VM,Fecha,$A514,Linea,VLOOKUP(N$1,Data!$AP:$AR,3,FALSE),Cuenta,VLOOKUP(N$1,Data!$AP:$AR,2,FALSE))+SUMIFS(FX,Fecha,$A514,Linea,VLOOKUP(N$1,Data!$AP:$AR,3,FALSE),Cuenta,VLOOKUP(N$1,Data!$AP:$AR,2,FALSE))+N513,"")</f>
        <v/>
      </c>
    </row>
    <row r="515" spans="2:14" x14ac:dyDescent="0.25">
      <c r="B515" s="3" t="str">
        <f>IF(AND($A515&lt;&gt;"",B$1&lt;&gt;""),SUMIFS(VM,Fecha,$A515,Linea,VLOOKUP(B$1,Data!$AP:$AR,3,FALSE),Cuenta,VLOOKUP(B$1,Data!$AP:$AR,2,FALSE))+SUMIFS(FX,Fecha,$A515,Linea,VLOOKUP(B$1,Data!$AP:$AR,3,FALSE),Cuenta,VLOOKUP(B$1,Data!$AP:$AR,2,FALSE))+B514,"")</f>
        <v/>
      </c>
      <c r="C515" s="3" t="str">
        <f>IF(AND($A515&lt;&gt;"",C$1&lt;&gt;""),SUMIFS(VM,Fecha,$A515,Linea,VLOOKUP(C$1,Data!$AP:$AR,3,FALSE),Cuenta,VLOOKUP(C$1,Data!$AP:$AR,2,FALSE))+SUMIFS(FX,Fecha,$A515,Linea,VLOOKUP(C$1,Data!$AP:$AR,3,FALSE),Cuenta,VLOOKUP(C$1,Data!$AP:$AR,2,FALSE))+C514,"")</f>
        <v/>
      </c>
      <c r="D515" s="3" t="str">
        <f>IF(AND($A515&lt;&gt;"",D$1&lt;&gt;""),SUMIFS(VM,Fecha,$A515,Linea,VLOOKUP(D$1,Data!$AP:$AR,3,FALSE),Cuenta,VLOOKUP(D$1,Data!$AP:$AR,2,FALSE))+SUMIFS(FX,Fecha,$A515,Linea,VLOOKUP(D$1,Data!$AP:$AR,3,FALSE),Cuenta,VLOOKUP(D$1,Data!$AP:$AR,2,FALSE))+D514,"")</f>
        <v/>
      </c>
      <c r="E515" s="3" t="str">
        <f>IF(AND($A515&lt;&gt;"",E$1&lt;&gt;""),SUMIFS(VM,Fecha,$A515,Linea,VLOOKUP(E$1,Data!$AP:$AR,3,FALSE),Cuenta,VLOOKUP(E$1,Data!$AP:$AR,2,FALSE))+SUMIFS(FX,Fecha,$A515,Linea,VLOOKUP(E$1,Data!$AP:$AR,3,FALSE),Cuenta,VLOOKUP(E$1,Data!$AP:$AR,2,FALSE))+E514,"")</f>
        <v/>
      </c>
      <c r="F515" s="3" t="str">
        <f>IF(AND($A515&lt;&gt;"",F$1&lt;&gt;""),SUMIFS(VM,Fecha,$A515,Linea,VLOOKUP(F$1,Data!$AP:$AR,3,FALSE),Cuenta,VLOOKUP(F$1,Data!$AP:$AR,2,FALSE))+SUMIFS(FX,Fecha,$A515,Linea,VLOOKUP(F$1,Data!$AP:$AR,3,FALSE),Cuenta,VLOOKUP(F$1,Data!$AP:$AR,2,FALSE))+F514,"")</f>
        <v/>
      </c>
      <c r="G515" s="3" t="str">
        <f>IF(AND($A515&lt;&gt;"",G$1&lt;&gt;""),SUMIFS(VM,Fecha,$A515,Linea,VLOOKUP(G$1,Data!$AP:$AR,3,FALSE),Cuenta,VLOOKUP(G$1,Data!$AP:$AR,2,FALSE))+SUMIFS(FX,Fecha,$A515,Linea,VLOOKUP(G$1,Data!$AP:$AR,3,FALSE),Cuenta,VLOOKUP(G$1,Data!$AP:$AR,2,FALSE))+G514,"")</f>
        <v/>
      </c>
      <c r="H515" s="3" t="str">
        <f>IF(AND($A515&lt;&gt;"",H$1&lt;&gt;""),SUMIFS(VM,Fecha,$A515,Linea,VLOOKUP(H$1,Data!$AP:$AR,3,FALSE),Cuenta,VLOOKUP(H$1,Data!$AP:$AR,2,FALSE))+SUMIFS(FX,Fecha,$A515,Linea,VLOOKUP(H$1,Data!$AP:$AR,3,FALSE),Cuenta,VLOOKUP(H$1,Data!$AP:$AR,2,FALSE))+H514,"")</f>
        <v/>
      </c>
      <c r="I515" s="3" t="str">
        <f>IF(AND($A515&lt;&gt;"",I$1&lt;&gt;""),SUMIFS(VM,Fecha,$A515,Linea,VLOOKUP(I$1,Data!$AP:$AR,3,FALSE),Cuenta,VLOOKUP(I$1,Data!$AP:$AR,2,FALSE))+SUMIFS(FX,Fecha,$A515,Linea,VLOOKUP(I$1,Data!$AP:$AR,3,FALSE),Cuenta,VLOOKUP(I$1,Data!$AP:$AR,2,FALSE))+I514,"")</f>
        <v/>
      </c>
      <c r="J515" s="3" t="str">
        <f>IF(AND($A515&lt;&gt;"",J$1&lt;&gt;""),SUMIFS(VM,Fecha,$A515,Linea,VLOOKUP(J$1,Data!$AP:$AR,3,FALSE),Cuenta,VLOOKUP(J$1,Data!$AP:$AR,2,FALSE))+SUMIFS(FX,Fecha,$A515,Linea,VLOOKUP(J$1,Data!$AP:$AR,3,FALSE),Cuenta,VLOOKUP(J$1,Data!$AP:$AR,2,FALSE))+J514,"")</f>
        <v/>
      </c>
      <c r="K515" s="3" t="str">
        <f>IF(AND($A515&lt;&gt;"",K$1&lt;&gt;""),SUMIFS(VM,Fecha,$A515,Linea,VLOOKUP(K$1,Data!$AP:$AR,3,FALSE),Cuenta,VLOOKUP(K$1,Data!$AP:$AR,2,FALSE))+SUMIFS(FX,Fecha,$A515,Linea,VLOOKUP(K$1,Data!$AP:$AR,3,FALSE),Cuenta,VLOOKUP(K$1,Data!$AP:$AR,2,FALSE))+K514,"")</f>
        <v/>
      </c>
      <c r="L515" s="3" t="str">
        <f>IF(AND($A515&lt;&gt;"",L$1&lt;&gt;""),SUMIFS(VM,Fecha,$A515,Linea,VLOOKUP(L$1,Data!$AP:$AR,3,FALSE),Cuenta,VLOOKUP(L$1,Data!$AP:$AR,2,FALSE))+SUMIFS(FX,Fecha,$A515,Linea,VLOOKUP(L$1,Data!$AP:$AR,3,FALSE),Cuenta,VLOOKUP(L$1,Data!$AP:$AR,2,FALSE))+L514,"")</f>
        <v/>
      </c>
      <c r="M515" s="3" t="str">
        <f>IF(AND($A515&lt;&gt;"",M$1&lt;&gt;""),SUMIFS(VM,Fecha,$A515,Linea,VLOOKUP(M$1,Data!$AP:$AR,3,FALSE),Cuenta,VLOOKUP(M$1,Data!$AP:$AR,2,FALSE))+SUMIFS(FX,Fecha,$A515,Linea,VLOOKUP(M$1,Data!$AP:$AR,3,FALSE),Cuenta,VLOOKUP(M$1,Data!$AP:$AR,2,FALSE))+M514,"")</f>
        <v/>
      </c>
      <c r="N515" s="3" t="str">
        <f>IF(AND($A515&lt;&gt;"",N$1&lt;&gt;""),SUMIFS(VM,Fecha,$A515,Linea,VLOOKUP(N$1,Data!$AP:$AR,3,FALSE),Cuenta,VLOOKUP(N$1,Data!$AP:$AR,2,FALSE))+SUMIFS(FX,Fecha,$A515,Linea,VLOOKUP(N$1,Data!$AP:$AR,3,FALSE),Cuenta,VLOOKUP(N$1,Data!$AP:$AR,2,FALSE))+N514,"")</f>
        <v/>
      </c>
    </row>
    <row r="516" spans="2:14" x14ac:dyDescent="0.25">
      <c r="B516" s="3" t="str">
        <f>IF(AND($A516&lt;&gt;"",B$1&lt;&gt;""),SUMIFS(VM,Fecha,$A516,Linea,VLOOKUP(B$1,Data!$AP:$AR,3,FALSE),Cuenta,VLOOKUP(B$1,Data!$AP:$AR,2,FALSE))+SUMIFS(FX,Fecha,$A516,Linea,VLOOKUP(B$1,Data!$AP:$AR,3,FALSE),Cuenta,VLOOKUP(B$1,Data!$AP:$AR,2,FALSE))+B515,"")</f>
        <v/>
      </c>
      <c r="C516" s="3" t="str">
        <f>IF(AND($A516&lt;&gt;"",C$1&lt;&gt;""),SUMIFS(VM,Fecha,$A516,Linea,VLOOKUP(C$1,Data!$AP:$AR,3,FALSE),Cuenta,VLOOKUP(C$1,Data!$AP:$AR,2,FALSE))+SUMIFS(FX,Fecha,$A516,Linea,VLOOKUP(C$1,Data!$AP:$AR,3,FALSE),Cuenta,VLOOKUP(C$1,Data!$AP:$AR,2,FALSE))+C515,"")</f>
        <v/>
      </c>
      <c r="D516" s="3" t="str">
        <f>IF(AND($A516&lt;&gt;"",D$1&lt;&gt;""),SUMIFS(VM,Fecha,$A516,Linea,VLOOKUP(D$1,Data!$AP:$AR,3,FALSE),Cuenta,VLOOKUP(D$1,Data!$AP:$AR,2,FALSE))+SUMIFS(FX,Fecha,$A516,Linea,VLOOKUP(D$1,Data!$AP:$AR,3,FALSE),Cuenta,VLOOKUP(D$1,Data!$AP:$AR,2,FALSE))+D515,"")</f>
        <v/>
      </c>
      <c r="E516" s="3" t="str">
        <f>IF(AND($A516&lt;&gt;"",E$1&lt;&gt;""),SUMIFS(VM,Fecha,$A516,Linea,VLOOKUP(E$1,Data!$AP:$AR,3,FALSE),Cuenta,VLOOKUP(E$1,Data!$AP:$AR,2,FALSE))+SUMIFS(FX,Fecha,$A516,Linea,VLOOKUP(E$1,Data!$AP:$AR,3,FALSE),Cuenta,VLOOKUP(E$1,Data!$AP:$AR,2,FALSE))+E515,"")</f>
        <v/>
      </c>
      <c r="F516" s="3" t="str">
        <f>IF(AND($A516&lt;&gt;"",F$1&lt;&gt;""),SUMIFS(VM,Fecha,$A516,Linea,VLOOKUP(F$1,Data!$AP:$AR,3,FALSE),Cuenta,VLOOKUP(F$1,Data!$AP:$AR,2,FALSE))+SUMIFS(FX,Fecha,$A516,Linea,VLOOKUP(F$1,Data!$AP:$AR,3,FALSE),Cuenta,VLOOKUP(F$1,Data!$AP:$AR,2,FALSE))+F515,"")</f>
        <v/>
      </c>
      <c r="G516" s="3" t="str">
        <f>IF(AND($A516&lt;&gt;"",G$1&lt;&gt;""),SUMIFS(VM,Fecha,$A516,Linea,VLOOKUP(G$1,Data!$AP:$AR,3,FALSE),Cuenta,VLOOKUP(G$1,Data!$AP:$AR,2,FALSE))+SUMIFS(FX,Fecha,$A516,Linea,VLOOKUP(G$1,Data!$AP:$AR,3,FALSE),Cuenta,VLOOKUP(G$1,Data!$AP:$AR,2,FALSE))+G515,"")</f>
        <v/>
      </c>
      <c r="H516" s="3" t="str">
        <f>IF(AND($A516&lt;&gt;"",H$1&lt;&gt;""),SUMIFS(VM,Fecha,$A516,Linea,VLOOKUP(H$1,Data!$AP:$AR,3,FALSE),Cuenta,VLOOKUP(H$1,Data!$AP:$AR,2,FALSE))+SUMIFS(FX,Fecha,$A516,Linea,VLOOKUP(H$1,Data!$AP:$AR,3,FALSE),Cuenta,VLOOKUP(H$1,Data!$AP:$AR,2,FALSE))+H515,"")</f>
        <v/>
      </c>
      <c r="I516" s="3" t="str">
        <f>IF(AND($A516&lt;&gt;"",I$1&lt;&gt;""),SUMIFS(VM,Fecha,$A516,Linea,VLOOKUP(I$1,Data!$AP:$AR,3,FALSE),Cuenta,VLOOKUP(I$1,Data!$AP:$AR,2,FALSE))+SUMIFS(FX,Fecha,$A516,Linea,VLOOKUP(I$1,Data!$AP:$AR,3,FALSE),Cuenta,VLOOKUP(I$1,Data!$AP:$AR,2,FALSE))+I515,"")</f>
        <v/>
      </c>
      <c r="J516" s="3" t="str">
        <f>IF(AND($A516&lt;&gt;"",J$1&lt;&gt;""),SUMIFS(VM,Fecha,$A516,Linea,VLOOKUP(J$1,Data!$AP:$AR,3,FALSE),Cuenta,VLOOKUP(J$1,Data!$AP:$AR,2,FALSE))+SUMIFS(FX,Fecha,$A516,Linea,VLOOKUP(J$1,Data!$AP:$AR,3,FALSE),Cuenta,VLOOKUP(J$1,Data!$AP:$AR,2,FALSE))+J515,"")</f>
        <v/>
      </c>
      <c r="K516" s="3" t="str">
        <f>IF(AND($A516&lt;&gt;"",K$1&lt;&gt;""),SUMIFS(VM,Fecha,$A516,Linea,VLOOKUP(K$1,Data!$AP:$AR,3,FALSE),Cuenta,VLOOKUP(K$1,Data!$AP:$AR,2,FALSE))+SUMIFS(FX,Fecha,$A516,Linea,VLOOKUP(K$1,Data!$AP:$AR,3,FALSE),Cuenta,VLOOKUP(K$1,Data!$AP:$AR,2,FALSE))+K515,"")</f>
        <v/>
      </c>
      <c r="L516" s="3" t="str">
        <f>IF(AND($A516&lt;&gt;"",L$1&lt;&gt;""),SUMIFS(VM,Fecha,$A516,Linea,VLOOKUP(L$1,Data!$AP:$AR,3,FALSE),Cuenta,VLOOKUP(L$1,Data!$AP:$AR,2,FALSE))+SUMIFS(FX,Fecha,$A516,Linea,VLOOKUP(L$1,Data!$AP:$AR,3,FALSE),Cuenta,VLOOKUP(L$1,Data!$AP:$AR,2,FALSE))+L515,"")</f>
        <v/>
      </c>
      <c r="M516" s="3" t="str">
        <f>IF(AND($A516&lt;&gt;"",M$1&lt;&gt;""),SUMIFS(VM,Fecha,$A516,Linea,VLOOKUP(M$1,Data!$AP:$AR,3,FALSE),Cuenta,VLOOKUP(M$1,Data!$AP:$AR,2,FALSE))+SUMIFS(FX,Fecha,$A516,Linea,VLOOKUP(M$1,Data!$AP:$AR,3,FALSE),Cuenta,VLOOKUP(M$1,Data!$AP:$AR,2,FALSE))+M515,"")</f>
        <v/>
      </c>
      <c r="N516" s="3" t="str">
        <f>IF(AND($A516&lt;&gt;"",N$1&lt;&gt;""),SUMIFS(VM,Fecha,$A516,Linea,VLOOKUP(N$1,Data!$AP:$AR,3,FALSE),Cuenta,VLOOKUP(N$1,Data!$AP:$AR,2,FALSE))+SUMIFS(FX,Fecha,$A516,Linea,VLOOKUP(N$1,Data!$AP:$AR,3,FALSE),Cuenta,VLOOKUP(N$1,Data!$AP:$AR,2,FALSE))+N515,"")</f>
        <v/>
      </c>
    </row>
    <row r="517" spans="2:14" x14ac:dyDescent="0.25">
      <c r="B517" s="3" t="str">
        <f>IF(AND($A517&lt;&gt;"",B$1&lt;&gt;""),SUMIFS(VM,Fecha,$A517,Linea,VLOOKUP(B$1,Data!$AP:$AR,3,FALSE),Cuenta,VLOOKUP(B$1,Data!$AP:$AR,2,FALSE))+SUMIFS(FX,Fecha,$A517,Linea,VLOOKUP(B$1,Data!$AP:$AR,3,FALSE),Cuenta,VLOOKUP(B$1,Data!$AP:$AR,2,FALSE))+B516,"")</f>
        <v/>
      </c>
      <c r="C517" s="3" t="str">
        <f>IF(AND($A517&lt;&gt;"",C$1&lt;&gt;""),SUMIFS(VM,Fecha,$A517,Linea,VLOOKUP(C$1,Data!$AP:$AR,3,FALSE),Cuenta,VLOOKUP(C$1,Data!$AP:$AR,2,FALSE))+SUMIFS(FX,Fecha,$A517,Linea,VLOOKUP(C$1,Data!$AP:$AR,3,FALSE),Cuenta,VLOOKUP(C$1,Data!$AP:$AR,2,FALSE))+C516,"")</f>
        <v/>
      </c>
      <c r="D517" s="3" t="str">
        <f>IF(AND($A517&lt;&gt;"",D$1&lt;&gt;""),SUMIFS(VM,Fecha,$A517,Linea,VLOOKUP(D$1,Data!$AP:$AR,3,FALSE),Cuenta,VLOOKUP(D$1,Data!$AP:$AR,2,FALSE))+SUMIFS(FX,Fecha,$A517,Linea,VLOOKUP(D$1,Data!$AP:$AR,3,FALSE),Cuenta,VLOOKUP(D$1,Data!$AP:$AR,2,FALSE))+D516,"")</f>
        <v/>
      </c>
      <c r="E517" s="3" t="str">
        <f>IF(AND($A517&lt;&gt;"",E$1&lt;&gt;""),SUMIFS(VM,Fecha,$A517,Linea,VLOOKUP(E$1,Data!$AP:$AR,3,FALSE),Cuenta,VLOOKUP(E$1,Data!$AP:$AR,2,FALSE))+SUMIFS(FX,Fecha,$A517,Linea,VLOOKUP(E$1,Data!$AP:$AR,3,FALSE),Cuenta,VLOOKUP(E$1,Data!$AP:$AR,2,FALSE))+E516,"")</f>
        <v/>
      </c>
      <c r="F517" s="3" t="str">
        <f>IF(AND($A517&lt;&gt;"",F$1&lt;&gt;""),SUMIFS(VM,Fecha,$A517,Linea,VLOOKUP(F$1,Data!$AP:$AR,3,FALSE),Cuenta,VLOOKUP(F$1,Data!$AP:$AR,2,FALSE))+SUMIFS(FX,Fecha,$A517,Linea,VLOOKUP(F$1,Data!$AP:$AR,3,FALSE),Cuenta,VLOOKUP(F$1,Data!$AP:$AR,2,FALSE))+F516,"")</f>
        <v/>
      </c>
      <c r="G517" s="3" t="str">
        <f>IF(AND($A517&lt;&gt;"",G$1&lt;&gt;""),SUMIFS(VM,Fecha,$A517,Linea,VLOOKUP(G$1,Data!$AP:$AR,3,FALSE),Cuenta,VLOOKUP(G$1,Data!$AP:$AR,2,FALSE))+SUMIFS(FX,Fecha,$A517,Linea,VLOOKUP(G$1,Data!$AP:$AR,3,FALSE),Cuenta,VLOOKUP(G$1,Data!$AP:$AR,2,FALSE))+G516,"")</f>
        <v/>
      </c>
      <c r="H517" s="3" t="str">
        <f>IF(AND($A517&lt;&gt;"",H$1&lt;&gt;""),SUMIFS(VM,Fecha,$A517,Linea,VLOOKUP(H$1,Data!$AP:$AR,3,FALSE),Cuenta,VLOOKUP(H$1,Data!$AP:$AR,2,FALSE))+SUMIFS(FX,Fecha,$A517,Linea,VLOOKUP(H$1,Data!$AP:$AR,3,FALSE),Cuenta,VLOOKUP(H$1,Data!$AP:$AR,2,FALSE))+H516,"")</f>
        <v/>
      </c>
      <c r="I517" s="3" t="str">
        <f>IF(AND($A517&lt;&gt;"",I$1&lt;&gt;""),SUMIFS(VM,Fecha,$A517,Linea,VLOOKUP(I$1,Data!$AP:$AR,3,FALSE),Cuenta,VLOOKUP(I$1,Data!$AP:$AR,2,FALSE))+SUMIFS(FX,Fecha,$A517,Linea,VLOOKUP(I$1,Data!$AP:$AR,3,FALSE),Cuenta,VLOOKUP(I$1,Data!$AP:$AR,2,FALSE))+I516,"")</f>
        <v/>
      </c>
      <c r="J517" s="3" t="str">
        <f>IF(AND($A517&lt;&gt;"",J$1&lt;&gt;""),SUMIFS(VM,Fecha,$A517,Linea,VLOOKUP(J$1,Data!$AP:$AR,3,FALSE),Cuenta,VLOOKUP(J$1,Data!$AP:$AR,2,FALSE))+SUMIFS(FX,Fecha,$A517,Linea,VLOOKUP(J$1,Data!$AP:$AR,3,FALSE),Cuenta,VLOOKUP(J$1,Data!$AP:$AR,2,FALSE))+J516,"")</f>
        <v/>
      </c>
      <c r="K517" s="3" t="str">
        <f>IF(AND($A517&lt;&gt;"",K$1&lt;&gt;""),SUMIFS(VM,Fecha,$A517,Linea,VLOOKUP(K$1,Data!$AP:$AR,3,FALSE),Cuenta,VLOOKUP(K$1,Data!$AP:$AR,2,FALSE))+SUMIFS(FX,Fecha,$A517,Linea,VLOOKUP(K$1,Data!$AP:$AR,3,FALSE),Cuenta,VLOOKUP(K$1,Data!$AP:$AR,2,FALSE))+K516,"")</f>
        <v/>
      </c>
      <c r="L517" s="3" t="str">
        <f>IF(AND($A517&lt;&gt;"",L$1&lt;&gt;""),SUMIFS(VM,Fecha,$A517,Linea,VLOOKUP(L$1,Data!$AP:$AR,3,FALSE),Cuenta,VLOOKUP(L$1,Data!$AP:$AR,2,FALSE))+SUMIFS(FX,Fecha,$A517,Linea,VLOOKUP(L$1,Data!$AP:$AR,3,FALSE),Cuenta,VLOOKUP(L$1,Data!$AP:$AR,2,FALSE))+L516,"")</f>
        <v/>
      </c>
      <c r="M517" s="3" t="str">
        <f>IF(AND($A517&lt;&gt;"",M$1&lt;&gt;""),SUMIFS(VM,Fecha,$A517,Linea,VLOOKUP(M$1,Data!$AP:$AR,3,FALSE),Cuenta,VLOOKUP(M$1,Data!$AP:$AR,2,FALSE))+SUMIFS(FX,Fecha,$A517,Linea,VLOOKUP(M$1,Data!$AP:$AR,3,FALSE),Cuenta,VLOOKUP(M$1,Data!$AP:$AR,2,FALSE))+M516,"")</f>
        <v/>
      </c>
      <c r="N517" s="3" t="str">
        <f>IF(AND($A517&lt;&gt;"",N$1&lt;&gt;""),SUMIFS(VM,Fecha,$A517,Linea,VLOOKUP(N$1,Data!$AP:$AR,3,FALSE),Cuenta,VLOOKUP(N$1,Data!$AP:$AR,2,FALSE))+SUMIFS(FX,Fecha,$A517,Linea,VLOOKUP(N$1,Data!$AP:$AR,3,FALSE),Cuenta,VLOOKUP(N$1,Data!$AP:$AR,2,FALSE))+N516,"")</f>
        <v/>
      </c>
    </row>
    <row r="518" spans="2:14" x14ac:dyDescent="0.25">
      <c r="B518" s="3" t="str">
        <f>IF(AND($A518&lt;&gt;"",B$1&lt;&gt;""),SUMIFS(VM,Fecha,$A518,Linea,VLOOKUP(B$1,Data!$AP:$AR,3,FALSE),Cuenta,VLOOKUP(B$1,Data!$AP:$AR,2,FALSE))+SUMIFS(FX,Fecha,$A518,Linea,VLOOKUP(B$1,Data!$AP:$AR,3,FALSE),Cuenta,VLOOKUP(B$1,Data!$AP:$AR,2,FALSE))+B517,"")</f>
        <v/>
      </c>
      <c r="C518" s="3" t="str">
        <f>IF(AND($A518&lt;&gt;"",C$1&lt;&gt;""),SUMIFS(VM,Fecha,$A518,Linea,VLOOKUP(C$1,Data!$AP:$AR,3,FALSE),Cuenta,VLOOKUP(C$1,Data!$AP:$AR,2,FALSE))+SUMIFS(FX,Fecha,$A518,Linea,VLOOKUP(C$1,Data!$AP:$AR,3,FALSE),Cuenta,VLOOKUP(C$1,Data!$AP:$AR,2,FALSE))+C517,"")</f>
        <v/>
      </c>
      <c r="D518" s="3" t="str">
        <f>IF(AND($A518&lt;&gt;"",D$1&lt;&gt;""),SUMIFS(VM,Fecha,$A518,Linea,VLOOKUP(D$1,Data!$AP:$AR,3,FALSE),Cuenta,VLOOKUP(D$1,Data!$AP:$AR,2,FALSE))+SUMIFS(FX,Fecha,$A518,Linea,VLOOKUP(D$1,Data!$AP:$AR,3,FALSE),Cuenta,VLOOKUP(D$1,Data!$AP:$AR,2,FALSE))+D517,"")</f>
        <v/>
      </c>
      <c r="E518" s="3" t="str">
        <f>IF(AND($A518&lt;&gt;"",E$1&lt;&gt;""),SUMIFS(VM,Fecha,$A518,Linea,VLOOKUP(E$1,Data!$AP:$AR,3,FALSE),Cuenta,VLOOKUP(E$1,Data!$AP:$AR,2,FALSE))+SUMIFS(FX,Fecha,$A518,Linea,VLOOKUP(E$1,Data!$AP:$AR,3,FALSE),Cuenta,VLOOKUP(E$1,Data!$AP:$AR,2,FALSE))+E517,"")</f>
        <v/>
      </c>
      <c r="F518" s="3" t="str">
        <f>IF(AND($A518&lt;&gt;"",F$1&lt;&gt;""),SUMIFS(VM,Fecha,$A518,Linea,VLOOKUP(F$1,Data!$AP:$AR,3,FALSE),Cuenta,VLOOKUP(F$1,Data!$AP:$AR,2,FALSE))+SUMIFS(FX,Fecha,$A518,Linea,VLOOKUP(F$1,Data!$AP:$AR,3,FALSE),Cuenta,VLOOKUP(F$1,Data!$AP:$AR,2,FALSE))+F517,"")</f>
        <v/>
      </c>
      <c r="G518" s="3" t="str">
        <f>IF(AND($A518&lt;&gt;"",G$1&lt;&gt;""),SUMIFS(VM,Fecha,$A518,Linea,VLOOKUP(G$1,Data!$AP:$AR,3,FALSE),Cuenta,VLOOKUP(G$1,Data!$AP:$AR,2,FALSE))+SUMIFS(FX,Fecha,$A518,Linea,VLOOKUP(G$1,Data!$AP:$AR,3,FALSE),Cuenta,VLOOKUP(G$1,Data!$AP:$AR,2,FALSE))+G517,"")</f>
        <v/>
      </c>
      <c r="H518" s="3" t="str">
        <f>IF(AND($A518&lt;&gt;"",H$1&lt;&gt;""),SUMIFS(VM,Fecha,$A518,Linea,VLOOKUP(H$1,Data!$AP:$AR,3,FALSE),Cuenta,VLOOKUP(H$1,Data!$AP:$AR,2,FALSE))+SUMIFS(FX,Fecha,$A518,Linea,VLOOKUP(H$1,Data!$AP:$AR,3,FALSE),Cuenta,VLOOKUP(H$1,Data!$AP:$AR,2,FALSE))+H517,"")</f>
        <v/>
      </c>
      <c r="I518" s="3" t="str">
        <f>IF(AND($A518&lt;&gt;"",I$1&lt;&gt;""),SUMIFS(VM,Fecha,$A518,Linea,VLOOKUP(I$1,Data!$AP:$AR,3,FALSE),Cuenta,VLOOKUP(I$1,Data!$AP:$AR,2,FALSE))+SUMIFS(FX,Fecha,$A518,Linea,VLOOKUP(I$1,Data!$AP:$AR,3,FALSE),Cuenta,VLOOKUP(I$1,Data!$AP:$AR,2,FALSE))+I517,"")</f>
        <v/>
      </c>
      <c r="J518" s="3" t="str">
        <f>IF(AND($A518&lt;&gt;"",J$1&lt;&gt;""),SUMIFS(VM,Fecha,$A518,Linea,VLOOKUP(J$1,Data!$AP:$AR,3,FALSE),Cuenta,VLOOKUP(J$1,Data!$AP:$AR,2,FALSE))+SUMIFS(FX,Fecha,$A518,Linea,VLOOKUP(J$1,Data!$AP:$AR,3,FALSE),Cuenta,VLOOKUP(J$1,Data!$AP:$AR,2,FALSE))+J517,"")</f>
        <v/>
      </c>
      <c r="K518" s="3" t="str">
        <f>IF(AND($A518&lt;&gt;"",K$1&lt;&gt;""),SUMIFS(VM,Fecha,$A518,Linea,VLOOKUP(K$1,Data!$AP:$AR,3,FALSE),Cuenta,VLOOKUP(K$1,Data!$AP:$AR,2,FALSE))+SUMIFS(FX,Fecha,$A518,Linea,VLOOKUP(K$1,Data!$AP:$AR,3,FALSE),Cuenta,VLOOKUP(K$1,Data!$AP:$AR,2,FALSE))+K517,"")</f>
        <v/>
      </c>
      <c r="L518" s="3" t="str">
        <f>IF(AND($A518&lt;&gt;"",L$1&lt;&gt;""),SUMIFS(VM,Fecha,$A518,Linea,VLOOKUP(L$1,Data!$AP:$AR,3,FALSE),Cuenta,VLOOKUP(L$1,Data!$AP:$AR,2,FALSE))+SUMIFS(FX,Fecha,$A518,Linea,VLOOKUP(L$1,Data!$AP:$AR,3,FALSE),Cuenta,VLOOKUP(L$1,Data!$AP:$AR,2,FALSE))+L517,"")</f>
        <v/>
      </c>
      <c r="M518" s="3" t="str">
        <f>IF(AND($A518&lt;&gt;"",M$1&lt;&gt;""),SUMIFS(VM,Fecha,$A518,Linea,VLOOKUP(M$1,Data!$AP:$AR,3,FALSE),Cuenta,VLOOKUP(M$1,Data!$AP:$AR,2,FALSE))+SUMIFS(FX,Fecha,$A518,Linea,VLOOKUP(M$1,Data!$AP:$AR,3,FALSE),Cuenta,VLOOKUP(M$1,Data!$AP:$AR,2,FALSE))+M517,"")</f>
        <v/>
      </c>
      <c r="N518" s="3" t="str">
        <f>IF(AND($A518&lt;&gt;"",N$1&lt;&gt;""),SUMIFS(VM,Fecha,$A518,Linea,VLOOKUP(N$1,Data!$AP:$AR,3,FALSE),Cuenta,VLOOKUP(N$1,Data!$AP:$AR,2,FALSE))+SUMIFS(FX,Fecha,$A518,Linea,VLOOKUP(N$1,Data!$AP:$AR,3,FALSE),Cuenta,VLOOKUP(N$1,Data!$AP:$AR,2,FALSE))+N517,"")</f>
        <v/>
      </c>
    </row>
    <row r="519" spans="2:14" x14ac:dyDescent="0.25">
      <c r="B519" s="3" t="str">
        <f>IF(AND($A519&lt;&gt;"",B$1&lt;&gt;""),SUMIFS(VM,Fecha,$A519,Linea,VLOOKUP(B$1,Data!$AP:$AR,3,FALSE),Cuenta,VLOOKUP(B$1,Data!$AP:$AR,2,FALSE))+SUMIFS(FX,Fecha,$A519,Linea,VLOOKUP(B$1,Data!$AP:$AR,3,FALSE),Cuenta,VLOOKUP(B$1,Data!$AP:$AR,2,FALSE))+B518,"")</f>
        <v/>
      </c>
      <c r="C519" s="3" t="str">
        <f>IF(AND($A519&lt;&gt;"",C$1&lt;&gt;""),SUMIFS(VM,Fecha,$A519,Linea,VLOOKUP(C$1,Data!$AP:$AR,3,FALSE),Cuenta,VLOOKUP(C$1,Data!$AP:$AR,2,FALSE))+SUMIFS(FX,Fecha,$A519,Linea,VLOOKUP(C$1,Data!$AP:$AR,3,FALSE),Cuenta,VLOOKUP(C$1,Data!$AP:$AR,2,FALSE))+C518,"")</f>
        <v/>
      </c>
      <c r="D519" s="3" t="str">
        <f>IF(AND($A519&lt;&gt;"",D$1&lt;&gt;""),SUMIFS(VM,Fecha,$A519,Linea,VLOOKUP(D$1,Data!$AP:$AR,3,FALSE),Cuenta,VLOOKUP(D$1,Data!$AP:$AR,2,FALSE))+SUMIFS(FX,Fecha,$A519,Linea,VLOOKUP(D$1,Data!$AP:$AR,3,FALSE),Cuenta,VLOOKUP(D$1,Data!$AP:$AR,2,FALSE))+D518,"")</f>
        <v/>
      </c>
      <c r="E519" s="3" t="str">
        <f>IF(AND($A519&lt;&gt;"",E$1&lt;&gt;""),SUMIFS(VM,Fecha,$A519,Linea,VLOOKUP(E$1,Data!$AP:$AR,3,FALSE),Cuenta,VLOOKUP(E$1,Data!$AP:$AR,2,FALSE))+SUMIFS(FX,Fecha,$A519,Linea,VLOOKUP(E$1,Data!$AP:$AR,3,FALSE),Cuenta,VLOOKUP(E$1,Data!$AP:$AR,2,FALSE))+E518,"")</f>
        <v/>
      </c>
      <c r="F519" s="3" t="str">
        <f>IF(AND($A519&lt;&gt;"",F$1&lt;&gt;""),SUMIFS(VM,Fecha,$A519,Linea,VLOOKUP(F$1,Data!$AP:$AR,3,FALSE),Cuenta,VLOOKUP(F$1,Data!$AP:$AR,2,FALSE))+SUMIFS(FX,Fecha,$A519,Linea,VLOOKUP(F$1,Data!$AP:$AR,3,FALSE),Cuenta,VLOOKUP(F$1,Data!$AP:$AR,2,FALSE))+F518,"")</f>
        <v/>
      </c>
      <c r="G519" s="3" t="str">
        <f>IF(AND($A519&lt;&gt;"",G$1&lt;&gt;""),SUMIFS(VM,Fecha,$A519,Linea,VLOOKUP(G$1,Data!$AP:$AR,3,FALSE),Cuenta,VLOOKUP(G$1,Data!$AP:$AR,2,FALSE))+SUMIFS(FX,Fecha,$A519,Linea,VLOOKUP(G$1,Data!$AP:$AR,3,FALSE),Cuenta,VLOOKUP(G$1,Data!$AP:$AR,2,FALSE))+G518,"")</f>
        <v/>
      </c>
      <c r="H519" s="3" t="str">
        <f>IF(AND($A519&lt;&gt;"",H$1&lt;&gt;""),SUMIFS(VM,Fecha,$A519,Linea,VLOOKUP(H$1,Data!$AP:$AR,3,FALSE),Cuenta,VLOOKUP(H$1,Data!$AP:$AR,2,FALSE))+SUMIFS(FX,Fecha,$A519,Linea,VLOOKUP(H$1,Data!$AP:$AR,3,FALSE),Cuenta,VLOOKUP(H$1,Data!$AP:$AR,2,FALSE))+H518,"")</f>
        <v/>
      </c>
      <c r="I519" s="3" t="str">
        <f>IF(AND($A519&lt;&gt;"",I$1&lt;&gt;""),SUMIFS(VM,Fecha,$A519,Linea,VLOOKUP(I$1,Data!$AP:$AR,3,FALSE),Cuenta,VLOOKUP(I$1,Data!$AP:$AR,2,FALSE))+SUMIFS(FX,Fecha,$A519,Linea,VLOOKUP(I$1,Data!$AP:$AR,3,FALSE),Cuenta,VLOOKUP(I$1,Data!$AP:$AR,2,FALSE))+I518,"")</f>
        <v/>
      </c>
      <c r="J519" s="3" t="str">
        <f>IF(AND($A519&lt;&gt;"",J$1&lt;&gt;""),SUMIFS(VM,Fecha,$A519,Linea,VLOOKUP(J$1,Data!$AP:$AR,3,FALSE),Cuenta,VLOOKUP(J$1,Data!$AP:$AR,2,FALSE))+SUMIFS(FX,Fecha,$A519,Linea,VLOOKUP(J$1,Data!$AP:$AR,3,FALSE),Cuenta,VLOOKUP(J$1,Data!$AP:$AR,2,FALSE))+J518,"")</f>
        <v/>
      </c>
      <c r="K519" s="3" t="str">
        <f>IF(AND($A519&lt;&gt;"",K$1&lt;&gt;""),SUMIFS(VM,Fecha,$A519,Linea,VLOOKUP(K$1,Data!$AP:$AR,3,FALSE),Cuenta,VLOOKUP(K$1,Data!$AP:$AR,2,FALSE))+SUMIFS(FX,Fecha,$A519,Linea,VLOOKUP(K$1,Data!$AP:$AR,3,FALSE),Cuenta,VLOOKUP(K$1,Data!$AP:$AR,2,FALSE))+K518,"")</f>
        <v/>
      </c>
      <c r="L519" s="3" t="str">
        <f>IF(AND($A519&lt;&gt;"",L$1&lt;&gt;""),SUMIFS(VM,Fecha,$A519,Linea,VLOOKUP(L$1,Data!$AP:$AR,3,FALSE),Cuenta,VLOOKUP(L$1,Data!$AP:$AR,2,FALSE))+SUMIFS(FX,Fecha,$A519,Linea,VLOOKUP(L$1,Data!$AP:$AR,3,FALSE),Cuenta,VLOOKUP(L$1,Data!$AP:$AR,2,FALSE))+L518,"")</f>
        <v/>
      </c>
      <c r="M519" s="3" t="str">
        <f>IF(AND($A519&lt;&gt;"",M$1&lt;&gt;""),SUMIFS(VM,Fecha,$A519,Linea,VLOOKUP(M$1,Data!$AP:$AR,3,FALSE),Cuenta,VLOOKUP(M$1,Data!$AP:$AR,2,FALSE))+SUMIFS(FX,Fecha,$A519,Linea,VLOOKUP(M$1,Data!$AP:$AR,3,FALSE),Cuenta,VLOOKUP(M$1,Data!$AP:$AR,2,FALSE))+M518,"")</f>
        <v/>
      </c>
      <c r="N519" s="3" t="str">
        <f>IF(AND($A519&lt;&gt;"",N$1&lt;&gt;""),SUMIFS(VM,Fecha,$A519,Linea,VLOOKUP(N$1,Data!$AP:$AR,3,FALSE),Cuenta,VLOOKUP(N$1,Data!$AP:$AR,2,FALSE))+SUMIFS(FX,Fecha,$A519,Linea,VLOOKUP(N$1,Data!$AP:$AR,3,FALSE),Cuenta,VLOOKUP(N$1,Data!$AP:$AR,2,FALSE))+N518,"")</f>
        <v/>
      </c>
    </row>
    <row r="520" spans="2:14" x14ac:dyDescent="0.25">
      <c r="B520" s="3" t="str">
        <f>IF(AND($A520&lt;&gt;"",B$1&lt;&gt;""),SUMIFS(VM,Fecha,$A520,Linea,VLOOKUP(B$1,Data!$AP:$AR,3,FALSE),Cuenta,VLOOKUP(B$1,Data!$AP:$AR,2,FALSE))+SUMIFS(FX,Fecha,$A520,Linea,VLOOKUP(B$1,Data!$AP:$AR,3,FALSE),Cuenta,VLOOKUP(B$1,Data!$AP:$AR,2,FALSE))+B519,"")</f>
        <v/>
      </c>
      <c r="C520" s="3" t="str">
        <f>IF(AND($A520&lt;&gt;"",C$1&lt;&gt;""),SUMIFS(VM,Fecha,$A520,Linea,VLOOKUP(C$1,Data!$AP:$AR,3,FALSE),Cuenta,VLOOKUP(C$1,Data!$AP:$AR,2,FALSE))+SUMIFS(FX,Fecha,$A520,Linea,VLOOKUP(C$1,Data!$AP:$AR,3,FALSE),Cuenta,VLOOKUP(C$1,Data!$AP:$AR,2,FALSE))+C519,"")</f>
        <v/>
      </c>
      <c r="D520" s="3" t="str">
        <f>IF(AND($A520&lt;&gt;"",D$1&lt;&gt;""),SUMIFS(VM,Fecha,$A520,Linea,VLOOKUP(D$1,Data!$AP:$AR,3,FALSE),Cuenta,VLOOKUP(D$1,Data!$AP:$AR,2,FALSE))+SUMIFS(FX,Fecha,$A520,Linea,VLOOKUP(D$1,Data!$AP:$AR,3,FALSE),Cuenta,VLOOKUP(D$1,Data!$AP:$AR,2,FALSE))+D519,"")</f>
        <v/>
      </c>
      <c r="E520" s="3" t="str">
        <f>IF(AND($A520&lt;&gt;"",E$1&lt;&gt;""),SUMIFS(VM,Fecha,$A520,Linea,VLOOKUP(E$1,Data!$AP:$AR,3,FALSE),Cuenta,VLOOKUP(E$1,Data!$AP:$AR,2,FALSE))+SUMIFS(FX,Fecha,$A520,Linea,VLOOKUP(E$1,Data!$AP:$AR,3,FALSE),Cuenta,VLOOKUP(E$1,Data!$AP:$AR,2,FALSE))+E519,"")</f>
        <v/>
      </c>
      <c r="F520" s="3" t="str">
        <f>IF(AND($A520&lt;&gt;"",F$1&lt;&gt;""),SUMIFS(VM,Fecha,$A520,Linea,VLOOKUP(F$1,Data!$AP:$AR,3,FALSE),Cuenta,VLOOKUP(F$1,Data!$AP:$AR,2,FALSE))+SUMIFS(FX,Fecha,$A520,Linea,VLOOKUP(F$1,Data!$AP:$AR,3,FALSE),Cuenta,VLOOKUP(F$1,Data!$AP:$AR,2,FALSE))+F519,"")</f>
        <v/>
      </c>
      <c r="G520" s="3" t="str">
        <f>IF(AND($A520&lt;&gt;"",G$1&lt;&gt;""),SUMIFS(VM,Fecha,$A520,Linea,VLOOKUP(G$1,Data!$AP:$AR,3,FALSE),Cuenta,VLOOKUP(G$1,Data!$AP:$AR,2,FALSE))+SUMIFS(FX,Fecha,$A520,Linea,VLOOKUP(G$1,Data!$AP:$AR,3,FALSE),Cuenta,VLOOKUP(G$1,Data!$AP:$AR,2,FALSE))+G519,"")</f>
        <v/>
      </c>
      <c r="H520" s="3" t="str">
        <f>IF(AND($A520&lt;&gt;"",H$1&lt;&gt;""),SUMIFS(VM,Fecha,$A520,Linea,VLOOKUP(H$1,Data!$AP:$AR,3,FALSE),Cuenta,VLOOKUP(H$1,Data!$AP:$AR,2,FALSE))+SUMIFS(FX,Fecha,$A520,Linea,VLOOKUP(H$1,Data!$AP:$AR,3,FALSE),Cuenta,VLOOKUP(H$1,Data!$AP:$AR,2,FALSE))+H519,"")</f>
        <v/>
      </c>
      <c r="I520" s="3" t="str">
        <f>IF(AND($A520&lt;&gt;"",I$1&lt;&gt;""),SUMIFS(VM,Fecha,$A520,Linea,VLOOKUP(I$1,Data!$AP:$AR,3,FALSE),Cuenta,VLOOKUP(I$1,Data!$AP:$AR,2,FALSE))+SUMIFS(FX,Fecha,$A520,Linea,VLOOKUP(I$1,Data!$AP:$AR,3,FALSE),Cuenta,VLOOKUP(I$1,Data!$AP:$AR,2,FALSE))+I519,"")</f>
        <v/>
      </c>
      <c r="J520" s="3" t="str">
        <f>IF(AND($A520&lt;&gt;"",J$1&lt;&gt;""),SUMIFS(VM,Fecha,$A520,Linea,VLOOKUP(J$1,Data!$AP:$AR,3,FALSE),Cuenta,VLOOKUP(J$1,Data!$AP:$AR,2,FALSE))+SUMIFS(FX,Fecha,$A520,Linea,VLOOKUP(J$1,Data!$AP:$AR,3,FALSE),Cuenta,VLOOKUP(J$1,Data!$AP:$AR,2,FALSE))+J519,"")</f>
        <v/>
      </c>
      <c r="K520" s="3" t="str">
        <f>IF(AND($A520&lt;&gt;"",K$1&lt;&gt;""),SUMIFS(VM,Fecha,$A520,Linea,VLOOKUP(K$1,Data!$AP:$AR,3,FALSE),Cuenta,VLOOKUP(K$1,Data!$AP:$AR,2,FALSE))+SUMIFS(FX,Fecha,$A520,Linea,VLOOKUP(K$1,Data!$AP:$AR,3,FALSE),Cuenta,VLOOKUP(K$1,Data!$AP:$AR,2,FALSE))+K519,"")</f>
        <v/>
      </c>
      <c r="L520" s="3" t="str">
        <f>IF(AND($A520&lt;&gt;"",L$1&lt;&gt;""),SUMIFS(VM,Fecha,$A520,Linea,VLOOKUP(L$1,Data!$AP:$AR,3,FALSE),Cuenta,VLOOKUP(L$1,Data!$AP:$AR,2,FALSE))+SUMIFS(FX,Fecha,$A520,Linea,VLOOKUP(L$1,Data!$AP:$AR,3,FALSE),Cuenta,VLOOKUP(L$1,Data!$AP:$AR,2,FALSE))+L519,"")</f>
        <v/>
      </c>
      <c r="M520" s="3" t="str">
        <f>IF(AND($A520&lt;&gt;"",M$1&lt;&gt;""),SUMIFS(VM,Fecha,$A520,Linea,VLOOKUP(M$1,Data!$AP:$AR,3,FALSE),Cuenta,VLOOKUP(M$1,Data!$AP:$AR,2,FALSE))+SUMIFS(FX,Fecha,$A520,Linea,VLOOKUP(M$1,Data!$AP:$AR,3,FALSE),Cuenta,VLOOKUP(M$1,Data!$AP:$AR,2,FALSE))+M519,"")</f>
        <v/>
      </c>
      <c r="N520" s="3" t="str">
        <f>IF(AND($A520&lt;&gt;"",N$1&lt;&gt;""),SUMIFS(VM,Fecha,$A520,Linea,VLOOKUP(N$1,Data!$AP:$AR,3,FALSE),Cuenta,VLOOKUP(N$1,Data!$AP:$AR,2,FALSE))+SUMIFS(FX,Fecha,$A520,Linea,VLOOKUP(N$1,Data!$AP:$AR,3,FALSE),Cuenta,VLOOKUP(N$1,Data!$AP:$AR,2,FALSE))+N519,"")</f>
        <v/>
      </c>
    </row>
    <row r="521" spans="2:14" x14ac:dyDescent="0.25">
      <c r="B521" s="3" t="str">
        <f>IF(AND($A521&lt;&gt;"",B$1&lt;&gt;""),SUMIFS(VM,Fecha,$A521,Linea,VLOOKUP(B$1,Data!$AP:$AR,3,FALSE),Cuenta,VLOOKUP(B$1,Data!$AP:$AR,2,FALSE))+SUMIFS(FX,Fecha,$A521,Linea,VLOOKUP(B$1,Data!$AP:$AR,3,FALSE),Cuenta,VLOOKUP(B$1,Data!$AP:$AR,2,FALSE))+B520,"")</f>
        <v/>
      </c>
      <c r="C521" s="3" t="str">
        <f>IF(AND($A521&lt;&gt;"",C$1&lt;&gt;""),SUMIFS(VM,Fecha,$A521,Linea,VLOOKUP(C$1,Data!$AP:$AR,3,FALSE),Cuenta,VLOOKUP(C$1,Data!$AP:$AR,2,FALSE))+SUMIFS(FX,Fecha,$A521,Linea,VLOOKUP(C$1,Data!$AP:$AR,3,FALSE),Cuenta,VLOOKUP(C$1,Data!$AP:$AR,2,FALSE))+C520,"")</f>
        <v/>
      </c>
      <c r="D521" s="3" t="str">
        <f>IF(AND($A521&lt;&gt;"",D$1&lt;&gt;""),SUMIFS(VM,Fecha,$A521,Linea,VLOOKUP(D$1,Data!$AP:$AR,3,FALSE),Cuenta,VLOOKUP(D$1,Data!$AP:$AR,2,FALSE))+SUMIFS(FX,Fecha,$A521,Linea,VLOOKUP(D$1,Data!$AP:$AR,3,FALSE),Cuenta,VLOOKUP(D$1,Data!$AP:$AR,2,FALSE))+D520,"")</f>
        <v/>
      </c>
      <c r="E521" s="3" t="str">
        <f>IF(AND($A521&lt;&gt;"",E$1&lt;&gt;""),SUMIFS(VM,Fecha,$A521,Linea,VLOOKUP(E$1,Data!$AP:$AR,3,FALSE),Cuenta,VLOOKUP(E$1,Data!$AP:$AR,2,FALSE))+SUMIFS(FX,Fecha,$A521,Linea,VLOOKUP(E$1,Data!$AP:$AR,3,FALSE),Cuenta,VLOOKUP(E$1,Data!$AP:$AR,2,FALSE))+E520,"")</f>
        <v/>
      </c>
      <c r="F521" s="3" t="str">
        <f>IF(AND($A521&lt;&gt;"",F$1&lt;&gt;""),SUMIFS(VM,Fecha,$A521,Linea,VLOOKUP(F$1,Data!$AP:$AR,3,FALSE),Cuenta,VLOOKUP(F$1,Data!$AP:$AR,2,FALSE))+SUMIFS(FX,Fecha,$A521,Linea,VLOOKUP(F$1,Data!$AP:$AR,3,FALSE),Cuenta,VLOOKUP(F$1,Data!$AP:$AR,2,FALSE))+F520,"")</f>
        <v/>
      </c>
      <c r="G521" s="3" t="str">
        <f>IF(AND($A521&lt;&gt;"",G$1&lt;&gt;""),SUMIFS(VM,Fecha,$A521,Linea,VLOOKUP(G$1,Data!$AP:$AR,3,FALSE),Cuenta,VLOOKUP(G$1,Data!$AP:$AR,2,FALSE))+SUMIFS(FX,Fecha,$A521,Linea,VLOOKUP(G$1,Data!$AP:$AR,3,FALSE),Cuenta,VLOOKUP(G$1,Data!$AP:$AR,2,FALSE))+G520,"")</f>
        <v/>
      </c>
      <c r="H521" s="3" t="str">
        <f>IF(AND($A521&lt;&gt;"",H$1&lt;&gt;""),SUMIFS(VM,Fecha,$A521,Linea,VLOOKUP(H$1,Data!$AP:$AR,3,FALSE),Cuenta,VLOOKUP(H$1,Data!$AP:$AR,2,FALSE))+SUMIFS(FX,Fecha,$A521,Linea,VLOOKUP(H$1,Data!$AP:$AR,3,FALSE),Cuenta,VLOOKUP(H$1,Data!$AP:$AR,2,FALSE))+H520,"")</f>
        <v/>
      </c>
      <c r="I521" s="3" t="str">
        <f>IF(AND($A521&lt;&gt;"",I$1&lt;&gt;""),SUMIFS(VM,Fecha,$A521,Linea,VLOOKUP(I$1,Data!$AP:$AR,3,FALSE),Cuenta,VLOOKUP(I$1,Data!$AP:$AR,2,FALSE))+SUMIFS(FX,Fecha,$A521,Linea,VLOOKUP(I$1,Data!$AP:$AR,3,FALSE),Cuenta,VLOOKUP(I$1,Data!$AP:$AR,2,FALSE))+I520,"")</f>
        <v/>
      </c>
      <c r="J521" s="3" t="str">
        <f>IF(AND($A521&lt;&gt;"",J$1&lt;&gt;""),SUMIFS(VM,Fecha,$A521,Linea,VLOOKUP(J$1,Data!$AP:$AR,3,FALSE),Cuenta,VLOOKUP(J$1,Data!$AP:$AR,2,FALSE))+SUMIFS(FX,Fecha,$A521,Linea,VLOOKUP(J$1,Data!$AP:$AR,3,FALSE),Cuenta,VLOOKUP(J$1,Data!$AP:$AR,2,FALSE))+J520,"")</f>
        <v/>
      </c>
      <c r="K521" s="3" t="str">
        <f>IF(AND($A521&lt;&gt;"",K$1&lt;&gt;""),SUMIFS(VM,Fecha,$A521,Linea,VLOOKUP(K$1,Data!$AP:$AR,3,FALSE),Cuenta,VLOOKUP(K$1,Data!$AP:$AR,2,FALSE))+SUMIFS(FX,Fecha,$A521,Linea,VLOOKUP(K$1,Data!$AP:$AR,3,FALSE),Cuenta,VLOOKUP(K$1,Data!$AP:$AR,2,FALSE))+K520,"")</f>
        <v/>
      </c>
      <c r="L521" s="3" t="str">
        <f>IF(AND($A521&lt;&gt;"",L$1&lt;&gt;""),SUMIFS(VM,Fecha,$A521,Linea,VLOOKUP(L$1,Data!$AP:$AR,3,FALSE),Cuenta,VLOOKUP(L$1,Data!$AP:$AR,2,FALSE))+SUMIFS(FX,Fecha,$A521,Linea,VLOOKUP(L$1,Data!$AP:$AR,3,FALSE),Cuenta,VLOOKUP(L$1,Data!$AP:$AR,2,FALSE))+L520,"")</f>
        <v/>
      </c>
      <c r="M521" s="3" t="str">
        <f>IF(AND($A521&lt;&gt;"",M$1&lt;&gt;""),SUMIFS(VM,Fecha,$A521,Linea,VLOOKUP(M$1,Data!$AP:$AR,3,FALSE),Cuenta,VLOOKUP(M$1,Data!$AP:$AR,2,FALSE))+SUMIFS(FX,Fecha,$A521,Linea,VLOOKUP(M$1,Data!$AP:$AR,3,FALSE),Cuenta,VLOOKUP(M$1,Data!$AP:$AR,2,FALSE))+M520,"")</f>
        <v/>
      </c>
      <c r="N521" s="3" t="str">
        <f>IF(AND($A521&lt;&gt;"",N$1&lt;&gt;""),SUMIFS(VM,Fecha,$A521,Linea,VLOOKUP(N$1,Data!$AP:$AR,3,FALSE),Cuenta,VLOOKUP(N$1,Data!$AP:$AR,2,FALSE))+SUMIFS(FX,Fecha,$A521,Linea,VLOOKUP(N$1,Data!$AP:$AR,3,FALSE),Cuenta,VLOOKUP(N$1,Data!$AP:$AR,2,FALSE))+N520,"")</f>
        <v/>
      </c>
    </row>
    <row r="522" spans="2:14" x14ac:dyDescent="0.25">
      <c r="B522" s="3" t="str">
        <f>IF(AND($A522&lt;&gt;"",B$1&lt;&gt;""),SUMIFS(VM,Fecha,$A522,Linea,VLOOKUP(B$1,Data!$AP:$AR,3,FALSE),Cuenta,VLOOKUP(B$1,Data!$AP:$AR,2,FALSE))+SUMIFS(FX,Fecha,$A522,Linea,VLOOKUP(B$1,Data!$AP:$AR,3,FALSE),Cuenta,VLOOKUP(B$1,Data!$AP:$AR,2,FALSE))+B521,"")</f>
        <v/>
      </c>
      <c r="C522" s="3" t="str">
        <f>IF(AND($A522&lt;&gt;"",C$1&lt;&gt;""),SUMIFS(VM,Fecha,$A522,Linea,VLOOKUP(C$1,Data!$AP:$AR,3,FALSE),Cuenta,VLOOKUP(C$1,Data!$AP:$AR,2,FALSE))+SUMIFS(FX,Fecha,$A522,Linea,VLOOKUP(C$1,Data!$AP:$AR,3,FALSE),Cuenta,VLOOKUP(C$1,Data!$AP:$AR,2,FALSE))+C521,"")</f>
        <v/>
      </c>
      <c r="D522" s="3" t="str">
        <f>IF(AND($A522&lt;&gt;"",D$1&lt;&gt;""),SUMIFS(VM,Fecha,$A522,Linea,VLOOKUP(D$1,Data!$AP:$AR,3,FALSE),Cuenta,VLOOKUP(D$1,Data!$AP:$AR,2,FALSE))+SUMIFS(FX,Fecha,$A522,Linea,VLOOKUP(D$1,Data!$AP:$AR,3,FALSE),Cuenta,VLOOKUP(D$1,Data!$AP:$AR,2,FALSE))+D521,"")</f>
        <v/>
      </c>
      <c r="E522" s="3" t="str">
        <f>IF(AND($A522&lt;&gt;"",E$1&lt;&gt;""),SUMIFS(VM,Fecha,$A522,Linea,VLOOKUP(E$1,Data!$AP:$AR,3,FALSE),Cuenta,VLOOKUP(E$1,Data!$AP:$AR,2,FALSE))+SUMIFS(FX,Fecha,$A522,Linea,VLOOKUP(E$1,Data!$AP:$AR,3,FALSE),Cuenta,VLOOKUP(E$1,Data!$AP:$AR,2,FALSE))+E521,"")</f>
        <v/>
      </c>
      <c r="F522" s="3" t="str">
        <f>IF(AND($A522&lt;&gt;"",F$1&lt;&gt;""),SUMIFS(VM,Fecha,$A522,Linea,VLOOKUP(F$1,Data!$AP:$AR,3,FALSE),Cuenta,VLOOKUP(F$1,Data!$AP:$AR,2,FALSE))+SUMIFS(FX,Fecha,$A522,Linea,VLOOKUP(F$1,Data!$AP:$AR,3,FALSE),Cuenta,VLOOKUP(F$1,Data!$AP:$AR,2,FALSE))+F521,"")</f>
        <v/>
      </c>
      <c r="G522" s="3" t="str">
        <f>IF(AND($A522&lt;&gt;"",G$1&lt;&gt;""),SUMIFS(VM,Fecha,$A522,Linea,VLOOKUP(G$1,Data!$AP:$AR,3,FALSE),Cuenta,VLOOKUP(G$1,Data!$AP:$AR,2,FALSE))+SUMIFS(FX,Fecha,$A522,Linea,VLOOKUP(G$1,Data!$AP:$AR,3,FALSE),Cuenta,VLOOKUP(G$1,Data!$AP:$AR,2,FALSE))+G521,"")</f>
        <v/>
      </c>
      <c r="H522" s="3" t="str">
        <f>IF(AND($A522&lt;&gt;"",H$1&lt;&gt;""),SUMIFS(VM,Fecha,$A522,Linea,VLOOKUP(H$1,Data!$AP:$AR,3,FALSE),Cuenta,VLOOKUP(H$1,Data!$AP:$AR,2,FALSE))+SUMIFS(FX,Fecha,$A522,Linea,VLOOKUP(H$1,Data!$AP:$AR,3,FALSE),Cuenta,VLOOKUP(H$1,Data!$AP:$AR,2,FALSE))+H521,"")</f>
        <v/>
      </c>
      <c r="I522" s="3" t="str">
        <f>IF(AND($A522&lt;&gt;"",I$1&lt;&gt;""),SUMIFS(VM,Fecha,$A522,Linea,VLOOKUP(I$1,Data!$AP:$AR,3,FALSE),Cuenta,VLOOKUP(I$1,Data!$AP:$AR,2,FALSE))+SUMIFS(FX,Fecha,$A522,Linea,VLOOKUP(I$1,Data!$AP:$AR,3,FALSE),Cuenta,VLOOKUP(I$1,Data!$AP:$AR,2,FALSE))+I521,"")</f>
        <v/>
      </c>
      <c r="J522" s="3" t="str">
        <f>IF(AND($A522&lt;&gt;"",J$1&lt;&gt;""),SUMIFS(VM,Fecha,$A522,Linea,VLOOKUP(J$1,Data!$AP:$AR,3,FALSE),Cuenta,VLOOKUP(J$1,Data!$AP:$AR,2,FALSE))+SUMIFS(FX,Fecha,$A522,Linea,VLOOKUP(J$1,Data!$AP:$AR,3,FALSE),Cuenta,VLOOKUP(J$1,Data!$AP:$AR,2,FALSE))+J521,"")</f>
        <v/>
      </c>
      <c r="K522" s="3" t="str">
        <f>IF(AND($A522&lt;&gt;"",K$1&lt;&gt;""),SUMIFS(VM,Fecha,$A522,Linea,VLOOKUP(K$1,Data!$AP:$AR,3,FALSE),Cuenta,VLOOKUP(K$1,Data!$AP:$AR,2,FALSE))+SUMIFS(FX,Fecha,$A522,Linea,VLOOKUP(K$1,Data!$AP:$AR,3,FALSE),Cuenta,VLOOKUP(K$1,Data!$AP:$AR,2,FALSE))+K521,"")</f>
        <v/>
      </c>
      <c r="L522" s="3" t="str">
        <f>IF(AND($A522&lt;&gt;"",L$1&lt;&gt;""),SUMIFS(VM,Fecha,$A522,Linea,VLOOKUP(L$1,Data!$AP:$AR,3,FALSE),Cuenta,VLOOKUP(L$1,Data!$AP:$AR,2,FALSE))+SUMIFS(FX,Fecha,$A522,Linea,VLOOKUP(L$1,Data!$AP:$AR,3,FALSE),Cuenta,VLOOKUP(L$1,Data!$AP:$AR,2,FALSE))+L521,"")</f>
        <v/>
      </c>
      <c r="M522" s="3" t="str">
        <f>IF(AND($A522&lt;&gt;"",M$1&lt;&gt;""),SUMIFS(VM,Fecha,$A522,Linea,VLOOKUP(M$1,Data!$AP:$AR,3,FALSE),Cuenta,VLOOKUP(M$1,Data!$AP:$AR,2,FALSE))+SUMIFS(FX,Fecha,$A522,Linea,VLOOKUP(M$1,Data!$AP:$AR,3,FALSE),Cuenta,VLOOKUP(M$1,Data!$AP:$AR,2,FALSE))+M521,"")</f>
        <v/>
      </c>
      <c r="N522" s="3" t="str">
        <f>IF(AND($A522&lt;&gt;"",N$1&lt;&gt;""),SUMIFS(VM,Fecha,$A522,Linea,VLOOKUP(N$1,Data!$AP:$AR,3,FALSE),Cuenta,VLOOKUP(N$1,Data!$AP:$AR,2,FALSE))+SUMIFS(FX,Fecha,$A522,Linea,VLOOKUP(N$1,Data!$AP:$AR,3,FALSE),Cuenta,VLOOKUP(N$1,Data!$AP:$AR,2,FALSE))+N521,"")</f>
        <v/>
      </c>
    </row>
    <row r="523" spans="2:14" x14ac:dyDescent="0.25">
      <c r="B523" s="3" t="str">
        <f>IF(AND($A523&lt;&gt;"",B$1&lt;&gt;""),SUMIFS(VM,Fecha,$A523,Linea,VLOOKUP(B$1,Data!$AP:$AR,3,FALSE),Cuenta,VLOOKUP(B$1,Data!$AP:$AR,2,FALSE))+SUMIFS(FX,Fecha,$A523,Linea,VLOOKUP(B$1,Data!$AP:$AR,3,FALSE),Cuenta,VLOOKUP(B$1,Data!$AP:$AR,2,FALSE))+B522,"")</f>
        <v/>
      </c>
      <c r="C523" s="3" t="str">
        <f>IF(AND($A523&lt;&gt;"",C$1&lt;&gt;""),SUMIFS(VM,Fecha,$A523,Linea,VLOOKUP(C$1,Data!$AP:$AR,3,FALSE),Cuenta,VLOOKUP(C$1,Data!$AP:$AR,2,FALSE))+SUMIFS(FX,Fecha,$A523,Linea,VLOOKUP(C$1,Data!$AP:$AR,3,FALSE),Cuenta,VLOOKUP(C$1,Data!$AP:$AR,2,FALSE))+C522,"")</f>
        <v/>
      </c>
      <c r="D523" s="3" t="str">
        <f>IF(AND($A523&lt;&gt;"",D$1&lt;&gt;""),SUMIFS(VM,Fecha,$A523,Linea,VLOOKUP(D$1,Data!$AP:$AR,3,FALSE),Cuenta,VLOOKUP(D$1,Data!$AP:$AR,2,FALSE))+SUMIFS(FX,Fecha,$A523,Linea,VLOOKUP(D$1,Data!$AP:$AR,3,FALSE),Cuenta,VLOOKUP(D$1,Data!$AP:$AR,2,FALSE))+D522,"")</f>
        <v/>
      </c>
      <c r="E523" s="3" t="str">
        <f>IF(AND($A523&lt;&gt;"",E$1&lt;&gt;""),SUMIFS(VM,Fecha,$A523,Linea,VLOOKUP(E$1,Data!$AP:$AR,3,FALSE),Cuenta,VLOOKUP(E$1,Data!$AP:$AR,2,FALSE))+SUMIFS(FX,Fecha,$A523,Linea,VLOOKUP(E$1,Data!$AP:$AR,3,FALSE),Cuenta,VLOOKUP(E$1,Data!$AP:$AR,2,FALSE))+E522,"")</f>
        <v/>
      </c>
      <c r="F523" s="3" t="str">
        <f>IF(AND($A523&lt;&gt;"",F$1&lt;&gt;""),SUMIFS(VM,Fecha,$A523,Linea,VLOOKUP(F$1,Data!$AP:$AR,3,FALSE),Cuenta,VLOOKUP(F$1,Data!$AP:$AR,2,FALSE))+SUMIFS(FX,Fecha,$A523,Linea,VLOOKUP(F$1,Data!$AP:$AR,3,FALSE),Cuenta,VLOOKUP(F$1,Data!$AP:$AR,2,FALSE))+F522,"")</f>
        <v/>
      </c>
      <c r="G523" s="3" t="str">
        <f>IF(AND($A523&lt;&gt;"",G$1&lt;&gt;""),SUMIFS(VM,Fecha,$A523,Linea,VLOOKUP(G$1,Data!$AP:$AR,3,FALSE),Cuenta,VLOOKUP(G$1,Data!$AP:$AR,2,FALSE))+SUMIFS(FX,Fecha,$A523,Linea,VLOOKUP(G$1,Data!$AP:$AR,3,FALSE),Cuenta,VLOOKUP(G$1,Data!$AP:$AR,2,FALSE))+G522,"")</f>
        <v/>
      </c>
      <c r="H523" s="3" t="str">
        <f>IF(AND($A523&lt;&gt;"",H$1&lt;&gt;""),SUMIFS(VM,Fecha,$A523,Linea,VLOOKUP(H$1,Data!$AP:$AR,3,FALSE),Cuenta,VLOOKUP(H$1,Data!$AP:$AR,2,FALSE))+SUMIFS(FX,Fecha,$A523,Linea,VLOOKUP(H$1,Data!$AP:$AR,3,FALSE),Cuenta,VLOOKUP(H$1,Data!$AP:$AR,2,FALSE))+H522,"")</f>
        <v/>
      </c>
      <c r="I523" s="3" t="str">
        <f>IF(AND($A523&lt;&gt;"",I$1&lt;&gt;""),SUMIFS(VM,Fecha,$A523,Linea,VLOOKUP(I$1,Data!$AP:$AR,3,FALSE),Cuenta,VLOOKUP(I$1,Data!$AP:$AR,2,FALSE))+SUMIFS(FX,Fecha,$A523,Linea,VLOOKUP(I$1,Data!$AP:$AR,3,FALSE),Cuenta,VLOOKUP(I$1,Data!$AP:$AR,2,FALSE))+I522,"")</f>
        <v/>
      </c>
      <c r="J523" s="3" t="str">
        <f>IF(AND($A523&lt;&gt;"",J$1&lt;&gt;""),SUMIFS(VM,Fecha,$A523,Linea,VLOOKUP(J$1,Data!$AP:$AR,3,FALSE),Cuenta,VLOOKUP(J$1,Data!$AP:$AR,2,FALSE))+SUMIFS(FX,Fecha,$A523,Linea,VLOOKUP(J$1,Data!$AP:$AR,3,FALSE),Cuenta,VLOOKUP(J$1,Data!$AP:$AR,2,FALSE))+J522,"")</f>
        <v/>
      </c>
      <c r="K523" s="3" t="str">
        <f>IF(AND($A523&lt;&gt;"",K$1&lt;&gt;""),SUMIFS(VM,Fecha,$A523,Linea,VLOOKUP(K$1,Data!$AP:$AR,3,FALSE),Cuenta,VLOOKUP(K$1,Data!$AP:$AR,2,FALSE))+SUMIFS(FX,Fecha,$A523,Linea,VLOOKUP(K$1,Data!$AP:$AR,3,FALSE),Cuenta,VLOOKUP(K$1,Data!$AP:$AR,2,FALSE))+K522,"")</f>
        <v/>
      </c>
      <c r="L523" s="3" t="str">
        <f>IF(AND($A523&lt;&gt;"",L$1&lt;&gt;""),SUMIFS(VM,Fecha,$A523,Linea,VLOOKUP(L$1,Data!$AP:$AR,3,FALSE),Cuenta,VLOOKUP(L$1,Data!$AP:$AR,2,FALSE))+SUMIFS(FX,Fecha,$A523,Linea,VLOOKUP(L$1,Data!$AP:$AR,3,FALSE),Cuenta,VLOOKUP(L$1,Data!$AP:$AR,2,FALSE))+L522,"")</f>
        <v/>
      </c>
      <c r="M523" s="3" t="str">
        <f>IF(AND($A523&lt;&gt;"",M$1&lt;&gt;""),SUMIFS(VM,Fecha,$A523,Linea,VLOOKUP(M$1,Data!$AP:$AR,3,FALSE),Cuenta,VLOOKUP(M$1,Data!$AP:$AR,2,FALSE))+SUMIFS(FX,Fecha,$A523,Linea,VLOOKUP(M$1,Data!$AP:$AR,3,FALSE),Cuenta,VLOOKUP(M$1,Data!$AP:$AR,2,FALSE))+M522,"")</f>
        <v/>
      </c>
      <c r="N523" s="3" t="str">
        <f>IF(AND($A523&lt;&gt;"",N$1&lt;&gt;""),SUMIFS(VM,Fecha,$A523,Linea,VLOOKUP(N$1,Data!$AP:$AR,3,FALSE),Cuenta,VLOOKUP(N$1,Data!$AP:$AR,2,FALSE))+SUMIFS(FX,Fecha,$A523,Linea,VLOOKUP(N$1,Data!$AP:$AR,3,FALSE),Cuenta,VLOOKUP(N$1,Data!$AP:$AR,2,FALSE))+N522,"")</f>
        <v/>
      </c>
    </row>
    <row r="524" spans="2:14" x14ac:dyDescent="0.25">
      <c r="B524" s="3" t="str">
        <f>IF(AND($A524&lt;&gt;"",B$1&lt;&gt;""),SUMIFS(VM,Fecha,$A524,Linea,VLOOKUP(B$1,Data!$AP:$AR,3,FALSE),Cuenta,VLOOKUP(B$1,Data!$AP:$AR,2,FALSE))+SUMIFS(FX,Fecha,$A524,Linea,VLOOKUP(B$1,Data!$AP:$AR,3,FALSE),Cuenta,VLOOKUP(B$1,Data!$AP:$AR,2,FALSE))+B523,"")</f>
        <v/>
      </c>
      <c r="C524" s="3" t="str">
        <f>IF(AND($A524&lt;&gt;"",C$1&lt;&gt;""),SUMIFS(VM,Fecha,$A524,Linea,VLOOKUP(C$1,Data!$AP:$AR,3,FALSE),Cuenta,VLOOKUP(C$1,Data!$AP:$AR,2,FALSE))+SUMIFS(FX,Fecha,$A524,Linea,VLOOKUP(C$1,Data!$AP:$AR,3,FALSE),Cuenta,VLOOKUP(C$1,Data!$AP:$AR,2,FALSE))+C523,"")</f>
        <v/>
      </c>
      <c r="D524" s="3" t="str">
        <f>IF(AND($A524&lt;&gt;"",D$1&lt;&gt;""),SUMIFS(VM,Fecha,$A524,Linea,VLOOKUP(D$1,Data!$AP:$AR,3,FALSE),Cuenta,VLOOKUP(D$1,Data!$AP:$AR,2,FALSE))+SUMIFS(FX,Fecha,$A524,Linea,VLOOKUP(D$1,Data!$AP:$AR,3,FALSE),Cuenta,VLOOKUP(D$1,Data!$AP:$AR,2,FALSE))+D523,"")</f>
        <v/>
      </c>
      <c r="E524" s="3" t="str">
        <f>IF(AND($A524&lt;&gt;"",E$1&lt;&gt;""),SUMIFS(VM,Fecha,$A524,Linea,VLOOKUP(E$1,Data!$AP:$AR,3,FALSE),Cuenta,VLOOKUP(E$1,Data!$AP:$AR,2,FALSE))+SUMIFS(FX,Fecha,$A524,Linea,VLOOKUP(E$1,Data!$AP:$AR,3,FALSE),Cuenta,VLOOKUP(E$1,Data!$AP:$AR,2,FALSE))+E523,"")</f>
        <v/>
      </c>
      <c r="F524" s="3" t="str">
        <f>IF(AND($A524&lt;&gt;"",F$1&lt;&gt;""),SUMIFS(VM,Fecha,$A524,Linea,VLOOKUP(F$1,Data!$AP:$AR,3,FALSE),Cuenta,VLOOKUP(F$1,Data!$AP:$AR,2,FALSE))+SUMIFS(FX,Fecha,$A524,Linea,VLOOKUP(F$1,Data!$AP:$AR,3,FALSE),Cuenta,VLOOKUP(F$1,Data!$AP:$AR,2,FALSE))+F523,"")</f>
        <v/>
      </c>
      <c r="G524" s="3" t="str">
        <f>IF(AND($A524&lt;&gt;"",G$1&lt;&gt;""),SUMIFS(VM,Fecha,$A524,Linea,VLOOKUP(G$1,Data!$AP:$AR,3,FALSE),Cuenta,VLOOKUP(G$1,Data!$AP:$AR,2,FALSE))+SUMIFS(FX,Fecha,$A524,Linea,VLOOKUP(G$1,Data!$AP:$AR,3,FALSE),Cuenta,VLOOKUP(G$1,Data!$AP:$AR,2,FALSE))+G523,"")</f>
        <v/>
      </c>
      <c r="H524" s="3" t="str">
        <f>IF(AND($A524&lt;&gt;"",H$1&lt;&gt;""),SUMIFS(VM,Fecha,$A524,Linea,VLOOKUP(H$1,Data!$AP:$AR,3,FALSE),Cuenta,VLOOKUP(H$1,Data!$AP:$AR,2,FALSE))+SUMIFS(FX,Fecha,$A524,Linea,VLOOKUP(H$1,Data!$AP:$AR,3,FALSE),Cuenta,VLOOKUP(H$1,Data!$AP:$AR,2,FALSE))+H523,"")</f>
        <v/>
      </c>
      <c r="I524" s="3" t="str">
        <f>IF(AND($A524&lt;&gt;"",I$1&lt;&gt;""),SUMIFS(VM,Fecha,$A524,Linea,VLOOKUP(I$1,Data!$AP:$AR,3,FALSE),Cuenta,VLOOKUP(I$1,Data!$AP:$AR,2,FALSE))+SUMIFS(FX,Fecha,$A524,Linea,VLOOKUP(I$1,Data!$AP:$AR,3,FALSE),Cuenta,VLOOKUP(I$1,Data!$AP:$AR,2,FALSE))+I523,"")</f>
        <v/>
      </c>
      <c r="J524" s="3" t="str">
        <f>IF(AND($A524&lt;&gt;"",J$1&lt;&gt;""),SUMIFS(VM,Fecha,$A524,Linea,VLOOKUP(J$1,Data!$AP:$AR,3,FALSE),Cuenta,VLOOKUP(J$1,Data!$AP:$AR,2,FALSE))+SUMIFS(FX,Fecha,$A524,Linea,VLOOKUP(J$1,Data!$AP:$AR,3,FALSE),Cuenta,VLOOKUP(J$1,Data!$AP:$AR,2,FALSE))+J523,"")</f>
        <v/>
      </c>
      <c r="K524" s="3" t="str">
        <f>IF(AND($A524&lt;&gt;"",K$1&lt;&gt;""),SUMIFS(VM,Fecha,$A524,Linea,VLOOKUP(K$1,Data!$AP:$AR,3,FALSE),Cuenta,VLOOKUP(K$1,Data!$AP:$AR,2,FALSE))+SUMIFS(FX,Fecha,$A524,Linea,VLOOKUP(K$1,Data!$AP:$AR,3,FALSE),Cuenta,VLOOKUP(K$1,Data!$AP:$AR,2,FALSE))+K523,"")</f>
        <v/>
      </c>
      <c r="L524" s="3" t="str">
        <f>IF(AND($A524&lt;&gt;"",L$1&lt;&gt;""),SUMIFS(VM,Fecha,$A524,Linea,VLOOKUP(L$1,Data!$AP:$AR,3,FALSE),Cuenta,VLOOKUP(L$1,Data!$AP:$AR,2,FALSE))+SUMIFS(FX,Fecha,$A524,Linea,VLOOKUP(L$1,Data!$AP:$AR,3,FALSE),Cuenta,VLOOKUP(L$1,Data!$AP:$AR,2,FALSE))+L523,"")</f>
        <v/>
      </c>
      <c r="M524" s="3" t="str">
        <f>IF(AND($A524&lt;&gt;"",M$1&lt;&gt;""),SUMIFS(VM,Fecha,$A524,Linea,VLOOKUP(M$1,Data!$AP:$AR,3,FALSE),Cuenta,VLOOKUP(M$1,Data!$AP:$AR,2,FALSE))+SUMIFS(FX,Fecha,$A524,Linea,VLOOKUP(M$1,Data!$AP:$AR,3,FALSE),Cuenta,VLOOKUP(M$1,Data!$AP:$AR,2,FALSE))+M523,"")</f>
        <v/>
      </c>
      <c r="N524" s="3" t="str">
        <f>IF(AND($A524&lt;&gt;"",N$1&lt;&gt;""),SUMIFS(VM,Fecha,$A524,Linea,VLOOKUP(N$1,Data!$AP:$AR,3,FALSE),Cuenta,VLOOKUP(N$1,Data!$AP:$AR,2,FALSE))+SUMIFS(FX,Fecha,$A524,Linea,VLOOKUP(N$1,Data!$AP:$AR,3,FALSE),Cuenta,VLOOKUP(N$1,Data!$AP:$AR,2,FALSE))+N523,"")</f>
        <v/>
      </c>
    </row>
    <row r="525" spans="2:14" x14ac:dyDescent="0.25">
      <c r="B525" s="3" t="str">
        <f>IF(AND($A525&lt;&gt;"",B$1&lt;&gt;""),SUMIFS(VM,Fecha,$A525,Linea,VLOOKUP(B$1,Data!$AP:$AR,3,FALSE),Cuenta,VLOOKUP(B$1,Data!$AP:$AR,2,FALSE))+SUMIFS(FX,Fecha,$A525,Linea,VLOOKUP(B$1,Data!$AP:$AR,3,FALSE),Cuenta,VLOOKUP(B$1,Data!$AP:$AR,2,FALSE))+B524,"")</f>
        <v/>
      </c>
      <c r="C525" s="3" t="str">
        <f>IF(AND($A525&lt;&gt;"",C$1&lt;&gt;""),SUMIFS(VM,Fecha,$A525,Linea,VLOOKUP(C$1,Data!$AP:$AR,3,FALSE),Cuenta,VLOOKUP(C$1,Data!$AP:$AR,2,FALSE))+SUMIFS(FX,Fecha,$A525,Linea,VLOOKUP(C$1,Data!$AP:$AR,3,FALSE),Cuenta,VLOOKUP(C$1,Data!$AP:$AR,2,FALSE))+C524,"")</f>
        <v/>
      </c>
      <c r="D525" s="3" t="str">
        <f>IF(AND($A525&lt;&gt;"",D$1&lt;&gt;""),SUMIFS(VM,Fecha,$A525,Linea,VLOOKUP(D$1,Data!$AP:$AR,3,FALSE),Cuenta,VLOOKUP(D$1,Data!$AP:$AR,2,FALSE))+SUMIFS(FX,Fecha,$A525,Linea,VLOOKUP(D$1,Data!$AP:$AR,3,FALSE),Cuenta,VLOOKUP(D$1,Data!$AP:$AR,2,FALSE))+D524,"")</f>
        <v/>
      </c>
      <c r="E525" s="3" t="str">
        <f>IF(AND($A525&lt;&gt;"",E$1&lt;&gt;""),SUMIFS(VM,Fecha,$A525,Linea,VLOOKUP(E$1,Data!$AP:$AR,3,FALSE),Cuenta,VLOOKUP(E$1,Data!$AP:$AR,2,FALSE))+SUMIFS(FX,Fecha,$A525,Linea,VLOOKUP(E$1,Data!$AP:$AR,3,FALSE),Cuenta,VLOOKUP(E$1,Data!$AP:$AR,2,FALSE))+E524,"")</f>
        <v/>
      </c>
      <c r="F525" s="3" t="str">
        <f>IF(AND($A525&lt;&gt;"",F$1&lt;&gt;""),SUMIFS(VM,Fecha,$A525,Linea,VLOOKUP(F$1,Data!$AP:$AR,3,FALSE),Cuenta,VLOOKUP(F$1,Data!$AP:$AR,2,FALSE))+SUMIFS(FX,Fecha,$A525,Linea,VLOOKUP(F$1,Data!$AP:$AR,3,FALSE),Cuenta,VLOOKUP(F$1,Data!$AP:$AR,2,FALSE))+F524,"")</f>
        <v/>
      </c>
      <c r="G525" s="3" t="str">
        <f>IF(AND($A525&lt;&gt;"",G$1&lt;&gt;""),SUMIFS(VM,Fecha,$A525,Linea,VLOOKUP(G$1,Data!$AP:$AR,3,FALSE),Cuenta,VLOOKUP(G$1,Data!$AP:$AR,2,FALSE))+SUMIFS(FX,Fecha,$A525,Linea,VLOOKUP(G$1,Data!$AP:$AR,3,FALSE),Cuenta,VLOOKUP(G$1,Data!$AP:$AR,2,FALSE))+G524,"")</f>
        <v/>
      </c>
      <c r="H525" s="3" t="str">
        <f>IF(AND($A525&lt;&gt;"",H$1&lt;&gt;""),SUMIFS(VM,Fecha,$A525,Linea,VLOOKUP(H$1,Data!$AP:$AR,3,FALSE),Cuenta,VLOOKUP(H$1,Data!$AP:$AR,2,FALSE))+SUMIFS(FX,Fecha,$A525,Linea,VLOOKUP(H$1,Data!$AP:$AR,3,FALSE),Cuenta,VLOOKUP(H$1,Data!$AP:$AR,2,FALSE))+H524,"")</f>
        <v/>
      </c>
      <c r="I525" s="3" t="str">
        <f>IF(AND($A525&lt;&gt;"",I$1&lt;&gt;""),SUMIFS(VM,Fecha,$A525,Linea,VLOOKUP(I$1,Data!$AP:$AR,3,FALSE),Cuenta,VLOOKUP(I$1,Data!$AP:$AR,2,FALSE))+SUMIFS(FX,Fecha,$A525,Linea,VLOOKUP(I$1,Data!$AP:$AR,3,FALSE),Cuenta,VLOOKUP(I$1,Data!$AP:$AR,2,FALSE))+I524,"")</f>
        <v/>
      </c>
      <c r="J525" s="3" t="str">
        <f>IF(AND($A525&lt;&gt;"",J$1&lt;&gt;""),SUMIFS(VM,Fecha,$A525,Linea,VLOOKUP(J$1,Data!$AP:$AR,3,FALSE),Cuenta,VLOOKUP(J$1,Data!$AP:$AR,2,FALSE))+SUMIFS(FX,Fecha,$A525,Linea,VLOOKUP(J$1,Data!$AP:$AR,3,FALSE),Cuenta,VLOOKUP(J$1,Data!$AP:$AR,2,FALSE))+J524,"")</f>
        <v/>
      </c>
      <c r="K525" s="3" t="str">
        <f>IF(AND($A525&lt;&gt;"",K$1&lt;&gt;""),SUMIFS(VM,Fecha,$A525,Linea,VLOOKUP(K$1,Data!$AP:$AR,3,FALSE),Cuenta,VLOOKUP(K$1,Data!$AP:$AR,2,FALSE))+SUMIFS(FX,Fecha,$A525,Linea,VLOOKUP(K$1,Data!$AP:$AR,3,FALSE),Cuenta,VLOOKUP(K$1,Data!$AP:$AR,2,FALSE))+K524,"")</f>
        <v/>
      </c>
      <c r="L525" s="3" t="str">
        <f>IF(AND($A525&lt;&gt;"",L$1&lt;&gt;""),SUMIFS(VM,Fecha,$A525,Linea,VLOOKUP(L$1,Data!$AP:$AR,3,FALSE),Cuenta,VLOOKUP(L$1,Data!$AP:$AR,2,FALSE))+SUMIFS(FX,Fecha,$A525,Linea,VLOOKUP(L$1,Data!$AP:$AR,3,FALSE),Cuenta,VLOOKUP(L$1,Data!$AP:$AR,2,FALSE))+L524,"")</f>
        <v/>
      </c>
      <c r="M525" s="3" t="str">
        <f>IF(AND($A525&lt;&gt;"",M$1&lt;&gt;""),SUMIFS(VM,Fecha,$A525,Linea,VLOOKUP(M$1,Data!$AP:$AR,3,FALSE),Cuenta,VLOOKUP(M$1,Data!$AP:$AR,2,FALSE))+SUMIFS(FX,Fecha,$A525,Linea,VLOOKUP(M$1,Data!$AP:$AR,3,FALSE),Cuenta,VLOOKUP(M$1,Data!$AP:$AR,2,FALSE))+M524,"")</f>
        <v/>
      </c>
      <c r="N525" s="3" t="str">
        <f>IF(AND($A525&lt;&gt;"",N$1&lt;&gt;""),SUMIFS(VM,Fecha,$A525,Linea,VLOOKUP(N$1,Data!$AP:$AR,3,FALSE),Cuenta,VLOOKUP(N$1,Data!$AP:$AR,2,FALSE))+SUMIFS(FX,Fecha,$A525,Linea,VLOOKUP(N$1,Data!$AP:$AR,3,FALSE),Cuenta,VLOOKUP(N$1,Data!$AP:$AR,2,FALSE))+N524,"")</f>
        <v/>
      </c>
    </row>
    <row r="526" spans="2:14" x14ac:dyDescent="0.25">
      <c r="B526" s="3" t="str">
        <f>IF(AND($A526&lt;&gt;"",B$1&lt;&gt;""),SUMIFS(VM,Fecha,$A526,Linea,VLOOKUP(B$1,Data!$AP:$AR,3,FALSE),Cuenta,VLOOKUP(B$1,Data!$AP:$AR,2,FALSE))+SUMIFS(FX,Fecha,$A526,Linea,VLOOKUP(B$1,Data!$AP:$AR,3,FALSE),Cuenta,VLOOKUP(B$1,Data!$AP:$AR,2,FALSE))+B525,"")</f>
        <v/>
      </c>
      <c r="C526" s="3" t="str">
        <f>IF(AND($A526&lt;&gt;"",C$1&lt;&gt;""),SUMIFS(VM,Fecha,$A526,Linea,VLOOKUP(C$1,Data!$AP:$AR,3,FALSE),Cuenta,VLOOKUP(C$1,Data!$AP:$AR,2,FALSE))+SUMIFS(FX,Fecha,$A526,Linea,VLOOKUP(C$1,Data!$AP:$AR,3,FALSE),Cuenta,VLOOKUP(C$1,Data!$AP:$AR,2,FALSE))+C525,"")</f>
        <v/>
      </c>
      <c r="D526" s="3" t="str">
        <f>IF(AND($A526&lt;&gt;"",D$1&lt;&gt;""),SUMIFS(VM,Fecha,$A526,Linea,VLOOKUP(D$1,Data!$AP:$AR,3,FALSE),Cuenta,VLOOKUP(D$1,Data!$AP:$AR,2,FALSE))+SUMIFS(FX,Fecha,$A526,Linea,VLOOKUP(D$1,Data!$AP:$AR,3,FALSE),Cuenta,VLOOKUP(D$1,Data!$AP:$AR,2,FALSE))+D525,"")</f>
        <v/>
      </c>
      <c r="E526" s="3" t="str">
        <f>IF(AND($A526&lt;&gt;"",E$1&lt;&gt;""),SUMIFS(VM,Fecha,$A526,Linea,VLOOKUP(E$1,Data!$AP:$AR,3,FALSE),Cuenta,VLOOKUP(E$1,Data!$AP:$AR,2,FALSE))+SUMIFS(FX,Fecha,$A526,Linea,VLOOKUP(E$1,Data!$AP:$AR,3,FALSE),Cuenta,VLOOKUP(E$1,Data!$AP:$AR,2,FALSE))+E525,"")</f>
        <v/>
      </c>
      <c r="F526" s="3" t="str">
        <f>IF(AND($A526&lt;&gt;"",F$1&lt;&gt;""),SUMIFS(VM,Fecha,$A526,Linea,VLOOKUP(F$1,Data!$AP:$AR,3,FALSE),Cuenta,VLOOKUP(F$1,Data!$AP:$AR,2,FALSE))+SUMIFS(FX,Fecha,$A526,Linea,VLOOKUP(F$1,Data!$AP:$AR,3,FALSE),Cuenta,VLOOKUP(F$1,Data!$AP:$AR,2,FALSE))+F525,"")</f>
        <v/>
      </c>
      <c r="G526" s="3" t="str">
        <f>IF(AND($A526&lt;&gt;"",G$1&lt;&gt;""),SUMIFS(VM,Fecha,$A526,Linea,VLOOKUP(G$1,Data!$AP:$AR,3,FALSE),Cuenta,VLOOKUP(G$1,Data!$AP:$AR,2,FALSE))+SUMIFS(FX,Fecha,$A526,Linea,VLOOKUP(G$1,Data!$AP:$AR,3,FALSE),Cuenta,VLOOKUP(G$1,Data!$AP:$AR,2,FALSE))+G525,"")</f>
        <v/>
      </c>
      <c r="H526" s="3" t="str">
        <f>IF(AND($A526&lt;&gt;"",H$1&lt;&gt;""),SUMIFS(VM,Fecha,$A526,Linea,VLOOKUP(H$1,Data!$AP:$AR,3,FALSE),Cuenta,VLOOKUP(H$1,Data!$AP:$AR,2,FALSE))+SUMIFS(FX,Fecha,$A526,Linea,VLOOKUP(H$1,Data!$AP:$AR,3,FALSE),Cuenta,VLOOKUP(H$1,Data!$AP:$AR,2,FALSE))+H525,"")</f>
        <v/>
      </c>
      <c r="I526" s="3" t="str">
        <f>IF(AND($A526&lt;&gt;"",I$1&lt;&gt;""),SUMIFS(VM,Fecha,$A526,Linea,VLOOKUP(I$1,Data!$AP:$AR,3,FALSE),Cuenta,VLOOKUP(I$1,Data!$AP:$AR,2,FALSE))+SUMIFS(FX,Fecha,$A526,Linea,VLOOKUP(I$1,Data!$AP:$AR,3,FALSE),Cuenta,VLOOKUP(I$1,Data!$AP:$AR,2,FALSE))+I525,"")</f>
        <v/>
      </c>
      <c r="J526" s="3" t="str">
        <f>IF(AND($A526&lt;&gt;"",J$1&lt;&gt;""),SUMIFS(VM,Fecha,$A526,Linea,VLOOKUP(J$1,Data!$AP:$AR,3,FALSE),Cuenta,VLOOKUP(J$1,Data!$AP:$AR,2,FALSE))+SUMIFS(FX,Fecha,$A526,Linea,VLOOKUP(J$1,Data!$AP:$AR,3,FALSE),Cuenta,VLOOKUP(J$1,Data!$AP:$AR,2,FALSE))+J525,"")</f>
        <v/>
      </c>
      <c r="K526" s="3" t="str">
        <f>IF(AND($A526&lt;&gt;"",K$1&lt;&gt;""),SUMIFS(VM,Fecha,$A526,Linea,VLOOKUP(K$1,Data!$AP:$AR,3,FALSE),Cuenta,VLOOKUP(K$1,Data!$AP:$AR,2,FALSE))+SUMIFS(FX,Fecha,$A526,Linea,VLOOKUP(K$1,Data!$AP:$AR,3,FALSE),Cuenta,VLOOKUP(K$1,Data!$AP:$AR,2,FALSE))+K525,"")</f>
        <v/>
      </c>
      <c r="L526" s="3" t="str">
        <f>IF(AND($A526&lt;&gt;"",L$1&lt;&gt;""),SUMIFS(VM,Fecha,$A526,Linea,VLOOKUP(L$1,Data!$AP:$AR,3,FALSE),Cuenta,VLOOKUP(L$1,Data!$AP:$AR,2,FALSE))+SUMIFS(FX,Fecha,$A526,Linea,VLOOKUP(L$1,Data!$AP:$AR,3,FALSE),Cuenta,VLOOKUP(L$1,Data!$AP:$AR,2,FALSE))+L525,"")</f>
        <v/>
      </c>
      <c r="M526" s="3" t="str">
        <f>IF(AND($A526&lt;&gt;"",M$1&lt;&gt;""),SUMIFS(VM,Fecha,$A526,Linea,VLOOKUP(M$1,Data!$AP:$AR,3,FALSE),Cuenta,VLOOKUP(M$1,Data!$AP:$AR,2,FALSE))+SUMIFS(FX,Fecha,$A526,Linea,VLOOKUP(M$1,Data!$AP:$AR,3,FALSE),Cuenta,VLOOKUP(M$1,Data!$AP:$AR,2,FALSE))+M525,"")</f>
        <v/>
      </c>
      <c r="N526" s="3" t="str">
        <f>IF(AND($A526&lt;&gt;"",N$1&lt;&gt;""),SUMIFS(VM,Fecha,$A526,Linea,VLOOKUP(N$1,Data!$AP:$AR,3,FALSE),Cuenta,VLOOKUP(N$1,Data!$AP:$AR,2,FALSE))+SUMIFS(FX,Fecha,$A526,Linea,VLOOKUP(N$1,Data!$AP:$AR,3,FALSE),Cuenta,VLOOKUP(N$1,Data!$AP:$AR,2,FALSE))+N525,"")</f>
        <v/>
      </c>
    </row>
    <row r="527" spans="2:14" x14ac:dyDescent="0.25">
      <c r="B527" s="3" t="str">
        <f>IF(AND($A527&lt;&gt;"",B$1&lt;&gt;""),SUMIFS(VM,Fecha,$A527,Linea,VLOOKUP(B$1,Data!$AP:$AR,3,FALSE),Cuenta,VLOOKUP(B$1,Data!$AP:$AR,2,FALSE))+SUMIFS(FX,Fecha,$A527,Linea,VLOOKUP(B$1,Data!$AP:$AR,3,FALSE),Cuenta,VLOOKUP(B$1,Data!$AP:$AR,2,FALSE))+B526,"")</f>
        <v/>
      </c>
      <c r="C527" s="3" t="str">
        <f>IF(AND($A527&lt;&gt;"",C$1&lt;&gt;""),SUMIFS(VM,Fecha,$A527,Linea,VLOOKUP(C$1,Data!$AP:$AR,3,FALSE),Cuenta,VLOOKUP(C$1,Data!$AP:$AR,2,FALSE))+SUMIFS(FX,Fecha,$A527,Linea,VLOOKUP(C$1,Data!$AP:$AR,3,FALSE),Cuenta,VLOOKUP(C$1,Data!$AP:$AR,2,FALSE))+C526,"")</f>
        <v/>
      </c>
      <c r="D527" s="3" t="str">
        <f>IF(AND($A527&lt;&gt;"",D$1&lt;&gt;""),SUMIFS(VM,Fecha,$A527,Linea,VLOOKUP(D$1,Data!$AP:$AR,3,FALSE),Cuenta,VLOOKUP(D$1,Data!$AP:$AR,2,FALSE))+SUMIFS(FX,Fecha,$A527,Linea,VLOOKUP(D$1,Data!$AP:$AR,3,FALSE),Cuenta,VLOOKUP(D$1,Data!$AP:$AR,2,FALSE))+D526,"")</f>
        <v/>
      </c>
      <c r="E527" s="3" t="str">
        <f>IF(AND($A527&lt;&gt;"",E$1&lt;&gt;""),SUMIFS(VM,Fecha,$A527,Linea,VLOOKUP(E$1,Data!$AP:$AR,3,FALSE),Cuenta,VLOOKUP(E$1,Data!$AP:$AR,2,FALSE))+SUMIFS(FX,Fecha,$A527,Linea,VLOOKUP(E$1,Data!$AP:$AR,3,FALSE),Cuenta,VLOOKUP(E$1,Data!$AP:$AR,2,FALSE))+E526,"")</f>
        <v/>
      </c>
      <c r="F527" s="3" t="str">
        <f>IF(AND($A527&lt;&gt;"",F$1&lt;&gt;""),SUMIFS(VM,Fecha,$A527,Linea,VLOOKUP(F$1,Data!$AP:$AR,3,FALSE),Cuenta,VLOOKUP(F$1,Data!$AP:$AR,2,FALSE))+SUMIFS(FX,Fecha,$A527,Linea,VLOOKUP(F$1,Data!$AP:$AR,3,FALSE),Cuenta,VLOOKUP(F$1,Data!$AP:$AR,2,FALSE))+F526,"")</f>
        <v/>
      </c>
      <c r="G527" s="3" t="str">
        <f>IF(AND($A527&lt;&gt;"",G$1&lt;&gt;""),SUMIFS(VM,Fecha,$A527,Linea,VLOOKUP(G$1,Data!$AP:$AR,3,FALSE),Cuenta,VLOOKUP(G$1,Data!$AP:$AR,2,FALSE))+SUMIFS(FX,Fecha,$A527,Linea,VLOOKUP(G$1,Data!$AP:$AR,3,FALSE),Cuenta,VLOOKUP(G$1,Data!$AP:$AR,2,FALSE))+G526,"")</f>
        <v/>
      </c>
      <c r="H527" s="3" t="str">
        <f>IF(AND($A527&lt;&gt;"",H$1&lt;&gt;""),SUMIFS(VM,Fecha,$A527,Linea,VLOOKUP(H$1,Data!$AP:$AR,3,FALSE),Cuenta,VLOOKUP(H$1,Data!$AP:$AR,2,FALSE))+SUMIFS(FX,Fecha,$A527,Linea,VLOOKUP(H$1,Data!$AP:$AR,3,FALSE),Cuenta,VLOOKUP(H$1,Data!$AP:$AR,2,FALSE))+H526,"")</f>
        <v/>
      </c>
      <c r="I527" s="3" t="str">
        <f>IF(AND($A527&lt;&gt;"",I$1&lt;&gt;""),SUMIFS(VM,Fecha,$A527,Linea,VLOOKUP(I$1,Data!$AP:$AR,3,FALSE),Cuenta,VLOOKUP(I$1,Data!$AP:$AR,2,FALSE))+SUMIFS(FX,Fecha,$A527,Linea,VLOOKUP(I$1,Data!$AP:$AR,3,FALSE),Cuenta,VLOOKUP(I$1,Data!$AP:$AR,2,FALSE))+I526,"")</f>
        <v/>
      </c>
      <c r="J527" s="3" t="str">
        <f>IF(AND($A527&lt;&gt;"",J$1&lt;&gt;""),SUMIFS(VM,Fecha,$A527,Linea,VLOOKUP(J$1,Data!$AP:$AR,3,FALSE),Cuenta,VLOOKUP(J$1,Data!$AP:$AR,2,FALSE))+SUMIFS(FX,Fecha,$A527,Linea,VLOOKUP(J$1,Data!$AP:$AR,3,FALSE),Cuenta,VLOOKUP(J$1,Data!$AP:$AR,2,FALSE))+J526,"")</f>
        <v/>
      </c>
      <c r="K527" s="3" t="str">
        <f>IF(AND($A527&lt;&gt;"",K$1&lt;&gt;""),SUMIFS(VM,Fecha,$A527,Linea,VLOOKUP(K$1,Data!$AP:$AR,3,FALSE),Cuenta,VLOOKUP(K$1,Data!$AP:$AR,2,FALSE))+SUMIFS(FX,Fecha,$A527,Linea,VLOOKUP(K$1,Data!$AP:$AR,3,FALSE),Cuenta,VLOOKUP(K$1,Data!$AP:$AR,2,FALSE))+K526,"")</f>
        <v/>
      </c>
      <c r="L527" s="3" t="str">
        <f>IF(AND($A527&lt;&gt;"",L$1&lt;&gt;""),SUMIFS(VM,Fecha,$A527,Linea,VLOOKUP(L$1,Data!$AP:$AR,3,FALSE),Cuenta,VLOOKUP(L$1,Data!$AP:$AR,2,FALSE))+SUMIFS(FX,Fecha,$A527,Linea,VLOOKUP(L$1,Data!$AP:$AR,3,FALSE),Cuenta,VLOOKUP(L$1,Data!$AP:$AR,2,FALSE))+L526,"")</f>
        <v/>
      </c>
      <c r="M527" s="3" t="str">
        <f>IF(AND($A527&lt;&gt;"",M$1&lt;&gt;""),SUMIFS(VM,Fecha,$A527,Linea,VLOOKUP(M$1,Data!$AP:$AR,3,FALSE),Cuenta,VLOOKUP(M$1,Data!$AP:$AR,2,FALSE))+SUMIFS(FX,Fecha,$A527,Linea,VLOOKUP(M$1,Data!$AP:$AR,3,FALSE),Cuenta,VLOOKUP(M$1,Data!$AP:$AR,2,FALSE))+M526,"")</f>
        <v/>
      </c>
      <c r="N527" s="3" t="str">
        <f>IF(AND($A527&lt;&gt;"",N$1&lt;&gt;""),SUMIFS(VM,Fecha,$A527,Linea,VLOOKUP(N$1,Data!$AP:$AR,3,FALSE),Cuenta,VLOOKUP(N$1,Data!$AP:$AR,2,FALSE))+SUMIFS(FX,Fecha,$A527,Linea,VLOOKUP(N$1,Data!$AP:$AR,3,FALSE),Cuenta,VLOOKUP(N$1,Data!$AP:$AR,2,FALSE))+N526,"")</f>
        <v/>
      </c>
    </row>
    <row r="528" spans="2:14" x14ac:dyDescent="0.25">
      <c r="B528" s="3" t="str">
        <f>IF(AND($A528&lt;&gt;"",B$1&lt;&gt;""),SUMIFS(VM,Fecha,$A528,Linea,VLOOKUP(B$1,Data!$AP:$AR,3,FALSE),Cuenta,VLOOKUP(B$1,Data!$AP:$AR,2,FALSE))+SUMIFS(FX,Fecha,$A528,Linea,VLOOKUP(B$1,Data!$AP:$AR,3,FALSE),Cuenta,VLOOKUP(B$1,Data!$AP:$AR,2,FALSE))+B527,"")</f>
        <v/>
      </c>
      <c r="C528" s="3" t="str">
        <f>IF(AND($A528&lt;&gt;"",C$1&lt;&gt;""),SUMIFS(VM,Fecha,$A528,Linea,VLOOKUP(C$1,Data!$AP:$AR,3,FALSE),Cuenta,VLOOKUP(C$1,Data!$AP:$AR,2,FALSE))+SUMIFS(FX,Fecha,$A528,Linea,VLOOKUP(C$1,Data!$AP:$AR,3,FALSE),Cuenta,VLOOKUP(C$1,Data!$AP:$AR,2,FALSE))+C527,"")</f>
        <v/>
      </c>
      <c r="D528" s="3" t="str">
        <f>IF(AND($A528&lt;&gt;"",D$1&lt;&gt;""),SUMIFS(VM,Fecha,$A528,Linea,VLOOKUP(D$1,Data!$AP:$AR,3,FALSE),Cuenta,VLOOKUP(D$1,Data!$AP:$AR,2,FALSE))+SUMIFS(FX,Fecha,$A528,Linea,VLOOKUP(D$1,Data!$AP:$AR,3,FALSE),Cuenta,VLOOKUP(D$1,Data!$AP:$AR,2,FALSE))+D527,"")</f>
        <v/>
      </c>
      <c r="E528" s="3" t="str">
        <f>IF(AND($A528&lt;&gt;"",E$1&lt;&gt;""),SUMIFS(VM,Fecha,$A528,Linea,VLOOKUP(E$1,Data!$AP:$AR,3,FALSE),Cuenta,VLOOKUP(E$1,Data!$AP:$AR,2,FALSE))+SUMIFS(FX,Fecha,$A528,Linea,VLOOKUP(E$1,Data!$AP:$AR,3,FALSE),Cuenta,VLOOKUP(E$1,Data!$AP:$AR,2,FALSE))+E527,"")</f>
        <v/>
      </c>
      <c r="F528" s="3" t="str">
        <f>IF(AND($A528&lt;&gt;"",F$1&lt;&gt;""),SUMIFS(VM,Fecha,$A528,Linea,VLOOKUP(F$1,Data!$AP:$AR,3,FALSE),Cuenta,VLOOKUP(F$1,Data!$AP:$AR,2,FALSE))+SUMIFS(FX,Fecha,$A528,Linea,VLOOKUP(F$1,Data!$AP:$AR,3,FALSE),Cuenta,VLOOKUP(F$1,Data!$AP:$AR,2,FALSE))+F527,"")</f>
        <v/>
      </c>
      <c r="G528" s="3" t="str">
        <f>IF(AND($A528&lt;&gt;"",G$1&lt;&gt;""),SUMIFS(VM,Fecha,$A528,Linea,VLOOKUP(G$1,Data!$AP:$AR,3,FALSE),Cuenta,VLOOKUP(G$1,Data!$AP:$AR,2,FALSE))+SUMIFS(FX,Fecha,$A528,Linea,VLOOKUP(G$1,Data!$AP:$AR,3,FALSE),Cuenta,VLOOKUP(G$1,Data!$AP:$AR,2,FALSE))+G527,"")</f>
        <v/>
      </c>
      <c r="H528" s="3" t="str">
        <f>IF(AND($A528&lt;&gt;"",H$1&lt;&gt;""),SUMIFS(VM,Fecha,$A528,Linea,VLOOKUP(H$1,Data!$AP:$AR,3,FALSE),Cuenta,VLOOKUP(H$1,Data!$AP:$AR,2,FALSE))+SUMIFS(FX,Fecha,$A528,Linea,VLOOKUP(H$1,Data!$AP:$AR,3,FALSE),Cuenta,VLOOKUP(H$1,Data!$AP:$AR,2,FALSE))+H527,"")</f>
        <v/>
      </c>
      <c r="I528" s="3" t="str">
        <f>IF(AND($A528&lt;&gt;"",I$1&lt;&gt;""),SUMIFS(VM,Fecha,$A528,Linea,VLOOKUP(I$1,Data!$AP:$AR,3,FALSE),Cuenta,VLOOKUP(I$1,Data!$AP:$AR,2,FALSE))+SUMIFS(FX,Fecha,$A528,Linea,VLOOKUP(I$1,Data!$AP:$AR,3,FALSE),Cuenta,VLOOKUP(I$1,Data!$AP:$AR,2,FALSE))+I527,"")</f>
        <v/>
      </c>
      <c r="J528" s="3" t="str">
        <f>IF(AND($A528&lt;&gt;"",J$1&lt;&gt;""),SUMIFS(VM,Fecha,$A528,Linea,VLOOKUP(J$1,Data!$AP:$AR,3,FALSE),Cuenta,VLOOKUP(J$1,Data!$AP:$AR,2,FALSE))+SUMIFS(FX,Fecha,$A528,Linea,VLOOKUP(J$1,Data!$AP:$AR,3,FALSE),Cuenta,VLOOKUP(J$1,Data!$AP:$AR,2,FALSE))+J527,"")</f>
        <v/>
      </c>
      <c r="K528" s="3" t="str">
        <f>IF(AND($A528&lt;&gt;"",K$1&lt;&gt;""),SUMIFS(VM,Fecha,$A528,Linea,VLOOKUP(K$1,Data!$AP:$AR,3,FALSE),Cuenta,VLOOKUP(K$1,Data!$AP:$AR,2,FALSE))+SUMIFS(FX,Fecha,$A528,Linea,VLOOKUP(K$1,Data!$AP:$AR,3,FALSE),Cuenta,VLOOKUP(K$1,Data!$AP:$AR,2,FALSE))+K527,"")</f>
        <v/>
      </c>
      <c r="L528" s="3" t="str">
        <f>IF(AND($A528&lt;&gt;"",L$1&lt;&gt;""),SUMIFS(VM,Fecha,$A528,Linea,VLOOKUP(L$1,Data!$AP:$AR,3,FALSE),Cuenta,VLOOKUP(L$1,Data!$AP:$AR,2,FALSE))+SUMIFS(FX,Fecha,$A528,Linea,VLOOKUP(L$1,Data!$AP:$AR,3,FALSE),Cuenta,VLOOKUP(L$1,Data!$AP:$AR,2,FALSE))+L527,"")</f>
        <v/>
      </c>
      <c r="M528" s="3" t="str">
        <f>IF(AND($A528&lt;&gt;"",M$1&lt;&gt;""),SUMIFS(VM,Fecha,$A528,Linea,VLOOKUP(M$1,Data!$AP:$AR,3,FALSE),Cuenta,VLOOKUP(M$1,Data!$AP:$AR,2,FALSE))+SUMIFS(FX,Fecha,$A528,Linea,VLOOKUP(M$1,Data!$AP:$AR,3,FALSE),Cuenta,VLOOKUP(M$1,Data!$AP:$AR,2,FALSE))+M527,"")</f>
        <v/>
      </c>
      <c r="N528" s="3" t="str">
        <f>IF(AND($A528&lt;&gt;"",N$1&lt;&gt;""),SUMIFS(VM,Fecha,$A528,Linea,VLOOKUP(N$1,Data!$AP:$AR,3,FALSE),Cuenta,VLOOKUP(N$1,Data!$AP:$AR,2,FALSE))+SUMIFS(FX,Fecha,$A528,Linea,VLOOKUP(N$1,Data!$AP:$AR,3,FALSE),Cuenta,VLOOKUP(N$1,Data!$AP:$AR,2,FALSE))+N527,"")</f>
        <v/>
      </c>
    </row>
    <row r="529" spans="2:14" x14ac:dyDescent="0.25">
      <c r="B529" s="3" t="str">
        <f>IF(AND($A529&lt;&gt;"",B$1&lt;&gt;""),SUMIFS(VM,Fecha,$A529,Linea,VLOOKUP(B$1,Data!$AP:$AR,3,FALSE),Cuenta,VLOOKUP(B$1,Data!$AP:$AR,2,FALSE))+SUMIFS(FX,Fecha,$A529,Linea,VLOOKUP(B$1,Data!$AP:$AR,3,FALSE),Cuenta,VLOOKUP(B$1,Data!$AP:$AR,2,FALSE))+B528,"")</f>
        <v/>
      </c>
      <c r="C529" s="3" t="str">
        <f>IF(AND($A529&lt;&gt;"",C$1&lt;&gt;""),SUMIFS(VM,Fecha,$A529,Linea,VLOOKUP(C$1,Data!$AP:$AR,3,FALSE),Cuenta,VLOOKUP(C$1,Data!$AP:$AR,2,FALSE))+SUMIFS(FX,Fecha,$A529,Linea,VLOOKUP(C$1,Data!$AP:$AR,3,FALSE),Cuenta,VLOOKUP(C$1,Data!$AP:$AR,2,FALSE))+C528,"")</f>
        <v/>
      </c>
      <c r="D529" s="3" t="str">
        <f>IF(AND($A529&lt;&gt;"",D$1&lt;&gt;""),SUMIFS(VM,Fecha,$A529,Linea,VLOOKUP(D$1,Data!$AP:$AR,3,FALSE),Cuenta,VLOOKUP(D$1,Data!$AP:$AR,2,FALSE))+SUMIFS(FX,Fecha,$A529,Linea,VLOOKUP(D$1,Data!$AP:$AR,3,FALSE),Cuenta,VLOOKUP(D$1,Data!$AP:$AR,2,FALSE))+D528,"")</f>
        <v/>
      </c>
      <c r="E529" s="3" t="str">
        <f>IF(AND($A529&lt;&gt;"",E$1&lt;&gt;""),SUMIFS(VM,Fecha,$A529,Linea,VLOOKUP(E$1,Data!$AP:$AR,3,FALSE),Cuenta,VLOOKUP(E$1,Data!$AP:$AR,2,FALSE))+SUMIFS(FX,Fecha,$A529,Linea,VLOOKUP(E$1,Data!$AP:$AR,3,FALSE),Cuenta,VLOOKUP(E$1,Data!$AP:$AR,2,FALSE))+E528,"")</f>
        <v/>
      </c>
      <c r="F529" s="3" t="str">
        <f>IF(AND($A529&lt;&gt;"",F$1&lt;&gt;""),SUMIFS(VM,Fecha,$A529,Linea,VLOOKUP(F$1,Data!$AP:$AR,3,FALSE),Cuenta,VLOOKUP(F$1,Data!$AP:$AR,2,FALSE))+SUMIFS(FX,Fecha,$A529,Linea,VLOOKUP(F$1,Data!$AP:$AR,3,FALSE),Cuenta,VLOOKUP(F$1,Data!$AP:$AR,2,FALSE))+F528,"")</f>
        <v/>
      </c>
      <c r="G529" s="3" t="str">
        <f>IF(AND($A529&lt;&gt;"",G$1&lt;&gt;""),SUMIFS(VM,Fecha,$A529,Linea,VLOOKUP(G$1,Data!$AP:$AR,3,FALSE),Cuenta,VLOOKUP(G$1,Data!$AP:$AR,2,FALSE))+SUMIFS(FX,Fecha,$A529,Linea,VLOOKUP(G$1,Data!$AP:$AR,3,FALSE),Cuenta,VLOOKUP(G$1,Data!$AP:$AR,2,FALSE))+G528,"")</f>
        <v/>
      </c>
      <c r="H529" s="3" t="str">
        <f>IF(AND($A529&lt;&gt;"",H$1&lt;&gt;""),SUMIFS(VM,Fecha,$A529,Linea,VLOOKUP(H$1,Data!$AP:$AR,3,FALSE),Cuenta,VLOOKUP(H$1,Data!$AP:$AR,2,FALSE))+SUMIFS(FX,Fecha,$A529,Linea,VLOOKUP(H$1,Data!$AP:$AR,3,FALSE),Cuenta,VLOOKUP(H$1,Data!$AP:$AR,2,FALSE))+H528,"")</f>
        <v/>
      </c>
      <c r="I529" s="3" t="str">
        <f>IF(AND($A529&lt;&gt;"",I$1&lt;&gt;""),SUMIFS(VM,Fecha,$A529,Linea,VLOOKUP(I$1,Data!$AP:$AR,3,FALSE),Cuenta,VLOOKUP(I$1,Data!$AP:$AR,2,FALSE))+SUMIFS(FX,Fecha,$A529,Linea,VLOOKUP(I$1,Data!$AP:$AR,3,FALSE),Cuenta,VLOOKUP(I$1,Data!$AP:$AR,2,FALSE))+I528,"")</f>
        <v/>
      </c>
      <c r="J529" s="3" t="str">
        <f>IF(AND($A529&lt;&gt;"",J$1&lt;&gt;""),SUMIFS(VM,Fecha,$A529,Linea,VLOOKUP(J$1,Data!$AP:$AR,3,FALSE),Cuenta,VLOOKUP(J$1,Data!$AP:$AR,2,FALSE))+SUMIFS(FX,Fecha,$A529,Linea,VLOOKUP(J$1,Data!$AP:$AR,3,FALSE),Cuenta,VLOOKUP(J$1,Data!$AP:$AR,2,FALSE))+J528,"")</f>
        <v/>
      </c>
      <c r="K529" s="3" t="str">
        <f>IF(AND($A529&lt;&gt;"",K$1&lt;&gt;""),SUMIFS(VM,Fecha,$A529,Linea,VLOOKUP(K$1,Data!$AP:$AR,3,FALSE),Cuenta,VLOOKUP(K$1,Data!$AP:$AR,2,FALSE))+SUMIFS(FX,Fecha,$A529,Linea,VLOOKUP(K$1,Data!$AP:$AR,3,FALSE),Cuenta,VLOOKUP(K$1,Data!$AP:$AR,2,FALSE))+K528,"")</f>
        <v/>
      </c>
      <c r="L529" s="3" t="str">
        <f>IF(AND($A529&lt;&gt;"",L$1&lt;&gt;""),SUMIFS(VM,Fecha,$A529,Linea,VLOOKUP(L$1,Data!$AP:$AR,3,FALSE),Cuenta,VLOOKUP(L$1,Data!$AP:$AR,2,FALSE))+SUMIFS(FX,Fecha,$A529,Linea,VLOOKUP(L$1,Data!$AP:$AR,3,FALSE),Cuenta,VLOOKUP(L$1,Data!$AP:$AR,2,FALSE))+L528,"")</f>
        <v/>
      </c>
      <c r="M529" s="3" t="str">
        <f>IF(AND($A529&lt;&gt;"",M$1&lt;&gt;""),SUMIFS(VM,Fecha,$A529,Linea,VLOOKUP(M$1,Data!$AP:$AR,3,FALSE),Cuenta,VLOOKUP(M$1,Data!$AP:$AR,2,FALSE))+SUMIFS(FX,Fecha,$A529,Linea,VLOOKUP(M$1,Data!$AP:$AR,3,FALSE),Cuenta,VLOOKUP(M$1,Data!$AP:$AR,2,FALSE))+M528,"")</f>
        <v/>
      </c>
      <c r="N529" s="3" t="str">
        <f>IF(AND($A529&lt;&gt;"",N$1&lt;&gt;""),SUMIFS(VM,Fecha,$A529,Linea,VLOOKUP(N$1,Data!$AP:$AR,3,FALSE),Cuenta,VLOOKUP(N$1,Data!$AP:$AR,2,FALSE))+SUMIFS(FX,Fecha,$A529,Linea,VLOOKUP(N$1,Data!$AP:$AR,3,FALSE),Cuenta,VLOOKUP(N$1,Data!$AP:$AR,2,FALSE))+N528,"")</f>
        <v/>
      </c>
    </row>
    <row r="530" spans="2:14" x14ac:dyDescent="0.25">
      <c r="B530" s="3" t="str">
        <f>IF(AND($A530&lt;&gt;"",B$1&lt;&gt;""),SUMIFS(VM,Fecha,$A530,Linea,VLOOKUP(B$1,Data!$AP:$AR,3,FALSE),Cuenta,VLOOKUP(B$1,Data!$AP:$AR,2,FALSE))+SUMIFS(FX,Fecha,$A530,Linea,VLOOKUP(B$1,Data!$AP:$AR,3,FALSE),Cuenta,VLOOKUP(B$1,Data!$AP:$AR,2,FALSE))+B529,"")</f>
        <v/>
      </c>
      <c r="C530" s="3" t="str">
        <f>IF(AND($A530&lt;&gt;"",C$1&lt;&gt;""),SUMIFS(VM,Fecha,$A530,Linea,VLOOKUP(C$1,Data!$AP:$AR,3,FALSE),Cuenta,VLOOKUP(C$1,Data!$AP:$AR,2,FALSE))+SUMIFS(FX,Fecha,$A530,Linea,VLOOKUP(C$1,Data!$AP:$AR,3,FALSE),Cuenta,VLOOKUP(C$1,Data!$AP:$AR,2,FALSE))+C529,"")</f>
        <v/>
      </c>
      <c r="D530" s="3" t="str">
        <f>IF(AND($A530&lt;&gt;"",D$1&lt;&gt;""),SUMIFS(VM,Fecha,$A530,Linea,VLOOKUP(D$1,Data!$AP:$AR,3,FALSE),Cuenta,VLOOKUP(D$1,Data!$AP:$AR,2,FALSE))+SUMIFS(FX,Fecha,$A530,Linea,VLOOKUP(D$1,Data!$AP:$AR,3,FALSE),Cuenta,VLOOKUP(D$1,Data!$AP:$AR,2,FALSE))+D529,"")</f>
        <v/>
      </c>
      <c r="E530" s="3" t="str">
        <f>IF(AND($A530&lt;&gt;"",E$1&lt;&gt;""),SUMIFS(VM,Fecha,$A530,Linea,VLOOKUP(E$1,Data!$AP:$AR,3,FALSE),Cuenta,VLOOKUP(E$1,Data!$AP:$AR,2,FALSE))+SUMIFS(FX,Fecha,$A530,Linea,VLOOKUP(E$1,Data!$AP:$AR,3,FALSE),Cuenta,VLOOKUP(E$1,Data!$AP:$AR,2,FALSE))+E529,"")</f>
        <v/>
      </c>
      <c r="F530" s="3" t="str">
        <f>IF(AND($A530&lt;&gt;"",F$1&lt;&gt;""),SUMIFS(VM,Fecha,$A530,Linea,VLOOKUP(F$1,Data!$AP:$AR,3,FALSE),Cuenta,VLOOKUP(F$1,Data!$AP:$AR,2,FALSE))+SUMIFS(FX,Fecha,$A530,Linea,VLOOKUP(F$1,Data!$AP:$AR,3,FALSE),Cuenta,VLOOKUP(F$1,Data!$AP:$AR,2,FALSE))+F529,"")</f>
        <v/>
      </c>
      <c r="G530" s="3" t="str">
        <f>IF(AND($A530&lt;&gt;"",G$1&lt;&gt;""),SUMIFS(VM,Fecha,$A530,Linea,VLOOKUP(G$1,Data!$AP:$AR,3,FALSE),Cuenta,VLOOKUP(G$1,Data!$AP:$AR,2,FALSE))+SUMIFS(FX,Fecha,$A530,Linea,VLOOKUP(G$1,Data!$AP:$AR,3,FALSE),Cuenta,VLOOKUP(G$1,Data!$AP:$AR,2,FALSE))+G529,"")</f>
        <v/>
      </c>
      <c r="H530" s="3" t="str">
        <f>IF(AND($A530&lt;&gt;"",H$1&lt;&gt;""),SUMIFS(VM,Fecha,$A530,Linea,VLOOKUP(H$1,Data!$AP:$AR,3,FALSE),Cuenta,VLOOKUP(H$1,Data!$AP:$AR,2,FALSE))+SUMIFS(FX,Fecha,$A530,Linea,VLOOKUP(H$1,Data!$AP:$AR,3,FALSE),Cuenta,VLOOKUP(H$1,Data!$AP:$AR,2,FALSE))+H529,"")</f>
        <v/>
      </c>
      <c r="I530" s="3" t="str">
        <f>IF(AND($A530&lt;&gt;"",I$1&lt;&gt;""),SUMIFS(VM,Fecha,$A530,Linea,VLOOKUP(I$1,Data!$AP:$AR,3,FALSE),Cuenta,VLOOKUP(I$1,Data!$AP:$AR,2,FALSE))+SUMIFS(FX,Fecha,$A530,Linea,VLOOKUP(I$1,Data!$AP:$AR,3,FALSE),Cuenta,VLOOKUP(I$1,Data!$AP:$AR,2,FALSE))+I529,"")</f>
        <v/>
      </c>
      <c r="J530" s="3" t="str">
        <f>IF(AND($A530&lt;&gt;"",J$1&lt;&gt;""),SUMIFS(VM,Fecha,$A530,Linea,VLOOKUP(J$1,Data!$AP:$AR,3,FALSE),Cuenta,VLOOKUP(J$1,Data!$AP:$AR,2,FALSE))+SUMIFS(FX,Fecha,$A530,Linea,VLOOKUP(J$1,Data!$AP:$AR,3,FALSE),Cuenta,VLOOKUP(J$1,Data!$AP:$AR,2,FALSE))+J529,"")</f>
        <v/>
      </c>
      <c r="K530" s="3" t="str">
        <f>IF(AND($A530&lt;&gt;"",K$1&lt;&gt;""),SUMIFS(VM,Fecha,$A530,Linea,VLOOKUP(K$1,Data!$AP:$AR,3,FALSE),Cuenta,VLOOKUP(K$1,Data!$AP:$AR,2,FALSE))+SUMIFS(FX,Fecha,$A530,Linea,VLOOKUP(K$1,Data!$AP:$AR,3,FALSE),Cuenta,VLOOKUP(K$1,Data!$AP:$AR,2,FALSE))+K529,"")</f>
        <v/>
      </c>
      <c r="L530" s="3" t="str">
        <f>IF(AND($A530&lt;&gt;"",L$1&lt;&gt;""),SUMIFS(VM,Fecha,$A530,Linea,VLOOKUP(L$1,Data!$AP:$AR,3,FALSE),Cuenta,VLOOKUP(L$1,Data!$AP:$AR,2,FALSE))+SUMIFS(FX,Fecha,$A530,Linea,VLOOKUP(L$1,Data!$AP:$AR,3,FALSE),Cuenta,VLOOKUP(L$1,Data!$AP:$AR,2,FALSE))+L529,"")</f>
        <v/>
      </c>
      <c r="M530" s="3" t="str">
        <f>IF(AND($A530&lt;&gt;"",M$1&lt;&gt;""),SUMIFS(VM,Fecha,$A530,Linea,VLOOKUP(M$1,Data!$AP:$AR,3,FALSE),Cuenta,VLOOKUP(M$1,Data!$AP:$AR,2,FALSE))+SUMIFS(FX,Fecha,$A530,Linea,VLOOKUP(M$1,Data!$AP:$AR,3,FALSE),Cuenta,VLOOKUP(M$1,Data!$AP:$AR,2,FALSE))+M529,"")</f>
        <v/>
      </c>
      <c r="N530" s="3" t="str">
        <f>IF(AND($A530&lt;&gt;"",N$1&lt;&gt;""),SUMIFS(VM,Fecha,$A530,Linea,VLOOKUP(N$1,Data!$AP:$AR,3,FALSE),Cuenta,VLOOKUP(N$1,Data!$AP:$AR,2,FALSE))+SUMIFS(FX,Fecha,$A530,Linea,VLOOKUP(N$1,Data!$AP:$AR,3,FALSE),Cuenta,VLOOKUP(N$1,Data!$AP:$AR,2,FALSE))+N529,"")</f>
        <v/>
      </c>
    </row>
    <row r="531" spans="2:14" x14ac:dyDescent="0.25">
      <c r="B531" s="3" t="str">
        <f>IF(AND($A531&lt;&gt;"",B$1&lt;&gt;""),SUMIFS(VM,Fecha,$A531,Linea,VLOOKUP(B$1,Data!$AP:$AR,3,FALSE),Cuenta,VLOOKUP(B$1,Data!$AP:$AR,2,FALSE))+SUMIFS(FX,Fecha,$A531,Linea,VLOOKUP(B$1,Data!$AP:$AR,3,FALSE),Cuenta,VLOOKUP(B$1,Data!$AP:$AR,2,FALSE))+B530,"")</f>
        <v/>
      </c>
      <c r="C531" s="3" t="str">
        <f>IF(AND($A531&lt;&gt;"",C$1&lt;&gt;""),SUMIFS(VM,Fecha,$A531,Linea,VLOOKUP(C$1,Data!$AP:$AR,3,FALSE),Cuenta,VLOOKUP(C$1,Data!$AP:$AR,2,FALSE))+SUMIFS(FX,Fecha,$A531,Linea,VLOOKUP(C$1,Data!$AP:$AR,3,FALSE),Cuenta,VLOOKUP(C$1,Data!$AP:$AR,2,FALSE))+C530,"")</f>
        <v/>
      </c>
      <c r="D531" s="3" t="str">
        <f>IF(AND($A531&lt;&gt;"",D$1&lt;&gt;""),SUMIFS(VM,Fecha,$A531,Linea,VLOOKUP(D$1,Data!$AP:$AR,3,FALSE),Cuenta,VLOOKUP(D$1,Data!$AP:$AR,2,FALSE))+SUMIFS(FX,Fecha,$A531,Linea,VLOOKUP(D$1,Data!$AP:$AR,3,FALSE),Cuenta,VLOOKUP(D$1,Data!$AP:$AR,2,FALSE))+D530,"")</f>
        <v/>
      </c>
      <c r="E531" s="3" t="str">
        <f>IF(AND($A531&lt;&gt;"",E$1&lt;&gt;""),SUMIFS(VM,Fecha,$A531,Linea,VLOOKUP(E$1,Data!$AP:$AR,3,FALSE),Cuenta,VLOOKUP(E$1,Data!$AP:$AR,2,FALSE))+SUMIFS(FX,Fecha,$A531,Linea,VLOOKUP(E$1,Data!$AP:$AR,3,FALSE),Cuenta,VLOOKUP(E$1,Data!$AP:$AR,2,FALSE))+E530,"")</f>
        <v/>
      </c>
      <c r="F531" s="3" t="str">
        <f>IF(AND($A531&lt;&gt;"",F$1&lt;&gt;""),SUMIFS(VM,Fecha,$A531,Linea,VLOOKUP(F$1,Data!$AP:$AR,3,FALSE),Cuenta,VLOOKUP(F$1,Data!$AP:$AR,2,FALSE))+SUMIFS(FX,Fecha,$A531,Linea,VLOOKUP(F$1,Data!$AP:$AR,3,FALSE),Cuenta,VLOOKUP(F$1,Data!$AP:$AR,2,FALSE))+F530,"")</f>
        <v/>
      </c>
      <c r="G531" s="3" t="str">
        <f>IF(AND($A531&lt;&gt;"",G$1&lt;&gt;""),SUMIFS(VM,Fecha,$A531,Linea,VLOOKUP(G$1,Data!$AP:$AR,3,FALSE),Cuenta,VLOOKUP(G$1,Data!$AP:$AR,2,FALSE))+SUMIFS(FX,Fecha,$A531,Linea,VLOOKUP(G$1,Data!$AP:$AR,3,FALSE),Cuenta,VLOOKUP(G$1,Data!$AP:$AR,2,FALSE))+G530,"")</f>
        <v/>
      </c>
      <c r="H531" s="3" t="str">
        <f>IF(AND($A531&lt;&gt;"",H$1&lt;&gt;""),SUMIFS(VM,Fecha,$A531,Linea,VLOOKUP(H$1,Data!$AP:$AR,3,FALSE),Cuenta,VLOOKUP(H$1,Data!$AP:$AR,2,FALSE))+SUMIFS(FX,Fecha,$A531,Linea,VLOOKUP(H$1,Data!$AP:$AR,3,FALSE),Cuenta,VLOOKUP(H$1,Data!$AP:$AR,2,FALSE))+H530,"")</f>
        <v/>
      </c>
      <c r="I531" s="3" t="str">
        <f>IF(AND($A531&lt;&gt;"",I$1&lt;&gt;""),SUMIFS(VM,Fecha,$A531,Linea,VLOOKUP(I$1,Data!$AP:$AR,3,FALSE),Cuenta,VLOOKUP(I$1,Data!$AP:$AR,2,FALSE))+SUMIFS(FX,Fecha,$A531,Linea,VLOOKUP(I$1,Data!$AP:$AR,3,FALSE),Cuenta,VLOOKUP(I$1,Data!$AP:$AR,2,FALSE))+I530,"")</f>
        <v/>
      </c>
      <c r="J531" s="3" t="str">
        <f>IF(AND($A531&lt;&gt;"",J$1&lt;&gt;""),SUMIFS(VM,Fecha,$A531,Linea,VLOOKUP(J$1,Data!$AP:$AR,3,FALSE),Cuenta,VLOOKUP(J$1,Data!$AP:$AR,2,FALSE))+SUMIFS(FX,Fecha,$A531,Linea,VLOOKUP(J$1,Data!$AP:$AR,3,FALSE),Cuenta,VLOOKUP(J$1,Data!$AP:$AR,2,FALSE))+J530,"")</f>
        <v/>
      </c>
      <c r="K531" s="3" t="str">
        <f>IF(AND($A531&lt;&gt;"",K$1&lt;&gt;""),SUMIFS(VM,Fecha,$A531,Linea,VLOOKUP(K$1,Data!$AP:$AR,3,FALSE),Cuenta,VLOOKUP(K$1,Data!$AP:$AR,2,FALSE))+SUMIFS(FX,Fecha,$A531,Linea,VLOOKUP(K$1,Data!$AP:$AR,3,FALSE),Cuenta,VLOOKUP(K$1,Data!$AP:$AR,2,FALSE))+K530,"")</f>
        <v/>
      </c>
      <c r="L531" s="3" t="str">
        <f>IF(AND($A531&lt;&gt;"",L$1&lt;&gt;""),SUMIFS(VM,Fecha,$A531,Linea,VLOOKUP(L$1,Data!$AP:$AR,3,FALSE),Cuenta,VLOOKUP(L$1,Data!$AP:$AR,2,FALSE))+SUMIFS(FX,Fecha,$A531,Linea,VLOOKUP(L$1,Data!$AP:$AR,3,FALSE),Cuenta,VLOOKUP(L$1,Data!$AP:$AR,2,FALSE))+L530,"")</f>
        <v/>
      </c>
      <c r="M531" s="3" t="str">
        <f>IF(AND($A531&lt;&gt;"",M$1&lt;&gt;""),SUMIFS(VM,Fecha,$A531,Linea,VLOOKUP(M$1,Data!$AP:$AR,3,FALSE),Cuenta,VLOOKUP(M$1,Data!$AP:$AR,2,FALSE))+SUMIFS(FX,Fecha,$A531,Linea,VLOOKUP(M$1,Data!$AP:$AR,3,FALSE),Cuenta,VLOOKUP(M$1,Data!$AP:$AR,2,FALSE))+M530,"")</f>
        <v/>
      </c>
      <c r="N531" s="3" t="str">
        <f>IF(AND($A531&lt;&gt;"",N$1&lt;&gt;""),SUMIFS(VM,Fecha,$A531,Linea,VLOOKUP(N$1,Data!$AP:$AR,3,FALSE),Cuenta,VLOOKUP(N$1,Data!$AP:$AR,2,FALSE))+SUMIFS(FX,Fecha,$A531,Linea,VLOOKUP(N$1,Data!$AP:$AR,3,FALSE),Cuenta,VLOOKUP(N$1,Data!$AP:$AR,2,FALSE))+N530,"")</f>
        <v/>
      </c>
    </row>
    <row r="532" spans="2:14" x14ac:dyDescent="0.25">
      <c r="B532" s="3" t="str">
        <f>IF(AND($A532&lt;&gt;"",B$1&lt;&gt;""),SUMIFS(VM,Fecha,$A532,Linea,VLOOKUP(B$1,Data!$AP:$AR,3,FALSE),Cuenta,VLOOKUP(B$1,Data!$AP:$AR,2,FALSE))+SUMIFS(FX,Fecha,$A532,Linea,VLOOKUP(B$1,Data!$AP:$AR,3,FALSE),Cuenta,VLOOKUP(B$1,Data!$AP:$AR,2,FALSE))+B531,"")</f>
        <v/>
      </c>
      <c r="C532" s="3" t="str">
        <f>IF(AND($A532&lt;&gt;"",C$1&lt;&gt;""),SUMIFS(VM,Fecha,$A532,Linea,VLOOKUP(C$1,Data!$AP:$AR,3,FALSE),Cuenta,VLOOKUP(C$1,Data!$AP:$AR,2,FALSE))+SUMIFS(FX,Fecha,$A532,Linea,VLOOKUP(C$1,Data!$AP:$AR,3,FALSE),Cuenta,VLOOKUP(C$1,Data!$AP:$AR,2,FALSE))+C531,"")</f>
        <v/>
      </c>
      <c r="D532" s="3" t="str">
        <f>IF(AND($A532&lt;&gt;"",D$1&lt;&gt;""),SUMIFS(VM,Fecha,$A532,Linea,VLOOKUP(D$1,Data!$AP:$AR,3,FALSE),Cuenta,VLOOKUP(D$1,Data!$AP:$AR,2,FALSE))+SUMIFS(FX,Fecha,$A532,Linea,VLOOKUP(D$1,Data!$AP:$AR,3,FALSE),Cuenta,VLOOKUP(D$1,Data!$AP:$AR,2,FALSE))+D531,"")</f>
        <v/>
      </c>
      <c r="E532" s="3" t="str">
        <f>IF(AND($A532&lt;&gt;"",E$1&lt;&gt;""),SUMIFS(VM,Fecha,$A532,Linea,VLOOKUP(E$1,Data!$AP:$AR,3,FALSE),Cuenta,VLOOKUP(E$1,Data!$AP:$AR,2,FALSE))+SUMIFS(FX,Fecha,$A532,Linea,VLOOKUP(E$1,Data!$AP:$AR,3,FALSE),Cuenta,VLOOKUP(E$1,Data!$AP:$AR,2,FALSE))+E531,"")</f>
        <v/>
      </c>
      <c r="F532" s="3" t="str">
        <f>IF(AND($A532&lt;&gt;"",F$1&lt;&gt;""),SUMIFS(VM,Fecha,$A532,Linea,VLOOKUP(F$1,Data!$AP:$AR,3,FALSE),Cuenta,VLOOKUP(F$1,Data!$AP:$AR,2,FALSE))+SUMIFS(FX,Fecha,$A532,Linea,VLOOKUP(F$1,Data!$AP:$AR,3,FALSE),Cuenta,VLOOKUP(F$1,Data!$AP:$AR,2,FALSE))+F531,"")</f>
        <v/>
      </c>
      <c r="G532" s="3" t="str">
        <f>IF(AND($A532&lt;&gt;"",G$1&lt;&gt;""),SUMIFS(VM,Fecha,$A532,Linea,VLOOKUP(G$1,Data!$AP:$AR,3,FALSE),Cuenta,VLOOKUP(G$1,Data!$AP:$AR,2,FALSE))+SUMIFS(FX,Fecha,$A532,Linea,VLOOKUP(G$1,Data!$AP:$AR,3,FALSE),Cuenta,VLOOKUP(G$1,Data!$AP:$AR,2,FALSE))+G531,"")</f>
        <v/>
      </c>
      <c r="H532" s="3" t="str">
        <f>IF(AND($A532&lt;&gt;"",H$1&lt;&gt;""),SUMIFS(VM,Fecha,$A532,Linea,VLOOKUP(H$1,Data!$AP:$AR,3,FALSE),Cuenta,VLOOKUP(H$1,Data!$AP:$AR,2,FALSE))+SUMIFS(FX,Fecha,$A532,Linea,VLOOKUP(H$1,Data!$AP:$AR,3,FALSE),Cuenta,VLOOKUP(H$1,Data!$AP:$AR,2,FALSE))+H531,"")</f>
        <v/>
      </c>
      <c r="I532" s="3" t="str">
        <f>IF(AND($A532&lt;&gt;"",I$1&lt;&gt;""),SUMIFS(VM,Fecha,$A532,Linea,VLOOKUP(I$1,Data!$AP:$AR,3,FALSE),Cuenta,VLOOKUP(I$1,Data!$AP:$AR,2,FALSE))+SUMIFS(FX,Fecha,$A532,Linea,VLOOKUP(I$1,Data!$AP:$AR,3,FALSE),Cuenta,VLOOKUP(I$1,Data!$AP:$AR,2,FALSE))+I531,"")</f>
        <v/>
      </c>
      <c r="J532" s="3" t="str">
        <f>IF(AND($A532&lt;&gt;"",J$1&lt;&gt;""),SUMIFS(VM,Fecha,$A532,Linea,VLOOKUP(J$1,Data!$AP:$AR,3,FALSE),Cuenta,VLOOKUP(J$1,Data!$AP:$AR,2,FALSE))+SUMIFS(FX,Fecha,$A532,Linea,VLOOKUP(J$1,Data!$AP:$AR,3,FALSE),Cuenta,VLOOKUP(J$1,Data!$AP:$AR,2,FALSE))+J531,"")</f>
        <v/>
      </c>
      <c r="K532" s="3" t="str">
        <f>IF(AND($A532&lt;&gt;"",K$1&lt;&gt;""),SUMIFS(VM,Fecha,$A532,Linea,VLOOKUP(K$1,Data!$AP:$AR,3,FALSE),Cuenta,VLOOKUP(K$1,Data!$AP:$AR,2,FALSE))+SUMIFS(FX,Fecha,$A532,Linea,VLOOKUP(K$1,Data!$AP:$AR,3,FALSE),Cuenta,VLOOKUP(K$1,Data!$AP:$AR,2,FALSE))+K531,"")</f>
        <v/>
      </c>
      <c r="L532" s="3" t="str">
        <f>IF(AND($A532&lt;&gt;"",L$1&lt;&gt;""),SUMIFS(VM,Fecha,$A532,Linea,VLOOKUP(L$1,Data!$AP:$AR,3,FALSE),Cuenta,VLOOKUP(L$1,Data!$AP:$AR,2,FALSE))+SUMIFS(FX,Fecha,$A532,Linea,VLOOKUP(L$1,Data!$AP:$AR,3,FALSE),Cuenta,VLOOKUP(L$1,Data!$AP:$AR,2,FALSE))+L531,"")</f>
        <v/>
      </c>
      <c r="M532" s="3" t="str">
        <f>IF(AND($A532&lt;&gt;"",M$1&lt;&gt;""),SUMIFS(VM,Fecha,$A532,Linea,VLOOKUP(M$1,Data!$AP:$AR,3,FALSE),Cuenta,VLOOKUP(M$1,Data!$AP:$AR,2,FALSE))+SUMIFS(FX,Fecha,$A532,Linea,VLOOKUP(M$1,Data!$AP:$AR,3,FALSE),Cuenta,VLOOKUP(M$1,Data!$AP:$AR,2,FALSE))+M531,"")</f>
        <v/>
      </c>
      <c r="N532" s="3" t="str">
        <f>IF(AND($A532&lt;&gt;"",N$1&lt;&gt;""),SUMIFS(VM,Fecha,$A532,Linea,VLOOKUP(N$1,Data!$AP:$AR,3,FALSE),Cuenta,VLOOKUP(N$1,Data!$AP:$AR,2,FALSE))+SUMIFS(FX,Fecha,$A532,Linea,VLOOKUP(N$1,Data!$AP:$AR,3,FALSE),Cuenta,VLOOKUP(N$1,Data!$AP:$AR,2,FALSE))+N531,"")</f>
        <v/>
      </c>
    </row>
    <row r="533" spans="2:14" x14ac:dyDescent="0.25">
      <c r="B533" s="3" t="str">
        <f>IF(AND($A533&lt;&gt;"",B$1&lt;&gt;""),SUMIFS(VM,Fecha,$A533,Linea,VLOOKUP(B$1,Data!$AP:$AR,3,FALSE),Cuenta,VLOOKUP(B$1,Data!$AP:$AR,2,FALSE))+SUMIFS(FX,Fecha,$A533,Linea,VLOOKUP(B$1,Data!$AP:$AR,3,FALSE),Cuenta,VLOOKUP(B$1,Data!$AP:$AR,2,FALSE))+B532,"")</f>
        <v/>
      </c>
      <c r="C533" s="3" t="str">
        <f>IF(AND($A533&lt;&gt;"",C$1&lt;&gt;""),SUMIFS(VM,Fecha,$A533,Linea,VLOOKUP(C$1,Data!$AP:$AR,3,FALSE),Cuenta,VLOOKUP(C$1,Data!$AP:$AR,2,FALSE))+SUMIFS(FX,Fecha,$A533,Linea,VLOOKUP(C$1,Data!$AP:$AR,3,FALSE),Cuenta,VLOOKUP(C$1,Data!$AP:$AR,2,FALSE))+C532,"")</f>
        <v/>
      </c>
      <c r="D533" s="3" t="str">
        <f>IF(AND($A533&lt;&gt;"",D$1&lt;&gt;""),SUMIFS(VM,Fecha,$A533,Linea,VLOOKUP(D$1,Data!$AP:$AR,3,FALSE),Cuenta,VLOOKUP(D$1,Data!$AP:$AR,2,FALSE))+SUMIFS(FX,Fecha,$A533,Linea,VLOOKUP(D$1,Data!$AP:$AR,3,FALSE),Cuenta,VLOOKUP(D$1,Data!$AP:$AR,2,FALSE))+D532,"")</f>
        <v/>
      </c>
      <c r="E533" s="3" t="str">
        <f>IF(AND($A533&lt;&gt;"",E$1&lt;&gt;""),SUMIFS(VM,Fecha,$A533,Linea,VLOOKUP(E$1,Data!$AP:$AR,3,FALSE),Cuenta,VLOOKUP(E$1,Data!$AP:$AR,2,FALSE))+SUMIFS(FX,Fecha,$A533,Linea,VLOOKUP(E$1,Data!$AP:$AR,3,FALSE),Cuenta,VLOOKUP(E$1,Data!$AP:$AR,2,FALSE))+E532,"")</f>
        <v/>
      </c>
      <c r="F533" s="3" t="str">
        <f>IF(AND($A533&lt;&gt;"",F$1&lt;&gt;""),SUMIFS(VM,Fecha,$A533,Linea,VLOOKUP(F$1,Data!$AP:$AR,3,FALSE),Cuenta,VLOOKUP(F$1,Data!$AP:$AR,2,FALSE))+SUMIFS(FX,Fecha,$A533,Linea,VLOOKUP(F$1,Data!$AP:$AR,3,FALSE),Cuenta,VLOOKUP(F$1,Data!$AP:$AR,2,FALSE))+F532,"")</f>
        <v/>
      </c>
      <c r="G533" s="3" t="str">
        <f>IF(AND($A533&lt;&gt;"",G$1&lt;&gt;""),SUMIFS(VM,Fecha,$A533,Linea,VLOOKUP(G$1,Data!$AP:$AR,3,FALSE),Cuenta,VLOOKUP(G$1,Data!$AP:$AR,2,FALSE))+SUMIFS(FX,Fecha,$A533,Linea,VLOOKUP(G$1,Data!$AP:$AR,3,FALSE),Cuenta,VLOOKUP(G$1,Data!$AP:$AR,2,FALSE))+G532,"")</f>
        <v/>
      </c>
      <c r="H533" s="3" t="str">
        <f>IF(AND($A533&lt;&gt;"",H$1&lt;&gt;""),SUMIFS(VM,Fecha,$A533,Linea,VLOOKUP(H$1,Data!$AP:$AR,3,FALSE),Cuenta,VLOOKUP(H$1,Data!$AP:$AR,2,FALSE))+SUMIFS(FX,Fecha,$A533,Linea,VLOOKUP(H$1,Data!$AP:$AR,3,FALSE),Cuenta,VLOOKUP(H$1,Data!$AP:$AR,2,FALSE))+H532,"")</f>
        <v/>
      </c>
      <c r="I533" s="3" t="str">
        <f>IF(AND($A533&lt;&gt;"",I$1&lt;&gt;""),SUMIFS(VM,Fecha,$A533,Linea,VLOOKUP(I$1,Data!$AP:$AR,3,FALSE),Cuenta,VLOOKUP(I$1,Data!$AP:$AR,2,FALSE))+SUMIFS(FX,Fecha,$A533,Linea,VLOOKUP(I$1,Data!$AP:$AR,3,FALSE),Cuenta,VLOOKUP(I$1,Data!$AP:$AR,2,FALSE))+I532,"")</f>
        <v/>
      </c>
      <c r="J533" s="3" t="str">
        <f>IF(AND($A533&lt;&gt;"",J$1&lt;&gt;""),SUMIFS(VM,Fecha,$A533,Linea,VLOOKUP(J$1,Data!$AP:$AR,3,FALSE),Cuenta,VLOOKUP(J$1,Data!$AP:$AR,2,FALSE))+SUMIFS(FX,Fecha,$A533,Linea,VLOOKUP(J$1,Data!$AP:$AR,3,FALSE),Cuenta,VLOOKUP(J$1,Data!$AP:$AR,2,FALSE))+J532,"")</f>
        <v/>
      </c>
      <c r="K533" s="3" t="str">
        <f>IF(AND($A533&lt;&gt;"",K$1&lt;&gt;""),SUMIFS(VM,Fecha,$A533,Linea,VLOOKUP(K$1,Data!$AP:$AR,3,FALSE),Cuenta,VLOOKUP(K$1,Data!$AP:$AR,2,FALSE))+SUMIFS(FX,Fecha,$A533,Linea,VLOOKUP(K$1,Data!$AP:$AR,3,FALSE),Cuenta,VLOOKUP(K$1,Data!$AP:$AR,2,FALSE))+K532,"")</f>
        <v/>
      </c>
      <c r="L533" s="3" t="str">
        <f>IF(AND($A533&lt;&gt;"",L$1&lt;&gt;""),SUMIFS(VM,Fecha,$A533,Linea,VLOOKUP(L$1,Data!$AP:$AR,3,FALSE),Cuenta,VLOOKUP(L$1,Data!$AP:$AR,2,FALSE))+SUMIFS(FX,Fecha,$A533,Linea,VLOOKUP(L$1,Data!$AP:$AR,3,FALSE),Cuenta,VLOOKUP(L$1,Data!$AP:$AR,2,FALSE))+L532,"")</f>
        <v/>
      </c>
      <c r="M533" s="3" t="str">
        <f>IF(AND($A533&lt;&gt;"",M$1&lt;&gt;""),SUMIFS(VM,Fecha,$A533,Linea,VLOOKUP(M$1,Data!$AP:$AR,3,FALSE),Cuenta,VLOOKUP(M$1,Data!$AP:$AR,2,FALSE))+SUMIFS(FX,Fecha,$A533,Linea,VLOOKUP(M$1,Data!$AP:$AR,3,FALSE),Cuenta,VLOOKUP(M$1,Data!$AP:$AR,2,FALSE))+M532,"")</f>
        <v/>
      </c>
      <c r="N533" s="3" t="str">
        <f>IF(AND($A533&lt;&gt;"",N$1&lt;&gt;""),SUMIFS(VM,Fecha,$A533,Linea,VLOOKUP(N$1,Data!$AP:$AR,3,FALSE),Cuenta,VLOOKUP(N$1,Data!$AP:$AR,2,FALSE))+SUMIFS(FX,Fecha,$A533,Linea,VLOOKUP(N$1,Data!$AP:$AR,3,FALSE),Cuenta,VLOOKUP(N$1,Data!$AP:$AR,2,FALSE))+N532,"")</f>
        <v/>
      </c>
    </row>
    <row r="534" spans="2:14" x14ac:dyDescent="0.25">
      <c r="B534" s="3" t="str">
        <f>IF(AND($A534&lt;&gt;"",B$1&lt;&gt;""),SUMIFS(VM,Fecha,$A534,Linea,VLOOKUP(B$1,Data!$AP:$AR,3,FALSE),Cuenta,VLOOKUP(B$1,Data!$AP:$AR,2,FALSE))+SUMIFS(FX,Fecha,$A534,Linea,VLOOKUP(B$1,Data!$AP:$AR,3,FALSE),Cuenta,VLOOKUP(B$1,Data!$AP:$AR,2,FALSE))+B533,"")</f>
        <v/>
      </c>
      <c r="C534" s="3" t="str">
        <f>IF(AND($A534&lt;&gt;"",C$1&lt;&gt;""),SUMIFS(VM,Fecha,$A534,Linea,VLOOKUP(C$1,Data!$AP:$AR,3,FALSE),Cuenta,VLOOKUP(C$1,Data!$AP:$AR,2,FALSE))+SUMIFS(FX,Fecha,$A534,Linea,VLOOKUP(C$1,Data!$AP:$AR,3,FALSE),Cuenta,VLOOKUP(C$1,Data!$AP:$AR,2,FALSE))+C533,"")</f>
        <v/>
      </c>
      <c r="D534" s="3" t="str">
        <f>IF(AND($A534&lt;&gt;"",D$1&lt;&gt;""),SUMIFS(VM,Fecha,$A534,Linea,VLOOKUP(D$1,Data!$AP:$AR,3,FALSE),Cuenta,VLOOKUP(D$1,Data!$AP:$AR,2,FALSE))+SUMIFS(FX,Fecha,$A534,Linea,VLOOKUP(D$1,Data!$AP:$AR,3,FALSE),Cuenta,VLOOKUP(D$1,Data!$AP:$AR,2,FALSE))+D533,"")</f>
        <v/>
      </c>
      <c r="E534" s="3" t="str">
        <f>IF(AND($A534&lt;&gt;"",E$1&lt;&gt;""),SUMIFS(VM,Fecha,$A534,Linea,VLOOKUP(E$1,Data!$AP:$AR,3,FALSE),Cuenta,VLOOKUP(E$1,Data!$AP:$AR,2,FALSE))+SUMIFS(FX,Fecha,$A534,Linea,VLOOKUP(E$1,Data!$AP:$AR,3,FALSE),Cuenta,VLOOKUP(E$1,Data!$AP:$AR,2,FALSE))+E533,"")</f>
        <v/>
      </c>
      <c r="F534" s="3" t="str">
        <f>IF(AND($A534&lt;&gt;"",F$1&lt;&gt;""),SUMIFS(VM,Fecha,$A534,Linea,VLOOKUP(F$1,Data!$AP:$AR,3,FALSE),Cuenta,VLOOKUP(F$1,Data!$AP:$AR,2,FALSE))+SUMIFS(FX,Fecha,$A534,Linea,VLOOKUP(F$1,Data!$AP:$AR,3,FALSE),Cuenta,VLOOKUP(F$1,Data!$AP:$AR,2,FALSE))+F533,"")</f>
        <v/>
      </c>
      <c r="G534" s="3" t="str">
        <f>IF(AND($A534&lt;&gt;"",G$1&lt;&gt;""),SUMIFS(VM,Fecha,$A534,Linea,VLOOKUP(G$1,Data!$AP:$AR,3,FALSE),Cuenta,VLOOKUP(G$1,Data!$AP:$AR,2,FALSE))+SUMIFS(FX,Fecha,$A534,Linea,VLOOKUP(G$1,Data!$AP:$AR,3,FALSE),Cuenta,VLOOKUP(G$1,Data!$AP:$AR,2,FALSE))+G533,"")</f>
        <v/>
      </c>
      <c r="H534" s="3" t="str">
        <f>IF(AND($A534&lt;&gt;"",H$1&lt;&gt;""),SUMIFS(VM,Fecha,$A534,Linea,VLOOKUP(H$1,Data!$AP:$AR,3,FALSE),Cuenta,VLOOKUP(H$1,Data!$AP:$AR,2,FALSE))+SUMIFS(FX,Fecha,$A534,Linea,VLOOKUP(H$1,Data!$AP:$AR,3,FALSE),Cuenta,VLOOKUP(H$1,Data!$AP:$AR,2,FALSE))+H533,"")</f>
        <v/>
      </c>
      <c r="I534" s="3" t="str">
        <f>IF(AND($A534&lt;&gt;"",I$1&lt;&gt;""),SUMIFS(VM,Fecha,$A534,Linea,VLOOKUP(I$1,Data!$AP:$AR,3,FALSE),Cuenta,VLOOKUP(I$1,Data!$AP:$AR,2,FALSE))+SUMIFS(FX,Fecha,$A534,Linea,VLOOKUP(I$1,Data!$AP:$AR,3,FALSE),Cuenta,VLOOKUP(I$1,Data!$AP:$AR,2,FALSE))+I533,"")</f>
        <v/>
      </c>
      <c r="J534" s="3" t="str">
        <f>IF(AND($A534&lt;&gt;"",J$1&lt;&gt;""),SUMIFS(VM,Fecha,$A534,Linea,VLOOKUP(J$1,Data!$AP:$AR,3,FALSE),Cuenta,VLOOKUP(J$1,Data!$AP:$AR,2,FALSE))+SUMIFS(FX,Fecha,$A534,Linea,VLOOKUP(J$1,Data!$AP:$AR,3,FALSE),Cuenta,VLOOKUP(J$1,Data!$AP:$AR,2,FALSE))+J533,"")</f>
        <v/>
      </c>
      <c r="K534" s="3" t="str">
        <f>IF(AND($A534&lt;&gt;"",K$1&lt;&gt;""),SUMIFS(VM,Fecha,$A534,Linea,VLOOKUP(K$1,Data!$AP:$AR,3,FALSE),Cuenta,VLOOKUP(K$1,Data!$AP:$AR,2,FALSE))+SUMIFS(FX,Fecha,$A534,Linea,VLOOKUP(K$1,Data!$AP:$AR,3,FALSE),Cuenta,VLOOKUP(K$1,Data!$AP:$AR,2,FALSE))+K533,"")</f>
        <v/>
      </c>
      <c r="L534" s="3" t="str">
        <f>IF(AND($A534&lt;&gt;"",L$1&lt;&gt;""),SUMIFS(VM,Fecha,$A534,Linea,VLOOKUP(L$1,Data!$AP:$AR,3,FALSE),Cuenta,VLOOKUP(L$1,Data!$AP:$AR,2,FALSE))+SUMIFS(FX,Fecha,$A534,Linea,VLOOKUP(L$1,Data!$AP:$AR,3,FALSE),Cuenta,VLOOKUP(L$1,Data!$AP:$AR,2,FALSE))+L533,"")</f>
        <v/>
      </c>
      <c r="M534" s="3" t="str">
        <f>IF(AND($A534&lt;&gt;"",M$1&lt;&gt;""),SUMIFS(VM,Fecha,$A534,Linea,VLOOKUP(M$1,Data!$AP:$AR,3,FALSE),Cuenta,VLOOKUP(M$1,Data!$AP:$AR,2,FALSE))+SUMIFS(FX,Fecha,$A534,Linea,VLOOKUP(M$1,Data!$AP:$AR,3,FALSE),Cuenta,VLOOKUP(M$1,Data!$AP:$AR,2,FALSE))+M533,"")</f>
        <v/>
      </c>
      <c r="N534" s="3" t="str">
        <f>IF(AND($A534&lt;&gt;"",N$1&lt;&gt;""),SUMIFS(VM,Fecha,$A534,Linea,VLOOKUP(N$1,Data!$AP:$AR,3,FALSE),Cuenta,VLOOKUP(N$1,Data!$AP:$AR,2,FALSE))+SUMIFS(FX,Fecha,$A534,Linea,VLOOKUP(N$1,Data!$AP:$AR,3,FALSE),Cuenta,VLOOKUP(N$1,Data!$AP:$AR,2,FALSE))+N533,"")</f>
        <v/>
      </c>
    </row>
    <row r="535" spans="2:14" x14ac:dyDescent="0.25">
      <c r="B535" s="3" t="str">
        <f>IF(AND($A535&lt;&gt;"",B$1&lt;&gt;""),SUMIFS(VM,Fecha,$A535,Linea,VLOOKUP(B$1,Data!$AP:$AR,3,FALSE),Cuenta,VLOOKUP(B$1,Data!$AP:$AR,2,FALSE))+SUMIFS(FX,Fecha,$A535,Linea,VLOOKUP(B$1,Data!$AP:$AR,3,FALSE),Cuenta,VLOOKUP(B$1,Data!$AP:$AR,2,FALSE))+B534,"")</f>
        <v/>
      </c>
      <c r="C535" s="3" t="str">
        <f>IF(AND($A535&lt;&gt;"",C$1&lt;&gt;""),SUMIFS(VM,Fecha,$A535,Linea,VLOOKUP(C$1,Data!$AP:$AR,3,FALSE),Cuenta,VLOOKUP(C$1,Data!$AP:$AR,2,FALSE))+SUMIFS(FX,Fecha,$A535,Linea,VLOOKUP(C$1,Data!$AP:$AR,3,FALSE),Cuenta,VLOOKUP(C$1,Data!$AP:$AR,2,FALSE))+C534,"")</f>
        <v/>
      </c>
      <c r="D535" s="3" t="str">
        <f>IF(AND($A535&lt;&gt;"",D$1&lt;&gt;""),SUMIFS(VM,Fecha,$A535,Linea,VLOOKUP(D$1,Data!$AP:$AR,3,FALSE),Cuenta,VLOOKUP(D$1,Data!$AP:$AR,2,FALSE))+SUMIFS(FX,Fecha,$A535,Linea,VLOOKUP(D$1,Data!$AP:$AR,3,FALSE),Cuenta,VLOOKUP(D$1,Data!$AP:$AR,2,FALSE))+D534,"")</f>
        <v/>
      </c>
      <c r="E535" s="3" t="str">
        <f>IF(AND($A535&lt;&gt;"",E$1&lt;&gt;""),SUMIFS(VM,Fecha,$A535,Linea,VLOOKUP(E$1,Data!$AP:$AR,3,FALSE),Cuenta,VLOOKUP(E$1,Data!$AP:$AR,2,FALSE))+SUMIFS(FX,Fecha,$A535,Linea,VLOOKUP(E$1,Data!$AP:$AR,3,FALSE),Cuenta,VLOOKUP(E$1,Data!$AP:$AR,2,FALSE))+E534,"")</f>
        <v/>
      </c>
      <c r="F535" s="3" t="str">
        <f>IF(AND($A535&lt;&gt;"",F$1&lt;&gt;""),SUMIFS(VM,Fecha,$A535,Linea,VLOOKUP(F$1,Data!$AP:$AR,3,FALSE),Cuenta,VLOOKUP(F$1,Data!$AP:$AR,2,FALSE))+SUMIFS(FX,Fecha,$A535,Linea,VLOOKUP(F$1,Data!$AP:$AR,3,FALSE),Cuenta,VLOOKUP(F$1,Data!$AP:$AR,2,FALSE))+F534,"")</f>
        <v/>
      </c>
      <c r="G535" s="3" t="str">
        <f>IF(AND($A535&lt;&gt;"",G$1&lt;&gt;""),SUMIFS(VM,Fecha,$A535,Linea,VLOOKUP(G$1,Data!$AP:$AR,3,FALSE),Cuenta,VLOOKUP(G$1,Data!$AP:$AR,2,FALSE))+SUMIFS(FX,Fecha,$A535,Linea,VLOOKUP(G$1,Data!$AP:$AR,3,FALSE),Cuenta,VLOOKUP(G$1,Data!$AP:$AR,2,FALSE))+G534,"")</f>
        <v/>
      </c>
      <c r="H535" s="3" t="str">
        <f>IF(AND($A535&lt;&gt;"",H$1&lt;&gt;""),SUMIFS(VM,Fecha,$A535,Linea,VLOOKUP(H$1,Data!$AP:$AR,3,FALSE),Cuenta,VLOOKUP(H$1,Data!$AP:$AR,2,FALSE))+SUMIFS(FX,Fecha,$A535,Linea,VLOOKUP(H$1,Data!$AP:$AR,3,FALSE),Cuenta,VLOOKUP(H$1,Data!$AP:$AR,2,FALSE))+H534,"")</f>
        <v/>
      </c>
      <c r="I535" s="3" t="str">
        <f>IF(AND($A535&lt;&gt;"",I$1&lt;&gt;""),SUMIFS(VM,Fecha,$A535,Linea,VLOOKUP(I$1,Data!$AP:$AR,3,FALSE),Cuenta,VLOOKUP(I$1,Data!$AP:$AR,2,FALSE))+SUMIFS(FX,Fecha,$A535,Linea,VLOOKUP(I$1,Data!$AP:$AR,3,FALSE),Cuenta,VLOOKUP(I$1,Data!$AP:$AR,2,FALSE))+I534,"")</f>
        <v/>
      </c>
      <c r="J535" s="3" t="str">
        <f>IF(AND($A535&lt;&gt;"",J$1&lt;&gt;""),SUMIFS(VM,Fecha,$A535,Linea,VLOOKUP(J$1,Data!$AP:$AR,3,FALSE),Cuenta,VLOOKUP(J$1,Data!$AP:$AR,2,FALSE))+SUMIFS(FX,Fecha,$A535,Linea,VLOOKUP(J$1,Data!$AP:$AR,3,FALSE),Cuenta,VLOOKUP(J$1,Data!$AP:$AR,2,FALSE))+J534,"")</f>
        <v/>
      </c>
      <c r="K535" s="3" t="str">
        <f>IF(AND($A535&lt;&gt;"",K$1&lt;&gt;""),SUMIFS(VM,Fecha,$A535,Linea,VLOOKUP(K$1,Data!$AP:$AR,3,FALSE),Cuenta,VLOOKUP(K$1,Data!$AP:$AR,2,FALSE))+SUMIFS(FX,Fecha,$A535,Linea,VLOOKUP(K$1,Data!$AP:$AR,3,FALSE),Cuenta,VLOOKUP(K$1,Data!$AP:$AR,2,FALSE))+K534,"")</f>
        <v/>
      </c>
      <c r="L535" s="3" t="str">
        <f>IF(AND($A535&lt;&gt;"",L$1&lt;&gt;""),SUMIFS(VM,Fecha,$A535,Linea,VLOOKUP(L$1,Data!$AP:$AR,3,FALSE),Cuenta,VLOOKUP(L$1,Data!$AP:$AR,2,FALSE))+SUMIFS(FX,Fecha,$A535,Linea,VLOOKUP(L$1,Data!$AP:$AR,3,FALSE),Cuenta,VLOOKUP(L$1,Data!$AP:$AR,2,FALSE))+L534,"")</f>
        <v/>
      </c>
      <c r="M535" s="3" t="str">
        <f>IF(AND($A535&lt;&gt;"",M$1&lt;&gt;""),SUMIFS(VM,Fecha,$A535,Linea,VLOOKUP(M$1,Data!$AP:$AR,3,FALSE),Cuenta,VLOOKUP(M$1,Data!$AP:$AR,2,FALSE))+SUMIFS(FX,Fecha,$A535,Linea,VLOOKUP(M$1,Data!$AP:$AR,3,FALSE),Cuenta,VLOOKUP(M$1,Data!$AP:$AR,2,FALSE))+M534,"")</f>
        <v/>
      </c>
      <c r="N535" s="3" t="str">
        <f>IF(AND($A535&lt;&gt;"",N$1&lt;&gt;""),SUMIFS(VM,Fecha,$A535,Linea,VLOOKUP(N$1,Data!$AP:$AR,3,FALSE),Cuenta,VLOOKUP(N$1,Data!$AP:$AR,2,FALSE))+SUMIFS(FX,Fecha,$A535,Linea,VLOOKUP(N$1,Data!$AP:$AR,3,FALSE),Cuenta,VLOOKUP(N$1,Data!$AP:$AR,2,FALSE))+N534,"")</f>
        <v/>
      </c>
    </row>
    <row r="536" spans="2:14" x14ac:dyDescent="0.25">
      <c r="B536" s="3" t="str">
        <f>IF(AND($A536&lt;&gt;"",B$1&lt;&gt;""),SUMIFS(VM,Fecha,$A536,Linea,VLOOKUP(B$1,Data!$AP:$AR,3,FALSE),Cuenta,VLOOKUP(B$1,Data!$AP:$AR,2,FALSE))+SUMIFS(FX,Fecha,$A536,Linea,VLOOKUP(B$1,Data!$AP:$AR,3,FALSE),Cuenta,VLOOKUP(B$1,Data!$AP:$AR,2,FALSE))+B535,"")</f>
        <v/>
      </c>
      <c r="C536" s="3" t="str">
        <f>IF(AND($A536&lt;&gt;"",C$1&lt;&gt;""),SUMIFS(VM,Fecha,$A536,Linea,VLOOKUP(C$1,Data!$AP:$AR,3,FALSE),Cuenta,VLOOKUP(C$1,Data!$AP:$AR,2,FALSE))+SUMIFS(FX,Fecha,$A536,Linea,VLOOKUP(C$1,Data!$AP:$AR,3,FALSE),Cuenta,VLOOKUP(C$1,Data!$AP:$AR,2,FALSE))+C535,"")</f>
        <v/>
      </c>
      <c r="D536" s="3" t="str">
        <f>IF(AND($A536&lt;&gt;"",D$1&lt;&gt;""),SUMIFS(VM,Fecha,$A536,Linea,VLOOKUP(D$1,Data!$AP:$AR,3,FALSE),Cuenta,VLOOKUP(D$1,Data!$AP:$AR,2,FALSE))+SUMIFS(FX,Fecha,$A536,Linea,VLOOKUP(D$1,Data!$AP:$AR,3,FALSE),Cuenta,VLOOKUP(D$1,Data!$AP:$AR,2,FALSE))+D535,"")</f>
        <v/>
      </c>
      <c r="E536" s="3" t="str">
        <f>IF(AND($A536&lt;&gt;"",E$1&lt;&gt;""),SUMIFS(VM,Fecha,$A536,Linea,VLOOKUP(E$1,Data!$AP:$AR,3,FALSE),Cuenta,VLOOKUP(E$1,Data!$AP:$AR,2,FALSE))+SUMIFS(FX,Fecha,$A536,Linea,VLOOKUP(E$1,Data!$AP:$AR,3,FALSE),Cuenta,VLOOKUP(E$1,Data!$AP:$AR,2,FALSE))+E535,"")</f>
        <v/>
      </c>
      <c r="F536" s="3" t="str">
        <f>IF(AND($A536&lt;&gt;"",F$1&lt;&gt;""),SUMIFS(VM,Fecha,$A536,Linea,VLOOKUP(F$1,Data!$AP:$AR,3,FALSE),Cuenta,VLOOKUP(F$1,Data!$AP:$AR,2,FALSE))+SUMIFS(FX,Fecha,$A536,Linea,VLOOKUP(F$1,Data!$AP:$AR,3,FALSE),Cuenta,VLOOKUP(F$1,Data!$AP:$AR,2,FALSE))+F535,"")</f>
        <v/>
      </c>
      <c r="G536" s="3" t="str">
        <f>IF(AND($A536&lt;&gt;"",G$1&lt;&gt;""),SUMIFS(VM,Fecha,$A536,Linea,VLOOKUP(G$1,Data!$AP:$AR,3,FALSE),Cuenta,VLOOKUP(G$1,Data!$AP:$AR,2,FALSE))+SUMIFS(FX,Fecha,$A536,Linea,VLOOKUP(G$1,Data!$AP:$AR,3,FALSE),Cuenta,VLOOKUP(G$1,Data!$AP:$AR,2,FALSE))+G535,"")</f>
        <v/>
      </c>
      <c r="H536" s="3" t="str">
        <f>IF(AND($A536&lt;&gt;"",H$1&lt;&gt;""),SUMIFS(VM,Fecha,$A536,Linea,VLOOKUP(H$1,Data!$AP:$AR,3,FALSE),Cuenta,VLOOKUP(H$1,Data!$AP:$AR,2,FALSE))+SUMIFS(FX,Fecha,$A536,Linea,VLOOKUP(H$1,Data!$AP:$AR,3,FALSE),Cuenta,VLOOKUP(H$1,Data!$AP:$AR,2,FALSE))+H535,"")</f>
        <v/>
      </c>
      <c r="I536" s="3" t="str">
        <f>IF(AND($A536&lt;&gt;"",I$1&lt;&gt;""),SUMIFS(VM,Fecha,$A536,Linea,VLOOKUP(I$1,Data!$AP:$AR,3,FALSE),Cuenta,VLOOKUP(I$1,Data!$AP:$AR,2,FALSE))+SUMIFS(FX,Fecha,$A536,Linea,VLOOKUP(I$1,Data!$AP:$AR,3,FALSE),Cuenta,VLOOKUP(I$1,Data!$AP:$AR,2,FALSE))+I535,"")</f>
        <v/>
      </c>
      <c r="J536" s="3" t="str">
        <f>IF(AND($A536&lt;&gt;"",J$1&lt;&gt;""),SUMIFS(VM,Fecha,$A536,Linea,VLOOKUP(J$1,Data!$AP:$AR,3,FALSE),Cuenta,VLOOKUP(J$1,Data!$AP:$AR,2,FALSE))+SUMIFS(FX,Fecha,$A536,Linea,VLOOKUP(J$1,Data!$AP:$AR,3,FALSE),Cuenta,VLOOKUP(J$1,Data!$AP:$AR,2,FALSE))+J535,"")</f>
        <v/>
      </c>
      <c r="K536" s="3" t="str">
        <f>IF(AND($A536&lt;&gt;"",K$1&lt;&gt;""),SUMIFS(VM,Fecha,$A536,Linea,VLOOKUP(K$1,Data!$AP:$AR,3,FALSE),Cuenta,VLOOKUP(K$1,Data!$AP:$AR,2,FALSE))+SUMIFS(FX,Fecha,$A536,Linea,VLOOKUP(K$1,Data!$AP:$AR,3,FALSE),Cuenta,VLOOKUP(K$1,Data!$AP:$AR,2,FALSE))+K535,"")</f>
        <v/>
      </c>
      <c r="L536" s="3" t="str">
        <f>IF(AND($A536&lt;&gt;"",L$1&lt;&gt;""),SUMIFS(VM,Fecha,$A536,Linea,VLOOKUP(L$1,Data!$AP:$AR,3,FALSE),Cuenta,VLOOKUP(L$1,Data!$AP:$AR,2,FALSE))+SUMIFS(FX,Fecha,$A536,Linea,VLOOKUP(L$1,Data!$AP:$AR,3,FALSE),Cuenta,VLOOKUP(L$1,Data!$AP:$AR,2,FALSE))+L535,"")</f>
        <v/>
      </c>
      <c r="M536" s="3" t="str">
        <f>IF(AND($A536&lt;&gt;"",M$1&lt;&gt;""),SUMIFS(VM,Fecha,$A536,Linea,VLOOKUP(M$1,Data!$AP:$AR,3,FALSE),Cuenta,VLOOKUP(M$1,Data!$AP:$AR,2,FALSE))+SUMIFS(FX,Fecha,$A536,Linea,VLOOKUP(M$1,Data!$AP:$AR,3,FALSE),Cuenta,VLOOKUP(M$1,Data!$AP:$AR,2,FALSE))+M535,"")</f>
        <v/>
      </c>
      <c r="N536" s="3" t="str">
        <f>IF(AND($A536&lt;&gt;"",N$1&lt;&gt;""),SUMIFS(VM,Fecha,$A536,Linea,VLOOKUP(N$1,Data!$AP:$AR,3,FALSE),Cuenta,VLOOKUP(N$1,Data!$AP:$AR,2,FALSE))+SUMIFS(FX,Fecha,$A536,Linea,VLOOKUP(N$1,Data!$AP:$AR,3,FALSE),Cuenta,VLOOKUP(N$1,Data!$AP:$AR,2,FALSE))+N535,"")</f>
        <v/>
      </c>
    </row>
    <row r="537" spans="2:14" x14ac:dyDescent="0.25">
      <c r="B537" s="3" t="str">
        <f>IF(AND($A537&lt;&gt;"",B$1&lt;&gt;""),SUMIFS(VM,Fecha,$A537,Linea,VLOOKUP(B$1,Data!$AP:$AR,3,FALSE),Cuenta,VLOOKUP(B$1,Data!$AP:$AR,2,FALSE))+SUMIFS(FX,Fecha,$A537,Linea,VLOOKUP(B$1,Data!$AP:$AR,3,FALSE),Cuenta,VLOOKUP(B$1,Data!$AP:$AR,2,FALSE))+B536,"")</f>
        <v/>
      </c>
      <c r="C537" s="3" t="str">
        <f>IF(AND($A537&lt;&gt;"",C$1&lt;&gt;""),SUMIFS(VM,Fecha,$A537,Linea,VLOOKUP(C$1,Data!$AP:$AR,3,FALSE),Cuenta,VLOOKUP(C$1,Data!$AP:$AR,2,FALSE))+SUMIFS(FX,Fecha,$A537,Linea,VLOOKUP(C$1,Data!$AP:$AR,3,FALSE),Cuenta,VLOOKUP(C$1,Data!$AP:$AR,2,FALSE))+C536,"")</f>
        <v/>
      </c>
      <c r="D537" s="3" t="str">
        <f>IF(AND($A537&lt;&gt;"",D$1&lt;&gt;""),SUMIFS(VM,Fecha,$A537,Linea,VLOOKUP(D$1,Data!$AP:$AR,3,FALSE),Cuenta,VLOOKUP(D$1,Data!$AP:$AR,2,FALSE))+SUMIFS(FX,Fecha,$A537,Linea,VLOOKUP(D$1,Data!$AP:$AR,3,FALSE),Cuenta,VLOOKUP(D$1,Data!$AP:$AR,2,FALSE))+D536,"")</f>
        <v/>
      </c>
      <c r="E537" s="3" t="str">
        <f>IF(AND($A537&lt;&gt;"",E$1&lt;&gt;""),SUMIFS(VM,Fecha,$A537,Linea,VLOOKUP(E$1,Data!$AP:$AR,3,FALSE),Cuenta,VLOOKUP(E$1,Data!$AP:$AR,2,FALSE))+SUMIFS(FX,Fecha,$A537,Linea,VLOOKUP(E$1,Data!$AP:$AR,3,FALSE),Cuenta,VLOOKUP(E$1,Data!$AP:$AR,2,FALSE))+E536,"")</f>
        <v/>
      </c>
      <c r="F537" s="3" t="str">
        <f>IF(AND($A537&lt;&gt;"",F$1&lt;&gt;""),SUMIFS(VM,Fecha,$A537,Linea,VLOOKUP(F$1,Data!$AP:$AR,3,FALSE),Cuenta,VLOOKUP(F$1,Data!$AP:$AR,2,FALSE))+SUMIFS(FX,Fecha,$A537,Linea,VLOOKUP(F$1,Data!$AP:$AR,3,FALSE),Cuenta,VLOOKUP(F$1,Data!$AP:$AR,2,FALSE))+F536,"")</f>
        <v/>
      </c>
      <c r="G537" s="3" t="str">
        <f>IF(AND($A537&lt;&gt;"",G$1&lt;&gt;""),SUMIFS(VM,Fecha,$A537,Linea,VLOOKUP(G$1,Data!$AP:$AR,3,FALSE),Cuenta,VLOOKUP(G$1,Data!$AP:$AR,2,FALSE))+SUMIFS(FX,Fecha,$A537,Linea,VLOOKUP(G$1,Data!$AP:$AR,3,FALSE),Cuenta,VLOOKUP(G$1,Data!$AP:$AR,2,FALSE))+G536,"")</f>
        <v/>
      </c>
      <c r="H537" s="3" t="str">
        <f>IF(AND($A537&lt;&gt;"",H$1&lt;&gt;""),SUMIFS(VM,Fecha,$A537,Linea,VLOOKUP(H$1,Data!$AP:$AR,3,FALSE),Cuenta,VLOOKUP(H$1,Data!$AP:$AR,2,FALSE))+SUMIFS(FX,Fecha,$A537,Linea,VLOOKUP(H$1,Data!$AP:$AR,3,FALSE),Cuenta,VLOOKUP(H$1,Data!$AP:$AR,2,FALSE))+H536,"")</f>
        <v/>
      </c>
      <c r="I537" s="3" t="str">
        <f>IF(AND($A537&lt;&gt;"",I$1&lt;&gt;""),SUMIFS(VM,Fecha,$A537,Linea,VLOOKUP(I$1,Data!$AP:$AR,3,FALSE),Cuenta,VLOOKUP(I$1,Data!$AP:$AR,2,FALSE))+SUMIFS(FX,Fecha,$A537,Linea,VLOOKUP(I$1,Data!$AP:$AR,3,FALSE),Cuenta,VLOOKUP(I$1,Data!$AP:$AR,2,FALSE))+I536,"")</f>
        <v/>
      </c>
      <c r="J537" s="3" t="str">
        <f>IF(AND($A537&lt;&gt;"",J$1&lt;&gt;""),SUMIFS(VM,Fecha,$A537,Linea,VLOOKUP(J$1,Data!$AP:$AR,3,FALSE),Cuenta,VLOOKUP(J$1,Data!$AP:$AR,2,FALSE))+SUMIFS(FX,Fecha,$A537,Linea,VLOOKUP(J$1,Data!$AP:$AR,3,FALSE),Cuenta,VLOOKUP(J$1,Data!$AP:$AR,2,FALSE))+J536,"")</f>
        <v/>
      </c>
      <c r="K537" s="3" t="str">
        <f>IF(AND($A537&lt;&gt;"",K$1&lt;&gt;""),SUMIFS(VM,Fecha,$A537,Linea,VLOOKUP(K$1,Data!$AP:$AR,3,FALSE),Cuenta,VLOOKUP(K$1,Data!$AP:$AR,2,FALSE))+SUMIFS(FX,Fecha,$A537,Linea,VLOOKUP(K$1,Data!$AP:$AR,3,FALSE),Cuenta,VLOOKUP(K$1,Data!$AP:$AR,2,FALSE))+K536,"")</f>
        <v/>
      </c>
      <c r="L537" s="3" t="str">
        <f>IF(AND($A537&lt;&gt;"",L$1&lt;&gt;""),SUMIFS(VM,Fecha,$A537,Linea,VLOOKUP(L$1,Data!$AP:$AR,3,FALSE),Cuenta,VLOOKUP(L$1,Data!$AP:$AR,2,FALSE))+SUMIFS(FX,Fecha,$A537,Linea,VLOOKUP(L$1,Data!$AP:$AR,3,FALSE),Cuenta,VLOOKUP(L$1,Data!$AP:$AR,2,FALSE))+L536,"")</f>
        <v/>
      </c>
      <c r="M537" s="3" t="str">
        <f>IF(AND($A537&lt;&gt;"",M$1&lt;&gt;""),SUMIFS(VM,Fecha,$A537,Linea,VLOOKUP(M$1,Data!$AP:$AR,3,FALSE),Cuenta,VLOOKUP(M$1,Data!$AP:$AR,2,FALSE))+SUMIFS(FX,Fecha,$A537,Linea,VLOOKUP(M$1,Data!$AP:$AR,3,FALSE),Cuenta,VLOOKUP(M$1,Data!$AP:$AR,2,FALSE))+M536,"")</f>
        <v/>
      </c>
      <c r="N537" s="3" t="str">
        <f>IF(AND($A537&lt;&gt;"",N$1&lt;&gt;""),SUMIFS(VM,Fecha,$A537,Linea,VLOOKUP(N$1,Data!$AP:$AR,3,FALSE),Cuenta,VLOOKUP(N$1,Data!$AP:$AR,2,FALSE))+SUMIFS(FX,Fecha,$A537,Linea,VLOOKUP(N$1,Data!$AP:$AR,3,FALSE),Cuenta,VLOOKUP(N$1,Data!$AP:$AR,2,FALSE))+N536,"")</f>
        <v/>
      </c>
    </row>
    <row r="538" spans="2:14" x14ac:dyDescent="0.25">
      <c r="B538" s="3" t="str">
        <f>IF(AND($A538&lt;&gt;"",B$1&lt;&gt;""),SUMIFS(VM,Fecha,$A538,Linea,VLOOKUP(B$1,Data!$AP:$AR,3,FALSE),Cuenta,VLOOKUP(B$1,Data!$AP:$AR,2,FALSE))+SUMIFS(FX,Fecha,$A538,Linea,VLOOKUP(B$1,Data!$AP:$AR,3,FALSE),Cuenta,VLOOKUP(B$1,Data!$AP:$AR,2,FALSE))+B537,"")</f>
        <v/>
      </c>
      <c r="C538" s="3" t="str">
        <f>IF(AND($A538&lt;&gt;"",C$1&lt;&gt;""),SUMIFS(VM,Fecha,$A538,Linea,VLOOKUP(C$1,Data!$AP:$AR,3,FALSE),Cuenta,VLOOKUP(C$1,Data!$AP:$AR,2,FALSE))+SUMIFS(FX,Fecha,$A538,Linea,VLOOKUP(C$1,Data!$AP:$AR,3,FALSE),Cuenta,VLOOKUP(C$1,Data!$AP:$AR,2,FALSE))+C537,"")</f>
        <v/>
      </c>
      <c r="D538" s="3" t="str">
        <f>IF(AND($A538&lt;&gt;"",D$1&lt;&gt;""),SUMIFS(VM,Fecha,$A538,Linea,VLOOKUP(D$1,Data!$AP:$AR,3,FALSE),Cuenta,VLOOKUP(D$1,Data!$AP:$AR,2,FALSE))+SUMIFS(FX,Fecha,$A538,Linea,VLOOKUP(D$1,Data!$AP:$AR,3,FALSE),Cuenta,VLOOKUP(D$1,Data!$AP:$AR,2,FALSE))+D537,"")</f>
        <v/>
      </c>
      <c r="E538" s="3" t="str">
        <f>IF(AND($A538&lt;&gt;"",E$1&lt;&gt;""),SUMIFS(VM,Fecha,$A538,Linea,VLOOKUP(E$1,Data!$AP:$AR,3,FALSE),Cuenta,VLOOKUP(E$1,Data!$AP:$AR,2,FALSE))+SUMIFS(FX,Fecha,$A538,Linea,VLOOKUP(E$1,Data!$AP:$AR,3,FALSE),Cuenta,VLOOKUP(E$1,Data!$AP:$AR,2,FALSE))+E537,"")</f>
        <v/>
      </c>
      <c r="F538" s="3" t="str">
        <f>IF(AND($A538&lt;&gt;"",F$1&lt;&gt;""),SUMIFS(VM,Fecha,$A538,Linea,VLOOKUP(F$1,Data!$AP:$AR,3,FALSE),Cuenta,VLOOKUP(F$1,Data!$AP:$AR,2,FALSE))+SUMIFS(FX,Fecha,$A538,Linea,VLOOKUP(F$1,Data!$AP:$AR,3,FALSE),Cuenta,VLOOKUP(F$1,Data!$AP:$AR,2,FALSE))+F537,"")</f>
        <v/>
      </c>
      <c r="G538" s="3" t="str">
        <f>IF(AND($A538&lt;&gt;"",G$1&lt;&gt;""),SUMIFS(VM,Fecha,$A538,Linea,VLOOKUP(G$1,Data!$AP:$AR,3,FALSE),Cuenta,VLOOKUP(G$1,Data!$AP:$AR,2,FALSE))+SUMIFS(FX,Fecha,$A538,Linea,VLOOKUP(G$1,Data!$AP:$AR,3,FALSE),Cuenta,VLOOKUP(G$1,Data!$AP:$AR,2,FALSE))+G537,"")</f>
        <v/>
      </c>
      <c r="H538" s="3" t="str">
        <f>IF(AND($A538&lt;&gt;"",H$1&lt;&gt;""),SUMIFS(VM,Fecha,$A538,Linea,VLOOKUP(H$1,Data!$AP:$AR,3,FALSE),Cuenta,VLOOKUP(H$1,Data!$AP:$AR,2,FALSE))+SUMIFS(FX,Fecha,$A538,Linea,VLOOKUP(H$1,Data!$AP:$AR,3,FALSE),Cuenta,VLOOKUP(H$1,Data!$AP:$AR,2,FALSE))+H537,"")</f>
        <v/>
      </c>
      <c r="I538" s="3" t="str">
        <f>IF(AND($A538&lt;&gt;"",I$1&lt;&gt;""),SUMIFS(VM,Fecha,$A538,Linea,VLOOKUP(I$1,Data!$AP:$AR,3,FALSE),Cuenta,VLOOKUP(I$1,Data!$AP:$AR,2,FALSE))+SUMIFS(FX,Fecha,$A538,Linea,VLOOKUP(I$1,Data!$AP:$AR,3,FALSE),Cuenta,VLOOKUP(I$1,Data!$AP:$AR,2,FALSE))+I537,"")</f>
        <v/>
      </c>
      <c r="J538" s="3" t="str">
        <f>IF(AND($A538&lt;&gt;"",J$1&lt;&gt;""),SUMIFS(VM,Fecha,$A538,Linea,VLOOKUP(J$1,Data!$AP:$AR,3,FALSE),Cuenta,VLOOKUP(J$1,Data!$AP:$AR,2,FALSE))+SUMIFS(FX,Fecha,$A538,Linea,VLOOKUP(J$1,Data!$AP:$AR,3,FALSE),Cuenta,VLOOKUP(J$1,Data!$AP:$AR,2,FALSE))+J537,"")</f>
        <v/>
      </c>
      <c r="K538" s="3" t="str">
        <f>IF(AND($A538&lt;&gt;"",K$1&lt;&gt;""),SUMIFS(VM,Fecha,$A538,Linea,VLOOKUP(K$1,Data!$AP:$AR,3,FALSE),Cuenta,VLOOKUP(K$1,Data!$AP:$AR,2,FALSE))+SUMIFS(FX,Fecha,$A538,Linea,VLOOKUP(K$1,Data!$AP:$AR,3,FALSE),Cuenta,VLOOKUP(K$1,Data!$AP:$AR,2,FALSE))+K537,"")</f>
        <v/>
      </c>
      <c r="L538" s="3" t="str">
        <f>IF(AND($A538&lt;&gt;"",L$1&lt;&gt;""),SUMIFS(VM,Fecha,$A538,Linea,VLOOKUP(L$1,Data!$AP:$AR,3,FALSE),Cuenta,VLOOKUP(L$1,Data!$AP:$AR,2,FALSE))+SUMIFS(FX,Fecha,$A538,Linea,VLOOKUP(L$1,Data!$AP:$AR,3,FALSE),Cuenta,VLOOKUP(L$1,Data!$AP:$AR,2,FALSE))+L537,"")</f>
        <v/>
      </c>
      <c r="M538" s="3" t="str">
        <f>IF(AND($A538&lt;&gt;"",M$1&lt;&gt;""),SUMIFS(VM,Fecha,$A538,Linea,VLOOKUP(M$1,Data!$AP:$AR,3,FALSE),Cuenta,VLOOKUP(M$1,Data!$AP:$AR,2,FALSE))+SUMIFS(FX,Fecha,$A538,Linea,VLOOKUP(M$1,Data!$AP:$AR,3,FALSE),Cuenta,VLOOKUP(M$1,Data!$AP:$AR,2,FALSE))+M537,"")</f>
        <v/>
      </c>
      <c r="N538" s="3" t="str">
        <f>IF(AND($A538&lt;&gt;"",N$1&lt;&gt;""),SUMIFS(VM,Fecha,$A538,Linea,VLOOKUP(N$1,Data!$AP:$AR,3,FALSE),Cuenta,VLOOKUP(N$1,Data!$AP:$AR,2,FALSE))+SUMIFS(FX,Fecha,$A538,Linea,VLOOKUP(N$1,Data!$AP:$AR,3,FALSE),Cuenta,VLOOKUP(N$1,Data!$AP:$AR,2,FALSE))+N537,"")</f>
        <v/>
      </c>
    </row>
    <row r="539" spans="2:14" x14ac:dyDescent="0.25">
      <c r="B539" s="3" t="str">
        <f>IF(AND($A539&lt;&gt;"",B$1&lt;&gt;""),SUMIFS(VM,Fecha,$A539,Linea,VLOOKUP(B$1,Data!$AP:$AR,3,FALSE),Cuenta,VLOOKUP(B$1,Data!$AP:$AR,2,FALSE))+SUMIFS(FX,Fecha,$A539,Linea,VLOOKUP(B$1,Data!$AP:$AR,3,FALSE),Cuenta,VLOOKUP(B$1,Data!$AP:$AR,2,FALSE))+B538,"")</f>
        <v/>
      </c>
      <c r="C539" s="3" t="str">
        <f>IF(AND($A539&lt;&gt;"",C$1&lt;&gt;""),SUMIFS(VM,Fecha,$A539,Linea,VLOOKUP(C$1,Data!$AP:$AR,3,FALSE),Cuenta,VLOOKUP(C$1,Data!$AP:$AR,2,FALSE))+SUMIFS(FX,Fecha,$A539,Linea,VLOOKUP(C$1,Data!$AP:$AR,3,FALSE),Cuenta,VLOOKUP(C$1,Data!$AP:$AR,2,FALSE))+C538,"")</f>
        <v/>
      </c>
      <c r="D539" s="3" t="str">
        <f>IF(AND($A539&lt;&gt;"",D$1&lt;&gt;""),SUMIFS(VM,Fecha,$A539,Linea,VLOOKUP(D$1,Data!$AP:$AR,3,FALSE),Cuenta,VLOOKUP(D$1,Data!$AP:$AR,2,FALSE))+SUMIFS(FX,Fecha,$A539,Linea,VLOOKUP(D$1,Data!$AP:$AR,3,FALSE),Cuenta,VLOOKUP(D$1,Data!$AP:$AR,2,FALSE))+D538,"")</f>
        <v/>
      </c>
      <c r="E539" s="3" t="str">
        <f>IF(AND($A539&lt;&gt;"",E$1&lt;&gt;""),SUMIFS(VM,Fecha,$A539,Linea,VLOOKUP(E$1,Data!$AP:$AR,3,FALSE),Cuenta,VLOOKUP(E$1,Data!$AP:$AR,2,FALSE))+SUMIFS(FX,Fecha,$A539,Linea,VLOOKUP(E$1,Data!$AP:$AR,3,FALSE),Cuenta,VLOOKUP(E$1,Data!$AP:$AR,2,FALSE))+E538,"")</f>
        <v/>
      </c>
      <c r="F539" s="3" t="str">
        <f>IF(AND($A539&lt;&gt;"",F$1&lt;&gt;""),SUMIFS(VM,Fecha,$A539,Linea,VLOOKUP(F$1,Data!$AP:$AR,3,FALSE),Cuenta,VLOOKUP(F$1,Data!$AP:$AR,2,FALSE))+SUMIFS(FX,Fecha,$A539,Linea,VLOOKUP(F$1,Data!$AP:$AR,3,FALSE),Cuenta,VLOOKUP(F$1,Data!$AP:$AR,2,FALSE))+F538,"")</f>
        <v/>
      </c>
      <c r="G539" s="3" t="str">
        <f>IF(AND($A539&lt;&gt;"",G$1&lt;&gt;""),SUMIFS(VM,Fecha,$A539,Linea,VLOOKUP(G$1,Data!$AP:$AR,3,FALSE),Cuenta,VLOOKUP(G$1,Data!$AP:$AR,2,FALSE))+SUMIFS(FX,Fecha,$A539,Linea,VLOOKUP(G$1,Data!$AP:$AR,3,FALSE),Cuenta,VLOOKUP(G$1,Data!$AP:$AR,2,FALSE))+G538,"")</f>
        <v/>
      </c>
      <c r="H539" s="3" t="str">
        <f>IF(AND($A539&lt;&gt;"",H$1&lt;&gt;""),SUMIFS(VM,Fecha,$A539,Linea,VLOOKUP(H$1,Data!$AP:$AR,3,FALSE),Cuenta,VLOOKUP(H$1,Data!$AP:$AR,2,FALSE))+SUMIFS(FX,Fecha,$A539,Linea,VLOOKUP(H$1,Data!$AP:$AR,3,FALSE),Cuenta,VLOOKUP(H$1,Data!$AP:$AR,2,FALSE))+H538,"")</f>
        <v/>
      </c>
      <c r="I539" s="3" t="str">
        <f>IF(AND($A539&lt;&gt;"",I$1&lt;&gt;""),SUMIFS(VM,Fecha,$A539,Linea,VLOOKUP(I$1,Data!$AP:$AR,3,FALSE),Cuenta,VLOOKUP(I$1,Data!$AP:$AR,2,FALSE))+SUMIFS(FX,Fecha,$A539,Linea,VLOOKUP(I$1,Data!$AP:$AR,3,FALSE),Cuenta,VLOOKUP(I$1,Data!$AP:$AR,2,FALSE))+I538,"")</f>
        <v/>
      </c>
      <c r="J539" s="3" t="str">
        <f>IF(AND($A539&lt;&gt;"",J$1&lt;&gt;""),SUMIFS(VM,Fecha,$A539,Linea,VLOOKUP(J$1,Data!$AP:$AR,3,FALSE),Cuenta,VLOOKUP(J$1,Data!$AP:$AR,2,FALSE))+SUMIFS(FX,Fecha,$A539,Linea,VLOOKUP(J$1,Data!$AP:$AR,3,FALSE),Cuenta,VLOOKUP(J$1,Data!$AP:$AR,2,FALSE))+J538,"")</f>
        <v/>
      </c>
      <c r="K539" s="3" t="str">
        <f>IF(AND($A539&lt;&gt;"",K$1&lt;&gt;""),SUMIFS(VM,Fecha,$A539,Linea,VLOOKUP(K$1,Data!$AP:$AR,3,FALSE),Cuenta,VLOOKUP(K$1,Data!$AP:$AR,2,FALSE))+SUMIFS(FX,Fecha,$A539,Linea,VLOOKUP(K$1,Data!$AP:$AR,3,FALSE),Cuenta,VLOOKUP(K$1,Data!$AP:$AR,2,FALSE))+K538,"")</f>
        <v/>
      </c>
      <c r="L539" s="3" t="str">
        <f>IF(AND($A539&lt;&gt;"",L$1&lt;&gt;""),SUMIFS(VM,Fecha,$A539,Linea,VLOOKUP(L$1,Data!$AP:$AR,3,FALSE),Cuenta,VLOOKUP(L$1,Data!$AP:$AR,2,FALSE))+SUMIFS(FX,Fecha,$A539,Linea,VLOOKUP(L$1,Data!$AP:$AR,3,FALSE),Cuenta,VLOOKUP(L$1,Data!$AP:$AR,2,FALSE))+L538,"")</f>
        <v/>
      </c>
      <c r="M539" s="3" t="str">
        <f>IF(AND($A539&lt;&gt;"",M$1&lt;&gt;""),SUMIFS(VM,Fecha,$A539,Linea,VLOOKUP(M$1,Data!$AP:$AR,3,FALSE),Cuenta,VLOOKUP(M$1,Data!$AP:$AR,2,FALSE))+SUMIFS(FX,Fecha,$A539,Linea,VLOOKUP(M$1,Data!$AP:$AR,3,FALSE),Cuenta,VLOOKUP(M$1,Data!$AP:$AR,2,FALSE))+M538,"")</f>
        <v/>
      </c>
      <c r="N539" s="3" t="str">
        <f>IF(AND($A539&lt;&gt;"",N$1&lt;&gt;""),SUMIFS(VM,Fecha,$A539,Linea,VLOOKUP(N$1,Data!$AP:$AR,3,FALSE),Cuenta,VLOOKUP(N$1,Data!$AP:$AR,2,FALSE))+SUMIFS(FX,Fecha,$A539,Linea,VLOOKUP(N$1,Data!$AP:$AR,3,FALSE),Cuenta,VLOOKUP(N$1,Data!$AP:$AR,2,FALSE))+N538,"")</f>
        <v/>
      </c>
    </row>
    <row r="540" spans="2:14" x14ac:dyDescent="0.25">
      <c r="B540" s="3" t="str">
        <f>IF(AND($A540&lt;&gt;"",B$1&lt;&gt;""),SUMIFS(VM,Fecha,$A540,Linea,VLOOKUP(B$1,Data!$AP:$AR,3,FALSE),Cuenta,VLOOKUP(B$1,Data!$AP:$AR,2,FALSE))+SUMIFS(FX,Fecha,$A540,Linea,VLOOKUP(B$1,Data!$AP:$AR,3,FALSE),Cuenta,VLOOKUP(B$1,Data!$AP:$AR,2,FALSE))+B539,"")</f>
        <v/>
      </c>
      <c r="C540" s="3" t="str">
        <f>IF(AND($A540&lt;&gt;"",C$1&lt;&gt;""),SUMIFS(VM,Fecha,$A540,Linea,VLOOKUP(C$1,Data!$AP:$AR,3,FALSE),Cuenta,VLOOKUP(C$1,Data!$AP:$AR,2,FALSE))+SUMIFS(FX,Fecha,$A540,Linea,VLOOKUP(C$1,Data!$AP:$AR,3,FALSE),Cuenta,VLOOKUP(C$1,Data!$AP:$AR,2,FALSE))+C539,"")</f>
        <v/>
      </c>
      <c r="D540" s="3" t="str">
        <f>IF(AND($A540&lt;&gt;"",D$1&lt;&gt;""),SUMIFS(VM,Fecha,$A540,Linea,VLOOKUP(D$1,Data!$AP:$AR,3,FALSE),Cuenta,VLOOKUP(D$1,Data!$AP:$AR,2,FALSE))+SUMIFS(FX,Fecha,$A540,Linea,VLOOKUP(D$1,Data!$AP:$AR,3,FALSE),Cuenta,VLOOKUP(D$1,Data!$AP:$AR,2,FALSE))+D539,"")</f>
        <v/>
      </c>
      <c r="E540" s="3" t="str">
        <f>IF(AND($A540&lt;&gt;"",E$1&lt;&gt;""),SUMIFS(VM,Fecha,$A540,Linea,VLOOKUP(E$1,Data!$AP:$AR,3,FALSE),Cuenta,VLOOKUP(E$1,Data!$AP:$AR,2,FALSE))+SUMIFS(FX,Fecha,$A540,Linea,VLOOKUP(E$1,Data!$AP:$AR,3,FALSE),Cuenta,VLOOKUP(E$1,Data!$AP:$AR,2,FALSE))+E539,"")</f>
        <v/>
      </c>
      <c r="F540" s="3" t="str">
        <f>IF(AND($A540&lt;&gt;"",F$1&lt;&gt;""),SUMIFS(VM,Fecha,$A540,Linea,VLOOKUP(F$1,Data!$AP:$AR,3,FALSE),Cuenta,VLOOKUP(F$1,Data!$AP:$AR,2,FALSE))+SUMIFS(FX,Fecha,$A540,Linea,VLOOKUP(F$1,Data!$AP:$AR,3,FALSE),Cuenta,VLOOKUP(F$1,Data!$AP:$AR,2,FALSE))+F539,"")</f>
        <v/>
      </c>
      <c r="G540" s="3" t="str">
        <f>IF(AND($A540&lt;&gt;"",G$1&lt;&gt;""),SUMIFS(VM,Fecha,$A540,Linea,VLOOKUP(G$1,Data!$AP:$AR,3,FALSE),Cuenta,VLOOKUP(G$1,Data!$AP:$AR,2,FALSE))+SUMIFS(FX,Fecha,$A540,Linea,VLOOKUP(G$1,Data!$AP:$AR,3,FALSE),Cuenta,VLOOKUP(G$1,Data!$AP:$AR,2,FALSE))+G539,"")</f>
        <v/>
      </c>
      <c r="H540" s="3" t="str">
        <f>IF(AND($A540&lt;&gt;"",H$1&lt;&gt;""),SUMIFS(VM,Fecha,$A540,Linea,VLOOKUP(H$1,Data!$AP:$AR,3,FALSE),Cuenta,VLOOKUP(H$1,Data!$AP:$AR,2,FALSE))+SUMIFS(FX,Fecha,$A540,Linea,VLOOKUP(H$1,Data!$AP:$AR,3,FALSE),Cuenta,VLOOKUP(H$1,Data!$AP:$AR,2,FALSE))+H539,"")</f>
        <v/>
      </c>
      <c r="I540" s="3" t="str">
        <f>IF(AND($A540&lt;&gt;"",I$1&lt;&gt;""),SUMIFS(VM,Fecha,$A540,Linea,VLOOKUP(I$1,Data!$AP:$AR,3,FALSE),Cuenta,VLOOKUP(I$1,Data!$AP:$AR,2,FALSE))+SUMIFS(FX,Fecha,$A540,Linea,VLOOKUP(I$1,Data!$AP:$AR,3,FALSE),Cuenta,VLOOKUP(I$1,Data!$AP:$AR,2,FALSE))+I539,"")</f>
        <v/>
      </c>
      <c r="J540" s="3" t="str">
        <f>IF(AND($A540&lt;&gt;"",J$1&lt;&gt;""),SUMIFS(VM,Fecha,$A540,Linea,VLOOKUP(J$1,Data!$AP:$AR,3,FALSE),Cuenta,VLOOKUP(J$1,Data!$AP:$AR,2,FALSE))+SUMIFS(FX,Fecha,$A540,Linea,VLOOKUP(J$1,Data!$AP:$AR,3,FALSE),Cuenta,VLOOKUP(J$1,Data!$AP:$AR,2,FALSE))+J539,"")</f>
        <v/>
      </c>
      <c r="K540" s="3" t="str">
        <f>IF(AND($A540&lt;&gt;"",K$1&lt;&gt;""),SUMIFS(VM,Fecha,$A540,Linea,VLOOKUP(K$1,Data!$AP:$AR,3,FALSE),Cuenta,VLOOKUP(K$1,Data!$AP:$AR,2,FALSE))+SUMIFS(FX,Fecha,$A540,Linea,VLOOKUP(K$1,Data!$AP:$AR,3,FALSE),Cuenta,VLOOKUP(K$1,Data!$AP:$AR,2,FALSE))+K539,"")</f>
        <v/>
      </c>
      <c r="L540" s="3" t="str">
        <f>IF(AND($A540&lt;&gt;"",L$1&lt;&gt;""),SUMIFS(VM,Fecha,$A540,Linea,VLOOKUP(L$1,Data!$AP:$AR,3,FALSE),Cuenta,VLOOKUP(L$1,Data!$AP:$AR,2,FALSE))+SUMIFS(FX,Fecha,$A540,Linea,VLOOKUP(L$1,Data!$AP:$AR,3,FALSE),Cuenta,VLOOKUP(L$1,Data!$AP:$AR,2,FALSE))+L539,"")</f>
        <v/>
      </c>
      <c r="M540" s="3" t="str">
        <f>IF(AND($A540&lt;&gt;"",M$1&lt;&gt;""),SUMIFS(VM,Fecha,$A540,Linea,VLOOKUP(M$1,Data!$AP:$AR,3,FALSE),Cuenta,VLOOKUP(M$1,Data!$AP:$AR,2,FALSE))+SUMIFS(FX,Fecha,$A540,Linea,VLOOKUP(M$1,Data!$AP:$AR,3,FALSE),Cuenta,VLOOKUP(M$1,Data!$AP:$AR,2,FALSE))+M539,"")</f>
        <v/>
      </c>
      <c r="N540" s="3" t="str">
        <f>IF(AND($A540&lt;&gt;"",N$1&lt;&gt;""),SUMIFS(VM,Fecha,$A540,Linea,VLOOKUP(N$1,Data!$AP:$AR,3,FALSE),Cuenta,VLOOKUP(N$1,Data!$AP:$AR,2,FALSE))+SUMIFS(FX,Fecha,$A540,Linea,VLOOKUP(N$1,Data!$AP:$AR,3,FALSE),Cuenta,VLOOKUP(N$1,Data!$AP:$AR,2,FALSE))+N539,"")</f>
        <v/>
      </c>
    </row>
    <row r="541" spans="2:14" x14ac:dyDescent="0.25">
      <c r="B541" s="3" t="str">
        <f>IF(AND($A541&lt;&gt;"",B$1&lt;&gt;""),SUMIFS(VM,Fecha,$A541,Linea,VLOOKUP(B$1,Data!$AP:$AR,3,FALSE),Cuenta,VLOOKUP(B$1,Data!$AP:$AR,2,FALSE))+SUMIFS(FX,Fecha,$A541,Linea,VLOOKUP(B$1,Data!$AP:$AR,3,FALSE),Cuenta,VLOOKUP(B$1,Data!$AP:$AR,2,FALSE))+B540,"")</f>
        <v/>
      </c>
      <c r="C541" s="3" t="str">
        <f>IF(AND($A541&lt;&gt;"",C$1&lt;&gt;""),SUMIFS(VM,Fecha,$A541,Linea,VLOOKUP(C$1,Data!$AP:$AR,3,FALSE),Cuenta,VLOOKUP(C$1,Data!$AP:$AR,2,FALSE))+SUMIFS(FX,Fecha,$A541,Linea,VLOOKUP(C$1,Data!$AP:$AR,3,FALSE),Cuenta,VLOOKUP(C$1,Data!$AP:$AR,2,FALSE))+C540,"")</f>
        <v/>
      </c>
      <c r="D541" s="3" t="str">
        <f>IF(AND($A541&lt;&gt;"",D$1&lt;&gt;""),SUMIFS(VM,Fecha,$A541,Linea,VLOOKUP(D$1,Data!$AP:$AR,3,FALSE),Cuenta,VLOOKUP(D$1,Data!$AP:$AR,2,FALSE))+SUMIFS(FX,Fecha,$A541,Linea,VLOOKUP(D$1,Data!$AP:$AR,3,FALSE),Cuenta,VLOOKUP(D$1,Data!$AP:$AR,2,FALSE))+D540,"")</f>
        <v/>
      </c>
      <c r="E541" s="3" t="str">
        <f>IF(AND($A541&lt;&gt;"",E$1&lt;&gt;""),SUMIFS(VM,Fecha,$A541,Linea,VLOOKUP(E$1,Data!$AP:$AR,3,FALSE),Cuenta,VLOOKUP(E$1,Data!$AP:$AR,2,FALSE))+SUMIFS(FX,Fecha,$A541,Linea,VLOOKUP(E$1,Data!$AP:$AR,3,FALSE),Cuenta,VLOOKUP(E$1,Data!$AP:$AR,2,FALSE))+E540,"")</f>
        <v/>
      </c>
      <c r="F541" s="3" t="str">
        <f>IF(AND($A541&lt;&gt;"",F$1&lt;&gt;""),SUMIFS(VM,Fecha,$A541,Linea,VLOOKUP(F$1,Data!$AP:$AR,3,FALSE),Cuenta,VLOOKUP(F$1,Data!$AP:$AR,2,FALSE))+SUMIFS(FX,Fecha,$A541,Linea,VLOOKUP(F$1,Data!$AP:$AR,3,FALSE),Cuenta,VLOOKUP(F$1,Data!$AP:$AR,2,FALSE))+F540,"")</f>
        <v/>
      </c>
      <c r="G541" s="3" t="str">
        <f>IF(AND($A541&lt;&gt;"",G$1&lt;&gt;""),SUMIFS(VM,Fecha,$A541,Linea,VLOOKUP(G$1,Data!$AP:$AR,3,FALSE),Cuenta,VLOOKUP(G$1,Data!$AP:$AR,2,FALSE))+SUMIFS(FX,Fecha,$A541,Linea,VLOOKUP(G$1,Data!$AP:$AR,3,FALSE),Cuenta,VLOOKUP(G$1,Data!$AP:$AR,2,FALSE))+G540,"")</f>
        <v/>
      </c>
      <c r="H541" s="3" t="str">
        <f>IF(AND($A541&lt;&gt;"",H$1&lt;&gt;""),SUMIFS(VM,Fecha,$A541,Linea,VLOOKUP(H$1,Data!$AP:$AR,3,FALSE),Cuenta,VLOOKUP(H$1,Data!$AP:$AR,2,FALSE))+SUMIFS(FX,Fecha,$A541,Linea,VLOOKUP(H$1,Data!$AP:$AR,3,FALSE),Cuenta,VLOOKUP(H$1,Data!$AP:$AR,2,FALSE))+H540,"")</f>
        <v/>
      </c>
      <c r="I541" s="3" t="str">
        <f>IF(AND($A541&lt;&gt;"",I$1&lt;&gt;""),SUMIFS(VM,Fecha,$A541,Linea,VLOOKUP(I$1,Data!$AP:$AR,3,FALSE),Cuenta,VLOOKUP(I$1,Data!$AP:$AR,2,FALSE))+SUMIFS(FX,Fecha,$A541,Linea,VLOOKUP(I$1,Data!$AP:$AR,3,FALSE),Cuenta,VLOOKUP(I$1,Data!$AP:$AR,2,FALSE))+I540,"")</f>
        <v/>
      </c>
      <c r="J541" s="3" t="str">
        <f>IF(AND($A541&lt;&gt;"",J$1&lt;&gt;""),SUMIFS(VM,Fecha,$A541,Linea,VLOOKUP(J$1,Data!$AP:$AR,3,FALSE),Cuenta,VLOOKUP(J$1,Data!$AP:$AR,2,FALSE))+SUMIFS(FX,Fecha,$A541,Linea,VLOOKUP(J$1,Data!$AP:$AR,3,FALSE),Cuenta,VLOOKUP(J$1,Data!$AP:$AR,2,FALSE))+J540,"")</f>
        <v/>
      </c>
      <c r="K541" s="3" t="str">
        <f>IF(AND($A541&lt;&gt;"",K$1&lt;&gt;""),SUMIFS(VM,Fecha,$A541,Linea,VLOOKUP(K$1,Data!$AP:$AR,3,FALSE),Cuenta,VLOOKUP(K$1,Data!$AP:$AR,2,FALSE))+SUMIFS(FX,Fecha,$A541,Linea,VLOOKUP(K$1,Data!$AP:$AR,3,FALSE),Cuenta,VLOOKUP(K$1,Data!$AP:$AR,2,FALSE))+K540,"")</f>
        <v/>
      </c>
      <c r="L541" s="3" t="str">
        <f>IF(AND($A541&lt;&gt;"",L$1&lt;&gt;""),SUMIFS(VM,Fecha,$A541,Linea,VLOOKUP(L$1,Data!$AP:$AR,3,FALSE),Cuenta,VLOOKUP(L$1,Data!$AP:$AR,2,FALSE))+SUMIFS(FX,Fecha,$A541,Linea,VLOOKUP(L$1,Data!$AP:$AR,3,FALSE),Cuenta,VLOOKUP(L$1,Data!$AP:$AR,2,FALSE))+L540,"")</f>
        <v/>
      </c>
      <c r="M541" s="3" t="str">
        <f>IF(AND($A541&lt;&gt;"",M$1&lt;&gt;""),SUMIFS(VM,Fecha,$A541,Linea,VLOOKUP(M$1,Data!$AP:$AR,3,FALSE),Cuenta,VLOOKUP(M$1,Data!$AP:$AR,2,FALSE))+SUMIFS(FX,Fecha,$A541,Linea,VLOOKUP(M$1,Data!$AP:$AR,3,FALSE),Cuenta,VLOOKUP(M$1,Data!$AP:$AR,2,FALSE))+M540,"")</f>
        <v/>
      </c>
      <c r="N541" s="3" t="str">
        <f>IF(AND($A541&lt;&gt;"",N$1&lt;&gt;""),SUMIFS(VM,Fecha,$A541,Linea,VLOOKUP(N$1,Data!$AP:$AR,3,FALSE),Cuenta,VLOOKUP(N$1,Data!$AP:$AR,2,FALSE))+SUMIFS(FX,Fecha,$A541,Linea,VLOOKUP(N$1,Data!$AP:$AR,3,FALSE),Cuenta,VLOOKUP(N$1,Data!$AP:$AR,2,FALSE))+N540,"")</f>
        <v/>
      </c>
    </row>
    <row r="542" spans="2:14" x14ac:dyDescent="0.25">
      <c r="B542" s="3" t="str">
        <f>IF(AND($A542&lt;&gt;"",B$1&lt;&gt;""),SUMIFS(VM,Fecha,$A542,Linea,VLOOKUP(B$1,Data!$AP:$AR,3,FALSE),Cuenta,VLOOKUP(B$1,Data!$AP:$AR,2,FALSE))+SUMIFS(FX,Fecha,$A542,Linea,VLOOKUP(B$1,Data!$AP:$AR,3,FALSE),Cuenta,VLOOKUP(B$1,Data!$AP:$AR,2,FALSE))+B541,"")</f>
        <v/>
      </c>
      <c r="C542" s="3" t="str">
        <f>IF(AND($A542&lt;&gt;"",C$1&lt;&gt;""),SUMIFS(VM,Fecha,$A542,Linea,VLOOKUP(C$1,Data!$AP:$AR,3,FALSE),Cuenta,VLOOKUP(C$1,Data!$AP:$AR,2,FALSE))+SUMIFS(FX,Fecha,$A542,Linea,VLOOKUP(C$1,Data!$AP:$AR,3,FALSE),Cuenta,VLOOKUP(C$1,Data!$AP:$AR,2,FALSE))+C541,"")</f>
        <v/>
      </c>
      <c r="D542" s="3" t="str">
        <f>IF(AND($A542&lt;&gt;"",D$1&lt;&gt;""),SUMIFS(VM,Fecha,$A542,Linea,VLOOKUP(D$1,Data!$AP:$AR,3,FALSE),Cuenta,VLOOKUP(D$1,Data!$AP:$AR,2,FALSE))+SUMIFS(FX,Fecha,$A542,Linea,VLOOKUP(D$1,Data!$AP:$AR,3,FALSE),Cuenta,VLOOKUP(D$1,Data!$AP:$AR,2,FALSE))+D541,"")</f>
        <v/>
      </c>
      <c r="E542" s="3" t="str">
        <f>IF(AND($A542&lt;&gt;"",E$1&lt;&gt;""),SUMIFS(VM,Fecha,$A542,Linea,VLOOKUP(E$1,Data!$AP:$AR,3,FALSE),Cuenta,VLOOKUP(E$1,Data!$AP:$AR,2,FALSE))+SUMIFS(FX,Fecha,$A542,Linea,VLOOKUP(E$1,Data!$AP:$AR,3,FALSE),Cuenta,VLOOKUP(E$1,Data!$AP:$AR,2,FALSE))+E541,"")</f>
        <v/>
      </c>
      <c r="F542" s="3" t="str">
        <f>IF(AND($A542&lt;&gt;"",F$1&lt;&gt;""),SUMIFS(VM,Fecha,$A542,Linea,VLOOKUP(F$1,Data!$AP:$AR,3,FALSE),Cuenta,VLOOKUP(F$1,Data!$AP:$AR,2,FALSE))+SUMIFS(FX,Fecha,$A542,Linea,VLOOKUP(F$1,Data!$AP:$AR,3,FALSE),Cuenta,VLOOKUP(F$1,Data!$AP:$AR,2,FALSE))+F541,"")</f>
        <v/>
      </c>
      <c r="G542" s="3" t="str">
        <f>IF(AND($A542&lt;&gt;"",G$1&lt;&gt;""),SUMIFS(VM,Fecha,$A542,Linea,VLOOKUP(G$1,Data!$AP:$AR,3,FALSE),Cuenta,VLOOKUP(G$1,Data!$AP:$AR,2,FALSE))+SUMIFS(FX,Fecha,$A542,Linea,VLOOKUP(G$1,Data!$AP:$AR,3,FALSE),Cuenta,VLOOKUP(G$1,Data!$AP:$AR,2,FALSE))+G541,"")</f>
        <v/>
      </c>
      <c r="H542" s="3" t="str">
        <f>IF(AND($A542&lt;&gt;"",H$1&lt;&gt;""),SUMIFS(VM,Fecha,$A542,Linea,VLOOKUP(H$1,Data!$AP:$AR,3,FALSE),Cuenta,VLOOKUP(H$1,Data!$AP:$AR,2,FALSE))+SUMIFS(FX,Fecha,$A542,Linea,VLOOKUP(H$1,Data!$AP:$AR,3,FALSE),Cuenta,VLOOKUP(H$1,Data!$AP:$AR,2,FALSE))+H541,"")</f>
        <v/>
      </c>
      <c r="I542" s="3" t="str">
        <f>IF(AND($A542&lt;&gt;"",I$1&lt;&gt;""),SUMIFS(VM,Fecha,$A542,Linea,VLOOKUP(I$1,Data!$AP:$AR,3,FALSE),Cuenta,VLOOKUP(I$1,Data!$AP:$AR,2,FALSE))+SUMIFS(FX,Fecha,$A542,Linea,VLOOKUP(I$1,Data!$AP:$AR,3,FALSE),Cuenta,VLOOKUP(I$1,Data!$AP:$AR,2,FALSE))+I541,"")</f>
        <v/>
      </c>
      <c r="J542" s="3" t="str">
        <f>IF(AND($A542&lt;&gt;"",J$1&lt;&gt;""),SUMIFS(VM,Fecha,$A542,Linea,VLOOKUP(J$1,Data!$AP:$AR,3,FALSE),Cuenta,VLOOKUP(J$1,Data!$AP:$AR,2,FALSE))+SUMIFS(FX,Fecha,$A542,Linea,VLOOKUP(J$1,Data!$AP:$AR,3,FALSE),Cuenta,VLOOKUP(J$1,Data!$AP:$AR,2,FALSE))+J541,"")</f>
        <v/>
      </c>
      <c r="K542" s="3" t="str">
        <f>IF(AND($A542&lt;&gt;"",K$1&lt;&gt;""),SUMIFS(VM,Fecha,$A542,Linea,VLOOKUP(K$1,Data!$AP:$AR,3,FALSE),Cuenta,VLOOKUP(K$1,Data!$AP:$AR,2,FALSE))+SUMIFS(FX,Fecha,$A542,Linea,VLOOKUP(K$1,Data!$AP:$AR,3,FALSE),Cuenta,VLOOKUP(K$1,Data!$AP:$AR,2,FALSE))+K541,"")</f>
        <v/>
      </c>
      <c r="L542" s="3" t="str">
        <f>IF(AND($A542&lt;&gt;"",L$1&lt;&gt;""),SUMIFS(VM,Fecha,$A542,Linea,VLOOKUP(L$1,Data!$AP:$AR,3,FALSE),Cuenta,VLOOKUP(L$1,Data!$AP:$AR,2,FALSE))+SUMIFS(FX,Fecha,$A542,Linea,VLOOKUP(L$1,Data!$AP:$AR,3,FALSE),Cuenta,VLOOKUP(L$1,Data!$AP:$AR,2,FALSE))+L541,"")</f>
        <v/>
      </c>
      <c r="M542" s="3" t="str">
        <f>IF(AND($A542&lt;&gt;"",M$1&lt;&gt;""),SUMIFS(VM,Fecha,$A542,Linea,VLOOKUP(M$1,Data!$AP:$AR,3,FALSE),Cuenta,VLOOKUP(M$1,Data!$AP:$AR,2,FALSE))+SUMIFS(FX,Fecha,$A542,Linea,VLOOKUP(M$1,Data!$AP:$AR,3,FALSE),Cuenta,VLOOKUP(M$1,Data!$AP:$AR,2,FALSE))+M541,"")</f>
        <v/>
      </c>
      <c r="N542" s="3" t="str">
        <f>IF(AND($A542&lt;&gt;"",N$1&lt;&gt;""),SUMIFS(VM,Fecha,$A542,Linea,VLOOKUP(N$1,Data!$AP:$AR,3,FALSE),Cuenta,VLOOKUP(N$1,Data!$AP:$AR,2,FALSE))+SUMIFS(FX,Fecha,$A542,Linea,VLOOKUP(N$1,Data!$AP:$AR,3,FALSE),Cuenta,VLOOKUP(N$1,Data!$AP:$AR,2,FALSE))+N541,"")</f>
        <v/>
      </c>
    </row>
    <row r="543" spans="2:14" x14ac:dyDescent="0.25">
      <c r="B543" s="3" t="str">
        <f>IF(AND($A543&lt;&gt;"",B$1&lt;&gt;""),SUMIFS(VM,Fecha,$A543,Linea,VLOOKUP(B$1,Data!$AP:$AR,3,FALSE),Cuenta,VLOOKUP(B$1,Data!$AP:$AR,2,FALSE))+SUMIFS(FX,Fecha,$A543,Linea,VLOOKUP(B$1,Data!$AP:$AR,3,FALSE),Cuenta,VLOOKUP(B$1,Data!$AP:$AR,2,FALSE))+B542,"")</f>
        <v/>
      </c>
      <c r="C543" s="3" t="str">
        <f>IF(AND($A543&lt;&gt;"",C$1&lt;&gt;""),SUMIFS(VM,Fecha,$A543,Linea,VLOOKUP(C$1,Data!$AP:$AR,3,FALSE),Cuenta,VLOOKUP(C$1,Data!$AP:$AR,2,FALSE))+SUMIFS(FX,Fecha,$A543,Linea,VLOOKUP(C$1,Data!$AP:$AR,3,FALSE),Cuenta,VLOOKUP(C$1,Data!$AP:$AR,2,FALSE))+C542,"")</f>
        <v/>
      </c>
      <c r="D543" s="3" t="str">
        <f>IF(AND($A543&lt;&gt;"",D$1&lt;&gt;""),SUMIFS(VM,Fecha,$A543,Linea,VLOOKUP(D$1,Data!$AP:$AR,3,FALSE),Cuenta,VLOOKUP(D$1,Data!$AP:$AR,2,FALSE))+SUMIFS(FX,Fecha,$A543,Linea,VLOOKUP(D$1,Data!$AP:$AR,3,FALSE),Cuenta,VLOOKUP(D$1,Data!$AP:$AR,2,FALSE))+D542,"")</f>
        <v/>
      </c>
      <c r="E543" s="3" t="str">
        <f>IF(AND($A543&lt;&gt;"",E$1&lt;&gt;""),SUMIFS(VM,Fecha,$A543,Linea,VLOOKUP(E$1,Data!$AP:$AR,3,FALSE),Cuenta,VLOOKUP(E$1,Data!$AP:$AR,2,FALSE))+SUMIFS(FX,Fecha,$A543,Linea,VLOOKUP(E$1,Data!$AP:$AR,3,FALSE),Cuenta,VLOOKUP(E$1,Data!$AP:$AR,2,FALSE))+E542,"")</f>
        <v/>
      </c>
      <c r="F543" s="3" t="str">
        <f>IF(AND($A543&lt;&gt;"",F$1&lt;&gt;""),SUMIFS(VM,Fecha,$A543,Linea,VLOOKUP(F$1,Data!$AP:$AR,3,FALSE),Cuenta,VLOOKUP(F$1,Data!$AP:$AR,2,FALSE))+SUMIFS(FX,Fecha,$A543,Linea,VLOOKUP(F$1,Data!$AP:$AR,3,FALSE),Cuenta,VLOOKUP(F$1,Data!$AP:$AR,2,FALSE))+F542,"")</f>
        <v/>
      </c>
      <c r="G543" s="3" t="str">
        <f>IF(AND($A543&lt;&gt;"",G$1&lt;&gt;""),SUMIFS(VM,Fecha,$A543,Linea,VLOOKUP(G$1,Data!$AP:$AR,3,FALSE),Cuenta,VLOOKUP(G$1,Data!$AP:$AR,2,FALSE))+SUMIFS(FX,Fecha,$A543,Linea,VLOOKUP(G$1,Data!$AP:$AR,3,FALSE),Cuenta,VLOOKUP(G$1,Data!$AP:$AR,2,FALSE))+G542,"")</f>
        <v/>
      </c>
      <c r="H543" s="3" t="str">
        <f>IF(AND($A543&lt;&gt;"",H$1&lt;&gt;""),SUMIFS(VM,Fecha,$A543,Linea,VLOOKUP(H$1,Data!$AP:$AR,3,FALSE),Cuenta,VLOOKUP(H$1,Data!$AP:$AR,2,FALSE))+SUMIFS(FX,Fecha,$A543,Linea,VLOOKUP(H$1,Data!$AP:$AR,3,FALSE),Cuenta,VLOOKUP(H$1,Data!$AP:$AR,2,FALSE))+H542,"")</f>
        <v/>
      </c>
      <c r="I543" s="3" t="str">
        <f>IF(AND($A543&lt;&gt;"",I$1&lt;&gt;""),SUMIFS(VM,Fecha,$A543,Linea,VLOOKUP(I$1,Data!$AP:$AR,3,FALSE),Cuenta,VLOOKUP(I$1,Data!$AP:$AR,2,FALSE))+SUMIFS(FX,Fecha,$A543,Linea,VLOOKUP(I$1,Data!$AP:$AR,3,FALSE),Cuenta,VLOOKUP(I$1,Data!$AP:$AR,2,FALSE))+I542,"")</f>
        <v/>
      </c>
      <c r="J543" s="3" t="str">
        <f>IF(AND($A543&lt;&gt;"",J$1&lt;&gt;""),SUMIFS(VM,Fecha,$A543,Linea,VLOOKUP(J$1,Data!$AP:$AR,3,FALSE),Cuenta,VLOOKUP(J$1,Data!$AP:$AR,2,FALSE))+SUMIFS(FX,Fecha,$A543,Linea,VLOOKUP(J$1,Data!$AP:$AR,3,FALSE),Cuenta,VLOOKUP(J$1,Data!$AP:$AR,2,FALSE))+J542,"")</f>
        <v/>
      </c>
      <c r="K543" s="3" t="str">
        <f>IF(AND($A543&lt;&gt;"",K$1&lt;&gt;""),SUMIFS(VM,Fecha,$A543,Linea,VLOOKUP(K$1,Data!$AP:$AR,3,FALSE),Cuenta,VLOOKUP(K$1,Data!$AP:$AR,2,FALSE))+SUMIFS(FX,Fecha,$A543,Linea,VLOOKUP(K$1,Data!$AP:$AR,3,FALSE),Cuenta,VLOOKUP(K$1,Data!$AP:$AR,2,FALSE))+K542,"")</f>
        <v/>
      </c>
      <c r="L543" s="3" t="str">
        <f>IF(AND($A543&lt;&gt;"",L$1&lt;&gt;""),SUMIFS(VM,Fecha,$A543,Linea,VLOOKUP(L$1,Data!$AP:$AR,3,FALSE),Cuenta,VLOOKUP(L$1,Data!$AP:$AR,2,FALSE))+SUMIFS(FX,Fecha,$A543,Linea,VLOOKUP(L$1,Data!$AP:$AR,3,FALSE),Cuenta,VLOOKUP(L$1,Data!$AP:$AR,2,FALSE))+L542,"")</f>
        <v/>
      </c>
      <c r="M543" s="3" t="str">
        <f>IF(AND($A543&lt;&gt;"",M$1&lt;&gt;""),SUMIFS(VM,Fecha,$A543,Linea,VLOOKUP(M$1,Data!$AP:$AR,3,FALSE),Cuenta,VLOOKUP(M$1,Data!$AP:$AR,2,FALSE))+SUMIFS(FX,Fecha,$A543,Linea,VLOOKUP(M$1,Data!$AP:$AR,3,FALSE),Cuenta,VLOOKUP(M$1,Data!$AP:$AR,2,FALSE))+M542,"")</f>
        <v/>
      </c>
      <c r="N543" s="3" t="str">
        <f>IF(AND($A543&lt;&gt;"",N$1&lt;&gt;""),SUMIFS(VM,Fecha,$A543,Linea,VLOOKUP(N$1,Data!$AP:$AR,3,FALSE),Cuenta,VLOOKUP(N$1,Data!$AP:$AR,2,FALSE))+SUMIFS(FX,Fecha,$A543,Linea,VLOOKUP(N$1,Data!$AP:$AR,3,FALSE),Cuenta,VLOOKUP(N$1,Data!$AP:$AR,2,FALSE))+N542,"")</f>
        <v/>
      </c>
    </row>
    <row r="544" spans="2:14" x14ac:dyDescent="0.25">
      <c r="B544" s="3" t="str">
        <f>IF(AND($A544&lt;&gt;"",B$1&lt;&gt;""),SUMIFS(VM,Fecha,$A544,Linea,VLOOKUP(B$1,Data!$AP:$AR,3,FALSE),Cuenta,VLOOKUP(B$1,Data!$AP:$AR,2,FALSE))+SUMIFS(FX,Fecha,$A544,Linea,VLOOKUP(B$1,Data!$AP:$AR,3,FALSE),Cuenta,VLOOKUP(B$1,Data!$AP:$AR,2,FALSE))+B543,"")</f>
        <v/>
      </c>
      <c r="C544" s="3" t="str">
        <f>IF(AND($A544&lt;&gt;"",C$1&lt;&gt;""),SUMIFS(VM,Fecha,$A544,Linea,VLOOKUP(C$1,Data!$AP:$AR,3,FALSE),Cuenta,VLOOKUP(C$1,Data!$AP:$AR,2,FALSE))+SUMIFS(FX,Fecha,$A544,Linea,VLOOKUP(C$1,Data!$AP:$AR,3,FALSE),Cuenta,VLOOKUP(C$1,Data!$AP:$AR,2,FALSE))+C543,"")</f>
        <v/>
      </c>
      <c r="D544" s="3" t="str">
        <f>IF(AND($A544&lt;&gt;"",D$1&lt;&gt;""),SUMIFS(VM,Fecha,$A544,Linea,VLOOKUP(D$1,Data!$AP:$AR,3,FALSE),Cuenta,VLOOKUP(D$1,Data!$AP:$AR,2,FALSE))+SUMIFS(FX,Fecha,$A544,Linea,VLOOKUP(D$1,Data!$AP:$AR,3,FALSE),Cuenta,VLOOKUP(D$1,Data!$AP:$AR,2,FALSE))+D543,"")</f>
        <v/>
      </c>
      <c r="E544" s="3" t="str">
        <f>IF(AND($A544&lt;&gt;"",E$1&lt;&gt;""),SUMIFS(VM,Fecha,$A544,Linea,VLOOKUP(E$1,Data!$AP:$AR,3,FALSE),Cuenta,VLOOKUP(E$1,Data!$AP:$AR,2,FALSE))+SUMIFS(FX,Fecha,$A544,Linea,VLOOKUP(E$1,Data!$AP:$AR,3,FALSE),Cuenta,VLOOKUP(E$1,Data!$AP:$AR,2,FALSE))+E543,"")</f>
        <v/>
      </c>
      <c r="F544" s="3" t="str">
        <f>IF(AND($A544&lt;&gt;"",F$1&lt;&gt;""),SUMIFS(VM,Fecha,$A544,Linea,VLOOKUP(F$1,Data!$AP:$AR,3,FALSE),Cuenta,VLOOKUP(F$1,Data!$AP:$AR,2,FALSE))+SUMIFS(FX,Fecha,$A544,Linea,VLOOKUP(F$1,Data!$AP:$AR,3,FALSE),Cuenta,VLOOKUP(F$1,Data!$AP:$AR,2,FALSE))+F543,"")</f>
        <v/>
      </c>
      <c r="G544" s="3" t="str">
        <f>IF(AND($A544&lt;&gt;"",G$1&lt;&gt;""),SUMIFS(VM,Fecha,$A544,Linea,VLOOKUP(G$1,Data!$AP:$AR,3,FALSE),Cuenta,VLOOKUP(G$1,Data!$AP:$AR,2,FALSE))+SUMIFS(FX,Fecha,$A544,Linea,VLOOKUP(G$1,Data!$AP:$AR,3,FALSE),Cuenta,VLOOKUP(G$1,Data!$AP:$AR,2,FALSE))+G543,"")</f>
        <v/>
      </c>
      <c r="H544" s="3" t="str">
        <f>IF(AND($A544&lt;&gt;"",H$1&lt;&gt;""),SUMIFS(VM,Fecha,$A544,Linea,VLOOKUP(H$1,Data!$AP:$AR,3,FALSE),Cuenta,VLOOKUP(H$1,Data!$AP:$AR,2,FALSE))+SUMIFS(FX,Fecha,$A544,Linea,VLOOKUP(H$1,Data!$AP:$AR,3,FALSE),Cuenta,VLOOKUP(H$1,Data!$AP:$AR,2,FALSE))+H543,"")</f>
        <v/>
      </c>
      <c r="I544" s="3" t="str">
        <f>IF(AND($A544&lt;&gt;"",I$1&lt;&gt;""),SUMIFS(VM,Fecha,$A544,Linea,VLOOKUP(I$1,Data!$AP:$AR,3,FALSE),Cuenta,VLOOKUP(I$1,Data!$AP:$AR,2,FALSE))+SUMIFS(FX,Fecha,$A544,Linea,VLOOKUP(I$1,Data!$AP:$AR,3,FALSE),Cuenta,VLOOKUP(I$1,Data!$AP:$AR,2,FALSE))+I543,"")</f>
        <v/>
      </c>
      <c r="J544" s="3" t="str">
        <f>IF(AND($A544&lt;&gt;"",J$1&lt;&gt;""),SUMIFS(VM,Fecha,$A544,Linea,VLOOKUP(J$1,Data!$AP:$AR,3,FALSE),Cuenta,VLOOKUP(J$1,Data!$AP:$AR,2,FALSE))+SUMIFS(FX,Fecha,$A544,Linea,VLOOKUP(J$1,Data!$AP:$AR,3,FALSE),Cuenta,VLOOKUP(J$1,Data!$AP:$AR,2,FALSE))+J543,"")</f>
        <v/>
      </c>
      <c r="K544" s="3" t="str">
        <f>IF(AND($A544&lt;&gt;"",K$1&lt;&gt;""),SUMIFS(VM,Fecha,$A544,Linea,VLOOKUP(K$1,Data!$AP:$AR,3,FALSE),Cuenta,VLOOKUP(K$1,Data!$AP:$AR,2,FALSE))+SUMIFS(FX,Fecha,$A544,Linea,VLOOKUP(K$1,Data!$AP:$AR,3,FALSE),Cuenta,VLOOKUP(K$1,Data!$AP:$AR,2,FALSE))+K543,"")</f>
        <v/>
      </c>
      <c r="L544" s="3" t="str">
        <f>IF(AND($A544&lt;&gt;"",L$1&lt;&gt;""),SUMIFS(VM,Fecha,$A544,Linea,VLOOKUP(L$1,Data!$AP:$AR,3,FALSE),Cuenta,VLOOKUP(L$1,Data!$AP:$AR,2,FALSE))+SUMIFS(FX,Fecha,$A544,Linea,VLOOKUP(L$1,Data!$AP:$AR,3,FALSE),Cuenta,VLOOKUP(L$1,Data!$AP:$AR,2,FALSE))+L543,"")</f>
        <v/>
      </c>
      <c r="M544" s="3" t="str">
        <f>IF(AND($A544&lt;&gt;"",M$1&lt;&gt;""),SUMIFS(VM,Fecha,$A544,Linea,VLOOKUP(M$1,Data!$AP:$AR,3,FALSE),Cuenta,VLOOKUP(M$1,Data!$AP:$AR,2,FALSE))+SUMIFS(FX,Fecha,$A544,Linea,VLOOKUP(M$1,Data!$AP:$AR,3,FALSE),Cuenta,VLOOKUP(M$1,Data!$AP:$AR,2,FALSE))+M543,"")</f>
        <v/>
      </c>
      <c r="N544" s="3" t="str">
        <f>IF(AND($A544&lt;&gt;"",N$1&lt;&gt;""),SUMIFS(VM,Fecha,$A544,Linea,VLOOKUP(N$1,Data!$AP:$AR,3,FALSE),Cuenta,VLOOKUP(N$1,Data!$AP:$AR,2,FALSE))+SUMIFS(FX,Fecha,$A544,Linea,VLOOKUP(N$1,Data!$AP:$AR,3,FALSE),Cuenta,VLOOKUP(N$1,Data!$AP:$AR,2,FALSE))+N543,"")</f>
        <v/>
      </c>
    </row>
    <row r="545" spans="2:14" x14ac:dyDescent="0.25">
      <c r="B545" s="3" t="str">
        <f>IF(AND($A545&lt;&gt;"",B$1&lt;&gt;""),SUMIFS(VM,Fecha,$A545,Linea,VLOOKUP(B$1,Data!$AP:$AR,3,FALSE),Cuenta,VLOOKUP(B$1,Data!$AP:$AR,2,FALSE))+SUMIFS(FX,Fecha,$A545,Linea,VLOOKUP(B$1,Data!$AP:$AR,3,FALSE),Cuenta,VLOOKUP(B$1,Data!$AP:$AR,2,FALSE))+B544,"")</f>
        <v/>
      </c>
      <c r="C545" s="3" t="str">
        <f>IF(AND($A545&lt;&gt;"",C$1&lt;&gt;""),SUMIFS(VM,Fecha,$A545,Linea,VLOOKUP(C$1,Data!$AP:$AR,3,FALSE),Cuenta,VLOOKUP(C$1,Data!$AP:$AR,2,FALSE))+SUMIFS(FX,Fecha,$A545,Linea,VLOOKUP(C$1,Data!$AP:$AR,3,FALSE),Cuenta,VLOOKUP(C$1,Data!$AP:$AR,2,FALSE))+C544,"")</f>
        <v/>
      </c>
      <c r="D545" s="3" t="str">
        <f>IF(AND($A545&lt;&gt;"",D$1&lt;&gt;""),SUMIFS(VM,Fecha,$A545,Linea,VLOOKUP(D$1,Data!$AP:$AR,3,FALSE),Cuenta,VLOOKUP(D$1,Data!$AP:$AR,2,FALSE))+SUMIFS(FX,Fecha,$A545,Linea,VLOOKUP(D$1,Data!$AP:$AR,3,FALSE),Cuenta,VLOOKUP(D$1,Data!$AP:$AR,2,FALSE))+D544,"")</f>
        <v/>
      </c>
      <c r="E545" s="3" t="str">
        <f>IF(AND($A545&lt;&gt;"",E$1&lt;&gt;""),SUMIFS(VM,Fecha,$A545,Linea,VLOOKUP(E$1,Data!$AP:$AR,3,FALSE),Cuenta,VLOOKUP(E$1,Data!$AP:$AR,2,FALSE))+SUMIFS(FX,Fecha,$A545,Linea,VLOOKUP(E$1,Data!$AP:$AR,3,FALSE),Cuenta,VLOOKUP(E$1,Data!$AP:$AR,2,FALSE))+E544,"")</f>
        <v/>
      </c>
      <c r="F545" s="3" t="str">
        <f>IF(AND($A545&lt;&gt;"",F$1&lt;&gt;""),SUMIFS(VM,Fecha,$A545,Linea,VLOOKUP(F$1,Data!$AP:$AR,3,FALSE),Cuenta,VLOOKUP(F$1,Data!$AP:$AR,2,FALSE))+SUMIFS(FX,Fecha,$A545,Linea,VLOOKUP(F$1,Data!$AP:$AR,3,FALSE),Cuenta,VLOOKUP(F$1,Data!$AP:$AR,2,FALSE))+F544,"")</f>
        <v/>
      </c>
      <c r="G545" s="3" t="str">
        <f>IF(AND($A545&lt;&gt;"",G$1&lt;&gt;""),SUMIFS(VM,Fecha,$A545,Linea,VLOOKUP(G$1,Data!$AP:$AR,3,FALSE),Cuenta,VLOOKUP(G$1,Data!$AP:$AR,2,FALSE))+SUMIFS(FX,Fecha,$A545,Linea,VLOOKUP(G$1,Data!$AP:$AR,3,FALSE),Cuenta,VLOOKUP(G$1,Data!$AP:$AR,2,FALSE))+G544,"")</f>
        <v/>
      </c>
      <c r="H545" s="3" t="str">
        <f>IF(AND($A545&lt;&gt;"",H$1&lt;&gt;""),SUMIFS(VM,Fecha,$A545,Linea,VLOOKUP(H$1,Data!$AP:$AR,3,FALSE),Cuenta,VLOOKUP(H$1,Data!$AP:$AR,2,FALSE))+SUMIFS(FX,Fecha,$A545,Linea,VLOOKUP(H$1,Data!$AP:$AR,3,FALSE),Cuenta,VLOOKUP(H$1,Data!$AP:$AR,2,FALSE))+H544,"")</f>
        <v/>
      </c>
      <c r="I545" s="3" t="str">
        <f>IF(AND($A545&lt;&gt;"",I$1&lt;&gt;""),SUMIFS(VM,Fecha,$A545,Linea,VLOOKUP(I$1,Data!$AP:$AR,3,FALSE),Cuenta,VLOOKUP(I$1,Data!$AP:$AR,2,FALSE))+SUMIFS(FX,Fecha,$A545,Linea,VLOOKUP(I$1,Data!$AP:$AR,3,FALSE),Cuenta,VLOOKUP(I$1,Data!$AP:$AR,2,FALSE))+I544,"")</f>
        <v/>
      </c>
      <c r="J545" s="3" t="str">
        <f>IF(AND($A545&lt;&gt;"",J$1&lt;&gt;""),SUMIFS(VM,Fecha,$A545,Linea,VLOOKUP(J$1,Data!$AP:$AR,3,FALSE),Cuenta,VLOOKUP(J$1,Data!$AP:$AR,2,FALSE))+SUMIFS(FX,Fecha,$A545,Linea,VLOOKUP(J$1,Data!$AP:$AR,3,FALSE),Cuenta,VLOOKUP(J$1,Data!$AP:$AR,2,FALSE))+J544,"")</f>
        <v/>
      </c>
      <c r="K545" s="3" t="str">
        <f>IF(AND($A545&lt;&gt;"",K$1&lt;&gt;""),SUMIFS(VM,Fecha,$A545,Linea,VLOOKUP(K$1,Data!$AP:$AR,3,FALSE),Cuenta,VLOOKUP(K$1,Data!$AP:$AR,2,FALSE))+SUMIFS(FX,Fecha,$A545,Linea,VLOOKUP(K$1,Data!$AP:$AR,3,FALSE),Cuenta,VLOOKUP(K$1,Data!$AP:$AR,2,FALSE))+K544,"")</f>
        <v/>
      </c>
      <c r="L545" s="3" t="str">
        <f>IF(AND($A545&lt;&gt;"",L$1&lt;&gt;""),SUMIFS(VM,Fecha,$A545,Linea,VLOOKUP(L$1,Data!$AP:$AR,3,FALSE),Cuenta,VLOOKUP(L$1,Data!$AP:$AR,2,FALSE))+SUMIFS(FX,Fecha,$A545,Linea,VLOOKUP(L$1,Data!$AP:$AR,3,FALSE),Cuenta,VLOOKUP(L$1,Data!$AP:$AR,2,FALSE))+L544,"")</f>
        <v/>
      </c>
      <c r="M545" s="3" t="str">
        <f>IF(AND($A545&lt;&gt;"",M$1&lt;&gt;""),SUMIFS(VM,Fecha,$A545,Linea,VLOOKUP(M$1,Data!$AP:$AR,3,FALSE),Cuenta,VLOOKUP(M$1,Data!$AP:$AR,2,FALSE))+SUMIFS(FX,Fecha,$A545,Linea,VLOOKUP(M$1,Data!$AP:$AR,3,FALSE),Cuenta,VLOOKUP(M$1,Data!$AP:$AR,2,FALSE))+M544,"")</f>
        <v/>
      </c>
      <c r="N545" s="3" t="str">
        <f>IF(AND($A545&lt;&gt;"",N$1&lt;&gt;""),SUMIFS(VM,Fecha,$A545,Linea,VLOOKUP(N$1,Data!$AP:$AR,3,FALSE),Cuenta,VLOOKUP(N$1,Data!$AP:$AR,2,FALSE))+SUMIFS(FX,Fecha,$A545,Linea,VLOOKUP(N$1,Data!$AP:$AR,3,FALSE),Cuenta,VLOOKUP(N$1,Data!$AP:$AR,2,FALSE))+N544,"")</f>
        <v/>
      </c>
    </row>
    <row r="546" spans="2:14" x14ac:dyDescent="0.25">
      <c r="B546" s="3" t="str">
        <f>IF(AND($A546&lt;&gt;"",B$1&lt;&gt;""),SUMIFS(VM,Fecha,$A546,Linea,VLOOKUP(B$1,Data!$AP:$AR,3,FALSE),Cuenta,VLOOKUP(B$1,Data!$AP:$AR,2,FALSE))+SUMIFS(FX,Fecha,$A546,Linea,VLOOKUP(B$1,Data!$AP:$AR,3,FALSE),Cuenta,VLOOKUP(B$1,Data!$AP:$AR,2,FALSE))+B545,"")</f>
        <v/>
      </c>
      <c r="C546" s="3" t="str">
        <f>IF(AND($A546&lt;&gt;"",C$1&lt;&gt;""),SUMIFS(VM,Fecha,$A546,Linea,VLOOKUP(C$1,Data!$AP:$AR,3,FALSE),Cuenta,VLOOKUP(C$1,Data!$AP:$AR,2,FALSE))+SUMIFS(FX,Fecha,$A546,Linea,VLOOKUP(C$1,Data!$AP:$AR,3,FALSE),Cuenta,VLOOKUP(C$1,Data!$AP:$AR,2,FALSE))+C545,"")</f>
        <v/>
      </c>
      <c r="D546" s="3" t="str">
        <f>IF(AND($A546&lt;&gt;"",D$1&lt;&gt;""),SUMIFS(VM,Fecha,$A546,Linea,VLOOKUP(D$1,Data!$AP:$AR,3,FALSE),Cuenta,VLOOKUP(D$1,Data!$AP:$AR,2,FALSE))+SUMIFS(FX,Fecha,$A546,Linea,VLOOKUP(D$1,Data!$AP:$AR,3,FALSE),Cuenta,VLOOKUP(D$1,Data!$AP:$AR,2,FALSE))+D545,"")</f>
        <v/>
      </c>
      <c r="E546" s="3" t="str">
        <f>IF(AND($A546&lt;&gt;"",E$1&lt;&gt;""),SUMIFS(VM,Fecha,$A546,Linea,VLOOKUP(E$1,Data!$AP:$AR,3,FALSE),Cuenta,VLOOKUP(E$1,Data!$AP:$AR,2,FALSE))+SUMIFS(FX,Fecha,$A546,Linea,VLOOKUP(E$1,Data!$AP:$AR,3,FALSE),Cuenta,VLOOKUP(E$1,Data!$AP:$AR,2,FALSE))+E545,"")</f>
        <v/>
      </c>
      <c r="F546" s="3" t="str">
        <f>IF(AND($A546&lt;&gt;"",F$1&lt;&gt;""),SUMIFS(VM,Fecha,$A546,Linea,VLOOKUP(F$1,Data!$AP:$AR,3,FALSE),Cuenta,VLOOKUP(F$1,Data!$AP:$AR,2,FALSE))+SUMIFS(FX,Fecha,$A546,Linea,VLOOKUP(F$1,Data!$AP:$AR,3,FALSE),Cuenta,VLOOKUP(F$1,Data!$AP:$AR,2,FALSE))+F545,"")</f>
        <v/>
      </c>
      <c r="G546" s="3" t="str">
        <f>IF(AND($A546&lt;&gt;"",G$1&lt;&gt;""),SUMIFS(VM,Fecha,$A546,Linea,VLOOKUP(G$1,Data!$AP:$AR,3,FALSE),Cuenta,VLOOKUP(G$1,Data!$AP:$AR,2,FALSE))+SUMIFS(FX,Fecha,$A546,Linea,VLOOKUP(G$1,Data!$AP:$AR,3,FALSE),Cuenta,VLOOKUP(G$1,Data!$AP:$AR,2,FALSE))+G545,"")</f>
        <v/>
      </c>
      <c r="H546" s="3" t="str">
        <f>IF(AND($A546&lt;&gt;"",H$1&lt;&gt;""),SUMIFS(VM,Fecha,$A546,Linea,VLOOKUP(H$1,Data!$AP:$AR,3,FALSE),Cuenta,VLOOKUP(H$1,Data!$AP:$AR,2,FALSE))+SUMIFS(FX,Fecha,$A546,Linea,VLOOKUP(H$1,Data!$AP:$AR,3,FALSE),Cuenta,VLOOKUP(H$1,Data!$AP:$AR,2,FALSE))+H545,"")</f>
        <v/>
      </c>
      <c r="I546" s="3" t="str">
        <f>IF(AND($A546&lt;&gt;"",I$1&lt;&gt;""),SUMIFS(VM,Fecha,$A546,Linea,VLOOKUP(I$1,Data!$AP:$AR,3,FALSE),Cuenta,VLOOKUP(I$1,Data!$AP:$AR,2,FALSE))+SUMIFS(FX,Fecha,$A546,Linea,VLOOKUP(I$1,Data!$AP:$AR,3,FALSE),Cuenta,VLOOKUP(I$1,Data!$AP:$AR,2,FALSE))+I545,"")</f>
        <v/>
      </c>
      <c r="J546" s="3" t="str">
        <f>IF(AND($A546&lt;&gt;"",J$1&lt;&gt;""),SUMIFS(VM,Fecha,$A546,Linea,VLOOKUP(J$1,Data!$AP:$AR,3,FALSE),Cuenta,VLOOKUP(J$1,Data!$AP:$AR,2,FALSE))+SUMIFS(FX,Fecha,$A546,Linea,VLOOKUP(J$1,Data!$AP:$AR,3,FALSE),Cuenta,VLOOKUP(J$1,Data!$AP:$AR,2,FALSE))+J545,"")</f>
        <v/>
      </c>
      <c r="K546" s="3" t="str">
        <f>IF(AND($A546&lt;&gt;"",K$1&lt;&gt;""),SUMIFS(VM,Fecha,$A546,Linea,VLOOKUP(K$1,Data!$AP:$AR,3,FALSE),Cuenta,VLOOKUP(K$1,Data!$AP:$AR,2,FALSE))+SUMIFS(FX,Fecha,$A546,Linea,VLOOKUP(K$1,Data!$AP:$AR,3,FALSE),Cuenta,VLOOKUP(K$1,Data!$AP:$AR,2,FALSE))+K545,"")</f>
        <v/>
      </c>
      <c r="L546" s="3" t="str">
        <f>IF(AND($A546&lt;&gt;"",L$1&lt;&gt;""),SUMIFS(VM,Fecha,$A546,Linea,VLOOKUP(L$1,Data!$AP:$AR,3,FALSE),Cuenta,VLOOKUP(L$1,Data!$AP:$AR,2,FALSE))+SUMIFS(FX,Fecha,$A546,Linea,VLOOKUP(L$1,Data!$AP:$AR,3,FALSE),Cuenta,VLOOKUP(L$1,Data!$AP:$AR,2,FALSE))+L545,"")</f>
        <v/>
      </c>
      <c r="M546" s="3" t="str">
        <f>IF(AND($A546&lt;&gt;"",M$1&lt;&gt;""),SUMIFS(VM,Fecha,$A546,Linea,VLOOKUP(M$1,Data!$AP:$AR,3,FALSE),Cuenta,VLOOKUP(M$1,Data!$AP:$AR,2,FALSE))+SUMIFS(FX,Fecha,$A546,Linea,VLOOKUP(M$1,Data!$AP:$AR,3,FALSE),Cuenta,VLOOKUP(M$1,Data!$AP:$AR,2,FALSE))+M545,"")</f>
        <v/>
      </c>
      <c r="N546" s="3" t="str">
        <f>IF(AND($A546&lt;&gt;"",N$1&lt;&gt;""),SUMIFS(VM,Fecha,$A546,Linea,VLOOKUP(N$1,Data!$AP:$AR,3,FALSE),Cuenta,VLOOKUP(N$1,Data!$AP:$AR,2,FALSE))+SUMIFS(FX,Fecha,$A546,Linea,VLOOKUP(N$1,Data!$AP:$AR,3,FALSE),Cuenta,VLOOKUP(N$1,Data!$AP:$AR,2,FALSE))+N545,"")</f>
        <v/>
      </c>
    </row>
    <row r="547" spans="2:14" x14ac:dyDescent="0.25">
      <c r="B547" s="3" t="str">
        <f>IF(AND($A547&lt;&gt;"",B$1&lt;&gt;""),SUMIFS(VM,Fecha,$A547,Linea,VLOOKUP(B$1,Data!$AP:$AR,3,FALSE),Cuenta,VLOOKUP(B$1,Data!$AP:$AR,2,FALSE))+SUMIFS(FX,Fecha,$A547,Linea,VLOOKUP(B$1,Data!$AP:$AR,3,FALSE),Cuenta,VLOOKUP(B$1,Data!$AP:$AR,2,FALSE))+B546,"")</f>
        <v/>
      </c>
      <c r="C547" s="3" t="str">
        <f>IF(AND($A547&lt;&gt;"",C$1&lt;&gt;""),SUMIFS(VM,Fecha,$A547,Linea,VLOOKUP(C$1,Data!$AP:$AR,3,FALSE),Cuenta,VLOOKUP(C$1,Data!$AP:$AR,2,FALSE))+SUMIFS(FX,Fecha,$A547,Linea,VLOOKUP(C$1,Data!$AP:$AR,3,FALSE),Cuenta,VLOOKUP(C$1,Data!$AP:$AR,2,FALSE))+C546,"")</f>
        <v/>
      </c>
      <c r="D547" s="3" t="str">
        <f>IF(AND($A547&lt;&gt;"",D$1&lt;&gt;""),SUMIFS(VM,Fecha,$A547,Linea,VLOOKUP(D$1,Data!$AP:$AR,3,FALSE),Cuenta,VLOOKUP(D$1,Data!$AP:$AR,2,FALSE))+SUMIFS(FX,Fecha,$A547,Linea,VLOOKUP(D$1,Data!$AP:$AR,3,FALSE),Cuenta,VLOOKUP(D$1,Data!$AP:$AR,2,FALSE))+D546,"")</f>
        <v/>
      </c>
      <c r="E547" s="3" t="str">
        <f>IF(AND($A547&lt;&gt;"",E$1&lt;&gt;""),SUMIFS(VM,Fecha,$A547,Linea,VLOOKUP(E$1,Data!$AP:$AR,3,FALSE),Cuenta,VLOOKUP(E$1,Data!$AP:$AR,2,FALSE))+SUMIFS(FX,Fecha,$A547,Linea,VLOOKUP(E$1,Data!$AP:$AR,3,FALSE),Cuenta,VLOOKUP(E$1,Data!$AP:$AR,2,FALSE))+E546,"")</f>
        <v/>
      </c>
      <c r="F547" s="3" t="str">
        <f>IF(AND($A547&lt;&gt;"",F$1&lt;&gt;""),SUMIFS(VM,Fecha,$A547,Linea,VLOOKUP(F$1,Data!$AP:$AR,3,FALSE),Cuenta,VLOOKUP(F$1,Data!$AP:$AR,2,FALSE))+SUMIFS(FX,Fecha,$A547,Linea,VLOOKUP(F$1,Data!$AP:$AR,3,FALSE),Cuenta,VLOOKUP(F$1,Data!$AP:$AR,2,FALSE))+F546,"")</f>
        <v/>
      </c>
      <c r="G547" s="3" t="str">
        <f>IF(AND($A547&lt;&gt;"",G$1&lt;&gt;""),SUMIFS(VM,Fecha,$A547,Linea,VLOOKUP(G$1,Data!$AP:$AR,3,FALSE),Cuenta,VLOOKUP(G$1,Data!$AP:$AR,2,FALSE))+SUMIFS(FX,Fecha,$A547,Linea,VLOOKUP(G$1,Data!$AP:$AR,3,FALSE),Cuenta,VLOOKUP(G$1,Data!$AP:$AR,2,FALSE))+G546,"")</f>
        <v/>
      </c>
      <c r="H547" s="3" t="str">
        <f>IF(AND($A547&lt;&gt;"",H$1&lt;&gt;""),SUMIFS(VM,Fecha,$A547,Linea,VLOOKUP(H$1,Data!$AP:$AR,3,FALSE),Cuenta,VLOOKUP(H$1,Data!$AP:$AR,2,FALSE))+SUMIFS(FX,Fecha,$A547,Linea,VLOOKUP(H$1,Data!$AP:$AR,3,FALSE),Cuenta,VLOOKUP(H$1,Data!$AP:$AR,2,FALSE))+H546,"")</f>
        <v/>
      </c>
      <c r="I547" s="3" t="str">
        <f>IF(AND($A547&lt;&gt;"",I$1&lt;&gt;""),SUMIFS(VM,Fecha,$A547,Linea,VLOOKUP(I$1,Data!$AP:$AR,3,FALSE),Cuenta,VLOOKUP(I$1,Data!$AP:$AR,2,FALSE))+SUMIFS(FX,Fecha,$A547,Linea,VLOOKUP(I$1,Data!$AP:$AR,3,FALSE),Cuenta,VLOOKUP(I$1,Data!$AP:$AR,2,FALSE))+I546,"")</f>
        <v/>
      </c>
      <c r="J547" s="3" t="str">
        <f>IF(AND($A547&lt;&gt;"",J$1&lt;&gt;""),SUMIFS(VM,Fecha,$A547,Linea,VLOOKUP(J$1,Data!$AP:$AR,3,FALSE),Cuenta,VLOOKUP(J$1,Data!$AP:$AR,2,FALSE))+SUMIFS(FX,Fecha,$A547,Linea,VLOOKUP(J$1,Data!$AP:$AR,3,FALSE),Cuenta,VLOOKUP(J$1,Data!$AP:$AR,2,FALSE))+J546,"")</f>
        <v/>
      </c>
      <c r="K547" s="3" t="str">
        <f>IF(AND($A547&lt;&gt;"",K$1&lt;&gt;""),SUMIFS(VM,Fecha,$A547,Linea,VLOOKUP(K$1,Data!$AP:$AR,3,FALSE),Cuenta,VLOOKUP(K$1,Data!$AP:$AR,2,FALSE))+SUMIFS(FX,Fecha,$A547,Linea,VLOOKUP(K$1,Data!$AP:$AR,3,FALSE),Cuenta,VLOOKUP(K$1,Data!$AP:$AR,2,FALSE))+K546,"")</f>
        <v/>
      </c>
      <c r="L547" s="3" t="str">
        <f>IF(AND($A547&lt;&gt;"",L$1&lt;&gt;""),SUMIFS(VM,Fecha,$A547,Linea,VLOOKUP(L$1,Data!$AP:$AR,3,FALSE),Cuenta,VLOOKUP(L$1,Data!$AP:$AR,2,FALSE))+SUMIFS(FX,Fecha,$A547,Linea,VLOOKUP(L$1,Data!$AP:$AR,3,FALSE),Cuenta,VLOOKUP(L$1,Data!$AP:$AR,2,FALSE))+L546,"")</f>
        <v/>
      </c>
      <c r="M547" s="3" t="str">
        <f>IF(AND($A547&lt;&gt;"",M$1&lt;&gt;""),SUMIFS(VM,Fecha,$A547,Linea,VLOOKUP(M$1,Data!$AP:$AR,3,FALSE),Cuenta,VLOOKUP(M$1,Data!$AP:$AR,2,FALSE))+SUMIFS(FX,Fecha,$A547,Linea,VLOOKUP(M$1,Data!$AP:$AR,3,FALSE),Cuenta,VLOOKUP(M$1,Data!$AP:$AR,2,FALSE))+M546,"")</f>
        <v/>
      </c>
      <c r="N547" s="3" t="str">
        <f>IF(AND($A547&lt;&gt;"",N$1&lt;&gt;""),SUMIFS(VM,Fecha,$A547,Linea,VLOOKUP(N$1,Data!$AP:$AR,3,FALSE),Cuenta,VLOOKUP(N$1,Data!$AP:$AR,2,FALSE))+SUMIFS(FX,Fecha,$A547,Linea,VLOOKUP(N$1,Data!$AP:$AR,3,FALSE),Cuenta,VLOOKUP(N$1,Data!$AP:$AR,2,FALSE))+N546,"")</f>
        <v/>
      </c>
    </row>
    <row r="548" spans="2:14" x14ac:dyDescent="0.25">
      <c r="B548" s="3" t="str">
        <f>IF(AND($A548&lt;&gt;"",B$1&lt;&gt;""),SUMIFS(VM,Fecha,$A548,Linea,VLOOKUP(B$1,Data!$AP:$AR,3,FALSE),Cuenta,VLOOKUP(B$1,Data!$AP:$AR,2,FALSE))+SUMIFS(FX,Fecha,$A548,Linea,VLOOKUP(B$1,Data!$AP:$AR,3,FALSE),Cuenta,VLOOKUP(B$1,Data!$AP:$AR,2,FALSE))+B547,"")</f>
        <v/>
      </c>
      <c r="C548" s="3" t="str">
        <f>IF(AND($A548&lt;&gt;"",C$1&lt;&gt;""),SUMIFS(VM,Fecha,$A548,Linea,VLOOKUP(C$1,Data!$AP:$AR,3,FALSE),Cuenta,VLOOKUP(C$1,Data!$AP:$AR,2,FALSE))+SUMIFS(FX,Fecha,$A548,Linea,VLOOKUP(C$1,Data!$AP:$AR,3,FALSE),Cuenta,VLOOKUP(C$1,Data!$AP:$AR,2,FALSE))+C547,"")</f>
        <v/>
      </c>
      <c r="D548" s="3" t="str">
        <f>IF(AND($A548&lt;&gt;"",D$1&lt;&gt;""),SUMIFS(VM,Fecha,$A548,Linea,VLOOKUP(D$1,Data!$AP:$AR,3,FALSE),Cuenta,VLOOKUP(D$1,Data!$AP:$AR,2,FALSE))+SUMIFS(FX,Fecha,$A548,Linea,VLOOKUP(D$1,Data!$AP:$AR,3,FALSE),Cuenta,VLOOKUP(D$1,Data!$AP:$AR,2,FALSE))+D547,"")</f>
        <v/>
      </c>
      <c r="E548" s="3" t="str">
        <f>IF(AND($A548&lt;&gt;"",E$1&lt;&gt;""),SUMIFS(VM,Fecha,$A548,Linea,VLOOKUP(E$1,Data!$AP:$AR,3,FALSE),Cuenta,VLOOKUP(E$1,Data!$AP:$AR,2,FALSE))+SUMIFS(FX,Fecha,$A548,Linea,VLOOKUP(E$1,Data!$AP:$AR,3,FALSE),Cuenta,VLOOKUP(E$1,Data!$AP:$AR,2,FALSE))+E547,"")</f>
        <v/>
      </c>
      <c r="F548" s="3" t="str">
        <f>IF(AND($A548&lt;&gt;"",F$1&lt;&gt;""),SUMIFS(VM,Fecha,$A548,Linea,VLOOKUP(F$1,Data!$AP:$AR,3,FALSE),Cuenta,VLOOKUP(F$1,Data!$AP:$AR,2,FALSE))+SUMIFS(FX,Fecha,$A548,Linea,VLOOKUP(F$1,Data!$AP:$AR,3,FALSE),Cuenta,VLOOKUP(F$1,Data!$AP:$AR,2,FALSE))+F547,"")</f>
        <v/>
      </c>
      <c r="G548" s="3" t="str">
        <f>IF(AND($A548&lt;&gt;"",G$1&lt;&gt;""),SUMIFS(VM,Fecha,$A548,Linea,VLOOKUP(G$1,Data!$AP:$AR,3,FALSE),Cuenta,VLOOKUP(G$1,Data!$AP:$AR,2,FALSE))+SUMIFS(FX,Fecha,$A548,Linea,VLOOKUP(G$1,Data!$AP:$AR,3,FALSE),Cuenta,VLOOKUP(G$1,Data!$AP:$AR,2,FALSE))+G547,"")</f>
        <v/>
      </c>
      <c r="H548" s="3" t="str">
        <f>IF(AND($A548&lt;&gt;"",H$1&lt;&gt;""),SUMIFS(VM,Fecha,$A548,Linea,VLOOKUP(H$1,Data!$AP:$AR,3,FALSE),Cuenta,VLOOKUP(H$1,Data!$AP:$AR,2,FALSE))+SUMIFS(FX,Fecha,$A548,Linea,VLOOKUP(H$1,Data!$AP:$AR,3,FALSE),Cuenta,VLOOKUP(H$1,Data!$AP:$AR,2,FALSE))+H547,"")</f>
        <v/>
      </c>
      <c r="I548" s="3" t="str">
        <f>IF(AND($A548&lt;&gt;"",I$1&lt;&gt;""),SUMIFS(VM,Fecha,$A548,Linea,VLOOKUP(I$1,Data!$AP:$AR,3,FALSE),Cuenta,VLOOKUP(I$1,Data!$AP:$AR,2,FALSE))+SUMIFS(FX,Fecha,$A548,Linea,VLOOKUP(I$1,Data!$AP:$AR,3,FALSE),Cuenta,VLOOKUP(I$1,Data!$AP:$AR,2,FALSE))+I547,"")</f>
        <v/>
      </c>
      <c r="J548" s="3" t="str">
        <f>IF(AND($A548&lt;&gt;"",J$1&lt;&gt;""),SUMIFS(VM,Fecha,$A548,Linea,VLOOKUP(J$1,Data!$AP:$AR,3,FALSE),Cuenta,VLOOKUP(J$1,Data!$AP:$AR,2,FALSE))+SUMIFS(FX,Fecha,$A548,Linea,VLOOKUP(J$1,Data!$AP:$AR,3,FALSE),Cuenta,VLOOKUP(J$1,Data!$AP:$AR,2,FALSE))+J547,"")</f>
        <v/>
      </c>
      <c r="K548" s="3" t="str">
        <f>IF(AND($A548&lt;&gt;"",K$1&lt;&gt;""),SUMIFS(VM,Fecha,$A548,Linea,VLOOKUP(K$1,Data!$AP:$AR,3,FALSE),Cuenta,VLOOKUP(K$1,Data!$AP:$AR,2,FALSE))+SUMIFS(FX,Fecha,$A548,Linea,VLOOKUP(K$1,Data!$AP:$AR,3,FALSE),Cuenta,VLOOKUP(K$1,Data!$AP:$AR,2,FALSE))+K547,"")</f>
        <v/>
      </c>
      <c r="L548" s="3" t="str">
        <f>IF(AND($A548&lt;&gt;"",L$1&lt;&gt;""),SUMIFS(VM,Fecha,$A548,Linea,VLOOKUP(L$1,Data!$AP:$AR,3,FALSE),Cuenta,VLOOKUP(L$1,Data!$AP:$AR,2,FALSE))+SUMIFS(FX,Fecha,$A548,Linea,VLOOKUP(L$1,Data!$AP:$AR,3,FALSE),Cuenta,VLOOKUP(L$1,Data!$AP:$AR,2,FALSE))+L547,"")</f>
        <v/>
      </c>
      <c r="M548" s="3" t="str">
        <f>IF(AND($A548&lt;&gt;"",M$1&lt;&gt;""),SUMIFS(VM,Fecha,$A548,Linea,VLOOKUP(M$1,Data!$AP:$AR,3,FALSE),Cuenta,VLOOKUP(M$1,Data!$AP:$AR,2,FALSE))+SUMIFS(FX,Fecha,$A548,Linea,VLOOKUP(M$1,Data!$AP:$AR,3,FALSE),Cuenta,VLOOKUP(M$1,Data!$AP:$AR,2,FALSE))+M547,"")</f>
        <v/>
      </c>
      <c r="N548" s="3" t="str">
        <f>IF(AND($A548&lt;&gt;"",N$1&lt;&gt;""),SUMIFS(VM,Fecha,$A548,Linea,VLOOKUP(N$1,Data!$AP:$AR,3,FALSE),Cuenta,VLOOKUP(N$1,Data!$AP:$AR,2,FALSE))+SUMIFS(FX,Fecha,$A548,Linea,VLOOKUP(N$1,Data!$AP:$AR,3,FALSE),Cuenta,VLOOKUP(N$1,Data!$AP:$AR,2,FALSE))+N547,"")</f>
        <v/>
      </c>
    </row>
    <row r="549" spans="2:14" x14ac:dyDescent="0.25">
      <c r="B549" s="3" t="str">
        <f>IF(AND($A549&lt;&gt;"",B$1&lt;&gt;""),SUMIFS(VM,Fecha,$A549,Linea,VLOOKUP(B$1,Data!$AP:$AR,3,FALSE),Cuenta,VLOOKUP(B$1,Data!$AP:$AR,2,FALSE))+SUMIFS(FX,Fecha,$A549,Linea,VLOOKUP(B$1,Data!$AP:$AR,3,FALSE),Cuenta,VLOOKUP(B$1,Data!$AP:$AR,2,FALSE))+B548,"")</f>
        <v/>
      </c>
      <c r="C549" s="3" t="str">
        <f>IF(AND($A549&lt;&gt;"",C$1&lt;&gt;""),SUMIFS(VM,Fecha,$A549,Linea,VLOOKUP(C$1,Data!$AP:$AR,3,FALSE),Cuenta,VLOOKUP(C$1,Data!$AP:$AR,2,FALSE))+SUMIFS(FX,Fecha,$A549,Linea,VLOOKUP(C$1,Data!$AP:$AR,3,FALSE),Cuenta,VLOOKUP(C$1,Data!$AP:$AR,2,FALSE))+C548,"")</f>
        <v/>
      </c>
      <c r="D549" s="3" t="str">
        <f>IF(AND($A549&lt;&gt;"",D$1&lt;&gt;""),SUMIFS(VM,Fecha,$A549,Linea,VLOOKUP(D$1,Data!$AP:$AR,3,FALSE),Cuenta,VLOOKUP(D$1,Data!$AP:$AR,2,FALSE))+SUMIFS(FX,Fecha,$A549,Linea,VLOOKUP(D$1,Data!$AP:$AR,3,FALSE),Cuenta,VLOOKUP(D$1,Data!$AP:$AR,2,FALSE))+D548,"")</f>
        <v/>
      </c>
      <c r="E549" s="3" t="str">
        <f>IF(AND($A549&lt;&gt;"",E$1&lt;&gt;""),SUMIFS(VM,Fecha,$A549,Linea,VLOOKUP(E$1,Data!$AP:$AR,3,FALSE),Cuenta,VLOOKUP(E$1,Data!$AP:$AR,2,FALSE))+SUMIFS(FX,Fecha,$A549,Linea,VLOOKUP(E$1,Data!$AP:$AR,3,FALSE),Cuenta,VLOOKUP(E$1,Data!$AP:$AR,2,FALSE))+E548,"")</f>
        <v/>
      </c>
      <c r="F549" s="3" t="str">
        <f>IF(AND($A549&lt;&gt;"",F$1&lt;&gt;""),SUMIFS(VM,Fecha,$A549,Linea,VLOOKUP(F$1,Data!$AP:$AR,3,FALSE),Cuenta,VLOOKUP(F$1,Data!$AP:$AR,2,FALSE))+SUMIFS(FX,Fecha,$A549,Linea,VLOOKUP(F$1,Data!$AP:$AR,3,FALSE),Cuenta,VLOOKUP(F$1,Data!$AP:$AR,2,FALSE))+F548,"")</f>
        <v/>
      </c>
      <c r="G549" s="3" t="str">
        <f>IF(AND($A549&lt;&gt;"",G$1&lt;&gt;""),SUMIFS(VM,Fecha,$A549,Linea,VLOOKUP(G$1,Data!$AP:$AR,3,FALSE),Cuenta,VLOOKUP(G$1,Data!$AP:$AR,2,FALSE))+SUMIFS(FX,Fecha,$A549,Linea,VLOOKUP(G$1,Data!$AP:$AR,3,FALSE),Cuenta,VLOOKUP(G$1,Data!$AP:$AR,2,FALSE))+G548,"")</f>
        <v/>
      </c>
      <c r="H549" s="3" t="str">
        <f>IF(AND($A549&lt;&gt;"",H$1&lt;&gt;""),SUMIFS(VM,Fecha,$A549,Linea,VLOOKUP(H$1,Data!$AP:$AR,3,FALSE),Cuenta,VLOOKUP(H$1,Data!$AP:$AR,2,FALSE))+SUMIFS(FX,Fecha,$A549,Linea,VLOOKUP(H$1,Data!$AP:$AR,3,FALSE),Cuenta,VLOOKUP(H$1,Data!$AP:$AR,2,FALSE))+H548,"")</f>
        <v/>
      </c>
      <c r="I549" s="3" t="str">
        <f>IF(AND($A549&lt;&gt;"",I$1&lt;&gt;""),SUMIFS(VM,Fecha,$A549,Linea,VLOOKUP(I$1,Data!$AP:$AR,3,FALSE),Cuenta,VLOOKUP(I$1,Data!$AP:$AR,2,FALSE))+SUMIFS(FX,Fecha,$A549,Linea,VLOOKUP(I$1,Data!$AP:$AR,3,FALSE),Cuenta,VLOOKUP(I$1,Data!$AP:$AR,2,FALSE))+I548,"")</f>
        <v/>
      </c>
      <c r="J549" s="3" t="str">
        <f>IF(AND($A549&lt;&gt;"",J$1&lt;&gt;""),SUMIFS(VM,Fecha,$A549,Linea,VLOOKUP(J$1,Data!$AP:$AR,3,FALSE),Cuenta,VLOOKUP(J$1,Data!$AP:$AR,2,FALSE))+SUMIFS(FX,Fecha,$A549,Linea,VLOOKUP(J$1,Data!$AP:$AR,3,FALSE),Cuenta,VLOOKUP(J$1,Data!$AP:$AR,2,FALSE))+J548,"")</f>
        <v/>
      </c>
      <c r="K549" s="3" t="str">
        <f>IF(AND($A549&lt;&gt;"",K$1&lt;&gt;""),SUMIFS(VM,Fecha,$A549,Linea,VLOOKUP(K$1,Data!$AP:$AR,3,FALSE),Cuenta,VLOOKUP(K$1,Data!$AP:$AR,2,FALSE))+SUMIFS(FX,Fecha,$A549,Linea,VLOOKUP(K$1,Data!$AP:$AR,3,FALSE),Cuenta,VLOOKUP(K$1,Data!$AP:$AR,2,FALSE))+K548,"")</f>
        <v/>
      </c>
      <c r="L549" s="3" t="str">
        <f>IF(AND($A549&lt;&gt;"",L$1&lt;&gt;""),SUMIFS(VM,Fecha,$A549,Linea,VLOOKUP(L$1,Data!$AP:$AR,3,FALSE),Cuenta,VLOOKUP(L$1,Data!$AP:$AR,2,FALSE))+SUMIFS(FX,Fecha,$A549,Linea,VLOOKUP(L$1,Data!$AP:$AR,3,FALSE),Cuenta,VLOOKUP(L$1,Data!$AP:$AR,2,FALSE))+L548,"")</f>
        <v/>
      </c>
      <c r="M549" s="3" t="str">
        <f>IF(AND($A549&lt;&gt;"",M$1&lt;&gt;""),SUMIFS(VM,Fecha,$A549,Linea,VLOOKUP(M$1,Data!$AP:$AR,3,FALSE),Cuenta,VLOOKUP(M$1,Data!$AP:$AR,2,FALSE))+SUMIFS(FX,Fecha,$A549,Linea,VLOOKUP(M$1,Data!$AP:$AR,3,FALSE),Cuenta,VLOOKUP(M$1,Data!$AP:$AR,2,FALSE))+M548,"")</f>
        <v/>
      </c>
      <c r="N549" s="3" t="str">
        <f>IF(AND($A549&lt;&gt;"",N$1&lt;&gt;""),SUMIFS(VM,Fecha,$A549,Linea,VLOOKUP(N$1,Data!$AP:$AR,3,FALSE),Cuenta,VLOOKUP(N$1,Data!$AP:$AR,2,FALSE))+SUMIFS(FX,Fecha,$A549,Linea,VLOOKUP(N$1,Data!$AP:$AR,3,FALSE),Cuenta,VLOOKUP(N$1,Data!$AP:$AR,2,FALSE))+N548,"")</f>
        <v/>
      </c>
    </row>
    <row r="550" spans="2:14" x14ac:dyDescent="0.25">
      <c r="B550" s="3" t="str">
        <f>IF(AND($A550&lt;&gt;"",B$1&lt;&gt;""),SUMIFS(VM,Fecha,$A550,Linea,VLOOKUP(B$1,Data!$AP:$AR,3,FALSE),Cuenta,VLOOKUP(B$1,Data!$AP:$AR,2,FALSE))+SUMIFS(FX,Fecha,$A550,Linea,VLOOKUP(B$1,Data!$AP:$AR,3,FALSE),Cuenta,VLOOKUP(B$1,Data!$AP:$AR,2,FALSE))+B549,"")</f>
        <v/>
      </c>
      <c r="C550" s="3" t="str">
        <f>IF(AND($A550&lt;&gt;"",C$1&lt;&gt;""),SUMIFS(VM,Fecha,$A550,Linea,VLOOKUP(C$1,Data!$AP:$AR,3,FALSE),Cuenta,VLOOKUP(C$1,Data!$AP:$AR,2,FALSE))+SUMIFS(FX,Fecha,$A550,Linea,VLOOKUP(C$1,Data!$AP:$AR,3,FALSE),Cuenta,VLOOKUP(C$1,Data!$AP:$AR,2,FALSE))+C549,"")</f>
        <v/>
      </c>
      <c r="D550" s="3" t="str">
        <f>IF(AND($A550&lt;&gt;"",D$1&lt;&gt;""),SUMIFS(VM,Fecha,$A550,Linea,VLOOKUP(D$1,Data!$AP:$AR,3,FALSE),Cuenta,VLOOKUP(D$1,Data!$AP:$AR,2,FALSE))+SUMIFS(FX,Fecha,$A550,Linea,VLOOKUP(D$1,Data!$AP:$AR,3,FALSE),Cuenta,VLOOKUP(D$1,Data!$AP:$AR,2,FALSE))+D549,"")</f>
        <v/>
      </c>
      <c r="E550" s="3" t="str">
        <f>IF(AND($A550&lt;&gt;"",E$1&lt;&gt;""),SUMIFS(VM,Fecha,$A550,Linea,VLOOKUP(E$1,Data!$AP:$AR,3,FALSE),Cuenta,VLOOKUP(E$1,Data!$AP:$AR,2,FALSE))+SUMIFS(FX,Fecha,$A550,Linea,VLOOKUP(E$1,Data!$AP:$AR,3,FALSE),Cuenta,VLOOKUP(E$1,Data!$AP:$AR,2,FALSE))+E549,"")</f>
        <v/>
      </c>
      <c r="F550" s="3" t="str">
        <f>IF(AND($A550&lt;&gt;"",F$1&lt;&gt;""),SUMIFS(VM,Fecha,$A550,Linea,VLOOKUP(F$1,Data!$AP:$AR,3,FALSE),Cuenta,VLOOKUP(F$1,Data!$AP:$AR,2,FALSE))+SUMIFS(FX,Fecha,$A550,Linea,VLOOKUP(F$1,Data!$AP:$AR,3,FALSE),Cuenta,VLOOKUP(F$1,Data!$AP:$AR,2,FALSE))+F549,"")</f>
        <v/>
      </c>
      <c r="G550" s="3" t="str">
        <f>IF(AND($A550&lt;&gt;"",G$1&lt;&gt;""),SUMIFS(VM,Fecha,$A550,Linea,VLOOKUP(G$1,Data!$AP:$AR,3,FALSE),Cuenta,VLOOKUP(G$1,Data!$AP:$AR,2,FALSE))+SUMIFS(FX,Fecha,$A550,Linea,VLOOKUP(G$1,Data!$AP:$AR,3,FALSE),Cuenta,VLOOKUP(G$1,Data!$AP:$AR,2,FALSE))+G549,"")</f>
        <v/>
      </c>
      <c r="H550" s="3" t="str">
        <f>IF(AND($A550&lt;&gt;"",H$1&lt;&gt;""),SUMIFS(VM,Fecha,$A550,Linea,VLOOKUP(H$1,Data!$AP:$AR,3,FALSE),Cuenta,VLOOKUP(H$1,Data!$AP:$AR,2,FALSE))+SUMIFS(FX,Fecha,$A550,Linea,VLOOKUP(H$1,Data!$AP:$AR,3,FALSE),Cuenta,VLOOKUP(H$1,Data!$AP:$AR,2,FALSE))+H549,"")</f>
        <v/>
      </c>
      <c r="I550" s="3" t="str">
        <f>IF(AND($A550&lt;&gt;"",I$1&lt;&gt;""),SUMIFS(VM,Fecha,$A550,Linea,VLOOKUP(I$1,Data!$AP:$AR,3,FALSE),Cuenta,VLOOKUP(I$1,Data!$AP:$AR,2,FALSE))+SUMIFS(FX,Fecha,$A550,Linea,VLOOKUP(I$1,Data!$AP:$AR,3,FALSE),Cuenta,VLOOKUP(I$1,Data!$AP:$AR,2,FALSE))+I549,"")</f>
        <v/>
      </c>
      <c r="J550" s="3" t="str">
        <f>IF(AND($A550&lt;&gt;"",J$1&lt;&gt;""),SUMIFS(VM,Fecha,$A550,Linea,VLOOKUP(J$1,Data!$AP:$AR,3,FALSE),Cuenta,VLOOKUP(J$1,Data!$AP:$AR,2,FALSE))+SUMIFS(FX,Fecha,$A550,Linea,VLOOKUP(J$1,Data!$AP:$AR,3,FALSE),Cuenta,VLOOKUP(J$1,Data!$AP:$AR,2,FALSE))+J549,"")</f>
        <v/>
      </c>
      <c r="K550" s="3" t="str">
        <f>IF(AND($A550&lt;&gt;"",K$1&lt;&gt;""),SUMIFS(VM,Fecha,$A550,Linea,VLOOKUP(K$1,Data!$AP:$AR,3,FALSE),Cuenta,VLOOKUP(K$1,Data!$AP:$AR,2,FALSE))+SUMIFS(FX,Fecha,$A550,Linea,VLOOKUP(K$1,Data!$AP:$AR,3,FALSE),Cuenta,VLOOKUP(K$1,Data!$AP:$AR,2,FALSE))+K549,"")</f>
        <v/>
      </c>
      <c r="L550" s="3" t="str">
        <f>IF(AND($A550&lt;&gt;"",L$1&lt;&gt;""),SUMIFS(VM,Fecha,$A550,Linea,VLOOKUP(L$1,Data!$AP:$AR,3,FALSE),Cuenta,VLOOKUP(L$1,Data!$AP:$AR,2,FALSE))+SUMIFS(FX,Fecha,$A550,Linea,VLOOKUP(L$1,Data!$AP:$AR,3,FALSE),Cuenta,VLOOKUP(L$1,Data!$AP:$AR,2,FALSE))+L549,"")</f>
        <v/>
      </c>
      <c r="M550" s="3" t="str">
        <f>IF(AND($A550&lt;&gt;"",M$1&lt;&gt;""),SUMIFS(VM,Fecha,$A550,Linea,VLOOKUP(M$1,Data!$AP:$AR,3,FALSE),Cuenta,VLOOKUP(M$1,Data!$AP:$AR,2,FALSE))+SUMIFS(FX,Fecha,$A550,Linea,VLOOKUP(M$1,Data!$AP:$AR,3,FALSE),Cuenta,VLOOKUP(M$1,Data!$AP:$AR,2,FALSE))+M549,"")</f>
        <v/>
      </c>
      <c r="N550" s="3" t="str">
        <f>IF(AND($A550&lt;&gt;"",N$1&lt;&gt;""),SUMIFS(VM,Fecha,$A550,Linea,VLOOKUP(N$1,Data!$AP:$AR,3,FALSE),Cuenta,VLOOKUP(N$1,Data!$AP:$AR,2,FALSE))+SUMIFS(FX,Fecha,$A550,Linea,VLOOKUP(N$1,Data!$AP:$AR,3,FALSE),Cuenta,VLOOKUP(N$1,Data!$AP:$AR,2,FALSE))+N549,"")</f>
        <v/>
      </c>
    </row>
    <row r="551" spans="2:14" x14ac:dyDescent="0.25">
      <c r="B551" s="3" t="str">
        <f>IF(AND($A551&lt;&gt;"",B$1&lt;&gt;""),SUMIFS(VM,Fecha,$A551,Linea,VLOOKUP(B$1,Data!$AP:$AR,3,FALSE),Cuenta,VLOOKUP(B$1,Data!$AP:$AR,2,FALSE))+SUMIFS(FX,Fecha,$A551,Linea,VLOOKUP(B$1,Data!$AP:$AR,3,FALSE),Cuenta,VLOOKUP(B$1,Data!$AP:$AR,2,FALSE))+B550,"")</f>
        <v/>
      </c>
      <c r="C551" s="3" t="str">
        <f>IF(AND($A551&lt;&gt;"",C$1&lt;&gt;""),SUMIFS(VM,Fecha,$A551,Linea,VLOOKUP(C$1,Data!$AP:$AR,3,FALSE),Cuenta,VLOOKUP(C$1,Data!$AP:$AR,2,FALSE))+SUMIFS(FX,Fecha,$A551,Linea,VLOOKUP(C$1,Data!$AP:$AR,3,FALSE),Cuenta,VLOOKUP(C$1,Data!$AP:$AR,2,FALSE))+C550,"")</f>
        <v/>
      </c>
      <c r="D551" s="3" t="str">
        <f>IF(AND($A551&lt;&gt;"",D$1&lt;&gt;""),SUMIFS(VM,Fecha,$A551,Linea,VLOOKUP(D$1,Data!$AP:$AR,3,FALSE),Cuenta,VLOOKUP(D$1,Data!$AP:$AR,2,FALSE))+SUMIFS(FX,Fecha,$A551,Linea,VLOOKUP(D$1,Data!$AP:$AR,3,FALSE),Cuenta,VLOOKUP(D$1,Data!$AP:$AR,2,FALSE))+D550,"")</f>
        <v/>
      </c>
      <c r="E551" s="3" t="str">
        <f>IF(AND($A551&lt;&gt;"",E$1&lt;&gt;""),SUMIFS(VM,Fecha,$A551,Linea,VLOOKUP(E$1,Data!$AP:$AR,3,FALSE),Cuenta,VLOOKUP(E$1,Data!$AP:$AR,2,FALSE))+SUMIFS(FX,Fecha,$A551,Linea,VLOOKUP(E$1,Data!$AP:$AR,3,FALSE),Cuenta,VLOOKUP(E$1,Data!$AP:$AR,2,FALSE))+E550,"")</f>
        <v/>
      </c>
      <c r="F551" s="3" t="str">
        <f>IF(AND($A551&lt;&gt;"",F$1&lt;&gt;""),SUMIFS(VM,Fecha,$A551,Linea,VLOOKUP(F$1,Data!$AP:$AR,3,FALSE),Cuenta,VLOOKUP(F$1,Data!$AP:$AR,2,FALSE))+SUMIFS(FX,Fecha,$A551,Linea,VLOOKUP(F$1,Data!$AP:$AR,3,FALSE),Cuenta,VLOOKUP(F$1,Data!$AP:$AR,2,FALSE))+F550,"")</f>
        <v/>
      </c>
      <c r="G551" s="3" t="str">
        <f>IF(AND($A551&lt;&gt;"",G$1&lt;&gt;""),SUMIFS(VM,Fecha,$A551,Linea,VLOOKUP(G$1,Data!$AP:$AR,3,FALSE),Cuenta,VLOOKUP(G$1,Data!$AP:$AR,2,FALSE))+SUMIFS(FX,Fecha,$A551,Linea,VLOOKUP(G$1,Data!$AP:$AR,3,FALSE),Cuenta,VLOOKUP(G$1,Data!$AP:$AR,2,FALSE))+G550,"")</f>
        <v/>
      </c>
      <c r="H551" s="3" t="str">
        <f>IF(AND($A551&lt;&gt;"",H$1&lt;&gt;""),SUMIFS(VM,Fecha,$A551,Linea,VLOOKUP(H$1,Data!$AP:$AR,3,FALSE),Cuenta,VLOOKUP(H$1,Data!$AP:$AR,2,FALSE))+SUMIFS(FX,Fecha,$A551,Linea,VLOOKUP(H$1,Data!$AP:$AR,3,FALSE),Cuenta,VLOOKUP(H$1,Data!$AP:$AR,2,FALSE))+H550,"")</f>
        <v/>
      </c>
      <c r="I551" s="3" t="str">
        <f>IF(AND($A551&lt;&gt;"",I$1&lt;&gt;""),SUMIFS(VM,Fecha,$A551,Linea,VLOOKUP(I$1,Data!$AP:$AR,3,FALSE),Cuenta,VLOOKUP(I$1,Data!$AP:$AR,2,FALSE))+SUMIFS(FX,Fecha,$A551,Linea,VLOOKUP(I$1,Data!$AP:$AR,3,FALSE),Cuenta,VLOOKUP(I$1,Data!$AP:$AR,2,FALSE))+I550,"")</f>
        <v/>
      </c>
      <c r="J551" s="3" t="str">
        <f>IF(AND($A551&lt;&gt;"",J$1&lt;&gt;""),SUMIFS(VM,Fecha,$A551,Linea,VLOOKUP(J$1,Data!$AP:$AR,3,FALSE),Cuenta,VLOOKUP(J$1,Data!$AP:$AR,2,FALSE))+SUMIFS(FX,Fecha,$A551,Linea,VLOOKUP(J$1,Data!$AP:$AR,3,FALSE),Cuenta,VLOOKUP(J$1,Data!$AP:$AR,2,FALSE))+J550,"")</f>
        <v/>
      </c>
      <c r="K551" s="3" t="str">
        <f>IF(AND($A551&lt;&gt;"",K$1&lt;&gt;""),SUMIFS(VM,Fecha,$A551,Linea,VLOOKUP(K$1,Data!$AP:$AR,3,FALSE),Cuenta,VLOOKUP(K$1,Data!$AP:$AR,2,FALSE))+SUMIFS(FX,Fecha,$A551,Linea,VLOOKUP(K$1,Data!$AP:$AR,3,FALSE),Cuenta,VLOOKUP(K$1,Data!$AP:$AR,2,FALSE))+K550,"")</f>
        <v/>
      </c>
      <c r="L551" s="3" t="str">
        <f>IF(AND($A551&lt;&gt;"",L$1&lt;&gt;""),SUMIFS(VM,Fecha,$A551,Linea,VLOOKUP(L$1,Data!$AP:$AR,3,FALSE),Cuenta,VLOOKUP(L$1,Data!$AP:$AR,2,FALSE))+SUMIFS(FX,Fecha,$A551,Linea,VLOOKUP(L$1,Data!$AP:$AR,3,FALSE),Cuenta,VLOOKUP(L$1,Data!$AP:$AR,2,FALSE))+L550,"")</f>
        <v/>
      </c>
      <c r="M551" s="3" t="str">
        <f>IF(AND($A551&lt;&gt;"",M$1&lt;&gt;""),SUMIFS(VM,Fecha,$A551,Linea,VLOOKUP(M$1,Data!$AP:$AR,3,FALSE),Cuenta,VLOOKUP(M$1,Data!$AP:$AR,2,FALSE))+SUMIFS(FX,Fecha,$A551,Linea,VLOOKUP(M$1,Data!$AP:$AR,3,FALSE),Cuenta,VLOOKUP(M$1,Data!$AP:$AR,2,FALSE))+M550,"")</f>
        <v/>
      </c>
      <c r="N551" s="3" t="str">
        <f>IF(AND($A551&lt;&gt;"",N$1&lt;&gt;""),SUMIFS(VM,Fecha,$A551,Linea,VLOOKUP(N$1,Data!$AP:$AR,3,FALSE),Cuenta,VLOOKUP(N$1,Data!$AP:$AR,2,FALSE))+SUMIFS(FX,Fecha,$A551,Linea,VLOOKUP(N$1,Data!$AP:$AR,3,FALSE),Cuenta,VLOOKUP(N$1,Data!$AP:$AR,2,FALSE))+N550,"")</f>
        <v/>
      </c>
    </row>
    <row r="552" spans="2:14" x14ac:dyDescent="0.25">
      <c r="B552" s="3" t="str">
        <f>IF(AND($A552&lt;&gt;"",B$1&lt;&gt;""),SUMIFS(VM,Fecha,$A552,Linea,VLOOKUP(B$1,Data!$AP:$AR,3,FALSE),Cuenta,VLOOKUP(B$1,Data!$AP:$AR,2,FALSE))+SUMIFS(FX,Fecha,$A552,Linea,VLOOKUP(B$1,Data!$AP:$AR,3,FALSE),Cuenta,VLOOKUP(B$1,Data!$AP:$AR,2,FALSE))+B551,"")</f>
        <v/>
      </c>
      <c r="C552" s="3" t="str">
        <f>IF(AND($A552&lt;&gt;"",C$1&lt;&gt;""),SUMIFS(VM,Fecha,$A552,Linea,VLOOKUP(C$1,Data!$AP:$AR,3,FALSE),Cuenta,VLOOKUP(C$1,Data!$AP:$AR,2,FALSE))+SUMIFS(FX,Fecha,$A552,Linea,VLOOKUP(C$1,Data!$AP:$AR,3,FALSE),Cuenta,VLOOKUP(C$1,Data!$AP:$AR,2,FALSE))+C551,"")</f>
        <v/>
      </c>
      <c r="D552" s="3" t="str">
        <f>IF(AND($A552&lt;&gt;"",D$1&lt;&gt;""),SUMIFS(VM,Fecha,$A552,Linea,VLOOKUP(D$1,Data!$AP:$AR,3,FALSE),Cuenta,VLOOKUP(D$1,Data!$AP:$AR,2,FALSE))+SUMIFS(FX,Fecha,$A552,Linea,VLOOKUP(D$1,Data!$AP:$AR,3,FALSE),Cuenta,VLOOKUP(D$1,Data!$AP:$AR,2,FALSE))+D551,"")</f>
        <v/>
      </c>
      <c r="E552" s="3" t="str">
        <f>IF(AND($A552&lt;&gt;"",E$1&lt;&gt;""),SUMIFS(VM,Fecha,$A552,Linea,VLOOKUP(E$1,Data!$AP:$AR,3,FALSE),Cuenta,VLOOKUP(E$1,Data!$AP:$AR,2,FALSE))+SUMIFS(FX,Fecha,$A552,Linea,VLOOKUP(E$1,Data!$AP:$AR,3,FALSE),Cuenta,VLOOKUP(E$1,Data!$AP:$AR,2,FALSE))+E551,"")</f>
        <v/>
      </c>
      <c r="F552" s="3" t="str">
        <f>IF(AND($A552&lt;&gt;"",F$1&lt;&gt;""),SUMIFS(VM,Fecha,$A552,Linea,VLOOKUP(F$1,Data!$AP:$AR,3,FALSE),Cuenta,VLOOKUP(F$1,Data!$AP:$AR,2,FALSE))+SUMIFS(FX,Fecha,$A552,Linea,VLOOKUP(F$1,Data!$AP:$AR,3,FALSE),Cuenta,VLOOKUP(F$1,Data!$AP:$AR,2,FALSE))+F551,"")</f>
        <v/>
      </c>
      <c r="G552" s="3" t="str">
        <f>IF(AND($A552&lt;&gt;"",G$1&lt;&gt;""),SUMIFS(VM,Fecha,$A552,Linea,VLOOKUP(G$1,Data!$AP:$AR,3,FALSE),Cuenta,VLOOKUP(G$1,Data!$AP:$AR,2,FALSE))+SUMIFS(FX,Fecha,$A552,Linea,VLOOKUP(G$1,Data!$AP:$AR,3,FALSE),Cuenta,VLOOKUP(G$1,Data!$AP:$AR,2,FALSE))+G551,"")</f>
        <v/>
      </c>
      <c r="H552" s="3" t="str">
        <f>IF(AND($A552&lt;&gt;"",H$1&lt;&gt;""),SUMIFS(VM,Fecha,$A552,Linea,VLOOKUP(H$1,Data!$AP:$AR,3,FALSE),Cuenta,VLOOKUP(H$1,Data!$AP:$AR,2,FALSE))+SUMIFS(FX,Fecha,$A552,Linea,VLOOKUP(H$1,Data!$AP:$AR,3,FALSE),Cuenta,VLOOKUP(H$1,Data!$AP:$AR,2,FALSE))+H551,"")</f>
        <v/>
      </c>
      <c r="I552" s="3" t="str">
        <f>IF(AND($A552&lt;&gt;"",I$1&lt;&gt;""),SUMIFS(VM,Fecha,$A552,Linea,VLOOKUP(I$1,Data!$AP:$AR,3,FALSE),Cuenta,VLOOKUP(I$1,Data!$AP:$AR,2,FALSE))+SUMIFS(FX,Fecha,$A552,Linea,VLOOKUP(I$1,Data!$AP:$AR,3,FALSE),Cuenta,VLOOKUP(I$1,Data!$AP:$AR,2,FALSE))+I551,"")</f>
        <v/>
      </c>
      <c r="J552" s="3" t="str">
        <f>IF(AND($A552&lt;&gt;"",J$1&lt;&gt;""),SUMIFS(VM,Fecha,$A552,Linea,VLOOKUP(J$1,Data!$AP:$AR,3,FALSE),Cuenta,VLOOKUP(J$1,Data!$AP:$AR,2,FALSE))+SUMIFS(FX,Fecha,$A552,Linea,VLOOKUP(J$1,Data!$AP:$AR,3,FALSE),Cuenta,VLOOKUP(J$1,Data!$AP:$AR,2,FALSE))+J551,"")</f>
        <v/>
      </c>
      <c r="K552" s="3" t="str">
        <f>IF(AND($A552&lt;&gt;"",K$1&lt;&gt;""),SUMIFS(VM,Fecha,$A552,Linea,VLOOKUP(K$1,Data!$AP:$AR,3,FALSE),Cuenta,VLOOKUP(K$1,Data!$AP:$AR,2,FALSE))+SUMIFS(FX,Fecha,$A552,Linea,VLOOKUP(K$1,Data!$AP:$AR,3,FALSE),Cuenta,VLOOKUP(K$1,Data!$AP:$AR,2,FALSE))+K551,"")</f>
        <v/>
      </c>
      <c r="L552" s="3" t="str">
        <f>IF(AND($A552&lt;&gt;"",L$1&lt;&gt;""),SUMIFS(VM,Fecha,$A552,Linea,VLOOKUP(L$1,Data!$AP:$AR,3,FALSE),Cuenta,VLOOKUP(L$1,Data!$AP:$AR,2,FALSE))+SUMIFS(FX,Fecha,$A552,Linea,VLOOKUP(L$1,Data!$AP:$AR,3,FALSE),Cuenta,VLOOKUP(L$1,Data!$AP:$AR,2,FALSE))+L551,"")</f>
        <v/>
      </c>
      <c r="M552" s="3" t="str">
        <f>IF(AND($A552&lt;&gt;"",M$1&lt;&gt;""),SUMIFS(VM,Fecha,$A552,Linea,VLOOKUP(M$1,Data!$AP:$AR,3,FALSE),Cuenta,VLOOKUP(M$1,Data!$AP:$AR,2,FALSE))+SUMIFS(FX,Fecha,$A552,Linea,VLOOKUP(M$1,Data!$AP:$AR,3,FALSE),Cuenta,VLOOKUP(M$1,Data!$AP:$AR,2,FALSE))+M551,"")</f>
        <v/>
      </c>
      <c r="N552" s="3" t="str">
        <f>IF(AND($A552&lt;&gt;"",N$1&lt;&gt;""),SUMIFS(VM,Fecha,$A552,Linea,VLOOKUP(N$1,Data!$AP:$AR,3,FALSE),Cuenta,VLOOKUP(N$1,Data!$AP:$AR,2,FALSE))+SUMIFS(FX,Fecha,$A552,Linea,VLOOKUP(N$1,Data!$AP:$AR,3,FALSE),Cuenta,VLOOKUP(N$1,Data!$AP:$AR,2,FALSE))+N551,"")</f>
        <v/>
      </c>
    </row>
    <row r="553" spans="2:14" x14ac:dyDescent="0.25">
      <c r="B553" s="3" t="str">
        <f>IF(AND($A553&lt;&gt;"",B$1&lt;&gt;""),SUMIFS(VM,Fecha,$A553,Linea,VLOOKUP(B$1,Data!$AP:$AR,3,FALSE),Cuenta,VLOOKUP(B$1,Data!$AP:$AR,2,FALSE))+SUMIFS(FX,Fecha,$A553,Linea,VLOOKUP(B$1,Data!$AP:$AR,3,FALSE),Cuenta,VLOOKUP(B$1,Data!$AP:$AR,2,FALSE))+B552,"")</f>
        <v/>
      </c>
      <c r="C553" s="3" t="str">
        <f>IF(AND($A553&lt;&gt;"",C$1&lt;&gt;""),SUMIFS(VM,Fecha,$A553,Linea,VLOOKUP(C$1,Data!$AP:$AR,3,FALSE),Cuenta,VLOOKUP(C$1,Data!$AP:$AR,2,FALSE))+SUMIFS(FX,Fecha,$A553,Linea,VLOOKUP(C$1,Data!$AP:$AR,3,FALSE),Cuenta,VLOOKUP(C$1,Data!$AP:$AR,2,FALSE))+C552,"")</f>
        <v/>
      </c>
      <c r="D553" s="3" t="str">
        <f>IF(AND($A553&lt;&gt;"",D$1&lt;&gt;""),SUMIFS(VM,Fecha,$A553,Linea,VLOOKUP(D$1,Data!$AP:$AR,3,FALSE),Cuenta,VLOOKUP(D$1,Data!$AP:$AR,2,FALSE))+SUMIFS(FX,Fecha,$A553,Linea,VLOOKUP(D$1,Data!$AP:$AR,3,FALSE),Cuenta,VLOOKUP(D$1,Data!$AP:$AR,2,FALSE))+D552,"")</f>
        <v/>
      </c>
      <c r="E553" s="3" t="str">
        <f>IF(AND($A553&lt;&gt;"",E$1&lt;&gt;""),SUMIFS(VM,Fecha,$A553,Linea,VLOOKUP(E$1,Data!$AP:$AR,3,FALSE),Cuenta,VLOOKUP(E$1,Data!$AP:$AR,2,FALSE))+SUMIFS(FX,Fecha,$A553,Linea,VLOOKUP(E$1,Data!$AP:$AR,3,FALSE),Cuenta,VLOOKUP(E$1,Data!$AP:$AR,2,FALSE))+E552,"")</f>
        <v/>
      </c>
      <c r="F553" s="3" t="str">
        <f>IF(AND($A553&lt;&gt;"",F$1&lt;&gt;""),SUMIFS(VM,Fecha,$A553,Linea,VLOOKUP(F$1,Data!$AP:$AR,3,FALSE),Cuenta,VLOOKUP(F$1,Data!$AP:$AR,2,FALSE))+SUMIFS(FX,Fecha,$A553,Linea,VLOOKUP(F$1,Data!$AP:$AR,3,FALSE),Cuenta,VLOOKUP(F$1,Data!$AP:$AR,2,FALSE))+F552,"")</f>
        <v/>
      </c>
      <c r="G553" s="3" t="str">
        <f>IF(AND($A553&lt;&gt;"",G$1&lt;&gt;""),SUMIFS(VM,Fecha,$A553,Linea,VLOOKUP(G$1,Data!$AP:$AR,3,FALSE),Cuenta,VLOOKUP(G$1,Data!$AP:$AR,2,FALSE))+SUMIFS(FX,Fecha,$A553,Linea,VLOOKUP(G$1,Data!$AP:$AR,3,FALSE),Cuenta,VLOOKUP(G$1,Data!$AP:$AR,2,FALSE))+G552,"")</f>
        <v/>
      </c>
      <c r="H553" s="3" t="str">
        <f>IF(AND($A553&lt;&gt;"",H$1&lt;&gt;""),SUMIFS(VM,Fecha,$A553,Linea,VLOOKUP(H$1,Data!$AP:$AR,3,FALSE),Cuenta,VLOOKUP(H$1,Data!$AP:$AR,2,FALSE))+SUMIFS(FX,Fecha,$A553,Linea,VLOOKUP(H$1,Data!$AP:$AR,3,FALSE),Cuenta,VLOOKUP(H$1,Data!$AP:$AR,2,FALSE))+H552,"")</f>
        <v/>
      </c>
      <c r="I553" s="3" t="str">
        <f>IF(AND($A553&lt;&gt;"",I$1&lt;&gt;""),SUMIFS(VM,Fecha,$A553,Linea,VLOOKUP(I$1,Data!$AP:$AR,3,FALSE),Cuenta,VLOOKUP(I$1,Data!$AP:$AR,2,FALSE))+SUMIFS(FX,Fecha,$A553,Linea,VLOOKUP(I$1,Data!$AP:$AR,3,FALSE),Cuenta,VLOOKUP(I$1,Data!$AP:$AR,2,FALSE))+I552,"")</f>
        <v/>
      </c>
      <c r="J553" s="3" t="str">
        <f>IF(AND($A553&lt;&gt;"",J$1&lt;&gt;""),SUMIFS(VM,Fecha,$A553,Linea,VLOOKUP(J$1,Data!$AP:$AR,3,FALSE),Cuenta,VLOOKUP(J$1,Data!$AP:$AR,2,FALSE))+SUMIFS(FX,Fecha,$A553,Linea,VLOOKUP(J$1,Data!$AP:$AR,3,FALSE),Cuenta,VLOOKUP(J$1,Data!$AP:$AR,2,FALSE))+J552,"")</f>
        <v/>
      </c>
      <c r="K553" s="3" t="str">
        <f>IF(AND($A553&lt;&gt;"",K$1&lt;&gt;""),SUMIFS(VM,Fecha,$A553,Linea,VLOOKUP(K$1,Data!$AP:$AR,3,FALSE),Cuenta,VLOOKUP(K$1,Data!$AP:$AR,2,FALSE))+SUMIFS(FX,Fecha,$A553,Linea,VLOOKUP(K$1,Data!$AP:$AR,3,FALSE),Cuenta,VLOOKUP(K$1,Data!$AP:$AR,2,FALSE))+K552,"")</f>
        <v/>
      </c>
      <c r="L553" s="3" t="str">
        <f>IF(AND($A553&lt;&gt;"",L$1&lt;&gt;""),SUMIFS(VM,Fecha,$A553,Linea,VLOOKUP(L$1,Data!$AP:$AR,3,FALSE),Cuenta,VLOOKUP(L$1,Data!$AP:$AR,2,FALSE))+SUMIFS(FX,Fecha,$A553,Linea,VLOOKUP(L$1,Data!$AP:$AR,3,FALSE),Cuenta,VLOOKUP(L$1,Data!$AP:$AR,2,FALSE))+L552,"")</f>
        <v/>
      </c>
      <c r="M553" s="3" t="str">
        <f>IF(AND($A553&lt;&gt;"",M$1&lt;&gt;""),SUMIFS(VM,Fecha,$A553,Linea,VLOOKUP(M$1,Data!$AP:$AR,3,FALSE),Cuenta,VLOOKUP(M$1,Data!$AP:$AR,2,FALSE))+SUMIFS(FX,Fecha,$A553,Linea,VLOOKUP(M$1,Data!$AP:$AR,3,FALSE),Cuenta,VLOOKUP(M$1,Data!$AP:$AR,2,FALSE))+M552,"")</f>
        <v/>
      </c>
      <c r="N553" s="3" t="str">
        <f>IF(AND($A553&lt;&gt;"",N$1&lt;&gt;""),SUMIFS(VM,Fecha,$A553,Linea,VLOOKUP(N$1,Data!$AP:$AR,3,FALSE),Cuenta,VLOOKUP(N$1,Data!$AP:$AR,2,FALSE))+SUMIFS(FX,Fecha,$A553,Linea,VLOOKUP(N$1,Data!$AP:$AR,3,FALSE),Cuenta,VLOOKUP(N$1,Data!$AP:$AR,2,FALSE))+N552,"")</f>
        <v/>
      </c>
    </row>
    <row r="554" spans="2:14" x14ac:dyDescent="0.25">
      <c r="B554" s="3" t="str">
        <f>IF(AND($A554&lt;&gt;"",B$1&lt;&gt;""),SUMIFS(VM,Fecha,$A554,Linea,VLOOKUP(B$1,Data!$AP:$AR,3,FALSE),Cuenta,VLOOKUP(B$1,Data!$AP:$AR,2,FALSE))+SUMIFS(FX,Fecha,$A554,Linea,VLOOKUP(B$1,Data!$AP:$AR,3,FALSE),Cuenta,VLOOKUP(B$1,Data!$AP:$AR,2,FALSE))+B553,"")</f>
        <v/>
      </c>
      <c r="C554" s="3" t="str">
        <f>IF(AND($A554&lt;&gt;"",C$1&lt;&gt;""),SUMIFS(VM,Fecha,$A554,Linea,VLOOKUP(C$1,Data!$AP:$AR,3,FALSE),Cuenta,VLOOKUP(C$1,Data!$AP:$AR,2,FALSE))+SUMIFS(FX,Fecha,$A554,Linea,VLOOKUP(C$1,Data!$AP:$AR,3,FALSE),Cuenta,VLOOKUP(C$1,Data!$AP:$AR,2,FALSE))+C553,"")</f>
        <v/>
      </c>
      <c r="D554" s="3" t="str">
        <f>IF(AND($A554&lt;&gt;"",D$1&lt;&gt;""),SUMIFS(VM,Fecha,$A554,Linea,VLOOKUP(D$1,Data!$AP:$AR,3,FALSE),Cuenta,VLOOKUP(D$1,Data!$AP:$AR,2,FALSE))+SUMIFS(FX,Fecha,$A554,Linea,VLOOKUP(D$1,Data!$AP:$AR,3,FALSE),Cuenta,VLOOKUP(D$1,Data!$AP:$AR,2,FALSE))+D553,"")</f>
        <v/>
      </c>
      <c r="E554" s="3" t="str">
        <f>IF(AND($A554&lt;&gt;"",E$1&lt;&gt;""),SUMIFS(VM,Fecha,$A554,Linea,VLOOKUP(E$1,Data!$AP:$AR,3,FALSE),Cuenta,VLOOKUP(E$1,Data!$AP:$AR,2,FALSE))+SUMIFS(FX,Fecha,$A554,Linea,VLOOKUP(E$1,Data!$AP:$AR,3,FALSE),Cuenta,VLOOKUP(E$1,Data!$AP:$AR,2,FALSE))+E553,"")</f>
        <v/>
      </c>
      <c r="F554" s="3" t="str">
        <f>IF(AND($A554&lt;&gt;"",F$1&lt;&gt;""),SUMIFS(VM,Fecha,$A554,Linea,VLOOKUP(F$1,Data!$AP:$AR,3,FALSE),Cuenta,VLOOKUP(F$1,Data!$AP:$AR,2,FALSE))+SUMIFS(FX,Fecha,$A554,Linea,VLOOKUP(F$1,Data!$AP:$AR,3,FALSE),Cuenta,VLOOKUP(F$1,Data!$AP:$AR,2,FALSE))+F553,"")</f>
        <v/>
      </c>
      <c r="G554" s="3" t="str">
        <f>IF(AND($A554&lt;&gt;"",G$1&lt;&gt;""),SUMIFS(VM,Fecha,$A554,Linea,VLOOKUP(G$1,Data!$AP:$AR,3,FALSE),Cuenta,VLOOKUP(G$1,Data!$AP:$AR,2,FALSE))+SUMIFS(FX,Fecha,$A554,Linea,VLOOKUP(G$1,Data!$AP:$AR,3,FALSE),Cuenta,VLOOKUP(G$1,Data!$AP:$AR,2,FALSE))+G553,"")</f>
        <v/>
      </c>
      <c r="H554" s="3" t="str">
        <f>IF(AND($A554&lt;&gt;"",H$1&lt;&gt;""),SUMIFS(VM,Fecha,$A554,Linea,VLOOKUP(H$1,Data!$AP:$AR,3,FALSE),Cuenta,VLOOKUP(H$1,Data!$AP:$AR,2,FALSE))+SUMIFS(FX,Fecha,$A554,Linea,VLOOKUP(H$1,Data!$AP:$AR,3,FALSE),Cuenta,VLOOKUP(H$1,Data!$AP:$AR,2,FALSE))+H553,"")</f>
        <v/>
      </c>
      <c r="I554" s="3" t="str">
        <f>IF(AND($A554&lt;&gt;"",I$1&lt;&gt;""),SUMIFS(VM,Fecha,$A554,Linea,VLOOKUP(I$1,Data!$AP:$AR,3,FALSE),Cuenta,VLOOKUP(I$1,Data!$AP:$AR,2,FALSE))+SUMIFS(FX,Fecha,$A554,Linea,VLOOKUP(I$1,Data!$AP:$AR,3,FALSE),Cuenta,VLOOKUP(I$1,Data!$AP:$AR,2,FALSE))+I553,"")</f>
        <v/>
      </c>
      <c r="J554" s="3" t="str">
        <f>IF(AND($A554&lt;&gt;"",J$1&lt;&gt;""),SUMIFS(VM,Fecha,$A554,Linea,VLOOKUP(J$1,Data!$AP:$AR,3,FALSE),Cuenta,VLOOKUP(J$1,Data!$AP:$AR,2,FALSE))+SUMIFS(FX,Fecha,$A554,Linea,VLOOKUP(J$1,Data!$AP:$AR,3,FALSE),Cuenta,VLOOKUP(J$1,Data!$AP:$AR,2,FALSE))+J553,"")</f>
        <v/>
      </c>
      <c r="K554" s="3" t="str">
        <f>IF(AND($A554&lt;&gt;"",K$1&lt;&gt;""),SUMIFS(VM,Fecha,$A554,Linea,VLOOKUP(K$1,Data!$AP:$AR,3,FALSE),Cuenta,VLOOKUP(K$1,Data!$AP:$AR,2,FALSE))+SUMIFS(FX,Fecha,$A554,Linea,VLOOKUP(K$1,Data!$AP:$AR,3,FALSE),Cuenta,VLOOKUP(K$1,Data!$AP:$AR,2,FALSE))+K553,"")</f>
        <v/>
      </c>
      <c r="L554" s="3" t="str">
        <f>IF(AND($A554&lt;&gt;"",L$1&lt;&gt;""),SUMIFS(VM,Fecha,$A554,Linea,VLOOKUP(L$1,Data!$AP:$AR,3,FALSE),Cuenta,VLOOKUP(L$1,Data!$AP:$AR,2,FALSE))+SUMIFS(FX,Fecha,$A554,Linea,VLOOKUP(L$1,Data!$AP:$AR,3,FALSE),Cuenta,VLOOKUP(L$1,Data!$AP:$AR,2,FALSE))+L553,"")</f>
        <v/>
      </c>
      <c r="M554" s="3" t="str">
        <f>IF(AND($A554&lt;&gt;"",M$1&lt;&gt;""),SUMIFS(VM,Fecha,$A554,Linea,VLOOKUP(M$1,Data!$AP:$AR,3,FALSE),Cuenta,VLOOKUP(M$1,Data!$AP:$AR,2,FALSE))+SUMIFS(FX,Fecha,$A554,Linea,VLOOKUP(M$1,Data!$AP:$AR,3,FALSE),Cuenta,VLOOKUP(M$1,Data!$AP:$AR,2,FALSE))+M553,"")</f>
        <v/>
      </c>
      <c r="N554" s="3" t="str">
        <f>IF(AND($A554&lt;&gt;"",N$1&lt;&gt;""),SUMIFS(VM,Fecha,$A554,Linea,VLOOKUP(N$1,Data!$AP:$AR,3,FALSE),Cuenta,VLOOKUP(N$1,Data!$AP:$AR,2,FALSE))+SUMIFS(FX,Fecha,$A554,Linea,VLOOKUP(N$1,Data!$AP:$AR,3,FALSE),Cuenta,VLOOKUP(N$1,Data!$AP:$AR,2,FALSE))+N553,"")</f>
        <v/>
      </c>
    </row>
    <row r="555" spans="2:14" x14ac:dyDescent="0.25">
      <c r="B555" s="3" t="str">
        <f>IF(AND($A555&lt;&gt;"",B$1&lt;&gt;""),SUMIFS(VM,Fecha,$A555,Linea,VLOOKUP(B$1,Data!$AP:$AR,3,FALSE),Cuenta,VLOOKUP(B$1,Data!$AP:$AR,2,FALSE))+SUMIFS(FX,Fecha,$A555,Linea,VLOOKUP(B$1,Data!$AP:$AR,3,FALSE),Cuenta,VLOOKUP(B$1,Data!$AP:$AR,2,FALSE))+B554,"")</f>
        <v/>
      </c>
      <c r="C555" s="3" t="str">
        <f>IF(AND($A555&lt;&gt;"",C$1&lt;&gt;""),SUMIFS(VM,Fecha,$A555,Linea,VLOOKUP(C$1,Data!$AP:$AR,3,FALSE),Cuenta,VLOOKUP(C$1,Data!$AP:$AR,2,FALSE))+SUMIFS(FX,Fecha,$A555,Linea,VLOOKUP(C$1,Data!$AP:$AR,3,FALSE),Cuenta,VLOOKUP(C$1,Data!$AP:$AR,2,FALSE))+C554,"")</f>
        <v/>
      </c>
      <c r="D555" s="3" t="str">
        <f>IF(AND($A555&lt;&gt;"",D$1&lt;&gt;""),SUMIFS(VM,Fecha,$A555,Linea,VLOOKUP(D$1,Data!$AP:$AR,3,FALSE),Cuenta,VLOOKUP(D$1,Data!$AP:$AR,2,FALSE))+SUMIFS(FX,Fecha,$A555,Linea,VLOOKUP(D$1,Data!$AP:$AR,3,FALSE),Cuenta,VLOOKUP(D$1,Data!$AP:$AR,2,FALSE))+D554,"")</f>
        <v/>
      </c>
      <c r="E555" s="3" t="str">
        <f>IF(AND($A555&lt;&gt;"",E$1&lt;&gt;""),SUMIFS(VM,Fecha,$A555,Linea,VLOOKUP(E$1,Data!$AP:$AR,3,FALSE),Cuenta,VLOOKUP(E$1,Data!$AP:$AR,2,FALSE))+SUMIFS(FX,Fecha,$A555,Linea,VLOOKUP(E$1,Data!$AP:$AR,3,FALSE),Cuenta,VLOOKUP(E$1,Data!$AP:$AR,2,FALSE))+E554,"")</f>
        <v/>
      </c>
      <c r="F555" s="3" t="str">
        <f>IF(AND($A555&lt;&gt;"",F$1&lt;&gt;""),SUMIFS(VM,Fecha,$A555,Linea,VLOOKUP(F$1,Data!$AP:$AR,3,FALSE),Cuenta,VLOOKUP(F$1,Data!$AP:$AR,2,FALSE))+SUMIFS(FX,Fecha,$A555,Linea,VLOOKUP(F$1,Data!$AP:$AR,3,FALSE),Cuenta,VLOOKUP(F$1,Data!$AP:$AR,2,FALSE))+F554,"")</f>
        <v/>
      </c>
      <c r="G555" s="3" t="str">
        <f>IF(AND($A555&lt;&gt;"",G$1&lt;&gt;""),SUMIFS(VM,Fecha,$A555,Linea,VLOOKUP(G$1,Data!$AP:$AR,3,FALSE),Cuenta,VLOOKUP(G$1,Data!$AP:$AR,2,FALSE))+SUMIFS(FX,Fecha,$A555,Linea,VLOOKUP(G$1,Data!$AP:$AR,3,FALSE),Cuenta,VLOOKUP(G$1,Data!$AP:$AR,2,FALSE))+G554,"")</f>
        <v/>
      </c>
      <c r="H555" s="3" t="str">
        <f>IF(AND($A555&lt;&gt;"",H$1&lt;&gt;""),SUMIFS(VM,Fecha,$A555,Linea,VLOOKUP(H$1,Data!$AP:$AR,3,FALSE),Cuenta,VLOOKUP(H$1,Data!$AP:$AR,2,FALSE))+SUMIFS(FX,Fecha,$A555,Linea,VLOOKUP(H$1,Data!$AP:$AR,3,FALSE),Cuenta,VLOOKUP(H$1,Data!$AP:$AR,2,FALSE))+H554,"")</f>
        <v/>
      </c>
      <c r="I555" s="3" t="str">
        <f>IF(AND($A555&lt;&gt;"",I$1&lt;&gt;""),SUMIFS(VM,Fecha,$A555,Linea,VLOOKUP(I$1,Data!$AP:$AR,3,FALSE),Cuenta,VLOOKUP(I$1,Data!$AP:$AR,2,FALSE))+SUMIFS(FX,Fecha,$A555,Linea,VLOOKUP(I$1,Data!$AP:$AR,3,FALSE),Cuenta,VLOOKUP(I$1,Data!$AP:$AR,2,FALSE))+I554,"")</f>
        <v/>
      </c>
      <c r="J555" s="3" t="str">
        <f>IF(AND($A555&lt;&gt;"",J$1&lt;&gt;""),SUMIFS(VM,Fecha,$A555,Linea,VLOOKUP(J$1,Data!$AP:$AR,3,FALSE),Cuenta,VLOOKUP(J$1,Data!$AP:$AR,2,FALSE))+SUMIFS(FX,Fecha,$A555,Linea,VLOOKUP(J$1,Data!$AP:$AR,3,FALSE),Cuenta,VLOOKUP(J$1,Data!$AP:$AR,2,FALSE))+J554,"")</f>
        <v/>
      </c>
      <c r="K555" s="3" t="str">
        <f>IF(AND($A555&lt;&gt;"",K$1&lt;&gt;""),SUMIFS(VM,Fecha,$A555,Linea,VLOOKUP(K$1,Data!$AP:$AR,3,FALSE),Cuenta,VLOOKUP(K$1,Data!$AP:$AR,2,FALSE))+SUMIFS(FX,Fecha,$A555,Linea,VLOOKUP(K$1,Data!$AP:$AR,3,FALSE),Cuenta,VLOOKUP(K$1,Data!$AP:$AR,2,FALSE))+K554,"")</f>
        <v/>
      </c>
      <c r="L555" s="3" t="str">
        <f>IF(AND($A555&lt;&gt;"",L$1&lt;&gt;""),SUMIFS(VM,Fecha,$A555,Linea,VLOOKUP(L$1,Data!$AP:$AR,3,FALSE),Cuenta,VLOOKUP(L$1,Data!$AP:$AR,2,FALSE))+SUMIFS(FX,Fecha,$A555,Linea,VLOOKUP(L$1,Data!$AP:$AR,3,FALSE),Cuenta,VLOOKUP(L$1,Data!$AP:$AR,2,FALSE))+L554,"")</f>
        <v/>
      </c>
      <c r="M555" s="3" t="str">
        <f>IF(AND($A555&lt;&gt;"",M$1&lt;&gt;""),SUMIFS(VM,Fecha,$A555,Linea,VLOOKUP(M$1,Data!$AP:$AR,3,FALSE),Cuenta,VLOOKUP(M$1,Data!$AP:$AR,2,FALSE))+SUMIFS(FX,Fecha,$A555,Linea,VLOOKUP(M$1,Data!$AP:$AR,3,FALSE),Cuenta,VLOOKUP(M$1,Data!$AP:$AR,2,FALSE))+M554,"")</f>
        <v/>
      </c>
      <c r="N555" s="3" t="str">
        <f>IF(AND($A555&lt;&gt;"",N$1&lt;&gt;""),SUMIFS(VM,Fecha,$A555,Linea,VLOOKUP(N$1,Data!$AP:$AR,3,FALSE),Cuenta,VLOOKUP(N$1,Data!$AP:$AR,2,FALSE))+SUMIFS(FX,Fecha,$A555,Linea,VLOOKUP(N$1,Data!$AP:$AR,3,FALSE),Cuenta,VLOOKUP(N$1,Data!$AP:$AR,2,FALSE))+N554,"")</f>
        <v/>
      </c>
    </row>
    <row r="556" spans="2:14" x14ac:dyDescent="0.25">
      <c r="B556" s="3" t="str">
        <f>IF(AND($A556&lt;&gt;"",B$1&lt;&gt;""),SUMIFS(VM,Fecha,$A556,Linea,VLOOKUP(B$1,Data!$AP:$AR,3,FALSE),Cuenta,VLOOKUP(B$1,Data!$AP:$AR,2,FALSE))+SUMIFS(FX,Fecha,$A556,Linea,VLOOKUP(B$1,Data!$AP:$AR,3,FALSE),Cuenta,VLOOKUP(B$1,Data!$AP:$AR,2,FALSE))+B555,"")</f>
        <v/>
      </c>
      <c r="C556" s="3" t="str">
        <f>IF(AND($A556&lt;&gt;"",C$1&lt;&gt;""),SUMIFS(VM,Fecha,$A556,Linea,VLOOKUP(C$1,Data!$AP:$AR,3,FALSE),Cuenta,VLOOKUP(C$1,Data!$AP:$AR,2,FALSE))+SUMIFS(FX,Fecha,$A556,Linea,VLOOKUP(C$1,Data!$AP:$AR,3,FALSE),Cuenta,VLOOKUP(C$1,Data!$AP:$AR,2,FALSE))+C555,"")</f>
        <v/>
      </c>
      <c r="D556" s="3" t="str">
        <f>IF(AND($A556&lt;&gt;"",D$1&lt;&gt;""),SUMIFS(VM,Fecha,$A556,Linea,VLOOKUP(D$1,Data!$AP:$AR,3,FALSE),Cuenta,VLOOKUP(D$1,Data!$AP:$AR,2,FALSE))+SUMIFS(FX,Fecha,$A556,Linea,VLOOKUP(D$1,Data!$AP:$AR,3,FALSE),Cuenta,VLOOKUP(D$1,Data!$AP:$AR,2,FALSE))+D555,"")</f>
        <v/>
      </c>
      <c r="E556" s="3" t="str">
        <f>IF(AND($A556&lt;&gt;"",E$1&lt;&gt;""),SUMIFS(VM,Fecha,$A556,Linea,VLOOKUP(E$1,Data!$AP:$AR,3,FALSE),Cuenta,VLOOKUP(E$1,Data!$AP:$AR,2,FALSE))+SUMIFS(FX,Fecha,$A556,Linea,VLOOKUP(E$1,Data!$AP:$AR,3,FALSE),Cuenta,VLOOKUP(E$1,Data!$AP:$AR,2,FALSE))+E555,"")</f>
        <v/>
      </c>
      <c r="F556" s="3" t="str">
        <f>IF(AND($A556&lt;&gt;"",F$1&lt;&gt;""),SUMIFS(VM,Fecha,$A556,Linea,VLOOKUP(F$1,Data!$AP:$AR,3,FALSE),Cuenta,VLOOKUP(F$1,Data!$AP:$AR,2,FALSE))+SUMIFS(FX,Fecha,$A556,Linea,VLOOKUP(F$1,Data!$AP:$AR,3,FALSE),Cuenta,VLOOKUP(F$1,Data!$AP:$AR,2,FALSE))+F555,"")</f>
        <v/>
      </c>
      <c r="G556" s="3" t="str">
        <f>IF(AND($A556&lt;&gt;"",G$1&lt;&gt;""),SUMIFS(VM,Fecha,$A556,Linea,VLOOKUP(G$1,Data!$AP:$AR,3,FALSE),Cuenta,VLOOKUP(G$1,Data!$AP:$AR,2,FALSE))+SUMIFS(FX,Fecha,$A556,Linea,VLOOKUP(G$1,Data!$AP:$AR,3,FALSE),Cuenta,VLOOKUP(G$1,Data!$AP:$AR,2,FALSE))+G555,"")</f>
        <v/>
      </c>
      <c r="H556" s="3" t="str">
        <f>IF(AND($A556&lt;&gt;"",H$1&lt;&gt;""),SUMIFS(VM,Fecha,$A556,Linea,VLOOKUP(H$1,Data!$AP:$AR,3,FALSE),Cuenta,VLOOKUP(H$1,Data!$AP:$AR,2,FALSE))+SUMIFS(FX,Fecha,$A556,Linea,VLOOKUP(H$1,Data!$AP:$AR,3,FALSE),Cuenta,VLOOKUP(H$1,Data!$AP:$AR,2,FALSE))+H555,"")</f>
        <v/>
      </c>
      <c r="I556" s="3" t="str">
        <f>IF(AND($A556&lt;&gt;"",I$1&lt;&gt;""),SUMIFS(VM,Fecha,$A556,Linea,VLOOKUP(I$1,Data!$AP:$AR,3,FALSE),Cuenta,VLOOKUP(I$1,Data!$AP:$AR,2,FALSE))+SUMIFS(FX,Fecha,$A556,Linea,VLOOKUP(I$1,Data!$AP:$AR,3,FALSE),Cuenta,VLOOKUP(I$1,Data!$AP:$AR,2,FALSE))+I555,"")</f>
        <v/>
      </c>
      <c r="J556" s="3" t="str">
        <f>IF(AND($A556&lt;&gt;"",J$1&lt;&gt;""),SUMIFS(VM,Fecha,$A556,Linea,VLOOKUP(J$1,Data!$AP:$AR,3,FALSE),Cuenta,VLOOKUP(J$1,Data!$AP:$AR,2,FALSE))+SUMIFS(FX,Fecha,$A556,Linea,VLOOKUP(J$1,Data!$AP:$AR,3,FALSE),Cuenta,VLOOKUP(J$1,Data!$AP:$AR,2,FALSE))+J555,"")</f>
        <v/>
      </c>
      <c r="K556" s="3" t="str">
        <f>IF(AND($A556&lt;&gt;"",K$1&lt;&gt;""),SUMIFS(VM,Fecha,$A556,Linea,VLOOKUP(K$1,Data!$AP:$AR,3,FALSE),Cuenta,VLOOKUP(K$1,Data!$AP:$AR,2,FALSE))+SUMIFS(FX,Fecha,$A556,Linea,VLOOKUP(K$1,Data!$AP:$AR,3,FALSE),Cuenta,VLOOKUP(K$1,Data!$AP:$AR,2,FALSE))+K555,"")</f>
        <v/>
      </c>
      <c r="L556" s="3" t="str">
        <f>IF(AND($A556&lt;&gt;"",L$1&lt;&gt;""),SUMIFS(VM,Fecha,$A556,Linea,VLOOKUP(L$1,Data!$AP:$AR,3,FALSE),Cuenta,VLOOKUP(L$1,Data!$AP:$AR,2,FALSE))+SUMIFS(FX,Fecha,$A556,Linea,VLOOKUP(L$1,Data!$AP:$AR,3,FALSE),Cuenta,VLOOKUP(L$1,Data!$AP:$AR,2,FALSE))+L555,"")</f>
        <v/>
      </c>
      <c r="M556" s="3" t="str">
        <f>IF(AND($A556&lt;&gt;"",M$1&lt;&gt;""),SUMIFS(VM,Fecha,$A556,Linea,VLOOKUP(M$1,Data!$AP:$AR,3,FALSE),Cuenta,VLOOKUP(M$1,Data!$AP:$AR,2,FALSE))+SUMIFS(FX,Fecha,$A556,Linea,VLOOKUP(M$1,Data!$AP:$AR,3,FALSE),Cuenta,VLOOKUP(M$1,Data!$AP:$AR,2,FALSE))+M555,"")</f>
        <v/>
      </c>
      <c r="N556" s="3" t="str">
        <f>IF(AND($A556&lt;&gt;"",N$1&lt;&gt;""),SUMIFS(VM,Fecha,$A556,Linea,VLOOKUP(N$1,Data!$AP:$AR,3,FALSE),Cuenta,VLOOKUP(N$1,Data!$AP:$AR,2,FALSE))+SUMIFS(FX,Fecha,$A556,Linea,VLOOKUP(N$1,Data!$AP:$AR,3,FALSE),Cuenta,VLOOKUP(N$1,Data!$AP:$AR,2,FALSE))+N555,"")</f>
        <v/>
      </c>
    </row>
    <row r="557" spans="2:14" x14ac:dyDescent="0.25">
      <c r="B557" s="3" t="str">
        <f>IF(AND($A557&lt;&gt;"",B$1&lt;&gt;""),SUMIFS(VM,Fecha,$A557,Linea,VLOOKUP(B$1,Data!$AP:$AR,3,FALSE),Cuenta,VLOOKUP(B$1,Data!$AP:$AR,2,FALSE))+SUMIFS(FX,Fecha,$A557,Linea,VLOOKUP(B$1,Data!$AP:$AR,3,FALSE),Cuenta,VLOOKUP(B$1,Data!$AP:$AR,2,FALSE))+B556,"")</f>
        <v/>
      </c>
      <c r="C557" s="3" t="str">
        <f>IF(AND($A557&lt;&gt;"",C$1&lt;&gt;""),SUMIFS(VM,Fecha,$A557,Linea,VLOOKUP(C$1,Data!$AP:$AR,3,FALSE),Cuenta,VLOOKUP(C$1,Data!$AP:$AR,2,FALSE))+SUMIFS(FX,Fecha,$A557,Linea,VLOOKUP(C$1,Data!$AP:$AR,3,FALSE),Cuenta,VLOOKUP(C$1,Data!$AP:$AR,2,FALSE))+C556,"")</f>
        <v/>
      </c>
      <c r="D557" s="3" t="str">
        <f>IF(AND($A557&lt;&gt;"",D$1&lt;&gt;""),SUMIFS(VM,Fecha,$A557,Linea,VLOOKUP(D$1,Data!$AP:$AR,3,FALSE),Cuenta,VLOOKUP(D$1,Data!$AP:$AR,2,FALSE))+SUMIFS(FX,Fecha,$A557,Linea,VLOOKUP(D$1,Data!$AP:$AR,3,FALSE),Cuenta,VLOOKUP(D$1,Data!$AP:$AR,2,FALSE))+D556,"")</f>
        <v/>
      </c>
      <c r="E557" s="3" t="str">
        <f>IF(AND($A557&lt;&gt;"",E$1&lt;&gt;""),SUMIFS(VM,Fecha,$A557,Linea,VLOOKUP(E$1,Data!$AP:$AR,3,FALSE),Cuenta,VLOOKUP(E$1,Data!$AP:$AR,2,FALSE))+SUMIFS(FX,Fecha,$A557,Linea,VLOOKUP(E$1,Data!$AP:$AR,3,FALSE),Cuenta,VLOOKUP(E$1,Data!$AP:$AR,2,FALSE))+E556,"")</f>
        <v/>
      </c>
      <c r="F557" s="3" t="str">
        <f>IF(AND($A557&lt;&gt;"",F$1&lt;&gt;""),SUMIFS(VM,Fecha,$A557,Linea,VLOOKUP(F$1,Data!$AP:$AR,3,FALSE),Cuenta,VLOOKUP(F$1,Data!$AP:$AR,2,FALSE))+SUMIFS(FX,Fecha,$A557,Linea,VLOOKUP(F$1,Data!$AP:$AR,3,FALSE),Cuenta,VLOOKUP(F$1,Data!$AP:$AR,2,FALSE))+F556,"")</f>
        <v/>
      </c>
      <c r="G557" s="3" t="str">
        <f>IF(AND($A557&lt;&gt;"",G$1&lt;&gt;""),SUMIFS(VM,Fecha,$A557,Linea,VLOOKUP(G$1,Data!$AP:$AR,3,FALSE),Cuenta,VLOOKUP(G$1,Data!$AP:$AR,2,FALSE))+SUMIFS(FX,Fecha,$A557,Linea,VLOOKUP(G$1,Data!$AP:$AR,3,FALSE),Cuenta,VLOOKUP(G$1,Data!$AP:$AR,2,FALSE))+G556,"")</f>
        <v/>
      </c>
      <c r="H557" s="3" t="str">
        <f>IF(AND($A557&lt;&gt;"",H$1&lt;&gt;""),SUMIFS(VM,Fecha,$A557,Linea,VLOOKUP(H$1,Data!$AP:$AR,3,FALSE),Cuenta,VLOOKUP(H$1,Data!$AP:$AR,2,FALSE))+SUMIFS(FX,Fecha,$A557,Linea,VLOOKUP(H$1,Data!$AP:$AR,3,FALSE),Cuenta,VLOOKUP(H$1,Data!$AP:$AR,2,FALSE))+H556,"")</f>
        <v/>
      </c>
      <c r="I557" s="3" t="str">
        <f>IF(AND($A557&lt;&gt;"",I$1&lt;&gt;""),SUMIFS(VM,Fecha,$A557,Linea,VLOOKUP(I$1,Data!$AP:$AR,3,FALSE),Cuenta,VLOOKUP(I$1,Data!$AP:$AR,2,FALSE))+SUMIFS(FX,Fecha,$A557,Linea,VLOOKUP(I$1,Data!$AP:$AR,3,FALSE),Cuenta,VLOOKUP(I$1,Data!$AP:$AR,2,FALSE))+I556,"")</f>
        <v/>
      </c>
      <c r="J557" s="3" t="str">
        <f>IF(AND($A557&lt;&gt;"",J$1&lt;&gt;""),SUMIFS(VM,Fecha,$A557,Linea,VLOOKUP(J$1,Data!$AP:$AR,3,FALSE),Cuenta,VLOOKUP(J$1,Data!$AP:$AR,2,FALSE))+SUMIFS(FX,Fecha,$A557,Linea,VLOOKUP(J$1,Data!$AP:$AR,3,FALSE),Cuenta,VLOOKUP(J$1,Data!$AP:$AR,2,FALSE))+J556,"")</f>
        <v/>
      </c>
      <c r="K557" s="3" t="str">
        <f>IF(AND($A557&lt;&gt;"",K$1&lt;&gt;""),SUMIFS(VM,Fecha,$A557,Linea,VLOOKUP(K$1,Data!$AP:$AR,3,FALSE),Cuenta,VLOOKUP(K$1,Data!$AP:$AR,2,FALSE))+SUMIFS(FX,Fecha,$A557,Linea,VLOOKUP(K$1,Data!$AP:$AR,3,FALSE),Cuenta,VLOOKUP(K$1,Data!$AP:$AR,2,FALSE))+K556,"")</f>
        <v/>
      </c>
      <c r="L557" s="3" t="str">
        <f>IF(AND($A557&lt;&gt;"",L$1&lt;&gt;""),SUMIFS(VM,Fecha,$A557,Linea,VLOOKUP(L$1,Data!$AP:$AR,3,FALSE),Cuenta,VLOOKUP(L$1,Data!$AP:$AR,2,FALSE))+SUMIFS(FX,Fecha,$A557,Linea,VLOOKUP(L$1,Data!$AP:$AR,3,FALSE),Cuenta,VLOOKUP(L$1,Data!$AP:$AR,2,FALSE))+L556,"")</f>
        <v/>
      </c>
      <c r="M557" s="3" t="str">
        <f>IF(AND($A557&lt;&gt;"",M$1&lt;&gt;""),SUMIFS(VM,Fecha,$A557,Linea,VLOOKUP(M$1,Data!$AP:$AR,3,FALSE),Cuenta,VLOOKUP(M$1,Data!$AP:$AR,2,FALSE))+SUMIFS(FX,Fecha,$A557,Linea,VLOOKUP(M$1,Data!$AP:$AR,3,FALSE),Cuenta,VLOOKUP(M$1,Data!$AP:$AR,2,FALSE))+M556,"")</f>
        <v/>
      </c>
      <c r="N557" s="3" t="str">
        <f>IF(AND($A557&lt;&gt;"",N$1&lt;&gt;""),SUMIFS(VM,Fecha,$A557,Linea,VLOOKUP(N$1,Data!$AP:$AR,3,FALSE),Cuenta,VLOOKUP(N$1,Data!$AP:$AR,2,FALSE))+SUMIFS(FX,Fecha,$A557,Linea,VLOOKUP(N$1,Data!$AP:$AR,3,FALSE),Cuenta,VLOOKUP(N$1,Data!$AP:$AR,2,FALSE))+N556,"")</f>
        <v/>
      </c>
    </row>
    <row r="558" spans="2:14" x14ac:dyDescent="0.25">
      <c r="B558" s="3" t="str">
        <f>IF(AND($A558&lt;&gt;"",B$1&lt;&gt;""),SUMIFS(VM,Fecha,$A558,Linea,VLOOKUP(B$1,Data!$AP:$AR,3,FALSE),Cuenta,VLOOKUP(B$1,Data!$AP:$AR,2,FALSE))+SUMIFS(FX,Fecha,$A558,Linea,VLOOKUP(B$1,Data!$AP:$AR,3,FALSE),Cuenta,VLOOKUP(B$1,Data!$AP:$AR,2,FALSE))+B557,"")</f>
        <v/>
      </c>
      <c r="C558" s="3" t="str">
        <f>IF(AND($A558&lt;&gt;"",C$1&lt;&gt;""),SUMIFS(VM,Fecha,$A558,Linea,VLOOKUP(C$1,Data!$AP:$AR,3,FALSE),Cuenta,VLOOKUP(C$1,Data!$AP:$AR,2,FALSE))+SUMIFS(FX,Fecha,$A558,Linea,VLOOKUP(C$1,Data!$AP:$AR,3,FALSE),Cuenta,VLOOKUP(C$1,Data!$AP:$AR,2,FALSE))+C557,"")</f>
        <v/>
      </c>
      <c r="D558" s="3" t="str">
        <f>IF(AND($A558&lt;&gt;"",D$1&lt;&gt;""),SUMIFS(VM,Fecha,$A558,Linea,VLOOKUP(D$1,Data!$AP:$AR,3,FALSE),Cuenta,VLOOKUP(D$1,Data!$AP:$AR,2,FALSE))+SUMIFS(FX,Fecha,$A558,Linea,VLOOKUP(D$1,Data!$AP:$AR,3,FALSE),Cuenta,VLOOKUP(D$1,Data!$AP:$AR,2,FALSE))+D557,"")</f>
        <v/>
      </c>
      <c r="E558" s="3" t="str">
        <f>IF(AND($A558&lt;&gt;"",E$1&lt;&gt;""),SUMIFS(VM,Fecha,$A558,Linea,VLOOKUP(E$1,Data!$AP:$AR,3,FALSE),Cuenta,VLOOKUP(E$1,Data!$AP:$AR,2,FALSE))+SUMIFS(FX,Fecha,$A558,Linea,VLOOKUP(E$1,Data!$AP:$AR,3,FALSE),Cuenta,VLOOKUP(E$1,Data!$AP:$AR,2,FALSE))+E557,"")</f>
        <v/>
      </c>
      <c r="F558" s="3" t="str">
        <f>IF(AND($A558&lt;&gt;"",F$1&lt;&gt;""),SUMIFS(VM,Fecha,$A558,Linea,VLOOKUP(F$1,Data!$AP:$AR,3,FALSE),Cuenta,VLOOKUP(F$1,Data!$AP:$AR,2,FALSE))+SUMIFS(FX,Fecha,$A558,Linea,VLOOKUP(F$1,Data!$AP:$AR,3,FALSE),Cuenta,VLOOKUP(F$1,Data!$AP:$AR,2,FALSE))+F557,"")</f>
        <v/>
      </c>
      <c r="G558" s="3" t="str">
        <f>IF(AND($A558&lt;&gt;"",G$1&lt;&gt;""),SUMIFS(VM,Fecha,$A558,Linea,VLOOKUP(G$1,Data!$AP:$AR,3,FALSE),Cuenta,VLOOKUP(G$1,Data!$AP:$AR,2,FALSE))+SUMIFS(FX,Fecha,$A558,Linea,VLOOKUP(G$1,Data!$AP:$AR,3,FALSE),Cuenta,VLOOKUP(G$1,Data!$AP:$AR,2,FALSE))+G557,"")</f>
        <v/>
      </c>
      <c r="H558" s="3" t="str">
        <f>IF(AND($A558&lt;&gt;"",H$1&lt;&gt;""),SUMIFS(VM,Fecha,$A558,Linea,VLOOKUP(H$1,Data!$AP:$AR,3,FALSE),Cuenta,VLOOKUP(H$1,Data!$AP:$AR,2,FALSE))+SUMIFS(FX,Fecha,$A558,Linea,VLOOKUP(H$1,Data!$AP:$AR,3,FALSE),Cuenta,VLOOKUP(H$1,Data!$AP:$AR,2,FALSE))+H557,"")</f>
        <v/>
      </c>
      <c r="I558" s="3" t="str">
        <f>IF(AND($A558&lt;&gt;"",I$1&lt;&gt;""),SUMIFS(VM,Fecha,$A558,Linea,VLOOKUP(I$1,Data!$AP:$AR,3,FALSE),Cuenta,VLOOKUP(I$1,Data!$AP:$AR,2,FALSE))+SUMIFS(FX,Fecha,$A558,Linea,VLOOKUP(I$1,Data!$AP:$AR,3,FALSE),Cuenta,VLOOKUP(I$1,Data!$AP:$AR,2,FALSE))+I557,"")</f>
        <v/>
      </c>
      <c r="J558" s="3" t="str">
        <f>IF(AND($A558&lt;&gt;"",J$1&lt;&gt;""),SUMIFS(VM,Fecha,$A558,Linea,VLOOKUP(J$1,Data!$AP:$AR,3,FALSE),Cuenta,VLOOKUP(J$1,Data!$AP:$AR,2,FALSE))+SUMIFS(FX,Fecha,$A558,Linea,VLOOKUP(J$1,Data!$AP:$AR,3,FALSE),Cuenta,VLOOKUP(J$1,Data!$AP:$AR,2,FALSE))+J557,"")</f>
        <v/>
      </c>
      <c r="K558" s="3" t="str">
        <f>IF(AND($A558&lt;&gt;"",K$1&lt;&gt;""),SUMIFS(VM,Fecha,$A558,Linea,VLOOKUP(K$1,Data!$AP:$AR,3,FALSE),Cuenta,VLOOKUP(K$1,Data!$AP:$AR,2,FALSE))+SUMIFS(FX,Fecha,$A558,Linea,VLOOKUP(K$1,Data!$AP:$AR,3,FALSE),Cuenta,VLOOKUP(K$1,Data!$AP:$AR,2,FALSE))+K557,"")</f>
        <v/>
      </c>
      <c r="L558" s="3" t="str">
        <f>IF(AND($A558&lt;&gt;"",L$1&lt;&gt;""),SUMIFS(VM,Fecha,$A558,Linea,VLOOKUP(L$1,Data!$AP:$AR,3,FALSE),Cuenta,VLOOKUP(L$1,Data!$AP:$AR,2,FALSE))+SUMIFS(FX,Fecha,$A558,Linea,VLOOKUP(L$1,Data!$AP:$AR,3,FALSE),Cuenta,VLOOKUP(L$1,Data!$AP:$AR,2,FALSE))+L557,"")</f>
        <v/>
      </c>
      <c r="M558" s="3" t="str">
        <f>IF(AND($A558&lt;&gt;"",M$1&lt;&gt;""),SUMIFS(VM,Fecha,$A558,Linea,VLOOKUP(M$1,Data!$AP:$AR,3,FALSE),Cuenta,VLOOKUP(M$1,Data!$AP:$AR,2,FALSE))+SUMIFS(FX,Fecha,$A558,Linea,VLOOKUP(M$1,Data!$AP:$AR,3,FALSE),Cuenta,VLOOKUP(M$1,Data!$AP:$AR,2,FALSE))+M557,"")</f>
        <v/>
      </c>
      <c r="N558" s="3" t="str">
        <f>IF(AND($A558&lt;&gt;"",N$1&lt;&gt;""),SUMIFS(VM,Fecha,$A558,Linea,VLOOKUP(N$1,Data!$AP:$AR,3,FALSE),Cuenta,VLOOKUP(N$1,Data!$AP:$AR,2,FALSE))+SUMIFS(FX,Fecha,$A558,Linea,VLOOKUP(N$1,Data!$AP:$AR,3,FALSE),Cuenta,VLOOKUP(N$1,Data!$AP:$AR,2,FALSE))+N557,"")</f>
        <v/>
      </c>
    </row>
    <row r="559" spans="2:14" x14ac:dyDescent="0.25">
      <c r="B559" s="3" t="str">
        <f>IF(AND($A559&lt;&gt;"",B$1&lt;&gt;""),SUMIFS(VM,Fecha,$A559,Linea,VLOOKUP(B$1,Data!$AP:$AR,3,FALSE),Cuenta,VLOOKUP(B$1,Data!$AP:$AR,2,FALSE))+SUMIFS(FX,Fecha,$A559,Linea,VLOOKUP(B$1,Data!$AP:$AR,3,FALSE),Cuenta,VLOOKUP(B$1,Data!$AP:$AR,2,FALSE))+B558,"")</f>
        <v/>
      </c>
      <c r="C559" s="3" t="str">
        <f>IF(AND($A559&lt;&gt;"",C$1&lt;&gt;""),SUMIFS(VM,Fecha,$A559,Linea,VLOOKUP(C$1,Data!$AP:$AR,3,FALSE),Cuenta,VLOOKUP(C$1,Data!$AP:$AR,2,FALSE))+SUMIFS(FX,Fecha,$A559,Linea,VLOOKUP(C$1,Data!$AP:$AR,3,FALSE),Cuenta,VLOOKUP(C$1,Data!$AP:$AR,2,FALSE))+C558,"")</f>
        <v/>
      </c>
      <c r="D559" s="3" t="str">
        <f>IF(AND($A559&lt;&gt;"",D$1&lt;&gt;""),SUMIFS(VM,Fecha,$A559,Linea,VLOOKUP(D$1,Data!$AP:$AR,3,FALSE),Cuenta,VLOOKUP(D$1,Data!$AP:$AR,2,FALSE))+SUMIFS(FX,Fecha,$A559,Linea,VLOOKUP(D$1,Data!$AP:$AR,3,FALSE),Cuenta,VLOOKUP(D$1,Data!$AP:$AR,2,FALSE))+D558,"")</f>
        <v/>
      </c>
      <c r="E559" s="3" t="str">
        <f>IF(AND($A559&lt;&gt;"",E$1&lt;&gt;""),SUMIFS(VM,Fecha,$A559,Linea,VLOOKUP(E$1,Data!$AP:$AR,3,FALSE),Cuenta,VLOOKUP(E$1,Data!$AP:$AR,2,FALSE))+SUMIFS(FX,Fecha,$A559,Linea,VLOOKUP(E$1,Data!$AP:$AR,3,FALSE),Cuenta,VLOOKUP(E$1,Data!$AP:$AR,2,FALSE))+E558,"")</f>
        <v/>
      </c>
      <c r="F559" s="3" t="str">
        <f>IF(AND($A559&lt;&gt;"",F$1&lt;&gt;""),SUMIFS(VM,Fecha,$A559,Linea,VLOOKUP(F$1,Data!$AP:$AR,3,FALSE),Cuenta,VLOOKUP(F$1,Data!$AP:$AR,2,FALSE))+SUMIFS(FX,Fecha,$A559,Linea,VLOOKUP(F$1,Data!$AP:$AR,3,FALSE),Cuenta,VLOOKUP(F$1,Data!$AP:$AR,2,FALSE))+F558,"")</f>
        <v/>
      </c>
      <c r="G559" s="3" t="str">
        <f>IF(AND($A559&lt;&gt;"",G$1&lt;&gt;""),SUMIFS(VM,Fecha,$A559,Linea,VLOOKUP(G$1,Data!$AP:$AR,3,FALSE),Cuenta,VLOOKUP(G$1,Data!$AP:$AR,2,FALSE))+SUMIFS(FX,Fecha,$A559,Linea,VLOOKUP(G$1,Data!$AP:$AR,3,FALSE),Cuenta,VLOOKUP(G$1,Data!$AP:$AR,2,FALSE))+G558,"")</f>
        <v/>
      </c>
      <c r="H559" s="3" t="str">
        <f>IF(AND($A559&lt;&gt;"",H$1&lt;&gt;""),SUMIFS(VM,Fecha,$A559,Linea,VLOOKUP(H$1,Data!$AP:$AR,3,FALSE),Cuenta,VLOOKUP(H$1,Data!$AP:$AR,2,FALSE))+SUMIFS(FX,Fecha,$A559,Linea,VLOOKUP(H$1,Data!$AP:$AR,3,FALSE),Cuenta,VLOOKUP(H$1,Data!$AP:$AR,2,FALSE))+H558,"")</f>
        <v/>
      </c>
      <c r="I559" s="3" t="str">
        <f>IF(AND($A559&lt;&gt;"",I$1&lt;&gt;""),SUMIFS(VM,Fecha,$A559,Linea,VLOOKUP(I$1,Data!$AP:$AR,3,FALSE),Cuenta,VLOOKUP(I$1,Data!$AP:$AR,2,FALSE))+SUMIFS(FX,Fecha,$A559,Linea,VLOOKUP(I$1,Data!$AP:$AR,3,FALSE),Cuenta,VLOOKUP(I$1,Data!$AP:$AR,2,FALSE))+I558,"")</f>
        <v/>
      </c>
      <c r="J559" s="3" t="str">
        <f>IF(AND($A559&lt;&gt;"",J$1&lt;&gt;""),SUMIFS(VM,Fecha,$A559,Linea,VLOOKUP(J$1,Data!$AP:$AR,3,FALSE),Cuenta,VLOOKUP(J$1,Data!$AP:$AR,2,FALSE))+SUMIFS(FX,Fecha,$A559,Linea,VLOOKUP(J$1,Data!$AP:$AR,3,FALSE),Cuenta,VLOOKUP(J$1,Data!$AP:$AR,2,FALSE))+J558,"")</f>
        <v/>
      </c>
      <c r="K559" s="3" t="str">
        <f>IF(AND($A559&lt;&gt;"",K$1&lt;&gt;""),SUMIFS(VM,Fecha,$A559,Linea,VLOOKUP(K$1,Data!$AP:$AR,3,FALSE),Cuenta,VLOOKUP(K$1,Data!$AP:$AR,2,FALSE))+SUMIFS(FX,Fecha,$A559,Linea,VLOOKUP(K$1,Data!$AP:$AR,3,FALSE),Cuenta,VLOOKUP(K$1,Data!$AP:$AR,2,FALSE))+K558,"")</f>
        <v/>
      </c>
      <c r="L559" s="3" t="str">
        <f>IF(AND($A559&lt;&gt;"",L$1&lt;&gt;""),SUMIFS(VM,Fecha,$A559,Linea,VLOOKUP(L$1,Data!$AP:$AR,3,FALSE),Cuenta,VLOOKUP(L$1,Data!$AP:$AR,2,FALSE))+SUMIFS(FX,Fecha,$A559,Linea,VLOOKUP(L$1,Data!$AP:$AR,3,FALSE),Cuenta,VLOOKUP(L$1,Data!$AP:$AR,2,FALSE))+L558,"")</f>
        <v/>
      </c>
      <c r="M559" s="3" t="str">
        <f>IF(AND($A559&lt;&gt;"",M$1&lt;&gt;""),SUMIFS(VM,Fecha,$A559,Linea,VLOOKUP(M$1,Data!$AP:$AR,3,FALSE),Cuenta,VLOOKUP(M$1,Data!$AP:$AR,2,FALSE))+SUMIFS(FX,Fecha,$A559,Linea,VLOOKUP(M$1,Data!$AP:$AR,3,FALSE),Cuenta,VLOOKUP(M$1,Data!$AP:$AR,2,FALSE))+M558,"")</f>
        <v/>
      </c>
      <c r="N559" s="3" t="str">
        <f>IF(AND($A559&lt;&gt;"",N$1&lt;&gt;""),SUMIFS(VM,Fecha,$A559,Linea,VLOOKUP(N$1,Data!$AP:$AR,3,FALSE),Cuenta,VLOOKUP(N$1,Data!$AP:$AR,2,FALSE))+SUMIFS(FX,Fecha,$A559,Linea,VLOOKUP(N$1,Data!$AP:$AR,3,FALSE),Cuenta,VLOOKUP(N$1,Data!$AP:$AR,2,FALSE))+N558,"")</f>
        <v/>
      </c>
    </row>
    <row r="560" spans="2:14" x14ac:dyDescent="0.25">
      <c r="B560" s="3" t="str">
        <f>IF(AND($A560&lt;&gt;"",B$1&lt;&gt;""),SUMIFS(VM,Fecha,$A560,Linea,VLOOKUP(B$1,Data!$AP:$AR,3,FALSE),Cuenta,VLOOKUP(B$1,Data!$AP:$AR,2,FALSE))+SUMIFS(FX,Fecha,$A560,Linea,VLOOKUP(B$1,Data!$AP:$AR,3,FALSE),Cuenta,VLOOKUP(B$1,Data!$AP:$AR,2,FALSE))+B559,"")</f>
        <v/>
      </c>
      <c r="C560" s="3" t="str">
        <f>IF(AND($A560&lt;&gt;"",C$1&lt;&gt;""),SUMIFS(VM,Fecha,$A560,Linea,VLOOKUP(C$1,Data!$AP:$AR,3,FALSE),Cuenta,VLOOKUP(C$1,Data!$AP:$AR,2,FALSE))+SUMIFS(FX,Fecha,$A560,Linea,VLOOKUP(C$1,Data!$AP:$AR,3,FALSE),Cuenta,VLOOKUP(C$1,Data!$AP:$AR,2,FALSE))+C559,"")</f>
        <v/>
      </c>
      <c r="D560" s="3" t="str">
        <f>IF(AND($A560&lt;&gt;"",D$1&lt;&gt;""),SUMIFS(VM,Fecha,$A560,Linea,VLOOKUP(D$1,Data!$AP:$AR,3,FALSE),Cuenta,VLOOKUP(D$1,Data!$AP:$AR,2,FALSE))+SUMIFS(FX,Fecha,$A560,Linea,VLOOKUP(D$1,Data!$AP:$AR,3,FALSE),Cuenta,VLOOKUP(D$1,Data!$AP:$AR,2,FALSE))+D559,"")</f>
        <v/>
      </c>
      <c r="E560" s="3" t="str">
        <f>IF(AND($A560&lt;&gt;"",E$1&lt;&gt;""),SUMIFS(VM,Fecha,$A560,Linea,VLOOKUP(E$1,Data!$AP:$AR,3,FALSE),Cuenta,VLOOKUP(E$1,Data!$AP:$AR,2,FALSE))+SUMIFS(FX,Fecha,$A560,Linea,VLOOKUP(E$1,Data!$AP:$AR,3,FALSE),Cuenta,VLOOKUP(E$1,Data!$AP:$AR,2,FALSE))+E559,"")</f>
        <v/>
      </c>
      <c r="F560" s="3" t="str">
        <f>IF(AND($A560&lt;&gt;"",F$1&lt;&gt;""),SUMIFS(VM,Fecha,$A560,Linea,VLOOKUP(F$1,Data!$AP:$AR,3,FALSE),Cuenta,VLOOKUP(F$1,Data!$AP:$AR,2,FALSE))+SUMIFS(FX,Fecha,$A560,Linea,VLOOKUP(F$1,Data!$AP:$AR,3,FALSE),Cuenta,VLOOKUP(F$1,Data!$AP:$AR,2,FALSE))+F559,"")</f>
        <v/>
      </c>
      <c r="G560" s="3" t="str">
        <f>IF(AND($A560&lt;&gt;"",G$1&lt;&gt;""),SUMIFS(VM,Fecha,$A560,Linea,VLOOKUP(G$1,Data!$AP:$AR,3,FALSE),Cuenta,VLOOKUP(G$1,Data!$AP:$AR,2,FALSE))+SUMIFS(FX,Fecha,$A560,Linea,VLOOKUP(G$1,Data!$AP:$AR,3,FALSE),Cuenta,VLOOKUP(G$1,Data!$AP:$AR,2,FALSE))+G559,"")</f>
        <v/>
      </c>
      <c r="H560" s="3" t="str">
        <f>IF(AND($A560&lt;&gt;"",H$1&lt;&gt;""),SUMIFS(VM,Fecha,$A560,Linea,VLOOKUP(H$1,Data!$AP:$AR,3,FALSE),Cuenta,VLOOKUP(H$1,Data!$AP:$AR,2,FALSE))+SUMIFS(FX,Fecha,$A560,Linea,VLOOKUP(H$1,Data!$AP:$AR,3,FALSE),Cuenta,VLOOKUP(H$1,Data!$AP:$AR,2,FALSE))+H559,"")</f>
        <v/>
      </c>
      <c r="I560" s="3" t="str">
        <f>IF(AND($A560&lt;&gt;"",I$1&lt;&gt;""),SUMIFS(VM,Fecha,$A560,Linea,VLOOKUP(I$1,Data!$AP:$AR,3,FALSE),Cuenta,VLOOKUP(I$1,Data!$AP:$AR,2,FALSE))+SUMIFS(FX,Fecha,$A560,Linea,VLOOKUP(I$1,Data!$AP:$AR,3,FALSE),Cuenta,VLOOKUP(I$1,Data!$AP:$AR,2,FALSE))+I559,"")</f>
        <v/>
      </c>
      <c r="J560" s="3" t="str">
        <f>IF(AND($A560&lt;&gt;"",J$1&lt;&gt;""),SUMIFS(VM,Fecha,$A560,Linea,VLOOKUP(J$1,Data!$AP:$AR,3,FALSE),Cuenta,VLOOKUP(J$1,Data!$AP:$AR,2,FALSE))+SUMIFS(FX,Fecha,$A560,Linea,VLOOKUP(J$1,Data!$AP:$AR,3,FALSE),Cuenta,VLOOKUP(J$1,Data!$AP:$AR,2,FALSE))+J559,"")</f>
        <v/>
      </c>
      <c r="K560" s="3" t="str">
        <f>IF(AND($A560&lt;&gt;"",K$1&lt;&gt;""),SUMIFS(VM,Fecha,$A560,Linea,VLOOKUP(K$1,Data!$AP:$AR,3,FALSE),Cuenta,VLOOKUP(K$1,Data!$AP:$AR,2,FALSE))+SUMIFS(FX,Fecha,$A560,Linea,VLOOKUP(K$1,Data!$AP:$AR,3,FALSE),Cuenta,VLOOKUP(K$1,Data!$AP:$AR,2,FALSE))+K559,"")</f>
        <v/>
      </c>
      <c r="L560" s="3" t="str">
        <f>IF(AND($A560&lt;&gt;"",L$1&lt;&gt;""),SUMIFS(VM,Fecha,$A560,Linea,VLOOKUP(L$1,Data!$AP:$AR,3,FALSE),Cuenta,VLOOKUP(L$1,Data!$AP:$AR,2,FALSE))+SUMIFS(FX,Fecha,$A560,Linea,VLOOKUP(L$1,Data!$AP:$AR,3,FALSE),Cuenta,VLOOKUP(L$1,Data!$AP:$AR,2,FALSE))+L559,"")</f>
        <v/>
      </c>
      <c r="M560" s="3" t="str">
        <f>IF(AND($A560&lt;&gt;"",M$1&lt;&gt;""),SUMIFS(VM,Fecha,$A560,Linea,VLOOKUP(M$1,Data!$AP:$AR,3,FALSE),Cuenta,VLOOKUP(M$1,Data!$AP:$AR,2,FALSE))+SUMIFS(FX,Fecha,$A560,Linea,VLOOKUP(M$1,Data!$AP:$AR,3,FALSE),Cuenta,VLOOKUP(M$1,Data!$AP:$AR,2,FALSE))+M559,"")</f>
        <v/>
      </c>
      <c r="N560" s="3" t="str">
        <f>IF(AND($A560&lt;&gt;"",N$1&lt;&gt;""),SUMIFS(VM,Fecha,$A560,Linea,VLOOKUP(N$1,Data!$AP:$AR,3,FALSE),Cuenta,VLOOKUP(N$1,Data!$AP:$AR,2,FALSE))+SUMIFS(FX,Fecha,$A560,Linea,VLOOKUP(N$1,Data!$AP:$AR,3,FALSE),Cuenta,VLOOKUP(N$1,Data!$AP:$AR,2,FALSE))+N559,"")</f>
        <v/>
      </c>
    </row>
    <row r="561" spans="2:14" x14ac:dyDescent="0.25">
      <c r="B561" s="3" t="str">
        <f>IF(AND($A561&lt;&gt;"",B$1&lt;&gt;""),SUMIFS(VM,Fecha,$A561,Linea,VLOOKUP(B$1,Data!$AP:$AR,3,FALSE),Cuenta,VLOOKUP(B$1,Data!$AP:$AR,2,FALSE))+SUMIFS(FX,Fecha,$A561,Linea,VLOOKUP(B$1,Data!$AP:$AR,3,FALSE),Cuenta,VLOOKUP(B$1,Data!$AP:$AR,2,FALSE))+B560,"")</f>
        <v/>
      </c>
      <c r="C561" s="3" t="str">
        <f>IF(AND($A561&lt;&gt;"",C$1&lt;&gt;""),SUMIFS(VM,Fecha,$A561,Linea,VLOOKUP(C$1,Data!$AP:$AR,3,FALSE),Cuenta,VLOOKUP(C$1,Data!$AP:$AR,2,FALSE))+SUMIFS(FX,Fecha,$A561,Linea,VLOOKUP(C$1,Data!$AP:$AR,3,FALSE),Cuenta,VLOOKUP(C$1,Data!$AP:$AR,2,FALSE))+C560,"")</f>
        <v/>
      </c>
      <c r="D561" s="3" t="str">
        <f>IF(AND($A561&lt;&gt;"",D$1&lt;&gt;""),SUMIFS(VM,Fecha,$A561,Linea,VLOOKUP(D$1,Data!$AP:$AR,3,FALSE),Cuenta,VLOOKUP(D$1,Data!$AP:$AR,2,FALSE))+SUMIFS(FX,Fecha,$A561,Linea,VLOOKUP(D$1,Data!$AP:$AR,3,FALSE),Cuenta,VLOOKUP(D$1,Data!$AP:$AR,2,FALSE))+D560,"")</f>
        <v/>
      </c>
      <c r="E561" s="3" t="str">
        <f>IF(AND($A561&lt;&gt;"",E$1&lt;&gt;""),SUMIFS(VM,Fecha,$A561,Linea,VLOOKUP(E$1,Data!$AP:$AR,3,FALSE),Cuenta,VLOOKUP(E$1,Data!$AP:$AR,2,FALSE))+SUMIFS(FX,Fecha,$A561,Linea,VLOOKUP(E$1,Data!$AP:$AR,3,FALSE),Cuenta,VLOOKUP(E$1,Data!$AP:$AR,2,FALSE))+E560,"")</f>
        <v/>
      </c>
      <c r="F561" s="3" t="str">
        <f>IF(AND($A561&lt;&gt;"",F$1&lt;&gt;""),SUMIFS(VM,Fecha,$A561,Linea,VLOOKUP(F$1,Data!$AP:$AR,3,FALSE),Cuenta,VLOOKUP(F$1,Data!$AP:$AR,2,FALSE))+SUMIFS(FX,Fecha,$A561,Linea,VLOOKUP(F$1,Data!$AP:$AR,3,FALSE),Cuenta,VLOOKUP(F$1,Data!$AP:$AR,2,FALSE))+F560,"")</f>
        <v/>
      </c>
      <c r="G561" s="3" t="str">
        <f>IF(AND($A561&lt;&gt;"",G$1&lt;&gt;""),SUMIFS(VM,Fecha,$A561,Linea,VLOOKUP(G$1,Data!$AP:$AR,3,FALSE),Cuenta,VLOOKUP(G$1,Data!$AP:$AR,2,FALSE))+SUMIFS(FX,Fecha,$A561,Linea,VLOOKUP(G$1,Data!$AP:$AR,3,FALSE),Cuenta,VLOOKUP(G$1,Data!$AP:$AR,2,FALSE))+G560,"")</f>
        <v/>
      </c>
      <c r="H561" s="3" t="str">
        <f>IF(AND($A561&lt;&gt;"",H$1&lt;&gt;""),SUMIFS(VM,Fecha,$A561,Linea,VLOOKUP(H$1,Data!$AP:$AR,3,FALSE),Cuenta,VLOOKUP(H$1,Data!$AP:$AR,2,FALSE))+SUMIFS(FX,Fecha,$A561,Linea,VLOOKUP(H$1,Data!$AP:$AR,3,FALSE),Cuenta,VLOOKUP(H$1,Data!$AP:$AR,2,FALSE))+H560,"")</f>
        <v/>
      </c>
      <c r="I561" s="3" t="str">
        <f>IF(AND($A561&lt;&gt;"",I$1&lt;&gt;""),SUMIFS(VM,Fecha,$A561,Linea,VLOOKUP(I$1,Data!$AP:$AR,3,FALSE),Cuenta,VLOOKUP(I$1,Data!$AP:$AR,2,FALSE))+SUMIFS(FX,Fecha,$A561,Linea,VLOOKUP(I$1,Data!$AP:$AR,3,FALSE),Cuenta,VLOOKUP(I$1,Data!$AP:$AR,2,FALSE))+I560,"")</f>
        <v/>
      </c>
      <c r="J561" s="3" t="str">
        <f>IF(AND($A561&lt;&gt;"",J$1&lt;&gt;""),SUMIFS(VM,Fecha,$A561,Linea,VLOOKUP(J$1,Data!$AP:$AR,3,FALSE),Cuenta,VLOOKUP(J$1,Data!$AP:$AR,2,FALSE))+SUMIFS(FX,Fecha,$A561,Linea,VLOOKUP(J$1,Data!$AP:$AR,3,FALSE),Cuenta,VLOOKUP(J$1,Data!$AP:$AR,2,FALSE))+J560,"")</f>
        <v/>
      </c>
      <c r="K561" s="3" t="str">
        <f>IF(AND($A561&lt;&gt;"",K$1&lt;&gt;""),SUMIFS(VM,Fecha,$A561,Linea,VLOOKUP(K$1,Data!$AP:$AR,3,FALSE),Cuenta,VLOOKUP(K$1,Data!$AP:$AR,2,FALSE))+SUMIFS(FX,Fecha,$A561,Linea,VLOOKUP(K$1,Data!$AP:$AR,3,FALSE),Cuenta,VLOOKUP(K$1,Data!$AP:$AR,2,FALSE))+K560,"")</f>
        <v/>
      </c>
      <c r="L561" s="3" t="str">
        <f>IF(AND($A561&lt;&gt;"",L$1&lt;&gt;""),SUMIFS(VM,Fecha,$A561,Linea,VLOOKUP(L$1,Data!$AP:$AR,3,FALSE),Cuenta,VLOOKUP(L$1,Data!$AP:$AR,2,FALSE))+SUMIFS(FX,Fecha,$A561,Linea,VLOOKUP(L$1,Data!$AP:$AR,3,FALSE),Cuenta,VLOOKUP(L$1,Data!$AP:$AR,2,FALSE))+L560,"")</f>
        <v/>
      </c>
      <c r="M561" s="3" t="str">
        <f>IF(AND($A561&lt;&gt;"",M$1&lt;&gt;""),SUMIFS(VM,Fecha,$A561,Linea,VLOOKUP(M$1,Data!$AP:$AR,3,FALSE),Cuenta,VLOOKUP(M$1,Data!$AP:$AR,2,FALSE))+SUMIFS(FX,Fecha,$A561,Linea,VLOOKUP(M$1,Data!$AP:$AR,3,FALSE),Cuenta,VLOOKUP(M$1,Data!$AP:$AR,2,FALSE))+M560,"")</f>
        <v/>
      </c>
      <c r="N561" s="3" t="str">
        <f>IF(AND($A561&lt;&gt;"",N$1&lt;&gt;""),SUMIFS(VM,Fecha,$A561,Linea,VLOOKUP(N$1,Data!$AP:$AR,3,FALSE),Cuenta,VLOOKUP(N$1,Data!$AP:$AR,2,FALSE))+SUMIFS(FX,Fecha,$A561,Linea,VLOOKUP(N$1,Data!$AP:$AR,3,FALSE),Cuenta,VLOOKUP(N$1,Data!$AP:$AR,2,FALSE))+N560,"")</f>
        <v/>
      </c>
    </row>
    <row r="562" spans="2:14" x14ac:dyDescent="0.25">
      <c r="B562" s="3" t="str">
        <f>IF(AND($A562&lt;&gt;"",B$1&lt;&gt;""),SUMIFS(VM,Fecha,$A562,Linea,VLOOKUP(B$1,Data!$AP:$AR,3,FALSE),Cuenta,VLOOKUP(B$1,Data!$AP:$AR,2,FALSE))+SUMIFS(FX,Fecha,$A562,Linea,VLOOKUP(B$1,Data!$AP:$AR,3,FALSE),Cuenta,VLOOKUP(B$1,Data!$AP:$AR,2,FALSE))+B561,"")</f>
        <v/>
      </c>
      <c r="C562" s="3" t="str">
        <f>IF(AND($A562&lt;&gt;"",C$1&lt;&gt;""),SUMIFS(VM,Fecha,$A562,Linea,VLOOKUP(C$1,Data!$AP:$AR,3,FALSE),Cuenta,VLOOKUP(C$1,Data!$AP:$AR,2,FALSE))+SUMIFS(FX,Fecha,$A562,Linea,VLOOKUP(C$1,Data!$AP:$AR,3,FALSE),Cuenta,VLOOKUP(C$1,Data!$AP:$AR,2,FALSE))+C561,"")</f>
        <v/>
      </c>
      <c r="D562" s="3" t="str">
        <f>IF(AND($A562&lt;&gt;"",D$1&lt;&gt;""),SUMIFS(VM,Fecha,$A562,Linea,VLOOKUP(D$1,Data!$AP:$AR,3,FALSE),Cuenta,VLOOKUP(D$1,Data!$AP:$AR,2,FALSE))+SUMIFS(FX,Fecha,$A562,Linea,VLOOKUP(D$1,Data!$AP:$AR,3,FALSE),Cuenta,VLOOKUP(D$1,Data!$AP:$AR,2,FALSE))+D561,"")</f>
        <v/>
      </c>
      <c r="E562" s="3" t="str">
        <f>IF(AND($A562&lt;&gt;"",E$1&lt;&gt;""),SUMIFS(VM,Fecha,$A562,Linea,VLOOKUP(E$1,Data!$AP:$AR,3,FALSE),Cuenta,VLOOKUP(E$1,Data!$AP:$AR,2,FALSE))+SUMIFS(FX,Fecha,$A562,Linea,VLOOKUP(E$1,Data!$AP:$AR,3,FALSE),Cuenta,VLOOKUP(E$1,Data!$AP:$AR,2,FALSE))+E561,"")</f>
        <v/>
      </c>
      <c r="F562" s="3" t="str">
        <f>IF(AND($A562&lt;&gt;"",F$1&lt;&gt;""),SUMIFS(VM,Fecha,$A562,Linea,VLOOKUP(F$1,Data!$AP:$AR,3,FALSE),Cuenta,VLOOKUP(F$1,Data!$AP:$AR,2,FALSE))+SUMIFS(FX,Fecha,$A562,Linea,VLOOKUP(F$1,Data!$AP:$AR,3,FALSE),Cuenta,VLOOKUP(F$1,Data!$AP:$AR,2,FALSE))+F561,"")</f>
        <v/>
      </c>
      <c r="G562" s="3" t="str">
        <f>IF(AND($A562&lt;&gt;"",G$1&lt;&gt;""),SUMIFS(VM,Fecha,$A562,Linea,VLOOKUP(G$1,Data!$AP:$AR,3,FALSE),Cuenta,VLOOKUP(G$1,Data!$AP:$AR,2,FALSE))+SUMIFS(FX,Fecha,$A562,Linea,VLOOKUP(G$1,Data!$AP:$AR,3,FALSE),Cuenta,VLOOKUP(G$1,Data!$AP:$AR,2,FALSE))+G561,"")</f>
        <v/>
      </c>
      <c r="H562" s="3" t="str">
        <f>IF(AND($A562&lt;&gt;"",H$1&lt;&gt;""),SUMIFS(VM,Fecha,$A562,Linea,VLOOKUP(H$1,Data!$AP:$AR,3,FALSE),Cuenta,VLOOKUP(H$1,Data!$AP:$AR,2,FALSE))+SUMIFS(FX,Fecha,$A562,Linea,VLOOKUP(H$1,Data!$AP:$AR,3,FALSE),Cuenta,VLOOKUP(H$1,Data!$AP:$AR,2,FALSE))+H561,"")</f>
        <v/>
      </c>
      <c r="I562" s="3" t="str">
        <f>IF(AND($A562&lt;&gt;"",I$1&lt;&gt;""),SUMIFS(VM,Fecha,$A562,Linea,VLOOKUP(I$1,Data!$AP:$AR,3,FALSE),Cuenta,VLOOKUP(I$1,Data!$AP:$AR,2,FALSE))+SUMIFS(FX,Fecha,$A562,Linea,VLOOKUP(I$1,Data!$AP:$AR,3,FALSE),Cuenta,VLOOKUP(I$1,Data!$AP:$AR,2,FALSE))+I561,"")</f>
        <v/>
      </c>
      <c r="J562" s="3" t="str">
        <f>IF(AND($A562&lt;&gt;"",J$1&lt;&gt;""),SUMIFS(VM,Fecha,$A562,Linea,VLOOKUP(J$1,Data!$AP:$AR,3,FALSE),Cuenta,VLOOKUP(J$1,Data!$AP:$AR,2,FALSE))+SUMIFS(FX,Fecha,$A562,Linea,VLOOKUP(J$1,Data!$AP:$AR,3,FALSE),Cuenta,VLOOKUP(J$1,Data!$AP:$AR,2,FALSE))+J561,"")</f>
        <v/>
      </c>
      <c r="K562" s="3" t="str">
        <f>IF(AND($A562&lt;&gt;"",K$1&lt;&gt;""),SUMIFS(VM,Fecha,$A562,Linea,VLOOKUP(K$1,Data!$AP:$AR,3,FALSE),Cuenta,VLOOKUP(K$1,Data!$AP:$AR,2,FALSE))+SUMIFS(FX,Fecha,$A562,Linea,VLOOKUP(K$1,Data!$AP:$AR,3,FALSE),Cuenta,VLOOKUP(K$1,Data!$AP:$AR,2,FALSE))+K561,"")</f>
        <v/>
      </c>
      <c r="L562" s="3" t="str">
        <f>IF(AND($A562&lt;&gt;"",L$1&lt;&gt;""),SUMIFS(VM,Fecha,$A562,Linea,VLOOKUP(L$1,Data!$AP:$AR,3,FALSE),Cuenta,VLOOKUP(L$1,Data!$AP:$AR,2,FALSE))+SUMIFS(FX,Fecha,$A562,Linea,VLOOKUP(L$1,Data!$AP:$AR,3,FALSE),Cuenta,VLOOKUP(L$1,Data!$AP:$AR,2,FALSE))+L561,"")</f>
        <v/>
      </c>
      <c r="M562" s="3" t="str">
        <f>IF(AND($A562&lt;&gt;"",M$1&lt;&gt;""),SUMIFS(VM,Fecha,$A562,Linea,VLOOKUP(M$1,Data!$AP:$AR,3,FALSE),Cuenta,VLOOKUP(M$1,Data!$AP:$AR,2,FALSE))+SUMIFS(FX,Fecha,$A562,Linea,VLOOKUP(M$1,Data!$AP:$AR,3,FALSE),Cuenta,VLOOKUP(M$1,Data!$AP:$AR,2,FALSE))+M561,"")</f>
        <v/>
      </c>
      <c r="N562" s="3" t="str">
        <f>IF(AND($A562&lt;&gt;"",N$1&lt;&gt;""),SUMIFS(VM,Fecha,$A562,Linea,VLOOKUP(N$1,Data!$AP:$AR,3,FALSE),Cuenta,VLOOKUP(N$1,Data!$AP:$AR,2,FALSE))+SUMIFS(FX,Fecha,$A562,Linea,VLOOKUP(N$1,Data!$AP:$AR,3,FALSE),Cuenta,VLOOKUP(N$1,Data!$AP:$AR,2,FALSE))+N561,"")</f>
        <v/>
      </c>
    </row>
    <row r="563" spans="2:14" x14ac:dyDescent="0.25">
      <c r="B563" s="3" t="str">
        <f>IF(AND($A563&lt;&gt;"",B$1&lt;&gt;""),SUMIFS(VM,Fecha,$A563,Linea,VLOOKUP(B$1,Data!$AP:$AR,3,FALSE),Cuenta,VLOOKUP(B$1,Data!$AP:$AR,2,FALSE))+SUMIFS(FX,Fecha,$A563,Linea,VLOOKUP(B$1,Data!$AP:$AR,3,FALSE),Cuenta,VLOOKUP(B$1,Data!$AP:$AR,2,FALSE))+B562,"")</f>
        <v/>
      </c>
      <c r="C563" s="3" t="str">
        <f>IF(AND($A563&lt;&gt;"",C$1&lt;&gt;""),SUMIFS(VM,Fecha,$A563,Linea,VLOOKUP(C$1,Data!$AP:$AR,3,FALSE),Cuenta,VLOOKUP(C$1,Data!$AP:$AR,2,FALSE))+SUMIFS(FX,Fecha,$A563,Linea,VLOOKUP(C$1,Data!$AP:$AR,3,FALSE),Cuenta,VLOOKUP(C$1,Data!$AP:$AR,2,FALSE))+C562,"")</f>
        <v/>
      </c>
      <c r="D563" s="3" t="str">
        <f>IF(AND($A563&lt;&gt;"",D$1&lt;&gt;""),SUMIFS(VM,Fecha,$A563,Linea,VLOOKUP(D$1,Data!$AP:$AR,3,FALSE),Cuenta,VLOOKUP(D$1,Data!$AP:$AR,2,FALSE))+SUMIFS(FX,Fecha,$A563,Linea,VLOOKUP(D$1,Data!$AP:$AR,3,FALSE),Cuenta,VLOOKUP(D$1,Data!$AP:$AR,2,FALSE))+D562,"")</f>
        <v/>
      </c>
      <c r="E563" s="3" t="str">
        <f>IF(AND($A563&lt;&gt;"",E$1&lt;&gt;""),SUMIFS(VM,Fecha,$A563,Linea,VLOOKUP(E$1,Data!$AP:$AR,3,FALSE),Cuenta,VLOOKUP(E$1,Data!$AP:$AR,2,FALSE))+SUMIFS(FX,Fecha,$A563,Linea,VLOOKUP(E$1,Data!$AP:$AR,3,FALSE),Cuenta,VLOOKUP(E$1,Data!$AP:$AR,2,FALSE))+E562,"")</f>
        <v/>
      </c>
      <c r="F563" s="3" t="str">
        <f>IF(AND($A563&lt;&gt;"",F$1&lt;&gt;""),SUMIFS(VM,Fecha,$A563,Linea,VLOOKUP(F$1,Data!$AP:$AR,3,FALSE),Cuenta,VLOOKUP(F$1,Data!$AP:$AR,2,FALSE))+SUMIFS(FX,Fecha,$A563,Linea,VLOOKUP(F$1,Data!$AP:$AR,3,FALSE),Cuenta,VLOOKUP(F$1,Data!$AP:$AR,2,FALSE))+F562,"")</f>
        <v/>
      </c>
      <c r="G563" s="3" t="str">
        <f>IF(AND($A563&lt;&gt;"",G$1&lt;&gt;""),SUMIFS(VM,Fecha,$A563,Linea,VLOOKUP(G$1,Data!$AP:$AR,3,FALSE),Cuenta,VLOOKUP(G$1,Data!$AP:$AR,2,FALSE))+SUMIFS(FX,Fecha,$A563,Linea,VLOOKUP(G$1,Data!$AP:$AR,3,FALSE),Cuenta,VLOOKUP(G$1,Data!$AP:$AR,2,FALSE))+G562,"")</f>
        <v/>
      </c>
      <c r="H563" s="3" t="str">
        <f>IF(AND($A563&lt;&gt;"",H$1&lt;&gt;""),SUMIFS(VM,Fecha,$A563,Linea,VLOOKUP(H$1,Data!$AP:$AR,3,FALSE),Cuenta,VLOOKUP(H$1,Data!$AP:$AR,2,FALSE))+SUMIFS(FX,Fecha,$A563,Linea,VLOOKUP(H$1,Data!$AP:$AR,3,FALSE),Cuenta,VLOOKUP(H$1,Data!$AP:$AR,2,FALSE))+H562,"")</f>
        <v/>
      </c>
      <c r="I563" s="3" t="str">
        <f>IF(AND($A563&lt;&gt;"",I$1&lt;&gt;""),SUMIFS(VM,Fecha,$A563,Linea,VLOOKUP(I$1,Data!$AP:$AR,3,FALSE),Cuenta,VLOOKUP(I$1,Data!$AP:$AR,2,FALSE))+SUMIFS(FX,Fecha,$A563,Linea,VLOOKUP(I$1,Data!$AP:$AR,3,FALSE),Cuenta,VLOOKUP(I$1,Data!$AP:$AR,2,FALSE))+I562,"")</f>
        <v/>
      </c>
      <c r="J563" s="3" t="str">
        <f>IF(AND($A563&lt;&gt;"",J$1&lt;&gt;""),SUMIFS(VM,Fecha,$A563,Linea,VLOOKUP(J$1,Data!$AP:$AR,3,FALSE),Cuenta,VLOOKUP(J$1,Data!$AP:$AR,2,FALSE))+SUMIFS(FX,Fecha,$A563,Linea,VLOOKUP(J$1,Data!$AP:$AR,3,FALSE),Cuenta,VLOOKUP(J$1,Data!$AP:$AR,2,FALSE))+J562,"")</f>
        <v/>
      </c>
      <c r="K563" s="3" t="str">
        <f>IF(AND($A563&lt;&gt;"",K$1&lt;&gt;""),SUMIFS(VM,Fecha,$A563,Linea,VLOOKUP(K$1,Data!$AP:$AR,3,FALSE),Cuenta,VLOOKUP(K$1,Data!$AP:$AR,2,FALSE))+SUMIFS(FX,Fecha,$A563,Linea,VLOOKUP(K$1,Data!$AP:$AR,3,FALSE),Cuenta,VLOOKUP(K$1,Data!$AP:$AR,2,FALSE))+K562,"")</f>
        <v/>
      </c>
      <c r="L563" s="3" t="str">
        <f>IF(AND($A563&lt;&gt;"",L$1&lt;&gt;""),SUMIFS(VM,Fecha,$A563,Linea,VLOOKUP(L$1,Data!$AP:$AR,3,FALSE),Cuenta,VLOOKUP(L$1,Data!$AP:$AR,2,FALSE))+SUMIFS(FX,Fecha,$A563,Linea,VLOOKUP(L$1,Data!$AP:$AR,3,FALSE),Cuenta,VLOOKUP(L$1,Data!$AP:$AR,2,FALSE))+L562,"")</f>
        <v/>
      </c>
      <c r="M563" s="3" t="str">
        <f>IF(AND($A563&lt;&gt;"",M$1&lt;&gt;""),SUMIFS(VM,Fecha,$A563,Linea,VLOOKUP(M$1,Data!$AP:$AR,3,FALSE),Cuenta,VLOOKUP(M$1,Data!$AP:$AR,2,FALSE))+SUMIFS(FX,Fecha,$A563,Linea,VLOOKUP(M$1,Data!$AP:$AR,3,FALSE),Cuenta,VLOOKUP(M$1,Data!$AP:$AR,2,FALSE))+M562,"")</f>
        <v/>
      </c>
      <c r="N563" s="3" t="str">
        <f>IF(AND($A563&lt;&gt;"",N$1&lt;&gt;""),SUMIFS(VM,Fecha,$A563,Linea,VLOOKUP(N$1,Data!$AP:$AR,3,FALSE),Cuenta,VLOOKUP(N$1,Data!$AP:$AR,2,FALSE))+SUMIFS(FX,Fecha,$A563,Linea,VLOOKUP(N$1,Data!$AP:$AR,3,FALSE),Cuenta,VLOOKUP(N$1,Data!$AP:$AR,2,FALSE))+N562,"")</f>
        <v/>
      </c>
    </row>
    <row r="564" spans="2:14" x14ac:dyDescent="0.25">
      <c r="B564" s="3" t="str">
        <f>IF(AND($A564&lt;&gt;"",B$1&lt;&gt;""),SUMIFS(VM,Fecha,$A564,Linea,VLOOKUP(B$1,Data!$AP:$AR,3,FALSE),Cuenta,VLOOKUP(B$1,Data!$AP:$AR,2,FALSE))+SUMIFS(FX,Fecha,$A564,Linea,VLOOKUP(B$1,Data!$AP:$AR,3,FALSE),Cuenta,VLOOKUP(B$1,Data!$AP:$AR,2,FALSE))+B563,"")</f>
        <v/>
      </c>
      <c r="C564" s="3" t="str">
        <f>IF(AND($A564&lt;&gt;"",C$1&lt;&gt;""),SUMIFS(VM,Fecha,$A564,Linea,VLOOKUP(C$1,Data!$AP:$AR,3,FALSE),Cuenta,VLOOKUP(C$1,Data!$AP:$AR,2,FALSE))+SUMIFS(FX,Fecha,$A564,Linea,VLOOKUP(C$1,Data!$AP:$AR,3,FALSE),Cuenta,VLOOKUP(C$1,Data!$AP:$AR,2,FALSE))+C563,"")</f>
        <v/>
      </c>
      <c r="D564" s="3" t="str">
        <f>IF(AND($A564&lt;&gt;"",D$1&lt;&gt;""),SUMIFS(VM,Fecha,$A564,Linea,VLOOKUP(D$1,Data!$AP:$AR,3,FALSE),Cuenta,VLOOKUP(D$1,Data!$AP:$AR,2,FALSE))+SUMIFS(FX,Fecha,$A564,Linea,VLOOKUP(D$1,Data!$AP:$AR,3,FALSE),Cuenta,VLOOKUP(D$1,Data!$AP:$AR,2,FALSE))+D563,"")</f>
        <v/>
      </c>
      <c r="E564" s="3" t="str">
        <f>IF(AND($A564&lt;&gt;"",E$1&lt;&gt;""),SUMIFS(VM,Fecha,$A564,Linea,VLOOKUP(E$1,Data!$AP:$AR,3,FALSE),Cuenta,VLOOKUP(E$1,Data!$AP:$AR,2,FALSE))+SUMIFS(FX,Fecha,$A564,Linea,VLOOKUP(E$1,Data!$AP:$AR,3,FALSE),Cuenta,VLOOKUP(E$1,Data!$AP:$AR,2,FALSE))+E563,"")</f>
        <v/>
      </c>
      <c r="F564" s="3" t="str">
        <f>IF(AND($A564&lt;&gt;"",F$1&lt;&gt;""),SUMIFS(VM,Fecha,$A564,Linea,VLOOKUP(F$1,Data!$AP:$AR,3,FALSE),Cuenta,VLOOKUP(F$1,Data!$AP:$AR,2,FALSE))+SUMIFS(FX,Fecha,$A564,Linea,VLOOKUP(F$1,Data!$AP:$AR,3,FALSE),Cuenta,VLOOKUP(F$1,Data!$AP:$AR,2,FALSE))+F563,"")</f>
        <v/>
      </c>
      <c r="G564" s="3" t="str">
        <f>IF(AND($A564&lt;&gt;"",G$1&lt;&gt;""),SUMIFS(VM,Fecha,$A564,Linea,VLOOKUP(G$1,Data!$AP:$AR,3,FALSE),Cuenta,VLOOKUP(G$1,Data!$AP:$AR,2,FALSE))+SUMIFS(FX,Fecha,$A564,Linea,VLOOKUP(G$1,Data!$AP:$AR,3,FALSE),Cuenta,VLOOKUP(G$1,Data!$AP:$AR,2,FALSE))+G563,"")</f>
        <v/>
      </c>
      <c r="H564" s="3" t="str">
        <f>IF(AND($A564&lt;&gt;"",H$1&lt;&gt;""),SUMIFS(VM,Fecha,$A564,Linea,VLOOKUP(H$1,Data!$AP:$AR,3,FALSE),Cuenta,VLOOKUP(H$1,Data!$AP:$AR,2,FALSE))+SUMIFS(FX,Fecha,$A564,Linea,VLOOKUP(H$1,Data!$AP:$AR,3,FALSE),Cuenta,VLOOKUP(H$1,Data!$AP:$AR,2,FALSE))+H563,"")</f>
        <v/>
      </c>
      <c r="I564" s="3" t="str">
        <f>IF(AND($A564&lt;&gt;"",I$1&lt;&gt;""),SUMIFS(VM,Fecha,$A564,Linea,VLOOKUP(I$1,Data!$AP:$AR,3,FALSE),Cuenta,VLOOKUP(I$1,Data!$AP:$AR,2,FALSE))+SUMIFS(FX,Fecha,$A564,Linea,VLOOKUP(I$1,Data!$AP:$AR,3,FALSE),Cuenta,VLOOKUP(I$1,Data!$AP:$AR,2,FALSE))+I563,"")</f>
        <v/>
      </c>
      <c r="J564" s="3" t="str">
        <f>IF(AND($A564&lt;&gt;"",J$1&lt;&gt;""),SUMIFS(VM,Fecha,$A564,Linea,VLOOKUP(J$1,Data!$AP:$AR,3,FALSE),Cuenta,VLOOKUP(J$1,Data!$AP:$AR,2,FALSE))+SUMIFS(FX,Fecha,$A564,Linea,VLOOKUP(J$1,Data!$AP:$AR,3,FALSE),Cuenta,VLOOKUP(J$1,Data!$AP:$AR,2,FALSE))+J563,"")</f>
        <v/>
      </c>
      <c r="K564" s="3" t="str">
        <f>IF(AND($A564&lt;&gt;"",K$1&lt;&gt;""),SUMIFS(VM,Fecha,$A564,Linea,VLOOKUP(K$1,Data!$AP:$AR,3,FALSE),Cuenta,VLOOKUP(K$1,Data!$AP:$AR,2,FALSE))+SUMIFS(FX,Fecha,$A564,Linea,VLOOKUP(K$1,Data!$AP:$AR,3,FALSE),Cuenta,VLOOKUP(K$1,Data!$AP:$AR,2,FALSE))+K563,"")</f>
        <v/>
      </c>
      <c r="L564" s="3" t="str">
        <f>IF(AND($A564&lt;&gt;"",L$1&lt;&gt;""),SUMIFS(VM,Fecha,$A564,Linea,VLOOKUP(L$1,Data!$AP:$AR,3,FALSE),Cuenta,VLOOKUP(L$1,Data!$AP:$AR,2,FALSE))+SUMIFS(FX,Fecha,$A564,Linea,VLOOKUP(L$1,Data!$AP:$AR,3,FALSE),Cuenta,VLOOKUP(L$1,Data!$AP:$AR,2,FALSE))+L563,"")</f>
        <v/>
      </c>
      <c r="M564" s="3" t="str">
        <f>IF(AND($A564&lt;&gt;"",M$1&lt;&gt;""),SUMIFS(VM,Fecha,$A564,Linea,VLOOKUP(M$1,Data!$AP:$AR,3,FALSE),Cuenta,VLOOKUP(M$1,Data!$AP:$AR,2,FALSE))+SUMIFS(FX,Fecha,$A564,Linea,VLOOKUP(M$1,Data!$AP:$AR,3,FALSE),Cuenta,VLOOKUP(M$1,Data!$AP:$AR,2,FALSE))+M563,"")</f>
        <v/>
      </c>
      <c r="N564" s="3" t="str">
        <f>IF(AND($A564&lt;&gt;"",N$1&lt;&gt;""),SUMIFS(VM,Fecha,$A564,Linea,VLOOKUP(N$1,Data!$AP:$AR,3,FALSE),Cuenta,VLOOKUP(N$1,Data!$AP:$AR,2,FALSE))+SUMIFS(FX,Fecha,$A564,Linea,VLOOKUP(N$1,Data!$AP:$AR,3,FALSE),Cuenta,VLOOKUP(N$1,Data!$AP:$AR,2,FALSE))+N563,"")</f>
        <v/>
      </c>
    </row>
    <row r="565" spans="2:14" x14ac:dyDescent="0.25">
      <c r="B565" s="3" t="str">
        <f>IF(AND($A565&lt;&gt;"",B$1&lt;&gt;""),SUMIFS(VM,Fecha,$A565,Linea,VLOOKUP(B$1,Data!$AP:$AR,3,FALSE),Cuenta,VLOOKUP(B$1,Data!$AP:$AR,2,FALSE))+SUMIFS(FX,Fecha,$A565,Linea,VLOOKUP(B$1,Data!$AP:$AR,3,FALSE),Cuenta,VLOOKUP(B$1,Data!$AP:$AR,2,FALSE))+B564,"")</f>
        <v/>
      </c>
      <c r="C565" s="3" t="str">
        <f>IF(AND($A565&lt;&gt;"",C$1&lt;&gt;""),SUMIFS(VM,Fecha,$A565,Linea,VLOOKUP(C$1,Data!$AP:$AR,3,FALSE),Cuenta,VLOOKUP(C$1,Data!$AP:$AR,2,FALSE))+SUMIFS(FX,Fecha,$A565,Linea,VLOOKUP(C$1,Data!$AP:$AR,3,FALSE),Cuenta,VLOOKUP(C$1,Data!$AP:$AR,2,FALSE))+C564,"")</f>
        <v/>
      </c>
      <c r="D565" s="3" t="str">
        <f>IF(AND($A565&lt;&gt;"",D$1&lt;&gt;""),SUMIFS(VM,Fecha,$A565,Linea,VLOOKUP(D$1,Data!$AP:$AR,3,FALSE),Cuenta,VLOOKUP(D$1,Data!$AP:$AR,2,FALSE))+SUMIFS(FX,Fecha,$A565,Linea,VLOOKUP(D$1,Data!$AP:$AR,3,FALSE),Cuenta,VLOOKUP(D$1,Data!$AP:$AR,2,FALSE))+D564,"")</f>
        <v/>
      </c>
      <c r="E565" s="3" t="str">
        <f>IF(AND($A565&lt;&gt;"",E$1&lt;&gt;""),SUMIFS(VM,Fecha,$A565,Linea,VLOOKUP(E$1,Data!$AP:$AR,3,FALSE),Cuenta,VLOOKUP(E$1,Data!$AP:$AR,2,FALSE))+SUMIFS(FX,Fecha,$A565,Linea,VLOOKUP(E$1,Data!$AP:$AR,3,FALSE),Cuenta,VLOOKUP(E$1,Data!$AP:$AR,2,FALSE))+E564,"")</f>
        <v/>
      </c>
      <c r="F565" s="3" t="str">
        <f>IF(AND($A565&lt;&gt;"",F$1&lt;&gt;""),SUMIFS(VM,Fecha,$A565,Linea,VLOOKUP(F$1,Data!$AP:$AR,3,FALSE),Cuenta,VLOOKUP(F$1,Data!$AP:$AR,2,FALSE))+SUMIFS(FX,Fecha,$A565,Linea,VLOOKUP(F$1,Data!$AP:$AR,3,FALSE),Cuenta,VLOOKUP(F$1,Data!$AP:$AR,2,FALSE))+F564,"")</f>
        <v/>
      </c>
      <c r="G565" s="3" t="str">
        <f>IF(AND($A565&lt;&gt;"",G$1&lt;&gt;""),SUMIFS(VM,Fecha,$A565,Linea,VLOOKUP(G$1,Data!$AP:$AR,3,FALSE),Cuenta,VLOOKUP(G$1,Data!$AP:$AR,2,FALSE))+SUMIFS(FX,Fecha,$A565,Linea,VLOOKUP(G$1,Data!$AP:$AR,3,FALSE),Cuenta,VLOOKUP(G$1,Data!$AP:$AR,2,FALSE))+G564,"")</f>
        <v/>
      </c>
      <c r="H565" s="3" t="str">
        <f>IF(AND($A565&lt;&gt;"",H$1&lt;&gt;""),SUMIFS(VM,Fecha,$A565,Linea,VLOOKUP(H$1,Data!$AP:$AR,3,FALSE),Cuenta,VLOOKUP(H$1,Data!$AP:$AR,2,FALSE))+SUMIFS(FX,Fecha,$A565,Linea,VLOOKUP(H$1,Data!$AP:$AR,3,FALSE),Cuenta,VLOOKUP(H$1,Data!$AP:$AR,2,FALSE))+H564,"")</f>
        <v/>
      </c>
      <c r="I565" s="3" t="str">
        <f>IF(AND($A565&lt;&gt;"",I$1&lt;&gt;""),SUMIFS(VM,Fecha,$A565,Linea,VLOOKUP(I$1,Data!$AP:$AR,3,FALSE),Cuenta,VLOOKUP(I$1,Data!$AP:$AR,2,FALSE))+SUMIFS(FX,Fecha,$A565,Linea,VLOOKUP(I$1,Data!$AP:$AR,3,FALSE),Cuenta,VLOOKUP(I$1,Data!$AP:$AR,2,FALSE))+I564,"")</f>
        <v/>
      </c>
      <c r="J565" s="3" t="str">
        <f>IF(AND($A565&lt;&gt;"",J$1&lt;&gt;""),SUMIFS(VM,Fecha,$A565,Linea,VLOOKUP(J$1,Data!$AP:$AR,3,FALSE),Cuenta,VLOOKUP(J$1,Data!$AP:$AR,2,FALSE))+SUMIFS(FX,Fecha,$A565,Linea,VLOOKUP(J$1,Data!$AP:$AR,3,FALSE),Cuenta,VLOOKUP(J$1,Data!$AP:$AR,2,FALSE))+J564,"")</f>
        <v/>
      </c>
      <c r="K565" s="3" t="str">
        <f>IF(AND($A565&lt;&gt;"",K$1&lt;&gt;""),SUMIFS(VM,Fecha,$A565,Linea,VLOOKUP(K$1,Data!$AP:$AR,3,FALSE),Cuenta,VLOOKUP(K$1,Data!$AP:$AR,2,FALSE))+SUMIFS(FX,Fecha,$A565,Linea,VLOOKUP(K$1,Data!$AP:$AR,3,FALSE),Cuenta,VLOOKUP(K$1,Data!$AP:$AR,2,FALSE))+K564,"")</f>
        <v/>
      </c>
      <c r="L565" s="3" t="str">
        <f>IF(AND($A565&lt;&gt;"",L$1&lt;&gt;""),SUMIFS(VM,Fecha,$A565,Linea,VLOOKUP(L$1,Data!$AP:$AR,3,FALSE),Cuenta,VLOOKUP(L$1,Data!$AP:$AR,2,FALSE))+SUMIFS(FX,Fecha,$A565,Linea,VLOOKUP(L$1,Data!$AP:$AR,3,FALSE),Cuenta,VLOOKUP(L$1,Data!$AP:$AR,2,FALSE))+L564,"")</f>
        <v/>
      </c>
      <c r="M565" s="3" t="str">
        <f>IF(AND($A565&lt;&gt;"",M$1&lt;&gt;""),SUMIFS(VM,Fecha,$A565,Linea,VLOOKUP(M$1,Data!$AP:$AR,3,FALSE),Cuenta,VLOOKUP(M$1,Data!$AP:$AR,2,FALSE))+SUMIFS(FX,Fecha,$A565,Linea,VLOOKUP(M$1,Data!$AP:$AR,3,FALSE),Cuenta,VLOOKUP(M$1,Data!$AP:$AR,2,FALSE))+M564,"")</f>
        <v/>
      </c>
      <c r="N565" s="3" t="str">
        <f>IF(AND($A565&lt;&gt;"",N$1&lt;&gt;""),SUMIFS(VM,Fecha,$A565,Linea,VLOOKUP(N$1,Data!$AP:$AR,3,FALSE),Cuenta,VLOOKUP(N$1,Data!$AP:$AR,2,FALSE))+SUMIFS(FX,Fecha,$A565,Linea,VLOOKUP(N$1,Data!$AP:$AR,3,FALSE),Cuenta,VLOOKUP(N$1,Data!$AP:$AR,2,FALSE))+N564,"")</f>
        <v/>
      </c>
    </row>
    <row r="566" spans="2:14" x14ac:dyDescent="0.25">
      <c r="B566" s="3" t="str">
        <f>IF(AND($A566&lt;&gt;"",B$1&lt;&gt;""),SUMIFS(VM,Fecha,$A566,Linea,VLOOKUP(B$1,Data!$AP:$AR,3,FALSE),Cuenta,VLOOKUP(B$1,Data!$AP:$AR,2,FALSE))+SUMIFS(FX,Fecha,$A566,Linea,VLOOKUP(B$1,Data!$AP:$AR,3,FALSE),Cuenta,VLOOKUP(B$1,Data!$AP:$AR,2,FALSE))+B565,"")</f>
        <v/>
      </c>
      <c r="C566" s="3" t="str">
        <f>IF(AND($A566&lt;&gt;"",C$1&lt;&gt;""),SUMIFS(VM,Fecha,$A566,Linea,VLOOKUP(C$1,Data!$AP:$AR,3,FALSE),Cuenta,VLOOKUP(C$1,Data!$AP:$AR,2,FALSE))+SUMIFS(FX,Fecha,$A566,Linea,VLOOKUP(C$1,Data!$AP:$AR,3,FALSE),Cuenta,VLOOKUP(C$1,Data!$AP:$AR,2,FALSE))+C565,"")</f>
        <v/>
      </c>
      <c r="D566" s="3" t="str">
        <f>IF(AND($A566&lt;&gt;"",D$1&lt;&gt;""),SUMIFS(VM,Fecha,$A566,Linea,VLOOKUP(D$1,Data!$AP:$AR,3,FALSE),Cuenta,VLOOKUP(D$1,Data!$AP:$AR,2,FALSE))+SUMIFS(FX,Fecha,$A566,Linea,VLOOKUP(D$1,Data!$AP:$AR,3,FALSE),Cuenta,VLOOKUP(D$1,Data!$AP:$AR,2,FALSE))+D565,"")</f>
        <v/>
      </c>
      <c r="E566" s="3" t="str">
        <f>IF(AND($A566&lt;&gt;"",E$1&lt;&gt;""),SUMIFS(VM,Fecha,$A566,Linea,VLOOKUP(E$1,Data!$AP:$AR,3,FALSE),Cuenta,VLOOKUP(E$1,Data!$AP:$AR,2,FALSE))+SUMIFS(FX,Fecha,$A566,Linea,VLOOKUP(E$1,Data!$AP:$AR,3,FALSE),Cuenta,VLOOKUP(E$1,Data!$AP:$AR,2,FALSE))+E565,"")</f>
        <v/>
      </c>
      <c r="F566" s="3" t="str">
        <f>IF(AND($A566&lt;&gt;"",F$1&lt;&gt;""),SUMIFS(VM,Fecha,$A566,Linea,VLOOKUP(F$1,Data!$AP:$AR,3,FALSE),Cuenta,VLOOKUP(F$1,Data!$AP:$AR,2,FALSE))+SUMIFS(FX,Fecha,$A566,Linea,VLOOKUP(F$1,Data!$AP:$AR,3,FALSE),Cuenta,VLOOKUP(F$1,Data!$AP:$AR,2,FALSE))+F565,"")</f>
        <v/>
      </c>
      <c r="G566" s="3" t="str">
        <f>IF(AND($A566&lt;&gt;"",G$1&lt;&gt;""),SUMIFS(VM,Fecha,$A566,Linea,VLOOKUP(G$1,Data!$AP:$AR,3,FALSE),Cuenta,VLOOKUP(G$1,Data!$AP:$AR,2,FALSE))+SUMIFS(FX,Fecha,$A566,Linea,VLOOKUP(G$1,Data!$AP:$AR,3,FALSE),Cuenta,VLOOKUP(G$1,Data!$AP:$AR,2,FALSE))+G565,"")</f>
        <v/>
      </c>
      <c r="H566" s="3" t="str">
        <f>IF(AND($A566&lt;&gt;"",H$1&lt;&gt;""),SUMIFS(VM,Fecha,$A566,Linea,VLOOKUP(H$1,Data!$AP:$AR,3,FALSE),Cuenta,VLOOKUP(H$1,Data!$AP:$AR,2,FALSE))+SUMIFS(FX,Fecha,$A566,Linea,VLOOKUP(H$1,Data!$AP:$AR,3,FALSE),Cuenta,VLOOKUP(H$1,Data!$AP:$AR,2,FALSE))+H565,"")</f>
        <v/>
      </c>
      <c r="I566" s="3" t="str">
        <f>IF(AND($A566&lt;&gt;"",I$1&lt;&gt;""),SUMIFS(VM,Fecha,$A566,Linea,VLOOKUP(I$1,Data!$AP:$AR,3,FALSE),Cuenta,VLOOKUP(I$1,Data!$AP:$AR,2,FALSE))+SUMIFS(FX,Fecha,$A566,Linea,VLOOKUP(I$1,Data!$AP:$AR,3,FALSE),Cuenta,VLOOKUP(I$1,Data!$AP:$AR,2,FALSE))+I565,"")</f>
        <v/>
      </c>
      <c r="J566" s="3" t="str">
        <f>IF(AND($A566&lt;&gt;"",J$1&lt;&gt;""),SUMIFS(VM,Fecha,$A566,Linea,VLOOKUP(J$1,Data!$AP:$AR,3,FALSE),Cuenta,VLOOKUP(J$1,Data!$AP:$AR,2,FALSE))+SUMIFS(FX,Fecha,$A566,Linea,VLOOKUP(J$1,Data!$AP:$AR,3,FALSE),Cuenta,VLOOKUP(J$1,Data!$AP:$AR,2,FALSE))+J565,"")</f>
        <v/>
      </c>
      <c r="K566" s="3" t="str">
        <f>IF(AND($A566&lt;&gt;"",K$1&lt;&gt;""),SUMIFS(VM,Fecha,$A566,Linea,VLOOKUP(K$1,Data!$AP:$AR,3,FALSE),Cuenta,VLOOKUP(K$1,Data!$AP:$AR,2,FALSE))+SUMIFS(FX,Fecha,$A566,Linea,VLOOKUP(K$1,Data!$AP:$AR,3,FALSE),Cuenta,VLOOKUP(K$1,Data!$AP:$AR,2,FALSE))+K565,"")</f>
        <v/>
      </c>
      <c r="L566" s="3" t="str">
        <f>IF(AND($A566&lt;&gt;"",L$1&lt;&gt;""),SUMIFS(VM,Fecha,$A566,Linea,VLOOKUP(L$1,Data!$AP:$AR,3,FALSE),Cuenta,VLOOKUP(L$1,Data!$AP:$AR,2,FALSE))+SUMIFS(FX,Fecha,$A566,Linea,VLOOKUP(L$1,Data!$AP:$AR,3,FALSE),Cuenta,VLOOKUP(L$1,Data!$AP:$AR,2,FALSE))+L565,"")</f>
        <v/>
      </c>
      <c r="M566" s="3" t="str">
        <f>IF(AND($A566&lt;&gt;"",M$1&lt;&gt;""),SUMIFS(VM,Fecha,$A566,Linea,VLOOKUP(M$1,Data!$AP:$AR,3,FALSE),Cuenta,VLOOKUP(M$1,Data!$AP:$AR,2,FALSE))+SUMIFS(FX,Fecha,$A566,Linea,VLOOKUP(M$1,Data!$AP:$AR,3,FALSE),Cuenta,VLOOKUP(M$1,Data!$AP:$AR,2,FALSE))+M565,"")</f>
        <v/>
      </c>
      <c r="N566" s="3" t="str">
        <f>IF(AND($A566&lt;&gt;"",N$1&lt;&gt;""),SUMIFS(VM,Fecha,$A566,Linea,VLOOKUP(N$1,Data!$AP:$AR,3,FALSE),Cuenta,VLOOKUP(N$1,Data!$AP:$AR,2,FALSE))+SUMIFS(FX,Fecha,$A566,Linea,VLOOKUP(N$1,Data!$AP:$AR,3,FALSE),Cuenta,VLOOKUP(N$1,Data!$AP:$AR,2,FALSE))+N565,"")</f>
        <v/>
      </c>
    </row>
    <row r="567" spans="2:14" x14ac:dyDescent="0.25">
      <c r="B567" s="3" t="str">
        <f>IF(AND($A567&lt;&gt;"",B$1&lt;&gt;""),SUMIFS(VM,Fecha,$A567,Linea,VLOOKUP(B$1,Data!$AP:$AR,3,FALSE),Cuenta,VLOOKUP(B$1,Data!$AP:$AR,2,FALSE))+SUMIFS(FX,Fecha,$A567,Linea,VLOOKUP(B$1,Data!$AP:$AR,3,FALSE),Cuenta,VLOOKUP(B$1,Data!$AP:$AR,2,FALSE))+B566,"")</f>
        <v/>
      </c>
      <c r="C567" s="3" t="str">
        <f>IF(AND($A567&lt;&gt;"",C$1&lt;&gt;""),SUMIFS(VM,Fecha,$A567,Linea,VLOOKUP(C$1,Data!$AP:$AR,3,FALSE),Cuenta,VLOOKUP(C$1,Data!$AP:$AR,2,FALSE))+SUMIFS(FX,Fecha,$A567,Linea,VLOOKUP(C$1,Data!$AP:$AR,3,FALSE),Cuenta,VLOOKUP(C$1,Data!$AP:$AR,2,FALSE))+C566,"")</f>
        <v/>
      </c>
      <c r="D567" s="3" t="str">
        <f>IF(AND($A567&lt;&gt;"",D$1&lt;&gt;""),SUMIFS(VM,Fecha,$A567,Linea,VLOOKUP(D$1,Data!$AP:$AR,3,FALSE),Cuenta,VLOOKUP(D$1,Data!$AP:$AR,2,FALSE))+SUMIFS(FX,Fecha,$A567,Linea,VLOOKUP(D$1,Data!$AP:$AR,3,FALSE),Cuenta,VLOOKUP(D$1,Data!$AP:$AR,2,FALSE))+D566,"")</f>
        <v/>
      </c>
      <c r="E567" s="3" t="str">
        <f>IF(AND($A567&lt;&gt;"",E$1&lt;&gt;""),SUMIFS(VM,Fecha,$A567,Linea,VLOOKUP(E$1,Data!$AP:$AR,3,FALSE),Cuenta,VLOOKUP(E$1,Data!$AP:$AR,2,FALSE))+SUMIFS(FX,Fecha,$A567,Linea,VLOOKUP(E$1,Data!$AP:$AR,3,FALSE),Cuenta,VLOOKUP(E$1,Data!$AP:$AR,2,FALSE))+E566,"")</f>
        <v/>
      </c>
      <c r="F567" s="3" t="str">
        <f>IF(AND($A567&lt;&gt;"",F$1&lt;&gt;""),SUMIFS(VM,Fecha,$A567,Linea,VLOOKUP(F$1,Data!$AP:$AR,3,FALSE),Cuenta,VLOOKUP(F$1,Data!$AP:$AR,2,FALSE))+SUMIFS(FX,Fecha,$A567,Linea,VLOOKUP(F$1,Data!$AP:$AR,3,FALSE),Cuenta,VLOOKUP(F$1,Data!$AP:$AR,2,FALSE))+F566,"")</f>
        <v/>
      </c>
      <c r="G567" s="3" t="str">
        <f>IF(AND($A567&lt;&gt;"",G$1&lt;&gt;""),SUMIFS(VM,Fecha,$A567,Linea,VLOOKUP(G$1,Data!$AP:$AR,3,FALSE),Cuenta,VLOOKUP(G$1,Data!$AP:$AR,2,FALSE))+SUMIFS(FX,Fecha,$A567,Linea,VLOOKUP(G$1,Data!$AP:$AR,3,FALSE),Cuenta,VLOOKUP(G$1,Data!$AP:$AR,2,FALSE))+G566,"")</f>
        <v/>
      </c>
      <c r="H567" s="3" t="str">
        <f>IF(AND($A567&lt;&gt;"",H$1&lt;&gt;""),SUMIFS(VM,Fecha,$A567,Linea,VLOOKUP(H$1,Data!$AP:$AR,3,FALSE),Cuenta,VLOOKUP(H$1,Data!$AP:$AR,2,FALSE))+SUMIFS(FX,Fecha,$A567,Linea,VLOOKUP(H$1,Data!$AP:$AR,3,FALSE),Cuenta,VLOOKUP(H$1,Data!$AP:$AR,2,FALSE))+H566,"")</f>
        <v/>
      </c>
      <c r="I567" s="3" t="str">
        <f>IF(AND($A567&lt;&gt;"",I$1&lt;&gt;""),SUMIFS(VM,Fecha,$A567,Linea,VLOOKUP(I$1,Data!$AP:$AR,3,FALSE),Cuenta,VLOOKUP(I$1,Data!$AP:$AR,2,FALSE))+SUMIFS(FX,Fecha,$A567,Linea,VLOOKUP(I$1,Data!$AP:$AR,3,FALSE),Cuenta,VLOOKUP(I$1,Data!$AP:$AR,2,FALSE))+I566,"")</f>
        <v/>
      </c>
      <c r="J567" s="3" t="str">
        <f>IF(AND($A567&lt;&gt;"",J$1&lt;&gt;""),SUMIFS(VM,Fecha,$A567,Linea,VLOOKUP(J$1,Data!$AP:$AR,3,FALSE),Cuenta,VLOOKUP(J$1,Data!$AP:$AR,2,FALSE))+SUMIFS(FX,Fecha,$A567,Linea,VLOOKUP(J$1,Data!$AP:$AR,3,FALSE),Cuenta,VLOOKUP(J$1,Data!$AP:$AR,2,FALSE))+J566,"")</f>
        <v/>
      </c>
      <c r="K567" s="3" t="str">
        <f>IF(AND($A567&lt;&gt;"",K$1&lt;&gt;""),SUMIFS(VM,Fecha,$A567,Linea,VLOOKUP(K$1,Data!$AP:$AR,3,FALSE),Cuenta,VLOOKUP(K$1,Data!$AP:$AR,2,FALSE))+SUMIFS(FX,Fecha,$A567,Linea,VLOOKUP(K$1,Data!$AP:$AR,3,FALSE),Cuenta,VLOOKUP(K$1,Data!$AP:$AR,2,FALSE))+K566,"")</f>
        <v/>
      </c>
      <c r="L567" s="3" t="str">
        <f>IF(AND($A567&lt;&gt;"",L$1&lt;&gt;""),SUMIFS(VM,Fecha,$A567,Linea,VLOOKUP(L$1,Data!$AP:$AR,3,FALSE),Cuenta,VLOOKUP(L$1,Data!$AP:$AR,2,FALSE))+SUMIFS(FX,Fecha,$A567,Linea,VLOOKUP(L$1,Data!$AP:$AR,3,FALSE),Cuenta,VLOOKUP(L$1,Data!$AP:$AR,2,FALSE))+L566,"")</f>
        <v/>
      </c>
      <c r="M567" s="3" t="str">
        <f>IF(AND($A567&lt;&gt;"",M$1&lt;&gt;""),SUMIFS(VM,Fecha,$A567,Linea,VLOOKUP(M$1,Data!$AP:$AR,3,FALSE),Cuenta,VLOOKUP(M$1,Data!$AP:$AR,2,FALSE))+SUMIFS(FX,Fecha,$A567,Linea,VLOOKUP(M$1,Data!$AP:$AR,3,FALSE),Cuenta,VLOOKUP(M$1,Data!$AP:$AR,2,FALSE))+M566,"")</f>
        <v/>
      </c>
      <c r="N567" s="3" t="str">
        <f>IF(AND($A567&lt;&gt;"",N$1&lt;&gt;""),SUMIFS(VM,Fecha,$A567,Linea,VLOOKUP(N$1,Data!$AP:$AR,3,FALSE),Cuenta,VLOOKUP(N$1,Data!$AP:$AR,2,FALSE))+SUMIFS(FX,Fecha,$A567,Linea,VLOOKUP(N$1,Data!$AP:$AR,3,FALSE),Cuenta,VLOOKUP(N$1,Data!$AP:$AR,2,FALSE))+N566,"")</f>
        <v/>
      </c>
    </row>
    <row r="568" spans="2:14" x14ac:dyDescent="0.25">
      <c r="B568" s="3" t="str">
        <f>IF(AND($A568&lt;&gt;"",B$1&lt;&gt;""),SUMIFS(VM,Fecha,$A568,Linea,VLOOKUP(B$1,Data!$AP:$AR,3,FALSE),Cuenta,VLOOKUP(B$1,Data!$AP:$AR,2,FALSE))+SUMIFS(FX,Fecha,$A568,Linea,VLOOKUP(B$1,Data!$AP:$AR,3,FALSE),Cuenta,VLOOKUP(B$1,Data!$AP:$AR,2,FALSE))+B567,"")</f>
        <v/>
      </c>
      <c r="C568" s="3" t="str">
        <f>IF(AND($A568&lt;&gt;"",C$1&lt;&gt;""),SUMIFS(VM,Fecha,$A568,Linea,VLOOKUP(C$1,Data!$AP:$AR,3,FALSE),Cuenta,VLOOKUP(C$1,Data!$AP:$AR,2,FALSE))+SUMIFS(FX,Fecha,$A568,Linea,VLOOKUP(C$1,Data!$AP:$AR,3,FALSE),Cuenta,VLOOKUP(C$1,Data!$AP:$AR,2,FALSE))+C567,"")</f>
        <v/>
      </c>
      <c r="D568" s="3" t="str">
        <f>IF(AND($A568&lt;&gt;"",D$1&lt;&gt;""),SUMIFS(VM,Fecha,$A568,Linea,VLOOKUP(D$1,Data!$AP:$AR,3,FALSE),Cuenta,VLOOKUP(D$1,Data!$AP:$AR,2,FALSE))+SUMIFS(FX,Fecha,$A568,Linea,VLOOKUP(D$1,Data!$AP:$AR,3,FALSE),Cuenta,VLOOKUP(D$1,Data!$AP:$AR,2,FALSE))+D567,"")</f>
        <v/>
      </c>
      <c r="E568" s="3" t="str">
        <f>IF(AND($A568&lt;&gt;"",E$1&lt;&gt;""),SUMIFS(VM,Fecha,$A568,Linea,VLOOKUP(E$1,Data!$AP:$AR,3,FALSE),Cuenta,VLOOKUP(E$1,Data!$AP:$AR,2,FALSE))+SUMIFS(FX,Fecha,$A568,Linea,VLOOKUP(E$1,Data!$AP:$AR,3,FALSE),Cuenta,VLOOKUP(E$1,Data!$AP:$AR,2,FALSE))+E567,"")</f>
        <v/>
      </c>
      <c r="F568" s="3" t="str">
        <f>IF(AND($A568&lt;&gt;"",F$1&lt;&gt;""),SUMIFS(VM,Fecha,$A568,Linea,VLOOKUP(F$1,Data!$AP:$AR,3,FALSE),Cuenta,VLOOKUP(F$1,Data!$AP:$AR,2,FALSE))+SUMIFS(FX,Fecha,$A568,Linea,VLOOKUP(F$1,Data!$AP:$AR,3,FALSE),Cuenta,VLOOKUP(F$1,Data!$AP:$AR,2,FALSE))+F567,"")</f>
        <v/>
      </c>
      <c r="G568" s="3" t="str">
        <f>IF(AND($A568&lt;&gt;"",G$1&lt;&gt;""),SUMIFS(VM,Fecha,$A568,Linea,VLOOKUP(G$1,Data!$AP:$AR,3,FALSE),Cuenta,VLOOKUP(G$1,Data!$AP:$AR,2,FALSE))+SUMIFS(FX,Fecha,$A568,Linea,VLOOKUP(G$1,Data!$AP:$AR,3,FALSE),Cuenta,VLOOKUP(G$1,Data!$AP:$AR,2,FALSE))+G567,"")</f>
        <v/>
      </c>
      <c r="H568" s="3" t="str">
        <f>IF(AND($A568&lt;&gt;"",H$1&lt;&gt;""),SUMIFS(VM,Fecha,$A568,Linea,VLOOKUP(H$1,Data!$AP:$AR,3,FALSE),Cuenta,VLOOKUP(H$1,Data!$AP:$AR,2,FALSE))+SUMIFS(FX,Fecha,$A568,Linea,VLOOKUP(H$1,Data!$AP:$AR,3,FALSE),Cuenta,VLOOKUP(H$1,Data!$AP:$AR,2,FALSE))+H567,"")</f>
        <v/>
      </c>
      <c r="I568" s="3" t="str">
        <f>IF(AND($A568&lt;&gt;"",I$1&lt;&gt;""),SUMIFS(VM,Fecha,$A568,Linea,VLOOKUP(I$1,Data!$AP:$AR,3,FALSE),Cuenta,VLOOKUP(I$1,Data!$AP:$AR,2,FALSE))+SUMIFS(FX,Fecha,$A568,Linea,VLOOKUP(I$1,Data!$AP:$AR,3,FALSE),Cuenta,VLOOKUP(I$1,Data!$AP:$AR,2,FALSE))+I567,"")</f>
        <v/>
      </c>
      <c r="J568" s="3" t="str">
        <f>IF(AND($A568&lt;&gt;"",J$1&lt;&gt;""),SUMIFS(VM,Fecha,$A568,Linea,VLOOKUP(J$1,Data!$AP:$AR,3,FALSE),Cuenta,VLOOKUP(J$1,Data!$AP:$AR,2,FALSE))+SUMIFS(FX,Fecha,$A568,Linea,VLOOKUP(J$1,Data!$AP:$AR,3,FALSE),Cuenta,VLOOKUP(J$1,Data!$AP:$AR,2,FALSE))+J567,"")</f>
        <v/>
      </c>
      <c r="K568" s="3" t="str">
        <f>IF(AND($A568&lt;&gt;"",K$1&lt;&gt;""),SUMIFS(VM,Fecha,$A568,Linea,VLOOKUP(K$1,Data!$AP:$AR,3,FALSE),Cuenta,VLOOKUP(K$1,Data!$AP:$AR,2,FALSE))+SUMIFS(FX,Fecha,$A568,Linea,VLOOKUP(K$1,Data!$AP:$AR,3,FALSE),Cuenta,VLOOKUP(K$1,Data!$AP:$AR,2,FALSE))+K567,"")</f>
        <v/>
      </c>
      <c r="L568" s="3" t="str">
        <f>IF(AND($A568&lt;&gt;"",L$1&lt;&gt;""),SUMIFS(VM,Fecha,$A568,Linea,VLOOKUP(L$1,Data!$AP:$AR,3,FALSE),Cuenta,VLOOKUP(L$1,Data!$AP:$AR,2,FALSE))+SUMIFS(FX,Fecha,$A568,Linea,VLOOKUP(L$1,Data!$AP:$AR,3,FALSE),Cuenta,VLOOKUP(L$1,Data!$AP:$AR,2,FALSE))+L567,"")</f>
        <v/>
      </c>
      <c r="M568" s="3" t="str">
        <f>IF(AND($A568&lt;&gt;"",M$1&lt;&gt;""),SUMIFS(VM,Fecha,$A568,Linea,VLOOKUP(M$1,Data!$AP:$AR,3,FALSE),Cuenta,VLOOKUP(M$1,Data!$AP:$AR,2,FALSE))+SUMIFS(FX,Fecha,$A568,Linea,VLOOKUP(M$1,Data!$AP:$AR,3,FALSE),Cuenta,VLOOKUP(M$1,Data!$AP:$AR,2,FALSE))+M567,"")</f>
        <v/>
      </c>
      <c r="N568" s="3" t="str">
        <f>IF(AND($A568&lt;&gt;"",N$1&lt;&gt;""),SUMIFS(VM,Fecha,$A568,Linea,VLOOKUP(N$1,Data!$AP:$AR,3,FALSE),Cuenta,VLOOKUP(N$1,Data!$AP:$AR,2,FALSE))+SUMIFS(FX,Fecha,$A568,Linea,VLOOKUP(N$1,Data!$AP:$AR,3,FALSE),Cuenta,VLOOKUP(N$1,Data!$AP:$AR,2,FALSE))+N567,"")</f>
        <v/>
      </c>
    </row>
    <row r="569" spans="2:14" x14ac:dyDescent="0.25">
      <c r="B569" s="3" t="str">
        <f>IF(AND($A569&lt;&gt;"",B$1&lt;&gt;""),SUMIFS(VM,Fecha,$A569,Linea,VLOOKUP(B$1,Data!$AP:$AR,3,FALSE),Cuenta,VLOOKUP(B$1,Data!$AP:$AR,2,FALSE))+SUMIFS(FX,Fecha,$A569,Linea,VLOOKUP(B$1,Data!$AP:$AR,3,FALSE),Cuenta,VLOOKUP(B$1,Data!$AP:$AR,2,FALSE))+B568,"")</f>
        <v/>
      </c>
      <c r="C569" s="3" t="str">
        <f>IF(AND($A569&lt;&gt;"",C$1&lt;&gt;""),SUMIFS(VM,Fecha,$A569,Linea,VLOOKUP(C$1,Data!$AP:$AR,3,FALSE),Cuenta,VLOOKUP(C$1,Data!$AP:$AR,2,FALSE))+SUMIFS(FX,Fecha,$A569,Linea,VLOOKUP(C$1,Data!$AP:$AR,3,FALSE),Cuenta,VLOOKUP(C$1,Data!$AP:$AR,2,FALSE))+C568,"")</f>
        <v/>
      </c>
      <c r="D569" s="3" t="str">
        <f>IF(AND($A569&lt;&gt;"",D$1&lt;&gt;""),SUMIFS(VM,Fecha,$A569,Linea,VLOOKUP(D$1,Data!$AP:$AR,3,FALSE),Cuenta,VLOOKUP(D$1,Data!$AP:$AR,2,FALSE))+SUMIFS(FX,Fecha,$A569,Linea,VLOOKUP(D$1,Data!$AP:$AR,3,FALSE),Cuenta,VLOOKUP(D$1,Data!$AP:$AR,2,FALSE))+D568,"")</f>
        <v/>
      </c>
      <c r="E569" s="3" t="str">
        <f>IF(AND($A569&lt;&gt;"",E$1&lt;&gt;""),SUMIFS(VM,Fecha,$A569,Linea,VLOOKUP(E$1,Data!$AP:$AR,3,FALSE),Cuenta,VLOOKUP(E$1,Data!$AP:$AR,2,FALSE))+SUMIFS(FX,Fecha,$A569,Linea,VLOOKUP(E$1,Data!$AP:$AR,3,FALSE),Cuenta,VLOOKUP(E$1,Data!$AP:$AR,2,FALSE))+E568,"")</f>
        <v/>
      </c>
      <c r="F569" s="3" t="str">
        <f>IF(AND($A569&lt;&gt;"",F$1&lt;&gt;""),SUMIFS(VM,Fecha,$A569,Linea,VLOOKUP(F$1,Data!$AP:$AR,3,FALSE),Cuenta,VLOOKUP(F$1,Data!$AP:$AR,2,FALSE))+SUMIFS(FX,Fecha,$A569,Linea,VLOOKUP(F$1,Data!$AP:$AR,3,FALSE),Cuenta,VLOOKUP(F$1,Data!$AP:$AR,2,FALSE))+F568,"")</f>
        <v/>
      </c>
      <c r="G569" s="3" t="str">
        <f>IF(AND($A569&lt;&gt;"",G$1&lt;&gt;""),SUMIFS(VM,Fecha,$A569,Linea,VLOOKUP(G$1,Data!$AP:$AR,3,FALSE),Cuenta,VLOOKUP(G$1,Data!$AP:$AR,2,FALSE))+SUMIFS(FX,Fecha,$A569,Linea,VLOOKUP(G$1,Data!$AP:$AR,3,FALSE),Cuenta,VLOOKUP(G$1,Data!$AP:$AR,2,FALSE))+G568,"")</f>
        <v/>
      </c>
      <c r="H569" s="3" t="str">
        <f>IF(AND($A569&lt;&gt;"",H$1&lt;&gt;""),SUMIFS(VM,Fecha,$A569,Linea,VLOOKUP(H$1,Data!$AP:$AR,3,FALSE),Cuenta,VLOOKUP(H$1,Data!$AP:$AR,2,FALSE))+SUMIFS(FX,Fecha,$A569,Linea,VLOOKUP(H$1,Data!$AP:$AR,3,FALSE),Cuenta,VLOOKUP(H$1,Data!$AP:$AR,2,FALSE))+H568,"")</f>
        <v/>
      </c>
      <c r="I569" s="3" t="str">
        <f>IF(AND($A569&lt;&gt;"",I$1&lt;&gt;""),SUMIFS(VM,Fecha,$A569,Linea,VLOOKUP(I$1,Data!$AP:$AR,3,FALSE),Cuenta,VLOOKUP(I$1,Data!$AP:$AR,2,FALSE))+SUMIFS(FX,Fecha,$A569,Linea,VLOOKUP(I$1,Data!$AP:$AR,3,FALSE),Cuenta,VLOOKUP(I$1,Data!$AP:$AR,2,FALSE))+I568,"")</f>
        <v/>
      </c>
      <c r="J569" s="3" t="str">
        <f>IF(AND($A569&lt;&gt;"",J$1&lt;&gt;""),SUMIFS(VM,Fecha,$A569,Linea,VLOOKUP(J$1,Data!$AP:$AR,3,FALSE),Cuenta,VLOOKUP(J$1,Data!$AP:$AR,2,FALSE))+SUMIFS(FX,Fecha,$A569,Linea,VLOOKUP(J$1,Data!$AP:$AR,3,FALSE),Cuenta,VLOOKUP(J$1,Data!$AP:$AR,2,FALSE))+J568,"")</f>
        <v/>
      </c>
      <c r="K569" s="3" t="str">
        <f>IF(AND($A569&lt;&gt;"",K$1&lt;&gt;""),SUMIFS(VM,Fecha,$A569,Linea,VLOOKUP(K$1,Data!$AP:$AR,3,FALSE),Cuenta,VLOOKUP(K$1,Data!$AP:$AR,2,FALSE))+SUMIFS(FX,Fecha,$A569,Linea,VLOOKUP(K$1,Data!$AP:$AR,3,FALSE),Cuenta,VLOOKUP(K$1,Data!$AP:$AR,2,FALSE))+K568,"")</f>
        <v/>
      </c>
      <c r="L569" s="3" t="str">
        <f>IF(AND($A569&lt;&gt;"",L$1&lt;&gt;""),SUMIFS(VM,Fecha,$A569,Linea,VLOOKUP(L$1,Data!$AP:$AR,3,FALSE),Cuenta,VLOOKUP(L$1,Data!$AP:$AR,2,FALSE))+SUMIFS(FX,Fecha,$A569,Linea,VLOOKUP(L$1,Data!$AP:$AR,3,FALSE),Cuenta,VLOOKUP(L$1,Data!$AP:$AR,2,FALSE))+L568,"")</f>
        <v/>
      </c>
      <c r="M569" s="3" t="str">
        <f>IF(AND($A569&lt;&gt;"",M$1&lt;&gt;""),SUMIFS(VM,Fecha,$A569,Linea,VLOOKUP(M$1,Data!$AP:$AR,3,FALSE),Cuenta,VLOOKUP(M$1,Data!$AP:$AR,2,FALSE))+SUMIFS(FX,Fecha,$A569,Linea,VLOOKUP(M$1,Data!$AP:$AR,3,FALSE),Cuenta,VLOOKUP(M$1,Data!$AP:$AR,2,FALSE))+M568,"")</f>
        <v/>
      </c>
      <c r="N569" s="3" t="str">
        <f>IF(AND($A569&lt;&gt;"",N$1&lt;&gt;""),SUMIFS(VM,Fecha,$A569,Linea,VLOOKUP(N$1,Data!$AP:$AR,3,FALSE),Cuenta,VLOOKUP(N$1,Data!$AP:$AR,2,FALSE))+SUMIFS(FX,Fecha,$A569,Linea,VLOOKUP(N$1,Data!$AP:$AR,3,FALSE),Cuenta,VLOOKUP(N$1,Data!$AP:$AR,2,FALSE))+N568,"")</f>
        <v/>
      </c>
    </row>
    <row r="570" spans="2:14" x14ac:dyDescent="0.25">
      <c r="B570" s="3" t="str">
        <f>IF(AND($A570&lt;&gt;"",B$1&lt;&gt;""),SUMIFS(VM,Fecha,$A570,Linea,VLOOKUP(B$1,Data!$AP:$AR,3,FALSE),Cuenta,VLOOKUP(B$1,Data!$AP:$AR,2,FALSE))+SUMIFS(FX,Fecha,$A570,Linea,VLOOKUP(B$1,Data!$AP:$AR,3,FALSE),Cuenta,VLOOKUP(B$1,Data!$AP:$AR,2,FALSE))+B569,"")</f>
        <v/>
      </c>
      <c r="C570" s="3" t="str">
        <f>IF(AND($A570&lt;&gt;"",C$1&lt;&gt;""),SUMIFS(VM,Fecha,$A570,Linea,VLOOKUP(C$1,Data!$AP:$AR,3,FALSE),Cuenta,VLOOKUP(C$1,Data!$AP:$AR,2,FALSE))+SUMIFS(FX,Fecha,$A570,Linea,VLOOKUP(C$1,Data!$AP:$AR,3,FALSE),Cuenta,VLOOKUP(C$1,Data!$AP:$AR,2,FALSE))+C569,"")</f>
        <v/>
      </c>
      <c r="D570" s="3" t="str">
        <f>IF(AND($A570&lt;&gt;"",D$1&lt;&gt;""),SUMIFS(VM,Fecha,$A570,Linea,VLOOKUP(D$1,Data!$AP:$AR,3,FALSE),Cuenta,VLOOKUP(D$1,Data!$AP:$AR,2,FALSE))+SUMIFS(FX,Fecha,$A570,Linea,VLOOKUP(D$1,Data!$AP:$AR,3,FALSE),Cuenta,VLOOKUP(D$1,Data!$AP:$AR,2,FALSE))+D569,"")</f>
        <v/>
      </c>
      <c r="E570" s="3" t="str">
        <f>IF(AND($A570&lt;&gt;"",E$1&lt;&gt;""),SUMIFS(VM,Fecha,$A570,Linea,VLOOKUP(E$1,Data!$AP:$AR,3,FALSE),Cuenta,VLOOKUP(E$1,Data!$AP:$AR,2,FALSE))+SUMIFS(FX,Fecha,$A570,Linea,VLOOKUP(E$1,Data!$AP:$AR,3,FALSE),Cuenta,VLOOKUP(E$1,Data!$AP:$AR,2,FALSE))+E569,"")</f>
        <v/>
      </c>
      <c r="F570" s="3" t="str">
        <f>IF(AND($A570&lt;&gt;"",F$1&lt;&gt;""),SUMIFS(VM,Fecha,$A570,Linea,VLOOKUP(F$1,Data!$AP:$AR,3,FALSE),Cuenta,VLOOKUP(F$1,Data!$AP:$AR,2,FALSE))+SUMIFS(FX,Fecha,$A570,Linea,VLOOKUP(F$1,Data!$AP:$AR,3,FALSE),Cuenta,VLOOKUP(F$1,Data!$AP:$AR,2,FALSE))+F569,"")</f>
        <v/>
      </c>
      <c r="G570" s="3" t="str">
        <f>IF(AND($A570&lt;&gt;"",G$1&lt;&gt;""),SUMIFS(VM,Fecha,$A570,Linea,VLOOKUP(G$1,Data!$AP:$AR,3,FALSE),Cuenta,VLOOKUP(G$1,Data!$AP:$AR,2,FALSE))+SUMIFS(FX,Fecha,$A570,Linea,VLOOKUP(G$1,Data!$AP:$AR,3,FALSE),Cuenta,VLOOKUP(G$1,Data!$AP:$AR,2,FALSE))+G569,"")</f>
        <v/>
      </c>
      <c r="H570" s="3" t="str">
        <f>IF(AND($A570&lt;&gt;"",H$1&lt;&gt;""),SUMIFS(VM,Fecha,$A570,Linea,VLOOKUP(H$1,Data!$AP:$AR,3,FALSE),Cuenta,VLOOKUP(H$1,Data!$AP:$AR,2,FALSE))+SUMIFS(FX,Fecha,$A570,Linea,VLOOKUP(H$1,Data!$AP:$AR,3,FALSE),Cuenta,VLOOKUP(H$1,Data!$AP:$AR,2,FALSE))+H569,"")</f>
        <v/>
      </c>
      <c r="I570" s="3" t="str">
        <f>IF(AND($A570&lt;&gt;"",I$1&lt;&gt;""),SUMIFS(VM,Fecha,$A570,Linea,VLOOKUP(I$1,Data!$AP:$AR,3,FALSE),Cuenta,VLOOKUP(I$1,Data!$AP:$AR,2,FALSE))+SUMIFS(FX,Fecha,$A570,Linea,VLOOKUP(I$1,Data!$AP:$AR,3,FALSE),Cuenta,VLOOKUP(I$1,Data!$AP:$AR,2,FALSE))+I569,"")</f>
        <v/>
      </c>
      <c r="J570" s="3" t="str">
        <f>IF(AND($A570&lt;&gt;"",J$1&lt;&gt;""),SUMIFS(VM,Fecha,$A570,Linea,VLOOKUP(J$1,Data!$AP:$AR,3,FALSE),Cuenta,VLOOKUP(J$1,Data!$AP:$AR,2,FALSE))+SUMIFS(FX,Fecha,$A570,Linea,VLOOKUP(J$1,Data!$AP:$AR,3,FALSE),Cuenta,VLOOKUP(J$1,Data!$AP:$AR,2,FALSE))+J569,"")</f>
        <v/>
      </c>
      <c r="K570" s="3" t="str">
        <f>IF(AND($A570&lt;&gt;"",K$1&lt;&gt;""),SUMIFS(VM,Fecha,$A570,Linea,VLOOKUP(K$1,Data!$AP:$AR,3,FALSE),Cuenta,VLOOKUP(K$1,Data!$AP:$AR,2,FALSE))+SUMIFS(FX,Fecha,$A570,Linea,VLOOKUP(K$1,Data!$AP:$AR,3,FALSE),Cuenta,VLOOKUP(K$1,Data!$AP:$AR,2,FALSE))+K569,"")</f>
        <v/>
      </c>
      <c r="L570" s="3" t="str">
        <f>IF(AND($A570&lt;&gt;"",L$1&lt;&gt;""),SUMIFS(VM,Fecha,$A570,Linea,VLOOKUP(L$1,Data!$AP:$AR,3,FALSE),Cuenta,VLOOKUP(L$1,Data!$AP:$AR,2,FALSE))+SUMIFS(FX,Fecha,$A570,Linea,VLOOKUP(L$1,Data!$AP:$AR,3,FALSE),Cuenta,VLOOKUP(L$1,Data!$AP:$AR,2,FALSE))+L569,"")</f>
        <v/>
      </c>
      <c r="M570" s="3" t="str">
        <f>IF(AND($A570&lt;&gt;"",M$1&lt;&gt;""),SUMIFS(VM,Fecha,$A570,Linea,VLOOKUP(M$1,Data!$AP:$AR,3,FALSE),Cuenta,VLOOKUP(M$1,Data!$AP:$AR,2,FALSE))+SUMIFS(FX,Fecha,$A570,Linea,VLOOKUP(M$1,Data!$AP:$AR,3,FALSE),Cuenta,VLOOKUP(M$1,Data!$AP:$AR,2,FALSE))+M569,"")</f>
        <v/>
      </c>
      <c r="N570" s="3" t="str">
        <f>IF(AND($A570&lt;&gt;"",N$1&lt;&gt;""),SUMIFS(VM,Fecha,$A570,Linea,VLOOKUP(N$1,Data!$AP:$AR,3,FALSE),Cuenta,VLOOKUP(N$1,Data!$AP:$AR,2,FALSE))+SUMIFS(FX,Fecha,$A570,Linea,VLOOKUP(N$1,Data!$AP:$AR,3,FALSE),Cuenta,VLOOKUP(N$1,Data!$AP:$AR,2,FALSE))+N569,"")</f>
        <v/>
      </c>
    </row>
    <row r="571" spans="2:14" x14ac:dyDescent="0.25">
      <c r="B571" s="3" t="str">
        <f>IF(AND($A571&lt;&gt;"",B$1&lt;&gt;""),SUMIFS(VM,Fecha,$A571,Linea,VLOOKUP(B$1,Data!$AP:$AR,3,FALSE),Cuenta,VLOOKUP(B$1,Data!$AP:$AR,2,FALSE))+SUMIFS(FX,Fecha,$A571,Linea,VLOOKUP(B$1,Data!$AP:$AR,3,FALSE),Cuenta,VLOOKUP(B$1,Data!$AP:$AR,2,FALSE))+B570,"")</f>
        <v/>
      </c>
      <c r="C571" s="3" t="str">
        <f>IF(AND($A571&lt;&gt;"",C$1&lt;&gt;""),SUMIFS(VM,Fecha,$A571,Linea,VLOOKUP(C$1,Data!$AP:$AR,3,FALSE),Cuenta,VLOOKUP(C$1,Data!$AP:$AR,2,FALSE))+SUMIFS(FX,Fecha,$A571,Linea,VLOOKUP(C$1,Data!$AP:$AR,3,FALSE),Cuenta,VLOOKUP(C$1,Data!$AP:$AR,2,FALSE))+C570,"")</f>
        <v/>
      </c>
      <c r="D571" s="3" t="str">
        <f>IF(AND($A571&lt;&gt;"",D$1&lt;&gt;""),SUMIFS(VM,Fecha,$A571,Linea,VLOOKUP(D$1,Data!$AP:$AR,3,FALSE),Cuenta,VLOOKUP(D$1,Data!$AP:$AR,2,FALSE))+SUMIFS(FX,Fecha,$A571,Linea,VLOOKUP(D$1,Data!$AP:$AR,3,FALSE),Cuenta,VLOOKUP(D$1,Data!$AP:$AR,2,FALSE))+D570,"")</f>
        <v/>
      </c>
      <c r="E571" s="3" t="str">
        <f>IF(AND($A571&lt;&gt;"",E$1&lt;&gt;""),SUMIFS(VM,Fecha,$A571,Linea,VLOOKUP(E$1,Data!$AP:$AR,3,FALSE),Cuenta,VLOOKUP(E$1,Data!$AP:$AR,2,FALSE))+SUMIFS(FX,Fecha,$A571,Linea,VLOOKUP(E$1,Data!$AP:$AR,3,FALSE),Cuenta,VLOOKUP(E$1,Data!$AP:$AR,2,FALSE))+E570,"")</f>
        <v/>
      </c>
      <c r="F571" s="3" t="str">
        <f>IF(AND($A571&lt;&gt;"",F$1&lt;&gt;""),SUMIFS(VM,Fecha,$A571,Linea,VLOOKUP(F$1,Data!$AP:$AR,3,FALSE),Cuenta,VLOOKUP(F$1,Data!$AP:$AR,2,FALSE))+SUMIFS(FX,Fecha,$A571,Linea,VLOOKUP(F$1,Data!$AP:$AR,3,FALSE),Cuenta,VLOOKUP(F$1,Data!$AP:$AR,2,FALSE))+F570,"")</f>
        <v/>
      </c>
      <c r="G571" s="3" t="str">
        <f>IF(AND($A571&lt;&gt;"",G$1&lt;&gt;""),SUMIFS(VM,Fecha,$A571,Linea,VLOOKUP(G$1,Data!$AP:$AR,3,FALSE),Cuenta,VLOOKUP(G$1,Data!$AP:$AR,2,FALSE))+SUMIFS(FX,Fecha,$A571,Linea,VLOOKUP(G$1,Data!$AP:$AR,3,FALSE),Cuenta,VLOOKUP(G$1,Data!$AP:$AR,2,FALSE))+G570,"")</f>
        <v/>
      </c>
      <c r="H571" s="3" t="str">
        <f>IF(AND($A571&lt;&gt;"",H$1&lt;&gt;""),SUMIFS(VM,Fecha,$A571,Linea,VLOOKUP(H$1,Data!$AP:$AR,3,FALSE),Cuenta,VLOOKUP(H$1,Data!$AP:$AR,2,FALSE))+SUMIFS(FX,Fecha,$A571,Linea,VLOOKUP(H$1,Data!$AP:$AR,3,FALSE),Cuenta,VLOOKUP(H$1,Data!$AP:$AR,2,FALSE))+H570,"")</f>
        <v/>
      </c>
      <c r="I571" s="3" t="str">
        <f>IF(AND($A571&lt;&gt;"",I$1&lt;&gt;""),SUMIFS(VM,Fecha,$A571,Linea,VLOOKUP(I$1,Data!$AP:$AR,3,FALSE),Cuenta,VLOOKUP(I$1,Data!$AP:$AR,2,FALSE))+SUMIFS(FX,Fecha,$A571,Linea,VLOOKUP(I$1,Data!$AP:$AR,3,FALSE),Cuenta,VLOOKUP(I$1,Data!$AP:$AR,2,FALSE))+I570,"")</f>
        <v/>
      </c>
      <c r="J571" s="3" t="str">
        <f>IF(AND($A571&lt;&gt;"",J$1&lt;&gt;""),SUMIFS(VM,Fecha,$A571,Linea,VLOOKUP(J$1,Data!$AP:$AR,3,FALSE),Cuenta,VLOOKUP(J$1,Data!$AP:$AR,2,FALSE))+SUMIFS(FX,Fecha,$A571,Linea,VLOOKUP(J$1,Data!$AP:$AR,3,FALSE),Cuenta,VLOOKUP(J$1,Data!$AP:$AR,2,FALSE))+J570,"")</f>
        <v/>
      </c>
      <c r="K571" s="3" t="str">
        <f>IF(AND($A571&lt;&gt;"",K$1&lt;&gt;""),SUMIFS(VM,Fecha,$A571,Linea,VLOOKUP(K$1,Data!$AP:$AR,3,FALSE),Cuenta,VLOOKUP(K$1,Data!$AP:$AR,2,FALSE))+SUMIFS(FX,Fecha,$A571,Linea,VLOOKUP(K$1,Data!$AP:$AR,3,FALSE),Cuenta,VLOOKUP(K$1,Data!$AP:$AR,2,FALSE))+K570,"")</f>
        <v/>
      </c>
      <c r="L571" s="3" t="str">
        <f>IF(AND($A571&lt;&gt;"",L$1&lt;&gt;""),SUMIFS(VM,Fecha,$A571,Linea,VLOOKUP(L$1,Data!$AP:$AR,3,FALSE),Cuenta,VLOOKUP(L$1,Data!$AP:$AR,2,FALSE))+SUMIFS(FX,Fecha,$A571,Linea,VLOOKUP(L$1,Data!$AP:$AR,3,FALSE),Cuenta,VLOOKUP(L$1,Data!$AP:$AR,2,FALSE))+L570,"")</f>
        <v/>
      </c>
      <c r="M571" s="3" t="str">
        <f>IF(AND($A571&lt;&gt;"",M$1&lt;&gt;""),SUMIFS(VM,Fecha,$A571,Linea,VLOOKUP(M$1,Data!$AP:$AR,3,FALSE),Cuenta,VLOOKUP(M$1,Data!$AP:$AR,2,FALSE))+SUMIFS(FX,Fecha,$A571,Linea,VLOOKUP(M$1,Data!$AP:$AR,3,FALSE),Cuenta,VLOOKUP(M$1,Data!$AP:$AR,2,FALSE))+M570,"")</f>
        <v/>
      </c>
      <c r="N571" s="3" t="str">
        <f>IF(AND($A571&lt;&gt;"",N$1&lt;&gt;""),SUMIFS(VM,Fecha,$A571,Linea,VLOOKUP(N$1,Data!$AP:$AR,3,FALSE),Cuenta,VLOOKUP(N$1,Data!$AP:$AR,2,FALSE))+SUMIFS(FX,Fecha,$A571,Linea,VLOOKUP(N$1,Data!$AP:$AR,3,FALSE),Cuenta,VLOOKUP(N$1,Data!$AP:$AR,2,FALSE))+N570,"")</f>
        <v/>
      </c>
    </row>
    <row r="572" spans="2:14" x14ac:dyDescent="0.25">
      <c r="B572" s="3" t="str">
        <f>IF(AND($A572&lt;&gt;"",B$1&lt;&gt;""),SUMIFS(VM,Fecha,$A572,Linea,VLOOKUP(B$1,Data!$AP:$AR,3,FALSE),Cuenta,VLOOKUP(B$1,Data!$AP:$AR,2,FALSE))+SUMIFS(FX,Fecha,$A572,Linea,VLOOKUP(B$1,Data!$AP:$AR,3,FALSE),Cuenta,VLOOKUP(B$1,Data!$AP:$AR,2,FALSE))+B571,"")</f>
        <v/>
      </c>
      <c r="C572" s="3" t="str">
        <f>IF(AND($A572&lt;&gt;"",C$1&lt;&gt;""),SUMIFS(VM,Fecha,$A572,Linea,VLOOKUP(C$1,Data!$AP:$AR,3,FALSE),Cuenta,VLOOKUP(C$1,Data!$AP:$AR,2,FALSE))+SUMIFS(FX,Fecha,$A572,Linea,VLOOKUP(C$1,Data!$AP:$AR,3,FALSE),Cuenta,VLOOKUP(C$1,Data!$AP:$AR,2,FALSE))+C571,"")</f>
        <v/>
      </c>
      <c r="D572" s="3" t="str">
        <f>IF(AND($A572&lt;&gt;"",D$1&lt;&gt;""),SUMIFS(VM,Fecha,$A572,Linea,VLOOKUP(D$1,Data!$AP:$AR,3,FALSE),Cuenta,VLOOKUP(D$1,Data!$AP:$AR,2,FALSE))+SUMIFS(FX,Fecha,$A572,Linea,VLOOKUP(D$1,Data!$AP:$AR,3,FALSE),Cuenta,VLOOKUP(D$1,Data!$AP:$AR,2,FALSE))+D571,"")</f>
        <v/>
      </c>
      <c r="E572" s="3" t="str">
        <f>IF(AND($A572&lt;&gt;"",E$1&lt;&gt;""),SUMIFS(VM,Fecha,$A572,Linea,VLOOKUP(E$1,Data!$AP:$AR,3,FALSE),Cuenta,VLOOKUP(E$1,Data!$AP:$AR,2,FALSE))+SUMIFS(FX,Fecha,$A572,Linea,VLOOKUP(E$1,Data!$AP:$AR,3,FALSE),Cuenta,VLOOKUP(E$1,Data!$AP:$AR,2,FALSE))+E571,"")</f>
        <v/>
      </c>
      <c r="F572" s="3" t="str">
        <f>IF(AND($A572&lt;&gt;"",F$1&lt;&gt;""),SUMIFS(VM,Fecha,$A572,Linea,VLOOKUP(F$1,Data!$AP:$AR,3,FALSE),Cuenta,VLOOKUP(F$1,Data!$AP:$AR,2,FALSE))+SUMIFS(FX,Fecha,$A572,Linea,VLOOKUP(F$1,Data!$AP:$AR,3,FALSE),Cuenta,VLOOKUP(F$1,Data!$AP:$AR,2,FALSE))+F571,"")</f>
        <v/>
      </c>
      <c r="G572" s="3" t="str">
        <f>IF(AND($A572&lt;&gt;"",G$1&lt;&gt;""),SUMIFS(VM,Fecha,$A572,Linea,VLOOKUP(G$1,Data!$AP:$AR,3,FALSE),Cuenta,VLOOKUP(G$1,Data!$AP:$AR,2,FALSE))+SUMIFS(FX,Fecha,$A572,Linea,VLOOKUP(G$1,Data!$AP:$AR,3,FALSE),Cuenta,VLOOKUP(G$1,Data!$AP:$AR,2,FALSE))+G571,"")</f>
        <v/>
      </c>
      <c r="H572" s="3" t="str">
        <f>IF(AND($A572&lt;&gt;"",H$1&lt;&gt;""),SUMIFS(VM,Fecha,$A572,Linea,VLOOKUP(H$1,Data!$AP:$AR,3,FALSE),Cuenta,VLOOKUP(H$1,Data!$AP:$AR,2,FALSE))+SUMIFS(FX,Fecha,$A572,Linea,VLOOKUP(H$1,Data!$AP:$AR,3,FALSE),Cuenta,VLOOKUP(H$1,Data!$AP:$AR,2,FALSE))+H571,"")</f>
        <v/>
      </c>
      <c r="I572" s="3" t="str">
        <f>IF(AND($A572&lt;&gt;"",I$1&lt;&gt;""),SUMIFS(VM,Fecha,$A572,Linea,VLOOKUP(I$1,Data!$AP:$AR,3,FALSE),Cuenta,VLOOKUP(I$1,Data!$AP:$AR,2,FALSE))+SUMIFS(FX,Fecha,$A572,Linea,VLOOKUP(I$1,Data!$AP:$AR,3,FALSE),Cuenta,VLOOKUP(I$1,Data!$AP:$AR,2,FALSE))+I571,"")</f>
        <v/>
      </c>
      <c r="J572" s="3" t="str">
        <f>IF(AND($A572&lt;&gt;"",J$1&lt;&gt;""),SUMIFS(VM,Fecha,$A572,Linea,VLOOKUP(J$1,Data!$AP:$AR,3,FALSE),Cuenta,VLOOKUP(J$1,Data!$AP:$AR,2,FALSE))+SUMIFS(FX,Fecha,$A572,Linea,VLOOKUP(J$1,Data!$AP:$AR,3,FALSE),Cuenta,VLOOKUP(J$1,Data!$AP:$AR,2,FALSE))+J571,"")</f>
        <v/>
      </c>
      <c r="K572" s="3" t="str">
        <f>IF(AND($A572&lt;&gt;"",K$1&lt;&gt;""),SUMIFS(VM,Fecha,$A572,Linea,VLOOKUP(K$1,Data!$AP:$AR,3,FALSE),Cuenta,VLOOKUP(K$1,Data!$AP:$AR,2,FALSE))+SUMIFS(FX,Fecha,$A572,Linea,VLOOKUP(K$1,Data!$AP:$AR,3,FALSE),Cuenta,VLOOKUP(K$1,Data!$AP:$AR,2,FALSE))+K571,"")</f>
        <v/>
      </c>
      <c r="L572" s="3" t="str">
        <f>IF(AND($A572&lt;&gt;"",L$1&lt;&gt;""),SUMIFS(VM,Fecha,$A572,Linea,VLOOKUP(L$1,Data!$AP:$AR,3,FALSE),Cuenta,VLOOKUP(L$1,Data!$AP:$AR,2,FALSE))+SUMIFS(FX,Fecha,$A572,Linea,VLOOKUP(L$1,Data!$AP:$AR,3,FALSE),Cuenta,VLOOKUP(L$1,Data!$AP:$AR,2,FALSE))+L571,"")</f>
        <v/>
      </c>
      <c r="M572" s="3" t="str">
        <f>IF(AND($A572&lt;&gt;"",M$1&lt;&gt;""),SUMIFS(VM,Fecha,$A572,Linea,VLOOKUP(M$1,Data!$AP:$AR,3,FALSE),Cuenta,VLOOKUP(M$1,Data!$AP:$AR,2,FALSE))+SUMIFS(FX,Fecha,$A572,Linea,VLOOKUP(M$1,Data!$AP:$AR,3,FALSE),Cuenta,VLOOKUP(M$1,Data!$AP:$AR,2,FALSE))+M571,"")</f>
        <v/>
      </c>
      <c r="N572" s="3" t="str">
        <f>IF(AND($A572&lt;&gt;"",N$1&lt;&gt;""),SUMIFS(VM,Fecha,$A572,Linea,VLOOKUP(N$1,Data!$AP:$AR,3,FALSE),Cuenta,VLOOKUP(N$1,Data!$AP:$AR,2,FALSE))+SUMIFS(FX,Fecha,$A572,Linea,VLOOKUP(N$1,Data!$AP:$AR,3,FALSE),Cuenta,VLOOKUP(N$1,Data!$AP:$AR,2,FALSE))+N571,"")</f>
        <v/>
      </c>
    </row>
    <row r="573" spans="2:14" x14ac:dyDescent="0.25">
      <c r="B573" s="3" t="str">
        <f>IF(AND($A573&lt;&gt;"",B$1&lt;&gt;""),SUMIFS(VM,Fecha,$A573,Linea,VLOOKUP(B$1,Data!$AP:$AR,3,FALSE),Cuenta,VLOOKUP(B$1,Data!$AP:$AR,2,FALSE))+SUMIFS(FX,Fecha,$A573,Linea,VLOOKUP(B$1,Data!$AP:$AR,3,FALSE),Cuenta,VLOOKUP(B$1,Data!$AP:$AR,2,FALSE))+B572,"")</f>
        <v/>
      </c>
      <c r="C573" s="3" t="str">
        <f>IF(AND($A573&lt;&gt;"",C$1&lt;&gt;""),SUMIFS(VM,Fecha,$A573,Linea,VLOOKUP(C$1,Data!$AP:$AR,3,FALSE),Cuenta,VLOOKUP(C$1,Data!$AP:$AR,2,FALSE))+SUMIFS(FX,Fecha,$A573,Linea,VLOOKUP(C$1,Data!$AP:$AR,3,FALSE),Cuenta,VLOOKUP(C$1,Data!$AP:$AR,2,FALSE))+C572,"")</f>
        <v/>
      </c>
      <c r="D573" s="3" t="str">
        <f>IF(AND($A573&lt;&gt;"",D$1&lt;&gt;""),SUMIFS(VM,Fecha,$A573,Linea,VLOOKUP(D$1,Data!$AP:$AR,3,FALSE),Cuenta,VLOOKUP(D$1,Data!$AP:$AR,2,FALSE))+SUMIFS(FX,Fecha,$A573,Linea,VLOOKUP(D$1,Data!$AP:$AR,3,FALSE),Cuenta,VLOOKUP(D$1,Data!$AP:$AR,2,FALSE))+D572,"")</f>
        <v/>
      </c>
      <c r="E573" s="3" t="str">
        <f>IF(AND($A573&lt;&gt;"",E$1&lt;&gt;""),SUMIFS(VM,Fecha,$A573,Linea,VLOOKUP(E$1,Data!$AP:$AR,3,FALSE),Cuenta,VLOOKUP(E$1,Data!$AP:$AR,2,FALSE))+SUMIFS(FX,Fecha,$A573,Linea,VLOOKUP(E$1,Data!$AP:$AR,3,FALSE),Cuenta,VLOOKUP(E$1,Data!$AP:$AR,2,FALSE))+E572,"")</f>
        <v/>
      </c>
      <c r="F573" s="3" t="str">
        <f>IF(AND($A573&lt;&gt;"",F$1&lt;&gt;""),SUMIFS(VM,Fecha,$A573,Linea,VLOOKUP(F$1,Data!$AP:$AR,3,FALSE),Cuenta,VLOOKUP(F$1,Data!$AP:$AR,2,FALSE))+SUMIFS(FX,Fecha,$A573,Linea,VLOOKUP(F$1,Data!$AP:$AR,3,FALSE),Cuenta,VLOOKUP(F$1,Data!$AP:$AR,2,FALSE))+F572,"")</f>
        <v/>
      </c>
      <c r="G573" s="3" t="str">
        <f>IF(AND($A573&lt;&gt;"",G$1&lt;&gt;""),SUMIFS(VM,Fecha,$A573,Linea,VLOOKUP(G$1,Data!$AP:$AR,3,FALSE),Cuenta,VLOOKUP(G$1,Data!$AP:$AR,2,FALSE))+SUMIFS(FX,Fecha,$A573,Linea,VLOOKUP(G$1,Data!$AP:$AR,3,FALSE),Cuenta,VLOOKUP(G$1,Data!$AP:$AR,2,FALSE))+G572,"")</f>
        <v/>
      </c>
      <c r="H573" s="3" t="str">
        <f>IF(AND($A573&lt;&gt;"",H$1&lt;&gt;""),SUMIFS(VM,Fecha,$A573,Linea,VLOOKUP(H$1,Data!$AP:$AR,3,FALSE),Cuenta,VLOOKUP(H$1,Data!$AP:$AR,2,FALSE))+SUMIFS(FX,Fecha,$A573,Linea,VLOOKUP(H$1,Data!$AP:$AR,3,FALSE),Cuenta,VLOOKUP(H$1,Data!$AP:$AR,2,FALSE))+H572,"")</f>
        <v/>
      </c>
      <c r="I573" s="3" t="str">
        <f>IF(AND($A573&lt;&gt;"",I$1&lt;&gt;""),SUMIFS(VM,Fecha,$A573,Linea,VLOOKUP(I$1,Data!$AP:$AR,3,FALSE),Cuenta,VLOOKUP(I$1,Data!$AP:$AR,2,FALSE))+SUMIFS(FX,Fecha,$A573,Linea,VLOOKUP(I$1,Data!$AP:$AR,3,FALSE),Cuenta,VLOOKUP(I$1,Data!$AP:$AR,2,FALSE))+I572,"")</f>
        <v/>
      </c>
      <c r="J573" s="3" t="str">
        <f>IF(AND($A573&lt;&gt;"",J$1&lt;&gt;""),SUMIFS(VM,Fecha,$A573,Linea,VLOOKUP(J$1,Data!$AP:$AR,3,FALSE),Cuenta,VLOOKUP(J$1,Data!$AP:$AR,2,FALSE))+SUMIFS(FX,Fecha,$A573,Linea,VLOOKUP(J$1,Data!$AP:$AR,3,FALSE),Cuenta,VLOOKUP(J$1,Data!$AP:$AR,2,FALSE))+J572,"")</f>
        <v/>
      </c>
      <c r="K573" s="3" t="str">
        <f>IF(AND($A573&lt;&gt;"",K$1&lt;&gt;""),SUMIFS(VM,Fecha,$A573,Linea,VLOOKUP(K$1,Data!$AP:$AR,3,FALSE),Cuenta,VLOOKUP(K$1,Data!$AP:$AR,2,FALSE))+SUMIFS(FX,Fecha,$A573,Linea,VLOOKUP(K$1,Data!$AP:$AR,3,FALSE),Cuenta,VLOOKUP(K$1,Data!$AP:$AR,2,FALSE))+K572,"")</f>
        <v/>
      </c>
      <c r="L573" s="3" t="str">
        <f>IF(AND($A573&lt;&gt;"",L$1&lt;&gt;""),SUMIFS(VM,Fecha,$A573,Linea,VLOOKUP(L$1,Data!$AP:$AR,3,FALSE),Cuenta,VLOOKUP(L$1,Data!$AP:$AR,2,FALSE))+SUMIFS(FX,Fecha,$A573,Linea,VLOOKUP(L$1,Data!$AP:$AR,3,FALSE),Cuenta,VLOOKUP(L$1,Data!$AP:$AR,2,FALSE))+L572,"")</f>
        <v/>
      </c>
      <c r="M573" s="3" t="str">
        <f>IF(AND($A573&lt;&gt;"",M$1&lt;&gt;""),SUMIFS(VM,Fecha,$A573,Linea,VLOOKUP(M$1,Data!$AP:$AR,3,FALSE),Cuenta,VLOOKUP(M$1,Data!$AP:$AR,2,FALSE))+SUMIFS(FX,Fecha,$A573,Linea,VLOOKUP(M$1,Data!$AP:$AR,3,FALSE),Cuenta,VLOOKUP(M$1,Data!$AP:$AR,2,FALSE))+M572,"")</f>
        <v/>
      </c>
      <c r="N573" s="3" t="str">
        <f>IF(AND($A573&lt;&gt;"",N$1&lt;&gt;""),SUMIFS(VM,Fecha,$A573,Linea,VLOOKUP(N$1,Data!$AP:$AR,3,FALSE),Cuenta,VLOOKUP(N$1,Data!$AP:$AR,2,FALSE))+SUMIFS(FX,Fecha,$A573,Linea,VLOOKUP(N$1,Data!$AP:$AR,3,FALSE),Cuenta,VLOOKUP(N$1,Data!$AP:$AR,2,FALSE))+N572,"")</f>
        <v/>
      </c>
    </row>
    <row r="574" spans="2:14" x14ac:dyDescent="0.25">
      <c r="B574" s="3" t="str">
        <f>IF(AND($A574&lt;&gt;"",B$1&lt;&gt;""),SUMIFS(VM,Fecha,$A574,Linea,VLOOKUP(B$1,Data!$AP:$AR,3,FALSE),Cuenta,VLOOKUP(B$1,Data!$AP:$AR,2,FALSE))+SUMIFS(FX,Fecha,$A574,Linea,VLOOKUP(B$1,Data!$AP:$AR,3,FALSE),Cuenta,VLOOKUP(B$1,Data!$AP:$AR,2,FALSE))+B573,"")</f>
        <v/>
      </c>
      <c r="C574" s="3" t="str">
        <f>IF(AND($A574&lt;&gt;"",C$1&lt;&gt;""),SUMIFS(VM,Fecha,$A574,Linea,VLOOKUP(C$1,Data!$AP:$AR,3,FALSE),Cuenta,VLOOKUP(C$1,Data!$AP:$AR,2,FALSE))+SUMIFS(FX,Fecha,$A574,Linea,VLOOKUP(C$1,Data!$AP:$AR,3,FALSE),Cuenta,VLOOKUP(C$1,Data!$AP:$AR,2,FALSE))+C573,"")</f>
        <v/>
      </c>
      <c r="D574" s="3" t="str">
        <f>IF(AND($A574&lt;&gt;"",D$1&lt;&gt;""),SUMIFS(VM,Fecha,$A574,Linea,VLOOKUP(D$1,Data!$AP:$AR,3,FALSE),Cuenta,VLOOKUP(D$1,Data!$AP:$AR,2,FALSE))+SUMIFS(FX,Fecha,$A574,Linea,VLOOKUP(D$1,Data!$AP:$AR,3,FALSE),Cuenta,VLOOKUP(D$1,Data!$AP:$AR,2,FALSE))+D573,"")</f>
        <v/>
      </c>
      <c r="E574" s="3" t="str">
        <f>IF(AND($A574&lt;&gt;"",E$1&lt;&gt;""),SUMIFS(VM,Fecha,$A574,Linea,VLOOKUP(E$1,Data!$AP:$AR,3,FALSE),Cuenta,VLOOKUP(E$1,Data!$AP:$AR,2,FALSE))+SUMIFS(FX,Fecha,$A574,Linea,VLOOKUP(E$1,Data!$AP:$AR,3,FALSE),Cuenta,VLOOKUP(E$1,Data!$AP:$AR,2,FALSE))+E573,"")</f>
        <v/>
      </c>
      <c r="F574" s="3" t="str">
        <f>IF(AND($A574&lt;&gt;"",F$1&lt;&gt;""),SUMIFS(VM,Fecha,$A574,Linea,VLOOKUP(F$1,Data!$AP:$AR,3,FALSE),Cuenta,VLOOKUP(F$1,Data!$AP:$AR,2,FALSE))+SUMIFS(FX,Fecha,$A574,Linea,VLOOKUP(F$1,Data!$AP:$AR,3,FALSE),Cuenta,VLOOKUP(F$1,Data!$AP:$AR,2,FALSE))+F573,"")</f>
        <v/>
      </c>
      <c r="G574" s="3" t="str">
        <f>IF(AND($A574&lt;&gt;"",G$1&lt;&gt;""),SUMIFS(VM,Fecha,$A574,Linea,VLOOKUP(G$1,Data!$AP:$AR,3,FALSE),Cuenta,VLOOKUP(G$1,Data!$AP:$AR,2,FALSE))+SUMIFS(FX,Fecha,$A574,Linea,VLOOKUP(G$1,Data!$AP:$AR,3,FALSE),Cuenta,VLOOKUP(G$1,Data!$AP:$AR,2,FALSE))+G573,"")</f>
        <v/>
      </c>
      <c r="H574" s="3" t="str">
        <f>IF(AND($A574&lt;&gt;"",H$1&lt;&gt;""),SUMIFS(VM,Fecha,$A574,Linea,VLOOKUP(H$1,Data!$AP:$AR,3,FALSE),Cuenta,VLOOKUP(H$1,Data!$AP:$AR,2,FALSE))+SUMIFS(FX,Fecha,$A574,Linea,VLOOKUP(H$1,Data!$AP:$AR,3,FALSE),Cuenta,VLOOKUP(H$1,Data!$AP:$AR,2,FALSE))+H573,"")</f>
        <v/>
      </c>
      <c r="I574" s="3" t="str">
        <f>IF(AND($A574&lt;&gt;"",I$1&lt;&gt;""),SUMIFS(VM,Fecha,$A574,Linea,VLOOKUP(I$1,Data!$AP:$AR,3,FALSE),Cuenta,VLOOKUP(I$1,Data!$AP:$AR,2,FALSE))+SUMIFS(FX,Fecha,$A574,Linea,VLOOKUP(I$1,Data!$AP:$AR,3,FALSE),Cuenta,VLOOKUP(I$1,Data!$AP:$AR,2,FALSE))+I573,"")</f>
        <v/>
      </c>
      <c r="J574" s="3" t="str">
        <f>IF(AND($A574&lt;&gt;"",J$1&lt;&gt;""),SUMIFS(VM,Fecha,$A574,Linea,VLOOKUP(J$1,Data!$AP:$AR,3,FALSE),Cuenta,VLOOKUP(J$1,Data!$AP:$AR,2,FALSE))+SUMIFS(FX,Fecha,$A574,Linea,VLOOKUP(J$1,Data!$AP:$AR,3,FALSE),Cuenta,VLOOKUP(J$1,Data!$AP:$AR,2,FALSE))+J573,"")</f>
        <v/>
      </c>
      <c r="K574" s="3" t="str">
        <f>IF(AND($A574&lt;&gt;"",K$1&lt;&gt;""),SUMIFS(VM,Fecha,$A574,Linea,VLOOKUP(K$1,Data!$AP:$AR,3,FALSE),Cuenta,VLOOKUP(K$1,Data!$AP:$AR,2,FALSE))+SUMIFS(FX,Fecha,$A574,Linea,VLOOKUP(K$1,Data!$AP:$AR,3,FALSE),Cuenta,VLOOKUP(K$1,Data!$AP:$AR,2,FALSE))+K573,"")</f>
        <v/>
      </c>
      <c r="L574" s="3" t="str">
        <f>IF(AND($A574&lt;&gt;"",L$1&lt;&gt;""),SUMIFS(VM,Fecha,$A574,Linea,VLOOKUP(L$1,Data!$AP:$AR,3,FALSE),Cuenta,VLOOKUP(L$1,Data!$AP:$AR,2,FALSE))+SUMIFS(FX,Fecha,$A574,Linea,VLOOKUP(L$1,Data!$AP:$AR,3,FALSE),Cuenta,VLOOKUP(L$1,Data!$AP:$AR,2,FALSE))+L573,"")</f>
        <v/>
      </c>
      <c r="M574" s="3" t="str">
        <f>IF(AND($A574&lt;&gt;"",M$1&lt;&gt;""),SUMIFS(VM,Fecha,$A574,Linea,VLOOKUP(M$1,Data!$AP:$AR,3,FALSE),Cuenta,VLOOKUP(M$1,Data!$AP:$AR,2,FALSE))+SUMIFS(FX,Fecha,$A574,Linea,VLOOKUP(M$1,Data!$AP:$AR,3,FALSE),Cuenta,VLOOKUP(M$1,Data!$AP:$AR,2,FALSE))+M573,"")</f>
        <v/>
      </c>
      <c r="N574" s="3" t="str">
        <f>IF(AND($A574&lt;&gt;"",N$1&lt;&gt;""),SUMIFS(VM,Fecha,$A574,Linea,VLOOKUP(N$1,Data!$AP:$AR,3,FALSE),Cuenta,VLOOKUP(N$1,Data!$AP:$AR,2,FALSE))+SUMIFS(FX,Fecha,$A574,Linea,VLOOKUP(N$1,Data!$AP:$AR,3,FALSE),Cuenta,VLOOKUP(N$1,Data!$AP:$AR,2,FALSE))+N573,"")</f>
        <v/>
      </c>
    </row>
    <row r="575" spans="2:14" x14ac:dyDescent="0.25">
      <c r="B575" s="3" t="str">
        <f>IF(AND($A575&lt;&gt;"",B$1&lt;&gt;""),SUMIFS(VM,Fecha,$A575,Linea,VLOOKUP(B$1,Data!$AP:$AR,3,FALSE),Cuenta,VLOOKUP(B$1,Data!$AP:$AR,2,FALSE))+SUMIFS(FX,Fecha,$A575,Linea,VLOOKUP(B$1,Data!$AP:$AR,3,FALSE),Cuenta,VLOOKUP(B$1,Data!$AP:$AR,2,FALSE))+B574,"")</f>
        <v/>
      </c>
      <c r="C575" s="3" t="str">
        <f>IF(AND($A575&lt;&gt;"",C$1&lt;&gt;""),SUMIFS(VM,Fecha,$A575,Linea,VLOOKUP(C$1,Data!$AP:$AR,3,FALSE),Cuenta,VLOOKUP(C$1,Data!$AP:$AR,2,FALSE))+SUMIFS(FX,Fecha,$A575,Linea,VLOOKUP(C$1,Data!$AP:$AR,3,FALSE),Cuenta,VLOOKUP(C$1,Data!$AP:$AR,2,FALSE))+C574,"")</f>
        <v/>
      </c>
      <c r="D575" s="3" t="str">
        <f>IF(AND($A575&lt;&gt;"",D$1&lt;&gt;""),SUMIFS(VM,Fecha,$A575,Linea,VLOOKUP(D$1,Data!$AP:$AR,3,FALSE),Cuenta,VLOOKUP(D$1,Data!$AP:$AR,2,FALSE))+SUMIFS(FX,Fecha,$A575,Linea,VLOOKUP(D$1,Data!$AP:$AR,3,FALSE),Cuenta,VLOOKUP(D$1,Data!$AP:$AR,2,FALSE))+D574,"")</f>
        <v/>
      </c>
      <c r="E575" s="3" t="str">
        <f>IF(AND($A575&lt;&gt;"",E$1&lt;&gt;""),SUMIFS(VM,Fecha,$A575,Linea,VLOOKUP(E$1,Data!$AP:$AR,3,FALSE),Cuenta,VLOOKUP(E$1,Data!$AP:$AR,2,FALSE))+SUMIFS(FX,Fecha,$A575,Linea,VLOOKUP(E$1,Data!$AP:$AR,3,FALSE),Cuenta,VLOOKUP(E$1,Data!$AP:$AR,2,FALSE))+E574,"")</f>
        <v/>
      </c>
      <c r="F575" s="3" t="str">
        <f>IF(AND($A575&lt;&gt;"",F$1&lt;&gt;""),SUMIFS(VM,Fecha,$A575,Linea,VLOOKUP(F$1,Data!$AP:$AR,3,FALSE),Cuenta,VLOOKUP(F$1,Data!$AP:$AR,2,FALSE))+SUMIFS(FX,Fecha,$A575,Linea,VLOOKUP(F$1,Data!$AP:$AR,3,FALSE),Cuenta,VLOOKUP(F$1,Data!$AP:$AR,2,FALSE))+F574,"")</f>
        <v/>
      </c>
      <c r="G575" s="3" t="str">
        <f>IF(AND($A575&lt;&gt;"",G$1&lt;&gt;""),SUMIFS(VM,Fecha,$A575,Linea,VLOOKUP(G$1,Data!$AP:$AR,3,FALSE),Cuenta,VLOOKUP(G$1,Data!$AP:$AR,2,FALSE))+SUMIFS(FX,Fecha,$A575,Linea,VLOOKUP(G$1,Data!$AP:$AR,3,FALSE),Cuenta,VLOOKUP(G$1,Data!$AP:$AR,2,FALSE))+G574,"")</f>
        <v/>
      </c>
      <c r="H575" s="3" t="str">
        <f>IF(AND($A575&lt;&gt;"",H$1&lt;&gt;""),SUMIFS(VM,Fecha,$A575,Linea,VLOOKUP(H$1,Data!$AP:$AR,3,FALSE),Cuenta,VLOOKUP(H$1,Data!$AP:$AR,2,FALSE))+SUMIFS(FX,Fecha,$A575,Linea,VLOOKUP(H$1,Data!$AP:$AR,3,FALSE),Cuenta,VLOOKUP(H$1,Data!$AP:$AR,2,FALSE))+H574,"")</f>
        <v/>
      </c>
      <c r="I575" s="3" t="str">
        <f>IF(AND($A575&lt;&gt;"",I$1&lt;&gt;""),SUMIFS(VM,Fecha,$A575,Linea,VLOOKUP(I$1,Data!$AP:$AR,3,FALSE),Cuenta,VLOOKUP(I$1,Data!$AP:$AR,2,FALSE))+SUMIFS(FX,Fecha,$A575,Linea,VLOOKUP(I$1,Data!$AP:$AR,3,FALSE),Cuenta,VLOOKUP(I$1,Data!$AP:$AR,2,FALSE))+I574,"")</f>
        <v/>
      </c>
      <c r="J575" s="3" t="str">
        <f>IF(AND($A575&lt;&gt;"",J$1&lt;&gt;""),SUMIFS(VM,Fecha,$A575,Linea,VLOOKUP(J$1,Data!$AP:$AR,3,FALSE),Cuenta,VLOOKUP(J$1,Data!$AP:$AR,2,FALSE))+SUMIFS(FX,Fecha,$A575,Linea,VLOOKUP(J$1,Data!$AP:$AR,3,FALSE),Cuenta,VLOOKUP(J$1,Data!$AP:$AR,2,FALSE))+J574,"")</f>
        <v/>
      </c>
      <c r="K575" s="3" t="str">
        <f>IF(AND($A575&lt;&gt;"",K$1&lt;&gt;""),SUMIFS(VM,Fecha,$A575,Linea,VLOOKUP(K$1,Data!$AP:$AR,3,FALSE),Cuenta,VLOOKUP(K$1,Data!$AP:$AR,2,FALSE))+SUMIFS(FX,Fecha,$A575,Linea,VLOOKUP(K$1,Data!$AP:$AR,3,FALSE),Cuenta,VLOOKUP(K$1,Data!$AP:$AR,2,FALSE))+K574,"")</f>
        <v/>
      </c>
      <c r="L575" s="3" t="str">
        <f>IF(AND($A575&lt;&gt;"",L$1&lt;&gt;""),SUMIFS(VM,Fecha,$A575,Linea,VLOOKUP(L$1,Data!$AP:$AR,3,FALSE),Cuenta,VLOOKUP(L$1,Data!$AP:$AR,2,FALSE))+SUMIFS(FX,Fecha,$A575,Linea,VLOOKUP(L$1,Data!$AP:$AR,3,FALSE),Cuenta,VLOOKUP(L$1,Data!$AP:$AR,2,FALSE))+L574,"")</f>
        <v/>
      </c>
      <c r="M575" s="3" t="str">
        <f>IF(AND($A575&lt;&gt;"",M$1&lt;&gt;""),SUMIFS(VM,Fecha,$A575,Linea,VLOOKUP(M$1,Data!$AP:$AR,3,FALSE),Cuenta,VLOOKUP(M$1,Data!$AP:$AR,2,FALSE))+SUMIFS(FX,Fecha,$A575,Linea,VLOOKUP(M$1,Data!$AP:$AR,3,FALSE),Cuenta,VLOOKUP(M$1,Data!$AP:$AR,2,FALSE))+M574,"")</f>
        <v/>
      </c>
      <c r="N575" s="3" t="str">
        <f>IF(AND($A575&lt;&gt;"",N$1&lt;&gt;""),SUMIFS(VM,Fecha,$A575,Linea,VLOOKUP(N$1,Data!$AP:$AR,3,FALSE),Cuenta,VLOOKUP(N$1,Data!$AP:$AR,2,FALSE))+SUMIFS(FX,Fecha,$A575,Linea,VLOOKUP(N$1,Data!$AP:$AR,3,FALSE),Cuenta,VLOOKUP(N$1,Data!$AP:$AR,2,FALSE))+N574,"")</f>
        <v/>
      </c>
    </row>
    <row r="576" spans="2:14" x14ac:dyDescent="0.25">
      <c r="B576" s="3" t="str">
        <f>IF(AND($A576&lt;&gt;"",B$1&lt;&gt;""),SUMIFS(VM,Fecha,$A576,Linea,VLOOKUP(B$1,Data!$AP:$AR,3,FALSE),Cuenta,VLOOKUP(B$1,Data!$AP:$AR,2,FALSE))+SUMIFS(FX,Fecha,$A576,Linea,VLOOKUP(B$1,Data!$AP:$AR,3,FALSE),Cuenta,VLOOKUP(B$1,Data!$AP:$AR,2,FALSE))+B575,"")</f>
        <v/>
      </c>
      <c r="C576" s="3" t="str">
        <f>IF(AND($A576&lt;&gt;"",C$1&lt;&gt;""),SUMIFS(VM,Fecha,$A576,Linea,VLOOKUP(C$1,Data!$AP:$AR,3,FALSE),Cuenta,VLOOKUP(C$1,Data!$AP:$AR,2,FALSE))+SUMIFS(FX,Fecha,$A576,Linea,VLOOKUP(C$1,Data!$AP:$AR,3,FALSE),Cuenta,VLOOKUP(C$1,Data!$AP:$AR,2,FALSE))+C575,"")</f>
        <v/>
      </c>
      <c r="D576" s="3" t="str">
        <f>IF(AND($A576&lt;&gt;"",D$1&lt;&gt;""),SUMIFS(VM,Fecha,$A576,Linea,VLOOKUP(D$1,Data!$AP:$AR,3,FALSE),Cuenta,VLOOKUP(D$1,Data!$AP:$AR,2,FALSE))+SUMIFS(FX,Fecha,$A576,Linea,VLOOKUP(D$1,Data!$AP:$AR,3,FALSE),Cuenta,VLOOKUP(D$1,Data!$AP:$AR,2,FALSE))+D575,"")</f>
        <v/>
      </c>
      <c r="E576" s="3" t="str">
        <f>IF(AND($A576&lt;&gt;"",E$1&lt;&gt;""),SUMIFS(VM,Fecha,$A576,Linea,VLOOKUP(E$1,Data!$AP:$AR,3,FALSE),Cuenta,VLOOKUP(E$1,Data!$AP:$AR,2,FALSE))+SUMIFS(FX,Fecha,$A576,Linea,VLOOKUP(E$1,Data!$AP:$AR,3,FALSE),Cuenta,VLOOKUP(E$1,Data!$AP:$AR,2,FALSE))+E575,"")</f>
        <v/>
      </c>
      <c r="F576" s="3" t="str">
        <f>IF(AND($A576&lt;&gt;"",F$1&lt;&gt;""),SUMIFS(VM,Fecha,$A576,Linea,VLOOKUP(F$1,Data!$AP:$AR,3,FALSE),Cuenta,VLOOKUP(F$1,Data!$AP:$AR,2,FALSE))+SUMIFS(FX,Fecha,$A576,Linea,VLOOKUP(F$1,Data!$AP:$AR,3,FALSE),Cuenta,VLOOKUP(F$1,Data!$AP:$AR,2,FALSE))+F575,"")</f>
        <v/>
      </c>
      <c r="G576" s="3" t="str">
        <f>IF(AND($A576&lt;&gt;"",G$1&lt;&gt;""),SUMIFS(VM,Fecha,$A576,Linea,VLOOKUP(G$1,Data!$AP:$AR,3,FALSE),Cuenta,VLOOKUP(G$1,Data!$AP:$AR,2,FALSE))+SUMIFS(FX,Fecha,$A576,Linea,VLOOKUP(G$1,Data!$AP:$AR,3,FALSE),Cuenta,VLOOKUP(G$1,Data!$AP:$AR,2,FALSE))+G575,"")</f>
        <v/>
      </c>
      <c r="H576" s="3" t="str">
        <f>IF(AND($A576&lt;&gt;"",H$1&lt;&gt;""),SUMIFS(VM,Fecha,$A576,Linea,VLOOKUP(H$1,Data!$AP:$AR,3,FALSE),Cuenta,VLOOKUP(H$1,Data!$AP:$AR,2,FALSE))+SUMIFS(FX,Fecha,$A576,Linea,VLOOKUP(H$1,Data!$AP:$AR,3,FALSE),Cuenta,VLOOKUP(H$1,Data!$AP:$AR,2,FALSE))+H575,"")</f>
        <v/>
      </c>
      <c r="I576" s="3" t="str">
        <f>IF(AND($A576&lt;&gt;"",I$1&lt;&gt;""),SUMIFS(VM,Fecha,$A576,Linea,VLOOKUP(I$1,Data!$AP:$AR,3,FALSE),Cuenta,VLOOKUP(I$1,Data!$AP:$AR,2,FALSE))+SUMIFS(FX,Fecha,$A576,Linea,VLOOKUP(I$1,Data!$AP:$AR,3,FALSE),Cuenta,VLOOKUP(I$1,Data!$AP:$AR,2,FALSE))+I575,"")</f>
        <v/>
      </c>
      <c r="J576" s="3" t="str">
        <f>IF(AND($A576&lt;&gt;"",J$1&lt;&gt;""),SUMIFS(VM,Fecha,$A576,Linea,VLOOKUP(J$1,Data!$AP:$AR,3,FALSE),Cuenta,VLOOKUP(J$1,Data!$AP:$AR,2,FALSE))+SUMIFS(FX,Fecha,$A576,Linea,VLOOKUP(J$1,Data!$AP:$AR,3,FALSE),Cuenta,VLOOKUP(J$1,Data!$AP:$AR,2,FALSE))+J575,"")</f>
        <v/>
      </c>
      <c r="K576" s="3" t="str">
        <f>IF(AND($A576&lt;&gt;"",K$1&lt;&gt;""),SUMIFS(VM,Fecha,$A576,Linea,VLOOKUP(K$1,Data!$AP:$AR,3,FALSE),Cuenta,VLOOKUP(K$1,Data!$AP:$AR,2,FALSE))+SUMIFS(FX,Fecha,$A576,Linea,VLOOKUP(K$1,Data!$AP:$AR,3,FALSE),Cuenta,VLOOKUP(K$1,Data!$AP:$AR,2,FALSE))+K575,"")</f>
        <v/>
      </c>
      <c r="L576" s="3" t="str">
        <f>IF(AND($A576&lt;&gt;"",L$1&lt;&gt;""),SUMIFS(VM,Fecha,$A576,Linea,VLOOKUP(L$1,Data!$AP:$AR,3,FALSE),Cuenta,VLOOKUP(L$1,Data!$AP:$AR,2,FALSE))+SUMIFS(FX,Fecha,$A576,Linea,VLOOKUP(L$1,Data!$AP:$AR,3,FALSE),Cuenta,VLOOKUP(L$1,Data!$AP:$AR,2,FALSE))+L575,"")</f>
        <v/>
      </c>
      <c r="M576" s="3" t="str">
        <f>IF(AND($A576&lt;&gt;"",M$1&lt;&gt;""),SUMIFS(VM,Fecha,$A576,Linea,VLOOKUP(M$1,Data!$AP:$AR,3,FALSE),Cuenta,VLOOKUP(M$1,Data!$AP:$AR,2,FALSE))+SUMIFS(FX,Fecha,$A576,Linea,VLOOKUP(M$1,Data!$AP:$AR,3,FALSE),Cuenta,VLOOKUP(M$1,Data!$AP:$AR,2,FALSE))+M575,"")</f>
        <v/>
      </c>
      <c r="N576" s="3" t="str">
        <f>IF(AND($A576&lt;&gt;"",N$1&lt;&gt;""),SUMIFS(VM,Fecha,$A576,Linea,VLOOKUP(N$1,Data!$AP:$AR,3,FALSE),Cuenta,VLOOKUP(N$1,Data!$AP:$AR,2,FALSE))+SUMIFS(FX,Fecha,$A576,Linea,VLOOKUP(N$1,Data!$AP:$AR,3,FALSE),Cuenta,VLOOKUP(N$1,Data!$AP:$AR,2,FALSE))+N575,"")</f>
        <v/>
      </c>
    </row>
    <row r="577" spans="2:14" x14ac:dyDescent="0.25">
      <c r="B577" s="3" t="str">
        <f>IF(AND($A577&lt;&gt;"",B$1&lt;&gt;""),SUMIFS(VM,Fecha,$A577,Linea,VLOOKUP(B$1,Data!$AP:$AR,3,FALSE),Cuenta,VLOOKUP(B$1,Data!$AP:$AR,2,FALSE))+SUMIFS(FX,Fecha,$A577,Linea,VLOOKUP(B$1,Data!$AP:$AR,3,FALSE),Cuenta,VLOOKUP(B$1,Data!$AP:$AR,2,FALSE))+B576,"")</f>
        <v/>
      </c>
      <c r="C577" s="3" t="str">
        <f>IF(AND($A577&lt;&gt;"",C$1&lt;&gt;""),SUMIFS(VM,Fecha,$A577,Linea,VLOOKUP(C$1,Data!$AP:$AR,3,FALSE),Cuenta,VLOOKUP(C$1,Data!$AP:$AR,2,FALSE))+SUMIFS(FX,Fecha,$A577,Linea,VLOOKUP(C$1,Data!$AP:$AR,3,FALSE),Cuenta,VLOOKUP(C$1,Data!$AP:$AR,2,FALSE))+C576,"")</f>
        <v/>
      </c>
      <c r="D577" s="3" t="str">
        <f>IF(AND($A577&lt;&gt;"",D$1&lt;&gt;""),SUMIFS(VM,Fecha,$A577,Linea,VLOOKUP(D$1,Data!$AP:$AR,3,FALSE),Cuenta,VLOOKUP(D$1,Data!$AP:$AR,2,FALSE))+SUMIFS(FX,Fecha,$A577,Linea,VLOOKUP(D$1,Data!$AP:$AR,3,FALSE),Cuenta,VLOOKUP(D$1,Data!$AP:$AR,2,FALSE))+D576,"")</f>
        <v/>
      </c>
      <c r="E577" s="3" t="str">
        <f>IF(AND($A577&lt;&gt;"",E$1&lt;&gt;""),SUMIFS(VM,Fecha,$A577,Linea,VLOOKUP(E$1,Data!$AP:$AR,3,FALSE),Cuenta,VLOOKUP(E$1,Data!$AP:$AR,2,FALSE))+SUMIFS(FX,Fecha,$A577,Linea,VLOOKUP(E$1,Data!$AP:$AR,3,FALSE),Cuenta,VLOOKUP(E$1,Data!$AP:$AR,2,FALSE))+E576,"")</f>
        <v/>
      </c>
      <c r="F577" s="3" t="str">
        <f>IF(AND($A577&lt;&gt;"",F$1&lt;&gt;""),SUMIFS(VM,Fecha,$A577,Linea,VLOOKUP(F$1,Data!$AP:$AR,3,FALSE),Cuenta,VLOOKUP(F$1,Data!$AP:$AR,2,FALSE))+SUMIFS(FX,Fecha,$A577,Linea,VLOOKUP(F$1,Data!$AP:$AR,3,FALSE),Cuenta,VLOOKUP(F$1,Data!$AP:$AR,2,FALSE))+F576,"")</f>
        <v/>
      </c>
      <c r="G577" s="3" t="str">
        <f>IF(AND($A577&lt;&gt;"",G$1&lt;&gt;""),SUMIFS(VM,Fecha,$A577,Linea,VLOOKUP(G$1,Data!$AP:$AR,3,FALSE),Cuenta,VLOOKUP(G$1,Data!$AP:$AR,2,FALSE))+SUMIFS(FX,Fecha,$A577,Linea,VLOOKUP(G$1,Data!$AP:$AR,3,FALSE),Cuenta,VLOOKUP(G$1,Data!$AP:$AR,2,FALSE))+G576,"")</f>
        <v/>
      </c>
      <c r="H577" s="3" t="str">
        <f>IF(AND($A577&lt;&gt;"",H$1&lt;&gt;""),SUMIFS(VM,Fecha,$A577,Linea,VLOOKUP(H$1,Data!$AP:$AR,3,FALSE),Cuenta,VLOOKUP(H$1,Data!$AP:$AR,2,FALSE))+SUMIFS(FX,Fecha,$A577,Linea,VLOOKUP(H$1,Data!$AP:$AR,3,FALSE),Cuenta,VLOOKUP(H$1,Data!$AP:$AR,2,FALSE))+H576,"")</f>
        <v/>
      </c>
      <c r="I577" s="3" t="str">
        <f>IF(AND($A577&lt;&gt;"",I$1&lt;&gt;""),SUMIFS(VM,Fecha,$A577,Linea,VLOOKUP(I$1,Data!$AP:$AR,3,FALSE),Cuenta,VLOOKUP(I$1,Data!$AP:$AR,2,FALSE))+SUMIFS(FX,Fecha,$A577,Linea,VLOOKUP(I$1,Data!$AP:$AR,3,FALSE),Cuenta,VLOOKUP(I$1,Data!$AP:$AR,2,FALSE))+I576,"")</f>
        <v/>
      </c>
      <c r="J577" s="3" t="str">
        <f>IF(AND($A577&lt;&gt;"",J$1&lt;&gt;""),SUMIFS(VM,Fecha,$A577,Linea,VLOOKUP(J$1,Data!$AP:$AR,3,FALSE),Cuenta,VLOOKUP(J$1,Data!$AP:$AR,2,FALSE))+SUMIFS(FX,Fecha,$A577,Linea,VLOOKUP(J$1,Data!$AP:$AR,3,FALSE),Cuenta,VLOOKUP(J$1,Data!$AP:$AR,2,FALSE))+J576,"")</f>
        <v/>
      </c>
      <c r="K577" s="3" t="str">
        <f>IF(AND($A577&lt;&gt;"",K$1&lt;&gt;""),SUMIFS(VM,Fecha,$A577,Linea,VLOOKUP(K$1,Data!$AP:$AR,3,FALSE),Cuenta,VLOOKUP(K$1,Data!$AP:$AR,2,FALSE))+SUMIFS(FX,Fecha,$A577,Linea,VLOOKUP(K$1,Data!$AP:$AR,3,FALSE),Cuenta,VLOOKUP(K$1,Data!$AP:$AR,2,FALSE))+K576,"")</f>
        <v/>
      </c>
      <c r="L577" s="3" t="str">
        <f>IF(AND($A577&lt;&gt;"",L$1&lt;&gt;""),SUMIFS(VM,Fecha,$A577,Linea,VLOOKUP(L$1,Data!$AP:$AR,3,FALSE),Cuenta,VLOOKUP(L$1,Data!$AP:$AR,2,FALSE))+SUMIFS(FX,Fecha,$A577,Linea,VLOOKUP(L$1,Data!$AP:$AR,3,FALSE),Cuenta,VLOOKUP(L$1,Data!$AP:$AR,2,FALSE))+L576,"")</f>
        <v/>
      </c>
      <c r="M577" s="3" t="str">
        <f>IF(AND($A577&lt;&gt;"",M$1&lt;&gt;""),SUMIFS(VM,Fecha,$A577,Linea,VLOOKUP(M$1,Data!$AP:$AR,3,FALSE),Cuenta,VLOOKUP(M$1,Data!$AP:$AR,2,FALSE))+SUMIFS(FX,Fecha,$A577,Linea,VLOOKUP(M$1,Data!$AP:$AR,3,FALSE),Cuenta,VLOOKUP(M$1,Data!$AP:$AR,2,FALSE))+M576,"")</f>
        <v/>
      </c>
      <c r="N577" s="3" t="str">
        <f>IF(AND($A577&lt;&gt;"",N$1&lt;&gt;""),SUMIFS(VM,Fecha,$A577,Linea,VLOOKUP(N$1,Data!$AP:$AR,3,FALSE),Cuenta,VLOOKUP(N$1,Data!$AP:$AR,2,FALSE))+SUMIFS(FX,Fecha,$A577,Linea,VLOOKUP(N$1,Data!$AP:$AR,3,FALSE),Cuenta,VLOOKUP(N$1,Data!$AP:$AR,2,FALSE))+N576,"")</f>
        <v/>
      </c>
    </row>
    <row r="578" spans="2:14" x14ac:dyDescent="0.25">
      <c r="B578" s="3" t="str">
        <f>IF(AND($A578&lt;&gt;"",B$1&lt;&gt;""),SUMIFS(VM,Fecha,$A578,Linea,VLOOKUP(B$1,Data!$AP:$AR,3,FALSE),Cuenta,VLOOKUP(B$1,Data!$AP:$AR,2,FALSE))+SUMIFS(FX,Fecha,$A578,Linea,VLOOKUP(B$1,Data!$AP:$AR,3,FALSE),Cuenta,VLOOKUP(B$1,Data!$AP:$AR,2,FALSE))+B577,"")</f>
        <v/>
      </c>
      <c r="C578" s="3" t="str">
        <f>IF(AND($A578&lt;&gt;"",C$1&lt;&gt;""),SUMIFS(VM,Fecha,$A578,Linea,VLOOKUP(C$1,Data!$AP:$AR,3,FALSE),Cuenta,VLOOKUP(C$1,Data!$AP:$AR,2,FALSE))+SUMIFS(FX,Fecha,$A578,Linea,VLOOKUP(C$1,Data!$AP:$AR,3,FALSE),Cuenta,VLOOKUP(C$1,Data!$AP:$AR,2,FALSE))+C577,"")</f>
        <v/>
      </c>
      <c r="D578" s="3" t="str">
        <f>IF(AND($A578&lt;&gt;"",D$1&lt;&gt;""),SUMIFS(VM,Fecha,$A578,Linea,VLOOKUP(D$1,Data!$AP:$AR,3,FALSE),Cuenta,VLOOKUP(D$1,Data!$AP:$AR,2,FALSE))+SUMIFS(FX,Fecha,$A578,Linea,VLOOKUP(D$1,Data!$AP:$AR,3,FALSE),Cuenta,VLOOKUP(D$1,Data!$AP:$AR,2,FALSE))+D577,"")</f>
        <v/>
      </c>
      <c r="E578" s="3" t="str">
        <f>IF(AND($A578&lt;&gt;"",E$1&lt;&gt;""),SUMIFS(VM,Fecha,$A578,Linea,VLOOKUP(E$1,Data!$AP:$AR,3,FALSE),Cuenta,VLOOKUP(E$1,Data!$AP:$AR,2,FALSE))+SUMIFS(FX,Fecha,$A578,Linea,VLOOKUP(E$1,Data!$AP:$AR,3,FALSE),Cuenta,VLOOKUP(E$1,Data!$AP:$AR,2,FALSE))+E577,"")</f>
        <v/>
      </c>
      <c r="F578" s="3" t="str">
        <f>IF(AND($A578&lt;&gt;"",F$1&lt;&gt;""),SUMIFS(VM,Fecha,$A578,Linea,VLOOKUP(F$1,Data!$AP:$AR,3,FALSE),Cuenta,VLOOKUP(F$1,Data!$AP:$AR,2,FALSE))+SUMIFS(FX,Fecha,$A578,Linea,VLOOKUP(F$1,Data!$AP:$AR,3,FALSE),Cuenta,VLOOKUP(F$1,Data!$AP:$AR,2,FALSE))+F577,"")</f>
        <v/>
      </c>
      <c r="G578" s="3" t="str">
        <f>IF(AND($A578&lt;&gt;"",G$1&lt;&gt;""),SUMIFS(VM,Fecha,$A578,Linea,VLOOKUP(G$1,Data!$AP:$AR,3,FALSE),Cuenta,VLOOKUP(G$1,Data!$AP:$AR,2,FALSE))+SUMIFS(FX,Fecha,$A578,Linea,VLOOKUP(G$1,Data!$AP:$AR,3,FALSE),Cuenta,VLOOKUP(G$1,Data!$AP:$AR,2,FALSE))+G577,"")</f>
        <v/>
      </c>
      <c r="H578" s="3" t="str">
        <f>IF(AND($A578&lt;&gt;"",H$1&lt;&gt;""),SUMIFS(VM,Fecha,$A578,Linea,VLOOKUP(H$1,Data!$AP:$AR,3,FALSE),Cuenta,VLOOKUP(H$1,Data!$AP:$AR,2,FALSE))+SUMIFS(FX,Fecha,$A578,Linea,VLOOKUP(H$1,Data!$AP:$AR,3,FALSE),Cuenta,VLOOKUP(H$1,Data!$AP:$AR,2,FALSE))+H577,"")</f>
        <v/>
      </c>
      <c r="I578" s="3" t="str">
        <f>IF(AND($A578&lt;&gt;"",I$1&lt;&gt;""),SUMIFS(VM,Fecha,$A578,Linea,VLOOKUP(I$1,Data!$AP:$AR,3,FALSE),Cuenta,VLOOKUP(I$1,Data!$AP:$AR,2,FALSE))+SUMIFS(FX,Fecha,$A578,Linea,VLOOKUP(I$1,Data!$AP:$AR,3,FALSE),Cuenta,VLOOKUP(I$1,Data!$AP:$AR,2,FALSE))+I577,"")</f>
        <v/>
      </c>
      <c r="J578" s="3" t="str">
        <f>IF(AND($A578&lt;&gt;"",J$1&lt;&gt;""),SUMIFS(VM,Fecha,$A578,Linea,VLOOKUP(J$1,Data!$AP:$AR,3,FALSE),Cuenta,VLOOKUP(J$1,Data!$AP:$AR,2,FALSE))+SUMIFS(FX,Fecha,$A578,Linea,VLOOKUP(J$1,Data!$AP:$AR,3,FALSE),Cuenta,VLOOKUP(J$1,Data!$AP:$AR,2,FALSE))+J577,"")</f>
        <v/>
      </c>
      <c r="K578" s="3" t="str">
        <f>IF(AND($A578&lt;&gt;"",K$1&lt;&gt;""),SUMIFS(VM,Fecha,$A578,Linea,VLOOKUP(K$1,Data!$AP:$AR,3,FALSE),Cuenta,VLOOKUP(K$1,Data!$AP:$AR,2,FALSE))+SUMIFS(FX,Fecha,$A578,Linea,VLOOKUP(K$1,Data!$AP:$AR,3,FALSE),Cuenta,VLOOKUP(K$1,Data!$AP:$AR,2,FALSE))+K577,"")</f>
        <v/>
      </c>
      <c r="L578" s="3" t="str">
        <f>IF(AND($A578&lt;&gt;"",L$1&lt;&gt;""),SUMIFS(VM,Fecha,$A578,Linea,VLOOKUP(L$1,Data!$AP:$AR,3,FALSE),Cuenta,VLOOKUP(L$1,Data!$AP:$AR,2,FALSE))+SUMIFS(FX,Fecha,$A578,Linea,VLOOKUP(L$1,Data!$AP:$AR,3,FALSE),Cuenta,VLOOKUP(L$1,Data!$AP:$AR,2,FALSE))+L577,"")</f>
        <v/>
      </c>
      <c r="M578" s="3" t="str">
        <f>IF(AND($A578&lt;&gt;"",M$1&lt;&gt;""),SUMIFS(VM,Fecha,$A578,Linea,VLOOKUP(M$1,Data!$AP:$AR,3,FALSE),Cuenta,VLOOKUP(M$1,Data!$AP:$AR,2,FALSE))+SUMIFS(FX,Fecha,$A578,Linea,VLOOKUP(M$1,Data!$AP:$AR,3,FALSE),Cuenta,VLOOKUP(M$1,Data!$AP:$AR,2,FALSE))+M577,"")</f>
        <v/>
      </c>
      <c r="N578" s="3" t="str">
        <f>IF(AND($A578&lt;&gt;"",N$1&lt;&gt;""),SUMIFS(VM,Fecha,$A578,Linea,VLOOKUP(N$1,Data!$AP:$AR,3,FALSE),Cuenta,VLOOKUP(N$1,Data!$AP:$AR,2,FALSE))+SUMIFS(FX,Fecha,$A578,Linea,VLOOKUP(N$1,Data!$AP:$AR,3,FALSE),Cuenta,VLOOKUP(N$1,Data!$AP:$AR,2,FALSE))+N577,"")</f>
        <v/>
      </c>
    </row>
    <row r="579" spans="2:14" x14ac:dyDescent="0.25">
      <c r="B579" s="3" t="str">
        <f>IF(AND($A579&lt;&gt;"",B$1&lt;&gt;""),SUMIFS(VM,Fecha,$A579,Linea,VLOOKUP(B$1,Data!$AP:$AR,3,FALSE),Cuenta,VLOOKUP(B$1,Data!$AP:$AR,2,FALSE))+SUMIFS(FX,Fecha,$A579,Linea,VLOOKUP(B$1,Data!$AP:$AR,3,FALSE),Cuenta,VLOOKUP(B$1,Data!$AP:$AR,2,FALSE))+B578,"")</f>
        <v/>
      </c>
      <c r="C579" s="3" t="str">
        <f>IF(AND($A579&lt;&gt;"",C$1&lt;&gt;""),SUMIFS(VM,Fecha,$A579,Linea,VLOOKUP(C$1,Data!$AP:$AR,3,FALSE),Cuenta,VLOOKUP(C$1,Data!$AP:$AR,2,FALSE))+SUMIFS(FX,Fecha,$A579,Linea,VLOOKUP(C$1,Data!$AP:$AR,3,FALSE),Cuenta,VLOOKUP(C$1,Data!$AP:$AR,2,FALSE))+C578,"")</f>
        <v/>
      </c>
      <c r="D579" s="3" t="str">
        <f>IF(AND($A579&lt;&gt;"",D$1&lt;&gt;""),SUMIFS(VM,Fecha,$A579,Linea,VLOOKUP(D$1,Data!$AP:$AR,3,FALSE),Cuenta,VLOOKUP(D$1,Data!$AP:$AR,2,FALSE))+SUMIFS(FX,Fecha,$A579,Linea,VLOOKUP(D$1,Data!$AP:$AR,3,FALSE),Cuenta,VLOOKUP(D$1,Data!$AP:$AR,2,FALSE))+D578,"")</f>
        <v/>
      </c>
      <c r="E579" s="3" t="str">
        <f>IF(AND($A579&lt;&gt;"",E$1&lt;&gt;""),SUMIFS(VM,Fecha,$A579,Linea,VLOOKUP(E$1,Data!$AP:$AR,3,FALSE),Cuenta,VLOOKUP(E$1,Data!$AP:$AR,2,FALSE))+SUMIFS(FX,Fecha,$A579,Linea,VLOOKUP(E$1,Data!$AP:$AR,3,FALSE),Cuenta,VLOOKUP(E$1,Data!$AP:$AR,2,FALSE))+E578,"")</f>
        <v/>
      </c>
      <c r="F579" s="3" t="str">
        <f>IF(AND($A579&lt;&gt;"",F$1&lt;&gt;""),SUMIFS(VM,Fecha,$A579,Linea,VLOOKUP(F$1,Data!$AP:$AR,3,FALSE),Cuenta,VLOOKUP(F$1,Data!$AP:$AR,2,FALSE))+SUMIFS(FX,Fecha,$A579,Linea,VLOOKUP(F$1,Data!$AP:$AR,3,FALSE),Cuenta,VLOOKUP(F$1,Data!$AP:$AR,2,FALSE))+F578,"")</f>
        <v/>
      </c>
      <c r="G579" s="3" t="str">
        <f>IF(AND($A579&lt;&gt;"",G$1&lt;&gt;""),SUMIFS(VM,Fecha,$A579,Linea,VLOOKUP(G$1,Data!$AP:$AR,3,FALSE),Cuenta,VLOOKUP(G$1,Data!$AP:$AR,2,FALSE))+SUMIFS(FX,Fecha,$A579,Linea,VLOOKUP(G$1,Data!$AP:$AR,3,FALSE),Cuenta,VLOOKUP(G$1,Data!$AP:$AR,2,FALSE))+G578,"")</f>
        <v/>
      </c>
      <c r="H579" s="3" t="str">
        <f>IF(AND($A579&lt;&gt;"",H$1&lt;&gt;""),SUMIFS(VM,Fecha,$A579,Linea,VLOOKUP(H$1,Data!$AP:$AR,3,FALSE),Cuenta,VLOOKUP(H$1,Data!$AP:$AR,2,FALSE))+SUMIFS(FX,Fecha,$A579,Linea,VLOOKUP(H$1,Data!$AP:$AR,3,FALSE),Cuenta,VLOOKUP(H$1,Data!$AP:$AR,2,FALSE))+H578,"")</f>
        <v/>
      </c>
      <c r="I579" s="3" t="str">
        <f>IF(AND($A579&lt;&gt;"",I$1&lt;&gt;""),SUMIFS(VM,Fecha,$A579,Linea,VLOOKUP(I$1,Data!$AP:$AR,3,FALSE),Cuenta,VLOOKUP(I$1,Data!$AP:$AR,2,FALSE))+SUMIFS(FX,Fecha,$A579,Linea,VLOOKUP(I$1,Data!$AP:$AR,3,FALSE),Cuenta,VLOOKUP(I$1,Data!$AP:$AR,2,FALSE))+I578,"")</f>
        <v/>
      </c>
      <c r="J579" s="3" t="str">
        <f>IF(AND($A579&lt;&gt;"",J$1&lt;&gt;""),SUMIFS(VM,Fecha,$A579,Linea,VLOOKUP(J$1,Data!$AP:$AR,3,FALSE),Cuenta,VLOOKUP(J$1,Data!$AP:$AR,2,FALSE))+SUMIFS(FX,Fecha,$A579,Linea,VLOOKUP(J$1,Data!$AP:$AR,3,FALSE),Cuenta,VLOOKUP(J$1,Data!$AP:$AR,2,FALSE))+J578,"")</f>
        <v/>
      </c>
      <c r="K579" s="3" t="str">
        <f>IF(AND($A579&lt;&gt;"",K$1&lt;&gt;""),SUMIFS(VM,Fecha,$A579,Linea,VLOOKUP(K$1,Data!$AP:$AR,3,FALSE),Cuenta,VLOOKUP(K$1,Data!$AP:$AR,2,FALSE))+SUMIFS(FX,Fecha,$A579,Linea,VLOOKUP(K$1,Data!$AP:$AR,3,FALSE),Cuenta,VLOOKUP(K$1,Data!$AP:$AR,2,FALSE))+K578,"")</f>
        <v/>
      </c>
      <c r="L579" s="3" t="str">
        <f>IF(AND($A579&lt;&gt;"",L$1&lt;&gt;""),SUMIFS(VM,Fecha,$A579,Linea,VLOOKUP(L$1,Data!$AP:$AR,3,FALSE),Cuenta,VLOOKUP(L$1,Data!$AP:$AR,2,FALSE))+SUMIFS(FX,Fecha,$A579,Linea,VLOOKUP(L$1,Data!$AP:$AR,3,FALSE),Cuenta,VLOOKUP(L$1,Data!$AP:$AR,2,FALSE))+L578,"")</f>
        <v/>
      </c>
      <c r="M579" s="3" t="str">
        <f>IF(AND($A579&lt;&gt;"",M$1&lt;&gt;""),SUMIFS(VM,Fecha,$A579,Linea,VLOOKUP(M$1,Data!$AP:$AR,3,FALSE),Cuenta,VLOOKUP(M$1,Data!$AP:$AR,2,FALSE))+SUMIFS(FX,Fecha,$A579,Linea,VLOOKUP(M$1,Data!$AP:$AR,3,FALSE),Cuenta,VLOOKUP(M$1,Data!$AP:$AR,2,FALSE))+M578,"")</f>
        <v/>
      </c>
      <c r="N579" s="3" t="str">
        <f>IF(AND($A579&lt;&gt;"",N$1&lt;&gt;""),SUMIFS(VM,Fecha,$A579,Linea,VLOOKUP(N$1,Data!$AP:$AR,3,FALSE),Cuenta,VLOOKUP(N$1,Data!$AP:$AR,2,FALSE))+SUMIFS(FX,Fecha,$A579,Linea,VLOOKUP(N$1,Data!$AP:$AR,3,FALSE),Cuenta,VLOOKUP(N$1,Data!$AP:$AR,2,FALSE))+N578,"")</f>
        <v/>
      </c>
    </row>
    <row r="580" spans="2:14" x14ac:dyDescent="0.25">
      <c r="B580" s="3" t="str">
        <f>IF(AND($A580&lt;&gt;"",B$1&lt;&gt;""),SUMIFS(VM,Fecha,$A580,Linea,VLOOKUP(B$1,Data!$AP:$AR,3,FALSE),Cuenta,VLOOKUP(B$1,Data!$AP:$AR,2,FALSE))+SUMIFS(FX,Fecha,$A580,Linea,VLOOKUP(B$1,Data!$AP:$AR,3,FALSE),Cuenta,VLOOKUP(B$1,Data!$AP:$AR,2,FALSE))+B579,"")</f>
        <v/>
      </c>
      <c r="C580" s="3" t="str">
        <f>IF(AND($A580&lt;&gt;"",C$1&lt;&gt;""),SUMIFS(VM,Fecha,$A580,Linea,VLOOKUP(C$1,Data!$AP:$AR,3,FALSE),Cuenta,VLOOKUP(C$1,Data!$AP:$AR,2,FALSE))+SUMIFS(FX,Fecha,$A580,Linea,VLOOKUP(C$1,Data!$AP:$AR,3,FALSE),Cuenta,VLOOKUP(C$1,Data!$AP:$AR,2,FALSE))+C579,"")</f>
        <v/>
      </c>
      <c r="D580" s="3" t="str">
        <f>IF(AND($A580&lt;&gt;"",D$1&lt;&gt;""),SUMIFS(VM,Fecha,$A580,Linea,VLOOKUP(D$1,Data!$AP:$AR,3,FALSE),Cuenta,VLOOKUP(D$1,Data!$AP:$AR,2,FALSE))+SUMIFS(FX,Fecha,$A580,Linea,VLOOKUP(D$1,Data!$AP:$AR,3,FALSE),Cuenta,VLOOKUP(D$1,Data!$AP:$AR,2,FALSE))+D579,"")</f>
        <v/>
      </c>
      <c r="E580" s="3" t="str">
        <f>IF(AND($A580&lt;&gt;"",E$1&lt;&gt;""),SUMIFS(VM,Fecha,$A580,Linea,VLOOKUP(E$1,Data!$AP:$AR,3,FALSE),Cuenta,VLOOKUP(E$1,Data!$AP:$AR,2,FALSE))+SUMIFS(FX,Fecha,$A580,Linea,VLOOKUP(E$1,Data!$AP:$AR,3,FALSE),Cuenta,VLOOKUP(E$1,Data!$AP:$AR,2,FALSE))+E579,"")</f>
        <v/>
      </c>
      <c r="F580" s="3" t="str">
        <f>IF(AND($A580&lt;&gt;"",F$1&lt;&gt;""),SUMIFS(VM,Fecha,$A580,Linea,VLOOKUP(F$1,Data!$AP:$AR,3,FALSE),Cuenta,VLOOKUP(F$1,Data!$AP:$AR,2,FALSE))+SUMIFS(FX,Fecha,$A580,Linea,VLOOKUP(F$1,Data!$AP:$AR,3,FALSE),Cuenta,VLOOKUP(F$1,Data!$AP:$AR,2,FALSE))+F579,"")</f>
        <v/>
      </c>
      <c r="G580" s="3" t="str">
        <f>IF(AND($A580&lt;&gt;"",G$1&lt;&gt;""),SUMIFS(VM,Fecha,$A580,Linea,VLOOKUP(G$1,Data!$AP:$AR,3,FALSE),Cuenta,VLOOKUP(G$1,Data!$AP:$AR,2,FALSE))+SUMIFS(FX,Fecha,$A580,Linea,VLOOKUP(G$1,Data!$AP:$AR,3,FALSE),Cuenta,VLOOKUP(G$1,Data!$AP:$AR,2,FALSE))+G579,"")</f>
        <v/>
      </c>
      <c r="H580" s="3" t="str">
        <f>IF(AND($A580&lt;&gt;"",H$1&lt;&gt;""),SUMIFS(VM,Fecha,$A580,Linea,VLOOKUP(H$1,Data!$AP:$AR,3,FALSE),Cuenta,VLOOKUP(H$1,Data!$AP:$AR,2,FALSE))+SUMIFS(FX,Fecha,$A580,Linea,VLOOKUP(H$1,Data!$AP:$AR,3,FALSE),Cuenta,VLOOKUP(H$1,Data!$AP:$AR,2,FALSE))+H579,"")</f>
        <v/>
      </c>
      <c r="I580" s="3" t="str">
        <f>IF(AND($A580&lt;&gt;"",I$1&lt;&gt;""),SUMIFS(VM,Fecha,$A580,Linea,VLOOKUP(I$1,Data!$AP:$AR,3,FALSE),Cuenta,VLOOKUP(I$1,Data!$AP:$AR,2,FALSE))+SUMIFS(FX,Fecha,$A580,Linea,VLOOKUP(I$1,Data!$AP:$AR,3,FALSE),Cuenta,VLOOKUP(I$1,Data!$AP:$AR,2,FALSE))+I579,"")</f>
        <v/>
      </c>
      <c r="J580" s="3" t="str">
        <f>IF(AND($A580&lt;&gt;"",J$1&lt;&gt;""),SUMIFS(VM,Fecha,$A580,Linea,VLOOKUP(J$1,Data!$AP:$AR,3,FALSE),Cuenta,VLOOKUP(J$1,Data!$AP:$AR,2,FALSE))+SUMIFS(FX,Fecha,$A580,Linea,VLOOKUP(J$1,Data!$AP:$AR,3,FALSE),Cuenta,VLOOKUP(J$1,Data!$AP:$AR,2,FALSE))+J579,"")</f>
        <v/>
      </c>
      <c r="K580" s="3" t="str">
        <f>IF(AND($A580&lt;&gt;"",K$1&lt;&gt;""),SUMIFS(VM,Fecha,$A580,Linea,VLOOKUP(K$1,Data!$AP:$AR,3,FALSE),Cuenta,VLOOKUP(K$1,Data!$AP:$AR,2,FALSE))+SUMIFS(FX,Fecha,$A580,Linea,VLOOKUP(K$1,Data!$AP:$AR,3,FALSE),Cuenta,VLOOKUP(K$1,Data!$AP:$AR,2,FALSE))+K579,"")</f>
        <v/>
      </c>
      <c r="L580" s="3" t="str">
        <f>IF(AND($A580&lt;&gt;"",L$1&lt;&gt;""),SUMIFS(VM,Fecha,$A580,Linea,VLOOKUP(L$1,Data!$AP:$AR,3,FALSE),Cuenta,VLOOKUP(L$1,Data!$AP:$AR,2,FALSE))+SUMIFS(FX,Fecha,$A580,Linea,VLOOKUP(L$1,Data!$AP:$AR,3,FALSE),Cuenta,VLOOKUP(L$1,Data!$AP:$AR,2,FALSE))+L579,"")</f>
        <v/>
      </c>
      <c r="M580" s="3" t="str">
        <f>IF(AND($A580&lt;&gt;"",M$1&lt;&gt;""),SUMIFS(VM,Fecha,$A580,Linea,VLOOKUP(M$1,Data!$AP:$AR,3,FALSE),Cuenta,VLOOKUP(M$1,Data!$AP:$AR,2,FALSE))+SUMIFS(FX,Fecha,$A580,Linea,VLOOKUP(M$1,Data!$AP:$AR,3,FALSE),Cuenta,VLOOKUP(M$1,Data!$AP:$AR,2,FALSE))+M579,"")</f>
        <v/>
      </c>
      <c r="N580" s="3" t="str">
        <f>IF(AND($A580&lt;&gt;"",N$1&lt;&gt;""),SUMIFS(VM,Fecha,$A580,Linea,VLOOKUP(N$1,Data!$AP:$AR,3,FALSE),Cuenta,VLOOKUP(N$1,Data!$AP:$AR,2,FALSE))+SUMIFS(FX,Fecha,$A580,Linea,VLOOKUP(N$1,Data!$AP:$AR,3,FALSE),Cuenta,VLOOKUP(N$1,Data!$AP:$AR,2,FALSE))+N579,"")</f>
        <v/>
      </c>
    </row>
    <row r="581" spans="2:14" x14ac:dyDescent="0.25">
      <c r="B581" s="3" t="str">
        <f>IF(AND($A581&lt;&gt;"",B$1&lt;&gt;""),SUMIFS(VM,Fecha,$A581,Linea,VLOOKUP(B$1,Data!$AP:$AR,3,FALSE),Cuenta,VLOOKUP(B$1,Data!$AP:$AR,2,FALSE))+SUMIFS(FX,Fecha,$A581,Linea,VLOOKUP(B$1,Data!$AP:$AR,3,FALSE),Cuenta,VLOOKUP(B$1,Data!$AP:$AR,2,FALSE))+B580,"")</f>
        <v/>
      </c>
      <c r="C581" s="3" t="str">
        <f>IF(AND($A581&lt;&gt;"",C$1&lt;&gt;""),SUMIFS(VM,Fecha,$A581,Linea,VLOOKUP(C$1,Data!$AP:$AR,3,FALSE),Cuenta,VLOOKUP(C$1,Data!$AP:$AR,2,FALSE))+SUMIFS(FX,Fecha,$A581,Linea,VLOOKUP(C$1,Data!$AP:$AR,3,FALSE),Cuenta,VLOOKUP(C$1,Data!$AP:$AR,2,FALSE))+C580,"")</f>
        <v/>
      </c>
      <c r="D581" s="3" t="str">
        <f>IF(AND($A581&lt;&gt;"",D$1&lt;&gt;""),SUMIFS(VM,Fecha,$A581,Linea,VLOOKUP(D$1,Data!$AP:$AR,3,FALSE),Cuenta,VLOOKUP(D$1,Data!$AP:$AR,2,FALSE))+SUMIFS(FX,Fecha,$A581,Linea,VLOOKUP(D$1,Data!$AP:$AR,3,FALSE),Cuenta,VLOOKUP(D$1,Data!$AP:$AR,2,FALSE))+D580,"")</f>
        <v/>
      </c>
      <c r="E581" s="3" t="str">
        <f>IF(AND($A581&lt;&gt;"",E$1&lt;&gt;""),SUMIFS(VM,Fecha,$A581,Linea,VLOOKUP(E$1,Data!$AP:$AR,3,FALSE),Cuenta,VLOOKUP(E$1,Data!$AP:$AR,2,FALSE))+SUMIFS(FX,Fecha,$A581,Linea,VLOOKUP(E$1,Data!$AP:$AR,3,FALSE),Cuenta,VLOOKUP(E$1,Data!$AP:$AR,2,FALSE))+E580,"")</f>
        <v/>
      </c>
      <c r="F581" s="3" t="str">
        <f>IF(AND($A581&lt;&gt;"",F$1&lt;&gt;""),SUMIFS(VM,Fecha,$A581,Linea,VLOOKUP(F$1,Data!$AP:$AR,3,FALSE),Cuenta,VLOOKUP(F$1,Data!$AP:$AR,2,FALSE))+SUMIFS(FX,Fecha,$A581,Linea,VLOOKUP(F$1,Data!$AP:$AR,3,FALSE),Cuenta,VLOOKUP(F$1,Data!$AP:$AR,2,FALSE))+F580,"")</f>
        <v/>
      </c>
      <c r="G581" s="3" t="str">
        <f>IF(AND($A581&lt;&gt;"",G$1&lt;&gt;""),SUMIFS(VM,Fecha,$A581,Linea,VLOOKUP(G$1,Data!$AP:$AR,3,FALSE),Cuenta,VLOOKUP(G$1,Data!$AP:$AR,2,FALSE))+SUMIFS(FX,Fecha,$A581,Linea,VLOOKUP(G$1,Data!$AP:$AR,3,FALSE),Cuenta,VLOOKUP(G$1,Data!$AP:$AR,2,FALSE))+G580,"")</f>
        <v/>
      </c>
      <c r="H581" s="3" t="str">
        <f>IF(AND($A581&lt;&gt;"",H$1&lt;&gt;""),SUMIFS(VM,Fecha,$A581,Linea,VLOOKUP(H$1,Data!$AP:$AR,3,FALSE),Cuenta,VLOOKUP(H$1,Data!$AP:$AR,2,FALSE))+SUMIFS(FX,Fecha,$A581,Linea,VLOOKUP(H$1,Data!$AP:$AR,3,FALSE),Cuenta,VLOOKUP(H$1,Data!$AP:$AR,2,FALSE))+H580,"")</f>
        <v/>
      </c>
      <c r="I581" s="3" t="str">
        <f>IF(AND($A581&lt;&gt;"",I$1&lt;&gt;""),SUMIFS(VM,Fecha,$A581,Linea,VLOOKUP(I$1,Data!$AP:$AR,3,FALSE),Cuenta,VLOOKUP(I$1,Data!$AP:$AR,2,FALSE))+SUMIFS(FX,Fecha,$A581,Linea,VLOOKUP(I$1,Data!$AP:$AR,3,FALSE),Cuenta,VLOOKUP(I$1,Data!$AP:$AR,2,FALSE))+I580,"")</f>
        <v/>
      </c>
      <c r="J581" s="3" t="str">
        <f>IF(AND($A581&lt;&gt;"",J$1&lt;&gt;""),SUMIFS(VM,Fecha,$A581,Linea,VLOOKUP(J$1,Data!$AP:$AR,3,FALSE),Cuenta,VLOOKUP(J$1,Data!$AP:$AR,2,FALSE))+SUMIFS(FX,Fecha,$A581,Linea,VLOOKUP(J$1,Data!$AP:$AR,3,FALSE),Cuenta,VLOOKUP(J$1,Data!$AP:$AR,2,FALSE))+J580,"")</f>
        <v/>
      </c>
      <c r="K581" s="3" t="str">
        <f>IF(AND($A581&lt;&gt;"",K$1&lt;&gt;""),SUMIFS(VM,Fecha,$A581,Linea,VLOOKUP(K$1,Data!$AP:$AR,3,FALSE),Cuenta,VLOOKUP(K$1,Data!$AP:$AR,2,FALSE))+SUMIFS(FX,Fecha,$A581,Linea,VLOOKUP(K$1,Data!$AP:$AR,3,FALSE),Cuenta,VLOOKUP(K$1,Data!$AP:$AR,2,FALSE))+K580,"")</f>
        <v/>
      </c>
      <c r="L581" s="3" t="str">
        <f>IF(AND($A581&lt;&gt;"",L$1&lt;&gt;""),SUMIFS(VM,Fecha,$A581,Linea,VLOOKUP(L$1,Data!$AP:$AR,3,FALSE),Cuenta,VLOOKUP(L$1,Data!$AP:$AR,2,FALSE))+SUMIFS(FX,Fecha,$A581,Linea,VLOOKUP(L$1,Data!$AP:$AR,3,FALSE),Cuenta,VLOOKUP(L$1,Data!$AP:$AR,2,FALSE))+L580,"")</f>
        <v/>
      </c>
      <c r="M581" s="3" t="str">
        <f>IF(AND($A581&lt;&gt;"",M$1&lt;&gt;""),SUMIFS(VM,Fecha,$A581,Linea,VLOOKUP(M$1,Data!$AP:$AR,3,FALSE),Cuenta,VLOOKUP(M$1,Data!$AP:$AR,2,FALSE))+SUMIFS(FX,Fecha,$A581,Linea,VLOOKUP(M$1,Data!$AP:$AR,3,FALSE),Cuenta,VLOOKUP(M$1,Data!$AP:$AR,2,FALSE))+M580,"")</f>
        <v/>
      </c>
      <c r="N581" s="3" t="str">
        <f>IF(AND($A581&lt;&gt;"",N$1&lt;&gt;""),SUMIFS(VM,Fecha,$A581,Linea,VLOOKUP(N$1,Data!$AP:$AR,3,FALSE),Cuenta,VLOOKUP(N$1,Data!$AP:$AR,2,FALSE))+SUMIFS(FX,Fecha,$A581,Linea,VLOOKUP(N$1,Data!$AP:$AR,3,FALSE),Cuenta,VLOOKUP(N$1,Data!$AP:$AR,2,FALSE))+N580,"")</f>
        <v/>
      </c>
    </row>
    <row r="582" spans="2:14" x14ac:dyDescent="0.25">
      <c r="B582" s="3" t="str">
        <f>IF(AND($A582&lt;&gt;"",B$1&lt;&gt;""),SUMIFS(VM,Fecha,$A582,Linea,VLOOKUP(B$1,Data!$AP:$AR,3,FALSE),Cuenta,VLOOKUP(B$1,Data!$AP:$AR,2,FALSE))+SUMIFS(FX,Fecha,$A582,Linea,VLOOKUP(B$1,Data!$AP:$AR,3,FALSE),Cuenta,VLOOKUP(B$1,Data!$AP:$AR,2,FALSE))+B581,"")</f>
        <v/>
      </c>
      <c r="C582" s="3" t="str">
        <f>IF(AND($A582&lt;&gt;"",C$1&lt;&gt;""),SUMIFS(VM,Fecha,$A582,Linea,VLOOKUP(C$1,Data!$AP:$AR,3,FALSE),Cuenta,VLOOKUP(C$1,Data!$AP:$AR,2,FALSE))+SUMIFS(FX,Fecha,$A582,Linea,VLOOKUP(C$1,Data!$AP:$AR,3,FALSE),Cuenta,VLOOKUP(C$1,Data!$AP:$AR,2,FALSE))+C581,"")</f>
        <v/>
      </c>
      <c r="D582" s="3" t="str">
        <f>IF(AND($A582&lt;&gt;"",D$1&lt;&gt;""),SUMIFS(VM,Fecha,$A582,Linea,VLOOKUP(D$1,Data!$AP:$AR,3,FALSE),Cuenta,VLOOKUP(D$1,Data!$AP:$AR,2,FALSE))+SUMIFS(FX,Fecha,$A582,Linea,VLOOKUP(D$1,Data!$AP:$AR,3,FALSE),Cuenta,VLOOKUP(D$1,Data!$AP:$AR,2,FALSE))+D581,"")</f>
        <v/>
      </c>
      <c r="E582" s="3" t="str">
        <f>IF(AND($A582&lt;&gt;"",E$1&lt;&gt;""),SUMIFS(VM,Fecha,$A582,Linea,VLOOKUP(E$1,Data!$AP:$AR,3,FALSE),Cuenta,VLOOKUP(E$1,Data!$AP:$AR,2,FALSE))+SUMIFS(FX,Fecha,$A582,Linea,VLOOKUP(E$1,Data!$AP:$AR,3,FALSE),Cuenta,VLOOKUP(E$1,Data!$AP:$AR,2,FALSE))+E581,"")</f>
        <v/>
      </c>
      <c r="F582" s="3" t="str">
        <f>IF(AND($A582&lt;&gt;"",F$1&lt;&gt;""),SUMIFS(VM,Fecha,$A582,Linea,VLOOKUP(F$1,Data!$AP:$AR,3,FALSE),Cuenta,VLOOKUP(F$1,Data!$AP:$AR,2,FALSE))+SUMIFS(FX,Fecha,$A582,Linea,VLOOKUP(F$1,Data!$AP:$AR,3,FALSE),Cuenta,VLOOKUP(F$1,Data!$AP:$AR,2,FALSE))+F581,"")</f>
        <v/>
      </c>
      <c r="G582" s="3" t="str">
        <f>IF(AND($A582&lt;&gt;"",G$1&lt;&gt;""),SUMIFS(VM,Fecha,$A582,Linea,VLOOKUP(G$1,Data!$AP:$AR,3,FALSE),Cuenta,VLOOKUP(G$1,Data!$AP:$AR,2,FALSE))+SUMIFS(FX,Fecha,$A582,Linea,VLOOKUP(G$1,Data!$AP:$AR,3,FALSE),Cuenta,VLOOKUP(G$1,Data!$AP:$AR,2,FALSE))+G581,"")</f>
        <v/>
      </c>
      <c r="H582" s="3" t="str">
        <f>IF(AND($A582&lt;&gt;"",H$1&lt;&gt;""),SUMIFS(VM,Fecha,$A582,Linea,VLOOKUP(H$1,Data!$AP:$AR,3,FALSE),Cuenta,VLOOKUP(H$1,Data!$AP:$AR,2,FALSE))+SUMIFS(FX,Fecha,$A582,Linea,VLOOKUP(H$1,Data!$AP:$AR,3,FALSE),Cuenta,VLOOKUP(H$1,Data!$AP:$AR,2,FALSE))+H581,"")</f>
        <v/>
      </c>
      <c r="I582" s="3" t="str">
        <f>IF(AND($A582&lt;&gt;"",I$1&lt;&gt;""),SUMIFS(VM,Fecha,$A582,Linea,VLOOKUP(I$1,Data!$AP:$AR,3,FALSE),Cuenta,VLOOKUP(I$1,Data!$AP:$AR,2,FALSE))+SUMIFS(FX,Fecha,$A582,Linea,VLOOKUP(I$1,Data!$AP:$AR,3,FALSE),Cuenta,VLOOKUP(I$1,Data!$AP:$AR,2,FALSE))+I581,"")</f>
        <v/>
      </c>
      <c r="J582" s="3" t="str">
        <f>IF(AND($A582&lt;&gt;"",J$1&lt;&gt;""),SUMIFS(VM,Fecha,$A582,Linea,VLOOKUP(J$1,Data!$AP:$AR,3,FALSE),Cuenta,VLOOKUP(J$1,Data!$AP:$AR,2,FALSE))+SUMIFS(FX,Fecha,$A582,Linea,VLOOKUP(J$1,Data!$AP:$AR,3,FALSE),Cuenta,VLOOKUP(J$1,Data!$AP:$AR,2,FALSE))+J581,"")</f>
        <v/>
      </c>
      <c r="K582" s="3" t="str">
        <f>IF(AND($A582&lt;&gt;"",K$1&lt;&gt;""),SUMIFS(VM,Fecha,$A582,Linea,VLOOKUP(K$1,Data!$AP:$AR,3,FALSE),Cuenta,VLOOKUP(K$1,Data!$AP:$AR,2,FALSE))+SUMIFS(FX,Fecha,$A582,Linea,VLOOKUP(K$1,Data!$AP:$AR,3,FALSE),Cuenta,VLOOKUP(K$1,Data!$AP:$AR,2,FALSE))+K581,"")</f>
        <v/>
      </c>
      <c r="L582" s="3" t="str">
        <f>IF(AND($A582&lt;&gt;"",L$1&lt;&gt;""),SUMIFS(VM,Fecha,$A582,Linea,VLOOKUP(L$1,Data!$AP:$AR,3,FALSE),Cuenta,VLOOKUP(L$1,Data!$AP:$AR,2,FALSE))+SUMIFS(FX,Fecha,$A582,Linea,VLOOKUP(L$1,Data!$AP:$AR,3,FALSE),Cuenta,VLOOKUP(L$1,Data!$AP:$AR,2,FALSE))+L581,"")</f>
        <v/>
      </c>
      <c r="M582" s="3" t="str">
        <f>IF(AND($A582&lt;&gt;"",M$1&lt;&gt;""),SUMIFS(VM,Fecha,$A582,Linea,VLOOKUP(M$1,Data!$AP:$AR,3,FALSE),Cuenta,VLOOKUP(M$1,Data!$AP:$AR,2,FALSE))+SUMIFS(FX,Fecha,$A582,Linea,VLOOKUP(M$1,Data!$AP:$AR,3,FALSE),Cuenta,VLOOKUP(M$1,Data!$AP:$AR,2,FALSE))+M581,"")</f>
        <v/>
      </c>
      <c r="N582" s="3" t="str">
        <f>IF(AND($A582&lt;&gt;"",N$1&lt;&gt;""),SUMIFS(VM,Fecha,$A582,Linea,VLOOKUP(N$1,Data!$AP:$AR,3,FALSE),Cuenta,VLOOKUP(N$1,Data!$AP:$AR,2,FALSE))+SUMIFS(FX,Fecha,$A582,Linea,VLOOKUP(N$1,Data!$AP:$AR,3,FALSE),Cuenta,VLOOKUP(N$1,Data!$AP:$AR,2,FALSE))+N581,"")</f>
        <v/>
      </c>
    </row>
    <row r="583" spans="2:14" x14ac:dyDescent="0.25">
      <c r="B583" s="3" t="str">
        <f>IF(AND($A583&lt;&gt;"",B$1&lt;&gt;""),SUMIFS(VM,Fecha,$A583,Linea,VLOOKUP(B$1,Data!$AP:$AR,3,FALSE),Cuenta,VLOOKUP(B$1,Data!$AP:$AR,2,FALSE))+SUMIFS(FX,Fecha,$A583,Linea,VLOOKUP(B$1,Data!$AP:$AR,3,FALSE),Cuenta,VLOOKUP(B$1,Data!$AP:$AR,2,FALSE))+B582,"")</f>
        <v/>
      </c>
      <c r="C583" s="3" t="str">
        <f>IF(AND($A583&lt;&gt;"",C$1&lt;&gt;""),SUMIFS(VM,Fecha,$A583,Linea,VLOOKUP(C$1,Data!$AP:$AR,3,FALSE),Cuenta,VLOOKUP(C$1,Data!$AP:$AR,2,FALSE))+SUMIFS(FX,Fecha,$A583,Linea,VLOOKUP(C$1,Data!$AP:$AR,3,FALSE),Cuenta,VLOOKUP(C$1,Data!$AP:$AR,2,FALSE))+C582,"")</f>
        <v/>
      </c>
      <c r="D583" s="3" t="str">
        <f>IF(AND($A583&lt;&gt;"",D$1&lt;&gt;""),SUMIFS(VM,Fecha,$A583,Linea,VLOOKUP(D$1,Data!$AP:$AR,3,FALSE),Cuenta,VLOOKUP(D$1,Data!$AP:$AR,2,FALSE))+SUMIFS(FX,Fecha,$A583,Linea,VLOOKUP(D$1,Data!$AP:$AR,3,FALSE),Cuenta,VLOOKUP(D$1,Data!$AP:$AR,2,FALSE))+D582,"")</f>
        <v/>
      </c>
      <c r="E583" s="3" t="str">
        <f>IF(AND($A583&lt;&gt;"",E$1&lt;&gt;""),SUMIFS(VM,Fecha,$A583,Linea,VLOOKUP(E$1,Data!$AP:$AR,3,FALSE),Cuenta,VLOOKUP(E$1,Data!$AP:$AR,2,FALSE))+SUMIFS(FX,Fecha,$A583,Linea,VLOOKUP(E$1,Data!$AP:$AR,3,FALSE),Cuenta,VLOOKUP(E$1,Data!$AP:$AR,2,FALSE))+E582,"")</f>
        <v/>
      </c>
      <c r="F583" s="3" t="str">
        <f>IF(AND($A583&lt;&gt;"",F$1&lt;&gt;""),SUMIFS(VM,Fecha,$A583,Linea,VLOOKUP(F$1,Data!$AP:$AR,3,FALSE),Cuenta,VLOOKUP(F$1,Data!$AP:$AR,2,FALSE))+SUMIFS(FX,Fecha,$A583,Linea,VLOOKUP(F$1,Data!$AP:$AR,3,FALSE),Cuenta,VLOOKUP(F$1,Data!$AP:$AR,2,FALSE))+F582,"")</f>
        <v/>
      </c>
      <c r="G583" s="3" t="str">
        <f>IF(AND($A583&lt;&gt;"",G$1&lt;&gt;""),SUMIFS(VM,Fecha,$A583,Linea,VLOOKUP(G$1,Data!$AP:$AR,3,FALSE),Cuenta,VLOOKUP(G$1,Data!$AP:$AR,2,FALSE))+SUMIFS(FX,Fecha,$A583,Linea,VLOOKUP(G$1,Data!$AP:$AR,3,FALSE),Cuenta,VLOOKUP(G$1,Data!$AP:$AR,2,FALSE))+G582,"")</f>
        <v/>
      </c>
      <c r="H583" s="3" t="str">
        <f>IF(AND($A583&lt;&gt;"",H$1&lt;&gt;""),SUMIFS(VM,Fecha,$A583,Linea,VLOOKUP(H$1,Data!$AP:$AR,3,FALSE),Cuenta,VLOOKUP(H$1,Data!$AP:$AR,2,FALSE))+SUMIFS(FX,Fecha,$A583,Linea,VLOOKUP(H$1,Data!$AP:$AR,3,FALSE),Cuenta,VLOOKUP(H$1,Data!$AP:$AR,2,FALSE))+H582,"")</f>
        <v/>
      </c>
      <c r="I583" s="3" t="str">
        <f>IF(AND($A583&lt;&gt;"",I$1&lt;&gt;""),SUMIFS(VM,Fecha,$A583,Linea,VLOOKUP(I$1,Data!$AP:$AR,3,FALSE),Cuenta,VLOOKUP(I$1,Data!$AP:$AR,2,FALSE))+SUMIFS(FX,Fecha,$A583,Linea,VLOOKUP(I$1,Data!$AP:$AR,3,FALSE),Cuenta,VLOOKUP(I$1,Data!$AP:$AR,2,FALSE))+I582,"")</f>
        <v/>
      </c>
      <c r="J583" s="3" t="str">
        <f>IF(AND($A583&lt;&gt;"",J$1&lt;&gt;""),SUMIFS(VM,Fecha,$A583,Linea,VLOOKUP(J$1,Data!$AP:$AR,3,FALSE),Cuenta,VLOOKUP(J$1,Data!$AP:$AR,2,FALSE))+SUMIFS(FX,Fecha,$A583,Linea,VLOOKUP(J$1,Data!$AP:$AR,3,FALSE),Cuenta,VLOOKUP(J$1,Data!$AP:$AR,2,FALSE))+J582,"")</f>
        <v/>
      </c>
      <c r="K583" s="3" t="str">
        <f>IF(AND($A583&lt;&gt;"",K$1&lt;&gt;""),SUMIFS(VM,Fecha,$A583,Linea,VLOOKUP(K$1,Data!$AP:$AR,3,FALSE),Cuenta,VLOOKUP(K$1,Data!$AP:$AR,2,FALSE))+SUMIFS(FX,Fecha,$A583,Linea,VLOOKUP(K$1,Data!$AP:$AR,3,FALSE),Cuenta,VLOOKUP(K$1,Data!$AP:$AR,2,FALSE))+K582,"")</f>
        <v/>
      </c>
      <c r="L583" s="3" t="str">
        <f>IF(AND($A583&lt;&gt;"",L$1&lt;&gt;""),SUMIFS(VM,Fecha,$A583,Linea,VLOOKUP(L$1,Data!$AP:$AR,3,FALSE),Cuenta,VLOOKUP(L$1,Data!$AP:$AR,2,FALSE))+SUMIFS(FX,Fecha,$A583,Linea,VLOOKUP(L$1,Data!$AP:$AR,3,FALSE),Cuenta,VLOOKUP(L$1,Data!$AP:$AR,2,FALSE))+L582,"")</f>
        <v/>
      </c>
      <c r="M583" s="3" t="str">
        <f>IF(AND($A583&lt;&gt;"",M$1&lt;&gt;""),SUMIFS(VM,Fecha,$A583,Linea,VLOOKUP(M$1,Data!$AP:$AR,3,FALSE),Cuenta,VLOOKUP(M$1,Data!$AP:$AR,2,FALSE))+SUMIFS(FX,Fecha,$A583,Linea,VLOOKUP(M$1,Data!$AP:$AR,3,FALSE),Cuenta,VLOOKUP(M$1,Data!$AP:$AR,2,FALSE))+M582,"")</f>
        <v/>
      </c>
      <c r="N583" s="3" t="str">
        <f>IF(AND($A583&lt;&gt;"",N$1&lt;&gt;""),SUMIFS(VM,Fecha,$A583,Linea,VLOOKUP(N$1,Data!$AP:$AR,3,FALSE),Cuenta,VLOOKUP(N$1,Data!$AP:$AR,2,FALSE))+SUMIFS(FX,Fecha,$A583,Linea,VLOOKUP(N$1,Data!$AP:$AR,3,FALSE),Cuenta,VLOOKUP(N$1,Data!$AP:$AR,2,FALSE))+N582,"")</f>
        <v/>
      </c>
    </row>
    <row r="584" spans="2:14" x14ac:dyDescent="0.25">
      <c r="B584" s="3" t="str">
        <f>IF(AND($A584&lt;&gt;"",B$1&lt;&gt;""),SUMIFS(VM,Fecha,$A584,Linea,VLOOKUP(B$1,Data!$AP:$AR,3,FALSE),Cuenta,VLOOKUP(B$1,Data!$AP:$AR,2,FALSE))+SUMIFS(FX,Fecha,$A584,Linea,VLOOKUP(B$1,Data!$AP:$AR,3,FALSE),Cuenta,VLOOKUP(B$1,Data!$AP:$AR,2,FALSE))+B583,"")</f>
        <v/>
      </c>
      <c r="C584" s="3" t="str">
        <f>IF(AND($A584&lt;&gt;"",C$1&lt;&gt;""),SUMIFS(VM,Fecha,$A584,Linea,VLOOKUP(C$1,Data!$AP:$AR,3,FALSE),Cuenta,VLOOKUP(C$1,Data!$AP:$AR,2,FALSE))+SUMIFS(FX,Fecha,$A584,Linea,VLOOKUP(C$1,Data!$AP:$AR,3,FALSE),Cuenta,VLOOKUP(C$1,Data!$AP:$AR,2,FALSE))+C583,"")</f>
        <v/>
      </c>
      <c r="D584" s="3" t="str">
        <f>IF(AND($A584&lt;&gt;"",D$1&lt;&gt;""),SUMIFS(VM,Fecha,$A584,Linea,VLOOKUP(D$1,Data!$AP:$AR,3,FALSE),Cuenta,VLOOKUP(D$1,Data!$AP:$AR,2,FALSE))+SUMIFS(FX,Fecha,$A584,Linea,VLOOKUP(D$1,Data!$AP:$AR,3,FALSE),Cuenta,VLOOKUP(D$1,Data!$AP:$AR,2,FALSE))+D583,"")</f>
        <v/>
      </c>
      <c r="E584" s="3" t="str">
        <f>IF(AND($A584&lt;&gt;"",E$1&lt;&gt;""),SUMIFS(VM,Fecha,$A584,Linea,VLOOKUP(E$1,Data!$AP:$AR,3,FALSE),Cuenta,VLOOKUP(E$1,Data!$AP:$AR,2,FALSE))+SUMIFS(FX,Fecha,$A584,Linea,VLOOKUP(E$1,Data!$AP:$AR,3,FALSE),Cuenta,VLOOKUP(E$1,Data!$AP:$AR,2,FALSE))+E583,"")</f>
        <v/>
      </c>
      <c r="F584" s="3" t="str">
        <f>IF(AND($A584&lt;&gt;"",F$1&lt;&gt;""),SUMIFS(VM,Fecha,$A584,Linea,VLOOKUP(F$1,Data!$AP:$AR,3,FALSE),Cuenta,VLOOKUP(F$1,Data!$AP:$AR,2,FALSE))+SUMIFS(FX,Fecha,$A584,Linea,VLOOKUP(F$1,Data!$AP:$AR,3,FALSE),Cuenta,VLOOKUP(F$1,Data!$AP:$AR,2,FALSE))+F583,"")</f>
        <v/>
      </c>
      <c r="G584" s="3" t="str">
        <f>IF(AND($A584&lt;&gt;"",G$1&lt;&gt;""),SUMIFS(VM,Fecha,$A584,Linea,VLOOKUP(G$1,Data!$AP:$AR,3,FALSE),Cuenta,VLOOKUP(G$1,Data!$AP:$AR,2,FALSE))+SUMIFS(FX,Fecha,$A584,Linea,VLOOKUP(G$1,Data!$AP:$AR,3,FALSE),Cuenta,VLOOKUP(G$1,Data!$AP:$AR,2,FALSE))+G583,"")</f>
        <v/>
      </c>
      <c r="H584" s="3" t="str">
        <f>IF(AND($A584&lt;&gt;"",H$1&lt;&gt;""),SUMIFS(VM,Fecha,$A584,Linea,VLOOKUP(H$1,Data!$AP:$AR,3,FALSE),Cuenta,VLOOKUP(H$1,Data!$AP:$AR,2,FALSE))+SUMIFS(FX,Fecha,$A584,Linea,VLOOKUP(H$1,Data!$AP:$AR,3,FALSE),Cuenta,VLOOKUP(H$1,Data!$AP:$AR,2,FALSE))+H583,"")</f>
        <v/>
      </c>
      <c r="I584" s="3" t="str">
        <f>IF(AND($A584&lt;&gt;"",I$1&lt;&gt;""),SUMIFS(VM,Fecha,$A584,Linea,VLOOKUP(I$1,Data!$AP:$AR,3,FALSE),Cuenta,VLOOKUP(I$1,Data!$AP:$AR,2,FALSE))+SUMIFS(FX,Fecha,$A584,Linea,VLOOKUP(I$1,Data!$AP:$AR,3,FALSE),Cuenta,VLOOKUP(I$1,Data!$AP:$AR,2,FALSE))+I583,"")</f>
        <v/>
      </c>
      <c r="J584" s="3" t="str">
        <f>IF(AND($A584&lt;&gt;"",J$1&lt;&gt;""),SUMIFS(VM,Fecha,$A584,Linea,VLOOKUP(J$1,Data!$AP:$AR,3,FALSE),Cuenta,VLOOKUP(J$1,Data!$AP:$AR,2,FALSE))+SUMIFS(FX,Fecha,$A584,Linea,VLOOKUP(J$1,Data!$AP:$AR,3,FALSE),Cuenta,VLOOKUP(J$1,Data!$AP:$AR,2,FALSE))+J583,"")</f>
        <v/>
      </c>
      <c r="K584" s="3" t="str">
        <f>IF(AND($A584&lt;&gt;"",K$1&lt;&gt;""),SUMIFS(VM,Fecha,$A584,Linea,VLOOKUP(K$1,Data!$AP:$AR,3,FALSE),Cuenta,VLOOKUP(K$1,Data!$AP:$AR,2,FALSE))+SUMIFS(FX,Fecha,$A584,Linea,VLOOKUP(K$1,Data!$AP:$AR,3,FALSE),Cuenta,VLOOKUP(K$1,Data!$AP:$AR,2,FALSE))+K583,"")</f>
        <v/>
      </c>
      <c r="L584" s="3" t="str">
        <f>IF(AND($A584&lt;&gt;"",L$1&lt;&gt;""),SUMIFS(VM,Fecha,$A584,Linea,VLOOKUP(L$1,Data!$AP:$AR,3,FALSE),Cuenta,VLOOKUP(L$1,Data!$AP:$AR,2,FALSE))+SUMIFS(FX,Fecha,$A584,Linea,VLOOKUP(L$1,Data!$AP:$AR,3,FALSE),Cuenta,VLOOKUP(L$1,Data!$AP:$AR,2,FALSE))+L583,"")</f>
        <v/>
      </c>
      <c r="M584" s="3" t="str">
        <f>IF(AND($A584&lt;&gt;"",M$1&lt;&gt;""),SUMIFS(VM,Fecha,$A584,Linea,VLOOKUP(M$1,Data!$AP:$AR,3,FALSE),Cuenta,VLOOKUP(M$1,Data!$AP:$AR,2,FALSE))+SUMIFS(FX,Fecha,$A584,Linea,VLOOKUP(M$1,Data!$AP:$AR,3,FALSE),Cuenta,VLOOKUP(M$1,Data!$AP:$AR,2,FALSE))+M583,"")</f>
        <v/>
      </c>
      <c r="N584" s="3" t="str">
        <f>IF(AND($A584&lt;&gt;"",N$1&lt;&gt;""),SUMIFS(VM,Fecha,$A584,Linea,VLOOKUP(N$1,Data!$AP:$AR,3,FALSE),Cuenta,VLOOKUP(N$1,Data!$AP:$AR,2,FALSE))+SUMIFS(FX,Fecha,$A584,Linea,VLOOKUP(N$1,Data!$AP:$AR,3,FALSE),Cuenta,VLOOKUP(N$1,Data!$AP:$AR,2,FALSE))+N583,"")</f>
        <v/>
      </c>
    </row>
    <row r="585" spans="2:14" x14ac:dyDescent="0.25">
      <c r="B585" s="3" t="str">
        <f>IF(AND($A585&lt;&gt;"",B$1&lt;&gt;""),SUMIFS(VM,Fecha,$A585,Linea,VLOOKUP(B$1,Data!$AP:$AR,3,FALSE),Cuenta,VLOOKUP(B$1,Data!$AP:$AR,2,FALSE))+SUMIFS(FX,Fecha,$A585,Linea,VLOOKUP(B$1,Data!$AP:$AR,3,FALSE),Cuenta,VLOOKUP(B$1,Data!$AP:$AR,2,FALSE))+B584,"")</f>
        <v/>
      </c>
      <c r="C585" s="3" t="str">
        <f>IF(AND($A585&lt;&gt;"",C$1&lt;&gt;""),SUMIFS(VM,Fecha,$A585,Linea,VLOOKUP(C$1,Data!$AP:$AR,3,FALSE),Cuenta,VLOOKUP(C$1,Data!$AP:$AR,2,FALSE))+SUMIFS(FX,Fecha,$A585,Linea,VLOOKUP(C$1,Data!$AP:$AR,3,FALSE),Cuenta,VLOOKUP(C$1,Data!$AP:$AR,2,FALSE))+C584,"")</f>
        <v/>
      </c>
      <c r="D585" s="3" t="str">
        <f>IF(AND($A585&lt;&gt;"",D$1&lt;&gt;""),SUMIFS(VM,Fecha,$A585,Linea,VLOOKUP(D$1,Data!$AP:$AR,3,FALSE),Cuenta,VLOOKUP(D$1,Data!$AP:$AR,2,FALSE))+SUMIFS(FX,Fecha,$A585,Linea,VLOOKUP(D$1,Data!$AP:$AR,3,FALSE),Cuenta,VLOOKUP(D$1,Data!$AP:$AR,2,FALSE))+D584,"")</f>
        <v/>
      </c>
      <c r="E585" s="3" t="str">
        <f>IF(AND($A585&lt;&gt;"",E$1&lt;&gt;""),SUMIFS(VM,Fecha,$A585,Linea,VLOOKUP(E$1,Data!$AP:$AR,3,FALSE),Cuenta,VLOOKUP(E$1,Data!$AP:$AR,2,FALSE))+SUMIFS(FX,Fecha,$A585,Linea,VLOOKUP(E$1,Data!$AP:$AR,3,FALSE),Cuenta,VLOOKUP(E$1,Data!$AP:$AR,2,FALSE))+E584,"")</f>
        <v/>
      </c>
      <c r="F585" s="3" t="str">
        <f>IF(AND($A585&lt;&gt;"",F$1&lt;&gt;""),SUMIFS(VM,Fecha,$A585,Linea,VLOOKUP(F$1,Data!$AP:$AR,3,FALSE),Cuenta,VLOOKUP(F$1,Data!$AP:$AR,2,FALSE))+SUMIFS(FX,Fecha,$A585,Linea,VLOOKUP(F$1,Data!$AP:$AR,3,FALSE),Cuenta,VLOOKUP(F$1,Data!$AP:$AR,2,FALSE))+F584,"")</f>
        <v/>
      </c>
      <c r="G585" s="3" t="str">
        <f>IF(AND($A585&lt;&gt;"",G$1&lt;&gt;""),SUMIFS(VM,Fecha,$A585,Linea,VLOOKUP(G$1,Data!$AP:$AR,3,FALSE),Cuenta,VLOOKUP(G$1,Data!$AP:$AR,2,FALSE))+SUMIFS(FX,Fecha,$A585,Linea,VLOOKUP(G$1,Data!$AP:$AR,3,FALSE),Cuenta,VLOOKUP(G$1,Data!$AP:$AR,2,FALSE))+G584,"")</f>
        <v/>
      </c>
      <c r="H585" s="3" t="str">
        <f>IF(AND($A585&lt;&gt;"",H$1&lt;&gt;""),SUMIFS(VM,Fecha,$A585,Linea,VLOOKUP(H$1,Data!$AP:$AR,3,FALSE),Cuenta,VLOOKUP(H$1,Data!$AP:$AR,2,FALSE))+SUMIFS(FX,Fecha,$A585,Linea,VLOOKUP(H$1,Data!$AP:$AR,3,FALSE),Cuenta,VLOOKUP(H$1,Data!$AP:$AR,2,FALSE))+H584,"")</f>
        <v/>
      </c>
      <c r="I585" s="3" t="str">
        <f>IF(AND($A585&lt;&gt;"",I$1&lt;&gt;""),SUMIFS(VM,Fecha,$A585,Linea,VLOOKUP(I$1,Data!$AP:$AR,3,FALSE),Cuenta,VLOOKUP(I$1,Data!$AP:$AR,2,FALSE))+SUMIFS(FX,Fecha,$A585,Linea,VLOOKUP(I$1,Data!$AP:$AR,3,FALSE),Cuenta,VLOOKUP(I$1,Data!$AP:$AR,2,FALSE))+I584,"")</f>
        <v/>
      </c>
      <c r="J585" s="3" t="str">
        <f>IF(AND($A585&lt;&gt;"",J$1&lt;&gt;""),SUMIFS(VM,Fecha,$A585,Linea,VLOOKUP(J$1,Data!$AP:$AR,3,FALSE),Cuenta,VLOOKUP(J$1,Data!$AP:$AR,2,FALSE))+SUMIFS(FX,Fecha,$A585,Linea,VLOOKUP(J$1,Data!$AP:$AR,3,FALSE),Cuenta,VLOOKUP(J$1,Data!$AP:$AR,2,FALSE))+J584,"")</f>
        <v/>
      </c>
      <c r="K585" s="3" t="str">
        <f>IF(AND($A585&lt;&gt;"",K$1&lt;&gt;""),SUMIFS(VM,Fecha,$A585,Linea,VLOOKUP(K$1,Data!$AP:$AR,3,FALSE),Cuenta,VLOOKUP(K$1,Data!$AP:$AR,2,FALSE))+SUMIFS(FX,Fecha,$A585,Linea,VLOOKUP(K$1,Data!$AP:$AR,3,FALSE),Cuenta,VLOOKUP(K$1,Data!$AP:$AR,2,FALSE))+K584,"")</f>
        <v/>
      </c>
      <c r="L585" s="3" t="str">
        <f>IF(AND($A585&lt;&gt;"",L$1&lt;&gt;""),SUMIFS(VM,Fecha,$A585,Linea,VLOOKUP(L$1,Data!$AP:$AR,3,FALSE),Cuenta,VLOOKUP(L$1,Data!$AP:$AR,2,FALSE))+SUMIFS(FX,Fecha,$A585,Linea,VLOOKUP(L$1,Data!$AP:$AR,3,FALSE),Cuenta,VLOOKUP(L$1,Data!$AP:$AR,2,FALSE))+L584,"")</f>
        <v/>
      </c>
      <c r="M585" s="3" t="str">
        <f>IF(AND($A585&lt;&gt;"",M$1&lt;&gt;""),SUMIFS(VM,Fecha,$A585,Linea,VLOOKUP(M$1,Data!$AP:$AR,3,FALSE),Cuenta,VLOOKUP(M$1,Data!$AP:$AR,2,FALSE))+SUMIFS(FX,Fecha,$A585,Linea,VLOOKUP(M$1,Data!$AP:$AR,3,FALSE),Cuenta,VLOOKUP(M$1,Data!$AP:$AR,2,FALSE))+M584,"")</f>
        <v/>
      </c>
      <c r="N585" s="3" t="str">
        <f>IF(AND($A585&lt;&gt;"",N$1&lt;&gt;""),SUMIFS(VM,Fecha,$A585,Linea,VLOOKUP(N$1,Data!$AP:$AR,3,FALSE),Cuenta,VLOOKUP(N$1,Data!$AP:$AR,2,FALSE))+SUMIFS(FX,Fecha,$A585,Linea,VLOOKUP(N$1,Data!$AP:$AR,3,FALSE),Cuenta,VLOOKUP(N$1,Data!$AP:$AR,2,FALSE))+N584,"")</f>
        <v/>
      </c>
    </row>
    <row r="586" spans="2:14" x14ac:dyDescent="0.25">
      <c r="B586" s="3" t="str">
        <f>IF(AND($A586&lt;&gt;"",B$1&lt;&gt;""),SUMIFS(VM,Fecha,$A586,Linea,VLOOKUP(B$1,Data!$AP:$AR,3,FALSE),Cuenta,VLOOKUP(B$1,Data!$AP:$AR,2,FALSE))+SUMIFS(FX,Fecha,$A586,Linea,VLOOKUP(B$1,Data!$AP:$AR,3,FALSE),Cuenta,VLOOKUP(B$1,Data!$AP:$AR,2,FALSE))+B585,"")</f>
        <v/>
      </c>
      <c r="C586" s="3" t="str">
        <f>IF(AND($A586&lt;&gt;"",C$1&lt;&gt;""),SUMIFS(VM,Fecha,$A586,Linea,VLOOKUP(C$1,Data!$AP:$AR,3,FALSE),Cuenta,VLOOKUP(C$1,Data!$AP:$AR,2,FALSE))+SUMIFS(FX,Fecha,$A586,Linea,VLOOKUP(C$1,Data!$AP:$AR,3,FALSE),Cuenta,VLOOKUP(C$1,Data!$AP:$AR,2,FALSE))+C585,"")</f>
        <v/>
      </c>
      <c r="D586" s="3" t="str">
        <f>IF(AND($A586&lt;&gt;"",D$1&lt;&gt;""),SUMIFS(VM,Fecha,$A586,Linea,VLOOKUP(D$1,Data!$AP:$AR,3,FALSE),Cuenta,VLOOKUP(D$1,Data!$AP:$AR,2,FALSE))+SUMIFS(FX,Fecha,$A586,Linea,VLOOKUP(D$1,Data!$AP:$AR,3,FALSE),Cuenta,VLOOKUP(D$1,Data!$AP:$AR,2,FALSE))+D585,"")</f>
        <v/>
      </c>
      <c r="E586" s="3" t="str">
        <f>IF(AND($A586&lt;&gt;"",E$1&lt;&gt;""),SUMIFS(VM,Fecha,$A586,Linea,VLOOKUP(E$1,Data!$AP:$AR,3,FALSE),Cuenta,VLOOKUP(E$1,Data!$AP:$AR,2,FALSE))+SUMIFS(FX,Fecha,$A586,Linea,VLOOKUP(E$1,Data!$AP:$AR,3,FALSE),Cuenta,VLOOKUP(E$1,Data!$AP:$AR,2,FALSE))+E585,"")</f>
        <v/>
      </c>
      <c r="F586" s="3" t="str">
        <f>IF(AND($A586&lt;&gt;"",F$1&lt;&gt;""),SUMIFS(VM,Fecha,$A586,Linea,VLOOKUP(F$1,Data!$AP:$AR,3,FALSE),Cuenta,VLOOKUP(F$1,Data!$AP:$AR,2,FALSE))+SUMIFS(FX,Fecha,$A586,Linea,VLOOKUP(F$1,Data!$AP:$AR,3,FALSE),Cuenta,VLOOKUP(F$1,Data!$AP:$AR,2,FALSE))+F585,"")</f>
        <v/>
      </c>
      <c r="G586" s="3" t="str">
        <f>IF(AND($A586&lt;&gt;"",G$1&lt;&gt;""),SUMIFS(VM,Fecha,$A586,Linea,VLOOKUP(G$1,Data!$AP:$AR,3,FALSE),Cuenta,VLOOKUP(G$1,Data!$AP:$AR,2,FALSE))+SUMIFS(FX,Fecha,$A586,Linea,VLOOKUP(G$1,Data!$AP:$AR,3,FALSE),Cuenta,VLOOKUP(G$1,Data!$AP:$AR,2,FALSE))+G585,"")</f>
        <v/>
      </c>
      <c r="H586" s="3" t="str">
        <f>IF(AND($A586&lt;&gt;"",H$1&lt;&gt;""),SUMIFS(VM,Fecha,$A586,Linea,VLOOKUP(H$1,Data!$AP:$AR,3,FALSE),Cuenta,VLOOKUP(H$1,Data!$AP:$AR,2,FALSE))+SUMIFS(FX,Fecha,$A586,Linea,VLOOKUP(H$1,Data!$AP:$AR,3,FALSE),Cuenta,VLOOKUP(H$1,Data!$AP:$AR,2,FALSE))+H585,"")</f>
        <v/>
      </c>
      <c r="I586" s="3" t="str">
        <f>IF(AND($A586&lt;&gt;"",I$1&lt;&gt;""),SUMIFS(VM,Fecha,$A586,Linea,VLOOKUP(I$1,Data!$AP:$AR,3,FALSE),Cuenta,VLOOKUP(I$1,Data!$AP:$AR,2,FALSE))+SUMIFS(FX,Fecha,$A586,Linea,VLOOKUP(I$1,Data!$AP:$AR,3,FALSE),Cuenta,VLOOKUP(I$1,Data!$AP:$AR,2,FALSE))+I585,"")</f>
        <v/>
      </c>
      <c r="J586" s="3" t="str">
        <f>IF(AND($A586&lt;&gt;"",J$1&lt;&gt;""),SUMIFS(VM,Fecha,$A586,Linea,VLOOKUP(J$1,Data!$AP:$AR,3,FALSE),Cuenta,VLOOKUP(J$1,Data!$AP:$AR,2,FALSE))+SUMIFS(FX,Fecha,$A586,Linea,VLOOKUP(J$1,Data!$AP:$AR,3,FALSE),Cuenta,VLOOKUP(J$1,Data!$AP:$AR,2,FALSE))+J585,"")</f>
        <v/>
      </c>
      <c r="K586" s="3" t="str">
        <f>IF(AND($A586&lt;&gt;"",K$1&lt;&gt;""),SUMIFS(VM,Fecha,$A586,Linea,VLOOKUP(K$1,Data!$AP:$AR,3,FALSE),Cuenta,VLOOKUP(K$1,Data!$AP:$AR,2,FALSE))+SUMIFS(FX,Fecha,$A586,Linea,VLOOKUP(K$1,Data!$AP:$AR,3,FALSE),Cuenta,VLOOKUP(K$1,Data!$AP:$AR,2,FALSE))+K585,"")</f>
        <v/>
      </c>
      <c r="L586" s="3" t="str">
        <f>IF(AND($A586&lt;&gt;"",L$1&lt;&gt;""),SUMIFS(VM,Fecha,$A586,Linea,VLOOKUP(L$1,Data!$AP:$AR,3,FALSE),Cuenta,VLOOKUP(L$1,Data!$AP:$AR,2,FALSE))+SUMIFS(FX,Fecha,$A586,Linea,VLOOKUP(L$1,Data!$AP:$AR,3,FALSE),Cuenta,VLOOKUP(L$1,Data!$AP:$AR,2,FALSE))+L585,"")</f>
        <v/>
      </c>
      <c r="M586" s="3" t="str">
        <f>IF(AND($A586&lt;&gt;"",M$1&lt;&gt;""),SUMIFS(VM,Fecha,$A586,Linea,VLOOKUP(M$1,Data!$AP:$AR,3,FALSE),Cuenta,VLOOKUP(M$1,Data!$AP:$AR,2,FALSE))+SUMIFS(FX,Fecha,$A586,Linea,VLOOKUP(M$1,Data!$AP:$AR,3,FALSE),Cuenta,VLOOKUP(M$1,Data!$AP:$AR,2,FALSE))+M585,"")</f>
        <v/>
      </c>
      <c r="N586" s="3" t="str">
        <f>IF(AND($A586&lt;&gt;"",N$1&lt;&gt;""),SUMIFS(VM,Fecha,$A586,Linea,VLOOKUP(N$1,Data!$AP:$AR,3,FALSE),Cuenta,VLOOKUP(N$1,Data!$AP:$AR,2,FALSE))+SUMIFS(FX,Fecha,$A586,Linea,VLOOKUP(N$1,Data!$AP:$AR,3,FALSE),Cuenta,VLOOKUP(N$1,Data!$AP:$AR,2,FALSE))+N585,"")</f>
        <v/>
      </c>
    </row>
    <row r="587" spans="2:14" x14ac:dyDescent="0.25">
      <c r="B587" s="3" t="str">
        <f>IF(AND($A587&lt;&gt;"",B$1&lt;&gt;""),SUMIFS(VM,Fecha,$A587,Linea,VLOOKUP(B$1,Data!$AP:$AR,3,FALSE),Cuenta,VLOOKUP(B$1,Data!$AP:$AR,2,FALSE))+SUMIFS(FX,Fecha,$A587,Linea,VLOOKUP(B$1,Data!$AP:$AR,3,FALSE),Cuenta,VLOOKUP(B$1,Data!$AP:$AR,2,FALSE))+B586,"")</f>
        <v/>
      </c>
      <c r="C587" s="3" t="str">
        <f>IF(AND($A587&lt;&gt;"",C$1&lt;&gt;""),SUMIFS(VM,Fecha,$A587,Linea,VLOOKUP(C$1,Data!$AP:$AR,3,FALSE),Cuenta,VLOOKUP(C$1,Data!$AP:$AR,2,FALSE))+SUMIFS(FX,Fecha,$A587,Linea,VLOOKUP(C$1,Data!$AP:$AR,3,FALSE),Cuenta,VLOOKUP(C$1,Data!$AP:$AR,2,FALSE))+C586,"")</f>
        <v/>
      </c>
      <c r="D587" s="3" t="str">
        <f>IF(AND($A587&lt;&gt;"",D$1&lt;&gt;""),SUMIFS(VM,Fecha,$A587,Linea,VLOOKUP(D$1,Data!$AP:$AR,3,FALSE),Cuenta,VLOOKUP(D$1,Data!$AP:$AR,2,FALSE))+SUMIFS(FX,Fecha,$A587,Linea,VLOOKUP(D$1,Data!$AP:$AR,3,FALSE),Cuenta,VLOOKUP(D$1,Data!$AP:$AR,2,FALSE))+D586,"")</f>
        <v/>
      </c>
      <c r="E587" s="3" t="str">
        <f>IF(AND($A587&lt;&gt;"",E$1&lt;&gt;""),SUMIFS(VM,Fecha,$A587,Linea,VLOOKUP(E$1,Data!$AP:$AR,3,FALSE),Cuenta,VLOOKUP(E$1,Data!$AP:$AR,2,FALSE))+SUMIFS(FX,Fecha,$A587,Linea,VLOOKUP(E$1,Data!$AP:$AR,3,FALSE),Cuenta,VLOOKUP(E$1,Data!$AP:$AR,2,FALSE))+E586,"")</f>
        <v/>
      </c>
      <c r="F587" s="3" t="str">
        <f>IF(AND($A587&lt;&gt;"",F$1&lt;&gt;""),SUMIFS(VM,Fecha,$A587,Linea,VLOOKUP(F$1,Data!$AP:$AR,3,FALSE),Cuenta,VLOOKUP(F$1,Data!$AP:$AR,2,FALSE))+SUMIFS(FX,Fecha,$A587,Linea,VLOOKUP(F$1,Data!$AP:$AR,3,FALSE),Cuenta,VLOOKUP(F$1,Data!$AP:$AR,2,FALSE))+F586,"")</f>
        <v/>
      </c>
      <c r="G587" s="3" t="str">
        <f>IF(AND($A587&lt;&gt;"",G$1&lt;&gt;""),SUMIFS(VM,Fecha,$A587,Linea,VLOOKUP(G$1,Data!$AP:$AR,3,FALSE),Cuenta,VLOOKUP(G$1,Data!$AP:$AR,2,FALSE))+SUMIFS(FX,Fecha,$A587,Linea,VLOOKUP(G$1,Data!$AP:$AR,3,FALSE),Cuenta,VLOOKUP(G$1,Data!$AP:$AR,2,FALSE))+G586,"")</f>
        <v/>
      </c>
      <c r="H587" s="3" t="str">
        <f>IF(AND($A587&lt;&gt;"",H$1&lt;&gt;""),SUMIFS(VM,Fecha,$A587,Linea,VLOOKUP(H$1,Data!$AP:$AR,3,FALSE),Cuenta,VLOOKUP(H$1,Data!$AP:$AR,2,FALSE))+SUMIFS(FX,Fecha,$A587,Linea,VLOOKUP(H$1,Data!$AP:$AR,3,FALSE),Cuenta,VLOOKUP(H$1,Data!$AP:$AR,2,FALSE))+H586,"")</f>
        <v/>
      </c>
      <c r="I587" s="3" t="str">
        <f>IF(AND($A587&lt;&gt;"",I$1&lt;&gt;""),SUMIFS(VM,Fecha,$A587,Linea,VLOOKUP(I$1,Data!$AP:$AR,3,FALSE),Cuenta,VLOOKUP(I$1,Data!$AP:$AR,2,FALSE))+SUMIFS(FX,Fecha,$A587,Linea,VLOOKUP(I$1,Data!$AP:$AR,3,FALSE),Cuenta,VLOOKUP(I$1,Data!$AP:$AR,2,FALSE))+I586,"")</f>
        <v/>
      </c>
      <c r="J587" s="3" t="str">
        <f>IF(AND($A587&lt;&gt;"",J$1&lt;&gt;""),SUMIFS(VM,Fecha,$A587,Linea,VLOOKUP(J$1,Data!$AP:$AR,3,FALSE),Cuenta,VLOOKUP(J$1,Data!$AP:$AR,2,FALSE))+SUMIFS(FX,Fecha,$A587,Linea,VLOOKUP(J$1,Data!$AP:$AR,3,FALSE),Cuenta,VLOOKUP(J$1,Data!$AP:$AR,2,FALSE))+J586,"")</f>
        <v/>
      </c>
      <c r="K587" s="3" t="str">
        <f>IF(AND($A587&lt;&gt;"",K$1&lt;&gt;""),SUMIFS(VM,Fecha,$A587,Linea,VLOOKUP(K$1,Data!$AP:$AR,3,FALSE),Cuenta,VLOOKUP(K$1,Data!$AP:$AR,2,FALSE))+SUMIFS(FX,Fecha,$A587,Linea,VLOOKUP(K$1,Data!$AP:$AR,3,FALSE),Cuenta,VLOOKUP(K$1,Data!$AP:$AR,2,FALSE))+K586,"")</f>
        <v/>
      </c>
      <c r="L587" s="3" t="str">
        <f>IF(AND($A587&lt;&gt;"",L$1&lt;&gt;""),SUMIFS(VM,Fecha,$A587,Linea,VLOOKUP(L$1,Data!$AP:$AR,3,FALSE),Cuenta,VLOOKUP(L$1,Data!$AP:$AR,2,FALSE))+SUMIFS(FX,Fecha,$A587,Linea,VLOOKUP(L$1,Data!$AP:$AR,3,FALSE),Cuenta,VLOOKUP(L$1,Data!$AP:$AR,2,FALSE))+L586,"")</f>
        <v/>
      </c>
      <c r="M587" s="3" t="str">
        <f>IF(AND($A587&lt;&gt;"",M$1&lt;&gt;""),SUMIFS(VM,Fecha,$A587,Linea,VLOOKUP(M$1,Data!$AP:$AR,3,FALSE),Cuenta,VLOOKUP(M$1,Data!$AP:$AR,2,FALSE))+SUMIFS(FX,Fecha,$A587,Linea,VLOOKUP(M$1,Data!$AP:$AR,3,FALSE),Cuenta,VLOOKUP(M$1,Data!$AP:$AR,2,FALSE))+M586,"")</f>
        <v/>
      </c>
      <c r="N587" s="3" t="str">
        <f>IF(AND($A587&lt;&gt;"",N$1&lt;&gt;""),SUMIFS(VM,Fecha,$A587,Linea,VLOOKUP(N$1,Data!$AP:$AR,3,FALSE),Cuenta,VLOOKUP(N$1,Data!$AP:$AR,2,FALSE))+SUMIFS(FX,Fecha,$A587,Linea,VLOOKUP(N$1,Data!$AP:$AR,3,FALSE),Cuenta,VLOOKUP(N$1,Data!$AP:$AR,2,FALSE))+N586,"")</f>
        <v/>
      </c>
    </row>
    <row r="588" spans="2:14" x14ac:dyDescent="0.25">
      <c r="B588" s="3" t="str">
        <f>IF(AND($A588&lt;&gt;"",B$1&lt;&gt;""),SUMIFS(VM,Fecha,$A588,Linea,VLOOKUP(B$1,Data!$AP:$AR,3,FALSE),Cuenta,VLOOKUP(B$1,Data!$AP:$AR,2,FALSE))+SUMIFS(FX,Fecha,$A588,Linea,VLOOKUP(B$1,Data!$AP:$AR,3,FALSE),Cuenta,VLOOKUP(B$1,Data!$AP:$AR,2,FALSE))+B587,"")</f>
        <v/>
      </c>
      <c r="C588" s="3" t="str">
        <f>IF(AND($A588&lt;&gt;"",C$1&lt;&gt;""),SUMIFS(VM,Fecha,$A588,Linea,VLOOKUP(C$1,Data!$AP:$AR,3,FALSE),Cuenta,VLOOKUP(C$1,Data!$AP:$AR,2,FALSE))+SUMIFS(FX,Fecha,$A588,Linea,VLOOKUP(C$1,Data!$AP:$AR,3,FALSE),Cuenta,VLOOKUP(C$1,Data!$AP:$AR,2,FALSE))+C587,"")</f>
        <v/>
      </c>
      <c r="D588" s="3" t="str">
        <f>IF(AND($A588&lt;&gt;"",D$1&lt;&gt;""),SUMIFS(VM,Fecha,$A588,Linea,VLOOKUP(D$1,Data!$AP:$AR,3,FALSE),Cuenta,VLOOKUP(D$1,Data!$AP:$AR,2,FALSE))+SUMIFS(FX,Fecha,$A588,Linea,VLOOKUP(D$1,Data!$AP:$AR,3,FALSE),Cuenta,VLOOKUP(D$1,Data!$AP:$AR,2,FALSE))+D587,"")</f>
        <v/>
      </c>
      <c r="E588" s="3" t="str">
        <f>IF(AND($A588&lt;&gt;"",E$1&lt;&gt;""),SUMIFS(VM,Fecha,$A588,Linea,VLOOKUP(E$1,Data!$AP:$AR,3,FALSE),Cuenta,VLOOKUP(E$1,Data!$AP:$AR,2,FALSE))+SUMIFS(FX,Fecha,$A588,Linea,VLOOKUP(E$1,Data!$AP:$AR,3,FALSE),Cuenta,VLOOKUP(E$1,Data!$AP:$AR,2,FALSE))+E587,"")</f>
        <v/>
      </c>
      <c r="F588" s="3" t="str">
        <f>IF(AND($A588&lt;&gt;"",F$1&lt;&gt;""),SUMIFS(VM,Fecha,$A588,Linea,VLOOKUP(F$1,Data!$AP:$AR,3,FALSE),Cuenta,VLOOKUP(F$1,Data!$AP:$AR,2,FALSE))+SUMIFS(FX,Fecha,$A588,Linea,VLOOKUP(F$1,Data!$AP:$AR,3,FALSE),Cuenta,VLOOKUP(F$1,Data!$AP:$AR,2,FALSE))+F587,"")</f>
        <v/>
      </c>
      <c r="G588" s="3" t="str">
        <f>IF(AND($A588&lt;&gt;"",G$1&lt;&gt;""),SUMIFS(VM,Fecha,$A588,Linea,VLOOKUP(G$1,Data!$AP:$AR,3,FALSE),Cuenta,VLOOKUP(G$1,Data!$AP:$AR,2,FALSE))+SUMIFS(FX,Fecha,$A588,Linea,VLOOKUP(G$1,Data!$AP:$AR,3,FALSE),Cuenta,VLOOKUP(G$1,Data!$AP:$AR,2,FALSE))+G587,"")</f>
        <v/>
      </c>
      <c r="H588" s="3" t="str">
        <f>IF(AND($A588&lt;&gt;"",H$1&lt;&gt;""),SUMIFS(VM,Fecha,$A588,Linea,VLOOKUP(H$1,Data!$AP:$AR,3,FALSE),Cuenta,VLOOKUP(H$1,Data!$AP:$AR,2,FALSE))+SUMIFS(FX,Fecha,$A588,Linea,VLOOKUP(H$1,Data!$AP:$AR,3,FALSE),Cuenta,VLOOKUP(H$1,Data!$AP:$AR,2,FALSE))+H587,"")</f>
        <v/>
      </c>
      <c r="I588" s="3" t="str">
        <f>IF(AND($A588&lt;&gt;"",I$1&lt;&gt;""),SUMIFS(VM,Fecha,$A588,Linea,VLOOKUP(I$1,Data!$AP:$AR,3,FALSE),Cuenta,VLOOKUP(I$1,Data!$AP:$AR,2,FALSE))+SUMIFS(FX,Fecha,$A588,Linea,VLOOKUP(I$1,Data!$AP:$AR,3,FALSE),Cuenta,VLOOKUP(I$1,Data!$AP:$AR,2,FALSE))+I587,"")</f>
        <v/>
      </c>
      <c r="J588" s="3" t="str">
        <f>IF(AND($A588&lt;&gt;"",J$1&lt;&gt;""),SUMIFS(VM,Fecha,$A588,Linea,VLOOKUP(J$1,Data!$AP:$AR,3,FALSE),Cuenta,VLOOKUP(J$1,Data!$AP:$AR,2,FALSE))+SUMIFS(FX,Fecha,$A588,Linea,VLOOKUP(J$1,Data!$AP:$AR,3,FALSE),Cuenta,VLOOKUP(J$1,Data!$AP:$AR,2,FALSE))+J587,"")</f>
        <v/>
      </c>
      <c r="K588" s="3" t="str">
        <f>IF(AND($A588&lt;&gt;"",K$1&lt;&gt;""),SUMIFS(VM,Fecha,$A588,Linea,VLOOKUP(K$1,Data!$AP:$AR,3,FALSE),Cuenta,VLOOKUP(K$1,Data!$AP:$AR,2,FALSE))+SUMIFS(FX,Fecha,$A588,Linea,VLOOKUP(K$1,Data!$AP:$AR,3,FALSE),Cuenta,VLOOKUP(K$1,Data!$AP:$AR,2,FALSE))+K587,"")</f>
        <v/>
      </c>
      <c r="L588" s="3" t="str">
        <f>IF(AND($A588&lt;&gt;"",L$1&lt;&gt;""),SUMIFS(VM,Fecha,$A588,Linea,VLOOKUP(L$1,Data!$AP:$AR,3,FALSE),Cuenta,VLOOKUP(L$1,Data!$AP:$AR,2,FALSE))+SUMIFS(FX,Fecha,$A588,Linea,VLOOKUP(L$1,Data!$AP:$AR,3,FALSE),Cuenta,VLOOKUP(L$1,Data!$AP:$AR,2,FALSE))+L587,"")</f>
        <v/>
      </c>
      <c r="M588" s="3" t="str">
        <f>IF(AND($A588&lt;&gt;"",M$1&lt;&gt;""),SUMIFS(VM,Fecha,$A588,Linea,VLOOKUP(M$1,Data!$AP:$AR,3,FALSE),Cuenta,VLOOKUP(M$1,Data!$AP:$AR,2,FALSE))+SUMIFS(FX,Fecha,$A588,Linea,VLOOKUP(M$1,Data!$AP:$AR,3,FALSE),Cuenta,VLOOKUP(M$1,Data!$AP:$AR,2,FALSE))+M587,"")</f>
        <v/>
      </c>
      <c r="N588" s="3" t="str">
        <f>IF(AND($A588&lt;&gt;"",N$1&lt;&gt;""),SUMIFS(VM,Fecha,$A588,Linea,VLOOKUP(N$1,Data!$AP:$AR,3,FALSE),Cuenta,VLOOKUP(N$1,Data!$AP:$AR,2,FALSE))+SUMIFS(FX,Fecha,$A588,Linea,VLOOKUP(N$1,Data!$AP:$AR,3,FALSE),Cuenta,VLOOKUP(N$1,Data!$AP:$AR,2,FALSE))+N587,"")</f>
        <v/>
      </c>
    </row>
    <row r="589" spans="2:14" x14ac:dyDescent="0.25">
      <c r="B589" s="3" t="str">
        <f>IF(AND($A589&lt;&gt;"",B$1&lt;&gt;""),SUMIFS(VM,Fecha,$A589,Linea,VLOOKUP(B$1,Data!$AP:$AR,3,FALSE),Cuenta,VLOOKUP(B$1,Data!$AP:$AR,2,FALSE))+SUMIFS(FX,Fecha,$A589,Linea,VLOOKUP(B$1,Data!$AP:$AR,3,FALSE),Cuenta,VLOOKUP(B$1,Data!$AP:$AR,2,FALSE))+B588,"")</f>
        <v/>
      </c>
      <c r="C589" s="3" t="str">
        <f>IF(AND($A589&lt;&gt;"",C$1&lt;&gt;""),SUMIFS(VM,Fecha,$A589,Linea,VLOOKUP(C$1,Data!$AP:$AR,3,FALSE),Cuenta,VLOOKUP(C$1,Data!$AP:$AR,2,FALSE))+SUMIFS(FX,Fecha,$A589,Linea,VLOOKUP(C$1,Data!$AP:$AR,3,FALSE),Cuenta,VLOOKUP(C$1,Data!$AP:$AR,2,FALSE))+C588,"")</f>
        <v/>
      </c>
      <c r="D589" s="3" t="str">
        <f>IF(AND($A589&lt;&gt;"",D$1&lt;&gt;""),SUMIFS(VM,Fecha,$A589,Linea,VLOOKUP(D$1,Data!$AP:$AR,3,FALSE),Cuenta,VLOOKUP(D$1,Data!$AP:$AR,2,FALSE))+SUMIFS(FX,Fecha,$A589,Linea,VLOOKUP(D$1,Data!$AP:$AR,3,FALSE),Cuenta,VLOOKUP(D$1,Data!$AP:$AR,2,FALSE))+D588,"")</f>
        <v/>
      </c>
      <c r="E589" s="3" t="str">
        <f>IF(AND($A589&lt;&gt;"",E$1&lt;&gt;""),SUMIFS(VM,Fecha,$A589,Linea,VLOOKUP(E$1,Data!$AP:$AR,3,FALSE),Cuenta,VLOOKUP(E$1,Data!$AP:$AR,2,FALSE))+SUMIFS(FX,Fecha,$A589,Linea,VLOOKUP(E$1,Data!$AP:$AR,3,FALSE),Cuenta,VLOOKUP(E$1,Data!$AP:$AR,2,FALSE))+E588,"")</f>
        <v/>
      </c>
      <c r="F589" s="3" t="str">
        <f>IF(AND($A589&lt;&gt;"",F$1&lt;&gt;""),SUMIFS(VM,Fecha,$A589,Linea,VLOOKUP(F$1,Data!$AP:$AR,3,FALSE),Cuenta,VLOOKUP(F$1,Data!$AP:$AR,2,FALSE))+SUMIFS(FX,Fecha,$A589,Linea,VLOOKUP(F$1,Data!$AP:$AR,3,FALSE),Cuenta,VLOOKUP(F$1,Data!$AP:$AR,2,FALSE))+F588,"")</f>
        <v/>
      </c>
      <c r="G589" s="3" t="str">
        <f>IF(AND($A589&lt;&gt;"",G$1&lt;&gt;""),SUMIFS(VM,Fecha,$A589,Linea,VLOOKUP(G$1,Data!$AP:$AR,3,FALSE),Cuenta,VLOOKUP(G$1,Data!$AP:$AR,2,FALSE))+SUMIFS(FX,Fecha,$A589,Linea,VLOOKUP(G$1,Data!$AP:$AR,3,FALSE),Cuenta,VLOOKUP(G$1,Data!$AP:$AR,2,FALSE))+G588,"")</f>
        <v/>
      </c>
      <c r="H589" s="3" t="str">
        <f>IF(AND($A589&lt;&gt;"",H$1&lt;&gt;""),SUMIFS(VM,Fecha,$A589,Linea,VLOOKUP(H$1,Data!$AP:$AR,3,FALSE),Cuenta,VLOOKUP(H$1,Data!$AP:$AR,2,FALSE))+SUMIFS(FX,Fecha,$A589,Linea,VLOOKUP(H$1,Data!$AP:$AR,3,FALSE),Cuenta,VLOOKUP(H$1,Data!$AP:$AR,2,FALSE))+H588,"")</f>
        <v/>
      </c>
      <c r="I589" s="3" t="str">
        <f>IF(AND($A589&lt;&gt;"",I$1&lt;&gt;""),SUMIFS(VM,Fecha,$A589,Linea,VLOOKUP(I$1,Data!$AP:$AR,3,FALSE),Cuenta,VLOOKUP(I$1,Data!$AP:$AR,2,FALSE))+SUMIFS(FX,Fecha,$A589,Linea,VLOOKUP(I$1,Data!$AP:$AR,3,FALSE),Cuenta,VLOOKUP(I$1,Data!$AP:$AR,2,FALSE))+I588,"")</f>
        <v/>
      </c>
      <c r="J589" s="3" t="str">
        <f>IF(AND($A589&lt;&gt;"",J$1&lt;&gt;""),SUMIFS(VM,Fecha,$A589,Linea,VLOOKUP(J$1,Data!$AP:$AR,3,FALSE),Cuenta,VLOOKUP(J$1,Data!$AP:$AR,2,FALSE))+SUMIFS(FX,Fecha,$A589,Linea,VLOOKUP(J$1,Data!$AP:$AR,3,FALSE),Cuenta,VLOOKUP(J$1,Data!$AP:$AR,2,FALSE))+J588,"")</f>
        <v/>
      </c>
      <c r="K589" s="3" t="str">
        <f>IF(AND($A589&lt;&gt;"",K$1&lt;&gt;""),SUMIFS(VM,Fecha,$A589,Linea,VLOOKUP(K$1,Data!$AP:$AR,3,FALSE),Cuenta,VLOOKUP(K$1,Data!$AP:$AR,2,FALSE))+SUMIFS(FX,Fecha,$A589,Linea,VLOOKUP(K$1,Data!$AP:$AR,3,FALSE),Cuenta,VLOOKUP(K$1,Data!$AP:$AR,2,FALSE))+K588,"")</f>
        <v/>
      </c>
      <c r="L589" s="3" t="str">
        <f>IF(AND($A589&lt;&gt;"",L$1&lt;&gt;""),SUMIFS(VM,Fecha,$A589,Linea,VLOOKUP(L$1,Data!$AP:$AR,3,FALSE),Cuenta,VLOOKUP(L$1,Data!$AP:$AR,2,FALSE))+SUMIFS(FX,Fecha,$A589,Linea,VLOOKUP(L$1,Data!$AP:$AR,3,FALSE),Cuenta,VLOOKUP(L$1,Data!$AP:$AR,2,FALSE))+L588,"")</f>
        <v/>
      </c>
      <c r="M589" s="3" t="str">
        <f>IF(AND($A589&lt;&gt;"",M$1&lt;&gt;""),SUMIFS(VM,Fecha,$A589,Linea,VLOOKUP(M$1,Data!$AP:$AR,3,FALSE),Cuenta,VLOOKUP(M$1,Data!$AP:$AR,2,FALSE))+SUMIFS(FX,Fecha,$A589,Linea,VLOOKUP(M$1,Data!$AP:$AR,3,FALSE),Cuenta,VLOOKUP(M$1,Data!$AP:$AR,2,FALSE))+M588,"")</f>
        <v/>
      </c>
      <c r="N589" s="3" t="str">
        <f>IF(AND($A589&lt;&gt;"",N$1&lt;&gt;""),SUMIFS(VM,Fecha,$A589,Linea,VLOOKUP(N$1,Data!$AP:$AR,3,FALSE),Cuenta,VLOOKUP(N$1,Data!$AP:$AR,2,FALSE))+SUMIFS(FX,Fecha,$A589,Linea,VLOOKUP(N$1,Data!$AP:$AR,3,FALSE),Cuenta,VLOOKUP(N$1,Data!$AP:$AR,2,FALSE))+N588,"")</f>
        <v/>
      </c>
    </row>
    <row r="590" spans="2:14" x14ac:dyDescent="0.25">
      <c r="B590" s="3" t="str">
        <f>IF(AND($A590&lt;&gt;"",B$1&lt;&gt;""),SUMIFS(VM,Fecha,$A590,Linea,VLOOKUP(B$1,Data!$AP:$AR,3,FALSE),Cuenta,VLOOKUP(B$1,Data!$AP:$AR,2,FALSE))+SUMIFS(FX,Fecha,$A590,Linea,VLOOKUP(B$1,Data!$AP:$AR,3,FALSE),Cuenta,VLOOKUP(B$1,Data!$AP:$AR,2,FALSE))+B589,"")</f>
        <v/>
      </c>
      <c r="C590" s="3" t="str">
        <f>IF(AND($A590&lt;&gt;"",C$1&lt;&gt;""),SUMIFS(VM,Fecha,$A590,Linea,VLOOKUP(C$1,Data!$AP:$AR,3,FALSE),Cuenta,VLOOKUP(C$1,Data!$AP:$AR,2,FALSE))+SUMIFS(FX,Fecha,$A590,Linea,VLOOKUP(C$1,Data!$AP:$AR,3,FALSE),Cuenta,VLOOKUP(C$1,Data!$AP:$AR,2,FALSE))+C589,"")</f>
        <v/>
      </c>
      <c r="D590" s="3" t="str">
        <f>IF(AND($A590&lt;&gt;"",D$1&lt;&gt;""),SUMIFS(VM,Fecha,$A590,Linea,VLOOKUP(D$1,Data!$AP:$AR,3,FALSE),Cuenta,VLOOKUP(D$1,Data!$AP:$AR,2,FALSE))+SUMIFS(FX,Fecha,$A590,Linea,VLOOKUP(D$1,Data!$AP:$AR,3,FALSE),Cuenta,VLOOKUP(D$1,Data!$AP:$AR,2,FALSE))+D589,"")</f>
        <v/>
      </c>
      <c r="E590" s="3" t="str">
        <f>IF(AND($A590&lt;&gt;"",E$1&lt;&gt;""),SUMIFS(VM,Fecha,$A590,Linea,VLOOKUP(E$1,Data!$AP:$AR,3,FALSE),Cuenta,VLOOKUP(E$1,Data!$AP:$AR,2,FALSE))+SUMIFS(FX,Fecha,$A590,Linea,VLOOKUP(E$1,Data!$AP:$AR,3,FALSE),Cuenta,VLOOKUP(E$1,Data!$AP:$AR,2,FALSE))+E589,"")</f>
        <v/>
      </c>
      <c r="F590" s="3" t="str">
        <f>IF(AND($A590&lt;&gt;"",F$1&lt;&gt;""),SUMIFS(VM,Fecha,$A590,Linea,VLOOKUP(F$1,Data!$AP:$AR,3,FALSE),Cuenta,VLOOKUP(F$1,Data!$AP:$AR,2,FALSE))+SUMIFS(FX,Fecha,$A590,Linea,VLOOKUP(F$1,Data!$AP:$AR,3,FALSE),Cuenta,VLOOKUP(F$1,Data!$AP:$AR,2,FALSE))+F589,"")</f>
        <v/>
      </c>
      <c r="G590" s="3" t="str">
        <f>IF(AND($A590&lt;&gt;"",G$1&lt;&gt;""),SUMIFS(VM,Fecha,$A590,Linea,VLOOKUP(G$1,Data!$AP:$AR,3,FALSE),Cuenta,VLOOKUP(G$1,Data!$AP:$AR,2,FALSE))+SUMIFS(FX,Fecha,$A590,Linea,VLOOKUP(G$1,Data!$AP:$AR,3,FALSE),Cuenta,VLOOKUP(G$1,Data!$AP:$AR,2,FALSE))+G589,"")</f>
        <v/>
      </c>
      <c r="H590" s="3" t="str">
        <f>IF(AND($A590&lt;&gt;"",H$1&lt;&gt;""),SUMIFS(VM,Fecha,$A590,Linea,VLOOKUP(H$1,Data!$AP:$AR,3,FALSE),Cuenta,VLOOKUP(H$1,Data!$AP:$AR,2,FALSE))+SUMIFS(FX,Fecha,$A590,Linea,VLOOKUP(H$1,Data!$AP:$AR,3,FALSE),Cuenta,VLOOKUP(H$1,Data!$AP:$AR,2,FALSE))+H589,"")</f>
        <v/>
      </c>
      <c r="I590" s="3" t="str">
        <f>IF(AND($A590&lt;&gt;"",I$1&lt;&gt;""),SUMIFS(VM,Fecha,$A590,Linea,VLOOKUP(I$1,Data!$AP:$AR,3,FALSE),Cuenta,VLOOKUP(I$1,Data!$AP:$AR,2,FALSE))+SUMIFS(FX,Fecha,$A590,Linea,VLOOKUP(I$1,Data!$AP:$AR,3,FALSE),Cuenta,VLOOKUP(I$1,Data!$AP:$AR,2,FALSE))+I589,"")</f>
        <v/>
      </c>
      <c r="J590" s="3" t="str">
        <f>IF(AND($A590&lt;&gt;"",J$1&lt;&gt;""),SUMIFS(VM,Fecha,$A590,Linea,VLOOKUP(J$1,Data!$AP:$AR,3,FALSE),Cuenta,VLOOKUP(J$1,Data!$AP:$AR,2,FALSE))+SUMIFS(FX,Fecha,$A590,Linea,VLOOKUP(J$1,Data!$AP:$AR,3,FALSE),Cuenta,VLOOKUP(J$1,Data!$AP:$AR,2,FALSE))+J589,"")</f>
        <v/>
      </c>
      <c r="K590" s="3" t="str">
        <f>IF(AND($A590&lt;&gt;"",K$1&lt;&gt;""),SUMIFS(VM,Fecha,$A590,Linea,VLOOKUP(K$1,Data!$AP:$AR,3,FALSE),Cuenta,VLOOKUP(K$1,Data!$AP:$AR,2,FALSE))+SUMIFS(FX,Fecha,$A590,Linea,VLOOKUP(K$1,Data!$AP:$AR,3,FALSE),Cuenta,VLOOKUP(K$1,Data!$AP:$AR,2,FALSE))+K589,"")</f>
        <v/>
      </c>
      <c r="L590" s="3" t="str">
        <f>IF(AND($A590&lt;&gt;"",L$1&lt;&gt;""),SUMIFS(VM,Fecha,$A590,Linea,VLOOKUP(L$1,Data!$AP:$AR,3,FALSE),Cuenta,VLOOKUP(L$1,Data!$AP:$AR,2,FALSE))+SUMIFS(FX,Fecha,$A590,Linea,VLOOKUP(L$1,Data!$AP:$AR,3,FALSE),Cuenta,VLOOKUP(L$1,Data!$AP:$AR,2,FALSE))+L589,"")</f>
        <v/>
      </c>
      <c r="M590" s="3" t="str">
        <f>IF(AND($A590&lt;&gt;"",M$1&lt;&gt;""),SUMIFS(VM,Fecha,$A590,Linea,VLOOKUP(M$1,Data!$AP:$AR,3,FALSE),Cuenta,VLOOKUP(M$1,Data!$AP:$AR,2,FALSE))+SUMIFS(FX,Fecha,$A590,Linea,VLOOKUP(M$1,Data!$AP:$AR,3,FALSE),Cuenta,VLOOKUP(M$1,Data!$AP:$AR,2,FALSE))+M589,"")</f>
        <v/>
      </c>
      <c r="N590" s="3" t="str">
        <f>IF(AND($A590&lt;&gt;"",N$1&lt;&gt;""),SUMIFS(VM,Fecha,$A590,Linea,VLOOKUP(N$1,Data!$AP:$AR,3,FALSE),Cuenta,VLOOKUP(N$1,Data!$AP:$AR,2,FALSE))+SUMIFS(FX,Fecha,$A590,Linea,VLOOKUP(N$1,Data!$AP:$AR,3,FALSE),Cuenta,VLOOKUP(N$1,Data!$AP:$AR,2,FALSE))+N589,"")</f>
        <v/>
      </c>
    </row>
    <row r="591" spans="2:14" x14ac:dyDescent="0.25">
      <c r="B591" s="3" t="str">
        <f>IF(AND($A591&lt;&gt;"",B$1&lt;&gt;""),SUMIFS(VM,Fecha,$A591,Linea,VLOOKUP(B$1,Data!$AP:$AR,3,FALSE),Cuenta,VLOOKUP(B$1,Data!$AP:$AR,2,FALSE))+SUMIFS(FX,Fecha,$A591,Linea,VLOOKUP(B$1,Data!$AP:$AR,3,FALSE),Cuenta,VLOOKUP(B$1,Data!$AP:$AR,2,FALSE))+B590,"")</f>
        <v/>
      </c>
      <c r="C591" s="3" t="str">
        <f>IF(AND($A591&lt;&gt;"",C$1&lt;&gt;""),SUMIFS(VM,Fecha,$A591,Linea,VLOOKUP(C$1,Data!$AP:$AR,3,FALSE),Cuenta,VLOOKUP(C$1,Data!$AP:$AR,2,FALSE))+SUMIFS(FX,Fecha,$A591,Linea,VLOOKUP(C$1,Data!$AP:$AR,3,FALSE),Cuenta,VLOOKUP(C$1,Data!$AP:$AR,2,FALSE))+C590,"")</f>
        <v/>
      </c>
      <c r="D591" s="3" t="str">
        <f>IF(AND($A591&lt;&gt;"",D$1&lt;&gt;""),SUMIFS(VM,Fecha,$A591,Linea,VLOOKUP(D$1,Data!$AP:$AR,3,FALSE),Cuenta,VLOOKUP(D$1,Data!$AP:$AR,2,FALSE))+SUMIFS(FX,Fecha,$A591,Linea,VLOOKUP(D$1,Data!$AP:$AR,3,FALSE),Cuenta,VLOOKUP(D$1,Data!$AP:$AR,2,FALSE))+D590,"")</f>
        <v/>
      </c>
      <c r="E591" s="3" t="str">
        <f>IF(AND($A591&lt;&gt;"",E$1&lt;&gt;""),SUMIFS(VM,Fecha,$A591,Linea,VLOOKUP(E$1,Data!$AP:$AR,3,FALSE),Cuenta,VLOOKUP(E$1,Data!$AP:$AR,2,FALSE))+SUMIFS(FX,Fecha,$A591,Linea,VLOOKUP(E$1,Data!$AP:$AR,3,FALSE),Cuenta,VLOOKUP(E$1,Data!$AP:$AR,2,FALSE))+E590,"")</f>
        <v/>
      </c>
      <c r="F591" s="3" t="str">
        <f>IF(AND($A591&lt;&gt;"",F$1&lt;&gt;""),SUMIFS(VM,Fecha,$A591,Linea,VLOOKUP(F$1,Data!$AP:$AR,3,FALSE),Cuenta,VLOOKUP(F$1,Data!$AP:$AR,2,FALSE))+SUMIFS(FX,Fecha,$A591,Linea,VLOOKUP(F$1,Data!$AP:$AR,3,FALSE),Cuenta,VLOOKUP(F$1,Data!$AP:$AR,2,FALSE))+F590,"")</f>
        <v/>
      </c>
      <c r="G591" s="3" t="str">
        <f>IF(AND($A591&lt;&gt;"",G$1&lt;&gt;""),SUMIFS(VM,Fecha,$A591,Linea,VLOOKUP(G$1,Data!$AP:$AR,3,FALSE),Cuenta,VLOOKUP(G$1,Data!$AP:$AR,2,FALSE))+SUMIFS(FX,Fecha,$A591,Linea,VLOOKUP(G$1,Data!$AP:$AR,3,FALSE),Cuenta,VLOOKUP(G$1,Data!$AP:$AR,2,FALSE))+G590,"")</f>
        <v/>
      </c>
      <c r="H591" s="3" t="str">
        <f>IF(AND($A591&lt;&gt;"",H$1&lt;&gt;""),SUMIFS(VM,Fecha,$A591,Linea,VLOOKUP(H$1,Data!$AP:$AR,3,FALSE),Cuenta,VLOOKUP(H$1,Data!$AP:$AR,2,FALSE))+SUMIFS(FX,Fecha,$A591,Linea,VLOOKUP(H$1,Data!$AP:$AR,3,FALSE),Cuenta,VLOOKUP(H$1,Data!$AP:$AR,2,FALSE))+H590,"")</f>
        <v/>
      </c>
      <c r="I591" s="3" t="str">
        <f>IF(AND($A591&lt;&gt;"",I$1&lt;&gt;""),SUMIFS(VM,Fecha,$A591,Linea,VLOOKUP(I$1,Data!$AP:$AR,3,FALSE),Cuenta,VLOOKUP(I$1,Data!$AP:$AR,2,FALSE))+SUMIFS(FX,Fecha,$A591,Linea,VLOOKUP(I$1,Data!$AP:$AR,3,FALSE),Cuenta,VLOOKUP(I$1,Data!$AP:$AR,2,FALSE))+I590,"")</f>
        <v/>
      </c>
      <c r="J591" s="3" t="str">
        <f>IF(AND($A591&lt;&gt;"",J$1&lt;&gt;""),SUMIFS(VM,Fecha,$A591,Linea,VLOOKUP(J$1,Data!$AP:$AR,3,FALSE),Cuenta,VLOOKUP(J$1,Data!$AP:$AR,2,FALSE))+SUMIFS(FX,Fecha,$A591,Linea,VLOOKUP(J$1,Data!$AP:$AR,3,FALSE),Cuenta,VLOOKUP(J$1,Data!$AP:$AR,2,FALSE))+J590,"")</f>
        <v/>
      </c>
      <c r="K591" s="3" t="str">
        <f>IF(AND($A591&lt;&gt;"",K$1&lt;&gt;""),SUMIFS(VM,Fecha,$A591,Linea,VLOOKUP(K$1,Data!$AP:$AR,3,FALSE),Cuenta,VLOOKUP(K$1,Data!$AP:$AR,2,FALSE))+SUMIFS(FX,Fecha,$A591,Linea,VLOOKUP(K$1,Data!$AP:$AR,3,FALSE),Cuenta,VLOOKUP(K$1,Data!$AP:$AR,2,FALSE))+K590,"")</f>
        <v/>
      </c>
      <c r="L591" s="3" t="str">
        <f>IF(AND($A591&lt;&gt;"",L$1&lt;&gt;""),SUMIFS(VM,Fecha,$A591,Linea,VLOOKUP(L$1,Data!$AP:$AR,3,FALSE),Cuenta,VLOOKUP(L$1,Data!$AP:$AR,2,FALSE))+SUMIFS(FX,Fecha,$A591,Linea,VLOOKUP(L$1,Data!$AP:$AR,3,FALSE),Cuenta,VLOOKUP(L$1,Data!$AP:$AR,2,FALSE))+L590,"")</f>
        <v/>
      </c>
      <c r="M591" s="3" t="str">
        <f>IF(AND($A591&lt;&gt;"",M$1&lt;&gt;""),SUMIFS(VM,Fecha,$A591,Linea,VLOOKUP(M$1,Data!$AP:$AR,3,FALSE),Cuenta,VLOOKUP(M$1,Data!$AP:$AR,2,FALSE))+SUMIFS(FX,Fecha,$A591,Linea,VLOOKUP(M$1,Data!$AP:$AR,3,FALSE),Cuenta,VLOOKUP(M$1,Data!$AP:$AR,2,FALSE))+M590,"")</f>
        <v/>
      </c>
      <c r="N591" s="3" t="str">
        <f>IF(AND($A591&lt;&gt;"",N$1&lt;&gt;""),SUMIFS(VM,Fecha,$A591,Linea,VLOOKUP(N$1,Data!$AP:$AR,3,FALSE),Cuenta,VLOOKUP(N$1,Data!$AP:$AR,2,FALSE))+SUMIFS(FX,Fecha,$A591,Linea,VLOOKUP(N$1,Data!$AP:$AR,3,FALSE),Cuenta,VLOOKUP(N$1,Data!$AP:$AR,2,FALSE))+N590,"")</f>
        <v/>
      </c>
    </row>
    <row r="592" spans="2:14" x14ac:dyDescent="0.25">
      <c r="B592" s="3" t="str">
        <f>IF(AND($A592&lt;&gt;"",B$1&lt;&gt;""),SUMIFS(VM,Fecha,$A592,Linea,VLOOKUP(B$1,Data!$AP:$AR,3,FALSE),Cuenta,VLOOKUP(B$1,Data!$AP:$AR,2,FALSE))+SUMIFS(FX,Fecha,$A592,Linea,VLOOKUP(B$1,Data!$AP:$AR,3,FALSE),Cuenta,VLOOKUP(B$1,Data!$AP:$AR,2,FALSE))+B591,"")</f>
        <v/>
      </c>
      <c r="C592" s="3" t="str">
        <f>IF(AND($A592&lt;&gt;"",C$1&lt;&gt;""),SUMIFS(VM,Fecha,$A592,Linea,VLOOKUP(C$1,Data!$AP:$AR,3,FALSE),Cuenta,VLOOKUP(C$1,Data!$AP:$AR,2,FALSE))+SUMIFS(FX,Fecha,$A592,Linea,VLOOKUP(C$1,Data!$AP:$AR,3,FALSE),Cuenta,VLOOKUP(C$1,Data!$AP:$AR,2,FALSE))+C591,"")</f>
        <v/>
      </c>
      <c r="D592" s="3" t="str">
        <f>IF(AND($A592&lt;&gt;"",D$1&lt;&gt;""),SUMIFS(VM,Fecha,$A592,Linea,VLOOKUP(D$1,Data!$AP:$AR,3,FALSE),Cuenta,VLOOKUP(D$1,Data!$AP:$AR,2,FALSE))+SUMIFS(FX,Fecha,$A592,Linea,VLOOKUP(D$1,Data!$AP:$AR,3,FALSE),Cuenta,VLOOKUP(D$1,Data!$AP:$AR,2,FALSE))+D591,"")</f>
        <v/>
      </c>
      <c r="E592" s="3" t="str">
        <f>IF(AND($A592&lt;&gt;"",E$1&lt;&gt;""),SUMIFS(VM,Fecha,$A592,Linea,VLOOKUP(E$1,Data!$AP:$AR,3,FALSE),Cuenta,VLOOKUP(E$1,Data!$AP:$AR,2,FALSE))+SUMIFS(FX,Fecha,$A592,Linea,VLOOKUP(E$1,Data!$AP:$AR,3,FALSE),Cuenta,VLOOKUP(E$1,Data!$AP:$AR,2,FALSE))+E591,"")</f>
        <v/>
      </c>
      <c r="F592" s="3" t="str">
        <f>IF(AND($A592&lt;&gt;"",F$1&lt;&gt;""),SUMIFS(VM,Fecha,$A592,Linea,VLOOKUP(F$1,Data!$AP:$AR,3,FALSE),Cuenta,VLOOKUP(F$1,Data!$AP:$AR,2,FALSE))+SUMIFS(FX,Fecha,$A592,Linea,VLOOKUP(F$1,Data!$AP:$AR,3,FALSE),Cuenta,VLOOKUP(F$1,Data!$AP:$AR,2,FALSE))+F591,"")</f>
        <v/>
      </c>
      <c r="G592" s="3" t="str">
        <f>IF(AND($A592&lt;&gt;"",G$1&lt;&gt;""),SUMIFS(VM,Fecha,$A592,Linea,VLOOKUP(G$1,Data!$AP:$AR,3,FALSE),Cuenta,VLOOKUP(G$1,Data!$AP:$AR,2,FALSE))+SUMIFS(FX,Fecha,$A592,Linea,VLOOKUP(G$1,Data!$AP:$AR,3,FALSE),Cuenta,VLOOKUP(G$1,Data!$AP:$AR,2,FALSE))+G591,"")</f>
        <v/>
      </c>
      <c r="H592" s="3" t="str">
        <f>IF(AND($A592&lt;&gt;"",H$1&lt;&gt;""),SUMIFS(VM,Fecha,$A592,Linea,VLOOKUP(H$1,Data!$AP:$AR,3,FALSE),Cuenta,VLOOKUP(H$1,Data!$AP:$AR,2,FALSE))+SUMIFS(FX,Fecha,$A592,Linea,VLOOKUP(H$1,Data!$AP:$AR,3,FALSE),Cuenta,VLOOKUP(H$1,Data!$AP:$AR,2,FALSE))+H591,"")</f>
        <v/>
      </c>
      <c r="I592" s="3" t="str">
        <f>IF(AND($A592&lt;&gt;"",I$1&lt;&gt;""),SUMIFS(VM,Fecha,$A592,Linea,VLOOKUP(I$1,Data!$AP:$AR,3,FALSE),Cuenta,VLOOKUP(I$1,Data!$AP:$AR,2,FALSE))+SUMIFS(FX,Fecha,$A592,Linea,VLOOKUP(I$1,Data!$AP:$AR,3,FALSE),Cuenta,VLOOKUP(I$1,Data!$AP:$AR,2,FALSE))+I591,"")</f>
        <v/>
      </c>
      <c r="J592" s="3" t="str">
        <f>IF(AND($A592&lt;&gt;"",J$1&lt;&gt;""),SUMIFS(VM,Fecha,$A592,Linea,VLOOKUP(J$1,Data!$AP:$AR,3,FALSE),Cuenta,VLOOKUP(J$1,Data!$AP:$AR,2,FALSE))+SUMIFS(FX,Fecha,$A592,Linea,VLOOKUP(J$1,Data!$AP:$AR,3,FALSE),Cuenta,VLOOKUP(J$1,Data!$AP:$AR,2,FALSE))+J591,"")</f>
        <v/>
      </c>
      <c r="K592" s="3" t="str">
        <f>IF(AND($A592&lt;&gt;"",K$1&lt;&gt;""),SUMIFS(VM,Fecha,$A592,Linea,VLOOKUP(K$1,Data!$AP:$AR,3,FALSE),Cuenta,VLOOKUP(K$1,Data!$AP:$AR,2,FALSE))+SUMIFS(FX,Fecha,$A592,Linea,VLOOKUP(K$1,Data!$AP:$AR,3,FALSE),Cuenta,VLOOKUP(K$1,Data!$AP:$AR,2,FALSE))+K591,"")</f>
        <v/>
      </c>
      <c r="L592" s="3" t="str">
        <f>IF(AND($A592&lt;&gt;"",L$1&lt;&gt;""),SUMIFS(VM,Fecha,$A592,Linea,VLOOKUP(L$1,Data!$AP:$AR,3,FALSE),Cuenta,VLOOKUP(L$1,Data!$AP:$AR,2,FALSE))+SUMIFS(FX,Fecha,$A592,Linea,VLOOKUP(L$1,Data!$AP:$AR,3,FALSE),Cuenta,VLOOKUP(L$1,Data!$AP:$AR,2,FALSE))+L591,"")</f>
        <v/>
      </c>
      <c r="M592" s="3" t="str">
        <f>IF(AND($A592&lt;&gt;"",M$1&lt;&gt;""),SUMIFS(VM,Fecha,$A592,Linea,VLOOKUP(M$1,Data!$AP:$AR,3,FALSE),Cuenta,VLOOKUP(M$1,Data!$AP:$AR,2,FALSE))+SUMIFS(FX,Fecha,$A592,Linea,VLOOKUP(M$1,Data!$AP:$AR,3,FALSE),Cuenta,VLOOKUP(M$1,Data!$AP:$AR,2,FALSE))+M591,"")</f>
        <v/>
      </c>
      <c r="N592" s="3" t="str">
        <f>IF(AND($A592&lt;&gt;"",N$1&lt;&gt;""),SUMIFS(VM,Fecha,$A592,Linea,VLOOKUP(N$1,Data!$AP:$AR,3,FALSE),Cuenta,VLOOKUP(N$1,Data!$AP:$AR,2,FALSE))+SUMIFS(FX,Fecha,$A592,Linea,VLOOKUP(N$1,Data!$AP:$AR,3,FALSE),Cuenta,VLOOKUP(N$1,Data!$AP:$AR,2,FALSE))+N591,"")</f>
        <v/>
      </c>
    </row>
    <row r="593" spans="2:14" x14ac:dyDescent="0.25">
      <c r="B593" s="3" t="str">
        <f>IF(AND($A593&lt;&gt;"",B$1&lt;&gt;""),SUMIFS(VM,Fecha,$A593,Linea,VLOOKUP(B$1,Data!$AP:$AR,3,FALSE),Cuenta,VLOOKUP(B$1,Data!$AP:$AR,2,FALSE))+SUMIFS(FX,Fecha,$A593,Linea,VLOOKUP(B$1,Data!$AP:$AR,3,FALSE),Cuenta,VLOOKUP(B$1,Data!$AP:$AR,2,FALSE))+B592,"")</f>
        <v/>
      </c>
      <c r="C593" s="3" t="str">
        <f>IF(AND($A593&lt;&gt;"",C$1&lt;&gt;""),SUMIFS(VM,Fecha,$A593,Linea,VLOOKUP(C$1,Data!$AP:$AR,3,FALSE),Cuenta,VLOOKUP(C$1,Data!$AP:$AR,2,FALSE))+SUMIFS(FX,Fecha,$A593,Linea,VLOOKUP(C$1,Data!$AP:$AR,3,FALSE),Cuenta,VLOOKUP(C$1,Data!$AP:$AR,2,FALSE))+C592,"")</f>
        <v/>
      </c>
      <c r="D593" s="3" t="str">
        <f>IF(AND($A593&lt;&gt;"",D$1&lt;&gt;""),SUMIFS(VM,Fecha,$A593,Linea,VLOOKUP(D$1,Data!$AP:$AR,3,FALSE),Cuenta,VLOOKUP(D$1,Data!$AP:$AR,2,FALSE))+SUMIFS(FX,Fecha,$A593,Linea,VLOOKUP(D$1,Data!$AP:$AR,3,FALSE),Cuenta,VLOOKUP(D$1,Data!$AP:$AR,2,FALSE))+D592,"")</f>
        <v/>
      </c>
      <c r="E593" s="3" t="str">
        <f>IF(AND($A593&lt;&gt;"",E$1&lt;&gt;""),SUMIFS(VM,Fecha,$A593,Linea,VLOOKUP(E$1,Data!$AP:$AR,3,FALSE),Cuenta,VLOOKUP(E$1,Data!$AP:$AR,2,FALSE))+SUMIFS(FX,Fecha,$A593,Linea,VLOOKUP(E$1,Data!$AP:$AR,3,FALSE),Cuenta,VLOOKUP(E$1,Data!$AP:$AR,2,FALSE))+E592,"")</f>
        <v/>
      </c>
      <c r="F593" s="3" t="str">
        <f>IF(AND($A593&lt;&gt;"",F$1&lt;&gt;""),SUMIFS(VM,Fecha,$A593,Linea,VLOOKUP(F$1,Data!$AP:$AR,3,FALSE),Cuenta,VLOOKUP(F$1,Data!$AP:$AR,2,FALSE))+SUMIFS(FX,Fecha,$A593,Linea,VLOOKUP(F$1,Data!$AP:$AR,3,FALSE),Cuenta,VLOOKUP(F$1,Data!$AP:$AR,2,FALSE))+F592,"")</f>
        <v/>
      </c>
      <c r="G593" s="3" t="str">
        <f>IF(AND($A593&lt;&gt;"",G$1&lt;&gt;""),SUMIFS(VM,Fecha,$A593,Linea,VLOOKUP(G$1,Data!$AP:$AR,3,FALSE),Cuenta,VLOOKUP(G$1,Data!$AP:$AR,2,FALSE))+SUMIFS(FX,Fecha,$A593,Linea,VLOOKUP(G$1,Data!$AP:$AR,3,FALSE),Cuenta,VLOOKUP(G$1,Data!$AP:$AR,2,FALSE))+G592,"")</f>
        <v/>
      </c>
      <c r="H593" s="3" t="str">
        <f>IF(AND($A593&lt;&gt;"",H$1&lt;&gt;""),SUMIFS(VM,Fecha,$A593,Linea,VLOOKUP(H$1,Data!$AP:$AR,3,FALSE),Cuenta,VLOOKUP(H$1,Data!$AP:$AR,2,FALSE))+SUMIFS(FX,Fecha,$A593,Linea,VLOOKUP(H$1,Data!$AP:$AR,3,FALSE),Cuenta,VLOOKUP(H$1,Data!$AP:$AR,2,FALSE))+H592,"")</f>
        <v/>
      </c>
      <c r="I593" s="3" t="str">
        <f>IF(AND($A593&lt;&gt;"",I$1&lt;&gt;""),SUMIFS(VM,Fecha,$A593,Linea,VLOOKUP(I$1,Data!$AP:$AR,3,FALSE),Cuenta,VLOOKUP(I$1,Data!$AP:$AR,2,FALSE))+SUMIFS(FX,Fecha,$A593,Linea,VLOOKUP(I$1,Data!$AP:$AR,3,FALSE),Cuenta,VLOOKUP(I$1,Data!$AP:$AR,2,FALSE))+I592,"")</f>
        <v/>
      </c>
      <c r="J593" s="3" t="str">
        <f>IF(AND($A593&lt;&gt;"",J$1&lt;&gt;""),SUMIFS(VM,Fecha,$A593,Linea,VLOOKUP(J$1,Data!$AP:$AR,3,FALSE),Cuenta,VLOOKUP(J$1,Data!$AP:$AR,2,FALSE))+SUMIFS(FX,Fecha,$A593,Linea,VLOOKUP(J$1,Data!$AP:$AR,3,FALSE),Cuenta,VLOOKUP(J$1,Data!$AP:$AR,2,FALSE))+J592,"")</f>
        <v/>
      </c>
      <c r="K593" s="3" t="str">
        <f>IF(AND($A593&lt;&gt;"",K$1&lt;&gt;""),SUMIFS(VM,Fecha,$A593,Linea,VLOOKUP(K$1,Data!$AP:$AR,3,FALSE),Cuenta,VLOOKUP(K$1,Data!$AP:$AR,2,FALSE))+SUMIFS(FX,Fecha,$A593,Linea,VLOOKUP(K$1,Data!$AP:$AR,3,FALSE),Cuenta,VLOOKUP(K$1,Data!$AP:$AR,2,FALSE))+K592,"")</f>
        <v/>
      </c>
      <c r="L593" s="3" t="str">
        <f>IF(AND($A593&lt;&gt;"",L$1&lt;&gt;""),SUMIFS(VM,Fecha,$A593,Linea,VLOOKUP(L$1,Data!$AP:$AR,3,FALSE),Cuenta,VLOOKUP(L$1,Data!$AP:$AR,2,FALSE))+SUMIFS(FX,Fecha,$A593,Linea,VLOOKUP(L$1,Data!$AP:$AR,3,FALSE),Cuenta,VLOOKUP(L$1,Data!$AP:$AR,2,FALSE))+L592,"")</f>
        <v/>
      </c>
      <c r="M593" s="3" t="str">
        <f>IF(AND($A593&lt;&gt;"",M$1&lt;&gt;""),SUMIFS(VM,Fecha,$A593,Linea,VLOOKUP(M$1,Data!$AP:$AR,3,FALSE),Cuenta,VLOOKUP(M$1,Data!$AP:$AR,2,FALSE))+SUMIFS(FX,Fecha,$A593,Linea,VLOOKUP(M$1,Data!$AP:$AR,3,FALSE),Cuenta,VLOOKUP(M$1,Data!$AP:$AR,2,FALSE))+M592,"")</f>
        <v/>
      </c>
      <c r="N593" s="3" t="str">
        <f>IF(AND($A593&lt;&gt;"",N$1&lt;&gt;""),SUMIFS(VM,Fecha,$A593,Linea,VLOOKUP(N$1,Data!$AP:$AR,3,FALSE),Cuenta,VLOOKUP(N$1,Data!$AP:$AR,2,FALSE))+SUMIFS(FX,Fecha,$A593,Linea,VLOOKUP(N$1,Data!$AP:$AR,3,FALSE),Cuenta,VLOOKUP(N$1,Data!$AP:$AR,2,FALSE))+N592,"")</f>
        <v/>
      </c>
    </row>
    <row r="594" spans="2:14" x14ac:dyDescent="0.25">
      <c r="B594" s="3" t="str">
        <f>IF(AND($A594&lt;&gt;"",B$1&lt;&gt;""),SUMIFS(VM,Fecha,$A594,Linea,VLOOKUP(B$1,Data!$AP:$AR,3,FALSE),Cuenta,VLOOKUP(B$1,Data!$AP:$AR,2,FALSE))+SUMIFS(FX,Fecha,$A594,Linea,VLOOKUP(B$1,Data!$AP:$AR,3,FALSE),Cuenta,VLOOKUP(B$1,Data!$AP:$AR,2,FALSE))+B593,"")</f>
        <v/>
      </c>
      <c r="C594" s="3" t="str">
        <f>IF(AND($A594&lt;&gt;"",C$1&lt;&gt;""),SUMIFS(VM,Fecha,$A594,Linea,VLOOKUP(C$1,Data!$AP:$AR,3,FALSE),Cuenta,VLOOKUP(C$1,Data!$AP:$AR,2,FALSE))+SUMIFS(FX,Fecha,$A594,Linea,VLOOKUP(C$1,Data!$AP:$AR,3,FALSE),Cuenta,VLOOKUP(C$1,Data!$AP:$AR,2,FALSE))+C593,"")</f>
        <v/>
      </c>
      <c r="D594" s="3" t="str">
        <f>IF(AND($A594&lt;&gt;"",D$1&lt;&gt;""),SUMIFS(VM,Fecha,$A594,Linea,VLOOKUP(D$1,Data!$AP:$AR,3,FALSE),Cuenta,VLOOKUP(D$1,Data!$AP:$AR,2,FALSE))+SUMIFS(FX,Fecha,$A594,Linea,VLOOKUP(D$1,Data!$AP:$AR,3,FALSE),Cuenta,VLOOKUP(D$1,Data!$AP:$AR,2,FALSE))+D593,"")</f>
        <v/>
      </c>
      <c r="E594" s="3" t="str">
        <f>IF(AND($A594&lt;&gt;"",E$1&lt;&gt;""),SUMIFS(VM,Fecha,$A594,Linea,VLOOKUP(E$1,Data!$AP:$AR,3,FALSE),Cuenta,VLOOKUP(E$1,Data!$AP:$AR,2,FALSE))+SUMIFS(FX,Fecha,$A594,Linea,VLOOKUP(E$1,Data!$AP:$AR,3,FALSE),Cuenta,VLOOKUP(E$1,Data!$AP:$AR,2,FALSE))+E593,"")</f>
        <v/>
      </c>
      <c r="F594" s="3" t="str">
        <f>IF(AND($A594&lt;&gt;"",F$1&lt;&gt;""),SUMIFS(VM,Fecha,$A594,Linea,VLOOKUP(F$1,Data!$AP:$AR,3,FALSE),Cuenta,VLOOKUP(F$1,Data!$AP:$AR,2,FALSE))+SUMIFS(FX,Fecha,$A594,Linea,VLOOKUP(F$1,Data!$AP:$AR,3,FALSE),Cuenta,VLOOKUP(F$1,Data!$AP:$AR,2,FALSE))+F593,"")</f>
        <v/>
      </c>
      <c r="G594" s="3" t="str">
        <f>IF(AND($A594&lt;&gt;"",G$1&lt;&gt;""),SUMIFS(VM,Fecha,$A594,Linea,VLOOKUP(G$1,Data!$AP:$AR,3,FALSE),Cuenta,VLOOKUP(G$1,Data!$AP:$AR,2,FALSE))+SUMIFS(FX,Fecha,$A594,Linea,VLOOKUP(G$1,Data!$AP:$AR,3,FALSE),Cuenta,VLOOKUP(G$1,Data!$AP:$AR,2,FALSE))+G593,"")</f>
        <v/>
      </c>
      <c r="H594" s="3" t="str">
        <f>IF(AND($A594&lt;&gt;"",H$1&lt;&gt;""),SUMIFS(VM,Fecha,$A594,Linea,VLOOKUP(H$1,Data!$AP:$AR,3,FALSE),Cuenta,VLOOKUP(H$1,Data!$AP:$AR,2,FALSE))+SUMIFS(FX,Fecha,$A594,Linea,VLOOKUP(H$1,Data!$AP:$AR,3,FALSE),Cuenta,VLOOKUP(H$1,Data!$AP:$AR,2,FALSE))+H593,"")</f>
        <v/>
      </c>
      <c r="I594" s="3" t="str">
        <f>IF(AND($A594&lt;&gt;"",I$1&lt;&gt;""),SUMIFS(VM,Fecha,$A594,Linea,VLOOKUP(I$1,Data!$AP:$AR,3,FALSE),Cuenta,VLOOKUP(I$1,Data!$AP:$AR,2,FALSE))+SUMIFS(FX,Fecha,$A594,Linea,VLOOKUP(I$1,Data!$AP:$AR,3,FALSE),Cuenta,VLOOKUP(I$1,Data!$AP:$AR,2,FALSE))+I593,"")</f>
        <v/>
      </c>
      <c r="J594" s="3" t="str">
        <f>IF(AND($A594&lt;&gt;"",J$1&lt;&gt;""),SUMIFS(VM,Fecha,$A594,Linea,VLOOKUP(J$1,Data!$AP:$AR,3,FALSE),Cuenta,VLOOKUP(J$1,Data!$AP:$AR,2,FALSE))+SUMIFS(FX,Fecha,$A594,Linea,VLOOKUP(J$1,Data!$AP:$AR,3,FALSE),Cuenta,VLOOKUP(J$1,Data!$AP:$AR,2,FALSE))+J593,"")</f>
        <v/>
      </c>
      <c r="K594" s="3" t="str">
        <f>IF(AND($A594&lt;&gt;"",K$1&lt;&gt;""),SUMIFS(VM,Fecha,$A594,Linea,VLOOKUP(K$1,Data!$AP:$AR,3,FALSE),Cuenta,VLOOKUP(K$1,Data!$AP:$AR,2,FALSE))+SUMIFS(FX,Fecha,$A594,Linea,VLOOKUP(K$1,Data!$AP:$AR,3,FALSE),Cuenta,VLOOKUP(K$1,Data!$AP:$AR,2,FALSE))+K593,"")</f>
        <v/>
      </c>
      <c r="L594" s="3" t="str">
        <f>IF(AND($A594&lt;&gt;"",L$1&lt;&gt;""),SUMIFS(VM,Fecha,$A594,Linea,VLOOKUP(L$1,Data!$AP:$AR,3,FALSE),Cuenta,VLOOKUP(L$1,Data!$AP:$AR,2,FALSE))+SUMIFS(FX,Fecha,$A594,Linea,VLOOKUP(L$1,Data!$AP:$AR,3,FALSE),Cuenta,VLOOKUP(L$1,Data!$AP:$AR,2,FALSE))+L593,"")</f>
        <v/>
      </c>
      <c r="M594" s="3" t="str">
        <f>IF(AND($A594&lt;&gt;"",M$1&lt;&gt;""),SUMIFS(VM,Fecha,$A594,Linea,VLOOKUP(M$1,Data!$AP:$AR,3,FALSE),Cuenta,VLOOKUP(M$1,Data!$AP:$AR,2,FALSE))+SUMIFS(FX,Fecha,$A594,Linea,VLOOKUP(M$1,Data!$AP:$AR,3,FALSE),Cuenta,VLOOKUP(M$1,Data!$AP:$AR,2,FALSE))+M593,"")</f>
        <v/>
      </c>
      <c r="N594" s="3" t="str">
        <f>IF(AND($A594&lt;&gt;"",N$1&lt;&gt;""),SUMIFS(VM,Fecha,$A594,Linea,VLOOKUP(N$1,Data!$AP:$AR,3,FALSE),Cuenta,VLOOKUP(N$1,Data!$AP:$AR,2,FALSE))+SUMIFS(FX,Fecha,$A594,Linea,VLOOKUP(N$1,Data!$AP:$AR,3,FALSE),Cuenta,VLOOKUP(N$1,Data!$AP:$AR,2,FALSE))+N593,"")</f>
        <v/>
      </c>
    </row>
    <row r="595" spans="2:14" x14ac:dyDescent="0.25">
      <c r="B595" s="3" t="str">
        <f>IF(AND($A595&lt;&gt;"",B$1&lt;&gt;""),SUMIFS(VM,Fecha,$A595,Linea,VLOOKUP(B$1,Data!$AP:$AR,3,FALSE),Cuenta,VLOOKUP(B$1,Data!$AP:$AR,2,FALSE))+SUMIFS(FX,Fecha,$A595,Linea,VLOOKUP(B$1,Data!$AP:$AR,3,FALSE),Cuenta,VLOOKUP(B$1,Data!$AP:$AR,2,FALSE))+B594,"")</f>
        <v/>
      </c>
      <c r="C595" s="3" t="str">
        <f>IF(AND($A595&lt;&gt;"",C$1&lt;&gt;""),SUMIFS(VM,Fecha,$A595,Linea,VLOOKUP(C$1,Data!$AP:$AR,3,FALSE),Cuenta,VLOOKUP(C$1,Data!$AP:$AR,2,FALSE))+SUMIFS(FX,Fecha,$A595,Linea,VLOOKUP(C$1,Data!$AP:$AR,3,FALSE),Cuenta,VLOOKUP(C$1,Data!$AP:$AR,2,FALSE))+C594,"")</f>
        <v/>
      </c>
      <c r="D595" s="3" t="str">
        <f>IF(AND($A595&lt;&gt;"",D$1&lt;&gt;""),SUMIFS(VM,Fecha,$A595,Linea,VLOOKUP(D$1,Data!$AP:$AR,3,FALSE),Cuenta,VLOOKUP(D$1,Data!$AP:$AR,2,FALSE))+SUMIFS(FX,Fecha,$A595,Linea,VLOOKUP(D$1,Data!$AP:$AR,3,FALSE),Cuenta,VLOOKUP(D$1,Data!$AP:$AR,2,FALSE))+D594,"")</f>
        <v/>
      </c>
      <c r="E595" s="3" t="str">
        <f>IF(AND($A595&lt;&gt;"",E$1&lt;&gt;""),SUMIFS(VM,Fecha,$A595,Linea,VLOOKUP(E$1,Data!$AP:$AR,3,FALSE),Cuenta,VLOOKUP(E$1,Data!$AP:$AR,2,FALSE))+SUMIFS(FX,Fecha,$A595,Linea,VLOOKUP(E$1,Data!$AP:$AR,3,FALSE),Cuenta,VLOOKUP(E$1,Data!$AP:$AR,2,FALSE))+E594,"")</f>
        <v/>
      </c>
      <c r="F595" s="3" t="str">
        <f>IF(AND($A595&lt;&gt;"",F$1&lt;&gt;""),SUMIFS(VM,Fecha,$A595,Linea,VLOOKUP(F$1,Data!$AP:$AR,3,FALSE),Cuenta,VLOOKUP(F$1,Data!$AP:$AR,2,FALSE))+SUMIFS(FX,Fecha,$A595,Linea,VLOOKUP(F$1,Data!$AP:$AR,3,FALSE),Cuenta,VLOOKUP(F$1,Data!$AP:$AR,2,FALSE))+F594,"")</f>
        <v/>
      </c>
      <c r="G595" s="3" t="str">
        <f>IF(AND($A595&lt;&gt;"",G$1&lt;&gt;""),SUMIFS(VM,Fecha,$A595,Linea,VLOOKUP(G$1,Data!$AP:$AR,3,FALSE),Cuenta,VLOOKUP(G$1,Data!$AP:$AR,2,FALSE))+SUMIFS(FX,Fecha,$A595,Linea,VLOOKUP(G$1,Data!$AP:$AR,3,FALSE),Cuenta,VLOOKUP(G$1,Data!$AP:$AR,2,FALSE))+G594,"")</f>
        <v/>
      </c>
      <c r="H595" s="3" t="str">
        <f>IF(AND($A595&lt;&gt;"",H$1&lt;&gt;""),SUMIFS(VM,Fecha,$A595,Linea,VLOOKUP(H$1,Data!$AP:$AR,3,FALSE),Cuenta,VLOOKUP(H$1,Data!$AP:$AR,2,FALSE))+SUMIFS(FX,Fecha,$A595,Linea,VLOOKUP(H$1,Data!$AP:$AR,3,FALSE),Cuenta,VLOOKUP(H$1,Data!$AP:$AR,2,FALSE))+H594,"")</f>
        <v/>
      </c>
      <c r="I595" s="3" t="str">
        <f>IF(AND($A595&lt;&gt;"",I$1&lt;&gt;""),SUMIFS(VM,Fecha,$A595,Linea,VLOOKUP(I$1,Data!$AP:$AR,3,FALSE),Cuenta,VLOOKUP(I$1,Data!$AP:$AR,2,FALSE))+SUMIFS(FX,Fecha,$A595,Linea,VLOOKUP(I$1,Data!$AP:$AR,3,FALSE),Cuenta,VLOOKUP(I$1,Data!$AP:$AR,2,FALSE))+I594,"")</f>
        <v/>
      </c>
      <c r="J595" s="3" t="str">
        <f>IF(AND($A595&lt;&gt;"",J$1&lt;&gt;""),SUMIFS(VM,Fecha,$A595,Linea,VLOOKUP(J$1,Data!$AP:$AR,3,FALSE),Cuenta,VLOOKUP(J$1,Data!$AP:$AR,2,FALSE))+SUMIFS(FX,Fecha,$A595,Linea,VLOOKUP(J$1,Data!$AP:$AR,3,FALSE),Cuenta,VLOOKUP(J$1,Data!$AP:$AR,2,FALSE))+J594,"")</f>
        <v/>
      </c>
      <c r="K595" s="3" t="str">
        <f>IF(AND($A595&lt;&gt;"",K$1&lt;&gt;""),SUMIFS(VM,Fecha,$A595,Linea,VLOOKUP(K$1,Data!$AP:$AR,3,FALSE),Cuenta,VLOOKUP(K$1,Data!$AP:$AR,2,FALSE))+SUMIFS(FX,Fecha,$A595,Linea,VLOOKUP(K$1,Data!$AP:$AR,3,FALSE),Cuenta,VLOOKUP(K$1,Data!$AP:$AR,2,FALSE))+K594,"")</f>
        <v/>
      </c>
      <c r="L595" s="3" t="str">
        <f>IF(AND($A595&lt;&gt;"",L$1&lt;&gt;""),SUMIFS(VM,Fecha,$A595,Linea,VLOOKUP(L$1,Data!$AP:$AR,3,FALSE),Cuenta,VLOOKUP(L$1,Data!$AP:$AR,2,FALSE))+SUMIFS(FX,Fecha,$A595,Linea,VLOOKUP(L$1,Data!$AP:$AR,3,FALSE),Cuenta,VLOOKUP(L$1,Data!$AP:$AR,2,FALSE))+L594,"")</f>
        <v/>
      </c>
      <c r="M595" s="3" t="str">
        <f>IF(AND($A595&lt;&gt;"",M$1&lt;&gt;""),SUMIFS(VM,Fecha,$A595,Linea,VLOOKUP(M$1,Data!$AP:$AR,3,FALSE),Cuenta,VLOOKUP(M$1,Data!$AP:$AR,2,FALSE))+SUMIFS(FX,Fecha,$A595,Linea,VLOOKUP(M$1,Data!$AP:$AR,3,FALSE),Cuenta,VLOOKUP(M$1,Data!$AP:$AR,2,FALSE))+M594,"")</f>
        <v/>
      </c>
      <c r="N595" s="3" t="str">
        <f>IF(AND($A595&lt;&gt;"",N$1&lt;&gt;""),SUMIFS(VM,Fecha,$A595,Linea,VLOOKUP(N$1,Data!$AP:$AR,3,FALSE),Cuenta,VLOOKUP(N$1,Data!$AP:$AR,2,FALSE))+SUMIFS(FX,Fecha,$A595,Linea,VLOOKUP(N$1,Data!$AP:$AR,3,FALSE),Cuenta,VLOOKUP(N$1,Data!$AP:$AR,2,FALSE))+N594,"")</f>
        <v/>
      </c>
    </row>
    <row r="596" spans="2:14" x14ac:dyDescent="0.25">
      <c r="B596" s="3" t="str">
        <f>IF(AND($A596&lt;&gt;"",B$1&lt;&gt;""),SUMIFS(VM,Fecha,$A596,Linea,VLOOKUP(B$1,Data!$AP:$AR,3,FALSE),Cuenta,VLOOKUP(B$1,Data!$AP:$AR,2,FALSE))+SUMIFS(FX,Fecha,$A596,Linea,VLOOKUP(B$1,Data!$AP:$AR,3,FALSE),Cuenta,VLOOKUP(B$1,Data!$AP:$AR,2,FALSE))+B595,"")</f>
        <v/>
      </c>
      <c r="C596" s="3" t="str">
        <f>IF(AND($A596&lt;&gt;"",C$1&lt;&gt;""),SUMIFS(VM,Fecha,$A596,Linea,VLOOKUP(C$1,Data!$AP:$AR,3,FALSE),Cuenta,VLOOKUP(C$1,Data!$AP:$AR,2,FALSE))+SUMIFS(FX,Fecha,$A596,Linea,VLOOKUP(C$1,Data!$AP:$AR,3,FALSE),Cuenta,VLOOKUP(C$1,Data!$AP:$AR,2,FALSE))+C595,"")</f>
        <v/>
      </c>
      <c r="D596" s="3" t="str">
        <f>IF(AND($A596&lt;&gt;"",D$1&lt;&gt;""),SUMIFS(VM,Fecha,$A596,Linea,VLOOKUP(D$1,Data!$AP:$AR,3,FALSE),Cuenta,VLOOKUP(D$1,Data!$AP:$AR,2,FALSE))+SUMIFS(FX,Fecha,$A596,Linea,VLOOKUP(D$1,Data!$AP:$AR,3,FALSE),Cuenta,VLOOKUP(D$1,Data!$AP:$AR,2,FALSE))+D595,"")</f>
        <v/>
      </c>
      <c r="E596" s="3" t="str">
        <f>IF(AND($A596&lt;&gt;"",E$1&lt;&gt;""),SUMIFS(VM,Fecha,$A596,Linea,VLOOKUP(E$1,Data!$AP:$AR,3,FALSE),Cuenta,VLOOKUP(E$1,Data!$AP:$AR,2,FALSE))+SUMIFS(FX,Fecha,$A596,Linea,VLOOKUP(E$1,Data!$AP:$AR,3,FALSE),Cuenta,VLOOKUP(E$1,Data!$AP:$AR,2,FALSE))+E595,"")</f>
        <v/>
      </c>
      <c r="F596" s="3" t="str">
        <f>IF(AND($A596&lt;&gt;"",F$1&lt;&gt;""),SUMIFS(VM,Fecha,$A596,Linea,VLOOKUP(F$1,Data!$AP:$AR,3,FALSE),Cuenta,VLOOKUP(F$1,Data!$AP:$AR,2,FALSE))+SUMIFS(FX,Fecha,$A596,Linea,VLOOKUP(F$1,Data!$AP:$AR,3,FALSE),Cuenta,VLOOKUP(F$1,Data!$AP:$AR,2,FALSE))+F595,"")</f>
        <v/>
      </c>
      <c r="G596" s="3" t="str">
        <f>IF(AND($A596&lt;&gt;"",G$1&lt;&gt;""),SUMIFS(VM,Fecha,$A596,Linea,VLOOKUP(G$1,Data!$AP:$AR,3,FALSE),Cuenta,VLOOKUP(G$1,Data!$AP:$AR,2,FALSE))+SUMIFS(FX,Fecha,$A596,Linea,VLOOKUP(G$1,Data!$AP:$AR,3,FALSE),Cuenta,VLOOKUP(G$1,Data!$AP:$AR,2,FALSE))+G595,"")</f>
        <v/>
      </c>
      <c r="H596" s="3" t="str">
        <f>IF(AND($A596&lt;&gt;"",H$1&lt;&gt;""),SUMIFS(VM,Fecha,$A596,Linea,VLOOKUP(H$1,Data!$AP:$AR,3,FALSE),Cuenta,VLOOKUP(H$1,Data!$AP:$AR,2,FALSE))+SUMIFS(FX,Fecha,$A596,Linea,VLOOKUP(H$1,Data!$AP:$AR,3,FALSE),Cuenta,VLOOKUP(H$1,Data!$AP:$AR,2,FALSE))+H595,"")</f>
        <v/>
      </c>
      <c r="I596" s="3" t="str">
        <f>IF(AND($A596&lt;&gt;"",I$1&lt;&gt;""),SUMIFS(VM,Fecha,$A596,Linea,VLOOKUP(I$1,Data!$AP:$AR,3,FALSE),Cuenta,VLOOKUP(I$1,Data!$AP:$AR,2,FALSE))+SUMIFS(FX,Fecha,$A596,Linea,VLOOKUP(I$1,Data!$AP:$AR,3,FALSE),Cuenta,VLOOKUP(I$1,Data!$AP:$AR,2,FALSE))+I595,"")</f>
        <v/>
      </c>
      <c r="J596" s="3" t="str">
        <f>IF(AND($A596&lt;&gt;"",J$1&lt;&gt;""),SUMIFS(VM,Fecha,$A596,Linea,VLOOKUP(J$1,Data!$AP:$AR,3,FALSE),Cuenta,VLOOKUP(J$1,Data!$AP:$AR,2,FALSE))+SUMIFS(FX,Fecha,$A596,Linea,VLOOKUP(J$1,Data!$AP:$AR,3,FALSE),Cuenta,VLOOKUP(J$1,Data!$AP:$AR,2,FALSE))+J595,"")</f>
        <v/>
      </c>
      <c r="K596" s="3" t="str">
        <f>IF(AND($A596&lt;&gt;"",K$1&lt;&gt;""),SUMIFS(VM,Fecha,$A596,Linea,VLOOKUP(K$1,Data!$AP:$AR,3,FALSE),Cuenta,VLOOKUP(K$1,Data!$AP:$AR,2,FALSE))+SUMIFS(FX,Fecha,$A596,Linea,VLOOKUP(K$1,Data!$AP:$AR,3,FALSE),Cuenta,VLOOKUP(K$1,Data!$AP:$AR,2,FALSE))+K595,"")</f>
        <v/>
      </c>
      <c r="L596" s="3" t="str">
        <f>IF(AND($A596&lt;&gt;"",L$1&lt;&gt;""),SUMIFS(VM,Fecha,$A596,Linea,VLOOKUP(L$1,Data!$AP:$AR,3,FALSE),Cuenta,VLOOKUP(L$1,Data!$AP:$AR,2,FALSE))+SUMIFS(FX,Fecha,$A596,Linea,VLOOKUP(L$1,Data!$AP:$AR,3,FALSE),Cuenta,VLOOKUP(L$1,Data!$AP:$AR,2,FALSE))+L595,"")</f>
        <v/>
      </c>
      <c r="M596" s="3" t="str">
        <f>IF(AND($A596&lt;&gt;"",M$1&lt;&gt;""),SUMIFS(VM,Fecha,$A596,Linea,VLOOKUP(M$1,Data!$AP:$AR,3,FALSE),Cuenta,VLOOKUP(M$1,Data!$AP:$AR,2,FALSE))+SUMIFS(FX,Fecha,$A596,Linea,VLOOKUP(M$1,Data!$AP:$AR,3,FALSE),Cuenta,VLOOKUP(M$1,Data!$AP:$AR,2,FALSE))+M595,"")</f>
        <v/>
      </c>
      <c r="N596" s="3" t="str">
        <f>IF(AND($A596&lt;&gt;"",N$1&lt;&gt;""),SUMIFS(VM,Fecha,$A596,Linea,VLOOKUP(N$1,Data!$AP:$AR,3,FALSE),Cuenta,VLOOKUP(N$1,Data!$AP:$AR,2,FALSE))+SUMIFS(FX,Fecha,$A596,Linea,VLOOKUP(N$1,Data!$AP:$AR,3,FALSE),Cuenta,VLOOKUP(N$1,Data!$AP:$AR,2,FALSE))+N595,"")</f>
        <v/>
      </c>
    </row>
    <row r="597" spans="2:14" x14ac:dyDescent="0.25">
      <c r="B597" s="3" t="str">
        <f>IF(AND($A597&lt;&gt;"",B$1&lt;&gt;""),SUMIFS(VM,Fecha,$A597,Linea,VLOOKUP(B$1,Data!$AP:$AR,3,FALSE),Cuenta,VLOOKUP(B$1,Data!$AP:$AR,2,FALSE))+SUMIFS(FX,Fecha,$A597,Linea,VLOOKUP(B$1,Data!$AP:$AR,3,FALSE),Cuenta,VLOOKUP(B$1,Data!$AP:$AR,2,FALSE))+B596,"")</f>
        <v/>
      </c>
      <c r="C597" s="3" t="str">
        <f>IF(AND($A597&lt;&gt;"",C$1&lt;&gt;""),SUMIFS(VM,Fecha,$A597,Linea,VLOOKUP(C$1,Data!$AP:$AR,3,FALSE),Cuenta,VLOOKUP(C$1,Data!$AP:$AR,2,FALSE))+SUMIFS(FX,Fecha,$A597,Linea,VLOOKUP(C$1,Data!$AP:$AR,3,FALSE),Cuenta,VLOOKUP(C$1,Data!$AP:$AR,2,FALSE))+C596,"")</f>
        <v/>
      </c>
      <c r="D597" s="3" t="str">
        <f>IF(AND($A597&lt;&gt;"",D$1&lt;&gt;""),SUMIFS(VM,Fecha,$A597,Linea,VLOOKUP(D$1,Data!$AP:$AR,3,FALSE),Cuenta,VLOOKUP(D$1,Data!$AP:$AR,2,FALSE))+SUMIFS(FX,Fecha,$A597,Linea,VLOOKUP(D$1,Data!$AP:$AR,3,FALSE),Cuenta,VLOOKUP(D$1,Data!$AP:$AR,2,FALSE))+D596,"")</f>
        <v/>
      </c>
      <c r="E597" s="3" t="str">
        <f>IF(AND($A597&lt;&gt;"",E$1&lt;&gt;""),SUMIFS(VM,Fecha,$A597,Linea,VLOOKUP(E$1,Data!$AP:$AR,3,FALSE),Cuenta,VLOOKUP(E$1,Data!$AP:$AR,2,FALSE))+SUMIFS(FX,Fecha,$A597,Linea,VLOOKUP(E$1,Data!$AP:$AR,3,FALSE),Cuenta,VLOOKUP(E$1,Data!$AP:$AR,2,FALSE))+E596,"")</f>
        <v/>
      </c>
      <c r="F597" s="3" t="str">
        <f>IF(AND($A597&lt;&gt;"",F$1&lt;&gt;""),SUMIFS(VM,Fecha,$A597,Linea,VLOOKUP(F$1,Data!$AP:$AR,3,FALSE),Cuenta,VLOOKUP(F$1,Data!$AP:$AR,2,FALSE))+SUMIFS(FX,Fecha,$A597,Linea,VLOOKUP(F$1,Data!$AP:$AR,3,FALSE),Cuenta,VLOOKUP(F$1,Data!$AP:$AR,2,FALSE))+F596,"")</f>
        <v/>
      </c>
      <c r="G597" s="3" t="str">
        <f>IF(AND($A597&lt;&gt;"",G$1&lt;&gt;""),SUMIFS(VM,Fecha,$A597,Linea,VLOOKUP(G$1,Data!$AP:$AR,3,FALSE),Cuenta,VLOOKUP(G$1,Data!$AP:$AR,2,FALSE))+SUMIFS(FX,Fecha,$A597,Linea,VLOOKUP(G$1,Data!$AP:$AR,3,FALSE),Cuenta,VLOOKUP(G$1,Data!$AP:$AR,2,FALSE))+G596,"")</f>
        <v/>
      </c>
      <c r="H597" s="3" t="str">
        <f>IF(AND($A597&lt;&gt;"",H$1&lt;&gt;""),SUMIFS(VM,Fecha,$A597,Linea,VLOOKUP(H$1,Data!$AP:$AR,3,FALSE),Cuenta,VLOOKUP(H$1,Data!$AP:$AR,2,FALSE))+SUMIFS(FX,Fecha,$A597,Linea,VLOOKUP(H$1,Data!$AP:$AR,3,FALSE),Cuenta,VLOOKUP(H$1,Data!$AP:$AR,2,FALSE))+H596,"")</f>
        <v/>
      </c>
      <c r="I597" s="3" t="str">
        <f>IF(AND($A597&lt;&gt;"",I$1&lt;&gt;""),SUMIFS(VM,Fecha,$A597,Linea,VLOOKUP(I$1,Data!$AP:$AR,3,FALSE),Cuenta,VLOOKUP(I$1,Data!$AP:$AR,2,FALSE))+SUMIFS(FX,Fecha,$A597,Linea,VLOOKUP(I$1,Data!$AP:$AR,3,FALSE),Cuenta,VLOOKUP(I$1,Data!$AP:$AR,2,FALSE))+I596,"")</f>
        <v/>
      </c>
      <c r="J597" s="3" t="str">
        <f>IF(AND($A597&lt;&gt;"",J$1&lt;&gt;""),SUMIFS(VM,Fecha,$A597,Linea,VLOOKUP(J$1,Data!$AP:$AR,3,FALSE),Cuenta,VLOOKUP(J$1,Data!$AP:$AR,2,FALSE))+SUMIFS(FX,Fecha,$A597,Linea,VLOOKUP(J$1,Data!$AP:$AR,3,FALSE),Cuenta,VLOOKUP(J$1,Data!$AP:$AR,2,FALSE))+J596,"")</f>
        <v/>
      </c>
      <c r="K597" s="3" t="str">
        <f>IF(AND($A597&lt;&gt;"",K$1&lt;&gt;""),SUMIFS(VM,Fecha,$A597,Linea,VLOOKUP(K$1,Data!$AP:$AR,3,FALSE),Cuenta,VLOOKUP(K$1,Data!$AP:$AR,2,FALSE))+SUMIFS(FX,Fecha,$A597,Linea,VLOOKUP(K$1,Data!$AP:$AR,3,FALSE),Cuenta,VLOOKUP(K$1,Data!$AP:$AR,2,FALSE))+K596,"")</f>
        <v/>
      </c>
      <c r="L597" s="3" t="str">
        <f>IF(AND($A597&lt;&gt;"",L$1&lt;&gt;""),SUMIFS(VM,Fecha,$A597,Linea,VLOOKUP(L$1,Data!$AP:$AR,3,FALSE),Cuenta,VLOOKUP(L$1,Data!$AP:$AR,2,FALSE))+SUMIFS(FX,Fecha,$A597,Linea,VLOOKUP(L$1,Data!$AP:$AR,3,FALSE),Cuenta,VLOOKUP(L$1,Data!$AP:$AR,2,FALSE))+L596,"")</f>
        <v/>
      </c>
      <c r="M597" s="3" t="str">
        <f>IF(AND($A597&lt;&gt;"",M$1&lt;&gt;""),SUMIFS(VM,Fecha,$A597,Linea,VLOOKUP(M$1,Data!$AP:$AR,3,FALSE),Cuenta,VLOOKUP(M$1,Data!$AP:$AR,2,FALSE))+SUMIFS(FX,Fecha,$A597,Linea,VLOOKUP(M$1,Data!$AP:$AR,3,FALSE),Cuenta,VLOOKUP(M$1,Data!$AP:$AR,2,FALSE))+M596,"")</f>
        <v/>
      </c>
      <c r="N597" s="3" t="str">
        <f>IF(AND($A597&lt;&gt;"",N$1&lt;&gt;""),SUMIFS(VM,Fecha,$A597,Linea,VLOOKUP(N$1,Data!$AP:$AR,3,FALSE),Cuenta,VLOOKUP(N$1,Data!$AP:$AR,2,FALSE))+SUMIFS(FX,Fecha,$A597,Linea,VLOOKUP(N$1,Data!$AP:$AR,3,FALSE),Cuenta,VLOOKUP(N$1,Data!$AP:$AR,2,FALSE))+N596,"")</f>
        <v/>
      </c>
    </row>
    <row r="598" spans="2:14" x14ac:dyDescent="0.25">
      <c r="B598" s="3" t="str">
        <f>IF(AND($A598&lt;&gt;"",B$1&lt;&gt;""),SUMIFS(VM,Fecha,$A598,Linea,VLOOKUP(B$1,Data!$AP:$AR,3,FALSE),Cuenta,VLOOKUP(B$1,Data!$AP:$AR,2,FALSE))+SUMIFS(FX,Fecha,$A598,Linea,VLOOKUP(B$1,Data!$AP:$AR,3,FALSE),Cuenta,VLOOKUP(B$1,Data!$AP:$AR,2,FALSE))+B597,"")</f>
        <v/>
      </c>
      <c r="C598" s="3" t="str">
        <f>IF(AND($A598&lt;&gt;"",C$1&lt;&gt;""),SUMIFS(VM,Fecha,$A598,Linea,VLOOKUP(C$1,Data!$AP:$AR,3,FALSE),Cuenta,VLOOKUP(C$1,Data!$AP:$AR,2,FALSE))+SUMIFS(FX,Fecha,$A598,Linea,VLOOKUP(C$1,Data!$AP:$AR,3,FALSE),Cuenta,VLOOKUP(C$1,Data!$AP:$AR,2,FALSE))+C597,"")</f>
        <v/>
      </c>
      <c r="D598" s="3" t="str">
        <f>IF(AND($A598&lt;&gt;"",D$1&lt;&gt;""),SUMIFS(VM,Fecha,$A598,Linea,VLOOKUP(D$1,Data!$AP:$AR,3,FALSE),Cuenta,VLOOKUP(D$1,Data!$AP:$AR,2,FALSE))+SUMIFS(FX,Fecha,$A598,Linea,VLOOKUP(D$1,Data!$AP:$AR,3,FALSE),Cuenta,VLOOKUP(D$1,Data!$AP:$AR,2,FALSE))+D597,"")</f>
        <v/>
      </c>
      <c r="E598" s="3" t="str">
        <f>IF(AND($A598&lt;&gt;"",E$1&lt;&gt;""),SUMIFS(VM,Fecha,$A598,Linea,VLOOKUP(E$1,Data!$AP:$AR,3,FALSE),Cuenta,VLOOKUP(E$1,Data!$AP:$AR,2,FALSE))+SUMIFS(FX,Fecha,$A598,Linea,VLOOKUP(E$1,Data!$AP:$AR,3,FALSE),Cuenta,VLOOKUP(E$1,Data!$AP:$AR,2,FALSE))+E597,"")</f>
        <v/>
      </c>
      <c r="F598" s="3" t="str">
        <f>IF(AND($A598&lt;&gt;"",F$1&lt;&gt;""),SUMIFS(VM,Fecha,$A598,Linea,VLOOKUP(F$1,Data!$AP:$AR,3,FALSE),Cuenta,VLOOKUP(F$1,Data!$AP:$AR,2,FALSE))+SUMIFS(FX,Fecha,$A598,Linea,VLOOKUP(F$1,Data!$AP:$AR,3,FALSE),Cuenta,VLOOKUP(F$1,Data!$AP:$AR,2,FALSE))+F597,"")</f>
        <v/>
      </c>
      <c r="G598" s="3" t="str">
        <f>IF(AND($A598&lt;&gt;"",G$1&lt;&gt;""),SUMIFS(VM,Fecha,$A598,Linea,VLOOKUP(G$1,Data!$AP:$AR,3,FALSE),Cuenta,VLOOKUP(G$1,Data!$AP:$AR,2,FALSE))+SUMIFS(FX,Fecha,$A598,Linea,VLOOKUP(G$1,Data!$AP:$AR,3,FALSE),Cuenta,VLOOKUP(G$1,Data!$AP:$AR,2,FALSE))+G597,"")</f>
        <v/>
      </c>
      <c r="H598" s="3" t="str">
        <f>IF(AND($A598&lt;&gt;"",H$1&lt;&gt;""),SUMIFS(VM,Fecha,$A598,Linea,VLOOKUP(H$1,Data!$AP:$AR,3,FALSE),Cuenta,VLOOKUP(H$1,Data!$AP:$AR,2,FALSE))+SUMIFS(FX,Fecha,$A598,Linea,VLOOKUP(H$1,Data!$AP:$AR,3,FALSE),Cuenta,VLOOKUP(H$1,Data!$AP:$AR,2,FALSE))+H597,"")</f>
        <v/>
      </c>
      <c r="I598" s="3" t="str">
        <f>IF(AND($A598&lt;&gt;"",I$1&lt;&gt;""),SUMIFS(VM,Fecha,$A598,Linea,VLOOKUP(I$1,Data!$AP:$AR,3,FALSE),Cuenta,VLOOKUP(I$1,Data!$AP:$AR,2,FALSE))+SUMIFS(FX,Fecha,$A598,Linea,VLOOKUP(I$1,Data!$AP:$AR,3,FALSE),Cuenta,VLOOKUP(I$1,Data!$AP:$AR,2,FALSE))+I597,"")</f>
        <v/>
      </c>
      <c r="J598" s="3" t="str">
        <f>IF(AND($A598&lt;&gt;"",J$1&lt;&gt;""),SUMIFS(VM,Fecha,$A598,Linea,VLOOKUP(J$1,Data!$AP:$AR,3,FALSE),Cuenta,VLOOKUP(J$1,Data!$AP:$AR,2,FALSE))+SUMIFS(FX,Fecha,$A598,Linea,VLOOKUP(J$1,Data!$AP:$AR,3,FALSE),Cuenta,VLOOKUP(J$1,Data!$AP:$AR,2,FALSE))+J597,"")</f>
        <v/>
      </c>
      <c r="K598" s="3" t="str">
        <f>IF(AND($A598&lt;&gt;"",K$1&lt;&gt;""),SUMIFS(VM,Fecha,$A598,Linea,VLOOKUP(K$1,Data!$AP:$AR,3,FALSE),Cuenta,VLOOKUP(K$1,Data!$AP:$AR,2,FALSE))+SUMIFS(FX,Fecha,$A598,Linea,VLOOKUP(K$1,Data!$AP:$AR,3,FALSE),Cuenta,VLOOKUP(K$1,Data!$AP:$AR,2,FALSE))+K597,"")</f>
        <v/>
      </c>
      <c r="L598" s="3" t="str">
        <f>IF(AND($A598&lt;&gt;"",L$1&lt;&gt;""),SUMIFS(VM,Fecha,$A598,Linea,VLOOKUP(L$1,Data!$AP:$AR,3,FALSE),Cuenta,VLOOKUP(L$1,Data!$AP:$AR,2,FALSE))+SUMIFS(FX,Fecha,$A598,Linea,VLOOKUP(L$1,Data!$AP:$AR,3,FALSE),Cuenta,VLOOKUP(L$1,Data!$AP:$AR,2,FALSE))+L597,"")</f>
        <v/>
      </c>
      <c r="M598" s="3" t="str">
        <f>IF(AND($A598&lt;&gt;"",M$1&lt;&gt;""),SUMIFS(VM,Fecha,$A598,Linea,VLOOKUP(M$1,Data!$AP:$AR,3,FALSE),Cuenta,VLOOKUP(M$1,Data!$AP:$AR,2,FALSE))+SUMIFS(FX,Fecha,$A598,Linea,VLOOKUP(M$1,Data!$AP:$AR,3,FALSE),Cuenta,VLOOKUP(M$1,Data!$AP:$AR,2,FALSE))+M597,"")</f>
        <v/>
      </c>
      <c r="N598" s="3" t="str">
        <f>IF(AND($A598&lt;&gt;"",N$1&lt;&gt;""),SUMIFS(VM,Fecha,$A598,Linea,VLOOKUP(N$1,Data!$AP:$AR,3,FALSE),Cuenta,VLOOKUP(N$1,Data!$AP:$AR,2,FALSE))+SUMIFS(FX,Fecha,$A598,Linea,VLOOKUP(N$1,Data!$AP:$AR,3,FALSE),Cuenta,VLOOKUP(N$1,Data!$AP:$AR,2,FALSE))+N597,"")</f>
        <v/>
      </c>
    </row>
    <row r="599" spans="2:14" x14ac:dyDescent="0.25">
      <c r="B599" s="3" t="str">
        <f>IF(AND($A599&lt;&gt;"",B$1&lt;&gt;""),SUMIFS(VM,Fecha,$A599,Linea,VLOOKUP(B$1,Data!$AP:$AR,3,FALSE),Cuenta,VLOOKUP(B$1,Data!$AP:$AR,2,FALSE))+SUMIFS(FX,Fecha,$A599,Linea,VLOOKUP(B$1,Data!$AP:$AR,3,FALSE),Cuenta,VLOOKUP(B$1,Data!$AP:$AR,2,FALSE))+B598,"")</f>
        <v/>
      </c>
      <c r="C599" s="3" t="str">
        <f>IF(AND($A599&lt;&gt;"",C$1&lt;&gt;""),SUMIFS(VM,Fecha,$A599,Linea,VLOOKUP(C$1,Data!$AP:$AR,3,FALSE),Cuenta,VLOOKUP(C$1,Data!$AP:$AR,2,FALSE))+SUMIFS(FX,Fecha,$A599,Linea,VLOOKUP(C$1,Data!$AP:$AR,3,FALSE),Cuenta,VLOOKUP(C$1,Data!$AP:$AR,2,FALSE))+C598,"")</f>
        <v/>
      </c>
      <c r="D599" s="3" t="str">
        <f>IF(AND($A599&lt;&gt;"",D$1&lt;&gt;""),SUMIFS(VM,Fecha,$A599,Linea,VLOOKUP(D$1,Data!$AP:$AR,3,FALSE),Cuenta,VLOOKUP(D$1,Data!$AP:$AR,2,FALSE))+SUMIFS(FX,Fecha,$A599,Linea,VLOOKUP(D$1,Data!$AP:$AR,3,FALSE),Cuenta,VLOOKUP(D$1,Data!$AP:$AR,2,FALSE))+D598,"")</f>
        <v/>
      </c>
      <c r="E599" s="3" t="str">
        <f>IF(AND($A599&lt;&gt;"",E$1&lt;&gt;""),SUMIFS(VM,Fecha,$A599,Linea,VLOOKUP(E$1,Data!$AP:$AR,3,FALSE),Cuenta,VLOOKUP(E$1,Data!$AP:$AR,2,FALSE))+SUMIFS(FX,Fecha,$A599,Linea,VLOOKUP(E$1,Data!$AP:$AR,3,FALSE),Cuenta,VLOOKUP(E$1,Data!$AP:$AR,2,FALSE))+E598,"")</f>
        <v/>
      </c>
      <c r="F599" s="3" t="str">
        <f>IF(AND($A599&lt;&gt;"",F$1&lt;&gt;""),SUMIFS(VM,Fecha,$A599,Linea,VLOOKUP(F$1,Data!$AP:$AR,3,FALSE),Cuenta,VLOOKUP(F$1,Data!$AP:$AR,2,FALSE))+SUMIFS(FX,Fecha,$A599,Linea,VLOOKUP(F$1,Data!$AP:$AR,3,FALSE),Cuenta,VLOOKUP(F$1,Data!$AP:$AR,2,FALSE))+F598,"")</f>
        <v/>
      </c>
      <c r="G599" s="3" t="str">
        <f>IF(AND($A599&lt;&gt;"",G$1&lt;&gt;""),SUMIFS(VM,Fecha,$A599,Linea,VLOOKUP(G$1,Data!$AP:$AR,3,FALSE),Cuenta,VLOOKUP(G$1,Data!$AP:$AR,2,FALSE))+SUMIFS(FX,Fecha,$A599,Linea,VLOOKUP(G$1,Data!$AP:$AR,3,FALSE),Cuenta,VLOOKUP(G$1,Data!$AP:$AR,2,FALSE))+G598,"")</f>
        <v/>
      </c>
      <c r="H599" s="3" t="str">
        <f>IF(AND($A599&lt;&gt;"",H$1&lt;&gt;""),SUMIFS(VM,Fecha,$A599,Linea,VLOOKUP(H$1,Data!$AP:$AR,3,FALSE),Cuenta,VLOOKUP(H$1,Data!$AP:$AR,2,FALSE))+SUMIFS(FX,Fecha,$A599,Linea,VLOOKUP(H$1,Data!$AP:$AR,3,FALSE),Cuenta,VLOOKUP(H$1,Data!$AP:$AR,2,FALSE))+H598,"")</f>
        <v/>
      </c>
      <c r="I599" s="3" t="str">
        <f>IF(AND($A599&lt;&gt;"",I$1&lt;&gt;""),SUMIFS(VM,Fecha,$A599,Linea,VLOOKUP(I$1,Data!$AP:$AR,3,FALSE),Cuenta,VLOOKUP(I$1,Data!$AP:$AR,2,FALSE))+SUMIFS(FX,Fecha,$A599,Linea,VLOOKUP(I$1,Data!$AP:$AR,3,FALSE),Cuenta,VLOOKUP(I$1,Data!$AP:$AR,2,FALSE))+I598,"")</f>
        <v/>
      </c>
      <c r="J599" s="3" t="str">
        <f>IF(AND($A599&lt;&gt;"",J$1&lt;&gt;""),SUMIFS(VM,Fecha,$A599,Linea,VLOOKUP(J$1,Data!$AP:$AR,3,FALSE),Cuenta,VLOOKUP(J$1,Data!$AP:$AR,2,FALSE))+SUMIFS(FX,Fecha,$A599,Linea,VLOOKUP(J$1,Data!$AP:$AR,3,FALSE),Cuenta,VLOOKUP(J$1,Data!$AP:$AR,2,FALSE))+J598,"")</f>
        <v/>
      </c>
      <c r="K599" s="3" t="str">
        <f>IF(AND($A599&lt;&gt;"",K$1&lt;&gt;""),SUMIFS(VM,Fecha,$A599,Linea,VLOOKUP(K$1,Data!$AP:$AR,3,FALSE),Cuenta,VLOOKUP(K$1,Data!$AP:$AR,2,FALSE))+SUMIFS(FX,Fecha,$A599,Linea,VLOOKUP(K$1,Data!$AP:$AR,3,FALSE),Cuenta,VLOOKUP(K$1,Data!$AP:$AR,2,FALSE))+K598,"")</f>
        <v/>
      </c>
      <c r="L599" s="3" t="str">
        <f>IF(AND($A599&lt;&gt;"",L$1&lt;&gt;""),SUMIFS(VM,Fecha,$A599,Linea,VLOOKUP(L$1,Data!$AP:$AR,3,FALSE),Cuenta,VLOOKUP(L$1,Data!$AP:$AR,2,FALSE))+SUMIFS(FX,Fecha,$A599,Linea,VLOOKUP(L$1,Data!$AP:$AR,3,FALSE),Cuenta,VLOOKUP(L$1,Data!$AP:$AR,2,FALSE))+L598,"")</f>
        <v/>
      </c>
      <c r="M599" s="3" t="str">
        <f>IF(AND($A599&lt;&gt;"",M$1&lt;&gt;""),SUMIFS(VM,Fecha,$A599,Linea,VLOOKUP(M$1,Data!$AP:$AR,3,FALSE),Cuenta,VLOOKUP(M$1,Data!$AP:$AR,2,FALSE))+SUMIFS(FX,Fecha,$A599,Linea,VLOOKUP(M$1,Data!$AP:$AR,3,FALSE),Cuenta,VLOOKUP(M$1,Data!$AP:$AR,2,FALSE))+M598,"")</f>
        <v/>
      </c>
      <c r="N599" s="3" t="str">
        <f>IF(AND($A599&lt;&gt;"",N$1&lt;&gt;""),SUMIFS(VM,Fecha,$A599,Linea,VLOOKUP(N$1,Data!$AP:$AR,3,FALSE),Cuenta,VLOOKUP(N$1,Data!$AP:$AR,2,FALSE))+SUMIFS(FX,Fecha,$A599,Linea,VLOOKUP(N$1,Data!$AP:$AR,3,FALSE),Cuenta,VLOOKUP(N$1,Data!$AP:$AR,2,FALSE))+N598,"")</f>
        <v/>
      </c>
    </row>
    <row r="600" spans="2:14" x14ac:dyDescent="0.25">
      <c r="B600" s="3" t="str">
        <f>IF(AND($A600&lt;&gt;"",B$1&lt;&gt;""),SUMIFS(VM,Fecha,$A600,Linea,VLOOKUP(B$1,Data!$AP:$AR,3,FALSE),Cuenta,VLOOKUP(B$1,Data!$AP:$AR,2,FALSE))+SUMIFS(FX,Fecha,$A600,Linea,VLOOKUP(B$1,Data!$AP:$AR,3,FALSE),Cuenta,VLOOKUP(B$1,Data!$AP:$AR,2,FALSE))+B599,"")</f>
        <v/>
      </c>
      <c r="C600" s="3" t="str">
        <f>IF(AND($A600&lt;&gt;"",C$1&lt;&gt;""),SUMIFS(VM,Fecha,$A600,Linea,VLOOKUP(C$1,Data!$AP:$AR,3,FALSE),Cuenta,VLOOKUP(C$1,Data!$AP:$AR,2,FALSE))+SUMIFS(FX,Fecha,$A600,Linea,VLOOKUP(C$1,Data!$AP:$AR,3,FALSE),Cuenta,VLOOKUP(C$1,Data!$AP:$AR,2,FALSE))+C599,"")</f>
        <v/>
      </c>
      <c r="D600" s="3" t="str">
        <f>IF(AND($A600&lt;&gt;"",D$1&lt;&gt;""),SUMIFS(VM,Fecha,$A600,Linea,VLOOKUP(D$1,Data!$AP:$AR,3,FALSE),Cuenta,VLOOKUP(D$1,Data!$AP:$AR,2,FALSE))+SUMIFS(FX,Fecha,$A600,Linea,VLOOKUP(D$1,Data!$AP:$AR,3,FALSE),Cuenta,VLOOKUP(D$1,Data!$AP:$AR,2,FALSE))+D599,"")</f>
        <v/>
      </c>
      <c r="E600" s="3" t="str">
        <f>IF(AND($A600&lt;&gt;"",E$1&lt;&gt;""),SUMIFS(VM,Fecha,$A600,Linea,VLOOKUP(E$1,Data!$AP:$AR,3,FALSE),Cuenta,VLOOKUP(E$1,Data!$AP:$AR,2,FALSE))+SUMIFS(FX,Fecha,$A600,Linea,VLOOKUP(E$1,Data!$AP:$AR,3,FALSE),Cuenta,VLOOKUP(E$1,Data!$AP:$AR,2,FALSE))+E599,"")</f>
        <v/>
      </c>
      <c r="F600" s="3" t="str">
        <f>IF(AND($A600&lt;&gt;"",F$1&lt;&gt;""),SUMIFS(VM,Fecha,$A600,Linea,VLOOKUP(F$1,Data!$AP:$AR,3,FALSE),Cuenta,VLOOKUP(F$1,Data!$AP:$AR,2,FALSE))+SUMIFS(FX,Fecha,$A600,Linea,VLOOKUP(F$1,Data!$AP:$AR,3,FALSE),Cuenta,VLOOKUP(F$1,Data!$AP:$AR,2,FALSE))+F599,"")</f>
        <v/>
      </c>
      <c r="G600" s="3" t="str">
        <f>IF(AND($A600&lt;&gt;"",G$1&lt;&gt;""),SUMIFS(VM,Fecha,$A600,Linea,VLOOKUP(G$1,Data!$AP:$AR,3,FALSE),Cuenta,VLOOKUP(G$1,Data!$AP:$AR,2,FALSE))+SUMIFS(FX,Fecha,$A600,Linea,VLOOKUP(G$1,Data!$AP:$AR,3,FALSE),Cuenta,VLOOKUP(G$1,Data!$AP:$AR,2,FALSE))+G599,"")</f>
        <v/>
      </c>
      <c r="H600" s="3" t="str">
        <f>IF(AND($A600&lt;&gt;"",H$1&lt;&gt;""),SUMIFS(VM,Fecha,$A600,Linea,VLOOKUP(H$1,Data!$AP:$AR,3,FALSE),Cuenta,VLOOKUP(H$1,Data!$AP:$AR,2,FALSE))+SUMIFS(FX,Fecha,$A600,Linea,VLOOKUP(H$1,Data!$AP:$AR,3,FALSE),Cuenta,VLOOKUP(H$1,Data!$AP:$AR,2,FALSE))+H599,"")</f>
        <v/>
      </c>
      <c r="I600" s="3" t="str">
        <f>IF(AND($A600&lt;&gt;"",I$1&lt;&gt;""),SUMIFS(VM,Fecha,$A600,Linea,VLOOKUP(I$1,Data!$AP:$AR,3,FALSE),Cuenta,VLOOKUP(I$1,Data!$AP:$AR,2,FALSE))+SUMIFS(FX,Fecha,$A600,Linea,VLOOKUP(I$1,Data!$AP:$AR,3,FALSE),Cuenta,VLOOKUP(I$1,Data!$AP:$AR,2,FALSE))+I599,"")</f>
        <v/>
      </c>
      <c r="J600" s="3" t="str">
        <f>IF(AND($A600&lt;&gt;"",J$1&lt;&gt;""),SUMIFS(VM,Fecha,$A600,Linea,VLOOKUP(J$1,Data!$AP:$AR,3,FALSE),Cuenta,VLOOKUP(J$1,Data!$AP:$AR,2,FALSE))+SUMIFS(FX,Fecha,$A600,Linea,VLOOKUP(J$1,Data!$AP:$AR,3,FALSE),Cuenta,VLOOKUP(J$1,Data!$AP:$AR,2,FALSE))+J599,"")</f>
        <v/>
      </c>
      <c r="K600" s="3" t="str">
        <f>IF(AND($A600&lt;&gt;"",K$1&lt;&gt;""),SUMIFS(VM,Fecha,$A600,Linea,VLOOKUP(K$1,Data!$AP:$AR,3,FALSE),Cuenta,VLOOKUP(K$1,Data!$AP:$AR,2,FALSE))+SUMIFS(FX,Fecha,$A600,Linea,VLOOKUP(K$1,Data!$AP:$AR,3,FALSE),Cuenta,VLOOKUP(K$1,Data!$AP:$AR,2,FALSE))+K599,"")</f>
        <v/>
      </c>
      <c r="L600" s="3" t="str">
        <f>IF(AND($A600&lt;&gt;"",L$1&lt;&gt;""),SUMIFS(VM,Fecha,$A600,Linea,VLOOKUP(L$1,Data!$AP:$AR,3,FALSE),Cuenta,VLOOKUP(L$1,Data!$AP:$AR,2,FALSE))+SUMIFS(FX,Fecha,$A600,Linea,VLOOKUP(L$1,Data!$AP:$AR,3,FALSE),Cuenta,VLOOKUP(L$1,Data!$AP:$AR,2,FALSE))+L599,"")</f>
        <v/>
      </c>
      <c r="M600" s="3" t="str">
        <f>IF(AND($A600&lt;&gt;"",M$1&lt;&gt;""),SUMIFS(VM,Fecha,$A600,Linea,VLOOKUP(M$1,Data!$AP:$AR,3,FALSE),Cuenta,VLOOKUP(M$1,Data!$AP:$AR,2,FALSE))+SUMIFS(FX,Fecha,$A600,Linea,VLOOKUP(M$1,Data!$AP:$AR,3,FALSE),Cuenta,VLOOKUP(M$1,Data!$AP:$AR,2,FALSE))+M599,"")</f>
        <v/>
      </c>
      <c r="N600" s="3" t="str">
        <f>IF(AND($A600&lt;&gt;"",N$1&lt;&gt;""),SUMIFS(VM,Fecha,$A600,Linea,VLOOKUP(N$1,Data!$AP:$AR,3,FALSE),Cuenta,VLOOKUP(N$1,Data!$AP:$AR,2,FALSE))+SUMIFS(FX,Fecha,$A600,Linea,VLOOKUP(N$1,Data!$AP:$AR,3,FALSE),Cuenta,VLOOKUP(N$1,Data!$AP:$AR,2,FALSE))+N599,"")</f>
        <v/>
      </c>
    </row>
    <row r="601" spans="2:14" x14ac:dyDescent="0.25">
      <c r="B601" s="3" t="str">
        <f>IF(AND($A601&lt;&gt;"",B$1&lt;&gt;""),SUMIFS(VM,Fecha,$A601,Linea,VLOOKUP(B$1,Data!$AP:$AR,3,FALSE),Cuenta,VLOOKUP(B$1,Data!$AP:$AR,2,FALSE))+SUMIFS(FX,Fecha,$A601,Linea,VLOOKUP(B$1,Data!$AP:$AR,3,FALSE),Cuenta,VLOOKUP(B$1,Data!$AP:$AR,2,FALSE))+B600,"")</f>
        <v/>
      </c>
      <c r="C601" s="3" t="str">
        <f>IF(AND($A601&lt;&gt;"",C$1&lt;&gt;""),SUMIFS(VM,Fecha,$A601,Linea,VLOOKUP(C$1,Data!$AP:$AR,3,FALSE),Cuenta,VLOOKUP(C$1,Data!$AP:$AR,2,FALSE))+SUMIFS(FX,Fecha,$A601,Linea,VLOOKUP(C$1,Data!$AP:$AR,3,FALSE),Cuenta,VLOOKUP(C$1,Data!$AP:$AR,2,FALSE))+C600,"")</f>
        <v/>
      </c>
      <c r="D601" s="3" t="str">
        <f>IF(AND($A601&lt;&gt;"",D$1&lt;&gt;""),SUMIFS(VM,Fecha,$A601,Linea,VLOOKUP(D$1,Data!$AP:$AR,3,FALSE),Cuenta,VLOOKUP(D$1,Data!$AP:$AR,2,FALSE))+SUMIFS(FX,Fecha,$A601,Linea,VLOOKUP(D$1,Data!$AP:$AR,3,FALSE),Cuenta,VLOOKUP(D$1,Data!$AP:$AR,2,FALSE))+D600,"")</f>
        <v/>
      </c>
      <c r="E601" s="3" t="str">
        <f>IF(AND($A601&lt;&gt;"",E$1&lt;&gt;""),SUMIFS(VM,Fecha,$A601,Linea,VLOOKUP(E$1,Data!$AP:$AR,3,FALSE),Cuenta,VLOOKUP(E$1,Data!$AP:$AR,2,FALSE))+SUMIFS(FX,Fecha,$A601,Linea,VLOOKUP(E$1,Data!$AP:$AR,3,FALSE),Cuenta,VLOOKUP(E$1,Data!$AP:$AR,2,FALSE))+E600,"")</f>
        <v/>
      </c>
      <c r="F601" s="3" t="str">
        <f>IF(AND($A601&lt;&gt;"",F$1&lt;&gt;""),SUMIFS(VM,Fecha,$A601,Linea,VLOOKUP(F$1,Data!$AP:$AR,3,FALSE),Cuenta,VLOOKUP(F$1,Data!$AP:$AR,2,FALSE))+SUMIFS(FX,Fecha,$A601,Linea,VLOOKUP(F$1,Data!$AP:$AR,3,FALSE),Cuenta,VLOOKUP(F$1,Data!$AP:$AR,2,FALSE))+F600,"")</f>
        <v/>
      </c>
      <c r="G601" s="3" t="str">
        <f>IF(AND($A601&lt;&gt;"",G$1&lt;&gt;""),SUMIFS(VM,Fecha,$A601,Linea,VLOOKUP(G$1,Data!$AP:$AR,3,FALSE),Cuenta,VLOOKUP(G$1,Data!$AP:$AR,2,FALSE))+SUMIFS(FX,Fecha,$A601,Linea,VLOOKUP(G$1,Data!$AP:$AR,3,FALSE),Cuenta,VLOOKUP(G$1,Data!$AP:$AR,2,FALSE))+G600,"")</f>
        <v/>
      </c>
      <c r="H601" s="3" t="str">
        <f>IF(AND($A601&lt;&gt;"",H$1&lt;&gt;""),SUMIFS(VM,Fecha,$A601,Linea,VLOOKUP(H$1,Data!$AP:$AR,3,FALSE),Cuenta,VLOOKUP(H$1,Data!$AP:$AR,2,FALSE))+SUMIFS(FX,Fecha,$A601,Linea,VLOOKUP(H$1,Data!$AP:$AR,3,FALSE),Cuenta,VLOOKUP(H$1,Data!$AP:$AR,2,FALSE))+H600,"")</f>
        <v/>
      </c>
      <c r="I601" s="3" t="str">
        <f>IF(AND($A601&lt;&gt;"",I$1&lt;&gt;""),SUMIFS(VM,Fecha,$A601,Linea,VLOOKUP(I$1,Data!$AP:$AR,3,FALSE),Cuenta,VLOOKUP(I$1,Data!$AP:$AR,2,FALSE))+SUMIFS(FX,Fecha,$A601,Linea,VLOOKUP(I$1,Data!$AP:$AR,3,FALSE),Cuenta,VLOOKUP(I$1,Data!$AP:$AR,2,FALSE))+I600,"")</f>
        <v/>
      </c>
      <c r="J601" s="3" t="str">
        <f>IF(AND($A601&lt;&gt;"",J$1&lt;&gt;""),SUMIFS(VM,Fecha,$A601,Linea,VLOOKUP(J$1,Data!$AP:$AR,3,FALSE),Cuenta,VLOOKUP(J$1,Data!$AP:$AR,2,FALSE))+SUMIFS(FX,Fecha,$A601,Linea,VLOOKUP(J$1,Data!$AP:$AR,3,FALSE),Cuenta,VLOOKUP(J$1,Data!$AP:$AR,2,FALSE))+J600,"")</f>
        <v/>
      </c>
      <c r="K601" s="3" t="str">
        <f>IF(AND($A601&lt;&gt;"",K$1&lt;&gt;""),SUMIFS(VM,Fecha,$A601,Linea,VLOOKUP(K$1,Data!$AP:$AR,3,FALSE),Cuenta,VLOOKUP(K$1,Data!$AP:$AR,2,FALSE))+SUMIFS(FX,Fecha,$A601,Linea,VLOOKUP(K$1,Data!$AP:$AR,3,FALSE),Cuenta,VLOOKUP(K$1,Data!$AP:$AR,2,FALSE))+K600,"")</f>
        <v/>
      </c>
      <c r="L601" s="3" t="str">
        <f>IF(AND($A601&lt;&gt;"",L$1&lt;&gt;""),SUMIFS(VM,Fecha,$A601,Linea,VLOOKUP(L$1,Data!$AP:$AR,3,FALSE),Cuenta,VLOOKUP(L$1,Data!$AP:$AR,2,FALSE))+SUMIFS(FX,Fecha,$A601,Linea,VLOOKUP(L$1,Data!$AP:$AR,3,FALSE),Cuenta,VLOOKUP(L$1,Data!$AP:$AR,2,FALSE))+L600,"")</f>
        <v/>
      </c>
      <c r="M601" s="3" t="str">
        <f>IF(AND($A601&lt;&gt;"",M$1&lt;&gt;""),SUMIFS(VM,Fecha,$A601,Linea,VLOOKUP(M$1,Data!$AP:$AR,3,FALSE),Cuenta,VLOOKUP(M$1,Data!$AP:$AR,2,FALSE))+SUMIFS(FX,Fecha,$A601,Linea,VLOOKUP(M$1,Data!$AP:$AR,3,FALSE),Cuenta,VLOOKUP(M$1,Data!$AP:$AR,2,FALSE))+M600,"")</f>
        <v/>
      </c>
      <c r="N601" s="3" t="str">
        <f>IF(AND($A601&lt;&gt;"",N$1&lt;&gt;""),SUMIFS(VM,Fecha,$A601,Linea,VLOOKUP(N$1,Data!$AP:$AR,3,FALSE),Cuenta,VLOOKUP(N$1,Data!$AP:$AR,2,FALSE))+SUMIFS(FX,Fecha,$A601,Linea,VLOOKUP(N$1,Data!$AP:$AR,3,FALSE),Cuenta,VLOOKUP(N$1,Data!$AP:$AR,2,FALSE))+N600,"")</f>
        <v/>
      </c>
    </row>
    <row r="602" spans="2:14" x14ac:dyDescent="0.25">
      <c r="B602" s="3" t="str">
        <f>IF(AND($A602&lt;&gt;"",B$1&lt;&gt;""),SUMIFS(VM,Fecha,$A602,Linea,VLOOKUP(B$1,Data!$AP:$AR,3,FALSE),Cuenta,VLOOKUP(B$1,Data!$AP:$AR,2,FALSE))+SUMIFS(FX,Fecha,$A602,Linea,VLOOKUP(B$1,Data!$AP:$AR,3,FALSE),Cuenta,VLOOKUP(B$1,Data!$AP:$AR,2,FALSE))+B601,"")</f>
        <v/>
      </c>
      <c r="C602" s="3" t="str">
        <f>IF(AND($A602&lt;&gt;"",C$1&lt;&gt;""),SUMIFS(VM,Fecha,$A602,Linea,VLOOKUP(C$1,Data!$AP:$AR,3,FALSE),Cuenta,VLOOKUP(C$1,Data!$AP:$AR,2,FALSE))+SUMIFS(FX,Fecha,$A602,Linea,VLOOKUP(C$1,Data!$AP:$AR,3,FALSE),Cuenta,VLOOKUP(C$1,Data!$AP:$AR,2,FALSE))+C601,"")</f>
        <v/>
      </c>
      <c r="D602" s="3" t="str">
        <f>IF(AND($A602&lt;&gt;"",D$1&lt;&gt;""),SUMIFS(VM,Fecha,$A602,Linea,VLOOKUP(D$1,Data!$AP:$AR,3,FALSE),Cuenta,VLOOKUP(D$1,Data!$AP:$AR,2,FALSE))+SUMIFS(FX,Fecha,$A602,Linea,VLOOKUP(D$1,Data!$AP:$AR,3,FALSE),Cuenta,VLOOKUP(D$1,Data!$AP:$AR,2,FALSE))+D601,"")</f>
        <v/>
      </c>
      <c r="E602" s="3" t="str">
        <f>IF(AND($A602&lt;&gt;"",E$1&lt;&gt;""),SUMIFS(VM,Fecha,$A602,Linea,VLOOKUP(E$1,Data!$AP:$AR,3,FALSE),Cuenta,VLOOKUP(E$1,Data!$AP:$AR,2,FALSE))+SUMIFS(FX,Fecha,$A602,Linea,VLOOKUP(E$1,Data!$AP:$AR,3,FALSE),Cuenta,VLOOKUP(E$1,Data!$AP:$AR,2,FALSE))+E601,"")</f>
        <v/>
      </c>
      <c r="F602" s="3" t="str">
        <f>IF(AND($A602&lt;&gt;"",F$1&lt;&gt;""),SUMIFS(VM,Fecha,$A602,Linea,VLOOKUP(F$1,Data!$AP:$AR,3,FALSE),Cuenta,VLOOKUP(F$1,Data!$AP:$AR,2,FALSE))+SUMIFS(FX,Fecha,$A602,Linea,VLOOKUP(F$1,Data!$AP:$AR,3,FALSE),Cuenta,VLOOKUP(F$1,Data!$AP:$AR,2,FALSE))+F601,"")</f>
        <v/>
      </c>
      <c r="G602" s="3" t="str">
        <f>IF(AND($A602&lt;&gt;"",G$1&lt;&gt;""),SUMIFS(VM,Fecha,$A602,Linea,VLOOKUP(G$1,Data!$AP:$AR,3,FALSE),Cuenta,VLOOKUP(G$1,Data!$AP:$AR,2,FALSE))+SUMIFS(FX,Fecha,$A602,Linea,VLOOKUP(G$1,Data!$AP:$AR,3,FALSE),Cuenta,VLOOKUP(G$1,Data!$AP:$AR,2,FALSE))+G601,"")</f>
        <v/>
      </c>
      <c r="H602" s="3" t="str">
        <f>IF(AND($A602&lt;&gt;"",H$1&lt;&gt;""),SUMIFS(VM,Fecha,$A602,Linea,VLOOKUP(H$1,Data!$AP:$AR,3,FALSE),Cuenta,VLOOKUP(H$1,Data!$AP:$AR,2,FALSE))+SUMIFS(FX,Fecha,$A602,Linea,VLOOKUP(H$1,Data!$AP:$AR,3,FALSE),Cuenta,VLOOKUP(H$1,Data!$AP:$AR,2,FALSE))+H601,"")</f>
        <v/>
      </c>
      <c r="I602" s="3" t="str">
        <f>IF(AND($A602&lt;&gt;"",I$1&lt;&gt;""),SUMIFS(VM,Fecha,$A602,Linea,VLOOKUP(I$1,Data!$AP:$AR,3,FALSE),Cuenta,VLOOKUP(I$1,Data!$AP:$AR,2,FALSE))+SUMIFS(FX,Fecha,$A602,Linea,VLOOKUP(I$1,Data!$AP:$AR,3,FALSE),Cuenta,VLOOKUP(I$1,Data!$AP:$AR,2,FALSE))+I601,"")</f>
        <v/>
      </c>
      <c r="J602" s="3" t="str">
        <f>IF(AND($A602&lt;&gt;"",J$1&lt;&gt;""),SUMIFS(VM,Fecha,$A602,Linea,VLOOKUP(J$1,Data!$AP:$AR,3,FALSE),Cuenta,VLOOKUP(J$1,Data!$AP:$AR,2,FALSE))+SUMIFS(FX,Fecha,$A602,Linea,VLOOKUP(J$1,Data!$AP:$AR,3,FALSE),Cuenta,VLOOKUP(J$1,Data!$AP:$AR,2,FALSE))+J601,"")</f>
        <v/>
      </c>
      <c r="K602" s="3" t="str">
        <f>IF(AND($A602&lt;&gt;"",K$1&lt;&gt;""),SUMIFS(VM,Fecha,$A602,Linea,VLOOKUP(K$1,Data!$AP:$AR,3,FALSE),Cuenta,VLOOKUP(K$1,Data!$AP:$AR,2,FALSE))+SUMIFS(FX,Fecha,$A602,Linea,VLOOKUP(K$1,Data!$AP:$AR,3,FALSE),Cuenta,VLOOKUP(K$1,Data!$AP:$AR,2,FALSE))+K601,"")</f>
        <v/>
      </c>
      <c r="L602" s="3" t="str">
        <f>IF(AND($A602&lt;&gt;"",L$1&lt;&gt;""),SUMIFS(VM,Fecha,$A602,Linea,VLOOKUP(L$1,Data!$AP:$AR,3,FALSE),Cuenta,VLOOKUP(L$1,Data!$AP:$AR,2,FALSE))+SUMIFS(FX,Fecha,$A602,Linea,VLOOKUP(L$1,Data!$AP:$AR,3,FALSE),Cuenta,VLOOKUP(L$1,Data!$AP:$AR,2,FALSE))+L601,"")</f>
        <v/>
      </c>
      <c r="M602" s="3" t="str">
        <f>IF(AND($A602&lt;&gt;"",M$1&lt;&gt;""),SUMIFS(VM,Fecha,$A602,Linea,VLOOKUP(M$1,Data!$AP:$AR,3,FALSE),Cuenta,VLOOKUP(M$1,Data!$AP:$AR,2,FALSE))+SUMIFS(FX,Fecha,$A602,Linea,VLOOKUP(M$1,Data!$AP:$AR,3,FALSE),Cuenta,VLOOKUP(M$1,Data!$AP:$AR,2,FALSE))+M601,"")</f>
        <v/>
      </c>
      <c r="N602" s="3" t="str">
        <f>IF(AND($A602&lt;&gt;"",N$1&lt;&gt;""),SUMIFS(VM,Fecha,$A602,Linea,VLOOKUP(N$1,Data!$AP:$AR,3,FALSE),Cuenta,VLOOKUP(N$1,Data!$AP:$AR,2,FALSE))+SUMIFS(FX,Fecha,$A602,Linea,VLOOKUP(N$1,Data!$AP:$AR,3,FALSE),Cuenta,VLOOKUP(N$1,Data!$AP:$AR,2,FALSE))+N601,"")</f>
        <v/>
      </c>
    </row>
    <row r="603" spans="2:14" x14ac:dyDescent="0.25">
      <c r="B603" s="3" t="str">
        <f>IF(AND($A603&lt;&gt;"",B$1&lt;&gt;""),SUMIFS(VM,Fecha,$A603,Linea,VLOOKUP(B$1,Data!$AP:$AR,3,FALSE),Cuenta,VLOOKUP(B$1,Data!$AP:$AR,2,FALSE))+SUMIFS(FX,Fecha,$A603,Linea,VLOOKUP(B$1,Data!$AP:$AR,3,FALSE),Cuenta,VLOOKUP(B$1,Data!$AP:$AR,2,FALSE))+B602,"")</f>
        <v/>
      </c>
      <c r="C603" s="3" t="str">
        <f>IF(AND($A603&lt;&gt;"",C$1&lt;&gt;""),SUMIFS(VM,Fecha,$A603,Linea,VLOOKUP(C$1,Data!$AP:$AR,3,FALSE),Cuenta,VLOOKUP(C$1,Data!$AP:$AR,2,FALSE))+SUMIFS(FX,Fecha,$A603,Linea,VLOOKUP(C$1,Data!$AP:$AR,3,FALSE),Cuenta,VLOOKUP(C$1,Data!$AP:$AR,2,FALSE))+C602,"")</f>
        <v/>
      </c>
      <c r="D603" s="3" t="str">
        <f>IF(AND($A603&lt;&gt;"",D$1&lt;&gt;""),SUMIFS(VM,Fecha,$A603,Linea,VLOOKUP(D$1,Data!$AP:$AR,3,FALSE),Cuenta,VLOOKUP(D$1,Data!$AP:$AR,2,FALSE))+SUMIFS(FX,Fecha,$A603,Linea,VLOOKUP(D$1,Data!$AP:$AR,3,FALSE),Cuenta,VLOOKUP(D$1,Data!$AP:$AR,2,FALSE))+D602,"")</f>
        <v/>
      </c>
      <c r="E603" s="3" t="str">
        <f>IF(AND($A603&lt;&gt;"",E$1&lt;&gt;""),SUMIFS(VM,Fecha,$A603,Linea,VLOOKUP(E$1,Data!$AP:$AR,3,FALSE),Cuenta,VLOOKUP(E$1,Data!$AP:$AR,2,FALSE))+SUMIFS(FX,Fecha,$A603,Linea,VLOOKUP(E$1,Data!$AP:$AR,3,FALSE),Cuenta,VLOOKUP(E$1,Data!$AP:$AR,2,FALSE))+E602,"")</f>
        <v/>
      </c>
      <c r="F603" s="3" t="str">
        <f>IF(AND($A603&lt;&gt;"",F$1&lt;&gt;""),SUMIFS(VM,Fecha,$A603,Linea,VLOOKUP(F$1,Data!$AP:$AR,3,FALSE),Cuenta,VLOOKUP(F$1,Data!$AP:$AR,2,FALSE))+SUMIFS(FX,Fecha,$A603,Linea,VLOOKUP(F$1,Data!$AP:$AR,3,FALSE),Cuenta,VLOOKUP(F$1,Data!$AP:$AR,2,FALSE))+F602,"")</f>
        <v/>
      </c>
      <c r="G603" s="3" t="str">
        <f>IF(AND($A603&lt;&gt;"",G$1&lt;&gt;""),SUMIFS(VM,Fecha,$A603,Linea,VLOOKUP(G$1,Data!$AP:$AR,3,FALSE),Cuenta,VLOOKUP(G$1,Data!$AP:$AR,2,FALSE))+SUMIFS(FX,Fecha,$A603,Linea,VLOOKUP(G$1,Data!$AP:$AR,3,FALSE),Cuenta,VLOOKUP(G$1,Data!$AP:$AR,2,FALSE))+G602,"")</f>
        <v/>
      </c>
      <c r="H603" s="3" t="str">
        <f>IF(AND($A603&lt;&gt;"",H$1&lt;&gt;""),SUMIFS(VM,Fecha,$A603,Linea,VLOOKUP(H$1,Data!$AP:$AR,3,FALSE),Cuenta,VLOOKUP(H$1,Data!$AP:$AR,2,FALSE))+SUMIFS(FX,Fecha,$A603,Linea,VLOOKUP(H$1,Data!$AP:$AR,3,FALSE),Cuenta,VLOOKUP(H$1,Data!$AP:$AR,2,FALSE))+H602,"")</f>
        <v/>
      </c>
      <c r="I603" s="3" t="str">
        <f>IF(AND($A603&lt;&gt;"",I$1&lt;&gt;""),SUMIFS(VM,Fecha,$A603,Linea,VLOOKUP(I$1,Data!$AP:$AR,3,FALSE),Cuenta,VLOOKUP(I$1,Data!$AP:$AR,2,FALSE))+SUMIFS(FX,Fecha,$A603,Linea,VLOOKUP(I$1,Data!$AP:$AR,3,FALSE),Cuenta,VLOOKUP(I$1,Data!$AP:$AR,2,FALSE))+I602,"")</f>
        <v/>
      </c>
      <c r="J603" s="3" t="str">
        <f>IF(AND($A603&lt;&gt;"",J$1&lt;&gt;""),SUMIFS(VM,Fecha,$A603,Linea,VLOOKUP(J$1,Data!$AP:$AR,3,FALSE),Cuenta,VLOOKUP(J$1,Data!$AP:$AR,2,FALSE))+SUMIFS(FX,Fecha,$A603,Linea,VLOOKUP(J$1,Data!$AP:$AR,3,FALSE),Cuenta,VLOOKUP(J$1,Data!$AP:$AR,2,FALSE))+J602,"")</f>
        <v/>
      </c>
      <c r="K603" s="3" t="str">
        <f>IF(AND($A603&lt;&gt;"",K$1&lt;&gt;""),SUMIFS(VM,Fecha,$A603,Linea,VLOOKUP(K$1,Data!$AP:$AR,3,FALSE),Cuenta,VLOOKUP(K$1,Data!$AP:$AR,2,FALSE))+SUMIFS(FX,Fecha,$A603,Linea,VLOOKUP(K$1,Data!$AP:$AR,3,FALSE),Cuenta,VLOOKUP(K$1,Data!$AP:$AR,2,FALSE))+K602,"")</f>
        <v/>
      </c>
      <c r="L603" s="3" t="str">
        <f>IF(AND($A603&lt;&gt;"",L$1&lt;&gt;""),SUMIFS(VM,Fecha,$A603,Linea,VLOOKUP(L$1,Data!$AP:$AR,3,FALSE),Cuenta,VLOOKUP(L$1,Data!$AP:$AR,2,FALSE))+SUMIFS(FX,Fecha,$A603,Linea,VLOOKUP(L$1,Data!$AP:$AR,3,FALSE),Cuenta,VLOOKUP(L$1,Data!$AP:$AR,2,FALSE))+L602,"")</f>
        <v/>
      </c>
      <c r="M603" s="3" t="str">
        <f>IF(AND($A603&lt;&gt;"",M$1&lt;&gt;""),SUMIFS(VM,Fecha,$A603,Linea,VLOOKUP(M$1,Data!$AP:$AR,3,FALSE),Cuenta,VLOOKUP(M$1,Data!$AP:$AR,2,FALSE))+SUMIFS(FX,Fecha,$A603,Linea,VLOOKUP(M$1,Data!$AP:$AR,3,FALSE),Cuenta,VLOOKUP(M$1,Data!$AP:$AR,2,FALSE))+M602,"")</f>
        <v/>
      </c>
      <c r="N603" s="3" t="str">
        <f>IF(AND($A603&lt;&gt;"",N$1&lt;&gt;""),SUMIFS(VM,Fecha,$A603,Linea,VLOOKUP(N$1,Data!$AP:$AR,3,FALSE),Cuenta,VLOOKUP(N$1,Data!$AP:$AR,2,FALSE))+SUMIFS(FX,Fecha,$A603,Linea,VLOOKUP(N$1,Data!$AP:$AR,3,FALSE),Cuenta,VLOOKUP(N$1,Data!$AP:$AR,2,FALSE))+N602,"")</f>
        <v/>
      </c>
    </row>
    <row r="604" spans="2:14" x14ac:dyDescent="0.25">
      <c r="B604" s="3" t="str">
        <f>IF(AND($A604&lt;&gt;"",B$1&lt;&gt;""),SUMIFS(VM,Fecha,$A604,Linea,VLOOKUP(B$1,Data!$AP:$AR,3,FALSE),Cuenta,VLOOKUP(B$1,Data!$AP:$AR,2,FALSE))+SUMIFS(FX,Fecha,$A604,Linea,VLOOKUP(B$1,Data!$AP:$AR,3,FALSE),Cuenta,VLOOKUP(B$1,Data!$AP:$AR,2,FALSE))+B603,"")</f>
        <v/>
      </c>
      <c r="C604" s="3" t="str">
        <f>IF(AND($A604&lt;&gt;"",C$1&lt;&gt;""),SUMIFS(VM,Fecha,$A604,Linea,VLOOKUP(C$1,Data!$AP:$AR,3,FALSE),Cuenta,VLOOKUP(C$1,Data!$AP:$AR,2,FALSE))+SUMIFS(FX,Fecha,$A604,Linea,VLOOKUP(C$1,Data!$AP:$AR,3,FALSE),Cuenta,VLOOKUP(C$1,Data!$AP:$AR,2,FALSE))+C603,"")</f>
        <v/>
      </c>
      <c r="D604" s="3" t="str">
        <f>IF(AND($A604&lt;&gt;"",D$1&lt;&gt;""),SUMIFS(VM,Fecha,$A604,Linea,VLOOKUP(D$1,Data!$AP:$AR,3,FALSE),Cuenta,VLOOKUP(D$1,Data!$AP:$AR,2,FALSE))+SUMIFS(FX,Fecha,$A604,Linea,VLOOKUP(D$1,Data!$AP:$AR,3,FALSE),Cuenta,VLOOKUP(D$1,Data!$AP:$AR,2,FALSE))+D603,"")</f>
        <v/>
      </c>
      <c r="E604" s="3" t="str">
        <f>IF(AND($A604&lt;&gt;"",E$1&lt;&gt;""),SUMIFS(VM,Fecha,$A604,Linea,VLOOKUP(E$1,Data!$AP:$AR,3,FALSE),Cuenta,VLOOKUP(E$1,Data!$AP:$AR,2,FALSE))+SUMIFS(FX,Fecha,$A604,Linea,VLOOKUP(E$1,Data!$AP:$AR,3,FALSE),Cuenta,VLOOKUP(E$1,Data!$AP:$AR,2,FALSE))+E603,"")</f>
        <v/>
      </c>
      <c r="F604" s="3" t="str">
        <f>IF(AND($A604&lt;&gt;"",F$1&lt;&gt;""),SUMIFS(VM,Fecha,$A604,Linea,VLOOKUP(F$1,Data!$AP:$AR,3,FALSE),Cuenta,VLOOKUP(F$1,Data!$AP:$AR,2,FALSE))+SUMIFS(FX,Fecha,$A604,Linea,VLOOKUP(F$1,Data!$AP:$AR,3,FALSE),Cuenta,VLOOKUP(F$1,Data!$AP:$AR,2,FALSE))+F603,"")</f>
        <v/>
      </c>
      <c r="G604" s="3" t="str">
        <f>IF(AND($A604&lt;&gt;"",G$1&lt;&gt;""),SUMIFS(VM,Fecha,$A604,Linea,VLOOKUP(G$1,Data!$AP:$AR,3,FALSE),Cuenta,VLOOKUP(G$1,Data!$AP:$AR,2,FALSE))+SUMIFS(FX,Fecha,$A604,Linea,VLOOKUP(G$1,Data!$AP:$AR,3,FALSE),Cuenta,VLOOKUP(G$1,Data!$AP:$AR,2,FALSE))+G603,"")</f>
        <v/>
      </c>
      <c r="H604" s="3" t="str">
        <f>IF(AND($A604&lt;&gt;"",H$1&lt;&gt;""),SUMIFS(VM,Fecha,$A604,Linea,VLOOKUP(H$1,Data!$AP:$AR,3,FALSE),Cuenta,VLOOKUP(H$1,Data!$AP:$AR,2,FALSE))+SUMIFS(FX,Fecha,$A604,Linea,VLOOKUP(H$1,Data!$AP:$AR,3,FALSE),Cuenta,VLOOKUP(H$1,Data!$AP:$AR,2,FALSE))+H603,"")</f>
        <v/>
      </c>
      <c r="I604" s="3" t="str">
        <f>IF(AND($A604&lt;&gt;"",I$1&lt;&gt;""),SUMIFS(VM,Fecha,$A604,Linea,VLOOKUP(I$1,Data!$AP:$AR,3,FALSE),Cuenta,VLOOKUP(I$1,Data!$AP:$AR,2,FALSE))+SUMIFS(FX,Fecha,$A604,Linea,VLOOKUP(I$1,Data!$AP:$AR,3,FALSE),Cuenta,VLOOKUP(I$1,Data!$AP:$AR,2,FALSE))+I603,"")</f>
        <v/>
      </c>
      <c r="J604" s="3" t="str">
        <f>IF(AND($A604&lt;&gt;"",J$1&lt;&gt;""),SUMIFS(VM,Fecha,$A604,Linea,VLOOKUP(J$1,Data!$AP:$AR,3,FALSE),Cuenta,VLOOKUP(J$1,Data!$AP:$AR,2,FALSE))+SUMIFS(FX,Fecha,$A604,Linea,VLOOKUP(J$1,Data!$AP:$AR,3,FALSE),Cuenta,VLOOKUP(J$1,Data!$AP:$AR,2,FALSE))+J603,"")</f>
        <v/>
      </c>
      <c r="K604" s="3" t="str">
        <f>IF(AND($A604&lt;&gt;"",K$1&lt;&gt;""),SUMIFS(VM,Fecha,$A604,Linea,VLOOKUP(K$1,Data!$AP:$AR,3,FALSE),Cuenta,VLOOKUP(K$1,Data!$AP:$AR,2,FALSE))+SUMIFS(FX,Fecha,$A604,Linea,VLOOKUP(K$1,Data!$AP:$AR,3,FALSE),Cuenta,VLOOKUP(K$1,Data!$AP:$AR,2,FALSE))+K603,"")</f>
        <v/>
      </c>
      <c r="L604" s="3" t="str">
        <f>IF(AND($A604&lt;&gt;"",L$1&lt;&gt;""),SUMIFS(VM,Fecha,$A604,Linea,VLOOKUP(L$1,Data!$AP:$AR,3,FALSE),Cuenta,VLOOKUP(L$1,Data!$AP:$AR,2,FALSE))+SUMIFS(FX,Fecha,$A604,Linea,VLOOKUP(L$1,Data!$AP:$AR,3,FALSE),Cuenta,VLOOKUP(L$1,Data!$AP:$AR,2,FALSE))+L603,"")</f>
        <v/>
      </c>
      <c r="M604" s="3" t="str">
        <f>IF(AND($A604&lt;&gt;"",M$1&lt;&gt;""),SUMIFS(VM,Fecha,$A604,Linea,VLOOKUP(M$1,Data!$AP:$AR,3,FALSE),Cuenta,VLOOKUP(M$1,Data!$AP:$AR,2,FALSE))+SUMIFS(FX,Fecha,$A604,Linea,VLOOKUP(M$1,Data!$AP:$AR,3,FALSE),Cuenta,VLOOKUP(M$1,Data!$AP:$AR,2,FALSE))+M603,"")</f>
        <v/>
      </c>
      <c r="N604" s="3" t="str">
        <f>IF(AND($A604&lt;&gt;"",N$1&lt;&gt;""),SUMIFS(VM,Fecha,$A604,Linea,VLOOKUP(N$1,Data!$AP:$AR,3,FALSE),Cuenta,VLOOKUP(N$1,Data!$AP:$AR,2,FALSE))+SUMIFS(FX,Fecha,$A604,Linea,VLOOKUP(N$1,Data!$AP:$AR,3,FALSE),Cuenta,VLOOKUP(N$1,Data!$AP:$AR,2,FALSE))+N603,"")</f>
        <v/>
      </c>
    </row>
    <row r="605" spans="2:14" x14ac:dyDescent="0.25">
      <c r="B605" s="3" t="str">
        <f>IF(AND($A605&lt;&gt;"",B$1&lt;&gt;""),SUMIFS(VM,Fecha,$A605,Linea,VLOOKUP(B$1,Data!$AP:$AR,3,FALSE),Cuenta,VLOOKUP(B$1,Data!$AP:$AR,2,FALSE))+SUMIFS(FX,Fecha,$A605,Linea,VLOOKUP(B$1,Data!$AP:$AR,3,FALSE),Cuenta,VLOOKUP(B$1,Data!$AP:$AR,2,FALSE))+B604,"")</f>
        <v/>
      </c>
      <c r="C605" s="3" t="str">
        <f>IF(AND($A605&lt;&gt;"",C$1&lt;&gt;""),SUMIFS(VM,Fecha,$A605,Linea,VLOOKUP(C$1,Data!$AP:$AR,3,FALSE),Cuenta,VLOOKUP(C$1,Data!$AP:$AR,2,FALSE))+SUMIFS(FX,Fecha,$A605,Linea,VLOOKUP(C$1,Data!$AP:$AR,3,FALSE),Cuenta,VLOOKUP(C$1,Data!$AP:$AR,2,FALSE))+C604,"")</f>
        <v/>
      </c>
      <c r="D605" s="3" t="str">
        <f>IF(AND($A605&lt;&gt;"",D$1&lt;&gt;""),SUMIFS(VM,Fecha,$A605,Linea,VLOOKUP(D$1,Data!$AP:$AR,3,FALSE),Cuenta,VLOOKUP(D$1,Data!$AP:$AR,2,FALSE))+SUMIFS(FX,Fecha,$A605,Linea,VLOOKUP(D$1,Data!$AP:$AR,3,FALSE),Cuenta,VLOOKUP(D$1,Data!$AP:$AR,2,FALSE))+D604,"")</f>
        <v/>
      </c>
      <c r="E605" s="3" t="str">
        <f>IF(AND($A605&lt;&gt;"",E$1&lt;&gt;""),SUMIFS(VM,Fecha,$A605,Linea,VLOOKUP(E$1,Data!$AP:$AR,3,FALSE),Cuenta,VLOOKUP(E$1,Data!$AP:$AR,2,FALSE))+SUMIFS(FX,Fecha,$A605,Linea,VLOOKUP(E$1,Data!$AP:$AR,3,FALSE),Cuenta,VLOOKUP(E$1,Data!$AP:$AR,2,FALSE))+E604,"")</f>
        <v/>
      </c>
      <c r="F605" s="3" t="str">
        <f>IF(AND($A605&lt;&gt;"",F$1&lt;&gt;""),SUMIFS(VM,Fecha,$A605,Linea,VLOOKUP(F$1,Data!$AP:$AR,3,FALSE),Cuenta,VLOOKUP(F$1,Data!$AP:$AR,2,FALSE))+SUMIFS(FX,Fecha,$A605,Linea,VLOOKUP(F$1,Data!$AP:$AR,3,FALSE),Cuenta,VLOOKUP(F$1,Data!$AP:$AR,2,FALSE))+F604,"")</f>
        <v/>
      </c>
      <c r="G605" s="3" t="str">
        <f>IF(AND($A605&lt;&gt;"",G$1&lt;&gt;""),SUMIFS(VM,Fecha,$A605,Linea,VLOOKUP(G$1,Data!$AP:$AR,3,FALSE),Cuenta,VLOOKUP(G$1,Data!$AP:$AR,2,FALSE))+SUMIFS(FX,Fecha,$A605,Linea,VLOOKUP(G$1,Data!$AP:$AR,3,FALSE),Cuenta,VLOOKUP(G$1,Data!$AP:$AR,2,FALSE))+G604,"")</f>
        <v/>
      </c>
      <c r="H605" s="3" t="str">
        <f>IF(AND($A605&lt;&gt;"",H$1&lt;&gt;""),SUMIFS(VM,Fecha,$A605,Linea,VLOOKUP(H$1,Data!$AP:$AR,3,FALSE),Cuenta,VLOOKUP(H$1,Data!$AP:$AR,2,FALSE))+SUMIFS(FX,Fecha,$A605,Linea,VLOOKUP(H$1,Data!$AP:$AR,3,FALSE),Cuenta,VLOOKUP(H$1,Data!$AP:$AR,2,FALSE))+H604,"")</f>
        <v/>
      </c>
      <c r="I605" s="3" t="str">
        <f>IF(AND($A605&lt;&gt;"",I$1&lt;&gt;""),SUMIFS(VM,Fecha,$A605,Linea,VLOOKUP(I$1,Data!$AP:$AR,3,FALSE),Cuenta,VLOOKUP(I$1,Data!$AP:$AR,2,FALSE))+SUMIFS(FX,Fecha,$A605,Linea,VLOOKUP(I$1,Data!$AP:$AR,3,FALSE),Cuenta,VLOOKUP(I$1,Data!$AP:$AR,2,FALSE))+I604,"")</f>
        <v/>
      </c>
      <c r="J605" s="3" t="str">
        <f>IF(AND($A605&lt;&gt;"",J$1&lt;&gt;""),SUMIFS(VM,Fecha,$A605,Linea,VLOOKUP(J$1,Data!$AP:$AR,3,FALSE),Cuenta,VLOOKUP(J$1,Data!$AP:$AR,2,FALSE))+SUMIFS(FX,Fecha,$A605,Linea,VLOOKUP(J$1,Data!$AP:$AR,3,FALSE),Cuenta,VLOOKUP(J$1,Data!$AP:$AR,2,FALSE))+J604,"")</f>
        <v/>
      </c>
      <c r="K605" s="3" t="str">
        <f>IF(AND($A605&lt;&gt;"",K$1&lt;&gt;""),SUMIFS(VM,Fecha,$A605,Linea,VLOOKUP(K$1,Data!$AP:$AR,3,FALSE),Cuenta,VLOOKUP(K$1,Data!$AP:$AR,2,FALSE))+SUMIFS(FX,Fecha,$A605,Linea,VLOOKUP(K$1,Data!$AP:$AR,3,FALSE),Cuenta,VLOOKUP(K$1,Data!$AP:$AR,2,FALSE))+K604,"")</f>
        <v/>
      </c>
      <c r="L605" s="3" t="str">
        <f>IF(AND($A605&lt;&gt;"",L$1&lt;&gt;""),SUMIFS(VM,Fecha,$A605,Linea,VLOOKUP(L$1,Data!$AP:$AR,3,FALSE),Cuenta,VLOOKUP(L$1,Data!$AP:$AR,2,FALSE))+SUMIFS(FX,Fecha,$A605,Linea,VLOOKUP(L$1,Data!$AP:$AR,3,FALSE),Cuenta,VLOOKUP(L$1,Data!$AP:$AR,2,FALSE))+L604,"")</f>
        <v/>
      </c>
      <c r="M605" s="3" t="str">
        <f>IF(AND($A605&lt;&gt;"",M$1&lt;&gt;""),SUMIFS(VM,Fecha,$A605,Linea,VLOOKUP(M$1,Data!$AP:$AR,3,FALSE),Cuenta,VLOOKUP(M$1,Data!$AP:$AR,2,FALSE))+SUMIFS(FX,Fecha,$A605,Linea,VLOOKUP(M$1,Data!$AP:$AR,3,FALSE),Cuenta,VLOOKUP(M$1,Data!$AP:$AR,2,FALSE))+M604,"")</f>
        <v/>
      </c>
      <c r="N605" s="3" t="str">
        <f>IF(AND($A605&lt;&gt;"",N$1&lt;&gt;""),SUMIFS(VM,Fecha,$A605,Linea,VLOOKUP(N$1,Data!$AP:$AR,3,FALSE),Cuenta,VLOOKUP(N$1,Data!$AP:$AR,2,FALSE))+SUMIFS(FX,Fecha,$A605,Linea,VLOOKUP(N$1,Data!$AP:$AR,3,FALSE),Cuenta,VLOOKUP(N$1,Data!$AP:$AR,2,FALSE))+N604,"")</f>
        <v/>
      </c>
    </row>
    <row r="606" spans="2:14" x14ac:dyDescent="0.25">
      <c r="B606" s="3" t="str">
        <f>IF(AND($A606&lt;&gt;"",B$1&lt;&gt;""),SUMIFS(VM,Fecha,$A606,Linea,VLOOKUP(B$1,Data!$AP:$AR,3,FALSE),Cuenta,VLOOKUP(B$1,Data!$AP:$AR,2,FALSE))+SUMIFS(FX,Fecha,$A606,Linea,VLOOKUP(B$1,Data!$AP:$AR,3,FALSE),Cuenta,VLOOKUP(B$1,Data!$AP:$AR,2,FALSE))+B605,"")</f>
        <v/>
      </c>
      <c r="C606" s="3" t="str">
        <f>IF(AND($A606&lt;&gt;"",C$1&lt;&gt;""),SUMIFS(VM,Fecha,$A606,Linea,VLOOKUP(C$1,Data!$AP:$AR,3,FALSE),Cuenta,VLOOKUP(C$1,Data!$AP:$AR,2,FALSE))+SUMIFS(FX,Fecha,$A606,Linea,VLOOKUP(C$1,Data!$AP:$AR,3,FALSE),Cuenta,VLOOKUP(C$1,Data!$AP:$AR,2,FALSE))+C605,"")</f>
        <v/>
      </c>
      <c r="D606" s="3" t="str">
        <f>IF(AND($A606&lt;&gt;"",D$1&lt;&gt;""),SUMIFS(VM,Fecha,$A606,Linea,VLOOKUP(D$1,Data!$AP:$AR,3,FALSE),Cuenta,VLOOKUP(D$1,Data!$AP:$AR,2,FALSE))+SUMIFS(FX,Fecha,$A606,Linea,VLOOKUP(D$1,Data!$AP:$AR,3,FALSE),Cuenta,VLOOKUP(D$1,Data!$AP:$AR,2,FALSE))+D605,"")</f>
        <v/>
      </c>
      <c r="E606" s="3" t="str">
        <f>IF(AND($A606&lt;&gt;"",E$1&lt;&gt;""),SUMIFS(VM,Fecha,$A606,Linea,VLOOKUP(E$1,Data!$AP:$AR,3,FALSE),Cuenta,VLOOKUP(E$1,Data!$AP:$AR,2,FALSE))+SUMIFS(FX,Fecha,$A606,Linea,VLOOKUP(E$1,Data!$AP:$AR,3,FALSE),Cuenta,VLOOKUP(E$1,Data!$AP:$AR,2,FALSE))+E605,"")</f>
        <v/>
      </c>
      <c r="F606" s="3" t="str">
        <f>IF(AND($A606&lt;&gt;"",F$1&lt;&gt;""),SUMIFS(VM,Fecha,$A606,Linea,VLOOKUP(F$1,Data!$AP:$AR,3,FALSE),Cuenta,VLOOKUP(F$1,Data!$AP:$AR,2,FALSE))+SUMIFS(FX,Fecha,$A606,Linea,VLOOKUP(F$1,Data!$AP:$AR,3,FALSE),Cuenta,VLOOKUP(F$1,Data!$AP:$AR,2,FALSE))+F605,"")</f>
        <v/>
      </c>
      <c r="G606" s="3" t="str">
        <f>IF(AND($A606&lt;&gt;"",G$1&lt;&gt;""),SUMIFS(VM,Fecha,$A606,Linea,VLOOKUP(G$1,Data!$AP:$AR,3,FALSE),Cuenta,VLOOKUP(G$1,Data!$AP:$AR,2,FALSE))+SUMIFS(FX,Fecha,$A606,Linea,VLOOKUP(G$1,Data!$AP:$AR,3,FALSE),Cuenta,VLOOKUP(G$1,Data!$AP:$AR,2,FALSE))+G605,"")</f>
        <v/>
      </c>
      <c r="H606" s="3" t="str">
        <f>IF(AND($A606&lt;&gt;"",H$1&lt;&gt;""),SUMIFS(VM,Fecha,$A606,Linea,VLOOKUP(H$1,Data!$AP:$AR,3,FALSE),Cuenta,VLOOKUP(H$1,Data!$AP:$AR,2,FALSE))+SUMIFS(FX,Fecha,$A606,Linea,VLOOKUP(H$1,Data!$AP:$AR,3,FALSE),Cuenta,VLOOKUP(H$1,Data!$AP:$AR,2,FALSE))+H605,"")</f>
        <v/>
      </c>
      <c r="I606" s="3" t="str">
        <f>IF(AND($A606&lt;&gt;"",I$1&lt;&gt;""),SUMIFS(VM,Fecha,$A606,Linea,VLOOKUP(I$1,Data!$AP:$AR,3,FALSE),Cuenta,VLOOKUP(I$1,Data!$AP:$AR,2,FALSE))+SUMIFS(FX,Fecha,$A606,Linea,VLOOKUP(I$1,Data!$AP:$AR,3,FALSE),Cuenta,VLOOKUP(I$1,Data!$AP:$AR,2,FALSE))+I605,"")</f>
        <v/>
      </c>
      <c r="J606" s="3" t="str">
        <f>IF(AND($A606&lt;&gt;"",J$1&lt;&gt;""),SUMIFS(VM,Fecha,$A606,Linea,VLOOKUP(J$1,Data!$AP:$AR,3,FALSE),Cuenta,VLOOKUP(J$1,Data!$AP:$AR,2,FALSE))+SUMIFS(FX,Fecha,$A606,Linea,VLOOKUP(J$1,Data!$AP:$AR,3,FALSE),Cuenta,VLOOKUP(J$1,Data!$AP:$AR,2,FALSE))+J605,"")</f>
        <v/>
      </c>
      <c r="K606" s="3" t="str">
        <f>IF(AND($A606&lt;&gt;"",K$1&lt;&gt;""),SUMIFS(VM,Fecha,$A606,Linea,VLOOKUP(K$1,Data!$AP:$AR,3,FALSE),Cuenta,VLOOKUP(K$1,Data!$AP:$AR,2,FALSE))+SUMIFS(FX,Fecha,$A606,Linea,VLOOKUP(K$1,Data!$AP:$AR,3,FALSE),Cuenta,VLOOKUP(K$1,Data!$AP:$AR,2,FALSE))+K605,"")</f>
        <v/>
      </c>
      <c r="L606" s="3" t="str">
        <f>IF(AND($A606&lt;&gt;"",L$1&lt;&gt;""),SUMIFS(VM,Fecha,$A606,Linea,VLOOKUP(L$1,Data!$AP:$AR,3,FALSE),Cuenta,VLOOKUP(L$1,Data!$AP:$AR,2,FALSE))+SUMIFS(FX,Fecha,$A606,Linea,VLOOKUP(L$1,Data!$AP:$AR,3,FALSE),Cuenta,VLOOKUP(L$1,Data!$AP:$AR,2,FALSE))+L605,"")</f>
        <v/>
      </c>
      <c r="M606" s="3" t="str">
        <f>IF(AND($A606&lt;&gt;"",M$1&lt;&gt;""),SUMIFS(VM,Fecha,$A606,Linea,VLOOKUP(M$1,Data!$AP:$AR,3,FALSE),Cuenta,VLOOKUP(M$1,Data!$AP:$AR,2,FALSE))+SUMIFS(FX,Fecha,$A606,Linea,VLOOKUP(M$1,Data!$AP:$AR,3,FALSE),Cuenta,VLOOKUP(M$1,Data!$AP:$AR,2,FALSE))+M605,"")</f>
        <v/>
      </c>
      <c r="N606" s="3" t="str">
        <f>IF(AND($A606&lt;&gt;"",N$1&lt;&gt;""),SUMIFS(VM,Fecha,$A606,Linea,VLOOKUP(N$1,Data!$AP:$AR,3,FALSE),Cuenta,VLOOKUP(N$1,Data!$AP:$AR,2,FALSE))+SUMIFS(FX,Fecha,$A606,Linea,VLOOKUP(N$1,Data!$AP:$AR,3,FALSE),Cuenta,VLOOKUP(N$1,Data!$AP:$AR,2,FALSE))+N605,"")</f>
        <v/>
      </c>
    </row>
    <row r="607" spans="2:14" x14ac:dyDescent="0.25">
      <c r="B607" s="3" t="str">
        <f>IF(AND($A607&lt;&gt;"",B$1&lt;&gt;""),SUMIFS(VM,Fecha,$A607,Linea,VLOOKUP(B$1,Data!$AP:$AR,3,FALSE),Cuenta,VLOOKUP(B$1,Data!$AP:$AR,2,FALSE))+SUMIFS(FX,Fecha,$A607,Linea,VLOOKUP(B$1,Data!$AP:$AR,3,FALSE),Cuenta,VLOOKUP(B$1,Data!$AP:$AR,2,FALSE))+B606,"")</f>
        <v/>
      </c>
      <c r="C607" s="3" t="str">
        <f>IF(AND($A607&lt;&gt;"",C$1&lt;&gt;""),SUMIFS(VM,Fecha,$A607,Linea,VLOOKUP(C$1,Data!$AP:$AR,3,FALSE),Cuenta,VLOOKUP(C$1,Data!$AP:$AR,2,FALSE))+SUMIFS(FX,Fecha,$A607,Linea,VLOOKUP(C$1,Data!$AP:$AR,3,FALSE),Cuenta,VLOOKUP(C$1,Data!$AP:$AR,2,FALSE))+C606,"")</f>
        <v/>
      </c>
      <c r="D607" s="3" t="str">
        <f>IF(AND($A607&lt;&gt;"",D$1&lt;&gt;""),SUMIFS(VM,Fecha,$A607,Linea,VLOOKUP(D$1,Data!$AP:$AR,3,FALSE),Cuenta,VLOOKUP(D$1,Data!$AP:$AR,2,FALSE))+SUMIFS(FX,Fecha,$A607,Linea,VLOOKUP(D$1,Data!$AP:$AR,3,FALSE),Cuenta,VLOOKUP(D$1,Data!$AP:$AR,2,FALSE))+D606,"")</f>
        <v/>
      </c>
      <c r="E607" s="3" t="str">
        <f>IF(AND($A607&lt;&gt;"",E$1&lt;&gt;""),SUMIFS(VM,Fecha,$A607,Linea,VLOOKUP(E$1,Data!$AP:$AR,3,FALSE),Cuenta,VLOOKUP(E$1,Data!$AP:$AR,2,FALSE))+SUMIFS(FX,Fecha,$A607,Linea,VLOOKUP(E$1,Data!$AP:$AR,3,FALSE),Cuenta,VLOOKUP(E$1,Data!$AP:$AR,2,FALSE))+E606,"")</f>
        <v/>
      </c>
      <c r="F607" s="3" t="str">
        <f>IF(AND($A607&lt;&gt;"",F$1&lt;&gt;""),SUMIFS(VM,Fecha,$A607,Linea,VLOOKUP(F$1,Data!$AP:$AR,3,FALSE),Cuenta,VLOOKUP(F$1,Data!$AP:$AR,2,FALSE))+SUMIFS(FX,Fecha,$A607,Linea,VLOOKUP(F$1,Data!$AP:$AR,3,FALSE),Cuenta,VLOOKUP(F$1,Data!$AP:$AR,2,FALSE))+F606,"")</f>
        <v/>
      </c>
      <c r="G607" s="3" t="str">
        <f>IF(AND($A607&lt;&gt;"",G$1&lt;&gt;""),SUMIFS(VM,Fecha,$A607,Linea,VLOOKUP(G$1,Data!$AP:$AR,3,FALSE),Cuenta,VLOOKUP(G$1,Data!$AP:$AR,2,FALSE))+SUMIFS(FX,Fecha,$A607,Linea,VLOOKUP(G$1,Data!$AP:$AR,3,FALSE),Cuenta,VLOOKUP(G$1,Data!$AP:$AR,2,FALSE))+G606,"")</f>
        <v/>
      </c>
      <c r="H607" s="3" t="str">
        <f>IF(AND($A607&lt;&gt;"",H$1&lt;&gt;""),SUMIFS(VM,Fecha,$A607,Linea,VLOOKUP(H$1,Data!$AP:$AR,3,FALSE),Cuenta,VLOOKUP(H$1,Data!$AP:$AR,2,FALSE))+SUMIFS(FX,Fecha,$A607,Linea,VLOOKUP(H$1,Data!$AP:$AR,3,FALSE),Cuenta,VLOOKUP(H$1,Data!$AP:$AR,2,FALSE))+H606,"")</f>
        <v/>
      </c>
      <c r="I607" s="3" t="str">
        <f>IF(AND($A607&lt;&gt;"",I$1&lt;&gt;""),SUMIFS(VM,Fecha,$A607,Linea,VLOOKUP(I$1,Data!$AP:$AR,3,FALSE),Cuenta,VLOOKUP(I$1,Data!$AP:$AR,2,FALSE))+SUMIFS(FX,Fecha,$A607,Linea,VLOOKUP(I$1,Data!$AP:$AR,3,FALSE),Cuenta,VLOOKUP(I$1,Data!$AP:$AR,2,FALSE))+I606,"")</f>
        <v/>
      </c>
      <c r="J607" s="3" t="str">
        <f>IF(AND($A607&lt;&gt;"",J$1&lt;&gt;""),SUMIFS(VM,Fecha,$A607,Linea,VLOOKUP(J$1,Data!$AP:$AR,3,FALSE),Cuenta,VLOOKUP(J$1,Data!$AP:$AR,2,FALSE))+SUMIFS(FX,Fecha,$A607,Linea,VLOOKUP(J$1,Data!$AP:$AR,3,FALSE),Cuenta,VLOOKUP(J$1,Data!$AP:$AR,2,FALSE))+J606,"")</f>
        <v/>
      </c>
      <c r="K607" s="3" t="str">
        <f>IF(AND($A607&lt;&gt;"",K$1&lt;&gt;""),SUMIFS(VM,Fecha,$A607,Linea,VLOOKUP(K$1,Data!$AP:$AR,3,FALSE),Cuenta,VLOOKUP(K$1,Data!$AP:$AR,2,FALSE))+SUMIFS(FX,Fecha,$A607,Linea,VLOOKUP(K$1,Data!$AP:$AR,3,FALSE),Cuenta,VLOOKUP(K$1,Data!$AP:$AR,2,FALSE))+K606,"")</f>
        <v/>
      </c>
      <c r="L607" s="3" t="str">
        <f>IF(AND($A607&lt;&gt;"",L$1&lt;&gt;""),SUMIFS(VM,Fecha,$A607,Linea,VLOOKUP(L$1,Data!$AP:$AR,3,FALSE),Cuenta,VLOOKUP(L$1,Data!$AP:$AR,2,FALSE))+SUMIFS(FX,Fecha,$A607,Linea,VLOOKUP(L$1,Data!$AP:$AR,3,FALSE),Cuenta,VLOOKUP(L$1,Data!$AP:$AR,2,FALSE))+L606,"")</f>
        <v/>
      </c>
      <c r="M607" s="3" t="str">
        <f>IF(AND($A607&lt;&gt;"",M$1&lt;&gt;""),SUMIFS(VM,Fecha,$A607,Linea,VLOOKUP(M$1,Data!$AP:$AR,3,FALSE),Cuenta,VLOOKUP(M$1,Data!$AP:$AR,2,FALSE))+SUMIFS(FX,Fecha,$A607,Linea,VLOOKUP(M$1,Data!$AP:$AR,3,FALSE),Cuenta,VLOOKUP(M$1,Data!$AP:$AR,2,FALSE))+M606,"")</f>
        <v/>
      </c>
      <c r="N607" s="3" t="str">
        <f>IF(AND($A607&lt;&gt;"",N$1&lt;&gt;""),SUMIFS(VM,Fecha,$A607,Linea,VLOOKUP(N$1,Data!$AP:$AR,3,FALSE),Cuenta,VLOOKUP(N$1,Data!$AP:$AR,2,FALSE))+SUMIFS(FX,Fecha,$A607,Linea,VLOOKUP(N$1,Data!$AP:$AR,3,FALSE),Cuenta,VLOOKUP(N$1,Data!$AP:$AR,2,FALSE))+N606,"")</f>
        <v/>
      </c>
    </row>
    <row r="608" spans="2:14" x14ac:dyDescent="0.25">
      <c r="B608" s="3" t="str">
        <f>IF(AND($A608&lt;&gt;"",B$1&lt;&gt;""),SUMIFS(VM,Fecha,$A608,Linea,VLOOKUP(B$1,Data!$AP:$AR,3,FALSE),Cuenta,VLOOKUP(B$1,Data!$AP:$AR,2,FALSE))+SUMIFS(FX,Fecha,$A608,Linea,VLOOKUP(B$1,Data!$AP:$AR,3,FALSE),Cuenta,VLOOKUP(B$1,Data!$AP:$AR,2,FALSE))+B607,"")</f>
        <v/>
      </c>
      <c r="C608" s="3" t="str">
        <f>IF(AND($A608&lt;&gt;"",C$1&lt;&gt;""),SUMIFS(VM,Fecha,$A608,Linea,VLOOKUP(C$1,Data!$AP:$AR,3,FALSE),Cuenta,VLOOKUP(C$1,Data!$AP:$AR,2,FALSE))+SUMIFS(FX,Fecha,$A608,Linea,VLOOKUP(C$1,Data!$AP:$AR,3,FALSE),Cuenta,VLOOKUP(C$1,Data!$AP:$AR,2,FALSE))+C607,"")</f>
        <v/>
      </c>
      <c r="D608" s="3" t="str">
        <f>IF(AND($A608&lt;&gt;"",D$1&lt;&gt;""),SUMIFS(VM,Fecha,$A608,Linea,VLOOKUP(D$1,Data!$AP:$AR,3,FALSE),Cuenta,VLOOKUP(D$1,Data!$AP:$AR,2,FALSE))+SUMIFS(FX,Fecha,$A608,Linea,VLOOKUP(D$1,Data!$AP:$AR,3,FALSE),Cuenta,VLOOKUP(D$1,Data!$AP:$AR,2,FALSE))+D607,"")</f>
        <v/>
      </c>
      <c r="E608" s="3" t="str">
        <f>IF(AND($A608&lt;&gt;"",E$1&lt;&gt;""),SUMIFS(VM,Fecha,$A608,Linea,VLOOKUP(E$1,Data!$AP:$AR,3,FALSE),Cuenta,VLOOKUP(E$1,Data!$AP:$AR,2,FALSE))+SUMIFS(FX,Fecha,$A608,Linea,VLOOKUP(E$1,Data!$AP:$AR,3,FALSE),Cuenta,VLOOKUP(E$1,Data!$AP:$AR,2,FALSE))+E607,"")</f>
        <v/>
      </c>
      <c r="F608" s="3" t="str">
        <f>IF(AND($A608&lt;&gt;"",F$1&lt;&gt;""),SUMIFS(VM,Fecha,$A608,Linea,VLOOKUP(F$1,Data!$AP:$AR,3,FALSE),Cuenta,VLOOKUP(F$1,Data!$AP:$AR,2,FALSE))+SUMIFS(FX,Fecha,$A608,Linea,VLOOKUP(F$1,Data!$AP:$AR,3,FALSE),Cuenta,VLOOKUP(F$1,Data!$AP:$AR,2,FALSE))+F607,"")</f>
        <v/>
      </c>
      <c r="G608" s="3" t="str">
        <f>IF(AND($A608&lt;&gt;"",G$1&lt;&gt;""),SUMIFS(VM,Fecha,$A608,Linea,VLOOKUP(G$1,Data!$AP:$AR,3,FALSE),Cuenta,VLOOKUP(G$1,Data!$AP:$AR,2,FALSE))+SUMIFS(FX,Fecha,$A608,Linea,VLOOKUP(G$1,Data!$AP:$AR,3,FALSE),Cuenta,VLOOKUP(G$1,Data!$AP:$AR,2,FALSE))+G607,"")</f>
        <v/>
      </c>
      <c r="H608" s="3" t="str">
        <f>IF(AND($A608&lt;&gt;"",H$1&lt;&gt;""),SUMIFS(VM,Fecha,$A608,Linea,VLOOKUP(H$1,Data!$AP:$AR,3,FALSE),Cuenta,VLOOKUP(H$1,Data!$AP:$AR,2,FALSE))+SUMIFS(FX,Fecha,$A608,Linea,VLOOKUP(H$1,Data!$AP:$AR,3,FALSE),Cuenta,VLOOKUP(H$1,Data!$AP:$AR,2,FALSE))+H607,"")</f>
        <v/>
      </c>
      <c r="I608" s="3" t="str">
        <f>IF(AND($A608&lt;&gt;"",I$1&lt;&gt;""),SUMIFS(VM,Fecha,$A608,Linea,VLOOKUP(I$1,Data!$AP:$AR,3,FALSE),Cuenta,VLOOKUP(I$1,Data!$AP:$AR,2,FALSE))+SUMIFS(FX,Fecha,$A608,Linea,VLOOKUP(I$1,Data!$AP:$AR,3,FALSE),Cuenta,VLOOKUP(I$1,Data!$AP:$AR,2,FALSE))+I607,"")</f>
        <v/>
      </c>
      <c r="J608" s="3" t="str">
        <f>IF(AND($A608&lt;&gt;"",J$1&lt;&gt;""),SUMIFS(VM,Fecha,$A608,Linea,VLOOKUP(J$1,Data!$AP:$AR,3,FALSE),Cuenta,VLOOKUP(J$1,Data!$AP:$AR,2,FALSE))+SUMIFS(FX,Fecha,$A608,Linea,VLOOKUP(J$1,Data!$AP:$AR,3,FALSE),Cuenta,VLOOKUP(J$1,Data!$AP:$AR,2,FALSE))+J607,"")</f>
        <v/>
      </c>
      <c r="K608" s="3" t="str">
        <f>IF(AND($A608&lt;&gt;"",K$1&lt;&gt;""),SUMIFS(VM,Fecha,$A608,Linea,VLOOKUP(K$1,Data!$AP:$AR,3,FALSE),Cuenta,VLOOKUP(K$1,Data!$AP:$AR,2,FALSE))+SUMIFS(FX,Fecha,$A608,Linea,VLOOKUP(K$1,Data!$AP:$AR,3,FALSE),Cuenta,VLOOKUP(K$1,Data!$AP:$AR,2,FALSE))+K607,"")</f>
        <v/>
      </c>
      <c r="L608" s="3" t="str">
        <f>IF(AND($A608&lt;&gt;"",L$1&lt;&gt;""),SUMIFS(VM,Fecha,$A608,Linea,VLOOKUP(L$1,Data!$AP:$AR,3,FALSE),Cuenta,VLOOKUP(L$1,Data!$AP:$AR,2,FALSE))+SUMIFS(FX,Fecha,$A608,Linea,VLOOKUP(L$1,Data!$AP:$AR,3,FALSE),Cuenta,VLOOKUP(L$1,Data!$AP:$AR,2,FALSE))+L607,"")</f>
        <v/>
      </c>
      <c r="M608" s="3" t="str">
        <f>IF(AND($A608&lt;&gt;"",M$1&lt;&gt;""),SUMIFS(VM,Fecha,$A608,Linea,VLOOKUP(M$1,Data!$AP:$AR,3,FALSE),Cuenta,VLOOKUP(M$1,Data!$AP:$AR,2,FALSE))+SUMIFS(FX,Fecha,$A608,Linea,VLOOKUP(M$1,Data!$AP:$AR,3,FALSE),Cuenta,VLOOKUP(M$1,Data!$AP:$AR,2,FALSE))+M607,"")</f>
        <v/>
      </c>
      <c r="N608" s="3" t="str">
        <f>IF(AND($A608&lt;&gt;"",N$1&lt;&gt;""),SUMIFS(VM,Fecha,$A608,Linea,VLOOKUP(N$1,Data!$AP:$AR,3,FALSE),Cuenta,VLOOKUP(N$1,Data!$AP:$AR,2,FALSE))+SUMIFS(FX,Fecha,$A608,Linea,VLOOKUP(N$1,Data!$AP:$AR,3,FALSE),Cuenta,VLOOKUP(N$1,Data!$AP:$AR,2,FALSE))+N607,"")</f>
        <v/>
      </c>
    </row>
    <row r="609" spans="2:14" x14ac:dyDescent="0.25">
      <c r="B609" s="3" t="str">
        <f>IF(AND($A609&lt;&gt;"",B$1&lt;&gt;""),SUMIFS(VM,Fecha,$A609,Linea,VLOOKUP(B$1,Data!$AP:$AR,3,FALSE),Cuenta,VLOOKUP(B$1,Data!$AP:$AR,2,FALSE))+SUMIFS(FX,Fecha,$A609,Linea,VLOOKUP(B$1,Data!$AP:$AR,3,FALSE),Cuenta,VLOOKUP(B$1,Data!$AP:$AR,2,FALSE))+B608,"")</f>
        <v/>
      </c>
      <c r="C609" s="3" t="str">
        <f>IF(AND($A609&lt;&gt;"",C$1&lt;&gt;""),SUMIFS(VM,Fecha,$A609,Linea,VLOOKUP(C$1,Data!$AP:$AR,3,FALSE),Cuenta,VLOOKUP(C$1,Data!$AP:$AR,2,FALSE))+SUMIFS(FX,Fecha,$A609,Linea,VLOOKUP(C$1,Data!$AP:$AR,3,FALSE),Cuenta,VLOOKUP(C$1,Data!$AP:$AR,2,FALSE))+C608,"")</f>
        <v/>
      </c>
      <c r="D609" s="3" t="str">
        <f>IF(AND($A609&lt;&gt;"",D$1&lt;&gt;""),SUMIFS(VM,Fecha,$A609,Linea,VLOOKUP(D$1,Data!$AP:$AR,3,FALSE),Cuenta,VLOOKUP(D$1,Data!$AP:$AR,2,FALSE))+SUMIFS(FX,Fecha,$A609,Linea,VLOOKUP(D$1,Data!$AP:$AR,3,FALSE),Cuenta,VLOOKUP(D$1,Data!$AP:$AR,2,FALSE))+D608,"")</f>
        <v/>
      </c>
      <c r="E609" s="3" t="str">
        <f>IF(AND($A609&lt;&gt;"",E$1&lt;&gt;""),SUMIFS(VM,Fecha,$A609,Linea,VLOOKUP(E$1,Data!$AP:$AR,3,FALSE),Cuenta,VLOOKUP(E$1,Data!$AP:$AR,2,FALSE))+SUMIFS(FX,Fecha,$A609,Linea,VLOOKUP(E$1,Data!$AP:$AR,3,FALSE),Cuenta,VLOOKUP(E$1,Data!$AP:$AR,2,FALSE))+E608,"")</f>
        <v/>
      </c>
      <c r="F609" s="3" t="str">
        <f>IF(AND($A609&lt;&gt;"",F$1&lt;&gt;""),SUMIFS(VM,Fecha,$A609,Linea,VLOOKUP(F$1,Data!$AP:$AR,3,FALSE),Cuenta,VLOOKUP(F$1,Data!$AP:$AR,2,FALSE))+SUMIFS(FX,Fecha,$A609,Linea,VLOOKUP(F$1,Data!$AP:$AR,3,FALSE),Cuenta,VLOOKUP(F$1,Data!$AP:$AR,2,FALSE))+F608,"")</f>
        <v/>
      </c>
      <c r="G609" s="3" t="str">
        <f>IF(AND($A609&lt;&gt;"",G$1&lt;&gt;""),SUMIFS(VM,Fecha,$A609,Linea,VLOOKUP(G$1,Data!$AP:$AR,3,FALSE),Cuenta,VLOOKUP(G$1,Data!$AP:$AR,2,FALSE))+SUMIFS(FX,Fecha,$A609,Linea,VLOOKUP(G$1,Data!$AP:$AR,3,FALSE),Cuenta,VLOOKUP(G$1,Data!$AP:$AR,2,FALSE))+G608,"")</f>
        <v/>
      </c>
      <c r="H609" s="3" t="str">
        <f>IF(AND($A609&lt;&gt;"",H$1&lt;&gt;""),SUMIFS(VM,Fecha,$A609,Linea,VLOOKUP(H$1,Data!$AP:$AR,3,FALSE),Cuenta,VLOOKUP(H$1,Data!$AP:$AR,2,FALSE))+SUMIFS(FX,Fecha,$A609,Linea,VLOOKUP(H$1,Data!$AP:$AR,3,FALSE),Cuenta,VLOOKUP(H$1,Data!$AP:$AR,2,FALSE))+H608,"")</f>
        <v/>
      </c>
      <c r="I609" s="3" t="str">
        <f>IF(AND($A609&lt;&gt;"",I$1&lt;&gt;""),SUMIFS(VM,Fecha,$A609,Linea,VLOOKUP(I$1,Data!$AP:$AR,3,FALSE),Cuenta,VLOOKUP(I$1,Data!$AP:$AR,2,FALSE))+SUMIFS(FX,Fecha,$A609,Linea,VLOOKUP(I$1,Data!$AP:$AR,3,FALSE),Cuenta,VLOOKUP(I$1,Data!$AP:$AR,2,FALSE))+I608,"")</f>
        <v/>
      </c>
      <c r="J609" s="3" t="str">
        <f>IF(AND($A609&lt;&gt;"",J$1&lt;&gt;""),SUMIFS(VM,Fecha,$A609,Linea,VLOOKUP(J$1,Data!$AP:$AR,3,FALSE),Cuenta,VLOOKUP(J$1,Data!$AP:$AR,2,FALSE))+SUMIFS(FX,Fecha,$A609,Linea,VLOOKUP(J$1,Data!$AP:$AR,3,FALSE),Cuenta,VLOOKUP(J$1,Data!$AP:$AR,2,FALSE))+J608,"")</f>
        <v/>
      </c>
      <c r="K609" s="3" t="str">
        <f>IF(AND($A609&lt;&gt;"",K$1&lt;&gt;""),SUMIFS(VM,Fecha,$A609,Linea,VLOOKUP(K$1,Data!$AP:$AR,3,FALSE),Cuenta,VLOOKUP(K$1,Data!$AP:$AR,2,FALSE))+SUMIFS(FX,Fecha,$A609,Linea,VLOOKUP(K$1,Data!$AP:$AR,3,FALSE),Cuenta,VLOOKUP(K$1,Data!$AP:$AR,2,FALSE))+K608,"")</f>
        <v/>
      </c>
      <c r="L609" s="3" t="str">
        <f>IF(AND($A609&lt;&gt;"",L$1&lt;&gt;""),SUMIFS(VM,Fecha,$A609,Linea,VLOOKUP(L$1,Data!$AP:$AR,3,FALSE),Cuenta,VLOOKUP(L$1,Data!$AP:$AR,2,FALSE))+SUMIFS(FX,Fecha,$A609,Linea,VLOOKUP(L$1,Data!$AP:$AR,3,FALSE),Cuenta,VLOOKUP(L$1,Data!$AP:$AR,2,FALSE))+L608,"")</f>
        <v/>
      </c>
      <c r="M609" s="3" t="str">
        <f>IF(AND($A609&lt;&gt;"",M$1&lt;&gt;""),SUMIFS(VM,Fecha,$A609,Linea,VLOOKUP(M$1,Data!$AP:$AR,3,FALSE),Cuenta,VLOOKUP(M$1,Data!$AP:$AR,2,FALSE))+SUMIFS(FX,Fecha,$A609,Linea,VLOOKUP(M$1,Data!$AP:$AR,3,FALSE),Cuenta,VLOOKUP(M$1,Data!$AP:$AR,2,FALSE))+M608,"")</f>
        <v/>
      </c>
      <c r="N609" s="3" t="str">
        <f>IF(AND($A609&lt;&gt;"",N$1&lt;&gt;""),SUMIFS(VM,Fecha,$A609,Linea,VLOOKUP(N$1,Data!$AP:$AR,3,FALSE),Cuenta,VLOOKUP(N$1,Data!$AP:$AR,2,FALSE))+SUMIFS(FX,Fecha,$A609,Linea,VLOOKUP(N$1,Data!$AP:$AR,3,FALSE),Cuenta,VLOOKUP(N$1,Data!$AP:$AR,2,FALSE))+N608,"")</f>
        <v/>
      </c>
    </row>
    <row r="610" spans="2:14" x14ac:dyDescent="0.25">
      <c r="B610" s="3" t="str">
        <f>IF(AND($A610&lt;&gt;"",B$1&lt;&gt;""),SUMIFS(VM,Fecha,$A610,Linea,VLOOKUP(B$1,Data!$AP:$AR,3,FALSE),Cuenta,VLOOKUP(B$1,Data!$AP:$AR,2,FALSE))+SUMIFS(FX,Fecha,$A610,Linea,VLOOKUP(B$1,Data!$AP:$AR,3,FALSE),Cuenta,VLOOKUP(B$1,Data!$AP:$AR,2,FALSE))+B609,"")</f>
        <v/>
      </c>
      <c r="C610" s="3" t="str">
        <f>IF(AND($A610&lt;&gt;"",C$1&lt;&gt;""),SUMIFS(VM,Fecha,$A610,Linea,VLOOKUP(C$1,Data!$AP:$AR,3,FALSE),Cuenta,VLOOKUP(C$1,Data!$AP:$AR,2,FALSE))+SUMIFS(FX,Fecha,$A610,Linea,VLOOKUP(C$1,Data!$AP:$AR,3,FALSE),Cuenta,VLOOKUP(C$1,Data!$AP:$AR,2,FALSE))+C609,"")</f>
        <v/>
      </c>
      <c r="D610" s="3" t="str">
        <f>IF(AND($A610&lt;&gt;"",D$1&lt;&gt;""),SUMIFS(VM,Fecha,$A610,Linea,VLOOKUP(D$1,Data!$AP:$AR,3,FALSE),Cuenta,VLOOKUP(D$1,Data!$AP:$AR,2,FALSE))+SUMIFS(FX,Fecha,$A610,Linea,VLOOKUP(D$1,Data!$AP:$AR,3,FALSE),Cuenta,VLOOKUP(D$1,Data!$AP:$AR,2,FALSE))+D609,"")</f>
        <v/>
      </c>
      <c r="E610" s="3" t="str">
        <f>IF(AND($A610&lt;&gt;"",E$1&lt;&gt;""),SUMIFS(VM,Fecha,$A610,Linea,VLOOKUP(E$1,Data!$AP:$AR,3,FALSE),Cuenta,VLOOKUP(E$1,Data!$AP:$AR,2,FALSE))+SUMIFS(FX,Fecha,$A610,Linea,VLOOKUP(E$1,Data!$AP:$AR,3,FALSE),Cuenta,VLOOKUP(E$1,Data!$AP:$AR,2,FALSE))+E609,"")</f>
        <v/>
      </c>
      <c r="F610" s="3" t="str">
        <f>IF(AND($A610&lt;&gt;"",F$1&lt;&gt;""),SUMIFS(VM,Fecha,$A610,Linea,VLOOKUP(F$1,Data!$AP:$AR,3,FALSE),Cuenta,VLOOKUP(F$1,Data!$AP:$AR,2,FALSE))+SUMIFS(FX,Fecha,$A610,Linea,VLOOKUP(F$1,Data!$AP:$AR,3,FALSE),Cuenta,VLOOKUP(F$1,Data!$AP:$AR,2,FALSE))+F609,"")</f>
        <v/>
      </c>
      <c r="G610" s="3" t="str">
        <f>IF(AND($A610&lt;&gt;"",G$1&lt;&gt;""),SUMIFS(VM,Fecha,$A610,Linea,VLOOKUP(G$1,Data!$AP:$AR,3,FALSE),Cuenta,VLOOKUP(G$1,Data!$AP:$AR,2,FALSE))+SUMIFS(FX,Fecha,$A610,Linea,VLOOKUP(G$1,Data!$AP:$AR,3,FALSE),Cuenta,VLOOKUP(G$1,Data!$AP:$AR,2,FALSE))+G609,"")</f>
        <v/>
      </c>
      <c r="H610" s="3" t="str">
        <f>IF(AND($A610&lt;&gt;"",H$1&lt;&gt;""),SUMIFS(VM,Fecha,$A610,Linea,VLOOKUP(H$1,Data!$AP:$AR,3,FALSE),Cuenta,VLOOKUP(H$1,Data!$AP:$AR,2,FALSE))+SUMIFS(FX,Fecha,$A610,Linea,VLOOKUP(H$1,Data!$AP:$AR,3,FALSE),Cuenta,VLOOKUP(H$1,Data!$AP:$AR,2,FALSE))+H609,"")</f>
        <v/>
      </c>
      <c r="I610" s="3" t="str">
        <f>IF(AND($A610&lt;&gt;"",I$1&lt;&gt;""),SUMIFS(VM,Fecha,$A610,Linea,VLOOKUP(I$1,Data!$AP:$AR,3,FALSE),Cuenta,VLOOKUP(I$1,Data!$AP:$AR,2,FALSE))+SUMIFS(FX,Fecha,$A610,Linea,VLOOKUP(I$1,Data!$AP:$AR,3,FALSE),Cuenta,VLOOKUP(I$1,Data!$AP:$AR,2,FALSE))+I609,"")</f>
        <v/>
      </c>
      <c r="J610" s="3" t="str">
        <f>IF(AND($A610&lt;&gt;"",J$1&lt;&gt;""),SUMIFS(VM,Fecha,$A610,Linea,VLOOKUP(J$1,Data!$AP:$AR,3,FALSE),Cuenta,VLOOKUP(J$1,Data!$AP:$AR,2,FALSE))+SUMIFS(FX,Fecha,$A610,Linea,VLOOKUP(J$1,Data!$AP:$AR,3,FALSE),Cuenta,VLOOKUP(J$1,Data!$AP:$AR,2,FALSE))+J609,"")</f>
        <v/>
      </c>
      <c r="K610" s="3" t="str">
        <f>IF(AND($A610&lt;&gt;"",K$1&lt;&gt;""),SUMIFS(VM,Fecha,$A610,Linea,VLOOKUP(K$1,Data!$AP:$AR,3,FALSE),Cuenta,VLOOKUP(K$1,Data!$AP:$AR,2,FALSE))+SUMIFS(FX,Fecha,$A610,Linea,VLOOKUP(K$1,Data!$AP:$AR,3,FALSE),Cuenta,VLOOKUP(K$1,Data!$AP:$AR,2,FALSE))+K609,"")</f>
        <v/>
      </c>
      <c r="L610" s="3" t="str">
        <f>IF(AND($A610&lt;&gt;"",L$1&lt;&gt;""),SUMIFS(VM,Fecha,$A610,Linea,VLOOKUP(L$1,Data!$AP:$AR,3,FALSE),Cuenta,VLOOKUP(L$1,Data!$AP:$AR,2,FALSE))+SUMIFS(FX,Fecha,$A610,Linea,VLOOKUP(L$1,Data!$AP:$AR,3,FALSE),Cuenta,VLOOKUP(L$1,Data!$AP:$AR,2,FALSE))+L609,"")</f>
        <v/>
      </c>
      <c r="M610" s="3" t="str">
        <f>IF(AND($A610&lt;&gt;"",M$1&lt;&gt;""),SUMIFS(VM,Fecha,$A610,Linea,VLOOKUP(M$1,Data!$AP:$AR,3,FALSE),Cuenta,VLOOKUP(M$1,Data!$AP:$AR,2,FALSE))+SUMIFS(FX,Fecha,$A610,Linea,VLOOKUP(M$1,Data!$AP:$AR,3,FALSE),Cuenta,VLOOKUP(M$1,Data!$AP:$AR,2,FALSE))+M609,"")</f>
        <v/>
      </c>
      <c r="N610" s="3" t="str">
        <f>IF(AND($A610&lt;&gt;"",N$1&lt;&gt;""),SUMIFS(VM,Fecha,$A610,Linea,VLOOKUP(N$1,Data!$AP:$AR,3,FALSE),Cuenta,VLOOKUP(N$1,Data!$AP:$AR,2,FALSE))+SUMIFS(FX,Fecha,$A610,Linea,VLOOKUP(N$1,Data!$AP:$AR,3,FALSE),Cuenta,VLOOKUP(N$1,Data!$AP:$AR,2,FALSE))+N609,"")</f>
        <v/>
      </c>
    </row>
    <row r="611" spans="2:14" x14ac:dyDescent="0.25">
      <c r="B611" s="3" t="str">
        <f>IF(AND($A611&lt;&gt;"",B$1&lt;&gt;""),SUMIFS(VM,Fecha,$A611,Linea,VLOOKUP(B$1,Data!$AP:$AR,3,FALSE),Cuenta,VLOOKUP(B$1,Data!$AP:$AR,2,FALSE))+SUMIFS(FX,Fecha,$A611,Linea,VLOOKUP(B$1,Data!$AP:$AR,3,FALSE),Cuenta,VLOOKUP(B$1,Data!$AP:$AR,2,FALSE))+B610,"")</f>
        <v/>
      </c>
      <c r="C611" s="3" t="str">
        <f>IF(AND($A611&lt;&gt;"",C$1&lt;&gt;""),SUMIFS(VM,Fecha,$A611,Linea,VLOOKUP(C$1,Data!$AP:$AR,3,FALSE),Cuenta,VLOOKUP(C$1,Data!$AP:$AR,2,FALSE))+SUMIFS(FX,Fecha,$A611,Linea,VLOOKUP(C$1,Data!$AP:$AR,3,FALSE),Cuenta,VLOOKUP(C$1,Data!$AP:$AR,2,FALSE))+C610,"")</f>
        <v/>
      </c>
      <c r="D611" s="3" t="str">
        <f>IF(AND($A611&lt;&gt;"",D$1&lt;&gt;""),SUMIFS(VM,Fecha,$A611,Linea,VLOOKUP(D$1,Data!$AP:$AR,3,FALSE),Cuenta,VLOOKUP(D$1,Data!$AP:$AR,2,FALSE))+SUMIFS(FX,Fecha,$A611,Linea,VLOOKUP(D$1,Data!$AP:$AR,3,FALSE),Cuenta,VLOOKUP(D$1,Data!$AP:$AR,2,FALSE))+D610,"")</f>
        <v/>
      </c>
      <c r="E611" s="3" t="str">
        <f>IF(AND($A611&lt;&gt;"",E$1&lt;&gt;""),SUMIFS(VM,Fecha,$A611,Linea,VLOOKUP(E$1,Data!$AP:$AR,3,FALSE),Cuenta,VLOOKUP(E$1,Data!$AP:$AR,2,FALSE))+SUMIFS(FX,Fecha,$A611,Linea,VLOOKUP(E$1,Data!$AP:$AR,3,FALSE),Cuenta,VLOOKUP(E$1,Data!$AP:$AR,2,FALSE))+E610,"")</f>
        <v/>
      </c>
      <c r="F611" s="3" t="str">
        <f>IF(AND($A611&lt;&gt;"",F$1&lt;&gt;""),SUMIFS(VM,Fecha,$A611,Linea,VLOOKUP(F$1,Data!$AP:$AR,3,FALSE),Cuenta,VLOOKUP(F$1,Data!$AP:$AR,2,FALSE))+SUMIFS(FX,Fecha,$A611,Linea,VLOOKUP(F$1,Data!$AP:$AR,3,FALSE),Cuenta,VLOOKUP(F$1,Data!$AP:$AR,2,FALSE))+F610,"")</f>
        <v/>
      </c>
      <c r="G611" s="3" t="str">
        <f>IF(AND($A611&lt;&gt;"",G$1&lt;&gt;""),SUMIFS(VM,Fecha,$A611,Linea,VLOOKUP(G$1,Data!$AP:$AR,3,FALSE),Cuenta,VLOOKUP(G$1,Data!$AP:$AR,2,FALSE))+SUMIFS(FX,Fecha,$A611,Linea,VLOOKUP(G$1,Data!$AP:$AR,3,FALSE),Cuenta,VLOOKUP(G$1,Data!$AP:$AR,2,FALSE))+G610,"")</f>
        <v/>
      </c>
      <c r="H611" s="3" t="str">
        <f>IF(AND($A611&lt;&gt;"",H$1&lt;&gt;""),SUMIFS(VM,Fecha,$A611,Linea,VLOOKUP(H$1,Data!$AP:$AR,3,FALSE),Cuenta,VLOOKUP(H$1,Data!$AP:$AR,2,FALSE))+SUMIFS(FX,Fecha,$A611,Linea,VLOOKUP(H$1,Data!$AP:$AR,3,FALSE),Cuenta,VLOOKUP(H$1,Data!$AP:$AR,2,FALSE))+H610,"")</f>
        <v/>
      </c>
      <c r="I611" s="3" t="str">
        <f>IF(AND($A611&lt;&gt;"",I$1&lt;&gt;""),SUMIFS(VM,Fecha,$A611,Linea,VLOOKUP(I$1,Data!$AP:$AR,3,FALSE),Cuenta,VLOOKUP(I$1,Data!$AP:$AR,2,FALSE))+SUMIFS(FX,Fecha,$A611,Linea,VLOOKUP(I$1,Data!$AP:$AR,3,FALSE),Cuenta,VLOOKUP(I$1,Data!$AP:$AR,2,FALSE))+I610,"")</f>
        <v/>
      </c>
      <c r="J611" s="3" t="str">
        <f>IF(AND($A611&lt;&gt;"",J$1&lt;&gt;""),SUMIFS(VM,Fecha,$A611,Linea,VLOOKUP(J$1,Data!$AP:$AR,3,FALSE),Cuenta,VLOOKUP(J$1,Data!$AP:$AR,2,FALSE))+SUMIFS(FX,Fecha,$A611,Linea,VLOOKUP(J$1,Data!$AP:$AR,3,FALSE),Cuenta,VLOOKUP(J$1,Data!$AP:$AR,2,FALSE))+J610,"")</f>
        <v/>
      </c>
      <c r="K611" s="3" t="str">
        <f>IF(AND($A611&lt;&gt;"",K$1&lt;&gt;""),SUMIFS(VM,Fecha,$A611,Linea,VLOOKUP(K$1,Data!$AP:$AR,3,FALSE),Cuenta,VLOOKUP(K$1,Data!$AP:$AR,2,FALSE))+SUMIFS(FX,Fecha,$A611,Linea,VLOOKUP(K$1,Data!$AP:$AR,3,FALSE),Cuenta,VLOOKUP(K$1,Data!$AP:$AR,2,FALSE))+K610,"")</f>
        <v/>
      </c>
      <c r="L611" s="3" t="str">
        <f>IF(AND($A611&lt;&gt;"",L$1&lt;&gt;""),SUMIFS(VM,Fecha,$A611,Linea,VLOOKUP(L$1,Data!$AP:$AR,3,FALSE),Cuenta,VLOOKUP(L$1,Data!$AP:$AR,2,FALSE))+SUMIFS(FX,Fecha,$A611,Linea,VLOOKUP(L$1,Data!$AP:$AR,3,FALSE),Cuenta,VLOOKUP(L$1,Data!$AP:$AR,2,FALSE))+L610,"")</f>
        <v/>
      </c>
      <c r="M611" s="3" t="str">
        <f>IF(AND($A611&lt;&gt;"",M$1&lt;&gt;""),SUMIFS(VM,Fecha,$A611,Linea,VLOOKUP(M$1,Data!$AP:$AR,3,FALSE),Cuenta,VLOOKUP(M$1,Data!$AP:$AR,2,FALSE))+SUMIFS(FX,Fecha,$A611,Linea,VLOOKUP(M$1,Data!$AP:$AR,3,FALSE),Cuenta,VLOOKUP(M$1,Data!$AP:$AR,2,FALSE))+M610,"")</f>
        <v/>
      </c>
      <c r="N611" s="3" t="str">
        <f>IF(AND($A611&lt;&gt;"",N$1&lt;&gt;""),SUMIFS(VM,Fecha,$A611,Linea,VLOOKUP(N$1,Data!$AP:$AR,3,FALSE),Cuenta,VLOOKUP(N$1,Data!$AP:$AR,2,FALSE))+SUMIFS(FX,Fecha,$A611,Linea,VLOOKUP(N$1,Data!$AP:$AR,3,FALSE),Cuenta,VLOOKUP(N$1,Data!$AP:$AR,2,FALSE))+N610,"")</f>
        <v/>
      </c>
    </row>
    <row r="612" spans="2:14" x14ac:dyDescent="0.25">
      <c r="B612" s="3" t="str">
        <f>IF(AND($A612&lt;&gt;"",B$1&lt;&gt;""),SUMIFS(VM,Fecha,$A612,Linea,VLOOKUP(B$1,Data!$AP:$AR,3,FALSE),Cuenta,VLOOKUP(B$1,Data!$AP:$AR,2,FALSE))+SUMIFS(FX,Fecha,$A612,Linea,VLOOKUP(B$1,Data!$AP:$AR,3,FALSE),Cuenta,VLOOKUP(B$1,Data!$AP:$AR,2,FALSE))+B611,"")</f>
        <v/>
      </c>
      <c r="C612" s="3" t="str">
        <f>IF(AND($A612&lt;&gt;"",C$1&lt;&gt;""),SUMIFS(VM,Fecha,$A612,Linea,VLOOKUP(C$1,Data!$AP:$AR,3,FALSE),Cuenta,VLOOKUP(C$1,Data!$AP:$AR,2,FALSE))+SUMIFS(FX,Fecha,$A612,Linea,VLOOKUP(C$1,Data!$AP:$AR,3,FALSE),Cuenta,VLOOKUP(C$1,Data!$AP:$AR,2,FALSE))+C611,"")</f>
        <v/>
      </c>
      <c r="D612" s="3" t="str">
        <f>IF(AND($A612&lt;&gt;"",D$1&lt;&gt;""),SUMIFS(VM,Fecha,$A612,Linea,VLOOKUP(D$1,Data!$AP:$AR,3,FALSE),Cuenta,VLOOKUP(D$1,Data!$AP:$AR,2,FALSE))+SUMIFS(FX,Fecha,$A612,Linea,VLOOKUP(D$1,Data!$AP:$AR,3,FALSE),Cuenta,VLOOKUP(D$1,Data!$AP:$AR,2,FALSE))+D611,"")</f>
        <v/>
      </c>
      <c r="E612" s="3" t="str">
        <f>IF(AND($A612&lt;&gt;"",E$1&lt;&gt;""),SUMIFS(VM,Fecha,$A612,Linea,VLOOKUP(E$1,Data!$AP:$AR,3,FALSE),Cuenta,VLOOKUP(E$1,Data!$AP:$AR,2,FALSE))+SUMIFS(FX,Fecha,$A612,Linea,VLOOKUP(E$1,Data!$AP:$AR,3,FALSE),Cuenta,VLOOKUP(E$1,Data!$AP:$AR,2,FALSE))+E611,"")</f>
        <v/>
      </c>
      <c r="F612" s="3" t="str">
        <f>IF(AND($A612&lt;&gt;"",F$1&lt;&gt;""),SUMIFS(VM,Fecha,$A612,Linea,VLOOKUP(F$1,Data!$AP:$AR,3,FALSE),Cuenta,VLOOKUP(F$1,Data!$AP:$AR,2,FALSE))+SUMIFS(FX,Fecha,$A612,Linea,VLOOKUP(F$1,Data!$AP:$AR,3,FALSE),Cuenta,VLOOKUP(F$1,Data!$AP:$AR,2,FALSE))+F611,"")</f>
        <v/>
      </c>
      <c r="G612" s="3" t="str">
        <f>IF(AND($A612&lt;&gt;"",G$1&lt;&gt;""),SUMIFS(VM,Fecha,$A612,Linea,VLOOKUP(G$1,Data!$AP:$AR,3,FALSE),Cuenta,VLOOKUP(G$1,Data!$AP:$AR,2,FALSE))+SUMIFS(FX,Fecha,$A612,Linea,VLOOKUP(G$1,Data!$AP:$AR,3,FALSE),Cuenta,VLOOKUP(G$1,Data!$AP:$AR,2,FALSE))+G611,"")</f>
        <v/>
      </c>
      <c r="H612" s="3" t="str">
        <f>IF(AND($A612&lt;&gt;"",H$1&lt;&gt;""),SUMIFS(VM,Fecha,$A612,Linea,VLOOKUP(H$1,Data!$AP:$AR,3,FALSE),Cuenta,VLOOKUP(H$1,Data!$AP:$AR,2,FALSE))+SUMIFS(FX,Fecha,$A612,Linea,VLOOKUP(H$1,Data!$AP:$AR,3,FALSE),Cuenta,VLOOKUP(H$1,Data!$AP:$AR,2,FALSE))+H611,"")</f>
        <v/>
      </c>
      <c r="I612" s="3" t="str">
        <f>IF(AND($A612&lt;&gt;"",I$1&lt;&gt;""),SUMIFS(VM,Fecha,$A612,Linea,VLOOKUP(I$1,Data!$AP:$AR,3,FALSE),Cuenta,VLOOKUP(I$1,Data!$AP:$AR,2,FALSE))+SUMIFS(FX,Fecha,$A612,Linea,VLOOKUP(I$1,Data!$AP:$AR,3,FALSE),Cuenta,VLOOKUP(I$1,Data!$AP:$AR,2,FALSE))+I611,"")</f>
        <v/>
      </c>
      <c r="J612" s="3" t="str">
        <f>IF(AND($A612&lt;&gt;"",J$1&lt;&gt;""),SUMIFS(VM,Fecha,$A612,Linea,VLOOKUP(J$1,Data!$AP:$AR,3,FALSE),Cuenta,VLOOKUP(J$1,Data!$AP:$AR,2,FALSE))+SUMIFS(FX,Fecha,$A612,Linea,VLOOKUP(J$1,Data!$AP:$AR,3,FALSE),Cuenta,VLOOKUP(J$1,Data!$AP:$AR,2,FALSE))+J611,"")</f>
        <v/>
      </c>
      <c r="K612" s="3" t="str">
        <f>IF(AND($A612&lt;&gt;"",K$1&lt;&gt;""),SUMIFS(VM,Fecha,$A612,Linea,VLOOKUP(K$1,Data!$AP:$AR,3,FALSE),Cuenta,VLOOKUP(K$1,Data!$AP:$AR,2,FALSE))+SUMIFS(FX,Fecha,$A612,Linea,VLOOKUP(K$1,Data!$AP:$AR,3,FALSE),Cuenta,VLOOKUP(K$1,Data!$AP:$AR,2,FALSE))+K611,"")</f>
        <v/>
      </c>
      <c r="L612" s="3" t="str">
        <f>IF(AND($A612&lt;&gt;"",L$1&lt;&gt;""),SUMIFS(VM,Fecha,$A612,Linea,VLOOKUP(L$1,Data!$AP:$AR,3,FALSE),Cuenta,VLOOKUP(L$1,Data!$AP:$AR,2,FALSE))+SUMIFS(FX,Fecha,$A612,Linea,VLOOKUP(L$1,Data!$AP:$AR,3,FALSE),Cuenta,VLOOKUP(L$1,Data!$AP:$AR,2,FALSE))+L611,"")</f>
        <v/>
      </c>
      <c r="M612" s="3" t="str">
        <f>IF(AND($A612&lt;&gt;"",M$1&lt;&gt;""),SUMIFS(VM,Fecha,$A612,Linea,VLOOKUP(M$1,Data!$AP:$AR,3,FALSE),Cuenta,VLOOKUP(M$1,Data!$AP:$AR,2,FALSE))+SUMIFS(FX,Fecha,$A612,Linea,VLOOKUP(M$1,Data!$AP:$AR,3,FALSE),Cuenta,VLOOKUP(M$1,Data!$AP:$AR,2,FALSE))+M611,"")</f>
        <v/>
      </c>
      <c r="N612" s="3" t="str">
        <f>IF(AND($A612&lt;&gt;"",N$1&lt;&gt;""),SUMIFS(VM,Fecha,$A612,Linea,VLOOKUP(N$1,Data!$AP:$AR,3,FALSE),Cuenta,VLOOKUP(N$1,Data!$AP:$AR,2,FALSE))+SUMIFS(FX,Fecha,$A612,Linea,VLOOKUP(N$1,Data!$AP:$AR,3,FALSE),Cuenta,VLOOKUP(N$1,Data!$AP:$AR,2,FALSE))+N611,"")</f>
        <v/>
      </c>
    </row>
    <row r="613" spans="2:14" x14ac:dyDescent="0.25">
      <c r="B613" s="3" t="str">
        <f>IF(AND($A613&lt;&gt;"",B$1&lt;&gt;""),SUMIFS(VM,Fecha,$A613,Linea,VLOOKUP(B$1,Data!$AP:$AR,3,FALSE),Cuenta,VLOOKUP(B$1,Data!$AP:$AR,2,FALSE))+SUMIFS(FX,Fecha,$A613,Linea,VLOOKUP(B$1,Data!$AP:$AR,3,FALSE),Cuenta,VLOOKUP(B$1,Data!$AP:$AR,2,FALSE))+B612,"")</f>
        <v/>
      </c>
      <c r="C613" s="3" t="str">
        <f>IF(AND($A613&lt;&gt;"",C$1&lt;&gt;""),SUMIFS(VM,Fecha,$A613,Linea,VLOOKUP(C$1,Data!$AP:$AR,3,FALSE),Cuenta,VLOOKUP(C$1,Data!$AP:$AR,2,FALSE))+SUMIFS(FX,Fecha,$A613,Linea,VLOOKUP(C$1,Data!$AP:$AR,3,FALSE),Cuenta,VLOOKUP(C$1,Data!$AP:$AR,2,FALSE))+C612,"")</f>
        <v/>
      </c>
      <c r="D613" s="3" t="str">
        <f>IF(AND($A613&lt;&gt;"",D$1&lt;&gt;""),SUMIFS(VM,Fecha,$A613,Linea,VLOOKUP(D$1,Data!$AP:$AR,3,FALSE),Cuenta,VLOOKUP(D$1,Data!$AP:$AR,2,FALSE))+SUMIFS(FX,Fecha,$A613,Linea,VLOOKUP(D$1,Data!$AP:$AR,3,FALSE),Cuenta,VLOOKUP(D$1,Data!$AP:$AR,2,FALSE))+D612,"")</f>
        <v/>
      </c>
      <c r="E613" s="3" t="str">
        <f>IF(AND($A613&lt;&gt;"",E$1&lt;&gt;""),SUMIFS(VM,Fecha,$A613,Linea,VLOOKUP(E$1,Data!$AP:$AR,3,FALSE),Cuenta,VLOOKUP(E$1,Data!$AP:$AR,2,FALSE))+SUMIFS(FX,Fecha,$A613,Linea,VLOOKUP(E$1,Data!$AP:$AR,3,FALSE),Cuenta,VLOOKUP(E$1,Data!$AP:$AR,2,FALSE))+E612,"")</f>
        <v/>
      </c>
      <c r="F613" s="3" t="str">
        <f>IF(AND($A613&lt;&gt;"",F$1&lt;&gt;""),SUMIFS(VM,Fecha,$A613,Linea,VLOOKUP(F$1,Data!$AP:$AR,3,FALSE),Cuenta,VLOOKUP(F$1,Data!$AP:$AR,2,FALSE))+SUMIFS(FX,Fecha,$A613,Linea,VLOOKUP(F$1,Data!$AP:$AR,3,FALSE),Cuenta,VLOOKUP(F$1,Data!$AP:$AR,2,FALSE))+F612,"")</f>
        <v/>
      </c>
      <c r="G613" s="3" t="str">
        <f>IF(AND($A613&lt;&gt;"",G$1&lt;&gt;""),SUMIFS(VM,Fecha,$A613,Linea,VLOOKUP(G$1,Data!$AP:$AR,3,FALSE),Cuenta,VLOOKUP(G$1,Data!$AP:$AR,2,FALSE))+SUMIFS(FX,Fecha,$A613,Linea,VLOOKUP(G$1,Data!$AP:$AR,3,FALSE),Cuenta,VLOOKUP(G$1,Data!$AP:$AR,2,FALSE))+G612,"")</f>
        <v/>
      </c>
      <c r="H613" s="3" t="str">
        <f>IF(AND($A613&lt;&gt;"",H$1&lt;&gt;""),SUMIFS(VM,Fecha,$A613,Linea,VLOOKUP(H$1,Data!$AP:$AR,3,FALSE),Cuenta,VLOOKUP(H$1,Data!$AP:$AR,2,FALSE))+SUMIFS(FX,Fecha,$A613,Linea,VLOOKUP(H$1,Data!$AP:$AR,3,FALSE),Cuenta,VLOOKUP(H$1,Data!$AP:$AR,2,FALSE))+H612,"")</f>
        <v/>
      </c>
      <c r="I613" s="3" t="str">
        <f>IF(AND($A613&lt;&gt;"",I$1&lt;&gt;""),SUMIFS(VM,Fecha,$A613,Linea,VLOOKUP(I$1,Data!$AP:$AR,3,FALSE),Cuenta,VLOOKUP(I$1,Data!$AP:$AR,2,FALSE))+SUMIFS(FX,Fecha,$A613,Linea,VLOOKUP(I$1,Data!$AP:$AR,3,FALSE),Cuenta,VLOOKUP(I$1,Data!$AP:$AR,2,FALSE))+I612,"")</f>
        <v/>
      </c>
      <c r="J613" s="3" t="str">
        <f>IF(AND($A613&lt;&gt;"",J$1&lt;&gt;""),SUMIFS(VM,Fecha,$A613,Linea,VLOOKUP(J$1,Data!$AP:$AR,3,FALSE),Cuenta,VLOOKUP(J$1,Data!$AP:$AR,2,FALSE))+SUMIFS(FX,Fecha,$A613,Linea,VLOOKUP(J$1,Data!$AP:$AR,3,FALSE),Cuenta,VLOOKUP(J$1,Data!$AP:$AR,2,FALSE))+J612,"")</f>
        <v/>
      </c>
      <c r="K613" s="3" t="str">
        <f>IF(AND($A613&lt;&gt;"",K$1&lt;&gt;""),SUMIFS(VM,Fecha,$A613,Linea,VLOOKUP(K$1,Data!$AP:$AR,3,FALSE),Cuenta,VLOOKUP(K$1,Data!$AP:$AR,2,FALSE))+SUMIFS(FX,Fecha,$A613,Linea,VLOOKUP(K$1,Data!$AP:$AR,3,FALSE),Cuenta,VLOOKUP(K$1,Data!$AP:$AR,2,FALSE))+K612,"")</f>
        <v/>
      </c>
      <c r="L613" s="3" t="str">
        <f>IF(AND($A613&lt;&gt;"",L$1&lt;&gt;""),SUMIFS(VM,Fecha,$A613,Linea,VLOOKUP(L$1,Data!$AP:$AR,3,FALSE),Cuenta,VLOOKUP(L$1,Data!$AP:$AR,2,FALSE))+SUMIFS(FX,Fecha,$A613,Linea,VLOOKUP(L$1,Data!$AP:$AR,3,FALSE),Cuenta,VLOOKUP(L$1,Data!$AP:$AR,2,FALSE))+L612,"")</f>
        <v/>
      </c>
      <c r="M613" s="3" t="str">
        <f>IF(AND($A613&lt;&gt;"",M$1&lt;&gt;""),SUMIFS(VM,Fecha,$A613,Linea,VLOOKUP(M$1,Data!$AP:$AR,3,FALSE),Cuenta,VLOOKUP(M$1,Data!$AP:$AR,2,FALSE))+SUMIFS(FX,Fecha,$A613,Linea,VLOOKUP(M$1,Data!$AP:$AR,3,FALSE),Cuenta,VLOOKUP(M$1,Data!$AP:$AR,2,FALSE))+M612,"")</f>
        <v/>
      </c>
      <c r="N613" s="3" t="str">
        <f>IF(AND($A613&lt;&gt;"",N$1&lt;&gt;""),SUMIFS(VM,Fecha,$A613,Linea,VLOOKUP(N$1,Data!$AP:$AR,3,FALSE),Cuenta,VLOOKUP(N$1,Data!$AP:$AR,2,FALSE))+SUMIFS(FX,Fecha,$A613,Linea,VLOOKUP(N$1,Data!$AP:$AR,3,FALSE),Cuenta,VLOOKUP(N$1,Data!$AP:$AR,2,FALSE))+N612,"")</f>
        <v/>
      </c>
    </row>
    <row r="614" spans="2:14" x14ac:dyDescent="0.25">
      <c r="B614" s="3" t="str">
        <f>IF(AND($A614&lt;&gt;"",B$1&lt;&gt;""),SUMIFS(VM,Fecha,$A614,Linea,VLOOKUP(B$1,Data!$AP:$AR,3,FALSE),Cuenta,VLOOKUP(B$1,Data!$AP:$AR,2,FALSE))+SUMIFS(FX,Fecha,$A614,Linea,VLOOKUP(B$1,Data!$AP:$AR,3,FALSE),Cuenta,VLOOKUP(B$1,Data!$AP:$AR,2,FALSE))+B613,"")</f>
        <v/>
      </c>
      <c r="C614" s="3" t="str">
        <f>IF(AND($A614&lt;&gt;"",C$1&lt;&gt;""),SUMIFS(VM,Fecha,$A614,Linea,VLOOKUP(C$1,Data!$AP:$AR,3,FALSE),Cuenta,VLOOKUP(C$1,Data!$AP:$AR,2,FALSE))+SUMIFS(FX,Fecha,$A614,Linea,VLOOKUP(C$1,Data!$AP:$AR,3,FALSE),Cuenta,VLOOKUP(C$1,Data!$AP:$AR,2,FALSE))+C613,"")</f>
        <v/>
      </c>
      <c r="D614" s="3" t="str">
        <f>IF(AND($A614&lt;&gt;"",D$1&lt;&gt;""),SUMIFS(VM,Fecha,$A614,Linea,VLOOKUP(D$1,Data!$AP:$AR,3,FALSE),Cuenta,VLOOKUP(D$1,Data!$AP:$AR,2,FALSE))+SUMIFS(FX,Fecha,$A614,Linea,VLOOKUP(D$1,Data!$AP:$AR,3,FALSE),Cuenta,VLOOKUP(D$1,Data!$AP:$AR,2,FALSE))+D613,"")</f>
        <v/>
      </c>
      <c r="E614" s="3" t="str">
        <f>IF(AND($A614&lt;&gt;"",E$1&lt;&gt;""),SUMIFS(VM,Fecha,$A614,Linea,VLOOKUP(E$1,Data!$AP:$AR,3,FALSE),Cuenta,VLOOKUP(E$1,Data!$AP:$AR,2,FALSE))+SUMIFS(FX,Fecha,$A614,Linea,VLOOKUP(E$1,Data!$AP:$AR,3,FALSE),Cuenta,VLOOKUP(E$1,Data!$AP:$AR,2,FALSE))+E613,"")</f>
        <v/>
      </c>
      <c r="F614" s="3" t="str">
        <f>IF(AND($A614&lt;&gt;"",F$1&lt;&gt;""),SUMIFS(VM,Fecha,$A614,Linea,VLOOKUP(F$1,Data!$AP:$AR,3,FALSE),Cuenta,VLOOKUP(F$1,Data!$AP:$AR,2,FALSE))+SUMIFS(FX,Fecha,$A614,Linea,VLOOKUP(F$1,Data!$AP:$AR,3,FALSE),Cuenta,VLOOKUP(F$1,Data!$AP:$AR,2,FALSE))+F613,"")</f>
        <v/>
      </c>
      <c r="G614" s="3" t="str">
        <f>IF(AND($A614&lt;&gt;"",G$1&lt;&gt;""),SUMIFS(VM,Fecha,$A614,Linea,VLOOKUP(G$1,Data!$AP:$AR,3,FALSE),Cuenta,VLOOKUP(G$1,Data!$AP:$AR,2,FALSE))+SUMIFS(FX,Fecha,$A614,Linea,VLOOKUP(G$1,Data!$AP:$AR,3,FALSE),Cuenta,VLOOKUP(G$1,Data!$AP:$AR,2,FALSE))+G613,"")</f>
        <v/>
      </c>
      <c r="H614" s="3" t="str">
        <f>IF(AND($A614&lt;&gt;"",H$1&lt;&gt;""),SUMIFS(VM,Fecha,$A614,Linea,VLOOKUP(H$1,Data!$AP:$AR,3,FALSE),Cuenta,VLOOKUP(H$1,Data!$AP:$AR,2,FALSE))+SUMIFS(FX,Fecha,$A614,Linea,VLOOKUP(H$1,Data!$AP:$AR,3,FALSE),Cuenta,VLOOKUP(H$1,Data!$AP:$AR,2,FALSE))+H613,"")</f>
        <v/>
      </c>
      <c r="I614" s="3" t="str">
        <f>IF(AND($A614&lt;&gt;"",I$1&lt;&gt;""),SUMIFS(VM,Fecha,$A614,Linea,VLOOKUP(I$1,Data!$AP:$AR,3,FALSE),Cuenta,VLOOKUP(I$1,Data!$AP:$AR,2,FALSE))+SUMIFS(FX,Fecha,$A614,Linea,VLOOKUP(I$1,Data!$AP:$AR,3,FALSE),Cuenta,VLOOKUP(I$1,Data!$AP:$AR,2,FALSE))+I613,"")</f>
        <v/>
      </c>
      <c r="J614" s="3" t="str">
        <f>IF(AND($A614&lt;&gt;"",J$1&lt;&gt;""),SUMIFS(VM,Fecha,$A614,Linea,VLOOKUP(J$1,Data!$AP:$AR,3,FALSE),Cuenta,VLOOKUP(J$1,Data!$AP:$AR,2,FALSE))+SUMIFS(FX,Fecha,$A614,Linea,VLOOKUP(J$1,Data!$AP:$AR,3,FALSE),Cuenta,VLOOKUP(J$1,Data!$AP:$AR,2,FALSE))+J613,"")</f>
        <v/>
      </c>
      <c r="K614" s="3" t="str">
        <f>IF(AND($A614&lt;&gt;"",K$1&lt;&gt;""),SUMIFS(VM,Fecha,$A614,Linea,VLOOKUP(K$1,Data!$AP:$AR,3,FALSE),Cuenta,VLOOKUP(K$1,Data!$AP:$AR,2,FALSE))+SUMIFS(FX,Fecha,$A614,Linea,VLOOKUP(K$1,Data!$AP:$AR,3,FALSE),Cuenta,VLOOKUP(K$1,Data!$AP:$AR,2,FALSE))+K613,"")</f>
        <v/>
      </c>
      <c r="L614" s="3" t="str">
        <f>IF(AND($A614&lt;&gt;"",L$1&lt;&gt;""),SUMIFS(VM,Fecha,$A614,Linea,VLOOKUP(L$1,Data!$AP:$AR,3,FALSE),Cuenta,VLOOKUP(L$1,Data!$AP:$AR,2,FALSE))+SUMIFS(FX,Fecha,$A614,Linea,VLOOKUP(L$1,Data!$AP:$AR,3,FALSE),Cuenta,VLOOKUP(L$1,Data!$AP:$AR,2,FALSE))+L613,"")</f>
        <v/>
      </c>
      <c r="M614" s="3" t="str">
        <f>IF(AND($A614&lt;&gt;"",M$1&lt;&gt;""),SUMIFS(VM,Fecha,$A614,Linea,VLOOKUP(M$1,Data!$AP:$AR,3,FALSE),Cuenta,VLOOKUP(M$1,Data!$AP:$AR,2,FALSE))+SUMIFS(FX,Fecha,$A614,Linea,VLOOKUP(M$1,Data!$AP:$AR,3,FALSE),Cuenta,VLOOKUP(M$1,Data!$AP:$AR,2,FALSE))+M613,"")</f>
        <v/>
      </c>
      <c r="N614" s="3" t="str">
        <f>IF(AND($A614&lt;&gt;"",N$1&lt;&gt;""),SUMIFS(VM,Fecha,$A614,Linea,VLOOKUP(N$1,Data!$AP:$AR,3,FALSE),Cuenta,VLOOKUP(N$1,Data!$AP:$AR,2,FALSE))+SUMIFS(FX,Fecha,$A614,Linea,VLOOKUP(N$1,Data!$AP:$AR,3,FALSE),Cuenta,VLOOKUP(N$1,Data!$AP:$AR,2,FALSE))+N613,"")</f>
        <v/>
      </c>
    </row>
    <row r="615" spans="2:14" x14ac:dyDescent="0.25">
      <c r="B615" s="3" t="str">
        <f>IF(AND($A615&lt;&gt;"",B$1&lt;&gt;""),SUMIFS(VM,Fecha,$A615,Linea,VLOOKUP(B$1,Data!$AP:$AR,3,FALSE),Cuenta,VLOOKUP(B$1,Data!$AP:$AR,2,FALSE))+SUMIFS(FX,Fecha,$A615,Linea,VLOOKUP(B$1,Data!$AP:$AR,3,FALSE),Cuenta,VLOOKUP(B$1,Data!$AP:$AR,2,FALSE))+B614,"")</f>
        <v/>
      </c>
      <c r="C615" s="3" t="str">
        <f>IF(AND($A615&lt;&gt;"",C$1&lt;&gt;""),SUMIFS(VM,Fecha,$A615,Linea,VLOOKUP(C$1,Data!$AP:$AR,3,FALSE),Cuenta,VLOOKUP(C$1,Data!$AP:$AR,2,FALSE))+SUMIFS(FX,Fecha,$A615,Linea,VLOOKUP(C$1,Data!$AP:$AR,3,FALSE),Cuenta,VLOOKUP(C$1,Data!$AP:$AR,2,FALSE))+C614,"")</f>
        <v/>
      </c>
      <c r="D615" s="3" t="str">
        <f>IF(AND($A615&lt;&gt;"",D$1&lt;&gt;""),SUMIFS(VM,Fecha,$A615,Linea,VLOOKUP(D$1,Data!$AP:$AR,3,FALSE),Cuenta,VLOOKUP(D$1,Data!$AP:$AR,2,FALSE))+SUMIFS(FX,Fecha,$A615,Linea,VLOOKUP(D$1,Data!$AP:$AR,3,FALSE),Cuenta,VLOOKUP(D$1,Data!$AP:$AR,2,FALSE))+D614,"")</f>
        <v/>
      </c>
      <c r="E615" s="3" t="str">
        <f>IF(AND($A615&lt;&gt;"",E$1&lt;&gt;""),SUMIFS(VM,Fecha,$A615,Linea,VLOOKUP(E$1,Data!$AP:$AR,3,FALSE),Cuenta,VLOOKUP(E$1,Data!$AP:$AR,2,FALSE))+SUMIFS(FX,Fecha,$A615,Linea,VLOOKUP(E$1,Data!$AP:$AR,3,FALSE),Cuenta,VLOOKUP(E$1,Data!$AP:$AR,2,FALSE))+E614,"")</f>
        <v/>
      </c>
      <c r="F615" s="3" t="str">
        <f>IF(AND($A615&lt;&gt;"",F$1&lt;&gt;""),SUMIFS(VM,Fecha,$A615,Linea,VLOOKUP(F$1,Data!$AP:$AR,3,FALSE),Cuenta,VLOOKUP(F$1,Data!$AP:$AR,2,FALSE))+SUMIFS(FX,Fecha,$A615,Linea,VLOOKUP(F$1,Data!$AP:$AR,3,FALSE),Cuenta,VLOOKUP(F$1,Data!$AP:$AR,2,FALSE))+F614,"")</f>
        <v/>
      </c>
      <c r="G615" s="3" t="str">
        <f>IF(AND($A615&lt;&gt;"",G$1&lt;&gt;""),SUMIFS(VM,Fecha,$A615,Linea,VLOOKUP(G$1,Data!$AP:$AR,3,FALSE),Cuenta,VLOOKUP(G$1,Data!$AP:$AR,2,FALSE))+SUMIFS(FX,Fecha,$A615,Linea,VLOOKUP(G$1,Data!$AP:$AR,3,FALSE),Cuenta,VLOOKUP(G$1,Data!$AP:$AR,2,FALSE))+G614,"")</f>
        <v/>
      </c>
      <c r="H615" s="3" t="str">
        <f>IF(AND($A615&lt;&gt;"",H$1&lt;&gt;""),SUMIFS(VM,Fecha,$A615,Linea,VLOOKUP(H$1,Data!$AP:$AR,3,FALSE),Cuenta,VLOOKUP(H$1,Data!$AP:$AR,2,FALSE))+SUMIFS(FX,Fecha,$A615,Linea,VLOOKUP(H$1,Data!$AP:$AR,3,FALSE),Cuenta,VLOOKUP(H$1,Data!$AP:$AR,2,FALSE))+H614,"")</f>
        <v/>
      </c>
      <c r="I615" s="3" t="str">
        <f>IF(AND($A615&lt;&gt;"",I$1&lt;&gt;""),SUMIFS(VM,Fecha,$A615,Linea,VLOOKUP(I$1,Data!$AP:$AR,3,FALSE),Cuenta,VLOOKUP(I$1,Data!$AP:$AR,2,FALSE))+SUMIFS(FX,Fecha,$A615,Linea,VLOOKUP(I$1,Data!$AP:$AR,3,FALSE),Cuenta,VLOOKUP(I$1,Data!$AP:$AR,2,FALSE))+I614,"")</f>
        <v/>
      </c>
      <c r="J615" s="3" t="str">
        <f>IF(AND($A615&lt;&gt;"",J$1&lt;&gt;""),SUMIFS(VM,Fecha,$A615,Linea,VLOOKUP(J$1,Data!$AP:$AR,3,FALSE),Cuenta,VLOOKUP(J$1,Data!$AP:$AR,2,FALSE))+SUMIFS(FX,Fecha,$A615,Linea,VLOOKUP(J$1,Data!$AP:$AR,3,FALSE),Cuenta,VLOOKUP(J$1,Data!$AP:$AR,2,FALSE))+J614,"")</f>
        <v/>
      </c>
      <c r="K615" s="3" t="str">
        <f>IF(AND($A615&lt;&gt;"",K$1&lt;&gt;""),SUMIFS(VM,Fecha,$A615,Linea,VLOOKUP(K$1,Data!$AP:$AR,3,FALSE),Cuenta,VLOOKUP(K$1,Data!$AP:$AR,2,FALSE))+SUMIFS(FX,Fecha,$A615,Linea,VLOOKUP(K$1,Data!$AP:$AR,3,FALSE),Cuenta,VLOOKUP(K$1,Data!$AP:$AR,2,FALSE))+K614,"")</f>
        <v/>
      </c>
      <c r="L615" s="3" t="str">
        <f>IF(AND($A615&lt;&gt;"",L$1&lt;&gt;""),SUMIFS(VM,Fecha,$A615,Linea,VLOOKUP(L$1,Data!$AP:$AR,3,FALSE),Cuenta,VLOOKUP(L$1,Data!$AP:$AR,2,FALSE))+SUMIFS(FX,Fecha,$A615,Linea,VLOOKUP(L$1,Data!$AP:$AR,3,FALSE),Cuenta,VLOOKUP(L$1,Data!$AP:$AR,2,FALSE))+L614,"")</f>
        <v/>
      </c>
      <c r="M615" s="3" t="str">
        <f>IF(AND($A615&lt;&gt;"",M$1&lt;&gt;""),SUMIFS(VM,Fecha,$A615,Linea,VLOOKUP(M$1,Data!$AP:$AR,3,FALSE),Cuenta,VLOOKUP(M$1,Data!$AP:$AR,2,FALSE))+SUMIFS(FX,Fecha,$A615,Linea,VLOOKUP(M$1,Data!$AP:$AR,3,FALSE),Cuenta,VLOOKUP(M$1,Data!$AP:$AR,2,FALSE))+M614,"")</f>
        <v/>
      </c>
      <c r="N615" s="3" t="str">
        <f>IF(AND($A615&lt;&gt;"",N$1&lt;&gt;""),SUMIFS(VM,Fecha,$A615,Linea,VLOOKUP(N$1,Data!$AP:$AR,3,FALSE),Cuenta,VLOOKUP(N$1,Data!$AP:$AR,2,FALSE))+SUMIFS(FX,Fecha,$A615,Linea,VLOOKUP(N$1,Data!$AP:$AR,3,FALSE),Cuenta,VLOOKUP(N$1,Data!$AP:$AR,2,FALSE))+N614,"")</f>
        <v/>
      </c>
    </row>
    <row r="616" spans="2:14" x14ac:dyDescent="0.25">
      <c r="B616" s="3" t="str">
        <f>IF(AND($A616&lt;&gt;"",B$1&lt;&gt;""),SUMIFS(VM,Fecha,$A616,Linea,VLOOKUP(B$1,Data!$AP:$AR,3,FALSE),Cuenta,VLOOKUP(B$1,Data!$AP:$AR,2,FALSE))+SUMIFS(FX,Fecha,$A616,Linea,VLOOKUP(B$1,Data!$AP:$AR,3,FALSE),Cuenta,VLOOKUP(B$1,Data!$AP:$AR,2,FALSE))+B615,"")</f>
        <v/>
      </c>
      <c r="C616" s="3" t="str">
        <f>IF(AND($A616&lt;&gt;"",C$1&lt;&gt;""),SUMIFS(VM,Fecha,$A616,Linea,VLOOKUP(C$1,Data!$AP:$AR,3,FALSE),Cuenta,VLOOKUP(C$1,Data!$AP:$AR,2,FALSE))+SUMIFS(FX,Fecha,$A616,Linea,VLOOKUP(C$1,Data!$AP:$AR,3,FALSE),Cuenta,VLOOKUP(C$1,Data!$AP:$AR,2,FALSE))+C615,"")</f>
        <v/>
      </c>
      <c r="D616" s="3" t="str">
        <f>IF(AND($A616&lt;&gt;"",D$1&lt;&gt;""),SUMIFS(VM,Fecha,$A616,Linea,VLOOKUP(D$1,Data!$AP:$AR,3,FALSE),Cuenta,VLOOKUP(D$1,Data!$AP:$AR,2,FALSE))+SUMIFS(FX,Fecha,$A616,Linea,VLOOKUP(D$1,Data!$AP:$AR,3,FALSE),Cuenta,VLOOKUP(D$1,Data!$AP:$AR,2,FALSE))+D615,"")</f>
        <v/>
      </c>
      <c r="E616" s="3" t="str">
        <f>IF(AND($A616&lt;&gt;"",E$1&lt;&gt;""),SUMIFS(VM,Fecha,$A616,Linea,VLOOKUP(E$1,Data!$AP:$AR,3,FALSE),Cuenta,VLOOKUP(E$1,Data!$AP:$AR,2,FALSE))+SUMIFS(FX,Fecha,$A616,Linea,VLOOKUP(E$1,Data!$AP:$AR,3,FALSE),Cuenta,VLOOKUP(E$1,Data!$AP:$AR,2,FALSE))+E615,"")</f>
        <v/>
      </c>
      <c r="F616" s="3" t="str">
        <f>IF(AND($A616&lt;&gt;"",F$1&lt;&gt;""),SUMIFS(VM,Fecha,$A616,Linea,VLOOKUP(F$1,Data!$AP:$AR,3,FALSE),Cuenta,VLOOKUP(F$1,Data!$AP:$AR,2,FALSE))+SUMIFS(FX,Fecha,$A616,Linea,VLOOKUP(F$1,Data!$AP:$AR,3,FALSE),Cuenta,VLOOKUP(F$1,Data!$AP:$AR,2,FALSE))+F615,"")</f>
        <v/>
      </c>
      <c r="G616" s="3" t="str">
        <f>IF(AND($A616&lt;&gt;"",G$1&lt;&gt;""),SUMIFS(VM,Fecha,$A616,Linea,VLOOKUP(G$1,Data!$AP:$AR,3,FALSE),Cuenta,VLOOKUP(G$1,Data!$AP:$AR,2,FALSE))+SUMIFS(FX,Fecha,$A616,Linea,VLOOKUP(G$1,Data!$AP:$AR,3,FALSE),Cuenta,VLOOKUP(G$1,Data!$AP:$AR,2,FALSE))+G615,"")</f>
        <v/>
      </c>
      <c r="H616" s="3" t="str">
        <f>IF(AND($A616&lt;&gt;"",H$1&lt;&gt;""),SUMIFS(VM,Fecha,$A616,Linea,VLOOKUP(H$1,Data!$AP:$AR,3,FALSE),Cuenta,VLOOKUP(H$1,Data!$AP:$AR,2,FALSE))+SUMIFS(FX,Fecha,$A616,Linea,VLOOKUP(H$1,Data!$AP:$AR,3,FALSE),Cuenta,VLOOKUP(H$1,Data!$AP:$AR,2,FALSE))+H615,"")</f>
        <v/>
      </c>
      <c r="I616" s="3" t="str">
        <f>IF(AND($A616&lt;&gt;"",I$1&lt;&gt;""),SUMIFS(VM,Fecha,$A616,Linea,VLOOKUP(I$1,Data!$AP:$AR,3,FALSE),Cuenta,VLOOKUP(I$1,Data!$AP:$AR,2,FALSE))+SUMIFS(FX,Fecha,$A616,Linea,VLOOKUP(I$1,Data!$AP:$AR,3,FALSE),Cuenta,VLOOKUP(I$1,Data!$AP:$AR,2,FALSE))+I615,"")</f>
        <v/>
      </c>
      <c r="J616" s="3" t="str">
        <f>IF(AND($A616&lt;&gt;"",J$1&lt;&gt;""),SUMIFS(VM,Fecha,$A616,Linea,VLOOKUP(J$1,Data!$AP:$AR,3,FALSE),Cuenta,VLOOKUP(J$1,Data!$AP:$AR,2,FALSE))+SUMIFS(FX,Fecha,$A616,Linea,VLOOKUP(J$1,Data!$AP:$AR,3,FALSE),Cuenta,VLOOKUP(J$1,Data!$AP:$AR,2,FALSE))+J615,"")</f>
        <v/>
      </c>
      <c r="K616" s="3" t="str">
        <f>IF(AND($A616&lt;&gt;"",K$1&lt;&gt;""),SUMIFS(VM,Fecha,$A616,Linea,VLOOKUP(K$1,Data!$AP:$AR,3,FALSE),Cuenta,VLOOKUP(K$1,Data!$AP:$AR,2,FALSE))+SUMIFS(FX,Fecha,$A616,Linea,VLOOKUP(K$1,Data!$AP:$AR,3,FALSE),Cuenta,VLOOKUP(K$1,Data!$AP:$AR,2,FALSE))+K615,"")</f>
        <v/>
      </c>
      <c r="L616" s="3" t="str">
        <f>IF(AND($A616&lt;&gt;"",L$1&lt;&gt;""),SUMIFS(VM,Fecha,$A616,Linea,VLOOKUP(L$1,Data!$AP:$AR,3,FALSE),Cuenta,VLOOKUP(L$1,Data!$AP:$AR,2,FALSE))+SUMIFS(FX,Fecha,$A616,Linea,VLOOKUP(L$1,Data!$AP:$AR,3,FALSE),Cuenta,VLOOKUP(L$1,Data!$AP:$AR,2,FALSE))+L615,"")</f>
        <v/>
      </c>
      <c r="M616" s="3" t="str">
        <f>IF(AND($A616&lt;&gt;"",M$1&lt;&gt;""),SUMIFS(VM,Fecha,$A616,Linea,VLOOKUP(M$1,Data!$AP:$AR,3,FALSE),Cuenta,VLOOKUP(M$1,Data!$AP:$AR,2,FALSE))+SUMIFS(FX,Fecha,$A616,Linea,VLOOKUP(M$1,Data!$AP:$AR,3,FALSE),Cuenta,VLOOKUP(M$1,Data!$AP:$AR,2,FALSE))+M615,"")</f>
        <v/>
      </c>
      <c r="N616" s="3" t="str">
        <f>IF(AND($A616&lt;&gt;"",N$1&lt;&gt;""),SUMIFS(VM,Fecha,$A616,Linea,VLOOKUP(N$1,Data!$AP:$AR,3,FALSE),Cuenta,VLOOKUP(N$1,Data!$AP:$AR,2,FALSE))+SUMIFS(FX,Fecha,$A616,Linea,VLOOKUP(N$1,Data!$AP:$AR,3,FALSE),Cuenta,VLOOKUP(N$1,Data!$AP:$AR,2,FALSE))+N615,"")</f>
        <v/>
      </c>
    </row>
    <row r="617" spans="2:14" x14ac:dyDescent="0.25">
      <c r="B617" s="3" t="str">
        <f>IF(AND($A617&lt;&gt;"",B$1&lt;&gt;""),SUMIFS(VM,Fecha,$A617,Linea,VLOOKUP(B$1,Data!$AP:$AR,3,FALSE),Cuenta,VLOOKUP(B$1,Data!$AP:$AR,2,FALSE))+SUMIFS(FX,Fecha,$A617,Linea,VLOOKUP(B$1,Data!$AP:$AR,3,FALSE),Cuenta,VLOOKUP(B$1,Data!$AP:$AR,2,FALSE))+B616,"")</f>
        <v/>
      </c>
      <c r="C617" s="3" t="str">
        <f>IF(AND($A617&lt;&gt;"",C$1&lt;&gt;""),SUMIFS(VM,Fecha,$A617,Linea,VLOOKUP(C$1,Data!$AP:$AR,3,FALSE),Cuenta,VLOOKUP(C$1,Data!$AP:$AR,2,FALSE))+SUMIFS(FX,Fecha,$A617,Linea,VLOOKUP(C$1,Data!$AP:$AR,3,FALSE),Cuenta,VLOOKUP(C$1,Data!$AP:$AR,2,FALSE))+C616,"")</f>
        <v/>
      </c>
      <c r="D617" s="3" t="str">
        <f>IF(AND($A617&lt;&gt;"",D$1&lt;&gt;""),SUMIFS(VM,Fecha,$A617,Linea,VLOOKUP(D$1,Data!$AP:$AR,3,FALSE),Cuenta,VLOOKUP(D$1,Data!$AP:$AR,2,FALSE))+SUMIFS(FX,Fecha,$A617,Linea,VLOOKUP(D$1,Data!$AP:$AR,3,FALSE),Cuenta,VLOOKUP(D$1,Data!$AP:$AR,2,FALSE))+D616,"")</f>
        <v/>
      </c>
      <c r="E617" s="3" t="str">
        <f>IF(AND($A617&lt;&gt;"",E$1&lt;&gt;""),SUMIFS(VM,Fecha,$A617,Linea,VLOOKUP(E$1,Data!$AP:$AR,3,FALSE),Cuenta,VLOOKUP(E$1,Data!$AP:$AR,2,FALSE))+SUMIFS(FX,Fecha,$A617,Linea,VLOOKUP(E$1,Data!$AP:$AR,3,FALSE),Cuenta,VLOOKUP(E$1,Data!$AP:$AR,2,FALSE))+E616,"")</f>
        <v/>
      </c>
      <c r="F617" s="3" t="str">
        <f>IF(AND($A617&lt;&gt;"",F$1&lt;&gt;""),SUMIFS(VM,Fecha,$A617,Linea,VLOOKUP(F$1,Data!$AP:$AR,3,FALSE),Cuenta,VLOOKUP(F$1,Data!$AP:$AR,2,FALSE))+SUMIFS(FX,Fecha,$A617,Linea,VLOOKUP(F$1,Data!$AP:$AR,3,FALSE),Cuenta,VLOOKUP(F$1,Data!$AP:$AR,2,FALSE))+F616,"")</f>
        <v/>
      </c>
      <c r="G617" s="3" t="str">
        <f>IF(AND($A617&lt;&gt;"",G$1&lt;&gt;""),SUMIFS(VM,Fecha,$A617,Linea,VLOOKUP(G$1,Data!$AP:$AR,3,FALSE),Cuenta,VLOOKUP(G$1,Data!$AP:$AR,2,FALSE))+SUMIFS(FX,Fecha,$A617,Linea,VLOOKUP(G$1,Data!$AP:$AR,3,FALSE),Cuenta,VLOOKUP(G$1,Data!$AP:$AR,2,FALSE))+G616,"")</f>
        <v/>
      </c>
      <c r="H617" s="3" t="str">
        <f>IF(AND($A617&lt;&gt;"",H$1&lt;&gt;""),SUMIFS(VM,Fecha,$A617,Linea,VLOOKUP(H$1,Data!$AP:$AR,3,FALSE),Cuenta,VLOOKUP(H$1,Data!$AP:$AR,2,FALSE))+SUMIFS(FX,Fecha,$A617,Linea,VLOOKUP(H$1,Data!$AP:$AR,3,FALSE),Cuenta,VLOOKUP(H$1,Data!$AP:$AR,2,FALSE))+H616,"")</f>
        <v/>
      </c>
      <c r="I617" s="3" t="str">
        <f>IF(AND($A617&lt;&gt;"",I$1&lt;&gt;""),SUMIFS(VM,Fecha,$A617,Linea,VLOOKUP(I$1,Data!$AP:$AR,3,FALSE),Cuenta,VLOOKUP(I$1,Data!$AP:$AR,2,FALSE))+SUMIFS(FX,Fecha,$A617,Linea,VLOOKUP(I$1,Data!$AP:$AR,3,FALSE),Cuenta,VLOOKUP(I$1,Data!$AP:$AR,2,FALSE))+I616,"")</f>
        <v/>
      </c>
      <c r="J617" s="3" t="str">
        <f>IF(AND($A617&lt;&gt;"",J$1&lt;&gt;""),SUMIFS(VM,Fecha,$A617,Linea,VLOOKUP(J$1,Data!$AP:$AR,3,FALSE),Cuenta,VLOOKUP(J$1,Data!$AP:$AR,2,FALSE))+SUMIFS(FX,Fecha,$A617,Linea,VLOOKUP(J$1,Data!$AP:$AR,3,FALSE),Cuenta,VLOOKUP(J$1,Data!$AP:$AR,2,FALSE))+J616,"")</f>
        <v/>
      </c>
      <c r="K617" s="3" t="str">
        <f>IF(AND($A617&lt;&gt;"",K$1&lt;&gt;""),SUMIFS(VM,Fecha,$A617,Linea,VLOOKUP(K$1,Data!$AP:$AR,3,FALSE),Cuenta,VLOOKUP(K$1,Data!$AP:$AR,2,FALSE))+SUMIFS(FX,Fecha,$A617,Linea,VLOOKUP(K$1,Data!$AP:$AR,3,FALSE),Cuenta,VLOOKUP(K$1,Data!$AP:$AR,2,FALSE))+K616,"")</f>
        <v/>
      </c>
      <c r="L617" s="3" t="str">
        <f>IF(AND($A617&lt;&gt;"",L$1&lt;&gt;""),SUMIFS(VM,Fecha,$A617,Linea,VLOOKUP(L$1,Data!$AP:$AR,3,FALSE),Cuenta,VLOOKUP(L$1,Data!$AP:$AR,2,FALSE))+SUMIFS(FX,Fecha,$A617,Linea,VLOOKUP(L$1,Data!$AP:$AR,3,FALSE),Cuenta,VLOOKUP(L$1,Data!$AP:$AR,2,FALSE))+L616,"")</f>
        <v/>
      </c>
      <c r="M617" s="3" t="str">
        <f>IF(AND($A617&lt;&gt;"",M$1&lt;&gt;""),SUMIFS(VM,Fecha,$A617,Linea,VLOOKUP(M$1,Data!$AP:$AR,3,FALSE),Cuenta,VLOOKUP(M$1,Data!$AP:$AR,2,FALSE))+SUMIFS(FX,Fecha,$A617,Linea,VLOOKUP(M$1,Data!$AP:$AR,3,FALSE),Cuenta,VLOOKUP(M$1,Data!$AP:$AR,2,FALSE))+M616,"")</f>
        <v/>
      </c>
      <c r="N617" s="3" t="str">
        <f>IF(AND($A617&lt;&gt;"",N$1&lt;&gt;""),SUMIFS(VM,Fecha,$A617,Linea,VLOOKUP(N$1,Data!$AP:$AR,3,FALSE),Cuenta,VLOOKUP(N$1,Data!$AP:$AR,2,FALSE))+SUMIFS(FX,Fecha,$A617,Linea,VLOOKUP(N$1,Data!$AP:$AR,3,FALSE),Cuenta,VLOOKUP(N$1,Data!$AP:$AR,2,FALSE))+N616,"")</f>
        <v/>
      </c>
    </row>
    <row r="618" spans="2:14" x14ac:dyDescent="0.25">
      <c r="B618" s="3" t="str">
        <f>IF(AND($A618&lt;&gt;"",B$1&lt;&gt;""),SUMIFS(VM,Fecha,$A618,Linea,VLOOKUP(B$1,Data!$AP:$AR,3,FALSE),Cuenta,VLOOKUP(B$1,Data!$AP:$AR,2,FALSE))+SUMIFS(FX,Fecha,$A618,Linea,VLOOKUP(B$1,Data!$AP:$AR,3,FALSE),Cuenta,VLOOKUP(B$1,Data!$AP:$AR,2,FALSE))+B617,"")</f>
        <v/>
      </c>
      <c r="C618" s="3" t="str">
        <f>IF(AND($A618&lt;&gt;"",C$1&lt;&gt;""),SUMIFS(VM,Fecha,$A618,Linea,VLOOKUP(C$1,Data!$AP:$AR,3,FALSE),Cuenta,VLOOKUP(C$1,Data!$AP:$AR,2,FALSE))+SUMIFS(FX,Fecha,$A618,Linea,VLOOKUP(C$1,Data!$AP:$AR,3,FALSE),Cuenta,VLOOKUP(C$1,Data!$AP:$AR,2,FALSE))+C617,"")</f>
        <v/>
      </c>
      <c r="D618" s="3" t="str">
        <f>IF(AND($A618&lt;&gt;"",D$1&lt;&gt;""),SUMIFS(VM,Fecha,$A618,Linea,VLOOKUP(D$1,Data!$AP:$AR,3,FALSE),Cuenta,VLOOKUP(D$1,Data!$AP:$AR,2,FALSE))+SUMIFS(FX,Fecha,$A618,Linea,VLOOKUP(D$1,Data!$AP:$AR,3,FALSE),Cuenta,VLOOKUP(D$1,Data!$AP:$AR,2,FALSE))+D617,"")</f>
        <v/>
      </c>
      <c r="E618" s="3" t="str">
        <f>IF(AND($A618&lt;&gt;"",E$1&lt;&gt;""),SUMIFS(VM,Fecha,$A618,Linea,VLOOKUP(E$1,Data!$AP:$AR,3,FALSE),Cuenta,VLOOKUP(E$1,Data!$AP:$AR,2,FALSE))+SUMIFS(FX,Fecha,$A618,Linea,VLOOKUP(E$1,Data!$AP:$AR,3,FALSE),Cuenta,VLOOKUP(E$1,Data!$AP:$AR,2,FALSE))+E617,"")</f>
        <v/>
      </c>
      <c r="F618" s="3" t="str">
        <f>IF(AND($A618&lt;&gt;"",F$1&lt;&gt;""),SUMIFS(VM,Fecha,$A618,Linea,VLOOKUP(F$1,Data!$AP:$AR,3,FALSE),Cuenta,VLOOKUP(F$1,Data!$AP:$AR,2,FALSE))+SUMIFS(FX,Fecha,$A618,Linea,VLOOKUP(F$1,Data!$AP:$AR,3,FALSE),Cuenta,VLOOKUP(F$1,Data!$AP:$AR,2,FALSE))+F617,"")</f>
        <v/>
      </c>
      <c r="G618" s="3" t="str">
        <f>IF(AND($A618&lt;&gt;"",G$1&lt;&gt;""),SUMIFS(VM,Fecha,$A618,Linea,VLOOKUP(G$1,Data!$AP:$AR,3,FALSE),Cuenta,VLOOKUP(G$1,Data!$AP:$AR,2,FALSE))+SUMIFS(FX,Fecha,$A618,Linea,VLOOKUP(G$1,Data!$AP:$AR,3,FALSE),Cuenta,VLOOKUP(G$1,Data!$AP:$AR,2,FALSE))+G617,"")</f>
        <v/>
      </c>
      <c r="H618" s="3" t="str">
        <f>IF(AND($A618&lt;&gt;"",H$1&lt;&gt;""),SUMIFS(VM,Fecha,$A618,Linea,VLOOKUP(H$1,Data!$AP:$AR,3,FALSE),Cuenta,VLOOKUP(H$1,Data!$AP:$AR,2,FALSE))+SUMIFS(FX,Fecha,$A618,Linea,VLOOKUP(H$1,Data!$AP:$AR,3,FALSE),Cuenta,VLOOKUP(H$1,Data!$AP:$AR,2,FALSE))+H617,"")</f>
        <v/>
      </c>
      <c r="I618" s="3" t="str">
        <f>IF(AND($A618&lt;&gt;"",I$1&lt;&gt;""),SUMIFS(VM,Fecha,$A618,Linea,VLOOKUP(I$1,Data!$AP:$AR,3,FALSE),Cuenta,VLOOKUP(I$1,Data!$AP:$AR,2,FALSE))+SUMIFS(FX,Fecha,$A618,Linea,VLOOKUP(I$1,Data!$AP:$AR,3,FALSE),Cuenta,VLOOKUP(I$1,Data!$AP:$AR,2,FALSE))+I617,"")</f>
        <v/>
      </c>
      <c r="J618" s="3" t="str">
        <f>IF(AND($A618&lt;&gt;"",J$1&lt;&gt;""),SUMIFS(VM,Fecha,$A618,Linea,VLOOKUP(J$1,Data!$AP:$AR,3,FALSE),Cuenta,VLOOKUP(J$1,Data!$AP:$AR,2,FALSE))+SUMIFS(FX,Fecha,$A618,Linea,VLOOKUP(J$1,Data!$AP:$AR,3,FALSE),Cuenta,VLOOKUP(J$1,Data!$AP:$AR,2,FALSE))+J617,"")</f>
        <v/>
      </c>
      <c r="K618" s="3" t="str">
        <f>IF(AND($A618&lt;&gt;"",K$1&lt;&gt;""),SUMIFS(VM,Fecha,$A618,Linea,VLOOKUP(K$1,Data!$AP:$AR,3,FALSE),Cuenta,VLOOKUP(K$1,Data!$AP:$AR,2,FALSE))+SUMIFS(FX,Fecha,$A618,Linea,VLOOKUP(K$1,Data!$AP:$AR,3,FALSE),Cuenta,VLOOKUP(K$1,Data!$AP:$AR,2,FALSE))+K617,"")</f>
        <v/>
      </c>
      <c r="L618" s="3" t="str">
        <f>IF(AND($A618&lt;&gt;"",L$1&lt;&gt;""),SUMIFS(VM,Fecha,$A618,Linea,VLOOKUP(L$1,Data!$AP:$AR,3,FALSE),Cuenta,VLOOKUP(L$1,Data!$AP:$AR,2,FALSE))+SUMIFS(FX,Fecha,$A618,Linea,VLOOKUP(L$1,Data!$AP:$AR,3,FALSE),Cuenta,VLOOKUP(L$1,Data!$AP:$AR,2,FALSE))+L617,"")</f>
        <v/>
      </c>
      <c r="M618" s="3" t="str">
        <f>IF(AND($A618&lt;&gt;"",M$1&lt;&gt;""),SUMIFS(VM,Fecha,$A618,Linea,VLOOKUP(M$1,Data!$AP:$AR,3,FALSE),Cuenta,VLOOKUP(M$1,Data!$AP:$AR,2,FALSE))+SUMIFS(FX,Fecha,$A618,Linea,VLOOKUP(M$1,Data!$AP:$AR,3,FALSE),Cuenta,VLOOKUP(M$1,Data!$AP:$AR,2,FALSE))+M617,"")</f>
        <v/>
      </c>
      <c r="N618" s="3" t="str">
        <f>IF(AND($A618&lt;&gt;"",N$1&lt;&gt;""),SUMIFS(VM,Fecha,$A618,Linea,VLOOKUP(N$1,Data!$AP:$AR,3,FALSE),Cuenta,VLOOKUP(N$1,Data!$AP:$AR,2,FALSE))+SUMIFS(FX,Fecha,$A618,Linea,VLOOKUP(N$1,Data!$AP:$AR,3,FALSE),Cuenta,VLOOKUP(N$1,Data!$AP:$AR,2,FALSE))+N617,"")</f>
        <v/>
      </c>
    </row>
    <row r="619" spans="2:14" x14ac:dyDescent="0.25">
      <c r="B619" s="3" t="str">
        <f>IF(AND($A619&lt;&gt;"",B$1&lt;&gt;""),SUMIFS(VM,Fecha,$A619,Linea,VLOOKUP(B$1,Data!$AP:$AR,3,FALSE),Cuenta,VLOOKUP(B$1,Data!$AP:$AR,2,FALSE))+SUMIFS(FX,Fecha,$A619,Linea,VLOOKUP(B$1,Data!$AP:$AR,3,FALSE),Cuenta,VLOOKUP(B$1,Data!$AP:$AR,2,FALSE))+B618,"")</f>
        <v/>
      </c>
      <c r="C619" s="3" t="str">
        <f>IF(AND($A619&lt;&gt;"",C$1&lt;&gt;""),SUMIFS(VM,Fecha,$A619,Linea,VLOOKUP(C$1,Data!$AP:$AR,3,FALSE),Cuenta,VLOOKUP(C$1,Data!$AP:$AR,2,FALSE))+SUMIFS(FX,Fecha,$A619,Linea,VLOOKUP(C$1,Data!$AP:$AR,3,FALSE),Cuenta,VLOOKUP(C$1,Data!$AP:$AR,2,FALSE))+C618,"")</f>
        <v/>
      </c>
      <c r="D619" s="3" t="str">
        <f>IF(AND($A619&lt;&gt;"",D$1&lt;&gt;""),SUMIFS(VM,Fecha,$A619,Linea,VLOOKUP(D$1,Data!$AP:$AR,3,FALSE),Cuenta,VLOOKUP(D$1,Data!$AP:$AR,2,FALSE))+SUMIFS(FX,Fecha,$A619,Linea,VLOOKUP(D$1,Data!$AP:$AR,3,FALSE),Cuenta,VLOOKUP(D$1,Data!$AP:$AR,2,FALSE))+D618,"")</f>
        <v/>
      </c>
      <c r="E619" s="3" t="str">
        <f>IF(AND($A619&lt;&gt;"",E$1&lt;&gt;""),SUMIFS(VM,Fecha,$A619,Linea,VLOOKUP(E$1,Data!$AP:$AR,3,FALSE),Cuenta,VLOOKUP(E$1,Data!$AP:$AR,2,FALSE))+SUMIFS(FX,Fecha,$A619,Linea,VLOOKUP(E$1,Data!$AP:$AR,3,FALSE),Cuenta,VLOOKUP(E$1,Data!$AP:$AR,2,FALSE))+E618,"")</f>
        <v/>
      </c>
      <c r="F619" s="3" t="str">
        <f>IF(AND($A619&lt;&gt;"",F$1&lt;&gt;""),SUMIFS(VM,Fecha,$A619,Linea,VLOOKUP(F$1,Data!$AP:$AR,3,FALSE),Cuenta,VLOOKUP(F$1,Data!$AP:$AR,2,FALSE))+SUMIFS(FX,Fecha,$A619,Linea,VLOOKUP(F$1,Data!$AP:$AR,3,FALSE),Cuenta,VLOOKUP(F$1,Data!$AP:$AR,2,FALSE))+F618,"")</f>
        <v/>
      </c>
      <c r="G619" s="3" t="str">
        <f>IF(AND($A619&lt;&gt;"",G$1&lt;&gt;""),SUMIFS(VM,Fecha,$A619,Linea,VLOOKUP(G$1,Data!$AP:$AR,3,FALSE),Cuenta,VLOOKUP(G$1,Data!$AP:$AR,2,FALSE))+SUMIFS(FX,Fecha,$A619,Linea,VLOOKUP(G$1,Data!$AP:$AR,3,FALSE),Cuenta,VLOOKUP(G$1,Data!$AP:$AR,2,FALSE))+G618,"")</f>
        <v/>
      </c>
      <c r="H619" s="3" t="str">
        <f>IF(AND($A619&lt;&gt;"",H$1&lt;&gt;""),SUMIFS(VM,Fecha,$A619,Linea,VLOOKUP(H$1,Data!$AP:$AR,3,FALSE),Cuenta,VLOOKUP(H$1,Data!$AP:$AR,2,FALSE))+SUMIFS(FX,Fecha,$A619,Linea,VLOOKUP(H$1,Data!$AP:$AR,3,FALSE),Cuenta,VLOOKUP(H$1,Data!$AP:$AR,2,FALSE))+H618,"")</f>
        <v/>
      </c>
      <c r="I619" s="3" t="str">
        <f>IF(AND($A619&lt;&gt;"",I$1&lt;&gt;""),SUMIFS(VM,Fecha,$A619,Linea,VLOOKUP(I$1,Data!$AP:$AR,3,FALSE),Cuenta,VLOOKUP(I$1,Data!$AP:$AR,2,FALSE))+SUMIFS(FX,Fecha,$A619,Linea,VLOOKUP(I$1,Data!$AP:$AR,3,FALSE),Cuenta,VLOOKUP(I$1,Data!$AP:$AR,2,FALSE))+I618,"")</f>
        <v/>
      </c>
      <c r="J619" s="3" t="str">
        <f>IF(AND($A619&lt;&gt;"",J$1&lt;&gt;""),SUMIFS(VM,Fecha,$A619,Linea,VLOOKUP(J$1,Data!$AP:$AR,3,FALSE),Cuenta,VLOOKUP(J$1,Data!$AP:$AR,2,FALSE))+SUMIFS(FX,Fecha,$A619,Linea,VLOOKUP(J$1,Data!$AP:$AR,3,FALSE),Cuenta,VLOOKUP(J$1,Data!$AP:$AR,2,FALSE))+J618,"")</f>
        <v/>
      </c>
      <c r="K619" s="3" t="str">
        <f>IF(AND($A619&lt;&gt;"",K$1&lt;&gt;""),SUMIFS(VM,Fecha,$A619,Linea,VLOOKUP(K$1,Data!$AP:$AR,3,FALSE),Cuenta,VLOOKUP(K$1,Data!$AP:$AR,2,FALSE))+SUMIFS(FX,Fecha,$A619,Linea,VLOOKUP(K$1,Data!$AP:$AR,3,FALSE),Cuenta,VLOOKUP(K$1,Data!$AP:$AR,2,FALSE))+K618,"")</f>
        <v/>
      </c>
      <c r="L619" s="3" t="str">
        <f>IF(AND($A619&lt;&gt;"",L$1&lt;&gt;""),SUMIFS(VM,Fecha,$A619,Linea,VLOOKUP(L$1,Data!$AP:$AR,3,FALSE),Cuenta,VLOOKUP(L$1,Data!$AP:$AR,2,FALSE))+SUMIFS(FX,Fecha,$A619,Linea,VLOOKUP(L$1,Data!$AP:$AR,3,FALSE),Cuenta,VLOOKUP(L$1,Data!$AP:$AR,2,FALSE))+L618,"")</f>
        <v/>
      </c>
      <c r="M619" s="3" t="str">
        <f>IF(AND($A619&lt;&gt;"",M$1&lt;&gt;""),SUMIFS(VM,Fecha,$A619,Linea,VLOOKUP(M$1,Data!$AP:$AR,3,FALSE),Cuenta,VLOOKUP(M$1,Data!$AP:$AR,2,FALSE))+SUMIFS(FX,Fecha,$A619,Linea,VLOOKUP(M$1,Data!$AP:$AR,3,FALSE),Cuenta,VLOOKUP(M$1,Data!$AP:$AR,2,FALSE))+M618,"")</f>
        <v/>
      </c>
      <c r="N619" s="3" t="str">
        <f>IF(AND($A619&lt;&gt;"",N$1&lt;&gt;""),SUMIFS(VM,Fecha,$A619,Linea,VLOOKUP(N$1,Data!$AP:$AR,3,FALSE),Cuenta,VLOOKUP(N$1,Data!$AP:$AR,2,FALSE))+SUMIFS(FX,Fecha,$A619,Linea,VLOOKUP(N$1,Data!$AP:$AR,3,FALSE),Cuenta,VLOOKUP(N$1,Data!$AP:$AR,2,FALSE))+N618,"")</f>
        <v/>
      </c>
    </row>
    <row r="620" spans="2:14" x14ac:dyDescent="0.25">
      <c r="B620" s="3" t="str">
        <f>IF(AND($A620&lt;&gt;"",B$1&lt;&gt;""),SUMIFS(VM,Fecha,$A620,Linea,VLOOKUP(B$1,Data!$AP:$AR,3,FALSE),Cuenta,VLOOKUP(B$1,Data!$AP:$AR,2,FALSE))+SUMIFS(FX,Fecha,$A620,Linea,VLOOKUP(B$1,Data!$AP:$AR,3,FALSE),Cuenta,VLOOKUP(B$1,Data!$AP:$AR,2,FALSE))+B619,"")</f>
        <v/>
      </c>
      <c r="C620" s="3" t="str">
        <f>IF(AND($A620&lt;&gt;"",C$1&lt;&gt;""),SUMIFS(VM,Fecha,$A620,Linea,VLOOKUP(C$1,Data!$AP:$AR,3,FALSE),Cuenta,VLOOKUP(C$1,Data!$AP:$AR,2,FALSE))+SUMIFS(FX,Fecha,$A620,Linea,VLOOKUP(C$1,Data!$AP:$AR,3,FALSE),Cuenta,VLOOKUP(C$1,Data!$AP:$AR,2,FALSE))+C619,"")</f>
        <v/>
      </c>
      <c r="D620" s="3" t="str">
        <f>IF(AND($A620&lt;&gt;"",D$1&lt;&gt;""),SUMIFS(VM,Fecha,$A620,Linea,VLOOKUP(D$1,Data!$AP:$AR,3,FALSE),Cuenta,VLOOKUP(D$1,Data!$AP:$AR,2,FALSE))+SUMIFS(FX,Fecha,$A620,Linea,VLOOKUP(D$1,Data!$AP:$AR,3,FALSE),Cuenta,VLOOKUP(D$1,Data!$AP:$AR,2,FALSE))+D619,"")</f>
        <v/>
      </c>
      <c r="E620" s="3" t="str">
        <f>IF(AND($A620&lt;&gt;"",E$1&lt;&gt;""),SUMIFS(VM,Fecha,$A620,Linea,VLOOKUP(E$1,Data!$AP:$AR,3,FALSE),Cuenta,VLOOKUP(E$1,Data!$AP:$AR,2,FALSE))+SUMIFS(FX,Fecha,$A620,Linea,VLOOKUP(E$1,Data!$AP:$AR,3,FALSE),Cuenta,VLOOKUP(E$1,Data!$AP:$AR,2,FALSE))+E619,"")</f>
        <v/>
      </c>
      <c r="F620" s="3" t="str">
        <f>IF(AND($A620&lt;&gt;"",F$1&lt;&gt;""),SUMIFS(VM,Fecha,$A620,Linea,VLOOKUP(F$1,Data!$AP:$AR,3,FALSE),Cuenta,VLOOKUP(F$1,Data!$AP:$AR,2,FALSE))+SUMIFS(FX,Fecha,$A620,Linea,VLOOKUP(F$1,Data!$AP:$AR,3,FALSE),Cuenta,VLOOKUP(F$1,Data!$AP:$AR,2,FALSE))+F619,"")</f>
        <v/>
      </c>
      <c r="G620" s="3" t="str">
        <f>IF(AND($A620&lt;&gt;"",G$1&lt;&gt;""),SUMIFS(VM,Fecha,$A620,Linea,VLOOKUP(G$1,Data!$AP:$AR,3,FALSE),Cuenta,VLOOKUP(G$1,Data!$AP:$AR,2,FALSE))+SUMIFS(FX,Fecha,$A620,Linea,VLOOKUP(G$1,Data!$AP:$AR,3,FALSE),Cuenta,VLOOKUP(G$1,Data!$AP:$AR,2,FALSE))+G619,"")</f>
        <v/>
      </c>
      <c r="H620" s="3" t="str">
        <f>IF(AND($A620&lt;&gt;"",H$1&lt;&gt;""),SUMIFS(VM,Fecha,$A620,Linea,VLOOKUP(H$1,Data!$AP:$AR,3,FALSE),Cuenta,VLOOKUP(H$1,Data!$AP:$AR,2,FALSE))+SUMIFS(FX,Fecha,$A620,Linea,VLOOKUP(H$1,Data!$AP:$AR,3,FALSE),Cuenta,VLOOKUP(H$1,Data!$AP:$AR,2,FALSE))+H619,"")</f>
        <v/>
      </c>
      <c r="I620" s="3" t="str">
        <f>IF(AND($A620&lt;&gt;"",I$1&lt;&gt;""),SUMIFS(VM,Fecha,$A620,Linea,VLOOKUP(I$1,Data!$AP:$AR,3,FALSE),Cuenta,VLOOKUP(I$1,Data!$AP:$AR,2,FALSE))+SUMIFS(FX,Fecha,$A620,Linea,VLOOKUP(I$1,Data!$AP:$AR,3,FALSE),Cuenta,VLOOKUP(I$1,Data!$AP:$AR,2,FALSE))+I619,"")</f>
        <v/>
      </c>
      <c r="J620" s="3" t="str">
        <f>IF(AND($A620&lt;&gt;"",J$1&lt;&gt;""),SUMIFS(VM,Fecha,$A620,Linea,VLOOKUP(J$1,Data!$AP:$AR,3,FALSE),Cuenta,VLOOKUP(J$1,Data!$AP:$AR,2,FALSE))+SUMIFS(FX,Fecha,$A620,Linea,VLOOKUP(J$1,Data!$AP:$AR,3,FALSE),Cuenta,VLOOKUP(J$1,Data!$AP:$AR,2,FALSE))+J619,"")</f>
        <v/>
      </c>
      <c r="K620" s="3" t="str">
        <f>IF(AND($A620&lt;&gt;"",K$1&lt;&gt;""),SUMIFS(VM,Fecha,$A620,Linea,VLOOKUP(K$1,Data!$AP:$AR,3,FALSE),Cuenta,VLOOKUP(K$1,Data!$AP:$AR,2,FALSE))+SUMIFS(FX,Fecha,$A620,Linea,VLOOKUP(K$1,Data!$AP:$AR,3,FALSE),Cuenta,VLOOKUP(K$1,Data!$AP:$AR,2,FALSE))+K619,"")</f>
        <v/>
      </c>
      <c r="L620" s="3" t="str">
        <f>IF(AND($A620&lt;&gt;"",L$1&lt;&gt;""),SUMIFS(VM,Fecha,$A620,Linea,VLOOKUP(L$1,Data!$AP:$AR,3,FALSE),Cuenta,VLOOKUP(L$1,Data!$AP:$AR,2,FALSE))+SUMIFS(FX,Fecha,$A620,Linea,VLOOKUP(L$1,Data!$AP:$AR,3,FALSE),Cuenta,VLOOKUP(L$1,Data!$AP:$AR,2,FALSE))+L619,"")</f>
        <v/>
      </c>
      <c r="M620" s="3" t="str">
        <f>IF(AND($A620&lt;&gt;"",M$1&lt;&gt;""),SUMIFS(VM,Fecha,$A620,Linea,VLOOKUP(M$1,Data!$AP:$AR,3,FALSE),Cuenta,VLOOKUP(M$1,Data!$AP:$AR,2,FALSE))+SUMIFS(FX,Fecha,$A620,Linea,VLOOKUP(M$1,Data!$AP:$AR,3,FALSE),Cuenta,VLOOKUP(M$1,Data!$AP:$AR,2,FALSE))+M619,"")</f>
        <v/>
      </c>
      <c r="N620" s="3" t="str">
        <f>IF(AND($A620&lt;&gt;"",N$1&lt;&gt;""),SUMIFS(VM,Fecha,$A620,Linea,VLOOKUP(N$1,Data!$AP:$AR,3,FALSE),Cuenta,VLOOKUP(N$1,Data!$AP:$AR,2,FALSE))+SUMIFS(FX,Fecha,$A620,Linea,VLOOKUP(N$1,Data!$AP:$AR,3,FALSE),Cuenta,VLOOKUP(N$1,Data!$AP:$AR,2,FALSE))+N619,"")</f>
        <v/>
      </c>
    </row>
    <row r="621" spans="2:14" x14ac:dyDescent="0.25">
      <c r="B621" s="3" t="str">
        <f>IF(AND($A621&lt;&gt;"",B$1&lt;&gt;""),SUMIFS(VM,Fecha,$A621,Linea,VLOOKUP(B$1,Data!$AP:$AR,3,FALSE),Cuenta,VLOOKUP(B$1,Data!$AP:$AR,2,FALSE))+SUMIFS(FX,Fecha,$A621,Linea,VLOOKUP(B$1,Data!$AP:$AR,3,FALSE),Cuenta,VLOOKUP(B$1,Data!$AP:$AR,2,FALSE))+B620,"")</f>
        <v/>
      </c>
      <c r="C621" s="3" t="str">
        <f>IF(AND($A621&lt;&gt;"",C$1&lt;&gt;""),SUMIFS(VM,Fecha,$A621,Linea,VLOOKUP(C$1,Data!$AP:$AR,3,FALSE),Cuenta,VLOOKUP(C$1,Data!$AP:$AR,2,FALSE))+SUMIFS(FX,Fecha,$A621,Linea,VLOOKUP(C$1,Data!$AP:$AR,3,FALSE),Cuenta,VLOOKUP(C$1,Data!$AP:$AR,2,FALSE))+C620,"")</f>
        <v/>
      </c>
      <c r="D621" s="3" t="str">
        <f>IF(AND($A621&lt;&gt;"",D$1&lt;&gt;""),SUMIFS(VM,Fecha,$A621,Linea,VLOOKUP(D$1,Data!$AP:$AR,3,FALSE),Cuenta,VLOOKUP(D$1,Data!$AP:$AR,2,FALSE))+SUMIFS(FX,Fecha,$A621,Linea,VLOOKUP(D$1,Data!$AP:$AR,3,FALSE),Cuenta,VLOOKUP(D$1,Data!$AP:$AR,2,FALSE))+D620,"")</f>
        <v/>
      </c>
      <c r="E621" s="3" t="str">
        <f>IF(AND($A621&lt;&gt;"",E$1&lt;&gt;""),SUMIFS(VM,Fecha,$A621,Linea,VLOOKUP(E$1,Data!$AP:$AR,3,FALSE),Cuenta,VLOOKUP(E$1,Data!$AP:$AR,2,FALSE))+SUMIFS(FX,Fecha,$A621,Linea,VLOOKUP(E$1,Data!$AP:$AR,3,FALSE),Cuenta,VLOOKUP(E$1,Data!$AP:$AR,2,FALSE))+E620,"")</f>
        <v/>
      </c>
      <c r="F621" s="3" t="str">
        <f>IF(AND($A621&lt;&gt;"",F$1&lt;&gt;""),SUMIFS(VM,Fecha,$A621,Linea,VLOOKUP(F$1,Data!$AP:$AR,3,FALSE),Cuenta,VLOOKUP(F$1,Data!$AP:$AR,2,FALSE))+SUMIFS(FX,Fecha,$A621,Linea,VLOOKUP(F$1,Data!$AP:$AR,3,FALSE),Cuenta,VLOOKUP(F$1,Data!$AP:$AR,2,FALSE))+F620,"")</f>
        <v/>
      </c>
      <c r="G621" s="3" t="str">
        <f>IF(AND($A621&lt;&gt;"",G$1&lt;&gt;""),SUMIFS(VM,Fecha,$A621,Linea,VLOOKUP(G$1,Data!$AP:$AR,3,FALSE),Cuenta,VLOOKUP(G$1,Data!$AP:$AR,2,FALSE))+SUMIFS(FX,Fecha,$A621,Linea,VLOOKUP(G$1,Data!$AP:$AR,3,FALSE),Cuenta,VLOOKUP(G$1,Data!$AP:$AR,2,FALSE))+G620,"")</f>
        <v/>
      </c>
      <c r="H621" s="3" t="str">
        <f>IF(AND($A621&lt;&gt;"",H$1&lt;&gt;""),SUMIFS(VM,Fecha,$A621,Linea,VLOOKUP(H$1,Data!$AP:$AR,3,FALSE),Cuenta,VLOOKUP(H$1,Data!$AP:$AR,2,FALSE))+SUMIFS(FX,Fecha,$A621,Linea,VLOOKUP(H$1,Data!$AP:$AR,3,FALSE),Cuenta,VLOOKUP(H$1,Data!$AP:$AR,2,FALSE))+H620,"")</f>
        <v/>
      </c>
      <c r="I621" s="3" t="str">
        <f>IF(AND($A621&lt;&gt;"",I$1&lt;&gt;""),SUMIFS(VM,Fecha,$A621,Linea,VLOOKUP(I$1,Data!$AP:$AR,3,FALSE),Cuenta,VLOOKUP(I$1,Data!$AP:$AR,2,FALSE))+SUMIFS(FX,Fecha,$A621,Linea,VLOOKUP(I$1,Data!$AP:$AR,3,FALSE),Cuenta,VLOOKUP(I$1,Data!$AP:$AR,2,FALSE))+I620,"")</f>
        <v/>
      </c>
      <c r="J621" s="3" t="str">
        <f>IF(AND($A621&lt;&gt;"",J$1&lt;&gt;""),SUMIFS(VM,Fecha,$A621,Linea,VLOOKUP(J$1,Data!$AP:$AR,3,FALSE),Cuenta,VLOOKUP(J$1,Data!$AP:$AR,2,FALSE))+SUMIFS(FX,Fecha,$A621,Linea,VLOOKUP(J$1,Data!$AP:$AR,3,FALSE),Cuenta,VLOOKUP(J$1,Data!$AP:$AR,2,FALSE))+J620,"")</f>
        <v/>
      </c>
      <c r="K621" s="3" t="str">
        <f>IF(AND($A621&lt;&gt;"",K$1&lt;&gt;""),SUMIFS(VM,Fecha,$A621,Linea,VLOOKUP(K$1,Data!$AP:$AR,3,FALSE),Cuenta,VLOOKUP(K$1,Data!$AP:$AR,2,FALSE))+SUMIFS(FX,Fecha,$A621,Linea,VLOOKUP(K$1,Data!$AP:$AR,3,FALSE),Cuenta,VLOOKUP(K$1,Data!$AP:$AR,2,FALSE))+K620,"")</f>
        <v/>
      </c>
      <c r="L621" s="3" t="str">
        <f>IF(AND($A621&lt;&gt;"",L$1&lt;&gt;""),SUMIFS(VM,Fecha,$A621,Linea,VLOOKUP(L$1,Data!$AP:$AR,3,FALSE),Cuenta,VLOOKUP(L$1,Data!$AP:$AR,2,FALSE))+SUMIFS(FX,Fecha,$A621,Linea,VLOOKUP(L$1,Data!$AP:$AR,3,FALSE),Cuenta,VLOOKUP(L$1,Data!$AP:$AR,2,FALSE))+L620,"")</f>
        <v/>
      </c>
      <c r="M621" s="3" t="str">
        <f>IF(AND($A621&lt;&gt;"",M$1&lt;&gt;""),SUMIFS(VM,Fecha,$A621,Linea,VLOOKUP(M$1,Data!$AP:$AR,3,FALSE),Cuenta,VLOOKUP(M$1,Data!$AP:$AR,2,FALSE))+SUMIFS(FX,Fecha,$A621,Linea,VLOOKUP(M$1,Data!$AP:$AR,3,FALSE),Cuenta,VLOOKUP(M$1,Data!$AP:$AR,2,FALSE))+M620,"")</f>
        <v/>
      </c>
      <c r="N621" s="3" t="str">
        <f>IF(AND($A621&lt;&gt;"",N$1&lt;&gt;""),SUMIFS(VM,Fecha,$A621,Linea,VLOOKUP(N$1,Data!$AP:$AR,3,FALSE),Cuenta,VLOOKUP(N$1,Data!$AP:$AR,2,FALSE))+SUMIFS(FX,Fecha,$A621,Linea,VLOOKUP(N$1,Data!$AP:$AR,3,FALSE),Cuenta,VLOOKUP(N$1,Data!$AP:$AR,2,FALSE))+N620,"")</f>
        <v/>
      </c>
    </row>
    <row r="622" spans="2:14" x14ac:dyDescent="0.25">
      <c r="B622" s="3" t="str">
        <f>IF(AND($A622&lt;&gt;"",B$1&lt;&gt;""),SUMIFS(VM,Fecha,$A622,Linea,VLOOKUP(B$1,Data!$AP:$AR,3,FALSE),Cuenta,VLOOKUP(B$1,Data!$AP:$AR,2,FALSE))+SUMIFS(FX,Fecha,$A622,Linea,VLOOKUP(B$1,Data!$AP:$AR,3,FALSE),Cuenta,VLOOKUP(B$1,Data!$AP:$AR,2,FALSE))+B621,"")</f>
        <v/>
      </c>
      <c r="C622" s="3" t="str">
        <f>IF(AND($A622&lt;&gt;"",C$1&lt;&gt;""),SUMIFS(VM,Fecha,$A622,Linea,VLOOKUP(C$1,Data!$AP:$AR,3,FALSE),Cuenta,VLOOKUP(C$1,Data!$AP:$AR,2,FALSE))+SUMIFS(FX,Fecha,$A622,Linea,VLOOKUP(C$1,Data!$AP:$AR,3,FALSE),Cuenta,VLOOKUP(C$1,Data!$AP:$AR,2,FALSE))+C621,"")</f>
        <v/>
      </c>
      <c r="D622" s="3" t="str">
        <f>IF(AND($A622&lt;&gt;"",D$1&lt;&gt;""),SUMIFS(VM,Fecha,$A622,Linea,VLOOKUP(D$1,Data!$AP:$AR,3,FALSE),Cuenta,VLOOKUP(D$1,Data!$AP:$AR,2,FALSE))+SUMIFS(FX,Fecha,$A622,Linea,VLOOKUP(D$1,Data!$AP:$AR,3,FALSE),Cuenta,VLOOKUP(D$1,Data!$AP:$AR,2,FALSE))+D621,"")</f>
        <v/>
      </c>
      <c r="E622" s="3" t="str">
        <f>IF(AND($A622&lt;&gt;"",E$1&lt;&gt;""),SUMIFS(VM,Fecha,$A622,Linea,VLOOKUP(E$1,Data!$AP:$AR,3,FALSE),Cuenta,VLOOKUP(E$1,Data!$AP:$AR,2,FALSE))+SUMIFS(FX,Fecha,$A622,Linea,VLOOKUP(E$1,Data!$AP:$AR,3,FALSE),Cuenta,VLOOKUP(E$1,Data!$AP:$AR,2,FALSE))+E621,"")</f>
        <v/>
      </c>
      <c r="F622" s="3" t="str">
        <f>IF(AND($A622&lt;&gt;"",F$1&lt;&gt;""),SUMIFS(VM,Fecha,$A622,Linea,VLOOKUP(F$1,Data!$AP:$AR,3,FALSE),Cuenta,VLOOKUP(F$1,Data!$AP:$AR,2,FALSE))+SUMIFS(FX,Fecha,$A622,Linea,VLOOKUP(F$1,Data!$AP:$AR,3,FALSE),Cuenta,VLOOKUP(F$1,Data!$AP:$AR,2,FALSE))+F621,"")</f>
        <v/>
      </c>
      <c r="G622" s="3" t="str">
        <f>IF(AND($A622&lt;&gt;"",G$1&lt;&gt;""),SUMIFS(VM,Fecha,$A622,Linea,VLOOKUP(G$1,Data!$AP:$AR,3,FALSE),Cuenta,VLOOKUP(G$1,Data!$AP:$AR,2,FALSE))+SUMIFS(FX,Fecha,$A622,Linea,VLOOKUP(G$1,Data!$AP:$AR,3,FALSE),Cuenta,VLOOKUP(G$1,Data!$AP:$AR,2,FALSE))+G621,"")</f>
        <v/>
      </c>
      <c r="H622" s="3" t="str">
        <f>IF(AND($A622&lt;&gt;"",H$1&lt;&gt;""),SUMIFS(VM,Fecha,$A622,Linea,VLOOKUP(H$1,Data!$AP:$AR,3,FALSE),Cuenta,VLOOKUP(H$1,Data!$AP:$AR,2,FALSE))+SUMIFS(FX,Fecha,$A622,Linea,VLOOKUP(H$1,Data!$AP:$AR,3,FALSE),Cuenta,VLOOKUP(H$1,Data!$AP:$AR,2,FALSE))+H621,"")</f>
        <v/>
      </c>
      <c r="I622" s="3" t="str">
        <f>IF(AND($A622&lt;&gt;"",I$1&lt;&gt;""),SUMIFS(VM,Fecha,$A622,Linea,VLOOKUP(I$1,Data!$AP:$AR,3,FALSE),Cuenta,VLOOKUP(I$1,Data!$AP:$AR,2,FALSE))+SUMIFS(FX,Fecha,$A622,Linea,VLOOKUP(I$1,Data!$AP:$AR,3,FALSE),Cuenta,VLOOKUP(I$1,Data!$AP:$AR,2,FALSE))+I621,"")</f>
        <v/>
      </c>
      <c r="J622" s="3" t="str">
        <f>IF(AND($A622&lt;&gt;"",J$1&lt;&gt;""),SUMIFS(VM,Fecha,$A622,Linea,VLOOKUP(J$1,Data!$AP:$AR,3,FALSE),Cuenta,VLOOKUP(J$1,Data!$AP:$AR,2,FALSE))+SUMIFS(FX,Fecha,$A622,Linea,VLOOKUP(J$1,Data!$AP:$AR,3,FALSE),Cuenta,VLOOKUP(J$1,Data!$AP:$AR,2,FALSE))+J621,"")</f>
        <v/>
      </c>
      <c r="K622" s="3" t="str">
        <f>IF(AND($A622&lt;&gt;"",K$1&lt;&gt;""),SUMIFS(VM,Fecha,$A622,Linea,VLOOKUP(K$1,Data!$AP:$AR,3,FALSE),Cuenta,VLOOKUP(K$1,Data!$AP:$AR,2,FALSE))+SUMIFS(FX,Fecha,$A622,Linea,VLOOKUP(K$1,Data!$AP:$AR,3,FALSE),Cuenta,VLOOKUP(K$1,Data!$AP:$AR,2,FALSE))+K621,"")</f>
        <v/>
      </c>
      <c r="L622" s="3" t="str">
        <f>IF(AND($A622&lt;&gt;"",L$1&lt;&gt;""),SUMIFS(VM,Fecha,$A622,Linea,VLOOKUP(L$1,Data!$AP:$AR,3,FALSE),Cuenta,VLOOKUP(L$1,Data!$AP:$AR,2,FALSE))+SUMIFS(FX,Fecha,$A622,Linea,VLOOKUP(L$1,Data!$AP:$AR,3,FALSE),Cuenta,VLOOKUP(L$1,Data!$AP:$AR,2,FALSE))+L621,"")</f>
        <v/>
      </c>
      <c r="M622" s="3" t="str">
        <f>IF(AND($A622&lt;&gt;"",M$1&lt;&gt;""),SUMIFS(VM,Fecha,$A622,Linea,VLOOKUP(M$1,Data!$AP:$AR,3,FALSE),Cuenta,VLOOKUP(M$1,Data!$AP:$AR,2,FALSE))+SUMIFS(FX,Fecha,$A622,Linea,VLOOKUP(M$1,Data!$AP:$AR,3,FALSE),Cuenta,VLOOKUP(M$1,Data!$AP:$AR,2,FALSE))+M621,"")</f>
        <v/>
      </c>
      <c r="N622" s="3" t="str">
        <f>IF(AND($A622&lt;&gt;"",N$1&lt;&gt;""),SUMIFS(VM,Fecha,$A622,Linea,VLOOKUP(N$1,Data!$AP:$AR,3,FALSE),Cuenta,VLOOKUP(N$1,Data!$AP:$AR,2,FALSE))+SUMIFS(FX,Fecha,$A622,Linea,VLOOKUP(N$1,Data!$AP:$AR,3,FALSE),Cuenta,VLOOKUP(N$1,Data!$AP:$AR,2,FALSE))+N621,"")</f>
        <v/>
      </c>
    </row>
    <row r="623" spans="2:14" x14ac:dyDescent="0.25">
      <c r="B623" s="3" t="str">
        <f>IF(AND($A623&lt;&gt;"",B$1&lt;&gt;""),SUMIFS(VM,Fecha,$A623,Linea,VLOOKUP(B$1,Data!$AP:$AR,3,FALSE),Cuenta,VLOOKUP(B$1,Data!$AP:$AR,2,FALSE))+SUMIFS(FX,Fecha,$A623,Linea,VLOOKUP(B$1,Data!$AP:$AR,3,FALSE),Cuenta,VLOOKUP(B$1,Data!$AP:$AR,2,FALSE))+B622,"")</f>
        <v/>
      </c>
      <c r="C623" s="3" t="str">
        <f>IF(AND($A623&lt;&gt;"",C$1&lt;&gt;""),SUMIFS(VM,Fecha,$A623,Linea,VLOOKUP(C$1,Data!$AP:$AR,3,FALSE),Cuenta,VLOOKUP(C$1,Data!$AP:$AR,2,FALSE))+SUMIFS(FX,Fecha,$A623,Linea,VLOOKUP(C$1,Data!$AP:$AR,3,FALSE),Cuenta,VLOOKUP(C$1,Data!$AP:$AR,2,FALSE))+C622,"")</f>
        <v/>
      </c>
      <c r="D623" s="3" t="str">
        <f>IF(AND($A623&lt;&gt;"",D$1&lt;&gt;""),SUMIFS(VM,Fecha,$A623,Linea,VLOOKUP(D$1,Data!$AP:$AR,3,FALSE),Cuenta,VLOOKUP(D$1,Data!$AP:$AR,2,FALSE))+SUMIFS(FX,Fecha,$A623,Linea,VLOOKUP(D$1,Data!$AP:$AR,3,FALSE),Cuenta,VLOOKUP(D$1,Data!$AP:$AR,2,FALSE))+D622,"")</f>
        <v/>
      </c>
      <c r="E623" s="3" t="str">
        <f>IF(AND($A623&lt;&gt;"",E$1&lt;&gt;""),SUMIFS(VM,Fecha,$A623,Linea,VLOOKUP(E$1,Data!$AP:$AR,3,FALSE),Cuenta,VLOOKUP(E$1,Data!$AP:$AR,2,FALSE))+SUMIFS(FX,Fecha,$A623,Linea,VLOOKUP(E$1,Data!$AP:$AR,3,FALSE),Cuenta,VLOOKUP(E$1,Data!$AP:$AR,2,FALSE))+E622,"")</f>
        <v/>
      </c>
      <c r="F623" s="3" t="str">
        <f>IF(AND($A623&lt;&gt;"",F$1&lt;&gt;""),SUMIFS(VM,Fecha,$A623,Linea,VLOOKUP(F$1,Data!$AP:$AR,3,FALSE),Cuenta,VLOOKUP(F$1,Data!$AP:$AR,2,FALSE))+SUMIFS(FX,Fecha,$A623,Linea,VLOOKUP(F$1,Data!$AP:$AR,3,FALSE),Cuenta,VLOOKUP(F$1,Data!$AP:$AR,2,FALSE))+F622,"")</f>
        <v/>
      </c>
      <c r="G623" s="3" t="str">
        <f>IF(AND($A623&lt;&gt;"",G$1&lt;&gt;""),SUMIFS(VM,Fecha,$A623,Linea,VLOOKUP(G$1,Data!$AP:$AR,3,FALSE),Cuenta,VLOOKUP(G$1,Data!$AP:$AR,2,FALSE))+SUMIFS(FX,Fecha,$A623,Linea,VLOOKUP(G$1,Data!$AP:$AR,3,FALSE),Cuenta,VLOOKUP(G$1,Data!$AP:$AR,2,FALSE))+G622,"")</f>
        <v/>
      </c>
      <c r="H623" s="3" t="str">
        <f>IF(AND($A623&lt;&gt;"",H$1&lt;&gt;""),SUMIFS(VM,Fecha,$A623,Linea,VLOOKUP(H$1,Data!$AP:$AR,3,FALSE),Cuenta,VLOOKUP(H$1,Data!$AP:$AR,2,FALSE))+SUMIFS(FX,Fecha,$A623,Linea,VLOOKUP(H$1,Data!$AP:$AR,3,FALSE),Cuenta,VLOOKUP(H$1,Data!$AP:$AR,2,FALSE))+H622,"")</f>
        <v/>
      </c>
      <c r="I623" s="3" t="str">
        <f>IF(AND($A623&lt;&gt;"",I$1&lt;&gt;""),SUMIFS(VM,Fecha,$A623,Linea,VLOOKUP(I$1,Data!$AP:$AR,3,FALSE),Cuenta,VLOOKUP(I$1,Data!$AP:$AR,2,FALSE))+SUMIFS(FX,Fecha,$A623,Linea,VLOOKUP(I$1,Data!$AP:$AR,3,FALSE),Cuenta,VLOOKUP(I$1,Data!$AP:$AR,2,FALSE))+I622,"")</f>
        <v/>
      </c>
      <c r="J623" s="3" t="str">
        <f>IF(AND($A623&lt;&gt;"",J$1&lt;&gt;""),SUMIFS(VM,Fecha,$A623,Linea,VLOOKUP(J$1,Data!$AP:$AR,3,FALSE),Cuenta,VLOOKUP(J$1,Data!$AP:$AR,2,FALSE))+SUMIFS(FX,Fecha,$A623,Linea,VLOOKUP(J$1,Data!$AP:$AR,3,FALSE),Cuenta,VLOOKUP(J$1,Data!$AP:$AR,2,FALSE))+J622,"")</f>
        <v/>
      </c>
      <c r="K623" s="3" t="str">
        <f>IF(AND($A623&lt;&gt;"",K$1&lt;&gt;""),SUMIFS(VM,Fecha,$A623,Linea,VLOOKUP(K$1,Data!$AP:$AR,3,FALSE),Cuenta,VLOOKUP(K$1,Data!$AP:$AR,2,FALSE))+SUMIFS(FX,Fecha,$A623,Linea,VLOOKUP(K$1,Data!$AP:$AR,3,FALSE),Cuenta,VLOOKUP(K$1,Data!$AP:$AR,2,FALSE))+K622,"")</f>
        <v/>
      </c>
      <c r="L623" s="3" t="str">
        <f>IF(AND($A623&lt;&gt;"",L$1&lt;&gt;""),SUMIFS(VM,Fecha,$A623,Linea,VLOOKUP(L$1,Data!$AP:$AR,3,FALSE),Cuenta,VLOOKUP(L$1,Data!$AP:$AR,2,FALSE))+SUMIFS(FX,Fecha,$A623,Linea,VLOOKUP(L$1,Data!$AP:$AR,3,FALSE),Cuenta,VLOOKUP(L$1,Data!$AP:$AR,2,FALSE))+L622,"")</f>
        <v/>
      </c>
      <c r="M623" s="3" t="str">
        <f>IF(AND($A623&lt;&gt;"",M$1&lt;&gt;""),SUMIFS(VM,Fecha,$A623,Linea,VLOOKUP(M$1,Data!$AP:$AR,3,FALSE),Cuenta,VLOOKUP(M$1,Data!$AP:$AR,2,FALSE))+SUMIFS(FX,Fecha,$A623,Linea,VLOOKUP(M$1,Data!$AP:$AR,3,FALSE),Cuenta,VLOOKUP(M$1,Data!$AP:$AR,2,FALSE))+M622,"")</f>
        <v/>
      </c>
      <c r="N623" s="3" t="str">
        <f>IF(AND($A623&lt;&gt;"",N$1&lt;&gt;""),SUMIFS(VM,Fecha,$A623,Linea,VLOOKUP(N$1,Data!$AP:$AR,3,FALSE),Cuenta,VLOOKUP(N$1,Data!$AP:$AR,2,FALSE))+SUMIFS(FX,Fecha,$A623,Linea,VLOOKUP(N$1,Data!$AP:$AR,3,FALSE),Cuenta,VLOOKUP(N$1,Data!$AP:$AR,2,FALSE))+N622,"")</f>
        <v/>
      </c>
    </row>
    <row r="624" spans="2:14" x14ac:dyDescent="0.25">
      <c r="B624" s="3" t="str">
        <f>IF(AND($A624&lt;&gt;"",B$1&lt;&gt;""),SUMIFS(VM,Fecha,$A624,Linea,VLOOKUP(B$1,Data!$AP:$AR,3,FALSE),Cuenta,VLOOKUP(B$1,Data!$AP:$AR,2,FALSE))+SUMIFS(FX,Fecha,$A624,Linea,VLOOKUP(B$1,Data!$AP:$AR,3,FALSE),Cuenta,VLOOKUP(B$1,Data!$AP:$AR,2,FALSE))+B623,"")</f>
        <v/>
      </c>
      <c r="C624" s="3" t="str">
        <f>IF(AND($A624&lt;&gt;"",C$1&lt;&gt;""),SUMIFS(VM,Fecha,$A624,Linea,VLOOKUP(C$1,Data!$AP:$AR,3,FALSE),Cuenta,VLOOKUP(C$1,Data!$AP:$AR,2,FALSE))+SUMIFS(FX,Fecha,$A624,Linea,VLOOKUP(C$1,Data!$AP:$AR,3,FALSE),Cuenta,VLOOKUP(C$1,Data!$AP:$AR,2,FALSE))+C623,"")</f>
        <v/>
      </c>
      <c r="D624" s="3" t="str">
        <f>IF(AND($A624&lt;&gt;"",D$1&lt;&gt;""),SUMIFS(VM,Fecha,$A624,Linea,VLOOKUP(D$1,Data!$AP:$AR,3,FALSE),Cuenta,VLOOKUP(D$1,Data!$AP:$AR,2,FALSE))+SUMIFS(FX,Fecha,$A624,Linea,VLOOKUP(D$1,Data!$AP:$AR,3,FALSE),Cuenta,VLOOKUP(D$1,Data!$AP:$AR,2,FALSE))+D623,"")</f>
        <v/>
      </c>
      <c r="E624" s="3" t="str">
        <f>IF(AND($A624&lt;&gt;"",E$1&lt;&gt;""),SUMIFS(VM,Fecha,$A624,Linea,VLOOKUP(E$1,Data!$AP:$AR,3,FALSE),Cuenta,VLOOKUP(E$1,Data!$AP:$AR,2,FALSE))+SUMIFS(FX,Fecha,$A624,Linea,VLOOKUP(E$1,Data!$AP:$AR,3,FALSE),Cuenta,VLOOKUP(E$1,Data!$AP:$AR,2,FALSE))+E623,"")</f>
        <v/>
      </c>
      <c r="F624" s="3" t="str">
        <f>IF(AND($A624&lt;&gt;"",F$1&lt;&gt;""),SUMIFS(VM,Fecha,$A624,Linea,VLOOKUP(F$1,Data!$AP:$AR,3,FALSE),Cuenta,VLOOKUP(F$1,Data!$AP:$AR,2,FALSE))+SUMIFS(FX,Fecha,$A624,Linea,VLOOKUP(F$1,Data!$AP:$AR,3,FALSE),Cuenta,VLOOKUP(F$1,Data!$AP:$AR,2,FALSE))+F623,"")</f>
        <v/>
      </c>
      <c r="G624" s="3" t="str">
        <f>IF(AND($A624&lt;&gt;"",G$1&lt;&gt;""),SUMIFS(VM,Fecha,$A624,Linea,VLOOKUP(G$1,Data!$AP:$AR,3,FALSE),Cuenta,VLOOKUP(G$1,Data!$AP:$AR,2,FALSE))+SUMIFS(FX,Fecha,$A624,Linea,VLOOKUP(G$1,Data!$AP:$AR,3,FALSE),Cuenta,VLOOKUP(G$1,Data!$AP:$AR,2,FALSE))+G623,"")</f>
        <v/>
      </c>
      <c r="H624" s="3" t="str">
        <f>IF(AND($A624&lt;&gt;"",H$1&lt;&gt;""),SUMIFS(VM,Fecha,$A624,Linea,VLOOKUP(H$1,Data!$AP:$AR,3,FALSE),Cuenta,VLOOKUP(H$1,Data!$AP:$AR,2,FALSE))+SUMIFS(FX,Fecha,$A624,Linea,VLOOKUP(H$1,Data!$AP:$AR,3,FALSE),Cuenta,VLOOKUP(H$1,Data!$AP:$AR,2,FALSE))+H623,"")</f>
        <v/>
      </c>
      <c r="I624" s="3" t="str">
        <f>IF(AND($A624&lt;&gt;"",I$1&lt;&gt;""),SUMIFS(VM,Fecha,$A624,Linea,VLOOKUP(I$1,Data!$AP:$AR,3,FALSE),Cuenta,VLOOKUP(I$1,Data!$AP:$AR,2,FALSE))+SUMIFS(FX,Fecha,$A624,Linea,VLOOKUP(I$1,Data!$AP:$AR,3,FALSE),Cuenta,VLOOKUP(I$1,Data!$AP:$AR,2,FALSE))+I623,"")</f>
        <v/>
      </c>
      <c r="J624" s="3" t="str">
        <f>IF(AND($A624&lt;&gt;"",J$1&lt;&gt;""),SUMIFS(VM,Fecha,$A624,Linea,VLOOKUP(J$1,Data!$AP:$AR,3,FALSE),Cuenta,VLOOKUP(J$1,Data!$AP:$AR,2,FALSE))+SUMIFS(FX,Fecha,$A624,Linea,VLOOKUP(J$1,Data!$AP:$AR,3,FALSE),Cuenta,VLOOKUP(J$1,Data!$AP:$AR,2,FALSE))+J623,"")</f>
        <v/>
      </c>
      <c r="K624" s="3" t="str">
        <f>IF(AND($A624&lt;&gt;"",K$1&lt;&gt;""),SUMIFS(VM,Fecha,$A624,Linea,VLOOKUP(K$1,Data!$AP:$AR,3,FALSE),Cuenta,VLOOKUP(K$1,Data!$AP:$AR,2,FALSE))+SUMIFS(FX,Fecha,$A624,Linea,VLOOKUP(K$1,Data!$AP:$AR,3,FALSE),Cuenta,VLOOKUP(K$1,Data!$AP:$AR,2,FALSE))+K623,"")</f>
        <v/>
      </c>
      <c r="L624" s="3" t="str">
        <f>IF(AND($A624&lt;&gt;"",L$1&lt;&gt;""),SUMIFS(VM,Fecha,$A624,Linea,VLOOKUP(L$1,Data!$AP:$AR,3,FALSE),Cuenta,VLOOKUP(L$1,Data!$AP:$AR,2,FALSE))+SUMIFS(FX,Fecha,$A624,Linea,VLOOKUP(L$1,Data!$AP:$AR,3,FALSE),Cuenta,VLOOKUP(L$1,Data!$AP:$AR,2,FALSE))+L623,"")</f>
        <v/>
      </c>
      <c r="M624" s="3" t="str">
        <f>IF(AND($A624&lt;&gt;"",M$1&lt;&gt;""),SUMIFS(VM,Fecha,$A624,Linea,VLOOKUP(M$1,Data!$AP:$AR,3,FALSE),Cuenta,VLOOKUP(M$1,Data!$AP:$AR,2,FALSE))+SUMIFS(FX,Fecha,$A624,Linea,VLOOKUP(M$1,Data!$AP:$AR,3,FALSE),Cuenta,VLOOKUP(M$1,Data!$AP:$AR,2,FALSE))+M623,"")</f>
        <v/>
      </c>
      <c r="N624" s="3" t="str">
        <f>IF(AND($A624&lt;&gt;"",N$1&lt;&gt;""),SUMIFS(VM,Fecha,$A624,Linea,VLOOKUP(N$1,Data!$AP:$AR,3,FALSE),Cuenta,VLOOKUP(N$1,Data!$AP:$AR,2,FALSE))+SUMIFS(FX,Fecha,$A624,Linea,VLOOKUP(N$1,Data!$AP:$AR,3,FALSE),Cuenta,VLOOKUP(N$1,Data!$AP:$AR,2,FALSE))+N623,"")</f>
        <v/>
      </c>
    </row>
    <row r="625" spans="2:14" x14ac:dyDescent="0.25">
      <c r="B625" s="3" t="str">
        <f>IF(AND($A625&lt;&gt;"",B$1&lt;&gt;""),SUMIFS(VM,Fecha,$A625,Linea,VLOOKUP(B$1,Data!$AP:$AR,3,FALSE),Cuenta,VLOOKUP(B$1,Data!$AP:$AR,2,FALSE))+SUMIFS(FX,Fecha,$A625,Linea,VLOOKUP(B$1,Data!$AP:$AR,3,FALSE),Cuenta,VLOOKUP(B$1,Data!$AP:$AR,2,FALSE))+B624,"")</f>
        <v/>
      </c>
      <c r="C625" s="3" t="str">
        <f>IF(AND($A625&lt;&gt;"",C$1&lt;&gt;""),SUMIFS(VM,Fecha,$A625,Linea,VLOOKUP(C$1,Data!$AP:$AR,3,FALSE),Cuenta,VLOOKUP(C$1,Data!$AP:$AR,2,FALSE))+SUMIFS(FX,Fecha,$A625,Linea,VLOOKUP(C$1,Data!$AP:$AR,3,FALSE),Cuenta,VLOOKUP(C$1,Data!$AP:$AR,2,FALSE))+C624,"")</f>
        <v/>
      </c>
      <c r="D625" s="3" t="str">
        <f>IF(AND($A625&lt;&gt;"",D$1&lt;&gt;""),SUMIFS(VM,Fecha,$A625,Linea,VLOOKUP(D$1,Data!$AP:$AR,3,FALSE),Cuenta,VLOOKUP(D$1,Data!$AP:$AR,2,FALSE))+SUMIFS(FX,Fecha,$A625,Linea,VLOOKUP(D$1,Data!$AP:$AR,3,FALSE),Cuenta,VLOOKUP(D$1,Data!$AP:$AR,2,FALSE))+D624,"")</f>
        <v/>
      </c>
      <c r="E625" s="3" t="str">
        <f>IF(AND($A625&lt;&gt;"",E$1&lt;&gt;""),SUMIFS(VM,Fecha,$A625,Linea,VLOOKUP(E$1,Data!$AP:$AR,3,FALSE),Cuenta,VLOOKUP(E$1,Data!$AP:$AR,2,FALSE))+SUMIFS(FX,Fecha,$A625,Linea,VLOOKUP(E$1,Data!$AP:$AR,3,FALSE),Cuenta,VLOOKUP(E$1,Data!$AP:$AR,2,FALSE))+E624,"")</f>
        <v/>
      </c>
      <c r="F625" s="3" t="str">
        <f>IF(AND($A625&lt;&gt;"",F$1&lt;&gt;""),SUMIFS(VM,Fecha,$A625,Linea,VLOOKUP(F$1,Data!$AP:$AR,3,FALSE),Cuenta,VLOOKUP(F$1,Data!$AP:$AR,2,FALSE))+SUMIFS(FX,Fecha,$A625,Linea,VLOOKUP(F$1,Data!$AP:$AR,3,FALSE),Cuenta,VLOOKUP(F$1,Data!$AP:$AR,2,FALSE))+F624,"")</f>
        <v/>
      </c>
      <c r="G625" s="3" t="str">
        <f>IF(AND($A625&lt;&gt;"",G$1&lt;&gt;""),SUMIFS(VM,Fecha,$A625,Linea,VLOOKUP(G$1,Data!$AP:$AR,3,FALSE),Cuenta,VLOOKUP(G$1,Data!$AP:$AR,2,FALSE))+SUMIFS(FX,Fecha,$A625,Linea,VLOOKUP(G$1,Data!$AP:$AR,3,FALSE),Cuenta,VLOOKUP(G$1,Data!$AP:$AR,2,FALSE))+G624,"")</f>
        <v/>
      </c>
      <c r="H625" s="3" t="str">
        <f>IF(AND($A625&lt;&gt;"",H$1&lt;&gt;""),SUMIFS(VM,Fecha,$A625,Linea,VLOOKUP(H$1,Data!$AP:$AR,3,FALSE),Cuenta,VLOOKUP(H$1,Data!$AP:$AR,2,FALSE))+SUMIFS(FX,Fecha,$A625,Linea,VLOOKUP(H$1,Data!$AP:$AR,3,FALSE),Cuenta,VLOOKUP(H$1,Data!$AP:$AR,2,FALSE))+H624,"")</f>
        <v/>
      </c>
      <c r="I625" s="3" t="str">
        <f>IF(AND($A625&lt;&gt;"",I$1&lt;&gt;""),SUMIFS(VM,Fecha,$A625,Linea,VLOOKUP(I$1,Data!$AP:$AR,3,FALSE),Cuenta,VLOOKUP(I$1,Data!$AP:$AR,2,FALSE))+SUMIFS(FX,Fecha,$A625,Linea,VLOOKUP(I$1,Data!$AP:$AR,3,FALSE),Cuenta,VLOOKUP(I$1,Data!$AP:$AR,2,FALSE))+I624,"")</f>
        <v/>
      </c>
      <c r="J625" s="3" t="str">
        <f>IF(AND($A625&lt;&gt;"",J$1&lt;&gt;""),SUMIFS(VM,Fecha,$A625,Linea,VLOOKUP(J$1,Data!$AP:$AR,3,FALSE),Cuenta,VLOOKUP(J$1,Data!$AP:$AR,2,FALSE))+SUMIFS(FX,Fecha,$A625,Linea,VLOOKUP(J$1,Data!$AP:$AR,3,FALSE),Cuenta,VLOOKUP(J$1,Data!$AP:$AR,2,FALSE))+J624,"")</f>
        <v/>
      </c>
      <c r="K625" s="3" t="str">
        <f>IF(AND($A625&lt;&gt;"",K$1&lt;&gt;""),SUMIFS(VM,Fecha,$A625,Linea,VLOOKUP(K$1,Data!$AP:$AR,3,FALSE),Cuenta,VLOOKUP(K$1,Data!$AP:$AR,2,FALSE))+SUMIFS(FX,Fecha,$A625,Linea,VLOOKUP(K$1,Data!$AP:$AR,3,FALSE),Cuenta,VLOOKUP(K$1,Data!$AP:$AR,2,FALSE))+K624,"")</f>
        <v/>
      </c>
      <c r="L625" s="3" t="str">
        <f>IF(AND($A625&lt;&gt;"",L$1&lt;&gt;""),SUMIFS(VM,Fecha,$A625,Linea,VLOOKUP(L$1,Data!$AP:$AR,3,FALSE),Cuenta,VLOOKUP(L$1,Data!$AP:$AR,2,FALSE))+SUMIFS(FX,Fecha,$A625,Linea,VLOOKUP(L$1,Data!$AP:$AR,3,FALSE),Cuenta,VLOOKUP(L$1,Data!$AP:$AR,2,FALSE))+L624,"")</f>
        <v/>
      </c>
      <c r="M625" s="3" t="str">
        <f>IF(AND($A625&lt;&gt;"",M$1&lt;&gt;""),SUMIFS(VM,Fecha,$A625,Linea,VLOOKUP(M$1,Data!$AP:$AR,3,FALSE),Cuenta,VLOOKUP(M$1,Data!$AP:$AR,2,FALSE))+SUMIFS(FX,Fecha,$A625,Linea,VLOOKUP(M$1,Data!$AP:$AR,3,FALSE),Cuenta,VLOOKUP(M$1,Data!$AP:$AR,2,FALSE))+M624,"")</f>
        <v/>
      </c>
      <c r="N625" s="3" t="str">
        <f>IF(AND($A625&lt;&gt;"",N$1&lt;&gt;""),SUMIFS(VM,Fecha,$A625,Linea,VLOOKUP(N$1,Data!$AP:$AR,3,FALSE),Cuenta,VLOOKUP(N$1,Data!$AP:$AR,2,FALSE))+SUMIFS(FX,Fecha,$A625,Linea,VLOOKUP(N$1,Data!$AP:$AR,3,FALSE),Cuenta,VLOOKUP(N$1,Data!$AP:$AR,2,FALSE))+N624,"")</f>
        <v/>
      </c>
    </row>
    <row r="626" spans="2:14" x14ac:dyDescent="0.25">
      <c r="B626" s="3" t="str">
        <f>IF(AND($A626&lt;&gt;"",B$1&lt;&gt;""),SUMIFS(VM,Fecha,$A626,Linea,VLOOKUP(B$1,Data!$AP:$AR,3,FALSE),Cuenta,VLOOKUP(B$1,Data!$AP:$AR,2,FALSE))+SUMIFS(FX,Fecha,$A626,Linea,VLOOKUP(B$1,Data!$AP:$AR,3,FALSE),Cuenta,VLOOKUP(B$1,Data!$AP:$AR,2,FALSE))+B625,"")</f>
        <v/>
      </c>
      <c r="C626" s="3" t="str">
        <f>IF(AND($A626&lt;&gt;"",C$1&lt;&gt;""),SUMIFS(VM,Fecha,$A626,Linea,VLOOKUP(C$1,Data!$AP:$AR,3,FALSE),Cuenta,VLOOKUP(C$1,Data!$AP:$AR,2,FALSE))+SUMIFS(FX,Fecha,$A626,Linea,VLOOKUP(C$1,Data!$AP:$AR,3,FALSE),Cuenta,VLOOKUP(C$1,Data!$AP:$AR,2,FALSE))+C625,"")</f>
        <v/>
      </c>
      <c r="D626" s="3" t="str">
        <f>IF(AND($A626&lt;&gt;"",D$1&lt;&gt;""),SUMIFS(VM,Fecha,$A626,Linea,VLOOKUP(D$1,Data!$AP:$AR,3,FALSE),Cuenta,VLOOKUP(D$1,Data!$AP:$AR,2,FALSE))+SUMIFS(FX,Fecha,$A626,Linea,VLOOKUP(D$1,Data!$AP:$AR,3,FALSE),Cuenta,VLOOKUP(D$1,Data!$AP:$AR,2,FALSE))+D625,"")</f>
        <v/>
      </c>
      <c r="E626" s="3" t="str">
        <f>IF(AND($A626&lt;&gt;"",E$1&lt;&gt;""),SUMIFS(VM,Fecha,$A626,Linea,VLOOKUP(E$1,Data!$AP:$AR,3,FALSE),Cuenta,VLOOKUP(E$1,Data!$AP:$AR,2,FALSE))+SUMIFS(FX,Fecha,$A626,Linea,VLOOKUP(E$1,Data!$AP:$AR,3,FALSE),Cuenta,VLOOKUP(E$1,Data!$AP:$AR,2,FALSE))+E625,"")</f>
        <v/>
      </c>
      <c r="F626" s="3" t="str">
        <f>IF(AND($A626&lt;&gt;"",F$1&lt;&gt;""),SUMIFS(VM,Fecha,$A626,Linea,VLOOKUP(F$1,Data!$AP:$AR,3,FALSE),Cuenta,VLOOKUP(F$1,Data!$AP:$AR,2,FALSE))+SUMIFS(FX,Fecha,$A626,Linea,VLOOKUP(F$1,Data!$AP:$AR,3,FALSE),Cuenta,VLOOKUP(F$1,Data!$AP:$AR,2,FALSE))+F625,"")</f>
        <v/>
      </c>
      <c r="G626" s="3" t="str">
        <f>IF(AND($A626&lt;&gt;"",G$1&lt;&gt;""),SUMIFS(VM,Fecha,$A626,Linea,VLOOKUP(G$1,Data!$AP:$AR,3,FALSE),Cuenta,VLOOKUP(G$1,Data!$AP:$AR,2,FALSE))+SUMIFS(FX,Fecha,$A626,Linea,VLOOKUP(G$1,Data!$AP:$AR,3,FALSE),Cuenta,VLOOKUP(G$1,Data!$AP:$AR,2,FALSE))+G625,"")</f>
        <v/>
      </c>
      <c r="H626" s="3" t="str">
        <f>IF(AND($A626&lt;&gt;"",H$1&lt;&gt;""),SUMIFS(VM,Fecha,$A626,Linea,VLOOKUP(H$1,Data!$AP:$AR,3,FALSE),Cuenta,VLOOKUP(H$1,Data!$AP:$AR,2,FALSE))+SUMIFS(FX,Fecha,$A626,Linea,VLOOKUP(H$1,Data!$AP:$AR,3,FALSE),Cuenta,VLOOKUP(H$1,Data!$AP:$AR,2,FALSE))+H625,"")</f>
        <v/>
      </c>
      <c r="I626" s="3" t="str">
        <f>IF(AND($A626&lt;&gt;"",I$1&lt;&gt;""),SUMIFS(VM,Fecha,$A626,Linea,VLOOKUP(I$1,Data!$AP:$AR,3,FALSE),Cuenta,VLOOKUP(I$1,Data!$AP:$AR,2,FALSE))+SUMIFS(FX,Fecha,$A626,Linea,VLOOKUP(I$1,Data!$AP:$AR,3,FALSE),Cuenta,VLOOKUP(I$1,Data!$AP:$AR,2,FALSE))+I625,"")</f>
        <v/>
      </c>
      <c r="J626" s="3" t="str">
        <f>IF(AND($A626&lt;&gt;"",J$1&lt;&gt;""),SUMIFS(VM,Fecha,$A626,Linea,VLOOKUP(J$1,Data!$AP:$AR,3,FALSE),Cuenta,VLOOKUP(J$1,Data!$AP:$AR,2,FALSE))+SUMIFS(FX,Fecha,$A626,Linea,VLOOKUP(J$1,Data!$AP:$AR,3,FALSE),Cuenta,VLOOKUP(J$1,Data!$AP:$AR,2,FALSE))+J625,"")</f>
        <v/>
      </c>
      <c r="K626" s="3" t="str">
        <f>IF(AND($A626&lt;&gt;"",K$1&lt;&gt;""),SUMIFS(VM,Fecha,$A626,Linea,VLOOKUP(K$1,Data!$AP:$AR,3,FALSE),Cuenta,VLOOKUP(K$1,Data!$AP:$AR,2,FALSE))+SUMIFS(FX,Fecha,$A626,Linea,VLOOKUP(K$1,Data!$AP:$AR,3,FALSE),Cuenta,VLOOKUP(K$1,Data!$AP:$AR,2,FALSE))+K625,"")</f>
        <v/>
      </c>
      <c r="L626" s="3" t="str">
        <f>IF(AND($A626&lt;&gt;"",L$1&lt;&gt;""),SUMIFS(VM,Fecha,$A626,Linea,VLOOKUP(L$1,Data!$AP:$AR,3,FALSE),Cuenta,VLOOKUP(L$1,Data!$AP:$AR,2,FALSE))+SUMIFS(FX,Fecha,$A626,Linea,VLOOKUP(L$1,Data!$AP:$AR,3,FALSE),Cuenta,VLOOKUP(L$1,Data!$AP:$AR,2,FALSE))+L625,"")</f>
        <v/>
      </c>
      <c r="M626" s="3" t="str">
        <f>IF(AND($A626&lt;&gt;"",M$1&lt;&gt;""),SUMIFS(VM,Fecha,$A626,Linea,VLOOKUP(M$1,Data!$AP:$AR,3,FALSE),Cuenta,VLOOKUP(M$1,Data!$AP:$AR,2,FALSE))+SUMIFS(FX,Fecha,$A626,Linea,VLOOKUP(M$1,Data!$AP:$AR,3,FALSE),Cuenta,VLOOKUP(M$1,Data!$AP:$AR,2,FALSE))+M625,"")</f>
        <v/>
      </c>
      <c r="N626" s="3" t="str">
        <f>IF(AND($A626&lt;&gt;"",N$1&lt;&gt;""),SUMIFS(VM,Fecha,$A626,Linea,VLOOKUP(N$1,Data!$AP:$AR,3,FALSE),Cuenta,VLOOKUP(N$1,Data!$AP:$AR,2,FALSE))+SUMIFS(FX,Fecha,$A626,Linea,VLOOKUP(N$1,Data!$AP:$AR,3,FALSE),Cuenta,VLOOKUP(N$1,Data!$AP:$AR,2,FALSE))+N625,"")</f>
        <v/>
      </c>
    </row>
    <row r="627" spans="2:14" x14ac:dyDescent="0.25">
      <c r="B627" s="3" t="str">
        <f>IF(AND($A627&lt;&gt;"",B$1&lt;&gt;""),SUMIFS(VM,Fecha,$A627,Linea,VLOOKUP(B$1,Data!$AP:$AR,3,FALSE),Cuenta,VLOOKUP(B$1,Data!$AP:$AR,2,FALSE))+SUMIFS(FX,Fecha,$A627,Linea,VLOOKUP(B$1,Data!$AP:$AR,3,FALSE),Cuenta,VLOOKUP(B$1,Data!$AP:$AR,2,FALSE))+B626,"")</f>
        <v/>
      </c>
      <c r="C627" s="3" t="str">
        <f>IF(AND($A627&lt;&gt;"",C$1&lt;&gt;""),SUMIFS(VM,Fecha,$A627,Linea,VLOOKUP(C$1,Data!$AP:$AR,3,FALSE),Cuenta,VLOOKUP(C$1,Data!$AP:$AR,2,FALSE))+SUMIFS(FX,Fecha,$A627,Linea,VLOOKUP(C$1,Data!$AP:$AR,3,FALSE),Cuenta,VLOOKUP(C$1,Data!$AP:$AR,2,FALSE))+C626,"")</f>
        <v/>
      </c>
      <c r="D627" s="3" t="str">
        <f>IF(AND($A627&lt;&gt;"",D$1&lt;&gt;""),SUMIFS(VM,Fecha,$A627,Linea,VLOOKUP(D$1,Data!$AP:$AR,3,FALSE),Cuenta,VLOOKUP(D$1,Data!$AP:$AR,2,FALSE))+SUMIFS(FX,Fecha,$A627,Linea,VLOOKUP(D$1,Data!$AP:$AR,3,FALSE),Cuenta,VLOOKUP(D$1,Data!$AP:$AR,2,FALSE))+D626,"")</f>
        <v/>
      </c>
      <c r="E627" s="3" t="str">
        <f>IF(AND($A627&lt;&gt;"",E$1&lt;&gt;""),SUMIFS(VM,Fecha,$A627,Linea,VLOOKUP(E$1,Data!$AP:$AR,3,FALSE),Cuenta,VLOOKUP(E$1,Data!$AP:$AR,2,FALSE))+SUMIFS(FX,Fecha,$A627,Linea,VLOOKUP(E$1,Data!$AP:$AR,3,FALSE),Cuenta,VLOOKUP(E$1,Data!$AP:$AR,2,FALSE))+E626,"")</f>
        <v/>
      </c>
      <c r="F627" s="3" t="str">
        <f>IF(AND($A627&lt;&gt;"",F$1&lt;&gt;""),SUMIFS(VM,Fecha,$A627,Linea,VLOOKUP(F$1,Data!$AP:$AR,3,FALSE),Cuenta,VLOOKUP(F$1,Data!$AP:$AR,2,FALSE))+SUMIFS(FX,Fecha,$A627,Linea,VLOOKUP(F$1,Data!$AP:$AR,3,FALSE),Cuenta,VLOOKUP(F$1,Data!$AP:$AR,2,FALSE))+F626,"")</f>
        <v/>
      </c>
      <c r="G627" s="3" t="str">
        <f>IF(AND($A627&lt;&gt;"",G$1&lt;&gt;""),SUMIFS(VM,Fecha,$A627,Linea,VLOOKUP(G$1,Data!$AP:$AR,3,FALSE),Cuenta,VLOOKUP(G$1,Data!$AP:$AR,2,FALSE))+SUMIFS(FX,Fecha,$A627,Linea,VLOOKUP(G$1,Data!$AP:$AR,3,FALSE),Cuenta,VLOOKUP(G$1,Data!$AP:$AR,2,FALSE))+G626,"")</f>
        <v/>
      </c>
      <c r="H627" s="3" t="str">
        <f>IF(AND($A627&lt;&gt;"",H$1&lt;&gt;""),SUMIFS(VM,Fecha,$A627,Linea,VLOOKUP(H$1,Data!$AP:$AR,3,FALSE),Cuenta,VLOOKUP(H$1,Data!$AP:$AR,2,FALSE))+SUMIFS(FX,Fecha,$A627,Linea,VLOOKUP(H$1,Data!$AP:$AR,3,FALSE),Cuenta,VLOOKUP(H$1,Data!$AP:$AR,2,FALSE))+H626,"")</f>
        <v/>
      </c>
      <c r="I627" s="3" t="str">
        <f>IF(AND($A627&lt;&gt;"",I$1&lt;&gt;""),SUMIFS(VM,Fecha,$A627,Linea,VLOOKUP(I$1,Data!$AP:$AR,3,FALSE),Cuenta,VLOOKUP(I$1,Data!$AP:$AR,2,FALSE))+SUMIFS(FX,Fecha,$A627,Linea,VLOOKUP(I$1,Data!$AP:$AR,3,FALSE),Cuenta,VLOOKUP(I$1,Data!$AP:$AR,2,FALSE))+I626,"")</f>
        <v/>
      </c>
      <c r="J627" s="3" t="str">
        <f>IF(AND($A627&lt;&gt;"",J$1&lt;&gt;""),SUMIFS(VM,Fecha,$A627,Linea,VLOOKUP(J$1,Data!$AP:$AR,3,FALSE),Cuenta,VLOOKUP(J$1,Data!$AP:$AR,2,FALSE))+SUMIFS(FX,Fecha,$A627,Linea,VLOOKUP(J$1,Data!$AP:$AR,3,FALSE),Cuenta,VLOOKUP(J$1,Data!$AP:$AR,2,FALSE))+J626,"")</f>
        <v/>
      </c>
      <c r="K627" s="3" t="str">
        <f>IF(AND($A627&lt;&gt;"",K$1&lt;&gt;""),SUMIFS(VM,Fecha,$A627,Linea,VLOOKUP(K$1,Data!$AP:$AR,3,FALSE),Cuenta,VLOOKUP(K$1,Data!$AP:$AR,2,FALSE))+SUMIFS(FX,Fecha,$A627,Linea,VLOOKUP(K$1,Data!$AP:$AR,3,FALSE),Cuenta,VLOOKUP(K$1,Data!$AP:$AR,2,FALSE))+K626,"")</f>
        <v/>
      </c>
      <c r="L627" s="3" t="str">
        <f>IF(AND($A627&lt;&gt;"",L$1&lt;&gt;""),SUMIFS(VM,Fecha,$A627,Linea,VLOOKUP(L$1,Data!$AP:$AR,3,FALSE),Cuenta,VLOOKUP(L$1,Data!$AP:$AR,2,FALSE))+SUMIFS(FX,Fecha,$A627,Linea,VLOOKUP(L$1,Data!$AP:$AR,3,FALSE),Cuenta,VLOOKUP(L$1,Data!$AP:$AR,2,FALSE))+L626,"")</f>
        <v/>
      </c>
      <c r="M627" s="3" t="str">
        <f>IF(AND($A627&lt;&gt;"",M$1&lt;&gt;""),SUMIFS(VM,Fecha,$A627,Linea,VLOOKUP(M$1,Data!$AP:$AR,3,FALSE),Cuenta,VLOOKUP(M$1,Data!$AP:$AR,2,FALSE))+SUMIFS(FX,Fecha,$A627,Linea,VLOOKUP(M$1,Data!$AP:$AR,3,FALSE),Cuenta,VLOOKUP(M$1,Data!$AP:$AR,2,FALSE))+M626,"")</f>
        <v/>
      </c>
      <c r="N627" s="3" t="str">
        <f>IF(AND($A627&lt;&gt;"",N$1&lt;&gt;""),SUMIFS(VM,Fecha,$A627,Linea,VLOOKUP(N$1,Data!$AP:$AR,3,FALSE),Cuenta,VLOOKUP(N$1,Data!$AP:$AR,2,FALSE))+SUMIFS(FX,Fecha,$A627,Linea,VLOOKUP(N$1,Data!$AP:$AR,3,FALSE),Cuenta,VLOOKUP(N$1,Data!$AP:$AR,2,FALSE))+N626,"")</f>
        <v/>
      </c>
    </row>
    <row r="628" spans="2:14" x14ac:dyDescent="0.25">
      <c r="B628" s="3" t="str">
        <f>IF(AND($A628&lt;&gt;"",B$1&lt;&gt;""),SUMIFS(VM,Fecha,$A628,Linea,VLOOKUP(B$1,Data!$AP:$AR,3,FALSE),Cuenta,VLOOKUP(B$1,Data!$AP:$AR,2,FALSE))+SUMIFS(FX,Fecha,$A628,Linea,VLOOKUP(B$1,Data!$AP:$AR,3,FALSE),Cuenta,VLOOKUP(B$1,Data!$AP:$AR,2,FALSE))+B627,"")</f>
        <v/>
      </c>
      <c r="C628" s="3" t="str">
        <f>IF(AND($A628&lt;&gt;"",C$1&lt;&gt;""),SUMIFS(VM,Fecha,$A628,Linea,VLOOKUP(C$1,Data!$AP:$AR,3,FALSE),Cuenta,VLOOKUP(C$1,Data!$AP:$AR,2,FALSE))+SUMIFS(FX,Fecha,$A628,Linea,VLOOKUP(C$1,Data!$AP:$AR,3,FALSE),Cuenta,VLOOKUP(C$1,Data!$AP:$AR,2,FALSE))+C627,"")</f>
        <v/>
      </c>
      <c r="D628" s="3" t="str">
        <f>IF(AND($A628&lt;&gt;"",D$1&lt;&gt;""),SUMIFS(VM,Fecha,$A628,Linea,VLOOKUP(D$1,Data!$AP:$AR,3,FALSE),Cuenta,VLOOKUP(D$1,Data!$AP:$AR,2,FALSE))+SUMIFS(FX,Fecha,$A628,Linea,VLOOKUP(D$1,Data!$AP:$AR,3,FALSE),Cuenta,VLOOKUP(D$1,Data!$AP:$AR,2,FALSE))+D627,"")</f>
        <v/>
      </c>
      <c r="E628" s="3" t="str">
        <f>IF(AND($A628&lt;&gt;"",E$1&lt;&gt;""),SUMIFS(VM,Fecha,$A628,Linea,VLOOKUP(E$1,Data!$AP:$AR,3,FALSE),Cuenta,VLOOKUP(E$1,Data!$AP:$AR,2,FALSE))+SUMIFS(FX,Fecha,$A628,Linea,VLOOKUP(E$1,Data!$AP:$AR,3,FALSE),Cuenta,VLOOKUP(E$1,Data!$AP:$AR,2,FALSE))+E627,"")</f>
        <v/>
      </c>
      <c r="F628" s="3" t="str">
        <f>IF(AND($A628&lt;&gt;"",F$1&lt;&gt;""),SUMIFS(VM,Fecha,$A628,Linea,VLOOKUP(F$1,Data!$AP:$AR,3,FALSE),Cuenta,VLOOKUP(F$1,Data!$AP:$AR,2,FALSE))+SUMIFS(FX,Fecha,$A628,Linea,VLOOKUP(F$1,Data!$AP:$AR,3,FALSE),Cuenta,VLOOKUP(F$1,Data!$AP:$AR,2,FALSE))+F627,"")</f>
        <v/>
      </c>
      <c r="G628" s="3" t="str">
        <f>IF(AND($A628&lt;&gt;"",G$1&lt;&gt;""),SUMIFS(VM,Fecha,$A628,Linea,VLOOKUP(G$1,Data!$AP:$AR,3,FALSE),Cuenta,VLOOKUP(G$1,Data!$AP:$AR,2,FALSE))+SUMIFS(FX,Fecha,$A628,Linea,VLOOKUP(G$1,Data!$AP:$AR,3,FALSE),Cuenta,VLOOKUP(G$1,Data!$AP:$AR,2,FALSE))+G627,"")</f>
        <v/>
      </c>
      <c r="H628" s="3" t="str">
        <f>IF(AND($A628&lt;&gt;"",H$1&lt;&gt;""),SUMIFS(VM,Fecha,$A628,Linea,VLOOKUP(H$1,Data!$AP:$AR,3,FALSE),Cuenta,VLOOKUP(H$1,Data!$AP:$AR,2,FALSE))+SUMIFS(FX,Fecha,$A628,Linea,VLOOKUP(H$1,Data!$AP:$AR,3,FALSE),Cuenta,VLOOKUP(H$1,Data!$AP:$AR,2,FALSE))+H627,"")</f>
        <v/>
      </c>
      <c r="I628" s="3" t="str">
        <f>IF(AND($A628&lt;&gt;"",I$1&lt;&gt;""),SUMIFS(VM,Fecha,$A628,Linea,VLOOKUP(I$1,Data!$AP:$AR,3,FALSE),Cuenta,VLOOKUP(I$1,Data!$AP:$AR,2,FALSE))+SUMIFS(FX,Fecha,$A628,Linea,VLOOKUP(I$1,Data!$AP:$AR,3,FALSE),Cuenta,VLOOKUP(I$1,Data!$AP:$AR,2,FALSE))+I627,"")</f>
        <v/>
      </c>
      <c r="J628" s="3" t="str">
        <f>IF(AND($A628&lt;&gt;"",J$1&lt;&gt;""),SUMIFS(VM,Fecha,$A628,Linea,VLOOKUP(J$1,Data!$AP:$AR,3,FALSE),Cuenta,VLOOKUP(J$1,Data!$AP:$AR,2,FALSE))+SUMIFS(FX,Fecha,$A628,Linea,VLOOKUP(J$1,Data!$AP:$AR,3,FALSE),Cuenta,VLOOKUP(J$1,Data!$AP:$AR,2,FALSE))+J627,"")</f>
        <v/>
      </c>
      <c r="K628" s="3" t="str">
        <f>IF(AND($A628&lt;&gt;"",K$1&lt;&gt;""),SUMIFS(VM,Fecha,$A628,Linea,VLOOKUP(K$1,Data!$AP:$AR,3,FALSE),Cuenta,VLOOKUP(K$1,Data!$AP:$AR,2,FALSE))+SUMIFS(FX,Fecha,$A628,Linea,VLOOKUP(K$1,Data!$AP:$AR,3,FALSE),Cuenta,VLOOKUP(K$1,Data!$AP:$AR,2,FALSE))+K627,"")</f>
        <v/>
      </c>
      <c r="L628" s="3" t="str">
        <f>IF(AND($A628&lt;&gt;"",L$1&lt;&gt;""),SUMIFS(VM,Fecha,$A628,Linea,VLOOKUP(L$1,Data!$AP:$AR,3,FALSE),Cuenta,VLOOKUP(L$1,Data!$AP:$AR,2,FALSE))+SUMIFS(FX,Fecha,$A628,Linea,VLOOKUP(L$1,Data!$AP:$AR,3,FALSE),Cuenta,VLOOKUP(L$1,Data!$AP:$AR,2,FALSE))+L627,"")</f>
        <v/>
      </c>
      <c r="M628" s="3" t="str">
        <f>IF(AND($A628&lt;&gt;"",M$1&lt;&gt;""),SUMIFS(VM,Fecha,$A628,Linea,VLOOKUP(M$1,Data!$AP:$AR,3,FALSE),Cuenta,VLOOKUP(M$1,Data!$AP:$AR,2,FALSE))+SUMIFS(FX,Fecha,$A628,Linea,VLOOKUP(M$1,Data!$AP:$AR,3,FALSE),Cuenta,VLOOKUP(M$1,Data!$AP:$AR,2,FALSE))+M627,"")</f>
        <v/>
      </c>
      <c r="N628" s="3" t="str">
        <f>IF(AND($A628&lt;&gt;"",N$1&lt;&gt;""),SUMIFS(VM,Fecha,$A628,Linea,VLOOKUP(N$1,Data!$AP:$AR,3,FALSE),Cuenta,VLOOKUP(N$1,Data!$AP:$AR,2,FALSE))+SUMIFS(FX,Fecha,$A628,Linea,VLOOKUP(N$1,Data!$AP:$AR,3,FALSE),Cuenta,VLOOKUP(N$1,Data!$AP:$AR,2,FALSE))+N627,"")</f>
        <v/>
      </c>
    </row>
    <row r="629" spans="2:14" x14ac:dyDescent="0.25">
      <c r="B629" s="3" t="str">
        <f>IF(AND($A629&lt;&gt;"",B$1&lt;&gt;""),SUMIFS(VM,Fecha,$A629,Linea,VLOOKUP(B$1,Data!$AP:$AR,3,FALSE),Cuenta,VLOOKUP(B$1,Data!$AP:$AR,2,FALSE))+SUMIFS(FX,Fecha,$A629,Linea,VLOOKUP(B$1,Data!$AP:$AR,3,FALSE),Cuenta,VLOOKUP(B$1,Data!$AP:$AR,2,FALSE))+B628,"")</f>
        <v/>
      </c>
      <c r="C629" s="3" t="str">
        <f>IF(AND($A629&lt;&gt;"",C$1&lt;&gt;""),SUMIFS(VM,Fecha,$A629,Linea,VLOOKUP(C$1,Data!$AP:$AR,3,FALSE),Cuenta,VLOOKUP(C$1,Data!$AP:$AR,2,FALSE))+SUMIFS(FX,Fecha,$A629,Linea,VLOOKUP(C$1,Data!$AP:$AR,3,FALSE),Cuenta,VLOOKUP(C$1,Data!$AP:$AR,2,FALSE))+C628,"")</f>
        <v/>
      </c>
      <c r="D629" s="3" t="str">
        <f>IF(AND($A629&lt;&gt;"",D$1&lt;&gt;""),SUMIFS(VM,Fecha,$A629,Linea,VLOOKUP(D$1,Data!$AP:$AR,3,FALSE),Cuenta,VLOOKUP(D$1,Data!$AP:$AR,2,FALSE))+SUMIFS(FX,Fecha,$A629,Linea,VLOOKUP(D$1,Data!$AP:$AR,3,FALSE),Cuenta,VLOOKUP(D$1,Data!$AP:$AR,2,FALSE))+D628,"")</f>
        <v/>
      </c>
      <c r="E629" s="3" t="str">
        <f>IF(AND($A629&lt;&gt;"",E$1&lt;&gt;""),SUMIFS(VM,Fecha,$A629,Linea,VLOOKUP(E$1,Data!$AP:$AR,3,FALSE),Cuenta,VLOOKUP(E$1,Data!$AP:$AR,2,FALSE))+SUMIFS(FX,Fecha,$A629,Linea,VLOOKUP(E$1,Data!$AP:$AR,3,FALSE),Cuenta,VLOOKUP(E$1,Data!$AP:$AR,2,FALSE))+E628,"")</f>
        <v/>
      </c>
      <c r="F629" s="3" t="str">
        <f>IF(AND($A629&lt;&gt;"",F$1&lt;&gt;""),SUMIFS(VM,Fecha,$A629,Linea,VLOOKUP(F$1,Data!$AP:$AR,3,FALSE),Cuenta,VLOOKUP(F$1,Data!$AP:$AR,2,FALSE))+SUMIFS(FX,Fecha,$A629,Linea,VLOOKUP(F$1,Data!$AP:$AR,3,FALSE),Cuenta,VLOOKUP(F$1,Data!$AP:$AR,2,FALSE))+F628,"")</f>
        <v/>
      </c>
      <c r="G629" s="3" t="str">
        <f>IF(AND($A629&lt;&gt;"",G$1&lt;&gt;""),SUMIFS(VM,Fecha,$A629,Linea,VLOOKUP(G$1,Data!$AP:$AR,3,FALSE),Cuenta,VLOOKUP(G$1,Data!$AP:$AR,2,FALSE))+SUMIFS(FX,Fecha,$A629,Linea,VLOOKUP(G$1,Data!$AP:$AR,3,FALSE),Cuenta,VLOOKUP(G$1,Data!$AP:$AR,2,FALSE))+G628,"")</f>
        <v/>
      </c>
      <c r="H629" s="3" t="str">
        <f>IF(AND($A629&lt;&gt;"",H$1&lt;&gt;""),SUMIFS(VM,Fecha,$A629,Linea,VLOOKUP(H$1,Data!$AP:$AR,3,FALSE),Cuenta,VLOOKUP(H$1,Data!$AP:$AR,2,FALSE))+SUMIFS(FX,Fecha,$A629,Linea,VLOOKUP(H$1,Data!$AP:$AR,3,FALSE),Cuenta,VLOOKUP(H$1,Data!$AP:$AR,2,FALSE))+H628,"")</f>
        <v/>
      </c>
      <c r="I629" s="3" t="str">
        <f>IF(AND($A629&lt;&gt;"",I$1&lt;&gt;""),SUMIFS(VM,Fecha,$A629,Linea,VLOOKUP(I$1,Data!$AP:$AR,3,FALSE),Cuenta,VLOOKUP(I$1,Data!$AP:$AR,2,FALSE))+SUMIFS(FX,Fecha,$A629,Linea,VLOOKUP(I$1,Data!$AP:$AR,3,FALSE),Cuenta,VLOOKUP(I$1,Data!$AP:$AR,2,FALSE))+I628,"")</f>
        <v/>
      </c>
      <c r="J629" s="3" t="str">
        <f>IF(AND($A629&lt;&gt;"",J$1&lt;&gt;""),SUMIFS(VM,Fecha,$A629,Linea,VLOOKUP(J$1,Data!$AP:$AR,3,FALSE),Cuenta,VLOOKUP(J$1,Data!$AP:$AR,2,FALSE))+SUMIFS(FX,Fecha,$A629,Linea,VLOOKUP(J$1,Data!$AP:$AR,3,FALSE),Cuenta,VLOOKUP(J$1,Data!$AP:$AR,2,FALSE))+J628,"")</f>
        <v/>
      </c>
      <c r="K629" s="3" t="str">
        <f>IF(AND($A629&lt;&gt;"",K$1&lt;&gt;""),SUMIFS(VM,Fecha,$A629,Linea,VLOOKUP(K$1,Data!$AP:$AR,3,FALSE),Cuenta,VLOOKUP(K$1,Data!$AP:$AR,2,FALSE))+SUMIFS(FX,Fecha,$A629,Linea,VLOOKUP(K$1,Data!$AP:$AR,3,FALSE),Cuenta,VLOOKUP(K$1,Data!$AP:$AR,2,FALSE))+K628,"")</f>
        <v/>
      </c>
      <c r="L629" s="3" t="str">
        <f>IF(AND($A629&lt;&gt;"",L$1&lt;&gt;""),SUMIFS(VM,Fecha,$A629,Linea,VLOOKUP(L$1,Data!$AP:$AR,3,FALSE),Cuenta,VLOOKUP(L$1,Data!$AP:$AR,2,FALSE))+SUMIFS(FX,Fecha,$A629,Linea,VLOOKUP(L$1,Data!$AP:$AR,3,FALSE),Cuenta,VLOOKUP(L$1,Data!$AP:$AR,2,FALSE))+L628,"")</f>
        <v/>
      </c>
      <c r="M629" s="3" t="str">
        <f>IF(AND($A629&lt;&gt;"",M$1&lt;&gt;""),SUMIFS(VM,Fecha,$A629,Linea,VLOOKUP(M$1,Data!$AP:$AR,3,FALSE),Cuenta,VLOOKUP(M$1,Data!$AP:$AR,2,FALSE))+SUMIFS(FX,Fecha,$A629,Linea,VLOOKUP(M$1,Data!$AP:$AR,3,FALSE),Cuenta,VLOOKUP(M$1,Data!$AP:$AR,2,FALSE))+M628,"")</f>
        <v/>
      </c>
      <c r="N629" s="3" t="str">
        <f>IF(AND($A629&lt;&gt;"",N$1&lt;&gt;""),SUMIFS(VM,Fecha,$A629,Linea,VLOOKUP(N$1,Data!$AP:$AR,3,FALSE),Cuenta,VLOOKUP(N$1,Data!$AP:$AR,2,FALSE))+SUMIFS(FX,Fecha,$A629,Linea,VLOOKUP(N$1,Data!$AP:$AR,3,FALSE),Cuenta,VLOOKUP(N$1,Data!$AP:$AR,2,FALSE))+N628,"")</f>
        <v/>
      </c>
    </row>
    <row r="630" spans="2:14" x14ac:dyDescent="0.25">
      <c r="B630" s="3" t="str">
        <f>IF(AND($A630&lt;&gt;"",B$1&lt;&gt;""),SUMIFS(VM,Fecha,$A630,Linea,VLOOKUP(B$1,Data!$AP:$AR,3,FALSE),Cuenta,VLOOKUP(B$1,Data!$AP:$AR,2,FALSE))+SUMIFS(FX,Fecha,$A630,Linea,VLOOKUP(B$1,Data!$AP:$AR,3,FALSE),Cuenta,VLOOKUP(B$1,Data!$AP:$AR,2,FALSE))+B629,"")</f>
        <v/>
      </c>
      <c r="C630" s="3" t="str">
        <f>IF(AND($A630&lt;&gt;"",C$1&lt;&gt;""),SUMIFS(VM,Fecha,$A630,Linea,VLOOKUP(C$1,Data!$AP:$AR,3,FALSE),Cuenta,VLOOKUP(C$1,Data!$AP:$AR,2,FALSE))+SUMIFS(FX,Fecha,$A630,Linea,VLOOKUP(C$1,Data!$AP:$AR,3,FALSE),Cuenta,VLOOKUP(C$1,Data!$AP:$AR,2,FALSE))+C629,"")</f>
        <v/>
      </c>
      <c r="D630" s="3" t="str">
        <f>IF(AND($A630&lt;&gt;"",D$1&lt;&gt;""),SUMIFS(VM,Fecha,$A630,Linea,VLOOKUP(D$1,Data!$AP:$AR,3,FALSE),Cuenta,VLOOKUP(D$1,Data!$AP:$AR,2,FALSE))+SUMIFS(FX,Fecha,$A630,Linea,VLOOKUP(D$1,Data!$AP:$AR,3,FALSE),Cuenta,VLOOKUP(D$1,Data!$AP:$AR,2,FALSE))+D629,"")</f>
        <v/>
      </c>
      <c r="E630" s="3" t="str">
        <f>IF(AND($A630&lt;&gt;"",E$1&lt;&gt;""),SUMIFS(VM,Fecha,$A630,Linea,VLOOKUP(E$1,Data!$AP:$AR,3,FALSE),Cuenta,VLOOKUP(E$1,Data!$AP:$AR,2,FALSE))+SUMIFS(FX,Fecha,$A630,Linea,VLOOKUP(E$1,Data!$AP:$AR,3,FALSE),Cuenta,VLOOKUP(E$1,Data!$AP:$AR,2,FALSE))+E629,"")</f>
        <v/>
      </c>
      <c r="F630" s="3" t="str">
        <f>IF(AND($A630&lt;&gt;"",F$1&lt;&gt;""),SUMIFS(VM,Fecha,$A630,Linea,VLOOKUP(F$1,Data!$AP:$AR,3,FALSE),Cuenta,VLOOKUP(F$1,Data!$AP:$AR,2,FALSE))+SUMIFS(FX,Fecha,$A630,Linea,VLOOKUP(F$1,Data!$AP:$AR,3,FALSE),Cuenta,VLOOKUP(F$1,Data!$AP:$AR,2,FALSE))+F629,"")</f>
        <v/>
      </c>
      <c r="G630" s="3" t="str">
        <f>IF(AND($A630&lt;&gt;"",G$1&lt;&gt;""),SUMIFS(VM,Fecha,$A630,Linea,VLOOKUP(G$1,Data!$AP:$AR,3,FALSE),Cuenta,VLOOKUP(G$1,Data!$AP:$AR,2,FALSE))+SUMIFS(FX,Fecha,$A630,Linea,VLOOKUP(G$1,Data!$AP:$AR,3,FALSE),Cuenta,VLOOKUP(G$1,Data!$AP:$AR,2,FALSE))+G629,"")</f>
        <v/>
      </c>
      <c r="H630" s="3" t="str">
        <f>IF(AND($A630&lt;&gt;"",H$1&lt;&gt;""),SUMIFS(VM,Fecha,$A630,Linea,VLOOKUP(H$1,Data!$AP:$AR,3,FALSE),Cuenta,VLOOKUP(H$1,Data!$AP:$AR,2,FALSE))+SUMIFS(FX,Fecha,$A630,Linea,VLOOKUP(H$1,Data!$AP:$AR,3,FALSE),Cuenta,VLOOKUP(H$1,Data!$AP:$AR,2,FALSE))+H629,"")</f>
        <v/>
      </c>
      <c r="I630" s="3" t="str">
        <f>IF(AND($A630&lt;&gt;"",I$1&lt;&gt;""),SUMIFS(VM,Fecha,$A630,Linea,VLOOKUP(I$1,Data!$AP:$AR,3,FALSE),Cuenta,VLOOKUP(I$1,Data!$AP:$AR,2,FALSE))+SUMIFS(FX,Fecha,$A630,Linea,VLOOKUP(I$1,Data!$AP:$AR,3,FALSE),Cuenta,VLOOKUP(I$1,Data!$AP:$AR,2,FALSE))+I629,"")</f>
        <v/>
      </c>
      <c r="J630" s="3" t="str">
        <f>IF(AND($A630&lt;&gt;"",J$1&lt;&gt;""),SUMIFS(VM,Fecha,$A630,Linea,VLOOKUP(J$1,Data!$AP:$AR,3,FALSE),Cuenta,VLOOKUP(J$1,Data!$AP:$AR,2,FALSE))+SUMIFS(FX,Fecha,$A630,Linea,VLOOKUP(J$1,Data!$AP:$AR,3,FALSE),Cuenta,VLOOKUP(J$1,Data!$AP:$AR,2,FALSE))+J629,"")</f>
        <v/>
      </c>
      <c r="K630" s="3" t="str">
        <f>IF(AND($A630&lt;&gt;"",K$1&lt;&gt;""),SUMIFS(VM,Fecha,$A630,Linea,VLOOKUP(K$1,Data!$AP:$AR,3,FALSE),Cuenta,VLOOKUP(K$1,Data!$AP:$AR,2,FALSE))+SUMIFS(FX,Fecha,$A630,Linea,VLOOKUP(K$1,Data!$AP:$AR,3,FALSE),Cuenta,VLOOKUP(K$1,Data!$AP:$AR,2,FALSE))+K629,"")</f>
        <v/>
      </c>
      <c r="L630" s="3" t="str">
        <f>IF(AND($A630&lt;&gt;"",L$1&lt;&gt;""),SUMIFS(VM,Fecha,$A630,Linea,VLOOKUP(L$1,Data!$AP:$AR,3,FALSE),Cuenta,VLOOKUP(L$1,Data!$AP:$AR,2,FALSE))+SUMIFS(FX,Fecha,$A630,Linea,VLOOKUP(L$1,Data!$AP:$AR,3,FALSE),Cuenta,VLOOKUP(L$1,Data!$AP:$AR,2,FALSE))+L629,"")</f>
        <v/>
      </c>
      <c r="M630" s="3" t="str">
        <f>IF(AND($A630&lt;&gt;"",M$1&lt;&gt;""),SUMIFS(VM,Fecha,$A630,Linea,VLOOKUP(M$1,Data!$AP:$AR,3,FALSE),Cuenta,VLOOKUP(M$1,Data!$AP:$AR,2,FALSE))+SUMIFS(FX,Fecha,$A630,Linea,VLOOKUP(M$1,Data!$AP:$AR,3,FALSE),Cuenta,VLOOKUP(M$1,Data!$AP:$AR,2,FALSE))+M629,"")</f>
        <v/>
      </c>
      <c r="N630" s="3" t="str">
        <f>IF(AND($A630&lt;&gt;"",N$1&lt;&gt;""),SUMIFS(VM,Fecha,$A630,Linea,VLOOKUP(N$1,Data!$AP:$AR,3,FALSE),Cuenta,VLOOKUP(N$1,Data!$AP:$AR,2,FALSE))+SUMIFS(FX,Fecha,$A630,Linea,VLOOKUP(N$1,Data!$AP:$AR,3,FALSE),Cuenta,VLOOKUP(N$1,Data!$AP:$AR,2,FALSE))+N629,"")</f>
        <v/>
      </c>
    </row>
    <row r="631" spans="2:14" x14ac:dyDescent="0.25">
      <c r="B631" s="3" t="str">
        <f>IF(AND($A631&lt;&gt;"",B$1&lt;&gt;""),SUMIFS(VM,Fecha,$A631,Linea,VLOOKUP(B$1,Data!$AP:$AR,3,FALSE),Cuenta,VLOOKUP(B$1,Data!$AP:$AR,2,FALSE))+SUMIFS(FX,Fecha,$A631,Linea,VLOOKUP(B$1,Data!$AP:$AR,3,FALSE),Cuenta,VLOOKUP(B$1,Data!$AP:$AR,2,FALSE))+B630,"")</f>
        <v/>
      </c>
      <c r="C631" s="3" t="str">
        <f>IF(AND($A631&lt;&gt;"",C$1&lt;&gt;""),SUMIFS(VM,Fecha,$A631,Linea,VLOOKUP(C$1,Data!$AP:$AR,3,FALSE),Cuenta,VLOOKUP(C$1,Data!$AP:$AR,2,FALSE))+SUMIFS(FX,Fecha,$A631,Linea,VLOOKUP(C$1,Data!$AP:$AR,3,FALSE),Cuenta,VLOOKUP(C$1,Data!$AP:$AR,2,FALSE))+C630,"")</f>
        <v/>
      </c>
      <c r="D631" s="3" t="str">
        <f>IF(AND($A631&lt;&gt;"",D$1&lt;&gt;""),SUMIFS(VM,Fecha,$A631,Linea,VLOOKUP(D$1,Data!$AP:$AR,3,FALSE),Cuenta,VLOOKUP(D$1,Data!$AP:$AR,2,FALSE))+SUMIFS(FX,Fecha,$A631,Linea,VLOOKUP(D$1,Data!$AP:$AR,3,FALSE),Cuenta,VLOOKUP(D$1,Data!$AP:$AR,2,FALSE))+D630,"")</f>
        <v/>
      </c>
      <c r="E631" s="3" t="str">
        <f>IF(AND($A631&lt;&gt;"",E$1&lt;&gt;""),SUMIFS(VM,Fecha,$A631,Linea,VLOOKUP(E$1,Data!$AP:$AR,3,FALSE),Cuenta,VLOOKUP(E$1,Data!$AP:$AR,2,FALSE))+SUMIFS(FX,Fecha,$A631,Linea,VLOOKUP(E$1,Data!$AP:$AR,3,FALSE),Cuenta,VLOOKUP(E$1,Data!$AP:$AR,2,FALSE))+E630,"")</f>
        <v/>
      </c>
      <c r="F631" s="3" t="str">
        <f>IF(AND($A631&lt;&gt;"",F$1&lt;&gt;""),SUMIFS(VM,Fecha,$A631,Linea,VLOOKUP(F$1,Data!$AP:$AR,3,FALSE),Cuenta,VLOOKUP(F$1,Data!$AP:$AR,2,FALSE))+SUMIFS(FX,Fecha,$A631,Linea,VLOOKUP(F$1,Data!$AP:$AR,3,FALSE),Cuenta,VLOOKUP(F$1,Data!$AP:$AR,2,FALSE))+F630,"")</f>
        <v/>
      </c>
      <c r="G631" s="3" t="str">
        <f>IF(AND($A631&lt;&gt;"",G$1&lt;&gt;""),SUMIFS(VM,Fecha,$A631,Linea,VLOOKUP(G$1,Data!$AP:$AR,3,FALSE),Cuenta,VLOOKUP(G$1,Data!$AP:$AR,2,FALSE))+SUMIFS(FX,Fecha,$A631,Linea,VLOOKUP(G$1,Data!$AP:$AR,3,FALSE),Cuenta,VLOOKUP(G$1,Data!$AP:$AR,2,FALSE))+G630,"")</f>
        <v/>
      </c>
      <c r="H631" s="3" t="str">
        <f>IF(AND($A631&lt;&gt;"",H$1&lt;&gt;""),SUMIFS(VM,Fecha,$A631,Linea,VLOOKUP(H$1,Data!$AP:$AR,3,FALSE),Cuenta,VLOOKUP(H$1,Data!$AP:$AR,2,FALSE))+SUMIFS(FX,Fecha,$A631,Linea,VLOOKUP(H$1,Data!$AP:$AR,3,FALSE),Cuenta,VLOOKUP(H$1,Data!$AP:$AR,2,FALSE))+H630,"")</f>
        <v/>
      </c>
      <c r="I631" s="3" t="str">
        <f>IF(AND($A631&lt;&gt;"",I$1&lt;&gt;""),SUMIFS(VM,Fecha,$A631,Linea,VLOOKUP(I$1,Data!$AP:$AR,3,FALSE),Cuenta,VLOOKUP(I$1,Data!$AP:$AR,2,FALSE))+SUMIFS(FX,Fecha,$A631,Linea,VLOOKUP(I$1,Data!$AP:$AR,3,FALSE),Cuenta,VLOOKUP(I$1,Data!$AP:$AR,2,FALSE))+I630,"")</f>
        <v/>
      </c>
      <c r="J631" s="3" t="str">
        <f>IF(AND($A631&lt;&gt;"",J$1&lt;&gt;""),SUMIFS(VM,Fecha,$A631,Linea,VLOOKUP(J$1,Data!$AP:$AR,3,FALSE),Cuenta,VLOOKUP(J$1,Data!$AP:$AR,2,FALSE))+SUMIFS(FX,Fecha,$A631,Linea,VLOOKUP(J$1,Data!$AP:$AR,3,FALSE),Cuenta,VLOOKUP(J$1,Data!$AP:$AR,2,FALSE))+J630,"")</f>
        <v/>
      </c>
      <c r="K631" s="3" t="str">
        <f>IF(AND($A631&lt;&gt;"",K$1&lt;&gt;""),SUMIFS(VM,Fecha,$A631,Linea,VLOOKUP(K$1,Data!$AP:$AR,3,FALSE),Cuenta,VLOOKUP(K$1,Data!$AP:$AR,2,FALSE))+SUMIFS(FX,Fecha,$A631,Linea,VLOOKUP(K$1,Data!$AP:$AR,3,FALSE),Cuenta,VLOOKUP(K$1,Data!$AP:$AR,2,FALSE))+K630,"")</f>
        <v/>
      </c>
      <c r="L631" s="3" t="str">
        <f>IF(AND($A631&lt;&gt;"",L$1&lt;&gt;""),SUMIFS(VM,Fecha,$A631,Linea,VLOOKUP(L$1,Data!$AP:$AR,3,FALSE),Cuenta,VLOOKUP(L$1,Data!$AP:$AR,2,FALSE))+SUMIFS(FX,Fecha,$A631,Linea,VLOOKUP(L$1,Data!$AP:$AR,3,FALSE),Cuenta,VLOOKUP(L$1,Data!$AP:$AR,2,FALSE))+L630,"")</f>
        <v/>
      </c>
      <c r="M631" s="3" t="str">
        <f>IF(AND($A631&lt;&gt;"",M$1&lt;&gt;""),SUMIFS(VM,Fecha,$A631,Linea,VLOOKUP(M$1,Data!$AP:$AR,3,FALSE),Cuenta,VLOOKUP(M$1,Data!$AP:$AR,2,FALSE))+SUMIFS(FX,Fecha,$A631,Linea,VLOOKUP(M$1,Data!$AP:$AR,3,FALSE),Cuenta,VLOOKUP(M$1,Data!$AP:$AR,2,FALSE))+M630,"")</f>
        <v/>
      </c>
      <c r="N631" s="3" t="str">
        <f>IF(AND($A631&lt;&gt;"",N$1&lt;&gt;""),SUMIFS(VM,Fecha,$A631,Linea,VLOOKUP(N$1,Data!$AP:$AR,3,FALSE),Cuenta,VLOOKUP(N$1,Data!$AP:$AR,2,FALSE))+SUMIFS(FX,Fecha,$A631,Linea,VLOOKUP(N$1,Data!$AP:$AR,3,FALSE),Cuenta,VLOOKUP(N$1,Data!$AP:$AR,2,FALSE))+N630,"")</f>
        <v/>
      </c>
    </row>
    <row r="632" spans="2:14" x14ac:dyDescent="0.25">
      <c r="B632" s="3" t="str">
        <f>IF(AND($A632&lt;&gt;"",B$1&lt;&gt;""),SUMIFS(VM,Fecha,$A632,Linea,VLOOKUP(B$1,Data!$AP:$AR,3,FALSE),Cuenta,VLOOKUP(B$1,Data!$AP:$AR,2,FALSE))+SUMIFS(FX,Fecha,$A632,Linea,VLOOKUP(B$1,Data!$AP:$AR,3,FALSE),Cuenta,VLOOKUP(B$1,Data!$AP:$AR,2,FALSE))+B631,"")</f>
        <v/>
      </c>
      <c r="C632" s="3" t="str">
        <f>IF(AND($A632&lt;&gt;"",C$1&lt;&gt;""),SUMIFS(VM,Fecha,$A632,Linea,VLOOKUP(C$1,Data!$AP:$AR,3,FALSE),Cuenta,VLOOKUP(C$1,Data!$AP:$AR,2,FALSE))+SUMIFS(FX,Fecha,$A632,Linea,VLOOKUP(C$1,Data!$AP:$AR,3,FALSE),Cuenta,VLOOKUP(C$1,Data!$AP:$AR,2,FALSE))+C631,"")</f>
        <v/>
      </c>
      <c r="D632" s="3" t="str">
        <f>IF(AND($A632&lt;&gt;"",D$1&lt;&gt;""),SUMIFS(VM,Fecha,$A632,Linea,VLOOKUP(D$1,Data!$AP:$AR,3,FALSE),Cuenta,VLOOKUP(D$1,Data!$AP:$AR,2,FALSE))+SUMIFS(FX,Fecha,$A632,Linea,VLOOKUP(D$1,Data!$AP:$AR,3,FALSE),Cuenta,VLOOKUP(D$1,Data!$AP:$AR,2,FALSE))+D631,"")</f>
        <v/>
      </c>
      <c r="E632" s="3" t="str">
        <f>IF(AND($A632&lt;&gt;"",E$1&lt;&gt;""),SUMIFS(VM,Fecha,$A632,Linea,VLOOKUP(E$1,Data!$AP:$AR,3,FALSE),Cuenta,VLOOKUP(E$1,Data!$AP:$AR,2,FALSE))+SUMIFS(FX,Fecha,$A632,Linea,VLOOKUP(E$1,Data!$AP:$AR,3,FALSE),Cuenta,VLOOKUP(E$1,Data!$AP:$AR,2,FALSE))+E631,"")</f>
        <v/>
      </c>
      <c r="F632" s="3" t="str">
        <f>IF(AND($A632&lt;&gt;"",F$1&lt;&gt;""),SUMIFS(VM,Fecha,$A632,Linea,VLOOKUP(F$1,Data!$AP:$AR,3,FALSE),Cuenta,VLOOKUP(F$1,Data!$AP:$AR,2,FALSE))+SUMIFS(FX,Fecha,$A632,Linea,VLOOKUP(F$1,Data!$AP:$AR,3,FALSE),Cuenta,VLOOKUP(F$1,Data!$AP:$AR,2,FALSE))+F631,"")</f>
        <v/>
      </c>
      <c r="G632" s="3" t="str">
        <f>IF(AND($A632&lt;&gt;"",G$1&lt;&gt;""),SUMIFS(VM,Fecha,$A632,Linea,VLOOKUP(G$1,Data!$AP:$AR,3,FALSE),Cuenta,VLOOKUP(G$1,Data!$AP:$AR,2,FALSE))+SUMIFS(FX,Fecha,$A632,Linea,VLOOKUP(G$1,Data!$AP:$AR,3,FALSE),Cuenta,VLOOKUP(G$1,Data!$AP:$AR,2,FALSE))+G631,"")</f>
        <v/>
      </c>
      <c r="H632" s="3" t="str">
        <f>IF(AND($A632&lt;&gt;"",H$1&lt;&gt;""),SUMIFS(VM,Fecha,$A632,Linea,VLOOKUP(H$1,Data!$AP:$AR,3,FALSE),Cuenta,VLOOKUP(H$1,Data!$AP:$AR,2,FALSE))+SUMIFS(FX,Fecha,$A632,Linea,VLOOKUP(H$1,Data!$AP:$AR,3,FALSE),Cuenta,VLOOKUP(H$1,Data!$AP:$AR,2,FALSE))+H631,"")</f>
        <v/>
      </c>
      <c r="I632" s="3" t="str">
        <f>IF(AND($A632&lt;&gt;"",I$1&lt;&gt;""),SUMIFS(VM,Fecha,$A632,Linea,VLOOKUP(I$1,Data!$AP:$AR,3,FALSE),Cuenta,VLOOKUP(I$1,Data!$AP:$AR,2,FALSE))+SUMIFS(FX,Fecha,$A632,Linea,VLOOKUP(I$1,Data!$AP:$AR,3,FALSE),Cuenta,VLOOKUP(I$1,Data!$AP:$AR,2,FALSE))+I631,"")</f>
        <v/>
      </c>
      <c r="J632" s="3" t="str">
        <f>IF(AND($A632&lt;&gt;"",J$1&lt;&gt;""),SUMIFS(VM,Fecha,$A632,Linea,VLOOKUP(J$1,Data!$AP:$AR,3,FALSE),Cuenta,VLOOKUP(J$1,Data!$AP:$AR,2,FALSE))+SUMIFS(FX,Fecha,$A632,Linea,VLOOKUP(J$1,Data!$AP:$AR,3,FALSE),Cuenta,VLOOKUP(J$1,Data!$AP:$AR,2,FALSE))+J631,"")</f>
        <v/>
      </c>
      <c r="K632" s="3" t="str">
        <f>IF(AND($A632&lt;&gt;"",K$1&lt;&gt;""),SUMIFS(VM,Fecha,$A632,Linea,VLOOKUP(K$1,Data!$AP:$AR,3,FALSE),Cuenta,VLOOKUP(K$1,Data!$AP:$AR,2,FALSE))+SUMIFS(FX,Fecha,$A632,Linea,VLOOKUP(K$1,Data!$AP:$AR,3,FALSE),Cuenta,VLOOKUP(K$1,Data!$AP:$AR,2,FALSE))+K631,"")</f>
        <v/>
      </c>
      <c r="L632" s="3" t="str">
        <f>IF(AND($A632&lt;&gt;"",L$1&lt;&gt;""),SUMIFS(VM,Fecha,$A632,Linea,VLOOKUP(L$1,Data!$AP:$AR,3,FALSE),Cuenta,VLOOKUP(L$1,Data!$AP:$AR,2,FALSE))+SUMIFS(FX,Fecha,$A632,Linea,VLOOKUP(L$1,Data!$AP:$AR,3,FALSE),Cuenta,VLOOKUP(L$1,Data!$AP:$AR,2,FALSE))+L631,"")</f>
        <v/>
      </c>
      <c r="M632" s="3" t="str">
        <f>IF(AND($A632&lt;&gt;"",M$1&lt;&gt;""),SUMIFS(VM,Fecha,$A632,Linea,VLOOKUP(M$1,Data!$AP:$AR,3,FALSE),Cuenta,VLOOKUP(M$1,Data!$AP:$AR,2,FALSE))+SUMIFS(FX,Fecha,$A632,Linea,VLOOKUP(M$1,Data!$AP:$AR,3,FALSE),Cuenta,VLOOKUP(M$1,Data!$AP:$AR,2,FALSE))+M631,"")</f>
        <v/>
      </c>
      <c r="N632" s="3" t="str">
        <f>IF(AND($A632&lt;&gt;"",N$1&lt;&gt;""),SUMIFS(VM,Fecha,$A632,Linea,VLOOKUP(N$1,Data!$AP:$AR,3,FALSE),Cuenta,VLOOKUP(N$1,Data!$AP:$AR,2,FALSE))+SUMIFS(FX,Fecha,$A632,Linea,VLOOKUP(N$1,Data!$AP:$AR,3,FALSE),Cuenta,VLOOKUP(N$1,Data!$AP:$AR,2,FALSE))+N631,"")</f>
        <v/>
      </c>
    </row>
    <row r="633" spans="2:14" x14ac:dyDescent="0.25">
      <c r="B633" s="3" t="str">
        <f>IF(AND($A633&lt;&gt;"",B$1&lt;&gt;""),SUMIFS(VM,Fecha,$A633,Linea,VLOOKUP(B$1,Data!$AP:$AR,3,FALSE),Cuenta,VLOOKUP(B$1,Data!$AP:$AR,2,FALSE))+SUMIFS(FX,Fecha,$A633,Linea,VLOOKUP(B$1,Data!$AP:$AR,3,FALSE),Cuenta,VLOOKUP(B$1,Data!$AP:$AR,2,FALSE))+B632,"")</f>
        <v/>
      </c>
      <c r="C633" s="3" t="str">
        <f>IF(AND($A633&lt;&gt;"",C$1&lt;&gt;""),SUMIFS(VM,Fecha,$A633,Linea,VLOOKUP(C$1,Data!$AP:$AR,3,FALSE),Cuenta,VLOOKUP(C$1,Data!$AP:$AR,2,FALSE))+SUMIFS(FX,Fecha,$A633,Linea,VLOOKUP(C$1,Data!$AP:$AR,3,FALSE),Cuenta,VLOOKUP(C$1,Data!$AP:$AR,2,FALSE))+C632,"")</f>
        <v/>
      </c>
      <c r="D633" s="3" t="str">
        <f>IF(AND($A633&lt;&gt;"",D$1&lt;&gt;""),SUMIFS(VM,Fecha,$A633,Linea,VLOOKUP(D$1,Data!$AP:$AR,3,FALSE),Cuenta,VLOOKUP(D$1,Data!$AP:$AR,2,FALSE))+SUMIFS(FX,Fecha,$A633,Linea,VLOOKUP(D$1,Data!$AP:$AR,3,FALSE),Cuenta,VLOOKUP(D$1,Data!$AP:$AR,2,FALSE))+D632,"")</f>
        <v/>
      </c>
      <c r="E633" s="3" t="str">
        <f>IF(AND($A633&lt;&gt;"",E$1&lt;&gt;""),SUMIFS(VM,Fecha,$A633,Linea,VLOOKUP(E$1,Data!$AP:$AR,3,FALSE),Cuenta,VLOOKUP(E$1,Data!$AP:$AR,2,FALSE))+SUMIFS(FX,Fecha,$A633,Linea,VLOOKUP(E$1,Data!$AP:$AR,3,FALSE),Cuenta,VLOOKUP(E$1,Data!$AP:$AR,2,FALSE))+E632,"")</f>
        <v/>
      </c>
      <c r="F633" s="3" t="str">
        <f>IF(AND($A633&lt;&gt;"",F$1&lt;&gt;""),SUMIFS(VM,Fecha,$A633,Linea,VLOOKUP(F$1,Data!$AP:$AR,3,FALSE),Cuenta,VLOOKUP(F$1,Data!$AP:$AR,2,FALSE))+SUMIFS(FX,Fecha,$A633,Linea,VLOOKUP(F$1,Data!$AP:$AR,3,FALSE),Cuenta,VLOOKUP(F$1,Data!$AP:$AR,2,FALSE))+F632,"")</f>
        <v/>
      </c>
      <c r="G633" s="3" t="str">
        <f>IF(AND($A633&lt;&gt;"",G$1&lt;&gt;""),SUMIFS(VM,Fecha,$A633,Linea,VLOOKUP(G$1,Data!$AP:$AR,3,FALSE),Cuenta,VLOOKUP(G$1,Data!$AP:$AR,2,FALSE))+SUMIFS(FX,Fecha,$A633,Linea,VLOOKUP(G$1,Data!$AP:$AR,3,FALSE),Cuenta,VLOOKUP(G$1,Data!$AP:$AR,2,FALSE))+G632,"")</f>
        <v/>
      </c>
      <c r="H633" s="3" t="str">
        <f>IF(AND($A633&lt;&gt;"",H$1&lt;&gt;""),SUMIFS(VM,Fecha,$A633,Linea,VLOOKUP(H$1,Data!$AP:$AR,3,FALSE),Cuenta,VLOOKUP(H$1,Data!$AP:$AR,2,FALSE))+SUMIFS(FX,Fecha,$A633,Linea,VLOOKUP(H$1,Data!$AP:$AR,3,FALSE),Cuenta,VLOOKUP(H$1,Data!$AP:$AR,2,FALSE))+H632,"")</f>
        <v/>
      </c>
      <c r="I633" s="3" t="str">
        <f>IF(AND($A633&lt;&gt;"",I$1&lt;&gt;""),SUMIFS(VM,Fecha,$A633,Linea,VLOOKUP(I$1,Data!$AP:$AR,3,FALSE),Cuenta,VLOOKUP(I$1,Data!$AP:$AR,2,FALSE))+SUMIFS(FX,Fecha,$A633,Linea,VLOOKUP(I$1,Data!$AP:$AR,3,FALSE),Cuenta,VLOOKUP(I$1,Data!$AP:$AR,2,FALSE))+I632,"")</f>
        <v/>
      </c>
      <c r="J633" s="3" t="str">
        <f>IF(AND($A633&lt;&gt;"",J$1&lt;&gt;""),SUMIFS(VM,Fecha,$A633,Linea,VLOOKUP(J$1,Data!$AP:$AR,3,FALSE),Cuenta,VLOOKUP(J$1,Data!$AP:$AR,2,FALSE))+SUMIFS(FX,Fecha,$A633,Linea,VLOOKUP(J$1,Data!$AP:$AR,3,FALSE),Cuenta,VLOOKUP(J$1,Data!$AP:$AR,2,FALSE))+J632,"")</f>
        <v/>
      </c>
      <c r="K633" s="3" t="str">
        <f>IF(AND($A633&lt;&gt;"",K$1&lt;&gt;""),SUMIFS(VM,Fecha,$A633,Linea,VLOOKUP(K$1,Data!$AP:$AR,3,FALSE),Cuenta,VLOOKUP(K$1,Data!$AP:$AR,2,FALSE))+SUMIFS(FX,Fecha,$A633,Linea,VLOOKUP(K$1,Data!$AP:$AR,3,FALSE),Cuenta,VLOOKUP(K$1,Data!$AP:$AR,2,FALSE))+K632,"")</f>
        <v/>
      </c>
      <c r="L633" s="3" t="str">
        <f>IF(AND($A633&lt;&gt;"",L$1&lt;&gt;""),SUMIFS(VM,Fecha,$A633,Linea,VLOOKUP(L$1,Data!$AP:$AR,3,FALSE),Cuenta,VLOOKUP(L$1,Data!$AP:$AR,2,FALSE))+SUMIFS(FX,Fecha,$A633,Linea,VLOOKUP(L$1,Data!$AP:$AR,3,FALSE),Cuenta,VLOOKUP(L$1,Data!$AP:$AR,2,FALSE))+L632,"")</f>
        <v/>
      </c>
      <c r="M633" s="3" t="str">
        <f>IF(AND($A633&lt;&gt;"",M$1&lt;&gt;""),SUMIFS(VM,Fecha,$A633,Linea,VLOOKUP(M$1,Data!$AP:$AR,3,FALSE),Cuenta,VLOOKUP(M$1,Data!$AP:$AR,2,FALSE))+SUMIFS(FX,Fecha,$A633,Linea,VLOOKUP(M$1,Data!$AP:$AR,3,FALSE),Cuenta,VLOOKUP(M$1,Data!$AP:$AR,2,FALSE))+M632,"")</f>
        <v/>
      </c>
      <c r="N633" s="3" t="str">
        <f>IF(AND($A633&lt;&gt;"",N$1&lt;&gt;""),SUMIFS(VM,Fecha,$A633,Linea,VLOOKUP(N$1,Data!$AP:$AR,3,FALSE),Cuenta,VLOOKUP(N$1,Data!$AP:$AR,2,FALSE))+SUMIFS(FX,Fecha,$A633,Linea,VLOOKUP(N$1,Data!$AP:$AR,3,FALSE),Cuenta,VLOOKUP(N$1,Data!$AP:$AR,2,FALSE))+N632,"")</f>
        <v/>
      </c>
    </row>
    <row r="634" spans="2:14" x14ac:dyDescent="0.25">
      <c r="B634" s="3" t="str">
        <f>IF(AND($A634&lt;&gt;"",B$1&lt;&gt;""),SUMIFS(VM,Fecha,$A634,Linea,VLOOKUP(B$1,Data!$AP:$AR,3,FALSE),Cuenta,VLOOKUP(B$1,Data!$AP:$AR,2,FALSE))+SUMIFS(FX,Fecha,$A634,Linea,VLOOKUP(B$1,Data!$AP:$AR,3,FALSE),Cuenta,VLOOKUP(B$1,Data!$AP:$AR,2,FALSE))+B633,"")</f>
        <v/>
      </c>
      <c r="C634" s="3" t="str">
        <f>IF(AND($A634&lt;&gt;"",C$1&lt;&gt;""),SUMIFS(VM,Fecha,$A634,Linea,VLOOKUP(C$1,Data!$AP:$AR,3,FALSE),Cuenta,VLOOKUP(C$1,Data!$AP:$AR,2,FALSE))+SUMIFS(FX,Fecha,$A634,Linea,VLOOKUP(C$1,Data!$AP:$AR,3,FALSE),Cuenta,VLOOKUP(C$1,Data!$AP:$AR,2,FALSE))+C633,"")</f>
        <v/>
      </c>
      <c r="D634" s="3" t="str">
        <f>IF(AND($A634&lt;&gt;"",D$1&lt;&gt;""),SUMIFS(VM,Fecha,$A634,Linea,VLOOKUP(D$1,Data!$AP:$AR,3,FALSE),Cuenta,VLOOKUP(D$1,Data!$AP:$AR,2,FALSE))+SUMIFS(FX,Fecha,$A634,Linea,VLOOKUP(D$1,Data!$AP:$AR,3,FALSE),Cuenta,VLOOKUP(D$1,Data!$AP:$AR,2,FALSE))+D633,"")</f>
        <v/>
      </c>
      <c r="E634" s="3" t="str">
        <f>IF(AND($A634&lt;&gt;"",E$1&lt;&gt;""),SUMIFS(VM,Fecha,$A634,Linea,VLOOKUP(E$1,Data!$AP:$AR,3,FALSE),Cuenta,VLOOKUP(E$1,Data!$AP:$AR,2,FALSE))+SUMIFS(FX,Fecha,$A634,Linea,VLOOKUP(E$1,Data!$AP:$AR,3,FALSE),Cuenta,VLOOKUP(E$1,Data!$AP:$AR,2,FALSE))+E633,"")</f>
        <v/>
      </c>
      <c r="F634" s="3" t="str">
        <f>IF(AND($A634&lt;&gt;"",F$1&lt;&gt;""),SUMIFS(VM,Fecha,$A634,Linea,VLOOKUP(F$1,Data!$AP:$AR,3,FALSE),Cuenta,VLOOKUP(F$1,Data!$AP:$AR,2,FALSE))+SUMIFS(FX,Fecha,$A634,Linea,VLOOKUP(F$1,Data!$AP:$AR,3,FALSE),Cuenta,VLOOKUP(F$1,Data!$AP:$AR,2,FALSE))+F633,"")</f>
        <v/>
      </c>
      <c r="G634" s="3" t="str">
        <f>IF(AND($A634&lt;&gt;"",G$1&lt;&gt;""),SUMIFS(VM,Fecha,$A634,Linea,VLOOKUP(G$1,Data!$AP:$AR,3,FALSE),Cuenta,VLOOKUP(G$1,Data!$AP:$AR,2,FALSE))+SUMIFS(FX,Fecha,$A634,Linea,VLOOKUP(G$1,Data!$AP:$AR,3,FALSE),Cuenta,VLOOKUP(G$1,Data!$AP:$AR,2,FALSE))+G633,"")</f>
        <v/>
      </c>
      <c r="H634" s="3" t="str">
        <f>IF(AND($A634&lt;&gt;"",H$1&lt;&gt;""),SUMIFS(VM,Fecha,$A634,Linea,VLOOKUP(H$1,Data!$AP:$AR,3,FALSE),Cuenta,VLOOKUP(H$1,Data!$AP:$AR,2,FALSE))+SUMIFS(FX,Fecha,$A634,Linea,VLOOKUP(H$1,Data!$AP:$AR,3,FALSE),Cuenta,VLOOKUP(H$1,Data!$AP:$AR,2,FALSE))+H633,"")</f>
        <v/>
      </c>
      <c r="I634" s="3" t="str">
        <f>IF(AND($A634&lt;&gt;"",I$1&lt;&gt;""),SUMIFS(VM,Fecha,$A634,Linea,VLOOKUP(I$1,Data!$AP:$AR,3,FALSE),Cuenta,VLOOKUP(I$1,Data!$AP:$AR,2,FALSE))+SUMIFS(FX,Fecha,$A634,Linea,VLOOKUP(I$1,Data!$AP:$AR,3,FALSE),Cuenta,VLOOKUP(I$1,Data!$AP:$AR,2,FALSE))+I633,"")</f>
        <v/>
      </c>
      <c r="J634" s="3" t="str">
        <f>IF(AND($A634&lt;&gt;"",J$1&lt;&gt;""),SUMIFS(VM,Fecha,$A634,Linea,VLOOKUP(J$1,Data!$AP:$AR,3,FALSE),Cuenta,VLOOKUP(J$1,Data!$AP:$AR,2,FALSE))+SUMIFS(FX,Fecha,$A634,Linea,VLOOKUP(J$1,Data!$AP:$AR,3,FALSE),Cuenta,VLOOKUP(J$1,Data!$AP:$AR,2,FALSE))+J633,"")</f>
        <v/>
      </c>
      <c r="K634" s="3" t="str">
        <f>IF(AND($A634&lt;&gt;"",K$1&lt;&gt;""),SUMIFS(VM,Fecha,$A634,Linea,VLOOKUP(K$1,Data!$AP:$AR,3,FALSE),Cuenta,VLOOKUP(K$1,Data!$AP:$AR,2,FALSE))+SUMIFS(FX,Fecha,$A634,Linea,VLOOKUP(K$1,Data!$AP:$AR,3,FALSE),Cuenta,VLOOKUP(K$1,Data!$AP:$AR,2,FALSE))+K633,"")</f>
        <v/>
      </c>
      <c r="L634" s="3" t="str">
        <f>IF(AND($A634&lt;&gt;"",L$1&lt;&gt;""),SUMIFS(VM,Fecha,$A634,Linea,VLOOKUP(L$1,Data!$AP:$AR,3,FALSE),Cuenta,VLOOKUP(L$1,Data!$AP:$AR,2,FALSE))+SUMIFS(FX,Fecha,$A634,Linea,VLOOKUP(L$1,Data!$AP:$AR,3,FALSE),Cuenta,VLOOKUP(L$1,Data!$AP:$AR,2,FALSE))+L633,"")</f>
        <v/>
      </c>
      <c r="M634" s="3" t="str">
        <f>IF(AND($A634&lt;&gt;"",M$1&lt;&gt;""),SUMIFS(VM,Fecha,$A634,Linea,VLOOKUP(M$1,Data!$AP:$AR,3,FALSE),Cuenta,VLOOKUP(M$1,Data!$AP:$AR,2,FALSE))+SUMIFS(FX,Fecha,$A634,Linea,VLOOKUP(M$1,Data!$AP:$AR,3,FALSE),Cuenta,VLOOKUP(M$1,Data!$AP:$AR,2,FALSE))+M633,"")</f>
        <v/>
      </c>
      <c r="N634" s="3" t="str">
        <f>IF(AND($A634&lt;&gt;"",N$1&lt;&gt;""),SUMIFS(VM,Fecha,$A634,Linea,VLOOKUP(N$1,Data!$AP:$AR,3,FALSE),Cuenta,VLOOKUP(N$1,Data!$AP:$AR,2,FALSE))+SUMIFS(FX,Fecha,$A634,Linea,VLOOKUP(N$1,Data!$AP:$AR,3,FALSE),Cuenta,VLOOKUP(N$1,Data!$AP:$AR,2,FALSE))+N633,"")</f>
        <v/>
      </c>
    </row>
    <row r="635" spans="2:14" x14ac:dyDescent="0.25">
      <c r="B635" s="3" t="str">
        <f>IF(AND($A635&lt;&gt;"",B$1&lt;&gt;""),SUMIFS(VM,Fecha,$A635,Linea,VLOOKUP(B$1,Data!$AP:$AR,3,FALSE),Cuenta,VLOOKUP(B$1,Data!$AP:$AR,2,FALSE))+SUMIFS(FX,Fecha,$A635,Linea,VLOOKUP(B$1,Data!$AP:$AR,3,FALSE),Cuenta,VLOOKUP(B$1,Data!$AP:$AR,2,FALSE))+B634,"")</f>
        <v/>
      </c>
      <c r="C635" s="3" t="str">
        <f>IF(AND($A635&lt;&gt;"",C$1&lt;&gt;""),SUMIFS(VM,Fecha,$A635,Linea,VLOOKUP(C$1,Data!$AP:$AR,3,FALSE),Cuenta,VLOOKUP(C$1,Data!$AP:$AR,2,FALSE))+SUMIFS(FX,Fecha,$A635,Linea,VLOOKUP(C$1,Data!$AP:$AR,3,FALSE),Cuenta,VLOOKUP(C$1,Data!$AP:$AR,2,FALSE))+C634,"")</f>
        <v/>
      </c>
      <c r="D635" s="3" t="str">
        <f>IF(AND($A635&lt;&gt;"",D$1&lt;&gt;""),SUMIFS(VM,Fecha,$A635,Linea,VLOOKUP(D$1,Data!$AP:$AR,3,FALSE),Cuenta,VLOOKUP(D$1,Data!$AP:$AR,2,FALSE))+SUMIFS(FX,Fecha,$A635,Linea,VLOOKUP(D$1,Data!$AP:$AR,3,FALSE),Cuenta,VLOOKUP(D$1,Data!$AP:$AR,2,FALSE))+D634,"")</f>
        <v/>
      </c>
      <c r="E635" s="3" t="str">
        <f>IF(AND($A635&lt;&gt;"",E$1&lt;&gt;""),SUMIFS(VM,Fecha,$A635,Linea,VLOOKUP(E$1,Data!$AP:$AR,3,FALSE),Cuenta,VLOOKUP(E$1,Data!$AP:$AR,2,FALSE))+SUMIFS(FX,Fecha,$A635,Linea,VLOOKUP(E$1,Data!$AP:$AR,3,FALSE),Cuenta,VLOOKUP(E$1,Data!$AP:$AR,2,FALSE))+E634,"")</f>
        <v/>
      </c>
      <c r="F635" s="3" t="str">
        <f>IF(AND($A635&lt;&gt;"",F$1&lt;&gt;""),SUMIFS(VM,Fecha,$A635,Linea,VLOOKUP(F$1,Data!$AP:$AR,3,FALSE),Cuenta,VLOOKUP(F$1,Data!$AP:$AR,2,FALSE))+SUMIFS(FX,Fecha,$A635,Linea,VLOOKUP(F$1,Data!$AP:$AR,3,FALSE),Cuenta,VLOOKUP(F$1,Data!$AP:$AR,2,FALSE))+F634,"")</f>
        <v/>
      </c>
      <c r="G635" s="3" t="str">
        <f>IF(AND($A635&lt;&gt;"",G$1&lt;&gt;""),SUMIFS(VM,Fecha,$A635,Linea,VLOOKUP(G$1,Data!$AP:$AR,3,FALSE),Cuenta,VLOOKUP(G$1,Data!$AP:$AR,2,FALSE))+SUMIFS(FX,Fecha,$A635,Linea,VLOOKUP(G$1,Data!$AP:$AR,3,FALSE),Cuenta,VLOOKUP(G$1,Data!$AP:$AR,2,FALSE))+G634,"")</f>
        <v/>
      </c>
      <c r="H635" s="3" t="str">
        <f>IF(AND($A635&lt;&gt;"",H$1&lt;&gt;""),SUMIFS(VM,Fecha,$A635,Linea,VLOOKUP(H$1,Data!$AP:$AR,3,FALSE),Cuenta,VLOOKUP(H$1,Data!$AP:$AR,2,FALSE))+SUMIFS(FX,Fecha,$A635,Linea,VLOOKUP(H$1,Data!$AP:$AR,3,FALSE),Cuenta,VLOOKUP(H$1,Data!$AP:$AR,2,FALSE))+H634,"")</f>
        <v/>
      </c>
      <c r="I635" s="3" t="str">
        <f>IF(AND($A635&lt;&gt;"",I$1&lt;&gt;""),SUMIFS(VM,Fecha,$A635,Linea,VLOOKUP(I$1,Data!$AP:$AR,3,FALSE),Cuenta,VLOOKUP(I$1,Data!$AP:$AR,2,FALSE))+SUMIFS(FX,Fecha,$A635,Linea,VLOOKUP(I$1,Data!$AP:$AR,3,FALSE),Cuenta,VLOOKUP(I$1,Data!$AP:$AR,2,FALSE))+I634,"")</f>
        <v/>
      </c>
      <c r="J635" s="3" t="str">
        <f>IF(AND($A635&lt;&gt;"",J$1&lt;&gt;""),SUMIFS(VM,Fecha,$A635,Linea,VLOOKUP(J$1,Data!$AP:$AR,3,FALSE),Cuenta,VLOOKUP(J$1,Data!$AP:$AR,2,FALSE))+SUMIFS(FX,Fecha,$A635,Linea,VLOOKUP(J$1,Data!$AP:$AR,3,FALSE),Cuenta,VLOOKUP(J$1,Data!$AP:$AR,2,FALSE))+J634,"")</f>
        <v/>
      </c>
      <c r="K635" s="3" t="str">
        <f>IF(AND($A635&lt;&gt;"",K$1&lt;&gt;""),SUMIFS(VM,Fecha,$A635,Linea,VLOOKUP(K$1,Data!$AP:$AR,3,FALSE),Cuenta,VLOOKUP(K$1,Data!$AP:$AR,2,FALSE))+SUMIFS(FX,Fecha,$A635,Linea,VLOOKUP(K$1,Data!$AP:$AR,3,FALSE),Cuenta,VLOOKUP(K$1,Data!$AP:$AR,2,FALSE))+K634,"")</f>
        <v/>
      </c>
      <c r="L635" s="3" t="str">
        <f>IF(AND($A635&lt;&gt;"",L$1&lt;&gt;""),SUMIFS(VM,Fecha,$A635,Linea,VLOOKUP(L$1,Data!$AP:$AR,3,FALSE),Cuenta,VLOOKUP(L$1,Data!$AP:$AR,2,FALSE))+SUMIFS(FX,Fecha,$A635,Linea,VLOOKUP(L$1,Data!$AP:$AR,3,FALSE),Cuenta,VLOOKUP(L$1,Data!$AP:$AR,2,FALSE))+L634,"")</f>
        <v/>
      </c>
      <c r="M635" s="3" t="str">
        <f>IF(AND($A635&lt;&gt;"",M$1&lt;&gt;""),SUMIFS(VM,Fecha,$A635,Linea,VLOOKUP(M$1,Data!$AP:$AR,3,FALSE),Cuenta,VLOOKUP(M$1,Data!$AP:$AR,2,FALSE))+SUMIFS(FX,Fecha,$A635,Linea,VLOOKUP(M$1,Data!$AP:$AR,3,FALSE),Cuenta,VLOOKUP(M$1,Data!$AP:$AR,2,FALSE))+M634,"")</f>
        <v/>
      </c>
      <c r="N635" s="3" t="str">
        <f>IF(AND($A635&lt;&gt;"",N$1&lt;&gt;""),SUMIFS(VM,Fecha,$A635,Linea,VLOOKUP(N$1,Data!$AP:$AR,3,FALSE),Cuenta,VLOOKUP(N$1,Data!$AP:$AR,2,FALSE))+SUMIFS(FX,Fecha,$A635,Linea,VLOOKUP(N$1,Data!$AP:$AR,3,FALSE),Cuenta,VLOOKUP(N$1,Data!$AP:$AR,2,FALSE))+N634,"")</f>
        <v/>
      </c>
    </row>
    <row r="636" spans="2:14" x14ac:dyDescent="0.25">
      <c r="B636" s="3" t="str">
        <f>IF(AND($A636&lt;&gt;"",B$1&lt;&gt;""),SUMIFS(VM,Fecha,$A636,Linea,VLOOKUP(B$1,Data!$AP:$AR,3,FALSE),Cuenta,VLOOKUP(B$1,Data!$AP:$AR,2,FALSE))+SUMIFS(FX,Fecha,$A636,Linea,VLOOKUP(B$1,Data!$AP:$AR,3,FALSE),Cuenta,VLOOKUP(B$1,Data!$AP:$AR,2,FALSE))+B635,"")</f>
        <v/>
      </c>
      <c r="C636" s="3" t="str">
        <f>IF(AND($A636&lt;&gt;"",C$1&lt;&gt;""),SUMIFS(VM,Fecha,$A636,Linea,VLOOKUP(C$1,Data!$AP:$AR,3,FALSE),Cuenta,VLOOKUP(C$1,Data!$AP:$AR,2,FALSE))+SUMIFS(FX,Fecha,$A636,Linea,VLOOKUP(C$1,Data!$AP:$AR,3,FALSE),Cuenta,VLOOKUP(C$1,Data!$AP:$AR,2,FALSE))+C635,"")</f>
        <v/>
      </c>
      <c r="D636" s="3" t="str">
        <f>IF(AND($A636&lt;&gt;"",D$1&lt;&gt;""),SUMIFS(VM,Fecha,$A636,Linea,VLOOKUP(D$1,Data!$AP:$AR,3,FALSE),Cuenta,VLOOKUP(D$1,Data!$AP:$AR,2,FALSE))+SUMIFS(FX,Fecha,$A636,Linea,VLOOKUP(D$1,Data!$AP:$AR,3,FALSE),Cuenta,VLOOKUP(D$1,Data!$AP:$AR,2,FALSE))+D635,"")</f>
        <v/>
      </c>
      <c r="E636" s="3" t="str">
        <f>IF(AND($A636&lt;&gt;"",E$1&lt;&gt;""),SUMIFS(VM,Fecha,$A636,Linea,VLOOKUP(E$1,Data!$AP:$AR,3,FALSE),Cuenta,VLOOKUP(E$1,Data!$AP:$AR,2,FALSE))+SUMIFS(FX,Fecha,$A636,Linea,VLOOKUP(E$1,Data!$AP:$AR,3,FALSE),Cuenta,VLOOKUP(E$1,Data!$AP:$AR,2,FALSE))+E635,"")</f>
        <v/>
      </c>
      <c r="F636" s="3" t="str">
        <f>IF(AND($A636&lt;&gt;"",F$1&lt;&gt;""),SUMIFS(VM,Fecha,$A636,Linea,VLOOKUP(F$1,Data!$AP:$AR,3,FALSE),Cuenta,VLOOKUP(F$1,Data!$AP:$AR,2,FALSE))+SUMIFS(FX,Fecha,$A636,Linea,VLOOKUP(F$1,Data!$AP:$AR,3,FALSE),Cuenta,VLOOKUP(F$1,Data!$AP:$AR,2,FALSE))+F635,"")</f>
        <v/>
      </c>
      <c r="G636" s="3" t="str">
        <f>IF(AND($A636&lt;&gt;"",G$1&lt;&gt;""),SUMIFS(VM,Fecha,$A636,Linea,VLOOKUP(G$1,Data!$AP:$AR,3,FALSE),Cuenta,VLOOKUP(G$1,Data!$AP:$AR,2,FALSE))+SUMIFS(FX,Fecha,$A636,Linea,VLOOKUP(G$1,Data!$AP:$AR,3,FALSE),Cuenta,VLOOKUP(G$1,Data!$AP:$AR,2,FALSE))+G635,"")</f>
        <v/>
      </c>
      <c r="H636" s="3" t="str">
        <f>IF(AND($A636&lt;&gt;"",H$1&lt;&gt;""),SUMIFS(VM,Fecha,$A636,Linea,VLOOKUP(H$1,Data!$AP:$AR,3,FALSE),Cuenta,VLOOKUP(H$1,Data!$AP:$AR,2,FALSE))+SUMIFS(FX,Fecha,$A636,Linea,VLOOKUP(H$1,Data!$AP:$AR,3,FALSE),Cuenta,VLOOKUP(H$1,Data!$AP:$AR,2,FALSE))+H635,"")</f>
        <v/>
      </c>
      <c r="I636" s="3" t="str">
        <f>IF(AND($A636&lt;&gt;"",I$1&lt;&gt;""),SUMIFS(VM,Fecha,$A636,Linea,VLOOKUP(I$1,Data!$AP:$AR,3,FALSE),Cuenta,VLOOKUP(I$1,Data!$AP:$AR,2,FALSE))+SUMIFS(FX,Fecha,$A636,Linea,VLOOKUP(I$1,Data!$AP:$AR,3,FALSE),Cuenta,VLOOKUP(I$1,Data!$AP:$AR,2,FALSE))+I635,"")</f>
        <v/>
      </c>
      <c r="J636" s="3" t="str">
        <f>IF(AND($A636&lt;&gt;"",J$1&lt;&gt;""),SUMIFS(VM,Fecha,$A636,Linea,VLOOKUP(J$1,Data!$AP:$AR,3,FALSE),Cuenta,VLOOKUP(J$1,Data!$AP:$AR,2,FALSE))+SUMIFS(FX,Fecha,$A636,Linea,VLOOKUP(J$1,Data!$AP:$AR,3,FALSE),Cuenta,VLOOKUP(J$1,Data!$AP:$AR,2,FALSE))+J635,"")</f>
        <v/>
      </c>
      <c r="K636" s="3" t="str">
        <f>IF(AND($A636&lt;&gt;"",K$1&lt;&gt;""),SUMIFS(VM,Fecha,$A636,Linea,VLOOKUP(K$1,Data!$AP:$AR,3,FALSE),Cuenta,VLOOKUP(K$1,Data!$AP:$AR,2,FALSE))+SUMIFS(FX,Fecha,$A636,Linea,VLOOKUP(K$1,Data!$AP:$AR,3,FALSE),Cuenta,VLOOKUP(K$1,Data!$AP:$AR,2,FALSE))+K635,"")</f>
        <v/>
      </c>
      <c r="L636" s="3" t="str">
        <f>IF(AND($A636&lt;&gt;"",L$1&lt;&gt;""),SUMIFS(VM,Fecha,$A636,Linea,VLOOKUP(L$1,Data!$AP:$AR,3,FALSE),Cuenta,VLOOKUP(L$1,Data!$AP:$AR,2,FALSE))+SUMIFS(FX,Fecha,$A636,Linea,VLOOKUP(L$1,Data!$AP:$AR,3,FALSE),Cuenta,VLOOKUP(L$1,Data!$AP:$AR,2,FALSE))+L635,"")</f>
        <v/>
      </c>
      <c r="M636" s="3" t="str">
        <f>IF(AND($A636&lt;&gt;"",M$1&lt;&gt;""),SUMIFS(VM,Fecha,$A636,Linea,VLOOKUP(M$1,Data!$AP:$AR,3,FALSE),Cuenta,VLOOKUP(M$1,Data!$AP:$AR,2,FALSE))+SUMIFS(FX,Fecha,$A636,Linea,VLOOKUP(M$1,Data!$AP:$AR,3,FALSE),Cuenta,VLOOKUP(M$1,Data!$AP:$AR,2,FALSE))+M635,"")</f>
        <v/>
      </c>
      <c r="N636" s="3" t="str">
        <f>IF(AND($A636&lt;&gt;"",N$1&lt;&gt;""),SUMIFS(VM,Fecha,$A636,Linea,VLOOKUP(N$1,Data!$AP:$AR,3,FALSE),Cuenta,VLOOKUP(N$1,Data!$AP:$AR,2,FALSE))+SUMIFS(FX,Fecha,$A636,Linea,VLOOKUP(N$1,Data!$AP:$AR,3,FALSE),Cuenta,VLOOKUP(N$1,Data!$AP:$AR,2,FALSE))+N635,"")</f>
        <v/>
      </c>
    </row>
    <row r="637" spans="2:14" x14ac:dyDescent="0.25">
      <c r="B637" s="3" t="str">
        <f>IF(AND($A637&lt;&gt;"",B$1&lt;&gt;""),SUMIFS(VM,Fecha,$A637,Linea,VLOOKUP(B$1,Data!$AP:$AR,3,FALSE),Cuenta,VLOOKUP(B$1,Data!$AP:$AR,2,FALSE))+SUMIFS(FX,Fecha,$A637,Linea,VLOOKUP(B$1,Data!$AP:$AR,3,FALSE),Cuenta,VLOOKUP(B$1,Data!$AP:$AR,2,FALSE))+B636,"")</f>
        <v/>
      </c>
      <c r="C637" s="3" t="str">
        <f>IF(AND($A637&lt;&gt;"",C$1&lt;&gt;""),SUMIFS(VM,Fecha,$A637,Linea,VLOOKUP(C$1,Data!$AP:$AR,3,FALSE),Cuenta,VLOOKUP(C$1,Data!$AP:$AR,2,FALSE))+SUMIFS(FX,Fecha,$A637,Linea,VLOOKUP(C$1,Data!$AP:$AR,3,FALSE),Cuenta,VLOOKUP(C$1,Data!$AP:$AR,2,FALSE))+C636,"")</f>
        <v/>
      </c>
      <c r="D637" s="3" t="str">
        <f>IF(AND($A637&lt;&gt;"",D$1&lt;&gt;""),SUMIFS(VM,Fecha,$A637,Linea,VLOOKUP(D$1,Data!$AP:$AR,3,FALSE),Cuenta,VLOOKUP(D$1,Data!$AP:$AR,2,FALSE))+SUMIFS(FX,Fecha,$A637,Linea,VLOOKUP(D$1,Data!$AP:$AR,3,FALSE),Cuenta,VLOOKUP(D$1,Data!$AP:$AR,2,FALSE))+D636,"")</f>
        <v/>
      </c>
      <c r="E637" s="3" t="str">
        <f>IF(AND($A637&lt;&gt;"",E$1&lt;&gt;""),SUMIFS(VM,Fecha,$A637,Linea,VLOOKUP(E$1,Data!$AP:$AR,3,FALSE),Cuenta,VLOOKUP(E$1,Data!$AP:$AR,2,FALSE))+SUMIFS(FX,Fecha,$A637,Linea,VLOOKUP(E$1,Data!$AP:$AR,3,FALSE),Cuenta,VLOOKUP(E$1,Data!$AP:$AR,2,FALSE))+E636,"")</f>
        <v/>
      </c>
      <c r="F637" s="3" t="str">
        <f>IF(AND($A637&lt;&gt;"",F$1&lt;&gt;""),SUMIFS(VM,Fecha,$A637,Linea,VLOOKUP(F$1,Data!$AP:$AR,3,FALSE),Cuenta,VLOOKUP(F$1,Data!$AP:$AR,2,FALSE))+SUMIFS(FX,Fecha,$A637,Linea,VLOOKUP(F$1,Data!$AP:$AR,3,FALSE),Cuenta,VLOOKUP(F$1,Data!$AP:$AR,2,FALSE))+F636,"")</f>
        <v/>
      </c>
      <c r="G637" s="3" t="str">
        <f>IF(AND($A637&lt;&gt;"",G$1&lt;&gt;""),SUMIFS(VM,Fecha,$A637,Linea,VLOOKUP(G$1,Data!$AP:$AR,3,FALSE),Cuenta,VLOOKUP(G$1,Data!$AP:$AR,2,FALSE))+SUMIFS(FX,Fecha,$A637,Linea,VLOOKUP(G$1,Data!$AP:$AR,3,FALSE),Cuenta,VLOOKUP(G$1,Data!$AP:$AR,2,FALSE))+G636,"")</f>
        <v/>
      </c>
      <c r="H637" s="3" t="str">
        <f>IF(AND($A637&lt;&gt;"",H$1&lt;&gt;""),SUMIFS(VM,Fecha,$A637,Linea,VLOOKUP(H$1,Data!$AP:$AR,3,FALSE),Cuenta,VLOOKUP(H$1,Data!$AP:$AR,2,FALSE))+SUMIFS(FX,Fecha,$A637,Linea,VLOOKUP(H$1,Data!$AP:$AR,3,FALSE),Cuenta,VLOOKUP(H$1,Data!$AP:$AR,2,FALSE))+H636,"")</f>
        <v/>
      </c>
      <c r="I637" s="3" t="str">
        <f>IF(AND($A637&lt;&gt;"",I$1&lt;&gt;""),SUMIFS(VM,Fecha,$A637,Linea,VLOOKUP(I$1,Data!$AP:$AR,3,FALSE),Cuenta,VLOOKUP(I$1,Data!$AP:$AR,2,FALSE))+SUMIFS(FX,Fecha,$A637,Linea,VLOOKUP(I$1,Data!$AP:$AR,3,FALSE),Cuenta,VLOOKUP(I$1,Data!$AP:$AR,2,FALSE))+I636,"")</f>
        <v/>
      </c>
      <c r="J637" s="3" t="str">
        <f>IF(AND($A637&lt;&gt;"",J$1&lt;&gt;""),SUMIFS(VM,Fecha,$A637,Linea,VLOOKUP(J$1,Data!$AP:$AR,3,FALSE),Cuenta,VLOOKUP(J$1,Data!$AP:$AR,2,FALSE))+SUMIFS(FX,Fecha,$A637,Linea,VLOOKUP(J$1,Data!$AP:$AR,3,FALSE),Cuenta,VLOOKUP(J$1,Data!$AP:$AR,2,FALSE))+J636,"")</f>
        <v/>
      </c>
      <c r="K637" s="3" t="str">
        <f>IF(AND($A637&lt;&gt;"",K$1&lt;&gt;""),SUMIFS(VM,Fecha,$A637,Linea,VLOOKUP(K$1,Data!$AP:$AR,3,FALSE),Cuenta,VLOOKUP(K$1,Data!$AP:$AR,2,FALSE))+SUMIFS(FX,Fecha,$A637,Linea,VLOOKUP(K$1,Data!$AP:$AR,3,FALSE),Cuenta,VLOOKUP(K$1,Data!$AP:$AR,2,FALSE))+K636,"")</f>
        <v/>
      </c>
      <c r="L637" s="3" t="str">
        <f>IF(AND($A637&lt;&gt;"",L$1&lt;&gt;""),SUMIFS(VM,Fecha,$A637,Linea,VLOOKUP(L$1,Data!$AP:$AR,3,FALSE),Cuenta,VLOOKUP(L$1,Data!$AP:$AR,2,FALSE))+SUMIFS(FX,Fecha,$A637,Linea,VLOOKUP(L$1,Data!$AP:$AR,3,FALSE),Cuenta,VLOOKUP(L$1,Data!$AP:$AR,2,FALSE))+L636,"")</f>
        <v/>
      </c>
      <c r="M637" s="3" t="str">
        <f>IF(AND($A637&lt;&gt;"",M$1&lt;&gt;""),SUMIFS(VM,Fecha,$A637,Linea,VLOOKUP(M$1,Data!$AP:$AR,3,FALSE),Cuenta,VLOOKUP(M$1,Data!$AP:$AR,2,FALSE))+SUMIFS(FX,Fecha,$A637,Linea,VLOOKUP(M$1,Data!$AP:$AR,3,FALSE),Cuenta,VLOOKUP(M$1,Data!$AP:$AR,2,FALSE))+M636,"")</f>
        <v/>
      </c>
      <c r="N637" s="3" t="str">
        <f>IF(AND($A637&lt;&gt;"",N$1&lt;&gt;""),SUMIFS(VM,Fecha,$A637,Linea,VLOOKUP(N$1,Data!$AP:$AR,3,FALSE),Cuenta,VLOOKUP(N$1,Data!$AP:$AR,2,FALSE))+SUMIFS(FX,Fecha,$A637,Linea,VLOOKUP(N$1,Data!$AP:$AR,3,FALSE),Cuenta,VLOOKUP(N$1,Data!$AP:$AR,2,FALSE))+N636,"")</f>
        <v/>
      </c>
    </row>
    <row r="638" spans="2:14" x14ac:dyDescent="0.25">
      <c r="B638" s="3" t="str">
        <f>IF(AND($A638&lt;&gt;"",B$1&lt;&gt;""),SUMIFS(VM,Fecha,$A638,Linea,VLOOKUP(B$1,Data!$AP:$AR,3,FALSE),Cuenta,VLOOKUP(B$1,Data!$AP:$AR,2,FALSE))+SUMIFS(FX,Fecha,$A638,Linea,VLOOKUP(B$1,Data!$AP:$AR,3,FALSE),Cuenta,VLOOKUP(B$1,Data!$AP:$AR,2,FALSE))+B637,"")</f>
        <v/>
      </c>
      <c r="C638" s="3" t="str">
        <f>IF(AND($A638&lt;&gt;"",C$1&lt;&gt;""),SUMIFS(VM,Fecha,$A638,Linea,VLOOKUP(C$1,Data!$AP:$AR,3,FALSE),Cuenta,VLOOKUP(C$1,Data!$AP:$AR,2,FALSE))+SUMIFS(FX,Fecha,$A638,Linea,VLOOKUP(C$1,Data!$AP:$AR,3,FALSE),Cuenta,VLOOKUP(C$1,Data!$AP:$AR,2,FALSE))+C637,"")</f>
        <v/>
      </c>
      <c r="D638" s="3" t="str">
        <f>IF(AND($A638&lt;&gt;"",D$1&lt;&gt;""),SUMIFS(VM,Fecha,$A638,Linea,VLOOKUP(D$1,Data!$AP:$AR,3,FALSE),Cuenta,VLOOKUP(D$1,Data!$AP:$AR,2,FALSE))+SUMIFS(FX,Fecha,$A638,Linea,VLOOKUP(D$1,Data!$AP:$AR,3,FALSE),Cuenta,VLOOKUP(D$1,Data!$AP:$AR,2,FALSE))+D637,"")</f>
        <v/>
      </c>
      <c r="E638" s="3" t="str">
        <f>IF(AND($A638&lt;&gt;"",E$1&lt;&gt;""),SUMIFS(VM,Fecha,$A638,Linea,VLOOKUP(E$1,Data!$AP:$AR,3,FALSE),Cuenta,VLOOKUP(E$1,Data!$AP:$AR,2,FALSE))+SUMIFS(FX,Fecha,$A638,Linea,VLOOKUP(E$1,Data!$AP:$AR,3,FALSE),Cuenta,VLOOKUP(E$1,Data!$AP:$AR,2,FALSE))+E637,"")</f>
        <v/>
      </c>
      <c r="F638" s="3" t="str">
        <f>IF(AND($A638&lt;&gt;"",F$1&lt;&gt;""),SUMIFS(VM,Fecha,$A638,Linea,VLOOKUP(F$1,Data!$AP:$AR,3,FALSE),Cuenta,VLOOKUP(F$1,Data!$AP:$AR,2,FALSE))+SUMIFS(FX,Fecha,$A638,Linea,VLOOKUP(F$1,Data!$AP:$AR,3,FALSE),Cuenta,VLOOKUP(F$1,Data!$AP:$AR,2,FALSE))+F637,"")</f>
        <v/>
      </c>
      <c r="G638" s="3" t="str">
        <f>IF(AND($A638&lt;&gt;"",G$1&lt;&gt;""),SUMIFS(VM,Fecha,$A638,Linea,VLOOKUP(G$1,Data!$AP:$AR,3,FALSE),Cuenta,VLOOKUP(G$1,Data!$AP:$AR,2,FALSE))+SUMIFS(FX,Fecha,$A638,Linea,VLOOKUP(G$1,Data!$AP:$AR,3,FALSE),Cuenta,VLOOKUP(G$1,Data!$AP:$AR,2,FALSE))+G637,"")</f>
        <v/>
      </c>
      <c r="H638" s="3" t="str">
        <f>IF(AND($A638&lt;&gt;"",H$1&lt;&gt;""),SUMIFS(VM,Fecha,$A638,Linea,VLOOKUP(H$1,Data!$AP:$AR,3,FALSE),Cuenta,VLOOKUP(H$1,Data!$AP:$AR,2,FALSE))+SUMIFS(FX,Fecha,$A638,Linea,VLOOKUP(H$1,Data!$AP:$AR,3,FALSE),Cuenta,VLOOKUP(H$1,Data!$AP:$AR,2,FALSE))+H637,"")</f>
        <v/>
      </c>
      <c r="I638" s="3" t="str">
        <f>IF(AND($A638&lt;&gt;"",I$1&lt;&gt;""),SUMIFS(VM,Fecha,$A638,Linea,VLOOKUP(I$1,Data!$AP:$AR,3,FALSE),Cuenta,VLOOKUP(I$1,Data!$AP:$AR,2,FALSE))+SUMIFS(FX,Fecha,$A638,Linea,VLOOKUP(I$1,Data!$AP:$AR,3,FALSE),Cuenta,VLOOKUP(I$1,Data!$AP:$AR,2,FALSE))+I637,"")</f>
        <v/>
      </c>
      <c r="J638" s="3" t="str">
        <f>IF(AND($A638&lt;&gt;"",J$1&lt;&gt;""),SUMIFS(VM,Fecha,$A638,Linea,VLOOKUP(J$1,Data!$AP:$AR,3,FALSE),Cuenta,VLOOKUP(J$1,Data!$AP:$AR,2,FALSE))+SUMIFS(FX,Fecha,$A638,Linea,VLOOKUP(J$1,Data!$AP:$AR,3,FALSE),Cuenta,VLOOKUP(J$1,Data!$AP:$AR,2,FALSE))+J637,"")</f>
        <v/>
      </c>
      <c r="K638" s="3" t="str">
        <f>IF(AND($A638&lt;&gt;"",K$1&lt;&gt;""),SUMIFS(VM,Fecha,$A638,Linea,VLOOKUP(K$1,Data!$AP:$AR,3,FALSE),Cuenta,VLOOKUP(K$1,Data!$AP:$AR,2,FALSE))+SUMIFS(FX,Fecha,$A638,Linea,VLOOKUP(K$1,Data!$AP:$AR,3,FALSE),Cuenta,VLOOKUP(K$1,Data!$AP:$AR,2,FALSE))+K637,"")</f>
        <v/>
      </c>
      <c r="L638" s="3" t="str">
        <f>IF(AND($A638&lt;&gt;"",L$1&lt;&gt;""),SUMIFS(VM,Fecha,$A638,Linea,VLOOKUP(L$1,Data!$AP:$AR,3,FALSE),Cuenta,VLOOKUP(L$1,Data!$AP:$AR,2,FALSE))+SUMIFS(FX,Fecha,$A638,Linea,VLOOKUP(L$1,Data!$AP:$AR,3,FALSE),Cuenta,VLOOKUP(L$1,Data!$AP:$AR,2,FALSE))+L637,"")</f>
        <v/>
      </c>
      <c r="M638" s="3" t="str">
        <f>IF(AND($A638&lt;&gt;"",M$1&lt;&gt;""),SUMIFS(VM,Fecha,$A638,Linea,VLOOKUP(M$1,Data!$AP:$AR,3,FALSE),Cuenta,VLOOKUP(M$1,Data!$AP:$AR,2,FALSE))+SUMIFS(FX,Fecha,$A638,Linea,VLOOKUP(M$1,Data!$AP:$AR,3,FALSE),Cuenta,VLOOKUP(M$1,Data!$AP:$AR,2,FALSE))+M637,"")</f>
        <v/>
      </c>
      <c r="N638" s="3" t="str">
        <f>IF(AND($A638&lt;&gt;"",N$1&lt;&gt;""),SUMIFS(VM,Fecha,$A638,Linea,VLOOKUP(N$1,Data!$AP:$AR,3,FALSE),Cuenta,VLOOKUP(N$1,Data!$AP:$AR,2,FALSE))+SUMIFS(FX,Fecha,$A638,Linea,VLOOKUP(N$1,Data!$AP:$AR,3,FALSE),Cuenta,VLOOKUP(N$1,Data!$AP:$AR,2,FALSE))+N637,"")</f>
        <v/>
      </c>
    </row>
    <row r="639" spans="2:14" x14ac:dyDescent="0.25">
      <c r="B639" s="3" t="str">
        <f>IF(AND($A639&lt;&gt;"",B$1&lt;&gt;""),SUMIFS(VM,Fecha,$A639,Linea,VLOOKUP(B$1,Data!$AP:$AR,3,FALSE),Cuenta,VLOOKUP(B$1,Data!$AP:$AR,2,FALSE))+SUMIFS(FX,Fecha,$A639,Linea,VLOOKUP(B$1,Data!$AP:$AR,3,FALSE),Cuenta,VLOOKUP(B$1,Data!$AP:$AR,2,FALSE))+B638,"")</f>
        <v/>
      </c>
      <c r="C639" s="3" t="str">
        <f>IF(AND($A639&lt;&gt;"",C$1&lt;&gt;""),SUMIFS(VM,Fecha,$A639,Linea,VLOOKUP(C$1,Data!$AP:$AR,3,FALSE),Cuenta,VLOOKUP(C$1,Data!$AP:$AR,2,FALSE))+SUMIFS(FX,Fecha,$A639,Linea,VLOOKUP(C$1,Data!$AP:$AR,3,FALSE),Cuenta,VLOOKUP(C$1,Data!$AP:$AR,2,FALSE))+C638,"")</f>
        <v/>
      </c>
      <c r="D639" s="3" t="str">
        <f>IF(AND($A639&lt;&gt;"",D$1&lt;&gt;""),SUMIFS(VM,Fecha,$A639,Linea,VLOOKUP(D$1,Data!$AP:$AR,3,FALSE),Cuenta,VLOOKUP(D$1,Data!$AP:$AR,2,FALSE))+SUMIFS(FX,Fecha,$A639,Linea,VLOOKUP(D$1,Data!$AP:$AR,3,FALSE),Cuenta,VLOOKUP(D$1,Data!$AP:$AR,2,FALSE))+D638,"")</f>
        <v/>
      </c>
      <c r="E639" s="3" t="str">
        <f>IF(AND($A639&lt;&gt;"",E$1&lt;&gt;""),SUMIFS(VM,Fecha,$A639,Linea,VLOOKUP(E$1,Data!$AP:$AR,3,FALSE),Cuenta,VLOOKUP(E$1,Data!$AP:$AR,2,FALSE))+SUMIFS(FX,Fecha,$A639,Linea,VLOOKUP(E$1,Data!$AP:$AR,3,FALSE),Cuenta,VLOOKUP(E$1,Data!$AP:$AR,2,FALSE))+E638,"")</f>
        <v/>
      </c>
      <c r="F639" s="3" t="str">
        <f>IF(AND($A639&lt;&gt;"",F$1&lt;&gt;""),SUMIFS(VM,Fecha,$A639,Linea,VLOOKUP(F$1,Data!$AP:$AR,3,FALSE),Cuenta,VLOOKUP(F$1,Data!$AP:$AR,2,FALSE))+SUMIFS(FX,Fecha,$A639,Linea,VLOOKUP(F$1,Data!$AP:$AR,3,FALSE),Cuenta,VLOOKUP(F$1,Data!$AP:$AR,2,FALSE))+F638,"")</f>
        <v/>
      </c>
      <c r="G639" s="3" t="str">
        <f>IF(AND($A639&lt;&gt;"",G$1&lt;&gt;""),SUMIFS(VM,Fecha,$A639,Linea,VLOOKUP(G$1,Data!$AP:$AR,3,FALSE),Cuenta,VLOOKUP(G$1,Data!$AP:$AR,2,FALSE))+SUMIFS(FX,Fecha,$A639,Linea,VLOOKUP(G$1,Data!$AP:$AR,3,FALSE),Cuenta,VLOOKUP(G$1,Data!$AP:$AR,2,FALSE))+G638,"")</f>
        <v/>
      </c>
      <c r="H639" s="3" t="str">
        <f>IF(AND($A639&lt;&gt;"",H$1&lt;&gt;""),SUMIFS(VM,Fecha,$A639,Linea,VLOOKUP(H$1,Data!$AP:$AR,3,FALSE),Cuenta,VLOOKUP(H$1,Data!$AP:$AR,2,FALSE))+SUMIFS(FX,Fecha,$A639,Linea,VLOOKUP(H$1,Data!$AP:$AR,3,FALSE),Cuenta,VLOOKUP(H$1,Data!$AP:$AR,2,FALSE))+H638,"")</f>
        <v/>
      </c>
      <c r="I639" s="3" t="str">
        <f>IF(AND($A639&lt;&gt;"",I$1&lt;&gt;""),SUMIFS(VM,Fecha,$A639,Linea,VLOOKUP(I$1,Data!$AP:$AR,3,FALSE),Cuenta,VLOOKUP(I$1,Data!$AP:$AR,2,FALSE))+SUMIFS(FX,Fecha,$A639,Linea,VLOOKUP(I$1,Data!$AP:$AR,3,FALSE),Cuenta,VLOOKUP(I$1,Data!$AP:$AR,2,FALSE))+I638,"")</f>
        <v/>
      </c>
      <c r="J639" s="3" t="str">
        <f>IF(AND($A639&lt;&gt;"",J$1&lt;&gt;""),SUMIFS(VM,Fecha,$A639,Linea,VLOOKUP(J$1,Data!$AP:$AR,3,FALSE),Cuenta,VLOOKUP(J$1,Data!$AP:$AR,2,FALSE))+SUMIFS(FX,Fecha,$A639,Linea,VLOOKUP(J$1,Data!$AP:$AR,3,FALSE),Cuenta,VLOOKUP(J$1,Data!$AP:$AR,2,FALSE))+J638,"")</f>
        <v/>
      </c>
      <c r="K639" s="3" t="str">
        <f>IF(AND($A639&lt;&gt;"",K$1&lt;&gt;""),SUMIFS(VM,Fecha,$A639,Linea,VLOOKUP(K$1,Data!$AP:$AR,3,FALSE),Cuenta,VLOOKUP(K$1,Data!$AP:$AR,2,FALSE))+SUMIFS(FX,Fecha,$A639,Linea,VLOOKUP(K$1,Data!$AP:$AR,3,FALSE),Cuenta,VLOOKUP(K$1,Data!$AP:$AR,2,FALSE))+K638,"")</f>
        <v/>
      </c>
      <c r="L639" s="3" t="str">
        <f>IF(AND($A639&lt;&gt;"",L$1&lt;&gt;""),SUMIFS(VM,Fecha,$A639,Linea,VLOOKUP(L$1,Data!$AP:$AR,3,FALSE),Cuenta,VLOOKUP(L$1,Data!$AP:$AR,2,FALSE))+SUMIFS(FX,Fecha,$A639,Linea,VLOOKUP(L$1,Data!$AP:$AR,3,FALSE),Cuenta,VLOOKUP(L$1,Data!$AP:$AR,2,FALSE))+L638,"")</f>
        <v/>
      </c>
      <c r="M639" s="3" t="str">
        <f>IF(AND($A639&lt;&gt;"",M$1&lt;&gt;""),SUMIFS(VM,Fecha,$A639,Linea,VLOOKUP(M$1,Data!$AP:$AR,3,FALSE),Cuenta,VLOOKUP(M$1,Data!$AP:$AR,2,FALSE))+SUMIFS(FX,Fecha,$A639,Linea,VLOOKUP(M$1,Data!$AP:$AR,3,FALSE),Cuenta,VLOOKUP(M$1,Data!$AP:$AR,2,FALSE))+M638,"")</f>
        <v/>
      </c>
      <c r="N639" s="3" t="str">
        <f>IF(AND($A639&lt;&gt;"",N$1&lt;&gt;""),SUMIFS(VM,Fecha,$A639,Linea,VLOOKUP(N$1,Data!$AP:$AR,3,FALSE),Cuenta,VLOOKUP(N$1,Data!$AP:$AR,2,FALSE))+SUMIFS(FX,Fecha,$A639,Linea,VLOOKUP(N$1,Data!$AP:$AR,3,FALSE),Cuenta,VLOOKUP(N$1,Data!$AP:$AR,2,FALSE))+N638,"")</f>
        <v/>
      </c>
    </row>
    <row r="640" spans="2:14" x14ac:dyDescent="0.25">
      <c r="B640" s="3" t="str">
        <f>IF(AND($A640&lt;&gt;"",B$1&lt;&gt;""),SUMIFS(VM,Fecha,$A640,Linea,VLOOKUP(B$1,Data!$AP:$AR,3,FALSE),Cuenta,VLOOKUP(B$1,Data!$AP:$AR,2,FALSE))+SUMIFS(FX,Fecha,$A640,Linea,VLOOKUP(B$1,Data!$AP:$AR,3,FALSE),Cuenta,VLOOKUP(B$1,Data!$AP:$AR,2,FALSE))+B639,"")</f>
        <v/>
      </c>
      <c r="C640" s="3" t="str">
        <f>IF(AND($A640&lt;&gt;"",C$1&lt;&gt;""),SUMIFS(VM,Fecha,$A640,Linea,VLOOKUP(C$1,Data!$AP:$AR,3,FALSE),Cuenta,VLOOKUP(C$1,Data!$AP:$AR,2,FALSE))+SUMIFS(FX,Fecha,$A640,Linea,VLOOKUP(C$1,Data!$AP:$AR,3,FALSE),Cuenta,VLOOKUP(C$1,Data!$AP:$AR,2,FALSE))+C639,"")</f>
        <v/>
      </c>
      <c r="D640" s="3" t="str">
        <f>IF(AND($A640&lt;&gt;"",D$1&lt;&gt;""),SUMIFS(VM,Fecha,$A640,Linea,VLOOKUP(D$1,Data!$AP:$AR,3,FALSE),Cuenta,VLOOKUP(D$1,Data!$AP:$AR,2,FALSE))+SUMIFS(FX,Fecha,$A640,Linea,VLOOKUP(D$1,Data!$AP:$AR,3,FALSE),Cuenta,VLOOKUP(D$1,Data!$AP:$AR,2,FALSE))+D639,"")</f>
        <v/>
      </c>
      <c r="E640" s="3" t="str">
        <f>IF(AND($A640&lt;&gt;"",E$1&lt;&gt;""),SUMIFS(VM,Fecha,$A640,Linea,VLOOKUP(E$1,Data!$AP:$AR,3,FALSE),Cuenta,VLOOKUP(E$1,Data!$AP:$AR,2,FALSE))+SUMIFS(FX,Fecha,$A640,Linea,VLOOKUP(E$1,Data!$AP:$AR,3,FALSE),Cuenta,VLOOKUP(E$1,Data!$AP:$AR,2,FALSE))+E639,"")</f>
        <v/>
      </c>
      <c r="F640" s="3" t="str">
        <f>IF(AND($A640&lt;&gt;"",F$1&lt;&gt;""),SUMIFS(VM,Fecha,$A640,Linea,VLOOKUP(F$1,Data!$AP:$AR,3,FALSE),Cuenta,VLOOKUP(F$1,Data!$AP:$AR,2,FALSE))+SUMIFS(FX,Fecha,$A640,Linea,VLOOKUP(F$1,Data!$AP:$AR,3,FALSE),Cuenta,VLOOKUP(F$1,Data!$AP:$AR,2,FALSE))+F639,"")</f>
        <v/>
      </c>
      <c r="G640" s="3" t="str">
        <f>IF(AND($A640&lt;&gt;"",G$1&lt;&gt;""),SUMIFS(VM,Fecha,$A640,Linea,VLOOKUP(G$1,Data!$AP:$AR,3,FALSE),Cuenta,VLOOKUP(G$1,Data!$AP:$AR,2,FALSE))+SUMIFS(FX,Fecha,$A640,Linea,VLOOKUP(G$1,Data!$AP:$AR,3,FALSE),Cuenta,VLOOKUP(G$1,Data!$AP:$AR,2,FALSE))+G639,"")</f>
        <v/>
      </c>
      <c r="H640" s="3" t="str">
        <f>IF(AND($A640&lt;&gt;"",H$1&lt;&gt;""),SUMIFS(VM,Fecha,$A640,Linea,VLOOKUP(H$1,Data!$AP:$AR,3,FALSE),Cuenta,VLOOKUP(H$1,Data!$AP:$AR,2,FALSE))+SUMIFS(FX,Fecha,$A640,Linea,VLOOKUP(H$1,Data!$AP:$AR,3,FALSE),Cuenta,VLOOKUP(H$1,Data!$AP:$AR,2,FALSE))+H639,"")</f>
        <v/>
      </c>
      <c r="I640" s="3" t="str">
        <f>IF(AND($A640&lt;&gt;"",I$1&lt;&gt;""),SUMIFS(VM,Fecha,$A640,Linea,VLOOKUP(I$1,Data!$AP:$AR,3,FALSE),Cuenta,VLOOKUP(I$1,Data!$AP:$AR,2,FALSE))+SUMIFS(FX,Fecha,$A640,Linea,VLOOKUP(I$1,Data!$AP:$AR,3,FALSE),Cuenta,VLOOKUP(I$1,Data!$AP:$AR,2,FALSE))+I639,"")</f>
        <v/>
      </c>
      <c r="J640" s="3" t="str">
        <f>IF(AND($A640&lt;&gt;"",J$1&lt;&gt;""),SUMIFS(VM,Fecha,$A640,Linea,VLOOKUP(J$1,Data!$AP:$AR,3,FALSE),Cuenta,VLOOKUP(J$1,Data!$AP:$AR,2,FALSE))+SUMIFS(FX,Fecha,$A640,Linea,VLOOKUP(J$1,Data!$AP:$AR,3,FALSE),Cuenta,VLOOKUP(J$1,Data!$AP:$AR,2,FALSE))+J639,"")</f>
        <v/>
      </c>
      <c r="K640" s="3" t="str">
        <f>IF(AND($A640&lt;&gt;"",K$1&lt;&gt;""),SUMIFS(VM,Fecha,$A640,Linea,VLOOKUP(K$1,Data!$AP:$AR,3,FALSE),Cuenta,VLOOKUP(K$1,Data!$AP:$AR,2,FALSE))+SUMIFS(FX,Fecha,$A640,Linea,VLOOKUP(K$1,Data!$AP:$AR,3,FALSE),Cuenta,VLOOKUP(K$1,Data!$AP:$AR,2,FALSE))+K639,"")</f>
        <v/>
      </c>
      <c r="L640" s="3" t="str">
        <f>IF(AND($A640&lt;&gt;"",L$1&lt;&gt;""),SUMIFS(VM,Fecha,$A640,Linea,VLOOKUP(L$1,Data!$AP:$AR,3,FALSE),Cuenta,VLOOKUP(L$1,Data!$AP:$AR,2,FALSE))+SUMIFS(FX,Fecha,$A640,Linea,VLOOKUP(L$1,Data!$AP:$AR,3,FALSE),Cuenta,VLOOKUP(L$1,Data!$AP:$AR,2,FALSE))+L639,"")</f>
        <v/>
      </c>
      <c r="M640" s="3" t="str">
        <f>IF(AND($A640&lt;&gt;"",M$1&lt;&gt;""),SUMIFS(VM,Fecha,$A640,Linea,VLOOKUP(M$1,Data!$AP:$AR,3,FALSE),Cuenta,VLOOKUP(M$1,Data!$AP:$AR,2,FALSE))+SUMIFS(FX,Fecha,$A640,Linea,VLOOKUP(M$1,Data!$AP:$AR,3,FALSE),Cuenta,VLOOKUP(M$1,Data!$AP:$AR,2,FALSE))+M639,"")</f>
        <v/>
      </c>
      <c r="N640" s="3" t="str">
        <f>IF(AND($A640&lt;&gt;"",N$1&lt;&gt;""),SUMIFS(VM,Fecha,$A640,Linea,VLOOKUP(N$1,Data!$AP:$AR,3,FALSE),Cuenta,VLOOKUP(N$1,Data!$AP:$AR,2,FALSE))+SUMIFS(FX,Fecha,$A640,Linea,VLOOKUP(N$1,Data!$AP:$AR,3,FALSE),Cuenta,VLOOKUP(N$1,Data!$AP:$AR,2,FALSE))+N639,"")</f>
        <v/>
      </c>
    </row>
    <row r="641" spans="2:14" x14ac:dyDescent="0.25">
      <c r="B641" s="3" t="str">
        <f>IF(AND($A641&lt;&gt;"",B$1&lt;&gt;""),SUMIFS(VM,Fecha,$A641,Linea,VLOOKUP(B$1,Data!$AP:$AR,3,FALSE),Cuenta,VLOOKUP(B$1,Data!$AP:$AR,2,FALSE))+SUMIFS(FX,Fecha,$A641,Linea,VLOOKUP(B$1,Data!$AP:$AR,3,FALSE),Cuenta,VLOOKUP(B$1,Data!$AP:$AR,2,FALSE))+B640,"")</f>
        <v/>
      </c>
      <c r="C641" s="3" t="str">
        <f>IF(AND($A641&lt;&gt;"",C$1&lt;&gt;""),SUMIFS(VM,Fecha,$A641,Linea,VLOOKUP(C$1,Data!$AP:$AR,3,FALSE),Cuenta,VLOOKUP(C$1,Data!$AP:$AR,2,FALSE))+SUMIFS(FX,Fecha,$A641,Linea,VLOOKUP(C$1,Data!$AP:$AR,3,FALSE),Cuenta,VLOOKUP(C$1,Data!$AP:$AR,2,FALSE))+C640,"")</f>
        <v/>
      </c>
      <c r="D641" s="3" t="str">
        <f>IF(AND($A641&lt;&gt;"",D$1&lt;&gt;""),SUMIFS(VM,Fecha,$A641,Linea,VLOOKUP(D$1,Data!$AP:$AR,3,FALSE),Cuenta,VLOOKUP(D$1,Data!$AP:$AR,2,FALSE))+SUMIFS(FX,Fecha,$A641,Linea,VLOOKUP(D$1,Data!$AP:$AR,3,FALSE),Cuenta,VLOOKUP(D$1,Data!$AP:$AR,2,FALSE))+D640,"")</f>
        <v/>
      </c>
      <c r="E641" s="3" t="str">
        <f>IF(AND($A641&lt;&gt;"",E$1&lt;&gt;""),SUMIFS(VM,Fecha,$A641,Linea,VLOOKUP(E$1,Data!$AP:$AR,3,FALSE),Cuenta,VLOOKUP(E$1,Data!$AP:$AR,2,FALSE))+SUMIFS(FX,Fecha,$A641,Linea,VLOOKUP(E$1,Data!$AP:$AR,3,FALSE),Cuenta,VLOOKUP(E$1,Data!$AP:$AR,2,FALSE))+E640,"")</f>
        <v/>
      </c>
      <c r="F641" s="3" t="str">
        <f>IF(AND($A641&lt;&gt;"",F$1&lt;&gt;""),SUMIFS(VM,Fecha,$A641,Linea,VLOOKUP(F$1,Data!$AP:$AR,3,FALSE),Cuenta,VLOOKUP(F$1,Data!$AP:$AR,2,FALSE))+SUMIFS(FX,Fecha,$A641,Linea,VLOOKUP(F$1,Data!$AP:$AR,3,FALSE),Cuenta,VLOOKUP(F$1,Data!$AP:$AR,2,FALSE))+F640,"")</f>
        <v/>
      </c>
      <c r="G641" s="3" t="str">
        <f>IF(AND($A641&lt;&gt;"",G$1&lt;&gt;""),SUMIFS(VM,Fecha,$A641,Linea,VLOOKUP(G$1,Data!$AP:$AR,3,FALSE),Cuenta,VLOOKUP(G$1,Data!$AP:$AR,2,FALSE))+SUMIFS(FX,Fecha,$A641,Linea,VLOOKUP(G$1,Data!$AP:$AR,3,FALSE),Cuenta,VLOOKUP(G$1,Data!$AP:$AR,2,FALSE))+G640,"")</f>
        <v/>
      </c>
      <c r="H641" s="3" t="str">
        <f>IF(AND($A641&lt;&gt;"",H$1&lt;&gt;""),SUMIFS(VM,Fecha,$A641,Linea,VLOOKUP(H$1,Data!$AP:$AR,3,FALSE),Cuenta,VLOOKUP(H$1,Data!$AP:$AR,2,FALSE))+SUMIFS(FX,Fecha,$A641,Linea,VLOOKUP(H$1,Data!$AP:$AR,3,FALSE),Cuenta,VLOOKUP(H$1,Data!$AP:$AR,2,FALSE))+H640,"")</f>
        <v/>
      </c>
      <c r="I641" s="3" t="str">
        <f>IF(AND($A641&lt;&gt;"",I$1&lt;&gt;""),SUMIFS(VM,Fecha,$A641,Linea,VLOOKUP(I$1,Data!$AP:$AR,3,FALSE),Cuenta,VLOOKUP(I$1,Data!$AP:$AR,2,FALSE))+SUMIFS(FX,Fecha,$A641,Linea,VLOOKUP(I$1,Data!$AP:$AR,3,FALSE),Cuenta,VLOOKUP(I$1,Data!$AP:$AR,2,FALSE))+I640,"")</f>
        <v/>
      </c>
      <c r="J641" s="3" t="str">
        <f>IF(AND($A641&lt;&gt;"",J$1&lt;&gt;""),SUMIFS(VM,Fecha,$A641,Linea,VLOOKUP(J$1,Data!$AP:$AR,3,FALSE),Cuenta,VLOOKUP(J$1,Data!$AP:$AR,2,FALSE))+SUMIFS(FX,Fecha,$A641,Linea,VLOOKUP(J$1,Data!$AP:$AR,3,FALSE),Cuenta,VLOOKUP(J$1,Data!$AP:$AR,2,FALSE))+J640,"")</f>
        <v/>
      </c>
      <c r="K641" s="3" t="str">
        <f>IF(AND($A641&lt;&gt;"",K$1&lt;&gt;""),SUMIFS(VM,Fecha,$A641,Linea,VLOOKUP(K$1,Data!$AP:$AR,3,FALSE),Cuenta,VLOOKUP(K$1,Data!$AP:$AR,2,FALSE))+SUMIFS(FX,Fecha,$A641,Linea,VLOOKUP(K$1,Data!$AP:$AR,3,FALSE),Cuenta,VLOOKUP(K$1,Data!$AP:$AR,2,FALSE))+K640,"")</f>
        <v/>
      </c>
      <c r="L641" s="3" t="str">
        <f>IF(AND($A641&lt;&gt;"",L$1&lt;&gt;""),SUMIFS(VM,Fecha,$A641,Linea,VLOOKUP(L$1,Data!$AP:$AR,3,FALSE),Cuenta,VLOOKUP(L$1,Data!$AP:$AR,2,FALSE))+SUMIFS(FX,Fecha,$A641,Linea,VLOOKUP(L$1,Data!$AP:$AR,3,FALSE),Cuenta,VLOOKUP(L$1,Data!$AP:$AR,2,FALSE))+L640,"")</f>
        <v/>
      </c>
      <c r="M641" s="3" t="str">
        <f>IF(AND($A641&lt;&gt;"",M$1&lt;&gt;""),SUMIFS(VM,Fecha,$A641,Linea,VLOOKUP(M$1,Data!$AP:$AR,3,FALSE),Cuenta,VLOOKUP(M$1,Data!$AP:$AR,2,FALSE))+SUMIFS(FX,Fecha,$A641,Linea,VLOOKUP(M$1,Data!$AP:$AR,3,FALSE),Cuenta,VLOOKUP(M$1,Data!$AP:$AR,2,FALSE))+M640,"")</f>
        <v/>
      </c>
      <c r="N641" s="3" t="str">
        <f>IF(AND($A641&lt;&gt;"",N$1&lt;&gt;""),SUMIFS(VM,Fecha,$A641,Linea,VLOOKUP(N$1,Data!$AP:$AR,3,FALSE),Cuenta,VLOOKUP(N$1,Data!$AP:$AR,2,FALSE))+SUMIFS(FX,Fecha,$A641,Linea,VLOOKUP(N$1,Data!$AP:$AR,3,FALSE),Cuenta,VLOOKUP(N$1,Data!$AP:$AR,2,FALSE))+N640,"")</f>
        <v/>
      </c>
    </row>
    <row r="642" spans="2:14" x14ac:dyDescent="0.25">
      <c r="B642" s="3" t="str">
        <f>IF(AND($A642&lt;&gt;"",B$1&lt;&gt;""),SUMIFS(VM,Fecha,$A642,Linea,VLOOKUP(B$1,Data!$AP:$AR,3,FALSE),Cuenta,VLOOKUP(B$1,Data!$AP:$AR,2,FALSE))+SUMIFS(FX,Fecha,$A642,Linea,VLOOKUP(B$1,Data!$AP:$AR,3,FALSE),Cuenta,VLOOKUP(B$1,Data!$AP:$AR,2,FALSE))+B641,"")</f>
        <v/>
      </c>
      <c r="C642" s="3" t="str">
        <f>IF(AND($A642&lt;&gt;"",C$1&lt;&gt;""),SUMIFS(VM,Fecha,$A642,Linea,VLOOKUP(C$1,Data!$AP:$AR,3,FALSE),Cuenta,VLOOKUP(C$1,Data!$AP:$AR,2,FALSE))+SUMIFS(FX,Fecha,$A642,Linea,VLOOKUP(C$1,Data!$AP:$AR,3,FALSE),Cuenta,VLOOKUP(C$1,Data!$AP:$AR,2,FALSE))+C641,"")</f>
        <v/>
      </c>
      <c r="D642" s="3" t="str">
        <f>IF(AND($A642&lt;&gt;"",D$1&lt;&gt;""),SUMIFS(VM,Fecha,$A642,Linea,VLOOKUP(D$1,Data!$AP:$AR,3,FALSE),Cuenta,VLOOKUP(D$1,Data!$AP:$AR,2,FALSE))+SUMIFS(FX,Fecha,$A642,Linea,VLOOKUP(D$1,Data!$AP:$AR,3,FALSE),Cuenta,VLOOKUP(D$1,Data!$AP:$AR,2,FALSE))+D641,"")</f>
        <v/>
      </c>
      <c r="E642" s="3" t="str">
        <f>IF(AND($A642&lt;&gt;"",E$1&lt;&gt;""),SUMIFS(VM,Fecha,$A642,Linea,VLOOKUP(E$1,Data!$AP:$AR,3,FALSE),Cuenta,VLOOKUP(E$1,Data!$AP:$AR,2,FALSE))+SUMIFS(FX,Fecha,$A642,Linea,VLOOKUP(E$1,Data!$AP:$AR,3,FALSE),Cuenta,VLOOKUP(E$1,Data!$AP:$AR,2,FALSE))+E641,"")</f>
        <v/>
      </c>
      <c r="F642" s="3" t="str">
        <f>IF(AND($A642&lt;&gt;"",F$1&lt;&gt;""),SUMIFS(VM,Fecha,$A642,Linea,VLOOKUP(F$1,Data!$AP:$AR,3,FALSE),Cuenta,VLOOKUP(F$1,Data!$AP:$AR,2,FALSE))+SUMIFS(FX,Fecha,$A642,Linea,VLOOKUP(F$1,Data!$AP:$AR,3,FALSE),Cuenta,VLOOKUP(F$1,Data!$AP:$AR,2,FALSE))+F641,"")</f>
        <v/>
      </c>
      <c r="G642" s="3" t="str">
        <f>IF(AND($A642&lt;&gt;"",G$1&lt;&gt;""),SUMIFS(VM,Fecha,$A642,Linea,VLOOKUP(G$1,Data!$AP:$AR,3,FALSE),Cuenta,VLOOKUP(G$1,Data!$AP:$AR,2,FALSE))+SUMIFS(FX,Fecha,$A642,Linea,VLOOKUP(G$1,Data!$AP:$AR,3,FALSE),Cuenta,VLOOKUP(G$1,Data!$AP:$AR,2,FALSE))+G641,"")</f>
        <v/>
      </c>
      <c r="H642" s="3" t="str">
        <f>IF(AND($A642&lt;&gt;"",H$1&lt;&gt;""),SUMIFS(VM,Fecha,$A642,Linea,VLOOKUP(H$1,Data!$AP:$AR,3,FALSE),Cuenta,VLOOKUP(H$1,Data!$AP:$AR,2,FALSE))+SUMIFS(FX,Fecha,$A642,Linea,VLOOKUP(H$1,Data!$AP:$AR,3,FALSE),Cuenta,VLOOKUP(H$1,Data!$AP:$AR,2,FALSE))+H641,"")</f>
        <v/>
      </c>
      <c r="I642" s="3" t="str">
        <f>IF(AND($A642&lt;&gt;"",I$1&lt;&gt;""),SUMIFS(VM,Fecha,$A642,Linea,VLOOKUP(I$1,Data!$AP:$AR,3,FALSE),Cuenta,VLOOKUP(I$1,Data!$AP:$AR,2,FALSE))+SUMIFS(FX,Fecha,$A642,Linea,VLOOKUP(I$1,Data!$AP:$AR,3,FALSE),Cuenta,VLOOKUP(I$1,Data!$AP:$AR,2,FALSE))+I641,"")</f>
        <v/>
      </c>
      <c r="J642" s="3" t="str">
        <f>IF(AND($A642&lt;&gt;"",J$1&lt;&gt;""),SUMIFS(VM,Fecha,$A642,Linea,VLOOKUP(J$1,Data!$AP:$AR,3,FALSE),Cuenta,VLOOKUP(J$1,Data!$AP:$AR,2,FALSE))+SUMIFS(FX,Fecha,$A642,Linea,VLOOKUP(J$1,Data!$AP:$AR,3,FALSE),Cuenta,VLOOKUP(J$1,Data!$AP:$AR,2,FALSE))+J641,"")</f>
        <v/>
      </c>
      <c r="K642" s="3" t="str">
        <f>IF(AND($A642&lt;&gt;"",K$1&lt;&gt;""),SUMIFS(VM,Fecha,$A642,Linea,VLOOKUP(K$1,Data!$AP:$AR,3,FALSE),Cuenta,VLOOKUP(K$1,Data!$AP:$AR,2,FALSE))+SUMIFS(FX,Fecha,$A642,Linea,VLOOKUP(K$1,Data!$AP:$AR,3,FALSE),Cuenta,VLOOKUP(K$1,Data!$AP:$AR,2,FALSE))+K641,"")</f>
        <v/>
      </c>
      <c r="L642" s="3" t="str">
        <f>IF(AND($A642&lt;&gt;"",L$1&lt;&gt;""),SUMIFS(VM,Fecha,$A642,Linea,VLOOKUP(L$1,Data!$AP:$AR,3,FALSE),Cuenta,VLOOKUP(L$1,Data!$AP:$AR,2,FALSE))+SUMIFS(FX,Fecha,$A642,Linea,VLOOKUP(L$1,Data!$AP:$AR,3,FALSE),Cuenta,VLOOKUP(L$1,Data!$AP:$AR,2,FALSE))+L641,"")</f>
        <v/>
      </c>
      <c r="M642" s="3" t="str">
        <f>IF(AND($A642&lt;&gt;"",M$1&lt;&gt;""),SUMIFS(VM,Fecha,$A642,Linea,VLOOKUP(M$1,Data!$AP:$AR,3,FALSE),Cuenta,VLOOKUP(M$1,Data!$AP:$AR,2,FALSE))+SUMIFS(FX,Fecha,$A642,Linea,VLOOKUP(M$1,Data!$AP:$AR,3,FALSE),Cuenta,VLOOKUP(M$1,Data!$AP:$AR,2,FALSE))+M641,"")</f>
        <v/>
      </c>
      <c r="N642" s="3" t="str">
        <f>IF(AND($A642&lt;&gt;"",N$1&lt;&gt;""),SUMIFS(VM,Fecha,$A642,Linea,VLOOKUP(N$1,Data!$AP:$AR,3,FALSE),Cuenta,VLOOKUP(N$1,Data!$AP:$AR,2,FALSE))+SUMIFS(FX,Fecha,$A642,Linea,VLOOKUP(N$1,Data!$AP:$AR,3,FALSE),Cuenta,VLOOKUP(N$1,Data!$AP:$AR,2,FALSE))+N641,"")</f>
        <v/>
      </c>
    </row>
    <row r="643" spans="2:14" x14ac:dyDescent="0.25">
      <c r="B643" s="3" t="str">
        <f>IF(AND($A643&lt;&gt;"",B$1&lt;&gt;""),SUMIFS(VM,Fecha,$A643,Linea,VLOOKUP(B$1,Data!$AP:$AR,3,FALSE),Cuenta,VLOOKUP(B$1,Data!$AP:$AR,2,FALSE))+SUMIFS(FX,Fecha,$A643,Linea,VLOOKUP(B$1,Data!$AP:$AR,3,FALSE),Cuenta,VLOOKUP(B$1,Data!$AP:$AR,2,FALSE))+B642,"")</f>
        <v/>
      </c>
      <c r="C643" s="3" t="str">
        <f>IF(AND($A643&lt;&gt;"",C$1&lt;&gt;""),SUMIFS(VM,Fecha,$A643,Linea,VLOOKUP(C$1,Data!$AP:$AR,3,FALSE),Cuenta,VLOOKUP(C$1,Data!$AP:$AR,2,FALSE))+SUMIFS(FX,Fecha,$A643,Linea,VLOOKUP(C$1,Data!$AP:$AR,3,FALSE),Cuenta,VLOOKUP(C$1,Data!$AP:$AR,2,FALSE))+C642,"")</f>
        <v/>
      </c>
      <c r="D643" s="3" t="str">
        <f>IF(AND($A643&lt;&gt;"",D$1&lt;&gt;""),SUMIFS(VM,Fecha,$A643,Linea,VLOOKUP(D$1,Data!$AP:$AR,3,FALSE),Cuenta,VLOOKUP(D$1,Data!$AP:$AR,2,FALSE))+SUMIFS(FX,Fecha,$A643,Linea,VLOOKUP(D$1,Data!$AP:$AR,3,FALSE),Cuenta,VLOOKUP(D$1,Data!$AP:$AR,2,FALSE))+D642,"")</f>
        <v/>
      </c>
      <c r="E643" s="3" t="str">
        <f>IF(AND($A643&lt;&gt;"",E$1&lt;&gt;""),SUMIFS(VM,Fecha,$A643,Linea,VLOOKUP(E$1,Data!$AP:$AR,3,FALSE),Cuenta,VLOOKUP(E$1,Data!$AP:$AR,2,FALSE))+SUMIFS(FX,Fecha,$A643,Linea,VLOOKUP(E$1,Data!$AP:$AR,3,FALSE),Cuenta,VLOOKUP(E$1,Data!$AP:$AR,2,FALSE))+E642,"")</f>
        <v/>
      </c>
      <c r="F643" s="3" t="str">
        <f>IF(AND($A643&lt;&gt;"",F$1&lt;&gt;""),SUMIFS(VM,Fecha,$A643,Linea,VLOOKUP(F$1,Data!$AP:$AR,3,FALSE),Cuenta,VLOOKUP(F$1,Data!$AP:$AR,2,FALSE))+SUMIFS(FX,Fecha,$A643,Linea,VLOOKUP(F$1,Data!$AP:$AR,3,FALSE),Cuenta,VLOOKUP(F$1,Data!$AP:$AR,2,FALSE))+F642,"")</f>
        <v/>
      </c>
      <c r="G643" s="3" t="str">
        <f>IF(AND($A643&lt;&gt;"",G$1&lt;&gt;""),SUMIFS(VM,Fecha,$A643,Linea,VLOOKUP(G$1,Data!$AP:$AR,3,FALSE),Cuenta,VLOOKUP(G$1,Data!$AP:$AR,2,FALSE))+SUMIFS(FX,Fecha,$A643,Linea,VLOOKUP(G$1,Data!$AP:$AR,3,FALSE),Cuenta,VLOOKUP(G$1,Data!$AP:$AR,2,FALSE))+G642,"")</f>
        <v/>
      </c>
      <c r="H643" s="3" t="str">
        <f>IF(AND($A643&lt;&gt;"",H$1&lt;&gt;""),SUMIFS(VM,Fecha,$A643,Linea,VLOOKUP(H$1,Data!$AP:$AR,3,FALSE),Cuenta,VLOOKUP(H$1,Data!$AP:$AR,2,FALSE))+SUMIFS(FX,Fecha,$A643,Linea,VLOOKUP(H$1,Data!$AP:$AR,3,FALSE),Cuenta,VLOOKUP(H$1,Data!$AP:$AR,2,FALSE))+H642,"")</f>
        <v/>
      </c>
      <c r="I643" s="3" t="str">
        <f>IF(AND($A643&lt;&gt;"",I$1&lt;&gt;""),SUMIFS(VM,Fecha,$A643,Linea,VLOOKUP(I$1,Data!$AP:$AR,3,FALSE),Cuenta,VLOOKUP(I$1,Data!$AP:$AR,2,FALSE))+SUMIFS(FX,Fecha,$A643,Linea,VLOOKUP(I$1,Data!$AP:$AR,3,FALSE),Cuenta,VLOOKUP(I$1,Data!$AP:$AR,2,FALSE))+I642,"")</f>
        <v/>
      </c>
      <c r="J643" s="3" t="str">
        <f>IF(AND($A643&lt;&gt;"",J$1&lt;&gt;""),SUMIFS(VM,Fecha,$A643,Linea,VLOOKUP(J$1,Data!$AP:$AR,3,FALSE),Cuenta,VLOOKUP(J$1,Data!$AP:$AR,2,FALSE))+SUMIFS(FX,Fecha,$A643,Linea,VLOOKUP(J$1,Data!$AP:$AR,3,FALSE),Cuenta,VLOOKUP(J$1,Data!$AP:$AR,2,FALSE))+J642,"")</f>
        <v/>
      </c>
      <c r="K643" s="3" t="str">
        <f>IF(AND($A643&lt;&gt;"",K$1&lt;&gt;""),SUMIFS(VM,Fecha,$A643,Linea,VLOOKUP(K$1,Data!$AP:$AR,3,FALSE),Cuenta,VLOOKUP(K$1,Data!$AP:$AR,2,FALSE))+SUMIFS(FX,Fecha,$A643,Linea,VLOOKUP(K$1,Data!$AP:$AR,3,FALSE),Cuenta,VLOOKUP(K$1,Data!$AP:$AR,2,FALSE))+K642,"")</f>
        <v/>
      </c>
      <c r="L643" s="3" t="str">
        <f>IF(AND($A643&lt;&gt;"",L$1&lt;&gt;""),SUMIFS(VM,Fecha,$A643,Linea,VLOOKUP(L$1,Data!$AP:$AR,3,FALSE),Cuenta,VLOOKUP(L$1,Data!$AP:$AR,2,FALSE))+SUMIFS(FX,Fecha,$A643,Linea,VLOOKUP(L$1,Data!$AP:$AR,3,FALSE),Cuenta,VLOOKUP(L$1,Data!$AP:$AR,2,FALSE))+L642,"")</f>
        <v/>
      </c>
      <c r="M643" s="3" t="str">
        <f>IF(AND($A643&lt;&gt;"",M$1&lt;&gt;""),SUMIFS(VM,Fecha,$A643,Linea,VLOOKUP(M$1,Data!$AP:$AR,3,FALSE),Cuenta,VLOOKUP(M$1,Data!$AP:$AR,2,FALSE))+SUMIFS(FX,Fecha,$A643,Linea,VLOOKUP(M$1,Data!$AP:$AR,3,FALSE),Cuenta,VLOOKUP(M$1,Data!$AP:$AR,2,FALSE))+M642,"")</f>
        <v/>
      </c>
      <c r="N643" s="3" t="str">
        <f>IF(AND($A643&lt;&gt;"",N$1&lt;&gt;""),SUMIFS(VM,Fecha,$A643,Linea,VLOOKUP(N$1,Data!$AP:$AR,3,FALSE),Cuenta,VLOOKUP(N$1,Data!$AP:$AR,2,FALSE))+SUMIFS(FX,Fecha,$A643,Linea,VLOOKUP(N$1,Data!$AP:$AR,3,FALSE),Cuenta,VLOOKUP(N$1,Data!$AP:$AR,2,FALSE))+N642,"")</f>
        <v/>
      </c>
    </row>
    <row r="644" spans="2:14" x14ac:dyDescent="0.25">
      <c r="B644" s="3" t="str">
        <f>IF(AND($A644&lt;&gt;"",B$1&lt;&gt;""),SUMIFS(VM,Fecha,$A644,Linea,VLOOKUP(B$1,Data!$AP:$AR,3,FALSE),Cuenta,VLOOKUP(B$1,Data!$AP:$AR,2,FALSE))+SUMIFS(FX,Fecha,$A644,Linea,VLOOKUP(B$1,Data!$AP:$AR,3,FALSE),Cuenta,VLOOKUP(B$1,Data!$AP:$AR,2,FALSE))+B643,"")</f>
        <v/>
      </c>
      <c r="C644" s="3" t="str">
        <f>IF(AND($A644&lt;&gt;"",C$1&lt;&gt;""),SUMIFS(VM,Fecha,$A644,Linea,VLOOKUP(C$1,Data!$AP:$AR,3,FALSE),Cuenta,VLOOKUP(C$1,Data!$AP:$AR,2,FALSE))+SUMIFS(FX,Fecha,$A644,Linea,VLOOKUP(C$1,Data!$AP:$AR,3,FALSE),Cuenta,VLOOKUP(C$1,Data!$AP:$AR,2,FALSE))+C643,"")</f>
        <v/>
      </c>
      <c r="D644" s="3" t="str">
        <f>IF(AND($A644&lt;&gt;"",D$1&lt;&gt;""),SUMIFS(VM,Fecha,$A644,Linea,VLOOKUP(D$1,Data!$AP:$AR,3,FALSE),Cuenta,VLOOKUP(D$1,Data!$AP:$AR,2,FALSE))+SUMIFS(FX,Fecha,$A644,Linea,VLOOKUP(D$1,Data!$AP:$AR,3,FALSE),Cuenta,VLOOKUP(D$1,Data!$AP:$AR,2,FALSE))+D643,"")</f>
        <v/>
      </c>
      <c r="E644" s="3" t="str">
        <f>IF(AND($A644&lt;&gt;"",E$1&lt;&gt;""),SUMIFS(VM,Fecha,$A644,Linea,VLOOKUP(E$1,Data!$AP:$AR,3,FALSE),Cuenta,VLOOKUP(E$1,Data!$AP:$AR,2,FALSE))+SUMIFS(FX,Fecha,$A644,Linea,VLOOKUP(E$1,Data!$AP:$AR,3,FALSE),Cuenta,VLOOKUP(E$1,Data!$AP:$AR,2,FALSE))+E643,"")</f>
        <v/>
      </c>
      <c r="F644" s="3" t="str">
        <f>IF(AND($A644&lt;&gt;"",F$1&lt;&gt;""),SUMIFS(VM,Fecha,$A644,Linea,VLOOKUP(F$1,Data!$AP:$AR,3,FALSE),Cuenta,VLOOKUP(F$1,Data!$AP:$AR,2,FALSE))+SUMIFS(FX,Fecha,$A644,Linea,VLOOKUP(F$1,Data!$AP:$AR,3,FALSE),Cuenta,VLOOKUP(F$1,Data!$AP:$AR,2,FALSE))+F643,"")</f>
        <v/>
      </c>
      <c r="G644" s="3" t="str">
        <f>IF(AND($A644&lt;&gt;"",G$1&lt;&gt;""),SUMIFS(VM,Fecha,$A644,Linea,VLOOKUP(G$1,Data!$AP:$AR,3,FALSE),Cuenta,VLOOKUP(G$1,Data!$AP:$AR,2,FALSE))+SUMIFS(FX,Fecha,$A644,Linea,VLOOKUP(G$1,Data!$AP:$AR,3,FALSE),Cuenta,VLOOKUP(G$1,Data!$AP:$AR,2,FALSE))+G643,"")</f>
        <v/>
      </c>
      <c r="H644" s="3" t="str">
        <f>IF(AND($A644&lt;&gt;"",H$1&lt;&gt;""),SUMIFS(VM,Fecha,$A644,Linea,VLOOKUP(H$1,Data!$AP:$AR,3,FALSE),Cuenta,VLOOKUP(H$1,Data!$AP:$AR,2,FALSE))+SUMIFS(FX,Fecha,$A644,Linea,VLOOKUP(H$1,Data!$AP:$AR,3,FALSE),Cuenta,VLOOKUP(H$1,Data!$AP:$AR,2,FALSE))+H643,"")</f>
        <v/>
      </c>
      <c r="I644" s="3" t="str">
        <f>IF(AND($A644&lt;&gt;"",I$1&lt;&gt;""),SUMIFS(VM,Fecha,$A644,Linea,VLOOKUP(I$1,Data!$AP:$AR,3,FALSE),Cuenta,VLOOKUP(I$1,Data!$AP:$AR,2,FALSE))+SUMIFS(FX,Fecha,$A644,Linea,VLOOKUP(I$1,Data!$AP:$AR,3,FALSE),Cuenta,VLOOKUP(I$1,Data!$AP:$AR,2,FALSE))+I643,"")</f>
        <v/>
      </c>
      <c r="J644" s="3" t="str">
        <f>IF(AND($A644&lt;&gt;"",J$1&lt;&gt;""),SUMIFS(VM,Fecha,$A644,Linea,VLOOKUP(J$1,Data!$AP:$AR,3,FALSE),Cuenta,VLOOKUP(J$1,Data!$AP:$AR,2,FALSE))+SUMIFS(FX,Fecha,$A644,Linea,VLOOKUP(J$1,Data!$AP:$AR,3,FALSE),Cuenta,VLOOKUP(J$1,Data!$AP:$AR,2,FALSE))+J643,"")</f>
        <v/>
      </c>
      <c r="K644" s="3" t="str">
        <f>IF(AND($A644&lt;&gt;"",K$1&lt;&gt;""),SUMIFS(VM,Fecha,$A644,Linea,VLOOKUP(K$1,Data!$AP:$AR,3,FALSE),Cuenta,VLOOKUP(K$1,Data!$AP:$AR,2,FALSE))+SUMIFS(FX,Fecha,$A644,Linea,VLOOKUP(K$1,Data!$AP:$AR,3,FALSE),Cuenta,VLOOKUP(K$1,Data!$AP:$AR,2,FALSE))+K643,"")</f>
        <v/>
      </c>
      <c r="L644" s="3" t="str">
        <f>IF(AND($A644&lt;&gt;"",L$1&lt;&gt;""),SUMIFS(VM,Fecha,$A644,Linea,VLOOKUP(L$1,Data!$AP:$AR,3,FALSE),Cuenta,VLOOKUP(L$1,Data!$AP:$AR,2,FALSE))+SUMIFS(FX,Fecha,$A644,Linea,VLOOKUP(L$1,Data!$AP:$AR,3,FALSE),Cuenta,VLOOKUP(L$1,Data!$AP:$AR,2,FALSE))+L643,"")</f>
        <v/>
      </c>
      <c r="M644" s="3" t="str">
        <f>IF(AND($A644&lt;&gt;"",M$1&lt;&gt;""),SUMIFS(VM,Fecha,$A644,Linea,VLOOKUP(M$1,Data!$AP:$AR,3,FALSE),Cuenta,VLOOKUP(M$1,Data!$AP:$AR,2,FALSE))+SUMIFS(FX,Fecha,$A644,Linea,VLOOKUP(M$1,Data!$AP:$AR,3,FALSE),Cuenta,VLOOKUP(M$1,Data!$AP:$AR,2,FALSE))+M643,"")</f>
        <v/>
      </c>
      <c r="N644" s="3" t="str">
        <f>IF(AND($A644&lt;&gt;"",N$1&lt;&gt;""),SUMIFS(VM,Fecha,$A644,Linea,VLOOKUP(N$1,Data!$AP:$AR,3,FALSE),Cuenta,VLOOKUP(N$1,Data!$AP:$AR,2,FALSE))+SUMIFS(FX,Fecha,$A644,Linea,VLOOKUP(N$1,Data!$AP:$AR,3,FALSE),Cuenta,VLOOKUP(N$1,Data!$AP:$AR,2,FALSE))+N643,"")</f>
        <v/>
      </c>
    </row>
    <row r="645" spans="2:14" x14ac:dyDescent="0.25">
      <c r="B645" s="3" t="str">
        <f>IF(AND($A645&lt;&gt;"",B$1&lt;&gt;""),SUMIFS(VM,Fecha,$A645,Linea,VLOOKUP(B$1,Data!$AP:$AR,3,FALSE),Cuenta,VLOOKUP(B$1,Data!$AP:$AR,2,FALSE))+SUMIFS(FX,Fecha,$A645,Linea,VLOOKUP(B$1,Data!$AP:$AR,3,FALSE),Cuenta,VLOOKUP(B$1,Data!$AP:$AR,2,FALSE))+B644,"")</f>
        <v/>
      </c>
      <c r="C645" s="3" t="str">
        <f>IF(AND($A645&lt;&gt;"",C$1&lt;&gt;""),SUMIFS(VM,Fecha,$A645,Linea,VLOOKUP(C$1,Data!$AP:$AR,3,FALSE),Cuenta,VLOOKUP(C$1,Data!$AP:$AR,2,FALSE))+SUMIFS(FX,Fecha,$A645,Linea,VLOOKUP(C$1,Data!$AP:$AR,3,FALSE),Cuenta,VLOOKUP(C$1,Data!$AP:$AR,2,FALSE))+C644,"")</f>
        <v/>
      </c>
      <c r="D645" s="3" t="str">
        <f>IF(AND($A645&lt;&gt;"",D$1&lt;&gt;""),SUMIFS(VM,Fecha,$A645,Linea,VLOOKUP(D$1,Data!$AP:$AR,3,FALSE),Cuenta,VLOOKUP(D$1,Data!$AP:$AR,2,FALSE))+SUMIFS(FX,Fecha,$A645,Linea,VLOOKUP(D$1,Data!$AP:$AR,3,FALSE),Cuenta,VLOOKUP(D$1,Data!$AP:$AR,2,FALSE))+D644,"")</f>
        <v/>
      </c>
      <c r="E645" s="3" t="str">
        <f>IF(AND($A645&lt;&gt;"",E$1&lt;&gt;""),SUMIFS(VM,Fecha,$A645,Linea,VLOOKUP(E$1,Data!$AP:$AR,3,FALSE),Cuenta,VLOOKUP(E$1,Data!$AP:$AR,2,FALSE))+SUMIFS(FX,Fecha,$A645,Linea,VLOOKUP(E$1,Data!$AP:$AR,3,FALSE),Cuenta,VLOOKUP(E$1,Data!$AP:$AR,2,FALSE))+E644,"")</f>
        <v/>
      </c>
      <c r="F645" s="3" t="str">
        <f>IF(AND($A645&lt;&gt;"",F$1&lt;&gt;""),SUMIFS(VM,Fecha,$A645,Linea,VLOOKUP(F$1,Data!$AP:$AR,3,FALSE),Cuenta,VLOOKUP(F$1,Data!$AP:$AR,2,FALSE))+SUMIFS(FX,Fecha,$A645,Linea,VLOOKUP(F$1,Data!$AP:$AR,3,FALSE),Cuenta,VLOOKUP(F$1,Data!$AP:$AR,2,FALSE))+F644,"")</f>
        <v/>
      </c>
      <c r="G645" s="3" t="str">
        <f>IF(AND($A645&lt;&gt;"",G$1&lt;&gt;""),SUMIFS(VM,Fecha,$A645,Linea,VLOOKUP(G$1,Data!$AP:$AR,3,FALSE),Cuenta,VLOOKUP(G$1,Data!$AP:$AR,2,FALSE))+SUMIFS(FX,Fecha,$A645,Linea,VLOOKUP(G$1,Data!$AP:$AR,3,FALSE),Cuenta,VLOOKUP(G$1,Data!$AP:$AR,2,FALSE))+G644,"")</f>
        <v/>
      </c>
      <c r="H645" s="3" t="str">
        <f>IF(AND($A645&lt;&gt;"",H$1&lt;&gt;""),SUMIFS(VM,Fecha,$A645,Linea,VLOOKUP(H$1,Data!$AP:$AR,3,FALSE),Cuenta,VLOOKUP(H$1,Data!$AP:$AR,2,FALSE))+SUMIFS(FX,Fecha,$A645,Linea,VLOOKUP(H$1,Data!$AP:$AR,3,FALSE),Cuenta,VLOOKUP(H$1,Data!$AP:$AR,2,FALSE))+H644,"")</f>
        <v/>
      </c>
      <c r="I645" s="3" t="str">
        <f>IF(AND($A645&lt;&gt;"",I$1&lt;&gt;""),SUMIFS(VM,Fecha,$A645,Linea,VLOOKUP(I$1,Data!$AP:$AR,3,FALSE),Cuenta,VLOOKUP(I$1,Data!$AP:$AR,2,FALSE))+SUMIFS(FX,Fecha,$A645,Linea,VLOOKUP(I$1,Data!$AP:$AR,3,FALSE),Cuenta,VLOOKUP(I$1,Data!$AP:$AR,2,FALSE))+I644,"")</f>
        <v/>
      </c>
      <c r="J645" s="3" t="str">
        <f>IF(AND($A645&lt;&gt;"",J$1&lt;&gt;""),SUMIFS(VM,Fecha,$A645,Linea,VLOOKUP(J$1,Data!$AP:$AR,3,FALSE),Cuenta,VLOOKUP(J$1,Data!$AP:$AR,2,FALSE))+SUMIFS(FX,Fecha,$A645,Linea,VLOOKUP(J$1,Data!$AP:$AR,3,FALSE),Cuenta,VLOOKUP(J$1,Data!$AP:$AR,2,FALSE))+J644,"")</f>
        <v/>
      </c>
      <c r="K645" s="3" t="str">
        <f>IF(AND($A645&lt;&gt;"",K$1&lt;&gt;""),SUMIFS(VM,Fecha,$A645,Linea,VLOOKUP(K$1,Data!$AP:$AR,3,FALSE),Cuenta,VLOOKUP(K$1,Data!$AP:$AR,2,FALSE))+SUMIFS(FX,Fecha,$A645,Linea,VLOOKUP(K$1,Data!$AP:$AR,3,FALSE),Cuenta,VLOOKUP(K$1,Data!$AP:$AR,2,FALSE))+K644,"")</f>
        <v/>
      </c>
      <c r="L645" s="3" t="str">
        <f>IF(AND($A645&lt;&gt;"",L$1&lt;&gt;""),SUMIFS(VM,Fecha,$A645,Linea,VLOOKUP(L$1,Data!$AP:$AR,3,FALSE),Cuenta,VLOOKUP(L$1,Data!$AP:$AR,2,FALSE))+SUMIFS(FX,Fecha,$A645,Linea,VLOOKUP(L$1,Data!$AP:$AR,3,FALSE),Cuenta,VLOOKUP(L$1,Data!$AP:$AR,2,FALSE))+L644,"")</f>
        <v/>
      </c>
      <c r="M645" s="3" t="str">
        <f>IF(AND($A645&lt;&gt;"",M$1&lt;&gt;""),SUMIFS(VM,Fecha,$A645,Linea,VLOOKUP(M$1,Data!$AP:$AR,3,FALSE),Cuenta,VLOOKUP(M$1,Data!$AP:$AR,2,FALSE))+SUMIFS(FX,Fecha,$A645,Linea,VLOOKUP(M$1,Data!$AP:$AR,3,FALSE),Cuenta,VLOOKUP(M$1,Data!$AP:$AR,2,FALSE))+M644,"")</f>
        <v/>
      </c>
      <c r="N645" s="3" t="str">
        <f>IF(AND($A645&lt;&gt;"",N$1&lt;&gt;""),SUMIFS(VM,Fecha,$A645,Linea,VLOOKUP(N$1,Data!$AP:$AR,3,FALSE),Cuenta,VLOOKUP(N$1,Data!$AP:$AR,2,FALSE))+SUMIFS(FX,Fecha,$A645,Linea,VLOOKUP(N$1,Data!$AP:$AR,3,FALSE),Cuenta,VLOOKUP(N$1,Data!$AP:$AR,2,FALSE))+N644,"")</f>
        <v/>
      </c>
    </row>
    <row r="646" spans="2:14" x14ac:dyDescent="0.25">
      <c r="B646" s="3" t="str">
        <f>IF(AND($A646&lt;&gt;"",B$1&lt;&gt;""),SUMIFS(VM,Fecha,$A646,Linea,VLOOKUP(B$1,Data!$AP:$AR,3,FALSE),Cuenta,VLOOKUP(B$1,Data!$AP:$AR,2,FALSE))+SUMIFS(FX,Fecha,$A646,Linea,VLOOKUP(B$1,Data!$AP:$AR,3,FALSE),Cuenta,VLOOKUP(B$1,Data!$AP:$AR,2,FALSE))+B645,"")</f>
        <v/>
      </c>
      <c r="C646" s="3" t="str">
        <f>IF(AND($A646&lt;&gt;"",C$1&lt;&gt;""),SUMIFS(VM,Fecha,$A646,Linea,VLOOKUP(C$1,Data!$AP:$AR,3,FALSE),Cuenta,VLOOKUP(C$1,Data!$AP:$AR,2,FALSE))+SUMIFS(FX,Fecha,$A646,Linea,VLOOKUP(C$1,Data!$AP:$AR,3,FALSE),Cuenta,VLOOKUP(C$1,Data!$AP:$AR,2,FALSE))+C645,"")</f>
        <v/>
      </c>
      <c r="D646" s="3" t="str">
        <f>IF(AND($A646&lt;&gt;"",D$1&lt;&gt;""),SUMIFS(VM,Fecha,$A646,Linea,VLOOKUP(D$1,Data!$AP:$AR,3,FALSE),Cuenta,VLOOKUP(D$1,Data!$AP:$AR,2,FALSE))+SUMIFS(FX,Fecha,$A646,Linea,VLOOKUP(D$1,Data!$AP:$AR,3,FALSE),Cuenta,VLOOKUP(D$1,Data!$AP:$AR,2,FALSE))+D645,"")</f>
        <v/>
      </c>
      <c r="E646" s="3" t="str">
        <f>IF(AND($A646&lt;&gt;"",E$1&lt;&gt;""),SUMIFS(VM,Fecha,$A646,Linea,VLOOKUP(E$1,Data!$AP:$AR,3,FALSE),Cuenta,VLOOKUP(E$1,Data!$AP:$AR,2,FALSE))+SUMIFS(FX,Fecha,$A646,Linea,VLOOKUP(E$1,Data!$AP:$AR,3,FALSE),Cuenta,VLOOKUP(E$1,Data!$AP:$AR,2,FALSE))+E645,"")</f>
        <v/>
      </c>
      <c r="F646" s="3" t="str">
        <f>IF(AND($A646&lt;&gt;"",F$1&lt;&gt;""),SUMIFS(VM,Fecha,$A646,Linea,VLOOKUP(F$1,Data!$AP:$AR,3,FALSE),Cuenta,VLOOKUP(F$1,Data!$AP:$AR,2,FALSE))+SUMIFS(FX,Fecha,$A646,Linea,VLOOKUP(F$1,Data!$AP:$AR,3,FALSE),Cuenta,VLOOKUP(F$1,Data!$AP:$AR,2,FALSE))+F645,"")</f>
        <v/>
      </c>
      <c r="G646" s="3" t="str">
        <f>IF(AND($A646&lt;&gt;"",G$1&lt;&gt;""),SUMIFS(VM,Fecha,$A646,Linea,VLOOKUP(G$1,Data!$AP:$AR,3,FALSE),Cuenta,VLOOKUP(G$1,Data!$AP:$AR,2,FALSE))+SUMIFS(FX,Fecha,$A646,Linea,VLOOKUP(G$1,Data!$AP:$AR,3,FALSE),Cuenta,VLOOKUP(G$1,Data!$AP:$AR,2,FALSE))+G645,"")</f>
        <v/>
      </c>
      <c r="H646" s="3" t="str">
        <f>IF(AND($A646&lt;&gt;"",H$1&lt;&gt;""),SUMIFS(VM,Fecha,$A646,Linea,VLOOKUP(H$1,Data!$AP:$AR,3,FALSE),Cuenta,VLOOKUP(H$1,Data!$AP:$AR,2,FALSE))+SUMIFS(FX,Fecha,$A646,Linea,VLOOKUP(H$1,Data!$AP:$AR,3,FALSE),Cuenta,VLOOKUP(H$1,Data!$AP:$AR,2,FALSE))+H645,"")</f>
        <v/>
      </c>
      <c r="I646" s="3" t="str">
        <f>IF(AND($A646&lt;&gt;"",I$1&lt;&gt;""),SUMIFS(VM,Fecha,$A646,Linea,VLOOKUP(I$1,Data!$AP:$AR,3,FALSE),Cuenta,VLOOKUP(I$1,Data!$AP:$AR,2,FALSE))+SUMIFS(FX,Fecha,$A646,Linea,VLOOKUP(I$1,Data!$AP:$AR,3,FALSE),Cuenta,VLOOKUP(I$1,Data!$AP:$AR,2,FALSE))+I645,"")</f>
        <v/>
      </c>
      <c r="J646" s="3" t="str">
        <f>IF(AND($A646&lt;&gt;"",J$1&lt;&gt;""),SUMIFS(VM,Fecha,$A646,Linea,VLOOKUP(J$1,Data!$AP:$AR,3,FALSE),Cuenta,VLOOKUP(J$1,Data!$AP:$AR,2,FALSE))+SUMIFS(FX,Fecha,$A646,Linea,VLOOKUP(J$1,Data!$AP:$AR,3,FALSE),Cuenta,VLOOKUP(J$1,Data!$AP:$AR,2,FALSE))+J645,"")</f>
        <v/>
      </c>
      <c r="K646" s="3" t="str">
        <f>IF(AND($A646&lt;&gt;"",K$1&lt;&gt;""),SUMIFS(VM,Fecha,$A646,Linea,VLOOKUP(K$1,Data!$AP:$AR,3,FALSE),Cuenta,VLOOKUP(K$1,Data!$AP:$AR,2,FALSE))+SUMIFS(FX,Fecha,$A646,Linea,VLOOKUP(K$1,Data!$AP:$AR,3,FALSE),Cuenta,VLOOKUP(K$1,Data!$AP:$AR,2,FALSE))+K645,"")</f>
        <v/>
      </c>
      <c r="L646" s="3" t="str">
        <f>IF(AND($A646&lt;&gt;"",L$1&lt;&gt;""),SUMIFS(VM,Fecha,$A646,Linea,VLOOKUP(L$1,Data!$AP:$AR,3,FALSE),Cuenta,VLOOKUP(L$1,Data!$AP:$AR,2,FALSE))+SUMIFS(FX,Fecha,$A646,Linea,VLOOKUP(L$1,Data!$AP:$AR,3,FALSE),Cuenta,VLOOKUP(L$1,Data!$AP:$AR,2,FALSE))+L645,"")</f>
        <v/>
      </c>
      <c r="M646" s="3" t="str">
        <f>IF(AND($A646&lt;&gt;"",M$1&lt;&gt;""),SUMIFS(VM,Fecha,$A646,Linea,VLOOKUP(M$1,Data!$AP:$AR,3,FALSE),Cuenta,VLOOKUP(M$1,Data!$AP:$AR,2,FALSE))+SUMIFS(FX,Fecha,$A646,Linea,VLOOKUP(M$1,Data!$AP:$AR,3,FALSE),Cuenta,VLOOKUP(M$1,Data!$AP:$AR,2,FALSE))+M645,"")</f>
        <v/>
      </c>
      <c r="N646" s="3" t="str">
        <f>IF(AND($A646&lt;&gt;"",N$1&lt;&gt;""),SUMIFS(VM,Fecha,$A646,Linea,VLOOKUP(N$1,Data!$AP:$AR,3,FALSE),Cuenta,VLOOKUP(N$1,Data!$AP:$AR,2,FALSE))+SUMIFS(FX,Fecha,$A646,Linea,VLOOKUP(N$1,Data!$AP:$AR,3,FALSE),Cuenta,VLOOKUP(N$1,Data!$AP:$AR,2,FALSE))+N645,"")</f>
        <v/>
      </c>
    </row>
    <row r="647" spans="2:14" x14ac:dyDescent="0.25">
      <c r="B647" s="3" t="str">
        <f>IF(AND($A647&lt;&gt;"",B$1&lt;&gt;""),SUMIFS(VM,Fecha,$A647,Linea,VLOOKUP(B$1,Data!$AP:$AR,3,FALSE),Cuenta,VLOOKUP(B$1,Data!$AP:$AR,2,FALSE))+SUMIFS(FX,Fecha,$A647,Linea,VLOOKUP(B$1,Data!$AP:$AR,3,FALSE),Cuenta,VLOOKUP(B$1,Data!$AP:$AR,2,FALSE))+B646,"")</f>
        <v/>
      </c>
      <c r="C647" s="3" t="str">
        <f>IF(AND($A647&lt;&gt;"",C$1&lt;&gt;""),SUMIFS(VM,Fecha,$A647,Linea,VLOOKUP(C$1,Data!$AP:$AR,3,FALSE),Cuenta,VLOOKUP(C$1,Data!$AP:$AR,2,FALSE))+SUMIFS(FX,Fecha,$A647,Linea,VLOOKUP(C$1,Data!$AP:$AR,3,FALSE),Cuenta,VLOOKUP(C$1,Data!$AP:$AR,2,FALSE))+C646,"")</f>
        <v/>
      </c>
      <c r="D647" s="3" t="str">
        <f>IF(AND($A647&lt;&gt;"",D$1&lt;&gt;""),SUMIFS(VM,Fecha,$A647,Linea,VLOOKUP(D$1,Data!$AP:$AR,3,FALSE),Cuenta,VLOOKUP(D$1,Data!$AP:$AR,2,FALSE))+SUMIFS(FX,Fecha,$A647,Linea,VLOOKUP(D$1,Data!$AP:$AR,3,FALSE),Cuenta,VLOOKUP(D$1,Data!$AP:$AR,2,FALSE))+D646,"")</f>
        <v/>
      </c>
      <c r="E647" s="3" t="str">
        <f>IF(AND($A647&lt;&gt;"",E$1&lt;&gt;""),SUMIFS(VM,Fecha,$A647,Linea,VLOOKUP(E$1,Data!$AP:$AR,3,FALSE),Cuenta,VLOOKUP(E$1,Data!$AP:$AR,2,FALSE))+SUMIFS(FX,Fecha,$A647,Linea,VLOOKUP(E$1,Data!$AP:$AR,3,FALSE),Cuenta,VLOOKUP(E$1,Data!$AP:$AR,2,FALSE))+E646,"")</f>
        <v/>
      </c>
      <c r="F647" s="3" t="str">
        <f>IF(AND($A647&lt;&gt;"",F$1&lt;&gt;""),SUMIFS(VM,Fecha,$A647,Linea,VLOOKUP(F$1,Data!$AP:$AR,3,FALSE),Cuenta,VLOOKUP(F$1,Data!$AP:$AR,2,FALSE))+SUMIFS(FX,Fecha,$A647,Linea,VLOOKUP(F$1,Data!$AP:$AR,3,FALSE),Cuenta,VLOOKUP(F$1,Data!$AP:$AR,2,FALSE))+F646,"")</f>
        <v/>
      </c>
      <c r="G647" s="3" t="str">
        <f>IF(AND($A647&lt;&gt;"",G$1&lt;&gt;""),SUMIFS(VM,Fecha,$A647,Linea,VLOOKUP(G$1,Data!$AP:$AR,3,FALSE),Cuenta,VLOOKUP(G$1,Data!$AP:$AR,2,FALSE))+SUMIFS(FX,Fecha,$A647,Linea,VLOOKUP(G$1,Data!$AP:$AR,3,FALSE),Cuenta,VLOOKUP(G$1,Data!$AP:$AR,2,FALSE))+G646,"")</f>
        <v/>
      </c>
      <c r="H647" s="3" t="str">
        <f>IF(AND($A647&lt;&gt;"",H$1&lt;&gt;""),SUMIFS(VM,Fecha,$A647,Linea,VLOOKUP(H$1,Data!$AP:$AR,3,FALSE),Cuenta,VLOOKUP(H$1,Data!$AP:$AR,2,FALSE))+SUMIFS(FX,Fecha,$A647,Linea,VLOOKUP(H$1,Data!$AP:$AR,3,FALSE),Cuenta,VLOOKUP(H$1,Data!$AP:$AR,2,FALSE))+H646,"")</f>
        <v/>
      </c>
      <c r="I647" s="3" t="str">
        <f>IF(AND($A647&lt;&gt;"",I$1&lt;&gt;""),SUMIFS(VM,Fecha,$A647,Linea,VLOOKUP(I$1,Data!$AP:$AR,3,FALSE),Cuenta,VLOOKUP(I$1,Data!$AP:$AR,2,FALSE))+SUMIFS(FX,Fecha,$A647,Linea,VLOOKUP(I$1,Data!$AP:$AR,3,FALSE),Cuenta,VLOOKUP(I$1,Data!$AP:$AR,2,FALSE))+I646,"")</f>
        <v/>
      </c>
      <c r="J647" s="3" t="str">
        <f>IF(AND($A647&lt;&gt;"",J$1&lt;&gt;""),SUMIFS(VM,Fecha,$A647,Linea,VLOOKUP(J$1,Data!$AP:$AR,3,FALSE),Cuenta,VLOOKUP(J$1,Data!$AP:$AR,2,FALSE))+SUMIFS(FX,Fecha,$A647,Linea,VLOOKUP(J$1,Data!$AP:$AR,3,FALSE),Cuenta,VLOOKUP(J$1,Data!$AP:$AR,2,FALSE))+J646,"")</f>
        <v/>
      </c>
      <c r="K647" s="3" t="str">
        <f>IF(AND($A647&lt;&gt;"",K$1&lt;&gt;""),SUMIFS(VM,Fecha,$A647,Linea,VLOOKUP(K$1,Data!$AP:$AR,3,FALSE),Cuenta,VLOOKUP(K$1,Data!$AP:$AR,2,FALSE))+SUMIFS(FX,Fecha,$A647,Linea,VLOOKUP(K$1,Data!$AP:$AR,3,FALSE),Cuenta,VLOOKUP(K$1,Data!$AP:$AR,2,FALSE))+K646,"")</f>
        <v/>
      </c>
      <c r="L647" s="3" t="str">
        <f>IF(AND($A647&lt;&gt;"",L$1&lt;&gt;""),SUMIFS(VM,Fecha,$A647,Linea,VLOOKUP(L$1,Data!$AP:$AR,3,FALSE),Cuenta,VLOOKUP(L$1,Data!$AP:$AR,2,FALSE))+SUMIFS(FX,Fecha,$A647,Linea,VLOOKUP(L$1,Data!$AP:$AR,3,FALSE),Cuenta,VLOOKUP(L$1,Data!$AP:$AR,2,FALSE))+L646,"")</f>
        <v/>
      </c>
      <c r="M647" s="3" t="str">
        <f>IF(AND($A647&lt;&gt;"",M$1&lt;&gt;""),SUMIFS(VM,Fecha,$A647,Linea,VLOOKUP(M$1,Data!$AP:$AR,3,FALSE),Cuenta,VLOOKUP(M$1,Data!$AP:$AR,2,FALSE))+SUMIFS(FX,Fecha,$A647,Linea,VLOOKUP(M$1,Data!$AP:$AR,3,FALSE),Cuenta,VLOOKUP(M$1,Data!$AP:$AR,2,FALSE))+M646,"")</f>
        <v/>
      </c>
      <c r="N647" s="3" t="str">
        <f>IF(AND($A647&lt;&gt;"",N$1&lt;&gt;""),SUMIFS(VM,Fecha,$A647,Linea,VLOOKUP(N$1,Data!$AP:$AR,3,FALSE),Cuenta,VLOOKUP(N$1,Data!$AP:$AR,2,FALSE))+SUMIFS(FX,Fecha,$A647,Linea,VLOOKUP(N$1,Data!$AP:$AR,3,FALSE),Cuenta,VLOOKUP(N$1,Data!$AP:$AR,2,FALSE))+N646,"")</f>
        <v/>
      </c>
    </row>
    <row r="648" spans="2:14" x14ac:dyDescent="0.25">
      <c r="B648" s="3" t="str">
        <f>IF(AND($A648&lt;&gt;"",B$1&lt;&gt;""),SUMIFS(VM,Fecha,$A648,Linea,VLOOKUP(B$1,Data!$AP:$AR,3,FALSE),Cuenta,VLOOKUP(B$1,Data!$AP:$AR,2,FALSE))+SUMIFS(FX,Fecha,$A648,Linea,VLOOKUP(B$1,Data!$AP:$AR,3,FALSE),Cuenta,VLOOKUP(B$1,Data!$AP:$AR,2,FALSE))+B647,"")</f>
        <v/>
      </c>
      <c r="C648" s="3" t="str">
        <f>IF(AND($A648&lt;&gt;"",C$1&lt;&gt;""),SUMIFS(VM,Fecha,$A648,Linea,VLOOKUP(C$1,Data!$AP:$AR,3,FALSE),Cuenta,VLOOKUP(C$1,Data!$AP:$AR,2,FALSE))+SUMIFS(FX,Fecha,$A648,Linea,VLOOKUP(C$1,Data!$AP:$AR,3,FALSE),Cuenta,VLOOKUP(C$1,Data!$AP:$AR,2,FALSE))+C647,"")</f>
        <v/>
      </c>
      <c r="D648" s="3" t="str">
        <f>IF(AND($A648&lt;&gt;"",D$1&lt;&gt;""),SUMIFS(VM,Fecha,$A648,Linea,VLOOKUP(D$1,Data!$AP:$AR,3,FALSE),Cuenta,VLOOKUP(D$1,Data!$AP:$AR,2,FALSE))+SUMIFS(FX,Fecha,$A648,Linea,VLOOKUP(D$1,Data!$AP:$AR,3,FALSE),Cuenta,VLOOKUP(D$1,Data!$AP:$AR,2,FALSE))+D647,"")</f>
        <v/>
      </c>
      <c r="E648" s="3" t="str">
        <f>IF(AND($A648&lt;&gt;"",E$1&lt;&gt;""),SUMIFS(VM,Fecha,$A648,Linea,VLOOKUP(E$1,Data!$AP:$AR,3,FALSE),Cuenta,VLOOKUP(E$1,Data!$AP:$AR,2,FALSE))+SUMIFS(FX,Fecha,$A648,Linea,VLOOKUP(E$1,Data!$AP:$AR,3,FALSE),Cuenta,VLOOKUP(E$1,Data!$AP:$AR,2,FALSE))+E647,"")</f>
        <v/>
      </c>
      <c r="F648" s="3" t="str">
        <f>IF(AND($A648&lt;&gt;"",F$1&lt;&gt;""),SUMIFS(VM,Fecha,$A648,Linea,VLOOKUP(F$1,Data!$AP:$AR,3,FALSE),Cuenta,VLOOKUP(F$1,Data!$AP:$AR,2,FALSE))+SUMIFS(FX,Fecha,$A648,Linea,VLOOKUP(F$1,Data!$AP:$AR,3,FALSE),Cuenta,VLOOKUP(F$1,Data!$AP:$AR,2,FALSE))+F647,"")</f>
        <v/>
      </c>
      <c r="G648" s="3" t="str">
        <f>IF(AND($A648&lt;&gt;"",G$1&lt;&gt;""),SUMIFS(VM,Fecha,$A648,Linea,VLOOKUP(G$1,Data!$AP:$AR,3,FALSE),Cuenta,VLOOKUP(G$1,Data!$AP:$AR,2,FALSE))+SUMIFS(FX,Fecha,$A648,Linea,VLOOKUP(G$1,Data!$AP:$AR,3,FALSE),Cuenta,VLOOKUP(G$1,Data!$AP:$AR,2,FALSE))+G647,"")</f>
        <v/>
      </c>
      <c r="H648" s="3" t="str">
        <f>IF(AND($A648&lt;&gt;"",H$1&lt;&gt;""),SUMIFS(VM,Fecha,$A648,Linea,VLOOKUP(H$1,Data!$AP:$AR,3,FALSE),Cuenta,VLOOKUP(H$1,Data!$AP:$AR,2,FALSE))+SUMIFS(FX,Fecha,$A648,Linea,VLOOKUP(H$1,Data!$AP:$AR,3,FALSE),Cuenta,VLOOKUP(H$1,Data!$AP:$AR,2,FALSE))+H647,"")</f>
        <v/>
      </c>
      <c r="I648" s="3" t="str">
        <f>IF(AND($A648&lt;&gt;"",I$1&lt;&gt;""),SUMIFS(VM,Fecha,$A648,Linea,VLOOKUP(I$1,Data!$AP:$AR,3,FALSE),Cuenta,VLOOKUP(I$1,Data!$AP:$AR,2,FALSE))+SUMIFS(FX,Fecha,$A648,Linea,VLOOKUP(I$1,Data!$AP:$AR,3,FALSE),Cuenta,VLOOKUP(I$1,Data!$AP:$AR,2,FALSE))+I647,"")</f>
        <v/>
      </c>
      <c r="J648" s="3" t="str">
        <f>IF(AND($A648&lt;&gt;"",J$1&lt;&gt;""),SUMIFS(VM,Fecha,$A648,Linea,VLOOKUP(J$1,Data!$AP:$AR,3,FALSE),Cuenta,VLOOKUP(J$1,Data!$AP:$AR,2,FALSE))+SUMIFS(FX,Fecha,$A648,Linea,VLOOKUP(J$1,Data!$AP:$AR,3,FALSE),Cuenta,VLOOKUP(J$1,Data!$AP:$AR,2,FALSE))+J647,"")</f>
        <v/>
      </c>
      <c r="K648" s="3" t="str">
        <f>IF(AND($A648&lt;&gt;"",K$1&lt;&gt;""),SUMIFS(VM,Fecha,$A648,Linea,VLOOKUP(K$1,Data!$AP:$AR,3,FALSE),Cuenta,VLOOKUP(K$1,Data!$AP:$AR,2,FALSE))+SUMIFS(FX,Fecha,$A648,Linea,VLOOKUP(K$1,Data!$AP:$AR,3,FALSE),Cuenta,VLOOKUP(K$1,Data!$AP:$AR,2,FALSE))+K647,"")</f>
        <v/>
      </c>
      <c r="L648" s="3" t="str">
        <f>IF(AND($A648&lt;&gt;"",L$1&lt;&gt;""),SUMIFS(VM,Fecha,$A648,Linea,VLOOKUP(L$1,Data!$AP:$AR,3,FALSE),Cuenta,VLOOKUP(L$1,Data!$AP:$AR,2,FALSE))+SUMIFS(FX,Fecha,$A648,Linea,VLOOKUP(L$1,Data!$AP:$AR,3,FALSE),Cuenta,VLOOKUP(L$1,Data!$AP:$AR,2,FALSE))+L647,"")</f>
        <v/>
      </c>
      <c r="M648" s="3" t="str">
        <f>IF(AND($A648&lt;&gt;"",M$1&lt;&gt;""),SUMIFS(VM,Fecha,$A648,Linea,VLOOKUP(M$1,Data!$AP:$AR,3,FALSE),Cuenta,VLOOKUP(M$1,Data!$AP:$AR,2,FALSE))+SUMIFS(FX,Fecha,$A648,Linea,VLOOKUP(M$1,Data!$AP:$AR,3,FALSE),Cuenta,VLOOKUP(M$1,Data!$AP:$AR,2,FALSE))+M647,"")</f>
        <v/>
      </c>
      <c r="N648" s="3" t="str">
        <f>IF(AND($A648&lt;&gt;"",N$1&lt;&gt;""),SUMIFS(VM,Fecha,$A648,Linea,VLOOKUP(N$1,Data!$AP:$AR,3,FALSE),Cuenta,VLOOKUP(N$1,Data!$AP:$AR,2,FALSE))+SUMIFS(FX,Fecha,$A648,Linea,VLOOKUP(N$1,Data!$AP:$AR,3,FALSE),Cuenta,VLOOKUP(N$1,Data!$AP:$AR,2,FALSE))+N647,"")</f>
        <v/>
      </c>
    </row>
    <row r="649" spans="2:14" x14ac:dyDescent="0.25">
      <c r="B649" s="3" t="str">
        <f>IF(AND($A649&lt;&gt;"",B$1&lt;&gt;""),SUMIFS(VM,Fecha,$A649,Linea,VLOOKUP(B$1,Data!$AP:$AR,3,FALSE),Cuenta,VLOOKUP(B$1,Data!$AP:$AR,2,FALSE))+SUMIFS(FX,Fecha,$A649,Linea,VLOOKUP(B$1,Data!$AP:$AR,3,FALSE),Cuenta,VLOOKUP(B$1,Data!$AP:$AR,2,FALSE))+B648,"")</f>
        <v/>
      </c>
      <c r="C649" s="3" t="str">
        <f>IF(AND($A649&lt;&gt;"",C$1&lt;&gt;""),SUMIFS(VM,Fecha,$A649,Linea,VLOOKUP(C$1,Data!$AP:$AR,3,FALSE),Cuenta,VLOOKUP(C$1,Data!$AP:$AR,2,FALSE))+SUMIFS(FX,Fecha,$A649,Linea,VLOOKUP(C$1,Data!$AP:$AR,3,FALSE),Cuenta,VLOOKUP(C$1,Data!$AP:$AR,2,FALSE))+C648,"")</f>
        <v/>
      </c>
      <c r="D649" s="3" t="str">
        <f>IF(AND($A649&lt;&gt;"",D$1&lt;&gt;""),SUMIFS(VM,Fecha,$A649,Linea,VLOOKUP(D$1,Data!$AP:$AR,3,FALSE),Cuenta,VLOOKUP(D$1,Data!$AP:$AR,2,FALSE))+SUMIFS(FX,Fecha,$A649,Linea,VLOOKUP(D$1,Data!$AP:$AR,3,FALSE),Cuenta,VLOOKUP(D$1,Data!$AP:$AR,2,FALSE))+D648,"")</f>
        <v/>
      </c>
      <c r="E649" s="3" t="str">
        <f>IF(AND($A649&lt;&gt;"",E$1&lt;&gt;""),SUMIFS(VM,Fecha,$A649,Linea,VLOOKUP(E$1,Data!$AP:$AR,3,FALSE),Cuenta,VLOOKUP(E$1,Data!$AP:$AR,2,FALSE))+SUMIFS(FX,Fecha,$A649,Linea,VLOOKUP(E$1,Data!$AP:$AR,3,FALSE),Cuenta,VLOOKUP(E$1,Data!$AP:$AR,2,FALSE))+E648,"")</f>
        <v/>
      </c>
      <c r="F649" s="3" t="str">
        <f>IF(AND($A649&lt;&gt;"",F$1&lt;&gt;""),SUMIFS(VM,Fecha,$A649,Linea,VLOOKUP(F$1,Data!$AP:$AR,3,FALSE),Cuenta,VLOOKUP(F$1,Data!$AP:$AR,2,FALSE))+SUMIFS(FX,Fecha,$A649,Linea,VLOOKUP(F$1,Data!$AP:$AR,3,FALSE),Cuenta,VLOOKUP(F$1,Data!$AP:$AR,2,FALSE))+F648,"")</f>
        <v/>
      </c>
      <c r="G649" s="3" t="str">
        <f>IF(AND($A649&lt;&gt;"",G$1&lt;&gt;""),SUMIFS(VM,Fecha,$A649,Linea,VLOOKUP(G$1,Data!$AP:$AR,3,FALSE),Cuenta,VLOOKUP(G$1,Data!$AP:$AR,2,FALSE))+SUMIFS(FX,Fecha,$A649,Linea,VLOOKUP(G$1,Data!$AP:$AR,3,FALSE),Cuenta,VLOOKUP(G$1,Data!$AP:$AR,2,FALSE))+G648,"")</f>
        <v/>
      </c>
      <c r="H649" s="3" t="str">
        <f>IF(AND($A649&lt;&gt;"",H$1&lt;&gt;""),SUMIFS(VM,Fecha,$A649,Linea,VLOOKUP(H$1,Data!$AP:$AR,3,FALSE),Cuenta,VLOOKUP(H$1,Data!$AP:$AR,2,FALSE))+SUMIFS(FX,Fecha,$A649,Linea,VLOOKUP(H$1,Data!$AP:$AR,3,FALSE),Cuenta,VLOOKUP(H$1,Data!$AP:$AR,2,FALSE))+H648,"")</f>
        <v/>
      </c>
      <c r="I649" s="3" t="str">
        <f>IF(AND($A649&lt;&gt;"",I$1&lt;&gt;""),SUMIFS(VM,Fecha,$A649,Linea,VLOOKUP(I$1,Data!$AP:$AR,3,FALSE),Cuenta,VLOOKUP(I$1,Data!$AP:$AR,2,FALSE))+SUMIFS(FX,Fecha,$A649,Linea,VLOOKUP(I$1,Data!$AP:$AR,3,FALSE),Cuenta,VLOOKUP(I$1,Data!$AP:$AR,2,FALSE))+I648,"")</f>
        <v/>
      </c>
      <c r="J649" s="3" t="str">
        <f>IF(AND($A649&lt;&gt;"",J$1&lt;&gt;""),SUMIFS(VM,Fecha,$A649,Linea,VLOOKUP(J$1,Data!$AP:$AR,3,FALSE),Cuenta,VLOOKUP(J$1,Data!$AP:$AR,2,FALSE))+SUMIFS(FX,Fecha,$A649,Linea,VLOOKUP(J$1,Data!$AP:$AR,3,FALSE),Cuenta,VLOOKUP(J$1,Data!$AP:$AR,2,FALSE))+J648,"")</f>
        <v/>
      </c>
      <c r="K649" s="3" t="str">
        <f>IF(AND($A649&lt;&gt;"",K$1&lt;&gt;""),SUMIFS(VM,Fecha,$A649,Linea,VLOOKUP(K$1,Data!$AP:$AR,3,FALSE),Cuenta,VLOOKUP(K$1,Data!$AP:$AR,2,FALSE))+SUMIFS(FX,Fecha,$A649,Linea,VLOOKUP(K$1,Data!$AP:$AR,3,FALSE),Cuenta,VLOOKUP(K$1,Data!$AP:$AR,2,FALSE))+K648,"")</f>
        <v/>
      </c>
      <c r="L649" s="3" t="str">
        <f>IF(AND($A649&lt;&gt;"",L$1&lt;&gt;""),SUMIFS(VM,Fecha,$A649,Linea,VLOOKUP(L$1,Data!$AP:$AR,3,FALSE),Cuenta,VLOOKUP(L$1,Data!$AP:$AR,2,FALSE))+SUMIFS(FX,Fecha,$A649,Linea,VLOOKUP(L$1,Data!$AP:$AR,3,FALSE),Cuenta,VLOOKUP(L$1,Data!$AP:$AR,2,FALSE))+L648,"")</f>
        <v/>
      </c>
      <c r="M649" s="3" t="str">
        <f>IF(AND($A649&lt;&gt;"",M$1&lt;&gt;""),SUMIFS(VM,Fecha,$A649,Linea,VLOOKUP(M$1,Data!$AP:$AR,3,FALSE),Cuenta,VLOOKUP(M$1,Data!$AP:$AR,2,FALSE))+SUMIFS(FX,Fecha,$A649,Linea,VLOOKUP(M$1,Data!$AP:$AR,3,FALSE),Cuenta,VLOOKUP(M$1,Data!$AP:$AR,2,FALSE))+M648,"")</f>
        <v/>
      </c>
      <c r="N649" s="3" t="str">
        <f>IF(AND($A649&lt;&gt;"",N$1&lt;&gt;""),SUMIFS(VM,Fecha,$A649,Linea,VLOOKUP(N$1,Data!$AP:$AR,3,FALSE),Cuenta,VLOOKUP(N$1,Data!$AP:$AR,2,FALSE))+SUMIFS(FX,Fecha,$A649,Linea,VLOOKUP(N$1,Data!$AP:$AR,3,FALSE),Cuenta,VLOOKUP(N$1,Data!$AP:$AR,2,FALSE))+N648,"")</f>
        <v/>
      </c>
    </row>
    <row r="650" spans="2:14" x14ac:dyDescent="0.25">
      <c r="B650" s="3" t="str">
        <f>IF(AND($A650&lt;&gt;"",B$1&lt;&gt;""),SUMIFS(VM,Fecha,$A650,Linea,VLOOKUP(B$1,Data!$AP:$AR,3,FALSE),Cuenta,VLOOKUP(B$1,Data!$AP:$AR,2,FALSE))+SUMIFS(FX,Fecha,$A650,Linea,VLOOKUP(B$1,Data!$AP:$AR,3,FALSE),Cuenta,VLOOKUP(B$1,Data!$AP:$AR,2,FALSE))+B649,"")</f>
        <v/>
      </c>
      <c r="C650" s="3" t="str">
        <f>IF(AND($A650&lt;&gt;"",C$1&lt;&gt;""),SUMIFS(VM,Fecha,$A650,Linea,VLOOKUP(C$1,Data!$AP:$AR,3,FALSE),Cuenta,VLOOKUP(C$1,Data!$AP:$AR,2,FALSE))+SUMIFS(FX,Fecha,$A650,Linea,VLOOKUP(C$1,Data!$AP:$AR,3,FALSE),Cuenta,VLOOKUP(C$1,Data!$AP:$AR,2,FALSE))+C649,"")</f>
        <v/>
      </c>
      <c r="D650" s="3" t="str">
        <f>IF(AND($A650&lt;&gt;"",D$1&lt;&gt;""),SUMIFS(VM,Fecha,$A650,Linea,VLOOKUP(D$1,Data!$AP:$AR,3,FALSE),Cuenta,VLOOKUP(D$1,Data!$AP:$AR,2,FALSE))+SUMIFS(FX,Fecha,$A650,Linea,VLOOKUP(D$1,Data!$AP:$AR,3,FALSE),Cuenta,VLOOKUP(D$1,Data!$AP:$AR,2,FALSE))+D649,"")</f>
        <v/>
      </c>
      <c r="E650" s="3" t="str">
        <f>IF(AND($A650&lt;&gt;"",E$1&lt;&gt;""),SUMIFS(VM,Fecha,$A650,Linea,VLOOKUP(E$1,Data!$AP:$AR,3,FALSE),Cuenta,VLOOKUP(E$1,Data!$AP:$AR,2,FALSE))+SUMIFS(FX,Fecha,$A650,Linea,VLOOKUP(E$1,Data!$AP:$AR,3,FALSE),Cuenta,VLOOKUP(E$1,Data!$AP:$AR,2,FALSE))+E649,"")</f>
        <v/>
      </c>
      <c r="F650" s="3" t="str">
        <f>IF(AND($A650&lt;&gt;"",F$1&lt;&gt;""),SUMIFS(VM,Fecha,$A650,Linea,VLOOKUP(F$1,Data!$AP:$AR,3,FALSE),Cuenta,VLOOKUP(F$1,Data!$AP:$AR,2,FALSE))+SUMIFS(FX,Fecha,$A650,Linea,VLOOKUP(F$1,Data!$AP:$AR,3,FALSE),Cuenta,VLOOKUP(F$1,Data!$AP:$AR,2,FALSE))+F649,"")</f>
        <v/>
      </c>
      <c r="G650" s="3" t="str">
        <f>IF(AND($A650&lt;&gt;"",G$1&lt;&gt;""),SUMIFS(VM,Fecha,$A650,Linea,VLOOKUP(G$1,Data!$AP:$AR,3,FALSE),Cuenta,VLOOKUP(G$1,Data!$AP:$AR,2,FALSE))+SUMIFS(FX,Fecha,$A650,Linea,VLOOKUP(G$1,Data!$AP:$AR,3,FALSE),Cuenta,VLOOKUP(G$1,Data!$AP:$AR,2,FALSE))+G649,"")</f>
        <v/>
      </c>
      <c r="H650" s="3" t="str">
        <f>IF(AND($A650&lt;&gt;"",H$1&lt;&gt;""),SUMIFS(VM,Fecha,$A650,Linea,VLOOKUP(H$1,Data!$AP:$AR,3,FALSE),Cuenta,VLOOKUP(H$1,Data!$AP:$AR,2,FALSE))+SUMIFS(FX,Fecha,$A650,Linea,VLOOKUP(H$1,Data!$AP:$AR,3,FALSE),Cuenta,VLOOKUP(H$1,Data!$AP:$AR,2,FALSE))+H649,"")</f>
        <v/>
      </c>
      <c r="I650" s="3" t="str">
        <f>IF(AND($A650&lt;&gt;"",I$1&lt;&gt;""),SUMIFS(VM,Fecha,$A650,Linea,VLOOKUP(I$1,Data!$AP:$AR,3,FALSE),Cuenta,VLOOKUP(I$1,Data!$AP:$AR,2,FALSE))+SUMIFS(FX,Fecha,$A650,Linea,VLOOKUP(I$1,Data!$AP:$AR,3,FALSE),Cuenta,VLOOKUP(I$1,Data!$AP:$AR,2,FALSE))+I649,"")</f>
        <v/>
      </c>
      <c r="J650" s="3" t="str">
        <f>IF(AND($A650&lt;&gt;"",J$1&lt;&gt;""),SUMIFS(VM,Fecha,$A650,Linea,VLOOKUP(J$1,Data!$AP:$AR,3,FALSE),Cuenta,VLOOKUP(J$1,Data!$AP:$AR,2,FALSE))+SUMIFS(FX,Fecha,$A650,Linea,VLOOKUP(J$1,Data!$AP:$AR,3,FALSE),Cuenta,VLOOKUP(J$1,Data!$AP:$AR,2,FALSE))+J649,"")</f>
        <v/>
      </c>
      <c r="K650" s="3" t="str">
        <f>IF(AND($A650&lt;&gt;"",K$1&lt;&gt;""),SUMIFS(VM,Fecha,$A650,Linea,VLOOKUP(K$1,Data!$AP:$AR,3,FALSE),Cuenta,VLOOKUP(K$1,Data!$AP:$AR,2,FALSE))+SUMIFS(FX,Fecha,$A650,Linea,VLOOKUP(K$1,Data!$AP:$AR,3,FALSE),Cuenta,VLOOKUP(K$1,Data!$AP:$AR,2,FALSE))+K649,"")</f>
        <v/>
      </c>
      <c r="L650" s="3" t="str">
        <f>IF(AND($A650&lt;&gt;"",L$1&lt;&gt;""),SUMIFS(VM,Fecha,$A650,Linea,VLOOKUP(L$1,Data!$AP:$AR,3,FALSE),Cuenta,VLOOKUP(L$1,Data!$AP:$AR,2,FALSE))+SUMIFS(FX,Fecha,$A650,Linea,VLOOKUP(L$1,Data!$AP:$AR,3,FALSE),Cuenta,VLOOKUP(L$1,Data!$AP:$AR,2,FALSE))+L649,"")</f>
        <v/>
      </c>
      <c r="M650" s="3" t="str">
        <f>IF(AND($A650&lt;&gt;"",M$1&lt;&gt;""),SUMIFS(VM,Fecha,$A650,Linea,VLOOKUP(M$1,Data!$AP:$AR,3,FALSE),Cuenta,VLOOKUP(M$1,Data!$AP:$AR,2,FALSE))+SUMIFS(FX,Fecha,$A650,Linea,VLOOKUP(M$1,Data!$AP:$AR,3,FALSE),Cuenta,VLOOKUP(M$1,Data!$AP:$AR,2,FALSE))+M649,"")</f>
        <v/>
      </c>
      <c r="N650" s="3" t="str">
        <f>IF(AND($A650&lt;&gt;"",N$1&lt;&gt;""),SUMIFS(VM,Fecha,$A650,Linea,VLOOKUP(N$1,Data!$AP:$AR,3,FALSE),Cuenta,VLOOKUP(N$1,Data!$AP:$AR,2,FALSE))+SUMIFS(FX,Fecha,$A650,Linea,VLOOKUP(N$1,Data!$AP:$AR,3,FALSE),Cuenta,VLOOKUP(N$1,Data!$AP:$AR,2,FALSE))+N649,"")</f>
        <v/>
      </c>
    </row>
    <row r="651" spans="2:14" x14ac:dyDescent="0.25">
      <c r="B651" s="3" t="str">
        <f>IF(AND($A651&lt;&gt;"",B$1&lt;&gt;""),SUMIFS(VM,Fecha,$A651,Linea,VLOOKUP(B$1,Data!$AP:$AR,3,FALSE),Cuenta,VLOOKUP(B$1,Data!$AP:$AR,2,FALSE))+SUMIFS(FX,Fecha,$A651,Linea,VLOOKUP(B$1,Data!$AP:$AR,3,FALSE),Cuenta,VLOOKUP(B$1,Data!$AP:$AR,2,FALSE))+B650,"")</f>
        <v/>
      </c>
      <c r="C651" s="3" t="str">
        <f>IF(AND($A651&lt;&gt;"",C$1&lt;&gt;""),SUMIFS(VM,Fecha,$A651,Linea,VLOOKUP(C$1,Data!$AP:$AR,3,FALSE),Cuenta,VLOOKUP(C$1,Data!$AP:$AR,2,FALSE))+SUMIFS(FX,Fecha,$A651,Linea,VLOOKUP(C$1,Data!$AP:$AR,3,FALSE),Cuenta,VLOOKUP(C$1,Data!$AP:$AR,2,FALSE))+C650,"")</f>
        <v/>
      </c>
      <c r="D651" s="3" t="str">
        <f>IF(AND($A651&lt;&gt;"",D$1&lt;&gt;""),SUMIFS(VM,Fecha,$A651,Linea,VLOOKUP(D$1,Data!$AP:$AR,3,FALSE),Cuenta,VLOOKUP(D$1,Data!$AP:$AR,2,FALSE))+SUMIFS(FX,Fecha,$A651,Linea,VLOOKUP(D$1,Data!$AP:$AR,3,FALSE),Cuenta,VLOOKUP(D$1,Data!$AP:$AR,2,FALSE))+D650,"")</f>
        <v/>
      </c>
      <c r="E651" s="3" t="str">
        <f>IF(AND($A651&lt;&gt;"",E$1&lt;&gt;""),SUMIFS(VM,Fecha,$A651,Linea,VLOOKUP(E$1,Data!$AP:$AR,3,FALSE),Cuenta,VLOOKUP(E$1,Data!$AP:$AR,2,FALSE))+SUMIFS(FX,Fecha,$A651,Linea,VLOOKUP(E$1,Data!$AP:$AR,3,FALSE),Cuenta,VLOOKUP(E$1,Data!$AP:$AR,2,FALSE))+E650,"")</f>
        <v/>
      </c>
      <c r="F651" s="3" t="str">
        <f>IF(AND($A651&lt;&gt;"",F$1&lt;&gt;""),SUMIFS(VM,Fecha,$A651,Linea,VLOOKUP(F$1,Data!$AP:$AR,3,FALSE),Cuenta,VLOOKUP(F$1,Data!$AP:$AR,2,FALSE))+SUMIFS(FX,Fecha,$A651,Linea,VLOOKUP(F$1,Data!$AP:$AR,3,FALSE),Cuenta,VLOOKUP(F$1,Data!$AP:$AR,2,FALSE))+F650,"")</f>
        <v/>
      </c>
      <c r="G651" s="3" t="str">
        <f>IF(AND($A651&lt;&gt;"",G$1&lt;&gt;""),SUMIFS(VM,Fecha,$A651,Linea,VLOOKUP(G$1,Data!$AP:$AR,3,FALSE),Cuenta,VLOOKUP(G$1,Data!$AP:$AR,2,FALSE))+SUMIFS(FX,Fecha,$A651,Linea,VLOOKUP(G$1,Data!$AP:$AR,3,FALSE),Cuenta,VLOOKUP(G$1,Data!$AP:$AR,2,FALSE))+G650,"")</f>
        <v/>
      </c>
      <c r="H651" s="3" t="str">
        <f>IF(AND($A651&lt;&gt;"",H$1&lt;&gt;""),SUMIFS(VM,Fecha,$A651,Linea,VLOOKUP(H$1,Data!$AP:$AR,3,FALSE),Cuenta,VLOOKUP(H$1,Data!$AP:$AR,2,FALSE))+SUMIFS(FX,Fecha,$A651,Linea,VLOOKUP(H$1,Data!$AP:$AR,3,FALSE),Cuenta,VLOOKUP(H$1,Data!$AP:$AR,2,FALSE))+H650,"")</f>
        <v/>
      </c>
      <c r="I651" s="3" t="str">
        <f>IF(AND($A651&lt;&gt;"",I$1&lt;&gt;""),SUMIFS(VM,Fecha,$A651,Linea,VLOOKUP(I$1,Data!$AP:$AR,3,FALSE),Cuenta,VLOOKUP(I$1,Data!$AP:$AR,2,FALSE))+SUMIFS(FX,Fecha,$A651,Linea,VLOOKUP(I$1,Data!$AP:$AR,3,FALSE),Cuenta,VLOOKUP(I$1,Data!$AP:$AR,2,FALSE))+I650,"")</f>
        <v/>
      </c>
      <c r="J651" s="3" t="str">
        <f>IF(AND($A651&lt;&gt;"",J$1&lt;&gt;""),SUMIFS(VM,Fecha,$A651,Linea,VLOOKUP(J$1,Data!$AP:$AR,3,FALSE),Cuenta,VLOOKUP(J$1,Data!$AP:$AR,2,FALSE))+SUMIFS(FX,Fecha,$A651,Linea,VLOOKUP(J$1,Data!$AP:$AR,3,FALSE),Cuenta,VLOOKUP(J$1,Data!$AP:$AR,2,FALSE))+J650,"")</f>
        <v/>
      </c>
      <c r="K651" s="3" t="str">
        <f>IF(AND($A651&lt;&gt;"",K$1&lt;&gt;""),SUMIFS(VM,Fecha,$A651,Linea,VLOOKUP(K$1,Data!$AP:$AR,3,FALSE),Cuenta,VLOOKUP(K$1,Data!$AP:$AR,2,FALSE))+SUMIFS(FX,Fecha,$A651,Linea,VLOOKUP(K$1,Data!$AP:$AR,3,FALSE),Cuenta,VLOOKUP(K$1,Data!$AP:$AR,2,FALSE))+K650,"")</f>
        <v/>
      </c>
      <c r="L651" s="3" t="str">
        <f>IF(AND($A651&lt;&gt;"",L$1&lt;&gt;""),SUMIFS(VM,Fecha,$A651,Linea,VLOOKUP(L$1,Data!$AP:$AR,3,FALSE),Cuenta,VLOOKUP(L$1,Data!$AP:$AR,2,FALSE))+SUMIFS(FX,Fecha,$A651,Linea,VLOOKUP(L$1,Data!$AP:$AR,3,FALSE),Cuenta,VLOOKUP(L$1,Data!$AP:$AR,2,FALSE))+L650,"")</f>
        <v/>
      </c>
      <c r="M651" s="3" t="str">
        <f>IF(AND($A651&lt;&gt;"",M$1&lt;&gt;""),SUMIFS(VM,Fecha,$A651,Linea,VLOOKUP(M$1,Data!$AP:$AR,3,FALSE),Cuenta,VLOOKUP(M$1,Data!$AP:$AR,2,FALSE))+SUMIFS(FX,Fecha,$A651,Linea,VLOOKUP(M$1,Data!$AP:$AR,3,FALSE),Cuenta,VLOOKUP(M$1,Data!$AP:$AR,2,FALSE))+M650,"")</f>
        <v/>
      </c>
      <c r="N651" s="3" t="str">
        <f>IF(AND($A651&lt;&gt;"",N$1&lt;&gt;""),SUMIFS(VM,Fecha,$A651,Linea,VLOOKUP(N$1,Data!$AP:$AR,3,FALSE),Cuenta,VLOOKUP(N$1,Data!$AP:$AR,2,FALSE))+SUMIFS(FX,Fecha,$A651,Linea,VLOOKUP(N$1,Data!$AP:$AR,3,FALSE),Cuenta,VLOOKUP(N$1,Data!$AP:$AR,2,FALSE))+N650,"")</f>
        <v/>
      </c>
    </row>
    <row r="652" spans="2:14" x14ac:dyDescent="0.25">
      <c r="B652" s="3" t="str">
        <f>IF(AND($A652&lt;&gt;"",B$1&lt;&gt;""),SUMIFS(VM,Fecha,$A652,Linea,VLOOKUP(B$1,Data!$AP:$AR,3,FALSE),Cuenta,VLOOKUP(B$1,Data!$AP:$AR,2,FALSE))+SUMIFS(FX,Fecha,$A652,Linea,VLOOKUP(B$1,Data!$AP:$AR,3,FALSE),Cuenta,VLOOKUP(B$1,Data!$AP:$AR,2,FALSE))+B651,"")</f>
        <v/>
      </c>
      <c r="C652" s="3" t="str">
        <f>IF(AND($A652&lt;&gt;"",C$1&lt;&gt;""),SUMIFS(VM,Fecha,$A652,Linea,VLOOKUP(C$1,Data!$AP:$AR,3,FALSE),Cuenta,VLOOKUP(C$1,Data!$AP:$AR,2,FALSE))+SUMIFS(FX,Fecha,$A652,Linea,VLOOKUP(C$1,Data!$AP:$AR,3,FALSE),Cuenta,VLOOKUP(C$1,Data!$AP:$AR,2,FALSE))+C651,"")</f>
        <v/>
      </c>
      <c r="D652" s="3" t="str">
        <f>IF(AND($A652&lt;&gt;"",D$1&lt;&gt;""),SUMIFS(VM,Fecha,$A652,Linea,VLOOKUP(D$1,Data!$AP:$AR,3,FALSE),Cuenta,VLOOKUP(D$1,Data!$AP:$AR,2,FALSE))+SUMIFS(FX,Fecha,$A652,Linea,VLOOKUP(D$1,Data!$AP:$AR,3,FALSE),Cuenta,VLOOKUP(D$1,Data!$AP:$AR,2,FALSE))+D651,"")</f>
        <v/>
      </c>
      <c r="E652" s="3" t="str">
        <f>IF(AND($A652&lt;&gt;"",E$1&lt;&gt;""),SUMIFS(VM,Fecha,$A652,Linea,VLOOKUP(E$1,Data!$AP:$AR,3,FALSE),Cuenta,VLOOKUP(E$1,Data!$AP:$AR,2,FALSE))+SUMIFS(FX,Fecha,$A652,Linea,VLOOKUP(E$1,Data!$AP:$AR,3,FALSE),Cuenta,VLOOKUP(E$1,Data!$AP:$AR,2,FALSE))+E651,"")</f>
        <v/>
      </c>
      <c r="F652" s="3" t="str">
        <f>IF(AND($A652&lt;&gt;"",F$1&lt;&gt;""),SUMIFS(VM,Fecha,$A652,Linea,VLOOKUP(F$1,Data!$AP:$AR,3,FALSE),Cuenta,VLOOKUP(F$1,Data!$AP:$AR,2,FALSE))+SUMIFS(FX,Fecha,$A652,Linea,VLOOKUP(F$1,Data!$AP:$AR,3,FALSE),Cuenta,VLOOKUP(F$1,Data!$AP:$AR,2,FALSE))+F651,"")</f>
        <v/>
      </c>
      <c r="G652" s="3" t="str">
        <f>IF(AND($A652&lt;&gt;"",G$1&lt;&gt;""),SUMIFS(VM,Fecha,$A652,Linea,VLOOKUP(G$1,Data!$AP:$AR,3,FALSE),Cuenta,VLOOKUP(G$1,Data!$AP:$AR,2,FALSE))+SUMIFS(FX,Fecha,$A652,Linea,VLOOKUP(G$1,Data!$AP:$AR,3,FALSE),Cuenta,VLOOKUP(G$1,Data!$AP:$AR,2,FALSE))+G651,"")</f>
        <v/>
      </c>
      <c r="H652" s="3" t="str">
        <f>IF(AND($A652&lt;&gt;"",H$1&lt;&gt;""),SUMIFS(VM,Fecha,$A652,Linea,VLOOKUP(H$1,Data!$AP:$AR,3,FALSE),Cuenta,VLOOKUP(H$1,Data!$AP:$AR,2,FALSE))+SUMIFS(FX,Fecha,$A652,Linea,VLOOKUP(H$1,Data!$AP:$AR,3,FALSE),Cuenta,VLOOKUP(H$1,Data!$AP:$AR,2,FALSE))+H651,"")</f>
        <v/>
      </c>
      <c r="I652" s="3" t="str">
        <f>IF(AND($A652&lt;&gt;"",I$1&lt;&gt;""),SUMIFS(VM,Fecha,$A652,Linea,VLOOKUP(I$1,Data!$AP:$AR,3,FALSE),Cuenta,VLOOKUP(I$1,Data!$AP:$AR,2,FALSE))+SUMIFS(FX,Fecha,$A652,Linea,VLOOKUP(I$1,Data!$AP:$AR,3,FALSE),Cuenta,VLOOKUP(I$1,Data!$AP:$AR,2,FALSE))+I651,"")</f>
        <v/>
      </c>
      <c r="J652" s="3" t="str">
        <f>IF(AND($A652&lt;&gt;"",J$1&lt;&gt;""),SUMIFS(VM,Fecha,$A652,Linea,VLOOKUP(J$1,Data!$AP:$AR,3,FALSE),Cuenta,VLOOKUP(J$1,Data!$AP:$AR,2,FALSE))+SUMIFS(FX,Fecha,$A652,Linea,VLOOKUP(J$1,Data!$AP:$AR,3,FALSE),Cuenta,VLOOKUP(J$1,Data!$AP:$AR,2,FALSE))+J651,"")</f>
        <v/>
      </c>
      <c r="K652" s="3" t="str">
        <f>IF(AND($A652&lt;&gt;"",K$1&lt;&gt;""),SUMIFS(VM,Fecha,$A652,Linea,VLOOKUP(K$1,Data!$AP:$AR,3,FALSE),Cuenta,VLOOKUP(K$1,Data!$AP:$AR,2,FALSE))+SUMIFS(FX,Fecha,$A652,Linea,VLOOKUP(K$1,Data!$AP:$AR,3,FALSE),Cuenta,VLOOKUP(K$1,Data!$AP:$AR,2,FALSE))+K651,"")</f>
        <v/>
      </c>
      <c r="L652" s="3" t="str">
        <f>IF(AND($A652&lt;&gt;"",L$1&lt;&gt;""),SUMIFS(VM,Fecha,$A652,Linea,VLOOKUP(L$1,Data!$AP:$AR,3,FALSE),Cuenta,VLOOKUP(L$1,Data!$AP:$AR,2,FALSE))+SUMIFS(FX,Fecha,$A652,Linea,VLOOKUP(L$1,Data!$AP:$AR,3,FALSE),Cuenta,VLOOKUP(L$1,Data!$AP:$AR,2,FALSE))+L651,"")</f>
        <v/>
      </c>
      <c r="M652" s="3" t="str">
        <f>IF(AND($A652&lt;&gt;"",M$1&lt;&gt;""),SUMIFS(VM,Fecha,$A652,Linea,VLOOKUP(M$1,Data!$AP:$AR,3,FALSE),Cuenta,VLOOKUP(M$1,Data!$AP:$AR,2,FALSE))+SUMIFS(FX,Fecha,$A652,Linea,VLOOKUP(M$1,Data!$AP:$AR,3,FALSE),Cuenta,VLOOKUP(M$1,Data!$AP:$AR,2,FALSE))+M651,"")</f>
        <v/>
      </c>
      <c r="N652" s="3" t="str">
        <f>IF(AND($A652&lt;&gt;"",N$1&lt;&gt;""),SUMIFS(VM,Fecha,$A652,Linea,VLOOKUP(N$1,Data!$AP:$AR,3,FALSE),Cuenta,VLOOKUP(N$1,Data!$AP:$AR,2,FALSE))+SUMIFS(FX,Fecha,$A652,Linea,VLOOKUP(N$1,Data!$AP:$AR,3,FALSE),Cuenta,VLOOKUP(N$1,Data!$AP:$AR,2,FALSE))+N651,"")</f>
        <v/>
      </c>
    </row>
    <row r="653" spans="2:14" x14ac:dyDescent="0.25">
      <c r="B653" s="3" t="str">
        <f>IF(AND($A653&lt;&gt;"",B$1&lt;&gt;""),SUMIFS(VM,Fecha,$A653,Linea,VLOOKUP(B$1,Data!$AP:$AR,3,FALSE),Cuenta,VLOOKUP(B$1,Data!$AP:$AR,2,FALSE))+SUMIFS(FX,Fecha,$A653,Linea,VLOOKUP(B$1,Data!$AP:$AR,3,FALSE),Cuenta,VLOOKUP(B$1,Data!$AP:$AR,2,FALSE))+B652,"")</f>
        <v/>
      </c>
      <c r="C653" s="3" t="str">
        <f>IF(AND($A653&lt;&gt;"",C$1&lt;&gt;""),SUMIFS(VM,Fecha,$A653,Linea,VLOOKUP(C$1,Data!$AP:$AR,3,FALSE),Cuenta,VLOOKUP(C$1,Data!$AP:$AR,2,FALSE))+SUMIFS(FX,Fecha,$A653,Linea,VLOOKUP(C$1,Data!$AP:$AR,3,FALSE),Cuenta,VLOOKUP(C$1,Data!$AP:$AR,2,FALSE))+C652,"")</f>
        <v/>
      </c>
      <c r="D653" s="3" t="str">
        <f>IF(AND($A653&lt;&gt;"",D$1&lt;&gt;""),SUMIFS(VM,Fecha,$A653,Linea,VLOOKUP(D$1,Data!$AP:$AR,3,FALSE),Cuenta,VLOOKUP(D$1,Data!$AP:$AR,2,FALSE))+SUMIFS(FX,Fecha,$A653,Linea,VLOOKUP(D$1,Data!$AP:$AR,3,FALSE),Cuenta,VLOOKUP(D$1,Data!$AP:$AR,2,FALSE))+D652,"")</f>
        <v/>
      </c>
      <c r="E653" s="3" t="str">
        <f>IF(AND($A653&lt;&gt;"",E$1&lt;&gt;""),SUMIFS(VM,Fecha,$A653,Linea,VLOOKUP(E$1,Data!$AP:$AR,3,FALSE),Cuenta,VLOOKUP(E$1,Data!$AP:$AR,2,FALSE))+SUMIFS(FX,Fecha,$A653,Linea,VLOOKUP(E$1,Data!$AP:$AR,3,FALSE),Cuenta,VLOOKUP(E$1,Data!$AP:$AR,2,FALSE))+E652,"")</f>
        <v/>
      </c>
      <c r="F653" s="3" t="str">
        <f>IF(AND($A653&lt;&gt;"",F$1&lt;&gt;""),SUMIFS(VM,Fecha,$A653,Linea,VLOOKUP(F$1,Data!$AP:$AR,3,FALSE),Cuenta,VLOOKUP(F$1,Data!$AP:$AR,2,FALSE))+SUMIFS(FX,Fecha,$A653,Linea,VLOOKUP(F$1,Data!$AP:$AR,3,FALSE),Cuenta,VLOOKUP(F$1,Data!$AP:$AR,2,FALSE))+F652,"")</f>
        <v/>
      </c>
      <c r="G653" s="3" t="str">
        <f>IF(AND($A653&lt;&gt;"",G$1&lt;&gt;""),SUMIFS(VM,Fecha,$A653,Linea,VLOOKUP(G$1,Data!$AP:$AR,3,FALSE),Cuenta,VLOOKUP(G$1,Data!$AP:$AR,2,FALSE))+SUMIFS(FX,Fecha,$A653,Linea,VLOOKUP(G$1,Data!$AP:$AR,3,FALSE),Cuenta,VLOOKUP(G$1,Data!$AP:$AR,2,FALSE))+G652,"")</f>
        <v/>
      </c>
      <c r="H653" s="3" t="str">
        <f>IF(AND($A653&lt;&gt;"",H$1&lt;&gt;""),SUMIFS(VM,Fecha,$A653,Linea,VLOOKUP(H$1,Data!$AP:$AR,3,FALSE),Cuenta,VLOOKUP(H$1,Data!$AP:$AR,2,FALSE))+SUMIFS(FX,Fecha,$A653,Linea,VLOOKUP(H$1,Data!$AP:$AR,3,FALSE),Cuenta,VLOOKUP(H$1,Data!$AP:$AR,2,FALSE))+H652,"")</f>
        <v/>
      </c>
      <c r="I653" s="3" t="str">
        <f>IF(AND($A653&lt;&gt;"",I$1&lt;&gt;""),SUMIFS(VM,Fecha,$A653,Linea,VLOOKUP(I$1,Data!$AP:$AR,3,FALSE),Cuenta,VLOOKUP(I$1,Data!$AP:$AR,2,FALSE))+SUMIFS(FX,Fecha,$A653,Linea,VLOOKUP(I$1,Data!$AP:$AR,3,FALSE),Cuenta,VLOOKUP(I$1,Data!$AP:$AR,2,FALSE))+I652,"")</f>
        <v/>
      </c>
      <c r="J653" s="3" t="str">
        <f>IF(AND($A653&lt;&gt;"",J$1&lt;&gt;""),SUMIFS(VM,Fecha,$A653,Linea,VLOOKUP(J$1,Data!$AP:$AR,3,FALSE),Cuenta,VLOOKUP(J$1,Data!$AP:$AR,2,FALSE))+SUMIFS(FX,Fecha,$A653,Linea,VLOOKUP(J$1,Data!$AP:$AR,3,FALSE),Cuenta,VLOOKUP(J$1,Data!$AP:$AR,2,FALSE))+J652,"")</f>
        <v/>
      </c>
      <c r="K653" s="3" t="str">
        <f>IF(AND($A653&lt;&gt;"",K$1&lt;&gt;""),SUMIFS(VM,Fecha,$A653,Linea,VLOOKUP(K$1,Data!$AP:$AR,3,FALSE),Cuenta,VLOOKUP(K$1,Data!$AP:$AR,2,FALSE))+SUMIFS(FX,Fecha,$A653,Linea,VLOOKUP(K$1,Data!$AP:$AR,3,FALSE),Cuenta,VLOOKUP(K$1,Data!$AP:$AR,2,FALSE))+K652,"")</f>
        <v/>
      </c>
      <c r="L653" s="3" t="str">
        <f>IF(AND($A653&lt;&gt;"",L$1&lt;&gt;""),SUMIFS(VM,Fecha,$A653,Linea,VLOOKUP(L$1,Data!$AP:$AR,3,FALSE),Cuenta,VLOOKUP(L$1,Data!$AP:$AR,2,FALSE))+SUMIFS(FX,Fecha,$A653,Linea,VLOOKUP(L$1,Data!$AP:$AR,3,FALSE),Cuenta,VLOOKUP(L$1,Data!$AP:$AR,2,FALSE))+L652,"")</f>
        <v/>
      </c>
      <c r="M653" s="3" t="str">
        <f>IF(AND($A653&lt;&gt;"",M$1&lt;&gt;""),SUMIFS(VM,Fecha,$A653,Linea,VLOOKUP(M$1,Data!$AP:$AR,3,FALSE),Cuenta,VLOOKUP(M$1,Data!$AP:$AR,2,FALSE))+SUMIFS(FX,Fecha,$A653,Linea,VLOOKUP(M$1,Data!$AP:$AR,3,FALSE),Cuenta,VLOOKUP(M$1,Data!$AP:$AR,2,FALSE))+M652,"")</f>
        <v/>
      </c>
      <c r="N653" s="3" t="str">
        <f>IF(AND($A653&lt;&gt;"",N$1&lt;&gt;""),SUMIFS(VM,Fecha,$A653,Linea,VLOOKUP(N$1,Data!$AP:$AR,3,FALSE),Cuenta,VLOOKUP(N$1,Data!$AP:$AR,2,FALSE))+SUMIFS(FX,Fecha,$A653,Linea,VLOOKUP(N$1,Data!$AP:$AR,3,FALSE),Cuenta,VLOOKUP(N$1,Data!$AP:$AR,2,FALSE))+N652,"")</f>
        <v/>
      </c>
    </row>
    <row r="654" spans="2:14" x14ac:dyDescent="0.25">
      <c r="B654" s="3" t="str">
        <f>IF(AND($A654&lt;&gt;"",B$1&lt;&gt;""),SUMIFS(VM,Fecha,$A654,Linea,VLOOKUP(B$1,Data!$AP:$AR,3,FALSE),Cuenta,VLOOKUP(B$1,Data!$AP:$AR,2,FALSE))+SUMIFS(FX,Fecha,$A654,Linea,VLOOKUP(B$1,Data!$AP:$AR,3,FALSE),Cuenta,VLOOKUP(B$1,Data!$AP:$AR,2,FALSE))+B653,"")</f>
        <v/>
      </c>
      <c r="C654" s="3" t="str">
        <f>IF(AND($A654&lt;&gt;"",C$1&lt;&gt;""),SUMIFS(VM,Fecha,$A654,Linea,VLOOKUP(C$1,Data!$AP:$AR,3,FALSE),Cuenta,VLOOKUP(C$1,Data!$AP:$AR,2,FALSE))+SUMIFS(FX,Fecha,$A654,Linea,VLOOKUP(C$1,Data!$AP:$AR,3,FALSE),Cuenta,VLOOKUP(C$1,Data!$AP:$AR,2,FALSE))+C653,"")</f>
        <v/>
      </c>
      <c r="D654" s="3" t="str">
        <f>IF(AND($A654&lt;&gt;"",D$1&lt;&gt;""),SUMIFS(VM,Fecha,$A654,Linea,VLOOKUP(D$1,Data!$AP:$AR,3,FALSE),Cuenta,VLOOKUP(D$1,Data!$AP:$AR,2,FALSE))+SUMIFS(FX,Fecha,$A654,Linea,VLOOKUP(D$1,Data!$AP:$AR,3,FALSE),Cuenta,VLOOKUP(D$1,Data!$AP:$AR,2,FALSE))+D653,"")</f>
        <v/>
      </c>
      <c r="E654" s="3" t="str">
        <f>IF(AND($A654&lt;&gt;"",E$1&lt;&gt;""),SUMIFS(VM,Fecha,$A654,Linea,VLOOKUP(E$1,Data!$AP:$AR,3,FALSE),Cuenta,VLOOKUP(E$1,Data!$AP:$AR,2,FALSE))+SUMIFS(FX,Fecha,$A654,Linea,VLOOKUP(E$1,Data!$AP:$AR,3,FALSE),Cuenta,VLOOKUP(E$1,Data!$AP:$AR,2,FALSE))+E653,"")</f>
        <v/>
      </c>
      <c r="F654" s="3" t="str">
        <f>IF(AND($A654&lt;&gt;"",F$1&lt;&gt;""),SUMIFS(VM,Fecha,$A654,Linea,VLOOKUP(F$1,Data!$AP:$AR,3,FALSE),Cuenta,VLOOKUP(F$1,Data!$AP:$AR,2,FALSE))+SUMIFS(FX,Fecha,$A654,Linea,VLOOKUP(F$1,Data!$AP:$AR,3,FALSE),Cuenta,VLOOKUP(F$1,Data!$AP:$AR,2,FALSE))+F653,"")</f>
        <v/>
      </c>
      <c r="G654" s="3" t="str">
        <f>IF(AND($A654&lt;&gt;"",G$1&lt;&gt;""),SUMIFS(VM,Fecha,$A654,Linea,VLOOKUP(G$1,Data!$AP:$AR,3,FALSE),Cuenta,VLOOKUP(G$1,Data!$AP:$AR,2,FALSE))+SUMIFS(FX,Fecha,$A654,Linea,VLOOKUP(G$1,Data!$AP:$AR,3,FALSE),Cuenta,VLOOKUP(G$1,Data!$AP:$AR,2,FALSE))+G653,"")</f>
        <v/>
      </c>
      <c r="H654" s="3" t="str">
        <f>IF(AND($A654&lt;&gt;"",H$1&lt;&gt;""),SUMIFS(VM,Fecha,$A654,Linea,VLOOKUP(H$1,Data!$AP:$AR,3,FALSE),Cuenta,VLOOKUP(H$1,Data!$AP:$AR,2,FALSE))+SUMIFS(FX,Fecha,$A654,Linea,VLOOKUP(H$1,Data!$AP:$AR,3,FALSE),Cuenta,VLOOKUP(H$1,Data!$AP:$AR,2,FALSE))+H653,"")</f>
        <v/>
      </c>
      <c r="I654" s="3" t="str">
        <f>IF(AND($A654&lt;&gt;"",I$1&lt;&gt;""),SUMIFS(VM,Fecha,$A654,Linea,VLOOKUP(I$1,Data!$AP:$AR,3,FALSE),Cuenta,VLOOKUP(I$1,Data!$AP:$AR,2,FALSE))+SUMIFS(FX,Fecha,$A654,Linea,VLOOKUP(I$1,Data!$AP:$AR,3,FALSE),Cuenta,VLOOKUP(I$1,Data!$AP:$AR,2,FALSE))+I653,"")</f>
        <v/>
      </c>
      <c r="J654" s="3" t="str">
        <f>IF(AND($A654&lt;&gt;"",J$1&lt;&gt;""),SUMIFS(VM,Fecha,$A654,Linea,VLOOKUP(J$1,Data!$AP:$AR,3,FALSE),Cuenta,VLOOKUP(J$1,Data!$AP:$AR,2,FALSE))+SUMIFS(FX,Fecha,$A654,Linea,VLOOKUP(J$1,Data!$AP:$AR,3,FALSE),Cuenta,VLOOKUP(J$1,Data!$AP:$AR,2,FALSE))+J653,"")</f>
        <v/>
      </c>
      <c r="K654" s="3" t="str">
        <f>IF(AND($A654&lt;&gt;"",K$1&lt;&gt;""),SUMIFS(VM,Fecha,$A654,Linea,VLOOKUP(K$1,Data!$AP:$AR,3,FALSE),Cuenta,VLOOKUP(K$1,Data!$AP:$AR,2,FALSE))+SUMIFS(FX,Fecha,$A654,Linea,VLOOKUP(K$1,Data!$AP:$AR,3,FALSE),Cuenta,VLOOKUP(K$1,Data!$AP:$AR,2,FALSE))+K653,"")</f>
        <v/>
      </c>
      <c r="L654" s="3" t="str">
        <f>IF(AND($A654&lt;&gt;"",L$1&lt;&gt;""),SUMIFS(VM,Fecha,$A654,Linea,VLOOKUP(L$1,Data!$AP:$AR,3,FALSE),Cuenta,VLOOKUP(L$1,Data!$AP:$AR,2,FALSE))+SUMIFS(FX,Fecha,$A654,Linea,VLOOKUP(L$1,Data!$AP:$AR,3,FALSE),Cuenta,VLOOKUP(L$1,Data!$AP:$AR,2,FALSE))+L653,"")</f>
        <v/>
      </c>
      <c r="M654" s="3" t="str">
        <f>IF(AND($A654&lt;&gt;"",M$1&lt;&gt;""),SUMIFS(VM,Fecha,$A654,Linea,VLOOKUP(M$1,Data!$AP:$AR,3,FALSE),Cuenta,VLOOKUP(M$1,Data!$AP:$AR,2,FALSE))+SUMIFS(FX,Fecha,$A654,Linea,VLOOKUP(M$1,Data!$AP:$AR,3,FALSE),Cuenta,VLOOKUP(M$1,Data!$AP:$AR,2,FALSE))+M653,"")</f>
        <v/>
      </c>
      <c r="N654" s="3" t="str">
        <f>IF(AND($A654&lt;&gt;"",N$1&lt;&gt;""),SUMIFS(VM,Fecha,$A654,Linea,VLOOKUP(N$1,Data!$AP:$AR,3,FALSE),Cuenta,VLOOKUP(N$1,Data!$AP:$AR,2,FALSE))+SUMIFS(FX,Fecha,$A654,Linea,VLOOKUP(N$1,Data!$AP:$AR,3,FALSE),Cuenta,VLOOKUP(N$1,Data!$AP:$AR,2,FALSE))+N653,"")</f>
        <v/>
      </c>
    </row>
    <row r="655" spans="2:14" x14ac:dyDescent="0.25">
      <c r="B655" s="3" t="str">
        <f>IF(AND($A655&lt;&gt;"",B$1&lt;&gt;""),SUMIFS(VM,Fecha,$A655,Linea,VLOOKUP(B$1,Data!$AP:$AR,3,FALSE),Cuenta,VLOOKUP(B$1,Data!$AP:$AR,2,FALSE))+SUMIFS(FX,Fecha,$A655,Linea,VLOOKUP(B$1,Data!$AP:$AR,3,FALSE),Cuenta,VLOOKUP(B$1,Data!$AP:$AR,2,FALSE))+B654,"")</f>
        <v/>
      </c>
      <c r="C655" s="3" t="str">
        <f>IF(AND($A655&lt;&gt;"",C$1&lt;&gt;""),SUMIFS(VM,Fecha,$A655,Linea,VLOOKUP(C$1,Data!$AP:$AR,3,FALSE),Cuenta,VLOOKUP(C$1,Data!$AP:$AR,2,FALSE))+SUMIFS(FX,Fecha,$A655,Linea,VLOOKUP(C$1,Data!$AP:$AR,3,FALSE),Cuenta,VLOOKUP(C$1,Data!$AP:$AR,2,FALSE))+C654,"")</f>
        <v/>
      </c>
      <c r="D655" s="3" t="str">
        <f>IF(AND($A655&lt;&gt;"",D$1&lt;&gt;""),SUMIFS(VM,Fecha,$A655,Linea,VLOOKUP(D$1,Data!$AP:$AR,3,FALSE),Cuenta,VLOOKUP(D$1,Data!$AP:$AR,2,FALSE))+SUMIFS(FX,Fecha,$A655,Linea,VLOOKUP(D$1,Data!$AP:$AR,3,FALSE),Cuenta,VLOOKUP(D$1,Data!$AP:$AR,2,FALSE))+D654,"")</f>
        <v/>
      </c>
      <c r="E655" s="3" t="str">
        <f>IF(AND($A655&lt;&gt;"",E$1&lt;&gt;""),SUMIFS(VM,Fecha,$A655,Linea,VLOOKUP(E$1,Data!$AP:$AR,3,FALSE),Cuenta,VLOOKUP(E$1,Data!$AP:$AR,2,FALSE))+SUMIFS(FX,Fecha,$A655,Linea,VLOOKUP(E$1,Data!$AP:$AR,3,FALSE),Cuenta,VLOOKUP(E$1,Data!$AP:$AR,2,FALSE))+E654,"")</f>
        <v/>
      </c>
      <c r="F655" s="3" t="str">
        <f>IF(AND($A655&lt;&gt;"",F$1&lt;&gt;""),SUMIFS(VM,Fecha,$A655,Linea,VLOOKUP(F$1,Data!$AP:$AR,3,FALSE),Cuenta,VLOOKUP(F$1,Data!$AP:$AR,2,FALSE))+SUMIFS(FX,Fecha,$A655,Linea,VLOOKUP(F$1,Data!$AP:$AR,3,FALSE),Cuenta,VLOOKUP(F$1,Data!$AP:$AR,2,FALSE))+F654,"")</f>
        <v/>
      </c>
      <c r="G655" s="3" t="str">
        <f>IF(AND($A655&lt;&gt;"",G$1&lt;&gt;""),SUMIFS(VM,Fecha,$A655,Linea,VLOOKUP(G$1,Data!$AP:$AR,3,FALSE),Cuenta,VLOOKUP(G$1,Data!$AP:$AR,2,FALSE))+SUMIFS(FX,Fecha,$A655,Linea,VLOOKUP(G$1,Data!$AP:$AR,3,FALSE),Cuenta,VLOOKUP(G$1,Data!$AP:$AR,2,FALSE))+G654,"")</f>
        <v/>
      </c>
      <c r="H655" s="3" t="str">
        <f>IF(AND($A655&lt;&gt;"",H$1&lt;&gt;""),SUMIFS(VM,Fecha,$A655,Linea,VLOOKUP(H$1,Data!$AP:$AR,3,FALSE),Cuenta,VLOOKUP(H$1,Data!$AP:$AR,2,FALSE))+SUMIFS(FX,Fecha,$A655,Linea,VLOOKUP(H$1,Data!$AP:$AR,3,FALSE),Cuenta,VLOOKUP(H$1,Data!$AP:$AR,2,FALSE))+H654,"")</f>
        <v/>
      </c>
      <c r="I655" s="3" t="str">
        <f>IF(AND($A655&lt;&gt;"",I$1&lt;&gt;""),SUMIFS(VM,Fecha,$A655,Linea,VLOOKUP(I$1,Data!$AP:$AR,3,FALSE),Cuenta,VLOOKUP(I$1,Data!$AP:$AR,2,FALSE))+SUMIFS(FX,Fecha,$A655,Linea,VLOOKUP(I$1,Data!$AP:$AR,3,FALSE),Cuenta,VLOOKUP(I$1,Data!$AP:$AR,2,FALSE))+I654,"")</f>
        <v/>
      </c>
      <c r="J655" s="3" t="str">
        <f>IF(AND($A655&lt;&gt;"",J$1&lt;&gt;""),SUMIFS(VM,Fecha,$A655,Linea,VLOOKUP(J$1,Data!$AP:$AR,3,FALSE),Cuenta,VLOOKUP(J$1,Data!$AP:$AR,2,FALSE))+SUMIFS(FX,Fecha,$A655,Linea,VLOOKUP(J$1,Data!$AP:$AR,3,FALSE),Cuenta,VLOOKUP(J$1,Data!$AP:$AR,2,FALSE))+J654,"")</f>
        <v/>
      </c>
      <c r="K655" s="3" t="str">
        <f>IF(AND($A655&lt;&gt;"",K$1&lt;&gt;""),SUMIFS(VM,Fecha,$A655,Linea,VLOOKUP(K$1,Data!$AP:$AR,3,FALSE),Cuenta,VLOOKUP(K$1,Data!$AP:$AR,2,FALSE))+SUMIFS(FX,Fecha,$A655,Linea,VLOOKUP(K$1,Data!$AP:$AR,3,FALSE),Cuenta,VLOOKUP(K$1,Data!$AP:$AR,2,FALSE))+K654,"")</f>
        <v/>
      </c>
      <c r="L655" s="3" t="str">
        <f>IF(AND($A655&lt;&gt;"",L$1&lt;&gt;""),SUMIFS(VM,Fecha,$A655,Linea,VLOOKUP(L$1,Data!$AP:$AR,3,FALSE),Cuenta,VLOOKUP(L$1,Data!$AP:$AR,2,FALSE))+SUMIFS(FX,Fecha,$A655,Linea,VLOOKUP(L$1,Data!$AP:$AR,3,FALSE),Cuenta,VLOOKUP(L$1,Data!$AP:$AR,2,FALSE))+L654,"")</f>
        <v/>
      </c>
      <c r="M655" s="3" t="str">
        <f>IF(AND($A655&lt;&gt;"",M$1&lt;&gt;""),SUMIFS(VM,Fecha,$A655,Linea,VLOOKUP(M$1,Data!$AP:$AR,3,FALSE),Cuenta,VLOOKUP(M$1,Data!$AP:$AR,2,FALSE))+SUMIFS(FX,Fecha,$A655,Linea,VLOOKUP(M$1,Data!$AP:$AR,3,FALSE),Cuenta,VLOOKUP(M$1,Data!$AP:$AR,2,FALSE))+M654,"")</f>
        <v/>
      </c>
      <c r="N655" s="3" t="str">
        <f>IF(AND($A655&lt;&gt;"",N$1&lt;&gt;""),SUMIFS(VM,Fecha,$A655,Linea,VLOOKUP(N$1,Data!$AP:$AR,3,FALSE),Cuenta,VLOOKUP(N$1,Data!$AP:$AR,2,FALSE))+SUMIFS(FX,Fecha,$A655,Linea,VLOOKUP(N$1,Data!$AP:$AR,3,FALSE),Cuenta,VLOOKUP(N$1,Data!$AP:$AR,2,FALSE))+N654,"")</f>
        <v/>
      </c>
    </row>
    <row r="656" spans="2:14" x14ac:dyDescent="0.25">
      <c r="B656" s="3" t="str">
        <f>IF(AND($A656&lt;&gt;"",B$1&lt;&gt;""),SUMIFS(VM,Fecha,$A656,Linea,VLOOKUP(B$1,Data!$AP:$AR,3,FALSE),Cuenta,VLOOKUP(B$1,Data!$AP:$AR,2,FALSE))+SUMIFS(FX,Fecha,$A656,Linea,VLOOKUP(B$1,Data!$AP:$AR,3,FALSE),Cuenta,VLOOKUP(B$1,Data!$AP:$AR,2,FALSE))+B655,"")</f>
        <v/>
      </c>
      <c r="C656" s="3" t="str">
        <f>IF(AND($A656&lt;&gt;"",C$1&lt;&gt;""),SUMIFS(VM,Fecha,$A656,Linea,VLOOKUP(C$1,Data!$AP:$AR,3,FALSE),Cuenta,VLOOKUP(C$1,Data!$AP:$AR,2,FALSE))+SUMIFS(FX,Fecha,$A656,Linea,VLOOKUP(C$1,Data!$AP:$AR,3,FALSE),Cuenta,VLOOKUP(C$1,Data!$AP:$AR,2,FALSE))+C655,"")</f>
        <v/>
      </c>
      <c r="D656" s="3" t="str">
        <f>IF(AND($A656&lt;&gt;"",D$1&lt;&gt;""),SUMIFS(VM,Fecha,$A656,Linea,VLOOKUP(D$1,Data!$AP:$AR,3,FALSE),Cuenta,VLOOKUP(D$1,Data!$AP:$AR,2,FALSE))+SUMIFS(FX,Fecha,$A656,Linea,VLOOKUP(D$1,Data!$AP:$AR,3,FALSE),Cuenta,VLOOKUP(D$1,Data!$AP:$AR,2,FALSE))+D655,"")</f>
        <v/>
      </c>
      <c r="E656" s="3" t="str">
        <f>IF(AND($A656&lt;&gt;"",E$1&lt;&gt;""),SUMIFS(VM,Fecha,$A656,Linea,VLOOKUP(E$1,Data!$AP:$AR,3,FALSE),Cuenta,VLOOKUP(E$1,Data!$AP:$AR,2,FALSE))+SUMIFS(FX,Fecha,$A656,Linea,VLOOKUP(E$1,Data!$AP:$AR,3,FALSE),Cuenta,VLOOKUP(E$1,Data!$AP:$AR,2,FALSE))+E655,"")</f>
        <v/>
      </c>
      <c r="F656" s="3" t="str">
        <f>IF(AND($A656&lt;&gt;"",F$1&lt;&gt;""),SUMIFS(VM,Fecha,$A656,Linea,VLOOKUP(F$1,Data!$AP:$AR,3,FALSE),Cuenta,VLOOKUP(F$1,Data!$AP:$AR,2,FALSE))+SUMIFS(FX,Fecha,$A656,Linea,VLOOKUP(F$1,Data!$AP:$AR,3,FALSE),Cuenta,VLOOKUP(F$1,Data!$AP:$AR,2,FALSE))+F655,"")</f>
        <v/>
      </c>
      <c r="G656" s="3" t="str">
        <f>IF(AND($A656&lt;&gt;"",G$1&lt;&gt;""),SUMIFS(VM,Fecha,$A656,Linea,VLOOKUP(G$1,Data!$AP:$AR,3,FALSE),Cuenta,VLOOKUP(G$1,Data!$AP:$AR,2,FALSE))+SUMIFS(FX,Fecha,$A656,Linea,VLOOKUP(G$1,Data!$AP:$AR,3,FALSE),Cuenta,VLOOKUP(G$1,Data!$AP:$AR,2,FALSE))+G655,"")</f>
        <v/>
      </c>
      <c r="H656" s="3" t="str">
        <f>IF(AND($A656&lt;&gt;"",H$1&lt;&gt;""),SUMIFS(VM,Fecha,$A656,Linea,VLOOKUP(H$1,Data!$AP:$AR,3,FALSE),Cuenta,VLOOKUP(H$1,Data!$AP:$AR,2,FALSE))+SUMIFS(FX,Fecha,$A656,Linea,VLOOKUP(H$1,Data!$AP:$AR,3,FALSE),Cuenta,VLOOKUP(H$1,Data!$AP:$AR,2,FALSE))+H655,"")</f>
        <v/>
      </c>
      <c r="I656" s="3" t="str">
        <f>IF(AND($A656&lt;&gt;"",I$1&lt;&gt;""),SUMIFS(VM,Fecha,$A656,Linea,VLOOKUP(I$1,Data!$AP:$AR,3,FALSE),Cuenta,VLOOKUP(I$1,Data!$AP:$AR,2,FALSE))+SUMIFS(FX,Fecha,$A656,Linea,VLOOKUP(I$1,Data!$AP:$AR,3,FALSE),Cuenta,VLOOKUP(I$1,Data!$AP:$AR,2,FALSE))+I655,"")</f>
        <v/>
      </c>
      <c r="J656" s="3" t="str">
        <f>IF(AND($A656&lt;&gt;"",J$1&lt;&gt;""),SUMIFS(VM,Fecha,$A656,Linea,VLOOKUP(J$1,Data!$AP:$AR,3,FALSE),Cuenta,VLOOKUP(J$1,Data!$AP:$AR,2,FALSE))+SUMIFS(FX,Fecha,$A656,Linea,VLOOKUP(J$1,Data!$AP:$AR,3,FALSE),Cuenta,VLOOKUP(J$1,Data!$AP:$AR,2,FALSE))+J655,"")</f>
        <v/>
      </c>
      <c r="K656" s="3" t="str">
        <f>IF(AND($A656&lt;&gt;"",K$1&lt;&gt;""),SUMIFS(VM,Fecha,$A656,Linea,VLOOKUP(K$1,Data!$AP:$AR,3,FALSE),Cuenta,VLOOKUP(K$1,Data!$AP:$AR,2,FALSE))+SUMIFS(FX,Fecha,$A656,Linea,VLOOKUP(K$1,Data!$AP:$AR,3,FALSE),Cuenta,VLOOKUP(K$1,Data!$AP:$AR,2,FALSE))+K655,"")</f>
        <v/>
      </c>
      <c r="L656" s="3" t="str">
        <f>IF(AND($A656&lt;&gt;"",L$1&lt;&gt;""),SUMIFS(VM,Fecha,$A656,Linea,VLOOKUP(L$1,Data!$AP:$AR,3,FALSE),Cuenta,VLOOKUP(L$1,Data!$AP:$AR,2,FALSE))+SUMIFS(FX,Fecha,$A656,Linea,VLOOKUP(L$1,Data!$AP:$AR,3,FALSE),Cuenta,VLOOKUP(L$1,Data!$AP:$AR,2,FALSE))+L655,"")</f>
        <v/>
      </c>
      <c r="M656" s="3" t="str">
        <f>IF(AND($A656&lt;&gt;"",M$1&lt;&gt;""),SUMIFS(VM,Fecha,$A656,Linea,VLOOKUP(M$1,Data!$AP:$AR,3,FALSE),Cuenta,VLOOKUP(M$1,Data!$AP:$AR,2,FALSE))+SUMIFS(FX,Fecha,$A656,Linea,VLOOKUP(M$1,Data!$AP:$AR,3,FALSE),Cuenta,VLOOKUP(M$1,Data!$AP:$AR,2,FALSE))+M655,"")</f>
        <v/>
      </c>
      <c r="N656" s="3" t="str">
        <f>IF(AND($A656&lt;&gt;"",N$1&lt;&gt;""),SUMIFS(VM,Fecha,$A656,Linea,VLOOKUP(N$1,Data!$AP:$AR,3,FALSE),Cuenta,VLOOKUP(N$1,Data!$AP:$AR,2,FALSE))+SUMIFS(FX,Fecha,$A656,Linea,VLOOKUP(N$1,Data!$AP:$AR,3,FALSE),Cuenta,VLOOKUP(N$1,Data!$AP:$AR,2,FALSE))+N655,"")</f>
        <v/>
      </c>
    </row>
    <row r="657" spans="2:14" x14ac:dyDescent="0.25">
      <c r="B657" s="3" t="str">
        <f>IF(AND($A657&lt;&gt;"",B$1&lt;&gt;""),SUMIFS(VM,Fecha,$A657,Linea,VLOOKUP(B$1,Data!$AP:$AR,3,FALSE),Cuenta,VLOOKUP(B$1,Data!$AP:$AR,2,FALSE))+SUMIFS(FX,Fecha,$A657,Linea,VLOOKUP(B$1,Data!$AP:$AR,3,FALSE),Cuenta,VLOOKUP(B$1,Data!$AP:$AR,2,FALSE))+B656,"")</f>
        <v/>
      </c>
      <c r="C657" s="3" t="str">
        <f>IF(AND($A657&lt;&gt;"",C$1&lt;&gt;""),SUMIFS(VM,Fecha,$A657,Linea,VLOOKUP(C$1,Data!$AP:$AR,3,FALSE),Cuenta,VLOOKUP(C$1,Data!$AP:$AR,2,FALSE))+SUMIFS(FX,Fecha,$A657,Linea,VLOOKUP(C$1,Data!$AP:$AR,3,FALSE),Cuenta,VLOOKUP(C$1,Data!$AP:$AR,2,FALSE))+C656,"")</f>
        <v/>
      </c>
      <c r="D657" s="3" t="str">
        <f>IF(AND($A657&lt;&gt;"",D$1&lt;&gt;""),SUMIFS(VM,Fecha,$A657,Linea,VLOOKUP(D$1,Data!$AP:$AR,3,FALSE),Cuenta,VLOOKUP(D$1,Data!$AP:$AR,2,FALSE))+SUMIFS(FX,Fecha,$A657,Linea,VLOOKUP(D$1,Data!$AP:$AR,3,FALSE),Cuenta,VLOOKUP(D$1,Data!$AP:$AR,2,FALSE))+D656,"")</f>
        <v/>
      </c>
      <c r="E657" s="3" t="str">
        <f>IF(AND($A657&lt;&gt;"",E$1&lt;&gt;""),SUMIFS(VM,Fecha,$A657,Linea,VLOOKUP(E$1,Data!$AP:$AR,3,FALSE),Cuenta,VLOOKUP(E$1,Data!$AP:$AR,2,FALSE))+SUMIFS(FX,Fecha,$A657,Linea,VLOOKUP(E$1,Data!$AP:$AR,3,FALSE),Cuenta,VLOOKUP(E$1,Data!$AP:$AR,2,FALSE))+E656,"")</f>
        <v/>
      </c>
      <c r="F657" s="3" t="str">
        <f>IF(AND($A657&lt;&gt;"",F$1&lt;&gt;""),SUMIFS(VM,Fecha,$A657,Linea,VLOOKUP(F$1,Data!$AP:$AR,3,FALSE),Cuenta,VLOOKUP(F$1,Data!$AP:$AR,2,FALSE))+SUMIFS(FX,Fecha,$A657,Linea,VLOOKUP(F$1,Data!$AP:$AR,3,FALSE),Cuenta,VLOOKUP(F$1,Data!$AP:$AR,2,FALSE))+F656,"")</f>
        <v/>
      </c>
      <c r="G657" s="3" t="str">
        <f>IF(AND($A657&lt;&gt;"",G$1&lt;&gt;""),SUMIFS(VM,Fecha,$A657,Linea,VLOOKUP(G$1,Data!$AP:$AR,3,FALSE),Cuenta,VLOOKUP(G$1,Data!$AP:$AR,2,FALSE))+SUMIFS(FX,Fecha,$A657,Linea,VLOOKUP(G$1,Data!$AP:$AR,3,FALSE),Cuenta,VLOOKUP(G$1,Data!$AP:$AR,2,FALSE))+G656,"")</f>
        <v/>
      </c>
      <c r="H657" s="3" t="str">
        <f>IF(AND($A657&lt;&gt;"",H$1&lt;&gt;""),SUMIFS(VM,Fecha,$A657,Linea,VLOOKUP(H$1,Data!$AP:$AR,3,FALSE),Cuenta,VLOOKUP(H$1,Data!$AP:$AR,2,FALSE))+SUMIFS(FX,Fecha,$A657,Linea,VLOOKUP(H$1,Data!$AP:$AR,3,FALSE),Cuenta,VLOOKUP(H$1,Data!$AP:$AR,2,FALSE))+H656,"")</f>
        <v/>
      </c>
      <c r="I657" s="3" t="str">
        <f>IF(AND($A657&lt;&gt;"",I$1&lt;&gt;""),SUMIFS(VM,Fecha,$A657,Linea,VLOOKUP(I$1,Data!$AP:$AR,3,FALSE),Cuenta,VLOOKUP(I$1,Data!$AP:$AR,2,FALSE))+SUMIFS(FX,Fecha,$A657,Linea,VLOOKUP(I$1,Data!$AP:$AR,3,FALSE),Cuenta,VLOOKUP(I$1,Data!$AP:$AR,2,FALSE))+I656,"")</f>
        <v/>
      </c>
      <c r="J657" s="3" t="str">
        <f>IF(AND($A657&lt;&gt;"",J$1&lt;&gt;""),SUMIFS(VM,Fecha,$A657,Linea,VLOOKUP(J$1,Data!$AP:$AR,3,FALSE),Cuenta,VLOOKUP(J$1,Data!$AP:$AR,2,FALSE))+SUMIFS(FX,Fecha,$A657,Linea,VLOOKUP(J$1,Data!$AP:$AR,3,FALSE),Cuenta,VLOOKUP(J$1,Data!$AP:$AR,2,FALSE))+J656,"")</f>
        <v/>
      </c>
      <c r="K657" s="3" t="str">
        <f>IF(AND($A657&lt;&gt;"",K$1&lt;&gt;""),SUMIFS(VM,Fecha,$A657,Linea,VLOOKUP(K$1,Data!$AP:$AR,3,FALSE),Cuenta,VLOOKUP(K$1,Data!$AP:$AR,2,FALSE))+SUMIFS(FX,Fecha,$A657,Linea,VLOOKUP(K$1,Data!$AP:$AR,3,FALSE),Cuenta,VLOOKUP(K$1,Data!$AP:$AR,2,FALSE))+K656,"")</f>
        <v/>
      </c>
      <c r="L657" s="3" t="str">
        <f>IF(AND($A657&lt;&gt;"",L$1&lt;&gt;""),SUMIFS(VM,Fecha,$A657,Linea,VLOOKUP(L$1,Data!$AP:$AR,3,FALSE),Cuenta,VLOOKUP(L$1,Data!$AP:$AR,2,FALSE))+SUMIFS(FX,Fecha,$A657,Linea,VLOOKUP(L$1,Data!$AP:$AR,3,FALSE),Cuenta,VLOOKUP(L$1,Data!$AP:$AR,2,FALSE))+L656,"")</f>
        <v/>
      </c>
      <c r="M657" s="3" t="str">
        <f>IF(AND($A657&lt;&gt;"",M$1&lt;&gt;""),SUMIFS(VM,Fecha,$A657,Linea,VLOOKUP(M$1,Data!$AP:$AR,3,FALSE),Cuenta,VLOOKUP(M$1,Data!$AP:$AR,2,FALSE))+SUMIFS(FX,Fecha,$A657,Linea,VLOOKUP(M$1,Data!$AP:$AR,3,FALSE),Cuenta,VLOOKUP(M$1,Data!$AP:$AR,2,FALSE))+M656,"")</f>
        <v/>
      </c>
      <c r="N657" s="3" t="str">
        <f>IF(AND($A657&lt;&gt;"",N$1&lt;&gt;""),SUMIFS(VM,Fecha,$A657,Linea,VLOOKUP(N$1,Data!$AP:$AR,3,FALSE),Cuenta,VLOOKUP(N$1,Data!$AP:$AR,2,FALSE))+SUMIFS(FX,Fecha,$A657,Linea,VLOOKUP(N$1,Data!$AP:$AR,3,FALSE),Cuenta,VLOOKUP(N$1,Data!$AP:$AR,2,FALSE))+N656,"")</f>
        <v/>
      </c>
    </row>
    <row r="658" spans="2:14" x14ac:dyDescent="0.25">
      <c r="B658" s="3" t="str">
        <f>IF(AND($A658&lt;&gt;"",B$1&lt;&gt;""),SUMIFS(VM,Fecha,$A658,Linea,VLOOKUP(B$1,Data!$AP:$AR,3,FALSE),Cuenta,VLOOKUP(B$1,Data!$AP:$AR,2,FALSE))+SUMIFS(FX,Fecha,$A658,Linea,VLOOKUP(B$1,Data!$AP:$AR,3,FALSE),Cuenta,VLOOKUP(B$1,Data!$AP:$AR,2,FALSE))+B657,"")</f>
        <v/>
      </c>
      <c r="C658" s="3" t="str">
        <f>IF(AND($A658&lt;&gt;"",C$1&lt;&gt;""),SUMIFS(VM,Fecha,$A658,Linea,VLOOKUP(C$1,Data!$AP:$AR,3,FALSE),Cuenta,VLOOKUP(C$1,Data!$AP:$AR,2,FALSE))+SUMIFS(FX,Fecha,$A658,Linea,VLOOKUP(C$1,Data!$AP:$AR,3,FALSE),Cuenta,VLOOKUP(C$1,Data!$AP:$AR,2,FALSE))+C657,"")</f>
        <v/>
      </c>
      <c r="D658" s="3" t="str">
        <f>IF(AND($A658&lt;&gt;"",D$1&lt;&gt;""),SUMIFS(VM,Fecha,$A658,Linea,VLOOKUP(D$1,Data!$AP:$AR,3,FALSE),Cuenta,VLOOKUP(D$1,Data!$AP:$AR,2,FALSE))+SUMIFS(FX,Fecha,$A658,Linea,VLOOKUP(D$1,Data!$AP:$AR,3,FALSE),Cuenta,VLOOKUP(D$1,Data!$AP:$AR,2,FALSE))+D657,"")</f>
        <v/>
      </c>
      <c r="E658" s="3" t="str">
        <f>IF(AND($A658&lt;&gt;"",E$1&lt;&gt;""),SUMIFS(VM,Fecha,$A658,Linea,VLOOKUP(E$1,Data!$AP:$AR,3,FALSE),Cuenta,VLOOKUP(E$1,Data!$AP:$AR,2,FALSE))+SUMIFS(FX,Fecha,$A658,Linea,VLOOKUP(E$1,Data!$AP:$AR,3,FALSE),Cuenta,VLOOKUP(E$1,Data!$AP:$AR,2,FALSE))+E657,"")</f>
        <v/>
      </c>
      <c r="F658" s="3" t="str">
        <f>IF(AND($A658&lt;&gt;"",F$1&lt;&gt;""),SUMIFS(VM,Fecha,$A658,Linea,VLOOKUP(F$1,Data!$AP:$AR,3,FALSE),Cuenta,VLOOKUP(F$1,Data!$AP:$AR,2,FALSE))+SUMIFS(FX,Fecha,$A658,Linea,VLOOKUP(F$1,Data!$AP:$AR,3,FALSE),Cuenta,VLOOKUP(F$1,Data!$AP:$AR,2,FALSE))+F657,"")</f>
        <v/>
      </c>
      <c r="G658" s="3" t="str">
        <f>IF(AND($A658&lt;&gt;"",G$1&lt;&gt;""),SUMIFS(VM,Fecha,$A658,Linea,VLOOKUP(G$1,Data!$AP:$AR,3,FALSE),Cuenta,VLOOKUP(G$1,Data!$AP:$AR,2,FALSE))+SUMIFS(FX,Fecha,$A658,Linea,VLOOKUP(G$1,Data!$AP:$AR,3,FALSE),Cuenta,VLOOKUP(G$1,Data!$AP:$AR,2,FALSE))+G657,"")</f>
        <v/>
      </c>
      <c r="H658" s="3" t="str">
        <f>IF(AND($A658&lt;&gt;"",H$1&lt;&gt;""),SUMIFS(VM,Fecha,$A658,Linea,VLOOKUP(H$1,Data!$AP:$AR,3,FALSE),Cuenta,VLOOKUP(H$1,Data!$AP:$AR,2,FALSE))+SUMIFS(FX,Fecha,$A658,Linea,VLOOKUP(H$1,Data!$AP:$AR,3,FALSE),Cuenta,VLOOKUP(H$1,Data!$AP:$AR,2,FALSE))+H657,"")</f>
        <v/>
      </c>
      <c r="I658" s="3" t="str">
        <f>IF(AND($A658&lt;&gt;"",I$1&lt;&gt;""),SUMIFS(VM,Fecha,$A658,Linea,VLOOKUP(I$1,Data!$AP:$AR,3,FALSE),Cuenta,VLOOKUP(I$1,Data!$AP:$AR,2,FALSE))+SUMIFS(FX,Fecha,$A658,Linea,VLOOKUP(I$1,Data!$AP:$AR,3,FALSE),Cuenta,VLOOKUP(I$1,Data!$AP:$AR,2,FALSE))+I657,"")</f>
        <v/>
      </c>
      <c r="J658" s="3" t="str">
        <f>IF(AND($A658&lt;&gt;"",J$1&lt;&gt;""),SUMIFS(VM,Fecha,$A658,Linea,VLOOKUP(J$1,Data!$AP:$AR,3,FALSE),Cuenta,VLOOKUP(J$1,Data!$AP:$AR,2,FALSE))+SUMIFS(FX,Fecha,$A658,Linea,VLOOKUP(J$1,Data!$AP:$AR,3,FALSE),Cuenta,VLOOKUP(J$1,Data!$AP:$AR,2,FALSE))+J657,"")</f>
        <v/>
      </c>
      <c r="K658" s="3" t="str">
        <f>IF(AND($A658&lt;&gt;"",K$1&lt;&gt;""),SUMIFS(VM,Fecha,$A658,Linea,VLOOKUP(K$1,Data!$AP:$AR,3,FALSE),Cuenta,VLOOKUP(K$1,Data!$AP:$AR,2,FALSE))+SUMIFS(FX,Fecha,$A658,Linea,VLOOKUP(K$1,Data!$AP:$AR,3,FALSE),Cuenta,VLOOKUP(K$1,Data!$AP:$AR,2,FALSE))+K657,"")</f>
        <v/>
      </c>
      <c r="L658" s="3" t="str">
        <f>IF(AND($A658&lt;&gt;"",L$1&lt;&gt;""),SUMIFS(VM,Fecha,$A658,Linea,VLOOKUP(L$1,Data!$AP:$AR,3,FALSE),Cuenta,VLOOKUP(L$1,Data!$AP:$AR,2,FALSE))+SUMIFS(FX,Fecha,$A658,Linea,VLOOKUP(L$1,Data!$AP:$AR,3,FALSE),Cuenta,VLOOKUP(L$1,Data!$AP:$AR,2,FALSE))+L657,"")</f>
        <v/>
      </c>
      <c r="M658" s="3" t="str">
        <f>IF(AND($A658&lt;&gt;"",M$1&lt;&gt;""),SUMIFS(VM,Fecha,$A658,Linea,VLOOKUP(M$1,Data!$AP:$AR,3,FALSE),Cuenta,VLOOKUP(M$1,Data!$AP:$AR,2,FALSE))+SUMIFS(FX,Fecha,$A658,Linea,VLOOKUP(M$1,Data!$AP:$AR,3,FALSE),Cuenta,VLOOKUP(M$1,Data!$AP:$AR,2,FALSE))+M657,"")</f>
        <v/>
      </c>
      <c r="N658" s="3" t="str">
        <f>IF(AND($A658&lt;&gt;"",N$1&lt;&gt;""),SUMIFS(VM,Fecha,$A658,Linea,VLOOKUP(N$1,Data!$AP:$AR,3,FALSE),Cuenta,VLOOKUP(N$1,Data!$AP:$AR,2,FALSE))+SUMIFS(FX,Fecha,$A658,Linea,VLOOKUP(N$1,Data!$AP:$AR,3,FALSE),Cuenta,VLOOKUP(N$1,Data!$AP:$AR,2,FALSE))+N657,"")</f>
        <v/>
      </c>
    </row>
    <row r="659" spans="2:14" x14ac:dyDescent="0.25">
      <c r="B659" s="3" t="str">
        <f>IF(AND($A659&lt;&gt;"",B$1&lt;&gt;""),SUMIFS(VM,Fecha,$A659,Linea,VLOOKUP(B$1,Data!$AP:$AR,3,FALSE),Cuenta,VLOOKUP(B$1,Data!$AP:$AR,2,FALSE))+SUMIFS(FX,Fecha,$A659,Linea,VLOOKUP(B$1,Data!$AP:$AR,3,FALSE),Cuenta,VLOOKUP(B$1,Data!$AP:$AR,2,FALSE))+B658,"")</f>
        <v/>
      </c>
      <c r="C659" s="3" t="str">
        <f>IF(AND($A659&lt;&gt;"",C$1&lt;&gt;""),SUMIFS(VM,Fecha,$A659,Linea,VLOOKUP(C$1,Data!$AP:$AR,3,FALSE),Cuenta,VLOOKUP(C$1,Data!$AP:$AR,2,FALSE))+SUMIFS(FX,Fecha,$A659,Linea,VLOOKUP(C$1,Data!$AP:$AR,3,FALSE),Cuenta,VLOOKUP(C$1,Data!$AP:$AR,2,FALSE))+C658,"")</f>
        <v/>
      </c>
      <c r="D659" s="3" t="str">
        <f>IF(AND($A659&lt;&gt;"",D$1&lt;&gt;""),SUMIFS(VM,Fecha,$A659,Linea,VLOOKUP(D$1,Data!$AP:$AR,3,FALSE),Cuenta,VLOOKUP(D$1,Data!$AP:$AR,2,FALSE))+SUMIFS(FX,Fecha,$A659,Linea,VLOOKUP(D$1,Data!$AP:$AR,3,FALSE),Cuenta,VLOOKUP(D$1,Data!$AP:$AR,2,FALSE))+D658,"")</f>
        <v/>
      </c>
      <c r="E659" s="3" t="str">
        <f>IF(AND($A659&lt;&gt;"",E$1&lt;&gt;""),SUMIFS(VM,Fecha,$A659,Linea,VLOOKUP(E$1,Data!$AP:$AR,3,FALSE),Cuenta,VLOOKUP(E$1,Data!$AP:$AR,2,FALSE))+SUMIFS(FX,Fecha,$A659,Linea,VLOOKUP(E$1,Data!$AP:$AR,3,FALSE),Cuenta,VLOOKUP(E$1,Data!$AP:$AR,2,FALSE))+E658,"")</f>
        <v/>
      </c>
      <c r="F659" s="3" t="str">
        <f>IF(AND($A659&lt;&gt;"",F$1&lt;&gt;""),SUMIFS(VM,Fecha,$A659,Linea,VLOOKUP(F$1,Data!$AP:$AR,3,FALSE),Cuenta,VLOOKUP(F$1,Data!$AP:$AR,2,FALSE))+SUMIFS(FX,Fecha,$A659,Linea,VLOOKUP(F$1,Data!$AP:$AR,3,FALSE),Cuenta,VLOOKUP(F$1,Data!$AP:$AR,2,FALSE))+F658,"")</f>
        <v/>
      </c>
      <c r="G659" s="3" t="str">
        <f>IF(AND($A659&lt;&gt;"",G$1&lt;&gt;""),SUMIFS(VM,Fecha,$A659,Linea,VLOOKUP(G$1,Data!$AP:$AR,3,FALSE),Cuenta,VLOOKUP(G$1,Data!$AP:$AR,2,FALSE))+SUMIFS(FX,Fecha,$A659,Linea,VLOOKUP(G$1,Data!$AP:$AR,3,FALSE),Cuenta,VLOOKUP(G$1,Data!$AP:$AR,2,FALSE))+G658,"")</f>
        <v/>
      </c>
      <c r="H659" s="3" t="str">
        <f>IF(AND($A659&lt;&gt;"",H$1&lt;&gt;""),SUMIFS(VM,Fecha,$A659,Linea,VLOOKUP(H$1,Data!$AP:$AR,3,FALSE),Cuenta,VLOOKUP(H$1,Data!$AP:$AR,2,FALSE))+SUMIFS(FX,Fecha,$A659,Linea,VLOOKUP(H$1,Data!$AP:$AR,3,FALSE),Cuenta,VLOOKUP(H$1,Data!$AP:$AR,2,FALSE))+H658,"")</f>
        <v/>
      </c>
      <c r="I659" s="3" t="str">
        <f>IF(AND($A659&lt;&gt;"",I$1&lt;&gt;""),SUMIFS(VM,Fecha,$A659,Linea,VLOOKUP(I$1,Data!$AP:$AR,3,FALSE),Cuenta,VLOOKUP(I$1,Data!$AP:$AR,2,FALSE))+SUMIFS(FX,Fecha,$A659,Linea,VLOOKUP(I$1,Data!$AP:$AR,3,FALSE),Cuenta,VLOOKUP(I$1,Data!$AP:$AR,2,FALSE))+I658,"")</f>
        <v/>
      </c>
      <c r="J659" s="3" t="str">
        <f>IF(AND($A659&lt;&gt;"",J$1&lt;&gt;""),SUMIFS(VM,Fecha,$A659,Linea,VLOOKUP(J$1,Data!$AP:$AR,3,FALSE),Cuenta,VLOOKUP(J$1,Data!$AP:$AR,2,FALSE))+SUMIFS(FX,Fecha,$A659,Linea,VLOOKUP(J$1,Data!$AP:$AR,3,FALSE),Cuenta,VLOOKUP(J$1,Data!$AP:$AR,2,FALSE))+J658,"")</f>
        <v/>
      </c>
      <c r="K659" s="3" t="str">
        <f>IF(AND($A659&lt;&gt;"",K$1&lt;&gt;""),SUMIFS(VM,Fecha,$A659,Linea,VLOOKUP(K$1,Data!$AP:$AR,3,FALSE),Cuenta,VLOOKUP(K$1,Data!$AP:$AR,2,FALSE))+SUMIFS(FX,Fecha,$A659,Linea,VLOOKUP(K$1,Data!$AP:$AR,3,FALSE),Cuenta,VLOOKUP(K$1,Data!$AP:$AR,2,FALSE))+K658,"")</f>
        <v/>
      </c>
      <c r="L659" s="3" t="str">
        <f>IF(AND($A659&lt;&gt;"",L$1&lt;&gt;""),SUMIFS(VM,Fecha,$A659,Linea,VLOOKUP(L$1,Data!$AP:$AR,3,FALSE),Cuenta,VLOOKUP(L$1,Data!$AP:$AR,2,FALSE))+SUMIFS(FX,Fecha,$A659,Linea,VLOOKUP(L$1,Data!$AP:$AR,3,FALSE),Cuenta,VLOOKUP(L$1,Data!$AP:$AR,2,FALSE))+L658,"")</f>
        <v/>
      </c>
      <c r="M659" s="3" t="str">
        <f>IF(AND($A659&lt;&gt;"",M$1&lt;&gt;""),SUMIFS(VM,Fecha,$A659,Linea,VLOOKUP(M$1,Data!$AP:$AR,3,FALSE),Cuenta,VLOOKUP(M$1,Data!$AP:$AR,2,FALSE))+SUMIFS(FX,Fecha,$A659,Linea,VLOOKUP(M$1,Data!$AP:$AR,3,FALSE),Cuenta,VLOOKUP(M$1,Data!$AP:$AR,2,FALSE))+M658,"")</f>
        <v/>
      </c>
      <c r="N659" s="3" t="str">
        <f>IF(AND($A659&lt;&gt;"",N$1&lt;&gt;""),SUMIFS(VM,Fecha,$A659,Linea,VLOOKUP(N$1,Data!$AP:$AR,3,FALSE),Cuenta,VLOOKUP(N$1,Data!$AP:$AR,2,FALSE))+SUMIFS(FX,Fecha,$A659,Linea,VLOOKUP(N$1,Data!$AP:$AR,3,FALSE),Cuenta,VLOOKUP(N$1,Data!$AP:$AR,2,FALSE))+N658,"")</f>
        <v/>
      </c>
    </row>
    <row r="660" spans="2:14" x14ac:dyDescent="0.25">
      <c r="B660" s="3" t="str">
        <f>IF(AND($A660&lt;&gt;"",B$1&lt;&gt;""),SUMIFS(VM,Fecha,$A660,Linea,VLOOKUP(B$1,Data!$AP:$AR,3,FALSE),Cuenta,VLOOKUP(B$1,Data!$AP:$AR,2,FALSE))+SUMIFS(FX,Fecha,$A660,Linea,VLOOKUP(B$1,Data!$AP:$AR,3,FALSE),Cuenta,VLOOKUP(B$1,Data!$AP:$AR,2,FALSE))+B659,"")</f>
        <v/>
      </c>
      <c r="C660" s="3" t="str">
        <f>IF(AND($A660&lt;&gt;"",C$1&lt;&gt;""),SUMIFS(VM,Fecha,$A660,Linea,VLOOKUP(C$1,Data!$AP:$AR,3,FALSE),Cuenta,VLOOKUP(C$1,Data!$AP:$AR,2,FALSE))+SUMIFS(FX,Fecha,$A660,Linea,VLOOKUP(C$1,Data!$AP:$AR,3,FALSE),Cuenta,VLOOKUP(C$1,Data!$AP:$AR,2,FALSE))+C659,"")</f>
        <v/>
      </c>
      <c r="D660" s="3" t="str">
        <f>IF(AND($A660&lt;&gt;"",D$1&lt;&gt;""),SUMIFS(VM,Fecha,$A660,Linea,VLOOKUP(D$1,Data!$AP:$AR,3,FALSE),Cuenta,VLOOKUP(D$1,Data!$AP:$AR,2,FALSE))+SUMIFS(FX,Fecha,$A660,Linea,VLOOKUP(D$1,Data!$AP:$AR,3,FALSE),Cuenta,VLOOKUP(D$1,Data!$AP:$AR,2,FALSE))+D659,"")</f>
        <v/>
      </c>
      <c r="E660" s="3" t="str">
        <f>IF(AND($A660&lt;&gt;"",E$1&lt;&gt;""),SUMIFS(VM,Fecha,$A660,Linea,VLOOKUP(E$1,Data!$AP:$AR,3,FALSE),Cuenta,VLOOKUP(E$1,Data!$AP:$AR,2,FALSE))+SUMIFS(FX,Fecha,$A660,Linea,VLOOKUP(E$1,Data!$AP:$AR,3,FALSE),Cuenta,VLOOKUP(E$1,Data!$AP:$AR,2,FALSE))+E659,"")</f>
        <v/>
      </c>
      <c r="F660" s="3" t="str">
        <f>IF(AND($A660&lt;&gt;"",F$1&lt;&gt;""),SUMIFS(VM,Fecha,$A660,Linea,VLOOKUP(F$1,Data!$AP:$AR,3,FALSE),Cuenta,VLOOKUP(F$1,Data!$AP:$AR,2,FALSE))+SUMIFS(FX,Fecha,$A660,Linea,VLOOKUP(F$1,Data!$AP:$AR,3,FALSE),Cuenta,VLOOKUP(F$1,Data!$AP:$AR,2,FALSE))+F659,"")</f>
        <v/>
      </c>
      <c r="G660" s="3" t="str">
        <f>IF(AND($A660&lt;&gt;"",G$1&lt;&gt;""),SUMIFS(VM,Fecha,$A660,Linea,VLOOKUP(G$1,Data!$AP:$AR,3,FALSE),Cuenta,VLOOKUP(G$1,Data!$AP:$AR,2,FALSE))+SUMIFS(FX,Fecha,$A660,Linea,VLOOKUP(G$1,Data!$AP:$AR,3,FALSE),Cuenta,VLOOKUP(G$1,Data!$AP:$AR,2,FALSE))+G659,"")</f>
        <v/>
      </c>
      <c r="H660" s="3" t="str">
        <f>IF(AND($A660&lt;&gt;"",H$1&lt;&gt;""),SUMIFS(VM,Fecha,$A660,Linea,VLOOKUP(H$1,Data!$AP:$AR,3,FALSE),Cuenta,VLOOKUP(H$1,Data!$AP:$AR,2,FALSE))+SUMIFS(FX,Fecha,$A660,Linea,VLOOKUP(H$1,Data!$AP:$AR,3,FALSE),Cuenta,VLOOKUP(H$1,Data!$AP:$AR,2,FALSE))+H659,"")</f>
        <v/>
      </c>
      <c r="I660" s="3" t="str">
        <f>IF(AND($A660&lt;&gt;"",I$1&lt;&gt;""),SUMIFS(VM,Fecha,$A660,Linea,VLOOKUP(I$1,Data!$AP:$AR,3,FALSE),Cuenta,VLOOKUP(I$1,Data!$AP:$AR,2,FALSE))+SUMIFS(FX,Fecha,$A660,Linea,VLOOKUP(I$1,Data!$AP:$AR,3,FALSE),Cuenta,VLOOKUP(I$1,Data!$AP:$AR,2,FALSE))+I659,"")</f>
        <v/>
      </c>
      <c r="J660" s="3" t="str">
        <f>IF(AND($A660&lt;&gt;"",J$1&lt;&gt;""),SUMIFS(VM,Fecha,$A660,Linea,VLOOKUP(J$1,Data!$AP:$AR,3,FALSE),Cuenta,VLOOKUP(J$1,Data!$AP:$AR,2,FALSE))+SUMIFS(FX,Fecha,$A660,Linea,VLOOKUP(J$1,Data!$AP:$AR,3,FALSE),Cuenta,VLOOKUP(J$1,Data!$AP:$AR,2,FALSE))+J659,"")</f>
        <v/>
      </c>
      <c r="K660" s="3" t="str">
        <f>IF(AND($A660&lt;&gt;"",K$1&lt;&gt;""),SUMIFS(VM,Fecha,$A660,Linea,VLOOKUP(K$1,Data!$AP:$AR,3,FALSE),Cuenta,VLOOKUP(K$1,Data!$AP:$AR,2,FALSE))+SUMIFS(FX,Fecha,$A660,Linea,VLOOKUP(K$1,Data!$AP:$AR,3,FALSE),Cuenta,VLOOKUP(K$1,Data!$AP:$AR,2,FALSE))+K659,"")</f>
        <v/>
      </c>
      <c r="L660" s="3" t="str">
        <f>IF(AND($A660&lt;&gt;"",L$1&lt;&gt;""),SUMIFS(VM,Fecha,$A660,Linea,VLOOKUP(L$1,Data!$AP:$AR,3,FALSE),Cuenta,VLOOKUP(L$1,Data!$AP:$AR,2,FALSE))+SUMIFS(FX,Fecha,$A660,Linea,VLOOKUP(L$1,Data!$AP:$AR,3,FALSE),Cuenta,VLOOKUP(L$1,Data!$AP:$AR,2,FALSE))+L659,"")</f>
        <v/>
      </c>
      <c r="M660" s="3" t="str">
        <f>IF(AND($A660&lt;&gt;"",M$1&lt;&gt;""),SUMIFS(VM,Fecha,$A660,Linea,VLOOKUP(M$1,Data!$AP:$AR,3,FALSE),Cuenta,VLOOKUP(M$1,Data!$AP:$AR,2,FALSE))+SUMIFS(FX,Fecha,$A660,Linea,VLOOKUP(M$1,Data!$AP:$AR,3,FALSE),Cuenta,VLOOKUP(M$1,Data!$AP:$AR,2,FALSE))+M659,"")</f>
        <v/>
      </c>
      <c r="N660" s="3" t="str">
        <f>IF(AND($A660&lt;&gt;"",N$1&lt;&gt;""),SUMIFS(VM,Fecha,$A660,Linea,VLOOKUP(N$1,Data!$AP:$AR,3,FALSE),Cuenta,VLOOKUP(N$1,Data!$AP:$AR,2,FALSE))+SUMIFS(FX,Fecha,$A660,Linea,VLOOKUP(N$1,Data!$AP:$AR,3,FALSE),Cuenta,VLOOKUP(N$1,Data!$AP:$AR,2,FALSE))+N659,"")</f>
        <v/>
      </c>
    </row>
    <row r="661" spans="2:14" x14ac:dyDescent="0.25">
      <c r="B661" s="3" t="str">
        <f>IF(AND($A661&lt;&gt;"",B$1&lt;&gt;""),SUMIFS(VM,Fecha,$A661,Linea,VLOOKUP(B$1,Data!$AP:$AR,3,FALSE),Cuenta,VLOOKUP(B$1,Data!$AP:$AR,2,FALSE))+SUMIFS(FX,Fecha,$A661,Linea,VLOOKUP(B$1,Data!$AP:$AR,3,FALSE),Cuenta,VLOOKUP(B$1,Data!$AP:$AR,2,FALSE))+B660,"")</f>
        <v/>
      </c>
      <c r="C661" s="3" t="str">
        <f>IF(AND($A661&lt;&gt;"",C$1&lt;&gt;""),SUMIFS(VM,Fecha,$A661,Linea,VLOOKUP(C$1,Data!$AP:$AR,3,FALSE),Cuenta,VLOOKUP(C$1,Data!$AP:$AR,2,FALSE))+SUMIFS(FX,Fecha,$A661,Linea,VLOOKUP(C$1,Data!$AP:$AR,3,FALSE),Cuenta,VLOOKUP(C$1,Data!$AP:$AR,2,FALSE))+C660,"")</f>
        <v/>
      </c>
      <c r="D661" s="3" t="str">
        <f>IF(AND($A661&lt;&gt;"",D$1&lt;&gt;""),SUMIFS(VM,Fecha,$A661,Linea,VLOOKUP(D$1,Data!$AP:$AR,3,FALSE),Cuenta,VLOOKUP(D$1,Data!$AP:$AR,2,FALSE))+SUMIFS(FX,Fecha,$A661,Linea,VLOOKUP(D$1,Data!$AP:$AR,3,FALSE),Cuenta,VLOOKUP(D$1,Data!$AP:$AR,2,FALSE))+D660,"")</f>
        <v/>
      </c>
      <c r="E661" s="3" t="str">
        <f>IF(AND($A661&lt;&gt;"",E$1&lt;&gt;""),SUMIFS(VM,Fecha,$A661,Linea,VLOOKUP(E$1,Data!$AP:$AR,3,FALSE),Cuenta,VLOOKUP(E$1,Data!$AP:$AR,2,FALSE))+SUMIFS(FX,Fecha,$A661,Linea,VLOOKUP(E$1,Data!$AP:$AR,3,FALSE),Cuenta,VLOOKUP(E$1,Data!$AP:$AR,2,FALSE))+E660,"")</f>
        <v/>
      </c>
      <c r="F661" s="3" t="str">
        <f>IF(AND($A661&lt;&gt;"",F$1&lt;&gt;""),SUMIFS(VM,Fecha,$A661,Linea,VLOOKUP(F$1,Data!$AP:$AR,3,FALSE),Cuenta,VLOOKUP(F$1,Data!$AP:$AR,2,FALSE))+SUMIFS(FX,Fecha,$A661,Linea,VLOOKUP(F$1,Data!$AP:$AR,3,FALSE),Cuenta,VLOOKUP(F$1,Data!$AP:$AR,2,FALSE))+F660,"")</f>
        <v/>
      </c>
      <c r="G661" s="3" t="str">
        <f>IF(AND($A661&lt;&gt;"",G$1&lt;&gt;""),SUMIFS(VM,Fecha,$A661,Linea,VLOOKUP(G$1,Data!$AP:$AR,3,FALSE),Cuenta,VLOOKUP(G$1,Data!$AP:$AR,2,FALSE))+SUMIFS(FX,Fecha,$A661,Linea,VLOOKUP(G$1,Data!$AP:$AR,3,FALSE),Cuenta,VLOOKUP(G$1,Data!$AP:$AR,2,FALSE))+G660,"")</f>
        <v/>
      </c>
      <c r="H661" s="3" t="str">
        <f>IF(AND($A661&lt;&gt;"",H$1&lt;&gt;""),SUMIFS(VM,Fecha,$A661,Linea,VLOOKUP(H$1,Data!$AP:$AR,3,FALSE),Cuenta,VLOOKUP(H$1,Data!$AP:$AR,2,FALSE))+SUMIFS(FX,Fecha,$A661,Linea,VLOOKUP(H$1,Data!$AP:$AR,3,FALSE),Cuenta,VLOOKUP(H$1,Data!$AP:$AR,2,FALSE))+H660,"")</f>
        <v/>
      </c>
      <c r="I661" s="3" t="str">
        <f>IF(AND($A661&lt;&gt;"",I$1&lt;&gt;""),SUMIFS(VM,Fecha,$A661,Linea,VLOOKUP(I$1,Data!$AP:$AR,3,FALSE),Cuenta,VLOOKUP(I$1,Data!$AP:$AR,2,FALSE))+SUMIFS(FX,Fecha,$A661,Linea,VLOOKUP(I$1,Data!$AP:$AR,3,FALSE),Cuenta,VLOOKUP(I$1,Data!$AP:$AR,2,FALSE))+I660,"")</f>
        <v/>
      </c>
      <c r="J661" s="3" t="str">
        <f>IF(AND($A661&lt;&gt;"",J$1&lt;&gt;""),SUMIFS(VM,Fecha,$A661,Linea,VLOOKUP(J$1,Data!$AP:$AR,3,FALSE),Cuenta,VLOOKUP(J$1,Data!$AP:$AR,2,FALSE))+SUMIFS(FX,Fecha,$A661,Linea,VLOOKUP(J$1,Data!$AP:$AR,3,FALSE),Cuenta,VLOOKUP(J$1,Data!$AP:$AR,2,FALSE))+J660,"")</f>
        <v/>
      </c>
      <c r="K661" s="3" t="str">
        <f>IF(AND($A661&lt;&gt;"",K$1&lt;&gt;""),SUMIFS(VM,Fecha,$A661,Linea,VLOOKUP(K$1,Data!$AP:$AR,3,FALSE),Cuenta,VLOOKUP(K$1,Data!$AP:$AR,2,FALSE))+SUMIFS(FX,Fecha,$A661,Linea,VLOOKUP(K$1,Data!$AP:$AR,3,FALSE),Cuenta,VLOOKUP(K$1,Data!$AP:$AR,2,FALSE))+K660,"")</f>
        <v/>
      </c>
      <c r="L661" s="3" t="str">
        <f>IF(AND($A661&lt;&gt;"",L$1&lt;&gt;""),SUMIFS(VM,Fecha,$A661,Linea,VLOOKUP(L$1,Data!$AP:$AR,3,FALSE),Cuenta,VLOOKUP(L$1,Data!$AP:$AR,2,FALSE))+SUMIFS(FX,Fecha,$A661,Linea,VLOOKUP(L$1,Data!$AP:$AR,3,FALSE),Cuenta,VLOOKUP(L$1,Data!$AP:$AR,2,FALSE))+L660,"")</f>
        <v/>
      </c>
      <c r="M661" s="3" t="str">
        <f>IF(AND($A661&lt;&gt;"",M$1&lt;&gt;""),SUMIFS(VM,Fecha,$A661,Linea,VLOOKUP(M$1,Data!$AP:$AR,3,FALSE),Cuenta,VLOOKUP(M$1,Data!$AP:$AR,2,FALSE))+SUMIFS(FX,Fecha,$A661,Linea,VLOOKUP(M$1,Data!$AP:$AR,3,FALSE),Cuenta,VLOOKUP(M$1,Data!$AP:$AR,2,FALSE))+M660,"")</f>
        <v/>
      </c>
      <c r="N661" s="3" t="str">
        <f>IF(AND($A661&lt;&gt;"",N$1&lt;&gt;""),SUMIFS(VM,Fecha,$A661,Linea,VLOOKUP(N$1,Data!$AP:$AR,3,FALSE),Cuenta,VLOOKUP(N$1,Data!$AP:$AR,2,FALSE))+SUMIFS(FX,Fecha,$A661,Linea,VLOOKUP(N$1,Data!$AP:$AR,3,FALSE),Cuenta,VLOOKUP(N$1,Data!$AP:$AR,2,FALSE))+N660,"")</f>
        <v/>
      </c>
    </row>
    <row r="662" spans="2:14" x14ac:dyDescent="0.25">
      <c r="B662" s="3" t="str">
        <f>IF(AND($A662&lt;&gt;"",B$1&lt;&gt;""),SUMIFS(VM,Fecha,$A662,Linea,VLOOKUP(B$1,Data!$AP:$AR,3,FALSE),Cuenta,VLOOKUP(B$1,Data!$AP:$AR,2,FALSE))+SUMIFS(FX,Fecha,$A662,Linea,VLOOKUP(B$1,Data!$AP:$AR,3,FALSE),Cuenta,VLOOKUP(B$1,Data!$AP:$AR,2,FALSE))+B661,"")</f>
        <v/>
      </c>
      <c r="C662" s="3" t="str">
        <f>IF(AND($A662&lt;&gt;"",C$1&lt;&gt;""),SUMIFS(VM,Fecha,$A662,Linea,VLOOKUP(C$1,Data!$AP:$AR,3,FALSE),Cuenta,VLOOKUP(C$1,Data!$AP:$AR,2,FALSE))+SUMIFS(FX,Fecha,$A662,Linea,VLOOKUP(C$1,Data!$AP:$AR,3,FALSE),Cuenta,VLOOKUP(C$1,Data!$AP:$AR,2,FALSE))+C661,"")</f>
        <v/>
      </c>
      <c r="D662" s="3" t="str">
        <f>IF(AND($A662&lt;&gt;"",D$1&lt;&gt;""),SUMIFS(VM,Fecha,$A662,Linea,VLOOKUP(D$1,Data!$AP:$AR,3,FALSE),Cuenta,VLOOKUP(D$1,Data!$AP:$AR,2,FALSE))+SUMIFS(FX,Fecha,$A662,Linea,VLOOKUP(D$1,Data!$AP:$AR,3,FALSE),Cuenta,VLOOKUP(D$1,Data!$AP:$AR,2,FALSE))+D661,"")</f>
        <v/>
      </c>
      <c r="E662" s="3" t="str">
        <f>IF(AND($A662&lt;&gt;"",E$1&lt;&gt;""),SUMIFS(VM,Fecha,$A662,Linea,VLOOKUP(E$1,Data!$AP:$AR,3,FALSE),Cuenta,VLOOKUP(E$1,Data!$AP:$AR,2,FALSE))+SUMIFS(FX,Fecha,$A662,Linea,VLOOKUP(E$1,Data!$AP:$AR,3,FALSE),Cuenta,VLOOKUP(E$1,Data!$AP:$AR,2,FALSE))+E661,"")</f>
        <v/>
      </c>
      <c r="F662" s="3" t="str">
        <f>IF(AND($A662&lt;&gt;"",F$1&lt;&gt;""),SUMIFS(VM,Fecha,$A662,Linea,VLOOKUP(F$1,Data!$AP:$AR,3,FALSE),Cuenta,VLOOKUP(F$1,Data!$AP:$AR,2,FALSE))+SUMIFS(FX,Fecha,$A662,Linea,VLOOKUP(F$1,Data!$AP:$AR,3,FALSE),Cuenta,VLOOKUP(F$1,Data!$AP:$AR,2,FALSE))+F661,"")</f>
        <v/>
      </c>
      <c r="G662" s="3" t="str">
        <f>IF(AND($A662&lt;&gt;"",G$1&lt;&gt;""),SUMIFS(VM,Fecha,$A662,Linea,VLOOKUP(G$1,Data!$AP:$AR,3,FALSE),Cuenta,VLOOKUP(G$1,Data!$AP:$AR,2,FALSE))+SUMIFS(FX,Fecha,$A662,Linea,VLOOKUP(G$1,Data!$AP:$AR,3,FALSE),Cuenta,VLOOKUP(G$1,Data!$AP:$AR,2,FALSE))+G661,"")</f>
        <v/>
      </c>
      <c r="H662" s="3" t="str">
        <f>IF(AND($A662&lt;&gt;"",H$1&lt;&gt;""),SUMIFS(VM,Fecha,$A662,Linea,VLOOKUP(H$1,Data!$AP:$AR,3,FALSE),Cuenta,VLOOKUP(H$1,Data!$AP:$AR,2,FALSE))+SUMIFS(FX,Fecha,$A662,Linea,VLOOKUP(H$1,Data!$AP:$AR,3,FALSE),Cuenta,VLOOKUP(H$1,Data!$AP:$AR,2,FALSE))+H661,"")</f>
        <v/>
      </c>
      <c r="I662" s="3" t="str">
        <f>IF(AND($A662&lt;&gt;"",I$1&lt;&gt;""),SUMIFS(VM,Fecha,$A662,Linea,VLOOKUP(I$1,Data!$AP:$AR,3,FALSE),Cuenta,VLOOKUP(I$1,Data!$AP:$AR,2,FALSE))+SUMIFS(FX,Fecha,$A662,Linea,VLOOKUP(I$1,Data!$AP:$AR,3,FALSE),Cuenta,VLOOKUP(I$1,Data!$AP:$AR,2,FALSE))+I661,"")</f>
        <v/>
      </c>
      <c r="J662" s="3" t="str">
        <f>IF(AND($A662&lt;&gt;"",J$1&lt;&gt;""),SUMIFS(VM,Fecha,$A662,Linea,VLOOKUP(J$1,Data!$AP:$AR,3,FALSE),Cuenta,VLOOKUP(J$1,Data!$AP:$AR,2,FALSE))+SUMIFS(FX,Fecha,$A662,Linea,VLOOKUP(J$1,Data!$AP:$AR,3,FALSE),Cuenta,VLOOKUP(J$1,Data!$AP:$AR,2,FALSE))+J661,"")</f>
        <v/>
      </c>
      <c r="K662" s="3" t="str">
        <f>IF(AND($A662&lt;&gt;"",K$1&lt;&gt;""),SUMIFS(VM,Fecha,$A662,Linea,VLOOKUP(K$1,Data!$AP:$AR,3,FALSE),Cuenta,VLOOKUP(K$1,Data!$AP:$AR,2,FALSE))+SUMIFS(FX,Fecha,$A662,Linea,VLOOKUP(K$1,Data!$AP:$AR,3,FALSE),Cuenta,VLOOKUP(K$1,Data!$AP:$AR,2,FALSE))+K661,"")</f>
        <v/>
      </c>
      <c r="L662" s="3" t="str">
        <f>IF(AND($A662&lt;&gt;"",L$1&lt;&gt;""),SUMIFS(VM,Fecha,$A662,Linea,VLOOKUP(L$1,Data!$AP:$AR,3,FALSE),Cuenta,VLOOKUP(L$1,Data!$AP:$AR,2,FALSE))+SUMIFS(FX,Fecha,$A662,Linea,VLOOKUP(L$1,Data!$AP:$AR,3,FALSE),Cuenta,VLOOKUP(L$1,Data!$AP:$AR,2,FALSE))+L661,"")</f>
        <v/>
      </c>
      <c r="M662" s="3" t="str">
        <f>IF(AND($A662&lt;&gt;"",M$1&lt;&gt;""),SUMIFS(VM,Fecha,$A662,Linea,VLOOKUP(M$1,Data!$AP:$AR,3,FALSE),Cuenta,VLOOKUP(M$1,Data!$AP:$AR,2,FALSE))+SUMIFS(FX,Fecha,$A662,Linea,VLOOKUP(M$1,Data!$AP:$AR,3,FALSE),Cuenta,VLOOKUP(M$1,Data!$AP:$AR,2,FALSE))+M661,"")</f>
        <v/>
      </c>
      <c r="N662" s="3" t="str">
        <f>IF(AND($A662&lt;&gt;"",N$1&lt;&gt;""),SUMIFS(VM,Fecha,$A662,Linea,VLOOKUP(N$1,Data!$AP:$AR,3,FALSE),Cuenta,VLOOKUP(N$1,Data!$AP:$AR,2,FALSE))+SUMIFS(FX,Fecha,$A662,Linea,VLOOKUP(N$1,Data!$AP:$AR,3,FALSE),Cuenta,VLOOKUP(N$1,Data!$AP:$AR,2,FALSE))+N661,"")</f>
        <v/>
      </c>
    </row>
    <row r="663" spans="2:14" x14ac:dyDescent="0.25">
      <c r="B663" s="3" t="str">
        <f>IF(AND($A663&lt;&gt;"",B$1&lt;&gt;""),SUMIFS(VM,Fecha,$A663,Linea,VLOOKUP(B$1,Data!$AP:$AR,3,FALSE),Cuenta,VLOOKUP(B$1,Data!$AP:$AR,2,FALSE))+SUMIFS(FX,Fecha,$A663,Linea,VLOOKUP(B$1,Data!$AP:$AR,3,FALSE),Cuenta,VLOOKUP(B$1,Data!$AP:$AR,2,FALSE))+B662,"")</f>
        <v/>
      </c>
      <c r="C663" s="3" t="str">
        <f>IF(AND($A663&lt;&gt;"",C$1&lt;&gt;""),SUMIFS(VM,Fecha,$A663,Linea,VLOOKUP(C$1,Data!$AP:$AR,3,FALSE),Cuenta,VLOOKUP(C$1,Data!$AP:$AR,2,FALSE))+SUMIFS(FX,Fecha,$A663,Linea,VLOOKUP(C$1,Data!$AP:$AR,3,FALSE),Cuenta,VLOOKUP(C$1,Data!$AP:$AR,2,FALSE))+C662,"")</f>
        <v/>
      </c>
      <c r="D663" s="3" t="str">
        <f>IF(AND($A663&lt;&gt;"",D$1&lt;&gt;""),SUMIFS(VM,Fecha,$A663,Linea,VLOOKUP(D$1,Data!$AP:$AR,3,FALSE),Cuenta,VLOOKUP(D$1,Data!$AP:$AR,2,FALSE))+SUMIFS(FX,Fecha,$A663,Linea,VLOOKUP(D$1,Data!$AP:$AR,3,FALSE),Cuenta,VLOOKUP(D$1,Data!$AP:$AR,2,FALSE))+D662,"")</f>
        <v/>
      </c>
      <c r="E663" s="3" t="str">
        <f>IF(AND($A663&lt;&gt;"",E$1&lt;&gt;""),SUMIFS(VM,Fecha,$A663,Linea,VLOOKUP(E$1,Data!$AP:$AR,3,FALSE),Cuenta,VLOOKUP(E$1,Data!$AP:$AR,2,FALSE))+SUMIFS(FX,Fecha,$A663,Linea,VLOOKUP(E$1,Data!$AP:$AR,3,FALSE),Cuenta,VLOOKUP(E$1,Data!$AP:$AR,2,FALSE))+E662,"")</f>
        <v/>
      </c>
      <c r="F663" s="3" t="str">
        <f>IF(AND($A663&lt;&gt;"",F$1&lt;&gt;""),SUMIFS(VM,Fecha,$A663,Linea,VLOOKUP(F$1,Data!$AP:$AR,3,FALSE),Cuenta,VLOOKUP(F$1,Data!$AP:$AR,2,FALSE))+SUMIFS(FX,Fecha,$A663,Linea,VLOOKUP(F$1,Data!$AP:$AR,3,FALSE),Cuenta,VLOOKUP(F$1,Data!$AP:$AR,2,FALSE))+F662,"")</f>
        <v/>
      </c>
      <c r="G663" s="3" t="str">
        <f>IF(AND($A663&lt;&gt;"",G$1&lt;&gt;""),SUMIFS(VM,Fecha,$A663,Linea,VLOOKUP(G$1,Data!$AP:$AR,3,FALSE),Cuenta,VLOOKUP(G$1,Data!$AP:$AR,2,FALSE))+SUMIFS(FX,Fecha,$A663,Linea,VLOOKUP(G$1,Data!$AP:$AR,3,FALSE),Cuenta,VLOOKUP(G$1,Data!$AP:$AR,2,FALSE))+G662,"")</f>
        <v/>
      </c>
      <c r="H663" s="3" t="str">
        <f>IF(AND($A663&lt;&gt;"",H$1&lt;&gt;""),SUMIFS(VM,Fecha,$A663,Linea,VLOOKUP(H$1,Data!$AP:$AR,3,FALSE),Cuenta,VLOOKUP(H$1,Data!$AP:$AR,2,FALSE))+SUMIFS(FX,Fecha,$A663,Linea,VLOOKUP(H$1,Data!$AP:$AR,3,FALSE),Cuenta,VLOOKUP(H$1,Data!$AP:$AR,2,FALSE))+H662,"")</f>
        <v/>
      </c>
      <c r="I663" s="3" t="str">
        <f>IF(AND($A663&lt;&gt;"",I$1&lt;&gt;""),SUMIFS(VM,Fecha,$A663,Linea,VLOOKUP(I$1,Data!$AP:$AR,3,FALSE),Cuenta,VLOOKUP(I$1,Data!$AP:$AR,2,FALSE))+SUMIFS(FX,Fecha,$A663,Linea,VLOOKUP(I$1,Data!$AP:$AR,3,FALSE),Cuenta,VLOOKUP(I$1,Data!$AP:$AR,2,FALSE))+I662,"")</f>
        <v/>
      </c>
      <c r="J663" s="3" t="str">
        <f>IF(AND($A663&lt;&gt;"",J$1&lt;&gt;""),SUMIFS(VM,Fecha,$A663,Linea,VLOOKUP(J$1,Data!$AP:$AR,3,FALSE),Cuenta,VLOOKUP(J$1,Data!$AP:$AR,2,FALSE))+SUMIFS(FX,Fecha,$A663,Linea,VLOOKUP(J$1,Data!$AP:$AR,3,FALSE),Cuenta,VLOOKUP(J$1,Data!$AP:$AR,2,FALSE))+J662,"")</f>
        <v/>
      </c>
      <c r="K663" s="3" t="str">
        <f>IF(AND($A663&lt;&gt;"",K$1&lt;&gt;""),SUMIFS(VM,Fecha,$A663,Linea,VLOOKUP(K$1,Data!$AP:$AR,3,FALSE),Cuenta,VLOOKUP(K$1,Data!$AP:$AR,2,FALSE))+SUMIFS(FX,Fecha,$A663,Linea,VLOOKUP(K$1,Data!$AP:$AR,3,FALSE),Cuenta,VLOOKUP(K$1,Data!$AP:$AR,2,FALSE))+K662,"")</f>
        <v/>
      </c>
      <c r="L663" s="3" t="str">
        <f>IF(AND($A663&lt;&gt;"",L$1&lt;&gt;""),SUMIFS(VM,Fecha,$A663,Linea,VLOOKUP(L$1,Data!$AP:$AR,3,FALSE),Cuenta,VLOOKUP(L$1,Data!$AP:$AR,2,FALSE))+SUMIFS(FX,Fecha,$A663,Linea,VLOOKUP(L$1,Data!$AP:$AR,3,FALSE),Cuenta,VLOOKUP(L$1,Data!$AP:$AR,2,FALSE))+L662,"")</f>
        <v/>
      </c>
      <c r="M663" s="3" t="str">
        <f>IF(AND($A663&lt;&gt;"",M$1&lt;&gt;""),SUMIFS(VM,Fecha,$A663,Linea,VLOOKUP(M$1,Data!$AP:$AR,3,FALSE),Cuenta,VLOOKUP(M$1,Data!$AP:$AR,2,FALSE))+SUMIFS(FX,Fecha,$A663,Linea,VLOOKUP(M$1,Data!$AP:$AR,3,FALSE),Cuenta,VLOOKUP(M$1,Data!$AP:$AR,2,FALSE))+M662,"")</f>
        <v/>
      </c>
      <c r="N663" s="3" t="str">
        <f>IF(AND($A663&lt;&gt;"",N$1&lt;&gt;""),SUMIFS(VM,Fecha,$A663,Linea,VLOOKUP(N$1,Data!$AP:$AR,3,FALSE),Cuenta,VLOOKUP(N$1,Data!$AP:$AR,2,FALSE))+SUMIFS(FX,Fecha,$A663,Linea,VLOOKUP(N$1,Data!$AP:$AR,3,FALSE),Cuenta,VLOOKUP(N$1,Data!$AP:$AR,2,FALSE))+N662,"")</f>
        <v/>
      </c>
    </row>
    <row r="664" spans="2:14" x14ac:dyDescent="0.25">
      <c r="B664" s="3" t="str">
        <f>IF(AND($A664&lt;&gt;"",B$1&lt;&gt;""),SUMIFS(VM,Fecha,$A664,Linea,VLOOKUP(B$1,Data!$AP:$AR,3,FALSE),Cuenta,VLOOKUP(B$1,Data!$AP:$AR,2,FALSE))+SUMIFS(FX,Fecha,$A664,Linea,VLOOKUP(B$1,Data!$AP:$AR,3,FALSE),Cuenta,VLOOKUP(B$1,Data!$AP:$AR,2,FALSE))+B663,"")</f>
        <v/>
      </c>
      <c r="C664" s="3" t="str">
        <f>IF(AND($A664&lt;&gt;"",C$1&lt;&gt;""),SUMIFS(VM,Fecha,$A664,Linea,VLOOKUP(C$1,Data!$AP:$AR,3,FALSE),Cuenta,VLOOKUP(C$1,Data!$AP:$AR,2,FALSE))+SUMIFS(FX,Fecha,$A664,Linea,VLOOKUP(C$1,Data!$AP:$AR,3,FALSE),Cuenta,VLOOKUP(C$1,Data!$AP:$AR,2,FALSE))+C663,"")</f>
        <v/>
      </c>
      <c r="D664" s="3" t="str">
        <f>IF(AND($A664&lt;&gt;"",D$1&lt;&gt;""),SUMIFS(VM,Fecha,$A664,Linea,VLOOKUP(D$1,Data!$AP:$AR,3,FALSE),Cuenta,VLOOKUP(D$1,Data!$AP:$AR,2,FALSE))+SUMIFS(FX,Fecha,$A664,Linea,VLOOKUP(D$1,Data!$AP:$AR,3,FALSE),Cuenta,VLOOKUP(D$1,Data!$AP:$AR,2,FALSE))+D663,"")</f>
        <v/>
      </c>
      <c r="E664" s="3" t="str">
        <f>IF(AND($A664&lt;&gt;"",E$1&lt;&gt;""),SUMIFS(VM,Fecha,$A664,Linea,VLOOKUP(E$1,Data!$AP:$AR,3,FALSE),Cuenta,VLOOKUP(E$1,Data!$AP:$AR,2,FALSE))+SUMIFS(FX,Fecha,$A664,Linea,VLOOKUP(E$1,Data!$AP:$AR,3,FALSE),Cuenta,VLOOKUP(E$1,Data!$AP:$AR,2,FALSE))+E663,"")</f>
        <v/>
      </c>
      <c r="F664" s="3" t="str">
        <f>IF(AND($A664&lt;&gt;"",F$1&lt;&gt;""),SUMIFS(VM,Fecha,$A664,Linea,VLOOKUP(F$1,Data!$AP:$AR,3,FALSE),Cuenta,VLOOKUP(F$1,Data!$AP:$AR,2,FALSE))+SUMIFS(FX,Fecha,$A664,Linea,VLOOKUP(F$1,Data!$AP:$AR,3,FALSE),Cuenta,VLOOKUP(F$1,Data!$AP:$AR,2,FALSE))+F663,"")</f>
        <v/>
      </c>
      <c r="G664" s="3" t="str">
        <f>IF(AND($A664&lt;&gt;"",G$1&lt;&gt;""),SUMIFS(VM,Fecha,$A664,Linea,VLOOKUP(G$1,Data!$AP:$AR,3,FALSE),Cuenta,VLOOKUP(G$1,Data!$AP:$AR,2,FALSE))+SUMIFS(FX,Fecha,$A664,Linea,VLOOKUP(G$1,Data!$AP:$AR,3,FALSE),Cuenta,VLOOKUP(G$1,Data!$AP:$AR,2,FALSE))+G663,"")</f>
        <v/>
      </c>
      <c r="H664" s="3" t="str">
        <f>IF(AND($A664&lt;&gt;"",H$1&lt;&gt;""),SUMIFS(VM,Fecha,$A664,Linea,VLOOKUP(H$1,Data!$AP:$AR,3,FALSE),Cuenta,VLOOKUP(H$1,Data!$AP:$AR,2,FALSE))+SUMIFS(FX,Fecha,$A664,Linea,VLOOKUP(H$1,Data!$AP:$AR,3,FALSE),Cuenta,VLOOKUP(H$1,Data!$AP:$AR,2,FALSE))+H663,"")</f>
        <v/>
      </c>
      <c r="I664" s="3" t="str">
        <f>IF(AND($A664&lt;&gt;"",I$1&lt;&gt;""),SUMIFS(VM,Fecha,$A664,Linea,VLOOKUP(I$1,Data!$AP:$AR,3,FALSE),Cuenta,VLOOKUP(I$1,Data!$AP:$AR,2,FALSE))+SUMIFS(FX,Fecha,$A664,Linea,VLOOKUP(I$1,Data!$AP:$AR,3,FALSE),Cuenta,VLOOKUP(I$1,Data!$AP:$AR,2,FALSE))+I663,"")</f>
        <v/>
      </c>
      <c r="J664" s="3" t="str">
        <f>IF(AND($A664&lt;&gt;"",J$1&lt;&gt;""),SUMIFS(VM,Fecha,$A664,Linea,VLOOKUP(J$1,Data!$AP:$AR,3,FALSE),Cuenta,VLOOKUP(J$1,Data!$AP:$AR,2,FALSE))+SUMIFS(FX,Fecha,$A664,Linea,VLOOKUP(J$1,Data!$AP:$AR,3,FALSE),Cuenta,VLOOKUP(J$1,Data!$AP:$AR,2,FALSE))+J663,"")</f>
        <v/>
      </c>
      <c r="K664" s="3" t="str">
        <f>IF(AND($A664&lt;&gt;"",K$1&lt;&gt;""),SUMIFS(VM,Fecha,$A664,Linea,VLOOKUP(K$1,Data!$AP:$AR,3,FALSE),Cuenta,VLOOKUP(K$1,Data!$AP:$AR,2,FALSE))+SUMIFS(FX,Fecha,$A664,Linea,VLOOKUP(K$1,Data!$AP:$AR,3,FALSE),Cuenta,VLOOKUP(K$1,Data!$AP:$AR,2,FALSE))+K663,"")</f>
        <v/>
      </c>
      <c r="L664" s="3" t="str">
        <f>IF(AND($A664&lt;&gt;"",L$1&lt;&gt;""),SUMIFS(VM,Fecha,$A664,Linea,VLOOKUP(L$1,Data!$AP:$AR,3,FALSE),Cuenta,VLOOKUP(L$1,Data!$AP:$AR,2,FALSE))+SUMIFS(FX,Fecha,$A664,Linea,VLOOKUP(L$1,Data!$AP:$AR,3,FALSE),Cuenta,VLOOKUP(L$1,Data!$AP:$AR,2,FALSE))+L663,"")</f>
        <v/>
      </c>
      <c r="M664" s="3" t="str">
        <f>IF(AND($A664&lt;&gt;"",M$1&lt;&gt;""),SUMIFS(VM,Fecha,$A664,Linea,VLOOKUP(M$1,Data!$AP:$AR,3,FALSE),Cuenta,VLOOKUP(M$1,Data!$AP:$AR,2,FALSE))+SUMIFS(FX,Fecha,$A664,Linea,VLOOKUP(M$1,Data!$AP:$AR,3,FALSE),Cuenta,VLOOKUP(M$1,Data!$AP:$AR,2,FALSE))+M663,"")</f>
        <v/>
      </c>
      <c r="N664" s="3" t="str">
        <f>IF(AND($A664&lt;&gt;"",N$1&lt;&gt;""),SUMIFS(VM,Fecha,$A664,Linea,VLOOKUP(N$1,Data!$AP:$AR,3,FALSE),Cuenta,VLOOKUP(N$1,Data!$AP:$AR,2,FALSE))+SUMIFS(FX,Fecha,$A664,Linea,VLOOKUP(N$1,Data!$AP:$AR,3,FALSE),Cuenta,VLOOKUP(N$1,Data!$AP:$AR,2,FALSE))+N663,"")</f>
        <v/>
      </c>
    </row>
    <row r="665" spans="2:14" x14ac:dyDescent="0.25">
      <c r="B665" s="3" t="str">
        <f>IF(AND($A665&lt;&gt;"",B$1&lt;&gt;""),SUMIFS(VM,Fecha,$A665,Linea,VLOOKUP(B$1,Data!$AP:$AR,3,FALSE),Cuenta,VLOOKUP(B$1,Data!$AP:$AR,2,FALSE))+SUMIFS(FX,Fecha,$A665,Linea,VLOOKUP(B$1,Data!$AP:$AR,3,FALSE),Cuenta,VLOOKUP(B$1,Data!$AP:$AR,2,FALSE))+B664,"")</f>
        <v/>
      </c>
      <c r="C665" s="3" t="str">
        <f>IF(AND($A665&lt;&gt;"",C$1&lt;&gt;""),SUMIFS(VM,Fecha,$A665,Linea,VLOOKUP(C$1,Data!$AP:$AR,3,FALSE),Cuenta,VLOOKUP(C$1,Data!$AP:$AR,2,FALSE))+SUMIFS(FX,Fecha,$A665,Linea,VLOOKUP(C$1,Data!$AP:$AR,3,FALSE),Cuenta,VLOOKUP(C$1,Data!$AP:$AR,2,FALSE))+C664,"")</f>
        <v/>
      </c>
      <c r="D665" s="3" t="str">
        <f>IF(AND($A665&lt;&gt;"",D$1&lt;&gt;""),SUMIFS(VM,Fecha,$A665,Linea,VLOOKUP(D$1,Data!$AP:$AR,3,FALSE),Cuenta,VLOOKUP(D$1,Data!$AP:$AR,2,FALSE))+SUMIFS(FX,Fecha,$A665,Linea,VLOOKUP(D$1,Data!$AP:$AR,3,FALSE),Cuenta,VLOOKUP(D$1,Data!$AP:$AR,2,FALSE))+D664,"")</f>
        <v/>
      </c>
      <c r="E665" s="3" t="str">
        <f>IF(AND($A665&lt;&gt;"",E$1&lt;&gt;""),SUMIFS(VM,Fecha,$A665,Linea,VLOOKUP(E$1,Data!$AP:$AR,3,FALSE),Cuenta,VLOOKUP(E$1,Data!$AP:$AR,2,FALSE))+SUMIFS(FX,Fecha,$A665,Linea,VLOOKUP(E$1,Data!$AP:$AR,3,FALSE),Cuenta,VLOOKUP(E$1,Data!$AP:$AR,2,FALSE))+E664,"")</f>
        <v/>
      </c>
      <c r="F665" s="3" t="str">
        <f>IF(AND($A665&lt;&gt;"",F$1&lt;&gt;""),SUMIFS(VM,Fecha,$A665,Linea,VLOOKUP(F$1,Data!$AP:$AR,3,FALSE),Cuenta,VLOOKUP(F$1,Data!$AP:$AR,2,FALSE))+SUMIFS(FX,Fecha,$A665,Linea,VLOOKUP(F$1,Data!$AP:$AR,3,FALSE),Cuenta,VLOOKUP(F$1,Data!$AP:$AR,2,FALSE))+F664,"")</f>
        <v/>
      </c>
      <c r="G665" s="3" t="str">
        <f>IF(AND($A665&lt;&gt;"",G$1&lt;&gt;""),SUMIFS(VM,Fecha,$A665,Linea,VLOOKUP(G$1,Data!$AP:$AR,3,FALSE),Cuenta,VLOOKUP(G$1,Data!$AP:$AR,2,FALSE))+SUMIFS(FX,Fecha,$A665,Linea,VLOOKUP(G$1,Data!$AP:$AR,3,FALSE),Cuenta,VLOOKUP(G$1,Data!$AP:$AR,2,FALSE))+G664,"")</f>
        <v/>
      </c>
      <c r="H665" s="3" t="str">
        <f>IF(AND($A665&lt;&gt;"",H$1&lt;&gt;""),SUMIFS(VM,Fecha,$A665,Linea,VLOOKUP(H$1,Data!$AP:$AR,3,FALSE),Cuenta,VLOOKUP(H$1,Data!$AP:$AR,2,FALSE))+SUMIFS(FX,Fecha,$A665,Linea,VLOOKUP(H$1,Data!$AP:$AR,3,FALSE),Cuenta,VLOOKUP(H$1,Data!$AP:$AR,2,FALSE))+H664,"")</f>
        <v/>
      </c>
      <c r="I665" s="3" t="str">
        <f>IF(AND($A665&lt;&gt;"",I$1&lt;&gt;""),SUMIFS(VM,Fecha,$A665,Linea,VLOOKUP(I$1,Data!$AP:$AR,3,FALSE),Cuenta,VLOOKUP(I$1,Data!$AP:$AR,2,FALSE))+SUMIFS(FX,Fecha,$A665,Linea,VLOOKUP(I$1,Data!$AP:$AR,3,FALSE),Cuenta,VLOOKUP(I$1,Data!$AP:$AR,2,FALSE))+I664,"")</f>
        <v/>
      </c>
      <c r="J665" s="3" t="str">
        <f>IF(AND($A665&lt;&gt;"",J$1&lt;&gt;""),SUMIFS(VM,Fecha,$A665,Linea,VLOOKUP(J$1,Data!$AP:$AR,3,FALSE),Cuenta,VLOOKUP(J$1,Data!$AP:$AR,2,FALSE))+SUMIFS(FX,Fecha,$A665,Linea,VLOOKUP(J$1,Data!$AP:$AR,3,FALSE),Cuenta,VLOOKUP(J$1,Data!$AP:$AR,2,FALSE))+J664,"")</f>
        <v/>
      </c>
      <c r="K665" s="3" t="str">
        <f>IF(AND($A665&lt;&gt;"",K$1&lt;&gt;""),SUMIFS(VM,Fecha,$A665,Linea,VLOOKUP(K$1,Data!$AP:$AR,3,FALSE),Cuenta,VLOOKUP(K$1,Data!$AP:$AR,2,FALSE))+SUMIFS(FX,Fecha,$A665,Linea,VLOOKUP(K$1,Data!$AP:$AR,3,FALSE),Cuenta,VLOOKUP(K$1,Data!$AP:$AR,2,FALSE))+K664,"")</f>
        <v/>
      </c>
      <c r="L665" s="3" t="str">
        <f>IF(AND($A665&lt;&gt;"",L$1&lt;&gt;""),SUMIFS(VM,Fecha,$A665,Linea,VLOOKUP(L$1,Data!$AP:$AR,3,FALSE),Cuenta,VLOOKUP(L$1,Data!$AP:$AR,2,FALSE))+SUMIFS(FX,Fecha,$A665,Linea,VLOOKUP(L$1,Data!$AP:$AR,3,FALSE),Cuenta,VLOOKUP(L$1,Data!$AP:$AR,2,FALSE))+L664,"")</f>
        <v/>
      </c>
      <c r="M665" s="3" t="str">
        <f>IF(AND($A665&lt;&gt;"",M$1&lt;&gt;""),SUMIFS(VM,Fecha,$A665,Linea,VLOOKUP(M$1,Data!$AP:$AR,3,FALSE),Cuenta,VLOOKUP(M$1,Data!$AP:$AR,2,FALSE))+SUMIFS(FX,Fecha,$A665,Linea,VLOOKUP(M$1,Data!$AP:$AR,3,FALSE),Cuenta,VLOOKUP(M$1,Data!$AP:$AR,2,FALSE))+M664,"")</f>
        <v/>
      </c>
      <c r="N665" s="3" t="str">
        <f>IF(AND($A665&lt;&gt;"",N$1&lt;&gt;""),SUMIFS(VM,Fecha,$A665,Linea,VLOOKUP(N$1,Data!$AP:$AR,3,FALSE),Cuenta,VLOOKUP(N$1,Data!$AP:$AR,2,FALSE))+SUMIFS(FX,Fecha,$A665,Linea,VLOOKUP(N$1,Data!$AP:$AR,3,FALSE),Cuenta,VLOOKUP(N$1,Data!$AP:$AR,2,FALSE))+N664,"")</f>
        <v/>
      </c>
    </row>
    <row r="666" spans="2:14" x14ac:dyDescent="0.25">
      <c r="B666" s="3" t="str">
        <f>IF(AND($A666&lt;&gt;"",B$1&lt;&gt;""),SUMIFS(VM,Fecha,$A666,Linea,VLOOKUP(B$1,Data!$AP:$AR,3,FALSE),Cuenta,VLOOKUP(B$1,Data!$AP:$AR,2,FALSE))+SUMIFS(FX,Fecha,$A666,Linea,VLOOKUP(B$1,Data!$AP:$AR,3,FALSE),Cuenta,VLOOKUP(B$1,Data!$AP:$AR,2,FALSE))+B665,"")</f>
        <v/>
      </c>
      <c r="C666" s="3" t="str">
        <f>IF(AND($A666&lt;&gt;"",C$1&lt;&gt;""),SUMIFS(VM,Fecha,$A666,Linea,VLOOKUP(C$1,Data!$AP:$AR,3,FALSE),Cuenta,VLOOKUP(C$1,Data!$AP:$AR,2,FALSE))+SUMIFS(FX,Fecha,$A666,Linea,VLOOKUP(C$1,Data!$AP:$AR,3,FALSE),Cuenta,VLOOKUP(C$1,Data!$AP:$AR,2,FALSE))+C665,"")</f>
        <v/>
      </c>
      <c r="D666" s="3" t="str">
        <f>IF(AND($A666&lt;&gt;"",D$1&lt;&gt;""),SUMIFS(VM,Fecha,$A666,Linea,VLOOKUP(D$1,Data!$AP:$AR,3,FALSE),Cuenta,VLOOKUP(D$1,Data!$AP:$AR,2,FALSE))+SUMIFS(FX,Fecha,$A666,Linea,VLOOKUP(D$1,Data!$AP:$AR,3,FALSE),Cuenta,VLOOKUP(D$1,Data!$AP:$AR,2,FALSE))+D665,"")</f>
        <v/>
      </c>
      <c r="E666" s="3" t="str">
        <f>IF(AND($A666&lt;&gt;"",E$1&lt;&gt;""),SUMIFS(VM,Fecha,$A666,Linea,VLOOKUP(E$1,Data!$AP:$AR,3,FALSE),Cuenta,VLOOKUP(E$1,Data!$AP:$AR,2,FALSE))+SUMIFS(FX,Fecha,$A666,Linea,VLOOKUP(E$1,Data!$AP:$AR,3,FALSE),Cuenta,VLOOKUP(E$1,Data!$AP:$AR,2,FALSE))+E665,"")</f>
        <v/>
      </c>
      <c r="F666" s="3" t="str">
        <f>IF(AND($A666&lt;&gt;"",F$1&lt;&gt;""),SUMIFS(VM,Fecha,$A666,Linea,VLOOKUP(F$1,Data!$AP:$AR,3,FALSE),Cuenta,VLOOKUP(F$1,Data!$AP:$AR,2,FALSE))+SUMIFS(FX,Fecha,$A666,Linea,VLOOKUP(F$1,Data!$AP:$AR,3,FALSE),Cuenta,VLOOKUP(F$1,Data!$AP:$AR,2,FALSE))+F665,"")</f>
        <v/>
      </c>
      <c r="G666" s="3" t="str">
        <f>IF(AND($A666&lt;&gt;"",G$1&lt;&gt;""),SUMIFS(VM,Fecha,$A666,Linea,VLOOKUP(G$1,Data!$AP:$AR,3,FALSE),Cuenta,VLOOKUP(G$1,Data!$AP:$AR,2,FALSE))+SUMIFS(FX,Fecha,$A666,Linea,VLOOKUP(G$1,Data!$AP:$AR,3,FALSE),Cuenta,VLOOKUP(G$1,Data!$AP:$AR,2,FALSE))+G665,"")</f>
        <v/>
      </c>
      <c r="H666" s="3" t="str">
        <f>IF(AND($A666&lt;&gt;"",H$1&lt;&gt;""),SUMIFS(VM,Fecha,$A666,Linea,VLOOKUP(H$1,Data!$AP:$AR,3,FALSE),Cuenta,VLOOKUP(H$1,Data!$AP:$AR,2,FALSE))+SUMIFS(FX,Fecha,$A666,Linea,VLOOKUP(H$1,Data!$AP:$AR,3,FALSE),Cuenta,VLOOKUP(H$1,Data!$AP:$AR,2,FALSE))+H665,"")</f>
        <v/>
      </c>
      <c r="I666" s="3" t="str">
        <f>IF(AND($A666&lt;&gt;"",I$1&lt;&gt;""),SUMIFS(VM,Fecha,$A666,Linea,VLOOKUP(I$1,Data!$AP:$AR,3,FALSE),Cuenta,VLOOKUP(I$1,Data!$AP:$AR,2,FALSE))+SUMIFS(FX,Fecha,$A666,Linea,VLOOKUP(I$1,Data!$AP:$AR,3,FALSE),Cuenta,VLOOKUP(I$1,Data!$AP:$AR,2,FALSE))+I665,"")</f>
        <v/>
      </c>
      <c r="J666" s="3" t="str">
        <f>IF(AND($A666&lt;&gt;"",J$1&lt;&gt;""),SUMIFS(VM,Fecha,$A666,Linea,VLOOKUP(J$1,Data!$AP:$AR,3,FALSE),Cuenta,VLOOKUP(J$1,Data!$AP:$AR,2,FALSE))+SUMIFS(FX,Fecha,$A666,Linea,VLOOKUP(J$1,Data!$AP:$AR,3,FALSE),Cuenta,VLOOKUP(J$1,Data!$AP:$AR,2,FALSE))+J665,"")</f>
        <v/>
      </c>
      <c r="K666" s="3" t="str">
        <f>IF(AND($A666&lt;&gt;"",K$1&lt;&gt;""),SUMIFS(VM,Fecha,$A666,Linea,VLOOKUP(K$1,Data!$AP:$AR,3,FALSE),Cuenta,VLOOKUP(K$1,Data!$AP:$AR,2,FALSE))+SUMIFS(FX,Fecha,$A666,Linea,VLOOKUP(K$1,Data!$AP:$AR,3,FALSE),Cuenta,VLOOKUP(K$1,Data!$AP:$AR,2,FALSE))+K665,"")</f>
        <v/>
      </c>
      <c r="L666" s="3" t="str">
        <f>IF(AND($A666&lt;&gt;"",L$1&lt;&gt;""),SUMIFS(VM,Fecha,$A666,Linea,VLOOKUP(L$1,Data!$AP:$AR,3,FALSE),Cuenta,VLOOKUP(L$1,Data!$AP:$AR,2,FALSE))+SUMIFS(FX,Fecha,$A666,Linea,VLOOKUP(L$1,Data!$AP:$AR,3,FALSE),Cuenta,VLOOKUP(L$1,Data!$AP:$AR,2,FALSE))+L665,"")</f>
        <v/>
      </c>
      <c r="M666" s="3" t="str">
        <f>IF(AND($A666&lt;&gt;"",M$1&lt;&gt;""),SUMIFS(VM,Fecha,$A666,Linea,VLOOKUP(M$1,Data!$AP:$AR,3,FALSE),Cuenta,VLOOKUP(M$1,Data!$AP:$AR,2,FALSE))+SUMIFS(FX,Fecha,$A666,Linea,VLOOKUP(M$1,Data!$AP:$AR,3,FALSE),Cuenta,VLOOKUP(M$1,Data!$AP:$AR,2,FALSE))+M665,"")</f>
        <v/>
      </c>
      <c r="N666" s="3" t="str">
        <f>IF(AND($A666&lt;&gt;"",N$1&lt;&gt;""),SUMIFS(VM,Fecha,$A666,Linea,VLOOKUP(N$1,Data!$AP:$AR,3,FALSE),Cuenta,VLOOKUP(N$1,Data!$AP:$AR,2,FALSE))+SUMIFS(FX,Fecha,$A666,Linea,VLOOKUP(N$1,Data!$AP:$AR,3,FALSE),Cuenta,VLOOKUP(N$1,Data!$AP:$AR,2,FALSE))+N665,"")</f>
        <v/>
      </c>
    </row>
    <row r="667" spans="2:14" x14ac:dyDescent="0.25">
      <c r="B667" s="3" t="str">
        <f>IF(AND($A667&lt;&gt;"",B$1&lt;&gt;""),SUMIFS(VM,Fecha,$A667,Linea,VLOOKUP(B$1,Data!$AP:$AR,3,FALSE),Cuenta,VLOOKUP(B$1,Data!$AP:$AR,2,FALSE))+SUMIFS(FX,Fecha,$A667,Linea,VLOOKUP(B$1,Data!$AP:$AR,3,FALSE),Cuenta,VLOOKUP(B$1,Data!$AP:$AR,2,FALSE))+B666,"")</f>
        <v/>
      </c>
      <c r="C667" s="3" t="str">
        <f>IF(AND($A667&lt;&gt;"",C$1&lt;&gt;""),SUMIFS(VM,Fecha,$A667,Linea,VLOOKUP(C$1,Data!$AP:$AR,3,FALSE),Cuenta,VLOOKUP(C$1,Data!$AP:$AR,2,FALSE))+SUMIFS(FX,Fecha,$A667,Linea,VLOOKUP(C$1,Data!$AP:$AR,3,FALSE),Cuenta,VLOOKUP(C$1,Data!$AP:$AR,2,FALSE))+C666,"")</f>
        <v/>
      </c>
      <c r="D667" s="3" t="str">
        <f>IF(AND($A667&lt;&gt;"",D$1&lt;&gt;""),SUMIFS(VM,Fecha,$A667,Linea,VLOOKUP(D$1,Data!$AP:$AR,3,FALSE),Cuenta,VLOOKUP(D$1,Data!$AP:$AR,2,FALSE))+SUMIFS(FX,Fecha,$A667,Linea,VLOOKUP(D$1,Data!$AP:$AR,3,FALSE),Cuenta,VLOOKUP(D$1,Data!$AP:$AR,2,FALSE))+D666,"")</f>
        <v/>
      </c>
      <c r="E667" s="3" t="str">
        <f>IF(AND($A667&lt;&gt;"",E$1&lt;&gt;""),SUMIFS(VM,Fecha,$A667,Linea,VLOOKUP(E$1,Data!$AP:$AR,3,FALSE),Cuenta,VLOOKUP(E$1,Data!$AP:$AR,2,FALSE))+SUMIFS(FX,Fecha,$A667,Linea,VLOOKUP(E$1,Data!$AP:$AR,3,FALSE),Cuenta,VLOOKUP(E$1,Data!$AP:$AR,2,FALSE))+E666,"")</f>
        <v/>
      </c>
      <c r="F667" s="3" t="str">
        <f>IF(AND($A667&lt;&gt;"",F$1&lt;&gt;""),SUMIFS(VM,Fecha,$A667,Linea,VLOOKUP(F$1,Data!$AP:$AR,3,FALSE),Cuenta,VLOOKUP(F$1,Data!$AP:$AR,2,FALSE))+SUMIFS(FX,Fecha,$A667,Linea,VLOOKUP(F$1,Data!$AP:$AR,3,FALSE),Cuenta,VLOOKUP(F$1,Data!$AP:$AR,2,FALSE))+F666,"")</f>
        <v/>
      </c>
      <c r="G667" s="3" t="str">
        <f>IF(AND($A667&lt;&gt;"",G$1&lt;&gt;""),SUMIFS(VM,Fecha,$A667,Linea,VLOOKUP(G$1,Data!$AP:$AR,3,FALSE),Cuenta,VLOOKUP(G$1,Data!$AP:$AR,2,FALSE))+SUMIFS(FX,Fecha,$A667,Linea,VLOOKUP(G$1,Data!$AP:$AR,3,FALSE),Cuenta,VLOOKUP(G$1,Data!$AP:$AR,2,FALSE))+G666,"")</f>
        <v/>
      </c>
      <c r="H667" s="3" t="str">
        <f>IF(AND($A667&lt;&gt;"",H$1&lt;&gt;""),SUMIFS(VM,Fecha,$A667,Linea,VLOOKUP(H$1,Data!$AP:$AR,3,FALSE),Cuenta,VLOOKUP(H$1,Data!$AP:$AR,2,FALSE))+SUMIFS(FX,Fecha,$A667,Linea,VLOOKUP(H$1,Data!$AP:$AR,3,FALSE),Cuenta,VLOOKUP(H$1,Data!$AP:$AR,2,FALSE))+H666,"")</f>
        <v/>
      </c>
      <c r="I667" s="3" t="str">
        <f>IF(AND($A667&lt;&gt;"",I$1&lt;&gt;""),SUMIFS(VM,Fecha,$A667,Linea,VLOOKUP(I$1,Data!$AP:$AR,3,FALSE),Cuenta,VLOOKUP(I$1,Data!$AP:$AR,2,FALSE))+SUMIFS(FX,Fecha,$A667,Linea,VLOOKUP(I$1,Data!$AP:$AR,3,FALSE),Cuenta,VLOOKUP(I$1,Data!$AP:$AR,2,FALSE))+I666,"")</f>
        <v/>
      </c>
      <c r="J667" s="3" t="str">
        <f>IF(AND($A667&lt;&gt;"",J$1&lt;&gt;""),SUMIFS(VM,Fecha,$A667,Linea,VLOOKUP(J$1,Data!$AP:$AR,3,FALSE),Cuenta,VLOOKUP(J$1,Data!$AP:$AR,2,FALSE))+SUMIFS(FX,Fecha,$A667,Linea,VLOOKUP(J$1,Data!$AP:$AR,3,FALSE),Cuenta,VLOOKUP(J$1,Data!$AP:$AR,2,FALSE))+J666,"")</f>
        <v/>
      </c>
      <c r="K667" s="3" t="str">
        <f>IF(AND($A667&lt;&gt;"",K$1&lt;&gt;""),SUMIFS(VM,Fecha,$A667,Linea,VLOOKUP(K$1,Data!$AP:$AR,3,FALSE),Cuenta,VLOOKUP(K$1,Data!$AP:$AR,2,FALSE))+SUMIFS(FX,Fecha,$A667,Linea,VLOOKUP(K$1,Data!$AP:$AR,3,FALSE),Cuenta,VLOOKUP(K$1,Data!$AP:$AR,2,FALSE))+K666,"")</f>
        <v/>
      </c>
      <c r="L667" s="3" t="str">
        <f>IF(AND($A667&lt;&gt;"",L$1&lt;&gt;""),SUMIFS(VM,Fecha,$A667,Linea,VLOOKUP(L$1,Data!$AP:$AR,3,FALSE),Cuenta,VLOOKUP(L$1,Data!$AP:$AR,2,FALSE))+SUMIFS(FX,Fecha,$A667,Linea,VLOOKUP(L$1,Data!$AP:$AR,3,FALSE),Cuenta,VLOOKUP(L$1,Data!$AP:$AR,2,FALSE))+L666,"")</f>
        <v/>
      </c>
      <c r="M667" s="3" t="str">
        <f>IF(AND($A667&lt;&gt;"",M$1&lt;&gt;""),SUMIFS(VM,Fecha,$A667,Linea,VLOOKUP(M$1,Data!$AP:$AR,3,FALSE),Cuenta,VLOOKUP(M$1,Data!$AP:$AR,2,FALSE))+SUMIFS(FX,Fecha,$A667,Linea,VLOOKUP(M$1,Data!$AP:$AR,3,FALSE),Cuenta,VLOOKUP(M$1,Data!$AP:$AR,2,FALSE))+M666,"")</f>
        <v/>
      </c>
      <c r="N667" s="3" t="str">
        <f>IF(AND($A667&lt;&gt;"",N$1&lt;&gt;""),SUMIFS(VM,Fecha,$A667,Linea,VLOOKUP(N$1,Data!$AP:$AR,3,FALSE),Cuenta,VLOOKUP(N$1,Data!$AP:$AR,2,FALSE))+SUMIFS(FX,Fecha,$A667,Linea,VLOOKUP(N$1,Data!$AP:$AR,3,FALSE),Cuenta,VLOOKUP(N$1,Data!$AP:$AR,2,FALSE))+N666,"")</f>
        <v/>
      </c>
    </row>
    <row r="668" spans="2:14" x14ac:dyDescent="0.25">
      <c r="B668" s="3" t="str">
        <f>IF(AND($A668&lt;&gt;"",B$1&lt;&gt;""),SUMIFS(VM,Fecha,$A668,Linea,VLOOKUP(B$1,Data!$AP:$AR,3,FALSE),Cuenta,VLOOKUP(B$1,Data!$AP:$AR,2,FALSE))+SUMIFS(FX,Fecha,$A668,Linea,VLOOKUP(B$1,Data!$AP:$AR,3,FALSE),Cuenta,VLOOKUP(B$1,Data!$AP:$AR,2,FALSE))+B667,"")</f>
        <v/>
      </c>
      <c r="C668" s="3" t="str">
        <f>IF(AND($A668&lt;&gt;"",C$1&lt;&gt;""),SUMIFS(VM,Fecha,$A668,Linea,VLOOKUP(C$1,Data!$AP:$AR,3,FALSE),Cuenta,VLOOKUP(C$1,Data!$AP:$AR,2,FALSE))+SUMIFS(FX,Fecha,$A668,Linea,VLOOKUP(C$1,Data!$AP:$AR,3,FALSE),Cuenta,VLOOKUP(C$1,Data!$AP:$AR,2,FALSE))+C667,"")</f>
        <v/>
      </c>
      <c r="D668" s="3" t="str">
        <f>IF(AND($A668&lt;&gt;"",D$1&lt;&gt;""),SUMIFS(VM,Fecha,$A668,Linea,VLOOKUP(D$1,Data!$AP:$AR,3,FALSE),Cuenta,VLOOKUP(D$1,Data!$AP:$AR,2,FALSE))+SUMIFS(FX,Fecha,$A668,Linea,VLOOKUP(D$1,Data!$AP:$AR,3,FALSE),Cuenta,VLOOKUP(D$1,Data!$AP:$AR,2,FALSE))+D667,"")</f>
        <v/>
      </c>
      <c r="E668" s="3" t="str">
        <f>IF(AND($A668&lt;&gt;"",E$1&lt;&gt;""),SUMIFS(VM,Fecha,$A668,Linea,VLOOKUP(E$1,Data!$AP:$AR,3,FALSE),Cuenta,VLOOKUP(E$1,Data!$AP:$AR,2,FALSE))+SUMIFS(FX,Fecha,$A668,Linea,VLOOKUP(E$1,Data!$AP:$AR,3,FALSE),Cuenta,VLOOKUP(E$1,Data!$AP:$AR,2,FALSE))+E667,"")</f>
        <v/>
      </c>
      <c r="F668" s="3" t="str">
        <f>IF(AND($A668&lt;&gt;"",F$1&lt;&gt;""),SUMIFS(VM,Fecha,$A668,Linea,VLOOKUP(F$1,Data!$AP:$AR,3,FALSE),Cuenta,VLOOKUP(F$1,Data!$AP:$AR,2,FALSE))+SUMIFS(FX,Fecha,$A668,Linea,VLOOKUP(F$1,Data!$AP:$AR,3,FALSE),Cuenta,VLOOKUP(F$1,Data!$AP:$AR,2,FALSE))+F667,"")</f>
        <v/>
      </c>
      <c r="G668" s="3" t="str">
        <f>IF(AND($A668&lt;&gt;"",G$1&lt;&gt;""),SUMIFS(VM,Fecha,$A668,Linea,VLOOKUP(G$1,Data!$AP:$AR,3,FALSE),Cuenta,VLOOKUP(G$1,Data!$AP:$AR,2,FALSE))+SUMIFS(FX,Fecha,$A668,Linea,VLOOKUP(G$1,Data!$AP:$AR,3,FALSE),Cuenta,VLOOKUP(G$1,Data!$AP:$AR,2,FALSE))+G667,"")</f>
        <v/>
      </c>
      <c r="H668" s="3" t="str">
        <f>IF(AND($A668&lt;&gt;"",H$1&lt;&gt;""),SUMIFS(VM,Fecha,$A668,Linea,VLOOKUP(H$1,Data!$AP:$AR,3,FALSE),Cuenta,VLOOKUP(H$1,Data!$AP:$AR,2,FALSE))+SUMIFS(FX,Fecha,$A668,Linea,VLOOKUP(H$1,Data!$AP:$AR,3,FALSE),Cuenta,VLOOKUP(H$1,Data!$AP:$AR,2,FALSE))+H667,"")</f>
        <v/>
      </c>
      <c r="I668" s="3" t="str">
        <f>IF(AND($A668&lt;&gt;"",I$1&lt;&gt;""),SUMIFS(VM,Fecha,$A668,Linea,VLOOKUP(I$1,Data!$AP:$AR,3,FALSE),Cuenta,VLOOKUP(I$1,Data!$AP:$AR,2,FALSE))+SUMIFS(FX,Fecha,$A668,Linea,VLOOKUP(I$1,Data!$AP:$AR,3,FALSE),Cuenta,VLOOKUP(I$1,Data!$AP:$AR,2,FALSE))+I667,"")</f>
        <v/>
      </c>
      <c r="J668" s="3" t="str">
        <f>IF(AND($A668&lt;&gt;"",J$1&lt;&gt;""),SUMIFS(VM,Fecha,$A668,Linea,VLOOKUP(J$1,Data!$AP:$AR,3,FALSE),Cuenta,VLOOKUP(J$1,Data!$AP:$AR,2,FALSE))+SUMIFS(FX,Fecha,$A668,Linea,VLOOKUP(J$1,Data!$AP:$AR,3,FALSE),Cuenta,VLOOKUP(J$1,Data!$AP:$AR,2,FALSE))+J667,"")</f>
        <v/>
      </c>
      <c r="K668" s="3" t="str">
        <f>IF(AND($A668&lt;&gt;"",K$1&lt;&gt;""),SUMIFS(VM,Fecha,$A668,Linea,VLOOKUP(K$1,Data!$AP:$AR,3,FALSE),Cuenta,VLOOKUP(K$1,Data!$AP:$AR,2,FALSE))+SUMIFS(FX,Fecha,$A668,Linea,VLOOKUP(K$1,Data!$AP:$AR,3,FALSE),Cuenta,VLOOKUP(K$1,Data!$AP:$AR,2,FALSE))+K667,"")</f>
        <v/>
      </c>
      <c r="L668" s="3" t="str">
        <f>IF(AND($A668&lt;&gt;"",L$1&lt;&gt;""),SUMIFS(VM,Fecha,$A668,Linea,VLOOKUP(L$1,Data!$AP:$AR,3,FALSE),Cuenta,VLOOKUP(L$1,Data!$AP:$AR,2,FALSE))+SUMIFS(FX,Fecha,$A668,Linea,VLOOKUP(L$1,Data!$AP:$AR,3,FALSE),Cuenta,VLOOKUP(L$1,Data!$AP:$AR,2,FALSE))+L667,"")</f>
        <v/>
      </c>
      <c r="M668" s="3" t="str">
        <f>IF(AND($A668&lt;&gt;"",M$1&lt;&gt;""),SUMIFS(VM,Fecha,$A668,Linea,VLOOKUP(M$1,Data!$AP:$AR,3,FALSE),Cuenta,VLOOKUP(M$1,Data!$AP:$AR,2,FALSE))+SUMIFS(FX,Fecha,$A668,Linea,VLOOKUP(M$1,Data!$AP:$AR,3,FALSE),Cuenta,VLOOKUP(M$1,Data!$AP:$AR,2,FALSE))+M667,"")</f>
        <v/>
      </c>
      <c r="N668" s="3" t="str">
        <f>IF(AND($A668&lt;&gt;"",N$1&lt;&gt;""),SUMIFS(VM,Fecha,$A668,Linea,VLOOKUP(N$1,Data!$AP:$AR,3,FALSE),Cuenta,VLOOKUP(N$1,Data!$AP:$AR,2,FALSE))+SUMIFS(FX,Fecha,$A668,Linea,VLOOKUP(N$1,Data!$AP:$AR,3,FALSE),Cuenta,VLOOKUP(N$1,Data!$AP:$AR,2,FALSE))+N667,"")</f>
        <v/>
      </c>
    </row>
    <row r="669" spans="2:14" x14ac:dyDescent="0.25">
      <c r="B669" s="3" t="str">
        <f>IF(AND($A669&lt;&gt;"",B$1&lt;&gt;""),SUMIFS(VM,Fecha,$A669,Linea,VLOOKUP(B$1,Data!$AP:$AR,3,FALSE),Cuenta,VLOOKUP(B$1,Data!$AP:$AR,2,FALSE))+SUMIFS(FX,Fecha,$A669,Linea,VLOOKUP(B$1,Data!$AP:$AR,3,FALSE),Cuenta,VLOOKUP(B$1,Data!$AP:$AR,2,FALSE))+B668,"")</f>
        <v/>
      </c>
      <c r="C669" s="3" t="str">
        <f>IF(AND($A669&lt;&gt;"",C$1&lt;&gt;""),SUMIFS(VM,Fecha,$A669,Linea,VLOOKUP(C$1,Data!$AP:$AR,3,FALSE),Cuenta,VLOOKUP(C$1,Data!$AP:$AR,2,FALSE))+SUMIFS(FX,Fecha,$A669,Linea,VLOOKUP(C$1,Data!$AP:$AR,3,FALSE),Cuenta,VLOOKUP(C$1,Data!$AP:$AR,2,FALSE))+C668,"")</f>
        <v/>
      </c>
      <c r="D669" s="3" t="str">
        <f>IF(AND($A669&lt;&gt;"",D$1&lt;&gt;""),SUMIFS(VM,Fecha,$A669,Linea,VLOOKUP(D$1,Data!$AP:$AR,3,FALSE),Cuenta,VLOOKUP(D$1,Data!$AP:$AR,2,FALSE))+SUMIFS(FX,Fecha,$A669,Linea,VLOOKUP(D$1,Data!$AP:$AR,3,FALSE),Cuenta,VLOOKUP(D$1,Data!$AP:$AR,2,FALSE))+D668,"")</f>
        <v/>
      </c>
      <c r="E669" s="3" t="str">
        <f>IF(AND($A669&lt;&gt;"",E$1&lt;&gt;""),SUMIFS(VM,Fecha,$A669,Linea,VLOOKUP(E$1,Data!$AP:$AR,3,FALSE),Cuenta,VLOOKUP(E$1,Data!$AP:$AR,2,FALSE))+SUMIFS(FX,Fecha,$A669,Linea,VLOOKUP(E$1,Data!$AP:$AR,3,FALSE),Cuenta,VLOOKUP(E$1,Data!$AP:$AR,2,FALSE))+E668,"")</f>
        <v/>
      </c>
      <c r="F669" s="3" t="str">
        <f>IF(AND($A669&lt;&gt;"",F$1&lt;&gt;""),SUMIFS(VM,Fecha,$A669,Linea,VLOOKUP(F$1,Data!$AP:$AR,3,FALSE),Cuenta,VLOOKUP(F$1,Data!$AP:$AR,2,FALSE))+SUMIFS(FX,Fecha,$A669,Linea,VLOOKUP(F$1,Data!$AP:$AR,3,FALSE),Cuenta,VLOOKUP(F$1,Data!$AP:$AR,2,FALSE))+F668,"")</f>
        <v/>
      </c>
      <c r="G669" s="3" t="str">
        <f>IF(AND($A669&lt;&gt;"",G$1&lt;&gt;""),SUMIFS(VM,Fecha,$A669,Linea,VLOOKUP(G$1,Data!$AP:$AR,3,FALSE),Cuenta,VLOOKUP(G$1,Data!$AP:$AR,2,FALSE))+SUMIFS(FX,Fecha,$A669,Linea,VLOOKUP(G$1,Data!$AP:$AR,3,FALSE),Cuenta,VLOOKUP(G$1,Data!$AP:$AR,2,FALSE))+G668,"")</f>
        <v/>
      </c>
      <c r="H669" s="3" t="str">
        <f>IF(AND($A669&lt;&gt;"",H$1&lt;&gt;""),SUMIFS(VM,Fecha,$A669,Linea,VLOOKUP(H$1,Data!$AP:$AR,3,FALSE),Cuenta,VLOOKUP(H$1,Data!$AP:$AR,2,FALSE))+SUMIFS(FX,Fecha,$A669,Linea,VLOOKUP(H$1,Data!$AP:$AR,3,FALSE),Cuenta,VLOOKUP(H$1,Data!$AP:$AR,2,FALSE))+H668,"")</f>
        <v/>
      </c>
      <c r="I669" s="3" t="str">
        <f>IF(AND($A669&lt;&gt;"",I$1&lt;&gt;""),SUMIFS(VM,Fecha,$A669,Linea,VLOOKUP(I$1,Data!$AP:$AR,3,FALSE),Cuenta,VLOOKUP(I$1,Data!$AP:$AR,2,FALSE))+SUMIFS(FX,Fecha,$A669,Linea,VLOOKUP(I$1,Data!$AP:$AR,3,FALSE),Cuenta,VLOOKUP(I$1,Data!$AP:$AR,2,FALSE))+I668,"")</f>
        <v/>
      </c>
      <c r="J669" s="3" t="str">
        <f>IF(AND($A669&lt;&gt;"",J$1&lt;&gt;""),SUMIFS(VM,Fecha,$A669,Linea,VLOOKUP(J$1,Data!$AP:$AR,3,FALSE),Cuenta,VLOOKUP(J$1,Data!$AP:$AR,2,FALSE))+SUMIFS(FX,Fecha,$A669,Linea,VLOOKUP(J$1,Data!$AP:$AR,3,FALSE),Cuenta,VLOOKUP(J$1,Data!$AP:$AR,2,FALSE))+J668,"")</f>
        <v/>
      </c>
      <c r="K669" s="3" t="str">
        <f>IF(AND($A669&lt;&gt;"",K$1&lt;&gt;""),SUMIFS(VM,Fecha,$A669,Linea,VLOOKUP(K$1,Data!$AP:$AR,3,FALSE),Cuenta,VLOOKUP(K$1,Data!$AP:$AR,2,FALSE))+SUMIFS(FX,Fecha,$A669,Linea,VLOOKUP(K$1,Data!$AP:$AR,3,FALSE),Cuenta,VLOOKUP(K$1,Data!$AP:$AR,2,FALSE))+K668,"")</f>
        <v/>
      </c>
      <c r="L669" s="3" t="str">
        <f>IF(AND($A669&lt;&gt;"",L$1&lt;&gt;""),SUMIFS(VM,Fecha,$A669,Linea,VLOOKUP(L$1,Data!$AP:$AR,3,FALSE),Cuenta,VLOOKUP(L$1,Data!$AP:$AR,2,FALSE))+SUMIFS(FX,Fecha,$A669,Linea,VLOOKUP(L$1,Data!$AP:$AR,3,FALSE),Cuenta,VLOOKUP(L$1,Data!$AP:$AR,2,FALSE))+L668,"")</f>
        <v/>
      </c>
      <c r="M669" s="3" t="str">
        <f>IF(AND($A669&lt;&gt;"",M$1&lt;&gt;""),SUMIFS(VM,Fecha,$A669,Linea,VLOOKUP(M$1,Data!$AP:$AR,3,FALSE),Cuenta,VLOOKUP(M$1,Data!$AP:$AR,2,FALSE))+SUMIFS(FX,Fecha,$A669,Linea,VLOOKUP(M$1,Data!$AP:$AR,3,FALSE),Cuenta,VLOOKUP(M$1,Data!$AP:$AR,2,FALSE))+M668,"")</f>
        <v/>
      </c>
      <c r="N669" s="3" t="str">
        <f>IF(AND($A669&lt;&gt;"",N$1&lt;&gt;""),SUMIFS(VM,Fecha,$A669,Linea,VLOOKUP(N$1,Data!$AP:$AR,3,FALSE),Cuenta,VLOOKUP(N$1,Data!$AP:$AR,2,FALSE))+SUMIFS(FX,Fecha,$A669,Linea,VLOOKUP(N$1,Data!$AP:$AR,3,FALSE),Cuenta,VLOOKUP(N$1,Data!$AP:$AR,2,FALSE))+N668,"")</f>
        <v/>
      </c>
    </row>
    <row r="670" spans="2:14" x14ac:dyDescent="0.25">
      <c r="B670" s="3" t="str">
        <f>IF(AND($A670&lt;&gt;"",B$1&lt;&gt;""),SUMIFS(VM,Fecha,$A670,Linea,VLOOKUP(B$1,Data!$AP:$AR,3,FALSE),Cuenta,VLOOKUP(B$1,Data!$AP:$AR,2,FALSE))+SUMIFS(FX,Fecha,$A670,Linea,VLOOKUP(B$1,Data!$AP:$AR,3,FALSE),Cuenta,VLOOKUP(B$1,Data!$AP:$AR,2,FALSE))+B669,"")</f>
        <v/>
      </c>
      <c r="C670" s="3" t="str">
        <f>IF(AND($A670&lt;&gt;"",C$1&lt;&gt;""),SUMIFS(VM,Fecha,$A670,Linea,VLOOKUP(C$1,Data!$AP:$AR,3,FALSE),Cuenta,VLOOKUP(C$1,Data!$AP:$AR,2,FALSE))+SUMIFS(FX,Fecha,$A670,Linea,VLOOKUP(C$1,Data!$AP:$AR,3,FALSE),Cuenta,VLOOKUP(C$1,Data!$AP:$AR,2,FALSE))+C669,"")</f>
        <v/>
      </c>
      <c r="D670" s="3" t="str">
        <f>IF(AND($A670&lt;&gt;"",D$1&lt;&gt;""),SUMIFS(VM,Fecha,$A670,Linea,VLOOKUP(D$1,Data!$AP:$AR,3,FALSE),Cuenta,VLOOKUP(D$1,Data!$AP:$AR,2,FALSE))+SUMIFS(FX,Fecha,$A670,Linea,VLOOKUP(D$1,Data!$AP:$AR,3,FALSE),Cuenta,VLOOKUP(D$1,Data!$AP:$AR,2,FALSE))+D669,"")</f>
        <v/>
      </c>
      <c r="E670" s="3" t="str">
        <f>IF(AND($A670&lt;&gt;"",E$1&lt;&gt;""),SUMIFS(VM,Fecha,$A670,Linea,VLOOKUP(E$1,Data!$AP:$AR,3,FALSE),Cuenta,VLOOKUP(E$1,Data!$AP:$AR,2,FALSE))+SUMIFS(FX,Fecha,$A670,Linea,VLOOKUP(E$1,Data!$AP:$AR,3,FALSE),Cuenta,VLOOKUP(E$1,Data!$AP:$AR,2,FALSE))+E669,"")</f>
        <v/>
      </c>
      <c r="F670" s="3" t="str">
        <f>IF(AND($A670&lt;&gt;"",F$1&lt;&gt;""),SUMIFS(VM,Fecha,$A670,Linea,VLOOKUP(F$1,Data!$AP:$AR,3,FALSE),Cuenta,VLOOKUP(F$1,Data!$AP:$AR,2,FALSE))+SUMIFS(FX,Fecha,$A670,Linea,VLOOKUP(F$1,Data!$AP:$AR,3,FALSE),Cuenta,VLOOKUP(F$1,Data!$AP:$AR,2,FALSE))+F669,"")</f>
        <v/>
      </c>
      <c r="G670" s="3" t="str">
        <f>IF(AND($A670&lt;&gt;"",G$1&lt;&gt;""),SUMIFS(VM,Fecha,$A670,Linea,VLOOKUP(G$1,Data!$AP:$AR,3,FALSE),Cuenta,VLOOKUP(G$1,Data!$AP:$AR,2,FALSE))+SUMIFS(FX,Fecha,$A670,Linea,VLOOKUP(G$1,Data!$AP:$AR,3,FALSE),Cuenta,VLOOKUP(G$1,Data!$AP:$AR,2,FALSE))+G669,"")</f>
        <v/>
      </c>
      <c r="H670" s="3" t="str">
        <f>IF(AND($A670&lt;&gt;"",H$1&lt;&gt;""),SUMIFS(VM,Fecha,$A670,Linea,VLOOKUP(H$1,Data!$AP:$AR,3,FALSE),Cuenta,VLOOKUP(H$1,Data!$AP:$AR,2,FALSE))+SUMIFS(FX,Fecha,$A670,Linea,VLOOKUP(H$1,Data!$AP:$AR,3,FALSE),Cuenta,VLOOKUP(H$1,Data!$AP:$AR,2,FALSE))+H669,"")</f>
        <v/>
      </c>
      <c r="I670" s="3" t="str">
        <f>IF(AND($A670&lt;&gt;"",I$1&lt;&gt;""),SUMIFS(VM,Fecha,$A670,Linea,VLOOKUP(I$1,Data!$AP:$AR,3,FALSE),Cuenta,VLOOKUP(I$1,Data!$AP:$AR,2,FALSE))+SUMIFS(FX,Fecha,$A670,Linea,VLOOKUP(I$1,Data!$AP:$AR,3,FALSE),Cuenta,VLOOKUP(I$1,Data!$AP:$AR,2,FALSE))+I669,"")</f>
        <v/>
      </c>
      <c r="J670" s="3" t="str">
        <f>IF(AND($A670&lt;&gt;"",J$1&lt;&gt;""),SUMIFS(VM,Fecha,$A670,Linea,VLOOKUP(J$1,Data!$AP:$AR,3,FALSE),Cuenta,VLOOKUP(J$1,Data!$AP:$AR,2,FALSE))+SUMIFS(FX,Fecha,$A670,Linea,VLOOKUP(J$1,Data!$AP:$AR,3,FALSE),Cuenta,VLOOKUP(J$1,Data!$AP:$AR,2,FALSE))+J669,"")</f>
        <v/>
      </c>
      <c r="K670" s="3" t="str">
        <f>IF(AND($A670&lt;&gt;"",K$1&lt;&gt;""),SUMIFS(VM,Fecha,$A670,Linea,VLOOKUP(K$1,Data!$AP:$AR,3,FALSE),Cuenta,VLOOKUP(K$1,Data!$AP:$AR,2,FALSE))+SUMIFS(FX,Fecha,$A670,Linea,VLOOKUP(K$1,Data!$AP:$AR,3,FALSE),Cuenta,VLOOKUP(K$1,Data!$AP:$AR,2,FALSE))+K669,"")</f>
        <v/>
      </c>
      <c r="L670" s="3" t="str">
        <f>IF(AND($A670&lt;&gt;"",L$1&lt;&gt;""),SUMIFS(VM,Fecha,$A670,Linea,VLOOKUP(L$1,Data!$AP:$AR,3,FALSE),Cuenta,VLOOKUP(L$1,Data!$AP:$AR,2,FALSE))+SUMIFS(FX,Fecha,$A670,Linea,VLOOKUP(L$1,Data!$AP:$AR,3,FALSE),Cuenta,VLOOKUP(L$1,Data!$AP:$AR,2,FALSE))+L669,"")</f>
        <v/>
      </c>
      <c r="M670" s="3" t="str">
        <f>IF(AND($A670&lt;&gt;"",M$1&lt;&gt;""),SUMIFS(VM,Fecha,$A670,Linea,VLOOKUP(M$1,Data!$AP:$AR,3,FALSE),Cuenta,VLOOKUP(M$1,Data!$AP:$AR,2,FALSE))+SUMIFS(FX,Fecha,$A670,Linea,VLOOKUP(M$1,Data!$AP:$AR,3,FALSE),Cuenta,VLOOKUP(M$1,Data!$AP:$AR,2,FALSE))+M669,"")</f>
        <v/>
      </c>
      <c r="N670" s="3" t="str">
        <f>IF(AND($A670&lt;&gt;"",N$1&lt;&gt;""),SUMIFS(VM,Fecha,$A670,Linea,VLOOKUP(N$1,Data!$AP:$AR,3,FALSE),Cuenta,VLOOKUP(N$1,Data!$AP:$AR,2,FALSE))+SUMIFS(FX,Fecha,$A670,Linea,VLOOKUP(N$1,Data!$AP:$AR,3,FALSE),Cuenta,VLOOKUP(N$1,Data!$AP:$AR,2,FALSE))+N669,"")</f>
        <v/>
      </c>
    </row>
    <row r="671" spans="2:14" x14ac:dyDescent="0.25">
      <c r="B671" s="3" t="str">
        <f>IF(AND($A671&lt;&gt;"",B$1&lt;&gt;""),SUMIFS(VM,Fecha,$A671,Linea,VLOOKUP(B$1,Data!$AP:$AR,3,FALSE),Cuenta,VLOOKUP(B$1,Data!$AP:$AR,2,FALSE))+SUMIFS(FX,Fecha,$A671,Linea,VLOOKUP(B$1,Data!$AP:$AR,3,FALSE),Cuenta,VLOOKUP(B$1,Data!$AP:$AR,2,FALSE))+B670,"")</f>
        <v/>
      </c>
      <c r="C671" s="3" t="str">
        <f>IF(AND($A671&lt;&gt;"",C$1&lt;&gt;""),SUMIFS(VM,Fecha,$A671,Linea,VLOOKUP(C$1,Data!$AP:$AR,3,FALSE),Cuenta,VLOOKUP(C$1,Data!$AP:$AR,2,FALSE))+SUMIFS(FX,Fecha,$A671,Linea,VLOOKUP(C$1,Data!$AP:$AR,3,FALSE),Cuenta,VLOOKUP(C$1,Data!$AP:$AR,2,FALSE))+C670,"")</f>
        <v/>
      </c>
      <c r="D671" s="3" t="str">
        <f>IF(AND($A671&lt;&gt;"",D$1&lt;&gt;""),SUMIFS(VM,Fecha,$A671,Linea,VLOOKUP(D$1,Data!$AP:$AR,3,FALSE),Cuenta,VLOOKUP(D$1,Data!$AP:$AR,2,FALSE))+SUMIFS(FX,Fecha,$A671,Linea,VLOOKUP(D$1,Data!$AP:$AR,3,FALSE),Cuenta,VLOOKUP(D$1,Data!$AP:$AR,2,FALSE))+D670,"")</f>
        <v/>
      </c>
      <c r="E671" s="3" t="str">
        <f>IF(AND($A671&lt;&gt;"",E$1&lt;&gt;""),SUMIFS(VM,Fecha,$A671,Linea,VLOOKUP(E$1,Data!$AP:$AR,3,FALSE),Cuenta,VLOOKUP(E$1,Data!$AP:$AR,2,FALSE))+SUMIFS(FX,Fecha,$A671,Linea,VLOOKUP(E$1,Data!$AP:$AR,3,FALSE),Cuenta,VLOOKUP(E$1,Data!$AP:$AR,2,FALSE))+E670,"")</f>
        <v/>
      </c>
      <c r="F671" s="3" t="str">
        <f>IF(AND($A671&lt;&gt;"",F$1&lt;&gt;""),SUMIFS(VM,Fecha,$A671,Linea,VLOOKUP(F$1,Data!$AP:$AR,3,FALSE),Cuenta,VLOOKUP(F$1,Data!$AP:$AR,2,FALSE))+SUMIFS(FX,Fecha,$A671,Linea,VLOOKUP(F$1,Data!$AP:$AR,3,FALSE),Cuenta,VLOOKUP(F$1,Data!$AP:$AR,2,FALSE))+F670,"")</f>
        <v/>
      </c>
      <c r="G671" s="3" t="str">
        <f>IF(AND($A671&lt;&gt;"",G$1&lt;&gt;""),SUMIFS(VM,Fecha,$A671,Linea,VLOOKUP(G$1,Data!$AP:$AR,3,FALSE),Cuenta,VLOOKUP(G$1,Data!$AP:$AR,2,FALSE))+SUMIFS(FX,Fecha,$A671,Linea,VLOOKUP(G$1,Data!$AP:$AR,3,FALSE),Cuenta,VLOOKUP(G$1,Data!$AP:$AR,2,FALSE))+G670,"")</f>
        <v/>
      </c>
      <c r="H671" s="3" t="str">
        <f>IF(AND($A671&lt;&gt;"",H$1&lt;&gt;""),SUMIFS(VM,Fecha,$A671,Linea,VLOOKUP(H$1,Data!$AP:$AR,3,FALSE),Cuenta,VLOOKUP(H$1,Data!$AP:$AR,2,FALSE))+SUMIFS(FX,Fecha,$A671,Linea,VLOOKUP(H$1,Data!$AP:$AR,3,FALSE),Cuenta,VLOOKUP(H$1,Data!$AP:$AR,2,FALSE))+H670,"")</f>
        <v/>
      </c>
      <c r="I671" s="3" t="str">
        <f>IF(AND($A671&lt;&gt;"",I$1&lt;&gt;""),SUMIFS(VM,Fecha,$A671,Linea,VLOOKUP(I$1,Data!$AP:$AR,3,FALSE),Cuenta,VLOOKUP(I$1,Data!$AP:$AR,2,FALSE))+SUMIFS(FX,Fecha,$A671,Linea,VLOOKUP(I$1,Data!$AP:$AR,3,FALSE),Cuenta,VLOOKUP(I$1,Data!$AP:$AR,2,FALSE))+I670,"")</f>
        <v/>
      </c>
      <c r="J671" s="3" t="str">
        <f>IF(AND($A671&lt;&gt;"",J$1&lt;&gt;""),SUMIFS(VM,Fecha,$A671,Linea,VLOOKUP(J$1,Data!$AP:$AR,3,FALSE),Cuenta,VLOOKUP(J$1,Data!$AP:$AR,2,FALSE))+SUMIFS(FX,Fecha,$A671,Linea,VLOOKUP(J$1,Data!$AP:$AR,3,FALSE),Cuenta,VLOOKUP(J$1,Data!$AP:$AR,2,FALSE))+J670,"")</f>
        <v/>
      </c>
      <c r="K671" s="3" t="str">
        <f>IF(AND($A671&lt;&gt;"",K$1&lt;&gt;""),SUMIFS(VM,Fecha,$A671,Linea,VLOOKUP(K$1,Data!$AP:$AR,3,FALSE),Cuenta,VLOOKUP(K$1,Data!$AP:$AR,2,FALSE))+SUMIFS(FX,Fecha,$A671,Linea,VLOOKUP(K$1,Data!$AP:$AR,3,FALSE),Cuenta,VLOOKUP(K$1,Data!$AP:$AR,2,FALSE))+K670,"")</f>
        <v/>
      </c>
      <c r="L671" s="3" t="str">
        <f>IF(AND($A671&lt;&gt;"",L$1&lt;&gt;""),SUMIFS(VM,Fecha,$A671,Linea,VLOOKUP(L$1,Data!$AP:$AR,3,FALSE),Cuenta,VLOOKUP(L$1,Data!$AP:$AR,2,FALSE))+SUMIFS(FX,Fecha,$A671,Linea,VLOOKUP(L$1,Data!$AP:$AR,3,FALSE),Cuenta,VLOOKUP(L$1,Data!$AP:$AR,2,FALSE))+L670,"")</f>
        <v/>
      </c>
      <c r="M671" s="3" t="str">
        <f>IF(AND($A671&lt;&gt;"",M$1&lt;&gt;""),SUMIFS(VM,Fecha,$A671,Linea,VLOOKUP(M$1,Data!$AP:$AR,3,FALSE),Cuenta,VLOOKUP(M$1,Data!$AP:$AR,2,FALSE))+SUMIFS(FX,Fecha,$A671,Linea,VLOOKUP(M$1,Data!$AP:$AR,3,FALSE),Cuenta,VLOOKUP(M$1,Data!$AP:$AR,2,FALSE))+M670,"")</f>
        <v/>
      </c>
      <c r="N671" s="3" t="str">
        <f>IF(AND($A671&lt;&gt;"",N$1&lt;&gt;""),SUMIFS(VM,Fecha,$A671,Linea,VLOOKUP(N$1,Data!$AP:$AR,3,FALSE),Cuenta,VLOOKUP(N$1,Data!$AP:$AR,2,FALSE))+SUMIFS(FX,Fecha,$A671,Linea,VLOOKUP(N$1,Data!$AP:$AR,3,FALSE),Cuenta,VLOOKUP(N$1,Data!$AP:$AR,2,FALSE))+N670,"")</f>
        <v/>
      </c>
    </row>
    <row r="672" spans="2:14" x14ac:dyDescent="0.25">
      <c r="B672" s="3" t="str">
        <f>IF(AND($A672&lt;&gt;"",B$1&lt;&gt;""),SUMIFS(VM,Fecha,$A672,Linea,VLOOKUP(B$1,Data!$AP:$AR,3,FALSE),Cuenta,VLOOKUP(B$1,Data!$AP:$AR,2,FALSE))+SUMIFS(FX,Fecha,$A672,Linea,VLOOKUP(B$1,Data!$AP:$AR,3,FALSE),Cuenta,VLOOKUP(B$1,Data!$AP:$AR,2,FALSE))+B671,"")</f>
        <v/>
      </c>
      <c r="C672" s="3" t="str">
        <f>IF(AND($A672&lt;&gt;"",C$1&lt;&gt;""),SUMIFS(VM,Fecha,$A672,Linea,VLOOKUP(C$1,Data!$AP:$AR,3,FALSE),Cuenta,VLOOKUP(C$1,Data!$AP:$AR,2,FALSE))+SUMIFS(FX,Fecha,$A672,Linea,VLOOKUP(C$1,Data!$AP:$AR,3,FALSE),Cuenta,VLOOKUP(C$1,Data!$AP:$AR,2,FALSE))+C671,"")</f>
        <v/>
      </c>
      <c r="D672" s="3" t="str">
        <f>IF(AND($A672&lt;&gt;"",D$1&lt;&gt;""),SUMIFS(VM,Fecha,$A672,Linea,VLOOKUP(D$1,Data!$AP:$AR,3,FALSE),Cuenta,VLOOKUP(D$1,Data!$AP:$AR,2,FALSE))+SUMIFS(FX,Fecha,$A672,Linea,VLOOKUP(D$1,Data!$AP:$AR,3,FALSE),Cuenta,VLOOKUP(D$1,Data!$AP:$AR,2,FALSE))+D671,"")</f>
        <v/>
      </c>
      <c r="E672" s="3" t="str">
        <f>IF(AND($A672&lt;&gt;"",E$1&lt;&gt;""),SUMIFS(VM,Fecha,$A672,Linea,VLOOKUP(E$1,Data!$AP:$AR,3,FALSE),Cuenta,VLOOKUP(E$1,Data!$AP:$AR,2,FALSE))+SUMIFS(FX,Fecha,$A672,Linea,VLOOKUP(E$1,Data!$AP:$AR,3,FALSE),Cuenta,VLOOKUP(E$1,Data!$AP:$AR,2,FALSE))+E671,"")</f>
        <v/>
      </c>
      <c r="F672" s="3" t="str">
        <f>IF(AND($A672&lt;&gt;"",F$1&lt;&gt;""),SUMIFS(VM,Fecha,$A672,Linea,VLOOKUP(F$1,Data!$AP:$AR,3,FALSE),Cuenta,VLOOKUP(F$1,Data!$AP:$AR,2,FALSE))+SUMIFS(FX,Fecha,$A672,Linea,VLOOKUP(F$1,Data!$AP:$AR,3,FALSE),Cuenta,VLOOKUP(F$1,Data!$AP:$AR,2,FALSE))+F671,"")</f>
        <v/>
      </c>
      <c r="G672" s="3" t="str">
        <f>IF(AND($A672&lt;&gt;"",G$1&lt;&gt;""),SUMIFS(VM,Fecha,$A672,Linea,VLOOKUP(G$1,Data!$AP:$AR,3,FALSE),Cuenta,VLOOKUP(G$1,Data!$AP:$AR,2,FALSE))+SUMIFS(FX,Fecha,$A672,Linea,VLOOKUP(G$1,Data!$AP:$AR,3,FALSE),Cuenta,VLOOKUP(G$1,Data!$AP:$AR,2,FALSE))+G671,"")</f>
        <v/>
      </c>
      <c r="H672" s="3" t="str">
        <f>IF(AND($A672&lt;&gt;"",H$1&lt;&gt;""),SUMIFS(VM,Fecha,$A672,Linea,VLOOKUP(H$1,Data!$AP:$AR,3,FALSE),Cuenta,VLOOKUP(H$1,Data!$AP:$AR,2,FALSE))+SUMIFS(FX,Fecha,$A672,Linea,VLOOKUP(H$1,Data!$AP:$AR,3,FALSE),Cuenta,VLOOKUP(H$1,Data!$AP:$AR,2,FALSE))+H671,"")</f>
        <v/>
      </c>
      <c r="I672" s="3" t="str">
        <f>IF(AND($A672&lt;&gt;"",I$1&lt;&gt;""),SUMIFS(VM,Fecha,$A672,Linea,VLOOKUP(I$1,Data!$AP:$AR,3,FALSE),Cuenta,VLOOKUP(I$1,Data!$AP:$AR,2,FALSE))+SUMIFS(FX,Fecha,$A672,Linea,VLOOKUP(I$1,Data!$AP:$AR,3,FALSE),Cuenta,VLOOKUP(I$1,Data!$AP:$AR,2,FALSE))+I671,"")</f>
        <v/>
      </c>
      <c r="J672" s="3" t="str">
        <f>IF(AND($A672&lt;&gt;"",J$1&lt;&gt;""),SUMIFS(VM,Fecha,$A672,Linea,VLOOKUP(J$1,Data!$AP:$AR,3,FALSE),Cuenta,VLOOKUP(J$1,Data!$AP:$AR,2,FALSE))+SUMIFS(FX,Fecha,$A672,Linea,VLOOKUP(J$1,Data!$AP:$AR,3,FALSE),Cuenta,VLOOKUP(J$1,Data!$AP:$AR,2,FALSE))+J671,"")</f>
        <v/>
      </c>
      <c r="K672" s="3" t="str">
        <f>IF(AND($A672&lt;&gt;"",K$1&lt;&gt;""),SUMIFS(VM,Fecha,$A672,Linea,VLOOKUP(K$1,Data!$AP:$AR,3,FALSE),Cuenta,VLOOKUP(K$1,Data!$AP:$AR,2,FALSE))+SUMIFS(FX,Fecha,$A672,Linea,VLOOKUP(K$1,Data!$AP:$AR,3,FALSE),Cuenta,VLOOKUP(K$1,Data!$AP:$AR,2,FALSE))+K671,"")</f>
        <v/>
      </c>
      <c r="L672" s="3" t="str">
        <f>IF(AND($A672&lt;&gt;"",L$1&lt;&gt;""),SUMIFS(VM,Fecha,$A672,Linea,VLOOKUP(L$1,Data!$AP:$AR,3,FALSE),Cuenta,VLOOKUP(L$1,Data!$AP:$AR,2,FALSE))+SUMIFS(FX,Fecha,$A672,Linea,VLOOKUP(L$1,Data!$AP:$AR,3,FALSE),Cuenta,VLOOKUP(L$1,Data!$AP:$AR,2,FALSE))+L671,"")</f>
        <v/>
      </c>
      <c r="M672" s="3" t="str">
        <f>IF(AND($A672&lt;&gt;"",M$1&lt;&gt;""),SUMIFS(VM,Fecha,$A672,Linea,VLOOKUP(M$1,Data!$AP:$AR,3,FALSE),Cuenta,VLOOKUP(M$1,Data!$AP:$AR,2,FALSE))+SUMIFS(FX,Fecha,$A672,Linea,VLOOKUP(M$1,Data!$AP:$AR,3,FALSE),Cuenta,VLOOKUP(M$1,Data!$AP:$AR,2,FALSE))+M671,"")</f>
        <v/>
      </c>
      <c r="N672" s="3" t="str">
        <f>IF(AND($A672&lt;&gt;"",N$1&lt;&gt;""),SUMIFS(VM,Fecha,$A672,Linea,VLOOKUP(N$1,Data!$AP:$AR,3,FALSE),Cuenta,VLOOKUP(N$1,Data!$AP:$AR,2,FALSE))+SUMIFS(FX,Fecha,$A672,Linea,VLOOKUP(N$1,Data!$AP:$AR,3,FALSE),Cuenta,VLOOKUP(N$1,Data!$AP:$AR,2,FALSE))+N671,"")</f>
        <v/>
      </c>
    </row>
    <row r="673" spans="2:14" x14ac:dyDescent="0.25">
      <c r="B673" s="3" t="str">
        <f>IF(AND($A673&lt;&gt;"",B$1&lt;&gt;""),SUMIFS(VM,Fecha,$A673,Linea,VLOOKUP(B$1,Data!$AP:$AR,3,FALSE),Cuenta,VLOOKUP(B$1,Data!$AP:$AR,2,FALSE))+SUMIFS(FX,Fecha,$A673,Linea,VLOOKUP(B$1,Data!$AP:$AR,3,FALSE),Cuenta,VLOOKUP(B$1,Data!$AP:$AR,2,FALSE))+B672,"")</f>
        <v/>
      </c>
      <c r="C673" s="3" t="str">
        <f>IF(AND($A673&lt;&gt;"",C$1&lt;&gt;""),SUMIFS(VM,Fecha,$A673,Linea,VLOOKUP(C$1,Data!$AP:$AR,3,FALSE),Cuenta,VLOOKUP(C$1,Data!$AP:$AR,2,FALSE))+SUMIFS(FX,Fecha,$A673,Linea,VLOOKUP(C$1,Data!$AP:$AR,3,FALSE),Cuenta,VLOOKUP(C$1,Data!$AP:$AR,2,FALSE))+C672,"")</f>
        <v/>
      </c>
      <c r="D673" s="3" t="str">
        <f>IF(AND($A673&lt;&gt;"",D$1&lt;&gt;""),SUMIFS(VM,Fecha,$A673,Linea,VLOOKUP(D$1,Data!$AP:$AR,3,FALSE),Cuenta,VLOOKUP(D$1,Data!$AP:$AR,2,FALSE))+SUMIFS(FX,Fecha,$A673,Linea,VLOOKUP(D$1,Data!$AP:$AR,3,FALSE),Cuenta,VLOOKUP(D$1,Data!$AP:$AR,2,FALSE))+D672,"")</f>
        <v/>
      </c>
      <c r="E673" s="3" t="str">
        <f>IF(AND($A673&lt;&gt;"",E$1&lt;&gt;""),SUMIFS(VM,Fecha,$A673,Linea,VLOOKUP(E$1,Data!$AP:$AR,3,FALSE),Cuenta,VLOOKUP(E$1,Data!$AP:$AR,2,FALSE))+SUMIFS(FX,Fecha,$A673,Linea,VLOOKUP(E$1,Data!$AP:$AR,3,FALSE),Cuenta,VLOOKUP(E$1,Data!$AP:$AR,2,FALSE))+E672,"")</f>
        <v/>
      </c>
      <c r="F673" s="3" t="str">
        <f>IF(AND($A673&lt;&gt;"",F$1&lt;&gt;""),SUMIFS(VM,Fecha,$A673,Linea,VLOOKUP(F$1,Data!$AP:$AR,3,FALSE),Cuenta,VLOOKUP(F$1,Data!$AP:$AR,2,FALSE))+SUMIFS(FX,Fecha,$A673,Linea,VLOOKUP(F$1,Data!$AP:$AR,3,FALSE),Cuenta,VLOOKUP(F$1,Data!$AP:$AR,2,FALSE))+F672,"")</f>
        <v/>
      </c>
      <c r="G673" s="3" t="str">
        <f>IF(AND($A673&lt;&gt;"",G$1&lt;&gt;""),SUMIFS(VM,Fecha,$A673,Linea,VLOOKUP(G$1,Data!$AP:$AR,3,FALSE),Cuenta,VLOOKUP(G$1,Data!$AP:$AR,2,FALSE))+SUMIFS(FX,Fecha,$A673,Linea,VLOOKUP(G$1,Data!$AP:$AR,3,FALSE),Cuenta,VLOOKUP(G$1,Data!$AP:$AR,2,FALSE))+G672,"")</f>
        <v/>
      </c>
      <c r="H673" s="3" t="str">
        <f>IF(AND($A673&lt;&gt;"",H$1&lt;&gt;""),SUMIFS(VM,Fecha,$A673,Linea,VLOOKUP(H$1,Data!$AP:$AR,3,FALSE),Cuenta,VLOOKUP(H$1,Data!$AP:$AR,2,FALSE))+SUMIFS(FX,Fecha,$A673,Linea,VLOOKUP(H$1,Data!$AP:$AR,3,FALSE),Cuenta,VLOOKUP(H$1,Data!$AP:$AR,2,FALSE))+H672,"")</f>
        <v/>
      </c>
      <c r="I673" s="3" t="str">
        <f>IF(AND($A673&lt;&gt;"",I$1&lt;&gt;""),SUMIFS(VM,Fecha,$A673,Linea,VLOOKUP(I$1,Data!$AP:$AR,3,FALSE),Cuenta,VLOOKUP(I$1,Data!$AP:$AR,2,FALSE))+SUMIFS(FX,Fecha,$A673,Linea,VLOOKUP(I$1,Data!$AP:$AR,3,FALSE),Cuenta,VLOOKUP(I$1,Data!$AP:$AR,2,FALSE))+I672,"")</f>
        <v/>
      </c>
      <c r="J673" s="3" t="str">
        <f>IF(AND($A673&lt;&gt;"",J$1&lt;&gt;""),SUMIFS(VM,Fecha,$A673,Linea,VLOOKUP(J$1,Data!$AP:$AR,3,FALSE),Cuenta,VLOOKUP(J$1,Data!$AP:$AR,2,FALSE))+SUMIFS(FX,Fecha,$A673,Linea,VLOOKUP(J$1,Data!$AP:$AR,3,FALSE),Cuenta,VLOOKUP(J$1,Data!$AP:$AR,2,FALSE))+J672,"")</f>
        <v/>
      </c>
      <c r="K673" s="3" t="str">
        <f>IF(AND($A673&lt;&gt;"",K$1&lt;&gt;""),SUMIFS(VM,Fecha,$A673,Linea,VLOOKUP(K$1,Data!$AP:$AR,3,FALSE),Cuenta,VLOOKUP(K$1,Data!$AP:$AR,2,FALSE))+SUMIFS(FX,Fecha,$A673,Linea,VLOOKUP(K$1,Data!$AP:$AR,3,FALSE),Cuenta,VLOOKUP(K$1,Data!$AP:$AR,2,FALSE))+K672,"")</f>
        <v/>
      </c>
      <c r="L673" s="3" t="str">
        <f>IF(AND($A673&lt;&gt;"",L$1&lt;&gt;""),SUMIFS(VM,Fecha,$A673,Linea,VLOOKUP(L$1,Data!$AP:$AR,3,FALSE),Cuenta,VLOOKUP(L$1,Data!$AP:$AR,2,FALSE))+SUMIFS(FX,Fecha,$A673,Linea,VLOOKUP(L$1,Data!$AP:$AR,3,FALSE),Cuenta,VLOOKUP(L$1,Data!$AP:$AR,2,FALSE))+L672,"")</f>
        <v/>
      </c>
      <c r="M673" s="3" t="str">
        <f>IF(AND($A673&lt;&gt;"",M$1&lt;&gt;""),SUMIFS(VM,Fecha,$A673,Linea,VLOOKUP(M$1,Data!$AP:$AR,3,FALSE),Cuenta,VLOOKUP(M$1,Data!$AP:$AR,2,FALSE))+SUMIFS(FX,Fecha,$A673,Linea,VLOOKUP(M$1,Data!$AP:$AR,3,FALSE),Cuenta,VLOOKUP(M$1,Data!$AP:$AR,2,FALSE))+M672,"")</f>
        <v/>
      </c>
      <c r="N673" s="3" t="str">
        <f>IF(AND($A673&lt;&gt;"",N$1&lt;&gt;""),SUMIFS(VM,Fecha,$A673,Linea,VLOOKUP(N$1,Data!$AP:$AR,3,FALSE),Cuenta,VLOOKUP(N$1,Data!$AP:$AR,2,FALSE))+SUMIFS(FX,Fecha,$A673,Linea,VLOOKUP(N$1,Data!$AP:$AR,3,FALSE),Cuenta,VLOOKUP(N$1,Data!$AP:$AR,2,FALSE))+N672,"")</f>
        <v/>
      </c>
    </row>
    <row r="674" spans="2:14" x14ac:dyDescent="0.25">
      <c r="B674" s="3" t="str">
        <f>IF(AND($A674&lt;&gt;"",B$1&lt;&gt;""),SUMIFS(VM,Fecha,$A674,Linea,VLOOKUP(B$1,Data!$AP:$AR,3,FALSE),Cuenta,VLOOKUP(B$1,Data!$AP:$AR,2,FALSE))+SUMIFS(FX,Fecha,$A674,Linea,VLOOKUP(B$1,Data!$AP:$AR,3,FALSE),Cuenta,VLOOKUP(B$1,Data!$AP:$AR,2,FALSE))+B673,"")</f>
        <v/>
      </c>
      <c r="C674" s="3" t="str">
        <f>IF(AND($A674&lt;&gt;"",C$1&lt;&gt;""),SUMIFS(VM,Fecha,$A674,Linea,VLOOKUP(C$1,Data!$AP:$AR,3,FALSE),Cuenta,VLOOKUP(C$1,Data!$AP:$AR,2,FALSE))+SUMIFS(FX,Fecha,$A674,Linea,VLOOKUP(C$1,Data!$AP:$AR,3,FALSE),Cuenta,VLOOKUP(C$1,Data!$AP:$AR,2,FALSE))+C673,"")</f>
        <v/>
      </c>
      <c r="D674" s="3" t="str">
        <f>IF(AND($A674&lt;&gt;"",D$1&lt;&gt;""),SUMIFS(VM,Fecha,$A674,Linea,VLOOKUP(D$1,Data!$AP:$AR,3,FALSE),Cuenta,VLOOKUP(D$1,Data!$AP:$AR,2,FALSE))+SUMIFS(FX,Fecha,$A674,Linea,VLOOKUP(D$1,Data!$AP:$AR,3,FALSE),Cuenta,VLOOKUP(D$1,Data!$AP:$AR,2,FALSE))+D673,"")</f>
        <v/>
      </c>
      <c r="E674" s="3" t="str">
        <f>IF(AND($A674&lt;&gt;"",E$1&lt;&gt;""),SUMIFS(VM,Fecha,$A674,Linea,VLOOKUP(E$1,Data!$AP:$AR,3,FALSE),Cuenta,VLOOKUP(E$1,Data!$AP:$AR,2,FALSE))+SUMIFS(FX,Fecha,$A674,Linea,VLOOKUP(E$1,Data!$AP:$AR,3,FALSE),Cuenta,VLOOKUP(E$1,Data!$AP:$AR,2,FALSE))+E673,"")</f>
        <v/>
      </c>
      <c r="F674" s="3" t="str">
        <f>IF(AND($A674&lt;&gt;"",F$1&lt;&gt;""),SUMIFS(VM,Fecha,$A674,Linea,VLOOKUP(F$1,Data!$AP:$AR,3,FALSE),Cuenta,VLOOKUP(F$1,Data!$AP:$AR,2,FALSE))+SUMIFS(FX,Fecha,$A674,Linea,VLOOKUP(F$1,Data!$AP:$AR,3,FALSE),Cuenta,VLOOKUP(F$1,Data!$AP:$AR,2,FALSE))+F673,"")</f>
        <v/>
      </c>
      <c r="G674" s="3" t="str">
        <f>IF(AND($A674&lt;&gt;"",G$1&lt;&gt;""),SUMIFS(VM,Fecha,$A674,Linea,VLOOKUP(G$1,Data!$AP:$AR,3,FALSE),Cuenta,VLOOKUP(G$1,Data!$AP:$AR,2,FALSE))+SUMIFS(FX,Fecha,$A674,Linea,VLOOKUP(G$1,Data!$AP:$AR,3,FALSE),Cuenta,VLOOKUP(G$1,Data!$AP:$AR,2,FALSE))+G673,"")</f>
        <v/>
      </c>
      <c r="H674" s="3" t="str">
        <f>IF(AND($A674&lt;&gt;"",H$1&lt;&gt;""),SUMIFS(VM,Fecha,$A674,Linea,VLOOKUP(H$1,Data!$AP:$AR,3,FALSE),Cuenta,VLOOKUP(H$1,Data!$AP:$AR,2,FALSE))+SUMIFS(FX,Fecha,$A674,Linea,VLOOKUP(H$1,Data!$AP:$AR,3,FALSE),Cuenta,VLOOKUP(H$1,Data!$AP:$AR,2,FALSE))+H673,"")</f>
        <v/>
      </c>
      <c r="I674" s="3" t="str">
        <f>IF(AND($A674&lt;&gt;"",I$1&lt;&gt;""),SUMIFS(VM,Fecha,$A674,Linea,VLOOKUP(I$1,Data!$AP:$AR,3,FALSE),Cuenta,VLOOKUP(I$1,Data!$AP:$AR,2,FALSE))+SUMIFS(FX,Fecha,$A674,Linea,VLOOKUP(I$1,Data!$AP:$AR,3,FALSE),Cuenta,VLOOKUP(I$1,Data!$AP:$AR,2,FALSE))+I673,"")</f>
        <v/>
      </c>
      <c r="J674" s="3" t="str">
        <f>IF(AND($A674&lt;&gt;"",J$1&lt;&gt;""),SUMIFS(VM,Fecha,$A674,Linea,VLOOKUP(J$1,Data!$AP:$AR,3,FALSE),Cuenta,VLOOKUP(J$1,Data!$AP:$AR,2,FALSE))+SUMIFS(FX,Fecha,$A674,Linea,VLOOKUP(J$1,Data!$AP:$AR,3,FALSE),Cuenta,VLOOKUP(J$1,Data!$AP:$AR,2,FALSE))+J673,"")</f>
        <v/>
      </c>
      <c r="K674" s="3" t="str">
        <f>IF(AND($A674&lt;&gt;"",K$1&lt;&gt;""),SUMIFS(VM,Fecha,$A674,Linea,VLOOKUP(K$1,Data!$AP:$AR,3,FALSE),Cuenta,VLOOKUP(K$1,Data!$AP:$AR,2,FALSE))+SUMIFS(FX,Fecha,$A674,Linea,VLOOKUP(K$1,Data!$AP:$AR,3,FALSE),Cuenta,VLOOKUP(K$1,Data!$AP:$AR,2,FALSE))+K673,"")</f>
        <v/>
      </c>
      <c r="L674" s="3" t="str">
        <f>IF(AND($A674&lt;&gt;"",L$1&lt;&gt;""),SUMIFS(VM,Fecha,$A674,Linea,VLOOKUP(L$1,Data!$AP:$AR,3,FALSE),Cuenta,VLOOKUP(L$1,Data!$AP:$AR,2,FALSE))+SUMIFS(FX,Fecha,$A674,Linea,VLOOKUP(L$1,Data!$AP:$AR,3,FALSE),Cuenta,VLOOKUP(L$1,Data!$AP:$AR,2,FALSE))+L673,"")</f>
        <v/>
      </c>
      <c r="M674" s="3" t="str">
        <f>IF(AND($A674&lt;&gt;"",M$1&lt;&gt;""),SUMIFS(VM,Fecha,$A674,Linea,VLOOKUP(M$1,Data!$AP:$AR,3,FALSE),Cuenta,VLOOKUP(M$1,Data!$AP:$AR,2,FALSE))+SUMIFS(FX,Fecha,$A674,Linea,VLOOKUP(M$1,Data!$AP:$AR,3,FALSE),Cuenta,VLOOKUP(M$1,Data!$AP:$AR,2,FALSE))+M673,"")</f>
        <v/>
      </c>
      <c r="N674" s="3" t="str">
        <f>IF(AND($A674&lt;&gt;"",N$1&lt;&gt;""),SUMIFS(VM,Fecha,$A674,Linea,VLOOKUP(N$1,Data!$AP:$AR,3,FALSE),Cuenta,VLOOKUP(N$1,Data!$AP:$AR,2,FALSE))+SUMIFS(FX,Fecha,$A674,Linea,VLOOKUP(N$1,Data!$AP:$AR,3,FALSE),Cuenta,VLOOKUP(N$1,Data!$AP:$AR,2,FALSE))+N673,"")</f>
        <v/>
      </c>
    </row>
    <row r="675" spans="2:14" x14ac:dyDescent="0.25">
      <c r="B675" s="3" t="str">
        <f>IF(AND($A675&lt;&gt;"",B$1&lt;&gt;""),SUMIFS(VM,Fecha,$A675,Linea,VLOOKUP(B$1,Data!$AP:$AR,3,FALSE),Cuenta,VLOOKUP(B$1,Data!$AP:$AR,2,FALSE))+SUMIFS(FX,Fecha,$A675,Linea,VLOOKUP(B$1,Data!$AP:$AR,3,FALSE),Cuenta,VLOOKUP(B$1,Data!$AP:$AR,2,FALSE))+B674,"")</f>
        <v/>
      </c>
      <c r="C675" s="3" t="str">
        <f>IF(AND($A675&lt;&gt;"",C$1&lt;&gt;""),SUMIFS(VM,Fecha,$A675,Linea,VLOOKUP(C$1,Data!$AP:$AR,3,FALSE),Cuenta,VLOOKUP(C$1,Data!$AP:$AR,2,FALSE))+SUMIFS(FX,Fecha,$A675,Linea,VLOOKUP(C$1,Data!$AP:$AR,3,FALSE),Cuenta,VLOOKUP(C$1,Data!$AP:$AR,2,FALSE))+C674,"")</f>
        <v/>
      </c>
      <c r="D675" s="3" t="str">
        <f>IF(AND($A675&lt;&gt;"",D$1&lt;&gt;""),SUMIFS(VM,Fecha,$A675,Linea,VLOOKUP(D$1,Data!$AP:$AR,3,FALSE),Cuenta,VLOOKUP(D$1,Data!$AP:$AR,2,FALSE))+SUMIFS(FX,Fecha,$A675,Linea,VLOOKUP(D$1,Data!$AP:$AR,3,FALSE),Cuenta,VLOOKUP(D$1,Data!$AP:$AR,2,FALSE))+D674,"")</f>
        <v/>
      </c>
      <c r="E675" s="3" t="str">
        <f>IF(AND($A675&lt;&gt;"",E$1&lt;&gt;""),SUMIFS(VM,Fecha,$A675,Linea,VLOOKUP(E$1,Data!$AP:$AR,3,FALSE),Cuenta,VLOOKUP(E$1,Data!$AP:$AR,2,FALSE))+SUMIFS(FX,Fecha,$A675,Linea,VLOOKUP(E$1,Data!$AP:$AR,3,FALSE),Cuenta,VLOOKUP(E$1,Data!$AP:$AR,2,FALSE))+E674,"")</f>
        <v/>
      </c>
      <c r="F675" s="3" t="str">
        <f>IF(AND($A675&lt;&gt;"",F$1&lt;&gt;""),SUMIFS(VM,Fecha,$A675,Linea,VLOOKUP(F$1,Data!$AP:$AR,3,FALSE),Cuenta,VLOOKUP(F$1,Data!$AP:$AR,2,FALSE))+SUMIFS(FX,Fecha,$A675,Linea,VLOOKUP(F$1,Data!$AP:$AR,3,FALSE),Cuenta,VLOOKUP(F$1,Data!$AP:$AR,2,FALSE))+F674,"")</f>
        <v/>
      </c>
      <c r="G675" s="3" t="str">
        <f>IF(AND($A675&lt;&gt;"",G$1&lt;&gt;""),SUMIFS(VM,Fecha,$A675,Linea,VLOOKUP(G$1,Data!$AP:$AR,3,FALSE),Cuenta,VLOOKUP(G$1,Data!$AP:$AR,2,FALSE))+SUMIFS(FX,Fecha,$A675,Linea,VLOOKUP(G$1,Data!$AP:$AR,3,FALSE),Cuenta,VLOOKUP(G$1,Data!$AP:$AR,2,FALSE))+G674,"")</f>
        <v/>
      </c>
      <c r="H675" s="3" t="str">
        <f>IF(AND($A675&lt;&gt;"",H$1&lt;&gt;""),SUMIFS(VM,Fecha,$A675,Linea,VLOOKUP(H$1,Data!$AP:$AR,3,FALSE),Cuenta,VLOOKUP(H$1,Data!$AP:$AR,2,FALSE))+SUMIFS(FX,Fecha,$A675,Linea,VLOOKUP(H$1,Data!$AP:$AR,3,FALSE),Cuenta,VLOOKUP(H$1,Data!$AP:$AR,2,FALSE))+H674,"")</f>
        <v/>
      </c>
      <c r="I675" s="3" t="str">
        <f>IF(AND($A675&lt;&gt;"",I$1&lt;&gt;""),SUMIFS(VM,Fecha,$A675,Linea,VLOOKUP(I$1,Data!$AP:$AR,3,FALSE),Cuenta,VLOOKUP(I$1,Data!$AP:$AR,2,FALSE))+SUMIFS(FX,Fecha,$A675,Linea,VLOOKUP(I$1,Data!$AP:$AR,3,FALSE),Cuenta,VLOOKUP(I$1,Data!$AP:$AR,2,FALSE))+I674,"")</f>
        <v/>
      </c>
      <c r="J675" s="3" t="str">
        <f>IF(AND($A675&lt;&gt;"",J$1&lt;&gt;""),SUMIFS(VM,Fecha,$A675,Linea,VLOOKUP(J$1,Data!$AP:$AR,3,FALSE),Cuenta,VLOOKUP(J$1,Data!$AP:$AR,2,FALSE))+SUMIFS(FX,Fecha,$A675,Linea,VLOOKUP(J$1,Data!$AP:$AR,3,FALSE),Cuenta,VLOOKUP(J$1,Data!$AP:$AR,2,FALSE))+J674,"")</f>
        <v/>
      </c>
      <c r="K675" s="3" t="str">
        <f>IF(AND($A675&lt;&gt;"",K$1&lt;&gt;""),SUMIFS(VM,Fecha,$A675,Linea,VLOOKUP(K$1,Data!$AP:$AR,3,FALSE),Cuenta,VLOOKUP(K$1,Data!$AP:$AR,2,FALSE))+SUMIFS(FX,Fecha,$A675,Linea,VLOOKUP(K$1,Data!$AP:$AR,3,FALSE),Cuenta,VLOOKUP(K$1,Data!$AP:$AR,2,FALSE))+K674,"")</f>
        <v/>
      </c>
      <c r="L675" s="3" t="str">
        <f>IF(AND($A675&lt;&gt;"",L$1&lt;&gt;""),SUMIFS(VM,Fecha,$A675,Linea,VLOOKUP(L$1,Data!$AP:$AR,3,FALSE),Cuenta,VLOOKUP(L$1,Data!$AP:$AR,2,FALSE))+SUMIFS(FX,Fecha,$A675,Linea,VLOOKUP(L$1,Data!$AP:$AR,3,FALSE),Cuenta,VLOOKUP(L$1,Data!$AP:$AR,2,FALSE))+L674,"")</f>
        <v/>
      </c>
      <c r="M675" s="3" t="str">
        <f>IF(AND($A675&lt;&gt;"",M$1&lt;&gt;""),SUMIFS(VM,Fecha,$A675,Linea,VLOOKUP(M$1,Data!$AP:$AR,3,FALSE),Cuenta,VLOOKUP(M$1,Data!$AP:$AR,2,FALSE))+SUMIFS(FX,Fecha,$A675,Linea,VLOOKUP(M$1,Data!$AP:$AR,3,FALSE),Cuenta,VLOOKUP(M$1,Data!$AP:$AR,2,FALSE))+M674,"")</f>
        <v/>
      </c>
      <c r="N675" s="3" t="str">
        <f>IF(AND($A675&lt;&gt;"",N$1&lt;&gt;""),SUMIFS(VM,Fecha,$A675,Linea,VLOOKUP(N$1,Data!$AP:$AR,3,FALSE),Cuenta,VLOOKUP(N$1,Data!$AP:$AR,2,FALSE))+SUMIFS(FX,Fecha,$A675,Linea,VLOOKUP(N$1,Data!$AP:$AR,3,FALSE),Cuenta,VLOOKUP(N$1,Data!$AP:$AR,2,FALSE))+N674,"")</f>
        <v/>
      </c>
    </row>
    <row r="676" spans="2:14" x14ac:dyDescent="0.25">
      <c r="B676" s="3" t="str">
        <f>IF(AND($A676&lt;&gt;"",B$1&lt;&gt;""),SUMIFS(VM,Fecha,$A676,Linea,VLOOKUP(B$1,Data!$AP:$AR,3,FALSE),Cuenta,VLOOKUP(B$1,Data!$AP:$AR,2,FALSE))+SUMIFS(FX,Fecha,$A676,Linea,VLOOKUP(B$1,Data!$AP:$AR,3,FALSE),Cuenta,VLOOKUP(B$1,Data!$AP:$AR,2,FALSE))+B675,"")</f>
        <v/>
      </c>
      <c r="C676" s="3" t="str">
        <f>IF(AND($A676&lt;&gt;"",C$1&lt;&gt;""),SUMIFS(VM,Fecha,$A676,Linea,VLOOKUP(C$1,Data!$AP:$AR,3,FALSE),Cuenta,VLOOKUP(C$1,Data!$AP:$AR,2,FALSE))+SUMIFS(FX,Fecha,$A676,Linea,VLOOKUP(C$1,Data!$AP:$AR,3,FALSE),Cuenta,VLOOKUP(C$1,Data!$AP:$AR,2,FALSE))+C675,"")</f>
        <v/>
      </c>
      <c r="D676" s="3" t="str">
        <f>IF(AND($A676&lt;&gt;"",D$1&lt;&gt;""),SUMIFS(VM,Fecha,$A676,Linea,VLOOKUP(D$1,Data!$AP:$AR,3,FALSE),Cuenta,VLOOKUP(D$1,Data!$AP:$AR,2,FALSE))+SUMIFS(FX,Fecha,$A676,Linea,VLOOKUP(D$1,Data!$AP:$AR,3,FALSE),Cuenta,VLOOKUP(D$1,Data!$AP:$AR,2,FALSE))+D675,"")</f>
        <v/>
      </c>
      <c r="E676" s="3" t="str">
        <f>IF(AND($A676&lt;&gt;"",E$1&lt;&gt;""),SUMIFS(VM,Fecha,$A676,Linea,VLOOKUP(E$1,Data!$AP:$AR,3,FALSE),Cuenta,VLOOKUP(E$1,Data!$AP:$AR,2,FALSE))+SUMIFS(FX,Fecha,$A676,Linea,VLOOKUP(E$1,Data!$AP:$AR,3,FALSE),Cuenta,VLOOKUP(E$1,Data!$AP:$AR,2,FALSE))+E675,"")</f>
        <v/>
      </c>
      <c r="F676" s="3" t="str">
        <f>IF(AND($A676&lt;&gt;"",F$1&lt;&gt;""),SUMIFS(VM,Fecha,$A676,Linea,VLOOKUP(F$1,Data!$AP:$AR,3,FALSE),Cuenta,VLOOKUP(F$1,Data!$AP:$AR,2,FALSE))+SUMIFS(FX,Fecha,$A676,Linea,VLOOKUP(F$1,Data!$AP:$AR,3,FALSE),Cuenta,VLOOKUP(F$1,Data!$AP:$AR,2,FALSE))+F675,"")</f>
        <v/>
      </c>
      <c r="G676" s="3" t="str">
        <f>IF(AND($A676&lt;&gt;"",G$1&lt;&gt;""),SUMIFS(VM,Fecha,$A676,Linea,VLOOKUP(G$1,Data!$AP:$AR,3,FALSE),Cuenta,VLOOKUP(G$1,Data!$AP:$AR,2,FALSE))+SUMIFS(FX,Fecha,$A676,Linea,VLOOKUP(G$1,Data!$AP:$AR,3,FALSE),Cuenta,VLOOKUP(G$1,Data!$AP:$AR,2,FALSE))+G675,"")</f>
        <v/>
      </c>
      <c r="H676" s="3" t="str">
        <f>IF(AND($A676&lt;&gt;"",H$1&lt;&gt;""),SUMIFS(VM,Fecha,$A676,Linea,VLOOKUP(H$1,Data!$AP:$AR,3,FALSE),Cuenta,VLOOKUP(H$1,Data!$AP:$AR,2,FALSE))+SUMIFS(FX,Fecha,$A676,Linea,VLOOKUP(H$1,Data!$AP:$AR,3,FALSE),Cuenta,VLOOKUP(H$1,Data!$AP:$AR,2,FALSE))+H675,"")</f>
        <v/>
      </c>
      <c r="I676" s="3" t="str">
        <f>IF(AND($A676&lt;&gt;"",I$1&lt;&gt;""),SUMIFS(VM,Fecha,$A676,Linea,VLOOKUP(I$1,Data!$AP:$AR,3,FALSE),Cuenta,VLOOKUP(I$1,Data!$AP:$AR,2,FALSE))+SUMIFS(FX,Fecha,$A676,Linea,VLOOKUP(I$1,Data!$AP:$AR,3,FALSE),Cuenta,VLOOKUP(I$1,Data!$AP:$AR,2,FALSE))+I675,"")</f>
        <v/>
      </c>
      <c r="J676" s="3" t="str">
        <f>IF(AND($A676&lt;&gt;"",J$1&lt;&gt;""),SUMIFS(VM,Fecha,$A676,Linea,VLOOKUP(J$1,Data!$AP:$AR,3,FALSE),Cuenta,VLOOKUP(J$1,Data!$AP:$AR,2,FALSE))+SUMIFS(FX,Fecha,$A676,Linea,VLOOKUP(J$1,Data!$AP:$AR,3,FALSE),Cuenta,VLOOKUP(J$1,Data!$AP:$AR,2,FALSE))+J675,"")</f>
        <v/>
      </c>
      <c r="K676" s="3" t="str">
        <f>IF(AND($A676&lt;&gt;"",K$1&lt;&gt;""),SUMIFS(VM,Fecha,$A676,Linea,VLOOKUP(K$1,Data!$AP:$AR,3,FALSE),Cuenta,VLOOKUP(K$1,Data!$AP:$AR,2,FALSE))+SUMIFS(FX,Fecha,$A676,Linea,VLOOKUP(K$1,Data!$AP:$AR,3,FALSE),Cuenta,VLOOKUP(K$1,Data!$AP:$AR,2,FALSE))+K675,"")</f>
        <v/>
      </c>
      <c r="L676" s="3" t="str">
        <f>IF(AND($A676&lt;&gt;"",L$1&lt;&gt;""),SUMIFS(VM,Fecha,$A676,Linea,VLOOKUP(L$1,Data!$AP:$AR,3,FALSE),Cuenta,VLOOKUP(L$1,Data!$AP:$AR,2,FALSE))+SUMIFS(FX,Fecha,$A676,Linea,VLOOKUP(L$1,Data!$AP:$AR,3,FALSE),Cuenta,VLOOKUP(L$1,Data!$AP:$AR,2,FALSE))+L675,"")</f>
        <v/>
      </c>
      <c r="M676" s="3" t="str">
        <f>IF(AND($A676&lt;&gt;"",M$1&lt;&gt;""),SUMIFS(VM,Fecha,$A676,Linea,VLOOKUP(M$1,Data!$AP:$AR,3,FALSE),Cuenta,VLOOKUP(M$1,Data!$AP:$AR,2,FALSE))+SUMIFS(FX,Fecha,$A676,Linea,VLOOKUP(M$1,Data!$AP:$AR,3,FALSE),Cuenta,VLOOKUP(M$1,Data!$AP:$AR,2,FALSE))+M675,"")</f>
        <v/>
      </c>
      <c r="N676" s="3" t="str">
        <f>IF(AND($A676&lt;&gt;"",N$1&lt;&gt;""),SUMIFS(VM,Fecha,$A676,Linea,VLOOKUP(N$1,Data!$AP:$AR,3,FALSE),Cuenta,VLOOKUP(N$1,Data!$AP:$AR,2,FALSE))+SUMIFS(FX,Fecha,$A676,Linea,VLOOKUP(N$1,Data!$AP:$AR,3,FALSE),Cuenta,VLOOKUP(N$1,Data!$AP:$AR,2,FALSE))+N675,"")</f>
        <v/>
      </c>
    </row>
    <row r="677" spans="2:14" x14ac:dyDescent="0.25">
      <c r="B677" s="3" t="str">
        <f>IF(AND($A677&lt;&gt;"",B$1&lt;&gt;""),SUMIFS(VM,Fecha,$A677,Linea,VLOOKUP(B$1,Data!$AP:$AR,3,FALSE),Cuenta,VLOOKUP(B$1,Data!$AP:$AR,2,FALSE))+SUMIFS(FX,Fecha,$A677,Linea,VLOOKUP(B$1,Data!$AP:$AR,3,FALSE),Cuenta,VLOOKUP(B$1,Data!$AP:$AR,2,FALSE))+B676,"")</f>
        <v/>
      </c>
      <c r="C677" s="3" t="str">
        <f>IF(AND($A677&lt;&gt;"",C$1&lt;&gt;""),SUMIFS(VM,Fecha,$A677,Linea,VLOOKUP(C$1,Data!$AP:$AR,3,FALSE),Cuenta,VLOOKUP(C$1,Data!$AP:$AR,2,FALSE))+SUMIFS(FX,Fecha,$A677,Linea,VLOOKUP(C$1,Data!$AP:$AR,3,FALSE),Cuenta,VLOOKUP(C$1,Data!$AP:$AR,2,FALSE))+C676,"")</f>
        <v/>
      </c>
      <c r="D677" s="3" t="str">
        <f>IF(AND($A677&lt;&gt;"",D$1&lt;&gt;""),SUMIFS(VM,Fecha,$A677,Linea,VLOOKUP(D$1,Data!$AP:$AR,3,FALSE),Cuenta,VLOOKUP(D$1,Data!$AP:$AR,2,FALSE))+SUMIFS(FX,Fecha,$A677,Linea,VLOOKUP(D$1,Data!$AP:$AR,3,FALSE),Cuenta,VLOOKUP(D$1,Data!$AP:$AR,2,FALSE))+D676,"")</f>
        <v/>
      </c>
      <c r="E677" s="3" t="str">
        <f>IF(AND($A677&lt;&gt;"",E$1&lt;&gt;""),SUMIFS(VM,Fecha,$A677,Linea,VLOOKUP(E$1,Data!$AP:$AR,3,FALSE),Cuenta,VLOOKUP(E$1,Data!$AP:$AR,2,FALSE))+SUMIFS(FX,Fecha,$A677,Linea,VLOOKUP(E$1,Data!$AP:$AR,3,FALSE),Cuenta,VLOOKUP(E$1,Data!$AP:$AR,2,FALSE))+E676,"")</f>
        <v/>
      </c>
      <c r="F677" s="3" t="str">
        <f>IF(AND($A677&lt;&gt;"",F$1&lt;&gt;""),SUMIFS(VM,Fecha,$A677,Linea,VLOOKUP(F$1,Data!$AP:$AR,3,FALSE),Cuenta,VLOOKUP(F$1,Data!$AP:$AR,2,FALSE))+SUMIFS(FX,Fecha,$A677,Linea,VLOOKUP(F$1,Data!$AP:$AR,3,FALSE),Cuenta,VLOOKUP(F$1,Data!$AP:$AR,2,FALSE))+F676,"")</f>
        <v/>
      </c>
      <c r="G677" s="3" t="str">
        <f>IF(AND($A677&lt;&gt;"",G$1&lt;&gt;""),SUMIFS(VM,Fecha,$A677,Linea,VLOOKUP(G$1,Data!$AP:$AR,3,FALSE),Cuenta,VLOOKUP(G$1,Data!$AP:$AR,2,FALSE))+SUMIFS(FX,Fecha,$A677,Linea,VLOOKUP(G$1,Data!$AP:$AR,3,FALSE),Cuenta,VLOOKUP(G$1,Data!$AP:$AR,2,FALSE))+G676,"")</f>
        <v/>
      </c>
      <c r="H677" s="3" t="str">
        <f>IF(AND($A677&lt;&gt;"",H$1&lt;&gt;""),SUMIFS(VM,Fecha,$A677,Linea,VLOOKUP(H$1,Data!$AP:$AR,3,FALSE),Cuenta,VLOOKUP(H$1,Data!$AP:$AR,2,FALSE))+SUMIFS(FX,Fecha,$A677,Linea,VLOOKUP(H$1,Data!$AP:$AR,3,FALSE),Cuenta,VLOOKUP(H$1,Data!$AP:$AR,2,FALSE))+H676,"")</f>
        <v/>
      </c>
      <c r="I677" s="3" t="str">
        <f>IF(AND($A677&lt;&gt;"",I$1&lt;&gt;""),SUMIFS(VM,Fecha,$A677,Linea,VLOOKUP(I$1,Data!$AP:$AR,3,FALSE),Cuenta,VLOOKUP(I$1,Data!$AP:$AR,2,FALSE))+SUMIFS(FX,Fecha,$A677,Linea,VLOOKUP(I$1,Data!$AP:$AR,3,FALSE),Cuenta,VLOOKUP(I$1,Data!$AP:$AR,2,FALSE))+I676,"")</f>
        <v/>
      </c>
      <c r="J677" s="3" t="str">
        <f>IF(AND($A677&lt;&gt;"",J$1&lt;&gt;""),SUMIFS(VM,Fecha,$A677,Linea,VLOOKUP(J$1,Data!$AP:$AR,3,FALSE),Cuenta,VLOOKUP(J$1,Data!$AP:$AR,2,FALSE))+SUMIFS(FX,Fecha,$A677,Linea,VLOOKUP(J$1,Data!$AP:$AR,3,FALSE),Cuenta,VLOOKUP(J$1,Data!$AP:$AR,2,FALSE))+J676,"")</f>
        <v/>
      </c>
      <c r="K677" s="3" t="str">
        <f>IF(AND($A677&lt;&gt;"",K$1&lt;&gt;""),SUMIFS(VM,Fecha,$A677,Linea,VLOOKUP(K$1,Data!$AP:$AR,3,FALSE),Cuenta,VLOOKUP(K$1,Data!$AP:$AR,2,FALSE))+SUMIFS(FX,Fecha,$A677,Linea,VLOOKUP(K$1,Data!$AP:$AR,3,FALSE),Cuenta,VLOOKUP(K$1,Data!$AP:$AR,2,FALSE))+K676,"")</f>
        <v/>
      </c>
      <c r="L677" s="3" t="str">
        <f>IF(AND($A677&lt;&gt;"",L$1&lt;&gt;""),SUMIFS(VM,Fecha,$A677,Linea,VLOOKUP(L$1,Data!$AP:$AR,3,FALSE),Cuenta,VLOOKUP(L$1,Data!$AP:$AR,2,FALSE))+SUMIFS(FX,Fecha,$A677,Linea,VLOOKUP(L$1,Data!$AP:$AR,3,FALSE),Cuenta,VLOOKUP(L$1,Data!$AP:$AR,2,FALSE))+L676,"")</f>
        <v/>
      </c>
      <c r="M677" s="3" t="str">
        <f>IF(AND($A677&lt;&gt;"",M$1&lt;&gt;""),SUMIFS(VM,Fecha,$A677,Linea,VLOOKUP(M$1,Data!$AP:$AR,3,FALSE),Cuenta,VLOOKUP(M$1,Data!$AP:$AR,2,FALSE))+SUMIFS(FX,Fecha,$A677,Linea,VLOOKUP(M$1,Data!$AP:$AR,3,FALSE),Cuenta,VLOOKUP(M$1,Data!$AP:$AR,2,FALSE))+M676,"")</f>
        <v/>
      </c>
      <c r="N677" s="3" t="str">
        <f>IF(AND($A677&lt;&gt;"",N$1&lt;&gt;""),SUMIFS(VM,Fecha,$A677,Linea,VLOOKUP(N$1,Data!$AP:$AR,3,FALSE),Cuenta,VLOOKUP(N$1,Data!$AP:$AR,2,FALSE))+SUMIFS(FX,Fecha,$A677,Linea,VLOOKUP(N$1,Data!$AP:$AR,3,FALSE),Cuenta,VLOOKUP(N$1,Data!$AP:$AR,2,FALSE))+N676,"")</f>
        <v/>
      </c>
    </row>
    <row r="678" spans="2:14" x14ac:dyDescent="0.25">
      <c r="B678" s="3" t="str">
        <f>IF(AND($A678&lt;&gt;"",B$1&lt;&gt;""),SUMIFS(VM,Fecha,$A678,Linea,VLOOKUP(B$1,Data!$AP:$AR,3,FALSE),Cuenta,VLOOKUP(B$1,Data!$AP:$AR,2,FALSE))+SUMIFS(FX,Fecha,$A678,Linea,VLOOKUP(B$1,Data!$AP:$AR,3,FALSE),Cuenta,VLOOKUP(B$1,Data!$AP:$AR,2,FALSE))+B677,"")</f>
        <v/>
      </c>
      <c r="C678" s="3" t="str">
        <f>IF(AND($A678&lt;&gt;"",C$1&lt;&gt;""),SUMIFS(VM,Fecha,$A678,Linea,VLOOKUP(C$1,Data!$AP:$AR,3,FALSE),Cuenta,VLOOKUP(C$1,Data!$AP:$AR,2,FALSE))+SUMIFS(FX,Fecha,$A678,Linea,VLOOKUP(C$1,Data!$AP:$AR,3,FALSE),Cuenta,VLOOKUP(C$1,Data!$AP:$AR,2,FALSE))+C677,"")</f>
        <v/>
      </c>
      <c r="D678" s="3" t="str">
        <f>IF(AND($A678&lt;&gt;"",D$1&lt;&gt;""),SUMIFS(VM,Fecha,$A678,Linea,VLOOKUP(D$1,Data!$AP:$AR,3,FALSE),Cuenta,VLOOKUP(D$1,Data!$AP:$AR,2,FALSE))+SUMIFS(FX,Fecha,$A678,Linea,VLOOKUP(D$1,Data!$AP:$AR,3,FALSE),Cuenta,VLOOKUP(D$1,Data!$AP:$AR,2,FALSE))+D677,"")</f>
        <v/>
      </c>
      <c r="E678" s="3" t="str">
        <f>IF(AND($A678&lt;&gt;"",E$1&lt;&gt;""),SUMIFS(VM,Fecha,$A678,Linea,VLOOKUP(E$1,Data!$AP:$AR,3,FALSE),Cuenta,VLOOKUP(E$1,Data!$AP:$AR,2,FALSE))+SUMIFS(FX,Fecha,$A678,Linea,VLOOKUP(E$1,Data!$AP:$AR,3,FALSE),Cuenta,VLOOKUP(E$1,Data!$AP:$AR,2,FALSE))+E677,"")</f>
        <v/>
      </c>
      <c r="F678" s="3" t="str">
        <f>IF(AND($A678&lt;&gt;"",F$1&lt;&gt;""),SUMIFS(VM,Fecha,$A678,Linea,VLOOKUP(F$1,Data!$AP:$AR,3,FALSE),Cuenta,VLOOKUP(F$1,Data!$AP:$AR,2,FALSE))+SUMIFS(FX,Fecha,$A678,Linea,VLOOKUP(F$1,Data!$AP:$AR,3,FALSE),Cuenta,VLOOKUP(F$1,Data!$AP:$AR,2,FALSE))+F677,"")</f>
        <v/>
      </c>
      <c r="G678" s="3" t="str">
        <f>IF(AND($A678&lt;&gt;"",G$1&lt;&gt;""),SUMIFS(VM,Fecha,$A678,Linea,VLOOKUP(G$1,Data!$AP:$AR,3,FALSE),Cuenta,VLOOKUP(G$1,Data!$AP:$AR,2,FALSE))+SUMIFS(FX,Fecha,$A678,Linea,VLOOKUP(G$1,Data!$AP:$AR,3,FALSE),Cuenta,VLOOKUP(G$1,Data!$AP:$AR,2,FALSE))+G677,"")</f>
        <v/>
      </c>
      <c r="H678" s="3" t="str">
        <f>IF(AND($A678&lt;&gt;"",H$1&lt;&gt;""),SUMIFS(VM,Fecha,$A678,Linea,VLOOKUP(H$1,Data!$AP:$AR,3,FALSE),Cuenta,VLOOKUP(H$1,Data!$AP:$AR,2,FALSE))+SUMIFS(FX,Fecha,$A678,Linea,VLOOKUP(H$1,Data!$AP:$AR,3,FALSE),Cuenta,VLOOKUP(H$1,Data!$AP:$AR,2,FALSE))+H677,"")</f>
        <v/>
      </c>
      <c r="I678" s="3" t="str">
        <f>IF(AND($A678&lt;&gt;"",I$1&lt;&gt;""),SUMIFS(VM,Fecha,$A678,Linea,VLOOKUP(I$1,Data!$AP:$AR,3,FALSE),Cuenta,VLOOKUP(I$1,Data!$AP:$AR,2,FALSE))+SUMIFS(FX,Fecha,$A678,Linea,VLOOKUP(I$1,Data!$AP:$AR,3,FALSE),Cuenta,VLOOKUP(I$1,Data!$AP:$AR,2,FALSE))+I677,"")</f>
        <v/>
      </c>
      <c r="J678" s="3" t="str">
        <f>IF(AND($A678&lt;&gt;"",J$1&lt;&gt;""),SUMIFS(VM,Fecha,$A678,Linea,VLOOKUP(J$1,Data!$AP:$AR,3,FALSE),Cuenta,VLOOKUP(J$1,Data!$AP:$AR,2,FALSE))+SUMIFS(FX,Fecha,$A678,Linea,VLOOKUP(J$1,Data!$AP:$AR,3,FALSE),Cuenta,VLOOKUP(J$1,Data!$AP:$AR,2,FALSE))+J677,"")</f>
        <v/>
      </c>
      <c r="K678" s="3" t="str">
        <f>IF(AND($A678&lt;&gt;"",K$1&lt;&gt;""),SUMIFS(VM,Fecha,$A678,Linea,VLOOKUP(K$1,Data!$AP:$AR,3,FALSE),Cuenta,VLOOKUP(K$1,Data!$AP:$AR,2,FALSE))+SUMIFS(FX,Fecha,$A678,Linea,VLOOKUP(K$1,Data!$AP:$AR,3,FALSE),Cuenta,VLOOKUP(K$1,Data!$AP:$AR,2,FALSE))+K677,"")</f>
        <v/>
      </c>
      <c r="L678" s="3" t="str">
        <f>IF(AND($A678&lt;&gt;"",L$1&lt;&gt;""),SUMIFS(VM,Fecha,$A678,Linea,VLOOKUP(L$1,Data!$AP:$AR,3,FALSE),Cuenta,VLOOKUP(L$1,Data!$AP:$AR,2,FALSE))+SUMIFS(FX,Fecha,$A678,Linea,VLOOKUP(L$1,Data!$AP:$AR,3,FALSE),Cuenta,VLOOKUP(L$1,Data!$AP:$AR,2,FALSE))+L677,"")</f>
        <v/>
      </c>
      <c r="M678" s="3" t="str">
        <f>IF(AND($A678&lt;&gt;"",M$1&lt;&gt;""),SUMIFS(VM,Fecha,$A678,Linea,VLOOKUP(M$1,Data!$AP:$AR,3,FALSE),Cuenta,VLOOKUP(M$1,Data!$AP:$AR,2,FALSE))+SUMIFS(FX,Fecha,$A678,Linea,VLOOKUP(M$1,Data!$AP:$AR,3,FALSE),Cuenta,VLOOKUP(M$1,Data!$AP:$AR,2,FALSE))+M677,"")</f>
        <v/>
      </c>
      <c r="N678" s="3" t="str">
        <f>IF(AND($A678&lt;&gt;"",N$1&lt;&gt;""),SUMIFS(VM,Fecha,$A678,Linea,VLOOKUP(N$1,Data!$AP:$AR,3,FALSE),Cuenta,VLOOKUP(N$1,Data!$AP:$AR,2,FALSE))+SUMIFS(FX,Fecha,$A678,Linea,VLOOKUP(N$1,Data!$AP:$AR,3,FALSE),Cuenta,VLOOKUP(N$1,Data!$AP:$AR,2,FALSE))+N677,"")</f>
        <v/>
      </c>
    </row>
    <row r="679" spans="2:14" x14ac:dyDescent="0.25">
      <c r="B679" s="3" t="str">
        <f>IF(AND($A679&lt;&gt;"",B$1&lt;&gt;""),SUMIFS(VM,Fecha,$A679,Linea,VLOOKUP(B$1,Data!$AP:$AR,3,FALSE),Cuenta,VLOOKUP(B$1,Data!$AP:$AR,2,FALSE))+SUMIFS(FX,Fecha,$A679,Linea,VLOOKUP(B$1,Data!$AP:$AR,3,FALSE),Cuenta,VLOOKUP(B$1,Data!$AP:$AR,2,FALSE))+B678,"")</f>
        <v/>
      </c>
      <c r="C679" s="3" t="str">
        <f>IF(AND($A679&lt;&gt;"",C$1&lt;&gt;""),SUMIFS(VM,Fecha,$A679,Linea,VLOOKUP(C$1,Data!$AP:$AR,3,FALSE),Cuenta,VLOOKUP(C$1,Data!$AP:$AR,2,FALSE))+SUMIFS(FX,Fecha,$A679,Linea,VLOOKUP(C$1,Data!$AP:$AR,3,FALSE),Cuenta,VLOOKUP(C$1,Data!$AP:$AR,2,FALSE))+C678,"")</f>
        <v/>
      </c>
      <c r="D679" s="3" t="str">
        <f>IF(AND($A679&lt;&gt;"",D$1&lt;&gt;""),SUMIFS(VM,Fecha,$A679,Linea,VLOOKUP(D$1,Data!$AP:$AR,3,FALSE),Cuenta,VLOOKUP(D$1,Data!$AP:$AR,2,FALSE))+SUMIFS(FX,Fecha,$A679,Linea,VLOOKUP(D$1,Data!$AP:$AR,3,FALSE),Cuenta,VLOOKUP(D$1,Data!$AP:$AR,2,FALSE))+D678,"")</f>
        <v/>
      </c>
      <c r="E679" s="3" t="str">
        <f>IF(AND($A679&lt;&gt;"",E$1&lt;&gt;""),SUMIFS(VM,Fecha,$A679,Linea,VLOOKUP(E$1,Data!$AP:$AR,3,FALSE),Cuenta,VLOOKUP(E$1,Data!$AP:$AR,2,FALSE))+SUMIFS(FX,Fecha,$A679,Linea,VLOOKUP(E$1,Data!$AP:$AR,3,FALSE),Cuenta,VLOOKUP(E$1,Data!$AP:$AR,2,FALSE))+E678,"")</f>
        <v/>
      </c>
      <c r="F679" s="3" t="str">
        <f>IF(AND($A679&lt;&gt;"",F$1&lt;&gt;""),SUMIFS(VM,Fecha,$A679,Linea,VLOOKUP(F$1,Data!$AP:$AR,3,FALSE),Cuenta,VLOOKUP(F$1,Data!$AP:$AR,2,FALSE))+SUMIFS(FX,Fecha,$A679,Linea,VLOOKUP(F$1,Data!$AP:$AR,3,FALSE),Cuenta,VLOOKUP(F$1,Data!$AP:$AR,2,FALSE))+F678,"")</f>
        <v/>
      </c>
      <c r="G679" s="3" t="str">
        <f>IF(AND($A679&lt;&gt;"",G$1&lt;&gt;""),SUMIFS(VM,Fecha,$A679,Linea,VLOOKUP(G$1,Data!$AP:$AR,3,FALSE),Cuenta,VLOOKUP(G$1,Data!$AP:$AR,2,FALSE))+SUMIFS(FX,Fecha,$A679,Linea,VLOOKUP(G$1,Data!$AP:$AR,3,FALSE),Cuenta,VLOOKUP(G$1,Data!$AP:$AR,2,FALSE))+G678,"")</f>
        <v/>
      </c>
      <c r="H679" s="3" t="str">
        <f>IF(AND($A679&lt;&gt;"",H$1&lt;&gt;""),SUMIFS(VM,Fecha,$A679,Linea,VLOOKUP(H$1,Data!$AP:$AR,3,FALSE),Cuenta,VLOOKUP(H$1,Data!$AP:$AR,2,FALSE))+SUMIFS(FX,Fecha,$A679,Linea,VLOOKUP(H$1,Data!$AP:$AR,3,FALSE),Cuenta,VLOOKUP(H$1,Data!$AP:$AR,2,FALSE))+H678,"")</f>
        <v/>
      </c>
      <c r="I679" s="3" t="str">
        <f>IF(AND($A679&lt;&gt;"",I$1&lt;&gt;""),SUMIFS(VM,Fecha,$A679,Linea,VLOOKUP(I$1,Data!$AP:$AR,3,FALSE),Cuenta,VLOOKUP(I$1,Data!$AP:$AR,2,FALSE))+SUMIFS(FX,Fecha,$A679,Linea,VLOOKUP(I$1,Data!$AP:$AR,3,FALSE),Cuenta,VLOOKUP(I$1,Data!$AP:$AR,2,FALSE))+I678,"")</f>
        <v/>
      </c>
      <c r="J679" s="3" t="str">
        <f>IF(AND($A679&lt;&gt;"",J$1&lt;&gt;""),SUMIFS(VM,Fecha,$A679,Linea,VLOOKUP(J$1,Data!$AP:$AR,3,FALSE),Cuenta,VLOOKUP(J$1,Data!$AP:$AR,2,FALSE))+SUMIFS(FX,Fecha,$A679,Linea,VLOOKUP(J$1,Data!$AP:$AR,3,FALSE),Cuenta,VLOOKUP(J$1,Data!$AP:$AR,2,FALSE))+J678,"")</f>
        <v/>
      </c>
      <c r="K679" s="3" t="str">
        <f>IF(AND($A679&lt;&gt;"",K$1&lt;&gt;""),SUMIFS(VM,Fecha,$A679,Linea,VLOOKUP(K$1,Data!$AP:$AR,3,FALSE),Cuenta,VLOOKUP(K$1,Data!$AP:$AR,2,FALSE))+SUMIFS(FX,Fecha,$A679,Linea,VLOOKUP(K$1,Data!$AP:$AR,3,FALSE),Cuenta,VLOOKUP(K$1,Data!$AP:$AR,2,FALSE))+K678,"")</f>
        <v/>
      </c>
      <c r="L679" s="3" t="str">
        <f>IF(AND($A679&lt;&gt;"",L$1&lt;&gt;""),SUMIFS(VM,Fecha,$A679,Linea,VLOOKUP(L$1,Data!$AP:$AR,3,FALSE),Cuenta,VLOOKUP(L$1,Data!$AP:$AR,2,FALSE))+SUMIFS(FX,Fecha,$A679,Linea,VLOOKUP(L$1,Data!$AP:$AR,3,FALSE),Cuenta,VLOOKUP(L$1,Data!$AP:$AR,2,FALSE))+L678,"")</f>
        <v/>
      </c>
      <c r="M679" s="3" t="str">
        <f>IF(AND($A679&lt;&gt;"",M$1&lt;&gt;""),SUMIFS(VM,Fecha,$A679,Linea,VLOOKUP(M$1,Data!$AP:$AR,3,FALSE),Cuenta,VLOOKUP(M$1,Data!$AP:$AR,2,FALSE))+SUMIFS(FX,Fecha,$A679,Linea,VLOOKUP(M$1,Data!$AP:$AR,3,FALSE),Cuenta,VLOOKUP(M$1,Data!$AP:$AR,2,FALSE))+M678,"")</f>
        <v/>
      </c>
      <c r="N679" s="3" t="str">
        <f>IF(AND($A679&lt;&gt;"",N$1&lt;&gt;""),SUMIFS(VM,Fecha,$A679,Linea,VLOOKUP(N$1,Data!$AP:$AR,3,FALSE),Cuenta,VLOOKUP(N$1,Data!$AP:$AR,2,FALSE))+SUMIFS(FX,Fecha,$A679,Linea,VLOOKUP(N$1,Data!$AP:$AR,3,FALSE),Cuenta,VLOOKUP(N$1,Data!$AP:$AR,2,FALSE))+N678,"")</f>
        <v/>
      </c>
    </row>
    <row r="680" spans="2:14" x14ac:dyDescent="0.25">
      <c r="B680" s="3" t="str">
        <f>IF(AND($A680&lt;&gt;"",B$1&lt;&gt;""),SUMIFS(VM,Fecha,$A680,Linea,VLOOKUP(B$1,Data!$AP:$AR,3,FALSE),Cuenta,VLOOKUP(B$1,Data!$AP:$AR,2,FALSE))+SUMIFS(FX,Fecha,$A680,Linea,VLOOKUP(B$1,Data!$AP:$AR,3,FALSE),Cuenta,VLOOKUP(B$1,Data!$AP:$AR,2,FALSE))+B679,"")</f>
        <v/>
      </c>
      <c r="C680" s="3" t="str">
        <f>IF(AND($A680&lt;&gt;"",C$1&lt;&gt;""),SUMIFS(VM,Fecha,$A680,Linea,VLOOKUP(C$1,Data!$AP:$AR,3,FALSE),Cuenta,VLOOKUP(C$1,Data!$AP:$AR,2,FALSE))+SUMIFS(FX,Fecha,$A680,Linea,VLOOKUP(C$1,Data!$AP:$AR,3,FALSE),Cuenta,VLOOKUP(C$1,Data!$AP:$AR,2,FALSE))+C679,"")</f>
        <v/>
      </c>
      <c r="D680" s="3" t="str">
        <f>IF(AND($A680&lt;&gt;"",D$1&lt;&gt;""),SUMIFS(VM,Fecha,$A680,Linea,VLOOKUP(D$1,Data!$AP:$AR,3,FALSE),Cuenta,VLOOKUP(D$1,Data!$AP:$AR,2,FALSE))+SUMIFS(FX,Fecha,$A680,Linea,VLOOKUP(D$1,Data!$AP:$AR,3,FALSE),Cuenta,VLOOKUP(D$1,Data!$AP:$AR,2,FALSE))+D679,"")</f>
        <v/>
      </c>
      <c r="E680" s="3" t="str">
        <f>IF(AND($A680&lt;&gt;"",E$1&lt;&gt;""),SUMIFS(VM,Fecha,$A680,Linea,VLOOKUP(E$1,Data!$AP:$AR,3,FALSE),Cuenta,VLOOKUP(E$1,Data!$AP:$AR,2,FALSE))+SUMIFS(FX,Fecha,$A680,Linea,VLOOKUP(E$1,Data!$AP:$AR,3,FALSE),Cuenta,VLOOKUP(E$1,Data!$AP:$AR,2,FALSE))+E679,"")</f>
        <v/>
      </c>
      <c r="F680" s="3" t="str">
        <f>IF(AND($A680&lt;&gt;"",F$1&lt;&gt;""),SUMIFS(VM,Fecha,$A680,Linea,VLOOKUP(F$1,Data!$AP:$AR,3,FALSE),Cuenta,VLOOKUP(F$1,Data!$AP:$AR,2,FALSE))+SUMIFS(FX,Fecha,$A680,Linea,VLOOKUP(F$1,Data!$AP:$AR,3,FALSE),Cuenta,VLOOKUP(F$1,Data!$AP:$AR,2,FALSE))+F679,"")</f>
        <v/>
      </c>
      <c r="G680" s="3" t="str">
        <f>IF(AND($A680&lt;&gt;"",G$1&lt;&gt;""),SUMIFS(VM,Fecha,$A680,Linea,VLOOKUP(G$1,Data!$AP:$AR,3,FALSE),Cuenta,VLOOKUP(G$1,Data!$AP:$AR,2,FALSE))+SUMIFS(FX,Fecha,$A680,Linea,VLOOKUP(G$1,Data!$AP:$AR,3,FALSE),Cuenta,VLOOKUP(G$1,Data!$AP:$AR,2,FALSE))+G679,"")</f>
        <v/>
      </c>
      <c r="H680" s="3" t="str">
        <f>IF(AND($A680&lt;&gt;"",H$1&lt;&gt;""),SUMIFS(VM,Fecha,$A680,Linea,VLOOKUP(H$1,Data!$AP:$AR,3,FALSE),Cuenta,VLOOKUP(H$1,Data!$AP:$AR,2,FALSE))+SUMIFS(FX,Fecha,$A680,Linea,VLOOKUP(H$1,Data!$AP:$AR,3,FALSE),Cuenta,VLOOKUP(H$1,Data!$AP:$AR,2,FALSE))+H679,"")</f>
        <v/>
      </c>
      <c r="I680" s="3" t="str">
        <f>IF(AND($A680&lt;&gt;"",I$1&lt;&gt;""),SUMIFS(VM,Fecha,$A680,Linea,VLOOKUP(I$1,Data!$AP:$AR,3,FALSE),Cuenta,VLOOKUP(I$1,Data!$AP:$AR,2,FALSE))+SUMIFS(FX,Fecha,$A680,Linea,VLOOKUP(I$1,Data!$AP:$AR,3,FALSE),Cuenta,VLOOKUP(I$1,Data!$AP:$AR,2,FALSE))+I679,"")</f>
        <v/>
      </c>
      <c r="J680" s="3" t="str">
        <f>IF(AND($A680&lt;&gt;"",J$1&lt;&gt;""),SUMIFS(VM,Fecha,$A680,Linea,VLOOKUP(J$1,Data!$AP:$AR,3,FALSE),Cuenta,VLOOKUP(J$1,Data!$AP:$AR,2,FALSE))+SUMIFS(FX,Fecha,$A680,Linea,VLOOKUP(J$1,Data!$AP:$AR,3,FALSE),Cuenta,VLOOKUP(J$1,Data!$AP:$AR,2,FALSE))+J679,"")</f>
        <v/>
      </c>
      <c r="K680" s="3" t="str">
        <f>IF(AND($A680&lt;&gt;"",K$1&lt;&gt;""),SUMIFS(VM,Fecha,$A680,Linea,VLOOKUP(K$1,Data!$AP:$AR,3,FALSE),Cuenta,VLOOKUP(K$1,Data!$AP:$AR,2,FALSE))+SUMIFS(FX,Fecha,$A680,Linea,VLOOKUP(K$1,Data!$AP:$AR,3,FALSE),Cuenta,VLOOKUP(K$1,Data!$AP:$AR,2,FALSE))+K679,"")</f>
        <v/>
      </c>
      <c r="L680" s="3" t="str">
        <f>IF(AND($A680&lt;&gt;"",L$1&lt;&gt;""),SUMIFS(VM,Fecha,$A680,Linea,VLOOKUP(L$1,Data!$AP:$AR,3,FALSE),Cuenta,VLOOKUP(L$1,Data!$AP:$AR,2,FALSE))+SUMIFS(FX,Fecha,$A680,Linea,VLOOKUP(L$1,Data!$AP:$AR,3,FALSE),Cuenta,VLOOKUP(L$1,Data!$AP:$AR,2,FALSE))+L679,"")</f>
        <v/>
      </c>
      <c r="M680" s="3" t="str">
        <f>IF(AND($A680&lt;&gt;"",M$1&lt;&gt;""),SUMIFS(VM,Fecha,$A680,Linea,VLOOKUP(M$1,Data!$AP:$AR,3,FALSE),Cuenta,VLOOKUP(M$1,Data!$AP:$AR,2,FALSE))+SUMIFS(FX,Fecha,$A680,Linea,VLOOKUP(M$1,Data!$AP:$AR,3,FALSE),Cuenta,VLOOKUP(M$1,Data!$AP:$AR,2,FALSE))+M679,"")</f>
        <v/>
      </c>
      <c r="N680" s="3" t="str">
        <f>IF(AND($A680&lt;&gt;"",N$1&lt;&gt;""),SUMIFS(VM,Fecha,$A680,Linea,VLOOKUP(N$1,Data!$AP:$AR,3,FALSE),Cuenta,VLOOKUP(N$1,Data!$AP:$AR,2,FALSE))+SUMIFS(FX,Fecha,$A680,Linea,VLOOKUP(N$1,Data!$AP:$AR,3,FALSE),Cuenta,VLOOKUP(N$1,Data!$AP:$AR,2,FALSE))+N679,"")</f>
        <v/>
      </c>
    </row>
    <row r="681" spans="2:14" x14ac:dyDescent="0.25">
      <c r="B681" s="3" t="str">
        <f>IF(AND($A681&lt;&gt;"",B$1&lt;&gt;""),SUMIFS(VM,Fecha,$A681,Linea,VLOOKUP(B$1,Data!$AP:$AR,3,FALSE),Cuenta,VLOOKUP(B$1,Data!$AP:$AR,2,FALSE))+SUMIFS(FX,Fecha,$A681,Linea,VLOOKUP(B$1,Data!$AP:$AR,3,FALSE),Cuenta,VLOOKUP(B$1,Data!$AP:$AR,2,FALSE))+B680,"")</f>
        <v/>
      </c>
      <c r="C681" s="3" t="str">
        <f>IF(AND($A681&lt;&gt;"",C$1&lt;&gt;""),SUMIFS(VM,Fecha,$A681,Linea,VLOOKUP(C$1,Data!$AP:$AR,3,FALSE),Cuenta,VLOOKUP(C$1,Data!$AP:$AR,2,FALSE))+SUMIFS(FX,Fecha,$A681,Linea,VLOOKUP(C$1,Data!$AP:$AR,3,FALSE),Cuenta,VLOOKUP(C$1,Data!$AP:$AR,2,FALSE))+C680,"")</f>
        <v/>
      </c>
      <c r="D681" s="3" t="str">
        <f>IF(AND($A681&lt;&gt;"",D$1&lt;&gt;""),SUMIFS(VM,Fecha,$A681,Linea,VLOOKUP(D$1,Data!$AP:$AR,3,FALSE),Cuenta,VLOOKUP(D$1,Data!$AP:$AR,2,FALSE))+SUMIFS(FX,Fecha,$A681,Linea,VLOOKUP(D$1,Data!$AP:$AR,3,FALSE),Cuenta,VLOOKUP(D$1,Data!$AP:$AR,2,FALSE))+D680,"")</f>
        <v/>
      </c>
      <c r="E681" s="3" t="str">
        <f>IF(AND($A681&lt;&gt;"",E$1&lt;&gt;""),SUMIFS(VM,Fecha,$A681,Linea,VLOOKUP(E$1,Data!$AP:$AR,3,FALSE),Cuenta,VLOOKUP(E$1,Data!$AP:$AR,2,FALSE))+SUMIFS(FX,Fecha,$A681,Linea,VLOOKUP(E$1,Data!$AP:$AR,3,FALSE),Cuenta,VLOOKUP(E$1,Data!$AP:$AR,2,FALSE))+E680,"")</f>
        <v/>
      </c>
      <c r="F681" s="3" t="str">
        <f>IF(AND($A681&lt;&gt;"",F$1&lt;&gt;""),SUMIFS(VM,Fecha,$A681,Linea,VLOOKUP(F$1,Data!$AP:$AR,3,FALSE),Cuenta,VLOOKUP(F$1,Data!$AP:$AR,2,FALSE))+SUMIFS(FX,Fecha,$A681,Linea,VLOOKUP(F$1,Data!$AP:$AR,3,FALSE),Cuenta,VLOOKUP(F$1,Data!$AP:$AR,2,FALSE))+F680,"")</f>
        <v/>
      </c>
      <c r="G681" s="3" t="str">
        <f>IF(AND($A681&lt;&gt;"",G$1&lt;&gt;""),SUMIFS(VM,Fecha,$A681,Linea,VLOOKUP(G$1,Data!$AP:$AR,3,FALSE),Cuenta,VLOOKUP(G$1,Data!$AP:$AR,2,FALSE))+SUMIFS(FX,Fecha,$A681,Linea,VLOOKUP(G$1,Data!$AP:$AR,3,FALSE),Cuenta,VLOOKUP(G$1,Data!$AP:$AR,2,FALSE))+G680,"")</f>
        <v/>
      </c>
      <c r="H681" s="3" t="str">
        <f>IF(AND($A681&lt;&gt;"",H$1&lt;&gt;""),SUMIFS(VM,Fecha,$A681,Linea,VLOOKUP(H$1,Data!$AP:$AR,3,FALSE),Cuenta,VLOOKUP(H$1,Data!$AP:$AR,2,FALSE))+SUMIFS(FX,Fecha,$A681,Linea,VLOOKUP(H$1,Data!$AP:$AR,3,FALSE),Cuenta,VLOOKUP(H$1,Data!$AP:$AR,2,FALSE))+H680,"")</f>
        <v/>
      </c>
      <c r="I681" s="3" t="str">
        <f>IF(AND($A681&lt;&gt;"",I$1&lt;&gt;""),SUMIFS(VM,Fecha,$A681,Linea,VLOOKUP(I$1,Data!$AP:$AR,3,FALSE),Cuenta,VLOOKUP(I$1,Data!$AP:$AR,2,FALSE))+SUMIFS(FX,Fecha,$A681,Linea,VLOOKUP(I$1,Data!$AP:$AR,3,FALSE),Cuenta,VLOOKUP(I$1,Data!$AP:$AR,2,FALSE))+I680,"")</f>
        <v/>
      </c>
      <c r="J681" s="3" t="str">
        <f>IF(AND($A681&lt;&gt;"",J$1&lt;&gt;""),SUMIFS(VM,Fecha,$A681,Linea,VLOOKUP(J$1,Data!$AP:$AR,3,FALSE),Cuenta,VLOOKUP(J$1,Data!$AP:$AR,2,FALSE))+SUMIFS(FX,Fecha,$A681,Linea,VLOOKUP(J$1,Data!$AP:$AR,3,FALSE),Cuenta,VLOOKUP(J$1,Data!$AP:$AR,2,FALSE))+J680,"")</f>
        <v/>
      </c>
      <c r="K681" s="3" t="str">
        <f>IF(AND($A681&lt;&gt;"",K$1&lt;&gt;""),SUMIFS(VM,Fecha,$A681,Linea,VLOOKUP(K$1,Data!$AP:$AR,3,FALSE),Cuenta,VLOOKUP(K$1,Data!$AP:$AR,2,FALSE))+SUMIFS(FX,Fecha,$A681,Linea,VLOOKUP(K$1,Data!$AP:$AR,3,FALSE),Cuenta,VLOOKUP(K$1,Data!$AP:$AR,2,FALSE))+K680,"")</f>
        <v/>
      </c>
      <c r="L681" s="3" t="str">
        <f>IF(AND($A681&lt;&gt;"",L$1&lt;&gt;""),SUMIFS(VM,Fecha,$A681,Linea,VLOOKUP(L$1,Data!$AP:$AR,3,FALSE),Cuenta,VLOOKUP(L$1,Data!$AP:$AR,2,FALSE))+SUMIFS(FX,Fecha,$A681,Linea,VLOOKUP(L$1,Data!$AP:$AR,3,FALSE),Cuenta,VLOOKUP(L$1,Data!$AP:$AR,2,FALSE))+L680,"")</f>
        <v/>
      </c>
      <c r="M681" s="3" t="str">
        <f>IF(AND($A681&lt;&gt;"",M$1&lt;&gt;""),SUMIFS(VM,Fecha,$A681,Linea,VLOOKUP(M$1,Data!$AP:$AR,3,FALSE),Cuenta,VLOOKUP(M$1,Data!$AP:$AR,2,FALSE))+SUMIFS(FX,Fecha,$A681,Linea,VLOOKUP(M$1,Data!$AP:$AR,3,FALSE),Cuenta,VLOOKUP(M$1,Data!$AP:$AR,2,FALSE))+M680,"")</f>
        <v/>
      </c>
      <c r="N681" s="3" t="str">
        <f>IF(AND($A681&lt;&gt;"",N$1&lt;&gt;""),SUMIFS(VM,Fecha,$A681,Linea,VLOOKUP(N$1,Data!$AP:$AR,3,FALSE),Cuenta,VLOOKUP(N$1,Data!$AP:$AR,2,FALSE))+SUMIFS(FX,Fecha,$A681,Linea,VLOOKUP(N$1,Data!$AP:$AR,3,FALSE),Cuenta,VLOOKUP(N$1,Data!$AP:$AR,2,FALSE))+N680,"")</f>
        <v/>
      </c>
    </row>
    <row r="682" spans="2:14" x14ac:dyDescent="0.25">
      <c r="B682" s="3" t="str">
        <f>IF(AND($A682&lt;&gt;"",B$1&lt;&gt;""),SUMIFS(VM,Fecha,$A682,Linea,VLOOKUP(B$1,Data!$AP:$AR,3,FALSE),Cuenta,VLOOKUP(B$1,Data!$AP:$AR,2,FALSE))+SUMIFS(FX,Fecha,$A682,Linea,VLOOKUP(B$1,Data!$AP:$AR,3,FALSE),Cuenta,VLOOKUP(B$1,Data!$AP:$AR,2,FALSE))+B681,"")</f>
        <v/>
      </c>
      <c r="C682" s="3" t="str">
        <f>IF(AND($A682&lt;&gt;"",C$1&lt;&gt;""),SUMIFS(VM,Fecha,$A682,Linea,VLOOKUP(C$1,Data!$AP:$AR,3,FALSE),Cuenta,VLOOKUP(C$1,Data!$AP:$AR,2,FALSE))+SUMIFS(FX,Fecha,$A682,Linea,VLOOKUP(C$1,Data!$AP:$AR,3,FALSE),Cuenta,VLOOKUP(C$1,Data!$AP:$AR,2,FALSE))+C681,"")</f>
        <v/>
      </c>
      <c r="D682" s="3" t="str">
        <f>IF(AND($A682&lt;&gt;"",D$1&lt;&gt;""),SUMIFS(VM,Fecha,$A682,Linea,VLOOKUP(D$1,Data!$AP:$AR,3,FALSE),Cuenta,VLOOKUP(D$1,Data!$AP:$AR,2,FALSE))+SUMIFS(FX,Fecha,$A682,Linea,VLOOKUP(D$1,Data!$AP:$AR,3,FALSE),Cuenta,VLOOKUP(D$1,Data!$AP:$AR,2,FALSE))+D681,"")</f>
        <v/>
      </c>
      <c r="E682" s="3" t="str">
        <f>IF(AND($A682&lt;&gt;"",E$1&lt;&gt;""),SUMIFS(VM,Fecha,$A682,Linea,VLOOKUP(E$1,Data!$AP:$AR,3,FALSE),Cuenta,VLOOKUP(E$1,Data!$AP:$AR,2,FALSE))+SUMIFS(FX,Fecha,$A682,Linea,VLOOKUP(E$1,Data!$AP:$AR,3,FALSE),Cuenta,VLOOKUP(E$1,Data!$AP:$AR,2,FALSE))+E681,"")</f>
        <v/>
      </c>
      <c r="F682" s="3" t="str">
        <f>IF(AND($A682&lt;&gt;"",F$1&lt;&gt;""),SUMIFS(VM,Fecha,$A682,Linea,VLOOKUP(F$1,Data!$AP:$AR,3,FALSE),Cuenta,VLOOKUP(F$1,Data!$AP:$AR,2,FALSE))+SUMIFS(FX,Fecha,$A682,Linea,VLOOKUP(F$1,Data!$AP:$AR,3,FALSE),Cuenta,VLOOKUP(F$1,Data!$AP:$AR,2,FALSE))+F681,"")</f>
        <v/>
      </c>
      <c r="G682" s="3" t="str">
        <f>IF(AND($A682&lt;&gt;"",G$1&lt;&gt;""),SUMIFS(VM,Fecha,$A682,Linea,VLOOKUP(G$1,Data!$AP:$AR,3,FALSE),Cuenta,VLOOKUP(G$1,Data!$AP:$AR,2,FALSE))+SUMIFS(FX,Fecha,$A682,Linea,VLOOKUP(G$1,Data!$AP:$AR,3,FALSE),Cuenta,VLOOKUP(G$1,Data!$AP:$AR,2,FALSE))+G681,"")</f>
        <v/>
      </c>
      <c r="H682" s="3" t="str">
        <f>IF(AND($A682&lt;&gt;"",H$1&lt;&gt;""),SUMIFS(VM,Fecha,$A682,Linea,VLOOKUP(H$1,Data!$AP:$AR,3,FALSE),Cuenta,VLOOKUP(H$1,Data!$AP:$AR,2,FALSE))+SUMIFS(FX,Fecha,$A682,Linea,VLOOKUP(H$1,Data!$AP:$AR,3,FALSE),Cuenta,VLOOKUP(H$1,Data!$AP:$AR,2,FALSE))+H681,"")</f>
        <v/>
      </c>
      <c r="I682" s="3" t="str">
        <f>IF(AND($A682&lt;&gt;"",I$1&lt;&gt;""),SUMIFS(VM,Fecha,$A682,Linea,VLOOKUP(I$1,Data!$AP:$AR,3,FALSE),Cuenta,VLOOKUP(I$1,Data!$AP:$AR,2,FALSE))+SUMIFS(FX,Fecha,$A682,Linea,VLOOKUP(I$1,Data!$AP:$AR,3,FALSE),Cuenta,VLOOKUP(I$1,Data!$AP:$AR,2,FALSE))+I681,"")</f>
        <v/>
      </c>
      <c r="J682" s="3" t="str">
        <f>IF(AND($A682&lt;&gt;"",J$1&lt;&gt;""),SUMIFS(VM,Fecha,$A682,Linea,VLOOKUP(J$1,Data!$AP:$AR,3,FALSE),Cuenta,VLOOKUP(J$1,Data!$AP:$AR,2,FALSE))+SUMIFS(FX,Fecha,$A682,Linea,VLOOKUP(J$1,Data!$AP:$AR,3,FALSE),Cuenta,VLOOKUP(J$1,Data!$AP:$AR,2,FALSE))+J681,"")</f>
        <v/>
      </c>
      <c r="K682" s="3" t="str">
        <f>IF(AND($A682&lt;&gt;"",K$1&lt;&gt;""),SUMIFS(VM,Fecha,$A682,Linea,VLOOKUP(K$1,Data!$AP:$AR,3,FALSE),Cuenta,VLOOKUP(K$1,Data!$AP:$AR,2,FALSE))+SUMIFS(FX,Fecha,$A682,Linea,VLOOKUP(K$1,Data!$AP:$AR,3,FALSE),Cuenta,VLOOKUP(K$1,Data!$AP:$AR,2,FALSE))+K681,"")</f>
        <v/>
      </c>
      <c r="L682" s="3" t="str">
        <f>IF(AND($A682&lt;&gt;"",L$1&lt;&gt;""),SUMIFS(VM,Fecha,$A682,Linea,VLOOKUP(L$1,Data!$AP:$AR,3,FALSE),Cuenta,VLOOKUP(L$1,Data!$AP:$AR,2,FALSE))+SUMIFS(FX,Fecha,$A682,Linea,VLOOKUP(L$1,Data!$AP:$AR,3,FALSE),Cuenta,VLOOKUP(L$1,Data!$AP:$AR,2,FALSE))+L681,"")</f>
        <v/>
      </c>
      <c r="M682" s="3" t="str">
        <f>IF(AND($A682&lt;&gt;"",M$1&lt;&gt;""),SUMIFS(VM,Fecha,$A682,Linea,VLOOKUP(M$1,Data!$AP:$AR,3,FALSE),Cuenta,VLOOKUP(M$1,Data!$AP:$AR,2,FALSE))+SUMIFS(FX,Fecha,$A682,Linea,VLOOKUP(M$1,Data!$AP:$AR,3,FALSE),Cuenta,VLOOKUP(M$1,Data!$AP:$AR,2,FALSE))+M681,"")</f>
        <v/>
      </c>
      <c r="N682" s="3" t="str">
        <f>IF(AND($A682&lt;&gt;"",N$1&lt;&gt;""),SUMIFS(VM,Fecha,$A682,Linea,VLOOKUP(N$1,Data!$AP:$AR,3,FALSE),Cuenta,VLOOKUP(N$1,Data!$AP:$AR,2,FALSE))+SUMIFS(FX,Fecha,$A682,Linea,VLOOKUP(N$1,Data!$AP:$AR,3,FALSE),Cuenta,VLOOKUP(N$1,Data!$AP:$AR,2,FALSE))+N681,"")</f>
        <v/>
      </c>
    </row>
    <row r="683" spans="2:14" x14ac:dyDescent="0.25">
      <c r="B683" s="3" t="str">
        <f>IF(AND($A683&lt;&gt;"",B$1&lt;&gt;""),SUMIFS(VM,Fecha,$A683,Linea,VLOOKUP(B$1,Data!$AP:$AR,3,FALSE),Cuenta,VLOOKUP(B$1,Data!$AP:$AR,2,FALSE))+SUMIFS(FX,Fecha,$A683,Linea,VLOOKUP(B$1,Data!$AP:$AR,3,FALSE),Cuenta,VLOOKUP(B$1,Data!$AP:$AR,2,FALSE))+B682,"")</f>
        <v/>
      </c>
      <c r="C683" s="3" t="str">
        <f>IF(AND($A683&lt;&gt;"",C$1&lt;&gt;""),SUMIFS(VM,Fecha,$A683,Linea,VLOOKUP(C$1,Data!$AP:$AR,3,FALSE),Cuenta,VLOOKUP(C$1,Data!$AP:$AR,2,FALSE))+SUMIFS(FX,Fecha,$A683,Linea,VLOOKUP(C$1,Data!$AP:$AR,3,FALSE),Cuenta,VLOOKUP(C$1,Data!$AP:$AR,2,FALSE))+C682,"")</f>
        <v/>
      </c>
      <c r="D683" s="3" t="str">
        <f>IF(AND($A683&lt;&gt;"",D$1&lt;&gt;""),SUMIFS(VM,Fecha,$A683,Linea,VLOOKUP(D$1,Data!$AP:$AR,3,FALSE),Cuenta,VLOOKUP(D$1,Data!$AP:$AR,2,FALSE))+SUMIFS(FX,Fecha,$A683,Linea,VLOOKUP(D$1,Data!$AP:$AR,3,FALSE),Cuenta,VLOOKUP(D$1,Data!$AP:$AR,2,FALSE))+D682,"")</f>
        <v/>
      </c>
      <c r="E683" s="3" t="str">
        <f>IF(AND($A683&lt;&gt;"",E$1&lt;&gt;""),SUMIFS(VM,Fecha,$A683,Linea,VLOOKUP(E$1,Data!$AP:$AR,3,FALSE),Cuenta,VLOOKUP(E$1,Data!$AP:$AR,2,FALSE))+SUMIFS(FX,Fecha,$A683,Linea,VLOOKUP(E$1,Data!$AP:$AR,3,FALSE),Cuenta,VLOOKUP(E$1,Data!$AP:$AR,2,FALSE))+E682,"")</f>
        <v/>
      </c>
      <c r="F683" s="3" t="str">
        <f>IF(AND($A683&lt;&gt;"",F$1&lt;&gt;""),SUMIFS(VM,Fecha,$A683,Linea,VLOOKUP(F$1,Data!$AP:$AR,3,FALSE),Cuenta,VLOOKUP(F$1,Data!$AP:$AR,2,FALSE))+SUMIFS(FX,Fecha,$A683,Linea,VLOOKUP(F$1,Data!$AP:$AR,3,FALSE),Cuenta,VLOOKUP(F$1,Data!$AP:$AR,2,FALSE))+F682,"")</f>
        <v/>
      </c>
      <c r="G683" s="3" t="str">
        <f>IF(AND($A683&lt;&gt;"",G$1&lt;&gt;""),SUMIFS(VM,Fecha,$A683,Linea,VLOOKUP(G$1,Data!$AP:$AR,3,FALSE),Cuenta,VLOOKUP(G$1,Data!$AP:$AR,2,FALSE))+SUMIFS(FX,Fecha,$A683,Linea,VLOOKUP(G$1,Data!$AP:$AR,3,FALSE),Cuenta,VLOOKUP(G$1,Data!$AP:$AR,2,FALSE))+G682,"")</f>
        <v/>
      </c>
      <c r="H683" s="3" t="str">
        <f>IF(AND($A683&lt;&gt;"",H$1&lt;&gt;""),SUMIFS(VM,Fecha,$A683,Linea,VLOOKUP(H$1,Data!$AP:$AR,3,FALSE),Cuenta,VLOOKUP(H$1,Data!$AP:$AR,2,FALSE))+SUMIFS(FX,Fecha,$A683,Linea,VLOOKUP(H$1,Data!$AP:$AR,3,FALSE),Cuenta,VLOOKUP(H$1,Data!$AP:$AR,2,FALSE))+H682,"")</f>
        <v/>
      </c>
      <c r="I683" s="3" t="str">
        <f>IF(AND($A683&lt;&gt;"",I$1&lt;&gt;""),SUMIFS(VM,Fecha,$A683,Linea,VLOOKUP(I$1,Data!$AP:$AR,3,FALSE),Cuenta,VLOOKUP(I$1,Data!$AP:$AR,2,FALSE))+SUMIFS(FX,Fecha,$A683,Linea,VLOOKUP(I$1,Data!$AP:$AR,3,FALSE),Cuenta,VLOOKUP(I$1,Data!$AP:$AR,2,FALSE))+I682,"")</f>
        <v/>
      </c>
      <c r="J683" s="3" t="str">
        <f>IF(AND($A683&lt;&gt;"",J$1&lt;&gt;""),SUMIFS(VM,Fecha,$A683,Linea,VLOOKUP(J$1,Data!$AP:$AR,3,FALSE),Cuenta,VLOOKUP(J$1,Data!$AP:$AR,2,FALSE))+SUMIFS(FX,Fecha,$A683,Linea,VLOOKUP(J$1,Data!$AP:$AR,3,FALSE),Cuenta,VLOOKUP(J$1,Data!$AP:$AR,2,FALSE))+J682,"")</f>
        <v/>
      </c>
      <c r="K683" s="3" t="str">
        <f>IF(AND($A683&lt;&gt;"",K$1&lt;&gt;""),SUMIFS(VM,Fecha,$A683,Linea,VLOOKUP(K$1,Data!$AP:$AR,3,FALSE),Cuenta,VLOOKUP(K$1,Data!$AP:$AR,2,FALSE))+SUMIFS(FX,Fecha,$A683,Linea,VLOOKUP(K$1,Data!$AP:$AR,3,FALSE),Cuenta,VLOOKUP(K$1,Data!$AP:$AR,2,FALSE))+K682,"")</f>
        <v/>
      </c>
      <c r="L683" s="3" t="str">
        <f>IF(AND($A683&lt;&gt;"",L$1&lt;&gt;""),SUMIFS(VM,Fecha,$A683,Linea,VLOOKUP(L$1,Data!$AP:$AR,3,FALSE),Cuenta,VLOOKUP(L$1,Data!$AP:$AR,2,FALSE))+SUMIFS(FX,Fecha,$A683,Linea,VLOOKUP(L$1,Data!$AP:$AR,3,FALSE),Cuenta,VLOOKUP(L$1,Data!$AP:$AR,2,FALSE))+L682,"")</f>
        <v/>
      </c>
      <c r="M683" s="3" t="str">
        <f>IF(AND($A683&lt;&gt;"",M$1&lt;&gt;""),SUMIFS(VM,Fecha,$A683,Linea,VLOOKUP(M$1,Data!$AP:$AR,3,FALSE),Cuenta,VLOOKUP(M$1,Data!$AP:$AR,2,FALSE))+SUMIFS(FX,Fecha,$A683,Linea,VLOOKUP(M$1,Data!$AP:$AR,3,FALSE),Cuenta,VLOOKUP(M$1,Data!$AP:$AR,2,FALSE))+M682,"")</f>
        <v/>
      </c>
      <c r="N683" s="3" t="str">
        <f>IF(AND($A683&lt;&gt;"",N$1&lt;&gt;""),SUMIFS(VM,Fecha,$A683,Linea,VLOOKUP(N$1,Data!$AP:$AR,3,FALSE),Cuenta,VLOOKUP(N$1,Data!$AP:$AR,2,FALSE))+SUMIFS(FX,Fecha,$A683,Linea,VLOOKUP(N$1,Data!$AP:$AR,3,FALSE),Cuenta,VLOOKUP(N$1,Data!$AP:$AR,2,FALSE))+N682,"")</f>
        <v/>
      </c>
    </row>
    <row r="684" spans="2:14" x14ac:dyDescent="0.25">
      <c r="B684" s="3" t="str">
        <f>IF(AND($A684&lt;&gt;"",B$1&lt;&gt;""),SUMIFS(VM,Fecha,$A684,Linea,VLOOKUP(B$1,Data!$AP:$AR,3,FALSE),Cuenta,VLOOKUP(B$1,Data!$AP:$AR,2,FALSE))+SUMIFS(FX,Fecha,$A684,Linea,VLOOKUP(B$1,Data!$AP:$AR,3,FALSE),Cuenta,VLOOKUP(B$1,Data!$AP:$AR,2,FALSE))+B683,"")</f>
        <v/>
      </c>
      <c r="C684" s="3" t="str">
        <f>IF(AND($A684&lt;&gt;"",C$1&lt;&gt;""),SUMIFS(VM,Fecha,$A684,Linea,VLOOKUP(C$1,Data!$AP:$AR,3,FALSE),Cuenta,VLOOKUP(C$1,Data!$AP:$AR,2,FALSE))+SUMIFS(FX,Fecha,$A684,Linea,VLOOKUP(C$1,Data!$AP:$AR,3,FALSE),Cuenta,VLOOKUP(C$1,Data!$AP:$AR,2,FALSE))+C683,"")</f>
        <v/>
      </c>
      <c r="D684" s="3" t="str">
        <f>IF(AND($A684&lt;&gt;"",D$1&lt;&gt;""),SUMIFS(VM,Fecha,$A684,Linea,VLOOKUP(D$1,Data!$AP:$AR,3,FALSE),Cuenta,VLOOKUP(D$1,Data!$AP:$AR,2,FALSE))+SUMIFS(FX,Fecha,$A684,Linea,VLOOKUP(D$1,Data!$AP:$AR,3,FALSE),Cuenta,VLOOKUP(D$1,Data!$AP:$AR,2,FALSE))+D683,"")</f>
        <v/>
      </c>
      <c r="E684" s="3" t="str">
        <f>IF(AND($A684&lt;&gt;"",E$1&lt;&gt;""),SUMIFS(VM,Fecha,$A684,Linea,VLOOKUP(E$1,Data!$AP:$AR,3,FALSE),Cuenta,VLOOKUP(E$1,Data!$AP:$AR,2,FALSE))+SUMIFS(FX,Fecha,$A684,Linea,VLOOKUP(E$1,Data!$AP:$AR,3,FALSE),Cuenta,VLOOKUP(E$1,Data!$AP:$AR,2,FALSE))+E683,"")</f>
        <v/>
      </c>
      <c r="F684" s="3" t="str">
        <f>IF(AND($A684&lt;&gt;"",F$1&lt;&gt;""),SUMIFS(VM,Fecha,$A684,Linea,VLOOKUP(F$1,Data!$AP:$AR,3,FALSE),Cuenta,VLOOKUP(F$1,Data!$AP:$AR,2,FALSE))+SUMIFS(FX,Fecha,$A684,Linea,VLOOKUP(F$1,Data!$AP:$AR,3,FALSE),Cuenta,VLOOKUP(F$1,Data!$AP:$AR,2,FALSE))+F683,"")</f>
        <v/>
      </c>
      <c r="G684" s="3" t="str">
        <f>IF(AND($A684&lt;&gt;"",G$1&lt;&gt;""),SUMIFS(VM,Fecha,$A684,Linea,VLOOKUP(G$1,Data!$AP:$AR,3,FALSE),Cuenta,VLOOKUP(G$1,Data!$AP:$AR,2,FALSE))+SUMIFS(FX,Fecha,$A684,Linea,VLOOKUP(G$1,Data!$AP:$AR,3,FALSE),Cuenta,VLOOKUP(G$1,Data!$AP:$AR,2,FALSE))+G683,"")</f>
        <v/>
      </c>
      <c r="H684" s="3" t="str">
        <f>IF(AND($A684&lt;&gt;"",H$1&lt;&gt;""),SUMIFS(VM,Fecha,$A684,Linea,VLOOKUP(H$1,Data!$AP:$AR,3,FALSE),Cuenta,VLOOKUP(H$1,Data!$AP:$AR,2,FALSE))+SUMIFS(FX,Fecha,$A684,Linea,VLOOKUP(H$1,Data!$AP:$AR,3,FALSE),Cuenta,VLOOKUP(H$1,Data!$AP:$AR,2,FALSE))+H683,"")</f>
        <v/>
      </c>
      <c r="I684" s="3" t="str">
        <f>IF(AND($A684&lt;&gt;"",I$1&lt;&gt;""),SUMIFS(VM,Fecha,$A684,Linea,VLOOKUP(I$1,Data!$AP:$AR,3,FALSE),Cuenta,VLOOKUP(I$1,Data!$AP:$AR,2,FALSE))+SUMIFS(FX,Fecha,$A684,Linea,VLOOKUP(I$1,Data!$AP:$AR,3,FALSE),Cuenta,VLOOKUP(I$1,Data!$AP:$AR,2,FALSE))+I683,"")</f>
        <v/>
      </c>
      <c r="J684" s="3" t="str">
        <f>IF(AND($A684&lt;&gt;"",J$1&lt;&gt;""),SUMIFS(VM,Fecha,$A684,Linea,VLOOKUP(J$1,Data!$AP:$AR,3,FALSE),Cuenta,VLOOKUP(J$1,Data!$AP:$AR,2,FALSE))+SUMIFS(FX,Fecha,$A684,Linea,VLOOKUP(J$1,Data!$AP:$AR,3,FALSE),Cuenta,VLOOKUP(J$1,Data!$AP:$AR,2,FALSE))+J683,"")</f>
        <v/>
      </c>
      <c r="K684" s="3" t="str">
        <f>IF(AND($A684&lt;&gt;"",K$1&lt;&gt;""),SUMIFS(VM,Fecha,$A684,Linea,VLOOKUP(K$1,Data!$AP:$AR,3,FALSE),Cuenta,VLOOKUP(K$1,Data!$AP:$AR,2,FALSE))+SUMIFS(FX,Fecha,$A684,Linea,VLOOKUP(K$1,Data!$AP:$AR,3,FALSE),Cuenta,VLOOKUP(K$1,Data!$AP:$AR,2,FALSE))+K683,"")</f>
        <v/>
      </c>
      <c r="L684" s="3" t="str">
        <f>IF(AND($A684&lt;&gt;"",L$1&lt;&gt;""),SUMIFS(VM,Fecha,$A684,Linea,VLOOKUP(L$1,Data!$AP:$AR,3,FALSE),Cuenta,VLOOKUP(L$1,Data!$AP:$AR,2,FALSE))+SUMIFS(FX,Fecha,$A684,Linea,VLOOKUP(L$1,Data!$AP:$AR,3,FALSE),Cuenta,VLOOKUP(L$1,Data!$AP:$AR,2,FALSE))+L683,"")</f>
        <v/>
      </c>
      <c r="M684" s="3" t="str">
        <f>IF(AND($A684&lt;&gt;"",M$1&lt;&gt;""),SUMIFS(VM,Fecha,$A684,Linea,VLOOKUP(M$1,Data!$AP:$AR,3,FALSE),Cuenta,VLOOKUP(M$1,Data!$AP:$AR,2,FALSE))+SUMIFS(FX,Fecha,$A684,Linea,VLOOKUP(M$1,Data!$AP:$AR,3,FALSE),Cuenta,VLOOKUP(M$1,Data!$AP:$AR,2,FALSE))+M683,"")</f>
        <v/>
      </c>
      <c r="N684" s="3" t="str">
        <f>IF(AND($A684&lt;&gt;"",N$1&lt;&gt;""),SUMIFS(VM,Fecha,$A684,Linea,VLOOKUP(N$1,Data!$AP:$AR,3,FALSE),Cuenta,VLOOKUP(N$1,Data!$AP:$AR,2,FALSE))+SUMIFS(FX,Fecha,$A684,Linea,VLOOKUP(N$1,Data!$AP:$AR,3,FALSE),Cuenta,VLOOKUP(N$1,Data!$AP:$AR,2,FALSE))+N683,"")</f>
        <v/>
      </c>
    </row>
    <row r="685" spans="2:14" x14ac:dyDescent="0.25">
      <c r="B685" s="3" t="str">
        <f>IF(AND($A685&lt;&gt;"",B$1&lt;&gt;""),SUMIFS(VM,Fecha,$A685,Linea,VLOOKUP(B$1,Data!$AP:$AR,3,FALSE),Cuenta,VLOOKUP(B$1,Data!$AP:$AR,2,FALSE))+SUMIFS(FX,Fecha,$A685,Linea,VLOOKUP(B$1,Data!$AP:$AR,3,FALSE),Cuenta,VLOOKUP(B$1,Data!$AP:$AR,2,FALSE))+B684,"")</f>
        <v/>
      </c>
      <c r="C685" s="3" t="str">
        <f>IF(AND($A685&lt;&gt;"",C$1&lt;&gt;""),SUMIFS(VM,Fecha,$A685,Linea,VLOOKUP(C$1,Data!$AP:$AR,3,FALSE),Cuenta,VLOOKUP(C$1,Data!$AP:$AR,2,FALSE))+SUMIFS(FX,Fecha,$A685,Linea,VLOOKUP(C$1,Data!$AP:$AR,3,FALSE),Cuenta,VLOOKUP(C$1,Data!$AP:$AR,2,FALSE))+C684,"")</f>
        <v/>
      </c>
      <c r="D685" s="3" t="str">
        <f>IF(AND($A685&lt;&gt;"",D$1&lt;&gt;""),SUMIFS(VM,Fecha,$A685,Linea,VLOOKUP(D$1,Data!$AP:$AR,3,FALSE),Cuenta,VLOOKUP(D$1,Data!$AP:$AR,2,FALSE))+SUMIFS(FX,Fecha,$A685,Linea,VLOOKUP(D$1,Data!$AP:$AR,3,FALSE),Cuenta,VLOOKUP(D$1,Data!$AP:$AR,2,FALSE))+D684,"")</f>
        <v/>
      </c>
      <c r="E685" s="3" t="str">
        <f>IF(AND($A685&lt;&gt;"",E$1&lt;&gt;""),SUMIFS(VM,Fecha,$A685,Linea,VLOOKUP(E$1,Data!$AP:$AR,3,FALSE),Cuenta,VLOOKUP(E$1,Data!$AP:$AR,2,FALSE))+SUMIFS(FX,Fecha,$A685,Linea,VLOOKUP(E$1,Data!$AP:$AR,3,FALSE),Cuenta,VLOOKUP(E$1,Data!$AP:$AR,2,FALSE))+E684,"")</f>
        <v/>
      </c>
      <c r="F685" s="3" t="str">
        <f>IF(AND($A685&lt;&gt;"",F$1&lt;&gt;""),SUMIFS(VM,Fecha,$A685,Linea,VLOOKUP(F$1,Data!$AP:$AR,3,FALSE),Cuenta,VLOOKUP(F$1,Data!$AP:$AR,2,FALSE))+SUMIFS(FX,Fecha,$A685,Linea,VLOOKUP(F$1,Data!$AP:$AR,3,FALSE),Cuenta,VLOOKUP(F$1,Data!$AP:$AR,2,FALSE))+F684,"")</f>
        <v/>
      </c>
      <c r="G685" s="3" t="str">
        <f>IF(AND($A685&lt;&gt;"",G$1&lt;&gt;""),SUMIFS(VM,Fecha,$A685,Linea,VLOOKUP(G$1,Data!$AP:$AR,3,FALSE),Cuenta,VLOOKUP(G$1,Data!$AP:$AR,2,FALSE))+SUMIFS(FX,Fecha,$A685,Linea,VLOOKUP(G$1,Data!$AP:$AR,3,FALSE),Cuenta,VLOOKUP(G$1,Data!$AP:$AR,2,FALSE))+G684,"")</f>
        <v/>
      </c>
      <c r="H685" s="3" t="str">
        <f>IF(AND($A685&lt;&gt;"",H$1&lt;&gt;""),SUMIFS(VM,Fecha,$A685,Linea,VLOOKUP(H$1,Data!$AP:$AR,3,FALSE),Cuenta,VLOOKUP(H$1,Data!$AP:$AR,2,FALSE))+SUMIFS(FX,Fecha,$A685,Linea,VLOOKUP(H$1,Data!$AP:$AR,3,FALSE),Cuenta,VLOOKUP(H$1,Data!$AP:$AR,2,FALSE))+H684,"")</f>
        <v/>
      </c>
      <c r="I685" s="3" t="str">
        <f>IF(AND($A685&lt;&gt;"",I$1&lt;&gt;""),SUMIFS(VM,Fecha,$A685,Linea,VLOOKUP(I$1,Data!$AP:$AR,3,FALSE),Cuenta,VLOOKUP(I$1,Data!$AP:$AR,2,FALSE))+SUMIFS(FX,Fecha,$A685,Linea,VLOOKUP(I$1,Data!$AP:$AR,3,FALSE),Cuenta,VLOOKUP(I$1,Data!$AP:$AR,2,FALSE))+I684,"")</f>
        <v/>
      </c>
      <c r="J685" s="3" t="str">
        <f>IF(AND($A685&lt;&gt;"",J$1&lt;&gt;""),SUMIFS(VM,Fecha,$A685,Linea,VLOOKUP(J$1,Data!$AP:$AR,3,FALSE),Cuenta,VLOOKUP(J$1,Data!$AP:$AR,2,FALSE))+SUMIFS(FX,Fecha,$A685,Linea,VLOOKUP(J$1,Data!$AP:$AR,3,FALSE),Cuenta,VLOOKUP(J$1,Data!$AP:$AR,2,FALSE))+J684,"")</f>
        <v/>
      </c>
      <c r="K685" s="3" t="str">
        <f>IF(AND($A685&lt;&gt;"",K$1&lt;&gt;""),SUMIFS(VM,Fecha,$A685,Linea,VLOOKUP(K$1,Data!$AP:$AR,3,FALSE),Cuenta,VLOOKUP(K$1,Data!$AP:$AR,2,FALSE))+SUMIFS(FX,Fecha,$A685,Linea,VLOOKUP(K$1,Data!$AP:$AR,3,FALSE),Cuenta,VLOOKUP(K$1,Data!$AP:$AR,2,FALSE))+K684,"")</f>
        <v/>
      </c>
      <c r="L685" s="3" t="str">
        <f>IF(AND($A685&lt;&gt;"",L$1&lt;&gt;""),SUMIFS(VM,Fecha,$A685,Linea,VLOOKUP(L$1,Data!$AP:$AR,3,FALSE),Cuenta,VLOOKUP(L$1,Data!$AP:$AR,2,FALSE))+SUMIFS(FX,Fecha,$A685,Linea,VLOOKUP(L$1,Data!$AP:$AR,3,FALSE),Cuenta,VLOOKUP(L$1,Data!$AP:$AR,2,FALSE))+L684,"")</f>
        <v/>
      </c>
      <c r="M685" s="3" t="str">
        <f>IF(AND($A685&lt;&gt;"",M$1&lt;&gt;""),SUMIFS(VM,Fecha,$A685,Linea,VLOOKUP(M$1,Data!$AP:$AR,3,FALSE),Cuenta,VLOOKUP(M$1,Data!$AP:$AR,2,FALSE))+SUMIFS(FX,Fecha,$A685,Linea,VLOOKUP(M$1,Data!$AP:$AR,3,FALSE),Cuenta,VLOOKUP(M$1,Data!$AP:$AR,2,FALSE))+M684,"")</f>
        <v/>
      </c>
      <c r="N685" s="3" t="str">
        <f>IF(AND($A685&lt;&gt;"",N$1&lt;&gt;""),SUMIFS(VM,Fecha,$A685,Linea,VLOOKUP(N$1,Data!$AP:$AR,3,FALSE),Cuenta,VLOOKUP(N$1,Data!$AP:$AR,2,FALSE))+SUMIFS(FX,Fecha,$A685,Linea,VLOOKUP(N$1,Data!$AP:$AR,3,FALSE),Cuenta,VLOOKUP(N$1,Data!$AP:$AR,2,FALSE))+N684,"")</f>
        <v/>
      </c>
    </row>
    <row r="686" spans="2:14" x14ac:dyDescent="0.25">
      <c r="B686" s="3" t="str">
        <f>IF(AND($A686&lt;&gt;"",B$1&lt;&gt;""),SUMIFS(VM,Fecha,$A686,Linea,VLOOKUP(B$1,Data!$AP:$AR,3,FALSE),Cuenta,VLOOKUP(B$1,Data!$AP:$AR,2,FALSE))+SUMIFS(FX,Fecha,$A686,Linea,VLOOKUP(B$1,Data!$AP:$AR,3,FALSE),Cuenta,VLOOKUP(B$1,Data!$AP:$AR,2,FALSE))+B685,"")</f>
        <v/>
      </c>
      <c r="C686" s="3" t="str">
        <f>IF(AND($A686&lt;&gt;"",C$1&lt;&gt;""),SUMIFS(VM,Fecha,$A686,Linea,VLOOKUP(C$1,Data!$AP:$AR,3,FALSE),Cuenta,VLOOKUP(C$1,Data!$AP:$AR,2,FALSE))+SUMIFS(FX,Fecha,$A686,Linea,VLOOKUP(C$1,Data!$AP:$AR,3,FALSE),Cuenta,VLOOKUP(C$1,Data!$AP:$AR,2,FALSE))+C685,"")</f>
        <v/>
      </c>
      <c r="D686" s="3" t="str">
        <f>IF(AND($A686&lt;&gt;"",D$1&lt;&gt;""),SUMIFS(VM,Fecha,$A686,Linea,VLOOKUP(D$1,Data!$AP:$AR,3,FALSE),Cuenta,VLOOKUP(D$1,Data!$AP:$AR,2,FALSE))+SUMIFS(FX,Fecha,$A686,Linea,VLOOKUP(D$1,Data!$AP:$AR,3,FALSE),Cuenta,VLOOKUP(D$1,Data!$AP:$AR,2,FALSE))+D685,"")</f>
        <v/>
      </c>
      <c r="E686" s="3" t="str">
        <f>IF(AND($A686&lt;&gt;"",E$1&lt;&gt;""),SUMIFS(VM,Fecha,$A686,Linea,VLOOKUP(E$1,Data!$AP:$AR,3,FALSE),Cuenta,VLOOKUP(E$1,Data!$AP:$AR,2,FALSE))+SUMIFS(FX,Fecha,$A686,Linea,VLOOKUP(E$1,Data!$AP:$AR,3,FALSE),Cuenta,VLOOKUP(E$1,Data!$AP:$AR,2,FALSE))+E685,"")</f>
        <v/>
      </c>
      <c r="F686" s="3" t="str">
        <f>IF(AND($A686&lt;&gt;"",F$1&lt;&gt;""),SUMIFS(VM,Fecha,$A686,Linea,VLOOKUP(F$1,Data!$AP:$AR,3,FALSE),Cuenta,VLOOKUP(F$1,Data!$AP:$AR,2,FALSE))+SUMIFS(FX,Fecha,$A686,Linea,VLOOKUP(F$1,Data!$AP:$AR,3,FALSE),Cuenta,VLOOKUP(F$1,Data!$AP:$AR,2,FALSE))+F685,"")</f>
        <v/>
      </c>
      <c r="G686" s="3" t="str">
        <f>IF(AND($A686&lt;&gt;"",G$1&lt;&gt;""),SUMIFS(VM,Fecha,$A686,Linea,VLOOKUP(G$1,Data!$AP:$AR,3,FALSE),Cuenta,VLOOKUP(G$1,Data!$AP:$AR,2,FALSE))+SUMIFS(FX,Fecha,$A686,Linea,VLOOKUP(G$1,Data!$AP:$AR,3,FALSE),Cuenta,VLOOKUP(G$1,Data!$AP:$AR,2,FALSE))+G685,"")</f>
        <v/>
      </c>
      <c r="H686" s="3" t="str">
        <f>IF(AND($A686&lt;&gt;"",H$1&lt;&gt;""),SUMIFS(VM,Fecha,$A686,Linea,VLOOKUP(H$1,Data!$AP:$AR,3,FALSE),Cuenta,VLOOKUP(H$1,Data!$AP:$AR,2,FALSE))+SUMIFS(FX,Fecha,$A686,Linea,VLOOKUP(H$1,Data!$AP:$AR,3,FALSE),Cuenta,VLOOKUP(H$1,Data!$AP:$AR,2,FALSE))+H685,"")</f>
        <v/>
      </c>
      <c r="I686" s="3" t="str">
        <f>IF(AND($A686&lt;&gt;"",I$1&lt;&gt;""),SUMIFS(VM,Fecha,$A686,Linea,VLOOKUP(I$1,Data!$AP:$AR,3,FALSE),Cuenta,VLOOKUP(I$1,Data!$AP:$AR,2,FALSE))+SUMIFS(FX,Fecha,$A686,Linea,VLOOKUP(I$1,Data!$AP:$AR,3,FALSE),Cuenta,VLOOKUP(I$1,Data!$AP:$AR,2,FALSE))+I685,"")</f>
        <v/>
      </c>
      <c r="J686" s="3" t="str">
        <f>IF(AND($A686&lt;&gt;"",J$1&lt;&gt;""),SUMIFS(VM,Fecha,$A686,Linea,VLOOKUP(J$1,Data!$AP:$AR,3,FALSE),Cuenta,VLOOKUP(J$1,Data!$AP:$AR,2,FALSE))+SUMIFS(FX,Fecha,$A686,Linea,VLOOKUP(J$1,Data!$AP:$AR,3,FALSE),Cuenta,VLOOKUP(J$1,Data!$AP:$AR,2,FALSE))+J685,"")</f>
        <v/>
      </c>
      <c r="K686" s="3" t="str">
        <f>IF(AND($A686&lt;&gt;"",K$1&lt;&gt;""),SUMIFS(VM,Fecha,$A686,Linea,VLOOKUP(K$1,Data!$AP:$AR,3,FALSE),Cuenta,VLOOKUP(K$1,Data!$AP:$AR,2,FALSE))+SUMIFS(FX,Fecha,$A686,Linea,VLOOKUP(K$1,Data!$AP:$AR,3,FALSE),Cuenta,VLOOKUP(K$1,Data!$AP:$AR,2,FALSE))+K685,"")</f>
        <v/>
      </c>
      <c r="L686" s="3" t="str">
        <f>IF(AND($A686&lt;&gt;"",L$1&lt;&gt;""),SUMIFS(VM,Fecha,$A686,Linea,VLOOKUP(L$1,Data!$AP:$AR,3,FALSE),Cuenta,VLOOKUP(L$1,Data!$AP:$AR,2,FALSE))+SUMIFS(FX,Fecha,$A686,Linea,VLOOKUP(L$1,Data!$AP:$AR,3,FALSE),Cuenta,VLOOKUP(L$1,Data!$AP:$AR,2,FALSE))+L685,"")</f>
        <v/>
      </c>
      <c r="M686" s="3" t="str">
        <f>IF(AND($A686&lt;&gt;"",M$1&lt;&gt;""),SUMIFS(VM,Fecha,$A686,Linea,VLOOKUP(M$1,Data!$AP:$AR,3,FALSE),Cuenta,VLOOKUP(M$1,Data!$AP:$AR,2,FALSE))+SUMIFS(FX,Fecha,$A686,Linea,VLOOKUP(M$1,Data!$AP:$AR,3,FALSE),Cuenta,VLOOKUP(M$1,Data!$AP:$AR,2,FALSE))+M685,"")</f>
        <v/>
      </c>
      <c r="N686" s="3" t="str">
        <f>IF(AND($A686&lt;&gt;"",N$1&lt;&gt;""),SUMIFS(VM,Fecha,$A686,Linea,VLOOKUP(N$1,Data!$AP:$AR,3,FALSE),Cuenta,VLOOKUP(N$1,Data!$AP:$AR,2,FALSE))+SUMIFS(FX,Fecha,$A686,Linea,VLOOKUP(N$1,Data!$AP:$AR,3,FALSE),Cuenta,VLOOKUP(N$1,Data!$AP:$AR,2,FALSE))+N685,"")</f>
        <v/>
      </c>
    </row>
    <row r="687" spans="2:14" x14ac:dyDescent="0.25">
      <c r="B687" s="3" t="str">
        <f>IF(AND($A687&lt;&gt;"",B$1&lt;&gt;""),SUMIFS(VM,Fecha,$A687,Linea,VLOOKUP(B$1,Data!$AP:$AR,3,FALSE),Cuenta,VLOOKUP(B$1,Data!$AP:$AR,2,FALSE))+SUMIFS(FX,Fecha,$A687,Linea,VLOOKUP(B$1,Data!$AP:$AR,3,FALSE),Cuenta,VLOOKUP(B$1,Data!$AP:$AR,2,FALSE))+B686,"")</f>
        <v/>
      </c>
      <c r="C687" s="3" t="str">
        <f>IF(AND($A687&lt;&gt;"",C$1&lt;&gt;""),SUMIFS(VM,Fecha,$A687,Linea,VLOOKUP(C$1,Data!$AP:$AR,3,FALSE),Cuenta,VLOOKUP(C$1,Data!$AP:$AR,2,FALSE))+SUMIFS(FX,Fecha,$A687,Linea,VLOOKUP(C$1,Data!$AP:$AR,3,FALSE),Cuenta,VLOOKUP(C$1,Data!$AP:$AR,2,FALSE))+C686,"")</f>
        <v/>
      </c>
      <c r="D687" s="3" t="str">
        <f>IF(AND($A687&lt;&gt;"",D$1&lt;&gt;""),SUMIFS(VM,Fecha,$A687,Linea,VLOOKUP(D$1,Data!$AP:$AR,3,FALSE),Cuenta,VLOOKUP(D$1,Data!$AP:$AR,2,FALSE))+SUMIFS(FX,Fecha,$A687,Linea,VLOOKUP(D$1,Data!$AP:$AR,3,FALSE),Cuenta,VLOOKUP(D$1,Data!$AP:$AR,2,FALSE))+D686,"")</f>
        <v/>
      </c>
      <c r="E687" s="3" t="str">
        <f>IF(AND($A687&lt;&gt;"",E$1&lt;&gt;""),SUMIFS(VM,Fecha,$A687,Linea,VLOOKUP(E$1,Data!$AP:$AR,3,FALSE),Cuenta,VLOOKUP(E$1,Data!$AP:$AR,2,FALSE))+SUMIFS(FX,Fecha,$A687,Linea,VLOOKUP(E$1,Data!$AP:$AR,3,FALSE),Cuenta,VLOOKUP(E$1,Data!$AP:$AR,2,FALSE))+E686,"")</f>
        <v/>
      </c>
      <c r="F687" s="3" t="str">
        <f>IF(AND($A687&lt;&gt;"",F$1&lt;&gt;""),SUMIFS(VM,Fecha,$A687,Linea,VLOOKUP(F$1,Data!$AP:$AR,3,FALSE),Cuenta,VLOOKUP(F$1,Data!$AP:$AR,2,FALSE))+SUMIFS(FX,Fecha,$A687,Linea,VLOOKUP(F$1,Data!$AP:$AR,3,FALSE),Cuenta,VLOOKUP(F$1,Data!$AP:$AR,2,FALSE))+F686,"")</f>
        <v/>
      </c>
      <c r="G687" s="3" t="str">
        <f>IF(AND($A687&lt;&gt;"",G$1&lt;&gt;""),SUMIFS(VM,Fecha,$A687,Linea,VLOOKUP(G$1,Data!$AP:$AR,3,FALSE),Cuenta,VLOOKUP(G$1,Data!$AP:$AR,2,FALSE))+SUMIFS(FX,Fecha,$A687,Linea,VLOOKUP(G$1,Data!$AP:$AR,3,FALSE),Cuenta,VLOOKUP(G$1,Data!$AP:$AR,2,FALSE))+G686,"")</f>
        <v/>
      </c>
      <c r="H687" s="3" t="str">
        <f>IF(AND($A687&lt;&gt;"",H$1&lt;&gt;""),SUMIFS(VM,Fecha,$A687,Linea,VLOOKUP(H$1,Data!$AP:$AR,3,FALSE),Cuenta,VLOOKUP(H$1,Data!$AP:$AR,2,FALSE))+SUMIFS(FX,Fecha,$A687,Linea,VLOOKUP(H$1,Data!$AP:$AR,3,FALSE),Cuenta,VLOOKUP(H$1,Data!$AP:$AR,2,FALSE))+H686,"")</f>
        <v/>
      </c>
      <c r="I687" s="3" t="str">
        <f>IF(AND($A687&lt;&gt;"",I$1&lt;&gt;""),SUMIFS(VM,Fecha,$A687,Linea,VLOOKUP(I$1,Data!$AP:$AR,3,FALSE),Cuenta,VLOOKUP(I$1,Data!$AP:$AR,2,FALSE))+SUMIFS(FX,Fecha,$A687,Linea,VLOOKUP(I$1,Data!$AP:$AR,3,FALSE),Cuenta,VLOOKUP(I$1,Data!$AP:$AR,2,FALSE))+I686,"")</f>
        <v/>
      </c>
      <c r="J687" s="3" t="str">
        <f>IF(AND($A687&lt;&gt;"",J$1&lt;&gt;""),SUMIFS(VM,Fecha,$A687,Linea,VLOOKUP(J$1,Data!$AP:$AR,3,FALSE),Cuenta,VLOOKUP(J$1,Data!$AP:$AR,2,FALSE))+SUMIFS(FX,Fecha,$A687,Linea,VLOOKUP(J$1,Data!$AP:$AR,3,FALSE),Cuenta,VLOOKUP(J$1,Data!$AP:$AR,2,FALSE))+J686,"")</f>
        <v/>
      </c>
      <c r="K687" s="3" t="str">
        <f>IF(AND($A687&lt;&gt;"",K$1&lt;&gt;""),SUMIFS(VM,Fecha,$A687,Linea,VLOOKUP(K$1,Data!$AP:$AR,3,FALSE),Cuenta,VLOOKUP(K$1,Data!$AP:$AR,2,FALSE))+SUMIFS(FX,Fecha,$A687,Linea,VLOOKUP(K$1,Data!$AP:$AR,3,FALSE),Cuenta,VLOOKUP(K$1,Data!$AP:$AR,2,FALSE))+K686,"")</f>
        <v/>
      </c>
      <c r="L687" s="3" t="str">
        <f>IF(AND($A687&lt;&gt;"",L$1&lt;&gt;""),SUMIFS(VM,Fecha,$A687,Linea,VLOOKUP(L$1,Data!$AP:$AR,3,FALSE),Cuenta,VLOOKUP(L$1,Data!$AP:$AR,2,FALSE))+SUMIFS(FX,Fecha,$A687,Linea,VLOOKUP(L$1,Data!$AP:$AR,3,FALSE),Cuenta,VLOOKUP(L$1,Data!$AP:$AR,2,FALSE))+L686,"")</f>
        <v/>
      </c>
      <c r="M687" s="3" t="str">
        <f>IF(AND($A687&lt;&gt;"",M$1&lt;&gt;""),SUMIFS(VM,Fecha,$A687,Linea,VLOOKUP(M$1,Data!$AP:$AR,3,FALSE),Cuenta,VLOOKUP(M$1,Data!$AP:$AR,2,FALSE))+SUMIFS(FX,Fecha,$A687,Linea,VLOOKUP(M$1,Data!$AP:$AR,3,FALSE),Cuenta,VLOOKUP(M$1,Data!$AP:$AR,2,FALSE))+M686,"")</f>
        <v/>
      </c>
      <c r="N687" s="3" t="str">
        <f>IF(AND($A687&lt;&gt;"",N$1&lt;&gt;""),SUMIFS(VM,Fecha,$A687,Linea,VLOOKUP(N$1,Data!$AP:$AR,3,FALSE),Cuenta,VLOOKUP(N$1,Data!$AP:$AR,2,FALSE))+SUMIFS(FX,Fecha,$A687,Linea,VLOOKUP(N$1,Data!$AP:$AR,3,FALSE),Cuenta,VLOOKUP(N$1,Data!$AP:$AR,2,FALSE))+N686,"")</f>
        <v/>
      </c>
    </row>
    <row r="688" spans="2:14" x14ac:dyDescent="0.25">
      <c r="B688" s="3" t="str">
        <f>IF(AND($A688&lt;&gt;"",B$1&lt;&gt;""),SUMIFS(VM,Fecha,$A688,Linea,VLOOKUP(B$1,Data!$AP:$AR,3,FALSE),Cuenta,VLOOKUP(B$1,Data!$AP:$AR,2,FALSE))+SUMIFS(FX,Fecha,$A688,Linea,VLOOKUP(B$1,Data!$AP:$AR,3,FALSE),Cuenta,VLOOKUP(B$1,Data!$AP:$AR,2,FALSE))+B687,"")</f>
        <v/>
      </c>
      <c r="C688" s="3" t="str">
        <f>IF(AND($A688&lt;&gt;"",C$1&lt;&gt;""),SUMIFS(VM,Fecha,$A688,Linea,VLOOKUP(C$1,Data!$AP:$AR,3,FALSE),Cuenta,VLOOKUP(C$1,Data!$AP:$AR,2,FALSE))+SUMIFS(FX,Fecha,$A688,Linea,VLOOKUP(C$1,Data!$AP:$AR,3,FALSE),Cuenta,VLOOKUP(C$1,Data!$AP:$AR,2,FALSE))+C687,"")</f>
        <v/>
      </c>
      <c r="D688" s="3" t="str">
        <f>IF(AND($A688&lt;&gt;"",D$1&lt;&gt;""),SUMIFS(VM,Fecha,$A688,Linea,VLOOKUP(D$1,Data!$AP:$AR,3,FALSE),Cuenta,VLOOKUP(D$1,Data!$AP:$AR,2,FALSE))+SUMIFS(FX,Fecha,$A688,Linea,VLOOKUP(D$1,Data!$AP:$AR,3,FALSE),Cuenta,VLOOKUP(D$1,Data!$AP:$AR,2,FALSE))+D687,"")</f>
        <v/>
      </c>
      <c r="E688" s="3" t="str">
        <f>IF(AND($A688&lt;&gt;"",E$1&lt;&gt;""),SUMIFS(VM,Fecha,$A688,Linea,VLOOKUP(E$1,Data!$AP:$AR,3,FALSE),Cuenta,VLOOKUP(E$1,Data!$AP:$AR,2,FALSE))+SUMIFS(FX,Fecha,$A688,Linea,VLOOKUP(E$1,Data!$AP:$AR,3,FALSE),Cuenta,VLOOKUP(E$1,Data!$AP:$AR,2,FALSE))+E687,"")</f>
        <v/>
      </c>
      <c r="F688" s="3" t="str">
        <f>IF(AND($A688&lt;&gt;"",F$1&lt;&gt;""),SUMIFS(VM,Fecha,$A688,Linea,VLOOKUP(F$1,Data!$AP:$AR,3,FALSE),Cuenta,VLOOKUP(F$1,Data!$AP:$AR,2,FALSE))+SUMIFS(FX,Fecha,$A688,Linea,VLOOKUP(F$1,Data!$AP:$AR,3,FALSE),Cuenta,VLOOKUP(F$1,Data!$AP:$AR,2,FALSE))+F687,"")</f>
        <v/>
      </c>
      <c r="G688" s="3" t="str">
        <f>IF(AND($A688&lt;&gt;"",G$1&lt;&gt;""),SUMIFS(VM,Fecha,$A688,Linea,VLOOKUP(G$1,Data!$AP:$AR,3,FALSE),Cuenta,VLOOKUP(G$1,Data!$AP:$AR,2,FALSE))+SUMIFS(FX,Fecha,$A688,Linea,VLOOKUP(G$1,Data!$AP:$AR,3,FALSE),Cuenta,VLOOKUP(G$1,Data!$AP:$AR,2,FALSE))+G687,"")</f>
        <v/>
      </c>
      <c r="H688" s="3" t="str">
        <f>IF(AND($A688&lt;&gt;"",H$1&lt;&gt;""),SUMIFS(VM,Fecha,$A688,Linea,VLOOKUP(H$1,Data!$AP:$AR,3,FALSE),Cuenta,VLOOKUP(H$1,Data!$AP:$AR,2,FALSE))+SUMIFS(FX,Fecha,$A688,Linea,VLOOKUP(H$1,Data!$AP:$AR,3,FALSE),Cuenta,VLOOKUP(H$1,Data!$AP:$AR,2,FALSE))+H687,"")</f>
        <v/>
      </c>
      <c r="I688" s="3" t="str">
        <f>IF(AND($A688&lt;&gt;"",I$1&lt;&gt;""),SUMIFS(VM,Fecha,$A688,Linea,VLOOKUP(I$1,Data!$AP:$AR,3,FALSE),Cuenta,VLOOKUP(I$1,Data!$AP:$AR,2,FALSE))+SUMIFS(FX,Fecha,$A688,Linea,VLOOKUP(I$1,Data!$AP:$AR,3,FALSE),Cuenta,VLOOKUP(I$1,Data!$AP:$AR,2,FALSE))+I687,"")</f>
        <v/>
      </c>
      <c r="J688" s="3" t="str">
        <f>IF(AND($A688&lt;&gt;"",J$1&lt;&gt;""),SUMIFS(VM,Fecha,$A688,Linea,VLOOKUP(J$1,Data!$AP:$AR,3,FALSE),Cuenta,VLOOKUP(J$1,Data!$AP:$AR,2,FALSE))+SUMIFS(FX,Fecha,$A688,Linea,VLOOKUP(J$1,Data!$AP:$AR,3,FALSE),Cuenta,VLOOKUP(J$1,Data!$AP:$AR,2,FALSE))+J687,"")</f>
        <v/>
      </c>
      <c r="K688" s="3" t="str">
        <f>IF(AND($A688&lt;&gt;"",K$1&lt;&gt;""),SUMIFS(VM,Fecha,$A688,Linea,VLOOKUP(K$1,Data!$AP:$AR,3,FALSE),Cuenta,VLOOKUP(K$1,Data!$AP:$AR,2,FALSE))+SUMIFS(FX,Fecha,$A688,Linea,VLOOKUP(K$1,Data!$AP:$AR,3,FALSE),Cuenta,VLOOKUP(K$1,Data!$AP:$AR,2,FALSE))+K687,"")</f>
        <v/>
      </c>
      <c r="L688" s="3" t="str">
        <f>IF(AND($A688&lt;&gt;"",L$1&lt;&gt;""),SUMIFS(VM,Fecha,$A688,Linea,VLOOKUP(L$1,Data!$AP:$AR,3,FALSE),Cuenta,VLOOKUP(L$1,Data!$AP:$AR,2,FALSE))+SUMIFS(FX,Fecha,$A688,Linea,VLOOKUP(L$1,Data!$AP:$AR,3,FALSE),Cuenta,VLOOKUP(L$1,Data!$AP:$AR,2,FALSE))+L687,"")</f>
        <v/>
      </c>
      <c r="M688" s="3" t="str">
        <f>IF(AND($A688&lt;&gt;"",M$1&lt;&gt;""),SUMIFS(VM,Fecha,$A688,Linea,VLOOKUP(M$1,Data!$AP:$AR,3,FALSE),Cuenta,VLOOKUP(M$1,Data!$AP:$AR,2,FALSE))+SUMIFS(FX,Fecha,$A688,Linea,VLOOKUP(M$1,Data!$AP:$AR,3,FALSE),Cuenta,VLOOKUP(M$1,Data!$AP:$AR,2,FALSE))+M687,"")</f>
        <v/>
      </c>
      <c r="N688" s="3" t="str">
        <f>IF(AND($A688&lt;&gt;"",N$1&lt;&gt;""),SUMIFS(VM,Fecha,$A688,Linea,VLOOKUP(N$1,Data!$AP:$AR,3,FALSE),Cuenta,VLOOKUP(N$1,Data!$AP:$AR,2,FALSE))+SUMIFS(FX,Fecha,$A688,Linea,VLOOKUP(N$1,Data!$AP:$AR,3,FALSE),Cuenta,VLOOKUP(N$1,Data!$AP:$AR,2,FALSE))+N687,"")</f>
        <v/>
      </c>
    </row>
    <row r="689" spans="2:14" x14ac:dyDescent="0.25">
      <c r="B689" s="3" t="str">
        <f>IF(AND($A689&lt;&gt;"",B$1&lt;&gt;""),SUMIFS(VM,Fecha,$A689,Linea,VLOOKUP(B$1,Data!$AP:$AR,3,FALSE),Cuenta,VLOOKUP(B$1,Data!$AP:$AR,2,FALSE))+SUMIFS(FX,Fecha,$A689,Linea,VLOOKUP(B$1,Data!$AP:$AR,3,FALSE),Cuenta,VLOOKUP(B$1,Data!$AP:$AR,2,FALSE))+B688,"")</f>
        <v/>
      </c>
      <c r="C689" s="3" t="str">
        <f>IF(AND($A689&lt;&gt;"",C$1&lt;&gt;""),SUMIFS(VM,Fecha,$A689,Linea,VLOOKUP(C$1,Data!$AP:$AR,3,FALSE),Cuenta,VLOOKUP(C$1,Data!$AP:$AR,2,FALSE))+SUMIFS(FX,Fecha,$A689,Linea,VLOOKUP(C$1,Data!$AP:$AR,3,FALSE),Cuenta,VLOOKUP(C$1,Data!$AP:$AR,2,FALSE))+C688,"")</f>
        <v/>
      </c>
      <c r="D689" s="3" t="str">
        <f>IF(AND($A689&lt;&gt;"",D$1&lt;&gt;""),SUMIFS(VM,Fecha,$A689,Linea,VLOOKUP(D$1,Data!$AP:$AR,3,FALSE),Cuenta,VLOOKUP(D$1,Data!$AP:$AR,2,FALSE))+SUMIFS(FX,Fecha,$A689,Linea,VLOOKUP(D$1,Data!$AP:$AR,3,FALSE),Cuenta,VLOOKUP(D$1,Data!$AP:$AR,2,FALSE))+D688,"")</f>
        <v/>
      </c>
      <c r="E689" s="3" t="str">
        <f>IF(AND($A689&lt;&gt;"",E$1&lt;&gt;""),SUMIFS(VM,Fecha,$A689,Linea,VLOOKUP(E$1,Data!$AP:$AR,3,FALSE),Cuenta,VLOOKUP(E$1,Data!$AP:$AR,2,FALSE))+SUMIFS(FX,Fecha,$A689,Linea,VLOOKUP(E$1,Data!$AP:$AR,3,FALSE),Cuenta,VLOOKUP(E$1,Data!$AP:$AR,2,FALSE))+E688,"")</f>
        <v/>
      </c>
      <c r="F689" s="3" t="str">
        <f>IF(AND($A689&lt;&gt;"",F$1&lt;&gt;""),SUMIFS(VM,Fecha,$A689,Linea,VLOOKUP(F$1,Data!$AP:$AR,3,FALSE),Cuenta,VLOOKUP(F$1,Data!$AP:$AR,2,FALSE))+SUMIFS(FX,Fecha,$A689,Linea,VLOOKUP(F$1,Data!$AP:$AR,3,FALSE),Cuenta,VLOOKUP(F$1,Data!$AP:$AR,2,FALSE))+F688,"")</f>
        <v/>
      </c>
      <c r="G689" s="3" t="str">
        <f>IF(AND($A689&lt;&gt;"",G$1&lt;&gt;""),SUMIFS(VM,Fecha,$A689,Linea,VLOOKUP(G$1,Data!$AP:$AR,3,FALSE),Cuenta,VLOOKUP(G$1,Data!$AP:$AR,2,FALSE))+SUMIFS(FX,Fecha,$A689,Linea,VLOOKUP(G$1,Data!$AP:$AR,3,FALSE),Cuenta,VLOOKUP(G$1,Data!$AP:$AR,2,FALSE))+G688,"")</f>
        <v/>
      </c>
      <c r="H689" s="3" t="str">
        <f>IF(AND($A689&lt;&gt;"",H$1&lt;&gt;""),SUMIFS(VM,Fecha,$A689,Linea,VLOOKUP(H$1,Data!$AP:$AR,3,FALSE),Cuenta,VLOOKUP(H$1,Data!$AP:$AR,2,FALSE))+SUMIFS(FX,Fecha,$A689,Linea,VLOOKUP(H$1,Data!$AP:$AR,3,FALSE),Cuenta,VLOOKUP(H$1,Data!$AP:$AR,2,FALSE))+H688,"")</f>
        <v/>
      </c>
      <c r="I689" s="3" t="str">
        <f>IF(AND($A689&lt;&gt;"",I$1&lt;&gt;""),SUMIFS(VM,Fecha,$A689,Linea,VLOOKUP(I$1,Data!$AP:$AR,3,FALSE),Cuenta,VLOOKUP(I$1,Data!$AP:$AR,2,FALSE))+SUMIFS(FX,Fecha,$A689,Linea,VLOOKUP(I$1,Data!$AP:$AR,3,FALSE),Cuenta,VLOOKUP(I$1,Data!$AP:$AR,2,FALSE))+I688,"")</f>
        <v/>
      </c>
      <c r="J689" s="3" t="str">
        <f>IF(AND($A689&lt;&gt;"",J$1&lt;&gt;""),SUMIFS(VM,Fecha,$A689,Linea,VLOOKUP(J$1,Data!$AP:$AR,3,FALSE),Cuenta,VLOOKUP(J$1,Data!$AP:$AR,2,FALSE))+SUMIFS(FX,Fecha,$A689,Linea,VLOOKUP(J$1,Data!$AP:$AR,3,FALSE),Cuenta,VLOOKUP(J$1,Data!$AP:$AR,2,FALSE))+J688,"")</f>
        <v/>
      </c>
      <c r="K689" s="3" t="str">
        <f>IF(AND($A689&lt;&gt;"",K$1&lt;&gt;""),SUMIFS(VM,Fecha,$A689,Linea,VLOOKUP(K$1,Data!$AP:$AR,3,FALSE),Cuenta,VLOOKUP(K$1,Data!$AP:$AR,2,FALSE))+SUMIFS(FX,Fecha,$A689,Linea,VLOOKUP(K$1,Data!$AP:$AR,3,FALSE),Cuenta,VLOOKUP(K$1,Data!$AP:$AR,2,FALSE))+K688,"")</f>
        <v/>
      </c>
      <c r="L689" s="3" t="str">
        <f>IF(AND($A689&lt;&gt;"",L$1&lt;&gt;""),SUMIFS(VM,Fecha,$A689,Linea,VLOOKUP(L$1,Data!$AP:$AR,3,FALSE),Cuenta,VLOOKUP(L$1,Data!$AP:$AR,2,FALSE))+SUMIFS(FX,Fecha,$A689,Linea,VLOOKUP(L$1,Data!$AP:$AR,3,FALSE),Cuenta,VLOOKUP(L$1,Data!$AP:$AR,2,FALSE))+L688,"")</f>
        <v/>
      </c>
      <c r="M689" s="3" t="str">
        <f>IF(AND($A689&lt;&gt;"",M$1&lt;&gt;""),SUMIFS(VM,Fecha,$A689,Linea,VLOOKUP(M$1,Data!$AP:$AR,3,FALSE),Cuenta,VLOOKUP(M$1,Data!$AP:$AR,2,FALSE))+SUMIFS(FX,Fecha,$A689,Linea,VLOOKUP(M$1,Data!$AP:$AR,3,FALSE),Cuenta,VLOOKUP(M$1,Data!$AP:$AR,2,FALSE))+M688,"")</f>
        <v/>
      </c>
      <c r="N689" s="3" t="str">
        <f>IF(AND($A689&lt;&gt;"",N$1&lt;&gt;""),SUMIFS(VM,Fecha,$A689,Linea,VLOOKUP(N$1,Data!$AP:$AR,3,FALSE),Cuenta,VLOOKUP(N$1,Data!$AP:$AR,2,FALSE))+SUMIFS(FX,Fecha,$A689,Linea,VLOOKUP(N$1,Data!$AP:$AR,3,FALSE),Cuenta,VLOOKUP(N$1,Data!$AP:$AR,2,FALSE))+N688,"")</f>
        <v/>
      </c>
    </row>
    <row r="690" spans="2:14" x14ac:dyDescent="0.25">
      <c r="B690" s="3" t="str">
        <f>IF(AND($A690&lt;&gt;"",B$1&lt;&gt;""),SUMIFS(VM,Fecha,$A690,Linea,VLOOKUP(B$1,Data!$AP:$AR,3,FALSE),Cuenta,VLOOKUP(B$1,Data!$AP:$AR,2,FALSE))+SUMIFS(FX,Fecha,$A690,Linea,VLOOKUP(B$1,Data!$AP:$AR,3,FALSE),Cuenta,VLOOKUP(B$1,Data!$AP:$AR,2,FALSE))+B689,"")</f>
        <v/>
      </c>
      <c r="C690" s="3" t="str">
        <f>IF(AND($A690&lt;&gt;"",C$1&lt;&gt;""),SUMIFS(VM,Fecha,$A690,Linea,VLOOKUP(C$1,Data!$AP:$AR,3,FALSE),Cuenta,VLOOKUP(C$1,Data!$AP:$AR,2,FALSE))+SUMIFS(FX,Fecha,$A690,Linea,VLOOKUP(C$1,Data!$AP:$AR,3,FALSE),Cuenta,VLOOKUP(C$1,Data!$AP:$AR,2,FALSE))+C689,"")</f>
        <v/>
      </c>
      <c r="D690" s="3" t="str">
        <f>IF(AND($A690&lt;&gt;"",D$1&lt;&gt;""),SUMIFS(VM,Fecha,$A690,Linea,VLOOKUP(D$1,Data!$AP:$AR,3,FALSE),Cuenta,VLOOKUP(D$1,Data!$AP:$AR,2,FALSE))+SUMIFS(FX,Fecha,$A690,Linea,VLOOKUP(D$1,Data!$AP:$AR,3,FALSE),Cuenta,VLOOKUP(D$1,Data!$AP:$AR,2,FALSE))+D689,"")</f>
        <v/>
      </c>
      <c r="E690" s="3" t="str">
        <f>IF(AND($A690&lt;&gt;"",E$1&lt;&gt;""),SUMIFS(VM,Fecha,$A690,Linea,VLOOKUP(E$1,Data!$AP:$AR,3,FALSE),Cuenta,VLOOKUP(E$1,Data!$AP:$AR,2,FALSE))+SUMIFS(FX,Fecha,$A690,Linea,VLOOKUP(E$1,Data!$AP:$AR,3,FALSE),Cuenta,VLOOKUP(E$1,Data!$AP:$AR,2,FALSE))+E689,"")</f>
        <v/>
      </c>
      <c r="F690" s="3" t="str">
        <f>IF(AND($A690&lt;&gt;"",F$1&lt;&gt;""),SUMIFS(VM,Fecha,$A690,Linea,VLOOKUP(F$1,Data!$AP:$AR,3,FALSE),Cuenta,VLOOKUP(F$1,Data!$AP:$AR,2,FALSE))+SUMIFS(FX,Fecha,$A690,Linea,VLOOKUP(F$1,Data!$AP:$AR,3,FALSE),Cuenta,VLOOKUP(F$1,Data!$AP:$AR,2,FALSE))+F689,"")</f>
        <v/>
      </c>
      <c r="G690" s="3" t="str">
        <f>IF(AND($A690&lt;&gt;"",G$1&lt;&gt;""),SUMIFS(VM,Fecha,$A690,Linea,VLOOKUP(G$1,Data!$AP:$AR,3,FALSE),Cuenta,VLOOKUP(G$1,Data!$AP:$AR,2,FALSE))+SUMIFS(FX,Fecha,$A690,Linea,VLOOKUP(G$1,Data!$AP:$AR,3,FALSE),Cuenta,VLOOKUP(G$1,Data!$AP:$AR,2,FALSE))+G689,"")</f>
        <v/>
      </c>
      <c r="H690" s="3" t="str">
        <f>IF(AND($A690&lt;&gt;"",H$1&lt;&gt;""),SUMIFS(VM,Fecha,$A690,Linea,VLOOKUP(H$1,Data!$AP:$AR,3,FALSE),Cuenta,VLOOKUP(H$1,Data!$AP:$AR,2,FALSE))+SUMIFS(FX,Fecha,$A690,Linea,VLOOKUP(H$1,Data!$AP:$AR,3,FALSE),Cuenta,VLOOKUP(H$1,Data!$AP:$AR,2,FALSE))+H689,"")</f>
        <v/>
      </c>
      <c r="I690" s="3" t="str">
        <f>IF(AND($A690&lt;&gt;"",I$1&lt;&gt;""),SUMIFS(VM,Fecha,$A690,Linea,VLOOKUP(I$1,Data!$AP:$AR,3,FALSE),Cuenta,VLOOKUP(I$1,Data!$AP:$AR,2,FALSE))+SUMIFS(FX,Fecha,$A690,Linea,VLOOKUP(I$1,Data!$AP:$AR,3,FALSE),Cuenta,VLOOKUP(I$1,Data!$AP:$AR,2,FALSE))+I689,"")</f>
        <v/>
      </c>
      <c r="J690" s="3" t="str">
        <f>IF(AND($A690&lt;&gt;"",J$1&lt;&gt;""),SUMIFS(VM,Fecha,$A690,Linea,VLOOKUP(J$1,Data!$AP:$AR,3,FALSE),Cuenta,VLOOKUP(J$1,Data!$AP:$AR,2,FALSE))+SUMIFS(FX,Fecha,$A690,Linea,VLOOKUP(J$1,Data!$AP:$AR,3,FALSE),Cuenta,VLOOKUP(J$1,Data!$AP:$AR,2,FALSE))+J689,"")</f>
        <v/>
      </c>
      <c r="K690" s="3" t="str">
        <f>IF(AND($A690&lt;&gt;"",K$1&lt;&gt;""),SUMIFS(VM,Fecha,$A690,Linea,VLOOKUP(K$1,Data!$AP:$AR,3,FALSE),Cuenta,VLOOKUP(K$1,Data!$AP:$AR,2,FALSE))+SUMIFS(FX,Fecha,$A690,Linea,VLOOKUP(K$1,Data!$AP:$AR,3,FALSE),Cuenta,VLOOKUP(K$1,Data!$AP:$AR,2,FALSE))+K689,"")</f>
        <v/>
      </c>
      <c r="L690" s="3" t="str">
        <f>IF(AND($A690&lt;&gt;"",L$1&lt;&gt;""),SUMIFS(VM,Fecha,$A690,Linea,VLOOKUP(L$1,Data!$AP:$AR,3,FALSE),Cuenta,VLOOKUP(L$1,Data!$AP:$AR,2,FALSE))+SUMIFS(FX,Fecha,$A690,Linea,VLOOKUP(L$1,Data!$AP:$AR,3,FALSE),Cuenta,VLOOKUP(L$1,Data!$AP:$AR,2,FALSE))+L689,"")</f>
        <v/>
      </c>
      <c r="M690" s="3" t="str">
        <f>IF(AND($A690&lt;&gt;"",M$1&lt;&gt;""),SUMIFS(VM,Fecha,$A690,Linea,VLOOKUP(M$1,Data!$AP:$AR,3,FALSE),Cuenta,VLOOKUP(M$1,Data!$AP:$AR,2,FALSE))+SUMIFS(FX,Fecha,$A690,Linea,VLOOKUP(M$1,Data!$AP:$AR,3,FALSE),Cuenta,VLOOKUP(M$1,Data!$AP:$AR,2,FALSE))+M689,"")</f>
        <v/>
      </c>
      <c r="N690" s="3" t="str">
        <f>IF(AND($A690&lt;&gt;"",N$1&lt;&gt;""),SUMIFS(VM,Fecha,$A690,Linea,VLOOKUP(N$1,Data!$AP:$AR,3,FALSE),Cuenta,VLOOKUP(N$1,Data!$AP:$AR,2,FALSE))+SUMIFS(FX,Fecha,$A690,Linea,VLOOKUP(N$1,Data!$AP:$AR,3,FALSE),Cuenta,VLOOKUP(N$1,Data!$AP:$AR,2,FALSE))+N689,"")</f>
        <v/>
      </c>
    </row>
    <row r="691" spans="2:14" x14ac:dyDescent="0.25">
      <c r="B691" s="3" t="str">
        <f>IF(AND($A691&lt;&gt;"",B$1&lt;&gt;""),SUMIFS(VM,Fecha,$A691,Linea,VLOOKUP(B$1,Data!$AP:$AR,3,FALSE),Cuenta,VLOOKUP(B$1,Data!$AP:$AR,2,FALSE))+SUMIFS(FX,Fecha,$A691,Linea,VLOOKUP(B$1,Data!$AP:$AR,3,FALSE),Cuenta,VLOOKUP(B$1,Data!$AP:$AR,2,FALSE))+B690,"")</f>
        <v/>
      </c>
      <c r="C691" s="3" t="str">
        <f>IF(AND($A691&lt;&gt;"",C$1&lt;&gt;""),SUMIFS(VM,Fecha,$A691,Linea,VLOOKUP(C$1,Data!$AP:$AR,3,FALSE),Cuenta,VLOOKUP(C$1,Data!$AP:$AR,2,FALSE))+SUMIFS(FX,Fecha,$A691,Linea,VLOOKUP(C$1,Data!$AP:$AR,3,FALSE),Cuenta,VLOOKUP(C$1,Data!$AP:$AR,2,FALSE))+C690,"")</f>
        <v/>
      </c>
      <c r="D691" s="3" t="str">
        <f>IF(AND($A691&lt;&gt;"",D$1&lt;&gt;""),SUMIFS(VM,Fecha,$A691,Linea,VLOOKUP(D$1,Data!$AP:$AR,3,FALSE),Cuenta,VLOOKUP(D$1,Data!$AP:$AR,2,FALSE))+SUMIFS(FX,Fecha,$A691,Linea,VLOOKUP(D$1,Data!$AP:$AR,3,FALSE),Cuenta,VLOOKUP(D$1,Data!$AP:$AR,2,FALSE))+D690,"")</f>
        <v/>
      </c>
      <c r="E691" s="3" t="str">
        <f>IF(AND($A691&lt;&gt;"",E$1&lt;&gt;""),SUMIFS(VM,Fecha,$A691,Linea,VLOOKUP(E$1,Data!$AP:$AR,3,FALSE),Cuenta,VLOOKUP(E$1,Data!$AP:$AR,2,FALSE))+SUMIFS(FX,Fecha,$A691,Linea,VLOOKUP(E$1,Data!$AP:$AR,3,FALSE),Cuenta,VLOOKUP(E$1,Data!$AP:$AR,2,FALSE))+E690,"")</f>
        <v/>
      </c>
      <c r="F691" s="3" t="str">
        <f>IF(AND($A691&lt;&gt;"",F$1&lt;&gt;""),SUMIFS(VM,Fecha,$A691,Linea,VLOOKUP(F$1,Data!$AP:$AR,3,FALSE),Cuenta,VLOOKUP(F$1,Data!$AP:$AR,2,FALSE))+SUMIFS(FX,Fecha,$A691,Linea,VLOOKUP(F$1,Data!$AP:$AR,3,FALSE),Cuenta,VLOOKUP(F$1,Data!$AP:$AR,2,FALSE))+F690,"")</f>
        <v/>
      </c>
      <c r="G691" s="3" t="str">
        <f>IF(AND($A691&lt;&gt;"",G$1&lt;&gt;""),SUMIFS(VM,Fecha,$A691,Linea,VLOOKUP(G$1,Data!$AP:$AR,3,FALSE),Cuenta,VLOOKUP(G$1,Data!$AP:$AR,2,FALSE))+SUMIFS(FX,Fecha,$A691,Linea,VLOOKUP(G$1,Data!$AP:$AR,3,FALSE),Cuenta,VLOOKUP(G$1,Data!$AP:$AR,2,FALSE))+G690,"")</f>
        <v/>
      </c>
      <c r="H691" s="3" t="str">
        <f>IF(AND($A691&lt;&gt;"",H$1&lt;&gt;""),SUMIFS(VM,Fecha,$A691,Linea,VLOOKUP(H$1,Data!$AP:$AR,3,FALSE),Cuenta,VLOOKUP(H$1,Data!$AP:$AR,2,FALSE))+SUMIFS(FX,Fecha,$A691,Linea,VLOOKUP(H$1,Data!$AP:$AR,3,FALSE),Cuenta,VLOOKUP(H$1,Data!$AP:$AR,2,FALSE))+H690,"")</f>
        <v/>
      </c>
      <c r="I691" s="3" t="str">
        <f>IF(AND($A691&lt;&gt;"",I$1&lt;&gt;""),SUMIFS(VM,Fecha,$A691,Linea,VLOOKUP(I$1,Data!$AP:$AR,3,FALSE),Cuenta,VLOOKUP(I$1,Data!$AP:$AR,2,FALSE))+SUMIFS(FX,Fecha,$A691,Linea,VLOOKUP(I$1,Data!$AP:$AR,3,FALSE),Cuenta,VLOOKUP(I$1,Data!$AP:$AR,2,FALSE))+I690,"")</f>
        <v/>
      </c>
      <c r="J691" s="3" t="str">
        <f>IF(AND($A691&lt;&gt;"",J$1&lt;&gt;""),SUMIFS(VM,Fecha,$A691,Linea,VLOOKUP(J$1,Data!$AP:$AR,3,FALSE),Cuenta,VLOOKUP(J$1,Data!$AP:$AR,2,FALSE))+SUMIFS(FX,Fecha,$A691,Linea,VLOOKUP(J$1,Data!$AP:$AR,3,FALSE),Cuenta,VLOOKUP(J$1,Data!$AP:$AR,2,FALSE))+J690,"")</f>
        <v/>
      </c>
      <c r="K691" s="3" t="str">
        <f>IF(AND($A691&lt;&gt;"",K$1&lt;&gt;""),SUMIFS(VM,Fecha,$A691,Linea,VLOOKUP(K$1,Data!$AP:$AR,3,FALSE),Cuenta,VLOOKUP(K$1,Data!$AP:$AR,2,FALSE))+SUMIFS(FX,Fecha,$A691,Linea,VLOOKUP(K$1,Data!$AP:$AR,3,FALSE),Cuenta,VLOOKUP(K$1,Data!$AP:$AR,2,FALSE))+K690,"")</f>
        <v/>
      </c>
      <c r="L691" s="3" t="str">
        <f>IF(AND($A691&lt;&gt;"",L$1&lt;&gt;""),SUMIFS(VM,Fecha,$A691,Linea,VLOOKUP(L$1,Data!$AP:$AR,3,FALSE),Cuenta,VLOOKUP(L$1,Data!$AP:$AR,2,FALSE))+SUMIFS(FX,Fecha,$A691,Linea,VLOOKUP(L$1,Data!$AP:$AR,3,FALSE),Cuenta,VLOOKUP(L$1,Data!$AP:$AR,2,FALSE))+L690,"")</f>
        <v/>
      </c>
      <c r="M691" s="3" t="str">
        <f>IF(AND($A691&lt;&gt;"",M$1&lt;&gt;""),SUMIFS(VM,Fecha,$A691,Linea,VLOOKUP(M$1,Data!$AP:$AR,3,FALSE),Cuenta,VLOOKUP(M$1,Data!$AP:$AR,2,FALSE))+SUMIFS(FX,Fecha,$A691,Linea,VLOOKUP(M$1,Data!$AP:$AR,3,FALSE),Cuenta,VLOOKUP(M$1,Data!$AP:$AR,2,FALSE))+M690,"")</f>
        <v/>
      </c>
      <c r="N691" s="3" t="str">
        <f>IF(AND($A691&lt;&gt;"",N$1&lt;&gt;""),SUMIFS(VM,Fecha,$A691,Linea,VLOOKUP(N$1,Data!$AP:$AR,3,FALSE),Cuenta,VLOOKUP(N$1,Data!$AP:$AR,2,FALSE))+SUMIFS(FX,Fecha,$A691,Linea,VLOOKUP(N$1,Data!$AP:$AR,3,FALSE),Cuenta,VLOOKUP(N$1,Data!$AP:$AR,2,FALSE))+N690,"")</f>
        <v/>
      </c>
    </row>
    <row r="692" spans="2:14" x14ac:dyDescent="0.25">
      <c r="B692" s="3" t="str">
        <f>IF(AND($A692&lt;&gt;"",B$1&lt;&gt;""),SUMIFS(VM,Fecha,$A692,Linea,VLOOKUP(B$1,Data!$AP:$AR,3,FALSE),Cuenta,VLOOKUP(B$1,Data!$AP:$AR,2,FALSE))+SUMIFS(FX,Fecha,$A692,Linea,VLOOKUP(B$1,Data!$AP:$AR,3,FALSE),Cuenta,VLOOKUP(B$1,Data!$AP:$AR,2,FALSE))+B691,"")</f>
        <v/>
      </c>
      <c r="C692" s="3" t="str">
        <f>IF(AND($A692&lt;&gt;"",C$1&lt;&gt;""),SUMIFS(VM,Fecha,$A692,Linea,VLOOKUP(C$1,Data!$AP:$AR,3,FALSE),Cuenta,VLOOKUP(C$1,Data!$AP:$AR,2,FALSE))+SUMIFS(FX,Fecha,$A692,Linea,VLOOKUP(C$1,Data!$AP:$AR,3,FALSE),Cuenta,VLOOKUP(C$1,Data!$AP:$AR,2,FALSE))+C691,"")</f>
        <v/>
      </c>
      <c r="D692" s="3" t="str">
        <f>IF(AND($A692&lt;&gt;"",D$1&lt;&gt;""),SUMIFS(VM,Fecha,$A692,Linea,VLOOKUP(D$1,Data!$AP:$AR,3,FALSE),Cuenta,VLOOKUP(D$1,Data!$AP:$AR,2,FALSE))+SUMIFS(FX,Fecha,$A692,Linea,VLOOKUP(D$1,Data!$AP:$AR,3,FALSE),Cuenta,VLOOKUP(D$1,Data!$AP:$AR,2,FALSE))+D691,"")</f>
        <v/>
      </c>
      <c r="E692" s="3" t="str">
        <f>IF(AND($A692&lt;&gt;"",E$1&lt;&gt;""),SUMIFS(VM,Fecha,$A692,Linea,VLOOKUP(E$1,Data!$AP:$AR,3,FALSE),Cuenta,VLOOKUP(E$1,Data!$AP:$AR,2,FALSE))+SUMIFS(FX,Fecha,$A692,Linea,VLOOKUP(E$1,Data!$AP:$AR,3,FALSE),Cuenta,VLOOKUP(E$1,Data!$AP:$AR,2,FALSE))+E691,"")</f>
        <v/>
      </c>
      <c r="F692" s="3" t="str">
        <f>IF(AND($A692&lt;&gt;"",F$1&lt;&gt;""),SUMIFS(VM,Fecha,$A692,Linea,VLOOKUP(F$1,Data!$AP:$AR,3,FALSE),Cuenta,VLOOKUP(F$1,Data!$AP:$AR,2,FALSE))+SUMIFS(FX,Fecha,$A692,Linea,VLOOKUP(F$1,Data!$AP:$AR,3,FALSE),Cuenta,VLOOKUP(F$1,Data!$AP:$AR,2,FALSE))+F691,"")</f>
        <v/>
      </c>
      <c r="G692" s="3" t="str">
        <f>IF(AND($A692&lt;&gt;"",G$1&lt;&gt;""),SUMIFS(VM,Fecha,$A692,Linea,VLOOKUP(G$1,Data!$AP:$AR,3,FALSE),Cuenta,VLOOKUP(G$1,Data!$AP:$AR,2,FALSE))+SUMIFS(FX,Fecha,$A692,Linea,VLOOKUP(G$1,Data!$AP:$AR,3,FALSE),Cuenta,VLOOKUP(G$1,Data!$AP:$AR,2,FALSE))+G691,"")</f>
        <v/>
      </c>
      <c r="H692" s="3" t="str">
        <f>IF(AND($A692&lt;&gt;"",H$1&lt;&gt;""),SUMIFS(VM,Fecha,$A692,Linea,VLOOKUP(H$1,Data!$AP:$AR,3,FALSE),Cuenta,VLOOKUP(H$1,Data!$AP:$AR,2,FALSE))+SUMIFS(FX,Fecha,$A692,Linea,VLOOKUP(H$1,Data!$AP:$AR,3,FALSE),Cuenta,VLOOKUP(H$1,Data!$AP:$AR,2,FALSE))+H691,"")</f>
        <v/>
      </c>
      <c r="I692" s="3" t="str">
        <f>IF(AND($A692&lt;&gt;"",I$1&lt;&gt;""),SUMIFS(VM,Fecha,$A692,Linea,VLOOKUP(I$1,Data!$AP:$AR,3,FALSE),Cuenta,VLOOKUP(I$1,Data!$AP:$AR,2,FALSE))+SUMIFS(FX,Fecha,$A692,Linea,VLOOKUP(I$1,Data!$AP:$AR,3,FALSE),Cuenta,VLOOKUP(I$1,Data!$AP:$AR,2,FALSE))+I691,"")</f>
        <v/>
      </c>
      <c r="J692" s="3" t="str">
        <f>IF(AND($A692&lt;&gt;"",J$1&lt;&gt;""),SUMIFS(VM,Fecha,$A692,Linea,VLOOKUP(J$1,Data!$AP:$AR,3,FALSE),Cuenta,VLOOKUP(J$1,Data!$AP:$AR,2,FALSE))+SUMIFS(FX,Fecha,$A692,Linea,VLOOKUP(J$1,Data!$AP:$AR,3,FALSE),Cuenta,VLOOKUP(J$1,Data!$AP:$AR,2,FALSE))+J691,"")</f>
        <v/>
      </c>
      <c r="K692" s="3" t="str">
        <f>IF(AND($A692&lt;&gt;"",K$1&lt;&gt;""),SUMIFS(VM,Fecha,$A692,Linea,VLOOKUP(K$1,Data!$AP:$AR,3,FALSE),Cuenta,VLOOKUP(K$1,Data!$AP:$AR,2,FALSE))+SUMIFS(FX,Fecha,$A692,Linea,VLOOKUP(K$1,Data!$AP:$AR,3,FALSE),Cuenta,VLOOKUP(K$1,Data!$AP:$AR,2,FALSE))+K691,"")</f>
        <v/>
      </c>
      <c r="L692" s="3" t="str">
        <f>IF(AND($A692&lt;&gt;"",L$1&lt;&gt;""),SUMIFS(VM,Fecha,$A692,Linea,VLOOKUP(L$1,Data!$AP:$AR,3,FALSE),Cuenta,VLOOKUP(L$1,Data!$AP:$AR,2,FALSE))+SUMIFS(FX,Fecha,$A692,Linea,VLOOKUP(L$1,Data!$AP:$AR,3,FALSE),Cuenta,VLOOKUP(L$1,Data!$AP:$AR,2,FALSE))+L691,"")</f>
        <v/>
      </c>
      <c r="M692" s="3" t="str">
        <f>IF(AND($A692&lt;&gt;"",M$1&lt;&gt;""),SUMIFS(VM,Fecha,$A692,Linea,VLOOKUP(M$1,Data!$AP:$AR,3,FALSE),Cuenta,VLOOKUP(M$1,Data!$AP:$AR,2,FALSE))+SUMIFS(FX,Fecha,$A692,Linea,VLOOKUP(M$1,Data!$AP:$AR,3,FALSE),Cuenta,VLOOKUP(M$1,Data!$AP:$AR,2,FALSE))+M691,"")</f>
        <v/>
      </c>
      <c r="N692" s="3" t="str">
        <f>IF(AND($A692&lt;&gt;"",N$1&lt;&gt;""),SUMIFS(VM,Fecha,$A692,Linea,VLOOKUP(N$1,Data!$AP:$AR,3,FALSE),Cuenta,VLOOKUP(N$1,Data!$AP:$AR,2,FALSE))+SUMIFS(FX,Fecha,$A692,Linea,VLOOKUP(N$1,Data!$AP:$AR,3,FALSE),Cuenta,VLOOKUP(N$1,Data!$AP:$AR,2,FALSE))+N691,"")</f>
        <v/>
      </c>
    </row>
    <row r="693" spans="2:14" x14ac:dyDescent="0.25">
      <c r="B693" s="3" t="str">
        <f>IF(AND($A693&lt;&gt;"",B$1&lt;&gt;""),SUMIFS(VM,Fecha,$A693,Linea,VLOOKUP(B$1,Data!$AP:$AR,3,FALSE),Cuenta,VLOOKUP(B$1,Data!$AP:$AR,2,FALSE))+SUMIFS(FX,Fecha,$A693,Linea,VLOOKUP(B$1,Data!$AP:$AR,3,FALSE),Cuenta,VLOOKUP(B$1,Data!$AP:$AR,2,FALSE))+B692,"")</f>
        <v/>
      </c>
      <c r="C693" s="3" t="str">
        <f>IF(AND($A693&lt;&gt;"",C$1&lt;&gt;""),SUMIFS(VM,Fecha,$A693,Linea,VLOOKUP(C$1,Data!$AP:$AR,3,FALSE),Cuenta,VLOOKUP(C$1,Data!$AP:$AR,2,FALSE))+SUMIFS(FX,Fecha,$A693,Linea,VLOOKUP(C$1,Data!$AP:$AR,3,FALSE),Cuenta,VLOOKUP(C$1,Data!$AP:$AR,2,FALSE))+C692,"")</f>
        <v/>
      </c>
      <c r="D693" s="3" t="str">
        <f>IF(AND($A693&lt;&gt;"",D$1&lt;&gt;""),SUMIFS(VM,Fecha,$A693,Linea,VLOOKUP(D$1,Data!$AP:$AR,3,FALSE),Cuenta,VLOOKUP(D$1,Data!$AP:$AR,2,FALSE))+SUMIFS(FX,Fecha,$A693,Linea,VLOOKUP(D$1,Data!$AP:$AR,3,FALSE),Cuenta,VLOOKUP(D$1,Data!$AP:$AR,2,FALSE))+D692,"")</f>
        <v/>
      </c>
      <c r="E693" s="3" t="str">
        <f>IF(AND($A693&lt;&gt;"",E$1&lt;&gt;""),SUMIFS(VM,Fecha,$A693,Linea,VLOOKUP(E$1,Data!$AP:$AR,3,FALSE),Cuenta,VLOOKUP(E$1,Data!$AP:$AR,2,FALSE))+SUMIFS(FX,Fecha,$A693,Linea,VLOOKUP(E$1,Data!$AP:$AR,3,FALSE),Cuenta,VLOOKUP(E$1,Data!$AP:$AR,2,FALSE))+E692,"")</f>
        <v/>
      </c>
      <c r="F693" s="3" t="str">
        <f>IF(AND($A693&lt;&gt;"",F$1&lt;&gt;""),SUMIFS(VM,Fecha,$A693,Linea,VLOOKUP(F$1,Data!$AP:$AR,3,FALSE),Cuenta,VLOOKUP(F$1,Data!$AP:$AR,2,FALSE))+SUMIFS(FX,Fecha,$A693,Linea,VLOOKUP(F$1,Data!$AP:$AR,3,FALSE),Cuenta,VLOOKUP(F$1,Data!$AP:$AR,2,FALSE))+F692,"")</f>
        <v/>
      </c>
      <c r="G693" s="3" t="str">
        <f>IF(AND($A693&lt;&gt;"",G$1&lt;&gt;""),SUMIFS(VM,Fecha,$A693,Linea,VLOOKUP(G$1,Data!$AP:$AR,3,FALSE),Cuenta,VLOOKUP(G$1,Data!$AP:$AR,2,FALSE))+SUMIFS(FX,Fecha,$A693,Linea,VLOOKUP(G$1,Data!$AP:$AR,3,FALSE),Cuenta,VLOOKUP(G$1,Data!$AP:$AR,2,FALSE))+G692,"")</f>
        <v/>
      </c>
      <c r="H693" s="3" t="str">
        <f>IF(AND($A693&lt;&gt;"",H$1&lt;&gt;""),SUMIFS(VM,Fecha,$A693,Linea,VLOOKUP(H$1,Data!$AP:$AR,3,FALSE),Cuenta,VLOOKUP(H$1,Data!$AP:$AR,2,FALSE))+SUMIFS(FX,Fecha,$A693,Linea,VLOOKUP(H$1,Data!$AP:$AR,3,FALSE),Cuenta,VLOOKUP(H$1,Data!$AP:$AR,2,FALSE))+H692,"")</f>
        <v/>
      </c>
      <c r="I693" s="3" t="str">
        <f>IF(AND($A693&lt;&gt;"",I$1&lt;&gt;""),SUMIFS(VM,Fecha,$A693,Linea,VLOOKUP(I$1,Data!$AP:$AR,3,FALSE),Cuenta,VLOOKUP(I$1,Data!$AP:$AR,2,FALSE))+SUMIFS(FX,Fecha,$A693,Linea,VLOOKUP(I$1,Data!$AP:$AR,3,FALSE),Cuenta,VLOOKUP(I$1,Data!$AP:$AR,2,FALSE))+I692,"")</f>
        <v/>
      </c>
      <c r="J693" s="3" t="str">
        <f>IF(AND($A693&lt;&gt;"",J$1&lt;&gt;""),SUMIFS(VM,Fecha,$A693,Linea,VLOOKUP(J$1,Data!$AP:$AR,3,FALSE),Cuenta,VLOOKUP(J$1,Data!$AP:$AR,2,FALSE))+SUMIFS(FX,Fecha,$A693,Linea,VLOOKUP(J$1,Data!$AP:$AR,3,FALSE),Cuenta,VLOOKUP(J$1,Data!$AP:$AR,2,FALSE))+J692,"")</f>
        <v/>
      </c>
      <c r="K693" s="3" t="str">
        <f>IF(AND($A693&lt;&gt;"",K$1&lt;&gt;""),SUMIFS(VM,Fecha,$A693,Linea,VLOOKUP(K$1,Data!$AP:$AR,3,FALSE),Cuenta,VLOOKUP(K$1,Data!$AP:$AR,2,FALSE))+SUMIFS(FX,Fecha,$A693,Linea,VLOOKUP(K$1,Data!$AP:$AR,3,FALSE),Cuenta,VLOOKUP(K$1,Data!$AP:$AR,2,FALSE))+K692,"")</f>
        <v/>
      </c>
      <c r="L693" s="3" t="str">
        <f>IF(AND($A693&lt;&gt;"",L$1&lt;&gt;""),SUMIFS(VM,Fecha,$A693,Linea,VLOOKUP(L$1,Data!$AP:$AR,3,FALSE),Cuenta,VLOOKUP(L$1,Data!$AP:$AR,2,FALSE))+SUMIFS(FX,Fecha,$A693,Linea,VLOOKUP(L$1,Data!$AP:$AR,3,FALSE),Cuenta,VLOOKUP(L$1,Data!$AP:$AR,2,FALSE))+L692,"")</f>
        <v/>
      </c>
      <c r="M693" s="3" t="str">
        <f>IF(AND($A693&lt;&gt;"",M$1&lt;&gt;""),SUMIFS(VM,Fecha,$A693,Linea,VLOOKUP(M$1,Data!$AP:$AR,3,FALSE),Cuenta,VLOOKUP(M$1,Data!$AP:$AR,2,FALSE))+SUMIFS(FX,Fecha,$A693,Linea,VLOOKUP(M$1,Data!$AP:$AR,3,FALSE),Cuenta,VLOOKUP(M$1,Data!$AP:$AR,2,FALSE))+M692,"")</f>
        <v/>
      </c>
      <c r="N693" s="3" t="str">
        <f>IF(AND($A693&lt;&gt;"",N$1&lt;&gt;""),SUMIFS(VM,Fecha,$A693,Linea,VLOOKUP(N$1,Data!$AP:$AR,3,FALSE),Cuenta,VLOOKUP(N$1,Data!$AP:$AR,2,FALSE))+SUMIFS(FX,Fecha,$A693,Linea,VLOOKUP(N$1,Data!$AP:$AR,3,FALSE),Cuenta,VLOOKUP(N$1,Data!$AP:$AR,2,FALSE))+N692,"")</f>
        <v/>
      </c>
    </row>
    <row r="694" spans="2:14" x14ac:dyDescent="0.25">
      <c r="B694" s="3" t="str">
        <f>IF(AND($A694&lt;&gt;"",B$1&lt;&gt;""),SUMIFS(VM,Fecha,$A694,Linea,VLOOKUP(B$1,Data!$AP:$AR,3,FALSE),Cuenta,VLOOKUP(B$1,Data!$AP:$AR,2,FALSE))+SUMIFS(FX,Fecha,$A694,Linea,VLOOKUP(B$1,Data!$AP:$AR,3,FALSE),Cuenta,VLOOKUP(B$1,Data!$AP:$AR,2,FALSE))+B693,"")</f>
        <v/>
      </c>
      <c r="C694" s="3" t="str">
        <f>IF(AND($A694&lt;&gt;"",C$1&lt;&gt;""),SUMIFS(VM,Fecha,$A694,Linea,VLOOKUP(C$1,Data!$AP:$AR,3,FALSE),Cuenta,VLOOKUP(C$1,Data!$AP:$AR,2,FALSE))+SUMIFS(FX,Fecha,$A694,Linea,VLOOKUP(C$1,Data!$AP:$AR,3,FALSE),Cuenta,VLOOKUP(C$1,Data!$AP:$AR,2,FALSE))+C693,"")</f>
        <v/>
      </c>
      <c r="D694" s="3" t="str">
        <f>IF(AND($A694&lt;&gt;"",D$1&lt;&gt;""),SUMIFS(VM,Fecha,$A694,Linea,VLOOKUP(D$1,Data!$AP:$AR,3,FALSE),Cuenta,VLOOKUP(D$1,Data!$AP:$AR,2,FALSE))+SUMIFS(FX,Fecha,$A694,Linea,VLOOKUP(D$1,Data!$AP:$AR,3,FALSE),Cuenta,VLOOKUP(D$1,Data!$AP:$AR,2,FALSE))+D693,"")</f>
        <v/>
      </c>
      <c r="E694" s="3" t="str">
        <f>IF(AND($A694&lt;&gt;"",E$1&lt;&gt;""),SUMIFS(VM,Fecha,$A694,Linea,VLOOKUP(E$1,Data!$AP:$AR,3,FALSE),Cuenta,VLOOKUP(E$1,Data!$AP:$AR,2,FALSE))+SUMIFS(FX,Fecha,$A694,Linea,VLOOKUP(E$1,Data!$AP:$AR,3,FALSE),Cuenta,VLOOKUP(E$1,Data!$AP:$AR,2,FALSE))+E693,"")</f>
        <v/>
      </c>
      <c r="F694" s="3" t="str">
        <f>IF(AND($A694&lt;&gt;"",F$1&lt;&gt;""),SUMIFS(VM,Fecha,$A694,Linea,VLOOKUP(F$1,Data!$AP:$AR,3,FALSE),Cuenta,VLOOKUP(F$1,Data!$AP:$AR,2,FALSE))+SUMIFS(FX,Fecha,$A694,Linea,VLOOKUP(F$1,Data!$AP:$AR,3,FALSE),Cuenta,VLOOKUP(F$1,Data!$AP:$AR,2,FALSE))+F693,"")</f>
        <v/>
      </c>
      <c r="G694" s="3" t="str">
        <f>IF(AND($A694&lt;&gt;"",G$1&lt;&gt;""),SUMIFS(VM,Fecha,$A694,Linea,VLOOKUP(G$1,Data!$AP:$AR,3,FALSE),Cuenta,VLOOKUP(G$1,Data!$AP:$AR,2,FALSE))+SUMIFS(FX,Fecha,$A694,Linea,VLOOKUP(G$1,Data!$AP:$AR,3,FALSE),Cuenta,VLOOKUP(G$1,Data!$AP:$AR,2,FALSE))+G693,"")</f>
        <v/>
      </c>
      <c r="H694" s="3" t="str">
        <f>IF(AND($A694&lt;&gt;"",H$1&lt;&gt;""),SUMIFS(VM,Fecha,$A694,Linea,VLOOKUP(H$1,Data!$AP:$AR,3,FALSE),Cuenta,VLOOKUP(H$1,Data!$AP:$AR,2,FALSE))+SUMIFS(FX,Fecha,$A694,Linea,VLOOKUP(H$1,Data!$AP:$AR,3,FALSE),Cuenta,VLOOKUP(H$1,Data!$AP:$AR,2,FALSE))+H693,"")</f>
        <v/>
      </c>
      <c r="I694" s="3" t="str">
        <f>IF(AND($A694&lt;&gt;"",I$1&lt;&gt;""),SUMIFS(VM,Fecha,$A694,Linea,VLOOKUP(I$1,Data!$AP:$AR,3,FALSE),Cuenta,VLOOKUP(I$1,Data!$AP:$AR,2,FALSE))+SUMIFS(FX,Fecha,$A694,Linea,VLOOKUP(I$1,Data!$AP:$AR,3,FALSE),Cuenta,VLOOKUP(I$1,Data!$AP:$AR,2,FALSE))+I693,"")</f>
        <v/>
      </c>
      <c r="J694" s="3" t="str">
        <f>IF(AND($A694&lt;&gt;"",J$1&lt;&gt;""),SUMIFS(VM,Fecha,$A694,Linea,VLOOKUP(J$1,Data!$AP:$AR,3,FALSE),Cuenta,VLOOKUP(J$1,Data!$AP:$AR,2,FALSE))+SUMIFS(FX,Fecha,$A694,Linea,VLOOKUP(J$1,Data!$AP:$AR,3,FALSE),Cuenta,VLOOKUP(J$1,Data!$AP:$AR,2,FALSE))+J693,"")</f>
        <v/>
      </c>
      <c r="K694" s="3" t="str">
        <f>IF(AND($A694&lt;&gt;"",K$1&lt;&gt;""),SUMIFS(VM,Fecha,$A694,Linea,VLOOKUP(K$1,Data!$AP:$AR,3,FALSE),Cuenta,VLOOKUP(K$1,Data!$AP:$AR,2,FALSE))+SUMIFS(FX,Fecha,$A694,Linea,VLOOKUP(K$1,Data!$AP:$AR,3,FALSE),Cuenta,VLOOKUP(K$1,Data!$AP:$AR,2,FALSE))+K693,"")</f>
        <v/>
      </c>
      <c r="L694" s="3" t="str">
        <f>IF(AND($A694&lt;&gt;"",L$1&lt;&gt;""),SUMIFS(VM,Fecha,$A694,Linea,VLOOKUP(L$1,Data!$AP:$AR,3,FALSE),Cuenta,VLOOKUP(L$1,Data!$AP:$AR,2,FALSE))+SUMIFS(FX,Fecha,$A694,Linea,VLOOKUP(L$1,Data!$AP:$AR,3,FALSE),Cuenta,VLOOKUP(L$1,Data!$AP:$AR,2,FALSE))+L693,"")</f>
        <v/>
      </c>
      <c r="M694" s="3" t="str">
        <f>IF(AND($A694&lt;&gt;"",M$1&lt;&gt;""),SUMIFS(VM,Fecha,$A694,Linea,VLOOKUP(M$1,Data!$AP:$AR,3,FALSE),Cuenta,VLOOKUP(M$1,Data!$AP:$AR,2,FALSE))+SUMIFS(FX,Fecha,$A694,Linea,VLOOKUP(M$1,Data!$AP:$AR,3,FALSE),Cuenta,VLOOKUP(M$1,Data!$AP:$AR,2,FALSE))+M693,"")</f>
        <v/>
      </c>
      <c r="N694" s="3" t="str">
        <f>IF(AND($A694&lt;&gt;"",N$1&lt;&gt;""),SUMIFS(VM,Fecha,$A694,Linea,VLOOKUP(N$1,Data!$AP:$AR,3,FALSE),Cuenta,VLOOKUP(N$1,Data!$AP:$AR,2,FALSE))+SUMIFS(FX,Fecha,$A694,Linea,VLOOKUP(N$1,Data!$AP:$AR,3,FALSE),Cuenta,VLOOKUP(N$1,Data!$AP:$AR,2,FALSE))+N693,"")</f>
        <v/>
      </c>
    </row>
    <row r="695" spans="2:14" x14ac:dyDescent="0.25">
      <c r="B695" s="3" t="str">
        <f>IF(AND($A695&lt;&gt;"",B$1&lt;&gt;""),SUMIFS(VM,Fecha,$A695,Linea,VLOOKUP(B$1,Data!$AP:$AR,3,FALSE),Cuenta,VLOOKUP(B$1,Data!$AP:$AR,2,FALSE))+SUMIFS(FX,Fecha,$A695,Linea,VLOOKUP(B$1,Data!$AP:$AR,3,FALSE),Cuenta,VLOOKUP(B$1,Data!$AP:$AR,2,FALSE))+B694,"")</f>
        <v/>
      </c>
      <c r="C695" s="3" t="str">
        <f>IF(AND($A695&lt;&gt;"",C$1&lt;&gt;""),SUMIFS(VM,Fecha,$A695,Linea,VLOOKUP(C$1,Data!$AP:$AR,3,FALSE),Cuenta,VLOOKUP(C$1,Data!$AP:$AR,2,FALSE))+SUMIFS(FX,Fecha,$A695,Linea,VLOOKUP(C$1,Data!$AP:$AR,3,FALSE),Cuenta,VLOOKUP(C$1,Data!$AP:$AR,2,FALSE))+C694,"")</f>
        <v/>
      </c>
      <c r="D695" s="3" t="str">
        <f>IF(AND($A695&lt;&gt;"",D$1&lt;&gt;""),SUMIFS(VM,Fecha,$A695,Linea,VLOOKUP(D$1,Data!$AP:$AR,3,FALSE),Cuenta,VLOOKUP(D$1,Data!$AP:$AR,2,FALSE))+SUMIFS(FX,Fecha,$A695,Linea,VLOOKUP(D$1,Data!$AP:$AR,3,FALSE),Cuenta,VLOOKUP(D$1,Data!$AP:$AR,2,FALSE))+D694,"")</f>
        <v/>
      </c>
      <c r="E695" s="3" t="str">
        <f>IF(AND($A695&lt;&gt;"",E$1&lt;&gt;""),SUMIFS(VM,Fecha,$A695,Linea,VLOOKUP(E$1,Data!$AP:$AR,3,FALSE),Cuenta,VLOOKUP(E$1,Data!$AP:$AR,2,FALSE))+SUMIFS(FX,Fecha,$A695,Linea,VLOOKUP(E$1,Data!$AP:$AR,3,FALSE),Cuenta,VLOOKUP(E$1,Data!$AP:$AR,2,FALSE))+E694,"")</f>
        <v/>
      </c>
      <c r="F695" s="3" t="str">
        <f>IF(AND($A695&lt;&gt;"",F$1&lt;&gt;""),SUMIFS(VM,Fecha,$A695,Linea,VLOOKUP(F$1,Data!$AP:$AR,3,FALSE),Cuenta,VLOOKUP(F$1,Data!$AP:$AR,2,FALSE))+SUMIFS(FX,Fecha,$A695,Linea,VLOOKUP(F$1,Data!$AP:$AR,3,FALSE),Cuenta,VLOOKUP(F$1,Data!$AP:$AR,2,FALSE))+F694,"")</f>
        <v/>
      </c>
      <c r="G695" s="3" t="str">
        <f>IF(AND($A695&lt;&gt;"",G$1&lt;&gt;""),SUMIFS(VM,Fecha,$A695,Linea,VLOOKUP(G$1,Data!$AP:$AR,3,FALSE),Cuenta,VLOOKUP(G$1,Data!$AP:$AR,2,FALSE))+SUMIFS(FX,Fecha,$A695,Linea,VLOOKUP(G$1,Data!$AP:$AR,3,FALSE),Cuenta,VLOOKUP(G$1,Data!$AP:$AR,2,FALSE))+G694,"")</f>
        <v/>
      </c>
      <c r="H695" s="3" t="str">
        <f>IF(AND($A695&lt;&gt;"",H$1&lt;&gt;""),SUMIFS(VM,Fecha,$A695,Linea,VLOOKUP(H$1,Data!$AP:$AR,3,FALSE),Cuenta,VLOOKUP(H$1,Data!$AP:$AR,2,FALSE))+SUMIFS(FX,Fecha,$A695,Linea,VLOOKUP(H$1,Data!$AP:$AR,3,FALSE),Cuenta,VLOOKUP(H$1,Data!$AP:$AR,2,FALSE))+H694,"")</f>
        <v/>
      </c>
      <c r="I695" s="3" t="str">
        <f>IF(AND($A695&lt;&gt;"",I$1&lt;&gt;""),SUMIFS(VM,Fecha,$A695,Linea,VLOOKUP(I$1,Data!$AP:$AR,3,FALSE),Cuenta,VLOOKUP(I$1,Data!$AP:$AR,2,FALSE))+SUMIFS(FX,Fecha,$A695,Linea,VLOOKUP(I$1,Data!$AP:$AR,3,FALSE),Cuenta,VLOOKUP(I$1,Data!$AP:$AR,2,FALSE))+I694,"")</f>
        <v/>
      </c>
      <c r="J695" s="3" t="str">
        <f>IF(AND($A695&lt;&gt;"",J$1&lt;&gt;""),SUMIFS(VM,Fecha,$A695,Linea,VLOOKUP(J$1,Data!$AP:$AR,3,FALSE),Cuenta,VLOOKUP(J$1,Data!$AP:$AR,2,FALSE))+SUMIFS(FX,Fecha,$A695,Linea,VLOOKUP(J$1,Data!$AP:$AR,3,FALSE),Cuenta,VLOOKUP(J$1,Data!$AP:$AR,2,FALSE))+J694,"")</f>
        <v/>
      </c>
      <c r="K695" s="3" t="str">
        <f>IF(AND($A695&lt;&gt;"",K$1&lt;&gt;""),SUMIFS(VM,Fecha,$A695,Linea,VLOOKUP(K$1,Data!$AP:$AR,3,FALSE),Cuenta,VLOOKUP(K$1,Data!$AP:$AR,2,FALSE))+SUMIFS(FX,Fecha,$A695,Linea,VLOOKUP(K$1,Data!$AP:$AR,3,FALSE),Cuenta,VLOOKUP(K$1,Data!$AP:$AR,2,FALSE))+K694,"")</f>
        <v/>
      </c>
      <c r="L695" s="3" t="str">
        <f>IF(AND($A695&lt;&gt;"",L$1&lt;&gt;""),SUMIFS(VM,Fecha,$A695,Linea,VLOOKUP(L$1,Data!$AP:$AR,3,FALSE),Cuenta,VLOOKUP(L$1,Data!$AP:$AR,2,FALSE))+SUMIFS(FX,Fecha,$A695,Linea,VLOOKUP(L$1,Data!$AP:$AR,3,FALSE),Cuenta,VLOOKUP(L$1,Data!$AP:$AR,2,FALSE))+L694,"")</f>
        <v/>
      </c>
      <c r="M695" s="3" t="str">
        <f>IF(AND($A695&lt;&gt;"",M$1&lt;&gt;""),SUMIFS(VM,Fecha,$A695,Linea,VLOOKUP(M$1,Data!$AP:$AR,3,FALSE),Cuenta,VLOOKUP(M$1,Data!$AP:$AR,2,FALSE))+SUMIFS(FX,Fecha,$A695,Linea,VLOOKUP(M$1,Data!$AP:$AR,3,FALSE),Cuenta,VLOOKUP(M$1,Data!$AP:$AR,2,FALSE))+M694,"")</f>
        <v/>
      </c>
      <c r="N695" s="3" t="str">
        <f>IF(AND($A695&lt;&gt;"",N$1&lt;&gt;""),SUMIFS(VM,Fecha,$A695,Linea,VLOOKUP(N$1,Data!$AP:$AR,3,FALSE),Cuenta,VLOOKUP(N$1,Data!$AP:$AR,2,FALSE))+SUMIFS(FX,Fecha,$A695,Linea,VLOOKUP(N$1,Data!$AP:$AR,3,FALSE),Cuenta,VLOOKUP(N$1,Data!$AP:$AR,2,FALSE))+N694,"")</f>
        <v/>
      </c>
    </row>
    <row r="696" spans="2:14" x14ac:dyDescent="0.25">
      <c r="B696" s="3" t="str">
        <f>IF(AND($A696&lt;&gt;"",B$1&lt;&gt;""),SUMIFS(VM,Fecha,$A696,Linea,VLOOKUP(B$1,Data!$AP:$AR,3,FALSE),Cuenta,VLOOKUP(B$1,Data!$AP:$AR,2,FALSE))+SUMIFS(FX,Fecha,$A696,Linea,VLOOKUP(B$1,Data!$AP:$AR,3,FALSE),Cuenta,VLOOKUP(B$1,Data!$AP:$AR,2,FALSE))+B695,"")</f>
        <v/>
      </c>
      <c r="C696" s="3" t="str">
        <f>IF(AND($A696&lt;&gt;"",C$1&lt;&gt;""),SUMIFS(VM,Fecha,$A696,Linea,VLOOKUP(C$1,Data!$AP:$AR,3,FALSE),Cuenta,VLOOKUP(C$1,Data!$AP:$AR,2,FALSE))+SUMIFS(FX,Fecha,$A696,Linea,VLOOKUP(C$1,Data!$AP:$AR,3,FALSE),Cuenta,VLOOKUP(C$1,Data!$AP:$AR,2,FALSE))+C695,"")</f>
        <v/>
      </c>
      <c r="D696" s="3" t="str">
        <f>IF(AND($A696&lt;&gt;"",D$1&lt;&gt;""),SUMIFS(VM,Fecha,$A696,Linea,VLOOKUP(D$1,Data!$AP:$AR,3,FALSE),Cuenta,VLOOKUP(D$1,Data!$AP:$AR,2,FALSE))+SUMIFS(FX,Fecha,$A696,Linea,VLOOKUP(D$1,Data!$AP:$AR,3,FALSE),Cuenta,VLOOKUP(D$1,Data!$AP:$AR,2,FALSE))+D695,"")</f>
        <v/>
      </c>
      <c r="E696" s="3" t="str">
        <f>IF(AND($A696&lt;&gt;"",E$1&lt;&gt;""),SUMIFS(VM,Fecha,$A696,Linea,VLOOKUP(E$1,Data!$AP:$AR,3,FALSE),Cuenta,VLOOKUP(E$1,Data!$AP:$AR,2,FALSE))+SUMIFS(FX,Fecha,$A696,Linea,VLOOKUP(E$1,Data!$AP:$AR,3,FALSE),Cuenta,VLOOKUP(E$1,Data!$AP:$AR,2,FALSE))+E695,"")</f>
        <v/>
      </c>
      <c r="F696" s="3" t="str">
        <f>IF(AND($A696&lt;&gt;"",F$1&lt;&gt;""),SUMIFS(VM,Fecha,$A696,Linea,VLOOKUP(F$1,Data!$AP:$AR,3,FALSE),Cuenta,VLOOKUP(F$1,Data!$AP:$AR,2,FALSE))+SUMIFS(FX,Fecha,$A696,Linea,VLOOKUP(F$1,Data!$AP:$AR,3,FALSE),Cuenta,VLOOKUP(F$1,Data!$AP:$AR,2,FALSE))+F695,"")</f>
        <v/>
      </c>
      <c r="G696" s="3" t="str">
        <f>IF(AND($A696&lt;&gt;"",G$1&lt;&gt;""),SUMIFS(VM,Fecha,$A696,Linea,VLOOKUP(G$1,Data!$AP:$AR,3,FALSE),Cuenta,VLOOKUP(G$1,Data!$AP:$AR,2,FALSE))+SUMIFS(FX,Fecha,$A696,Linea,VLOOKUP(G$1,Data!$AP:$AR,3,FALSE),Cuenta,VLOOKUP(G$1,Data!$AP:$AR,2,FALSE))+G695,"")</f>
        <v/>
      </c>
      <c r="H696" s="3" t="str">
        <f>IF(AND($A696&lt;&gt;"",H$1&lt;&gt;""),SUMIFS(VM,Fecha,$A696,Linea,VLOOKUP(H$1,Data!$AP:$AR,3,FALSE),Cuenta,VLOOKUP(H$1,Data!$AP:$AR,2,FALSE))+SUMIFS(FX,Fecha,$A696,Linea,VLOOKUP(H$1,Data!$AP:$AR,3,FALSE),Cuenta,VLOOKUP(H$1,Data!$AP:$AR,2,FALSE))+H695,"")</f>
        <v/>
      </c>
      <c r="I696" s="3" t="str">
        <f>IF(AND($A696&lt;&gt;"",I$1&lt;&gt;""),SUMIFS(VM,Fecha,$A696,Linea,VLOOKUP(I$1,Data!$AP:$AR,3,FALSE),Cuenta,VLOOKUP(I$1,Data!$AP:$AR,2,FALSE))+SUMIFS(FX,Fecha,$A696,Linea,VLOOKUP(I$1,Data!$AP:$AR,3,FALSE),Cuenta,VLOOKUP(I$1,Data!$AP:$AR,2,FALSE))+I695,"")</f>
        <v/>
      </c>
      <c r="J696" s="3" t="str">
        <f>IF(AND($A696&lt;&gt;"",J$1&lt;&gt;""),SUMIFS(VM,Fecha,$A696,Linea,VLOOKUP(J$1,Data!$AP:$AR,3,FALSE),Cuenta,VLOOKUP(J$1,Data!$AP:$AR,2,FALSE))+SUMIFS(FX,Fecha,$A696,Linea,VLOOKUP(J$1,Data!$AP:$AR,3,FALSE),Cuenta,VLOOKUP(J$1,Data!$AP:$AR,2,FALSE))+J695,"")</f>
        <v/>
      </c>
      <c r="K696" s="3" t="str">
        <f>IF(AND($A696&lt;&gt;"",K$1&lt;&gt;""),SUMIFS(VM,Fecha,$A696,Linea,VLOOKUP(K$1,Data!$AP:$AR,3,FALSE),Cuenta,VLOOKUP(K$1,Data!$AP:$AR,2,FALSE))+SUMIFS(FX,Fecha,$A696,Linea,VLOOKUP(K$1,Data!$AP:$AR,3,FALSE),Cuenta,VLOOKUP(K$1,Data!$AP:$AR,2,FALSE))+K695,"")</f>
        <v/>
      </c>
      <c r="L696" s="3" t="str">
        <f>IF(AND($A696&lt;&gt;"",L$1&lt;&gt;""),SUMIFS(VM,Fecha,$A696,Linea,VLOOKUP(L$1,Data!$AP:$AR,3,FALSE),Cuenta,VLOOKUP(L$1,Data!$AP:$AR,2,FALSE))+SUMIFS(FX,Fecha,$A696,Linea,VLOOKUP(L$1,Data!$AP:$AR,3,FALSE),Cuenta,VLOOKUP(L$1,Data!$AP:$AR,2,FALSE))+L695,"")</f>
        <v/>
      </c>
      <c r="M696" s="3" t="str">
        <f>IF(AND($A696&lt;&gt;"",M$1&lt;&gt;""),SUMIFS(VM,Fecha,$A696,Linea,VLOOKUP(M$1,Data!$AP:$AR,3,FALSE),Cuenta,VLOOKUP(M$1,Data!$AP:$AR,2,FALSE))+SUMIFS(FX,Fecha,$A696,Linea,VLOOKUP(M$1,Data!$AP:$AR,3,FALSE),Cuenta,VLOOKUP(M$1,Data!$AP:$AR,2,FALSE))+M695,"")</f>
        <v/>
      </c>
      <c r="N696" s="3" t="str">
        <f>IF(AND($A696&lt;&gt;"",N$1&lt;&gt;""),SUMIFS(VM,Fecha,$A696,Linea,VLOOKUP(N$1,Data!$AP:$AR,3,FALSE),Cuenta,VLOOKUP(N$1,Data!$AP:$AR,2,FALSE))+SUMIFS(FX,Fecha,$A696,Linea,VLOOKUP(N$1,Data!$AP:$AR,3,FALSE),Cuenta,VLOOKUP(N$1,Data!$AP:$AR,2,FALSE))+N695,"")</f>
        <v/>
      </c>
    </row>
    <row r="697" spans="2:14" x14ac:dyDescent="0.25">
      <c r="B697" s="3" t="str">
        <f>IF(AND($A697&lt;&gt;"",B$1&lt;&gt;""),SUMIFS(VM,Fecha,$A697,Linea,VLOOKUP(B$1,Data!$AP:$AR,3,FALSE),Cuenta,VLOOKUP(B$1,Data!$AP:$AR,2,FALSE))+SUMIFS(FX,Fecha,$A697,Linea,VLOOKUP(B$1,Data!$AP:$AR,3,FALSE),Cuenta,VLOOKUP(B$1,Data!$AP:$AR,2,FALSE))+B696,"")</f>
        <v/>
      </c>
      <c r="C697" s="3" t="str">
        <f>IF(AND($A697&lt;&gt;"",C$1&lt;&gt;""),SUMIFS(VM,Fecha,$A697,Linea,VLOOKUP(C$1,Data!$AP:$AR,3,FALSE),Cuenta,VLOOKUP(C$1,Data!$AP:$AR,2,FALSE))+SUMIFS(FX,Fecha,$A697,Linea,VLOOKUP(C$1,Data!$AP:$AR,3,FALSE),Cuenta,VLOOKUP(C$1,Data!$AP:$AR,2,FALSE))+C696,"")</f>
        <v/>
      </c>
      <c r="D697" s="3" t="str">
        <f>IF(AND($A697&lt;&gt;"",D$1&lt;&gt;""),SUMIFS(VM,Fecha,$A697,Linea,VLOOKUP(D$1,Data!$AP:$AR,3,FALSE),Cuenta,VLOOKUP(D$1,Data!$AP:$AR,2,FALSE))+SUMIFS(FX,Fecha,$A697,Linea,VLOOKUP(D$1,Data!$AP:$AR,3,FALSE),Cuenta,VLOOKUP(D$1,Data!$AP:$AR,2,FALSE))+D696,"")</f>
        <v/>
      </c>
      <c r="E697" s="3" t="str">
        <f>IF(AND($A697&lt;&gt;"",E$1&lt;&gt;""),SUMIFS(VM,Fecha,$A697,Linea,VLOOKUP(E$1,Data!$AP:$AR,3,FALSE),Cuenta,VLOOKUP(E$1,Data!$AP:$AR,2,FALSE))+SUMIFS(FX,Fecha,$A697,Linea,VLOOKUP(E$1,Data!$AP:$AR,3,FALSE),Cuenta,VLOOKUP(E$1,Data!$AP:$AR,2,FALSE))+E696,"")</f>
        <v/>
      </c>
      <c r="F697" s="3" t="str">
        <f>IF(AND($A697&lt;&gt;"",F$1&lt;&gt;""),SUMIFS(VM,Fecha,$A697,Linea,VLOOKUP(F$1,Data!$AP:$AR,3,FALSE),Cuenta,VLOOKUP(F$1,Data!$AP:$AR,2,FALSE))+SUMIFS(FX,Fecha,$A697,Linea,VLOOKUP(F$1,Data!$AP:$AR,3,FALSE),Cuenta,VLOOKUP(F$1,Data!$AP:$AR,2,FALSE))+F696,"")</f>
        <v/>
      </c>
      <c r="G697" s="3" t="str">
        <f>IF(AND($A697&lt;&gt;"",G$1&lt;&gt;""),SUMIFS(VM,Fecha,$A697,Linea,VLOOKUP(G$1,Data!$AP:$AR,3,FALSE),Cuenta,VLOOKUP(G$1,Data!$AP:$AR,2,FALSE))+SUMIFS(FX,Fecha,$A697,Linea,VLOOKUP(G$1,Data!$AP:$AR,3,FALSE),Cuenta,VLOOKUP(G$1,Data!$AP:$AR,2,FALSE))+G696,"")</f>
        <v/>
      </c>
      <c r="H697" s="3" t="str">
        <f>IF(AND($A697&lt;&gt;"",H$1&lt;&gt;""),SUMIFS(VM,Fecha,$A697,Linea,VLOOKUP(H$1,Data!$AP:$AR,3,FALSE),Cuenta,VLOOKUP(H$1,Data!$AP:$AR,2,FALSE))+SUMIFS(FX,Fecha,$A697,Linea,VLOOKUP(H$1,Data!$AP:$AR,3,FALSE),Cuenta,VLOOKUP(H$1,Data!$AP:$AR,2,FALSE))+H696,"")</f>
        <v/>
      </c>
      <c r="I697" s="3" t="str">
        <f>IF(AND($A697&lt;&gt;"",I$1&lt;&gt;""),SUMIFS(VM,Fecha,$A697,Linea,VLOOKUP(I$1,Data!$AP:$AR,3,FALSE),Cuenta,VLOOKUP(I$1,Data!$AP:$AR,2,FALSE))+SUMIFS(FX,Fecha,$A697,Linea,VLOOKUP(I$1,Data!$AP:$AR,3,FALSE),Cuenta,VLOOKUP(I$1,Data!$AP:$AR,2,FALSE))+I696,"")</f>
        <v/>
      </c>
      <c r="J697" s="3" t="str">
        <f>IF(AND($A697&lt;&gt;"",J$1&lt;&gt;""),SUMIFS(VM,Fecha,$A697,Linea,VLOOKUP(J$1,Data!$AP:$AR,3,FALSE),Cuenta,VLOOKUP(J$1,Data!$AP:$AR,2,FALSE))+SUMIFS(FX,Fecha,$A697,Linea,VLOOKUP(J$1,Data!$AP:$AR,3,FALSE),Cuenta,VLOOKUP(J$1,Data!$AP:$AR,2,FALSE))+J696,"")</f>
        <v/>
      </c>
      <c r="K697" s="3" t="str">
        <f>IF(AND($A697&lt;&gt;"",K$1&lt;&gt;""),SUMIFS(VM,Fecha,$A697,Linea,VLOOKUP(K$1,Data!$AP:$AR,3,FALSE),Cuenta,VLOOKUP(K$1,Data!$AP:$AR,2,FALSE))+SUMIFS(FX,Fecha,$A697,Linea,VLOOKUP(K$1,Data!$AP:$AR,3,FALSE),Cuenta,VLOOKUP(K$1,Data!$AP:$AR,2,FALSE))+K696,"")</f>
        <v/>
      </c>
      <c r="L697" s="3" t="str">
        <f>IF(AND($A697&lt;&gt;"",L$1&lt;&gt;""),SUMIFS(VM,Fecha,$A697,Linea,VLOOKUP(L$1,Data!$AP:$AR,3,FALSE),Cuenta,VLOOKUP(L$1,Data!$AP:$AR,2,FALSE))+SUMIFS(FX,Fecha,$A697,Linea,VLOOKUP(L$1,Data!$AP:$AR,3,FALSE),Cuenta,VLOOKUP(L$1,Data!$AP:$AR,2,FALSE))+L696,"")</f>
        <v/>
      </c>
      <c r="M697" s="3" t="str">
        <f>IF(AND($A697&lt;&gt;"",M$1&lt;&gt;""),SUMIFS(VM,Fecha,$A697,Linea,VLOOKUP(M$1,Data!$AP:$AR,3,FALSE),Cuenta,VLOOKUP(M$1,Data!$AP:$AR,2,FALSE))+SUMIFS(FX,Fecha,$A697,Linea,VLOOKUP(M$1,Data!$AP:$AR,3,FALSE),Cuenta,VLOOKUP(M$1,Data!$AP:$AR,2,FALSE))+M696,"")</f>
        <v/>
      </c>
      <c r="N697" s="3" t="str">
        <f>IF(AND($A697&lt;&gt;"",N$1&lt;&gt;""),SUMIFS(VM,Fecha,$A697,Linea,VLOOKUP(N$1,Data!$AP:$AR,3,FALSE),Cuenta,VLOOKUP(N$1,Data!$AP:$AR,2,FALSE))+SUMIFS(FX,Fecha,$A697,Linea,VLOOKUP(N$1,Data!$AP:$AR,3,FALSE),Cuenta,VLOOKUP(N$1,Data!$AP:$AR,2,FALSE))+N696,"")</f>
        <v/>
      </c>
    </row>
    <row r="698" spans="2:14" x14ac:dyDescent="0.25">
      <c r="B698" s="3" t="str">
        <f>IF(AND($A698&lt;&gt;"",B$1&lt;&gt;""),SUMIFS(VM,Fecha,$A698,Linea,VLOOKUP(B$1,Data!$AP:$AR,3,FALSE),Cuenta,VLOOKUP(B$1,Data!$AP:$AR,2,FALSE))+SUMIFS(FX,Fecha,$A698,Linea,VLOOKUP(B$1,Data!$AP:$AR,3,FALSE),Cuenta,VLOOKUP(B$1,Data!$AP:$AR,2,FALSE))+B697,"")</f>
        <v/>
      </c>
      <c r="C698" s="3" t="str">
        <f>IF(AND($A698&lt;&gt;"",C$1&lt;&gt;""),SUMIFS(VM,Fecha,$A698,Linea,VLOOKUP(C$1,Data!$AP:$AR,3,FALSE),Cuenta,VLOOKUP(C$1,Data!$AP:$AR,2,FALSE))+SUMIFS(FX,Fecha,$A698,Linea,VLOOKUP(C$1,Data!$AP:$AR,3,FALSE),Cuenta,VLOOKUP(C$1,Data!$AP:$AR,2,FALSE))+C697,"")</f>
        <v/>
      </c>
      <c r="D698" s="3" t="str">
        <f>IF(AND($A698&lt;&gt;"",D$1&lt;&gt;""),SUMIFS(VM,Fecha,$A698,Linea,VLOOKUP(D$1,Data!$AP:$AR,3,FALSE),Cuenta,VLOOKUP(D$1,Data!$AP:$AR,2,FALSE))+SUMIFS(FX,Fecha,$A698,Linea,VLOOKUP(D$1,Data!$AP:$AR,3,FALSE),Cuenta,VLOOKUP(D$1,Data!$AP:$AR,2,FALSE))+D697,"")</f>
        <v/>
      </c>
      <c r="E698" s="3" t="str">
        <f>IF(AND($A698&lt;&gt;"",E$1&lt;&gt;""),SUMIFS(VM,Fecha,$A698,Linea,VLOOKUP(E$1,Data!$AP:$AR,3,FALSE),Cuenta,VLOOKUP(E$1,Data!$AP:$AR,2,FALSE))+SUMIFS(FX,Fecha,$A698,Linea,VLOOKUP(E$1,Data!$AP:$AR,3,FALSE),Cuenta,VLOOKUP(E$1,Data!$AP:$AR,2,FALSE))+E697,"")</f>
        <v/>
      </c>
      <c r="F698" s="3" t="str">
        <f>IF(AND($A698&lt;&gt;"",F$1&lt;&gt;""),SUMIFS(VM,Fecha,$A698,Linea,VLOOKUP(F$1,Data!$AP:$AR,3,FALSE),Cuenta,VLOOKUP(F$1,Data!$AP:$AR,2,FALSE))+SUMIFS(FX,Fecha,$A698,Linea,VLOOKUP(F$1,Data!$AP:$AR,3,FALSE),Cuenta,VLOOKUP(F$1,Data!$AP:$AR,2,FALSE))+F697,"")</f>
        <v/>
      </c>
      <c r="G698" s="3" t="str">
        <f>IF(AND($A698&lt;&gt;"",G$1&lt;&gt;""),SUMIFS(VM,Fecha,$A698,Linea,VLOOKUP(G$1,Data!$AP:$AR,3,FALSE),Cuenta,VLOOKUP(G$1,Data!$AP:$AR,2,FALSE))+SUMIFS(FX,Fecha,$A698,Linea,VLOOKUP(G$1,Data!$AP:$AR,3,FALSE),Cuenta,VLOOKUP(G$1,Data!$AP:$AR,2,FALSE))+G697,"")</f>
        <v/>
      </c>
      <c r="H698" s="3" t="str">
        <f>IF(AND($A698&lt;&gt;"",H$1&lt;&gt;""),SUMIFS(VM,Fecha,$A698,Linea,VLOOKUP(H$1,Data!$AP:$AR,3,FALSE),Cuenta,VLOOKUP(H$1,Data!$AP:$AR,2,FALSE))+SUMIFS(FX,Fecha,$A698,Linea,VLOOKUP(H$1,Data!$AP:$AR,3,FALSE),Cuenta,VLOOKUP(H$1,Data!$AP:$AR,2,FALSE))+H697,"")</f>
        <v/>
      </c>
      <c r="I698" s="3" t="str">
        <f>IF(AND($A698&lt;&gt;"",I$1&lt;&gt;""),SUMIFS(VM,Fecha,$A698,Linea,VLOOKUP(I$1,Data!$AP:$AR,3,FALSE),Cuenta,VLOOKUP(I$1,Data!$AP:$AR,2,FALSE))+SUMIFS(FX,Fecha,$A698,Linea,VLOOKUP(I$1,Data!$AP:$AR,3,FALSE),Cuenta,VLOOKUP(I$1,Data!$AP:$AR,2,FALSE))+I697,"")</f>
        <v/>
      </c>
      <c r="J698" s="3" t="str">
        <f>IF(AND($A698&lt;&gt;"",J$1&lt;&gt;""),SUMIFS(VM,Fecha,$A698,Linea,VLOOKUP(J$1,Data!$AP:$AR,3,FALSE),Cuenta,VLOOKUP(J$1,Data!$AP:$AR,2,FALSE))+SUMIFS(FX,Fecha,$A698,Linea,VLOOKUP(J$1,Data!$AP:$AR,3,FALSE),Cuenta,VLOOKUP(J$1,Data!$AP:$AR,2,FALSE))+J697,"")</f>
        <v/>
      </c>
      <c r="K698" s="3" t="str">
        <f>IF(AND($A698&lt;&gt;"",K$1&lt;&gt;""),SUMIFS(VM,Fecha,$A698,Linea,VLOOKUP(K$1,Data!$AP:$AR,3,FALSE),Cuenta,VLOOKUP(K$1,Data!$AP:$AR,2,FALSE))+SUMIFS(FX,Fecha,$A698,Linea,VLOOKUP(K$1,Data!$AP:$AR,3,FALSE),Cuenta,VLOOKUP(K$1,Data!$AP:$AR,2,FALSE))+K697,"")</f>
        <v/>
      </c>
      <c r="L698" s="3" t="str">
        <f>IF(AND($A698&lt;&gt;"",L$1&lt;&gt;""),SUMIFS(VM,Fecha,$A698,Linea,VLOOKUP(L$1,Data!$AP:$AR,3,FALSE),Cuenta,VLOOKUP(L$1,Data!$AP:$AR,2,FALSE))+SUMIFS(FX,Fecha,$A698,Linea,VLOOKUP(L$1,Data!$AP:$AR,3,FALSE),Cuenta,VLOOKUP(L$1,Data!$AP:$AR,2,FALSE))+L697,"")</f>
        <v/>
      </c>
      <c r="M698" s="3" t="str">
        <f>IF(AND($A698&lt;&gt;"",M$1&lt;&gt;""),SUMIFS(VM,Fecha,$A698,Linea,VLOOKUP(M$1,Data!$AP:$AR,3,FALSE),Cuenta,VLOOKUP(M$1,Data!$AP:$AR,2,FALSE))+SUMIFS(FX,Fecha,$A698,Linea,VLOOKUP(M$1,Data!$AP:$AR,3,FALSE),Cuenta,VLOOKUP(M$1,Data!$AP:$AR,2,FALSE))+M697,"")</f>
        <v/>
      </c>
      <c r="N698" s="3" t="str">
        <f>IF(AND($A698&lt;&gt;"",N$1&lt;&gt;""),SUMIFS(VM,Fecha,$A698,Linea,VLOOKUP(N$1,Data!$AP:$AR,3,FALSE),Cuenta,VLOOKUP(N$1,Data!$AP:$AR,2,FALSE))+SUMIFS(FX,Fecha,$A698,Linea,VLOOKUP(N$1,Data!$AP:$AR,3,FALSE),Cuenta,VLOOKUP(N$1,Data!$AP:$AR,2,FALSE))+N697,"")</f>
        <v/>
      </c>
    </row>
    <row r="699" spans="2:14" x14ac:dyDescent="0.25">
      <c r="B699" s="3" t="str">
        <f>IF(AND($A699&lt;&gt;"",B$1&lt;&gt;""),SUMIFS(VM,Fecha,$A699,Linea,VLOOKUP(B$1,Data!$AP:$AR,3,FALSE),Cuenta,VLOOKUP(B$1,Data!$AP:$AR,2,FALSE))+SUMIFS(FX,Fecha,$A699,Linea,VLOOKUP(B$1,Data!$AP:$AR,3,FALSE),Cuenta,VLOOKUP(B$1,Data!$AP:$AR,2,FALSE))+B698,"")</f>
        <v/>
      </c>
      <c r="C699" s="3" t="str">
        <f>IF(AND($A699&lt;&gt;"",C$1&lt;&gt;""),SUMIFS(VM,Fecha,$A699,Linea,VLOOKUP(C$1,Data!$AP:$AR,3,FALSE),Cuenta,VLOOKUP(C$1,Data!$AP:$AR,2,FALSE))+SUMIFS(FX,Fecha,$A699,Linea,VLOOKUP(C$1,Data!$AP:$AR,3,FALSE),Cuenta,VLOOKUP(C$1,Data!$AP:$AR,2,FALSE))+C698,"")</f>
        <v/>
      </c>
      <c r="D699" s="3" t="str">
        <f>IF(AND($A699&lt;&gt;"",D$1&lt;&gt;""),SUMIFS(VM,Fecha,$A699,Linea,VLOOKUP(D$1,Data!$AP:$AR,3,FALSE),Cuenta,VLOOKUP(D$1,Data!$AP:$AR,2,FALSE))+SUMIFS(FX,Fecha,$A699,Linea,VLOOKUP(D$1,Data!$AP:$AR,3,FALSE),Cuenta,VLOOKUP(D$1,Data!$AP:$AR,2,FALSE))+D698,"")</f>
        <v/>
      </c>
      <c r="E699" s="3" t="str">
        <f>IF(AND($A699&lt;&gt;"",E$1&lt;&gt;""),SUMIFS(VM,Fecha,$A699,Linea,VLOOKUP(E$1,Data!$AP:$AR,3,FALSE),Cuenta,VLOOKUP(E$1,Data!$AP:$AR,2,FALSE))+SUMIFS(FX,Fecha,$A699,Linea,VLOOKUP(E$1,Data!$AP:$AR,3,FALSE),Cuenta,VLOOKUP(E$1,Data!$AP:$AR,2,FALSE))+E698,"")</f>
        <v/>
      </c>
      <c r="F699" s="3" t="str">
        <f>IF(AND($A699&lt;&gt;"",F$1&lt;&gt;""),SUMIFS(VM,Fecha,$A699,Linea,VLOOKUP(F$1,Data!$AP:$AR,3,FALSE),Cuenta,VLOOKUP(F$1,Data!$AP:$AR,2,FALSE))+SUMIFS(FX,Fecha,$A699,Linea,VLOOKUP(F$1,Data!$AP:$AR,3,FALSE),Cuenta,VLOOKUP(F$1,Data!$AP:$AR,2,FALSE))+F698,"")</f>
        <v/>
      </c>
      <c r="G699" s="3" t="str">
        <f>IF(AND($A699&lt;&gt;"",G$1&lt;&gt;""),SUMIFS(VM,Fecha,$A699,Linea,VLOOKUP(G$1,Data!$AP:$AR,3,FALSE),Cuenta,VLOOKUP(G$1,Data!$AP:$AR,2,FALSE))+SUMIFS(FX,Fecha,$A699,Linea,VLOOKUP(G$1,Data!$AP:$AR,3,FALSE),Cuenta,VLOOKUP(G$1,Data!$AP:$AR,2,FALSE))+G698,"")</f>
        <v/>
      </c>
      <c r="H699" s="3" t="str">
        <f>IF(AND($A699&lt;&gt;"",H$1&lt;&gt;""),SUMIFS(VM,Fecha,$A699,Linea,VLOOKUP(H$1,Data!$AP:$AR,3,FALSE),Cuenta,VLOOKUP(H$1,Data!$AP:$AR,2,FALSE))+SUMIFS(FX,Fecha,$A699,Linea,VLOOKUP(H$1,Data!$AP:$AR,3,FALSE),Cuenta,VLOOKUP(H$1,Data!$AP:$AR,2,FALSE))+H698,"")</f>
        <v/>
      </c>
      <c r="I699" s="3" t="str">
        <f>IF(AND($A699&lt;&gt;"",I$1&lt;&gt;""),SUMIFS(VM,Fecha,$A699,Linea,VLOOKUP(I$1,Data!$AP:$AR,3,FALSE),Cuenta,VLOOKUP(I$1,Data!$AP:$AR,2,FALSE))+SUMIFS(FX,Fecha,$A699,Linea,VLOOKUP(I$1,Data!$AP:$AR,3,FALSE),Cuenta,VLOOKUP(I$1,Data!$AP:$AR,2,FALSE))+I698,"")</f>
        <v/>
      </c>
      <c r="J699" s="3" t="str">
        <f>IF(AND($A699&lt;&gt;"",J$1&lt;&gt;""),SUMIFS(VM,Fecha,$A699,Linea,VLOOKUP(J$1,Data!$AP:$AR,3,FALSE),Cuenta,VLOOKUP(J$1,Data!$AP:$AR,2,FALSE))+SUMIFS(FX,Fecha,$A699,Linea,VLOOKUP(J$1,Data!$AP:$AR,3,FALSE),Cuenta,VLOOKUP(J$1,Data!$AP:$AR,2,FALSE))+J698,"")</f>
        <v/>
      </c>
      <c r="K699" s="3" t="str">
        <f>IF(AND($A699&lt;&gt;"",K$1&lt;&gt;""),SUMIFS(VM,Fecha,$A699,Linea,VLOOKUP(K$1,Data!$AP:$AR,3,FALSE),Cuenta,VLOOKUP(K$1,Data!$AP:$AR,2,FALSE))+SUMIFS(FX,Fecha,$A699,Linea,VLOOKUP(K$1,Data!$AP:$AR,3,FALSE),Cuenta,VLOOKUP(K$1,Data!$AP:$AR,2,FALSE))+K698,"")</f>
        <v/>
      </c>
      <c r="L699" s="3" t="str">
        <f>IF(AND($A699&lt;&gt;"",L$1&lt;&gt;""),SUMIFS(VM,Fecha,$A699,Linea,VLOOKUP(L$1,Data!$AP:$AR,3,FALSE),Cuenta,VLOOKUP(L$1,Data!$AP:$AR,2,FALSE))+SUMIFS(FX,Fecha,$A699,Linea,VLOOKUP(L$1,Data!$AP:$AR,3,FALSE),Cuenta,VLOOKUP(L$1,Data!$AP:$AR,2,FALSE))+L698,"")</f>
        <v/>
      </c>
      <c r="M699" s="3" t="str">
        <f>IF(AND($A699&lt;&gt;"",M$1&lt;&gt;""),SUMIFS(VM,Fecha,$A699,Linea,VLOOKUP(M$1,Data!$AP:$AR,3,FALSE),Cuenta,VLOOKUP(M$1,Data!$AP:$AR,2,FALSE))+SUMIFS(FX,Fecha,$A699,Linea,VLOOKUP(M$1,Data!$AP:$AR,3,FALSE),Cuenta,VLOOKUP(M$1,Data!$AP:$AR,2,FALSE))+M698,"")</f>
        <v/>
      </c>
      <c r="N699" s="3" t="str">
        <f>IF(AND($A699&lt;&gt;"",N$1&lt;&gt;""),SUMIFS(VM,Fecha,$A699,Linea,VLOOKUP(N$1,Data!$AP:$AR,3,FALSE),Cuenta,VLOOKUP(N$1,Data!$AP:$AR,2,FALSE))+SUMIFS(FX,Fecha,$A699,Linea,VLOOKUP(N$1,Data!$AP:$AR,3,FALSE),Cuenta,VLOOKUP(N$1,Data!$AP:$AR,2,FALSE))+N698,"")</f>
        <v/>
      </c>
    </row>
    <row r="700" spans="2:14" x14ac:dyDescent="0.25">
      <c r="B700" s="3" t="str">
        <f>IF(AND($A700&lt;&gt;"",B$1&lt;&gt;""),SUMIFS(VM,Fecha,$A700,Linea,VLOOKUP(B$1,Data!$AP:$AR,3,FALSE),Cuenta,VLOOKUP(B$1,Data!$AP:$AR,2,FALSE))+SUMIFS(FX,Fecha,$A700,Linea,VLOOKUP(B$1,Data!$AP:$AR,3,FALSE),Cuenta,VLOOKUP(B$1,Data!$AP:$AR,2,FALSE))+B699,"")</f>
        <v/>
      </c>
      <c r="C700" s="3" t="str">
        <f>IF(AND($A700&lt;&gt;"",C$1&lt;&gt;""),SUMIFS(VM,Fecha,$A700,Linea,VLOOKUP(C$1,Data!$AP:$AR,3,FALSE),Cuenta,VLOOKUP(C$1,Data!$AP:$AR,2,FALSE))+SUMIFS(FX,Fecha,$A700,Linea,VLOOKUP(C$1,Data!$AP:$AR,3,FALSE),Cuenta,VLOOKUP(C$1,Data!$AP:$AR,2,FALSE))+C699,"")</f>
        <v/>
      </c>
      <c r="D700" s="3" t="str">
        <f>IF(AND($A700&lt;&gt;"",D$1&lt;&gt;""),SUMIFS(VM,Fecha,$A700,Linea,VLOOKUP(D$1,Data!$AP:$AR,3,FALSE),Cuenta,VLOOKUP(D$1,Data!$AP:$AR,2,FALSE))+SUMIFS(FX,Fecha,$A700,Linea,VLOOKUP(D$1,Data!$AP:$AR,3,FALSE),Cuenta,VLOOKUP(D$1,Data!$AP:$AR,2,FALSE))+D699,"")</f>
        <v/>
      </c>
      <c r="E700" s="3" t="str">
        <f>IF(AND($A700&lt;&gt;"",E$1&lt;&gt;""),SUMIFS(VM,Fecha,$A700,Linea,VLOOKUP(E$1,Data!$AP:$AR,3,FALSE),Cuenta,VLOOKUP(E$1,Data!$AP:$AR,2,FALSE))+SUMIFS(FX,Fecha,$A700,Linea,VLOOKUP(E$1,Data!$AP:$AR,3,FALSE),Cuenta,VLOOKUP(E$1,Data!$AP:$AR,2,FALSE))+E699,"")</f>
        <v/>
      </c>
      <c r="F700" s="3" t="str">
        <f>IF(AND($A700&lt;&gt;"",F$1&lt;&gt;""),SUMIFS(VM,Fecha,$A700,Linea,VLOOKUP(F$1,Data!$AP:$AR,3,FALSE),Cuenta,VLOOKUP(F$1,Data!$AP:$AR,2,FALSE))+SUMIFS(FX,Fecha,$A700,Linea,VLOOKUP(F$1,Data!$AP:$AR,3,FALSE),Cuenta,VLOOKUP(F$1,Data!$AP:$AR,2,FALSE))+F699,"")</f>
        <v/>
      </c>
      <c r="G700" s="3" t="str">
        <f>IF(AND($A700&lt;&gt;"",G$1&lt;&gt;""),SUMIFS(VM,Fecha,$A700,Linea,VLOOKUP(G$1,Data!$AP:$AR,3,FALSE),Cuenta,VLOOKUP(G$1,Data!$AP:$AR,2,FALSE))+SUMIFS(FX,Fecha,$A700,Linea,VLOOKUP(G$1,Data!$AP:$AR,3,FALSE),Cuenta,VLOOKUP(G$1,Data!$AP:$AR,2,FALSE))+G699,"")</f>
        <v/>
      </c>
      <c r="H700" s="3" t="str">
        <f>IF(AND($A700&lt;&gt;"",H$1&lt;&gt;""),SUMIFS(VM,Fecha,$A700,Linea,VLOOKUP(H$1,Data!$AP:$AR,3,FALSE),Cuenta,VLOOKUP(H$1,Data!$AP:$AR,2,FALSE))+SUMIFS(FX,Fecha,$A700,Linea,VLOOKUP(H$1,Data!$AP:$AR,3,FALSE),Cuenta,VLOOKUP(H$1,Data!$AP:$AR,2,FALSE))+H699,"")</f>
        <v/>
      </c>
      <c r="I700" s="3" t="str">
        <f>IF(AND($A700&lt;&gt;"",I$1&lt;&gt;""),SUMIFS(VM,Fecha,$A700,Linea,VLOOKUP(I$1,Data!$AP:$AR,3,FALSE),Cuenta,VLOOKUP(I$1,Data!$AP:$AR,2,FALSE))+SUMIFS(FX,Fecha,$A700,Linea,VLOOKUP(I$1,Data!$AP:$AR,3,FALSE),Cuenta,VLOOKUP(I$1,Data!$AP:$AR,2,FALSE))+I699,"")</f>
        <v/>
      </c>
      <c r="J700" s="3" t="str">
        <f>IF(AND($A700&lt;&gt;"",J$1&lt;&gt;""),SUMIFS(VM,Fecha,$A700,Linea,VLOOKUP(J$1,Data!$AP:$AR,3,FALSE),Cuenta,VLOOKUP(J$1,Data!$AP:$AR,2,FALSE))+SUMIFS(FX,Fecha,$A700,Linea,VLOOKUP(J$1,Data!$AP:$AR,3,FALSE),Cuenta,VLOOKUP(J$1,Data!$AP:$AR,2,FALSE))+J699,"")</f>
        <v/>
      </c>
      <c r="K700" s="3" t="str">
        <f>IF(AND($A700&lt;&gt;"",K$1&lt;&gt;""),SUMIFS(VM,Fecha,$A700,Linea,VLOOKUP(K$1,Data!$AP:$AR,3,FALSE),Cuenta,VLOOKUP(K$1,Data!$AP:$AR,2,FALSE))+SUMIFS(FX,Fecha,$A700,Linea,VLOOKUP(K$1,Data!$AP:$AR,3,FALSE),Cuenta,VLOOKUP(K$1,Data!$AP:$AR,2,FALSE))+K699,"")</f>
        <v/>
      </c>
      <c r="L700" s="3" t="str">
        <f>IF(AND($A700&lt;&gt;"",L$1&lt;&gt;""),SUMIFS(VM,Fecha,$A700,Linea,VLOOKUP(L$1,Data!$AP:$AR,3,FALSE),Cuenta,VLOOKUP(L$1,Data!$AP:$AR,2,FALSE))+SUMIFS(FX,Fecha,$A700,Linea,VLOOKUP(L$1,Data!$AP:$AR,3,FALSE),Cuenta,VLOOKUP(L$1,Data!$AP:$AR,2,FALSE))+L699,"")</f>
        <v/>
      </c>
      <c r="M700" s="3" t="str">
        <f>IF(AND($A700&lt;&gt;"",M$1&lt;&gt;""),SUMIFS(VM,Fecha,$A700,Linea,VLOOKUP(M$1,Data!$AP:$AR,3,FALSE),Cuenta,VLOOKUP(M$1,Data!$AP:$AR,2,FALSE))+SUMIFS(FX,Fecha,$A700,Linea,VLOOKUP(M$1,Data!$AP:$AR,3,FALSE),Cuenta,VLOOKUP(M$1,Data!$AP:$AR,2,FALSE))+M699,"")</f>
        <v/>
      </c>
      <c r="N700" s="3" t="str">
        <f>IF(AND($A700&lt;&gt;"",N$1&lt;&gt;""),SUMIFS(VM,Fecha,$A700,Linea,VLOOKUP(N$1,Data!$AP:$AR,3,FALSE),Cuenta,VLOOKUP(N$1,Data!$AP:$AR,2,FALSE))+SUMIFS(FX,Fecha,$A700,Linea,VLOOKUP(N$1,Data!$AP:$AR,3,FALSE),Cuenta,VLOOKUP(N$1,Data!$AP:$AR,2,FALSE))+N699,"")</f>
        <v/>
      </c>
    </row>
    <row r="701" spans="2:14" x14ac:dyDescent="0.25">
      <c r="B701" s="3" t="str">
        <f>IF(AND($A701&lt;&gt;"",B$1&lt;&gt;""),SUMIFS(VM,Fecha,$A701,Linea,VLOOKUP(B$1,Data!$AP:$AR,3,FALSE),Cuenta,VLOOKUP(B$1,Data!$AP:$AR,2,FALSE))+SUMIFS(FX,Fecha,$A701,Linea,VLOOKUP(B$1,Data!$AP:$AR,3,FALSE),Cuenta,VLOOKUP(B$1,Data!$AP:$AR,2,FALSE))+B700,"")</f>
        <v/>
      </c>
      <c r="C701" s="3" t="str">
        <f>IF(AND($A701&lt;&gt;"",C$1&lt;&gt;""),SUMIFS(VM,Fecha,$A701,Linea,VLOOKUP(C$1,Data!$AP:$AR,3,FALSE),Cuenta,VLOOKUP(C$1,Data!$AP:$AR,2,FALSE))+SUMIFS(FX,Fecha,$A701,Linea,VLOOKUP(C$1,Data!$AP:$AR,3,FALSE),Cuenta,VLOOKUP(C$1,Data!$AP:$AR,2,FALSE))+C700,"")</f>
        <v/>
      </c>
      <c r="D701" s="3" t="str">
        <f>IF(AND($A701&lt;&gt;"",D$1&lt;&gt;""),SUMIFS(VM,Fecha,$A701,Linea,VLOOKUP(D$1,Data!$AP:$AR,3,FALSE),Cuenta,VLOOKUP(D$1,Data!$AP:$AR,2,FALSE))+SUMIFS(FX,Fecha,$A701,Linea,VLOOKUP(D$1,Data!$AP:$AR,3,FALSE),Cuenta,VLOOKUP(D$1,Data!$AP:$AR,2,FALSE))+D700,"")</f>
        <v/>
      </c>
      <c r="E701" s="3" t="str">
        <f>IF(AND($A701&lt;&gt;"",E$1&lt;&gt;""),SUMIFS(VM,Fecha,$A701,Linea,VLOOKUP(E$1,Data!$AP:$AR,3,FALSE),Cuenta,VLOOKUP(E$1,Data!$AP:$AR,2,FALSE))+SUMIFS(FX,Fecha,$A701,Linea,VLOOKUP(E$1,Data!$AP:$AR,3,FALSE),Cuenta,VLOOKUP(E$1,Data!$AP:$AR,2,FALSE))+E700,"")</f>
        <v/>
      </c>
      <c r="F701" s="3" t="str">
        <f>IF(AND($A701&lt;&gt;"",F$1&lt;&gt;""),SUMIFS(VM,Fecha,$A701,Linea,VLOOKUP(F$1,Data!$AP:$AR,3,FALSE),Cuenta,VLOOKUP(F$1,Data!$AP:$AR,2,FALSE))+SUMIFS(FX,Fecha,$A701,Linea,VLOOKUP(F$1,Data!$AP:$AR,3,FALSE),Cuenta,VLOOKUP(F$1,Data!$AP:$AR,2,FALSE))+F700,"")</f>
        <v/>
      </c>
      <c r="G701" s="3" t="str">
        <f>IF(AND($A701&lt;&gt;"",G$1&lt;&gt;""),SUMIFS(VM,Fecha,$A701,Linea,VLOOKUP(G$1,Data!$AP:$AR,3,FALSE),Cuenta,VLOOKUP(G$1,Data!$AP:$AR,2,FALSE))+SUMIFS(FX,Fecha,$A701,Linea,VLOOKUP(G$1,Data!$AP:$AR,3,FALSE),Cuenta,VLOOKUP(G$1,Data!$AP:$AR,2,FALSE))+G700,"")</f>
        <v/>
      </c>
      <c r="H701" s="3" t="str">
        <f>IF(AND($A701&lt;&gt;"",H$1&lt;&gt;""),SUMIFS(VM,Fecha,$A701,Linea,VLOOKUP(H$1,Data!$AP:$AR,3,FALSE),Cuenta,VLOOKUP(H$1,Data!$AP:$AR,2,FALSE))+SUMIFS(FX,Fecha,$A701,Linea,VLOOKUP(H$1,Data!$AP:$AR,3,FALSE),Cuenta,VLOOKUP(H$1,Data!$AP:$AR,2,FALSE))+H700,"")</f>
        <v/>
      </c>
      <c r="I701" s="3" t="str">
        <f>IF(AND($A701&lt;&gt;"",I$1&lt;&gt;""),SUMIFS(VM,Fecha,$A701,Linea,VLOOKUP(I$1,Data!$AP:$AR,3,FALSE),Cuenta,VLOOKUP(I$1,Data!$AP:$AR,2,FALSE))+SUMIFS(FX,Fecha,$A701,Linea,VLOOKUP(I$1,Data!$AP:$AR,3,FALSE),Cuenta,VLOOKUP(I$1,Data!$AP:$AR,2,FALSE))+I700,"")</f>
        <v/>
      </c>
      <c r="J701" s="3" t="str">
        <f>IF(AND($A701&lt;&gt;"",J$1&lt;&gt;""),SUMIFS(VM,Fecha,$A701,Linea,VLOOKUP(J$1,Data!$AP:$AR,3,FALSE),Cuenta,VLOOKUP(J$1,Data!$AP:$AR,2,FALSE))+SUMIFS(FX,Fecha,$A701,Linea,VLOOKUP(J$1,Data!$AP:$AR,3,FALSE),Cuenta,VLOOKUP(J$1,Data!$AP:$AR,2,FALSE))+J700,"")</f>
        <v/>
      </c>
      <c r="K701" s="3" t="str">
        <f>IF(AND($A701&lt;&gt;"",K$1&lt;&gt;""),SUMIFS(VM,Fecha,$A701,Linea,VLOOKUP(K$1,Data!$AP:$AR,3,FALSE),Cuenta,VLOOKUP(K$1,Data!$AP:$AR,2,FALSE))+SUMIFS(FX,Fecha,$A701,Linea,VLOOKUP(K$1,Data!$AP:$AR,3,FALSE),Cuenta,VLOOKUP(K$1,Data!$AP:$AR,2,FALSE))+K700,"")</f>
        <v/>
      </c>
      <c r="L701" s="3" t="str">
        <f>IF(AND($A701&lt;&gt;"",L$1&lt;&gt;""),SUMIFS(VM,Fecha,$A701,Linea,VLOOKUP(L$1,Data!$AP:$AR,3,FALSE),Cuenta,VLOOKUP(L$1,Data!$AP:$AR,2,FALSE))+SUMIFS(FX,Fecha,$A701,Linea,VLOOKUP(L$1,Data!$AP:$AR,3,FALSE),Cuenta,VLOOKUP(L$1,Data!$AP:$AR,2,FALSE))+L700,"")</f>
        <v/>
      </c>
      <c r="M701" s="3" t="str">
        <f>IF(AND($A701&lt;&gt;"",M$1&lt;&gt;""),SUMIFS(VM,Fecha,$A701,Linea,VLOOKUP(M$1,Data!$AP:$AR,3,FALSE),Cuenta,VLOOKUP(M$1,Data!$AP:$AR,2,FALSE))+SUMIFS(FX,Fecha,$A701,Linea,VLOOKUP(M$1,Data!$AP:$AR,3,FALSE),Cuenta,VLOOKUP(M$1,Data!$AP:$AR,2,FALSE))+M700,"")</f>
        <v/>
      </c>
      <c r="N701" s="3" t="str">
        <f>IF(AND($A701&lt;&gt;"",N$1&lt;&gt;""),SUMIFS(VM,Fecha,$A701,Linea,VLOOKUP(N$1,Data!$AP:$AR,3,FALSE),Cuenta,VLOOKUP(N$1,Data!$AP:$AR,2,FALSE))+SUMIFS(FX,Fecha,$A701,Linea,VLOOKUP(N$1,Data!$AP:$AR,3,FALSE),Cuenta,VLOOKUP(N$1,Data!$AP:$AR,2,FALSE))+N700,"")</f>
        <v/>
      </c>
    </row>
    <row r="702" spans="2:14" x14ac:dyDescent="0.25">
      <c r="B702" s="3" t="str">
        <f>IF(AND($A702&lt;&gt;"",B$1&lt;&gt;""),SUMIFS(VM,Fecha,$A702,Linea,VLOOKUP(B$1,Data!$AP:$AR,3,FALSE),Cuenta,VLOOKUP(B$1,Data!$AP:$AR,2,FALSE))+SUMIFS(FX,Fecha,$A702,Linea,VLOOKUP(B$1,Data!$AP:$AR,3,FALSE),Cuenta,VLOOKUP(B$1,Data!$AP:$AR,2,FALSE))+B701,"")</f>
        <v/>
      </c>
      <c r="C702" s="3" t="str">
        <f>IF(AND($A702&lt;&gt;"",C$1&lt;&gt;""),SUMIFS(VM,Fecha,$A702,Linea,VLOOKUP(C$1,Data!$AP:$AR,3,FALSE),Cuenta,VLOOKUP(C$1,Data!$AP:$AR,2,FALSE))+SUMIFS(FX,Fecha,$A702,Linea,VLOOKUP(C$1,Data!$AP:$AR,3,FALSE),Cuenta,VLOOKUP(C$1,Data!$AP:$AR,2,FALSE))+C701,"")</f>
        <v/>
      </c>
      <c r="D702" s="3" t="str">
        <f>IF(AND($A702&lt;&gt;"",D$1&lt;&gt;""),SUMIFS(VM,Fecha,$A702,Linea,VLOOKUP(D$1,Data!$AP:$AR,3,FALSE),Cuenta,VLOOKUP(D$1,Data!$AP:$AR,2,FALSE))+SUMIFS(FX,Fecha,$A702,Linea,VLOOKUP(D$1,Data!$AP:$AR,3,FALSE),Cuenta,VLOOKUP(D$1,Data!$AP:$AR,2,FALSE))+D701,"")</f>
        <v/>
      </c>
      <c r="E702" s="3" t="str">
        <f>IF(AND($A702&lt;&gt;"",E$1&lt;&gt;""),SUMIFS(VM,Fecha,$A702,Linea,VLOOKUP(E$1,Data!$AP:$AR,3,FALSE),Cuenta,VLOOKUP(E$1,Data!$AP:$AR,2,FALSE))+SUMIFS(FX,Fecha,$A702,Linea,VLOOKUP(E$1,Data!$AP:$AR,3,FALSE),Cuenta,VLOOKUP(E$1,Data!$AP:$AR,2,FALSE))+E701,"")</f>
        <v/>
      </c>
      <c r="F702" s="3" t="str">
        <f>IF(AND($A702&lt;&gt;"",F$1&lt;&gt;""),SUMIFS(VM,Fecha,$A702,Linea,VLOOKUP(F$1,Data!$AP:$AR,3,FALSE),Cuenta,VLOOKUP(F$1,Data!$AP:$AR,2,FALSE))+SUMIFS(FX,Fecha,$A702,Linea,VLOOKUP(F$1,Data!$AP:$AR,3,FALSE),Cuenta,VLOOKUP(F$1,Data!$AP:$AR,2,FALSE))+F701,"")</f>
        <v/>
      </c>
      <c r="G702" s="3" t="str">
        <f>IF(AND($A702&lt;&gt;"",G$1&lt;&gt;""),SUMIFS(VM,Fecha,$A702,Linea,VLOOKUP(G$1,Data!$AP:$AR,3,FALSE),Cuenta,VLOOKUP(G$1,Data!$AP:$AR,2,FALSE))+SUMIFS(FX,Fecha,$A702,Linea,VLOOKUP(G$1,Data!$AP:$AR,3,FALSE),Cuenta,VLOOKUP(G$1,Data!$AP:$AR,2,FALSE))+G701,"")</f>
        <v/>
      </c>
      <c r="H702" s="3" t="str">
        <f>IF(AND($A702&lt;&gt;"",H$1&lt;&gt;""),SUMIFS(VM,Fecha,$A702,Linea,VLOOKUP(H$1,Data!$AP:$AR,3,FALSE),Cuenta,VLOOKUP(H$1,Data!$AP:$AR,2,FALSE))+SUMIFS(FX,Fecha,$A702,Linea,VLOOKUP(H$1,Data!$AP:$AR,3,FALSE),Cuenta,VLOOKUP(H$1,Data!$AP:$AR,2,FALSE))+H701,"")</f>
        <v/>
      </c>
      <c r="I702" s="3" t="str">
        <f>IF(AND($A702&lt;&gt;"",I$1&lt;&gt;""),SUMIFS(VM,Fecha,$A702,Linea,VLOOKUP(I$1,Data!$AP:$AR,3,FALSE),Cuenta,VLOOKUP(I$1,Data!$AP:$AR,2,FALSE))+SUMIFS(FX,Fecha,$A702,Linea,VLOOKUP(I$1,Data!$AP:$AR,3,FALSE),Cuenta,VLOOKUP(I$1,Data!$AP:$AR,2,FALSE))+I701,"")</f>
        <v/>
      </c>
      <c r="J702" s="3" t="str">
        <f>IF(AND($A702&lt;&gt;"",J$1&lt;&gt;""),SUMIFS(VM,Fecha,$A702,Linea,VLOOKUP(J$1,Data!$AP:$AR,3,FALSE),Cuenta,VLOOKUP(J$1,Data!$AP:$AR,2,FALSE))+SUMIFS(FX,Fecha,$A702,Linea,VLOOKUP(J$1,Data!$AP:$AR,3,FALSE),Cuenta,VLOOKUP(J$1,Data!$AP:$AR,2,FALSE))+J701,"")</f>
        <v/>
      </c>
      <c r="K702" s="3" t="str">
        <f>IF(AND($A702&lt;&gt;"",K$1&lt;&gt;""),SUMIFS(VM,Fecha,$A702,Linea,VLOOKUP(K$1,Data!$AP:$AR,3,FALSE),Cuenta,VLOOKUP(K$1,Data!$AP:$AR,2,FALSE))+SUMIFS(FX,Fecha,$A702,Linea,VLOOKUP(K$1,Data!$AP:$AR,3,FALSE),Cuenta,VLOOKUP(K$1,Data!$AP:$AR,2,FALSE))+K701,"")</f>
        <v/>
      </c>
      <c r="L702" s="3" t="str">
        <f>IF(AND($A702&lt;&gt;"",L$1&lt;&gt;""),SUMIFS(VM,Fecha,$A702,Linea,VLOOKUP(L$1,Data!$AP:$AR,3,FALSE),Cuenta,VLOOKUP(L$1,Data!$AP:$AR,2,FALSE))+SUMIFS(FX,Fecha,$A702,Linea,VLOOKUP(L$1,Data!$AP:$AR,3,FALSE),Cuenta,VLOOKUP(L$1,Data!$AP:$AR,2,FALSE))+L701,"")</f>
        <v/>
      </c>
      <c r="M702" s="3" t="str">
        <f>IF(AND($A702&lt;&gt;"",M$1&lt;&gt;""),SUMIFS(VM,Fecha,$A702,Linea,VLOOKUP(M$1,Data!$AP:$AR,3,FALSE),Cuenta,VLOOKUP(M$1,Data!$AP:$AR,2,FALSE))+SUMIFS(FX,Fecha,$A702,Linea,VLOOKUP(M$1,Data!$AP:$AR,3,FALSE),Cuenta,VLOOKUP(M$1,Data!$AP:$AR,2,FALSE))+M701,"")</f>
        <v/>
      </c>
      <c r="N702" s="3" t="str">
        <f>IF(AND($A702&lt;&gt;"",N$1&lt;&gt;""),SUMIFS(VM,Fecha,$A702,Linea,VLOOKUP(N$1,Data!$AP:$AR,3,FALSE),Cuenta,VLOOKUP(N$1,Data!$AP:$AR,2,FALSE))+SUMIFS(FX,Fecha,$A702,Linea,VLOOKUP(N$1,Data!$AP:$AR,3,FALSE),Cuenta,VLOOKUP(N$1,Data!$AP:$AR,2,FALSE))+N701,"")</f>
        <v/>
      </c>
    </row>
    <row r="703" spans="2:14" x14ac:dyDescent="0.25">
      <c r="B703" s="3" t="str">
        <f>IF(AND($A703&lt;&gt;"",B$1&lt;&gt;""),SUMIFS(VM,Fecha,$A703,Linea,VLOOKUP(B$1,Data!$AP:$AR,3,FALSE),Cuenta,VLOOKUP(B$1,Data!$AP:$AR,2,FALSE))+SUMIFS(FX,Fecha,$A703,Linea,VLOOKUP(B$1,Data!$AP:$AR,3,FALSE),Cuenta,VLOOKUP(B$1,Data!$AP:$AR,2,FALSE))+B702,"")</f>
        <v/>
      </c>
      <c r="C703" s="3" t="str">
        <f>IF(AND($A703&lt;&gt;"",C$1&lt;&gt;""),SUMIFS(VM,Fecha,$A703,Linea,VLOOKUP(C$1,Data!$AP:$AR,3,FALSE),Cuenta,VLOOKUP(C$1,Data!$AP:$AR,2,FALSE))+SUMIFS(FX,Fecha,$A703,Linea,VLOOKUP(C$1,Data!$AP:$AR,3,FALSE),Cuenta,VLOOKUP(C$1,Data!$AP:$AR,2,FALSE))+C702,"")</f>
        <v/>
      </c>
      <c r="D703" s="3" t="str">
        <f>IF(AND($A703&lt;&gt;"",D$1&lt;&gt;""),SUMIFS(VM,Fecha,$A703,Linea,VLOOKUP(D$1,Data!$AP:$AR,3,FALSE),Cuenta,VLOOKUP(D$1,Data!$AP:$AR,2,FALSE))+SUMIFS(FX,Fecha,$A703,Linea,VLOOKUP(D$1,Data!$AP:$AR,3,FALSE),Cuenta,VLOOKUP(D$1,Data!$AP:$AR,2,FALSE))+D702,"")</f>
        <v/>
      </c>
      <c r="E703" s="3" t="str">
        <f>IF(AND($A703&lt;&gt;"",E$1&lt;&gt;""),SUMIFS(VM,Fecha,$A703,Linea,VLOOKUP(E$1,Data!$AP:$AR,3,FALSE),Cuenta,VLOOKUP(E$1,Data!$AP:$AR,2,FALSE))+SUMIFS(FX,Fecha,$A703,Linea,VLOOKUP(E$1,Data!$AP:$AR,3,FALSE),Cuenta,VLOOKUP(E$1,Data!$AP:$AR,2,FALSE))+E702,"")</f>
        <v/>
      </c>
      <c r="F703" s="3" t="str">
        <f>IF(AND($A703&lt;&gt;"",F$1&lt;&gt;""),SUMIFS(VM,Fecha,$A703,Linea,VLOOKUP(F$1,Data!$AP:$AR,3,FALSE),Cuenta,VLOOKUP(F$1,Data!$AP:$AR,2,FALSE))+SUMIFS(FX,Fecha,$A703,Linea,VLOOKUP(F$1,Data!$AP:$AR,3,FALSE),Cuenta,VLOOKUP(F$1,Data!$AP:$AR,2,FALSE))+F702,"")</f>
        <v/>
      </c>
      <c r="G703" s="3" t="str">
        <f>IF(AND($A703&lt;&gt;"",G$1&lt;&gt;""),SUMIFS(VM,Fecha,$A703,Linea,VLOOKUP(G$1,Data!$AP:$AR,3,FALSE),Cuenta,VLOOKUP(G$1,Data!$AP:$AR,2,FALSE))+SUMIFS(FX,Fecha,$A703,Linea,VLOOKUP(G$1,Data!$AP:$AR,3,FALSE),Cuenta,VLOOKUP(G$1,Data!$AP:$AR,2,FALSE))+G702,"")</f>
        <v/>
      </c>
      <c r="H703" s="3" t="str">
        <f>IF(AND($A703&lt;&gt;"",H$1&lt;&gt;""),SUMIFS(VM,Fecha,$A703,Linea,VLOOKUP(H$1,Data!$AP:$AR,3,FALSE),Cuenta,VLOOKUP(H$1,Data!$AP:$AR,2,FALSE))+SUMIFS(FX,Fecha,$A703,Linea,VLOOKUP(H$1,Data!$AP:$AR,3,FALSE),Cuenta,VLOOKUP(H$1,Data!$AP:$AR,2,FALSE))+H702,"")</f>
        <v/>
      </c>
      <c r="I703" s="3" t="str">
        <f>IF(AND($A703&lt;&gt;"",I$1&lt;&gt;""),SUMIFS(VM,Fecha,$A703,Linea,VLOOKUP(I$1,Data!$AP:$AR,3,FALSE),Cuenta,VLOOKUP(I$1,Data!$AP:$AR,2,FALSE))+SUMIFS(FX,Fecha,$A703,Linea,VLOOKUP(I$1,Data!$AP:$AR,3,FALSE),Cuenta,VLOOKUP(I$1,Data!$AP:$AR,2,FALSE))+I702,"")</f>
        <v/>
      </c>
      <c r="J703" s="3" t="str">
        <f>IF(AND($A703&lt;&gt;"",J$1&lt;&gt;""),SUMIFS(VM,Fecha,$A703,Linea,VLOOKUP(J$1,Data!$AP:$AR,3,FALSE),Cuenta,VLOOKUP(J$1,Data!$AP:$AR,2,FALSE))+SUMIFS(FX,Fecha,$A703,Linea,VLOOKUP(J$1,Data!$AP:$AR,3,FALSE),Cuenta,VLOOKUP(J$1,Data!$AP:$AR,2,FALSE))+J702,"")</f>
        <v/>
      </c>
      <c r="K703" s="3" t="str">
        <f>IF(AND($A703&lt;&gt;"",K$1&lt;&gt;""),SUMIFS(VM,Fecha,$A703,Linea,VLOOKUP(K$1,Data!$AP:$AR,3,FALSE),Cuenta,VLOOKUP(K$1,Data!$AP:$AR,2,FALSE))+SUMIFS(FX,Fecha,$A703,Linea,VLOOKUP(K$1,Data!$AP:$AR,3,FALSE),Cuenta,VLOOKUP(K$1,Data!$AP:$AR,2,FALSE))+K702,"")</f>
        <v/>
      </c>
      <c r="L703" s="3" t="str">
        <f>IF(AND($A703&lt;&gt;"",L$1&lt;&gt;""),SUMIFS(VM,Fecha,$A703,Linea,VLOOKUP(L$1,Data!$AP:$AR,3,FALSE),Cuenta,VLOOKUP(L$1,Data!$AP:$AR,2,FALSE))+SUMIFS(FX,Fecha,$A703,Linea,VLOOKUP(L$1,Data!$AP:$AR,3,FALSE),Cuenta,VLOOKUP(L$1,Data!$AP:$AR,2,FALSE))+L702,"")</f>
        <v/>
      </c>
      <c r="M703" s="3" t="str">
        <f>IF(AND($A703&lt;&gt;"",M$1&lt;&gt;""),SUMIFS(VM,Fecha,$A703,Linea,VLOOKUP(M$1,Data!$AP:$AR,3,FALSE),Cuenta,VLOOKUP(M$1,Data!$AP:$AR,2,FALSE))+SUMIFS(FX,Fecha,$A703,Linea,VLOOKUP(M$1,Data!$AP:$AR,3,FALSE),Cuenta,VLOOKUP(M$1,Data!$AP:$AR,2,FALSE))+M702,"")</f>
        <v/>
      </c>
      <c r="N703" s="3" t="str">
        <f>IF(AND($A703&lt;&gt;"",N$1&lt;&gt;""),SUMIFS(VM,Fecha,$A703,Linea,VLOOKUP(N$1,Data!$AP:$AR,3,FALSE),Cuenta,VLOOKUP(N$1,Data!$AP:$AR,2,FALSE))+SUMIFS(FX,Fecha,$A703,Linea,VLOOKUP(N$1,Data!$AP:$AR,3,FALSE),Cuenta,VLOOKUP(N$1,Data!$AP:$AR,2,FALSE))+N702,"")</f>
        <v/>
      </c>
    </row>
    <row r="704" spans="2:14" x14ac:dyDescent="0.25">
      <c r="B704" s="3" t="str">
        <f>IF(AND($A704&lt;&gt;"",B$1&lt;&gt;""),SUMIFS(VM,Fecha,$A704,Linea,VLOOKUP(B$1,Data!$AP:$AR,3,FALSE),Cuenta,VLOOKUP(B$1,Data!$AP:$AR,2,FALSE))+SUMIFS(FX,Fecha,$A704,Linea,VLOOKUP(B$1,Data!$AP:$AR,3,FALSE),Cuenta,VLOOKUP(B$1,Data!$AP:$AR,2,FALSE))+B703,"")</f>
        <v/>
      </c>
      <c r="C704" s="3" t="str">
        <f>IF(AND($A704&lt;&gt;"",C$1&lt;&gt;""),SUMIFS(VM,Fecha,$A704,Linea,VLOOKUP(C$1,Data!$AP:$AR,3,FALSE),Cuenta,VLOOKUP(C$1,Data!$AP:$AR,2,FALSE))+SUMIFS(FX,Fecha,$A704,Linea,VLOOKUP(C$1,Data!$AP:$AR,3,FALSE),Cuenta,VLOOKUP(C$1,Data!$AP:$AR,2,FALSE))+C703,"")</f>
        <v/>
      </c>
      <c r="D704" s="3" t="str">
        <f>IF(AND($A704&lt;&gt;"",D$1&lt;&gt;""),SUMIFS(VM,Fecha,$A704,Linea,VLOOKUP(D$1,Data!$AP:$AR,3,FALSE),Cuenta,VLOOKUP(D$1,Data!$AP:$AR,2,FALSE))+SUMIFS(FX,Fecha,$A704,Linea,VLOOKUP(D$1,Data!$AP:$AR,3,FALSE),Cuenta,VLOOKUP(D$1,Data!$AP:$AR,2,FALSE))+D703,"")</f>
        <v/>
      </c>
      <c r="E704" s="3" t="str">
        <f>IF(AND($A704&lt;&gt;"",E$1&lt;&gt;""),SUMIFS(VM,Fecha,$A704,Linea,VLOOKUP(E$1,Data!$AP:$AR,3,FALSE),Cuenta,VLOOKUP(E$1,Data!$AP:$AR,2,FALSE))+SUMIFS(FX,Fecha,$A704,Linea,VLOOKUP(E$1,Data!$AP:$AR,3,FALSE),Cuenta,VLOOKUP(E$1,Data!$AP:$AR,2,FALSE))+E703,"")</f>
        <v/>
      </c>
      <c r="F704" s="3" t="str">
        <f>IF(AND($A704&lt;&gt;"",F$1&lt;&gt;""),SUMIFS(VM,Fecha,$A704,Linea,VLOOKUP(F$1,Data!$AP:$AR,3,FALSE),Cuenta,VLOOKUP(F$1,Data!$AP:$AR,2,FALSE))+SUMIFS(FX,Fecha,$A704,Linea,VLOOKUP(F$1,Data!$AP:$AR,3,FALSE),Cuenta,VLOOKUP(F$1,Data!$AP:$AR,2,FALSE))+F703,"")</f>
        <v/>
      </c>
      <c r="G704" s="3" t="str">
        <f>IF(AND($A704&lt;&gt;"",G$1&lt;&gt;""),SUMIFS(VM,Fecha,$A704,Linea,VLOOKUP(G$1,Data!$AP:$AR,3,FALSE),Cuenta,VLOOKUP(G$1,Data!$AP:$AR,2,FALSE))+SUMIFS(FX,Fecha,$A704,Linea,VLOOKUP(G$1,Data!$AP:$AR,3,FALSE),Cuenta,VLOOKUP(G$1,Data!$AP:$AR,2,FALSE))+G703,"")</f>
        <v/>
      </c>
      <c r="H704" s="3" t="str">
        <f>IF(AND($A704&lt;&gt;"",H$1&lt;&gt;""),SUMIFS(VM,Fecha,$A704,Linea,VLOOKUP(H$1,Data!$AP:$AR,3,FALSE),Cuenta,VLOOKUP(H$1,Data!$AP:$AR,2,FALSE))+SUMIFS(FX,Fecha,$A704,Linea,VLOOKUP(H$1,Data!$AP:$AR,3,FALSE),Cuenta,VLOOKUP(H$1,Data!$AP:$AR,2,FALSE))+H703,"")</f>
        <v/>
      </c>
      <c r="I704" s="3" t="str">
        <f>IF(AND($A704&lt;&gt;"",I$1&lt;&gt;""),SUMIFS(VM,Fecha,$A704,Linea,VLOOKUP(I$1,Data!$AP:$AR,3,FALSE),Cuenta,VLOOKUP(I$1,Data!$AP:$AR,2,FALSE))+SUMIFS(FX,Fecha,$A704,Linea,VLOOKUP(I$1,Data!$AP:$AR,3,FALSE),Cuenta,VLOOKUP(I$1,Data!$AP:$AR,2,FALSE))+I703,"")</f>
        <v/>
      </c>
      <c r="J704" s="3" t="str">
        <f>IF(AND($A704&lt;&gt;"",J$1&lt;&gt;""),SUMIFS(VM,Fecha,$A704,Linea,VLOOKUP(J$1,Data!$AP:$AR,3,FALSE),Cuenta,VLOOKUP(J$1,Data!$AP:$AR,2,FALSE))+SUMIFS(FX,Fecha,$A704,Linea,VLOOKUP(J$1,Data!$AP:$AR,3,FALSE),Cuenta,VLOOKUP(J$1,Data!$AP:$AR,2,FALSE))+J703,"")</f>
        <v/>
      </c>
      <c r="K704" s="3" t="str">
        <f>IF(AND($A704&lt;&gt;"",K$1&lt;&gt;""),SUMIFS(VM,Fecha,$A704,Linea,VLOOKUP(K$1,Data!$AP:$AR,3,FALSE),Cuenta,VLOOKUP(K$1,Data!$AP:$AR,2,FALSE))+SUMIFS(FX,Fecha,$A704,Linea,VLOOKUP(K$1,Data!$AP:$AR,3,FALSE),Cuenta,VLOOKUP(K$1,Data!$AP:$AR,2,FALSE))+K703,"")</f>
        <v/>
      </c>
      <c r="L704" s="3" t="str">
        <f>IF(AND($A704&lt;&gt;"",L$1&lt;&gt;""),SUMIFS(VM,Fecha,$A704,Linea,VLOOKUP(L$1,Data!$AP:$AR,3,FALSE),Cuenta,VLOOKUP(L$1,Data!$AP:$AR,2,FALSE))+SUMIFS(FX,Fecha,$A704,Linea,VLOOKUP(L$1,Data!$AP:$AR,3,FALSE),Cuenta,VLOOKUP(L$1,Data!$AP:$AR,2,FALSE))+L703,"")</f>
        <v/>
      </c>
      <c r="M704" s="3" t="str">
        <f>IF(AND($A704&lt;&gt;"",M$1&lt;&gt;""),SUMIFS(VM,Fecha,$A704,Linea,VLOOKUP(M$1,Data!$AP:$AR,3,FALSE),Cuenta,VLOOKUP(M$1,Data!$AP:$AR,2,FALSE))+SUMIFS(FX,Fecha,$A704,Linea,VLOOKUP(M$1,Data!$AP:$AR,3,FALSE),Cuenta,VLOOKUP(M$1,Data!$AP:$AR,2,FALSE))+M703,"")</f>
        <v/>
      </c>
      <c r="N704" s="3" t="str">
        <f>IF(AND($A704&lt;&gt;"",N$1&lt;&gt;""),SUMIFS(VM,Fecha,$A704,Linea,VLOOKUP(N$1,Data!$AP:$AR,3,FALSE),Cuenta,VLOOKUP(N$1,Data!$AP:$AR,2,FALSE))+SUMIFS(FX,Fecha,$A704,Linea,VLOOKUP(N$1,Data!$AP:$AR,3,FALSE),Cuenta,VLOOKUP(N$1,Data!$AP:$AR,2,FALSE))+N703,"")</f>
        <v/>
      </c>
    </row>
    <row r="705" spans="2:14" x14ac:dyDescent="0.25">
      <c r="B705" s="3" t="str">
        <f>IF(AND($A705&lt;&gt;"",B$1&lt;&gt;""),SUMIFS(VM,Fecha,$A705,Linea,VLOOKUP(B$1,Data!$AP:$AR,3,FALSE),Cuenta,VLOOKUP(B$1,Data!$AP:$AR,2,FALSE))+SUMIFS(FX,Fecha,$A705,Linea,VLOOKUP(B$1,Data!$AP:$AR,3,FALSE),Cuenta,VLOOKUP(B$1,Data!$AP:$AR,2,FALSE))+B704,"")</f>
        <v/>
      </c>
      <c r="C705" s="3" t="str">
        <f>IF(AND($A705&lt;&gt;"",C$1&lt;&gt;""),SUMIFS(VM,Fecha,$A705,Linea,VLOOKUP(C$1,Data!$AP:$AR,3,FALSE),Cuenta,VLOOKUP(C$1,Data!$AP:$AR,2,FALSE))+SUMIFS(FX,Fecha,$A705,Linea,VLOOKUP(C$1,Data!$AP:$AR,3,FALSE),Cuenta,VLOOKUP(C$1,Data!$AP:$AR,2,FALSE))+C704,"")</f>
        <v/>
      </c>
      <c r="D705" s="3" t="str">
        <f>IF(AND($A705&lt;&gt;"",D$1&lt;&gt;""),SUMIFS(VM,Fecha,$A705,Linea,VLOOKUP(D$1,Data!$AP:$AR,3,FALSE),Cuenta,VLOOKUP(D$1,Data!$AP:$AR,2,FALSE))+SUMIFS(FX,Fecha,$A705,Linea,VLOOKUP(D$1,Data!$AP:$AR,3,FALSE),Cuenta,VLOOKUP(D$1,Data!$AP:$AR,2,FALSE))+D704,"")</f>
        <v/>
      </c>
      <c r="E705" s="3" t="str">
        <f>IF(AND($A705&lt;&gt;"",E$1&lt;&gt;""),SUMIFS(VM,Fecha,$A705,Linea,VLOOKUP(E$1,Data!$AP:$AR,3,FALSE),Cuenta,VLOOKUP(E$1,Data!$AP:$AR,2,FALSE))+SUMIFS(FX,Fecha,$A705,Linea,VLOOKUP(E$1,Data!$AP:$AR,3,FALSE),Cuenta,VLOOKUP(E$1,Data!$AP:$AR,2,FALSE))+E704,"")</f>
        <v/>
      </c>
      <c r="F705" s="3" t="str">
        <f>IF(AND($A705&lt;&gt;"",F$1&lt;&gt;""),SUMIFS(VM,Fecha,$A705,Linea,VLOOKUP(F$1,Data!$AP:$AR,3,FALSE),Cuenta,VLOOKUP(F$1,Data!$AP:$AR,2,FALSE))+SUMIFS(FX,Fecha,$A705,Linea,VLOOKUP(F$1,Data!$AP:$AR,3,FALSE),Cuenta,VLOOKUP(F$1,Data!$AP:$AR,2,FALSE))+F704,"")</f>
        <v/>
      </c>
      <c r="G705" s="3" t="str">
        <f>IF(AND($A705&lt;&gt;"",G$1&lt;&gt;""),SUMIFS(VM,Fecha,$A705,Linea,VLOOKUP(G$1,Data!$AP:$AR,3,FALSE),Cuenta,VLOOKUP(G$1,Data!$AP:$AR,2,FALSE))+SUMIFS(FX,Fecha,$A705,Linea,VLOOKUP(G$1,Data!$AP:$AR,3,FALSE),Cuenta,VLOOKUP(G$1,Data!$AP:$AR,2,FALSE))+G704,"")</f>
        <v/>
      </c>
      <c r="H705" s="3" t="str">
        <f>IF(AND($A705&lt;&gt;"",H$1&lt;&gt;""),SUMIFS(VM,Fecha,$A705,Linea,VLOOKUP(H$1,Data!$AP:$AR,3,FALSE),Cuenta,VLOOKUP(H$1,Data!$AP:$AR,2,FALSE))+SUMIFS(FX,Fecha,$A705,Linea,VLOOKUP(H$1,Data!$AP:$AR,3,FALSE),Cuenta,VLOOKUP(H$1,Data!$AP:$AR,2,FALSE))+H704,"")</f>
        <v/>
      </c>
      <c r="I705" s="3" t="str">
        <f>IF(AND($A705&lt;&gt;"",I$1&lt;&gt;""),SUMIFS(VM,Fecha,$A705,Linea,VLOOKUP(I$1,Data!$AP:$AR,3,FALSE),Cuenta,VLOOKUP(I$1,Data!$AP:$AR,2,FALSE))+SUMIFS(FX,Fecha,$A705,Linea,VLOOKUP(I$1,Data!$AP:$AR,3,FALSE),Cuenta,VLOOKUP(I$1,Data!$AP:$AR,2,FALSE))+I704,"")</f>
        <v/>
      </c>
      <c r="J705" s="3" t="str">
        <f>IF(AND($A705&lt;&gt;"",J$1&lt;&gt;""),SUMIFS(VM,Fecha,$A705,Linea,VLOOKUP(J$1,Data!$AP:$AR,3,FALSE),Cuenta,VLOOKUP(J$1,Data!$AP:$AR,2,FALSE))+SUMIFS(FX,Fecha,$A705,Linea,VLOOKUP(J$1,Data!$AP:$AR,3,FALSE),Cuenta,VLOOKUP(J$1,Data!$AP:$AR,2,FALSE))+J704,"")</f>
        <v/>
      </c>
      <c r="K705" s="3" t="str">
        <f>IF(AND($A705&lt;&gt;"",K$1&lt;&gt;""),SUMIFS(VM,Fecha,$A705,Linea,VLOOKUP(K$1,Data!$AP:$AR,3,FALSE),Cuenta,VLOOKUP(K$1,Data!$AP:$AR,2,FALSE))+SUMIFS(FX,Fecha,$A705,Linea,VLOOKUP(K$1,Data!$AP:$AR,3,FALSE),Cuenta,VLOOKUP(K$1,Data!$AP:$AR,2,FALSE))+K704,"")</f>
        <v/>
      </c>
      <c r="L705" s="3" t="str">
        <f>IF(AND($A705&lt;&gt;"",L$1&lt;&gt;""),SUMIFS(VM,Fecha,$A705,Linea,VLOOKUP(L$1,Data!$AP:$AR,3,FALSE),Cuenta,VLOOKUP(L$1,Data!$AP:$AR,2,FALSE))+SUMIFS(FX,Fecha,$A705,Linea,VLOOKUP(L$1,Data!$AP:$AR,3,FALSE),Cuenta,VLOOKUP(L$1,Data!$AP:$AR,2,FALSE))+L704,"")</f>
        <v/>
      </c>
      <c r="M705" s="3" t="str">
        <f>IF(AND($A705&lt;&gt;"",M$1&lt;&gt;""),SUMIFS(VM,Fecha,$A705,Linea,VLOOKUP(M$1,Data!$AP:$AR,3,FALSE),Cuenta,VLOOKUP(M$1,Data!$AP:$AR,2,FALSE))+SUMIFS(FX,Fecha,$A705,Linea,VLOOKUP(M$1,Data!$AP:$AR,3,FALSE),Cuenta,VLOOKUP(M$1,Data!$AP:$AR,2,FALSE))+M704,"")</f>
        <v/>
      </c>
      <c r="N705" s="3" t="str">
        <f>IF(AND($A705&lt;&gt;"",N$1&lt;&gt;""),SUMIFS(VM,Fecha,$A705,Linea,VLOOKUP(N$1,Data!$AP:$AR,3,FALSE),Cuenta,VLOOKUP(N$1,Data!$AP:$AR,2,FALSE))+SUMIFS(FX,Fecha,$A705,Linea,VLOOKUP(N$1,Data!$AP:$AR,3,FALSE),Cuenta,VLOOKUP(N$1,Data!$AP:$AR,2,FALSE))+N704,"")</f>
        <v/>
      </c>
    </row>
    <row r="706" spans="2:14" x14ac:dyDescent="0.25">
      <c r="B706" s="3" t="str">
        <f>IF(AND($A706&lt;&gt;"",B$1&lt;&gt;""),SUMIFS(VM,Fecha,$A706,Linea,VLOOKUP(B$1,Data!$AP:$AR,3,FALSE),Cuenta,VLOOKUP(B$1,Data!$AP:$AR,2,FALSE))+SUMIFS(FX,Fecha,$A706,Linea,VLOOKUP(B$1,Data!$AP:$AR,3,FALSE),Cuenta,VLOOKUP(B$1,Data!$AP:$AR,2,FALSE))+B705,"")</f>
        <v/>
      </c>
      <c r="C706" s="3" t="str">
        <f>IF(AND($A706&lt;&gt;"",C$1&lt;&gt;""),SUMIFS(VM,Fecha,$A706,Linea,VLOOKUP(C$1,Data!$AP:$AR,3,FALSE),Cuenta,VLOOKUP(C$1,Data!$AP:$AR,2,FALSE))+SUMIFS(FX,Fecha,$A706,Linea,VLOOKUP(C$1,Data!$AP:$AR,3,FALSE),Cuenta,VLOOKUP(C$1,Data!$AP:$AR,2,FALSE))+C705,"")</f>
        <v/>
      </c>
      <c r="D706" s="3" t="str">
        <f>IF(AND($A706&lt;&gt;"",D$1&lt;&gt;""),SUMIFS(VM,Fecha,$A706,Linea,VLOOKUP(D$1,Data!$AP:$AR,3,FALSE),Cuenta,VLOOKUP(D$1,Data!$AP:$AR,2,FALSE))+SUMIFS(FX,Fecha,$A706,Linea,VLOOKUP(D$1,Data!$AP:$AR,3,FALSE),Cuenta,VLOOKUP(D$1,Data!$AP:$AR,2,FALSE))+D705,"")</f>
        <v/>
      </c>
      <c r="E706" s="3" t="str">
        <f>IF(AND($A706&lt;&gt;"",E$1&lt;&gt;""),SUMIFS(VM,Fecha,$A706,Linea,VLOOKUP(E$1,Data!$AP:$AR,3,FALSE),Cuenta,VLOOKUP(E$1,Data!$AP:$AR,2,FALSE))+SUMIFS(FX,Fecha,$A706,Linea,VLOOKUP(E$1,Data!$AP:$AR,3,FALSE),Cuenta,VLOOKUP(E$1,Data!$AP:$AR,2,FALSE))+E705,"")</f>
        <v/>
      </c>
      <c r="F706" s="3" t="str">
        <f>IF(AND($A706&lt;&gt;"",F$1&lt;&gt;""),SUMIFS(VM,Fecha,$A706,Linea,VLOOKUP(F$1,Data!$AP:$AR,3,FALSE),Cuenta,VLOOKUP(F$1,Data!$AP:$AR,2,FALSE))+SUMIFS(FX,Fecha,$A706,Linea,VLOOKUP(F$1,Data!$AP:$AR,3,FALSE),Cuenta,VLOOKUP(F$1,Data!$AP:$AR,2,FALSE))+F705,"")</f>
        <v/>
      </c>
      <c r="G706" s="3" t="str">
        <f>IF(AND($A706&lt;&gt;"",G$1&lt;&gt;""),SUMIFS(VM,Fecha,$A706,Linea,VLOOKUP(G$1,Data!$AP:$AR,3,FALSE),Cuenta,VLOOKUP(G$1,Data!$AP:$AR,2,FALSE))+SUMIFS(FX,Fecha,$A706,Linea,VLOOKUP(G$1,Data!$AP:$AR,3,FALSE),Cuenta,VLOOKUP(G$1,Data!$AP:$AR,2,FALSE))+G705,"")</f>
        <v/>
      </c>
      <c r="H706" s="3" t="str">
        <f>IF(AND($A706&lt;&gt;"",H$1&lt;&gt;""),SUMIFS(VM,Fecha,$A706,Linea,VLOOKUP(H$1,Data!$AP:$AR,3,FALSE),Cuenta,VLOOKUP(H$1,Data!$AP:$AR,2,FALSE))+SUMIFS(FX,Fecha,$A706,Linea,VLOOKUP(H$1,Data!$AP:$AR,3,FALSE),Cuenta,VLOOKUP(H$1,Data!$AP:$AR,2,FALSE))+H705,"")</f>
        <v/>
      </c>
      <c r="I706" s="3" t="str">
        <f>IF(AND($A706&lt;&gt;"",I$1&lt;&gt;""),SUMIFS(VM,Fecha,$A706,Linea,VLOOKUP(I$1,Data!$AP:$AR,3,FALSE),Cuenta,VLOOKUP(I$1,Data!$AP:$AR,2,FALSE))+SUMIFS(FX,Fecha,$A706,Linea,VLOOKUP(I$1,Data!$AP:$AR,3,FALSE),Cuenta,VLOOKUP(I$1,Data!$AP:$AR,2,FALSE))+I705,"")</f>
        <v/>
      </c>
      <c r="J706" s="3" t="str">
        <f>IF(AND($A706&lt;&gt;"",J$1&lt;&gt;""),SUMIFS(VM,Fecha,$A706,Linea,VLOOKUP(J$1,Data!$AP:$AR,3,FALSE),Cuenta,VLOOKUP(J$1,Data!$AP:$AR,2,FALSE))+SUMIFS(FX,Fecha,$A706,Linea,VLOOKUP(J$1,Data!$AP:$AR,3,FALSE),Cuenta,VLOOKUP(J$1,Data!$AP:$AR,2,FALSE))+J705,"")</f>
        <v/>
      </c>
      <c r="K706" s="3" t="str">
        <f>IF(AND($A706&lt;&gt;"",K$1&lt;&gt;""),SUMIFS(VM,Fecha,$A706,Linea,VLOOKUP(K$1,Data!$AP:$AR,3,FALSE),Cuenta,VLOOKUP(K$1,Data!$AP:$AR,2,FALSE))+SUMIFS(FX,Fecha,$A706,Linea,VLOOKUP(K$1,Data!$AP:$AR,3,FALSE),Cuenta,VLOOKUP(K$1,Data!$AP:$AR,2,FALSE))+K705,"")</f>
        <v/>
      </c>
      <c r="L706" s="3" t="str">
        <f>IF(AND($A706&lt;&gt;"",L$1&lt;&gt;""),SUMIFS(VM,Fecha,$A706,Linea,VLOOKUP(L$1,Data!$AP:$AR,3,FALSE),Cuenta,VLOOKUP(L$1,Data!$AP:$AR,2,FALSE))+SUMIFS(FX,Fecha,$A706,Linea,VLOOKUP(L$1,Data!$AP:$AR,3,FALSE),Cuenta,VLOOKUP(L$1,Data!$AP:$AR,2,FALSE))+L705,"")</f>
        <v/>
      </c>
      <c r="M706" s="3" t="str">
        <f>IF(AND($A706&lt;&gt;"",M$1&lt;&gt;""),SUMIFS(VM,Fecha,$A706,Linea,VLOOKUP(M$1,Data!$AP:$AR,3,FALSE),Cuenta,VLOOKUP(M$1,Data!$AP:$AR,2,FALSE))+SUMIFS(FX,Fecha,$A706,Linea,VLOOKUP(M$1,Data!$AP:$AR,3,FALSE),Cuenta,VLOOKUP(M$1,Data!$AP:$AR,2,FALSE))+M705,"")</f>
        <v/>
      </c>
      <c r="N706" s="3" t="str">
        <f>IF(AND($A706&lt;&gt;"",N$1&lt;&gt;""),SUMIFS(VM,Fecha,$A706,Linea,VLOOKUP(N$1,Data!$AP:$AR,3,FALSE),Cuenta,VLOOKUP(N$1,Data!$AP:$AR,2,FALSE))+SUMIFS(FX,Fecha,$A706,Linea,VLOOKUP(N$1,Data!$AP:$AR,3,FALSE),Cuenta,VLOOKUP(N$1,Data!$AP:$AR,2,FALSE))+N705,"")</f>
        <v/>
      </c>
    </row>
    <row r="707" spans="2:14" x14ac:dyDescent="0.25">
      <c r="B707" s="3" t="str">
        <f>IF(AND($A707&lt;&gt;"",B$1&lt;&gt;""),SUMIFS(VM,Fecha,$A707,Linea,VLOOKUP(B$1,Data!$AP:$AR,3,FALSE),Cuenta,VLOOKUP(B$1,Data!$AP:$AR,2,FALSE))+SUMIFS(FX,Fecha,$A707,Linea,VLOOKUP(B$1,Data!$AP:$AR,3,FALSE),Cuenta,VLOOKUP(B$1,Data!$AP:$AR,2,FALSE))+B706,"")</f>
        <v/>
      </c>
      <c r="C707" s="3" t="str">
        <f>IF(AND($A707&lt;&gt;"",C$1&lt;&gt;""),SUMIFS(VM,Fecha,$A707,Linea,VLOOKUP(C$1,Data!$AP:$AR,3,FALSE),Cuenta,VLOOKUP(C$1,Data!$AP:$AR,2,FALSE))+SUMIFS(FX,Fecha,$A707,Linea,VLOOKUP(C$1,Data!$AP:$AR,3,FALSE),Cuenta,VLOOKUP(C$1,Data!$AP:$AR,2,FALSE))+C706,"")</f>
        <v/>
      </c>
      <c r="D707" s="3" t="str">
        <f>IF(AND($A707&lt;&gt;"",D$1&lt;&gt;""),SUMIFS(VM,Fecha,$A707,Linea,VLOOKUP(D$1,Data!$AP:$AR,3,FALSE),Cuenta,VLOOKUP(D$1,Data!$AP:$AR,2,FALSE))+SUMIFS(FX,Fecha,$A707,Linea,VLOOKUP(D$1,Data!$AP:$AR,3,FALSE),Cuenta,VLOOKUP(D$1,Data!$AP:$AR,2,FALSE))+D706,"")</f>
        <v/>
      </c>
      <c r="E707" s="3" t="str">
        <f>IF(AND($A707&lt;&gt;"",E$1&lt;&gt;""),SUMIFS(VM,Fecha,$A707,Linea,VLOOKUP(E$1,Data!$AP:$AR,3,FALSE),Cuenta,VLOOKUP(E$1,Data!$AP:$AR,2,FALSE))+SUMIFS(FX,Fecha,$A707,Linea,VLOOKUP(E$1,Data!$AP:$AR,3,FALSE),Cuenta,VLOOKUP(E$1,Data!$AP:$AR,2,FALSE))+E706,"")</f>
        <v/>
      </c>
      <c r="F707" s="3" t="str">
        <f>IF(AND($A707&lt;&gt;"",F$1&lt;&gt;""),SUMIFS(VM,Fecha,$A707,Linea,VLOOKUP(F$1,Data!$AP:$AR,3,FALSE),Cuenta,VLOOKUP(F$1,Data!$AP:$AR,2,FALSE))+SUMIFS(FX,Fecha,$A707,Linea,VLOOKUP(F$1,Data!$AP:$AR,3,FALSE),Cuenta,VLOOKUP(F$1,Data!$AP:$AR,2,FALSE))+F706,"")</f>
        <v/>
      </c>
      <c r="G707" s="3" t="str">
        <f>IF(AND($A707&lt;&gt;"",G$1&lt;&gt;""),SUMIFS(VM,Fecha,$A707,Linea,VLOOKUP(G$1,Data!$AP:$AR,3,FALSE),Cuenta,VLOOKUP(G$1,Data!$AP:$AR,2,FALSE))+SUMIFS(FX,Fecha,$A707,Linea,VLOOKUP(G$1,Data!$AP:$AR,3,FALSE),Cuenta,VLOOKUP(G$1,Data!$AP:$AR,2,FALSE))+G706,"")</f>
        <v/>
      </c>
      <c r="H707" s="3" t="str">
        <f>IF(AND($A707&lt;&gt;"",H$1&lt;&gt;""),SUMIFS(VM,Fecha,$A707,Linea,VLOOKUP(H$1,Data!$AP:$AR,3,FALSE),Cuenta,VLOOKUP(H$1,Data!$AP:$AR,2,FALSE))+SUMIFS(FX,Fecha,$A707,Linea,VLOOKUP(H$1,Data!$AP:$AR,3,FALSE),Cuenta,VLOOKUP(H$1,Data!$AP:$AR,2,FALSE))+H706,"")</f>
        <v/>
      </c>
      <c r="I707" s="3" t="str">
        <f>IF(AND($A707&lt;&gt;"",I$1&lt;&gt;""),SUMIFS(VM,Fecha,$A707,Linea,VLOOKUP(I$1,Data!$AP:$AR,3,FALSE),Cuenta,VLOOKUP(I$1,Data!$AP:$AR,2,FALSE))+SUMIFS(FX,Fecha,$A707,Linea,VLOOKUP(I$1,Data!$AP:$AR,3,FALSE),Cuenta,VLOOKUP(I$1,Data!$AP:$AR,2,FALSE))+I706,"")</f>
        <v/>
      </c>
      <c r="J707" s="3" t="str">
        <f>IF(AND($A707&lt;&gt;"",J$1&lt;&gt;""),SUMIFS(VM,Fecha,$A707,Linea,VLOOKUP(J$1,Data!$AP:$AR,3,FALSE),Cuenta,VLOOKUP(J$1,Data!$AP:$AR,2,FALSE))+SUMIFS(FX,Fecha,$A707,Linea,VLOOKUP(J$1,Data!$AP:$AR,3,FALSE),Cuenta,VLOOKUP(J$1,Data!$AP:$AR,2,FALSE))+J706,"")</f>
        <v/>
      </c>
      <c r="K707" s="3" t="str">
        <f>IF(AND($A707&lt;&gt;"",K$1&lt;&gt;""),SUMIFS(VM,Fecha,$A707,Linea,VLOOKUP(K$1,Data!$AP:$AR,3,FALSE),Cuenta,VLOOKUP(K$1,Data!$AP:$AR,2,FALSE))+SUMIFS(FX,Fecha,$A707,Linea,VLOOKUP(K$1,Data!$AP:$AR,3,FALSE),Cuenta,VLOOKUP(K$1,Data!$AP:$AR,2,FALSE))+K706,"")</f>
        <v/>
      </c>
      <c r="L707" s="3" t="str">
        <f>IF(AND($A707&lt;&gt;"",L$1&lt;&gt;""),SUMIFS(VM,Fecha,$A707,Linea,VLOOKUP(L$1,Data!$AP:$AR,3,FALSE),Cuenta,VLOOKUP(L$1,Data!$AP:$AR,2,FALSE))+SUMIFS(FX,Fecha,$A707,Linea,VLOOKUP(L$1,Data!$AP:$AR,3,FALSE),Cuenta,VLOOKUP(L$1,Data!$AP:$AR,2,FALSE))+L706,"")</f>
        <v/>
      </c>
      <c r="M707" s="3" t="str">
        <f>IF(AND($A707&lt;&gt;"",M$1&lt;&gt;""),SUMIFS(VM,Fecha,$A707,Linea,VLOOKUP(M$1,Data!$AP:$AR,3,FALSE),Cuenta,VLOOKUP(M$1,Data!$AP:$AR,2,FALSE))+SUMIFS(FX,Fecha,$A707,Linea,VLOOKUP(M$1,Data!$AP:$AR,3,FALSE),Cuenta,VLOOKUP(M$1,Data!$AP:$AR,2,FALSE))+M706,"")</f>
        <v/>
      </c>
      <c r="N707" s="3" t="str">
        <f>IF(AND($A707&lt;&gt;"",N$1&lt;&gt;""),SUMIFS(VM,Fecha,$A707,Linea,VLOOKUP(N$1,Data!$AP:$AR,3,FALSE),Cuenta,VLOOKUP(N$1,Data!$AP:$AR,2,FALSE))+SUMIFS(FX,Fecha,$A707,Linea,VLOOKUP(N$1,Data!$AP:$AR,3,FALSE),Cuenta,VLOOKUP(N$1,Data!$AP:$AR,2,FALSE))+N706,"")</f>
        <v/>
      </c>
    </row>
    <row r="708" spans="2:14" x14ac:dyDescent="0.25">
      <c r="B708" s="3" t="str">
        <f>IF(AND($A708&lt;&gt;"",B$1&lt;&gt;""),SUMIFS(VM,Fecha,$A708,Linea,VLOOKUP(B$1,Data!$AP:$AR,3,FALSE),Cuenta,VLOOKUP(B$1,Data!$AP:$AR,2,FALSE))+SUMIFS(FX,Fecha,$A708,Linea,VLOOKUP(B$1,Data!$AP:$AR,3,FALSE),Cuenta,VLOOKUP(B$1,Data!$AP:$AR,2,FALSE))+B707,"")</f>
        <v/>
      </c>
      <c r="C708" s="3" t="str">
        <f>IF(AND($A708&lt;&gt;"",C$1&lt;&gt;""),SUMIFS(VM,Fecha,$A708,Linea,VLOOKUP(C$1,Data!$AP:$AR,3,FALSE),Cuenta,VLOOKUP(C$1,Data!$AP:$AR,2,FALSE))+SUMIFS(FX,Fecha,$A708,Linea,VLOOKUP(C$1,Data!$AP:$AR,3,FALSE),Cuenta,VLOOKUP(C$1,Data!$AP:$AR,2,FALSE))+C707,"")</f>
        <v/>
      </c>
      <c r="D708" s="3" t="str">
        <f>IF(AND($A708&lt;&gt;"",D$1&lt;&gt;""),SUMIFS(VM,Fecha,$A708,Linea,VLOOKUP(D$1,Data!$AP:$AR,3,FALSE),Cuenta,VLOOKUP(D$1,Data!$AP:$AR,2,FALSE))+SUMIFS(FX,Fecha,$A708,Linea,VLOOKUP(D$1,Data!$AP:$AR,3,FALSE),Cuenta,VLOOKUP(D$1,Data!$AP:$AR,2,FALSE))+D707,"")</f>
        <v/>
      </c>
      <c r="E708" s="3" t="str">
        <f>IF(AND($A708&lt;&gt;"",E$1&lt;&gt;""),SUMIFS(VM,Fecha,$A708,Linea,VLOOKUP(E$1,Data!$AP:$AR,3,FALSE),Cuenta,VLOOKUP(E$1,Data!$AP:$AR,2,FALSE))+SUMIFS(FX,Fecha,$A708,Linea,VLOOKUP(E$1,Data!$AP:$AR,3,FALSE),Cuenta,VLOOKUP(E$1,Data!$AP:$AR,2,FALSE))+E707,"")</f>
        <v/>
      </c>
      <c r="F708" s="3" t="str">
        <f>IF(AND($A708&lt;&gt;"",F$1&lt;&gt;""),SUMIFS(VM,Fecha,$A708,Linea,VLOOKUP(F$1,Data!$AP:$AR,3,FALSE),Cuenta,VLOOKUP(F$1,Data!$AP:$AR,2,FALSE))+SUMIFS(FX,Fecha,$A708,Linea,VLOOKUP(F$1,Data!$AP:$AR,3,FALSE),Cuenta,VLOOKUP(F$1,Data!$AP:$AR,2,FALSE))+F707,"")</f>
        <v/>
      </c>
      <c r="G708" s="3" t="str">
        <f>IF(AND($A708&lt;&gt;"",G$1&lt;&gt;""),SUMIFS(VM,Fecha,$A708,Linea,VLOOKUP(G$1,Data!$AP:$AR,3,FALSE),Cuenta,VLOOKUP(G$1,Data!$AP:$AR,2,FALSE))+SUMIFS(FX,Fecha,$A708,Linea,VLOOKUP(G$1,Data!$AP:$AR,3,FALSE),Cuenta,VLOOKUP(G$1,Data!$AP:$AR,2,FALSE))+G707,"")</f>
        <v/>
      </c>
      <c r="H708" s="3" t="str">
        <f>IF(AND($A708&lt;&gt;"",H$1&lt;&gt;""),SUMIFS(VM,Fecha,$A708,Linea,VLOOKUP(H$1,Data!$AP:$AR,3,FALSE),Cuenta,VLOOKUP(H$1,Data!$AP:$AR,2,FALSE))+SUMIFS(FX,Fecha,$A708,Linea,VLOOKUP(H$1,Data!$AP:$AR,3,FALSE),Cuenta,VLOOKUP(H$1,Data!$AP:$AR,2,FALSE))+H707,"")</f>
        <v/>
      </c>
      <c r="I708" s="3" t="str">
        <f>IF(AND($A708&lt;&gt;"",I$1&lt;&gt;""),SUMIFS(VM,Fecha,$A708,Linea,VLOOKUP(I$1,Data!$AP:$AR,3,FALSE),Cuenta,VLOOKUP(I$1,Data!$AP:$AR,2,FALSE))+SUMIFS(FX,Fecha,$A708,Linea,VLOOKUP(I$1,Data!$AP:$AR,3,FALSE),Cuenta,VLOOKUP(I$1,Data!$AP:$AR,2,FALSE))+I707,"")</f>
        <v/>
      </c>
      <c r="J708" s="3" t="str">
        <f>IF(AND($A708&lt;&gt;"",J$1&lt;&gt;""),SUMIFS(VM,Fecha,$A708,Linea,VLOOKUP(J$1,Data!$AP:$AR,3,FALSE),Cuenta,VLOOKUP(J$1,Data!$AP:$AR,2,FALSE))+SUMIFS(FX,Fecha,$A708,Linea,VLOOKUP(J$1,Data!$AP:$AR,3,FALSE),Cuenta,VLOOKUP(J$1,Data!$AP:$AR,2,FALSE))+J707,"")</f>
        <v/>
      </c>
      <c r="K708" s="3" t="str">
        <f>IF(AND($A708&lt;&gt;"",K$1&lt;&gt;""),SUMIFS(VM,Fecha,$A708,Linea,VLOOKUP(K$1,Data!$AP:$AR,3,FALSE),Cuenta,VLOOKUP(K$1,Data!$AP:$AR,2,FALSE))+SUMIFS(FX,Fecha,$A708,Linea,VLOOKUP(K$1,Data!$AP:$AR,3,FALSE),Cuenta,VLOOKUP(K$1,Data!$AP:$AR,2,FALSE))+K707,"")</f>
        <v/>
      </c>
      <c r="L708" s="3" t="str">
        <f>IF(AND($A708&lt;&gt;"",L$1&lt;&gt;""),SUMIFS(VM,Fecha,$A708,Linea,VLOOKUP(L$1,Data!$AP:$AR,3,FALSE),Cuenta,VLOOKUP(L$1,Data!$AP:$AR,2,FALSE))+SUMIFS(FX,Fecha,$A708,Linea,VLOOKUP(L$1,Data!$AP:$AR,3,FALSE),Cuenta,VLOOKUP(L$1,Data!$AP:$AR,2,FALSE))+L707,"")</f>
        <v/>
      </c>
      <c r="M708" s="3" t="str">
        <f>IF(AND($A708&lt;&gt;"",M$1&lt;&gt;""),SUMIFS(VM,Fecha,$A708,Linea,VLOOKUP(M$1,Data!$AP:$AR,3,FALSE),Cuenta,VLOOKUP(M$1,Data!$AP:$AR,2,FALSE))+SUMIFS(FX,Fecha,$A708,Linea,VLOOKUP(M$1,Data!$AP:$AR,3,FALSE),Cuenta,VLOOKUP(M$1,Data!$AP:$AR,2,FALSE))+M707,"")</f>
        <v/>
      </c>
      <c r="N708" s="3" t="str">
        <f>IF(AND($A708&lt;&gt;"",N$1&lt;&gt;""),SUMIFS(VM,Fecha,$A708,Linea,VLOOKUP(N$1,Data!$AP:$AR,3,FALSE),Cuenta,VLOOKUP(N$1,Data!$AP:$AR,2,FALSE))+SUMIFS(FX,Fecha,$A708,Linea,VLOOKUP(N$1,Data!$AP:$AR,3,FALSE),Cuenta,VLOOKUP(N$1,Data!$AP:$AR,2,FALSE))+N707,"")</f>
        <v/>
      </c>
    </row>
    <row r="709" spans="2:14" x14ac:dyDescent="0.25">
      <c r="B709" s="3" t="str">
        <f>IF(AND($A709&lt;&gt;"",B$1&lt;&gt;""),SUMIFS(VM,Fecha,$A709,Linea,VLOOKUP(B$1,Data!$AP:$AR,3,FALSE),Cuenta,VLOOKUP(B$1,Data!$AP:$AR,2,FALSE))+SUMIFS(FX,Fecha,$A709,Linea,VLOOKUP(B$1,Data!$AP:$AR,3,FALSE),Cuenta,VLOOKUP(B$1,Data!$AP:$AR,2,FALSE))+B708,"")</f>
        <v/>
      </c>
      <c r="C709" s="3" t="str">
        <f>IF(AND($A709&lt;&gt;"",C$1&lt;&gt;""),SUMIFS(VM,Fecha,$A709,Linea,VLOOKUP(C$1,Data!$AP:$AR,3,FALSE),Cuenta,VLOOKUP(C$1,Data!$AP:$AR,2,FALSE))+SUMIFS(FX,Fecha,$A709,Linea,VLOOKUP(C$1,Data!$AP:$AR,3,FALSE),Cuenta,VLOOKUP(C$1,Data!$AP:$AR,2,FALSE))+C708,"")</f>
        <v/>
      </c>
      <c r="D709" s="3" t="str">
        <f>IF(AND($A709&lt;&gt;"",D$1&lt;&gt;""),SUMIFS(VM,Fecha,$A709,Linea,VLOOKUP(D$1,Data!$AP:$AR,3,FALSE),Cuenta,VLOOKUP(D$1,Data!$AP:$AR,2,FALSE))+SUMIFS(FX,Fecha,$A709,Linea,VLOOKUP(D$1,Data!$AP:$AR,3,FALSE),Cuenta,VLOOKUP(D$1,Data!$AP:$AR,2,FALSE))+D708,"")</f>
        <v/>
      </c>
      <c r="E709" s="3" t="str">
        <f>IF(AND($A709&lt;&gt;"",E$1&lt;&gt;""),SUMIFS(VM,Fecha,$A709,Linea,VLOOKUP(E$1,Data!$AP:$AR,3,FALSE),Cuenta,VLOOKUP(E$1,Data!$AP:$AR,2,FALSE))+SUMIFS(FX,Fecha,$A709,Linea,VLOOKUP(E$1,Data!$AP:$AR,3,FALSE),Cuenta,VLOOKUP(E$1,Data!$AP:$AR,2,FALSE))+E708,"")</f>
        <v/>
      </c>
      <c r="F709" s="3" t="str">
        <f>IF(AND($A709&lt;&gt;"",F$1&lt;&gt;""),SUMIFS(VM,Fecha,$A709,Linea,VLOOKUP(F$1,Data!$AP:$AR,3,FALSE),Cuenta,VLOOKUP(F$1,Data!$AP:$AR,2,FALSE))+SUMIFS(FX,Fecha,$A709,Linea,VLOOKUP(F$1,Data!$AP:$AR,3,FALSE),Cuenta,VLOOKUP(F$1,Data!$AP:$AR,2,FALSE))+F708,"")</f>
        <v/>
      </c>
      <c r="G709" s="3" t="str">
        <f>IF(AND($A709&lt;&gt;"",G$1&lt;&gt;""),SUMIFS(VM,Fecha,$A709,Linea,VLOOKUP(G$1,Data!$AP:$AR,3,FALSE),Cuenta,VLOOKUP(G$1,Data!$AP:$AR,2,FALSE))+SUMIFS(FX,Fecha,$A709,Linea,VLOOKUP(G$1,Data!$AP:$AR,3,FALSE),Cuenta,VLOOKUP(G$1,Data!$AP:$AR,2,FALSE))+G708,"")</f>
        <v/>
      </c>
      <c r="H709" s="3" t="str">
        <f>IF(AND($A709&lt;&gt;"",H$1&lt;&gt;""),SUMIFS(VM,Fecha,$A709,Linea,VLOOKUP(H$1,Data!$AP:$AR,3,FALSE),Cuenta,VLOOKUP(H$1,Data!$AP:$AR,2,FALSE))+SUMIFS(FX,Fecha,$A709,Linea,VLOOKUP(H$1,Data!$AP:$AR,3,FALSE),Cuenta,VLOOKUP(H$1,Data!$AP:$AR,2,FALSE))+H708,"")</f>
        <v/>
      </c>
      <c r="I709" s="3" t="str">
        <f>IF(AND($A709&lt;&gt;"",I$1&lt;&gt;""),SUMIFS(VM,Fecha,$A709,Linea,VLOOKUP(I$1,Data!$AP:$AR,3,FALSE),Cuenta,VLOOKUP(I$1,Data!$AP:$AR,2,FALSE))+SUMIFS(FX,Fecha,$A709,Linea,VLOOKUP(I$1,Data!$AP:$AR,3,FALSE),Cuenta,VLOOKUP(I$1,Data!$AP:$AR,2,FALSE))+I708,"")</f>
        <v/>
      </c>
      <c r="J709" s="3" t="str">
        <f>IF(AND($A709&lt;&gt;"",J$1&lt;&gt;""),SUMIFS(VM,Fecha,$A709,Linea,VLOOKUP(J$1,Data!$AP:$AR,3,FALSE),Cuenta,VLOOKUP(J$1,Data!$AP:$AR,2,FALSE))+SUMIFS(FX,Fecha,$A709,Linea,VLOOKUP(J$1,Data!$AP:$AR,3,FALSE),Cuenta,VLOOKUP(J$1,Data!$AP:$AR,2,FALSE))+J708,"")</f>
        <v/>
      </c>
      <c r="K709" s="3" t="str">
        <f>IF(AND($A709&lt;&gt;"",K$1&lt;&gt;""),SUMIFS(VM,Fecha,$A709,Linea,VLOOKUP(K$1,Data!$AP:$AR,3,FALSE),Cuenta,VLOOKUP(K$1,Data!$AP:$AR,2,FALSE))+SUMIFS(FX,Fecha,$A709,Linea,VLOOKUP(K$1,Data!$AP:$AR,3,FALSE),Cuenta,VLOOKUP(K$1,Data!$AP:$AR,2,FALSE))+K708,"")</f>
        <v/>
      </c>
      <c r="L709" s="3" t="str">
        <f>IF(AND($A709&lt;&gt;"",L$1&lt;&gt;""),SUMIFS(VM,Fecha,$A709,Linea,VLOOKUP(L$1,Data!$AP:$AR,3,FALSE),Cuenta,VLOOKUP(L$1,Data!$AP:$AR,2,FALSE))+SUMIFS(FX,Fecha,$A709,Linea,VLOOKUP(L$1,Data!$AP:$AR,3,FALSE),Cuenta,VLOOKUP(L$1,Data!$AP:$AR,2,FALSE))+L708,"")</f>
        <v/>
      </c>
      <c r="M709" s="3" t="str">
        <f>IF(AND($A709&lt;&gt;"",M$1&lt;&gt;""),SUMIFS(VM,Fecha,$A709,Linea,VLOOKUP(M$1,Data!$AP:$AR,3,FALSE),Cuenta,VLOOKUP(M$1,Data!$AP:$AR,2,FALSE))+SUMIFS(FX,Fecha,$A709,Linea,VLOOKUP(M$1,Data!$AP:$AR,3,FALSE),Cuenta,VLOOKUP(M$1,Data!$AP:$AR,2,FALSE))+M708,"")</f>
        <v/>
      </c>
      <c r="N709" s="3" t="str">
        <f>IF(AND($A709&lt;&gt;"",N$1&lt;&gt;""),SUMIFS(VM,Fecha,$A709,Linea,VLOOKUP(N$1,Data!$AP:$AR,3,FALSE),Cuenta,VLOOKUP(N$1,Data!$AP:$AR,2,FALSE))+SUMIFS(FX,Fecha,$A709,Linea,VLOOKUP(N$1,Data!$AP:$AR,3,FALSE),Cuenta,VLOOKUP(N$1,Data!$AP:$AR,2,FALSE))+N708,"")</f>
        <v/>
      </c>
    </row>
    <row r="710" spans="2:14" x14ac:dyDescent="0.25">
      <c r="B710" s="3" t="str">
        <f>IF(AND($A710&lt;&gt;"",B$1&lt;&gt;""),SUMIFS(VM,Fecha,$A710,Linea,VLOOKUP(B$1,Data!$AP:$AR,3,FALSE),Cuenta,VLOOKUP(B$1,Data!$AP:$AR,2,FALSE))+SUMIFS(FX,Fecha,$A710,Linea,VLOOKUP(B$1,Data!$AP:$AR,3,FALSE),Cuenta,VLOOKUP(B$1,Data!$AP:$AR,2,FALSE))+B709,"")</f>
        <v/>
      </c>
      <c r="C710" s="3" t="str">
        <f>IF(AND($A710&lt;&gt;"",C$1&lt;&gt;""),SUMIFS(VM,Fecha,$A710,Linea,VLOOKUP(C$1,Data!$AP:$AR,3,FALSE),Cuenta,VLOOKUP(C$1,Data!$AP:$AR,2,FALSE))+SUMIFS(FX,Fecha,$A710,Linea,VLOOKUP(C$1,Data!$AP:$AR,3,FALSE),Cuenta,VLOOKUP(C$1,Data!$AP:$AR,2,FALSE))+C709,"")</f>
        <v/>
      </c>
      <c r="D710" s="3" t="str">
        <f>IF(AND($A710&lt;&gt;"",D$1&lt;&gt;""),SUMIFS(VM,Fecha,$A710,Linea,VLOOKUP(D$1,Data!$AP:$AR,3,FALSE),Cuenta,VLOOKUP(D$1,Data!$AP:$AR,2,FALSE))+SUMIFS(FX,Fecha,$A710,Linea,VLOOKUP(D$1,Data!$AP:$AR,3,FALSE),Cuenta,VLOOKUP(D$1,Data!$AP:$AR,2,FALSE))+D709,"")</f>
        <v/>
      </c>
      <c r="E710" s="3" t="str">
        <f>IF(AND($A710&lt;&gt;"",E$1&lt;&gt;""),SUMIFS(VM,Fecha,$A710,Linea,VLOOKUP(E$1,Data!$AP:$AR,3,FALSE),Cuenta,VLOOKUP(E$1,Data!$AP:$AR,2,FALSE))+SUMIFS(FX,Fecha,$A710,Linea,VLOOKUP(E$1,Data!$AP:$AR,3,FALSE),Cuenta,VLOOKUP(E$1,Data!$AP:$AR,2,FALSE))+E709,"")</f>
        <v/>
      </c>
      <c r="F710" s="3" t="str">
        <f>IF(AND($A710&lt;&gt;"",F$1&lt;&gt;""),SUMIFS(VM,Fecha,$A710,Linea,VLOOKUP(F$1,Data!$AP:$AR,3,FALSE),Cuenta,VLOOKUP(F$1,Data!$AP:$AR,2,FALSE))+SUMIFS(FX,Fecha,$A710,Linea,VLOOKUP(F$1,Data!$AP:$AR,3,FALSE),Cuenta,VLOOKUP(F$1,Data!$AP:$AR,2,FALSE))+F709,"")</f>
        <v/>
      </c>
      <c r="G710" s="3" t="str">
        <f>IF(AND($A710&lt;&gt;"",G$1&lt;&gt;""),SUMIFS(VM,Fecha,$A710,Linea,VLOOKUP(G$1,Data!$AP:$AR,3,FALSE),Cuenta,VLOOKUP(G$1,Data!$AP:$AR,2,FALSE))+SUMIFS(FX,Fecha,$A710,Linea,VLOOKUP(G$1,Data!$AP:$AR,3,FALSE),Cuenta,VLOOKUP(G$1,Data!$AP:$AR,2,FALSE))+G709,"")</f>
        <v/>
      </c>
      <c r="H710" s="3" t="str">
        <f>IF(AND($A710&lt;&gt;"",H$1&lt;&gt;""),SUMIFS(VM,Fecha,$A710,Linea,VLOOKUP(H$1,Data!$AP:$AR,3,FALSE),Cuenta,VLOOKUP(H$1,Data!$AP:$AR,2,FALSE))+SUMIFS(FX,Fecha,$A710,Linea,VLOOKUP(H$1,Data!$AP:$AR,3,FALSE),Cuenta,VLOOKUP(H$1,Data!$AP:$AR,2,FALSE))+H709,"")</f>
        <v/>
      </c>
      <c r="I710" s="3" t="str">
        <f>IF(AND($A710&lt;&gt;"",I$1&lt;&gt;""),SUMIFS(VM,Fecha,$A710,Linea,VLOOKUP(I$1,Data!$AP:$AR,3,FALSE),Cuenta,VLOOKUP(I$1,Data!$AP:$AR,2,FALSE))+SUMIFS(FX,Fecha,$A710,Linea,VLOOKUP(I$1,Data!$AP:$AR,3,FALSE),Cuenta,VLOOKUP(I$1,Data!$AP:$AR,2,FALSE))+I709,"")</f>
        <v/>
      </c>
      <c r="J710" s="3" t="str">
        <f>IF(AND($A710&lt;&gt;"",J$1&lt;&gt;""),SUMIFS(VM,Fecha,$A710,Linea,VLOOKUP(J$1,Data!$AP:$AR,3,FALSE),Cuenta,VLOOKUP(J$1,Data!$AP:$AR,2,FALSE))+SUMIFS(FX,Fecha,$A710,Linea,VLOOKUP(J$1,Data!$AP:$AR,3,FALSE),Cuenta,VLOOKUP(J$1,Data!$AP:$AR,2,FALSE))+J709,"")</f>
        <v/>
      </c>
      <c r="K710" s="3" t="str">
        <f>IF(AND($A710&lt;&gt;"",K$1&lt;&gt;""),SUMIFS(VM,Fecha,$A710,Linea,VLOOKUP(K$1,Data!$AP:$AR,3,FALSE),Cuenta,VLOOKUP(K$1,Data!$AP:$AR,2,FALSE))+SUMIFS(FX,Fecha,$A710,Linea,VLOOKUP(K$1,Data!$AP:$AR,3,FALSE),Cuenta,VLOOKUP(K$1,Data!$AP:$AR,2,FALSE))+K709,"")</f>
        <v/>
      </c>
      <c r="L710" s="3" t="str">
        <f>IF(AND($A710&lt;&gt;"",L$1&lt;&gt;""),SUMIFS(VM,Fecha,$A710,Linea,VLOOKUP(L$1,Data!$AP:$AR,3,FALSE),Cuenta,VLOOKUP(L$1,Data!$AP:$AR,2,FALSE))+SUMIFS(FX,Fecha,$A710,Linea,VLOOKUP(L$1,Data!$AP:$AR,3,FALSE),Cuenta,VLOOKUP(L$1,Data!$AP:$AR,2,FALSE))+L709,"")</f>
        <v/>
      </c>
      <c r="M710" s="3" t="str">
        <f>IF(AND($A710&lt;&gt;"",M$1&lt;&gt;""),SUMIFS(VM,Fecha,$A710,Linea,VLOOKUP(M$1,Data!$AP:$AR,3,FALSE),Cuenta,VLOOKUP(M$1,Data!$AP:$AR,2,FALSE))+SUMIFS(FX,Fecha,$A710,Linea,VLOOKUP(M$1,Data!$AP:$AR,3,FALSE),Cuenta,VLOOKUP(M$1,Data!$AP:$AR,2,FALSE))+M709,"")</f>
        <v/>
      </c>
      <c r="N710" s="3" t="str">
        <f>IF(AND($A710&lt;&gt;"",N$1&lt;&gt;""),SUMIFS(VM,Fecha,$A710,Linea,VLOOKUP(N$1,Data!$AP:$AR,3,FALSE),Cuenta,VLOOKUP(N$1,Data!$AP:$AR,2,FALSE))+SUMIFS(FX,Fecha,$A710,Linea,VLOOKUP(N$1,Data!$AP:$AR,3,FALSE),Cuenta,VLOOKUP(N$1,Data!$AP:$AR,2,FALSE))+N709,"")</f>
        <v/>
      </c>
    </row>
    <row r="711" spans="2:14" x14ac:dyDescent="0.25">
      <c r="B711" s="3" t="str">
        <f>IF(AND($A711&lt;&gt;"",B$1&lt;&gt;""),SUMIFS(VM,Fecha,$A711,Linea,VLOOKUP(B$1,Data!$AP:$AR,3,FALSE),Cuenta,VLOOKUP(B$1,Data!$AP:$AR,2,FALSE))+SUMIFS(FX,Fecha,$A711,Linea,VLOOKUP(B$1,Data!$AP:$AR,3,FALSE),Cuenta,VLOOKUP(B$1,Data!$AP:$AR,2,FALSE))+B710,"")</f>
        <v/>
      </c>
      <c r="C711" s="3" t="str">
        <f>IF(AND($A711&lt;&gt;"",C$1&lt;&gt;""),SUMIFS(VM,Fecha,$A711,Linea,VLOOKUP(C$1,Data!$AP:$AR,3,FALSE),Cuenta,VLOOKUP(C$1,Data!$AP:$AR,2,FALSE))+SUMIFS(FX,Fecha,$A711,Linea,VLOOKUP(C$1,Data!$AP:$AR,3,FALSE),Cuenta,VLOOKUP(C$1,Data!$AP:$AR,2,FALSE))+C710,"")</f>
        <v/>
      </c>
      <c r="D711" s="3" t="str">
        <f>IF(AND($A711&lt;&gt;"",D$1&lt;&gt;""),SUMIFS(VM,Fecha,$A711,Linea,VLOOKUP(D$1,Data!$AP:$AR,3,FALSE),Cuenta,VLOOKUP(D$1,Data!$AP:$AR,2,FALSE))+SUMIFS(FX,Fecha,$A711,Linea,VLOOKUP(D$1,Data!$AP:$AR,3,FALSE),Cuenta,VLOOKUP(D$1,Data!$AP:$AR,2,FALSE))+D710,"")</f>
        <v/>
      </c>
      <c r="E711" s="3" t="str">
        <f>IF(AND($A711&lt;&gt;"",E$1&lt;&gt;""),SUMIFS(VM,Fecha,$A711,Linea,VLOOKUP(E$1,Data!$AP:$AR,3,FALSE),Cuenta,VLOOKUP(E$1,Data!$AP:$AR,2,FALSE))+SUMIFS(FX,Fecha,$A711,Linea,VLOOKUP(E$1,Data!$AP:$AR,3,FALSE),Cuenta,VLOOKUP(E$1,Data!$AP:$AR,2,FALSE))+E710,"")</f>
        <v/>
      </c>
      <c r="F711" s="3" t="str">
        <f>IF(AND($A711&lt;&gt;"",F$1&lt;&gt;""),SUMIFS(VM,Fecha,$A711,Linea,VLOOKUP(F$1,Data!$AP:$AR,3,FALSE),Cuenta,VLOOKUP(F$1,Data!$AP:$AR,2,FALSE))+SUMIFS(FX,Fecha,$A711,Linea,VLOOKUP(F$1,Data!$AP:$AR,3,FALSE),Cuenta,VLOOKUP(F$1,Data!$AP:$AR,2,FALSE))+F710,"")</f>
        <v/>
      </c>
      <c r="G711" s="3" t="str">
        <f>IF(AND($A711&lt;&gt;"",G$1&lt;&gt;""),SUMIFS(VM,Fecha,$A711,Linea,VLOOKUP(G$1,Data!$AP:$AR,3,FALSE),Cuenta,VLOOKUP(G$1,Data!$AP:$AR,2,FALSE))+SUMIFS(FX,Fecha,$A711,Linea,VLOOKUP(G$1,Data!$AP:$AR,3,FALSE),Cuenta,VLOOKUP(G$1,Data!$AP:$AR,2,FALSE))+G710,"")</f>
        <v/>
      </c>
      <c r="H711" s="3" t="str">
        <f>IF(AND($A711&lt;&gt;"",H$1&lt;&gt;""),SUMIFS(VM,Fecha,$A711,Linea,VLOOKUP(H$1,Data!$AP:$AR,3,FALSE),Cuenta,VLOOKUP(H$1,Data!$AP:$AR,2,FALSE))+SUMIFS(FX,Fecha,$A711,Linea,VLOOKUP(H$1,Data!$AP:$AR,3,FALSE),Cuenta,VLOOKUP(H$1,Data!$AP:$AR,2,FALSE))+H710,"")</f>
        <v/>
      </c>
      <c r="I711" s="3" t="str">
        <f>IF(AND($A711&lt;&gt;"",I$1&lt;&gt;""),SUMIFS(VM,Fecha,$A711,Linea,VLOOKUP(I$1,Data!$AP:$AR,3,FALSE),Cuenta,VLOOKUP(I$1,Data!$AP:$AR,2,FALSE))+SUMIFS(FX,Fecha,$A711,Linea,VLOOKUP(I$1,Data!$AP:$AR,3,FALSE),Cuenta,VLOOKUP(I$1,Data!$AP:$AR,2,FALSE))+I710,"")</f>
        <v/>
      </c>
      <c r="J711" s="3" t="str">
        <f>IF(AND($A711&lt;&gt;"",J$1&lt;&gt;""),SUMIFS(VM,Fecha,$A711,Linea,VLOOKUP(J$1,Data!$AP:$AR,3,FALSE),Cuenta,VLOOKUP(J$1,Data!$AP:$AR,2,FALSE))+SUMIFS(FX,Fecha,$A711,Linea,VLOOKUP(J$1,Data!$AP:$AR,3,FALSE),Cuenta,VLOOKUP(J$1,Data!$AP:$AR,2,FALSE))+J710,"")</f>
        <v/>
      </c>
      <c r="K711" s="3" t="str">
        <f>IF(AND($A711&lt;&gt;"",K$1&lt;&gt;""),SUMIFS(VM,Fecha,$A711,Linea,VLOOKUP(K$1,Data!$AP:$AR,3,FALSE),Cuenta,VLOOKUP(K$1,Data!$AP:$AR,2,FALSE))+SUMIFS(FX,Fecha,$A711,Linea,VLOOKUP(K$1,Data!$AP:$AR,3,FALSE),Cuenta,VLOOKUP(K$1,Data!$AP:$AR,2,FALSE))+K710,"")</f>
        <v/>
      </c>
      <c r="L711" s="3" t="str">
        <f>IF(AND($A711&lt;&gt;"",L$1&lt;&gt;""),SUMIFS(VM,Fecha,$A711,Linea,VLOOKUP(L$1,Data!$AP:$AR,3,FALSE),Cuenta,VLOOKUP(L$1,Data!$AP:$AR,2,FALSE))+SUMIFS(FX,Fecha,$A711,Linea,VLOOKUP(L$1,Data!$AP:$AR,3,FALSE),Cuenta,VLOOKUP(L$1,Data!$AP:$AR,2,FALSE))+L710,"")</f>
        <v/>
      </c>
      <c r="M711" s="3" t="str">
        <f>IF(AND($A711&lt;&gt;"",M$1&lt;&gt;""),SUMIFS(VM,Fecha,$A711,Linea,VLOOKUP(M$1,Data!$AP:$AR,3,FALSE),Cuenta,VLOOKUP(M$1,Data!$AP:$AR,2,FALSE))+SUMIFS(FX,Fecha,$A711,Linea,VLOOKUP(M$1,Data!$AP:$AR,3,FALSE),Cuenta,VLOOKUP(M$1,Data!$AP:$AR,2,FALSE))+M710,"")</f>
        <v/>
      </c>
      <c r="N711" s="3" t="str">
        <f>IF(AND($A711&lt;&gt;"",N$1&lt;&gt;""),SUMIFS(VM,Fecha,$A711,Linea,VLOOKUP(N$1,Data!$AP:$AR,3,FALSE),Cuenta,VLOOKUP(N$1,Data!$AP:$AR,2,FALSE))+SUMIFS(FX,Fecha,$A711,Linea,VLOOKUP(N$1,Data!$AP:$AR,3,FALSE),Cuenta,VLOOKUP(N$1,Data!$AP:$AR,2,FALSE))+N710,"")</f>
        <v/>
      </c>
    </row>
    <row r="712" spans="2:14" x14ac:dyDescent="0.25">
      <c r="B712" s="3" t="str">
        <f>IF(AND($A712&lt;&gt;"",B$1&lt;&gt;""),SUMIFS(VM,Fecha,$A712,Linea,VLOOKUP(B$1,Data!$AP:$AR,3,FALSE),Cuenta,VLOOKUP(B$1,Data!$AP:$AR,2,FALSE))+SUMIFS(FX,Fecha,$A712,Linea,VLOOKUP(B$1,Data!$AP:$AR,3,FALSE),Cuenta,VLOOKUP(B$1,Data!$AP:$AR,2,FALSE))+B711,"")</f>
        <v/>
      </c>
      <c r="C712" s="3" t="str">
        <f>IF(AND($A712&lt;&gt;"",C$1&lt;&gt;""),SUMIFS(VM,Fecha,$A712,Linea,VLOOKUP(C$1,Data!$AP:$AR,3,FALSE),Cuenta,VLOOKUP(C$1,Data!$AP:$AR,2,FALSE))+SUMIFS(FX,Fecha,$A712,Linea,VLOOKUP(C$1,Data!$AP:$AR,3,FALSE),Cuenta,VLOOKUP(C$1,Data!$AP:$AR,2,FALSE))+C711,"")</f>
        <v/>
      </c>
      <c r="D712" s="3" t="str">
        <f>IF(AND($A712&lt;&gt;"",D$1&lt;&gt;""),SUMIFS(VM,Fecha,$A712,Linea,VLOOKUP(D$1,Data!$AP:$AR,3,FALSE),Cuenta,VLOOKUP(D$1,Data!$AP:$AR,2,FALSE))+SUMIFS(FX,Fecha,$A712,Linea,VLOOKUP(D$1,Data!$AP:$AR,3,FALSE),Cuenta,VLOOKUP(D$1,Data!$AP:$AR,2,FALSE))+D711,"")</f>
        <v/>
      </c>
      <c r="E712" s="3" t="str">
        <f>IF(AND($A712&lt;&gt;"",E$1&lt;&gt;""),SUMIFS(VM,Fecha,$A712,Linea,VLOOKUP(E$1,Data!$AP:$AR,3,FALSE),Cuenta,VLOOKUP(E$1,Data!$AP:$AR,2,FALSE))+SUMIFS(FX,Fecha,$A712,Linea,VLOOKUP(E$1,Data!$AP:$AR,3,FALSE),Cuenta,VLOOKUP(E$1,Data!$AP:$AR,2,FALSE))+E711,"")</f>
        <v/>
      </c>
      <c r="F712" s="3" t="str">
        <f>IF(AND($A712&lt;&gt;"",F$1&lt;&gt;""),SUMIFS(VM,Fecha,$A712,Linea,VLOOKUP(F$1,Data!$AP:$AR,3,FALSE),Cuenta,VLOOKUP(F$1,Data!$AP:$AR,2,FALSE))+SUMIFS(FX,Fecha,$A712,Linea,VLOOKUP(F$1,Data!$AP:$AR,3,FALSE),Cuenta,VLOOKUP(F$1,Data!$AP:$AR,2,FALSE))+F711,"")</f>
        <v/>
      </c>
      <c r="G712" s="3" t="str">
        <f>IF(AND($A712&lt;&gt;"",G$1&lt;&gt;""),SUMIFS(VM,Fecha,$A712,Linea,VLOOKUP(G$1,Data!$AP:$AR,3,FALSE),Cuenta,VLOOKUP(G$1,Data!$AP:$AR,2,FALSE))+SUMIFS(FX,Fecha,$A712,Linea,VLOOKUP(G$1,Data!$AP:$AR,3,FALSE),Cuenta,VLOOKUP(G$1,Data!$AP:$AR,2,FALSE))+G711,"")</f>
        <v/>
      </c>
      <c r="H712" s="3" t="str">
        <f>IF(AND($A712&lt;&gt;"",H$1&lt;&gt;""),SUMIFS(VM,Fecha,$A712,Linea,VLOOKUP(H$1,Data!$AP:$AR,3,FALSE),Cuenta,VLOOKUP(H$1,Data!$AP:$AR,2,FALSE))+SUMIFS(FX,Fecha,$A712,Linea,VLOOKUP(H$1,Data!$AP:$AR,3,FALSE),Cuenta,VLOOKUP(H$1,Data!$AP:$AR,2,FALSE))+H711,"")</f>
        <v/>
      </c>
      <c r="I712" s="3" t="str">
        <f>IF(AND($A712&lt;&gt;"",I$1&lt;&gt;""),SUMIFS(VM,Fecha,$A712,Linea,VLOOKUP(I$1,Data!$AP:$AR,3,FALSE),Cuenta,VLOOKUP(I$1,Data!$AP:$AR,2,FALSE))+SUMIFS(FX,Fecha,$A712,Linea,VLOOKUP(I$1,Data!$AP:$AR,3,FALSE),Cuenta,VLOOKUP(I$1,Data!$AP:$AR,2,FALSE))+I711,"")</f>
        <v/>
      </c>
      <c r="J712" s="3" t="str">
        <f>IF(AND($A712&lt;&gt;"",J$1&lt;&gt;""),SUMIFS(VM,Fecha,$A712,Linea,VLOOKUP(J$1,Data!$AP:$AR,3,FALSE),Cuenta,VLOOKUP(J$1,Data!$AP:$AR,2,FALSE))+SUMIFS(FX,Fecha,$A712,Linea,VLOOKUP(J$1,Data!$AP:$AR,3,FALSE),Cuenta,VLOOKUP(J$1,Data!$AP:$AR,2,FALSE))+J711,"")</f>
        <v/>
      </c>
      <c r="K712" s="3" t="str">
        <f>IF(AND($A712&lt;&gt;"",K$1&lt;&gt;""),SUMIFS(VM,Fecha,$A712,Linea,VLOOKUP(K$1,Data!$AP:$AR,3,FALSE),Cuenta,VLOOKUP(K$1,Data!$AP:$AR,2,FALSE))+SUMIFS(FX,Fecha,$A712,Linea,VLOOKUP(K$1,Data!$AP:$AR,3,FALSE),Cuenta,VLOOKUP(K$1,Data!$AP:$AR,2,FALSE))+K711,"")</f>
        <v/>
      </c>
      <c r="L712" s="3" t="str">
        <f>IF(AND($A712&lt;&gt;"",L$1&lt;&gt;""),SUMIFS(VM,Fecha,$A712,Linea,VLOOKUP(L$1,Data!$AP:$AR,3,FALSE),Cuenta,VLOOKUP(L$1,Data!$AP:$AR,2,FALSE))+SUMIFS(FX,Fecha,$A712,Linea,VLOOKUP(L$1,Data!$AP:$AR,3,FALSE),Cuenta,VLOOKUP(L$1,Data!$AP:$AR,2,FALSE))+L711,"")</f>
        <v/>
      </c>
      <c r="M712" s="3" t="str">
        <f>IF(AND($A712&lt;&gt;"",M$1&lt;&gt;""),SUMIFS(VM,Fecha,$A712,Linea,VLOOKUP(M$1,Data!$AP:$AR,3,FALSE),Cuenta,VLOOKUP(M$1,Data!$AP:$AR,2,FALSE))+SUMIFS(FX,Fecha,$A712,Linea,VLOOKUP(M$1,Data!$AP:$AR,3,FALSE),Cuenta,VLOOKUP(M$1,Data!$AP:$AR,2,FALSE))+M711,"")</f>
        <v/>
      </c>
      <c r="N712" s="3" t="str">
        <f>IF(AND($A712&lt;&gt;"",N$1&lt;&gt;""),SUMIFS(VM,Fecha,$A712,Linea,VLOOKUP(N$1,Data!$AP:$AR,3,FALSE),Cuenta,VLOOKUP(N$1,Data!$AP:$AR,2,FALSE))+SUMIFS(FX,Fecha,$A712,Linea,VLOOKUP(N$1,Data!$AP:$AR,3,FALSE),Cuenta,VLOOKUP(N$1,Data!$AP:$AR,2,FALSE))+N711,"")</f>
        <v/>
      </c>
    </row>
    <row r="713" spans="2:14" x14ac:dyDescent="0.25">
      <c r="B713" s="3" t="str">
        <f>IF(AND($A713&lt;&gt;"",B$1&lt;&gt;""),SUMIFS(VM,Fecha,$A713,Linea,VLOOKUP(B$1,Data!$AP:$AR,3,FALSE),Cuenta,VLOOKUP(B$1,Data!$AP:$AR,2,FALSE))+SUMIFS(FX,Fecha,$A713,Linea,VLOOKUP(B$1,Data!$AP:$AR,3,FALSE),Cuenta,VLOOKUP(B$1,Data!$AP:$AR,2,FALSE))+B712,"")</f>
        <v/>
      </c>
      <c r="C713" s="3" t="str">
        <f>IF(AND($A713&lt;&gt;"",C$1&lt;&gt;""),SUMIFS(VM,Fecha,$A713,Linea,VLOOKUP(C$1,Data!$AP:$AR,3,FALSE),Cuenta,VLOOKUP(C$1,Data!$AP:$AR,2,FALSE))+SUMIFS(FX,Fecha,$A713,Linea,VLOOKUP(C$1,Data!$AP:$AR,3,FALSE),Cuenta,VLOOKUP(C$1,Data!$AP:$AR,2,FALSE))+C712,"")</f>
        <v/>
      </c>
      <c r="D713" s="3" t="str">
        <f>IF(AND($A713&lt;&gt;"",D$1&lt;&gt;""),SUMIFS(VM,Fecha,$A713,Linea,VLOOKUP(D$1,Data!$AP:$AR,3,FALSE),Cuenta,VLOOKUP(D$1,Data!$AP:$AR,2,FALSE))+SUMIFS(FX,Fecha,$A713,Linea,VLOOKUP(D$1,Data!$AP:$AR,3,FALSE),Cuenta,VLOOKUP(D$1,Data!$AP:$AR,2,FALSE))+D712,"")</f>
        <v/>
      </c>
      <c r="E713" s="3" t="str">
        <f>IF(AND($A713&lt;&gt;"",E$1&lt;&gt;""),SUMIFS(VM,Fecha,$A713,Linea,VLOOKUP(E$1,Data!$AP:$AR,3,FALSE),Cuenta,VLOOKUP(E$1,Data!$AP:$AR,2,FALSE))+SUMIFS(FX,Fecha,$A713,Linea,VLOOKUP(E$1,Data!$AP:$AR,3,FALSE),Cuenta,VLOOKUP(E$1,Data!$AP:$AR,2,FALSE))+E712,"")</f>
        <v/>
      </c>
      <c r="F713" s="3" t="str">
        <f>IF(AND($A713&lt;&gt;"",F$1&lt;&gt;""),SUMIFS(VM,Fecha,$A713,Linea,VLOOKUP(F$1,Data!$AP:$AR,3,FALSE),Cuenta,VLOOKUP(F$1,Data!$AP:$AR,2,FALSE))+SUMIFS(FX,Fecha,$A713,Linea,VLOOKUP(F$1,Data!$AP:$AR,3,FALSE),Cuenta,VLOOKUP(F$1,Data!$AP:$AR,2,FALSE))+F712,"")</f>
        <v/>
      </c>
      <c r="G713" s="3" t="str">
        <f>IF(AND($A713&lt;&gt;"",G$1&lt;&gt;""),SUMIFS(VM,Fecha,$A713,Linea,VLOOKUP(G$1,Data!$AP:$AR,3,FALSE),Cuenta,VLOOKUP(G$1,Data!$AP:$AR,2,FALSE))+SUMIFS(FX,Fecha,$A713,Linea,VLOOKUP(G$1,Data!$AP:$AR,3,FALSE),Cuenta,VLOOKUP(G$1,Data!$AP:$AR,2,FALSE))+G712,"")</f>
        <v/>
      </c>
      <c r="H713" s="3" t="str">
        <f>IF(AND($A713&lt;&gt;"",H$1&lt;&gt;""),SUMIFS(VM,Fecha,$A713,Linea,VLOOKUP(H$1,Data!$AP:$AR,3,FALSE),Cuenta,VLOOKUP(H$1,Data!$AP:$AR,2,FALSE))+SUMIFS(FX,Fecha,$A713,Linea,VLOOKUP(H$1,Data!$AP:$AR,3,FALSE),Cuenta,VLOOKUP(H$1,Data!$AP:$AR,2,FALSE))+H712,"")</f>
        <v/>
      </c>
      <c r="I713" s="3" t="str">
        <f>IF(AND($A713&lt;&gt;"",I$1&lt;&gt;""),SUMIFS(VM,Fecha,$A713,Linea,VLOOKUP(I$1,Data!$AP:$AR,3,FALSE),Cuenta,VLOOKUP(I$1,Data!$AP:$AR,2,FALSE))+SUMIFS(FX,Fecha,$A713,Linea,VLOOKUP(I$1,Data!$AP:$AR,3,FALSE),Cuenta,VLOOKUP(I$1,Data!$AP:$AR,2,FALSE))+I712,"")</f>
        <v/>
      </c>
      <c r="J713" s="3" t="str">
        <f>IF(AND($A713&lt;&gt;"",J$1&lt;&gt;""),SUMIFS(VM,Fecha,$A713,Linea,VLOOKUP(J$1,Data!$AP:$AR,3,FALSE),Cuenta,VLOOKUP(J$1,Data!$AP:$AR,2,FALSE))+SUMIFS(FX,Fecha,$A713,Linea,VLOOKUP(J$1,Data!$AP:$AR,3,FALSE),Cuenta,VLOOKUP(J$1,Data!$AP:$AR,2,FALSE))+J712,"")</f>
        <v/>
      </c>
      <c r="K713" s="3" t="str">
        <f>IF(AND($A713&lt;&gt;"",K$1&lt;&gt;""),SUMIFS(VM,Fecha,$A713,Linea,VLOOKUP(K$1,Data!$AP:$AR,3,FALSE),Cuenta,VLOOKUP(K$1,Data!$AP:$AR,2,FALSE))+SUMIFS(FX,Fecha,$A713,Linea,VLOOKUP(K$1,Data!$AP:$AR,3,FALSE),Cuenta,VLOOKUP(K$1,Data!$AP:$AR,2,FALSE))+K712,"")</f>
        <v/>
      </c>
      <c r="L713" s="3" t="str">
        <f>IF(AND($A713&lt;&gt;"",L$1&lt;&gt;""),SUMIFS(VM,Fecha,$A713,Linea,VLOOKUP(L$1,Data!$AP:$AR,3,FALSE),Cuenta,VLOOKUP(L$1,Data!$AP:$AR,2,FALSE))+SUMIFS(FX,Fecha,$A713,Linea,VLOOKUP(L$1,Data!$AP:$AR,3,FALSE),Cuenta,VLOOKUP(L$1,Data!$AP:$AR,2,FALSE))+L712,"")</f>
        <v/>
      </c>
      <c r="M713" s="3" t="str">
        <f>IF(AND($A713&lt;&gt;"",M$1&lt;&gt;""),SUMIFS(VM,Fecha,$A713,Linea,VLOOKUP(M$1,Data!$AP:$AR,3,FALSE),Cuenta,VLOOKUP(M$1,Data!$AP:$AR,2,FALSE))+SUMIFS(FX,Fecha,$A713,Linea,VLOOKUP(M$1,Data!$AP:$AR,3,FALSE),Cuenta,VLOOKUP(M$1,Data!$AP:$AR,2,FALSE))+M712,"")</f>
        <v/>
      </c>
      <c r="N713" s="3" t="str">
        <f>IF(AND($A713&lt;&gt;"",N$1&lt;&gt;""),SUMIFS(VM,Fecha,$A713,Linea,VLOOKUP(N$1,Data!$AP:$AR,3,FALSE),Cuenta,VLOOKUP(N$1,Data!$AP:$AR,2,FALSE))+SUMIFS(FX,Fecha,$A713,Linea,VLOOKUP(N$1,Data!$AP:$AR,3,FALSE),Cuenta,VLOOKUP(N$1,Data!$AP:$AR,2,FALSE))+N712,"")</f>
        <v/>
      </c>
    </row>
    <row r="714" spans="2:14" x14ac:dyDescent="0.25">
      <c r="B714" s="3" t="str">
        <f>IF(AND($A714&lt;&gt;"",B$1&lt;&gt;""),SUMIFS(VM,Fecha,$A714,Linea,VLOOKUP(B$1,Data!$AP:$AR,3,FALSE),Cuenta,VLOOKUP(B$1,Data!$AP:$AR,2,FALSE))+SUMIFS(FX,Fecha,$A714,Linea,VLOOKUP(B$1,Data!$AP:$AR,3,FALSE),Cuenta,VLOOKUP(B$1,Data!$AP:$AR,2,FALSE))+B713,"")</f>
        <v/>
      </c>
      <c r="C714" s="3" t="str">
        <f>IF(AND($A714&lt;&gt;"",C$1&lt;&gt;""),SUMIFS(VM,Fecha,$A714,Linea,VLOOKUP(C$1,Data!$AP:$AR,3,FALSE),Cuenta,VLOOKUP(C$1,Data!$AP:$AR,2,FALSE))+SUMIFS(FX,Fecha,$A714,Linea,VLOOKUP(C$1,Data!$AP:$AR,3,FALSE),Cuenta,VLOOKUP(C$1,Data!$AP:$AR,2,FALSE))+C713,"")</f>
        <v/>
      </c>
      <c r="D714" s="3" t="str">
        <f>IF(AND($A714&lt;&gt;"",D$1&lt;&gt;""),SUMIFS(VM,Fecha,$A714,Linea,VLOOKUP(D$1,Data!$AP:$AR,3,FALSE),Cuenta,VLOOKUP(D$1,Data!$AP:$AR,2,FALSE))+SUMIFS(FX,Fecha,$A714,Linea,VLOOKUP(D$1,Data!$AP:$AR,3,FALSE),Cuenta,VLOOKUP(D$1,Data!$AP:$AR,2,FALSE))+D713,"")</f>
        <v/>
      </c>
      <c r="E714" s="3" t="str">
        <f>IF(AND($A714&lt;&gt;"",E$1&lt;&gt;""),SUMIFS(VM,Fecha,$A714,Linea,VLOOKUP(E$1,Data!$AP:$AR,3,FALSE),Cuenta,VLOOKUP(E$1,Data!$AP:$AR,2,FALSE))+SUMIFS(FX,Fecha,$A714,Linea,VLOOKUP(E$1,Data!$AP:$AR,3,FALSE),Cuenta,VLOOKUP(E$1,Data!$AP:$AR,2,FALSE))+E713,"")</f>
        <v/>
      </c>
      <c r="F714" s="3" t="str">
        <f>IF(AND($A714&lt;&gt;"",F$1&lt;&gt;""),SUMIFS(VM,Fecha,$A714,Linea,VLOOKUP(F$1,Data!$AP:$AR,3,FALSE),Cuenta,VLOOKUP(F$1,Data!$AP:$AR,2,FALSE))+SUMIFS(FX,Fecha,$A714,Linea,VLOOKUP(F$1,Data!$AP:$AR,3,FALSE),Cuenta,VLOOKUP(F$1,Data!$AP:$AR,2,FALSE))+F713,"")</f>
        <v/>
      </c>
      <c r="G714" s="3" t="str">
        <f>IF(AND($A714&lt;&gt;"",G$1&lt;&gt;""),SUMIFS(VM,Fecha,$A714,Linea,VLOOKUP(G$1,Data!$AP:$AR,3,FALSE),Cuenta,VLOOKUP(G$1,Data!$AP:$AR,2,FALSE))+SUMIFS(FX,Fecha,$A714,Linea,VLOOKUP(G$1,Data!$AP:$AR,3,FALSE),Cuenta,VLOOKUP(G$1,Data!$AP:$AR,2,FALSE))+G713,"")</f>
        <v/>
      </c>
      <c r="H714" s="3" t="str">
        <f>IF(AND($A714&lt;&gt;"",H$1&lt;&gt;""),SUMIFS(VM,Fecha,$A714,Linea,VLOOKUP(H$1,Data!$AP:$AR,3,FALSE),Cuenta,VLOOKUP(H$1,Data!$AP:$AR,2,FALSE))+SUMIFS(FX,Fecha,$A714,Linea,VLOOKUP(H$1,Data!$AP:$AR,3,FALSE),Cuenta,VLOOKUP(H$1,Data!$AP:$AR,2,FALSE))+H713,"")</f>
        <v/>
      </c>
      <c r="I714" s="3" t="str">
        <f>IF(AND($A714&lt;&gt;"",I$1&lt;&gt;""),SUMIFS(VM,Fecha,$A714,Linea,VLOOKUP(I$1,Data!$AP:$AR,3,FALSE),Cuenta,VLOOKUP(I$1,Data!$AP:$AR,2,FALSE))+SUMIFS(FX,Fecha,$A714,Linea,VLOOKUP(I$1,Data!$AP:$AR,3,FALSE),Cuenta,VLOOKUP(I$1,Data!$AP:$AR,2,FALSE))+I713,"")</f>
        <v/>
      </c>
      <c r="J714" s="3" t="str">
        <f>IF(AND($A714&lt;&gt;"",J$1&lt;&gt;""),SUMIFS(VM,Fecha,$A714,Linea,VLOOKUP(J$1,Data!$AP:$AR,3,FALSE),Cuenta,VLOOKUP(J$1,Data!$AP:$AR,2,FALSE))+SUMIFS(FX,Fecha,$A714,Linea,VLOOKUP(J$1,Data!$AP:$AR,3,FALSE),Cuenta,VLOOKUP(J$1,Data!$AP:$AR,2,FALSE))+J713,"")</f>
        <v/>
      </c>
      <c r="K714" s="3" t="str">
        <f>IF(AND($A714&lt;&gt;"",K$1&lt;&gt;""),SUMIFS(VM,Fecha,$A714,Linea,VLOOKUP(K$1,Data!$AP:$AR,3,FALSE),Cuenta,VLOOKUP(K$1,Data!$AP:$AR,2,FALSE))+SUMIFS(FX,Fecha,$A714,Linea,VLOOKUP(K$1,Data!$AP:$AR,3,FALSE),Cuenta,VLOOKUP(K$1,Data!$AP:$AR,2,FALSE))+K713,"")</f>
        <v/>
      </c>
      <c r="L714" s="3" t="str">
        <f>IF(AND($A714&lt;&gt;"",L$1&lt;&gt;""),SUMIFS(VM,Fecha,$A714,Linea,VLOOKUP(L$1,Data!$AP:$AR,3,FALSE),Cuenta,VLOOKUP(L$1,Data!$AP:$AR,2,FALSE))+SUMIFS(FX,Fecha,$A714,Linea,VLOOKUP(L$1,Data!$AP:$AR,3,FALSE),Cuenta,VLOOKUP(L$1,Data!$AP:$AR,2,FALSE))+L713,"")</f>
        <v/>
      </c>
      <c r="M714" s="3" t="str">
        <f>IF(AND($A714&lt;&gt;"",M$1&lt;&gt;""),SUMIFS(VM,Fecha,$A714,Linea,VLOOKUP(M$1,Data!$AP:$AR,3,FALSE),Cuenta,VLOOKUP(M$1,Data!$AP:$AR,2,FALSE))+SUMIFS(FX,Fecha,$A714,Linea,VLOOKUP(M$1,Data!$AP:$AR,3,FALSE),Cuenta,VLOOKUP(M$1,Data!$AP:$AR,2,FALSE))+M713,"")</f>
        <v/>
      </c>
      <c r="N714" s="3" t="str">
        <f>IF(AND($A714&lt;&gt;"",N$1&lt;&gt;""),SUMIFS(VM,Fecha,$A714,Linea,VLOOKUP(N$1,Data!$AP:$AR,3,FALSE),Cuenta,VLOOKUP(N$1,Data!$AP:$AR,2,FALSE))+SUMIFS(FX,Fecha,$A714,Linea,VLOOKUP(N$1,Data!$AP:$AR,3,FALSE),Cuenta,VLOOKUP(N$1,Data!$AP:$AR,2,FALSE))+N713,"")</f>
        <v/>
      </c>
    </row>
    <row r="715" spans="2:14" x14ac:dyDescent="0.25">
      <c r="B715" s="3" t="str">
        <f>IF(AND($A715&lt;&gt;"",B$1&lt;&gt;""),SUMIFS(VM,Fecha,$A715,Linea,VLOOKUP(B$1,Data!$AP:$AR,3,FALSE),Cuenta,VLOOKUP(B$1,Data!$AP:$AR,2,FALSE))+SUMIFS(FX,Fecha,$A715,Linea,VLOOKUP(B$1,Data!$AP:$AR,3,FALSE),Cuenta,VLOOKUP(B$1,Data!$AP:$AR,2,FALSE))+B714,"")</f>
        <v/>
      </c>
      <c r="C715" s="3" t="str">
        <f>IF(AND($A715&lt;&gt;"",C$1&lt;&gt;""),SUMIFS(VM,Fecha,$A715,Linea,VLOOKUP(C$1,Data!$AP:$AR,3,FALSE),Cuenta,VLOOKUP(C$1,Data!$AP:$AR,2,FALSE))+SUMIFS(FX,Fecha,$A715,Linea,VLOOKUP(C$1,Data!$AP:$AR,3,FALSE),Cuenta,VLOOKUP(C$1,Data!$AP:$AR,2,FALSE))+C714,"")</f>
        <v/>
      </c>
      <c r="D715" s="3" t="str">
        <f>IF(AND($A715&lt;&gt;"",D$1&lt;&gt;""),SUMIFS(VM,Fecha,$A715,Linea,VLOOKUP(D$1,Data!$AP:$AR,3,FALSE),Cuenta,VLOOKUP(D$1,Data!$AP:$AR,2,FALSE))+SUMIFS(FX,Fecha,$A715,Linea,VLOOKUP(D$1,Data!$AP:$AR,3,FALSE),Cuenta,VLOOKUP(D$1,Data!$AP:$AR,2,FALSE))+D714,"")</f>
        <v/>
      </c>
      <c r="E715" s="3" t="str">
        <f>IF(AND($A715&lt;&gt;"",E$1&lt;&gt;""),SUMIFS(VM,Fecha,$A715,Linea,VLOOKUP(E$1,Data!$AP:$AR,3,FALSE),Cuenta,VLOOKUP(E$1,Data!$AP:$AR,2,FALSE))+SUMIFS(FX,Fecha,$A715,Linea,VLOOKUP(E$1,Data!$AP:$AR,3,FALSE),Cuenta,VLOOKUP(E$1,Data!$AP:$AR,2,FALSE))+E714,"")</f>
        <v/>
      </c>
      <c r="F715" s="3" t="str">
        <f>IF(AND($A715&lt;&gt;"",F$1&lt;&gt;""),SUMIFS(VM,Fecha,$A715,Linea,VLOOKUP(F$1,Data!$AP:$AR,3,FALSE),Cuenta,VLOOKUP(F$1,Data!$AP:$AR,2,FALSE))+SUMIFS(FX,Fecha,$A715,Linea,VLOOKUP(F$1,Data!$AP:$AR,3,FALSE),Cuenta,VLOOKUP(F$1,Data!$AP:$AR,2,FALSE))+F714,"")</f>
        <v/>
      </c>
      <c r="G715" s="3" t="str">
        <f>IF(AND($A715&lt;&gt;"",G$1&lt;&gt;""),SUMIFS(VM,Fecha,$A715,Linea,VLOOKUP(G$1,Data!$AP:$AR,3,FALSE),Cuenta,VLOOKUP(G$1,Data!$AP:$AR,2,FALSE))+SUMIFS(FX,Fecha,$A715,Linea,VLOOKUP(G$1,Data!$AP:$AR,3,FALSE),Cuenta,VLOOKUP(G$1,Data!$AP:$AR,2,FALSE))+G714,"")</f>
        <v/>
      </c>
      <c r="H715" s="3" t="str">
        <f>IF(AND($A715&lt;&gt;"",H$1&lt;&gt;""),SUMIFS(VM,Fecha,$A715,Linea,VLOOKUP(H$1,Data!$AP:$AR,3,FALSE),Cuenta,VLOOKUP(H$1,Data!$AP:$AR,2,FALSE))+SUMIFS(FX,Fecha,$A715,Linea,VLOOKUP(H$1,Data!$AP:$AR,3,FALSE),Cuenta,VLOOKUP(H$1,Data!$AP:$AR,2,FALSE))+H714,"")</f>
        <v/>
      </c>
      <c r="I715" s="3" t="str">
        <f>IF(AND($A715&lt;&gt;"",I$1&lt;&gt;""),SUMIFS(VM,Fecha,$A715,Linea,VLOOKUP(I$1,Data!$AP:$AR,3,FALSE),Cuenta,VLOOKUP(I$1,Data!$AP:$AR,2,FALSE))+SUMIFS(FX,Fecha,$A715,Linea,VLOOKUP(I$1,Data!$AP:$AR,3,FALSE),Cuenta,VLOOKUP(I$1,Data!$AP:$AR,2,FALSE))+I714,"")</f>
        <v/>
      </c>
      <c r="J715" s="3" t="str">
        <f>IF(AND($A715&lt;&gt;"",J$1&lt;&gt;""),SUMIFS(VM,Fecha,$A715,Linea,VLOOKUP(J$1,Data!$AP:$AR,3,FALSE),Cuenta,VLOOKUP(J$1,Data!$AP:$AR,2,FALSE))+SUMIFS(FX,Fecha,$A715,Linea,VLOOKUP(J$1,Data!$AP:$AR,3,FALSE),Cuenta,VLOOKUP(J$1,Data!$AP:$AR,2,FALSE))+J714,"")</f>
        <v/>
      </c>
      <c r="K715" s="3" t="str">
        <f>IF(AND($A715&lt;&gt;"",K$1&lt;&gt;""),SUMIFS(VM,Fecha,$A715,Linea,VLOOKUP(K$1,Data!$AP:$AR,3,FALSE),Cuenta,VLOOKUP(K$1,Data!$AP:$AR,2,FALSE))+SUMIFS(FX,Fecha,$A715,Linea,VLOOKUP(K$1,Data!$AP:$AR,3,FALSE),Cuenta,VLOOKUP(K$1,Data!$AP:$AR,2,FALSE))+K714,"")</f>
        <v/>
      </c>
      <c r="L715" s="3" t="str">
        <f>IF(AND($A715&lt;&gt;"",L$1&lt;&gt;""),SUMIFS(VM,Fecha,$A715,Linea,VLOOKUP(L$1,Data!$AP:$AR,3,FALSE),Cuenta,VLOOKUP(L$1,Data!$AP:$AR,2,FALSE))+SUMIFS(FX,Fecha,$A715,Linea,VLOOKUP(L$1,Data!$AP:$AR,3,FALSE),Cuenta,VLOOKUP(L$1,Data!$AP:$AR,2,FALSE))+L714,"")</f>
        <v/>
      </c>
      <c r="M715" s="3" t="str">
        <f>IF(AND($A715&lt;&gt;"",M$1&lt;&gt;""),SUMIFS(VM,Fecha,$A715,Linea,VLOOKUP(M$1,Data!$AP:$AR,3,FALSE),Cuenta,VLOOKUP(M$1,Data!$AP:$AR,2,FALSE))+SUMIFS(FX,Fecha,$A715,Linea,VLOOKUP(M$1,Data!$AP:$AR,3,FALSE),Cuenta,VLOOKUP(M$1,Data!$AP:$AR,2,FALSE))+M714,"")</f>
        <v/>
      </c>
      <c r="N715" s="3" t="str">
        <f>IF(AND($A715&lt;&gt;"",N$1&lt;&gt;""),SUMIFS(VM,Fecha,$A715,Linea,VLOOKUP(N$1,Data!$AP:$AR,3,FALSE),Cuenta,VLOOKUP(N$1,Data!$AP:$AR,2,FALSE))+SUMIFS(FX,Fecha,$A715,Linea,VLOOKUP(N$1,Data!$AP:$AR,3,FALSE),Cuenta,VLOOKUP(N$1,Data!$AP:$AR,2,FALSE))+N714,"")</f>
        <v/>
      </c>
    </row>
    <row r="716" spans="2:14" x14ac:dyDescent="0.25">
      <c r="B716" s="3" t="str">
        <f>IF(AND($A716&lt;&gt;"",B$1&lt;&gt;""),SUMIFS(VM,Fecha,$A716,Linea,VLOOKUP(B$1,Data!$AP:$AR,3,FALSE),Cuenta,VLOOKUP(B$1,Data!$AP:$AR,2,FALSE))+SUMIFS(FX,Fecha,$A716,Linea,VLOOKUP(B$1,Data!$AP:$AR,3,FALSE),Cuenta,VLOOKUP(B$1,Data!$AP:$AR,2,FALSE))+B715,"")</f>
        <v/>
      </c>
      <c r="C716" s="3" t="str">
        <f>IF(AND($A716&lt;&gt;"",C$1&lt;&gt;""),SUMIFS(VM,Fecha,$A716,Linea,VLOOKUP(C$1,Data!$AP:$AR,3,FALSE),Cuenta,VLOOKUP(C$1,Data!$AP:$AR,2,FALSE))+SUMIFS(FX,Fecha,$A716,Linea,VLOOKUP(C$1,Data!$AP:$AR,3,FALSE),Cuenta,VLOOKUP(C$1,Data!$AP:$AR,2,FALSE))+C715,"")</f>
        <v/>
      </c>
      <c r="D716" s="3" t="str">
        <f>IF(AND($A716&lt;&gt;"",D$1&lt;&gt;""),SUMIFS(VM,Fecha,$A716,Linea,VLOOKUP(D$1,Data!$AP:$AR,3,FALSE),Cuenta,VLOOKUP(D$1,Data!$AP:$AR,2,FALSE))+SUMIFS(FX,Fecha,$A716,Linea,VLOOKUP(D$1,Data!$AP:$AR,3,FALSE),Cuenta,VLOOKUP(D$1,Data!$AP:$AR,2,FALSE))+D715,"")</f>
        <v/>
      </c>
      <c r="E716" s="3" t="str">
        <f>IF(AND($A716&lt;&gt;"",E$1&lt;&gt;""),SUMIFS(VM,Fecha,$A716,Linea,VLOOKUP(E$1,Data!$AP:$AR,3,FALSE),Cuenta,VLOOKUP(E$1,Data!$AP:$AR,2,FALSE))+SUMIFS(FX,Fecha,$A716,Linea,VLOOKUP(E$1,Data!$AP:$AR,3,FALSE),Cuenta,VLOOKUP(E$1,Data!$AP:$AR,2,FALSE))+E715,"")</f>
        <v/>
      </c>
      <c r="F716" s="3" t="str">
        <f>IF(AND($A716&lt;&gt;"",F$1&lt;&gt;""),SUMIFS(VM,Fecha,$A716,Linea,VLOOKUP(F$1,Data!$AP:$AR,3,FALSE),Cuenta,VLOOKUP(F$1,Data!$AP:$AR,2,FALSE))+SUMIFS(FX,Fecha,$A716,Linea,VLOOKUP(F$1,Data!$AP:$AR,3,FALSE),Cuenta,VLOOKUP(F$1,Data!$AP:$AR,2,FALSE))+F715,"")</f>
        <v/>
      </c>
      <c r="G716" s="3" t="str">
        <f>IF(AND($A716&lt;&gt;"",G$1&lt;&gt;""),SUMIFS(VM,Fecha,$A716,Linea,VLOOKUP(G$1,Data!$AP:$AR,3,FALSE),Cuenta,VLOOKUP(G$1,Data!$AP:$AR,2,FALSE))+SUMIFS(FX,Fecha,$A716,Linea,VLOOKUP(G$1,Data!$AP:$AR,3,FALSE),Cuenta,VLOOKUP(G$1,Data!$AP:$AR,2,FALSE))+G715,"")</f>
        <v/>
      </c>
      <c r="H716" s="3" t="str">
        <f>IF(AND($A716&lt;&gt;"",H$1&lt;&gt;""),SUMIFS(VM,Fecha,$A716,Linea,VLOOKUP(H$1,Data!$AP:$AR,3,FALSE),Cuenta,VLOOKUP(H$1,Data!$AP:$AR,2,FALSE))+SUMIFS(FX,Fecha,$A716,Linea,VLOOKUP(H$1,Data!$AP:$AR,3,FALSE),Cuenta,VLOOKUP(H$1,Data!$AP:$AR,2,FALSE))+H715,"")</f>
        <v/>
      </c>
      <c r="I716" s="3" t="str">
        <f>IF(AND($A716&lt;&gt;"",I$1&lt;&gt;""),SUMIFS(VM,Fecha,$A716,Linea,VLOOKUP(I$1,Data!$AP:$AR,3,FALSE),Cuenta,VLOOKUP(I$1,Data!$AP:$AR,2,FALSE))+SUMIFS(FX,Fecha,$A716,Linea,VLOOKUP(I$1,Data!$AP:$AR,3,FALSE),Cuenta,VLOOKUP(I$1,Data!$AP:$AR,2,FALSE))+I715,"")</f>
        <v/>
      </c>
      <c r="J716" s="3" t="str">
        <f>IF(AND($A716&lt;&gt;"",J$1&lt;&gt;""),SUMIFS(VM,Fecha,$A716,Linea,VLOOKUP(J$1,Data!$AP:$AR,3,FALSE),Cuenta,VLOOKUP(J$1,Data!$AP:$AR,2,FALSE))+SUMIFS(FX,Fecha,$A716,Linea,VLOOKUP(J$1,Data!$AP:$AR,3,FALSE),Cuenta,VLOOKUP(J$1,Data!$AP:$AR,2,FALSE))+J715,"")</f>
        <v/>
      </c>
      <c r="K716" s="3" t="str">
        <f>IF(AND($A716&lt;&gt;"",K$1&lt;&gt;""),SUMIFS(VM,Fecha,$A716,Linea,VLOOKUP(K$1,Data!$AP:$AR,3,FALSE),Cuenta,VLOOKUP(K$1,Data!$AP:$AR,2,FALSE))+SUMIFS(FX,Fecha,$A716,Linea,VLOOKUP(K$1,Data!$AP:$AR,3,FALSE),Cuenta,VLOOKUP(K$1,Data!$AP:$AR,2,FALSE))+K715,"")</f>
        <v/>
      </c>
      <c r="L716" s="3" t="str">
        <f>IF(AND($A716&lt;&gt;"",L$1&lt;&gt;""),SUMIFS(VM,Fecha,$A716,Linea,VLOOKUP(L$1,Data!$AP:$AR,3,FALSE),Cuenta,VLOOKUP(L$1,Data!$AP:$AR,2,FALSE))+SUMIFS(FX,Fecha,$A716,Linea,VLOOKUP(L$1,Data!$AP:$AR,3,FALSE),Cuenta,VLOOKUP(L$1,Data!$AP:$AR,2,FALSE))+L715,"")</f>
        <v/>
      </c>
      <c r="M716" s="3" t="str">
        <f>IF(AND($A716&lt;&gt;"",M$1&lt;&gt;""),SUMIFS(VM,Fecha,$A716,Linea,VLOOKUP(M$1,Data!$AP:$AR,3,FALSE),Cuenta,VLOOKUP(M$1,Data!$AP:$AR,2,FALSE))+SUMIFS(FX,Fecha,$A716,Linea,VLOOKUP(M$1,Data!$AP:$AR,3,FALSE),Cuenta,VLOOKUP(M$1,Data!$AP:$AR,2,FALSE))+M715,"")</f>
        <v/>
      </c>
      <c r="N716" s="3" t="str">
        <f>IF(AND($A716&lt;&gt;"",N$1&lt;&gt;""),SUMIFS(VM,Fecha,$A716,Linea,VLOOKUP(N$1,Data!$AP:$AR,3,FALSE),Cuenta,VLOOKUP(N$1,Data!$AP:$AR,2,FALSE))+SUMIFS(FX,Fecha,$A716,Linea,VLOOKUP(N$1,Data!$AP:$AR,3,FALSE),Cuenta,VLOOKUP(N$1,Data!$AP:$AR,2,FALSE))+N715,"")</f>
        <v/>
      </c>
    </row>
    <row r="717" spans="2:14" x14ac:dyDescent="0.25">
      <c r="B717" s="3" t="str">
        <f>IF(AND($A717&lt;&gt;"",B$1&lt;&gt;""),SUMIFS(VM,Fecha,$A717,Linea,VLOOKUP(B$1,Data!$AP:$AR,3,FALSE),Cuenta,VLOOKUP(B$1,Data!$AP:$AR,2,FALSE))+SUMIFS(FX,Fecha,$A717,Linea,VLOOKUP(B$1,Data!$AP:$AR,3,FALSE),Cuenta,VLOOKUP(B$1,Data!$AP:$AR,2,FALSE))+B716,"")</f>
        <v/>
      </c>
      <c r="C717" s="3" t="str">
        <f>IF(AND($A717&lt;&gt;"",C$1&lt;&gt;""),SUMIFS(VM,Fecha,$A717,Linea,VLOOKUP(C$1,Data!$AP:$AR,3,FALSE),Cuenta,VLOOKUP(C$1,Data!$AP:$AR,2,FALSE))+SUMIFS(FX,Fecha,$A717,Linea,VLOOKUP(C$1,Data!$AP:$AR,3,FALSE),Cuenta,VLOOKUP(C$1,Data!$AP:$AR,2,FALSE))+C716,"")</f>
        <v/>
      </c>
      <c r="D717" s="3" t="str">
        <f>IF(AND($A717&lt;&gt;"",D$1&lt;&gt;""),SUMIFS(VM,Fecha,$A717,Linea,VLOOKUP(D$1,Data!$AP:$AR,3,FALSE),Cuenta,VLOOKUP(D$1,Data!$AP:$AR,2,FALSE))+SUMIFS(FX,Fecha,$A717,Linea,VLOOKUP(D$1,Data!$AP:$AR,3,FALSE),Cuenta,VLOOKUP(D$1,Data!$AP:$AR,2,FALSE))+D716,"")</f>
        <v/>
      </c>
      <c r="E717" s="3" t="str">
        <f>IF(AND($A717&lt;&gt;"",E$1&lt;&gt;""),SUMIFS(VM,Fecha,$A717,Linea,VLOOKUP(E$1,Data!$AP:$AR,3,FALSE),Cuenta,VLOOKUP(E$1,Data!$AP:$AR,2,FALSE))+SUMIFS(FX,Fecha,$A717,Linea,VLOOKUP(E$1,Data!$AP:$AR,3,FALSE),Cuenta,VLOOKUP(E$1,Data!$AP:$AR,2,FALSE))+E716,"")</f>
        <v/>
      </c>
      <c r="F717" s="3" t="str">
        <f>IF(AND($A717&lt;&gt;"",F$1&lt;&gt;""),SUMIFS(VM,Fecha,$A717,Linea,VLOOKUP(F$1,Data!$AP:$AR,3,FALSE),Cuenta,VLOOKUP(F$1,Data!$AP:$AR,2,FALSE))+SUMIFS(FX,Fecha,$A717,Linea,VLOOKUP(F$1,Data!$AP:$AR,3,FALSE),Cuenta,VLOOKUP(F$1,Data!$AP:$AR,2,FALSE))+F716,"")</f>
        <v/>
      </c>
      <c r="G717" s="3" t="str">
        <f>IF(AND($A717&lt;&gt;"",G$1&lt;&gt;""),SUMIFS(VM,Fecha,$A717,Linea,VLOOKUP(G$1,Data!$AP:$AR,3,FALSE),Cuenta,VLOOKUP(G$1,Data!$AP:$AR,2,FALSE))+SUMIFS(FX,Fecha,$A717,Linea,VLOOKUP(G$1,Data!$AP:$AR,3,FALSE),Cuenta,VLOOKUP(G$1,Data!$AP:$AR,2,FALSE))+G716,"")</f>
        <v/>
      </c>
      <c r="H717" s="3" t="str">
        <f>IF(AND($A717&lt;&gt;"",H$1&lt;&gt;""),SUMIFS(VM,Fecha,$A717,Linea,VLOOKUP(H$1,Data!$AP:$AR,3,FALSE),Cuenta,VLOOKUP(H$1,Data!$AP:$AR,2,FALSE))+SUMIFS(FX,Fecha,$A717,Linea,VLOOKUP(H$1,Data!$AP:$AR,3,FALSE),Cuenta,VLOOKUP(H$1,Data!$AP:$AR,2,FALSE))+H716,"")</f>
        <v/>
      </c>
      <c r="I717" s="3" t="str">
        <f>IF(AND($A717&lt;&gt;"",I$1&lt;&gt;""),SUMIFS(VM,Fecha,$A717,Linea,VLOOKUP(I$1,Data!$AP:$AR,3,FALSE),Cuenta,VLOOKUP(I$1,Data!$AP:$AR,2,FALSE))+SUMIFS(FX,Fecha,$A717,Linea,VLOOKUP(I$1,Data!$AP:$AR,3,FALSE),Cuenta,VLOOKUP(I$1,Data!$AP:$AR,2,FALSE))+I716,"")</f>
        <v/>
      </c>
      <c r="J717" s="3" t="str">
        <f>IF(AND($A717&lt;&gt;"",J$1&lt;&gt;""),SUMIFS(VM,Fecha,$A717,Linea,VLOOKUP(J$1,Data!$AP:$AR,3,FALSE),Cuenta,VLOOKUP(J$1,Data!$AP:$AR,2,FALSE))+SUMIFS(FX,Fecha,$A717,Linea,VLOOKUP(J$1,Data!$AP:$AR,3,FALSE),Cuenta,VLOOKUP(J$1,Data!$AP:$AR,2,FALSE))+J716,"")</f>
        <v/>
      </c>
      <c r="K717" s="3" t="str">
        <f>IF(AND($A717&lt;&gt;"",K$1&lt;&gt;""),SUMIFS(VM,Fecha,$A717,Linea,VLOOKUP(K$1,Data!$AP:$AR,3,FALSE),Cuenta,VLOOKUP(K$1,Data!$AP:$AR,2,FALSE))+SUMIFS(FX,Fecha,$A717,Linea,VLOOKUP(K$1,Data!$AP:$AR,3,FALSE),Cuenta,VLOOKUP(K$1,Data!$AP:$AR,2,FALSE))+K716,"")</f>
        <v/>
      </c>
      <c r="L717" s="3" t="str">
        <f>IF(AND($A717&lt;&gt;"",L$1&lt;&gt;""),SUMIFS(VM,Fecha,$A717,Linea,VLOOKUP(L$1,Data!$AP:$AR,3,FALSE),Cuenta,VLOOKUP(L$1,Data!$AP:$AR,2,FALSE))+SUMIFS(FX,Fecha,$A717,Linea,VLOOKUP(L$1,Data!$AP:$AR,3,FALSE),Cuenta,VLOOKUP(L$1,Data!$AP:$AR,2,FALSE))+L716,"")</f>
        <v/>
      </c>
      <c r="M717" s="3" t="str">
        <f>IF(AND($A717&lt;&gt;"",M$1&lt;&gt;""),SUMIFS(VM,Fecha,$A717,Linea,VLOOKUP(M$1,Data!$AP:$AR,3,FALSE),Cuenta,VLOOKUP(M$1,Data!$AP:$AR,2,FALSE))+SUMIFS(FX,Fecha,$A717,Linea,VLOOKUP(M$1,Data!$AP:$AR,3,FALSE),Cuenta,VLOOKUP(M$1,Data!$AP:$AR,2,FALSE))+M716,"")</f>
        <v/>
      </c>
      <c r="N717" s="3" t="str">
        <f>IF(AND($A717&lt;&gt;"",N$1&lt;&gt;""),SUMIFS(VM,Fecha,$A717,Linea,VLOOKUP(N$1,Data!$AP:$AR,3,FALSE),Cuenta,VLOOKUP(N$1,Data!$AP:$AR,2,FALSE))+SUMIFS(FX,Fecha,$A717,Linea,VLOOKUP(N$1,Data!$AP:$AR,3,FALSE),Cuenta,VLOOKUP(N$1,Data!$AP:$AR,2,FALSE))+N716,"")</f>
        <v/>
      </c>
    </row>
    <row r="718" spans="2:14" x14ac:dyDescent="0.25">
      <c r="B718" s="3" t="str">
        <f>IF(AND($A718&lt;&gt;"",B$1&lt;&gt;""),SUMIFS(VM,Fecha,$A718,Linea,VLOOKUP(B$1,Data!$AP:$AR,3,FALSE),Cuenta,VLOOKUP(B$1,Data!$AP:$AR,2,FALSE))+SUMIFS(FX,Fecha,$A718,Linea,VLOOKUP(B$1,Data!$AP:$AR,3,FALSE),Cuenta,VLOOKUP(B$1,Data!$AP:$AR,2,FALSE))+B717,"")</f>
        <v/>
      </c>
      <c r="C718" s="3" t="str">
        <f>IF(AND($A718&lt;&gt;"",C$1&lt;&gt;""),SUMIFS(VM,Fecha,$A718,Linea,VLOOKUP(C$1,Data!$AP:$AR,3,FALSE),Cuenta,VLOOKUP(C$1,Data!$AP:$AR,2,FALSE))+SUMIFS(FX,Fecha,$A718,Linea,VLOOKUP(C$1,Data!$AP:$AR,3,FALSE),Cuenta,VLOOKUP(C$1,Data!$AP:$AR,2,FALSE))+C717,"")</f>
        <v/>
      </c>
      <c r="D718" s="3" t="str">
        <f>IF(AND($A718&lt;&gt;"",D$1&lt;&gt;""),SUMIFS(VM,Fecha,$A718,Linea,VLOOKUP(D$1,Data!$AP:$AR,3,FALSE),Cuenta,VLOOKUP(D$1,Data!$AP:$AR,2,FALSE))+SUMIFS(FX,Fecha,$A718,Linea,VLOOKUP(D$1,Data!$AP:$AR,3,FALSE),Cuenta,VLOOKUP(D$1,Data!$AP:$AR,2,FALSE))+D717,"")</f>
        <v/>
      </c>
      <c r="E718" s="3" t="str">
        <f>IF(AND($A718&lt;&gt;"",E$1&lt;&gt;""),SUMIFS(VM,Fecha,$A718,Linea,VLOOKUP(E$1,Data!$AP:$AR,3,FALSE),Cuenta,VLOOKUP(E$1,Data!$AP:$AR,2,FALSE))+SUMIFS(FX,Fecha,$A718,Linea,VLOOKUP(E$1,Data!$AP:$AR,3,FALSE),Cuenta,VLOOKUP(E$1,Data!$AP:$AR,2,FALSE))+E717,"")</f>
        <v/>
      </c>
      <c r="F718" s="3" t="str">
        <f>IF(AND($A718&lt;&gt;"",F$1&lt;&gt;""),SUMIFS(VM,Fecha,$A718,Linea,VLOOKUP(F$1,Data!$AP:$AR,3,FALSE),Cuenta,VLOOKUP(F$1,Data!$AP:$AR,2,FALSE))+SUMIFS(FX,Fecha,$A718,Linea,VLOOKUP(F$1,Data!$AP:$AR,3,FALSE),Cuenta,VLOOKUP(F$1,Data!$AP:$AR,2,FALSE))+F717,"")</f>
        <v/>
      </c>
      <c r="G718" s="3" t="str">
        <f>IF(AND($A718&lt;&gt;"",G$1&lt;&gt;""),SUMIFS(VM,Fecha,$A718,Linea,VLOOKUP(G$1,Data!$AP:$AR,3,FALSE),Cuenta,VLOOKUP(G$1,Data!$AP:$AR,2,FALSE))+SUMIFS(FX,Fecha,$A718,Linea,VLOOKUP(G$1,Data!$AP:$AR,3,FALSE),Cuenta,VLOOKUP(G$1,Data!$AP:$AR,2,FALSE))+G717,"")</f>
        <v/>
      </c>
      <c r="H718" s="3" t="str">
        <f>IF(AND($A718&lt;&gt;"",H$1&lt;&gt;""),SUMIFS(VM,Fecha,$A718,Linea,VLOOKUP(H$1,Data!$AP:$AR,3,FALSE),Cuenta,VLOOKUP(H$1,Data!$AP:$AR,2,FALSE))+SUMIFS(FX,Fecha,$A718,Linea,VLOOKUP(H$1,Data!$AP:$AR,3,FALSE),Cuenta,VLOOKUP(H$1,Data!$AP:$AR,2,FALSE))+H717,"")</f>
        <v/>
      </c>
      <c r="I718" s="3" t="str">
        <f>IF(AND($A718&lt;&gt;"",I$1&lt;&gt;""),SUMIFS(VM,Fecha,$A718,Linea,VLOOKUP(I$1,Data!$AP:$AR,3,FALSE),Cuenta,VLOOKUP(I$1,Data!$AP:$AR,2,FALSE))+SUMIFS(FX,Fecha,$A718,Linea,VLOOKUP(I$1,Data!$AP:$AR,3,FALSE),Cuenta,VLOOKUP(I$1,Data!$AP:$AR,2,FALSE))+I717,"")</f>
        <v/>
      </c>
      <c r="J718" s="3" t="str">
        <f>IF(AND($A718&lt;&gt;"",J$1&lt;&gt;""),SUMIFS(VM,Fecha,$A718,Linea,VLOOKUP(J$1,Data!$AP:$AR,3,FALSE),Cuenta,VLOOKUP(J$1,Data!$AP:$AR,2,FALSE))+SUMIFS(FX,Fecha,$A718,Linea,VLOOKUP(J$1,Data!$AP:$AR,3,FALSE),Cuenta,VLOOKUP(J$1,Data!$AP:$AR,2,FALSE))+J717,"")</f>
        <v/>
      </c>
      <c r="K718" s="3" t="str">
        <f>IF(AND($A718&lt;&gt;"",K$1&lt;&gt;""),SUMIFS(VM,Fecha,$A718,Linea,VLOOKUP(K$1,Data!$AP:$AR,3,FALSE),Cuenta,VLOOKUP(K$1,Data!$AP:$AR,2,FALSE))+SUMIFS(FX,Fecha,$A718,Linea,VLOOKUP(K$1,Data!$AP:$AR,3,FALSE),Cuenta,VLOOKUP(K$1,Data!$AP:$AR,2,FALSE))+K717,"")</f>
        <v/>
      </c>
      <c r="L718" s="3" t="str">
        <f>IF(AND($A718&lt;&gt;"",L$1&lt;&gt;""),SUMIFS(VM,Fecha,$A718,Linea,VLOOKUP(L$1,Data!$AP:$AR,3,FALSE),Cuenta,VLOOKUP(L$1,Data!$AP:$AR,2,FALSE))+SUMIFS(FX,Fecha,$A718,Linea,VLOOKUP(L$1,Data!$AP:$AR,3,FALSE),Cuenta,VLOOKUP(L$1,Data!$AP:$AR,2,FALSE))+L717,"")</f>
        <v/>
      </c>
      <c r="M718" s="3" t="str">
        <f>IF(AND($A718&lt;&gt;"",M$1&lt;&gt;""),SUMIFS(VM,Fecha,$A718,Linea,VLOOKUP(M$1,Data!$AP:$AR,3,FALSE),Cuenta,VLOOKUP(M$1,Data!$AP:$AR,2,FALSE))+SUMIFS(FX,Fecha,$A718,Linea,VLOOKUP(M$1,Data!$AP:$AR,3,FALSE),Cuenta,VLOOKUP(M$1,Data!$AP:$AR,2,FALSE))+M717,"")</f>
        <v/>
      </c>
      <c r="N718" s="3" t="str">
        <f>IF(AND($A718&lt;&gt;"",N$1&lt;&gt;""),SUMIFS(VM,Fecha,$A718,Linea,VLOOKUP(N$1,Data!$AP:$AR,3,FALSE),Cuenta,VLOOKUP(N$1,Data!$AP:$AR,2,FALSE))+SUMIFS(FX,Fecha,$A718,Linea,VLOOKUP(N$1,Data!$AP:$AR,3,FALSE),Cuenta,VLOOKUP(N$1,Data!$AP:$AR,2,FALSE))+N717,"")</f>
        <v/>
      </c>
    </row>
    <row r="719" spans="2:14" x14ac:dyDescent="0.25">
      <c r="B719" s="3" t="str">
        <f>IF(AND($A719&lt;&gt;"",B$1&lt;&gt;""),SUMIFS(VM,Fecha,$A719,Linea,VLOOKUP(B$1,Data!$AP:$AR,3,FALSE),Cuenta,VLOOKUP(B$1,Data!$AP:$AR,2,FALSE))+SUMIFS(FX,Fecha,$A719,Linea,VLOOKUP(B$1,Data!$AP:$AR,3,FALSE),Cuenta,VLOOKUP(B$1,Data!$AP:$AR,2,FALSE))+B718,"")</f>
        <v/>
      </c>
      <c r="C719" s="3" t="str">
        <f>IF(AND($A719&lt;&gt;"",C$1&lt;&gt;""),SUMIFS(VM,Fecha,$A719,Linea,VLOOKUP(C$1,Data!$AP:$AR,3,FALSE),Cuenta,VLOOKUP(C$1,Data!$AP:$AR,2,FALSE))+SUMIFS(FX,Fecha,$A719,Linea,VLOOKUP(C$1,Data!$AP:$AR,3,FALSE),Cuenta,VLOOKUP(C$1,Data!$AP:$AR,2,FALSE))+C718,"")</f>
        <v/>
      </c>
      <c r="D719" s="3" t="str">
        <f>IF(AND($A719&lt;&gt;"",D$1&lt;&gt;""),SUMIFS(VM,Fecha,$A719,Linea,VLOOKUP(D$1,Data!$AP:$AR,3,FALSE),Cuenta,VLOOKUP(D$1,Data!$AP:$AR,2,FALSE))+SUMIFS(FX,Fecha,$A719,Linea,VLOOKUP(D$1,Data!$AP:$AR,3,FALSE),Cuenta,VLOOKUP(D$1,Data!$AP:$AR,2,FALSE))+D718,"")</f>
        <v/>
      </c>
      <c r="E719" s="3" t="str">
        <f>IF(AND($A719&lt;&gt;"",E$1&lt;&gt;""),SUMIFS(VM,Fecha,$A719,Linea,VLOOKUP(E$1,Data!$AP:$AR,3,FALSE),Cuenta,VLOOKUP(E$1,Data!$AP:$AR,2,FALSE))+SUMIFS(FX,Fecha,$A719,Linea,VLOOKUP(E$1,Data!$AP:$AR,3,FALSE),Cuenta,VLOOKUP(E$1,Data!$AP:$AR,2,FALSE))+E718,"")</f>
        <v/>
      </c>
      <c r="F719" s="3" t="str">
        <f>IF(AND($A719&lt;&gt;"",F$1&lt;&gt;""),SUMIFS(VM,Fecha,$A719,Linea,VLOOKUP(F$1,Data!$AP:$AR,3,FALSE),Cuenta,VLOOKUP(F$1,Data!$AP:$AR,2,FALSE))+SUMIFS(FX,Fecha,$A719,Linea,VLOOKUP(F$1,Data!$AP:$AR,3,FALSE),Cuenta,VLOOKUP(F$1,Data!$AP:$AR,2,FALSE))+F718,"")</f>
        <v/>
      </c>
      <c r="G719" s="3" t="str">
        <f>IF(AND($A719&lt;&gt;"",G$1&lt;&gt;""),SUMIFS(VM,Fecha,$A719,Linea,VLOOKUP(G$1,Data!$AP:$AR,3,FALSE),Cuenta,VLOOKUP(G$1,Data!$AP:$AR,2,FALSE))+SUMIFS(FX,Fecha,$A719,Linea,VLOOKUP(G$1,Data!$AP:$AR,3,FALSE),Cuenta,VLOOKUP(G$1,Data!$AP:$AR,2,FALSE))+G718,"")</f>
        <v/>
      </c>
      <c r="H719" s="3" t="str">
        <f>IF(AND($A719&lt;&gt;"",H$1&lt;&gt;""),SUMIFS(VM,Fecha,$A719,Linea,VLOOKUP(H$1,Data!$AP:$AR,3,FALSE),Cuenta,VLOOKUP(H$1,Data!$AP:$AR,2,FALSE))+SUMIFS(FX,Fecha,$A719,Linea,VLOOKUP(H$1,Data!$AP:$AR,3,FALSE),Cuenta,VLOOKUP(H$1,Data!$AP:$AR,2,FALSE))+H718,"")</f>
        <v/>
      </c>
      <c r="I719" s="3" t="str">
        <f>IF(AND($A719&lt;&gt;"",I$1&lt;&gt;""),SUMIFS(VM,Fecha,$A719,Linea,VLOOKUP(I$1,Data!$AP:$AR,3,FALSE),Cuenta,VLOOKUP(I$1,Data!$AP:$AR,2,FALSE))+SUMIFS(FX,Fecha,$A719,Linea,VLOOKUP(I$1,Data!$AP:$AR,3,FALSE),Cuenta,VLOOKUP(I$1,Data!$AP:$AR,2,FALSE))+I718,"")</f>
        <v/>
      </c>
      <c r="J719" s="3" t="str">
        <f>IF(AND($A719&lt;&gt;"",J$1&lt;&gt;""),SUMIFS(VM,Fecha,$A719,Linea,VLOOKUP(J$1,Data!$AP:$AR,3,FALSE),Cuenta,VLOOKUP(J$1,Data!$AP:$AR,2,FALSE))+SUMIFS(FX,Fecha,$A719,Linea,VLOOKUP(J$1,Data!$AP:$AR,3,FALSE),Cuenta,VLOOKUP(J$1,Data!$AP:$AR,2,FALSE))+J718,"")</f>
        <v/>
      </c>
      <c r="K719" s="3" t="str">
        <f>IF(AND($A719&lt;&gt;"",K$1&lt;&gt;""),SUMIFS(VM,Fecha,$A719,Linea,VLOOKUP(K$1,Data!$AP:$AR,3,FALSE),Cuenta,VLOOKUP(K$1,Data!$AP:$AR,2,FALSE))+SUMIFS(FX,Fecha,$A719,Linea,VLOOKUP(K$1,Data!$AP:$AR,3,FALSE),Cuenta,VLOOKUP(K$1,Data!$AP:$AR,2,FALSE))+K718,"")</f>
        <v/>
      </c>
      <c r="L719" s="3" t="str">
        <f>IF(AND($A719&lt;&gt;"",L$1&lt;&gt;""),SUMIFS(VM,Fecha,$A719,Linea,VLOOKUP(L$1,Data!$AP:$AR,3,FALSE),Cuenta,VLOOKUP(L$1,Data!$AP:$AR,2,FALSE))+SUMIFS(FX,Fecha,$A719,Linea,VLOOKUP(L$1,Data!$AP:$AR,3,FALSE),Cuenta,VLOOKUP(L$1,Data!$AP:$AR,2,FALSE))+L718,"")</f>
        <v/>
      </c>
      <c r="M719" s="3" t="str">
        <f>IF(AND($A719&lt;&gt;"",M$1&lt;&gt;""),SUMIFS(VM,Fecha,$A719,Linea,VLOOKUP(M$1,Data!$AP:$AR,3,FALSE),Cuenta,VLOOKUP(M$1,Data!$AP:$AR,2,FALSE))+SUMIFS(FX,Fecha,$A719,Linea,VLOOKUP(M$1,Data!$AP:$AR,3,FALSE),Cuenta,VLOOKUP(M$1,Data!$AP:$AR,2,FALSE))+M718,"")</f>
        <v/>
      </c>
      <c r="N719" s="3" t="str">
        <f>IF(AND($A719&lt;&gt;"",N$1&lt;&gt;""),SUMIFS(VM,Fecha,$A719,Linea,VLOOKUP(N$1,Data!$AP:$AR,3,FALSE),Cuenta,VLOOKUP(N$1,Data!$AP:$AR,2,FALSE))+SUMIFS(FX,Fecha,$A719,Linea,VLOOKUP(N$1,Data!$AP:$AR,3,FALSE),Cuenta,VLOOKUP(N$1,Data!$AP:$AR,2,FALSE))+N718,"")</f>
        <v/>
      </c>
    </row>
    <row r="720" spans="2:14" x14ac:dyDescent="0.25">
      <c r="B720" s="3" t="str">
        <f>IF(AND($A720&lt;&gt;"",B$1&lt;&gt;""),SUMIFS(VM,Fecha,$A720,Linea,VLOOKUP(B$1,Data!$AP:$AR,3,FALSE),Cuenta,VLOOKUP(B$1,Data!$AP:$AR,2,FALSE))+SUMIFS(FX,Fecha,$A720,Linea,VLOOKUP(B$1,Data!$AP:$AR,3,FALSE),Cuenta,VLOOKUP(B$1,Data!$AP:$AR,2,FALSE))+B719,"")</f>
        <v/>
      </c>
      <c r="C720" s="3" t="str">
        <f>IF(AND($A720&lt;&gt;"",C$1&lt;&gt;""),SUMIFS(VM,Fecha,$A720,Linea,VLOOKUP(C$1,Data!$AP:$AR,3,FALSE),Cuenta,VLOOKUP(C$1,Data!$AP:$AR,2,FALSE))+SUMIFS(FX,Fecha,$A720,Linea,VLOOKUP(C$1,Data!$AP:$AR,3,FALSE),Cuenta,VLOOKUP(C$1,Data!$AP:$AR,2,FALSE))+C719,"")</f>
        <v/>
      </c>
      <c r="D720" s="3" t="str">
        <f>IF(AND($A720&lt;&gt;"",D$1&lt;&gt;""),SUMIFS(VM,Fecha,$A720,Linea,VLOOKUP(D$1,Data!$AP:$AR,3,FALSE),Cuenta,VLOOKUP(D$1,Data!$AP:$AR,2,FALSE))+SUMIFS(FX,Fecha,$A720,Linea,VLOOKUP(D$1,Data!$AP:$AR,3,FALSE),Cuenta,VLOOKUP(D$1,Data!$AP:$AR,2,FALSE))+D719,"")</f>
        <v/>
      </c>
      <c r="E720" s="3" t="str">
        <f>IF(AND($A720&lt;&gt;"",E$1&lt;&gt;""),SUMIFS(VM,Fecha,$A720,Linea,VLOOKUP(E$1,Data!$AP:$AR,3,FALSE),Cuenta,VLOOKUP(E$1,Data!$AP:$AR,2,FALSE))+SUMIFS(FX,Fecha,$A720,Linea,VLOOKUP(E$1,Data!$AP:$AR,3,FALSE),Cuenta,VLOOKUP(E$1,Data!$AP:$AR,2,FALSE))+E719,"")</f>
        <v/>
      </c>
      <c r="F720" s="3" t="str">
        <f>IF(AND($A720&lt;&gt;"",F$1&lt;&gt;""),SUMIFS(VM,Fecha,$A720,Linea,VLOOKUP(F$1,Data!$AP:$AR,3,FALSE),Cuenta,VLOOKUP(F$1,Data!$AP:$AR,2,FALSE))+SUMIFS(FX,Fecha,$A720,Linea,VLOOKUP(F$1,Data!$AP:$AR,3,FALSE),Cuenta,VLOOKUP(F$1,Data!$AP:$AR,2,FALSE))+F719,"")</f>
        <v/>
      </c>
      <c r="G720" s="3" t="str">
        <f>IF(AND($A720&lt;&gt;"",G$1&lt;&gt;""),SUMIFS(VM,Fecha,$A720,Linea,VLOOKUP(G$1,Data!$AP:$AR,3,FALSE),Cuenta,VLOOKUP(G$1,Data!$AP:$AR,2,FALSE))+SUMIFS(FX,Fecha,$A720,Linea,VLOOKUP(G$1,Data!$AP:$AR,3,FALSE),Cuenta,VLOOKUP(G$1,Data!$AP:$AR,2,FALSE))+G719,"")</f>
        <v/>
      </c>
      <c r="H720" s="3" t="str">
        <f>IF(AND($A720&lt;&gt;"",H$1&lt;&gt;""),SUMIFS(VM,Fecha,$A720,Linea,VLOOKUP(H$1,Data!$AP:$AR,3,FALSE),Cuenta,VLOOKUP(H$1,Data!$AP:$AR,2,FALSE))+SUMIFS(FX,Fecha,$A720,Linea,VLOOKUP(H$1,Data!$AP:$AR,3,FALSE),Cuenta,VLOOKUP(H$1,Data!$AP:$AR,2,FALSE))+H719,"")</f>
        <v/>
      </c>
      <c r="I720" s="3" t="str">
        <f>IF(AND($A720&lt;&gt;"",I$1&lt;&gt;""),SUMIFS(VM,Fecha,$A720,Linea,VLOOKUP(I$1,Data!$AP:$AR,3,FALSE),Cuenta,VLOOKUP(I$1,Data!$AP:$AR,2,FALSE))+SUMIFS(FX,Fecha,$A720,Linea,VLOOKUP(I$1,Data!$AP:$AR,3,FALSE),Cuenta,VLOOKUP(I$1,Data!$AP:$AR,2,FALSE))+I719,"")</f>
        <v/>
      </c>
      <c r="J720" s="3" t="str">
        <f>IF(AND($A720&lt;&gt;"",J$1&lt;&gt;""),SUMIFS(VM,Fecha,$A720,Linea,VLOOKUP(J$1,Data!$AP:$AR,3,FALSE),Cuenta,VLOOKUP(J$1,Data!$AP:$AR,2,FALSE))+SUMIFS(FX,Fecha,$A720,Linea,VLOOKUP(J$1,Data!$AP:$AR,3,FALSE),Cuenta,VLOOKUP(J$1,Data!$AP:$AR,2,FALSE))+J719,"")</f>
        <v/>
      </c>
      <c r="K720" s="3" t="str">
        <f>IF(AND($A720&lt;&gt;"",K$1&lt;&gt;""),SUMIFS(VM,Fecha,$A720,Linea,VLOOKUP(K$1,Data!$AP:$AR,3,FALSE),Cuenta,VLOOKUP(K$1,Data!$AP:$AR,2,FALSE))+SUMIFS(FX,Fecha,$A720,Linea,VLOOKUP(K$1,Data!$AP:$AR,3,FALSE),Cuenta,VLOOKUP(K$1,Data!$AP:$AR,2,FALSE))+K719,"")</f>
        <v/>
      </c>
      <c r="L720" s="3" t="str">
        <f>IF(AND($A720&lt;&gt;"",L$1&lt;&gt;""),SUMIFS(VM,Fecha,$A720,Linea,VLOOKUP(L$1,Data!$AP:$AR,3,FALSE),Cuenta,VLOOKUP(L$1,Data!$AP:$AR,2,FALSE))+SUMIFS(FX,Fecha,$A720,Linea,VLOOKUP(L$1,Data!$AP:$AR,3,FALSE),Cuenta,VLOOKUP(L$1,Data!$AP:$AR,2,FALSE))+L719,"")</f>
        <v/>
      </c>
      <c r="M720" s="3" t="str">
        <f>IF(AND($A720&lt;&gt;"",M$1&lt;&gt;""),SUMIFS(VM,Fecha,$A720,Linea,VLOOKUP(M$1,Data!$AP:$AR,3,FALSE),Cuenta,VLOOKUP(M$1,Data!$AP:$AR,2,FALSE))+SUMIFS(FX,Fecha,$A720,Linea,VLOOKUP(M$1,Data!$AP:$AR,3,FALSE),Cuenta,VLOOKUP(M$1,Data!$AP:$AR,2,FALSE))+M719,"")</f>
        <v/>
      </c>
      <c r="N720" s="3" t="str">
        <f>IF(AND($A720&lt;&gt;"",N$1&lt;&gt;""),SUMIFS(VM,Fecha,$A720,Linea,VLOOKUP(N$1,Data!$AP:$AR,3,FALSE),Cuenta,VLOOKUP(N$1,Data!$AP:$AR,2,FALSE))+SUMIFS(FX,Fecha,$A720,Linea,VLOOKUP(N$1,Data!$AP:$AR,3,FALSE),Cuenta,VLOOKUP(N$1,Data!$AP:$AR,2,FALSE))+N719,"")</f>
        <v/>
      </c>
    </row>
    <row r="721" spans="2:14" x14ac:dyDescent="0.25">
      <c r="B721" s="3" t="str">
        <f>IF(AND($A721&lt;&gt;"",B$1&lt;&gt;""),SUMIFS(VM,Fecha,$A721,Linea,VLOOKUP(B$1,Data!$AP:$AR,3,FALSE),Cuenta,VLOOKUP(B$1,Data!$AP:$AR,2,FALSE))+SUMIFS(FX,Fecha,$A721,Linea,VLOOKUP(B$1,Data!$AP:$AR,3,FALSE),Cuenta,VLOOKUP(B$1,Data!$AP:$AR,2,FALSE))+B720,"")</f>
        <v/>
      </c>
      <c r="C721" s="3" t="str">
        <f>IF(AND($A721&lt;&gt;"",C$1&lt;&gt;""),SUMIFS(VM,Fecha,$A721,Linea,VLOOKUP(C$1,Data!$AP:$AR,3,FALSE),Cuenta,VLOOKUP(C$1,Data!$AP:$AR,2,FALSE))+SUMIFS(FX,Fecha,$A721,Linea,VLOOKUP(C$1,Data!$AP:$AR,3,FALSE),Cuenta,VLOOKUP(C$1,Data!$AP:$AR,2,FALSE))+C720,"")</f>
        <v/>
      </c>
      <c r="D721" s="3" t="str">
        <f>IF(AND($A721&lt;&gt;"",D$1&lt;&gt;""),SUMIFS(VM,Fecha,$A721,Linea,VLOOKUP(D$1,Data!$AP:$AR,3,FALSE),Cuenta,VLOOKUP(D$1,Data!$AP:$AR,2,FALSE))+SUMIFS(FX,Fecha,$A721,Linea,VLOOKUP(D$1,Data!$AP:$AR,3,FALSE),Cuenta,VLOOKUP(D$1,Data!$AP:$AR,2,FALSE))+D720,"")</f>
        <v/>
      </c>
      <c r="E721" s="3" t="str">
        <f>IF(AND($A721&lt;&gt;"",E$1&lt;&gt;""),SUMIFS(VM,Fecha,$A721,Linea,VLOOKUP(E$1,Data!$AP:$AR,3,FALSE),Cuenta,VLOOKUP(E$1,Data!$AP:$AR,2,FALSE))+SUMIFS(FX,Fecha,$A721,Linea,VLOOKUP(E$1,Data!$AP:$AR,3,FALSE),Cuenta,VLOOKUP(E$1,Data!$AP:$AR,2,FALSE))+E720,"")</f>
        <v/>
      </c>
      <c r="F721" s="3" t="str">
        <f>IF(AND($A721&lt;&gt;"",F$1&lt;&gt;""),SUMIFS(VM,Fecha,$A721,Linea,VLOOKUP(F$1,Data!$AP:$AR,3,FALSE),Cuenta,VLOOKUP(F$1,Data!$AP:$AR,2,FALSE))+SUMIFS(FX,Fecha,$A721,Linea,VLOOKUP(F$1,Data!$AP:$AR,3,FALSE),Cuenta,VLOOKUP(F$1,Data!$AP:$AR,2,FALSE))+F720,"")</f>
        <v/>
      </c>
      <c r="G721" s="3" t="str">
        <f>IF(AND($A721&lt;&gt;"",G$1&lt;&gt;""),SUMIFS(VM,Fecha,$A721,Linea,VLOOKUP(G$1,Data!$AP:$AR,3,FALSE),Cuenta,VLOOKUP(G$1,Data!$AP:$AR,2,FALSE))+SUMIFS(FX,Fecha,$A721,Linea,VLOOKUP(G$1,Data!$AP:$AR,3,FALSE),Cuenta,VLOOKUP(G$1,Data!$AP:$AR,2,FALSE))+G720,"")</f>
        <v/>
      </c>
      <c r="H721" s="3" t="str">
        <f>IF(AND($A721&lt;&gt;"",H$1&lt;&gt;""),SUMIFS(VM,Fecha,$A721,Linea,VLOOKUP(H$1,Data!$AP:$AR,3,FALSE),Cuenta,VLOOKUP(H$1,Data!$AP:$AR,2,FALSE))+SUMIFS(FX,Fecha,$A721,Linea,VLOOKUP(H$1,Data!$AP:$AR,3,FALSE),Cuenta,VLOOKUP(H$1,Data!$AP:$AR,2,FALSE))+H720,"")</f>
        <v/>
      </c>
      <c r="I721" s="3" t="str">
        <f>IF(AND($A721&lt;&gt;"",I$1&lt;&gt;""),SUMIFS(VM,Fecha,$A721,Linea,VLOOKUP(I$1,Data!$AP:$AR,3,FALSE),Cuenta,VLOOKUP(I$1,Data!$AP:$AR,2,FALSE))+SUMIFS(FX,Fecha,$A721,Linea,VLOOKUP(I$1,Data!$AP:$AR,3,FALSE),Cuenta,VLOOKUP(I$1,Data!$AP:$AR,2,FALSE))+I720,"")</f>
        <v/>
      </c>
      <c r="J721" s="3" t="str">
        <f>IF(AND($A721&lt;&gt;"",J$1&lt;&gt;""),SUMIFS(VM,Fecha,$A721,Linea,VLOOKUP(J$1,Data!$AP:$AR,3,FALSE),Cuenta,VLOOKUP(J$1,Data!$AP:$AR,2,FALSE))+SUMIFS(FX,Fecha,$A721,Linea,VLOOKUP(J$1,Data!$AP:$AR,3,FALSE),Cuenta,VLOOKUP(J$1,Data!$AP:$AR,2,FALSE))+J720,"")</f>
        <v/>
      </c>
      <c r="K721" s="3" t="str">
        <f>IF(AND($A721&lt;&gt;"",K$1&lt;&gt;""),SUMIFS(VM,Fecha,$A721,Linea,VLOOKUP(K$1,Data!$AP:$AR,3,FALSE),Cuenta,VLOOKUP(K$1,Data!$AP:$AR,2,FALSE))+SUMIFS(FX,Fecha,$A721,Linea,VLOOKUP(K$1,Data!$AP:$AR,3,FALSE),Cuenta,VLOOKUP(K$1,Data!$AP:$AR,2,FALSE))+K720,"")</f>
        <v/>
      </c>
      <c r="L721" s="3" t="str">
        <f>IF(AND($A721&lt;&gt;"",L$1&lt;&gt;""),SUMIFS(VM,Fecha,$A721,Linea,VLOOKUP(L$1,Data!$AP:$AR,3,FALSE),Cuenta,VLOOKUP(L$1,Data!$AP:$AR,2,FALSE))+SUMIFS(FX,Fecha,$A721,Linea,VLOOKUP(L$1,Data!$AP:$AR,3,FALSE),Cuenta,VLOOKUP(L$1,Data!$AP:$AR,2,FALSE))+L720,"")</f>
        <v/>
      </c>
      <c r="M721" s="3" t="str">
        <f>IF(AND($A721&lt;&gt;"",M$1&lt;&gt;""),SUMIFS(VM,Fecha,$A721,Linea,VLOOKUP(M$1,Data!$AP:$AR,3,FALSE),Cuenta,VLOOKUP(M$1,Data!$AP:$AR,2,FALSE))+SUMIFS(FX,Fecha,$A721,Linea,VLOOKUP(M$1,Data!$AP:$AR,3,FALSE),Cuenta,VLOOKUP(M$1,Data!$AP:$AR,2,FALSE))+M720,"")</f>
        <v/>
      </c>
      <c r="N721" s="3" t="str">
        <f>IF(AND($A721&lt;&gt;"",N$1&lt;&gt;""),SUMIFS(VM,Fecha,$A721,Linea,VLOOKUP(N$1,Data!$AP:$AR,3,FALSE),Cuenta,VLOOKUP(N$1,Data!$AP:$AR,2,FALSE))+SUMIFS(FX,Fecha,$A721,Linea,VLOOKUP(N$1,Data!$AP:$AR,3,FALSE),Cuenta,VLOOKUP(N$1,Data!$AP:$AR,2,FALSE))+N720,"")</f>
        <v/>
      </c>
    </row>
    <row r="722" spans="2:14" x14ac:dyDescent="0.25">
      <c r="B722" s="3" t="str">
        <f>IF(AND($A722&lt;&gt;"",B$1&lt;&gt;""),SUMIFS(VM,Fecha,$A722,Linea,VLOOKUP(B$1,Data!$AP:$AR,3,FALSE),Cuenta,VLOOKUP(B$1,Data!$AP:$AR,2,FALSE))+SUMIFS(FX,Fecha,$A722,Linea,VLOOKUP(B$1,Data!$AP:$AR,3,FALSE),Cuenta,VLOOKUP(B$1,Data!$AP:$AR,2,FALSE))+B721,"")</f>
        <v/>
      </c>
      <c r="C722" s="3" t="str">
        <f>IF(AND($A722&lt;&gt;"",C$1&lt;&gt;""),SUMIFS(VM,Fecha,$A722,Linea,VLOOKUP(C$1,Data!$AP:$AR,3,FALSE),Cuenta,VLOOKUP(C$1,Data!$AP:$AR,2,FALSE))+SUMIFS(FX,Fecha,$A722,Linea,VLOOKUP(C$1,Data!$AP:$AR,3,FALSE),Cuenta,VLOOKUP(C$1,Data!$AP:$AR,2,FALSE))+C721,"")</f>
        <v/>
      </c>
      <c r="D722" s="3" t="str">
        <f>IF(AND($A722&lt;&gt;"",D$1&lt;&gt;""),SUMIFS(VM,Fecha,$A722,Linea,VLOOKUP(D$1,Data!$AP:$AR,3,FALSE),Cuenta,VLOOKUP(D$1,Data!$AP:$AR,2,FALSE))+SUMIFS(FX,Fecha,$A722,Linea,VLOOKUP(D$1,Data!$AP:$AR,3,FALSE),Cuenta,VLOOKUP(D$1,Data!$AP:$AR,2,FALSE))+D721,"")</f>
        <v/>
      </c>
      <c r="E722" s="3" t="str">
        <f>IF(AND($A722&lt;&gt;"",E$1&lt;&gt;""),SUMIFS(VM,Fecha,$A722,Linea,VLOOKUP(E$1,Data!$AP:$AR,3,FALSE),Cuenta,VLOOKUP(E$1,Data!$AP:$AR,2,FALSE))+SUMIFS(FX,Fecha,$A722,Linea,VLOOKUP(E$1,Data!$AP:$AR,3,FALSE),Cuenta,VLOOKUP(E$1,Data!$AP:$AR,2,FALSE))+E721,"")</f>
        <v/>
      </c>
      <c r="F722" s="3" t="str">
        <f>IF(AND($A722&lt;&gt;"",F$1&lt;&gt;""),SUMIFS(VM,Fecha,$A722,Linea,VLOOKUP(F$1,Data!$AP:$AR,3,FALSE),Cuenta,VLOOKUP(F$1,Data!$AP:$AR,2,FALSE))+SUMIFS(FX,Fecha,$A722,Linea,VLOOKUP(F$1,Data!$AP:$AR,3,FALSE),Cuenta,VLOOKUP(F$1,Data!$AP:$AR,2,FALSE))+F721,"")</f>
        <v/>
      </c>
      <c r="G722" s="3" t="str">
        <f>IF(AND($A722&lt;&gt;"",G$1&lt;&gt;""),SUMIFS(VM,Fecha,$A722,Linea,VLOOKUP(G$1,Data!$AP:$AR,3,FALSE),Cuenta,VLOOKUP(G$1,Data!$AP:$AR,2,FALSE))+SUMIFS(FX,Fecha,$A722,Linea,VLOOKUP(G$1,Data!$AP:$AR,3,FALSE),Cuenta,VLOOKUP(G$1,Data!$AP:$AR,2,FALSE))+G721,"")</f>
        <v/>
      </c>
      <c r="H722" s="3" t="str">
        <f>IF(AND($A722&lt;&gt;"",H$1&lt;&gt;""),SUMIFS(VM,Fecha,$A722,Linea,VLOOKUP(H$1,Data!$AP:$AR,3,FALSE),Cuenta,VLOOKUP(H$1,Data!$AP:$AR,2,FALSE))+SUMIFS(FX,Fecha,$A722,Linea,VLOOKUP(H$1,Data!$AP:$AR,3,FALSE),Cuenta,VLOOKUP(H$1,Data!$AP:$AR,2,FALSE))+H721,"")</f>
        <v/>
      </c>
      <c r="I722" s="3" t="str">
        <f>IF(AND($A722&lt;&gt;"",I$1&lt;&gt;""),SUMIFS(VM,Fecha,$A722,Linea,VLOOKUP(I$1,Data!$AP:$AR,3,FALSE),Cuenta,VLOOKUP(I$1,Data!$AP:$AR,2,FALSE))+SUMIFS(FX,Fecha,$A722,Linea,VLOOKUP(I$1,Data!$AP:$AR,3,FALSE),Cuenta,VLOOKUP(I$1,Data!$AP:$AR,2,FALSE))+I721,"")</f>
        <v/>
      </c>
      <c r="J722" s="3" t="str">
        <f>IF(AND($A722&lt;&gt;"",J$1&lt;&gt;""),SUMIFS(VM,Fecha,$A722,Linea,VLOOKUP(J$1,Data!$AP:$AR,3,FALSE),Cuenta,VLOOKUP(J$1,Data!$AP:$AR,2,FALSE))+SUMIFS(FX,Fecha,$A722,Linea,VLOOKUP(J$1,Data!$AP:$AR,3,FALSE),Cuenta,VLOOKUP(J$1,Data!$AP:$AR,2,FALSE))+J721,"")</f>
        <v/>
      </c>
      <c r="K722" s="3" t="str">
        <f>IF(AND($A722&lt;&gt;"",K$1&lt;&gt;""),SUMIFS(VM,Fecha,$A722,Linea,VLOOKUP(K$1,Data!$AP:$AR,3,FALSE),Cuenta,VLOOKUP(K$1,Data!$AP:$AR,2,FALSE))+SUMIFS(FX,Fecha,$A722,Linea,VLOOKUP(K$1,Data!$AP:$AR,3,FALSE),Cuenta,VLOOKUP(K$1,Data!$AP:$AR,2,FALSE))+K721,"")</f>
        <v/>
      </c>
      <c r="L722" s="3" t="str">
        <f>IF(AND($A722&lt;&gt;"",L$1&lt;&gt;""),SUMIFS(VM,Fecha,$A722,Linea,VLOOKUP(L$1,Data!$AP:$AR,3,FALSE),Cuenta,VLOOKUP(L$1,Data!$AP:$AR,2,FALSE))+SUMIFS(FX,Fecha,$A722,Linea,VLOOKUP(L$1,Data!$AP:$AR,3,FALSE),Cuenta,VLOOKUP(L$1,Data!$AP:$AR,2,FALSE))+L721,"")</f>
        <v/>
      </c>
      <c r="M722" s="3" t="str">
        <f>IF(AND($A722&lt;&gt;"",M$1&lt;&gt;""),SUMIFS(VM,Fecha,$A722,Linea,VLOOKUP(M$1,Data!$AP:$AR,3,FALSE),Cuenta,VLOOKUP(M$1,Data!$AP:$AR,2,FALSE))+SUMIFS(FX,Fecha,$A722,Linea,VLOOKUP(M$1,Data!$AP:$AR,3,FALSE),Cuenta,VLOOKUP(M$1,Data!$AP:$AR,2,FALSE))+M721,"")</f>
        <v/>
      </c>
      <c r="N722" s="3" t="str">
        <f>IF(AND($A722&lt;&gt;"",N$1&lt;&gt;""),SUMIFS(VM,Fecha,$A722,Linea,VLOOKUP(N$1,Data!$AP:$AR,3,FALSE),Cuenta,VLOOKUP(N$1,Data!$AP:$AR,2,FALSE))+SUMIFS(FX,Fecha,$A722,Linea,VLOOKUP(N$1,Data!$AP:$AR,3,FALSE),Cuenta,VLOOKUP(N$1,Data!$AP:$AR,2,FALSE))+N721,"")</f>
        <v/>
      </c>
    </row>
    <row r="723" spans="2:14" x14ac:dyDescent="0.25">
      <c r="B723" s="3" t="str">
        <f>IF(AND($A723&lt;&gt;"",B$1&lt;&gt;""),SUMIFS(VM,Fecha,$A723,Linea,VLOOKUP(B$1,Data!$AP:$AR,3,FALSE),Cuenta,VLOOKUP(B$1,Data!$AP:$AR,2,FALSE))+SUMIFS(FX,Fecha,$A723,Linea,VLOOKUP(B$1,Data!$AP:$AR,3,FALSE),Cuenta,VLOOKUP(B$1,Data!$AP:$AR,2,FALSE))+B722,"")</f>
        <v/>
      </c>
      <c r="C723" s="3" t="str">
        <f>IF(AND($A723&lt;&gt;"",C$1&lt;&gt;""),SUMIFS(VM,Fecha,$A723,Linea,VLOOKUP(C$1,Data!$AP:$AR,3,FALSE),Cuenta,VLOOKUP(C$1,Data!$AP:$AR,2,FALSE))+SUMIFS(FX,Fecha,$A723,Linea,VLOOKUP(C$1,Data!$AP:$AR,3,FALSE),Cuenta,VLOOKUP(C$1,Data!$AP:$AR,2,FALSE))+C722,"")</f>
        <v/>
      </c>
      <c r="D723" s="3" t="str">
        <f>IF(AND($A723&lt;&gt;"",D$1&lt;&gt;""),SUMIFS(VM,Fecha,$A723,Linea,VLOOKUP(D$1,Data!$AP:$AR,3,FALSE),Cuenta,VLOOKUP(D$1,Data!$AP:$AR,2,FALSE))+SUMIFS(FX,Fecha,$A723,Linea,VLOOKUP(D$1,Data!$AP:$AR,3,FALSE),Cuenta,VLOOKUP(D$1,Data!$AP:$AR,2,FALSE))+D722,"")</f>
        <v/>
      </c>
      <c r="E723" s="3" t="str">
        <f>IF(AND($A723&lt;&gt;"",E$1&lt;&gt;""),SUMIFS(VM,Fecha,$A723,Linea,VLOOKUP(E$1,Data!$AP:$AR,3,FALSE),Cuenta,VLOOKUP(E$1,Data!$AP:$AR,2,FALSE))+SUMIFS(FX,Fecha,$A723,Linea,VLOOKUP(E$1,Data!$AP:$AR,3,FALSE),Cuenta,VLOOKUP(E$1,Data!$AP:$AR,2,FALSE))+E722,"")</f>
        <v/>
      </c>
      <c r="F723" s="3" t="str">
        <f>IF(AND($A723&lt;&gt;"",F$1&lt;&gt;""),SUMIFS(VM,Fecha,$A723,Linea,VLOOKUP(F$1,Data!$AP:$AR,3,FALSE),Cuenta,VLOOKUP(F$1,Data!$AP:$AR,2,FALSE))+SUMIFS(FX,Fecha,$A723,Linea,VLOOKUP(F$1,Data!$AP:$AR,3,FALSE),Cuenta,VLOOKUP(F$1,Data!$AP:$AR,2,FALSE))+F722,"")</f>
        <v/>
      </c>
      <c r="G723" s="3" t="str">
        <f>IF(AND($A723&lt;&gt;"",G$1&lt;&gt;""),SUMIFS(VM,Fecha,$A723,Linea,VLOOKUP(G$1,Data!$AP:$AR,3,FALSE),Cuenta,VLOOKUP(G$1,Data!$AP:$AR,2,FALSE))+SUMIFS(FX,Fecha,$A723,Linea,VLOOKUP(G$1,Data!$AP:$AR,3,FALSE),Cuenta,VLOOKUP(G$1,Data!$AP:$AR,2,FALSE))+G722,"")</f>
        <v/>
      </c>
      <c r="H723" s="3" t="str">
        <f>IF(AND($A723&lt;&gt;"",H$1&lt;&gt;""),SUMIFS(VM,Fecha,$A723,Linea,VLOOKUP(H$1,Data!$AP:$AR,3,FALSE),Cuenta,VLOOKUP(H$1,Data!$AP:$AR,2,FALSE))+SUMIFS(FX,Fecha,$A723,Linea,VLOOKUP(H$1,Data!$AP:$AR,3,FALSE),Cuenta,VLOOKUP(H$1,Data!$AP:$AR,2,FALSE))+H722,"")</f>
        <v/>
      </c>
      <c r="I723" s="3" t="str">
        <f>IF(AND($A723&lt;&gt;"",I$1&lt;&gt;""),SUMIFS(VM,Fecha,$A723,Linea,VLOOKUP(I$1,Data!$AP:$AR,3,FALSE),Cuenta,VLOOKUP(I$1,Data!$AP:$AR,2,FALSE))+SUMIFS(FX,Fecha,$A723,Linea,VLOOKUP(I$1,Data!$AP:$AR,3,FALSE),Cuenta,VLOOKUP(I$1,Data!$AP:$AR,2,FALSE))+I722,"")</f>
        <v/>
      </c>
      <c r="J723" s="3" t="str">
        <f>IF(AND($A723&lt;&gt;"",J$1&lt;&gt;""),SUMIFS(VM,Fecha,$A723,Linea,VLOOKUP(J$1,Data!$AP:$AR,3,FALSE),Cuenta,VLOOKUP(J$1,Data!$AP:$AR,2,FALSE))+SUMIFS(FX,Fecha,$A723,Linea,VLOOKUP(J$1,Data!$AP:$AR,3,FALSE),Cuenta,VLOOKUP(J$1,Data!$AP:$AR,2,FALSE))+J722,"")</f>
        <v/>
      </c>
      <c r="K723" s="3" t="str">
        <f>IF(AND($A723&lt;&gt;"",K$1&lt;&gt;""),SUMIFS(VM,Fecha,$A723,Linea,VLOOKUP(K$1,Data!$AP:$AR,3,FALSE),Cuenta,VLOOKUP(K$1,Data!$AP:$AR,2,FALSE))+SUMIFS(FX,Fecha,$A723,Linea,VLOOKUP(K$1,Data!$AP:$AR,3,FALSE),Cuenta,VLOOKUP(K$1,Data!$AP:$AR,2,FALSE))+K722,"")</f>
        <v/>
      </c>
      <c r="L723" s="3" t="str">
        <f>IF(AND($A723&lt;&gt;"",L$1&lt;&gt;""),SUMIFS(VM,Fecha,$A723,Linea,VLOOKUP(L$1,Data!$AP:$AR,3,FALSE),Cuenta,VLOOKUP(L$1,Data!$AP:$AR,2,FALSE))+SUMIFS(FX,Fecha,$A723,Linea,VLOOKUP(L$1,Data!$AP:$AR,3,FALSE),Cuenta,VLOOKUP(L$1,Data!$AP:$AR,2,FALSE))+L722,"")</f>
        <v/>
      </c>
      <c r="M723" s="3" t="str">
        <f>IF(AND($A723&lt;&gt;"",M$1&lt;&gt;""),SUMIFS(VM,Fecha,$A723,Linea,VLOOKUP(M$1,Data!$AP:$AR,3,FALSE),Cuenta,VLOOKUP(M$1,Data!$AP:$AR,2,FALSE))+SUMIFS(FX,Fecha,$A723,Linea,VLOOKUP(M$1,Data!$AP:$AR,3,FALSE),Cuenta,VLOOKUP(M$1,Data!$AP:$AR,2,FALSE))+M722,"")</f>
        <v/>
      </c>
      <c r="N723" s="3" t="str">
        <f>IF(AND($A723&lt;&gt;"",N$1&lt;&gt;""),SUMIFS(VM,Fecha,$A723,Linea,VLOOKUP(N$1,Data!$AP:$AR,3,FALSE),Cuenta,VLOOKUP(N$1,Data!$AP:$AR,2,FALSE))+SUMIFS(FX,Fecha,$A723,Linea,VLOOKUP(N$1,Data!$AP:$AR,3,FALSE),Cuenta,VLOOKUP(N$1,Data!$AP:$AR,2,FALSE))+N722,"")</f>
        <v/>
      </c>
    </row>
    <row r="724" spans="2:14" x14ac:dyDescent="0.25">
      <c r="B724" s="3" t="str">
        <f>IF(AND($A724&lt;&gt;"",B$1&lt;&gt;""),SUMIFS(VM,Fecha,$A724,Linea,VLOOKUP(B$1,Data!$AP:$AR,3,FALSE),Cuenta,VLOOKUP(B$1,Data!$AP:$AR,2,FALSE))+SUMIFS(FX,Fecha,$A724,Linea,VLOOKUP(B$1,Data!$AP:$AR,3,FALSE),Cuenta,VLOOKUP(B$1,Data!$AP:$AR,2,FALSE))+B723,"")</f>
        <v/>
      </c>
      <c r="C724" s="3" t="str">
        <f>IF(AND($A724&lt;&gt;"",C$1&lt;&gt;""),SUMIFS(VM,Fecha,$A724,Linea,VLOOKUP(C$1,Data!$AP:$AR,3,FALSE),Cuenta,VLOOKUP(C$1,Data!$AP:$AR,2,FALSE))+SUMIFS(FX,Fecha,$A724,Linea,VLOOKUP(C$1,Data!$AP:$AR,3,FALSE),Cuenta,VLOOKUP(C$1,Data!$AP:$AR,2,FALSE))+C723,"")</f>
        <v/>
      </c>
      <c r="D724" s="3" t="str">
        <f>IF(AND($A724&lt;&gt;"",D$1&lt;&gt;""),SUMIFS(VM,Fecha,$A724,Linea,VLOOKUP(D$1,Data!$AP:$AR,3,FALSE),Cuenta,VLOOKUP(D$1,Data!$AP:$AR,2,FALSE))+SUMIFS(FX,Fecha,$A724,Linea,VLOOKUP(D$1,Data!$AP:$AR,3,FALSE),Cuenta,VLOOKUP(D$1,Data!$AP:$AR,2,FALSE))+D723,"")</f>
        <v/>
      </c>
      <c r="E724" s="3" t="str">
        <f>IF(AND($A724&lt;&gt;"",E$1&lt;&gt;""),SUMIFS(VM,Fecha,$A724,Linea,VLOOKUP(E$1,Data!$AP:$AR,3,FALSE),Cuenta,VLOOKUP(E$1,Data!$AP:$AR,2,FALSE))+SUMIFS(FX,Fecha,$A724,Linea,VLOOKUP(E$1,Data!$AP:$AR,3,FALSE),Cuenta,VLOOKUP(E$1,Data!$AP:$AR,2,FALSE))+E723,"")</f>
        <v/>
      </c>
      <c r="F724" s="3" t="str">
        <f>IF(AND($A724&lt;&gt;"",F$1&lt;&gt;""),SUMIFS(VM,Fecha,$A724,Linea,VLOOKUP(F$1,Data!$AP:$AR,3,FALSE),Cuenta,VLOOKUP(F$1,Data!$AP:$AR,2,FALSE))+SUMIFS(FX,Fecha,$A724,Linea,VLOOKUP(F$1,Data!$AP:$AR,3,FALSE),Cuenta,VLOOKUP(F$1,Data!$AP:$AR,2,FALSE))+F723,"")</f>
        <v/>
      </c>
      <c r="G724" s="3" t="str">
        <f>IF(AND($A724&lt;&gt;"",G$1&lt;&gt;""),SUMIFS(VM,Fecha,$A724,Linea,VLOOKUP(G$1,Data!$AP:$AR,3,FALSE),Cuenta,VLOOKUP(G$1,Data!$AP:$AR,2,FALSE))+SUMIFS(FX,Fecha,$A724,Linea,VLOOKUP(G$1,Data!$AP:$AR,3,FALSE),Cuenta,VLOOKUP(G$1,Data!$AP:$AR,2,FALSE))+G723,"")</f>
        <v/>
      </c>
      <c r="H724" s="3" t="str">
        <f>IF(AND($A724&lt;&gt;"",H$1&lt;&gt;""),SUMIFS(VM,Fecha,$A724,Linea,VLOOKUP(H$1,Data!$AP:$AR,3,FALSE),Cuenta,VLOOKUP(H$1,Data!$AP:$AR,2,FALSE))+SUMIFS(FX,Fecha,$A724,Linea,VLOOKUP(H$1,Data!$AP:$AR,3,FALSE),Cuenta,VLOOKUP(H$1,Data!$AP:$AR,2,FALSE))+H723,"")</f>
        <v/>
      </c>
      <c r="I724" s="3" t="str">
        <f>IF(AND($A724&lt;&gt;"",I$1&lt;&gt;""),SUMIFS(VM,Fecha,$A724,Linea,VLOOKUP(I$1,Data!$AP:$AR,3,FALSE),Cuenta,VLOOKUP(I$1,Data!$AP:$AR,2,FALSE))+SUMIFS(FX,Fecha,$A724,Linea,VLOOKUP(I$1,Data!$AP:$AR,3,FALSE),Cuenta,VLOOKUP(I$1,Data!$AP:$AR,2,FALSE))+I723,"")</f>
        <v/>
      </c>
      <c r="J724" s="3" t="str">
        <f>IF(AND($A724&lt;&gt;"",J$1&lt;&gt;""),SUMIFS(VM,Fecha,$A724,Linea,VLOOKUP(J$1,Data!$AP:$AR,3,FALSE),Cuenta,VLOOKUP(J$1,Data!$AP:$AR,2,FALSE))+SUMIFS(FX,Fecha,$A724,Linea,VLOOKUP(J$1,Data!$AP:$AR,3,FALSE),Cuenta,VLOOKUP(J$1,Data!$AP:$AR,2,FALSE))+J723,"")</f>
        <v/>
      </c>
      <c r="K724" s="3" t="str">
        <f>IF(AND($A724&lt;&gt;"",K$1&lt;&gt;""),SUMIFS(VM,Fecha,$A724,Linea,VLOOKUP(K$1,Data!$AP:$AR,3,FALSE),Cuenta,VLOOKUP(K$1,Data!$AP:$AR,2,FALSE))+SUMIFS(FX,Fecha,$A724,Linea,VLOOKUP(K$1,Data!$AP:$AR,3,FALSE),Cuenta,VLOOKUP(K$1,Data!$AP:$AR,2,FALSE))+K723,"")</f>
        <v/>
      </c>
      <c r="L724" s="3" t="str">
        <f>IF(AND($A724&lt;&gt;"",L$1&lt;&gt;""),SUMIFS(VM,Fecha,$A724,Linea,VLOOKUP(L$1,Data!$AP:$AR,3,FALSE),Cuenta,VLOOKUP(L$1,Data!$AP:$AR,2,FALSE))+SUMIFS(FX,Fecha,$A724,Linea,VLOOKUP(L$1,Data!$AP:$AR,3,FALSE),Cuenta,VLOOKUP(L$1,Data!$AP:$AR,2,FALSE))+L723,"")</f>
        <v/>
      </c>
      <c r="M724" s="3" t="str">
        <f>IF(AND($A724&lt;&gt;"",M$1&lt;&gt;""),SUMIFS(VM,Fecha,$A724,Linea,VLOOKUP(M$1,Data!$AP:$AR,3,FALSE),Cuenta,VLOOKUP(M$1,Data!$AP:$AR,2,FALSE))+SUMIFS(FX,Fecha,$A724,Linea,VLOOKUP(M$1,Data!$AP:$AR,3,FALSE),Cuenta,VLOOKUP(M$1,Data!$AP:$AR,2,FALSE))+M723,"")</f>
        <v/>
      </c>
      <c r="N724" s="3" t="str">
        <f>IF(AND($A724&lt;&gt;"",N$1&lt;&gt;""),SUMIFS(VM,Fecha,$A724,Linea,VLOOKUP(N$1,Data!$AP:$AR,3,FALSE),Cuenta,VLOOKUP(N$1,Data!$AP:$AR,2,FALSE))+SUMIFS(FX,Fecha,$A724,Linea,VLOOKUP(N$1,Data!$AP:$AR,3,FALSE),Cuenta,VLOOKUP(N$1,Data!$AP:$AR,2,FALSE))+N723,"")</f>
        <v/>
      </c>
    </row>
    <row r="725" spans="2:14" x14ac:dyDescent="0.25">
      <c r="B725" s="3" t="str">
        <f>IF(AND($A725&lt;&gt;"",B$1&lt;&gt;""),SUMIFS(VM,Fecha,$A725,Linea,VLOOKUP(B$1,Data!$AP:$AR,3,FALSE),Cuenta,VLOOKUP(B$1,Data!$AP:$AR,2,FALSE))+SUMIFS(FX,Fecha,$A725,Linea,VLOOKUP(B$1,Data!$AP:$AR,3,FALSE),Cuenta,VLOOKUP(B$1,Data!$AP:$AR,2,FALSE))+B724,"")</f>
        <v/>
      </c>
      <c r="C725" s="3" t="str">
        <f>IF(AND($A725&lt;&gt;"",C$1&lt;&gt;""),SUMIFS(VM,Fecha,$A725,Linea,VLOOKUP(C$1,Data!$AP:$AR,3,FALSE),Cuenta,VLOOKUP(C$1,Data!$AP:$AR,2,FALSE))+SUMIFS(FX,Fecha,$A725,Linea,VLOOKUP(C$1,Data!$AP:$AR,3,FALSE),Cuenta,VLOOKUP(C$1,Data!$AP:$AR,2,FALSE))+C724,"")</f>
        <v/>
      </c>
      <c r="D725" s="3" t="str">
        <f>IF(AND($A725&lt;&gt;"",D$1&lt;&gt;""),SUMIFS(VM,Fecha,$A725,Linea,VLOOKUP(D$1,Data!$AP:$AR,3,FALSE),Cuenta,VLOOKUP(D$1,Data!$AP:$AR,2,FALSE))+SUMIFS(FX,Fecha,$A725,Linea,VLOOKUP(D$1,Data!$AP:$AR,3,FALSE),Cuenta,VLOOKUP(D$1,Data!$AP:$AR,2,FALSE))+D724,"")</f>
        <v/>
      </c>
      <c r="E725" s="3" t="str">
        <f>IF(AND($A725&lt;&gt;"",E$1&lt;&gt;""),SUMIFS(VM,Fecha,$A725,Linea,VLOOKUP(E$1,Data!$AP:$AR,3,FALSE),Cuenta,VLOOKUP(E$1,Data!$AP:$AR,2,FALSE))+SUMIFS(FX,Fecha,$A725,Linea,VLOOKUP(E$1,Data!$AP:$AR,3,FALSE),Cuenta,VLOOKUP(E$1,Data!$AP:$AR,2,FALSE))+E724,"")</f>
        <v/>
      </c>
      <c r="F725" s="3" t="str">
        <f>IF(AND($A725&lt;&gt;"",F$1&lt;&gt;""),SUMIFS(VM,Fecha,$A725,Linea,VLOOKUP(F$1,Data!$AP:$AR,3,FALSE),Cuenta,VLOOKUP(F$1,Data!$AP:$AR,2,FALSE))+SUMIFS(FX,Fecha,$A725,Linea,VLOOKUP(F$1,Data!$AP:$AR,3,FALSE),Cuenta,VLOOKUP(F$1,Data!$AP:$AR,2,FALSE))+F724,"")</f>
        <v/>
      </c>
      <c r="G725" s="3" t="str">
        <f>IF(AND($A725&lt;&gt;"",G$1&lt;&gt;""),SUMIFS(VM,Fecha,$A725,Linea,VLOOKUP(G$1,Data!$AP:$AR,3,FALSE),Cuenta,VLOOKUP(G$1,Data!$AP:$AR,2,FALSE))+SUMIFS(FX,Fecha,$A725,Linea,VLOOKUP(G$1,Data!$AP:$AR,3,FALSE),Cuenta,VLOOKUP(G$1,Data!$AP:$AR,2,FALSE))+G724,"")</f>
        <v/>
      </c>
      <c r="H725" s="3" t="str">
        <f>IF(AND($A725&lt;&gt;"",H$1&lt;&gt;""),SUMIFS(VM,Fecha,$A725,Linea,VLOOKUP(H$1,Data!$AP:$AR,3,FALSE),Cuenta,VLOOKUP(H$1,Data!$AP:$AR,2,FALSE))+SUMIFS(FX,Fecha,$A725,Linea,VLOOKUP(H$1,Data!$AP:$AR,3,FALSE),Cuenta,VLOOKUP(H$1,Data!$AP:$AR,2,FALSE))+H724,"")</f>
        <v/>
      </c>
      <c r="I725" s="3" t="str">
        <f>IF(AND($A725&lt;&gt;"",I$1&lt;&gt;""),SUMIFS(VM,Fecha,$A725,Linea,VLOOKUP(I$1,Data!$AP:$AR,3,FALSE),Cuenta,VLOOKUP(I$1,Data!$AP:$AR,2,FALSE))+SUMIFS(FX,Fecha,$A725,Linea,VLOOKUP(I$1,Data!$AP:$AR,3,FALSE),Cuenta,VLOOKUP(I$1,Data!$AP:$AR,2,FALSE))+I724,"")</f>
        <v/>
      </c>
      <c r="J725" s="3" t="str">
        <f>IF(AND($A725&lt;&gt;"",J$1&lt;&gt;""),SUMIFS(VM,Fecha,$A725,Linea,VLOOKUP(J$1,Data!$AP:$AR,3,FALSE),Cuenta,VLOOKUP(J$1,Data!$AP:$AR,2,FALSE))+SUMIFS(FX,Fecha,$A725,Linea,VLOOKUP(J$1,Data!$AP:$AR,3,FALSE),Cuenta,VLOOKUP(J$1,Data!$AP:$AR,2,FALSE))+J724,"")</f>
        <v/>
      </c>
      <c r="K725" s="3" t="str">
        <f>IF(AND($A725&lt;&gt;"",K$1&lt;&gt;""),SUMIFS(VM,Fecha,$A725,Linea,VLOOKUP(K$1,Data!$AP:$AR,3,FALSE),Cuenta,VLOOKUP(K$1,Data!$AP:$AR,2,FALSE))+SUMIFS(FX,Fecha,$A725,Linea,VLOOKUP(K$1,Data!$AP:$AR,3,FALSE),Cuenta,VLOOKUP(K$1,Data!$AP:$AR,2,FALSE))+K724,"")</f>
        <v/>
      </c>
      <c r="L725" s="3" t="str">
        <f>IF(AND($A725&lt;&gt;"",L$1&lt;&gt;""),SUMIFS(VM,Fecha,$A725,Linea,VLOOKUP(L$1,Data!$AP:$AR,3,FALSE),Cuenta,VLOOKUP(L$1,Data!$AP:$AR,2,FALSE))+SUMIFS(FX,Fecha,$A725,Linea,VLOOKUP(L$1,Data!$AP:$AR,3,FALSE),Cuenta,VLOOKUP(L$1,Data!$AP:$AR,2,FALSE))+L724,"")</f>
        <v/>
      </c>
      <c r="M725" s="3" t="str">
        <f>IF(AND($A725&lt;&gt;"",M$1&lt;&gt;""),SUMIFS(VM,Fecha,$A725,Linea,VLOOKUP(M$1,Data!$AP:$AR,3,FALSE),Cuenta,VLOOKUP(M$1,Data!$AP:$AR,2,FALSE))+SUMIFS(FX,Fecha,$A725,Linea,VLOOKUP(M$1,Data!$AP:$AR,3,FALSE),Cuenta,VLOOKUP(M$1,Data!$AP:$AR,2,FALSE))+M724,"")</f>
        <v/>
      </c>
      <c r="N725" s="3" t="str">
        <f>IF(AND($A725&lt;&gt;"",N$1&lt;&gt;""),SUMIFS(VM,Fecha,$A725,Linea,VLOOKUP(N$1,Data!$AP:$AR,3,FALSE),Cuenta,VLOOKUP(N$1,Data!$AP:$AR,2,FALSE))+SUMIFS(FX,Fecha,$A725,Linea,VLOOKUP(N$1,Data!$AP:$AR,3,FALSE),Cuenta,VLOOKUP(N$1,Data!$AP:$AR,2,FALSE))+N724,"")</f>
        <v/>
      </c>
    </row>
    <row r="726" spans="2:14" x14ac:dyDescent="0.25">
      <c r="B726" s="3" t="str">
        <f>IF(AND($A726&lt;&gt;"",B$1&lt;&gt;""),SUMIFS(VM,Fecha,$A726,Linea,VLOOKUP(B$1,Data!$AP:$AR,3,FALSE),Cuenta,VLOOKUP(B$1,Data!$AP:$AR,2,FALSE))+SUMIFS(FX,Fecha,$A726,Linea,VLOOKUP(B$1,Data!$AP:$AR,3,FALSE),Cuenta,VLOOKUP(B$1,Data!$AP:$AR,2,FALSE))+B725,"")</f>
        <v/>
      </c>
      <c r="C726" s="3" t="str">
        <f>IF(AND($A726&lt;&gt;"",C$1&lt;&gt;""),SUMIFS(VM,Fecha,$A726,Linea,VLOOKUP(C$1,Data!$AP:$AR,3,FALSE),Cuenta,VLOOKUP(C$1,Data!$AP:$AR,2,FALSE))+SUMIFS(FX,Fecha,$A726,Linea,VLOOKUP(C$1,Data!$AP:$AR,3,FALSE),Cuenta,VLOOKUP(C$1,Data!$AP:$AR,2,FALSE))+C725,"")</f>
        <v/>
      </c>
      <c r="D726" s="3" t="str">
        <f>IF(AND($A726&lt;&gt;"",D$1&lt;&gt;""),SUMIFS(VM,Fecha,$A726,Linea,VLOOKUP(D$1,Data!$AP:$AR,3,FALSE),Cuenta,VLOOKUP(D$1,Data!$AP:$AR,2,FALSE))+SUMIFS(FX,Fecha,$A726,Linea,VLOOKUP(D$1,Data!$AP:$AR,3,FALSE),Cuenta,VLOOKUP(D$1,Data!$AP:$AR,2,FALSE))+D725,"")</f>
        <v/>
      </c>
      <c r="E726" s="3" t="str">
        <f>IF(AND($A726&lt;&gt;"",E$1&lt;&gt;""),SUMIFS(VM,Fecha,$A726,Linea,VLOOKUP(E$1,Data!$AP:$AR,3,FALSE),Cuenta,VLOOKUP(E$1,Data!$AP:$AR,2,FALSE))+SUMIFS(FX,Fecha,$A726,Linea,VLOOKUP(E$1,Data!$AP:$AR,3,FALSE),Cuenta,VLOOKUP(E$1,Data!$AP:$AR,2,FALSE))+E725,"")</f>
        <v/>
      </c>
      <c r="F726" s="3" t="str">
        <f>IF(AND($A726&lt;&gt;"",F$1&lt;&gt;""),SUMIFS(VM,Fecha,$A726,Linea,VLOOKUP(F$1,Data!$AP:$AR,3,FALSE),Cuenta,VLOOKUP(F$1,Data!$AP:$AR,2,FALSE))+SUMIFS(FX,Fecha,$A726,Linea,VLOOKUP(F$1,Data!$AP:$AR,3,FALSE),Cuenta,VLOOKUP(F$1,Data!$AP:$AR,2,FALSE))+F725,"")</f>
        <v/>
      </c>
      <c r="G726" s="3" t="str">
        <f>IF(AND($A726&lt;&gt;"",G$1&lt;&gt;""),SUMIFS(VM,Fecha,$A726,Linea,VLOOKUP(G$1,Data!$AP:$AR,3,FALSE),Cuenta,VLOOKUP(G$1,Data!$AP:$AR,2,FALSE))+SUMIFS(FX,Fecha,$A726,Linea,VLOOKUP(G$1,Data!$AP:$AR,3,FALSE),Cuenta,VLOOKUP(G$1,Data!$AP:$AR,2,FALSE))+G725,"")</f>
        <v/>
      </c>
      <c r="H726" s="3" t="str">
        <f>IF(AND($A726&lt;&gt;"",H$1&lt;&gt;""),SUMIFS(VM,Fecha,$A726,Linea,VLOOKUP(H$1,Data!$AP:$AR,3,FALSE),Cuenta,VLOOKUP(H$1,Data!$AP:$AR,2,FALSE))+SUMIFS(FX,Fecha,$A726,Linea,VLOOKUP(H$1,Data!$AP:$AR,3,FALSE),Cuenta,VLOOKUP(H$1,Data!$AP:$AR,2,FALSE))+H725,"")</f>
        <v/>
      </c>
      <c r="I726" s="3" t="str">
        <f>IF(AND($A726&lt;&gt;"",I$1&lt;&gt;""),SUMIFS(VM,Fecha,$A726,Linea,VLOOKUP(I$1,Data!$AP:$AR,3,FALSE),Cuenta,VLOOKUP(I$1,Data!$AP:$AR,2,FALSE))+SUMIFS(FX,Fecha,$A726,Linea,VLOOKUP(I$1,Data!$AP:$AR,3,FALSE),Cuenta,VLOOKUP(I$1,Data!$AP:$AR,2,FALSE))+I725,"")</f>
        <v/>
      </c>
      <c r="J726" s="3" t="str">
        <f>IF(AND($A726&lt;&gt;"",J$1&lt;&gt;""),SUMIFS(VM,Fecha,$A726,Linea,VLOOKUP(J$1,Data!$AP:$AR,3,FALSE),Cuenta,VLOOKUP(J$1,Data!$AP:$AR,2,FALSE))+SUMIFS(FX,Fecha,$A726,Linea,VLOOKUP(J$1,Data!$AP:$AR,3,FALSE),Cuenta,VLOOKUP(J$1,Data!$AP:$AR,2,FALSE))+J725,"")</f>
        <v/>
      </c>
      <c r="K726" s="3" t="str">
        <f>IF(AND($A726&lt;&gt;"",K$1&lt;&gt;""),SUMIFS(VM,Fecha,$A726,Linea,VLOOKUP(K$1,Data!$AP:$AR,3,FALSE),Cuenta,VLOOKUP(K$1,Data!$AP:$AR,2,FALSE))+SUMIFS(FX,Fecha,$A726,Linea,VLOOKUP(K$1,Data!$AP:$AR,3,FALSE),Cuenta,VLOOKUP(K$1,Data!$AP:$AR,2,FALSE))+K725,"")</f>
        <v/>
      </c>
      <c r="L726" s="3" t="str">
        <f>IF(AND($A726&lt;&gt;"",L$1&lt;&gt;""),SUMIFS(VM,Fecha,$A726,Linea,VLOOKUP(L$1,Data!$AP:$AR,3,FALSE),Cuenta,VLOOKUP(L$1,Data!$AP:$AR,2,FALSE))+SUMIFS(FX,Fecha,$A726,Linea,VLOOKUP(L$1,Data!$AP:$AR,3,FALSE),Cuenta,VLOOKUP(L$1,Data!$AP:$AR,2,FALSE))+L725,"")</f>
        <v/>
      </c>
      <c r="M726" s="3" t="str">
        <f>IF(AND($A726&lt;&gt;"",M$1&lt;&gt;""),SUMIFS(VM,Fecha,$A726,Linea,VLOOKUP(M$1,Data!$AP:$AR,3,FALSE),Cuenta,VLOOKUP(M$1,Data!$AP:$AR,2,FALSE))+SUMIFS(FX,Fecha,$A726,Linea,VLOOKUP(M$1,Data!$AP:$AR,3,FALSE),Cuenta,VLOOKUP(M$1,Data!$AP:$AR,2,FALSE))+M725,"")</f>
        <v/>
      </c>
      <c r="N726" s="3" t="str">
        <f>IF(AND($A726&lt;&gt;"",N$1&lt;&gt;""),SUMIFS(VM,Fecha,$A726,Linea,VLOOKUP(N$1,Data!$AP:$AR,3,FALSE),Cuenta,VLOOKUP(N$1,Data!$AP:$AR,2,FALSE))+SUMIFS(FX,Fecha,$A726,Linea,VLOOKUP(N$1,Data!$AP:$AR,3,FALSE),Cuenta,VLOOKUP(N$1,Data!$AP:$AR,2,FALSE))+N725,"")</f>
        <v/>
      </c>
    </row>
    <row r="727" spans="2:14" x14ac:dyDescent="0.25">
      <c r="B727" s="3" t="str">
        <f>IF(AND($A727&lt;&gt;"",B$1&lt;&gt;""),SUMIFS(VM,Fecha,$A727,Linea,VLOOKUP(B$1,Data!$AP:$AR,3,FALSE),Cuenta,VLOOKUP(B$1,Data!$AP:$AR,2,FALSE))+SUMIFS(FX,Fecha,$A727,Linea,VLOOKUP(B$1,Data!$AP:$AR,3,FALSE),Cuenta,VLOOKUP(B$1,Data!$AP:$AR,2,FALSE))+B726,"")</f>
        <v/>
      </c>
      <c r="C727" s="3" t="str">
        <f>IF(AND($A727&lt;&gt;"",C$1&lt;&gt;""),SUMIFS(VM,Fecha,$A727,Linea,VLOOKUP(C$1,Data!$AP:$AR,3,FALSE),Cuenta,VLOOKUP(C$1,Data!$AP:$AR,2,FALSE))+SUMIFS(FX,Fecha,$A727,Linea,VLOOKUP(C$1,Data!$AP:$AR,3,FALSE),Cuenta,VLOOKUP(C$1,Data!$AP:$AR,2,FALSE))+C726,"")</f>
        <v/>
      </c>
      <c r="D727" s="3" t="str">
        <f>IF(AND($A727&lt;&gt;"",D$1&lt;&gt;""),SUMIFS(VM,Fecha,$A727,Linea,VLOOKUP(D$1,Data!$AP:$AR,3,FALSE),Cuenta,VLOOKUP(D$1,Data!$AP:$AR,2,FALSE))+SUMIFS(FX,Fecha,$A727,Linea,VLOOKUP(D$1,Data!$AP:$AR,3,FALSE),Cuenta,VLOOKUP(D$1,Data!$AP:$AR,2,FALSE))+D726,"")</f>
        <v/>
      </c>
      <c r="E727" s="3" t="str">
        <f>IF(AND($A727&lt;&gt;"",E$1&lt;&gt;""),SUMIFS(VM,Fecha,$A727,Linea,VLOOKUP(E$1,Data!$AP:$AR,3,FALSE),Cuenta,VLOOKUP(E$1,Data!$AP:$AR,2,FALSE))+SUMIFS(FX,Fecha,$A727,Linea,VLOOKUP(E$1,Data!$AP:$AR,3,FALSE),Cuenta,VLOOKUP(E$1,Data!$AP:$AR,2,FALSE))+E726,"")</f>
        <v/>
      </c>
      <c r="F727" s="3" t="str">
        <f>IF(AND($A727&lt;&gt;"",F$1&lt;&gt;""),SUMIFS(VM,Fecha,$A727,Linea,VLOOKUP(F$1,Data!$AP:$AR,3,FALSE),Cuenta,VLOOKUP(F$1,Data!$AP:$AR,2,FALSE))+SUMIFS(FX,Fecha,$A727,Linea,VLOOKUP(F$1,Data!$AP:$AR,3,FALSE),Cuenta,VLOOKUP(F$1,Data!$AP:$AR,2,FALSE))+F726,"")</f>
        <v/>
      </c>
      <c r="G727" s="3" t="str">
        <f>IF(AND($A727&lt;&gt;"",G$1&lt;&gt;""),SUMIFS(VM,Fecha,$A727,Linea,VLOOKUP(G$1,Data!$AP:$AR,3,FALSE),Cuenta,VLOOKUP(G$1,Data!$AP:$AR,2,FALSE))+SUMIFS(FX,Fecha,$A727,Linea,VLOOKUP(G$1,Data!$AP:$AR,3,FALSE),Cuenta,VLOOKUP(G$1,Data!$AP:$AR,2,FALSE))+G726,"")</f>
        <v/>
      </c>
      <c r="H727" s="3" t="str">
        <f>IF(AND($A727&lt;&gt;"",H$1&lt;&gt;""),SUMIFS(VM,Fecha,$A727,Linea,VLOOKUP(H$1,Data!$AP:$AR,3,FALSE),Cuenta,VLOOKUP(H$1,Data!$AP:$AR,2,FALSE))+SUMIFS(FX,Fecha,$A727,Linea,VLOOKUP(H$1,Data!$AP:$AR,3,FALSE),Cuenta,VLOOKUP(H$1,Data!$AP:$AR,2,FALSE))+H726,"")</f>
        <v/>
      </c>
      <c r="I727" s="3" t="str">
        <f>IF(AND($A727&lt;&gt;"",I$1&lt;&gt;""),SUMIFS(VM,Fecha,$A727,Linea,VLOOKUP(I$1,Data!$AP:$AR,3,FALSE),Cuenta,VLOOKUP(I$1,Data!$AP:$AR,2,FALSE))+SUMIFS(FX,Fecha,$A727,Linea,VLOOKUP(I$1,Data!$AP:$AR,3,FALSE),Cuenta,VLOOKUP(I$1,Data!$AP:$AR,2,FALSE))+I726,"")</f>
        <v/>
      </c>
      <c r="J727" s="3" t="str">
        <f>IF(AND($A727&lt;&gt;"",J$1&lt;&gt;""),SUMIFS(VM,Fecha,$A727,Linea,VLOOKUP(J$1,Data!$AP:$AR,3,FALSE),Cuenta,VLOOKUP(J$1,Data!$AP:$AR,2,FALSE))+SUMIFS(FX,Fecha,$A727,Linea,VLOOKUP(J$1,Data!$AP:$AR,3,FALSE),Cuenta,VLOOKUP(J$1,Data!$AP:$AR,2,FALSE))+J726,"")</f>
        <v/>
      </c>
      <c r="K727" s="3" t="str">
        <f>IF(AND($A727&lt;&gt;"",K$1&lt;&gt;""),SUMIFS(VM,Fecha,$A727,Linea,VLOOKUP(K$1,Data!$AP:$AR,3,FALSE),Cuenta,VLOOKUP(K$1,Data!$AP:$AR,2,FALSE))+SUMIFS(FX,Fecha,$A727,Linea,VLOOKUP(K$1,Data!$AP:$AR,3,FALSE),Cuenta,VLOOKUP(K$1,Data!$AP:$AR,2,FALSE))+K726,"")</f>
        <v/>
      </c>
      <c r="L727" s="3" t="str">
        <f>IF(AND($A727&lt;&gt;"",L$1&lt;&gt;""),SUMIFS(VM,Fecha,$A727,Linea,VLOOKUP(L$1,Data!$AP:$AR,3,FALSE),Cuenta,VLOOKUP(L$1,Data!$AP:$AR,2,FALSE))+SUMIFS(FX,Fecha,$A727,Linea,VLOOKUP(L$1,Data!$AP:$AR,3,FALSE),Cuenta,VLOOKUP(L$1,Data!$AP:$AR,2,FALSE))+L726,"")</f>
        <v/>
      </c>
      <c r="M727" s="3" t="str">
        <f>IF(AND($A727&lt;&gt;"",M$1&lt;&gt;""),SUMIFS(VM,Fecha,$A727,Linea,VLOOKUP(M$1,Data!$AP:$AR,3,FALSE),Cuenta,VLOOKUP(M$1,Data!$AP:$AR,2,FALSE))+SUMIFS(FX,Fecha,$A727,Linea,VLOOKUP(M$1,Data!$AP:$AR,3,FALSE),Cuenta,VLOOKUP(M$1,Data!$AP:$AR,2,FALSE))+M726,"")</f>
        <v/>
      </c>
      <c r="N727" s="3" t="str">
        <f>IF(AND($A727&lt;&gt;"",N$1&lt;&gt;""),SUMIFS(VM,Fecha,$A727,Linea,VLOOKUP(N$1,Data!$AP:$AR,3,FALSE),Cuenta,VLOOKUP(N$1,Data!$AP:$AR,2,FALSE))+SUMIFS(FX,Fecha,$A727,Linea,VLOOKUP(N$1,Data!$AP:$AR,3,FALSE),Cuenta,VLOOKUP(N$1,Data!$AP:$AR,2,FALSE))+N726,"")</f>
        <v/>
      </c>
    </row>
    <row r="728" spans="2:14" x14ac:dyDescent="0.25">
      <c r="B728" s="3" t="str">
        <f>IF(AND($A728&lt;&gt;"",B$1&lt;&gt;""),SUMIFS(VM,Fecha,$A728,Linea,VLOOKUP(B$1,Data!$AP:$AR,3,FALSE),Cuenta,VLOOKUP(B$1,Data!$AP:$AR,2,FALSE))+SUMIFS(FX,Fecha,$A728,Linea,VLOOKUP(B$1,Data!$AP:$AR,3,FALSE),Cuenta,VLOOKUP(B$1,Data!$AP:$AR,2,FALSE))+B727,"")</f>
        <v/>
      </c>
      <c r="C728" s="3" t="str">
        <f>IF(AND($A728&lt;&gt;"",C$1&lt;&gt;""),SUMIFS(VM,Fecha,$A728,Linea,VLOOKUP(C$1,Data!$AP:$AR,3,FALSE),Cuenta,VLOOKUP(C$1,Data!$AP:$AR,2,FALSE))+SUMIFS(FX,Fecha,$A728,Linea,VLOOKUP(C$1,Data!$AP:$AR,3,FALSE),Cuenta,VLOOKUP(C$1,Data!$AP:$AR,2,FALSE))+C727,"")</f>
        <v/>
      </c>
      <c r="D728" s="3" t="str">
        <f>IF(AND($A728&lt;&gt;"",D$1&lt;&gt;""),SUMIFS(VM,Fecha,$A728,Linea,VLOOKUP(D$1,Data!$AP:$AR,3,FALSE),Cuenta,VLOOKUP(D$1,Data!$AP:$AR,2,FALSE))+SUMIFS(FX,Fecha,$A728,Linea,VLOOKUP(D$1,Data!$AP:$AR,3,FALSE),Cuenta,VLOOKUP(D$1,Data!$AP:$AR,2,FALSE))+D727,"")</f>
        <v/>
      </c>
      <c r="E728" s="3" t="str">
        <f>IF(AND($A728&lt;&gt;"",E$1&lt;&gt;""),SUMIFS(VM,Fecha,$A728,Linea,VLOOKUP(E$1,Data!$AP:$AR,3,FALSE),Cuenta,VLOOKUP(E$1,Data!$AP:$AR,2,FALSE))+SUMIFS(FX,Fecha,$A728,Linea,VLOOKUP(E$1,Data!$AP:$AR,3,FALSE),Cuenta,VLOOKUP(E$1,Data!$AP:$AR,2,FALSE))+E727,"")</f>
        <v/>
      </c>
      <c r="F728" s="3" t="str">
        <f>IF(AND($A728&lt;&gt;"",F$1&lt;&gt;""),SUMIFS(VM,Fecha,$A728,Linea,VLOOKUP(F$1,Data!$AP:$AR,3,FALSE),Cuenta,VLOOKUP(F$1,Data!$AP:$AR,2,FALSE))+SUMIFS(FX,Fecha,$A728,Linea,VLOOKUP(F$1,Data!$AP:$AR,3,FALSE),Cuenta,VLOOKUP(F$1,Data!$AP:$AR,2,FALSE))+F727,"")</f>
        <v/>
      </c>
      <c r="G728" s="3" t="str">
        <f>IF(AND($A728&lt;&gt;"",G$1&lt;&gt;""),SUMIFS(VM,Fecha,$A728,Linea,VLOOKUP(G$1,Data!$AP:$AR,3,FALSE),Cuenta,VLOOKUP(G$1,Data!$AP:$AR,2,FALSE))+SUMIFS(FX,Fecha,$A728,Linea,VLOOKUP(G$1,Data!$AP:$AR,3,FALSE),Cuenta,VLOOKUP(G$1,Data!$AP:$AR,2,FALSE))+G727,"")</f>
        <v/>
      </c>
      <c r="H728" s="3" t="str">
        <f>IF(AND($A728&lt;&gt;"",H$1&lt;&gt;""),SUMIFS(VM,Fecha,$A728,Linea,VLOOKUP(H$1,Data!$AP:$AR,3,FALSE),Cuenta,VLOOKUP(H$1,Data!$AP:$AR,2,FALSE))+SUMIFS(FX,Fecha,$A728,Linea,VLOOKUP(H$1,Data!$AP:$AR,3,FALSE),Cuenta,VLOOKUP(H$1,Data!$AP:$AR,2,FALSE))+H727,"")</f>
        <v/>
      </c>
      <c r="I728" s="3" t="str">
        <f>IF(AND($A728&lt;&gt;"",I$1&lt;&gt;""),SUMIFS(VM,Fecha,$A728,Linea,VLOOKUP(I$1,Data!$AP:$AR,3,FALSE),Cuenta,VLOOKUP(I$1,Data!$AP:$AR,2,FALSE))+SUMIFS(FX,Fecha,$A728,Linea,VLOOKUP(I$1,Data!$AP:$AR,3,FALSE),Cuenta,VLOOKUP(I$1,Data!$AP:$AR,2,FALSE))+I727,"")</f>
        <v/>
      </c>
      <c r="J728" s="3" t="str">
        <f>IF(AND($A728&lt;&gt;"",J$1&lt;&gt;""),SUMIFS(VM,Fecha,$A728,Linea,VLOOKUP(J$1,Data!$AP:$AR,3,FALSE),Cuenta,VLOOKUP(J$1,Data!$AP:$AR,2,FALSE))+SUMIFS(FX,Fecha,$A728,Linea,VLOOKUP(J$1,Data!$AP:$AR,3,FALSE),Cuenta,VLOOKUP(J$1,Data!$AP:$AR,2,FALSE))+J727,"")</f>
        <v/>
      </c>
      <c r="K728" s="3" t="str">
        <f>IF(AND($A728&lt;&gt;"",K$1&lt;&gt;""),SUMIFS(VM,Fecha,$A728,Linea,VLOOKUP(K$1,Data!$AP:$AR,3,FALSE),Cuenta,VLOOKUP(K$1,Data!$AP:$AR,2,FALSE))+SUMIFS(FX,Fecha,$A728,Linea,VLOOKUP(K$1,Data!$AP:$AR,3,FALSE),Cuenta,VLOOKUP(K$1,Data!$AP:$AR,2,FALSE))+K727,"")</f>
        <v/>
      </c>
      <c r="L728" s="3" t="str">
        <f>IF(AND($A728&lt;&gt;"",L$1&lt;&gt;""),SUMIFS(VM,Fecha,$A728,Linea,VLOOKUP(L$1,Data!$AP:$AR,3,FALSE),Cuenta,VLOOKUP(L$1,Data!$AP:$AR,2,FALSE))+SUMIFS(FX,Fecha,$A728,Linea,VLOOKUP(L$1,Data!$AP:$AR,3,FALSE),Cuenta,VLOOKUP(L$1,Data!$AP:$AR,2,FALSE))+L727,"")</f>
        <v/>
      </c>
      <c r="M728" s="3" t="str">
        <f>IF(AND($A728&lt;&gt;"",M$1&lt;&gt;""),SUMIFS(VM,Fecha,$A728,Linea,VLOOKUP(M$1,Data!$AP:$AR,3,FALSE),Cuenta,VLOOKUP(M$1,Data!$AP:$AR,2,FALSE))+SUMIFS(FX,Fecha,$A728,Linea,VLOOKUP(M$1,Data!$AP:$AR,3,FALSE),Cuenta,VLOOKUP(M$1,Data!$AP:$AR,2,FALSE))+M727,"")</f>
        <v/>
      </c>
      <c r="N728" s="3" t="str">
        <f>IF(AND($A728&lt;&gt;"",N$1&lt;&gt;""),SUMIFS(VM,Fecha,$A728,Linea,VLOOKUP(N$1,Data!$AP:$AR,3,FALSE),Cuenta,VLOOKUP(N$1,Data!$AP:$AR,2,FALSE))+SUMIFS(FX,Fecha,$A728,Linea,VLOOKUP(N$1,Data!$AP:$AR,3,FALSE),Cuenta,VLOOKUP(N$1,Data!$AP:$AR,2,FALSE))+N727,"")</f>
        <v/>
      </c>
    </row>
    <row r="729" spans="2:14" x14ac:dyDescent="0.25">
      <c r="B729" s="3" t="str">
        <f>IF(AND($A729&lt;&gt;"",B$1&lt;&gt;""),SUMIFS(VM,Fecha,$A729,Linea,VLOOKUP(B$1,Data!$AP:$AR,3,FALSE),Cuenta,VLOOKUP(B$1,Data!$AP:$AR,2,FALSE))+SUMIFS(FX,Fecha,$A729,Linea,VLOOKUP(B$1,Data!$AP:$AR,3,FALSE),Cuenta,VLOOKUP(B$1,Data!$AP:$AR,2,FALSE))+B728,"")</f>
        <v/>
      </c>
      <c r="C729" s="3" t="str">
        <f>IF(AND($A729&lt;&gt;"",C$1&lt;&gt;""),SUMIFS(VM,Fecha,$A729,Linea,VLOOKUP(C$1,Data!$AP:$AR,3,FALSE),Cuenta,VLOOKUP(C$1,Data!$AP:$AR,2,FALSE))+SUMIFS(FX,Fecha,$A729,Linea,VLOOKUP(C$1,Data!$AP:$AR,3,FALSE),Cuenta,VLOOKUP(C$1,Data!$AP:$AR,2,FALSE))+C728,"")</f>
        <v/>
      </c>
      <c r="D729" s="3" t="str">
        <f>IF(AND($A729&lt;&gt;"",D$1&lt;&gt;""),SUMIFS(VM,Fecha,$A729,Linea,VLOOKUP(D$1,Data!$AP:$AR,3,FALSE),Cuenta,VLOOKUP(D$1,Data!$AP:$AR,2,FALSE))+SUMIFS(FX,Fecha,$A729,Linea,VLOOKUP(D$1,Data!$AP:$AR,3,FALSE),Cuenta,VLOOKUP(D$1,Data!$AP:$AR,2,FALSE))+D728,"")</f>
        <v/>
      </c>
      <c r="E729" s="3" t="str">
        <f>IF(AND($A729&lt;&gt;"",E$1&lt;&gt;""),SUMIFS(VM,Fecha,$A729,Linea,VLOOKUP(E$1,Data!$AP:$AR,3,FALSE),Cuenta,VLOOKUP(E$1,Data!$AP:$AR,2,FALSE))+SUMIFS(FX,Fecha,$A729,Linea,VLOOKUP(E$1,Data!$AP:$AR,3,FALSE),Cuenta,VLOOKUP(E$1,Data!$AP:$AR,2,FALSE))+E728,"")</f>
        <v/>
      </c>
      <c r="F729" s="3" t="str">
        <f>IF(AND($A729&lt;&gt;"",F$1&lt;&gt;""),SUMIFS(VM,Fecha,$A729,Linea,VLOOKUP(F$1,Data!$AP:$AR,3,FALSE),Cuenta,VLOOKUP(F$1,Data!$AP:$AR,2,FALSE))+SUMIFS(FX,Fecha,$A729,Linea,VLOOKUP(F$1,Data!$AP:$AR,3,FALSE),Cuenta,VLOOKUP(F$1,Data!$AP:$AR,2,FALSE))+F728,"")</f>
        <v/>
      </c>
      <c r="G729" s="3" t="str">
        <f>IF(AND($A729&lt;&gt;"",G$1&lt;&gt;""),SUMIFS(VM,Fecha,$A729,Linea,VLOOKUP(G$1,Data!$AP:$AR,3,FALSE),Cuenta,VLOOKUP(G$1,Data!$AP:$AR,2,FALSE))+SUMIFS(FX,Fecha,$A729,Linea,VLOOKUP(G$1,Data!$AP:$AR,3,FALSE),Cuenta,VLOOKUP(G$1,Data!$AP:$AR,2,FALSE))+G728,"")</f>
        <v/>
      </c>
      <c r="H729" s="3" t="str">
        <f>IF(AND($A729&lt;&gt;"",H$1&lt;&gt;""),SUMIFS(VM,Fecha,$A729,Linea,VLOOKUP(H$1,Data!$AP:$AR,3,FALSE),Cuenta,VLOOKUP(H$1,Data!$AP:$AR,2,FALSE))+SUMIFS(FX,Fecha,$A729,Linea,VLOOKUP(H$1,Data!$AP:$AR,3,FALSE),Cuenta,VLOOKUP(H$1,Data!$AP:$AR,2,FALSE))+H728,"")</f>
        <v/>
      </c>
      <c r="I729" s="3" t="str">
        <f>IF(AND($A729&lt;&gt;"",I$1&lt;&gt;""),SUMIFS(VM,Fecha,$A729,Linea,VLOOKUP(I$1,Data!$AP:$AR,3,FALSE),Cuenta,VLOOKUP(I$1,Data!$AP:$AR,2,FALSE))+SUMIFS(FX,Fecha,$A729,Linea,VLOOKUP(I$1,Data!$AP:$AR,3,FALSE),Cuenta,VLOOKUP(I$1,Data!$AP:$AR,2,FALSE))+I728,"")</f>
        <v/>
      </c>
      <c r="J729" s="3" t="str">
        <f>IF(AND($A729&lt;&gt;"",J$1&lt;&gt;""),SUMIFS(VM,Fecha,$A729,Linea,VLOOKUP(J$1,Data!$AP:$AR,3,FALSE),Cuenta,VLOOKUP(J$1,Data!$AP:$AR,2,FALSE))+SUMIFS(FX,Fecha,$A729,Linea,VLOOKUP(J$1,Data!$AP:$AR,3,FALSE),Cuenta,VLOOKUP(J$1,Data!$AP:$AR,2,FALSE))+J728,"")</f>
        <v/>
      </c>
      <c r="K729" s="3" t="str">
        <f>IF(AND($A729&lt;&gt;"",K$1&lt;&gt;""),SUMIFS(VM,Fecha,$A729,Linea,VLOOKUP(K$1,Data!$AP:$AR,3,FALSE),Cuenta,VLOOKUP(K$1,Data!$AP:$AR,2,FALSE))+SUMIFS(FX,Fecha,$A729,Linea,VLOOKUP(K$1,Data!$AP:$AR,3,FALSE),Cuenta,VLOOKUP(K$1,Data!$AP:$AR,2,FALSE))+K728,"")</f>
        <v/>
      </c>
      <c r="L729" s="3" t="str">
        <f>IF(AND($A729&lt;&gt;"",L$1&lt;&gt;""),SUMIFS(VM,Fecha,$A729,Linea,VLOOKUP(L$1,Data!$AP:$AR,3,FALSE),Cuenta,VLOOKUP(L$1,Data!$AP:$AR,2,FALSE))+SUMIFS(FX,Fecha,$A729,Linea,VLOOKUP(L$1,Data!$AP:$AR,3,FALSE),Cuenta,VLOOKUP(L$1,Data!$AP:$AR,2,FALSE))+L728,"")</f>
        <v/>
      </c>
      <c r="M729" s="3" t="str">
        <f>IF(AND($A729&lt;&gt;"",M$1&lt;&gt;""),SUMIFS(VM,Fecha,$A729,Linea,VLOOKUP(M$1,Data!$AP:$AR,3,FALSE),Cuenta,VLOOKUP(M$1,Data!$AP:$AR,2,FALSE))+SUMIFS(FX,Fecha,$A729,Linea,VLOOKUP(M$1,Data!$AP:$AR,3,FALSE),Cuenta,VLOOKUP(M$1,Data!$AP:$AR,2,FALSE))+M728,"")</f>
        <v/>
      </c>
      <c r="N729" s="3" t="str">
        <f>IF(AND($A729&lt;&gt;"",N$1&lt;&gt;""),SUMIFS(VM,Fecha,$A729,Linea,VLOOKUP(N$1,Data!$AP:$AR,3,FALSE),Cuenta,VLOOKUP(N$1,Data!$AP:$AR,2,FALSE))+SUMIFS(FX,Fecha,$A729,Linea,VLOOKUP(N$1,Data!$AP:$AR,3,FALSE),Cuenta,VLOOKUP(N$1,Data!$AP:$AR,2,FALSE))+N728,"")</f>
        <v/>
      </c>
    </row>
    <row r="730" spans="2:14" x14ac:dyDescent="0.25">
      <c r="B730" s="3" t="str">
        <f>IF(AND($A730&lt;&gt;"",B$1&lt;&gt;""),SUMIFS(VM,Fecha,$A730,Linea,VLOOKUP(B$1,Data!$AP:$AR,3,FALSE),Cuenta,VLOOKUP(B$1,Data!$AP:$AR,2,FALSE))+SUMIFS(FX,Fecha,$A730,Linea,VLOOKUP(B$1,Data!$AP:$AR,3,FALSE),Cuenta,VLOOKUP(B$1,Data!$AP:$AR,2,FALSE))+B729,"")</f>
        <v/>
      </c>
      <c r="C730" s="3" t="str">
        <f>IF(AND($A730&lt;&gt;"",C$1&lt;&gt;""),SUMIFS(VM,Fecha,$A730,Linea,VLOOKUP(C$1,Data!$AP:$AR,3,FALSE),Cuenta,VLOOKUP(C$1,Data!$AP:$AR,2,FALSE))+SUMIFS(FX,Fecha,$A730,Linea,VLOOKUP(C$1,Data!$AP:$AR,3,FALSE),Cuenta,VLOOKUP(C$1,Data!$AP:$AR,2,FALSE))+C729,"")</f>
        <v/>
      </c>
      <c r="D730" s="3" t="str">
        <f>IF(AND($A730&lt;&gt;"",D$1&lt;&gt;""),SUMIFS(VM,Fecha,$A730,Linea,VLOOKUP(D$1,Data!$AP:$AR,3,FALSE),Cuenta,VLOOKUP(D$1,Data!$AP:$AR,2,FALSE))+SUMIFS(FX,Fecha,$A730,Linea,VLOOKUP(D$1,Data!$AP:$AR,3,FALSE),Cuenta,VLOOKUP(D$1,Data!$AP:$AR,2,FALSE))+D729,"")</f>
        <v/>
      </c>
      <c r="E730" s="3" t="str">
        <f>IF(AND($A730&lt;&gt;"",E$1&lt;&gt;""),SUMIFS(VM,Fecha,$A730,Linea,VLOOKUP(E$1,Data!$AP:$AR,3,FALSE),Cuenta,VLOOKUP(E$1,Data!$AP:$AR,2,FALSE))+SUMIFS(FX,Fecha,$A730,Linea,VLOOKUP(E$1,Data!$AP:$AR,3,FALSE),Cuenta,VLOOKUP(E$1,Data!$AP:$AR,2,FALSE))+E729,"")</f>
        <v/>
      </c>
      <c r="F730" s="3" t="str">
        <f>IF(AND($A730&lt;&gt;"",F$1&lt;&gt;""),SUMIFS(VM,Fecha,$A730,Linea,VLOOKUP(F$1,Data!$AP:$AR,3,FALSE),Cuenta,VLOOKUP(F$1,Data!$AP:$AR,2,FALSE))+SUMIFS(FX,Fecha,$A730,Linea,VLOOKUP(F$1,Data!$AP:$AR,3,FALSE),Cuenta,VLOOKUP(F$1,Data!$AP:$AR,2,FALSE))+F729,"")</f>
        <v/>
      </c>
      <c r="G730" s="3" t="str">
        <f>IF(AND($A730&lt;&gt;"",G$1&lt;&gt;""),SUMIFS(VM,Fecha,$A730,Linea,VLOOKUP(G$1,Data!$AP:$AR,3,FALSE),Cuenta,VLOOKUP(G$1,Data!$AP:$AR,2,FALSE))+SUMIFS(FX,Fecha,$A730,Linea,VLOOKUP(G$1,Data!$AP:$AR,3,FALSE),Cuenta,VLOOKUP(G$1,Data!$AP:$AR,2,FALSE))+G729,"")</f>
        <v/>
      </c>
      <c r="H730" s="3" t="str">
        <f>IF(AND($A730&lt;&gt;"",H$1&lt;&gt;""),SUMIFS(VM,Fecha,$A730,Linea,VLOOKUP(H$1,Data!$AP:$AR,3,FALSE),Cuenta,VLOOKUP(H$1,Data!$AP:$AR,2,FALSE))+SUMIFS(FX,Fecha,$A730,Linea,VLOOKUP(H$1,Data!$AP:$AR,3,FALSE),Cuenta,VLOOKUP(H$1,Data!$AP:$AR,2,FALSE))+H729,"")</f>
        <v/>
      </c>
      <c r="I730" s="3" t="str">
        <f>IF(AND($A730&lt;&gt;"",I$1&lt;&gt;""),SUMIFS(VM,Fecha,$A730,Linea,VLOOKUP(I$1,Data!$AP:$AR,3,FALSE),Cuenta,VLOOKUP(I$1,Data!$AP:$AR,2,FALSE))+SUMIFS(FX,Fecha,$A730,Linea,VLOOKUP(I$1,Data!$AP:$AR,3,FALSE),Cuenta,VLOOKUP(I$1,Data!$AP:$AR,2,FALSE))+I729,"")</f>
        <v/>
      </c>
      <c r="J730" s="3" t="str">
        <f>IF(AND($A730&lt;&gt;"",J$1&lt;&gt;""),SUMIFS(VM,Fecha,$A730,Linea,VLOOKUP(J$1,Data!$AP:$AR,3,FALSE),Cuenta,VLOOKUP(J$1,Data!$AP:$AR,2,FALSE))+SUMIFS(FX,Fecha,$A730,Linea,VLOOKUP(J$1,Data!$AP:$AR,3,FALSE),Cuenta,VLOOKUP(J$1,Data!$AP:$AR,2,FALSE))+J729,"")</f>
        <v/>
      </c>
      <c r="K730" s="3" t="str">
        <f>IF(AND($A730&lt;&gt;"",K$1&lt;&gt;""),SUMIFS(VM,Fecha,$A730,Linea,VLOOKUP(K$1,Data!$AP:$AR,3,FALSE),Cuenta,VLOOKUP(K$1,Data!$AP:$AR,2,FALSE))+SUMIFS(FX,Fecha,$A730,Linea,VLOOKUP(K$1,Data!$AP:$AR,3,FALSE),Cuenta,VLOOKUP(K$1,Data!$AP:$AR,2,FALSE))+K729,"")</f>
        <v/>
      </c>
      <c r="L730" s="3" t="str">
        <f>IF(AND($A730&lt;&gt;"",L$1&lt;&gt;""),SUMIFS(VM,Fecha,$A730,Linea,VLOOKUP(L$1,Data!$AP:$AR,3,FALSE),Cuenta,VLOOKUP(L$1,Data!$AP:$AR,2,FALSE))+SUMIFS(FX,Fecha,$A730,Linea,VLOOKUP(L$1,Data!$AP:$AR,3,FALSE),Cuenta,VLOOKUP(L$1,Data!$AP:$AR,2,FALSE))+L729,"")</f>
        <v/>
      </c>
      <c r="M730" s="3" t="str">
        <f>IF(AND($A730&lt;&gt;"",M$1&lt;&gt;""),SUMIFS(VM,Fecha,$A730,Linea,VLOOKUP(M$1,Data!$AP:$AR,3,FALSE),Cuenta,VLOOKUP(M$1,Data!$AP:$AR,2,FALSE))+SUMIFS(FX,Fecha,$A730,Linea,VLOOKUP(M$1,Data!$AP:$AR,3,FALSE),Cuenta,VLOOKUP(M$1,Data!$AP:$AR,2,FALSE))+M729,"")</f>
        <v/>
      </c>
      <c r="N730" s="3" t="str">
        <f>IF(AND($A730&lt;&gt;"",N$1&lt;&gt;""),SUMIFS(VM,Fecha,$A730,Linea,VLOOKUP(N$1,Data!$AP:$AR,3,FALSE),Cuenta,VLOOKUP(N$1,Data!$AP:$AR,2,FALSE))+SUMIFS(FX,Fecha,$A730,Linea,VLOOKUP(N$1,Data!$AP:$AR,3,FALSE),Cuenta,VLOOKUP(N$1,Data!$AP:$AR,2,FALSE))+N729,"")</f>
        <v/>
      </c>
    </row>
    <row r="731" spans="2:14" x14ac:dyDescent="0.25">
      <c r="B731" s="3" t="str">
        <f>IF(AND($A731&lt;&gt;"",B$1&lt;&gt;""),SUMIFS(VM,Fecha,$A731,Linea,VLOOKUP(B$1,Data!$AP:$AR,3,FALSE),Cuenta,VLOOKUP(B$1,Data!$AP:$AR,2,FALSE))+SUMIFS(FX,Fecha,$A731,Linea,VLOOKUP(B$1,Data!$AP:$AR,3,FALSE),Cuenta,VLOOKUP(B$1,Data!$AP:$AR,2,FALSE))+B730,"")</f>
        <v/>
      </c>
      <c r="C731" s="3" t="str">
        <f>IF(AND($A731&lt;&gt;"",C$1&lt;&gt;""),SUMIFS(VM,Fecha,$A731,Linea,VLOOKUP(C$1,Data!$AP:$AR,3,FALSE),Cuenta,VLOOKUP(C$1,Data!$AP:$AR,2,FALSE))+SUMIFS(FX,Fecha,$A731,Linea,VLOOKUP(C$1,Data!$AP:$AR,3,FALSE),Cuenta,VLOOKUP(C$1,Data!$AP:$AR,2,FALSE))+C730,"")</f>
        <v/>
      </c>
      <c r="D731" s="3" t="str">
        <f>IF(AND($A731&lt;&gt;"",D$1&lt;&gt;""),SUMIFS(VM,Fecha,$A731,Linea,VLOOKUP(D$1,Data!$AP:$AR,3,FALSE),Cuenta,VLOOKUP(D$1,Data!$AP:$AR,2,FALSE))+SUMIFS(FX,Fecha,$A731,Linea,VLOOKUP(D$1,Data!$AP:$AR,3,FALSE),Cuenta,VLOOKUP(D$1,Data!$AP:$AR,2,FALSE))+D730,"")</f>
        <v/>
      </c>
      <c r="E731" s="3" t="str">
        <f>IF(AND($A731&lt;&gt;"",E$1&lt;&gt;""),SUMIFS(VM,Fecha,$A731,Linea,VLOOKUP(E$1,Data!$AP:$AR,3,FALSE),Cuenta,VLOOKUP(E$1,Data!$AP:$AR,2,FALSE))+SUMIFS(FX,Fecha,$A731,Linea,VLOOKUP(E$1,Data!$AP:$AR,3,FALSE),Cuenta,VLOOKUP(E$1,Data!$AP:$AR,2,FALSE))+E730,"")</f>
        <v/>
      </c>
      <c r="F731" s="3" t="str">
        <f>IF(AND($A731&lt;&gt;"",F$1&lt;&gt;""),SUMIFS(VM,Fecha,$A731,Linea,VLOOKUP(F$1,Data!$AP:$AR,3,FALSE),Cuenta,VLOOKUP(F$1,Data!$AP:$AR,2,FALSE))+SUMIFS(FX,Fecha,$A731,Linea,VLOOKUP(F$1,Data!$AP:$AR,3,FALSE),Cuenta,VLOOKUP(F$1,Data!$AP:$AR,2,FALSE))+F730,"")</f>
        <v/>
      </c>
      <c r="G731" s="3" t="str">
        <f>IF(AND($A731&lt;&gt;"",G$1&lt;&gt;""),SUMIFS(VM,Fecha,$A731,Linea,VLOOKUP(G$1,Data!$AP:$AR,3,FALSE),Cuenta,VLOOKUP(G$1,Data!$AP:$AR,2,FALSE))+SUMIFS(FX,Fecha,$A731,Linea,VLOOKUP(G$1,Data!$AP:$AR,3,FALSE),Cuenta,VLOOKUP(G$1,Data!$AP:$AR,2,FALSE))+G730,"")</f>
        <v/>
      </c>
      <c r="H731" s="3" t="str">
        <f>IF(AND($A731&lt;&gt;"",H$1&lt;&gt;""),SUMIFS(VM,Fecha,$A731,Linea,VLOOKUP(H$1,Data!$AP:$AR,3,FALSE),Cuenta,VLOOKUP(H$1,Data!$AP:$AR,2,FALSE))+SUMIFS(FX,Fecha,$A731,Linea,VLOOKUP(H$1,Data!$AP:$AR,3,FALSE),Cuenta,VLOOKUP(H$1,Data!$AP:$AR,2,FALSE))+H730,"")</f>
        <v/>
      </c>
      <c r="I731" s="3" t="str">
        <f>IF(AND($A731&lt;&gt;"",I$1&lt;&gt;""),SUMIFS(VM,Fecha,$A731,Linea,VLOOKUP(I$1,Data!$AP:$AR,3,FALSE),Cuenta,VLOOKUP(I$1,Data!$AP:$AR,2,FALSE))+SUMIFS(FX,Fecha,$A731,Linea,VLOOKUP(I$1,Data!$AP:$AR,3,FALSE),Cuenta,VLOOKUP(I$1,Data!$AP:$AR,2,FALSE))+I730,"")</f>
        <v/>
      </c>
      <c r="J731" s="3" t="str">
        <f>IF(AND($A731&lt;&gt;"",J$1&lt;&gt;""),SUMIFS(VM,Fecha,$A731,Linea,VLOOKUP(J$1,Data!$AP:$AR,3,FALSE),Cuenta,VLOOKUP(J$1,Data!$AP:$AR,2,FALSE))+SUMIFS(FX,Fecha,$A731,Linea,VLOOKUP(J$1,Data!$AP:$AR,3,FALSE),Cuenta,VLOOKUP(J$1,Data!$AP:$AR,2,FALSE))+J730,"")</f>
        <v/>
      </c>
      <c r="K731" s="3" t="str">
        <f>IF(AND($A731&lt;&gt;"",K$1&lt;&gt;""),SUMIFS(VM,Fecha,$A731,Linea,VLOOKUP(K$1,Data!$AP:$AR,3,FALSE),Cuenta,VLOOKUP(K$1,Data!$AP:$AR,2,FALSE))+SUMIFS(FX,Fecha,$A731,Linea,VLOOKUP(K$1,Data!$AP:$AR,3,FALSE),Cuenta,VLOOKUP(K$1,Data!$AP:$AR,2,FALSE))+K730,"")</f>
        <v/>
      </c>
      <c r="L731" s="3" t="str">
        <f>IF(AND($A731&lt;&gt;"",L$1&lt;&gt;""),SUMIFS(VM,Fecha,$A731,Linea,VLOOKUP(L$1,Data!$AP:$AR,3,FALSE),Cuenta,VLOOKUP(L$1,Data!$AP:$AR,2,FALSE))+SUMIFS(FX,Fecha,$A731,Linea,VLOOKUP(L$1,Data!$AP:$AR,3,FALSE),Cuenta,VLOOKUP(L$1,Data!$AP:$AR,2,FALSE))+L730,"")</f>
        <v/>
      </c>
      <c r="M731" s="3" t="str">
        <f>IF(AND($A731&lt;&gt;"",M$1&lt;&gt;""),SUMIFS(VM,Fecha,$A731,Linea,VLOOKUP(M$1,Data!$AP:$AR,3,FALSE),Cuenta,VLOOKUP(M$1,Data!$AP:$AR,2,FALSE))+SUMIFS(FX,Fecha,$A731,Linea,VLOOKUP(M$1,Data!$AP:$AR,3,FALSE),Cuenta,VLOOKUP(M$1,Data!$AP:$AR,2,FALSE))+M730,"")</f>
        <v/>
      </c>
      <c r="N731" s="3" t="str">
        <f>IF(AND($A731&lt;&gt;"",N$1&lt;&gt;""),SUMIFS(VM,Fecha,$A731,Linea,VLOOKUP(N$1,Data!$AP:$AR,3,FALSE),Cuenta,VLOOKUP(N$1,Data!$AP:$AR,2,FALSE))+SUMIFS(FX,Fecha,$A731,Linea,VLOOKUP(N$1,Data!$AP:$AR,3,FALSE),Cuenta,VLOOKUP(N$1,Data!$AP:$AR,2,FALSE))+N730,"")</f>
        <v/>
      </c>
    </row>
    <row r="732" spans="2:14" x14ac:dyDescent="0.25">
      <c r="B732" s="3" t="str">
        <f>IF(AND($A732&lt;&gt;"",B$1&lt;&gt;""),SUMIFS(VM,Fecha,$A732,Linea,VLOOKUP(B$1,Data!$AP:$AR,3,FALSE),Cuenta,VLOOKUP(B$1,Data!$AP:$AR,2,FALSE))+SUMIFS(FX,Fecha,$A732,Linea,VLOOKUP(B$1,Data!$AP:$AR,3,FALSE),Cuenta,VLOOKUP(B$1,Data!$AP:$AR,2,FALSE))+B731,"")</f>
        <v/>
      </c>
      <c r="C732" s="3" t="str">
        <f>IF(AND($A732&lt;&gt;"",C$1&lt;&gt;""),SUMIFS(VM,Fecha,$A732,Linea,VLOOKUP(C$1,Data!$AP:$AR,3,FALSE),Cuenta,VLOOKUP(C$1,Data!$AP:$AR,2,FALSE))+SUMIFS(FX,Fecha,$A732,Linea,VLOOKUP(C$1,Data!$AP:$AR,3,FALSE),Cuenta,VLOOKUP(C$1,Data!$AP:$AR,2,FALSE))+C731,"")</f>
        <v/>
      </c>
      <c r="D732" s="3" t="str">
        <f>IF(AND($A732&lt;&gt;"",D$1&lt;&gt;""),SUMIFS(VM,Fecha,$A732,Linea,VLOOKUP(D$1,Data!$AP:$AR,3,FALSE),Cuenta,VLOOKUP(D$1,Data!$AP:$AR,2,FALSE))+SUMIFS(FX,Fecha,$A732,Linea,VLOOKUP(D$1,Data!$AP:$AR,3,FALSE),Cuenta,VLOOKUP(D$1,Data!$AP:$AR,2,FALSE))+D731,"")</f>
        <v/>
      </c>
      <c r="E732" s="3" t="str">
        <f>IF(AND($A732&lt;&gt;"",E$1&lt;&gt;""),SUMIFS(VM,Fecha,$A732,Linea,VLOOKUP(E$1,Data!$AP:$AR,3,FALSE),Cuenta,VLOOKUP(E$1,Data!$AP:$AR,2,FALSE))+SUMIFS(FX,Fecha,$A732,Linea,VLOOKUP(E$1,Data!$AP:$AR,3,FALSE),Cuenta,VLOOKUP(E$1,Data!$AP:$AR,2,FALSE))+E731,"")</f>
        <v/>
      </c>
      <c r="F732" s="3" t="str">
        <f>IF(AND($A732&lt;&gt;"",F$1&lt;&gt;""),SUMIFS(VM,Fecha,$A732,Linea,VLOOKUP(F$1,Data!$AP:$AR,3,FALSE),Cuenta,VLOOKUP(F$1,Data!$AP:$AR,2,FALSE))+SUMIFS(FX,Fecha,$A732,Linea,VLOOKUP(F$1,Data!$AP:$AR,3,FALSE),Cuenta,VLOOKUP(F$1,Data!$AP:$AR,2,FALSE))+F731,"")</f>
        <v/>
      </c>
      <c r="G732" s="3" t="str">
        <f>IF(AND($A732&lt;&gt;"",G$1&lt;&gt;""),SUMIFS(VM,Fecha,$A732,Linea,VLOOKUP(G$1,Data!$AP:$AR,3,FALSE),Cuenta,VLOOKUP(G$1,Data!$AP:$AR,2,FALSE))+SUMIFS(FX,Fecha,$A732,Linea,VLOOKUP(G$1,Data!$AP:$AR,3,FALSE),Cuenta,VLOOKUP(G$1,Data!$AP:$AR,2,FALSE))+G731,"")</f>
        <v/>
      </c>
      <c r="H732" s="3" t="str">
        <f>IF(AND($A732&lt;&gt;"",H$1&lt;&gt;""),SUMIFS(VM,Fecha,$A732,Linea,VLOOKUP(H$1,Data!$AP:$AR,3,FALSE),Cuenta,VLOOKUP(H$1,Data!$AP:$AR,2,FALSE))+SUMIFS(FX,Fecha,$A732,Linea,VLOOKUP(H$1,Data!$AP:$AR,3,FALSE),Cuenta,VLOOKUP(H$1,Data!$AP:$AR,2,FALSE))+H731,"")</f>
        <v/>
      </c>
      <c r="I732" s="3" t="str">
        <f>IF(AND($A732&lt;&gt;"",I$1&lt;&gt;""),SUMIFS(VM,Fecha,$A732,Linea,VLOOKUP(I$1,Data!$AP:$AR,3,FALSE),Cuenta,VLOOKUP(I$1,Data!$AP:$AR,2,FALSE))+SUMIFS(FX,Fecha,$A732,Linea,VLOOKUP(I$1,Data!$AP:$AR,3,FALSE),Cuenta,VLOOKUP(I$1,Data!$AP:$AR,2,FALSE))+I731,"")</f>
        <v/>
      </c>
      <c r="J732" s="3" t="str">
        <f>IF(AND($A732&lt;&gt;"",J$1&lt;&gt;""),SUMIFS(VM,Fecha,$A732,Linea,VLOOKUP(J$1,Data!$AP:$AR,3,FALSE),Cuenta,VLOOKUP(J$1,Data!$AP:$AR,2,FALSE))+SUMIFS(FX,Fecha,$A732,Linea,VLOOKUP(J$1,Data!$AP:$AR,3,FALSE),Cuenta,VLOOKUP(J$1,Data!$AP:$AR,2,FALSE))+J731,"")</f>
        <v/>
      </c>
      <c r="K732" s="3" t="str">
        <f>IF(AND($A732&lt;&gt;"",K$1&lt;&gt;""),SUMIFS(VM,Fecha,$A732,Linea,VLOOKUP(K$1,Data!$AP:$AR,3,FALSE),Cuenta,VLOOKUP(K$1,Data!$AP:$AR,2,FALSE))+SUMIFS(FX,Fecha,$A732,Linea,VLOOKUP(K$1,Data!$AP:$AR,3,FALSE),Cuenta,VLOOKUP(K$1,Data!$AP:$AR,2,FALSE))+K731,"")</f>
        <v/>
      </c>
      <c r="L732" s="3" t="str">
        <f>IF(AND($A732&lt;&gt;"",L$1&lt;&gt;""),SUMIFS(VM,Fecha,$A732,Linea,VLOOKUP(L$1,Data!$AP:$AR,3,FALSE),Cuenta,VLOOKUP(L$1,Data!$AP:$AR,2,FALSE))+SUMIFS(FX,Fecha,$A732,Linea,VLOOKUP(L$1,Data!$AP:$AR,3,FALSE),Cuenta,VLOOKUP(L$1,Data!$AP:$AR,2,FALSE))+L731,"")</f>
        <v/>
      </c>
      <c r="M732" s="3" t="str">
        <f>IF(AND($A732&lt;&gt;"",M$1&lt;&gt;""),SUMIFS(VM,Fecha,$A732,Linea,VLOOKUP(M$1,Data!$AP:$AR,3,FALSE),Cuenta,VLOOKUP(M$1,Data!$AP:$AR,2,FALSE))+SUMIFS(FX,Fecha,$A732,Linea,VLOOKUP(M$1,Data!$AP:$AR,3,FALSE),Cuenta,VLOOKUP(M$1,Data!$AP:$AR,2,FALSE))+M731,"")</f>
        <v/>
      </c>
      <c r="N732" s="3" t="str">
        <f>IF(AND($A732&lt;&gt;"",N$1&lt;&gt;""),SUMIFS(VM,Fecha,$A732,Linea,VLOOKUP(N$1,Data!$AP:$AR,3,FALSE),Cuenta,VLOOKUP(N$1,Data!$AP:$AR,2,FALSE))+SUMIFS(FX,Fecha,$A732,Linea,VLOOKUP(N$1,Data!$AP:$AR,3,FALSE),Cuenta,VLOOKUP(N$1,Data!$AP:$AR,2,FALSE))+N731,"")</f>
        <v/>
      </c>
    </row>
    <row r="733" spans="2:14" x14ac:dyDescent="0.25">
      <c r="B733" s="3" t="str">
        <f>IF(AND($A733&lt;&gt;"",B$1&lt;&gt;""),SUMIFS(VM,Fecha,$A733,Linea,VLOOKUP(B$1,Data!$AP:$AR,3,FALSE),Cuenta,VLOOKUP(B$1,Data!$AP:$AR,2,FALSE))+SUMIFS(FX,Fecha,$A733,Linea,VLOOKUP(B$1,Data!$AP:$AR,3,FALSE),Cuenta,VLOOKUP(B$1,Data!$AP:$AR,2,FALSE))+B732,"")</f>
        <v/>
      </c>
      <c r="C733" s="3" t="str">
        <f>IF(AND($A733&lt;&gt;"",C$1&lt;&gt;""),SUMIFS(VM,Fecha,$A733,Linea,VLOOKUP(C$1,Data!$AP:$AR,3,FALSE),Cuenta,VLOOKUP(C$1,Data!$AP:$AR,2,FALSE))+SUMIFS(FX,Fecha,$A733,Linea,VLOOKUP(C$1,Data!$AP:$AR,3,FALSE),Cuenta,VLOOKUP(C$1,Data!$AP:$AR,2,FALSE))+C732,"")</f>
        <v/>
      </c>
      <c r="D733" s="3" t="str">
        <f>IF(AND($A733&lt;&gt;"",D$1&lt;&gt;""),SUMIFS(VM,Fecha,$A733,Linea,VLOOKUP(D$1,Data!$AP:$AR,3,FALSE),Cuenta,VLOOKUP(D$1,Data!$AP:$AR,2,FALSE))+SUMIFS(FX,Fecha,$A733,Linea,VLOOKUP(D$1,Data!$AP:$AR,3,FALSE),Cuenta,VLOOKUP(D$1,Data!$AP:$AR,2,FALSE))+D732,"")</f>
        <v/>
      </c>
      <c r="E733" s="3" t="str">
        <f>IF(AND($A733&lt;&gt;"",E$1&lt;&gt;""),SUMIFS(VM,Fecha,$A733,Linea,VLOOKUP(E$1,Data!$AP:$AR,3,FALSE),Cuenta,VLOOKUP(E$1,Data!$AP:$AR,2,FALSE))+SUMIFS(FX,Fecha,$A733,Linea,VLOOKUP(E$1,Data!$AP:$AR,3,FALSE),Cuenta,VLOOKUP(E$1,Data!$AP:$AR,2,FALSE))+E732,"")</f>
        <v/>
      </c>
      <c r="F733" s="3" t="str">
        <f>IF(AND($A733&lt;&gt;"",F$1&lt;&gt;""),SUMIFS(VM,Fecha,$A733,Linea,VLOOKUP(F$1,Data!$AP:$AR,3,FALSE),Cuenta,VLOOKUP(F$1,Data!$AP:$AR,2,FALSE))+SUMIFS(FX,Fecha,$A733,Linea,VLOOKUP(F$1,Data!$AP:$AR,3,FALSE),Cuenta,VLOOKUP(F$1,Data!$AP:$AR,2,FALSE))+F732,"")</f>
        <v/>
      </c>
      <c r="G733" s="3" t="str">
        <f>IF(AND($A733&lt;&gt;"",G$1&lt;&gt;""),SUMIFS(VM,Fecha,$A733,Linea,VLOOKUP(G$1,Data!$AP:$AR,3,FALSE),Cuenta,VLOOKUP(G$1,Data!$AP:$AR,2,FALSE))+SUMIFS(FX,Fecha,$A733,Linea,VLOOKUP(G$1,Data!$AP:$AR,3,FALSE),Cuenta,VLOOKUP(G$1,Data!$AP:$AR,2,FALSE))+G732,"")</f>
        <v/>
      </c>
      <c r="H733" s="3" t="str">
        <f>IF(AND($A733&lt;&gt;"",H$1&lt;&gt;""),SUMIFS(VM,Fecha,$A733,Linea,VLOOKUP(H$1,Data!$AP:$AR,3,FALSE),Cuenta,VLOOKUP(H$1,Data!$AP:$AR,2,FALSE))+SUMIFS(FX,Fecha,$A733,Linea,VLOOKUP(H$1,Data!$AP:$AR,3,FALSE),Cuenta,VLOOKUP(H$1,Data!$AP:$AR,2,FALSE))+H732,"")</f>
        <v/>
      </c>
      <c r="I733" s="3" t="str">
        <f>IF(AND($A733&lt;&gt;"",I$1&lt;&gt;""),SUMIFS(VM,Fecha,$A733,Linea,VLOOKUP(I$1,Data!$AP:$AR,3,FALSE),Cuenta,VLOOKUP(I$1,Data!$AP:$AR,2,FALSE))+SUMIFS(FX,Fecha,$A733,Linea,VLOOKUP(I$1,Data!$AP:$AR,3,FALSE),Cuenta,VLOOKUP(I$1,Data!$AP:$AR,2,FALSE))+I732,"")</f>
        <v/>
      </c>
      <c r="J733" s="3" t="str">
        <f>IF(AND($A733&lt;&gt;"",J$1&lt;&gt;""),SUMIFS(VM,Fecha,$A733,Linea,VLOOKUP(J$1,Data!$AP:$AR,3,FALSE),Cuenta,VLOOKUP(J$1,Data!$AP:$AR,2,FALSE))+SUMIFS(FX,Fecha,$A733,Linea,VLOOKUP(J$1,Data!$AP:$AR,3,FALSE),Cuenta,VLOOKUP(J$1,Data!$AP:$AR,2,FALSE))+J732,"")</f>
        <v/>
      </c>
      <c r="K733" s="3" t="str">
        <f>IF(AND($A733&lt;&gt;"",K$1&lt;&gt;""),SUMIFS(VM,Fecha,$A733,Linea,VLOOKUP(K$1,Data!$AP:$AR,3,FALSE),Cuenta,VLOOKUP(K$1,Data!$AP:$AR,2,FALSE))+SUMIFS(FX,Fecha,$A733,Linea,VLOOKUP(K$1,Data!$AP:$AR,3,FALSE),Cuenta,VLOOKUP(K$1,Data!$AP:$AR,2,FALSE))+K732,"")</f>
        <v/>
      </c>
      <c r="L733" s="3" t="str">
        <f>IF(AND($A733&lt;&gt;"",L$1&lt;&gt;""),SUMIFS(VM,Fecha,$A733,Linea,VLOOKUP(L$1,Data!$AP:$AR,3,FALSE),Cuenta,VLOOKUP(L$1,Data!$AP:$AR,2,FALSE))+SUMIFS(FX,Fecha,$A733,Linea,VLOOKUP(L$1,Data!$AP:$AR,3,FALSE),Cuenta,VLOOKUP(L$1,Data!$AP:$AR,2,FALSE))+L732,"")</f>
        <v/>
      </c>
      <c r="M733" s="3" t="str">
        <f>IF(AND($A733&lt;&gt;"",M$1&lt;&gt;""),SUMIFS(VM,Fecha,$A733,Linea,VLOOKUP(M$1,Data!$AP:$AR,3,FALSE),Cuenta,VLOOKUP(M$1,Data!$AP:$AR,2,FALSE))+SUMIFS(FX,Fecha,$A733,Linea,VLOOKUP(M$1,Data!$AP:$AR,3,FALSE),Cuenta,VLOOKUP(M$1,Data!$AP:$AR,2,FALSE))+M732,"")</f>
        <v/>
      </c>
      <c r="N733" s="3" t="str">
        <f>IF(AND($A733&lt;&gt;"",N$1&lt;&gt;""),SUMIFS(VM,Fecha,$A733,Linea,VLOOKUP(N$1,Data!$AP:$AR,3,FALSE),Cuenta,VLOOKUP(N$1,Data!$AP:$AR,2,FALSE))+SUMIFS(FX,Fecha,$A733,Linea,VLOOKUP(N$1,Data!$AP:$AR,3,FALSE),Cuenta,VLOOKUP(N$1,Data!$AP:$AR,2,FALSE))+N732,"")</f>
        <v/>
      </c>
    </row>
    <row r="734" spans="2:14" x14ac:dyDescent="0.25">
      <c r="B734" s="3" t="str">
        <f>IF(AND($A734&lt;&gt;"",B$1&lt;&gt;""),SUMIFS(VM,Fecha,$A734,Linea,VLOOKUP(B$1,Data!$AP:$AR,3,FALSE),Cuenta,VLOOKUP(B$1,Data!$AP:$AR,2,FALSE))+SUMIFS(FX,Fecha,$A734,Linea,VLOOKUP(B$1,Data!$AP:$AR,3,FALSE),Cuenta,VLOOKUP(B$1,Data!$AP:$AR,2,FALSE))+B733,"")</f>
        <v/>
      </c>
      <c r="C734" s="3" t="str">
        <f>IF(AND($A734&lt;&gt;"",C$1&lt;&gt;""),SUMIFS(VM,Fecha,$A734,Linea,VLOOKUP(C$1,Data!$AP:$AR,3,FALSE),Cuenta,VLOOKUP(C$1,Data!$AP:$AR,2,FALSE))+SUMIFS(FX,Fecha,$A734,Linea,VLOOKUP(C$1,Data!$AP:$AR,3,FALSE),Cuenta,VLOOKUP(C$1,Data!$AP:$AR,2,FALSE))+C733,"")</f>
        <v/>
      </c>
      <c r="D734" s="3" t="str">
        <f>IF(AND($A734&lt;&gt;"",D$1&lt;&gt;""),SUMIFS(VM,Fecha,$A734,Linea,VLOOKUP(D$1,Data!$AP:$AR,3,FALSE),Cuenta,VLOOKUP(D$1,Data!$AP:$AR,2,FALSE))+SUMIFS(FX,Fecha,$A734,Linea,VLOOKUP(D$1,Data!$AP:$AR,3,FALSE),Cuenta,VLOOKUP(D$1,Data!$AP:$AR,2,FALSE))+D733,"")</f>
        <v/>
      </c>
      <c r="E734" s="3" t="str">
        <f>IF(AND($A734&lt;&gt;"",E$1&lt;&gt;""),SUMIFS(VM,Fecha,$A734,Linea,VLOOKUP(E$1,Data!$AP:$AR,3,FALSE),Cuenta,VLOOKUP(E$1,Data!$AP:$AR,2,FALSE))+SUMIFS(FX,Fecha,$A734,Linea,VLOOKUP(E$1,Data!$AP:$AR,3,FALSE),Cuenta,VLOOKUP(E$1,Data!$AP:$AR,2,FALSE))+E733,"")</f>
        <v/>
      </c>
      <c r="F734" s="3" t="str">
        <f>IF(AND($A734&lt;&gt;"",F$1&lt;&gt;""),SUMIFS(VM,Fecha,$A734,Linea,VLOOKUP(F$1,Data!$AP:$AR,3,FALSE),Cuenta,VLOOKUP(F$1,Data!$AP:$AR,2,FALSE))+SUMIFS(FX,Fecha,$A734,Linea,VLOOKUP(F$1,Data!$AP:$AR,3,FALSE),Cuenta,VLOOKUP(F$1,Data!$AP:$AR,2,FALSE))+F733,"")</f>
        <v/>
      </c>
      <c r="G734" s="3" t="str">
        <f>IF(AND($A734&lt;&gt;"",G$1&lt;&gt;""),SUMIFS(VM,Fecha,$A734,Linea,VLOOKUP(G$1,Data!$AP:$AR,3,FALSE),Cuenta,VLOOKUP(G$1,Data!$AP:$AR,2,FALSE))+SUMIFS(FX,Fecha,$A734,Linea,VLOOKUP(G$1,Data!$AP:$AR,3,FALSE),Cuenta,VLOOKUP(G$1,Data!$AP:$AR,2,FALSE))+G733,"")</f>
        <v/>
      </c>
      <c r="H734" s="3" t="str">
        <f>IF(AND($A734&lt;&gt;"",H$1&lt;&gt;""),SUMIFS(VM,Fecha,$A734,Linea,VLOOKUP(H$1,Data!$AP:$AR,3,FALSE),Cuenta,VLOOKUP(H$1,Data!$AP:$AR,2,FALSE))+SUMIFS(FX,Fecha,$A734,Linea,VLOOKUP(H$1,Data!$AP:$AR,3,FALSE),Cuenta,VLOOKUP(H$1,Data!$AP:$AR,2,FALSE))+H733,"")</f>
        <v/>
      </c>
      <c r="I734" s="3" t="str">
        <f>IF(AND($A734&lt;&gt;"",I$1&lt;&gt;""),SUMIFS(VM,Fecha,$A734,Linea,VLOOKUP(I$1,Data!$AP:$AR,3,FALSE),Cuenta,VLOOKUP(I$1,Data!$AP:$AR,2,FALSE))+SUMIFS(FX,Fecha,$A734,Linea,VLOOKUP(I$1,Data!$AP:$AR,3,FALSE),Cuenta,VLOOKUP(I$1,Data!$AP:$AR,2,FALSE))+I733,"")</f>
        <v/>
      </c>
      <c r="J734" s="3" t="str">
        <f>IF(AND($A734&lt;&gt;"",J$1&lt;&gt;""),SUMIFS(VM,Fecha,$A734,Linea,VLOOKUP(J$1,Data!$AP:$AR,3,FALSE),Cuenta,VLOOKUP(J$1,Data!$AP:$AR,2,FALSE))+SUMIFS(FX,Fecha,$A734,Linea,VLOOKUP(J$1,Data!$AP:$AR,3,FALSE),Cuenta,VLOOKUP(J$1,Data!$AP:$AR,2,FALSE))+J733,"")</f>
        <v/>
      </c>
      <c r="K734" s="3" t="str">
        <f>IF(AND($A734&lt;&gt;"",K$1&lt;&gt;""),SUMIFS(VM,Fecha,$A734,Linea,VLOOKUP(K$1,Data!$AP:$AR,3,FALSE),Cuenta,VLOOKUP(K$1,Data!$AP:$AR,2,FALSE))+SUMIFS(FX,Fecha,$A734,Linea,VLOOKUP(K$1,Data!$AP:$AR,3,FALSE),Cuenta,VLOOKUP(K$1,Data!$AP:$AR,2,FALSE))+K733,"")</f>
        <v/>
      </c>
      <c r="L734" s="3" t="str">
        <f>IF(AND($A734&lt;&gt;"",L$1&lt;&gt;""),SUMIFS(VM,Fecha,$A734,Linea,VLOOKUP(L$1,Data!$AP:$AR,3,FALSE),Cuenta,VLOOKUP(L$1,Data!$AP:$AR,2,FALSE))+SUMIFS(FX,Fecha,$A734,Linea,VLOOKUP(L$1,Data!$AP:$AR,3,FALSE),Cuenta,VLOOKUP(L$1,Data!$AP:$AR,2,FALSE))+L733,"")</f>
        <v/>
      </c>
      <c r="M734" s="3" t="str">
        <f>IF(AND($A734&lt;&gt;"",M$1&lt;&gt;""),SUMIFS(VM,Fecha,$A734,Linea,VLOOKUP(M$1,Data!$AP:$AR,3,FALSE),Cuenta,VLOOKUP(M$1,Data!$AP:$AR,2,FALSE))+SUMIFS(FX,Fecha,$A734,Linea,VLOOKUP(M$1,Data!$AP:$AR,3,FALSE),Cuenta,VLOOKUP(M$1,Data!$AP:$AR,2,FALSE))+M733,"")</f>
        <v/>
      </c>
      <c r="N734" s="3" t="str">
        <f>IF(AND($A734&lt;&gt;"",N$1&lt;&gt;""),SUMIFS(VM,Fecha,$A734,Linea,VLOOKUP(N$1,Data!$AP:$AR,3,FALSE),Cuenta,VLOOKUP(N$1,Data!$AP:$AR,2,FALSE))+SUMIFS(FX,Fecha,$A734,Linea,VLOOKUP(N$1,Data!$AP:$AR,3,FALSE),Cuenta,VLOOKUP(N$1,Data!$AP:$AR,2,FALSE))+N733,"")</f>
        <v/>
      </c>
    </row>
    <row r="735" spans="2:14" x14ac:dyDescent="0.25">
      <c r="B735" s="3" t="str">
        <f>IF(AND($A735&lt;&gt;"",B$1&lt;&gt;""),SUMIFS(VM,Fecha,$A735,Linea,VLOOKUP(B$1,Data!$AP:$AR,3,FALSE),Cuenta,VLOOKUP(B$1,Data!$AP:$AR,2,FALSE))+SUMIFS(FX,Fecha,$A735,Linea,VLOOKUP(B$1,Data!$AP:$AR,3,FALSE),Cuenta,VLOOKUP(B$1,Data!$AP:$AR,2,FALSE))+B734,"")</f>
        <v/>
      </c>
      <c r="C735" s="3" t="str">
        <f>IF(AND($A735&lt;&gt;"",C$1&lt;&gt;""),SUMIFS(VM,Fecha,$A735,Linea,VLOOKUP(C$1,Data!$AP:$AR,3,FALSE),Cuenta,VLOOKUP(C$1,Data!$AP:$AR,2,FALSE))+SUMIFS(FX,Fecha,$A735,Linea,VLOOKUP(C$1,Data!$AP:$AR,3,FALSE),Cuenta,VLOOKUP(C$1,Data!$AP:$AR,2,FALSE))+C734,"")</f>
        <v/>
      </c>
      <c r="D735" s="3" t="str">
        <f>IF(AND($A735&lt;&gt;"",D$1&lt;&gt;""),SUMIFS(VM,Fecha,$A735,Linea,VLOOKUP(D$1,Data!$AP:$AR,3,FALSE),Cuenta,VLOOKUP(D$1,Data!$AP:$AR,2,FALSE))+SUMIFS(FX,Fecha,$A735,Linea,VLOOKUP(D$1,Data!$AP:$AR,3,FALSE),Cuenta,VLOOKUP(D$1,Data!$AP:$AR,2,FALSE))+D734,"")</f>
        <v/>
      </c>
      <c r="E735" s="3" t="str">
        <f>IF(AND($A735&lt;&gt;"",E$1&lt;&gt;""),SUMIFS(VM,Fecha,$A735,Linea,VLOOKUP(E$1,Data!$AP:$AR,3,FALSE),Cuenta,VLOOKUP(E$1,Data!$AP:$AR,2,FALSE))+SUMIFS(FX,Fecha,$A735,Linea,VLOOKUP(E$1,Data!$AP:$AR,3,FALSE),Cuenta,VLOOKUP(E$1,Data!$AP:$AR,2,FALSE))+E734,"")</f>
        <v/>
      </c>
      <c r="F735" s="3" t="str">
        <f>IF(AND($A735&lt;&gt;"",F$1&lt;&gt;""),SUMIFS(VM,Fecha,$A735,Linea,VLOOKUP(F$1,Data!$AP:$AR,3,FALSE),Cuenta,VLOOKUP(F$1,Data!$AP:$AR,2,FALSE))+SUMIFS(FX,Fecha,$A735,Linea,VLOOKUP(F$1,Data!$AP:$AR,3,FALSE),Cuenta,VLOOKUP(F$1,Data!$AP:$AR,2,FALSE))+F734,"")</f>
        <v/>
      </c>
      <c r="G735" s="3" t="str">
        <f>IF(AND($A735&lt;&gt;"",G$1&lt;&gt;""),SUMIFS(VM,Fecha,$A735,Linea,VLOOKUP(G$1,Data!$AP:$AR,3,FALSE),Cuenta,VLOOKUP(G$1,Data!$AP:$AR,2,FALSE))+SUMIFS(FX,Fecha,$A735,Linea,VLOOKUP(G$1,Data!$AP:$AR,3,FALSE),Cuenta,VLOOKUP(G$1,Data!$AP:$AR,2,FALSE))+G734,"")</f>
        <v/>
      </c>
      <c r="H735" s="3" t="str">
        <f>IF(AND($A735&lt;&gt;"",H$1&lt;&gt;""),SUMIFS(VM,Fecha,$A735,Linea,VLOOKUP(H$1,Data!$AP:$AR,3,FALSE),Cuenta,VLOOKUP(H$1,Data!$AP:$AR,2,FALSE))+SUMIFS(FX,Fecha,$A735,Linea,VLOOKUP(H$1,Data!$AP:$AR,3,FALSE),Cuenta,VLOOKUP(H$1,Data!$AP:$AR,2,FALSE))+H734,"")</f>
        <v/>
      </c>
      <c r="I735" s="3" t="str">
        <f>IF(AND($A735&lt;&gt;"",I$1&lt;&gt;""),SUMIFS(VM,Fecha,$A735,Linea,VLOOKUP(I$1,Data!$AP:$AR,3,FALSE),Cuenta,VLOOKUP(I$1,Data!$AP:$AR,2,FALSE))+SUMIFS(FX,Fecha,$A735,Linea,VLOOKUP(I$1,Data!$AP:$AR,3,FALSE),Cuenta,VLOOKUP(I$1,Data!$AP:$AR,2,FALSE))+I734,"")</f>
        <v/>
      </c>
      <c r="J735" s="3" t="str">
        <f>IF(AND($A735&lt;&gt;"",J$1&lt;&gt;""),SUMIFS(VM,Fecha,$A735,Linea,VLOOKUP(J$1,Data!$AP:$AR,3,FALSE),Cuenta,VLOOKUP(J$1,Data!$AP:$AR,2,FALSE))+SUMIFS(FX,Fecha,$A735,Linea,VLOOKUP(J$1,Data!$AP:$AR,3,FALSE),Cuenta,VLOOKUP(J$1,Data!$AP:$AR,2,FALSE))+J734,"")</f>
        <v/>
      </c>
      <c r="K735" s="3" t="str">
        <f>IF(AND($A735&lt;&gt;"",K$1&lt;&gt;""),SUMIFS(VM,Fecha,$A735,Linea,VLOOKUP(K$1,Data!$AP:$AR,3,FALSE),Cuenta,VLOOKUP(K$1,Data!$AP:$AR,2,FALSE))+SUMIFS(FX,Fecha,$A735,Linea,VLOOKUP(K$1,Data!$AP:$AR,3,FALSE),Cuenta,VLOOKUP(K$1,Data!$AP:$AR,2,FALSE))+K734,"")</f>
        <v/>
      </c>
      <c r="L735" s="3" t="str">
        <f>IF(AND($A735&lt;&gt;"",L$1&lt;&gt;""),SUMIFS(VM,Fecha,$A735,Linea,VLOOKUP(L$1,Data!$AP:$AR,3,FALSE),Cuenta,VLOOKUP(L$1,Data!$AP:$AR,2,FALSE))+SUMIFS(FX,Fecha,$A735,Linea,VLOOKUP(L$1,Data!$AP:$AR,3,FALSE),Cuenta,VLOOKUP(L$1,Data!$AP:$AR,2,FALSE))+L734,"")</f>
        <v/>
      </c>
      <c r="M735" s="3" t="str">
        <f>IF(AND($A735&lt;&gt;"",M$1&lt;&gt;""),SUMIFS(VM,Fecha,$A735,Linea,VLOOKUP(M$1,Data!$AP:$AR,3,FALSE),Cuenta,VLOOKUP(M$1,Data!$AP:$AR,2,FALSE))+SUMIFS(FX,Fecha,$A735,Linea,VLOOKUP(M$1,Data!$AP:$AR,3,FALSE),Cuenta,VLOOKUP(M$1,Data!$AP:$AR,2,FALSE))+M734,"")</f>
        <v/>
      </c>
      <c r="N735" s="3" t="str">
        <f>IF(AND($A735&lt;&gt;"",N$1&lt;&gt;""),SUMIFS(VM,Fecha,$A735,Linea,VLOOKUP(N$1,Data!$AP:$AR,3,FALSE),Cuenta,VLOOKUP(N$1,Data!$AP:$AR,2,FALSE))+SUMIFS(FX,Fecha,$A735,Linea,VLOOKUP(N$1,Data!$AP:$AR,3,FALSE),Cuenta,VLOOKUP(N$1,Data!$AP:$AR,2,FALSE))+N734,"")</f>
        <v/>
      </c>
    </row>
    <row r="736" spans="2:14" x14ac:dyDescent="0.25">
      <c r="B736" s="3" t="str">
        <f>IF(AND($A736&lt;&gt;"",B$1&lt;&gt;""),SUMIFS(VM,Fecha,$A736,Linea,VLOOKUP(B$1,Data!$AP:$AR,3,FALSE),Cuenta,VLOOKUP(B$1,Data!$AP:$AR,2,FALSE))+SUMIFS(FX,Fecha,$A736,Linea,VLOOKUP(B$1,Data!$AP:$AR,3,FALSE),Cuenta,VLOOKUP(B$1,Data!$AP:$AR,2,FALSE))+B735,"")</f>
        <v/>
      </c>
      <c r="C736" s="3" t="str">
        <f>IF(AND($A736&lt;&gt;"",C$1&lt;&gt;""),SUMIFS(VM,Fecha,$A736,Linea,VLOOKUP(C$1,Data!$AP:$AR,3,FALSE),Cuenta,VLOOKUP(C$1,Data!$AP:$AR,2,FALSE))+SUMIFS(FX,Fecha,$A736,Linea,VLOOKUP(C$1,Data!$AP:$AR,3,FALSE),Cuenta,VLOOKUP(C$1,Data!$AP:$AR,2,FALSE))+C735,"")</f>
        <v/>
      </c>
      <c r="D736" s="3" t="str">
        <f>IF(AND($A736&lt;&gt;"",D$1&lt;&gt;""),SUMIFS(VM,Fecha,$A736,Linea,VLOOKUP(D$1,Data!$AP:$AR,3,FALSE),Cuenta,VLOOKUP(D$1,Data!$AP:$AR,2,FALSE))+SUMIFS(FX,Fecha,$A736,Linea,VLOOKUP(D$1,Data!$AP:$AR,3,FALSE),Cuenta,VLOOKUP(D$1,Data!$AP:$AR,2,FALSE))+D735,"")</f>
        <v/>
      </c>
      <c r="E736" s="3" t="str">
        <f>IF(AND($A736&lt;&gt;"",E$1&lt;&gt;""),SUMIFS(VM,Fecha,$A736,Linea,VLOOKUP(E$1,Data!$AP:$AR,3,FALSE),Cuenta,VLOOKUP(E$1,Data!$AP:$AR,2,FALSE))+SUMIFS(FX,Fecha,$A736,Linea,VLOOKUP(E$1,Data!$AP:$AR,3,FALSE),Cuenta,VLOOKUP(E$1,Data!$AP:$AR,2,FALSE))+E735,"")</f>
        <v/>
      </c>
      <c r="F736" s="3" t="str">
        <f>IF(AND($A736&lt;&gt;"",F$1&lt;&gt;""),SUMIFS(VM,Fecha,$A736,Linea,VLOOKUP(F$1,Data!$AP:$AR,3,FALSE),Cuenta,VLOOKUP(F$1,Data!$AP:$AR,2,FALSE))+SUMIFS(FX,Fecha,$A736,Linea,VLOOKUP(F$1,Data!$AP:$AR,3,FALSE),Cuenta,VLOOKUP(F$1,Data!$AP:$AR,2,FALSE))+F735,"")</f>
        <v/>
      </c>
      <c r="G736" s="3" t="str">
        <f>IF(AND($A736&lt;&gt;"",G$1&lt;&gt;""),SUMIFS(VM,Fecha,$A736,Linea,VLOOKUP(G$1,Data!$AP:$AR,3,FALSE),Cuenta,VLOOKUP(G$1,Data!$AP:$AR,2,FALSE))+SUMIFS(FX,Fecha,$A736,Linea,VLOOKUP(G$1,Data!$AP:$AR,3,FALSE),Cuenta,VLOOKUP(G$1,Data!$AP:$AR,2,FALSE))+G735,"")</f>
        <v/>
      </c>
      <c r="H736" s="3" t="str">
        <f>IF(AND($A736&lt;&gt;"",H$1&lt;&gt;""),SUMIFS(VM,Fecha,$A736,Linea,VLOOKUP(H$1,Data!$AP:$AR,3,FALSE),Cuenta,VLOOKUP(H$1,Data!$AP:$AR,2,FALSE))+SUMIFS(FX,Fecha,$A736,Linea,VLOOKUP(H$1,Data!$AP:$AR,3,FALSE),Cuenta,VLOOKUP(H$1,Data!$AP:$AR,2,FALSE))+H735,"")</f>
        <v/>
      </c>
      <c r="I736" s="3" t="str">
        <f>IF(AND($A736&lt;&gt;"",I$1&lt;&gt;""),SUMIFS(VM,Fecha,$A736,Linea,VLOOKUP(I$1,Data!$AP:$AR,3,FALSE),Cuenta,VLOOKUP(I$1,Data!$AP:$AR,2,FALSE))+SUMIFS(FX,Fecha,$A736,Linea,VLOOKUP(I$1,Data!$AP:$AR,3,FALSE),Cuenta,VLOOKUP(I$1,Data!$AP:$AR,2,FALSE))+I735,"")</f>
        <v/>
      </c>
      <c r="J736" s="3" t="str">
        <f>IF(AND($A736&lt;&gt;"",J$1&lt;&gt;""),SUMIFS(VM,Fecha,$A736,Linea,VLOOKUP(J$1,Data!$AP:$AR,3,FALSE),Cuenta,VLOOKUP(J$1,Data!$AP:$AR,2,FALSE))+SUMIFS(FX,Fecha,$A736,Linea,VLOOKUP(J$1,Data!$AP:$AR,3,FALSE),Cuenta,VLOOKUP(J$1,Data!$AP:$AR,2,FALSE))+J735,"")</f>
        <v/>
      </c>
      <c r="K736" s="3" t="str">
        <f>IF(AND($A736&lt;&gt;"",K$1&lt;&gt;""),SUMIFS(VM,Fecha,$A736,Linea,VLOOKUP(K$1,Data!$AP:$AR,3,FALSE),Cuenta,VLOOKUP(K$1,Data!$AP:$AR,2,FALSE))+SUMIFS(FX,Fecha,$A736,Linea,VLOOKUP(K$1,Data!$AP:$AR,3,FALSE),Cuenta,VLOOKUP(K$1,Data!$AP:$AR,2,FALSE))+K735,"")</f>
        <v/>
      </c>
      <c r="L736" s="3" t="str">
        <f>IF(AND($A736&lt;&gt;"",L$1&lt;&gt;""),SUMIFS(VM,Fecha,$A736,Linea,VLOOKUP(L$1,Data!$AP:$AR,3,FALSE),Cuenta,VLOOKUP(L$1,Data!$AP:$AR,2,FALSE))+SUMIFS(FX,Fecha,$A736,Linea,VLOOKUP(L$1,Data!$AP:$AR,3,FALSE),Cuenta,VLOOKUP(L$1,Data!$AP:$AR,2,FALSE))+L735,"")</f>
        <v/>
      </c>
      <c r="M736" s="3" t="str">
        <f>IF(AND($A736&lt;&gt;"",M$1&lt;&gt;""),SUMIFS(VM,Fecha,$A736,Linea,VLOOKUP(M$1,Data!$AP:$AR,3,FALSE),Cuenta,VLOOKUP(M$1,Data!$AP:$AR,2,FALSE))+SUMIFS(FX,Fecha,$A736,Linea,VLOOKUP(M$1,Data!$AP:$AR,3,FALSE),Cuenta,VLOOKUP(M$1,Data!$AP:$AR,2,FALSE))+M735,"")</f>
        <v/>
      </c>
      <c r="N736" s="3" t="str">
        <f>IF(AND($A736&lt;&gt;"",N$1&lt;&gt;""),SUMIFS(VM,Fecha,$A736,Linea,VLOOKUP(N$1,Data!$AP:$AR,3,FALSE),Cuenta,VLOOKUP(N$1,Data!$AP:$AR,2,FALSE))+SUMIFS(FX,Fecha,$A736,Linea,VLOOKUP(N$1,Data!$AP:$AR,3,FALSE),Cuenta,VLOOKUP(N$1,Data!$AP:$AR,2,FALSE))+N735,"")</f>
        <v/>
      </c>
    </row>
    <row r="737" spans="2:14" x14ac:dyDescent="0.25">
      <c r="B737" s="3" t="str">
        <f>IF(AND($A737&lt;&gt;"",B$1&lt;&gt;""),SUMIFS(VM,Fecha,$A737,Linea,VLOOKUP(B$1,Data!$AP:$AR,3,FALSE),Cuenta,VLOOKUP(B$1,Data!$AP:$AR,2,FALSE))+SUMIFS(FX,Fecha,$A737,Linea,VLOOKUP(B$1,Data!$AP:$AR,3,FALSE),Cuenta,VLOOKUP(B$1,Data!$AP:$AR,2,FALSE))+B736,"")</f>
        <v/>
      </c>
      <c r="C737" s="3" t="str">
        <f>IF(AND($A737&lt;&gt;"",C$1&lt;&gt;""),SUMIFS(VM,Fecha,$A737,Linea,VLOOKUP(C$1,Data!$AP:$AR,3,FALSE),Cuenta,VLOOKUP(C$1,Data!$AP:$AR,2,FALSE))+SUMIFS(FX,Fecha,$A737,Linea,VLOOKUP(C$1,Data!$AP:$AR,3,FALSE),Cuenta,VLOOKUP(C$1,Data!$AP:$AR,2,FALSE))+C736,"")</f>
        <v/>
      </c>
      <c r="D737" s="3" t="str">
        <f>IF(AND($A737&lt;&gt;"",D$1&lt;&gt;""),SUMIFS(VM,Fecha,$A737,Linea,VLOOKUP(D$1,Data!$AP:$AR,3,FALSE),Cuenta,VLOOKUP(D$1,Data!$AP:$AR,2,FALSE))+SUMIFS(FX,Fecha,$A737,Linea,VLOOKUP(D$1,Data!$AP:$AR,3,FALSE),Cuenta,VLOOKUP(D$1,Data!$AP:$AR,2,FALSE))+D736,"")</f>
        <v/>
      </c>
      <c r="E737" s="3" t="str">
        <f>IF(AND($A737&lt;&gt;"",E$1&lt;&gt;""),SUMIFS(VM,Fecha,$A737,Linea,VLOOKUP(E$1,Data!$AP:$AR,3,FALSE),Cuenta,VLOOKUP(E$1,Data!$AP:$AR,2,FALSE))+SUMIFS(FX,Fecha,$A737,Linea,VLOOKUP(E$1,Data!$AP:$AR,3,FALSE),Cuenta,VLOOKUP(E$1,Data!$AP:$AR,2,FALSE))+E736,"")</f>
        <v/>
      </c>
      <c r="F737" s="3" t="str">
        <f>IF(AND($A737&lt;&gt;"",F$1&lt;&gt;""),SUMIFS(VM,Fecha,$A737,Linea,VLOOKUP(F$1,Data!$AP:$AR,3,FALSE),Cuenta,VLOOKUP(F$1,Data!$AP:$AR,2,FALSE))+SUMIFS(FX,Fecha,$A737,Linea,VLOOKUP(F$1,Data!$AP:$AR,3,FALSE),Cuenta,VLOOKUP(F$1,Data!$AP:$AR,2,FALSE))+F736,"")</f>
        <v/>
      </c>
      <c r="G737" s="3" t="str">
        <f>IF(AND($A737&lt;&gt;"",G$1&lt;&gt;""),SUMIFS(VM,Fecha,$A737,Linea,VLOOKUP(G$1,Data!$AP:$AR,3,FALSE),Cuenta,VLOOKUP(G$1,Data!$AP:$AR,2,FALSE))+SUMIFS(FX,Fecha,$A737,Linea,VLOOKUP(G$1,Data!$AP:$AR,3,FALSE),Cuenta,VLOOKUP(G$1,Data!$AP:$AR,2,FALSE))+G736,"")</f>
        <v/>
      </c>
      <c r="H737" s="3" t="str">
        <f>IF(AND($A737&lt;&gt;"",H$1&lt;&gt;""),SUMIFS(VM,Fecha,$A737,Linea,VLOOKUP(H$1,Data!$AP:$AR,3,FALSE),Cuenta,VLOOKUP(H$1,Data!$AP:$AR,2,FALSE))+SUMIFS(FX,Fecha,$A737,Linea,VLOOKUP(H$1,Data!$AP:$AR,3,FALSE),Cuenta,VLOOKUP(H$1,Data!$AP:$AR,2,FALSE))+H736,"")</f>
        <v/>
      </c>
      <c r="I737" s="3" t="str">
        <f>IF(AND($A737&lt;&gt;"",I$1&lt;&gt;""),SUMIFS(VM,Fecha,$A737,Linea,VLOOKUP(I$1,Data!$AP:$AR,3,FALSE),Cuenta,VLOOKUP(I$1,Data!$AP:$AR,2,FALSE))+SUMIFS(FX,Fecha,$A737,Linea,VLOOKUP(I$1,Data!$AP:$AR,3,FALSE),Cuenta,VLOOKUP(I$1,Data!$AP:$AR,2,FALSE))+I736,"")</f>
        <v/>
      </c>
      <c r="J737" s="3" t="str">
        <f>IF(AND($A737&lt;&gt;"",J$1&lt;&gt;""),SUMIFS(VM,Fecha,$A737,Linea,VLOOKUP(J$1,Data!$AP:$AR,3,FALSE),Cuenta,VLOOKUP(J$1,Data!$AP:$AR,2,FALSE))+SUMIFS(FX,Fecha,$A737,Linea,VLOOKUP(J$1,Data!$AP:$AR,3,FALSE),Cuenta,VLOOKUP(J$1,Data!$AP:$AR,2,FALSE))+J736,"")</f>
        <v/>
      </c>
      <c r="K737" s="3" t="str">
        <f>IF(AND($A737&lt;&gt;"",K$1&lt;&gt;""),SUMIFS(VM,Fecha,$A737,Linea,VLOOKUP(K$1,Data!$AP:$AR,3,FALSE),Cuenta,VLOOKUP(K$1,Data!$AP:$AR,2,FALSE))+SUMIFS(FX,Fecha,$A737,Linea,VLOOKUP(K$1,Data!$AP:$AR,3,FALSE),Cuenta,VLOOKUP(K$1,Data!$AP:$AR,2,FALSE))+K736,"")</f>
        <v/>
      </c>
      <c r="L737" s="3" t="str">
        <f>IF(AND($A737&lt;&gt;"",L$1&lt;&gt;""),SUMIFS(VM,Fecha,$A737,Linea,VLOOKUP(L$1,Data!$AP:$AR,3,FALSE),Cuenta,VLOOKUP(L$1,Data!$AP:$AR,2,FALSE))+SUMIFS(FX,Fecha,$A737,Linea,VLOOKUP(L$1,Data!$AP:$AR,3,FALSE),Cuenta,VLOOKUP(L$1,Data!$AP:$AR,2,FALSE))+L736,"")</f>
        <v/>
      </c>
      <c r="M737" s="3" t="str">
        <f>IF(AND($A737&lt;&gt;"",M$1&lt;&gt;""),SUMIFS(VM,Fecha,$A737,Linea,VLOOKUP(M$1,Data!$AP:$AR,3,FALSE),Cuenta,VLOOKUP(M$1,Data!$AP:$AR,2,FALSE))+SUMIFS(FX,Fecha,$A737,Linea,VLOOKUP(M$1,Data!$AP:$AR,3,FALSE),Cuenta,VLOOKUP(M$1,Data!$AP:$AR,2,FALSE))+M736,"")</f>
        <v/>
      </c>
      <c r="N737" s="3" t="str">
        <f>IF(AND($A737&lt;&gt;"",N$1&lt;&gt;""),SUMIFS(VM,Fecha,$A737,Linea,VLOOKUP(N$1,Data!$AP:$AR,3,FALSE),Cuenta,VLOOKUP(N$1,Data!$AP:$AR,2,FALSE))+SUMIFS(FX,Fecha,$A737,Linea,VLOOKUP(N$1,Data!$AP:$AR,3,FALSE),Cuenta,VLOOKUP(N$1,Data!$AP:$AR,2,FALSE))+N736,"")</f>
        <v/>
      </c>
    </row>
    <row r="738" spans="2:14" x14ac:dyDescent="0.25">
      <c r="B738" s="3" t="str">
        <f>IF(AND($A738&lt;&gt;"",B$1&lt;&gt;""),SUMIFS(VM,Fecha,$A738,Linea,VLOOKUP(B$1,Data!$AP:$AR,3,FALSE),Cuenta,VLOOKUP(B$1,Data!$AP:$AR,2,FALSE))+SUMIFS(FX,Fecha,$A738,Linea,VLOOKUP(B$1,Data!$AP:$AR,3,FALSE),Cuenta,VLOOKUP(B$1,Data!$AP:$AR,2,FALSE))+B737,"")</f>
        <v/>
      </c>
      <c r="C738" s="3" t="str">
        <f>IF(AND($A738&lt;&gt;"",C$1&lt;&gt;""),SUMIFS(VM,Fecha,$A738,Linea,VLOOKUP(C$1,Data!$AP:$AR,3,FALSE),Cuenta,VLOOKUP(C$1,Data!$AP:$AR,2,FALSE))+SUMIFS(FX,Fecha,$A738,Linea,VLOOKUP(C$1,Data!$AP:$AR,3,FALSE),Cuenta,VLOOKUP(C$1,Data!$AP:$AR,2,FALSE))+C737,"")</f>
        <v/>
      </c>
      <c r="D738" s="3" t="str">
        <f>IF(AND($A738&lt;&gt;"",D$1&lt;&gt;""),SUMIFS(VM,Fecha,$A738,Linea,VLOOKUP(D$1,Data!$AP:$AR,3,FALSE),Cuenta,VLOOKUP(D$1,Data!$AP:$AR,2,FALSE))+SUMIFS(FX,Fecha,$A738,Linea,VLOOKUP(D$1,Data!$AP:$AR,3,FALSE),Cuenta,VLOOKUP(D$1,Data!$AP:$AR,2,FALSE))+D737,"")</f>
        <v/>
      </c>
      <c r="E738" s="3" t="str">
        <f>IF(AND($A738&lt;&gt;"",E$1&lt;&gt;""),SUMIFS(VM,Fecha,$A738,Linea,VLOOKUP(E$1,Data!$AP:$AR,3,FALSE),Cuenta,VLOOKUP(E$1,Data!$AP:$AR,2,FALSE))+SUMIFS(FX,Fecha,$A738,Linea,VLOOKUP(E$1,Data!$AP:$AR,3,FALSE),Cuenta,VLOOKUP(E$1,Data!$AP:$AR,2,FALSE))+E737,"")</f>
        <v/>
      </c>
      <c r="F738" s="3" t="str">
        <f>IF(AND($A738&lt;&gt;"",F$1&lt;&gt;""),SUMIFS(VM,Fecha,$A738,Linea,VLOOKUP(F$1,Data!$AP:$AR,3,FALSE),Cuenta,VLOOKUP(F$1,Data!$AP:$AR,2,FALSE))+SUMIFS(FX,Fecha,$A738,Linea,VLOOKUP(F$1,Data!$AP:$AR,3,FALSE),Cuenta,VLOOKUP(F$1,Data!$AP:$AR,2,FALSE))+F737,"")</f>
        <v/>
      </c>
      <c r="G738" s="3" t="str">
        <f>IF(AND($A738&lt;&gt;"",G$1&lt;&gt;""),SUMIFS(VM,Fecha,$A738,Linea,VLOOKUP(G$1,Data!$AP:$AR,3,FALSE),Cuenta,VLOOKUP(G$1,Data!$AP:$AR,2,FALSE))+SUMIFS(FX,Fecha,$A738,Linea,VLOOKUP(G$1,Data!$AP:$AR,3,FALSE),Cuenta,VLOOKUP(G$1,Data!$AP:$AR,2,FALSE))+G737,"")</f>
        <v/>
      </c>
      <c r="H738" s="3" t="str">
        <f>IF(AND($A738&lt;&gt;"",H$1&lt;&gt;""),SUMIFS(VM,Fecha,$A738,Linea,VLOOKUP(H$1,Data!$AP:$AR,3,FALSE),Cuenta,VLOOKUP(H$1,Data!$AP:$AR,2,FALSE))+SUMIFS(FX,Fecha,$A738,Linea,VLOOKUP(H$1,Data!$AP:$AR,3,FALSE),Cuenta,VLOOKUP(H$1,Data!$AP:$AR,2,FALSE))+H737,"")</f>
        <v/>
      </c>
      <c r="I738" s="3" t="str">
        <f>IF(AND($A738&lt;&gt;"",I$1&lt;&gt;""),SUMIFS(VM,Fecha,$A738,Linea,VLOOKUP(I$1,Data!$AP:$AR,3,FALSE),Cuenta,VLOOKUP(I$1,Data!$AP:$AR,2,FALSE))+SUMIFS(FX,Fecha,$A738,Linea,VLOOKUP(I$1,Data!$AP:$AR,3,FALSE),Cuenta,VLOOKUP(I$1,Data!$AP:$AR,2,FALSE))+I737,"")</f>
        <v/>
      </c>
      <c r="J738" s="3" t="str">
        <f>IF(AND($A738&lt;&gt;"",J$1&lt;&gt;""),SUMIFS(VM,Fecha,$A738,Linea,VLOOKUP(J$1,Data!$AP:$AR,3,FALSE),Cuenta,VLOOKUP(J$1,Data!$AP:$AR,2,FALSE))+SUMIFS(FX,Fecha,$A738,Linea,VLOOKUP(J$1,Data!$AP:$AR,3,FALSE),Cuenta,VLOOKUP(J$1,Data!$AP:$AR,2,FALSE))+J737,"")</f>
        <v/>
      </c>
      <c r="K738" s="3" t="str">
        <f>IF(AND($A738&lt;&gt;"",K$1&lt;&gt;""),SUMIFS(VM,Fecha,$A738,Linea,VLOOKUP(K$1,Data!$AP:$AR,3,FALSE),Cuenta,VLOOKUP(K$1,Data!$AP:$AR,2,FALSE))+SUMIFS(FX,Fecha,$A738,Linea,VLOOKUP(K$1,Data!$AP:$AR,3,FALSE),Cuenta,VLOOKUP(K$1,Data!$AP:$AR,2,FALSE))+K737,"")</f>
        <v/>
      </c>
      <c r="L738" s="3" t="str">
        <f>IF(AND($A738&lt;&gt;"",L$1&lt;&gt;""),SUMIFS(VM,Fecha,$A738,Linea,VLOOKUP(L$1,Data!$AP:$AR,3,FALSE),Cuenta,VLOOKUP(L$1,Data!$AP:$AR,2,FALSE))+SUMIFS(FX,Fecha,$A738,Linea,VLOOKUP(L$1,Data!$AP:$AR,3,FALSE),Cuenta,VLOOKUP(L$1,Data!$AP:$AR,2,FALSE))+L737,"")</f>
        <v/>
      </c>
      <c r="M738" s="3" t="str">
        <f>IF(AND($A738&lt;&gt;"",M$1&lt;&gt;""),SUMIFS(VM,Fecha,$A738,Linea,VLOOKUP(M$1,Data!$AP:$AR,3,FALSE),Cuenta,VLOOKUP(M$1,Data!$AP:$AR,2,FALSE))+SUMIFS(FX,Fecha,$A738,Linea,VLOOKUP(M$1,Data!$AP:$AR,3,FALSE),Cuenta,VLOOKUP(M$1,Data!$AP:$AR,2,FALSE))+M737,"")</f>
        <v/>
      </c>
      <c r="N738" s="3" t="str">
        <f>IF(AND($A738&lt;&gt;"",N$1&lt;&gt;""),SUMIFS(VM,Fecha,$A738,Linea,VLOOKUP(N$1,Data!$AP:$AR,3,FALSE),Cuenta,VLOOKUP(N$1,Data!$AP:$AR,2,FALSE))+SUMIFS(FX,Fecha,$A738,Linea,VLOOKUP(N$1,Data!$AP:$AR,3,FALSE),Cuenta,VLOOKUP(N$1,Data!$AP:$AR,2,FALSE))+N737,"")</f>
        <v/>
      </c>
    </row>
    <row r="739" spans="2:14" x14ac:dyDescent="0.25">
      <c r="B739" s="3" t="str">
        <f>IF(AND($A739&lt;&gt;"",B$1&lt;&gt;""),SUMIFS(VM,Fecha,$A739,Linea,VLOOKUP(B$1,Data!$AP:$AR,3,FALSE),Cuenta,VLOOKUP(B$1,Data!$AP:$AR,2,FALSE))+SUMIFS(FX,Fecha,$A739,Linea,VLOOKUP(B$1,Data!$AP:$AR,3,FALSE),Cuenta,VLOOKUP(B$1,Data!$AP:$AR,2,FALSE))+B738,"")</f>
        <v/>
      </c>
      <c r="C739" s="3" t="str">
        <f>IF(AND($A739&lt;&gt;"",C$1&lt;&gt;""),SUMIFS(VM,Fecha,$A739,Linea,VLOOKUP(C$1,Data!$AP:$AR,3,FALSE),Cuenta,VLOOKUP(C$1,Data!$AP:$AR,2,FALSE))+SUMIFS(FX,Fecha,$A739,Linea,VLOOKUP(C$1,Data!$AP:$AR,3,FALSE),Cuenta,VLOOKUP(C$1,Data!$AP:$AR,2,FALSE))+C738,"")</f>
        <v/>
      </c>
      <c r="D739" s="3" t="str">
        <f>IF(AND($A739&lt;&gt;"",D$1&lt;&gt;""),SUMIFS(VM,Fecha,$A739,Linea,VLOOKUP(D$1,Data!$AP:$AR,3,FALSE),Cuenta,VLOOKUP(D$1,Data!$AP:$AR,2,FALSE))+SUMIFS(FX,Fecha,$A739,Linea,VLOOKUP(D$1,Data!$AP:$AR,3,FALSE),Cuenta,VLOOKUP(D$1,Data!$AP:$AR,2,FALSE))+D738,"")</f>
        <v/>
      </c>
      <c r="E739" s="3" t="str">
        <f>IF(AND($A739&lt;&gt;"",E$1&lt;&gt;""),SUMIFS(VM,Fecha,$A739,Linea,VLOOKUP(E$1,Data!$AP:$AR,3,FALSE),Cuenta,VLOOKUP(E$1,Data!$AP:$AR,2,FALSE))+SUMIFS(FX,Fecha,$A739,Linea,VLOOKUP(E$1,Data!$AP:$AR,3,FALSE),Cuenta,VLOOKUP(E$1,Data!$AP:$AR,2,FALSE))+E738,"")</f>
        <v/>
      </c>
      <c r="F739" s="3" t="str">
        <f>IF(AND($A739&lt;&gt;"",F$1&lt;&gt;""),SUMIFS(VM,Fecha,$A739,Linea,VLOOKUP(F$1,Data!$AP:$AR,3,FALSE),Cuenta,VLOOKUP(F$1,Data!$AP:$AR,2,FALSE))+SUMIFS(FX,Fecha,$A739,Linea,VLOOKUP(F$1,Data!$AP:$AR,3,FALSE),Cuenta,VLOOKUP(F$1,Data!$AP:$AR,2,FALSE))+F738,"")</f>
        <v/>
      </c>
      <c r="G739" s="3" t="str">
        <f>IF(AND($A739&lt;&gt;"",G$1&lt;&gt;""),SUMIFS(VM,Fecha,$A739,Linea,VLOOKUP(G$1,Data!$AP:$AR,3,FALSE),Cuenta,VLOOKUP(G$1,Data!$AP:$AR,2,FALSE))+SUMIFS(FX,Fecha,$A739,Linea,VLOOKUP(G$1,Data!$AP:$AR,3,FALSE),Cuenta,VLOOKUP(G$1,Data!$AP:$AR,2,FALSE))+G738,"")</f>
        <v/>
      </c>
      <c r="H739" s="3" t="str">
        <f>IF(AND($A739&lt;&gt;"",H$1&lt;&gt;""),SUMIFS(VM,Fecha,$A739,Linea,VLOOKUP(H$1,Data!$AP:$AR,3,FALSE),Cuenta,VLOOKUP(H$1,Data!$AP:$AR,2,FALSE))+SUMIFS(FX,Fecha,$A739,Linea,VLOOKUP(H$1,Data!$AP:$AR,3,FALSE),Cuenta,VLOOKUP(H$1,Data!$AP:$AR,2,FALSE))+H738,"")</f>
        <v/>
      </c>
      <c r="I739" s="3" t="str">
        <f>IF(AND($A739&lt;&gt;"",I$1&lt;&gt;""),SUMIFS(VM,Fecha,$A739,Linea,VLOOKUP(I$1,Data!$AP:$AR,3,FALSE),Cuenta,VLOOKUP(I$1,Data!$AP:$AR,2,FALSE))+SUMIFS(FX,Fecha,$A739,Linea,VLOOKUP(I$1,Data!$AP:$AR,3,FALSE),Cuenta,VLOOKUP(I$1,Data!$AP:$AR,2,FALSE))+I738,"")</f>
        <v/>
      </c>
      <c r="J739" s="3" t="str">
        <f>IF(AND($A739&lt;&gt;"",J$1&lt;&gt;""),SUMIFS(VM,Fecha,$A739,Linea,VLOOKUP(J$1,Data!$AP:$AR,3,FALSE),Cuenta,VLOOKUP(J$1,Data!$AP:$AR,2,FALSE))+SUMIFS(FX,Fecha,$A739,Linea,VLOOKUP(J$1,Data!$AP:$AR,3,FALSE),Cuenta,VLOOKUP(J$1,Data!$AP:$AR,2,FALSE))+J738,"")</f>
        <v/>
      </c>
      <c r="K739" s="3" t="str">
        <f>IF(AND($A739&lt;&gt;"",K$1&lt;&gt;""),SUMIFS(VM,Fecha,$A739,Linea,VLOOKUP(K$1,Data!$AP:$AR,3,FALSE),Cuenta,VLOOKUP(K$1,Data!$AP:$AR,2,FALSE))+SUMIFS(FX,Fecha,$A739,Linea,VLOOKUP(K$1,Data!$AP:$AR,3,FALSE),Cuenta,VLOOKUP(K$1,Data!$AP:$AR,2,FALSE))+K738,"")</f>
        <v/>
      </c>
      <c r="L739" s="3" t="str">
        <f>IF(AND($A739&lt;&gt;"",L$1&lt;&gt;""),SUMIFS(VM,Fecha,$A739,Linea,VLOOKUP(L$1,Data!$AP:$AR,3,FALSE),Cuenta,VLOOKUP(L$1,Data!$AP:$AR,2,FALSE))+SUMIFS(FX,Fecha,$A739,Linea,VLOOKUP(L$1,Data!$AP:$AR,3,FALSE),Cuenta,VLOOKUP(L$1,Data!$AP:$AR,2,FALSE))+L738,"")</f>
        <v/>
      </c>
      <c r="M739" s="3" t="str">
        <f>IF(AND($A739&lt;&gt;"",M$1&lt;&gt;""),SUMIFS(VM,Fecha,$A739,Linea,VLOOKUP(M$1,Data!$AP:$AR,3,FALSE),Cuenta,VLOOKUP(M$1,Data!$AP:$AR,2,FALSE))+SUMIFS(FX,Fecha,$A739,Linea,VLOOKUP(M$1,Data!$AP:$AR,3,FALSE),Cuenta,VLOOKUP(M$1,Data!$AP:$AR,2,FALSE))+M738,"")</f>
        <v/>
      </c>
      <c r="N739" s="3" t="str">
        <f>IF(AND($A739&lt;&gt;"",N$1&lt;&gt;""),SUMIFS(VM,Fecha,$A739,Linea,VLOOKUP(N$1,Data!$AP:$AR,3,FALSE),Cuenta,VLOOKUP(N$1,Data!$AP:$AR,2,FALSE))+SUMIFS(FX,Fecha,$A739,Linea,VLOOKUP(N$1,Data!$AP:$AR,3,FALSE),Cuenta,VLOOKUP(N$1,Data!$AP:$AR,2,FALSE))+N738,"")</f>
        <v/>
      </c>
    </row>
    <row r="740" spans="2:14" x14ac:dyDescent="0.25">
      <c r="B740" s="3" t="str">
        <f>IF(AND($A740&lt;&gt;"",B$1&lt;&gt;""),SUMIFS(VM,Fecha,$A740,Linea,VLOOKUP(B$1,Data!$AP:$AR,3,FALSE),Cuenta,VLOOKUP(B$1,Data!$AP:$AR,2,FALSE))+SUMIFS(FX,Fecha,$A740,Linea,VLOOKUP(B$1,Data!$AP:$AR,3,FALSE),Cuenta,VLOOKUP(B$1,Data!$AP:$AR,2,FALSE))+B739,"")</f>
        <v/>
      </c>
      <c r="C740" s="3" t="str">
        <f>IF(AND($A740&lt;&gt;"",C$1&lt;&gt;""),SUMIFS(VM,Fecha,$A740,Linea,VLOOKUP(C$1,Data!$AP:$AR,3,FALSE),Cuenta,VLOOKUP(C$1,Data!$AP:$AR,2,FALSE))+SUMIFS(FX,Fecha,$A740,Linea,VLOOKUP(C$1,Data!$AP:$AR,3,FALSE),Cuenta,VLOOKUP(C$1,Data!$AP:$AR,2,FALSE))+C739,"")</f>
        <v/>
      </c>
      <c r="D740" s="3" t="str">
        <f>IF(AND($A740&lt;&gt;"",D$1&lt;&gt;""),SUMIFS(VM,Fecha,$A740,Linea,VLOOKUP(D$1,Data!$AP:$AR,3,FALSE),Cuenta,VLOOKUP(D$1,Data!$AP:$AR,2,FALSE))+SUMIFS(FX,Fecha,$A740,Linea,VLOOKUP(D$1,Data!$AP:$AR,3,FALSE),Cuenta,VLOOKUP(D$1,Data!$AP:$AR,2,FALSE))+D739,"")</f>
        <v/>
      </c>
      <c r="E740" s="3" t="str">
        <f>IF(AND($A740&lt;&gt;"",E$1&lt;&gt;""),SUMIFS(VM,Fecha,$A740,Linea,VLOOKUP(E$1,Data!$AP:$AR,3,FALSE),Cuenta,VLOOKUP(E$1,Data!$AP:$AR,2,FALSE))+SUMIFS(FX,Fecha,$A740,Linea,VLOOKUP(E$1,Data!$AP:$AR,3,FALSE),Cuenta,VLOOKUP(E$1,Data!$AP:$AR,2,FALSE))+E739,"")</f>
        <v/>
      </c>
      <c r="F740" s="3" t="str">
        <f>IF(AND($A740&lt;&gt;"",F$1&lt;&gt;""),SUMIFS(VM,Fecha,$A740,Linea,VLOOKUP(F$1,Data!$AP:$AR,3,FALSE),Cuenta,VLOOKUP(F$1,Data!$AP:$AR,2,FALSE))+SUMIFS(FX,Fecha,$A740,Linea,VLOOKUP(F$1,Data!$AP:$AR,3,FALSE),Cuenta,VLOOKUP(F$1,Data!$AP:$AR,2,FALSE))+F739,"")</f>
        <v/>
      </c>
      <c r="G740" s="3" t="str">
        <f>IF(AND($A740&lt;&gt;"",G$1&lt;&gt;""),SUMIFS(VM,Fecha,$A740,Linea,VLOOKUP(G$1,Data!$AP:$AR,3,FALSE),Cuenta,VLOOKUP(G$1,Data!$AP:$AR,2,FALSE))+SUMIFS(FX,Fecha,$A740,Linea,VLOOKUP(G$1,Data!$AP:$AR,3,FALSE),Cuenta,VLOOKUP(G$1,Data!$AP:$AR,2,FALSE))+G739,"")</f>
        <v/>
      </c>
      <c r="H740" s="3" t="str">
        <f>IF(AND($A740&lt;&gt;"",H$1&lt;&gt;""),SUMIFS(VM,Fecha,$A740,Linea,VLOOKUP(H$1,Data!$AP:$AR,3,FALSE),Cuenta,VLOOKUP(H$1,Data!$AP:$AR,2,FALSE))+SUMIFS(FX,Fecha,$A740,Linea,VLOOKUP(H$1,Data!$AP:$AR,3,FALSE),Cuenta,VLOOKUP(H$1,Data!$AP:$AR,2,FALSE))+H739,"")</f>
        <v/>
      </c>
      <c r="I740" s="3" t="str">
        <f>IF(AND($A740&lt;&gt;"",I$1&lt;&gt;""),SUMIFS(VM,Fecha,$A740,Linea,VLOOKUP(I$1,Data!$AP:$AR,3,FALSE),Cuenta,VLOOKUP(I$1,Data!$AP:$AR,2,FALSE))+SUMIFS(FX,Fecha,$A740,Linea,VLOOKUP(I$1,Data!$AP:$AR,3,FALSE),Cuenta,VLOOKUP(I$1,Data!$AP:$AR,2,FALSE))+I739,"")</f>
        <v/>
      </c>
      <c r="J740" s="3" t="str">
        <f>IF(AND($A740&lt;&gt;"",J$1&lt;&gt;""),SUMIFS(VM,Fecha,$A740,Linea,VLOOKUP(J$1,Data!$AP:$AR,3,FALSE),Cuenta,VLOOKUP(J$1,Data!$AP:$AR,2,FALSE))+SUMIFS(FX,Fecha,$A740,Linea,VLOOKUP(J$1,Data!$AP:$AR,3,FALSE),Cuenta,VLOOKUP(J$1,Data!$AP:$AR,2,FALSE))+J739,"")</f>
        <v/>
      </c>
      <c r="K740" s="3" t="str">
        <f>IF(AND($A740&lt;&gt;"",K$1&lt;&gt;""),SUMIFS(VM,Fecha,$A740,Linea,VLOOKUP(K$1,Data!$AP:$AR,3,FALSE),Cuenta,VLOOKUP(K$1,Data!$AP:$AR,2,FALSE))+SUMIFS(FX,Fecha,$A740,Linea,VLOOKUP(K$1,Data!$AP:$AR,3,FALSE),Cuenta,VLOOKUP(K$1,Data!$AP:$AR,2,FALSE))+K739,"")</f>
        <v/>
      </c>
      <c r="L740" s="3" t="str">
        <f>IF(AND($A740&lt;&gt;"",L$1&lt;&gt;""),SUMIFS(VM,Fecha,$A740,Linea,VLOOKUP(L$1,Data!$AP:$AR,3,FALSE),Cuenta,VLOOKUP(L$1,Data!$AP:$AR,2,FALSE))+SUMIFS(FX,Fecha,$A740,Linea,VLOOKUP(L$1,Data!$AP:$AR,3,FALSE),Cuenta,VLOOKUP(L$1,Data!$AP:$AR,2,FALSE))+L739,"")</f>
        <v/>
      </c>
      <c r="M740" s="3" t="str">
        <f>IF(AND($A740&lt;&gt;"",M$1&lt;&gt;""),SUMIFS(VM,Fecha,$A740,Linea,VLOOKUP(M$1,Data!$AP:$AR,3,FALSE),Cuenta,VLOOKUP(M$1,Data!$AP:$AR,2,FALSE))+SUMIFS(FX,Fecha,$A740,Linea,VLOOKUP(M$1,Data!$AP:$AR,3,FALSE),Cuenta,VLOOKUP(M$1,Data!$AP:$AR,2,FALSE))+M739,"")</f>
        <v/>
      </c>
      <c r="N740" s="3" t="str">
        <f>IF(AND($A740&lt;&gt;"",N$1&lt;&gt;""),SUMIFS(VM,Fecha,$A740,Linea,VLOOKUP(N$1,Data!$AP:$AR,3,FALSE),Cuenta,VLOOKUP(N$1,Data!$AP:$AR,2,FALSE))+SUMIFS(FX,Fecha,$A740,Linea,VLOOKUP(N$1,Data!$AP:$AR,3,FALSE),Cuenta,VLOOKUP(N$1,Data!$AP:$AR,2,FALSE))+N739,"")</f>
        <v/>
      </c>
    </row>
    <row r="741" spans="2:14" x14ac:dyDescent="0.25">
      <c r="B741" s="3" t="str">
        <f>IF(AND($A741&lt;&gt;"",B$1&lt;&gt;""),SUMIFS(VM,Fecha,$A741,Linea,VLOOKUP(B$1,Data!$AP:$AR,3,FALSE),Cuenta,VLOOKUP(B$1,Data!$AP:$AR,2,FALSE))+SUMIFS(FX,Fecha,$A741,Linea,VLOOKUP(B$1,Data!$AP:$AR,3,FALSE),Cuenta,VLOOKUP(B$1,Data!$AP:$AR,2,FALSE))+B740,"")</f>
        <v/>
      </c>
      <c r="C741" s="3" t="str">
        <f>IF(AND($A741&lt;&gt;"",C$1&lt;&gt;""),SUMIFS(VM,Fecha,$A741,Linea,VLOOKUP(C$1,Data!$AP:$AR,3,FALSE),Cuenta,VLOOKUP(C$1,Data!$AP:$AR,2,FALSE))+SUMIFS(FX,Fecha,$A741,Linea,VLOOKUP(C$1,Data!$AP:$AR,3,FALSE),Cuenta,VLOOKUP(C$1,Data!$AP:$AR,2,FALSE))+C740,"")</f>
        <v/>
      </c>
      <c r="D741" s="3" t="str">
        <f>IF(AND($A741&lt;&gt;"",D$1&lt;&gt;""),SUMIFS(VM,Fecha,$A741,Linea,VLOOKUP(D$1,Data!$AP:$AR,3,FALSE),Cuenta,VLOOKUP(D$1,Data!$AP:$AR,2,FALSE))+SUMIFS(FX,Fecha,$A741,Linea,VLOOKUP(D$1,Data!$AP:$AR,3,FALSE),Cuenta,VLOOKUP(D$1,Data!$AP:$AR,2,FALSE))+D740,"")</f>
        <v/>
      </c>
      <c r="E741" s="3" t="str">
        <f>IF(AND($A741&lt;&gt;"",E$1&lt;&gt;""),SUMIFS(VM,Fecha,$A741,Linea,VLOOKUP(E$1,Data!$AP:$AR,3,FALSE),Cuenta,VLOOKUP(E$1,Data!$AP:$AR,2,FALSE))+SUMIFS(FX,Fecha,$A741,Linea,VLOOKUP(E$1,Data!$AP:$AR,3,FALSE),Cuenta,VLOOKUP(E$1,Data!$AP:$AR,2,FALSE))+E740,"")</f>
        <v/>
      </c>
      <c r="F741" s="3" t="str">
        <f>IF(AND($A741&lt;&gt;"",F$1&lt;&gt;""),SUMIFS(VM,Fecha,$A741,Linea,VLOOKUP(F$1,Data!$AP:$AR,3,FALSE),Cuenta,VLOOKUP(F$1,Data!$AP:$AR,2,FALSE))+SUMIFS(FX,Fecha,$A741,Linea,VLOOKUP(F$1,Data!$AP:$AR,3,FALSE),Cuenta,VLOOKUP(F$1,Data!$AP:$AR,2,FALSE))+F740,"")</f>
        <v/>
      </c>
      <c r="G741" s="3" t="str">
        <f>IF(AND($A741&lt;&gt;"",G$1&lt;&gt;""),SUMIFS(VM,Fecha,$A741,Linea,VLOOKUP(G$1,Data!$AP:$AR,3,FALSE),Cuenta,VLOOKUP(G$1,Data!$AP:$AR,2,FALSE))+SUMIFS(FX,Fecha,$A741,Linea,VLOOKUP(G$1,Data!$AP:$AR,3,FALSE),Cuenta,VLOOKUP(G$1,Data!$AP:$AR,2,FALSE))+G740,"")</f>
        <v/>
      </c>
      <c r="H741" s="3" t="str">
        <f>IF(AND($A741&lt;&gt;"",H$1&lt;&gt;""),SUMIFS(VM,Fecha,$A741,Linea,VLOOKUP(H$1,Data!$AP:$AR,3,FALSE),Cuenta,VLOOKUP(H$1,Data!$AP:$AR,2,FALSE))+SUMIFS(FX,Fecha,$A741,Linea,VLOOKUP(H$1,Data!$AP:$AR,3,FALSE),Cuenta,VLOOKUP(H$1,Data!$AP:$AR,2,FALSE))+H740,"")</f>
        <v/>
      </c>
      <c r="I741" s="3" t="str">
        <f>IF(AND($A741&lt;&gt;"",I$1&lt;&gt;""),SUMIFS(VM,Fecha,$A741,Linea,VLOOKUP(I$1,Data!$AP:$AR,3,FALSE),Cuenta,VLOOKUP(I$1,Data!$AP:$AR,2,FALSE))+SUMIFS(FX,Fecha,$A741,Linea,VLOOKUP(I$1,Data!$AP:$AR,3,FALSE),Cuenta,VLOOKUP(I$1,Data!$AP:$AR,2,FALSE))+I740,"")</f>
        <v/>
      </c>
      <c r="J741" s="3" t="str">
        <f>IF(AND($A741&lt;&gt;"",J$1&lt;&gt;""),SUMIFS(VM,Fecha,$A741,Linea,VLOOKUP(J$1,Data!$AP:$AR,3,FALSE),Cuenta,VLOOKUP(J$1,Data!$AP:$AR,2,FALSE))+SUMIFS(FX,Fecha,$A741,Linea,VLOOKUP(J$1,Data!$AP:$AR,3,FALSE),Cuenta,VLOOKUP(J$1,Data!$AP:$AR,2,FALSE))+J740,"")</f>
        <v/>
      </c>
      <c r="K741" s="3" t="str">
        <f>IF(AND($A741&lt;&gt;"",K$1&lt;&gt;""),SUMIFS(VM,Fecha,$A741,Linea,VLOOKUP(K$1,Data!$AP:$AR,3,FALSE),Cuenta,VLOOKUP(K$1,Data!$AP:$AR,2,FALSE))+SUMIFS(FX,Fecha,$A741,Linea,VLOOKUP(K$1,Data!$AP:$AR,3,FALSE),Cuenta,VLOOKUP(K$1,Data!$AP:$AR,2,FALSE))+K740,"")</f>
        <v/>
      </c>
      <c r="L741" s="3" t="str">
        <f>IF(AND($A741&lt;&gt;"",L$1&lt;&gt;""),SUMIFS(VM,Fecha,$A741,Linea,VLOOKUP(L$1,Data!$AP:$AR,3,FALSE),Cuenta,VLOOKUP(L$1,Data!$AP:$AR,2,FALSE))+SUMIFS(FX,Fecha,$A741,Linea,VLOOKUP(L$1,Data!$AP:$AR,3,FALSE),Cuenta,VLOOKUP(L$1,Data!$AP:$AR,2,FALSE))+L740,"")</f>
        <v/>
      </c>
      <c r="M741" s="3" t="str">
        <f>IF(AND($A741&lt;&gt;"",M$1&lt;&gt;""),SUMIFS(VM,Fecha,$A741,Linea,VLOOKUP(M$1,Data!$AP:$AR,3,FALSE),Cuenta,VLOOKUP(M$1,Data!$AP:$AR,2,FALSE))+SUMIFS(FX,Fecha,$A741,Linea,VLOOKUP(M$1,Data!$AP:$AR,3,FALSE),Cuenta,VLOOKUP(M$1,Data!$AP:$AR,2,FALSE))+M740,"")</f>
        <v/>
      </c>
      <c r="N741" s="3" t="str">
        <f>IF(AND($A741&lt;&gt;"",N$1&lt;&gt;""),SUMIFS(VM,Fecha,$A741,Linea,VLOOKUP(N$1,Data!$AP:$AR,3,FALSE),Cuenta,VLOOKUP(N$1,Data!$AP:$AR,2,FALSE))+SUMIFS(FX,Fecha,$A741,Linea,VLOOKUP(N$1,Data!$AP:$AR,3,FALSE),Cuenta,VLOOKUP(N$1,Data!$AP:$AR,2,FALSE))+N740,"")</f>
        <v/>
      </c>
    </row>
    <row r="742" spans="2:14" x14ac:dyDescent="0.25">
      <c r="B742" s="3" t="str">
        <f>IF(AND($A742&lt;&gt;"",B$1&lt;&gt;""),SUMIFS(VM,Fecha,$A742,Linea,VLOOKUP(B$1,Data!$AP:$AR,3,FALSE),Cuenta,VLOOKUP(B$1,Data!$AP:$AR,2,FALSE))+SUMIFS(FX,Fecha,$A742,Linea,VLOOKUP(B$1,Data!$AP:$AR,3,FALSE),Cuenta,VLOOKUP(B$1,Data!$AP:$AR,2,FALSE))+B741,"")</f>
        <v/>
      </c>
      <c r="C742" s="3" t="str">
        <f>IF(AND($A742&lt;&gt;"",C$1&lt;&gt;""),SUMIFS(VM,Fecha,$A742,Linea,VLOOKUP(C$1,Data!$AP:$AR,3,FALSE),Cuenta,VLOOKUP(C$1,Data!$AP:$AR,2,FALSE))+SUMIFS(FX,Fecha,$A742,Linea,VLOOKUP(C$1,Data!$AP:$AR,3,FALSE),Cuenta,VLOOKUP(C$1,Data!$AP:$AR,2,FALSE))+C741,"")</f>
        <v/>
      </c>
      <c r="D742" s="3" t="str">
        <f>IF(AND($A742&lt;&gt;"",D$1&lt;&gt;""),SUMIFS(VM,Fecha,$A742,Linea,VLOOKUP(D$1,Data!$AP:$AR,3,FALSE),Cuenta,VLOOKUP(D$1,Data!$AP:$AR,2,FALSE))+SUMIFS(FX,Fecha,$A742,Linea,VLOOKUP(D$1,Data!$AP:$AR,3,FALSE),Cuenta,VLOOKUP(D$1,Data!$AP:$AR,2,FALSE))+D741,"")</f>
        <v/>
      </c>
      <c r="E742" s="3" t="str">
        <f>IF(AND($A742&lt;&gt;"",E$1&lt;&gt;""),SUMIFS(VM,Fecha,$A742,Linea,VLOOKUP(E$1,Data!$AP:$AR,3,FALSE),Cuenta,VLOOKUP(E$1,Data!$AP:$AR,2,FALSE))+SUMIFS(FX,Fecha,$A742,Linea,VLOOKUP(E$1,Data!$AP:$AR,3,FALSE),Cuenta,VLOOKUP(E$1,Data!$AP:$AR,2,FALSE))+E741,"")</f>
        <v/>
      </c>
      <c r="F742" s="3" t="str">
        <f>IF(AND($A742&lt;&gt;"",F$1&lt;&gt;""),SUMIFS(VM,Fecha,$A742,Linea,VLOOKUP(F$1,Data!$AP:$AR,3,FALSE),Cuenta,VLOOKUP(F$1,Data!$AP:$AR,2,FALSE))+SUMIFS(FX,Fecha,$A742,Linea,VLOOKUP(F$1,Data!$AP:$AR,3,FALSE),Cuenta,VLOOKUP(F$1,Data!$AP:$AR,2,FALSE))+F741,"")</f>
        <v/>
      </c>
      <c r="G742" s="3" t="str">
        <f>IF(AND($A742&lt;&gt;"",G$1&lt;&gt;""),SUMIFS(VM,Fecha,$A742,Linea,VLOOKUP(G$1,Data!$AP:$AR,3,FALSE),Cuenta,VLOOKUP(G$1,Data!$AP:$AR,2,FALSE))+SUMIFS(FX,Fecha,$A742,Linea,VLOOKUP(G$1,Data!$AP:$AR,3,FALSE),Cuenta,VLOOKUP(G$1,Data!$AP:$AR,2,FALSE))+G741,"")</f>
        <v/>
      </c>
      <c r="H742" s="3" t="str">
        <f>IF(AND($A742&lt;&gt;"",H$1&lt;&gt;""),SUMIFS(VM,Fecha,$A742,Linea,VLOOKUP(H$1,Data!$AP:$AR,3,FALSE),Cuenta,VLOOKUP(H$1,Data!$AP:$AR,2,FALSE))+SUMIFS(FX,Fecha,$A742,Linea,VLOOKUP(H$1,Data!$AP:$AR,3,FALSE),Cuenta,VLOOKUP(H$1,Data!$AP:$AR,2,FALSE))+H741,"")</f>
        <v/>
      </c>
      <c r="I742" s="3" t="str">
        <f>IF(AND($A742&lt;&gt;"",I$1&lt;&gt;""),SUMIFS(VM,Fecha,$A742,Linea,VLOOKUP(I$1,Data!$AP:$AR,3,FALSE),Cuenta,VLOOKUP(I$1,Data!$AP:$AR,2,FALSE))+SUMIFS(FX,Fecha,$A742,Linea,VLOOKUP(I$1,Data!$AP:$AR,3,FALSE),Cuenta,VLOOKUP(I$1,Data!$AP:$AR,2,FALSE))+I741,"")</f>
        <v/>
      </c>
      <c r="J742" s="3" t="str">
        <f>IF(AND($A742&lt;&gt;"",J$1&lt;&gt;""),SUMIFS(VM,Fecha,$A742,Linea,VLOOKUP(J$1,Data!$AP:$AR,3,FALSE),Cuenta,VLOOKUP(J$1,Data!$AP:$AR,2,FALSE))+SUMIFS(FX,Fecha,$A742,Linea,VLOOKUP(J$1,Data!$AP:$AR,3,FALSE),Cuenta,VLOOKUP(J$1,Data!$AP:$AR,2,FALSE))+J741,"")</f>
        <v/>
      </c>
      <c r="K742" s="3" t="str">
        <f>IF(AND($A742&lt;&gt;"",K$1&lt;&gt;""),SUMIFS(VM,Fecha,$A742,Linea,VLOOKUP(K$1,Data!$AP:$AR,3,FALSE),Cuenta,VLOOKUP(K$1,Data!$AP:$AR,2,FALSE))+SUMIFS(FX,Fecha,$A742,Linea,VLOOKUP(K$1,Data!$AP:$AR,3,FALSE),Cuenta,VLOOKUP(K$1,Data!$AP:$AR,2,FALSE))+K741,"")</f>
        <v/>
      </c>
      <c r="L742" s="3" t="str">
        <f>IF(AND($A742&lt;&gt;"",L$1&lt;&gt;""),SUMIFS(VM,Fecha,$A742,Linea,VLOOKUP(L$1,Data!$AP:$AR,3,FALSE),Cuenta,VLOOKUP(L$1,Data!$AP:$AR,2,FALSE))+SUMIFS(FX,Fecha,$A742,Linea,VLOOKUP(L$1,Data!$AP:$AR,3,FALSE),Cuenta,VLOOKUP(L$1,Data!$AP:$AR,2,FALSE))+L741,"")</f>
        <v/>
      </c>
      <c r="M742" s="3" t="str">
        <f>IF(AND($A742&lt;&gt;"",M$1&lt;&gt;""),SUMIFS(VM,Fecha,$A742,Linea,VLOOKUP(M$1,Data!$AP:$AR,3,FALSE),Cuenta,VLOOKUP(M$1,Data!$AP:$AR,2,FALSE))+SUMIFS(FX,Fecha,$A742,Linea,VLOOKUP(M$1,Data!$AP:$AR,3,FALSE),Cuenta,VLOOKUP(M$1,Data!$AP:$AR,2,FALSE))+M741,"")</f>
        <v/>
      </c>
      <c r="N742" s="3" t="str">
        <f>IF(AND($A742&lt;&gt;"",N$1&lt;&gt;""),SUMIFS(VM,Fecha,$A742,Linea,VLOOKUP(N$1,Data!$AP:$AR,3,FALSE),Cuenta,VLOOKUP(N$1,Data!$AP:$AR,2,FALSE))+SUMIFS(FX,Fecha,$A742,Linea,VLOOKUP(N$1,Data!$AP:$AR,3,FALSE),Cuenta,VLOOKUP(N$1,Data!$AP:$AR,2,FALSE))+N741,"")</f>
        <v/>
      </c>
    </row>
    <row r="743" spans="2:14" x14ac:dyDescent="0.25">
      <c r="B743" s="3" t="str">
        <f>IF(AND($A743&lt;&gt;"",B$1&lt;&gt;""),SUMIFS(VM,Fecha,$A743,Linea,VLOOKUP(B$1,Data!$AP:$AR,3,FALSE),Cuenta,VLOOKUP(B$1,Data!$AP:$AR,2,FALSE))+SUMIFS(FX,Fecha,$A743,Linea,VLOOKUP(B$1,Data!$AP:$AR,3,FALSE),Cuenta,VLOOKUP(B$1,Data!$AP:$AR,2,FALSE))+B742,"")</f>
        <v/>
      </c>
      <c r="C743" s="3" t="str">
        <f>IF(AND($A743&lt;&gt;"",C$1&lt;&gt;""),SUMIFS(VM,Fecha,$A743,Linea,VLOOKUP(C$1,Data!$AP:$AR,3,FALSE),Cuenta,VLOOKUP(C$1,Data!$AP:$AR,2,FALSE))+SUMIFS(FX,Fecha,$A743,Linea,VLOOKUP(C$1,Data!$AP:$AR,3,FALSE),Cuenta,VLOOKUP(C$1,Data!$AP:$AR,2,FALSE))+C742,"")</f>
        <v/>
      </c>
      <c r="D743" s="3" t="str">
        <f>IF(AND($A743&lt;&gt;"",D$1&lt;&gt;""),SUMIFS(VM,Fecha,$A743,Linea,VLOOKUP(D$1,Data!$AP:$AR,3,FALSE),Cuenta,VLOOKUP(D$1,Data!$AP:$AR,2,FALSE))+SUMIFS(FX,Fecha,$A743,Linea,VLOOKUP(D$1,Data!$AP:$AR,3,FALSE),Cuenta,VLOOKUP(D$1,Data!$AP:$AR,2,FALSE))+D742,"")</f>
        <v/>
      </c>
      <c r="E743" s="3" t="str">
        <f>IF(AND($A743&lt;&gt;"",E$1&lt;&gt;""),SUMIFS(VM,Fecha,$A743,Linea,VLOOKUP(E$1,Data!$AP:$AR,3,FALSE),Cuenta,VLOOKUP(E$1,Data!$AP:$AR,2,FALSE))+SUMIFS(FX,Fecha,$A743,Linea,VLOOKUP(E$1,Data!$AP:$AR,3,FALSE),Cuenta,VLOOKUP(E$1,Data!$AP:$AR,2,FALSE))+E742,"")</f>
        <v/>
      </c>
      <c r="F743" s="3" t="str">
        <f>IF(AND($A743&lt;&gt;"",F$1&lt;&gt;""),SUMIFS(VM,Fecha,$A743,Linea,VLOOKUP(F$1,Data!$AP:$AR,3,FALSE),Cuenta,VLOOKUP(F$1,Data!$AP:$AR,2,FALSE))+SUMIFS(FX,Fecha,$A743,Linea,VLOOKUP(F$1,Data!$AP:$AR,3,FALSE),Cuenta,VLOOKUP(F$1,Data!$AP:$AR,2,FALSE))+F742,"")</f>
        <v/>
      </c>
      <c r="G743" s="3" t="str">
        <f>IF(AND($A743&lt;&gt;"",G$1&lt;&gt;""),SUMIFS(VM,Fecha,$A743,Linea,VLOOKUP(G$1,Data!$AP:$AR,3,FALSE),Cuenta,VLOOKUP(G$1,Data!$AP:$AR,2,FALSE))+SUMIFS(FX,Fecha,$A743,Linea,VLOOKUP(G$1,Data!$AP:$AR,3,FALSE),Cuenta,VLOOKUP(G$1,Data!$AP:$AR,2,FALSE))+G742,"")</f>
        <v/>
      </c>
      <c r="H743" s="3" t="str">
        <f>IF(AND($A743&lt;&gt;"",H$1&lt;&gt;""),SUMIFS(VM,Fecha,$A743,Linea,VLOOKUP(H$1,Data!$AP:$AR,3,FALSE),Cuenta,VLOOKUP(H$1,Data!$AP:$AR,2,FALSE))+SUMIFS(FX,Fecha,$A743,Linea,VLOOKUP(H$1,Data!$AP:$AR,3,FALSE),Cuenta,VLOOKUP(H$1,Data!$AP:$AR,2,FALSE))+H742,"")</f>
        <v/>
      </c>
      <c r="I743" s="3" t="str">
        <f>IF(AND($A743&lt;&gt;"",I$1&lt;&gt;""),SUMIFS(VM,Fecha,$A743,Linea,VLOOKUP(I$1,Data!$AP:$AR,3,FALSE),Cuenta,VLOOKUP(I$1,Data!$AP:$AR,2,FALSE))+SUMIFS(FX,Fecha,$A743,Linea,VLOOKUP(I$1,Data!$AP:$AR,3,FALSE),Cuenta,VLOOKUP(I$1,Data!$AP:$AR,2,FALSE))+I742,"")</f>
        <v/>
      </c>
      <c r="J743" s="3" t="str">
        <f>IF(AND($A743&lt;&gt;"",J$1&lt;&gt;""),SUMIFS(VM,Fecha,$A743,Linea,VLOOKUP(J$1,Data!$AP:$AR,3,FALSE),Cuenta,VLOOKUP(J$1,Data!$AP:$AR,2,FALSE))+SUMIFS(FX,Fecha,$A743,Linea,VLOOKUP(J$1,Data!$AP:$AR,3,FALSE),Cuenta,VLOOKUP(J$1,Data!$AP:$AR,2,FALSE))+J742,"")</f>
        <v/>
      </c>
      <c r="K743" s="3" t="str">
        <f>IF(AND($A743&lt;&gt;"",K$1&lt;&gt;""),SUMIFS(VM,Fecha,$A743,Linea,VLOOKUP(K$1,Data!$AP:$AR,3,FALSE),Cuenta,VLOOKUP(K$1,Data!$AP:$AR,2,FALSE))+SUMIFS(FX,Fecha,$A743,Linea,VLOOKUP(K$1,Data!$AP:$AR,3,FALSE),Cuenta,VLOOKUP(K$1,Data!$AP:$AR,2,FALSE))+K742,"")</f>
        <v/>
      </c>
      <c r="L743" s="3" t="str">
        <f>IF(AND($A743&lt;&gt;"",L$1&lt;&gt;""),SUMIFS(VM,Fecha,$A743,Linea,VLOOKUP(L$1,Data!$AP:$AR,3,FALSE),Cuenta,VLOOKUP(L$1,Data!$AP:$AR,2,FALSE))+SUMIFS(FX,Fecha,$A743,Linea,VLOOKUP(L$1,Data!$AP:$AR,3,FALSE),Cuenta,VLOOKUP(L$1,Data!$AP:$AR,2,FALSE))+L742,"")</f>
        <v/>
      </c>
      <c r="M743" s="3" t="str">
        <f>IF(AND($A743&lt;&gt;"",M$1&lt;&gt;""),SUMIFS(VM,Fecha,$A743,Linea,VLOOKUP(M$1,Data!$AP:$AR,3,FALSE),Cuenta,VLOOKUP(M$1,Data!$AP:$AR,2,FALSE))+SUMIFS(FX,Fecha,$A743,Linea,VLOOKUP(M$1,Data!$AP:$AR,3,FALSE),Cuenta,VLOOKUP(M$1,Data!$AP:$AR,2,FALSE))+M742,"")</f>
        <v/>
      </c>
      <c r="N743" s="3" t="str">
        <f>IF(AND($A743&lt;&gt;"",N$1&lt;&gt;""),SUMIFS(VM,Fecha,$A743,Linea,VLOOKUP(N$1,Data!$AP:$AR,3,FALSE),Cuenta,VLOOKUP(N$1,Data!$AP:$AR,2,FALSE))+SUMIFS(FX,Fecha,$A743,Linea,VLOOKUP(N$1,Data!$AP:$AR,3,FALSE),Cuenta,VLOOKUP(N$1,Data!$AP:$AR,2,FALSE))+N742,"")</f>
        <v/>
      </c>
    </row>
    <row r="744" spans="2:14" x14ac:dyDescent="0.25">
      <c r="B744" s="3" t="str">
        <f>IF(AND($A744&lt;&gt;"",B$1&lt;&gt;""),SUMIFS(VM,Fecha,$A744,Linea,VLOOKUP(B$1,Data!$AP:$AR,3,FALSE),Cuenta,VLOOKUP(B$1,Data!$AP:$AR,2,FALSE))+SUMIFS(FX,Fecha,$A744,Linea,VLOOKUP(B$1,Data!$AP:$AR,3,FALSE),Cuenta,VLOOKUP(B$1,Data!$AP:$AR,2,FALSE))+B743,"")</f>
        <v/>
      </c>
      <c r="C744" s="3" t="str">
        <f>IF(AND($A744&lt;&gt;"",C$1&lt;&gt;""),SUMIFS(VM,Fecha,$A744,Linea,VLOOKUP(C$1,Data!$AP:$AR,3,FALSE),Cuenta,VLOOKUP(C$1,Data!$AP:$AR,2,FALSE))+SUMIFS(FX,Fecha,$A744,Linea,VLOOKUP(C$1,Data!$AP:$AR,3,FALSE),Cuenta,VLOOKUP(C$1,Data!$AP:$AR,2,FALSE))+C743,"")</f>
        <v/>
      </c>
      <c r="D744" s="3" t="str">
        <f>IF(AND($A744&lt;&gt;"",D$1&lt;&gt;""),SUMIFS(VM,Fecha,$A744,Linea,VLOOKUP(D$1,Data!$AP:$AR,3,FALSE),Cuenta,VLOOKUP(D$1,Data!$AP:$AR,2,FALSE))+SUMIFS(FX,Fecha,$A744,Linea,VLOOKUP(D$1,Data!$AP:$AR,3,FALSE),Cuenta,VLOOKUP(D$1,Data!$AP:$AR,2,FALSE))+D743,"")</f>
        <v/>
      </c>
      <c r="E744" s="3" t="str">
        <f>IF(AND($A744&lt;&gt;"",E$1&lt;&gt;""),SUMIFS(VM,Fecha,$A744,Linea,VLOOKUP(E$1,Data!$AP:$AR,3,FALSE),Cuenta,VLOOKUP(E$1,Data!$AP:$AR,2,FALSE))+SUMIFS(FX,Fecha,$A744,Linea,VLOOKUP(E$1,Data!$AP:$AR,3,FALSE),Cuenta,VLOOKUP(E$1,Data!$AP:$AR,2,FALSE))+E743,"")</f>
        <v/>
      </c>
      <c r="F744" s="3" t="str">
        <f>IF(AND($A744&lt;&gt;"",F$1&lt;&gt;""),SUMIFS(VM,Fecha,$A744,Linea,VLOOKUP(F$1,Data!$AP:$AR,3,FALSE),Cuenta,VLOOKUP(F$1,Data!$AP:$AR,2,FALSE))+SUMIFS(FX,Fecha,$A744,Linea,VLOOKUP(F$1,Data!$AP:$AR,3,FALSE),Cuenta,VLOOKUP(F$1,Data!$AP:$AR,2,FALSE))+F743,"")</f>
        <v/>
      </c>
      <c r="G744" s="3" t="str">
        <f>IF(AND($A744&lt;&gt;"",G$1&lt;&gt;""),SUMIFS(VM,Fecha,$A744,Linea,VLOOKUP(G$1,Data!$AP:$AR,3,FALSE),Cuenta,VLOOKUP(G$1,Data!$AP:$AR,2,FALSE))+SUMIFS(FX,Fecha,$A744,Linea,VLOOKUP(G$1,Data!$AP:$AR,3,FALSE),Cuenta,VLOOKUP(G$1,Data!$AP:$AR,2,FALSE))+G743,"")</f>
        <v/>
      </c>
      <c r="H744" s="3" t="str">
        <f>IF(AND($A744&lt;&gt;"",H$1&lt;&gt;""),SUMIFS(VM,Fecha,$A744,Linea,VLOOKUP(H$1,Data!$AP:$AR,3,FALSE),Cuenta,VLOOKUP(H$1,Data!$AP:$AR,2,FALSE))+SUMIFS(FX,Fecha,$A744,Linea,VLOOKUP(H$1,Data!$AP:$AR,3,FALSE),Cuenta,VLOOKUP(H$1,Data!$AP:$AR,2,FALSE))+H743,"")</f>
        <v/>
      </c>
      <c r="I744" s="3" t="str">
        <f>IF(AND($A744&lt;&gt;"",I$1&lt;&gt;""),SUMIFS(VM,Fecha,$A744,Linea,VLOOKUP(I$1,Data!$AP:$AR,3,FALSE),Cuenta,VLOOKUP(I$1,Data!$AP:$AR,2,FALSE))+SUMIFS(FX,Fecha,$A744,Linea,VLOOKUP(I$1,Data!$AP:$AR,3,FALSE),Cuenta,VLOOKUP(I$1,Data!$AP:$AR,2,FALSE))+I743,"")</f>
        <v/>
      </c>
      <c r="J744" s="3" t="str">
        <f>IF(AND($A744&lt;&gt;"",J$1&lt;&gt;""),SUMIFS(VM,Fecha,$A744,Linea,VLOOKUP(J$1,Data!$AP:$AR,3,FALSE),Cuenta,VLOOKUP(J$1,Data!$AP:$AR,2,FALSE))+SUMIFS(FX,Fecha,$A744,Linea,VLOOKUP(J$1,Data!$AP:$AR,3,FALSE),Cuenta,VLOOKUP(J$1,Data!$AP:$AR,2,FALSE))+J743,"")</f>
        <v/>
      </c>
      <c r="K744" s="3" t="str">
        <f>IF(AND($A744&lt;&gt;"",K$1&lt;&gt;""),SUMIFS(VM,Fecha,$A744,Linea,VLOOKUP(K$1,Data!$AP:$AR,3,FALSE),Cuenta,VLOOKUP(K$1,Data!$AP:$AR,2,FALSE))+SUMIFS(FX,Fecha,$A744,Linea,VLOOKUP(K$1,Data!$AP:$AR,3,FALSE),Cuenta,VLOOKUP(K$1,Data!$AP:$AR,2,FALSE))+K743,"")</f>
        <v/>
      </c>
      <c r="L744" s="3" t="str">
        <f>IF(AND($A744&lt;&gt;"",L$1&lt;&gt;""),SUMIFS(VM,Fecha,$A744,Linea,VLOOKUP(L$1,Data!$AP:$AR,3,FALSE),Cuenta,VLOOKUP(L$1,Data!$AP:$AR,2,FALSE))+SUMIFS(FX,Fecha,$A744,Linea,VLOOKUP(L$1,Data!$AP:$AR,3,FALSE),Cuenta,VLOOKUP(L$1,Data!$AP:$AR,2,FALSE))+L743,"")</f>
        <v/>
      </c>
      <c r="M744" s="3" t="str">
        <f>IF(AND($A744&lt;&gt;"",M$1&lt;&gt;""),SUMIFS(VM,Fecha,$A744,Linea,VLOOKUP(M$1,Data!$AP:$AR,3,FALSE),Cuenta,VLOOKUP(M$1,Data!$AP:$AR,2,FALSE))+SUMIFS(FX,Fecha,$A744,Linea,VLOOKUP(M$1,Data!$AP:$AR,3,FALSE),Cuenta,VLOOKUP(M$1,Data!$AP:$AR,2,FALSE))+M743,"")</f>
        <v/>
      </c>
      <c r="N744" s="3" t="str">
        <f>IF(AND($A744&lt;&gt;"",N$1&lt;&gt;""),SUMIFS(VM,Fecha,$A744,Linea,VLOOKUP(N$1,Data!$AP:$AR,3,FALSE),Cuenta,VLOOKUP(N$1,Data!$AP:$AR,2,FALSE))+SUMIFS(FX,Fecha,$A744,Linea,VLOOKUP(N$1,Data!$AP:$AR,3,FALSE),Cuenta,VLOOKUP(N$1,Data!$AP:$AR,2,FALSE))+N743,"")</f>
        <v/>
      </c>
    </row>
    <row r="745" spans="2:14" x14ac:dyDescent="0.25">
      <c r="B745" s="3" t="str">
        <f>IF(AND($A745&lt;&gt;"",B$1&lt;&gt;""),SUMIFS(VM,Fecha,$A745,Linea,VLOOKUP(B$1,Data!$AP:$AR,3,FALSE),Cuenta,VLOOKUP(B$1,Data!$AP:$AR,2,FALSE))+SUMIFS(FX,Fecha,$A745,Linea,VLOOKUP(B$1,Data!$AP:$AR,3,FALSE),Cuenta,VLOOKUP(B$1,Data!$AP:$AR,2,FALSE))+B744,"")</f>
        <v/>
      </c>
      <c r="C745" s="3" t="str">
        <f>IF(AND($A745&lt;&gt;"",C$1&lt;&gt;""),SUMIFS(VM,Fecha,$A745,Linea,VLOOKUP(C$1,Data!$AP:$AR,3,FALSE),Cuenta,VLOOKUP(C$1,Data!$AP:$AR,2,FALSE))+SUMIFS(FX,Fecha,$A745,Linea,VLOOKUP(C$1,Data!$AP:$AR,3,FALSE),Cuenta,VLOOKUP(C$1,Data!$AP:$AR,2,FALSE))+C744,"")</f>
        <v/>
      </c>
      <c r="D745" s="3" t="str">
        <f>IF(AND($A745&lt;&gt;"",D$1&lt;&gt;""),SUMIFS(VM,Fecha,$A745,Linea,VLOOKUP(D$1,Data!$AP:$AR,3,FALSE),Cuenta,VLOOKUP(D$1,Data!$AP:$AR,2,FALSE))+SUMIFS(FX,Fecha,$A745,Linea,VLOOKUP(D$1,Data!$AP:$AR,3,FALSE),Cuenta,VLOOKUP(D$1,Data!$AP:$AR,2,FALSE))+D744,"")</f>
        <v/>
      </c>
      <c r="E745" s="3" t="str">
        <f>IF(AND($A745&lt;&gt;"",E$1&lt;&gt;""),SUMIFS(VM,Fecha,$A745,Linea,VLOOKUP(E$1,Data!$AP:$AR,3,FALSE),Cuenta,VLOOKUP(E$1,Data!$AP:$AR,2,FALSE))+SUMIFS(FX,Fecha,$A745,Linea,VLOOKUP(E$1,Data!$AP:$AR,3,FALSE),Cuenta,VLOOKUP(E$1,Data!$AP:$AR,2,FALSE))+E744,"")</f>
        <v/>
      </c>
      <c r="F745" s="3" t="str">
        <f>IF(AND($A745&lt;&gt;"",F$1&lt;&gt;""),SUMIFS(VM,Fecha,$A745,Linea,VLOOKUP(F$1,Data!$AP:$AR,3,FALSE),Cuenta,VLOOKUP(F$1,Data!$AP:$AR,2,FALSE))+SUMIFS(FX,Fecha,$A745,Linea,VLOOKUP(F$1,Data!$AP:$AR,3,FALSE),Cuenta,VLOOKUP(F$1,Data!$AP:$AR,2,FALSE))+F744,"")</f>
        <v/>
      </c>
      <c r="G745" s="3" t="str">
        <f>IF(AND($A745&lt;&gt;"",G$1&lt;&gt;""),SUMIFS(VM,Fecha,$A745,Linea,VLOOKUP(G$1,Data!$AP:$AR,3,FALSE),Cuenta,VLOOKUP(G$1,Data!$AP:$AR,2,FALSE))+SUMIFS(FX,Fecha,$A745,Linea,VLOOKUP(G$1,Data!$AP:$AR,3,FALSE),Cuenta,VLOOKUP(G$1,Data!$AP:$AR,2,FALSE))+G744,"")</f>
        <v/>
      </c>
      <c r="H745" s="3" t="str">
        <f>IF(AND($A745&lt;&gt;"",H$1&lt;&gt;""),SUMIFS(VM,Fecha,$A745,Linea,VLOOKUP(H$1,Data!$AP:$AR,3,FALSE),Cuenta,VLOOKUP(H$1,Data!$AP:$AR,2,FALSE))+SUMIFS(FX,Fecha,$A745,Linea,VLOOKUP(H$1,Data!$AP:$AR,3,FALSE),Cuenta,VLOOKUP(H$1,Data!$AP:$AR,2,FALSE))+H744,"")</f>
        <v/>
      </c>
      <c r="I745" s="3" t="str">
        <f>IF(AND($A745&lt;&gt;"",I$1&lt;&gt;""),SUMIFS(VM,Fecha,$A745,Linea,VLOOKUP(I$1,Data!$AP:$AR,3,FALSE),Cuenta,VLOOKUP(I$1,Data!$AP:$AR,2,FALSE))+SUMIFS(FX,Fecha,$A745,Linea,VLOOKUP(I$1,Data!$AP:$AR,3,FALSE),Cuenta,VLOOKUP(I$1,Data!$AP:$AR,2,FALSE))+I744,"")</f>
        <v/>
      </c>
      <c r="J745" s="3" t="str">
        <f>IF(AND($A745&lt;&gt;"",J$1&lt;&gt;""),SUMIFS(VM,Fecha,$A745,Linea,VLOOKUP(J$1,Data!$AP:$AR,3,FALSE),Cuenta,VLOOKUP(J$1,Data!$AP:$AR,2,FALSE))+SUMIFS(FX,Fecha,$A745,Linea,VLOOKUP(J$1,Data!$AP:$AR,3,FALSE),Cuenta,VLOOKUP(J$1,Data!$AP:$AR,2,FALSE))+J744,"")</f>
        <v/>
      </c>
      <c r="K745" s="3" t="str">
        <f>IF(AND($A745&lt;&gt;"",K$1&lt;&gt;""),SUMIFS(VM,Fecha,$A745,Linea,VLOOKUP(K$1,Data!$AP:$AR,3,FALSE),Cuenta,VLOOKUP(K$1,Data!$AP:$AR,2,FALSE))+SUMIFS(FX,Fecha,$A745,Linea,VLOOKUP(K$1,Data!$AP:$AR,3,FALSE),Cuenta,VLOOKUP(K$1,Data!$AP:$AR,2,FALSE))+K744,"")</f>
        <v/>
      </c>
      <c r="L745" s="3" t="str">
        <f>IF(AND($A745&lt;&gt;"",L$1&lt;&gt;""),SUMIFS(VM,Fecha,$A745,Linea,VLOOKUP(L$1,Data!$AP:$AR,3,FALSE),Cuenta,VLOOKUP(L$1,Data!$AP:$AR,2,FALSE))+SUMIFS(FX,Fecha,$A745,Linea,VLOOKUP(L$1,Data!$AP:$AR,3,FALSE),Cuenta,VLOOKUP(L$1,Data!$AP:$AR,2,FALSE))+L744,"")</f>
        <v/>
      </c>
      <c r="M745" s="3" t="str">
        <f>IF(AND($A745&lt;&gt;"",M$1&lt;&gt;""),SUMIFS(VM,Fecha,$A745,Linea,VLOOKUP(M$1,Data!$AP:$AR,3,FALSE),Cuenta,VLOOKUP(M$1,Data!$AP:$AR,2,FALSE))+SUMIFS(FX,Fecha,$A745,Linea,VLOOKUP(M$1,Data!$AP:$AR,3,FALSE),Cuenta,VLOOKUP(M$1,Data!$AP:$AR,2,FALSE))+M744,"")</f>
        <v/>
      </c>
      <c r="N745" s="3" t="str">
        <f>IF(AND($A745&lt;&gt;"",N$1&lt;&gt;""),SUMIFS(VM,Fecha,$A745,Linea,VLOOKUP(N$1,Data!$AP:$AR,3,FALSE),Cuenta,VLOOKUP(N$1,Data!$AP:$AR,2,FALSE))+SUMIFS(FX,Fecha,$A745,Linea,VLOOKUP(N$1,Data!$AP:$AR,3,FALSE),Cuenta,VLOOKUP(N$1,Data!$AP:$AR,2,FALSE))+N744,"")</f>
        <v/>
      </c>
    </row>
    <row r="746" spans="2:14" x14ac:dyDescent="0.25">
      <c r="B746" s="3" t="str">
        <f>IF(AND($A746&lt;&gt;"",B$1&lt;&gt;""),SUMIFS(VM,Fecha,$A746,Linea,VLOOKUP(B$1,Data!$AP:$AR,3,FALSE),Cuenta,VLOOKUP(B$1,Data!$AP:$AR,2,FALSE))+SUMIFS(FX,Fecha,$A746,Linea,VLOOKUP(B$1,Data!$AP:$AR,3,FALSE),Cuenta,VLOOKUP(B$1,Data!$AP:$AR,2,FALSE))+B745,"")</f>
        <v/>
      </c>
      <c r="C746" s="3" t="str">
        <f>IF(AND($A746&lt;&gt;"",C$1&lt;&gt;""),SUMIFS(VM,Fecha,$A746,Linea,VLOOKUP(C$1,Data!$AP:$AR,3,FALSE),Cuenta,VLOOKUP(C$1,Data!$AP:$AR,2,FALSE))+SUMIFS(FX,Fecha,$A746,Linea,VLOOKUP(C$1,Data!$AP:$AR,3,FALSE),Cuenta,VLOOKUP(C$1,Data!$AP:$AR,2,FALSE))+C745,"")</f>
        <v/>
      </c>
      <c r="D746" s="3" t="str">
        <f>IF(AND($A746&lt;&gt;"",D$1&lt;&gt;""),SUMIFS(VM,Fecha,$A746,Linea,VLOOKUP(D$1,Data!$AP:$AR,3,FALSE),Cuenta,VLOOKUP(D$1,Data!$AP:$AR,2,FALSE))+SUMIFS(FX,Fecha,$A746,Linea,VLOOKUP(D$1,Data!$AP:$AR,3,FALSE),Cuenta,VLOOKUP(D$1,Data!$AP:$AR,2,FALSE))+D745,"")</f>
        <v/>
      </c>
      <c r="E746" s="3" t="str">
        <f>IF(AND($A746&lt;&gt;"",E$1&lt;&gt;""),SUMIFS(VM,Fecha,$A746,Linea,VLOOKUP(E$1,Data!$AP:$AR,3,FALSE),Cuenta,VLOOKUP(E$1,Data!$AP:$AR,2,FALSE))+SUMIFS(FX,Fecha,$A746,Linea,VLOOKUP(E$1,Data!$AP:$AR,3,FALSE),Cuenta,VLOOKUP(E$1,Data!$AP:$AR,2,FALSE))+E745,"")</f>
        <v/>
      </c>
      <c r="F746" s="3" t="str">
        <f>IF(AND($A746&lt;&gt;"",F$1&lt;&gt;""),SUMIFS(VM,Fecha,$A746,Linea,VLOOKUP(F$1,Data!$AP:$AR,3,FALSE),Cuenta,VLOOKUP(F$1,Data!$AP:$AR,2,FALSE))+SUMIFS(FX,Fecha,$A746,Linea,VLOOKUP(F$1,Data!$AP:$AR,3,FALSE),Cuenta,VLOOKUP(F$1,Data!$AP:$AR,2,FALSE))+F745,"")</f>
        <v/>
      </c>
      <c r="G746" s="3" t="str">
        <f>IF(AND($A746&lt;&gt;"",G$1&lt;&gt;""),SUMIFS(VM,Fecha,$A746,Linea,VLOOKUP(G$1,Data!$AP:$AR,3,FALSE),Cuenta,VLOOKUP(G$1,Data!$AP:$AR,2,FALSE))+SUMIFS(FX,Fecha,$A746,Linea,VLOOKUP(G$1,Data!$AP:$AR,3,FALSE),Cuenta,VLOOKUP(G$1,Data!$AP:$AR,2,FALSE))+G745,"")</f>
        <v/>
      </c>
      <c r="H746" s="3" t="str">
        <f>IF(AND($A746&lt;&gt;"",H$1&lt;&gt;""),SUMIFS(VM,Fecha,$A746,Linea,VLOOKUP(H$1,Data!$AP:$AR,3,FALSE),Cuenta,VLOOKUP(H$1,Data!$AP:$AR,2,FALSE))+SUMIFS(FX,Fecha,$A746,Linea,VLOOKUP(H$1,Data!$AP:$AR,3,FALSE),Cuenta,VLOOKUP(H$1,Data!$AP:$AR,2,FALSE))+H745,"")</f>
        <v/>
      </c>
      <c r="I746" s="3" t="str">
        <f>IF(AND($A746&lt;&gt;"",I$1&lt;&gt;""),SUMIFS(VM,Fecha,$A746,Linea,VLOOKUP(I$1,Data!$AP:$AR,3,FALSE),Cuenta,VLOOKUP(I$1,Data!$AP:$AR,2,FALSE))+SUMIFS(FX,Fecha,$A746,Linea,VLOOKUP(I$1,Data!$AP:$AR,3,FALSE),Cuenta,VLOOKUP(I$1,Data!$AP:$AR,2,FALSE))+I745,"")</f>
        <v/>
      </c>
      <c r="J746" s="3" t="str">
        <f>IF(AND($A746&lt;&gt;"",J$1&lt;&gt;""),SUMIFS(VM,Fecha,$A746,Linea,VLOOKUP(J$1,Data!$AP:$AR,3,FALSE),Cuenta,VLOOKUP(J$1,Data!$AP:$AR,2,FALSE))+SUMIFS(FX,Fecha,$A746,Linea,VLOOKUP(J$1,Data!$AP:$AR,3,FALSE),Cuenta,VLOOKUP(J$1,Data!$AP:$AR,2,FALSE))+J745,"")</f>
        <v/>
      </c>
      <c r="K746" s="3" t="str">
        <f>IF(AND($A746&lt;&gt;"",K$1&lt;&gt;""),SUMIFS(VM,Fecha,$A746,Linea,VLOOKUP(K$1,Data!$AP:$AR,3,FALSE),Cuenta,VLOOKUP(K$1,Data!$AP:$AR,2,FALSE))+SUMIFS(FX,Fecha,$A746,Linea,VLOOKUP(K$1,Data!$AP:$AR,3,FALSE),Cuenta,VLOOKUP(K$1,Data!$AP:$AR,2,FALSE))+K745,"")</f>
        <v/>
      </c>
      <c r="L746" s="3" t="str">
        <f>IF(AND($A746&lt;&gt;"",L$1&lt;&gt;""),SUMIFS(VM,Fecha,$A746,Linea,VLOOKUP(L$1,Data!$AP:$AR,3,FALSE),Cuenta,VLOOKUP(L$1,Data!$AP:$AR,2,FALSE))+SUMIFS(FX,Fecha,$A746,Linea,VLOOKUP(L$1,Data!$AP:$AR,3,FALSE),Cuenta,VLOOKUP(L$1,Data!$AP:$AR,2,FALSE))+L745,"")</f>
        <v/>
      </c>
      <c r="M746" s="3" t="str">
        <f>IF(AND($A746&lt;&gt;"",M$1&lt;&gt;""),SUMIFS(VM,Fecha,$A746,Linea,VLOOKUP(M$1,Data!$AP:$AR,3,FALSE),Cuenta,VLOOKUP(M$1,Data!$AP:$AR,2,FALSE))+SUMIFS(FX,Fecha,$A746,Linea,VLOOKUP(M$1,Data!$AP:$AR,3,FALSE),Cuenta,VLOOKUP(M$1,Data!$AP:$AR,2,FALSE))+M745,"")</f>
        <v/>
      </c>
      <c r="N746" s="3" t="str">
        <f>IF(AND($A746&lt;&gt;"",N$1&lt;&gt;""),SUMIFS(VM,Fecha,$A746,Linea,VLOOKUP(N$1,Data!$AP:$AR,3,FALSE),Cuenta,VLOOKUP(N$1,Data!$AP:$AR,2,FALSE))+SUMIFS(FX,Fecha,$A746,Linea,VLOOKUP(N$1,Data!$AP:$AR,3,FALSE),Cuenta,VLOOKUP(N$1,Data!$AP:$AR,2,FALSE))+N745,"")</f>
        <v/>
      </c>
    </row>
    <row r="747" spans="2:14" x14ac:dyDescent="0.25">
      <c r="B747" s="3" t="str">
        <f>IF(AND($A747&lt;&gt;"",B$1&lt;&gt;""),SUMIFS(VM,Fecha,$A747,Linea,VLOOKUP(B$1,Data!$AP:$AR,3,FALSE),Cuenta,VLOOKUP(B$1,Data!$AP:$AR,2,FALSE))+SUMIFS(FX,Fecha,$A747,Linea,VLOOKUP(B$1,Data!$AP:$AR,3,FALSE),Cuenta,VLOOKUP(B$1,Data!$AP:$AR,2,FALSE))+B746,"")</f>
        <v/>
      </c>
      <c r="C747" s="3" t="str">
        <f>IF(AND($A747&lt;&gt;"",C$1&lt;&gt;""),SUMIFS(VM,Fecha,$A747,Linea,VLOOKUP(C$1,Data!$AP:$AR,3,FALSE),Cuenta,VLOOKUP(C$1,Data!$AP:$AR,2,FALSE))+SUMIFS(FX,Fecha,$A747,Linea,VLOOKUP(C$1,Data!$AP:$AR,3,FALSE),Cuenta,VLOOKUP(C$1,Data!$AP:$AR,2,FALSE))+C746,"")</f>
        <v/>
      </c>
      <c r="D747" s="3" t="str">
        <f>IF(AND($A747&lt;&gt;"",D$1&lt;&gt;""),SUMIFS(VM,Fecha,$A747,Linea,VLOOKUP(D$1,Data!$AP:$AR,3,FALSE),Cuenta,VLOOKUP(D$1,Data!$AP:$AR,2,FALSE))+SUMIFS(FX,Fecha,$A747,Linea,VLOOKUP(D$1,Data!$AP:$AR,3,FALSE),Cuenta,VLOOKUP(D$1,Data!$AP:$AR,2,FALSE))+D746,"")</f>
        <v/>
      </c>
      <c r="E747" s="3" t="str">
        <f>IF(AND($A747&lt;&gt;"",E$1&lt;&gt;""),SUMIFS(VM,Fecha,$A747,Linea,VLOOKUP(E$1,Data!$AP:$AR,3,FALSE),Cuenta,VLOOKUP(E$1,Data!$AP:$AR,2,FALSE))+SUMIFS(FX,Fecha,$A747,Linea,VLOOKUP(E$1,Data!$AP:$AR,3,FALSE),Cuenta,VLOOKUP(E$1,Data!$AP:$AR,2,FALSE))+E746,"")</f>
        <v/>
      </c>
      <c r="F747" s="3" t="str">
        <f>IF(AND($A747&lt;&gt;"",F$1&lt;&gt;""),SUMIFS(VM,Fecha,$A747,Linea,VLOOKUP(F$1,Data!$AP:$AR,3,FALSE),Cuenta,VLOOKUP(F$1,Data!$AP:$AR,2,FALSE))+SUMIFS(FX,Fecha,$A747,Linea,VLOOKUP(F$1,Data!$AP:$AR,3,FALSE),Cuenta,VLOOKUP(F$1,Data!$AP:$AR,2,FALSE))+F746,"")</f>
        <v/>
      </c>
      <c r="G747" s="3" t="str">
        <f>IF(AND($A747&lt;&gt;"",G$1&lt;&gt;""),SUMIFS(VM,Fecha,$A747,Linea,VLOOKUP(G$1,Data!$AP:$AR,3,FALSE),Cuenta,VLOOKUP(G$1,Data!$AP:$AR,2,FALSE))+SUMIFS(FX,Fecha,$A747,Linea,VLOOKUP(G$1,Data!$AP:$AR,3,FALSE),Cuenta,VLOOKUP(G$1,Data!$AP:$AR,2,FALSE))+G746,"")</f>
        <v/>
      </c>
      <c r="H747" s="3" t="str">
        <f>IF(AND($A747&lt;&gt;"",H$1&lt;&gt;""),SUMIFS(VM,Fecha,$A747,Linea,VLOOKUP(H$1,Data!$AP:$AR,3,FALSE),Cuenta,VLOOKUP(H$1,Data!$AP:$AR,2,FALSE))+SUMIFS(FX,Fecha,$A747,Linea,VLOOKUP(H$1,Data!$AP:$AR,3,FALSE),Cuenta,VLOOKUP(H$1,Data!$AP:$AR,2,FALSE))+H746,"")</f>
        <v/>
      </c>
      <c r="I747" s="3" t="str">
        <f>IF(AND($A747&lt;&gt;"",I$1&lt;&gt;""),SUMIFS(VM,Fecha,$A747,Linea,VLOOKUP(I$1,Data!$AP:$AR,3,FALSE),Cuenta,VLOOKUP(I$1,Data!$AP:$AR,2,FALSE))+SUMIFS(FX,Fecha,$A747,Linea,VLOOKUP(I$1,Data!$AP:$AR,3,FALSE),Cuenta,VLOOKUP(I$1,Data!$AP:$AR,2,FALSE))+I746,"")</f>
        <v/>
      </c>
      <c r="J747" s="3" t="str">
        <f>IF(AND($A747&lt;&gt;"",J$1&lt;&gt;""),SUMIFS(VM,Fecha,$A747,Linea,VLOOKUP(J$1,Data!$AP:$AR,3,FALSE),Cuenta,VLOOKUP(J$1,Data!$AP:$AR,2,FALSE))+SUMIFS(FX,Fecha,$A747,Linea,VLOOKUP(J$1,Data!$AP:$AR,3,FALSE),Cuenta,VLOOKUP(J$1,Data!$AP:$AR,2,FALSE))+J746,"")</f>
        <v/>
      </c>
      <c r="K747" s="3" t="str">
        <f>IF(AND($A747&lt;&gt;"",K$1&lt;&gt;""),SUMIFS(VM,Fecha,$A747,Linea,VLOOKUP(K$1,Data!$AP:$AR,3,FALSE),Cuenta,VLOOKUP(K$1,Data!$AP:$AR,2,FALSE))+SUMIFS(FX,Fecha,$A747,Linea,VLOOKUP(K$1,Data!$AP:$AR,3,FALSE),Cuenta,VLOOKUP(K$1,Data!$AP:$AR,2,FALSE))+K746,"")</f>
        <v/>
      </c>
      <c r="L747" s="3" t="str">
        <f>IF(AND($A747&lt;&gt;"",L$1&lt;&gt;""),SUMIFS(VM,Fecha,$A747,Linea,VLOOKUP(L$1,Data!$AP:$AR,3,FALSE),Cuenta,VLOOKUP(L$1,Data!$AP:$AR,2,FALSE))+SUMIFS(FX,Fecha,$A747,Linea,VLOOKUP(L$1,Data!$AP:$AR,3,FALSE),Cuenta,VLOOKUP(L$1,Data!$AP:$AR,2,FALSE))+L746,"")</f>
        <v/>
      </c>
      <c r="M747" s="3" t="str">
        <f>IF(AND($A747&lt;&gt;"",M$1&lt;&gt;""),SUMIFS(VM,Fecha,$A747,Linea,VLOOKUP(M$1,Data!$AP:$AR,3,FALSE),Cuenta,VLOOKUP(M$1,Data!$AP:$AR,2,FALSE))+SUMIFS(FX,Fecha,$A747,Linea,VLOOKUP(M$1,Data!$AP:$AR,3,FALSE),Cuenta,VLOOKUP(M$1,Data!$AP:$AR,2,FALSE))+M746,"")</f>
        <v/>
      </c>
      <c r="N747" s="3" t="str">
        <f>IF(AND($A747&lt;&gt;"",N$1&lt;&gt;""),SUMIFS(VM,Fecha,$A747,Linea,VLOOKUP(N$1,Data!$AP:$AR,3,FALSE),Cuenta,VLOOKUP(N$1,Data!$AP:$AR,2,FALSE))+SUMIFS(FX,Fecha,$A747,Linea,VLOOKUP(N$1,Data!$AP:$AR,3,FALSE),Cuenta,VLOOKUP(N$1,Data!$AP:$AR,2,FALSE))+N746,"")</f>
        <v/>
      </c>
    </row>
    <row r="748" spans="2:14" x14ac:dyDescent="0.25">
      <c r="B748" s="3" t="str">
        <f>IF(AND($A748&lt;&gt;"",B$1&lt;&gt;""),SUMIFS(VM,Fecha,$A748,Linea,VLOOKUP(B$1,Data!$AP:$AR,3,FALSE),Cuenta,VLOOKUP(B$1,Data!$AP:$AR,2,FALSE))+SUMIFS(FX,Fecha,$A748,Linea,VLOOKUP(B$1,Data!$AP:$AR,3,FALSE),Cuenta,VLOOKUP(B$1,Data!$AP:$AR,2,FALSE))+B747,"")</f>
        <v/>
      </c>
      <c r="C748" s="3" t="str">
        <f>IF(AND($A748&lt;&gt;"",C$1&lt;&gt;""),SUMIFS(VM,Fecha,$A748,Linea,VLOOKUP(C$1,Data!$AP:$AR,3,FALSE),Cuenta,VLOOKUP(C$1,Data!$AP:$AR,2,FALSE))+SUMIFS(FX,Fecha,$A748,Linea,VLOOKUP(C$1,Data!$AP:$AR,3,FALSE),Cuenta,VLOOKUP(C$1,Data!$AP:$AR,2,FALSE))+C747,"")</f>
        <v/>
      </c>
      <c r="D748" s="3" t="str">
        <f>IF(AND($A748&lt;&gt;"",D$1&lt;&gt;""),SUMIFS(VM,Fecha,$A748,Linea,VLOOKUP(D$1,Data!$AP:$AR,3,FALSE),Cuenta,VLOOKUP(D$1,Data!$AP:$AR,2,FALSE))+SUMIFS(FX,Fecha,$A748,Linea,VLOOKUP(D$1,Data!$AP:$AR,3,FALSE),Cuenta,VLOOKUP(D$1,Data!$AP:$AR,2,FALSE))+D747,"")</f>
        <v/>
      </c>
      <c r="E748" s="3" t="str">
        <f>IF(AND($A748&lt;&gt;"",E$1&lt;&gt;""),SUMIFS(VM,Fecha,$A748,Linea,VLOOKUP(E$1,Data!$AP:$AR,3,FALSE),Cuenta,VLOOKUP(E$1,Data!$AP:$AR,2,FALSE))+SUMIFS(FX,Fecha,$A748,Linea,VLOOKUP(E$1,Data!$AP:$AR,3,FALSE),Cuenta,VLOOKUP(E$1,Data!$AP:$AR,2,FALSE))+E747,"")</f>
        <v/>
      </c>
      <c r="F748" s="3" t="str">
        <f>IF(AND($A748&lt;&gt;"",F$1&lt;&gt;""),SUMIFS(VM,Fecha,$A748,Linea,VLOOKUP(F$1,Data!$AP:$AR,3,FALSE),Cuenta,VLOOKUP(F$1,Data!$AP:$AR,2,FALSE))+SUMIFS(FX,Fecha,$A748,Linea,VLOOKUP(F$1,Data!$AP:$AR,3,FALSE),Cuenta,VLOOKUP(F$1,Data!$AP:$AR,2,FALSE))+F747,"")</f>
        <v/>
      </c>
      <c r="G748" s="3" t="str">
        <f>IF(AND($A748&lt;&gt;"",G$1&lt;&gt;""),SUMIFS(VM,Fecha,$A748,Linea,VLOOKUP(G$1,Data!$AP:$AR,3,FALSE),Cuenta,VLOOKUP(G$1,Data!$AP:$AR,2,FALSE))+SUMIFS(FX,Fecha,$A748,Linea,VLOOKUP(G$1,Data!$AP:$AR,3,FALSE),Cuenta,VLOOKUP(G$1,Data!$AP:$AR,2,FALSE))+G747,"")</f>
        <v/>
      </c>
      <c r="H748" s="3" t="str">
        <f>IF(AND($A748&lt;&gt;"",H$1&lt;&gt;""),SUMIFS(VM,Fecha,$A748,Linea,VLOOKUP(H$1,Data!$AP:$AR,3,FALSE),Cuenta,VLOOKUP(H$1,Data!$AP:$AR,2,FALSE))+SUMIFS(FX,Fecha,$A748,Linea,VLOOKUP(H$1,Data!$AP:$AR,3,FALSE),Cuenta,VLOOKUP(H$1,Data!$AP:$AR,2,FALSE))+H747,"")</f>
        <v/>
      </c>
      <c r="I748" s="3" t="str">
        <f>IF(AND($A748&lt;&gt;"",I$1&lt;&gt;""),SUMIFS(VM,Fecha,$A748,Linea,VLOOKUP(I$1,Data!$AP:$AR,3,FALSE),Cuenta,VLOOKUP(I$1,Data!$AP:$AR,2,FALSE))+SUMIFS(FX,Fecha,$A748,Linea,VLOOKUP(I$1,Data!$AP:$AR,3,FALSE),Cuenta,VLOOKUP(I$1,Data!$AP:$AR,2,FALSE))+I747,"")</f>
        <v/>
      </c>
      <c r="J748" s="3" t="str">
        <f>IF(AND($A748&lt;&gt;"",J$1&lt;&gt;""),SUMIFS(VM,Fecha,$A748,Linea,VLOOKUP(J$1,Data!$AP:$AR,3,FALSE),Cuenta,VLOOKUP(J$1,Data!$AP:$AR,2,FALSE))+SUMIFS(FX,Fecha,$A748,Linea,VLOOKUP(J$1,Data!$AP:$AR,3,FALSE),Cuenta,VLOOKUP(J$1,Data!$AP:$AR,2,FALSE))+J747,"")</f>
        <v/>
      </c>
      <c r="K748" s="3" t="str">
        <f>IF(AND($A748&lt;&gt;"",K$1&lt;&gt;""),SUMIFS(VM,Fecha,$A748,Linea,VLOOKUP(K$1,Data!$AP:$AR,3,FALSE),Cuenta,VLOOKUP(K$1,Data!$AP:$AR,2,FALSE))+SUMIFS(FX,Fecha,$A748,Linea,VLOOKUP(K$1,Data!$AP:$AR,3,FALSE),Cuenta,VLOOKUP(K$1,Data!$AP:$AR,2,FALSE))+K747,"")</f>
        <v/>
      </c>
      <c r="L748" s="3" t="str">
        <f>IF(AND($A748&lt;&gt;"",L$1&lt;&gt;""),SUMIFS(VM,Fecha,$A748,Linea,VLOOKUP(L$1,Data!$AP:$AR,3,FALSE),Cuenta,VLOOKUP(L$1,Data!$AP:$AR,2,FALSE))+SUMIFS(FX,Fecha,$A748,Linea,VLOOKUP(L$1,Data!$AP:$AR,3,FALSE),Cuenta,VLOOKUP(L$1,Data!$AP:$AR,2,FALSE))+L747,"")</f>
        <v/>
      </c>
      <c r="M748" s="3" t="str">
        <f>IF(AND($A748&lt;&gt;"",M$1&lt;&gt;""),SUMIFS(VM,Fecha,$A748,Linea,VLOOKUP(M$1,Data!$AP:$AR,3,FALSE),Cuenta,VLOOKUP(M$1,Data!$AP:$AR,2,FALSE))+SUMIFS(FX,Fecha,$A748,Linea,VLOOKUP(M$1,Data!$AP:$AR,3,FALSE),Cuenta,VLOOKUP(M$1,Data!$AP:$AR,2,FALSE))+M747,"")</f>
        <v/>
      </c>
      <c r="N748" s="3" t="str">
        <f>IF(AND($A748&lt;&gt;"",N$1&lt;&gt;""),SUMIFS(VM,Fecha,$A748,Linea,VLOOKUP(N$1,Data!$AP:$AR,3,FALSE),Cuenta,VLOOKUP(N$1,Data!$AP:$AR,2,FALSE))+SUMIFS(FX,Fecha,$A748,Linea,VLOOKUP(N$1,Data!$AP:$AR,3,FALSE),Cuenta,VLOOKUP(N$1,Data!$AP:$AR,2,FALSE))+N747,"")</f>
        <v/>
      </c>
    </row>
    <row r="749" spans="2:14" x14ac:dyDescent="0.25">
      <c r="B749" s="3" t="str">
        <f>IF(AND($A749&lt;&gt;"",B$1&lt;&gt;""),SUMIFS(VM,Fecha,$A749,Linea,VLOOKUP(B$1,Data!$AP:$AR,3,FALSE),Cuenta,VLOOKUP(B$1,Data!$AP:$AR,2,FALSE))+SUMIFS(FX,Fecha,$A749,Linea,VLOOKUP(B$1,Data!$AP:$AR,3,FALSE),Cuenta,VLOOKUP(B$1,Data!$AP:$AR,2,FALSE))+B748,"")</f>
        <v/>
      </c>
      <c r="C749" s="3" t="str">
        <f>IF(AND($A749&lt;&gt;"",C$1&lt;&gt;""),SUMIFS(VM,Fecha,$A749,Linea,VLOOKUP(C$1,Data!$AP:$AR,3,FALSE),Cuenta,VLOOKUP(C$1,Data!$AP:$AR,2,FALSE))+SUMIFS(FX,Fecha,$A749,Linea,VLOOKUP(C$1,Data!$AP:$AR,3,FALSE),Cuenta,VLOOKUP(C$1,Data!$AP:$AR,2,FALSE))+C748,"")</f>
        <v/>
      </c>
      <c r="D749" s="3" t="str">
        <f>IF(AND($A749&lt;&gt;"",D$1&lt;&gt;""),SUMIFS(VM,Fecha,$A749,Linea,VLOOKUP(D$1,Data!$AP:$AR,3,FALSE),Cuenta,VLOOKUP(D$1,Data!$AP:$AR,2,FALSE))+SUMIFS(FX,Fecha,$A749,Linea,VLOOKUP(D$1,Data!$AP:$AR,3,FALSE),Cuenta,VLOOKUP(D$1,Data!$AP:$AR,2,FALSE))+D748,"")</f>
        <v/>
      </c>
      <c r="E749" s="3" t="str">
        <f>IF(AND($A749&lt;&gt;"",E$1&lt;&gt;""),SUMIFS(VM,Fecha,$A749,Linea,VLOOKUP(E$1,Data!$AP:$AR,3,FALSE),Cuenta,VLOOKUP(E$1,Data!$AP:$AR,2,FALSE))+SUMIFS(FX,Fecha,$A749,Linea,VLOOKUP(E$1,Data!$AP:$AR,3,FALSE),Cuenta,VLOOKUP(E$1,Data!$AP:$AR,2,FALSE))+E748,"")</f>
        <v/>
      </c>
      <c r="F749" s="3" t="str">
        <f>IF(AND($A749&lt;&gt;"",F$1&lt;&gt;""),SUMIFS(VM,Fecha,$A749,Linea,VLOOKUP(F$1,Data!$AP:$AR,3,FALSE),Cuenta,VLOOKUP(F$1,Data!$AP:$AR,2,FALSE))+SUMIFS(FX,Fecha,$A749,Linea,VLOOKUP(F$1,Data!$AP:$AR,3,FALSE),Cuenta,VLOOKUP(F$1,Data!$AP:$AR,2,FALSE))+F748,"")</f>
        <v/>
      </c>
      <c r="G749" s="3" t="str">
        <f>IF(AND($A749&lt;&gt;"",G$1&lt;&gt;""),SUMIFS(VM,Fecha,$A749,Linea,VLOOKUP(G$1,Data!$AP:$AR,3,FALSE),Cuenta,VLOOKUP(G$1,Data!$AP:$AR,2,FALSE))+SUMIFS(FX,Fecha,$A749,Linea,VLOOKUP(G$1,Data!$AP:$AR,3,FALSE),Cuenta,VLOOKUP(G$1,Data!$AP:$AR,2,FALSE))+G748,"")</f>
        <v/>
      </c>
      <c r="H749" s="3" t="str">
        <f>IF(AND($A749&lt;&gt;"",H$1&lt;&gt;""),SUMIFS(VM,Fecha,$A749,Linea,VLOOKUP(H$1,Data!$AP:$AR,3,FALSE),Cuenta,VLOOKUP(H$1,Data!$AP:$AR,2,FALSE))+SUMIFS(FX,Fecha,$A749,Linea,VLOOKUP(H$1,Data!$AP:$AR,3,FALSE),Cuenta,VLOOKUP(H$1,Data!$AP:$AR,2,FALSE))+H748,"")</f>
        <v/>
      </c>
      <c r="I749" s="3" t="str">
        <f>IF(AND($A749&lt;&gt;"",I$1&lt;&gt;""),SUMIFS(VM,Fecha,$A749,Linea,VLOOKUP(I$1,Data!$AP:$AR,3,FALSE),Cuenta,VLOOKUP(I$1,Data!$AP:$AR,2,FALSE))+SUMIFS(FX,Fecha,$A749,Linea,VLOOKUP(I$1,Data!$AP:$AR,3,FALSE),Cuenta,VLOOKUP(I$1,Data!$AP:$AR,2,FALSE))+I748,"")</f>
        <v/>
      </c>
      <c r="J749" s="3" t="str">
        <f>IF(AND($A749&lt;&gt;"",J$1&lt;&gt;""),SUMIFS(VM,Fecha,$A749,Linea,VLOOKUP(J$1,Data!$AP:$AR,3,FALSE),Cuenta,VLOOKUP(J$1,Data!$AP:$AR,2,FALSE))+SUMIFS(FX,Fecha,$A749,Linea,VLOOKUP(J$1,Data!$AP:$AR,3,FALSE),Cuenta,VLOOKUP(J$1,Data!$AP:$AR,2,FALSE))+J748,"")</f>
        <v/>
      </c>
      <c r="K749" s="3" t="str">
        <f>IF(AND($A749&lt;&gt;"",K$1&lt;&gt;""),SUMIFS(VM,Fecha,$A749,Linea,VLOOKUP(K$1,Data!$AP:$AR,3,FALSE),Cuenta,VLOOKUP(K$1,Data!$AP:$AR,2,FALSE))+SUMIFS(FX,Fecha,$A749,Linea,VLOOKUP(K$1,Data!$AP:$AR,3,FALSE),Cuenta,VLOOKUP(K$1,Data!$AP:$AR,2,FALSE))+K748,"")</f>
        <v/>
      </c>
      <c r="L749" s="3" t="str">
        <f>IF(AND($A749&lt;&gt;"",L$1&lt;&gt;""),SUMIFS(VM,Fecha,$A749,Linea,VLOOKUP(L$1,Data!$AP:$AR,3,FALSE),Cuenta,VLOOKUP(L$1,Data!$AP:$AR,2,FALSE))+SUMIFS(FX,Fecha,$A749,Linea,VLOOKUP(L$1,Data!$AP:$AR,3,FALSE),Cuenta,VLOOKUP(L$1,Data!$AP:$AR,2,FALSE))+L748,"")</f>
        <v/>
      </c>
      <c r="M749" s="3" t="str">
        <f>IF(AND($A749&lt;&gt;"",M$1&lt;&gt;""),SUMIFS(VM,Fecha,$A749,Linea,VLOOKUP(M$1,Data!$AP:$AR,3,FALSE),Cuenta,VLOOKUP(M$1,Data!$AP:$AR,2,FALSE))+SUMIFS(FX,Fecha,$A749,Linea,VLOOKUP(M$1,Data!$AP:$AR,3,FALSE),Cuenta,VLOOKUP(M$1,Data!$AP:$AR,2,FALSE))+M748,"")</f>
        <v/>
      </c>
      <c r="N749" s="3" t="str">
        <f>IF(AND($A749&lt;&gt;"",N$1&lt;&gt;""),SUMIFS(VM,Fecha,$A749,Linea,VLOOKUP(N$1,Data!$AP:$AR,3,FALSE),Cuenta,VLOOKUP(N$1,Data!$AP:$AR,2,FALSE))+SUMIFS(FX,Fecha,$A749,Linea,VLOOKUP(N$1,Data!$AP:$AR,3,FALSE),Cuenta,VLOOKUP(N$1,Data!$AP:$AR,2,FALSE))+N748,"")</f>
        <v/>
      </c>
    </row>
    <row r="750" spans="2:14" x14ac:dyDescent="0.25">
      <c r="B750" s="3" t="str">
        <f>IF(AND($A750&lt;&gt;"",B$1&lt;&gt;""),SUMIFS(VM,Fecha,$A750,Linea,VLOOKUP(B$1,Data!$AP:$AR,3,FALSE),Cuenta,VLOOKUP(B$1,Data!$AP:$AR,2,FALSE))+SUMIFS(FX,Fecha,$A750,Linea,VLOOKUP(B$1,Data!$AP:$AR,3,FALSE),Cuenta,VLOOKUP(B$1,Data!$AP:$AR,2,FALSE))+B749,"")</f>
        <v/>
      </c>
      <c r="C750" s="3" t="str">
        <f>IF(AND($A750&lt;&gt;"",C$1&lt;&gt;""),SUMIFS(VM,Fecha,$A750,Linea,VLOOKUP(C$1,Data!$AP:$AR,3,FALSE),Cuenta,VLOOKUP(C$1,Data!$AP:$AR,2,FALSE))+SUMIFS(FX,Fecha,$A750,Linea,VLOOKUP(C$1,Data!$AP:$AR,3,FALSE),Cuenta,VLOOKUP(C$1,Data!$AP:$AR,2,FALSE))+C749,"")</f>
        <v/>
      </c>
      <c r="D750" s="3" t="str">
        <f>IF(AND($A750&lt;&gt;"",D$1&lt;&gt;""),SUMIFS(VM,Fecha,$A750,Linea,VLOOKUP(D$1,Data!$AP:$AR,3,FALSE),Cuenta,VLOOKUP(D$1,Data!$AP:$AR,2,FALSE))+SUMIFS(FX,Fecha,$A750,Linea,VLOOKUP(D$1,Data!$AP:$AR,3,FALSE),Cuenta,VLOOKUP(D$1,Data!$AP:$AR,2,FALSE))+D749,"")</f>
        <v/>
      </c>
      <c r="E750" s="3" t="str">
        <f>IF(AND($A750&lt;&gt;"",E$1&lt;&gt;""),SUMIFS(VM,Fecha,$A750,Linea,VLOOKUP(E$1,Data!$AP:$AR,3,FALSE),Cuenta,VLOOKUP(E$1,Data!$AP:$AR,2,FALSE))+SUMIFS(FX,Fecha,$A750,Linea,VLOOKUP(E$1,Data!$AP:$AR,3,FALSE),Cuenta,VLOOKUP(E$1,Data!$AP:$AR,2,FALSE))+E749,"")</f>
        <v/>
      </c>
      <c r="F750" s="3" t="str">
        <f>IF(AND($A750&lt;&gt;"",F$1&lt;&gt;""),SUMIFS(VM,Fecha,$A750,Linea,VLOOKUP(F$1,Data!$AP:$AR,3,FALSE),Cuenta,VLOOKUP(F$1,Data!$AP:$AR,2,FALSE))+SUMIFS(FX,Fecha,$A750,Linea,VLOOKUP(F$1,Data!$AP:$AR,3,FALSE),Cuenta,VLOOKUP(F$1,Data!$AP:$AR,2,FALSE))+F749,"")</f>
        <v/>
      </c>
      <c r="G750" s="3" t="str">
        <f>IF(AND($A750&lt;&gt;"",G$1&lt;&gt;""),SUMIFS(VM,Fecha,$A750,Linea,VLOOKUP(G$1,Data!$AP:$AR,3,FALSE),Cuenta,VLOOKUP(G$1,Data!$AP:$AR,2,FALSE))+SUMIFS(FX,Fecha,$A750,Linea,VLOOKUP(G$1,Data!$AP:$AR,3,FALSE),Cuenta,VLOOKUP(G$1,Data!$AP:$AR,2,FALSE))+G749,"")</f>
        <v/>
      </c>
      <c r="H750" s="3" t="str">
        <f>IF(AND($A750&lt;&gt;"",H$1&lt;&gt;""),SUMIFS(VM,Fecha,$A750,Linea,VLOOKUP(H$1,Data!$AP:$AR,3,FALSE),Cuenta,VLOOKUP(H$1,Data!$AP:$AR,2,FALSE))+SUMIFS(FX,Fecha,$A750,Linea,VLOOKUP(H$1,Data!$AP:$AR,3,FALSE),Cuenta,VLOOKUP(H$1,Data!$AP:$AR,2,FALSE))+H749,"")</f>
        <v/>
      </c>
      <c r="I750" s="3" t="str">
        <f>IF(AND($A750&lt;&gt;"",I$1&lt;&gt;""),SUMIFS(VM,Fecha,$A750,Linea,VLOOKUP(I$1,Data!$AP:$AR,3,FALSE),Cuenta,VLOOKUP(I$1,Data!$AP:$AR,2,FALSE))+SUMIFS(FX,Fecha,$A750,Linea,VLOOKUP(I$1,Data!$AP:$AR,3,FALSE),Cuenta,VLOOKUP(I$1,Data!$AP:$AR,2,FALSE))+I749,"")</f>
        <v/>
      </c>
      <c r="J750" s="3" t="str">
        <f>IF(AND($A750&lt;&gt;"",J$1&lt;&gt;""),SUMIFS(VM,Fecha,$A750,Linea,VLOOKUP(J$1,Data!$AP:$AR,3,FALSE),Cuenta,VLOOKUP(J$1,Data!$AP:$AR,2,FALSE))+SUMIFS(FX,Fecha,$A750,Linea,VLOOKUP(J$1,Data!$AP:$AR,3,FALSE),Cuenta,VLOOKUP(J$1,Data!$AP:$AR,2,FALSE))+J749,"")</f>
        <v/>
      </c>
      <c r="K750" s="3" t="str">
        <f>IF(AND($A750&lt;&gt;"",K$1&lt;&gt;""),SUMIFS(VM,Fecha,$A750,Linea,VLOOKUP(K$1,Data!$AP:$AR,3,FALSE),Cuenta,VLOOKUP(K$1,Data!$AP:$AR,2,FALSE))+SUMIFS(FX,Fecha,$A750,Linea,VLOOKUP(K$1,Data!$AP:$AR,3,FALSE),Cuenta,VLOOKUP(K$1,Data!$AP:$AR,2,FALSE))+K749,"")</f>
        <v/>
      </c>
      <c r="L750" s="3" t="str">
        <f>IF(AND($A750&lt;&gt;"",L$1&lt;&gt;""),SUMIFS(VM,Fecha,$A750,Linea,VLOOKUP(L$1,Data!$AP:$AR,3,FALSE),Cuenta,VLOOKUP(L$1,Data!$AP:$AR,2,FALSE))+SUMIFS(FX,Fecha,$A750,Linea,VLOOKUP(L$1,Data!$AP:$AR,3,FALSE),Cuenta,VLOOKUP(L$1,Data!$AP:$AR,2,FALSE))+L749,"")</f>
        <v/>
      </c>
      <c r="M750" s="3" t="str">
        <f>IF(AND($A750&lt;&gt;"",M$1&lt;&gt;""),SUMIFS(VM,Fecha,$A750,Linea,VLOOKUP(M$1,Data!$AP:$AR,3,FALSE),Cuenta,VLOOKUP(M$1,Data!$AP:$AR,2,FALSE))+SUMIFS(FX,Fecha,$A750,Linea,VLOOKUP(M$1,Data!$AP:$AR,3,FALSE),Cuenta,VLOOKUP(M$1,Data!$AP:$AR,2,FALSE))+M749,"")</f>
        <v/>
      </c>
      <c r="N750" s="3" t="str">
        <f>IF(AND($A750&lt;&gt;"",N$1&lt;&gt;""),SUMIFS(VM,Fecha,$A750,Linea,VLOOKUP(N$1,Data!$AP:$AR,3,FALSE),Cuenta,VLOOKUP(N$1,Data!$AP:$AR,2,FALSE))+SUMIFS(FX,Fecha,$A750,Linea,VLOOKUP(N$1,Data!$AP:$AR,3,FALSE),Cuenta,VLOOKUP(N$1,Data!$AP:$AR,2,FALSE))+N749,"")</f>
        <v/>
      </c>
    </row>
    <row r="751" spans="2:14" x14ac:dyDescent="0.25">
      <c r="B751" s="3" t="str">
        <f>IF(AND($A751&lt;&gt;"",B$1&lt;&gt;""),SUMIFS(VM,Fecha,$A751,Linea,VLOOKUP(B$1,Data!$AP:$AR,3,FALSE),Cuenta,VLOOKUP(B$1,Data!$AP:$AR,2,FALSE))+SUMIFS(FX,Fecha,$A751,Linea,VLOOKUP(B$1,Data!$AP:$AR,3,FALSE),Cuenta,VLOOKUP(B$1,Data!$AP:$AR,2,FALSE))+B750,"")</f>
        <v/>
      </c>
      <c r="C751" s="3" t="str">
        <f>IF(AND($A751&lt;&gt;"",C$1&lt;&gt;""),SUMIFS(VM,Fecha,$A751,Linea,VLOOKUP(C$1,Data!$AP:$AR,3,FALSE),Cuenta,VLOOKUP(C$1,Data!$AP:$AR,2,FALSE))+SUMIFS(FX,Fecha,$A751,Linea,VLOOKUP(C$1,Data!$AP:$AR,3,FALSE),Cuenta,VLOOKUP(C$1,Data!$AP:$AR,2,FALSE))+C750,"")</f>
        <v/>
      </c>
      <c r="D751" s="3" t="str">
        <f>IF(AND($A751&lt;&gt;"",D$1&lt;&gt;""),SUMIFS(VM,Fecha,$A751,Linea,VLOOKUP(D$1,Data!$AP:$AR,3,FALSE),Cuenta,VLOOKUP(D$1,Data!$AP:$AR,2,FALSE))+SUMIFS(FX,Fecha,$A751,Linea,VLOOKUP(D$1,Data!$AP:$AR,3,FALSE),Cuenta,VLOOKUP(D$1,Data!$AP:$AR,2,FALSE))+D750,"")</f>
        <v/>
      </c>
      <c r="E751" s="3" t="str">
        <f>IF(AND($A751&lt;&gt;"",E$1&lt;&gt;""),SUMIFS(VM,Fecha,$A751,Linea,VLOOKUP(E$1,Data!$AP:$AR,3,FALSE),Cuenta,VLOOKUP(E$1,Data!$AP:$AR,2,FALSE))+SUMIFS(FX,Fecha,$A751,Linea,VLOOKUP(E$1,Data!$AP:$AR,3,FALSE),Cuenta,VLOOKUP(E$1,Data!$AP:$AR,2,FALSE))+E750,"")</f>
        <v/>
      </c>
      <c r="F751" s="3" t="str">
        <f>IF(AND($A751&lt;&gt;"",F$1&lt;&gt;""),SUMIFS(VM,Fecha,$A751,Linea,VLOOKUP(F$1,Data!$AP:$AR,3,FALSE),Cuenta,VLOOKUP(F$1,Data!$AP:$AR,2,FALSE))+SUMIFS(FX,Fecha,$A751,Linea,VLOOKUP(F$1,Data!$AP:$AR,3,FALSE),Cuenta,VLOOKUP(F$1,Data!$AP:$AR,2,FALSE))+F750,"")</f>
        <v/>
      </c>
      <c r="G751" s="3" t="str">
        <f>IF(AND($A751&lt;&gt;"",G$1&lt;&gt;""),SUMIFS(VM,Fecha,$A751,Linea,VLOOKUP(G$1,Data!$AP:$AR,3,FALSE),Cuenta,VLOOKUP(G$1,Data!$AP:$AR,2,FALSE))+SUMIFS(FX,Fecha,$A751,Linea,VLOOKUP(G$1,Data!$AP:$AR,3,FALSE),Cuenta,VLOOKUP(G$1,Data!$AP:$AR,2,FALSE))+G750,"")</f>
        <v/>
      </c>
      <c r="H751" s="3" t="str">
        <f>IF(AND($A751&lt;&gt;"",H$1&lt;&gt;""),SUMIFS(VM,Fecha,$A751,Linea,VLOOKUP(H$1,Data!$AP:$AR,3,FALSE),Cuenta,VLOOKUP(H$1,Data!$AP:$AR,2,FALSE))+SUMIFS(FX,Fecha,$A751,Linea,VLOOKUP(H$1,Data!$AP:$AR,3,FALSE),Cuenta,VLOOKUP(H$1,Data!$AP:$AR,2,FALSE))+H750,"")</f>
        <v/>
      </c>
      <c r="I751" s="3" t="str">
        <f>IF(AND($A751&lt;&gt;"",I$1&lt;&gt;""),SUMIFS(VM,Fecha,$A751,Linea,VLOOKUP(I$1,Data!$AP:$AR,3,FALSE),Cuenta,VLOOKUP(I$1,Data!$AP:$AR,2,FALSE))+SUMIFS(FX,Fecha,$A751,Linea,VLOOKUP(I$1,Data!$AP:$AR,3,FALSE),Cuenta,VLOOKUP(I$1,Data!$AP:$AR,2,FALSE))+I750,"")</f>
        <v/>
      </c>
      <c r="J751" s="3" t="str">
        <f>IF(AND($A751&lt;&gt;"",J$1&lt;&gt;""),SUMIFS(VM,Fecha,$A751,Linea,VLOOKUP(J$1,Data!$AP:$AR,3,FALSE),Cuenta,VLOOKUP(J$1,Data!$AP:$AR,2,FALSE))+SUMIFS(FX,Fecha,$A751,Linea,VLOOKUP(J$1,Data!$AP:$AR,3,FALSE),Cuenta,VLOOKUP(J$1,Data!$AP:$AR,2,FALSE))+J750,"")</f>
        <v/>
      </c>
      <c r="K751" s="3" t="str">
        <f>IF(AND($A751&lt;&gt;"",K$1&lt;&gt;""),SUMIFS(VM,Fecha,$A751,Linea,VLOOKUP(K$1,Data!$AP:$AR,3,FALSE),Cuenta,VLOOKUP(K$1,Data!$AP:$AR,2,FALSE))+SUMIFS(FX,Fecha,$A751,Linea,VLOOKUP(K$1,Data!$AP:$AR,3,FALSE),Cuenta,VLOOKUP(K$1,Data!$AP:$AR,2,FALSE))+K750,"")</f>
        <v/>
      </c>
      <c r="L751" s="3" t="str">
        <f>IF(AND($A751&lt;&gt;"",L$1&lt;&gt;""),SUMIFS(VM,Fecha,$A751,Linea,VLOOKUP(L$1,Data!$AP:$AR,3,FALSE),Cuenta,VLOOKUP(L$1,Data!$AP:$AR,2,FALSE))+SUMIFS(FX,Fecha,$A751,Linea,VLOOKUP(L$1,Data!$AP:$AR,3,FALSE),Cuenta,VLOOKUP(L$1,Data!$AP:$AR,2,FALSE))+L750,"")</f>
        <v/>
      </c>
      <c r="M751" s="3" t="str">
        <f>IF(AND($A751&lt;&gt;"",M$1&lt;&gt;""),SUMIFS(VM,Fecha,$A751,Linea,VLOOKUP(M$1,Data!$AP:$AR,3,FALSE),Cuenta,VLOOKUP(M$1,Data!$AP:$AR,2,FALSE))+SUMIFS(FX,Fecha,$A751,Linea,VLOOKUP(M$1,Data!$AP:$AR,3,FALSE),Cuenta,VLOOKUP(M$1,Data!$AP:$AR,2,FALSE))+M750,"")</f>
        <v/>
      </c>
      <c r="N751" s="3" t="str">
        <f>IF(AND($A751&lt;&gt;"",N$1&lt;&gt;""),SUMIFS(VM,Fecha,$A751,Linea,VLOOKUP(N$1,Data!$AP:$AR,3,FALSE),Cuenta,VLOOKUP(N$1,Data!$AP:$AR,2,FALSE))+SUMIFS(FX,Fecha,$A751,Linea,VLOOKUP(N$1,Data!$AP:$AR,3,FALSE),Cuenta,VLOOKUP(N$1,Data!$AP:$AR,2,FALSE))+N750,"")</f>
        <v/>
      </c>
    </row>
    <row r="752" spans="2:14" x14ac:dyDescent="0.25">
      <c r="B752" s="3" t="str">
        <f>IF(AND($A752&lt;&gt;"",B$1&lt;&gt;""),SUMIFS(VM,Fecha,$A752,Linea,VLOOKUP(B$1,Data!$AP:$AR,3,FALSE),Cuenta,VLOOKUP(B$1,Data!$AP:$AR,2,FALSE))+SUMIFS(FX,Fecha,$A752,Linea,VLOOKUP(B$1,Data!$AP:$AR,3,FALSE),Cuenta,VLOOKUP(B$1,Data!$AP:$AR,2,FALSE))+B751,"")</f>
        <v/>
      </c>
      <c r="C752" s="3" t="str">
        <f>IF(AND($A752&lt;&gt;"",C$1&lt;&gt;""),SUMIFS(VM,Fecha,$A752,Linea,VLOOKUP(C$1,Data!$AP:$AR,3,FALSE),Cuenta,VLOOKUP(C$1,Data!$AP:$AR,2,FALSE))+SUMIFS(FX,Fecha,$A752,Linea,VLOOKUP(C$1,Data!$AP:$AR,3,FALSE),Cuenta,VLOOKUP(C$1,Data!$AP:$AR,2,FALSE))+C751,"")</f>
        <v/>
      </c>
      <c r="D752" s="3" t="str">
        <f>IF(AND($A752&lt;&gt;"",D$1&lt;&gt;""),SUMIFS(VM,Fecha,$A752,Linea,VLOOKUP(D$1,Data!$AP:$AR,3,FALSE),Cuenta,VLOOKUP(D$1,Data!$AP:$AR,2,FALSE))+SUMIFS(FX,Fecha,$A752,Linea,VLOOKUP(D$1,Data!$AP:$AR,3,FALSE),Cuenta,VLOOKUP(D$1,Data!$AP:$AR,2,FALSE))+D751,"")</f>
        <v/>
      </c>
      <c r="E752" s="3" t="str">
        <f>IF(AND($A752&lt;&gt;"",E$1&lt;&gt;""),SUMIFS(VM,Fecha,$A752,Linea,VLOOKUP(E$1,Data!$AP:$AR,3,FALSE),Cuenta,VLOOKUP(E$1,Data!$AP:$AR,2,FALSE))+SUMIFS(FX,Fecha,$A752,Linea,VLOOKUP(E$1,Data!$AP:$AR,3,FALSE),Cuenta,VLOOKUP(E$1,Data!$AP:$AR,2,FALSE))+E751,"")</f>
        <v/>
      </c>
      <c r="F752" s="3" t="str">
        <f>IF(AND($A752&lt;&gt;"",F$1&lt;&gt;""),SUMIFS(VM,Fecha,$A752,Linea,VLOOKUP(F$1,Data!$AP:$AR,3,FALSE),Cuenta,VLOOKUP(F$1,Data!$AP:$AR,2,FALSE))+SUMIFS(FX,Fecha,$A752,Linea,VLOOKUP(F$1,Data!$AP:$AR,3,FALSE),Cuenta,VLOOKUP(F$1,Data!$AP:$AR,2,FALSE))+F751,"")</f>
        <v/>
      </c>
      <c r="G752" s="3" t="str">
        <f>IF(AND($A752&lt;&gt;"",G$1&lt;&gt;""),SUMIFS(VM,Fecha,$A752,Linea,VLOOKUP(G$1,Data!$AP:$AR,3,FALSE),Cuenta,VLOOKUP(G$1,Data!$AP:$AR,2,FALSE))+SUMIFS(FX,Fecha,$A752,Linea,VLOOKUP(G$1,Data!$AP:$AR,3,FALSE),Cuenta,VLOOKUP(G$1,Data!$AP:$AR,2,FALSE))+G751,"")</f>
        <v/>
      </c>
      <c r="H752" s="3" t="str">
        <f>IF(AND($A752&lt;&gt;"",H$1&lt;&gt;""),SUMIFS(VM,Fecha,$A752,Linea,VLOOKUP(H$1,Data!$AP:$AR,3,FALSE),Cuenta,VLOOKUP(H$1,Data!$AP:$AR,2,FALSE))+SUMIFS(FX,Fecha,$A752,Linea,VLOOKUP(H$1,Data!$AP:$AR,3,FALSE),Cuenta,VLOOKUP(H$1,Data!$AP:$AR,2,FALSE))+H751,"")</f>
        <v/>
      </c>
      <c r="I752" s="3" t="str">
        <f>IF(AND($A752&lt;&gt;"",I$1&lt;&gt;""),SUMIFS(VM,Fecha,$A752,Linea,VLOOKUP(I$1,Data!$AP:$AR,3,FALSE),Cuenta,VLOOKUP(I$1,Data!$AP:$AR,2,FALSE))+SUMIFS(FX,Fecha,$A752,Linea,VLOOKUP(I$1,Data!$AP:$AR,3,FALSE),Cuenta,VLOOKUP(I$1,Data!$AP:$AR,2,FALSE))+I751,"")</f>
        <v/>
      </c>
      <c r="J752" s="3" t="str">
        <f>IF(AND($A752&lt;&gt;"",J$1&lt;&gt;""),SUMIFS(VM,Fecha,$A752,Linea,VLOOKUP(J$1,Data!$AP:$AR,3,FALSE),Cuenta,VLOOKUP(J$1,Data!$AP:$AR,2,FALSE))+SUMIFS(FX,Fecha,$A752,Linea,VLOOKUP(J$1,Data!$AP:$AR,3,FALSE),Cuenta,VLOOKUP(J$1,Data!$AP:$AR,2,FALSE))+J751,"")</f>
        <v/>
      </c>
      <c r="K752" s="3" t="str">
        <f>IF(AND($A752&lt;&gt;"",K$1&lt;&gt;""),SUMIFS(VM,Fecha,$A752,Linea,VLOOKUP(K$1,Data!$AP:$AR,3,FALSE),Cuenta,VLOOKUP(K$1,Data!$AP:$AR,2,FALSE))+SUMIFS(FX,Fecha,$A752,Linea,VLOOKUP(K$1,Data!$AP:$AR,3,FALSE),Cuenta,VLOOKUP(K$1,Data!$AP:$AR,2,FALSE))+K751,"")</f>
        <v/>
      </c>
      <c r="L752" s="3" t="str">
        <f>IF(AND($A752&lt;&gt;"",L$1&lt;&gt;""),SUMIFS(VM,Fecha,$A752,Linea,VLOOKUP(L$1,Data!$AP:$AR,3,FALSE),Cuenta,VLOOKUP(L$1,Data!$AP:$AR,2,FALSE))+SUMIFS(FX,Fecha,$A752,Linea,VLOOKUP(L$1,Data!$AP:$AR,3,FALSE),Cuenta,VLOOKUP(L$1,Data!$AP:$AR,2,FALSE))+L751,"")</f>
        <v/>
      </c>
      <c r="M752" s="3" t="str">
        <f>IF(AND($A752&lt;&gt;"",M$1&lt;&gt;""),SUMIFS(VM,Fecha,$A752,Linea,VLOOKUP(M$1,Data!$AP:$AR,3,FALSE),Cuenta,VLOOKUP(M$1,Data!$AP:$AR,2,FALSE))+SUMIFS(FX,Fecha,$A752,Linea,VLOOKUP(M$1,Data!$AP:$AR,3,FALSE),Cuenta,VLOOKUP(M$1,Data!$AP:$AR,2,FALSE))+M751,"")</f>
        <v/>
      </c>
      <c r="N752" s="3" t="str">
        <f>IF(AND($A752&lt;&gt;"",N$1&lt;&gt;""),SUMIFS(VM,Fecha,$A752,Linea,VLOOKUP(N$1,Data!$AP:$AR,3,FALSE),Cuenta,VLOOKUP(N$1,Data!$AP:$AR,2,FALSE))+SUMIFS(FX,Fecha,$A752,Linea,VLOOKUP(N$1,Data!$AP:$AR,3,FALSE),Cuenta,VLOOKUP(N$1,Data!$AP:$AR,2,FALSE))+N751,"")</f>
        <v/>
      </c>
    </row>
    <row r="753" spans="2:14" x14ac:dyDescent="0.25">
      <c r="B753" s="3" t="str">
        <f>IF(AND($A753&lt;&gt;"",B$1&lt;&gt;""),SUMIFS(VM,Fecha,$A753,Linea,VLOOKUP(B$1,Data!$AP:$AR,3,FALSE),Cuenta,VLOOKUP(B$1,Data!$AP:$AR,2,FALSE))+SUMIFS(FX,Fecha,$A753,Linea,VLOOKUP(B$1,Data!$AP:$AR,3,FALSE),Cuenta,VLOOKUP(B$1,Data!$AP:$AR,2,FALSE))+B752,"")</f>
        <v/>
      </c>
      <c r="C753" s="3" t="str">
        <f>IF(AND($A753&lt;&gt;"",C$1&lt;&gt;""),SUMIFS(VM,Fecha,$A753,Linea,VLOOKUP(C$1,Data!$AP:$AR,3,FALSE),Cuenta,VLOOKUP(C$1,Data!$AP:$AR,2,FALSE))+SUMIFS(FX,Fecha,$A753,Linea,VLOOKUP(C$1,Data!$AP:$AR,3,FALSE),Cuenta,VLOOKUP(C$1,Data!$AP:$AR,2,FALSE))+C752,"")</f>
        <v/>
      </c>
      <c r="D753" s="3" t="str">
        <f>IF(AND($A753&lt;&gt;"",D$1&lt;&gt;""),SUMIFS(VM,Fecha,$A753,Linea,VLOOKUP(D$1,Data!$AP:$AR,3,FALSE),Cuenta,VLOOKUP(D$1,Data!$AP:$AR,2,FALSE))+SUMIFS(FX,Fecha,$A753,Linea,VLOOKUP(D$1,Data!$AP:$AR,3,FALSE),Cuenta,VLOOKUP(D$1,Data!$AP:$AR,2,FALSE))+D752,"")</f>
        <v/>
      </c>
      <c r="E753" s="3" t="str">
        <f>IF(AND($A753&lt;&gt;"",E$1&lt;&gt;""),SUMIFS(VM,Fecha,$A753,Linea,VLOOKUP(E$1,Data!$AP:$AR,3,FALSE),Cuenta,VLOOKUP(E$1,Data!$AP:$AR,2,FALSE))+SUMIFS(FX,Fecha,$A753,Linea,VLOOKUP(E$1,Data!$AP:$AR,3,FALSE),Cuenta,VLOOKUP(E$1,Data!$AP:$AR,2,FALSE))+E752,"")</f>
        <v/>
      </c>
      <c r="F753" s="3" t="str">
        <f>IF(AND($A753&lt;&gt;"",F$1&lt;&gt;""),SUMIFS(VM,Fecha,$A753,Linea,VLOOKUP(F$1,Data!$AP:$AR,3,FALSE),Cuenta,VLOOKUP(F$1,Data!$AP:$AR,2,FALSE))+SUMIFS(FX,Fecha,$A753,Linea,VLOOKUP(F$1,Data!$AP:$AR,3,FALSE),Cuenta,VLOOKUP(F$1,Data!$AP:$AR,2,FALSE))+F752,"")</f>
        <v/>
      </c>
      <c r="G753" s="3" t="str">
        <f>IF(AND($A753&lt;&gt;"",G$1&lt;&gt;""),SUMIFS(VM,Fecha,$A753,Linea,VLOOKUP(G$1,Data!$AP:$AR,3,FALSE),Cuenta,VLOOKUP(G$1,Data!$AP:$AR,2,FALSE))+SUMIFS(FX,Fecha,$A753,Linea,VLOOKUP(G$1,Data!$AP:$AR,3,FALSE),Cuenta,VLOOKUP(G$1,Data!$AP:$AR,2,FALSE))+G752,"")</f>
        <v/>
      </c>
      <c r="H753" s="3" t="str">
        <f>IF(AND($A753&lt;&gt;"",H$1&lt;&gt;""),SUMIFS(VM,Fecha,$A753,Linea,VLOOKUP(H$1,Data!$AP:$AR,3,FALSE),Cuenta,VLOOKUP(H$1,Data!$AP:$AR,2,FALSE))+SUMIFS(FX,Fecha,$A753,Linea,VLOOKUP(H$1,Data!$AP:$AR,3,FALSE),Cuenta,VLOOKUP(H$1,Data!$AP:$AR,2,FALSE))+H752,"")</f>
        <v/>
      </c>
      <c r="I753" s="3" t="str">
        <f>IF(AND($A753&lt;&gt;"",I$1&lt;&gt;""),SUMIFS(VM,Fecha,$A753,Linea,VLOOKUP(I$1,Data!$AP:$AR,3,FALSE),Cuenta,VLOOKUP(I$1,Data!$AP:$AR,2,FALSE))+SUMIFS(FX,Fecha,$A753,Linea,VLOOKUP(I$1,Data!$AP:$AR,3,FALSE),Cuenta,VLOOKUP(I$1,Data!$AP:$AR,2,FALSE))+I752,"")</f>
        <v/>
      </c>
      <c r="J753" s="3" t="str">
        <f>IF(AND($A753&lt;&gt;"",J$1&lt;&gt;""),SUMIFS(VM,Fecha,$A753,Linea,VLOOKUP(J$1,Data!$AP:$AR,3,FALSE),Cuenta,VLOOKUP(J$1,Data!$AP:$AR,2,FALSE))+SUMIFS(FX,Fecha,$A753,Linea,VLOOKUP(J$1,Data!$AP:$AR,3,FALSE),Cuenta,VLOOKUP(J$1,Data!$AP:$AR,2,FALSE))+J752,"")</f>
        <v/>
      </c>
      <c r="K753" s="3" t="str">
        <f>IF(AND($A753&lt;&gt;"",K$1&lt;&gt;""),SUMIFS(VM,Fecha,$A753,Linea,VLOOKUP(K$1,Data!$AP:$AR,3,FALSE),Cuenta,VLOOKUP(K$1,Data!$AP:$AR,2,FALSE))+SUMIFS(FX,Fecha,$A753,Linea,VLOOKUP(K$1,Data!$AP:$AR,3,FALSE),Cuenta,VLOOKUP(K$1,Data!$AP:$AR,2,FALSE))+K752,"")</f>
        <v/>
      </c>
      <c r="L753" s="3" t="str">
        <f>IF(AND($A753&lt;&gt;"",L$1&lt;&gt;""),SUMIFS(VM,Fecha,$A753,Linea,VLOOKUP(L$1,Data!$AP:$AR,3,FALSE),Cuenta,VLOOKUP(L$1,Data!$AP:$AR,2,FALSE))+SUMIFS(FX,Fecha,$A753,Linea,VLOOKUP(L$1,Data!$AP:$AR,3,FALSE),Cuenta,VLOOKUP(L$1,Data!$AP:$AR,2,FALSE))+L752,"")</f>
        <v/>
      </c>
      <c r="M753" s="3" t="str">
        <f>IF(AND($A753&lt;&gt;"",M$1&lt;&gt;""),SUMIFS(VM,Fecha,$A753,Linea,VLOOKUP(M$1,Data!$AP:$AR,3,FALSE),Cuenta,VLOOKUP(M$1,Data!$AP:$AR,2,FALSE))+SUMIFS(FX,Fecha,$A753,Linea,VLOOKUP(M$1,Data!$AP:$AR,3,FALSE),Cuenta,VLOOKUP(M$1,Data!$AP:$AR,2,FALSE))+M752,"")</f>
        <v/>
      </c>
      <c r="N753" s="3" t="str">
        <f>IF(AND($A753&lt;&gt;"",N$1&lt;&gt;""),SUMIFS(VM,Fecha,$A753,Linea,VLOOKUP(N$1,Data!$AP:$AR,3,FALSE),Cuenta,VLOOKUP(N$1,Data!$AP:$AR,2,FALSE))+SUMIFS(FX,Fecha,$A753,Linea,VLOOKUP(N$1,Data!$AP:$AR,3,FALSE),Cuenta,VLOOKUP(N$1,Data!$AP:$AR,2,FALSE))+N752,"")</f>
        <v/>
      </c>
    </row>
    <row r="754" spans="2:14" x14ac:dyDescent="0.25">
      <c r="B754" s="3" t="str">
        <f>IF(AND($A754&lt;&gt;"",B$1&lt;&gt;""),SUMIFS(VM,Fecha,$A754,Linea,VLOOKUP(B$1,Data!$AP:$AR,3,FALSE),Cuenta,VLOOKUP(B$1,Data!$AP:$AR,2,FALSE))+SUMIFS(FX,Fecha,$A754,Linea,VLOOKUP(B$1,Data!$AP:$AR,3,FALSE),Cuenta,VLOOKUP(B$1,Data!$AP:$AR,2,FALSE))+B753,"")</f>
        <v/>
      </c>
      <c r="C754" s="3" t="str">
        <f>IF(AND($A754&lt;&gt;"",C$1&lt;&gt;""),SUMIFS(VM,Fecha,$A754,Linea,VLOOKUP(C$1,Data!$AP:$AR,3,FALSE),Cuenta,VLOOKUP(C$1,Data!$AP:$AR,2,FALSE))+SUMIFS(FX,Fecha,$A754,Linea,VLOOKUP(C$1,Data!$AP:$AR,3,FALSE),Cuenta,VLOOKUP(C$1,Data!$AP:$AR,2,FALSE))+C753,"")</f>
        <v/>
      </c>
      <c r="D754" s="3" t="str">
        <f>IF(AND($A754&lt;&gt;"",D$1&lt;&gt;""),SUMIFS(VM,Fecha,$A754,Linea,VLOOKUP(D$1,Data!$AP:$AR,3,FALSE),Cuenta,VLOOKUP(D$1,Data!$AP:$AR,2,FALSE))+SUMIFS(FX,Fecha,$A754,Linea,VLOOKUP(D$1,Data!$AP:$AR,3,FALSE),Cuenta,VLOOKUP(D$1,Data!$AP:$AR,2,FALSE))+D753,"")</f>
        <v/>
      </c>
      <c r="E754" s="3" t="str">
        <f>IF(AND($A754&lt;&gt;"",E$1&lt;&gt;""),SUMIFS(VM,Fecha,$A754,Linea,VLOOKUP(E$1,Data!$AP:$AR,3,FALSE),Cuenta,VLOOKUP(E$1,Data!$AP:$AR,2,FALSE))+SUMIFS(FX,Fecha,$A754,Linea,VLOOKUP(E$1,Data!$AP:$AR,3,FALSE),Cuenta,VLOOKUP(E$1,Data!$AP:$AR,2,FALSE))+E753,"")</f>
        <v/>
      </c>
      <c r="F754" s="3" t="str">
        <f>IF(AND($A754&lt;&gt;"",F$1&lt;&gt;""),SUMIFS(VM,Fecha,$A754,Linea,VLOOKUP(F$1,Data!$AP:$AR,3,FALSE),Cuenta,VLOOKUP(F$1,Data!$AP:$AR,2,FALSE))+SUMIFS(FX,Fecha,$A754,Linea,VLOOKUP(F$1,Data!$AP:$AR,3,FALSE),Cuenta,VLOOKUP(F$1,Data!$AP:$AR,2,FALSE))+F753,"")</f>
        <v/>
      </c>
      <c r="G754" s="3" t="str">
        <f>IF(AND($A754&lt;&gt;"",G$1&lt;&gt;""),SUMIFS(VM,Fecha,$A754,Linea,VLOOKUP(G$1,Data!$AP:$AR,3,FALSE),Cuenta,VLOOKUP(G$1,Data!$AP:$AR,2,FALSE))+SUMIFS(FX,Fecha,$A754,Linea,VLOOKUP(G$1,Data!$AP:$AR,3,FALSE),Cuenta,VLOOKUP(G$1,Data!$AP:$AR,2,FALSE))+G753,"")</f>
        <v/>
      </c>
      <c r="H754" s="3" t="str">
        <f>IF(AND($A754&lt;&gt;"",H$1&lt;&gt;""),SUMIFS(VM,Fecha,$A754,Linea,VLOOKUP(H$1,Data!$AP:$AR,3,FALSE),Cuenta,VLOOKUP(H$1,Data!$AP:$AR,2,FALSE))+SUMIFS(FX,Fecha,$A754,Linea,VLOOKUP(H$1,Data!$AP:$AR,3,FALSE),Cuenta,VLOOKUP(H$1,Data!$AP:$AR,2,FALSE))+H753,"")</f>
        <v/>
      </c>
      <c r="I754" s="3" t="str">
        <f>IF(AND($A754&lt;&gt;"",I$1&lt;&gt;""),SUMIFS(VM,Fecha,$A754,Linea,VLOOKUP(I$1,Data!$AP:$AR,3,FALSE),Cuenta,VLOOKUP(I$1,Data!$AP:$AR,2,FALSE))+SUMIFS(FX,Fecha,$A754,Linea,VLOOKUP(I$1,Data!$AP:$AR,3,FALSE),Cuenta,VLOOKUP(I$1,Data!$AP:$AR,2,FALSE))+I753,"")</f>
        <v/>
      </c>
      <c r="J754" s="3" t="str">
        <f>IF(AND($A754&lt;&gt;"",J$1&lt;&gt;""),SUMIFS(VM,Fecha,$A754,Linea,VLOOKUP(J$1,Data!$AP:$AR,3,FALSE),Cuenta,VLOOKUP(J$1,Data!$AP:$AR,2,FALSE))+SUMIFS(FX,Fecha,$A754,Linea,VLOOKUP(J$1,Data!$AP:$AR,3,FALSE),Cuenta,VLOOKUP(J$1,Data!$AP:$AR,2,FALSE))+J753,"")</f>
        <v/>
      </c>
      <c r="K754" s="3" t="str">
        <f>IF(AND($A754&lt;&gt;"",K$1&lt;&gt;""),SUMIFS(VM,Fecha,$A754,Linea,VLOOKUP(K$1,Data!$AP:$AR,3,FALSE),Cuenta,VLOOKUP(K$1,Data!$AP:$AR,2,FALSE))+SUMIFS(FX,Fecha,$A754,Linea,VLOOKUP(K$1,Data!$AP:$AR,3,FALSE),Cuenta,VLOOKUP(K$1,Data!$AP:$AR,2,FALSE))+K753,"")</f>
        <v/>
      </c>
      <c r="L754" s="3" t="str">
        <f>IF(AND($A754&lt;&gt;"",L$1&lt;&gt;""),SUMIFS(VM,Fecha,$A754,Linea,VLOOKUP(L$1,Data!$AP:$AR,3,FALSE),Cuenta,VLOOKUP(L$1,Data!$AP:$AR,2,FALSE))+SUMIFS(FX,Fecha,$A754,Linea,VLOOKUP(L$1,Data!$AP:$AR,3,FALSE),Cuenta,VLOOKUP(L$1,Data!$AP:$AR,2,FALSE))+L753,"")</f>
        <v/>
      </c>
      <c r="M754" s="3" t="str">
        <f>IF(AND($A754&lt;&gt;"",M$1&lt;&gt;""),SUMIFS(VM,Fecha,$A754,Linea,VLOOKUP(M$1,Data!$AP:$AR,3,FALSE),Cuenta,VLOOKUP(M$1,Data!$AP:$AR,2,FALSE))+SUMIFS(FX,Fecha,$A754,Linea,VLOOKUP(M$1,Data!$AP:$AR,3,FALSE),Cuenta,VLOOKUP(M$1,Data!$AP:$AR,2,FALSE))+M753,"")</f>
        <v/>
      </c>
      <c r="N754" s="3" t="str">
        <f>IF(AND($A754&lt;&gt;"",N$1&lt;&gt;""),SUMIFS(VM,Fecha,$A754,Linea,VLOOKUP(N$1,Data!$AP:$AR,3,FALSE),Cuenta,VLOOKUP(N$1,Data!$AP:$AR,2,FALSE))+SUMIFS(FX,Fecha,$A754,Linea,VLOOKUP(N$1,Data!$AP:$AR,3,FALSE),Cuenta,VLOOKUP(N$1,Data!$AP:$AR,2,FALSE))+N753,"")</f>
        <v/>
      </c>
    </row>
    <row r="755" spans="2:14" x14ac:dyDescent="0.25">
      <c r="B755" s="3" t="str">
        <f>IF(AND($A755&lt;&gt;"",B$1&lt;&gt;""),SUMIFS(VM,Fecha,$A755,Linea,VLOOKUP(B$1,Data!$AP:$AR,3,FALSE),Cuenta,VLOOKUP(B$1,Data!$AP:$AR,2,FALSE))+SUMIFS(FX,Fecha,$A755,Linea,VLOOKUP(B$1,Data!$AP:$AR,3,FALSE),Cuenta,VLOOKUP(B$1,Data!$AP:$AR,2,FALSE))+B754,"")</f>
        <v/>
      </c>
      <c r="C755" s="3" t="str">
        <f>IF(AND($A755&lt;&gt;"",C$1&lt;&gt;""),SUMIFS(VM,Fecha,$A755,Linea,VLOOKUP(C$1,Data!$AP:$AR,3,FALSE),Cuenta,VLOOKUP(C$1,Data!$AP:$AR,2,FALSE))+SUMIFS(FX,Fecha,$A755,Linea,VLOOKUP(C$1,Data!$AP:$AR,3,FALSE),Cuenta,VLOOKUP(C$1,Data!$AP:$AR,2,FALSE))+C754,"")</f>
        <v/>
      </c>
      <c r="D755" s="3" t="str">
        <f>IF(AND($A755&lt;&gt;"",D$1&lt;&gt;""),SUMIFS(VM,Fecha,$A755,Linea,VLOOKUP(D$1,Data!$AP:$AR,3,FALSE),Cuenta,VLOOKUP(D$1,Data!$AP:$AR,2,FALSE))+SUMIFS(FX,Fecha,$A755,Linea,VLOOKUP(D$1,Data!$AP:$AR,3,FALSE),Cuenta,VLOOKUP(D$1,Data!$AP:$AR,2,FALSE))+D754,"")</f>
        <v/>
      </c>
      <c r="E755" s="3" t="str">
        <f>IF(AND($A755&lt;&gt;"",E$1&lt;&gt;""),SUMIFS(VM,Fecha,$A755,Linea,VLOOKUP(E$1,Data!$AP:$AR,3,FALSE),Cuenta,VLOOKUP(E$1,Data!$AP:$AR,2,FALSE))+SUMIFS(FX,Fecha,$A755,Linea,VLOOKUP(E$1,Data!$AP:$AR,3,FALSE),Cuenta,VLOOKUP(E$1,Data!$AP:$AR,2,FALSE))+E754,"")</f>
        <v/>
      </c>
      <c r="F755" s="3" t="str">
        <f>IF(AND($A755&lt;&gt;"",F$1&lt;&gt;""),SUMIFS(VM,Fecha,$A755,Linea,VLOOKUP(F$1,Data!$AP:$AR,3,FALSE),Cuenta,VLOOKUP(F$1,Data!$AP:$AR,2,FALSE))+SUMIFS(FX,Fecha,$A755,Linea,VLOOKUP(F$1,Data!$AP:$AR,3,FALSE),Cuenta,VLOOKUP(F$1,Data!$AP:$AR,2,FALSE))+F754,"")</f>
        <v/>
      </c>
      <c r="G755" s="3" t="str">
        <f>IF(AND($A755&lt;&gt;"",G$1&lt;&gt;""),SUMIFS(VM,Fecha,$A755,Linea,VLOOKUP(G$1,Data!$AP:$AR,3,FALSE),Cuenta,VLOOKUP(G$1,Data!$AP:$AR,2,FALSE))+SUMIFS(FX,Fecha,$A755,Linea,VLOOKUP(G$1,Data!$AP:$AR,3,FALSE),Cuenta,VLOOKUP(G$1,Data!$AP:$AR,2,FALSE))+G754,"")</f>
        <v/>
      </c>
      <c r="H755" s="3" t="str">
        <f>IF(AND($A755&lt;&gt;"",H$1&lt;&gt;""),SUMIFS(VM,Fecha,$A755,Linea,VLOOKUP(H$1,Data!$AP:$AR,3,FALSE),Cuenta,VLOOKUP(H$1,Data!$AP:$AR,2,FALSE))+SUMIFS(FX,Fecha,$A755,Linea,VLOOKUP(H$1,Data!$AP:$AR,3,FALSE),Cuenta,VLOOKUP(H$1,Data!$AP:$AR,2,FALSE))+H754,"")</f>
        <v/>
      </c>
      <c r="I755" s="3" t="str">
        <f>IF(AND($A755&lt;&gt;"",I$1&lt;&gt;""),SUMIFS(VM,Fecha,$A755,Linea,VLOOKUP(I$1,Data!$AP:$AR,3,FALSE),Cuenta,VLOOKUP(I$1,Data!$AP:$AR,2,FALSE))+SUMIFS(FX,Fecha,$A755,Linea,VLOOKUP(I$1,Data!$AP:$AR,3,FALSE),Cuenta,VLOOKUP(I$1,Data!$AP:$AR,2,FALSE))+I754,"")</f>
        <v/>
      </c>
      <c r="J755" s="3" t="str">
        <f>IF(AND($A755&lt;&gt;"",J$1&lt;&gt;""),SUMIFS(VM,Fecha,$A755,Linea,VLOOKUP(J$1,Data!$AP:$AR,3,FALSE),Cuenta,VLOOKUP(J$1,Data!$AP:$AR,2,FALSE))+SUMIFS(FX,Fecha,$A755,Linea,VLOOKUP(J$1,Data!$AP:$AR,3,FALSE),Cuenta,VLOOKUP(J$1,Data!$AP:$AR,2,FALSE))+J754,"")</f>
        <v/>
      </c>
      <c r="K755" s="3" t="str">
        <f>IF(AND($A755&lt;&gt;"",K$1&lt;&gt;""),SUMIFS(VM,Fecha,$A755,Linea,VLOOKUP(K$1,Data!$AP:$AR,3,FALSE),Cuenta,VLOOKUP(K$1,Data!$AP:$AR,2,FALSE))+SUMIFS(FX,Fecha,$A755,Linea,VLOOKUP(K$1,Data!$AP:$AR,3,FALSE),Cuenta,VLOOKUP(K$1,Data!$AP:$AR,2,FALSE))+K754,"")</f>
        <v/>
      </c>
      <c r="L755" s="3" t="str">
        <f>IF(AND($A755&lt;&gt;"",L$1&lt;&gt;""),SUMIFS(VM,Fecha,$A755,Linea,VLOOKUP(L$1,Data!$AP:$AR,3,FALSE),Cuenta,VLOOKUP(L$1,Data!$AP:$AR,2,FALSE))+SUMIFS(FX,Fecha,$A755,Linea,VLOOKUP(L$1,Data!$AP:$AR,3,FALSE),Cuenta,VLOOKUP(L$1,Data!$AP:$AR,2,FALSE))+L754,"")</f>
        <v/>
      </c>
      <c r="M755" s="3" t="str">
        <f>IF(AND($A755&lt;&gt;"",M$1&lt;&gt;""),SUMIFS(VM,Fecha,$A755,Linea,VLOOKUP(M$1,Data!$AP:$AR,3,FALSE),Cuenta,VLOOKUP(M$1,Data!$AP:$AR,2,FALSE))+SUMIFS(FX,Fecha,$A755,Linea,VLOOKUP(M$1,Data!$AP:$AR,3,FALSE),Cuenta,VLOOKUP(M$1,Data!$AP:$AR,2,FALSE))+M754,"")</f>
        <v/>
      </c>
      <c r="N755" s="3" t="str">
        <f>IF(AND($A755&lt;&gt;"",N$1&lt;&gt;""),SUMIFS(VM,Fecha,$A755,Linea,VLOOKUP(N$1,Data!$AP:$AR,3,FALSE),Cuenta,VLOOKUP(N$1,Data!$AP:$AR,2,FALSE))+SUMIFS(FX,Fecha,$A755,Linea,VLOOKUP(N$1,Data!$AP:$AR,3,FALSE),Cuenta,VLOOKUP(N$1,Data!$AP:$AR,2,FALSE))+N754,"")</f>
        <v/>
      </c>
    </row>
    <row r="756" spans="2:14" x14ac:dyDescent="0.25">
      <c r="B756" s="3" t="str">
        <f>IF(AND($A756&lt;&gt;"",B$1&lt;&gt;""),SUMIFS(VM,Fecha,$A756,Linea,VLOOKUP(B$1,Data!$AP:$AR,3,FALSE),Cuenta,VLOOKUP(B$1,Data!$AP:$AR,2,FALSE))+SUMIFS(FX,Fecha,$A756,Linea,VLOOKUP(B$1,Data!$AP:$AR,3,FALSE),Cuenta,VLOOKUP(B$1,Data!$AP:$AR,2,FALSE))+B755,"")</f>
        <v/>
      </c>
      <c r="C756" s="3" t="str">
        <f>IF(AND($A756&lt;&gt;"",C$1&lt;&gt;""),SUMIFS(VM,Fecha,$A756,Linea,VLOOKUP(C$1,Data!$AP:$AR,3,FALSE),Cuenta,VLOOKUP(C$1,Data!$AP:$AR,2,FALSE))+SUMIFS(FX,Fecha,$A756,Linea,VLOOKUP(C$1,Data!$AP:$AR,3,FALSE),Cuenta,VLOOKUP(C$1,Data!$AP:$AR,2,FALSE))+C755,"")</f>
        <v/>
      </c>
      <c r="D756" s="3" t="str">
        <f>IF(AND($A756&lt;&gt;"",D$1&lt;&gt;""),SUMIFS(VM,Fecha,$A756,Linea,VLOOKUP(D$1,Data!$AP:$AR,3,FALSE),Cuenta,VLOOKUP(D$1,Data!$AP:$AR,2,FALSE))+SUMIFS(FX,Fecha,$A756,Linea,VLOOKUP(D$1,Data!$AP:$AR,3,FALSE),Cuenta,VLOOKUP(D$1,Data!$AP:$AR,2,FALSE))+D755,"")</f>
        <v/>
      </c>
      <c r="E756" s="3" t="str">
        <f>IF(AND($A756&lt;&gt;"",E$1&lt;&gt;""),SUMIFS(VM,Fecha,$A756,Linea,VLOOKUP(E$1,Data!$AP:$AR,3,FALSE),Cuenta,VLOOKUP(E$1,Data!$AP:$AR,2,FALSE))+SUMIFS(FX,Fecha,$A756,Linea,VLOOKUP(E$1,Data!$AP:$AR,3,FALSE),Cuenta,VLOOKUP(E$1,Data!$AP:$AR,2,FALSE))+E755,"")</f>
        <v/>
      </c>
      <c r="F756" s="3" t="str">
        <f>IF(AND($A756&lt;&gt;"",F$1&lt;&gt;""),SUMIFS(VM,Fecha,$A756,Linea,VLOOKUP(F$1,Data!$AP:$AR,3,FALSE),Cuenta,VLOOKUP(F$1,Data!$AP:$AR,2,FALSE))+SUMIFS(FX,Fecha,$A756,Linea,VLOOKUP(F$1,Data!$AP:$AR,3,FALSE),Cuenta,VLOOKUP(F$1,Data!$AP:$AR,2,FALSE))+F755,"")</f>
        <v/>
      </c>
      <c r="G756" s="3" t="str">
        <f>IF(AND($A756&lt;&gt;"",G$1&lt;&gt;""),SUMIFS(VM,Fecha,$A756,Linea,VLOOKUP(G$1,Data!$AP:$AR,3,FALSE),Cuenta,VLOOKUP(G$1,Data!$AP:$AR,2,FALSE))+SUMIFS(FX,Fecha,$A756,Linea,VLOOKUP(G$1,Data!$AP:$AR,3,FALSE),Cuenta,VLOOKUP(G$1,Data!$AP:$AR,2,FALSE))+G755,"")</f>
        <v/>
      </c>
      <c r="H756" s="3" t="str">
        <f>IF(AND($A756&lt;&gt;"",H$1&lt;&gt;""),SUMIFS(VM,Fecha,$A756,Linea,VLOOKUP(H$1,Data!$AP:$AR,3,FALSE),Cuenta,VLOOKUP(H$1,Data!$AP:$AR,2,FALSE))+SUMIFS(FX,Fecha,$A756,Linea,VLOOKUP(H$1,Data!$AP:$AR,3,FALSE),Cuenta,VLOOKUP(H$1,Data!$AP:$AR,2,FALSE))+H755,"")</f>
        <v/>
      </c>
      <c r="I756" s="3" t="str">
        <f>IF(AND($A756&lt;&gt;"",I$1&lt;&gt;""),SUMIFS(VM,Fecha,$A756,Linea,VLOOKUP(I$1,Data!$AP:$AR,3,FALSE),Cuenta,VLOOKUP(I$1,Data!$AP:$AR,2,FALSE))+SUMIFS(FX,Fecha,$A756,Linea,VLOOKUP(I$1,Data!$AP:$AR,3,FALSE),Cuenta,VLOOKUP(I$1,Data!$AP:$AR,2,FALSE))+I755,"")</f>
        <v/>
      </c>
      <c r="J756" s="3" t="str">
        <f>IF(AND($A756&lt;&gt;"",J$1&lt;&gt;""),SUMIFS(VM,Fecha,$A756,Linea,VLOOKUP(J$1,Data!$AP:$AR,3,FALSE),Cuenta,VLOOKUP(J$1,Data!$AP:$AR,2,FALSE))+SUMIFS(FX,Fecha,$A756,Linea,VLOOKUP(J$1,Data!$AP:$AR,3,FALSE),Cuenta,VLOOKUP(J$1,Data!$AP:$AR,2,FALSE))+J755,"")</f>
        <v/>
      </c>
      <c r="K756" s="3" t="str">
        <f>IF(AND($A756&lt;&gt;"",K$1&lt;&gt;""),SUMIFS(VM,Fecha,$A756,Linea,VLOOKUP(K$1,Data!$AP:$AR,3,FALSE),Cuenta,VLOOKUP(K$1,Data!$AP:$AR,2,FALSE))+SUMIFS(FX,Fecha,$A756,Linea,VLOOKUP(K$1,Data!$AP:$AR,3,FALSE),Cuenta,VLOOKUP(K$1,Data!$AP:$AR,2,FALSE))+K755,"")</f>
        <v/>
      </c>
      <c r="L756" s="3" t="str">
        <f>IF(AND($A756&lt;&gt;"",L$1&lt;&gt;""),SUMIFS(VM,Fecha,$A756,Linea,VLOOKUP(L$1,Data!$AP:$AR,3,FALSE),Cuenta,VLOOKUP(L$1,Data!$AP:$AR,2,FALSE))+SUMIFS(FX,Fecha,$A756,Linea,VLOOKUP(L$1,Data!$AP:$AR,3,FALSE),Cuenta,VLOOKUP(L$1,Data!$AP:$AR,2,FALSE))+L755,"")</f>
        <v/>
      </c>
      <c r="M756" s="3" t="str">
        <f>IF(AND($A756&lt;&gt;"",M$1&lt;&gt;""),SUMIFS(VM,Fecha,$A756,Linea,VLOOKUP(M$1,Data!$AP:$AR,3,FALSE),Cuenta,VLOOKUP(M$1,Data!$AP:$AR,2,FALSE))+SUMIFS(FX,Fecha,$A756,Linea,VLOOKUP(M$1,Data!$AP:$AR,3,FALSE),Cuenta,VLOOKUP(M$1,Data!$AP:$AR,2,FALSE))+M755,"")</f>
        <v/>
      </c>
      <c r="N756" s="3" t="str">
        <f>IF(AND($A756&lt;&gt;"",N$1&lt;&gt;""),SUMIFS(VM,Fecha,$A756,Linea,VLOOKUP(N$1,Data!$AP:$AR,3,FALSE),Cuenta,VLOOKUP(N$1,Data!$AP:$AR,2,FALSE))+SUMIFS(FX,Fecha,$A756,Linea,VLOOKUP(N$1,Data!$AP:$AR,3,FALSE),Cuenta,VLOOKUP(N$1,Data!$AP:$AR,2,FALSE))+N755,"")</f>
        <v/>
      </c>
    </row>
    <row r="757" spans="2:14" x14ac:dyDescent="0.25">
      <c r="B757" s="3" t="str">
        <f>IF(AND($A757&lt;&gt;"",B$1&lt;&gt;""),SUMIFS(VM,Fecha,$A757,Linea,VLOOKUP(B$1,Data!$AP:$AR,3,FALSE),Cuenta,VLOOKUP(B$1,Data!$AP:$AR,2,FALSE))+SUMIFS(FX,Fecha,$A757,Linea,VLOOKUP(B$1,Data!$AP:$AR,3,FALSE),Cuenta,VLOOKUP(B$1,Data!$AP:$AR,2,FALSE))+B756,"")</f>
        <v/>
      </c>
      <c r="C757" s="3" t="str">
        <f>IF(AND($A757&lt;&gt;"",C$1&lt;&gt;""),SUMIFS(VM,Fecha,$A757,Linea,VLOOKUP(C$1,Data!$AP:$AR,3,FALSE),Cuenta,VLOOKUP(C$1,Data!$AP:$AR,2,FALSE))+SUMIFS(FX,Fecha,$A757,Linea,VLOOKUP(C$1,Data!$AP:$AR,3,FALSE),Cuenta,VLOOKUP(C$1,Data!$AP:$AR,2,FALSE))+C756,"")</f>
        <v/>
      </c>
      <c r="D757" s="3" t="str">
        <f>IF(AND($A757&lt;&gt;"",D$1&lt;&gt;""),SUMIFS(VM,Fecha,$A757,Linea,VLOOKUP(D$1,Data!$AP:$AR,3,FALSE),Cuenta,VLOOKUP(D$1,Data!$AP:$AR,2,FALSE))+SUMIFS(FX,Fecha,$A757,Linea,VLOOKUP(D$1,Data!$AP:$AR,3,FALSE),Cuenta,VLOOKUP(D$1,Data!$AP:$AR,2,FALSE))+D756,"")</f>
        <v/>
      </c>
      <c r="E757" s="3" t="str">
        <f>IF(AND($A757&lt;&gt;"",E$1&lt;&gt;""),SUMIFS(VM,Fecha,$A757,Linea,VLOOKUP(E$1,Data!$AP:$AR,3,FALSE),Cuenta,VLOOKUP(E$1,Data!$AP:$AR,2,FALSE))+SUMIFS(FX,Fecha,$A757,Linea,VLOOKUP(E$1,Data!$AP:$AR,3,FALSE),Cuenta,VLOOKUP(E$1,Data!$AP:$AR,2,FALSE))+E756,"")</f>
        <v/>
      </c>
      <c r="F757" s="3" t="str">
        <f>IF(AND($A757&lt;&gt;"",F$1&lt;&gt;""),SUMIFS(VM,Fecha,$A757,Linea,VLOOKUP(F$1,Data!$AP:$AR,3,FALSE),Cuenta,VLOOKUP(F$1,Data!$AP:$AR,2,FALSE))+SUMIFS(FX,Fecha,$A757,Linea,VLOOKUP(F$1,Data!$AP:$AR,3,FALSE),Cuenta,VLOOKUP(F$1,Data!$AP:$AR,2,FALSE))+F756,"")</f>
        <v/>
      </c>
      <c r="G757" s="3" t="str">
        <f>IF(AND($A757&lt;&gt;"",G$1&lt;&gt;""),SUMIFS(VM,Fecha,$A757,Linea,VLOOKUP(G$1,Data!$AP:$AR,3,FALSE),Cuenta,VLOOKUP(G$1,Data!$AP:$AR,2,FALSE))+SUMIFS(FX,Fecha,$A757,Linea,VLOOKUP(G$1,Data!$AP:$AR,3,FALSE),Cuenta,VLOOKUP(G$1,Data!$AP:$AR,2,FALSE))+G756,"")</f>
        <v/>
      </c>
      <c r="H757" s="3" t="str">
        <f>IF(AND($A757&lt;&gt;"",H$1&lt;&gt;""),SUMIFS(VM,Fecha,$A757,Linea,VLOOKUP(H$1,Data!$AP:$AR,3,FALSE),Cuenta,VLOOKUP(H$1,Data!$AP:$AR,2,FALSE))+SUMIFS(FX,Fecha,$A757,Linea,VLOOKUP(H$1,Data!$AP:$AR,3,FALSE),Cuenta,VLOOKUP(H$1,Data!$AP:$AR,2,FALSE))+H756,"")</f>
        <v/>
      </c>
      <c r="I757" s="3" t="str">
        <f>IF(AND($A757&lt;&gt;"",I$1&lt;&gt;""),SUMIFS(VM,Fecha,$A757,Linea,VLOOKUP(I$1,Data!$AP:$AR,3,FALSE),Cuenta,VLOOKUP(I$1,Data!$AP:$AR,2,FALSE))+SUMIFS(FX,Fecha,$A757,Linea,VLOOKUP(I$1,Data!$AP:$AR,3,FALSE),Cuenta,VLOOKUP(I$1,Data!$AP:$AR,2,FALSE))+I756,"")</f>
        <v/>
      </c>
      <c r="J757" s="3" t="str">
        <f>IF(AND($A757&lt;&gt;"",J$1&lt;&gt;""),SUMIFS(VM,Fecha,$A757,Linea,VLOOKUP(J$1,Data!$AP:$AR,3,FALSE),Cuenta,VLOOKUP(J$1,Data!$AP:$AR,2,FALSE))+SUMIFS(FX,Fecha,$A757,Linea,VLOOKUP(J$1,Data!$AP:$AR,3,FALSE),Cuenta,VLOOKUP(J$1,Data!$AP:$AR,2,FALSE))+J756,"")</f>
        <v/>
      </c>
      <c r="K757" s="3" t="str">
        <f>IF(AND($A757&lt;&gt;"",K$1&lt;&gt;""),SUMIFS(VM,Fecha,$A757,Linea,VLOOKUP(K$1,Data!$AP:$AR,3,FALSE),Cuenta,VLOOKUP(K$1,Data!$AP:$AR,2,FALSE))+SUMIFS(FX,Fecha,$A757,Linea,VLOOKUP(K$1,Data!$AP:$AR,3,FALSE),Cuenta,VLOOKUP(K$1,Data!$AP:$AR,2,FALSE))+K756,"")</f>
        <v/>
      </c>
      <c r="L757" s="3" t="str">
        <f>IF(AND($A757&lt;&gt;"",L$1&lt;&gt;""),SUMIFS(VM,Fecha,$A757,Linea,VLOOKUP(L$1,Data!$AP:$AR,3,FALSE),Cuenta,VLOOKUP(L$1,Data!$AP:$AR,2,FALSE))+SUMIFS(FX,Fecha,$A757,Linea,VLOOKUP(L$1,Data!$AP:$AR,3,FALSE),Cuenta,VLOOKUP(L$1,Data!$AP:$AR,2,FALSE))+L756,"")</f>
        <v/>
      </c>
      <c r="M757" s="3" t="str">
        <f>IF(AND($A757&lt;&gt;"",M$1&lt;&gt;""),SUMIFS(VM,Fecha,$A757,Linea,VLOOKUP(M$1,Data!$AP:$AR,3,FALSE),Cuenta,VLOOKUP(M$1,Data!$AP:$AR,2,FALSE))+SUMIFS(FX,Fecha,$A757,Linea,VLOOKUP(M$1,Data!$AP:$AR,3,FALSE),Cuenta,VLOOKUP(M$1,Data!$AP:$AR,2,FALSE))+M756,"")</f>
        <v/>
      </c>
      <c r="N757" s="3" t="str">
        <f>IF(AND($A757&lt;&gt;"",N$1&lt;&gt;""),SUMIFS(VM,Fecha,$A757,Linea,VLOOKUP(N$1,Data!$AP:$AR,3,FALSE),Cuenta,VLOOKUP(N$1,Data!$AP:$AR,2,FALSE))+SUMIFS(FX,Fecha,$A757,Linea,VLOOKUP(N$1,Data!$AP:$AR,3,FALSE),Cuenta,VLOOKUP(N$1,Data!$AP:$AR,2,FALSE))+N756,"")</f>
        <v/>
      </c>
    </row>
    <row r="758" spans="2:14" x14ac:dyDescent="0.25">
      <c r="B758" s="3" t="str">
        <f>IF(AND($A758&lt;&gt;"",B$1&lt;&gt;""),SUMIFS(VM,Fecha,$A758,Linea,VLOOKUP(B$1,Data!$AP:$AR,3,FALSE),Cuenta,VLOOKUP(B$1,Data!$AP:$AR,2,FALSE))+SUMIFS(FX,Fecha,$A758,Linea,VLOOKUP(B$1,Data!$AP:$AR,3,FALSE),Cuenta,VLOOKUP(B$1,Data!$AP:$AR,2,FALSE))+B757,"")</f>
        <v/>
      </c>
      <c r="C758" s="3" t="str">
        <f>IF(AND($A758&lt;&gt;"",C$1&lt;&gt;""),SUMIFS(VM,Fecha,$A758,Linea,VLOOKUP(C$1,Data!$AP:$AR,3,FALSE),Cuenta,VLOOKUP(C$1,Data!$AP:$AR,2,FALSE))+SUMIFS(FX,Fecha,$A758,Linea,VLOOKUP(C$1,Data!$AP:$AR,3,FALSE),Cuenta,VLOOKUP(C$1,Data!$AP:$AR,2,FALSE))+C757,"")</f>
        <v/>
      </c>
      <c r="D758" s="3" t="str">
        <f>IF(AND($A758&lt;&gt;"",D$1&lt;&gt;""),SUMIFS(VM,Fecha,$A758,Linea,VLOOKUP(D$1,Data!$AP:$AR,3,FALSE),Cuenta,VLOOKUP(D$1,Data!$AP:$AR,2,FALSE))+SUMIFS(FX,Fecha,$A758,Linea,VLOOKUP(D$1,Data!$AP:$AR,3,FALSE),Cuenta,VLOOKUP(D$1,Data!$AP:$AR,2,FALSE))+D757,"")</f>
        <v/>
      </c>
      <c r="E758" s="3" t="str">
        <f>IF(AND($A758&lt;&gt;"",E$1&lt;&gt;""),SUMIFS(VM,Fecha,$A758,Linea,VLOOKUP(E$1,Data!$AP:$AR,3,FALSE),Cuenta,VLOOKUP(E$1,Data!$AP:$AR,2,FALSE))+SUMIFS(FX,Fecha,$A758,Linea,VLOOKUP(E$1,Data!$AP:$AR,3,FALSE),Cuenta,VLOOKUP(E$1,Data!$AP:$AR,2,FALSE))+E757,"")</f>
        <v/>
      </c>
      <c r="F758" s="3" t="str">
        <f>IF(AND($A758&lt;&gt;"",F$1&lt;&gt;""),SUMIFS(VM,Fecha,$A758,Linea,VLOOKUP(F$1,Data!$AP:$AR,3,FALSE),Cuenta,VLOOKUP(F$1,Data!$AP:$AR,2,FALSE))+SUMIFS(FX,Fecha,$A758,Linea,VLOOKUP(F$1,Data!$AP:$AR,3,FALSE),Cuenta,VLOOKUP(F$1,Data!$AP:$AR,2,FALSE))+F757,"")</f>
        <v/>
      </c>
      <c r="G758" s="3" t="str">
        <f>IF(AND($A758&lt;&gt;"",G$1&lt;&gt;""),SUMIFS(VM,Fecha,$A758,Linea,VLOOKUP(G$1,Data!$AP:$AR,3,FALSE),Cuenta,VLOOKUP(G$1,Data!$AP:$AR,2,FALSE))+SUMIFS(FX,Fecha,$A758,Linea,VLOOKUP(G$1,Data!$AP:$AR,3,FALSE),Cuenta,VLOOKUP(G$1,Data!$AP:$AR,2,FALSE))+G757,"")</f>
        <v/>
      </c>
      <c r="H758" s="3" t="str">
        <f>IF(AND($A758&lt;&gt;"",H$1&lt;&gt;""),SUMIFS(VM,Fecha,$A758,Linea,VLOOKUP(H$1,Data!$AP:$AR,3,FALSE),Cuenta,VLOOKUP(H$1,Data!$AP:$AR,2,FALSE))+SUMIFS(FX,Fecha,$A758,Linea,VLOOKUP(H$1,Data!$AP:$AR,3,FALSE),Cuenta,VLOOKUP(H$1,Data!$AP:$AR,2,FALSE))+H757,"")</f>
        <v/>
      </c>
      <c r="I758" s="3" t="str">
        <f>IF(AND($A758&lt;&gt;"",I$1&lt;&gt;""),SUMIFS(VM,Fecha,$A758,Linea,VLOOKUP(I$1,Data!$AP:$AR,3,FALSE),Cuenta,VLOOKUP(I$1,Data!$AP:$AR,2,FALSE))+SUMIFS(FX,Fecha,$A758,Linea,VLOOKUP(I$1,Data!$AP:$AR,3,FALSE),Cuenta,VLOOKUP(I$1,Data!$AP:$AR,2,FALSE))+I757,"")</f>
        <v/>
      </c>
      <c r="J758" s="3" t="str">
        <f>IF(AND($A758&lt;&gt;"",J$1&lt;&gt;""),SUMIFS(VM,Fecha,$A758,Linea,VLOOKUP(J$1,Data!$AP:$AR,3,FALSE),Cuenta,VLOOKUP(J$1,Data!$AP:$AR,2,FALSE))+SUMIFS(FX,Fecha,$A758,Linea,VLOOKUP(J$1,Data!$AP:$AR,3,FALSE),Cuenta,VLOOKUP(J$1,Data!$AP:$AR,2,FALSE))+J757,"")</f>
        <v/>
      </c>
      <c r="K758" s="3" t="str">
        <f>IF(AND($A758&lt;&gt;"",K$1&lt;&gt;""),SUMIFS(VM,Fecha,$A758,Linea,VLOOKUP(K$1,Data!$AP:$AR,3,FALSE),Cuenta,VLOOKUP(K$1,Data!$AP:$AR,2,FALSE))+SUMIFS(FX,Fecha,$A758,Linea,VLOOKUP(K$1,Data!$AP:$AR,3,FALSE),Cuenta,VLOOKUP(K$1,Data!$AP:$AR,2,FALSE))+K757,"")</f>
        <v/>
      </c>
      <c r="L758" s="3" t="str">
        <f>IF(AND($A758&lt;&gt;"",L$1&lt;&gt;""),SUMIFS(VM,Fecha,$A758,Linea,VLOOKUP(L$1,Data!$AP:$AR,3,FALSE),Cuenta,VLOOKUP(L$1,Data!$AP:$AR,2,FALSE))+SUMIFS(FX,Fecha,$A758,Linea,VLOOKUP(L$1,Data!$AP:$AR,3,FALSE),Cuenta,VLOOKUP(L$1,Data!$AP:$AR,2,FALSE))+L757,"")</f>
        <v/>
      </c>
      <c r="M758" s="3" t="str">
        <f>IF(AND($A758&lt;&gt;"",M$1&lt;&gt;""),SUMIFS(VM,Fecha,$A758,Linea,VLOOKUP(M$1,Data!$AP:$AR,3,FALSE),Cuenta,VLOOKUP(M$1,Data!$AP:$AR,2,FALSE))+SUMIFS(FX,Fecha,$A758,Linea,VLOOKUP(M$1,Data!$AP:$AR,3,FALSE),Cuenta,VLOOKUP(M$1,Data!$AP:$AR,2,FALSE))+M757,"")</f>
        <v/>
      </c>
      <c r="N758" s="3" t="str">
        <f>IF(AND($A758&lt;&gt;"",N$1&lt;&gt;""),SUMIFS(VM,Fecha,$A758,Linea,VLOOKUP(N$1,Data!$AP:$AR,3,FALSE),Cuenta,VLOOKUP(N$1,Data!$AP:$AR,2,FALSE))+SUMIFS(FX,Fecha,$A758,Linea,VLOOKUP(N$1,Data!$AP:$AR,3,FALSE),Cuenta,VLOOKUP(N$1,Data!$AP:$AR,2,FALSE))+N757,"")</f>
        <v/>
      </c>
    </row>
    <row r="759" spans="2:14" x14ac:dyDescent="0.25">
      <c r="B759" s="3" t="str">
        <f>IF(AND($A759&lt;&gt;"",B$1&lt;&gt;""),SUMIFS(VM,Fecha,$A759,Linea,VLOOKUP(B$1,Data!$AP:$AR,3,FALSE),Cuenta,VLOOKUP(B$1,Data!$AP:$AR,2,FALSE))+SUMIFS(FX,Fecha,$A759,Linea,VLOOKUP(B$1,Data!$AP:$AR,3,FALSE),Cuenta,VLOOKUP(B$1,Data!$AP:$AR,2,FALSE))+B758,"")</f>
        <v/>
      </c>
      <c r="C759" s="3" t="str">
        <f>IF(AND($A759&lt;&gt;"",C$1&lt;&gt;""),SUMIFS(VM,Fecha,$A759,Linea,VLOOKUP(C$1,Data!$AP:$AR,3,FALSE),Cuenta,VLOOKUP(C$1,Data!$AP:$AR,2,FALSE))+SUMIFS(FX,Fecha,$A759,Linea,VLOOKUP(C$1,Data!$AP:$AR,3,FALSE),Cuenta,VLOOKUP(C$1,Data!$AP:$AR,2,FALSE))+C758,"")</f>
        <v/>
      </c>
      <c r="D759" s="3" t="str">
        <f>IF(AND($A759&lt;&gt;"",D$1&lt;&gt;""),SUMIFS(VM,Fecha,$A759,Linea,VLOOKUP(D$1,Data!$AP:$AR,3,FALSE),Cuenta,VLOOKUP(D$1,Data!$AP:$AR,2,FALSE))+SUMIFS(FX,Fecha,$A759,Linea,VLOOKUP(D$1,Data!$AP:$AR,3,FALSE),Cuenta,VLOOKUP(D$1,Data!$AP:$AR,2,FALSE))+D758,"")</f>
        <v/>
      </c>
      <c r="E759" s="3" t="str">
        <f>IF(AND($A759&lt;&gt;"",E$1&lt;&gt;""),SUMIFS(VM,Fecha,$A759,Linea,VLOOKUP(E$1,Data!$AP:$AR,3,FALSE),Cuenta,VLOOKUP(E$1,Data!$AP:$AR,2,FALSE))+SUMIFS(FX,Fecha,$A759,Linea,VLOOKUP(E$1,Data!$AP:$AR,3,FALSE),Cuenta,VLOOKUP(E$1,Data!$AP:$AR,2,FALSE))+E758,"")</f>
        <v/>
      </c>
      <c r="F759" s="3" t="str">
        <f>IF(AND($A759&lt;&gt;"",F$1&lt;&gt;""),SUMIFS(VM,Fecha,$A759,Linea,VLOOKUP(F$1,Data!$AP:$AR,3,FALSE),Cuenta,VLOOKUP(F$1,Data!$AP:$AR,2,FALSE))+SUMIFS(FX,Fecha,$A759,Linea,VLOOKUP(F$1,Data!$AP:$AR,3,FALSE),Cuenta,VLOOKUP(F$1,Data!$AP:$AR,2,FALSE))+F758,"")</f>
        <v/>
      </c>
      <c r="G759" s="3" t="str">
        <f>IF(AND($A759&lt;&gt;"",G$1&lt;&gt;""),SUMIFS(VM,Fecha,$A759,Linea,VLOOKUP(G$1,Data!$AP:$AR,3,FALSE),Cuenta,VLOOKUP(G$1,Data!$AP:$AR,2,FALSE))+SUMIFS(FX,Fecha,$A759,Linea,VLOOKUP(G$1,Data!$AP:$AR,3,FALSE),Cuenta,VLOOKUP(G$1,Data!$AP:$AR,2,FALSE))+G758,"")</f>
        <v/>
      </c>
      <c r="H759" s="3" t="str">
        <f>IF(AND($A759&lt;&gt;"",H$1&lt;&gt;""),SUMIFS(VM,Fecha,$A759,Linea,VLOOKUP(H$1,Data!$AP:$AR,3,FALSE),Cuenta,VLOOKUP(H$1,Data!$AP:$AR,2,FALSE))+SUMIFS(FX,Fecha,$A759,Linea,VLOOKUP(H$1,Data!$AP:$AR,3,FALSE),Cuenta,VLOOKUP(H$1,Data!$AP:$AR,2,FALSE))+H758,"")</f>
        <v/>
      </c>
      <c r="I759" s="3" t="str">
        <f>IF(AND($A759&lt;&gt;"",I$1&lt;&gt;""),SUMIFS(VM,Fecha,$A759,Linea,VLOOKUP(I$1,Data!$AP:$AR,3,FALSE),Cuenta,VLOOKUP(I$1,Data!$AP:$AR,2,FALSE))+SUMIFS(FX,Fecha,$A759,Linea,VLOOKUP(I$1,Data!$AP:$AR,3,FALSE),Cuenta,VLOOKUP(I$1,Data!$AP:$AR,2,FALSE))+I758,"")</f>
        <v/>
      </c>
      <c r="J759" s="3" t="str">
        <f>IF(AND($A759&lt;&gt;"",J$1&lt;&gt;""),SUMIFS(VM,Fecha,$A759,Linea,VLOOKUP(J$1,Data!$AP:$AR,3,FALSE),Cuenta,VLOOKUP(J$1,Data!$AP:$AR,2,FALSE))+SUMIFS(FX,Fecha,$A759,Linea,VLOOKUP(J$1,Data!$AP:$AR,3,FALSE),Cuenta,VLOOKUP(J$1,Data!$AP:$AR,2,FALSE))+J758,"")</f>
        <v/>
      </c>
      <c r="K759" s="3" t="str">
        <f>IF(AND($A759&lt;&gt;"",K$1&lt;&gt;""),SUMIFS(VM,Fecha,$A759,Linea,VLOOKUP(K$1,Data!$AP:$AR,3,FALSE),Cuenta,VLOOKUP(K$1,Data!$AP:$AR,2,FALSE))+SUMIFS(FX,Fecha,$A759,Linea,VLOOKUP(K$1,Data!$AP:$AR,3,FALSE),Cuenta,VLOOKUP(K$1,Data!$AP:$AR,2,FALSE))+K758,"")</f>
        <v/>
      </c>
      <c r="L759" s="3" t="str">
        <f>IF(AND($A759&lt;&gt;"",L$1&lt;&gt;""),SUMIFS(VM,Fecha,$A759,Linea,VLOOKUP(L$1,Data!$AP:$AR,3,FALSE),Cuenta,VLOOKUP(L$1,Data!$AP:$AR,2,FALSE))+SUMIFS(FX,Fecha,$A759,Linea,VLOOKUP(L$1,Data!$AP:$AR,3,FALSE),Cuenta,VLOOKUP(L$1,Data!$AP:$AR,2,FALSE))+L758,"")</f>
        <v/>
      </c>
      <c r="M759" s="3" t="str">
        <f>IF(AND($A759&lt;&gt;"",M$1&lt;&gt;""),SUMIFS(VM,Fecha,$A759,Linea,VLOOKUP(M$1,Data!$AP:$AR,3,FALSE),Cuenta,VLOOKUP(M$1,Data!$AP:$AR,2,FALSE))+SUMIFS(FX,Fecha,$A759,Linea,VLOOKUP(M$1,Data!$AP:$AR,3,FALSE),Cuenta,VLOOKUP(M$1,Data!$AP:$AR,2,FALSE))+M758,"")</f>
        <v/>
      </c>
      <c r="N759" s="3" t="str">
        <f>IF(AND($A759&lt;&gt;"",N$1&lt;&gt;""),SUMIFS(VM,Fecha,$A759,Linea,VLOOKUP(N$1,Data!$AP:$AR,3,FALSE),Cuenta,VLOOKUP(N$1,Data!$AP:$AR,2,FALSE))+SUMIFS(FX,Fecha,$A759,Linea,VLOOKUP(N$1,Data!$AP:$AR,3,FALSE),Cuenta,VLOOKUP(N$1,Data!$AP:$AR,2,FALSE))+N758,"")</f>
        <v/>
      </c>
    </row>
    <row r="760" spans="2:14" x14ac:dyDescent="0.25">
      <c r="B760" s="3" t="str">
        <f>IF(AND($A760&lt;&gt;"",B$1&lt;&gt;""),SUMIFS(VM,Fecha,$A760,Linea,VLOOKUP(B$1,Data!$AP:$AR,3,FALSE),Cuenta,VLOOKUP(B$1,Data!$AP:$AR,2,FALSE))+SUMIFS(FX,Fecha,$A760,Linea,VLOOKUP(B$1,Data!$AP:$AR,3,FALSE),Cuenta,VLOOKUP(B$1,Data!$AP:$AR,2,FALSE))+B759,"")</f>
        <v/>
      </c>
      <c r="C760" s="3" t="str">
        <f>IF(AND($A760&lt;&gt;"",C$1&lt;&gt;""),SUMIFS(VM,Fecha,$A760,Linea,VLOOKUP(C$1,Data!$AP:$AR,3,FALSE),Cuenta,VLOOKUP(C$1,Data!$AP:$AR,2,FALSE))+SUMIFS(FX,Fecha,$A760,Linea,VLOOKUP(C$1,Data!$AP:$AR,3,FALSE),Cuenta,VLOOKUP(C$1,Data!$AP:$AR,2,FALSE))+C759,"")</f>
        <v/>
      </c>
      <c r="D760" s="3" t="str">
        <f>IF(AND($A760&lt;&gt;"",D$1&lt;&gt;""),SUMIFS(VM,Fecha,$A760,Linea,VLOOKUP(D$1,Data!$AP:$AR,3,FALSE),Cuenta,VLOOKUP(D$1,Data!$AP:$AR,2,FALSE))+SUMIFS(FX,Fecha,$A760,Linea,VLOOKUP(D$1,Data!$AP:$AR,3,FALSE),Cuenta,VLOOKUP(D$1,Data!$AP:$AR,2,FALSE))+D759,"")</f>
        <v/>
      </c>
      <c r="E760" s="3" t="str">
        <f>IF(AND($A760&lt;&gt;"",E$1&lt;&gt;""),SUMIFS(VM,Fecha,$A760,Linea,VLOOKUP(E$1,Data!$AP:$AR,3,FALSE),Cuenta,VLOOKUP(E$1,Data!$AP:$AR,2,FALSE))+SUMIFS(FX,Fecha,$A760,Linea,VLOOKUP(E$1,Data!$AP:$AR,3,FALSE),Cuenta,VLOOKUP(E$1,Data!$AP:$AR,2,FALSE))+E759,"")</f>
        <v/>
      </c>
      <c r="F760" s="3" t="str">
        <f>IF(AND($A760&lt;&gt;"",F$1&lt;&gt;""),SUMIFS(VM,Fecha,$A760,Linea,VLOOKUP(F$1,Data!$AP:$AR,3,FALSE),Cuenta,VLOOKUP(F$1,Data!$AP:$AR,2,FALSE))+SUMIFS(FX,Fecha,$A760,Linea,VLOOKUP(F$1,Data!$AP:$AR,3,FALSE),Cuenta,VLOOKUP(F$1,Data!$AP:$AR,2,FALSE))+F759,"")</f>
        <v/>
      </c>
      <c r="G760" s="3" t="str">
        <f>IF(AND($A760&lt;&gt;"",G$1&lt;&gt;""),SUMIFS(VM,Fecha,$A760,Linea,VLOOKUP(G$1,Data!$AP:$AR,3,FALSE),Cuenta,VLOOKUP(G$1,Data!$AP:$AR,2,FALSE))+SUMIFS(FX,Fecha,$A760,Linea,VLOOKUP(G$1,Data!$AP:$AR,3,FALSE),Cuenta,VLOOKUP(G$1,Data!$AP:$AR,2,FALSE))+G759,"")</f>
        <v/>
      </c>
      <c r="H760" s="3" t="str">
        <f>IF(AND($A760&lt;&gt;"",H$1&lt;&gt;""),SUMIFS(VM,Fecha,$A760,Linea,VLOOKUP(H$1,Data!$AP:$AR,3,FALSE),Cuenta,VLOOKUP(H$1,Data!$AP:$AR,2,FALSE))+SUMIFS(FX,Fecha,$A760,Linea,VLOOKUP(H$1,Data!$AP:$AR,3,FALSE),Cuenta,VLOOKUP(H$1,Data!$AP:$AR,2,FALSE))+H759,"")</f>
        <v/>
      </c>
      <c r="I760" s="3" t="str">
        <f>IF(AND($A760&lt;&gt;"",I$1&lt;&gt;""),SUMIFS(VM,Fecha,$A760,Linea,VLOOKUP(I$1,Data!$AP:$AR,3,FALSE),Cuenta,VLOOKUP(I$1,Data!$AP:$AR,2,FALSE))+SUMIFS(FX,Fecha,$A760,Linea,VLOOKUP(I$1,Data!$AP:$AR,3,FALSE),Cuenta,VLOOKUP(I$1,Data!$AP:$AR,2,FALSE))+I759,"")</f>
        <v/>
      </c>
      <c r="J760" s="3" t="str">
        <f>IF(AND($A760&lt;&gt;"",J$1&lt;&gt;""),SUMIFS(VM,Fecha,$A760,Linea,VLOOKUP(J$1,Data!$AP:$AR,3,FALSE),Cuenta,VLOOKUP(J$1,Data!$AP:$AR,2,FALSE))+SUMIFS(FX,Fecha,$A760,Linea,VLOOKUP(J$1,Data!$AP:$AR,3,FALSE),Cuenta,VLOOKUP(J$1,Data!$AP:$AR,2,FALSE))+J759,"")</f>
        <v/>
      </c>
      <c r="K760" s="3" t="str">
        <f>IF(AND($A760&lt;&gt;"",K$1&lt;&gt;""),SUMIFS(VM,Fecha,$A760,Linea,VLOOKUP(K$1,Data!$AP:$AR,3,FALSE),Cuenta,VLOOKUP(K$1,Data!$AP:$AR,2,FALSE))+SUMIFS(FX,Fecha,$A760,Linea,VLOOKUP(K$1,Data!$AP:$AR,3,FALSE),Cuenta,VLOOKUP(K$1,Data!$AP:$AR,2,FALSE))+K759,"")</f>
        <v/>
      </c>
      <c r="L760" s="3" t="str">
        <f>IF(AND($A760&lt;&gt;"",L$1&lt;&gt;""),SUMIFS(VM,Fecha,$A760,Linea,VLOOKUP(L$1,Data!$AP:$AR,3,FALSE),Cuenta,VLOOKUP(L$1,Data!$AP:$AR,2,FALSE))+SUMIFS(FX,Fecha,$A760,Linea,VLOOKUP(L$1,Data!$AP:$AR,3,FALSE),Cuenta,VLOOKUP(L$1,Data!$AP:$AR,2,FALSE))+L759,"")</f>
        <v/>
      </c>
      <c r="M760" s="3" t="str">
        <f>IF(AND($A760&lt;&gt;"",M$1&lt;&gt;""),SUMIFS(VM,Fecha,$A760,Linea,VLOOKUP(M$1,Data!$AP:$AR,3,FALSE),Cuenta,VLOOKUP(M$1,Data!$AP:$AR,2,FALSE))+SUMIFS(FX,Fecha,$A760,Linea,VLOOKUP(M$1,Data!$AP:$AR,3,FALSE),Cuenta,VLOOKUP(M$1,Data!$AP:$AR,2,FALSE))+M759,"")</f>
        <v/>
      </c>
      <c r="N760" s="3" t="str">
        <f>IF(AND($A760&lt;&gt;"",N$1&lt;&gt;""),SUMIFS(VM,Fecha,$A760,Linea,VLOOKUP(N$1,Data!$AP:$AR,3,FALSE),Cuenta,VLOOKUP(N$1,Data!$AP:$AR,2,FALSE))+SUMIFS(FX,Fecha,$A760,Linea,VLOOKUP(N$1,Data!$AP:$AR,3,FALSE),Cuenta,VLOOKUP(N$1,Data!$AP:$AR,2,FALSE))+N759,"")</f>
        <v/>
      </c>
    </row>
    <row r="761" spans="2:14" x14ac:dyDescent="0.25">
      <c r="B761" s="3" t="str">
        <f>IF(AND($A761&lt;&gt;"",B$1&lt;&gt;""),SUMIFS(VM,Fecha,$A761,Linea,VLOOKUP(B$1,Data!$AP:$AR,3,FALSE),Cuenta,VLOOKUP(B$1,Data!$AP:$AR,2,FALSE))+SUMIFS(FX,Fecha,$A761,Linea,VLOOKUP(B$1,Data!$AP:$AR,3,FALSE),Cuenta,VLOOKUP(B$1,Data!$AP:$AR,2,FALSE))+B760,"")</f>
        <v/>
      </c>
      <c r="C761" s="3" t="str">
        <f>IF(AND($A761&lt;&gt;"",C$1&lt;&gt;""),SUMIFS(VM,Fecha,$A761,Linea,VLOOKUP(C$1,Data!$AP:$AR,3,FALSE),Cuenta,VLOOKUP(C$1,Data!$AP:$AR,2,FALSE))+SUMIFS(FX,Fecha,$A761,Linea,VLOOKUP(C$1,Data!$AP:$AR,3,FALSE),Cuenta,VLOOKUP(C$1,Data!$AP:$AR,2,FALSE))+C760,"")</f>
        <v/>
      </c>
      <c r="D761" s="3" t="str">
        <f>IF(AND($A761&lt;&gt;"",D$1&lt;&gt;""),SUMIFS(VM,Fecha,$A761,Linea,VLOOKUP(D$1,Data!$AP:$AR,3,FALSE),Cuenta,VLOOKUP(D$1,Data!$AP:$AR,2,FALSE))+SUMIFS(FX,Fecha,$A761,Linea,VLOOKUP(D$1,Data!$AP:$AR,3,FALSE),Cuenta,VLOOKUP(D$1,Data!$AP:$AR,2,FALSE))+D760,"")</f>
        <v/>
      </c>
      <c r="E761" s="3" t="str">
        <f>IF(AND($A761&lt;&gt;"",E$1&lt;&gt;""),SUMIFS(VM,Fecha,$A761,Linea,VLOOKUP(E$1,Data!$AP:$AR,3,FALSE),Cuenta,VLOOKUP(E$1,Data!$AP:$AR,2,FALSE))+SUMIFS(FX,Fecha,$A761,Linea,VLOOKUP(E$1,Data!$AP:$AR,3,FALSE),Cuenta,VLOOKUP(E$1,Data!$AP:$AR,2,FALSE))+E760,"")</f>
        <v/>
      </c>
      <c r="F761" s="3" t="str">
        <f>IF(AND($A761&lt;&gt;"",F$1&lt;&gt;""),SUMIFS(VM,Fecha,$A761,Linea,VLOOKUP(F$1,Data!$AP:$AR,3,FALSE),Cuenta,VLOOKUP(F$1,Data!$AP:$AR,2,FALSE))+SUMIFS(FX,Fecha,$A761,Linea,VLOOKUP(F$1,Data!$AP:$AR,3,FALSE),Cuenta,VLOOKUP(F$1,Data!$AP:$AR,2,FALSE))+F760,"")</f>
        <v/>
      </c>
      <c r="G761" s="3" t="str">
        <f>IF(AND($A761&lt;&gt;"",G$1&lt;&gt;""),SUMIFS(VM,Fecha,$A761,Linea,VLOOKUP(G$1,Data!$AP:$AR,3,FALSE),Cuenta,VLOOKUP(G$1,Data!$AP:$AR,2,FALSE))+SUMIFS(FX,Fecha,$A761,Linea,VLOOKUP(G$1,Data!$AP:$AR,3,FALSE),Cuenta,VLOOKUP(G$1,Data!$AP:$AR,2,FALSE))+G760,"")</f>
        <v/>
      </c>
      <c r="H761" s="3" t="str">
        <f>IF(AND($A761&lt;&gt;"",H$1&lt;&gt;""),SUMIFS(VM,Fecha,$A761,Linea,VLOOKUP(H$1,Data!$AP:$AR,3,FALSE),Cuenta,VLOOKUP(H$1,Data!$AP:$AR,2,FALSE))+SUMIFS(FX,Fecha,$A761,Linea,VLOOKUP(H$1,Data!$AP:$AR,3,FALSE),Cuenta,VLOOKUP(H$1,Data!$AP:$AR,2,FALSE))+H760,"")</f>
        <v/>
      </c>
      <c r="I761" s="3" t="str">
        <f>IF(AND($A761&lt;&gt;"",I$1&lt;&gt;""),SUMIFS(VM,Fecha,$A761,Linea,VLOOKUP(I$1,Data!$AP:$AR,3,FALSE),Cuenta,VLOOKUP(I$1,Data!$AP:$AR,2,FALSE))+SUMIFS(FX,Fecha,$A761,Linea,VLOOKUP(I$1,Data!$AP:$AR,3,FALSE),Cuenta,VLOOKUP(I$1,Data!$AP:$AR,2,FALSE))+I760,"")</f>
        <v/>
      </c>
      <c r="J761" s="3" t="str">
        <f>IF(AND($A761&lt;&gt;"",J$1&lt;&gt;""),SUMIFS(VM,Fecha,$A761,Linea,VLOOKUP(J$1,Data!$AP:$AR,3,FALSE),Cuenta,VLOOKUP(J$1,Data!$AP:$AR,2,FALSE))+SUMIFS(FX,Fecha,$A761,Linea,VLOOKUP(J$1,Data!$AP:$AR,3,FALSE),Cuenta,VLOOKUP(J$1,Data!$AP:$AR,2,FALSE))+J760,"")</f>
        <v/>
      </c>
      <c r="K761" s="3" t="str">
        <f>IF(AND($A761&lt;&gt;"",K$1&lt;&gt;""),SUMIFS(VM,Fecha,$A761,Linea,VLOOKUP(K$1,Data!$AP:$AR,3,FALSE),Cuenta,VLOOKUP(K$1,Data!$AP:$AR,2,FALSE))+SUMIFS(FX,Fecha,$A761,Linea,VLOOKUP(K$1,Data!$AP:$AR,3,FALSE),Cuenta,VLOOKUP(K$1,Data!$AP:$AR,2,FALSE))+K760,"")</f>
        <v/>
      </c>
      <c r="L761" s="3" t="str">
        <f>IF(AND($A761&lt;&gt;"",L$1&lt;&gt;""),SUMIFS(VM,Fecha,$A761,Linea,VLOOKUP(L$1,Data!$AP:$AR,3,FALSE),Cuenta,VLOOKUP(L$1,Data!$AP:$AR,2,FALSE))+SUMIFS(FX,Fecha,$A761,Linea,VLOOKUP(L$1,Data!$AP:$AR,3,FALSE),Cuenta,VLOOKUP(L$1,Data!$AP:$AR,2,FALSE))+L760,"")</f>
        <v/>
      </c>
      <c r="M761" s="3" t="str">
        <f>IF(AND($A761&lt;&gt;"",M$1&lt;&gt;""),SUMIFS(VM,Fecha,$A761,Linea,VLOOKUP(M$1,Data!$AP:$AR,3,FALSE),Cuenta,VLOOKUP(M$1,Data!$AP:$AR,2,FALSE))+SUMIFS(FX,Fecha,$A761,Linea,VLOOKUP(M$1,Data!$AP:$AR,3,FALSE),Cuenta,VLOOKUP(M$1,Data!$AP:$AR,2,FALSE))+M760,"")</f>
        <v/>
      </c>
      <c r="N761" s="3" t="str">
        <f>IF(AND($A761&lt;&gt;"",N$1&lt;&gt;""),SUMIFS(VM,Fecha,$A761,Linea,VLOOKUP(N$1,Data!$AP:$AR,3,FALSE),Cuenta,VLOOKUP(N$1,Data!$AP:$AR,2,FALSE))+SUMIFS(FX,Fecha,$A761,Linea,VLOOKUP(N$1,Data!$AP:$AR,3,FALSE),Cuenta,VLOOKUP(N$1,Data!$AP:$AR,2,FALSE))+N760,"")</f>
        <v/>
      </c>
    </row>
    <row r="762" spans="2:14" x14ac:dyDescent="0.25">
      <c r="B762" s="3" t="str">
        <f>IF(AND($A762&lt;&gt;"",B$1&lt;&gt;""),SUMIFS(VM,Fecha,$A762,Linea,VLOOKUP(B$1,Data!$AP:$AR,3,FALSE),Cuenta,VLOOKUP(B$1,Data!$AP:$AR,2,FALSE))+SUMIFS(FX,Fecha,$A762,Linea,VLOOKUP(B$1,Data!$AP:$AR,3,FALSE),Cuenta,VLOOKUP(B$1,Data!$AP:$AR,2,FALSE))+B761,"")</f>
        <v/>
      </c>
      <c r="C762" s="3" t="str">
        <f>IF(AND($A762&lt;&gt;"",C$1&lt;&gt;""),SUMIFS(VM,Fecha,$A762,Linea,VLOOKUP(C$1,Data!$AP:$AR,3,FALSE),Cuenta,VLOOKUP(C$1,Data!$AP:$AR,2,FALSE))+SUMIFS(FX,Fecha,$A762,Linea,VLOOKUP(C$1,Data!$AP:$AR,3,FALSE),Cuenta,VLOOKUP(C$1,Data!$AP:$AR,2,FALSE))+C761,"")</f>
        <v/>
      </c>
      <c r="D762" s="3" t="str">
        <f>IF(AND($A762&lt;&gt;"",D$1&lt;&gt;""),SUMIFS(VM,Fecha,$A762,Linea,VLOOKUP(D$1,Data!$AP:$AR,3,FALSE),Cuenta,VLOOKUP(D$1,Data!$AP:$AR,2,FALSE))+SUMIFS(FX,Fecha,$A762,Linea,VLOOKUP(D$1,Data!$AP:$AR,3,FALSE),Cuenta,VLOOKUP(D$1,Data!$AP:$AR,2,FALSE))+D761,"")</f>
        <v/>
      </c>
      <c r="E762" s="3" t="str">
        <f>IF(AND($A762&lt;&gt;"",E$1&lt;&gt;""),SUMIFS(VM,Fecha,$A762,Linea,VLOOKUP(E$1,Data!$AP:$AR,3,FALSE),Cuenta,VLOOKUP(E$1,Data!$AP:$AR,2,FALSE))+SUMIFS(FX,Fecha,$A762,Linea,VLOOKUP(E$1,Data!$AP:$AR,3,FALSE),Cuenta,VLOOKUP(E$1,Data!$AP:$AR,2,FALSE))+E761,"")</f>
        <v/>
      </c>
      <c r="F762" s="3" t="str">
        <f>IF(AND($A762&lt;&gt;"",F$1&lt;&gt;""),SUMIFS(VM,Fecha,$A762,Linea,VLOOKUP(F$1,Data!$AP:$AR,3,FALSE),Cuenta,VLOOKUP(F$1,Data!$AP:$AR,2,FALSE))+SUMIFS(FX,Fecha,$A762,Linea,VLOOKUP(F$1,Data!$AP:$AR,3,FALSE),Cuenta,VLOOKUP(F$1,Data!$AP:$AR,2,FALSE))+F761,"")</f>
        <v/>
      </c>
      <c r="G762" s="3" t="str">
        <f>IF(AND($A762&lt;&gt;"",G$1&lt;&gt;""),SUMIFS(VM,Fecha,$A762,Linea,VLOOKUP(G$1,Data!$AP:$AR,3,FALSE),Cuenta,VLOOKUP(G$1,Data!$AP:$AR,2,FALSE))+SUMIFS(FX,Fecha,$A762,Linea,VLOOKUP(G$1,Data!$AP:$AR,3,FALSE),Cuenta,VLOOKUP(G$1,Data!$AP:$AR,2,FALSE))+G761,"")</f>
        <v/>
      </c>
      <c r="H762" s="3" t="str">
        <f>IF(AND($A762&lt;&gt;"",H$1&lt;&gt;""),SUMIFS(VM,Fecha,$A762,Linea,VLOOKUP(H$1,Data!$AP:$AR,3,FALSE),Cuenta,VLOOKUP(H$1,Data!$AP:$AR,2,FALSE))+SUMIFS(FX,Fecha,$A762,Linea,VLOOKUP(H$1,Data!$AP:$AR,3,FALSE),Cuenta,VLOOKUP(H$1,Data!$AP:$AR,2,FALSE))+H761,"")</f>
        <v/>
      </c>
      <c r="I762" s="3" t="str">
        <f>IF(AND($A762&lt;&gt;"",I$1&lt;&gt;""),SUMIFS(VM,Fecha,$A762,Linea,VLOOKUP(I$1,Data!$AP:$AR,3,FALSE),Cuenta,VLOOKUP(I$1,Data!$AP:$AR,2,FALSE))+SUMIFS(FX,Fecha,$A762,Linea,VLOOKUP(I$1,Data!$AP:$AR,3,FALSE),Cuenta,VLOOKUP(I$1,Data!$AP:$AR,2,FALSE))+I761,"")</f>
        <v/>
      </c>
      <c r="J762" s="3" t="str">
        <f>IF(AND($A762&lt;&gt;"",J$1&lt;&gt;""),SUMIFS(VM,Fecha,$A762,Linea,VLOOKUP(J$1,Data!$AP:$AR,3,FALSE),Cuenta,VLOOKUP(J$1,Data!$AP:$AR,2,FALSE))+SUMIFS(FX,Fecha,$A762,Linea,VLOOKUP(J$1,Data!$AP:$AR,3,FALSE),Cuenta,VLOOKUP(J$1,Data!$AP:$AR,2,FALSE))+J761,"")</f>
        <v/>
      </c>
      <c r="K762" s="3" t="str">
        <f>IF(AND($A762&lt;&gt;"",K$1&lt;&gt;""),SUMIFS(VM,Fecha,$A762,Linea,VLOOKUP(K$1,Data!$AP:$AR,3,FALSE),Cuenta,VLOOKUP(K$1,Data!$AP:$AR,2,FALSE))+SUMIFS(FX,Fecha,$A762,Linea,VLOOKUP(K$1,Data!$AP:$AR,3,FALSE),Cuenta,VLOOKUP(K$1,Data!$AP:$AR,2,FALSE))+K761,"")</f>
        <v/>
      </c>
      <c r="L762" s="3" t="str">
        <f>IF(AND($A762&lt;&gt;"",L$1&lt;&gt;""),SUMIFS(VM,Fecha,$A762,Linea,VLOOKUP(L$1,Data!$AP:$AR,3,FALSE),Cuenta,VLOOKUP(L$1,Data!$AP:$AR,2,FALSE))+SUMIFS(FX,Fecha,$A762,Linea,VLOOKUP(L$1,Data!$AP:$AR,3,FALSE),Cuenta,VLOOKUP(L$1,Data!$AP:$AR,2,FALSE))+L761,"")</f>
        <v/>
      </c>
      <c r="M762" s="3" t="str">
        <f>IF(AND($A762&lt;&gt;"",M$1&lt;&gt;""),SUMIFS(VM,Fecha,$A762,Linea,VLOOKUP(M$1,Data!$AP:$AR,3,FALSE),Cuenta,VLOOKUP(M$1,Data!$AP:$AR,2,FALSE))+SUMIFS(FX,Fecha,$A762,Linea,VLOOKUP(M$1,Data!$AP:$AR,3,FALSE),Cuenta,VLOOKUP(M$1,Data!$AP:$AR,2,FALSE))+M761,"")</f>
        <v/>
      </c>
      <c r="N762" s="3" t="str">
        <f>IF(AND($A762&lt;&gt;"",N$1&lt;&gt;""),SUMIFS(VM,Fecha,$A762,Linea,VLOOKUP(N$1,Data!$AP:$AR,3,FALSE),Cuenta,VLOOKUP(N$1,Data!$AP:$AR,2,FALSE))+SUMIFS(FX,Fecha,$A762,Linea,VLOOKUP(N$1,Data!$AP:$AR,3,FALSE),Cuenta,VLOOKUP(N$1,Data!$AP:$AR,2,FALSE))+N761,"")</f>
        <v/>
      </c>
    </row>
    <row r="763" spans="2:14" x14ac:dyDescent="0.25">
      <c r="B763" s="3" t="str">
        <f>IF(AND($A763&lt;&gt;"",B$1&lt;&gt;""),SUMIFS(VM,Fecha,$A763,Linea,VLOOKUP(B$1,Data!$AP:$AR,3,FALSE),Cuenta,VLOOKUP(B$1,Data!$AP:$AR,2,FALSE))+SUMIFS(FX,Fecha,$A763,Linea,VLOOKUP(B$1,Data!$AP:$AR,3,FALSE),Cuenta,VLOOKUP(B$1,Data!$AP:$AR,2,FALSE))+B762,"")</f>
        <v/>
      </c>
      <c r="C763" s="3" t="str">
        <f>IF(AND($A763&lt;&gt;"",C$1&lt;&gt;""),SUMIFS(VM,Fecha,$A763,Linea,VLOOKUP(C$1,Data!$AP:$AR,3,FALSE),Cuenta,VLOOKUP(C$1,Data!$AP:$AR,2,FALSE))+SUMIFS(FX,Fecha,$A763,Linea,VLOOKUP(C$1,Data!$AP:$AR,3,FALSE),Cuenta,VLOOKUP(C$1,Data!$AP:$AR,2,FALSE))+C762,"")</f>
        <v/>
      </c>
      <c r="D763" s="3" t="str">
        <f>IF(AND($A763&lt;&gt;"",D$1&lt;&gt;""),SUMIFS(VM,Fecha,$A763,Linea,VLOOKUP(D$1,Data!$AP:$AR,3,FALSE),Cuenta,VLOOKUP(D$1,Data!$AP:$AR,2,FALSE))+SUMIFS(FX,Fecha,$A763,Linea,VLOOKUP(D$1,Data!$AP:$AR,3,FALSE),Cuenta,VLOOKUP(D$1,Data!$AP:$AR,2,FALSE))+D762,"")</f>
        <v/>
      </c>
      <c r="E763" s="3" t="str">
        <f>IF(AND($A763&lt;&gt;"",E$1&lt;&gt;""),SUMIFS(VM,Fecha,$A763,Linea,VLOOKUP(E$1,Data!$AP:$AR,3,FALSE),Cuenta,VLOOKUP(E$1,Data!$AP:$AR,2,FALSE))+SUMIFS(FX,Fecha,$A763,Linea,VLOOKUP(E$1,Data!$AP:$AR,3,FALSE),Cuenta,VLOOKUP(E$1,Data!$AP:$AR,2,FALSE))+E762,"")</f>
        <v/>
      </c>
      <c r="F763" s="3" t="str">
        <f>IF(AND($A763&lt;&gt;"",F$1&lt;&gt;""),SUMIFS(VM,Fecha,$A763,Linea,VLOOKUP(F$1,Data!$AP:$AR,3,FALSE),Cuenta,VLOOKUP(F$1,Data!$AP:$AR,2,FALSE))+SUMIFS(FX,Fecha,$A763,Linea,VLOOKUP(F$1,Data!$AP:$AR,3,FALSE),Cuenta,VLOOKUP(F$1,Data!$AP:$AR,2,FALSE))+F762,"")</f>
        <v/>
      </c>
      <c r="G763" s="3" t="str">
        <f>IF(AND($A763&lt;&gt;"",G$1&lt;&gt;""),SUMIFS(VM,Fecha,$A763,Linea,VLOOKUP(G$1,Data!$AP:$AR,3,FALSE),Cuenta,VLOOKUP(G$1,Data!$AP:$AR,2,FALSE))+SUMIFS(FX,Fecha,$A763,Linea,VLOOKUP(G$1,Data!$AP:$AR,3,FALSE),Cuenta,VLOOKUP(G$1,Data!$AP:$AR,2,FALSE))+G762,"")</f>
        <v/>
      </c>
      <c r="H763" s="3" t="str">
        <f>IF(AND($A763&lt;&gt;"",H$1&lt;&gt;""),SUMIFS(VM,Fecha,$A763,Linea,VLOOKUP(H$1,Data!$AP:$AR,3,FALSE),Cuenta,VLOOKUP(H$1,Data!$AP:$AR,2,FALSE))+SUMIFS(FX,Fecha,$A763,Linea,VLOOKUP(H$1,Data!$AP:$AR,3,FALSE),Cuenta,VLOOKUP(H$1,Data!$AP:$AR,2,FALSE))+H762,"")</f>
        <v/>
      </c>
      <c r="I763" s="3" t="str">
        <f>IF(AND($A763&lt;&gt;"",I$1&lt;&gt;""),SUMIFS(VM,Fecha,$A763,Linea,VLOOKUP(I$1,Data!$AP:$AR,3,FALSE),Cuenta,VLOOKUP(I$1,Data!$AP:$AR,2,FALSE))+SUMIFS(FX,Fecha,$A763,Linea,VLOOKUP(I$1,Data!$AP:$AR,3,FALSE),Cuenta,VLOOKUP(I$1,Data!$AP:$AR,2,FALSE))+I762,"")</f>
        <v/>
      </c>
      <c r="J763" s="3" t="str">
        <f>IF(AND($A763&lt;&gt;"",J$1&lt;&gt;""),SUMIFS(VM,Fecha,$A763,Linea,VLOOKUP(J$1,Data!$AP:$AR,3,FALSE),Cuenta,VLOOKUP(J$1,Data!$AP:$AR,2,FALSE))+SUMIFS(FX,Fecha,$A763,Linea,VLOOKUP(J$1,Data!$AP:$AR,3,FALSE),Cuenta,VLOOKUP(J$1,Data!$AP:$AR,2,FALSE))+J762,"")</f>
        <v/>
      </c>
      <c r="K763" s="3" t="str">
        <f>IF(AND($A763&lt;&gt;"",K$1&lt;&gt;""),SUMIFS(VM,Fecha,$A763,Linea,VLOOKUP(K$1,Data!$AP:$AR,3,FALSE),Cuenta,VLOOKUP(K$1,Data!$AP:$AR,2,FALSE))+SUMIFS(FX,Fecha,$A763,Linea,VLOOKUP(K$1,Data!$AP:$AR,3,FALSE),Cuenta,VLOOKUP(K$1,Data!$AP:$AR,2,FALSE))+K762,"")</f>
        <v/>
      </c>
      <c r="L763" s="3" t="str">
        <f>IF(AND($A763&lt;&gt;"",L$1&lt;&gt;""),SUMIFS(VM,Fecha,$A763,Linea,VLOOKUP(L$1,Data!$AP:$AR,3,FALSE),Cuenta,VLOOKUP(L$1,Data!$AP:$AR,2,FALSE))+SUMIFS(FX,Fecha,$A763,Linea,VLOOKUP(L$1,Data!$AP:$AR,3,FALSE),Cuenta,VLOOKUP(L$1,Data!$AP:$AR,2,FALSE))+L762,"")</f>
        <v/>
      </c>
      <c r="M763" s="3" t="str">
        <f>IF(AND($A763&lt;&gt;"",M$1&lt;&gt;""),SUMIFS(VM,Fecha,$A763,Linea,VLOOKUP(M$1,Data!$AP:$AR,3,FALSE),Cuenta,VLOOKUP(M$1,Data!$AP:$AR,2,FALSE))+SUMIFS(FX,Fecha,$A763,Linea,VLOOKUP(M$1,Data!$AP:$AR,3,FALSE),Cuenta,VLOOKUP(M$1,Data!$AP:$AR,2,FALSE))+M762,"")</f>
        <v/>
      </c>
      <c r="N763" s="3" t="str">
        <f>IF(AND($A763&lt;&gt;"",N$1&lt;&gt;""),SUMIFS(VM,Fecha,$A763,Linea,VLOOKUP(N$1,Data!$AP:$AR,3,FALSE),Cuenta,VLOOKUP(N$1,Data!$AP:$AR,2,FALSE))+SUMIFS(FX,Fecha,$A763,Linea,VLOOKUP(N$1,Data!$AP:$AR,3,FALSE),Cuenta,VLOOKUP(N$1,Data!$AP:$AR,2,FALSE))+N762,"")</f>
        <v/>
      </c>
    </row>
    <row r="764" spans="2:14" x14ac:dyDescent="0.25">
      <c r="B764" s="3" t="str">
        <f>IF(AND($A764&lt;&gt;"",B$1&lt;&gt;""),SUMIFS(VM,Fecha,$A764,Linea,VLOOKUP(B$1,Data!$AP:$AR,3,FALSE),Cuenta,VLOOKUP(B$1,Data!$AP:$AR,2,FALSE))+SUMIFS(FX,Fecha,$A764,Linea,VLOOKUP(B$1,Data!$AP:$AR,3,FALSE),Cuenta,VLOOKUP(B$1,Data!$AP:$AR,2,FALSE))+B763,"")</f>
        <v/>
      </c>
      <c r="C764" s="3" t="str">
        <f>IF(AND($A764&lt;&gt;"",C$1&lt;&gt;""),SUMIFS(VM,Fecha,$A764,Linea,VLOOKUP(C$1,Data!$AP:$AR,3,FALSE),Cuenta,VLOOKUP(C$1,Data!$AP:$AR,2,FALSE))+SUMIFS(FX,Fecha,$A764,Linea,VLOOKUP(C$1,Data!$AP:$AR,3,FALSE),Cuenta,VLOOKUP(C$1,Data!$AP:$AR,2,FALSE))+C763,"")</f>
        <v/>
      </c>
      <c r="D764" s="3" t="str">
        <f>IF(AND($A764&lt;&gt;"",D$1&lt;&gt;""),SUMIFS(VM,Fecha,$A764,Linea,VLOOKUP(D$1,Data!$AP:$AR,3,FALSE),Cuenta,VLOOKUP(D$1,Data!$AP:$AR,2,FALSE))+SUMIFS(FX,Fecha,$A764,Linea,VLOOKUP(D$1,Data!$AP:$AR,3,FALSE),Cuenta,VLOOKUP(D$1,Data!$AP:$AR,2,FALSE))+D763,"")</f>
        <v/>
      </c>
      <c r="E764" s="3" t="str">
        <f>IF(AND($A764&lt;&gt;"",E$1&lt;&gt;""),SUMIFS(VM,Fecha,$A764,Linea,VLOOKUP(E$1,Data!$AP:$AR,3,FALSE),Cuenta,VLOOKUP(E$1,Data!$AP:$AR,2,FALSE))+SUMIFS(FX,Fecha,$A764,Linea,VLOOKUP(E$1,Data!$AP:$AR,3,FALSE),Cuenta,VLOOKUP(E$1,Data!$AP:$AR,2,FALSE))+E763,"")</f>
        <v/>
      </c>
      <c r="F764" s="3" t="str">
        <f>IF(AND($A764&lt;&gt;"",F$1&lt;&gt;""),SUMIFS(VM,Fecha,$A764,Linea,VLOOKUP(F$1,Data!$AP:$AR,3,FALSE),Cuenta,VLOOKUP(F$1,Data!$AP:$AR,2,FALSE))+SUMIFS(FX,Fecha,$A764,Linea,VLOOKUP(F$1,Data!$AP:$AR,3,FALSE),Cuenta,VLOOKUP(F$1,Data!$AP:$AR,2,FALSE))+F763,"")</f>
        <v/>
      </c>
      <c r="G764" s="3" t="str">
        <f>IF(AND($A764&lt;&gt;"",G$1&lt;&gt;""),SUMIFS(VM,Fecha,$A764,Linea,VLOOKUP(G$1,Data!$AP:$AR,3,FALSE),Cuenta,VLOOKUP(G$1,Data!$AP:$AR,2,FALSE))+SUMIFS(FX,Fecha,$A764,Linea,VLOOKUP(G$1,Data!$AP:$AR,3,FALSE),Cuenta,VLOOKUP(G$1,Data!$AP:$AR,2,FALSE))+G763,"")</f>
        <v/>
      </c>
      <c r="H764" s="3" t="str">
        <f>IF(AND($A764&lt;&gt;"",H$1&lt;&gt;""),SUMIFS(VM,Fecha,$A764,Linea,VLOOKUP(H$1,Data!$AP:$AR,3,FALSE),Cuenta,VLOOKUP(H$1,Data!$AP:$AR,2,FALSE))+SUMIFS(FX,Fecha,$A764,Linea,VLOOKUP(H$1,Data!$AP:$AR,3,FALSE),Cuenta,VLOOKUP(H$1,Data!$AP:$AR,2,FALSE))+H763,"")</f>
        <v/>
      </c>
      <c r="I764" s="3" t="str">
        <f>IF(AND($A764&lt;&gt;"",I$1&lt;&gt;""),SUMIFS(VM,Fecha,$A764,Linea,VLOOKUP(I$1,Data!$AP:$AR,3,FALSE),Cuenta,VLOOKUP(I$1,Data!$AP:$AR,2,FALSE))+SUMIFS(FX,Fecha,$A764,Linea,VLOOKUP(I$1,Data!$AP:$AR,3,FALSE),Cuenta,VLOOKUP(I$1,Data!$AP:$AR,2,FALSE))+I763,"")</f>
        <v/>
      </c>
      <c r="J764" s="3" t="str">
        <f>IF(AND($A764&lt;&gt;"",J$1&lt;&gt;""),SUMIFS(VM,Fecha,$A764,Linea,VLOOKUP(J$1,Data!$AP:$AR,3,FALSE),Cuenta,VLOOKUP(J$1,Data!$AP:$AR,2,FALSE))+SUMIFS(FX,Fecha,$A764,Linea,VLOOKUP(J$1,Data!$AP:$AR,3,FALSE),Cuenta,VLOOKUP(J$1,Data!$AP:$AR,2,FALSE))+J763,"")</f>
        <v/>
      </c>
      <c r="K764" s="3" t="str">
        <f>IF(AND($A764&lt;&gt;"",K$1&lt;&gt;""),SUMIFS(VM,Fecha,$A764,Linea,VLOOKUP(K$1,Data!$AP:$AR,3,FALSE),Cuenta,VLOOKUP(K$1,Data!$AP:$AR,2,FALSE))+SUMIFS(FX,Fecha,$A764,Linea,VLOOKUP(K$1,Data!$AP:$AR,3,FALSE),Cuenta,VLOOKUP(K$1,Data!$AP:$AR,2,FALSE))+K763,"")</f>
        <v/>
      </c>
      <c r="L764" s="3" t="str">
        <f>IF(AND($A764&lt;&gt;"",L$1&lt;&gt;""),SUMIFS(VM,Fecha,$A764,Linea,VLOOKUP(L$1,Data!$AP:$AR,3,FALSE),Cuenta,VLOOKUP(L$1,Data!$AP:$AR,2,FALSE))+SUMIFS(FX,Fecha,$A764,Linea,VLOOKUP(L$1,Data!$AP:$AR,3,FALSE),Cuenta,VLOOKUP(L$1,Data!$AP:$AR,2,FALSE))+L763,"")</f>
        <v/>
      </c>
      <c r="M764" s="3" t="str">
        <f>IF(AND($A764&lt;&gt;"",M$1&lt;&gt;""),SUMIFS(VM,Fecha,$A764,Linea,VLOOKUP(M$1,Data!$AP:$AR,3,FALSE),Cuenta,VLOOKUP(M$1,Data!$AP:$AR,2,FALSE))+SUMIFS(FX,Fecha,$A764,Linea,VLOOKUP(M$1,Data!$AP:$AR,3,FALSE),Cuenta,VLOOKUP(M$1,Data!$AP:$AR,2,FALSE))+M763,"")</f>
        <v/>
      </c>
      <c r="N764" s="3" t="str">
        <f>IF(AND($A764&lt;&gt;"",N$1&lt;&gt;""),SUMIFS(VM,Fecha,$A764,Linea,VLOOKUP(N$1,Data!$AP:$AR,3,FALSE),Cuenta,VLOOKUP(N$1,Data!$AP:$AR,2,FALSE))+SUMIFS(FX,Fecha,$A764,Linea,VLOOKUP(N$1,Data!$AP:$AR,3,FALSE),Cuenta,VLOOKUP(N$1,Data!$AP:$AR,2,FALSE))+N763,"")</f>
        <v/>
      </c>
    </row>
    <row r="765" spans="2:14" x14ac:dyDescent="0.25">
      <c r="B765" s="3" t="str">
        <f>IF(AND($A765&lt;&gt;"",B$1&lt;&gt;""),SUMIFS(VM,Fecha,$A765,Linea,VLOOKUP(B$1,Data!$AP:$AR,3,FALSE),Cuenta,VLOOKUP(B$1,Data!$AP:$AR,2,FALSE))+SUMIFS(FX,Fecha,$A765,Linea,VLOOKUP(B$1,Data!$AP:$AR,3,FALSE),Cuenta,VLOOKUP(B$1,Data!$AP:$AR,2,FALSE))+B764,"")</f>
        <v/>
      </c>
      <c r="C765" s="3" t="str">
        <f>IF(AND($A765&lt;&gt;"",C$1&lt;&gt;""),SUMIFS(VM,Fecha,$A765,Linea,VLOOKUP(C$1,Data!$AP:$AR,3,FALSE),Cuenta,VLOOKUP(C$1,Data!$AP:$AR,2,FALSE))+SUMIFS(FX,Fecha,$A765,Linea,VLOOKUP(C$1,Data!$AP:$AR,3,FALSE),Cuenta,VLOOKUP(C$1,Data!$AP:$AR,2,FALSE))+C764,"")</f>
        <v/>
      </c>
      <c r="D765" s="3" t="str">
        <f>IF(AND($A765&lt;&gt;"",D$1&lt;&gt;""),SUMIFS(VM,Fecha,$A765,Linea,VLOOKUP(D$1,Data!$AP:$AR,3,FALSE),Cuenta,VLOOKUP(D$1,Data!$AP:$AR,2,FALSE))+SUMIFS(FX,Fecha,$A765,Linea,VLOOKUP(D$1,Data!$AP:$AR,3,FALSE),Cuenta,VLOOKUP(D$1,Data!$AP:$AR,2,FALSE))+D764,"")</f>
        <v/>
      </c>
      <c r="E765" s="3" t="str">
        <f>IF(AND($A765&lt;&gt;"",E$1&lt;&gt;""),SUMIFS(VM,Fecha,$A765,Linea,VLOOKUP(E$1,Data!$AP:$AR,3,FALSE),Cuenta,VLOOKUP(E$1,Data!$AP:$AR,2,FALSE))+SUMIFS(FX,Fecha,$A765,Linea,VLOOKUP(E$1,Data!$AP:$AR,3,FALSE),Cuenta,VLOOKUP(E$1,Data!$AP:$AR,2,FALSE))+E764,"")</f>
        <v/>
      </c>
      <c r="F765" s="3" t="str">
        <f>IF(AND($A765&lt;&gt;"",F$1&lt;&gt;""),SUMIFS(VM,Fecha,$A765,Linea,VLOOKUP(F$1,Data!$AP:$AR,3,FALSE),Cuenta,VLOOKUP(F$1,Data!$AP:$AR,2,FALSE))+SUMIFS(FX,Fecha,$A765,Linea,VLOOKUP(F$1,Data!$AP:$AR,3,FALSE),Cuenta,VLOOKUP(F$1,Data!$AP:$AR,2,FALSE))+F764,"")</f>
        <v/>
      </c>
      <c r="G765" s="3" t="str">
        <f>IF(AND($A765&lt;&gt;"",G$1&lt;&gt;""),SUMIFS(VM,Fecha,$A765,Linea,VLOOKUP(G$1,Data!$AP:$AR,3,FALSE),Cuenta,VLOOKUP(G$1,Data!$AP:$AR,2,FALSE))+SUMIFS(FX,Fecha,$A765,Linea,VLOOKUP(G$1,Data!$AP:$AR,3,FALSE),Cuenta,VLOOKUP(G$1,Data!$AP:$AR,2,FALSE))+G764,"")</f>
        <v/>
      </c>
      <c r="H765" s="3" t="str">
        <f>IF(AND($A765&lt;&gt;"",H$1&lt;&gt;""),SUMIFS(VM,Fecha,$A765,Linea,VLOOKUP(H$1,Data!$AP:$AR,3,FALSE),Cuenta,VLOOKUP(H$1,Data!$AP:$AR,2,FALSE))+SUMIFS(FX,Fecha,$A765,Linea,VLOOKUP(H$1,Data!$AP:$AR,3,FALSE),Cuenta,VLOOKUP(H$1,Data!$AP:$AR,2,FALSE))+H764,"")</f>
        <v/>
      </c>
      <c r="I765" s="3" t="str">
        <f>IF(AND($A765&lt;&gt;"",I$1&lt;&gt;""),SUMIFS(VM,Fecha,$A765,Linea,VLOOKUP(I$1,Data!$AP:$AR,3,FALSE),Cuenta,VLOOKUP(I$1,Data!$AP:$AR,2,FALSE))+SUMIFS(FX,Fecha,$A765,Linea,VLOOKUP(I$1,Data!$AP:$AR,3,FALSE),Cuenta,VLOOKUP(I$1,Data!$AP:$AR,2,FALSE))+I764,"")</f>
        <v/>
      </c>
      <c r="J765" s="3" t="str">
        <f>IF(AND($A765&lt;&gt;"",J$1&lt;&gt;""),SUMIFS(VM,Fecha,$A765,Linea,VLOOKUP(J$1,Data!$AP:$AR,3,FALSE),Cuenta,VLOOKUP(J$1,Data!$AP:$AR,2,FALSE))+SUMIFS(FX,Fecha,$A765,Linea,VLOOKUP(J$1,Data!$AP:$AR,3,FALSE),Cuenta,VLOOKUP(J$1,Data!$AP:$AR,2,FALSE))+J764,"")</f>
        <v/>
      </c>
      <c r="K765" s="3" t="str">
        <f>IF(AND($A765&lt;&gt;"",K$1&lt;&gt;""),SUMIFS(VM,Fecha,$A765,Linea,VLOOKUP(K$1,Data!$AP:$AR,3,FALSE),Cuenta,VLOOKUP(K$1,Data!$AP:$AR,2,FALSE))+SUMIFS(FX,Fecha,$A765,Linea,VLOOKUP(K$1,Data!$AP:$AR,3,FALSE),Cuenta,VLOOKUP(K$1,Data!$AP:$AR,2,FALSE))+K764,"")</f>
        <v/>
      </c>
      <c r="L765" s="3" t="str">
        <f>IF(AND($A765&lt;&gt;"",L$1&lt;&gt;""),SUMIFS(VM,Fecha,$A765,Linea,VLOOKUP(L$1,Data!$AP:$AR,3,FALSE),Cuenta,VLOOKUP(L$1,Data!$AP:$AR,2,FALSE))+SUMIFS(FX,Fecha,$A765,Linea,VLOOKUP(L$1,Data!$AP:$AR,3,FALSE),Cuenta,VLOOKUP(L$1,Data!$AP:$AR,2,FALSE))+L764,"")</f>
        <v/>
      </c>
      <c r="M765" s="3" t="str">
        <f>IF(AND($A765&lt;&gt;"",M$1&lt;&gt;""),SUMIFS(VM,Fecha,$A765,Linea,VLOOKUP(M$1,Data!$AP:$AR,3,FALSE),Cuenta,VLOOKUP(M$1,Data!$AP:$AR,2,FALSE))+SUMIFS(FX,Fecha,$A765,Linea,VLOOKUP(M$1,Data!$AP:$AR,3,FALSE),Cuenta,VLOOKUP(M$1,Data!$AP:$AR,2,FALSE))+M764,"")</f>
        <v/>
      </c>
      <c r="N765" s="3" t="str">
        <f>IF(AND($A765&lt;&gt;"",N$1&lt;&gt;""),SUMIFS(VM,Fecha,$A765,Linea,VLOOKUP(N$1,Data!$AP:$AR,3,FALSE),Cuenta,VLOOKUP(N$1,Data!$AP:$AR,2,FALSE))+SUMIFS(FX,Fecha,$A765,Linea,VLOOKUP(N$1,Data!$AP:$AR,3,FALSE),Cuenta,VLOOKUP(N$1,Data!$AP:$AR,2,FALSE))+N764,"")</f>
        <v/>
      </c>
    </row>
    <row r="766" spans="2:14" x14ac:dyDescent="0.25">
      <c r="B766" s="3" t="str">
        <f>IF(AND($A766&lt;&gt;"",B$1&lt;&gt;""),SUMIFS(VM,Fecha,$A766,Linea,VLOOKUP(B$1,Data!$AP:$AR,3,FALSE),Cuenta,VLOOKUP(B$1,Data!$AP:$AR,2,FALSE))+SUMIFS(FX,Fecha,$A766,Linea,VLOOKUP(B$1,Data!$AP:$AR,3,FALSE),Cuenta,VLOOKUP(B$1,Data!$AP:$AR,2,FALSE))+B765,"")</f>
        <v/>
      </c>
      <c r="C766" s="3" t="str">
        <f>IF(AND($A766&lt;&gt;"",C$1&lt;&gt;""),SUMIFS(VM,Fecha,$A766,Linea,VLOOKUP(C$1,Data!$AP:$AR,3,FALSE),Cuenta,VLOOKUP(C$1,Data!$AP:$AR,2,FALSE))+SUMIFS(FX,Fecha,$A766,Linea,VLOOKUP(C$1,Data!$AP:$AR,3,FALSE),Cuenta,VLOOKUP(C$1,Data!$AP:$AR,2,FALSE))+C765,"")</f>
        <v/>
      </c>
      <c r="D766" s="3" t="str">
        <f>IF(AND($A766&lt;&gt;"",D$1&lt;&gt;""),SUMIFS(VM,Fecha,$A766,Linea,VLOOKUP(D$1,Data!$AP:$AR,3,FALSE),Cuenta,VLOOKUP(D$1,Data!$AP:$AR,2,FALSE))+SUMIFS(FX,Fecha,$A766,Linea,VLOOKUP(D$1,Data!$AP:$AR,3,FALSE),Cuenta,VLOOKUP(D$1,Data!$AP:$AR,2,FALSE))+D765,"")</f>
        <v/>
      </c>
      <c r="E766" s="3" t="str">
        <f>IF(AND($A766&lt;&gt;"",E$1&lt;&gt;""),SUMIFS(VM,Fecha,$A766,Linea,VLOOKUP(E$1,Data!$AP:$AR,3,FALSE),Cuenta,VLOOKUP(E$1,Data!$AP:$AR,2,FALSE))+SUMIFS(FX,Fecha,$A766,Linea,VLOOKUP(E$1,Data!$AP:$AR,3,FALSE),Cuenta,VLOOKUP(E$1,Data!$AP:$AR,2,FALSE))+E765,"")</f>
        <v/>
      </c>
      <c r="F766" s="3" t="str">
        <f>IF(AND($A766&lt;&gt;"",F$1&lt;&gt;""),SUMIFS(VM,Fecha,$A766,Linea,VLOOKUP(F$1,Data!$AP:$AR,3,FALSE),Cuenta,VLOOKUP(F$1,Data!$AP:$AR,2,FALSE))+SUMIFS(FX,Fecha,$A766,Linea,VLOOKUP(F$1,Data!$AP:$AR,3,FALSE),Cuenta,VLOOKUP(F$1,Data!$AP:$AR,2,FALSE))+F765,"")</f>
        <v/>
      </c>
      <c r="G766" s="3" t="str">
        <f>IF(AND($A766&lt;&gt;"",G$1&lt;&gt;""),SUMIFS(VM,Fecha,$A766,Linea,VLOOKUP(G$1,Data!$AP:$AR,3,FALSE),Cuenta,VLOOKUP(G$1,Data!$AP:$AR,2,FALSE))+SUMIFS(FX,Fecha,$A766,Linea,VLOOKUP(G$1,Data!$AP:$AR,3,FALSE),Cuenta,VLOOKUP(G$1,Data!$AP:$AR,2,FALSE))+G765,"")</f>
        <v/>
      </c>
      <c r="H766" s="3" t="str">
        <f>IF(AND($A766&lt;&gt;"",H$1&lt;&gt;""),SUMIFS(VM,Fecha,$A766,Linea,VLOOKUP(H$1,Data!$AP:$AR,3,FALSE),Cuenta,VLOOKUP(H$1,Data!$AP:$AR,2,FALSE))+SUMIFS(FX,Fecha,$A766,Linea,VLOOKUP(H$1,Data!$AP:$AR,3,FALSE),Cuenta,VLOOKUP(H$1,Data!$AP:$AR,2,FALSE))+H765,"")</f>
        <v/>
      </c>
      <c r="I766" s="3" t="str">
        <f>IF(AND($A766&lt;&gt;"",I$1&lt;&gt;""),SUMIFS(VM,Fecha,$A766,Linea,VLOOKUP(I$1,Data!$AP:$AR,3,FALSE),Cuenta,VLOOKUP(I$1,Data!$AP:$AR,2,FALSE))+SUMIFS(FX,Fecha,$A766,Linea,VLOOKUP(I$1,Data!$AP:$AR,3,FALSE),Cuenta,VLOOKUP(I$1,Data!$AP:$AR,2,FALSE))+I765,"")</f>
        <v/>
      </c>
      <c r="J766" s="3" t="str">
        <f>IF(AND($A766&lt;&gt;"",J$1&lt;&gt;""),SUMIFS(VM,Fecha,$A766,Linea,VLOOKUP(J$1,Data!$AP:$AR,3,FALSE),Cuenta,VLOOKUP(J$1,Data!$AP:$AR,2,FALSE))+SUMIFS(FX,Fecha,$A766,Linea,VLOOKUP(J$1,Data!$AP:$AR,3,FALSE),Cuenta,VLOOKUP(J$1,Data!$AP:$AR,2,FALSE))+J765,"")</f>
        <v/>
      </c>
      <c r="K766" s="3" t="str">
        <f>IF(AND($A766&lt;&gt;"",K$1&lt;&gt;""),SUMIFS(VM,Fecha,$A766,Linea,VLOOKUP(K$1,Data!$AP:$AR,3,FALSE),Cuenta,VLOOKUP(K$1,Data!$AP:$AR,2,FALSE))+SUMIFS(FX,Fecha,$A766,Linea,VLOOKUP(K$1,Data!$AP:$AR,3,FALSE),Cuenta,VLOOKUP(K$1,Data!$AP:$AR,2,FALSE))+K765,"")</f>
        <v/>
      </c>
      <c r="L766" s="3" t="str">
        <f>IF(AND($A766&lt;&gt;"",L$1&lt;&gt;""),SUMIFS(VM,Fecha,$A766,Linea,VLOOKUP(L$1,Data!$AP:$AR,3,FALSE),Cuenta,VLOOKUP(L$1,Data!$AP:$AR,2,FALSE))+SUMIFS(FX,Fecha,$A766,Linea,VLOOKUP(L$1,Data!$AP:$AR,3,FALSE),Cuenta,VLOOKUP(L$1,Data!$AP:$AR,2,FALSE))+L765,"")</f>
        <v/>
      </c>
      <c r="M766" s="3" t="str">
        <f>IF(AND($A766&lt;&gt;"",M$1&lt;&gt;""),SUMIFS(VM,Fecha,$A766,Linea,VLOOKUP(M$1,Data!$AP:$AR,3,FALSE),Cuenta,VLOOKUP(M$1,Data!$AP:$AR,2,FALSE))+SUMIFS(FX,Fecha,$A766,Linea,VLOOKUP(M$1,Data!$AP:$AR,3,FALSE),Cuenta,VLOOKUP(M$1,Data!$AP:$AR,2,FALSE))+M765,"")</f>
        <v/>
      </c>
      <c r="N766" s="3" t="str">
        <f>IF(AND($A766&lt;&gt;"",N$1&lt;&gt;""),SUMIFS(VM,Fecha,$A766,Linea,VLOOKUP(N$1,Data!$AP:$AR,3,FALSE),Cuenta,VLOOKUP(N$1,Data!$AP:$AR,2,FALSE))+SUMIFS(FX,Fecha,$A766,Linea,VLOOKUP(N$1,Data!$AP:$AR,3,FALSE),Cuenta,VLOOKUP(N$1,Data!$AP:$AR,2,FALSE))+N765,"")</f>
        <v/>
      </c>
    </row>
    <row r="767" spans="2:14" x14ac:dyDescent="0.25">
      <c r="B767" s="3" t="str">
        <f>IF(AND($A767&lt;&gt;"",B$1&lt;&gt;""),SUMIFS(VM,Fecha,$A767,Linea,VLOOKUP(B$1,Data!$AP:$AR,3,FALSE),Cuenta,VLOOKUP(B$1,Data!$AP:$AR,2,FALSE))+SUMIFS(FX,Fecha,$A767,Linea,VLOOKUP(B$1,Data!$AP:$AR,3,FALSE),Cuenta,VLOOKUP(B$1,Data!$AP:$AR,2,FALSE))+B766,"")</f>
        <v/>
      </c>
      <c r="C767" s="3" t="str">
        <f>IF(AND($A767&lt;&gt;"",C$1&lt;&gt;""),SUMIFS(VM,Fecha,$A767,Linea,VLOOKUP(C$1,Data!$AP:$AR,3,FALSE),Cuenta,VLOOKUP(C$1,Data!$AP:$AR,2,FALSE))+SUMIFS(FX,Fecha,$A767,Linea,VLOOKUP(C$1,Data!$AP:$AR,3,FALSE),Cuenta,VLOOKUP(C$1,Data!$AP:$AR,2,FALSE))+C766,"")</f>
        <v/>
      </c>
      <c r="D767" s="3" t="str">
        <f>IF(AND($A767&lt;&gt;"",D$1&lt;&gt;""),SUMIFS(VM,Fecha,$A767,Linea,VLOOKUP(D$1,Data!$AP:$AR,3,FALSE),Cuenta,VLOOKUP(D$1,Data!$AP:$AR,2,FALSE))+SUMIFS(FX,Fecha,$A767,Linea,VLOOKUP(D$1,Data!$AP:$AR,3,FALSE),Cuenta,VLOOKUP(D$1,Data!$AP:$AR,2,FALSE))+D766,"")</f>
        <v/>
      </c>
      <c r="E767" s="3" t="str">
        <f>IF(AND($A767&lt;&gt;"",E$1&lt;&gt;""),SUMIFS(VM,Fecha,$A767,Linea,VLOOKUP(E$1,Data!$AP:$AR,3,FALSE),Cuenta,VLOOKUP(E$1,Data!$AP:$AR,2,FALSE))+SUMIFS(FX,Fecha,$A767,Linea,VLOOKUP(E$1,Data!$AP:$AR,3,FALSE),Cuenta,VLOOKUP(E$1,Data!$AP:$AR,2,FALSE))+E766,"")</f>
        <v/>
      </c>
      <c r="F767" s="3" t="str">
        <f>IF(AND($A767&lt;&gt;"",F$1&lt;&gt;""),SUMIFS(VM,Fecha,$A767,Linea,VLOOKUP(F$1,Data!$AP:$AR,3,FALSE),Cuenta,VLOOKUP(F$1,Data!$AP:$AR,2,FALSE))+SUMIFS(FX,Fecha,$A767,Linea,VLOOKUP(F$1,Data!$AP:$AR,3,FALSE),Cuenta,VLOOKUP(F$1,Data!$AP:$AR,2,FALSE))+F766,"")</f>
        <v/>
      </c>
      <c r="G767" s="3" t="str">
        <f>IF(AND($A767&lt;&gt;"",G$1&lt;&gt;""),SUMIFS(VM,Fecha,$A767,Linea,VLOOKUP(G$1,Data!$AP:$AR,3,FALSE),Cuenta,VLOOKUP(G$1,Data!$AP:$AR,2,FALSE))+SUMIFS(FX,Fecha,$A767,Linea,VLOOKUP(G$1,Data!$AP:$AR,3,FALSE),Cuenta,VLOOKUP(G$1,Data!$AP:$AR,2,FALSE))+G766,"")</f>
        <v/>
      </c>
      <c r="H767" s="3" t="str">
        <f>IF(AND($A767&lt;&gt;"",H$1&lt;&gt;""),SUMIFS(VM,Fecha,$A767,Linea,VLOOKUP(H$1,Data!$AP:$AR,3,FALSE),Cuenta,VLOOKUP(H$1,Data!$AP:$AR,2,FALSE))+SUMIFS(FX,Fecha,$A767,Linea,VLOOKUP(H$1,Data!$AP:$AR,3,FALSE),Cuenta,VLOOKUP(H$1,Data!$AP:$AR,2,FALSE))+H766,"")</f>
        <v/>
      </c>
      <c r="I767" s="3" t="str">
        <f>IF(AND($A767&lt;&gt;"",I$1&lt;&gt;""),SUMIFS(VM,Fecha,$A767,Linea,VLOOKUP(I$1,Data!$AP:$AR,3,FALSE),Cuenta,VLOOKUP(I$1,Data!$AP:$AR,2,FALSE))+SUMIFS(FX,Fecha,$A767,Linea,VLOOKUP(I$1,Data!$AP:$AR,3,FALSE),Cuenta,VLOOKUP(I$1,Data!$AP:$AR,2,FALSE))+I766,"")</f>
        <v/>
      </c>
      <c r="J767" s="3" t="str">
        <f>IF(AND($A767&lt;&gt;"",J$1&lt;&gt;""),SUMIFS(VM,Fecha,$A767,Linea,VLOOKUP(J$1,Data!$AP:$AR,3,FALSE),Cuenta,VLOOKUP(J$1,Data!$AP:$AR,2,FALSE))+SUMIFS(FX,Fecha,$A767,Linea,VLOOKUP(J$1,Data!$AP:$AR,3,FALSE),Cuenta,VLOOKUP(J$1,Data!$AP:$AR,2,FALSE))+J766,"")</f>
        <v/>
      </c>
      <c r="K767" s="3" t="str">
        <f>IF(AND($A767&lt;&gt;"",K$1&lt;&gt;""),SUMIFS(VM,Fecha,$A767,Linea,VLOOKUP(K$1,Data!$AP:$AR,3,FALSE),Cuenta,VLOOKUP(K$1,Data!$AP:$AR,2,FALSE))+SUMIFS(FX,Fecha,$A767,Linea,VLOOKUP(K$1,Data!$AP:$AR,3,FALSE),Cuenta,VLOOKUP(K$1,Data!$AP:$AR,2,FALSE))+K766,"")</f>
        <v/>
      </c>
      <c r="L767" s="3" t="str">
        <f>IF(AND($A767&lt;&gt;"",L$1&lt;&gt;""),SUMIFS(VM,Fecha,$A767,Linea,VLOOKUP(L$1,Data!$AP:$AR,3,FALSE),Cuenta,VLOOKUP(L$1,Data!$AP:$AR,2,FALSE))+SUMIFS(FX,Fecha,$A767,Linea,VLOOKUP(L$1,Data!$AP:$AR,3,FALSE),Cuenta,VLOOKUP(L$1,Data!$AP:$AR,2,FALSE))+L766,"")</f>
        <v/>
      </c>
      <c r="M767" s="3" t="str">
        <f>IF(AND($A767&lt;&gt;"",M$1&lt;&gt;""),SUMIFS(VM,Fecha,$A767,Linea,VLOOKUP(M$1,Data!$AP:$AR,3,FALSE),Cuenta,VLOOKUP(M$1,Data!$AP:$AR,2,FALSE))+SUMIFS(FX,Fecha,$A767,Linea,VLOOKUP(M$1,Data!$AP:$AR,3,FALSE),Cuenta,VLOOKUP(M$1,Data!$AP:$AR,2,FALSE))+M766,"")</f>
        <v/>
      </c>
      <c r="N767" s="3" t="str">
        <f>IF(AND($A767&lt;&gt;"",N$1&lt;&gt;""),SUMIFS(VM,Fecha,$A767,Linea,VLOOKUP(N$1,Data!$AP:$AR,3,FALSE),Cuenta,VLOOKUP(N$1,Data!$AP:$AR,2,FALSE))+SUMIFS(FX,Fecha,$A767,Linea,VLOOKUP(N$1,Data!$AP:$AR,3,FALSE),Cuenta,VLOOKUP(N$1,Data!$AP:$AR,2,FALSE))+N766,"")</f>
        <v/>
      </c>
    </row>
    <row r="768" spans="2:14" x14ac:dyDescent="0.25">
      <c r="B768" s="3" t="str">
        <f>IF(AND($A768&lt;&gt;"",B$1&lt;&gt;""),SUMIFS(VM,Fecha,$A768,Linea,VLOOKUP(B$1,Data!$AP:$AR,3,FALSE),Cuenta,VLOOKUP(B$1,Data!$AP:$AR,2,FALSE))+SUMIFS(FX,Fecha,$A768,Linea,VLOOKUP(B$1,Data!$AP:$AR,3,FALSE),Cuenta,VLOOKUP(B$1,Data!$AP:$AR,2,FALSE))+B767,"")</f>
        <v/>
      </c>
      <c r="C768" s="3" t="str">
        <f>IF(AND($A768&lt;&gt;"",C$1&lt;&gt;""),SUMIFS(VM,Fecha,$A768,Linea,VLOOKUP(C$1,Data!$AP:$AR,3,FALSE),Cuenta,VLOOKUP(C$1,Data!$AP:$AR,2,FALSE))+SUMIFS(FX,Fecha,$A768,Linea,VLOOKUP(C$1,Data!$AP:$AR,3,FALSE),Cuenta,VLOOKUP(C$1,Data!$AP:$AR,2,FALSE))+C767,"")</f>
        <v/>
      </c>
      <c r="D768" s="3" t="str">
        <f>IF(AND($A768&lt;&gt;"",D$1&lt;&gt;""),SUMIFS(VM,Fecha,$A768,Linea,VLOOKUP(D$1,Data!$AP:$AR,3,FALSE),Cuenta,VLOOKUP(D$1,Data!$AP:$AR,2,FALSE))+SUMIFS(FX,Fecha,$A768,Linea,VLOOKUP(D$1,Data!$AP:$AR,3,FALSE),Cuenta,VLOOKUP(D$1,Data!$AP:$AR,2,FALSE))+D767,"")</f>
        <v/>
      </c>
      <c r="E768" s="3" t="str">
        <f>IF(AND($A768&lt;&gt;"",E$1&lt;&gt;""),SUMIFS(VM,Fecha,$A768,Linea,VLOOKUP(E$1,Data!$AP:$AR,3,FALSE),Cuenta,VLOOKUP(E$1,Data!$AP:$AR,2,FALSE))+SUMIFS(FX,Fecha,$A768,Linea,VLOOKUP(E$1,Data!$AP:$AR,3,FALSE),Cuenta,VLOOKUP(E$1,Data!$AP:$AR,2,FALSE))+E767,"")</f>
        <v/>
      </c>
      <c r="F768" s="3" t="str">
        <f>IF(AND($A768&lt;&gt;"",F$1&lt;&gt;""),SUMIFS(VM,Fecha,$A768,Linea,VLOOKUP(F$1,Data!$AP:$AR,3,FALSE),Cuenta,VLOOKUP(F$1,Data!$AP:$AR,2,FALSE))+SUMIFS(FX,Fecha,$A768,Linea,VLOOKUP(F$1,Data!$AP:$AR,3,FALSE),Cuenta,VLOOKUP(F$1,Data!$AP:$AR,2,FALSE))+F767,"")</f>
        <v/>
      </c>
      <c r="G768" s="3" t="str">
        <f>IF(AND($A768&lt;&gt;"",G$1&lt;&gt;""),SUMIFS(VM,Fecha,$A768,Linea,VLOOKUP(G$1,Data!$AP:$AR,3,FALSE),Cuenta,VLOOKUP(G$1,Data!$AP:$AR,2,FALSE))+SUMIFS(FX,Fecha,$A768,Linea,VLOOKUP(G$1,Data!$AP:$AR,3,FALSE),Cuenta,VLOOKUP(G$1,Data!$AP:$AR,2,FALSE))+G767,"")</f>
        <v/>
      </c>
      <c r="H768" s="3" t="str">
        <f>IF(AND($A768&lt;&gt;"",H$1&lt;&gt;""),SUMIFS(VM,Fecha,$A768,Linea,VLOOKUP(H$1,Data!$AP:$AR,3,FALSE),Cuenta,VLOOKUP(H$1,Data!$AP:$AR,2,FALSE))+SUMIFS(FX,Fecha,$A768,Linea,VLOOKUP(H$1,Data!$AP:$AR,3,FALSE),Cuenta,VLOOKUP(H$1,Data!$AP:$AR,2,FALSE))+H767,"")</f>
        <v/>
      </c>
      <c r="I768" s="3" t="str">
        <f>IF(AND($A768&lt;&gt;"",I$1&lt;&gt;""),SUMIFS(VM,Fecha,$A768,Linea,VLOOKUP(I$1,Data!$AP:$AR,3,FALSE),Cuenta,VLOOKUP(I$1,Data!$AP:$AR,2,FALSE))+SUMIFS(FX,Fecha,$A768,Linea,VLOOKUP(I$1,Data!$AP:$AR,3,FALSE),Cuenta,VLOOKUP(I$1,Data!$AP:$AR,2,FALSE))+I767,"")</f>
        <v/>
      </c>
      <c r="J768" s="3" t="str">
        <f>IF(AND($A768&lt;&gt;"",J$1&lt;&gt;""),SUMIFS(VM,Fecha,$A768,Linea,VLOOKUP(J$1,Data!$AP:$AR,3,FALSE),Cuenta,VLOOKUP(J$1,Data!$AP:$AR,2,FALSE))+SUMIFS(FX,Fecha,$A768,Linea,VLOOKUP(J$1,Data!$AP:$AR,3,FALSE),Cuenta,VLOOKUP(J$1,Data!$AP:$AR,2,FALSE))+J767,"")</f>
        <v/>
      </c>
      <c r="K768" s="3" t="str">
        <f>IF(AND($A768&lt;&gt;"",K$1&lt;&gt;""),SUMIFS(VM,Fecha,$A768,Linea,VLOOKUP(K$1,Data!$AP:$AR,3,FALSE),Cuenta,VLOOKUP(K$1,Data!$AP:$AR,2,FALSE))+SUMIFS(FX,Fecha,$A768,Linea,VLOOKUP(K$1,Data!$AP:$AR,3,FALSE),Cuenta,VLOOKUP(K$1,Data!$AP:$AR,2,FALSE))+K767,"")</f>
        <v/>
      </c>
      <c r="L768" s="3" t="str">
        <f>IF(AND($A768&lt;&gt;"",L$1&lt;&gt;""),SUMIFS(VM,Fecha,$A768,Linea,VLOOKUP(L$1,Data!$AP:$AR,3,FALSE),Cuenta,VLOOKUP(L$1,Data!$AP:$AR,2,FALSE))+SUMIFS(FX,Fecha,$A768,Linea,VLOOKUP(L$1,Data!$AP:$AR,3,FALSE),Cuenta,VLOOKUP(L$1,Data!$AP:$AR,2,FALSE))+L767,"")</f>
        <v/>
      </c>
      <c r="M768" s="3" t="str">
        <f>IF(AND($A768&lt;&gt;"",M$1&lt;&gt;""),SUMIFS(VM,Fecha,$A768,Linea,VLOOKUP(M$1,Data!$AP:$AR,3,FALSE),Cuenta,VLOOKUP(M$1,Data!$AP:$AR,2,FALSE))+SUMIFS(FX,Fecha,$A768,Linea,VLOOKUP(M$1,Data!$AP:$AR,3,FALSE),Cuenta,VLOOKUP(M$1,Data!$AP:$AR,2,FALSE))+M767,"")</f>
        <v/>
      </c>
      <c r="N768" s="3" t="str">
        <f>IF(AND($A768&lt;&gt;"",N$1&lt;&gt;""),SUMIFS(VM,Fecha,$A768,Linea,VLOOKUP(N$1,Data!$AP:$AR,3,FALSE),Cuenta,VLOOKUP(N$1,Data!$AP:$AR,2,FALSE))+SUMIFS(FX,Fecha,$A768,Linea,VLOOKUP(N$1,Data!$AP:$AR,3,FALSE),Cuenta,VLOOKUP(N$1,Data!$AP:$AR,2,FALSE))+N767,"")</f>
        <v/>
      </c>
    </row>
    <row r="769" spans="2:14" x14ac:dyDescent="0.25">
      <c r="B769" s="3" t="str">
        <f>IF(AND($A769&lt;&gt;"",B$1&lt;&gt;""),SUMIFS(VM,Fecha,$A769,Linea,VLOOKUP(B$1,Data!$AP:$AR,3,FALSE),Cuenta,VLOOKUP(B$1,Data!$AP:$AR,2,FALSE))+SUMIFS(FX,Fecha,$A769,Linea,VLOOKUP(B$1,Data!$AP:$AR,3,FALSE),Cuenta,VLOOKUP(B$1,Data!$AP:$AR,2,FALSE))+B768,"")</f>
        <v/>
      </c>
      <c r="C769" s="3" t="str">
        <f>IF(AND($A769&lt;&gt;"",C$1&lt;&gt;""),SUMIFS(VM,Fecha,$A769,Linea,VLOOKUP(C$1,Data!$AP:$AR,3,FALSE),Cuenta,VLOOKUP(C$1,Data!$AP:$AR,2,FALSE))+SUMIFS(FX,Fecha,$A769,Linea,VLOOKUP(C$1,Data!$AP:$AR,3,FALSE),Cuenta,VLOOKUP(C$1,Data!$AP:$AR,2,FALSE))+C768,"")</f>
        <v/>
      </c>
      <c r="D769" s="3" t="str">
        <f>IF(AND($A769&lt;&gt;"",D$1&lt;&gt;""),SUMIFS(VM,Fecha,$A769,Linea,VLOOKUP(D$1,Data!$AP:$AR,3,FALSE),Cuenta,VLOOKUP(D$1,Data!$AP:$AR,2,FALSE))+SUMIFS(FX,Fecha,$A769,Linea,VLOOKUP(D$1,Data!$AP:$AR,3,FALSE),Cuenta,VLOOKUP(D$1,Data!$AP:$AR,2,FALSE))+D768,"")</f>
        <v/>
      </c>
      <c r="E769" s="3" t="str">
        <f>IF(AND($A769&lt;&gt;"",E$1&lt;&gt;""),SUMIFS(VM,Fecha,$A769,Linea,VLOOKUP(E$1,Data!$AP:$AR,3,FALSE),Cuenta,VLOOKUP(E$1,Data!$AP:$AR,2,FALSE))+SUMIFS(FX,Fecha,$A769,Linea,VLOOKUP(E$1,Data!$AP:$AR,3,FALSE),Cuenta,VLOOKUP(E$1,Data!$AP:$AR,2,FALSE))+E768,"")</f>
        <v/>
      </c>
      <c r="F769" s="3" t="str">
        <f>IF(AND($A769&lt;&gt;"",F$1&lt;&gt;""),SUMIFS(VM,Fecha,$A769,Linea,VLOOKUP(F$1,Data!$AP:$AR,3,FALSE),Cuenta,VLOOKUP(F$1,Data!$AP:$AR,2,FALSE))+SUMIFS(FX,Fecha,$A769,Linea,VLOOKUP(F$1,Data!$AP:$AR,3,FALSE),Cuenta,VLOOKUP(F$1,Data!$AP:$AR,2,FALSE))+F768,"")</f>
        <v/>
      </c>
      <c r="G769" s="3" t="str">
        <f>IF(AND($A769&lt;&gt;"",G$1&lt;&gt;""),SUMIFS(VM,Fecha,$A769,Linea,VLOOKUP(G$1,Data!$AP:$AR,3,FALSE),Cuenta,VLOOKUP(G$1,Data!$AP:$AR,2,FALSE))+SUMIFS(FX,Fecha,$A769,Linea,VLOOKUP(G$1,Data!$AP:$AR,3,FALSE),Cuenta,VLOOKUP(G$1,Data!$AP:$AR,2,FALSE))+G768,"")</f>
        <v/>
      </c>
      <c r="H769" s="3" t="str">
        <f>IF(AND($A769&lt;&gt;"",H$1&lt;&gt;""),SUMIFS(VM,Fecha,$A769,Linea,VLOOKUP(H$1,Data!$AP:$AR,3,FALSE),Cuenta,VLOOKUP(H$1,Data!$AP:$AR,2,FALSE))+SUMIFS(FX,Fecha,$A769,Linea,VLOOKUP(H$1,Data!$AP:$AR,3,FALSE),Cuenta,VLOOKUP(H$1,Data!$AP:$AR,2,FALSE))+H768,"")</f>
        <v/>
      </c>
      <c r="I769" s="3" t="str">
        <f>IF(AND($A769&lt;&gt;"",I$1&lt;&gt;""),SUMIFS(VM,Fecha,$A769,Linea,VLOOKUP(I$1,Data!$AP:$AR,3,FALSE),Cuenta,VLOOKUP(I$1,Data!$AP:$AR,2,FALSE))+SUMIFS(FX,Fecha,$A769,Linea,VLOOKUP(I$1,Data!$AP:$AR,3,FALSE),Cuenta,VLOOKUP(I$1,Data!$AP:$AR,2,FALSE))+I768,"")</f>
        <v/>
      </c>
      <c r="J769" s="3" t="str">
        <f>IF(AND($A769&lt;&gt;"",J$1&lt;&gt;""),SUMIFS(VM,Fecha,$A769,Linea,VLOOKUP(J$1,Data!$AP:$AR,3,FALSE),Cuenta,VLOOKUP(J$1,Data!$AP:$AR,2,FALSE))+SUMIFS(FX,Fecha,$A769,Linea,VLOOKUP(J$1,Data!$AP:$AR,3,FALSE),Cuenta,VLOOKUP(J$1,Data!$AP:$AR,2,FALSE))+J768,"")</f>
        <v/>
      </c>
      <c r="K769" s="3" t="str">
        <f>IF(AND($A769&lt;&gt;"",K$1&lt;&gt;""),SUMIFS(VM,Fecha,$A769,Linea,VLOOKUP(K$1,Data!$AP:$AR,3,FALSE),Cuenta,VLOOKUP(K$1,Data!$AP:$AR,2,FALSE))+SUMIFS(FX,Fecha,$A769,Linea,VLOOKUP(K$1,Data!$AP:$AR,3,FALSE),Cuenta,VLOOKUP(K$1,Data!$AP:$AR,2,FALSE))+K768,"")</f>
        <v/>
      </c>
      <c r="L769" s="3" t="str">
        <f>IF(AND($A769&lt;&gt;"",L$1&lt;&gt;""),SUMIFS(VM,Fecha,$A769,Linea,VLOOKUP(L$1,Data!$AP:$AR,3,FALSE),Cuenta,VLOOKUP(L$1,Data!$AP:$AR,2,FALSE))+SUMIFS(FX,Fecha,$A769,Linea,VLOOKUP(L$1,Data!$AP:$AR,3,FALSE),Cuenta,VLOOKUP(L$1,Data!$AP:$AR,2,FALSE))+L768,"")</f>
        <v/>
      </c>
      <c r="M769" s="3" t="str">
        <f>IF(AND($A769&lt;&gt;"",M$1&lt;&gt;""),SUMIFS(VM,Fecha,$A769,Linea,VLOOKUP(M$1,Data!$AP:$AR,3,FALSE),Cuenta,VLOOKUP(M$1,Data!$AP:$AR,2,FALSE))+SUMIFS(FX,Fecha,$A769,Linea,VLOOKUP(M$1,Data!$AP:$AR,3,FALSE),Cuenta,VLOOKUP(M$1,Data!$AP:$AR,2,FALSE))+M768,"")</f>
        <v/>
      </c>
      <c r="N769" s="3" t="str">
        <f>IF(AND($A769&lt;&gt;"",N$1&lt;&gt;""),SUMIFS(VM,Fecha,$A769,Linea,VLOOKUP(N$1,Data!$AP:$AR,3,FALSE),Cuenta,VLOOKUP(N$1,Data!$AP:$AR,2,FALSE))+SUMIFS(FX,Fecha,$A769,Linea,VLOOKUP(N$1,Data!$AP:$AR,3,FALSE),Cuenta,VLOOKUP(N$1,Data!$AP:$AR,2,FALSE))+N768,"")</f>
        <v/>
      </c>
    </row>
    <row r="770" spans="2:14" x14ac:dyDescent="0.25">
      <c r="B770" s="3" t="str">
        <f>IF(AND($A770&lt;&gt;"",B$1&lt;&gt;""),SUMIFS(VM,Fecha,$A770,Linea,VLOOKUP(B$1,Data!$AP:$AR,3,FALSE),Cuenta,VLOOKUP(B$1,Data!$AP:$AR,2,FALSE))+SUMIFS(FX,Fecha,$A770,Linea,VLOOKUP(B$1,Data!$AP:$AR,3,FALSE),Cuenta,VLOOKUP(B$1,Data!$AP:$AR,2,FALSE))+B769,"")</f>
        <v/>
      </c>
      <c r="C770" s="3" t="str">
        <f>IF(AND($A770&lt;&gt;"",C$1&lt;&gt;""),SUMIFS(VM,Fecha,$A770,Linea,VLOOKUP(C$1,Data!$AP:$AR,3,FALSE),Cuenta,VLOOKUP(C$1,Data!$AP:$AR,2,FALSE))+SUMIFS(FX,Fecha,$A770,Linea,VLOOKUP(C$1,Data!$AP:$AR,3,FALSE),Cuenta,VLOOKUP(C$1,Data!$AP:$AR,2,FALSE))+C769,"")</f>
        <v/>
      </c>
      <c r="D770" s="3" t="str">
        <f>IF(AND($A770&lt;&gt;"",D$1&lt;&gt;""),SUMIFS(VM,Fecha,$A770,Linea,VLOOKUP(D$1,Data!$AP:$AR,3,FALSE),Cuenta,VLOOKUP(D$1,Data!$AP:$AR,2,FALSE))+SUMIFS(FX,Fecha,$A770,Linea,VLOOKUP(D$1,Data!$AP:$AR,3,FALSE),Cuenta,VLOOKUP(D$1,Data!$AP:$AR,2,FALSE))+D769,"")</f>
        <v/>
      </c>
      <c r="E770" s="3" t="str">
        <f>IF(AND($A770&lt;&gt;"",E$1&lt;&gt;""),SUMIFS(VM,Fecha,$A770,Linea,VLOOKUP(E$1,Data!$AP:$AR,3,FALSE),Cuenta,VLOOKUP(E$1,Data!$AP:$AR,2,FALSE))+SUMIFS(FX,Fecha,$A770,Linea,VLOOKUP(E$1,Data!$AP:$AR,3,FALSE),Cuenta,VLOOKUP(E$1,Data!$AP:$AR,2,FALSE))+E769,"")</f>
        <v/>
      </c>
      <c r="F770" s="3" t="str">
        <f>IF(AND($A770&lt;&gt;"",F$1&lt;&gt;""),SUMIFS(VM,Fecha,$A770,Linea,VLOOKUP(F$1,Data!$AP:$AR,3,FALSE),Cuenta,VLOOKUP(F$1,Data!$AP:$AR,2,FALSE))+SUMIFS(FX,Fecha,$A770,Linea,VLOOKUP(F$1,Data!$AP:$AR,3,FALSE),Cuenta,VLOOKUP(F$1,Data!$AP:$AR,2,FALSE))+F769,"")</f>
        <v/>
      </c>
      <c r="G770" s="3" t="str">
        <f>IF(AND($A770&lt;&gt;"",G$1&lt;&gt;""),SUMIFS(VM,Fecha,$A770,Linea,VLOOKUP(G$1,Data!$AP:$AR,3,FALSE),Cuenta,VLOOKUP(G$1,Data!$AP:$AR,2,FALSE))+SUMIFS(FX,Fecha,$A770,Linea,VLOOKUP(G$1,Data!$AP:$AR,3,FALSE),Cuenta,VLOOKUP(G$1,Data!$AP:$AR,2,FALSE))+G769,"")</f>
        <v/>
      </c>
      <c r="H770" s="3" t="str">
        <f>IF(AND($A770&lt;&gt;"",H$1&lt;&gt;""),SUMIFS(VM,Fecha,$A770,Linea,VLOOKUP(H$1,Data!$AP:$AR,3,FALSE),Cuenta,VLOOKUP(H$1,Data!$AP:$AR,2,FALSE))+SUMIFS(FX,Fecha,$A770,Linea,VLOOKUP(H$1,Data!$AP:$AR,3,FALSE),Cuenta,VLOOKUP(H$1,Data!$AP:$AR,2,FALSE))+H769,"")</f>
        <v/>
      </c>
      <c r="I770" s="3" t="str">
        <f>IF(AND($A770&lt;&gt;"",I$1&lt;&gt;""),SUMIFS(VM,Fecha,$A770,Linea,VLOOKUP(I$1,Data!$AP:$AR,3,FALSE),Cuenta,VLOOKUP(I$1,Data!$AP:$AR,2,FALSE))+SUMIFS(FX,Fecha,$A770,Linea,VLOOKUP(I$1,Data!$AP:$AR,3,FALSE),Cuenta,VLOOKUP(I$1,Data!$AP:$AR,2,FALSE))+I769,"")</f>
        <v/>
      </c>
      <c r="J770" s="3" t="str">
        <f>IF(AND($A770&lt;&gt;"",J$1&lt;&gt;""),SUMIFS(VM,Fecha,$A770,Linea,VLOOKUP(J$1,Data!$AP:$AR,3,FALSE),Cuenta,VLOOKUP(J$1,Data!$AP:$AR,2,FALSE))+SUMIFS(FX,Fecha,$A770,Linea,VLOOKUP(J$1,Data!$AP:$AR,3,FALSE),Cuenta,VLOOKUP(J$1,Data!$AP:$AR,2,FALSE))+J769,"")</f>
        <v/>
      </c>
      <c r="K770" s="3" t="str">
        <f>IF(AND($A770&lt;&gt;"",K$1&lt;&gt;""),SUMIFS(VM,Fecha,$A770,Linea,VLOOKUP(K$1,Data!$AP:$AR,3,FALSE),Cuenta,VLOOKUP(K$1,Data!$AP:$AR,2,FALSE))+SUMIFS(FX,Fecha,$A770,Linea,VLOOKUP(K$1,Data!$AP:$AR,3,FALSE),Cuenta,VLOOKUP(K$1,Data!$AP:$AR,2,FALSE))+K769,"")</f>
        <v/>
      </c>
      <c r="L770" s="3" t="str">
        <f>IF(AND($A770&lt;&gt;"",L$1&lt;&gt;""),SUMIFS(VM,Fecha,$A770,Linea,VLOOKUP(L$1,Data!$AP:$AR,3,FALSE),Cuenta,VLOOKUP(L$1,Data!$AP:$AR,2,FALSE))+SUMIFS(FX,Fecha,$A770,Linea,VLOOKUP(L$1,Data!$AP:$AR,3,FALSE),Cuenta,VLOOKUP(L$1,Data!$AP:$AR,2,FALSE))+L769,"")</f>
        <v/>
      </c>
      <c r="M770" s="3" t="str">
        <f>IF(AND($A770&lt;&gt;"",M$1&lt;&gt;""),SUMIFS(VM,Fecha,$A770,Linea,VLOOKUP(M$1,Data!$AP:$AR,3,FALSE),Cuenta,VLOOKUP(M$1,Data!$AP:$AR,2,FALSE))+SUMIFS(FX,Fecha,$A770,Linea,VLOOKUP(M$1,Data!$AP:$AR,3,FALSE),Cuenta,VLOOKUP(M$1,Data!$AP:$AR,2,FALSE))+M769,"")</f>
        <v/>
      </c>
      <c r="N770" s="3" t="str">
        <f>IF(AND($A770&lt;&gt;"",N$1&lt;&gt;""),SUMIFS(VM,Fecha,$A770,Linea,VLOOKUP(N$1,Data!$AP:$AR,3,FALSE),Cuenta,VLOOKUP(N$1,Data!$AP:$AR,2,FALSE))+SUMIFS(FX,Fecha,$A770,Linea,VLOOKUP(N$1,Data!$AP:$AR,3,FALSE),Cuenta,VLOOKUP(N$1,Data!$AP:$AR,2,FALSE))+N769,"")</f>
        <v/>
      </c>
    </row>
    <row r="771" spans="2:14" x14ac:dyDescent="0.25">
      <c r="B771" s="3" t="str">
        <f>IF(AND($A771&lt;&gt;"",B$1&lt;&gt;""),SUMIFS(VM,Fecha,$A771,Linea,VLOOKUP(B$1,Data!$AP:$AR,3,FALSE),Cuenta,VLOOKUP(B$1,Data!$AP:$AR,2,FALSE))+SUMIFS(FX,Fecha,$A771,Linea,VLOOKUP(B$1,Data!$AP:$AR,3,FALSE),Cuenta,VLOOKUP(B$1,Data!$AP:$AR,2,FALSE))+B770,"")</f>
        <v/>
      </c>
      <c r="C771" s="3" t="str">
        <f>IF(AND($A771&lt;&gt;"",C$1&lt;&gt;""),SUMIFS(VM,Fecha,$A771,Linea,VLOOKUP(C$1,Data!$AP:$AR,3,FALSE),Cuenta,VLOOKUP(C$1,Data!$AP:$AR,2,FALSE))+SUMIFS(FX,Fecha,$A771,Linea,VLOOKUP(C$1,Data!$AP:$AR,3,FALSE),Cuenta,VLOOKUP(C$1,Data!$AP:$AR,2,FALSE))+C770,"")</f>
        <v/>
      </c>
      <c r="D771" s="3" t="str">
        <f>IF(AND($A771&lt;&gt;"",D$1&lt;&gt;""),SUMIFS(VM,Fecha,$A771,Linea,VLOOKUP(D$1,Data!$AP:$AR,3,FALSE),Cuenta,VLOOKUP(D$1,Data!$AP:$AR,2,FALSE))+SUMIFS(FX,Fecha,$A771,Linea,VLOOKUP(D$1,Data!$AP:$AR,3,FALSE),Cuenta,VLOOKUP(D$1,Data!$AP:$AR,2,FALSE))+D770,"")</f>
        <v/>
      </c>
      <c r="E771" s="3" t="str">
        <f>IF(AND($A771&lt;&gt;"",E$1&lt;&gt;""),SUMIFS(VM,Fecha,$A771,Linea,VLOOKUP(E$1,Data!$AP:$AR,3,FALSE),Cuenta,VLOOKUP(E$1,Data!$AP:$AR,2,FALSE))+SUMIFS(FX,Fecha,$A771,Linea,VLOOKUP(E$1,Data!$AP:$AR,3,FALSE),Cuenta,VLOOKUP(E$1,Data!$AP:$AR,2,FALSE))+E770,"")</f>
        <v/>
      </c>
      <c r="F771" s="3" t="str">
        <f>IF(AND($A771&lt;&gt;"",F$1&lt;&gt;""),SUMIFS(VM,Fecha,$A771,Linea,VLOOKUP(F$1,Data!$AP:$AR,3,FALSE),Cuenta,VLOOKUP(F$1,Data!$AP:$AR,2,FALSE))+SUMIFS(FX,Fecha,$A771,Linea,VLOOKUP(F$1,Data!$AP:$AR,3,FALSE),Cuenta,VLOOKUP(F$1,Data!$AP:$AR,2,FALSE))+F770,"")</f>
        <v/>
      </c>
      <c r="G771" s="3" t="str">
        <f>IF(AND($A771&lt;&gt;"",G$1&lt;&gt;""),SUMIFS(VM,Fecha,$A771,Linea,VLOOKUP(G$1,Data!$AP:$AR,3,FALSE),Cuenta,VLOOKUP(G$1,Data!$AP:$AR,2,FALSE))+SUMIFS(FX,Fecha,$A771,Linea,VLOOKUP(G$1,Data!$AP:$AR,3,FALSE),Cuenta,VLOOKUP(G$1,Data!$AP:$AR,2,FALSE))+G770,"")</f>
        <v/>
      </c>
      <c r="H771" s="3" t="str">
        <f>IF(AND($A771&lt;&gt;"",H$1&lt;&gt;""),SUMIFS(VM,Fecha,$A771,Linea,VLOOKUP(H$1,Data!$AP:$AR,3,FALSE),Cuenta,VLOOKUP(H$1,Data!$AP:$AR,2,FALSE))+SUMIFS(FX,Fecha,$A771,Linea,VLOOKUP(H$1,Data!$AP:$AR,3,FALSE),Cuenta,VLOOKUP(H$1,Data!$AP:$AR,2,FALSE))+H770,"")</f>
        <v/>
      </c>
      <c r="I771" s="3" t="str">
        <f>IF(AND($A771&lt;&gt;"",I$1&lt;&gt;""),SUMIFS(VM,Fecha,$A771,Linea,VLOOKUP(I$1,Data!$AP:$AR,3,FALSE),Cuenta,VLOOKUP(I$1,Data!$AP:$AR,2,FALSE))+SUMIFS(FX,Fecha,$A771,Linea,VLOOKUP(I$1,Data!$AP:$AR,3,FALSE),Cuenta,VLOOKUP(I$1,Data!$AP:$AR,2,FALSE))+I770,"")</f>
        <v/>
      </c>
      <c r="J771" s="3" t="str">
        <f>IF(AND($A771&lt;&gt;"",J$1&lt;&gt;""),SUMIFS(VM,Fecha,$A771,Linea,VLOOKUP(J$1,Data!$AP:$AR,3,FALSE),Cuenta,VLOOKUP(J$1,Data!$AP:$AR,2,FALSE))+SUMIFS(FX,Fecha,$A771,Linea,VLOOKUP(J$1,Data!$AP:$AR,3,FALSE),Cuenta,VLOOKUP(J$1,Data!$AP:$AR,2,FALSE))+J770,"")</f>
        <v/>
      </c>
      <c r="K771" s="3" t="str">
        <f>IF(AND($A771&lt;&gt;"",K$1&lt;&gt;""),SUMIFS(VM,Fecha,$A771,Linea,VLOOKUP(K$1,Data!$AP:$AR,3,FALSE),Cuenta,VLOOKUP(K$1,Data!$AP:$AR,2,FALSE))+SUMIFS(FX,Fecha,$A771,Linea,VLOOKUP(K$1,Data!$AP:$AR,3,FALSE),Cuenta,VLOOKUP(K$1,Data!$AP:$AR,2,FALSE))+K770,"")</f>
        <v/>
      </c>
      <c r="L771" s="3" t="str">
        <f>IF(AND($A771&lt;&gt;"",L$1&lt;&gt;""),SUMIFS(VM,Fecha,$A771,Linea,VLOOKUP(L$1,Data!$AP:$AR,3,FALSE),Cuenta,VLOOKUP(L$1,Data!$AP:$AR,2,FALSE))+SUMIFS(FX,Fecha,$A771,Linea,VLOOKUP(L$1,Data!$AP:$AR,3,FALSE),Cuenta,VLOOKUP(L$1,Data!$AP:$AR,2,FALSE))+L770,"")</f>
        <v/>
      </c>
      <c r="M771" s="3" t="str">
        <f>IF(AND($A771&lt;&gt;"",M$1&lt;&gt;""),SUMIFS(VM,Fecha,$A771,Linea,VLOOKUP(M$1,Data!$AP:$AR,3,FALSE),Cuenta,VLOOKUP(M$1,Data!$AP:$AR,2,FALSE))+SUMIFS(FX,Fecha,$A771,Linea,VLOOKUP(M$1,Data!$AP:$AR,3,FALSE),Cuenta,VLOOKUP(M$1,Data!$AP:$AR,2,FALSE))+M770,"")</f>
        <v/>
      </c>
      <c r="N771" s="3" t="str">
        <f>IF(AND($A771&lt;&gt;"",N$1&lt;&gt;""),SUMIFS(VM,Fecha,$A771,Linea,VLOOKUP(N$1,Data!$AP:$AR,3,FALSE),Cuenta,VLOOKUP(N$1,Data!$AP:$AR,2,FALSE))+SUMIFS(FX,Fecha,$A771,Linea,VLOOKUP(N$1,Data!$AP:$AR,3,FALSE),Cuenta,VLOOKUP(N$1,Data!$AP:$AR,2,FALSE))+N770,"")</f>
        <v/>
      </c>
    </row>
    <row r="772" spans="2:14" x14ac:dyDescent="0.25">
      <c r="B772" s="3" t="str">
        <f>IF(AND($A772&lt;&gt;"",B$1&lt;&gt;""),SUMIFS(VM,Fecha,$A772,Linea,VLOOKUP(B$1,Data!$AP:$AR,3,FALSE),Cuenta,VLOOKUP(B$1,Data!$AP:$AR,2,FALSE))+SUMIFS(FX,Fecha,$A772,Linea,VLOOKUP(B$1,Data!$AP:$AR,3,FALSE),Cuenta,VLOOKUP(B$1,Data!$AP:$AR,2,FALSE))+B771,"")</f>
        <v/>
      </c>
      <c r="C772" s="3" t="str">
        <f>IF(AND($A772&lt;&gt;"",C$1&lt;&gt;""),SUMIFS(VM,Fecha,$A772,Linea,VLOOKUP(C$1,Data!$AP:$AR,3,FALSE),Cuenta,VLOOKUP(C$1,Data!$AP:$AR,2,FALSE))+SUMIFS(FX,Fecha,$A772,Linea,VLOOKUP(C$1,Data!$AP:$AR,3,FALSE),Cuenta,VLOOKUP(C$1,Data!$AP:$AR,2,FALSE))+C771,"")</f>
        <v/>
      </c>
      <c r="D772" s="3" t="str">
        <f>IF(AND($A772&lt;&gt;"",D$1&lt;&gt;""),SUMIFS(VM,Fecha,$A772,Linea,VLOOKUP(D$1,Data!$AP:$AR,3,FALSE),Cuenta,VLOOKUP(D$1,Data!$AP:$AR,2,FALSE))+SUMIFS(FX,Fecha,$A772,Linea,VLOOKUP(D$1,Data!$AP:$AR,3,FALSE),Cuenta,VLOOKUP(D$1,Data!$AP:$AR,2,FALSE))+D771,"")</f>
        <v/>
      </c>
      <c r="E772" s="3" t="str">
        <f>IF(AND($A772&lt;&gt;"",E$1&lt;&gt;""),SUMIFS(VM,Fecha,$A772,Linea,VLOOKUP(E$1,Data!$AP:$AR,3,FALSE),Cuenta,VLOOKUP(E$1,Data!$AP:$AR,2,FALSE))+SUMIFS(FX,Fecha,$A772,Linea,VLOOKUP(E$1,Data!$AP:$AR,3,FALSE),Cuenta,VLOOKUP(E$1,Data!$AP:$AR,2,FALSE))+E771,"")</f>
        <v/>
      </c>
      <c r="F772" s="3" t="str">
        <f>IF(AND($A772&lt;&gt;"",F$1&lt;&gt;""),SUMIFS(VM,Fecha,$A772,Linea,VLOOKUP(F$1,Data!$AP:$AR,3,FALSE),Cuenta,VLOOKUP(F$1,Data!$AP:$AR,2,FALSE))+SUMIFS(FX,Fecha,$A772,Linea,VLOOKUP(F$1,Data!$AP:$AR,3,FALSE),Cuenta,VLOOKUP(F$1,Data!$AP:$AR,2,FALSE))+F771,"")</f>
        <v/>
      </c>
      <c r="G772" s="3" t="str">
        <f>IF(AND($A772&lt;&gt;"",G$1&lt;&gt;""),SUMIFS(VM,Fecha,$A772,Linea,VLOOKUP(G$1,Data!$AP:$AR,3,FALSE),Cuenta,VLOOKUP(G$1,Data!$AP:$AR,2,FALSE))+SUMIFS(FX,Fecha,$A772,Linea,VLOOKUP(G$1,Data!$AP:$AR,3,FALSE),Cuenta,VLOOKUP(G$1,Data!$AP:$AR,2,FALSE))+G771,"")</f>
        <v/>
      </c>
      <c r="H772" s="3" t="str">
        <f>IF(AND($A772&lt;&gt;"",H$1&lt;&gt;""),SUMIFS(VM,Fecha,$A772,Linea,VLOOKUP(H$1,Data!$AP:$AR,3,FALSE),Cuenta,VLOOKUP(H$1,Data!$AP:$AR,2,FALSE))+SUMIFS(FX,Fecha,$A772,Linea,VLOOKUP(H$1,Data!$AP:$AR,3,FALSE),Cuenta,VLOOKUP(H$1,Data!$AP:$AR,2,FALSE))+H771,"")</f>
        <v/>
      </c>
      <c r="I772" s="3" t="str">
        <f>IF(AND($A772&lt;&gt;"",I$1&lt;&gt;""),SUMIFS(VM,Fecha,$A772,Linea,VLOOKUP(I$1,Data!$AP:$AR,3,FALSE),Cuenta,VLOOKUP(I$1,Data!$AP:$AR,2,FALSE))+SUMIFS(FX,Fecha,$A772,Linea,VLOOKUP(I$1,Data!$AP:$AR,3,FALSE),Cuenta,VLOOKUP(I$1,Data!$AP:$AR,2,FALSE))+I771,"")</f>
        <v/>
      </c>
      <c r="J772" s="3" t="str">
        <f>IF(AND($A772&lt;&gt;"",J$1&lt;&gt;""),SUMIFS(VM,Fecha,$A772,Linea,VLOOKUP(J$1,Data!$AP:$AR,3,FALSE),Cuenta,VLOOKUP(J$1,Data!$AP:$AR,2,FALSE))+SUMIFS(FX,Fecha,$A772,Linea,VLOOKUP(J$1,Data!$AP:$AR,3,FALSE),Cuenta,VLOOKUP(J$1,Data!$AP:$AR,2,FALSE))+J771,"")</f>
        <v/>
      </c>
      <c r="K772" s="3" t="str">
        <f>IF(AND($A772&lt;&gt;"",K$1&lt;&gt;""),SUMIFS(VM,Fecha,$A772,Linea,VLOOKUP(K$1,Data!$AP:$AR,3,FALSE),Cuenta,VLOOKUP(K$1,Data!$AP:$AR,2,FALSE))+SUMIFS(FX,Fecha,$A772,Linea,VLOOKUP(K$1,Data!$AP:$AR,3,FALSE),Cuenta,VLOOKUP(K$1,Data!$AP:$AR,2,FALSE))+K771,"")</f>
        <v/>
      </c>
      <c r="L772" s="3" t="str">
        <f>IF(AND($A772&lt;&gt;"",L$1&lt;&gt;""),SUMIFS(VM,Fecha,$A772,Linea,VLOOKUP(L$1,Data!$AP:$AR,3,FALSE),Cuenta,VLOOKUP(L$1,Data!$AP:$AR,2,FALSE))+SUMIFS(FX,Fecha,$A772,Linea,VLOOKUP(L$1,Data!$AP:$AR,3,FALSE),Cuenta,VLOOKUP(L$1,Data!$AP:$AR,2,FALSE))+L771,"")</f>
        <v/>
      </c>
      <c r="M772" s="3" t="str">
        <f>IF(AND($A772&lt;&gt;"",M$1&lt;&gt;""),SUMIFS(VM,Fecha,$A772,Linea,VLOOKUP(M$1,Data!$AP:$AR,3,FALSE),Cuenta,VLOOKUP(M$1,Data!$AP:$AR,2,FALSE))+SUMIFS(FX,Fecha,$A772,Linea,VLOOKUP(M$1,Data!$AP:$AR,3,FALSE),Cuenta,VLOOKUP(M$1,Data!$AP:$AR,2,FALSE))+M771,"")</f>
        <v/>
      </c>
      <c r="N772" s="3" t="str">
        <f>IF(AND($A772&lt;&gt;"",N$1&lt;&gt;""),SUMIFS(VM,Fecha,$A772,Linea,VLOOKUP(N$1,Data!$AP:$AR,3,FALSE),Cuenta,VLOOKUP(N$1,Data!$AP:$AR,2,FALSE))+SUMIFS(FX,Fecha,$A772,Linea,VLOOKUP(N$1,Data!$AP:$AR,3,FALSE),Cuenta,VLOOKUP(N$1,Data!$AP:$AR,2,FALSE))+N771,"")</f>
        <v/>
      </c>
    </row>
    <row r="773" spans="2:14" x14ac:dyDescent="0.25">
      <c r="B773" s="3" t="str">
        <f>IF(AND($A773&lt;&gt;"",B$1&lt;&gt;""),SUMIFS(VM,Fecha,$A773,Linea,VLOOKUP(B$1,Data!$AP:$AR,3,FALSE),Cuenta,VLOOKUP(B$1,Data!$AP:$AR,2,FALSE))+SUMIFS(FX,Fecha,$A773,Linea,VLOOKUP(B$1,Data!$AP:$AR,3,FALSE),Cuenta,VLOOKUP(B$1,Data!$AP:$AR,2,FALSE))+B772,"")</f>
        <v/>
      </c>
      <c r="C773" s="3" t="str">
        <f>IF(AND($A773&lt;&gt;"",C$1&lt;&gt;""),SUMIFS(VM,Fecha,$A773,Linea,VLOOKUP(C$1,Data!$AP:$AR,3,FALSE),Cuenta,VLOOKUP(C$1,Data!$AP:$AR,2,FALSE))+SUMIFS(FX,Fecha,$A773,Linea,VLOOKUP(C$1,Data!$AP:$AR,3,FALSE),Cuenta,VLOOKUP(C$1,Data!$AP:$AR,2,FALSE))+C772,"")</f>
        <v/>
      </c>
      <c r="D773" s="3" t="str">
        <f>IF(AND($A773&lt;&gt;"",D$1&lt;&gt;""),SUMIFS(VM,Fecha,$A773,Linea,VLOOKUP(D$1,Data!$AP:$AR,3,FALSE),Cuenta,VLOOKUP(D$1,Data!$AP:$AR,2,FALSE))+SUMIFS(FX,Fecha,$A773,Linea,VLOOKUP(D$1,Data!$AP:$AR,3,FALSE),Cuenta,VLOOKUP(D$1,Data!$AP:$AR,2,FALSE))+D772,"")</f>
        <v/>
      </c>
      <c r="E773" s="3" t="str">
        <f>IF(AND($A773&lt;&gt;"",E$1&lt;&gt;""),SUMIFS(VM,Fecha,$A773,Linea,VLOOKUP(E$1,Data!$AP:$AR,3,FALSE),Cuenta,VLOOKUP(E$1,Data!$AP:$AR,2,FALSE))+SUMIFS(FX,Fecha,$A773,Linea,VLOOKUP(E$1,Data!$AP:$AR,3,FALSE),Cuenta,VLOOKUP(E$1,Data!$AP:$AR,2,FALSE))+E772,"")</f>
        <v/>
      </c>
      <c r="F773" s="3" t="str">
        <f>IF(AND($A773&lt;&gt;"",F$1&lt;&gt;""),SUMIFS(VM,Fecha,$A773,Linea,VLOOKUP(F$1,Data!$AP:$AR,3,FALSE),Cuenta,VLOOKUP(F$1,Data!$AP:$AR,2,FALSE))+SUMIFS(FX,Fecha,$A773,Linea,VLOOKUP(F$1,Data!$AP:$AR,3,FALSE),Cuenta,VLOOKUP(F$1,Data!$AP:$AR,2,FALSE))+F772,"")</f>
        <v/>
      </c>
      <c r="G773" s="3" t="str">
        <f>IF(AND($A773&lt;&gt;"",G$1&lt;&gt;""),SUMIFS(VM,Fecha,$A773,Linea,VLOOKUP(G$1,Data!$AP:$AR,3,FALSE),Cuenta,VLOOKUP(G$1,Data!$AP:$AR,2,FALSE))+SUMIFS(FX,Fecha,$A773,Linea,VLOOKUP(G$1,Data!$AP:$AR,3,FALSE),Cuenta,VLOOKUP(G$1,Data!$AP:$AR,2,FALSE))+G772,"")</f>
        <v/>
      </c>
      <c r="H773" s="3" t="str">
        <f>IF(AND($A773&lt;&gt;"",H$1&lt;&gt;""),SUMIFS(VM,Fecha,$A773,Linea,VLOOKUP(H$1,Data!$AP:$AR,3,FALSE),Cuenta,VLOOKUP(H$1,Data!$AP:$AR,2,FALSE))+SUMIFS(FX,Fecha,$A773,Linea,VLOOKUP(H$1,Data!$AP:$AR,3,FALSE),Cuenta,VLOOKUP(H$1,Data!$AP:$AR,2,FALSE))+H772,"")</f>
        <v/>
      </c>
      <c r="I773" s="3" t="str">
        <f>IF(AND($A773&lt;&gt;"",I$1&lt;&gt;""),SUMIFS(VM,Fecha,$A773,Linea,VLOOKUP(I$1,Data!$AP:$AR,3,FALSE),Cuenta,VLOOKUP(I$1,Data!$AP:$AR,2,FALSE))+SUMIFS(FX,Fecha,$A773,Linea,VLOOKUP(I$1,Data!$AP:$AR,3,FALSE),Cuenta,VLOOKUP(I$1,Data!$AP:$AR,2,FALSE))+I772,"")</f>
        <v/>
      </c>
      <c r="J773" s="3" t="str">
        <f>IF(AND($A773&lt;&gt;"",J$1&lt;&gt;""),SUMIFS(VM,Fecha,$A773,Linea,VLOOKUP(J$1,Data!$AP:$AR,3,FALSE),Cuenta,VLOOKUP(J$1,Data!$AP:$AR,2,FALSE))+SUMIFS(FX,Fecha,$A773,Linea,VLOOKUP(J$1,Data!$AP:$AR,3,FALSE),Cuenta,VLOOKUP(J$1,Data!$AP:$AR,2,FALSE))+J772,"")</f>
        <v/>
      </c>
      <c r="K773" s="3" t="str">
        <f>IF(AND($A773&lt;&gt;"",K$1&lt;&gt;""),SUMIFS(VM,Fecha,$A773,Linea,VLOOKUP(K$1,Data!$AP:$AR,3,FALSE),Cuenta,VLOOKUP(K$1,Data!$AP:$AR,2,FALSE))+SUMIFS(FX,Fecha,$A773,Linea,VLOOKUP(K$1,Data!$AP:$AR,3,FALSE),Cuenta,VLOOKUP(K$1,Data!$AP:$AR,2,FALSE))+K772,"")</f>
        <v/>
      </c>
      <c r="L773" s="3" t="str">
        <f>IF(AND($A773&lt;&gt;"",L$1&lt;&gt;""),SUMIFS(VM,Fecha,$A773,Linea,VLOOKUP(L$1,Data!$AP:$AR,3,FALSE),Cuenta,VLOOKUP(L$1,Data!$AP:$AR,2,FALSE))+SUMIFS(FX,Fecha,$A773,Linea,VLOOKUP(L$1,Data!$AP:$AR,3,FALSE),Cuenta,VLOOKUP(L$1,Data!$AP:$AR,2,FALSE))+L772,"")</f>
        <v/>
      </c>
      <c r="M773" s="3" t="str">
        <f>IF(AND($A773&lt;&gt;"",M$1&lt;&gt;""),SUMIFS(VM,Fecha,$A773,Linea,VLOOKUP(M$1,Data!$AP:$AR,3,FALSE),Cuenta,VLOOKUP(M$1,Data!$AP:$AR,2,FALSE))+SUMIFS(FX,Fecha,$A773,Linea,VLOOKUP(M$1,Data!$AP:$AR,3,FALSE),Cuenta,VLOOKUP(M$1,Data!$AP:$AR,2,FALSE))+M772,"")</f>
        <v/>
      </c>
      <c r="N773" s="3" t="str">
        <f>IF(AND($A773&lt;&gt;"",N$1&lt;&gt;""),SUMIFS(VM,Fecha,$A773,Linea,VLOOKUP(N$1,Data!$AP:$AR,3,FALSE),Cuenta,VLOOKUP(N$1,Data!$AP:$AR,2,FALSE))+SUMIFS(FX,Fecha,$A773,Linea,VLOOKUP(N$1,Data!$AP:$AR,3,FALSE),Cuenta,VLOOKUP(N$1,Data!$AP:$AR,2,FALSE))+N772,"")</f>
        <v/>
      </c>
    </row>
    <row r="774" spans="2:14" x14ac:dyDescent="0.25">
      <c r="B774" s="3" t="str">
        <f>IF(AND($A774&lt;&gt;"",B$1&lt;&gt;""),SUMIFS(VM,Fecha,$A774,Linea,VLOOKUP(B$1,Data!$AP:$AR,3,FALSE),Cuenta,VLOOKUP(B$1,Data!$AP:$AR,2,FALSE))+SUMIFS(FX,Fecha,$A774,Linea,VLOOKUP(B$1,Data!$AP:$AR,3,FALSE),Cuenta,VLOOKUP(B$1,Data!$AP:$AR,2,FALSE))+B773,"")</f>
        <v/>
      </c>
      <c r="C774" s="3" t="str">
        <f>IF(AND($A774&lt;&gt;"",C$1&lt;&gt;""),SUMIFS(VM,Fecha,$A774,Linea,VLOOKUP(C$1,Data!$AP:$AR,3,FALSE),Cuenta,VLOOKUP(C$1,Data!$AP:$AR,2,FALSE))+SUMIFS(FX,Fecha,$A774,Linea,VLOOKUP(C$1,Data!$AP:$AR,3,FALSE),Cuenta,VLOOKUP(C$1,Data!$AP:$AR,2,FALSE))+C773,"")</f>
        <v/>
      </c>
      <c r="D774" s="3" t="str">
        <f>IF(AND($A774&lt;&gt;"",D$1&lt;&gt;""),SUMIFS(VM,Fecha,$A774,Linea,VLOOKUP(D$1,Data!$AP:$AR,3,FALSE),Cuenta,VLOOKUP(D$1,Data!$AP:$AR,2,FALSE))+SUMIFS(FX,Fecha,$A774,Linea,VLOOKUP(D$1,Data!$AP:$AR,3,FALSE),Cuenta,VLOOKUP(D$1,Data!$AP:$AR,2,FALSE))+D773,"")</f>
        <v/>
      </c>
      <c r="E774" s="3" t="str">
        <f>IF(AND($A774&lt;&gt;"",E$1&lt;&gt;""),SUMIFS(VM,Fecha,$A774,Linea,VLOOKUP(E$1,Data!$AP:$AR,3,FALSE),Cuenta,VLOOKUP(E$1,Data!$AP:$AR,2,FALSE))+SUMIFS(FX,Fecha,$A774,Linea,VLOOKUP(E$1,Data!$AP:$AR,3,FALSE),Cuenta,VLOOKUP(E$1,Data!$AP:$AR,2,FALSE))+E773,"")</f>
        <v/>
      </c>
      <c r="F774" s="3" t="str">
        <f>IF(AND($A774&lt;&gt;"",F$1&lt;&gt;""),SUMIFS(VM,Fecha,$A774,Linea,VLOOKUP(F$1,Data!$AP:$AR,3,FALSE),Cuenta,VLOOKUP(F$1,Data!$AP:$AR,2,FALSE))+SUMIFS(FX,Fecha,$A774,Linea,VLOOKUP(F$1,Data!$AP:$AR,3,FALSE),Cuenta,VLOOKUP(F$1,Data!$AP:$AR,2,FALSE))+F773,"")</f>
        <v/>
      </c>
      <c r="G774" s="3" t="str">
        <f>IF(AND($A774&lt;&gt;"",G$1&lt;&gt;""),SUMIFS(VM,Fecha,$A774,Linea,VLOOKUP(G$1,Data!$AP:$AR,3,FALSE),Cuenta,VLOOKUP(G$1,Data!$AP:$AR,2,FALSE))+SUMIFS(FX,Fecha,$A774,Linea,VLOOKUP(G$1,Data!$AP:$AR,3,FALSE),Cuenta,VLOOKUP(G$1,Data!$AP:$AR,2,FALSE))+G773,"")</f>
        <v/>
      </c>
      <c r="H774" s="3" t="str">
        <f>IF(AND($A774&lt;&gt;"",H$1&lt;&gt;""),SUMIFS(VM,Fecha,$A774,Linea,VLOOKUP(H$1,Data!$AP:$AR,3,FALSE),Cuenta,VLOOKUP(H$1,Data!$AP:$AR,2,FALSE))+SUMIFS(FX,Fecha,$A774,Linea,VLOOKUP(H$1,Data!$AP:$AR,3,FALSE),Cuenta,VLOOKUP(H$1,Data!$AP:$AR,2,FALSE))+H773,"")</f>
        <v/>
      </c>
      <c r="I774" s="3" t="str">
        <f>IF(AND($A774&lt;&gt;"",I$1&lt;&gt;""),SUMIFS(VM,Fecha,$A774,Linea,VLOOKUP(I$1,Data!$AP:$AR,3,FALSE),Cuenta,VLOOKUP(I$1,Data!$AP:$AR,2,FALSE))+SUMIFS(FX,Fecha,$A774,Linea,VLOOKUP(I$1,Data!$AP:$AR,3,FALSE),Cuenta,VLOOKUP(I$1,Data!$AP:$AR,2,FALSE))+I773,"")</f>
        <v/>
      </c>
      <c r="J774" s="3" t="str">
        <f>IF(AND($A774&lt;&gt;"",J$1&lt;&gt;""),SUMIFS(VM,Fecha,$A774,Linea,VLOOKUP(J$1,Data!$AP:$AR,3,FALSE),Cuenta,VLOOKUP(J$1,Data!$AP:$AR,2,FALSE))+SUMIFS(FX,Fecha,$A774,Linea,VLOOKUP(J$1,Data!$AP:$AR,3,FALSE),Cuenta,VLOOKUP(J$1,Data!$AP:$AR,2,FALSE))+J773,"")</f>
        <v/>
      </c>
      <c r="K774" s="3" t="str">
        <f>IF(AND($A774&lt;&gt;"",K$1&lt;&gt;""),SUMIFS(VM,Fecha,$A774,Linea,VLOOKUP(K$1,Data!$AP:$AR,3,FALSE),Cuenta,VLOOKUP(K$1,Data!$AP:$AR,2,FALSE))+SUMIFS(FX,Fecha,$A774,Linea,VLOOKUP(K$1,Data!$AP:$AR,3,FALSE),Cuenta,VLOOKUP(K$1,Data!$AP:$AR,2,FALSE))+K773,"")</f>
        <v/>
      </c>
      <c r="L774" s="3" t="str">
        <f>IF(AND($A774&lt;&gt;"",L$1&lt;&gt;""),SUMIFS(VM,Fecha,$A774,Linea,VLOOKUP(L$1,Data!$AP:$AR,3,FALSE),Cuenta,VLOOKUP(L$1,Data!$AP:$AR,2,FALSE))+SUMIFS(FX,Fecha,$A774,Linea,VLOOKUP(L$1,Data!$AP:$AR,3,FALSE),Cuenta,VLOOKUP(L$1,Data!$AP:$AR,2,FALSE))+L773,"")</f>
        <v/>
      </c>
      <c r="M774" s="3" t="str">
        <f>IF(AND($A774&lt;&gt;"",M$1&lt;&gt;""),SUMIFS(VM,Fecha,$A774,Linea,VLOOKUP(M$1,Data!$AP:$AR,3,FALSE),Cuenta,VLOOKUP(M$1,Data!$AP:$AR,2,FALSE))+SUMIFS(FX,Fecha,$A774,Linea,VLOOKUP(M$1,Data!$AP:$AR,3,FALSE),Cuenta,VLOOKUP(M$1,Data!$AP:$AR,2,FALSE))+M773,"")</f>
        <v/>
      </c>
      <c r="N774" s="3" t="str">
        <f>IF(AND($A774&lt;&gt;"",N$1&lt;&gt;""),SUMIFS(VM,Fecha,$A774,Linea,VLOOKUP(N$1,Data!$AP:$AR,3,FALSE),Cuenta,VLOOKUP(N$1,Data!$AP:$AR,2,FALSE))+SUMIFS(FX,Fecha,$A774,Linea,VLOOKUP(N$1,Data!$AP:$AR,3,FALSE),Cuenta,VLOOKUP(N$1,Data!$AP:$AR,2,FALSE))+N773,"")</f>
        <v/>
      </c>
    </row>
    <row r="775" spans="2:14" x14ac:dyDescent="0.25">
      <c r="B775" s="3" t="str">
        <f>IF(AND($A775&lt;&gt;"",B$1&lt;&gt;""),SUMIFS(VM,Fecha,$A775,Linea,VLOOKUP(B$1,Data!$AP:$AR,3,FALSE),Cuenta,VLOOKUP(B$1,Data!$AP:$AR,2,FALSE))+SUMIFS(FX,Fecha,$A775,Linea,VLOOKUP(B$1,Data!$AP:$AR,3,FALSE),Cuenta,VLOOKUP(B$1,Data!$AP:$AR,2,FALSE))+B774,"")</f>
        <v/>
      </c>
      <c r="C775" s="3" t="str">
        <f>IF(AND($A775&lt;&gt;"",C$1&lt;&gt;""),SUMIFS(VM,Fecha,$A775,Linea,VLOOKUP(C$1,Data!$AP:$AR,3,FALSE),Cuenta,VLOOKUP(C$1,Data!$AP:$AR,2,FALSE))+SUMIFS(FX,Fecha,$A775,Linea,VLOOKUP(C$1,Data!$AP:$AR,3,FALSE),Cuenta,VLOOKUP(C$1,Data!$AP:$AR,2,FALSE))+C774,"")</f>
        <v/>
      </c>
      <c r="D775" s="3" t="str">
        <f>IF(AND($A775&lt;&gt;"",D$1&lt;&gt;""),SUMIFS(VM,Fecha,$A775,Linea,VLOOKUP(D$1,Data!$AP:$AR,3,FALSE),Cuenta,VLOOKUP(D$1,Data!$AP:$AR,2,FALSE))+SUMIFS(FX,Fecha,$A775,Linea,VLOOKUP(D$1,Data!$AP:$AR,3,FALSE),Cuenta,VLOOKUP(D$1,Data!$AP:$AR,2,FALSE))+D774,"")</f>
        <v/>
      </c>
      <c r="E775" s="3" t="str">
        <f>IF(AND($A775&lt;&gt;"",E$1&lt;&gt;""),SUMIFS(VM,Fecha,$A775,Linea,VLOOKUP(E$1,Data!$AP:$AR,3,FALSE),Cuenta,VLOOKUP(E$1,Data!$AP:$AR,2,FALSE))+SUMIFS(FX,Fecha,$A775,Linea,VLOOKUP(E$1,Data!$AP:$AR,3,FALSE),Cuenta,VLOOKUP(E$1,Data!$AP:$AR,2,FALSE))+E774,"")</f>
        <v/>
      </c>
      <c r="F775" s="3" t="str">
        <f>IF(AND($A775&lt;&gt;"",F$1&lt;&gt;""),SUMIFS(VM,Fecha,$A775,Linea,VLOOKUP(F$1,Data!$AP:$AR,3,FALSE),Cuenta,VLOOKUP(F$1,Data!$AP:$AR,2,FALSE))+SUMIFS(FX,Fecha,$A775,Linea,VLOOKUP(F$1,Data!$AP:$AR,3,FALSE),Cuenta,VLOOKUP(F$1,Data!$AP:$AR,2,FALSE))+F774,"")</f>
        <v/>
      </c>
      <c r="G775" s="3" t="str">
        <f>IF(AND($A775&lt;&gt;"",G$1&lt;&gt;""),SUMIFS(VM,Fecha,$A775,Linea,VLOOKUP(G$1,Data!$AP:$AR,3,FALSE),Cuenta,VLOOKUP(G$1,Data!$AP:$AR,2,FALSE))+SUMIFS(FX,Fecha,$A775,Linea,VLOOKUP(G$1,Data!$AP:$AR,3,FALSE),Cuenta,VLOOKUP(G$1,Data!$AP:$AR,2,FALSE))+G774,"")</f>
        <v/>
      </c>
      <c r="H775" s="3" t="str">
        <f>IF(AND($A775&lt;&gt;"",H$1&lt;&gt;""),SUMIFS(VM,Fecha,$A775,Linea,VLOOKUP(H$1,Data!$AP:$AR,3,FALSE),Cuenta,VLOOKUP(H$1,Data!$AP:$AR,2,FALSE))+SUMIFS(FX,Fecha,$A775,Linea,VLOOKUP(H$1,Data!$AP:$AR,3,FALSE),Cuenta,VLOOKUP(H$1,Data!$AP:$AR,2,FALSE))+H774,"")</f>
        <v/>
      </c>
      <c r="I775" s="3" t="str">
        <f>IF(AND($A775&lt;&gt;"",I$1&lt;&gt;""),SUMIFS(VM,Fecha,$A775,Linea,VLOOKUP(I$1,Data!$AP:$AR,3,FALSE),Cuenta,VLOOKUP(I$1,Data!$AP:$AR,2,FALSE))+SUMIFS(FX,Fecha,$A775,Linea,VLOOKUP(I$1,Data!$AP:$AR,3,FALSE),Cuenta,VLOOKUP(I$1,Data!$AP:$AR,2,FALSE))+I774,"")</f>
        <v/>
      </c>
      <c r="J775" s="3" t="str">
        <f>IF(AND($A775&lt;&gt;"",J$1&lt;&gt;""),SUMIFS(VM,Fecha,$A775,Linea,VLOOKUP(J$1,Data!$AP:$AR,3,FALSE),Cuenta,VLOOKUP(J$1,Data!$AP:$AR,2,FALSE))+SUMIFS(FX,Fecha,$A775,Linea,VLOOKUP(J$1,Data!$AP:$AR,3,FALSE),Cuenta,VLOOKUP(J$1,Data!$AP:$AR,2,FALSE))+J774,"")</f>
        <v/>
      </c>
      <c r="K775" s="3" t="str">
        <f>IF(AND($A775&lt;&gt;"",K$1&lt;&gt;""),SUMIFS(VM,Fecha,$A775,Linea,VLOOKUP(K$1,Data!$AP:$AR,3,FALSE),Cuenta,VLOOKUP(K$1,Data!$AP:$AR,2,FALSE))+SUMIFS(FX,Fecha,$A775,Linea,VLOOKUP(K$1,Data!$AP:$AR,3,FALSE),Cuenta,VLOOKUP(K$1,Data!$AP:$AR,2,FALSE))+K774,"")</f>
        <v/>
      </c>
      <c r="L775" s="3" t="str">
        <f>IF(AND($A775&lt;&gt;"",L$1&lt;&gt;""),SUMIFS(VM,Fecha,$A775,Linea,VLOOKUP(L$1,Data!$AP:$AR,3,FALSE),Cuenta,VLOOKUP(L$1,Data!$AP:$AR,2,FALSE))+SUMIFS(FX,Fecha,$A775,Linea,VLOOKUP(L$1,Data!$AP:$AR,3,FALSE),Cuenta,VLOOKUP(L$1,Data!$AP:$AR,2,FALSE))+L774,"")</f>
        <v/>
      </c>
      <c r="M775" s="3" t="str">
        <f>IF(AND($A775&lt;&gt;"",M$1&lt;&gt;""),SUMIFS(VM,Fecha,$A775,Linea,VLOOKUP(M$1,Data!$AP:$AR,3,FALSE),Cuenta,VLOOKUP(M$1,Data!$AP:$AR,2,FALSE))+SUMIFS(FX,Fecha,$A775,Linea,VLOOKUP(M$1,Data!$AP:$AR,3,FALSE),Cuenta,VLOOKUP(M$1,Data!$AP:$AR,2,FALSE))+M774,"")</f>
        <v/>
      </c>
      <c r="N775" s="3" t="str">
        <f>IF(AND($A775&lt;&gt;"",N$1&lt;&gt;""),SUMIFS(VM,Fecha,$A775,Linea,VLOOKUP(N$1,Data!$AP:$AR,3,FALSE),Cuenta,VLOOKUP(N$1,Data!$AP:$AR,2,FALSE))+SUMIFS(FX,Fecha,$A775,Linea,VLOOKUP(N$1,Data!$AP:$AR,3,FALSE),Cuenta,VLOOKUP(N$1,Data!$AP:$AR,2,FALSE))+N774,"")</f>
        <v/>
      </c>
    </row>
    <row r="776" spans="2:14" x14ac:dyDescent="0.25">
      <c r="B776" s="3" t="str">
        <f>IF(AND($A776&lt;&gt;"",B$1&lt;&gt;""),SUMIFS(VM,Fecha,$A776,Linea,VLOOKUP(B$1,Data!$AP:$AR,3,FALSE),Cuenta,VLOOKUP(B$1,Data!$AP:$AR,2,FALSE))+SUMIFS(FX,Fecha,$A776,Linea,VLOOKUP(B$1,Data!$AP:$AR,3,FALSE),Cuenta,VLOOKUP(B$1,Data!$AP:$AR,2,FALSE))+B775,"")</f>
        <v/>
      </c>
      <c r="C776" s="3" t="str">
        <f>IF(AND($A776&lt;&gt;"",C$1&lt;&gt;""),SUMIFS(VM,Fecha,$A776,Linea,VLOOKUP(C$1,Data!$AP:$AR,3,FALSE),Cuenta,VLOOKUP(C$1,Data!$AP:$AR,2,FALSE))+SUMIFS(FX,Fecha,$A776,Linea,VLOOKUP(C$1,Data!$AP:$AR,3,FALSE),Cuenta,VLOOKUP(C$1,Data!$AP:$AR,2,FALSE))+C775,"")</f>
        <v/>
      </c>
      <c r="D776" s="3" t="str">
        <f>IF(AND($A776&lt;&gt;"",D$1&lt;&gt;""),SUMIFS(VM,Fecha,$A776,Linea,VLOOKUP(D$1,Data!$AP:$AR,3,FALSE),Cuenta,VLOOKUP(D$1,Data!$AP:$AR,2,FALSE))+SUMIFS(FX,Fecha,$A776,Linea,VLOOKUP(D$1,Data!$AP:$AR,3,FALSE),Cuenta,VLOOKUP(D$1,Data!$AP:$AR,2,FALSE))+D775,"")</f>
        <v/>
      </c>
      <c r="E776" s="3" t="str">
        <f>IF(AND($A776&lt;&gt;"",E$1&lt;&gt;""),SUMIFS(VM,Fecha,$A776,Linea,VLOOKUP(E$1,Data!$AP:$AR,3,FALSE),Cuenta,VLOOKUP(E$1,Data!$AP:$AR,2,FALSE))+SUMIFS(FX,Fecha,$A776,Linea,VLOOKUP(E$1,Data!$AP:$AR,3,FALSE),Cuenta,VLOOKUP(E$1,Data!$AP:$AR,2,FALSE))+E775,"")</f>
        <v/>
      </c>
      <c r="F776" s="3" t="str">
        <f>IF(AND($A776&lt;&gt;"",F$1&lt;&gt;""),SUMIFS(VM,Fecha,$A776,Linea,VLOOKUP(F$1,Data!$AP:$AR,3,FALSE),Cuenta,VLOOKUP(F$1,Data!$AP:$AR,2,FALSE))+SUMIFS(FX,Fecha,$A776,Linea,VLOOKUP(F$1,Data!$AP:$AR,3,FALSE),Cuenta,VLOOKUP(F$1,Data!$AP:$AR,2,FALSE))+F775,"")</f>
        <v/>
      </c>
      <c r="G776" s="3" t="str">
        <f>IF(AND($A776&lt;&gt;"",G$1&lt;&gt;""),SUMIFS(VM,Fecha,$A776,Linea,VLOOKUP(G$1,Data!$AP:$AR,3,FALSE),Cuenta,VLOOKUP(G$1,Data!$AP:$AR,2,FALSE))+SUMIFS(FX,Fecha,$A776,Linea,VLOOKUP(G$1,Data!$AP:$AR,3,FALSE),Cuenta,VLOOKUP(G$1,Data!$AP:$AR,2,FALSE))+G775,"")</f>
        <v/>
      </c>
      <c r="H776" s="3" t="str">
        <f>IF(AND($A776&lt;&gt;"",H$1&lt;&gt;""),SUMIFS(VM,Fecha,$A776,Linea,VLOOKUP(H$1,Data!$AP:$AR,3,FALSE),Cuenta,VLOOKUP(H$1,Data!$AP:$AR,2,FALSE))+SUMIFS(FX,Fecha,$A776,Linea,VLOOKUP(H$1,Data!$AP:$AR,3,FALSE),Cuenta,VLOOKUP(H$1,Data!$AP:$AR,2,FALSE))+H775,"")</f>
        <v/>
      </c>
      <c r="I776" s="3" t="str">
        <f>IF(AND($A776&lt;&gt;"",I$1&lt;&gt;""),SUMIFS(VM,Fecha,$A776,Linea,VLOOKUP(I$1,Data!$AP:$AR,3,FALSE),Cuenta,VLOOKUP(I$1,Data!$AP:$AR,2,FALSE))+SUMIFS(FX,Fecha,$A776,Linea,VLOOKUP(I$1,Data!$AP:$AR,3,FALSE),Cuenta,VLOOKUP(I$1,Data!$AP:$AR,2,FALSE))+I775,"")</f>
        <v/>
      </c>
      <c r="J776" s="3" t="str">
        <f>IF(AND($A776&lt;&gt;"",J$1&lt;&gt;""),SUMIFS(VM,Fecha,$A776,Linea,VLOOKUP(J$1,Data!$AP:$AR,3,FALSE),Cuenta,VLOOKUP(J$1,Data!$AP:$AR,2,FALSE))+SUMIFS(FX,Fecha,$A776,Linea,VLOOKUP(J$1,Data!$AP:$AR,3,FALSE),Cuenta,VLOOKUP(J$1,Data!$AP:$AR,2,FALSE))+J775,"")</f>
        <v/>
      </c>
      <c r="K776" s="3" t="str">
        <f>IF(AND($A776&lt;&gt;"",K$1&lt;&gt;""),SUMIFS(VM,Fecha,$A776,Linea,VLOOKUP(K$1,Data!$AP:$AR,3,FALSE),Cuenta,VLOOKUP(K$1,Data!$AP:$AR,2,FALSE))+SUMIFS(FX,Fecha,$A776,Linea,VLOOKUP(K$1,Data!$AP:$AR,3,FALSE),Cuenta,VLOOKUP(K$1,Data!$AP:$AR,2,FALSE))+K775,"")</f>
        <v/>
      </c>
      <c r="L776" s="3" t="str">
        <f>IF(AND($A776&lt;&gt;"",L$1&lt;&gt;""),SUMIFS(VM,Fecha,$A776,Linea,VLOOKUP(L$1,Data!$AP:$AR,3,FALSE),Cuenta,VLOOKUP(L$1,Data!$AP:$AR,2,FALSE))+SUMIFS(FX,Fecha,$A776,Linea,VLOOKUP(L$1,Data!$AP:$AR,3,FALSE),Cuenta,VLOOKUP(L$1,Data!$AP:$AR,2,FALSE))+L775,"")</f>
        <v/>
      </c>
      <c r="M776" s="3" t="str">
        <f>IF(AND($A776&lt;&gt;"",M$1&lt;&gt;""),SUMIFS(VM,Fecha,$A776,Linea,VLOOKUP(M$1,Data!$AP:$AR,3,FALSE),Cuenta,VLOOKUP(M$1,Data!$AP:$AR,2,FALSE))+SUMIFS(FX,Fecha,$A776,Linea,VLOOKUP(M$1,Data!$AP:$AR,3,FALSE),Cuenta,VLOOKUP(M$1,Data!$AP:$AR,2,FALSE))+M775,"")</f>
        <v/>
      </c>
      <c r="N776" s="3" t="str">
        <f>IF(AND($A776&lt;&gt;"",N$1&lt;&gt;""),SUMIFS(VM,Fecha,$A776,Linea,VLOOKUP(N$1,Data!$AP:$AR,3,FALSE),Cuenta,VLOOKUP(N$1,Data!$AP:$AR,2,FALSE))+SUMIFS(FX,Fecha,$A776,Linea,VLOOKUP(N$1,Data!$AP:$AR,3,FALSE),Cuenta,VLOOKUP(N$1,Data!$AP:$AR,2,FALSE))+N775,"")</f>
        <v/>
      </c>
    </row>
    <row r="777" spans="2:14" x14ac:dyDescent="0.25">
      <c r="B777" s="3" t="str">
        <f>IF(AND($A777&lt;&gt;"",B$1&lt;&gt;""),SUMIFS(VM,Fecha,$A777,Linea,VLOOKUP(B$1,Data!$AP:$AR,3,FALSE),Cuenta,VLOOKUP(B$1,Data!$AP:$AR,2,FALSE))+SUMIFS(FX,Fecha,$A777,Linea,VLOOKUP(B$1,Data!$AP:$AR,3,FALSE),Cuenta,VLOOKUP(B$1,Data!$AP:$AR,2,FALSE))+B776,"")</f>
        <v/>
      </c>
      <c r="C777" s="3" t="str">
        <f>IF(AND($A777&lt;&gt;"",C$1&lt;&gt;""),SUMIFS(VM,Fecha,$A777,Linea,VLOOKUP(C$1,Data!$AP:$AR,3,FALSE),Cuenta,VLOOKUP(C$1,Data!$AP:$AR,2,FALSE))+SUMIFS(FX,Fecha,$A777,Linea,VLOOKUP(C$1,Data!$AP:$AR,3,FALSE),Cuenta,VLOOKUP(C$1,Data!$AP:$AR,2,FALSE))+C776,"")</f>
        <v/>
      </c>
      <c r="D777" s="3" t="str">
        <f>IF(AND($A777&lt;&gt;"",D$1&lt;&gt;""),SUMIFS(VM,Fecha,$A777,Linea,VLOOKUP(D$1,Data!$AP:$AR,3,FALSE),Cuenta,VLOOKUP(D$1,Data!$AP:$AR,2,FALSE))+SUMIFS(FX,Fecha,$A777,Linea,VLOOKUP(D$1,Data!$AP:$AR,3,FALSE),Cuenta,VLOOKUP(D$1,Data!$AP:$AR,2,FALSE))+D776,"")</f>
        <v/>
      </c>
      <c r="E777" s="3" t="str">
        <f>IF(AND($A777&lt;&gt;"",E$1&lt;&gt;""),SUMIFS(VM,Fecha,$A777,Linea,VLOOKUP(E$1,Data!$AP:$AR,3,FALSE),Cuenta,VLOOKUP(E$1,Data!$AP:$AR,2,FALSE))+SUMIFS(FX,Fecha,$A777,Linea,VLOOKUP(E$1,Data!$AP:$AR,3,FALSE),Cuenta,VLOOKUP(E$1,Data!$AP:$AR,2,FALSE))+E776,"")</f>
        <v/>
      </c>
      <c r="F777" s="3" t="str">
        <f>IF(AND($A777&lt;&gt;"",F$1&lt;&gt;""),SUMIFS(VM,Fecha,$A777,Linea,VLOOKUP(F$1,Data!$AP:$AR,3,FALSE),Cuenta,VLOOKUP(F$1,Data!$AP:$AR,2,FALSE))+SUMIFS(FX,Fecha,$A777,Linea,VLOOKUP(F$1,Data!$AP:$AR,3,FALSE),Cuenta,VLOOKUP(F$1,Data!$AP:$AR,2,FALSE))+F776,"")</f>
        <v/>
      </c>
      <c r="G777" s="3" t="str">
        <f>IF(AND($A777&lt;&gt;"",G$1&lt;&gt;""),SUMIFS(VM,Fecha,$A777,Linea,VLOOKUP(G$1,Data!$AP:$AR,3,FALSE),Cuenta,VLOOKUP(G$1,Data!$AP:$AR,2,FALSE))+SUMIFS(FX,Fecha,$A777,Linea,VLOOKUP(G$1,Data!$AP:$AR,3,FALSE),Cuenta,VLOOKUP(G$1,Data!$AP:$AR,2,FALSE))+G776,"")</f>
        <v/>
      </c>
      <c r="H777" s="3" t="str">
        <f>IF(AND($A777&lt;&gt;"",H$1&lt;&gt;""),SUMIFS(VM,Fecha,$A777,Linea,VLOOKUP(H$1,Data!$AP:$AR,3,FALSE),Cuenta,VLOOKUP(H$1,Data!$AP:$AR,2,FALSE))+SUMIFS(FX,Fecha,$A777,Linea,VLOOKUP(H$1,Data!$AP:$AR,3,FALSE),Cuenta,VLOOKUP(H$1,Data!$AP:$AR,2,FALSE))+H776,"")</f>
        <v/>
      </c>
      <c r="I777" s="3" t="str">
        <f>IF(AND($A777&lt;&gt;"",I$1&lt;&gt;""),SUMIFS(VM,Fecha,$A777,Linea,VLOOKUP(I$1,Data!$AP:$AR,3,FALSE),Cuenta,VLOOKUP(I$1,Data!$AP:$AR,2,FALSE))+SUMIFS(FX,Fecha,$A777,Linea,VLOOKUP(I$1,Data!$AP:$AR,3,FALSE),Cuenta,VLOOKUP(I$1,Data!$AP:$AR,2,FALSE))+I776,"")</f>
        <v/>
      </c>
      <c r="J777" s="3" t="str">
        <f>IF(AND($A777&lt;&gt;"",J$1&lt;&gt;""),SUMIFS(VM,Fecha,$A777,Linea,VLOOKUP(J$1,Data!$AP:$AR,3,FALSE),Cuenta,VLOOKUP(J$1,Data!$AP:$AR,2,FALSE))+SUMIFS(FX,Fecha,$A777,Linea,VLOOKUP(J$1,Data!$AP:$AR,3,FALSE),Cuenta,VLOOKUP(J$1,Data!$AP:$AR,2,FALSE))+J776,"")</f>
        <v/>
      </c>
      <c r="K777" s="3" t="str">
        <f>IF(AND($A777&lt;&gt;"",K$1&lt;&gt;""),SUMIFS(VM,Fecha,$A777,Linea,VLOOKUP(K$1,Data!$AP:$AR,3,FALSE),Cuenta,VLOOKUP(K$1,Data!$AP:$AR,2,FALSE))+SUMIFS(FX,Fecha,$A777,Linea,VLOOKUP(K$1,Data!$AP:$AR,3,FALSE),Cuenta,VLOOKUP(K$1,Data!$AP:$AR,2,FALSE))+K776,"")</f>
        <v/>
      </c>
      <c r="L777" s="3" t="str">
        <f>IF(AND($A777&lt;&gt;"",L$1&lt;&gt;""),SUMIFS(VM,Fecha,$A777,Linea,VLOOKUP(L$1,Data!$AP:$AR,3,FALSE),Cuenta,VLOOKUP(L$1,Data!$AP:$AR,2,FALSE))+SUMIFS(FX,Fecha,$A777,Linea,VLOOKUP(L$1,Data!$AP:$AR,3,FALSE),Cuenta,VLOOKUP(L$1,Data!$AP:$AR,2,FALSE))+L776,"")</f>
        <v/>
      </c>
      <c r="M777" s="3" t="str">
        <f>IF(AND($A777&lt;&gt;"",M$1&lt;&gt;""),SUMIFS(VM,Fecha,$A777,Linea,VLOOKUP(M$1,Data!$AP:$AR,3,FALSE),Cuenta,VLOOKUP(M$1,Data!$AP:$AR,2,FALSE))+SUMIFS(FX,Fecha,$A777,Linea,VLOOKUP(M$1,Data!$AP:$AR,3,FALSE),Cuenta,VLOOKUP(M$1,Data!$AP:$AR,2,FALSE))+M776,"")</f>
        <v/>
      </c>
      <c r="N777" s="3" t="str">
        <f>IF(AND($A777&lt;&gt;"",N$1&lt;&gt;""),SUMIFS(VM,Fecha,$A777,Linea,VLOOKUP(N$1,Data!$AP:$AR,3,FALSE),Cuenta,VLOOKUP(N$1,Data!$AP:$AR,2,FALSE))+SUMIFS(FX,Fecha,$A777,Linea,VLOOKUP(N$1,Data!$AP:$AR,3,FALSE),Cuenta,VLOOKUP(N$1,Data!$AP:$AR,2,FALSE))+N776,"")</f>
        <v/>
      </c>
    </row>
    <row r="778" spans="2:14" x14ac:dyDescent="0.25">
      <c r="B778" s="3" t="str">
        <f>IF(AND($A778&lt;&gt;"",B$1&lt;&gt;""),SUMIFS(VM,Fecha,$A778,Linea,VLOOKUP(B$1,Data!$AP:$AR,3,FALSE),Cuenta,VLOOKUP(B$1,Data!$AP:$AR,2,FALSE))+SUMIFS(FX,Fecha,$A778,Linea,VLOOKUP(B$1,Data!$AP:$AR,3,FALSE),Cuenta,VLOOKUP(B$1,Data!$AP:$AR,2,FALSE))+B777,"")</f>
        <v/>
      </c>
      <c r="C778" s="3" t="str">
        <f>IF(AND($A778&lt;&gt;"",C$1&lt;&gt;""),SUMIFS(VM,Fecha,$A778,Linea,VLOOKUP(C$1,Data!$AP:$AR,3,FALSE),Cuenta,VLOOKUP(C$1,Data!$AP:$AR,2,FALSE))+SUMIFS(FX,Fecha,$A778,Linea,VLOOKUP(C$1,Data!$AP:$AR,3,FALSE),Cuenta,VLOOKUP(C$1,Data!$AP:$AR,2,FALSE))+C777,"")</f>
        <v/>
      </c>
      <c r="D778" s="3" t="str">
        <f>IF(AND($A778&lt;&gt;"",D$1&lt;&gt;""),SUMIFS(VM,Fecha,$A778,Linea,VLOOKUP(D$1,Data!$AP:$AR,3,FALSE),Cuenta,VLOOKUP(D$1,Data!$AP:$AR,2,FALSE))+SUMIFS(FX,Fecha,$A778,Linea,VLOOKUP(D$1,Data!$AP:$AR,3,FALSE),Cuenta,VLOOKUP(D$1,Data!$AP:$AR,2,FALSE))+D777,"")</f>
        <v/>
      </c>
      <c r="E778" s="3" t="str">
        <f>IF(AND($A778&lt;&gt;"",E$1&lt;&gt;""),SUMIFS(VM,Fecha,$A778,Linea,VLOOKUP(E$1,Data!$AP:$AR,3,FALSE),Cuenta,VLOOKUP(E$1,Data!$AP:$AR,2,FALSE))+SUMIFS(FX,Fecha,$A778,Linea,VLOOKUP(E$1,Data!$AP:$AR,3,FALSE),Cuenta,VLOOKUP(E$1,Data!$AP:$AR,2,FALSE))+E777,"")</f>
        <v/>
      </c>
      <c r="F778" s="3" t="str">
        <f>IF(AND($A778&lt;&gt;"",F$1&lt;&gt;""),SUMIFS(VM,Fecha,$A778,Linea,VLOOKUP(F$1,Data!$AP:$AR,3,FALSE),Cuenta,VLOOKUP(F$1,Data!$AP:$AR,2,FALSE))+SUMIFS(FX,Fecha,$A778,Linea,VLOOKUP(F$1,Data!$AP:$AR,3,FALSE),Cuenta,VLOOKUP(F$1,Data!$AP:$AR,2,FALSE))+F777,"")</f>
        <v/>
      </c>
      <c r="G778" s="3" t="str">
        <f>IF(AND($A778&lt;&gt;"",G$1&lt;&gt;""),SUMIFS(VM,Fecha,$A778,Linea,VLOOKUP(G$1,Data!$AP:$AR,3,FALSE),Cuenta,VLOOKUP(G$1,Data!$AP:$AR,2,FALSE))+SUMIFS(FX,Fecha,$A778,Linea,VLOOKUP(G$1,Data!$AP:$AR,3,FALSE),Cuenta,VLOOKUP(G$1,Data!$AP:$AR,2,FALSE))+G777,"")</f>
        <v/>
      </c>
      <c r="H778" s="3" t="str">
        <f>IF(AND($A778&lt;&gt;"",H$1&lt;&gt;""),SUMIFS(VM,Fecha,$A778,Linea,VLOOKUP(H$1,Data!$AP:$AR,3,FALSE),Cuenta,VLOOKUP(H$1,Data!$AP:$AR,2,FALSE))+SUMIFS(FX,Fecha,$A778,Linea,VLOOKUP(H$1,Data!$AP:$AR,3,FALSE),Cuenta,VLOOKUP(H$1,Data!$AP:$AR,2,FALSE))+H777,"")</f>
        <v/>
      </c>
      <c r="I778" s="3" t="str">
        <f>IF(AND($A778&lt;&gt;"",I$1&lt;&gt;""),SUMIFS(VM,Fecha,$A778,Linea,VLOOKUP(I$1,Data!$AP:$AR,3,FALSE),Cuenta,VLOOKUP(I$1,Data!$AP:$AR,2,FALSE))+SUMIFS(FX,Fecha,$A778,Linea,VLOOKUP(I$1,Data!$AP:$AR,3,FALSE),Cuenta,VLOOKUP(I$1,Data!$AP:$AR,2,FALSE))+I777,"")</f>
        <v/>
      </c>
      <c r="J778" s="3" t="str">
        <f>IF(AND($A778&lt;&gt;"",J$1&lt;&gt;""),SUMIFS(VM,Fecha,$A778,Linea,VLOOKUP(J$1,Data!$AP:$AR,3,FALSE),Cuenta,VLOOKUP(J$1,Data!$AP:$AR,2,FALSE))+SUMIFS(FX,Fecha,$A778,Linea,VLOOKUP(J$1,Data!$AP:$AR,3,FALSE),Cuenta,VLOOKUP(J$1,Data!$AP:$AR,2,FALSE))+J777,"")</f>
        <v/>
      </c>
      <c r="K778" s="3" t="str">
        <f>IF(AND($A778&lt;&gt;"",K$1&lt;&gt;""),SUMIFS(VM,Fecha,$A778,Linea,VLOOKUP(K$1,Data!$AP:$AR,3,FALSE),Cuenta,VLOOKUP(K$1,Data!$AP:$AR,2,FALSE))+SUMIFS(FX,Fecha,$A778,Linea,VLOOKUP(K$1,Data!$AP:$AR,3,FALSE),Cuenta,VLOOKUP(K$1,Data!$AP:$AR,2,FALSE))+K777,"")</f>
        <v/>
      </c>
      <c r="L778" s="3" t="str">
        <f>IF(AND($A778&lt;&gt;"",L$1&lt;&gt;""),SUMIFS(VM,Fecha,$A778,Linea,VLOOKUP(L$1,Data!$AP:$AR,3,FALSE),Cuenta,VLOOKUP(L$1,Data!$AP:$AR,2,FALSE))+SUMIFS(FX,Fecha,$A778,Linea,VLOOKUP(L$1,Data!$AP:$AR,3,FALSE),Cuenta,VLOOKUP(L$1,Data!$AP:$AR,2,FALSE))+L777,"")</f>
        <v/>
      </c>
      <c r="M778" s="3" t="str">
        <f>IF(AND($A778&lt;&gt;"",M$1&lt;&gt;""),SUMIFS(VM,Fecha,$A778,Linea,VLOOKUP(M$1,Data!$AP:$AR,3,FALSE),Cuenta,VLOOKUP(M$1,Data!$AP:$AR,2,FALSE))+SUMIFS(FX,Fecha,$A778,Linea,VLOOKUP(M$1,Data!$AP:$AR,3,FALSE),Cuenta,VLOOKUP(M$1,Data!$AP:$AR,2,FALSE))+M777,"")</f>
        <v/>
      </c>
      <c r="N778" s="3" t="str">
        <f>IF(AND($A778&lt;&gt;"",N$1&lt;&gt;""),SUMIFS(VM,Fecha,$A778,Linea,VLOOKUP(N$1,Data!$AP:$AR,3,FALSE),Cuenta,VLOOKUP(N$1,Data!$AP:$AR,2,FALSE))+SUMIFS(FX,Fecha,$A778,Linea,VLOOKUP(N$1,Data!$AP:$AR,3,FALSE),Cuenta,VLOOKUP(N$1,Data!$AP:$AR,2,FALSE))+N777,"")</f>
        <v/>
      </c>
    </row>
    <row r="779" spans="2:14" x14ac:dyDescent="0.25">
      <c r="B779" s="3" t="str">
        <f>IF(AND($A779&lt;&gt;"",B$1&lt;&gt;""),SUMIFS(VM,Fecha,$A779,Linea,VLOOKUP(B$1,Data!$AP:$AR,3,FALSE),Cuenta,VLOOKUP(B$1,Data!$AP:$AR,2,FALSE))+SUMIFS(FX,Fecha,$A779,Linea,VLOOKUP(B$1,Data!$AP:$AR,3,FALSE),Cuenta,VLOOKUP(B$1,Data!$AP:$AR,2,FALSE))+B778,"")</f>
        <v/>
      </c>
      <c r="C779" s="3" t="str">
        <f>IF(AND($A779&lt;&gt;"",C$1&lt;&gt;""),SUMIFS(VM,Fecha,$A779,Linea,VLOOKUP(C$1,Data!$AP:$AR,3,FALSE),Cuenta,VLOOKUP(C$1,Data!$AP:$AR,2,FALSE))+SUMIFS(FX,Fecha,$A779,Linea,VLOOKUP(C$1,Data!$AP:$AR,3,FALSE),Cuenta,VLOOKUP(C$1,Data!$AP:$AR,2,FALSE))+C778,"")</f>
        <v/>
      </c>
      <c r="D779" s="3" t="str">
        <f>IF(AND($A779&lt;&gt;"",D$1&lt;&gt;""),SUMIFS(VM,Fecha,$A779,Linea,VLOOKUP(D$1,Data!$AP:$AR,3,FALSE),Cuenta,VLOOKUP(D$1,Data!$AP:$AR,2,FALSE))+SUMIFS(FX,Fecha,$A779,Linea,VLOOKUP(D$1,Data!$AP:$AR,3,FALSE),Cuenta,VLOOKUP(D$1,Data!$AP:$AR,2,FALSE))+D778,"")</f>
        <v/>
      </c>
      <c r="E779" s="3" t="str">
        <f>IF(AND($A779&lt;&gt;"",E$1&lt;&gt;""),SUMIFS(VM,Fecha,$A779,Linea,VLOOKUP(E$1,Data!$AP:$AR,3,FALSE),Cuenta,VLOOKUP(E$1,Data!$AP:$AR,2,FALSE))+SUMIFS(FX,Fecha,$A779,Linea,VLOOKUP(E$1,Data!$AP:$AR,3,FALSE),Cuenta,VLOOKUP(E$1,Data!$AP:$AR,2,FALSE))+E778,"")</f>
        <v/>
      </c>
      <c r="F779" s="3" t="str">
        <f>IF(AND($A779&lt;&gt;"",F$1&lt;&gt;""),SUMIFS(VM,Fecha,$A779,Linea,VLOOKUP(F$1,Data!$AP:$AR,3,FALSE),Cuenta,VLOOKUP(F$1,Data!$AP:$AR,2,FALSE))+SUMIFS(FX,Fecha,$A779,Linea,VLOOKUP(F$1,Data!$AP:$AR,3,FALSE),Cuenta,VLOOKUP(F$1,Data!$AP:$AR,2,FALSE))+F778,"")</f>
        <v/>
      </c>
      <c r="G779" s="3" t="str">
        <f>IF(AND($A779&lt;&gt;"",G$1&lt;&gt;""),SUMIFS(VM,Fecha,$A779,Linea,VLOOKUP(G$1,Data!$AP:$AR,3,FALSE),Cuenta,VLOOKUP(G$1,Data!$AP:$AR,2,FALSE))+SUMIFS(FX,Fecha,$A779,Linea,VLOOKUP(G$1,Data!$AP:$AR,3,FALSE),Cuenta,VLOOKUP(G$1,Data!$AP:$AR,2,FALSE))+G778,"")</f>
        <v/>
      </c>
      <c r="H779" s="3" t="str">
        <f>IF(AND($A779&lt;&gt;"",H$1&lt;&gt;""),SUMIFS(VM,Fecha,$A779,Linea,VLOOKUP(H$1,Data!$AP:$AR,3,FALSE),Cuenta,VLOOKUP(H$1,Data!$AP:$AR,2,FALSE))+SUMIFS(FX,Fecha,$A779,Linea,VLOOKUP(H$1,Data!$AP:$AR,3,FALSE),Cuenta,VLOOKUP(H$1,Data!$AP:$AR,2,FALSE))+H778,"")</f>
        <v/>
      </c>
      <c r="I779" s="3" t="str">
        <f>IF(AND($A779&lt;&gt;"",I$1&lt;&gt;""),SUMIFS(VM,Fecha,$A779,Linea,VLOOKUP(I$1,Data!$AP:$AR,3,FALSE),Cuenta,VLOOKUP(I$1,Data!$AP:$AR,2,FALSE))+SUMIFS(FX,Fecha,$A779,Linea,VLOOKUP(I$1,Data!$AP:$AR,3,FALSE),Cuenta,VLOOKUP(I$1,Data!$AP:$AR,2,FALSE))+I778,"")</f>
        <v/>
      </c>
      <c r="J779" s="3" t="str">
        <f>IF(AND($A779&lt;&gt;"",J$1&lt;&gt;""),SUMIFS(VM,Fecha,$A779,Linea,VLOOKUP(J$1,Data!$AP:$AR,3,FALSE),Cuenta,VLOOKUP(J$1,Data!$AP:$AR,2,FALSE))+SUMIFS(FX,Fecha,$A779,Linea,VLOOKUP(J$1,Data!$AP:$AR,3,FALSE),Cuenta,VLOOKUP(J$1,Data!$AP:$AR,2,FALSE))+J778,"")</f>
        <v/>
      </c>
      <c r="K779" s="3" t="str">
        <f>IF(AND($A779&lt;&gt;"",K$1&lt;&gt;""),SUMIFS(VM,Fecha,$A779,Linea,VLOOKUP(K$1,Data!$AP:$AR,3,FALSE),Cuenta,VLOOKUP(K$1,Data!$AP:$AR,2,FALSE))+SUMIFS(FX,Fecha,$A779,Linea,VLOOKUP(K$1,Data!$AP:$AR,3,FALSE),Cuenta,VLOOKUP(K$1,Data!$AP:$AR,2,FALSE))+K778,"")</f>
        <v/>
      </c>
      <c r="L779" s="3" t="str">
        <f>IF(AND($A779&lt;&gt;"",L$1&lt;&gt;""),SUMIFS(VM,Fecha,$A779,Linea,VLOOKUP(L$1,Data!$AP:$AR,3,FALSE),Cuenta,VLOOKUP(L$1,Data!$AP:$AR,2,FALSE))+SUMIFS(FX,Fecha,$A779,Linea,VLOOKUP(L$1,Data!$AP:$AR,3,FALSE),Cuenta,VLOOKUP(L$1,Data!$AP:$AR,2,FALSE))+L778,"")</f>
        <v/>
      </c>
      <c r="M779" s="3" t="str">
        <f>IF(AND($A779&lt;&gt;"",M$1&lt;&gt;""),SUMIFS(VM,Fecha,$A779,Linea,VLOOKUP(M$1,Data!$AP:$AR,3,FALSE),Cuenta,VLOOKUP(M$1,Data!$AP:$AR,2,FALSE))+SUMIFS(FX,Fecha,$A779,Linea,VLOOKUP(M$1,Data!$AP:$AR,3,FALSE),Cuenta,VLOOKUP(M$1,Data!$AP:$AR,2,FALSE))+M778,"")</f>
        <v/>
      </c>
      <c r="N779" s="3" t="str">
        <f>IF(AND($A779&lt;&gt;"",N$1&lt;&gt;""),SUMIFS(VM,Fecha,$A779,Linea,VLOOKUP(N$1,Data!$AP:$AR,3,FALSE),Cuenta,VLOOKUP(N$1,Data!$AP:$AR,2,FALSE))+SUMIFS(FX,Fecha,$A779,Linea,VLOOKUP(N$1,Data!$AP:$AR,3,FALSE),Cuenta,VLOOKUP(N$1,Data!$AP:$AR,2,FALSE))+N778,"")</f>
        <v/>
      </c>
    </row>
    <row r="780" spans="2:14" x14ac:dyDescent="0.25">
      <c r="B780" s="3" t="str">
        <f>IF(AND($A780&lt;&gt;"",B$1&lt;&gt;""),SUMIFS(VM,Fecha,$A780,Linea,VLOOKUP(B$1,Data!$AP:$AR,3,FALSE),Cuenta,VLOOKUP(B$1,Data!$AP:$AR,2,FALSE))+SUMIFS(FX,Fecha,$A780,Linea,VLOOKUP(B$1,Data!$AP:$AR,3,FALSE),Cuenta,VLOOKUP(B$1,Data!$AP:$AR,2,FALSE))+B779,"")</f>
        <v/>
      </c>
      <c r="C780" s="3" t="str">
        <f>IF(AND($A780&lt;&gt;"",C$1&lt;&gt;""),SUMIFS(VM,Fecha,$A780,Linea,VLOOKUP(C$1,Data!$AP:$AR,3,FALSE),Cuenta,VLOOKUP(C$1,Data!$AP:$AR,2,FALSE))+SUMIFS(FX,Fecha,$A780,Linea,VLOOKUP(C$1,Data!$AP:$AR,3,FALSE),Cuenta,VLOOKUP(C$1,Data!$AP:$AR,2,FALSE))+C779,"")</f>
        <v/>
      </c>
      <c r="D780" s="3" t="str">
        <f>IF(AND($A780&lt;&gt;"",D$1&lt;&gt;""),SUMIFS(VM,Fecha,$A780,Linea,VLOOKUP(D$1,Data!$AP:$AR,3,FALSE),Cuenta,VLOOKUP(D$1,Data!$AP:$AR,2,FALSE))+SUMIFS(FX,Fecha,$A780,Linea,VLOOKUP(D$1,Data!$AP:$AR,3,FALSE),Cuenta,VLOOKUP(D$1,Data!$AP:$AR,2,FALSE))+D779,"")</f>
        <v/>
      </c>
      <c r="E780" s="3" t="str">
        <f>IF(AND($A780&lt;&gt;"",E$1&lt;&gt;""),SUMIFS(VM,Fecha,$A780,Linea,VLOOKUP(E$1,Data!$AP:$AR,3,FALSE),Cuenta,VLOOKUP(E$1,Data!$AP:$AR,2,FALSE))+SUMIFS(FX,Fecha,$A780,Linea,VLOOKUP(E$1,Data!$AP:$AR,3,FALSE),Cuenta,VLOOKUP(E$1,Data!$AP:$AR,2,FALSE))+E779,"")</f>
        <v/>
      </c>
      <c r="F780" s="3" t="str">
        <f>IF(AND($A780&lt;&gt;"",F$1&lt;&gt;""),SUMIFS(VM,Fecha,$A780,Linea,VLOOKUP(F$1,Data!$AP:$AR,3,FALSE),Cuenta,VLOOKUP(F$1,Data!$AP:$AR,2,FALSE))+SUMIFS(FX,Fecha,$A780,Linea,VLOOKUP(F$1,Data!$AP:$AR,3,FALSE),Cuenta,VLOOKUP(F$1,Data!$AP:$AR,2,FALSE))+F779,"")</f>
        <v/>
      </c>
      <c r="G780" s="3" t="str">
        <f>IF(AND($A780&lt;&gt;"",G$1&lt;&gt;""),SUMIFS(VM,Fecha,$A780,Linea,VLOOKUP(G$1,Data!$AP:$AR,3,FALSE),Cuenta,VLOOKUP(G$1,Data!$AP:$AR,2,FALSE))+SUMIFS(FX,Fecha,$A780,Linea,VLOOKUP(G$1,Data!$AP:$AR,3,FALSE),Cuenta,VLOOKUP(G$1,Data!$AP:$AR,2,FALSE))+G779,"")</f>
        <v/>
      </c>
      <c r="H780" s="3" t="str">
        <f>IF(AND($A780&lt;&gt;"",H$1&lt;&gt;""),SUMIFS(VM,Fecha,$A780,Linea,VLOOKUP(H$1,Data!$AP:$AR,3,FALSE),Cuenta,VLOOKUP(H$1,Data!$AP:$AR,2,FALSE))+SUMIFS(FX,Fecha,$A780,Linea,VLOOKUP(H$1,Data!$AP:$AR,3,FALSE),Cuenta,VLOOKUP(H$1,Data!$AP:$AR,2,FALSE))+H779,"")</f>
        <v/>
      </c>
      <c r="I780" s="3" t="str">
        <f>IF(AND($A780&lt;&gt;"",I$1&lt;&gt;""),SUMIFS(VM,Fecha,$A780,Linea,VLOOKUP(I$1,Data!$AP:$AR,3,FALSE),Cuenta,VLOOKUP(I$1,Data!$AP:$AR,2,FALSE))+SUMIFS(FX,Fecha,$A780,Linea,VLOOKUP(I$1,Data!$AP:$AR,3,FALSE),Cuenta,VLOOKUP(I$1,Data!$AP:$AR,2,FALSE))+I779,"")</f>
        <v/>
      </c>
      <c r="J780" s="3" t="str">
        <f>IF(AND($A780&lt;&gt;"",J$1&lt;&gt;""),SUMIFS(VM,Fecha,$A780,Linea,VLOOKUP(J$1,Data!$AP:$AR,3,FALSE),Cuenta,VLOOKUP(J$1,Data!$AP:$AR,2,FALSE))+SUMIFS(FX,Fecha,$A780,Linea,VLOOKUP(J$1,Data!$AP:$AR,3,FALSE),Cuenta,VLOOKUP(J$1,Data!$AP:$AR,2,FALSE))+J779,"")</f>
        <v/>
      </c>
      <c r="K780" s="3" t="str">
        <f>IF(AND($A780&lt;&gt;"",K$1&lt;&gt;""),SUMIFS(VM,Fecha,$A780,Linea,VLOOKUP(K$1,Data!$AP:$AR,3,FALSE),Cuenta,VLOOKUP(K$1,Data!$AP:$AR,2,FALSE))+SUMIFS(FX,Fecha,$A780,Linea,VLOOKUP(K$1,Data!$AP:$AR,3,FALSE),Cuenta,VLOOKUP(K$1,Data!$AP:$AR,2,FALSE))+K779,"")</f>
        <v/>
      </c>
      <c r="L780" s="3" t="str">
        <f>IF(AND($A780&lt;&gt;"",L$1&lt;&gt;""),SUMIFS(VM,Fecha,$A780,Linea,VLOOKUP(L$1,Data!$AP:$AR,3,FALSE),Cuenta,VLOOKUP(L$1,Data!$AP:$AR,2,FALSE))+SUMIFS(FX,Fecha,$A780,Linea,VLOOKUP(L$1,Data!$AP:$AR,3,FALSE),Cuenta,VLOOKUP(L$1,Data!$AP:$AR,2,FALSE))+L779,"")</f>
        <v/>
      </c>
      <c r="M780" s="3" t="str">
        <f>IF(AND($A780&lt;&gt;"",M$1&lt;&gt;""),SUMIFS(VM,Fecha,$A780,Linea,VLOOKUP(M$1,Data!$AP:$AR,3,FALSE),Cuenta,VLOOKUP(M$1,Data!$AP:$AR,2,FALSE))+SUMIFS(FX,Fecha,$A780,Linea,VLOOKUP(M$1,Data!$AP:$AR,3,FALSE),Cuenta,VLOOKUP(M$1,Data!$AP:$AR,2,FALSE))+M779,"")</f>
        <v/>
      </c>
      <c r="N780" s="3" t="str">
        <f>IF(AND($A780&lt;&gt;"",N$1&lt;&gt;""),SUMIFS(VM,Fecha,$A780,Linea,VLOOKUP(N$1,Data!$AP:$AR,3,FALSE),Cuenta,VLOOKUP(N$1,Data!$AP:$AR,2,FALSE))+SUMIFS(FX,Fecha,$A780,Linea,VLOOKUP(N$1,Data!$AP:$AR,3,FALSE),Cuenta,VLOOKUP(N$1,Data!$AP:$AR,2,FALSE))+N779,"")</f>
        <v/>
      </c>
    </row>
    <row r="781" spans="2:14" x14ac:dyDescent="0.25">
      <c r="B781" s="3" t="str">
        <f>IF(AND($A781&lt;&gt;"",B$1&lt;&gt;""),SUMIFS(VM,Fecha,$A781,Linea,VLOOKUP(B$1,Data!$AP:$AR,3,FALSE),Cuenta,VLOOKUP(B$1,Data!$AP:$AR,2,FALSE))+SUMIFS(FX,Fecha,$A781,Linea,VLOOKUP(B$1,Data!$AP:$AR,3,FALSE),Cuenta,VLOOKUP(B$1,Data!$AP:$AR,2,FALSE))+B780,"")</f>
        <v/>
      </c>
      <c r="C781" s="3" t="str">
        <f>IF(AND($A781&lt;&gt;"",C$1&lt;&gt;""),SUMIFS(VM,Fecha,$A781,Linea,VLOOKUP(C$1,Data!$AP:$AR,3,FALSE),Cuenta,VLOOKUP(C$1,Data!$AP:$AR,2,FALSE))+SUMIFS(FX,Fecha,$A781,Linea,VLOOKUP(C$1,Data!$AP:$AR,3,FALSE),Cuenta,VLOOKUP(C$1,Data!$AP:$AR,2,FALSE))+C780,"")</f>
        <v/>
      </c>
      <c r="D781" s="3" t="str">
        <f>IF(AND($A781&lt;&gt;"",D$1&lt;&gt;""),SUMIFS(VM,Fecha,$A781,Linea,VLOOKUP(D$1,Data!$AP:$AR,3,FALSE),Cuenta,VLOOKUP(D$1,Data!$AP:$AR,2,FALSE))+SUMIFS(FX,Fecha,$A781,Linea,VLOOKUP(D$1,Data!$AP:$AR,3,FALSE),Cuenta,VLOOKUP(D$1,Data!$AP:$AR,2,FALSE))+D780,"")</f>
        <v/>
      </c>
      <c r="E781" s="3" t="str">
        <f>IF(AND($A781&lt;&gt;"",E$1&lt;&gt;""),SUMIFS(VM,Fecha,$A781,Linea,VLOOKUP(E$1,Data!$AP:$AR,3,FALSE),Cuenta,VLOOKUP(E$1,Data!$AP:$AR,2,FALSE))+SUMIFS(FX,Fecha,$A781,Linea,VLOOKUP(E$1,Data!$AP:$AR,3,FALSE),Cuenta,VLOOKUP(E$1,Data!$AP:$AR,2,FALSE))+E780,"")</f>
        <v/>
      </c>
      <c r="F781" s="3" t="str">
        <f>IF(AND($A781&lt;&gt;"",F$1&lt;&gt;""),SUMIFS(VM,Fecha,$A781,Linea,VLOOKUP(F$1,Data!$AP:$AR,3,FALSE),Cuenta,VLOOKUP(F$1,Data!$AP:$AR,2,FALSE))+SUMIFS(FX,Fecha,$A781,Linea,VLOOKUP(F$1,Data!$AP:$AR,3,FALSE),Cuenta,VLOOKUP(F$1,Data!$AP:$AR,2,FALSE))+F780,"")</f>
        <v/>
      </c>
      <c r="G781" s="3" t="str">
        <f>IF(AND($A781&lt;&gt;"",G$1&lt;&gt;""),SUMIFS(VM,Fecha,$A781,Linea,VLOOKUP(G$1,Data!$AP:$AR,3,FALSE),Cuenta,VLOOKUP(G$1,Data!$AP:$AR,2,FALSE))+SUMIFS(FX,Fecha,$A781,Linea,VLOOKUP(G$1,Data!$AP:$AR,3,FALSE),Cuenta,VLOOKUP(G$1,Data!$AP:$AR,2,FALSE))+G780,"")</f>
        <v/>
      </c>
      <c r="H781" s="3" t="str">
        <f>IF(AND($A781&lt;&gt;"",H$1&lt;&gt;""),SUMIFS(VM,Fecha,$A781,Linea,VLOOKUP(H$1,Data!$AP:$AR,3,FALSE),Cuenta,VLOOKUP(H$1,Data!$AP:$AR,2,FALSE))+SUMIFS(FX,Fecha,$A781,Linea,VLOOKUP(H$1,Data!$AP:$AR,3,FALSE),Cuenta,VLOOKUP(H$1,Data!$AP:$AR,2,FALSE))+H780,"")</f>
        <v/>
      </c>
      <c r="I781" s="3" t="str">
        <f>IF(AND($A781&lt;&gt;"",I$1&lt;&gt;""),SUMIFS(VM,Fecha,$A781,Linea,VLOOKUP(I$1,Data!$AP:$AR,3,FALSE),Cuenta,VLOOKUP(I$1,Data!$AP:$AR,2,FALSE))+SUMIFS(FX,Fecha,$A781,Linea,VLOOKUP(I$1,Data!$AP:$AR,3,FALSE),Cuenta,VLOOKUP(I$1,Data!$AP:$AR,2,FALSE))+I780,"")</f>
        <v/>
      </c>
      <c r="J781" s="3" t="str">
        <f>IF(AND($A781&lt;&gt;"",J$1&lt;&gt;""),SUMIFS(VM,Fecha,$A781,Linea,VLOOKUP(J$1,Data!$AP:$AR,3,FALSE),Cuenta,VLOOKUP(J$1,Data!$AP:$AR,2,FALSE))+SUMIFS(FX,Fecha,$A781,Linea,VLOOKUP(J$1,Data!$AP:$AR,3,FALSE),Cuenta,VLOOKUP(J$1,Data!$AP:$AR,2,FALSE))+J780,"")</f>
        <v/>
      </c>
      <c r="K781" s="3" t="str">
        <f>IF(AND($A781&lt;&gt;"",K$1&lt;&gt;""),SUMIFS(VM,Fecha,$A781,Linea,VLOOKUP(K$1,Data!$AP:$AR,3,FALSE),Cuenta,VLOOKUP(K$1,Data!$AP:$AR,2,FALSE))+SUMIFS(FX,Fecha,$A781,Linea,VLOOKUP(K$1,Data!$AP:$AR,3,FALSE),Cuenta,VLOOKUP(K$1,Data!$AP:$AR,2,FALSE))+K780,"")</f>
        <v/>
      </c>
      <c r="L781" s="3" t="str">
        <f>IF(AND($A781&lt;&gt;"",L$1&lt;&gt;""),SUMIFS(VM,Fecha,$A781,Linea,VLOOKUP(L$1,Data!$AP:$AR,3,FALSE),Cuenta,VLOOKUP(L$1,Data!$AP:$AR,2,FALSE))+SUMIFS(FX,Fecha,$A781,Linea,VLOOKUP(L$1,Data!$AP:$AR,3,FALSE),Cuenta,VLOOKUP(L$1,Data!$AP:$AR,2,FALSE))+L780,"")</f>
        <v/>
      </c>
      <c r="M781" s="3" t="str">
        <f>IF(AND($A781&lt;&gt;"",M$1&lt;&gt;""),SUMIFS(VM,Fecha,$A781,Linea,VLOOKUP(M$1,Data!$AP:$AR,3,FALSE),Cuenta,VLOOKUP(M$1,Data!$AP:$AR,2,FALSE))+SUMIFS(FX,Fecha,$A781,Linea,VLOOKUP(M$1,Data!$AP:$AR,3,FALSE),Cuenta,VLOOKUP(M$1,Data!$AP:$AR,2,FALSE))+M780,"")</f>
        <v/>
      </c>
      <c r="N781" s="3" t="str">
        <f>IF(AND($A781&lt;&gt;"",N$1&lt;&gt;""),SUMIFS(VM,Fecha,$A781,Linea,VLOOKUP(N$1,Data!$AP:$AR,3,FALSE),Cuenta,VLOOKUP(N$1,Data!$AP:$AR,2,FALSE))+SUMIFS(FX,Fecha,$A781,Linea,VLOOKUP(N$1,Data!$AP:$AR,3,FALSE),Cuenta,VLOOKUP(N$1,Data!$AP:$AR,2,FALSE))+N780,"")</f>
        <v/>
      </c>
    </row>
    <row r="782" spans="2:14" x14ac:dyDescent="0.25">
      <c r="B782" s="3" t="str">
        <f>IF(AND($A782&lt;&gt;"",B$1&lt;&gt;""),SUMIFS(VM,Fecha,$A782,Linea,VLOOKUP(B$1,Data!$AP:$AR,3,FALSE),Cuenta,VLOOKUP(B$1,Data!$AP:$AR,2,FALSE))+SUMIFS(FX,Fecha,$A782,Linea,VLOOKUP(B$1,Data!$AP:$AR,3,FALSE),Cuenta,VLOOKUP(B$1,Data!$AP:$AR,2,FALSE))+B781,"")</f>
        <v/>
      </c>
      <c r="C782" s="3" t="str">
        <f>IF(AND($A782&lt;&gt;"",C$1&lt;&gt;""),SUMIFS(VM,Fecha,$A782,Linea,VLOOKUP(C$1,Data!$AP:$AR,3,FALSE),Cuenta,VLOOKUP(C$1,Data!$AP:$AR,2,FALSE))+SUMIFS(FX,Fecha,$A782,Linea,VLOOKUP(C$1,Data!$AP:$AR,3,FALSE),Cuenta,VLOOKUP(C$1,Data!$AP:$AR,2,FALSE))+C781,"")</f>
        <v/>
      </c>
      <c r="D782" s="3" t="str">
        <f>IF(AND($A782&lt;&gt;"",D$1&lt;&gt;""),SUMIFS(VM,Fecha,$A782,Linea,VLOOKUP(D$1,Data!$AP:$AR,3,FALSE),Cuenta,VLOOKUP(D$1,Data!$AP:$AR,2,FALSE))+SUMIFS(FX,Fecha,$A782,Linea,VLOOKUP(D$1,Data!$AP:$AR,3,FALSE),Cuenta,VLOOKUP(D$1,Data!$AP:$AR,2,FALSE))+D781,"")</f>
        <v/>
      </c>
      <c r="E782" s="3" t="str">
        <f>IF(AND($A782&lt;&gt;"",E$1&lt;&gt;""),SUMIFS(VM,Fecha,$A782,Linea,VLOOKUP(E$1,Data!$AP:$AR,3,FALSE),Cuenta,VLOOKUP(E$1,Data!$AP:$AR,2,FALSE))+SUMIFS(FX,Fecha,$A782,Linea,VLOOKUP(E$1,Data!$AP:$AR,3,FALSE),Cuenta,VLOOKUP(E$1,Data!$AP:$AR,2,FALSE))+E781,"")</f>
        <v/>
      </c>
      <c r="F782" s="3" t="str">
        <f>IF(AND($A782&lt;&gt;"",F$1&lt;&gt;""),SUMIFS(VM,Fecha,$A782,Linea,VLOOKUP(F$1,Data!$AP:$AR,3,FALSE),Cuenta,VLOOKUP(F$1,Data!$AP:$AR,2,FALSE))+SUMIFS(FX,Fecha,$A782,Linea,VLOOKUP(F$1,Data!$AP:$AR,3,FALSE),Cuenta,VLOOKUP(F$1,Data!$AP:$AR,2,FALSE))+F781,"")</f>
        <v/>
      </c>
      <c r="G782" s="3" t="str">
        <f>IF(AND($A782&lt;&gt;"",G$1&lt;&gt;""),SUMIFS(VM,Fecha,$A782,Linea,VLOOKUP(G$1,Data!$AP:$AR,3,FALSE),Cuenta,VLOOKUP(G$1,Data!$AP:$AR,2,FALSE))+SUMIFS(FX,Fecha,$A782,Linea,VLOOKUP(G$1,Data!$AP:$AR,3,FALSE),Cuenta,VLOOKUP(G$1,Data!$AP:$AR,2,FALSE))+G781,"")</f>
        <v/>
      </c>
      <c r="H782" s="3" t="str">
        <f>IF(AND($A782&lt;&gt;"",H$1&lt;&gt;""),SUMIFS(VM,Fecha,$A782,Linea,VLOOKUP(H$1,Data!$AP:$AR,3,FALSE),Cuenta,VLOOKUP(H$1,Data!$AP:$AR,2,FALSE))+SUMIFS(FX,Fecha,$A782,Linea,VLOOKUP(H$1,Data!$AP:$AR,3,FALSE),Cuenta,VLOOKUP(H$1,Data!$AP:$AR,2,FALSE))+H781,"")</f>
        <v/>
      </c>
      <c r="I782" s="3" t="str">
        <f>IF(AND($A782&lt;&gt;"",I$1&lt;&gt;""),SUMIFS(VM,Fecha,$A782,Linea,VLOOKUP(I$1,Data!$AP:$AR,3,FALSE),Cuenta,VLOOKUP(I$1,Data!$AP:$AR,2,FALSE))+SUMIFS(FX,Fecha,$A782,Linea,VLOOKUP(I$1,Data!$AP:$AR,3,FALSE),Cuenta,VLOOKUP(I$1,Data!$AP:$AR,2,FALSE))+I781,"")</f>
        <v/>
      </c>
      <c r="J782" s="3" t="str">
        <f>IF(AND($A782&lt;&gt;"",J$1&lt;&gt;""),SUMIFS(VM,Fecha,$A782,Linea,VLOOKUP(J$1,Data!$AP:$AR,3,FALSE),Cuenta,VLOOKUP(J$1,Data!$AP:$AR,2,FALSE))+SUMIFS(FX,Fecha,$A782,Linea,VLOOKUP(J$1,Data!$AP:$AR,3,FALSE),Cuenta,VLOOKUP(J$1,Data!$AP:$AR,2,FALSE))+J781,"")</f>
        <v/>
      </c>
      <c r="K782" s="3" t="str">
        <f>IF(AND($A782&lt;&gt;"",K$1&lt;&gt;""),SUMIFS(VM,Fecha,$A782,Linea,VLOOKUP(K$1,Data!$AP:$AR,3,FALSE),Cuenta,VLOOKUP(K$1,Data!$AP:$AR,2,FALSE))+SUMIFS(FX,Fecha,$A782,Linea,VLOOKUP(K$1,Data!$AP:$AR,3,FALSE),Cuenta,VLOOKUP(K$1,Data!$AP:$AR,2,FALSE))+K781,"")</f>
        <v/>
      </c>
      <c r="L782" s="3" t="str">
        <f>IF(AND($A782&lt;&gt;"",L$1&lt;&gt;""),SUMIFS(VM,Fecha,$A782,Linea,VLOOKUP(L$1,Data!$AP:$AR,3,FALSE),Cuenta,VLOOKUP(L$1,Data!$AP:$AR,2,FALSE))+SUMIFS(FX,Fecha,$A782,Linea,VLOOKUP(L$1,Data!$AP:$AR,3,FALSE),Cuenta,VLOOKUP(L$1,Data!$AP:$AR,2,FALSE))+L781,"")</f>
        <v/>
      </c>
      <c r="M782" s="3" t="str">
        <f>IF(AND($A782&lt;&gt;"",M$1&lt;&gt;""),SUMIFS(VM,Fecha,$A782,Linea,VLOOKUP(M$1,Data!$AP:$AR,3,FALSE),Cuenta,VLOOKUP(M$1,Data!$AP:$AR,2,FALSE))+SUMIFS(FX,Fecha,$A782,Linea,VLOOKUP(M$1,Data!$AP:$AR,3,FALSE),Cuenta,VLOOKUP(M$1,Data!$AP:$AR,2,FALSE))+M781,"")</f>
        <v/>
      </c>
      <c r="N782" s="3" t="str">
        <f>IF(AND($A782&lt;&gt;"",N$1&lt;&gt;""),SUMIFS(VM,Fecha,$A782,Linea,VLOOKUP(N$1,Data!$AP:$AR,3,FALSE),Cuenta,VLOOKUP(N$1,Data!$AP:$AR,2,FALSE))+SUMIFS(FX,Fecha,$A782,Linea,VLOOKUP(N$1,Data!$AP:$AR,3,FALSE),Cuenta,VLOOKUP(N$1,Data!$AP:$AR,2,FALSE))+N781,"")</f>
        <v/>
      </c>
    </row>
    <row r="783" spans="2:14" x14ac:dyDescent="0.25">
      <c r="B783" s="3" t="str">
        <f>IF(AND($A783&lt;&gt;"",B$1&lt;&gt;""),SUMIFS(VM,Fecha,$A783,Linea,VLOOKUP(B$1,Data!$AP:$AR,3,FALSE),Cuenta,VLOOKUP(B$1,Data!$AP:$AR,2,FALSE))+SUMIFS(FX,Fecha,$A783,Linea,VLOOKUP(B$1,Data!$AP:$AR,3,FALSE),Cuenta,VLOOKUP(B$1,Data!$AP:$AR,2,FALSE))+B782,"")</f>
        <v/>
      </c>
      <c r="C783" s="3" t="str">
        <f>IF(AND($A783&lt;&gt;"",C$1&lt;&gt;""),SUMIFS(VM,Fecha,$A783,Linea,VLOOKUP(C$1,Data!$AP:$AR,3,FALSE),Cuenta,VLOOKUP(C$1,Data!$AP:$AR,2,FALSE))+SUMIFS(FX,Fecha,$A783,Linea,VLOOKUP(C$1,Data!$AP:$AR,3,FALSE),Cuenta,VLOOKUP(C$1,Data!$AP:$AR,2,FALSE))+C782,"")</f>
        <v/>
      </c>
      <c r="D783" s="3" t="str">
        <f>IF(AND($A783&lt;&gt;"",D$1&lt;&gt;""),SUMIFS(VM,Fecha,$A783,Linea,VLOOKUP(D$1,Data!$AP:$AR,3,FALSE),Cuenta,VLOOKUP(D$1,Data!$AP:$AR,2,FALSE))+SUMIFS(FX,Fecha,$A783,Linea,VLOOKUP(D$1,Data!$AP:$AR,3,FALSE),Cuenta,VLOOKUP(D$1,Data!$AP:$AR,2,FALSE))+D782,"")</f>
        <v/>
      </c>
      <c r="E783" s="3" t="str">
        <f>IF(AND($A783&lt;&gt;"",E$1&lt;&gt;""),SUMIFS(VM,Fecha,$A783,Linea,VLOOKUP(E$1,Data!$AP:$AR,3,FALSE),Cuenta,VLOOKUP(E$1,Data!$AP:$AR,2,FALSE))+SUMIFS(FX,Fecha,$A783,Linea,VLOOKUP(E$1,Data!$AP:$AR,3,FALSE),Cuenta,VLOOKUP(E$1,Data!$AP:$AR,2,FALSE))+E782,"")</f>
        <v/>
      </c>
      <c r="F783" s="3" t="str">
        <f>IF(AND($A783&lt;&gt;"",F$1&lt;&gt;""),SUMIFS(VM,Fecha,$A783,Linea,VLOOKUP(F$1,Data!$AP:$AR,3,FALSE),Cuenta,VLOOKUP(F$1,Data!$AP:$AR,2,FALSE))+SUMIFS(FX,Fecha,$A783,Linea,VLOOKUP(F$1,Data!$AP:$AR,3,FALSE),Cuenta,VLOOKUP(F$1,Data!$AP:$AR,2,FALSE))+F782,"")</f>
        <v/>
      </c>
      <c r="G783" s="3" t="str">
        <f>IF(AND($A783&lt;&gt;"",G$1&lt;&gt;""),SUMIFS(VM,Fecha,$A783,Linea,VLOOKUP(G$1,Data!$AP:$AR,3,FALSE),Cuenta,VLOOKUP(G$1,Data!$AP:$AR,2,FALSE))+SUMIFS(FX,Fecha,$A783,Linea,VLOOKUP(G$1,Data!$AP:$AR,3,FALSE),Cuenta,VLOOKUP(G$1,Data!$AP:$AR,2,FALSE))+G782,"")</f>
        <v/>
      </c>
      <c r="H783" s="3" t="str">
        <f>IF(AND($A783&lt;&gt;"",H$1&lt;&gt;""),SUMIFS(VM,Fecha,$A783,Linea,VLOOKUP(H$1,Data!$AP:$AR,3,FALSE),Cuenta,VLOOKUP(H$1,Data!$AP:$AR,2,FALSE))+SUMIFS(FX,Fecha,$A783,Linea,VLOOKUP(H$1,Data!$AP:$AR,3,FALSE),Cuenta,VLOOKUP(H$1,Data!$AP:$AR,2,FALSE))+H782,"")</f>
        <v/>
      </c>
      <c r="I783" s="3" t="str">
        <f>IF(AND($A783&lt;&gt;"",I$1&lt;&gt;""),SUMIFS(VM,Fecha,$A783,Linea,VLOOKUP(I$1,Data!$AP:$AR,3,FALSE),Cuenta,VLOOKUP(I$1,Data!$AP:$AR,2,FALSE))+SUMIFS(FX,Fecha,$A783,Linea,VLOOKUP(I$1,Data!$AP:$AR,3,FALSE),Cuenta,VLOOKUP(I$1,Data!$AP:$AR,2,FALSE))+I782,"")</f>
        <v/>
      </c>
      <c r="J783" s="3" t="str">
        <f>IF(AND($A783&lt;&gt;"",J$1&lt;&gt;""),SUMIFS(VM,Fecha,$A783,Linea,VLOOKUP(J$1,Data!$AP:$AR,3,FALSE),Cuenta,VLOOKUP(J$1,Data!$AP:$AR,2,FALSE))+SUMIFS(FX,Fecha,$A783,Linea,VLOOKUP(J$1,Data!$AP:$AR,3,FALSE),Cuenta,VLOOKUP(J$1,Data!$AP:$AR,2,FALSE))+J782,"")</f>
        <v/>
      </c>
      <c r="K783" s="3" t="str">
        <f>IF(AND($A783&lt;&gt;"",K$1&lt;&gt;""),SUMIFS(VM,Fecha,$A783,Linea,VLOOKUP(K$1,Data!$AP:$AR,3,FALSE),Cuenta,VLOOKUP(K$1,Data!$AP:$AR,2,FALSE))+SUMIFS(FX,Fecha,$A783,Linea,VLOOKUP(K$1,Data!$AP:$AR,3,FALSE),Cuenta,VLOOKUP(K$1,Data!$AP:$AR,2,FALSE))+K782,"")</f>
        <v/>
      </c>
      <c r="L783" s="3" t="str">
        <f>IF(AND($A783&lt;&gt;"",L$1&lt;&gt;""),SUMIFS(VM,Fecha,$A783,Linea,VLOOKUP(L$1,Data!$AP:$AR,3,FALSE),Cuenta,VLOOKUP(L$1,Data!$AP:$AR,2,FALSE))+SUMIFS(FX,Fecha,$A783,Linea,VLOOKUP(L$1,Data!$AP:$AR,3,FALSE),Cuenta,VLOOKUP(L$1,Data!$AP:$AR,2,FALSE))+L782,"")</f>
        <v/>
      </c>
      <c r="M783" s="3" t="str">
        <f>IF(AND($A783&lt;&gt;"",M$1&lt;&gt;""),SUMIFS(VM,Fecha,$A783,Linea,VLOOKUP(M$1,Data!$AP:$AR,3,FALSE),Cuenta,VLOOKUP(M$1,Data!$AP:$AR,2,FALSE))+SUMIFS(FX,Fecha,$A783,Linea,VLOOKUP(M$1,Data!$AP:$AR,3,FALSE),Cuenta,VLOOKUP(M$1,Data!$AP:$AR,2,FALSE))+M782,"")</f>
        <v/>
      </c>
      <c r="N783" s="3" t="str">
        <f>IF(AND($A783&lt;&gt;"",N$1&lt;&gt;""),SUMIFS(VM,Fecha,$A783,Linea,VLOOKUP(N$1,Data!$AP:$AR,3,FALSE),Cuenta,VLOOKUP(N$1,Data!$AP:$AR,2,FALSE))+SUMIFS(FX,Fecha,$A783,Linea,VLOOKUP(N$1,Data!$AP:$AR,3,FALSE),Cuenta,VLOOKUP(N$1,Data!$AP:$AR,2,FALSE))+N782,"")</f>
        <v/>
      </c>
    </row>
    <row r="784" spans="2:14" x14ac:dyDescent="0.25">
      <c r="B784" s="3" t="str">
        <f>IF(AND($A784&lt;&gt;"",B$1&lt;&gt;""),SUMIFS(VM,Fecha,$A784,Linea,VLOOKUP(B$1,Data!$AP:$AR,3,FALSE),Cuenta,VLOOKUP(B$1,Data!$AP:$AR,2,FALSE))+SUMIFS(FX,Fecha,$A784,Linea,VLOOKUP(B$1,Data!$AP:$AR,3,FALSE),Cuenta,VLOOKUP(B$1,Data!$AP:$AR,2,FALSE))+B783,"")</f>
        <v/>
      </c>
      <c r="C784" s="3" t="str">
        <f>IF(AND($A784&lt;&gt;"",C$1&lt;&gt;""),SUMIFS(VM,Fecha,$A784,Linea,VLOOKUP(C$1,Data!$AP:$AR,3,FALSE),Cuenta,VLOOKUP(C$1,Data!$AP:$AR,2,FALSE))+SUMIFS(FX,Fecha,$A784,Linea,VLOOKUP(C$1,Data!$AP:$AR,3,FALSE),Cuenta,VLOOKUP(C$1,Data!$AP:$AR,2,FALSE))+C783,"")</f>
        <v/>
      </c>
      <c r="D784" s="3" t="str">
        <f>IF(AND($A784&lt;&gt;"",D$1&lt;&gt;""),SUMIFS(VM,Fecha,$A784,Linea,VLOOKUP(D$1,Data!$AP:$AR,3,FALSE),Cuenta,VLOOKUP(D$1,Data!$AP:$AR,2,FALSE))+SUMIFS(FX,Fecha,$A784,Linea,VLOOKUP(D$1,Data!$AP:$AR,3,FALSE),Cuenta,VLOOKUP(D$1,Data!$AP:$AR,2,FALSE))+D783,"")</f>
        <v/>
      </c>
      <c r="E784" s="3" t="str">
        <f>IF(AND($A784&lt;&gt;"",E$1&lt;&gt;""),SUMIFS(VM,Fecha,$A784,Linea,VLOOKUP(E$1,Data!$AP:$AR,3,FALSE),Cuenta,VLOOKUP(E$1,Data!$AP:$AR,2,FALSE))+SUMIFS(FX,Fecha,$A784,Linea,VLOOKUP(E$1,Data!$AP:$AR,3,FALSE),Cuenta,VLOOKUP(E$1,Data!$AP:$AR,2,FALSE))+E783,"")</f>
        <v/>
      </c>
      <c r="F784" s="3" t="str">
        <f>IF(AND($A784&lt;&gt;"",F$1&lt;&gt;""),SUMIFS(VM,Fecha,$A784,Linea,VLOOKUP(F$1,Data!$AP:$AR,3,FALSE),Cuenta,VLOOKUP(F$1,Data!$AP:$AR,2,FALSE))+SUMIFS(FX,Fecha,$A784,Linea,VLOOKUP(F$1,Data!$AP:$AR,3,FALSE),Cuenta,VLOOKUP(F$1,Data!$AP:$AR,2,FALSE))+F783,"")</f>
        <v/>
      </c>
      <c r="G784" s="3" t="str">
        <f>IF(AND($A784&lt;&gt;"",G$1&lt;&gt;""),SUMIFS(VM,Fecha,$A784,Linea,VLOOKUP(G$1,Data!$AP:$AR,3,FALSE),Cuenta,VLOOKUP(G$1,Data!$AP:$AR,2,FALSE))+SUMIFS(FX,Fecha,$A784,Linea,VLOOKUP(G$1,Data!$AP:$AR,3,FALSE),Cuenta,VLOOKUP(G$1,Data!$AP:$AR,2,FALSE))+G783,"")</f>
        <v/>
      </c>
      <c r="H784" s="3" t="str">
        <f>IF(AND($A784&lt;&gt;"",H$1&lt;&gt;""),SUMIFS(VM,Fecha,$A784,Linea,VLOOKUP(H$1,Data!$AP:$AR,3,FALSE),Cuenta,VLOOKUP(H$1,Data!$AP:$AR,2,FALSE))+SUMIFS(FX,Fecha,$A784,Linea,VLOOKUP(H$1,Data!$AP:$AR,3,FALSE),Cuenta,VLOOKUP(H$1,Data!$AP:$AR,2,FALSE))+H783,"")</f>
        <v/>
      </c>
      <c r="I784" s="3" t="str">
        <f>IF(AND($A784&lt;&gt;"",I$1&lt;&gt;""),SUMIFS(VM,Fecha,$A784,Linea,VLOOKUP(I$1,Data!$AP:$AR,3,FALSE),Cuenta,VLOOKUP(I$1,Data!$AP:$AR,2,FALSE))+SUMIFS(FX,Fecha,$A784,Linea,VLOOKUP(I$1,Data!$AP:$AR,3,FALSE),Cuenta,VLOOKUP(I$1,Data!$AP:$AR,2,FALSE))+I783,"")</f>
        <v/>
      </c>
      <c r="J784" s="3" t="str">
        <f>IF(AND($A784&lt;&gt;"",J$1&lt;&gt;""),SUMIFS(VM,Fecha,$A784,Linea,VLOOKUP(J$1,Data!$AP:$AR,3,FALSE),Cuenta,VLOOKUP(J$1,Data!$AP:$AR,2,FALSE))+SUMIFS(FX,Fecha,$A784,Linea,VLOOKUP(J$1,Data!$AP:$AR,3,FALSE),Cuenta,VLOOKUP(J$1,Data!$AP:$AR,2,FALSE))+J783,"")</f>
        <v/>
      </c>
      <c r="K784" s="3" t="str">
        <f>IF(AND($A784&lt;&gt;"",K$1&lt;&gt;""),SUMIFS(VM,Fecha,$A784,Linea,VLOOKUP(K$1,Data!$AP:$AR,3,FALSE),Cuenta,VLOOKUP(K$1,Data!$AP:$AR,2,FALSE))+SUMIFS(FX,Fecha,$A784,Linea,VLOOKUP(K$1,Data!$AP:$AR,3,FALSE),Cuenta,VLOOKUP(K$1,Data!$AP:$AR,2,FALSE))+K783,"")</f>
        <v/>
      </c>
      <c r="L784" s="3" t="str">
        <f>IF(AND($A784&lt;&gt;"",L$1&lt;&gt;""),SUMIFS(VM,Fecha,$A784,Linea,VLOOKUP(L$1,Data!$AP:$AR,3,FALSE),Cuenta,VLOOKUP(L$1,Data!$AP:$AR,2,FALSE))+SUMIFS(FX,Fecha,$A784,Linea,VLOOKUP(L$1,Data!$AP:$AR,3,FALSE),Cuenta,VLOOKUP(L$1,Data!$AP:$AR,2,FALSE))+L783,"")</f>
        <v/>
      </c>
      <c r="M784" s="3" t="str">
        <f>IF(AND($A784&lt;&gt;"",M$1&lt;&gt;""),SUMIFS(VM,Fecha,$A784,Linea,VLOOKUP(M$1,Data!$AP:$AR,3,FALSE),Cuenta,VLOOKUP(M$1,Data!$AP:$AR,2,FALSE))+SUMIFS(FX,Fecha,$A784,Linea,VLOOKUP(M$1,Data!$AP:$AR,3,FALSE),Cuenta,VLOOKUP(M$1,Data!$AP:$AR,2,FALSE))+M783,"")</f>
        <v/>
      </c>
      <c r="N784" s="3" t="str">
        <f>IF(AND($A784&lt;&gt;"",N$1&lt;&gt;""),SUMIFS(VM,Fecha,$A784,Linea,VLOOKUP(N$1,Data!$AP:$AR,3,FALSE),Cuenta,VLOOKUP(N$1,Data!$AP:$AR,2,FALSE))+SUMIFS(FX,Fecha,$A784,Linea,VLOOKUP(N$1,Data!$AP:$AR,3,FALSE),Cuenta,VLOOKUP(N$1,Data!$AP:$AR,2,FALSE))+N783,"")</f>
        <v/>
      </c>
    </row>
    <row r="785" spans="2:14" x14ac:dyDescent="0.25">
      <c r="B785" s="3" t="str">
        <f>IF(AND($A785&lt;&gt;"",B$1&lt;&gt;""),SUMIFS(VM,Fecha,$A785,Linea,VLOOKUP(B$1,Data!$AP:$AR,3,FALSE),Cuenta,VLOOKUP(B$1,Data!$AP:$AR,2,FALSE))+SUMIFS(FX,Fecha,$A785,Linea,VLOOKUP(B$1,Data!$AP:$AR,3,FALSE),Cuenta,VLOOKUP(B$1,Data!$AP:$AR,2,FALSE))+B784,"")</f>
        <v/>
      </c>
      <c r="C785" s="3" t="str">
        <f>IF(AND($A785&lt;&gt;"",C$1&lt;&gt;""),SUMIFS(VM,Fecha,$A785,Linea,VLOOKUP(C$1,Data!$AP:$AR,3,FALSE),Cuenta,VLOOKUP(C$1,Data!$AP:$AR,2,FALSE))+SUMIFS(FX,Fecha,$A785,Linea,VLOOKUP(C$1,Data!$AP:$AR,3,FALSE),Cuenta,VLOOKUP(C$1,Data!$AP:$AR,2,FALSE))+C784,"")</f>
        <v/>
      </c>
      <c r="D785" s="3" t="str">
        <f>IF(AND($A785&lt;&gt;"",D$1&lt;&gt;""),SUMIFS(VM,Fecha,$A785,Linea,VLOOKUP(D$1,Data!$AP:$AR,3,FALSE),Cuenta,VLOOKUP(D$1,Data!$AP:$AR,2,FALSE))+SUMIFS(FX,Fecha,$A785,Linea,VLOOKUP(D$1,Data!$AP:$AR,3,FALSE),Cuenta,VLOOKUP(D$1,Data!$AP:$AR,2,FALSE))+D784,"")</f>
        <v/>
      </c>
      <c r="E785" s="3" t="str">
        <f>IF(AND($A785&lt;&gt;"",E$1&lt;&gt;""),SUMIFS(VM,Fecha,$A785,Linea,VLOOKUP(E$1,Data!$AP:$AR,3,FALSE),Cuenta,VLOOKUP(E$1,Data!$AP:$AR,2,FALSE))+SUMIFS(FX,Fecha,$A785,Linea,VLOOKUP(E$1,Data!$AP:$AR,3,FALSE),Cuenta,VLOOKUP(E$1,Data!$AP:$AR,2,FALSE))+E784,"")</f>
        <v/>
      </c>
      <c r="F785" s="3" t="str">
        <f>IF(AND($A785&lt;&gt;"",F$1&lt;&gt;""),SUMIFS(VM,Fecha,$A785,Linea,VLOOKUP(F$1,Data!$AP:$AR,3,FALSE),Cuenta,VLOOKUP(F$1,Data!$AP:$AR,2,FALSE))+SUMIFS(FX,Fecha,$A785,Linea,VLOOKUP(F$1,Data!$AP:$AR,3,FALSE),Cuenta,VLOOKUP(F$1,Data!$AP:$AR,2,FALSE))+F784,"")</f>
        <v/>
      </c>
      <c r="G785" s="3" t="str">
        <f>IF(AND($A785&lt;&gt;"",G$1&lt;&gt;""),SUMIFS(VM,Fecha,$A785,Linea,VLOOKUP(G$1,Data!$AP:$AR,3,FALSE),Cuenta,VLOOKUP(G$1,Data!$AP:$AR,2,FALSE))+SUMIFS(FX,Fecha,$A785,Linea,VLOOKUP(G$1,Data!$AP:$AR,3,FALSE),Cuenta,VLOOKUP(G$1,Data!$AP:$AR,2,FALSE))+G784,"")</f>
        <v/>
      </c>
      <c r="H785" s="3" t="str">
        <f>IF(AND($A785&lt;&gt;"",H$1&lt;&gt;""),SUMIFS(VM,Fecha,$A785,Linea,VLOOKUP(H$1,Data!$AP:$AR,3,FALSE),Cuenta,VLOOKUP(H$1,Data!$AP:$AR,2,FALSE))+SUMIFS(FX,Fecha,$A785,Linea,VLOOKUP(H$1,Data!$AP:$AR,3,FALSE),Cuenta,VLOOKUP(H$1,Data!$AP:$AR,2,FALSE))+H784,"")</f>
        <v/>
      </c>
      <c r="I785" s="3" t="str">
        <f>IF(AND($A785&lt;&gt;"",I$1&lt;&gt;""),SUMIFS(VM,Fecha,$A785,Linea,VLOOKUP(I$1,Data!$AP:$AR,3,FALSE),Cuenta,VLOOKUP(I$1,Data!$AP:$AR,2,FALSE))+SUMIFS(FX,Fecha,$A785,Linea,VLOOKUP(I$1,Data!$AP:$AR,3,FALSE),Cuenta,VLOOKUP(I$1,Data!$AP:$AR,2,FALSE))+I784,"")</f>
        <v/>
      </c>
      <c r="J785" s="3" t="str">
        <f>IF(AND($A785&lt;&gt;"",J$1&lt;&gt;""),SUMIFS(VM,Fecha,$A785,Linea,VLOOKUP(J$1,Data!$AP:$AR,3,FALSE),Cuenta,VLOOKUP(J$1,Data!$AP:$AR,2,FALSE))+SUMIFS(FX,Fecha,$A785,Linea,VLOOKUP(J$1,Data!$AP:$AR,3,FALSE),Cuenta,VLOOKUP(J$1,Data!$AP:$AR,2,FALSE))+J784,"")</f>
        <v/>
      </c>
      <c r="K785" s="3" t="str">
        <f>IF(AND($A785&lt;&gt;"",K$1&lt;&gt;""),SUMIFS(VM,Fecha,$A785,Linea,VLOOKUP(K$1,Data!$AP:$AR,3,FALSE),Cuenta,VLOOKUP(K$1,Data!$AP:$AR,2,FALSE))+SUMIFS(FX,Fecha,$A785,Linea,VLOOKUP(K$1,Data!$AP:$AR,3,FALSE),Cuenta,VLOOKUP(K$1,Data!$AP:$AR,2,FALSE))+K784,"")</f>
        <v/>
      </c>
      <c r="L785" s="3" t="str">
        <f>IF(AND($A785&lt;&gt;"",L$1&lt;&gt;""),SUMIFS(VM,Fecha,$A785,Linea,VLOOKUP(L$1,Data!$AP:$AR,3,FALSE),Cuenta,VLOOKUP(L$1,Data!$AP:$AR,2,FALSE))+SUMIFS(FX,Fecha,$A785,Linea,VLOOKUP(L$1,Data!$AP:$AR,3,FALSE),Cuenta,VLOOKUP(L$1,Data!$AP:$AR,2,FALSE))+L784,"")</f>
        <v/>
      </c>
      <c r="M785" s="3" t="str">
        <f>IF(AND($A785&lt;&gt;"",M$1&lt;&gt;""),SUMIFS(VM,Fecha,$A785,Linea,VLOOKUP(M$1,Data!$AP:$AR,3,FALSE),Cuenta,VLOOKUP(M$1,Data!$AP:$AR,2,FALSE))+SUMIFS(FX,Fecha,$A785,Linea,VLOOKUP(M$1,Data!$AP:$AR,3,FALSE),Cuenta,VLOOKUP(M$1,Data!$AP:$AR,2,FALSE))+M784,"")</f>
        <v/>
      </c>
      <c r="N785" s="3" t="str">
        <f>IF(AND($A785&lt;&gt;"",N$1&lt;&gt;""),SUMIFS(VM,Fecha,$A785,Linea,VLOOKUP(N$1,Data!$AP:$AR,3,FALSE),Cuenta,VLOOKUP(N$1,Data!$AP:$AR,2,FALSE))+SUMIFS(FX,Fecha,$A785,Linea,VLOOKUP(N$1,Data!$AP:$AR,3,FALSE),Cuenta,VLOOKUP(N$1,Data!$AP:$AR,2,FALSE))+N784,"")</f>
        <v/>
      </c>
    </row>
    <row r="786" spans="2:14" x14ac:dyDescent="0.25">
      <c r="B786" s="3" t="str">
        <f>IF(AND($A786&lt;&gt;"",B$1&lt;&gt;""),SUMIFS(VM,Fecha,$A786,Linea,VLOOKUP(B$1,Data!$AP:$AR,3,FALSE),Cuenta,VLOOKUP(B$1,Data!$AP:$AR,2,FALSE))+SUMIFS(FX,Fecha,$A786,Linea,VLOOKUP(B$1,Data!$AP:$AR,3,FALSE),Cuenta,VLOOKUP(B$1,Data!$AP:$AR,2,FALSE))+B785,"")</f>
        <v/>
      </c>
      <c r="C786" s="3" t="str">
        <f>IF(AND($A786&lt;&gt;"",C$1&lt;&gt;""),SUMIFS(VM,Fecha,$A786,Linea,VLOOKUP(C$1,Data!$AP:$AR,3,FALSE),Cuenta,VLOOKUP(C$1,Data!$AP:$AR,2,FALSE))+SUMIFS(FX,Fecha,$A786,Linea,VLOOKUP(C$1,Data!$AP:$AR,3,FALSE),Cuenta,VLOOKUP(C$1,Data!$AP:$AR,2,FALSE))+C785,"")</f>
        <v/>
      </c>
      <c r="D786" s="3" t="str">
        <f>IF(AND($A786&lt;&gt;"",D$1&lt;&gt;""),SUMIFS(VM,Fecha,$A786,Linea,VLOOKUP(D$1,Data!$AP:$AR,3,FALSE),Cuenta,VLOOKUP(D$1,Data!$AP:$AR,2,FALSE))+SUMIFS(FX,Fecha,$A786,Linea,VLOOKUP(D$1,Data!$AP:$AR,3,FALSE),Cuenta,VLOOKUP(D$1,Data!$AP:$AR,2,FALSE))+D785,"")</f>
        <v/>
      </c>
      <c r="E786" s="3" t="str">
        <f>IF(AND($A786&lt;&gt;"",E$1&lt;&gt;""),SUMIFS(VM,Fecha,$A786,Linea,VLOOKUP(E$1,Data!$AP:$AR,3,FALSE),Cuenta,VLOOKUP(E$1,Data!$AP:$AR,2,FALSE))+SUMIFS(FX,Fecha,$A786,Linea,VLOOKUP(E$1,Data!$AP:$AR,3,FALSE),Cuenta,VLOOKUP(E$1,Data!$AP:$AR,2,FALSE))+E785,"")</f>
        <v/>
      </c>
      <c r="F786" s="3" t="str">
        <f>IF(AND($A786&lt;&gt;"",F$1&lt;&gt;""),SUMIFS(VM,Fecha,$A786,Linea,VLOOKUP(F$1,Data!$AP:$AR,3,FALSE),Cuenta,VLOOKUP(F$1,Data!$AP:$AR,2,FALSE))+SUMIFS(FX,Fecha,$A786,Linea,VLOOKUP(F$1,Data!$AP:$AR,3,FALSE),Cuenta,VLOOKUP(F$1,Data!$AP:$AR,2,FALSE))+F785,"")</f>
        <v/>
      </c>
      <c r="G786" s="3" t="str">
        <f>IF(AND($A786&lt;&gt;"",G$1&lt;&gt;""),SUMIFS(VM,Fecha,$A786,Linea,VLOOKUP(G$1,Data!$AP:$AR,3,FALSE),Cuenta,VLOOKUP(G$1,Data!$AP:$AR,2,FALSE))+SUMIFS(FX,Fecha,$A786,Linea,VLOOKUP(G$1,Data!$AP:$AR,3,FALSE),Cuenta,VLOOKUP(G$1,Data!$AP:$AR,2,FALSE))+G785,"")</f>
        <v/>
      </c>
      <c r="H786" s="3" t="str">
        <f>IF(AND($A786&lt;&gt;"",H$1&lt;&gt;""),SUMIFS(VM,Fecha,$A786,Linea,VLOOKUP(H$1,Data!$AP:$AR,3,FALSE),Cuenta,VLOOKUP(H$1,Data!$AP:$AR,2,FALSE))+SUMIFS(FX,Fecha,$A786,Linea,VLOOKUP(H$1,Data!$AP:$AR,3,FALSE),Cuenta,VLOOKUP(H$1,Data!$AP:$AR,2,FALSE))+H785,"")</f>
        <v/>
      </c>
      <c r="I786" s="3" t="str">
        <f>IF(AND($A786&lt;&gt;"",I$1&lt;&gt;""),SUMIFS(VM,Fecha,$A786,Linea,VLOOKUP(I$1,Data!$AP:$AR,3,FALSE),Cuenta,VLOOKUP(I$1,Data!$AP:$AR,2,FALSE))+SUMIFS(FX,Fecha,$A786,Linea,VLOOKUP(I$1,Data!$AP:$AR,3,FALSE),Cuenta,VLOOKUP(I$1,Data!$AP:$AR,2,FALSE))+I785,"")</f>
        <v/>
      </c>
      <c r="J786" s="3" t="str">
        <f>IF(AND($A786&lt;&gt;"",J$1&lt;&gt;""),SUMIFS(VM,Fecha,$A786,Linea,VLOOKUP(J$1,Data!$AP:$AR,3,FALSE),Cuenta,VLOOKUP(J$1,Data!$AP:$AR,2,FALSE))+SUMIFS(FX,Fecha,$A786,Linea,VLOOKUP(J$1,Data!$AP:$AR,3,FALSE),Cuenta,VLOOKUP(J$1,Data!$AP:$AR,2,FALSE))+J785,"")</f>
        <v/>
      </c>
      <c r="K786" s="3" t="str">
        <f>IF(AND($A786&lt;&gt;"",K$1&lt;&gt;""),SUMIFS(VM,Fecha,$A786,Linea,VLOOKUP(K$1,Data!$AP:$AR,3,FALSE),Cuenta,VLOOKUP(K$1,Data!$AP:$AR,2,FALSE))+SUMIFS(FX,Fecha,$A786,Linea,VLOOKUP(K$1,Data!$AP:$AR,3,FALSE),Cuenta,VLOOKUP(K$1,Data!$AP:$AR,2,FALSE))+K785,"")</f>
        <v/>
      </c>
      <c r="L786" s="3" t="str">
        <f>IF(AND($A786&lt;&gt;"",L$1&lt;&gt;""),SUMIFS(VM,Fecha,$A786,Linea,VLOOKUP(L$1,Data!$AP:$AR,3,FALSE),Cuenta,VLOOKUP(L$1,Data!$AP:$AR,2,FALSE))+SUMIFS(FX,Fecha,$A786,Linea,VLOOKUP(L$1,Data!$AP:$AR,3,FALSE),Cuenta,VLOOKUP(L$1,Data!$AP:$AR,2,FALSE))+L785,"")</f>
        <v/>
      </c>
      <c r="M786" s="3" t="str">
        <f>IF(AND($A786&lt;&gt;"",M$1&lt;&gt;""),SUMIFS(VM,Fecha,$A786,Linea,VLOOKUP(M$1,Data!$AP:$AR,3,FALSE),Cuenta,VLOOKUP(M$1,Data!$AP:$AR,2,FALSE))+SUMIFS(FX,Fecha,$A786,Linea,VLOOKUP(M$1,Data!$AP:$AR,3,FALSE),Cuenta,VLOOKUP(M$1,Data!$AP:$AR,2,FALSE))+M785,"")</f>
        <v/>
      </c>
      <c r="N786" s="3" t="str">
        <f>IF(AND($A786&lt;&gt;"",N$1&lt;&gt;""),SUMIFS(VM,Fecha,$A786,Linea,VLOOKUP(N$1,Data!$AP:$AR,3,FALSE),Cuenta,VLOOKUP(N$1,Data!$AP:$AR,2,FALSE))+SUMIFS(FX,Fecha,$A786,Linea,VLOOKUP(N$1,Data!$AP:$AR,3,FALSE),Cuenta,VLOOKUP(N$1,Data!$AP:$AR,2,FALSE))+N785,"")</f>
        <v/>
      </c>
    </row>
    <row r="787" spans="2:14" x14ac:dyDescent="0.25">
      <c r="B787" s="3" t="str">
        <f>IF(AND($A787&lt;&gt;"",B$1&lt;&gt;""),SUMIFS(VM,Fecha,$A787,Linea,VLOOKUP(B$1,Data!$AP:$AR,3,FALSE),Cuenta,VLOOKUP(B$1,Data!$AP:$AR,2,FALSE))+SUMIFS(FX,Fecha,$A787,Linea,VLOOKUP(B$1,Data!$AP:$AR,3,FALSE),Cuenta,VLOOKUP(B$1,Data!$AP:$AR,2,FALSE))+B786,"")</f>
        <v/>
      </c>
      <c r="C787" s="3" t="str">
        <f>IF(AND($A787&lt;&gt;"",C$1&lt;&gt;""),SUMIFS(VM,Fecha,$A787,Linea,VLOOKUP(C$1,Data!$AP:$AR,3,FALSE),Cuenta,VLOOKUP(C$1,Data!$AP:$AR,2,FALSE))+SUMIFS(FX,Fecha,$A787,Linea,VLOOKUP(C$1,Data!$AP:$AR,3,FALSE),Cuenta,VLOOKUP(C$1,Data!$AP:$AR,2,FALSE))+C786,"")</f>
        <v/>
      </c>
      <c r="D787" s="3" t="str">
        <f>IF(AND($A787&lt;&gt;"",D$1&lt;&gt;""),SUMIFS(VM,Fecha,$A787,Linea,VLOOKUP(D$1,Data!$AP:$AR,3,FALSE),Cuenta,VLOOKUP(D$1,Data!$AP:$AR,2,FALSE))+SUMIFS(FX,Fecha,$A787,Linea,VLOOKUP(D$1,Data!$AP:$AR,3,FALSE),Cuenta,VLOOKUP(D$1,Data!$AP:$AR,2,FALSE))+D786,"")</f>
        <v/>
      </c>
      <c r="E787" s="3" t="str">
        <f>IF(AND($A787&lt;&gt;"",E$1&lt;&gt;""),SUMIFS(VM,Fecha,$A787,Linea,VLOOKUP(E$1,Data!$AP:$AR,3,FALSE),Cuenta,VLOOKUP(E$1,Data!$AP:$AR,2,FALSE))+SUMIFS(FX,Fecha,$A787,Linea,VLOOKUP(E$1,Data!$AP:$AR,3,FALSE),Cuenta,VLOOKUP(E$1,Data!$AP:$AR,2,FALSE))+E786,"")</f>
        <v/>
      </c>
      <c r="F787" s="3" t="str">
        <f>IF(AND($A787&lt;&gt;"",F$1&lt;&gt;""),SUMIFS(VM,Fecha,$A787,Linea,VLOOKUP(F$1,Data!$AP:$AR,3,FALSE),Cuenta,VLOOKUP(F$1,Data!$AP:$AR,2,FALSE))+SUMIFS(FX,Fecha,$A787,Linea,VLOOKUP(F$1,Data!$AP:$AR,3,FALSE),Cuenta,VLOOKUP(F$1,Data!$AP:$AR,2,FALSE))+F786,"")</f>
        <v/>
      </c>
      <c r="G787" s="3" t="str">
        <f>IF(AND($A787&lt;&gt;"",G$1&lt;&gt;""),SUMIFS(VM,Fecha,$A787,Linea,VLOOKUP(G$1,Data!$AP:$AR,3,FALSE),Cuenta,VLOOKUP(G$1,Data!$AP:$AR,2,FALSE))+SUMIFS(FX,Fecha,$A787,Linea,VLOOKUP(G$1,Data!$AP:$AR,3,FALSE),Cuenta,VLOOKUP(G$1,Data!$AP:$AR,2,FALSE))+G786,"")</f>
        <v/>
      </c>
      <c r="H787" s="3" t="str">
        <f>IF(AND($A787&lt;&gt;"",H$1&lt;&gt;""),SUMIFS(VM,Fecha,$A787,Linea,VLOOKUP(H$1,Data!$AP:$AR,3,FALSE),Cuenta,VLOOKUP(H$1,Data!$AP:$AR,2,FALSE))+SUMIFS(FX,Fecha,$A787,Linea,VLOOKUP(H$1,Data!$AP:$AR,3,FALSE),Cuenta,VLOOKUP(H$1,Data!$AP:$AR,2,FALSE))+H786,"")</f>
        <v/>
      </c>
      <c r="I787" s="3" t="str">
        <f>IF(AND($A787&lt;&gt;"",I$1&lt;&gt;""),SUMIFS(VM,Fecha,$A787,Linea,VLOOKUP(I$1,Data!$AP:$AR,3,FALSE),Cuenta,VLOOKUP(I$1,Data!$AP:$AR,2,FALSE))+SUMIFS(FX,Fecha,$A787,Linea,VLOOKUP(I$1,Data!$AP:$AR,3,FALSE),Cuenta,VLOOKUP(I$1,Data!$AP:$AR,2,FALSE))+I786,"")</f>
        <v/>
      </c>
      <c r="J787" s="3" t="str">
        <f>IF(AND($A787&lt;&gt;"",J$1&lt;&gt;""),SUMIFS(VM,Fecha,$A787,Linea,VLOOKUP(J$1,Data!$AP:$AR,3,FALSE),Cuenta,VLOOKUP(J$1,Data!$AP:$AR,2,FALSE))+SUMIFS(FX,Fecha,$A787,Linea,VLOOKUP(J$1,Data!$AP:$AR,3,FALSE),Cuenta,VLOOKUP(J$1,Data!$AP:$AR,2,FALSE))+J786,"")</f>
        <v/>
      </c>
      <c r="K787" s="3" t="str">
        <f>IF(AND($A787&lt;&gt;"",K$1&lt;&gt;""),SUMIFS(VM,Fecha,$A787,Linea,VLOOKUP(K$1,Data!$AP:$AR,3,FALSE),Cuenta,VLOOKUP(K$1,Data!$AP:$AR,2,FALSE))+SUMIFS(FX,Fecha,$A787,Linea,VLOOKUP(K$1,Data!$AP:$AR,3,FALSE),Cuenta,VLOOKUP(K$1,Data!$AP:$AR,2,FALSE))+K786,"")</f>
        <v/>
      </c>
      <c r="L787" s="3" t="str">
        <f>IF(AND($A787&lt;&gt;"",L$1&lt;&gt;""),SUMIFS(VM,Fecha,$A787,Linea,VLOOKUP(L$1,Data!$AP:$AR,3,FALSE),Cuenta,VLOOKUP(L$1,Data!$AP:$AR,2,FALSE))+SUMIFS(FX,Fecha,$A787,Linea,VLOOKUP(L$1,Data!$AP:$AR,3,FALSE),Cuenta,VLOOKUP(L$1,Data!$AP:$AR,2,FALSE))+L786,"")</f>
        <v/>
      </c>
      <c r="M787" s="3" t="str">
        <f>IF(AND($A787&lt;&gt;"",M$1&lt;&gt;""),SUMIFS(VM,Fecha,$A787,Linea,VLOOKUP(M$1,Data!$AP:$AR,3,FALSE),Cuenta,VLOOKUP(M$1,Data!$AP:$AR,2,FALSE))+SUMIFS(FX,Fecha,$A787,Linea,VLOOKUP(M$1,Data!$AP:$AR,3,FALSE),Cuenta,VLOOKUP(M$1,Data!$AP:$AR,2,FALSE))+M786,"")</f>
        <v/>
      </c>
      <c r="N787" s="3" t="str">
        <f>IF(AND($A787&lt;&gt;"",N$1&lt;&gt;""),SUMIFS(VM,Fecha,$A787,Linea,VLOOKUP(N$1,Data!$AP:$AR,3,FALSE),Cuenta,VLOOKUP(N$1,Data!$AP:$AR,2,FALSE))+SUMIFS(FX,Fecha,$A787,Linea,VLOOKUP(N$1,Data!$AP:$AR,3,FALSE),Cuenta,VLOOKUP(N$1,Data!$AP:$AR,2,FALSE))+N786,"")</f>
        <v/>
      </c>
    </row>
    <row r="788" spans="2:14" x14ac:dyDescent="0.25">
      <c r="B788" s="3" t="str">
        <f>IF(AND($A788&lt;&gt;"",B$1&lt;&gt;""),SUMIFS(VM,Fecha,$A788,Linea,VLOOKUP(B$1,Data!$AP:$AR,3,FALSE),Cuenta,VLOOKUP(B$1,Data!$AP:$AR,2,FALSE))+SUMIFS(FX,Fecha,$A788,Linea,VLOOKUP(B$1,Data!$AP:$AR,3,FALSE),Cuenta,VLOOKUP(B$1,Data!$AP:$AR,2,FALSE))+B787,"")</f>
        <v/>
      </c>
      <c r="C788" s="3" t="str">
        <f>IF(AND($A788&lt;&gt;"",C$1&lt;&gt;""),SUMIFS(VM,Fecha,$A788,Linea,VLOOKUP(C$1,Data!$AP:$AR,3,FALSE),Cuenta,VLOOKUP(C$1,Data!$AP:$AR,2,FALSE))+SUMIFS(FX,Fecha,$A788,Linea,VLOOKUP(C$1,Data!$AP:$AR,3,FALSE),Cuenta,VLOOKUP(C$1,Data!$AP:$AR,2,FALSE))+C787,"")</f>
        <v/>
      </c>
      <c r="D788" s="3" t="str">
        <f>IF(AND($A788&lt;&gt;"",D$1&lt;&gt;""),SUMIFS(VM,Fecha,$A788,Linea,VLOOKUP(D$1,Data!$AP:$AR,3,FALSE),Cuenta,VLOOKUP(D$1,Data!$AP:$AR,2,FALSE))+SUMIFS(FX,Fecha,$A788,Linea,VLOOKUP(D$1,Data!$AP:$AR,3,FALSE),Cuenta,VLOOKUP(D$1,Data!$AP:$AR,2,FALSE))+D787,"")</f>
        <v/>
      </c>
      <c r="E788" s="3" t="str">
        <f>IF(AND($A788&lt;&gt;"",E$1&lt;&gt;""),SUMIFS(VM,Fecha,$A788,Linea,VLOOKUP(E$1,Data!$AP:$AR,3,FALSE),Cuenta,VLOOKUP(E$1,Data!$AP:$AR,2,FALSE))+SUMIFS(FX,Fecha,$A788,Linea,VLOOKUP(E$1,Data!$AP:$AR,3,FALSE),Cuenta,VLOOKUP(E$1,Data!$AP:$AR,2,FALSE))+E787,"")</f>
        <v/>
      </c>
      <c r="F788" s="3" t="str">
        <f>IF(AND($A788&lt;&gt;"",F$1&lt;&gt;""),SUMIFS(VM,Fecha,$A788,Linea,VLOOKUP(F$1,Data!$AP:$AR,3,FALSE),Cuenta,VLOOKUP(F$1,Data!$AP:$AR,2,FALSE))+SUMIFS(FX,Fecha,$A788,Linea,VLOOKUP(F$1,Data!$AP:$AR,3,FALSE),Cuenta,VLOOKUP(F$1,Data!$AP:$AR,2,FALSE))+F787,"")</f>
        <v/>
      </c>
      <c r="G788" s="3" t="str">
        <f>IF(AND($A788&lt;&gt;"",G$1&lt;&gt;""),SUMIFS(VM,Fecha,$A788,Linea,VLOOKUP(G$1,Data!$AP:$AR,3,FALSE),Cuenta,VLOOKUP(G$1,Data!$AP:$AR,2,FALSE))+SUMIFS(FX,Fecha,$A788,Linea,VLOOKUP(G$1,Data!$AP:$AR,3,FALSE),Cuenta,VLOOKUP(G$1,Data!$AP:$AR,2,FALSE))+G787,"")</f>
        <v/>
      </c>
      <c r="H788" s="3" t="str">
        <f>IF(AND($A788&lt;&gt;"",H$1&lt;&gt;""),SUMIFS(VM,Fecha,$A788,Linea,VLOOKUP(H$1,Data!$AP:$AR,3,FALSE),Cuenta,VLOOKUP(H$1,Data!$AP:$AR,2,FALSE))+SUMIFS(FX,Fecha,$A788,Linea,VLOOKUP(H$1,Data!$AP:$AR,3,FALSE),Cuenta,VLOOKUP(H$1,Data!$AP:$AR,2,FALSE))+H787,"")</f>
        <v/>
      </c>
      <c r="I788" s="3" t="str">
        <f>IF(AND($A788&lt;&gt;"",I$1&lt;&gt;""),SUMIFS(VM,Fecha,$A788,Linea,VLOOKUP(I$1,Data!$AP:$AR,3,FALSE),Cuenta,VLOOKUP(I$1,Data!$AP:$AR,2,FALSE))+SUMIFS(FX,Fecha,$A788,Linea,VLOOKUP(I$1,Data!$AP:$AR,3,FALSE),Cuenta,VLOOKUP(I$1,Data!$AP:$AR,2,FALSE))+I787,"")</f>
        <v/>
      </c>
      <c r="J788" s="3" t="str">
        <f>IF(AND($A788&lt;&gt;"",J$1&lt;&gt;""),SUMIFS(VM,Fecha,$A788,Linea,VLOOKUP(J$1,Data!$AP:$AR,3,FALSE),Cuenta,VLOOKUP(J$1,Data!$AP:$AR,2,FALSE))+SUMIFS(FX,Fecha,$A788,Linea,VLOOKUP(J$1,Data!$AP:$AR,3,FALSE),Cuenta,VLOOKUP(J$1,Data!$AP:$AR,2,FALSE))+J787,"")</f>
        <v/>
      </c>
      <c r="K788" s="3" t="str">
        <f>IF(AND($A788&lt;&gt;"",K$1&lt;&gt;""),SUMIFS(VM,Fecha,$A788,Linea,VLOOKUP(K$1,Data!$AP:$AR,3,FALSE),Cuenta,VLOOKUP(K$1,Data!$AP:$AR,2,FALSE))+SUMIFS(FX,Fecha,$A788,Linea,VLOOKUP(K$1,Data!$AP:$AR,3,FALSE),Cuenta,VLOOKUP(K$1,Data!$AP:$AR,2,FALSE))+K787,"")</f>
        <v/>
      </c>
      <c r="L788" s="3" t="str">
        <f>IF(AND($A788&lt;&gt;"",L$1&lt;&gt;""),SUMIFS(VM,Fecha,$A788,Linea,VLOOKUP(L$1,Data!$AP:$AR,3,FALSE),Cuenta,VLOOKUP(L$1,Data!$AP:$AR,2,FALSE))+SUMIFS(FX,Fecha,$A788,Linea,VLOOKUP(L$1,Data!$AP:$AR,3,FALSE),Cuenta,VLOOKUP(L$1,Data!$AP:$AR,2,FALSE))+L787,"")</f>
        <v/>
      </c>
      <c r="M788" s="3" t="str">
        <f>IF(AND($A788&lt;&gt;"",M$1&lt;&gt;""),SUMIFS(VM,Fecha,$A788,Linea,VLOOKUP(M$1,Data!$AP:$AR,3,FALSE),Cuenta,VLOOKUP(M$1,Data!$AP:$AR,2,FALSE))+SUMIFS(FX,Fecha,$A788,Linea,VLOOKUP(M$1,Data!$AP:$AR,3,FALSE),Cuenta,VLOOKUP(M$1,Data!$AP:$AR,2,FALSE))+M787,"")</f>
        <v/>
      </c>
      <c r="N788" s="3" t="str">
        <f>IF(AND($A788&lt;&gt;"",N$1&lt;&gt;""),SUMIFS(VM,Fecha,$A788,Linea,VLOOKUP(N$1,Data!$AP:$AR,3,FALSE),Cuenta,VLOOKUP(N$1,Data!$AP:$AR,2,FALSE))+SUMIFS(FX,Fecha,$A788,Linea,VLOOKUP(N$1,Data!$AP:$AR,3,FALSE),Cuenta,VLOOKUP(N$1,Data!$AP:$AR,2,FALSE))+N787,"")</f>
        <v/>
      </c>
    </row>
    <row r="789" spans="2:14" x14ac:dyDescent="0.25">
      <c r="B789" s="3" t="str">
        <f>IF(AND($A789&lt;&gt;"",B$1&lt;&gt;""),SUMIFS(VM,Fecha,$A789,Linea,VLOOKUP(B$1,Data!$AP:$AR,3,FALSE),Cuenta,VLOOKUP(B$1,Data!$AP:$AR,2,FALSE))+SUMIFS(FX,Fecha,$A789,Linea,VLOOKUP(B$1,Data!$AP:$AR,3,FALSE),Cuenta,VLOOKUP(B$1,Data!$AP:$AR,2,FALSE))+B788,"")</f>
        <v/>
      </c>
      <c r="C789" s="3" t="str">
        <f>IF(AND($A789&lt;&gt;"",C$1&lt;&gt;""),SUMIFS(VM,Fecha,$A789,Linea,VLOOKUP(C$1,Data!$AP:$AR,3,FALSE),Cuenta,VLOOKUP(C$1,Data!$AP:$AR,2,FALSE))+SUMIFS(FX,Fecha,$A789,Linea,VLOOKUP(C$1,Data!$AP:$AR,3,FALSE),Cuenta,VLOOKUP(C$1,Data!$AP:$AR,2,FALSE))+C788,"")</f>
        <v/>
      </c>
      <c r="D789" s="3" t="str">
        <f>IF(AND($A789&lt;&gt;"",D$1&lt;&gt;""),SUMIFS(VM,Fecha,$A789,Linea,VLOOKUP(D$1,Data!$AP:$AR,3,FALSE),Cuenta,VLOOKUP(D$1,Data!$AP:$AR,2,FALSE))+SUMIFS(FX,Fecha,$A789,Linea,VLOOKUP(D$1,Data!$AP:$AR,3,FALSE),Cuenta,VLOOKUP(D$1,Data!$AP:$AR,2,FALSE))+D788,"")</f>
        <v/>
      </c>
      <c r="E789" s="3" t="str">
        <f>IF(AND($A789&lt;&gt;"",E$1&lt;&gt;""),SUMIFS(VM,Fecha,$A789,Linea,VLOOKUP(E$1,Data!$AP:$AR,3,FALSE),Cuenta,VLOOKUP(E$1,Data!$AP:$AR,2,FALSE))+SUMIFS(FX,Fecha,$A789,Linea,VLOOKUP(E$1,Data!$AP:$AR,3,FALSE),Cuenta,VLOOKUP(E$1,Data!$AP:$AR,2,FALSE))+E788,"")</f>
        <v/>
      </c>
      <c r="F789" s="3" t="str">
        <f>IF(AND($A789&lt;&gt;"",F$1&lt;&gt;""),SUMIFS(VM,Fecha,$A789,Linea,VLOOKUP(F$1,Data!$AP:$AR,3,FALSE),Cuenta,VLOOKUP(F$1,Data!$AP:$AR,2,FALSE))+SUMIFS(FX,Fecha,$A789,Linea,VLOOKUP(F$1,Data!$AP:$AR,3,FALSE),Cuenta,VLOOKUP(F$1,Data!$AP:$AR,2,FALSE))+F788,"")</f>
        <v/>
      </c>
      <c r="G789" s="3" t="str">
        <f>IF(AND($A789&lt;&gt;"",G$1&lt;&gt;""),SUMIFS(VM,Fecha,$A789,Linea,VLOOKUP(G$1,Data!$AP:$AR,3,FALSE),Cuenta,VLOOKUP(G$1,Data!$AP:$AR,2,FALSE))+SUMIFS(FX,Fecha,$A789,Linea,VLOOKUP(G$1,Data!$AP:$AR,3,FALSE),Cuenta,VLOOKUP(G$1,Data!$AP:$AR,2,FALSE))+G788,"")</f>
        <v/>
      </c>
      <c r="H789" s="3" t="str">
        <f>IF(AND($A789&lt;&gt;"",H$1&lt;&gt;""),SUMIFS(VM,Fecha,$A789,Linea,VLOOKUP(H$1,Data!$AP:$AR,3,FALSE),Cuenta,VLOOKUP(H$1,Data!$AP:$AR,2,FALSE))+SUMIFS(FX,Fecha,$A789,Linea,VLOOKUP(H$1,Data!$AP:$AR,3,FALSE),Cuenta,VLOOKUP(H$1,Data!$AP:$AR,2,FALSE))+H788,"")</f>
        <v/>
      </c>
      <c r="I789" s="3" t="str">
        <f>IF(AND($A789&lt;&gt;"",I$1&lt;&gt;""),SUMIFS(VM,Fecha,$A789,Linea,VLOOKUP(I$1,Data!$AP:$AR,3,FALSE),Cuenta,VLOOKUP(I$1,Data!$AP:$AR,2,FALSE))+SUMIFS(FX,Fecha,$A789,Linea,VLOOKUP(I$1,Data!$AP:$AR,3,FALSE),Cuenta,VLOOKUP(I$1,Data!$AP:$AR,2,FALSE))+I788,"")</f>
        <v/>
      </c>
      <c r="J789" s="3" t="str">
        <f>IF(AND($A789&lt;&gt;"",J$1&lt;&gt;""),SUMIFS(VM,Fecha,$A789,Linea,VLOOKUP(J$1,Data!$AP:$AR,3,FALSE),Cuenta,VLOOKUP(J$1,Data!$AP:$AR,2,FALSE))+SUMIFS(FX,Fecha,$A789,Linea,VLOOKUP(J$1,Data!$AP:$AR,3,FALSE),Cuenta,VLOOKUP(J$1,Data!$AP:$AR,2,FALSE))+J788,"")</f>
        <v/>
      </c>
      <c r="K789" s="3" t="str">
        <f>IF(AND($A789&lt;&gt;"",K$1&lt;&gt;""),SUMIFS(VM,Fecha,$A789,Linea,VLOOKUP(K$1,Data!$AP:$AR,3,FALSE),Cuenta,VLOOKUP(K$1,Data!$AP:$AR,2,FALSE))+SUMIFS(FX,Fecha,$A789,Linea,VLOOKUP(K$1,Data!$AP:$AR,3,FALSE),Cuenta,VLOOKUP(K$1,Data!$AP:$AR,2,FALSE))+K788,"")</f>
        <v/>
      </c>
      <c r="L789" s="3" t="str">
        <f>IF(AND($A789&lt;&gt;"",L$1&lt;&gt;""),SUMIFS(VM,Fecha,$A789,Linea,VLOOKUP(L$1,Data!$AP:$AR,3,FALSE),Cuenta,VLOOKUP(L$1,Data!$AP:$AR,2,FALSE))+SUMIFS(FX,Fecha,$A789,Linea,VLOOKUP(L$1,Data!$AP:$AR,3,FALSE),Cuenta,VLOOKUP(L$1,Data!$AP:$AR,2,FALSE))+L788,"")</f>
        <v/>
      </c>
      <c r="M789" s="3" t="str">
        <f>IF(AND($A789&lt;&gt;"",M$1&lt;&gt;""),SUMIFS(VM,Fecha,$A789,Linea,VLOOKUP(M$1,Data!$AP:$AR,3,FALSE),Cuenta,VLOOKUP(M$1,Data!$AP:$AR,2,FALSE))+SUMIFS(FX,Fecha,$A789,Linea,VLOOKUP(M$1,Data!$AP:$AR,3,FALSE),Cuenta,VLOOKUP(M$1,Data!$AP:$AR,2,FALSE))+M788,"")</f>
        <v/>
      </c>
      <c r="N789" s="3" t="str">
        <f>IF(AND($A789&lt;&gt;"",N$1&lt;&gt;""),SUMIFS(VM,Fecha,$A789,Linea,VLOOKUP(N$1,Data!$AP:$AR,3,FALSE),Cuenta,VLOOKUP(N$1,Data!$AP:$AR,2,FALSE))+SUMIFS(FX,Fecha,$A789,Linea,VLOOKUP(N$1,Data!$AP:$AR,3,FALSE),Cuenta,VLOOKUP(N$1,Data!$AP:$AR,2,FALSE))+N788,"")</f>
        <v/>
      </c>
    </row>
    <row r="790" spans="2:14" x14ac:dyDescent="0.25">
      <c r="B790" s="3" t="str">
        <f>IF(AND($A790&lt;&gt;"",B$1&lt;&gt;""),SUMIFS(VM,Fecha,$A790,Linea,VLOOKUP(B$1,Data!$AP:$AR,3,FALSE),Cuenta,VLOOKUP(B$1,Data!$AP:$AR,2,FALSE))+SUMIFS(FX,Fecha,$A790,Linea,VLOOKUP(B$1,Data!$AP:$AR,3,FALSE),Cuenta,VLOOKUP(B$1,Data!$AP:$AR,2,FALSE))+B789,"")</f>
        <v/>
      </c>
      <c r="C790" s="3" t="str">
        <f>IF(AND($A790&lt;&gt;"",C$1&lt;&gt;""),SUMIFS(VM,Fecha,$A790,Linea,VLOOKUP(C$1,Data!$AP:$AR,3,FALSE),Cuenta,VLOOKUP(C$1,Data!$AP:$AR,2,FALSE))+SUMIFS(FX,Fecha,$A790,Linea,VLOOKUP(C$1,Data!$AP:$AR,3,FALSE),Cuenta,VLOOKUP(C$1,Data!$AP:$AR,2,FALSE))+C789,"")</f>
        <v/>
      </c>
      <c r="D790" s="3" t="str">
        <f>IF(AND($A790&lt;&gt;"",D$1&lt;&gt;""),SUMIFS(VM,Fecha,$A790,Linea,VLOOKUP(D$1,Data!$AP:$AR,3,FALSE),Cuenta,VLOOKUP(D$1,Data!$AP:$AR,2,FALSE))+SUMIFS(FX,Fecha,$A790,Linea,VLOOKUP(D$1,Data!$AP:$AR,3,FALSE),Cuenta,VLOOKUP(D$1,Data!$AP:$AR,2,FALSE))+D789,"")</f>
        <v/>
      </c>
      <c r="E790" s="3" t="str">
        <f>IF(AND($A790&lt;&gt;"",E$1&lt;&gt;""),SUMIFS(VM,Fecha,$A790,Linea,VLOOKUP(E$1,Data!$AP:$AR,3,FALSE),Cuenta,VLOOKUP(E$1,Data!$AP:$AR,2,FALSE))+SUMIFS(FX,Fecha,$A790,Linea,VLOOKUP(E$1,Data!$AP:$AR,3,FALSE),Cuenta,VLOOKUP(E$1,Data!$AP:$AR,2,FALSE))+E789,"")</f>
        <v/>
      </c>
      <c r="F790" s="3" t="str">
        <f>IF(AND($A790&lt;&gt;"",F$1&lt;&gt;""),SUMIFS(VM,Fecha,$A790,Linea,VLOOKUP(F$1,Data!$AP:$AR,3,FALSE),Cuenta,VLOOKUP(F$1,Data!$AP:$AR,2,FALSE))+SUMIFS(FX,Fecha,$A790,Linea,VLOOKUP(F$1,Data!$AP:$AR,3,FALSE),Cuenta,VLOOKUP(F$1,Data!$AP:$AR,2,FALSE))+F789,"")</f>
        <v/>
      </c>
      <c r="G790" s="3" t="str">
        <f>IF(AND($A790&lt;&gt;"",G$1&lt;&gt;""),SUMIFS(VM,Fecha,$A790,Linea,VLOOKUP(G$1,Data!$AP:$AR,3,FALSE),Cuenta,VLOOKUP(G$1,Data!$AP:$AR,2,FALSE))+SUMIFS(FX,Fecha,$A790,Linea,VLOOKUP(G$1,Data!$AP:$AR,3,FALSE),Cuenta,VLOOKUP(G$1,Data!$AP:$AR,2,FALSE))+G789,"")</f>
        <v/>
      </c>
      <c r="H790" s="3" t="str">
        <f>IF(AND($A790&lt;&gt;"",H$1&lt;&gt;""),SUMIFS(VM,Fecha,$A790,Linea,VLOOKUP(H$1,Data!$AP:$AR,3,FALSE),Cuenta,VLOOKUP(H$1,Data!$AP:$AR,2,FALSE))+SUMIFS(FX,Fecha,$A790,Linea,VLOOKUP(H$1,Data!$AP:$AR,3,FALSE),Cuenta,VLOOKUP(H$1,Data!$AP:$AR,2,FALSE))+H789,"")</f>
        <v/>
      </c>
      <c r="I790" s="3" t="str">
        <f>IF(AND($A790&lt;&gt;"",I$1&lt;&gt;""),SUMIFS(VM,Fecha,$A790,Linea,VLOOKUP(I$1,Data!$AP:$AR,3,FALSE),Cuenta,VLOOKUP(I$1,Data!$AP:$AR,2,FALSE))+SUMIFS(FX,Fecha,$A790,Linea,VLOOKUP(I$1,Data!$AP:$AR,3,FALSE),Cuenta,VLOOKUP(I$1,Data!$AP:$AR,2,FALSE))+I789,"")</f>
        <v/>
      </c>
      <c r="J790" s="3" t="str">
        <f>IF(AND($A790&lt;&gt;"",J$1&lt;&gt;""),SUMIFS(VM,Fecha,$A790,Linea,VLOOKUP(J$1,Data!$AP:$AR,3,FALSE),Cuenta,VLOOKUP(J$1,Data!$AP:$AR,2,FALSE))+SUMIFS(FX,Fecha,$A790,Linea,VLOOKUP(J$1,Data!$AP:$AR,3,FALSE),Cuenta,VLOOKUP(J$1,Data!$AP:$AR,2,FALSE))+J789,"")</f>
        <v/>
      </c>
      <c r="K790" s="3" t="str">
        <f>IF(AND($A790&lt;&gt;"",K$1&lt;&gt;""),SUMIFS(VM,Fecha,$A790,Linea,VLOOKUP(K$1,Data!$AP:$AR,3,FALSE),Cuenta,VLOOKUP(K$1,Data!$AP:$AR,2,FALSE))+SUMIFS(FX,Fecha,$A790,Linea,VLOOKUP(K$1,Data!$AP:$AR,3,FALSE),Cuenta,VLOOKUP(K$1,Data!$AP:$AR,2,FALSE))+K789,"")</f>
        <v/>
      </c>
      <c r="L790" s="3" t="str">
        <f>IF(AND($A790&lt;&gt;"",L$1&lt;&gt;""),SUMIFS(VM,Fecha,$A790,Linea,VLOOKUP(L$1,Data!$AP:$AR,3,FALSE),Cuenta,VLOOKUP(L$1,Data!$AP:$AR,2,FALSE))+SUMIFS(FX,Fecha,$A790,Linea,VLOOKUP(L$1,Data!$AP:$AR,3,FALSE),Cuenta,VLOOKUP(L$1,Data!$AP:$AR,2,FALSE))+L789,"")</f>
        <v/>
      </c>
      <c r="M790" s="3" t="str">
        <f>IF(AND($A790&lt;&gt;"",M$1&lt;&gt;""),SUMIFS(VM,Fecha,$A790,Linea,VLOOKUP(M$1,Data!$AP:$AR,3,FALSE),Cuenta,VLOOKUP(M$1,Data!$AP:$AR,2,FALSE))+SUMIFS(FX,Fecha,$A790,Linea,VLOOKUP(M$1,Data!$AP:$AR,3,FALSE),Cuenta,VLOOKUP(M$1,Data!$AP:$AR,2,FALSE))+M789,"")</f>
        <v/>
      </c>
      <c r="N790" s="3" t="str">
        <f>IF(AND($A790&lt;&gt;"",N$1&lt;&gt;""),SUMIFS(VM,Fecha,$A790,Linea,VLOOKUP(N$1,Data!$AP:$AR,3,FALSE),Cuenta,VLOOKUP(N$1,Data!$AP:$AR,2,FALSE))+SUMIFS(FX,Fecha,$A790,Linea,VLOOKUP(N$1,Data!$AP:$AR,3,FALSE),Cuenta,VLOOKUP(N$1,Data!$AP:$AR,2,FALSE))+N789,"")</f>
        <v/>
      </c>
    </row>
    <row r="791" spans="2:14" x14ac:dyDescent="0.25">
      <c r="B791" s="3" t="str">
        <f>IF(AND($A791&lt;&gt;"",B$1&lt;&gt;""),SUMIFS(VM,Fecha,$A791,Linea,VLOOKUP(B$1,Data!$AP:$AR,3,FALSE),Cuenta,VLOOKUP(B$1,Data!$AP:$AR,2,FALSE))+SUMIFS(FX,Fecha,$A791,Linea,VLOOKUP(B$1,Data!$AP:$AR,3,FALSE),Cuenta,VLOOKUP(B$1,Data!$AP:$AR,2,FALSE))+B790,"")</f>
        <v/>
      </c>
      <c r="C791" s="3" t="str">
        <f>IF(AND($A791&lt;&gt;"",C$1&lt;&gt;""),SUMIFS(VM,Fecha,$A791,Linea,VLOOKUP(C$1,Data!$AP:$AR,3,FALSE),Cuenta,VLOOKUP(C$1,Data!$AP:$AR,2,FALSE))+SUMIFS(FX,Fecha,$A791,Linea,VLOOKUP(C$1,Data!$AP:$AR,3,FALSE),Cuenta,VLOOKUP(C$1,Data!$AP:$AR,2,FALSE))+C790,"")</f>
        <v/>
      </c>
      <c r="D791" s="3" t="str">
        <f>IF(AND($A791&lt;&gt;"",D$1&lt;&gt;""),SUMIFS(VM,Fecha,$A791,Linea,VLOOKUP(D$1,Data!$AP:$AR,3,FALSE),Cuenta,VLOOKUP(D$1,Data!$AP:$AR,2,FALSE))+SUMIFS(FX,Fecha,$A791,Linea,VLOOKUP(D$1,Data!$AP:$AR,3,FALSE),Cuenta,VLOOKUP(D$1,Data!$AP:$AR,2,FALSE))+D790,"")</f>
        <v/>
      </c>
      <c r="E791" s="3" t="str">
        <f>IF(AND($A791&lt;&gt;"",E$1&lt;&gt;""),SUMIFS(VM,Fecha,$A791,Linea,VLOOKUP(E$1,Data!$AP:$AR,3,FALSE),Cuenta,VLOOKUP(E$1,Data!$AP:$AR,2,FALSE))+SUMIFS(FX,Fecha,$A791,Linea,VLOOKUP(E$1,Data!$AP:$AR,3,FALSE),Cuenta,VLOOKUP(E$1,Data!$AP:$AR,2,FALSE))+E790,"")</f>
        <v/>
      </c>
      <c r="F791" s="3" t="str">
        <f>IF(AND($A791&lt;&gt;"",F$1&lt;&gt;""),SUMIFS(VM,Fecha,$A791,Linea,VLOOKUP(F$1,Data!$AP:$AR,3,FALSE),Cuenta,VLOOKUP(F$1,Data!$AP:$AR,2,FALSE))+SUMIFS(FX,Fecha,$A791,Linea,VLOOKUP(F$1,Data!$AP:$AR,3,FALSE),Cuenta,VLOOKUP(F$1,Data!$AP:$AR,2,FALSE))+F790,"")</f>
        <v/>
      </c>
      <c r="G791" s="3" t="str">
        <f>IF(AND($A791&lt;&gt;"",G$1&lt;&gt;""),SUMIFS(VM,Fecha,$A791,Linea,VLOOKUP(G$1,Data!$AP:$AR,3,FALSE),Cuenta,VLOOKUP(G$1,Data!$AP:$AR,2,FALSE))+SUMIFS(FX,Fecha,$A791,Linea,VLOOKUP(G$1,Data!$AP:$AR,3,FALSE),Cuenta,VLOOKUP(G$1,Data!$AP:$AR,2,FALSE))+G790,"")</f>
        <v/>
      </c>
      <c r="H791" s="3" t="str">
        <f>IF(AND($A791&lt;&gt;"",H$1&lt;&gt;""),SUMIFS(VM,Fecha,$A791,Linea,VLOOKUP(H$1,Data!$AP:$AR,3,FALSE),Cuenta,VLOOKUP(H$1,Data!$AP:$AR,2,FALSE))+SUMIFS(FX,Fecha,$A791,Linea,VLOOKUP(H$1,Data!$AP:$AR,3,FALSE),Cuenta,VLOOKUP(H$1,Data!$AP:$AR,2,FALSE))+H790,"")</f>
        <v/>
      </c>
      <c r="I791" s="3" t="str">
        <f>IF(AND($A791&lt;&gt;"",I$1&lt;&gt;""),SUMIFS(VM,Fecha,$A791,Linea,VLOOKUP(I$1,Data!$AP:$AR,3,FALSE),Cuenta,VLOOKUP(I$1,Data!$AP:$AR,2,FALSE))+SUMIFS(FX,Fecha,$A791,Linea,VLOOKUP(I$1,Data!$AP:$AR,3,FALSE),Cuenta,VLOOKUP(I$1,Data!$AP:$AR,2,FALSE))+I790,"")</f>
        <v/>
      </c>
      <c r="J791" s="3" t="str">
        <f>IF(AND($A791&lt;&gt;"",J$1&lt;&gt;""),SUMIFS(VM,Fecha,$A791,Linea,VLOOKUP(J$1,Data!$AP:$AR,3,FALSE),Cuenta,VLOOKUP(J$1,Data!$AP:$AR,2,FALSE))+SUMIFS(FX,Fecha,$A791,Linea,VLOOKUP(J$1,Data!$AP:$AR,3,FALSE),Cuenta,VLOOKUP(J$1,Data!$AP:$AR,2,FALSE))+J790,"")</f>
        <v/>
      </c>
      <c r="K791" s="3" t="str">
        <f>IF(AND($A791&lt;&gt;"",K$1&lt;&gt;""),SUMIFS(VM,Fecha,$A791,Linea,VLOOKUP(K$1,Data!$AP:$AR,3,FALSE),Cuenta,VLOOKUP(K$1,Data!$AP:$AR,2,FALSE))+SUMIFS(FX,Fecha,$A791,Linea,VLOOKUP(K$1,Data!$AP:$AR,3,FALSE),Cuenta,VLOOKUP(K$1,Data!$AP:$AR,2,FALSE))+K790,"")</f>
        <v/>
      </c>
      <c r="L791" s="3" t="str">
        <f>IF(AND($A791&lt;&gt;"",L$1&lt;&gt;""),SUMIFS(VM,Fecha,$A791,Linea,VLOOKUP(L$1,Data!$AP:$AR,3,FALSE),Cuenta,VLOOKUP(L$1,Data!$AP:$AR,2,FALSE))+SUMIFS(FX,Fecha,$A791,Linea,VLOOKUP(L$1,Data!$AP:$AR,3,FALSE),Cuenta,VLOOKUP(L$1,Data!$AP:$AR,2,FALSE))+L790,"")</f>
        <v/>
      </c>
      <c r="M791" s="3" t="str">
        <f>IF(AND($A791&lt;&gt;"",M$1&lt;&gt;""),SUMIFS(VM,Fecha,$A791,Linea,VLOOKUP(M$1,Data!$AP:$AR,3,FALSE),Cuenta,VLOOKUP(M$1,Data!$AP:$AR,2,FALSE))+SUMIFS(FX,Fecha,$A791,Linea,VLOOKUP(M$1,Data!$AP:$AR,3,FALSE),Cuenta,VLOOKUP(M$1,Data!$AP:$AR,2,FALSE))+M790,"")</f>
        <v/>
      </c>
      <c r="N791" s="3" t="str">
        <f>IF(AND($A791&lt;&gt;"",N$1&lt;&gt;""),SUMIFS(VM,Fecha,$A791,Linea,VLOOKUP(N$1,Data!$AP:$AR,3,FALSE),Cuenta,VLOOKUP(N$1,Data!$AP:$AR,2,FALSE))+SUMIFS(FX,Fecha,$A791,Linea,VLOOKUP(N$1,Data!$AP:$AR,3,FALSE),Cuenta,VLOOKUP(N$1,Data!$AP:$AR,2,FALSE))+N790,"")</f>
        <v/>
      </c>
    </row>
    <row r="792" spans="2:14" x14ac:dyDescent="0.25">
      <c r="B792" s="3" t="str">
        <f>IF(AND($A792&lt;&gt;"",B$1&lt;&gt;""),SUMIFS(VM,Fecha,$A792,Linea,VLOOKUP(B$1,Data!$AP:$AR,3,FALSE),Cuenta,VLOOKUP(B$1,Data!$AP:$AR,2,FALSE))+SUMIFS(FX,Fecha,$A792,Linea,VLOOKUP(B$1,Data!$AP:$AR,3,FALSE),Cuenta,VLOOKUP(B$1,Data!$AP:$AR,2,FALSE))+B791,"")</f>
        <v/>
      </c>
      <c r="C792" s="3" t="str">
        <f>IF(AND($A792&lt;&gt;"",C$1&lt;&gt;""),SUMIFS(VM,Fecha,$A792,Linea,VLOOKUP(C$1,Data!$AP:$AR,3,FALSE),Cuenta,VLOOKUP(C$1,Data!$AP:$AR,2,FALSE))+SUMIFS(FX,Fecha,$A792,Linea,VLOOKUP(C$1,Data!$AP:$AR,3,FALSE),Cuenta,VLOOKUP(C$1,Data!$AP:$AR,2,FALSE))+C791,"")</f>
        <v/>
      </c>
      <c r="D792" s="3" t="str">
        <f>IF(AND($A792&lt;&gt;"",D$1&lt;&gt;""),SUMIFS(VM,Fecha,$A792,Linea,VLOOKUP(D$1,Data!$AP:$AR,3,FALSE),Cuenta,VLOOKUP(D$1,Data!$AP:$AR,2,FALSE))+SUMIFS(FX,Fecha,$A792,Linea,VLOOKUP(D$1,Data!$AP:$AR,3,FALSE),Cuenta,VLOOKUP(D$1,Data!$AP:$AR,2,FALSE))+D791,"")</f>
        <v/>
      </c>
      <c r="E792" s="3" t="str">
        <f>IF(AND($A792&lt;&gt;"",E$1&lt;&gt;""),SUMIFS(VM,Fecha,$A792,Linea,VLOOKUP(E$1,Data!$AP:$AR,3,FALSE),Cuenta,VLOOKUP(E$1,Data!$AP:$AR,2,FALSE))+SUMIFS(FX,Fecha,$A792,Linea,VLOOKUP(E$1,Data!$AP:$AR,3,FALSE),Cuenta,VLOOKUP(E$1,Data!$AP:$AR,2,FALSE))+E791,"")</f>
        <v/>
      </c>
      <c r="F792" s="3" t="str">
        <f>IF(AND($A792&lt;&gt;"",F$1&lt;&gt;""),SUMIFS(VM,Fecha,$A792,Linea,VLOOKUP(F$1,Data!$AP:$AR,3,FALSE),Cuenta,VLOOKUP(F$1,Data!$AP:$AR,2,FALSE))+SUMIFS(FX,Fecha,$A792,Linea,VLOOKUP(F$1,Data!$AP:$AR,3,FALSE),Cuenta,VLOOKUP(F$1,Data!$AP:$AR,2,FALSE))+F791,"")</f>
        <v/>
      </c>
      <c r="G792" s="3" t="str">
        <f>IF(AND($A792&lt;&gt;"",G$1&lt;&gt;""),SUMIFS(VM,Fecha,$A792,Linea,VLOOKUP(G$1,Data!$AP:$AR,3,FALSE),Cuenta,VLOOKUP(G$1,Data!$AP:$AR,2,FALSE))+SUMIFS(FX,Fecha,$A792,Linea,VLOOKUP(G$1,Data!$AP:$AR,3,FALSE),Cuenta,VLOOKUP(G$1,Data!$AP:$AR,2,FALSE))+G791,"")</f>
        <v/>
      </c>
      <c r="H792" s="3" t="str">
        <f>IF(AND($A792&lt;&gt;"",H$1&lt;&gt;""),SUMIFS(VM,Fecha,$A792,Linea,VLOOKUP(H$1,Data!$AP:$AR,3,FALSE),Cuenta,VLOOKUP(H$1,Data!$AP:$AR,2,FALSE))+SUMIFS(FX,Fecha,$A792,Linea,VLOOKUP(H$1,Data!$AP:$AR,3,FALSE),Cuenta,VLOOKUP(H$1,Data!$AP:$AR,2,FALSE))+H791,"")</f>
        <v/>
      </c>
      <c r="I792" s="3" t="str">
        <f>IF(AND($A792&lt;&gt;"",I$1&lt;&gt;""),SUMIFS(VM,Fecha,$A792,Linea,VLOOKUP(I$1,Data!$AP:$AR,3,FALSE),Cuenta,VLOOKUP(I$1,Data!$AP:$AR,2,FALSE))+SUMIFS(FX,Fecha,$A792,Linea,VLOOKUP(I$1,Data!$AP:$AR,3,FALSE),Cuenta,VLOOKUP(I$1,Data!$AP:$AR,2,FALSE))+I791,"")</f>
        <v/>
      </c>
      <c r="J792" s="3" t="str">
        <f>IF(AND($A792&lt;&gt;"",J$1&lt;&gt;""),SUMIFS(VM,Fecha,$A792,Linea,VLOOKUP(J$1,Data!$AP:$AR,3,FALSE),Cuenta,VLOOKUP(J$1,Data!$AP:$AR,2,FALSE))+SUMIFS(FX,Fecha,$A792,Linea,VLOOKUP(J$1,Data!$AP:$AR,3,FALSE),Cuenta,VLOOKUP(J$1,Data!$AP:$AR,2,FALSE))+J791,"")</f>
        <v/>
      </c>
      <c r="K792" s="3" t="str">
        <f>IF(AND($A792&lt;&gt;"",K$1&lt;&gt;""),SUMIFS(VM,Fecha,$A792,Linea,VLOOKUP(K$1,Data!$AP:$AR,3,FALSE),Cuenta,VLOOKUP(K$1,Data!$AP:$AR,2,FALSE))+SUMIFS(FX,Fecha,$A792,Linea,VLOOKUP(K$1,Data!$AP:$AR,3,FALSE),Cuenta,VLOOKUP(K$1,Data!$AP:$AR,2,FALSE))+K791,"")</f>
        <v/>
      </c>
      <c r="L792" s="3" t="str">
        <f>IF(AND($A792&lt;&gt;"",L$1&lt;&gt;""),SUMIFS(VM,Fecha,$A792,Linea,VLOOKUP(L$1,Data!$AP:$AR,3,FALSE),Cuenta,VLOOKUP(L$1,Data!$AP:$AR,2,FALSE))+SUMIFS(FX,Fecha,$A792,Linea,VLOOKUP(L$1,Data!$AP:$AR,3,FALSE),Cuenta,VLOOKUP(L$1,Data!$AP:$AR,2,FALSE))+L791,"")</f>
        <v/>
      </c>
      <c r="M792" s="3" t="str">
        <f>IF(AND($A792&lt;&gt;"",M$1&lt;&gt;""),SUMIFS(VM,Fecha,$A792,Linea,VLOOKUP(M$1,Data!$AP:$AR,3,FALSE),Cuenta,VLOOKUP(M$1,Data!$AP:$AR,2,FALSE))+SUMIFS(FX,Fecha,$A792,Linea,VLOOKUP(M$1,Data!$AP:$AR,3,FALSE),Cuenta,VLOOKUP(M$1,Data!$AP:$AR,2,FALSE))+M791,"")</f>
        <v/>
      </c>
      <c r="N792" s="3" t="str">
        <f>IF(AND($A792&lt;&gt;"",N$1&lt;&gt;""),SUMIFS(VM,Fecha,$A792,Linea,VLOOKUP(N$1,Data!$AP:$AR,3,FALSE),Cuenta,VLOOKUP(N$1,Data!$AP:$AR,2,FALSE))+SUMIFS(FX,Fecha,$A792,Linea,VLOOKUP(N$1,Data!$AP:$AR,3,FALSE),Cuenta,VLOOKUP(N$1,Data!$AP:$AR,2,FALSE))+N791,"")</f>
        <v/>
      </c>
    </row>
    <row r="793" spans="2:14" x14ac:dyDescent="0.25">
      <c r="B793" s="3" t="str">
        <f>IF(AND($A793&lt;&gt;"",B$1&lt;&gt;""),SUMIFS(VM,Fecha,$A793,Linea,VLOOKUP(B$1,Data!$AP:$AR,3,FALSE),Cuenta,VLOOKUP(B$1,Data!$AP:$AR,2,FALSE))+SUMIFS(FX,Fecha,$A793,Linea,VLOOKUP(B$1,Data!$AP:$AR,3,FALSE),Cuenta,VLOOKUP(B$1,Data!$AP:$AR,2,FALSE))+B792,"")</f>
        <v/>
      </c>
      <c r="C793" s="3" t="str">
        <f>IF(AND($A793&lt;&gt;"",C$1&lt;&gt;""),SUMIFS(VM,Fecha,$A793,Linea,VLOOKUP(C$1,Data!$AP:$AR,3,FALSE),Cuenta,VLOOKUP(C$1,Data!$AP:$AR,2,FALSE))+SUMIFS(FX,Fecha,$A793,Linea,VLOOKUP(C$1,Data!$AP:$AR,3,FALSE),Cuenta,VLOOKUP(C$1,Data!$AP:$AR,2,FALSE))+C792,"")</f>
        <v/>
      </c>
      <c r="D793" s="3" t="str">
        <f>IF(AND($A793&lt;&gt;"",D$1&lt;&gt;""),SUMIFS(VM,Fecha,$A793,Linea,VLOOKUP(D$1,Data!$AP:$AR,3,FALSE),Cuenta,VLOOKUP(D$1,Data!$AP:$AR,2,FALSE))+SUMIFS(FX,Fecha,$A793,Linea,VLOOKUP(D$1,Data!$AP:$AR,3,FALSE),Cuenta,VLOOKUP(D$1,Data!$AP:$AR,2,FALSE))+D792,"")</f>
        <v/>
      </c>
      <c r="E793" s="3" t="str">
        <f>IF(AND($A793&lt;&gt;"",E$1&lt;&gt;""),SUMIFS(VM,Fecha,$A793,Linea,VLOOKUP(E$1,Data!$AP:$AR,3,FALSE),Cuenta,VLOOKUP(E$1,Data!$AP:$AR,2,FALSE))+SUMIFS(FX,Fecha,$A793,Linea,VLOOKUP(E$1,Data!$AP:$AR,3,FALSE),Cuenta,VLOOKUP(E$1,Data!$AP:$AR,2,FALSE))+E792,"")</f>
        <v/>
      </c>
      <c r="F793" s="3" t="str">
        <f>IF(AND($A793&lt;&gt;"",F$1&lt;&gt;""),SUMIFS(VM,Fecha,$A793,Linea,VLOOKUP(F$1,Data!$AP:$AR,3,FALSE),Cuenta,VLOOKUP(F$1,Data!$AP:$AR,2,FALSE))+SUMIFS(FX,Fecha,$A793,Linea,VLOOKUP(F$1,Data!$AP:$AR,3,FALSE),Cuenta,VLOOKUP(F$1,Data!$AP:$AR,2,FALSE))+F792,"")</f>
        <v/>
      </c>
      <c r="G793" s="3" t="str">
        <f>IF(AND($A793&lt;&gt;"",G$1&lt;&gt;""),SUMIFS(VM,Fecha,$A793,Linea,VLOOKUP(G$1,Data!$AP:$AR,3,FALSE),Cuenta,VLOOKUP(G$1,Data!$AP:$AR,2,FALSE))+SUMIFS(FX,Fecha,$A793,Linea,VLOOKUP(G$1,Data!$AP:$AR,3,FALSE),Cuenta,VLOOKUP(G$1,Data!$AP:$AR,2,FALSE))+G792,"")</f>
        <v/>
      </c>
      <c r="H793" s="3" t="str">
        <f>IF(AND($A793&lt;&gt;"",H$1&lt;&gt;""),SUMIFS(VM,Fecha,$A793,Linea,VLOOKUP(H$1,Data!$AP:$AR,3,FALSE),Cuenta,VLOOKUP(H$1,Data!$AP:$AR,2,FALSE))+SUMIFS(FX,Fecha,$A793,Linea,VLOOKUP(H$1,Data!$AP:$AR,3,FALSE),Cuenta,VLOOKUP(H$1,Data!$AP:$AR,2,FALSE))+H792,"")</f>
        <v/>
      </c>
      <c r="I793" s="3" t="str">
        <f>IF(AND($A793&lt;&gt;"",I$1&lt;&gt;""),SUMIFS(VM,Fecha,$A793,Linea,VLOOKUP(I$1,Data!$AP:$AR,3,FALSE),Cuenta,VLOOKUP(I$1,Data!$AP:$AR,2,FALSE))+SUMIFS(FX,Fecha,$A793,Linea,VLOOKUP(I$1,Data!$AP:$AR,3,FALSE),Cuenta,VLOOKUP(I$1,Data!$AP:$AR,2,FALSE))+I792,"")</f>
        <v/>
      </c>
      <c r="J793" s="3" t="str">
        <f>IF(AND($A793&lt;&gt;"",J$1&lt;&gt;""),SUMIFS(VM,Fecha,$A793,Linea,VLOOKUP(J$1,Data!$AP:$AR,3,FALSE),Cuenta,VLOOKUP(J$1,Data!$AP:$AR,2,FALSE))+SUMIFS(FX,Fecha,$A793,Linea,VLOOKUP(J$1,Data!$AP:$AR,3,FALSE),Cuenta,VLOOKUP(J$1,Data!$AP:$AR,2,FALSE))+J792,"")</f>
        <v/>
      </c>
      <c r="K793" s="3" t="str">
        <f>IF(AND($A793&lt;&gt;"",K$1&lt;&gt;""),SUMIFS(VM,Fecha,$A793,Linea,VLOOKUP(K$1,Data!$AP:$AR,3,FALSE),Cuenta,VLOOKUP(K$1,Data!$AP:$AR,2,FALSE))+SUMIFS(FX,Fecha,$A793,Linea,VLOOKUP(K$1,Data!$AP:$AR,3,FALSE),Cuenta,VLOOKUP(K$1,Data!$AP:$AR,2,FALSE))+K792,"")</f>
        <v/>
      </c>
      <c r="L793" s="3" t="str">
        <f>IF(AND($A793&lt;&gt;"",L$1&lt;&gt;""),SUMIFS(VM,Fecha,$A793,Linea,VLOOKUP(L$1,Data!$AP:$AR,3,FALSE),Cuenta,VLOOKUP(L$1,Data!$AP:$AR,2,FALSE))+SUMIFS(FX,Fecha,$A793,Linea,VLOOKUP(L$1,Data!$AP:$AR,3,FALSE),Cuenta,VLOOKUP(L$1,Data!$AP:$AR,2,FALSE))+L792,"")</f>
        <v/>
      </c>
      <c r="M793" s="3" t="str">
        <f>IF(AND($A793&lt;&gt;"",M$1&lt;&gt;""),SUMIFS(VM,Fecha,$A793,Linea,VLOOKUP(M$1,Data!$AP:$AR,3,FALSE),Cuenta,VLOOKUP(M$1,Data!$AP:$AR,2,FALSE))+SUMIFS(FX,Fecha,$A793,Linea,VLOOKUP(M$1,Data!$AP:$AR,3,FALSE),Cuenta,VLOOKUP(M$1,Data!$AP:$AR,2,FALSE))+M792,"")</f>
        <v/>
      </c>
      <c r="N793" s="3" t="str">
        <f>IF(AND($A793&lt;&gt;"",N$1&lt;&gt;""),SUMIFS(VM,Fecha,$A793,Linea,VLOOKUP(N$1,Data!$AP:$AR,3,FALSE),Cuenta,VLOOKUP(N$1,Data!$AP:$AR,2,FALSE))+SUMIFS(FX,Fecha,$A793,Linea,VLOOKUP(N$1,Data!$AP:$AR,3,FALSE),Cuenta,VLOOKUP(N$1,Data!$AP:$AR,2,FALSE))+N792,"")</f>
        <v/>
      </c>
    </row>
    <row r="794" spans="2:14" x14ac:dyDescent="0.25">
      <c r="B794" s="3" t="str">
        <f>IF(AND($A794&lt;&gt;"",B$1&lt;&gt;""),SUMIFS(VM,Fecha,$A794,Linea,VLOOKUP(B$1,Data!$AP:$AR,3,FALSE),Cuenta,VLOOKUP(B$1,Data!$AP:$AR,2,FALSE))+SUMIFS(FX,Fecha,$A794,Linea,VLOOKUP(B$1,Data!$AP:$AR,3,FALSE),Cuenta,VLOOKUP(B$1,Data!$AP:$AR,2,FALSE))+B793,"")</f>
        <v/>
      </c>
      <c r="C794" s="3" t="str">
        <f>IF(AND($A794&lt;&gt;"",C$1&lt;&gt;""),SUMIFS(VM,Fecha,$A794,Linea,VLOOKUP(C$1,Data!$AP:$AR,3,FALSE),Cuenta,VLOOKUP(C$1,Data!$AP:$AR,2,FALSE))+SUMIFS(FX,Fecha,$A794,Linea,VLOOKUP(C$1,Data!$AP:$AR,3,FALSE),Cuenta,VLOOKUP(C$1,Data!$AP:$AR,2,FALSE))+C793,"")</f>
        <v/>
      </c>
      <c r="D794" s="3" t="str">
        <f>IF(AND($A794&lt;&gt;"",D$1&lt;&gt;""),SUMIFS(VM,Fecha,$A794,Linea,VLOOKUP(D$1,Data!$AP:$AR,3,FALSE),Cuenta,VLOOKUP(D$1,Data!$AP:$AR,2,FALSE))+SUMIFS(FX,Fecha,$A794,Linea,VLOOKUP(D$1,Data!$AP:$AR,3,FALSE),Cuenta,VLOOKUP(D$1,Data!$AP:$AR,2,FALSE))+D793,"")</f>
        <v/>
      </c>
      <c r="E794" s="3" t="str">
        <f>IF(AND($A794&lt;&gt;"",E$1&lt;&gt;""),SUMIFS(VM,Fecha,$A794,Linea,VLOOKUP(E$1,Data!$AP:$AR,3,FALSE),Cuenta,VLOOKUP(E$1,Data!$AP:$AR,2,FALSE))+SUMIFS(FX,Fecha,$A794,Linea,VLOOKUP(E$1,Data!$AP:$AR,3,FALSE),Cuenta,VLOOKUP(E$1,Data!$AP:$AR,2,FALSE))+E793,"")</f>
        <v/>
      </c>
      <c r="F794" s="3" t="str">
        <f>IF(AND($A794&lt;&gt;"",F$1&lt;&gt;""),SUMIFS(VM,Fecha,$A794,Linea,VLOOKUP(F$1,Data!$AP:$AR,3,FALSE),Cuenta,VLOOKUP(F$1,Data!$AP:$AR,2,FALSE))+SUMIFS(FX,Fecha,$A794,Linea,VLOOKUP(F$1,Data!$AP:$AR,3,FALSE),Cuenta,VLOOKUP(F$1,Data!$AP:$AR,2,FALSE))+F793,"")</f>
        <v/>
      </c>
      <c r="G794" s="3" t="str">
        <f>IF(AND($A794&lt;&gt;"",G$1&lt;&gt;""),SUMIFS(VM,Fecha,$A794,Linea,VLOOKUP(G$1,Data!$AP:$AR,3,FALSE),Cuenta,VLOOKUP(G$1,Data!$AP:$AR,2,FALSE))+SUMIFS(FX,Fecha,$A794,Linea,VLOOKUP(G$1,Data!$AP:$AR,3,FALSE),Cuenta,VLOOKUP(G$1,Data!$AP:$AR,2,FALSE))+G793,"")</f>
        <v/>
      </c>
      <c r="H794" s="3" t="str">
        <f>IF(AND($A794&lt;&gt;"",H$1&lt;&gt;""),SUMIFS(VM,Fecha,$A794,Linea,VLOOKUP(H$1,Data!$AP:$AR,3,FALSE),Cuenta,VLOOKUP(H$1,Data!$AP:$AR,2,FALSE))+SUMIFS(FX,Fecha,$A794,Linea,VLOOKUP(H$1,Data!$AP:$AR,3,FALSE),Cuenta,VLOOKUP(H$1,Data!$AP:$AR,2,FALSE))+H793,"")</f>
        <v/>
      </c>
      <c r="I794" s="3" t="str">
        <f>IF(AND($A794&lt;&gt;"",I$1&lt;&gt;""),SUMIFS(VM,Fecha,$A794,Linea,VLOOKUP(I$1,Data!$AP:$AR,3,FALSE),Cuenta,VLOOKUP(I$1,Data!$AP:$AR,2,FALSE))+SUMIFS(FX,Fecha,$A794,Linea,VLOOKUP(I$1,Data!$AP:$AR,3,FALSE),Cuenta,VLOOKUP(I$1,Data!$AP:$AR,2,FALSE))+I793,"")</f>
        <v/>
      </c>
      <c r="J794" s="3" t="str">
        <f>IF(AND($A794&lt;&gt;"",J$1&lt;&gt;""),SUMIFS(VM,Fecha,$A794,Linea,VLOOKUP(J$1,Data!$AP:$AR,3,FALSE),Cuenta,VLOOKUP(J$1,Data!$AP:$AR,2,FALSE))+SUMIFS(FX,Fecha,$A794,Linea,VLOOKUP(J$1,Data!$AP:$AR,3,FALSE),Cuenta,VLOOKUP(J$1,Data!$AP:$AR,2,FALSE))+J793,"")</f>
        <v/>
      </c>
      <c r="K794" s="3" t="str">
        <f>IF(AND($A794&lt;&gt;"",K$1&lt;&gt;""),SUMIFS(VM,Fecha,$A794,Linea,VLOOKUP(K$1,Data!$AP:$AR,3,FALSE),Cuenta,VLOOKUP(K$1,Data!$AP:$AR,2,FALSE))+SUMIFS(FX,Fecha,$A794,Linea,VLOOKUP(K$1,Data!$AP:$AR,3,FALSE),Cuenta,VLOOKUP(K$1,Data!$AP:$AR,2,FALSE))+K793,"")</f>
        <v/>
      </c>
      <c r="L794" s="3" t="str">
        <f>IF(AND($A794&lt;&gt;"",L$1&lt;&gt;""),SUMIFS(VM,Fecha,$A794,Linea,VLOOKUP(L$1,Data!$AP:$AR,3,FALSE),Cuenta,VLOOKUP(L$1,Data!$AP:$AR,2,FALSE))+SUMIFS(FX,Fecha,$A794,Linea,VLOOKUP(L$1,Data!$AP:$AR,3,FALSE),Cuenta,VLOOKUP(L$1,Data!$AP:$AR,2,FALSE))+L793,"")</f>
        <v/>
      </c>
      <c r="M794" s="3" t="str">
        <f>IF(AND($A794&lt;&gt;"",M$1&lt;&gt;""),SUMIFS(VM,Fecha,$A794,Linea,VLOOKUP(M$1,Data!$AP:$AR,3,FALSE),Cuenta,VLOOKUP(M$1,Data!$AP:$AR,2,FALSE))+SUMIFS(FX,Fecha,$A794,Linea,VLOOKUP(M$1,Data!$AP:$AR,3,FALSE),Cuenta,VLOOKUP(M$1,Data!$AP:$AR,2,FALSE))+M793,"")</f>
        <v/>
      </c>
      <c r="N794" s="3" t="str">
        <f>IF(AND($A794&lt;&gt;"",N$1&lt;&gt;""),SUMIFS(VM,Fecha,$A794,Linea,VLOOKUP(N$1,Data!$AP:$AR,3,FALSE),Cuenta,VLOOKUP(N$1,Data!$AP:$AR,2,FALSE))+SUMIFS(FX,Fecha,$A794,Linea,VLOOKUP(N$1,Data!$AP:$AR,3,FALSE),Cuenta,VLOOKUP(N$1,Data!$AP:$AR,2,FALSE))+N793,"")</f>
        <v/>
      </c>
    </row>
    <row r="795" spans="2:14" x14ac:dyDescent="0.25">
      <c r="B795" s="3" t="str">
        <f>IF(AND($A795&lt;&gt;"",B$1&lt;&gt;""),SUMIFS(VM,Fecha,$A795,Linea,VLOOKUP(B$1,Data!$AP:$AR,3,FALSE),Cuenta,VLOOKUP(B$1,Data!$AP:$AR,2,FALSE))+SUMIFS(FX,Fecha,$A795,Linea,VLOOKUP(B$1,Data!$AP:$AR,3,FALSE),Cuenta,VLOOKUP(B$1,Data!$AP:$AR,2,FALSE))+B794,"")</f>
        <v/>
      </c>
      <c r="C795" s="3" t="str">
        <f>IF(AND($A795&lt;&gt;"",C$1&lt;&gt;""),SUMIFS(VM,Fecha,$A795,Linea,VLOOKUP(C$1,Data!$AP:$AR,3,FALSE),Cuenta,VLOOKUP(C$1,Data!$AP:$AR,2,FALSE))+SUMIFS(FX,Fecha,$A795,Linea,VLOOKUP(C$1,Data!$AP:$AR,3,FALSE),Cuenta,VLOOKUP(C$1,Data!$AP:$AR,2,FALSE))+C794,"")</f>
        <v/>
      </c>
      <c r="D795" s="3" t="str">
        <f>IF(AND($A795&lt;&gt;"",D$1&lt;&gt;""),SUMIFS(VM,Fecha,$A795,Linea,VLOOKUP(D$1,Data!$AP:$AR,3,FALSE),Cuenta,VLOOKUP(D$1,Data!$AP:$AR,2,FALSE))+SUMIFS(FX,Fecha,$A795,Linea,VLOOKUP(D$1,Data!$AP:$AR,3,FALSE),Cuenta,VLOOKUP(D$1,Data!$AP:$AR,2,FALSE))+D794,"")</f>
        <v/>
      </c>
      <c r="E795" s="3" t="str">
        <f>IF(AND($A795&lt;&gt;"",E$1&lt;&gt;""),SUMIFS(VM,Fecha,$A795,Linea,VLOOKUP(E$1,Data!$AP:$AR,3,FALSE),Cuenta,VLOOKUP(E$1,Data!$AP:$AR,2,FALSE))+SUMIFS(FX,Fecha,$A795,Linea,VLOOKUP(E$1,Data!$AP:$AR,3,FALSE),Cuenta,VLOOKUP(E$1,Data!$AP:$AR,2,FALSE))+E794,"")</f>
        <v/>
      </c>
      <c r="F795" s="3" t="str">
        <f>IF(AND($A795&lt;&gt;"",F$1&lt;&gt;""),SUMIFS(VM,Fecha,$A795,Linea,VLOOKUP(F$1,Data!$AP:$AR,3,FALSE),Cuenta,VLOOKUP(F$1,Data!$AP:$AR,2,FALSE))+SUMIFS(FX,Fecha,$A795,Linea,VLOOKUP(F$1,Data!$AP:$AR,3,FALSE),Cuenta,VLOOKUP(F$1,Data!$AP:$AR,2,FALSE))+F794,"")</f>
        <v/>
      </c>
      <c r="G795" s="3" t="str">
        <f>IF(AND($A795&lt;&gt;"",G$1&lt;&gt;""),SUMIFS(VM,Fecha,$A795,Linea,VLOOKUP(G$1,Data!$AP:$AR,3,FALSE),Cuenta,VLOOKUP(G$1,Data!$AP:$AR,2,FALSE))+SUMIFS(FX,Fecha,$A795,Linea,VLOOKUP(G$1,Data!$AP:$AR,3,FALSE),Cuenta,VLOOKUP(G$1,Data!$AP:$AR,2,FALSE))+G794,"")</f>
        <v/>
      </c>
      <c r="H795" s="3" t="str">
        <f>IF(AND($A795&lt;&gt;"",H$1&lt;&gt;""),SUMIFS(VM,Fecha,$A795,Linea,VLOOKUP(H$1,Data!$AP:$AR,3,FALSE),Cuenta,VLOOKUP(H$1,Data!$AP:$AR,2,FALSE))+SUMIFS(FX,Fecha,$A795,Linea,VLOOKUP(H$1,Data!$AP:$AR,3,FALSE),Cuenta,VLOOKUP(H$1,Data!$AP:$AR,2,FALSE))+H794,"")</f>
        <v/>
      </c>
      <c r="I795" s="3" t="str">
        <f>IF(AND($A795&lt;&gt;"",I$1&lt;&gt;""),SUMIFS(VM,Fecha,$A795,Linea,VLOOKUP(I$1,Data!$AP:$AR,3,FALSE),Cuenta,VLOOKUP(I$1,Data!$AP:$AR,2,FALSE))+SUMIFS(FX,Fecha,$A795,Linea,VLOOKUP(I$1,Data!$AP:$AR,3,FALSE),Cuenta,VLOOKUP(I$1,Data!$AP:$AR,2,FALSE))+I794,"")</f>
        <v/>
      </c>
      <c r="J795" s="3" t="str">
        <f>IF(AND($A795&lt;&gt;"",J$1&lt;&gt;""),SUMIFS(VM,Fecha,$A795,Linea,VLOOKUP(J$1,Data!$AP:$AR,3,FALSE),Cuenta,VLOOKUP(J$1,Data!$AP:$AR,2,FALSE))+SUMIFS(FX,Fecha,$A795,Linea,VLOOKUP(J$1,Data!$AP:$AR,3,FALSE),Cuenta,VLOOKUP(J$1,Data!$AP:$AR,2,FALSE))+J794,"")</f>
        <v/>
      </c>
      <c r="K795" s="3" t="str">
        <f>IF(AND($A795&lt;&gt;"",K$1&lt;&gt;""),SUMIFS(VM,Fecha,$A795,Linea,VLOOKUP(K$1,Data!$AP:$AR,3,FALSE),Cuenta,VLOOKUP(K$1,Data!$AP:$AR,2,FALSE))+SUMIFS(FX,Fecha,$A795,Linea,VLOOKUP(K$1,Data!$AP:$AR,3,FALSE),Cuenta,VLOOKUP(K$1,Data!$AP:$AR,2,FALSE))+K794,"")</f>
        <v/>
      </c>
      <c r="L795" s="3" t="str">
        <f>IF(AND($A795&lt;&gt;"",L$1&lt;&gt;""),SUMIFS(VM,Fecha,$A795,Linea,VLOOKUP(L$1,Data!$AP:$AR,3,FALSE),Cuenta,VLOOKUP(L$1,Data!$AP:$AR,2,FALSE))+SUMIFS(FX,Fecha,$A795,Linea,VLOOKUP(L$1,Data!$AP:$AR,3,FALSE),Cuenta,VLOOKUP(L$1,Data!$AP:$AR,2,FALSE))+L794,"")</f>
        <v/>
      </c>
      <c r="M795" s="3" t="str">
        <f>IF(AND($A795&lt;&gt;"",M$1&lt;&gt;""),SUMIFS(VM,Fecha,$A795,Linea,VLOOKUP(M$1,Data!$AP:$AR,3,FALSE),Cuenta,VLOOKUP(M$1,Data!$AP:$AR,2,FALSE))+SUMIFS(FX,Fecha,$A795,Linea,VLOOKUP(M$1,Data!$AP:$AR,3,FALSE),Cuenta,VLOOKUP(M$1,Data!$AP:$AR,2,FALSE))+M794,"")</f>
        <v/>
      </c>
      <c r="N795" s="3" t="str">
        <f>IF(AND($A795&lt;&gt;"",N$1&lt;&gt;""),SUMIFS(VM,Fecha,$A795,Linea,VLOOKUP(N$1,Data!$AP:$AR,3,FALSE),Cuenta,VLOOKUP(N$1,Data!$AP:$AR,2,FALSE))+SUMIFS(FX,Fecha,$A795,Linea,VLOOKUP(N$1,Data!$AP:$AR,3,FALSE),Cuenta,VLOOKUP(N$1,Data!$AP:$AR,2,FALSE))+N794,"")</f>
        <v/>
      </c>
    </row>
    <row r="796" spans="2:14" x14ac:dyDescent="0.25">
      <c r="B796" s="3" t="str">
        <f>IF(AND($A796&lt;&gt;"",B$1&lt;&gt;""),SUMIFS(VM,Fecha,$A796,Linea,VLOOKUP(B$1,Data!$AP:$AR,3,FALSE),Cuenta,VLOOKUP(B$1,Data!$AP:$AR,2,FALSE))+SUMIFS(FX,Fecha,$A796,Linea,VLOOKUP(B$1,Data!$AP:$AR,3,FALSE),Cuenta,VLOOKUP(B$1,Data!$AP:$AR,2,FALSE))+B795,"")</f>
        <v/>
      </c>
      <c r="C796" s="3" t="str">
        <f>IF(AND($A796&lt;&gt;"",C$1&lt;&gt;""),SUMIFS(VM,Fecha,$A796,Linea,VLOOKUP(C$1,Data!$AP:$AR,3,FALSE),Cuenta,VLOOKUP(C$1,Data!$AP:$AR,2,FALSE))+SUMIFS(FX,Fecha,$A796,Linea,VLOOKUP(C$1,Data!$AP:$AR,3,FALSE),Cuenta,VLOOKUP(C$1,Data!$AP:$AR,2,FALSE))+C795,"")</f>
        <v/>
      </c>
      <c r="D796" s="3" t="str">
        <f>IF(AND($A796&lt;&gt;"",D$1&lt;&gt;""),SUMIFS(VM,Fecha,$A796,Linea,VLOOKUP(D$1,Data!$AP:$AR,3,FALSE),Cuenta,VLOOKUP(D$1,Data!$AP:$AR,2,FALSE))+SUMIFS(FX,Fecha,$A796,Linea,VLOOKUP(D$1,Data!$AP:$AR,3,FALSE),Cuenta,VLOOKUP(D$1,Data!$AP:$AR,2,FALSE))+D795,"")</f>
        <v/>
      </c>
      <c r="E796" s="3" t="str">
        <f>IF(AND($A796&lt;&gt;"",E$1&lt;&gt;""),SUMIFS(VM,Fecha,$A796,Linea,VLOOKUP(E$1,Data!$AP:$AR,3,FALSE),Cuenta,VLOOKUP(E$1,Data!$AP:$AR,2,FALSE))+SUMIFS(FX,Fecha,$A796,Linea,VLOOKUP(E$1,Data!$AP:$AR,3,FALSE),Cuenta,VLOOKUP(E$1,Data!$AP:$AR,2,FALSE))+E795,"")</f>
        <v/>
      </c>
      <c r="F796" s="3" t="str">
        <f>IF(AND($A796&lt;&gt;"",F$1&lt;&gt;""),SUMIFS(VM,Fecha,$A796,Linea,VLOOKUP(F$1,Data!$AP:$AR,3,FALSE),Cuenta,VLOOKUP(F$1,Data!$AP:$AR,2,FALSE))+SUMIFS(FX,Fecha,$A796,Linea,VLOOKUP(F$1,Data!$AP:$AR,3,FALSE),Cuenta,VLOOKUP(F$1,Data!$AP:$AR,2,FALSE))+F795,"")</f>
        <v/>
      </c>
      <c r="G796" s="3" t="str">
        <f>IF(AND($A796&lt;&gt;"",G$1&lt;&gt;""),SUMIFS(VM,Fecha,$A796,Linea,VLOOKUP(G$1,Data!$AP:$AR,3,FALSE),Cuenta,VLOOKUP(G$1,Data!$AP:$AR,2,FALSE))+SUMIFS(FX,Fecha,$A796,Linea,VLOOKUP(G$1,Data!$AP:$AR,3,FALSE),Cuenta,VLOOKUP(G$1,Data!$AP:$AR,2,FALSE))+G795,"")</f>
        <v/>
      </c>
      <c r="H796" s="3" t="str">
        <f>IF(AND($A796&lt;&gt;"",H$1&lt;&gt;""),SUMIFS(VM,Fecha,$A796,Linea,VLOOKUP(H$1,Data!$AP:$AR,3,FALSE),Cuenta,VLOOKUP(H$1,Data!$AP:$AR,2,FALSE))+SUMIFS(FX,Fecha,$A796,Linea,VLOOKUP(H$1,Data!$AP:$AR,3,FALSE),Cuenta,VLOOKUP(H$1,Data!$AP:$AR,2,FALSE))+H795,"")</f>
        <v/>
      </c>
      <c r="I796" s="3" t="str">
        <f>IF(AND($A796&lt;&gt;"",I$1&lt;&gt;""),SUMIFS(VM,Fecha,$A796,Linea,VLOOKUP(I$1,Data!$AP:$AR,3,FALSE),Cuenta,VLOOKUP(I$1,Data!$AP:$AR,2,FALSE))+SUMIFS(FX,Fecha,$A796,Linea,VLOOKUP(I$1,Data!$AP:$AR,3,FALSE),Cuenta,VLOOKUP(I$1,Data!$AP:$AR,2,FALSE))+I795,"")</f>
        <v/>
      </c>
      <c r="J796" s="3" t="str">
        <f>IF(AND($A796&lt;&gt;"",J$1&lt;&gt;""),SUMIFS(VM,Fecha,$A796,Linea,VLOOKUP(J$1,Data!$AP:$AR,3,FALSE),Cuenta,VLOOKUP(J$1,Data!$AP:$AR,2,FALSE))+SUMIFS(FX,Fecha,$A796,Linea,VLOOKUP(J$1,Data!$AP:$AR,3,FALSE),Cuenta,VLOOKUP(J$1,Data!$AP:$AR,2,FALSE))+J795,"")</f>
        <v/>
      </c>
      <c r="K796" s="3" t="str">
        <f>IF(AND($A796&lt;&gt;"",K$1&lt;&gt;""),SUMIFS(VM,Fecha,$A796,Linea,VLOOKUP(K$1,Data!$AP:$AR,3,FALSE),Cuenta,VLOOKUP(K$1,Data!$AP:$AR,2,FALSE))+SUMIFS(FX,Fecha,$A796,Linea,VLOOKUP(K$1,Data!$AP:$AR,3,FALSE),Cuenta,VLOOKUP(K$1,Data!$AP:$AR,2,FALSE))+K795,"")</f>
        <v/>
      </c>
      <c r="L796" s="3" t="str">
        <f>IF(AND($A796&lt;&gt;"",L$1&lt;&gt;""),SUMIFS(VM,Fecha,$A796,Linea,VLOOKUP(L$1,Data!$AP:$AR,3,FALSE),Cuenta,VLOOKUP(L$1,Data!$AP:$AR,2,FALSE))+SUMIFS(FX,Fecha,$A796,Linea,VLOOKUP(L$1,Data!$AP:$AR,3,FALSE),Cuenta,VLOOKUP(L$1,Data!$AP:$AR,2,FALSE))+L795,"")</f>
        <v/>
      </c>
      <c r="M796" s="3" t="str">
        <f>IF(AND($A796&lt;&gt;"",M$1&lt;&gt;""),SUMIFS(VM,Fecha,$A796,Linea,VLOOKUP(M$1,Data!$AP:$AR,3,FALSE),Cuenta,VLOOKUP(M$1,Data!$AP:$AR,2,FALSE))+SUMIFS(FX,Fecha,$A796,Linea,VLOOKUP(M$1,Data!$AP:$AR,3,FALSE),Cuenta,VLOOKUP(M$1,Data!$AP:$AR,2,FALSE))+M795,"")</f>
        <v/>
      </c>
      <c r="N796" s="3" t="str">
        <f>IF(AND($A796&lt;&gt;"",N$1&lt;&gt;""),SUMIFS(VM,Fecha,$A796,Linea,VLOOKUP(N$1,Data!$AP:$AR,3,FALSE),Cuenta,VLOOKUP(N$1,Data!$AP:$AR,2,FALSE))+SUMIFS(FX,Fecha,$A796,Linea,VLOOKUP(N$1,Data!$AP:$AR,3,FALSE),Cuenta,VLOOKUP(N$1,Data!$AP:$AR,2,FALSE))+N795,"")</f>
        <v/>
      </c>
    </row>
    <row r="797" spans="2:14" x14ac:dyDescent="0.25">
      <c r="B797" s="3" t="str">
        <f>IF(AND($A797&lt;&gt;"",B$1&lt;&gt;""),SUMIFS(VM,Fecha,$A797,Linea,VLOOKUP(B$1,Data!$AP:$AR,3,FALSE),Cuenta,VLOOKUP(B$1,Data!$AP:$AR,2,FALSE))+SUMIFS(FX,Fecha,$A797,Linea,VLOOKUP(B$1,Data!$AP:$AR,3,FALSE),Cuenta,VLOOKUP(B$1,Data!$AP:$AR,2,FALSE))+B796,"")</f>
        <v/>
      </c>
      <c r="C797" s="3" t="str">
        <f>IF(AND($A797&lt;&gt;"",C$1&lt;&gt;""),SUMIFS(VM,Fecha,$A797,Linea,VLOOKUP(C$1,Data!$AP:$AR,3,FALSE),Cuenta,VLOOKUP(C$1,Data!$AP:$AR,2,FALSE))+SUMIFS(FX,Fecha,$A797,Linea,VLOOKUP(C$1,Data!$AP:$AR,3,FALSE),Cuenta,VLOOKUP(C$1,Data!$AP:$AR,2,FALSE))+C796,"")</f>
        <v/>
      </c>
      <c r="D797" s="3" t="str">
        <f>IF(AND($A797&lt;&gt;"",D$1&lt;&gt;""),SUMIFS(VM,Fecha,$A797,Linea,VLOOKUP(D$1,Data!$AP:$AR,3,FALSE),Cuenta,VLOOKUP(D$1,Data!$AP:$AR,2,FALSE))+SUMIFS(FX,Fecha,$A797,Linea,VLOOKUP(D$1,Data!$AP:$AR,3,FALSE),Cuenta,VLOOKUP(D$1,Data!$AP:$AR,2,FALSE))+D796,"")</f>
        <v/>
      </c>
      <c r="E797" s="3" t="str">
        <f>IF(AND($A797&lt;&gt;"",E$1&lt;&gt;""),SUMIFS(VM,Fecha,$A797,Linea,VLOOKUP(E$1,Data!$AP:$AR,3,FALSE),Cuenta,VLOOKUP(E$1,Data!$AP:$AR,2,FALSE))+SUMIFS(FX,Fecha,$A797,Linea,VLOOKUP(E$1,Data!$AP:$AR,3,FALSE),Cuenta,VLOOKUP(E$1,Data!$AP:$AR,2,FALSE))+E796,"")</f>
        <v/>
      </c>
      <c r="F797" s="3" t="str">
        <f>IF(AND($A797&lt;&gt;"",F$1&lt;&gt;""),SUMIFS(VM,Fecha,$A797,Linea,VLOOKUP(F$1,Data!$AP:$AR,3,FALSE),Cuenta,VLOOKUP(F$1,Data!$AP:$AR,2,FALSE))+SUMIFS(FX,Fecha,$A797,Linea,VLOOKUP(F$1,Data!$AP:$AR,3,FALSE),Cuenta,VLOOKUP(F$1,Data!$AP:$AR,2,FALSE))+F796,"")</f>
        <v/>
      </c>
      <c r="G797" s="3" t="str">
        <f>IF(AND($A797&lt;&gt;"",G$1&lt;&gt;""),SUMIFS(VM,Fecha,$A797,Linea,VLOOKUP(G$1,Data!$AP:$AR,3,FALSE),Cuenta,VLOOKUP(G$1,Data!$AP:$AR,2,FALSE))+SUMIFS(FX,Fecha,$A797,Linea,VLOOKUP(G$1,Data!$AP:$AR,3,FALSE),Cuenta,VLOOKUP(G$1,Data!$AP:$AR,2,FALSE))+G796,"")</f>
        <v/>
      </c>
      <c r="H797" s="3" t="str">
        <f>IF(AND($A797&lt;&gt;"",H$1&lt;&gt;""),SUMIFS(VM,Fecha,$A797,Linea,VLOOKUP(H$1,Data!$AP:$AR,3,FALSE),Cuenta,VLOOKUP(H$1,Data!$AP:$AR,2,FALSE))+SUMIFS(FX,Fecha,$A797,Linea,VLOOKUP(H$1,Data!$AP:$AR,3,FALSE),Cuenta,VLOOKUP(H$1,Data!$AP:$AR,2,FALSE))+H796,"")</f>
        <v/>
      </c>
      <c r="I797" s="3" t="str">
        <f>IF(AND($A797&lt;&gt;"",I$1&lt;&gt;""),SUMIFS(VM,Fecha,$A797,Linea,VLOOKUP(I$1,Data!$AP:$AR,3,FALSE),Cuenta,VLOOKUP(I$1,Data!$AP:$AR,2,FALSE))+SUMIFS(FX,Fecha,$A797,Linea,VLOOKUP(I$1,Data!$AP:$AR,3,FALSE),Cuenta,VLOOKUP(I$1,Data!$AP:$AR,2,FALSE))+I796,"")</f>
        <v/>
      </c>
      <c r="J797" s="3" t="str">
        <f>IF(AND($A797&lt;&gt;"",J$1&lt;&gt;""),SUMIFS(VM,Fecha,$A797,Linea,VLOOKUP(J$1,Data!$AP:$AR,3,FALSE),Cuenta,VLOOKUP(J$1,Data!$AP:$AR,2,FALSE))+SUMIFS(FX,Fecha,$A797,Linea,VLOOKUP(J$1,Data!$AP:$AR,3,FALSE),Cuenta,VLOOKUP(J$1,Data!$AP:$AR,2,FALSE))+J796,"")</f>
        <v/>
      </c>
      <c r="K797" s="3" t="str">
        <f>IF(AND($A797&lt;&gt;"",K$1&lt;&gt;""),SUMIFS(VM,Fecha,$A797,Linea,VLOOKUP(K$1,Data!$AP:$AR,3,FALSE),Cuenta,VLOOKUP(K$1,Data!$AP:$AR,2,FALSE))+SUMIFS(FX,Fecha,$A797,Linea,VLOOKUP(K$1,Data!$AP:$AR,3,FALSE),Cuenta,VLOOKUP(K$1,Data!$AP:$AR,2,FALSE))+K796,"")</f>
        <v/>
      </c>
      <c r="L797" s="3" t="str">
        <f>IF(AND($A797&lt;&gt;"",L$1&lt;&gt;""),SUMIFS(VM,Fecha,$A797,Linea,VLOOKUP(L$1,Data!$AP:$AR,3,FALSE),Cuenta,VLOOKUP(L$1,Data!$AP:$AR,2,FALSE))+SUMIFS(FX,Fecha,$A797,Linea,VLOOKUP(L$1,Data!$AP:$AR,3,FALSE),Cuenta,VLOOKUP(L$1,Data!$AP:$AR,2,FALSE))+L796,"")</f>
        <v/>
      </c>
      <c r="M797" s="3" t="str">
        <f>IF(AND($A797&lt;&gt;"",M$1&lt;&gt;""),SUMIFS(VM,Fecha,$A797,Linea,VLOOKUP(M$1,Data!$AP:$AR,3,FALSE),Cuenta,VLOOKUP(M$1,Data!$AP:$AR,2,FALSE))+SUMIFS(FX,Fecha,$A797,Linea,VLOOKUP(M$1,Data!$AP:$AR,3,FALSE),Cuenta,VLOOKUP(M$1,Data!$AP:$AR,2,FALSE))+M796,"")</f>
        <v/>
      </c>
      <c r="N797" s="3" t="str">
        <f>IF(AND($A797&lt;&gt;"",N$1&lt;&gt;""),SUMIFS(VM,Fecha,$A797,Linea,VLOOKUP(N$1,Data!$AP:$AR,3,FALSE),Cuenta,VLOOKUP(N$1,Data!$AP:$AR,2,FALSE))+SUMIFS(FX,Fecha,$A797,Linea,VLOOKUP(N$1,Data!$AP:$AR,3,FALSE),Cuenta,VLOOKUP(N$1,Data!$AP:$AR,2,FALSE))+N796,"")</f>
        <v/>
      </c>
    </row>
    <row r="798" spans="2:14" x14ac:dyDescent="0.25">
      <c r="B798" s="3" t="str">
        <f>IF(AND($A798&lt;&gt;"",B$1&lt;&gt;""),SUMIFS(VM,Fecha,$A798,Linea,VLOOKUP(B$1,Data!$AP:$AR,3,FALSE),Cuenta,VLOOKUP(B$1,Data!$AP:$AR,2,FALSE))+SUMIFS(FX,Fecha,$A798,Linea,VLOOKUP(B$1,Data!$AP:$AR,3,FALSE),Cuenta,VLOOKUP(B$1,Data!$AP:$AR,2,FALSE))+B797,"")</f>
        <v/>
      </c>
      <c r="C798" s="3" t="str">
        <f>IF(AND($A798&lt;&gt;"",C$1&lt;&gt;""),SUMIFS(VM,Fecha,$A798,Linea,VLOOKUP(C$1,Data!$AP:$AR,3,FALSE),Cuenta,VLOOKUP(C$1,Data!$AP:$AR,2,FALSE))+SUMIFS(FX,Fecha,$A798,Linea,VLOOKUP(C$1,Data!$AP:$AR,3,FALSE),Cuenta,VLOOKUP(C$1,Data!$AP:$AR,2,FALSE))+C797,"")</f>
        <v/>
      </c>
      <c r="D798" s="3" t="str">
        <f>IF(AND($A798&lt;&gt;"",D$1&lt;&gt;""),SUMIFS(VM,Fecha,$A798,Linea,VLOOKUP(D$1,Data!$AP:$AR,3,FALSE),Cuenta,VLOOKUP(D$1,Data!$AP:$AR,2,FALSE))+SUMIFS(FX,Fecha,$A798,Linea,VLOOKUP(D$1,Data!$AP:$AR,3,FALSE),Cuenta,VLOOKUP(D$1,Data!$AP:$AR,2,FALSE))+D797,"")</f>
        <v/>
      </c>
      <c r="E798" s="3" t="str">
        <f>IF(AND($A798&lt;&gt;"",E$1&lt;&gt;""),SUMIFS(VM,Fecha,$A798,Linea,VLOOKUP(E$1,Data!$AP:$AR,3,FALSE),Cuenta,VLOOKUP(E$1,Data!$AP:$AR,2,FALSE))+SUMIFS(FX,Fecha,$A798,Linea,VLOOKUP(E$1,Data!$AP:$AR,3,FALSE),Cuenta,VLOOKUP(E$1,Data!$AP:$AR,2,FALSE))+E797,"")</f>
        <v/>
      </c>
      <c r="F798" s="3" t="str">
        <f>IF(AND($A798&lt;&gt;"",F$1&lt;&gt;""),SUMIFS(VM,Fecha,$A798,Linea,VLOOKUP(F$1,Data!$AP:$AR,3,FALSE),Cuenta,VLOOKUP(F$1,Data!$AP:$AR,2,FALSE))+SUMIFS(FX,Fecha,$A798,Linea,VLOOKUP(F$1,Data!$AP:$AR,3,FALSE),Cuenta,VLOOKUP(F$1,Data!$AP:$AR,2,FALSE))+F797,"")</f>
        <v/>
      </c>
      <c r="G798" s="3" t="str">
        <f>IF(AND($A798&lt;&gt;"",G$1&lt;&gt;""),SUMIFS(VM,Fecha,$A798,Linea,VLOOKUP(G$1,Data!$AP:$AR,3,FALSE),Cuenta,VLOOKUP(G$1,Data!$AP:$AR,2,FALSE))+SUMIFS(FX,Fecha,$A798,Linea,VLOOKUP(G$1,Data!$AP:$AR,3,FALSE),Cuenta,VLOOKUP(G$1,Data!$AP:$AR,2,FALSE))+G797,"")</f>
        <v/>
      </c>
      <c r="H798" s="3" t="str">
        <f>IF(AND($A798&lt;&gt;"",H$1&lt;&gt;""),SUMIFS(VM,Fecha,$A798,Linea,VLOOKUP(H$1,Data!$AP:$AR,3,FALSE),Cuenta,VLOOKUP(H$1,Data!$AP:$AR,2,FALSE))+SUMIFS(FX,Fecha,$A798,Linea,VLOOKUP(H$1,Data!$AP:$AR,3,FALSE),Cuenta,VLOOKUP(H$1,Data!$AP:$AR,2,FALSE))+H797,"")</f>
        <v/>
      </c>
      <c r="I798" s="3" t="str">
        <f>IF(AND($A798&lt;&gt;"",I$1&lt;&gt;""),SUMIFS(VM,Fecha,$A798,Linea,VLOOKUP(I$1,Data!$AP:$AR,3,FALSE),Cuenta,VLOOKUP(I$1,Data!$AP:$AR,2,FALSE))+SUMIFS(FX,Fecha,$A798,Linea,VLOOKUP(I$1,Data!$AP:$AR,3,FALSE),Cuenta,VLOOKUP(I$1,Data!$AP:$AR,2,FALSE))+I797,"")</f>
        <v/>
      </c>
      <c r="J798" s="3" t="str">
        <f>IF(AND($A798&lt;&gt;"",J$1&lt;&gt;""),SUMIFS(VM,Fecha,$A798,Linea,VLOOKUP(J$1,Data!$AP:$AR,3,FALSE),Cuenta,VLOOKUP(J$1,Data!$AP:$AR,2,FALSE))+SUMIFS(FX,Fecha,$A798,Linea,VLOOKUP(J$1,Data!$AP:$AR,3,FALSE),Cuenta,VLOOKUP(J$1,Data!$AP:$AR,2,FALSE))+J797,"")</f>
        <v/>
      </c>
      <c r="K798" s="3" t="str">
        <f>IF(AND($A798&lt;&gt;"",K$1&lt;&gt;""),SUMIFS(VM,Fecha,$A798,Linea,VLOOKUP(K$1,Data!$AP:$AR,3,FALSE),Cuenta,VLOOKUP(K$1,Data!$AP:$AR,2,FALSE))+SUMIFS(FX,Fecha,$A798,Linea,VLOOKUP(K$1,Data!$AP:$AR,3,FALSE),Cuenta,VLOOKUP(K$1,Data!$AP:$AR,2,FALSE))+K797,"")</f>
        <v/>
      </c>
      <c r="L798" s="3" t="str">
        <f>IF(AND($A798&lt;&gt;"",L$1&lt;&gt;""),SUMIFS(VM,Fecha,$A798,Linea,VLOOKUP(L$1,Data!$AP:$AR,3,FALSE),Cuenta,VLOOKUP(L$1,Data!$AP:$AR,2,FALSE))+SUMIFS(FX,Fecha,$A798,Linea,VLOOKUP(L$1,Data!$AP:$AR,3,FALSE),Cuenta,VLOOKUP(L$1,Data!$AP:$AR,2,FALSE))+L797,"")</f>
        <v/>
      </c>
      <c r="M798" s="3" t="str">
        <f>IF(AND($A798&lt;&gt;"",M$1&lt;&gt;""),SUMIFS(VM,Fecha,$A798,Linea,VLOOKUP(M$1,Data!$AP:$AR,3,FALSE),Cuenta,VLOOKUP(M$1,Data!$AP:$AR,2,FALSE))+SUMIFS(FX,Fecha,$A798,Linea,VLOOKUP(M$1,Data!$AP:$AR,3,FALSE),Cuenta,VLOOKUP(M$1,Data!$AP:$AR,2,FALSE))+M797,"")</f>
        <v/>
      </c>
      <c r="N798" s="3" t="str">
        <f>IF(AND($A798&lt;&gt;"",N$1&lt;&gt;""),SUMIFS(VM,Fecha,$A798,Linea,VLOOKUP(N$1,Data!$AP:$AR,3,FALSE),Cuenta,VLOOKUP(N$1,Data!$AP:$AR,2,FALSE))+SUMIFS(FX,Fecha,$A798,Linea,VLOOKUP(N$1,Data!$AP:$AR,3,FALSE),Cuenta,VLOOKUP(N$1,Data!$AP:$AR,2,FALSE))+N797,"")</f>
        <v/>
      </c>
    </row>
    <row r="799" spans="2:14" x14ac:dyDescent="0.25">
      <c r="B799" s="3" t="str">
        <f>IF(AND($A799&lt;&gt;"",B$1&lt;&gt;""),SUMIFS(VM,Fecha,$A799,Linea,VLOOKUP(B$1,Data!$AP:$AR,3,FALSE),Cuenta,VLOOKUP(B$1,Data!$AP:$AR,2,FALSE))+SUMIFS(FX,Fecha,$A799,Linea,VLOOKUP(B$1,Data!$AP:$AR,3,FALSE),Cuenta,VLOOKUP(B$1,Data!$AP:$AR,2,FALSE))+B798,"")</f>
        <v/>
      </c>
      <c r="C799" s="3" t="str">
        <f>IF(AND($A799&lt;&gt;"",C$1&lt;&gt;""),SUMIFS(VM,Fecha,$A799,Linea,VLOOKUP(C$1,Data!$AP:$AR,3,FALSE),Cuenta,VLOOKUP(C$1,Data!$AP:$AR,2,FALSE))+SUMIFS(FX,Fecha,$A799,Linea,VLOOKUP(C$1,Data!$AP:$AR,3,FALSE),Cuenta,VLOOKUP(C$1,Data!$AP:$AR,2,FALSE))+C798,"")</f>
        <v/>
      </c>
      <c r="D799" s="3" t="str">
        <f>IF(AND($A799&lt;&gt;"",D$1&lt;&gt;""),SUMIFS(VM,Fecha,$A799,Linea,VLOOKUP(D$1,Data!$AP:$AR,3,FALSE),Cuenta,VLOOKUP(D$1,Data!$AP:$AR,2,FALSE))+SUMIFS(FX,Fecha,$A799,Linea,VLOOKUP(D$1,Data!$AP:$AR,3,FALSE),Cuenta,VLOOKUP(D$1,Data!$AP:$AR,2,FALSE))+D798,"")</f>
        <v/>
      </c>
      <c r="E799" s="3" t="str">
        <f>IF(AND($A799&lt;&gt;"",E$1&lt;&gt;""),SUMIFS(VM,Fecha,$A799,Linea,VLOOKUP(E$1,Data!$AP:$AR,3,FALSE),Cuenta,VLOOKUP(E$1,Data!$AP:$AR,2,FALSE))+SUMIFS(FX,Fecha,$A799,Linea,VLOOKUP(E$1,Data!$AP:$AR,3,FALSE),Cuenta,VLOOKUP(E$1,Data!$AP:$AR,2,FALSE))+E798,"")</f>
        <v/>
      </c>
      <c r="F799" s="3" t="str">
        <f>IF(AND($A799&lt;&gt;"",F$1&lt;&gt;""),SUMIFS(VM,Fecha,$A799,Linea,VLOOKUP(F$1,Data!$AP:$AR,3,FALSE),Cuenta,VLOOKUP(F$1,Data!$AP:$AR,2,FALSE))+SUMIFS(FX,Fecha,$A799,Linea,VLOOKUP(F$1,Data!$AP:$AR,3,FALSE),Cuenta,VLOOKUP(F$1,Data!$AP:$AR,2,FALSE))+F798,"")</f>
        <v/>
      </c>
      <c r="G799" s="3" t="str">
        <f>IF(AND($A799&lt;&gt;"",G$1&lt;&gt;""),SUMIFS(VM,Fecha,$A799,Linea,VLOOKUP(G$1,Data!$AP:$AR,3,FALSE),Cuenta,VLOOKUP(G$1,Data!$AP:$AR,2,FALSE))+SUMIFS(FX,Fecha,$A799,Linea,VLOOKUP(G$1,Data!$AP:$AR,3,FALSE),Cuenta,VLOOKUP(G$1,Data!$AP:$AR,2,FALSE))+G798,"")</f>
        <v/>
      </c>
      <c r="H799" s="3" t="str">
        <f>IF(AND($A799&lt;&gt;"",H$1&lt;&gt;""),SUMIFS(VM,Fecha,$A799,Linea,VLOOKUP(H$1,Data!$AP:$AR,3,FALSE),Cuenta,VLOOKUP(H$1,Data!$AP:$AR,2,FALSE))+SUMIFS(FX,Fecha,$A799,Linea,VLOOKUP(H$1,Data!$AP:$AR,3,FALSE),Cuenta,VLOOKUP(H$1,Data!$AP:$AR,2,FALSE))+H798,"")</f>
        <v/>
      </c>
      <c r="I799" s="3" t="str">
        <f>IF(AND($A799&lt;&gt;"",I$1&lt;&gt;""),SUMIFS(VM,Fecha,$A799,Linea,VLOOKUP(I$1,Data!$AP:$AR,3,FALSE),Cuenta,VLOOKUP(I$1,Data!$AP:$AR,2,FALSE))+SUMIFS(FX,Fecha,$A799,Linea,VLOOKUP(I$1,Data!$AP:$AR,3,FALSE),Cuenta,VLOOKUP(I$1,Data!$AP:$AR,2,FALSE))+I798,"")</f>
        <v/>
      </c>
      <c r="J799" s="3" t="str">
        <f>IF(AND($A799&lt;&gt;"",J$1&lt;&gt;""),SUMIFS(VM,Fecha,$A799,Linea,VLOOKUP(J$1,Data!$AP:$AR,3,FALSE),Cuenta,VLOOKUP(J$1,Data!$AP:$AR,2,FALSE))+SUMIFS(FX,Fecha,$A799,Linea,VLOOKUP(J$1,Data!$AP:$AR,3,FALSE),Cuenta,VLOOKUP(J$1,Data!$AP:$AR,2,FALSE))+J798,"")</f>
        <v/>
      </c>
      <c r="K799" s="3" t="str">
        <f>IF(AND($A799&lt;&gt;"",K$1&lt;&gt;""),SUMIFS(VM,Fecha,$A799,Linea,VLOOKUP(K$1,Data!$AP:$AR,3,FALSE),Cuenta,VLOOKUP(K$1,Data!$AP:$AR,2,FALSE))+SUMIFS(FX,Fecha,$A799,Linea,VLOOKUP(K$1,Data!$AP:$AR,3,FALSE),Cuenta,VLOOKUP(K$1,Data!$AP:$AR,2,FALSE))+K798,"")</f>
        <v/>
      </c>
      <c r="L799" s="3" t="str">
        <f>IF(AND($A799&lt;&gt;"",L$1&lt;&gt;""),SUMIFS(VM,Fecha,$A799,Linea,VLOOKUP(L$1,Data!$AP:$AR,3,FALSE),Cuenta,VLOOKUP(L$1,Data!$AP:$AR,2,FALSE))+SUMIFS(FX,Fecha,$A799,Linea,VLOOKUP(L$1,Data!$AP:$AR,3,FALSE),Cuenta,VLOOKUP(L$1,Data!$AP:$AR,2,FALSE))+L798,"")</f>
        <v/>
      </c>
      <c r="M799" s="3" t="str">
        <f>IF(AND($A799&lt;&gt;"",M$1&lt;&gt;""),SUMIFS(VM,Fecha,$A799,Linea,VLOOKUP(M$1,Data!$AP:$AR,3,FALSE),Cuenta,VLOOKUP(M$1,Data!$AP:$AR,2,FALSE))+SUMIFS(FX,Fecha,$A799,Linea,VLOOKUP(M$1,Data!$AP:$AR,3,FALSE),Cuenta,VLOOKUP(M$1,Data!$AP:$AR,2,FALSE))+M798,"")</f>
        <v/>
      </c>
      <c r="N799" s="3" t="str">
        <f>IF(AND($A799&lt;&gt;"",N$1&lt;&gt;""),SUMIFS(VM,Fecha,$A799,Linea,VLOOKUP(N$1,Data!$AP:$AR,3,FALSE),Cuenta,VLOOKUP(N$1,Data!$AP:$AR,2,FALSE))+SUMIFS(FX,Fecha,$A799,Linea,VLOOKUP(N$1,Data!$AP:$AR,3,FALSE),Cuenta,VLOOKUP(N$1,Data!$AP:$AR,2,FALSE))+N798,"")</f>
        <v/>
      </c>
    </row>
    <row r="800" spans="2:14" x14ac:dyDescent="0.25">
      <c r="B800" s="3" t="str">
        <f>IF(AND($A800&lt;&gt;"",B$1&lt;&gt;""),SUMIFS(VM,Fecha,$A800,Linea,VLOOKUP(B$1,Data!$AP:$AR,3,FALSE),Cuenta,VLOOKUP(B$1,Data!$AP:$AR,2,FALSE))+SUMIFS(FX,Fecha,$A800,Linea,VLOOKUP(B$1,Data!$AP:$AR,3,FALSE),Cuenta,VLOOKUP(B$1,Data!$AP:$AR,2,FALSE))+B799,"")</f>
        <v/>
      </c>
      <c r="C800" s="3" t="str">
        <f>IF(AND($A800&lt;&gt;"",C$1&lt;&gt;""),SUMIFS(VM,Fecha,$A800,Linea,VLOOKUP(C$1,Data!$AP:$AR,3,FALSE),Cuenta,VLOOKUP(C$1,Data!$AP:$AR,2,FALSE))+SUMIFS(FX,Fecha,$A800,Linea,VLOOKUP(C$1,Data!$AP:$AR,3,FALSE),Cuenta,VLOOKUP(C$1,Data!$AP:$AR,2,FALSE))+C799,"")</f>
        <v/>
      </c>
      <c r="D800" s="3" t="str">
        <f>IF(AND($A800&lt;&gt;"",D$1&lt;&gt;""),SUMIFS(VM,Fecha,$A800,Linea,VLOOKUP(D$1,Data!$AP:$AR,3,FALSE),Cuenta,VLOOKUP(D$1,Data!$AP:$AR,2,FALSE))+SUMIFS(FX,Fecha,$A800,Linea,VLOOKUP(D$1,Data!$AP:$AR,3,FALSE),Cuenta,VLOOKUP(D$1,Data!$AP:$AR,2,FALSE))+D799,"")</f>
        <v/>
      </c>
      <c r="E800" s="3" t="str">
        <f>IF(AND($A800&lt;&gt;"",E$1&lt;&gt;""),SUMIFS(VM,Fecha,$A800,Linea,VLOOKUP(E$1,Data!$AP:$AR,3,FALSE),Cuenta,VLOOKUP(E$1,Data!$AP:$AR,2,FALSE))+SUMIFS(FX,Fecha,$A800,Linea,VLOOKUP(E$1,Data!$AP:$AR,3,FALSE),Cuenta,VLOOKUP(E$1,Data!$AP:$AR,2,FALSE))+E799,"")</f>
        <v/>
      </c>
      <c r="F800" s="3" t="str">
        <f>IF(AND($A800&lt;&gt;"",F$1&lt;&gt;""),SUMIFS(VM,Fecha,$A800,Linea,VLOOKUP(F$1,Data!$AP:$AR,3,FALSE),Cuenta,VLOOKUP(F$1,Data!$AP:$AR,2,FALSE))+SUMIFS(FX,Fecha,$A800,Linea,VLOOKUP(F$1,Data!$AP:$AR,3,FALSE),Cuenta,VLOOKUP(F$1,Data!$AP:$AR,2,FALSE))+F799,"")</f>
        <v/>
      </c>
      <c r="G800" s="3" t="str">
        <f>IF(AND($A800&lt;&gt;"",G$1&lt;&gt;""),SUMIFS(VM,Fecha,$A800,Linea,VLOOKUP(G$1,Data!$AP:$AR,3,FALSE),Cuenta,VLOOKUP(G$1,Data!$AP:$AR,2,FALSE))+SUMIFS(FX,Fecha,$A800,Linea,VLOOKUP(G$1,Data!$AP:$AR,3,FALSE),Cuenta,VLOOKUP(G$1,Data!$AP:$AR,2,FALSE))+G799,"")</f>
        <v/>
      </c>
      <c r="H800" s="3" t="str">
        <f>IF(AND($A800&lt;&gt;"",H$1&lt;&gt;""),SUMIFS(VM,Fecha,$A800,Linea,VLOOKUP(H$1,Data!$AP:$AR,3,FALSE),Cuenta,VLOOKUP(H$1,Data!$AP:$AR,2,FALSE))+SUMIFS(FX,Fecha,$A800,Linea,VLOOKUP(H$1,Data!$AP:$AR,3,FALSE),Cuenta,VLOOKUP(H$1,Data!$AP:$AR,2,FALSE))+H799,"")</f>
        <v/>
      </c>
      <c r="I800" s="3" t="str">
        <f>IF(AND($A800&lt;&gt;"",I$1&lt;&gt;""),SUMIFS(VM,Fecha,$A800,Linea,VLOOKUP(I$1,Data!$AP:$AR,3,FALSE),Cuenta,VLOOKUP(I$1,Data!$AP:$AR,2,FALSE))+SUMIFS(FX,Fecha,$A800,Linea,VLOOKUP(I$1,Data!$AP:$AR,3,FALSE),Cuenta,VLOOKUP(I$1,Data!$AP:$AR,2,FALSE))+I799,"")</f>
        <v/>
      </c>
      <c r="J800" s="3" t="str">
        <f>IF(AND($A800&lt;&gt;"",J$1&lt;&gt;""),SUMIFS(VM,Fecha,$A800,Linea,VLOOKUP(J$1,Data!$AP:$AR,3,FALSE),Cuenta,VLOOKUP(J$1,Data!$AP:$AR,2,FALSE))+SUMIFS(FX,Fecha,$A800,Linea,VLOOKUP(J$1,Data!$AP:$AR,3,FALSE),Cuenta,VLOOKUP(J$1,Data!$AP:$AR,2,FALSE))+J799,"")</f>
        <v/>
      </c>
      <c r="K800" s="3" t="str">
        <f>IF(AND($A800&lt;&gt;"",K$1&lt;&gt;""),SUMIFS(VM,Fecha,$A800,Linea,VLOOKUP(K$1,Data!$AP:$AR,3,FALSE),Cuenta,VLOOKUP(K$1,Data!$AP:$AR,2,FALSE))+SUMIFS(FX,Fecha,$A800,Linea,VLOOKUP(K$1,Data!$AP:$AR,3,FALSE),Cuenta,VLOOKUP(K$1,Data!$AP:$AR,2,FALSE))+K799,"")</f>
        <v/>
      </c>
      <c r="L800" s="3" t="str">
        <f>IF(AND($A800&lt;&gt;"",L$1&lt;&gt;""),SUMIFS(VM,Fecha,$A800,Linea,VLOOKUP(L$1,Data!$AP:$AR,3,FALSE),Cuenta,VLOOKUP(L$1,Data!$AP:$AR,2,FALSE))+SUMIFS(FX,Fecha,$A800,Linea,VLOOKUP(L$1,Data!$AP:$AR,3,FALSE),Cuenta,VLOOKUP(L$1,Data!$AP:$AR,2,FALSE))+L799,"")</f>
        <v/>
      </c>
      <c r="M800" s="3" t="str">
        <f>IF(AND($A800&lt;&gt;"",M$1&lt;&gt;""),SUMIFS(VM,Fecha,$A800,Linea,VLOOKUP(M$1,Data!$AP:$AR,3,FALSE),Cuenta,VLOOKUP(M$1,Data!$AP:$AR,2,FALSE))+SUMIFS(FX,Fecha,$A800,Linea,VLOOKUP(M$1,Data!$AP:$AR,3,FALSE),Cuenta,VLOOKUP(M$1,Data!$AP:$AR,2,FALSE))+M799,"")</f>
        <v/>
      </c>
      <c r="N800" s="3" t="str">
        <f>IF(AND($A800&lt;&gt;"",N$1&lt;&gt;""),SUMIFS(VM,Fecha,$A800,Linea,VLOOKUP(N$1,Data!$AP:$AR,3,FALSE),Cuenta,VLOOKUP(N$1,Data!$AP:$AR,2,FALSE))+SUMIFS(FX,Fecha,$A800,Linea,VLOOKUP(N$1,Data!$AP:$AR,3,FALSE),Cuenta,VLOOKUP(N$1,Data!$AP:$AR,2,FALSE))+N799,"")</f>
        <v/>
      </c>
    </row>
    <row r="801" spans="2:14" x14ac:dyDescent="0.25">
      <c r="B801" s="3" t="str">
        <f>IF(AND($A801&lt;&gt;"",B$1&lt;&gt;""),SUMIFS(VM,Fecha,$A801,Linea,VLOOKUP(B$1,Data!$AP:$AR,3,FALSE),Cuenta,VLOOKUP(B$1,Data!$AP:$AR,2,FALSE))+SUMIFS(FX,Fecha,$A801,Linea,VLOOKUP(B$1,Data!$AP:$AR,3,FALSE),Cuenta,VLOOKUP(B$1,Data!$AP:$AR,2,FALSE))+B800,"")</f>
        <v/>
      </c>
      <c r="C801" s="3" t="str">
        <f>IF(AND($A801&lt;&gt;"",C$1&lt;&gt;""),SUMIFS(VM,Fecha,$A801,Linea,VLOOKUP(C$1,Data!$AP:$AR,3,FALSE),Cuenta,VLOOKUP(C$1,Data!$AP:$AR,2,FALSE))+SUMIFS(FX,Fecha,$A801,Linea,VLOOKUP(C$1,Data!$AP:$AR,3,FALSE),Cuenta,VLOOKUP(C$1,Data!$AP:$AR,2,FALSE))+C800,"")</f>
        <v/>
      </c>
      <c r="D801" s="3" t="str">
        <f>IF(AND($A801&lt;&gt;"",D$1&lt;&gt;""),SUMIFS(VM,Fecha,$A801,Linea,VLOOKUP(D$1,Data!$AP:$AR,3,FALSE),Cuenta,VLOOKUP(D$1,Data!$AP:$AR,2,FALSE))+SUMIFS(FX,Fecha,$A801,Linea,VLOOKUP(D$1,Data!$AP:$AR,3,FALSE),Cuenta,VLOOKUP(D$1,Data!$AP:$AR,2,FALSE))+D800,"")</f>
        <v/>
      </c>
      <c r="E801" s="3" t="str">
        <f>IF(AND($A801&lt;&gt;"",E$1&lt;&gt;""),SUMIFS(VM,Fecha,$A801,Linea,VLOOKUP(E$1,Data!$AP:$AR,3,FALSE),Cuenta,VLOOKUP(E$1,Data!$AP:$AR,2,FALSE))+SUMIFS(FX,Fecha,$A801,Linea,VLOOKUP(E$1,Data!$AP:$AR,3,FALSE),Cuenta,VLOOKUP(E$1,Data!$AP:$AR,2,FALSE))+E800,"")</f>
        <v/>
      </c>
      <c r="F801" s="3" t="str">
        <f>IF(AND($A801&lt;&gt;"",F$1&lt;&gt;""),SUMIFS(VM,Fecha,$A801,Linea,VLOOKUP(F$1,Data!$AP:$AR,3,FALSE),Cuenta,VLOOKUP(F$1,Data!$AP:$AR,2,FALSE))+SUMIFS(FX,Fecha,$A801,Linea,VLOOKUP(F$1,Data!$AP:$AR,3,FALSE),Cuenta,VLOOKUP(F$1,Data!$AP:$AR,2,FALSE))+F800,"")</f>
        <v/>
      </c>
      <c r="G801" s="3" t="str">
        <f>IF(AND($A801&lt;&gt;"",G$1&lt;&gt;""),SUMIFS(VM,Fecha,$A801,Linea,VLOOKUP(G$1,Data!$AP:$AR,3,FALSE),Cuenta,VLOOKUP(G$1,Data!$AP:$AR,2,FALSE))+SUMIFS(FX,Fecha,$A801,Linea,VLOOKUP(G$1,Data!$AP:$AR,3,FALSE),Cuenta,VLOOKUP(G$1,Data!$AP:$AR,2,FALSE))+G800,"")</f>
        <v/>
      </c>
      <c r="H801" s="3" t="str">
        <f>IF(AND($A801&lt;&gt;"",H$1&lt;&gt;""),SUMIFS(VM,Fecha,$A801,Linea,VLOOKUP(H$1,Data!$AP:$AR,3,FALSE),Cuenta,VLOOKUP(H$1,Data!$AP:$AR,2,FALSE))+SUMIFS(FX,Fecha,$A801,Linea,VLOOKUP(H$1,Data!$AP:$AR,3,FALSE),Cuenta,VLOOKUP(H$1,Data!$AP:$AR,2,FALSE))+H800,"")</f>
        <v/>
      </c>
      <c r="I801" s="3" t="str">
        <f>IF(AND($A801&lt;&gt;"",I$1&lt;&gt;""),SUMIFS(VM,Fecha,$A801,Linea,VLOOKUP(I$1,Data!$AP:$AR,3,FALSE),Cuenta,VLOOKUP(I$1,Data!$AP:$AR,2,FALSE))+SUMIFS(FX,Fecha,$A801,Linea,VLOOKUP(I$1,Data!$AP:$AR,3,FALSE),Cuenta,VLOOKUP(I$1,Data!$AP:$AR,2,FALSE))+I800,"")</f>
        <v/>
      </c>
      <c r="J801" s="3" t="str">
        <f>IF(AND($A801&lt;&gt;"",J$1&lt;&gt;""),SUMIFS(VM,Fecha,$A801,Linea,VLOOKUP(J$1,Data!$AP:$AR,3,FALSE),Cuenta,VLOOKUP(J$1,Data!$AP:$AR,2,FALSE))+SUMIFS(FX,Fecha,$A801,Linea,VLOOKUP(J$1,Data!$AP:$AR,3,FALSE),Cuenta,VLOOKUP(J$1,Data!$AP:$AR,2,FALSE))+J800,"")</f>
        <v/>
      </c>
      <c r="K801" s="3" t="str">
        <f>IF(AND($A801&lt;&gt;"",K$1&lt;&gt;""),SUMIFS(VM,Fecha,$A801,Linea,VLOOKUP(K$1,Data!$AP:$AR,3,FALSE),Cuenta,VLOOKUP(K$1,Data!$AP:$AR,2,FALSE))+SUMIFS(FX,Fecha,$A801,Linea,VLOOKUP(K$1,Data!$AP:$AR,3,FALSE),Cuenta,VLOOKUP(K$1,Data!$AP:$AR,2,FALSE))+K800,"")</f>
        <v/>
      </c>
      <c r="L801" s="3" t="str">
        <f>IF(AND($A801&lt;&gt;"",L$1&lt;&gt;""),SUMIFS(VM,Fecha,$A801,Linea,VLOOKUP(L$1,Data!$AP:$AR,3,FALSE),Cuenta,VLOOKUP(L$1,Data!$AP:$AR,2,FALSE))+SUMIFS(FX,Fecha,$A801,Linea,VLOOKUP(L$1,Data!$AP:$AR,3,FALSE),Cuenta,VLOOKUP(L$1,Data!$AP:$AR,2,FALSE))+L800,"")</f>
        <v/>
      </c>
      <c r="M801" s="3" t="str">
        <f>IF(AND($A801&lt;&gt;"",M$1&lt;&gt;""),SUMIFS(VM,Fecha,$A801,Linea,VLOOKUP(M$1,Data!$AP:$AR,3,FALSE),Cuenta,VLOOKUP(M$1,Data!$AP:$AR,2,FALSE))+SUMIFS(FX,Fecha,$A801,Linea,VLOOKUP(M$1,Data!$AP:$AR,3,FALSE),Cuenta,VLOOKUP(M$1,Data!$AP:$AR,2,FALSE))+M800,"")</f>
        <v/>
      </c>
      <c r="N801" s="3" t="str">
        <f>IF(AND($A801&lt;&gt;"",N$1&lt;&gt;""),SUMIFS(VM,Fecha,$A801,Linea,VLOOKUP(N$1,Data!$AP:$AR,3,FALSE),Cuenta,VLOOKUP(N$1,Data!$AP:$AR,2,FALSE))+SUMIFS(FX,Fecha,$A801,Linea,VLOOKUP(N$1,Data!$AP:$AR,3,FALSE),Cuenta,VLOOKUP(N$1,Data!$AP:$AR,2,FALSE))+N800,"")</f>
        <v/>
      </c>
    </row>
    <row r="802" spans="2:14" x14ac:dyDescent="0.25">
      <c r="B802" s="3" t="str">
        <f>IF(AND($A802&lt;&gt;"",B$1&lt;&gt;""),SUMIFS(VM,Fecha,$A802,Linea,VLOOKUP(B$1,Data!$AP:$AR,3,FALSE),Cuenta,VLOOKUP(B$1,Data!$AP:$AR,2,FALSE))+SUMIFS(FX,Fecha,$A802,Linea,VLOOKUP(B$1,Data!$AP:$AR,3,FALSE),Cuenta,VLOOKUP(B$1,Data!$AP:$AR,2,FALSE))+B801,"")</f>
        <v/>
      </c>
      <c r="C802" s="3" t="str">
        <f>IF(AND($A802&lt;&gt;"",C$1&lt;&gt;""),SUMIFS(VM,Fecha,$A802,Linea,VLOOKUP(C$1,Data!$AP:$AR,3,FALSE),Cuenta,VLOOKUP(C$1,Data!$AP:$AR,2,FALSE))+SUMIFS(FX,Fecha,$A802,Linea,VLOOKUP(C$1,Data!$AP:$AR,3,FALSE),Cuenta,VLOOKUP(C$1,Data!$AP:$AR,2,FALSE))+C801,"")</f>
        <v/>
      </c>
      <c r="D802" s="3" t="str">
        <f>IF(AND($A802&lt;&gt;"",D$1&lt;&gt;""),SUMIFS(VM,Fecha,$A802,Linea,VLOOKUP(D$1,Data!$AP:$AR,3,FALSE),Cuenta,VLOOKUP(D$1,Data!$AP:$AR,2,FALSE))+SUMIFS(FX,Fecha,$A802,Linea,VLOOKUP(D$1,Data!$AP:$AR,3,FALSE),Cuenta,VLOOKUP(D$1,Data!$AP:$AR,2,FALSE))+D801,"")</f>
        <v/>
      </c>
      <c r="E802" s="3" t="str">
        <f>IF(AND($A802&lt;&gt;"",E$1&lt;&gt;""),SUMIFS(VM,Fecha,$A802,Linea,VLOOKUP(E$1,Data!$AP:$AR,3,FALSE),Cuenta,VLOOKUP(E$1,Data!$AP:$AR,2,FALSE))+SUMIFS(FX,Fecha,$A802,Linea,VLOOKUP(E$1,Data!$AP:$AR,3,FALSE),Cuenta,VLOOKUP(E$1,Data!$AP:$AR,2,FALSE))+E801,"")</f>
        <v/>
      </c>
      <c r="F802" s="3" t="str">
        <f>IF(AND($A802&lt;&gt;"",F$1&lt;&gt;""),SUMIFS(VM,Fecha,$A802,Linea,VLOOKUP(F$1,Data!$AP:$AR,3,FALSE),Cuenta,VLOOKUP(F$1,Data!$AP:$AR,2,FALSE))+SUMIFS(FX,Fecha,$A802,Linea,VLOOKUP(F$1,Data!$AP:$AR,3,FALSE),Cuenta,VLOOKUP(F$1,Data!$AP:$AR,2,FALSE))+F801,"")</f>
        <v/>
      </c>
      <c r="G802" s="3" t="str">
        <f>IF(AND($A802&lt;&gt;"",G$1&lt;&gt;""),SUMIFS(VM,Fecha,$A802,Linea,VLOOKUP(G$1,Data!$AP:$AR,3,FALSE),Cuenta,VLOOKUP(G$1,Data!$AP:$AR,2,FALSE))+SUMIFS(FX,Fecha,$A802,Linea,VLOOKUP(G$1,Data!$AP:$AR,3,FALSE),Cuenta,VLOOKUP(G$1,Data!$AP:$AR,2,FALSE))+G801,"")</f>
        <v/>
      </c>
      <c r="H802" s="3" t="str">
        <f>IF(AND($A802&lt;&gt;"",H$1&lt;&gt;""),SUMIFS(VM,Fecha,$A802,Linea,VLOOKUP(H$1,Data!$AP:$AR,3,FALSE),Cuenta,VLOOKUP(H$1,Data!$AP:$AR,2,FALSE))+SUMIFS(FX,Fecha,$A802,Linea,VLOOKUP(H$1,Data!$AP:$AR,3,FALSE),Cuenta,VLOOKUP(H$1,Data!$AP:$AR,2,FALSE))+H801,"")</f>
        <v/>
      </c>
      <c r="I802" s="3" t="str">
        <f>IF(AND($A802&lt;&gt;"",I$1&lt;&gt;""),SUMIFS(VM,Fecha,$A802,Linea,VLOOKUP(I$1,Data!$AP:$AR,3,FALSE),Cuenta,VLOOKUP(I$1,Data!$AP:$AR,2,FALSE))+SUMIFS(FX,Fecha,$A802,Linea,VLOOKUP(I$1,Data!$AP:$AR,3,FALSE),Cuenta,VLOOKUP(I$1,Data!$AP:$AR,2,FALSE))+I801,"")</f>
        <v/>
      </c>
      <c r="J802" s="3" t="str">
        <f>IF(AND($A802&lt;&gt;"",J$1&lt;&gt;""),SUMIFS(VM,Fecha,$A802,Linea,VLOOKUP(J$1,Data!$AP:$AR,3,FALSE),Cuenta,VLOOKUP(J$1,Data!$AP:$AR,2,FALSE))+SUMIFS(FX,Fecha,$A802,Linea,VLOOKUP(J$1,Data!$AP:$AR,3,FALSE),Cuenta,VLOOKUP(J$1,Data!$AP:$AR,2,FALSE))+J801,"")</f>
        <v/>
      </c>
      <c r="K802" s="3" t="str">
        <f>IF(AND($A802&lt;&gt;"",K$1&lt;&gt;""),SUMIFS(VM,Fecha,$A802,Linea,VLOOKUP(K$1,Data!$AP:$AR,3,FALSE),Cuenta,VLOOKUP(K$1,Data!$AP:$AR,2,FALSE))+SUMIFS(FX,Fecha,$A802,Linea,VLOOKUP(K$1,Data!$AP:$AR,3,FALSE),Cuenta,VLOOKUP(K$1,Data!$AP:$AR,2,FALSE))+K801,"")</f>
        <v/>
      </c>
      <c r="L802" s="3" t="str">
        <f>IF(AND($A802&lt;&gt;"",L$1&lt;&gt;""),SUMIFS(VM,Fecha,$A802,Linea,VLOOKUP(L$1,Data!$AP:$AR,3,FALSE),Cuenta,VLOOKUP(L$1,Data!$AP:$AR,2,FALSE))+SUMIFS(FX,Fecha,$A802,Linea,VLOOKUP(L$1,Data!$AP:$AR,3,FALSE),Cuenta,VLOOKUP(L$1,Data!$AP:$AR,2,FALSE))+L801,"")</f>
        <v/>
      </c>
      <c r="M802" s="3" t="str">
        <f>IF(AND($A802&lt;&gt;"",M$1&lt;&gt;""),SUMIFS(VM,Fecha,$A802,Linea,VLOOKUP(M$1,Data!$AP:$AR,3,FALSE),Cuenta,VLOOKUP(M$1,Data!$AP:$AR,2,FALSE))+SUMIFS(FX,Fecha,$A802,Linea,VLOOKUP(M$1,Data!$AP:$AR,3,FALSE),Cuenta,VLOOKUP(M$1,Data!$AP:$AR,2,FALSE))+M801,"")</f>
        <v/>
      </c>
      <c r="N802" s="3" t="str">
        <f>IF(AND($A802&lt;&gt;"",N$1&lt;&gt;""),SUMIFS(VM,Fecha,$A802,Linea,VLOOKUP(N$1,Data!$AP:$AR,3,FALSE),Cuenta,VLOOKUP(N$1,Data!$AP:$AR,2,FALSE))+SUMIFS(FX,Fecha,$A802,Linea,VLOOKUP(N$1,Data!$AP:$AR,3,FALSE),Cuenta,VLOOKUP(N$1,Data!$AP:$AR,2,FALSE))+N801,"")</f>
        <v/>
      </c>
    </row>
    <row r="803" spans="2:14" x14ac:dyDescent="0.25">
      <c r="B803" s="3" t="str">
        <f>IF(AND($A803&lt;&gt;"",B$1&lt;&gt;""),SUMIFS(VM,Fecha,$A803,Linea,VLOOKUP(B$1,Data!$AP:$AR,3,FALSE),Cuenta,VLOOKUP(B$1,Data!$AP:$AR,2,FALSE))+SUMIFS(FX,Fecha,$A803,Linea,VLOOKUP(B$1,Data!$AP:$AR,3,FALSE),Cuenta,VLOOKUP(B$1,Data!$AP:$AR,2,FALSE))+B802,"")</f>
        <v/>
      </c>
      <c r="C803" s="3" t="str">
        <f>IF(AND($A803&lt;&gt;"",C$1&lt;&gt;""),SUMIFS(VM,Fecha,$A803,Linea,VLOOKUP(C$1,Data!$AP:$AR,3,FALSE),Cuenta,VLOOKUP(C$1,Data!$AP:$AR,2,FALSE))+SUMIFS(FX,Fecha,$A803,Linea,VLOOKUP(C$1,Data!$AP:$AR,3,FALSE),Cuenta,VLOOKUP(C$1,Data!$AP:$AR,2,FALSE))+C802,"")</f>
        <v/>
      </c>
      <c r="D803" s="3" t="str">
        <f>IF(AND($A803&lt;&gt;"",D$1&lt;&gt;""),SUMIFS(VM,Fecha,$A803,Linea,VLOOKUP(D$1,Data!$AP:$AR,3,FALSE),Cuenta,VLOOKUP(D$1,Data!$AP:$AR,2,FALSE))+SUMIFS(FX,Fecha,$A803,Linea,VLOOKUP(D$1,Data!$AP:$AR,3,FALSE),Cuenta,VLOOKUP(D$1,Data!$AP:$AR,2,FALSE))+D802,"")</f>
        <v/>
      </c>
      <c r="E803" s="3" t="str">
        <f>IF(AND($A803&lt;&gt;"",E$1&lt;&gt;""),SUMIFS(VM,Fecha,$A803,Linea,VLOOKUP(E$1,Data!$AP:$AR,3,FALSE),Cuenta,VLOOKUP(E$1,Data!$AP:$AR,2,FALSE))+SUMIFS(FX,Fecha,$A803,Linea,VLOOKUP(E$1,Data!$AP:$AR,3,FALSE),Cuenta,VLOOKUP(E$1,Data!$AP:$AR,2,FALSE))+E802,"")</f>
        <v/>
      </c>
      <c r="F803" s="3" t="str">
        <f>IF(AND($A803&lt;&gt;"",F$1&lt;&gt;""),SUMIFS(VM,Fecha,$A803,Linea,VLOOKUP(F$1,Data!$AP:$AR,3,FALSE),Cuenta,VLOOKUP(F$1,Data!$AP:$AR,2,FALSE))+SUMIFS(FX,Fecha,$A803,Linea,VLOOKUP(F$1,Data!$AP:$AR,3,FALSE),Cuenta,VLOOKUP(F$1,Data!$AP:$AR,2,FALSE))+F802,"")</f>
        <v/>
      </c>
      <c r="G803" s="3" t="str">
        <f>IF(AND($A803&lt;&gt;"",G$1&lt;&gt;""),SUMIFS(VM,Fecha,$A803,Linea,VLOOKUP(G$1,Data!$AP:$AR,3,FALSE),Cuenta,VLOOKUP(G$1,Data!$AP:$AR,2,FALSE))+SUMIFS(FX,Fecha,$A803,Linea,VLOOKUP(G$1,Data!$AP:$AR,3,FALSE),Cuenta,VLOOKUP(G$1,Data!$AP:$AR,2,FALSE))+G802,"")</f>
        <v/>
      </c>
      <c r="H803" s="3" t="str">
        <f>IF(AND($A803&lt;&gt;"",H$1&lt;&gt;""),SUMIFS(VM,Fecha,$A803,Linea,VLOOKUP(H$1,Data!$AP:$AR,3,FALSE),Cuenta,VLOOKUP(H$1,Data!$AP:$AR,2,FALSE))+SUMIFS(FX,Fecha,$A803,Linea,VLOOKUP(H$1,Data!$AP:$AR,3,FALSE),Cuenta,VLOOKUP(H$1,Data!$AP:$AR,2,FALSE))+H802,"")</f>
        <v/>
      </c>
      <c r="I803" s="3" t="str">
        <f>IF(AND($A803&lt;&gt;"",I$1&lt;&gt;""),SUMIFS(VM,Fecha,$A803,Linea,VLOOKUP(I$1,Data!$AP:$AR,3,FALSE),Cuenta,VLOOKUP(I$1,Data!$AP:$AR,2,FALSE))+SUMIFS(FX,Fecha,$A803,Linea,VLOOKUP(I$1,Data!$AP:$AR,3,FALSE),Cuenta,VLOOKUP(I$1,Data!$AP:$AR,2,FALSE))+I802,"")</f>
        <v/>
      </c>
      <c r="J803" s="3" t="str">
        <f>IF(AND($A803&lt;&gt;"",J$1&lt;&gt;""),SUMIFS(VM,Fecha,$A803,Linea,VLOOKUP(J$1,Data!$AP:$AR,3,FALSE),Cuenta,VLOOKUP(J$1,Data!$AP:$AR,2,FALSE))+SUMIFS(FX,Fecha,$A803,Linea,VLOOKUP(J$1,Data!$AP:$AR,3,FALSE),Cuenta,VLOOKUP(J$1,Data!$AP:$AR,2,FALSE))+J802,"")</f>
        <v/>
      </c>
      <c r="K803" s="3" t="str">
        <f>IF(AND($A803&lt;&gt;"",K$1&lt;&gt;""),SUMIFS(VM,Fecha,$A803,Linea,VLOOKUP(K$1,Data!$AP:$AR,3,FALSE),Cuenta,VLOOKUP(K$1,Data!$AP:$AR,2,FALSE))+SUMIFS(FX,Fecha,$A803,Linea,VLOOKUP(K$1,Data!$AP:$AR,3,FALSE),Cuenta,VLOOKUP(K$1,Data!$AP:$AR,2,FALSE))+K802,"")</f>
        <v/>
      </c>
      <c r="L803" s="3" t="str">
        <f>IF(AND($A803&lt;&gt;"",L$1&lt;&gt;""),SUMIFS(VM,Fecha,$A803,Linea,VLOOKUP(L$1,Data!$AP:$AR,3,FALSE),Cuenta,VLOOKUP(L$1,Data!$AP:$AR,2,FALSE))+SUMIFS(FX,Fecha,$A803,Linea,VLOOKUP(L$1,Data!$AP:$AR,3,FALSE),Cuenta,VLOOKUP(L$1,Data!$AP:$AR,2,FALSE))+L802,"")</f>
        <v/>
      </c>
      <c r="M803" s="3" t="str">
        <f>IF(AND($A803&lt;&gt;"",M$1&lt;&gt;""),SUMIFS(VM,Fecha,$A803,Linea,VLOOKUP(M$1,Data!$AP:$AR,3,FALSE),Cuenta,VLOOKUP(M$1,Data!$AP:$AR,2,FALSE))+SUMIFS(FX,Fecha,$A803,Linea,VLOOKUP(M$1,Data!$AP:$AR,3,FALSE),Cuenta,VLOOKUP(M$1,Data!$AP:$AR,2,FALSE))+M802,"")</f>
        <v/>
      </c>
      <c r="N803" s="3" t="str">
        <f>IF(AND($A803&lt;&gt;"",N$1&lt;&gt;""),SUMIFS(VM,Fecha,$A803,Linea,VLOOKUP(N$1,Data!$AP:$AR,3,FALSE),Cuenta,VLOOKUP(N$1,Data!$AP:$AR,2,FALSE))+SUMIFS(FX,Fecha,$A803,Linea,VLOOKUP(N$1,Data!$AP:$AR,3,FALSE),Cuenta,VLOOKUP(N$1,Data!$AP:$AR,2,FALSE))+N802,"")</f>
        <v/>
      </c>
    </row>
    <row r="804" spans="2:14" x14ac:dyDescent="0.25">
      <c r="B804" s="3" t="str">
        <f>IF(AND($A804&lt;&gt;"",B$1&lt;&gt;""),SUMIFS(VM,Fecha,$A804,Linea,VLOOKUP(B$1,Data!$AP:$AR,3,FALSE),Cuenta,VLOOKUP(B$1,Data!$AP:$AR,2,FALSE))+SUMIFS(FX,Fecha,$A804,Linea,VLOOKUP(B$1,Data!$AP:$AR,3,FALSE),Cuenta,VLOOKUP(B$1,Data!$AP:$AR,2,FALSE))+B803,"")</f>
        <v/>
      </c>
      <c r="C804" s="3" t="str">
        <f>IF(AND($A804&lt;&gt;"",C$1&lt;&gt;""),SUMIFS(VM,Fecha,$A804,Linea,VLOOKUP(C$1,Data!$AP:$AR,3,FALSE),Cuenta,VLOOKUP(C$1,Data!$AP:$AR,2,FALSE))+SUMIFS(FX,Fecha,$A804,Linea,VLOOKUP(C$1,Data!$AP:$AR,3,FALSE),Cuenta,VLOOKUP(C$1,Data!$AP:$AR,2,FALSE))+C803,"")</f>
        <v/>
      </c>
      <c r="D804" s="3" t="str">
        <f>IF(AND($A804&lt;&gt;"",D$1&lt;&gt;""),SUMIFS(VM,Fecha,$A804,Linea,VLOOKUP(D$1,Data!$AP:$AR,3,FALSE),Cuenta,VLOOKUP(D$1,Data!$AP:$AR,2,FALSE))+SUMIFS(FX,Fecha,$A804,Linea,VLOOKUP(D$1,Data!$AP:$AR,3,FALSE),Cuenta,VLOOKUP(D$1,Data!$AP:$AR,2,FALSE))+D803,"")</f>
        <v/>
      </c>
      <c r="E804" s="3" t="str">
        <f>IF(AND($A804&lt;&gt;"",E$1&lt;&gt;""),SUMIFS(VM,Fecha,$A804,Linea,VLOOKUP(E$1,Data!$AP:$AR,3,FALSE),Cuenta,VLOOKUP(E$1,Data!$AP:$AR,2,FALSE))+SUMIFS(FX,Fecha,$A804,Linea,VLOOKUP(E$1,Data!$AP:$AR,3,FALSE),Cuenta,VLOOKUP(E$1,Data!$AP:$AR,2,FALSE))+E803,"")</f>
        <v/>
      </c>
      <c r="F804" s="3" t="str">
        <f>IF(AND($A804&lt;&gt;"",F$1&lt;&gt;""),SUMIFS(VM,Fecha,$A804,Linea,VLOOKUP(F$1,Data!$AP:$AR,3,FALSE),Cuenta,VLOOKUP(F$1,Data!$AP:$AR,2,FALSE))+SUMIFS(FX,Fecha,$A804,Linea,VLOOKUP(F$1,Data!$AP:$AR,3,FALSE),Cuenta,VLOOKUP(F$1,Data!$AP:$AR,2,FALSE))+F803,"")</f>
        <v/>
      </c>
      <c r="G804" s="3" t="str">
        <f>IF(AND($A804&lt;&gt;"",G$1&lt;&gt;""),SUMIFS(VM,Fecha,$A804,Linea,VLOOKUP(G$1,Data!$AP:$AR,3,FALSE),Cuenta,VLOOKUP(G$1,Data!$AP:$AR,2,FALSE))+SUMIFS(FX,Fecha,$A804,Linea,VLOOKUP(G$1,Data!$AP:$AR,3,FALSE),Cuenta,VLOOKUP(G$1,Data!$AP:$AR,2,FALSE))+G803,"")</f>
        <v/>
      </c>
      <c r="H804" s="3" t="str">
        <f>IF(AND($A804&lt;&gt;"",H$1&lt;&gt;""),SUMIFS(VM,Fecha,$A804,Linea,VLOOKUP(H$1,Data!$AP:$AR,3,FALSE),Cuenta,VLOOKUP(H$1,Data!$AP:$AR,2,FALSE))+SUMIFS(FX,Fecha,$A804,Linea,VLOOKUP(H$1,Data!$AP:$AR,3,FALSE),Cuenta,VLOOKUP(H$1,Data!$AP:$AR,2,FALSE))+H803,"")</f>
        <v/>
      </c>
      <c r="I804" s="3" t="str">
        <f>IF(AND($A804&lt;&gt;"",I$1&lt;&gt;""),SUMIFS(VM,Fecha,$A804,Linea,VLOOKUP(I$1,Data!$AP:$AR,3,FALSE),Cuenta,VLOOKUP(I$1,Data!$AP:$AR,2,FALSE))+SUMIFS(FX,Fecha,$A804,Linea,VLOOKUP(I$1,Data!$AP:$AR,3,FALSE),Cuenta,VLOOKUP(I$1,Data!$AP:$AR,2,FALSE))+I803,"")</f>
        <v/>
      </c>
      <c r="J804" s="3" t="str">
        <f>IF(AND($A804&lt;&gt;"",J$1&lt;&gt;""),SUMIFS(VM,Fecha,$A804,Linea,VLOOKUP(J$1,Data!$AP:$AR,3,FALSE),Cuenta,VLOOKUP(J$1,Data!$AP:$AR,2,FALSE))+SUMIFS(FX,Fecha,$A804,Linea,VLOOKUP(J$1,Data!$AP:$AR,3,FALSE),Cuenta,VLOOKUP(J$1,Data!$AP:$AR,2,FALSE))+J803,"")</f>
        <v/>
      </c>
      <c r="K804" s="3" t="str">
        <f>IF(AND($A804&lt;&gt;"",K$1&lt;&gt;""),SUMIFS(VM,Fecha,$A804,Linea,VLOOKUP(K$1,Data!$AP:$AR,3,FALSE),Cuenta,VLOOKUP(K$1,Data!$AP:$AR,2,FALSE))+SUMIFS(FX,Fecha,$A804,Linea,VLOOKUP(K$1,Data!$AP:$AR,3,FALSE),Cuenta,VLOOKUP(K$1,Data!$AP:$AR,2,FALSE))+K803,"")</f>
        <v/>
      </c>
      <c r="L804" s="3" t="str">
        <f>IF(AND($A804&lt;&gt;"",L$1&lt;&gt;""),SUMIFS(VM,Fecha,$A804,Linea,VLOOKUP(L$1,Data!$AP:$AR,3,FALSE),Cuenta,VLOOKUP(L$1,Data!$AP:$AR,2,FALSE))+SUMIFS(FX,Fecha,$A804,Linea,VLOOKUP(L$1,Data!$AP:$AR,3,FALSE),Cuenta,VLOOKUP(L$1,Data!$AP:$AR,2,FALSE))+L803,"")</f>
        <v/>
      </c>
      <c r="M804" s="3" t="str">
        <f>IF(AND($A804&lt;&gt;"",M$1&lt;&gt;""),SUMIFS(VM,Fecha,$A804,Linea,VLOOKUP(M$1,Data!$AP:$AR,3,FALSE),Cuenta,VLOOKUP(M$1,Data!$AP:$AR,2,FALSE))+SUMIFS(FX,Fecha,$A804,Linea,VLOOKUP(M$1,Data!$AP:$AR,3,FALSE),Cuenta,VLOOKUP(M$1,Data!$AP:$AR,2,FALSE))+M803,"")</f>
        <v/>
      </c>
      <c r="N804" s="3" t="str">
        <f>IF(AND($A804&lt;&gt;"",N$1&lt;&gt;""),SUMIFS(VM,Fecha,$A804,Linea,VLOOKUP(N$1,Data!$AP:$AR,3,FALSE),Cuenta,VLOOKUP(N$1,Data!$AP:$AR,2,FALSE))+SUMIFS(FX,Fecha,$A804,Linea,VLOOKUP(N$1,Data!$AP:$AR,3,FALSE),Cuenta,VLOOKUP(N$1,Data!$AP:$AR,2,FALSE))+N803,"")</f>
        <v/>
      </c>
    </row>
    <row r="805" spans="2:14" x14ac:dyDescent="0.25">
      <c r="B805" s="3" t="str">
        <f>IF(AND($A805&lt;&gt;"",B$1&lt;&gt;""),SUMIFS(VM,Fecha,$A805,Linea,VLOOKUP(B$1,Data!$AP:$AR,3,FALSE),Cuenta,VLOOKUP(B$1,Data!$AP:$AR,2,FALSE))+SUMIFS(FX,Fecha,$A805,Linea,VLOOKUP(B$1,Data!$AP:$AR,3,FALSE),Cuenta,VLOOKUP(B$1,Data!$AP:$AR,2,FALSE))+B804,"")</f>
        <v/>
      </c>
      <c r="C805" s="3" t="str">
        <f>IF(AND($A805&lt;&gt;"",C$1&lt;&gt;""),SUMIFS(VM,Fecha,$A805,Linea,VLOOKUP(C$1,Data!$AP:$AR,3,FALSE),Cuenta,VLOOKUP(C$1,Data!$AP:$AR,2,FALSE))+SUMIFS(FX,Fecha,$A805,Linea,VLOOKUP(C$1,Data!$AP:$AR,3,FALSE),Cuenta,VLOOKUP(C$1,Data!$AP:$AR,2,FALSE))+C804,"")</f>
        <v/>
      </c>
      <c r="D805" s="3" t="str">
        <f>IF(AND($A805&lt;&gt;"",D$1&lt;&gt;""),SUMIFS(VM,Fecha,$A805,Linea,VLOOKUP(D$1,Data!$AP:$AR,3,FALSE),Cuenta,VLOOKUP(D$1,Data!$AP:$AR,2,FALSE))+SUMIFS(FX,Fecha,$A805,Linea,VLOOKUP(D$1,Data!$AP:$AR,3,FALSE),Cuenta,VLOOKUP(D$1,Data!$AP:$AR,2,FALSE))+D804,"")</f>
        <v/>
      </c>
      <c r="E805" s="3" t="str">
        <f>IF(AND($A805&lt;&gt;"",E$1&lt;&gt;""),SUMIFS(VM,Fecha,$A805,Linea,VLOOKUP(E$1,Data!$AP:$AR,3,FALSE),Cuenta,VLOOKUP(E$1,Data!$AP:$AR,2,FALSE))+SUMIFS(FX,Fecha,$A805,Linea,VLOOKUP(E$1,Data!$AP:$AR,3,FALSE),Cuenta,VLOOKUP(E$1,Data!$AP:$AR,2,FALSE))+E804,"")</f>
        <v/>
      </c>
      <c r="F805" s="3" t="str">
        <f>IF(AND($A805&lt;&gt;"",F$1&lt;&gt;""),SUMIFS(VM,Fecha,$A805,Linea,VLOOKUP(F$1,Data!$AP:$AR,3,FALSE),Cuenta,VLOOKUP(F$1,Data!$AP:$AR,2,FALSE))+SUMIFS(FX,Fecha,$A805,Linea,VLOOKUP(F$1,Data!$AP:$AR,3,FALSE),Cuenta,VLOOKUP(F$1,Data!$AP:$AR,2,FALSE))+F804,"")</f>
        <v/>
      </c>
      <c r="G805" s="3" t="str">
        <f>IF(AND($A805&lt;&gt;"",G$1&lt;&gt;""),SUMIFS(VM,Fecha,$A805,Linea,VLOOKUP(G$1,Data!$AP:$AR,3,FALSE),Cuenta,VLOOKUP(G$1,Data!$AP:$AR,2,FALSE))+SUMIFS(FX,Fecha,$A805,Linea,VLOOKUP(G$1,Data!$AP:$AR,3,FALSE),Cuenta,VLOOKUP(G$1,Data!$AP:$AR,2,FALSE))+G804,"")</f>
        <v/>
      </c>
      <c r="H805" s="3" t="str">
        <f>IF(AND($A805&lt;&gt;"",H$1&lt;&gt;""),SUMIFS(VM,Fecha,$A805,Linea,VLOOKUP(H$1,Data!$AP:$AR,3,FALSE),Cuenta,VLOOKUP(H$1,Data!$AP:$AR,2,FALSE))+SUMIFS(FX,Fecha,$A805,Linea,VLOOKUP(H$1,Data!$AP:$AR,3,FALSE),Cuenta,VLOOKUP(H$1,Data!$AP:$AR,2,FALSE))+H804,"")</f>
        <v/>
      </c>
      <c r="I805" s="3" t="str">
        <f>IF(AND($A805&lt;&gt;"",I$1&lt;&gt;""),SUMIFS(VM,Fecha,$A805,Linea,VLOOKUP(I$1,Data!$AP:$AR,3,FALSE),Cuenta,VLOOKUP(I$1,Data!$AP:$AR,2,FALSE))+SUMIFS(FX,Fecha,$A805,Linea,VLOOKUP(I$1,Data!$AP:$AR,3,FALSE),Cuenta,VLOOKUP(I$1,Data!$AP:$AR,2,FALSE))+I804,"")</f>
        <v/>
      </c>
      <c r="J805" s="3" t="str">
        <f>IF(AND($A805&lt;&gt;"",J$1&lt;&gt;""),SUMIFS(VM,Fecha,$A805,Linea,VLOOKUP(J$1,Data!$AP:$AR,3,FALSE),Cuenta,VLOOKUP(J$1,Data!$AP:$AR,2,FALSE))+SUMIFS(FX,Fecha,$A805,Linea,VLOOKUP(J$1,Data!$AP:$AR,3,FALSE),Cuenta,VLOOKUP(J$1,Data!$AP:$AR,2,FALSE))+J804,"")</f>
        <v/>
      </c>
      <c r="K805" s="3" t="str">
        <f>IF(AND($A805&lt;&gt;"",K$1&lt;&gt;""),SUMIFS(VM,Fecha,$A805,Linea,VLOOKUP(K$1,Data!$AP:$AR,3,FALSE),Cuenta,VLOOKUP(K$1,Data!$AP:$AR,2,FALSE))+SUMIFS(FX,Fecha,$A805,Linea,VLOOKUP(K$1,Data!$AP:$AR,3,FALSE),Cuenta,VLOOKUP(K$1,Data!$AP:$AR,2,FALSE))+K804,"")</f>
        <v/>
      </c>
      <c r="L805" s="3" t="str">
        <f>IF(AND($A805&lt;&gt;"",L$1&lt;&gt;""),SUMIFS(VM,Fecha,$A805,Linea,VLOOKUP(L$1,Data!$AP:$AR,3,FALSE),Cuenta,VLOOKUP(L$1,Data!$AP:$AR,2,FALSE))+SUMIFS(FX,Fecha,$A805,Linea,VLOOKUP(L$1,Data!$AP:$AR,3,FALSE),Cuenta,VLOOKUP(L$1,Data!$AP:$AR,2,FALSE))+L804,"")</f>
        <v/>
      </c>
      <c r="M805" s="3" t="str">
        <f>IF(AND($A805&lt;&gt;"",M$1&lt;&gt;""),SUMIFS(VM,Fecha,$A805,Linea,VLOOKUP(M$1,Data!$AP:$AR,3,FALSE),Cuenta,VLOOKUP(M$1,Data!$AP:$AR,2,FALSE))+SUMIFS(FX,Fecha,$A805,Linea,VLOOKUP(M$1,Data!$AP:$AR,3,FALSE),Cuenta,VLOOKUP(M$1,Data!$AP:$AR,2,FALSE))+M804,"")</f>
        <v/>
      </c>
      <c r="N805" s="3" t="str">
        <f>IF(AND($A805&lt;&gt;"",N$1&lt;&gt;""),SUMIFS(VM,Fecha,$A805,Linea,VLOOKUP(N$1,Data!$AP:$AR,3,FALSE),Cuenta,VLOOKUP(N$1,Data!$AP:$AR,2,FALSE))+SUMIFS(FX,Fecha,$A805,Linea,VLOOKUP(N$1,Data!$AP:$AR,3,FALSE),Cuenta,VLOOKUP(N$1,Data!$AP:$AR,2,FALSE))+N804,"")</f>
        <v/>
      </c>
    </row>
    <row r="806" spans="2:14" x14ac:dyDescent="0.25">
      <c r="B806" s="3" t="str">
        <f>IF(AND($A806&lt;&gt;"",B$1&lt;&gt;""),SUMIFS(VM,Fecha,$A806,Linea,VLOOKUP(B$1,Data!$AP:$AR,3,FALSE),Cuenta,VLOOKUP(B$1,Data!$AP:$AR,2,FALSE))+SUMIFS(FX,Fecha,$A806,Linea,VLOOKUP(B$1,Data!$AP:$AR,3,FALSE),Cuenta,VLOOKUP(B$1,Data!$AP:$AR,2,FALSE))+B805,"")</f>
        <v/>
      </c>
      <c r="C806" s="3" t="str">
        <f>IF(AND($A806&lt;&gt;"",C$1&lt;&gt;""),SUMIFS(VM,Fecha,$A806,Linea,VLOOKUP(C$1,Data!$AP:$AR,3,FALSE),Cuenta,VLOOKUP(C$1,Data!$AP:$AR,2,FALSE))+SUMIFS(FX,Fecha,$A806,Linea,VLOOKUP(C$1,Data!$AP:$AR,3,FALSE),Cuenta,VLOOKUP(C$1,Data!$AP:$AR,2,FALSE))+C805,"")</f>
        <v/>
      </c>
      <c r="D806" s="3" t="str">
        <f>IF(AND($A806&lt;&gt;"",D$1&lt;&gt;""),SUMIFS(VM,Fecha,$A806,Linea,VLOOKUP(D$1,Data!$AP:$AR,3,FALSE),Cuenta,VLOOKUP(D$1,Data!$AP:$AR,2,FALSE))+SUMIFS(FX,Fecha,$A806,Linea,VLOOKUP(D$1,Data!$AP:$AR,3,FALSE),Cuenta,VLOOKUP(D$1,Data!$AP:$AR,2,FALSE))+D805,"")</f>
        <v/>
      </c>
      <c r="E806" s="3" t="str">
        <f>IF(AND($A806&lt;&gt;"",E$1&lt;&gt;""),SUMIFS(VM,Fecha,$A806,Linea,VLOOKUP(E$1,Data!$AP:$AR,3,FALSE),Cuenta,VLOOKUP(E$1,Data!$AP:$AR,2,FALSE))+SUMIFS(FX,Fecha,$A806,Linea,VLOOKUP(E$1,Data!$AP:$AR,3,FALSE),Cuenta,VLOOKUP(E$1,Data!$AP:$AR,2,FALSE))+E805,"")</f>
        <v/>
      </c>
      <c r="F806" s="3" t="str">
        <f>IF(AND($A806&lt;&gt;"",F$1&lt;&gt;""),SUMIFS(VM,Fecha,$A806,Linea,VLOOKUP(F$1,Data!$AP:$AR,3,FALSE),Cuenta,VLOOKUP(F$1,Data!$AP:$AR,2,FALSE))+SUMIFS(FX,Fecha,$A806,Linea,VLOOKUP(F$1,Data!$AP:$AR,3,FALSE),Cuenta,VLOOKUP(F$1,Data!$AP:$AR,2,FALSE))+F805,"")</f>
        <v/>
      </c>
      <c r="G806" s="3" t="str">
        <f>IF(AND($A806&lt;&gt;"",G$1&lt;&gt;""),SUMIFS(VM,Fecha,$A806,Linea,VLOOKUP(G$1,Data!$AP:$AR,3,FALSE),Cuenta,VLOOKUP(G$1,Data!$AP:$AR,2,FALSE))+SUMIFS(FX,Fecha,$A806,Linea,VLOOKUP(G$1,Data!$AP:$AR,3,FALSE),Cuenta,VLOOKUP(G$1,Data!$AP:$AR,2,FALSE))+G805,"")</f>
        <v/>
      </c>
      <c r="H806" s="3" t="str">
        <f>IF(AND($A806&lt;&gt;"",H$1&lt;&gt;""),SUMIFS(VM,Fecha,$A806,Linea,VLOOKUP(H$1,Data!$AP:$AR,3,FALSE),Cuenta,VLOOKUP(H$1,Data!$AP:$AR,2,FALSE))+SUMIFS(FX,Fecha,$A806,Linea,VLOOKUP(H$1,Data!$AP:$AR,3,FALSE),Cuenta,VLOOKUP(H$1,Data!$AP:$AR,2,FALSE))+H805,"")</f>
        <v/>
      </c>
      <c r="I806" s="3" t="str">
        <f>IF(AND($A806&lt;&gt;"",I$1&lt;&gt;""),SUMIFS(VM,Fecha,$A806,Linea,VLOOKUP(I$1,Data!$AP:$AR,3,FALSE),Cuenta,VLOOKUP(I$1,Data!$AP:$AR,2,FALSE))+SUMIFS(FX,Fecha,$A806,Linea,VLOOKUP(I$1,Data!$AP:$AR,3,FALSE),Cuenta,VLOOKUP(I$1,Data!$AP:$AR,2,FALSE))+I805,"")</f>
        <v/>
      </c>
      <c r="J806" s="3" t="str">
        <f>IF(AND($A806&lt;&gt;"",J$1&lt;&gt;""),SUMIFS(VM,Fecha,$A806,Linea,VLOOKUP(J$1,Data!$AP:$AR,3,FALSE),Cuenta,VLOOKUP(J$1,Data!$AP:$AR,2,FALSE))+SUMIFS(FX,Fecha,$A806,Linea,VLOOKUP(J$1,Data!$AP:$AR,3,FALSE),Cuenta,VLOOKUP(J$1,Data!$AP:$AR,2,FALSE))+J805,"")</f>
        <v/>
      </c>
      <c r="K806" s="3" t="str">
        <f>IF(AND($A806&lt;&gt;"",K$1&lt;&gt;""),SUMIFS(VM,Fecha,$A806,Linea,VLOOKUP(K$1,Data!$AP:$AR,3,FALSE),Cuenta,VLOOKUP(K$1,Data!$AP:$AR,2,FALSE))+SUMIFS(FX,Fecha,$A806,Linea,VLOOKUP(K$1,Data!$AP:$AR,3,FALSE),Cuenta,VLOOKUP(K$1,Data!$AP:$AR,2,FALSE))+K805,"")</f>
        <v/>
      </c>
      <c r="L806" s="3" t="str">
        <f>IF(AND($A806&lt;&gt;"",L$1&lt;&gt;""),SUMIFS(VM,Fecha,$A806,Linea,VLOOKUP(L$1,Data!$AP:$AR,3,FALSE),Cuenta,VLOOKUP(L$1,Data!$AP:$AR,2,FALSE))+SUMIFS(FX,Fecha,$A806,Linea,VLOOKUP(L$1,Data!$AP:$AR,3,FALSE),Cuenta,VLOOKUP(L$1,Data!$AP:$AR,2,FALSE))+L805,"")</f>
        <v/>
      </c>
      <c r="M806" s="3" t="str">
        <f>IF(AND($A806&lt;&gt;"",M$1&lt;&gt;""),SUMIFS(VM,Fecha,$A806,Linea,VLOOKUP(M$1,Data!$AP:$AR,3,FALSE),Cuenta,VLOOKUP(M$1,Data!$AP:$AR,2,FALSE))+SUMIFS(FX,Fecha,$A806,Linea,VLOOKUP(M$1,Data!$AP:$AR,3,FALSE),Cuenta,VLOOKUP(M$1,Data!$AP:$AR,2,FALSE))+M805,"")</f>
        <v/>
      </c>
      <c r="N806" s="3" t="str">
        <f>IF(AND($A806&lt;&gt;"",N$1&lt;&gt;""),SUMIFS(VM,Fecha,$A806,Linea,VLOOKUP(N$1,Data!$AP:$AR,3,FALSE),Cuenta,VLOOKUP(N$1,Data!$AP:$AR,2,FALSE))+SUMIFS(FX,Fecha,$A806,Linea,VLOOKUP(N$1,Data!$AP:$AR,3,FALSE),Cuenta,VLOOKUP(N$1,Data!$AP:$AR,2,FALSE))+N805,"")</f>
        <v/>
      </c>
    </row>
    <row r="807" spans="2:14" x14ac:dyDescent="0.25">
      <c r="B807" s="3" t="str">
        <f>IF(AND($A807&lt;&gt;"",B$1&lt;&gt;""),SUMIFS(VM,Fecha,$A807,Linea,VLOOKUP(B$1,Data!$AP:$AR,3,FALSE),Cuenta,VLOOKUP(B$1,Data!$AP:$AR,2,FALSE))+SUMIFS(FX,Fecha,$A807,Linea,VLOOKUP(B$1,Data!$AP:$AR,3,FALSE),Cuenta,VLOOKUP(B$1,Data!$AP:$AR,2,FALSE))+B806,"")</f>
        <v/>
      </c>
      <c r="C807" s="3" t="str">
        <f>IF(AND($A807&lt;&gt;"",C$1&lt;&gt;""),SUMIFS(VM,Fecha,$A807,Linea,VLOOKUP(C$1,Data!$AP:$AR,3,FALSE),Cuenta,VLOOKUP(C$1,Data!$AP:$AR,2,FALSE))+SUMIFS(FX,Fecha,$A807,Linea,VLOOKUP(C$1,Data!$AP:$AR,3,FALSE),Cuenta,VLOOKUP(C$1,Data!$AP:$AR,2,FALSE))+C806,"")</f>
        <v/>
      </c>
      <c r="D807" s="3" t="str">
        <f>IF(AND($A807&lt;&gt;"",D$1&lt;&gt;""),SUMIFS(VM,Fecha,$A807,Linea,VLOOKUP(D$1,Data!$AP:$AR,3,FALSE),Cuenta,VLOOKUP(D$1,Data!$AP:$AR,2,FALSE))+SUMIFS(FX,Fecha,$A807,Linea,VLOOKUP(D$1,Data!$AP:$AR,3,FALSE),Cuenta,VLOOKUP(D$1,Data!$AP:$AR,2,FALSE))+D806,"")</f>
        <v/>
      </c>
      <c r="E807" s="3" t="str">
        <f>IF(AND($A807&lt;&gt;"",E$1&lt;&gt;""),SUMIFS(VM,Fecha,$A807,Linea,VLOOKUP(E$1,Data!$AP:$AR,3,FALSE),Cuenta,VLOOKUP(E$1,Data!$AP:$AR,2,FALSE))+SUMIFS(FX,Fecha,$A807,Linea,VLOOKUP(E$1,Data!$AP:$AR,3,FALSE),Cuenta,VLOOKUP(E$1,Data!$AP:$AR,2,FALSE))+E806,"")</f>
        <v/>
      </c>
      <c r="F807" s="3" t="str">
        <f>IF(AND($A807&lt;&gt;"",F$1&lt;&gt;""),SUMIFS(VM,Fecha,$A807,Linea,VLOOKUP(F$1,Data!$AP:$AR,3,FALSE),Cuenta,VLOOKUP(F$1,Data!$AP:$AR,2,FALSE))+SUMIFS(FX,Fecha,$A807,Linea,VLOOKUP(F$1,Data!$AP:$AR,3,FALSE),Cuenta,VLOOKUP(F$1,Data!$AP:$AR,2,FALSE))+F806,"")</f>
        <v/>
      </c>
      <c r="G807" s="3" t="str">
        <f>IF(AND($A807&lt;&gt;"",G$1&lt;&gt;""),SUMIFS(VM,Fecha,$A807,Linea,VLOOKUP(G$1,Data!$AP:$AR,3,FALSE),Cuenta,VLOOKUP(G$1,Data!$AP:$AR,2,FALSE))+SUMIFS(FX,Fecha,$A807,Linea,VLOOKUP(G$1,Data!$AP:$AR,3,FALSE),Cuenta,VLOOKUP(G$1,Data!$AP:$AR,2,FALSE))+G806,"")</f>
        <v/>
      </c>
      <c r="H807" s="3" t="str">
        <f>IF(AND($A807&lt;&gt;"",H$1&lt;&gt;""),SUMIFS(VM,Fecha,$A807,Linea,VLOOKUP(H$1,Data!$AP:$AR,3,FALSE),Cuenta,VLOOKUP(H$1,Data!$AP:$AR,2,FALSE))+SUMIFS(FX,Fecha,$A807,Linea,VLOOKUP(H$1,Data!$AP:$AR,3,FALSE),Cuenta,VLOOKUP(H$1,Data!$AP:$AR,2,FALSE))+H806,"")</f>
        <v/>
      </c>
      <c r="I807" s="3" t="str">
        <f>IF(AND($A807&lt;&gt;"",I$1&lt;&gt;""),SUMIFS(VM,Fecha,$A807,Linea,VLOOKUP(I$1,Data!$AP:$AR,3,FALSE),Cuenta,VLOOKUP(I$1,Data!$AP:$AR,2,FALSE))+SUMIFS(FX,Fecha,$A807,Linea,VLOOKUP(I$1,Data!$AP:$AR,3,FALSE),Cuenta,VLOOKUP(I$1,Data!$AP:$AR,2,FALSE))+I806,"")</f>
        <v/>
      </c>
      <c r="J807" s="3" t="str">
        <f>IF(AND($A807&lt;&gt;"",J$1&lt;&gt;""),SUMIFS(VM,Fecha,$A807,Linea,VLOOKUP(J$1,Data!$AP:$AR,3,FALSE),Cuenta,VLOOKUP(J$1,Data!$AP:$AR,2,FALSE))+SUMIFS(FX,Fecha,$A807,Linea,VLOOKUP(J$1,Data!$AP:$AR,3,FALSE),Cuenta,VLOOKUP(J$1,Data!$AP:$AR,2,FALSE))+J806,"")</f>
        <v/>
      </c>
      <c r="K807" s="3" t="str">
        <f>IF(AND($A807&lt;&gt;"",K$1&lt;&gt;""),SUMIFS(VM,Fecha,$A807,Linea,VLOOKUP(K$1,Data!$AP:$AR,3,FALSE),Cuenta,VLOOKUP(K$1,Data!$AP:$AR,2,FALSE))+SUMIFS(FX,Fecha,$A807,Linea,VLOOKUP(K$1,Data!$AP:$AR,3,FALSE),Cuenta,VLOOKUP(K$1,Data!$AP:$AR,2,FALSE))+K806,"")</f>
        <v/>
      </c>
      <c r="L807" s="3" t="str">
        <f>IF(AND($A807&lt;&gt;"",L$1&lt;&gt;""),SUMIFS(VM,Fecha,$A807,Linea,VLOOKUP(L$1,Data!$AP:$AR,3,FALSE),Cuenta,VLOOKUP(L$1,Data!$AP:$AR,2,FALSE))+SUMIFS(FX,Fecha,$A807,Linea,VLOOKUP(L$1,Data!$AP:$AR,3,FALSE),Cuenta,VLOOKUP(L$1,Data!$AP:$AR,2,FALSE))+L806,"")</f>
        <v/>
      </c>
      <c r="M807" s="3" t="str">
        <f>IF(AND($A807&lt;&gt;"",M$1&lt;&gt;""),SUMIFS(VM,Fecha,$A807,Linea,VLOOKUP(M$1,Data!$AP:$AR,3,FALSE),Cuenta,VLOOKUP(M$1,Data!$AP:$AR,2,FALSE))+SUMIFS(FX,Fecha,$A807,Linea,VLOOKUP(M$1,Data!$AP:$AR,3,FALSE),Cuenta,VLOOKUP(M$1,Data!$AP:$AR,2,FALSE))+M806,"")</f>
        <v/>
      </c>
      <c r="N807" s="3" t="str">
        <f>IF(AND($A807&lt;&gt;"",N$1&lt;&gt;""),SUMIFS(VM,Fecha,$A807,Linea,VLOOKUP(N$1,Data!$AP:$AR,3,FALSE),Cuenta,VLOOKUP(N$1,Data!$AP:$AR,2,FALSE))+SUMIFS(FX,Fecha,$A807,Linea,VLOOKUP(N$1,Data!$AP:$AR,3,FALSE),Cuenta,VLOOKUP(N$1,Data!$AP:$AR,2,FALSE))+N806,"")</f>
        <v/>
      </c>
    </row>
    <row r="808" spans="2:14" x14ac:dyDescent="0.25">
      <c r="B808" s="3" t="str">
        <f>IF(AND($A808&lt;&gt;"",B$1&lt;&gt;""),SUMIFS(VM,Fecha,$A808,Linea,VLOOKUP(B$1,Data!$AP:$AR,3,FALSE),Cuenta,VLOOKUP(B$1,Data!$AP:$AR,2,FALSE))+SUMIFS(FX,Fecha,$A808,Linea,VLOOKUP(B$1,Data!$AP:$AR,3,FALSE),Cuenta,VLOOKUP(B$1,Data!$AP:$AR,2,FALSE))+B807,"")</f>
        <v/>
      </c>
      <c r="C808" s="3" t="str">
        <f>IF(AND($A808&lt;&gt;"",C$1&lt;&gt;""),SUMIFS(VM,Fecha,$A808,Linea,VLOOKUP(C$1,Data!$AP:$AR,3,FALSE),Cuenta,VLOOKUP(C$1,Data!$AP:$AR,2,FALSE))+SUMIFS(FX,Fecha,$A808,Linea,VLOOKUP(C$1,Data!$AP:$AR,3,FALSE),Cuenta,VLOOKUP(C$1,Data!$AP:$AR,2,FALSE))+C807,"")</f>
        <v/>
      </c>
      <c r="D808" s="3" t="str">
        <f>IF(AND($A808&lt;&gt;"",D$1&lt;&gt;""),SUMIFS(VM,Fecha,$A808,Linea,VLOOKUP(D$1,Data!$AP:$AR,3,FALSE),Cuenta,VLOOKUP(D$1,Data!$AP:$AR,2,FALSE))+SUMIFS(FX,Fecha,$A808,Linea,VLOOKUP(D$1,Data!$AP:$AR,3,FALSE),Cuenta,VLOOKUP(D$1,Data!$AP:$AR,2,FALSE))+D807,"")</f>
        <v/>
      </c>
      <c r="E808" s="3" t="str">
        <f>IF(AND($A808&lt;&gt;"",E$1&lt;&gt;""),SUMIFS(VM,Fecha,$A808,Linea,VLOOKUP(E$1,Data!$AP:$AR,3,FALSE),Cuenta,VLOOKUP(E$1,Data!$AP:$AR,2,FALSE))+SUMIFS(FX,Fecha,$A808,Linea,VLOOKUP(E$1,Data!$AP:$AR,3,FALSE),Cuenta,VLOOKUP(E$1,Data!$AP:$AR,2,FALSE))+E807,"")</f>
        <v/>
      </c>
      <c r="F808" s="3" t="str">
        <f>IF(AND($A808&lt;&gt;"",F$1&lt;&gt;""),SUMIFS(VM,Fecha,$A808,Linea,VLOOKUP(F$1,Data!$AP:$AR,3,FALSE),Cuenta,VLOOKUP(F$1,Data!$AP:$AR,2,FALSE))+SUMIFS(FX,Fecha,$A808,Linea,VLOOKUP(F$1,Data!$AP:$AR,3,FALSE),Cuenta,VLOOKUP(F$1,Data!$AP:$AR,2,FALSE))+F807,"")</f>
        <v/>
      </c>
      <c r="G808" s="3" t="str">
        <f>IF(AND($A808&lt;&gt;"",G$1&lt;&gt;""),SUMIFS(VM,Fecha,$A808,Linea,VLOOKUP(G$1,Data!$AP:$AR,3,FALSE),Cuenta,VLOOKUP(G$1,Data!$AP:$AR,2,FALSE))+SUMIFS(FX,Fecha,$A808,Linea,VLOOKUP(G$1,Data!$AP:$AR,3,FALSE),Cuenta,VLOOKUP(G$1,Data!$AP:$AR,2,FALSE))+G807,"")</f>
        <v/>
      </c>
      <c r="H808" s="3" t="str">
        <f>IF(AND($A808&lt;&gt;"",H$1&lt;&gt;""),SUMIFS(VM,Fecha,$A808,Linea,VLOOKUP(H$1,Data!$AP:$AR,3,FALSE),Cuenta,VLOOKUP(H$1,Data!$AP:$AR,2,FALSE))+SUMIFS(FX,Fecha,$A808,Linea,VLOOKUP(H$1,Data!$AP:$AR,3,FALSE),Cuenta,VLOOKUP(H$1,Data!$AP:$AR,2,FALSE))+H807,"")</f>
        <v/>
      </c>
      <c r="I808" s="3" t="str">
        <f>IF(AND($A808&lt;&gt;"",I$1&lt;&gt;""),SUMIFS(VM,Fecha,$A808,Linea,VLOOKUP(I$1,Data!$AP:$AR,3,FALSE),Cuenta,VLOOKUP(I$1,Data!$AP:$AR,2,FALSE))+SUMIFS(FX,Fecha,$A808,Linea,VLOOKUP(I$1,Data!$AP:$AR,3,FALSE),Cuenta,VLOOKUP(I$1,Data!$AP:$AR,2,FALSE))+I807,"")</f>
        <v/>
      </c>
      <c r="J808" s="3" t="str">
        <f>IF(AND($A808&lt;&gt;"",J$1&lt;&gt;""),SUMIFS(VM,Fecha,$A808,Linea,VLOOKUP(J$1,Data!$AP:$AR,3,FALSE),Cuenta,VLOOKUP(J$1,Data!$AP:$AR,2,FALSE))+SUMIFS(FX,Fecha,$A808,Linea,VLOOKUP(J$1,Data!$AP:$AR,3,FALSE),Cuenta,VLOOKUP(J$1,Data!$AP:$AR,2,FALSE))+J807,"")</f>
        <v/>
      </c>
      <c r="K808" s="3" t="str">
        <f>IF(AND($A808&lt;&gt;"",K$1&lt;&gt;""),SUMIFS(VM,Fecha,$A808,Linea,VLOOKUP(K$1,Data!$AP:$AR,3,FALSE),Cuenta,VLOOKUP(K$1,Data!$AP:$AR,2,FALSE))+SUMIFS(FX,Fecha,$A808,Linea,VLOOKUP(K$1,Data!$AP:$AR,3,FALSE),Cuenta,VLOOKUP(K$1,Data!$AP:$AR,2,FALSE))+K807,"")</f>
        <v/>
      </c>
      <c r="L808" s="3" t="str">
        <f>IF(AND($A808&lt;&gt;"",L$1&lt;&gt;""),SUMIFS(VM,Fecha,$A808,Linea,VLOOKUP(L$1,Data!$AP:$AR,3,FALSE),Cuenta,VLOOKUP(L$1,Data!$AP:$AR,2,FALSE))+SUMIFS(FX,Fecha,$A808,Linea,VLOOKUP(L$1,Data!$AP:$AR,3,FALSE),Cuenta,VLOOKUP(L$1,Data!$AP:$AR,2,FALSE))+L807,"")</f>
        <v/>
      </c>
      <c r="M808" s="3" t="str">
        <f>IF(AND($A808&lt;&gt;"",M$1&lt;&gt;""),SUMIFS(VM,Fecha,$A808,Linea,VLOOKUP(M$1,Data!$AP:$AR,3,FALSE),Cuenta,VLOOKUP(M$1,Data!$AP:$AR,2,FALSE))+SUMIFS(FX,Fecha,$A808,Linea,VLOOKUP(M$1,Data!$AP:$AR,3,FALSE),Cuenta,VLOOKUP(M$1,Data!$AP:$AR,2,FALSE))+M807,"")</f>
        <v/>
      </c>
      <c r="N808" s="3" t="str">
        <f>IF(AND($A808&lt;&gt;"",N$1&lt;&gt;""),SUMIFS(VM,Fecha,$A808,Linea,VLOOKUP(N$1,Data!$AP:$AR,3,FALSE),Cuenta,VLOOKUP(N$1,Data!$AP:$AR,2,FALSE))+SUMIFS(FX,Fecha,$A808,Linea,VLOOKUP(N$1,Data!$AP:$AR,3,FALSE),Cuenta,VLOOKUP(N$1,Data!$AP:$AR,2,FALSE))+N807,"")</f>
        <v/>
      </c>
    </row>
    <row r="809" spans="2:14" x14ac:dyDescent="0.25">
      <c r="B809" s="3" t="str">
        <f>IF(AND($A809&lt;&gt;"",B$1&lt;&gt;""),SUMIFS(VM,Fecha,$A809,Linea,VLOOKUP(B$1,Data!$AP:$AR,3,FALSE),Cuenta,VLOOKUP(B$1,Data!$AP:$AR,2,FALSE))+SUMIFS(FX,Fecha,$A809,Linea,VLOOKUP(B$1,Data!$AP:$AR,3,FALSE),Cuenta,VLOOKUP(B$1,Data!$AP:$AR,2,FALSE))+B808,"")</f>
        <v/>
      </c>
      <c r="C809" s="3" t="str">
        <f>IF(AND($A809&lt;&gt;"",C$1&lt;&gt;""),SUMIFS(VM,Fecha,$A809,Linea,VLOOKUP(C$1,Data!$AP:$AR,3,FALSE),Cuenta,VLOOKUP(C$1,Data!$AP:$AR,2,FALSE))+SUMIFS(FX,Fecha,$A809,Linea,VLOOKUP(C$1,Data!$AP:$AR,3,FALSE),Cuenta,VLOOKUP(C$1,Data!$AP:$AR,2,FALSE))+C808,"")</f>
        <v/>
      </c>
      <c r="D809" s="3" t="str">
        <f>IF(AND($A809&lt;&gt;"",D$1&lt;&gt;""),SUMIFS(VM,Fecha,$A809,Linea,VLOOKUP(D$1,Data!$AP:$AR,3,FALSE),Cuenta,VLOOKUP(D$1,Data!$AP:$AR,2,FALSE))+SUMIFS(FX,Fecha,$A809,Linea,VLOOKUP(D$1,Data!$AP:$AR,3,FALSE),Cuenta,VLOOKUP(D$1,Data!$AP:$AR,2,FALSE))+D808,"")</f>
        <v/>
      </c>
      <c r="E809" s="3" t="str">
        <f>IF(AND($A809&lt;&gt;"",E$1&lt;&gt;""),SUMIFS(VM,Fecha,$A809,Linea,VLOOKUP(E$1,Data!$AP:$AR,3,FALSE),Cuenta,VLOOKUP(E$1,Data!$AP:$AR,2,FALSE))+SUMIFS(FX,Fecha,$A809,Linea,VLOOKUP(E$1,Data!$AP:$AR,3,FALSE),Cuenta,VLOOKUP(E$1,Data!$AP:$AR,2,FALSE))+E808,"")</f>
        <v/>
      </c>
      <c r="F809" s="3" t="str">
        <f>IF(AND($A809&lt;&gt;"",F$1&lt;&gt;""),SUMIFS(VM,Fecha,$A809,Linea,VLOOKUP(F$1,Data!$AP:$AR,3,FALSE),Cuenta,VLOOKUP(F$1,Data!$AP:$AR,2,FALSE))+SUMIFS(FX,Fecha,$A809,Linea,VLOOKUP(F$1,Data!$AP:$AR,3,FALSE),Cuenta,VLOOKUP(F$1,Data!$AP:$AR,2,FALSE))+F808,"")</f>
        <v/>
      </c>
      <c r="G809" s="3" t="str">
        <f>IF(AND($A809&lt;&gt;"",G$1&lt;&gt;""),SUMIFS(VM,Fecha,$A809,Linea,VLOOKUP(G$1,Data!$AP:$AR,3,FALSE),Cuenta,VLOOKUP(G$1,Data!$AP:$AR,2,FALSE))+SUMIFS(FX,Fecha,$A809,Linea,VLOOKUP(G$1,Data!$AP:$AR,3,FALSE),Cuenta,VLOOKUP(G$1,Data!$AP:$AR,2,FALSE))+G808,"")</f>
        <v/>
      </c>
      <c r="H809" s="3" t="str">
        <f>IF(AND($A809&lt;&gt;"",H$1&lt;&gt;""),SUMIFS(VM,Fecha,$A809,Linea,VLOOKUP(H$1,Data!$AP:$AR,3,FALSE),Cuenta,VLOOKUP(H$1,Data!$AP:$AR,2,FALSE))+SUMIFS(FX,Fecha,$A809,Linea,VLOOKUP(H$1,Data!$AP:$AR,3,FALSE),Cuenta,VLOOKUP(H$1,Data!$AP:$AR,2,FALSE))+H808,"")</f>
        <v/>
      </c>
      <c r="I809" s="3" t="str">
        <f>IF(AND($A809&lt;&gt;"",I$1&lt;&gt;""),SUMIFS(VM,Fecha,$A809,Linea,VLOOKUP(I$1,Data!$AP:$AR,3,FALSE),Cuenta,VLOOKUP(I$1,Data!$AP:$AR,2,FALSE))+SUMIFS(FX,Fecha,$A809,Linea,VLOOKUP(I$1,Data!$AP:$AR,3,FALSE),Cuenta,VLOOKUP(I$1,Data!$AP:$AR,2,FALSE))+I808,"")</f>
        <v/>
      </c>
      <c r="J809" s="3" t="str">
        <f>IF(AND($A809&lt;&gt;"",J$1&lt;&gt;""),SUMIFS(VM,Fecha,$A809,Linea,VLOOKUP(J$1,Data!$AP:$AR,3,FALSE),Cuenta,VLOOKUP(J$1,Data!$AP:$AR,2,FALSE))+SUMIFS(FX,Fecha,$A809,Linea,VLOOKUP(J$1,Data!$AP:$AR,3,FALSE),Cuenta,VLOOKUP(J$1,Data!$AP:$AR,2,FALSE))+J808,"")</f>
        <v/>
      </c>
      <c r="K809" s="3" t="str">
        <f>IF(AND($A809&lt;&gt;"",K$1&lt;&gt;""),SUMIFS(VM,Fecha,$A809,Linea,VLOOKUP(K$1,Data!$AP:$AR,3,FALSE),Cuenta,VLOOKUP(K$1,Data!$AP:$AR,2,FALSE))+SUMIFS(FX,Fecha,$A809,Linea,VLOOKUP(K$1,Data!$AP:$AR,3,FALSE),Cuenta,VLOOKUP(K$1,Data!$AP:$AR,2,FALSE))+K808,"")</f>
        <v/>
      </c>
      <c r="L809" s="3" t="str">
        <f>IF(AND($A809&lt;&gt;"",L$1&lt;&gt;""),SUMIFS(VM,Fecha,$A809,Linea,VLOOKUP(L$1,Data!$AP:$AR,3,FALSE),Cuenta,VLOOKUP(L$1,Data!$AP:$AR,2,FALSE))+SUMIFS(FX,Fecha,$A809,Linea,VLOOKUP(L$1,Data!$AP:$AR,3,FALSE),Cuenta,VLOOKUP(L$1,Data!$AP:$AR,2,FALSE))+L808,"")</f>
        <v/>
      </c>
      <c r="M809" s="3" t="str">
        <f>IF(AND($A809&lt;&gt;"",M$1&lt;&gt;""),SUMIFS(VM,Fecha,$A809,Linea,VLOOKUP(M$1,Data!$AP:$AR,3,FALSE),Cuenta,VLOOKUP(M$1,Data!$AP:$AR,2,FALSE))+SUMIFS(FX,Fecha,$A809,Linea,VLOOKUP(M$1,Data!$AP:$AR,3,FALSE),Cuenta,VLOOKUP(M$1,Data!$AP:$AR,2,FALSE))+M808,"")</f>
        <v/>
      </c>
      <c r="N809" s="3" t="str">
        <f>IF(AND($A809&lt;&gt;"",N$1&lt;&gt;""),SUMIFS(VM,Fecha,$A809,Linea,VLOOKUP(N$1,Data!$AP:$AR,3,FALSE),Cuenta,VLOOKUP(N$1,Data!$AP:$AR,2,FALSE))+SUMIFS(FX,Fecha,$A809,Linea,VLOOKUP(N$1,Data!$AP:$AR,3,FALSE),Cuenta,VLOOKUP(N$1,Data!$AP:$AR,2,FALSE))+N808,"")</f>
        <v/>
      </c>
    </row>
    <row r="810" spans="2:14" x14ac:dyDescent="0.25">
      <c r="B810" s="3" t="str">
        <f>IF(AND($A810&lt;&gt;"",B$1&lt;&gt;""),SUMIFS(VM,Fecha,$A810,Linea,VLOOKUP(B$1,Data!$AP:$AR,3,FALSE),Cuenta,VLOOKUP(B$1,Data!$AP:$AR,2,FALSE))+SUMIFS(FX,Fecha,$A810,Linea,VLOOKUP(B$1,Data!$AP:$AR,3,FALSE),Cuenta,VLOOKUP(B$1,Data!$AP:$AR,2,FALSE))+B809,"")</f>
        <v/>
      </c>
      <c r="C810" s="3" t="str">
        <f>IF(AND($A810&lt;&gt;"",C$1&lt;&gt;""),SUMIFS(VM,Fecha,$A810,Linea,VLOOKUP(C$1,Data!$AP:$AR,3,FALSE),Cuenta,VLOOKUP(C$1,Data!$AP:$AR,2,FALSE))+SUMIFS(FX,Fecha,$A810,Linea,VLOOKUP(C$1,Data!$AP:$AR,3,FALSE),Cuenta,VLOOKUP(C$1,Data!$AP:$AR,2,FALSE))+C809,"")</f>
        <v/>
      </c>
      <c r="D810" s="3" t="str">
        <f>IF(AND($A810&lt;&gt;"",D$1&lt;&gt;""),SUMIFS(VM,Fecha,$A810,Linea,VLOOKUP(D$1,Data!$AP:$AR,3,FALSE),Cuenta,VLOOKUP(D$1,Data!$AP:$AR,2,FALSE))+SUMIFS(FX,Fecha,$A810,Linea,VLOOKUP(D$1,Data!$AP:$AR,3,FALSE),Cuenta,VLOOKUP(D$1,Data!$AP:$AR,2,FALSE))+D809,"")</f>
        <v/>
      </c>
      <c r="E810" s="3" t="str">
        <f>IF(AND($A810&lt;&gt;"",E$1&lt;&gt;""),SUMIFS(VM,Fecha,$A810,Linea,VLOOKUP(E$1,Data!$AP:$AR,3,FALSE),Cuenta,VLOOKUP(E$1,Data!$AP:$AR,2,FALSE))+SUMIFS(FX,Fecha,$A810,Linea,VLOOKUP(E$1,Data!$AP:$AR,3,FALSE),Cuenta,VLOOKUP(E$1,Data!$AP:$AR,2,FALSE))+E809,"")</f>
        <v/>
      </c>
      <c r="F810" s="3" t="str">
        <f>IF(AND($A810&lt;&gt;"",F$1&lt;&gt;""),SUMIFS(VM,Fecha,$A810,Linea,VLOOKUP(F$1,Data!$AP:$AR,3,FALSE),Cuenta,VLOOKUP(F$1,Data!$AP:$AR,2,FALSE))+SUMIFS(FX,Fecha,$A810,Linea,VLOOKUP(F$1,Data!$AP:$AR,3,FALSE),Cuenta,VLOOKUP(F$1,Data!$AP:$AR,2,FALSE))+F809,"")</f>
        <v/>
      </c>
      <c r="G810" s="3" t="str">
        <f>IF(AND($A810&lt;&gt;"",G$1&lt;&gt;""),SUMIFS(VM,Fecha,$A810,Linea,VLOOKUP(G$1,Data!$AP:$AR,3,FALSE),Cuenta,VLOOKUP(G$1,Data!$AP:$AR,2,FALSE))+SUMIFS(FX,Fecha,$A810,Linea,VLOOKUP(G$1,Data!$AP:$AR,3,FALSE),Cuenta,VLOOKUP(G$1,Data!$AP:$AR,2,FALSE))+G809,"")</f>
        <v/>
      </c>
      <c r="H810" s="3" t="str">
        <f>IF(AND($A810&lt;&gt;"",H$1&lt;&gt;""),SUMIFS(VM,Fecha,$A810,Linea,VLOOKUP(H$1,Data!$AP:$AR,3,FALSE),Cuenta,VLOOKUP(H$1,Data!$AP:$AR,2,FALSE))+SUMIFS(FX,Fecha,$A810,Linea,VLOOKUP(H$1,Data!$AP:$AR,3,FALSE),Cuenta,VLOOKUP(H$1,Data!$AP:$AR,2,FALSE))+H809,"")</f>
        <v/>
      </c>
      <c r="I810" s="3" t="str">
        <f>IF(AND($A810&lt;&gt;"",I$1&lt;&gt;""),SUMIFS(VM,Fecha,$A810,Linea,VLOOKUP(I$1,Data!$AP:$AR,3,FALSE),Cuenta,VLOOKUP(I$1,Data!$AP:$AR,2,FALSE))+SUMIFS(FX,Fecha,$A810,Linea,VLOOKUP(I$1,Data!$AP:$AR,3,FALSE),Cuenta,VLOOKUP(I$1,Data!$AP:$AR,2,FALSE))+I809,"")</f>
        <v/>
      </c>
      <c r="J810" s="3" t="str">
        <f>IF(AND($A810&lt;&gt;"",J$1&lt;&gt;""),SUMIFS(VM,Fecha,$A810,Linea,VLOOKUP(J$1,Data!$AP:$AR,3,FALSE),Cuenta,VLOOKUP(J$1,Data!$AP:$AR,2,FALSE))+SUMIFS(FX,Fecha,$A810,Linea,VLOOKUP(J$1,Data!$AP:$AR,3,FALSE),Cuenta,VLOOKUP(J$1,Data!$AP:$AR,2,FALSE))+J809,"")</f>
        <v/>
      </c>
      <c r="K810" s="3" t="str">
        <f>IF(AND($A810&lt;&gt;"",K$1&lt;&gt;""),SUMIFS(VM,Fecha,$A810,Linea,VLOOKUP(K$1,Data!$AP:$AR,3,FALSE),Cuenta,VLOOKUP(K$1,Data!$AP:$AR,2,FALSE))+SUMIFS(FX,Fecha,$A810,Linea,VLOOKUP(K$1,Data!$AP:$AR,3,FALSE),Cuenta,VLOOKUP(K$1,Data!$AP:$AR,2,FALSE))+K809,"")</f>
        <v/>
      </c>
      <c r="L810" s="3" t="str">
        <f>IF(AND($A810&lt;&gt;"",L$1&lt;&gt;""),SUMIFS(VM,Fecha,$A810,Linea,VLOOKUP(L$1,Data!$AP:$AR,3,FALSE),Cuenta,VLOOKUP(L$1,Data!$AP:$AR,2,FALSE))+SUMIFS(FX,Fecha,$A810,Linea,VLOOKUP(L$1,Data!$AP:$AR,3,FALSE),Cuenta,VLOOKUP(L$1,Data!$AP:$AR,2,FALSE))+L809,"")</f>
        <v/>
      </c>
      <c r="M810" s="3" t="str">
        <f>IF(AND($A810&lt;&gt;"",M$1&lt;&gt;""),SUMIFS(VM,Fecha,$A810,Linea,VLOOKUP(M$1,Data!$AP:$AR,3,FALSE),Cuenta,VLOOKUP(M$1,Data!$AP:$AR,2,FALSE))+SUMIFS(FX,Fecha,$A810,Linea,VLOOKUP(M$1,Data!$AP:$AR,3,FALSE),Cuenta,VLOOKUP(M$1,Data!$AP:$AR,2,FALSE))+M809,"")</f>
        <v/>
      </c>
      <c r="N810" s="3" t="str">
        <f>IF(AND($A810&lt;&gt;"",N$1&lt;&gt;""),SUMIFS(VM,Fecha,$A810,Linea,VLOOKUP(N$1,Data!$AP:$AR,3,FALSE),Cuenta,VLOOKUP(N$1,Data!$AP:$AR,2,FALSE))+SUMIFS(FX,Fecha,$A810,Linea,VLOOKUP(N$1,Data!$AP:$AR,3,FALSE),Cuenta,VLOOKUP(N$1,Data!$AP:$AR,2,FALSE))+N809,"")</f>
        <v/>
      </c>
    </row>
    <row r="811" spans="2:14" x14ac:dyDescent="0.25">
      <c r="B811" s="3" t="str">
        <f>IF(AND($A811&lt;&gt;"",B$1&lt;&gt;""),SUMIFS(VM,Fecha,$A811,Linea,VLOOKUP(B$1,Data!$AP:$AR,3,FALSE),Cuenta,VLOOKUP(B$1,Data!$AP:$AR,2,FALSE))+SUMIFS(FX,Fecha,$A811,Linea,VLOOKUP(B$1,Data!$AP:$AR,3,FALSE),Cuenta,VLOOKUP(B$1,Data!$AP:$AR,2,FALSE))+B810,"")</f>
        <v/>
      </c>
      <c r="C811" s="3" t="str">
        <f>IF(AND($A811&lt;&gt;"",C$1&lt;&gt;""),SUMIFS(VM,Fecha,$A811,Linea,VLOOKUP(C$1,Data!$AP:$AR,3,FALSE),Cuenta,VLOOKUP(C$1,Data!$AP:$AR,2,FALSE))+SUMIFS(FX,Fecha,$A811,Linea,VLOOKUP(C$1,Data!$AP:$AR,3,FALSE),Cuenta,VLOOKUP(C$1,Data!$AP:$AR,2,FALSE))+C810,"")</f>
        <v/>
      </c>
      <c r="D811" s="3" t="str">
        <f>IF(AND($A811&lt;&gt;"",D$1&lt;&gt;""),SUMIFS(VM,Fecha,$A811,Linea,VLOOKUP(D$1,Data!$AP:$AR,3,FALSE),Cuenta,VLOOKUP(D$1,Data!$AP:$AR,2,FALSE))+SUMIFS(FX,Fecha,$A811,Linea,VLOOKUP(D$1,Data!$AP:$AR,3,FALSE),Cuenta,VLOOKUP(D$1,Data!$AP:$AR,2,FALSE))+D810,"")</f>
        <v/>
      </c>
      <c r="E811" s="3" t="str">
        <f>IF(AND($A811&lt;&gt;"",E$1&lt;&gt;""),SUMIFS(VM,Fecha,$A811,Linea,VLOOKUP(E$1,Data!$AP:$AR,3,FALSE),Cuenta,VLOOKUP(E$1,Data!$AP:$AR,2,FALSE))+SUMIFS(FX,Fecha,$A811,Linea,VLOOKUP(E$1,Data!$AP:$AR,3,FALSE),Cuenta,VLOOKUP(E$1,Data!$AP:$AR,2,FALSE))+E810,"")</f>
        <v/>
      </c>
      <c r="F811" s="3" t="str">
        <f>IF(AND($A811&lt;&gt;"",F$1&lt;&gt;""),SUMIFS(VM,Fecha,$A811,Linea,VLOOKUP(F$1,Data!$AP:$AR,3,FALSE),Cuenta,VLOOKUP(F$1,Data!$AP:$AR,2,FALSE))+SUMIFS(FX,Fecha,$A811,Linea,VLOOKUP(F$1,Data!$AP:$AR,3,FALSE),Cuenta,VLOOKUP(F$1,Data!$AP:$AR,2,FALSE))+F810,"")</f>
        <v/>
      </c>
      <c r="G811" s="3" t="str">
        <f>IF(AND($A811&lt;&gt;"",G$1&lt;&gt;""),SUMIFS(VM,Fecha,$A811,Linea,VLOOKUP(G$1,Data!$AP:$AR,3,FALSE),Cuenta,VLOOKUP(G$1,Data!$AP:$AR,2,FALSE))+SUMIFS(FX,Fecha,$A811,Linea,VLOOKUP(G$1,Data!$AP:$AR,3,FALSE),Cuenta,VLOOKUP(G$1,Data!$AP:$AR,2,FALSE))+G810,"")</f>
        <v/>
      </c>
      <c r="H811" s="3" t="str">
        <f>IF(AND($A811&lt;&gt;"",H$1&lt;&gt;""),SUMIFS(VM,Fecha,$A811,Linea,VLOOKUP(H$1,Data!$AP:$AR,3,FALSE),Cuenta,VLOOKUP(H$1,Data!$AP:$AR,2,FALSE))+SUMIFS(FX,Fecha,$A811,Linea,VLOOKUP(H$1,Data!$AP:$AR,3,FALSE),Cuenta,VLOOKUP(H$1,Data!$AP:$AR,2,FALSE))+H810,"")</f>
        <v/>
      </c>
      <c r="I811" s="3" t="str">
        <f>IF(AND($A811&lt;&gt;"",I$1&lt;&gt;""),SUMIFS(VM,Fecha,$A811,Linea,VLOOKUP(I$1,Data!$AP:$AR,3,FALSE),Cuenta,VLOOKUP(I$1,Data!$AP:$AR,2,FALSE))+SUMIFS(FX,Fecha,$A811,Linea,VLOOKUP(I$1,Data!$AP:$AR,3,FALSE),Cuenta,VLOOKUP(I$1,Data!$AP:$AR,2,FALSE))+I810,"")</f>
        <v/>
      </c>
      <c r="J811" s="3" t="str">
        <f>IF(AND($A811&lt;&gt;"",J$1&lt;&gt;""),SUMIFS(VM,Fecha,$A811,Linea,VLOOKUP(J$1,Data!$AP:$AR,3,FALSE),Cuenta,VLOOKUP(J$1,Data!$AP:$AR,2,FALSE))+SUMIFS(FX,Fecha,$A811,Linea,VLOOKUP(J$1,Data!$AP:$AR,3,FALSE),Cuenta,VLOOKUP(J$1,Data!$AP:$AR,2,FALSE))+J810,"")</f>
        <v/>
      </c>
      <c r="K811" s="3" t="str">
        <f>IF(AND($A811&lt;&gt;"",K$1&lt;&gt;""),SUMIFS(VM,Fecha,$A811,Linea,VLOOKUP(K$1,Data!$AP:$AR,3,FALSE),Cuenta,VLOOKUP(K$1,Data!$AP:$AR,2,FALSE))+SUMIFS(FX,Fecha,$A811,Linea,VLOOKUP(K$1,Data!$AP:$AR,3,FALSE),Cuenta,VLOOKUP(K$1,Data!$AP:$AR,2,FALSE))+K810,"")</f>
        <v/>
      </c>
      <c r="L811" s="3" t="str">
        <f>IF(AND($A811&lt;&gt;"",L$1&lt;&gt;""),SUMIFS(VM,Fecha,$A811,Linea,VLOOKUP(L$1,Data!$AP:$AR,3,FALSE),Cuenta,VLOOKUP(L$1,Data!$AP:$AR,2,FALSE))+SUMIFS(FX,Fecha,$A811,Linea,VLOOKUP(L$1,Data!$AP:$AR,3,FALSE),Cuenta,VLOOKUP(L$1,Data!$AP:$AR,2,FALSE))+L810,"")</f>
        <v/>
      </c>
      <c r="M811" s="3" t="str">
        <f>IF(AND($A811&lt;&gt;"",M$1&lt;&gt;""),SUMIFS(VM,Fecha,$A811,Linea,VLOOKUP(M$1,Data!$AP:$AR,3,FALSE),Cuenta,VLOOKUP(M$1,Data!$AP:$AR,2,FALSE))+SUMIFS(FX,Fecha,$A811,Linea,VLOOKUP(M$1,Data!$AP:$AR,3,FALSE),Cuenta,VLOOKUP(M$1,Data!$AP:$AR,2,FALSE))+M810,"")</f>
        <v/>
      </c>
      <c r="N811" s="3" t="str">
        <f>IF(AND($A811&lt;&gt;"",N$1&lt;&gt;""),SUMIFS(VM,Fecha,$A811,Linea,VLOOKUP(N$1,Data!$AP:$AR,3,FALSE),Cuenta,VLOOKUP(N$1,Data!$AP:$AR,2,FALSE))+SUMIFS(FX,Fecha,$A811,Linea,VLOOKUP(N$1,Data!$AP:$AR,3,FALSE),Cuenta,VLOOKUP(N$1,Data!$AP:$AR,2,FALSE))+N810,"")</f>
        <v/>
      </c>
    </row>
    <row r="812" spans="2:14" x14ac:dyDescent="0.25">
      <c r="B812" s="3" t="str">
        <f>IF(AND($A812&lt;&gt;"",B$1&lt;&gt;""),SUMIFS(VM,Fecha,$A812,Linea,VLOOKUP(B$1,Data!$AP:$AR,3,FALSE),Cuenta,VLOOKUP(B$1,Data!$AP:$AR,2,FALSE))+SUMIFS(FX,Fecha,$A812,Linea,VLOOKUP(B$1,Data!$AP:$AR,3,FALSE),Cuenta,VLOOKUP(B$1,Data!$AP:$AR,2,FALSE))+B811,"")</f>
        <v/>
      </c>
      <c r="C812" s="3" t="str">
        <f>IF(AND($A812&lt;&gt;"",C$1&lt;&gt;""),SUMIFS(VM,Fecha,$A812,Linea,VLOOKUP(C$1,Data!$AP:$AR,3,FALSE),Cuenta,VLOOKUP(C$1,Data!$AP:$AR,2,FALSE))+SUMIFS(FX,Fecha,$A812,Linea,VLOOKUP(C$1,Data!$AP:$AR,3,FALSE),Cuenta,VLOOKUP(C$1,Data!$AP:$AR,2,FALSE))+C811,"")</f>
        <v/>
      </c>
      <c r="D812" s="3" t="str">
        <f>IF(AND($A812&lt;&gt;"",D$1&lt;&gt;""),SUMIFS(VM,Fecha,$A812,Linea,VLOOKUP(D$1,Data!$AP:$AR,3,FALSE),Cuenta,VLOOKUP(D$1,Data!$AP:$AR,2,FALSE))+SUMIFS(FX,Fecha,$A812,Linea,VLOOKUP(D$1,Data!$AP:$AR,3,FALSE),Cuenta,VLOOKUP(D$1,Data!$AP:$AR,2,FALSE))+D811,"")</f>
        <v/>
      </c>
      <c r="E812" s="3" t="str">
        <f>IF(AND($A812&lt;&gt;"",E$1&lt;&gt;""),SUMIFS(VM,Fecha,$A812,Linea,VLOOKUP(E$1,Data!$AP:$AR,3,FALSE),Cuenta,VLOOKUP(E$1,Data!$AP:$AR,2,FALSE))+SUMIFS(FX,Fecha,$A812,Linea,VLOOKUP(E$1,Data!$AP:$AR,3,FALSE),Cuenta,VLOOKUP(E$1,Data!$AP:$AR,2,FALSE))+E811,"")</f>
        <v/>
      </c>
      <c r="F812" s="3" t="str">
        <f>IF(AND($A812&lt;&gt;"",F$1&lt;&gt;""),SUMIFS(VM,Fecha,$A812,Linea,VLOOKUP(F$1,Data!$AP:$AR,3,FALSE),Cuenta,VLOOKUP(F$1,Data!$AP:$AR,2,FALSE))+SUMIFS(FX,Fecha,$A812,Linea,VLOOKUP(F$1,Data!$AP:$AR,3,FALSE),Cuenta,VLOOKUP(F$1,Data!$AP:$AR,2,FALSE))+F811,"")</f>
        <v/>
      </c>
      <c r="G812" s="3" t="str">
        <f>IF(AND($A812&lt;&gt;"",G$1&lt;&gt;""),SUMIFS(VM,Fecha,$A812,Linea,VLOOKUP(G$1,Data!$AP:$AR,3,FALSE),Cuenta,VLOOKUP(G$1,Data!$AP:$AR,2,FALSE))+SUMIFS(FX,Fecha,$A812,Linea,VLOOKUP(G$1,Data!$AP:$AR,3,FALSE),Cuenta,VLOOKUP(G$1,Data!$AP:$AR,2,FALSE))+G811,"")</f>
        <v/>
      </c>
      <c r="H812" s="3" t="str">
        <f>IF(AND($A812&lt;&gt;"",H$1&lt;&gt;""),SUMIFS(VM,Fecha,$A812,Linea,VLOOKUP(H$1,Data!$AP:$AR,3,FALSE),Cuenta,VLOOKUP(H$1,Data!$AP:$AR,2,FALSE))+SUMIFS(FX,Fecha,$A812,Linea,VLOOKUP(H$1,Data!$AP:$AR,3,FALSE),Cuenta,VLOOKUP(H$1,Data!$AP:$AR,2,FALSE))+H811,"")</f>
        <v/>
      </c>
      <c r="I812" s="3" t="str">
        <f>IF(AND($A812&lt;&gt;"",I$1&lt;&gt;""),SUMIFS(VM,Fecha,$A812,Linea,VLOOKUP(I$1,Data!$AP:$AR,3,FALSE),Cuenta,VLOOKUP(I$1,Data!$AP:$AR,2,FALSE))+SUMIFS(FX,Fecha,$A812,Linea,VLOOKUP(I$1,Data!$AP:$AR,3,FALSE),Cuenta,VLOOKUP(I$1,Data!$AP:$AR,2,FALSE))+I811,"")</f>
        <v/>
      </c>
      <c r="J812" s="3" t="str">
        <f>IF(AND($A812&lt;&gt;"",J$1&lt;&gt;""),SUMIFS(VM,Fecha,$A812,Linea,VLOOKUP(J$1,Data!$AP:$AR,3,FALSE),Cuenta,VLOOKUP(J$1,Data!$AP:$AR,2,FALSE))+SUMIFS(FX,Fecha,$A812,Linea,VLOOKUP(J$1,Data!$AP:$AR,3,FALSE),Cuenta,VLOOKUP(J$1,Data!$AP:$AR,2,FALSE))+J811,"")</f>
        <v/>
      </c>
      <c r="K812" s="3" t="str">
        <f>IF(AND($A812&lt;&gt;"",K$1&lt;&gt;""),SUMIFS(VM,Fecha,$A812,Linea,VLOOKUP(K$1,Data!$AP:$AR,3,FALSE),Cuenta,VLOOKUP(K$1,Data!$AP:$AR,2,FALSE))+SUMIFS(FX,Fecha,$A812,Linea,VLOOKUP(K$1,Data!$AP:$AR,3,FALSE),Cuenta,VLOOKUP(K$1,Data!$AP:$AR,2,FALSE))+K811,"")</f>
        <v/>
      </c>
      <c r="L812" s="3" t="str">
        <f>IF(AND($A812&lt;&gt;"",L$1&lt;&gt;""),SUMIFS(VM,Fecha,$A812,Linea,VLOOKUP(L$1,Data!$AP:$AR,3,FALSE),Cuenta,VLOOKUP(L$1,Data!$AP:$AR,2,FALSE))+SUMIFS(FX,Fecha,$A812,Linea,VLOOKUP(L$1,Data!$AP:$AR,3,FALSE),Cuenta,VLOOKUP(L$1,Data!$AP:$AR,2,FALSE))+L811,"")</f>
        <v/>
      </c>
      <c r="M812" s="3" t="str">
        <f>IF(AND($A812&lt;&gt;"",M$1&lt;&gt;""),SUMIFS(VM,Fecha,$A812,Linea,VLOOKUP(M$1,Data!$AP:$AR,3,FALSE),Cuenta,VLOOKUP(M$1,Data!$AP:$AR,2,FALSE))+SUMIFS(FX,Fecha,$A812,Linea,VLOOKUP(M$1,Data!$AP:$AR,3,FALSE),Cuenta,VLOOKUP(M$1,Data!$AP:$AR,2,FALSE))+M811,"")</f>
        <v/>
      </c>
      <c r="N812" s="3" t="str">
        <f>IF(AND($A812&lt;&gt;"",N$1&lt;&gt;""),SUMIFS(VM,Fecha,$A812,Linea,VLOOKUP(N$1,Data!$AP:$AR,3,FALSE),Cuenta,VLOOKUP(N$1,Data!$AP:$AR,2,FALSE))+SUMIFS(FX,Fecha,$A812,Linea,VLOOKUP(N$1,Data!$AP:$AR,3,FALSE),Cuenta,VLOOKUP(N$1,Data!$AP:$AR,2,FALSE))+N811,"")</f>
        <v/>
      </c>
    </row>
    <row r="813" spans="2:14" x14ac:dyDescent="0.25">
      <c r="B813" s="3" t="str">
        <f>IF(AND($A813&lt;&gt;"",B$1&lt;&gt;""),SUMIFS(VM,Fecha,$A813,Linea,VLOOKUP(B$1,Data!$AP:$AR,3,FALSE),Cuenta,VLOOKUP(B$1,Data!$AP:$AR,2,FALSE))+SUMIFS(FX,Fecha,$A813,Linea,VLOOKUP(B$1,Data!$AP:$AR,3,FALSE),Cuenta,VLOOKUP(B$1,Data!$AP:$AR,2,FALSE))+B812,"")</f>
        <v/>
      </c>
      <c r="C813" s="3" t="str">
        <f>IF(AND($A813&lt;&gt;"",C$1&lt;&gt;""),SUMIFS(VM,Fecha,$A813,Linea,VLOOKUP(C$1,Data!$AP:$AR,3,FALSE),Cuenta,VLOOKUP(C$1,Data!$AP:$AR,2,FALSE))+SUMIFS(FX,Fecha,$A813,Linea,VLOOKUP(C$1,Data!$AP:$AR,3,FALSE),Cuenta,VLOOKUP(C$1,Data!$AP:$AR,2,FALSE))+C812,"")</f>
        <v/>
      </c>
      <c r="D813" s="3" t="str">
        <f>IF(AND($A813&lt;&gt;"",D$1&lt;&gt;""),SUMIFS(VM,Fecha,$A813,Linea,VLOOKUP(D$1,Data!$AP:$AR,3,FALSE),Cuenta,VLOOKUP(D$1,Data!$AP:$AR,2,FALSE))+SUMIFS(FX,Fecha,$A813,Linea,VLOOKUP(D$1,Data!$AP:$AR,3,FALSE),Cuenta,VLOOKUP(D$1,Data!$AP:$AR,2,FALSE))+D812,"")</f>
        <v/>
      </c>
      <c r="E813" s="3" t="str">
        <f>IF(AND($A813&lt;&gt;"",E$1&lt;&gt;""),SUMIFS(VM,Fecha,$A813,Linea,VLOOKUP(E$1,Data!$AP:$AR,3,FALSE),Cuenta,VLOOKUP(E$1,Data!$AP:$AR,2,FALSE))+SUMIFS(FX,Fecha,$A813,Linea,VLOOKUP(E$1,Data!$AP:$AR,3,FALSE),Cuenta,VLOOKUP(E$1,Data!$AP:$AR,2,FALSE))+E812,"")</f>
        <v/>
      </c>
      <c r="F813" s="3" t="str">
        <f>IF(AND($A813&lt;&gt;"",F$1&lt;&gt;""),SUMIFS(VM,Fecha,$A813,Linea,VLOOKUP(F$1,Data!$AP:$AR,3,FALSE),Cuenta,VLOOKUP(F$1,Data!$AP:$AR,2,FALSE))+SUMIFS(FX,Fecha,$A813,Linea,VLOOKUP(F$1,Data!$AP:$AR,3,FALSE),Cuenta,VLOOKUP(F$1,Data!$AP:$AR,2,FALSE))+F812,"")</f>
        <v/>
      </c>
      <c r="G813" s="3" t="str">
        <f>IF(AND($A813&lt;&gt;"",G$1&lt;&gt;""),SUMIFS(VM,Fecha,$A813,Linea,VLOOKUP(G$1,Data!$AP:$AR,3,FALSE),Cuenta,VLOOKUP(G$1,Data!$AP:$AR,2,FALSE))+SUMIFS(FX,Fecha,$A813,Linea,VLOOKUP(G$1,Data!$AP:$AR,3,FALSE),Cuenta,VLOOKUP(G$1,Data!$AP:$AR,2,FALSE))+G812,"")</f>
        <v/>
      </c>
      <c r="H813" s="3" t="str">
        <f>IF(AND($A813&lt;&gt;"",H$1&lt;&gt;""),SUMIFS(VM,Fecha,$A813,Linea,VLOOKUP(H$1,Data!$AP:$AR,3,FALSE),Cuenta,VLOOKUP(H$1,Data!$AP:$AR,2,FALSE))+SUMIFS(FX,Fecha,$A813,Linea,VLOOKUP(H$1,Data!$AP:$AR,3,FALSE),Cuenta,VLOOKUP(H$1,Data!$AP:$AR,2,FALSE))+H812,"")</f>
        <v/>
      </c>
      <c r="I813" s="3" t="str">
        <f>IF(AND($A813&lt;&gt;"",I$1&lt;&gt;""),SUMIFS(VM,Fecha,$A813,Linea,VLOOKUP(I$1,Data!$AP:$AR,3,FALSE),Cuenta,VLOOKUP(I$1,Data!$AP:$AR,2,FALSE))+SUMIFS(FX,Fecha,$A813,Linea,VLOOKUP(I$1,Data!$AP:$AR,3,FALSE),Cuenta,VLOOKUP(I$1,Data!$AP:$AR,2,FALSE))+I812,"")</f>
        <v/>
      </c>
      <c r="J813" s="3" t="str">
        <f>IF(AND($A813&lt;&gt;"",J$1&lt;&gt;""),SUMIFS(VM,Fecha,$A813,Linea,VLOOKUP(J$1,Data!$AP:$AR,3,FALSE),Cuenta,VLOOKUP(J$1,Data!$AP:$AR,2,FALSE))+SUMIFS(FX,Fecha,$A813,Linea,VLOOKUP(J$1,Data!$AP:$AR,3,FALSE),Cuenta,VLOOKUP(J$1,Data!$AP:$AR,2,FALSE))+J812,"")</f>
        <v/>
      </c>
      <c r="K813" s="3" t="str">
        <f>IF(AND($A813&lt;&gt;"",K$1&lt;&gt;""),SUMIFS(VM,Fecha,$A813,Linea,VLOOKUP(K$1,Data!$AP:$AR,3,FALSE),Cuenta,VLOOKUP(K$1,Data!$AP:$AR,2,FALSE))+SUMIFS(FX,Fecha,$A813,Linea,VLOOKUP(K$1,Data!$AP:$AR,3,FALSE),Cuenta,VLOOKUP(K$1,Data!$AP:$AR,2,FALSE))+K812,"")</f>
        <v/>
      </c>
      <c r="L813" s="3" t="str">
        <f>IF(AND($A813&lt;&gt;"",L$1&lt;&gt;""),SUMIFS(VM,Fecha,$A813,Linea,VLOOKUP(L$1,Data!$AP:$AR,3,FALSE),Cuenta,VLOOKUP(L$1,Data!$AP:$AR,2,FALSE))+SUMIFS(FX,Fecha,$A813,Linea,VLOOKUP(L$1,Data!$AP:$AR,3,FALSE),Cuenta,VLOOKUP(L$1,Data!$AP:$AR,2,FALSE))+L812,"")</f>
        <v/>
      </c>
      <c r="M813" s="3" t="str">
        <f>IF(AND($A813&lt;&gt;"",M$1&lt;&gt;""),SUMIFS(VM,Fecha,$A813,Linea,VLOOKUP(M$1,Data!$AP:$AR,3,FALSE),Cuenta,VLOOKUP(M$1,Data!$AP:$AR,2,FALSE))+SUMIFS(FX,Fecha,$A813,Linea,VLOOKUP(M$1,Data!$AP:$AR,3,FALSE),Cuenta,VLOOKUP(M$1,Data!$AP:$AR,2,FALSE))+M812,"")</f>
        <v/>
      </c>
      <c r="N813" s="3" t="str">
        <f>IF(AND($A813&lt;&gt;"",N$1&lt;&gt;""),SUMIFS(VM,Fecha,$A813,Linea,VLOOKUP(N$1,Data!$AP:$AR,3,FALSE),Cuenta,VLOOKUP(N$1,Data!$AP:$AR,2,FALSE))+SUMIFS(FX,Fecha,$A813,Linea,VLOOKUP(N$1,Data!$AP:$AR,3,FALSE),Cuenta,VLOOKUP(N$1,Data!$AP:$AR,2,FALSE))+N812,"")</f>
        <v/>
      </c>
    </row>
    <row r="814" spans="2:14" x14ac:dyDescent="0.25">
      <c r="B814" s="3" t="str">
        <f>IF(AND($A814&lt;&gt;"",B$1&lt;&gt;""),SUMIFS(VM,Fecha,$A814,Linea,VLOOKUP(B$1,Data!$AP:$AR,3,FALSE),Cuenta,VLOOKUP(B$1,Data!$AP:$AR,2,FALSE))+SUMIFS(FX,Fecha,$A814,Linea,VLOOKUP(B$1,Data!$AP:$AR,3,FALSE),Cuenta,VLOOKUP(B$1,Data!$AP:$AR,2,FALSE))+B813,"")</f>
        <v/>
      </c>
      <c r="C814" s="3" t="str">
        <f>IF(AND($A814&lt;&gt;"",C$1&lt;&gt;""),SUMIFS(VM,Fecha,$A814,Linea,VLOOKUP(C$1,Data!$AP:$AR,3,FALSE),Cuenta,VLOOKUP(C$1,Data!$AP:$AR,2,FALSE))+SUMIFS(FX,Fecha,$A814,Linea,VLOOKUP(C$1,Data!$AP:$AR,3,FALSE),Cuenta,VLOOKUP(C$1,Data!$AP:$AR,2,FALSE))+C813,"")</f>
        <v/>
      </c>
      <c r="D814" s="3" t="str">
        <f>IF(AND($A814&lt;&gt;"",D$1&lt;&gt;""),SUMIFS(VM,Fecha,$A814,Linea,VLOOKUP(D$1,Data!$AP:$AR,3,FALSE),Cuenta,VLOOKUP(D$1,Data!$AP:$AR,2,FALSE))+SUMIFS(FX,Fecha,$A814,Linea,VLOOKUP(D$1,Data!$AP:$AR,3,FALSE),Cuenta,VLOOKUP(D$1,Data!$AP:$AR,2,FALSE))+D813,"")</f>
        <v/>
      </c>
      <c r="E814" s="3" t="str">
        <f>IF(AND($A814&lt;&gt;"",E$1&lt;&gt;""),SUMIFS(VM,Fecha,$A814,Linea,VLOOKUP(E$1,Data!$AP:$AR,3,FALSE),Cuenta,VLOOKUP(E$1,Data!$AP:$AR,2,FALSE))+SUMIFS(FX,Fecha,$A814,Linea,VLOOKUP(E$1,Data!$AP:$AR,3,FALSE),Cuenta,VLOOKUP(E$1,Data!$AP:$AR,2,FALSE))+E813,"")</f>
        <v/>
      </c>
      <c r="F814" s="3" t="str">
        <f>IF(AND($A814&lt;&gt;"",F$1&lt;&gt;""),SUMIFS(VM,Fecha,$A814,Linea,VLOOKUP(F$1,Data!$AP:$AR,3,FALSE),Cuenta,VLOOKUP(F$1,Data!$AP:$AR,2,FALSE))+SUMIFS(FX,Fecha,$A814,Linea,VLOOKUP(F$1,Data!$AP:$AR,3,FALSE),Cuenta,VLOOKUP(F$1,Data!$AP:$AR,2,FALSE))+F813,"")</f>
        <v/>
      </c>
      <c r="G814" s="3" t="str">
        <f>IF(AND($A814&lt;&gt;"",G$1&lt;&gt;""),SUMIFS(VM,Fecha,$A814,Linea,VLOOKUP(G$1,Data!$AP:$AR,3,FALSE),Cuenta,VLOOKUP(G$1,Data!$AP:$AR,2,FALSE))+SUMIFS(FX,Fecha,$A814,Linea,VLOOKUP(G$1,Data!$AP:$AR,3,FALSE),Cuenta,VLOOKUP(G$1,Data!$AP:$AR,2,FALSE))+G813,"")</f>
        <v/>
      </c>
      <c r="H814" s="3" t="str">
        <f>IF(AND($A814&lt;&gt;"",H$1&lt;&gt;""),SUMIFS(VM,Fecha,$A814,Linea,VLOOKUP(H$1,Data!$AP:$AR,3,FALSE),Cuenta,VLOOKUP(H$1,Data!$AP:$AR,2,FALSE))+SUMIFS(FX,Fecha,$A814,Linea,VLOOKUP(H$1,Data!$AP:$AR,3,FALSE),Cuenta,VLOOKUP(H$1,Data!$AP:$AR,2,FALSE))+H813,"")</f>
        <v/>
      </c>
      <c r="I814" s="3" t="str">
        <f>IF(AND($A814&lt;&gt;"",I$1&lt;&gt;""),SUMIFS(VM,Fecha,$A814,Linea,VLOOKUP(I$1,Data!$AP:$AR,3,FALSE),Cuenta,VLOOKUP(I$1,Data!$AP:$AR,2,FALSE))+SUMIFS(FX,Fecha,$A814,Linea,VLOOKUP(I$1,Data!$AP:$AR,3,FALSE),Cuenta,VLOOKUP(I$1,Data!$AP:$AR,2,FALSE))+I813,"")</f>
        <v/>
      </c>
      <c r="J814" s="3" t="str">
        <f>IF(AND($A814&lt;&gt;"",J$1&lt;&gt;""),SUMIFS(VM,Fecha,$A814,Linea,VLOOKUP(J$1,Data!$AP:$AR,3,FALSE),Cuenta,VLOOKUP(J$1,Data!$AP:$AR,2,FALSE))+SUMIFS(FX,Fecha,$A814,Linea,VLOOKUP(J$1,Data!$AP:$AR,3,FALSE),Cuenta,VLOOKUP(J$1,Data!$AP:$AR,2,FALSE))+J813,"")</f>
        <v/>
      </c>
      <c r="K814" s="3" t="str">
        <f>IF(AND($A814&lt;&gt;"",K$1&lt;&gt;""),SUMIFS(VM,Fecha,$A814,Linea,VLOOKUP(K$1,Data!$AP:$AR,3,FALSE),Cuenta,VLOOKUP(K$1,Data!$AP:$AR,2,FALSE))+SUMIFS(FX,Fecha,$A814,Linea,VLOOKUP(K$1,Data!$AP:$AR,3,FALSE),Cuenta,VLOOKUP(K$1,Data!$AP:$AR,2,FALSE))+K813,"")</f>
        <v/>
      </c>
      <c r="L814" s="3" t="str">
        <f>IF(AND($A814&lt;&gt;"",L$1&lt;&gt;""),SUMIFS(VM,Fecha,$A814,Linea,VLOOKUP(L$1,Data!$AP:$AR,3,FALSE),Cuenta,VLOOKUP(L$1,Data!$AP:$AR,2,FALSE))+SUMIFS(FX,Fecha,$A814,Linea,VLOOKUP(L$1,Data!$AP:$AR,3,FALSE),Cuenta,VLOOKUP(L$1,Data!$AP:$AR,2,FALSE))+L813,"")</f>
        <v/>
      </c>
      <c r="M814" s="3" t="str">
        <f>IF(AND($A814&lt;&gt;"",M$1&lt;&gt;""),SUMIFS(VM,Fecha,$A814,Linea,VLOOKUP(M$1,Data!$AP:$AR,3,FALSE),Cuenta,VLOOKUP(M$1,Data!$AP:$AR,2,FALSE))+SUMIFS(FX,Fecha,$A814,Linea,VLOOKUP(M$1,Data!$AP:$AR,3,FALSE),Cuenta,VLOOKUP(M$1,Data!$AP:$AR,2,FALSE))+M813,"")</f>
        <v/>
      </c>
      <c r="N814" s="3" t="str">
        <f>IF(AND($A814&lt;&gt;"",N$1&lt;&gt;""),SUMIFS(VM,Fecha,$A814,Linea,VLOOKUP(N$1,Data!$AP:$AR,3,FALSE),Cuenta,VLOOKUP(N$1,Data!$AP:$AR,2,FALSE))+SUMIFS(FX,Fecha,$A814,Linea,VLOOKUP(N$1,Data!$AP:$AR,3,FALSE),Cuenta,VLOOKUP(N$1,Data!$AP:$AR,2,FALSE))+N813,"")</f>
        <v/>
      </c>
    </row>
    <row r="815" spans="2:14" x14ac:dyDescent="0.25">
      <c r="B815" s="3" t="str">
        <f>IF(AND($A815&lt;&gt;"",B$1&lt;&gt;""),SUMIFS(VM,Fecha,$A815,Linea,VLOOKUP(B$1,Data!$AP:$AR,3,FALSE),Cuenta,VLOOKUP(B$1,Data!$AP:$AR,2,FALSE))+SUMIFS(FX,Fecha,$A815,Linea,VLOOKUP(B$1,Data!$AP:$AR,3,FALSE),Cuenta,VLOOKUP(B$1,Data!$AP:$AR,2,FALSE))+B814,"")</f>
        <v/>
      </c>
      <c r="C815" s="3" t="str">
        <f>IF(AND($A815&lt;&gt;"",C$1&lt;&gt;""),SUMIFS(VM,Fecha,$A815,Linea,VLOOKUP(C$1,Data!$AP:$AR,3,FALSE),Cuenta,VLOOKUP(C$1,Data!$AP:$AR,2,FALSE))+SUMIFS(FX,Fecha,$A815,Linea,VLOOKUP(C$1,Data!$AP:$AR,3,FALSE),Cuenta,VLOOKUP(C$1,Data!$AP:$AR,2,FALSE))+C814,"")</f>
        <v/>
      </c>
      <c r="D815" s="3" t="str">
        <f>IF(AND($A815&lt;&gt;"",D$1&lt;&gt;""),SUMIFS(VM,Fecha,$A815,Linea,VLOOKUP(D$1,Data!$AP:$AR,3,FALSE),Cuenta,VLOOKUP(D$1,Data!$AP:$AR,2,FALSE))+SUMIFS(FX,Fecha,$A815,Linea,VLOOKUP(D$1,Data!$AP:$AR,3,FALSE),Cuenta,VLOOKUP(D$1,Data!$AP:$AR,2,FALSE))+D814,"")</f>
        <v/>
      </c>
      <c r="E815" s="3" t="str">
        <f>IF(AND($A815&lt;&gt;"",E$1&lt;&gt;""),SUMIFS(VM,Fecha,$A815,Linea,VLOOKUP(E$1,Data!$AP:$AR,3,FALSE),Cuenta,VLOOKUP(E$1,Data!$AP:$AR,2,FALSE))+SUMIFS(FX,Fecha,$A815,Linea,VLOOKUP(E$1,Data!$AP:$AR,3,FALSE),Cuenta,VLOOKUP(E$1,Data!$AP:$AR,2,FALSE))+E814,"")</f>
        <v/>
      </c>
      <c r="F815" s="3" t="str">
        <f>IF(AND($A815&lt;&gt;"",F$1&lt;&gt;""),SUMIFS(VM,Fecha,$A815,Linea,VLOOKUP(F$1,Data!$AP:$AR,3,FALSE),Cuenta,VLOOKUP(F$1,Data!$AP:$AR,2,FALSE))+SUMIFS(FX,Fecha,$A815,Linea,VLOOKUP(F$1,Data!$AP:$AR,3,FALSE),Cuenta,VLOOKUP(F$1,Data!$AP:$AR,2,FALSE))+F814,"")</f>
        <v/>
      </c>
      <c r="G815" s="3" t="str">
        <f>IF(AND($A815&lt;&gt;"",G$1&lt;&gt;""),SUMIFS(VM,Fecha,$A815,Linea,VLOOKUP(G$1,Data!$AP:$AR,3,FALSE),Cuenta,VLOOKUP(G$1,Data!$AP:$AR,2,FALSE))+SUMIFS(FX,Fecha,$A815,Linea,VLOOKUP(G$1,Data!$AP:$AR,3,FALSE),Cuenta,VLOOKUP(G$1,Data!$AP:$AR,2,FALSE))+G814,"")</f>
        <v/>
      </c>
      <c r="H815" s="3" t="str">
        <f>IF(AND($A815&lt;&gt;"",H$1&lt;&gt;""),SUMIFS(VM,Fecha,$A815,Linea,VLOOKUP(H$1,Data!$AP:$AR,3,FALSE),Cuenta,VLOOKUP(H$1,Data!$AP:$AR,2,FALSE))+SUMIFS(FX,Fecha,$A815,Linea,VLOOKUP(H$1,Data!$AP:$AR,3,FALSE),Cuenta,VLOOKUP(H$1,Data!$AP:$AR,2,FALSE))+H814,"")</f>
        <v/>
      </c>
      <c r="I815" s="3" t="str">
        <f>IF(AND($A815&lt;&gt;"",I$1&lt;&gt;""),SUMIFS(VM,Fecha,$A815,Linea,VLOOKUP(I$1,Data!$AP:$AR,3,FALSE),Cuenta,VLOOKUP(I$1,Data!$AP:$AR,2,FALSE))+SUMIFS(FX,Fecha,$A815,Linea,VLOOKUP(I$1,Data!$AP:$AR,3,FALSE),Cuenta,VLOOKUP(I$1,Data!$AP:$AR,2,FALSE))+I814,"")</f>
        <v/>
      </c>
      <c r="J815" s="3" t="str">
        <f>IF(AND($A815&lt;&gt;"",J$1&lt;&gt;""),SUMIFS(VM,Fecha,$A815,Linea,VLOOKUP(J$1,Data!$AP:$AR,3,FALSE),Cuenta,VLOOKUP(J$1,Data!$AP:$AR,2,FALSE))+SUMIFS(FX,Fecha,$A815,Linea,VLOOKUP(J$1,Data!$AP:$AR,3,FALSE),Cuenta,VLOOKUP(J$1,Data!$AP:$AR,2,FALSE))+J814,"")</f>
        <v/>
      </c>
      <c r="K815" s="3" t="str">
        <f>IF(AND($A815&lt;&gt;"",K$1&lt;&gt;""),SUMIFS(VM,Fecha,$A815,Linea,VLOOKUP(K$1,Data!$AP:$AR,3,FALSE),Cuenta,VLOOKUP(K$1,Data!$AP:$AR,2,FALSE))+SUMIFS(FX,Fecha,$A815,Linea,VLOOKUP(K$1,Data!$AP:$AR,3,FALSE),Cuenta,VLOOKUP(K$1,Data!$AP:$AR,2,FALSE))+K814,"")</f>
        <v/>
      </c>
      <c r="L815" s="3" t="str">
        <f>IF(AND($A815&lt;&gt;"",L$1&lt;&gt;""),SUMIFS(VM,Fecha,$A815,Linea,VLOOKUP(L$1,Data!$AP:$AR,3,FALSE),Cuenta,VLOOKUP(L$1,Data!$AP:$AR,2,FALSE))+SUMIFS(FX,Fecha,$A815,Linea,VLOOKUP(L$1,Data!$AP:$AR,3,FALSE),Cuenta,VLOOKUP(L$1,Data!$AP:$AR,2,FALSE))+L814,"")</f>
        <v/>
      </c>
      <c r="M815" s="3" t="str">
        <f>IF(AND($A815&lt;&gt;"",M$1&lt;&gt;""),SUMIFS(VM,Fecha,$A815,Linea,VLOOKUP(M$1,Data!$AP:$AR,3,FALSE),Cuenta,VLOOKUP(M$1,Data!$AP:$AR,2,FALSE))+SUMIFS(FX,Fecha,$A815,Linea,VLOOKUP(M$1,Data!$AP:$AR,3,FALSE),Cuenta,VLOOKUP(M$1,Data!$AP:$AR,2,FALSE))+M814,"")</f>
        <v/>
      </c>
      <c r="N815" s="3" t="str">
        <f>IF(AND($A815&lt;&gt;"",N$1&lt;&gt;""),SUMIFS(VM,Fecha,$A815,Linea,VLOOKUP(N$1,Data!$AP:$AR,3,FALSE),Cuenta,VLOOKUP(N$1,Data!$AP:$AR,2,FALSE))+SUMIFS(FX,Fecha,$A815,Linea,VLOOKUP(N$1,Data!$AP:$AR,3,FALSE),Cuenta,VLOOKUP(N$1,Data!$AP:$AR,2,FALSE))+N814,"")</f>
        <v/>
      </c>
    </row>
    <row r="816" spans="2:14" x14ac:dyDescent="0.25">
      <c r="B816" s="3" t="str">
        <f>IF(AND($A816&lt;&gt;"",B$1&lt;&gt;""),SUMIFS(VM,Fecha,$A816,Linea,VLOOKUP(B$1,Data!$AP:$AR,3,FALSE),Cuenta,VLOOKUP(B$1,Data!$AP:$AR,2,FALSE))+SUMIFS(FX,Fecha,$A816,Linea,VLOOKUP(B$1,Data!$AP:$AR,3,FALSE),Cuenta,VLOOKUP(B$1,Data!$AP:$AR,2,FALSE))+B815,"")</f>
        <v/>
      </c>
      <c r="C816" s="3" t="str">
        <f>IF(AND($A816&lt;&gt;"",C$1&lt;&gt;""),SUMIFS(VM,Fecha,$A816,Linea,VLOOKUP(C$1,Data!$AP:$AR,3,FALSE),Cuenta,VLOOKUP(C$1,Data!$AP:$AR,2,FALSE))+SUMIFS(FX,Fecha,$A816,Linea,VLOOKUP(C$1,Data!$AP:$AR,3,FALSE),Cuenta,VLOOKUP(C$1,Data!$AP:$AR,2,FALSE))+C815,"")</f>
        <v/>
      </c>
      <c r="D816" s="3" t="str">
        <f>IF(AND($A816&lt;&gt;"",D$1&lt;&gt;""),SUMIFS(VM,Fecha,$A816,Linea,VLOOKUP(D$1,Data!$AP:$AR,3,FALSE),Cuenta,VLOOKUP(D$1,Data!$AP:$AR,2,FALSE))+SUMIFS(FX,Fecha,$A816,Linea,VLOOKUP(D$1,Data!$AP:$AR,3,FALSE),Cuenta,VLOOKUP(D$1,Data!$AP:$AR,2,FALSE))+D815,"")</f>
        <v/>
      </c>
      <c r="E816" s="3" t="str">
        <f>IF(AND($A816&lt;&gt;"",E$1&lt;&gt;""),SUMIFS(VM,Fecha,$A816,Linea,VLOOKUP(E$1,Data!$AP:$AR,3,FALSE),Cuenta,VLOOKUP(E$1,Data!$AP:$AR,2,FALSE))+SUMIFS(FX,Fecha,$A816,Linea,VLOOKUP(E$1,Data!$AP:$AR,3,FALSE),Cuenta,VLOOKUP(E$1,Data!$AP:$AR,2,FALSE))+E815,"")</f>
        <v/>
      </c>
      <c r="F816" s="3" t="str">
        <f>IF(AND($A816&lt;&gt;"",F$1&lt;&gt;""),SUMIFS(VM,Fecha,$A816,Linea,VLOOKUP(F$1,Data!$AP:$AR,3,FALSE),Cuenta,VLOOKUP(F$1,Data!$AP:$AR,2,FALSE))+SUMIFS(FX,Fecha,$A816,Linea,VLOOKUP(F$1,Data!$AP:$AR,3,FALSE),Cuenta,VLOOKUP(F$1,Data!$AP:$AR,2,FALSE))+F815,"")</f>
        <v/>
      </c>
      <c r="G816" s="3" t="str">
        <f>IF(AND($A816&lt;&gt;"",G$1&lt;&gt;""),SUMIFS(VM,Fecha,$A816,Linea,VLOOKUP(G$1,Data!$AP:$AR,3,FALSE),Cuenta,VLOOKUP(G$1,Data!$AP:$AR,2,FALSE))+SUMIFS(FX,Fecha,$A816,Linea,VLOOKUP(G$1,Data!$AP:$AR,3,FALSE),Cuenta,VLOOKUP(G$1,Data!$AP:$AR,2,FALSE))+G815,"")</f>
        <v/>
      </c>
      <c r="H816" s="3" t="str">
        <f>IF(AND($A816&lt;&gt;"",H$1&lt;&gt;""),SUMIFS(VM,Fecha,$A816,Linea,VLOOKUP(H$1,Data!$AP:$AR,3,FALSE),Cuenta,VLOOKUP(H$1,Data!$AP:$AR,2,FALSE))+SUMIFS(FX,Fecha,$A816,Linea,VLOOKUP(H$1,Data!$AP:$AR,3,FALSE),Cuenta,VLOOKUP(H$1,Data!$AP:$AR,2,FALSE))+H815,"")</f>
        <v/>
      </c>
      <c r="I816" s="3" t="str">
        <f>IF(AND($A816&lt;&gt;"",I$1&lt;&gt;""),SUMIFS(VM,Fecha,$A816,Linea,VLOOKUP(I$1,Data!$AP:$AR,3,FALSE),Cuenta,VLOOKUP(I$1,Data!$AP:$AR,2,FALSE))+SUMIFS(FX,Fecha,$A816,Linea,VLOOKUP(I$1,Data!$AP:$AR,3,FALSE),Cuenta,VLOOKUP(I$1,Data!$AP:$AR,2,FALSE))+I815,"")</f>
        <v/>
      </c>
      <c r="J816" s="3" t="str">
        <f>IF(AND($A816&lt;&gt;"",J$1&lt;&gt;""),SUMIFS(VM,Fecha,$A816,Linea,VLOOKUP(J$1,Data!$AP:$AR,3,FALSE),Cuenta,VLOOKUP(J$1,Data!$AP:$AR,2,FALSE))+SUMIFS(FX,Fecha,$A816,Linea,VLOOKUP(J$1,Data!$AP:$AR,3,FALSE),Cuenta,VLOOKUP(J$1,Data!$AP:$AR,2,FALSE))+J815,"")</f>
        <v/>
      </c>
      <c r="K816" s="3" t="str">
        <f>IF(AND($A816&lt;&gt;"",K$1&lt;&gt;""),SUMIFS(VM,Fecha,$A816,Linea,VLOOKUP(K$1,Data!$AP:$AR,3,FALSE),Cuenta,VLOOKUP(K$1,Data!$AP:$AR,2,FALSE))+SUMIFS(FX,Fecha,$A816,Linea,VLOOKUP(K$1,Data!$AP:$AR,3,FALSE),Cuenta,VLOOKUP(K$1,Data!$AP:$AR,2,FALSE))+K815,"")</f>
        <v/>
      </c>
      <c r="L816" s="3" t="str">
        <f>IF(AND($A816&lt;&gt;"",L$1&lt;&gt;""),SUMIFS(VM,Fecha,$A816,Linea,VLOOKUP(L$1,Data!$AP:$AR,3,FALSE),Cuenta,VLOOKUP(L$1,Data!$AP:$AR,2,FALSE))+SUMIFS(FX,Fecha,$A816,Linea,VLOOKUP(L$1,Data!$AP:$AR,3,FALSE),Cuenta,VLOOKUP(L$1,Data!$AP:$AR,2,FALSE))+L815,"")</f>
        <v/>
      </c>
      <c r="M816" s="3" t="str">
        <f>IF(AND($A816&lt;&gt;"",M$1&lt;&gt;""),SUMIFS(VM,Fecha,$A816,Linea,VLOOKUP(M$1,Data!$AP:$AR,3,FALSE),Cuenta,VLOOKUP(M$1,Data!$AP:$AR,2,FALSE))+SUMIFS(FX,Fecha,$A816,Linea,VLOOKUP(M$1,Data!$AP:$AR,3,FALSE),Cuenta,VLOOKUP(M$1,Data!$AP:$AR,2,FALSE))+M815,"")</f>
        <v/>
      </c>
      <c r="N816" s="3" t="str">
        <f>IF(AND($A816&lt;&gt;"",N$1&lt;&gt;""),SUMIFS(VM,Fecha,$A816,Linea,VLOOKUP(N$1,Data!$AP:$AR,3,FALSE),Cuenta,VLOOKUP(N$1,Data!$AP:$AR,2,FALSE))+SUMIFS(FX,Fecha,$A816,Linea,VLOOKUP(N$1,Data!$AP:$AR,3,FALSE),Cuenta,VLOOKUP(N$1,Data!$AP:$AR,2,FALSE))+N815,"")</f>
        <v/>
      </c>
    </row>
    <row r="817" spans="2:14" x14ac:dyDescent="0.25">
      <c r="B817" s="3" t="str">
        <f>IF(AND($A817&lt;&gt;"",B$1&lt;&gt;""),SUMIFS(VM,Fecha,$A817,Linea,VLOOKUP(B$1,Data!$AP:$AR,3,FALSE),Cuenta,VLOOKUP(B$1,Data!$AP:$AR,2,FALSE))+SUMIFS(FX,Fecha,$A817,Linea,VLOOKUP(B$1,Data!$AP:$AR,3,FALSE),Cuenta,VLOOKUP(B$1,Data!$AP:$AR,2,FALSE))+B816,"")</f>
        <v/>
      </c>
      <c r="C817" s="3" t="str">
        <f>IF(AND($A817&lt;&gt;"",C$1&lt;&gt;""),SUMIFS(VM,Fecha,$A817,Linea,VLOOKUP(C$1,Data!$AP:$AR,3,FALSE),Cuenta,VLOOKUP(C$1,Data!$AP:$AR,2,FALSE))+SUMIFS(FX,Fecha,$A817,Linea,VLOOKUP(C$1,Data!$AP:$AR,3,FALSE),Cuenta,VLOOKUP(C$1,Data!$AP:$AR,2,FALSE))+C816,"")</f>
        <v/>
      </c>
      <c r="D817" s="3" t="str">
        <f>IF(AND($A817&lt;&gt;"",D$1&lt;&gt;""),SUMIFS(VM,Fecha,$A817,Linea,VLOOKUP(D$1,Data!$AP:$AR,3,FALSE),Cuenta,VLOOKUP(D$1,Data!$AP:$AR,2,FALSE))+SUMIFS(FX,Fecha,$A817,Linea,VLOOKUP(D$1,Data!$AP:$AR,3,FALSE),Cuenta,VLOOKUP(D$1,Data!$AP:$AR,2,FALSE))+D816,"")</f>
        <v/>
      </c>
      <c r="E817" s="3" t="str">
        <f>IF(AND($A817&lt;&gt;"",E$1&lt;&gt;""),SUMIFS(VM,Fecha,$A817,Linea,VLOOKUP(E$1,Data!$AP:$AR,3,FALSE),Cuenta,VLOOKUP(E$1,Data!$AP:$AR,2,FALSE))+SUMIFS(FX,Fecha,$A817,Linea,VLOOKUP(E$1,Data!$AP:$AR,3,FALSE),Cuenta,VLOOKUP(E$1,Data!$AP:$AR,2,FALSE))+E816,"")</f>
        <v/>
      </c>
      <c r="F817" s="3" t="str">
        <f>IF(AND($A817&lt;&gt;"",F$1&lt;&gt;""),SUMIFS(VM,Fecha,$A817,Linea,VLOOKUP(F$1,Data!$AP:$AR,3,FALSE),Cuenta,VLOOKUP(F$1,Data!$AP:$AR,2,FALSE))+SUMIFS(FX,Fecha,$A817,Linea,VLOOKUP(F$1,Data!$AP:$AR,3,FALSE),Cuenta,VLOOKUP(F$1,Data!$AP:$AR,2,FALSE))+F816,"")</f>
        <v/>
      </c>
      <c r="G817" s="3" t="str">
        <f>IF(AND($A817&lt;&gt;"",G$1&lt;&gt;""),SUMIFS(VM,Fecha,$A817,Linea,VLOOKUP(G$1,Data!$AP:$AR,3,FALSE),Cuenta,VLOOKUP(G$1,Data!$AP:$AR,2,FALSE))+SUMIFS(FX,Fecha,$A817,Linea,VLOOKUP(G$1,Data!$AP:$AR,3,FALSE),Cuenta,VLOOKUP(G$1,Data!$AP:$AR,2,FALSE))+G816,"")</f>
        <v/>
      </c>
      <c r="H817" s="3" t="str">
        <f>IF(AND($A817&lt;&gt;"",H$1&lt;&gt;""),SUMIFS(VM,Fecha,$A817,Linea,VLOOKUP(H$1,Data!$AP:$AR,3,FALSE),Cuenta,VLOOKUP(H$1,Data!$AP:$AR,2,FALSE))+SUMIFS(FX,Fecha,$A817,Linea,VLOOKUP(H$1,Data!$AP:$AR,3,FALSE),Cuenta,VLOOKUP(H$1,Data!$AP:$AR,2,FALSE))+H816,"")</f>
        <v/>
      </c>
      <c r="I817" s="3" t="str">
        <f>IF(AND($A817&lt;&gt;"",I$1&lt;&gt;""),SUMIFS(VM,Fecha,$A817,Linea,VLOOKUP(I$1,Data!$AP:$AR,3,FALSE),Cuenta,VLOOKUP(I$1,Data!$AP:$AR,2,FALSE))+SUMIFS(FX,Fecha,$A817,Linea,VLOOKUP(I$1,Data!$AP:$AR,3,FALSE),Cuenta,VLOOKUP(I$1,Data!$AP:$AR,2,FALSE))+I816,"")</f>
        <v/>
      </c>
      <c r="J817" s="3" t="str">
        <f>IF(AND($A817&lt;&gt;"",J$1&lt;&gt;""),SUMIFS(VM,Fecha,$A817,Linea,VLOOKUP(J$1,Data!$AP:$AR,3,FALSE),Cuenta,VLOOKUP(J$1,Data!$AP:$AR,2,FALSE))+SUMIFS(FX,Fecha,$A817,Linea,VLOOKUP(J$1,Data!$AP:$AR,3,FALSE),Cuenta,VLOOKUP(J$1,Data!$AP:$AR,2,FALSE))+J816,"")</f>
        <v/>
      </c>
      <c r="K817" s="3" t="str">
        <f>IF(AND($A817&lt;&gt;"",K$1&lt;&gt;""),SUMIFS(VM,Fecha,$A817,Linea,VLOOKUP(K$1,Data!$AP:$AR,3,FALSE),Cuenta,VLOOKUP(K$1,Data!$AP:$AR,2,FALSE))+SUMIFS(FX,Fecha,$A817,Linea,VLOOKUP(K$1,Data!$AP:$AR,3,FALSE),Cuenta,VLOOKUP(K$1,Data!$AP:$AR,2,FALSE))+K816,"")</f>
        <v/>
      </c>
      <c r="L817" s="3" t="str">
        <f>IF(AND($A817&lt;&gt;"",L$1&lt;&gt;""),SUMIFS(VM,Fecha,$A817,Linea,VLOOKUP(L$1,Data!$AP:$AR,3,FALSE),Cuenta,VLOOKUP(L$1,Data!$AP:$AR,2,FALSE))+SUMIFS(FX,Fecha,$A817,Linea,VLOOKUP(L$1,Data!$AP:$AR,3,FALSE),Cuenta,VLOOKUP(L$1,Data!$AP:$AR,2,FALSE))+L816,"")</f>
        <v/>
      </c>
      <c r="M817" s="3" t="str">
        <f>IF(AND($A817&lt;&gt;"",M$1&lt;&gt;""),SUMIFS(VM,Fecha,$A817,Linea,VLOOKUP(M$1,Data!$AP:$AR,3,FALSE),Cuenta,VLOOKUP(M$1,Data!$AP:$AR,2,FALSE))+SUMIFS(FX,Fecha,$A817,Linea,VLOOKUP(M$1,Data!$AP:$AR,3,FALSE),Cuenta,VLOOKUP(M$1,Data!$AP:$AR,2,FALSE))+M816,"")</f>
        <v/>
      </c>
      <c r="N817" s="3" t="str">
        <f>IF(AND($A817&lt;&gt;"",N$1&lt;&gt;""),SUMIFS(VM,Fecha,$A817,Linea,VLOOKUP(N$1,Data!$AP:$AR,3,FALSE),Cuenta,VLOOKUP(N$1,Data!$AP:$AR,2,FALSE))+SUMIFS(FX,Fecha,$A817,Linea,VLOOKUP(N$1,Data!$AP:$AR,3,FALSE),Cuenta,VLOOKUP(N$1,Data!$AP:$AR,2,FALSE))+N816,"")</f>
        <v/>
      </c>
    </row>
    <row r="818" spans="2:14" x14ac:dyDescent="0.25">
      <c r="B818" s="3" t="str">
        <f>IF(AND($A818&lt;&gt;"",B$1&lt;&gt;""),SUMIFS(VM,Fecha,$A818,Linea,VLOOKUP(B$1,Data!$AP:$AR,3,FALSE),Cuenta,VLOOKUP(B$1,Data!$AP:$AR,2,FALSE))+SUMIFS(FX,Fecha,$A818,Linea,VLOOKUP(B$1,Data!$AP:$AR,3,FALSE),Cuenta,VLOOKUP(B$1,Data!$AP:$AR,2,FALSE))+B817,"")</f>
        <v/>
      </c>
      <c r="C818" s="3" t="str">
        <f>IF(AND($A818&lt;&gt;"",C$1&lt;&gt;""),SUMIFS(VM,Fecha,$A818,Linea,VLOOKUP(C$1,Data!$AP:$AR,3,FALSE),Cuenta,VLOOKUP(C$1,Data!$AP:$AR,2,FALSE))+SUMIFS(FX,Fecha,$A818,Linea,VLOOKUP(C$1,Data!$AP:$AR,3,FALSE),Cuenta,VLOOKUP(C$1,Data!$AP:$AR,2,FALSE))+C817,"")</f>
        <v/>
      </c>
      <c r="D818" s="3" t="str">
        <f>IF(AND($A818&lt;&gt;"",D$1&lt;&gt;""),SUMIFS(VM,Fecha,$A818,Linea,VLOOKUP(D$1,Data!$AP:$AR,3,FALSE),Cuenta,VLOOKUP(D$1,Data!$AP:$AR,2,FALSE))+SUMIFS(FX,Fecha,$A818,Linea,VLOOKUP(D$1,Data!$AP:$AR,3,FALSE),Cuenta,VLOOKUP(D$1,Data!$AP:$AR,2,FALSE))+D817,"")</f>
        <v/>
      </c>
      <c r="E818" s="3" t="str">
        <f>IF(AND($A818&lt;&gt;"",E$1&lt;&gt;""),SUMIFS(VM,Fecha,$A818,Linea,VLOOKUP(E$1,Data!$AP:$AR,3,FALSE),Cuenta,VLOOKUP(E$1,Data!$AP:$AR,2,FALSE))+SUMIFS(FX,Fecha,$A818,Linea,VLOOKUP(E$1,Data!$AP:$AR,3,FALSE),Cuenta,VLOOKUP(E$1,Data!$AP:$AR,2,FALSE))+E817,"")</f>
        <v/>
      </c>
      <c r="F818" s="3" t="str">
        <f>IF(AND($A818&lt;&gt;"",F$1&lt;&gt;""),SUMIFS(VM,Fecha,$A818,Linea,VLOOKUP(F$1,Data!$AP:$AR,3,FALSE),Cuenta,VLOOKUP(F$1,Data!$AP:$AR,2,FALSE))+SUMIFS(FX,Fecha,$A818,Linea,VLOOKUP(F$1,Data!$AP:$AR,3,FALSE),Cuenta,VLOOKUP(F$1,Data!$AP:$AR,2,FALSE))+F817,"")</f>
        <v/>
      </c>
      <c r="G818" s="3" t="str">
        <f>IF(AND($A818&lt;&gt;"",G$1&lt;&gt;""),SUMIFS(VM,Fecha,$A818,Linea,VLOOKUP(G$1,Data!$AP:$AR,3,FALSE),Cuenta,VLOOKUP(G$1,Data!$AP:$AR,2,FALSE))+SUMIFS(FX,Fecha,$A818,Linea,VLOOKUP(G$1,Data!$AP:$AR,3,FALSE),Cuenta,VLOOKUP(G$1,Data!$AP:$AR,2,FALSE))+G817,"")</f>
        <v/>
      </c>
      <c r="H818" s="3" t="str">
        <f>IF(AND($A818&lt;&gt;"",H$1&lt;&gt;""),SUMIFS(VM,Fecha,$A818,Linea,VLOOKUP(H$1,Data!$AP:$AR,3,FALSE),Cuenta,VLOOKUP(H$1,Data!$AP:$AR,2,FALSE))+SUMIFS(FX,Fecha,$A818,Linea,VLOOKUP(H$1,Data!$AP:$AR,3,FALSE),Cuenta,VLOOKUP(H$1,Data!$AP:$AR,2,FALSE))+H817,"")</f>
        <v/>
      </c>
      <c r="I818" s="3" t="str">
        <f>IF(AND($A818&lt;&gt;"",I$1&lt;&gt;""),SUMIFS(VM,Fecha,$A818,Linea,VLOOKUP(I$1,Data!$AP:$AR,3,FALSE),Cuenta,VLOOKUP(I$1,Data!$AP:$AR,2,FALSE))+SUMIFS(FX,Fecha,$A818,Linea,VLOOKUP(I$1,Data!$AP:$AR,3,FALSE),Cuenta,VLOOKUP(I$1,Data!$AP:$AR,2,FALSE))+I817,"")</f>
        <v/>
      </c>
      <c r="J818" s="3" t="str">
        <f>IF(AND($A818&lt;&gt;"",J$1&lt;&gt;""),SUMIFS(VM,Fecha,$A818,Linea,VLOOKUP(J$1,Data!$AP:$AR,3,FALSE),Cuenta,VLOOKUP(J$1,Data!$AP:$AR,2,FALSE))+SUMIFS(FX,Fecha,$A818,Linea,VLOOKUP(J$1,Data!$AP:$AR,3,FALSE),Cuenta,VLOOKUP(J$1,Data!$AP:$AR,2,FALSE))+J817,"")</f>
        <v/>
      </c>
      <c r="K818" s="3" t="str">
        <f>IF(AND($A818&lt;&gt;"",K$1&lt;&gt;""),SUMIFS(VM,Fecha,$A818,Linea,VLOOKUP(K$1,Data!$AP:$AR,3,FALSE),Cuenta,VLOOKUP(K$1,Data!$AP:$AR,2,FALSE))+SUMIFS(FX,Fecha,$A818,Linea,VLOOKUP(K$1,Data!$AP:$AR,3,FALSE),Cuenta,VLOOKUP(K$1,Data!$AP:$AR,2,FALSE))+K817,"")</f>
        <v/>
      </c>
      <c r="L818" s="3" t="str">
        <f>IF(AND($A818&lt;&gt;"",L$1&lt;&gt;""),SUMIFS(VM,Fecha,$A818,Linea,VLOOKUP(L$1,Data!$AP:$AR,3,FALSE),Cuenta,VLOOKUP(L$1,Data!$AP:$AR,2,FALSE))+SUMIFS(FX,Fecha,$A818,Linea,VLOOKUP(L$1,Data!$AP:$AR,3,FALSE),Cuenta,VLOOKUP(L$1,Data!$AP:$AR,2,FALSE))+L817,"")</f>
        <v/>
      </c>
      <c r="M818" s="3" t="str">
        <f>IF(AND($A818&lt;&gt;"",M$1&lt;&gt;""),SUMIFS(VM,Fecha,$A818,Linea,VLOOKUP(M$1,Data!$AP:$AR,3,FALSE),Cuenta,VLOOKUP(M$1,Data!$AP:$AR,2,FALSE))+SUMIFS(FX,Fecha,$A818,Linea,VLOOKUP(M$1,Data!$AP:$AR,3,FALSE),Cuenta,VLOOKUP(M$1,Data!$AP:$AR,2,FALSE))+M817,"")</f>
        <v/>
      </c>
      <c r="N818" s="3" t="str">
        <f>IF(AND($A818&lt;&gt;"",N$1&lt;&gt;""),SUMIFS(VM,Fecha,$A818,Linea,VLOOKUP(N$1,Data!$AP:$AR,3,FALSE),Cuenta,VLOOKUP(N$1,Data!$AP:$AR,2,FALSE))+SUMIFS(FX,Fecha,$A818,Linea,VLOOKUP(N$1,Data!$AP:$AR,3,FALSE),Cuenta,VLOOKUP(N$1,Data!$AP:$AR,2,FALSE))+N817,"")</f>
        <v/>
      </c>
    </row>
    <row r="819" spans="2:14" x14ac:dyDescent="0.25">
      <c r="B819" s="3" t="str">
        <f>IF(AND($A819&lt;&gt;"",B$1&lt;&gt;""),SUMIFS(VM,Fecha,$A819,Linea,VLOOKUP(B$1,Data!$AP:$AR,3,FALSE),Cuenta,VLOOKUP(B$1,Data!$AP:$AR,2,FALSE))+SUMIFS(FX,Fecha,$A819,Linea,VLOOKUP(B$1,Data!$AP:$AR,3,FALSE),Cuenta,VLOOKUP(B$1,Data!$AP:$AR,2,FALSE))+B818,"")</f>
        <v/>
      </c>
      <c r="C819" s="3" t="str">
        <f>IF(AND($A819&lt;&gt;"",C$1&lt;&gt;""),SUMIFS(VM,Fecha,$A819,Linea,VLOOKUP(C$1,Data!$AP:$AR,3,FALSE),Cuenta,VLOOKUP(C$1,Data!$AP:$AR,2,FALSE))+SUMIFS(FX,Fecha,$A819,Linea,VLOOKUP(C$1,Data!$AP:$AR,3,FALSE),Cuenta,VLOOKUP(C$1,Data!$AP:$AR,2,FALSE))+C818,"")</f>
        <v/>
      </c>
      <c r="D819" s="3" t="str">
        <f>IF(AND($A819&lt;&gt;"",D$1&lt;&gt;""),SUMIFS(VM,Fecha,$A819,Linea,VLOOKUP(D$1,Data!$AP:$AR,3,FALSE),Cuenta,VLOOKUP(D$1,Data!$AP:$AR,2,FALSE))+SUMIFS(FX,Fecha,$A819,Linea,VLOOKUP(D$1,Data!$AP:$AR,3,FALSE),Cuenta,VLOOKUP(D$1,Data!$AP:$AR,2,FALSE))+D818,"")</f>
        <v/>
      </c>
      <c r="E819" s="3" t="str">
        <f>IF(AND($A819&lt;&gt;"",E$1&lt;&gt;""),SUMIFS(VM,Fecha,$A819,Linea,VLOOKUP(E$1,Data!$AP:$AR,3,FALSE),Cuenta,VLOOKUP(E$1,Data!$AP:$AR,2,FALSE))+SUMIFS(FX,Fecha,$A819,Linea,VLOOKUP(E$1,Data!$AP:$AR,3,FALSE),Cuenta,VLOOKUP(E$1,Data!$AP:$AR,2,FALSE))+E818,"")</f>
        <v/>
      </c>
      <c r="F819" s="3" t="str">
        <f>IF(AND($A819&lt;&gt;"",F$1&lt;&gt;""),SUMIFS(VM,Fecha,$A819,Linea,VLOOKUP(F$1,Data!$AP:$AR,3,FALSE),Cuenta,VLOOKUP(F$1,Data!$AP:$AR,2,FALSE))+SUMIFS(FX,Fecha,$A819,Linea,VLOOKUP(F$1,Data!$AP:$AR,3,FALSE),Cuenta,VLOOKUP(F$1,Data!$AP:$AR,2,FALSE))+F818,"")</f>
        <v/>
      </c>
      <c r="G819" s="3" t="str">
        <f>IF(AND($A819&lt;&gt;"",G$1&lt;&gt;""),SUMIFS(VM,Fecha,$A819,Linea,VLOOKUP(G$1,Data!$AP:$AR,3,FALSE),Cuenta,VLOOKUP(G$1,Data!$AP:$AR,2,FALSE))+SUMIFS(FX,Fecha,$A819,Linea,VLOOKUP(G$1,Data!$AP:$AR,3,FALSE),Cuenta,VLOOKUP(G$1,Data!$AP:$AR,2,FALSE))+G818,"")</f>
        <v/>
      </c>
      <c r="H819" s="3" t="str">
        <f>IF(AND($A819&lt;&gt;"",H$1&lt;&gt;""),SUMIFS(VM,Fecha,$A819,Linea,VLOOKUP(H$1,Data!$AP:$AR,3,FALSE),Cuenta,VLOOKUP(H$1,Data!$AP:$AR,2,FALSE))+SUMIFS(FX,Fecha,$A819,Linea,VLOOKUP(H$1,Data!$AP:$AR,3,FALSE),Cuenta,VLOOKUP(H$1,Data!$AP:$AR,2,FALSE))+H818,"")</f>
        <v/>
      </c>
      <c r="I819" s="3" t="str">
        <f>IF(AND($A819&lt;&gt;"",I$1&lt;&gt;""),SUMIFS(VM,Fecha,$A819,Linea,VLOOKUP(I$1,Data!$AP:$AR,3,FALSE),Cuenta,VLOOKUP(I$1,Data!$AP:$AR,2,FALSE))+SUMIFS(FX,Fecha,$A819,Linea,VLOOKUP(I$1,Data!$AP:$AR,3,FALSE),Cuenta,VLOOKUP(I$1,Data!$AP:$AR,2,FALSE))+I818,"")</f>
        <v/>
      </c>
      <c r="J819" s="3" t="str">
        <f>IF(AND($A819&lt;&gt;"",J$1&lt;&gt;""),SUMIFS(VM,Fecha,$A819,Linea,VLOOKUP(J$1,Data!$AP:$AR,3,FALSE),Cuenta,VLOOKUP(J$1,Data!$AP:$AR,2,FALSE))+SUMIFS(FX,Fecha,$A819,Linea,VLOOKUP(J$1,Data!$AP:$AR,3,FALSE),Cuenta,VLOOKUP(J$1,Data!$AP:$AR,2,FALSE))+J818,"")</f>
        <v/>
      </c>
      <c r="K819" s="3" t="str">
        <f>IF(AND($A819&lt;&gt;"",K$1&lt;&gt;""),SUMIFS(VM,Fecha,$A819,Linea,VLOOKUP(K$1,Data!$AP:$AR,3,FALSE),Cuenta,VLOOKUP(K$1,Data!$AP:$AR,2,FALSE))+SUMIFS(FX,Fecha,$A819,Linea,VLOOKUP(K$1,Data!$AP:$AR,3,FALSE),Cuenta,VLOOKUP(K$1,Data!$AP:$AR,2,FALSE))+K818,"")</f>
        <v/>
      </c>
      <c r="L819" s="3" t="str">
        <f>IF(AND($A819&lt;&gt;"",L$1&lt;&gt;""),SUMIFS(VM,Fecha,$A819,Linea,VLOOKUP(L$1,Data!$AP:$AR,3,FALSE),Cuenta,VLOOKUP(L$1,Data!$AP:$AR,2,FALSE))+SUMIFS(FX,Fecha,$A819,Linea,VLOOKUP(L$1,Data!$AP:$AR,3,FALSE),Cuenta,VLOOKUP(L$1,Data!$AP:$AR,2,FALSE))+L818,"")</f>
        <v/>
      </c>
      <c r="M819" s="3" t="str">
        <f>IF(AND($A819&lt;&gt;"",M$1&lt;&gt;""),SUMIFS(VM,Fecha,$A819,Linea,VLOOKUP(M$1,Data!$AP:$AR,3,FALSE),Cuenta,VLOOKUP(M$1,Data!$AP:$AR,2,FALSE))+SUMIFS(FX,Fecha,$A819,Linea,VLOOKUP(M$1,Data!$AP:$AR,3,FALSE),Cuenta,VLOOKUP(M$1,Data!$AP:$AR,2,FALSE))+M818,"")</f>
        <v/>
      </c>
      <c r="N819" s="3" t="str">
        <f>IF(AND($A819&lt;&gt;"",N$1&lt;&gt;""),SUMIFS(VM,Fecha,$A819,Linea,VLOOKUP(N$1,Data!$AP:$AR,3,FALSE),Cuenta,VLOOKUP(N$1,Data!$AP:$AR,2,FALSE))+SUMIFS(FX,Fecha,$A819,Linea,VLOOKUP(N$1,Data!$AP:$AR,3,FALSE),Cuenta,VLOOKUP(N$1,Data!$AP:$AR,2,FALSE))+N818,"")</f>
        <v/>
      </c>
    </row>
    <row r="820" spans="2:14" x14ac:dyDescent="0.25">
      <c r="B820" s="3" t="str">
        <f>IF(AND($A820&lt;&gt;"",B$1&lt;&gt;""),SUMIFS(VM,Fecha,$A820,Linea,VLOOKUP(B$1,Data!$AP:$AR,3,FALSE),Cuenta,VLOOKUP(B$1,Data!$AP:$AR,2,FALSE))+SUMIFS(FX,Fecha,$A820,Linea,VLOOKUP(B$1,Data!$AP:$AR,3,FALSE),Cuenta,VLOOKUP(B$1,Data!$AP:$AR,2,FALSE))+B819,"")</f>
        <v/>
      </c>
      <c r="C820" s="3" t="str">
        <f>IF(AND($A820&lt;&gt;"",C$1&lt;&gt;""),SUMIFS(VM,Fecha,$A820,Linea,VLOOKUP(C$1,Data!$AP:$AR,3,FALSE),Cuenta,VLOOKUP(C$1,Data!$AP:$AR,2,FALSE))+SUMIFS(FX,Fecha,$A820,Linea,VLOOKUP(C$1,Data!$AP:$AR,3,FALSE),Cuenta,VLOOKUP(C$1,Data!$AP:$AR,2,FALSE))+C819,"")</f>
        <v/>
      </c>
      <c r="D820" s="3" t="str">
        <f>IF(AND($A820&lt;&gt;"",D$1&lt;&gt;""),SUMIFS(VM,Fecha,$A820,Linea,VLOOKUP(D$1,Data!$AP:$AR,3,FALSE),Cuenta,VLOOKUP(D$1,Data!$AP:$AR,2,FALSE))+SUMIFS(FX,Fecha,$A820,Linea,VLOOKUP(D$1,Data!$AP:$AR,3,FALSE),Cuenta,VLOOKUP(D$1,Data!$AP:$AR,2,FALSE))+D819,"")</f>
        <v/>
      </c>
      <c r="E820" s="3" t="str">
        <f>IF(AND($A820&lt;&gt;"",E$1&lt;&gt;""),SUMIFS(VM,Fecha,$A820,Linea,VLOOKUP(E$1,Data!$AP:$AR,3,FALSE),Cuenta,VLOOKUP(E$1,Data!$AP:$AR,2,FALSE))+SUMIFS(FX,Fecha,$A820,Linea,VLOOKUP(E$1,Data!$AP:$AR,3,FALSE),Cuenta,VLOOKUP(E$1,Data!$AP:$AR,2,FALSE))+E819,"")</f>
        <v/>
      </c>
      <c r="F820" s="3" t="str">
        <f>IF(AND($A820&lt;&gt;"",F$1&lt;&gt;""),SUMIFS(VM,Fecha,$A820,Linea,VLOOKUP(F$1,Data!$AP:$AR,3,FALSE),Cuenta,VLOOKUP(F$1,Data!$AP:$AR,2,FALSE))+SUMIFS(FX,Fecha,$A820,Linea,VLOOKUP(F$1,Data!$AP:$AR,3,FALSE),Cuenta,VLOOKUP(F$1,Data!$AP:$AR,2,FALSE))+F819,"")</f>
        <v/>
      </c>
      <c r="G820" s="3" t="str">
        <f>IF(AND($A820&lt;&gt;"",G$1&lt;&gt;""),SUMIFS(VM,Fecha,$A820,Linea,VLOOKUP(G$1,Data!$AP:$AR,3,FALSE),Cuenta,VLOOKUP(G$1,Data!$AP:$AR,2,FALSE))+SUMIFS(FX,Fecha,$A820,Linea,VLOOKUP(G$1,Data!$AP:$AR,3,FALSE),Cuenta,VLOOKUP(G$1,Data!$AP:$AR,2,FALSE))+G819,"")</f>
        <v/>
      </c>
      <c r="H820" s="3" t="str">
        <f>IF(AND($A820&lt;&gt;"",H$1&lt;&gt;""),SUMIFS(VM,Fecha,$A820,Linea,VLOOKUP(H$1,Data!$AP:$AR,3,FALSE),Cuenta,VLOOKUP(H$1,Data!$AP:$AR,2,FALSE))+SUMIFS(FX,Fecha,$A820,Linea,VLOOKUP(H$1,Data!$AP:$AR,3,FALSE),Cuenta,VLOOKUP(H$1,Data!$AP:$AR,2,FALSE))+H819,"")</f>
        <v/>
      </c>
      <c r="I820" s="3" t="str">
        <f>IF(AND($A820&lt;&gt;"",I$1&lt;&gt;""),SUMIFS(VM,Fecha,$A820,Linea,VLOOKUP(I$1,Data!$AP:$AR,3,FALSE),Cuenta,VLOOKUP(I$1,Data!$AP:$AR,2,FALSE))+SUMIFS(FX,Fecha,$A820,Linea,VLOOKUP(I$1,Data!$AP:$AR,3,FALSE),Cuenta,VLOOKUP(I$1,Data!$AP:$AR,2,FALSE))+I819,"")</f>
        <v/>
      </c>
      <c r="J820" s="3" t="str">
        <f>IF(AND($A820&lt;&gt;"",J$1&lt;&gt;""),SUMIFS(VM,Fecha,$A820,Linea,VLOOKUP(J$1,Data!$AP:$AR,3,FALSE),Cuenta,VLOOKUP(J$1,Data!$AP:$AR,2,FALSE))+SUMIFS(FX,Fecha,$A820,Linea,VLOOKUP(J$1,Data!$AP:$AR,3,FALSE),Cuenta,VLOOKUP(J$1,Data!$AP:$AR,2,FALSE))+J819,"")</f>
        <v/>
      </c>
      <c r="K820" s="3" t="str">
        <f>IF(AND($A820&lt;&gt;"",K$1&lt;&gt;""),SUMIFS(VM,Fecha,$A820,Linea,VLOOKUP(K$1,Data!$AP:$AR,3,FALSE),Cuenta,VLOOKUP(K$1,Data!$AP:$AR,2,FALSE))+SUMIFS(FX,Fecha,$A820,Linea,VLOOKUP(K$1,Data!$AP:$AR,3,FALSE),Cuenta,VLOOKUP(K$1,Data!$AP:$AR,2,FALSE))+K819,"")</f>
        <v/>
      </c>
      <c r="L820" s="3" t="str">
        <f>IF(AND($A820&lt;&gt;"",L$1&lt;&gt;""),SUMIFS(VM,Fecha,$A820,Linea,VLOOKUP(L$1,Data!$AP:$AR,3,FALSE),Cuenta,VLOOKUP(L$1,Data!$AP:$AR,2,FALSE))+SUMIFS(FX,Fecha,$A820,Linea,VLOOKUP(L$1,Data!$AP:$AR,3,FALSE),Cuenta,VLOOKUP(L$1,Data!$AP:$AR,2,FALSE))+L819,"")</f>
        <v/>
      </c>
      <c r="M820" s="3" t="str">
        <f>IF(AND($A820&lt;&gt;"",M$1&lt;&gt;""),SUMIFS(VM,Fecha,$A820,Linea,VLOOKUP(M$1,Data!$AP:$AR,3,FALSE),Cuenta,VLOOKUP(M$1,Data!$AP:$AR,2,FALSE))+SUMIFS(FX,Fecha,$A820,Linea,VLOOKUP(M$1,Data!$AP:$AR,3,FALSE),Cuenta,VLOOKUP(M$1,Data!$AP:$AR,2,FALSE))+M819,"")</f>
        <v/>
      </c>
      <c r="N820" s="3" t="str">
        <f>IF(AND($A820&lt;&gt;"",N$1&lt;&gt;""),SUMIFS(VM,Fecha,$A820,Linea,VLOOKUP(N$1,Data!$AP:$AR,3,FALSE),Cuenta,VLOOKUP(N$1,Data!$AP:$AR,2,FALSE))+SUMIFS(FX,Fecha,$A820,Linea,VLOOKUP(N$1,Data!$AP:$AR,3,FALSE),Cuenta,VLOOKUP(N$1,Data!$AP:$AR,2,FALSE))+N819,"")</f>
        <v/>
      </c>
    </row>
    <row r="821" spans="2:14" x14ac:dyDescent="0.25">
      <c r="B821" s="3" t="str">
        <f>IF(AND($A821&lt;&gt;"",B$1&lt;&gt;""),SUMIFS(VM,Fecha,$A821,Linea,VLOOKUP(B$1,Data!$AP:$AR,3,FALSE),Cuenta,VLOOKUP(B$1,Data!$AP:$AR,2,FALSE))+SUMIFS(FX,Fecha,$A821,Linea,VLOOKUP(B$1,Data!$AP:$AR,3,FALSE),Cuenta,VLOOKUP(B$1,Data!$AP:$AR,2,FALSE))+B820,"")</f>
        <v/>
      </c>
      <c r="C821" s="3" t="str">
        <f>IF(AND($A821&lt;&gt;"",C$1&lt;&gt;""),SUMIFS(VM,Fecha,$A821,Linea,VLOOKUP(C$1,Data!$AP:$AR,3,FALSE),Cuenta,VLOOKUP(C$1,Data!$AP:$AR,2,FALSE))+SUMIFS(FX,Fecha,$A821,Linea,VLOOKUP(C$1,Data!$AP:$AR,3,FALSE),Cuenta,VLOOKUP(C$1,Data!$AP:$AR,2,FALSE))+C820,"")</f>
        <v/>
      </c>
      <c r="D821" s="3" t="str">
        <f>IF(AND($A821&lt;&gt;"",D$1&lt;&gt;""),SUMIFS(VM,Fecha,$A821,Linea,VLOOKUP(D$1,Data!$AP:$AR,3,FALSE),Cuenta,VLOOKUP(D$1,Data!$AP:$AR,2,FALSE))+SUMIFS(FX,Fecha,$A821,Linea,VLOOKUP(D$1,Data!$AP:$AR,3,FALSE),Cuenta,VLOOKUP(D$1,Data!$AP:$AR,2,FALSE))+D820,"")</f>
        <v/>
      </c>
      <c r="E821" s="3" t="str">
        <f>IF(AND($A821&lt;&gt;"",E$1&lt;&gt;""),SUMIFS(VM,Fecha,$A821,Linea,VLOOKUP(E$1,Data!$AP:$AR,3,FALSE),Cuenta,VLOOKUP(E$1,Data!$AP:$AR,2,FALSE))+SUMIFS(FX,Fecha,$A821,Linea,VLOOKUP(E$1,Data!$AP:$AR,3,FALSE),Cuenta,VLOOKUP(E$1,Data!$AP:$AR,2,FALSE))+E820,"")</f>
        <v/>
      </c>
      <c r="F821" s="3" t="str">
        <f>IF(AND($A821&lt;&gt;"",F$1&lt;&gt;""),SUMIFS(VM,Fecha,$A821,Linea,VLOOKUP(F$1,Data!$AP:$AR,3,FALSE),Cuenta,VLOOKUP(F$1,Data!$AP:$AR,2,FALSE))+SUMIFS(FX,Fecha,$A821,Linea,VLOOKUP(F$1,Data!$AP:$AR,3,FALSE),Cuenta,VLOOKUP(F$1,Data!$AP:$AR,2,FALSE))+F820,"")</f>
        <v/>
      </c>
      <c r="G821" s="3" t="str">
        <f>IF(AND($A821&lt;&gt;"",G$1&lt;&gt;""),SUMIFS(VM,Fecha,$A821,Linea,VLOOKUP(G$1,Data!$AP:$AR,3,FALSE),Cuenta,VLOOKUP(G$1,Data!$AP:$AR,2,FALSE))+SUMIFS(FX,Fecha,$A821,Linea,VLOOKUP(G$1,Data!$AP:$AR,3,FALSE),Cuenta,VLOOKUP(G$1,Data!$AP:$AR,2,FALSE))+G820,"")</f>
        <v/>
      </c>
      <c r="H821" s="3" t="str">
        <f>IF(AND($A821&lt;&gt;"",H$1&lt;&gt;""),SUMIFS(VM,Fecha,$A821,Linea,VLOOKUP(H$1,Data!$AP:$AR,3,FALSE),Cuenta,VLOOKUP(H$1,Data!$AP:$AR,2,FALSE))+SUMIFS(FX,Fecha,$A821,Linea,VLOOKUP(H$1,Data!$AP:$AR,3,FALSE),Cuenta,VLOOKUP(H$1,Data!$AP:$AR,2,FALSE))+H820,"")</f>
        <v/>
      </c>
      <c r="I821" s="3" t="str">
        <f>IF(AND($A821&lt;&gt;"",I$1&lt;&gt;""),SUMIFS(VM,Fecha,$A821,Linea,VLOOKUP(I$1,Data!$AP:$AR,3,FALSE),Cuenta,VLOOKUP(I$1,Data!$AP:$AR,2,FALSE))+SUMIFS(FX,Fecha,$A821,Linea,VLOOKUP(I$1,Data!$AP:$AR,3,FALSE),Cuenta,VLOOKUP(I$1,Data!$AP:$AR,2,FALSE))+I820,"")</f>
        <v/>
      </c>
      <c r="J821" s="3" t="str">
        <f>IF(AND($A821&lt;&gt;"",J$1&lt;&gt;""),SUMIFS(VM,Fecha,$A821,Linea,VLOOKUP(J$1,Data!$AP:$AR,3,FALSE),Cuenta,VLOOKUP(J$1,Data!$AP:$AR,2,FALSE))+SUMIFS(FX,Fecha,$A821,Linea,VLOOKUP(J$1,Data!$AP:$AR,3,FALSE),Cuenta,VLOOKUP(J$1,Data!$AP:$AR,2,FALSE))+J820,"")</f>
        <v/>
      </c>
      <c r="K821" s="3" t="str">
        <f>IF(AND($A821&lt;&gt;"",K$1&lt;&gt;""),SUMIFS(VM,Fecha,$A821,Linea,VLOOKUP(K$1,Data!$AP:$AR,3,FALSE),Cuenta,VLOOKUP(K$1,Data!$AP:$AR,2,FALSE))+SUMIFS(FX,Fecha,$A821,Linea,VLOOKUP(K$1,Data!$AP:$AR,3,FALSE),Cuenta,VLOOKUP(K$1,Data!$AP:$AR,2,FALSE))+K820,"")</f>
        <v/>
      </c>
      <c r="L821" s="3" t="str">
        <f>IF(AND($A821&lt;&gt;"",L$1&lt;&gt;""),SUMIFS(VM,Fecha,$A821,Linea,VLOOKUP(L$1,Data!$AP:$AR,3,FALSE),Cuenta,VLOOKUP(L$1,Data!$AP:$AR,2,FALSE))+SUMIFS(FX,Fecha,$A821,Linea,VLOOKUP(L$1,Data!$AP:$AR,3,FALSE),Cuenta,VLOOKUP(L$1,Data!$AP:$AR,2,FALSE))+L820,"")</f>
        <v/>
      </c>
      <c r="M821" s="3" t="str">
        <f>IF(AND($A821&lt;&gt;"",M$1&lt;&gt;""),SUMIFS(VM,Fecha,$A821,Linea,VLOOKUP(M$1,Data!$AP:$AR,3,FALSE),Cuenta,VLOOKUP(M$1,Data!$AP:$AR,2,FALSE))+SUMIFS(FX,Fecha,$A821,Linea,VLOOKUP(M$1,Data!$AP:$AR,3,FALSE),Cuenta,VLOOKUP(M$1,Data!$AP:$AR,2,FALSE))+M820,"")</f>
        <v/>
      </c>
      <c r="N821" s="3" t="str">
        <f>IF(AND($A821&lt;&gt;"",N$1&lt;&gt;""),SUMIFS(VM,Fecha,$A821,Linea,VLOOKUP(N$1,Data!$AP:$AR,3,FALSE),Cuenta,VLOOKUP(N$1,Data!$AP:$AR,2,FALSE))+SUMIFS(FX,Fecha,$A821,Linea,VLOOKUP(N$1,Data!$AP:$AR,3,FALSE),Cuenta,VLOOKUP(N$1,Data!$AP:$AR,2,FALSE))+N820,"")</f>
        <v/>
      </c>
    </row>
    <row r="822" spans="2:14" x14ac:dyDescent="0.25">
      <c r="B822" s="3" t="str">
        <f>IF(AND($A822&lt;&gt;"",B$1&lt;&gt;""),SUMIFS(VM,Fecha,$A822,Linea,VLOOKUP(B$1,Data!$AP:$AR,3,FALSE),Cuenta,VLOOKUP(B$1,Data!$AP:$AR,2,FALSE))+SUMIFS(FX,Fecha,$A822,Linea,VLOOKUP(B$1,Data!$AP:$AR,3,FALSE),Cuenta,VLOOKUP(B$1,Data!$AP:$AR,2,FALSE))+B821,"")</f>
        <v/>
      </c>
      <c r="C822" s="3" t="str">
        <f>IF(AND($A822&lt;&gt;"",C$1&lt;&gt;""),SUMIFS(VM,Fecha,$A822,Linea,VLOOKUP(C$1,Data!$AP:$AR,3,FALSE),Cuenta,VLOOKUP(C$1,Data!$AP:$AR,2,FALSE))+SUMIFS(FX,Fecha,$A822,Linea,VLOOKUP(C$1,Data!$AP:$AR,3,FALSE),Cuenta,VLOOKUP(C$1,Data!$AP:$AR,2,FALSE))+C821,"")</f>
        <v/>
      </c>
      <c r="D822" s="3" t="str">
        <f>IF(AND($A822&lt;&gt;"",D$1&lt;&gt;""),SUMIFS(VM,Fecha,$A822,Linea,VLOOKUP(D$1,Data!$AP:$AR,3,FALSE),Cuenta,VLOOKUP(D$1,Data!$AP:$AR,2,FALSE))+SUMIFS(FX,Fecha,$A822,Linea,VLOOKUP(D$1,Data!$AP:$AR,3,FALSE),Cuenta,VLOOKUP(D$1,Data!$AP:$AR,2,FALSE))+D821,"")</f>
        <v/>
      </c>
      <c r="E822" s="3" t="str">
        <f>IF(AND($A822&lt;&gt;"",E$1&lt;&gt;""),SUMIFS(VM,Fecha,$A822,Linea,VLOOKUP(E$1,Data!$AP:$AR,3,FALSE),Cuenta,VLOOKUP(E$1,Data!$AP:$AR,2,FALSE))+SUMIFS(FX,Fecha,$A822,Linea,VLOOKUP(E$1,Data!$AP:$AR,3,FALSE),Cuenta,VLOOKUP(E$1,Data!$AP:$AR,2,FALSE))+E821,"")</f>
        <v/>
      </c>
      <c r="F822" s="3" t="str">
        <f>IF(AND($A822&lt;&gt;"",F$1&lt;&gt;""),SUMIFS(VM,Fecha,$A822,Linea,VLOOKUP(F$1,Data!$AP:$AR,3,FALSE),Cuenta,VLOOKUP(F$1,Data!$AP:$AR,2,FALSE))+SUMIFS(FX,Fecha,$A822,Linea,VLOOKUP(F$1,Data!$AP:$AR,3,FALSE),Cuenta,VLOOKUP(F$1,Data!$AP:$AR,2,FALSE))+F821,"")</f>
        <v/>
      </c>
      <c r="G822" s="3" t="str">
        <f>IF(AND($A822&lt;&gt;"",G$1&lt;&gt;""),SUMIFS(VM,Fecha,$A822,Linea,VLOOKUP(G$1,Data!$AP:$AR,3,FALSE),Cuenta,VLOOKUP(G$1,Data!$AP:$AR,2,FALSE))+SUMIFS(FX,Fecha,$A822,Linea,VLOOKUP(G$1,Data!$AP:$AR,3,FALSE),Cuenta,VLOOKUP(G$1,Data!$AP:$AR,2,FALSE))+G821,"")</f>
        <v/>
      </c>
      <c r="H822" s="3" t="str">
        <f>IF(AND($A822&lt;&gt;"",H$1&lt;&gt;""),SUMIFS(VM,Fecha,$A822,Linea,VLOOKUP(H$1,Data!$AP:$AR,3,FALSE),Cuenta,VLOOKUP(H$1,Data!$AP:$AR,2,FALSE))+SUMIFS(FX,Fecha,$A822,Linea,VLOOKUP(H$1,Data!$AP:$AR,3,FALSE),Cuenta,VLOOKUP(H$1,Data!$AP:$AR,2,FALSE))+H821,"")</f>
        <v/>
      </c>
      <c r="I822" s="3" t="str">
        <f>IF(AND($A822&lt;&gt;"",I$1&lt;&gt;""),SUMIFS(VM,Fecha,$A822,Linea,VLOOKUP(I$1,Data!$AP:$AR,3,FALSE),Cuenta,VLOOKUP(I$1,Data!$AP:$AR,2,FALSE))+SUMIFS(FX,Fecha,$A822,Linea,VLOOKUP(I$1,Data!$AP:$AR,3,FALSE),Cuenta,VLOOKUP(I$1,Data!$AP:$AR,2,FALSE))+I821,"")</f>
        <v/>
      </c>
      <c r="J822" s="3" t="str">
        <f>IF(AND($A822&lt;&gt;"",J$1&lt;&gt;""),SUMIFS(VM,Fecha,$A822,Linea,VLOOKUP(J$1,Data!$AP:$AR,3,FALSE),Cuenta,VLOOKUP(J$1,Data!$AP:$AR,2,FALSE))+SUMIFS(FX,Fecha,$A822,Linea,VLOOKUP(J$1,Data!$AP:$AR,3,FALSE),Cuenta,VLOOKUP(J$1,Data!$AP:$AR,2,FALSE))+J821,"")</f>
        <v/>
      </c>
      <c r="K822" s="3" t="str">
        <f>IF(AND($A822&lt;&gt;"",K$1&lt;&gt;""),SUMIFS(VM,Fecha,$A822,Linea,VLOOKUP(K$1,Data!$AP:$AR,3,FALSE),Cuenta,VLOOKUP(K$1,Data!$AP:$AR,2,FALSE))+SUMIFS(FX,Fecha,$A822,Linea,VLOOKUP(K$1,Data!$AP:$AR,3,FALSE),Cuenta,VLOOKUP(K$1,Data!$AP:$AR,2,FALSE))+K821,"")</f>
        <v/>
      </c>
      <c r="L822" s="3" t="str">
        <f>IF(AND($A822&lt;&gt;"",L$1&lt;&gt;""),SUMIFS(VM,Fecha,$A822,Linea,VLOOKUP(L$1,Data!$AP:$AR,3,FALSE),Cuenta,VLOOKUP(L$1,Data!$AP:$AR,2,FALSE))+SUMIFS(FX,Fecha,$A822,Linea,VLOOKUP(L$1,Data!$AP:$AR,3,FALSE),Cuenta,VLOOKUP(L$1,Data!$AP:$AR,2,FALSE))+L821,"")</f>
        <v/>
      </c>
      <c r="M822" s="3" t="str">
        <f>IF(AND($A822&lt;&gt;"",M$1&lt;&gt;""),SUMIFS(VM,Fecha,$A822,Linea,VLOOKUP(M$1,Data!$AP:$AR,3,FALSE),Cuenta,VLOOKUP(M$1,Data!$AP:$AR,2,FALSE))+SUMIFS(FX,Fecha,$A822,Linea,VLOOKUP(M$1,Data!$AP:$AR,3,FALSE),Cuenta,VLOOKUP(M$1,Data!$AP:$AR,2,FALSE))+M821,"")</f>
        <v/>
      </c>
      <c r="N822" s="3" t="str">
        <f>IF(AND($A822&lt;&gt;"",N$1&lt;&gt;""),SUMIFS(VM,Fecha,$A822,Linea,VLOOKUP(N$1,Data!$AP:$AR,3,FALSE),Cuenta,VLOOKUP(N$1,Data!$AP:$AR,2,FALSE))+SUMIFS(FX,Fecha,$A822,Linea,VLOOKUP(N$1,Data!$AP:$AR,3,FALSE),Cuenta,VLOOKUP(N$1,Data!$AP:$AR,2,FALSE))+N821,"")</f>
        <v/>
      </c>
    </row>
    <row r="823" spans="2:14" x14ac:dyDescent="0.25">
      <c r="B823" s="3" t="str">
        <f>IF(AND($A823&lt;&gt;"",B$1&lt;&gt;""),SUMIFS(VM,Fecha,$A823,Linea,VLOOKUP(B$1,Data!$AP:$AR,3,FALSE),Cuenta,VLOOKUP(B$1,Data!$AP:$AR,2,FALSE))+SUMIFS(FX,Fecha,$A823,Linea,VLOOKUP(B$1,Data!$AP:$AR,3,FALSE),Cuenta,VLOOKUP(B$1,Data!$AP:$AR,2,FALSE))+B822,"")</f>
        <v/>
      </c>
      <c r="C823" s="3" t="str">
        <f>IF(AND($A823&lt;&gt;"",C$1&lt;&gt;""),SUMIFS(VM,Fecha,$A823,Linea,VLOOKUP(C$1,Data!$AP:$AR,3,FALSE),Cuenta,VLOOKUP(C$1,Data!$AP:$AR,2,FALSE))+SUMIFS(FX,Fecha,$A823,Linea,VLOOKUP(C$1,Data!$AP:$AR,3,FALSE),Cuenta,VLOOKUP(C$1,Data!$AP:$AR,2,FALSE))+C822,"")</f>
        <v/>
      </c>
      <c r="D823" s="3" t="str">
        <f>IF(AND($A823&lt;&gt;"",D$1&lt;&gt;""),SUMIFS(VM,Fecha,$A823,Linea,VLOOKUP(D$1,Data!$AP:$AR,3,FALSE),Cuenta,VLOOKUP(D$1,Data!$AP:$AR,2,FALSE))+SUMIFS(FX,Fecha,$A823,Linea,VLOOKUP(D$1,Data!$AP:$AR,3,FALSE),Cuenta,VLOOKUP(D$1,Data!$AP:$AR,2,FALSE))+D822,"")</f>
        <v/>
      </c>
      <c r="E823" s="3" t="str">
        <f>IF(AND($A823&lt;&gt;"",E$1&lt;&gt;""),SUMIFS(VM,Fecha,$A823,Linea,VLOOKUP(E$1,Data!$AP:$AR,3,FALSE),Cuenta,VLOOKUP(E$1,Data!$AP:$AR,2,FALSE))+SUMIFS(FX,Fecha,$A823,Linea,VLOOKUP(E$1,Data!$AP:$AR,3,FALSE),Cuenta,VLOOKUP(E$1,Data!$AP:$AR,2,FALSE))+E822,"")</f>
        <v/>
      </c>
      <c r="F823" s="3" t="str">
        <f>IF(AND($A823&lt;&gt;"",F$1&lt;&gt;""),SUMIFS(VM,Fecha,$A823,Linea,VLOOKUP(F$1,Data!$AP:$AR,3,FALSE),Cuenta,VLOOKUP(F$1,Data!$AP:$AR,2,FALSE))+SUMIFS(FX,Fecha,$A823,Linea,VLOOKUP(F$1,Data!$AP:$AR,3,FALSE),Cuenta,VLOOKUP(F$1,Data!$AP:$AR,2,FALSE))+F822,"")</f>
        <v/>
      </c>
      <c r="G823" s="3" t="str">
        <f>IF(AND($A823&lt;&gt;"",G$1&lt;&gt;""),SUMIFS(VM,Fecha,$A823,Linea,VLOOKUP(G$1,Data!$AP:$AR,3,FALSE),Cuenta,VLOOKUP(G$1,Data!$AP:$AR,2,FALSE))+SUMIFS(FX,Fecha,$A823,Linea,VLOOKUP(G$1,Data!$AP:$AR,3,FALSE),Cuenta,VLOOKUP(G$1,Data!$AP:$AR,2,FALSE))+G822,"")</f>
        <v/>
      </c>
      <c r="H823" s="3" t="str">
        <f>IF(AND($A823&lt;&gt;"",H$1&lt;&gt;""),SUMIFS(VM,Fecha,$A823,Linea,VLOOKUP(H$1,Data!$AP:$AR,3,FALSE),Cuenta,VLOOKUP(H$1,Data!$AP:$AR,2,FALSE))+SUMIFS(FX,Fecha,$A823,Linea,VLOOKUP(H$1,Data!$AP:$AR,3,FALSE),Cuenta,VLOOKUP(H$1,Data!$AP:$AR,2,FALSE))+H822,"")</f>
        <v/>
      </c>
      <c r="I823" s="3" t="str">
        <f>IF(AND($A823&lt;&gt;"",I$1&lt;&gt;""),SUMIFS(VM,Fecha,$A823,Linea,VLOOKUP(I$1,Data!$AP:$AR,3,FALSE),Cuenta,VLOOKUP(I$1,Data!$AP:$AR,2,FALSE))+SUMIFS(FX,Fecha,$A823,Linea,VLOOKUP(I$1,Data!$AP:$AR,3,FALSE),Cuenta,VLOOKUP(I$1,Data!$AP:$AR,2,FALSE))+I822,"")</f>
        <v/>
      </c>
      <c r="J823" s="3" t="str">
        <f>IF(AND($A823&lt;&gt;"",J$1&lt;&gt;""),SUMIFS(VM,Fecha,$A823,Linea,VLOOKUP(J$1,Data!$AP:$AR,3,FALSE),Cuenta,VLOOKUP(J$1,Data!$AP:$AR,2,FALSE))+SUMIFS(FX,Fecha,$A823,Linea,VLOOKUP(J$1,Data!$AP:$AR,3,FALSE),Cuenta,VLOOKUP(J$1,Data!$AP:$AR,2,FALSE))+J822,"")</f>
        <v/>
      </c>
      <c r="K823" s="3" t="str">
        <f>IF(AND($A823&lt;&gt;"",K$1&lt;&gt;""),SUMIFS(VM,Fecha,$A823,Linea,VLOOKUP(K$1,Data!$AP:$AR,3,FALSE),Cuenta,VLOOKUP(K$1,Data!$AP:$AR,2,FALSE))+SUMIFS(FX,Fecha,$A823,Linea,VLOOKUP(K$1,Data!$AP:$AR,3,FALSE),Cuenta,VLOOKUP(K$1,Data!$AP:$AR,2,FALSE))+K822,"")</f>
        <v/>
      </c>
      <c r="L823" s="3" t="str">
        <f>IF(AND($A823&lt;&gt;"",L$1&lt;&gt;""),SUMIFS(VM,Fecha,$A823,Linea,VLOOKUP(L$1,Data!$AP:$AR,3,FALSE),Cuenta,VLOOKUP(L$1,Data!$AP:$AR,2,FALSE))+SUMIFS(FX,Fecha,$A823,Linea,VLOOKUP(L$1,Data!$AP:$AR,3,FALSE),Cuenta,VLOOKUP(L$1,Data!$AP:$AR,2,FALSE))+L822,"")</f>
        <v/>
      </c>
      <c r="M823" s="3" t="str">
        <f>IF(AND($A823&lt;&gt;"",M$1&lt;&gt;""),SUMIFS(VM,Fecha,$A823,Linea,VLOOKUP(M$1,Data!$AP:$AR,3,FALSE),Cuenta,VLOOKUP(M$1,Data!$AP:$AR,2,FALSE))+SUMIFS(FX,Fecha,$A823,Linea,VLOOKUP(M$1,Data!$AP:$AR,3,FALSE),Cuenta,VLOOKUP(M$1,Data!$AP:$AR,2,FALSE))+M822,"")</f>
        <v/>
      </c>
      <c r="N823" s="3" t="str">
        <f>IF(AND($A823&lt;&gt;"",N$1&lt;&gt;""),SUMIFS(VM,Fecha,$A823,Linea,VLOOKUP(N$1,Data!$AP:$AR,3,FALSE),Cuenta,VLOOKUP(N$1,Data!$AP:$AR,2,FALSE))+SUMIFS(FX,Fecha,$A823,Linea,VLOOKUP(N$1,Data!$AP:$AR,3,FALSE),Cuenta,VLOOKUP(N$1,Data!$AP:$AR,2,FALSE))+N822,"")</f>
        <v/>
      </c>
    </row>
    <row r="824" spans="2:14" x14ac:dyDescent="0.25">
      <c r="B824" s="3" t="str">
        <f>IF(AND($A824&lt;&gt;"",B$1&lt;&gt;""),SUMIFS(VM,Fecha,$A824,Linea,VLOOKUP(B$1,Data!$AP:$AR,3,FALSE),Cuenta,VLOOKUP(B$1,Data!$AP:$AR,2,FALSE))+SUMIFS(FX,Fecha,$A824,Linea,VLOOKUP(B$1,Data!$AP:$AR,3,FALSE),Cuenta,VLOOKUP(B$1,Data!$AP:$AR,2,FALSE))+B823,"")</f>
        <v/>
      </c>
      <c r="C824" s="3" t="str">
        <f>IF(AND($A824&lt;&gt;"",C$1&lt;&gt;""),SUMIFS(VM,Fecha,$A824,Linea,VLOOKUP(C$1,Data!$AP:$AR,3,FALSE),Cuenta,VLOOKUP(C$1,Data!$AP:$AR,2,FALSE))+SUMIFS(FX,Fecha,$A824,Linea,VLOOKUP(C$1,Data!$AP:$AR,3,FALSE),Cuenta,VLOOKUP(C$1,Data!$AP:$AR,2,FALSE))+C823,"")</f>
        <v/>
      </c>
      <c r="D824" s="3" t="str">
        <f>IF(AND($A824&lt;&gt;"",D$1&lt;&gt;""),SUMIFS(VM,Fecha,$A824,Linea,VLOOKUP(D$1,Data!$AP:$AR,3,FALSE),Cuenta,VLOOKUP(D$1,Data!$AP:$AR,2,FALSE))+SUMIFS(FX,Fecha,$A824,Linea,VLOOKUP(D$1,Data!$AP:$AR,3,FALSE),Cuenta,VLOOKUP(D$1,Data!$AP:$AR,2,FALSE))+D823,"")</f>
        <v/>
      </c>
      <c r="E824" s="3" t="str">
        <f>IF(AND($A824&lt;&gt;"",E$1&lt;&gt;""),SUMIFS(VM,Fecha,$A824,Linea,VLOOKUP(E$1,Data!$AP:$AR,3,FALSE),Cuenta,VLOOKUP(E$1,Data!$AP:$AR,2,FALSE))+SUMIFS(FX,Fecha,$A824,Linea,VLOOKUP(E$1,Data!$AP:$AR,3,FALSE),Cuenta,VLOOKUP(E$1,Data!$AP:$AR,2,FALSE))+E823,"")</f>
        <v/>
      </c>
      <c r="F824" s="3" t="str">
        <f>IF(AND($A824&lt;&gt;"",F$1&lt;&gt;""),SUMIFS(VM,Fecha,$A824,Linea,VLOOKUP(F$1,Data!$AP:$AR,3,FALSE),Cuenta,VLOOKUP(F$1,Data!$AP:$AR,2,FALSE))+SUMIFS(FX,Fecha,$A824,Linea,VLOOKUP(F$1,Data!$AP:$AR,3,FALSE),Cuenta,VLOOKUP(F$1,Data!$AP:$AR,2,FALSE))+F823,"")</f>
        <v/>
      </c>
      <c r="G824" s="3" t="str">
        <f>IF(AND($A824&lt;&gt;"",G$1&lt;&gt;""),SUMIFS(VM,Fecha,$A824,Linea,VLOOKUP(G$1,Data!$AP:$AR,3,FALSE),Cuenta,VLOOKUP(G$1,Data!$AP:$AR,2,FALSE))+SUMIFS(FX,Fecha,$A824,Linea,VLOOKUP(G$1,Data!$AP:$AR,3,FALSE),Cuenta,VLOOKUP(G$1,Data!$AP:$AR,2,FALSE))+G823,"")</f>
        <v/>
      </c>
      <c r="H824" s="3" t="str">
        <f>IF(AND($A824&lt;&gt;"",H$1&lt;&gt;""),SUMIFS(VM,Fecha,$A824,Linea,VLOOKUP(H$1,Data!$AP:$AR,3,FALSE),Cuenta,VLOOKUP(H$1,Data!$AP:$AR,2,FALSE))+SUMIFS(FX,Fecha,$A824,Linea,VLOOKUP(H$1,Data!$AP:$AR,3,FALSE),Cuenta,VLOOKUP(H$1,Data!$AP:$AR,2,FALSE))+H823,"")</f>
        <v/>
      </c>
      <c r="I824" s="3" t="str">
        <f>IF(AND($A824&lt;&gt;"",I$1&lt;&gt;""),SUMIFS(VM,Fecha,$A824,Linea,VLOOKUP(I$1,Data!$AP:$AR,3,FALSE),Cuenta,VLOOKUP(I$1,Data!$AP:$AR,2,FALSE))+SUMIFS(FX,Fecha,$A824,Linea,VLOOKUP(I$1,Data!$AP:$AR,3,FALSE),Cuenta,VLOOKUP(I$1,Data!$AP:$AR,2,FALSE))+I823,"")</f>
        <v/>
      </c>
      <c r="J824" s="3" t="str">
        <f>IF(AND($A824&lt;&gt;"",J$1&lt;&gt;""),SUMIFS(VM,Fecha,$A824,Linea,VLOOKUP(J$1,Data!$AP:$AR,3,FALSE),Cuenta,VLOOKUP(J$1,Data!$AP:$AR,2,FALSE))+SUMIFS(FX,Fecha,$A824,Linea,VLOOKUP(J$1,Data!$AP:$AR,3,FALSE),Cuenta,VLOOKUP(J$1,Data!$AP:$AR,2,FALSE))+J823,"")</f>
        <v/>
      </c>
      <c r="K824" s="3" t="str">
        <f>IF(AND($A824&lt;&gt;"",K$1&lt;&gt;""),SUMIFS(VM,Fecha,$A824,Linea,VLOOKUP(K$1,Data!$AP:$AR,3,FALSE),Cuenta,VLOOKUP(K$1,Data!$AP:$AR,2,FALSE))+SUMIFS(FX,Fecha,$A824,Linea,VLOOKUP(K$1,Data!$AP:$AR,3,FALSE),Cuenta,VLOOKUP(K$1,Data!$AP:$AR,2,FALSE))+K823,"")</f>
        <v/>
      </c>
      <c r="L824" s="3" t="str">
        <f>IF(AND($A824&lt;&gt;"",L$1&lt;&gt;""),SUMIFS(VM,Fecha,$A824,Linea,VLOOKUP(L$1,Data!$AP:$AR,3,FALSE),Cuenta,VLOOKUP(L$1,Data!$AP:$AR,2,FALSE))+SUMIFS(FX,Fecha,$A824,Linea,VLOOKUP(L$1,Data!$AP:$AR,3,FALSE),Cuenta,VLOOKUP(L$1,Data!$AP:$AR,2,FALSE))+L823,"")</f>
        <v/>
      </c>
      <c r="M824" s="3" t="str">
        <f>IF(AND($A824&lt;&gt;"",M$1&lt;&gt;""),SUMIFS(VM,Fecha,$A824,Linea,VLOOKUP(M$1,Data!$AP:$AR,3,FALSE),Cuenta,VLOOKUP(M$1,Data!$AP:$AR,2,FALSE))+SUMIFS(FX,Fecha,$A824,Linea,VLOOKUP(M$1,Data!$AP:$AR,3,FALSE),Cuenta,VLOOKUP(M$1,Data!$AP:$AR,2,FALSE))+M823,"")</f>
        <v/>
      </c>
      <c r="N824" s="3" t="str">
        <f>IF(AND($A824&lt;&gt;"",N$1&lt;&gt;""),SUMIFS(VM,Fecha,$A824,Linea,VLOOKUP(N$1,Data!$AP:$AR,3,FALSE),Cuenta,VLOOKUP(N$1,Data!$AP:$AR,2,FALSE))+SUMIFS(FX,Fecha,$A824,Linea,VLOOKUP(N$1,Data!$AP:$AR,3,FALSE),Cuenta,VLOOKUP(N$1,Data!$AP:$AR,2,FALSE))+N823,"")</f>
        <v/>
      </c>
    </row>
    <row r="825" spans="2:14" x14ac:dyDescent="0.25">
      <c r="B825" s="3" t="str">
        <f>IF(AND($A825&lt;&gt;"",B$1&lt;&gt;""),SUMIFS(VM,Fecha,$A825,Linea,VLOOKUP(B$1,Data!$AP:$AR,3,FALSE),Cuenta,VLOOKUP(B$1,Data!$AP:$AR,2,FALSE))+SUMIFS(FX,Fecha,$A825,Linea,VLOOKUP(B$1,Data!$AP:$AR,3,FALSE),Cuenta,VLOOKUP(B$1,Data!$AP:$AR,2,FALSE))+B824,"")</f>
        <v/>
      </c>
      <c r="C825" s="3" t="str">
        <f>IF(AND($A825&lt;&gt;"",C$1&lt;&gt;""),SUMIFS(VM,Fecha,$A825,Linea,VLOOKUP(C$1,Data!$AP:$AR,3,FALSE),Cuenta,VLOOKUP(C$1,Data!$AP:$AR,2,FALSE))+SUMIFS(FX,Fecha,$A825,Linea,VLOOKUP(C$1,Data!$AP:$AR,3,FALSE),Cuenta,VLOOKUP(C$1,Data!$AP:$AR,2,FALSE))+C824,"")</f>
        <v/>
      </c>
      <c r="D825" s="3" t="str">
        <f>IF(AND($A825&lt;&gt;"",D$1&lt;&gt;""),SUMIFS(VM,Fecha,$A825,Linea,VLOOKUP(D$1,Data!$AP:$AR,3,FALSE),Cuenta,VLOOKUP(D$1,Data!$AP:$AR,2,FALSE))+SUMIFS(FX,Fecha,$A825,Linea,VLOOKUP(D$1,Data!$AP:$AR,3,FALSE),Cuenta,VLOOKUP(D$1,Data!$AP:$AR,2,FALSE))+D824,"")</f>
        <v/>
      </c>
      <c r="E825" s="3" t="str">
        <f>IF(AND($A825&lt;&gt;"",E$1&lt;&gt;""),SUMIFS(VM,Fecha,$A825,Linea,VLOOKUP(E$1,Data!$AP:$AR,3,FALSE),Cuenta,VLOOKUP(E$1,Data!$AP:$AR,2,FALSE))+SUMIFS(FX,Fecha,$A825,Linea,VLOOKUP(E$1,Data!$AP:$AR,3,FALSE),Cuenta,VLOOKUP(E$1,Data!$AP:$AR,2,FALSE))+E824,"")</f>
        <v/>
      </c>
      <c r="F825" s="3" t="str">
        <f>IF(AND($A825&lt;&gt;"",F$1&lt;&gt;""),SUMIFS(VM,Fecha,$A825,Linea,VLOOKUP(F$1,Data!$AP:$AR,3,FALSE),Cuenta,VLOOKUP(F$1,Data!$AP:$AR,2,FALSE))+SUMIFS(FX,Fecha,$A825,Linea,VLOOKUP(F$1,Data!$AP:$AR,3,FALSE),Cuenta,VLOOKUP(F$1,Data!$AP:$AR,2,FALSE))+F824,"")</f>
        <v/>
      </c>
      <c r="G825" s="3" t="str">
        <f>IF(AND($A825&lt;&gt;"",G$1&lt;&gt;""),SUMIFS(VM,Fecha,$A825,Linea,VLOOKUP(G$1,Data!$AP:$AR,3,FALSE),Cuenta,VLOOKUP(G$1,Data!$AP:$AR,2,FALSE))+SUMIFS(FX,Fecha,$A825,Linea,VLOOKUP(G$1,Data!$AP:$AR,3,FALSE),Cuenta,VLOOKUP(G$1,Data!$AP:$AR,2,FALSE))+G824,"")</f>
        <v/>
      </c>
      <c r="H825" s="3" t="str">
        <f>IF(AND($A825&lt;&gt;"",H$1&lt;&gt;""),SUMIFS(VM,Fecha,$A825,Linea,VLOOKUP(H$1,Data!$AP:$AR,3,FALSE),Cuenta,VLOOKUP(H$1,Data!$AP:$AR,2,FALSE))+SUMIFS(FX,Fecha,$A825,Linea,VLOOKUP(H$1,Data!$AP:$AR,3,FALSE),Cuenta,VLOOKUP(H$1,Data!$AP:$AR,2,FALSE))+H824,"")</f>
        <v/>
      </c>
      <c r="I825" s="3" t="str">
        <f>IF(AND($A825&lt;&gt;"",I$1&lt;&gt;""),SUMIFS(VM,Fecha,$A825,Linea,VLOOKUP(I$1,Data!$AP:$AR,3,FALSE),Cuenta,VLOOKUP(I$1,Data!$AP:$AR,2,FALSE))+SUMIFS(FX,Fecha,$A825,Linea,VLOOKUP(I$1,Data!$AP:$AR,3,FALSE),Cuenta,VLOOKUP(I$1,Data!$AP:$AR,2,FALSE))+I824,"")</f>
        <v/>
      </c>
      <c r="J825" s="3" t="str">
        <f>IF(AND($A825&lt;&gt;"",J$1&lt;&gt;""),SUMIFS(VM,Fecha,$A825,Linea,VLOOKUP(J$1,Data!$AP:$AR,3,FALSE),Cuenta,VLOOKUP(J$1,Data!$AP:$AR,2,FALSE))+SUMIFS(FX,Fecha,$A825,Linea,VLOOKUP(J$1,Data!$AP:$AR,3,FALSE),Cuenta,VLOOKUP(J$1,Data!$AP:$AR,2,FALSE))+J824,"")</f>
        <v/>
      </c>
      <c r="K825" s="3" t="str">
        <f>IF(AND($A825&lt;&gt;"",K$1&lt;&gt;""),SUMIFS(VM,Fecha,$A825,Linea,VLOOKUP(K$1,Data!$AP:$AR,3,FALSE),Cuenta,VLOOKUP(K$1,Data!$AP:$AR,2,FALSE))+SUMIFS(FX,Fecha,$A825,Linea,VLOOKUP(K$1,Data!$AP:$AR,3,FALSE),Cuenta,VLOOKUP(K$1,Data!$AP:$AR,2,FALSE))+K824,"")</f>
        <v/>
      </c>
      <c r="L825" s="3" t="str">
        <f>IF(AND($A825&lt;&gt;"",L$1&lt;&gt;""),SUMIFS(VM,Fecha,$A825,Linea,VLOOKUP(L$1,Data!$AP:$AR,3,FALSE),Cuenta,VLOOKUP(L$1,Data!$AP:$AR,2,FALSE))+SUMIFS(FX,Fecha,$A825,Linea,VLOOKUP(L$1,Data!$AP:$AR,3,FALSE),Cuenta,VLOOKUP(L$1,Data!$AP:$AR,2,FALSE))+L824,"")</f>
        <v/>
      </c>
      <c r="M825" s="3" t="str">
        <f>IF(AND($A825&lt;&gt;"",M$1&lt;&gt;""),SUMIFS(VM,Fecha,$A825,Linea,VLOOKUP(M$1,Data!$AP:$AR,3,FALSE),Cuenta,VLOOKUP(M$1,Data!$AP:$AR,2,FALSE))+SUMIFS(FX,Fecha,$A825,Linea,VLOOKUP(M$1,Data!$AP:$AR,3,FALSE),Cuenta,VLOOKUP(M$1,Data!$AP:$AR,2,FALSE))+M824,"")</f>
        <v/>
      </c>
      <c r="N825" s="3" t="str">
        <f>IF(AND($A825&lt;&gt;"",N$1&lt;&gt;""),SUMIFS(VM,Fecha,$A825,Linea,VLOOKUP(N$1,Data!$AP:$AR,3,FALSE),Cuenta,VLOOKUP(N$1,Data!$AP:$AR,2,FALSE))+SUMIFS(FX,Fecha,$A825,Linea,VLOOKUP(N$1,Data!$AP:$AR,3,FALSE),Cuenta,VLOOKUP(N$1,Data!$AP:$AR,2,FALSE))+N824,"")</f>
        <v/>
      </c>
    </row>
    <row r="826" spans="2:14" x14ac:dyDescent="0.25">
      <c r="B826" s="3" t="str">
        <f>IF(AND($A826&lt;&gt;"",B$1&lt;&gt;""),SUMIFS(VM,Fecha,$A826,Linea,VLOOKUP(B$1,Data!$AP:$AR,3,FALSE),Cuenta,VLOOKUP(B$1,Data!$AP:$AR,2,FALSE))+SUMIFS(FX,Fecha,$A826,Linea,VLOOKUP(B$1,Data!$AP:$AR,3,FALSE),Cuenta,VLOOKUP(B$1,Data!$AP:$AR,2,FALSE))+B825,"")</f>
        <v/>
      </c>
      <c r="C826" s="3" t="str">
        <f>IF(AND($A826&lt;&gt;"",C$1&lt;&gt;""),SUMIFS(VM,Fecha,$A826,Linea,VLOOKUP(C$1,Data!$AP:$AR,3,FALSE),Cuenta,VLOOKUP(C$1,Data!$AP:$AR,2,FALSE))+SUMIFS(FX,Fecha,$A826,Linea,VLOOKUP(C$1,Data!$AP:$AR,3,FALSE),Cuenta,VLOOKUP(C$1,Data!$AP:$AR,2,FALSE))+C825,"")</f>
        <v/>
      </c>
      <c r="D826" s="3" t="str">
        <f>IF(AND($A826&lt;&gt;"",D$1&lt;&gt;""),SUMIFS(VM,Fecha,$A826,Linea,VLOOKUP(D$1,Data!$AP:$AR,3,FALSE),Cuenta,VLOOKUP(D$1,Data!$AP:$AR,2,FALSE))+SUMIFS(FX,Fecha,$A826,Linea,VLOOKUP(D$1,Data!$AP:$AR,3,FALSE),Cuenta,VLOOKUP(D$1,Data!$AP:$AR,2,FALSE))+D825,"")</f>
        <v/>
      </c>
      <c r="E826" s="3" t="str">
        <f>IF(AND($A826&lt;&gt;"",E$1&lt;&gt;""),SUMIFS(VM,Fecha,$A826,Linea,VLOOKUP(E$1,Data!$AP:$AR,3,FALSE),Cuenta,VLOOKUP(E$1,Data!$AP:$AR,2,FALSE))+SUMIFS(FX,Fecha,$A826,Linea,VLOOKUP(E$1,Data!$AP:$AR,3,FALSE),Cuenta,VLOOKUP(E$1,Data!$AP:$AR,2,FALSE))+E825,"")</f>
        <v/>
      </c>
      <c r="F826" s="3" t="str">
        <f>IF(AND($A826&lt;&gt;"",F$1&lt;&gt;""),SUMIFS(VM,Fecha,$A826,Linea,VLOOKUP(F$1,Data!$AP:$AR,3,FALSE),Cuenta,VLOOKUP(F$1,Data!$AP:$AR,2,FALSE))+SUMIFS(FX,Fecha,$A826,Linea,VLOOKUP(F$1,Data!$AP:$AR,3,FALSE),Cuenta,VLOOKUP(F$1,Data!$AP:$AR,2,FALSE))+F825,"")</f>
        <v/>
      </c>
      <c r="G826" s="3" t="str">
        <f>IF(AND($A826&lt;&gt;"",G$1&lt;&gt;""),SUMIFS(VM,Fecha,$A826,Linea,VLOOKUP(G$1,Data!$AP:$AR,3,FALSE),Cuenta,VLOOKUP(G$1,Data!$AP:$AR,2,FALSE))+SUMIFS(FX,Fecha,$A826,Linea,VLOOKUP(G$1,Data!$AP:$AR,3,FALSE),Cuenta,VLOOKUP(G$1,Data!$AP:$AR,2,FALSE))+G825,"")</f>
        <v/>
      </c>
      <c r="H826" s="3" t="str">
        <f>IF(AND($A826&lt;&gt;"",H$1&lt;&gt;""),SUMIFS(VM,Fecha,$A826,Linea,VLOOKUP(H$1,Data!$AP:$AR,3,FALSE),Cuenta,VLOOKUP(H$1,Data!$AP:$AR,2,FALSE))+SUMIFS(FX,Fecha,$A826,Linea,VLOOKUP(H$1,Data!$AP:$AR,3,FALSE),Cuenta,VLOOKUP(H$1,Data!$AP:$AR,2,FALSE))+H825,"")</f>
        <v/>
      </c>
      <c r="I826" s="3" t="str">
        <f>IF(AND($A826&lt;&gt;"",I$1&lt;&gt;""),SUMIFS(VM,Fecha,$A826,Linea,VLOOKUP(I$1,Data!$AP:$AR,3,FALSE),Cuenta,VLOOKUP(I$1,Data!$AP:$AR,2,FALSE))+SUMIFS(FX,Fecha,$A826,Linea,VLOOKUP(I$1,Data!$AP:$AR,3,FALSE),Cuenta,VLOOKUP(I$1,Data!$AP:$AR,2,FALSE))+I825,"")</f>
        <v/>
      </c>
      <c r="J826" s="3" t="str">
        <f>IF(AND($A826&lt;&gt;"",J$1&lt;&gt;""),SUMIFS(VM,Fecha,$A826,Linea,VLOOKUP(J$1,Data!$AP:$AR,3,FALSE),Cuenta,VLOOKUP(J$1,Data!$AP:$AR,2,FALSE))+SUMIFS(FX,Fecha,$A826,Linea,VLOOKUP(J$1,Data!$AP:$AR,3,FALSE),Cuenta,VLOOKUP(J$1,Data!$AP:$AR,2,FALSE))+J825,"")</f>
        <v/>
      </c>
      <c r="K826" s="3" t="str">
        <f>IF(AND($A826&lt;&gt;"",K$1&lt;&gt;""),SUMIFS(VM,Fecha,$A826,Linea,VLOOKUP(K$1,Data!$AP:$AR,3,FALSE),Cuenta,VLOOKUP(K$1,Data!$AP:$AR,2,FALSE))+SUMIFS(FX,Fecha,$A826,Linea,VLOOKUP(K$1,Data!$AP:$AR,3,FALSE),Cuenta,VLOOKUP(K$1,Data!$AP:$AR,2,FALSE))+K825,"")</f>
        <v/>
      </c>
      <c r="L826" s="3" t="str">
        <f>IF(AND($A826&lt;&gt;"",L$1&lt;&gt;""),SUMIFS(VM,Fecha,$A826,Linea,VLOOKUP(L$1,Data!$AP:$AR,3,FALSE),Cuenta,VLOOKUP(L$1,Data!$AP:$AR,2,FALSE))+SUMIFS(FX,Fecha,$A826,Linea,VLOOKUP(L$1,Data!$AP:$AR,3,FALSE),Cuenta,VLOOKUP(L$1,Data!$AP:$AR,2,FALSE))+L825,"")</f>
        <v/>
      </c>
      <c r="M826" s="3" t="str">
        <f>IF(AND($A826&lt;&gt;"",M$1&lt;&gt;""),SUMIFS(VM,Fecha,$A826,Linea,VLOOKUP(M$1,Data!$AP:$AR,3,FALSE),Cuenta,VLOOKUP(M$1,Data!$AP:$AR,2,FALSE))+SUMIFS(FX,Fecha,$A826,Linea,VLOOKUP(M$1,Data!$AP:$AR,3,FALSE),Cuenta,VLOOKUP(M$1,Data!$AP:$AR,2,FALSE))+M825,"")</f>
        <v/>
      </c>
      <c r="N826" s="3" t="str">
        <f>IF(AND($A826&lt;&gt;"",N$1&lt;&gt;""),SUMIFS(VM,Fecha,$A826,Linea,VLOOKUP(N$1,Data!$AP:$AR,3,FALSE),Cuenta,VLOOKUP(N$1,Data!$AP:$AR,2,FALSE))+SUMIFS(FX,Fecha,$A826,Linea,VLOOKUP(N$1,Data!$AP:$AR,3,FALSE),Cuenta,VLOOKUP(N$1,Data!$AP:$AR,2,FALSE))+N825,"")</f>
        <v/>
      </c>
    </row>
    <row r="827" spans="2:14" x14ac:dyDescent="0.25">
      <c r="B827" s="3" t="str">
        <f>IF(AND($A827&lt;&gt;"",B$1&lt;&gt;""),SUMIFS(VM,Fecha,$A827,Linea,VLOOKUP(B$1,Data!$AP:$AR,3,FALSE),Cuenta,VLOOKUP(B$1,Data!$AP:$AR,2,FALSE))+SUMIFS(FX,Fecha,$A827,Linea,VLOOKUP(B$1,Data!$AP:$AR,3,FALSE),Cuenta,VLOOKUP(B$1,Data!$AP:$AR,2,FALSE))+B826,"")</f>
        <v/>
      </c>
      <c r="C827" s="3" t="str">
        <f>IF(AND($A827&lt;&gt;"",C$1&lt;&gt;""),SUMIFS(VM,Fecha,$A827,Linea,VLOOKUP(C$1,Data!$AP:$AR,3,FALSE),Cuenta,VLOOKUP(C$1,Data!$AP:$AR,2,FALSE))+SUMIFS(FX,Fecha,$A827,Linea,VLOOKUP(C$1,Data!$AP:$AR,3,FALSE),Cuenta,VLOOKUP(C$1,Data!$AP:$AR,2,FALSE))+C826,"")</f>
        <v/>
      </c>
      <c r="D827" s="3" t="str">
        <f>IF(AND($A827&lt;&gt;"",D$1&lt;&gt;""),SUMIFS(VM,Fecha,$A827,Linea,VLOOKUP(D$1,Data!$AP:$AR,3,FALSE),Cuenta,VLOOKUP(D$1,Data!$AP:$AR,2,FALSE))+SUMIFS(FX,Fecha,$A827,Linea,VLOOKUP(D$1,Data!$AP:$AR,3,FALSE),Cuenta,VLOOKUP(D$1,Data!$AP:$AR,2,FALSE))+D826,"")</f>
        <v/>
      </c>
      <c r="E827" s="3" t="str">
        <f>IF(AND($A827&lt;&gt;"",E$1&lt;&gt;""),SUMIFS(VM,Fecha,$A827,Linea,VLOOKUP(E$1,Data!$AP:$AR,3,FALSE),Cuenta,VLOOKUP(E$1,Data!$AP:$AR,2,FALSE))+SUMIFS(FX,Fecha,$A827,Linea,VLOOKUP(E$1,Data!$AP:$AR,3,FALSE),Cuenta,VLOOKUP(E$1,Data!$AP:$AR,2,FALSE))+E826,"")</f>
        <v/>
      </c>
      <c r="F827" s="3" t="str">
        <f>IF(AND($A827&lt;&gt;"",F$1&lt;&gt;""),SUMIFS(VM,Fecha,$A827,Linea,VLOOKUP(F$1,Data!$AP:$AR,3,FALSE),Cuenta,VLOOKUP(F$1,Data!$AP:$AR,2,FALSE))+SUMIFS(FX,Fecha,$A827,Linea,VLOOKUP(F$1,Data!$AP:$AR,3,FALSE),Cuenta,VLOOKUP(F$1,Data!$AP:$AR,2,FALSE))+F826,"")</f>
        <v/>
      </c>
      <c r="G827" s="3" t="str">
        <f>IF(AND($A827&lt;&gt;"",G$1&lt;&gt;""),SUMIFS(VM,Fecha,$A827,Linea,VLOOKUP(G$1,Data!$AP:$AR,3,FALSE),Cuenta,VLOOKUP(G$1,Data!$AP:$AR,2,FALSE))+SUMIFS(FX,Fecha,$A827,Linea,VLOOKUP(G$1,Data!$AP:$AR,3,FALSE),Cuenta,VLOOKUP(G$1,Data!$AP:$AR,2,FALSE))+G826,"")</f>
        <v/>
      </c>
      <c r="H827" s="3" t="str">
        <f>IF(AND($A827&lt;&gt;"",H$1&lt;&gt;""),SUMIFS(VM,Fecha,$A827,Linea,VLOOKUP(H$1,Data!$AP:$AR,3,FALSE),Cuenta,VLOOKUP(H$1,Data!$AP:$AR,2,FALSE))+SUMIFS(FX,Fecha,$A827,Linea,VLOOKUP(H$1,Data!$AP:$AR,3,FALSE),Cuenta,VLOOKUP(H$1,Data!$AP:$AR,2,FALSE))+H826,"")</f>
        <v/>
      </c>
      <c r="I827" s="3" t="str">
        <f>IF(AND($A827&lt;&gt;"",I$1&lt;&gt;""),SUMIFS(VM,Fecha,$A827,Linea,VLOOKUP(I$1,Data!$AP:$AR,3,FALSE),Cuenta,VLOOKUP(I$1,Data!$AP:$AR,2,FALSE))+SUMIFS(FX,Fecha,$A827,Linea,VLOOKUP(I$1,Data!$AP:$AR,3,FALSE),Cuenta,VLOOKUP(I$1,Data!$AP:$AR,2,FALSE))+I826,"")</f>
        <v/>
      </c>
      <c r="J827" s="3" t="str">
        <f>IF(AND($A827&lt;&gt;"",J$1&lt;&gt;""),SUMIFS(VM,Fecha,$A827,Linea,VLOOKUP(J$1,Data!$AP:$AR,3,FALSE),Cuenta,VLOOKUP(J$1,Data!$AP:$AR,2,FALSE))+SUMIFS(FX,Fecha,$A827,Linea,VLOOKUP(J$1,Data!$AP:$AR,3,FALSE),Cuenta,VLOOKUP(J$1,Data!$AP:$AR,2,FALSE))+J826,"")</f>
        <v/>
      </c>
      <c r="K827" s="3" t="str">
        <f>IF(AND($A827&lt;&gt;"",K$1&lt;&gt;""),SUMIFS(VM,Fecha,$A827,Linea,VLOOKUP(K$1,Data!$AP:$AR,3,FALSE),Cuenta,VLOOKUP(K$1,Data!$AP:$AR,2,FALSE))+SUMIFS(FX,Fecha,$A827,Linea,VLOOKUP(K$1,Data!$AP:$AR,3,FALSE),Cuenta,VLOOKUP(K$1,Data!$AP:$AR,2,FALSE))+K826,"")</f>
        <v/>
      </c>
      <c r="L827" s="3" t="str">
        <f>IF(AND($A827&lt;&gt;"",L$1&lt;&gt;""),SUMIFS(VM,Fecha,$A827,Linea,VLOOKUP(L$1,Data!$AP:$AR,3,FALSE),Cuenta,VLOOKUP(L$1,Data!$AP:$AR,2,FALSE))+SUMIFS(FX,Fecha,$A827,Linea,VLOOKUP(L$1,Data!$AP:$AR,3,FALSE),Cuenta,VLOOKUP(L$1,Data!$AP:$AR,2,FALSE))+L826,"")</f>
        <v/>
      </c>
      <c r="M827" s="3" t="str">
        <f>IF(AND($A827&lt;&gt;"",M$1&lt;&gt;""),SUMIFS(VM,Fecha,$A827,Linea,VLOOKUP(M$1,Data!$AP:$AR,3,FALSE),Cuenta,VLOOKUP(M$1,Data!$AP:$AR,2,FALSE))+SUMIFS(FX,Fecha,$A827,Linea,VLOOKUP(M$1,Data!$AP:$AR,3,FALSE),Cuenta,VLOOKUP(M$1,Data!$AP:$AR,2,FALSE))+M826,"")</f>
        <v/>
      </c>
      <c r="N827" s="3" t="str">
        <f>IF(AND($A827&lt;&gt;"",N$1&lt;&gt;""),SUMIFS(VM,Fecha,$A827,Linea,VLOOKUP(N$1,Data!$AP:$AR,3,FALSE),Cuenta,VLOOKUP(N$1,Data!$AP:$AR,2,FALSE))+SUMIFS(FX,Fecha,$A827,Linea,VLOOKUP(N$1,Data!$AP:$AR,3,FALSE),Cuenta,VLOOKUP(N$1,Data!$AP:$AR,2,FALSE))+N826,"")</f>
        <v/>
      </c>
    </row>
    <row r="828" spans="2:14" x14ac:dyDescent="0.25">
      <c r="B828" s="3" t="str">
        <f>IF(AND($A828&lt;&gt;"",B$1&lt;&gt;""),SUMIFS(VM,Fecha,$A828,Linea,VLOOKUP(B$1,Data!$AP:$AR,3,FALSE),Cuenta,VLOOKUP(B$1,Data!$AP:$AR,2,FALSE))+SUMIFS(FX,Fecha,$A828,Linea,VLOOKUP(B$1,Data!$AP:$AR,3,FALSE),Cuenta,VLOOKUP(B$1,Data!$AP:$AR,2,FALSE))+B827,"")</f>
        <v/>
      </c>
      <c r="C828" s="3" t="str">
        <f>IF(AND($A828&lt;&gt;"",C$1&lt;&gt;""),SUMIFS(VM,Fecha,$A828,Linea,VLOOKUP(C$1,Data!$AP:$AR,3,FALSE),Cuenta,VLOOKUP(C$1,Data!$AP:$AR,2,FALSE))+SUMIFS(FX,Fecha,$A828,Linea,VLOOKUP(C$1,Data!$AP:$AR,3,FALSE),Cuenta,VLOOKUP(C$1,Data!$AP:$AR,2,FALSE))+C827,"")</f>
        <v/>
      </c>
      <c r="D828" s="3" t="str">
        <f>IF(AND($A828&lt;&gt;"",D$1&lt;&gt;""),SUMIFS(VM,Fecha,$A828,Linea,VLOOKUP(D$1,Data!$AP:$AR,3,FALSE),Cuenta,VLOOKUP(D$1,Data!$AP:$AR,2,FALSE))+SUMIFS(FX,Fecha,$A828,Linea,VLOOKUP(D$1,Data!$AP:$AR,3,FALSE),Cuenta,VLOOKUP(D$1,Data!$AP:$AR,2,FALSE))+D827,"")</f>
        <v/>
      </c>
      <c r="E828" s="3" t="str">
        <f>IF(AND($A828&lt;&gt;"",E$1&lt;&gt;""),SUMIFS(VM,Fecha,$A828,Linea,VLOOKUP(E$1,Data!$AP:$AR,3,FALSE),Cuenta,VLOOKUP(E$1,Data!$AP:$AR,2,FALSE))+SUMIFS(FX,Fecha,$A828,Linea,VLOOKUP(E$1,Data!$AP:$AR,3,FALSE),Cuenta,VLOOKUP(E$1,Data!$AP:$AR,2,FALSE))+E827,"")</f>
        <v/>
      </c>
      <c r="F828" s="3" t="str">
        <f>IF(AND($A828&lt;&gt;"",F$1&lt;&gt;""),SUMIFS(VM,Fecha,$A828,Linea,VLOOKUP(F$1,Data!$AP:$AR,3,FALSE),Cuenta,VLOOKUP(F$1,Data!$AP:$AR,2,FALSE))+SUMIFS(FX,Fecha,$A828,Linea,VLOOKUP(F$1,Data!$AP:$AR,3,FALSE),Cuenta,VLOOKUP(F$1,Data!$AP:$AR,2,FALSE))+F827,"")</f>
        <v/>
      </c>
      <c r="G828" s="3" t="str">
        <f>IF(AND($A828&lt;&gt;"",G$1&lt;&gt;""),SUMIFS(VM,Fecha,$A828,Linea,VLOOKUP(G$1,Data!$AP:$AR,3,FALSE),Cuenta,VLOOKUP(G$1,Data!$AP:$AR,2,FALSE))+SUMIFS(FX,Fecha,$A828,Linea,VLOOKUP(G$1,Data!$AP:$AR,3,FALSE),Cuenta,VLOOKUP(G$1,Data!$AP:$AR,2,FALSE))+G827,"")</f>
        <v/>
      </c>
      <c r="H828" s="3" t="str">
        <f>IF(AND($A828&lt;&gt;"",H$1&lt;&gt;""),SUMIFS(VM,Fecha,$A828,Linea,VLOOKUP(H$1,Data!$AP:$AR,3,FALSE),Cuenta,VLOOKUP(H$1,Data!$AP:$AR,2,FALSE))+SUMIFS(FX,Fecha,$A828,Linea,VLOOKUP(H$1,Data!$AP:$AR,3,FALSE),Cuenta,VLOOKUP(H$1,Data!$AP:$AR,2,FALSE))+H827,"")</f>
        <v/>
      </c>
      <c r="I828" s="3" t="str">
        <f>IF(AND($A828&lt;&gt;"",I$1&lt;&gt;""),SUMIFS(VM,Fecha,$A828,Linea,VLOOKUP(I$1,Data!$AP:$AR,3,FALSE),Cuenta,VLOOKUP(I$1,Data!$AP:$AR,2,FALSE))+SUMIFS(FX,Fecha,$A828,Linea,VLOOKUP(I$1,Data!$AP:$AR,3,FALSE),Cuenta,VLOOKUP(I$1,Data!$AP:$AR,2,FALSE))+I827,"")</f>
        <v/>
      </c>
      <c r="J828" s="3" t="str">
        <f>IF(AND($A828&lt;&gt;"",J$1&lt;&gt;""),SUMIFS(VM,Fecha,$A828,Linea,VLOOKUP(J$1,Data!$AP:$AR,3,FALSE),Cuenta,VLOOKUP(J$1,Data!$AP:$AR,2,FALSE))+SUMIFS(FX,Fecha,$A828,Linea,VLOOKUP(J$1,Data!$AP:$AR,3,FALSE),Cuenta,VLOOKUP(J$1,Data!$AP:$AR,2,FALSE))+J827,"")</f>
        <v/>
      </c>
      <c r="K828" s="3" t="str">
        <f>IF(AND($A828&lt;&gt;"",K$1&lt;&gt;""),SUMIFS(VM,Fecha,$A828,Linea,VLOOKUP(K$1,Data!$AP:$AR,3,FALSE),Cuenta,VLOOKUP(K$1,Data!$AP:$AR,2,FALSE))+SUMIFS(FX,Fecha,$A828,Linea,VLOOKUP(K$1,Data!$AP:$AR,3,FALSE),Cuenta,VLOOKUP(K$1,Data!$AP:$AR,2,FALSE))+K827,"")</f>
        <v/>
      </c>
      <c r="L828" s="3" t="str">
        <f>IF(AND($A828&lt;&gt;"",L$1&lt;&gt;""),SUMIFS(VM,Fecha,$A828,Linea,VLOOKUP(L$1,Data!$AP:$AR,3,FALSE),Cuenta,VLOOKUP(L$1,Data!$AP:$AR,2,FALSE))+SUMIFS(FX,Fecha,$A828,Linea,VLOOKUP(L$1,Data!$AP:$AR,3,FALSE),Cuenta,VLOOKUP(L$1,Data!$AP:$AR,2,FALSE))+L827,"")</f>
        <v/>
      </c>
      <c r="M828" s="3" t="str">
        <f>IF(AND($A828&lt;&gt;"",M$1&lt;&gt;""),SUMIFS(VM,Fecha,$A828,Linea,VLOOKUP(M$1,Data!$AP:$AR,3,FALSE),Cuenta,VLOOKUP(M$1,Data!$AP:$AR,2,FALSE))+SUMIFS(FX,Fecha,$A828,Linea,VLOOKUP(M$1,Data!$AP:$AR,3,FALSE),Cuenta,VLOOKUP(M$1,Data!$AP:$AR,2,FALSE))+M827,"")</f>
        <v/>
      </c>
      <c r="N828" s="3" t="str">
        <f>IF(AND($A828&lt;&gt;"",N$1&lt;&gt;""),SUMIFS(VM,Fecha,$A828,Linea,VLOOKUP(N$1,Data!$AP:$AR,3,FALSE),Cuenta,VLOOKUP(N$1,Data!$AP:$AR,2,FALSE))+SUMIFS(FX,Fecha,$A828,Linea,VLOOKUP(N$1,Data!$AP:$AR,3,FALSE),Cuenta,VLOOKUP(N$1,Data!$AP:$AR,2,FALSE))+N827,"")</f>
        <v/>
      </c>
    </row>
    <row r="829" spans="2:14" x14ac:dyDescent="0.25">
      <c r="B829" s="3" t="str">
        <f>IF(AND($A829&lt;&gt;"",B$1&lt;&gt;""),SUMIFS(VM,Fecha,$A829,Linea,VLOOKUP(B$1,Data!$AP:$AR,3,FALSE),Cuenta,VLOOKUP(B$1,Data!$AP:$AR,2,FALSE))+SUMIFS(FX,Fecha,$A829,Linea,VLOOKUP(B$1,Data!$AP:$AR,3,FALSE),Cuenta,VLOOKUP(B$1,Data!$AP:$AR,2,FALSE))+B828,"")</f>
        <v/>
      </c>
      <c r="C829" s="3" t="str">
        <f>IF(AND($A829&lt;&gt;"",C$1&lt;&gt;""),SUMIFS(VM,Fecha,$A829,Linea,VLOOKUP(C$1,Data!$AP:$AR,3,FALSE),Cuenta,VLOOKUP(C$1,Data!$AP:$AR,2,FALSE))+SUMIFS(FX,Fecha,$A829,Linea,VLOOKUP(C$1,Data!$AP:$AR,3,FALSE),Cuenta,VLOOKUP(C$1,Data!$AP:$AR,2,FALSE))+C828,"")</f>
        <v/>
      </c>
      <c r="D829" s="3" t="str">
        <f>IF(AND($A829&lt;&gt;"",D$1&lt;&gt;""),SUMIFS(VM,Fecha,$A829,Linea,VLOOKUP(D$1,Data!$AP:$AR,3,FALSE),Cuenta,VLOOKUP(D$1,Data!$AP:$AR,2,FALSE))+SUMIFS(FX,Fecha,$A829,Linea,VLOOKUP(D$1,Data!$AP:$AR,3,FALSE),Cuenta,VLOOKUP(D$1,Data!$AP:$AR,2,FALSE))+D828,"")</f>
        <v/>
      </c>
      <c r="E829" s="3" t="str">
        <f>IF(AND($A829&lt;&gt;"",E$1&lt;&gt;""),SUMIFS(VM,Fecha,$A829,Linea,VLOOKUP(E$1,Data!$AP:$AR,3,FALSE),Cuenta,VLOOKUP(E$1,Data!$AP:$AR,2,FALSE))+SUMIFS(FX,Fecha,$A829,Linea,VLOOKUP(E$1,Data!$AP:$AR,3,FALSE),Cuenta,VLOOKUP(E$1,Data!$AP:$AR,2,FALSE))+E828,"")</f>
        <v/>
      </c>
      <c r="F829" s="3" t="str">
        <f>IF(AND($A829&lt;&gt;"",F$1&lt;&gt;""),SUMIFS(VM,Fecha,$A829,Linea,VLOOKUP(F$1,Data!$AP:$AR,3,FALSE),Cuenta,VLOOKUP(F$1,Data!$AP:$AR,2,FALSE))+SUMIFS(FX,Fecha,$A829,Linea,VLOOKUP(F$1,Data!$AP:$AR,3,FALSE),Cuenta,VLOOKUP(F$1,Data!$AP:$AR,2,FALSE))+F828,"")</f>
        <v/>
      </c>
      <c r="G829" s="3" t="str">
        <f>IF(AND($A829&lt;&gt;"",G$1&lt;&gt;""),SUMIFS(VM,Fecha,$A829,Linea,VLOOKUP(G$1,Data!$AP:$AR,3,FALSE),Cuenta,VLOOKUP(G$1,Data!$AP:$AR,2,FALSE))+SUMIFS(FX,Fecha,$A829,Linea,VLOOKUP(G$1,Data!$AP:$AR,3,FALSE),Cuenta,VLOOKUP(G$1,Data!$AP:$AR,2,FALSE))+G828,"")</f>
        <v/>
      </c>
      <c r="H829" s="3" t="str">
        <f>IF(AND($A829&lt;&gt;"",H$1&lt;&gt;""),SUMIFS(VM,Fecha,$A829,Linea,VLOOKUP(H$1,Data!$AP:$AR,3,FALSE),Cuenta,VLOOKUP(H$1,Data!$AP:$AR,2,FALSE))+SUMIFS(FX,Fecha,$A829,Linea,VLOOKUP(H$1,Data!$AP:$AR,3,FALSE),Cuenta,VLOOKUP(H$1,Data!$AP:$AR,2,FALSE))+H828,"")</f>
        <v/>
      </c>
      <c r="I829" s="3" t="str">
        <f>IF(AND($A829&lt;&gt;"",I$1&lt;&gt;""),SUMIFS(VM,Fecha,$A829,Linea,VLOOKUP(I$1,Data!$AP:$AR,3,FALSE),Cuenta,VLOOKUP(I$1,Data!$AP:$AR,2,FALSE))+SUMIFS(FX,Fecha,$A829,Linea,VLOOKUP(I$1,Data!$AP:$AR,3,FALSE),Cuenta,VLOOKUP(I$1,Data!$AP:$AR,2,FALSE))+I828,"")</f>
        <v/>
      </c>
      <c r="J829" s="3" t="str">
        <f>IF(AND($A829&lt;&gt;"",J$1&lt;&gt;""),SUMIFS(VM,Fecha,$A829,Linea,VLOOKUP(J$1,Data!$AP:$AR,3,FALSE),Cuenta,VLOOKUP(J$1,Data!$AP:$AR,2,FALSE))+SUMIFS(FX,Fecha,$A829,Linea,VLOOKUP(J$1,Data!$AP:$AR,3,FALSE),Cuenta,VLOOKUP(J$1,Data!$AP:$AR,2,FALSE))+J828,"")</f>
        <v/>
      </c>
      <c r="K829" s="3" t="str">
        <f>IF(AND($A829&lt;&gt;"",K$1&lt;&gt;""),SUMIFS(VM,Fecha,$A829,Linea,VLOOKUP(K$1,Data!$AP:$AR,3,FALSE),Cuenta,VLOOKUP(K$1,Data!$AP:$AR,2,FALSE))+SUMIFS(FX,Fecha,$A829,Linea,VLOOKUP(K$1,Data!$AP:$AR,3,FALSE),Cuenta,VLOOKUP(K$1,Data!$AP:$AR,2,FALSE))+K828,"")</f>
        <v/>
      </c>
      <c r="L829" s="3" t="str">
        <f>IF(AND($A829&lt;&gt;"",L$1&lt;&gt;""),SUMIFS(VM,Fecha,$A829,Linea,VLOOKUP(L$1,Data!$AP:$AR,3,FALSE),Cuenta,VLOOKUP(L$1,Data!$AP:$AR,2,FALSE))+SUMIFS(FX,Fecha,$A829,Linea,VLOOKUP(L$1,Data!$AP:$AR,3,FALSE),Cuenta,VLOOKUP(L$1,Data!$AP:$AR,2,FALSE))+L828,"")</f>
        <v/>
      </c>
      <c r="M829" s="3" t="str">
        <f>IF(AND($A829&lt;&gt;"",M$1&lt;&gt;""),SUMIFS(VM,Fecha,$A829,Linea,VLOOKUP(M$1,Data!$AP:$AR,3,FALSE),Cuenta,VLOOKUP(M$1,Data!$AP:$AR,2,FALSE))+SUMIFS(FX,Fecha,$A829,Linea,VLOOKUP(M$1,Data!$AP:$AR,3,FALSE),Cuenta,VLOOKUP(M$1,Data!$AP:$AR,2,FALSE))+M828,"")</f>
        <v/>
      </c>
      <c r="N829" s="3" t="str">
        <f>IF(AND($A829&lt;&gt;"",N$1&lt;&gt;""),SUMIFS(VM,Fecha,$A829,Linea,VLOOKUP(N$1,Data!$AP:$AR,3,FALSE),Cuenta,VLOOKUP(N$1,Data!$AP:$AR,2,FALSE))+SUMIFS(FX,Fecha,$A829,Linea,VLOOKUP(N$1,Data!$AP:$AR,3,FALSE),Cuenta,VLOOKUP(N$1,Data!$AP:$AR,2,FALSE))+N828,"")</f>
        <v/>
      </c>
    </row>
    <row r="830" spans="2:14" x14ac:dyDescent="0.25">
      <c r="B830" s="3" t="str">
        <f>IF(AND($A830&lt;&gt;"",B$1&lt;&gt;""),SUMIFS(VM,Fecha,$A830,Linea,VLOOKUP(B$1,Data!$AP:$AR,3,FALSE),Cuenta,VLOOKUP(B$1,Data!$AP:$AR,2,FALSE))+SUMIFS(FX,Fecha,$A830,Linea,VLOOKUP(B$1,Data!$AP:$AR,3,FALSE),Cuenta,VLOOKUP(B$1,Data!$AP:$AR,2,FALSE))+B829,"")</f>
        <v/>
      </c>
      <c r="C830" s="3" t="str">
        <f>IF(AND($A830&lt;&gt;"",C$1&lt;&gt;""),SUMIFS(VM,Fecha,$A830,Linea,VLOOKUP(C$1,Data!$AP:$AR,3,FALSE),Cuenta,VLOOKUP(C$1,Data!$AP:$AR,2,FALSE))+SUMIFS(FX,Fecha,$A830,Linea,VLOOKUP(C$1,Data!$AP:$AR,3,FALSE),Cuenta,VLOOKUP(C$1,Data!$AP:$AR,2,FALSE))+C829,"")</f>
        <v/>
      </c>
      <c r="D830" s="3" t="str">
        <f>IF(AND($A830&lt;&gt;"",D$1&lt;&gt;""),SUMIFS(VM,Fecha,$A830,Linea,VLOOKUP(D$1,Data!$AP:$AR,3,FALSE),Cuenta,VLOOKUP(D$1,Data!$AP:$AR,2,FALSE))+SUMIFS(FX,Fecha,$A830,Linea,VLOOKUP(D$1,Data!$AP:$AR,3,FALSE),Cuenta,VLOOKUP(D$1,Data!$AP:$AR,2,FALSE))+D829,"")</f>
        <v/>
      </c>
      <c r="E830" s="3" t="str">
        <f>IF(AND($A830&lt;&gt;"",E$1&lt;&gt;""),SUMIFS(VM,Fecha,$A830,Linea,VLOOKUP(E$1,Data!$AP:$AR,3,FALSE),Cuenta,VLOOKUP(E$1,Data!$AP:$AR,2,FALSE))+SUMIFS(FX,Fecha,$A830,Linea,VLOOKUP(E$1,Data!$AP:$AR,3,FALSE),Cuenta,VLOOKUP(E$1,Data!$AP:$AR,2,FALSE))+E829,"")</f>
        <v/>
      </c>
      <c r="F830" s="3" t="str">
        <f>IF(AND($A830&lt;&gt;"",F$1&lt;&gt;""),SUMIFS(VM,Fecha,$A830,Linea,VLOOKUP(F$1,Data!$AP:$AR,3,FALSE),Cuenta,VLOOKUP(F$1,Data!$AP:$AR,2,FALSE))+SUMIFS(FX,Fecha,$A830,Linea,VLOOKUP(F$1,Data!$AP:$AR,3,FALSE),Cuenta,VLOOKUP(F$1,Data!$AP:$AR,2,FALSE))+F829,"")</f>
        <v/>
      </c>
      <c r="G830" s="3" t="str">
        <f>IF(AND($A830&lt;&gt;"",G$1&lt;&gt;""),SUMIFS(VM,Fecha,$A830,Linea,VLOOKUP(G$1,Data!$AP:$AR,3,FALSE),Cuenta,VLOOKUP(G$1,Data!$AP:$AR,2,FALSE))+SUMIFS(FX,Fecha,$A830,Linea,VLOOKUP(G$1,Data!$AP:$AR,3,FALSE),Cuenta,VLOOKUP(G$1,Data!$AP:$AR,2,FALSE))+G829,"")</f>
        <v/>
      </c>
      <c r="H830" s="3" t="str">
        <f>IF(AND($A830&lt;&gt;"",H$1&lt;&gt;""),SUMIFS(VM,Fecha,$A830,Linea,VLOOKUP(H$1,Data!$AP:$AR,3,FALSE),Cuenta,VLOOKUP(H$1,Data!$AP:$AR,2,FALSE))+SUMIFS(FX,Fecha,$A830,Linea,VLOOKUP(H$1,Data!$AP:$AR,3,FALSE),Cuenta,VLOOKUP(H$1,Data!$AP:$AR,2,FALSE))+H829,"")</f>
        <v/>
      </c>
      <c r="I830" s="3" t="str">
        <f>IF(AND($A830&lt;&gt;"",I$1&lt;&gt;""),SUMIFS(VM,Fecha,$A830,Linea,VLOOKUP(I$1,Data!$AP:$AR,3,FALSE),Cuenta,VLOOKUP(I$1,Data!$AP:$AR,2,FALSE))+SUMIFS(FX,Fecha,$A830,Linea,VLOOKUP(I$1,Data!$AP:$AR,3,FALSE),Cuenta,VLOOKUP(I$1,Data!$AP:$AR,2,FALSE))+I829,"")</f>
        <v/>
      </c>
      <c r="J830" s="3" t="str">
        <f>IF(AND($A830&lt;&gt;"",J$1&lt;&gt;""),SUMIFS(VM,Fecha,$A830,Linea,VLOOKUP(J$1,Data!$AP:$AR,3,FALSE),Cuenta,VLOOKUP(J$1,Data!$AP:$AR,2,FALSE))+SUMIFS(FX,Fecha,$A830,Linea,VLOOKUP(J$1,Data!$AP:$AR,3,FALSE),Cuenta,VLOOKUP(J$1,Data!$AP:$AR,2,FALSE))+J829,"")</f>
        <v/>
      </c>
      <c r="K830" s="3" t="str">
        <f>IF(AND($A830&lt;&gt;"",K$1&lt;&gt;""),SUMIFS(VM,Fecha,$A830,Linea,VLOOKUP(K$1,Data!$AP:$AR,3,FALSE),Cuenta,VLOOKUP(K$1,Data!$AP:$AR,2,FALSE))+SUMIFS(FX,Fecha,$A830,Linea,VLOOKUP(K$1,Data!$AP:$AR,3,FALSE),Cuenta,VLOOKUP(K$1,Data!$AP:$AR,2,FALSE))+K829,"")</f>
        <v/>
      </c>
      <c r="L830" s="3" t="str">
        <f>IF(AND($A830&lt;&gt;"",L$1&lt;&gt;""),SUMIFS(VM,Fecha,$A830,Linea,VLOOKUP(L$1,Data!$AP:$AR,3,FALSE),Cuenta,VLOOKUP(L$1,Data!$AP:$AR,2,FALSE))+SUMIFS(FX,Fecha,$A830,Linea,VLOOKUP(L$1,Data!$AP:$AR,3,FALSE),Cuenta,VLOOKUP(L$1,Data!$AP:$AR,2,FALSE))+L829,"")</f>
        <v/>
      </c>
      <c r="M830" s="3" t="str">
        <f>IF(AND($A830&lt;&gt;"",M$1&lt;&gt;""),SUMIFS(VM,Fecha,$A830,Linea,VLOOKUP(M$1,Data!$AP:$AR,3,FALSE),Cuenta,VLOOKUP(M$1,Data!$AP:$AR,2,FALSE))+SUMIFS(FX,Fecha,$A830,Linea,VLOOKUP(M$1,Data!$AP:$AR,3,FALSE),Cuenta,VLOOKUP(M$1,Data!$AP:$AR,2,FALSE))+M829,"")</f>
        <v/>
      </c>
      <c r="N830" s="3" t="str">
        <f>IF(AND($A830&lt;&gt;"",N$1&lt;&gt;""),SUMIFS(VM,Fecha,$A830,Linea,VLOOKUP(N$1,Data!$AP:$AR,3,FALSE),Cuenta,VLOOKUP(N$1,Data!$AP:$AR,2,FALSE))+SUMIFS(FX,Fecha,$A830,Linea,VLOOKUP(N$1,Data!$AP:$AR,3,FALSE),Cuenta,VLOOKUP(N$1,Data!$AP:$AR,2,FALSE))+N829,"")</f>
        <v/>
      </c>
    </row>
    <row r="831" spans="2:14" x14ac:dyDescent="0.25">
      <c r="B831" s="3" t="str">
        <f>IF(AND($A831&lt;&gt;"",B$1&lt;&gt;""),SUMIFS(VM,Fecha,$A831,Linea,VLOOKUP(B$1,Data!$AP:$AR,3,FALSE),Cuenta,VLOOKUP(B$1,Data!$AP:$AR,2,FALSE))+SUMIFS(FX,Fecha,$A831,Linea,VLOOKUP(B$1,Data!$AP:$AR,3,FALSE),Cuenta,VLOOKUP(B$1,Data!$AP:$AR,2,FALSE))+B830,"")</f>
        <v/>
      </c>
      <c r="C831" s="3" t="str">
        <f>IF(AND($A831&lt;&gt;"",C$1&lt;&gt;""),SUMIFS(VM,Fecha,$A831,Linea,VLOOKUP(C$1,Data!$AP:$AR,3,FALSE),Cuenta,VLOOKUP(C$1,Data!$AP:$AR,2,FALSE))+SUMIFS(FX,Fecha,$A831,Linea,VLOOKUP(C$1,Data!$AP:$AR,3,FALSE),Cuenta,VLOOKUP(C$1,Data!$AP:$AR,2,FALSE))+C830,"")</f>
        <v/>
      </c>
      <c r="D831" s="3" t="str">
        <f>IF(AND($A831&lt;&gt;"",D$1&lt;&gt;""),SUMIFS(VM,Fecha,$A831,Linea,VLOOKUP(D$1,Data!$AP:$AR,3,FALSE),Cuenta,VLOOKUP(D$1,Data!$AP:$AR,2,FALSE))+SUMIFS(FX,Fecha,$A831,Linea,VLOOKUP(D$1,Data!$AP:$AR,3,FALSE),Cuenta,VLOOKUP(D$1,Data!$AP:$AR,2,FALSE))+D830,"")</f>
        <v/>
      </c>
      <c r="E831" s="3" t="str">
        <f>IF(AND($A831&lt;&gt;"",E$1&lt;&gt;""),SUMIFS(VM,Fecha,$A831,Linea,VLOOKUP(E$1,Data!$AP:$AR,3,FALSE),Cuenta,VLOOKUP(E$1,Data!$AP:$AR,2,FALSE))+SUMIFS(FX,Fecha,$A831,Linea,VLOOKUP(E$1,Data!$AP:$AR,3,FALSE),Cuenta,VLOOKUP(E$1,Data!$AP:$AR,2,FALSE))+E830,"")</f>
        <v/>
      </c>
      <c r="F831" s="3" t="str">
        <f>IF(AND($A831&lt;&gt;"",F$1&lt;&gt;""),SUMIFS(VM,Fecha,$A831,Linea,VLOOKUP(F$1,Data!$AP:$AR,3,FALSE),Cuenta,VLOOKUP(F$1,Data!$AP:$AR,2,FALSE))+SUMIFS(FX,Fecha,$A831,Linea,VLOOKUP(F$1,Data!$AP:$AR,3,FALSE),Cuenta,VLOOKUP(F$1,Data!$AP:$AR,2,FALSE))+F830,"")</f>
        <v/>
      </c>
      <c r="G831" s="3" t="str">
        <f>IF(AND($A831&lt;&gt;"",G$1&lt;&gt;""),SUMIFS(VM,Fecha,$A831,Linea,VLOOKUP(G$1,Data!$AP:$AR,3,FALSE),Cuenta,VLOOKUP(G$1,Data!$AP:$AR,2,FALSE))+SUMIFS(FX,Fecha,$A831,Linea,VLOOKUP(G$1,Data!$AP:$AR,3,FALSE),Cuenta,VLOOKUP(G$1,Data!$AP:$AR,2,FALSE))+G830,"")</f>
        <v/>
      </c>
      <c r="H831" s="3" t="str">
        <f>IF(AND($A831&lt;&gt;"",H$1&lt;&gt;""),SUMIFS(VM,Fecha,$A831,Linea,VLOOKUP(H$1,Data!$AP:$AR,3,FALSE),Cuenta,VLOOKUP(H$1,Data!$AP:$AR,2,FALSE))+SUMIFS(FX,Fecha,$A831,Linea,VLOOKUP(H$1,Data!$AP:$AR,3,FALSE),Cuenta,VLOOKUP(H$1,Data!$AP:$AR,2,FALSE))+H830,"")</f>
        <v/>
      </c>
      <c r="I831" s="3" t="str">
        <f>IF(AND($A831&lt;&gt;"",I$1&lt;&gt;""),SUMIFS(VM,Fecha,$A831,Linea,VLOOKUP(I$1,Data!$AP:$AR,3,FALSE),Cuenta,VLOOKUP(I$1,Data!$AP:$AR,2,FALSE))+SUMIFS(FX,Fecha,$A831,Linea,VLOOKUP(I$1,Data!$AP:$AR,3,FALSE),Cuenta,VLOOKUP(I$1,Data!$AP:$AR,2,FALSE))+I830,"")</f>
        <v/>
      </c>
      <c r="J831" s="3" t="str">
        <f>IF(AND($A831&lt;&gt;"",J$1&lt;&gt;""),SUMIFS(VM,Fecha,$A831,Linea,VLOOKUP(J$1,Data!$AP:$AR,3,FALSE),Cuenta,VLOOKUP(J$1,Data!$AP:$AR,2,FALSE))+SUMIFS(FX,Fecha,$A831,Linea,VLOOKUP(J$1,Data!$AP:$AR,3,FALSE),Cuenta,VLOOKUP(J$1,Data!$AP:$AR,2,FALSE))+J830,"")</f>
        <v/>
      </c>
      <c r="K831" s="3" t="str">
        <f>IF(AND($A831&lt;&gt;"",K$1&lt;&gt;""),SUMIFS(VM,Fecha,$A831,Linea,VLOOKUP(K$1,Data!$AP:$AR,3,FALSE),Cuenta,VLOOKUP(K$1,Data!$AP:$AR,2,FALSE))+SUMIFS(FX,Fecha,$A831,Linea,VLOOKUP(K$1,Data!$AP:$AR,3,FALSE),Cuenta,VLOOKUP(K$1,Data!$AP:$AR,2,FALSE))+K830,"")</f>
        <v/>
      </c>
      <c r="L831" s="3" t="str">
        <f>IF(AND($A831&lt;&gt;"",L$1&lt;&gt;""),SUMIFS(VM,Fecha,$A831,Linea,VLOOKUP(L$1,Data!$AP:$AR,3,FALSE),Cuenta,VLOOKUP(L$1,Data!$AP:$AR,2,FALSE))+SUMIFS(FX,Fecha,$A831,Linea,VLOOKUP(L$1,Data!$AP:$AR,3,FALSE),Cuenta,VLOOKUP(L$1,Data!$AP:$AR,2,FALSE))+L830,"")</f>
        <v/>
      </c>
      <c r="M831" s="3" t="str">
        <f>IF(AND($A831&lt;&gt;"",M$1&lt;&gt;""),SUMIFS(VM,Fecha,$A831,Linea,VLOOKUP(M$1,Data!$AP:$AR,3,FALSE),Cuenta,VLOOKUP(M$1,Data!$AP:$AR,2,FALSE))+SUMIFS(FX,Fecha,$A831,Linea,VLOOKUP(M$1,Data!$AP:$AR,3,FALSE),Cuenta,VLOOKUP(M$1,Data!$AP:$AR,2,FALSE))+M830,"")</f>
        <v/>
      </c>
      <c r="N831" s="3" t="str">
        <f>IF(AND($A831&lt;&gt;"",N$1&lt;&gt;""),SUMIFS(VM,Fecha,$A831,Linea,VLOOKUP(N$1,Data!$AP:$AR,3,FALSE),Cuenta,VLOOKUP(N$1,Data!$AP:$AR,2,FALSE))+SUMIFS(FX,Fecha,$A831,Linea,VLOOKUP(N$1,Data!$AP:$AR,3,FALSE),Cuenta,VLOOKUP(N$1,Data!$AP:$AR,2,FALSE))+N830,"")</f>
        <v/>
      </c>
    </row>
    <row r="832" spans="2:14" x14ac:dyDescent="0.25">
      <c r="B832" s="3" t="str">
        <f>IF(AND($A832&lt;&gt;"",B$1&lt;&gt;""),SUMIFS(VM,Fecha,$A832,Linea,VLOOKUP(B$1,Data!$AP:$AR,3,FALSE),Cuenta,VLOOKUP(B$1,Data!$AP:$AR,2,FALSE))+SUMIFS(FX,Fecha,$A832,Linea,VLOOKUP(B$1,Data!$AP:$AR,3,FALSE),Cuenta,VLOOKUP(B$1,Data!$AP:$AR,2,FALSE))+B831,"")</f>
        <v/>
      </c>
      <c r="C832" s="3" t="str">
        <f>IF(AND($A832&lt;&gt;"",C$1&lt;&gt;""),SUMIFS(VM,Fecha,$A832,Linea,VLOOKUP(C$1,Data!$AP:$AR,3,FALSE),Cuenta,VLOOKUP(C$1,Data!$AP:$AR,2,FALSE))+SUMIFS(FX,Fecha,$A832,Linea,VLOOKUP(C$1,Data!$AP:$AR,3,FALSE),Cuenta,VLOOKUP(C$1,Data!$AP:$AR,2,FALSE))+C831,"")</f>
        <v/>
      </c>
      <c r="D832" s="3" t="str">
        <f>IF(AND($A832&lt;&gt;"",D$1&lt;&gt;""),SUMIFS(VM,Fecha,$A832,Linea,VLOOKUP(D$1,Data!$AP:$AR,3,FALSE),Cuenta,VLOOKUP(D$1,Data!$AP:$AR,2,FALSE))+SUMIFS(FX,Fecha,$A832,Linea,VLOOKUP(D$1,Data!$AP:$AR,3,FALSE),Cuenta,VLOOKUP(D$1,Data!$AP:$AR,2,FALSE))+D831,"")</f>
        <v/>
      </c>
      <c r="E832" s="3" t="str">
        <f>IF(AND($A832&lt;&gt;"",E$1&lt;&gt;""),SUMIFS(VM,Fecha,$A832,Linea,VLOOKUP(E$1,Data!$AP:$AR,3,FALSE),Cuenta,VLOOKUP(E$1,Data!$AP:$AR,2,FALSE))+SUMIFS(FX,Fecha,$A832,Linea,VLOOKUP(E$1,Data!$AP:$AR,3,FALSE),Cuenta,VLOOKUP(E$1,Data!$AP:$AR,2,FALSE))+E831,"")</f>
        <v/>
      </c>
      <c r="F832" s="3" t="str">
        <f>IF(AND($A832&lt;&gt;"",F$1&lt;&gt;""),SUMIFS(VM,Fecha,$A832,Linea,VLOOKUP(F$1,Data!$AP:$AR,3,FALSE),Cuenta,VLOOKUP(F$1,Data!$AP:$AR,2,FALSE))+SUMIFS(FX,Fecha,$A832,Linea,VLOOKUP(F$1,Data!$AP:$AR,3,FALSE),Cuenta,VLOOKUP(F$1,Data!$AP:$AR,2,FALSE))+F831,"")</f>
        <v/>
      </c>
      <c r="G832" s="3" t="str">
        <f>IF(AND($A832&lt;&gt;"",G$1&lt;&gt;""),SUMIFS(VM,Fecha,$A832,Linea,VLOOKUP(G$1,Data!$AP:$AR,3,FALSE),Cuenta,VLOOKUP(G$1,Data!$AP:$AR,2,FALSE))+SUMIFS(FX,Fecha,$A832,Linea,VLOOKUP(G$1,Data!$AP:$AR,3,FALSE),Cuenta,VLOOKUP(G$1,Data!$AP:$AR,2,FALSE))+G831,"")</f>
        <v/>
      </c>
      <c r="H832" s="3" t="str">
        <f>IF(AND($A832&lt;&gt;"",H$1&lt;&gt;""),SUMIFS(VM,Fecha,$A832,Linea,VLOOKUP(H$1,Data!$AP:$AR,3,FALSE),Cuenta,VLOOKUP(H$1,Data!$AP:$AR,2,FALSE))+SUMIFS(FX,Fecha,$A832,Linea,VLOOKUP(H$1,Data!$AP:$AR,3,FALSE),Cuenta,VLOOKUP(H$1,Data!$AP:$AR,2,FALSE))+H831,"")</f>
        <v/>
      </c>
      <c r="I832" s="3" t="str">
        <f>IF(AND($A832&lt;&gt;"",I$1&lt;&gt;""),SUMIFS(VM,Fecha,$A832,Linea,VLOOKUP(I$1,Data!$AP:$AR,3,FALSE),Cuenta,VLOOKUP(I$1,Data!$AP:$AR,2,FALSE))+SUMIFS(FX,Fecha,$A832,Linea,VLOOKUP(I$1,Data!$AP:$AR,3,FALSE),Cuenta,VLOOKUP(I$1,Data!$AP:$AR,2,FALSE))+I831,"")</f>
        <v/>
      </c>
      <c r="J832" s="3" t="str">
        <f>IF(AND($A832&lt;&gt;"",J$1&lt;&gt;""),SUMIFS(VM,Fecha,$A832,Linea,VLOOKUP(J$1,Data!$AP:$AR,3,FALSE),Cuenta,VLOOKUP(J$1,Data!$AP:$AR,2,FALSE))+SUMIFS(FX,Fecha,$A832,Linea,VLOOKUP(J$1,Data!$AP:$AR,3,FALSE),Cuenta,VLOOKUP(J$1,Data!$AP:$AR,2,FALSE))+J831,"")</f>
        <v/>
      </c>
      <c r="K832" s="3" t="str">
        <f>IF(AND($A832&lt;&gt;"",K$1&lt;&gt;""),SUMIFS(VM,Fecha,$A832,Linea,VLOOKUP(K$1,Data!$AP:$AR,3,FALSE),Cuenta,VLOOKUP(K$1,Data!$AP:$AR,2,FALSE))+SUMIFS(FX,Fecha,$A832,Linea,VLOOKUP(K$1,Data!$AP:$AR,3,FALSE),Cuenta,VLOOKUP(K$1,Data!$AP:$AR,2,FALSE))+K831,"")</f>
        <v/>
      </c>
      <c r="L832" s="3" t="str">
        <f>IF(AND($A832&lt;&gt;"",L$1&lt;&gt;""),SUMIFS(VM,Fecha,$A832,Linea,VLOOKUP(L$1,Data!$AP:$AR,3,FALSE),Cuenta,VLOOKUP(L$1,Data!$AP:$AR,2,FALSE))+SUMIFS(FX,Fecha,$A832,Linea,VLOOKUP(L$1,Data!$AP:$AR,3,FALSE),Cuenta,VLOOKUP(L$1,Data!$AP:$AR,2,FALSE))+L831,"")</f>
        <v/>
      </c>
      <c r="M832" s="3" t="str">
        <f>IF(AND($A832&lt;&gt;"",M$1&lt;&gt;""),SUMIFS(VM,Fecha,$A832,Linea,VLOOKUP(M$1,Data!$AP:$AR,3,FALSE),Cuenta,VLOOKUP(M$1,Data!$AP:$AR,2,FALSE))+SUMIFS(FX,Fecha,$A832,Linea,VLOOKUP(M$1,Data!$AP:$AR,3,FALSE),Cuenta,VLOOKUP(M$1,Data!$AP:$AR,2,FALSE))+M831,"")</f>
        <v/>
      </c>
      <c r="N832" s="3" t="str">
        <f>IF(AND($A832&lt;&gt;"",N$1&lt;&gt;""),SUMIFS(VM,Fecha,$A832,Linea,VLOOKUP(N$1,Data!$AP:$AR,3,FALSE),Cuenta,VLOOKUP(N$1,Data!$AP:$AR,2,FALSE))+SUMIFS(FX,Fecha,$A832,Linea,VLOOKUP(N$1,Data!$AP:$AR,3,FALSE),Cuenta,VLOOKUP(N$1,Data!$AP:$AR,2,FALSE))+N831,"")</f>
        <v/>
      </c>
    </row>
    <row r="833" spans="2:14" x14ac:dyDescent="0.25">
      <c r="B833" s="3" t="str">
        <f>IF(AND($A833&lt;&gt;"",B$1&lt;&gt;""),SUMIFS(VM,Fecha,$A833,Linea,VLOOKUP(B$1,Data!$AP:$AR,3,FALSE),Cuenta,VLOOKUP(B$1,Data!$AP:$AR,2,FALSE))+SUMIFS(FX,Fecha,$A833,Linea,VLOOKUP(B$1,Data!$AP:$AR,3,FALSE),Cuenta,VLOOKUP(B$1,Data!$AP:$AR,2,FALSE))+B832,"")</f>
        <v/>
      </c>
      <c r="C833" s="3" t="str">
        <f>IF(AND($A833&lt;&gt;"",C$1&lt;&gt;""),SUMIFS(VM,Fecha,$A833,Linea,VLOOKUP(C$1,Data!$AP:$AR,3,FALSE),Cuenta,VLOOKUP(C$1,Data!$AP:$AR,2,FALSE))+SUMIFS(FX,Fecha,$A833,Linea,VLOOKUP(C$1,Data!$AP:$AR,3,FALSE),Cuenta,VLOOKUP(C$1,Data!$AP:$AR,2,FALSE))+C832,"")</f>
        <v/>
      </c>
      <c r="D833" s="3" t="str">
        <f>IF(AND($A833&lt;&gt;"",D$1&lt;&gt;""),SUMIFS(VM,Fecha,$A833,Linea,VLOOKUP(D$1,Data!$AP:$AR,3,FALSE),Cuenta,VLOOKUP(D$1,Data!$AP:$AR,2,FALSE))+SUMIFS(FX,Fecha,$A833,Linea,VLOOKUP(D$1,Data!$AP:$AR,3,FALSE),Cuenta,VLOOKUP(D$1,Data!$AP:$AR,2,FALSE))+D832,"")</f>
        <v/>
      </c>
      <c r="E833" s="3" t="str">
        <f>IF(AND($A833&lt;&gt;"",E$1&lt;&gt;""),SUMIFS(VM,Fecha,$A833,Linea,VLOOKUP(E$1,Data!$AP:$AR,3,FALSE),Cuenta,VLOOKUP(E$1,Data!$AP:$AR,2,FALSE))+SUMIFS(FX,Fecha,$A833,Linea,VLOOKUP(E$1,Data!$AP:$AR,3,FALSE),Cuenta,VLOOKUP(E$1,Data!$AP:$AR,2,FALSE))+E832,"")</f>
        <v/>
      </c>
      <c r="F833" s="3" t="str">
        <f>IF(AND($A833&lt;&gt;"",F$1&lt;&gt;""),SUMIFS(VM,Fecha,$A833,Linea,VLOOKUP(F$1,Data!$AP:$AR,3,FALSE),Cuenta,VLOOKUP(F$1,Data!$AP:$AR,2,FALSE))+SUMIFS(FX,Fecha,$A833,Linea,VLOOKUP(F$1,Data!$AP:$AR,3,FALSE),Cuenta,VLOOKUP(F$1,Data!$AP:$AR,2,FALSE))+F832,"")</f>
        <v/>
      </c>
      <c r="G833" s="3" t="str">
        <f>IF(AND($A833&lt;&gt;"",G$1&lt;&gt;""),SUMIFS(VM,Fecha,$A833,Linea,VLOOKUP(G$1,Data!$AP:$AR,3,FALSE),Cuenta,VLOOKUP(G$1,Data!$AP:$AR,2,FALSE))+SUMIFS(FX,Fecha,$A833,Linea,VLOOKUP(G$1,Data!$AP:$AR,3,FALSE),Cuenta,VLOOKUP(G$1,Data!$AP:$AR,2,FALSE))+G832,"")</f>
        <v/>
      </c>
      <c r="H833" s="3" t="str">
        <f>IF(AND($A833&lt;&gt;"",H$1&lt;&gt;""),SUMIFS(VM,Fecha,$A833,Linea,VLOOKUP(H$1,Data!$AP:$AR,3,FALSE),Cuenta,VLOOKUP(H$1,Data!$AP:$AR,2,FALSE))+SUMIFS(FX,Fecha,$A833,Linea,VLOOKUP(H$1,Data!$AP:$AR,3,FALSE),Cuenta,VLOOKUP(H$1,Data!$AP:$AR,2,FALSE))+H832,"")</f>
        <v/>
      </c>
      <c r="I833" s="3" t="str">
        <f>IF(AND($A833&lt;&gt;"",I$1&lt;&gt;""),SUMIFS(VM,Fecha,$A833,Linea,VLOOKUP(I$1,Data!$AP:$AR,3,FALSE),Cuenta,VLOOKUP(I$1,Data!$AP:$AR,2,FALSE))+SUMIFS(FX,Fecha,$A833,Linea,VLOOKUP(I$1,Data!$AP:$AR,3,FALSE),Cuenta,VLOOKUP(I$1,Data!$AP:$AR,2,FALSE))+I832,"")</f>
        <v/>
      </c>
      <c r="J833" s="3" t="str">
        <f>IF(AND($A833&lt;&gt;"",J$1&lt;&gt;""),SUMIFS(VM,Fecha,$A833,Linea,VLOOKUP(J$1,Data!$AP:$AR,3,FALSE),Cuenta,VLOOKUP(J$1,Data!$AP:$AR,2,FALSE))+SUMIFS(FX,Fecha,$A833,Linea,VLOOKUP(J$1,Data!$AP:$AR,3,FALSE),Cuenta,VLOOKUP(J$1,Data!$AP:$AR,2,FALSE))+J832,"")</f>
        <v/>
      </c>
      <c r="K833" s="3" t="str">
        <f>IF(AND($A833&lt;&gt;"",K$1&lt;&gt;""),SUMIFS(VM,Fecha,$A833,Linea,VLOOKUP(K$1,Data!$AP:$AR,3,FALSE),Cuenta,VLOOKUP(K$1,Data!$AP:$AR,2,FALSE))+SUMIFS(FX,Fecha,$A833,Linea,VLOOKUP(K$1,Data!$AP:$AR,3,FALSE),Cuenta,VLOOKUP(K$1,Data!$AP:$AR,2,FALSE))+K832,"")</f>
        <v/>
      </c>
      <c r="L833" s="3" t="str">
        <f>IF(AND($A833&lt;&gt;"",L$1&lt;&gt;""),SUMIFS(VM,Fecha,$A833,Linea,VLOOKUP(L$1,Data!$AP:$AR,3,FALSE),Cuenta,VLOOKUP(L$1,Data!$AP:$AR,2,FALSE))+SUMIFS(FX,Fecha,$A833,Linea,VLOOKUP(L$1,Data!$AP:$AR,3,FALSE),Cuenta,VLOOKUP(L$1,Data!$AP:$AR,2,FALSE))+L832,"")</f>
        <v/>
      </c>
      <c r="M833" s="3" t="str">
        <f>IF(AND($A833&lt;&gt;"",M$1&lt;&gt;""),SUMIFS(VM,Fecha,$A833,Linea,VLOOKUP(M$1,Data!$AP:$AR,3,FALSE),Cuenta,VLOOKUP(M$1,Data!$AP:$AR,2,FALSE))+SUMIFS(FX,Fecha,$A833,Linea,VLOOKUP(M$1,Data!$AP:$AR,3,FALSE),Cuenta,VLOOKUP(M$1,Data!$AP:$AR,2,FALSE))+M832,"")</f>
        <v/>
      </c>
      <c r="N833" s="3" t="str">
        <f>IF(AND($A833&lt;&gt;"",N$1&lt;&gt;""),SUMIFS(VM,Fecha,$A833,Linea,VLOOKUP(N$1,Data!$AP:$AR,3,FALSE),Cuenta,VLOOKUP(N$1,Data!$AP:$AR,2,FALSE))+SUMIFS(FX,Fecha,$A833,Linea,VLOOKUP(N$1,Data!$AP:$AR,3,FALSE),Cuenta,VLOOKUP(N$1,Data!$AP:$AR,2,FALSE))+N832,"")</f>
        <v/>
      </c>
    </row>
    <row r="834" spans="2:14" x14ac:dyDescent="0.25">
      <c r="B834" s="3" t="str">
        <f>IF(AND($A834&lt;&gt;"",B$1&lt;&gt;""),SUMIFS(VM,Fecha,$A834,Linea,VLOOKUP(B$1,Data!$AP:$AR,3,FALSE),Cuenta,VLOOKUP(B$1,Data!$AP:$AR,2,FALSE))+SUMIFS(FX,Fecha,$A834,Linea,VLOOKUP(B$1,Data!$AP:$AR,3,FALSE),Cuenta,VLOOKUP(B$1,Data!$AP:$AR,2,FALSE))+B833,"")</f>
        <v/>
      </c>
      <c r="C834" s="3" t="str">
        <f>IF(AND($A834&lt;&gt;"",C$1&lt;&gt;""),SUMIFS(VM,Fecha,$A834,Linea,VLOOKUP(C$1,Data!$AP:$AR,3,FALSE),Cuenta,VLOOKUP(C$1,Data!$AP:$AR,2,FALSE))+SUMIFS(FX,Fecha,$A834,Linea,VLOOKUP(C$1,Data!$AP:$AR,3,FALSE),Cuenta,VLOOKUP(C$1,Data!$AP:$AR,2,FALSE))+C833,"")</f>
        <v/>
      </c>
      <c r="D834" s="3" t="str">
        <f>IF(AND($A834&lt;&gt;"",D$1&lt;&gt;""),SUMIFS(VM,Fecha,$A834,Linea,VLOOKUP(D$1,Data!$AP:$AR,3,FALSE),Cuenta,VLOOKUP(D$1,Data!$AP:$AR,2,FALSE))+SUMIFS(FX,Fecha,$A834,Linea,VLOOKUP(D$1,Data!$AP:$AR,3,FALSE),Cuenta,VLOOKUP(D$1,Data!$AP:$AR,2,FALSE))+D833,"")</f>
        <v/>
      </c>
      <c r="E834" s="3" t="str">
        <f>IF(AND($A834&lt;&gt;"",E$1&lt;&gt;""),SUMIFS(VM,Fecha,$A834,Linea,VLOOKUP(E$1,Data!$AP:$AR,3,FALSE),Cuenta,VLOOKUP(E$1,Data!$AP:$AR,2,FALSE))+SUMIFS(FX,Fecha,$A834,Linea,VLOOKUP(E$1,Data!$AP:$AR,3,FALSE),Cuenta,VLOOKUP(E$1,Data!$AP:$AR,2,FALSE))+E833,"")</f>
        <v/>
      </c>
      <c r="F834" s="3" t="str">
        <f>IF(AND($A834&lt;&gt;"",F$1&lt;&gt;""),SUMIFS(VM,Fecha,$A834,Linea,VLOOKUP(F$1,Data!$AP:$AR,3,FALSE),Cuenta,VLOOKUP(F$1,Data!$AP:$AR,2,FALSE))+SUMIFS(FX,Fecha,$A834,Linea,VLOOKUP(F$1,Data!$AP:$AR,3,FALSE),Cuenta,VLOOKUP(F$1,Data!$AP:$AR,2,FALSE))+F833,"")</f>
        <v/>
      </c>
      <c r="G834" s="3" t="str">
        <f>IF(AND($A834&lt;&gt;"",G$1&lt;&gt;""),SUMIFS(VM,Fecha,$A834,Linea,VLOOKUP(G$1,Data!$AP:$AR,3,FALSE),Cuenta,VLOOKUP(G$1,Data!$AP:$AR,2,FALSE))+SUMIFS(FX,Fecha,$A834,Linea,VLOOKUP(G$1,Data!$AP:$AR,3,FALSE),Cuenta,VLOOKUP(G$1,Data!$AP:$AR,2,FALSE))+G833,"")</f>
        <v/>
      </c>
      <c r="H834" s="3" t="str">
        <f>IF(AND($A834&lt;&gt;"",H$1&lt;&gt;""),SUMIFS(VM,Fecha,$A834,Linea,VLOOKUP(H$1,Data!$AP:$AR,3,FALSE),Cuenta,VLOOKUP(H$1,Data!$AP:$AR,2,FALSE))+SUMIFS(FX,Fecha,$A834,Linea,VLOOKUP(H$1,Data!$AP:$AR,3,FALSE),Cuenta,VLOOKUP(H$1,Data!$AP:$AR,2,FALSE))+H833,"")</f>
        <v/>
      </c>
      <c r="I834" s="3" t="str">
        <f>IF(AND($A834&lt;&gt;"",I$1&lt;&gt;""),SUMIFS(VM,Fecha,$A834,Linea,VLOOKUP(I$1,Data!$AP:$AR,3,FALSE),Cuenta,VLOOKUP(I$1,Data!$AP:$AR,2,FALSE))+SUMIFS(FX,Fecha,$A834,Linea,VLOOKUP(I$1,Data!$AP:$AR,3,FALSE),Cuenta,VLOOKUP(I$1,Data!$AP:$AR,2,FALSE))+I833,"")</f>
        <v/>
      </c>
      <c r="J834" s="3" t="str">
        <f>IF(AND($A834&lt;&gt;"",J$1&lt;&gt;""),SUMIFS(VM,Fecha,$A834,Linea,VLOOKUP(J$1,Data!$AP:$AR,3,FALSE),Cuenta,VLOOKUP(J$1,Data!$AP:$AR,2,FALSE))+SUMIFS(FX,Fecha,$A834,Linea,VLOOKUP(J$1,Data!$AP:$AR,3,FALSE),Cuenta,VLOOKUP(J$1,Data!$AP:$AR,2,FALSE))+J833,"")</f>
        <v/>
      </c>
      <c r="K834" s="3" t="str">
        <f>IF(AND($A834&lt;&gt;"",K$1&lt;&gt;""),SUMIFS(VM,Fecha,$A834,Linea,VLOOKUP(K$1,Data!$AP:$AR,3,FALSE),Cuenta,VLOOKUP(K$1,Data!$AP:$AR,2,FALSE))+SUMIFS(FX,Fecha,$A834,Linea,VLOOKUP(K$1,Data!$AP:$AR,3,FALSE),Cuenta,VLOOKUP(K$1,Data!$AP:$AR,2,FALSE))+K833,"")</f>
        <v/>
      </c>
      <c r="L834" s="3" t="str">
        <f>IF(AND($A834&lt;&gt;"",L$1&lt;&gt;""),SUMIFS(VM,Fecha,$A834,Linea,VLOOKUP(L$1,Data!$AP:$AR,3,FALSE),Cuenta,VLOOKUP(L$1,Data!$AP:$AR,2,FALSE))+SUMIFS(FX,Fecha,$A834,Linea,VLOOKUP(L$1,Data!$AP:$AR,3,FALSE),Cuenta,VLOOKUP(L$1,Data!$AP:$AR,2,FALSE))+L833,"")</f>
        <v/>
      </c>
      <c r="M834" s="3" t="str">
        <f>IF(AND($A834&lt;&gt;"",M$1&lt;&gt;""),SUMIFS(VM,Fecha,$A834,Linea,VLOOKUP(M$1,Data!$AP:$AR,3,FALSE),Cuenta,VLOOKUP(M$1,Data!$AP:$AR,2,FALSE))+SUMIFS(FX,Fecha,$A834,Linea,VLOOKUP(M$1,Data!$AP:$AR,3,FALSE),Cuenta,VLOOKUP(M$1,Data!$AP:$AR,2,FALSE))+M833,"")</f>
        <v/>
      </c>
      <c r="N834" s="3" t="str">
        <f>IF(AND($A834&lt;&gt;"",N$1&lt;&gt;""),SUMIFS(VM,Fecha,$A834,Linea,VLOOKUP(N$1,Data!$AP:$AR,3,FALSE),Cuenta,VLOOKUP(N$1,Data!$AP:$AR,2,FALSE))+SUMIFS(FX,Fecha,$A834,Linea,VLOOKUP(N$1,Data!$AP:$AR,3,FALSE),Cuenta,VLOOKUP(N$1,Data!$AP:$AR,2,FALSE))+N833,"")</f>
        <v/>
      </c>
    </row>
    <row r="835" spans="2:14" x14ac:dyDescent="0.25">
      <c r="B835" s="3" t="str">
        <f>IF(AND($A835&lt;&gt;"",B$1&lt;&gt;""),SUMIFS(VM,Fecha,$A835,Linea,VLOOKUP(B$1,Data!$AP:$AR,3,FALSE),Cuenta,VLOOKUP(B$1,Data!$AP:$AR,2,FALSE))+SUMIFS(FX,Fecha,$A835,Linea,VLOOKUP(B$1,Data!$AP:$AR,3,FALSE),Cuenta,VLOOKUP(B$1,Data!$AP:$AR,2,FALSE))+B834,"")</f>
        <v/>
      </c>
      <c r="C835" s="3" t="str">
        <f>IF(AND($A835&lt;&gt;"",C$1&lt;&gt;""),SUMIFS(VM,Fecha,$A835,Linea,VLOOKUP(C$1,Data!$AP:$AR,3,FALSE),Cuenta,VLOOKUP(C$1,Data!$AP:$AR,2,FALSE))+SUMIFS(FX,Fecha,$A835,Linea,VLOOKUP(C$1,Data!$AP:$AR,3,FALSE),Cuenta,VLOOKUP(C$1,Data!$AP:$AR,2,FALSE))+C834,"")</f>
        <v/>
      </c>
      <c r="D835" s="3" t="str">
        <f>IF(AND($A835&lt;&gt;"",D$1&lt;&gt;""),SUMIFS(VM,Fecha,$A835,Linea,VLOOKUP(D$1,Data!$AP:$AR,3,FALSE),Cuenta,VLOOKUP(D$1,Data!$AP:$AR,2,FALSE))+SUMIFS(FX,Fecha,$A835,Linea,VLOOKUP(D$1,Data!$AP:$AR,3,FALSE),Cuenta,VLOOKUP(D$1,Data!$AP:$AR,2,FALSE))+D834,"")</f>
        <v/>
      </c>
      <c r="E835" s="3" t="str">
        <f>IF(AND($A835&lt;&gt;"",E$1&lt;&gt;""),SUMIFS(VM,Fecha,$A835,Linea,VLOOKUP(E$1,Data!$AP:$AR,3,FALSE),Cuenta,VLOOKUP(E$1,Data!$AP:$AR,2,FALSE))+SUMIFS(FX,Fecha,$A835,Linea,VLOOKUP(E$1,Data!$AP:$AR,3,FALSE),Cuenta,VLOOKUP(E$1,Data!$AP:$AR,2,FALSE))+E834,"")</f>
        <v/>
      </c>
      <c r="F835" s="3" t="str">
        <f>IF(AND($A835&lt;&gt;"",F$1&lt;&gt;""),SUMIFS(VM,Fecha,$A835,Linea,VLOOKUP(F$1,Data!$AP:$AR,3,FALSE),Cuenta,VLOOKUP(F$1,Data!$AP:$AR,2,FALSE))+SUMIFS(FX,Fecha,$A835,Linea,VLOOKUP(F$1,Data!$AP:$AR,3,FALSE),Cuenta,VLOOKUP(F$1,Data!$AP:$AR,2,FALSE))+F834,"")</f>
        <v/>
      </c>
      <c r="G835" s="3" t="str">
        <f>IF(AND($A835&lt;&gt;"",G$1&lt;&gt;""),SUMIFS(VM,Fecha,$A835,Linea,VLOOKUP(G$1,Data!$AP:$AR,3,FALSE),Cuenta,VLOOKUP(G$1,Data!$AP:$AR,2,FALSE))+SUMIFS(FX,Fecha,$A835,Linea,VLOOKUP(G$1,Data!$AP:$AR,3,FALSE),Cuenta,VLOOKUP(G$1,Data!$AP:$AR,2,FALSE))+G834,"")</f>
        <v/>
      </c>
      <c r="H835" s="3" t="str">
        <f>IF(AND($A835&lt;&gt;"",H$1&lt;&gt;""),SUMIFS(VM,Fecha,$A835,Linea,VLOOKUP(H$1,Data!$AP:$AR,3,FALSE),Cuenta,VLOOKUP(H$1,Data!$AP:$AR,2,FALSE))+SUMIFS(FX,Fecha,$A835,Linea,VLOOKUP(H$1,Data!$AP:$AR,3,FALSE),Cuenta,VLOOKUP(H$1,Data!$AP:$AR,2,FALSE))+H834,"")</f>
        <v/>
      </c>
      <c r="I835" s="3" t="str">
        <f>IF(AND($A835&lt;&gt;"",I$1&lt;&gt;""),SUMIFS(VM,Fecha,$A835,Linea,VLOOKUP(I$1,Data!$AP:$AR,3,FALSE),Cuenta,VLOOKUP(I$1,Data!$AP:$AR,2,FALSE))+SUMIFS(FX,Fecha,$A835,Linea,VLOOKUP(I$1,Data!$AP:$AR,3,FALSE),Cuenta,VLOOKUP(I$1,Data!$AP:$AR,2,FALSE))+I834,"")</f>
        <v/>
      </c>
      <c r="J835" s="3" t="str">
        <f>IF(AND($A835&lt;&gt;"",J$1&lt;&gt;""),SUMIFS(VM,Fecha,$A835,Linea,VLOOKUP(J$1,Data!$AP:$AR,3,FALSE),Cuenta,VLOOKUP(J$1,Data!$AP:$AR,2,FALSE))+SUMIFS(FX,Fecha,$A835,Linea,VLOOKUP(J$1,Data!$AP:$AR,3,FALSE),Cuenta,VLOOKUP(J$1,Data!$AP:$AR,2,FALSE))+J834,"")</f>
        <v/>
      </c>
      <c r="K835" s="3" t="str">
        <f>IF(AND($A835&lt;&gt;"",K$1&lt;&gt;""),SUMIFS(VM,Fecha,$A835,Linea,VLOOKUP(K$1,Data!$AP:$AR,3,FALSE),Cuenta,VLOOKUP(K$1,Data!$AP:$AR,2,FALSE))+SUMIFS(FX,Fecha,$A835,Linea,VLOOKUP(K$1,Data!$AP:$AR,3,FALSE),Cuenta,VLOOKUP(K$1,Data!$AP:$AR,2,FALSE))+K834,"")</f>
        <v/>
      </c>
      <c r="L835" s="3" t="str">
        <f>IF(AND($A835&lt;&gt;"",L$1&lt;&gt;""),SUMIFS(VM,Fecha,$A835,Linea,VLOOKUP(L$1,Data!$AP:$AR,3,FALSE),Cuenta,VLOOKUP(L$1,Data!$AP:$AR,2,FALSE))+SUMIFS(FX,Fecha,$A835,Linea,VLOOKUP(L$1,Data!$AP:$AR,3,FALSE),Cuenta,VLOOKUP(L$1,Data!$AP:$AR,2,FALSE))+L834,"")</f>
        <v/>
      </c>
      <c r="M835" s="3" t="str">
        <f>IF(AND($A835&lt;&gt;"",M$1&lt;&gt;""),SUMIFS(VM,Fecha,$A835,Linea,VLOOKUP(M$1,Data!$AP:$AR,3,FALSE),Cuenta,VLOOKUP(M$1,Data!$AP:$AR,2,FALSE))+SUMIFS(FX,Fecha,$A835,Linea,VLOOKUP(M$1,Data!$AP:$AR,3,FALSE),Cuenta,VLOOKUP(M$1,Data!$AP:$AR,2,FALSE))+M834,"")</f>
        <v/>
      </c>
      <c r="N835" s="3" t="str">
        <f>IF(AND($A835&lt;&gt;"",N$1&lt;&gt;""),SUMIFS(VM,Fecha,$A835,Linea,VLOOKUP(N$1,Data!$AP:$AR,3,FALSE),Cuenta,VLOOKUP(N$1,Data!$AP:$AR,2,FALSE))+SUMIFS(FX,Fecha,$A835,Linea,VLOOKUP(N$1,Data!$AP:$AR,3,FALSE),Cuenta,VLOOKUP(N$1,Data!$AP:$AR,2,FALSE))+N834,"")</f>
        <v/>
      </c>
    </row>
    <row r="836" spans="2:14" x14ac:dyDescent="0.25">
      <c r="B836" s="3" t="str">
        <f>IF(AND($A836&lt;&gt;"",B$1&lt;&gt;""),SUMIFS(VM,Fecha,$A836,Linea,VLOOKUP(B$1,Data!$AP:$AR,3,FALSE),Cuenta,VLOOKUP(B$1,Data!$AP:$AR,2,FALSE))+SUMIFS(FX,Fecha,$A836,Linea,VLOOKUP(B$1,Data!$AP:$AR,3,FALSE),Cuenta,VLOOKUP(B$1,Data!$AP:$AR,2,FALSE))+B835,"")</f>
        <v/>
      </c>
      <c r="C836" s="3" t="str">
        <f>IF(AND($A836&lt;&gt;"",C$1&lt;&gt;""),SUMIFS(VM,Fecha,$A836,Linea,VLOOKUP(C$1,Data!$AP:$AR,3,FALSE),Cuenta,VLOOKUP(C$1,Data!$AP:$AR,2,FALSE))+SUMIFS(FX,Fecha,$A836,Linea,VLOOKUP(C$1,Data!$AP:$AR,3,FALSE),Cuenta,VLOOKUP(C$1,Data!$AP:$AR,2,FALSE))+C835,"")</f>
        <v/>
      </c>
      <c r="D836" s="3" t="str">
        <f>IF(AND($A836&lt;&gt;"",D$1&lt;&gt;""),SUMIFS(VM,Fecha,$A836,Linea,VLOOKUP(D$1,Data!$AP:$AR,3,FALSE),Cuenta,VLOOKUP(D$1,Data!$AP:$AR,2,FALSE))+SUMIFS(FX,Fecha,$A836,Linea,VLOOKUP(D$1,Data!$AP:$AR,3,FALSE),Cuenta,VLOOKUP(D$1,Data!$AP:$AR,2,FALSE))+D835,"")</f>
        <v/>
      </c>
      <c r="E836" s="3" t="str">
        <f>IF(AND($A836&lt;&gt;"",E$1&lt;&gt;""),SUMIFS(VM,Fecha,$A836,Linea,VLOOKUP(E$1,Data!$AP:$AR,3,FALSE),Cuenta,VLOOKUP(E$1,Data!$AP:$AR,2,FALSE))+SUMIFS(FX,Fecha,$A836,Linea,VLOOKUP(E$1,Data!$AP:$AR,3,FALSE),Cuenta,VLOOKUP(E$1,Data!$AP:$AR,2,FALSE))+E835,"")</f>
        <v/>
      </c>
      <c r="F836" s="3" t="str">
        <f>IF(AND($A836&lt;&gt;"",F$1&lt;&gt;""),SUMIFS(VM,Fecha,$A836,Linea,VLOOKUP(F$1,Data!$AP:$AR,3,FALSE),Cuenta,VLOOKUP(F$1,Data!$AP:$AR,2,FALSE))+SUMIFS(FX,Fecha,$A836,Linea,VLOOKUP(F$1,Data!$AP:$AR,3,FALSE),Cuenta,VLOOKUP(F$1,Data!$AP:$AR,2,FALSE))+F835,"")</f>
        <v/>
      </c>
      <c r="G836" s="3" t="str">
        <f>IF(AND($A836&lt;&gt;"",G$1&lt;&gt;""),SUMIFS(VM,Fecha,$A836,Linea,VLOOKUP(G$1,Data!$AP:$AR,3,FALSE),Cuenta,VLOOKUP(G$1,Data!$AP:$AR,2,FALSE))+SUMIFS(FX,Fecha,$A836,Linea,VLOOKUP(G$1,Data!$AP:$AR,3,FALSE),Cuenta,VLOOKUP(G$1,Data!$AP:$AR,2,FALSE))+G835,"")</f>
        <v/>
      </c>
      <c r="H836" s="3" t="str">
        <f>IF(AND($A836&lt;&gt;"",H$1&lt;&gt;""),SUMIFS(VM,Fecha,$A836,Linea,VLOOKUP(H$1,Data!$AP:$AR,3,FALSE),Cuenta,VLOOKUP(H$1,Data!$AP:$AR,2,FALSE))+SUMIFS(FX,Fecha,$A836,Linea,VLOOKUP(H$1,Data!$AP:$AR,3,FALSE),Cuenta,VLOOKUP(H$1,Data!$AP:$AR,2,FALSE))+H835,"")</f>
        <v/>
      </c>
      <c r="I836" s="3" t="str">
        <f>IF(AND($A836&lt;&gt;"",I$1&lt;&gt;""),SUMIFS(VM,Fecha,$A836,Linea,VLOOKUP(I$1,Data!$AP:$AR,3,FALSE),Cuenta,VLOOKUP(I$1,Data!$AP:$AR,2,FALSE))+SUMIFS(FX,Fecha,$A836,Linea,VLOOKUP(I$1,Data!$AP:$AR,3,FALSE),Cuenta,VLOOKUP(I$1,Data!$AP:$AR,2,FALSE))+I835,"")</f>
        <v/>
      </c>
      <c r="J836" s="3" t="str">
        <f>IF(AND($A836&lt;&gt;"",J$1&lt;&gt;""),SUMIFS(VM,Fecha,$A836,Linea,VLOOKUP(J$1,Data!$AP:$AR,3,FALSE),Cuenta,VLOOKUP(J$1,Data!$AP:$AR,2,FALSE))+SUMIFS(FX,Fecha,$A836,Linea,VLOOKUP(J$1,Data!$AP:$AR,3,FALSE),Cuenta,VLOOKUP(J$1,Data!$AP:$AR,2,FALSE))+J835,"")</f>
        <v/>
      </c>
      <c r="K836" s="3" t="str">
        <f>IF(AND($A836&lt;&gt;"",K$1&lt;&gt;""),SUMIFS(VM,Fecha,$A836,Linea,VLOOKUP(K$1,Data!$AP:$AR,3,FALSE),Cuenta,VLOOKUP(K$1,Data!$AP:$AR,2,FALSE))+SUMIFS(FX,Fecha,$A836,Linea,VLOOKUP(K$1,Data!$AP:$AR,3,FALSE),Cuenta,VLOOKUP(K$1,Data!$AP:$AR,2,FALSE))+K835,"")</f>
        <v/>
      </c>
      <c r="L836" s="3" t="str">
        <f>IF(AND($A836&lt;&gt;"",L$1&lt;&gt;""),SUMIFS(VM,Fecha,$A836,Linea,VLOOKUP(L$1,Data!$AP:$AR,3,FALSE),Cuenta,VLOOKUP(L$1,Data!$AP:$AR,2,FALSE))+SUMIFS(FX,Fecha,$A836,Linea,VLOOKUP(L$1,Data!$AP:$AR,3,FALSE),Cuenta,VLOOKUP(L$1,Data!$AP:$AR,2,FALSE))+L835,"")</f>
        <v/>
      </c>
      <c r="M836" s="3" t="str">
        <f>IF(AND($A836&lt;&gt;"",M$1&lt;&gt;""),SUMIFS(VM,Fecha,$A836,Linea,VLOOKUP(M$1,Data!$AP:$AR,3,FALSE),Cuenta,VLOOKUP(M$1,Data!$AP:$AR,2,FALSE))+SUMIFS(FX,Fecha,$A836,Linea,VLOOKUP(M$1,Data!$AP:$AR,3,FALSE),Cuenta,VLOOKUP(M$1,Data!$AP:$AR,2,FALSE))+M835,"")</f>
        <v/>
      </c>
      <c r="N836" s="3" t="str">
        <f>IF(AND($A836&lt;&gt;"",N$1&lt;&gt;""),SUMIFS(VM,Fecha,$A836,Linea,VLOOKUP(N$1,Data!$AP:$AR,3,FALSE),Cuenta,VLOOKUP(N$1,Data!$AP:$AR,2,FALSE))+SUMIFS(FX,Fecha,$A836,Linea,VLOOKUP(N$1,Data!$AP:$AR,3,FALSE),Cuenta,VLOOKUP(N$1,Data!$AP:$AR,2,FALSE))+N835,"")</f>
        <v/>
      </c>
    </row>
    <row r="837" spans="2:14" x14ac:dyDescent="0.25">
      <c r="B837" s="3" t="str">
        <f>IF(AND($A837&lt;&gt;"",B$1&lt;&gt;""),SUMIFS(VM,Fecha,$A837,Linea,VLOOKUP(B$1,Data!$AP:$AR,3,FALSE),Cuenta,VLOOKUP(B$1,Data!$AP:$AR,2,FALSE))+SUMIFS(FX,Fecha,$A837,Linea,VLOOKUP(B$1,Data!$AP:$AR,3,FALSE),Cuenta,VLOOKUP(B$1,Data!$AP:$AR,2,FALSE))+B836,"")</f>
        <v/>
      </c>
      <c r="C837" s="3" t="str">
        <f>IF(AND($A837&lt;&gt;"",C$1&lt;&gt;""),SUMIFS(VM,Fecha,$A837,Linea,VLOOKUP(C$1,Data!$AP:$AR,3,FALSE),Cuenta,VLOOKUP(C$1,Data!$AP:$AR,2,FALSE))+SUMIFS(FX,Fecha,$A837,Linea,VLOOKUP(C$1,Data!$AP:$AR,3,FALSE),Cuenta,VLOOKUP(C$1,Data!$AP:$AR,2,FALSE))+C836,"")</f>
        <v/>
      </c>
      <c r="D837" s="3" t="str">
        <f>IF(AND($A837&lt;&gt;"",D$1&lt;&gt;""),SUMIFS(VM,Fecha,$A837,Linea,VLOOKUP(D$1,Data!$AP:$AR,3,FALSE),Cuenta,VLOOKUP(D$1,Data!$AP:$AR,2,FALSE))+SUMIFS(FX,Fecha,$A837,Linea,VLOOKUP(D$1,Data!$AP:$AR,3,FALSE),Cuenta,VLOOKUP(D$1,Data!$AP:$AR,2,FALSE))+D836,"")</f>
        <v/>
      </c>
      <c r="E837" s="3" t="str">
        <f>IF(AND($A837&lt;&gt;"",E$1&lt;&gt;""),SUMIFS(VM,Fecha,$A837,Linea,VLOOKUP(E$1,Data!$AP:$AR,3,FALSE),Cuenta,VLOOKUP(E$1,Data!$AP:$AR,2,FALSE))+SUMIFS(FX,Fecha,$A837,Linea,VLOOKUP(E$1,Data!$AP:$AR,3,FALSE),Cuenta,VLOOKUP(E$1,Data!$AP:$AR,2,FALSE))+E836,"")</f>
        <v/>
      </c>
      <c r="F837" s="3" t="str">
        <f>IF(AND($A837&lt;&gt;"",F$1&lt;&gt;""),SUMIFS(VM,Fecha,$A837,Linea,VLOOKUP(F$1,Data!$AP:$AR,3,FALSE),Cuenta,VLOOKUP(F$1,Data!$AP:$AR,2,FALSE))+SUMIFS(FX,Fecha,$A837,Linea,VLOOKUP(F$1,Data!$AP:$AR,3,FALSE),Cuenta,VLOOKUP(F$1,Data!$AP:$AR,2,FALSE))+F836,"")</f>
        <v/>
      </c>
      <c r="G837" s="3" t="str">
        <f>IF(AND($A837&lt;&gt;"",G$1&lt;&gt;""),SUMIFS(VM,Fecha,$A837,Linea,VLOOKUP(G$1,Data!$AP:$AR,3,FALSE),Cuenta,VLOOKUP(G$1,Data!$AP:$AR,2,FALSE))+SUMIFS(FX,Fecha,$A837,Linea,VLOOKUP(G$1,Data!$AP:$AR,3,FALSE),Cuenta,VLOOKUP(G$1,Data!$AP:$AR,2,FALSE))+G836,"")</f>
        <v/>
      </c>
      <c r="H837" s="3" t="str">
        <f>IF(AND($A837&lt;&gt;"",H$1&lt;&gt;""),SUMIFS(VM,Fecha,$A837,Linea,VLOOKUP(H$1,Data!$AP:$AR,3,FALSE),Cuenta,VLOOKUP(H$1,Data!$AP:$AR,2,FALSE))+SUMIFS(FX,Fecha,$A837,Linea,VLOOKUP(H$1,Data!$AP:$AR,3,FALSE),Cuenta,VLOOKUP(H$1,Data!$AP:$AR,2,FALSE))+H836,"")</f>
        <v/>
      </c>
      <c r="I837" s="3" t="str">
        <f>IF(AND($A837&lt;&gt;"",I$1&lt;&gt;""),SUMIFS(VM,Fecha,$A837,Linea,VLOOKUP(I$1,Data!$AP:$AR,3,FALSE),Cuenta,VLOOKUP(I$1,Data!$AP:$AR,2,FALSE))+SUMIFS(FX,Fecha,$A837,Linea,VLOOKUP(I$1,Data!$AP:$AR,3,FALSE),Cuenta,VLOOKUP(I$1,Data!$AP:$AR,2,FALSE))+I836,"")</f>
        <v/>
      </c>
      <c r="J837" s="3" t="str">
        <f>IF(AND($A837&lt;&gt;"",J$1&lt;&gt;""),SUMIFS(VM,Fecha,$A837,Linea,VLOOKUP(J$1,Data!$AP:$AR,3,FALSE),Cuenta,VLOOKUP(J$1,Data!$AP:$AR,2,FALSE))+SUMIFS(FX,Fecha,$A837,Linea,VLOOKUP(J$1,Data!$AP:$AR,3,FALSE),Cuenta,VLOOKUP(J$1,Data!$AP:$AR,2,FALSE))+J836,"")</f>
        <v/>
      </c>
      <c r="K837" s="3" t="str">
        <f>IF(AND($A837&lt;&gt;"",K$1&lt;&gt;""),SUMIFS(VM,Fecha,$A837,Linea,VLOOKUP(K$1,Data!$AP:$AR,3,FALSE),Cuenta,VLOOKUP(K$1,Data!$AP:$AR,2,FALSE))+SUMIFS(FX,Fecha,$A837,Linea,VLOOKUP(K$1,Data!$AP:$AR,3,FALSE),Cuenta,VLOOKUP(K$1,Data!$AP:$AR,2,FALSE))+K836,"")</f>
        <v/>
      </c>
      <c r="L837" s="3" t="str">
        <f>IF(AND($A837&lt;&gt;"",L$1&lt;&gt;""),SUMIFS(VM,Fecha,$A837,Linea,VLOOKUP(L$1,Data!$AP:$AR,3,FALSE),Cuenta,VLOOKUP(L$1,Data!$AP:$AR,2,FALSE))+SUMIFS(FX,Fecha,$A837,Linea,VLOOKUP(L$1,Data!$AP:$AR,3,FALSE),Cuenta,VLOOKUP(L$1,Data!$AP:$AR,2,FALSE))+L836,"")</f>
        <v/>
      </c>
      <c r="M837" s="3" t="str">
        <f>IF(AND($A837&lt;&gt;"",M$1&lt;&gt;""),SUMIFS(VM,Fecha,$A837,Linea,VLOOKUP(M$1,Data!$AP:$AR,3,FALSE),Cuenta,VLOOKUP(M$1,Data!$AP:$AR,2,FALSE))+SUMIFS(FX,Fecha,$A837,Linea,VLOOKUP(M$1,Data!$AP:$AR,3,FALSE),Cuenta,VLOOKUP(M$1,Data!$AP:$AR,2,FALSE))+M836,"")</f>
        <v/>
      </c>
      <c r="N837" s="3" t="str">
        <f>IF(AND($A837&lt;&gt;"",N$1&lt;&gt;""),SUMIFS(VM,Fecha,$A837,Linea,VLOOKUP(N$1,Data!$AP:$AR,3,FALSE),Cuenta,VLOOKUP(N$1,Data!$AP:$AR,2,FALSE))+SUMIFS(FX,Fecha,$A837,Linea,VLOOKUP(N$1,Data!$AP:$AR,3,FALSE),Cuenta,VLOOKUP(N$1,Data!$AP:$AR,2,FALSE))+N836,"")</f>
        <v/>
      </c>
    </row>
    <row r="838" spans="2:14" x14ac:dyDescent="0.25">
      <c r="B838" s="3" t="str">
        <f>IF(AND($A838&lt;&gt;"",B$1&lt;&gt;""),SUMIFS(VM,Fecha,$A838,Linea,VLOOKUP(B$1,Data!$AP:$AR,3,FALSE),Cuenta,VLOOKUP(B$1,Data!$AP:$AR,2,FALSE))+SUMIFS(FX,Fecha,$A838,Linea,VLOOKUP(B$1,Data!$AP:$AR,3,FALSE),Cuenta,VLOOKUP(B$1,Data!$AP:$AR,2,FALSE))+B837,"")</f>
        <v/>
      </c>
      <c r="C838" s="3" t="str">
        <f>IF(AND($A838&lt;&gt;"",C$1&lt;&gt;""),SUMIFS(VM,Fecha,$A838,Linea,VLOOKUP(C$1,Data!$AP:$AR,3,FALSE),Cuenta,VLOOKUP(C$1,Data!$AP:$AR,2,FALSE))+SUMIFS(FX,Fecha,$A838,Linea,VLOOKUP(C$1,Data!$AP:$AR,3,FALSE),Cuenta,VLOOKUP(C$1,Data!$AP:$AR,2,FALSE))+C837,"")</f>
        <v/>
      </c>
      <c r="D838" s="3" t="str">
        <f>IF(AND($A838&lt;&gt;"",D$1&lt;&gt;""),SUMIFS(VM,Fecha,$A838,Linea,VLOOKUP(D$1,Data!$AP:$AR,3,FALSE),Cuenta,VLOOKUP(D$1,Data!$AP:$AR,2,FALSE))+SUMIFS(FX,Fecha,$A838,Linea,VLOOKUP(D$1,Data!$AP:$AR,3,FALSE),Cuenta,VLOOKUP(D$1,Data!$AP:$AR,2,FALSE))+D837,"")</f>
        <v/>
      </c>
      <c r="E838" s="3" t="str">
        <f>IF(AND($A838&lt;&gt;"",E$1&lt;&gt;""),SUMIFS(VM,Fecha,$A838,Linea,VLOOKUP(E$1,Data!$AP:$AR,3,FALSE),Cuenta,VLOOKUP(E$1,Data!$AP:$AR,2,FALSE))+SUMIFS(FX,Fecha,$A838,Linea,VLOOKUP(E$1,Data!$AP:$AR,3,FALSE),Cuenta,VLOOKUP(E$1,Data!$AP:$AR,2,FALSE))+E837,"")</f>
        <v/>
      </c>
      <c r="F838" s="3" t="str">
        <f>IF(AND($A838&lt;&gt;"",F$1&lt;&gt;""),SUMIFS(VM,Fecha,$A838,Linea,VLOOKUP(F$1,Data!$AP:$AR,3,FALSE),Cuenta,VLOOKUP(F$1,Data!$AP:$AR,2,FALSE))+SUMIFS(FX,Fecha,$A838,Linea,VLOOKUP(F$1,Data!$AP:$AR,3,FALSE),Cuenta,VLOOKUP(F$1,Data!$AP:$AR,2,FALSE))+F837,"")</f>
        <v/>
      </c>
      <c r="G838" s="3" t="str">
        <f>IF(AND($A838&lt;&gt;"",G$1&lt;&gt;""),SUMIFS(VM,Fecha,$A838,Linea,VLOOKUP(G$1,Data!$AP:$AR,3,FALSE),Cuenta,VLOOKUP(G$1,Data!$AP:$AR,2,FALSE))+SUMIFS(FX,Fecha,$A838,Linea,VLOOKUP(G$1,Data!$AP:$AR,3,FALSE),Cuenta,VLOOKUP(G$1,Data!$AP:$AR,2,FALSE))+G837,"")</f>
        <v/>
      </c>
      <c r="H838" s="3" t="str">
        <f>IF(AND($A838&lt;&gt;"",H$1&lt;&gt;""),SUMIFS(VM,Fecha,$A838,Linea,VLOOKUP(H$1,Data!$AP:$AR,3,FALSE),Cuenta,VLOOKUP(H$1,Data!$AP:$AR,2,FALSE))+SUMIFS(FX,Fecha,$A838,Linea,VLOOKUP(H$1,Data!$AP:$AR,3,FALSE),Cuenta,VLOOKUP(H$1,Data!$AP:$AR,2,FALSE))+H837,"")</f>
        <v/>
      </c>
      <c r="I838" s="3" t="str">
        <f>IF(AND($A838&lt;&gt;"",I$1&lt;&gt;""),SUMIFS(VM,Fecha,$A838,Linea,VLOOKUP(I$1,Data!$AP:$AR,3,FALSE),Cuenta,VLOOKUP(I$1,Data!$AP:$AR,2,FALSE))+SUMIFS(FX,Fecha,$A838,Linea,VLOOKUP(I$1,Data!$AP:$AR,3,FALSE),Cuenta,VLOOKUP(I$1,Data!$AP:$AR,2,FALSE))+I837,"")</f>
        <v/>
      </c>
      <c r="J838" s="3" t="str">
        <f>IF(AND($A838&lt;&gt;"",J$1&lt;&gt;""),SUMIFS(VM,Fecha,$A838,Linea,VLOOKUP(J$1,Data!$AP:$AR,3,FALSE),Cuenta,VLOOKUP(J$1,Data!$AP:$AR,2,FALSE))+SUMIFS(FX,Fecha,$A838,Linea,VLOOKUP(J$1,Data!$AP:$AR,3,FALSE),Cuenta,VLOOKUP(J$1,Data!$AP:$AR,2,FALSE))+J837,"")</f>
        <v/>
      </c>
      <c r="K838" s="3" t="str">
        <f>IF(AND($A838&lt;&gt;"",K$1&lt;&gt;""),SUMIFS(VM,Fecha,$A838,Linea,VLOOKUP(K$1,Data!$AP:$AR,3,FALSE),Cuenta,VLOOKUP(K$1,Data!$AP:$AR,2,FALSE))+SUMIFS(FX,Fecha,$A838,Linea,VLOOKUP(K$1,Data!$AP:$AR,3,FALSE),Cuenta,VLOOKUP(K$1,Data!$AP:$AR,2,FALSE))+K837,"")</f>
        <v/>
      </c>
      <c r="L838" s="3" t="str">
        <f>IF(AND($A838&lt;&gt;"",L$1&lt;&gt;""),SUMIFS(VM,Fecha,$A838,Linea,VLOOKUP(L$1,Data!$AP:$AR,3,FALSE),Cuenta,VLOOKUP(L$1,Data!$AP:$AR,2,FALSE))+SUMIFS(FX,Fecha,$A838,Linea,VLOOKUP(L$1,Data!$AP:$AR,3,FALSE),Cuenta,VLOOKUP(L$1,Data!$AP:$AR,2,FALSE))+L837,"")</f>
        <v/>
      </c>
      <c r="M838" s="3" t="str">
        <f>IF(AND($A838&lt;&gt;"",M$1&lt;&gt;""),SUMIFS(VM,Fecha,$A838,Linea,VLOOKUP(M$1,Data!$AP:$AR,3,FALSE),Cuenta,VLOOKUP(M$1,Data!$AP:$AR,2,FALSE))+SUMIFS(FX,Fecha,$A838,Linea,VLOOKUP(M$1,Data!$AP:$AR,3,FALSE),Cuenta,VLOOKUP(M$1,Data!$AP:$AR,2,FALSE))+M837,"")</f>
        <v/>
      </c>
      <c r="N838" s="3" t="str">
        <f>IF(AND($A838&lt;&gt;"",N$1&lt;&gt;""),SUMIFS(VM,Fecha,$A838,Linea,VLOOKUP(N$1,Data!$AP:$AR,3,FALSE),Cuenta,VLOOKUP(N$1,Data!$AP:$AR,2,FALSE))+SUMIFS(FX,Fecha,$A838,Linea,VLOOKUP(N$1,Data!$AP:$AR,3,FALSE),Cuenta,VLOOKUP(N$1,Data!$AP:$AR,2,FALSE))+N837,"")</f>
        <v/>
      </c>
    </row>
    <row r="839" spans="2:14" x14ac:dyDescent="0.25">
      <c r="B839" s="3" t="str">
        <f>IF(AND($A839&lt;&gt;"",B$1&lt;&gt;""),SUMIFS(VM,Fecha,$A839,Linea,VLOOKUP(B$1,Data!$AP:$AR,3,FALSE),Cuenta,VLOOKUP(B$1,Data!$AP:$AR,2,FALSE))+SUMIFS(FX,Fecha,$A839,Linea,VLOOKUP(B$1,Data!$AP:$AR,3,FALSE),Cuenta,VLOOKUP(B$1,Data!$AP:$AR,2,FALSE))+B838,"")</f>
        <v/>
      </c>
      <c r="C839" s="3" t="str">
        <f>IF(AND($A839&lt;&gt;"",C$1&lt;&gt;""),SUMIFS(VM,Fecha,$A839,Linea,VLOOKUP(C$1,Data!$AP:$AR,3,FALSE),Cuenta,VLOOKUP(C$1,Data!$AP:$AR,2,FALSE))+SUMIFS(FX,Fecha,$A839,Linea,VLOOKUP(C$1,Data!$AP:$AR,3,FALSE),Cuenta,VLOOKUP(C$1,Data!$AP:$AR,2,FALSE))+C838,"")</f>
        <v/>
      </c>
      <c r="D839" s="3" t="str">
        <f>IF(AND($A839&lt;&gt;"",D$1&lt;&gt;""),SUMIFS(VM,Fecha,$A839,Linea,VLOOKUP(D$1,Data!$AP:$AR,3,FALSE),Cuenta,VLOOKUP(D$1,Data!$AP:$AR,2,FALSE))+SUMIFS(FX,Fecha,$A839,Linea,VLOOKUP(D$1,Data!$AP:$AR,3,FALSE),Cuenta,VLOOKUP(D$1,Data!$AP:$AR,2,FALSE))+D838,"")</f>
        <v/>
      </c>
      <c r="E839" s="3" t="str">
        <f>IF(AND($A839&lt;&gt;"",E$1&lt;&gt;""),SUMIFS(VM,Fecha,$A839,Linea,VLOOKUP(E$1,Data!$AP:$AR,3,FALSE),Cuenta,VLOOKUP(E$1,Data!$AP:$AR,2,FALSE))+SUMIFS(FX,Fecha,$A839,Linea,VLOOKUP(E$1,Data!$AP:$AR,3,FALSE),Cuenta,VLOOKUP(E$1,Data!$AP:$AR,2,FALSE))+E838,"")</f>
        <v/>
      </c>
      <c r="F839" s="3" t="str">
        <f>IF(AND($A839&lt;&gt;"",F$1&lt;&gt;""),SUMIFS(VM,Fecha,$A839,Linea,VLOOKUP(F$1,Data!$AP:$AR,3,FALSE),Cuenta,VLOOKUP(F$1,Data!$AP:$AR,2,FALSE))+SUMIFS(FX,Fecha,$A839,Linea,VLOOKUP(F$1,Data!$AP:$AR,3,FALSE),Cuenta,VLOOKUP(F$1,Data!$AP:$AR,2,FALSE))+F838,"")</f>
        <v/>
      </c>
      <c r="G839" s="3" t="str">
        <f>IF(AND($A839&lt;&gt;"",G$1&lt;&gt;""),SUMIFS(VM,Fecha,$A839,Linea,VLOOKUP(G$1,Data!$AP:$AR,3,FALSE),Cuenta,VLOOKUP(G$1,Data!$AP:$AR,2,FALSE))+SUMIFS(FX,Fecha,$A839,Linea,VLOOKUP(G$1,Data!$AP:$AR,3,FALSE),Cuenta,VLOOKUP(G$1,Data!$AP:$AR,2,FALSE))+G838,"")</f>
        <v/>
      </c>
      <c r="H839" s="3" t="str">
        <f>IF(AND($A839&lt;&gt;"",H$1&lt;&gt;""),SUMIFS(VM,Fecha,$A839,Linea,VLOOKUP(H$1,Data!$AP:$AR,3,FALSE),Cuenta,VLOOKUP(H$1,Data!$AP:$AR,2,FALSE))+SUMIFS(FX,Fecha,$A839,Linea,VLOOKUP(H$1,Data!$AP:$AR,3,FALSE),Cuenta,VLOOKUP(H$1,Data!$AP:$AR,2,FALSE))+H838,"")</f>
        <v/>
      </c>
      <c r="I839" s="3" t="str">
        <f>IF(AND($A839&lt;&gt;"",I$1&lt;&gt;""),SUMIFS(VM,Fecha,$A839,Linea,VLOOKUP(I$1,Data!$AP:$AR,3,FALSE),Cuenta,VLOOKUP(I$1,Data!$AP:$AR,2,FALSE))+SUMIFS(FX,Fecha,$A839,Linea,VLOOKUP(I$1,Data!$AP:$AR,3,FALSE),Cuenta,VLOOKUP(I$1,Data!$AP:$AR,2,FALSE))+I838,"")</f>
        <v/>
      </c>
      <c r="J839" s="3" t="str">
        <f>IF(AND($A839&lt;&gt;"",J$1&lt;&gt;""),SUMIFS(VM,Fecha,$A839,Linea,VLOOKUP(J$1,Data!$AP:$AR,3,FALSE),Cuenta,VLOOKUP(J$1,Data!$AP:$AR,2,FALSE))+SUMIFS(FX,Fecha,$A839,Linea,VLOOKUP(J$1,Data!$AP:$AR,3,FALSE),Cuenta,VLOOKUP(J$1,Data!$AP:$AR,2,FALSE))+J838,"")</f>
        <v/>
      </c>
      <c r="K839" s="3" t="str">
        <f>IF(AND($A839&lt;&gt;"",K$1&lt;&gt;""),SUMIFS(VM,Fecha,$A839,Linea,VLOOKUP(K$1,Data!$AP:$AR,3,FALSE),Cuenta,VLOOKUP(K$1,Data!$AP:$AR,2,FALSE))+SUMIFS(FX,Fecha,$A839,Linea,VLOOKUP(K$1,Data!$AP:$AR,3,FALSE),Cuenta,VLOOKUP(K$1,Data!$AP:$AR,2,FALSE))+K838,"")</f>
        <v/>
      </c>
      <c r="L839" s="3" t="str">
        <f>IF(AND($A839&lt;&gt;"",L$1&lt;&gt;""),SUMIFS(VM,Fecha,$A839,Linea,VLOOKUP(L$1,Data!$AP:$AR,3,FALSE),Cuenta,VLOOKUP(L$1,Data!$AP:$AR,2,FALSE))+SUMIFS(FX,Fecha,$A839,Linea,VLOOKUP(L$1,Data!$AP:$AR,3,FALSE),Cuenta,VLOOKUP(L$1,Data!$AP:$AR,2,FALSE))+L838,"")</f>
        <v/>
      </c>
      <c r="M839" s="3" t="str">
        <f>IF(AND($A839&lt;&gt;"",M$1&lt;&gt;""),SUMIFS(VM,Fecha,$A839,Linea,VLOOKUP(M$1,Data!$AP:$AR,3,FALSE),Cuenta,VLOOKUP(M$1,Data!$AP:$AR,2,FALSE))+SUMIFS(FX,Fecha,$A839,Linea,VLOOKUP(M$1,Data!$AP:$AR,3,FALSE),Cuenta,VLOOKUP(M$1,Data!$AP:$AR,2,FALSE))+M838,"")</f>
        <v/>
      </c>
      <c r="N839" s="3" t="str">
        <f>IF(AND($A839&lt;&gt;"",N$1&lt;&gt;""),SUMIFS(VM,Fecha,$A839,Linea,VLOOKUP(N$1,Data!$AP:$AR,3,FALSE),Cuenta,VLOOKUP(N$1,Data!$AP:$AR,2,FALSE))+SUMIFS(FX,Fecha,$A839,Linea,VLOOKUP(N$1,Data!$AP:$AR,3,FALSE),Cuenta,VLOOKUP(N$1,Data!$AP:$AR,2,FALSE))+N838,"")</f>
        <v/>
      </c>
    </row>
    <row r="840" spans="2:14" x14ac:dyDescent="0.25">
      <c r="B840" s="3" t="str">
        <f>IF(AND($A840&lt;&gt;"",B$1&lt;&gt;""),SUMIFS(VM,Fecha,$A840,Linea,VLOOKUP(B$1,Data!$AP:$AR,3,FALSE),Cuenta,VLOOKUP(B$1,Data!$AP:$AR,2,FALSE))+SUMIFS(FX,Fecha,$A840,Linea,VLOOKUP(B$1,Data!$AP:$AR,3,FALSE),Cuenta,VLOOKUP(B$1,Data!$AP:$AR,2,FALSE))+B839,"")</f>
        <v/>
      </c>
      <c r="C840" s="3" t="str">
        <f>IF(AND($A840&lt;&gt;"",C$1&lt;&gt;""),SUMIFS(VM,Fecha,$A840,Linea,VLOOKUP(C$1,Data!$AP:$AR,3,FALSE),Cuenta,VLOOKUP(C$1,Data!$AP:$AR,2,FALSE))+SUMIFS(FX,Fecha,$A840,Linea,VLOOKUP(C$1,Data!$AP:$AR,3,FALSE),Cuenta,VLOOKUP(C$1,Data!$AP:$AR,2,FALSE))+C839,"")</f>
        <v/>
      </c>
      <c r="D840" s="3" t="str">
        <f>IF(AND($A840&lt;&gt;"",D$1&lt;&gt;""),SUMIFS(VM,Fecha,$A840,Linea,VLOOKUP(D$1,Data!$AP:$AR,3,FALSE),Cuenta,VLOOKUP(D$1,Data!$AP:$AR,2,FALSE))+SUMIFS(FX,Fecha,$A840,Linea,VLOOKUP(D$1,Data!$AP:$AR,3,FALSE),Cuenta,VLOOKUP(D$1,Data!$AP:$AR,2,FALSE))+D839,"")</f>
        <v/>
      </c>
      <c r="E840" s="3" t="str">
        <f>IF(AND($A840&lt;&gt;"",E$1&lt;&gt;""),SUMIFS(VM,Fecha,$A840,Linea,VLOOKUP(E$1,Data!$AP:$AR,3,FALSE),Cuenta,VLOOKUP(E$1,Data!$AP:$AR,2,FALSE))+SUMIFS(FX,Fecha,$A840,Linea,VLOOKUP(E$1,Data!$AP:$AR,3,FALSE),Cuenta,VLOOKUP(E$1,Data!$AP:$AR,2,FALSE))+E839,"")</f>
        <v/>
      </c>
      <c r="F840" s="3" t="str">
        <f>IF(AND($A840&lt;&gt;"",F$1&lt;&gt;""),SUMIFS(VM,Fecha,$A840,Linea,VLOOKUP(F$1,Data!$AP:$AR,3,FALSE),Cuenta,VLOOKUP(F$1,Data!$AP:$AR,2,FALSE))+SUMIFS(FX,Fecha,$A840,Linea,VLOOKUP(F$1,Data!$AP:$AR,3,FALSE),Cuenta,VLOOKUP(F$1,Data!$AP:$AR,2,FALSE))+F839,"")</f>
        <v/>
      </c>
      <c r="G840" s="3" t="str">
        <f>IF(AND($A840&lt;&gt;"",G$1&lt;&gt;""),SUMIFS(VM,Fecha,$A840,Linea,VLOOKUP(G$1,Data!$AP:$AR,3,FALSE),Cuenta,VLOOKUP(G$1,Data!$AP:$AR,2,FALSE))+SUMIFS(FX,Fecha,$A840,Linea,VLOOKUP(G$1,Data!$AP:$AR,3,FALSE),Cuenta,VLOOKUP(G$1,Data!$AP:$AR,2,FALSE))+G839,"")</f>
        <v/>
      </c>
      <c r="H840" s="3" t="str">
        <f>IF(AND($A840&lt;&gt;"",H$1&lt;&gt;""),SUMIFS(VM,Fecha,$A840,Linea,VLOOKUP(H$1,Data!$AP:$AR,3,FALSE),Cuenta,VLOOKUP(H$1,Data!$AP:$AR,2,FALSE))+SUMIFS(FX,Fecha,$A840,Linea,VLOOKUP(H$1,Data!$AP:$AR,3,FALSE),Cuenta,VLOOKUP(H$1,Data!$AP:$AR,2,FALSE))+H839,"")</f>
        <v/>
      </c>
      <c r="I840" s="3" t="str">
        <f>IF(AND($A840&lt;&gt;"",I$1&lt;&gt;""),SUMIFS(VM,Fecha,$A840,Linea,VLOOKUP(I$1,Data!$AP:$AR,3,FALSE),Cuenta,VLOOKUP(I$1,Data!$AP:$AR,2,FALSE))+SUMIFS(FX,Fecha,$A840,Linea,VLOOKUP(I$1,Data!$AP:$AR,3,FALSE),Cuenta,VLOOKUP(I$1,Data!$AP:$AR,2,FALSE))+I839,"")</f>
        <v/>
      </c>
      <c r="J840" s="3" t="str">
        <f>IF(AND($A840&lt;&gt;"",J$1&lt;&gt;""),SUMIFS(VM,Fecha,$A840,Linea,VLOOKUP(J$1,Data!$AP:$AR,3,FALSE),Cuenta,VLOOKUP(J$1,Data!$AP:$AR,2,FALSE))+SUMIFS(FX,Fecha,$A840,Linea,VLOOKUP(J$1,Data!$AP:$AR,3,FALSE),Cuenta,VLOOKUP(J$1,Data!$AP:$AR,2,FALSE))+J839,"")</f>
        <v/>
      </c>
      <c r="K840" s="3" t="str">
        <f>IF(AND($A840&lt;&gt;"",K$1&lt;&gt;""),SUMIFS(VM,Fecha,$A840,Linea,VLOOKUP(K$1,Data!$AP:$AR,3,FALSE),Cuenta,VLOOKUP(K$1,Data!$AP:$AR,2,FALSE))+SUMIFS(FX,Fecha,$A840,Linea,VLOOKUP(K$1,Data!$AP:$AR,3,FALSE),Cuenta,VLOOKUP(K$1,Data!$AP:$AR,2,FALSE))+K839,"")</f>
        <v/>
      </c>
      <c r="L840" s="3" t="str">
        <f>IF(AND($A840&lt;&gt;"",L$1&lt;&gt;""),SUMIFS(VM,Fecha,$A840,Linea,VLOOKUP(L$1,Data!$AP:$AR,3,FALSE),Cuenta,VLOOKUP(L$1,Data!$AP:$AR,2,FALSE))+SUMIFS(FX,Fecha,$A840,Linea,VLOOKUP(L$1,Data!$AP:$AR,3,FALSE),Cuenta,VLOOKUP(L$1,Data!$AP:$AR,2,FALSE))+L839,"")</f>
        <v/>
      </c>
      <c r="M840" s="3" t="str">
        <f>IF(AND($A840&lt;&gt;"",M$1&lt;&gt;""),SUMIFS(VM,Fecha,$A840,Linea,VLOOKUP(M$1,Data!$AP:$AR,3,FALSE),Cuenta,VLOOKUP(M$1,Data!$AP:$AR,2,FALSE))+SUMIFS(FX,Fecha,$A840,Linea,VLOOKUP(M$1,Data!$AP:$AR,3,FALSE),Cuenta,VLOOKUP(M$1,Data!$AP:$AR,2,FALSE))+M839,"")</f>
        <v/>
      </c>
      <c r="N840" s="3" t="str">
        <f>IF(AND($A840&lt;&gt;"",N$1&lt;&gt;""),SUMIFS(VM,Fecha,$A840,Linea,VLOOKUP(N$1,Data!$AP:$AR,3,FALSE),Cuenta,VLOOKUP(N$1,Data!$AP:$AR,2,FALSE))+SUMIFS(FX,Fecha,$A840,Linea,VLOOKUP(N$1,Data!$AP:$AR,3,FALSE),Cuenta,VLOOKUP(N$1,Data!$AP:$AR,2,FALSE))+N839,"")</f>
        <v/>
      </c>
    </row>
    <row r="841" spans="2:14" x14ac:dyDescent="0.25">
      <c r="B841" s="3" t="str">
        <f>IF(AND($A841&lt;&gt;"",B$1&lt;&gt;""),SUMIFS(VM,Fecha,$A841,Linea,VLOOKUP(B$1,Data!$AP:$AR,3,FALSE),Cuenta,VLOOKUP(B$1,Data!$AP:$AR,2,FALSE))+SUMIFS(FX,Fecha,$A841,Linea,VLOOKUP(B$1,Data!$AP:$AR,3,FALSE),Cuenta,VLOOKUP(B$1,Data!$AP:$AR,2,FALSE))+B840,"")</f>
        <v/>
      </c>
      <c r="C841" s="3" t="str">
        <f>IF(AND($A841&lt;&gt;"",C$1&lt;&gt;""),SUMIFS(VM,Fecha,$A841,Linea,VLOOKUP(C$1,Data!$AP:$AR,3,FALSE),Cuenta,VLOOKUP(C$1,Data!$AP:$AR,2,FALSE))+SUMIFS(FX,Fecha,$A841,Linea,VLOOKUP(C$1,Data!$AP:$AR,3,FALSE),Cuenta,VLOOKUP(C$1,Data!$AP:$AR,2,FALSE))+C840,"")</f>
        <v/>
      </c>
      <c r="D841" s="3" t="str">
        <f>IF(AND($A841&lt;&gt;"",D$1&lt;&gt;""),SUMIFS(VM,Fecha,$A841,Linea,VLOOKUP(D$1,Data!$AP:$AR,3,FALSE),Cuenta,VLOOKUP(D$1,Data!$AP:$AR,2,FALSE))+SUMIFS(FX,Fecha,$A841,Linea,VLOOKUP(D$1,Data!$AP:$AR,3,FALSE),Cuenta,VLOOKUP(D$1,Data!$AP:$AR,2,FALSE))+D840,"")</f>
        <v/>
      </c>
      <c r="E841" s="3" t="str">
        <f>IF(AND($A841&lt;&gt;"",E$1&lt;&gt;""),SUMIFS(VM,Fecha,$A841,Linea,VLOOKUP(E$1,Data!$AP:$AR,3,FALSE),Cuenta,VLOOKUP(E$1,Data!$AP:$AR,2,FALSE))+SUMIFS(FX,Fecha,$A841,Linea,VLOOKUP(E$1,Data!$AP:$AR,3,FALSE),Cuenta,VLOOKUP(E$1,Data!$AP:$AR,2,FALSE))+E840,"")</f>
        <v/>
      </c>
      <c r="F841" s="3" t="str">
        <f>IF(AND($A841&lt;&gt;"",F$1&lt;&gt;""),SUMIFS(VM,Fecha,$A841,Linea,VLOOKUP(F$1,Data!$AP:$AR,3,FALSE),Cuenta,VLOOKUP(F$1,Data!$AP:$AR,2,FALSE))+SUMIFS(FX,Fecha,$A841,Linea,VLOOKUP(F$1,Data!$AP:$AR,3,FALSE),Cuenta,VLOOKUP(F$1,Data!$AP:$AR,2,FALSE))+F840,"")</f>
        <v/>
      </c>
      <c r="G841" s="3" t="str">
        <f>IF(AND($A841&lt;&gt;"",G$1&lt;&gt;""),SUMIFS(VM,Fecha,$A841,Linea,VLOOKUP(G$1,Data!$AP:$AR,3,FALSE),Cuenta,VLOOKUP(G$1,Data!$AP:$AR,2,FALSE))+SUMIFS(FX,Fecha,$A841,Linea,VLOOKUP(G$1,Data!$AP:$AR,3,FALSE),Cuenta,VLOOKUP(G$1,Data!$AP:$AR,2,FALSE))+G840,"")</f>
        <v/>
      </c>
      <c r="H841" s="3" t="str">
        <f>IF(AND($A841&lt;&gt;"",H$1&lt;&gt;""),SUMIFS(VM,Fecha,$A841,Linea,VLOOKUP(H$1,Data!$AP:$AR,3,FALSE),Cuenta,VLOOKUP(H$1,Data!$AP:$AR,2,FALSE))+SUMIFS(FX,Fecha,$A841,Linea,VLOOKUP(H$1,Data!$AP:$AR,3,FALSE),Cuenta,VLOOKUP(H$1,Data!$AP:$AR,2,FALSE))+H840,"")</f>
        <v/>
      </c>
      <c r="I841" s="3" t="str">
        <f>IF(AND($A841&lt;&gt;"",I$1&lt;&gt;""),SUMIFS(VM,Fecha,$A841,Linea,VLOOKUP(I$1,Data!$AP:$AR,3,FALSE),Cuenta,VLOOKUP(I$1,Data!$AP:$AR,2,FALSE))+SUMIFS(FX,Fecha,$A841,Linea,VLOOKUP(I$1,Data!$AP:$AR,3,FALSE),Cuenta,VLOOKUP(I$1,Data!$AP:$AR,2,FALSE))+I840,"")</f>
        <v/>
      </c>
      <c r="J841" s="3" t="str">
        <f>IF(AND($A841&lt;&gt;"",J$1&lt;&gt;""),SUMIFS(VM,Fecha,$A841,Linea,VLOOKUP(J$1,Data!$AP:$AR,3,FALSE),Cuenta,VLOOKUP(J$1,Data!$AP:$AR,2,FALSE))+SUMIFS(FX,Fecha,$A841,Linea,VLOOKUP(J$1,Data!$AP:$AR,3,FALSE),Cuenta,VLOOKUP(J$1,Data!$AP:$AR,2,FALSE))+J840,"")</f>
        <v/>
      </c>
      <c r="K841" s="3" t="str">
        <f>IF(AND($A841&lt;&gt;"",K$1&lt;&gt;""),SUMIFS(VM,Fecha,$A841,Linea,VLOOKUP(K$1,Data!$AP:$AR,3,FALSE),Cuenta,VLOOKUP(K$1,Data!$AP:$AR,2,FALSE))+SUMIFS(FX,Fecha,$A841,Linea,VLOOKUP(K$1,Data!$AP:$AR,3,FALSE),Cuenta,VLOOKUP(K$1,Data!$AP:$AR,2,FALSE))+K840,"")</f>
        <v/>
      </c>
      <c r="L841" s="3" t="str">
        <f>IF(AND($A841&lt;&gt;"",L$1&lt;&gt;""),SUMIFS(VM,Fecha,$A841,Linea,VLOOKUP(L$1,Data!$AP:$AR,3,FALSE),Cuenta,VLOOKUP(L$1,Data!$AP:$AR,2,FALSE))+SUMIFS(FX,Fecha,$A841,Linea,VLOOKUP(L$1,Data!$AP:$AR,3,FALSE),Cuenta,VLOOKUP(L$1,Data!$AP:$AR,2,FALSE))+L840,"")</f>
        <v/>
      </c>
      <c r="M841" s="3" t="str">
        <f>IF(AND($A841&lt;&gt;"",M$1&lt;&gt;""),SUMIFS(VM,Fecha,$A841,Linea,VLOOKUP(M$1,Data!$AP:$AR,3,FALSE),Cuenta,VLOOKUP(M$1,Data!$AP:$AR,2,FALSE))+SUMIFS(FX,Fecha,$A841,Linea,VLOOKUP(M$1,Data!$AP:$AR,3,FALSE),Cuenta,VLOOKUP(M$1,Data!$AP:$AR,2,FALSE))+M840,"")</f>
        <v/>
      </c>
      <c r="N841" s="3" t="str">
        <f>IF(AND($A841&lt;&gt;"",N$1&lt;&gt;""),SUMIFS(VM,Fecha,$A841,Linea,VLOOKUP(N$1,Data!$AP:$AR,3,FALSE),Cuenta,VLOOKUP(N$1,Data!$AP:$AR,2,FALSE))+SUMIFS(FX,Fecha,$A841,Linea,VLOOKUP(N$1,Data!$AP:$AR,3,FALSE),Cuenta,VLOOKUP(N$1,Data!$AP:$AR,2,FALSE))+N840,"")</f>
        <v/>
      </c>
    </row>
    <row r="842" spans="2:14" x14ac:dyDescent="0.25">
      <c r="B842" s="3" t="str">
        <f>IF(AND($A842&lt;&gt;"",B$1&lt;&gt;""),SUMIFS(VM,Fecha,$A842,Linea,VLOOKUP(B$1,Data!$AP:$AR,3,FALSE),Cuenta,VLOOKUP(B$1,Data!$AP:$AR,2,FALSE))+SUMIFS(FX,Fecha,$A842,Linea,VLOOKUP(B$1,Data!$AP:$AR,3,FALSE),Cuenta,VLOOKUP(B$1,Data!$AP:$AR,2,FALSE))+B841,"")</f>
        <v/>
      </c>
      <c r="C842" s="3" t="str">
        <f>IF(AND($A842&lt;&gt;"",C$1&lt;&gt;""),SUMIFS(VM,Fecha,$A842,Linea,VLOOKUP(C$1,Data!$AP:$AR,3,FALSE),Cuenta,VLOOKUP(C$1,Data!$AP:$AR,2,FALSE))+SUMIFS(FX,Fecha,$A842,Linea,VLOOKUP(C$1,Data!$AP:$AR,3,FALSE),Cuenta,VLOOKUP(C$1,Data!$AP:$AR,2,FALSE))+C841,"")</f>
        <v/>
      </c>
      <c r="D842" s="3" t="str">
        <f>IF(AND($A842&lt;&gt;"",D$1&lt;&gt;""),SUMIFS(VM,Fecha,$A842,Linea,VLOOKUP(D$1,Data!$AP:$AR,3,FALSE),Cuenta,VLOOKUP(D$1,Data!$AP:$AR,2,FALSE))+SUMIFS(FX,Fecha,$A842,Linea,VLOOKUP(D$1,Data!$AP:$AR,3,FALSE),Cuenta,VLOOKUP(D$1,Data!$AP:$AR,2,FALSE))+D841,"")</f>
        <v/>
      </c>
      <c r="E842" s="3" t="str">
        <f>IF(AND($A842&lt;&gt;"",E$1&lt;&gt;""),SUMIFS(VM,Fecha,$A842,Linea,VLOOKUP(E$1,Data!$AP:$AR,3,FALSE),Cuenta,VLOOKUP(E$1,Data!$AP:$AR,2,FALSE))+SUMIFS(FX,Fecha,$A842,Linea,VLOOKUP(E$1,Data!$AP:$AR,3,FALSE),Cuenta,VLOOKUP(E$1,Data!$AP:$AR,2,FALSE))+E841,"")</f>
        <v/>
      </c>
      <c r="F842" s="3" t="str">
        <f>IF(AND($A842&lt;&gt;"",F$1&lt;&gt;""),SUMIFS(VM,Fecha,$A842,Linea,VLOOKUP(F$1,Data!$AP:$AR,3,FALSE),Cuenta,VLOOKUP(F$1,Data!$AP:$AR,2,FALSE))+SUMIFS(FX,Fecha,$A842,Linea,VLOOKUP(F$1,Data!$AP:$AR,3,FALSE),Cuenta,VLOOKUP(F$1,Data!$AP:$AR,2,FALSE))+F841,"")</f>
        <v/>
      </c>
      <c r="G842" s="3" t="str">
        <f>IF(AND($A842&lt;&gt;"",G$1&lt;&gt;""),SUMIFS(VM,Fecha,$A842,Linea,VLOOKUP(G$1,Data!$AP:$AR,3,FALSE),Cuenta,VLOOKUP(G$1,Data!$AP:$AR,2,FALSE))+SUMIFS(FX,Fecha,$A842,Linea,VLOOKUP(G$1,Data!$AP:$AR,3,FALSE),Cuenta,VLOOKUP(G$1,Data!$AP:$AR,2,FALSE))+G841,"")</f>
        <v/>
      </c>
      <c r="H842" s="3" t="str">
        <f>IF(AND($A842&lt;&gt;"",H$1&lt;&gt;""),SUMIFS(VM,Fecha,$A842,Linea,VLOOKUP(H$1,Data!$AP:$AR,3,FALSE),Cuenta,VLOOKUP(H$1,Data!$AP:$AR,2,FALSE))+SUMIFS(FX,Fecha,$A842,Linea,VLOOKUP(H$1,Data!$AP:$AR,3,FALSE),Cuenta,VLOOKUP(H$1,Data!$AP:$AR,2,FALSE))+H841,"")</f>
        <v/>
      </c>
      <c r="I842" s="3" t="str">
        <f>IF(AND($A842&lt;&gt;"",I$1&lt;&gt;""),SUMIFS(VM,Fecha,$A842,Linea,VLOOKUP(I$1,Data!$AP:$AR,3,FALSE),Cuenta,VLOOKUP(I$1,Data!$AP:$AR,2,FALSE))+SUMIFS(FX,Fecha,$A842,Linea,VLOOKUP(I$1,Data!$AP:$AR,3,FALSE),Cuenta,VLOOKUP(I$1,Data!$AP:$AR,2,FALSE))+I841,"")</f>
        <v/>
      </c>
      <c r="J842" s="3" t="str">
        <f>IF(AND($A842&lt;&gt;"",J$1&lt;&gt;""),SUMIFS(VM,Fecha,$A842,Linea,VLOOKUP(J$1,Data!$AP:$AR,3,FALSE),Cuenta,VLOOKUP(J$1,Data!$AP:$AR,2,FALSE))+SUMIFS(FX,Fecha,$A842,Linea,VLOOKUP(J$1,Data!$AP:$AR,3,FALSE),Cuenta,VLOOKUP(J$1,Data!$AP:$AR,2,FALSE))+J841,"")</f>
        <v/>
      </c>
      <c r="K842" s="3" t="str">
        <f>IF(AND($A842&lt;&gt;"",K$1&lt;&gt;""),SUMIFS(VM,Fecha,$A842,Linea,VLOOKUP(K$1,Data!$AP:$AR,3,FALSE),Cuenta,VLOOKUP(K$1,Data!$AP:$AR,2,FALSE))+SUMIFS(FX,Fecha,$A842,Linea,VLOOKUP(K$1,Data!$AP:$AR,3,FALSE),Cuenta,VLOOKUP(K$1,Data!$AP:$AR,2,FALSE))+K841,"")</f>
        <v/>
      </c>
      <c r="L842" s="3" t="str">
        <f>IF(AND($A842&lt;&gt;"",L$1&lt;&gt;""),SUMIFS(VM,Fecha,$A842,Linea,VLOOKUP(L$1,Data!$AP:$AR,3,FALSE),Cuenta,VLOOKUP(L$1,Data!$AP:$AR,2,FALSE))+SUMIFS(FX,Fecha,$A842,Linea,VLOOKUP(L$1,Data!$AP:$AR,3,FALSE),Cuenta,VLOOKUP(L$1,Data!$AP:$AR,2,FALSE))+L841,"")</f>
        <v/>
      </c>
      <c r="M842" s="3" t="str">
        <f>IF(AND($A842&lt;&gt;"",M$1&lt;&gt;""),SUMIFS(VM,Fecha,$A842,Linea,VLOOKUP(M$1,Data!$AP:$AR,3,FALSE),Cuenta,VLOOKUP(M$1,Data!$AP:$AR,2,FALSE))+SUMIFS(FX,Fecha,$A842,Linea,VLOOKUP(M$1,Data!$AP:$AR,3,FALSE),Cuenta,VLOOKUP(M$1,Data!$AP:$AR,2,FALSE))+M841,"")</f>
        <v/>
      </c>
      <c r="N842" s="3" t="str">
        <f>IF(AND($A842&lt;&gt;"",N$1&lt;&gt;""),SUMIFS(VM,Fecha,$A842,Linea,VLOOKUP(N$1,Data!$AP:$AR,3,FALSE),Cuenta,VLOOKUP(N$1,Data!$AP:$AR,2,FALSE))+SUMIFS(FX,Fecha,$A842,Linea,VLOOKUP(N$1,Data!$AP:$AR,3,FALSE),Cuenta,VLOOKUP(N$1,Data!$AP:$AR,2,FALSE))+N841,"")</f>
        <v/>
      </c>
    </row>
    <row r="843" spans="2:14" x14ac:dyDescent="0.25">
      <c r="B843" s="3" t="str">
        <f>IF(AND($A843&lt;&gt;"",B$1&lt;&gt;""),SUMIFS(VM,Fecha,$A843,Linea,VLOOKUP(B$1,Data!$AP:$AR,3,FALSE),Cuenta,VLOOKUP(B$1,Data!$AP:$AR,2,FALSE))+SUMIFS(FX,Fecha,$A843,Linea,VLOOKUP(B$1,Data!$AP:$AR,3,FALSE),Cuenta,VLOOKUP(B$1,Data!$AP:$AR,2,FALSE))+B842,"")</f>
        <v/>
      </c>
      <c r="C843" s="3" t="str">
        <f>IF(AND($A843&lt;&gt;"",C$1&lt;&gt;""),SUMIFS(VM,Fecha,$A843,Linea,VLOOKUP(C$1,Data!$AP:$AR,3,FALSE),Cuenta,VLOOKUP(C$1,Data!$AP:$AR,2,FALSE))+SUMIFS(FX,Fecha,$A843,Linea,VLOOKUP(C$1,Data!$AP:$AR,3,FALSE),Cuenta,VLOOKUP(C$1,Data!$AP:$AR,2,FALSE))+C842,"")</f>
        <v/>
      </c>
      <c r="D843" s="3" t="str">
        <f>IF(AND($A843&lt;&gt;"",D$1&lt;&gt;""),SUMIFS(VM,Fecha,$A843,Linea,VLOOKUP(D$1,Data!$AP:$AR,3,FALSE),Cuenta,VLOOKUP(D$1,Data!$AP:$AR,2,FALSE))+SUMIFS(FX,Fecha,$A843,Linea,VLOOKUP(D$1,Data!$AP:$AR,3,FALSE),Cuenta,VLOOKUP(D$1,Data!$AP:$AR,2,FALSE))+D842,"")</f>
        <v/>
      </c>
      <c r="E843" s="3" t="str">
        <f>IF(AND($A843&lt;&gt;"",E$1&lt;&gt;""),SUMIFS(VM,Fecha,$A843,Linea,VLOOKUP(E$1,Data!$AP:$AR,3,FALSE),Cuenta,VLOOKUP(E$1,Data!$AP:$AR,2,FALSE))+SUMIFS(FX,Fecha,$A843,Linea,VLOOKUP(E$1,Data!$AP:$AR,3,FALSE),Cuenta,VLOOKUP(E$1,Data!$AP:$AR,2,FALSE))+E842,"")</f>
        <v/>
      </c>
      <c r="F843" s="3" t="str">
        <f>IF(AND($A843&lt;&gt;"",F$1&lt;&gt;""),SUMIFS(VM,Fecha,$A843,Linea,VLOOKUP(F$1,Data!$AP:$AR,3,FALSE),Cuenta,VLOOKUP(F$1,Data!$AP:$AR,2,FALSE))+SUMIFS(FX,Fecha,$A843,Linea,VLOOKUP(F$1,Data!$AP:$AR,3,FALSE),Cuenta,VLOOKUP(F$1,Data!$AP:$AR,2,FALSE))+F842,"")</f>
        <v/>
      </c>
      <c r="G843" s="3" t="str">
        <f>IF(AND($A843&lt;&gt;"",G$1&lt;&gt;""),SUMIFS(VM,Fecha,$A843,Linea,VLOOKUP(G$1,Data!$AP:$AR,3,FALSE),Cuenta,VLOOKUP(G$1,Data!$AP:$AR,2,FALSE))+SUMIFS(FX,Fecha,$A843,Linea,VLOOKUP(G$1,Data!$AP:$AR,3,FALSE),Cuenta,VLOOKUP(G$1,Data!$AP:$AR,2,FALSE))+G842,"")</f>
        <v/>
      </c>
      <c r="H843" s="3" t="str">
        <f>IF(AND($A843&lt;&gt;"",H$1&lt;&gt;""),SUMIFS(VM,Fecha,$A843,Linea,VLOOKUP(H$1,Data!$AP:$AR,3,FALSE),Cuenta,VLOOKUP(H$1,Data!$AP:$AR,2,FALSE))+SUMIFS(FX,Fecha,$A843,Linea,VLOOKUP(H$1,Data!$AP:$AR,3,FALSE),Cuenta,VLOOKUP(H$1,Data!$AP:$AR,2,FALSE))+H842,"")</f>
        <v/>
      </c>
      <c r="I843" s="3" t="str">
        <f>IF(AND($A843&lt;&gt;"",I$1&lt;&gt;""),SUMIFS(VM,Fecha,$A843,Linea,VLOOKUP(I$1,Data!$AP:$AR,3,FALSE),Cuenta,VLOOKUP(I$1,Data!$AP:$AR,2,FALSE))+SUMIFS(FX,Fecha,$A843,Linea,VLOOKUP(I$1,Data!$AP:$AR,3,FALSE),Cuenta,VLOOKUP(I$1,Data!$AP:$AR,2,FALSE))+I842,"")</f>
        <v/>
      </c>
      <c r="J843" s="3" t="str">
        <f>IF(AND($A843&lt;&gt;"",J$1&lt;&gt;""),SUMIFS(VM,Fecha,$A843,Linea,VLOOKUP(J$1,Data!$AP:$AR,3,FALSE),Cuenta,VLOOKUP(J$1,Data!$AP:$AR,2,FALSE))+SUMIFS(FX,Fecha,$A843,Linea,VLOOKUP(J$1,Data!$AP:$AR,3,FALSE),Cuenta,VLOOKUP(J$1,Data!$AP:$AR,2,FALSE))+J842,"")</f>
        <v/>
      </c>
      <c r="K843" s="3" t="str">
        <f>IF(AND($A843&lt;&gt;"",K$1&lt;&gt;""),SUMIFS(VM,Fecha,$A843,Linea,VLOOKUP(K$1,Data!$AP:$AR,3,FALSE),Cuenta,VLOOKUP(K$1,Data!$AP:$AR,2,FALSE))+SUMIFS(FX,Fecha,$A843,Linea,VLOOKUP(K$1,Data!$AP:$AR,3,FALSE),Cuenta,VLOOKUP(K$1,Data!$AP:$AR,2,FALSE))+K842,"")</f>
        <v/>
      </c>
      <c r="L843" s="3" t="str">
        <f>IF(AND($A843&lt;&gt;"",L$1&lt;&gt;""),SUMIFS(VM,Fecha,$A843,Linea,VLOOKUP(L$1,Data!$AP:$AR,3,FALSE),Cuenta,VLOOKUP(L$1,Data!$AP:$AR,2,FALSE))+SUMIFS(FX,Fecha,$A843,Linea,VLOOKUP(L$1,Data!$AP:$AR,3,FALSE),Cuenta,VLOOKUP(L$1,Data!$AP:$AR,2,FALSE))+L842,"")</f>
        <v/>
      </c>
      <c r="M843" s="3" t="str">
        <f>IF(AND($A843&lt;&gt;"",M$1&lt;&gt;""),SUMIFS(VM,Fecha,$A843,Linea,VLOOKUP(M$1,Data!$AP:$AR,3,FALSE),Cuenta,VLOOKUP(M$1,Data!$AP:$AR,2,FALSE))+SUMIFS(FX,Fecha,$A843,Linea,VLOOKUP(M$1,Data!$AP:$AR,3,FALSE),Cuenta,VLOOKUP(M$1,Data!$AP:$AR,2,FALSE))+M842,"")</f>
        <v/>
      </c>
      <c r="N843" s="3" t="str">
        <f>IF(AND($A843&lt;&gt;"",N$1&lt;&gt;""),SUMIFS(VM,Fecha,$A843,Linea,VLOOKUP(N$1,Data!$AP:$AR,3,FALSE),Cuenta,VLOOKUP(N$1,Data!$AP:$AR,2,FALSE))+SUMIFS(FX,Fecha,$A843,Linea,VLOOKUP(N$1,Data!$AP:$AR,3,FALSE),Cuenta,VLOOKUP(N$1,Data!$AP:$AR,2,FALSE))+N842,"")</f>
        <v/>
      </c>
    </row>
    <row r="844" spans="2:14" x14ac:dyDescent="0.25">
      <c r="B844" s="3" t="str">
        <f>IF(AND($A844&lt;&gt;"",B$1&lt;&gt;""),SUMIFS(VM,Fecha,$A844,Linea,VLOOKUP(B$1,Data!$AP:$AR,3,FALSE),Cuenta,VLOOKUP(B$1,Data!$AP:$AR,2,FALSE))+SUMIFS(FX,Fecha,$A844,Linea,VLOOKUP(B$1,Data!$AP:$AR,3,FALSE),Cuenta,VLOOKUP(B$1,Data!$AP:$AR,2,FALSE))+B843,"")</f>
        <v/>
      </c>
      <c r="C844" s="3" t="str">
        <f>IF(AND($A844&lt;&gt;"",C$1&lt;&gt;""),SUMIFS(VM,Fecha,$A844,Linea,VLOOKUP(C$1,Data!$AP:$AR,3,FALSE),Cuenta,VLOOKUP(C$1,Data!$AP:$AR,2,FALSE))+SUMIFS(FX,Fecha,$A844,Linea,VLOOKUP(C$1,Data!$AP:$AR,3,FALSE),Cuenta,VLOOKUP(C$1,Data!$AP:$AR,2,FALSE))+C843,"")</f>
        <v/>
      </c>
      <c r="D844" s="3" t="str">
        <f>IF(AND($A844&lt;&gt;"",D$1&lt;&gt;""),SUMIFS(VM,Fecha,$A844,Linea,VLOOKUP(D$1,Data!$AP:$AR,3,FALSE),Cuenta,VLOOKUP(D$1,Data!$AP:$AR,2,FALSE))+SUMIFS(FX,Fecha,$A844,Linea,VLOOKUP(D$1,Data!$AP:$AR,3,FALSE),Cuenta,VLOOKUP(D$1,Data!$AP:$AR,2,FALSE))+D843,"")</f>
        <v/>
      </c>
      <c r="E844" s="3" t="str">
        <f>IF(AND($A844&lt;&gt;"",E$1&lt;&gt;""),SUMIFS(VM,Fecha,$A844,Linea,VLOOKUP(E$1,Data!$AP:$AR,3,FALSE),Cuenta,VLOOKUP(E$1,Data!$AP:$AR,2,FALSE))+SUMIFS(FX,Fecha,$A844,Linea,VLOOKUP(E$1,Data!$AP:$AR,3,FALSE),Cuenta,VLOOKUP(E$1,Data!$AP:$AR,2,FALSE))+E843,"")</f>
        <v/>
      </c>
      <c r="F844" s="3" t="str">
        <f>IF(AND($A844&lt;&gt;"",F$1&lt;&gt;""),SUMIFS(VM,Fecha,$A844,Linea,VLOOKUP(F$1,Data!$AP:$AR,3,FALSE),Cuenta,VLOOKUP(F$1,Data!$AP:$AR,2,FALSE))+SUMIFS(FX,Fecha,$A844,Linea,VLOOKUP(F$1,Data!$AP:$AR,3,FALSE),Cuenta,VLOOKUP(F$1,Data!$AP:$AR,2,FALSE))+F843,"")</f>
        <v/>
      </c>
      <c r="G844" s="3" t="str">
        <f>IF(AND($A844&lt;&gt;"",G$1&lt;&gt;""),SUMIFS(VM,Fecha,$A844,Linea,VLOOKUP(G$1,Data!$AP:$AR,3,FALSE),Cuenta,VLOOKUP(G$1,Data!$AP:$AR,2,FALSE))+SUMIFS(FX,Fecha,$A844,Linea,VLOOKUP(G$1,Data!$AP:$AR,3,FALSE),Cuenta,VLOOKUP(G$1,Data!$AP:$AR,2,FALSE))+G843,"")</f>
        <v/>
      </c>
      <c r="H844" s="3" t="str">
        <f>IF(AND($A844&lt;&gt;"",H$1&lt;&gt;""),SUMIFS(VM,Fecha,$A844,Linea,VLOOKUP(H$1,Data!$AP:$AR,3,FALSE),Cuenta,VLOOKUP(H$1,Data!$AP:$AR,2,FALSE))+SUMIFS(FX,Fecha,$A844,Linea,VLOOKUP(H$1,Data!$AP:$AR,3,FALSE),Cuenta,VLOOKUP(H$1,Data!$AP:$AR,2,FALSE))+H843,"")</f>
        <v/>
      </c>
      <c r="I844" s="3" t="str">
        <f>IF(AND($A844&lt;&gt;"",I$1&lt;&gt;""),SUMIFS(VM,Fecha,$A844,Linea,VLOOKUP(I$1,Data!$AP:$AR,3,FALSE),Cuenta,VLOOKUP(I$1,Data!$AP:$AR,2,FALSE))+SUMIFS(FX,Fecha,$A844,Linea,VLOOKUP(I$1,Data!$AP:$AR,3,FALSE),Cuenta,VLOOKUP(I$1,Data!$AP:$AR,2,FALSE))+I843,"")</f>
        <v/>
      </c>
      <c r="J844" s="3" t="str">
        <f>IF(AND($A844&lt;&gt;"",J$1&lt;&gt;""),SUMIFS(VM,Fecha,$A844,Linea,VLOOKUP(J$1,Data!$AP:$AR,3,FALSE),Cuenta,VLOOKUP(J$1,Data!$AP:$AR,2,FALSE))+SUMIFS(FX,Fecha,$A844,Linea,VLOOKUP(J$1,Data!$AP:$AR,3,FALSE),Cuenta,VLOOKUP(J$1,Data!$AP:$AR,2,FALSE))+J843,"")</f>
        <v/>
      </c>
      <c r="K844" s="3" t="str">
        <f>IF(AND($A844&lt;&gt;"",K$1&lt;&gt;""),SUMIFS(VM,Fecha,$A844,Linea,VLOOKUP(K$1,Data!$AP:$AR,3,FALSE),Cuenta,VLOOKUP(K$1,Data!$AP:$AR,2,FALSE))+SUMIFS(FX,Fecha,$A844,Linea,VLOOKUP(K$1,Data!$AP:$AR,3,FALSE),Cuenta,VLOOKUP(K$1,Data!$AP:$AR,2,FALSE))+K843,"")</f>
        <v/>
      </c>
      <c r="L844" s="3" t="str">
        <f>IF(AND($A844&lt;&gt;"",L$1&lt;&gt;""),SUMIFS(VM,Fecha,$A844,Linea,VLOOKUP(L$1,Data!$AP:$AR,3,FALSE),Cuenta,VLOOKUP(L$1,Data!$AP:$AR,2,FALSE))+SUMIFS(FX,Fecha,$A844,Linea,VLOOKUP(L$1,Data!$AP:$AR,3,FALSE),Cuenta,VLOOKUP(L$1,Data!$AP:$AR,2,FALSE))+L843,"")</f>
        <v/>
      </c>
      <c r="M844" s="3" t="str">
        <f>IF(AND($A844&lt;&gt;"",M$1&lt;&gt;""),SUMIFS(VM,Fecha,$A844,Linea,VLOOKUP(M$1,Data!$AP:$AR,3,FALSE),Cuenta,VLOOKUP(M$1,Data!$AP:$AR,2,FALSE))+SUMIFS(FX,Fecha,$A844,Linea,VLOOKUP(M$1,Data!$AP:$AR,3,FALSE),Cuenta,VLOOKUP(M$1,Data!$AP:$AR,2,FALSE))+M843,"")</f>
        <v/>
      </c>
      <c r="N844" s="3" t="str">
        <f>IF(AND($A844&lt;&gt;"",N$1&lt;&gt;""),SUMIFS(VM,Fecha,$A844,Linea,VLOOKUP(N$1,Data!$AP:$AR,3,FALSE),Cuenta,VLOOKUP(N$1,Data!$AP:$AR,2,FALSE))+SUMIFS(FX,Fecha,$A844,Linea,VLOOKUP(N$1,Data!$AP:$AR,3,FALSE),Cuenta,VLOOKUP(N$1,Data!$AP:$AR,2,FALSE))+N843,"")</f>
        <v/>
      </c>
    </row>
    <row r="845" spans="2:14" x14ac:dyDescent="0.25">
      <c r="B845" s="3" t="str">
        <f>IF(AND($A845&lt;&gt;"",B$1&lt;&gt;""),SUMIFS(VM,Fecha,$A845,Linea,VLOOKUP(B$1,Data!$AP:$AR,3,FALSE),Cuenta,VLOOKUP(B$1,Data!$AP:$AR,2,FALSE))+SUMIFS(FX,Fecha,$A845,Linea,VLOOKUP(B$1,Data!$AP:$AR,3,FALSE),Cuenta,VLOOKUP(B$1,Data!$AP:$AR,2,FALSE))+B844,"")</f>
        <v/>
      </c>
      <c r="C845" s="3" t="str">
        <f>IF(AND($A845&lt;&gt;"",C$1&lt;&gt;""),SUMIFS(VM,Fecha,$A845,Linea,VLOOKUP(C$1,Data!$AP:$AR,3,FALSE),Cuenta,VLOOKUP(C$1,Data!$AP:$AR,2,FALSE))+SUMIFS(FX,Fecha,$A845,Linea,VLOOKUP(C$1,Data!$AP:$AR,3,FALSE),Cuenta,VLOOKUP(C$1,Data!$AP:$AR,2,FALSE))+C844,"")</f>
        <v/>
      </c>
      <c r="D845" s="3" t="str">
        <f>IF(AND($A845&lt;&gt;"",D$1&lt;&gt;""),SUMIFS(VM,Fecha,$A845,Linea,VLOOKUP(D$1,Data!$AP:$AR,3,FALSE),Cuenta,VLOOKUP(D$1,Data!$AP:$AR,2,FALSE))+SUMIFS(FX,Fecha,$A845,Linea,VLOOKUP(D$1,Data!$AP:$AR,3,FALSE),Cuenta,VLOOKUP(D$1,Data!$AP:$AR,2,FALSE))+D844,"")</f>
        <v/>
      </c>
      <c r="E845" s="3" t="str">
        <f>IF(AND($A845&lt;&gt;"",E$1&lt;&gt;""),SUMIFS(VM,Fecha,$A845,Linea,VLOOKUP(E$1,Data!$AP:$AR,3,FALSE),Cuenta,VLOOKUP(E$1,Data!$AP:$AR,2,FALSE))+SUMIFS(FX,Fecha,$A845,Linea,VLOOKUP(E$1,Data!$AP:$AR,3,FALSE),Cuenta,VLOOKUP(E$1,Data!$AP:$AR,2,FALSE))+E844,"")</f>
        <v/>
      </c>
      <c r="F845" s="3" t="str">
        <f>IF(AND($A845&lt;&gt;"",F$1&lt;&gt;""),SUMIFS(VM,Fecha,$A845,Linea,VLOOKUP(F$1,Data!$AP:$AR,3,FALSE),Cuenta,VLOOKUP(F$1,Data!$AP:$AR,2,FALSE))+SUMIFS(FX,Fecha,$A845,Linea,VLOOKUP(F$1,Data!$AP:$AR,3,FALSE),Cuenta,VLOOKUP(F$1,Data!$AP:$AR,2,FALSE))+F844,"")</f>
        <v/>
      </c>
      <c r="G845" s="3" t="str">
        <f>IF(AND($A845&lt;&gt;"",G$1&lt;&gt;""),SUMIFS(VM,Fecha,$A845,Linea,VLOOKUP(G$1,Data!$AP:$AR,3,FALSE),Cuenta,VLOOKUP(G$1,Data!$AP:$AR,2,FALSE))+SUMIFS(FX,Fecha,$A845,Linea,VLOOKUP(G$1,Data!$AP:$AR,3,FALSE),Cuenta,VLOOKUP(G$1,Data!$AP:$AR,2,FALSE))+G844,"")</f>
        <v/>
      </c>
      <c r="H845" s="3" t="str">
        <f>IF(AND($A845&lt;&gt;"",H$1&lt;&gt;""),SUMIFS(VM,Fecha,$A845,Linea,VLOOKUP(H$1,Data!$AP:$AR,3,FALSE),Cuenta,VLOOKUP(H$1,Data!$AP:$AR,2,FALSE))+SUMIFS(FX,Fecha,$A845,Linea,VLOOKUP(H$1,Data!$AP:$AR,3,FALSE),Cuenta,VLOOKUP(H$1,Data!$AP:$AR,2,FALSE))+H844,"")</f>
        <v/>
      </c>
      <c r="I845" s="3" t="str">
        <f>IF(AND($A845&lt;&gt;"",I$1&lt;&gt;""),SUMIFS(VM,Fecha,$A845,Linea,VLOOKUP(I$1,Data!$AP:$AR,3,FALSE),Cuenta,VLOOKUP(I$1,Data!$AP:$AR,2,FALSE))+SUMIFS(FX,Fecha,$A845,Linea,VLOOKUP(I$1,Data!$AP:$AR,3,FALSE),Cuenta,VLOOKUP(I$1,Data!$AP:$AR,2,FALSE))+I844,"")</f>
        <v/>
      </c>
      <c r="J845" s="3" t="str">
        <f>IF(AND($A845&lt;&gt;"",J$1&lt;&gt;""),SUMIFS(VM,Fecha,$A845,Linea,VLOOKUP(J$1,Data!$AP:$AR,3,FALSE),Cuenta,VLOOKUP(J$1,Data!$AP:$AR,2,FALSE))+SUMIFS(FX,Fecha,$A845,Linea,VLOOKUP(J$1,Data!$AP:$AR,3,FALSE),Cuenta,VLOOKUP(J$1,Data!$AP:$AR,2,FALSE))+J844,"")</f>
        <v/>
      </c>
      <c r="K845" s="3" t="str">
        <f>IF(AND($A845&lt;&gt;"",K$1&lt;&gt;""),SUMIFS(VM,Fecha,$A845,Linea,VLOOKUP(K$1,Data!$AP:$AR,3,FALSE),Cuenta,VLOOKUP(K$1,Data!$AP:$AR,2,FALSE))+SUMIFS(FX,Fecha,$A845,Linea,VLOOKUP(K$1,Data!$AP:$AR,3,FALSE),Cuenta,VLOOKUP(K$1,Data!$AP:$AR,2,FALSE))+K844,"")</f>
        <v/>
      </c>
      <c r="L845" s="3" t="str">
        <f>IF(AND($A845&lt;&gt;"",L$1&lt;&gt;""),SUMIFS(VM,Fecha,$A845,Linea,VLOOKUP(L$1,Data!$AP:$AR,3,FALSE),Cuenta,VLOOKUP(L$1,Data!$AP:$AR,2,FALSE))+SUMIFS(FX,Fecha,$A845,Linea,VLOOKUP(L$1,Data!$AP:$AR,3,FALSE),Cuenta,VLOOKUP(L$1,Data!$AP:$AR,2,FALSE))+L844,"")</f>
        <v/>
      </c>
      <c r="M845" s="3" t="str">
        <f>IF(AND($A845&lt;&gt;"",M$1&lt;&gt;""),SUMIFS(VM,Fecha,$A845,Linea,VLOOKUP(M$1,Data!$AP:$AR,3,FALSE),Cuenta,VLOOKUP(M$1,Data!$AP:$AR,2,FALSE))+SUMIFS(FX,Fecha,$A845,Linea,VLOOKUP(M$1,Data!$AP:$AR,3,FALSE),Cuenta,VLOOKUP(M$1,Data!$AP:$AR,2,FALSE))+M844,"")</f>
        <v/>
      </c>
      <c r="N845" s="3" t="str">
        <f>IF(AND($A845&lt;&gt;"",N$1&lt;&gt;""),SUMIFS(VM,Fecha,$A845,Linea,VLOOKUP(N$1,Data!$AP:$AR,3,FALSE),Cuenta,VLOOKUP(N$1,Data!$AP:$AR,2,FALSE))+SUMIFS(FX,Fecha,$A845,Linea,VLOOKUP(N$1,Data!$AP:$AR,3,FALSE),Cuenta,VLOOKUP(N$1,Data!$AP:$AR,2,FALSE))+N844,"")</f>
        <v/>
      </c>
    </row>
    <row r="846" spans="2:14" x14ac:dyDescent="0.25">
      <c r="B846" s="3" t="str">
        <f>IF(AND($A846&lt;&gt;"",B$1&lt;&gt;""),SUMIFS(VM,Fecha,$A846,Linea,VLOOKUP(B$1,Data!$AP:$AR,3,FALSE),Cuenta,VLOOKUP(B$1,Data!$AP:$AR,2,FALSE))+SUMIFS(FX,Fecha,$A846,Linea,VLOOKUP(B$1,Data!$AP:$AR,3,FALSE),Cuenta,VLOOKUP(B$1,Data!$AP:$AR,2,FALSE))+B845,"")</f>
        <v/>
      </c>
      <c r="C846" s="3" t="str">
        <f>IF(AND($A846&lt;&gt;"",C$1&lt;&gt;""),SUMIFS(VM,Fecha,$A846,Linea,VLOOKUP(C$1,Data!$AP:$AR,3,FALSE),Cuenta,VLOOKUP(C$1,Data!$AP:$AR,2,FALSE))+SUMIFS(FX,Fecha,$A846,Linea,VLOOKUP(C$1,Data!$AP:$AR,3,FALSE),Cuenta,VLOOKUP(C$1,Data!$AP:$AR,2,FALSE))+C845,"")</f>
        <v/>
      </c>
      <c r="D846" s="3" t="str">
        <f>IF(AND($A846&lt;&gt;"",D$1&lt;&gt;""),SUMIFS(VM,Fecha,$A846,Linea,VLOOKUP(D$1,Data!$AP:$AR,3,FALSE),Cuenta,VLOOKUP(D$1,Data!$AP:$AR,2,FALSE))+SUMIFS(FX,Fecha,$A846,Linea,VLOOKUP(D$1,Data!$AP:$AR,3,FALSE),Cuenta,VLOOKUP(D$1,Data!$AP:$AR,2,FALSE))+D845,"")</f>
        <v/>
      </c>
      <c r="E846" s="3" t="str">
        <f>IF(AND($A846&lt;&gt;"",E$1&lt;&gt;""),SUMIFS(VM,Fecha,$A846,Linea,VLOOKUP(E$1,Data!$AP:$AR,3,FALSE),Cuenta,VLOOKUP(E$1,Data!$AP:$AR,2,FALSE))+SUMIFS(FX,Fecha,$A846,Linea,VLOOKUP(E$1,Data!$AP:$AR,3,FALSE),Cuenta,VLOOKUP(E$1,Data!$AP:$AR,2,FALSE))+E845,"")</f>
        <v/>
      </c>
      <c r="F846" s="3" t="str">
        <f>IF(AND($A846&lt;&gt;"",F$1&lt;&gt;""),SUMIFS(VM,Fecha,$A846,Linea,VLOOKUP(F$1,Data!$AP:$AR,3,FALSE),Cuenta,VLOOKUP(F$1,Data!$AP:$AR,2,FALSE))+SUMIFS(FX,Fecha,$A846,Linea,VLOOKUP(F$1,Data!$AP:$AR,3,FALSE),Cuenta,VLOOKUP(F$1,Data!$AP:$AR,2,FALSE))+F845,"")</f>
        <v/>
      </c>
      <c r="G846" s="3" t="str">
        <f>IF(AND($A846&lt;&gt;"",G$1&lt;&gt;""),SUMIFS(VM,Fecha,$A846,Linea,VLOOKUP(G$1,Data!$AP:$AR,3,FALSE),Cuenta,VLOOKUP(G$1,Data!$AP:$AR,2,FALSE))+SUMIFS(FX,Fecha,$A846,Linea,VLOOKUP(G$1,Data!$AP:$AR,3,FALSE),Cuenta,VLOOKUP(G$1,Data!$AP:$AR,2,FALSE))+G845,"")</f>
        <v/>
      </c>
      <c r="H846" s="3" t="str">
        <f>IF(AND($A846&lt;&gt;"",H$1&lt;&gt;""),SUMIFS(VM,Fecha,$A846,Linea,VLOOKUP(H$1,Data!$AP:$AR,3,FALSE),Cuenta,VLOOKUP(H$1,Data!$AP:$AR,2,FALSE))+SUMIFS(FX,Fecha,$A846,Linea,VLOOKUP(H$1,Data!$AP:$AR,3,FALSE),Cuenta,VLOOKUP(H$1,Data!$AP:$AR,2,FALSE))+H845,"")</f>
        <v/>
      </c>
      <c r="I846" s="3" t="str">
        <f>IF(AND($A846&lt;&gt;"",I$1&lt;&gt;""),SUMIFS(VM,Fecha,$A846,Linea,VLOOKUP(I$1,Data!$AP:$AR,3,FALSE),Cuenta,VLOOKUP(I$1,Data!$AP:$AR,2,FALSE))+SUMIFS(FX,Fecha,$A846,Linea,VLOOKUP(I$1,Data!$AP:$AR,3,FALSE),Cuenta,VLOOKUP(I$1,Data!$AP:$AR,2,FALSE))+I845,"")</f>
        <v/>
      </c>
      <c r="J846" s="3" t="str">
        <f>IF(AND($A846&lt;&gt;"",J$1&lt;&gt;""),SUMIFS(VM,Fecha,$A846,Linea,VLOOKUP(J$1,Data!$AP:$AR,3,FALSE),Cuenta,VLOOKUP(J$1,Data!$AP:$AR,2,FALSE))+SUMIFS(FX,Fecha,$A846,Linea,VLOOKUP(J$1,Data!$AP:$AR,3,FALSE),Cuenta,VLOOKUP(J$1,Data!$AP:$AR,2,FALSE))+J845,"")</f>
        <v/>
      </c>
      <c r="K846" s="3" t="str">
        <f>IF(AND($A846&lt;&gt;"",K$1&lt;&gt;""),SUMIFS(VM,Fecha,$A846,Linea,VLOOKUP(K$1,Data!$AP:$AR,3,FALSE),Cuenta,VLOOKUP(K$1,Data!$AP:$AR,2,FALSE))+SUMIFS(FX,Fecha,$A846,Linea,VLOOKUP(K$1,Data!$AP:$AR,3,FALSE),Cuenta,VLOOKUP(K$1,Data!$AP:$AR,2,FALSE))+K845,"")</f>
        <v/>
      </c>
      <c r="L846" s="3" t="str">
        <f>IF(AND($A846&lt;&gt;"",L$1&lt;&gt;""),SUMIFS(VM,Fecha,$A846,Linea,VLOOKUP(L$1,Data!$AP:$AR,3,FALSE),Cuenta,VLOOKUP(L$1,Data!$AP:$AR,2,FALSE))+SUMIFS(FX,Fecha,$A846,Linea,VLOOKUP(L$1,Data!$AP:$AR,3,FALSE),Cuenta,VLOOKUP(L$1,Data!$AP:$AR,2,FALSE))+L845,"")</f>
        <v/>
      </c>
      <c r="M846" s="3" t="str">
        <f>IF(AND($A846&lt;&gt;"",M$1&lt;&gt;""),SUMIFS(VM,Fecha,$A846,Linea,VLOOKUP(M$1,Data!$AP:$AR,3,FALSE),Cuenta,VLOOKUP(M$1,Data!$AP:$AR,2,FALSE))+SUMIFS(FX,Fecha,$A846,Linea,VLOOKUP(M$1,Data!$AP:$AR,3,FALSE),Cuenta,VLOOKUP(M$1,Data!$AP:$AR,2,FALSE))+M845,"")</f>
        <v/>
      </c>
      <c r="N846" s="3" t="str">
        <f>IF(AND($A846&lt;&gt;"",N$1&lt;&gt;""),SUMIFS(VM,Fecha,$A846,Linea,VLOOKUP(N$1,Data!$AP:$AR,3,FALSE),Cuenta,VLOOKUP(N$1,Data!$AP:$AR,2,FALSE))+SUMIFS(FX,Fecha,$A846,Linea,VLOOKUP(N$1,Data!$AP:$AR,3,FALSE),Cuenta,VLOOKUP(N$1,Data!$AP:$AR,2,FALSE))+N845,"")</f>
        <v/>
      </c>
    </row>
    <row r="847" spans="2:14" x14ac:dyDescent="0.25">
      <c r="B847" s="3" t="str">
        <f>IF(AND($A847&lt;&gt;"",B$1&lt;&gt;""),SUMIFS(VM,Fecha,$A847,Linea,VLOOKUP(B$1,Data!$AP:$AR,3,FALSE),Cuenta,VLOOKUP(B$1,Data!$AP:$AR,2,FALSE))+SUMIFS(FX,Fecha,$A847,Linea,VLOOKUP(B$1,Data!$AP:$AR,3,FALSE),Cuenta,VLOOKUP(B$1,Data!$AP:$AR,2,FALSE))+B846,"")</f>
        <v/>
      </c>
      <c r="C847" s="3" t="str">
        <f>IF(AND($A847&lt;&gt;"",C$1&lt;&gt;""),SUMIFS(VM,Fecha,$A847,Linea,VLOOKUP(C$1,Data!$AP:$AR,3,FALSE),Cuenta,VLOOKUP(C$1,Data!$AP:$AR,2,FALSE))+SUMIFS(FX,Fecha,$A847,Linea,VLOOKUP(C$1,Data!$AP:$AR,3,FALSE),Cuenta,VLOOKUP(C$1,Data!$AP:$AR,2,FALSE))+C846,"")</f>
        <v/>
      </c>
      <c r="D847" s="3" t="str">
        <f>IF(AND($A847&lt;&gt;"",D$1&lt;&gt;""),SUMIFS(VM,Fecha,$A847,Linea,VLOOKUP(D$1,Data!$AP:$AR,3,FALSE),Cuenta,VLOOKUP(D$1,Data!$AP:$AR,2,FALSE))+SUMIFS(FX,Fecha,$A847,Linea,VLOOKUP(D$1,Data!$AP:$AR,3,FALSE),Cuenta,VLOOKUP(D$1,Data!$AP:$AR,2,FALSE))+D846,"")</f>
        <v/>
      </c>
      <c r="E847" s="3" t="str">
        <f>IF(AND($A847&lt;&gt;"",E$1&lt;&gt;""),SUMIFS(VM,Fecha,$A847,Linea,VLOOKUP(E$1,Data!$AP:$AR,3,FALSE),Cuenta,VLOOKUP(E$1,Data!$AP:$AR,2,FALSE))+SUMIFS(FX,Fecha,$A847,Linea,VLOOKUP(E$1,Data!$AP:$AR,3,FALSE),Cuenta,VLOOKUP(E$1,Data!$AP:$AR,2,FALSE))+E846,"")</f>
        <v/>
      </c>
      <c r="F847" s="3" t="str">
        <f>IF(AND($A847&lt;&gt;"",F$1&lt;&gt;""),SUMIFS(VM,Fecha,$A847,Linea,VLOOKUP(F$1,Data!$AP:$AR,3,FALSE),Cuenta,VLOOKUP(F$1,Data!$AP:$AR,2,FALSE))+SUMIFS(FX,Fecha,$A847,Linea,VLOOKUP(F$1,Data!$AP:$AR,3,FALSE),Cuenta,VLOOKUP(F$1,Data!$AP:$AR,2,FALSE))+F846,"")</f>
        <v/>
      </c>
      <c r="G847" s="3" t="str">
        <f>IF(AND($A847&lt;&gt;"",G$1&lt;&gt;""),SUMIFS(VM,Fecha,$A847,Linea,VLOOKUP(G$1,Data!$AP:$AR,3,FALSE),Cuenta,VLOOKUP(G$1,Data!$AP:$AR,2,FALSE))+SUMIFS(FX,Fecha,$A847,Linea,VLOOKUP(G$1,Data!$AP:$AR,3,FALSE),Cuenta,VLOOKUP(G$1,Data!$AP:$AR,2,FALSE))+G846,"")</f>
        <v/>
      </c>
      <c r="H847" s="3" t="str">
        <f>IF(AND($A847&lt;&gt;"",H$1&lt;&gt;""),SUMIFS(VM,Fecha,$A847,Linea,VLOOKUP(H$1,Data!$AP:$AR,3,FALSE),Cuenta,VLOOKUP(H$1,Data!$AP:$AR,2,FALSE))+SUMIFS(FX,Fecha,$A847,Linea,VLOOKUP(H$1,Data!$AP:$AR,3,FALSE),Cuenta,VLOOKUP(H$1,Data!$AP:$AR,2,FALSE))+H846,"")</f>
        <v/>
      </c>
      <c r="I847" s="3" t="str">
        <f>IF(AND($A847&lt;&gt;"",I$1&lt;&gt;""),SUMIFS(VM,Fecha,$A847,Linea,VLOOKUP(I$1,Data!$AP:$AR,3,FALSE),Cuenta,VLOOKUP(I$1,Data!$AP:$AR,2,FALSE))+SUMIFS(FX,Fecha,$A847,Linea,VLOOKUP(I$1,Data!$AP:$AR,3,FALSE),Cuenta,VLOOKUP(I$1,Data!$AP:$AR,2,FALSE))+I846,"")</f>
        <v/>
      </c>
      <c r="J847" s="3" t="str">
        <f>IF(AND($A847&lt;&gt;"",J$1&lt;&gt;""),SUMIFS(VM,Fecha,$A847,Linea,VLOOKUP(J$1,Data!$AP:$AR,3,FALSE),Cuenta,VLOOKUP(J$1,Data!$AP:$AR,2,FALSE))+SUMIFS(FX,Fecha,$A847,Linea,VLOOKUP(J$1,Data!$AP:$AR,3,FALSE),Cuenta,VLOOKUP(J$1,Data!$AP:$AR,2,FALSE))+J846,"")</f>
        <v/>
      </c>
      <c r="K847" s="3" t="str">
        <f>IF(AND($A847&lt;&gt;"",K$1&lt;&gt;""),SUMIFS(VM,Fecha,$A847,Linea,VLOOKUP(K$1,Data!$AP:$AR,3,FALSE),Cuenta,VLOOKUP(K$1,Data!$AP:$AR,2,FALSE))+SUMIFS(FX,Fecha,$A847,Linea,VLOOKUP(K$1,Data!$AP:$AR,3,FALSE),Cuenta,VLOOKUP(K$1,Data!$AP:$AR,2,FALSE))+K846,"")</f>
        <v/>
      </c>
      <c r="L847" s="3" t="str">
        <f>IF(AND($A847&lt;&gt;"",L$1&lt;&gt;""),SUMIFS(VM,Fecha,$A847,Linea,VLOOKUP(L$1,Data!$AP:$AR,3,FALSE),Cuenta,VLOOKUP(L$1,Data!$AP:$AR,2,FALSE))+SUMIFS(FX,Fecha,$A847,Linea,VLOOKUP(L$1,Data!$AP:$AR,3,FALSE),Cuenta,VLOOKUP(L$1,Data!$AP:$AR,2,FALSE))+L846,"")</f>
        <v/>
      </c>
      <c r="M847" s="3" t="str">
        <f>IF(AND($A847&lt;&gt;"",M$1&lt;&gt;""),SUMIFS(VM,Fecha,$A847,Linea,VLOOKUP(M$1,Data!$AP:$AR,3,FALSE),Cuenta,VLOOKUP(M$1,Data!$AP:$AR,2,FALSE))+SUMIFS(FX,Fecha,$A847,Linea,VLOOKUP(M$1,Data!$AP:$AR,3,FALSE),Cuenta,VLOOKUP(M$1,Data!$AP:$AR,2,FALSE))+M846,"")</f>
        <v/>
      </c>
      <c r="N847" s="3" t="str">
        <f>IF(AND($A847&lt;&gt;"",N$1&lt;&gt;""),SUMIFS(VM,Fecha,$A847,Linea,VLOOKUP(N$1,Data!$AP:$AR,3,FALSE),Cuenta,VLOOKUP(N$1,Data!$AP:$AR,2,FALSE))+SUMIFS(FX,Fecha,$A847,Linea,VLOOKUP(N$1,Data!$AP:$AR,3,FALSE),Cuenta,VLOOKUP(N$1,Data!$AP:$AR,2,FALSE))+N846,"")</f>
        <v/>
      </c>
    </row>
    <row r="848" spans="2:14" x14ac:dyDescent="0.25">
      <c r="B848" s="3" t="str">
        <f>IF(AND($A848&lt;&gt;"",B$1&lt;&gt;""),SUMIFS(VM,Fecha,$A848,Linea,VLOOKUP(B$1,Data!$AP:$AR,3,FALSE),Cuenta,VLOOKUP(B$1,Data!$AP:$AR,2,FALSE))+SUMIFS(FX,Fecha,$A848,Linea,VLOOKUP(B$1,Data!$AP:$AR,3,FALSE),Cuenta,VLOOKUP(B$1,Data!$AP:$AR,2,FALSE))+B847,"")</f>
        <v/>
      </c>
      <c r="C848" s="3" t="str">
        <f>IF(AND($A848&lt;&gt;"",C$1&lt;&gt;""),SUMIFS(VM,Fecha,$A848,Linea,VLOOKUP(C$1,Data!$AP:$AR,3,FALSE),Cuenta,VLOOKUP(C$1,Data!$AP:$AR,2,FALSE))+SUMIFS(FX,Fecha,$A848,Linea,VLOOKUP(C$1,Data!$AP:$AR,3,FALSE),Cuenta,VLOOKUP(C$1,Data!$AP:$AR,2,FALSE))+C847,"")</f>
        <v/>
      </c>
      <c r="D848" s="3" t="str">
        <f>IF(AND($A848&lt;&gt;"",D$1&lt;&gt;""),SUMIFS(VM,Fecha,$A848,Linea,VLOOKUP(D$1,Data!$AP:$AR,3,FALSE),Cuenta,VLOOKUP(D$1,Data!$AP:$AR,2,FALSE))+SUMIFS(FX,Fecha,$A848,Linea,VLOOKUP(D$1,Data!$AP:$AR,3,FALSE),Cuenta,VLOOKUP(D$1,Data!$AP:$AR,2,FALSE))+D847,"")</f>
        <v/>
      </c>
      <c r="E848" s="3" t="str">
        <f>IF(AND($A848&lt;&gt;"",E$1&lt;&gt;""),SUMIFS(VM,Fecha,$A848,Linea,VLOOKUP(E$1,Data!$AP:$AR,3,FALSE),Cuenta,VLOOKUP(E$1,Data!$AP:$AR,2,FALSE))+SUMIFS(FX,Fecha,$A848,Linea,VLOOKUP(E$1,Data!$AP:$AR,3,FALSE),Cuenta,VLOOKUP(E$1,Data!$AP:$AR,2,FALSE))+E847,"")</f>
        <v/>
      </c>
      <c r="F848" s="3" t="str">
        <f>IF(AND($A848&lt;&gt;"",F$1&lt;&gt;""),SUMIFS(VM,Fecha,$A848,Linea,VLOOKUP(F$1,Data!$AP:$AR,3,FALSE),Cuenta,VLOOKUP(F$1,Data!$AP:$AR,2,FALSE))+SUMIFS(FX,Fecha,$A848,Linea,VLOOKUP(F$1,Data!$AP:$AR,3,FALSE),Cuenta,VLOOKUP(F$1,Data!$AP:$AR,2,FALSE))+F847,"")</f>
        <v/>
      </c>
      <c r="G848" s="3" t="str">
        <f>IF(AND($A848&lt;&gt;"",G$1&lt;&gt;""),SUMIFS(VM,Fecha,$A848,Linea,VLOOKUP(G$1,Data!$AP:$AR,3,FALSE),Cuenta,VLOOKUP(G$1,Data!$AP:$AR,2,FALSE))+SUMIFS(FX,Fecha,$A848,Linea,VLOOKUP(G$1,Data!$AP:$AR,3,FALSE),Cuenta,VLOOKUP(G$1,Data!$AP:$AR,2,FALSE))+G847,"")</f>
        <v/>
      </c>
      <c r="H848" s="3" t="str">
        <f>IF(AND($A848&lt;&gt;"",H$1&lt;&gt;""),SUMIFS(VM,Fecha,$A848,Linea,VLOOKUP(H$1,Data!$AP:$AR,3,FALSE),Cuenta,VLOOKUP(H$1,Data!$AP:$AR,2,FALSE))+SUMIFS(FX,Fecha,$A848,Linea,VLOOKUP(H$1,Data!$AP:$AR,3,FALSE),Cuenta,VLOOKUP(H$1,Data!$AP:$AR,2,FALSE))+H847,"")</f>
        <v/>
      </c>
      <c r="I848" s="3" t="str">
        <f>IF(AND($A848&lt;&gt;"",I$1&lt;&gt;""),SUMIFS(VM,Fecha,$A848,Linea,VLOOKUP(I$1,Data!$AP:$AR,3,FALSE),Cuenta,VLOOKUP(I$1,Data!$AP:$AR,2,FALSE))+SUMIFS(FX,Fecha,$A848,Linea,VLOOKUP(I$1,Data!$AP:$AR,3,FALSE),Cuenta,VLOOKUP(I$1,Data!$AP:$AR,2,FALSE))+I847,"")</f>
        <v/>
      </c>
      <c r="J848" s="3" t="str">
        <f>IF(AND($A848&lt;&gt;"",J$1&lt;&gt;""),SUMIFS(VM,Fecha,$A848,Linea,VLOOKUP(J$1,Data!$AP:$AR,3,FALSE),Cuenta,VLOOKUP(J$1,Data!$AP:$AR,2,FALSE))+SUMIFS(FX,Fecha,$A848,Linea,VLOOKUP(J$1,Data!$AP:$AR,3,FALSE),Cuenta,VLOOKUP(J$1,Data!$AP:$AR,2,FALSE))+J847,"")</f>
        <v/>
      </c>
      <c r="K848" s="3" t="str">
        <f>IF(AND($A848&lt;&gt;"",K$1&lt;&gt;""),SUMIFS(VM,Fecha,$A848,Linea,VLOOKUP(K$1,Data!$AP:$AR,3,FALSE),Cuenta,VLOOKUP(K$1,Data!$AP:$AR,2,FALSE))+SUMIFS(FX,Fecha,$A848,Linea,VLOOKUP(K$1,Data!$AP:$AR,3,FALSE),Cuenta,VLOOKUP(K$1,Data!$AP:$AR,2,FALSE))+K847,"")</f>
        <v/>
      </c>
      <c r="L848" s="3" t="str">
        <f>IF(AND($A848&lt;&gt;"",L$1&lt;&gt;""),SUMIFS(VM,Fecha,$A848,Linea,VLOOKUP(L$1,Data!$AP:$AR,3,FALSE),Cuenta,VLOOKUP(L$1,Data!$AP:$AR,2,FALSE))+SUMIFS(FX,Fecha,$A848,Linea,VLOOKUP(L$1,Data!$AP:$AR,3,FALSE),Cuenta,VLOOKUP(L$1,Data!$AP:$AR,2,FALSE))+L847,"")</f>
        <v/>
      </c>
      <c r="M848" s="3" t="str">
        <f>IF(AND($A848&lt;&gt;"",M$1&lt;&gt;""),SUMIFS(VM,Fecha,$A848,Linea,VLOOKUP(M$1,Data!$AP:$AR,3,FALSE),Cuenta,VLOOKUP(M$1,Data!$AP:$AR,2,FALSE))+SUMIFS(FX,Fecha,$A848,Linea,VLOOKUP(M$1,Data!$AP:$AR,3,FALSE),Cuenta,VLOOKUP(M$1,Data!$AP:$AR,2,FALSE))+M847,"")</f>
        <v/>
      </c>
      <c r="N848" s="3" t="str">
        <f>IF(AND($A848&lt;&gt;"",N$1&lt;&gt;""),SUMIFS(VM,Fecha,$A848,Linea,VLOOKUP(N$1,Data!$AP:$AR,3,FALSE),Cuenta,VLOOKUP(N$1,Data!$AP:$AR,2,FALSE))+SUMIFS(FX,Fecha,$A848,Linea,VLOOKUP(N$1,Data!$AP:$AR,3,FALSE),Cuenta,VLOOKUP(N$1,Data!$AP:$AR,2,FALSE))+N847,"")</f>
        <v/>
      </c>
    </row>
    <row r="849" spans="2:14" x14ac:dyDescent="0.25">
      <c r="B849" s="3" t="str">
        <f>IF(AND($A849&lt;&gt;"",B$1&lt;&gt;""),SUMIFS(VM,Fecha,$A849,Linea,VLOOKUP(B$1,Data!$AP:$AR,3,FALSE),Cuenta,VLOOKUP(B$1,Data!$AP:$AR,2,FALSE))+SUMIFS(FX,Fecha,$A849,Linea,VLOOKUP(B$1,Data!$AP:$AR,3,FALSE),Cuenta,VLOOKUP(B$1,Data!$AP:$AR,2,FALSE))+B848,"")</f>
        <v/>
      </c>
      <c r="C849" s="3" t="str">
        <f>IF(AND($A849&lt;&gt;"",C$1&lt;&gt;""),SUMIFS(VM,Fecha,$A849,Linea,VLOOKUP(C$1,Data!$AP:$AR,3,FALSE),Cuenta,VLOOKUP(C$1,Data!$AP:$AR,2,FALSE))+SUMIFS(FX,Fecha,$A849,Linea,VLOOKUP(C$1,Data!$AP:$AR,3,FALSE),Cuenta,VLOOKUP(C$1,Data!$AP:$AR,2,FALSE))+C848,"")</f>
        <v/>
      </c>
      <c r="D849" s="3" t="str">
        <f>IF(AND($A849&lt;&gt;"",D$1&lt;&gt;""),SUMIFS(VM,Fecha,$A849,Linea,VLOOKUP(D$1,Data!$AP:$AR,3,FALSE),Cuenta,VLOOKUP(D$1,Data!$AP:$AR,2,FALSE))+SUMIFS(FX,Fecha,$A849,Linea,VLOOKUP(D$1,Data!$AP:$AR,3,FALSE),Cuenta,VLOOKUP(D$1,Data!$AP:$AR,2,FALSE))+D848,"")</f>
        <v/>
      </c>
      <c r="E849" s="3" t="str">
        <f>IF(AND($A849&lt;&gt;"",E$1&lt;&gt;""),SUMIFS(VM,Fecha,$A849,Linea,VLOOKUP(E$1,Data!$AP:$AR,3,FALSE),Cuenta,VLOOKUP(E$1,Data!$AP:$AR,2,FALSE))+SUMIFS(FX,Fecha,$A849,Linea,VLOOKUP(E$1,Data!$AP:$AR,3,FALSE),Cuenta,VLOOKUP(E$1,Data!$AP:$AR,2,FALSE))+E848,"")</f>
        <v/>
      </c>
      <c r="F849" s="3" t="str">
        <f>IF(AND($A849&lt;&gt;"",F$1&lt;&gt;""),SUMIFS(VM,Fecha,$A849,Linea,VLOOKUP(F$1,Data!$AP:$AR,3,FALSE),Cuenta,VLOOKUP(F$1,Data!$AP:$AR,2,FALSE))+SUMIFS(FX,Fecha,$A849,Linea,VLOOKUP(F$1,Data!$AP:$AR,3,FALSE),Cuenta,VLOOKUP(F$1,Data!$AP:$AR,2,FALSE))+F848,"")</f>
        <v/>
      </c>
      <c r="G849" s="3" t="str">
        <f>IF(AND($A849&lt;&gt;"",G$1&lt;&gt;""),SUMIFS(VM,Fecha,$A849,Linea,VLOOKUP(G$1,Data!$AP:$AR,3,FALSE),Cuenta,VLOOKUP(G$1,Data!$AP:$AR,2,FALSE))+SUMIFS(FX,Fecha,$A849,Linea,VLOOKUP(G$1,Data!$AP:$AR,3,FALSE),Cuenta,VLOOKUP(G$1,Data!$AP:$AR,2,FALSE))+G848,"")</f>
        <v/>
      </c>
      <c r="H849" s="3" t="str">
        <f>IF(AND($A849&lt;&gt;"",H$1&lt;&gt;""),SUMIFS(VM,Fecha,$A849,Linea,VLOOKUP(H$1,Data!$AP:$AR,3,FALSE),Cuenta,VLOOKUP(H$1,Data!$AP:$AR,2,FALSE))+SUMIFS(FX,Fecha,$A849,Linea,VLOOKUP(H$1,Data!$AP:$AR,3,FALSE),Cuenta,VLOOKUP(H$1,Data!$AP:$AR,2,FALSE))+H848,"")</f>
        <v/>
      </c>
      <c r="I849" s="3" t="str">
        <f>IF(AND($A849&lt;&gt;"",I$1&lt;&gt;""),SUMIFS(VM,Fecha,$A849,Linea,VLOOKUP(I$1,Data!$AP:$AR,3,FALSE),Cuenta,VLOOKUP(I$1,Data!$AP:$AR,2,FALSE))+SUMIFS(FX,Fecha,$A849,Linea,VLOOKUP(I$1,Data!$AP:$AR,3,FALSE),Cuenta,VLOOKUP(I$1,Data!$AP:$AR,2,FALSE))+I848,"")</f>
        <v/>
      </c>
      <c r="J849" s="3" t="str">
        <f>IF(AND($A849&lt;&gt;"",J$1&lt;&gt;""),SUMIFS(VM,Fecha,$A849,Linea,VLOOKUP(J$1,Data!$AP:$AR,3,FALSE),Cuenta,VLOOKUP(J$1,Data!$AP:$AR,2,FALSE))+SUMIFS(FX,Fecha,$A849,Linea,VLOOKUP(J$1,Data!$AP:$AR,3,FALSE),Cuenta,VLOOKUP(J$1,Data!$AP:$AR,2,FALSE))+J848,"")</f>
        <v/>
      </c>
      <c r="K849" s="3" t="str">
        <f>IF(AND($A849&lt;&gt;"",K$1&lt;&gt;""),SUMIFS(VM,Fecha,$A849,Linea,VLOOKUP(K$1,Data!$AP:$AR,3,FALSE),Cuenta,VLOOKUP(K$1,Data!$AP:$AR,2,FALSE))+SUMIFS(FX,Fecha,$A849,Linea,VLOOKUP(K$1,Data!$AP:$AR,3,FALSE),Cuenta,VLOOKUP(K$1,Data!$AP:$AR,2,FALSE))+K848,"")</f>
        <v/>
      </c>
      <c r="L849" s="3" t="str">
        <f>IF(AND($A849&lt;&gt;"",L$1&lt;&gt;""),SUMIFS(VM,Fecha,$A849,Linea,VLOOKUP(L$1,Data!$AP:$AR,3,FALSE),Cuenta,VLOOKUP(L$1,Data!$AP:$AR,2,FALSE))+SUMIFS(FX,Fecha,$A849,Linea,VLOOKUP(L$1,Data!$AP:$AR,3,FALSE),Cuenta,VLOOKUP(L$1,Data!$AP:$AR,2,FALSE))+L848,"")</f>
        <v/>
      </c>
      <c r="M849" s="3" t="str">
        <f>IF(AND($A849&lt;&gt;"",M$1&lt;&gt;""),SUMIFS(VM,Fecha,$A849,Linea,VLOOKUP(M$1,Data!$AP:$AR,3,FALSE),Cuenta,VLOOKUP(M$1,Data!$AP:$AR,2,FALSE))+SUMIFS(FX,Fecha,$A849,Linea,VLOOKUP(M$1,Data!$AP:$AR,3,FALSE),Cuenta,VLOOKUP(M$1,Data!$AP:$AR,2,FALSE))+M848,"")</f>
        <v/>
      </c>
      <c r="N849" s="3" t="str">
        <f>IF(AND($A849&lt;&gt;"",N$1&lt;&gt;""),SUMIFS(VM,Fecha,$A849,Linea,VLOOKUP(N$1,Data!$AP:$AR,3,FALSE),Cuenta,VLOOKUP(N$1,Data!$AP:$AR,2,FALSE))+SUMIFS(FX,Fecha,$A849,Linea,VLOOKUP(N$1,Data!$AP:$AR,3,FALSE),Cuenta,VLOOKUP(N$1,Data!$AP:$AR,2,FALSE))+N848,"")</f>
        <v/>
      </c>
    </row>
    <row r="850" spans="2:14" x14ac:dyDescent="0.25">
      <c r="B850" s="3" t="str">
        <f>IF(AND($A850&lt;&gt;"",B$1&lt;&gt;""),SUMIFS(VM,Fecha,$A850,Linea,VLOOKUP(B$1,Data!$AP:$AR,3,FALSE),Cuenta,VLOOKUP(B$1,Data!$AP:$AR,2,FALSE))+SUMIFS(FX,Fecha,$A850,Linea,VLOOKUP(B$1,Data!$AP:$AR,3,FALSE),Cuenta,VLOOKUP(B$1,Data!$AP:$AR,2,FALSE))+B849,"")</f>
        <v/>
      </c>
      <c r="C850" s="3" t="str">
        <f>IF(AND($A850&lt;&gt;"",C$1&lt;&gt;""),SUMIFS(VM,Fecha,$A850,Linea,VLOOKUP(C$1,Data!$AP:$AR,3,FALSE),Cuenta,VLOOKUP(C$1,Data!$AP:$AR,2,FALSE))+SUMIFS(FX,Fecha,$A850,Linea,VLOOKUP(C$1,Data!$AP:$AR,3,FALSE),Cuenta,VLOOKUP(C$1,Data!$AP:$AR,2,FALSE))+C849,"")</f>
        <v/>
      </c>
      <c r="D850" s="3" t="str">
        <f>IF(AND($A850&lt;&gt;"",D$1&lt;&gt;""),SUMIFS(VM,Fecha,$A850,Linea,VLOOKUP(D$1,Data!$AP:$AR,3,FALSE),Cuenta,VLOOKUP(D$1,Data!$AP:$AR,2,FALSE))+SUMIFS(FX,Fecha,$A850,Linea,VLOOKUP(D$1,Data!$AP:$AR,3,FALSE),Cuenta,VLOOKUP(D$1,Data!$AP:$AR,2,FALSE))+D849,"")</f>
        <v/>
      </c>
      <c r="E850" s="3" t="str">
        <f>IF(AND($A850&lt;&gt;"",E$1&lt;&gt;""),SUMIFS(VM,Fecha,$A850,Linea,VLOOKUP(E$1,Data!$AP:$AR,3,FALSE),Cuenta,VLOOKUP(E$1,Data!$AP:$AR,2,FALSE))+SUMIFS(FX,Fecha,$A850,Linea,VLOOKUP(E$1,Data!$AP:$AR,3,FALSE),Cuenta,VLOOKUP(E$1,Data!$AP:$AR,2,FALSE))+E849,"")</f>
        <v/>
      </c>
      <c r="F850" s="3" t="str">
        <f>IF(AND($A850&lt;&gt;"",F$1&lt;&gt;""),SUMIFS(VM,Fecha,$A850,Linea,VLOOKUP(F$1,Data!$AP:$AR,3,FALSE),Cuenta,VLOOKUP(F$1,Data!$AP:$AR,2,FALSE))+SUMIFS(FX,Fecha,$A850,Linea,VLOOKUP(F$1,Data!$AP:$AR,3,FALSE),Cuenta,VLOOKUP(F$1,Data!$AP:$AR,2,FALSE))+F849,"")</f>
        <v/>
      </c>
      <c r="G850" s="3" t="str">
        <f>IF(AND($A850&lt;&gt;"",G$1&lt;&gt;""),SUMIFS(VM,Fecha,$A850,Linea,VLOOKUP(G$1,Data!$AP:$AR,3,FALSE),Cuenta,VLOOKUP(G$1,Data!$AP:$AR,2,FALSE))+SUMIFS(FX,Fecha,$A850,Linea,VLOOKUP(G$1,Data!$AP:$AR,3,FALSE),Cuenta,VLOOKUP(G$1,Data!$AP:$AR,2,FALSE))+G849,"")</f>
        <v/>
      </c>
      <c r="H850" s="3" t="str">
        <f>IF(AND($A850&lt;&gt;"",H$1&lt;&gt;""),SUMIFS(VM,Fecha,$A850,Linea,VLOOKUP(H$1,Data!$AP:$AR,3,FALSE),Cuenta,VLOOKUP(H$1,Data!$AP:$AR,2,FALSE))+SUMIFS(FX,Fecha,$A850,Linea,VLOOKUP(H$1,Data!$AP:$AR,3,FALSE),Cuenta,VLOOKUP(H$1,Data!$AP:$AR,2,FALSE))+H849,"")</f>
        <v/>
      </c>
      <c r="I850" s="3" t="str">
        <f>IF(AND($A850&lt;&gt;"",I$1&lt;&gt;""),SUMIFS(VM,Fecha,$A850,Linea,VLOOKUP(I$1,Data!$AP:$AR,3,FALSE),Cuenta,VLOOKUP(I$1,Data!$AP:$AR,2,FALSE))+SUMIFS(FX,Fecha,$A850,Linea,VLOOKUP(I$1,Data!$AP:$AR,3,FALSE),Cuenta,VLOOKUP(I$1,Data!$AP:$AR,2,FALSE))+I849,"")</f>
        <v/>
      </c>
      <c r="J850" s="3" t="str">
        <f>IF(AND($A850&lt;&gt;"",J$1&lt;&gt;""),SUMIFS(VM,Fecha,$A850,Linea,VLOOKUP(J$1,Data!$AP:$AR,3,FALSE),Cuenta,VLOOKUP(J$1,Data!$AP:$AR,2,FALSE))+SUMIFS(FX,Fecha,$A850,Linea,VLOOKUP(J$1,Data!$AP:$AR,3,FALSE),Cuenta,VLOOKUP(J$1,Data!$AP:$AR,2,FALSE))+J849,"")</f>
        <v/>
      </c>
      <c r="K850" s="3" t="str">
        <f>IF(AND($A850&lt;&gt;"",K$1&lt;&gt;""),SUMIFS(VM,Fecha,$A850,Linea,VLOOKUP(K$1,Data!$AP:$AR,3,FALSE),Cuenta,VLOOKUP(K$1,Data!$AP:$AR,2,FALSE))+SUMIFS(FX,Fecha,$A850,Linea,VLOOKUP(K$1,Data!$AP:$AR,3,FALSE),Cuenta,VLOOKUP(K$1,Data!$AP:$AR,2,FALSE))+K849,"")</f>
        <v/>
      </c>
      <c r="L850" s="3" t="str">
        <f>IF(AND($A850&lt;&gt;"",L$1&lt;&gt;""),SUMIFS(VM,Fecha,$A850,Linea,VLOOKUP(L$1,Data!$AP:$AR,3,FALSE),Cuenta,VLOOKUP(L$1,Data!$AP:$AR,2,FALSE))+SUMIFS(FX,Fecha,$A850,Linea,VLOOKUP(L$1,Data!$AP:$AR,3,FALSE),Cuenta,VLOOKUP(L$1,Data!$AP:$AR,2,FALSE))+L849,"")</f>
        <v/>
      </c>
      <c r="M850" s="3" t="str">
        <f>IF(AND($A850&lt;&gt;"",M$1&lt;&gt;""),SUMIFS(VM,Fecha,$A850,Linea,VLOOKUP(M$1,Data!$AP:$AR,3,FALSE),Cuenta,VLOOKUP(M$1,Data!$AP:$AR,2,FALSE))+SUMIFS(FX,Fecha,$A850,Linea,VLOOKUP(M$1,Data!$AP:$AR,3,FALSE),Cuenta,VLOOKUP(M$1,Data!$AP:$AR,2,FALSE))+M849,"")</f>
        <v/>
      </c>
      <c r="N850" s="3" t="str">
        <f>IF(AND($A850&lt;&gt;"",N$1&lt;&gt;""),SUMIFS(VM,Fecha,$A850,Linea,VLOOKUP(N$1,Data!$AP:$AR,3,FALSE),Cuenta,VLOOKUP(N$1,Data!$AP:$AR,2,FALSE))+SUMIFS(FX,Fecha,$A850,Linea,VLOOKUP(N$1,Data!$AP:$AR,3,FALSE),Cuenta,VLOOKUP(N$1,Data!$AP:$AR,2,FALSE))+N849,"")</f>
        <v/>
      </c>
    </row>
    <row r="851" spans="2:14" x14ac:dyDescent="0.25">
      <c r="B851" s="3" t="str">
        <f>IF(AND($A851&lt;&gt;"",B$1&lt;&gt;""),SUMIFS(VM,Fecha,$A851,Linea,VLOOKUP(B$1,Data!$AP:$AR,3,FALSE),Cuenta,VLOOKUP(B$1,Data!$AP:$AR,2,FALSE))+SUMIFS(FX,Fecha,$A851,Linea,VLOOKUP(B$1,Data!$AP:$AR,3,FALSE),Cuenta,VLOOKUP(B$1,Data!$AP:$AR,2,FALSE))+B850,"")</f>
        <v/>
      </c>
      <c r="C851" s="3" t="str">
        <f>IF(AND($A851&lt;&gt;"",C$1&lt;&gt;""),SUMIFS(VM,Fecha,$A851,Linea,VLOOKUP(C$1,Data!$AP:$AR,3,FALSE),Cuenta,VLOOKUP(C$1,Data!$AP:$AR,2,FALSE))+SUMIFS(FX,Fecha,$A851,Linea,VLOOKUP(C$1,Data!$AP:$AR,3,FALSE),Cuenta,VLOOKUP(C$1,Data!$AP:$AR,2,FALSE))+C850,"")</f>
        <v/>
      </c>
      <c r="D851" s="3" t="str">
        <f>IF(AND($A851&lt;&gt;"",D$1&lt;&gt;""),SUMIFS(VM,Fecha,$A851,Linea,VLOOKUP(D$1,Data!$AP:$AR,3,FALSE),Cuenta,VLOOKUP(D$1,Data!$AP:$AR,2,FALSE))+SUMIFS(FX,Fecha,$A851,Linea,VLOOKUP(D$1,Data!$AP:$AR,3,FALSE),Cuenta,VLOOKUP(D$1,Data!$AP:$AR,2,FALSE))+D850,"")</f>
        <v/>
      </c>
      <c r="E851" s="3" t="str">
        <f>IF(AND($A851&lt;&gt;"",E$1&lt;&gt;""),SUMIFS(VM,Fecha,$A851,Linea,VLOOKUP(E$1,Data!$AP:$AR,3,FALSE),Cuenta,VLOOKUP(E$1,Data!$AP:$AR,2,FALSE))+SUMIFS(FX,Fecha,$A851,Linea,VLOOKUP(E$1,Data!$AP:$AR,3,FALSE),Cuenta,VLOOKUP(E$1,Data!$AP:$AR,2,FALSE))+E850,"")</f>
        <v/>
      </c>
      <c r="F851" s="3" t="str">
        <f>IF(AND($A851&lt;&gt;"",F$1&lt;&gt;""),SUMIFS(VM,Fecha,$A851,Linea,VLOOKUP(F$1,Data!$AP:$AR,3,FALSE),Cuenta,VLOOKUP(F$1,Data!$AP:$AR,2,FALSE))+SUMIFS(FX,Fecha,$A851,Linea,VLOOKUP(F$1,Data!$AP:$AR,3,FALSE),Cuenta,VLOOKUP(F$1,Data!$AP:$AR,2,FALSE))+F850,"")</f>
        <v/>
      </c>
      <c r="G851" s="3" t="str">
        <f>IF(AND($A851&lt;&gt;"",G$1&lt;&gt;""),SUMIFS(VM,Fecha,$A851,Linea,VLOOKUP(G$1,Data!$AP:$AR,3,FALSE),Cuenta,VLOOKUP(G$1,Data!$AP:$AR,2,FALSE))+SUMIFS(FX,Fecha,$A851,Linea,VLOOKUP(G$1,Data!$AP:$AR,3,FALSE),Cuenta,VLOOKUP(G$1,Data!$AP:$AR,2,FALSE))+G850,"")</f>
        <v/>
      </c>
      <c r="H851" s="3" t="str">
        <f>IF(AND($A851&lt;&gt;"",H$1&lt;&gt;""),SUMIFS(VM,Fecha,$A851,Linea,VLOOKUP(H$1,Data!$AP:$AR,3,FALSE),Cuenta,VLOOKUP(H$1,Data!$AP:$AR,2,FALSE))+SUMIFS(FX,Fecha,$A851,Linea,VLOOKUP(H$1,Data!$AP:$AR,3,FALSE),Cuenta,VLOOKUP(H$1,Data!$AP:$AR,2,FALSE))+H850,"")</f>
        <v/>
      </c>
      <c r="I851" s="3" t="str">
        <f>IF(AND($A851&lt;&gt;"",I$1&lt;&gt;""),SUMIFS(VM,Fecha,$A851,Linea,VLOOKUP(I$1,Data!$AP:$AR,3,FALSE),Cuenta,VLOOKUP(I$1,Data!$AP:$AR,2,FALSE))+SUMIFS(FX,Fecha,$A851,Linea,VLOOKUP(I$1,Data!$AP:$AR,3,FALSE),Cuenta,VLOOKUP(I$1,Data!$AP:$AR,2,FALSE))+I850,"")</f>
        <v/>
      </c>
      <c r="J851" s="3" t="str">
        <f>IF(AND($A851&lt;&gt;"",J$1&lt;&gt;""),SUMIFS(VM,Fecha,$A851,Linea,VLOOKUP(J$1,Data!$AP:$AR,3,FALSE),Cuenta,VLOOKUP(J$1,Data!$AP:$AR,2,FALSE))+SUMIFS(FX,Fecha,$A851,Linea,VLOOKUP(J$1,Data!$AP:$AR,3,FALSE),Cuenta,VLOOKUP(J$1,Data!$AP:$AR,2,FALSE))+J850,"")</f>
        <v/>
      </c>
      <c r="K851" s="3" t="str">
        <f>IF(AND($A851&lt;&gt;"",K$1&lt;&gt;""),SUMIFS(VM,Fecha,$A851,Linea,VLOOKUP(K$1,Data!$AP:$AR,3,FALSE),Cuenta,VLOOKUP(K$1,Data!$AP:$AR,2,FALSE))+SUMIFS(FX,Fecha,$A851,Linea,VLOOKUP(K$1,Data!$AP:$AR,3,FALSE),Cuenta,VLOOKUP(K$1,Data!$AP:$AR,2,FALSE))+K850,"")</f>
        <v/>
      </c>
      <c r="L851" s="3" t="str">
        <f>IF(AND($A851&lt;&gt;"",L$1&lt;&gt;""),SUMIFS(VM,Fecha,$A851,Linea,VLOOKUP(L$1,Data!$AP:$AR,3,FALSE),Cuenta,VLOOKUP(L$1,Data!$AP:$AR,2,FALSE))+SUMIFS(FX,Fecha,$A851,Linea,VLOOKUP(L$1,Data!$AP:$AR,3,FALSE),Cuenta,VLOOKUP(L$1,Data!$AP:$AR,2,FALSE))+L850,"")</f>
        <v/>
      </c>
      <c r="M851" s="3" t="str">
        <f>IF(AND($A851&lt;&gt;"",M$1&lt;&gt;""),SUMIFS(VM,Fecha,$A851,Linea,VLOOKUP(M$1,Data!$AP:$AR,3,FALSE),Cuenta,VLOOKUP(M$1,Data!$AP:$AR,2,FALSE))+SUMIFS(FX,Fecha,$A851,Linea,VLOOKUP(M$1,Data!$AP:$AR,3,FALSE),Cuenta,VLOOKUP(M$1,Data!$AP:$AR,2,FALSE))+M850,"")</f>
        <v/>
      </c>
      <c r="N851" s="3" t="str">
        <f>IF(AND($A851&lt;&gt;"",N$1&lt;&gt;""),SUMIFS(VM,Fecha,$A851,Linea,VLOOKUP(N$1,Data!$AP:$AR,3,FALSE),Cuenta,VLOOKUP(N$1,Data!$AP:$AR,2,FALSE))+SUMIFS(FX,Fecha,$A851,Linea,VLOOKUP(N$1,Data!$AP:$AR,3,FALSE),Cuenta,VLOOKUP(N$1,Data!$AP:$AR,2,FALSE))+N850,"")</f>
        <v/>
      </c>
    </row>
    <row r="852" spans="2:14" x14ac:dyDescent="0.25">
      <c r="B852" s="3" t="str">
        <f>IF(AND($A852&lt;&gt;"",B$1&lt;&gt;""),SUMIFS(VM,Fecha,$A852,Linea,VLOOKUP(B$1,Data!$AP:$AR,3,FALSE),Cuenta,VLOOKUP(B$1,Data!$AP:$AR,2,FALSE))+SUMIFS(FX,Fecha,$A852,Linea,VLOOKUP(B$1,Data!$AP:$AR,3,FALSE),Cuenta,VLOOKUP(B$1,Data!$AP:$AR,2,FALSE))+B851,"")</f>
        <v/>
      </c>
      <c r="C852" s="3" t="str">
        <f>IF(AND($A852&lt;&gt;"",C$1&lt;&gt;""),SUMIFS(VM,Fecha,$A852,Linea,VLOOKUP(C$1,Data!$AP:$AR,3,FALSE),Cuenta,VLOOKUP(C$1,Data!$AP:$AR,2,FALSE))+SUMIFS(FX,Fecha,$A852,Linea,VLOOKUP(C$1,Data!$AP:$AR,3,FALSE),Cuenta,VLOOKUP(C$1,Data!$AP:$AR,2,FALSE))+C851,"")</f>
        <v/>
      </c>
      <c r="D852" s="3" t="str">
        <f>IF(AND($A852&lt;&gt;"",D$1&lt;&gt;""),SUMIFS(VM,Fecha,$A852,Linea,VLOOKUP(D$1,Data!$AP:$AR,3,FALSE),Cuenta,VLOOKUP(D$1,Data!$AP:$AR,2,FALSE))+SUMIFS(FX,Fecha,$A852,Linea,VLOOKUP(D$1,Data!$AP:$AR,3,FALSE),Cuenta,VLOOKUP(D$1,Data!$AP:$AR,2,FALSE))+D851,"")</f>
        <v/>
      </c>
      <c r="E852" s="3" t="str">
        <f>IF(AND($A852&lt;&gt;"",E$1&lt;&gt;""),SUMIFS(VM,Fecha,$A852,Linea,VLOOKUP(E$1,Data!$AP:$AR,3,FALSE),Cuenta,VLOOKUP(E$1,Data!$AP:$AR,2,FALSE))+SUMIFS(FX,Fecha,$A852,Linea,VLOOKUP(E$1,Data!$AP:$AR,3,FALSE),Cuenta,VLOOKUP(E$1,Data!$AP:$AR,2,FALSE))+E851,"")</f>
        <v/>
      </c>
      <c r="F852" s="3" t="str">
        <f>IF(AND($A852&lt;&gt;"",F$1&lt;&gt;""),SUMIFS(VM,Fecha,$A852,Linea,VLOOKUP(F$1,Data!$AP:$AR,3,FALSE),Cuenta,VLOOKUP(F$1,Data!$AP:$AR,2,FALSE))+SUMIFS(FX,Fecha,$A852,Linea,VLOOKUP(F$1,Data!$AP:$AR,3,FALSE),Cuenta,VLOOKUP(F$1,Data!$AP:$AR,2,FALSE))+F851,"")</f>
        <v/>
      </c>
      <c r="G852" s="3" t="str">
        <f>IF(AND($A852&lt;&gt;"",G$1&lt;&gt;""),SUMIFS(VM,Fecha,$A852,Linea,VLOOKUP(G$1,Data!$AP:$AR,3,FALSE),Cuenta,VLOOKUP(G$1,Data!$AP:$AR,2,FALSE))+SUMIFS(FX,Fecha,$A852,Linea,VLOOKUP(G$1,Data!$AP:$AR,3,FALSE),Cuenta,VLOOKUP(G$1,Data!$AP:$AR,2,FALSE))+G851,"")</f>
        <v/>
      </c>
      <c r="H852" s="3" t="str">
        <f>IF(AND($A852&lt;&gt;"",H$1&lt;&gt;""),SUMIFS(VM,Fecha,$A852,Linea,VLOOKUP(H$1,Data!$AP:$AR,3,FALSE),Cuenta,VLOOKUP(H$1,Data!$AP:$AR,2,FALSE))+SUMIFS(FX,Fecha,$A852,Linea,VLOOKUP(H$1,Data!$AP:$AR,3,FALSE),Cuenta,VLOOKUP(H$1,Data!$AP:$AR,2,FALSE))+H851,"")</f>
        <v/>
      </c>
      <c r="I852" s="3" t="str">
        <f>IF(AND($A852&lt;&gt;"",I$1&lt;&gt;""),SUMIFS(VM,Fecha,$A852,Linea,VLOOKUP(I$1,Data!$AP:$AR,3,FALSE),Cuenta,VLOOKUP(I$1,Data!$AP:$AR,2,FALSE))+SUMIFS(FX,Fecha,$A852,Linea,VLOOKUP(I$1,Data!$AP:$AR,3,FALSE),Cuenta,VLOOKUP(I$1,Data!$AP:$AR,2,FALSE))+I851,"")</f>
        <v/>
      </c>
      <c r="J852" s="3" t="str">
        <f>IF(AND($A852&lt;&gt;"",J$1&lt;&gt;""),SUMIFS(VM,Fecha,$A852,Linea,VLOOKUP(J$1,Data!$AP:$AR,3,FALSE),Cuenta,VLOOKUP(J$1,Data!$AP:$AR,2,FALSE))+SUMIFS(FX,Fecha,$A852,Linea,VLOOKUP(J$1,Data!$AP:$AR,3,FALSE),Cuenta,VLOOKUP(J$1,Data!$AP:$AR,2,FALSE))+J851,"")</f>
        <v/>
      </c>
      <c r="K852" s="3" t="str">
        <f>IF(AND($A852&lt;&gt;"",K$1&lt;&gt;""),SUMIFS(VM,Fecha,$A852,Linea,VLOOKUP(K$1,Data!$AP:$AR,3,FALSE),Cuenta,VLOOKUP(K$1,Data!$AP:$AR,2,FALSE))+SUMIFS(FX,Fecha,$A852,Linea,VLOOKUP(K$1,Data!$AP:$AR,3,FALSE),Cuenta,VLOOKUP(K$1,Data!$AP:$AR,2,FALSE))+K851,"")</f>
        <v/>
      </c>
      <c r="L852" s="3" t="str">
        <f>IF(AND($A852&lt;&gt;"",L$1&lt;&gt;""),SUMIFS(VM,Fecha,$A852,Linea,VLOOKUP(L$1,Data!$AP:$AR,3,FALSE),Cuenta,VLOOKUP(L$1,Data!$AP:$AR,2,FALSE))+SUMIFS(FX,Fecha,$A852,Linea,VLOOKUP(L$1,Data!$AP:$AR,3,FALSE),Cuenta,VLOOKUP(L$1,Data!$AP:$AR,2,FALSE))+L851,"")</f>
        <v/>
      </c>
      <c r="M852" s="3" t="str">
        <f>IF(AND($A852&lt;&gt;"",M$1&lt;&gt;""),SUMIFS(VM,Fecha,$A852,Linea,VLOOKUP(M$1,Data!$AP:$AR,3,FALSE),Cuenta,VLOOKUP(M$1,Data!$AP:$AR,2,FALSE))+SUMIFS(FX,Fecha,$A852,Linea,VLOOKUP(M$1,Data!$AP:$AR,3,FALSE),Cuenta,VLOOKUP(M$1,Data!$AP:$AR,2,FALSE))+M851,"")</f>
        <v/>
      </c>
      <c r="N852" s="3" t="str">
        <f>IF(AND($A852&lt;&gt;"",N$1&lt;&gt;""),SUMIFS(VM,Fecha,$A852,Linea,VLOOKUP(N$1,Data!$AP:$AR,3,FALSE),Cuenta,VLOOKUP(N$1,Data!$AP:$AR,2,FALSE))+SUMIFS(FX,Fecha,$A852,Linea,VLOOKUP(N$1,Data!$AP:$AR,3,FALSE),Cuenta,VLOOKUP(N$1,Data!$AP:$AR,2,FALSE))+N851,"")</f>
        <v/>
      </c>
    </row>
    <row r="853" spans="2:14" x14ac:dyDescent="0.25">
      <c r="B853" s="3" t="str">
        <f>IF(AND($A853&lt;&gt;"",B$1&lt;&gt;""),SUMIFS(VM,Fecha,$A853,Linea,VLOOKUP(B$1,Data!$AP:$AR,3,FALSE),Cuenta,VLOOKUP(B$1,Data!$AP:$AR,2,FALSE))+SUMIFS(FX,Fecha,$A853,Linea,VLOOKUP(B$1,Data!$AP:$AR,3,FALSE),Cuenta,VLOOKUP(B$1,Data!$AP:$AR,2,FALSE))+B852,"")</f>
        <v/>
      </c>
      <c r="C853" s="3" t="str">
        <f>IF(AND($A853&lt;&gt;"",C$1&lt;&gt;""),SUMIFS(VM,Fecha,$A853,Linea,VLOOKUP(C$1,Data!$AP:$AR,3,FALSE),Cuenta,VLOOKUP(C$1,Data!$AP:$AR,2,FALSE))+SUMIFS(FX,Fecha,$A853,Linea,VLOOKUP(C$1,Data!$AP:$AR,3,FALSE),Cuenta,VLOOKUP(C$1,Data!$AP:$AR,2,FALSE))+C852,"")</f>
        <v/>
      </c>
      <c r="D853" s="3" t="str">
        <f>IF(AND($A853&lt;&gt;"",D$1&lt;&gt;""),SUMIFS(VM,Fecha,$A853,Linea,VLOOKUP(D$1,Data!$AP:$AR,3,FALSE),Cuenta,VLOOKUP(D$1,Data!$AP:$AR,2,FALSE))+SUMIFS(FX,Fecha,$A853,Linea,VLOOKUP(D$1,Data!$AP:$AR,3,FALSE),Cuenta,VLOOKUP(D$1,Data!$AP:$AR,2,FALSE))+D852,"")</f>
        <v/>
      </c>
      <c r="E853" s="3" t="str">
        <f>IF(AND($A853&lt;&gt;"",E$1&lt;&gt;""),SUMIFS(VM,Fecha,$A853,Linea,VLOOKUP(E$1,Data!$AP:$AR,3,FALSE),Cuenta,VLOOKUP(E$1,Data!$AP:$AR,2,FALSE))+SUMIFS(FX,Fecha,$A853,Linea,VLOOKUP(E$1,Data!$AP:$AR,3,FALSE),Cuenta,VLOOKUP(E$1,Data!$AP:$AR,2,FALSE))+E852,"")</f>
        <v/>
      </c>
      <c r="F853" s="3" t="str">
        <f>IF(AND($A853&lt;&gt;"",F$1&lt;&gt;""),SUMIFS(VM,Fecha,$A853,Linea,VLOOKUP(F$1,Data!$AP:$AR,3,FALSE),Cuenta,VLOOKUP(F$1,Data!$AP:$AR,2,FALSE))+SUMIFS(FX,Fecha,$A853,Linea,VLOOKUP(F$1,Data!$AP:$AR,3,FALSE),Cuenta,VLOOKUP(F$1,Data!$AP:$AR,2,FALSE))+F852,"")</f>
        <v/>
      </c>
      <c r="G853" s="3" t="str">
        <f>IF(AND($A853&lt;&gt;"",G$1&lt;&gt;""),SUMIFS(VM,Fecha,$A853,Linea,VLOOKUP(G$1,Data!$AP:$AR,3,FALSE),Cuenta,VLOOKUP(G$1,Data!$AP:$AR,2,FALSE))+SUMIFS(FX,Fecha,$A853,Linea,VLOOKUP(G$1,Data!$AP:$AR,3,FALSE),Cuenta,VLOOKUP(G$1,Data!$AP:$AR,2,FALSE))+G852,"")</f>
        <v/>
      </c>
      <c r="H853" s="3" t="str">
        <f>IF(AND($A853&lt;&gt;"",H$1&lt;&gt;""),SUMIFS(VM,Fecha,$A853,Linea,VLOOKUP(H$1,Data!$AP:$AR,3,FALSE),Cuenta,VLOOKUP(H$1,Data!$AP:$AR,2,FALSE))+SUMIFS(FX,Fecha,$A853,Linea,VLOOKUP(H$1,Data!$AP:$AR,3,FALSE),Cuenta,VLOOKUP(H$1,Data!$AP:$AR,2,FALSE))+H852,"")</f>
        <v/>
      </c>
      <c r="I853" s="3" t="str">
        <f>IF(AND($A853&lt;&gt;"",I$1&lt;&gt;""),SUMIFS(VM,Fecha,$A853,Linea,VLOOKUP(I$1,Data!$AP:$AR,3,FALSE),Cuenta,VLOOKUP(I$1,Data!$AP:$AR,2,FALSE))+SUMIFS(FX,Fecha,$A853,Linea,VLOOKUP(I$1,Data!$AP:$AR,3,FALSE),Cuenta,VLOOKUP(I$1,Data!$AP:$AR,2,FALSE))+I852,"")</f>
        <v/>
      </c>
      <c r="J853" s="3" t="str">
        <f>IF(AND($A853&lt;&gt;"",J$1&lt;&gt;""),SUMIFS(VM,Fecha,$A853,Linea,VLOOKUP(J$1,Data!$AP:$AR,3,FALSE),Cuenta,VLOOKUP(J$1,Data!$AP:$AR,2,FALSE))+SUMIFS(FX,Fecha,$A853,Linea,VLOOKUP(J$1,Data!$AP:$AR,3,FALSE),Cuenta,VLOOKUP(J$1,Data!$AP:$AR,2,FALSE))+J852,"")</f>
        <v/>
      </c>
      <c r="K853" s="3" t="str">
        <f>IF(AND($A853&lt;&gt;"",K$1&lt;&gt;""),SUMIFS(VM,Fecha,$A853,Linea,VLOOKUP(K$1,Data!$AP:$AR,3,FALSE),Cuenta,VLOOKUP(K$1,Data!$AP:$AR,2,FALSE))+SUMIFS(FX,Fecha,$A853,Linea,VLOOKUP(K$1,Data!$AP:$AR,3,FALSE),Cuenta,VLOOKUP(K$1,Data!$AP:$AR,2,FALSE))+K852,"")</f>
        <v/>
      </c>
      <c r="L853" s="3" t="str">
        <f>IF(AND($A853&lt;&gt;"",L$1&lt;&gt;""),SUMIFS(VM,Fecha,$A853,Linea,VLOOKUP(L$1,Data!$AP:$AR,3,FALSE),Cuenta,VLOOKUP(L$1,Data!$AP:$AR,2,FALSE))+SUMIFS(FX,Fecha,$A853,Linea,VLOOKUP(L$1,Data!$AP:$AR,3,FALSE),Cuenta,VLOOKUP(L$1,Data!$AP:$AR,2,FALSE))+L852,"")</f>
        <v/>
      </c>
      <c r="M853" s="3" t="str">
        <f>IF(AND($A853&lt;&gt;"",M$1&lt;&gt;""),SUMIFS(VM,Fecha,$A853,Linea,VLOOKUP(M$1,Data!$AP:$AR,3,FALSE),Cuenta,VLOOKUP(M$1,Data!$AP:$AR,2,FALSE))+SUMIFS(FX,Fecha,$A853,Linea,VLOOKUP(M$1,Data!$AP:$AR,3,FALSE),Cuenta,VLOOKUP(M$1,Data!$AP:$AR,2,FALSE))+M852,"")</f>
        <v/>
      </c>
      <c r="N853" s="3" t="str">
        <f>IF(AND($A853&lt;&gt;"",N$1&lt;&gt;""),SUMIFS(VM,Fecha,$A853,Linea,VLOOKUP(N$1,Data!$AP:$AR,3,FALSE),Cuenta,VLOOKUP(N$1,Data!$AP:$AR,2,FALSE))+SUMIFS(FX,Fecha,$A853,Linea,VLOOKUP(N$1,Data!$AP:$AR,3,FALSE),Cuenta,VLOOKUP(N$1,Data!$AP:$AR,2,FALSE))+N852,"")</f>
        <v/>
      </c>
    </row>
    <row r="854" spans="2:14" x14ac:dyDescent="0.25">
      <c r="B854" s="3" t="str">
        <f>IF(AND($A854&lt;&gt;"",B$1&lt;&gt;""),SUMIFS(VM,Fecha,$A854,Linea,VLOOKUP(B$1,Data!$AP:$AR,3,FALSE),Cuenta,VLOOKUP(B$1,Data!$AP:$AR,2,FALSE))+SUMIFS(FX,Fecha,$A854,Linea,VLOOKUP(B$1,Data!$AP:$AR,3,FALSE),Cuenta,VLOOKUP(B$1,Data!$AP:$AR,2,FALSE))+B853,"")</f>
        <v/>
      </c>
      <c r="C854" s="3" t="str">
        <f>IF(AND($A854&lt;&gt;"",C$1&lt;&gt;""),SUMIFS(VM,Fecha,$A854,Linea,VLOOKUP(C$1,Data!$AP:$AR,3,FALSE),Cuenta,VLOOKUP(C$1,Data!$AP:$AR,2,FALSE))+SUMIFS(FX,Fecha,$A854,Linea,VLOOKUP(C$1,Data!$AP:$AR,3,FALSE),Cuenta,VLOOKUP(C$1,Data!$AP:$AR,2,FALSE))+C853,"")</f>
        <v/>
      </c>
      <c r="D854" s="3" t="str">
        <f>IF(AND($A854&lt;&gt;"",D$1&lt;&gt;""),SUMIFS(VM,Fecha,$A854,Linea,VLOOKUP(D$1,Data!$AP:$AR,3,FALSE),Cuenta,VLOOKUP(D$1,Data!$AP:$AR,2,FALSE))+SUMIFS(FX,Fecha,$A854,Linea,VLOOKUP(D$1,Data!$AP:$AR,3,FALSE),Cuenta,VLOOKUP(D$1,Data!$AP:$AR,2,FALSE))+D853,"")</f>
        <v/>
      </c>
      <c r="E854" s="3" t="str">
        <f>IF(AND($A854&lt;&gt;"",E$1&lt;&gt;""),SUMIFS(VM,Fecha,$A854,Linea,VLOOKUP(E$1,Data!$AP:$AR,3,FALSE),Cuenta,VLOOKUP(E$1,Data!$AP:$AR,2,FALSE))+SUMIFS(FX,Fecha,$A854,Linea,VLOOKUP(E$1,Data!$AP:$AR,3,FALSE),Cuenta,VLOOKUP(E$1,Data!$AP:$AR,2,FALSE))+E853,"")</f>
        <v/>
      </c>
      <c r="F854" s="3" t="str">
        <f>IF(AND($A854&lt;&gt;"",F$1&lt;&gt;""),SUMIFS(VM,Fecha,$A854,Linea,VLOOKUP(F$1,Data!$AP:$AR,3,FALSE),Cuenta,VLOOKUP(F$1,Data!$AP:$AR,2,FALSE))+SUMIFS(FX,Fecha,$A854,Linea,VLOOKUP(F$1,Data!$AP:$AR,3,FALSE),Cuenta,VLOOKUP(F$1,Data!$AP:$AR,2,FALSE))+F853,"")</f>
        <v/>
      </c>
      <c r="G854" s="3" t="str">
        <f>IF(AND($A854&lt;&gt;"",G$1&lt;&gt;""),SUMIFS(VM,Fecha,$A854,Linea,VLOOKUP(G$1,Data!$AP:$AR,3,FALSE),Cuenta,VLOOKUP(G$1,Data!$AP:$AR,2,FALSE))+SUMIFS(FX,Fecha,$A854,Linea,VLOOKUP(G$1,Data!$AP:$AR,3,FALSE),Cuenta,VLOOKUP(G$1,Data!$AP:$AR,2,FALSE))+G853,"")</f>
        <v/>
      </c>
      <c r="H854" s="3" t="str">
        <f>IF(AND($A854&lt;&gt;"",H$1&lt;&gt;""),SUMIFS(VM,Fecha,$A854,Linea,VLOOKUP(H$1,Data!$AP:$AR,3,FALSE),Cuenta,VLOOKUP(H$1,Data!$AP:$AR,2,FALSE))+SUMIFS(FX,Fecha,$A854,Linea,VLOOKUP(H$1,Data!$AP:$AR,3,FALSE),Cuenta,VLOOKUP(H$1,Data!$AP:$AR,2,FALSE))+H853,"")</f>
        <v/>
      </c>
      <c r="I854" s="3" t="str">
        <f>IF(AND($A854&lt;&gt;"",I$1&lt;&gt;""),SUMIFS(VM,Fecha,$A854,Linea,VLOOKUP(I$1,Data!$AP:$AR,3,FALSE),Cuenta,VLOOKUP(I$1,Data!$AP:$AR,2,FALSE))+SUMIFS(FX,Fecha,$A854,Linea,VLOOKUP(I$1,Data!$AP:$AR,3,FALSE),Cuenta,VLOOKUP(I$1,Data!$AP:$AR,2,FALSE))+I853,"")</f>
        <v/>
      </c>
      <c r="J854" s="3" t="str">
        <f>IF(AND($A854&lt;&gt;"",J$1&lt;&gt;""),SUMIFS(VM,Fecha,$A854,Linea,VLOOKUP(J$1,Data!$AP:$AR,3,FALSE),Cuenta,VLOOKUP(J$1,Data!$AP:$AR,2,FALSE))+SUMIFS(FX,Fecha,$A854,Linea,VLOOKUP(J$1,Data!$AP:$AR,3,FALSE),Cuenta,VLOOKUP(J$1,Data!$AP:$AR,2,FALSE))+J853,"")</f>
        <v/>
      </c>
      <c r="K854" s="3" t="str">
        <f>IF(AND($A854&lt;&gt;"",K$1&lt;&gt;""),SUMIFS(VM,Fecha,$A854,Linea,VLOOKUP(K$1,Data!$AP:$AR,3,FALSE),Cuenta,VLOOKUP(K$1,Data!$AP:$AR,2,FALSE))+SUMIFS(FX,Fecha,$A854,Linea,VLOOKUP(K$1,Data!$AP:$AR,3,FALSE),Cuenta,VLOOKUP(K$1,Data!$AP:$AR,2,FALSE))+K853,"")</f>
        <v/>
      </c>
      <c r="L854" s="3" t="str">
        <f>IF(AND($A854&lt;&gt;"",L$1&lt;&gt;""),SUMIFS(VM,Fecha,$A854,Linea,VLOOKUP(L$1,Data!$AP:$AR,3,FALSE),Cuenta,VLOOKUP(L$1,Data!$AP:$AR,2,FALSE))+SUMIFS(FX,Fecha,$A854,Linea,VLOOKUP(L$1,Data!$AP:$AR,3,FALSE),Cuenta,VLOOKUP(L$1,Data!$AP:$AR,2,FALSE))+L853,"")</f>
        <v/>
      </c>
      <c r="M854" s="3" t="str">
        <f>IF(AND($A854&lt;&gt;"",M$1&lt;&gt;""),SUMIFS(VM,Fecha,$A854,Linea,VLOOKUP(M$1,Data!$AP:$AR,3,FALSE),Cuenta,VLOOKUP(M$1,Data!$AP:$AR,2,FALSE))+SUMIFS(FX,Fecha,$A854,Linea,VLOOKUP(M$1,Data!$AP:$AR,3,FALSE),Cuenta,VLOOKUP(M$1,Data!$AP:$AR,2,FALSE))+M853,"")</f>
        <v/>
      </c>
      <c r="N854" s="3" t="str">
        <f>IF(AND($A854&lt;&gt;"",N$1&lt;&gt;""),SUMIFS(VM,Fecha,$A854,Linea,VLOOKUP(N$1,Data!$AP:$AR,3,FALSE),Cuenta,VLOOKUP(N$1,Data!$AP:$AR,2,FALSE))+SUMIFS(FX,Fecha,$A854,Linea,VLOOKUP(N$1,Data!$AP:$AR,3,FALSE),Cuenta,VLOOKUP(N$1,Data!$AP:$AR,2,FALSE))+N853,"")</f>
        <v/>
      </c>
    </row>
    <row r="855" spans="2:14" x14ac:dyDescent="0.25">
      <c r="B855" s="3" t="str">
        <f>IF(AND($A855&lt;&gt;"",B$1&lt;&gt;""),SUMIFS(VM,Fecha,$A855,Linea,VLOOKUP(B$1,Data!$AP:$AR,3,FALSE),Cuenta,VLOOKUP(B$1,Data!$AP:$AR,2,FALSE))+SUMIFS(FX,Fecha,$A855,Linea,VLOOKUP(B$1,Data!$AP:$AR,3,FALSE),Cuenta,VLOOKUP(B$1,Data!$AP:$AR,2,FALSE))+B854,"")</f>
        <v/>
      </c>
      <c r="C855" s="3" t="str">
        <f>IF(AND($A855&lt;&gt;"",C$1&lt;&gt;""),SUMIFS(VM,Fecha,$A855,Linea,VLOOKUP(C$1,Data!$AP:$AR,3,FALSE),Cuenta,VLOOKUP(C$1,Data!$AP:$AR,2,FALSE))+SUMIFS(FX,Fecha,$A855,Linea,VLOOKUP(C$1,Data!$AP:$AR,3,FALSE),Cuenta,VLOOKUP(C$1,Data!$AP:$AR,2,FALSE))+C854,"")</f>
        <v/>
      </c>
      <c r="D855" s="3" t="str">
        <f>IF(AND($A855&lt;&gt;"",D$1&lt;&gt;""),SUMIFS(VM,Fecha,$A855,Linea,VLOOKUP(D$1,Data!$AP:$AR,3,FALSE),Cuenta,VLOOKUP(D$1,Data!$AP:$AR,2,FALSE))+SUMIFS(FX,Fecha,$A855,Linea,VLOOKUP(D$1,Data!$AP:$AR,3,FALSE),Cuenta,VLOOKUP(D$1,Data!$AP:$AR,2,FALSE))+D854,"")</f>
        <v/>
      </c>
      <c r="E855" s="3" t="str">
        <f>IF(AND($A855&lt;&gt;"",E$1&lt;&gt;""),SUMIFS(VM,Fecha,$A855,Linea,VLOOKUP(E$1,Data!$AP:$AR,3,FALSE),Cuenta,VLOOKUP(E$1,Data!$AP:$AR,2,FALSE))+SUMIFS(FX,Fecha,$A855,Linea,VLOOKUP(E$1,Data!$AP:$AR,3,FALSE),Cuenta,VLOOKUP(E$1,Data!$AP:$AR,2,FALSE))+E854,"")</f>
        <v/>
      </c>
      <c r="F855" s="3" t="str">
        <f>IF(AND($A855&lt;&gt;"",F$1&lt;&gt;""),SUMIFS(VM,Fecha,$A855,Linea,VLOOKUP(F$1,Data!$AP:$AR,3,FALSE),Cuenta,VLOOKUP(F$1,Data!$AP:$AR,2,FALSE))+SUMIFS(FX,Fecha,$A855,Linea,VLOOKUP(F$1,Data!$AP:$AR,3,FALSE),Cuenta,VLOOKUP(F$1,Data!$AP:$AR,2,FALSE))+F854,"")</f>
        <v/>
      </c>
      <c r="G855" s="3" t="str">
        <f>IF(AND($A855&lt;&gt;"",G$1&lt;&gt;""),SUMIFS(VM,Fecha,$A855,Linea,VLOOKUP(G$1,Data!$AP:$AR,3,FALSE),Cuenta,VLOOKUP(G$1,Data!$AP:$AR,2,FALSE))+SUMIFS(FX,Fecha,$A855,Linea,VLOOKUP(G$1,Data!$AP:$AR,3,FALSE),Cuenta,VLOOKUP(G$1,Data!$AP:$AR,2,FALSE))+G854,"")</f>
        <v/>
      </c>
      <c r="H855" s="3" t="str">
        <f>IF(AND($A855&lt;&gt;"",H$1&lt;&gt;""),SUMIFS(VM,Fecha,$A855,Linea,VLOOKUP(H$1,Data!$AP:$AR,3,FALSE),Cuenta,VLOOKUP(H$1,Data!$AP:$AR,2,FALSE))+SUMIFS(FX,Fecha,$A855,Linea,VLOOKUP(H$1,Data!$AP:$AR,3,FALSE),Cuenta,VLOOKUP(H$1,Data!$AP:$AR,2,FALSE))+H854,"")</f>
        <v/>
      </c>
      <c r="I855" s="3" t="str">
        <f>IF(AND($A855&lt;&gt;"",I$1&lt;&gt;""),SUMIFS(VM,Fecha,$A855,Linea,VLOOKUP(I$1,Data!$AP:$AR,3,FALSE),Cuenta,VLOOKUP(I$1,Data!$AP:$AR,2,FALSE))+SUMIFS(FX,Fecha,$A855,Linea,VLOOKUP(I$1,Data!$AP:$AR,3,FALSE),Cuenta,VLOOKUP(I$1,Data!$AP:$AR,2,FALSE))+I854,"")</f>
        <v/>
      </c>
      <c r="J855" s="3" t="str">
        <f>IF(AND($A855&lt;&gt;"",J$1&lt;&gt;""),SUMIFS(VM,Fecha,$A855,Linea,VLOOKUP(J$1,Data!$AP:$AR,3,FALSE),Cuenta,VLOOKUP(J$1,Data!$AP:$AR,2,FALSE))+SUMIFS(FX,Fecha,$A855,Linea,VLOOKUP(J$1,Data!$AP:$AR,3,FALSE),Cuenta,VLOOKUP(J$1,Data!$AP:$AR,2,FALSE))+J854,"")</f>
        <v/>
      </c>
      <c r="K855" s="3" t="str">
        <f>IF(AND($A855&lt;&gt;"",K$1&lt;&gt;""),SUMIFS(VM,Fecha,$A855,Linea,VLOOKUP(K$1,Data!$AP:$AR,3,FALSE),Cuenta,VLOOKUP(K$1,Data!$AP:$AR,2,FALSE))+SUMIFS(FX,Fecha,$A855,Linea,VLOOKUP(K$1,Data!$AP:$AR,3,FALSE),Cuenta,VLOOKUP(K$1,Data!$AP:$AR,2,FALSE))+K854,"")</f>
        <v/>
      </c>
      <c r="L855" s="3" t="str">
        <f>IF(AND($A855&lt;&gt;"",L$1&lt;&gt;""),SUMIFS(VM,Fecha,$A855,Linea,VLOOKUP(L$1,Data!$AP:$AR,3,FALSE),Cuenta,VLOOKUP(L$1,Data!$AP:$AR,2,FALSE))+SUMIFS(FX,Fecha,$A855,Linea,VLOOKUP(L$1,Data!$AP:$AR,3,FALSE),Cuenta,VLOOKUP(L$1,Data!$AP:$AR,2,FALSE))+L854,"")</f>
        <v/>
      </c>
      <c r="M855" s="3" t="str">
        <f>IF(AND($A855&lt;&gt;"",M$1&lt;&gt;""),SUMIFS(VM,Fecha,$A855,Linea,VLOOKUP(M$1,Data!$AP:$AR,3,FALSE),Cuenta,VLOOKUP(M$1,Data!$AP:$AR,2,FALSE))+SUMIFS(FX,Fecha,$A855,Linea,VLOOKUP(M$1,Data!$AP:$AR,3,FALSE),Cuenta,VLOOKUP(M$1,Data!$AP:$AR,2,FALSE))+M854,"")</f>
        <v/>
      </c>
      <c r="N855" s="3" t="str">
        <f>IF(AND($A855&lt;&gt;"",N$1&lt;&gt;""),SUMIFS(VM,Fecha,$A855,Linea,VLOOKUP(N$1,Data!$AP:$AR,3,FALSE),Cuenta,VLOOKUP(N$1,Data!$AP:$AR,2,FALSE))+SUMIFS(FX,Fecha,$A855,Linea,VLOOKUP(N$1,Data!$AP:$AR,3,FALSE),Cuenta,VLOOKUP(N$1,Data!$AP:$AR,2,FALSE))+N854,"")</f>
        <v/>
      </c>
    </row>
    <row r="856" spans="2:14" x14ac:dyDescent="0.25">
      <c r="B856" s="3" t="str">
        <f>IF(AND($A856&lt;&gt;"",B$1&lt;&gt;""),SUMIFS(VM,Fecha,$A856,Linea,VLOOKUP(B$1,Data!$AP:$AR,3,FALSE),Cuenta,VLOOKUP(B$1,Data!$AP:$AR,2,FALSE))+SUMIFS(FX,Fecha,$A856,Linea,VLOOKUP(B$1,Data!$AP:$AR,3,FALSE),Cuenta,VLOOKUP(B$1,Data!$AP:$AR,2,FALSE))+B855,"")</f>
        <v/>
      </c>
      <c r="C856" s="3" t="str">
        <f>IF(AND($A856&lt;&gt;"",C$1&lt;&gt;""),SUMIFS(VM,Fecha,$A856,Linea,VLOOKUP(C$1,Data!$AP:$AR,3,FALSE),Cuenta,VLOOKUP(C$1,Data!$AP:$AR,2,FALSE))+SUMIFS(FX,Fecha,$A856,Linea,VLOOKUP(C$1,Data!$AP:$AR,3,FALSE),Cuenta,VLOOKUP(C$1,Data!$AP:$AR,2,FALSE))+C855,"")</f>
        <v/>
      </c>
      <c r="D856" s="3" t="str">
        <f>IF(AND($A856&lt;&gt;"",D$1&lt;&gt;""),SUMIFS(VM,Fecha,$A856,Linea,VLOOKUP(D$1,Data!$AP:$AR,3,FALSE),Cuenta,VLOOKUP(D$1,Data!$AP:$AR,2,FALSE))+SUMIFS(FX,Fecha,$A856,Linea,VLOOKUP(D$1,Data!$AP:$AR,3,FALSE),Cuenta,VLOOKUP(D$1,Data!$AP:$AR,2,FALSE))+D855,"")</f>
        <v/>
      </c>
      <c r="E856" s="3" t="str">
        <f>IF(AND($A856&lt;&gt;"",E$1&lt;&gt;""),SUMIFS(VM,Fecha,$A856,Linea,VLOOKUP(E$1,Data!$AP:$AR,3,FALSE),Cuenta,VLOOKUP(E$1,Data!$AP:$AR,2,FALSE))+SUMIFS(FX,Fecha,$A856,Linea,VLOOKUP(E$1,Data!$AP:$AR,3,FALSE),Cuenta,VLOOKUP(E$1,Data!$AP:$AR,2,FALSE))+E855,"")</f>
        <v/>
      </c>
      <c r="F856" s="3" t="str">
        <f>IF(AND($A856&lt;&gt;"",F$1&lt;&gt;""),SUMIFS(VM,Fecha,$A856,Linea,VLOOKUP(F$1,Data!$AP:$AR,3,FALSE),Cuenta,VLOOKUP(F$1,Data!$AP:$AR,2,FALSE))+SUMIFS(FX,Fecha,$A856,Linea,VLOOKUP(F$1,Data!$AP:$AR,3,FALSE),Cuenta,VLOOKUP(F$1,Data!$AP:$AR,2,FALSE))+F855,"")</f>
        <v/>
      </c>
      <c r="G856" s="3" t="str">
        <f>IF(AND($A856&lt;&gt;"",G$1&lt;&gt;""),SUMIFS(VM,Fecha,$A856,Linea,VLOOKUP(G$1,Data!$AP:$AR,3,FALSE),Cuenta,VLOOKUP(G$1,Data!$AP:$AR,2,FALSE))+SUMIFS(FX,Fecha,$A856,Linea,VLOOKUP(G$1,Data!$AP:$AR,3,FALSE),Cuenta,VLOOKUP(G$1,Data!$AP:$AR,2,FALSE))+G855,"")</f>
        <v/>
      </c>
      <c r="H856" s="3" t="str">
        <f>IF(AND($A856&lt;&gt;"",H$1&lt;&gt;""),SUMIFS(VM,Fecha,$A856,Linea,VLOOKUP(H$1,Data!$AP:$AR,3,FALSE),Cuenta,VLOOKUP(H$1,Data!$AP:$AR,2,FALSE))+SUMIFS(FX,Fecha,$A856,Linea,VLOOKUP(H$1,Data!$AP:$AR,3,FALSE),Cuenta,VLOOKUP(H$1,Data!$AP:$AR,2,FALSE))+H855,"")</f>
        <v/>
      </c>
      <c r="I856" s="3" t="str">
        <f>IF(AND($A856&lt;&gt;"",I$1&lt;&gt;""),SUMIFS(VM,Fecha,$A856,Linea,VLOOKUP(I$1,Data!$AP:$AR,3,FALSE),Cuenta,VLOOKUP(I$1,Data!$AP:$AR,2,FALSE))+SUMIFS(FX,Fecha,$A856,Linea,VLOOKUP(I$1,Data!$AP:$AR,3,FALSE),Cuenta,VLOOKUP(I$1,Data!$AP:$AR,2,FALSE))+I855,"")</f>
        <v/>
      </c>
      <c r="J856" s="3" t="str">
        <f>IF(AND($A856&lt;&gt;"",J$1&lt;&gt;""),SUMIFS(VM,Fecha,$A856,Linea,VLOOKUP(J$1,Data!$AP:$AR,3,FALSE),Cuenta,VLOOKUP(J$1,Data!$AP:$AR,2,FALSE))+SUMIFS(FX,Fecha,$A856,Linea,VLOOKUP(J$1,Data!$AP:$AR,3,FALSE),Cuenta,VLOOKUP(J$1,Data!$AP:$AR,2,FALSE))+J855,"")</f>
        <v/>
      </c>
      <c r="K856" s="3" t="str">
        <f>IF(AND($A856&lt;&gt;"",K$1&lt;&gt;""),SUMIFS(VM,Fecha,$A856,Linea,VLOOKUP(K$1,Data!$AP:$AR,3,FALSE),Cuenta,VLOOKUP(K$1,Data!$AP:$AR,2,FALSE))+SUMIFS(FX,Fecha,$A856,Linea,VLOOKUP(K$1,Data!$AP:$AR,3,FALSE),Cuenta,VLOOKUP(K$1,Data!$AP:$AR,2,FALSE))+K855,"")</f>
        <v/>
      </c>
      <c r="L856" s="3" t="str">
        <f>IF(AND($A856&lt;&gt;"",L$1&lt;&gt;""),SUMIFS(VM,Fecha,$A856,Linea,VLOOKUP(L$1,Data!$AP:$AR,3,FALSE),Cuenta,VLOOKUP(L$1,Data!$AP:$AR,2,FALSE))+SUMIFS(FX,Fecha,$A856,Linea,VLOOKUP(L$1,Data!$AP:$AR,3,FALSE),Cuenta,VLOOKUP(L$1,Data!$AP:$AR,2,FALSE))+L855,"")</f>
        <v/>
      </c>
      <c r="M856" s="3" t="str">
        <f>IF(AND($A856&lt;&gt;"",M$1&lt;&gt;""),SUMIFS(VM,Fecha,$A856,Linea,VLOOKUP(M$1,Data!$AP:$AR,3,FALSE),Cuenta,VLOOKUP(M$1,Data!$AP:$AR,2,FALSE))+SUMIFS(FX,Fecha,$A856,Linea,VLOOKUP(M$1,Data!$AP:$AR,3,FALSE),Cuenta,VLOOKUP(M$1,Data!$AP:$AR,2,FALSE))+M855,"")</f>
        <v/>
      </c>
      <c r="N856" s="3" t="str">
        <f>IF(AND($A856&lt;&gt;"",N$1&lt;&gt;""),SUMIFS(VM,Fecha,$A856,Linea,VLOOKUP(N$1,Data!$AP:$AR,3,FALSE),Cuenta,VLOOKUP(N$1,Data!$AP:$AR,2,FALSE))+SUMIFS(FX,Fecha,$A856,Linea,VLOOKUP(N$1,Data!$AP:$AR,3,FALSE),Cuenta,VLOOKUP(N$1,Data!$AP:$AR,2,FALSE))+N855,"")</f>
        <v/>
      </c>
    </row>
    <row r="857" spans="2:14" x14ac:dyDescent="0.25">
      <c r="B857" s="3" t="str">
        <f>IF(AND($A857&lt;&gt;"",B$1&lt;&gt;""),SUMIFS(VM,Fecha,$A857,Linea,VLOOKUP(B$1,Data!$AP:$AR,3,FALSE),Cuenta,VLOOKUP(B$1,Data!$AP:$AR,2,FALSE))+SUMIFS(FX,Fecha,$A857,Linea,VLOOKUP(B$1,Data!$AP:$AR,3,FALSE),Cuenta,VLOOKUP(B$1,Data!$AP:$AR,2,FALSE))+B856,"")</f>
        <v/>
      </c>
      <c r="C857" s="3" t="str">
        <f>IF(AND($A857&lt;&gt;"",C$1&lt;&gt;""),SUMIFS(VM,Fecha,$A857,Linea,VLOOKUP(C$1,Data!$AP:$AR,3,FALSE),Cuenta,VLOOKUP(C$1,Data!$AP:$AR,2,FALSE))+SUMIFS(FX,Fecha,$A857,Linea,VLOOKUP(C$1,Data!$AP:$AR,3,FALSE),Cuenta,VLOOKUP(C$1,Data!$AP:$AR,2,FALSE))+C856,"")</f>
        <v/>
      </c>
      <c r="D857" s="3" t="str">
        <f>IF(AND($A857&lt;&gt;"",D$1&lt;&gt;""),SUMIFS(VM,Fecha,$A857,Linea,VLOOKUP(D$1,Data!$AP:$AR,3,FALSE),Cuenta,VLOOKUP(D$1,Data!$AP:$AR,2,FALSE))+SUMIFS(FX,Fecha,$A857,Linea,VLOOKUP(D$1,Data!$AP:$AR,3,FALSE),Cuenta,VLOOKUP(D$1,Data!$AP:$AR,2,FALSE))+D856,"")</f>
        <v/>
      </c>
      <c r="E857" s="3" t="str">
        <f>IF(AND($A857&lt;&gt;"",E$1&lt;&gt;""),SUMIFS(VM,Fecha,$A857,Linea,VLOOKUP(E$1,Data!$AP:$AR,3,FALSE),Cuenta,VLOOKUP(E$1,Data!$AP:$AR,2,FALSE))+SUMIFS(FX,Fecha,$A857,Linea,VLOOKUP(E$1,Data!$AP:$AR,3,FALSE),Cuenta,VLOOKUP(E$1,Data!$AP:$AR,2,FALSE))+E856,"")</f>
        <v/>
      </c>
      <c r="F857" s="3" t="str">
        <f>IF(AND($A857&lt;&gt;"",F$1&lt;&gt;""),SUMIFS(VM,Fecha,$A857,Linea,VLOOKUP(F$1,Data!$AP:$AR,3,FALSE),Cuenta,VLOOKUP(F$1,Data!$AP:$AR,2,FALSE))+SUMIFS(FX,Fecha,$A857,Linea,VLOOKUP(F$1,Data!$AP:$AR,3,FALSE),Cuenta,VLOOKUP(F$1,Data!$AP:$AR,2,FALSE))+F856,"")</f>
        <v/>
      </c>
      <c r="G857" s="3" t="str">
        <f>IF(AND($A857&lt;&gt;"",G$1&lt;&gt;""),SUMIFS(VM,Fecha,$A857,Linea,VLOOKUP(G$1,Data!$AP:$AR,3,FALSE),Cuenta,VLOOKUP(G$1,Data!$AP:$AR,2,FALSE))+SUMIFS(FX,Fecha,$A857,Linea,VLOOKUP(G$1,Data!$AP:$AR,3,FALSE),Cuenta,VLOOKUP(G$1,Data!$AP:$AR,2,FALSE))+G856,"")</f>
        <v/>
      </c>
      <c r="H857" s="3" t="str">
        <f>IF(AND($A857&lt;&gt;"",H$1&lt;&gt;""),SUMIFS(VM,Fecha,$A857,Linea,VLOOKUP(H$1,Data!$AP:$AR,3,FALSE),Cuenta,VLOOKUP(H$1,Data!$AP:$AR,2,FALSE))+SUMIFS(FX,Fecha,$A857,Linea,VLOOKUP(H$1,Data!$AP:$AR,3,FALSE),Cuenta,VLOOKUP(H$1,Data!$AP:$AR,2,FALSE))+H856,"")</f>
        <v/>
      </c>
      <c r="I857" s="3" t="str">
        <f>IF(AND($A857&lt;&gt;"",I$1&lt;&gt;""),SUMIFS(VM,Fecha,$A857,Linea,VLOOKUP(I$1,Data!$AP:$AR,3,FALSE),Cuenta,VLOOKUP(I$1,Data!$AP:$AR,2,FALSE))+SUMIFS(FX,Fecha,$A857,Linea,VLOOKUP(I$1,Data!$AP:$AR,3,FALSE),Cuenta,VLOOKUP(I$1,Data!$AP:$AR,2,FALSE))+I856,"")</f>
        <v/>
      </c>
      <c r="J857" s="3" t="str">
        <f>IF(AND($A857&lt;&gt;"",J$1&lt;&gt;""),SUMIFS(VM,Fecha,$A857,Linea,VLOOKUP(J$1,Data!$AP:$AR,3,FALSE),Cuenta,VLOOKUP(J$1,Data!$AP:$AR,2,FALSE))+SUMIFS(FX,Fecha,$A857,Linea,VLOOKUP(J$1,Data!$AP:$AR,3,FALSE),Cuenta,VLOOKUP(J$1,Data!$AP:$AR,2,FALSE))+J856,"")</f>
        <v/>
      </c>
      <c r="K857" s="3" t="str">
        <f>IF(AND($A857&lt;&gt;"",K$1&lt;&gt;""),SUMIFS(VM,Fecha,$A857,Linea,VLOOKUP(K$1,Data!$AP:$AR,3,FALSE),Cuenta,VLOOKUP(K$1,Data!$AP:$AR,2,FALSE))+SUMIFS(FX,Fecha,$A857,Linea,VLOOKUP(K$1,Data!$AP:$AR,3,FALSE),Cuenta,VLOOKUP(K$1,Data!$AP:$AR,2,FALSE))+K856,"")</f>
        <v/>
      </c>
      <c r="L857" s="3" t="str">
        <f>IF(AND($A857&lt;&gt;"",L$1&lt;&gt;""),SUMIFS(VM,Fecha,$A857,Linea,VLOOKUP(L$1,Data!$AP:$AR,3,FALSE),Cuenta,VLOOKUP(L$1,Data!$AP:$AR,2,FALSE))+SUMIFS(FX,Fecha,$A857,Linea,VLOOKUP(L$1,Data!$AP:$AR,3,FALSE),Cuenta,VLOOKUP(L$1,Data!$AP:$AR,2,FALSE))+L856,"")</f>
        <v/>
      </c>
      <c r="M857" s="3" t="str">
        <f>IF(AND($A857&lt;&gt;"",M$1&lt;&gt;""),SUMIFS(VM,Fecha,$A857,Linea,VLOOKUP(M$1,Data!$AP:$AR,3,FALSE),Cuenta,VLOOKUP(M$1,Data!$AP:$AR,2,FALSE))+SUMIFS(FX,Fecha,$A857,Linea,VLOOKUP(M$1,Data!$AP:$AR,3,FALSE),Cuenta,VLOOKUP(M$1,Data!$AP:$AR,2,FALSE))+M856,"")</f>
        <v/>
      </c>
      <c r="N857" s="3" t="str">
        <f>IF(AND($A857&lt;&gt;"",N$1&lt;&gt;""),SUMIFS(VM,Fecha,$A857,Linea,VLOOKUP(N$1,Data!$AP:$AR,3,FALSE),Cuenta,VLOOKUP(N$1,Data!$AP:$AR,2,FALSE))+SUMIFS(FX,Fecha,$A857,Linea,VLOOKUP(N$1,Data!$AP:$AR,3,FALSE),Cuenta,VLOOKUP(N$1,Data!$AP:$AR,2,FALSE))+N856,"")</f>
        <v/>
      </c>
    </row>
    <row r="858" spans="2:14" x14ac:dyDescent="0.25">
      <c r="B858" s="3" t="str">
        <f>IF(AND($A858&lt;&gt;"",B$1&lt;&gt;""),SUMIFS(VM,Fecha,$A858,Linea,VLOOKUP(B$1,Data!$AP:$AR,3,FALSE),Cuenta,VLOOKUP(B$1,Data!$AP:$AR,2,FALSE))+SUMIFS(FX,Fecha,$A858,Linea,VLOOKUP(B$1,Data!$AP:$AR,3,FALSE),Cuenta,VLOOKUP(B$1,Data!$AP:$AR,2,FALSE))+B857,"")</f>
        <v/>
      </c>
      <c r="C858" s="3" t="str">
        <f>IF(AND($A858&lt;&gt;"",C$1&lt;&gt;""),SUMIFS(VM,Fecha,$A858,Linea,VLOOKUP(C$1,Data!$AP:$AR,3,FALSE),Cuenta,VLOOKUP(C$1,Data!$AP:$AR,2,FALSE))+SUMIFS(FX,Fecha,$A858,Linea,VLOOKUP(C$1,Data!$AP:$AR,3,FALSE),Cuenta,VLOOKUP(C$1,Data!$AP:$AR,2,FALSE))+C857,"")</f>
        <v/>
      </c>
      <c r="D858" s="3" t="str">
        <f>IF(AND($A858&lt;&gt;"",D$1&lt;&gt;""),SUMIFS(VM,Fecha,$A858,Linea,VLOOKUP(D$1,Data!$AP:$AR,3,FALSE),Cuenta,VLOOKUP(D$1,Data!$AP:$AR,2,FALSE))+SUMIFS(FX,Fecha,$A858,Linea,VLOOKUP(D$1,Data!$AP:$AR,3,FALSE),Cuenta,VLOOKUP(D$1,Data!$AP:$AR,2,FALSE))+D857,"")</f>
        <v/>
      </c>
      <c r="E858" s="3" t="str">
        <f>IF(AND($A858&lt;&gt;"",E$1&lt;&gt;""),SUMIFS(VM,Fecha,$A858,Linea,VLOOKUP(E$1,Data!$AP:$AR,3,FALSE),Cuenta,VLOOKUP(E$1,Data!$AP:$AR,2,FALSE))+SUMIFS(FX,Fecha,$A858,Linea,VLOOKUP(E$1,Data!$AP:$AR,3,FALSE),Cuenta,VLOOKUP(E$1,Data!$AP:$AR,2,FALSE))+E857,"")</f>
        <v/>
      </c>
      <c r="F858" s="3" t="str">
        <f>IF(AND($A858&lt;&gt;"",F$1&lt;&gt;""),SUMIFS(VM,Fecha,$A858,Linea,VLOOKUP(F$1,Data!$AP:$AR,3,FALSE),Cuenta,VLOOKUP(F$1,Data!$AP:$AR,2,FALSE))+SUMIFS(FX,Fecha,$A858,Linea,VLOOKUP(F$1,Data!$AP:$AR,3,FALSE),Cuenta,VLOOKUP(F$1,Data!$AP:$AR,2,FALSE))+F857,"")</f>
        <v/>
      </c>
      <c r="G858" s="3" t="str">
        <f>IF(AND($A858&lt;&gt;"",G$1&lt;&gt;""),SUMIFS(VM,Fecha,$A858,Linea,VLOOKUP(G$1,Data!$AP:$AR,3,FALSE),Cuenta,VLOOKUP(G$1,Data!$AP:$AR,2,FALSE))+SUMIFS(FX,Fecha,$A858,Linea,VLOOKUP(G$1,Data!$AP:$AR,3,FALSE),Cuenta,VLOOKUP(G$1,Data!$AP:$AR,2,FALSE))+G857,"")</f>
        <v/>
      </c>
      <c r="H858" s="3" t="str">
        <f>IF(AND($A858&lt;&gt;"",H$1&lt;&gt;""),SUMIFS(VM,Fecha,$A858,Linea,VLOOKUP(H$1,Data!$AP:$AR,3,FALSE),Cuenta,VLOOKUP(H$1,Data!$AP:$AR,2,FALSE))+SUMIFS(FX,Fecha,$A858,Linea,VLOOKUP(H$1,Data!$AP:$AR,3,FALSE),Cuenta,VLOOKUP(H$1,Data!$AP:$AR,2,FALSE))+H857,"")</f>
        <v/>
      </c>
      <c r="I858" s="3" t="str">
        <f>IF(AND($A858&lt;&gt;"",I$1&lt;&gt;""),SUMIFS(VM,Fecha,$A858,Linea,VLOOKUP(I$1,Data!$AP:$AR,3,FALSE),Cuenta,VLOOKUP(I$1,Data!$AP:$AR,2,FALSE))+SUMIFS(FX,Fecha,$A858,Linea,VLOOKUP(I$1,Data!$AP:$AR,3,FALSE),Cuenta,VLOOKUP(I$1,Data!$AP:$AR,2,FALSE))+I857,"")</f>
        <v/>
      </c>
      <c r="J858" s="3" t="str">
        <f>IF(AND($A858&lt;&gt;"",J$1&lt;&gt;""),SUMIFS(VM,Fecha,$A858,Linea,VLOOKUP(J$1,Data!$AP:$AR,3,FALSE),Cuenta,VLOOKUP(J$1,Data!$AP:$AR,2,FALSE))+SUMIFS(FX,Fecha,$A858,Linea,VLOOKUP(J$1,Data!$AP:$AR,3,FALSE),Cuenta,VLOOKUP(J$1,Data!$AP:$AR,2,FALSE))+J857,"")</f>
        <v/>
      </c>
      <c r="K858" s="3" t="str">
        <f>IF(AND($A858&lt;&gt;"",K$1&lt;&gt;""),SUMIFS(VM,Fecha,$A858,Linea,VLOOKUP(K$1,Data!$AP:$AR,3,FALSE),Cuenta,VLOOKUP(K$1,Data!$AP:$AR,2,FALSE))+SUMIFS(FX,Fecha,$A858,Linea,VLOOKUP(K$1,Data!$AP:$AR,3,FALSE),Cuenta,VLOOKUP(K$1,Data!$AP:$AR,2,FALSE))+K857,"")</f>
        <v/>
      </c>
      <c r="L858" s="3" t="str">
        <f>IF(AND($A858&lt;&gt;"",L$1&lt;&gt;""),SUMIFS(VM,Fecha,$A858,Linea,VLOOKUP(L$1,Data!$AP:$AR,3,FALSE),Cuenta,VLOOKUP(L$1,Data!$AP:$AR,2,FALSE))+SUMIFS(FX,Fecha,$A858,Linea,VLOOKUP(L$1,Data!$AP:$AR,3,FALSE),Cuenta,VLOOKUP(L$1,Data!$AP:$AR,2,FALSE))+L857,"")</f>
        <v/>
      </c>
      <c r="M858" s="3" t="str">
        <f>IF(AND($A858&lt;&gt;"",M$1&lt;&gt;""),SUMIFS(VM,Fecha,$A858,Linea,VLOOKUP(M$1,Data!$AP:$AR,3,FALSE),Cuenta,VLOOKUP(M$1,Data!$AP:$AR,2,FALSE))+SUMIFS(FX,Fecha,$A858,Linea,VLOOKUP(M$1,Data!$AP:$AR,3,FALSE),Cuenta,VLOOKUP(M$1,Data!$AP:$AR,2,FALSE))+M857,"")</f>
        <v/>
      </c>
      <c r="N858" s="3" t="str">
        <f>IF(AND($A858&lt;&gt;"",N$1&lt;&gt;""),SUMIFS(VM,Fecha,$A858,Linea,VLOOKUP(N$1,Data!$AP:$AR,3,FALSE),Cuenta,VLOOKUP(N$1,Data!$AP:$AR,2,FALSE))+SUMIFS(FX,Fecha,$A858,Linea,VLOOKUP(N$1,Data!$AP:$AR,3,FALSE),Cuenta,VLOOKUP(N$1,Data!$AP:$AR,2,FALSE))+N857,"")</f>
        <v/>
      </c>
    </row>
    <row r="859" spans="2:14" x14ac:dyDescent="0.25">
      <c r="B859" s="3" t="str">
        <f>IF(AND($A859&lt;&gt;"",B$1&lt;&gt;""),SUMIFS(VM,Fecha,$A859,Linea,VLOOKUP(B$1,Data!$AP:$AR,3,FALSE),Cuenta,VLOOKUP(B$1,Data!$AP:$AR,2,FALSE))+SUMIFS(FX,Fecha,$A859,Linea,VLOOKUP(B$1,Data!$AP:$AR,3,FALSE),Cuenta,VLOOKUP(B$1,Data!$AP:$AR,2,FALSE))+B858,"")</f>
        <v/>
      </c>
      <c r="C859" s="3" t="str">
        <f>IF(AND($A859&lt;&gt;"",C$1&lt;&gt;""),SUMIFS(VM,Fecha,$A859,Linea,VLOOKUP(C$1,Data!$AP:$AR,3,FALSE),Cuenta,VLOOKUP(C$1,Data!$AP:$AR,2,FALSE))+SUMIFS(FX,Fecha,$A859,Linea,VLOOKUP(C$1,Data!$AP:$AR,3,FALSE),Cuenta,VLOOKUP(C$1,Data!$AP:$AR,2,FALSE))+C858,"")</f>
        <v/>
      </c>
      <c r="D859" s="3" t="str">
        <f>IF(AND($A859&lt;&gt;"",D$1&lt;&gt;""),SUMIFS(VM,Fecha,$A859,Linea,VLOOKUP(D$1,Data!$AP:$AR,3,FALSE),Cuenta,VLOOKUP(D$1,Data!$AP:$AR,2,FALSE))+SUMIFS(FX,Fecha,$A859,Linea,VLOOKUP(D$1,Data!$AP:$AR,3,FALSE),Cuenta,VLOOKUP(D$1,Data!$AP:$AR,2,FALSE))+D858,"")</f>
        <v/>
      </c>
      <c r="E859" s="3" t="str">
        <f>IF(AND($A859&lt;&gt;"",E$1&lt;&gt;""),SUMIFS(VM,Fecha,$A859,Linea,VLOOKUP(E$1,Data!$AP:$AR,3,FALSE),Cuenta,VLOOKUP(E$1,Data!$AP:$AR,2,FALSE))+SUMIFS(FX,Fecha,$A859,Linea,VLOOKUP(E$1,Data!$AP:$AR,3,FALSE),Cuenta,VLOOKUP(E$1,Data!$AP:$AR,2,FALSE))+E858,"")</f>
        <v/>
      </c>
      <c r="F859" s="3" t="str">
        <f>IF(AND($A859&lt;&gt;"",F$1&lt;&gt;""),SUMIFS(VM,Fecha,$A859,Linea,VLOOKUP(F$1,Data!$AP:$AR,3,FALSE),Cuenta,VLOOKUP(F$1,Data!$AP:$AR,2,FALSE))+SUMIFS(FX,Fecha,$A859,Linea,VLOOKUP(F$1,Data!$AP:$AR,3,FALSE),Cuenta,VLOOKUP(F$1,Data!$AP:$AR,2,FALSE))+F858,"")</f>
        <v/>
      </c>
      <c r="G859" s="3" t="str">
        <f>IF(AND($A859&lt;&gt;"",G$1&lt;&gt;""),SUMIFS(VM,Fecha,$A859,Linea,VLOOKUP(G$1,Data!$AP:$AR,3,FALSE),Cuenta,VLOOKUP(G$1,Data!$AP:$AR,2,FALSE))+SUMIFS(FX,Fecha,$A859,Linea,VLOOKUP(G$1,Data!$AP:$AR,3,FALSE),Cuenta,VLOOKUP(G$1,Data!$AP:$AR,2,FALSE))+G858,"")</f>
        <v/>
      </c>
      <c r="H859" s="3" t="str">
        <f>IF(AND($A859&lt;&gt;"",H$1&lt;&gt;""),SUMIFS(VM,Fecha,$A859,Linea,VLOOKUP(H$1,Data!$AP:$AR,3,FALSE),Cuenta,VLOOKUP(H$1,Data!$AP:$AR,2,FALSE))+SUMIFS(FX,Fecha,$A859,Linea,VLOOKUP(H$1,Data!$AP:$AR,3,FALSE),Cuenta,VLOOKUP(H$1,Data!$AP:$AR,2,FALSE))+H858,"")</f>
        <v/>
      </c>
      <c r="I859" s="3" t="str">
        <f>IF(AND($A859&lt;&gt;"",I$1&lt;&gt;""),SUMIFS(VM,Fecha,$A859,Linea,VLOOKUP(I$1,Data!$AP:$AR,3,FALSE),Cuenta,VLOOKUP(I$1,Data!$AP:$AR,2,FALSE))+SUMIFS(FX,Fecha,$A859,Linea,VLOOKUP(I$1,Data!$AP:$AR,3,FALSE),Cuenta,VLOOKUP(I$1,Data!$AP:$AR,2,FALSE))+I858,"")</f>
        <v/>
      </c>
      <c r="J859" s="3" t="str">
        <f>IF(AND($A859&lt;&gt;"",J$1&lt;&gt;""),SUMIFS(VM,Fecha,$A859,Linea,VLOOKUP(J$1,Data!$AP:$AR,3,FALSE),Cuenta,VLOOKUP(J$1,Data!$AP:$AR,2,FALSE))+SUMIFS(FX,Fecha,$A859,Linea,VLOOKUP(J$1,Data!$AP:$AR,3,FALSE),Cuenta,VLOOKUP(J$1,Data!$AP:$AR,2,FALSE))+J858,"")</f>
        <v/>
      </c>
      <c r="K859" s="3" t="str">
        <f>IF(AND($A859&lt;&gt;"",K$1&lt;&gt;""),SUMIFS(VM,Fecha,$A859,Linea,VLOOKUP(K$1,Data!$AP:$AR,3,FALSE),Cuenta,VLOOKUP(K$1,Data!$AP:$AR,2,FALSE))+SUMIFS(FX,Fecha,$A859,Linea,VLOOKUP(K$1,Data!$AP:$AR,3,FALSE),Cuenta,VLOOKUP(K$1,Data!$AP:$AR,2,FALSE))+K858,"")</f>
        <v/>
      </c>
      <c r="L859" s="3" t="str">
        <f>IF(AND($A859&lt;&gt;"",L$1&lt;&gt;""),SUMIFS(VM,Fecha,$A859,Linea,VLOOKUP(L$1,Data!$AP:$AR,3,FALSE),Cuenta,VLOOKUP(L$1,Data!$AP:$AR,2,FALSE))+SUMIFS(FX,Fecha,$A859,Linea,VLOOKUP(L$1,Data!$AP:$AR,3,FALSE),Cuenta,VLOOKUP(L$1,Data!$AP:$AR,2,FALSE))+L858,"")</f>
        <v/>
      </c>
      <c r="M859" s="3" t="str">
        <f>IF(AND($A859&lt;&gt;"",M$1&lt;&gt;""),SUMIFS(VM,Fecha,$A859,Linea,VLOOKUP(M$1,Data!$AP:$AR,3,FALSE),Cuenta,VLOOKUP(M$1,Data!$AP:$AR,2,FALSE))+SUMIFS(FX,Fecha,$A859,Linea,VLOOKUP(M$1,Data!$AP:$AR,3,FALSE),Cuenta,VLOOKUP(M$1,Data!$AP:$AR,2,FALSE))+M858,"")</f>
        <v/>
      </c>
      <c r="N859" s="3" t="str">
        <f>IF(AND($A859&lt;&gt;"",N$1&lt;&gt;""),SUMIFS(VM,Fecha,$A859,Linea,VLOOKUP(N$1,Data!$AP:$AR,3,FALSE),Cuenta,VLOOKUP(N$1,Data!$AP:$AR,2,FALSE))+SUMIFS(FX,Fecha,$A859,Linea,VLOOKUP(N$1,Data!$AP:$AR,3,FALSE),Cuenta,VLOOKUP(N$1,Data!$AP:$AR,2,FALSE))+N858,"")</f>
        <v/>
      </c>
    </row>
    <row r="860" spans="2:14" x14ac:dyDescent="0.25">
      <c r="B860" s="3" t="str">
        <f>IF(AND($A860&lt;&gt;"",B$1&lt;&gt;""),SUMIFS(VM,Fecha,$A860,Linea,VLOOKUP(B$1,Data!$AP:$AR,3,FALSE),Cuenta,VLOOKUP(B$1,Data!$AP:$AR,2,FALSE))+SUMIFS(FX,Fecha,$A860,Linea,VLOOKUP(B$1,Data!$AP:$AR,3,FALSE),Cuenta,VLOOKUP(B$1,Data!$AP:$AR,2,FALSE))+B859,"")</f>
        <v/>
      </c>
      <c r="C860" s="3" t="str">
        <f>IF(AND($A860&lt;&gt;"",C$1&lt;&gt;""),SUMIFS(VM,Fecha,$A860,Linea,VLOOKUP(C$1,Data!$AP:$AR,3,FALSE),Cuenta,VLOOKUP(C$1,Data!$AP:$AR,2,FALSE))+SUMIFS(FX,Fecha,$A860,Linea,VLOOKUP(C$1,Data!$AP:$AR,3,FALSE),Cuenta,VLOOKUP(C$1,Data!$AP:$AR,2,FALSE))+C859,"")</f>
        <v/>
      </c>
      <c r="D860" s="3" t="str">
        <f>IF(AND($A860&lt;&gt;"",D$1&lt;&gt;""),SUMIFS(VM,Fecha,$A860,Linea,VLOOKUP(D$1,Data!$AP:$AR,3,FALSE),Cuenta,VLOOKUP(D$1,Data!$AP:$AR,2,FALSE))+SUMIFS(FX,Fecha,$A860,Linea,VLOOKUP(D$1,Data!$AP:$AR,3,FALSE),Cuenta,VLOOKUP(D$1,Data!$AP:$AR,2,FALSE))+D859,"")</f>
        <v/>
      </c>
      <c r="E860" s="3" t="str">
        <f>IF(AND($A860&lt;&gt;"",E$1&lt;&gt;""),SUMIFS(VM,Fecha,$A860,Linea,VLOOKUP(E$1,Data!$AP:$AR,3,FALSE),Cuenta,VLOOKUP(E$1,Data!$AP:$AR,2,FALSE))+SUMIFS(FX,Fecha,$A860,Linea,VLOOKUP(E$1,Data!$AP:$AR,3,FALSE),Cuenta,VLOOKUP(E$1,Data!$AP:$AR,2,FALSE))+E859,"")</f>
        <v/>
      </c>
      <c r="F860" s="3" t="str">
        <f>IF(AND($A860&lt;&gt;"",F$1&lt;&gt;""),SUMIFS(VM,Fecha,$A860,Linea,VLOOKUP(F$1,Data!$AP:$AR,3,FALSE),Cuenta,VLOOKUP(F$1,Data!$AP:$AR,2,FALSE))+SUMIFS(FX,Fecha,$A860,Linea,VLOOKUP(F$1,Data!$AP:$AR,3,FALSE),Cuenta,VLOOKUP(F$1,Data!$AP:$AR,2,FALSE))+F859,"")</f>
        <v/>
      </c>
      <c r="G860" s="3" t="str">
        <f>IF(AND($A860&lt;&gt;"",G$1&lt;&gt;""),SUMIFS(VM,Fecha,$A860,Linea,VLOOKUP(G$1,Data!$AP:$AR,3,FALSE),Cuenta,VLOOKUP(G$1,Data!$AP:$AR,2,FALSE))+SUMIFS(FX,Fecha,$A860,Linea,VLOOKUP(G$1,Data!$AP:$AR,3,FALSE),Cuenta,VLOOKUP(G$1,Data!$AP:$AR,2,FALSE))+G859,"")</f>
        <v/>
      </c>
      <c r="H860" s="3" t="str">
        <f>IF(AND($A860&lt;&gt;"",H$1&lt;&gt;""),SUMIFS(VM,Fecha,$A860,Linea,VLOOKUP(H$1,Data!$AP:$AR,3,FALSE),Cuenta,VLOOKUP(H$1,Data!$AP:$AR,2,FALSE))+SUMIFS(FX,Fecha,$A860,Linea,VLOOKUP(H$1,Data!$AP:$AR,3,FALSE),Cuenta,VLOOKUP(H$1,Data!$AP:$AR,2,FALSE))+H859,"")</f>
        <v/>
      </c>
      <c r="I860" s="3" t="str">
        <f>IF(AND($A860&lt;&gt;"",I$1&lt;&gt;""),SUMIFS(VM,Fecha,$A860,Linea,VLOOKUP(I$1,Data!$AP:$AR,3,FALSE),Cuenta,VLOOKUP(I$1,Data!$AP:$AR,2,FALSE))+SUMIFS(FX,Fecha,$A860,Linea,VLOOKUP(I$1,Data!$AP:$AR,3,FALSE),Cuenta,VLOOKUP(I$1,Data!$AP:$AR,2,FALSE))+I859,"")</f>
        <v/>
      </c>
      <c r="J860" s="3" t="str">
        <f>IF(AND($A860&lt;&gt;"",J$1&lt;&gt;""),SUMIFS(VM,Fecha,$A860,Linea,VLOOKUP(J$1,Data!$AP:$AR,3,FALSE),Cuenta,VLOOKUP(J$1,Data!$AP:$AR,2,FALSE))+SUMIFS(FX,Fecha,$A860,Linea,VLOOKUP(J$1,Data!$AP:$AR,3,FALSE),Cuenta,VLOOKUP(J$1,Data!$AP:$AR,2,FALSE))+J859,"")</f>
        <v/>
      </c>
      <c r="K860" s="3" t="str">
        <f>IF(AND($A860&lt;&gt;"",K$1&lt;&gt;""),SUMIFS(VM,Fecha,$A860,Linea,VLOOKUP(K$1,Data!$AP:$AR,3,FALSE),Cuenta,VLOOKUP(K$1,Data!$AP:$AR,2,FALSE))+SUMIFS(FX,Fecha,$A860,Linea,VLOOKUP(K$1,Data!$AP:$AR,3,FALSE),Cuenta,VLOOKUP(K$1,Data!$AP:$AR,2,FALSE))+K859,"")</f>
        <v/>
      </c>
      <c r="L860" s="3" t="str">
        <f>IF(AND($A860&lt;&gt;"",L$1&lt;&gt;""),SUMIFS(VM,Fecha,$A860,Linea,VLOOKUP(L$1,Data!$AP:$AR,3,FALSE),Cuenta,VLOOKUP(L$1,Data!$AP:$AR,2,FALSE))+SUMIFS(FX,Fecha,$A860,Linea,VLOOKUP(L$1,Data!$AP:$AR,3,FALSE),Cuenta,VLOOKUP(L$1,Data!$AP:$AR,2,FALSE))+L859,"")</f>
        <v/>
      </c>
      <c r="M860" s="3" t="str">
        <f>IF(AND($A860&lt;&gt;"",M$1&lt;&gt;""),SUMIFS(VM,Fecha,$A860,Linea,VLOOKUP(M$1,Data!$AP:$AR,3,FALSE),Cuenta,VLOOKUP(M$1,Data!$AP:$AR,2,FALSE))+SUMIFS(FX,Fecha,$A860,Linea,VLOOKUP(M$1,Data!$AP:$AR,3,FALSE),Cuenta,VLOOKUP(M$1,Data!$AP:$AR,2,FALSE))+M859,"")</f>
        <v/>
      </c>
      <c r="N860" s="3" t="str">
        <f>IF(AND($A860&lt;&gt;"",N$1&lt;&gt;""),SUMIFS(VM,Fecha,$A860,Linea,VLOOKUP(N$1,Data!$AP:$AR,3,FALSE),Cuenta,VLOOKUP(N$1,Data!$AP:$AR,2,FALSE))+SUMIFS(FX,Fecha,$A860,Linea,VLOOKUP(N$1,Data!$AP:$AR,3,FALSE),Cuenta,VLOOKUP(N$1,Data!$AP:$AR,2,FALSE))+N859,"")</f>
        <v/>
      </c>
    </row>
    <row r="861" spans="2:14" x14ac:dyDescent="0.25">
      <c r="B861" s="3" t="str">
        <f>IF(AND($A861&lt;&gt;"",B$1&lt;&gt;""),SUMIFS(VM,Fecha,$A861,Linea,VLOOKUP(B$1,Data!$AP:$AR,3,FALSE),Cuenta,VLOOKUP(B$1,Data!$AP:$AR,2,FALSE))+SUMIFS(FX,Fecha,$A861,Linea,VLOOKUP(B$1,Data!$AP:$AR,3,FALSE),Cuenta,VLOOKUP(B$1,Data!$AP:$AR,2,FALSE))+B860,"")</f>
        <v/>
      </c>
      <c r="C861" s="3" t="str">
        <f>IF(AND($A861&lt;&gt;"",C$1&lt;&gt;""),SUMIFS(VM,Fecha,$A861,Linea,VLOOKUP(C$1,Data!$AP:$AR,3,FALSE),Cuenta,VLOOKUP(C$1,Data!$AP:$AR,2,FALSE))+SUMIFS(FX,Fecha,$A861,Linea,VLOOKUP(C$1,Data!$AP:$AR,3,FALSE),Cuenta,VLOOKUP(C$1,Data!$AP:$AR,2,FALSE))+C860,"")</f>
        <v/>
      </c>
      <c r="D861" s="3" t="str">
        <f>IF(AND($A861&lt;&gt;"",D$1&lt;&gt;""),SUMIFS(VM,Fecha,$A861,Linea,VLOOKUP(D$1,Data!$AP:$AR,3,FALSE),Cuenta,VLOOKUP(D$1,Data!$AP:$AR,2,FALSE))+SUMIFS(FX,Fecha,$A861,Linea,VLOOKUP(D$1,Data!$AP:$AR,3,FALSE),Cuenta,VLOOKUP(D$1,Data!$AP:$AR,2,FALSE))+D860,"")</f>
        <v/>
      </c>
      <c r="E861" s="3" t="str">
        <f>IF(AND($A861&lt;&gt;"",E$1&lt;&gt;""),SUMIFS(VM,Fecha,$A861,Linea,VLOOKUP(E$1,Data!$AP:$AR,3,FALSE),Cuenta,VLOOKUP(E$1,Data!$AP:$AR,2,FALSE))+SUMIFS(FX,Fecha,$A861,Linea,VLOOKUP(E$1,Data!$AP:$AR,3,FALSE),Cuenta,VLOOKUP(E$1,Data!$AP:$AR,2,FALSE))+E860,"")</f>
        <v/>
      </c>
      <c r="F861" s="3" t="str">
        <f>IF(AND($A861&lt;&gt;"",F$1&lt;&gt;""),SUMIFS(VM,Fecha,$A861,Linea,VLOOKUP(F$1,Data!$AP:$AR,3,FALSE),Cuenta,VLOOKUP(F$1,Data!$AP:$AR,2,FALSE))+SUMIFS(FX,Fecha,$A861,Linea,VLOOKUP(F$1,Data!$AP:$AR,3,FALSE),Cuenta,VLOOKUP(F$1,Data!$AP:$AR,2,FALSE))+F860,"")</f>
        <v/>
      </c>
      <c r="G861" s="3" t="str">
        <f>IF(AND($A861&lt;&gt;"",G$1&lt;&gt;""),SUMIFS(VM,Fecha,$A861,Linea,VLOOKUP(G$1,Data!$AP:$AR,3,FALSE),Cuenta,VLOOKUP(G$1,Data!$AP:$AR,2,FALSE))+SUMIFS(FX,Fecha,$A861,Linea,VLOOKUP(G$1,Data!$AP:$AR,3,FALSE),Cuenta,VLOOKUP(G$1,Data!$AP:$AR,2,FALSE))+G860,"")</f>
        <v/>
      </c>
      <c r="H861" s="3" t="str">
        <f>IF(AND($A861&lt;&gt;"",H$1&lt;&gt;""),SUMIFS(VM,Fecha,$A861,Linea,VLOOKUP(H$1,Data!$AP:$AR,3,FALSE),Cuenta,VLOOKUP(H$1,Data!$AP:$AR,2,FALSE))+SUMIFS(FX,Fecha,$A861,Linea,VLOOKUP(H$1,Data!$AP:$AR,3,FALSE),Cuenta,VLOOKUP(H$1,Data!$AP:$AR,2,FALSE))+H860,"")</f>
        <v/>
      </c>
      <c r="I861" s="3" t="str">
        <f>IF(AND($A861&lt;&gt;"",I$1&lt;&gt;""),SUMIFS(VM,Fecha,$A861,Linea,VLOOKUP(I$1,Data!$AP:$AR,3,FALSE),Cuenta,VLOOKUP(I$1,Data!$AP:$AR,2,FALSE))+SUMIFS(FX,Fecha,$A861,Linea,VLOOKUP(I$1,Data!$AP:$AR,3,FALSE),Cuenta,VLOOKUP(I$1,Data!$AP:$AR,2,FALSE))+I860,"")</f>
        <v/>
      </c>
      <c r="J861" s="3" t="str">
        <f>IF(AND($A861&lt;&gt;"",J$1&lt;&gt;""),SUMIFS(VM,Fecha,$A861,Linea,VLOOKUP(J$1,Data!$AP:$AR,3,FALSE),Cuenta,VLOOKUP(J$1,Data!$AP:$AR,2,FALSE))+SUMIFS(FX,Fecha,$A861,Linea,VLOOKUP(J$1,Data!$AP:$AR,3,FALSE),Cuenta,VLOOKUP(J$1,Data!$AP:$AR,2,FALSE))+J860,"")</f>
        <v/>
      </c>
      <c r="K861" s="3" t="str">
        <f>IF(AND($A861&lt;&gt;"",K$1&lt;&gt;""),SUMIFS(VM,Fecha,$A861,Linea,VLOOKUP(K$1,Data!$AP:$AR,3,FALSE),Cuenta,VLOOKUP(K$1,Data!$AP:$AR,2,FALSE))+SUMIFS(FX,Fecha,$A861,Linea,VLOOKUP(K$1,Data!$AP:$AR,3,FALSE),Cuenta,VLOOKUP(K$1,Data!$AP:$AR,2,FALSE))+K860,"")</f>
        <v/>
      </c>
      <c r="L861" s="3" t="str">
        <f>IF(AND($A861&lt;&gt;"",L$1&lt;&gt;""),SUMIFS(VM,Fecha,$A861,Linea,VLOOKUP(L$1,Data!$AP:$AR,3,FALSE),Cuenta,VLOOKUP(L$1,Data!$AP:$AR,2,FALSE))+SUMIFS(FX,Fecha,$A861,Linea,VLOOKUP(L$1,Data!$AP:$AR,3,FALSE),Cuenta,VLOOKUP(L$1,Data!$AP:$AR,2,FALSE))+L860,"")</f>
        <v/>
      </c>
      <c r="M861" s="3" t="str">
        <f>IF(AND($A861&lt;&gt;"",M$1&lt;&gt;""),SUMIFS(VM,Fecha,$A861,Linea,VLOOKUP(M$1,Data!$AP:$AR,3,FALSE),Cuenta,VLOOKUP(M$1,Data!$AP:$AR,2,FALSE))+SUMIFS(FX,Fecha,$A861,Linea,VLOOKUP(M$1,Data!$AP:$AR,3,FALSE),Cuenta,VLOOKUP(M$1,Data!$AP:$AR,2,FALSE))+M860,"")</f>
        <v/>
      </c>
      <c r="N861" s="3" t="str">
        <f>IF(AND($A861&lt;&gt;"",N$1&lt;&gt;""),SUMIFS(VM,Fecha,$A861,Linea,VLOOKUP(N$1,Data!$AP:$AR,3,FALSE),Cuenta,VLOOKUP(N$1,Data!$AP:$AR,2,FALSE))+SUMIFS(FX,Fecha,$A861,Linea,VLOOKUP(N$1,Data!$AP:$AR,3,FALSE),Cuenta,VLOOKUP(N$1,Data!$AP:$AR,2,FALSE))+N860,"")</f>
        <v/>
      </c>
    </row>
    <row r="862" spans="2:14" x14ac:dyDescent="0.25">
      <c r="B862" s="3" t="str">
        <f>IF(AND($A862&lt;&gt;"",B$1&lt;&gt;""),SUMIFS(VM,Fecha,$A862,Linea,VLOOKUP(B$1,Data!$AP:$AR,3,FALSE),Cuenta,VLOOKUP(B$1,Data!$AP:$AR,2,FALSE))+SUMIFS(FX,Fecha,$A862,Linea,VLOOKUP(B$1,Data!$AP:$AR,3,FALSE),Cuenta,VLOOKUP(B$1,Data!$AP:$AR,2,FALSE))+B861,"")</f>
        <v/>
      </c>
      <c r="C862" s="3" t="str">
        <f>IF(AND($A862&lt;&gt;"",C$1&lt;&gt;""),SUMIFS(VM,Fecha,$A862,Linea,VLOOKUP(C$1,Data!$AP:$AR,3,FALSE),Cuenta,VLOOKUP(C$1,Data!$AP:$AR,2,FALSE))+SUMIFS(FX,Fecha,$A862,Linea,VLOOKUP(C$1,Data!$AP:$AR,3,FALSE),Cuenta,VLOOKUP(C$1,Data!$AP:$AR,2,FALSE))+C861,"")</f>
        <v/>
      </c>
      <c r="D862" s="3" t="str">
        <f>IF(AND($A862&lt;&gt;"",D$1&lt;&gt;""),SUMIFS(VM,Fecha,$A862,Linea,VLOOKUP(D$1,Data!$AP:$AR,3,FALSE),Cuenta,VLOOKUP(D$1,Data!$AP:$AR,2,FALSE))+SUMIFS(FX,Fecha,$A862,Linea,VLOOKUP(D$1,Data!$AP:$AR,3,FALSE),Cuenta,VLOOKUP(D$1,Data!$AP:$AR,2,FALSE))+D861,"")</f>
        <v/>
      </c>
      <c r="E862" s="3" t="str">
        <f>IF(AND($A862&lt;&gt;"",E$1&lt;&gt;""),SUMIFS(VM,Fecha,$A862,Linea,VLOOKUP(E$1,Data!$AP:$AR,3,FALSE),Cuenta,VLOOKUP(E$1,Data!$AP:$AR,2,FALSE))+SUMIFS(FX,Fecha,$A862,Linea,VLOOKUP(E$1,Data!$AP:$AR,3,FALSE),Cuenta,VLOOKUP(E$1,Data!$AP:$AR,2,FALSE))+E861,"")</f>
        <v/>
      </c>
      <c r="F862" s="3" t="str">
        <f>IF(AND($A862&lt;&gt;"",F$1&lt;&gt;""),SUMIFS(VM,Fecha,$A862,Linea,VLOOKUP(F$1,Data!$AP:$AR,3,FALSE),Cuenta,VLOOKUP(F$1,Data!$AP:$AR,2,FALSE))+SUMIFS(FX,Fecha,$A862,Linea,VLOOKUP(F$1,Data!$AP:$AR,3,FALSE),Cuenta,VLOOKUP(F$1,Data!$AP:$AR,2,FALSE))+F861,"")</f>
        <v/>
      </c>
      <c r="G862" s="3" t="str">
        <f>IF(AND($A862&lt;&gt;"",G$1&lt;&gt;""),SUMIFS(VM,Fecha,$A862,Linea,VLOOKUP(G$1,Data!$AP:$AR,3,FALSE),Cuenta,VLOOKUP(G$1,Data!$AP:$AR,2,FALSE))+SUMIFS(FX,Fecha,$A862,Linea,VLOOKUP(G$1,Data!$AP:$AR,3,FALSE),Cuenta,VLOOKUP(G$1,Data!$AP:$AR,2,FALSE))+G861,"")</f>
        <v/>
      </c>
      <c r="H862" s="3" t="str">
        <f>IF(AND($A862&lt;&gt;"",H$1&lt;&gt;""),SUMIFS(VM,Fecha,$A862,Linea,VLOOKUP(H$1,Data!$AP:$AR,3,FALSE),Cuenta,VLOOKUP(H$1,Data!$AP:$AR,2,FALSE))+SUMIFS(FX,Fecha,$A862,Linea,VLOOKUP(H$1,Data!$AP:$AR,3,FALSE),Cuenta,VLOOKUP(H$1,Data!$AP:$AR,2,FALSE))+H861,"")</f>
        <v/>
      </c>
      <c r="I862" s="3" t="str">
        <f>IF(AND($A862&lt;&gt;"",I$1&lt;&gt;""),SUMIFS(VM,Fecha,$A862,Linea,VLOOKUP(I$1,Data!$AP:$AR,3,FALSE),Cuenta,VLOOKUP(I$1,Data!$AP:$AR,2,FALSE))+SUMIFS(FX,Fecha,$A862,Linea,VLOOKUP(I$1,Data!$AP:$AR,3,FALSE),Cuenta,VLOOKUP(I$1,Data!$AP:$AR,2,FALSE))+I861,"")</f>
        <v/>
      </c>
      <c r="J862" s="3" t="str">
        <f>IF(AND($A862&lt;&gt;"",J$1&lt;&gt;""),SUMIFS(VM,Fecha,$A862,Linea,VLOOKUP(J$1,Data!$AP:$AR,3,FALSE),Cuenta,VLOOKUP(J$1,Data!$AP:$AR,2,FALSE))+SUMIFS(FX,Fecha,$A862,Linea,VLOOKUP(J$1,Data!$AP:$AR,3,FALSE),Cuenta,VLOOKUP(J$1,Data!$AP:$AR,2,FALSE))+J861,"")</f>
        <v/>
      </c>
      <c r="K862" s="3" t="str">
        <f>IF(AND($A862&lt;&gt;"",K$1&lt;&gt;""),SUMIFS(VM,Fecha,$A862,Linea,VLOOKUP(K$1,Data!$AP:$AR,3,FALSE),Cuenta,VLOOKUP(K$1,Data!$AP:$AR,2,FALSE))+SUMIFS(FX,Fecha,$A862,Linea,VLOOKUP(K$1,Data!$AP:$AR,3,FALSE),Cuenta,VLOOKUP(K$1,Data!$AP:$AR,2,FALSE))+K861,"")</f>
        <v/>
      </c>
      <c r="L862" s="3" t="str">
        <f>IF(AND($A862&lt;&gt;"",L$1&lt;&gt;""),SUMIFS(VM,Fecha,$A862,Linea,VLOOKUP(L$1,Data!$AP:$AR,3,FALSE),Cuenta,VLOOKUP(L$1,Data!$AP:$AR,2,FALSE))+SUMIFS(FX,Fecha,$A862,Linea,VLOOKUP(L$1,Data!$AP:$AR,3,FALSE),Cuenta,VLOOKUP(L$1,Data!$AP:$AR,2,FALSE))+L861,"")</f>
        <v/>
      </c>
      <c r="M862" s="3" t="str">
        <f>IF(AND($A862&lt;&gt;"",M$1&lt;&gt;""),SUMIFS(VM,Fecha,$A862,Linea,VLOOKUP(M$1,Data!$AP:$AR,3,FALSE),Cuenta,VLOOKUP(M$1,Data!$AP:$AR,2,FALSE))+SUMIFS(FX,Fecha,$A862,Linea,VLOOKUP(M$1,Data!$AP:$AR,3,FALSE),Cuenta,VLOOKUP(M$1,Data!$AP:$AR,2,FALSE))+M861,"")</f>
        <v/>
      </c>
      <c r="N862" s="3" t="str">
        <f>IF(AND($A862&lt;&gt;"",N$1&lt;&gt;""),SUMIFS(VM,Fecha,$A862,Linea,VLOOKUP(N$1,Data!$AP:$AR,3,FALSE),Cuenta,VLOOKUP(N$1,Data!$AP:$AR,2,FALSE))+SUMIFS(FX,Fecha,$A862,Linea,VLOOKUP(N$1,Data!$AP:$AR,3,FALSE),Cuenta,VLOOKUP(N$1,Data!$AP:$AR,2,FALSE))+N861,"")</f>
        <v/>
      </c>
    </row>
    <row r="863" spans="2:14" x14ac:dyDescent="0.25">
      <c r="B863" s="3" t="str">
        <f>IF(AND($A863&lt;&gt;"",B$1&lt;&gt;""),SUMIFS(VM,Fecha,$A863,Linea,VLOOKUP(B$1,Data!$AP:$AR,3,FALSE),Cuenta,VLOOKUP(B$1,Data!$AP:$AR,2,FALSE))+SUMIFS(FX,Fecha,$A863,Linea,VLOOKUP(B$1,Data!$AP:$AR,3,FALSE),Cuenta,VLOOKUP(B$1,Data!$AP:$AR,2,FALSE))+B862,"")</f>
        <v/>
      </c>
      <c r="C863" s="3" t="str">
        <f>IF(AND($A863&lt;&gt;"",C$1&lt;&gt;""),SUMIFS(VM,Fecha,$A863,Linea,VLOOKUP(C$1,Data!$AP:$AR,3,FALSE),Cuenta,VLOOKUP(C$1,Data!$AP:$AR,2,FALSE))+SUMIFS(FX,Fecha,$A863,Linea,VLOOKUP(C$1,Data!$AP:$AR,3,FALSE),Cuenta,VLOOKUP(C$1,Data!$AP:$AR,2,FALSE))+C862,"")</f>
        <v/>
      </c>
      <c r="D863" s="3" t="str">
        <f>IF(AND($A863&lt;&gt;"",D$1&lt;&gt;""),SUMIFS(VM,Fecha,$A863,Linea,VLOOKUP(D$1,Data!$AP:$AR,3,FALSE),Cuenta,VLOOKUP(D$1,Data!$AP:$AR,2,FALSE))+SUMIFS(FX,Fecha,$A863,Linea,VLOOKUP(D$1,Data!$AP:$AR,3,FALSE),Cuenta,VLOOKUP(D$1,Data!$AP:$AR,2,FALSE))+D862,"")</f>
        <v/>
      </c>
      <c r="E863" s="3" t="str">
        <f>IF(AND($A863&lt;&gt;"",E$1&lt;&gt;""),SUMIFS(VM,Fecha,$A863,Linea,VLOOKUP(E$1,Data!$AP:$AR,3,FALSE),Cuenta,VLOOKUP(E$1,Data!$AP:$AR,2,FALSE))+SUMIFS(FX,Fecha,$A863,Linea,VLOOKUP(E$1,Data!$AP:$AR,3,FALSE),Cuenta,VLOOKUP(E$1,Data!$AP:$AR,2,FALSE))+E862,"")</f>
        <v/>
      </c>
      <c r="F863" s="3" t="str">
        <f>IF(AND($A863&lt;&gt;"",F$1&lt;&gt;""),SUMIFS(VM,Fecha,$A863,Linea,VLOOKUP(F$1,Data!$AP:$AR,3,FALSE),Cuenta,VLOOKUP(F$1,Data!$AP:$AR,2,FALSE))+SUMIFS(FX,Fecha,$A863,Linea,VLOOKUP(F$1,Data!$AP:$AR,3,FALSE),Cuenta,VLOOKUP(F$1,Data!$AP:$AR,2,FALSE))+F862,"")</f>
        <v/>
      </c>
      <c r="G863" s="3" t="str">
        <f>IF(AND($A863&lt;&gt;"",G$1&lt;&gt;""),SUMIFS(VM,Fecha,$A863,Linea,VLOOKUP(G$1,Data!$AP:$AR,3,FALSE),Cuenta,VLOOKUP(G$1,Data!$AP:$AR,2,FALSE))+SUMIFS(FX,Fecha,$A863,Linea,VLOOKUP(G$1,Data!$AP:$AR,3,FALSE),Cuenta,VLOOKUP(G$1,Data!$AP:$AR,2,FALSE))+G862,"")</f>
        <v/>
      </c>
      <c r="H863" s="3" t="str">
        <f>IF(AND($A863&lt;&gt;"",H$1&lt;&gt;""),SUMIFS(VM,Fecha,$A863,Linea,VLOOKUP(H$1,Data!$AP:$AR,3,FALSE),Cuenta,VLOOKUP(H$1,Data!$AP:$AR,2,FALSE))+SUMIFS(FX,Fecha,$A863,Linea,VLOOKUP(H$1,Data!$AP:$AR,3,FALSE),Cuenta,VLOOKUP(H$1,Data!$AP:$AR,2,FALSE))+H862,"")</f>
        <v/>
      </c>
      <c r="I863" s="3" t="str">
        <f>IF(AND($A863&lt;&gt;"",I$1&lt;&gt;""),SUMIFS(VM,Fecha,$A863,Linea,VLOOKUP(I$1,Data!$AP:$AR,3,FALSE),Cuenta,VLOOKUP(I$1,Data!$AP:$AR,2,FALSE))+SUMIFS(FX,Fecha,$A863,Linea,VLOOKUP(I$1,Data!$AP:$AR,3,FALSE),Cuenta,VLOOKUP(I$1,Data!$AP:$AR,2,FALSE))+I862,"")</f>
        <v/>
      </c>
      <c r="J863" s="3" t="str">
        <f>IF(AND($A863&lt;&gt;"",J$1&lt;&gt;""),SUMIFS(VM,Fecha,$A863,Linea,VLOOKUP(J$1,Data!$AP:$AR,3,FALSE),Cuenta,VLOOKUP(J$1,Data!$AP:$AR,2,FALSE))+SUMIFS(FX,Fecha,$A863,Linea,VLOOKUP(J$1,Data!$AP:$AR,3,FALSE),Cuenta,VLOOKUP(J$1,Data!$AP:$AR,2,FALSE))+J862,"")</f>
        <v/>
      </c>
      <c r="K863" s="3" t="str">
        <f>IF(AND($A863&lt;&gt;"",K$1&lt;&gt;""),SUMIFS(VM,Fecha,$A863,Linea,VLOOKUP(K$1,Data!$AP:$AR,3,FALSE),Cuenta,VLOOKUP(K$1,Data!$AP:$AR,2,FALSE))+SUMIFS(FX,Fecha,$A863,Linea,VLOOKUP(K$1,Data!$AP:$AR,3,FALSE),Cuenta,VLOOKUP(K$1,Data!$AP:$AR,2,FALSE))+K862,"")</f>
        <v/>
      </c>
      <c r="L863" s="3" t="str">
        <f>IF(AND($A863&lt;&gt;"",L$1&lt;&gt;""),SUMIFS(VM,Fecha,$A863,Linea,VLOOKUP(L$1,Data!$AP:$AR,3,FALSE),Cuenta,VLOOKUP(L$1,Data!$AP:$AR,2,FALSE))+SUMIFS(FX,Fecha,$A863,Linea,VLOOKUP(L$1,Data!$AP:$AR,3,FALSE),Cuenta,VLOOKUP(L$1,Data!$AP:$AR,2,FALSE))+L862,"")</f>
        <v/>
      </c>
      <c r="M863" s="3" t="str">
        <f>IF(AND($A863&lt;&gt;"",M$1&lt;&gt;""),SUMIFS(VM,Fecha,$A863,Linea,VLOOKUP(M$1,Data!$AP:$AR,3,FALSE),Cuenta,VLOOKUP(M$1,Data!$AP:$AR,2,FALSE))+SUMIFS(FX,Fecha,$A863,Linea,VLOOKUP(M$1,Data!$AP:$AR,3,FALSE),Cuenta,VLOOKUP(M$1,Data!$AP:$AR,2,FALSE))+M862,"")</f>
        <v/>
      </c>
      <c r="N863" s="3" t="str">
        <f>IF(AND($A863&lt;&gt;"",N$1&lt;&gt;""),SUMIFS(VM,Fecha,$A863,Linea,VLOOKUP(N$1,Data!$AP:$AR,3,FALSE),Cuenta,VLOOKUP(N$1,Data!$AP:$AR,2,FALSE))+SUMIFS(FX,Fecha,$A863,Linea,VLOOKUP(N$1,Data!$AP:$AR,3,FALSE),Cuenta,VLOOKUP(N$1,Data!$AP:$AR,2,FALSE))+N862,"")</f>
        <v/>
      </c>
    </row>
    <row r="864" spans="2:14" x14ac:dyDescent="0.25">
      <c r="B864" s="3" t="str">
        <f>IF(AND($A864&lt;&gt;"",B$1&lt;&gt;""),SUMIFS(VM,Fecha,$A864,Linea,VLOOKUP(B$1,Data!$AP:$AR,3,FALSE),Cuenta,VLOOKUP(B$1,Data!$AP:$AR,2,FALSE))+SUMIFS(FX,Fecha,$A864,Linea,VLOOKUP(B$1,Data!$AP:$AR,3,FALSE),Cuenta,VLOOKUP(B$1,Data!$AP:$AR,2,FALSE))+B863,"")</f>
        <v/>
      </c>
      <c r="C864" s="3" t="str">
        <f>IF(AND($A864&lt;&gt;"",C$1&lt;&gt;""),SUMIFS(VM,Fecha,$A864,Linea,VLOOKUP(C$1,Data!$AP:$AR,3,FALSE),Cuenta,VLOOKUP(C$1,Data!$AP:$AR,2,FALSE))+SUMIFS(FX,Fecha,$A864,Linea,VLOOKUP(C$1,Data!$AP:$AR,3,FALSE),Cuenta,VLOOKUP(C$1,Data!$AP:$AR,2,FALSE))+C863,"")</f>
        <v/>
      </c>
      <c r="D864" s="3" t="str">
        <f>IF(AND($A864&lt;&gt;"",D$1&lt;&gt;""),SUMIFS(VM,Fecha,$A864,Linea,VLOOKUP(D$1,Data!$AP:$AR,3,FALSE),Cuenta,VLOOKUP(D$1,Data!$AP:$AR,2,FALSE))+SUMIFS(FX,Fecha,$A864,Linea,VLOOKUP(D$1,Data!$AP:$AR,3,FALSE),Cuenta,VLOOKUP(D$1,Data!$AP:$AR,2,FALSE))+D863,"")</f>
        <v/>
      </c>
      <c r="E864" s="3" t="str">
        <f>IF(AND($A864&lt;&gt;"",E$1&lt;&gt;""),SUMIFS(VM,Fecha,$A864,Linea,VLOOKUP(E$1,Data!$AP:$AR,3,FALSE),Cuenta,VLOOKUP(E$1,Data!$AP:$AR,2,FALSE))+SUMIFS(FX,Fecha,$A864,Linea,VLOOKUP(E$1,Data!$AP:$AR,3,FALSE),Cuenta,VLOOKUP(E$1,Data!$AP:$AR,2,FALSE))+E863,"")</f>
        <v/>
      </c>
      <c r="F864" s="3" t="str">
        <f>IF(AND($A864&lt;&gt;"",F$1&lt;&gt;""),SUMIFS(VM,Fecha,$A864,Linea,VLOOKUP(F$1,Data!$AP:$AR,3,FALSE),Cuenta,VLOOKUP(F$1,Data!$AP:$AR,2,FALSE))+SUMIFS(FX,Fecha,$A864,Linea,VLOOKUP(F$1,Data!$AP:$AR,3,FALSE),Cuenta,VLOOKUP(F$1,Data!$AP:$AR,2,FALSE))+F863,"")</f>
        <v/>
      </c>
      <c r="G864" s="3" t="str">
        <f>IF(AND($A864&lt;&gt;"",G$1&lt;&gt;""),SUMIFS(VM,Fecha,$A864,Linea,VLOOKUP(G$1,Data!$AP:$AR,3,FALSE),Cuenta,VLOOKUP(G$1,Data!$AP:$AR,2,FALSE))+SUMIFS(FX,Fecha,$A864,Linea,VLOOKUP(G$1,Data!$AP:$AR,3,FALSE),Cuenta,VLOOKUP(G$1,Data!$AP:$AR,2,FALSE))+G863,"")</f>
        <v/>
      </c>
      <c r="H864" s="3" t="str">
        <f>IF(AND($A864&lt;&gt;"",H$1&lt;&gt;""),SUMIFS(VM,Fecha,$A864,Linea,VLOOKUP(H$1,Data!$AP:$AR,3,FALSE),Cuenta,VLOOKUP(H$1,Data!$AP:$AR,2,FALSE))+SUMIFS(FX,Fecha,$A864,Linea,VLOOKUP(H$1,Data!$AP:$AR,3,FALSE),Cuenta,VLOOKUP(H$1,Data!$AP:$AR,2,FALSE))+H863,"")</f>
        <v/>
      </c>
      <c r="I864" s="3" t="str">
        <f>IF(AND($A864&lt;&gt;"",I$1&lt;&gt;""),SUMIFS(VM,Fecha,$A864,Linea,VLOOKUP(I$1,Data!$AP:$AR,3,FALSE),Cuenta,VLOOKUP(I$1,Data!$AP:$AR,2,FALSE))+SUMIFS(FX,Fecha,$A864,Linea,VLOOKUP(I$1,Data!$AP:$AR,3,FALSE),Cuenta,VLOOKUP(I$1,Data!$AP:$AR,2,FALSE))+I863,"")</f>
        <v/>
      </c>
      <c r="J864" s="3" t="str">
        <f>IF(AND($A864&lt;&gt;"",J$1&lt;&gt;""),SUMIFS(VM,Fecha,$A864,Linea,VLOOKUP(J$1,Data!$AP:$AR,3,FALSE),Cuenta,VLOOKUP(J$1,Data!$AP:$AR,2,FALSE))+SUMIFS(FX,Fecha,$A864,Linea,VLOOKUP(J$1,Data!$AP:$AR,3,FALSE),Cuenta,VLOOKUP(J$1,Data!$AP:$AR,2,FALSE))+J863,"")</f>
        <v/>
      </c>
      <c r="K864" s="3" t="str">
        <f>IF(AND($A864&lt;&gt;"",K$1&lt;&gt;""),SUMIFS(VM,Fecha,$A864,Linea,VLOOKUP(K$1,Data!$AP:$AR,3,FALSE),Cuenta,VLOOKUP(K$1,Data!$AP:$AR,2,FALSE))+SUMIFS(FX,Fecha,$A864,Linea,VLOOKUP(K$1,Data!$AP:$AR,3,FALSE),Cuenta,VLOOKUP(K$1,Data!$AP:$AR,2,FALSE))+K863,"")</f>
        <v/>
      </c>
      <c r="L864" s="3" t="str">
        <f>IF(AND($A864&lt;&gt;"",L$1&lt;&gt;""),SUMIFS(VM,Fecha,$A864,Linea,VLOOKUP(L$1,Data!$AP:$AR,3,FALSE),Cuenta,VLOOKUP(L$1,Data!$AP:$AR,2,FALSE))+SUMIFS(FX,Fecha,$A864,Linea,VLOOKUP(L$1,Data!$AP:$AR,3,FALSE),Cuenta,VLOOKUP(L$1,Data!$AP:$AR,2,FALSE))+L863,"")</f>
        <v/>
      </c>
      <c r="M864" s="3" t="str">
        <f>IF(AND($A864&lt;&gt;"",M$1&lt;&gt;""),SUMIFS(VM,Fecha,$A864,Linea,VLOOKUP(M$1,Data!$AP:$AR,3,FALSE),Cuenta,VLOOKUP(M$1,Data!$AP:$AR,2,FALSE))+SUMIFS(FX,Fecha,$A864,Linea,VLOOKUP(M$1,Data!$AP:$AR,3,FALSE),Cuenta,VLOOKUP(M$1,Data!$AP:$AR,2,FALSE))+M863,"")</f>
        <v/>
      </c>
      <c r="N864" s="3" t="str">
        <f>IF(AND($A864&lt;&gt;"",N$1&lt;&gt;""),SUMIFS(VM,Fecha,$A864,Linea,VLOOKUP(N$1,Data!$AP:$AR,3,FALSE),Cuenta,VLOOKUP(N$1,Data!$AP:$AR,2,FALSE))+SUMIFS(FX,Fecha,$A864,Linea,VLOOKUP(N$1,Data!$AP:$AR,3,FALSE),Cuenta,VLOOKUP(N$1,Data!$AP:$AR,2,FALSE))+N863,"")</f>
        <v/>
      </c>
    </row>
    <row r="865" spans="2:14" x14ac:dyDescent="0.25">
      <c r="B865" s="3" t="str">
        <f>IF(AND($A865&lt;&gt;"",B$1&lt;&gt;""),SUMIFS(VM,Fecha,$A865,Linea,VLOOKUP(B$1,Data!$AP:$AR,3,FALSE),Cuenta,VLOOKUP(B$1,Data!$AP:$AR,2,FALSE))+SUMIFS(FX,Fecha,$A865,Linea,VLOOKUP(B$1,Data!$AP:$AR,3,FALSE),Cuenta,VLOOKUP(B$1,Data!$AP:$AR,2,FALSE))+B864,"")</f>
        <v/>
      </c>
      <c r="C865" s="3" t="str">
        <f>IF(AND($A865&lt;&gt;"",C$1&lt;&gt;""),SUMIFS(VM,Fecha,$A865,Linea,VLOOKUP(C$1,Data!$AP:$AR,3,FALSE),Cuenta,VLOOKUP(C$1,Data!$AP:$AR,2,FALSE))+SUMIFS(FX,Fecha,$A865,Linea,VLOOKUP(C$1,Data!$AP:$AR,3,FALSE),Cuenta,VLOOKUP(C$1,Data!$AP:$AR,2,FALSE))+C864,"")</f>
        <v/>
      </c>
      <c r="D865" s="3" t="str">
        <f>IF(AND($A865&lt;&gt;"",D$1&lt;&gt;""),SUMIFS(VM,Fecha,$A865,Linea,VLOOKUP(D$1,Data!$AP:$AR,3,FALSE),Cuenta,VLOOKUP(D$1,Data!$AP:$AR,2,FALSE))+SUMIFS(FX,Fecha,$A865,Linea,VLOOKUP(D$1,Data!$AP:$AR,3,FALSE),Cuenta,VLOOKUP(D$1,Data!$AP:$AR,2,FALSE))+D864,"")</f>
        <v/>
      </c>
      <c r="E865" s="3" t="str">
        <f>IF(AND($A865&lt;&gt;"",E$1&lt;&gt;""),SUMIFS(VM,Fecha,$A865,Linea,VLOOKUP(E$1,Data!$AP:$AR,3,FALSE),Cuenta,VLOOKUP(E$1,Data!$AP:$AR,2,FALSE))+SUMIFS(FX,Fecha,$A865,Linea,VLOOKUP(E$1,Data!$AP:$AR,3,FALSE),Cuenta,VLOOKUP(E$1,Data!$AP:$AR,2,FALSE))+E864,"")</f>
        <v/>
      </c>
      <c r="F865" s="3" t="str">
        <f>IF(AND($A865&lt;&gt;"",F$1&lt;&gt;""),SUMIFS(VM,Fecha,$A865,Linea,VLOOKUP(F$1,Data!$AP:$AR,3,FALSE),Cuenta,VLOOKUP(F$1,Data!$AP:$AR,2,FALSE))+SUMIFS(FX,Fecha,$A865,Linea,VLOOKUP(F$1,Data!$AP:$AR,3,FALSE),Cuenta,VLOOKUP(F$1,Data!$AP:$AR,2,FALSE))+F864,"")</f>
        <v/>
      </c>
      <c r="G865" s="3" t="str">
        <f>IF(AND($A865&lt;&gt;"",G$1&lt;&gt;""),SUMIFS(VM,Fecha,$A865,Linea,VLOOKUP(G$1,Data!$AP:$AR,3,FALSE),Cuenta,VLOOKUP(G$1,Data!$AP:$AR,2,FALSE))+SUMIFS(FX,Fecha,$A865,Linea,VLOOKUP(G$1,Data!$AP:$AR,3,FALSE),Cuenta,VLOOKUP(G$1,Data!$AP:$AR,2,FALSE))+G864,"")</f>
        <v/>
      </c>
      <c r="H865" s="3" t="str">
        <f>IF(AND($A865&lt;&gt;"",H$1&lt;&gt;""),SUMIFS(VM,Fecha,$A865,Linea,VLOOKUP(H$1,Data!$AP:$AR,3,FALSE),Cuenta,VLOOKUP(H$1,Data!$AP:$AR,2,FALSE))+SUMIFS(FX,Fecha,$A865,Linea,VLOOKUP(H$1,Data!$AP:$AR,3,FALSE),Cuenta,VLOOKUP(H$1,Data!$AP:$AR,2,FALSE))+H864,"")</f>
        <v/>
      </c>
      <c r="I865" s="3" t="str">
        <f>IF(AND($A865&lt;&gt;"",I$1&lt;&gt;""),SUMIFS(VM,Fecha,$A865,Linea,VLOOKUP(I$1,Data!$AP:$AR,3,FALSE),Cuenta,VLOOKUP(I$1,Data!$AP:$AR,2,FALSE))+SUMIFS(FX,Fecha,$A865,Linea,VLOOKUP(I$1,Data!$AP:$AR,3,FALSE),Cuenta,VLOOKUP(I$1,Data!$AP:$AR,2,FALSE))+I864,"")</f>
        <v/>
      </c>
      <c r="J865" s="3" t="str">
        <f>IF(AND($A865&lt;&gt;"",J$1&lt;&gt;""),SUMIFS(VM,Fecha,$A865,Linea,VLOOKUP(J$1,Data!$AP:$AR,3,FALSE),Cuenta,VLOOKUP(J$1,Data!$AP:$AR,2,FALSE))+SUMIFS(FX,Fecha,$A865,Linea,VLOOKUP(J$1,Data!$AP:$AR,3,FALSE),Cuenta,VLOOKUP(J$1,Data!$AP:$AR,2,FALSE))+J864,"")</f>
        <v/>
      </c>
      <c r="K865" s="3" t="str">
        <f>IF(AND($A865&lt;&gt;"",K$1&lt;&gt;""),SUMIFS(VM,Fecha,$A865,Linea,VLOOKUP(K$1,Data!$AP:$AR,3,FALSE),Cuenta,VLOOKUP(K$1,Data!$AP:$AR,2,FALSE))+SUMIFS(FX,Fecha,$A865,Linea,VLOOKUP(K$1,Data!$AP:$AR,3,FALSE),Cuenta,VLOOKUP(K$1,Data!$AP:$AR,2,FALSE))+K864,"")</f>
        <v/>
      </c>
      <c r="L865" s="3" t="str">
        <f>IF(AND($A865&lt;&gt;"",L$1&lt;&gt;""),SUMIFS(VM,Fecha,$A865,Linea,VLOOKUP(L$1,Data!$AP:$AR,3,FALSE),Cuenta,VLOOKUP(L$1,Data!$AP:$AR,2,FALSE))+SUMIFS(FX,Fecha,$A865,Linea,VLOOKUP(L$1,Data!$AP:$AR,3,FALSE),Cuenta,VLOOKUP(L$1,Data!$AP:$AR,2,FALSE))+L864,"")</f>
        <v/>
      </c>
      <c r="M865" s="3" t="str">
        <f>IF(AND($A865&lt;&gt;"",M$1&lt;&gt;""),SUMIFS(VM,Fecha,$A865,Linea,VLOOKUP(M$1,Data!$AP:$AR,3,FALSE),Cuenta,VLOOKUP(M$1,Data!$AP:$AR,2,FALSE))+SUMIFS(FX,Fecha,$A865,Linea,VLOOKUP(M$1,Data!$AP:$AR,3,FALSE),Cuenta,VLOOKUP(M$1,Data!$AP:$AR,2,FALSE))+M864,"")</f>
        <v/>
      </c>
      <c r="N865" s="3" t="str">
        <f>IF(AND($A865&lt;&gt;"",N$1&lt;&gt;""),SUMIFS(VM,Fecha,$A865,Linea,VLOOKUP(N$1,Data!$AP:$AR,3,FALSE),Cuenta,VLOOKUP(N$1,Data!$AP:$AR,2,FALSE))+SUMIFS(FX,Fecha,$A865,Linea,VLOOKUP(N$1,Data!$AP:$AR,3,FALSE),Cuenta,VLOOKUP(N$1,Data!$AP:$AR,2,FALSE))+N864,"")</f>
        <v/>
      </c>
    </row>
    <row r="866" spans="2:14" x14ac:dyDescent="0.25">
      <c r="B866" s="3" t="str">
        <f>IF(AND($A866&lt;&gt;"",B$1&lt;&gt;""),SUMIFS(VM,Fecha,$A866,Linea,VLOOKUP(B$1,Data!$AP:$AR,3,FALSE),Cuenta,VLOOKUP(B$1,Data!$AP:$AR,2,FALSE))+SUMIFS(FX,Fecha,$A866,Linea,VLOOKUP(B$1,Data!$AP:$AR,3,FALSE),Cuenta,VLOOKUP(B$1,Data!$AP:$AR,2,FALSE))+B865,"")</f>
        <v/>
      </c>
      <c r="C866" s="3" t="str">
        <f>IF(AND($A866&lt;&gt;"",C$1&lt;&gt;""),SUMIFS(VM,Fecha,$A866,Linea,VLOOKUP(C$1,Data!$AP:$AR,3,FALSE),Cuenta,VLOOKUP(C$1,Data!$AP:$AR,2,FALSE))+SUMIFS(FX,Fecha,$A866,Linea,VLOOKUP(C$1,Data!$AP:$AR,3,FALSE),Cuenta,VLOOKUP(C$1,Data!$AP:$AR,2,FALSE))+C865,"")</f>
        <v/>
      </c>
      <c r="D866" s="3" t="str">
        <f>IF(AND($A866&lt;&gt;"",D$1&lt;&gt;""),SUMIFS(VM,Fecha,$A866,Linea,VLOOKUP(D$1,Data!$AP:$AR,3,FALSE),Cuenta,VLOOKUP(D$1,Data!$AP:$AR,2,FALSE))+SUMIFS(FX,Fecha,$A866,Linea,VLOOKUP(D$1,Data!$AP:$AR,3,FALSE),Cuenta,VLOOKUP(D$1,Data!$AP:$AR,2,FALSE))+D865,"")</f>
        <v/>
      </c>
      <c r="E866" s="3" t="str">
        <f>IF(AND($A866&lt;&gt;"",E$1&lt;&gt;""),SUMIFS(VM,Fecha,$A866,Linea,VLOOKUP(E$1,Data!$AP:$AR,3,FALSE),Cuenta,VLOOKUP(E$1,Data!$AP:$AR,2,FALSE))+SUMIFS(FX,Fecha,$A866,Linea,VLOOKUP(E$1,Data!$AP:$AR,3,FALSE),Cuenta,VLOOKUP(E$1,Data!$AP:$AR,2,FALSE))+E865,"")</f>
        <v/>
      </c>
      <c r="F866" s="3" t="str">
        <f>IF(AND($A866&lt;&gt;"",F$1&lt;&gt;""),SUMIFS(VM,Fecha,$A866,Linea,VLOOKUP(F$1,Data!$AP:$AR,3,FALSE),Cuenta,VLOOKUP(F$1,Data!$AP:$AR,2,FALSE))+SUMIFS(FX,Fecha,$A866,Linea,VLOOKUP(F$1,Data!$AP:$AR,3,FALSE),Cuenta,VLOOKUP(F$1,Data!$AP:$AR,2,FALSE))+F865,"")</f>
        <v/>
      </c>
      <c r="G866" s="3" t="str">
        <f>IF(AND($A866&lt;&gt;"",G$1&lt;&gt;""),SUMIFS(VM,Fecha,$A866,Linea,VLOOKUP(G$1,Data!$AP:$AR,3,FALSE),Cuenta,VLOOKUP(G$1,Data!$AP:$AR,2,FALSE))+SUMIFS(FX,Fecha,$A866,Linea,VLOOKUP(G$1,Data!$AP:$AR,3,FALSE),Cuenta,VLOOKUP(G$1,Data!$AP:$AR,2,FALSE))+G865,"")</f>
        <v/>
      </c>
      <c r="H866" s="3" t="str">
        <f>IF(AND($A866&lt;&gt;"",H$1&lt;&gt;""),SUMIFS(VM,Fecha,$A866,Linea,VLOOKUP(H$1,Data!$AP:$AR,3,FALSE),Cuenta,VLOOKUP(H$1,Data!$AP:$AR,2,FALSE))+SUMIFS(FX,Fecha,$A866,Linea,VLOOKUP(H$1,Data!$AP:$AR,3,FALSE),Cuenta,VLOOKUP(H$1,Data!$AP:$AR,2,FALSE))+H865,"")</f>
        <v/>
      </c>
      <c r="I866" s="3" t="str">
        <f>IF(AND($A866&lt;&gt;"",I$1&lt;&gt;""),SUMIFS(VM,Fecha,$A866,Linea,VLOOKUP(I$1,Data!$AP:$AR,3,FALSE),Cuenta,VLOOKUP(I$1,Data!$AP:$AR,2,FALSE))+SUMIFS(FX,Fecha,$A866,Linea,VLOOKUP(I$1,Data!$AP:$AR,3,FALSE),Cuenta,VLOOKUP(I$1,Data!$AP:$AR,2,FALSE))+I865,"")</f>
        <v/>
      </c>
      <c r="J866" s="3" t="str">
        <f>IF(AND($A866&lt;&gt;"",J$1&lt;&gt;""),SUMIFS(VM,Fecha,$A866,Linea,VLOOKUP(J$1,Data!$AP:$AR,3,FALSE),Cuenta,VLOOKUP(J$1,Data!$AP:$AR,2,FALSE))+SUMIFS(FX,Fecha,$A866,Linea,VLOOKUP(J$1,Data!$AP:$AR,3,FALSE),Cuenta,VLOOKUP(J$1,Data!$AP:$AR,2,FALSE))+J865,"")</f>
        <v/>
      </c>
      <c r="K866" s="3" t="str">
        <f>IF(AND($A866&lt;&gt;"",K$1&lt;&gt;""),SUMIFS(VM,Fecha,$A866,Linea,VLOOKUP(K$1,Data!$AP:$AR,3,FALSE),Cuenta,VLOOKUP(K$1,Data!$AP:$AR,2,FALSE))+SUMIFS(FX,Fecha,$A866,Linea,VLOOKUP(K$1,Data!$AP:$AR,3,FALSE),Cuenta,VLOOKUP(K$1,Data!$AP:$AR,2,FALSE))+K865,"")</f>
        <v/>
      </c>
      <c r="L866" s="3" t="str">
        <f>IF(AND($A866&lt;&gt;"",L$1&lt;&gt;""),SUMIFS(VM,Fecha,$A866,Linea,VLOOKUP(L$1,Data!$AP:$AR,3,FALSE),Cuenta,VLOOKUP(L$1,Data!$AP:$AR,2,FALSE))+SUMIFS(FX,Fecha,$A866,Linea,VLOOKUP(L$1,Data!$AP:$AR,3,FALSE),Cuenta,VLOOKUP(L$1,Data!$AP:$AR,2,FALSE))+L865,"")</f>
        <v/>
      </c>
      <c r="M866" s="3" t="str">
        <f>IF(AND($A866&lt;&gt;"",M$1&lt;&gt;""),SUMIFS(VM,Fecha,$A866,Linea,VLOOKUP(M$1,Data!$AP:$AR,3,FALSE),Cuenta,VLOOKUP(M$1,Data!$AP:$AR,2,FALSE))+SUMIFS(FX,Fecha,$A866,Linea,VLOOKUP(M$1,Data!$AP:$AR,3,FALSE),Cuenta,VLOOKUP(M$1,Data!$AP:$AR,2,FALSE))+M865,"")</f>
        <v/>
      </c>
      <c r="N866" s="3" t="str">
        <f>IF(AND($A866&lt;&gt;"",N$1&lt;&gt;""),SUMIFS(VM,Fecha,$A866,Linea,VLOOKUP(N$1,Data!$AP:$AR,3,FALSE),Cuenta,VLOOKUP(N$1,Data!$AP:$AR,2,FALSE))+SUMIFS(FX,Fecha,$A866,Linea,VLOOKUP(N$1,Data!$AP:$AR,3,FALSE),Cuenta,VLOOKUP(N$1,Data!$AP:$AR,2,FALSE))+N865,"")</f>
        <v/>
      </c>
    </row>
    <row r="867" spans="2:14" x14ac:dyDescent="0.25">
      <c r="B867" s="3" t="str">
        <f>IF(AND($A867&lt;&gt;"",B$1&lt;&gt;""),SUMIFS(VM,Fecha,$A867,Linea,VLOOKUP(B$1,Data!$AP:$AR,3,FALSE),Cuenta,VLOOKUP(B$1,Data!$AP:$AR,2,FALSE))+SUMIFS(FX,Fecha,$A867,Linea,VLOOKUP(B$1,Data!$AP:$AR,3,FALSE),Cuenta,VLOOKUP(B$1,Data!$AP:$AR,2,FALSE))+B866,"")</f>
        <v/>
      </c>
      <c r="C867" s="3" t="str">
        <f>IF(AND($A867&lt;&gt;"",C$1&lt;&gt;""),SUMIFS(VM,Fecha,$A867,Linea,VLOOKUP(C$1,Data!$AP:$AR,3,FALSE),Cuenta,VLOOKUP(C$1,Data!$AP:$AR,2,FALSE))+SUMIFS(FX,Fecha,$A867,Linea,VLOOKUP(C$1,Data!$AP:$AR,3,FALSE),Cuenta,VLOOKUP(C$1,Data!$AP:$AR,2,FALSE))+C866,"")</f>
        <v/>
      </c>
      <c r="D867" s="3" t="str">
        <f>IF(AND($A867&lt;&gt;"",D$1&lt;&gt;""),SUMIFS(VM,Fecha,$A867,Linea,VLOOKUP(D$1,Data!$AP:$AR,3,FALSE),Cuenta,VLOOKUP(D$1,Data!$AP:$AR,2,FALSE))+SUMIFS(FX,Fecha,$A867,Linea,VLOOKUP(D$1,Data!$AP:$AR,3,FALSE),Cuenta,VLOOKUP(D$1,Data!$AP:$AR,2,FALSE))+D866,"")</f>
        <v/>
      </c>
      <c r="E867" s="3" t="str">
        <f>IF(AND($A867&lt;&gt;"",E$1&lt;&gt;""),SUMIFS(VM,Fecha,$A867,Linea,VLOOKUP(E$1,Data!$AP:$AR,3,FALSE),Cuenta,VLOOKUP(E$1,Data!$AP:$AR,2,FALSE))+SUMIFS(FX,Fecha,$A867,Linea,VLOOKUP(E$1,Data!$AP:$AR,3,FALSE),Cuenta,VLOOKUP(E$1,Data!$AP:$AR,2,FALSE))+E866,"")</f>
        <v/>
      </c>
      <c r="F867" s="3" t="str">
        <f>IF(AND($A867&lt;&gt;"",F$1&lt;&gt;""),SUMIFS(VM,Fecha,$A867,Linea,VLOOKUP(F$1,Data!$AP:$AR,3,FALSE),Cuenta,VLOOKUP(F$1,Data!$AP:$AR,2,FALSE))+SUMIFS(FX,Fecha,$A867,Linea,VLOOKUP(F$1,Data!$AP:$AR,3,FALSE),Cuenta,VLOOKUP(F$1,Data!$AP:$AR,2,FALSE))+F866,"")</f>
        <v/>
      </c>
      <c r="G867" s="3" t="str">
        <f>IF(AND($A867&lt;&gt;"",G$1&lt;&gt;""),SUMIFS(VM,Fecha,$A867,Linea,VLOOKUP(G$1,Data!$AP:$AR,3,FALSE),Cuenta,VLOOKUP(G$1,Data!$AP:$AR,2,FALSE))+SUMIFS(FX,Fecha,$A867,Linea,VLOOKUP(G$1,Data!$AP:$AR,3,FALSE),Cuenta,VLOOKUP(G$1,Data!$AP:$AR,2,FALSE))+G866,"")</f>
        <v/>
      </c>
      <c r="H867" s="3" t="str">
        <f>IF(AND($A867&lt;&gt;"",H$1&lt;&gt;""),SUMIFS(VM,Fecha,$A867,Linea,VLOOKUP(H$1,Data!$AP:$AR,3,FALSE),Cuenta,VLOOKUP(H$1,Data!$AP:$AR,2,FALSE))+SUMIFS(FX,Fecha,$A867,Linea,VLOOKUP(H$1,Data!$AP:$AR,3,FALSE),Cuenta,VLOOKUP(H$1,Data!$AP:$AR,2,FALSE))+H866,"")</f>
        <v/>
      </c>
      <c r="I867" s="3" t="str">
        <f>IF(AND($A867&lt;&gt;"",I$1&lt;&gt;""),SUMIFS(VM,Fecha,$A867,Linea,VLOOKUP(I$1,Data!$AP:$AR,3,FALSE),Cuenta,VLOOKUP(I$1,Data!$AP:$AR,2,FALSE))+SUMIFS(FX,Fecha,$A867,Linea,VLOOKUP(I$1,Data!$AP:$AR,3,FALSE),Cuenta,VLOOKUP(I$1,Data!$AP:$AR,2,FALSE))+I866,"")</f>
        <v/>
      </c>
      <c r="J867" s="3" t="str">
        <f>IF(AND($A867&lt;&gt;"",J$1&lt;&gt;""),SUMIFS(VM,Fecha,$A867,Linea,VLOOKUP(J$1,Data!$AP:$AR,3,FALSE),Cuenta,VLOOKUP(J$1,Data!$AP:$AR,2,FALSE))+SUMIFS(FX,Fecha,$A867,Linea,VLOOKUP(J$1,Data!$AP:$AR,3,FALSE),Cuenta,VLOOKUP(J$1,Data!$AP:$AR,2,FALSE))+J866,"")</f>
        <v/>
      </c>
      <c r="K867" s="3" t="str">
        <f>IF(AND($A867&lt;&gt;"",K$1&lt;&gt;""),SUMIFS(VM,Fecha,$A867,Linea,VLOOKUP(K$1,Data!$AP:$AR,3,FALSE),Cuenta,VLOOKUP(K$1,Data!$AP:$AR,2,FALSE))+SUMIFS(FX,Fecha,$A867,Linea,VLOOKUP(K$1,Data!$AP:$AR,3,FALSE),Cuenta,VLOOKUP(K$1,Data!$AP:$AR,2,FALSE))+K866,"")</f>
        <v/>
      </c>
      <c r="L867" s="3" t="str">
        <f>IF(AND($A867&lt;&gt;"",L$1&lt;&gt;""),SUMIFS(VM,Fecha,$A867,Linea,VLOOKUP(L$1,Data!$AP:$AR,3,FALSE),Cuenta,VLOOKUP(L$1,Data!$AP:$AR,2,FALSE))+SUMIFS(FX,Fecha,$A867,Linea,VLOOKUP(L$1,Data!$AP:$AR,3,FALSE),Cuenta,VLOOKUP(L$1,Data!$AP:$AR,2,FALSE))+L866,"")</f>
        <v/>
      </c>
      <c r="M867" s="3" t="str">
        <f>IF(AND($A867&lt;&gt;"",M$1&lt;&gt;""),SUMIFS(VM,Fecha,$A867,Linea,VLOOKUP(M$1,Data!$AP:$AR,3,FALSE),Cuenta,VLOOKUP(M$1,Data!$AP:$AR,2,FALSE))+SUMIFS(FX,Fecha,$A867,Linea,VLOOKUP(M$1,Data!$AP:$AR,3,FALSE),Cuenta,VLOOKUP(M$1,Data!$AP:$AR,2,FALSE))+M866,"")</f>
        <v/>
      </c>
      <c r="N867" s="3" t="str">
        <f>IF(AND($A867&lt;&gt;"",N$1&lt;&gt;""),SUMIFS(VM,Fecha,$A867,Linea,VLOOKUP(N$1,Data!$AP:$AR,3,FALSE),Cuenta,VLOOKUP(N$1,Data!$AP:$AR,2,FALSE))+SUMIFS(FX,Fecha,$A867,Linea,VLOOKUP(N$1,Data!$AP:$AR,3,FALSE),Cuenta,VLOOKUP(N$1,Data!$AP:$AR,2,FALSE))+N866,"")</f>
        <v/>
      </c>
    </row>
    <row r="868" spans="2:14" x14ac:dyDescent="0.25">
      <c r="B868" s="3" t="str">
        <f>IF(AND($A868&lt;&gt;"",B$1&lt;&gt;""),SUMIFS(VM,Fecha,$A868,Linea,VLOOKUP(B$1,Data!$AP:$AR,3,FALSE),Cuenta,VLOOKUP(B$1,Data!$AP:$AR,2,FALSE))+SUMIFS(FX,Fecha,$A868,Linea,VLOOKUP(B$1,Data!$AP:$AR,3,FALSE),Cuenta,VLOOKUP(B$1,Data!$AP:$AR,2,FALSE))+B867,"")</f>
        <v/>
      </c>
      <c r="C868" s="3" t="str">
        <f>IF(AND($A868&lt;&gt;"",C$1&lt;&gt;""),SUMIFS(VM,Fecha,$A868,Linea,VLOOKUP(C$1,Data!$AP:$AR,3,FALSE),Cuenta,VLOOKUP(C$1,Data!$AP:$AR,2,FALSE))+SUMIFS(FX,Fecha,$A868,Linea,VLOOKUP(C$1,Data!$AP:$AR,3,FALSE),Cuenta,VLOOKUP(C$1,Data!$AP:$AR,2,FALSE))+C867,"")</f>
        <v/>
      </c>
      <c r="D868" s="3" t="str">
        <f>IF(AND($A868&lt;&gt;"",D$1&lt;&gt;""),SUMIFS(VM,Fecha,$A868,Linea,VLOOKUP(D$1,Data!$AP:$AR,3,FALSE),Cuenta,VLOOKUP(D$1,Data!$AP:$AR,2,FALSE))+SUMIFS(FX,Fecha,$A868,Linea,VLOOKUP(D$1,Data!$AP:$AR,3,FALSE),Cuenta,VLOOKUP(D$1,Data!$AP:$AR,2,FALSE))+D867,"")</f>
        <v/>
      </c>
      <c r="E868" s="3" t="str">
        <f>IF(AND($A868&lt;&gt;"",E$1&lt;&gt;""),SUMIFS(VM,Fecha,$A868,Linea,VLOOKUP(E$1,Data!$AP:$AR,3,FALSE),Cuenta,VLOOKUP(E$1,Data!$AP:$AR,2,FALSE))+SUMIFS(FX,Fecha,$A868,Linea,VLOOKUP(E$1,Data!$AP:$AR,3,FALSE),Cuenta,VLOOKUP(E$1,Data!$AP:$AR,2,FALSE))+E867,"")</f>
        <v/>
      </c>
      <c r="F868" s="3" t="str">
        <f>IF(AND($A868&lt;&gt;"",F$1&lt;&gt;""),SUMIFS(VM,Fecha,$A868,Linea,VLOOKUP(F$1,Data!$AP:$AR,3,FALSE),Cuenta,VLOOKUP(F$1,Data!$AP:$AR,2,FALSE))+SUMIFS(FX,Fecha,$A868,Linea,VLOOKUP(F$1,Data!$AP:$AR,3,FALSE),Cuenta,VLOOKUP(F$1,Data!$AP:$AR,2,FALSE))+F867,"")</f>
        <v/>
      </c>
      <c r="G868" s="3" t="str">
        <f>IF(AND($A868&lt;&gt;"",G$1&lt;&gt;""),SUMIFS(VM,Fecha,$A868,Linea,VLOOKUP(G$1,Data!$AP:$AR,3,FALSE),Cuenta,VLOOKUP(G$1,Data!$AP:$AR,2,FALSE))+SUMIFS(FX,Fecha,$A868,Linea,VLOOKUP(G$1,Data!$AP:$AR,3,FALSE),Cuenta,VLOOKUP(G$1,Data!$AP:$AR,2,FALSE))+G867,"")</f>
        <v/>
      </c>
      <c r="H868" s="3" t="str">
        <f>IF(AND($A868&lt;&gt;"",H$1&lt;&gt;""),SUMIFS(VM,Fecha,$A868,Linea,VLOOKUP(H$1,Data!$AP:$AR,3,FALSE),Cuenta,VLOOKUP(H$1,Data!$AP:$AR,2,FALSE))+SUMIFS(FX,Fecha,$A868,Linea,VLOOKUP(H$1,Data!$AP:$AR,3,FALSE),Cuenta,VLOOKUP(H$1,Data!$AP:$AR,2,FALSE))+H867,"")</f>
        <v/>
      </c>
      <c r="I868" s="3" t="str">
        <f>IF(AND($A868&lt;&gt;"",I$1&lt;&gt;""),SUMIFS(VM,Fecha,$A868,Linea,VLOOKUP(I$1,Data!$AP:$AR,3,FALSE),Cuenta,VLOOKUP(I$1,Data!$AP:$AR,2,FALSE))+SUMIFS(FX,Fecha,$A868,Linea,VLOOKUP(I$1,Data!$AP:$AR,3,FALSE),Cuenta,VLOOKUP(I$1,Data!$AP:$AR,2,FALSE))+I867,"")</f>
        <v/>
      </c>
      <c r="J868" s="3" t="str">
        <f>IF(AND($A868&lt;&gt;"",J$1&lt;&gt;""),SUMIFS(VM,Fecha,$A868,Linea,VLOOKUP(J$1,Data!$AP:$AR,3,FALSE),Cuenta,VLOOKUP(J$1,Data!$AP:$AR,2,FALSE))+SUMIFS(FX,Fecha,$A868,Linea,VLOOKUP(J$1,Data!$AP:$AR,3,FALSE),Cuenta,VLOOKUP(J$1,Data!$AP:$AR,2,FALSE))+J867,"")</f>
        <v/>
      </c>
      <c r="K868" s="3" t="str">
        <f>IF(AND($A868&lt;&gt;"",K$1&lt;&gt;""),SUMIFS(VM,Fecha,$A868,Linea,VLOOKUP(K$1,Data!$AP:$AR,3,FALSE),Cuenta,VLOOKUP(K$1,Data!$AP:$AR,2,FALSE))+SUMIFS(FX,Fecha,$A868,Linea,VLOOKUP(K$1,Data!$AP:$AR,3,FALSE),Cuenta,VLOOKUP(K$1,Data!$AP:$AR,2,FALSE))+K867,"")</f>
        <v/>
      </c>
      <c r="L868" s="3" t="str">
        <f>IF(AND($A868&lt;&gt;"",L$1&lt;&gt;""),SUMIFS(VM,Fecha,$A868,Linea,VLOOKUP(L$1,Data!$AP:$AR,3,FALSE),Cuenta,VLOOKUP(L$1,Data!$AP:$AR,2,FALSE))+SUMIFS(FX,Fecha,$A868,Linea,VLOOKUP(L$1,Data!$AP:$AR,3,FALSE),Cuenta,VLOOKUP(L$1,Data!$AP:$AR,2,FALSE))+L867,"")</f>
        <v/>
      </c>
      <c r="M868" s="3" t="str">
        <f>IF(AND($A868&lt;&gt;"",M$1&lt;&gt;""),SUMIFS(VM,Fecha,$A868,Linea,VLOOKUP(M$1,Data!$AP:$AR,3,FALSE),Cuenta,VLOOKUP(M$1,Data!$AP:$AR,2,FALSE))+SUMIFS(FX,Fecha,$A868,Linea,VLOOKUP(M$1,Data!$AP:$AR,3,FALSE),Cuenta,VLOOKUP(M$1,Data!$AP:$AR,2,FALSE))+M867,"")</f>
        <v/>
      </c>
      <c r="N868" s="3" t="str">
        <f>IF(AND($A868&lt;&gt;"",N$1&lt;&gt;""),SUMIFS(VM,Fecha,$A868,Linea,VLOOKUP(N$1,Data!$AP:$AR,3,FALSE),Cuenta,VLOOKUP(N$1,Data!$AP:$AR,2,FALSE))+SUMIFS(FX,Fecha,$A868,Linea,VLOOKUP(N$1,Data!$AP:$AR,3,FALSE),Cuenta,VLOOKUP(N$1,Data!$AP:$AR,2,FALSE))+N867,"")</f>
        <v/>
      </c>
    </row>
    <row r="869" spans="2:14" x14ac:dyDescent="0.25">
      <c r="B869" s="3" t="str">
        <f>IF(AND($A869&lt;&gt;"",B$1&lt;&gt;""),SUMIFS(VM,Fecha,$A869,Linea,VLOOKUP(B$1,Data!$AP:$AR,3,FALSE),Cuenta,VLOOKUP(B$1,Data!$AP:$AR,2,FALSE))+SUMIFS(FX,Fecha,$A869,Linea,VLOOKUP(B$1,Data!$AP:$AR,3,FALSE),Cuenta,VLOOKUP(B$1,Data!$AP:$AR,2,FALSE))+B868,"")</f>
        <v/>
      </c>
      <c r="C869" s="3" t="str">
        <f>IF(AND($A869&lt;&gt;"",C$1&lt;&gt;""),SUMIFS(VM,Fecha,$A869,Linea,VLOOKUP(C$1,Data!$AP:$AR,3,FALSE),Cuenta,VLOOKUP(C$1,Data!$AP:$AR,2,FALSE))+SUMIFS(FX,Fecha,$A869,Linea,VLOOKUP(C$1,Data!$AP:$AR,3,FALSE),Cuenta,VLOOKUP(C$1,Data!$AP:$AR,2,FALSE))+C868,"")</f>
        <v/>
      </c>
      <c r="D869" s="3" t="str">
        <f>IF(AND($A869&lt;&gt;"",D$1&lt;&gt;""),SUMIFS(VM,Fecha,$A869,Linea,VLOOKUP(D$1,Data!$AP:$AR,3,FALSE),Cuenta,VLOOKUP(D$1,Data!$AP:$AR,2,FALSE))+SUMIFS(FX,Fecha,$A869,Linea,VLOOKUP(D$1,Data!$AP:$AR,3,FALSE),Cuenta,VLOOKUP(D$1,Data!$AP:$AR,2,FALSE))+D868,"")</f>
        <v/>
      </c>
      <c r="E869" s="3" t="str">
        <f>IF(AND($A869&lt;&gt;"",E$1&lt;&gt;""),SUMIFS(VM,Fecha,$A869,Linea,VLOOKUP(E$1,Data!$AP:$AR,3,FALSE),Cuenta,VLOOKUP(E$1,Data!$AP:$AR,2,FALSE))+SUMIFS(FX,Fecha,$A869,Linea,VLOOKUP(E$1,Data!$AP:$AR,3,FALSE),Cuenta,VLOOKUP(E$1,Data!$AP:$AR,2,FALSE))+E868,"")</f>
        <v/>
      </c>
      <c r="F869" s="3" t="str">
        <f>IF(AND($A869&lt;&gt;"",F$1&lt;&gt;""),SUMIFS(VM,Fecha,$A869,Linea,VLOOKUP(F$1,Data!$AP:$AR,3,FALSE),Cuenta,VLOOKUP(F$1,Data!$AP:$AR,2,FALSE))+SUMIFS(FX,Fecha,$A869,Linea,VLOOKUP(F$1,Data!$AP:$AR,3,FALSE),Cuenta,VLOOKUP(F$1,Data!$AP:$AR,2,FALSE))+F868,"")</f>
        <v/>
      </c>
      <c r="G869" s="3" t="str">
        <f>IF(AND($A869&lt;&gt;"",G$1&lt;&gt;""),SUMIFS(VM,Fecha,$A869,Linea,VLOOKUP(G$1,Data!$AP:$AR,3,FALSE),Cuenta,VLOOKUP(G$1,Data!$AP:$AR,2,FALSE))+SUMIFS(FX,Fecha,$A869,Linea,VLOOKUP(G$1,Data!$AP:$AR,3,FALSE),Cuenta,VLOOKUP(G$1,Data!$AP:$AR,2,FALSE))+G868,"")</f>
        <v/>
      </c>
      <c r="H869" s="3" t="str">
        <f>IF(AND($A869&lt;&gt;"",H$1&lt;&gt;""),SUMIFS(VM,Fecha,$A869,Linea,VLOOKUP(H$1,Data!$AP:$AR,3,FALSE),Cuenta,VLOOKUP(H$1,Data!$AP:$AR,2,FALSE))+SUMIFS(FX,Fecha,$A869,Linea,VLOOKUP(H$1,Data!$AP:$AR,3,FALSE),Cuenta,VLOOKUP(H$1,Data!$AP:$AR,2,FALSE))+H868,"")</f>
        <v/>
      </c>
      <c r="I869" s="3" t="str">
        <f>IF(AND($A869&lt;&gt;"",I$1&lt;&gt;""),SUMIFS(VM,Fecha,$A869,Linea,VLOOKUP(I$1,Data!$AP:$AR,3,FALSE),Cuenta,VLOOKUP(I$1,Data!$AP:$AR,2,FALSE))+SUMIFS(FX,Fecha,$A869,Linea,VLOOKUP(I$1,Data!$AP:$AR,3,FALSE),Cuenta,VLOOKUP(I$1,Data!$AP:$AR,2,FALSE))+I868,"")</f>
        <v/>
      </c>
      <c r="J869" s="3" t="str">
        <f>IF(AND($A869&lt;&gt;"",J$1&lt;&gt;""),SUMIFS(VM,Fecha,$A869,Linea,VLOOKUP(J$1,Data!$AP:$AR,3,FALSE),Cuenta,VLOOKUP(J$1,Data!$AP:$AR,2,FALSE))+SUMIFS(FX,Fecha,$A869,Linea,VLOOKUP(J$1,Data!$AP:$AR,3,FALSE),Cuenta,VLOOKUP(J$1,Data!$AP:$AR,2,FALSE))+J868,"")</f>
        <v/>
      </c>
      <c r="K869" s="3" t="str">
        <f>IF(AND($A869&lt;&gt;"",K$1&lt;&gt;""),SUMIFS(VM,Fecha,$A869,Linea,VLOOKUP(K$1,Data!$AP:$AR,3,FALSE),Cuenta,VLOOKUP(K$1,Data!$AP:$AR,2,FALSE))+SUMIFS(FX,Fecha,$A869,Linea,VLOOKUP(K$1,Data!$AP:$AR,3,FALSE),Cuenta,VLOOKUP(K$1,Data!$AP:$AR,2,FALSE))+K868,"")</f>
        <v/>
      </c>
      <c r="L869" s="3" t="str">
        <f>IF(AND($A869&lt;&gt;"",L$1&lt;&gt;""),SUMIFS(VM,Fecha,$A869,Linea,VLOOKUP(L$1,Data!$AP:$AR,3,FALSE),Cuenta,VLOOKUP(L$1,Data!$AP:$AR,2,FALSE))+SUMIFS(FX,Fecha,$A869,Linea,VLOOKUP(L$1,Data!$AP:$AR,3,FALSE),Cuenta,VLOOKUP(L$1,Data!$AP:$AR,2,FALSE))+L868,"")</f>
        <v/>
      </c>
      <c r="M869" s="3" t="str">
        <f>IF(AND($A869&lt;&gt;"",M$1&lt;&gt;""),SUMIFS(VM,Fecha,$A869,Linea,VLOOKUP(M$1,Data!$AP:$AR,3,FALSE),Cuenta,VLOOKUP(M$1,Data!$AP:$AR,2,FALSE))+SUMIFS(FX,Fecha,$A869,Linea,VLOOKUP(M$1,Data!$AP:$AR,3,FALSE),Cuenta,VLOOKUP(M$1,Data!$AP:$AR,2,FALSE))+M868,"")</f>
        <v/>
      </c>
      <c r="N869" s="3" t="str">
        <f>IF(AND($A869&lt;&gt;"",N$1&lt;&gt;""),SUMIFS(VM,Fecha,$A869,Linea,VLOOKUP(N$1,Data!$AP:$AR,3,FALSE),Cuenta,VLOOKUP(N$1,Data!$AP:$AR,2,FALSE))+SUMIFS(FX,Fecha,$A869,Linea,VLOOKUP(N$1,Data!$AP:$AR,3,FALSE),Cuenta,VLOOKUP(N$1,Data!$AP:$AR,2,FALSE))+N868,"")</f>
        <v/>
      </c>
    </row>
    <row r="870" spans="2:14" x14ac:dyDescent="0.25">
      <c r="B870" s="3" t="str">
        <f>IF(AND($A870&lt;&gt;"",B$1&lt;&gt;""),SUMIFS(VM,Fecha,$A870,Linea,VLOOKUP(B$1,Data!$AP:$AR,3,FALSE),Cuenta,VLOOKUP(B$1,Data!$AP:$AR,2,FALSE))+SUMIFS(FX,Fecha,$A870,Linea,VLOOKUP(B$1,Data!$AP:$AR,3,FALSE),Cuenta,VLOOKUP(B$1,Data!$AP:$AR,2,FALSE))+B869,"")</f>
        <v/>
      </c>
      <c r="C870" s="3" t="str">
        <f>IF(AND($A870&lt;&gt;"",C$1&lt;&gt;""),SUMIFS(VM,Fecha,$A870,Linea,VLOOKUP(C$1,Data!$AP:$AR,3,FALSE),Cuenta,VLOOKUP(C$1,Data!$AP:$AR,2,FALSE))+SUMIFS(FX,Fecha,$A870,Linea,VLOOKUP(C$1,Data!$AP:$AR,3,FALSE),Cuenta,VLOOKUP(C$1,Data!$AP:$AR,2,FALSE))+C869,"")</f>
        <v/>
      </c>
      <c r="D870" s="3" t="str">
        <f>IF(AND($A870&lt;&gt;"",D$1&lt;&gt;""),SUMIFS(VM,Fecha,$A870,Linea,VLOOKUP(D$1,Data!$AP:$AR,3,FALSE),Cuenta,VLOOKUP(D$1,Data!$AP:$AR,2,FALSE))+SUMIFS(FX,Fecha,$A870,Linea,VLOOKUP(D$1,Data!$AP:$AR,3,FALSE),Cuenta,VLOOKUP(D$1,Data!$AP:$AR,2,FALSE))+D869,"")</f>
        <v/>
      </c>
      <c r="E870" s="3" t="str">
        <f>IF(AND($A870&lt;&gt;"",E$1&lt;&gt;""),SUMIFS(VM,Fecha,$A870,Linea,VLOOKUP(E$1,Data!$AP:$AR,3,FALSE),Cuenta,VLOOKUP(E$1,Data!$AP:$AR,2,FALSE))+SUMIFS(FX,Fecha,$A870,Linea,VLOOKUP(E$1,Data!$AP:$AR,3,FALSE),Cuenta,VLOOKUP(E$1,Data!$AP:$AR,2,FALSE))+E869,"")</f>
        <v/>
      </c>
      <c r="F870" s="3" t="str">
        <f>IF(AND($A870&lt;&gt;"",F$1&lt;&gt;""),SUMIFS(VM,Fecha,$A870,Linea,VLOOKUP(F$1,Data!$AP:$AR,3,FALSE),Cuenta,VLOOKUP(F$1,Data!$AP:$AR,2,FALSE))+SUMIFS(FX,Fecha,$A870,Linea,VLOOKUP(F$1,Data!$AP:$AR,3,FALSE),Cuenta,VLOOKUP(F$1,Data!$AP:$AR,2,FALSE))+F869,"")</f>
        <v/>
      </c>
      <c r="G870" s="3" t="str">
        <f>IF(AND($A870&lt;&gt;"",G$1&lt;&gt;""),SUMIFS(VM,Fecha,$A870,Linea,VLOOKUP(G$1,Data!$AP:$AR,3,FALSE),Cuenta,VLOOKUP(G$1,Data!$AP:$AR,2,FALSE))+SUMIFS(FX,Fecha,$A870,Linea,VLOOKUP(G$1,Data!$AP:$AR,3,FALSE),Cuenta,VLOOKUP(G$1,Data!$AP:$AR,2,FALSE))+G869,"")</f>
        <v/>
      </c>
      <c r="H870" s="3" t="str">
        <f>IF(AND($A870&lt;&gt;"",H$1&lt;&gt;""),SUMIFS(VM,Fecha,$A870,Linea,VLOOKUP(H$1,Data!$AP:$AR,3,FALSE),Cuenta,VLOOKUP(H$1,Data!$AP:$AR,2,FALSE))+SUMIFS(FX,Fecha,$A870,Linea,VLOOKUP(H$1,Data!$AP:$AR,3,FALSE),Cuenta,VLOOKUP(H$1,Data!$AP:$AR,2,FALSE))+H869,"")</f>
        <v/>
      </c>
      <c r="I870" s="3" t="str">
        <f>IF(AND($A870&lt;&gt;"",I$1&lt;&gt;""),SUMIFS(VM,Fecha,$A870,Linea,VLOOKUP(I$1,Data!$AP:$AR,3,FALSE),Cuenta,VLOOKUP(I$1,Data!$AP:$AR,2,FALSE))+SUMIFS(FX,Fecha,$A870,Linea,VLOOKUP(I$1,Data!$AP:$AR,3,FALSE),Cuenta,VLOOKUP(I$1,Data!$AP:$AR,2,FALSE))+I869,"")</f>
        <v/>
      </c>
      <c r="J870" s="3" t="str">
        <f>IF(AND($A870&lt;&gt;"",J$1&lt;&gt;""),SUMIFS(VM,Fecha,$A870,Linea,VLOOKUP(J$1,Data!$AP:$AR,3,FALSE),Cuenta,VLOOKUP(J$1,Data!$AP:$AR,2,FALSE))+SUMIFS(FX,Fecha,$A870,Linea,VLOOKUP(J$1,Data!$AP:$AR,3,FALSE),Cuenta,VLOOKUP(J$1,Data!$AP:$AR,2,FALSE))+J869,"")</f>
        <v/>
      </c>
      <c r="K870" s="3" t="str">
        <f>IF(AND($A870&lt;&gt;"",K$1&lt;&gt;""),SUMIFS(VM,Fecha,$A870,Linea,VLOOKUP(K$1,Data!$AP:$AR,3,FALSE),Cuenta,VLOOKUP(K$1,Data!$AP:$AR,2,FALSE))+SUMIFS(FX,Fecha,$A870,Linea,VLOOKUP(K$1,Data!$AP:$AR,3,FALSE),Cuenta,VLOOKUP(K$1,Data!$AP:$AR,2,FALSE))+K869,"")</f>
        <v/>
      </c>
      <c r="L870" s="3" t="str">
        <f>IF(AND($A870&lt;&gt;"",L$1&lt;&gt;""),SUMIFS(VM,Fecha,$A870,Linea,VLOOKUP(L$1,Data!$AP:$AR,3,FALSE),Cuenta,VLOOKUP(L$1,Data!$AP:$AR,2,FALSE))+SUMIFS(FX,Fecha,$A870,Linea,VLOOKUP(L$1,Data!$AP:$AR,3,FALSE),Cuenta,VLOOKUP(L$1,Data!$AP:$AR,2,FALSE))+L869,"")</f>
        <v/>
      </c>
      <c r="M870" s="3" t="str">
        <f>IF(AND($A870&lt;&gt;"",M$1&lt;&gt;""),SUMIFS(VM,Fecha,$A870,Linea,VLOOKUP(M$1,Data!$AP:$AR,3,FALSE),Cuenta,VLOOKUP(M$1,Data!$AP:$AR,2,FALSE))+SUMIFS(FX,Fecha,$A870,Linea,VLOOKUP(M$1,Data!$AP:$AR,3,FALSE),Cuenta,VLOOKUP(M$1,Data!$AP:$AR,2,FALSE))+M869,"")</f>
        <v/>
      </c>
      <c r="N870" s="3" t="str">
        <f>IF(AND($A870&lt;&gt;"",N$1&lt;&gt;""),SUMIFS(VM,Fecha,$A870,Linea,VLOOKUP(N$1,Data!$AP:$AR,3,FALSE),Cuenta,VLOOKUP(N$1,Data!$AP:$AR,2,FALSE))+SUMIFS(FX,Fecha,$A870,Linea,VLOOKUP(N$1,Data!$AP:$AR,3,FALSE),Cuenta,VLOOKUP(N$1,Data!$AP:$AR,2,FALSE))+N869,"")</f>
        <v/>
      </c>
    </row>
    <row r="871" spans="2:14" x14ac:dyDescent="0.25">
      <c r="B871" s="3" t="str">
        <f>IF(AND($A871&lt;&gt;"",B$1&lt;&gt;""),SUMIFS(VM,Fecha,$A871,Linea,VLOOKUP(B$1,Data!$AP:$AR,3,FALSE),Cuenta,VLOOKUP(B$1,Data!$AP:$AR,2,FALSE))+SUMIFS(FX,Fecha,$A871,Linea,VLOOKUP(B$1,Data!$AP:$AR,3,FALSE),Cuenta,VLOOKUP(B$1,Data!$AP:$AR,2,FALSE))+B870,"")</f>
        <v/>
      </c>
      <c r="C871" s="3" t="str">
        <f>IF(AND($A871&lt;&gt;"",C$1&lt;&gt;""),SUMIFS(VM,Fecha,$A871,Linea,VLOOKUP(C$1,Data!$AP:$AR,3,FALSE),Cuenta,VLOOKUP(C$1,Data!$AP:$AR,2,FALSE))+SUMIFS(FX,Fecha,$A871,Linea,VLOOKUP(C$1,Data!$AP:$AR,3,FALSE),Cuenta,VLOOKUP(C$1,Data!$AP:$AR,2,FALSE))+C870,"")</f>
        <v/>
      </c>
      <c r="D871" s="3" t="str">
        <f>IF(AND($A871&lt;&gt;"",D$1&lt;&gt;""),SUMIFS(VM,Fecha,$A871,Linea,VLOOKUP(D$1,Data!$AP:$AR,3,FALSE),Cuenta,VLOOKUP(D$1,Data!$AP:$AR,2,FALSE))+SUMIFS(FX,Fecha,$A871,Linea,VLOOKUP(D$1,Data!$AP:$AR,3,FALSE),Cuenta,VLOOKUP(D$1,Data!$AP:$AR,2,FALSE))+D870,"")</f>
        <v/>
      </c>
      <c r="E871" s="3" t="str">
        <f>IF(AND($A871&lt;&gt;"",E$1&lt;&gt;""),SUMIFS(VM,Fecha,$A871,Linea,VLOOKUP(E$1,Data!$AP:$AR,3,FALSE),Cuenta,VLOOKUP(E$1,Data!$AP:$AR,2,FALSE))+SUMIFS(FX,Fecha,$A871,Linea,VLOOKUP(E$1,Data!$AP:$AR,3,FALSE),Cuenta,VLOOKUP(E$1,Data!$AP:$AR,2,FALSE))+E870,"")</f>
        <v/>
      </c>
      <c r="F871" s="3" t="str">
        <f>IF(AND($A871&lt;&gt;"",F$1&lt;&gt;""),SUMIFS(VM,Fecha,$A871,Linea,VLOOKUP(F$1,Data!$AP:$AR,3,FALSE),Cuenta,VLOOKUP(F$1,Data!$AP:$AR,2,FALSE))+SUMIFS(FX,Fecha,$A871,Linea,VLOOKUP(F$1,Data!$AP:$AR,3,FALSE),Cuenta,VLOOKUP(F$1,Data!$AP:$AR,2,FALSE))+F870,"")</f>
        <v/>
      </c>
      <c r="G871" s="3" t="str">
        <f>IF(AND($A871&lt;&gt;"",G$1&lt;&gt;""),SUMIFS(VM,Fecha,$A871,Linea,VLOOKUP(G$1,Data!$AP:$AR,3,FALSE),Cuenta,VLOOKUP(G$1,Data!$AP:$AR,2,FALSE))+SUMIFS(FX,Fecha,$A871,Linea,VLOOKUP(G$1,Data!$AP:$AR,3,FALSE),Cuenta,VLOOKUP(G$1,Data!$AP:$AR,2,FALSE))+G870,"")</f>
        <v/>
      </c>
      <c r="H871" s="3" t="str">
        <f>IF(AND($A871&lt;&gt;"",H$1&lt;&gt;""),SUMIFS(VM,Fecha,$A871,Linea,VLOOKUP(H$1,Data!$AP:$AR,3,FALSE),Cuenta,VLOOKUP(H$1,Data!$AP:$AR,2,FALSE))+SUMIFS(FX,Fecha,$A871,Linea,VLOOKUP(H$1,Data!$AP:$AR,3,FALSE),Cuenta,VLOOKUP(H$1,Data!$AP:$AR,2,FALSE))+H870,"")</f>
        <v/>
      </c>
      <c r="I871" s="3" t="str">
        <f>IF(AND($A871&lt;&gt;"",I$1&lt;&gt;""),SUMIFS(VM,Fecha,$A871,Linea,VLOOKUP(I$1,Data!$AP:$AR,3,FALSE),Cuenta,VLOOKUP(I$1,Data!$AP:$AR,2,FALSE))+SUMIFS(FX,Fecha,$A871,Linea,VLOOKUP(I$1,Data!$AP:$AR,3,FALSE),Cuenta,VLOOKUP(I$1,Data!$AP:$AR,2,FALSE))+I870,"")</f>
        <v/>
      </c>
      <c r="J871" s="3" t="str">
        <f>IF(AND($A871&lt;&gt;"",J$1&lt;&gt;""),SUMIFS(VM,Fecha,$A871,Linea,VLOOKUP(J$1,Data!$AP:$AR,3,FALSE),Cuenta,VLOOKUP(J$1,Data!$AP:$AR,2,FALSE))+SUMIFS(FX,Fecha,$A871,Linea,VLOOKUP(J$1,Data!$AP:$AR,3,FALSE),Cuenta,VLOOKUP(J$1,Data!$AP:$AR,2,FALSE))+J870,"")</f>
        <v/>
      </c>
      <c r="K871" s="3" t="str">
        <f>IF(AND($A871&lt;&gt;"",K$1&lt;&gt;""),SUMIFS(VM,Fecha,$A871,Linea,VLOOKUP(K$1,Data!$AP:$AR,3,FALSE),Cuenta,VLOOKUP(K$1,Data!$AP:$AR,2,FALSE))+SUMIFS(FX,Fecha,$A871,Linea,VLOOKUP(K$1,Data!$AP:$AR,3,FALSE),Cuenta,VLOOKUP(K$1,Data!$AP:$AR,2,FALSE))+K870,"")</f>
        <v/>
      </c>
      <c r="L871" s="3" t="str">
        <f>IF(AND($A871&lt;&gt;"",L$1&lt;&gt;""),SUMIFS(VM,Fecha,$A871,Linea,VLOOKUP(L$1,Data!$AP:$AR,3,FALSE),Cuenta,VLOOKUP(L$1,Data!$AP:$AR,2,FALSE))+SUMIFS(FX,Fecha,$A871,Linea,VLOOKUP(L$1,Data!$AP:$AR,3,FALSE),Cuenta,VLOOKUP(L$1,Data!$AP:$AR,2,FALSE))+L870,"")</f>
        <v/>
      </c>
      <c r="M871" s="3" t="str">
        <f>IF(AND($A871&lt;&gt;"",M$1&lt;&gt;""),SUMIFS(VM,Fecha,$A871,Linea,VLOOKUP(M$1,Data!$AP:$AR,3,FALSE),Cuenta,VLOOKUP(M$1,Data!$AP:$AR,2,FALSE))+SUMIFS(FX,Fecha,$A871,Linea,VLOOKUP(M$1,Data!$AP:$AR,3,FALSE),Cuenta,VLOOKUP(M$1,Data!$AP:$AR,2,FALSE))+M870,"")</f>
        <v/>
      </c>
      <c r="N871" s="3" t="str">
        <f>IF(AND($A871&lt;&gt;"",N$1&lt;&gt;""),SUMIFS(VM,Fecha,$A871,Linea,VLOOKUP(N$1,Data!$AP:$AR,3,FALSE),Cuenta,VLOOKUP(N$1,Data!$AP:$AR,2,FALSE))+SUMIFS(FX,Fecha,$A871,Linea,VLOOKUP(N$1,Data!$AP:$AR,3,FALSE),Cuenta,VLOOKUP(N$1,Data!$AP:$AR,2,FALSE))+N870,"")</f>
        <v/>
      </c>
    </row>
    <row r="872" spans="2:14" x14ac:dyDescent="0.25">
      <c r="B872" s="3" t="str">
        <f>IF(AND($A872&lt;&gt;"",B$1&lt;&gt;""),SUMIFS(VM,Fecha,$A872,Linea,VLOOKUP(B$1,Data!$AP:$AR,3,FALSE),Cuenta,VLOOKUP(B$1,Data!$AP:$AR,2,FALSE))+SUMIFS(FX,Fecha,$A872,Linea,VLOOKUP(B$1,Data!$AP:$AR,3,FALSE),Cuenta,VLOOKUP(B$1,Data!$AP:$AR,2,FALSE))+B871,"")</f>
        <v/>
      </c>
      <c r="C872" s="3" t="str">
        <f>IF(AND($A872&lt;&gt;"",C$1&lt;&gt;""),SUMIFS(VM,Fecha,$A872,Linea,VLOOKUP(C$1,Data!$AP:$AR,3,FALSE),Cuenta,VLOOKUP(C$1,Data!$AP:$AR,2,FALSE))+SUMIFS(FX,Fecha,$A872,Linea,VLOOKUP(C$1,Data!$AP:$AR,3,FALSE),Cuenta,VLOOKUP(C$1,Data!$AP:$AR,2,FALSE))+C871,"")</f>
        <v/>
      </c>
      <c r="D872" s="3" t="str">
        <f>IF(AND($A872&lt;&gt;"",D$1&lt;&gt;""),SUMIFS(VM,Fecha,$A872,Linea,VLOOKUP(D$1,Data!$AP:$AR,3,FALSE),Cuenta,VLOOKUP(D$1,Data!$AP:$AR,2,FALSE))+SUMIFS(FX,Fecha,$A872,Linea,VLOOKUP(D$1,Data!$AP:$AR,3,FALSE),Cuenta,VLOOKUP(D$1,Data!$AP:$AR,2,FALSE))+D871,"")</f>
        <v/>
      </c>
      <c r="E872" s="3" t="str">
        <f>IF(AND($A872&lt;&gt;"",E$1&lt;&gt;""),SUMIFS(VM,Fecha,$A872,Linea,VLOOKUP(E$1,Data!$AP:$AR,3,FALSE),Cuenta,VLOOKUP(E$1,Data!$AP:$AR,2,FALSE))+SUMIFS(FX,Fecha,$A872,Linea,VLOOKUP(E$1,Data!$AP:$AR,3,FALSE),Cuenta,VLOOKUP(E$1,Data!$AP:$AR,2,FALSE))+E871,"")</f>
        <v/>
      </c>
      <c r="F872" s="3" t="str">
        <f>IF(AND($A872&lt;&gt;"",F$1&lt;&gt;""),SUMIFS(VM,Fecha,$A872,Linea,VLOOKUP(F$1,Data!$AP:$AR,3,FALSE),Cuenta,VLOOKUP(F$1,Data!$AP:$AR,2,FALSE))+SUMIFS(FX,Fecha,$A872,Linea,VLOOKUP(F$1,Data!$AP:$AR,3,FALSE),Cuenta,VLOOKUP(F$1,Data!$AP:$AR,2,FALSE))+F871,"")</f>
        <v/>
      </c>
      <c r="G872" s="3" t="str">
        <f>IF(AND($A872&lt;&gt;"",G$1&lt;&gt;""),SUMIFS(VM,Fecha,$A872,Linea,VLOOKUP(G$1,Data!$AP:$AR,3,FALSE),Cuenta,VLOOKUP(G$1,Data!$AP:$AR,2,FALSE))+SUMIFS(FX,Fecha,$A872,Linea,VLOOKUP(G$1,Data!$AP:$AR,3,FALSE),Cuenta,VLOOKUP(G$1,Data!$AP:$AR,2,FALSE))+G871,"")</f>
        <v/>
      </c>
      <c r="H872" s="3" t="str">
        <f>IF(AND($A872&lt;&gt;"",H$1&lt;&gt;""),SUMIFS(VM,Fecha,$A872,Linea,VLOOKUP(H$1,Data!$AP:$AR,3,FALSE),Cuenta,VLOOKUP(H$1,Data!$AP:$AR,2,FALSE))+SUMIFS(FX,Fecha,$A872,Linea,VLOOKUP(H$1,Data!$AP:$AR,3,FALSE),Cuenta,VLOOKUP(H$1,Data!$AP:$AR,2,FALSE))+H871,"")</f>
        <v/>
      </c>
      <c r="I872" s="3" t="str">
        <f>IF(AND($A872&lt;&gt;"",I$1&lt;&gt;""),SUMIFS(VM,Fecha,$A872,Linea,VLOOKUP(I$1,Data!$AP:$AR,3,FALSE),Cuenta,VLOOKUP(I$1,Data!$AP:$AR,2,FALSE))+SUMIFS(FX,Fecha,$A872,Linea,VLOOKUP(I$1,Data!$AP:$AR,3,FALSE),Cuenta,VLOOKUP(I$1,Data!$AP:$AR,2,FALSE))+I871,"")</f>
        <v/>
      </c>
      <c r="J872" s="3" t="str">
        <f>IF(AND($A872&lt;&gt;"",J$1&lt;&gt;""),SUMIFS(VM,Fecha,$A872,Linea,VLOOKUP(J$1,Data!$AP:$AR,3,FALSE),Cuenta,VLOOKUP(J$1,Data!$AP:$AR,2,FALSE))+SUMIFS(FX,Fecha,$A872,Linea,VLOOKUP(J$1,Data!$AP:$AR,3,FALSE),Cuenta,VLOOKUP(J$1,Data!$AP:$AR,2,FALSE))+J871,"")</f>
        <v/>
      </c>
      <c r="K872" s="3" t="str">
        <f>IF(AND($A872&lt;&gt;"",K$1&lt;&gt;""),SUMIFS(VM,Fecha,$A872,Linea,VLOOKUP(K$1,Data!$AP:$AR,3,FALSE),Cuenta,VLOOKUP(K$1,Data!$AP:$AR,2,FALSE))+SUMIFS(FX,Fecha,$A872,Linea,VLOOKUP(K$1,Data!$AP:$AR,3,FALSE),Cuenta,VLOOKUP(K$1,Data!$AP:$AR,2,FALSE))+K871,"")</f>
        <v/>
      </c>
      <c r="L872" s="3" t="str">
        <f>IF(AND($A872&lt;&gt;"",L$1&lt;&gt;""),SUMIFS(VM,Fecha,$A872,Linea,VLOOKUP(L$1,Data!$AP:$AR,3,FALSE),Cuenta,VLOOKUP(L$1,Data!$AP:$AR,2,FALSE))+SUMIFS(FX,Fecha,$A872,Linea,VLOOKUP(L$1,Data!$AP:$AR,3,FALSE),Cuenta,VLOOKUP(L$1,Data!$AP:$AR,2,FALSE))+L871,"")</f>
        <v/>
      </c>
      <c r="M872" s="3" t="str">
        <f>IF(AND($A872&lt;&gt;"",M$1&lt;&gt;""),SUMIFS(VM,Fecha,$A872,Linea,VLOOKUP(M$1,Data!$AP:$AR,3,FALSE),Cuenta,VLOOKUP(M$1,Data!$AP:$AR,2,FALSE))+SUMIFS(FX,Fecha,$A872,Linea,VLOOKUP(M$1,Data!$AP:$AR,3,FALSE),Cuenta,VLOOKUP(M$1,Data!$AP:$AR,2,FALSE))+M871,"")</f>
        <v/>
      </c>
      <c r="N872" s="3" t="str">
        <f>IF(AND($A872&lt;&gt;"",N$1&lt;&gt;""),SUMIFS(VM,Fecha,$A872,Linea,VLOOKUP(N$1,Data!$AP:$AR,3,FALSE),Cuenta,VLOOKUP(N$1,Data!$AP:$AR,2,FALSE))+SUMIFS(FX,Fecha,$A872,Linea,VLOOKUP(N$1,Data!$AP:$AR,3,FALSE),Cuenta,VLOOKUP(N$1,Data!$AP:$AR,2,FALSE))+N871,"")</f>
        <v/>
      </c>
    </row>
    <row r="873" spans="2:14" x14ac:dyDescent="0.25">
      <c r="B873" s="3" t="str">
        <f>IF(AND($A873&lt;&gt;"",B$1&lt;&gt;""),SUMIFS(VM,Fecha,$A873,Linea,VLOOKUP(B$1,Data!$AP:$AR,3,FALSE),Cuenta,VLOOKUP(B$1,Data!$AP:$AR,2,FALSE))+SUMIFS(FX,Fecha,$A873,Linea,VLOOKUP(B$1,Data!$AP:$AR,3,FALSE),Cuenta,VLOOKUP(B$1,Data!$AP:$AR,2,FALSE))+B872,"")</f>
        <v/>
      </c>
      <c r="C873" s="3" t="str">
        <f>IF(AND($A873&lt;&gt;"",C$1&lt;&gt;""),SUMIFS(VM,Fecha,$A873,Linea,VLOOKUP(C$1,Data!$AP:$AR,3,FALSE),Cuenta,VLOOKUP(C$1,Data!$AP:$AR,2,FALSE))+SUMIFS(FX,Fecha,$A873,Linea,VLOOKUP(C$1,Data!$AP:$AR,3,FALSE),Cuenta,VLOOKUP(C$1,Data!$AP:$AR,2,FALSE))+C872,"")</f>
        <v/>
      </c>
      <c r="D873" s="3" t="str">
        <f>IF(AND($A873&lt;&gt;"",D$1&lt;&gt;""),SUMIFS(VM,Fecha,$A873,Linea,VLOOKUP(D$1,Data!$AP:$AR,3,FALSE),Cuenta,VLOOKUP(D$1,Data!$AP:$AR,2,FALSE))+SUMIFS(FX,Fecha,$A873,Linea,VLOOKUP(D$1,Data!$AP:$AR,3,FALSE),Cuenta,VLOOKUP(D$1,Data!$AP:$AR,2,FALSE))+D872,"")</f>
        <v/>
      </c>
      <c r="E873" s="3" t="str">
        <f>IF(AND($A873&lt;&gt;"",E$1&lt;&gt;""),SUMIFS(VM,Fecha,$A873,Linea,VLOOKUP(E$1,Data!$AP:$AR,3,FALSE),Cuenta,VLOOKUP(E$1,Data!$AP:$AR,2,FALSE))+SUMIFS(FX,Fecha,$A873,Linea,VLOOKUP(E$1,Data!$AP:$AR,3,FALSE),Cuenta,VLOOKUP(E$1,Data!$AP:$AR,2,FALSE))+E872,"")</f>
        <v/>
      </c>
      <c r="F873" s="3" t="str">
        <f>IF(AND($A873&lt;&gt;"",F$1&lt;&gt;""),SUMIFS(VM,Fecha,$A873,Linea,VLOOKUP(F$1,Data!$AP:$AR,3,FALSE),Cuenta,VLOOKUP(F$1,Data!$AP:$AR,2,FALSE))+SUMIFS(FX,Fecha,$A873,Linea,VLOOKUP(F$1,Data!$AP:$AR,3,FALSE),Cuenta,VLOOKUP(F$1,Data!$AP:$AR,2,FALSE))+F872,"")</f>
        <v/>
      </c>
      <c r="G873" s="3" t="str">
        <f>IF(AND($A873&lt;&gt;"",G$1&lt;&gt;""),SUMIFS(VM,Fecha,$A873,Linea,VLOOKUP(G$1,Data!$AP:$AR,3,FALSE),Cuenta,VLOOKUP(G$1,Data!$AP:$AR,2,FALSE))+SUMIFS(FX,Fecha,$A873,Linea,VLOOKUP(G$1,Data!$AP:$AR,3,FALSE),Cuenta,VLOOKUP(G$1,Data!$AP:$AR,2,FALSE))+G872,"")</f>
        <v/>
      </c>
      <c r="H873" s="3" t="str">
        <f>IF(AND($A873&lt;&gt;"",H$1&lt;&gt;""),SUMIFS(VM,Fecha,$A873,Linea,VLOOKUP(H$1,Data!$AP:$AR,3,FALSE),Cuenta,VLOOKUP(H$1,Data!$AP:$AR,2,FALSE))+SUMIFS(FX,Fecha,$A873,Linea,VLOOKUP(H$1,Data!$AP:$AR,3,FALSE),Cuenta,VLOOKUP(H$1,Data!$AP:$AR,2,FALSE))+H872,"")</f>
        <v/>
      </c>
      <c r="I873" s="3" t="str">
        <f>IF(AND($A873&lt;&gt;"",I$1&lt;&gt;""),SUMIFS(VM,Fecha,$A873,Linea,VLOOKUP(I$1,Data!$AP:$AR,3,FALSE),Cuenta,VLOOKUP(I$1,Data!$AP:$AR,2,FALSE))+SUMIFS(FX,Fecha,$A873,Linea,VLOOKUP(I$1,Data!$AP:$AR,3,FALSE),Cuenta,VLOOKUP(I$1,Data!$AP:$AR,2,FALSE))+I872,"")</f>
        <v/>
      </c>
      <c r="J873" s="3" t="str">
        <f>IF(AND($A873&lt;&gt;"",J$1&lt;&gt;""),SUMIFS(VM,Fecha,$A873,Linea,VLOOKUP(J$1,Data!$AP:$AR,3,FALSE),Cuenta,VLOOKUP(J$1,Data!$AP:$AR,2,FALSE))+SUMIFS(FX,Fecha,$A873,Linea,VLOOKUP(J$1,Data!$AP:$AR,3,FALSE),Cuenta,VLOOKUP(J$1,Data!$AP:$AR,2,FALSE))+J872,"")</f>
        <v/>
      </c>
      <c r="K873" s="3" t="str">
        <f>IF(AND($A873&lt;&gt;"",K$1&lt;&gt;""),SUMIFS(VM,Fecha,$A873,Linea,VLOOKUP(K$1,Data!$AP:$AR,3,FALSE),Cuenta,VLOOKUP(K$1,Data!$AP:$AR,2,FALSE))+SUMIFS(FX,Fecha,$A873,Linea,VLOOKUP(K$1,Data!$AP:$AR,3,FALSE),Cuenta,VLOOKUP(K$1,Data!$AP:$AR,2,FALSE))+K872,"")</f>
        <v/>
      </c>
      <c r="L873" s="3" t="str">
        <f>IF(AND($A873&lt;&gt;"",L$1&lt;&gt;""),SUMIFS(VM,Fecha,$A873,Linea,VLOOKUP(L$1,Data!$AP:$AR,3,FALSE),Cuenta,VLOOKUP(L$1,Data!$AP:$AR,2,FALSE))+SUMIFS(FX,Fecha,$A873,Linea,VLOOKUP(L$1,Data!$AP:$AR,3,FALSE),Cuenta,VLOOKUP(L$1,Data!$AP:$AR,2,FALSE))+L872,"")</f>
        <v/>
      </c>
      <c r="M873" s="3" t="str">
        <f>IF(AND($A873&lt;&gt;"",M$1&lt;&gt;""),SUMIFS(VM,Fecha,$A873,Linea,VLOOKUP(M$1,Data!$AP:$AR,3,FALSE),Cuenta,VLOOKUP(M$1,Data!$AP:$AR,2,FALSE))+SUMIFS(FX,Fecha,$A873,Linea,VLOOKUP(M$1,Data!$AP:$AR,3,FALSE),Cuenta,VLOOKUP(M$1,Data!$AP:$AR,2,FALSE))+M872,"")</f>
        <v/>
      </c>
      <c r="N873" s="3" t="str">
        <f>IF(AND($A873&lt;&gt;"",N$1&lt;&gt;""),SUMIFS(VM,Fecha,$A873,Linea,VLOOKUP(N$1,Data!$AP:$AR,3,FALSE),Cuenta,VLOOKUP(N$1,Data!$AP:$AR,2,FALSE))+SUMIFS(FX,Fecha,$A873,Linea,VLOOKUP(N$1,Data!$AP:$AR,3,FALSE),Cuenta,VLOOKUP(N$1,Data!$AP:$AR,2,FALSE))+N872,"")</f>
        <v/>
      </c>
    </row>
    <row r="874" spans="2:14" x14ac:dyDescent="0.25">
      <c r="B874" s="3" t="str">
        <f>IF(AND($A874&lt;&gt;"",B$1&lt;&gt;""),SUMIFS(VM,Fecha,$A874,Linea,VLOOKUP(B$1,Data!$AP:$AR,3,FALSE),Cuenta,VLOOKUP(B$1,Data!$AP:$AR,2,FALSE))+SUMIFS(FX,Fecha,$A874,Linea,VLOOKUP(B$1,Data!$AP:$AR,3,FALSE),Cuenta,VLOOKUP(B$1,Data!$AP:$AR,2,FALSE))+B873,"")</f>
        <v/>
      </c>
      <c r="C874" s="3" t="str">
        <f>IF(AND($A874&lt;&gt;"",C$1&lt;&gt;""),SUMIFS(VM,Fecha,$A874,Linea,VLOOKUP(C$1,Data!$AP:$AR,3,FALSE),Cuenta,VLOOKUP(C$1,Data!$AP:$AR,2,FALSE))+SUMIFS(FX,Fecha,$A874,Linea,VLOOKUP(C$1,Data!$AP:$AR,3,FALSE),Cuenta,VLOOKUP(C$1,Data!$AP:$AR,2,FALSE))+C873,"")</f>
        <v/>
      </c>
      <c r="D874" s="3" t="str">
        <f>IF(AND($A874&lt;&gt;"",D$1&lt;&gt;""),SUMIFS(VM,Fecha,$A874,Linea,VLOOKUP(D$1,Data!$AP:$AR,3,FALSE),Cuenta,VLOOKUP(D$1,Data!$AP:$AR,2,FALSE))+SUMIFS(FX,Fecha,$A874,Linea,VLOOKUP(D$1,Data!$AP:$AR,3,FALSE),Cuenta,VLOOKUP(D$1,Data!$AP:$AR,2,FALSE))+D873,"")</f>
        <v/>
      </c>
      <c r="E874" s="3" t="str">
        <f>IF(AND($A874&lt;&gt;"",E$1&lt;&gt;""),SUMIFS(VM,Fecha,$A874,Linea,VLOOKUP(E$1,Data!$AP:$AR,3,FALSE),Cuenta,VLOOKUP(E$1,Data!$AP:$AR,2,FALSE))+SUMIFS(FX,Fecha,$A874,Linea,VLOOKUP(E$1,Data!$AP:$AR,3,FALSE),Cuenta,VLOOKUP(E$1,Data!$AP:$AR,2,FALSE))+E873,"")</f>
        <v/>
      </c>
      <c r="F874" s="3" t="str">
        <f>IF(AND($A874&lt;&gt;"",F$1&lt;&gt;""),SUMIFS(VM,Fecha,$A874,Linea,VLOOKUP(F$1,Data!$AP:$AR,3,FALSE),Cuenta,VLOOKUP(F$1,Data!$AP:$AR,2,FALSE))+SUMIFS(FX,Fecha,$A874,Linea,VLOOKUP(F$1,Data!$AP:$AR,3,FALSE),Cuenta,VLOOKUP(F$1,Data!$AP:$AR,2,FALSE))+F873,"")</f>
        <v/>
      </c>
      <c r="G874" s="3" t="str">
        <f>IF(AND($A874&lt;&gt;"",G$1&lt;&gt;""),SUMIFS(VM,Fecha,$A874,Linea,VLOOKUP(G$1,Data!$AP:$AR,3,FALSE),Cuenta,VLOOKUP(G$1,Data!$AP:$AR,2,FALSE))+SUMIFS(FX,Fecha,$A874,Linea,VLOOKUP(G$1,Data!$AP:$AR,3,FALSE),Cuenta,VLOOKUP(G$1,Data!$AP:$AR,2,FALSE))+G873,"")</f>
        <v/>
      </c>
      <c r="H874" s="3" t="str">
        <f>IF(AND($A874&lt;&gt;"",H$1&lt;&gt;""),SUMIFS(VM,Fecha,$A874,Linea,VLOOKUP(H$1,Data!$AP:$AR,3,FALSE),Cuenta,VLOOKUP(H$1,Data!$AP:$AR,2,FALSE))+SUMIFS(FX,Fecha,$A874,Linea,VLOOKUP(H$1,Data!$AP:$AR,3,FALSE),Cuenta,VLOOKUP(H$1,Data!$AP:$AR,2,FALSE))+H873,"")</f>
        <v/>
      </c>
      <c r="I874" s="3" t="str">
        <f>IF(AND($A874&lt;&gt;"",I$1&lt;&gt;""),SUMIFS(VM,Fecha,$A874,Linea,VLOOKUP(I$1,Data!$AP:$AR,3,FALSE),Cuenta,VLOOKUP(I$1,Data!$AP:$AR,2,FALSE))+SUMIFS(FX,Fecha,$A874,Linea,VLOOKUP(I$1,Data!$AP:$AR,3,FALSE),Cuenta,VLOOKUP(I$1,Data!$AP:$AR,2,FALSE))+I873,"")</f>
        <v/>
      </c>
      <c r="J874" s="3" t="str">
        <f>IF(AND($A874&lt;&gt;"",J$1&lt;&gt;""),SUMIFS(VM,Fecha,$A874,Linea,VLOOKUP(J$1,Data!$AP:$AR,3,FALSE),Cuenta,VLOOKUP(J$1,Data!$AP:$AR,2,FALSE))+SUMIFS(FX,Fecha,$A874,Linea,VLOOKUP(J$1,Data!$AP:$AR,3,FALSE),Cuenta,VLOOKUP(J$1,Data!$AP:$AR,2,FALSE))+J873,"")</f>
        <v/>
      </c>
      <c r="K874" s="3" t="str">
        <f>IF(AND($A874&lt;&gt;"",K$1&lt;&gt;""),SUMIFS(VM,Fecha,$A874,Linea,VLOOKUP(K$1,Data!$AP:$AR,3,FALSE),Cuenta,VLOOKUP(K$1,Data!$AP:$AR,2,FALSE))+SUMIFS(FX,Fecha,$A874,Linea,VLOOKUP(K$1,Data!$AP:$AR,3,FALSE),Cuenta,VLOOKUP(K$1,Data!$AP:$AR,2,FALSE))+K873,"")</f>
        <v/>
      </c>
      <c r="L874" s="3" t="str">
        <f>IF(AND($A874&lt;&gt;"",L$1&lt;&gt;""),SUMIFS(VM,Fecha,$A874,Linea,VLOOKUP(L$1,Data!$AP:$AR,3,FALSE),Cuenta,VLOOKUP(L$1,Data!$AP:$AR,2,FALSE))+SUMIFS(FX,Fecha,$A874,Linea,VLOOKUP(L$1,Data!$AP:$AR,3,FALSE),Cuenta,VLOOKUP(L$1,Data!$AP:$AR,2,FALSE))+L873,"")</f>
        <v/>
      </c>
      <c r="M874" s="3" t="str">
        <f>IF(AND($A874&lt;&gt;"",M$1&lt;&gt;""),SUMIFS(VM,Fecha,$A874,Linea,VLOOKUP(M$1,Data!$AP:$AR,3,FALSE),Cuenta,VLOOKUP(M$1,Data!$AP:$AR,2,FALSE))+SUMIFS(FX,Fecha,$A874,Linea,VLOOKUP(M$1,Data!$AP:$AR,3,FALSE),Cuenta,VLOOKUP(M$1,Data!$AP:$AR,2,FALSE))+M873,"")</f>
        <v/>
      </c>
      <c r="N874" s="3" t="str">
        <f>IF(AND($A874&lt;&gt;"",N$1&lt;&gt;""),SUMIFS(VM,Fecha,$A874,Linea,VLOOKUP(N$1,Data!$AP:$AR,3,FALSE),Cuenta,VLOOKUP(N$1,Data!$AP:$AR,2,FALSE))+SUMIFS(FX,Fecha,$A874,Linea,VLOOKUP(N$1,Data!$AP:$AR,3,FALSE),Cuenta,VLOOKUP(N$1,Data!$AP:$AR,2,FALSE))+N873,"")</f>
        <v/>
      </c>
    </row>
    <row r="875" spans="2:14" x14ac:dyDescent="0.25">
      <c r="B875" s="3" t="str">
        <f>IF(AND($A875&lt;&gt;"",B$1&lt;&gt;""),SUMIFS(VM,Fecha,$A875,Linea,VLOOKUP(B$1,Data!$AP:$AR,3,FALSE),Cuenta,VLOOKUP(B$1,Data!$AP:$AR,2,FALSE))+SUMIFS(FX,Fecha,$A875,Linea,VLOOKUP(B$1,Data!$AP:$AR,3,FALSE),Cuenta,VLOOKUP(B$1,Data!$AP:$AR,2,FALSE))+B874,"")</f>
        <v/>
      </c>
      <c r="C875" s="3" t="str">
        <f>IF(AND($A875&lt;&gt;"",C$1&lt;&gt;""),SUMIFS(VM,Fecha,$A875,Linea,VLOOKUP(C$1,Data!$AP:$AR,3,FALSE),Cuenta,VLOOKUP(C$1,Data!$AP:$AR,2,FALSE))+SUMIFS(FX,Fecha,$A875,Linea,VLOOKUP(C$1,Data!$AP:$AR,3,FALSE),Cuenta,VLOOKUP(C$1,Data!$AP:$AR,2,FALSE))+C874,"")</f>
        <v/>
      </c>
      <c r="D875" s="3" t="str">
        <f>IF(AND($A875&lt;&gt;"",D$1&lt;&gt;""),SUMIFS(VM,Fecha,$A875,Linea,VLOOKUP(D$1,Data!$AP:$AR,3,FALSE),Cuenta,VLOOKUP(D$1,Data!$AP:$AR,2,FALSE))+SUMIFS(FX,Fecha,$A875,Linea,VLOOKUP(D$1,Data!$AP:$AR,3,FALSE),Cuenta,VLOOKUP(D$1,Data!$AP:$AR,2,FALSE))+D874,"")</f>
        <v/>
      </c>
      <c r="E875" s="3" t="str">
        <f>IF(AND($A875&lt;&gt;"",E$1&lt;&gt;""),SUMIFS(VM,Fecha,$A875,Linea,VLOOKUP(E$1,Data!$AP:$AR,3,FALSE),Cuenta,VLOOKUP(E$1,Data!$AP:$AR,2,FALSE))+SUMIFS(FX,Fecha,$A875,Linea,VLOOKUP(E$1,Data!$AP:$AR,3,FALSE),Cuenta,VLOOKUP(E$1,Data!$AP:$AR,2,FALSE))+E874,"")</f>
        <v/>
      </c>
      <c r="F875" s="3" t="str">
        <f>IF(AND($A875&lt;&gt;"",F$1&lt;&gt;""),SUMIFS(VM,Fecha,$A875,Linea,VLOOKUP(F$1,Data!$AP:$AR,3,FALSE),Cuenta,VLOOKUP(F$1,Data!$AP:$AR,2,FALSE))+SUMIFS(FX,Fecha,$A875,Linea,VLOOKUP(F$1,Data!$AP:$AR,3,FALSE),Cuenta,VLOOKUP(F$1,Data!$AP:$AR,2,FALSE))+F874,"")</f>
        <v/>
      </c>
      <c r="G875" s="3" t="str">
        <f>IF(AND($A875&lt;&gt;"",G$1&lt;&gt;""),SUMIFS(VM,Fecha,$A875,Linea,VLOOKUP(G$1,Data!$AP:$AR,3,FALSE),Cuenta,VLOOKUP(G$1,Data!$AP:$AR,2,FALSE))+SUMIFS(FX,Fecha,$A875,Linea,VLOOKUP(G$1,Data!$AP:$AR,3,FALSE),Cuenta,VLOOKUP(G$1,Data!$AP:$AR,2,FALSE))+G874,"")</f>
        <v/>
      </c>
      <c r="H875" s="3" t="str">
        <f>IF(AND($A875&lt;&gt;"",H$1&lt;&gt;""),SUMIFS(VM,Fecha,$A875,Linea,VLOOKUP(H$1,Data!$AP:$AR,3,FALSE),Cuenta,VLOOKUP(H$1,Data!$AP:$AR,2,FALSE))+SUMIFS(FX,Fecha,$A875,Linea,VLOOKUP(H$1,Data!$AP:$AR,3,FALSE),Cuenta,VLOOKUP(H$1,Data!$AP:$AR,2,FALSE))+H874,"")</f>
        <v/>
      </c>
      <c r="I875" s="3" t="str">
        <f>IF(AND($A875&lt;&gt;"",I$1&lt;&gt;""),SUMIFS(VM,Fecha,$A875,Linea,VLOOKUP(I$1,Data!$AP:$AR,3,FALSE),Cuenta,VLOOKUP(I$1,Data!$AP:$AR,2,FALSE))+SUMIFS(FX,Fecha,$A875,Linea,VLOOKUP(I$1,Data!$AP:$AR,3,FALSE),Cuenta,VLOOKUP(I$1,Data!$AP:$AR,2,FALSE))+I874,"")</f>
        <v/>
      </c>
      <c r="J875" s="3" t="str">
        <f>IF(AND($A875&lt;&gt;"",J$1&lt;&gt;""),SUMIFS(VM,Fecha,$A875,Linea,VLOOKUP(J$1,Data!$AP:$AR,3,FALSE),Cuenta,VLOOKUP(J$1,Data!$AP:$AR,2,FALSE))+SUMIFS(FX,Fecha,$A875,Linea,VLOOKUP(J$1,Data!$AP:$AR,3,FALSE),Cuenta,VLOOKUP(J$1,Data!$AP:$AR,2,FALSE))+J874,"")</f>
        <v/>
      </c>
      <c r="K875" s="3" t="str">
        <f>IF(AND($A875&lt;&gt;"",K$1&lt;&gt;""),SUMIFS(VM,Fecha,$A875,Linea,VLOOKUP(K$1,Data!$AP:$AR,3,FALSE),Cuenta,VLOOKUP(K$1,Data!$AP:$AR,2,FALSE))+SUMIFS(FX,Fecha,$A875,Linea,VLOOKUP(K$1,Data!$AP:$AR,3,FALSE),Cuenta,VLOOKUP(K$1,Data!$AP:$AR,2,FALSE))+K874,"")</f>
        <v/>
      </c>
      <c r="L875" s="3" t="str">
        <f>IF(AND($A875&lt;&gt;"",L$1&lt;&gt;""),SUMIFS(VM,Fecha,$A875,Linea,VLOOKUP(L$1,Data!$AP:$AR,3,FALSE),Cuenta,VLOOKUP(L$1,Data!$AP:$AR,2,FALSE))+SUMIFS(FX,Fecha,$A875,Linea,VLOOKUP(L$1,Data!$AP:$AR,3,FALSE),Cuenta,VLOOKUP(L$1,Data!$AP:$AR,2,FALSE))+L874,"")</f>
        <v/>
      </c>
      <c r="M875" s="3" t="str">
        <f>IF(AND($A875&lt;&gt;"",M$1&lt;&gt;""),SUMIFS(VM,Fecha,$A875,Linea,VLOOKUP(M$1,Data!$AP:$AR,3,FALSE),Cuenta,VLOOKUP(M$1,Data!$AP:$AR,2,FALSE))+SUMIFS(FX,Fecha,$A875,Linea,VLOOKUP(M$1,Data!$AP:$AR,3,FALSE),Cuenta,VLOOKUP(M$1,Data!$AP:$AR,2,FALSE))+M874,"")</f>
        <v/>
      </c>
      <c r="N875" s="3" t="str">
        <f>IF(AND($A875&lt;&gt;"",N$1&lt;&gt;""),SUMIFS(VM,Fecha,$A875,Linea,VLOOKUP(N$1,Data!$AP:$AR,3,FALSE),Cuenta,VLOOKUP(N$1,Data!$AP:$AR,2,FALSE))+SUMIFS(FX,Fecha,$A875,Linea,VLOOKUP(N$1,Data!$AP:$AR,3,FALSE),Cuenta,VLOOKUP(N$1,Data!$AP:$AR,2,FALSE))+N874,"")</f>
        <v/>
      </c>
    </row>
    <row r="876" spans="2:14" x14ac:dyDescent="0.25">
      <c r="B876" s="3" t="str">
        <f>IF(AND($A876&lt;&gt;"",B$1&lt;&gt;""),SUMIFS(VM,Fecha,$A876,Linea,VLOOKUP(B$1,Data!$AP:$AR,3,FALSE),Cuenta,VLOOKUP(B$1,Data!$AP:$AR,2,FALSE))+SUMIFS(FX,Fecha,$A876,Linea,VLOOKUP(B$1,Data!$AP:$AR,3,FALSE),Cuenta,VLOOKUP(B$1,Data!$AP:$AR,2,FALSE))+B875,"")</f>
        <v/>
      </c>
      <c r="C876" s="3" t="str">
        <f>IF(AND($A876&lt;&gt;"",C$1&lt;&gt;""),SUMIFS(VM,Fecha,$A876,Linea,VLOOKUP(C$1,Data!$AP:$AR,3,FALSE),Cuenta,VLOOKUP(C$1,Data!$AP:$AR,2,FALSE))+SUMIFS(FX,Fecha,$A876,Linea,VLOOKUP(C$1,Data!$AP:$AR,3,FALSE),Cuenta,VLOOKUP(C$1,Data!$AP:$AR,2,FALSE))+C875,"")</f>
        <v/>
      </c>
      <c r="D876" s="3" t="str">
        <f>IF(AND($A876&lt;&gt;"",D$1&lt;&gt;""),SUMIFS(VM,Fecha,$A876,Linea,VLOOKUP(D$1,Data!$AP:$AR,3,FALSE),Cuenta,VLOOKUP(D$1,Data!$AP:$AR,2,FALSE))+SUMIFS(FX,Fecha,$A876,Linea,VLOOKUP(D$1,Data!$AP:$AR,3,FALSE),Cuenta,VLOOKUP(D$1,Data!$AP:$AR,2,FALSE))+D875,"")</f>
        <v/>
      </c>
      <c r="E876" s="3" t="str">
        <f>IF(AND($A876&lt;&gt;"",E$1&lt;&gt;""),SUMIFS(VM,Fecha,$A876,Linea,VLOOKUP(E$1,Data!$AP:$AR,3,FALSE),Cuenta,VLOOKUP(E$1,Data!$AP:$AR,2,FALSE))+SUMIFS(FX,Fecha,$A876,Linea,VLOOKUP(E$1,Data!$AP:$AR,3,FALSE),Cuenta,VLOOKUP(E$1,Data!$AP:$AR,2,FALSE))+E875,"")</f>
        <v/>
      </c>
      <c r="F876" s="3" t="str">
        <f>IF(AND($A876&lt;&gt;"",F$1&lt;&gt;""),SUMIFS(VM,Fecha,$A876,Linea,VLOOKUP(F$1,Data!$AP:$AR,3,FALSE),Cuenta,VLOOKUP(F$1,Data!$AP:$AR,2,FALSE))+SUMIFS(FX,Fecha,$A876,Linea,VLOOKUP(F$1,Data!$AP:$AR,3,FALSE),Cuenta,VLOOKUP(F$1,Data!$AP:$AR,2,FALSE))+F875,"")</f>
        <v/>
      </c>
      <c r="G876" s="3" t="str">
        <f>IF(AND($A876&lt;&gt;"",G$1&lt;&gt;""),SUMIFS(VM,Fecha,$A876,Linea,VLOOKUP(G$1,Data!$AP:$AR,3,FALSE),Cuenta,VLOOKUP(G$1,Data!$AP:$AR,2,FALSE))+SUMIFS(FX,Fecha,$A876,Linea,VLOOKUP(G$1,Data!$AP:$AR,3,FALSE),Cuenta,VLOOKUP(G$1,Data!$AP:$AR,2,FALSE))+G875,"")</f>
        <v/>
      </c>
      <c r="H876" s="3" t="str">
        <f>IF(AND($A876&lt;&gt;"",H$1&lt;&gt;""),SUMIFS(VM,Fecha,$A876,Linea,VLOOKUP(H$1,Data!$AP:$AR,3,FALSE),Cuenta,VLOOKUP(H$1,Data!$AP:$AR,2,FALSE))+SUMIFS(FX,Fecha,$A876,Linea,VLOOKUP(H$1,Data!$AP:$AR,3,FALSE),Cuenta,VLOOKUP(H$1,Data!$AP:$AR,2,FALSE))+H875,"")</f>
        <v/>
      </c>
      <c r="I876" s="3" t="str">
        <f>IF(AND($A876&lt;&gt;"",I$1&lt;&gt;""),SUMIFS(VM,Fecha,$A876,Linea,VLOOKUP(I$1,Data!$AP:$AR,3,FALSE),Cuenta,VLOOKUP(I$1,Data!$AP:$AR,2,FALSE))+SUMIFS(FX,Fecha,$A876,Linea,VLOOKUP(I$1,Data!$AP:$AR,3,FALSE),Cuenta,VLOOKUP(I$1,Data!$AP:$AR,2,FALSE))+I875,"")</f>
        <v/>
      </c>
      <c r="J876" s="3" t="str">
        <f>IF(AND($A876&lt;&gt;"",J$1&lt;&gt;""),SUMIFS(VM,Fecha,$A876,Linea,VLOOKUP(J$1,Data!$AP:$AR,3,FALSE),Cuenta,VLOOKUP(J$1,Data!$AP:$AR,2,FALSE))+SUMIFS(FX,Fecha,$A876,Linea,VLOOKUP(J$1,Data!$AP:$AR,3,FALSE),Cuenta,VLOOKUP(J$1,Data!$AP:$AR,2,FALSE))+J875,"")</f>
        <v/>
      </c>
      <c r="K876" s="3" t="str">
        <f>IF(AND($A876&lt;&gt;"",K$1&lt;&gt;""),SUMIFS(VM,Fecha,$A876,Linea,VLOOKUP(K$1,Data!$AP:$AR,3,FALSE),Cuenta,VLOOKUP(K$1,Data!$AP:$AR,2,FALSE))+SUMIFS(FX,Fecha,$A876,Linea,VLOOKUP(K$1,Data!$AP:$AR,3,FALSE),Cuenta,VLOOKUP(K$1,Data!$AP:$AR,2,FALSE))+K875,"")</f>
        <v/>
      </c>
      <c r="L876" s="3" t="str">
        <f>IF(AND($A876&lt;&gt;"",L$1&lt;&gt;""),SUMIFS(VM,Fecha,$A876,Linea,VLOOKUP(L$1,Data!$AP:$AR,3,FALSE),Cuenta,VLOOKUP(L$1,Data!$AP:$AR,2,FALSE))+SUMIFS(FX,Fecha,$A876,Linea,VLOOKUP(L$1,Data!$AP:$AR,3,FALSE),Cuenta,VLOOKUP(L$1,Data!$AP:$AR,2,FALSE))+L875,"")</f>
        <v/>
      </c>
      <c r="M876" s="3" t="str">
        <f>IF(AND($A876&lt;&gt;"",M$1&lt;&gt;""),SUMIFS(VM,Fecha,$A876,Linea,VLOOKUP(M$1,Data!$AP:$AR,3,FALSE),Cuenta,VLOOKUP(M$1,Data!$AP:$AR,2,FALSE))+SUMIFS(FX,Fecha,$A876,Linea,VLOOKUP(M$1,Data!$AP:$AR,3,FALSE),Cuenta,VLOOKUP(M$1,Data!$AP:$AR,2,FALSE))+M875,"")</f>
        <v/>
      </c>
      <c r="N876" s="3" t="str">
        <f>IF(AND($A876&lt;&gt;"",N$1&lt;&gt;""),SUMIFS(VM,Fecha,$A876,Linea,VLOOKUP(N$1,Data!$AP:$AR,3,FALSE),Cuenta,VLOOKUP(N$1,Data!$AP:$AR,2,FALSE))+SUMIFS(FX,Fecha,$A876,Linea,VLOOKUP(N$1,Data!$AP:$AR,3,FALSE),Cuenta,VLOOKUP(N$1,Data!$AP:$AR,2,FALSE))+N875,"")</f>
        <v/>
      </c>
    </row>
    <row r="877" spans="2:14" x14ac:dyDescent="0.25">
      <c r="B877" s="3" t="str">
        <f>IF(AND($A877&lt;&gt;"",B$1&lt;&gt;""),SUMIFS(VM,Fecha,$A877,Linea,VLOOKUP(B$1,Data!$AP:$AR,3,FALSE),Cuenta,VLOOKUP(B$1,Data!$AP:$AR,2,FALSE))+SUMIFS(FX,Fecha,$A877,Linea,VLOOKUP(B$1,Data!$AP:$AR,3,FALSE),Cuenta,VLOOKUP(B$1,Data!$AP:$AR,2,FALSE))+B876,"")</f>
        <v/>
      </c>
      <c r="C877" s="3" t="str">
        <f>IF(AND($A877&lt;&gt;"",C$1&lt;&gt;""),SUMIFS(VM,Fecha,$A877,Linea,VLOOKUP(C$1,Data!$AP:$AR,3,FALSE),Cuenta,VLOOKUP(C$1,Data!$AP:$AR,2,FALSE))+SUMIFS(FX,Fecha,$A877,Linea,VLOOKUP(C$1,Data!$AP:$AR,3,FALSE),Cuenta,VLOOKUP(C$1,Data!$AP:$AR,2,FALSE))+C876,"")</f>
        <v/>
      </c>
      <c r="D877" s="3" t="str">
        <f>IF(AND($A877&lt;&gt;"",D$1&lt;&gt;""),SUMIFS(VM,Fecha,$A877,Linea,VLOOKUP(D$1,Data!$AP:$AR,3,FALSE),Cuenta,VLOOKUP(D$1,Data!$AP:$AR,2,FALSE))+SUMIFS(FX,Fecha,$A877,Linea,VLOOKUP(D$1,Data!$AP:$AR,3,FALSE),Cuenta,VLOOKUP(D$1,Data!$AP:$AR,2,FALSE))+D876,"")</f>
        <v/>
      </c>
      <c r="E877" s="3" t="str">
        <f>IF(AND($A877&lt;&gt;"",E$1&lt;&gt;""),SUMIFS(VM,Fecha,$A877,Linea,VLOOKUP(E$1,Data!$AP:$AR,3,FALSE),Cuenta,VLOOKUP(E$1,Data!$AP:$AR,2,FALSE))+SUMIFS(FX,Fecha,$A877,Linea,VLOOKUP(E$1,Data!$AP:$AR,3,FALSE),Cuenta,VLOOKUP(E$1,Data!$AP:$AR,2,FALSE))+E876,"")</f>
        <v/>
      </c>
      <c r="F877" s="3" t="str">
        <f>IF(AND($A877&lt;&gt;"",F$1&lt;&gt;""),SUMIFS(VM,Fecha,$A877,Linea,VLOOKUP(F$1,Data!$AP:$AR,3,FALSE),Cuenta,VLOOKUP(F$1,Data!$AP:$AR,2,FALSE))+SUMIFS(FX,Fecha,$A877,Linea,VLOOKUP(F$1,Data!$AP:$AR,3,FALSE),Cuenta,VLOOKUP(F$1,Data!$AP:$AR,2,FALSE))+F876,"")</f>
        <v/>
      </c>
      <c r="G877" s="3" t="str">
        <f>IF(AND($A877&lt;&gt;"",G$1&lt;&gt;""),SUMIFS(VM,Fecha,$A877,Linea,VLOOKUP(G$1,Data!$AP:$AR,3,FALSE),Cuenta,VLOOKUP(G$1,Data!$AP:$AR,2,FALSE))+SUMIFS(FX,Fecha,$A877,Linea,VLOOKUP(G$1,Data!$AP:$AR,3,FALSE),Cuenta,VLOOKUP(G$1,Data!$AP:$AR,2,FALSE))+G876,"")</f>
        <v/>
      </c>
      <c r="H877" s="3" t="str">
        <f>IF(AND($A877&lt;&gt;"",H$1&lt;&gt;""),SUMIFS(VM,Fecha,$A877,Linea,VLOOKUP(H$1,Data!$AP:$AR,3,FALSE),Cuenta,VLOOKUP(H$1,Data!$AP:$AR,2,FALSE))+SUMIFS(FX,Fecha,$A877,Linea,VLOOKUP(H$1,Data!$AP:$AR,3,FALSE),Cuenta,VLOOKUP(H$1,Data!$AP:$AR,2,FALSE))+H876,"")</f>
        <v/>
      </c>
      <c r="I877" s="3" t="str">
        <f>IF(AND($A877&lt;&gt;"",I$1&lt;&gt;""),SUMIFS(VM,Fecha,$A877,Linea,VLOOKUP(I$1,Data!$AP:$AR,3,FALSE),Cuenta,VLOOKUP(I$1,Data!$AP:$AR,2,FALSE))+SUMIFS(FX,Fecha,$A877,Linea,VLOOKUP(I$1,Data!$AP:$AR,3,FALSE),Cuenta,VLOOKUP(I$1,Data!$AP:$AR,2,FALSE))+I876,"")</f>
        <v/>
      </c>
      <c r="J877" s="3" t="str">
        <f>IF(AND($A877&lt;&gt;"",J$1&lt;&gt;""),SUMIFS(VM,Fecha,$A877,Linea,VLOOKUP(J$1,Data!$AP:$AR,3,FALSE),Cuenta,VLOOKUP(J$1,Data!$AP:$AR,2,FALSE))+SUMIFS(FX,Fecha,$A877,Linea,VLOOKUP(J$1,Data!$AP:$AR,3,FALSE),Cuenta,VLOOKUP(J$1,Data!$AP:$AR,2,FALSE))+J876,"")</f>
        <v/>
      </c>
      <c r="K877" s="3" t="str">
        <f>IF(AND($A877&lt;&gt;"",K$1&lt;&gt;""),SUMIFS(VM,Fecha,$A877,Linea,VLOOKUP(K$1,Data!$AP:$AR,3,FALSE),Cuenta,VLOOKUP(K$1,Data!$AP:$AR,2,FALSE))+SUMIFS(FX,Fecha,$A877,Linea,VLOOKUP(K$1,Data!$AP:$AR,3,FALSE),Cuenta,VLOOKUP(K$1,Data!$AP:$AR,2,FALSE))+K876,"")</f>
        <v/>
      </c>
      <c r="L877" s="3" t="str">
        <f>IF(AND($A877&lt;&gt;"",L$1&lt;&gt;""),SUMIFS(VM,Fecha,$A877,Linea,VLOOKUP(L$1,Data!$AP:$AR,3,FALSE),Cuenta,VLOOKUP(L$1,Data!$AP:$AR,2,FALSE))+SUMIFS(FX,Fecha,$A877,Linea,VLOOKUP(L$1,Data!$AP:$AR,3,FALSE),Cuenta,VLOOKUP(L$1,Data!$AP:$AR,2,FALSE))+L876,"")</f>
        <v/>
      </c>
      <c r="M877" s="3" t="str">
        <f>IF(AND($A877&lt;&gt;"",M$1&lt;&gt;""),SUMIFS(VM,Fecha,$A877,Linea,VLOOKUP(M$1,Data!$AP:$AR,3,FALSE),Cuenta,VLOOKUP(M$1,Data!$AP:$AR,2,FALSE))+SUMIFS(FX,Fecha,$A877,Linea,VLOOKUP(M$1,Data!$AP:$AR,3,FALSE),Cuenta,VLOOKUP(M$1,Data!$AP:$AR,2,FALSE))+M876,"")</f>
        <v/>
      </c>
      <c r="N877" s="3" t="str">
        <f>IF(AND($A877&lt;&gt;"",N$1&lt;&gt;""),SUMIFS(VM,Fecha,$A877,Linea,VLOOKUP(N$1,Data!$AP:$AR,3,FALSE),Cuenta,VLOOKUP(N$1,Data!$AP:$AR,2,FALSE))+SUMIFS(FX,Fecha,$A877,Linea,VLOOKUP(N$1,Data!$AP:$AR,3,FALSE),Cuenta,VLOOKUP(N$1,Data!$AP:$AR,2,FALSE))+N876,"")</f>
        <v/>
      </c>
    </row>
    <row r="878" spans="2:14" x14ac:dyDescent="0.25">
      <c r="B878" s="3" t="str">
        <f>IF(AND($A878&lt;&gt;"",B$1&lt;&gt;""),SUMIFS(VM,Fecha,$A878,Linea,VLOOKUP(B$1,Data!$AP:$AR,3,FALSE),Cuenta,VLOOKUP(B$1,Data!$AP:$AR,2,FALSE))+SUMIFS(FX,Fecha,$A878,Linea,VLOOKUP(B$1,Data!$AP:$AR,3,FALSE),Cuenta,VLOOKUP(B$1,Data!$AP:$AR,2,FALSE))+B877,"")</f>
        <v/>
      </c>
      <c r="C878" s="3" t="str">
        <f>IF(AND($A878&lt;&gt;"",C$1&lt;&gt;""),SUMIFS(VM,Fecha,$A878,Linea,VLOOKUP(C$1,Data!$AP:$AR,3,FALSE),Cuenta,VLOOKUP(C$1,Data!$AP:$AR,2,FALSE))+SUMIFS(FX,Fecha,$A878,Linea,VLOOKUP(C$1,Data!$AP:$AR,3,FALSE),Cuenta,VLOOKUP(C$1,Data!$AP:$AR,2,FALSE))+C877,"")</f>
        <v/>
      </c>
      <c r="D878" s="3" t="str">
        <f>IF(AND($A878&lt;&gt;"",D$1&lt;&gt;""),SUMIFS(VM,Fecha,$A878,Linea,VLOOKUP(D$1,Data!$AP:$AR,3,FALSE),Cuenta,VLOOKUP(D$1,Data!$AP:$AR,2,FALSE))+SUMIFS(FX,Fecha,$A878,Linea,VLOOKUP(D$1,Data!$AP:$AR,3,FALSE),Cuenta,VLOOKUP(D$1,Data!$AP:$AR,2,FALSE))+D877,"")</f>
        <v/>
      </c>
      <c r="E878" s="3" t="str">
        <f>IF(AND($A878&lt;&gt;"",E$1&lt;&gt;""),SUMIFS(VM,Fecha,$A878,Linea,VLOOKUP(E$1,Data!$AP:$AR,3,FALSE),Cuenta,VLOOKUP(E$1,Data!$AP:$AR,2,FALSE))+SUMIFS(FX,Fecha,$A878,Linea,VLOOKUP(E$1,Data!$AP:$AR,3,FALSE),Cuenta,VLOOKUP(E$1,Data!$AP:$AR,2,FALSE))+E877,"")</f>
        <v/>
      </c>
      <c r="F878" s="3" t="str">
        <f>IF(AND($A878&lt;&gt;"",F$1&lt;&gt;""),SUMIFS(VM,Fecha,$A878,Linea,VLOOKUP(F$1,Data!$AP:$AR,3,FALSE),Cuenta,VLOOKUP(F$1,Data!$AP:$AR,2,FALSE))+SUMIFS(FX,Fecha,$A878,Linea,VLOOKUP(F$1,Data!$AP:$AR,3,FALSE),Cuenta,VLOOKUP(F$1,Data!$AP:$AR,2,FALSE))+F877,"")</f>
        <v/>
      </c>
      <c r="G878" s="3" t="str">
        <f>IF(AND($A878&lt;&gt;"",G$1&lt;&gt;""),SUMIFS(VM,Fecha,$A878,Linea,VLOOKUP(G$1,Data!$AP:$AR,3,FALSE),Cuenta,VLOOKUP(G$1,Data!$AP:$AR,2,FALSE))+SUMIFS(FX,Fecha,$A878,Linea,VLOOKUP(G$1,Data!$AP:$AR,3,FALSE),Cuenta,VLOOKUP(G$1,Data!$AP:$AR,2,FALSE))+G877,"")</f>
        <v/>
      </c>
      <c r="H878" s="3" t="str">
        <f>IF(AND($A878&lt;&gt;"",H$1&lt;&gt;""),SUMIFS(VM,Fecha,$A878,Linea,VLOOKUP(H$1,Data!$AP:$AR,3,FALSE),Cuenta,VLOOKUP(H$1,Data!$AP:$AR,2,FALSE))+SUMIFS(FX,Fecha,$A878,Linea,VLOOKUP(H$1,Data!$AP:$AR,3,FALSE),Cuenta,VLOOKUP(H$1,Data!$AP:$AR,2,FALSE))+H877,"")</f>
        <v/>
      </c>
      <c r="I878" s="3" t="str">
        <f>IF(AND($A878&lt;&gt;"",I$1&lt;&gt;""),SUMIFS(VM,Fecha,$A878,Linea,VLOOKUP(I$1,Data!$AP:$AR,3,FALSE),Cuenta,VLOOKUP(I$1,Data!$AP:$AR,2,FALSE))+SUMIFS(FX,Fecha,$A878,Linea,VLOOKUP(I$1,Data!$AP:$AR,3,FALSE),Cuenta,VLOOKUP(I$1,Data!$AP:$AR,2,FALSE))+I877,"")</f>
        <v/>
      </c>
      <c r="J878" s="3" t="str">
        <f>IF(AND($A878&lt;&gt;"",J$1&lt;&gt;""),SUMIFS(VM,Fecha,$A878,Linea,VLOOKUP(J$1,Data!$AP:$AR,3,FALSE),Cuenta,VLOOKUP(J$1,Data!$AP:$AR,2,FALSE))+SUMIFS(FX,Fecha,$A878,Linea,VLOOKUP(J$1,Data!$AP:$AR,3,FALSE),Cuenta,VLOOKUP(J$1,Data!$AP:$AR,2,FALSE))+J877,"")</f>
        <v/>
      </c>
      <c r="K878" s="3" t="str">
        <f>IF(AND($A878&lt;&gt;"",K$1&lt;&gt;""),SUMIFS(VM,Fecha,$A878,Linea,VLOOKUP(K$1,Data!$AP:$AR,3,FALSE),Cuenta,VLOOKUP(K$1,Data!$AP:$AR,2,FALSE))+SUMIFS(FX,Fecha,$A878,Linea,VLOOKUP(K$1,Data!$AP:$AR,3,FALSE),Cuenta,VLOOKUP(K$1,Data!$AP:$AR,2,FALSE))+K877,"")</f>
        <v/>
      </c>
      <c r="L878" s="3" t="str">
        <f>IF(AND($A878&lt;&gt;"",L$1&lt;&gt;""),SUMIFS(VM,Fecha,$A878,Linea,VLOOKUP(L$1,Data!$AP:$AR,3,FALSE),Cuenta,VLOOKUP(L$1,Data!$AP:$AR,2,FALSE))+SUMIFS(FX,Fecha,$A878,Linea,VLOOKUP(L$1,Data!$AP:$AR,3,FALSE),Cuenta,VLOOKUP(L$1,Data!$AP:$AR,2,FALSE))+L877,"")</f>
        <v/>
      </c>
      <c r="M878" s="3" t="str">
        <f>IF(AND($A878&lt;&gt;"",M$1&lt;&gt;""),SUMIFS(VM,Fecha,$A878,Linea,VLOOKUP(M$1,Data!$AP:$AR,3,FALSE),Cuenta,VLOOKUP(M$1,Data!$AP:$AR,2,FALSE))+SUMIFS(FX,Fecha,$A878,Linea,VLOOKUP(M$1,Data!$AP:$AR,3,FALSE),Cuenta,VLOOKUP(M$1,Data!$AP:$AR,2,FALSE))+M877,"")</f>
        <v/>
      </c>
      <c r="N878" s="3" t="str">
        <f>IF(AND($A878&lt;&gt;"",N$1&lt;&gt;""),SUMIFS(VM,Fecha,$A878,Linea,VLOOKUP(N$1,Data!$AP:$AR,3,FALSE),Cuenta,VLOOKUP(N$1,Data!$AP:$AR,2,FALSE))+SUMIFS(FX,Fecha,$A878,Linea,VLOOKUP(N$1,Data!$AP:$AR,3,FALSE),Cuenta,VLOOKUP(N$1,Data!$AP:$AR,2,FALSE))+N877,"")</f>
        <v/>
      </c>
    </row>
    <row r="879" spans="2:14" x14ac:dyDescent="0.25">
      <c r="B879" s="3" t="str">
        <f>IF(AND($A879&lt;&gt;"",B$1&lt;&gt;""),SUMIFS(VM,Fecha,$A879,Linea,VLOOKUP(B$1,Data!$AP:$AR,3,FALSE),Cuenta,VLOOKUP(B$1,Data!$AP:$AR,2,FALSE))+SUMIFS(FX,Fecha,$A879,Linea,VLOOKUP(B$1,Data!$AP:$AR,3,FALSE),Cuenta,VLOOKUP(B$1,Data!$AP:$AR,2,FALSE))+B878,"")</f>
        <v/>
      </c>
      <c r="C879" s="3" t="str">
        <f>IF(AND($A879&lt;&gt;"",C$1&lt;&gt;""),SUMIFS(VM,Fecha,$A879,Linea,VLOOKUP(C$1,Data!$AP:$AR,3,FALSE),Cuenta,VLOOKUP(C$1,Data!$AP:$AR,2,FALSE))+SUMIFS(FX,Fecha,$A879,Linea,VLOOKUP(C$1,Data!$AP:$AR,3,FALSE),Cuenta,VLOOKUP(C$1,Data!$AP:$AR,2,FALSE))+C878,"")</f>
        <v/>
      </c>
      <c r="D879" s="3" t="str">
        <f>IF(AND($A879&lt;&gt;"",D$1&lt;&gt;""),SUMIFS(VM,Fecha,$A879,Linea,VLOOKUP(D$1,Data!$AP:$AR,3,FALSE),Cuenta,VLOOKUP(D$1,Data!$AP:$AR,2,FALSE))+SUMIFS(FX,Fecha,$A879,Linea,VLOOKUP(D$1,Data!$AP:$AR,3,FALSE),Cuenta,VLOOKUP(D$1,Data!$AP:$AR,2,FALSE))+D878,"")</f>
        <v/>
      </c>
      <c r="E879" s="3" t="str">
        <f>IF(AND($A879&lt;&gt;"",E$1&lt;&gt;""),SUMIFS(VM,Fecha,$A879,Linea,VLOOKUP(E$1,Data!$AP:$AR,3,FALSE),Cuenta,VLOOKUP(E$1,Data!$AP:$AR,2,FALSE))+SUMIFS(FX,Fecha,$A879,Linea,VLOOKUP(E$1,Data!$AP:$AR,3,FALSE),Cuenta,VLOOKUP(E$1,Data!$AP:$AR,2,FALSE))+E878,"")</f>
        <v/>
      </c>
      <c r="F879" s="3" t="str">
        <f>IF(AND($A879&lt;&gt;"",F$1&lt;&gt;""),SUMIFS(VM,Fecha,$A879,Linea,VLOOKUP(F$1,Data!$AP:$AR,3,FALSE),Cuenta,VLOOKUP(F$1,Data!$AP:$AR,2,FALSE))+SUMIFS(FX,Fecha,$A879,Linea,VLOOKUP(F$1,Data!$AP:$AR,3,FALSE),Cuenta,VLOOKUP(F$1,Data!$AP:$AR,2,FALSE))+F878,"")</f>
        <v/>
      </c>
      <c r="G879" s="3" t="str">
        <f>IF(AND($A879&lt;&gt;"",G$1&lt;&gt;""),SUMIFS(VM,Fecha,$A879,Linea,VLOOKUP(G$1,Data!$AP:$AR,3,FALSE),Cuenta,VLOOKUP(G$1,Data!$AP:$AR,2,FALSE))+SUMIFS(FX,Fecha,$A879,Linea,VLOOKUP(G$1,Data!$AP:$AR,3,FALSE),Cuenta,VLOOKUP(G$1,Data!$AP:$AR,2,FALSE))+G878,"")</f>
        <v/>
      </c>
      <c r="H879" s="3" t="str">
        <f>IF(AND($A879&lt;&gt;"",H$1&lt;&gt;""),SUMIFS(VM,Fecha,$A879,Linea,VLOOKUP(H$1,Data!$AP:$AR,3,FALSE),Cuenta,VLOOKUP(H$1,Data!$AP:$AR,2,FALSE))+SUMIFS(FX,Fecha,$A879,Linea,VLOOKUP(H$1,Data!$AP:$AR,3,FALSE),Cuenta,VLOOKUP(H$1,Data!$AP:$AR,2,FALSE))+H878,"")</f>
        <v/>
      </c>
      <c r="I879" s="3" t="str">
        <f>IF(AND($A879&lt;&gt;"",I$1&lt;&gt;""),SUMIFS(VM,Fecha,$A879,Linea,VLOOKUP(I$1,Data!$AP:$AR,3,FALSE),Cuenta,VLOOKUP(I$1,Data!$AP:$AR,2,FALSE))+SUMIFS(FX,Fecha,$A879,Linea,VLOOKUP(I$1,Data!$AP:$AR,3,FALSE),Cuenta,VLOOKUP(I$1,Data!$AP:$AR,2,FALSE))+I878,"")</f>
        <v/>
      </c>
      <c r="J879" s="3" t="str">
        <f>IF(AND($A879&lt;&gt;"",J$1&lt;&gt;""),SUMIFS(VM,Fecha,$A879,Linea,VLOOKUP(J$1,Data!$AP:$AR,3,FALSE),Cuenta,VLOOKUP(J$1,Data!$AP:$AR,2,FALSE))+SUMIFS(FX,Fecha,$A879,Linea,VLOOKUP(J$1,Data!$AP:$AR,3,FALSE),Cuenta,VLOOKUP(J$1,Data!$AP:$AR,2,FALSE))+J878,"")</f>
        <v/>
      </c>
      <c r="K879" s="3" t="str">
        <f>IF(AND($A879&lt;&gt;"",K$1&lt;&gt;""),SUMIFS(VM,Fecha,$A879,Linea,VLOOKUP(K$1,Data!$AP:$AR,3,FALSE),Cuenta,VLOOKUP(K$1,Data!$AP:$AR,2,FALSE))+SUMIFS(FX,Fecha,$A879,Linea,VLOOKUP(K$1,Data!$AP:$AR,3,FALSE),Cuenta,VLOOKUP(K$1,Data!$AP:$AR,2,FALSE))+K878,"")</f>
        <v/>
      </c>
      <c r="L879" s="3" t="str">
        <f>IF(AND($A879&lt;&gt;"",L$1&lt;&gt;""),SUMIFS(VM,Fecha,$A879,Linea,VLOOKUP(L$1,Data!$AP:$AR,3,FALSE),Cuenta,VLOOKUP(L$1,Data!$AP:$AR,2,FALSE))+SUMIFS(FX,Fecha,$A879,Linea,VLOOKUP(L$1,Data!$AP:$AR,3,FALSE),Cuenta,VLOOKUP(L$1,Data!$AP:$AR,2,FALSE))+L878,"")</f>
        <v/>
      </c>
      <c r="M879" s="3" t="str">
        <f>IF(AND($A879&lt;&gt;"",M$1&lt;&gt;""),SUMIFS(VM,Fecha,$A879,Linea,VLOOKUP(M$1,Data!$AP:$AR,3,FALSE),Cuenta,VLOOKUP(M$1,Data!$AP:$AR,2,FALSE))+SUMIFS(FX,Fecha,$A879,Linea,VLOOKUP(M$1,Data!$AP:$AR,3,FALSE),Cuenta,VLOOKUP(M$1,Data!$AP:$AR,2,FALSE))+M878,"")</f>
        <v/>
      </c>
      <c r="N879" s="3" t="str">
        <f>IF(AND($A879&lt;&gt;"",N$1&lt;&gt;""),SUMIFS(VM,Fecha,$A879,Linea,VLOOKUP(N$1,Data!$AP:$AR,3,FALSE),Cuenta,VLOOKUP(N$1,Data!$AP:$AR,2,FALSE))+SUMIFS(FX,Fecha,$A879,Linea,VLOOKUP(N$1,Data!$AP:$AR,3,FALSE),Cuenta,VLOOKUP(N$1,Data!$AP:$AR,2,FALSE))+N878,"")</f>
        <v/>
      </c>
    </row>
    <row r="880" spans="2:14" x14ac:dyDescent="0.25">
      <c r="B880" s="3" t="str">
        <f>IF(AND($A880&lt;&gt;"",B$1&lt;&gt;""),SUMIFS(VM,Fecha,$A880,Linea,VLOOKUP(B$1,Data!$AP:$AR,3,FALSE),Cuenta,VLOOKUP(B$1,Data!$AP:$AR,2,FALSE))+SUMIFS(FX,Fecha,$A880,Linea,VLOOKUP(B$1,Data!$AP:$AR,3,FALSE),Cuenta,VLOOKUP(B$1,Data!$AP:$AR,2,FALSE))+B879,"")</f>
        <v/>
      </c>
      <c r="C880" s="3" t="str">
        <f>IF(AND($A880&lt;&gt;"",C$1&lt;&gt;""),SUMIFS(VM,Fecha,$A880,Linea,VLOOKUP(C$1,Data!$AP:$AR,3,FALSE),Cuenta,VLOOKUP(C$1,Data!$AP:$AR,2,FALSE))+SUMIFS(FX,Fecha,$A880,Linea,VLOOKUP(C$1,Data!$AP:$AR,3,FALSE),Cuenta,VLOOKUP(C$1,Data!$AP:$AR,2,FALSE))+C879,"")</f>
        <v/>
      </c>
      <c r="D880" s="3" t="str">
        <f>IF(AND($A880&lt;&gt;"",D$1&lt;&gt;""),SUMIFS(VM,Fecha,$A880,Linea,VLOOKUP(D$1,Data!$AP:$AR,3,FALSE),Cuenta,VLOOKUP(D$1,Data!$AP:$AR,2,FALSE))+SUMIFS(FX,Fecha,$A880,Linea,VLOOKUP(D$1,Data!$AP:$AR,3,FALSE),Cuenta,VLOOKUP(D$1,Data!$AP:$AR,2,FALSE))+D879,"")</f>
        <v/>
      </c>
      <c r="E880" s="3" t="str">
        <f>IF(AND($A880&lt;&gt;"",E$1&lt;&gt;""),SUMIFS(VM,Fecha,$A880,Linea,VLOOKUP(E$1,Data!$AP:$AR,3,FALSE),Cuenta,VLOOKUP(E$1,Data!$AP:$AR,2,FALSE))+SUMIFS(FX,Fecha,$A880,Linea,VLOOKUP(E$1,Data!$AP:$AR,3,FALSE),Cuenta,VLOOKUP(E$1,Data!$AP:$AR,2,FALSE))+E879,"")</f>
        <v/>
      </c>
      <c r="F880" s="3" t="str">
        <f>IF(AND($A880&lt;&gt;"",F$1&lt;&gt;""),SUMIFS(VM,Fecha,$A880,Linea,VLOOKUP(F$1,Data!$AP:$AR,3,FALSE),Cuenta,VLOOKUP(F$1,Data!$AP:$AR,2,FALSE))+SUMIFS(FX,Fecha,$A880,Linea,VLOOKUP(F$1,Data!$AP:$AR,3,FALSE),Cuenta,VLOOKUP(F$1,Data!$AP:$AR,2,FALSE))+F879,"")</f>
        <v/>
      </c>
      <c r="G880" s="3" t="str">
        <f>IF(AND($A880&lt;&gt;"",G$1&lt;&gt;""),SUMIFS(VM,Fecha,$A880,Linea,VLOOKUP(G$1,Data!$AP:$AR,3,FALSE),Cuenta,VLOOKUP(G$1,Data!$AP:$AR,2,FALSE))+SUMIFS(FX,Fecha,$A880,Linea,VLOOKUP(G$1,Data!$AP:$AR,3,FALSE),Cuenta,VLOOKUP(G$1,Data!$AP:$AR,2,FALSE))+G879,"")</f>
        <v/>
      </c>
      <c r="H880" s="3" t="str">
        <f>IF(AND($A880&lt;&gt;"",H$1&lt;&gt;""),SUMIFS(VM,Fecha,$A880,Linea,VLOOKUP(H$1,Data!$AP:$AR,3,FALSE),Cuenta,VLOOKUP(H$1,Data!$AP:$AR,2,FALSE))+SUMIFS(FX,Fecha,$A880,Linea,VLOOKUP(H$1,Data!$AP:$AR,3,FALSE),Cuenta,VLOOKUP(H$1,Data!$AP:$AR,2,FALSE))+H879,"")</f>
        <v/>
      </c>
      <c r="I880" s="3" t="str">
        <f>IF(AND($A880&lt;&gt;"",I$1&lt;&gt;""),SUMIFS(VM,Fecha,$A880,Linea,VLOOKUP(I$1,Data!$AP:$AR,3,FALSE),Cuenta,VLOOKUP(I$1,Data!$AP:$AR,2,FALSE))+SUMIFS(FX,Fecha,$A880,Linea,VLOOKUP(I$1,Data!$AP:$AR,3,FALSE),Cuenta,VLOOKUP(I$1,Data!$AP:$AR,2,FALSE))+I879,"")</f>
        <v/>
      </c>
      <c r="J880" s="3" t="str">
        <f>IF(AND($A880&lt;&gt;"",J$1&lt;&gt;""),SUMIFS(VM,Fecha,$A880,Linea,VLOOKUP(J$1,Data!$AP:$AR,3,FALSE),Cuenta,VLOOKUP(J$1,Data!$AP:$AR,2,FALSE))+SUMIFS(FX,Fecha,$A880,Linea,VLOOKUP(J$1,Data!$AP:$AR,3,FALSE),Cuenta,VLOOKUP(J$1,Data!$AP:$AR,2,FALSE))+J879,"")</f>
        <v/>
      </c>
      <c r="K880" s="3" t="str">
        <f>IF(AND($A880&lt;&gt;"",K$1&lt;&gt;""),SUMIFS(VM,Fecha,$A880,Linea,VLOOKUP(K$1,Data!$AP:$AR,3,FALSE),Cuenta,VLOOKUP(K$1,Data!$AP:$AR,2,FALSE))+SUMIFS(FX,Fecha,$A880,Linea,VLOOKUP(K$1,Data!$AP:$AR,3,FALSE),Cuenta,VLOOKUP(K$1,Data!$AP:$AR,2,FALSE))+K879,"")</f>
        <v/>
      </c>
      <c r="L880" s="3" t="str">
        <f>IF(AND($A880&lt;&gt;"",L$1&lt;&gt;""),SUMIFS(VM,Fecha,$A880,Linea,VLOOKUP(L$1,Data!$AP:$AR,3,FALSE),Cuenta,VLOOKUP(L$1,Data!$AP:$AR,2,FALSE))+SUMIFS(FX,Fecha,$A880,Linea,VLOOKUP(L$1,Data!$AP:$AR,3,FALSE),Cuenta,VLOOKUP(L$1,Data!$AP:$AR,2,FALSE))+L879,"")</f>
        <v/>
      </c>
      <c r="M880" s="3" t="str">
        <f>IF(AND($A880&lt;&gt;"",M$1&lt;&gt;""),SUMIFS(VM,Fecha,$A880,Linea,VLOOKUP(M$1,Data!$AP:$AR,3,FALSE),Cuenta,VLOOKUP(M$1,Data!$AP:$AR,2,FALSE))+SUMIFS(FX,Fecha,$A880,Linea,VLOOKUP(M$1,Data!$AP:$AR,3,FALSE),Cuenta,VLOOKUP(M$1,Data!$AP:$AR,2,FALSE))+M879,"")</f>
        <v/>
      </c>
      <c r="N880" s="3" t="str">
        <f>IF(AND($A880&lt;&gt;"",N$1&lt;&gt;""),SUMIFS(VM,Fecha,$A880,Linea,VLOOKUP(N$1,Data!$AP:$AR,3,FALSE),Cuenta,VLOOKUP(N$1,Data!$AP:$AR,2,FALSE))+SUMIFS(FX,Fecha,$A880,Linea,VLOOKUP(N$1,Data!$AP:$AR,3,FALSE),Cuenta,VLOOKUP(N$1,Data!$AP:$AR,2,FALSE))+N879,"")</f>
        <v/>
      </c>
    </row>
    <row r="881" spans="2:14" x14ac:dyDescent="0.25">
      <c r="B881" s="3" t="str">
        <f>IF(AND($A881&lt;&gt;"",B$1&lt;&gt;""),SUMIFS(VM,Fecha,$A881,Linea,VLOOKUP(B$1,Data!$AP:$AR,3,FALSE),Cuenta,VLOOKUP(B$1,Data!$AP:$AR,2,FALSE))+SUMIFS(FX,Fecha,$A881,Linea,VLOOKUP(B$1,Data!$AP:$AR,3,FALSE),Cuenta,VLOOKUP(B$1,Data!$AP:$AR,2,FALSE))+B880,"")</f>
        <v/>
      </c>
      <c r="C881" s="3" t="str">
        <f>IF(AND($A881&lt;&gt;"",C$1&lt;&gt;""),SUMIFS(VM,Fecha,$A881,Linea,VLOOKUP(C$1,Data!$AP:$AR,3,FALSE),Cuenta,VLOOKUP(C$1,Data!$AP:$AR,2,FALSE))+SUMIFS(FX,Fecha,$A881,Linea,VLOOKUP(C$1,Data!$AP:$AR,3,FALSE),Cuenta,VLOOKUP(C$1,Data!$AP:$AR,2,FALSE))+C880,"")</f>
        <v/>
      </c>
      <c r="D881" s="3" t="str">
        <f>IF(AND($A881&lt;&gt;"",D$1&lt;&gt;""),SUMIFS(VM,Fecha,$A881,Linea,VLOOKUP(D$1,Data!$AP:$AR,3,FALSE),Cuenta,VLOOKUP(D$1,Data!$AP:$AR,2,FALSE))+SUMIFS(FX,Fecha,$A881,Linea,VLOOKUP(D$1,Data!$AP:$AR,3,FALSE),Cuenta,VLOOKUP(D$1,Data!$AP:$AR,2,FALSE))+D880,"")</f>
        <v/>
      </c>
      <c r="E881" s="3" t="str">
        <f>IF(AND($A881&lt;&gt;"",E$1&lt;&gt;""),SUMIFS(VM,Fecha,$A881,Linea,VLOOKUP(E$1,Data!$AP:$AR,3,FALSE),Cuenta,VLOOKUP(E$1,Data!$AP:$AR,2,FALSE))+SUMIFS(FX,Fecha,$A881,Linea,VLOOKUP(E$1,Data!$AP:$AR,3,FALSE),Cuenta,VLOOKUP(E$1,Data!$AP:$AR,2,FALSE))+E880,"")</f>
        <v/>
      </c>
      <c r="F881" s="3" t="str">
        <f>IF(AND($A881&lt;&gt;"",F$1&lt;&gt;""),SUMIFS(VM,Fecha,$A881,Linea,VLOOKUP(F$1,Data!$AP:$AR,3,FALSE),Cuenta,VLOOKUP(F$1,Data!$AP:$AR,2,FALSE))+SUMIFS(FX,Fecha,$A881,Linea,VLOOKUP(F$1,Data!$AP:$AR,3,FALSE),Cuenta,VLOOKUP(F$1,Data!$AP:$AR,2,FALSE))+F880,"")</f>
        <v/>
      </c>
      <c r="G881" s="3" t="str">
        <f>IF(AND($A881&lt;&gt;"",G$1&lt;&gt;""),SUMIFS(VM,Fecha,$A881,Linea,VLOOKUP(G$1,Data!$AP:$AR,3,FALSE),Cuenta,VLOOKUP(G$1,Data!$AP:$AR,2,FALSE))+SUMIFS(FX,Fecha,$A881,Linea,VLOOKUP(G$1,Data!$AP:$AR,3,FALSE),Cuenta,VLOOKUP(G$1,Data!$AP:$AR,2,FALSE))+G880,"")</f>
        <v/>
      </c>
      <c r="H881" s="3" t="str">
        <f>IF(AND($A881&lt;&gt;"",H$1&lt;&gt;""),SUMIFS(VM,Fecha,$A881,Linea,VLOOKUP(H$1,Data!$AP:$AR,3,FALSE),Cuenta,VLOOKUP(H$1,Data!$AP:$AR,2,FALSE))+SUMIFS(FX,Fecha,$A881,Linea,VLOOKUP(H$1,Data!$AP:$AR,3,FALSE),Cuenta,VLOOKUP(H$1,Data!$AP:$AR,2,FALSE))+H880,"")</f>
        <v/>
      </c>
      <c r="I881" s="3" t="str">
        <f>IF(AND($A881&lt;&gt;"",I$1&lt;&gt;""),SUMIFS(VM,Fecha,$A881,Linea,VLOOKUP(I$1,Data!$AP:$AR,3,FALSE),Cuenta,VLOOKUP(I$1,Data!$AP:$AR,2,FALSE))+SUMIFS(FX,Fecha,$A881,Linea,VLOOKUP(I$1,Data!$AP:$AR,3,FALSE),Cuenta,VLOOKUP(I$1,Data!$AP:$AR,2,FALSE))+I880,"")</f>
        <v/>
      </c>
      <c r="J881" s="3" t="str">
        <f>IF(AND($A881&lt;&gt;"",J$1&lt;&gt;""),SUMIFS(VM,Fecha,$A881,Linea,VLOOKUP(J$1,Data!$AP:$AR,3,FALSE),Cuenta,VLOOKUP(J$1,Data!$AP:$AR,2,FALSE))+SUMIFS(FX,Fecha,$A881,Linea,VLOOKUP(J$1,Data!$AP:$AR,3,FALSE),Cuenta,VLOOKUP(J$1,Data!$AP:$AR,2,FALSE))+J880,"")</f>
        <v/>
      </c>
      <c r="K881" s="3" t="str">
        <f>IF(AND($A881&lt;&gt;"",K$1&lt;&gt;""),SUMIFS(VM,Fecha,$A881,Linea,VLOOKUP(K$1,Data!$AP:$AR,3,FALSE),Cuenta,VLOOKUP(K$1,Data!$AP:$AR,2,FALSE))+SUMIFS(FX,Fecha,$A881,Linea,VLOOKUP(K$1,Data!$AP:$AR,3,FALSE),Cuenta,VLOOKUP(K$1,Data!$AP:$AR,2,FALSE))+K880,"")</f>
        <v/>
      </c>
      <c r="L881" s="3" t="str">
        <f>IF(AND($A881&lt;&gt;"",L$1&lt;&gt;""),SUMIFS(VM,Fecha,$A881,Linea,VLOOKUP(L$1,Data!$AP:$AR,3,FALSE),Cuenta,VLOOKUP(L$1,Data!$AP:$AR,2,FALSE))+SUMIFS(FX,Fecha,$A881,Linea,VLOOKUP(L$1,Data!$AP:$AR,3,FALSE),Cuenta,VLOOKUP(L$1,Data!$AP:$AR,2,FALSE))+L880,"")</f>
        <v/>
      </c>
      <c r="M881" s="3" t="str">
        <f>IF(AND($A881&lt;&gt;"",M$1&lt;&gt;""),SUMIFS(VM,Fecha,$A881,Linea,VLOOKUP(M$1,Data!$AP:$AR,3,FALSE),Cuenta,VLOOKUP(M$1,Data!$AP:$AR,2,FALSE))+SUMIFS(FX,Fecha,$A881,Linea,VLOOKUP(M$1,Data!$AP:$AR,3,FALSE),Cuenta,VLOOKUP(M$1,Data!$AP:$AR,2,FALSE))+M880,"")</f>
        <v/>
      </c>
      <c r="N881" s="3" t="str">
        <f>IF(AND($A881&lt;&gt;"",N$1&lt;&gt;""),SUMIFS(VM,Fecha,$A881,Linea,VLOOKUP(N$1,Data!$AP:$AR,3,FALSE),Cuenta,VLOOKUP(N$1,Data!$AP:$AR,2,FALSE))+SUMIFS(FX,Fecha,$A881,Linea,VLOOKUP(N$1,Data!$AP:$AR,3,FALSE),Cuenta,VLOOKUP(N$1,Data!$AP:$AR,2,FALSE))+N880,"")</f>
        <v/>
      </c>
    </row>
    <row r="882" spans="2:14" x14ac:dyDescent="0.25">
      <c r="B882" s="3" t="str">
        <f>IF(AND($A882&lt;&gt;"",B$1&lt;&gt;""),SUMIFS(VM,Fecha,$A882,Linea,VLOOKUP(B$1,Data!$AP:$AR,3,FALSE),Cuenta,VLOOKUP(B$1,Data!$AP:$AR,2,FALSE))+SUMIFS(FX,Fecha,$A882,Linea,VLOOKUP(B$1,Data!$AP:$AR,3,FALSE),Cuenta,VLOOKUP(B$1,Data!$AP:$AR,2,FALSE))+B881,"")</f>
        <v/>
      </c>
      <c r="C882" s="3" t="str">
        <f>IF(AND($A882&lt;&gt;"",C$1&lt;&gt;""),SUMIFS(VM,Fecha,$A882,Linea,VLOOKUP(C$1,Data!$AP:$AR,3,FALSE),Cuenta,VLOOKUP(C$1,Data!$AP:$AR,2,FALSE))+SUMIFS(FX,Fecha,$A882,Linea,VLOOKUP(C$1,Data!$AP:$AR,3,FALSE),Cuenta,VLOOKUP(C$1,Data!$AP:$AR,2,FALSE))+C881,"")</f>
        <v/>
      </c>
      <c r="D882" s="3" t="str">
        <f>IF(AND($A882&lt;&gt;"",D$1&lt;&gt;""),SUMIFS(VM,Fecha,$A882,Linea,VLOOKUP(D$1,Data!$AP:$AR,3,FALSE),Cuenta,VLOOKUP(D$1,Data!$AP:$AR,2,FALSE))+SUMIFS(FX,Fecha,$A882,Linea,VLOOKUP(D$1,Data!$AP:$AR,3,FALSE),Cuenta,VLOOKUP(D$1,Data!$AP:$AR,2,FALSE))+D881,"")</f>
        <v/>
      </c>
      <c r="E882" s="3" t="str">
        <f>IF(AND($A882&lt;&gt;"",E$1&lt;&gt;""),SUMIFS(VM,Fecha,$A882,Linea,VLOOKUP(E$1,Data!$AP:$AR,3,FALSE),Cuenta,VLOOKUP(E$1,Data!$AP:$AR,2,FALSE))+SUMIFS(FX,Fecha,$A882,Linea,VLOOKUP(E$1,Data!$AP:$AR,3,FALSE),Cuenta,VLOOKUP(E$1,Data!$AP:$AR,2,FALSE))+E881,"")</f>
        <v/>
      </c>
      <c r="F882" s="3" t="str">
        <f>IF(AND($A882&lt;&gt;"",F$1&lt;&gt;""),SUMIFS(VM,Fecha,$A882,Linea,VLOOKUP(F$1,Data!$AP:$AR,3,FALSE),Cuenta,VLOOKUP(F$1,Data!$AP:$AR,2,FALSE))+SUMIFS(FX,Fecha,$A882,Linea,VLOOKUP(F$1,Data!$AP:$AR,3,FALSE),Cuenta,VLOOKUP(F$1,Data!$AP:$AR,2,FALSE))+F881,"")</f>
        <v/>
      </c>
      <c r="G882" s="3" t="str">
        <f>IF(AND($A882&lt;&gt;"",G$1&lt;&gt;""),SUMIFS(VM,Fecha,$A882,Linea,VLOOKUP(G$1,Data!$AP:$AR,3,FALSE),Cuenta,VLOOKUP(G$1,Data!$AP:$AR,2,FALSE))+SUMIFS(FX,Fecha,$A882,Linea,VLOOKUP(G$1,Data!$AP:$AR,3,FALSE),Cuenta,VLOOKUP(G$1,Data!$AP:$AR,2,FALSE))+G881,"")</f>
        <v/>
      </c>
      <c r="H882" s="3" t="str">
        <f>IF(AND($A882&lt;&gt;"",H$1&lt;&gt;""),SUMIFS(VM,Fecha,$A882,Linea,VLOOKUP(H$1,Data!$AP:$AR,3,FALSE),Cuenta,VLOOKUP(H$1,Data!$AP:$AR,2,FALSE))+SUMIFS(FX,Fecha,$A882,Linea,VLOOKUP(H$1,Data!$AP:$AR,3,FALSE),Cuenta,VLOOKUP(H$1,Data!$AP:$AR,2,FALSE))+H881,"")</f>
        <v/>
      </c>
      <c r="I882" s="3" t="str">
        <f>IF(AND($A882&lt;&gt;"",I$1&lt;&gt;""),SUMIFS(VM,Fecha,$A882,Linea,VLOOKUP(I$1,Data!$AP:$AR,3,FALSE),Cuenta,VLOOKUP(I$1,Data!$AP:$AR,2,FALSE))+SUMIFS(FX,Fecha,$A882,Linea,VLOOKUP(I$1,Data!$AP:$AR,3,FALSE),Cuenta,VLOOKUP(I$1,Data!$AP:$AR,2,FALSE))+I881,"")</f>
        <v/>
      </c>
      <c r="J882" s="3" t="str">
        <f>IF(AND($A882&lt;&gt;"",J$1&lt;&gt;""),SUMIFS(VM,Fecha,$A882,Linea,VLOOKUP(J$1,Data!$AP:$AR,3,FALSE),Cuenta,VLOOKUP(J$1,Data!$AP:$AR,2,FALSE))+SUMIFS(FX,Fecha,$A882,Linea,VLOOKUP(J$1,Data!$AP:$AR,3,FALSE),Cuenta,VLOOKUP(J$1,Data!$AP:$AR,2,FALSE))+J881,"")</f>
        <v/>
      </c>
      <c r="K882" s="3" t="str">
        <f>IF(AND($A882&lt;&gt;"",K$1&lt;&gt;""),SUMIFS(VM,Fecha,$A882,Linea,VLOOKUP(K$1,Data!$AP:$AR,3,FALSE),Cuenta,VLOOKUP(K$1,Data!$AP:$AR,2,FALSE))+SUMIFS(FX,Fecha,$A882,Linea,VLOOKUP(K$1,Data!$AP:$AR,3,FALSE),Cuenta,VLOOKUP(K$1,Data!$AP:$AR,2,FALSE))+K881,"")</f>
        <v/>
      </c>
      <c r="L882" s="3" t="str">
        <f>IF(AND($A882&lt;&gt;"",L$1&lt;&gt;""),SUMIFS(VM,Fecha,$A882,Linea,VLOOKUP(L$1,Data!$AP:$AR,3,FALSE),Cuenta,VLOOKUP(L$1,Data!$AP:$AR,2,FALSE))+SUMIFS(FX,Fecha,$A882,Linea,VLOOKUP(L$1,Data!$AP:$AR,3,FALSE),Cuenta,VLOOKUP(L$1,Data!$AP:$AR,2,FALSE))+L881,"")</f>
        <v/>
      </c>
      <c r="M882" s="3" t="str">
        <f>IF(AND($A882&lt;&gt;"",M$1&lt;&gt;""),SUMIFS(VM,Fecha,$A882,Linea,VLOOKUP(M$1,Data!$AP:$AR,3,FALSE),Cuenta,VLOOKUP(M$1,Data!$AP:$AR,2,FALSE))+SUMIFS(FX,Fecha,$A882,Linea,VLOOKUP(M$1,Data!$AP:$AR,3,FALSE),Cuenta,VLOOKUP(M$1,Data!$AP:$AR,2,FALSE))+M881,"")</f>
        <v/>
      </c>
      <c r="N882" s="3" t="str">
        <f>IF(AND($A882&lt;&gt;"",N$1&lt;&gt;""),SUMIFS(VM,Fecha,$A882,Linea,VLOOKUP(N$1,Data!$AP:$AR,3,FALSE),Cuenta,VLOOKUP(N$1,Data!$AP:$AR,2,FALSE))+SUMIFS(FX,Fecha,$A882,Linea,VLOOKUP(N$1,Data!$AP:$AR,3,FALSE),Cuenta,VLOOKUP(N$1,Data!$AP:$AR,2,FALSE))+N881,"")</f>
        <v/>
      </c>
    </row>
    <row r="883" spans="2:14" x14ac:dyDescent="0.25">
      <c r="B883" s="3" t="str">
        <f>IF(AND($A883&lt;&gt;"",B$1&lt;&gt;""),SUMIFS(VM,Fecha,$A883,Linea,VLOOKUP(B$1,Data!$AP:$AR,3,FALSE),Cuenta,VLOOKUP(B$1,Data!$AP:$AR,2,FALSE))+SUMIFS(FX,Fecha,$A883,Linea,VLOOKUP(B$1,Data!$AP:$AR,3,FALSE),Cuenta,VLOOKUP(B$1,Data!$AP:$AR,2,FALSE))+B882,"")</f>
        <v/>
      </c>
      <c r="C883" s="3" t="str">
        <f>IF(AND($A883&lt;&gt;"",C$1&lt;&gt;""),SUMIFS(VM,Fecha,$A883,Linea,VLOOKUP(C$1,Data!$AP:$AR,3,FALSE),Cuenta,VLOOKUP(C$1,Data!$AP:$AR,2,FALSE))+SUMIFS(FX,Fecha,$A883,Linea,VLOOKUP(C$1,Data!$AP:$AR,3,FALSE),Cuenta,VLOOKUP(C$1,Data!$AP:$AR,2,FALSE))+C882,"")</f>
        <v/>
      </c>
      <c r="D883" s="3" t="str">
        <f>IF(AND($A883&lt;&gt;"",D$1&lt;&gt;""),SUMIFS(VM,Fecha,$A883,Linea,VLOOKUP(D$1,Data!$AP:$AR,3,FALSE),Cuenta,VLOOKUP(D$1,Data!$AP:$AR,2,FALSE))+SUMIFS(FX,Fecha,$A883,Linea,VLOOKUP(D$1,Data!$AP:$AR,3,FALSE),Cuenta,VLOOKUP(D$1,Data!$AP:$AR,2,FALSE))+D882,"")</f>
        <v/>
      </c>
      <c r="E883" s="3" t="str">
        <f>IF(AND($A883&lt;&gt;"",E$1&lt;&gt;""),SUMIFS(VM,Fecha,$A883,Linea,VLOOKUP(E$1,Data!$AP:$AR,3,FALSE),Cuenta,VLOOKUP(E$1,Data!$AP:$AR,2,FALSE))+SUMIFS(FX,Fecha,$A883,Linea,VLOOKUP(E$1,Data!$AP:$AR,3,FALSE),Cuenta,VLOOKUP(E$1,Data!$AP:$AR,2,FALSE))+E882,"")</f>
        <v/>
      </c>
      <c r="F883" s="3" t="str">
        <f>IF(AND($A883&lt;&gt;"",F$1&lt;&gt;""),SUMIFS(VM,Fecha,$A883,Linea,VLOOKUP(F$1,Data!$AP:$AR,3,FALSE),Cuenta,VLOOKUP(F$1,Data!$AP:$AR,2,FALSE))+SUMIFS(FX,Fecha,$A883,Linea,VLOOKUP(F$1,Data!$AP:$AR,3,FALSE),Cuenta,VLOOKUP(F$1,Data!$AP:$AR,2,FALSE))+F882,"")</f>
        <v/>
      </c>
      <c r="G883" s="3" t="str">
        <f>IF(AND($A883&lt;&gt;"",G$1&lt;&gt;""),SUMIFS(VM,Fecha,$A883,Linea,VLOOKUP(G$1,Data!$AP:$AR,3,FALSE),Cuenta,VLOOKUP(G$1,Data!$AP:$AR,2,FALSE))+SUMIFS(FX,Fecha,$A883,Linea,VLOOKUP(G$1,Data!$AP:$AR,3,FALSE),Cuenta,VLOOKUP(G$1,Data!$AP:$AR,2,FALSE))+G882,"")</f>
        <v/>
      </c>
      <c r="H883" s="3" t="str">
        <f>IF(AND($A883&lt;&gt;"",H$1&lt;&gt;""),SUMIFS(VM,Fecha,$A883,Linea,VLOOKUP(H$1,Data!$AP:$AR,3,FALSE),Cuenta,VLOOKUP(H$1,Data!$AP:$AR,2,FALSE))+SUMIFS(FX,Fecha,$A883,Linea,VLOOKUP(H$1,Data!$AP:$AR,3,FALSE),Cuenta,VLOOKUP(H$1,Data!$AP:$AR,2,FALSE))+H882,"")</f>
        <v/>
      </c>
      <c r="I883" s="3" t="str">
        <f>IF(AND($A883&lt;&gt;"",I$1&lt;&gt;""),SUMIFS(VM,Fecha,$A883,Linea,VLOOKUP(I$1,Data!$AP:$AR,3,FALSE),Cuenta,VLOOKUP(I$1,Data!$AP:$AR,2,FALSE))+SUMIFS(FX,Fecha,$A883,Linea,VLOOKUP(I$1,Data!$AP:$AR,3,FALSE),Cuenta,VLOOKUP(I$1,Data!$AP:$AR,2,FALSE))+I882,"")</f>
        <v/>
      </c>
      <c r="J883" s="3" t="str">
        <f>IF(AND($A883&lt;&gt;"",J$1&lt;&gt;""),SUMIFS(VM,Fecha,$A883,Linea,VLOOKUP(J$1,Data!$AP:$AR,3,FALSE),Cuenta,VLOOKUP(J$1,Data!$AP:$AR,2,FALSE))+SUMIFS(FX,Fecha,$A883,Linea,VLOOKUP(J$1,Data!$AP:$AR,3,FALSE),Cuenta,VLOOKUP(J$1,Data!$AP:$AR,2,FALSE))+J882,"")</f>
        <v/>
      </c>
      <c r="K883" s="3" t="str">
        <f>IF(AND($A883&lt;&gt;"",K$1&lt;&gt;""),SUMIFS(VM,Fecha,$A883,Linea,VLOOKUP(K$1,Data!$AP:$AR,3,FALSE),Cuenta,VLOOKUP(K$1,Data!$AP:$AR,2,FALSE))+SUMIFS(FX,Fecha,$A883,Linea,VLOOKUP(K$1,Data!$AP:$AR,3,FALSE),Cuenta,VLOOKUP(K$1,Data!$AP:$AR,2,FALSE))+K882,"")</f>
        <v/>
      </c>
      <c r="L883" s="3" t="str">
        <f>IF(AND($A883&lt;&gt;"",L$1&lt;&gt;""),SUMIFS(VM,Fecha,$A883,Linea,VLOOKUP(L$1,Data!$AP:$AR,3,FALSE),Cuenta,VLOOKUP(L$1,Data!$AP:$AR,2,FALSE))+SUMIFS(FX,Fecha,$A883,Linea,VLOOKUP(L$1,Data!$AP:$AR,3,FALSE),Cuenta,VLOOKUP(L$1,Data!$AP:$AR,2,FALSE))+L882,"")</f>
        <v/>
      </c>
      <c r="M883" s="3" t="str">
        <f>IF(AND($A883&lt;&gt;"",M$1&lt;&gt;""),SUMIFS(VM,Fecha,$A883,Linea,VLOOKUP(M$1,Data!$AP:$AR,3,FALSE),Cuenta,VLOOKUP(M$1,Data!$AP:$AR,2,FALSE))+SUMIFS(FX,Fecha,$A883,Linea,VLOOKUP(M$1,Data!$AP:$AR,3,FALSE),Cuenta,VLOOKUP(M$1,Data!$AP:$AR,2,FALSE))+M882,"")</f>
        <v/>
      </c>
      <c r="N883" s="3" t="str">
        <f>IF(AND($A883&lt;&gt;"",N$1&lt;&gt;""),SUMIFS(VM,Fecha,$A883,Linea,VLOOKUP(N$1,Data!$AP:$AR,3,FALSE),Cuenta,VLOOKUP(N$1,Data!$AP:$AR,2,FALSE))+SUMIFS(FX,Fecha,$A883,Linea,VLOOKUP(N$1,Data!$AP:$AR,3,FALSE),Cuenta,VLOOKUP(N$1,Data!$AP:$AR,2,FALSE))+N882,"")</f>
        <v/>
      </c>
    </row>
    <row r="884" spans="2:14" x14ac:dyDescent="0.25">
      <c r="B884" s="3" t="str">
        <f>IF(AND($A884&lt;&gt;"",B$1&lt;&gt;""),SUMIFS(VM,Fecha,$A884,Linea,VLOOKUP(B$1,Data!$AP:$AR,3,FALSE),Cuenta,VLOOKUP(B$1,Data!$AP:$AR,2,FALSE))+SUMIFS(FX,Fecha,$A884,Linea,VLOOKUP(B$1,Data!$AP:$AR,3,FALSE),Cuenta,VLOOKUP(B$1,Data!$AP:$AR,2,FALSE))+B883,"")</f>
        <v/>
      </c>
      <c r="C884" s="3" t="str">
        <f>IF(AND($A884&lt;&gt;"",C$1&lt;&gt;""),SUMIFS(VM,Fecha,$A884,Linea,VLOOKUP(C$1,Data!$AP:$AR,3,FALSE),Cuenta,VLOOKUP(C$1,Data!$AP:$AR,2,FALSE))+SUMIFS(FX,Fecha,$A884,Linea,VLOOKUP(C$1,Data!$AP:$AR,3,FALSE),Cuenta,VLOOKUP(C$1,Data!$AP:$AR,2,FALSE))+C883,"")</f>
        <v/>
      </c>
      <c r="D884" s="3" t="str">
        <f>IF(AND($A884&lt;&gt;"",D$1&lt;&gt;""),SUMIFS(VM,Fecha,$A884,Linea,VLOOKUP(D$1,Data!$AP:$AR,3,FALSE),Cuenta,VLOOKUP(D$1,Data!$AP:$AR,2,FALSE))+SUMIFS(FX,Fecha,$A884,Linea,VLOOKUP(D$1,Data!$AP:$AR,3,FALSE),Cuenta,VLOOKUP(D$1,Data!$AP:$AR,2,FALSE))+D883,"")</f>
        <v/>
      </c>
      <c r="E884" s="3" t="str">
        <f>IF(AND($A884&lt;&gt;"",E$1&lt;&gt;""),SUMIFS(VM,Fecha,$A884,Linea,VLOOKUP(E$1,Data!$AP:$AR,3,FALSE),Cuenta,VLOOKUP(E$1,Data!$AP:$AR,2,FALSE))+SUMIFS(FX,Fecha,$A884,Linea,VLOOKUP(E$1,Data!$AP:$AR,3,FALSE),Cuenta,VLOOKUP(E$1,Data!$AP:$AR,2,FALSE))+E883,"")</f>
        <v/>
      </c>
      <c r="F884" s="3" t="str">
        <f>IF(AND($A884&lt;&gt;"",F$1&lt;&gt;""),SUMIFS(VM,Fecha,$A884,Linea,VLOOKUP(F$1,Data!$AP:$AR,3,FALSE),Cuenta,VLOOKUP(F$1,Data!$AP:$AR,2,FALSE))+SUMIFS(FX,Fecha,$A884,Linea,VLOOKUP(F$1,Data!$AP:$AR,3,FALSE),Cuenta,VLOOKUP(F$1,Data!$AP:$AR,2,FALSE))+F883,"")</f>
        <v/>
      </c>
      <c r="G884" s="3" t="str">
        <f>IF(AND($A884&lt;&gt;"",G$1&lt;&gt;""),SUMIFS(VM,Fecha,$A884,Linea,VLOOKUP(G$1,Data!$AP:$AR,3,FALSE),Cuenta,VLOOKUP(G$1,Data!$AP:$AR,2,FALSE))+SUMIFS(FX,Fecha,$A884,Linea,VLOOKUP(G$1,Data!$AP:$AR,3,FALSE),Cuenta,VLOOKUP(G$1,Data!$AP:$AR,2,FALSE))+G883,"")</f>
        <v/>
      </c>
      <c r="H884" s="3" t="str">
        <f>IF(AND($A884&lt;&gt;"",H$1&lt;&gt;""),SUMIFS(VM,Fecha,$A884,Linea,VLOOKUP(H$1,Data!$AP:$AR,3,FALSE),Cuenta,VLOOKUP(H$1,Data!$AP:$AR,2,FALSE))+SUMIFS(FX,Fecha,$A884,Linea,VLOOKUP(H$1,Data!$AP:$AR,3,FALSE),Cuenta,VLOOKUP(H$1,Data!$AP:$AR,2,FALSE))+H883,"")</f>
        <v/>
      </c>
      <c r="I884" s="3" t="str">
        <f>IF(AND($A884&lt;&gt;"",I$1&lt;&gt;""),SUMIFS(VM,Fecha,$A884,Linea,VLOOKUP(I$1,Data!$AP:$AR,3,FALSE),Cuenta,VLOOKUP(I$1,Data!$AP:$AR,2,FALSE))+SUMIFS(FX,Fecha,$A884,Linea,VLOOKUP(I$1,Data!$AP:$AR,3,FALSE),Cuenta,VLOOKUP(I$1,Data!$AP:$AR,2,FALSE))+I883,"")</f>
        <v/>
      </c>
      <c r="J884" s="3" t="str">
        <f>IF(AND($A884&lt;&gt;"",J$1&lt;&gt;""),SUMIFS(VM,Fecha,$A884,Linea,VLOOKUP(J$1,Data!$AP:$AR,3,FALSE),Cuenta,VLOOKUP(J$1,Data!$AP:$AR,2,FALSE))+SUMIFS(FX,Fecha,$A884,Linea,VLOOKUP(J$1,Data!$AP:$AR,3,FALSE),Cuenta,VLOOKUP(J$1,Data!$AP:$AR,2,FALSE))+J883,"")</f>
        <v/>
      </c>
      <c r="K884" s="3" t="str">
        <f>IF(AND($A884&lt;&gt;"",K$1&lt;&gt;""),SUMIFS(VM,Fecha,$A884,Linea,VLOOKUP(K$1,Data!$AP:$AR,3,FALSE),Cuenta,VLOOKUP(K$1,Data!$AP:$AR,2,FALSE))+SUMIFS(FX,Fecha,$A884,Linea,VLOOKUP(K$1,Data!$AP:$AR,3,FALSE),Cuenta,VLOOKUP(K$1,Data!$AP:$AR,2,FALSE))+K883,"")</f>
        <v/>
      </c>
      <c r="L884" s="3" t="str">
        <f>IF(AND($A884&lt;&gt;"",L$1&lt;&gt;""),SUMIFS(VM,Fecha,$A884,Linea,VLOOKUP(L$1,Data!$AP:$AR,3,FALSE),Cuenta,VLOOKUP(L$1,Data!$AP:$AR,2,FALSE))+SUMIFS(FX,Fecha,$A884,Linea,VLOOKUP(L$1,Data!$AP:$AR,3,FALSE),Cuenta,VLOOKUP(L$1,Data!$AP:$AR,2,FALSE))+L883,"")</f>
        <v/>
      </c>
      <c r="M884" s="3" t="str">
        <f>IF(AND($A884&lt;&gt;"",M$1&lt;&gt;""),SUMIFS(VM,Fecha,$A884,Linea,VLOOKUP(M$1,Data!$AP:$AR,3,FALSE),Cuenta,VLOOKUP(M$1,Data!$AP:$AR,2,FALSE))+SUMIFS(FX,Fecha,$A884,Linea,VLOOKUP(M$1,Data!$AP:$AR,3,FALSE),Cuenta,VLOOKUP(M$1,Data!$AP:$AR,2,FALSE))+M883,"")</f>
        <v/>
      </c>
      <c r="N884" s="3" t="str">
        <f>IF(AND($A884&lt;&gt;"",N$1&lt;&gt;""),SUMIFS(VM,Fecha,$A884,Linea,VLOOKUP(N$1,Data!$AP:$AR,3,FALSE),Cuenta,VLOOKUP(N$1,Data!$AP:$AR,2,FALSE))+SUMIFS(FX,Fecha,$A884,Linea,VLOOKUP(N$1,Data!$AP:$AR,3,FALSE),Cuenta,VLOOKUP(N$1,Data!$AP:$AR,2,FALSE))+N883,"")</f>
        <v/>
      </c>
    </row>
    <row r="885" spans="2:14" x14ac:dyDescent="0.25">
      <c r="B885" s="3" t="str">
        <f>IF(AND($A885&lt;&gt;"",B$1&lt;&gt;""),SUMIFS(VM,Fecha,$A885,Linea,VLOOKUP(B$1,Data!$AP:$AR,3,FALSE),Cuenta,VLOOKUP(B$1,Data!$AP:$AR,2,FALSE))+SUMIFS(FX,Fecha,$A885,Linea,VLOOKUP(B$1,Data!$AP:$AR,3,FALSE),Cuenta,VLOOKUP(B$1,Data!$AP:$AR,2,FALSE))+B884,"")</f>
        <v/>
      </c>
      <c r="C885" s="3" t="str">
        <f>IF(AND($A885&lt;&gt;"",C$1&lt;&gt;""),SUMIFS(VM,Fecha,$A885,Linea,VLOOKUP(C$1,Data!$AP:$AR,3,FALSE),Cuenta,VLOOKUP(C$1,Data!$AP:$AR,2,FALSE))+SUMIFS(FX,Fecha,$A885,Linea,VLOOKUP(C$1,Data!$AP:$AR,3,FALSE),Cuenta,VLOOKUP(C$1,Data!$AP:$AR,2,FALSE))+C884,"")</f>
        <v/>
      </c>
      <c r="D885" s="3" t="str">
        <f>IF(AND($A885&lt;&gt;"",D$1&lt;&gt;""),SUMIFS(VM,Fecha,$A885,Linea,VLOOKUP(D$1,Data!$AP:$AR,3,FALSE),Cuenta,VLOOKUP(D$1,Data!$AP:$AR,2,FALSE))+SUMIFS(FX,Fecha,$A885,Linea,VLOOKUP(D$1,Data!$AP:$AR,3,FALSE),Cuenta,VLOOKUP(D$1,Data!$AP:$AR,2,FALSE))+D884,"")</f>
        <v/>
      </c>
      <c r="E885" s="3" t="str">
        <f>IF(AND($A885&lt;&gt;"",E$1&lt;&gt;""),SUMIFS(VM,Fecha,$A885,Linea,VLOOKUP(E$1,Data!$AP:$AR,3,FALSE),Cuenta,VLOOKUP(E$1,Data!$AP:$AR,2,FALSE))+SUMIFS(FX,Fecha,$A885,Linea,VLOOKUP(E$1,Data!$AP:$AR,3,FALSE),Cuenta,VLOOKUP(E$1,Data!$AP:$AR,2,FALSE))+E884,"")</f>
        <v/>
      </c>
      <c r="F885" s="3" t="str">
        <f>IF(AND($A885&lt;&gt;"",F$1&lt;&gt;""),SUMIFS(VM,Fecha,$A885,Linea,VLOOKUP(F$1,Data!$AP:$AR,3,FALSE),Cuenta,VLOOKUP(F$1,Data!$AP:$AR,2,FALSE))+SUMIFS(FX,Fecha,$A885,Linea,VLOOKUP(F$1,Data!$AP:$AR,3,FALSE),Cuenta,VLOOKUP(F$1,Data!$AP:$AR,2,FALSE))+F884,"")</f>
        <v/>
      </c>
      <c r="G885" s="3" t="str">
        <f>IF(AND($A885&lt;&gt;"",G$1&lt;&gt;""),SUMIFS(VM,Fecha,$A885,Linea,VLOOKUP(G$1,Data!$AP:$AR,3,FALSE),Cuenta,VLOOKUP(G$1,Data!$AP:$AR,2,FALSE))+SUMIFS(FX,Fecha,$A885,Linea,VLOOKUP(G$1,Data!$AP:$AR,3,FALSE),Cuenta,VLOOKUP(G$1,Data!$AP:$AR,2,FALSE))+G884,"")</f>
        <v/>
      </c>
      <c r="H885" s="3" t="str">
        <f>IF(AND($A885&lt;&gt;"",H$1&lt;&gt;""),SUMIFS(VM,Fecha,$A885,Linea,VLOOKUP(H$1,Data!$AP:$AR,3,FALSE),Cuenta,VLOOKUP(H$1,Data!$AP:$AR,2,FALSE))+SUMIFS(FX,Fecha,$A885,Linea,VLOOKUP(H$1,Data!$AP:$AR,3,FALSE),Cuenta,VLOOKUP(H$1,Data!$AP:$AR,2,FALSE))+H884,"")</f>
        <v/>
      </c>
      <c r="I885" s="3" t="str">
        <f>IF(AND($A885&lt;&gt;"",I$1&lt;&gt;""),SUMIFS(VM,Fecha,$A885,Linea,VLOOKUP(I$1,Data!$AP:$AR,3,FALSE),Cuenta,VLOOKUP(I$1,Data!$AP:$AR,2,FALSE))+SUMIFS(FX,Fecha,$A885,Linea,VLOOKUP(I$1,Data!$AP:$AR,3,FALSE),Cuenta,VLOOKUP(I$1,Data!$AP:$AR,2,FALSE))+I884,"")</f>
        <v/>
      </c>
      <c r="J885" s="3" t="str">
        <f>IF(AND($A885&lt;&gt;"",J$1&lt;&gt;""),SUMIFS(VM,Fecha,$A885,Linea,VLOOKUP(J$1,Data!$AP:$AR,3,FALSE),Cuenta,VLOOKUP(J$1,Data!$AP:$AR,2,FALSE))+SUMIFS(FX,Fecha,$A885,Linea,VLOOKUP(J$1,Data!$AP:$AR,3,FALSE),Cuenta,VLOOKUP(J$1,Data!$AP:$AR,2,FALSE))+J884,"")</f>
        <v/>
      </c>
      <c r="K885" s="3" t="str">
        <f>IF(AND($A885&lt;&gt;"",K$1&lt;&gt;""),SUMIFS(VM,Fecha,$A885,Linea,VLOOKUP(K$1,Data!$AP:$AR,3,FALSE),Cuenta,VLOOKUP(K$1,Data!$AP:$AR,2,FALSE))+SUMIFS(FX,Fecha,$A885,Linea,VLOOKUP(K$1,Data!$AP:$AR,3,FALSE),Cuenta,VLOOKUP(K$1,Data!$AP:$AR,2,FALSE))+K884,"")</f>
        <v/>
      </c>
      <c r="L885" s="3" t="str">
        <f>IF(AND($A885&lt;&gt;"",L$1&lt;&gt;""),SUMIFS(VM,Fecha,$A885,Linea,VLOOKUP(L$1,Data!$AP:$AR,3,FALSE),Cuenta,VLOOKUP(L$1,Data!$AP:$AR,2,FALSE))+SUMIFS(FX,Fecha,$A885,Linea,VLOOKUP(L$1,Data!$AP:$AR,3,FALSE),Cuenta,VLOOKUP(L$1,Data!$AP:$AR,2,FALSE))+L884,"")</f>
        <v/>
      </c>
      <c r="M885" s="3" t="str">
        <f>IF(AND($A885&lt;&gt;"",M$1&lt;&gt;""),SUMIFS(VM,Fecha,$A885,Linea,VLOOKUP(M$1,Data!$AP:$AR,3,FALSE),Cuenta,VLOOKUP(M$1,Data!$AP:$AR,2,FALSE))+SUMIFS(FX,Fecha,$A885,Linea,VLOOKUP(M$1,Data!$AP:$AR,3,FALSE),Cuenta,VLOOKUP(M$1,Data!$AP:$AR,2,FALSE))+M884,"")</f>
        <v/>
      </c>
      <c r="N885" s="3" t="str">
        <f>IF(AND($A885&lt;&gt;"",N$1&lt;&gt;""),SUMIFS(VM,Fecha,$A885,Linea,VLOOKUP(N$1,Data!$AP:$AR,3,FALSE),Cuenta,VLOOKUP(N$1,Data!$AP:$AR,2,FALSE))+SUMIFS(FX,Fecha,$A885,Linea,VLOOKUP(N$1,Data!$AP:$AR,3,FALSE),Cuenta,VLOOKUP(N$1,Data!$AP:$AR,2,FALSE))+N884,"")</f>
        <v/>
      </c>
    </row>
    <row r="886" spans="2:14" x14ac:dyDescent="0.25">
      <c r="B886" s="3" t="str">
        <f>IF(AND($A886&lt;&gt;"",B$1&lt;&gt;""),SUMIFS(VM,Fecha,$A886,Linea,VLOOKUP(B$1,Data!$AP:$AR,3,FALSE),Cuenta,VLOOKUP(B$1,Data!$AP:$AR,2,FALSE))+SUMIFS(FX,Fecha,$A886,Linea,VLOOKUP(B$1,Data!$AP:$AR,3,FALSE),Cuenta,VLOOKUP(B$1,Data!$AP:$AR,2,FALSE))+B885,"")</f>
        <v/>
      </c>
      <c r="C886" s="3" t="str">
        <f>IF(AND($A886&lt;&gt;"",C$1&lt;&gt;""),SUMIFS(VM,Fecha,$A886,Linea,VLOOKUP(C$1,Data!$AP:$AR,3,FALSE),Cuenta,VLOOKUP(C$1,Data!$AP:$AR,2,FALSE))+SUMIFS(FX,Fecha,$A886,Linea,VLOOKUP(C$1,Data!$AP:$AR,3,FALSE),Cuenta,VLOOKUP(C$1,Data!$AP:$AR,2,FALSE))+C885,"")</f>
        <v/>
      </c>
      <c r="D886" s="3" t="str">
        <f>IF(AND($A886&lt;&gt;"",D$1&lt;&gt;""),SUMIFS(VM,Fecha,$A886,Linea,VLOOKUP(D$1,Data!$AP:$AR,3,FALSE),Cuenta,VLOOKUP(D$1,Data!$AP:$AR,2,FALSE))+SUMIFS(FX,Fecha,$A886,Linea,VLOOKUP(D$1,Data!$AP:$AR,3,FALSE),Cuenta,VLOOKUP(D$1,Data!$AP:$AR,2,FALSE))+D885,"")</f>
        <v/>
      </c>
      <c r="E886" s="3" t="str">
        <f>IF(AND($A886&lt;&gt;"",E$1&lt;&gt;""),SUMIFS(VM,Fecha,$A886,Linea,VLOOKUP(E$1,Data!$AP:$AR,3,FALSE),Cuenta,VLOOKUP(E$1,Data!$AP:$AR,2,FALSE))+SUMIFS(FX,Fecha,$A886,Linea,VLOOKUP(E$1,Data!$AP:$AR,3,FALSE),Cuenta,VLOOKUP(E$1,Data!$AP:$AR,2,FALSE))+E885,"")</f>
        <v/>
      </c>
      <c r="F886" s="3" t="str">
        <f>IF(AND($A886&lt;&gt;"",F$1&lt;&gt;""),SUMIFS(VM,Fecha,$A886,Linea,VLOOKUP(F$1,Data!$AP:$AR,3,FALSE),Cuenta,VLOOKUP(F$1,Data!$AP:$AR,2,FALSE))+SUMIFS(FX,Fecha,$A886,Linea,VLOOKUP(F$1,Data!$AP:$AR,3,FALSE),Cuenta,VLOOKUP(F$1,Data!$AP:$AR,2,FALSE))+F885,"")</f>
        <v/>
      </c>
      <c r="G886" s="3" t="str">
        <f>IF(AND($A886&lt;&gt;"",G$1&lt;&gt;""),SUMIFS(VM,Fecha,$A886,Linea,VLOOKUP(G$1,Data!$AP:$AR,3,FALSE),Cuenta,VLOOKUP(G$1,Data!$AP:$AR,2,FALSE))+SUMIFS(FX,Fecha,$A886,Linea,VLOOKUP(G$1,Data!$AP:$AR,3,FALSE),Cuenta,VLOOKUP(G$1,Data!$AP:$AR,2,FALSE))+G885,"")</f>
        <v/>
      </c>
      <c r="H886" s="3" t="str">
        <f>IF(AND($A886&lt;&gt;"",H$1&lt;&gt;""),SUMIFS(VM,Fecha,$A886,Linea,VLOOKUP(H$1,Data!$AP:$AR,3,FALSE),Cuenta,VLOOKUP(H$1,Data!$AP:$AR,2,FALSE))+SUMIFS(FX,Fecha,$A886,Linea,VLOOKUP(H$1,Data!$AP:$AR,3,FALSE),Cuenta,VLOOKUP(H$1,Data!$AP:$AR,2,FALSE))+H885,"")</f>
        <v/>
      </c>
      <c r="I886" s="3" t="str">
        <f>IF(AND($A886&lt;&gt;"",I$1&lt;&gt;""),SUMIFS(VM,Fecha,$A886,Linea,VLOOKUP(I$1,Data!$AP:$AR,3,FALSE),Cuenta,VLOOKUP(I$1,Data!$AP:$AR,2,FALSE))+SUMIFS(FX,Fecha,$A886,Linea,VLOOKUP(I$1,Data!$AP:$AR,3,FALSE),Cuenta,VLOOKUP(I$1,Data!$AP:$AR,2,FALSE))+I885,"")</f>
        <v/>
      </c>
      <c r="J886" s="3" t="str">
        <f>IF(AND($A886&lt;&gt;"",J$1&lt;&gt;""),SUMIFS(VM,Fecha,$A886,Linea,VLOOKUP(J$1,Data!$AP:$AR,3,FALSE),Cuenta,VLOOKUP(J$1,Data!$AP:$AR,2,FALSE))+SUMIFS(FX,Fecha,$A886,Linea,VLOOKUP(J$1,Data!$AP:$AR,3,FALSE),Cuenta,VLOOKUP(J$1,Data!$AP:$AR,2,FALSE))+J885,"")</f>
        <v/>
      </c>
      <c r="K886" s="3" t="str">
        <f>IF(AND($A886&lt;&gt;"",K$1&lt;&gt;""),SUMIFS(VM,Fecha,$A886,Linea,VLOOKUP(K$1,Data!$AP:$AR,3,FALSE),Cuenta,VLOOKUP(K$1,Data!$AP:$AR,2,FALSE))+SUMIFS(FX,Fecha,$A886,Linea,VLOOKUP(K$1,Data!$AP:$AR,3,FALSE),Cuenta,VLOOKUP(K$1,Data!$AP:$AR,2,FALSE))+K885,"")</f>
        <v/>
      </c>
      <c r="L886" s="3" t="str">
        <f>IF(AND($A886&lt;&gt;"",L$1&lt;&gt;""),SUMIFS(VM,Fecha,$A886,Linea,VLOOKUP(L$1,Data!$AP:$AR,3,FALSE),Cuenta,VLOOKUP(L$1,Data!$AP:$AR,2,FALSE))+SUMIFS(FX,Fecha,$A886,Linea,VLOOKUP(L$1,Data!$AP:$AR,3,FALSE),Cuenta,VLOOKUP(L$1,Data!$AP:$AR,2,FALSE))+L885,"")</f>
        <v/>
      </c>
      <c r="M886" s="3" t="str">
        <f>IF(AND($A886&lt;&gt;"",M$1&lt;&gt;""),SUMIFS(VM,Fecha,$A886,Linea,VLOOKUP(M$1,Data!$AP:$AR,3,FALSE),Cuenta,VLOOKUP(M$1,Data!$AP:$AR,2,FALSE))+SUMIFS(FX,Fecha,$A886,Linea,VLOOKUP(M$1,Data!$AP:$AR,3,FALSE),Cuenta,VLOOKUP(M$1,Data!$AP:$AR,2,FALSE))+M885,"")</f>
        <v/>
      </c>
      <c r="N886" s="3" t="str">
        <f>IF(AND($A886&lt;&gt;"",N$1&lt;&gt;""),SUMIFS(VM,Fecha,$A886,Linea,VLOOKUP(N$1,Data!$AP:$AR,3,FALSE),Cuenta,VLOOKUP(N$1,Data!$AP:$AR,2,FALSE))+SUMIFS(FX,Fecha,$A886,Linea,VLOOKUP(N$1,Data!$AP:$AR,3,FALSE),Cuenta,VLOOKUP(N$1,Data!$AP:$AR,2,FALSE))+N885,"")</f>
        <v/>
      </c>
    </row>
    <row r="887" spans="2:14" x14ac:dyDescent="0.25">
      <c r="B887" s="3" t="str">
        <f>IF(AND($A887&lt;&gt;"",B$1&lt;&gt;""),SUMIFS(VM,Fecha,$A887,Linea,VLOOKUP(B$1,Data!$AP:$AR,3,FALSE),Cuenta,VLOOKUP(B$1,Data!$AP:$AR,2,FALSE))+SUMIFS(FX,Fecha,$A887,Linea,VLOOKUP(B$1,Data!$AP:$AR,3,FALSE),Cuenta,VLOOKUP(B$1,Data!$AP:$AR,2,FALSE))+B886,"")</f>
        <v/>
      </c>
      <c r="C887" s="3" t="str">
        <f>IF(AND($A887&lt;&gt;"",C$1&lt;&gt;""),SUMIFS(VM,Fecha,$A887,Linea,VLOOKUP(C$1,Data!$AP:$AR,3,FALSE),Cuenta,VLOOKUP(C$1,Data!$AP:$AR,2,FALSE))+SUMIFS(FX,Fecha,$A887,Linea,VLOOKUP(C$1,Data!$AP:$AR,3,FALSE),Cuenta,VLOOKUP(C$1,Data!$AP:$AR,2,FALSE))+C886,"")</f>
        <v/>
      </c>
      <c r="D887" s="3" t="str">
        <f>IF(AND($A887&lt;&gt;"",D$1&lt;&gt;""),SUMIFS(VM,Fecha,$A887,Linea,VLOOKUP(D$1,Data!$AP:$AR,3,FALSE),Cuenta,VLOOKUP(D$1,Data!$AP:$AR,2,FALSE))+SUMIFS(FX,Fecha,$A887,Linea,VLOOKUP(D$1,Data!$AP:$AR,3,FALSE),Cuenta,VLOOKUP(D$1,Data!$AP:$AR,2,FALSE))+D886,"")</f>
        <v/>
      </c>
      <c r="E887" s="3" t="str">
        <f>IF(AND($A887&lt;&gt;"",E$1&lt;&gt;""),SUMIFS(VM,Fecha,$A887,Linea,VLOOKUP(E$1,Data!$AP:$AR,3,FALSE),Cuenta,VLOOKUP(E$1,Data!$AP:$AR,2,FALSE))+SUMIFS(FX,Fecha,$A887,Linea,VLOOKUP(E$1,Data!$AP:$AR,3,FALSE),Cuenta,VLOOKUP(E$1,Data!$AP:$AR,2,FALSE))+E886,"")</f>
        <v/>
      </c>
      <c r="F887" s="3" t="str">
        <f>IF(AND($A887&lt;&gt;"",F$1&lt;&gt;""),SUMIFS(VM,Fecha,$A887,Linea,VLOOKUP(F$1,Data!$AP:$AR,3,FALSE),Cuenta,VLOOKUP(F$1,Data!$AP:$AR,2,FALSE))+SUMIFS(FX,Fecha,$A887,Linea,VLOOKUP(F$1,Data!$AP:$AR,3,FALSE),Cuenta,VLOOKUP(F$1,Data!$AP:$AR,2,FALSE))+F886,"")</f>
        <v/>
      </c>
      <c r="G887" s="3" t="str">
        <f>IF(AND($A887&lt;&gt;"",G$1&lt;&gt;""),SUMIFS(VM,Fecha,$A887,Linea,VLOOKUP(G$1,Data!$AP:$AR,3,FALSE),Cuenta,VLOOKUP(G$1,Data!$AP:$AR,2,FALSE))+SUMIFS(FX,Fecha,$A887,Linea,VLOOKUP(G$1,Data!$AP:$AR,3,FALSE),Cuenta,VLOOKUP(G$1,Data!$AP:$AR,2,FALSE))+G886,"")</f>
        <v/>
      </c>
      <c r="H887" s="3" t="str">
        <f>IF(AND($A887&lt;&gt;"",H$1&lt;&gt;""),SUMIFS(VM,Fecha,$A887,Linea,VLOOKUP(H$1,Data!$AP:$AR,3,FALSE),Cuenta,VLOOKUP(H$1,Data!$AP:$AR,2,FALSE))+SUMIFS(FX,Fecha,$A887,Linea,VLOOKUP(H$1,Data!$AP:$AR,3,FALSE),Cuenta,VLOOKUP(H$1,Data!$AP:$AR,2,FALSE))+H886,"")</f>
        <v/>
      </c>
      <c r="I887" s="3" t="str">
        <f>IF(AND($A887&lt;&gt;"",I$1&lt;&gt;""),SUMIFS(VM,Fecha,$A887,Linea,VLOOKUP(I$1,Data!$AP:$AR,3,FALSE),Cuenta,VLOOKUP(I$1,Data!$AP:$AR,2,FALSE))+SUMIFS(FX,Fecha,$A887,Linea,VLOOKUP(I$1,Data!$AP:$AR,3,FALSE),Cuenta,VLOOKUP(I$1,Data!$AP:$AR,2,FALSE))+I886,"")</f>
        <v/>
      </c>
      <c r="J887" s="3" t="str">
        <f>IF(AND($A887&lt;&gt;"",J$1&lt;&gt;""),SUMIFS(VM,Fecha,$A887,Linea,VLOOKUP(J$1,Data!$AP:$AR,3,FALSE),Cuenta,VLOOKUP(J$1,Data!$AP:$AR,2,FALSE))+SUMIFS(FX,Fecha,$A887,Linea,VLOOKUP(J$1,Data!$AP:$AR,3,FALSE),Cuenta,VLOOKUP(J$1,Data!$AP:$AR,2,FALSE))+J886,"")</f>
        <v/>
      </c>
      <c r="K887" s="3" t="str">
        <f>IF(AND($A887&lt;&gt;"",K$1&lt;&gt;""),SUMIFS(VM,Fecha,$A887,Linea,VLOOKUP(K$1,Data!$AP:$AR,3,FALSE),Cuenta,VLOOKUP(K$1,Data!$AP:$AR,2,FALSE))+SUMIFS(FX,Fecha,$A887,Linea,VLOOKUP(K$1,Data!$AP:$AR,3,FALSE),Cuenta,VLOOKUP(K$1,Data!$AP:$AR,2,FALSE))+K886,"")</f>
        <v/>
      </c>
      <c r="L887" s="3" t="str">
        <f>IF(AND($A887&lt;&gt;"",L$1&lt;&gt;""),SUMIFS(VM,Fecha,$A887,Linea,VLOOKUP(L$1,Data!$AP:$AR,3,FALSE),Cuenta,VLOOKUP(L$1,Data!$AP:$AR,2,FALSE))+SUMIFS(FX,Fecha,$A887,Linea,VLOOKUP(L$1,Data!$AP:$AR,3,FALSE),Cuenta,VLOOKUP(L$1,Data!$AP:$AR,2,FALSE))+L886,"")</f>
        <v/>
      </c>
      <c r="M887" s="3" t="str">
        <f>IF(AND($A887&lt;&gt;"",M$1&lt;&gt;""),SUMIFS(VM,Fecha,$A887,Linea,VLOOKUP(M$1,Data!$AP:$AR,3,FALSE),Cuenta,VLOOKUP(M$1,Data!$AP:$AR,2,FALSE))+SUMIFS(FX,Fecha,$A887,Linea,VLOOKUP(M$1,Data!$AP:$AR,3,FALSE),Cuenta,VLOOKUP(M$1,Data!$AP:$AR,2,FALSE))+M886,"")</f>
        <v/>
      </c>
      <c r="N887" s="3" t="str">
        <f>IF(AND($A887&lt;&gt;"",N$1&lt;&gt;""),SUMIFS(VM,Fecha,$A887,Linea,VLOOKUP(N$1,Data!$AP:$AR,3,FALSE),Cuenta,VLOOKUP(N$1,Data!$AP:$AR,2,FALSE))+SUMIFS(FX,Fecha,$A887,Linea,VLOOKUP(N$1,Data!$AP:$AR,3,FALSE),Cuenta,VLOOKUP(N$1,Data!$AP:$AR,2,FALSE))+N886,"")</f>
        <v/>
      </c>
    </row>
    <row r="888" spans="2:14" x14ac:dyDescent="0.25">
      <c r="B888" s="3" t="str">
        <f>IF(AND($A888&lt;&gt;"",B$1&lt;&gt;""),SUMIFS(VM,Fecha,$A888,Linea,VLOOKUP(B$1,Data!$AP:$AR,3,FALSE),Cuenta,VLOOKUP(B$1,Data!$AP:$AR,2,FALSE))+SUMIFS(FX,Fecha,$A888,Linea,VLOOKUP(B$1,Data!$AP:$AR,3,FALSE),Cuenta,VLOOKUP(B$1,Data!$AP:$AR,2,FALSE))+B887,"")</f>
        <v/>
      </c>
      <c r="C888" s="3" t="str">
        <f>IF(AND($A888&lt;&gt;"",C$1&lt;&gt;""),SUMIFS(VM,Fecha,$A888,Linea,VLOOKUP(C$1,Data!$AP:$AR,3,FALSE),Cuenta,VLOOKUP(C$1,Data!$AP:$AR,2,FALSE))+SUMIFS(FX,Fecha,$A888,Linea,VLOOKUP(C$1,Data!$AP:$AR,3,FALSE),Cuenta,VLOOKUP(C$1,Data!$AP:$AR,2,FALSE))+C887,"")</f>
        <v/>
      </c>
      <c r="D888" s="3" t="str">
        <f>IF(AND($A888&lt;&gt;"",D$1&lt;&gt;""),SUMIFS(VM,Fecha,$A888,Linea,VLOOKUP(D$1,Data!$AP:$AR,3,FALSE),Cuenta,VLOOKUP(D$1,Data!$AP:$AR,2,FALSE))+SUMIFS(FX,Fecha,$A888,Linea,VLOOKUP(D$1,Data!$AP:$AR,3,FALSE),Cuenta,VLOOKUP(D$1,Data!$AP:$AR,2,FALSE))+D887,"")</f>
        <v/>
      </c>
      <c r="E888" s="3" t="str">
        <f>IF(AND($A888&lt;&gt;"",E$1&lt;&gt;""),SUMIFS(VM,Fecha,$A888,Linea,VLOOKUP(E$1,Data!$AP:$AR,3,FALSE),Cuenta,VLOOKUP(E$1,Data!$AP:$AR,2,FALSE))+SUMIFS(FX,Fecha,$A888,Linea,VLOOKUP(E$1,Data!$AP:$AR,3,FALSE),Cuenta,VLOOKUP(E$1,Data!$AP:$AR,2,FALSE))+E887,"")</f>
        <v/>
      </c>
      <c r="F888" s="3" t="str">
        <f>IF(AND($A888&lt;&gt;"",F$1&lt;&gt;""),SUMIFS(VM,Fecha,$A888,Linea,VLOOKUP(F$1,Data!$AP:$AR,3,FALSE),Cuenta,VLOOKUP(F$1,Data!$AP:$AR,2,FALSE))+SUMIFS(FX,Fecha,$A888,Linea,VLOOKUP(F$1,Data!$AP:$AR,3,FALSE),Cuenta,VLOOKUP(F$1,Data!$AP:$AR,2,FALSE))+F887,"")</f>
        <v/>
      </c>
      <c r="G888" s="3" t="str">
        <f>IF(AND($A888&lt;&gt;"",G$1&lt;&gt;""),SUMIFS(VM,Fecha,$A888,Linea,VLOOKUP(G$1,Data!$AP:$AR,3,FALSE),Cuenta,VLOOKUP(G$1,Data!$AP:$AR,2,FALSE))+SUMIFS(FX,Fecha,$A888,Linea,VLOOKUP(G$1,Data!$AP:$AR,3,FALSE),Cuenta,VLOOKUP(G$1,Data!$AP:$AR,2,FALSE))+G887,"")</f>
        <v/>
      </c>
      <c r="H888" s="3" t="str">
        <f>IF(AND($A888&lt;&gt;"",H$1&lt;&gt;""),SUMIFS(VM,Fecha,$A888,Linea,VLOOKUP(H$1,Data!$AP:$AR,3,FALSE),Cuenta,VLOOKUP(H$1,Data!$AP:$AR,2,FALSE))+SUMIFS(FX,Fecha,$A888,Linea,VLOOKUP(H$1,Data!$AP:$AR,3,FALSE),Cuenta,VLOOKUP(H$1,Data!$AP:$AR,2,FALSE))+H887,"")</f>
        <v/>
      </c>
      <c r="I888" s="3" t="str">
        <f>IF(AND($A888&lt;&gt;"",I$1&lt;&gt;""),SUMIFS(VM,Fecha,$A888,Linea,VLOOKUP(I$1,Data!$AP:$AR,3,FALSE),Cuenta,VLOOKUP(I$1,Data!$AP:$AR,2,FALSE))+SUMIFS(FX,Fecha,$A888,Linea,VLOOKUP(I$1,Data!$AP:$AR,3,FALSE),Cuenta,VLOOKUP(I$1,Data!$AP:$AR,2,FALSE))+I887,"")</f>
        <v/>
      </c>
      <c r="J888" s="3" t="str">
        <f>IF(AND($A888&lt;&gt;"",J$1&lt;&gt;""),SUMIFS(VM,Fecha,$A888,Linea,VLOOKUP(J$1,Data!$AP:$AR,3,FALSE),Cuenta,VLOOKUP(J$1,Data!$AP:$AR,2,FALSE))+SUMIFS(FX,Fecha,$A888,Linea,VLOOKUP(J$1,Data!$AP:$AR,3,FALSE),Cuenta,VLOOKUP(J$1,Data!$AP:$AR,2,FALSE))+J887,"")</f>
        <v/>
      </c>
      <c r="K888" s="3" t="str">
        <f>IF(AND($A888&lt;&gt;"",K$1&lt;&gt;""),SUMIFS(VM,Fecha,$A888,Linea,VLOOKUP(K$1,Data!$AP:$AR,3,FALSE),Cuenta,VLOOKUP(K$1,Data!$AP:$AR,2,FALSE))+SUMIFS(FX,Fecha,$A888,Linea,VLOOKUP(K$1,Data!$AP:$AR,3,FALSE),Cuenta,VLOOKUP(K$1,Data!$AP:$AR,2,FALSE))+K887,"")</f>
        <v/>
      </c>
      <c r="L888" s="3" t="str">
        <f>IF(AND($A888&lt;&gt;"",L$1&lt;&gt;""),SUMIFS(VM,Fecha,$A888,Linea,VLOOKUP(L$1,Data!$AP:$AR,3,FALSE),Cuenta,VLOOKUP(L$1,Data!$AP:$AR,2,FALSE))+SUMIFS(FX,Fecha,$A888,Linea,VLOOKUP(L$1,Data!$AP:$AR,3,FALSE),Cuenta,VLOOKUP(L$1,Data!$AP:$AR,2,FALSE))+L887,"")</f>
        <v/>
      </c>
      <c r="M888" s="3" t="str">
        <f>IF(AND($A888&lt;&gt;"",M$1&lt;&gt;""),SUMIFS(VM,Fecha,$A888,Linea,VLOOKUP(M$1,Data!$AP:$AR,3,FALSE),Cuenta,VLOOKUP(M$1,Data!$AP:$AR,2,FALSE))+SUMIFS(FX,Fecha,$A888,Linea,VLOOKUP(M$1,Data!$AP:$AR,3,FALSE),Cuenta,VLOOKUP(M$1,Data!$AP:$AR,2,FALSE))+M887,"")</f>
        <v/>
      </c>
      <c r="N888" s="3" t="str">
        <f>IF(AND($A888&lt;&gt;"",N$1&lt;&gt;""),SUMIFS(VM,Fecha,$A888,Linea,VLOOKUP(N$1,Data!$AP:$AR,3,FALSE),Cuenta,VLOOKUP(N$1,Data!$AP:$AR,2,FALSE))+SUMIFS(FX,Fecha,$A888,Linea,VLOOKUP(N$1,Data!$AP:$AR,3,FALSE),Cuenta,VLOOKUP(N$1,Data!$AP:$AR,2,FALSE))+N887,"")</f>
        <v/>
      </c>
    </row>
    <row r="889" spans="2:14" x14ac:dyDescent="0.25">
      <c r="B889" s="3" t="str">
        <f>IF(AND($A889&lt;&gt;"",B$1&lt;&gt;""),SUMIFS(VM,Fecha,$A889,Linea,VLOOKUP(B$1,Data!$AP:$AR,3,FALSE),Cuenta,VLOOKUP(B$1,Data!$AP:$AR,2,FALSE))+SUMIFS(FX,Fecha,$A889,Linea,VLOOKUP(B$1,Data!$AP:$AR,3,FALSE),Cuenta,VLOOKUP(B$1,Data!$AP:$AR,2,FALSE))+B888,"")</f>
        <v/>
      </c>
      <c r="C889" s="3" t="str">
        <f>IF(AND($A889&lt;&gt;"",C$1&lt;&gt;""),SUMIFS(VM,Fecha,$A889,Linea,VLOOKUP(C$1,Data!$AP:$AR,3,FALSE),Cuenta,VLOOKUP(C$1,Data!$AP:$AR,2,FALSE))+SUMIFS(FX,Fecha,$A889,Linea,VLOOKUP(C$1,Data!$AP:$AR,3,FALSE),Cuenta,VLOOKUP(C$1,Data!$AP:$AR,2,FALSE))+C888,"")</f>
        <v/>
      </c>
      <c r="D889" s="3" t="str">
        <f>IF(AND($A889&lt;&gt;"",D$1&lt;&gt;""),SUMIFS(VM,Fecha,$A889,Linea,VLOOKUP(D$1,Data!$AP:$AR,3,FALSE),Cuenta,VLOOKUP(D$1,Data!$AP:$AR,2,FALSE))+SUMIFS(FX,Fecha,$A889,Linea,VLOOKUP(D$1,Data!$AP:$AR,3,FALSE),Cuenta,VLOOKUP(D$1,Data!$AP:$AR,2,FALSE))+D888,"")</f>
        <v/>
      </c>
      <c r="E889" s="3" t="str">
        <f>IF(AND($A889&lt;&gt;"",E$1&lt;&gt;""),SUMIFS(VM,Fecha,$A889,Linea,VLOOKUP(E$1,Data!$AP:$AR,3,FALSE),Cuenta,VLOOKUP(E$1,Data!$AP:$AR,2,FALSE))+SUMIFS(FX,Fecha,$A889,Linea,VLOOKUP(E$1,Data!$AP:$AR,3,FALSE),Cuenta,VLOOKUP(E$1,Data!$AP:$AR,2,FALSE))+E888,"")</f>
        <v/>
      </c>
      <c r="F889" s="3" t="str">
        <f>IF(AND($A889&lt;&gt;"",F$1&lt;&gt;""),SUMIFS(VM,Fecha,$A889,Linea,VLOOKUP(F$1,Data!$AP:$AR,3,FALSE),Cuenta,VLOOKUP(F$1,Data!$AP:$AR,2,FALSE))+SUMIFS(FX,Fecha,$A889,Linea,VLOOKUP(F$1,Data!$AP:$AR,3,FALSE),Cuenta,VLOOKUP(F$1,Data!$AP:$AR,2,FALSE))+F888,"")</f>
        <v/>
      </c>
      <c r="G889" s="3" t="str">
        <f>IF(AND($A889&lt;&gt;"",G$1&lt;&gt;""),SUMIFS(VM,Fecha,$A889,Linea,VLOOKUP(G$1,Data!$AP:$AR,3,FALSE),Cuenta,VLOOKUP(G$1,Data!$AP:$AR,2,FALSE))+SUMIFS(FX,Fecha,$A889,Linea,VLOOKUP(G$1,Data!$AP:$AR,3,FALSE),Cuenta,VLOOKUP(G$1,Data!$AP:$AR,2,FALSE))+G888,"")</f>
        <v/>
      </c>
      <c r="H889" s="3" t="str">
        <f>IF(AND($A889&lt;&gt;"",H$1&lt;&gt;""),SUMIFS(VM,Fecha,$A889,Linea,VLOOKUP(H$1,Data!$AP:$AR,3,FALSE),Cuenta,VLOOKUP(H$1,Data!$AP:$AR,2,FALSE))+SUMIFS(FX,Fecha,$A889,Linea,VLOOKUP(H$1,Data!$AP:$AR,3,FALSE),Cuenta,VLOOKUP(H$1,Data!$AP:$AR,2,FALSE))+H888,"")</f>
        <v/>
      </c>
      <c r="I889" s="3" t="str">
        <f>IF(AND($A889&lt;&gt;"",I$1&lt;&gt;""),SUMIFS(VM,Fecha,$A889,Linea,VLOOKUP(I$1,Data!$AP:$AR,3,FALSE),Cuenta,VLOOKUP(I$1,Data!$AP:$AR,2,FALSE))+SUMIFS(FX,Fecha,$A889,Linea,VLOOKUP(I$1,Data!$AP:$AR,3,FALSE),Cuenta,VLOOKUP(I$1,Data!$AP:$AR,2,FALSE))+I888,"")</f>
        <v/>
      </c>
      <c r="J889" s="3" t="str">
        <f>IF(AND($A889&lt;&gt;"",J$1&lt;&gt;""),SUMIFS(VM,Fecha,$A889,Linea,VLOOKUP(J$1,Data!$AP:$AR,3,FALSE),Cuenta,VLOOKUP(J$1,Data!$AP:$AR,2,FALSE))+SUMIFS(FX,Fecha,$A889,Linea,VLOOKUP(J$1,Data!$AP:$AR,3,FALSE),Cuenta,VLOOKUP(J$1,Data!$AP:$AR,2,FALSE))+J888,"")</f>
        <v/>
      </c>
      <c r="K889" s="3" t="str">
        <f>IF(AND($A889&lt;&gt;"",K$1&lt;&gt;""),SUMIFS(VM,Fecha,$A889,Linea,VLOOKUP(K$1,Data!$AP:$AR,3,FALSE),Cuenta,VLOOKUP(K$1,Data!$AP:$AR,2,FALSE))+SUMIFS(FX,Fecha,$A889,Linea,VLOOKUP(K$1,Data!$AP:$AR,3,FALSE),Cuenta,VLOOKUP(K$1,Data!$AP:$AR,2,FALSE))+K888,"")</f>
        <v/>
      </c>
      <c r="L889" s="3" t="str">
        <f>IF(AND($A889&lt;&gt;"",L$1&lt;&gt;""),SUMIFS(VM,Fecha,$A889,Linea,VLOOKUP(L$1,Data!$AP:$AR,3,FALSE),Cuenta,VLOOKUP(L$1,Data!$AP:$AR,2,FALSE))+SUMIFS(FX,Fecha,$A889,Linea,VLOOKUP(L$1,Data!$AP:$AR,3,FALSE),Cuenta,VLOOKUP(L$1,Data!$AP:$AR,2,FALSE))+L888,"")</f>
        <v/>
      </c>
      <c r="M889" s="3" t="str">
        <f>IF(AND($A889&lt;&gt;"",M$1&lt;&gt;""),SUMIFS(VM,Fecha,$A889,Linea,VLOOKUP(M$1,Data!$AP:$AR,3,FALSE),Cuenta,VLOOKUP(M$1,Data!$AP:$AR,2,FALSE))+SUMIFS(FX,Fecha,$A889,Linea,VLOOKUP(M$1,Data!$AP:$AR,3,FALSE),Cuenta,VLOOKUP(M$1,Data!$AP:$AR,2,FALSE))+M888,"")</f>
        <v/>
      </c>
      <c r="N889" s="3" t="str">
        <f>IF(AND($A889&lt;&gt;"",N$1&lt;&gt;""),SUMIFS(VM,Fecha,$A889,Linea,VLOOKUP(N$1,Data!$AP:$AR,3,FALSE),Cuenta,VLOOKUP(N$1,Data!$AP:$AR,2,FALSE))+SUMIFS(FX,Fecha,$A889,Linea,VLOOKUP(N$1,Data!$AP:$AR,3,FALSE),Cuenta,VLOOKUP(N$1,Data!$AP:$AR,2,FALSE))+N888,"")</f>
        <v/>
      </c>
    </row>
    <row r="890" spans="2:14" x14ac:dyDescent="0.25">
      <c r="B890" s="3" t="str">
        <f>IF(AND($A890&lt;&gt;"",B$1&lt;&gt;""),SUMIFS(VM,Fecha,$A890,Linea,VLOOKUP(B$1,Data!$AP:$AR,3,FALSE),Cuenta,VLOOKUP(B$1,Data!$AP:$AR,2,FALSE))+SUMIFS(FX,Fecha,$A890,Linea,VLOOKUP(B$1,Data!$AP:$AR,3,FALSE),Cuenta,VLOOKUP(B$1,Data!$AP:$AR,2,FALSE))+B889,"")</f>
        <v/>
      </c>
      <c r="C890" s="3" t="str">
        <f>IF(AND($A890&lt;&gt;"",C$1&lt;&gt;""),SUMIFS(VM,Fecha,$A890,Linea,VLOOKUP(C$1,Data!$AP:$AR,3,FALSE),Cuenta,VLOOKUP(C$1,Data!$AP:$AR,2,FALSE))+SUMIFS(FX,Fecha,$A890,Linea,VLOOKUP(C$1,Data!$AP:$AR,3,FALSE),Cuenta,VLOOKUP(C$1,Data!$AP:$AR,2,FALSE))+C889,"")</f>
        <v/>
      </c>
      <c r="D890" s="3" t="str">
        <f>IF(AND($A890&lt;&gt;"",D$1&lt;&gt;""),SUMIFS(VM,Fecha,$A890,Linea,VLOOKUP(D$1,Data!$AP:$AR,3,FALSE),Cuenta,VLOOKUP(D$1,Data!$AP:$AR,2,FALSE))+SUMIFS(FX,Fecha,$A890,Linea,VLOOKUP(D$1,Data!$AP:$AR,3,FALSE),Cuenta,VLOOKUP(D$1,Data!$AP:$AR,2,FALSE))+D889,"")</f>
        <v/>
      </c>
      <c r="E890" s="3" t="str">
        <f>IF(AND($A890&lt;&gt;"",E$1&lt;&gt;""),SUMIFS(VM,Fecha,$A890,Linea,VLOOKUP(E$1,Data!$AP:$AR,3,FALSE),Cuenta,VLOOKUP(E$1,Data!$AP:$AR,2,FALSE))+SUMIFS(FX,Fecha,$A890,Linea,VLOOKUP(E$1,Data!$AP:$AR,3,FALSE),Cuenta,VLOOKUP(E$1,Data!$AP:$AR,2,FALSE))+E889,"")</f>
        <v/>
      </c>
      <c r="F890" s="3" t="str">
        <f>IF(AND($A890&lt;&gt;"",F$1&lt;&gt;""),SUMIFS(VM,Fecha,$A890,Linea,VLOOKUP(F$1,Data!$AP:$AR,3,FALSE),Cuenta,VLOOKUP(F$1,Data!$AP:$AR,2,FALSE))+SUMIFS(FX,Fecha,$A890,Linea,VLOOKUP(F$1,Data!$AP:$AR,3,FALSE),Cuenta,VLOOKUP(F$1,Data!$AP:$AR,2,FALSE))+F889,"")</f>
        <v/>
      </c>
      <c r="G890" s="3" t="str">
        <f>IF(AND($A890&lt;&gt;"",G$1&lt;&gt;""),SUMIFS(VM,Fecha,$A890,Linea,VLOOKUP(G$1,Data!$AP:$AR,3,FALSE),Cuenta,VLOOKUP(G$1,Data!$AP:$AR,2,FALSE))+SUMIFS(FX,Fecha,$A890,Linea,VLOOKUP(G$1,Data!$AP:$AR,3,FALSE),Cuenta,VLOOKUP(G$1,Data!$AP:$AR,2,FALSE))+G889,"")</f>
        <v/>
      </c>
      <c r="H890" s="3" t="str">
        <f>IF(AND($A890&lt;&gt;"",H$1&lt;&gt;""),SUMIFS(VM,Fecha,$A890,Linea,VLOOKUP(H$1,Data!$AP:$AR,3,FALSE),Cuenta,VLOOKUP(H$1,Data!$AP:$AR,2,FALSE))+SUMIFS(FX,Fecha,$A890,Linea,VLOOKUP(H$1,Data!$AP:$AR,3,FALSE),Cuenta,VLOOKUP(H$1,Data!$AP:$AR,2,FALSE))+H889,"")</f>
        <v/>
      </c>
      <c r="I890" s="3" t="str">
        <f>IF(AND($A890&lt;&gt;"",I$1&lt;&gt;""),SUMIFS(VM,Fecha,$A890,Linea,VLOOKUP(I$1,Data!$AP:$AR,3,FALSE),Cuenta,VLOOKUP(I$1,Data!$AP:$AR,2,FALSE))+SUMIFS(FX,Fecha,$A890,Linea,VLOOKUP(I$1,Data!$AP:$AR,3,FALSE),Cuenta,VLOOKUP(I$1,Data!$AP:$AR,2,FALSE))+I889,"")</f>
        <v/>
      </c>
      <c r="J890" s="3" t="str">
        <f>IF(AND($A890&lt;&gt;"",J$1&lt;&gt;""),SUMIFS(VM,Fecha,$A890,Linea,VLOOKUP(J$1,Data!$AP:$AR,3,FALSE),Cuenta,VLOOKUP(J$1,Data!$AP:$AR,2,FALSE))+SUMIFS(FX,Fecha,$A890,Linea,VLOOKUP(J$1,Data!$AP:$AR,3,FALSE),Cuenta,VLOOKUP(J$1,Data!$AP:$AR,2,FALSE))+J889,"")</f>
        <v/>
      </c>
      <c r="K890" s="3" t="str">
        <f>IF(AND($A890&lt;&gt;"",K$1&lt;&gt;""),SUMIFS(VM,Fecha,$A890,Linea,VLOOKUP(K$1,Data!$AP:$AR,3,FALSE),Cuenta,VLOOKUP(K$1,Data!$AP:$AR,2,FALSE))+SUMIFS(FX,Fecha,$A890,Linea,VLOOKUP(K$1,Data!$AP:$AR,3,FALSE),Cuenta,VLOOKUP(K$1,Data!$AP:$AR,2,FALSE))+K889,"")</f>
        <v/>
      </c>
      <c r="L890" s="3" t="str">
        <f>IF(AND($A890&lt;&gt;"",L$1&lt;&gt;""),SUMIFS(VM,Fecha,$A890,Linea,VLOOKUP(L$1,Data!$AP:$AR,3,FALSE),Cuenta,VLOOKUP(L$1,Data!$AP:$AR,2,FALSE))+SUMIFS(FX,Fecha,$A890,Linea,VLOOKUP(L$1,Data!$AP:$AR,3,FALSE),Cuenta,VLOOKUP(L$1,Data!$AP:$AR,2,FALSE))+L889,"")</f>
        <v/>
      </c>
      <c r="M890" s="3" t="str">
        <f>IF(AND($A890&lt;&gt;"",M$1&lt;&gt;""),SUMIFS(VM,Fecha,$A890,Linea,VLOOKUP(M$1,Data!$AP:$AR,3,FALSE),Cuenta,VLOOKUP(M$1,Data!$AP:$AR,2,FALSE))+SUMIFS(FX,Fecha,$A890,Linea,VLOOKUP(M$1,Data!$AP:$AR,3,FALSE),Cuenta,VLOOKUP(M$1,Data!$AP:$AR,2,FALSE))+M889,"")</f>
        <v/>
      </c>
      <c r="N890" s="3" t="str">
        <f>IF(AND($A890&lt;&gt;"",N$1&lt;&gt;""),SUMIFS(VM,Fecha,$A890,Linea,VLOOKUP(N$1,Data!$AP:$AR,3,FALSE),Cuenta,VLOOKUP(N$1,Data!$AP:$AR,2,FALSE))+SUMIFS(FX,Fecha,$A890,Linea,VLOOKUP(N$1,Data!$AP:$AR,3,FALSE),Cuenta,VLOOKUP(N$1,Data!$AP:$AR,2,FALSE))+N889,"")</f>
        <v/>
      </c>
    </row>
    <row r="891" spans="2:14" x14ac:dyDescent="0.25">
      <c r="B891" s="3" t="str">
        <f>IF(AND($A891&lt;&gt;"",B$1&lt;&gt;""),SUMIFS(VM,Fecha,$A891,Linea,VLOOKUP(B$1,Data!$AP:$AR,3,FALSE),Cuenta,VLOOKUP(B$1,Data!$AP:$AR,2,FALSE))+SUMIFS(FX,Fecha,$A891,Linea,VLOOKUP(B$1,Data!$AP:$AR,3,FALSE),Cuenta,VLOOKUP(B$1,Data!$AP:$AR,2,FALSE))+B890,"")</f>
        <v/>
      </c>
      <c r="C891" s="3" t="str">
        <f>IF(AND($A891&lt;&gt;"",C$1&lt;&gt;""),SUMIFS(VM,Fecha,$A891,Linea,VLOOKUP(C$1,Data!$AP:$AR,3,FALSE),Cuenta,VLOOKUP(C$1,Data!$AP:$AR,2,FALSE))+SUMIFS(FX,Fecha,$A891,Linea,VLOOKUP(C$1,Data!$AP:$AR,3,FALSE),Cuenta,VLOOKUP(C$1,Data!$AP:$AR,2,FALSE))+C890,"")</f>
        <v/>
      </c>
      <c r="D891" s="3" t="str">
        <f>IF(AND($A891&lt;&gt;"",D$1&lt;&gt;""),SUMIFS(VM,Fecha,$A891,Linea,VLOOKUP(D$1,Data!$AP:$AR,3,FALSE),Cuenta,VLOOKUP(D$1,Data!$AP:$AR,2,FALSE))+SUMIFS(FX,Fecha,$A891,Linea,VLOOKUP(D$1,Data!$AP:$AR,3,FALSE),Cuenta,VLOOKUP(D$1,Data!$AP:$AR,2,FALSE))+D890,"")</f>
        <v/>
      </c>
      <c r="E891" s="3" t="str">
        <f>IF(AND($A891&lt;&gt;"",E$1&lt;&gt;""),SUMIFS(VM,Fecha,$A891,Linea,VLOOKUP(E$1,Data!$AP:$AR,3,FALSE),Cuenta,VLOOKUP(E$1,Data!$AP:$AR,2,FALSE))+SUMIFS(FX,Fecha,$A891,Linea,VLOOKUP(E$1,Data!$AP:$AR,3,FALSE),Cuenta,VLOOKUP(E$1,Data!$AP:$AR,2,FALSE))+E890,"")</f>
        <v/>
      </c>
      <c r="F891" s="3" t="str">
        <f>IF(AND($A891&lt;&gt;"",F$1&lt;&gt;""),SUMIFS(VM,Fecha,$A891,Linea,VLOOKUP(F$1,Data!$AP:$AR,3,FALSE),Cuenta,VLOOKUP(F$1,Data!$AP:$AR,2,FALSE))+SUMIFS(FX,Fecha,$A891,Linea,VLOOKUP(F$1,Data!$AP:$AR,3,FALSE),Cuenta,VLOOKUP(F$1,Data!$AP:$AR,2,FALSE))+F890,"")</f>
        <v/>
      </c>
      <c r="G891" s="3" t="str">
        <f>IF(AND($A891&lt;&gt;"",G$1&lt;&gt;""),SUMIFS(VM,Fecha,$A891,Linea,VLOOKUP(G$1,Data!$AP:$AR,3,FALSE),Cuenta,VLOOKUP(G$1,Data!$AP:$AR,2,FALSE))+SUMIFS(FX,Fecha,$A891,Linea,VLOOKUP(G$1,Data!$AP:$AR,3,FALSE),Cuenta,VLOOKUP(G$1,Data!$AP:$AR,2,FALSE))+G890,"")</f>
        <v/>
      </c>
      <c r="H891" s="3" t="str">
        <f>IF(AND($A891&lt;&gt;"",H$1&lt;&gt;""),SUMIFS(VM,Fecha,$A891,Linea,VLOOKUP(H$1,Data!$AP:$AR,3,FALSE),Cuenta,VLOOKUP(H$1,Data!$AP:$AR,2,FALSE))+SUMIFS(FX,Fecha,$A891,Linea,VLOOKUP(H$1,Data!$AP:$AR,3,FALSE),Cuenta,VLOOKUP(H$1,Data!$AP:$AR,2,FALSE))+H890,"")</f>
        <v/>
      </c>
      <c r="I891" s="3" t="str">
        <f>IF(AND($A891&lt;&gt;"",I$1&lt;&gt;""),SUMIFS(VM,Fecha,$A891,Linea,VLOOKUP(I$1,Data!$AP:$AR,3,FALSE),Cuenta,VLOOKUP(I$1,Data!$AP:$AR,2,FALSE))+SUMIFS(FX,Fecha,$A891,Linea,VLOOKUP(I$1,Data!$AP:$AR,3,FALSE),Cuenta,VLOOKUP(I$1,Data!$AP:$AR,2,FALSE))+I890,"")</f>
        <v/>
      </c>
      <c r="J891" s="3" t="str">
        <f>IF(AND($A891&lt;&gt;"",J$1&lt;&gt;""),SUMIFS(VM,Fecha,$A891,Linea,VLOOKUP(J$1,Data!$AP:$AR,3,FALSE),Cuenta,VLOOKUP(J$1,Data!$AP:$AR,2,FALSE))+SUMIFS(FX,Fecha,$A891,Linea,VLOOKUP(J$1,Data!$AP:$AR,3,FALSE),Cuenta,VLOOKUP(J$1,Data!$AP:$AR,2,FALSE))+J890,"")</f>
        <v/>
      </c>
      <c r="K891" s="3" t="str">
        <f>IF(AND($A891&lt;&gt;"",K$1&lt;&gt;""),SUMIFS(VM,Fecha,$A891,Linea,VLOOKUP(K$1,Data!$AP:$AR,3,FALSE),Cuenta,VLOOKUP(K$1,Data!$AP:$AR,2,FALSE))+SUMIFS(FX,Fecha,$A891,Linea,VLOOKUP(K$1,Data!$AP:$AR,3,FALSE),Cuenta,VLOOKUP(K$1,Data!$AP:$AR,2,FALSE))+K890,"")</f>
        <v/>
      </c>
      <c r="L891" s="3" t="str">
        <f>IF(AND($A891&lt;&gt;"",L$1&lt;&gt;""),SUMIFS(VM,Fecha,$A891,Linea,VLOOKUP(L$1,Data!$AP:$AR,3,FALSE),Cuenta,VLOOKUP(L$1,Data!$AP:$AR,2,FALSE))+SUMIFS(FX,Fecha,$A891,Linea,VLOOKUP(L$1,Data!$AP:$AR,3,FALSE),Cuenta,VLOOKUP(L$1,Data!$AP:$AR,2,FALSE))+L890,"")</f>
        <v/>
      </c>
      <c r="M891" s="3" t="str">
        <f>IF(AND($A891&lt;&gt;"",M$1&lt;&gt;""),SUMIFS(VM,Fecha,$A891,Linea,VLOOKUP(M$1,Data!$AP:$AR,3,FALSE),Cuenta,VLOOKUP(M$1,Data!$AP:$AR,2,FALSE))+SUMIFS(FX,Fecha,$A891,Linea,VLOOKUP(M$1,Data!$AP:$AR,3,FALSE),Cuenta,VLOOKUP(M$1,Data!$AP:$AR,2,FALSE))+M890,"")</f>
        <v/>
      </c>
      <c r="N891" s="3" t="str">
        <f>IF(AND($A891&lt;&gt;"",N$1&lt;&gt;""),SUMIFS(VM,Fecha,$A891,Linea,VLOOKUP(N$1,Data!$AP:$AR,3,FALSE),Cuenta,VLOOKUP(N$1,Data!$AP:$AR,2,FALSE))+SUMIFS(FX,Fecha,$A891,Linea,VLOOKUP(N$1,Data!$AP:$AR,3,FALSE),Cuenta,VLOOKUP(N$1,Data!$AP:$AR,2,FALSE))+N890,"")</f>
        <v/>
      </c>
    </row>
    <row r="892" spans="2:14" x14ac:dyDescent="0.25">
      <c r="B892" s="3" t="str">
        <f>IF(AND($A892&lt;&gt;"",B$1&lt;&gt;""),SUMIFS(VM,Fecha,$A892,Linea,VLOOKUP(B$1,Data!$AP:$AR,3,FALSE),Cuenta,VLOOKUP(B$1,Data!$AP:$AR,2,FALSE))+SUMIFS(FX,Fecha,$A892,Linea,VLOOKUP(B$1,Data!$AP:$AR,3,FALSE),Cuenta,VLOOKUP(B$1,Data!$AP:$AR,2,FALSE))+B891,"")</f>
        <v/>
      </c>
      <c r="C892" s="3" t="str">
        <f>IF(AND($A892&lt;&gt;"",C$1&lt;&gt;""),SUMIFS(VM,Fecha,$A892,Linea,VLOOKUP(C$1,Data!$AP:$AR,3,FALSE),Cuenta,VLOOKUP(C$1,Data!$AP:$AR,2,FALSE))+SUMIFS(FX,Fecha,$A892,Linea,VLOOKUP(C$1,Data!$AP:$AR,3,FALSE),Cuenta,VLOOKUP(C$1,Data!$AP:$AR,2,FALSE))+C891,"")</f>
        <v/>
      </c>
      <c r="D892" s="3" t="str">
        <f>IF(AND($A892&lt;&gt;"",D$1&lt;&gt;""),SUMIFS(VM,Fecha,$A892,Linea,VLOOKUP(D$1,Data!$AP:$AR,3,FALSE),Cuenta,VLOOKUP(D$1,Data!$AP:$AR,2,FALSE))+SUMIFS(FX,Fecha,$A892,Linea,VLOOKUP(D$1,Data!$AP:$AR,3,FALSE),Cuenta,VLOOKUP(D$1,Data!$AP:$AR,2,FALSE))+D891,"")</f>
        <v/>
      </c>
      <c r="E892" s="3" t="str">
        <f>IF(AND($A892&lt;&gt;"",E$1&lt;&gt;""),SUMIFS(VM,Fecha,$A892,Linea,VLOOKUP(E$1,Data!$AP:$AR,3,FALSE),Cuenta,VLOOKUP(E$1,Data!$AP:$AR,2,FALSE))+SUMIFS(FX,Fecha,$A892,Linea,VLOOKUP(E$1,Data!$AP:$AR,3,FALSE),Cuenta,VLOOKUP(E$1,Data!$AP:$AR,2,FALSE))+E891,"")</f>
        <v/>
      </c>
      <c r="F892" s="3" t="str">
        <f>IF(AND($A892&lt;&gt;"",F$1&lt;&gt;""),SUMIFS(VM,Fecha,$A892,Linea,VLOOKUP(F$1,Data!$AP:$AR,3,FALSE),Cuenta,VLOOKUP(F$1,Data!$AP:$AR,2,FALSE))+SUMIFS(FX,Fecha,$A892,Linea,VLOOKUP(F$1,Data!$AP:$AR,3,FALSE),Cuenta,VLOOKUP(F$1,Data!$AP:$AR,2,FALSE))+F891,"")</f>
        <v/>
      </c>
      <c r="G892" s="3" t="str">
        <f>IF(AND($A892&lt;&gt;"",G$1&lt;&gt;""),SUMIFS(VM,Fecha,$A892,Linea,VLOOKUP(G$1,Data!$AP:$AR,3,FALSE),Cuenta,VLOOKUP(G$1,Data!$AP:$AR,2,FALSE))+SUMIFS(FX,Fecha,$A892,Linea,VLOOKUP(G$1,Data!$AP:$AR,3,FALSE),Cuenta,VLOOKUP(G$1,Data!$AP:$AR,2,FALSE))+G891,"")</f>
        <v/>
      </c>
      <c r="H892" s="3" t="str">
        <f>IF(AND($A892&lt;&gt;"",H$1&lt;&gt;""),SUMIFS(VM,Fecha,$A892,Linea,VLOOKUP(H$1,Data!$AP:$AR,3,FALSE),Cuenta,VLOOKUP(H$1,Data!$AP:$AR,2,FALSE))+SUMIFS(FX,Fecha,$A892,Linea,VLOOKUP(H$1,Data!$AP:$AR,3,FALSE),Cuenta,VLOOKUP(H$1,Data!$AP:$AR,2,FALSE))+H891,"")</f>
        <v/>
      </c>
      <c r="I892" s="3" t="str">
        <f>IF(AND($A892&lt;&gt;"",I$1&lt;&gt;""),SUMIFS(VM,Fecha,$A892,Linea,VLOOKUP(I$1,Data!$AP:$AR,3,FALSE),Cuenta,VLOOKUP(I$1,Data!$AP:$AR,2,FALSE))+SUMIFS(FX,Fecha,$A892,Linea,VLOOKUP(I$1,Data!$AP:$AR,3,FALSE),Cuenta,VLOOKUP(I$1,Data!$AP:$AR,2,FALSE))+I891,"")</f>
        <v/>
      </c>
      <c r="J892" s="3" t="str">
        <f>IF(AND($A892&lt;&gt;"",J$1&lt;&gt;""),SUMIFS(VM,Fecha,$A892,Linea,VLOOKUP(J$1,Data!$AP:$AR,3,FALSE),Cuenta,VLOOKUP(J$1,Data!$AP:$AR,2,FALSE))+SUMIFS(FX,Fecha,$A892,Linea,VLOOKUP(J$1,Data!$AP:$AR,3,FALSE),Cuenta,VLOOKUP(J$1,Data!$AP:$AR,2,FALSE))+J891,"")</f>
        <v/>
      </c>
      <c r="K892" s="3" t="str">
        <f>IF(AND($A892&lt;&gt;"",K$1&lt;&gt;""),SUMIFS(VM,Fecha,$A892,Linea,VLOOKUP(K$1,Data!$AP:$AR,3,FALSE),Cuenta,VLOOKUP(K$1,Data!$AP:$AR,2,FALSE))+SUMIFS(FX,Fecha,$A892,Linea,VLOOKUP(K$1,Data!$AP:$AR,3,FALSE),Cuenta,VLOOKUP(K$1,Data!$AP:$AR,2,FALSE))+K891,"")</f>
        <v/>
      </c>
      <c r="L892" s="3" t="str">
        <f>IF(AND($A892&lt;&gt;"",L$1&lt;&gt;""),SUMIFS(VM,Fecha,$A892,Linea,VLOOKUP(L$1,Data!$AP:$AR,3,FALSE),Cuenta,VLOOKUP(L$1,Data!$AP:$AR,2,FALSE))+SUMIFS(FX,Fecha,$A892,Linea,VLOOKUP(L$1,Data!$AP:$AR,3,FALSE),Cuenta,VLOOKUP(L$1,Data!$AP:$AR,2,FALSE))+L891,"")</f>
        <v/>
      </c>
      <c r="M892" s="3" t="str">
        <f>IF(AND($A892&lt;&gt;"",M$1&lt;&gt;""),SUMIFS(VM,Fecha,$A892,Linea,VLOOKUP(M$1,Data!$AP:$AR,3,FALSE),Cuenta,VLOOKUP(M$1,Data!$AP:$AR,2,FALSE))+SUMIFS(FX,Fecha,$A892,Linea,VLOOKUP(M$1,Data!$AP:$AR,3,FALSE),Cuenta,VLOOKUP(M$1,Data!$AP:$AR,2,FALSE))+M891,"")</f>
        <v/>
      </c>
      <c r="N892" s="3" t="str">
        <f>IF(AND($A892&lt;&gt;"",N$1&lt;&gt;""),SUMIFS(VM,Fecha,$A892,Linea,VLOOKUP(N$1,Data!$AP:$AR,3,FALSE),Cuenta,VLOOKUP(N$1,Data!$AP:$AR,2,FALSE))+SUMIFS(FX,Fecha,$A892,Linea,VLOOKUP(N$1,Data!$AP:$AR,3,FALSE),Cuenta,VLOOKUP(N$1,Data!$AP:$AR,2,FALSE))+N891,"")</f>
        <v/>
      </c>
    </row>
    <row r="893" spans="2:14" x14ac:dyDescent="0.25">
      <c r="B893" s="3" t="str">
        <f>IF(AND($A893&lt;&gt;"",B$1&lt;&gt;""),SUMIFS(VM,Fecha,$A893,Linea,VLOOKUP(B$1,Data!$AP:$AR,3,FALSE),Cuenta,VLOOKUP(B$1,Data!$AP:$AR,2,FALSE))+SUMIFS(FX,Fecha,$A893,Linea,VLOOKUP(B$1,Data!$AP:$AR,3,FALSE),Cuenta,VLOOKUP(B$1,Data!$AP:$AR,2,FALSE))+B892,"")</f>
        <v/>
      </c>
      <c r="C893" s="3" t="str">
        <f>IF(AND($A893&lt;&gt;"",C$1&lt;&gt;""),SUMIFS(VM,Fecha,$A893,Linea,VLOOKUP(C$1,Data!$AP:$AR,3,FALSE),Cuenta,VLOOKUP(C$1,Data!$AP:$AR,2,FALSE))+SUMIFS(FX,Fecha,$A893,Linea,VLOOKUP(C$1,Data!$AP:$AR,3,FALSE),Cuenta,VLOOKUP(C$1,Data!$AP:$AR,2,FALSE))+C892,"")</f>
        <v/>
      </c>
      <c r="D893" s="3" t="str">
        <f>IF(AND($A893&lt;&gt;"",D$1&lt;&gt;""),SUMIFS(VM,Fecha,$A893,Linea,VLOOKUP(D$1,Data!$AP:$AR,3,FALSE),Cuenta,VLOOKUP(D$1,Data!$AP:$AR,2,FALSE))+SUMIFS(FX,Fecha,$A893,Linea,VLOOKUP(D$1,Data!$AP:$AR,3,FALSE),Cuenta,VLOOKUP(D$1,Data!$AP:$AR,2,FALSE))+D892,"")</f>
        <v/>
      </c>
      <c r="E893" s="3" t="str">
        <f>IF(AND($A893&lt;&gt;"",E$1&lt;&gt;""),SUMIFS(VM,Fecha,$A893,Linea,VLOOKUP(E$1,Data!$AP:$AR,3,FALSE),Cuenta,VLOOKUP(E$1,Data!$AP:$AR,2,FALSE))+SUMIFS(FX,Fecha,$A893,Linea,VLOOKUP(E$1,Data!$AP:$AR,3,FALSE),Cuenta,VLOOKUP(E$1,Data!$AP:$AR,2,FALSE))+E892,"")</f>
        <v/>
      </c>
      <c r="F893" s="3" t="str">
        <f>IF(AND($A893&lt;&gt;"",F$1&lt;&gt;""),SUMIFS(VM,Fecha,$A893,Linea,VLOOKUP(F$1,Data!$AP:$AR,3,FALSE),Cuenta,VLOOKUP(F$1,Data!$AP:$AR,2,FALSE))+SUMIFS(FX,Fecha,$A893,Linea,VLOOKUP(F$1,Data!$AP:$AR,3,FALSE),Cuenta,VLOOKUP(F$1,Data!$AP:$AR,2,FALSE))+F892,"")</f>
        <v/>
      </c>
      <c r="G893" s="3" t="str">
        <f>IF(AND($A893&lt;&gt;"",G$1&lt;&gt;""),SUMIFS(VM,Fecha,$A893,Linea,VLOOKUP(G$1,Data!$AP:$AR,3,FALSE),Cuenta,VLOOKUP(G$1,Data!$AP:$AR,2,FALSE))+SUMIFS(FX,Fecha,$A893,Linea,VLOOKUP(G$1,Data!$AP:$AR,3,FALSE),Cuenta,VLOOKUP(G$1,Data!$AP:$AR,2,FALSE))+G892,"")</f>
        <v/>
      </c>
      <c r="H893" s="3" t="str">
        <f>IF(AND($A893&lt;&gt;"",H$1&lt;&gt;""),SUMIFS(VM,Fecha,$A893,Linea,VLOOKUP(H$1,Data!$AP:$AR,3,FALSE),Cuenta,VLOOKUP(H$1,Data!$AP:$AR,2,FALSE))+SUMIFS(FX,Fecha,$A893,Linea,VLOOKUP(H$1,Data!$AP:$AR,3,FALSE),Cuenta,VLOOKUP(H$1,Data!$AP:$AR,2,FALSE))+H892,"")</f>
        <v/>
      </c>
      <c r="I893" s="3" t="str">
        <f>IF(AND($A893&lt;&gt;"",I$1&lt;&gt;""),SUMIFS(VM,Fecha,$A893,Linea,VLOOKUP(I$1,Data!$AP:$AR,3,FALSE),Cuenta,VLOOKUP(I$1,Data!$AP:$AR,2,FALSE))+SUMIFS(FX,Fecha,$A893,Linea,VLOOKUP(I$1,Data!$AP:$AR,3,FALSE),Cuenta,VLOOKUP(I$1,Data!$AP:$AR,2,FALSE))+I892,"")</f>
        <v/>
      </c>
      <c r="J893" s="3" t="str">
        <f>IF(AND($A893&lt;&gt;"",J$1&lt;&gt;""),SUMIFS(VM,Fecha,$A893,Linea,VLOOKUP(J$1,Data!$AP:$AR,3,FALSE),Cuenta,VLOOKUP(J$1,Data!$AP:$AR,2,FALSE))+SUMIFS(FX,Fecha,$A893,Linea,VLOOKUP(J$1,Data!$AP:$AR,3,FALSE),Cuenta,VLOOKUP(J$1,Data!$AP:$AR,2,FALSE))+J892,"")</f>
        <v/>
      </c>
      <c r="K893" s="3" t="str">
        <f>IF(AND($A893&lt;&gt;"",K$1&lt;&gt;""),SUMIFS(VM,Fecha,$A893,Linea,VLOOKUP(K$1,Data!$AP:$AR,3,FALSE),Cuenta,VLOOKUP(K$1,Data!$AP:$AR,2,FALSE))+SUMIFS(FX,Fecha,$A893,Linea,VLOOKUP(K$1,Data!$AP:$AR,3,FALSE),Cuenta,VLOOKUP(K$1,Data!$AP:$AR,2,FALSE))+K892,"")</f>
        <v/>
      </c>
      <c r="L893" s="3" t="str">
        <f>IF(AND($A893&lt;&gt;"",L$1&lt;&gt;""),SUMIFS(VM,Fecha,$A893,Linea,VLOOKUP(L$1,Data!$AP:$AR,3,FALSE),Cuenta,VLOOKUP(L$1,Data!$AP:$AR,2,FALSE))+SUMIFS(FX,Fecha,$A893,Linea,VLOOKUP(L$1,Data!$AP:$AR,3,FALSE),Cuenta,VLOOKUP(L$1,Data!$AP:$AR,2,FALSE))+L892,"")</f>
        <v/>
      </c>
      <c r="M893" s="3" t="str">
        <f>IF(AND($A893&lt;&gt;"",M$1&lt;&gt;""),SUMIFS(VM,Fecha,$A893,Linea,VLOOKUP(M$1,Data!$AP:$AR,3,FALSE),Cuenta,VLOOKUP(M$1,Data!$AP:$AR,2,FALSE))+SUMIFS(FX,Fecha,$A893,Linea,VLOOKUP(M$1,Data!$AP:$AR,3,FALSE),Cuenta,VLOOKUP(M$1,Data!$AP:$AR,2,FALSE))+M892,"")</f>
        <v/>
      </c>
      <c r="N893" s="3" t="str">
        <f>IF(AND($A893&lt;&gt;"",N$1&lt;&gt;""),SUMIFS(VM,Fecha,$A893,Linea,VLOOKUP(N$1,Data!$AP:$AR,3,FALSE),Cuenta,VLOOKUP(N$1,Data!$AP:$AR,2,FALSE))+SUMIFS(FX,Fecha,$A893,Linea,VLOOKUP(N$1,Data!$AP:$AR,3,FALSE),Cuenta,VLOOKUP(N$1,Data!$AP:$AR,2,FALSE))+N892,"")</f>
        <v/>
      </c>
    </row>
    <row r="894" spans="2:14" x14ac:dyDescent="0.25">
      <c r="B894" s="3" t="str">
        <f>IF(AND($A894&lt;&gt;"",B$1&lt;&gt;""),SUMIFS(VM,Fecha,$A894,Linea,VLOOKUP(B$1,Data!$AP:$AR,3,FALSE),Cuenta,VLOOKUP(B$1,Data!$AP:$AR,2,FALSE))+SUMIFS(FX,Fecha,$A894,Linea,VLOOKUP(B$1,Data!$AP:$AR,3,FALSE),Cuenta,VLOOKUP(B$1,Data!$AP:$AR,2,FALSE))+B893,"")</f>
        <v/>
      </c>
      <c r="C894" s="3" t="str">
        <f>IF(AND($A894&lt;&gt;"",C$1&lt;&gt;""),SUMIFS(VM,Fecha,$A894,Linea,VLOOKUP(C$1,Data!$AP:$AR,3,FALSE),Cuenta,VLOOKUP(C$1,Data!$AP:$AR,2,FALSE))+SUMIFS(FX,Fecha,$A894,Linea,VLOOKUP(C$1,Data!$AP:$AR,3,FALSE),Cuenta,VLOOKUP(C$1,Data!$AP:$AR,2,FALSE))+C893,"")</f>
        <v/>
      </c>
      <c r="D894" s="3" t="str">
        <f>IF(AND($A894&lt;&gt;"",D$1&lt;&gt;""),SUMIFS(VM,Fecha,$A894,Linea,VLOOKUP(D$1,Data!$AP:$AR,3,FALSE),Cuenta,VLOOKUP(D$1,Data!$AP:$AR,2,FALSE))+SUMIFS(FX,Fecha,$A894,Linea,VLOOKUP(D$1,Data!$AP:$AR,3,FALSE),Cuenta,VLOOKUP(D$1,Data!$AP:$AR,2,FALSE))+D893,"")</f>
        <v/>
      </c>
      <c r="E894" s="3" t="str">
        <f>IF(AND($A894&lt;&gt;"",E$1&lt;&gt;""),SUMIFS(VM,Fecha,$A894,Linea,VLOOKUP(E$1,Data!$AP:$AR,3,FALSE),Cuenta,VLOOKUP(E$1,Data!$AP:$AR,2,FALSE))+SUMIFS(FX,Fecha,$A894,Linea,VLOOKUP(E$1,Data!$AP:$AR,3,FALSE),Cuenta,VLOOKUP(E$1,Data!$AP:$AR,2,FALSE))+E893,"")</f>
        <v/>
      </c>
      <c r="F894" s="3" t="str">
        <f>IF(AND($A894&lt;&gt;"",F$1&lt;&gt;""),SUMIFS(VM,Fecha,$A894,Linea,VLOOKUP(F$1,Data!$AP:$AR,3,FALSE),Cuenta,VLOOKUP(F$1,Data!$AP:$AR,2,FALSE))+SUMIFS(FX,Fecha,$A894,Linea,VLOOKUP(F$1,Data!$AP:$AR,3,FALSE),Cuenta,VLOOKUP(F$1,Data!$AP:$AR,2,FALSE))+F893,"")</f>
        <v/>
      </c>
      <c r="G894" s="3" t="str">
        <f>IF(AND($A894&lt;&gt;"",G$1&lt;&gt;""),SUMIFS(VM,Fecha,$A894,Linea,VLOOKUP(G$1,Data!$AP:$AR,3,FALSE),Cuenta,VLOOKUP(G$1,Data!$AP:$AR,2,FALSE))+SUMIFS(FX,Fecha,$A894,Linea,VLOOKUP(G$1,Data!$AP:$AR,3,FALSE),Cuenta,VLOOKUP(G$1,Data!$AP:$AR,2,FALSE))+G893,"")</f>
        <v/>
      </c>
      <c r="H894" s="3" t="str">
        <f>IF(AND($A894&lt;&gt;"",H$1&lt;&gt;""),SUMIFS(VM,Fecha,$A894,Linea,VLOOKUP(H$1,Data!$AP:$AR,3,FALSE),Cuenta,VLOOKUP(H$1,Data!$AP:$AR,2,FALSE))+SUMIFS(FX,Fecha,$A894,Linea,VLOOKUP(H$1,Data!$AP:$AR,3,FALSE),Cuenta,VLOOKUP(H$1,Data!$AP:$AR,2,FALSE))+H893,"")</f>
        <v/>
      </c>
      <c r="I894" s="3" t="str">
        <f>IF(AND($A894&lt;&gt;"",I$1&lt;&gt;""),SUMIFS(VM,Fecha,$A894,Linea,VLOOKUP(I$1,Data!$AP:$AR,3,FALSE),Cuenta,VLOOKUP(I$1,Data!$AP:$AR,2,FALSE))+SUMIFS(FX,Fecha,$A894,Linea,VLOOKUP(I$1,Data!$AP:$AR,3,FALSE),Cuenta,VLOOKUP(I$1,Data!$AP:$AR,2,FALSE))+I893,"")</f>
        <v/>
      </c>
      <c r="J894" s="3" t="str">
        <f>IF(AND($A894&lt;&gt;"",J$1&lt;&gt;""),SUMIFS(VM,Fecha,$A894,Linea,VLOOKUP(J$1,Data!$AP:$AR,3,FALSE),Cuenta,VLOOKUP(J$1,Data!$AP:$AR,2,FALSE))+SUMIFS(FX,Fecha,$A894,Linea,VLOOKUP(J$1,Data!$AP:$AR,3,FALSE),Cuenta,VLOOKUP(J$1,Data!$AP:$AR,2,FALSE))+J893,"")</f>
        <v/>
      </c>
      <c r="K894" s="3" t="str">
        <f>IF(AND($A894&lt;&gt;"",K$1&lt;&gt;""),SUMIFS(VM,Fecha,$A894,Linea,VLOOKUP(K$1,Data!$AP:$AR,3,FALSE),Cuenta,VLOOKUP(K$1,Data!$AP:$AR,2,FALSE))+SUMIFS(FX,Fecha,$A894,Linea,VLOOKUP(K$1,Data!$AP:$AR,3,FALSE),Cuenta,VLOOKUP(K$1,Data!$AP:$AR,2,FALSE))+K893,"")</f>
        <v/>
      </c>
      <c r="L894" s="3" t="str">
        <f>IF(AND($A894&lt;&gt;"",L$1&lt;&gt;""),SUMIFS(VM,Fecha,$A894,Linea,VLOOKUP(L$1,Data!$AP:$AR,3,FALSE),Cuenta,VLOOKUP(L$1,Data!$AP:$AR,2,FALSE))+SUMIFS(FX,Fecha,$A894,Linea,VLOOKUP(L$1,Data!$AP:$AR,3,FALSE),Cuenta,VLOOKUP(L$1,Data!$AP:$AR,2,FALSE))+L893,"")</f>
        <v/>
      </c>
      <c r="M894" s="3" t="str">
        <f>IF(AND($A894&lt;&gt;"",M$1&lt;&gt;""),SUMIFS(VM,Fecha,$A894,Linea,VLOOKUP(M$1,Data!$AP:$AR,3,FALSE),Cuenta,VLOOKUP(M$1,Data!$AP:$AR,2,FALSE))+SUMIFS(FX,Fecha,$A894,Linea,VLOOKUP(M$1,Data!$AP:$AR,3,FALSE),Cuenta,VLOOKUP(M$1,Data!$AP:$AR,2,FALSE))+M893,"")</f>
        <v/>
      </c>
      <c r="N894" s="3" t="str">
        <f>IF(AND($A894&lt;&gt;"",N$1&lt;&gt;""),SUMIFS(VM,Fecha,$A894,Linea,VLOOKUP(N$1,Data!$AP:$AR,3,FALSE),Cuenta,VLOOKUP(N$1,Data!$AP:$AR,2,FALSE))+SUMIFS(FX,Fecha,$A894,Linea,VLOOKUP(N$1,Data!$AP:$AR,3,FALSE),Cuenta,VLOOKUP(N$1,Data!$AP:$AR,2,FALSE))+N893,"")</f>
        <v/>
      </c>
    </row>
    <row r="895" spans="2:14" x14ac:dyDescent="0.25">
      <c r="B895" s="3" t="str">
        <f>IF(AND($A895&lt;&gt;"",B$1&lt;&gt;""),SUMIFS(VM,Fecha,$A895,Linea,VLOOKUP(B$1,Data!$AP:$AR,3,FALSE),Cuenta,VLOOKUP(B$1,Data!$AP:$AR,2,FALSE))+SUMIFS(FX,Fecha,$A895,Linea,VLOOKUP(B$1,Data!$AP:$AR,3,FALSE),Cuenta,VLOOKUP(B$1,Data!$AP:$AR,2,FALSE))+B894,"")</f>
        <v/>
      </c>
      <c r="C895" s="3" t="str">
        <f>IF(AND($A895&lt;&gt;"",C$1&lt;&gt;""),SUMIFS(VM,Fecha,$A895,Linea,VLOOKUP(C$1,Data!$AP:$AR,3,FALSE),Cuenta,VLOOKUP(C$1,Data!$AP:$AR,2,FALSE))+SUMIFS(FX,Fecha,$A895,Linea,VLOOKUP(C$1,Data!$AP:$AR,3,FALSE),Cuenta,VLOOKUP(C$1,Data!$AP:$AR,2,FALSE))+C894,"")</f>
        <v/>
      </c>
      <c r="D895" s="3" t="str">
        <f>IF(AND($A895&lt;&gt;"",D$1&lt;&gt;""),SUMIFS(VM,Fecha,$A895,Linea,VLOOKUP(D$1,Data!$AP:$AR,3,FALSE),Cuenta,VLOOKUP(D$1,Data!$AP:$AR,2,FALSE))+SUMIFS(FX,Fecha,$A895,Linea,VLOOKUP(D$1,Data!$AP:$AR,3,FALSE),Cuenta,VLOOKUP(D$1,Data!$AP:$AR,2,FALSE))+D894,"")</f>
        <v/>
      </c>
      <c r="E895" s="3" t="str">
        <f>IF(AND($A895&lt;&gt;"",E$1&lt;&gt;""),SUMIFS(VM,Fecha,$A895,Linea,VLOOKUP(E$1,Data!$AP:$AR,3,FALSE),Cuenta,VLOOKUP(E$1,Data!$AP:$AR,2,FALSE))+SUMIFS(FX,Fecha,$A895,Linea,VLOOKUP(E$1,Data!$AP:$AR,3,FALSE),Cuenta,VLOOKUP(E$1,Data!$AP:$AR,2,FALSE))+E894,"")</f>
        <v/>
      </c>
      <c r="F895" s="3" t="str">
        <f>IF(AND($A895&lt;&gt;"",F$1&lt;&gt;""),SUMIFS(VM,Fecha,$A895,Linea,VLOOKUP(F$1,Data!$AP:$AR,3,FALSE),Cuenta,VLOOKUP(F$1,Data!$AP:$AR,2,FALSE))+SUMIFS(FX,Fecha,$A895,Linea,VLOOKUP(F$1,Data!$AP:$AR,3,FALSE),Cuenta,VLOOKUP(F$1,Data!$AP:$AR,2,FALSE))+F894,"")</f>
        <v/>
      </c>
      <c r="G895" s="3" t="str">
        <f>IF(AND($A895&lt;&gt;"",G$1&lt;&gt;""),SUMIFS(VM,Fecha,$A895,Linea,VLOOKUP(G$1,Data!$AP:$AR,3,FALSE),Cuenta,VLOOKUP(G$1,Data!$AP:$AR,2,FALSE))+SUMIFS(FX,Fecha,$A895,Linea,VLOOKUP(G$1,Data!$AP:$AR,3,FALSE),Cuenta,VLOOKUP(G$1,Data!$AP:$AR,2,FALSE))+G894,"")</f>
        <v/>
      </c>
      <c r="H895" s="3" t="str">
        <f>IF(AND($A895&lt;&gt;"",H$1&lt;&gt;""),SUMIFS(VM,Fecha,$A895,Linea,VLOOKUP(H$1,Data!$AP:$AR,3,FALSE),Cuenta,VLOOKUP(H$1,Data!$AP:$AR,2,FALSE))+SUMIFS(FX,Fecha,$A895,Linea,VLOOKUP(H$1,Data!$AP:$AR,3,FALSE),Cuenta,VLOOKUP(H$1,Data!$AP:$AR,2,FALSE))+H894,"")</f>
        <v/>
      </c>
      <c r="I895" s="3" t="str">
        <f>IF(AND($A895&lt;&gt;"",I$1&lt;&gt;""),SUMIFS(VM,Fecha,$A895,Linea,VLOOKUP(I$1,Data!$AP:$AR,3,FALSE),Cuenta,VLOOKUP(I$1,Data!$AP:$AR,2,FALSE))+SUMIFS(FX,Fecha,$A895,Linea,VLOOKUP(I$1,Data!$AP:$AR,3,FALSE),Cuenta,VLOOKUP(I$1,Data!$AP:$AR,2,FALSE))+I894,"")</f>
        <v/>
      </c>
      <c r="J895" s="3" t="str">
        <f>IF(AND($A895&lt;&gt;"",J$1&lt;&gt;""),SUMIFS(VM,Fecha,$A895,Linea,VLOOKUP(J$1,Data!$AP:$AR,3,FALSE),Cuenta,VLOOKUP(J$1,Data!$AP:$AR,2,FALSE))+SUMIFS(FX,Fecha,$A895,Linea,VLOOKUP(J$1,Data!$AP:$AR,3,FALSE),Cuenta,VLOOKUP(J$1,Data!$AP:$AR,2,FALSE))+J894,"")</f>
        <v/>
      </c>
      <c r="K895" s="3" t="str">
        <f>IF(AND($A895&lt;&gt;"",K$1&lt;&gt;""),SUMIFS(VM,Fecha,$A895,Linea,VLOOKUP(K$1,Data!$AP:$AR,3,FALSE),Cuenta,VLOOKUP(K$1,Data!$AP:$AR,2,FALSE))+SUMIFS(FX,Fecha,$A895,Linea,VLOOKUP(K$1,Data!$AP:$AR,3,FALSE),Cuenta,VLOOKUP(K$1,Data!$AP:$AR,2,FALSE))+K894,"")</f>
        <v/>
      </c>
      <c r="L895" s="3" t="str">
        <f>IF(AND($A895&lt;&gt;"",L$1&lt;&gt;""),SUMIFS(VM,Fecha,$A895,Linea,VLOOKUP(L$1,Data!$AP:$AR,3,FALSE),Cuenta,VLOOKUP(L$1,Data!$AP:$AR,2,FALSE))+SUMIFS(FX,Fecha,$A895,Linea,VLOOKUP(L$1,Data!$AP:$AR,3,FALSE),Cuenta,VLOOKUP(L$1,Data!$AP:$AR,2,FALSE))+L894,"")</f>
        <v/>
      </c>
      <c r="M895" s="3" t="str">
        <f>IF(AND($A895&lt;&gt;"",M$1&lt;&gt;""),SUMIFS(VM,Fecha,$A895,Linea,VLOOKUP(M$1,Data!$AP:$AR,3,FALSE),Cuenta,VLOOKUP(M$1,Data!$AP:$AR,2,FALSE))+SUMIFS(FX,Fecha,$A895,Linea,VLOOKUP(M$1,Data!$AP:$AR,3,FALSE),Cuenta,VLOOKUP(M$1,Data!$AP:$AR,2,FALSE))+M894,"")</f>
        <v/>
      </c>
      <c r="N895" s="3" t="str">
        <f>IF(AND($A895&lt;&gt;"",N$1&lt;&gt;""),SUMIFS(VM,Fecha,$A895,Linea,VLOOKUP(N$1,Data!$AP:$AR,3,FALSE),Cuenta,VLOOKUP(N$1,Data!$AP:$AR,2,FALSE))+SUMIFS(FX,Fecha,$A895,Linea,VLOOKUP(N$1,Data!$AP:$AR,3,FALSE),Cuenta,VLOOKUP(N$1,Data!$AP:$AR,2,FALSE))+N894,"")</f>
        <v/>
      </c>
    </row>
    <row r="896" spans="2:14" x14ac:dyDescent="0.25">
      <c r="B896" s="3" t="str">
        <f>IF(AND($A896&lt;&gt;"",B$1&lt;&gt;""),SUMIFS(VM,Fecha,$A896,Linea,VLOOKUP(B$1,Data!$AP:$AR,3,FALSE),Cuenta,VLOOKUP(B$1,Data!$AP:$AR,2,FALSE))+SUMIFS(FX,Fecha,$A896,Linea,VLOOKUP(B$1,Data!$AP:$AR,3,FALSE),Cuenta,VLOOKUP(B$1,Data!$AP:$AR,2,FALSE))+B895,"")</f>
        <v/>
      </c>
      <c r="C896" s="3" t="str">
        <f>IF(AND($A896&lt;&gt;"",C$1&lt;&gt;""),SUMIFS(VM,Fecha,$A896,Linea,VLOOKUP(C$1,Data!$AP:$AR,3,FALSE),Cuenta,VLOOKUP(C$1,Data!$AP:$AR,2,FALSE))+SUMIFS(FX,Fecha,$A896,Linea,VLOOKUP(C$1,Data!$AP:$AR,3,FALSE),Cuenta,VLOOKUP(C$1,Data!$AP:$AR,2,FALSE))+C895,"")</f>
        <v/>
      </c>
      <c r="D896" s="3" t="str">
        <f>IF(AND($A896&lt;&gt;"",D$1&lt;&gt;""),SUMIFS(VM,Fecha,$A896,Linea,VLOOKUP(D$1,Data!$AP:$AR,3,FALSE),Cuenta,VLOOKUP(D$1,Data!$AP:$AR,2,FALSE))+SUMIFS(FX,Fecha,$A896,Linea,VLOOKUP(D$1,Data!$AP:$AR,3,FALSE),Cuenta,VLOOKUP(D$1,Data!$AP:$AR,2,FALSE))+D895,"")</f>
        <v/>
      </c>
      <c r="E896" s="3" t="str">
        <f>IF(AND($A896&lt;&gt;"",E$1&lt;&gt;""),SUMIFS(VM,Fecha,$A896,Linea,VLOOKUP(E$1,Data!$AP:$AR,3,FALSE),Cuenta,VLOOKUP(E$1,Data!$AP:$AR,2,FALSE))+SUMIFS(FX,Fecha,$A896,Linea,VLOOKUP(E$1,Data!$AP:$AR,3,FALSE),Cuenta,VLOOKUP(E$1,Data!$AP:$AR,2,FALSE))+E895,"")</f>
        <v/>
      </c>
      <c r="F896" s="3" t="str">
        <f>IF(AND($A896&lt;&gt;"",F$1&lt;&gt;""),SUMIFS(VM,Fecha,$A896,Linea,VLOOKUP(F$1,Data!$AP:$AR,3,FALSE),Cuenta,VLOOKUP(F$1,Data!$AP:$AR,2,FALSE))+SUMIFS(FX,Fecha,$A896,Linea,VLOOKUP(F$1,Data!$AP:$AR,3,FALSE),Cuenta,VLOOKUP(F$1,Data!$AP:$AR,2,FALSE))+F895,"")</f>
        <v/>
      </c>
      <c r="G896" s="3" t="str">
        <f>IF(AND($A896&lt;&gt;"",G$1&lt;&gt;""),SUMIFS(VM,Fecha,$A896,Linea,VLOOKUP(G$1,Data!$AP:$AR,3,FALSE),Cuenta,VLOOKUP(G$1,Data!$AP:$AR,2,FALSE))+SUMIFS(FX,Fecha,$A896,Linea,VLOOKUP(G$1,Data!$AP:$AR,3,FALSE),Cuenta,VLOOKUP(G$1,Data!$AP:$AR,2,FALSE))+G895,"")</f>
        <v/>
      </c>
      <c r="H896" s="3" t="str">
        <f>IF(AND($A896&lt;&gt;"",H$1&lt;&gt;""),SUMIFS(VM,Fecha,$A896,Linea,VLOOKUP(H$1,Data!$AP:$AR,3,FALSE),Cuenta,VLOOKUP(H$1,Data!$AP:$AR,2,FALSE))+SUMIFS(FX,Fecha,$A896,Linea,VLOOKUP(H$1,Data!$AP:$AR,3,FALSE),Cuenta,VLOOKUP(H$1,Data!$AP:$AR,2,FALSE))+H895,"")</f>
        <v/>
      </c>
      <c r="I896" s="3" t="str">
        <f>IF(AND($A896&lt;&gt;"",I$1&lt;&gt;""),SUMIFS(VM,Fecha,$A896,Linea,VLOOKUP(I$1,Data!$AP:$AR,3,FALSE),Cuenta,VLOOKUP(I$1,Data!$AP:$AR,2,FALSE))+SUMIFS(FX,Fecha,$A896,Linea,VLOOKUP(I$1,Data!$AP:$AR,3,FALSE),Cuenta,VLOOKUP(I$1,Data!$AP:$AR,2,FALSE))+I895,"")</f>
        <v/>
      </c>
      <c r="J896" s="3" t="str">
        <f>IF(AND($A896&lt;&gt;"",J$1&lt;&gt;""),SUMIFS(VM,Fecha,$A896,Linea,VLOOKUP(J$1,Data!$AP:$AR,3,FALSE),Cuenta,VLOOKUP(J$1,Data!$AP:$AR,2,FALSE))+SUMIFS(FX,Fecha,$A896,Linea,VLOOKUP(J$1,Data!$AP:$AR,3,FALSE),Cuenta,VLOOKUP(J$1,Data!$AP:$AR,2,FALSE))+J895,"")</f>
        <v/>
      </c>
      <c r="K896" s="3" t="str">
        <f>IF(AND($A896&lt;&gt;"",K$1&lt;&gt;""),SUMIFS(VM,Fecha,$A896,Linea,VLOOKUP(K$1,Data!$AP:$AR,3,FALSE),Cuenta,VLOOKUP(K$1,Data!$AP:$AR,2,FALSE))+SUMIFS(FX,Fecha,$A896,Linea,VLOOKUP(K$1,Data!$AP:$AR,3,FALSE),Cuenta,VLOOKUP(K$1,Data!$AP:$AR,2,FALSE))+K895,"")</f>
        <v/>
      </c>
      <c r="L896" s="3" t="str">
        <f>IF(AND($A896&lt;&gt;"",L$1&lt;&gt;""),SUMIFS(VM,Fecha,$A896,Linea,VLOOKUP(L$1,Data!$AP:$AR,3,FALSE),Cuenta,VLOOKUP(L$1,Data!$AP:$AR,2,FALSE))+SUMIFS(FX,Fecha,$A896,Linea,VLOOKUP(L$1,Data!$AP:$AR,3,FALSE),Cuenta,VLOOKUP(L$1,Data!$AP:$AR,2,FALSE))+L895,"")</f>
        <v/>
      </c>
      <c r="M896" s="3" t="str">
        <f>IF(AND($A896&lt;&gt;"",M$1&lt;&gt;""),SUMIFS(VM,Fecha,$A896,Linea,VLOOKUP(M$1,Data!$AP:$AR,3,FALSE),Cuenta,VLOOKUP(M$1,Data!$AP:$AR,2,FALSE))+SUMIFS(FX,Fecha,$A896,Linea,VLOOKUP(M$1,Data!$AP:$AR,3,FALSE),Cuenta,VLOOKUP(M$1,Data!$AP:$AR,2,FALSE))+M895,"")</f>
        <v/>
      </c>
      <c r="N896" s="3" t="str">
        <f>IF(AND($A896&lt;&gt;"",N$1&lt;&gt;""),SUMIFS(VM,Fecha,$A896,Linea,VLOOKUP(N$1,Data!$AP:$AR,3,FALSE),Cuenta,VLOOKUP(N$1,Data!$AP:$AR,2,FALSE))+SUMIFS(FX,Fecha,$A896,Linea,VLOOKUP(N$1,Data!$AP:$AR,3,FALSE),Cuenta,VLOOKUP(N$1,Data!$AP:$AR,2,FALSE))+N895,"")</f>
        <v/>
      </c>
    </row>
    <row r="897" spans="2:14" x14ac:dyDescent="0.25">
      <c r="B897" s="3" t="str">
        <f>IF(AND($A897&lt;&gt;"",B$1&lt;&gt;""),SUMIFS(VM,Fecha,$A897,Linea,VLOOKUP(B$1,Data!$AP:$AR,3,FALSE),Cuenta,VLOOKUP(B$1,Data!$AP:$AR,2,FALSE))+SUMIFS(FX,Fecha,$A897,Linea,VLOOKUP(B$1,Data!$AP:$AR,3,FALSE),Cuenta,VLOOKUP(B$1,Data!$AP:$AR,2,FALSE))+B896,"")</f>
        <v/>
      </c>
      <c r="C897" s="3" t="str">
        <f>IF(AND($A897&lt;&gt;"",C$1&lt;&gt;""),SUMIFS(VM,Fecha,$A897,Linea,VLOOKUP(C$1,Data!$AP:$AR,3,FALSE),Cuenta,VLOOKUP(C$1,Data!$AP:$AR,2,FALSE))+SUMIFS(FX,Fecha,$A897,Linea,VLOOKUP(C$1,Data!$AP:$AR,3,FALSE),Cuenta,VLOOKUP(C$1,Data!$AP:$AR,2,FALSE))+C896,"")</f>
        <v/>
      </c>
      <c r="D897" s="3" t="str">
        <f>IF(AND($A897&lt;&gt;"",D$1&lt;&gt;""),SUMIFS(VM,Fecha,$A897,Linea,VLOOKUP(D$1,Data!$AP:$AR,3,FALSE),Cuenta,VLOOKUP(D$1,Data!$AP:$AR,2,FALSE))+SUMIFS(FX,Fecha,$A897,Linea,VLOOKUP(D$1,Data!$AP:$AR,3,FALSE),Cuenta,VLOOKUP(D$1,Data!$AP:$AR,2,FALSE))+D896,"")</f>
        <v/>
      </c>
      <c r="E897" s="3" t="str">
        <f>IF(AND($A897&lt;&gt;"",E$1&lt;&gt;""),SUMIFS(VM,Fecha,$A897,Linea,VLOOKUP(E$1,Data!$AP:$AR,3,FALSE),Cuenta,VLOOKUP(E$1,Data!$AP:$AR,2,FALSE))+SUMIFS(FX,Fecha,$A897,Linea,VLOOKUP(E$1,Data!$AP:$AR,3,FALSE),Cuenta,VLOOKUP(E$1,Data!$AP:$AR,2,FALSE))+E896,"")</f>
        <v/>
      </c>
      <c r="F897" s="3" t="str">
        <f>IF(AND($A897&lt;&gt;"",F$1&lt;&gt;""),SUMIFS(VM,Fecha,$A897,Linea,VLOOKUP(F$1,Data!$AP:$AR,3,FALSE),Cuenta,VLOOKUP(F$1,Data!$AP:$AR,2,FALSE))+SUMIFS(FX,Fecha,$A897,Linea,VLOOKUP(F$1,Data!$AP:$AR,3,FALSE),Cuenta,VLOOKUP(F$1,Data!$AP:$AR,2,FALSE))+F896,"")</f>
        <v/>
      </c>
      <c r="G897" s="3" t="str">
        <f>IF(AND($A897&lt;&gt;"",G$1&lt;&gt;""),SUMIFS(VM,Fecha,$A897,Linea,VLOOKUP(G$1,Data!$AP:$AR,3,FALSE),Cuenta,VLOOKUP(G$1,Data!$AP:$AR,2,FALSE))+SUMIFS(FX,Fecha,$A897,Linea,VLOOKUP(G$1,Data!$AP:$AR,3,FALSE),Cuenta,VLOOKUP(G$1,Data!$AP:$AR,2,FALSE))+G896,"")</f>
        <v/>
      </c>
      <c r="H897" s="3" t="str">
        <f>IF(AND($A897&lt;&gt;"",H$1&lt;&gt;""),SUMIFS(VM,Fecha,$A897,Linea,VLOOKUP(H$1,Data!$AP:$AR,3,FALSE),Cuenta,VLOOKUP(H$1,Data!$AP:$AR,2,FALSE))+SUMIFS(FX,Fecha,$A897,Linea,VLOOKUP(H$1,Data!$AP:$AR,3,FALSE),Cuenta,VLOOKUP(H$1,Data!$AP:$AR,2,FALSE))+H896,"")</f>
        <v/>
      </c>
      <c r="I897" s="3" t="str">
        <f>IF(AND($A897&lt;&gt;"",I$1&lt;&gt;""),SUMIFS(VM,Fecha,$A897,Linea,VLOOKUP(I$1,Data!$AP:$AR,3,FALSE),Cuenta,VLOOKUP(I$1,Data!$AP:$AR,2,FALSE))+SUMIFS(FX,Fecha,$A897,Linea,VLOOKUP(I$1,Data!$AP:$AR,3,FALSE),Cuenta,VLOOKUP(I$1,Data!$AP:$AR,2,FALSE))+I896,"")</f>
        <v/>
      </c>
      <c r="J897" s="3" t="str">
        <f>IF(AND($A897&lt;&gt;"",J$1&lt;&gt;""),SUMIFS(VM,Fecha,$A897,Linea,VLOOKUP(J$1,Data!$AP:$AR,3,FALSE),Cuenta,VLOOKUP(J$1,Data!$AP:$AR,2,FALSE))+SUMIFS(FX,Fecha,$A897,Linea,VLOOKUP(J$1,Data!$AP:$AR,3,FALSE),Cuenta,VLOOKUP(J$1,Data!$AP:$AR,2,FALSE))+J896,"")</f>
        <v/>
      </c>
      <c r="K897" s="3" t="str">
        <f>IF(AND($A897&lt;&gt;"",K$1&lt;&gt;""),SUMIFS(VM,Fecha,$A897,Linea,VLOOKUP(K$1,Data!$AP:$AR,3,FALSE),Cuenta,VLOOKUP(K$1,Data!$AP:$AR,2,FALSE))+SUMIFS(FX,Fecha,$A897,Linea,VLOOKUP(K$1,Data!$AP:$AR,3,FALSE),Cuenta,VLOOKUP(K$1,Data!$AP:$AR,2,FALSE))+K896,"")</f>
        <v/>
      </c>
      <c r="L897" s="3" t="str">
        <f>IF(AND($A897&lt;&gt;"",L$1&lt;&gt;""),SUMIFS(VM,Fecha,$A897,Linea,VLOOKUP(L$1,Data!$AP:$AR,3,FALSE),Cuenta,VLOOKUP(L$1,Data!$AP:$AR,2,FALSE))+SUMIFS(FX,Fecha,$A897,Linea,VLOOKUP(L$1,Data!$AP:$AR,3,FALSE),Cuenta,VLOOKUP(L$1,Data!$AP:$AR,2,FALSE))+L896,"")</f>
        <v/>
      </c>
      <c r="M897" s="3" t="str">
        <f>IF(AND($A897&lt;&gt;"",M$1&lt;&gt;""),SUMIFS(VM,Fecha,$A897,Linea,VLOOKUP(M$1,Data!$AP:$AR,3,FALSE),Cuenta,VLOOKUP(M$1,Data!$AP:$AR,2,FALSE))+SUMIFS(FX,Fecha,$A897,Linea,VLOOKUP(M$1,Data!$AP:$AR,3,FALSE),Cuenta,VLOOKUP(M$1,Data!$AP:$AR,2,FALSE))+M896,"")</f>
        <v/>
      </c>
      <c r="N897" s="3" t="str">
        <f>IF(AND($A897&lt;&gt;"",N$1&lt;&gt;""),SUMIFS(VM,Fecha,$A897,Linea,VLOOKUP(N$1,Data!$AP:$AR,3,FALSE),Cuenta,VLOOKUP(N$1,Data!$AP:$AR,2,FALSE))+SUMIFS(FX,Fecha,$A897,Linea,VLOOKUP(N$1,Data!$AP:$AR,3,FALSE),Cuenta,VLOOKUP(N$1,Data!$AP:$AR,2,FALSE))+N896,"")</f>
        <v/>
      </c>
    </row>
    <row r="898" spans="2:14" x14ac:dyDescent="0.25">
      <c r="B898" s="3" t="str">
        <f>IF(AND($A898&lt;&gt;"",B$1&lt;&gt;""),SUMIFS(VM,Fecha,$A898,Linea,VLOOKUP(B$1,Data!$AP:$AR,3,FALSE),Cuenta,VLOOKUP(B$1,Data!$AP:$AR,2,FALSE))+SUMIFS(FX,Fecha,$A898,Linea,VLOOKUP(B$1,Data!$AP:$AR,3,FALSE),Cuenta,VLOOKUP(B$1,Data!$AP:$AR,2,FALSE))+B897,"")</f>
        <v/>
      </c>
      <c r="C898" s="3" t="str">
        <f>IF(AND($A898&lt;&gt;"",C$1&lt;&gt;""),SUMIFS(VM,Fecha,$A898,Linea,VLOOKUP(C$1,Data!$AP:$AR,3,FALSE),Cuenta,VLOOKUP(C$1,Data!$AP:$AR,2,FALSE))+SUMIFS(FX,Fecha,$A898,Linea,VLOOKUP(C$1,Data!$AP:$AR,3,FALSE),Cuenta,VLOOKUP(C$1,Data!$AP:$AR,2,FALSE))+C897,"")</f>
        <v/>
      </c>
      <c r="D898" s="3" t="str">
        <f>IF(AND($A898&lt;&gt;"",D$1&lt;&gt;""),SUMIFS(VM,Fecha,$A898,Linea,VLOOKUP(D$1,Data!$AP:$AR,3,FALSE),Cuenta,VLOOKUP(D$1,Data!$AP:$AR,2,FALSE))+SUMIFS(FX,Fecha,$A898,Linea,VLOOKUP(D$1,Data!$AP:$AR,3,FALSE),Cuenta,VLOOKUP(D$1,Data!$AP:$AR,2,FALSE))+D897,"")</f>
        <v/>
      </c>
      <c r="E898" s="3" t="str">
        <f>IF(AND($A898&lt;&gt;"",E$1&lt;&gt;""),SUMIFS(VM,Fecha,$A898,Linea,VLOOKUP(E$1,Data!$AP:$AR,3,FALSE),Cuenta,VLOOKUP(E$1,Data!$AP:$AR,2,FALSE))+SUMIFS(FX,Fecha,$A898,Linea,VLOOKUP(E$1,Data!$AP:$AR,3,FALSE),Cuenta,VLOOKUP(E$1,Data!$AP:$AR,2,FALSE))+E897,"")</f>
        <v/>
      </c>
      <c r="F898" s="3" t="str">
        <f>IF(AND($A898&lt;&gt;"",F$1&lt;&gt;""),SUMIFS(VM,Fecha,$A898,Linea,VLOOKUP(F$1,Data!$AP:$AR,3,FALSE),Cuenta,VLOOKUP(F$1,Data!$AP:$AR,2,FALSE))+SUMIFS(FX,Fecha,$A898,Linea,VLOOKUP(F$1,Data!$AP:$AR,3,FALSE),Cuenta,VLOOKUP(F$1,Data!$AP:$AR,2,FALSE))+F897,"")</f>
        <v/>
      </c>
      <c r="G898" s="3" t="str">
        <f>IF(AND($A898&lt;&gt;"",G$1&lt;&gt;""),SUMIFS(VM,Fecha,$A898,Linea,VLOOKUP(G$1,Data!$AP:$AR,3,FALSE),Cuenta,VLOOKUP(G$1,Data!$AP:$AR,2,FALSE))+SUMIFS(FX,Fecha,$A898,Linea,VLOOKUP(G$1,Data!$AP:$AR,3,FALSE),Cuenta,VLOOKUP(G$1,Data!$AP:$AR,2,FALSE))+G897,"")</f>
        <v/>
      </c>
      <c r="H898" s="3" t="str">
        <f>IF(AND($A898&lt;&gt;"",H$1&lt;&gt;""),SUMIFS(VM,Fecha,$A898,Linea,VLOOKUP(H$1,Data!$AP:$AR,3,FALSE),Cuenta,VLOOKUP(H$1,Data!$AP:$AR,2,FALSE))+SUMIFS(FX,Fecha,$A898,Linea,VLOOKUP(H$1,Data!$AP:$AR,3,FALSE),Cuenta,VLOOKUP(H$1,Data!$AP:$AR,2,FALSE))+H897,"")</f>
        <v/>
      </c>
      <c r="I898" s="3" t="str">
        <f>IF(AND($A898&lt;&gt;"",I$1&lt;&gt;""),SUMIFS(VM,Fecha,$A898,Linea,VLOOKUP(I$1,Data!$AP:$AR,3,FALSE),Cuenta,VLOOKUP(I$1,Data!$AP:$AR,2,FALSE))+SUMIFS(FX,Fecha,$A898,Linea,VLOOKUP(I$1,Data!$AP:$AR,3,FALSE),Cuenta,VLOOKUP(I$1,Data!$AP:$AR,2,FALSE))+I897,"")</f>
        <v/>
      </c>
      <c r="J898" s="3" t="str">
        <f>IF(AND($A898&lt;&gt;"",J$1&lt;&gt;""),SUMIFS(VM,Fecha,$A898,Linea,VLOOKUP(J$1,Data!$AP:$AR,3,FALSE),Cuenta,VLOOKUP(J$1,Data!$AP:$AR,2,FALSE))+SUMIFS(FX,Fecha,$A898,Linea,VLOOKUP(J$1,Data!$AP:$AR,3,FALSE),Cuenta,VLOOKUP(J$1,Data!$AP:$AR,2,FALSE))+J897,"")</f>
        <v/>
      </c>
      <c r="K898" s="3" t="str">
        <f>IF(AND($A898&lt;&gt;"",K$1&lt;&gt;""),SUMIFS(VM,Fecha,$A898,Linea,VLOOKUP(K$1,Data!$AP:$AR,3,FALSE),Cuenta,VLOOKUP(K$1,Data!$AP:$AR,2,FALSE))+SUMIFS(FX,Fecha,$A898,Linea,VLOOKUP(K$1,Data!$AP:$AR,3,FALSE),Cuenta,VLOOKUP(K$1,Data!$AP:$AR,2,FALSE))+K897,"")</f>
        <v/>
      </c>
      <c r="L898" s="3" t="str">
        <f>IF(AND($A898&lt;&gt;"",L$1&lt;&gt;""),SUMIFS(VM,Fecha,$A898,Linea,VLOOKUP(L$1,Data!$AP:$AR,3,FALSE),Cuenta,VLOOKUP(L$1,Data!$AP:$AR,2,FALSE))+SUMIFS(FX,Fecha,$A898,Linea,VLOOKUP(L$1,Data!$AP:$AR,3,FALSE),Cuenta,VLOOKUP(L$1,Data!$AP:$AR,2,FALSE))+L897,"")</f>
        <v/>
      </c>
      <c r="M898" s="3" t="str">
        <f>IF(AND($A898&lt;&gt;"",M$1&lt;&gt;""),SUMIFS(VM,Fecha,$A898,Linea,VLOOKUP(M$1,Data!$AP:$AR,3,FALSE),Cuenta,VLOOKUP(M$1,Data!$AP:$AR,2,FALSE))+SUMIFS(FX,Fecha,$A898,Linea,VLOOKUP(M$1,Data!$AP:$AR,3,FALSE),Cuenta,VLOOKUP(M$1,Data!$AP:$AR,2,FALSE))+M897,"")</f>
        <v/>
      </c>
      <c r="N898" s="3" t="str">
        <f>IF(AND($A898&lt;&gt;"",N$1&lt;&gt;""),SUMIFS(VM,Fecha,$A898,Linea,VLOOKUP(N$1,Data!$AP:$AR,3,FALSE),Cuenta,VLOOKUP(N$1,Data!$AP:$AR,2,FALSE))+SUMIFS(FX,Fecha,$A898,Linea,VLOOKUP(N$1,Data!$AP:$AR,3,FALSE),Cuenta,VLOOKUP(N$1,Data!$AP:$AR,2,FALSE))+N897,"")</f>
        <v/>
      </c>
    </row>
    <row r="899" spans="2:14" x14ac:dyDescent="0.25">
      <c r="B899" s="3" t="str">
        <f>IF(AND($A899&lt;&gt;"",B$1&lt;&gt;""),SUMIFS(VM,Fecha,$A899,Linea,VLOOKUP(B$1,Data!$AP:$AR,3,FALSE),Cuenta,VLOOKUP(B$1,Data!$AP:$AR,2,FALSE))+SUMIFS(FX,Fecha,$A899,Linea,VLOOKUP(B$1,Data!$AP:$AR,3,FALSE),Cuenta,VLOOKUP(B$1,Data!$AP:$AR,2,FALSE))+B898,"")</f>
        <v/>
      </c>
      <c r="C899" s="3" t="str">
        <f>IF(AND($A899&lt;&gt;"",C$1&lt;&gt;""),SUMIFS(VM,Fecha,$A899,Linea,VLOOKUP(C$1,Data!$AP:$AR,3,FALSE),Cuenta,VLOOKUP(C$1,Data!$AP:$AR,2,FALSE))+SUMIFS(FX,Fecha,$A899,Linea,VLOOKUP(C$1,Data!$AP:$AR,3,FALSE),Cuenta,VLOOKUP(C$1,Data!$AP:$AR,2,FALSE))+C898,"")</f>
        <v/>
      </c>
      <c r="D899" s="3" t="str">
        <f>IF(AND($A899&lt;&gt;"",D$1&lt;&gt;""),SUMIFS(VM,Fecha,$A899,Linea,VLOOKUP(D$1,Data!$AP:$AR,3,FALSE),Cuenta,VLOOKUP(D$1,Data!$AP:$AR,2,FALSE))+SUMIFS(FX,Fecha,$A899,Linea,VLOOKUP(D$1,Data!$AP:$AR,3,FALSE),Cuenta,VLOOKUP(D$1,Data!$AP:$AR,2,FALSE))+D898,"")</f>
        <v/>
      </c>
      <c r="E899" s="3" t="str">
        <f>IF(AND($A899&lt;&gt;"",E$1&lt;&gt;""),SUMIFS(VM,Fecha,$A899,Linea,VLOOKUP(E$1,Data!$AP:$AR,3,FALSE),Cuenta,VLOOKUP(E$1,Data!$AP:$AR,2,FALSE))+SUMIFS(FX,Fecha,$A899,Linea,VLOOKUP(E$1,Data!$AP:$AR,3,FALSE),Cuenta,VLOOKUP(E$1,Data!$AP:$AR,2,FALSE))+E898,"")</f>
        <v/>
      </c>
      <c r="F899" s="3" t="str">
        <f>IF(AND($A899&lt;&gt;"",F$1&lt;&gt;""),SUMIFS(VM,Fecha,$A899,Linea,VLOOKUP(F$1,Data!$AP:$AR,3,FALSE),Cuenta,VLOOKUP(F$1,Data!$AP:$AR,2,FALSE))+SUMIFS(FX,Fecha,$A899,Linea,VLOOKUP(F$1,Data!$AP:$AR,3,FALSE),Cuenta,VLOOKUP(F$1,Data!$AP:$AR,2,FALSE))+F898,"")</f>
        <v/>
      </c>
      <c r="G899" s="3" t="str">
        <f>IF(AND($A899&lt;&gt;"",G$1&lt;&gt;""),SUMIFS(VM,Fecha,$A899,Linea,VLOOKUP(G$1,Data!$AP:$AR,3,FALSE),Cuenta,VLOOKUP(G$1,Data!$AP:$AR,2,FALSE))+SUMIFS(FX,Fecha,$A899,Linea,VLOOKUP(G$1,Data!$AP:$AR,3,FALSE),Cuenta,VLOOKUP(G$1,Data!$AP:$AR,2,FALSE))+G898,"")</f>
        <v/>
      </c>
      <c r="H899" s="3" t="str">
        <f>IF(AND($A899&lt;&gt;"",H$1&lt;&gt;""),SUMIFS(VM,Fecha,$A899,Linea,VLOOKUP(H$1,Data!$AP:$AR,3,FALSE),Cuenta,VLOOKUP(H$1,Data!$AP:$AR,2,FALSE))+SUMIFS(FX,Fecha,$A899,Linea,VLOOKUP(H$1,Data!$AP:$AR,3,FALSE),Cuenta,VLOOKUP(H$1,Data!$AP:$AR,2,FALSE))+H898,"")</f>
        <v/>
      </c>
      <c r="I899" s="3" t="str">
        <f>IF(AND($A899&lt;&gt;"",I$1&lt;&gt;""),SUMIFS(VM,Fecha,$A899,Linea,VLOOKUP(I$1,Data!$AP:$AR,3,FALSE),Cuenta,VLOOKUP(I$1,Data!$AP:$AR,2,FALSE))+SUMIFS(FX,Fecha,$A899,Linea,VLOOKUP(I$1,Data!$AP:$AR,3,FALSE),Cuenta,VLOOKUP(I$1,Data!$AP:$AR,2,FALSE))+I898,"")</f>
        <v/>
      </c>
      <c r="J899" s="3" t="str">
        <f>IF(AND($A899&lt;&gt;"",J$1&lt;&gt;""),SUMIFS(VM,Fecha,$A899,Linea,VLOOKUP(J$1,Data!$AP:$AR,3,FALSE),Cuenta,VLOOKUP(J$1,Data!$AP:$AR,2,FALSE))+SUMIFS(FX,Fecha,$A899,Linea,VLOOKUP(J$1,Data!$AP:$AR,3,FALSE),Cuenta,VLOOKUP(J$1,Data!$AP:$AR,2,FALSE))+J898,"")</f>
        <v/>
      </c>
      <c r="K899" s="3" t="str">
        <f>IF(AND($A899&lt;&gt;"",K$1&lt;&gt;""),SUMIFS(VM,Fecha,$A899,Linea,VLOOKUP(K$1,Data!$AP:$AR,3,FALSE),Cuenta,VLOOKUP(K$1,Data!$AP:$AR,2,FALSE))+SUMIFS(FX,Fecha,$A899,Linea,VLOOKUP(K$1,Data!$AP:$AR,3,FALSE),Cuenta,VLOOKUP(K$1,Data!$AP:$AR,2,FALSE))+K898,"")</f>
        <v/>
      </c>
      <c r="L899" s="3" t="str">
        <f>IF(AND($A899&lt;&gt;"",L$1&lt;&gt;""),SUMIFS(VM,Fecha,$A899,Linea,VLOOKUP(L$1,Data!$AP:$AR,3,FALSE),Cuenta,VLOOKUP(L$1,Data!$AP:$AR,2,FALSE))+SUMIFS(FX,Fecha,$A899,Linea,VLOOKUP(L$1,Data!$AP:$AR,3,FALSE),Cuenta,VLOOKUP(L$1,Data!$AP:$AR,2,FALSE))+L898,"")</f>
        <v/>
      </c>
      <c r="M899" s="3" t="str">
        <f>IF(AND($A899&lt;&gt;"",M$1&lt;&gt;""),SUMIFS(VM,Fecha,$A899,Linea,VLOOKUP(M$1,Data!$AP:$AR,3,FALSE),Cuenta,VLOOKUP(M$1,Data!$AP:$AR,2,FALSE))+SUMIFS(FX,Fecha,$A899,Linea,VLOOKUP(M$1,Data!$AP:$AR,3,FALSE),Cuenta,VLOOKUP(M$1,Data!$AP:$AR,2,FALSE))+M898,"")</f>
        <v/>
      </c>
      <c r="N899" s="3" t="str">
        <f>IF(AND($A899&lt;&gt;"",N$1&lt;&gt;""),SUMIFS(VM,Fecha,$A899,Linea,VLOOKUP(N$1,Data!$AP:$AR,3,FALSE),Cuenta,VLOOKUP(N$1,Data!$AP:$AR,2,FALSE))+SUMIFS(FX,Fecha,$A899,Linea,VLOOKUP(N$1,Data!$AP:$AR,3,FALSE),Cuenta,VLOOKUP(N$1,Data!$AP:$AR,2,FALSE))+N898,"")</f>
        <v/>
      </c>
    </row>
    <row r="900" spans="2:14" x14ac:dyDescent="0.25">
      <c r="B900" s="3" t="str">
        <f>IF(AND($A900&lt;&gt;"",B$1&lt;&gt;""),SUMIFS(VM,Fecha,$A900,Linea,VLOOKUP(B$1,Data!$AP:$AR,3,FALSE),Cuenta,VLOOKUP(B$1,Data!$AP:$AR,2,FALSE))+SUMIFS(FX,Fecha,$A900,Linea,VLOOKUP(B$1,Data!$AP:$AR,3,FALSE),Cuenta,VLOOKUP(B$1,Data!$AP:$AR,2,FALSE))+B899,"")</f>
        <v/>
      </c>
      <c r="C900" s="3" t="str">
        <f>IF(AND($A900&lt;&gt;"",C$1&lt;&gt;""),SUMIFS(VM,Fecha,$A900,Linea,VLOOKUP(C$1,Data!$AP:$AR,3,FALSE),Cuenta,VLOOKUP(C$1,Data!$AP:$AR,2,FALSE))+SUMIFS(FX,Fecha,$A900,Linea,VLOOKUP(C$1,Data!$AP:$AR,3,FALSE),Cuenta,VLOOKUP(C$1,Data!$AP:$AR,2,FALSE))+C899,"")</f>
        <v/>
      </c>
      <c r="D900" s="3" t="str">
        <f>IF(AND($A900&lt;&gt;"",D$1&lt;&gt;""),SUMIFS(VM,Fecha,$A900,Linea,VLOOKUP(D$1,Data!$AP:$AR,3,FALSE),Cuenta,VLOOKUP(D$1,Data!$AP:$AR,2,FALSE))+SUMIFS(FX,Fecha,$A900,Linea,VLOOKUP(D$1,Data!$AP:$AR,3,FALSE),Cuenta,VLOOKUP(D$1,Data!$AP:$AR,2,FALSE))+D899,"")</f>
        <v/>
      </c>
      <c r="E900" s="3" t="str">
        <f>IF(AND($A900&lt;&gt;"",E$1&lt;&gt;""),SUMIFS(VM,Fecha,$A900,Linea,VLOOKUP(E$1,Data!$AP:$AR,3,FALSE),Cuenta,VLOOKUP(E$1,Data!$AP:$AR,2,FALSE))+SUMIFS(FX,Fecha,$A900,Linea,VLOOKUP(E$1,Data!$AP:$AR,3,FALSE),Cuenta,VLOOKUP(E$1,Data!$AP:$AR,2,FALSE))+E899,"")</f>
        <v/>
      </c>
      <c r="F900" s="3" t="str">
        <f>IF(AND($A900&lt;&gt;"",F$1&lt;&gt;""),SUMIFS(VM,Fecha,$A900,Linea,VLOOKUP(F$1,Data!$AP:$AR,3,FALSE),Cuenta,VLOOKUP(F$1,Data!$AP:$AR,2,FALSE))+SUMIFS(FX,Fecha,$A900,Linea,VLOOKUP(F$1,Data!$AP:$AR,3,FALSE),Cuenta,VLOOKUP(F$1,Data!$AP:$AR,2,FALSE))+F899,"")</f>
        <v/>
      </c>
      <c r="G900" s="3" t="str">
        <f>IF(AND($A900&lt;&gt;"",G$1&lt;&gt;""),SUMIFS(VM,Fecha,$A900,Linea,VLOOKUP(G$1,Data!$AP:$AR,3,FALSE),Cuenta,VLOOKUP(G$1,Data!$AP:$AR,2,FALSE))+SUMIFS(FX,Fecha,$A900,Linea,VLOOKUP(G$1,Data!$AP:$AR,3,FALSE),Cuenta,VLOOKUP(G$1,Data!$AP:$AR,2,FALSE))+G899,"")</f>
        <v/>
      </c>
      <c r="H900" s="3" t="str">
        <f>IF(AND($A900&lt;&gt;"",H$1&lt;&gt;""),SUMIFS(VM,Fecha,$A900,Linea,VLOOKUP(H$1,Data!$AP:$AR,3,FALSE),Cuenta,VLOOKUP(H$1,Data!$AP:$AR,2,FALSE))+SUMIFS(FX,Fecha,$A900,Linea,VLOOKUP(H$1,Data!$AP:$AR,3,FALSE),Cuenta,VLOOKUP(H$1,Data!$AP:$AR,2,FALSE))+H899,"")</f>
        <v/>
      </c>
      <c r="I900" s="3" t="str">
        <f>IF(AND($A900&lt;&gt;"",I$1&lt;&gt;""),SUMIFS(VM,Fecha,$A900,Linea,VLOOKUP(I$1,Data!$AP:$AR,3,FALSE),Cuenta,VLOOKUP(I$1,Data!$AP:$AR,2,FALSE))+SUMIFS(FX,Fecha,$A900,Linea,VLOOKUP(I$1,Data!$AP:$AR,3,FALSE),Cuenta,VLOOKUP(I$1,Data!$AP:$AR,2,FALSE))+I899,"")</f>
        <v/>
      </c>
      <c r="J900" s="3" t="str">
        <f>IF(AND($A900&lt;&gt;"",J$1&lt;&gt;""),SUMIFS(VM,Fecha,$A900,Linea,VLOOKUP(J$1,Data!$AP:$AR,3,FALSE),Cuenta,VLOOKUP(J$1,Data!$AP:$AR,2,FALSE))+SUMIFS(FX,Fecha,$A900,Linea,VLOOKUP(J$1,Data!$AP:$AR,3,FALSE),Cuenta,VLOOKUP(J$1,Data!$AP:$AR,2,FALSE))+J899,"")</f>
        <v/>
      </c>
      <c r="K900" s="3" t="str">
        <f>IF(AND($A900&lt;&gt;"",K$1&lt;&gt;""),SUMIFS(VM,Fecha,$A900,Linea,VLOOKUP(K$1,Data!$AP:$AR,3,FALSE),Cuenta,VLOOKUP(K$1,Data!$AP:$AR,2,FALSE))+SUMIFS(FX,Fecha,$A900,Linea,VLOOKUP(K$1,Data!$AP:$AR,3,FALSE),Cuenta,VLOOKUP(K$1,Data!$AP:$AR,2,FALSE))+K899,"")</f>
        <v/>
      </c>
      <c r="L900" s="3" t="str">
        <f>IF(AND($A900&lt;&gt;"",L$1&lt;&gt;""),SUMIFS(VM,Fecha,$A900,Linea,VLOOKUP(L$1,Data!$AP:$AR,3,FALSE),Cuenta,VLOOKUP(L$1,Data!$AP:$AR,2,FALSE))+SUMIFS(FX,Fecha,$A900,Linea,VLOOKUP(L$1,Data!$AP:$AR,3,FALSE),Cuenta,VLOOKUP(L$1,Data!$AP:$AR,2,FALSE))+L899,"")</f>
        <v/>
      </c>
      <c r="M900" s="3" t="str">
        <f>IF(AND($A900&lt;&gt;"",M$1&lt;&gt;""),SUMIFS(VM,Fecha,$A900,Linea,VLOOKUP(M$1,Data!$AP:$AR,3,FALSE),Cuenta,VLOOKUP(M$1,Data!$AP:$AR,2,FALSE))+SUMIFS(FX,Fecha,$A900,Linea,VLOOKUP(M$1,Data!$AP:$AR,3,FALSE),Cuenta,VLOOKUP(M$1,Data!$AP:$AR,2,FALSE))+M899,"")</f>
        <v/>
      </c>
      <c r="N900" s="3" t="str">
        <f>IF(AND($A900&lt;&gt;"",N$1&lt;&gt;""),SUMIFS(VM,Fecha,$A900,Linea,VLOOKUP(N$1,Data!$AP:$AR,3,FALSE),Cuenta,VLOOKUP(N$1,Data!$AP:$AR,2,FALSE))+SUMIFS(FX,Fecha,$A900,Linea,VLOOKUP(N$1,Data!$AP:$AR,3,FALSE),Cuenta,VLOOKUP(N$1,Data!$AP:$AR,2,FALSE))+N899,"")</f>
        <v/>
      </c>
    </row>
    <row r="901" spans="2:14" x14ac:dyDescent="0.25">
      <c r="B901" s="3" t="str">
        <f>IF(AND($A901&lt;&gt;"",B$1&lt;&gt;""),SUMIFS(VM,Fecha,$A901,Linea,VLOOKUP(B$1,Data!$AP:$AR,3,FALSE),Cuenta,VLOOKUP(B$1,Data!$AP:$AR,2,FALSE))+SUMIFS(FX,Fecha,$A901,Linea,VLOOKUP(B$1,Data!$AP:$AR,3,FALSE),Cuenta,VLOOKUP(B$1,Data!$AP:$AR,2,FALSE))+B900,"")</f>
        <v/>
      </c>
      <c r="C901" s="3" t="str">
        <f>IF(AND($A901&lt;&gt;"",C$1&lt;&gt;""),SUMIFS(VM,Fecha,$A901,Linea,VLOOKUP(C$1,Data!$AP:$AR,3,FALSE),Cuenta,VLOOKUP(C$1,Data!$AP:$AR,2,FALSE))+SUMIFS(FX,Fecha,$A901,Linea,VLOOKUP(C$1,Data!$AP:$AR,3,FALSE),Cuenta,VLOOKUP(C$1,Data!$AP:$AR,2,FALSE))+C900,"")</f>
        <v/>
      </c>
      <c r="D901" s="3" t="str">
        <f>IF(AND($A901&lt;&gt;"",D$1&lt;&gt;""),SUMIFS(VM,Fecha,$A901,Linea,VLOOKUP(D$1,Data!$AP:$AR,3,FALSE),Cuenta,VLOOKUP(D$1,Data!$AP:$AR,2,FALSE))+SUMIFS(FX,Fecha,$A901,Linea,VLOOKUP(D$1,Data!$AP:$AR,3,FALSE),Cuenta,VLOOKUP(D$1,Data!$AP:$AR,2,FALSE))+D900,"")</f>
        <v/>
      </c>
      <c r="E901" s="3" t="str">
        <f>IF(AND($A901&lt;&gt;"",E$1&lt;&gt;""),SUMIFS(VM,Fecha,$A901,Linea,VLOOKUP(E$1,Data!$AP:$AR,3,FALSE),Cuenta,VLOOKUP(E$1,Data!$AP:$AR,2,FALSE))+SUMIFS(FX,Fecha,$A901,Linea,VLOOKUP(E$1,Data!$AP:$AR,3,FALSE),Cuenta,VLOOKUP(E$1,Data!$AP:$AR,2,FALSE))+E900,"")</f>
        <v/>
      </c>
      <c r="F901" s="3" t="str">
        <f>IF(AND($A901&lt;&gt;"",F$1&lt;&gt;""),SUMIFS(VM,Fecha,$A901,Linea,VLOOKUP(F$1,Data!$AP:$AR,3,FALSE),Cuenta,VLOOKUP(F$1,Data!$AP:$AR,2,FALSE))+SUMIFS(FX,Fecha,$A901,Linea,VLOOKUP(F$1,Data!$AP:$AR,3,FALSE),Cuenta,VLOOKUP(F$1,Data!$AP:$AR,2,FALSE))+F900,"")</f>
        <v/>
      </c>
      <c r="G901" s="3" t="str">
        <f>IF(AND($A901&lt;&gt;"",G$1&lt;&gt;""),SUMIFS(VM,Fecha,$A901,Linea,VLOOKUP(G$1,Data!$AP:$AR,3,FALSE),Cuenta,VLOOKUP(G$1,Data!$AP:$AR,2,FALSE))+SUMIFS(FX,Fecha,$A901,Linea,VLOOKUP(G$1,Data!$AP:$AR,3,FALSE),Cuenta,VLOOKUP(G$1,Data!$AP:$AR,2,FALSE))+G900,"")</f>
        <v/>
      </c>
      <c r="H901" s="3" t="str">
        <f>IF(AND($A901&lt;&gt;"",H$1&lt;&gt;""),SUMIFS(VM,Fecha,$A901,Linea,VLOOKUP(H$1,Data!$AP:$AR,3,FALSE),Cuenta,VLOOKUP(H$1,Data!$AP:$AR,2,FALSE))+SUMIFS(FX,Fecha,$A901,Linea,VLOOKUP(H$1,Data!$AP:$AR,3,FALSE),Cuenta,VLOOKUP(H$1,Data!$AP:$AR,2,FALSE))+H900,"")</f>
        <v/>
      </c>
      <c r="I901" s="3" t="str">
        <f>IF(AND($A901&lt;&gt;"",I$1&lt;&gt;""),SUMIFS(VM,Fecha,$A901,Linea,VLOOKUP(I$1,Data!$AP:$AR,3,FALSE),Cuenta,VLOOKUP(I$1,Data!$AP:$AR,2,FALSE))+SUMIFS(FX,Fecha,$A901,Linea,VLOOKUP(I$1,Data!$AP:$AR,3,FALSE),Cuenta,VLOOKUP(I$1,Data!$AP:$AR,2,FALSE))+I900,"")</f>
        <v/>
      </c>
      <c r="J901" s="3" t="str">
        <f>IF(AND($A901&lt;&gt;"",J$1&lt;&gt;""),SUMIFS(VM,Fecha,$A901,Linea,VLOOKUP(J$1,Data!$AP:$AR,3,FALSE),Cuenta,VLOOKUP(J$1,Data!$AP:$AR,2,FALSE))+SUMIFS(FX,Fecha,$A901,Linea,VLOOKUP(J$1,Data!$AP:$AR,3,FALSE),Cuenta,VLOOKUP(J$1,Data!$AP:$AR,2,FALSE))+J900,"")</f>
        <v/>
      </c>
      <c r="K901" s="3" t="str">
        <f>IF(AND($A901&lt;&gt;"",K$1&lt;&gt;""),SUMIFS(VM,Fecha,$A901,Linea,VLOOKUP(K$1,Data!$AP:$AR,3,FALSE),Cuenta,VLOOKUP(K$1,Data!$AP:$AR,2,FALSE))+SUMIFS(FX,Fecha,$A901,Linea,VLOOKUP(K$1,Data!$AP:$AR,3,FALSE),Cuenta,VLOOKUP(K$1,Data!$AP:$AR,2,FALSE))+K900,"")</f>
        <v/>
      </c>
      <c r="L901" s="3" t="str">
        <f>IF(AND($A901&lt;&gt;"",L$1&lt;&gt;""),SUMIFS(VM,Fecha,$A901,Linea,VLOOKUP(L$1,Data!$AP:$AR,3,FALSE),Cuenta,VLOOKUP(L$1,Data!$AP:$AR,2,FALSE))+SUMIFS(FX,Fecha,$A901,Linea,VLOOKUP(L$1,Data!$AP:$AR,3,FALSE),Cuenta,VLOOKUP(L$1,Data!$AP:$AR,2,FALSE))+L900,"")</f>
        <v/>
      </c>
      <c r="M901" s="3" t="str">
        <f>IF(AND($A901&lt;&gt;"",M$1&lt;&gt;""),SUMIFS(VM,Fecha,$A901,Linea,VLOOKUP(M$1,Data!$AP:$AR,3,FALSE),Cuenta,VLOOKUP(M$1,Data!$AP:$AR,2,FALSE))+SUMIFS(FX,Fecha,$A901,Linea,VLOOKUP(M$1,Data!$AP:$AR,3,FALSE),Cuenta,VLOOKUP(M$1,Data!$AP:$AR,2,FALSE))+M900,"")</f>
        <v/>
      </c>
      <c r="N901" s="3" t="str">
        <f>IF(AND($A901&lt;&gt;"",N$1&lt;&gt;""),SUMIFS(VM,Fecha,$A901,Linea,VLOOKUP(N$1,Data!$AP:$AR,3,FALSE),Cuenta,VLOOKUP(N$1,Data!$AP:$AR,2,FALSE))+SUMIFS(FX,Fecha,$A901,Linea,VLOOKUP(N$1,Data!$AP:$AR,3,FALSE),Cuenta,VLOOKUP(N$1,Data!$AP:$AR,2,FALSE))+N900,"")</f>
        <v/>
      </c>
    </row>
    <row r="902" spans="2:14" x14ac:dyDescent="0.25">
      <c r="B902" s="3" t="str">
        <f>IF(AND($A902&lt;&gt;"",B$1&lt;&gt;""),SUMIFS(VM,Fecha,$A902,Linea,VLOOKUP(B$1,Data!$AP:$AR,3,FALSE),Cuenta,VLOOKUP(B$1,Data!$AP:$AR,2,FALSE))+SUMIFS(FX,Fecha,$A902,Linea,VLOOKUP(B$1,Data!$AP:$AR,3,FALSE),Cuenta,VLOOKUP(B$1,Data!$AP:$AR,2,FALSE))+B901,"")</f>
        <v/>
      </c>
      <c r="C902" s="3" t="str">
        <f>IF(AND($A902&lt;&gt;"",C$1&lt;&gt;""),SUMIFS(VM,Fecha,$A902,Linea,VLOOKUP(C$1,Data!$AP:$AR,3,FALSE),Cuenta,VLOOKUP(C$1,Data!$AP:$AR,2,FALSE))+SUMIFS(FX,Fecha,$A902,Linea,VLOOKUP(C$1,Data!$AP:$AR,3,FALSE),Cuenta,VLOOKUP(C$1,Data!$AP:$AR,2,FALSE))+C901,"")</f>
        <v/>
      </c>
      <c r="D902" s="3" t="str">
        <f>IF(AND($A902&lt;&gt;"",D$1&lt;&gt;""),SUMIFS(VM,Fecha,$A902,Linea,VLOOKUP(D$1,Data!$AP:$AR,3,FALSE),Cuenta,VLOOKUP(D$1,Data!$AP:$AR,2,FALSE))+SUMIFS(FX,Fecha,$A902,Linea,VLOOKUP(D$1,Data!$AP:$AR,3,FALSE),Cuenta,VLOOKUP(D$1,Data!$AP:$AR,2,FALSE))+D901,"")</f>
        <v/>
      </c>
      <c r="E902" s="3" t="str">
        <f>IF(AND($A902&lt;&gt;"",E$1&lt;&gt;""),SUMIFS(VM,Fecha,$A902,Linea,VLOOKUP(E$1,Data!$AP:$AR,3,FALSE),Cuenta,VLOOKUP(E$1,Data!$AP:$AR,2,FALSE))+SUMIFS(FX,Fecha,$A902,Linea,VLOOKUP(E$1,Data!$AP:$AR,3,FALSE),Cuenta,VLOOKUP(E$1,Data!$AP:$AR,2,FALSE))+E901,"")</f>
        <v/>
      </c>
      <c r="F902" s="3" t="str">
        <f>IF(AND($A902&lt;&gt;"",F$1&lt;&gt;""),SUMIFS(VM,Fecha,$A902,Linea,VLOOKUP(F$1,Data!$AP:$AR,3,FALSE),Cuenta,VLOOKUP(F$1,Data!$AP:$AR,2,FALSE))+SUMIFS(FX,Fecha,$A902,Linea,VLOOKUP(F$1,Data!$AP:$AR,3,FALSE),Cuenta,VLOOKUP(F$1,Data!$AP:$AR,2,FALSE))+F901,"")</f>
        <v/>
      </c>
      <c r="G902" s="3" t="str">
        <f>IF(AND($A902&lt;&gt;"",G$1&lt;&gt;""),SUMIFS(VM,Fecha,$A902,Linea,VLOOKUP(G$1,Data!$AP:$AR,3,FALSE),Cuenta,VLOOKUP(G$1,Data!$AP:$AR,2,FALSE))+SUMIFS(FX,Fecha,$A902,Linea,VLOOKUP(G$1,Data!$AP:$AR,3,FALSE),Cuenta,VLOOKUP(G$1,Data!$AP:$AR,2,FALSE))+G901,"")</f>
        <v/>
      </c>
      <c r="H902" s="3" t="str">
        <f>IF(AND($A902&lt;&gt;"",H$1&lt;&gt;""),SUMIFS(VM,Fecha,$A902,Linea,VLOOKUP(H$1,Data!$AP:$AR,3,FALSE),Cuenta,VLOOKUP(H$1,Data!$AP:$AR,2,FALSE))+SUMIFS(FX,Fecha,$A902,Linea,VLOOKUP(H$1,Data!$AP:$AR,3,FALSE),Cuenta,VLOOKUP(H$1,Data!$AP:$AR,2,FALSE))+H901,"")</f>
        <v/>
      </c>
      <c r="I902" s="3" t="str">
        <f>IF(AND($A902&lt;&gt;"",I$1&lt;&gt;""),SUMIFS(VM,Fecha,$A902,Linea,VLOOKUP(I$1,Data!$AP:$AR,3,FALSE),Cuenta,VLOOKUP(I$1,Data!$AP:$AR,2,FALSE))+SUMIFS(FX,Fecha,$A902,Linea,VLOOKUP(I$1,Data!$AP:$AR,3,FALSE),Cuenta,VLOOKUP(I$1,Data!$AP:$AR,2,FALSE))+I901,"")</f>
        <v/>
      </c>
      <c r="J902" s="3" t="str">
        <f>IF(AND($A902&lt;&gt;"",J$1&lt;&gt;""),SUMIFS(VM,Fecha,$A902,Linea,VLOOKUP(J$1,Data!$AP:$AR,3,FALSE),Cuenta,VLOOKUP(J$1,Data!$AP:$AR,2,FALSE))+SUMIFS(FX,Fecha,$A902,Linea,VLOOKUP(J$1,Data!$AP:$AR,3,FALSE),Cuenta,VLOOKUP(J$1,Data!$AP:$AR,2,FALSE))+J901,"")</f>
        <v/>
      </c>
      <c r="K902" s="3" t="str">
        <f>IF(AND($A902&lt;&gt;"",K$1&lt;&gt;""),SUMIFS(VM,Fecha,$A902,Linea,VLOOKUP(K$1,Data!$AP:$AR,3,FALSE),Cuenta,VLOOKUP(K$1,Data!$AP:$AR,2,FALSE))+SUMIFS(FX,Fecha,$A902,Linea,VLOOKUP(K$1,Data!$AP:$AR,3,FALSE),Cuenta,VLOOKUP(K$1,Data!$AP:$AR,2,FALSE))+K901,"")</f>
        <v/>
      </c>
      <c r="L902" s="3" t="str">
        <f>IF(AND($A902&lt;&gt;"",L$1&lt;&gt;""),SUMIFS(VM,Fecha,$A902,Linea,VLOOKUP(L$1,Data!$AP:$AR,3,FALSE),Cuenta,VLOOKUP(L$1,Data!$AP:$AR,2,FALSE))+SUMIFS(FX,Fecha,$A902,Linea,VLOOKUP(L$1,Data!$AP:$AR,3,FALSE),Cuenta,VLOOKUP(L$1,Data!$AP:$AR,2,FALSE))+L901,"")</f>
        <v/>
      </c>
      <c r="M902" s="3" t="str">
        <f>IF(AND($A902&lt;&gt;"",M$1&lt;&gt;""),SUMIFS(VM,Fecha,$A902,Linea,VLOOKUP(M$1,Data!$AP:$AR,3,FALSE),Cuenta,VLOOKUP(M$1,Data!$AP:$AR,2,FALSE))+SUMIFS(FX,Fecha,$A902,Linea,VLOOKUP(M$1,Data!$AP:$AR,3,FALSE),Cuenta,VLOOKUP(M$1,Data!$AP:$AR,2,FALSE))+M901,"")</f>
        <v/>
      </c>
      <c r="N902" s="3" t="str">
        <f>IF(AND($A902&lt;&gt;"",N$1&lt;&gt;""),SUMIFS(VM,Fecha,$A902,Linea,VLOOKUP(N$1,Data!$AP:$AR,3,FALSE),Cuenta,VLOOKUP(N$1,Data!$AP:$AR,2,FALSE))+SUMIFS(FX,Fecha,$A902,Linea,VLOOKUP(N$1,Data!$AP:$AR,3,FALSE),Cuenta,VLOOKUP(N$1,Data!$AP:$AR,2,FALSE))+N901,"")</f>
        <v/>
      </c>
    </row>
    <row r="903" spans="2:14" x14ac:dyDescent="0.25">
      <c r="B903" s="3" t="str">
        <f>IF(AND($A903&lt;&gt;"",B$1&lt;&gt;""),SUMIFS(VM,Fecha,$A903,Linea,VLOOKUP(B$1,Data!$AP:$AR,3,FALSE),Cuenta,VLOOKUP(B$1,Data!$AP:$AR,2,FALSE))+SUMIFS(FX,Fecha,$A903,Linea,VLOOKUP(B$1,Data!$AP:$AR,3,FALSE),Cuenta,VLOOKUP(B$1,Data!$AP:$AR,2,FALSE))+B902,"")</f>
        <v/>
      </c>
      <c r="C903" s="3" t="str">
        <f>IF(AND($A903&lt;&gt;"",C$1&lt;&gt;""),SUMIFS(VM,Fecha,$A903,Linea,VLOOKUP(C$1,Data!$AP:$AR,3,FALSE),Cuenta,VLOOKUP(C$1,Data!$AP:$AR,2,FALSE))+SUMIFS(FX,Fecha,$A903,Linea,VLOOKUP(C$1,Data!$AP:$AR,3,FALSE),Cuenta,VLOOKUP(C$1,Data!$AP:$AR,2,FALSE))+C902,"")</f>
        <v/>
      </c>
      <c r="D903" s="3" t="str">
        <f>IF(AND($A903&lt;&gt;"",D$1&lt;&gt;""),SUMIFS(VM,Fecha,$A903,Linea,VLOOKUP(D$1,Data!$AP:$AR,3,FALSE),Cuenta,VLOOKUP(D$1,Data!$AP:$AR,2,FALSE))+SUMIFS(FX,Fecha,$A903,Linea,VLOOKUP(D$1,Data!$AP:$AR,3,FALSE),Cuenta,VLOOKUP(D$1,Data!$AP:$AR,2,FALSE))+D902,"")</f>
        <v/>
      </c>
      <c r="E903" s="3" t="str">
        <f>IF(AND($A903&lt;&gt;"",E$1&lt;&gt;""),SUMIFS(VM,Fecha,$A903,Linea,VLOOKUP(E$1,Data!$AP:$AR,3,FALSE),Cuenta,VLOOKUP(E$1,Data!$AP:$AR,2,FALSE))+SUMIFS(FX,Fecha,$A903,Linea,VLOOKUP(E$1,Data!$AP:$AR,3,FALSE),Cuenta,VLOOKUP(E$1,Data!$AP:$AR,2,FALSE))+E902,"")</f>
        <v/>
      </c>
      <c r="F903" s="3" t="str">
        <f>IF(AND($A903&lt;&gt;"",F$1&lt;&gt;""),SUMIFS(VM,Fecha,$A903,Linea,VLOOKUP(F$1,Data!$AP:$AR,3,FALSE),Cuenta,VLOOKUP(F$1,Data!$AP:$AR,2,FALSE))+SUMIFS(FX,Fecha,$A903,Linea,VLOOKUP(F$1,Data!$AP:$AR,3,FALSE),Cuenta,VLOOKUP(F$1,Data!$AP:$AR,2,FALSE))+F902,"")</f>
        <v/>
      </c>
      <c r="G903" s="3" t="str">
        <f>IF(AND($A903&lt;&gt;"",G$1&lt;&gt;""),SUMIFS(VM,Fecha,$A903,Linea,VLOOKUP(G$1,Data!$AP:$AR,3,FALSE),Cuenta,VLOOKUP(G$1,Data!$AP:$AR,2,FALSE))+SUMIFS(FX,Fecha,$A903,Linea,VLOOKUP(G$1,Data!$AP:$AR,3,FALSE),Cuenta,VLOOKUP(G$1,Data!$AP:$AR,2,FALSE))+G902,"")</f>
        <v/>
      </c>
      <c r="H903" s="3" t="str">
        <f>IF(AND($A903&lt;&gt;"",H$1&lt;&gt;""),SUMIFS(VM,Fecha,$A903,Linea,VLOOKUP(H$1,Data!$AP:$AR,3,FALSE),Cuenta,VLOOKUP(H$1,Data!$AP:$AR,2,FALSE))+SUMIFS(FX,Fecha,$A903,Linea,VLOOKUP(H$1,Data!$AP:$AR,3,FALSE),Cuenta,VLOOKUP(H$1,Data!$AP:$AR,2,FALSE))+H902,"")</f>
        <v/>
      </c>
      <c r="I903" s="3" t="str">
        <f>IF(AND($A903&lt;&gt;"",I$1&lt;&gt;""),SUMIFS(VM,Fecha,$A903,Linea,VLOOKUP(I$1,Data!$AP:$AR,3,FALSE),Cuenta,VLOOKUP(I$1,Data!$AP:$AR,2,FALSE))+SUMIFS(FX,Fecha,$A903,Linea,VLOOKUP(I$1,Data!$AP:$AR,3,FALSE),Cuenta,VLOOKUP(I$1,Data!$AP:$AR,2,FALSE))+I902,"")</f>
        <v/>
      </c>
      <c r="J903" s="3" t="str">
        <f>IF(AND($A903&lt;&gt;"",J$1&lt;&gt;""),SUMIFS(VM,Fecha,$A903,Linea,VLOOKUP(J$1,Data!$AP:$AR,3,FALSE),Cuenta,VLOOKUP(J$1,Data!$AP:$AR,2,FALSE))+SUMIFS(FX,Fecha,$A903,Linea,VLOOKUP(J$1,Data!$AP:$AR,3,FALSE),Cuenta,VLOOKUP(J$1,Data!$AP:$AR,2,FALSE))+J902,"")</f>
        <v/>
      </c>
      <c r="K903" s="3" t="str">
        <f>IF(AND($A903&lt;&gt;"",K$1&lt;&gt;""),SUMIFS(VM,Fecha,$A903,Linea,VLOOKUP(K$1,Data!$AP:$AR,3,FALSE),Cuenta,VLOOKUP(K$1,Data!$AP:$AR,2,FALSE))+SUMIFS(FX,Fecha,$A903,Linea,VLOOKUP(K$1,Data!$AP:$AR,3,FALSE),Cuenta,VLOOKUP(K$1,Data!$AP:$AR,2,FALSE))+K902,"")</f>
        <v/>
      </c>
      <c r="L903" s="3" t="str">
        <f>IF(AND($A903&lt;&gt;"",L$1&lt;&gt;""),SUMIFS(VM,Fecha,$A903,Linea,VLOOKUP(L$1,Data!$AP:$AR,3,FALSE),Cuenta,VLOOKUP(L$1,Data!$AP:$AR,2,FALSE))+SUMIFS(FX,Fecha,$A903,Linea,VLOOKUP(L$1,Data!$AP:$AR,3,FALSE),Cuenta,VLOOKUP(L$1,Data!$AP:$AR,2,FALSE))+L902,"")</f>
        <v/>
      </c>
      <c r="M903" s="3" t="str">
        <f>IF(AND($A903&lt;&gt;"",M$1&lt;&gt;""),SUMIFS(VM,Fecha,$A903,Linea,VLOOKUP(M$1,Data!$AP:$AR,3,FALSE),Cuenta,VLOOKUP(M$1,Data!$AP:$AR,2,FALSE))+SUMIFS(FX,Fecha,$A903,Linea,VLOOKUP(M$1,Data!$AP:$AR,3,FALSE),Cuenta,VLOOKUP(M$1,Data!$AP:$AR,2,FALSE))+M902,"")</f>
        <v/>
      </c>
      <c r="N903" s="3" t="str">
        <f>IF(AND($A903&lt;&gt;"",N$1&lt;&gt;""),SUMIFS(VM,Fecha,$A903,Linea,VLOOKUP(N$1,Data!$AP:$AR,3,FALSE),Cuenta,VLOOKUP(N$1,Data!$AP:$AR,2,FALSE))+SUMIFS(FX,Fecha,$A903,Linea,VLOOKUP(N$1,Data!$AP:$AR,3,FALSE),Cuenta,VLOOKUP(N$1,Data!$AP:$AR,2,FALSE))+N902,"")</f>
        <v/>
      </c>
    </row>
    <row r="904" spans="2:14" x14ac:dyDescent="0.25">
      <c r="B904" s="3" t="str">
        <f>IF(AND($A904&lt;&gt;"",B$1&lt;&gt;""),SUMIFS(VM,Fecha,$A904,Linea,VLOOKUP(B$1,Data!$AP:$AR,3,FALSE),Cuenta,VLOOKUP(B$1,Data!$AP:$AR,2,FALSE))+SUMIFS(FX,Fecha,$A904,Linea,VLOOKUP(B$1,Data!$AP:$AR,3,FALSE),Cuenta,VLOOKUP(B$1,Data!$AP:$AR,2,FALSE))+B903,"")</f>
        <v/>
      </c>
      <c r="C904" s="3" t="str">
        <f>IF(AND($A904&lt;&gt;"",C$1&lt;&gt;""),SUMIFS(VM,Fecha,$A904,Linea,VLOOKUP(C$1,Data!$AP:$AR,3,FALSE),Cuenta,VLOOKUP(C$1,Data!$AP:$AR,2,FALSE))+SUMIFS(FX,Fecha,$A904,Linea,VLOOKUP(C$1,Data!$AP:$AR,3,FALSE),Cuenta,VLOOKUP(C$1,Data!$AP:$AR,2,FALSE))+C903,"")</f>
        <v/>
      </c>
      <c r="D904" s="3" t="str">
        <f>IF(AND($A904&lt;&gt;"",D$1&lt;&gt;""),SUMIFS(VM,Fecha,$A904,Linea,VLOOKUP(D$1,Data!$AP:$AR,3,FALSE),Cuenta,VLOOKUP(D$1,Data!$AP:$AR,2,FALSE))+SUMIFS(FX,Fecha,$A904,Linea,VLOOKUP(D$1,Data!$AP:$AR,3,FALSE),Cuenta,VLOOKUP(D$1,Data!$AP:$AR,2,FALSE))+D903,"")</f>
        <v/>
      </c>
      <c r="E904" s="3" t="str">
        <f>IF(AND($A904&lt;&gt;"",E$1&lt;&gt;""),SUMIFS(VM,Fecha,$A904,Linea,VLOOKUP(E$1,Data!$AP:$AR,3,FALSE),Cuenta,VLOOKUP(E$1,Data!$AP:$AR,2,FALSE))+SUMIFS(FX,Fecha,$A904,Linea,VLOOKUP(E$1,Data!$AP:$AR,3,FALSE),Cuenta,VLOOKUP(E$1,Data!$AP:$AR,2,FALSE))+E903,"")</f>
        <v/>
      </c>
      <c r="F904" s="3" t="str">
        <f>IF(AND($A904&lt;&gt;"",F$1&lt;&gt;""),SUMIFS(VM,Fecha,$A904,Linea,VLOOKUP(F$1,Data!$AP:$AR,3,FALSE),Cuenta,VLOOKUP(F$1,Data!$AP:$AR,2,FALSE))+SUMIFS(FX,Fecha,$A904,Linea,VLOOKUP(F$1,Data!$AP:$AR,3,FALSE),Cuenta,VLOOKUP(F$1,Data!$AP:$AR,2,FALSE))+F903,"")</f>
        <v/>
      </c>
      <c r="G904" s="3" t="str">
        <f>IF(AND($A904&lt;&gt;"",G$1&lt;&gt;""),SUMIFS(VM,Fecha,$A904,Linea,VLOOKUP(G$1,Data!$AP:$AR,3,FALSE),Cuenta,VLOOKUP(G$1,Data!$AP:$AR,2,FALSE))+SUMIFS(FX,Fecha,$A904,Linea,VLOOKUP(G$1,Data!$AP:$AR,3,FALSE),Cuenta,VLOOKUP(G$1,Data!$AP:$AR,2,FALSE))+G903,"")</f>
        <v/>
      </c>
      <c r="H904" s="3" t="str">
        <f>IF(AND($A904&lt;&gt;"",H$1&lt;&gt;""),SUMIFS(VM,Fecha,$A904,Linea,VLOOKUP(H$1,Data!$AP:$AR,3,FALSE),Cuenta,VLOOKUP(H$1,Data!$AP:$AR,2,FALSE))+SUMIFS(FX,Fecha,$A904,Linea,VLOOKUP(H$1,Data!$AP:$AR,3,FALSE),Cuenta,VLOOKUP(H$1,Data!$AP:$AR,2,FALSE))+H903,"")</f>
        <v/>
      </c>
      <c r="I904" s="3" t="str">
        <f>IF(AND($A904&lt;&gt;"",I$1&lt;&gt;""),SUMIFS(VM,Fecha,$A904,Linea,VLOOKUP(I$1,Data!$AP:$AR,3,FALSE),Cuenta,VLOOKUP(I$1,Data!$AP:$AR,2,FALSE))+SUMIFS(FX,Fecha,$A904,Linea,VLOOKUP(I$1,Data!$AP:$AR,3,FALSE),Cuenta,VLOOKUP(I$1,Data!$AP:$AR,2,FALSE))+I903,"")</f>
        <v/>
      </c>
      <c r="J904" s="3" t="str">
        <f>IF(AND($A904&lt;&gt;"",J$1&lt;&gt;""),SUMIFS(VM,Fecha,$A904,Linea,VLOOKUP(J$1,Data!$AP:$AR,3,FALSE),Cuenta,VLOOKUP(J$1,Data!$AP:$AR,2,FALSE))+SUMIFS(FX,Fecha,$A904,Linea,VLOOKUP(J$1,Data!$AP:$AR,3,FALSE),Cuenta,VLOOKUP(J$1,Data!$AP:$AR,2,FALSE))+J903,"")</f>
        <v/>
      </c>
      <c r="K904" s="3" t="str">
        <f>IF(AND($A904&lt;&gt;"",K$1&lt;&gt;""),SUMIFS(VM,Fecha,$A904,Linea,VLOOKUP(K$1,Data!$AP:$AR,3,FALSE),Cuenta,VLOOKUP(K$1,Data!$AP:$AR,2,FALSE))+SUMIFS(FX,Fecha,$A904,Linea,VLOOKUP(K$1,Data!$AP:$AR,3,FALSE),Cuenta,VLOOKUP(K$1,Data!$AP:$AR,2,FALSE))+K903,"")</f>
        <v/>
      </c>
      <c r="L904" s="3" t="str">
        <f>IF(AND($A904&lt;&gt;"",L$1&lt;&gt;""),SUMIFS(VM,Fecha,$A904,Linea,VLOOKUP(L$1,Data!$AP:$AR,3,FALSE),Cuenta,VLOOKUP(L$1,Data!$AP:$AR,2,FALSE))+SUMIFS(FX,Fecha,$A904,Linea,VLOOKUP(L$1,Data!$AP:$AR,3,FALSE),Cuenta,VLOOKUP(L$1,Data!$AP:$AR,2,FALSE))+L903,"")</f>
        <v/>
      </c>
      <c r="M904" s="3" t="str">
        <f>IF(AND($A904&lt;&gt;"",M$1&lt;&gt;""),SUMIFS(VM,Fecha,$A904,Linea,VLOOKUP(M$1,Data!$AP:$AR,3,FALSE),Cuenta,VLOOKUP(M$1,Data!$AP:$AR,2,FALSE))+SUMIFS(FX,Fecha,$A904,Linea,VLOOKUP(M$1,Data!$AP:$AR,3,FALSE),Cuenta,VLOOKUP(M$1,Data!$AP:$AR,2,FALSE))+M903,"")</f>
        <v/>
      </c>
      <c r="N904" s="3" t="str">
        <f>IF(AND($A904&lt;&gt;"",N$1&lt;&gt;""),SUMIFS(VM,Fecha,$A904,Linea,VLOOKUP(N$1,Data!$AP:$AR,3,FALSE),Cuenta,VLOOKUP(N$1,Data!$AP:$AR,2,FALSE))+SUMIFS(FX,Fecha,$A904,Linea,VLOOKUP(N$1,Data!$AP:$AR,3,FALSE),Cuenta,VLOOKUP(N$1,Data!$AP:$AR,2,FALSE))+N903,"")</f>
        <v/>
      </c>
    </row>
    <row r="905" spans="2:14" x14ac:dyDescent="0.25">
      <c r="B905" s="3" t="str">
        <f>IF(AND($A905&lt;&gt;"",B$1&lt;&gt;""),SUMIFS(VM,Fecha,$A905,Linea,VLOOKUP(B$1,Data!$AP:$AR,3,FALSE),Cuenta,VLOOKUP(B$1,Data!$AP:$AR,2,FALSE))+SUMIFS(FX,Fecha,$A905,Linea,VLOOKUP(B$1,Data!$AP:$AR,3,FALSE),Cuenta,VLOOKUP(B$1,Data!$AP:$AR,2,FALSE))+B904,"")</f>
        <v/>
      </c>
      <c r="C905" s="3" t="str">
        <f>IF(AND($A905&lt;&gt;"",C$1&lt;&gt;""),SUMIFS(VM,Fecha,$A905,Linea,VLOOKUP(C$1,Data!$AP:$AR,3,FALSE),Cuenta,VLOOKUP(C$1,Data!$AP:$AR,2,FALSE))+SUMIFS(FX,Fecha,$A905,Linea,VLOOKUP(C$1,Data!$AP:$AR,3,FALSE),Cuenta,VLOOKUP(C$1,Data!$AP:$AR,2,FALSE))+C904,"")</f>
        <v/>
      </c>
      <c r="D905" s="3" t="str">
        <f>IF(AND($A905&lt;&gt;"",D$1&lt;&gt;""),SUMIFS(VM,Fecha,$A905,Linea,VLOOKUP(D$1,Data!$AP:$AR,3,FALSE),Cuenta,VLOOKUP(D$1,Data!$AP:$AR,2,FALSE))+SUMIFS(FX,Fecha,$A905,Linea,VLOOKUP(D$1,Data!$AP:$AR,3,FALSE),Cuenta,VLOOKUP(D$1,Data!$AP:$AR,2,FALSE))+D904,"")</f>
        <v/>
      </c>
      <c r="E905" s="3" t="str">
        <f>IF(AND($A905&lt;&gt;"",E$1&lt;&gt;""),SUMIFS(VM,Fecha,$A905,Linea,VLOOKUP(E$1,Data!$AP:$AR,3,FALSE),Cuenta,VLOOKUP(E$1,Data!$AP:$AR,2,FALSE))+SUMIFS(FX,Fecha,$A905,Linea,VLOOKUP(E$1,Data!$AP:$AR,3,FALSE),Cuenta,VLOOKUP(E$1,Data!$AP:$AR,2,FALSE))+E904,"")</f>
        <v/>
      </c>
      <c r="F905" s="3" t="str">
        <f>IF(AND($A905&lt;&gt;"",F$1&lt;&gt;""),SUMIFS(VM,Fecha,$A905,Linea,VLOOKUP(F$1,Data!$AP:$AR,3,FALSE),Cuenta,VLOOKUP(F$1,Data!$AP:$AR,2,FALSE))+SUMIFS(FX,Fecha,$A905,Linea,VLOOKUP(F$1,Data!$AP:$AR,3,FALSE),Cuenta,VLOOKUP(F$1,Data!$AP:$AR,2,FALSE))+F904,"")</f>
        <v/>
      </c>
      <c r="G905" s="3" t="str">
        <f>IF(AND($A905&lt;&gt;"",G$1&lt;&gt;""),SUMIFS(VM,Fecha,$A905,Linea,VLOOKUP(G$1,Data!$AP:$AR,3,FALSE),Cuenta,VLOOKUP(G$1,Data!$AP:$AR,2,FALSE))+SUMIFS(FX,Fecha,$A905,Linea,VLOOKUP(G$1,Data!$AP:$AR,3,FALSE),Cuenta,VLOOKUP(G$1,Data!$AP:$AR,2,FALSE))+G904,"")</f>
        <v/>
      </c>
      <c r="H905" s="3" t="str">
        <f>IF(AND($A905&lt;&gt;"",H$1&lt;&gt;""),SUMIFS(VM,Fecha,$A905,Linea,VLOOKUP(H$1,Data!$AP:$AR,3,FALSE),Cuenta,VLOOKUP(H$1,Data!$AP:$AR,2,FALSE))+SUMIFS(FX,Fecha,$A905,Linea,VLOOKUP(H$1,Data!$AP:$AR,3,FALSE),Cuenta,VLOOKUP(H$1,Data!$AP:$AR,2,FALSE))+H904,"")</f>
        <v/>
      </c>
      <c r="I905" s="3" t="str">
        <f>IF(AND($A905&lt;&gt;"",I$1&lt;&gt;""),SUMIFS(VM,Fecha,$A905,Linea,VLOOKUP(I$1,Data!$AP:$AR,3,FALSE),Cuenta,VLOOKUP(I$1,Data!$AP:$AR,2,FALSE))+SUMIFS(FX,Fecha,$A905,Linea,VLOOKUP(I$1,Data!$AP:$AR,3,FALSE),Cuenta,VLOOKUP(I$1,Data!$AP:$AR,2,FALSE))+I904,"")</f>
        <v/>
      </c>
      <c r="J905" s="3" t="str">
        <f>IF(AND($A905&lt;&gt;"",J$1&lt;&gt;""),SUMIFS(VM,Fecha,$A905,Linea,VLOOKUP(J$1,Data!$AP:$AR,3,FALSE),Cuenta,VLOOKUP(J$1,Data!$AP:$AR,2,FALSE))+SUMIFS(FX,Fecha,$A905,Linea,VLOOKUP(J$1,Data!$AP:$AR,3,FALSE),Cuenta,VLOOKUP(J$1,Data!$AP:$AR,2,FALSE))+J904,"")</f>
        <v/>
      </c>
      <c r="K905" s="3" t="str">
        <f>IF(AND($A905&lt;&gt;"",K$1&lt;&gt;""),SUMIFS(VM,Fecha,$A905,Linea,VLOOKUP(K$1,Data!$AP:$AR,3,FALSE),Cuenta,VLOOKUP(K$1,Data!$AP:$AR,2,FALSE))+SUMIFS(FX,Fecha,$A905,Linea,VLOOKUP(K$1,Data!$AP:$AR,3,FALSE),Cuenta,VLOOKUP(K$1,Data!$AP:$AR,2,FALSE))+K904,"")</f>
        <v/>
      </c>
      <c r="L905" s="3" t="str">
        <f>IF(AND($A905&lt;&gt;"",L$1&lt;&gt;""),SUMIFS(VM,Fecha,$A905,Linea,VLOOKUP(L$1,Data!$AP:$AR,3,FALSE),Cuenta,VLOOKUP(L$1,Data!$AP:$AR,2,FALSE))+SUMIFS(FX,Fecha,$A905,Linea,VLOOKUP(L$1,Data!$AP:$AR,3,FALSE),Cuenta,VLOOKUP(L$1,Data!$AP:$AR,2,FALSE))+L904,"")</f>
        <v/>
      </c>
      <c r="M905" s="3" t="str">
        <f>IF(AND($A905&lt;&gt;"",M$1&lt;&gt;""),SUMIFS(VM,Fecha,$A905,Linea,VLOOKUP(M$1,Data!$AP:$AR,3,FALSE),Cuenta,VLOOKUP(M$1,Data!$AP:$AR,2,FALSE))+SUMIFS(FX,Fecha,$A905,Linea,VLOOKUP(M$1,Data!$AP:$AR,3,FALSE),Cuenta,VLOOKUP(M$1,Data!$AP:$AR,2,FALSE))+M904,"")</f>
        <v/>
      </c>
      <c r="N905" s="3" t="str">
        <f>IF(AND($A905&lt;&gt;"",N$1&lt;&gt;""),SUMIFS(VM,Fecha,$A905,Linea,VLOOKUP(N$1,Data!$AP:$AR,3,FALSE),Cuenta,VLOOKUP(N$1,Data!$AP:$AR,2,FALSE))+SUMIFS(FX,Fecha,$A905,Linea,VLOOKUP(N$1,Data!$AP:$AR,3,FALSE),Cuenta,VLOOKUP(N$1,Data!$AP:$AR,2,FALSE))+N904,"")</f>
        <v/>
      </c>
    </row>
    <row r="906" spans="2:14" x14ac:dyDescent="0.25">
      <c r="B906" s="3" t="str">
        <f>IF(AND($A906&lt;&gt;"",B$1&lt;&gt;""),SUMIFS(VM,Fecha,$A906,Linea,VLOOKUP(B$1,Data!$AP:$AR,3,FALSE),Cuenta,VLOOKUP(B$1,Data!$AP:$AR,2,FALSE))+SUMIFS(FX,Fecha,$A906,Linea,VLOOKUP(B$1,Data!$AP:$AR,3,FALSE),Cuenta,VLOOKUP(B$1,Data!$AP:$AR,2,FALSE))+B905,"")</f>
        <v/>
      </c>
      <c r="C906" s="3" t="str">
        <f>IF(AND($A906&lt;&gt;"",C$1&lt;&gt;""),SUMIFS(VM,Fecha,$A906,Linea,VLOOKUP(C$1,Data!$AP:$AR,3,FALSE),Cuenta,VLOOKUP(C$1,Data!$AP:$AR,2,FALSE))+SUMIFS(FX,Fecha,$A906,Linea,VLOOKUP(C$1,Data!$AP:$AR,3,FALSE),Cuenta,VLOOKUP(C$1,Data!$AP:$AR,2,FALSE))+C905,"")</f>
        <v/>
      </c>
      <c r="D906" s="3" t="str">
        <f>IF(AND($A906&lt;&gt;"",D$1&lt;&gt;""),SUMIFS(VM,Fecha,$A906,Linea,VLOOKUP(D$1,Data!$AP:$AR,3,FALSE),Cuenta,VLOOKUP(D$1,Data!$AP:$AR,2,FALSE))+SUMIFS(FX,Fecha,$A906,Linea,VLOOKUP(D$1,Data!$AP:$AR,3,FALSE),Cuenta,VLOOKUP(D$1,Data!$AP:$AR,2,FALSE))+D905,"")</f>
        <v/>
      </c>
      <c r="E906" s="3" t="str">
        <f>IF(AND($A906&lt;&gt;"",E$1&lt;&gt;""),SUMIFS(VM,Fecha,$A906,Linea,VLOOKUP(E$1,Data!$AP:$AR,3,FALSE),Cuenta,VLOOKUP(E$1,Data!$AP:$AR,2,FALSE))+SUMIFS(FX,Fecha,$A906,Linea,VLOOKUP(E$1,Data!$AP:$AR,3,FALSE),Cuenta,VLOOKUP(E$1,Data!$AP:$AR,2,FALSE))+E905,"")</f>
        <v/>
      </c>
      <c r="F906" s="3" t="str">
        <f>IF(AND($A906&lt;&gt;"",F$1&lt;&gt;""),SUMIFS(VM,Fecha,$A906,Linea,VLOOKUP(F$1,Data!$AP:$AR,3,FALSE),Cuenta,VLOOKUP(F$1,Data!$AP:$AR,2,FALSE))+SUMIFS(FX,Fecha,$A906,Linea,VLOOKUP(F$1,Data!$AP:$AR,3,FALSE),Cuenta,VLOOKUP(F$1,Data!$AP:$AR,2,FALSE))+F905,"")</f>
        <v/>
      </c>
      <c r="G906" s="3" t="str">
        <f>IF(AND($A906&lt;&gt;"",G$1&lt;&gt;""),SUMIFS(VM,Fecha,$A906,Linea,VLOOKUP(G$1,Data!$AP:$AR,3,FALSE),Cuenta,VLOOKUP(G$1,Data!$AP:$AR,2,FALSE))+SUMIFS(FX,Fecha,$A906,Linea,VLOOKUP(G$1,Data!$AP:$AR,3,FALSE),Cuenta,VLOOKUP(G$1,Data!$AP:$AR,2,FALSE))+G905,"")</f>
        <v/>
      </c>
      <c r="H906" s="3" t="str">
        <f>IF(AND($A906&lt;&gt;"",H$1&lt;&gt;""),SUMIFS(VM,Fecha,$A906,Linea,VLOOKUP(H$1,Data!$AP:$AR,3,FALSE),Cuenta,VLOOKUP(H$1,Data!$AP:$AR,2,FALSE))+SUMIFS(FX,Fecha,$A906,Linea,VLOOKUP(H$1,Data!$AP:$AR,3,FALSE),Cuenta,VLOOKUP(H$1,Data!$AP:$AR,2,FALSE))+H905,"")</f>
        <v/>
      </c>
      <c r="I906" s="3" t="str">
        <f>IF(AND($A906&lt;&gt;"",I$1&lt;&gt;""),SUMIFS(VM,Fecha,$A906,Linea,VLOOKUP(I$1,Data!$AP:$AR,3,FALSE),Cuenta,VLOOKUP(I$1,Data!$AP:$AR,2,FALSE))+SUMIFS(FX,Fecha,$A906,Linea,VLOOKUP(I$1,Data!$AP:$AR,3,FALSE),Cuenta,VLOOKUP(I$1,Data!$AP:$AR,2,FALSE))+I905,"")</f>
        <v/>
      </c>
      <c r="J906" s="3" t="str">
        <f>IF(AND($A906&lt;&gt;"",J$1&lt;&gt;""),SUMIFS(VM,Fecha,$A906,Linea,VLOOKUP(J$1,Data!$AP:$AR,3,FALSE),Cuenta,VLOOKUP(J$1,Data!$AP:$AR,2,FALSE))+SUMIFS(FX,Fecha,$A906,Linea,VLOOKUP(J$1,Data!$AP:$AR,3,FALSE),Cuenta,VLOOKUP(J$1,Data!$AP:$AR,2,FALSE))+J905,"")</f>
        <v/>
      </c>
      <c r="K906" s="3" t="str">
        <f>IF(AND($A906&lt;&gt;"",K$1&lt;&gt;""),SUMIFS(VM,Fecha,$A906,Linea,VLOOKUP(K$1,Data!$AP:$AR,3,FALSE),Cuenta,VLOOKUP(K$1,Data!$AP:$AR,2,FALSE))+SUMIFS(FX,Fecha,$A906,Linea,VLOOKUP(K$1,Data!$AP:$AR,3,FALSE),Cuenta,VLOOKUP(K$1,Data!$AP:$AR,2,FALSE))+K905,"")</f>
        <v/>
      </c>
      <c r="L906" s="3" t="str">
        <f>IF(AND($A906&lt;&gt;"",L$1&lt;&gt;""),SUMIFS(VM,Fecha,$A906,Linea,VLOOKUP(L$1,Data!$AP:$AR,3,FALSE),Cuenta,VLOOKUP(L$1,Data!$AP:$AR,2,FALSE))+SUMIFS(FX,Fecha,$A906,Linea,VLOOKUP(L$1,Data!$AP:$AR,3,FALSE),Cuenta,VLOOKUP(L$1,Data!$AP:$AR,2,FALSE))+L905,"")</f>
        <v/>
      </c>
      <c r="M906" s="3" t="str">
        <f>IF(AND($A906&lt;&gt;"",M$1&lt;&gt;""),SUMIFS(VM,Fecha,$A906,Linea,VLOOKUP(M$1,Data!$AP:$AR,3,FALSE),Cuenta,VLOOKUP(M$1,Data!$AP:$AR,2,FALSE))+SUMIFS(FX,Fecha,$A906,Linea,VLOOKUP(M$1,Data!$AP:$AR,3,FALSE),Cuenta,VLOOKUP(M$1,Data!$AP:$AR,2,FALSE))+M905,"")</f>
        <v/>
      </c>
      <c r="N906" s="3" t="str">
        <f>IF(AND($A906&lt;&gt;"",N$1&lt;&gt;""),SUMIFS(VM,Fecha,$A906,Linea,VLOOKUP(N$1,Data!$AP:$AR,3,FALSE),Cuenta,VLOOKUP(N$1,Data!$AP:$AR,2,FALSE))+SUMIFS(FX,Fecha,$A906,Linea,VLOOKUP(N$1,Data!$AP:$AR,3,FALSE),Cuenta,VLOOKUP(N$1,Data!$AP:$AR,2,FALSE))+N905,"")</f>
        <v/>
      </c>
    </row>
    <row r="907" spans="2:14" x14ac:dyDescent="0.25">
      <c r="B907" s="3" t="str">
        <f>IF(AND($A907&lt;&gt;"",B$1&lt;&gt;""),SUMIFS(VM,Fecha,$A907,Linea,VLOOKUP(B$1,Data!$AP:$AR,3,FALSE),Cuenta,VLOOKUP(B$1,Data!$AP:$AR,2,FALSE))+SUMIFS(FX,Fecha,$A907,Linea,VLOOKUP(B$1,Data!$AP:$AR,3,FALSE),Cuenta,VLOOKUP(B$1,Data!$AP:$AR,2,FALSE))+B906,"")</f>
        <v/>
      </c>
      <c r="C907" s="3" t="str">
        <f>IF(AND($A907&lt;&gt;"",C$1&lt;&gt;""),SUMIFS(VM,Fecha,$A907,Linea,VLOOKUP(C$1,Data!$AP:$AR,3,FALSE),Cuenta,VLOOKUP(C$1,Data!$AP:$AR,2,FALSE))+SUMIFS(FX,Fecha,$A907,Linea,VLOOKUP(C$1,Data!$AP:$AR,3,FALSE),Cuenta,VLOOKUP(C$1,Data!$AP:$AR,2,FALSE))+C906,"")</f>
        <v/>
      </c>
      <c r="D907" s="3" t="str">
        <f>IF(AND($A907&lt;&gt;"",D$1&lt;&gt;""),SUMIFS(VM,Fecha,$A907,Linea,VLOOKUP(D$1,Data!$AP:$AR,3,FALSE),Cuenta,VLOOKUP(D$1,Data!$AP:$AR,2,FALSE))+SUMIFS(FX,Fecha,$A907,Linea,VLOOKUP(D$1,Data!$AP:$AR,3,FALSE),Cuenta,VLOOKUP(D$1,Data!$AP:$AR,2,FALSE))+D906,"")</f>
        <v/>
      </c>
      <c r="E907" s="3" t="str">
        <f>IF(AND($A907&lt;&gt;"",E$1&lt;&gt;""),SUMIFS(VM,Fecha,$A907,Linea,VLOOKUP(E$1,Data!$AP:$AR,3,FALSE),Cuenta,VLOOKUP(E$1,Data!$AP:$AR,2,FALSE))+SUMIFS(FX,Fecha,$A907,Linea,VLOOKUP(E$1,Data!$AP:$AR,3,FALSE),Cuenta,VLOOKUP(E$1,Data!$AP:$AR,2,FALSE))+E906,"")</f>
        <v/>
      </c>
      <c r="F907" s="3" t="str">
        <f>IF(AND($A907&lt;&gt;"",F$1&lt;&gt;""),SUMIFS(VM,Fecha,$A907,Linea,VLOOKUP(F$1,Data!$AP:$AR,3,FALSE),Cuenta,VLOOKUP(F$1,Data!$AP:$AR,2,FALSE))+SUMIFS(FX,Fecha,$A907,Linea,VLOOKUP(F$1,Data!$AP:$AR,3,FALSE),Cuenta,VLOOKUP(F$1,Data!$AP:$AR,2,FALSE))+F906,"")</f>
        <v/>
      </c>
      <c r="G907" s="3" t="str">
        <f>IF(AND($A907&lt;&gt;"",G$1&lt;&gt;""),SUMIFS(VM,Fecha,$A907,Linea,VLOOKUP(G$1,Data!$AP:$AR,3,FALSE),Cuenta,VLOOKUP(G$1,Data!$AP:$AR,2,FALSE))+SUMIFS(FX,Fecha,$A907,Linea,VLOOKUP(G$1,Data!$AP:$AR,3,FALSE),Cuenta,VLOOKUP(G$1,Data!$AP:$AR,2,FALSE))+G906,"")</f>
        <v/>
      </c>
      <c r="H907" s="3" t="str">
        <f>IF(AND($A907&lt;&gt;"",H$1&lt;&gt;""),SUMIFS(VM,Fecha,$A907,Linea,VLOOKUP(H$1,Data!$AP:$AR,3,FALSE),Cuenta,VLOOKUP(H$1,Data!$AP:$AR,2,FALSE))+SUMIFS(FX,Fecha,$A907,Linea,VLOOKUP(H$1,Data!$AP:$AR,3,FALSE),Cuenta,VLOOKUP(H$1,Data!$AP:$AR,2,FALSE))+H906,"")</f>
        <v/>
      </c>
      <c r="I907" s="3" t="str">
        <f>IF(AND($A907&lt;&gt;"",I$1&lt;&gt;""),SUMIFS(VM,Fecha,$A907,Linea,VLOOKUP(I$1,Data!$AP:$AR,3,FALSE),Cuenta,VLOOKUP(I$1,Data!$AP:$AR,2,FALSE))+SUMIFS(FX,Fecha,$A907,Linea,VLOOKUP(I$1,Data!$AP:$AR,3,FALSE),Cuenta,VLOOKUP(I$1,Data!$AP:$AR,2,FALSE))+I906,"")</f>
        <v/>
      </c>
      <c r="J907" s="3" t="str">
        <f>IF(AND($A907&lt;&gt;"",J$1&lt;&gt;""),SUMIFS(VM,Fecha,$A907,Linea,VLOOKUP(J$1,Data!$AP:$AR,3,FALSE),Cuenta,VLOOKUP(J$1,Data!$AP:$AR,2,FALSE))+SUMIFS(FX,Fecha,$A907,Linea,VLOOKUP(J$1,Data!$AP:$AR,3,FALSE),Cuenta,VLOOKUP(J$1,Data!$AP:$AR,2,FALSE))+J906,"")</f>
        <v/>
      </c>
      <c r="K907" s="3" t="str">
        <f>IF(AND($A907&lt;&gt;"",K$1&lt;&gt;""),SUMIFS(VM,Fecha,$A907,Linea,VLOOKUP(K$1,Data!$AP:$AR,3,FALSE),Cuenta,VLOOKUP(K$1,Data!$AP:$AR,2,FALSE))+SUMIFS(FX,Fecha,$A907,Linea,VLOOKUP(K$1,Data!$AP:$AR,3,FALSE),Cuenta,VLOOKUP(K$1,Data!$AP:$AR,2,FALSE))+K906,"")</f>
        <v/>
      </c>
      <c r="L907" s="3" t="str">
        <f>IF(AND($A907&lt;&gt;"",L$1&lt;&gt;""),SUMIFS(VM,Fecha,$A907,Linea,VLOOKUP(L$1,Data!$AP:$AR,3,FALSE),Cuenta,VLOOKUP(L$1,Data!$AP:$AR,2,FALSE))+SUMIFS(FX,Fecha,$A907,Linea,VLOOKUP(L$1,Data!$AP:$AR,3,FALSE),Cuenta,VLOOKUP(L$1,Data!$AP:$AR,2,FALSE))+L906,"")</f>
        <v/>
      </c>
      <c r="M907" s="3" t="str">
        <f>IF(AND($A907&lt;&gt;"",M$1&lt;&gt;""),SUMIFS(VM,Fecha,$A907,Linea,VLOOKUP(M$1,Data!$AP:$AR,3,FALSE),Cuenta,VLOOKUP(M$1,Data!$AP:$AR,2,FALSE))+SUMIFS(FX,Fecha,$A907,Linea,VLOOKUP(M$1,Data!$AP:$AR,3,FALSE),Cuenta,VLOOKUP(M$1,Data!$AP:$AR,2,FALSE))+M906,"")</f>
        <v/>
      </c>
      <c r="N907" s="3" t="str">
        <f>IF(AND($A907&lt;&gt;"",N$1&lt;&gt;""),SUMIFS(VM,Fecha,$A907,Linea,VLOOKUP(N$1,Data!$AP:$AR,3,FALSE),Cuenta,VLOOKUP(N$1,Data!$AP:$AR,2,FALSE))+SUMIFS(FX,Fecha,$A907,Linea,VLOOKUP(N$1,Data!$AP:$AR,3,FALSE),Cuenta,VLOOKUP(N$1,Data!$AP:$AR,2,FALSE))+N906,"")</f>
        <v/>
      </c>
    </row>
    <row r="908" spans="2:14" x14ac:dyDescent="0.25">
      <c r="B908" s="3" t="str">
        <f>IF(AND($A908&lt;&gt;"",B$1&lt;&gt;""),SUMIFS(VM,Fecha,$A908,Linea,VLOOKUP(B$1,Data!$AP:$AR,3,FALSE),Cuenta,VLOOKUP(B$1,Data!$AP:$AR,2,FALSE))+SUMIFS(FX,Fecha,$A908,Linea,VLOOKUP(B$1,Data!$AP:$AR,3,FALSE),Cuenta,VLOOKUP(B$1,Data!$AP:$AR,2,FALSE))+B907,"")</f>
        <v/>
      </c>
      <c r="C908" s="3" t="str">
        <f>IF(AND($A908&lt;&gt;"",C$1&lt;&gt;""),SUMIFS(VM,Fecha,$A908,Linea,VLOOKUP(C$1,Data!$AP:$AR,3,FALSE),Cuenta,VLOOKUP(C$1,Data!$AP:$AR,2,FALSE))+SUMIFS(FX,Fecha,$A908,Linea,VLOOKUP(C$1,Data!$AP:$AR,3,FALSE),Cuenta,VLOOKUP(C$1,Data!$AP:$AR,2,FALSE))+C907,"")</f>
        <v/>
      </c>
      <c r="D908" s="3" t="str">
        <f>IF(AND($A908&lt;&gt;"",D$1&lt;&gt;""),SUMIFS(VM,Fecha,$A908,Linea,VLOOKUP(D$1,Data!$AP:$AR,3,FALSE),Cuenta,VLOOKUP(D$1,Data!$AP:$AR,2,FALSE))+SUMIFS(FX,Fecha,$A908,Linea,VLOOKUP(D$1,Data!$AP:$AR,3,FALSE),Cuenta,VLOOKUP(D$1,Data!$AP:$AR,2,FALSE))+D907,"")</f>
        <v/>
      </c>
      <c r="E908" s="3" t="str">
        <f>IF(AND($A908&lt;&gt;"",E$1&lt;&gt;""),SUMIFS(VM,Fecha,$A908,Linea,VLOOKUP(E$1,Data!$AP:$AR,3,FALSE),Cuenta,VLOOKUP(E$1,Data!$AP:$AR,2,FALSE))+SUMIFS(FX,Fecha,$A908,Linea,VLOOKUP(E$1,Data!$AP:$AR,3,FALSE),Cuenta,VLOOKUP(E$1,Data!$AP:$AR,2,FALSE))+E907,"")</f>
        <v/>
      </c>
      <c r="F908" s="3" t="str">
        <f>IF(AND($A908&lt;&gt;"",F$1&lt;&gt;""),SUMIFS(VM,Fecha,$A908,Linea,VLOOKUP(F$1,Data!$AP:$AR,3,FALSE),Cuenta,VLOOKUP(F$1,Data!$AP:$AR,2,FALSE))+SUMIFS(FX,Fecha,$A908,Linea,VLOOKUP(F$1,Data!$AP:$AR,3,FALSE),Cuenta,VLOOKUP(F$1,Data!$AP:$AR,2,FALSE))+F907,"")</f>
        <v/>
      </c>
      <c r="G908" s="3" t="str">
        <f>IF(AND($A908&lt;&gt;"",G$1&lt;&gt;""),SUMIFS(VM,Fecha,$A908,Linea,VLOOKUP(G$1,Data!$AP:$AR,3,FALSE),Cuenta,VLOOKUP(G$1,Data!$AP:$AR,2,FALSE))+SUMIFS(FX,Fecha,$A908,Linea,VLOOKUP(G$1,Data!$AP:$AR,3,FALSE),Cuenta,VLOOKUP(G$1,Data!$AP:$AR,2,FALSE))+G907,"")</f>
        <v/>
      </c>
      <c r="H908" s="3" t="str">
        <f>IF(AND($A908&lt;&gt;"",H$1&lt;&gt;""),SUMIFS(VM,Fecha,$A908,Linea,VLOOKUP(H$1,Data!$AP:$AR,3,FALSE),Cuenta,VLOOKUP(H$1,Data!$AP:$AR,2,FALSE))+SUMIFS(FX,Fecha,$A908,Linea,VLOOKUP(H$1,Data!$AP:$AR,3,FALSE),Cuenta,VLOOKUP(H$1,Data!$AP:$AR,2,FALSE))+H907,"")</f>
        <v/>
      </c>
      <c r="I908" s="3" t="str">
        <f>IF(AND($A908&lt;&gt;"",I$1&lt;&gt;""),SUMIFS(VM,Fecha,$A908,Linea,VLOOKUP(I$1,Data!$AP:$AR,3,FALSE),Cuenta,VLOOKUP(I$1,Data!$AP:$AR,2,FALSE))+SUMIFS(FX,Fecha,$A908,Linea,VLOOKUP(I$1,Data!$AP:$AR,3,FALSE),Cuenta,VLOOKUP(I$1,Data!$AP:$AR,2,FALSE))+I907,"")</f>
        <v/>
      </c>
      <c r="J908" s="3" t="str">
        <f>IF(AND($A908&lt;&gt;"",J$1&lt;&gt;""),SUMIFS(VM,Fecha,$A908,Linea,VLOOKUP(J$1,Data!$AP:$AR,3,FALSE),Cuenta,VLOOKUP(J$1,Data!$AP:$AR,2,FALSE))+SUMIFS(FX,Fecha,$A908,Linea,VLOOKUP(J$1,Data!$AP:$AR,3,FALSE),Cuenta,VLOOKUP(J$1,Data!$AP:$AR,2,FALSE))+J907,"")</f>
        <v/>
      </c>
      <c r="K908" s="3" t="str">
        <f>IF(AND($A908&lt;&gt;"",K$1&lt;&gt;""),SUMIFS(VM,Fecha,$A908,Linea,VLOOKUP(K$1,Data!$AP:$AR,3,FALSE),Cuenta,VLOOKUP(K$1,Data!$AP:$AR,2,FALSE))+SUMIFS(FX,Fecha,$A908,Linea,VLOOKUP(K$1,Data!$AP:$AR,3,FALSE),Cuenta,VLOOKUP(K$1,Data!$AP:$AR,2,FALSE))+K907,"")</f>
        <v/>
      </c>
      <c r="L908" s="3" t="str">
        <f>IF(AND($A908&lt;&gt;"",L$1&lt;&gt;""),SUMIFS(VM,Fecha,$A908,Linea,VLOOKUP(L$1,Data!$AP:$AR,3,FALSE),Cuenta,VLOOKUP(L$1,Data!$AP:$AR,2,FALSE))+SUMIFS(FX,Fecha,$A908,Linea,VLOOKUP(L$1,Data!$AP:$AR,3,FALSE),Cuenta,VLOOKUP(L$1,Data!$AP:$AR,2,FALSE))+L907,"")</f>
        <v/>
      </c>
      <c r="M908" s="3" t="str">
        <f>IF(AND($A908&lt;&gt;"",M$1&lt;&gt;""),SUMIFS(VM,Fecha,$A908,Linea,VLOOKUP(M$1,Data!$AP:$AR,3,FALSE),Cuenta,VLOOKUP(M$1,Data!$AP:$AR,2,FALSE))+SUMIFS(FX,Fecha,$A908,Linea,VLOOKUP(M$1,Data!$AP:$AR,3,FALSE),Cuenta,VLOOKUP(M$1,Data!$AP:$AR,2,FALSE))+M907,"")</f>
        <v/>
      </c>
      <c r="N908" s="3" t="str">
        <f>IF(AND($A908&lt;&gt;"",N$1&lt;&gt;""),SUMIFS(VM,Fecha,$A908,Linea,VLOOKUP(N$1,Data!$AP:$AR,3,FALSE),Cuenta,VLOOKUP(N$1,Data!$AP:$AR,2,FALSE))+SUMIFS(FX,Fecha,$A908,Linea,VLOOKUP(N$1,Data!$AP:$AR,3,FALSE),Cuenta,VLOOKUP(N$1,Data!$AP:$AR,2,FALSE))+N907,"")</f>
        <v/>
      </c>
    </row>
    <row r="909" spans="2:14" x14ac:dyDescent="0.25">
      <c r="B909" s="3" t="str">
        <f>IF(AND($A909&lt;&gt;"",B$1&lt;&gt;""),SUMIFS(VM,Fecha,$A909,Linea,VLOOKUP(B$1,Data!$AP:$AR,3,FALSE),Cuenta,VLOOKUP(B$1,Data!$AP:$AR,2,FALSE))+SUMIFS(FX,Fecha,$A909,Linea,VLOOKUP(B$1,Data!$AP:$AR,3,FALSE),Cuenta,VLOOKUP(B$1,Data!$AP:$AR,2,FALSE))+B908,"")</f>
        <v/>
      </c>
      <c r="C909" s="3" t="str">
        <f>IF(AND($A909&lt;&gt;"",C$1&lt;&gt;""),SUMIFS(VM,Fecha,$A909,Linea,VLOOKUP(C$1,Data!$AP:$AR,3,FALSE),Cuenta,VLOOKUP(C$1,Data!$AP:$AR,2,FALSE))+SUMIFS(FX,Fecha,$A909,Linea,VLOOKUP(C$1,Data!$AP:$AR,3,FALSE),Cuenta,VLOOKUP(C$1,Data!$AP:$AR,2,FALSE))+C908,"")</f>
        <v/>
      </c>
      <c r="D909" s="3" t="str">
        <f>IF(AND($A909&lt;&gt;"",D$1&lt;&gt;""),SUMIFS(VM,Fecha,$A909,Linea,VLOOKUP(D$1,Data!$AP:$AR,3,FALSE),Cuenta,VLOOKUP(D$1,Data!$AP:$AR,2,FALSE))+SUMIFS(FX,Fecha,$A909,Linea,VLOOKUP(D$1,Data!$AP:$AR,3,FALSE),Cuenta,VLOOKUP(D$1,Data!$AP:$AR,2,FALSE))+D908,"")</f>
        <v/>
      </c>
      <c r="E909" s="3" t="str">
        <f>IF(AND($A909&lt;&gt;"",E$1&lt;&gt;""),SUMIFS(VM,Fecha,$A909,Linea,VLOOKUP(E$1,Data!$AP:$AR,3,FALSE),Cuenta,VLOOKUP(E$1,Data!$AP:$AR,2,FALSE))+SUMIFS(FX,Fecha,$A909,Linea,VLOOKUP(E$1,Data!$AP:$AR,3,FALSE),Cuenta,VLOOKUP(E$1,Data!$AP:$AR,2,FALSE))+E908,"")</f>
        <v/>
      </c>
      <c r="F909" s="3" t="str">
        <f>IF(AND($A909&lt;&gt;"",F$1&lt;&gt;""),SUMIFS(VM,Fecha,$A909,Linea,VLOOKUP(F$1,Data!$AP:$AR,3,FALSE),Cuenta,VLOOKUP(F$1,Data!$AP:$AR,2,FALSE))+SUMIFS(FX,Fecha,$A909,Linea,VLOOKUP(F$1,Data!$AP:$AR,3,FALSE),Cuenta,VLOOKUP(F$1,Data!$AP:$AR,2,FALSE))+F908,"")</f>
        <v/>
      </c>
      <c r="G909" s="3" t="str">
        <f>IF(AND($A909&lt;&gt;"",G$1&lt;&gt;""),SUMIFS(VM,Fecha,$A909,Linea,VLOOKUP(G$1,Data!$AP:$AR,3,FALSE),Cuenta,VLOOKUP(G$1,Data!$AP:$AR,2,FALSE))+SUMIFS(FX,Fecha,$A909,Linea,VLOOKUP(G$1,Data!$AP:$AR,3,FALSE),Cuenta,VLOOKUP(G$1,Data!$AP:$AR,2,FALSE))+G908,"")</f>
        <v/>
      </c>
      <c r="H909" s="3" t="str">
        <f>IF(AND($A909&lt;&gt;"",H$1&lt;&gt;""),SUMIFS(VM,Fecha,$A909,Linea,VLOOKUP(H$1,Data!$AP:$AR,3,FALSE),Cuenta,VLOOKUP(H$1,Data!$AP:$AR,2,FALSE))+SUMIFS(FX,Fecha,$A909,Linea,VLOOKUP(H$1,Data!$AP:$AR,3,FALSE),Cuenta,VLOOKUP(H$1,Data!$AP:$AR,2,FALSE))+H908,"")</f>
        <v/>
      </c>
      <c r="I909" s="3" t="str">
        <f>IF(AND($A909&lt;&gt;"",I$1&lt;&gt;""),SUMIFS(VM,Fecha,$A909,Linea,VLOOKUP(I$1,Data!$AP:$AR,3,FALSE),Cuenta,VLOOKUP(I$1,Data!$AP:$AR,2,FALSE))+SUMIFS(FX,Fecha,$A909,Linea,VLOOKUP(I$1,Data!$AP:$AR,3,FALSE),Cuenta,VLOOKUP(I$1,Data!$AP:$AR,2,FALSE))+I908,"")</f>
        <v/>
      </c>
      <c r="J909" s="3" t="str">
        <f>IF(AND($A909&lt;&gt;"",J$1&lt;&gt;""),SUMIFS(VM,Fecha,$A909,Linea,VLOOKUP(J$1,Data!$AP:$AR,3,FALSE),Cuenta,VLOOKUP(J$1,Data!$AP:$AR,2,FALSE))+SUMIFS(FX,Fecha,$A909,Linea,VLOOKUP(J$1,Data!$AP:$AR,3,FALSE),Cuenta,VLOOKUP(J$1,Data!$AP:$AR,2,FALSE))+J908,"")</f>
        <v/>
      </c>
      <c r="K909" s="3" t="str">
        <f>IF(AND($A909&lt;&gt;"",K$1&lt;&gt;""),SUMIFS(VM,Fecha,$A909,Linea,VLOOKUP(K$1,Data!$AP:$AR,3,FALSE),Cuenta,VLOOKUP(K$1,Data!$AP:$AR,2,FALSE))+SUMIFS(FX,Fecha,$A909,Linea,VLOOKUP(K$1,Data!$AP:$AR,3,FALSE),Cuenta,VLOOKUP(K$1,Data!$AP:$AR,2,FALSE))+K908,"")</f>
        <v/>
      </c>
      <c r="L909" s="3" t="str">
        <f>IF(AND($A909&lt;&gt;"",L$1&lt;&gt;""),SUMIFS(VM,Fecha,$A909,Linea,VLOOKUP(L$1,Data!$AP:$AR,3,FALSE),Cuenta,VLOOKUP(L$1,Data!$AP:$AR,2,FALSE))+SUMIFS(FX,Fecha,$A909,Linea,VLOOKUP(L$1,Data!$AP:$AR,3,FALSE),Cuenta,VLOOKUP(L$1,Data!$AP:$AR,2,FALSE))+L908,"")</f>
        <v/>
      </c>
      <c r="M909" s="3" t="str">
        <f>IF(AND($A909&lt;&gt;"",M$1&lt;&gt;""),SUMIFS(VM,Fecha,$A909,Linea,VLOOKUP(M$1,Data!$AP:$AR,3,FALSE),Cuenta,VLOOKUP(M$1,Data!$AP:$AR,2,FALSE))+SUMIFS(FX,Fecha,$A909,Linea,VLOOKUP(M$1,Data!$AP:$AR,3,FALSE),Cuenta,VLOOKUP(M$1,Data!$AP:$AR,2,FALSE))+M908,"")</f>
        <v/>
      </c>
      <c r="N909" s="3" t="str">
        <f>IF(AND($A909&lt;&gt;"",N$1&lt;&gt;""),SUMIFS(VM,Fecha,$A909,Linea,VLOOKUP(N$1,Data!$AP:$AR,3,FALSE),Cuenta,VLOOKUP(N$1,Data!$AP:$AR,2,FALSE))+SUMIFS(FX,Fecha,$A909,Linea,VLOOKUP(N$1,Data!$AP:$AR,3,FALSE),Cuenta,VLOOKUP(N$1,Data!$AP:$AR,2,FALSE))+N908,"")</f>
        <v/>
      </c>
    </row>
    <row r="910" spans="2:14" x14ac:dyDescent="0.25">
      <c r="B910" s="3" t="str">
        <f>IF(AND($A910&lt;&gt;"",B$1&lt;&gt;""),SUMIFS(VM,Fecha,$A910,Linea,VLOOKUP(B$1,Data!$AP:$AR,3,FALSE),Cuenta,VLOOKUP(B$1,Data!$AP:$AR,2,FALSE))+SUMIFS(FX,Fecha,$A910,Linea,VLOOKUP(B$1,Data!$AP:$AR,3,FALSE),Cuenta,VLOOKUP(B$1,Data!$AP:$AR,2,FALSE))+B909,"")</f>
        <v/>
      </c>
      <c r="C910" s="3" t="str">
        <f>IF(AND($A910&lt;&gt;"",C$1&lt;&gt;""),SUMIFS(VM,Fecha,$A910,Linea,VLOOKUP(C$1,Data!$AP:$AR,3,FALSE),Cuenta,VLOOKUP(C$1,Data!$AP:$AR,2,FALSE))+SUMIFS(FX,Fecha,$A910,Linea,VLOOKUP(C$1,Data!$AP:$AR,3,FALSE),Cuenta,VLOOKUP(C$1,Data!$AP:$AR,2,FALSE))+C909,"")</f>
        <v/>
      </c>
      <c r="D910" s="3" t="str">
        <f>IF(AND($A910&lt;&gt;"",D$1&lt;&gt;""),SUMIFS(VM,Fecha,$A910,Linea,VLOOKUP(D$1,Data!$AP:$AR,3,FALSE),Cuenta,VLOOKUP(D$1,Data!$AP:$AR,2,FALSE))+SUMIFS(FX,Fecha,$A910,Linea,VLOOKUP(D$1,Data!$AP:$AR,3,FALSE),Cuenta,VLOOKUP(D$1,Data!$AP:$AR,2,FALSE))+D909,"")</f>
        <v/>
      </c>
      <c r="E910" s="3" t="str">
        <f>IF(AND($A910&lt;&gt;"",E$1&lt;&gt;""),SUMIFS(VM,Fecha,$A910,Linea,VLOOKUP(E$1,Data!$AP:$AR,3,FALSE),Cuenta,VLOOKUP(E$1,Data!$AP:$AR,2,FALSE))+SUMIFS(FX,Fecha,$A910,Linea,VLOOKUP(E$1,Data!$AP:$AR,3,FALSE),Cuenta,VLOOKUP(E$1,Data!$AP:$AR,2,FALSE))+E909,"")</f>
        <v/>
      </c>
      <c r="F910" s="3" t="str">
        <f>IF(AND($A910&lt;&gt;"",F$1&lt;&gt;""),SUMIFS(VM,Fecha,$A910,Linea,VLOOKUP(F$1,Data!$AP:$AR,3,FALSE),Cuenta,VLOOKUP(F$1,Data!$AP:$AR,2,FALSE))+SUMIFS(FX,Fecha,$A910,Linea,VLOOKUP(F$1,Data!$AP:$AR,3,FALSE),Cuenta,VLOOKUP(F$1,Data!$AP:$AR,2,FALSE))+F909,"")</f>
        <v/>
      </c>
      <c r="G910" s="3" t="str">
        <f>IF(AND($A910&lt;&gt;"",G$1&lt;&gt;""),SUMIFS(VM,Fecha,$A910,Linea,VLOOKUP(G$1,Data!$AP:$AR,3,FALSE),Cuenta,VLOOKUP(G$1,Data!$AP:$AR,2,FALSE))+SUMIFS(FX,Fecha,$A910,Linea,VLOOKUP(G$1,Data!$AP:$AR,3,FALSE),Cuenta,VLOOKUP(G$1,Data!$AP:$AR,2,FALSE))+G909,"")</f>
        <v/>
      </c>
      <c r="H910" s="3" t="str">
        <f>IF(AND($A910&lt;&gt;"",H$1&lt;&gt;""),SUMIFS(VM,Fecha,$A910,Linea,VLOOKUP(H$1,Data!$AP:$AR,3,FALSE),Cuenta,VLOOKUP(H$1,Data!$AP:$AR,2,FALSE))+SUMIFS(FX,Fecha,$A910,Linea,VLOOKUP(H$1,Data!$AP:$AR,3,FALSE),Cuenta,VLOOKUP(H$1,Data!$AP:$AR,2,FALSE))+H909,"")</f>
        <v/>
      </c>
      <c r="I910" s="3" t="str">
        <f>IF(AND($A910&lt;&gt;"",I$1&lt;&gt;""),SUMIFS(VM,Fecha,$A910,Linea,VLOOKUP(I$1,Data!$AP:$AR,3,FALSE),Cuenta,VLOOKUP(I$1,Data!$AP:$AR,2,FALSE))+SUMIFS(FX,Fecha,$A910,Linea,VLOOKUP(I$1,Data!$AP:$AR,3,FALSE),Cuenta,VLOOKUP(I$1,Data!$AP:$AR,2,FALSE))+I909,"")</f>
        <v/>
      </c>
      <c r="J910" s="3" t="str">
        <f>IF(AND($A910&lt;&gt;"",J$1&lt;&gt;""),SUMIFS(VM,Fecha,$A910,Linea,VLOOKUP(J$1,Data!$AP:$AR,3,FALSE),Cuenta,VLOOKUP(J$1,Data!$AP:$AR,2,FALSE))+SUMIFS(FX,Fecha,$A910,Linea,VLOOKUP(J$1,Data!$AP:$AR,3,FALSE),Cuenta,VLOOKUP(J$1,Data!$AP:$AR,2,FALSE))+J909,"")</f>
        <v/>
      </c>
      <c r="K910" s="3" t="str">
        <f>IF(AND($A910&lt;&gt;"",K$1&lt;&gt;""),SUMIFS(VM,Fecha,$A910,Linea,VLOOKUP(K$1,Data!$AP:$AR,3,FALSE),Cuenta,VLOOKUP(K$1,Data!$AP:$AR,2,FALSE))+SUMIFS(FX,Fecha,$A910,Linea,VLOOKUP(K$1,Data!$AP:$AR,3,FALSE),Cuenta,VLOOKUP(K$1,Data!$AP:$AR,2,FALSE))+K909,"")</f>
        <v/>
      </c>
      <c r="L910" s="3" t="str">
        <f>IF(AND($A910&lt;&gt;"",L$1&lt;&gt;""),SUMIFS(VM,Fecha,$A910,Linea,VLOOKUP(L$1,Data!$AP:$AR,3,FALSE),Cuenta,VLOOKUP(L$1,Data!$AP:$AR,2,FALSE))+SUMIFS(FX,Fecha,$A910,Linea,VLOOKUP(L$1,Data!$AP:$AR,3,FALSE),Cuenta,VLOOKUP(L$1,Data!$AP:$AR,2,FALSE))+L909,"")</f>
        <v/>
      </c>
      <c r="M910" s="3" t="str">
        <f>IF(AND($A910&lt;&gt;"",M$1&lt;&gt;""),SUMIFS(VM,Fecha,$A910,Linea,VLOOKUP(M$1,Data!$AP:$AR,3,FALSE),Cuenta,VLOOKUP(M$1,Data!$AP:$AR,2,FALSE))+SUMIFS(FX,Fecha,$A910,Linea,VLOOKUP(M$1,Data!$AP:$AR,3,FALSE),Cuenta,VLOOKUP(M$1,Data!$AP:$AR,2,FALSE))+M909,"")</f>
        <v/>
      </c>
      <c r="N910" s="3" t="str">
        <f>IF(AND($A910&lt;&gt;"",N$1&lt;&gt;""),SUMIFS(VM,Fecha,$A910,Linea,VLOOKUP(N$1,Data!$AP:$AR,3,FALSE),Cuenta,VLOOKUP(N$1,Data!$AP:$AR,2,FALSE))+SUMIFS(FX,Fecha,$A910,Linea,VLOOKUP(N$1,Data!$AP:$AR,3,FALSE),Cuenta,VLOOKUP(N$1,Data!$AP:$AR,2,FALSE))+N909,"")</f>
        <v/>
      </c>
    </row>
    <row r="911" spans="2:14" x14ac:dyDescent="0.25">
      <c r="B911" s="3" t="str">
        <f>IF(AND($A911&lt;&gt;"",B$1&lt;&gt;""),SUMIFS(VM,Fecha,$A911,Linea,VLOOKUP(B$1,Data!$AP:$AR,3,FALSE),Cuenta,VLOOKUP(B$1,Data!$AP:$AR,2,FALSE))+SUMIFS(FX,Fecha,$A911,Linea,VLOOKUP(B$1,Data!$AP:$AR,3,FALSE),Cuenta,VLOOKUP(B$1,Data!$AP:$AR,2,FALSE))+B910,"")</f>
        <v/>
      </c>
      <c r="C911" s="3" t="str">
        <f>IF(AND($A911&lt;&gt;"",C$1&lt;&gt;""),SUMIFS(VM,Fecha,$A911,Linea,VLOOKUP(C$1,Data!$AP:$AR,3,FALSE),Cuenta,VLOOKUP(C$1,Data!$AP:$AR,2,FALSE))+SUMIFS(FX,Fecha,$A911,Linea,VLOOKUP(C$1,Data!$AP:$AR,3,FALSE),Cuenta,VLOOKUP(C$1,Data!$AP:$AR,2,FALSE))+C910,"")</f>
        <v/>
      </c>
      <c r="D911" s="3" t="str">
        <f>IF(AND($A911&lt;&gt;"",D$1&lt;&gt;""),SUMIFS(VM,Fecha,$A911,Linea,VLOOKUP(D$1,Data!$AP:$AR,3,FALSE),Cuenta,VLOOKUP(D$1,Data!$AP:$AR,2,FALSE))+SUMIFS(FX,Fecha,$A911,Linea,VLOOKUP(D$1,Data!$AP:$AR,3,FALSE),Cuenta,VLOOKUP(D$1,Data!$AP:$AR,2,FALSE))+D910,"")</f>
        <v/>
      </c>
      <c r="E911" s="3" t="str">
        <f>IF(AND($A911&lt;&gt;"",E$1&lt;&gt;""),SUMIFS(VM,Fecha,$A911,Linea,VLOOKUP(E$1,Data!$AP:$AR,3,FALSE),Cuenta,VLOOKUP(E$1,Data!$AP:$AR,2,FALSE))+SUMIFS(FX,Fecha,$A911,Linea,VLOOKUP(E$1,Data!$AP:$AR,3,FALSE),Cuenta,VLOOKUP(E$1,Data!$AP:$AR,2,FALSE))+E910,"")</f>
        <v/>
      </c>
      <c r="F911" s="3" t="str">
        <f>IF(AND($A911&lt;&gt;"",F$1&lt;&gt;""),SUMIFS(VM,Fecha,$A911,Linea,VLOOKUP(F$1,Data!$AP:$AR,3,FALSE),Cuenta,VLOOKUP(F$1,Data!$AP:$AR,2,FALSE))+SUMIFS(FX,Fecha,$A911,Linea,VLOOKUP(F$1,Data!$AP:$AR,3,FALSE),Cuenta,VLOOKUP(F$1,Data!$AP:$AR,2,FALSE))+F910,"")</f>
        <v/>
      </c>
      <c r="G911" s="3" t="str">
        <f>IF(AND($A911&lt;&gt;"",G$1&lt;&gt;""),SUMIFS(VM,Fecha,$A911,Linea,VLOOKUP(G$1,Data!$AP:$AR,3,FALSE),Cuenta,VLOOKUP(G$1,Data!$AP:$AR,2,FALSE))+SUMIFS(FX,Fecha,$A911,Linea,VLOOKUP(G$1,Data!$AP:$AR,3,FALSE),Cuenta,VLOOKUP(G$1,Data!$AP:$AR,2,FALSE))+G910,"")</f>
        <v/>
      </c>
      <c r="H911" s="3" t="str">
        <f>IF(AND($A911&lt;&gt;"",H$1&lt;&gt;""),SUMIFS(VM,Fecha,$A911,Linea,VLOOKUP(H$1,Data!$AP:$AR,3,FALSE),Cuenta,VLOOKUP(H$1,Data!$AP:$AR,2,FALSE))+SUMIFS(FX,Fecha,$A911,Linea,VLOOKUP(H$1,Data!$AP:$AR,3,FALSE),Cuenta,VLOOKUP(H$1,Data!$AP:$AR,2,FALSE))+H910,"")</f>
        <v/>
      </c>
      <c r="I911" s="3" t="str">
        <f>IF(AND($A911&lt;&gt;"",I$1&lt;&gt;""),SUMIFS(VM,Fecha,$A911,Linea,VLOOKUP(I$1,Data!$AP:$AR,3,FALSE),Cuenta,VLOOKUP(I$1,Data!$AP:$AR,2,FALSE))+SUMIFS(FX,Fecha,$A911,Linea,VLOOKUP(I$1,Data!$AP:$AR,3,FALSE),Cuenta,VLOOKUP(I$1,Data!$AP:$AR,2,FALSE))+I910,"")</f>
        <v/>
      </c>
      <c r="J911" s="3" t="str">
        <f>IF(AND($A911&lt;&gt;"",J$1&lt;&gt;""),SUMIFS(VM,Fecha,$A911,Linea,VLOOKUP(J$1,Data!$AP:$AR,3,FALSE),Cuenta,VLOOKUP(J$1,Data!$AP:$AR,2,FALSE))+SUMIFS(FX,Fecha,$A911,Linea,VLOOKUP(J$1,Data!$AP:$AR,3,FALSE),Cuenta,VLOOKUP(J$1,Data!$AP:$AR,2,FALSE))+J910,"")</f>
        <v/>
      </c>
      <c r="K911" s="3" t="str">
        <f>IF(AND($A911&lt;&gt;"",K$1&lt;&gt;""),SUMIFS(VM,Fecha,$A911,Linea,VLOOKUP(K$1,Data!$AP:$AR,3,FALSE),Cuenta,VLOOKUP(K$1,Data!$AP:$AR,2,FALSE))+SUMIFS(FX,Fecha,$A911,Linea,VLOOKUP(K$1,Data!$AP:$AR,3,FALSE),Cuenta,VLOOKUP(K$1,Data!$AP:$AR,2,FALSE))+K910,"")</f>
        <v/>
      </c>
      <c r="L911" s="3" t="str">
        <f>IF(AND($A911&lt;&gt;"",L$1&lt;&gt;""),SUMIFS(VM,Fecha,$A911,Linea,VLOOKUP(L$1,Data!$AP:$AR,3,FALSE),Cuenta,VLOOKUP(L$1,Data!$AP:$AR,2,FALSE))+SUMIFS(FX,Fecha,$A911,Linea,VLOOKUP(L$1,Data!$AP:$AR,3,FALSE),Cuenta,VLOOKUP(L$1,Data!$AP:$AR,2,FALSE))+L910,"")</f>
        <v/>
      </c>
      <c r="M911" s="3" t="str">
        <f>IF(AND($A911&lt;&gt;"",M$1&lt;&gt;""),SUMIFS(VM,Fecha,$A911,Linea,VLOOKUP(M$1,Data!$AP:$AR,3,FALSE),Cuenta,VLOOKUP(M$1,Data!$AP:$AR,2,FALSE))+SUMIFS(FX,Fecha,$A911,Linea,VLOOKUP(M$1,Data!$AP:$AR,3,FALSE),Cuenta,VLOOKUP(M$1,Data!$AP:$AR,2,FALSE))+M910,"")</f>
        <v/>
      </c>
      <c r="N911" s="3" t="str">
        <f>IF(AND($A911&lt;&gt;"",N$1&lt;&gt;""),SUMIFS(VM,Fecha,$A911,Linea,VLOOKUP(N$1,Data!$AP:$AR,3,FALSE),Cuenta,VLOOKUP(N$1,Data!$AP:$AR,2,FALSE))+SUMIFS(FX,Fecha,$A911,Linea,VLOOKUP(N$1,Data!$AP:$AR,3,FALSE),Cuenta,VLOOKUP(N$1,Data!$AP:$AR,2,FALSE))+N910,"")</f>
        <v/>
      </c>
    </row>
    <row r="912" spans="2:14" x14ac:dyDescent="0.25">
      <c r="B912" s="3" t="str">
        <f>IF(AND($A912&lt;&gt;"",B$1&lt;&gt;""),SUMIFS(VM,Fecha,$A912,Linea,VLOOKUP(B$1,Data!$AP:$AR,3,FALSE),Cuenta,VLOOKUP(B$1,Data!$AP:$AR,2,FALSE))+SUMIFS(FX,Fecha,$A912,Linea,VLOOKUP(B$1,Data!$AP:$AR,3,FALSE),Cuenta,VLOOKUP(B$1,Data!$AP:$AR,2,FALSE))+B911,"")</f>
        <v/>
      </c>
      <c r="C912" s="3" t="str">
        <f>IF(AND($A912&lt;&gt;"",C$1&lt;&gt;""),SUMIFS(VM,Fecha,$A912,Linea,VLOOKUP(C$1,Data!$AP:$AR,3,FALSE),Cuenta,VLOOKUP(C$1,Data!$AP:$AR,2,FALSE))+SUMIFS(FX,Fecha,$A912,Linea,VLOOKUP(C$1,Data!$AP:$AR,3,FALSE),Cuenta,VLOOKUP(C$1,Data!$AP:$AR,2,FALSE))+C911,"")</f>
        <v/>
      </c>
      <c r="D912" s="3" t="str">
        <f>IF(AND($A912&lt;&gt;"",D$1&lt;&gt;""),SUMIFS(VM,Fecha,$A912,Linea,VLOOKUP(D$1,Data!$AP:$AR,3,FALSE),Cuenta,VLOOKUP(D$1,Data!$AP:$AR,2,FALSE))+SUMIFS(FX,Fecha,$A912,Linea,VLOOKUP(D$1,Data!$AP:$AR,3,FALSE),Cuenta,VLOOKUP(D$1,Data!$AP:$AR,2,FALSE))+D911,"")</f>
        <v/>
      </c>
      <c r="E912" s="3" t="str">
        <f>IF(AND($A912&lt;&gt;"",E$1&lt;&gt;""),SUMIFS(VM,Fecha,$A912,Linea,VLOOKUP(E$1,Data!$AP:$AR,3,FALSE),Cuenta,VLOOKUP(E$1,Data!$AP:$AR,2,FALSE))+SUMIFS(FX,Fecha,$A912,Linea,VLOOKUP(E$1,Data!$AP:$AR,3,FALSE),Cuenta,VLOOKUP(E$1,Data!$AP:$AR,2,FALSE))+E911,"")</f>
        <v/>
      </c>
      <c r="F912" s="3" t="str">
        <f>IF(AND($A912&lt;&gt;"",F$1&lt;&gt;""),SUMIFS(VM,Fecha,$A912,Linea,VLOOKUP(F$1,Data!$AP:$AR,3,FALSE),Cuenta,VLOOKUP(F$1,Data!$AP:$AR,2,FALSE))+SUMIFS(FX,Fecha,$A912,Linea,VLOOKUP(F$1,Data!$AP:$AR,3,FALSE),Cuenta,VLOOKUP(F$1,Data!$AP:$AR,2,FALSE))+F911,"")</f>
        <v/>
      </c>
      <c r="G912" s="3" t="str">
        <f>IF(AND($A912&lt;&gt;"",G$1&lt;&gt;""),SUMIFS(VM,Fecha,$A912,Linea,VLOOKUP(G$1,Data!$AP:$AR,3,FALSE),Cuenta,VLOOKUP(G$1,Data!$AP:$AR,2,FALSE))+SUMIFS(FX,Fecha,$A912,Linea,VLOOKUP(G$1,Data!$AP:$AR,3,FALSE),Cuenta,VLOOKUP(G$1,Data!$AP:$AR,2,FALSE))+G911,"")</f>
        <v/>
      </c>
      <c r="H912" s="3" t="str">
        <f>IF(AND($A912&lt;&gt;"",H$1&lt;&gt;""),SUMIFS(VM,Fecha,$A912,Linea,VLOOKUP(H$1,Data!$AP:$AR,3,FALSE),Cuenta,VLOOKUP(H$1,Data!$AP:$AR,2,FALSE))+SUMIFS(FX,Fecha,$A912,Linea,VLOOKUP(H$1,Data!$AP:$AR,3,FALSE),Cuenta,VLOOKUP(H$1,Data!$AP:$AR,2,FALSE))+H911,"")</f>
        <v/>
      </c>
      <c r="I912" s="3" t="str">
        <f>IF(AND($A912&lt;&gt;"",I$1&lt;&gt;""),SUMIFS(VM,Fecha,$A912,Linea,VLOOKUP(I$1,Data!$AP:$AR,3,FALSE),Cuenta,VLOOKUP(I$1,Data!$AP:$AR,2,FALSE))+SUMIFS(FX,Fecha,$A912,Linea,VLOOKUP(I$1,Data!$AP:$AR,3,FALSE),Cuenta,VLOOKUP(I$1,Data!$AP:$AR,2,FALSE))+I911,"")</f>
        <v/>
      </c>
      <c r="J912" s="3" t="str">
        <f>IF(AND($A912&lt;&gt;"",J$1&lt;&gt;""),SUMIFS(VM,Fecha,$A912,Linea,VLOOKUP(J$1,Data!$AP:$AR,3,FALSE),Cuenta,VLOOKUP(J$1,Data!$AP:$AR,2,FALSE))+SUMIFS(FX,Fecha,$A912,Linea,VLOOKUP(J$1,Data!$AP:$AR,3,FALSE),Cuenta,VLOOKUP(J$1,Data!$AP:$AR,2,FALSE))+J911,"")</f>
        <v/>
      </c>
      <c r="K912" s="3" t="str">
        <f>IF(AND($A912&lt;&gt;"",K$1&lt;&gt;""),SUMIFS(VM,Fecha,$A912,Linea,VLOOKUP(K$1,Data!$AP:$AR,3,FALSE),Cuenta,VLOOKUP(K$1,Data!$AP:$AR,2,FALSE))+SUMIFS(FX,Fecha,$A912,Linea,VLOOKUP(K$1,Data!$AP:$AR,3,FALSE),Cuenta,VLOOKUP(K$1,Data!$AP:$AR,2,FALSE))+K911,"")</f>
        <v/>
      </c>
      <c r="L912" s="3" t="str">
        <f>IF(AND($A912&lt;&gt;"",L$1&lt;&gt;""),SUMIFS(VM,Fecha,$A912,Linea,VLOOKUP(L$1,Data!$AP:$AR,3,FALSE),Cuenta,VLOOKUP(L$1,Data!$AP:$AR,2,FALSE))+SUMIFS(FX,Fecha,$A912,Linea,VLOOKUP(L$1,Data!$AP:$AR,3,FALSE),Cuenta,VLOOKUP(L$1,Data!$AP:$AR,2,FALSE))+L911,"")</f>
        <v/>
      </c>
      <c r="M912" s="3" t="str">
        <f>IF(AND($A912&lt;&gt;"",M$1&lt;&gt;""),SUMIFS(VM,Fecha,$A912,Linea,VLOOKUP(M$1,Data!$AP:$AR,3,FALSE),Cuenta,VLOOKUP(M$1,Data!$AP:$AR,2,FALSE))+SUMIFS(FX,Fecha,$A912,Linea,VLOOKUP(M$1,Data!$AP:$AR,3,FALSE),Cuenta,VLOOKUP(M$1,Data!$AP:$AR,2,FALSE))+M911,"")</f>
        <v/>
      </c>
      <c r="N912" s="3" t="str">
        <f>IF(AND($A912&lt;&gt;"",N$1&lt;&gt;""),SUMIFS(VM,Fecha,$A912,Linea,VLOOKUP(N$1,Data!$AP:$AR,3,FALSE),Cuenta,VLOOKUP(N$1,Data!$AP:$AR,2,FALSE))+SUMIFS(FX,Fecha,$A912,Linea,VLOOKUP(N$1,Data!$AP:$AR,3,FALSE),Cuenta,VLOOKUP(N$1,Data!$AP:$AR,2,FALSE))+N911,"")</f>
        <v/>
      </c>
    </row>
    <row r="913" spans="2:14" x14ac:dyDescent="0.25">
      <c r="B913" s="3" t="str">
        <f>IF(AND($A913&lt;&gt;"",B$1&lt;&gt;""),SUMIFS(VM,Fecha,$A913,Linea,VLOOKUP(B$1,Data!$AP:$AR,3,FALSE),Cuenta,VLOOKUP(B$1,Data!$AP:$AR,2,FALSE))+SUMIFS(FX,Fecha,$A913,Linea,VLOOKUP(B$1,Data!$AP:$AR,3,FALSE),Cuenta,VLOOKUP(B$1,Data!$AP:$AR,2,FALSE))+B912,"")</f>
        <v/>
      </c>
      <c r="C913" s="3" t="str">
        <f>IF(AND($A913&lt;&gt;"",C$1&lt;&gt;""),SUMIFS(VM,Fecha,$A913,Linea,VLOOKUP(C$1,Data!$AP:$AR,3,FALSE),Cuenta,VLOOKUP(C$1,Data!$AP:$AR,2,FALSE))+SUMIFS(FX,Fecha,$A913,Linea,VLOOKUP(C$1,Data!$AP:$AR,3,FALSE),Cuenta,VLOOKUP(C$1,Data!$AP:$AR,2,FALSE))+C912,"")</f>
        <v/>
      </c>
      <c r="D913" s="3" t="str">
        <f>IF(AND($A913&lt;&gt;"",D$1&lt;&gt;""),SUMIFS(VM,Fecha,$A913,Linea,VLOOKUP(D$1,Data!$AP:$AR,3,FALSE),Cuenta,VLOOKUP(D$1,Data!$AP:$AR,2,FALSE))+SUMIFS(FX,Fecha,$A913,Linea,VLOOKUP(D$1,Data!$AP:$AR,3,FALSE),Cuenta,VLOOKUP(D$1,Data!$AP:$AR,2,FALSE))+D912,"")</f>
        <v/>
      </c>
      <c r="E913" s="3" t="str">
        <f>IF(AND($A913&lt;&gt;"",E$1&lt;&gt;""),SUMIFS(VM,Fecha,$A913,Linea,VLOOKUP(E$1,Data!$AP:$AR,3,FALSE),Cuenta,VLOOKUP(E$1,Data!$AP:$AR,2,FALSE))+SUMIFS(FX,Fecha,$A913,Linea,VLOOKUP(E$1,Data!$AP:$AR,3,FALSE),Cuenta,VLOOKUP(E$1,Data!$AP:$AR,2,FALSE))+E912,"")</f>
        <v/>
      </c>
      <c r="F913" s="3" t="str">
        <f>IF(AND($A913&lt;&gt;"",F$1&lt;&gt;""),SUMIFS(VM,Fecha,$A913,Linea,VLOOKUP(F$1,Data!$AP:$AR,3,FALSE),Cuenta,VLOOKUP(F$1,Data!$AP:$AR,2,FALSE))+SUMIFS(FX,Fecha,$A913,Linea,VLOOKUP(F$1,Data!$AP:$AR,3,FALSE),Cuenta,VLOOKUP(F$1,Data!$AP:$AR,2,FALSE))+F912,"")</f>
        <v/>
      </c>
      <c r="G913" s="3" t="str">
        <f>IF(AND($A913&lt;&gt;"",G$1&lt;&gt;""),SUMIFS(VM,Fecha,$A913,Linea,VLOOKUP(G$1,Data!$AP:$AR,3,FALSE),Cuenta,VLOOKUP(G$1,Data!$AP:$AR,2,FALSE))+SUMIFS(FX,Fecha,$A913,Linea,VLOOKUP(G$1,Data!$AP:$AR,3,FALSE),Cuenta,VLOOKUP(G$1,Data!$AP:$AR,2,FALSE))+G912,"")</f>
        <v/>
      </c>
      <c r="H913" s="3" t="str">
        <f>IF(AND($A913&lt;&gt;"",H$1&lt;&gt;""),SUMIFS(VM,Fecha,$A913,Linea,VLOOKUP(H$1,Data!$AP:$AR,3,FALSE),Cuenta,VLOOKUP(H$1,Data!$AP:$AR,2,FALSE))+SUMIFS(FX,Fecha,$A913,Linea,VLOOKUP(H$1,Data!$AP:$AR,3,FALSE),Cuenta,VLOOKUP(H$1,Data!$AP:$AR,2,FALSE))+H912,"")</f>
        <v/>
      </c>
      <c r="I913" s="3" t="str">
        <f>IF(AND($A913&lt;&gt;"",I$1&lt;&gt;""),SUMIFS(VM,Fecha,$A913,Linea,VLOOKUP(I$1,Data!$AP:$AR,3,FALSE),Cuenta,VLOOKUP(I$1,Data!$AP:$AR,2,FALSE))+SUMIFS(FX,Fecha,$A913,Linea,VLOOKUP(I$1,Data!$AP:$AR,3,FALSE),Cuenta,VLOOKUP(I$1,Data!$AP:$AR,2,FALSE))+I912,"")</f>
        <v/>
      </c>
      <c r="J913" s="3" t="str">
        <f>IF(AND($A913&lt;&gt;"",J$1&lt;&gt;""),SUMIFS(VM,Fecha,$A913,Linea,VLOOKUP(J$1,Data!$AP:$AR,3,FALSE),Cuenta,VLOOKUP(J$1,Data!$AP:$AR,2,FALSE))+SUMIFS(FX,Fecha,$A913,Linea,VLOOKUP(J$1,Data!$AP:$AR,3,FALSE),Cuenta,VLOOKUP(J$1,Data!$AP:$AR,2,FALSE))+J912,"")</f>
        <v/>
      </c>
      <c r="K913" s="3" t="str">
        <f>IF(AND($A913&lt;&gt;"",K$1&lt;&gt;""),SUMIFS(VM,Fecha,$A913,Linea,VLOOKUP(K$1,Data!$AP:$AR,3,FALSE),Cuenta,VLOOKUP(K$1,Data!$AP:$AR,2,FALSE))+SUMIFS(FX,Fecha,$A913,Linea,VLOOKUP(K$1,Data!$AP:$AR,3,FALSE),Cuenta,VLOOKUP(K$1,Data!$AP:$AR,2,FALSE))+K912,"")</f>
        <v/>
      </c>
      <c r="L913" s="3" t="str">
        <f>IF(AND($A913&lt;&gt;"",L$1&lt;&gt;""),SUMIFS(VM,Fecha,$A913,Linea,VLOOKUP(L$1,Data!$AP:$AR,3,FALSE),Cuenta,VLOOKUP(L$1,Data!$AP:$AR,2,FALSE))+SUMIFS(FX,Fecha,$A913,Linea,VLOOKUP(L$1,Data!$AP:$AR,3,FALSE),Cuenta,VLOOKUP(L$1,Data!$AP:$AR,2,FALSE))+L912,"")</f>
        <v/>
      </c>
      <c r="M913" s="3" t="str">
        <f>IF(AND($A913&lt;&gt;"",M$1&lt;&gt;""),SUMIFS(VM,Fecha,$A913,Linea,VLOOKUP(M$1,Data!$AP:$AR,3,FALSE),Cuenta,VLOOKUP(M$1,Data!$AP:$AR,2,FALSE))+SUMIFS(FX,Fecha,$A913,Linea,VLOOKUP(M$1,Data!$AP:$AR,3,FALSE),Cuenta,VLOOKUP(M$1,Data!$AP:$AR,2,FALSE))+M912,"")</f>
        <v/>
      </c>
      <c r="N913" s="3" t="str">
        <f>IF(AND($A913&lt;&gt;"",N$1&lt;&gt;""),SUMIFS(VM,Fecha,$A913,Linea,VLOOKUP(N$1,Data!$AP:$AR,3,FALSE),Cuenta,VLOOKUP(N$1,Data!$AP:$AR,2,FALSE))+SUMIFS(FX,Fecha,$A913,Linea,VLOOKUP(N$1,Data!$AP:$AR,3,FALSE),Cuenta,VLOOKUP(N$1,Data!$AP:$AR,2,FALSE))+N912,"")</f>
        <v/>
      </c>
    </row>
    <row r="914" spans="2:14" x14ac:dyDescent="0.25">
      <c r="B914" s="3" t="str">
        <f>IF(AND($A914&lt;&gt;"",B$1&lt;&gt;""),SUMIFS(VM,Fecha,$A914,Linea,VLOOKUP(B$1,Data!$AP:$AR,3,FALSE),Cuenta,VLOOKUP(B$1,Data!$AP:$AR,2,FALSE))+SUMIFS(FX,Fecha,$A914,Linea,VLOOKUP(B$1,Data!$AP:$AR,3,FALSE),Cuenta,VLOOKUP(B$1,Data!$AP:$AR,2,FALSE))+B913,"")</f>
        <v/>
      </c>
      <c r="C914" s="3" t="str">
        <f>IF(AND($A914&lt;&gt;"",C$1&lt;&gt;""),SUMIFS(VM,Fecha,$A914,Linea,VLOOKUP(C$1,Data!$AP:$AR,3,FALSE),Cuenta,VLOOKUP(C$1,Data!$AP:$AR,2,FALSE))+SUMIFS(FX,Fecha,$A914,Linea,VLOOKUP(C$1,Data!$AP:$AR,3,FALSE),Cuenta,VLOOKUP(C$1,Data!$AP:$AR,2,FALSE))+C913,"")</f>
        <v/>
      </c>
      <c r="D914" s="3" t="str">
        <f>IF(AND($A914&lt;&gt;"",D$1&lt;&gt;""),SUMIFS(VM,Fecha,$A914,Linea,VLOOKUP(D$1,Data!$AP:$AR,3,FALSE),Cuenta,VLOOKUP(D$1,Data!$AP:$AR,2,FALSE))+SUMIFS(FX,Fecha,$A914,Linea,VLOOKUP(D$1,Data!$AP:$AR,3,FALSE),Cuenta,VLOOKUP(D$1,Data!$AP:$AR,2,FALSE))+D913,"")</f>
        <v/>
      </c>
      <c r="E914" s="3" t="str">
        <f>IF(AND($A914&lt;&gt;"",E$1&lt;&gt;""),SUMIFS(VM,Fecha,$A914,Linea,VLOOKUP(E$1,Data!$AP:$AR,3,FALSE),Cuenta,VLOOKUP(E$1,Data!$AP:$AR,2,FALSE))+SUMIFS(FX,Fecha,$A914,Linea,VLOOKUP(E$1,Data!$AP:$AR,3,FALSE),Cuenta,VLOOKUP(E$1,Data!$AP:$AR,2,FALSE))+E913,"")</f>
        <v/>
      </c>
      <c r="F914" s="3" t="str">
        <f>IF(AND($A914&lt;&gt;"",F$1&lt;&gt;""),SUMIFS(VM,Fecha,$A914,Linea,VLOOKUP(F$1,Data!$AP:$AR,3,FALSE),Cuenta,VLOOKUP(F$1,Data!$AP:$AR,2,FALSE))+SUMIFS(FX,Fecha,$A914,Linea,VLOOKUP(F$1,Data!$AP:$AR,3,FALSE),Cuenta,VLOOKUP(F$1,Data!$AP:$AR,2,FALSE))+F913,"")</f>
        <v/>
      </c>
      <c r="G914" s="3" t="str">
        <f>IF(AND($A914&lt;&gt;"",G$1&lt;&gt;""),SUMIFS(VM,Fecha,$A914,Linea,VLOOKUP(G$1,Data!$AP:$AR,3,FALSE),Cuenta,VLOOKUP(G$1,Data!$AP:$AR,2,FALSE))+SUMIFS(FX,Fecha,$A914,Linea,VLOOKUP(G$1,Data!$AP:$AR,3,FALSE),Cuenta,VLOOKUP(G$1,Data!$AP:$AR,2,FALSE))+G913,"")</f>
        <v/>
      </c>
      <c r="H914" s="3" t="str">
        <f>IF(AND($A914&lt;&gt;"",H$1&lt;&gt;""),SUMIFS(VM,Fecha,$A914,Linea,VLOOKUP(H$1,Data!$AP:$AR,3,FALSE),Cuenta,VLOOKUP(H$1,Data!$AP:$AR,2,FALSE))+SUMIFS(FX,Fecha,$A914,Linea,VLOOKUP(H$1,Data!$AP:$AR,3,FALSE),Cuenta,VLOOKUP(H$1,Data!$AP:$AR,2,FALSE))+H913,"")</f>
        <v/>
      </c>
      <c r="I914" s="3" t="str">
        <f>IF(AND($A914&lt;&gt;"",I$1&lt;&gt;""),SUMIFS(VM,Fecha,$A914,Linea,VLOOKUP(I$1,Data!$AP:$AR,3,FALSE),Cuenta,VLOOKUP(I$1,Data!$AP:$AR,2,FALSE))+SUMIFS(FX,Fecha,$A914,Linea,VLOOKUP(I$1,Data!$AP:$AR,3,FALSE),Cuenta,VLOOKUP(I$1,Data!$AP:$AR,2,FALSE))+I913,"")</f>
        <v/>
      </c>
      <c r="J914" s="3" t="str">
        <f>IF(AND($A914&lt;&gt;"",J$1&lt;&gt;""),SUMIFS(VM,Fecha,$A914,Linea,VLOOKUP(J$1,Data!$AP:$AR,3,FALSE),Cuenta,VLOOKUP(J$1,Data!$AP:$AR,2,FALSE))+SUMIFS(FX,Fecha,$A914,Linea,VLOOKUP(J$1,Data!$AP:$AR,3,FALSE),Cuenta,VLOOKUP(J$1,Data!$AP:$AR,2,FALSE))+J913,"")</f>
        <v/>
      </c>
      <c r="K914" s="3" t="str">
        <f>IF(AND($A914&lt;&gt;"",K$1&lt;&gt;""),SUMIFS(VM,Fecha,$A914,Linea,VLOOKUP(K$1,Data!$AP:$AR,3,FALSE),Cuenta,VLOOKUP(K$1,Data!$AP:$AR,2,FALSE))+SUMIFS(FX,Fecha,$A914,Linea,VLOOKUP(K$1,Data!$AP:$AR,3,FALSE),Cuenta,VLOOKUP(K$1,Data!$AP:$AR,2,FALSE))+K913,"")</f>
        <v/>
      </c>
      <c r="L914" s="3" t="str">
        <f>IF(AND($A914&lt;&gt;"",L$1&lt;&gt;""),SUMIFS(VM,Fecha,$A914,Linea,VLOOKUP(L$1,Data!$AP:$AR,3,FALSE),Cuenta,VLOOKUP(L$1,Data!$AP:$AR,2,FALSE))+SUMIFS(FX,Fecha,$A914,Linea,VLOOKUP(L$1,Data!$AP:$AR,3,FALSE),Cuenta,VLOOKUP(L$1,Data!$AP:$AR,2,FALSE))+L913,"")</f>
        <v/>
      </c>
      <c r="M914" s="3" t="str">
        <f>IF(AND($A914&lt;&gt;"",M$1&lt;&gt;""),SUMIFS(VM,Fecha,$A914,Linea,VLOOKUP(M$1,Data!$AP:$AR,3,FALSE),Cuenta,VLOOKUP(M$1,Data!$AP:$AR,2,FALSE))+SUMIFS(FX,Fecha,$A914,Linea,VLOOKUP(M$1,Data!$AP:$AR,3,FALSE),Cuenta,VLOOKUP(M$1,Data!$AP:$AR,2,FALSE))+M913,"")</f>
        <v/>
      </c>
      <c r="N914" s="3" t="str">
        <f>IF(AND($A914&lt;&gt;"",N$1&lt;&gt;""),SUMIFS(VM,Fecha,$A914,Linea,VLOOKUP(N$1,Data!$AP:$AR,3,FALSE),Cuenta,VLOOKUP(N$1,Data!$AP:$AR,2,FALSE))+SUMIFS(FX,Fecha,$A914,Linea,VLOOKUP(N$1,Data!$AP:$AR,3,FALSE),Cuenta,VLOOKUP(N$1,Data!$AP:$AR,2,FALSE))+N913,"")</f>
        <v/>
      </c>
    </row>
    <row r="915" spans="2:14" x14ac:dyDescent="0.25">
      <c r="B915" s="3" t="str">
        <f>IF(AND($A915&lt;&gt;"",B$1&lt;&gt;""),SUMIFS(VM,Fecha,$A915,Linea,VLOOKUP(B$1,Data!$AP:$AR,3,FALSE),Cuenta,VLOOKUP(B$1,Data!$AP:$AR,2,FALSE))+SUMIFS(FX,Fecha,$A915,Linea,VLOOKUP(B$1,Data!$AP:$AR,3,FALSE),Cuenta,VLOOKUP(B$1,Data!$AP:$AR,2,FALSE))+B914,"")</f>
        <v/>
      </c>
      <c r="C915" s="3" t="str">
        <f>IF(AND($A915&lt;&gt;"",C$1&lt;&gt;""),SUMIFS(VM,Fecha,$A915,Linea,VLOOKUP(C$1,Data!$AP:$AR,3,FALSE),Cuenta,VLOOKUP(C$1,Data!$AP:$AR,2,FALSE))+SUMIFS(FX,Fecha,$A915,Linea,VLOOKUP(C$1,Data!$AP:$AR,3,FALSE),Cuenta,VLOOKUP(C$1,Data!$AP:$AR,2,FALSE))+C914,"")</f>
        <v/>
      </c>
      <c r="D915" s="3" t="str">
        <f>IF(AND($A915&lt;&gt;"",D$1&lt;&gt;""),SUMIFS(VM,Fecha,$A915,Linea,VLOOKUP(D$1,Data!$AP:$AR,3,FALSE),Cuenta,VLOOKUP(D$1,Data!$AP:$AR,2,FALSE))+SUMIFS(FX,Fecha,$A915,Linea,VLOOKUP(D$1,Data!$AP:$AR,3,FALSE),Cuenta,VLOOKUP(D$1,Data!$AP:$AR,2,FALSE))+D914,"")</f>
        <v/>
      </c>
      <c r="E915" s="3" t="str">
        <f>IF(AND($A915&lt;&gt;"",E$1&lt;&gt;""),SUMIFS(VM,Fecha,$A915,Linea,VLOOKUP(E$1,Data!$AP:$AR,3,FALSE),Cuenta,VLOOKUP(E$1,Data!$AP:$AR,2,FALSE))+SUMIFS(FX,Fecha,$A915,Linea,VLOOKUP(E$1,Data!$AP:$AR,3,FALSE),Cuenta,VLOOKUP(E$1,Data!$AP:$AR,2,FALSE))+E914,"")</f>
        <v/>
      </c>
      <c r="F915" s="3" t="str">
        <f>IF(AND($A915&lt;&gt;"",F$1&lt;&gt;""),SUMIFS(VM,Fecha,$A915,Linea,VLOOKUP(F$1,Data!$AP:$AR,3,FALSE),Cuenta,VLOOKUP(F$1,Data!$AP:$AR,2,FALSE))+SUMIFS(FX,Fecha,$A915,Linea,VLOOKUP(F$1,Data!$AP:$AR,3,FALSE),Cuenta,VLOOKUP(F$1,Data!$AP:$AR,2,FALSE))+F914,"")</f>
        <v/>
      </c>
      <c r="G915" s="3" t="str">
        <f>IF(AND($A915&lt;&gt;"",G$1&lt;&gt;""),SUMIFS(VM,Fecha,$A915,Linea,VLOOKUP(G$1,Data!$AP:$AR,3,FALSE),Cuenta,VLOOKUP(G$1,Data!$AP:$AR,2,FALSE))+SUMIFS(FX,Fecha,$A915,Linea,VLOOKUP(G$1,Data!$AP:$AR,3,FALSE),Cuenta,VLOOKUP(G$1,Data!$AP:$AR,2,FALSE))+G914,"")</f>
        <v/>
      </c>
      <c r="H915" s="3" t="str">
        <f>IF(AND($A915&lt;&gt;"",H$1&lt;&gt;""),SUMIFS(VM,Fecha,$A915,Linea,VLOOKUP(H$1,Data!$AP:$AR,3,FALSE),Cuenta,VLOOKUP(H$1,Data!$AP:$AR,2,FALSE))+SUMIFS(FX,Fecha,$A915,Linea,VLOOKUP(H$1,Data!$AP:$AR,3,FALSE),Cuenta,VLOOKUP(H$1,Data!$AP:$AR,2,FALSE))+H914,"")</f>
        <v/>
      </c>
      <c r="I915" s="3" t="str">
        <f>IF(AND($A915&lt;&gt;"",I$1&lt;&gt;""),SUMIFS(VM,Fecha,$A915,Linea,VLOOKUP(I$1,Data!$AP:$AR,3,FALSE),Cuenta,VLOOKUP(I$1,Data!$AP:$AR,2,FALSE))+SUMIFS(FX,Fecha,$A915,Linea,VLOOKUP(I$1,Data!$AP:$AR,3,FALSE),Cuenta,VLOOKUP(I$1,Data!$AP:$AR,2,FALSE))+I914,"")</f>
        <v/>
      </c>
      <c r="J915" s="3" t="str">
        <f>IF(AND($A915&lt;&gt;"",J$1&lt;&gt;""),SUMIFS(VM,Fecha,$A915,Linea,VLOOKUP(J$1,Data!$AP:$AR,3,FALSE),Cuenta,VLOOKUP(J$1,Data!$AP:$AR,2,FALSE))+SUMIFS(FX,Fecha,$A915,Linea,VLOOKUP(J$1,Data!$AP:$AR,3,FALSE),Cuenta,VLOOKUP(J$1,Data!$AP:$AR,2,FALSE))+J914,"")</f>
        <v/>
      </c>
      <c r="K915" s="3" t="str">
        <f>IF(AND($A915&lt;&gt;"",K$1&lt;&gt;""),SUMIFS(VM,Fecha,$A915,Linea,VLOOKUP(K$1,Data!$AP:$AR,3,FALSE),Cuenta,VLOOKUP(K$1,Data!$AP:$AR,2,FALSE))+SUMIFS(FX,Fecha,$A915,Linea,VLOOKUP(K$1,Data!$AP:$AR,3,FALSE),Cuenta,VLOOKUP(K$1,Data!$AP:$AR,2,FALSE))+K914,"")</f>
        <v/>
      </c>
      <c r="L915" s="3" t="str">
        <f>IF(AND($A915&lt;&gt;"",L$1&lt;&gt;""),SUMIFS(VM,Fecha,$A915,Linea,VLOOKUP(L$1,Data!$AP:$AR,3,FALSE),Cuenta,VLOOKUP(L$1,Data!$AP:$AR,2,FALSE))+SUMIFS(FX,Fecha,$A915,Linea,VLOOKUP(L$1,Data!$AP:$AR,3,FALSE),Cuenta,VLOOKUP(L$1,Data!$AP:$AR,2,FALSE))+L914,"")</f>
        <v/>
      </c>
      <c r="M915" s="3" t="str">
        <f>IF(AND($A915&lt;&gt;"",M$1&lt;&gt;""),SUMIFS(VM,Fecha,$A915,Linea,VLOOKUP(M$1,Data!$AP:$AR,3,FALSE),Cuenta,VLOOKUP(M$1,Data!$AP:$AR,2,FALSE))+SUMIFS(FX,Fecha,$A915,Linea,VLOOKUP(M$1,Data!$AP:$AR,3,FALSE),Cuenta,VLOOKUP(M$1,Data!$AP:$AR,2,FALSE))+M914,"")</f>
        <v/>
      </c>
      <c r="N915" s="3" t="str">
        <f>IF(AND($A915&lt;&gt;"",N$1&lt;&gt;""),SUMIFS(VM,Fecha,$A915,Linea,VLOOKUP(N$1,Data!$AP:$AR,3,FALSE),Cuenta,VLOOKUP(N$1,Data!$AP:$AR,2,FALSE))+SUMIFS(FX,Fecha,$A915,Linea,VLOOKUP(N$1,Data!$AP:$AR,3,FALSE),Cuenta,VLOOKUP(N$1,Data!$AP:$AR,2,FALSE))+N914,"")</f>
        <v/>
      </c>
    </row>
    <row r="916" spans="2:14" x14ac:dyDescent="0.25">
      <c r="B916" s="3" t="str">
        <f>IF(AND($A916&lt;&gt;"",B$1&lt;&gt;""),SUMIFS(VM,Fecha,$A916,Linea,VLOOKUP(B$1,Data!$AP:$AR,3,FALSE),Cuenta,VLOOKUP(B$1,Data!$AP:$AR,2,FALSE))+SUMIFS(FX,Fecha,$A916,Linea,VLOOKUP(B$1,Data!$AP:$AR,3,FALSE),Cuenta,VLOOKUP(B$1,Data!$AP:$AR,2,FALSE))+B915,"")</f>
        <v/>
      </c>
      <c r="C916" s="3" t="str">
        <f>IF(AND($A916&lt;&gt;"",C$1&lt;&gt;""),SUMIFS(VM,Fecha,$A916,Linea,VLOOKUP(C$1,Data!$AP:$AR,3,FALSE),Cuenta,VLOOKUP(C$1,Data!$AP:$AR,2,FALSE))+SUMIFS(FX,Fecha,$A916,Linea,VLOOKUP(C$1,Data!$AP:$AR,3,FALSE),Cuenta,VLOOKUP(C$1,Data!$AP:$AR,2,FALSE))+C915,"")</f>
        <v/>
      </c>
      <c r="D916" s="3" t="str">
        <f>IF(AND($A916&lt;&gt;"",D$1&lt;&gt;""),SUMIFS(VM,Fecha,$A916,Linea,VLOOKUP(D$1,Data!$AP:$AR,3,FALSE),Cuenta,VLOOKUP(D$1,Data!$AP:$AR,2,FALSE))+SUMIFS(FX,Fecha,$A916,Linea,VLOOKUP(D$1,Data!$AP:$AR,3,FALSE),Cuenta,VLOOKUP(D$1,Data!$AP:$AR,2,FALSE))+D915,"")</f>
        <v/>
      </c>
      <c r="E916" s="3" t="str">
        <f>IF(AND($A916&lt;&gt;"",E$1&lt;&gt;""),SUMIFS(VM,Fecha,$A916,Linea,VLOOKUP(E$1,Data!$AP:$AR,3,FALSE),Cuenta,VLOOKUP(E$1,Data!$AP:$AR,2,FALSE))+SUMIFS(FX,Fecha,$A916,Linea,VLOOKUP(E$1,Data!$AP:$AR,3,FALSE),Cuenta,VLOOKUP(E$1,Data!$AP:$AR,2,FALSE))+E915,"")</f>
        <v/>
      </c>
      <c r="F916" s="3" t="str">
        <f>IF(AND($A916&lt;&gt;"",F$1&lt;&gt;""),SUMIFS(VM,Fecha,$A916,Linea,VLOOKUP(F$1,Data!$AP:$AR,3,FALSE),Cuenta,VLOOKUP(F$1,Data!$AP:$AR,2,FALSE))+SUMIFS(FX,Fecha,$A916,Linea,VLOOKUP(F$1,Data!$AP:$AR,3,FALSE),Cuenta,VLOOKUP(F$1,Data!$AP:$AR,2,FALSE))+F915,"")</f>
        <v/>
      </c>
      <c r="G916" s="3" t="str">
        <f>IF(AND($A916&lt;&gt;"",G$1&lt;&gt;""),SUMIFS(VM,Fecha,$A916,Linea,VLOOKUP(G$1,Data!$AP:$AR,3,FALSE),Cuenta,VLOOKUP(G$1,Data!$AP:$AR,2,FALSE))+SUMIFS(FX,Fecha,$A916,Linea,VLOOKUP(G$1,Data!$AP:$AR,3,FALSE),Cuenta,VLOOKUP(G$1,Data!$AP:$AR,2,FALSE))+G915,"")</f>
        <v/>
      </c>
      <c r="H916" s="3" t="str">
        <f>IF(AND($A916&lt;&gt;"",H$1&lt;&gt;""),SUMIFS(VM,Fecha,$A916,Linea,VLOOKUP(H$1,Data!$AP:$AR,3,FALSE),Cuenta,VLOOKUP(H$1,Data!$AP:$AR,2,FALSE))+SUMIFS(FX,Fecha,$A916,Linea,VLOOKUP(H$1,Data!$AP:$AR,3,FALSE),Cuenta,VLOOKUP(H$1,Data!$AP:$AR,2,FALSE))+H915,"")</f>
        <v/>
      </c>
      <c r="I916" s="3" t="str">
        <f>IF(AND($A916&lt;&gt;"",I$1&lt;&gt;""),SUMIFS(VM,Fecha,$A916,Linea,VLOOKUP(I$1,Data!$AP:$AR,3,FALSE),Cuenta,VLOOKUP(I$1,Data!$AP:$AR,2,FALSE))+SUMIFS(FX,Fecha,$A916,Linea,VLOOKUP(I$1,Data!$AP:$AR,3,FALSE),Cuenta,VLOOKUP(I$1,Data!$AP:$AR,2,FALSE))+I915,"")</f>
        <v/>
      </c>
      <c r="J916" s="3" t="str">
        <f>IF(AND($A916&lt;&gt;"",J$1&lt;&gt;""),SUMIFS(VM,Fecha,$A916,Linea,VLOOKUP(J$1,Data!$AP:$AR,3,FALSE),Cuenta,VLOOKUP(J$1,Data!$AP:$AR,2,FALSE))+SUMIFS(FX,Fecha,$A916,Linea,VLOOKUP(J$1,Data!$AP:$AR,3,FALSE),Cuenta,VLOOKUP(J$1,Data!$AP:$AR,2,FALSE))+J915,"")</f>
        <v/>
      </c>
      <c r="K916" s="3" t="str">
        <f>IF(AND($A916&lt;&gt;"",K$1&lt;&gt;""),SUMIFS(VM,Fecha,$A916,Linea,VLOOKUP(K$1,Data!$AP:$AR,3,FALSE),Cuenta,VLOOKUP(K$1,Data!$AP:$AR,2,FALSE))+SUMIFS(FX,Fecha,$A916,Linea,VLOOKUP(K$1,Data!$AP:$AR,3,FALSE),Cuenta,VLOOKUP(K$1,Data!$AP:$AR,2,FALSE))+K915,"")</f>
        <v/>
      </c>
      <c r="L916" s="3" t="str">
        <f>IF(AND($A916&lt;&gt;"",L$1&lt;&gt;""),SUMIFS(VM,Fecha,$A916,Linea,VLOOKUP(L$1,Data!$AP:$AR,3,FALSE),Cuenta,VLOOKUP(L$1,Data!$AP:$AR,2,FALSE))+SUMIFS(FX,Fecha,$A916,Linea,VLOOKUP(L$1,Data!$AP:$AR,3,FALSE),Cuenta,VLOOKUP(L$1,Data!$AP:$AR,2,FALSE))+L915,"")</f>
        <v/>
      </c>
      <c r="M916" s="3" t="str">
        <f>IF(AND($A916&lt;&gt;"",M$1&lt;&gt;""),SUMIFS(VM,Fecha,$A916,Linea,VLOOKUP(M$1,Data!$AP:$AR,3,FALSE),Cuenta,VLOOKUP(M$1,Data!$AP:$AR,2,FALSE))+SUMIFS(FX,Fecha,$A916,Linea,VLOOKUP(M$1,Data!$AP:$AR,3,FALSE),Cuenta,VLOOKUP(M$1,Data!$AP:$AR,2,FALSE))+M915,"")</f>
        <v/>
      </c>
      <c r="N916" s="3" t="str">
        <f>IF(AND($A916&lt;&gt;"",N$1&lt;&gt;""),SUMIFS(VM,Fecha,$A916,Linea,VLOOKUP(N$1,Data!$AP:$AR,3,FALSE),Cuenta,VLOOKUP(N$1,Data!$AP:$AR,2,FALSE))+SUMIFS(FX,Fecha,$A916,Linea,VLOOKUP(N$1,Data!$AP:$AR,3,FALSE),Cuenta,VLOOKUP(N$1,Data!$AP:$AR,2,FALSE))+N915,"")</f>
        <v/>
      </c>
    </row>
    <row r="917" spans="2:14" x14ac:dyDescent="0.25">
      <c r="B917" s="3" t="str">
        <f>IF(AND($A917&lt;&gt;"",B$1&lt;&gt;""),SUMIFS(VM,Fecha,$A917,Linea,VLOOKUP(B$1,Data!$AP:$AR,3,FALSE),Cuenta,VLOOKUP(B$1,Data!$AP:$AR,2,FALSE))+SUMIFS(FX,Fecha,$A917,Linea,VLOOKUP(B$1,Data!$AP:$AR,3,FALSE),Cuenta,VLOOKUP(B$1,Data!$AP:$AR,2,FALSE))+B916,"")</f>
        <v/>
      </c>
      <c r="C917" s="3" t="str">
        <f>IF(AND($A917&lt;&gt;"",C$1&lt;&gt;""),SUMIFS(VM,Fecha,$A917,Linea,VLOOKUP(C$1,Data!$AP:$AR,3,FALSE),Cuenta,VLOOKUP(C$1,Data!$AP:$AR,2,FALSE))+SUMIFS(FX,Fecha,$A917,Linea,VLOOKUP(C$1,Data!$AP:$AR,3,FALSE),Cuenta,VLOOKUP(C$1,Data!$AP:$AR,2,FALSE))+C916,"")</f>
        <v/>
      </c>
      <c r="D917" s="3" t="str">
        <f>IF(AND($A917&lt;&gt;"",D$1&lt;&gt;""),SUMIFS(VM,Fecha,$A917,Linea,VLOOKUP(D$1,Data!$AP:$AR,3,FALSE),Cuenta,VLOOKUP(D$1,Data!$AP:$AR,2,FALSE))+SUMIFS(FX,Fecha,$A917,Linea,VLOOKUP(D$1,Data!$AP:$AR,3,FALSE),Cuenta,VLOOKUP(D$1,Data!$AP:$AR,2,FALSE))+D916,"")</f>
        <v/>
      </c>
      <c r="E917" s="3" t="str">
        <f>IF(AND($A917&lt;&gt;"",E$1&lt;&gt;""),SUMIFS(VM,Fecha,$A917,Linea,VLOOKUP(E$1,Data!$AP:$AR,3,FALSE),Cuenta,VLOOKUP(E$1,Data!$AP:$AR,2,FALSE))+SUMIFS(FX,Fecha,$A917,Linea,VLOOKUP(E$1,Data!$AP:$AR,3,FALSE),Cuenta,VLOOKUP(E$1,Data!$AP:$AR,2,FALSE))+E916,"")</f>
        <v/>
      </c>
      <c r="F917" s="3" t="str">
        <f>IF(AND($A917&lt;&gt;"",F$1&lt;&gt;""),SUMIFS(VM,Fecha,$A917,Linea,VLOOKUP(F$1,Data!$AP:$AR,3,FALSE),Cuenta,VLOOKUP(F$1,Data!$AP:$AR,2,FALSE))+SUMIFS(FX,Fecha,$A917,Linea,VLOOKUP(F$1,Data!$AP:$AR,3,FALSE),Cuenta,VLOOKUP(F$1,Data!$AP:$AR,2,FALSE))+F916,"")</f>
        <v/>
      </c>
      <c r="G917" s="3" t="str">
        <f>IF(AND($A917&lt;&gt;"",G$1&lt;&gt;""),SUMIFS(VM,Fecha,$A917,Linea,VLOOKUP(G$1,Data!$AP:$AR,3,FALSE),Cuenta,VLOOKUP(G$1,Data!$AP:$AR,2,FALSE))+SUMIFS(FX,Fecha,$A917,Linea,VLOOKUP(G$1,Data!$AP:$AR,3,FALSE),Cuenta,VLOOKUP(G$1,Data!$AP:$AR,2,FALSE))+G916,"")</f>
        <v/>
      </c>
      <c r="H917" s="3" t="str">
        <f>IF(AND($A917&lt;&gt;"",H$1&lt;&gt;""),SUMIFS(VM,Fecha,$A917,Linea,VLOOKUP(H$1,Data!$AP:$AR,3,FALSE),Cuenta,VLOOKUP(H$1,Data!$AP:$AR,2,FALSE))+SUMIFS(FX,Fecha,$A917,Linea,VLOOKUP(H$1,Data!$AP:$AR,3,FALSE),Cuenta,VLOOKUP(H$1,Data!$AP:$AR,2,FALSE))+H916,"")</f>
        <v/>
      </c>
      <c r="I917" s="3" t="str">
        <f>IF(AND($A917&lt;&gt;"",I$1&lt;&gt;""),SUMIFS(VM,Fecha,$A917,Linea,VLOOKUP(I$1,Data!$AP:$AR,3,FALSE),Cuenta,VLOOKUP(I$1,Data!$AP:$AR,2,FALSE))+SUMIFS(FX,Fecha,$A917,Linea,VLOOKUP(I$1,Data!$AP:$AR,3,FALSE),Cuenta,VLOOKUP(I$1,Data!$AP:$AR,2,FALSE))+I916,"")</f>
        <v/>
      </c>
      <c r="J917" s="3" t="str">
        <f>IF(AND($A917&lt;&gt;"",J$1&lt;&gt;""),SUMIFS(VM,Fecha,$A917,Linea,VLOOKUP(J$1,Data!$AP:$AR,3,FALSE),Cuenta,VLOOKUP(J$1,Data!$AP:$AR,2,FALSE))+SUMIFS(FX,Fecha,$A917,Linea,VLOOKUP(J$1,Data!$AP:$AR,3,FALSE),Cuenta,VLOOKUP(J$1,Data!$AP:$AR,2,FALSE))+J916,"")</f>
        <v/>
      </c>
      <c r="K917" s="3" t="str">
        <f>IF(AND($A917&lt;&gt;"",K$1&lt;&gt;""),SUMIFS(VM,Fecha,$A917,Linea,VLOOKUP(K$1,Data!$AP:$AR,3,FALSE),Cuenta,VLOOKUP(K$1,Data!$AP:$AR,2,FALSE))+SUMIFS(FX,Fecha,$A917,Linea,VLOOKUP(K$1,Data!$AP:$AR,3,FALSE),Cuenta,VLOOKUP(K$1,Data!$AP:$AR,2,FALSE))+K916,"")</f>
        <v/>
      </c>
      <c r="L917" s="3" t="str">
        <f>IF(AND($A917&lt;&gt;"",L$1&lt;&gt;""),SUMIFS(VM,Fecha,$A917,Linea,VLOOKUP(L$1,Data!$AP:$AR,3,FALSE),Cuenta,VLOOKUP(L$1,Data!$AP:$AR,2,FALSE))+SUMIFS(FX,Fecha,$A917,Linea,VLOOKUP(L$1,Data!$AP:$AR,3,FALSE),Cuenta,VLOOKUP(L$1,Data!$AP:$AR,2,FALSE))+L916,"")</f>
        <v/>
      </c>
      <c r="M917" s="3" t="str">
        <f>IF(AND($A917&lt;&gt;"",M$1&lt;&gt;""),SUMIFS(VM,Fecha,$A917,Linea,VLOOKUP(M$1,Data!$AP:$AR,3,FALSE),Cuenta,VLOOKUP(M$1,Data!$AP:$AR,2,FALSE))+SUMIFS(FX,Fecha,$A917,Linea,VLOOKUP(M$1,Data!$AP:$AR,3,FALSE),Cuenta,VLOOKUP(M$1,Data!$AP:$AR,2,FALSE))+M916,"")</f>
        <v/>
      </c>
      <c r="N917" s="3" t="str">
        <f>IF(AND($A917&lt;&gt;"",N$1&lt;&gt;""),SUMIFS(VM,Fecha,$A917,Linea,VLOOKUP(N$1,Data!$AP:$AR,3,FALSE),Cuenta,VLOOKUP(N$1,Data!$AP:$AR,2,FALSE))+SUMIFS(FX,Fecha,$A917,Linea,VLOOKUP(N$1,Data!$AP:$AR,3,FALSE),Cuenta,VLOOKUP(N$1,Data!$AP:$AR,2,FALSE))+N916,"")</f>
        <v/>
      </c>
    </row>
    <row r="918" spans="2:14" x14ac:dyDescent="0.25">
      <c r="B918" s="3" t="str">
        <f>IF(AND($A918&lt;&gt;"",B$1&lt;&gt;""),SUMIFS(VM,Fecha,$A918,Linea,VLOOKUP(B$1,Data!$AP:$AR,3,FALSE),Cuenta,VLOOKUP(B$1,Data!$AP:$AR,2,FALSE))+SUMIFS(FX,Fecha,$A918,Linea,VLOOKUP(B$1,Data!$AP:$AR,3,FALSE),Cuenta,VLOOKUP(B$1,Data!$AP:$AR,2,FALSE))+B917,"")</f>
        <v/>
      </c>
      <c r="C918" s="3" t="str">
        <f>IF(AND($A918&lt;&gt;"",C$1&lt;&gt;""),SUMIFS(VM,Fecha,$A918,Linea,VLOOKUP(C$1,Data!$AP:$AR,3,FALSE),Cuenta,VLOOKUP(C$1,Data!$AP:$AR,2,FALSE))+SUMIFS(FX,Fecha,$A918,Linea,VLOOKUP(C$1,Data!$AP:$AR,3,FALSE),Cuenta,VLOOKUP(C$1,Data!$AP:$AR,2,FALSE))+C917,"")</f>
        <v/>
      </c>
      <c r="D918" s="3" t="str">
        <f>IF(AND($A918&lt;&gt;"",D$1&lt;&gt;""),SUMIFS(VM,Fecha,$A918,Linea,VLOOKUP(D$1,Data!$AP:$AR,3,FALSE),Cuenta,VLOOKUP(D$1,Data!$AP:$AR,2,FALSE))+SUMIFS(FX,Fecha,$A918,Linea,VLOOKUP(D$1,Data!$AP:$AR,3,FALSE),Cuenta,VLOOKUP(D$1,Data!$AP:$AR,2,FALSE))+D917,"")</f>
        <v/>
      </c>
      <c r="E918" s="3" t="str">
        <f>IF(AND($A918&lt;&gt;"",E$1&lt;&gt;""),SUMIFS(VM,Fecha,$A918,Linea,VLOOKUP(E$1,Data!$AP:$AR,3,FALSE),Cuenta,VLOOKUP(E$1,Data!$AP:$AR,2,FALSE))+SUMIFS(FX,Fecha,$A918,Linea,VLOOKUP(E$1,Data!$AP:$AR,3,FALSE),Cuenta,VLOOKUP(E$1,Data!$AP:$AR,2,FALSE))+E917,"")</f>
        <v/>
      </c>
      <c r="F918" s="3" t="str">
        <f>IF(AND($A918&lt;&gt;"",F$1&lt;&gt;""),SUMIFS(VM,Fecha,$A918,Linea,VLOOKUP(F$1,Data!$AP:$AR,3,FALSE),Cuenta,VLOOKUP(F$1,Data!$AP:$AR,2,FALSE))+SUMIFS(FX,Fecha,$A918,Linea,VLOOKUP(F$1,Data!$AP:$AR,3,FALSE),Cuenta,VLOOKUP(F$1,Data!$AP:$AR,2,FALSE))+F917,"")</f>
        <v/>
      </c>
      <c r="G918" s="3" t="str">
        <f>IF(AND($A918&lt;&gt;"",G$1&lt;&gt;""),SUMIFS(VM,Fecha,$A918,Linea,VLOOKUP(G$1,Data!$AP:$AR,3,FALSE),Cuenta,VLOOKUP(G$1,Data!$AP:$AR,2,FALSE))+SUMIFS(FX,Fecha,$A918,Linea,VLOOKUP(G$1,Data!$AP:$AR,3,FALSE),Cuenta,VLOOKUP(G$1,Data!$AP:$AR,2,FALSE))+G917,"")</f>
        <v/>
      </c>
      <c r="H918" s="3" t="str">
        <f>IF(AND($A918&lt;&gt;"",H$1&lt;&gt;""),SUMIFS(VM,Fecha,$A918,Linea,VLOOKUP(H$1,Data!$AP:$AR,3,FALSE),Cuenta,VLOOKUP(H$1,Data!$AP:$AR,2,FALSE))+SUMIFS(FX,Fecha,$A918,Linea,VLOOKUP(H$1,Data!$AP:$AR,3,FALSE),Cuenta,VLOOKUP(H$1,Data!$AP:$AR,2,FALSE))+H917,"")</f>
        <v/>
      </c>
      <c r="I918" s="3" t="str">
        <f>IF(AND($A918&lt;&gt;"",I$1&lt;&gt;""),SUMIFS(VM,Fecha,$A918,Linea,VLOOKUP(I$1,Data!$AP:$AR,3,FALSE),Cuenta,VLOOKUP(I$1,Data!$AP:$AR,2,FALSE))+SUMIFS(FX,Fecha,$A918,Linea,VLOOKUP(I$1,Data!$AP:$AR,3,FALSE),Cuenta,VLOOKUP(I$1,Data!$AP:$AR,2,FALSE))+I917,"")</f>
        <v/>
      </c>
      <c r="J918" s="3" t="str">
        <f>IF(AND($A918&lt;&gt;"",J$1&lt;&gt;""),SUMIFS(VM,Fecha,$A918,Linea,VLOOKUP(J$1,Data!$AP:$AR,3,FALSE),Cuenta,VLOOKUP(J$1,Data!$AP:$AR,2,FALSE))+SUMIFS(FX,Fecha,$A918,Linea,VLOOKUP(J$1,Data!$AP:$AR,3,FALSE),Cuenta,VLOOKUP(J$1,Data!$AP:$AR,2,FALSE))+J917,"")</f>
        <v/>
      </c>
      <c r="K918" s="3" t="str">
        <f>IF(AND($A918&lt;&gt;"",K$1&lt;&gt;""),SUMIFS(VM,Fecha,$A918,Linea,VLOOKUP(K$1,Data!$AP:$AR,3,FALSE),Cuenta,VLOOKUP(K$1,Data!$AP:$AR,2,FALSE))+SUMIFS(FX,Fecha,$A918,Linea,VLOOKUP(K$1,Data!$AP:$AR,3,FALSE),Cuenta,VLOOKUP(K$1,Data!$AP:$AR,2,FALSE))+K917,"")</f>
        <v/>
      </c>
      <c r="L918" s="3" t="str">
        <f>IF(AND($A918&lt;&gt;"",L$1&lt;&gt;""),SUMIFS(VM,Fecha,$A918,Linea,VLOOKUP(L$1,Data!$AP:$AR,3,FALSE),Cuenta,VLOOKUP(L$1,Data!$AP:$AR,2,FALSE))+SUMIFS(FX,Fecha,$A918,Linea,VLOOKUP(L$1,Data!$AP:$AR,3,FALSE),Cuenta,VLOOKUP(L$1,Data!$AP:$AR,2,FALSE))+L917,"")</f>
        <v/>
      </c>
      <c r="M918" s="3" t="str">
        <f>IF(AND($A918&lt;&gt;"",M$1&lt;&gt;""),SUMIFS(VM,Fecha,$A918,Linea,VLOOKUP(M$1,Data!$AP:$AR,3,FALSE),Cuenta,VLOOKUP(M$1,Data!$AP:$AR,2,FALSE))+SUMIFS(FX,Fecha,$A918,Linea,VLOOKUP(M$1,Data!$AP:$AR,3,FALSE),Cuenta,VLOOKUP(M$1,Data!$AP:$AR,2,FALSE))+M917,"")</f>
        <v/>
      </c>
      <c r="N918" s="3" t="str">
        <f>IF(AND($A918&lt;&gt;"",N$1&lt;&gt;""),SUMIFS(VM,Fecha,$A918,Linea,VLOOKUP(N$1,Data!$AP:$AR,3,FALSE),Cuenta,VLOOKUP(N$1,Data!$AP:$AR,2,FALSE))+SUMIFS(FX,Fecha,$A918,Linea,VLOOKUP(N$1,Data!$AP:$AR,3,FALSE),Cuenta,VLOOKUP(N$1,Data!$AP:$AR,2,FALSE))+N917,"")</f>
        <v/>
      </c>
    </row>
    <row r="919" spans="2:14" x14ac:dyDescent="0.25">
      <c r="B919" s="3" t="str">
        <f>IF(AND($A919&lt;&gt;"",B$1&lt;&gt;""),SUMIFS(VM,Fecha,$A919,Linea,VLOOKUP(B$1,Data!$AP:$AR,3,FALSE),Cuenta,VLOOKUP(B$1,Data!$AP:$AR,2,FALSE))+SUMIFS(FX,Fecha,$A919,Linea,VLOOKUP(B$1,Data!$AP:$AR,3,FALSE),Cuenta,VLOOKUP(B$1,Data!$AP:$AR,2,FALSE))+B918,"")</f>
        <v/>
      </c>
      <c r="C919" s="3" t="str">
        <f>IF(AND($A919&lt;&gt;"",C$1&lt;&gt;""),SUMIFS(VM,Fecha,$A919,Linea,VLOOKUP(C$1,Data!$AP:$AR,3,FALSE),Cuenta,VLOOKUP(C$1,Data!$AP:$AR,2,FALSE))+SUMIFS(FX,Fecha,$A919,Linea,VLOOKUP(C$1,Data!$AP:$AR,3,FALSE),Cuenta,VLOOKUP(C$1,Data!$AP:$AR,2,FALSE))+C918,"")</f>
        <v/>
      </c>
      <c r="D919" s="3" t="str">
        <f>IF(AND($A919&lt;&gt;"",D$1&lt;&gt;""),SUMIFS(VM,Fecha,$A919,Linea,VLOOKUP(D$1,Data!$AP:$AR,3,FALSE),Cuenta,VLOOKUP(D$1,Data!$AP:$AR,2,FALSE))+SUMIFS(FX,Fecha,$A919,Linea,VLOOKUP(D$1,Data!$AP:$AR,3,FALSE),Cuenta,VLOOKUP(D$1,Data!$AP:$AR,2,FALSE))+D918,"")</f>
        <v/>
      </c>
      <c r="E919" s="3" t="str">
        <f>IF(AND($A919&lt;&gt;"",E$1&lt;&gt;""),SUMIFS(VM,Fecha,$A919,Linea,VLOOKUP(E$1,Data!$AP:$AR,3,FALSE),Cuenta,VLOOKUP(E$1,Data!$AP:$AR,2,FALSE))+SUMIFS(FX,Fecha,$A919,Linea,VLOOKUP(E$1,Data!$AP:$AR,3,FALSE),Cuenta,VLOOKUP(E$1,Data!$AP:$AR,2,FALSE))+E918,"")</f>
        <v/>
      </c>
      <c r="F919" s="3" t="str">
        <f>IF(AND($A919&lt;&gt;"",F$1&lt;&gt;""),SUMIFS(VM,Fecha,$A919,Linea,VLOOKUP(F$1,Data!$AP:$AR,3,FALSE),Cuenta,VLOOKUP(F$1,Data!$AP:$AR,2,FALSE))+SUMIFS(FX,Fecha,$A919,Linea,VLOOKUP(F$1,Data!$AP:$AR,3,FALSE),Cuenta,VLOOKUP(F$1,Data!$AP:$AR,2,FALSE))+F918,"")</f>
        <v/>
      </c>
      <c r="G919" s="3" t="str">
        <f>IF(AND($A919&lt;&gt;"",G$1&lt;&gt;""),SUMIFS(VM,Fecha,$A919,Linea,VLOOKUP(G$1,Data!$AP:$AR,3,FALSE),Cuenta,VLOOKUP(G$1,Data!$AP:$AR,2,FALSE))+SUMIFS(FX,Fecha,$A919,Linea,VLOOKUP(G$1,Data!$AP:$AR,3,FALSE),Cuenta,VLOOKUP(G$1,Data!$AP:$AR,2,FALSE))+G918,"")</f>
        <v/>
      </c>
      <c r="H919" s="3" t="str">
        <f>IF(AND($A919&lt;&gt;"",H$1&lt;&gt;""),SUMIFS(VM,Fecha,$A919,Linea,VLOOKUP(H$1,Data!$AP:$AR,3,FALSE),Cuenta,VLOOKUP(H$1,Data!$AP:$AR,2,FALSE))+SUMIFS(FX,Fecha,$A919,Linea,VLOOKUP(H$1,Data!$AP:$AR,3,FALSE),Cuenta,VLOOKUP(H$1,Data!$AP:$AR,2,FALSE))+H918,"")</f>
        <v/>
      </c>
      <c r="I919" s="3" t="str">
        <f>IF(AND($A919&lt;&gt;"",I$1&lt;&gt;""),SUMIFS(VM,Fecha,$A919,Linea,VLOOKUP(I$1,Data!$AP:$AR,3,FALSE),Cuenta,VLOOKUP(I$1,Data!$AP:$AR,2,FALSE))+SUMIFS(FX,Fecha,$A919,Linea,VLOOKUP(I$1,Data!$AP:$AR,3,FALSE),Cuenta,VLOOKUP(I$1,Data!$AP:$AR,2,FALSE))+I918,"")</f>
        <v/>
      </c>
      <c r="J919" s="3" t="str">
        <f>IF(AND($A919&lt;&gt;"",J$1&lt;&gt;""),SUMIFS(VM,Fecha,$A919,Linea,VLOOKUP(J$1,Data!$AP:$AR,3,FALSE),Cuenta,VLOOKUP(J$1,Data!$AP:$AR,2,FALSE))+SUMIFS(FX,Fecha,$A919,Linea,VLOOKUP(J$1,Data!$AP:$AR,3,FALSE),Cuenta,VLOOKUP(J$1,Data!$AP:$AR,2,FALSE))+J918,"")</f>
        <v/>
      </c>
      <c r="K919" s="3" t="str">
        <f>IF(AND($A919&lt;&gt;"",K$1&lt;&gt;""),SUMIFS(VM,Fecha,$A919,Linea,VLOOKUP(K$1,Data!$AP:$AR,3,FALSE),Cuenta,VLOOKUP(K$1,Data!$AP:$AR,2,FALSE))+SUMIFS(FX,Fecha,$A919,Linea,VLOOKUP(K$1,Data!$AP:$AR,3,FALSE),Cuenta,VLOOKUP(K$1,Data!$AP:$AR,2,FALSE))+K918,"")</f>
        <v/>
      </c>
      <c r="L919" s="3" t="str">
        <f>IF(AND($A919&lt;&gt;"",L$1&lt;&gt;""),SUMIFS(VM,Fecha,$A919,Linea,VLOOKUP(L$1,Data!$AP:$AR,3,FALSE),Cuenta,VLOOKUP(L$1,Data!$AP:$AR,2,FALSE))+SUMIFS(FX,Fecha,$A919,Linea,VLOOKUP(L$1,Data!$AP:$AR,3,FALSE),Cuenta,VLOOKUP(L$1,Data!$AP:$AR,2,FALSE))+L918,"")</f>
        <v/>
      </c>
      <c r="M919" s="3" t="str">
        <f>IF(AND($A919&lt;&gt;"",M$1&lt;&gt;""),SUMIFS(VM,Fecha,$A919,Linea,VLOOKUP(M$1,Data!$AP:$AR,3,FALSE),Cuenta,VLOOKUP(M$1,Data!$AP:$AR,2,FALSE))+SUMIFS(FX,Fecha,$A919,Linea,VLOOKUP(M$1,Data!$AP:$AR,3,FALSE),Cuenta,VLOOKUP(M$1,Data!$AP:$AR,2,FALSE))+M918,"")</f>
        <v/>
      </c>
      <c r="N919" s="3" t="str">
        <f>IF(AND($A919&lt;&gt;"",N$1&lt;&gt;""),SUMIFS(VM,Fecha,$A919,Linea,VLOOKUP(N$1,Data!$AP:$AR,3,FALSE),Cuenta,VLOOKUP(N$1,Data!$AP:$AR,2,FALSE))+SUMIFS(FX,Fecha,$A919,Linea,VLOOKUP(N$1,Data!$AP:$AR,3,FALSE),Cuenta,VLOOKUP(N$1,Data!$AP:$AR,2,FALSE))+N918,"")</f>
        <v/>
      </c>
    </row>
    <row r="920" spans="2:14" x14ac:dyDescent="0.25">
      <c r="B920" s="3" t="str">
        <f>IF(AND($A920&lt;&gt;"",B$1&lt;&gt;""),SUMIFS(VM,Fecha,$A920,Linea,VLOOKUP(B$1,Data!$AP:$AR,3,FALSE),Cuenta,VLOOKUP(B$1,Data!$AP:$AR,2,FALSE))+SUMIFS(FX,Fecha,$A920,Linea,VLOOKUP(B$1,Data!$AP:$AR,3,FALSE),Cuenta,VLOOKUP(B$1,Data!$AP:$AR,2,FALSE))+B919,"")</f>
        <v/>
      </c>
      <c r="C920" s="3" t="str">
        <f>IF(AND($A920&lt;&gt;"",C$1&lt;&gt;""),SUMIFS(VM,Fecha,$A920,Linea,VLOOKUP(C$1,Data!$AP:$AR,3,FALSE),Cuenta,VLOOKUP(C$1,Data!$AP:$AR,2,FALSE))+SUMIFS(FX,Fecha,$A920,Linea,VLOOKUP(C$1,Data!$AP:$AR,3,FALSE),Cuenta,VLOOKUP(C$1,Data!$AP:$AR,2,FALSE))+C919,"")</f>
        <v/>
      </c>
      <c r="D920" s="3" t="str">
        <f>IF(AND($A920&lt;&gt;"",D$1&lt;&gt;""),SUMIFS(VM,Fecha,$A920,Linea,VLOOKUP(D$1,Data!$AP:$AR,3,FALSE),Cuenta,VLOOKUP(D$1,Data!$AP:$AR,2,FALSE))+SUMIFS(FX,Fecha,$A920,Linea,VLOOKUP(D$1,Data!$AP:$AR,3,FALSE),Cuenta,VLOOKUP(D$1,Data!$AP:$AR,2,FALSE))+D919,"")</f>
        <v/>
      </c>
      <c r="E920" s="3" t="str">
        <f>IF(AND($A920&lt;&gt;"",E$1&lt;&gt;""),SUMIFS(VM,Fecha,$A920,Linea,VLOOKUP(E$1,Data!$AP:$AR,3,FALSE),Cuenta,VLOOKUP(E$1,Data!$AP:$AR,2,FALSE))+SUMIFS(FX,Fecha,$A920,Linea,VLOOKUP(E$1,Data!$AP:$AR,3,FALSE),Cuenta,VLOOKUP(E$1,Data!$AP:$AR,2,FALSE))+E919,"")</f>
        <v/>
      </c>
      <c r="F920" s="3" t="str">
        <f>IF(AND($A920&lt;&gt;"",F$1&lt;&gt;""),SUMIFS(VM,Fecha,$A920,Linea,VLOOKUP(F$1,Data!$AP:$AR,3,FALSE),Cuenta,VLOOKUP(F$1,Data!$AP:$AR,2,FALSE))+SUMIFS(FX,Fecha,$A920,Linea,VLOOKUP(F$1,Data!$AP:$AR,3,FALSE),Cuenta,VLOOKUP(F$1,Data!$AP:$AR,2,FALSE))+F919,"")</f>
        <v/>
      </c>
      <c r="G920" s="3" t="str">
        <f>IF(AND($A920&lt;&gt;"",G$1&lt;&gt;""),SUMIFS(VM,Fecha,$A920,Linea,VLOOKUP(G$1,Data!$AP:$AR,3,FALSE),Cuenta,VLOOKUP(G$1,Data!$AP:$AR,2,FALSE))+SUMIFS(FX,Fecha,$A920,Linea,VLOOKUP(G$1,Data!$AP:$AR,3,FALSE),Cuenta,VLOOKUP(G$1,Data!$AP:$AR,2,FALSE))+G919,"")</f>
        <v/>
      </c>
      <c r="H920" s="3" t="str">
        <f>IF(AND($A920&lt;&gt;"",H$1&lt;&gt;""),SUMIFS(VM,Fecha,$A920,Linea,VLOOKUP(H$1,Data!$AP:$AR,3,FALSE),Cuenta,VLOOKUP(H$1,Data!$AP:$AR,2,FALSE))+SUMIFS(FX,Fecha,$A920,Linea,VLOOKUP(H$1,Data!$AP:$AR,3,FALSE),Cuenta,VLOOKUP(H$1,Data!$AP:$AR,2,FALSE))+H919,"")</f>
        <v/>
      </c>
      <c r="I920" s="3" t="str">
        <f>IF(AND($A920&lt;&gt;"",I$1&lt;&gt;""),SUMIFS(VM,Fecha,$A920,Linea,VLOOKUP(I$1,Data!$AP:$AR,3,FALSE),Cuenta,VLOOKUP(I$1,Data!$AP:$AR,2,FALSE))+SUMIFS(FX,Fecha,$A920,Linea,VLOOKUP(I$1,Data!$AP:$AR,3,FALSE),Cuenta,VLOOKUP(I$1,Data!$AP:$AR,2,FALSE))+I919,"")</f>
        <v/>
      </c>
      <c r="J920" s="3" t="str">
        <f>IF(AND($A920&lt;&gt;"",J$1&lt;&gt;""),SUMIFS(VM,Fecha,$A920,Linea,VLOOKUP(J$1,Data!$AP:$AR,3,FALSE),Cuenta,VLOOKUP(J$1,Data!$AP:$AR,2,FALSE))+SUMIFS(FX,Fecha,$A920,Linea,VLOOKUP(J$1,Data!$AP:$AR,3,FALSE),Cuenta,VLOOKUP(J$1,Data!$AP:$AR,2,FALSE))+J919,"")</f>
        <v/>
      </c>
      <c r="K920" s="3" t="str">
        <f>IF(AND($A920&lt;&gt;"",K$1&lt;&gt;""),SUMIFS(VM,Fecha,$A920,Linea,VLOOKUP(K$1,Data!$AP:$AR,3,FALSE),Cuenta,VLOOKUP(K$1,Data!$AP:$AR,2,FALSE))+SUMIFS(FX,Fecha,$A920,Linea,VLOOKUP(K$1,Data!$AP:$AR,3,FALSE),Cuenta,VLOOKUP(K$1,Data!$AP:$AR,2,FALSE))+K919,"")</f>
        <v/>
      </c>
      <c r="L920" s="3" t="str">
        <f>IF(AND($A920&lt;&gt;"",L$1&lt;&gt;""),SUMIFS(VM,Fecha,$A920,Linea,VLOOKUP(L$1,Data!$AP:$AR,3,FALSE),Cuenta,VLOOKUP(L$1,Data!$AP:$AR,2,FALSE))+SUMIFS(FX,Fecha,$A920,Linea,VLOOKUP(L$1,Data!$AP:$AR,3,FALSE),Cuenta,VLOOKUP(L$1,Data!$AP:$AR,2,FALSE))+L919,"")</f>
        <v/>
      </c>
      <c r="M920" s="3" t="str">
        <f>IF(AND($A920&lt;&gt;"",M$1&lt;&gt;""),SUMIFS(VM,Fecha,$A920,Linea,VLOOKUP(M$1,Data!$AP:$AR,3,FALSE),Cuenta,VLOOKUP(M$1,Data!$AP:$AR,2,FALSE))+SUMIFS(FX,Fecha,$A920,Linea,VLOOKUP(M$1,Data!$AP:$AR,3,FALSE),Cuenta,VLOOKUP(M$1,Data!$AP:$AR,2,FALSE))+M919,"")</f>
        <v/>
      </c>
      <c r="N920" s="3" t="str">
        <f>IF(AND($A920&lt;&gt;"",N$1&lt;&gt;""),SUMIFS(VM,Fecha,$A920,Linea,VLOOKUP(N$1,Data!$AP:$AR,3,FALSE),Cuenta,VLOOKUP(N$1,Data!$AP:$AR,2,FALSE))+SUMIFS(FX,Fecha,$A920,Linea,VLOOKUP(N$1,Data!$AP:$AR,3,FALSE),Cuenta,VLOOKUP(N$1,Data!$AP:$AR,2,FALSE))+N919,"")</f>
        <v/>
      </c>
    </row>
    <row r="921" spans="2:14" x14ac:dyDescent="0.25">
      <c r="B921" s="3" t="str">
        <f>IF(AND($A921&lt;&gt;"",B$1&lt;&gt;""),SUMIFS(VM,Fecha,$A921,Linea,VLOOKUP(B$1,Data!$AP:$AR,3,FALSE),Cuenta,VLOOKUP(B$1,Data!$AP:$AR,2,FALSE))+SUMIFS(FX,Fecha,$A921,Linea,VLOOKUP(B$1,Data!$AP:$AR,3,FALSE),Cuenta,VLOOKUP(B$1,Data!$AP:$AR,2,FALSE))+B920,"")</f>
        <v/>
      </c>
      <c r="C921" s="3" t="str">
        <f>IF(AND($A921&lt;&gt;"",C$1&lt;&gt;""),SUMIFS(VM,Fecha,$A921,Linea,VLOOKUP(C$1,Data!$AP:$AR,3,FALSE),Cuenta,VLOOKUP(C$1,Data!$AP:$AR,2,FALSE))+SUMIFS(FX,Fecha,$A921,Linea,VLOOKUP(C$1,Data!$AP:$AR,3,FALSE),Cuenta,VLOOKUP(C$1,Data!$AP:$AR,2,FALSE))+C920,"")</f>
        <v/>
      </c>
      <c r="D921" s="3" t="str">
        <f>IF(AND($A921&lt;&gt;"",D$1&lt;&gt;""),SUMIFS(VM,Fecha,$A921,Linea,VLOOKUP(D$1,Data!$AP:$AR,3,FALSE),Cuenta,VLOOKUP(D$1,Data!$AP:$AR,2,FALSE))+SUMIFS(FX,Fecha,$A921,Linea,VLOOKUP(D$1,Data!$AP:$AR,3,FALSE),Cuenta,VLOOKUP(D$1,Data!$AP:$AR,2,FALSE))+D920,"")</f>
        <v/>
      </c>
      <c r="E921" s="3" t="str">
        <f>IF(AND($A921&lt;&gt;"",E$1&lt;&gt;""),SUMIFS(VM,Fecha,$A921,Linea,VLOOKUP(E$1,Data!$AP:$AR,3,FALSE),Cuenta,VLOOKUP(E$1,Data!$AP:$AR,2,FALSE))+SUMIFS(FX,Fecha,$A921,Linea,VLOOKUP(E$1,Data!$AP:$AR,3,FALSE),Cuenta,VLOOKUP(E$1,Data!$AP:$AR,2,FALSE))+E920,"")</f>
        <v/>
      </c>
      <c r="F921" s="3" t="str">
        <f>IF(AND($A921&lt;&gt;"",F$1&lt;&gt;""),SUMIFS(VM,Fecha,$A921,Linea,VLOOKUP(F$1,Data!$AP:$AR,3,FALSE),Cuenta,VLOOKUP(F$1,Data!$AP:$AR,2,FALSE))+SUMIFS(FX,Fecha,$A921,Linea,VLOOKUP(F$1,Data!$AP:$AR,3,FALSE),Cuenta,VLOOKUP(F$1,Data!$AP:$AR,2,FALSE))+F920,"")</f>
        <v/>
      </c>
      <c r="G921" s="3" t="str">
        <f>IF(AND($A921&lt;&gt;"",G$1&lt;&gt;""),SUMIFS(VM,Fecha,$A921,Linea,VLOOKUP(G$1,Data!$AP:$AR,3,FALSE),Cuenta,VLOOKUP(G$1,Data!$AP:$AR,2,FALSE))+SUMIFS(FX,Fecha,$A921,Linea,VLOOKUP(G$1,Data!$AP:$AR,3,FALSE),Cuenta,VLOOKUP(G$1,Data!$AP:$AR,2,FALSE))+G920,"")</f>
        <v/>
      </c>
      <c r="H921" s="3" t="str">
        <f>IF(AND($A921&lt;&gt;"",H$1&lt;&gt;""),SUMIFS(VM,Fecha,$A921,Linea,VLOOKUP(H$1,Data!$AP:$AR,3,FALSE),Cuenta,VLOOKUP(H$1,Data!$AP:$AR,2,FALSE))+SUMIFS(FX,Fecha,$A921,Linea,VLOOKUP(H$1,Data!$AP:$AR,3,FALSE),Cuenta,VLOOKUP(H$1,Data!$AP:$AR,2,FALSE))+H920,"")</f>
        <v/>
      </c>
      <c r="I921" s="3" t="str">
        <f>IF(AND($A921&lt;&gt;"",I$1&lt;&gt;""),SUMIFS(VM,Fecha,$A921,Linea,VLOOKUP(I$1,Data!$AP:$AR,3,FALSE),Cuenta,VLOOKUP(I$1,Data!$AP:$AR,2,FALSE))+SUMIFS(FX,Fecha,$A921,Linea,VLOOKUP(I$1,Data!$AP:$AR,3,FALSE),Cuenta,VLOOKUP(I$1,Data!$AP:$AR,2,FALSE))+I920,"")</f>
        <v/>
      </c>
      <c r="J921" s="3" t="str">
        <f>IF(AND($A921&lt;&gt;"",J$1&lt;&gt;""),SUMIFS(VM,Fecha,$A921,Linea,VLOOKUP(J$1,Data!$AP:$AR,3,FALSE),Cuenta,VLOOKUP(J$1,Data!$AP:$AR,2,FALSE))+SUMIFS(FX,Fecha,$A921,Linea,VLOOKUP(J$1,Data!$AP:$AR,3,FALSE),Cuenta,VLOOKUP(J$1,Data!$AP:$AR,2,FALSE))+J920,"")</f>
        <v/>
      </c>
      <c r="K921" s="3" t="str">
        <f>IF(AND($A921&lt;&gt;"",K$1&lt;&gt;""),SUMIFS(VM,Fecha,$A921,Linea,VLOOKUP(K$1,Data!$AP:$AR,3,FALSE),Cuenta,VLOOKUP(K$1,Data!$AP:$AR,2,FALSE))+SUMIFS(FX,Fecha,$A921,Linea,VLOOKUP(K$1,Data!$AP:$AR,3,FALSE),Cuenta,VLOOKUP(K$1,Data!$AP:$AR,2,FALSE))+K920,"")</f>
        <v/>
      </c>
      <c r="L921" s="3" t="str">
        <f>IF(AND($A921&lt;&gt;"",L$1&lt;&gt;""),SUMIFS(VM,Fecha,$A921,Linea,VLOOKUP(L$1,Data!$AP:$AR,3,FALSE),Cuenta,VLOOKUP(L$1,Data!$AP:$AR,2,FALSE))+SUMIFS(FX,Fecha,$A921,Linea,VLOOKUP(L$1,Data!$AP:$AR,3,FALSE),Cuenta,VLOOKUP(L$1,Data!$AP:$AR,2,FALSE))+L920,"")</f>
        <v/>
      </c>
      <c r="M921" s="3" t="str">
        <f>IF(AND($A921&lt;&gt;"",M$1&lt;&gt;""),SUMIFS(VM,Fecha,$A921,Linea,VLOOKUP(M$1,Data!$AP:$AR,3,FALSE),Cuenta,VLOOKUP(M$1,Data!$AP:$AR,2,FALSE))+SUMIFS(FX,Fecha,$A921,Linea,VLOOKUP(M$1,Data!$AP:$AR,3,FALSE),Cuenta,VLOOKUP(M$1,Data!$AP:$AR,2,FALSE))+M920,"")</f>
        <v/>
      </c>
      <c r="N921" s="3" t="str">
        <f>IF(AND($A921&lt;&gt;"",N$1&lt;&gt;""),SUMIFS(VM,Fecha,$A921,Linea,VLOOKUP(N$1,Data!$AP:$AR,3,FALSE),Cuenta,VLOOKUP(N$1,Data!$AP:$AR,2,FALSE))+SUMIFS(FX,Fecha,$A921,Linea,VLOOKUP(N$1,Data!$AP:$AR,3,FALSE),Cuenta,VLOOKUP(N$1,Data!$AP:$AR,2,FALSE))+N920,"")</f>
        <v/>
      </c>
    </row>
    <row r="922" spans="2:14" x14ac:dyDescent="0.25">
      <c r="B922" s="3" t="str">
        <f>IF(AND($A922&lt;&gt;"",B$1&lt;&gt;""),SUMIFS(VM,Fecha,$A922,Linea,VLOOKUP(B$1,Data!$AP:$AR,3,FALSE),Cuenta,VLOOKUP(B$1,Data!$AP:$AR,2,FALSE))+SUMIFS(FX,Fecha,$A922,Linea,VLOOKUP(B$1,Data!$AP:$AR,3,FALSE),Cuenta,VLOOKUP(B$1,Data!$AP:$AR,2,FALSE))+B921,"")</f>
        <v/>
      </c>
      <c r="C922" s="3" t="str">
        <f>IF(AND($A922&lt;&gt;"",C$1&lt;&gt;""),SUMIFS(VM,Fecha,$A922,Linea,VLOOKUP(C$1,Data!$AP:$AR,3,FALSE),Cuenta,VLOOKUP(C$1,Data!$AP:$AR,2,FALSE))+SUMIFS(FX,Fecha,$A922,Linea,VLOOKUP(C$1,Data!$AP:$AR,3,FALSE),Cuenta,VLOOKUP(C$1,Data!$AP:$AR,2,FALSE))+C921,"")</f>
        <v/>
      </c>
      <c r="D922" s="3" t="str">
        <f>IF(AND($A922&lt;&gt;"",D$1&lt;&gt;""),SUMIFS(VM,Fecha,$A922,Linea,VLOOKUP(D$1,Data!$AP:$AR,3,FALSE),Cuenta,VLOOKUP(D$1,Data!$AP:$AR,2,FALSE))+SUMIFS(FX,Fecha,$A922,Linea,VLOOKUP(D$1,Data!$AP:$AR,3,FALSE),Cuenta,VLOOKUP(D$1,Data!$AP:$AR,2,FALSE))+D921,"")</f>
        <v/>
      </c>
      <c r="E922" s="3" t="str">
        <f>IF(AND($A922&lt;&gt;"",E$1&lt;&gt;""),SUMIFS(VM,Fecha,$A922,Linea,VLOOKUP(E$1,Data!$AP:$AR,3,FALSE),Cuenta,VLOOKUP(E$1,Data!$AP:$AR,2,FALSE))+SUMIFS(FX,Fecha,$A922,Linea,VLOOKUP(E$1,Data!$AP:$AR,3,FALSE),Cuenta,VLOOKUP(E$1,Data!$AP:$AR,2,FALSE))+E921,"")</f>
        <v/>
      </c>
      <c r="F922" s="3" t="str">
        <f>IF(AND($A922&lt;&gt;"",F$1&lt;&gt;""),SUMIFS(VM,Fecha,$A922,Linea,VLOOKUP(F$1,Data!$AP:$AR,3,FALSE),Cuenta,VLOOKUP(F$1,Data!$AP:$AR,2,FALSE))+SUMIFS(FX,Fecha,$A922,Linea,VLOOKUP(F$1,Data!$AP:$AR,3,FALSE),Cuenta,VLOOKUP(F$1,Data!$AP:$AR,2,FALSE))+F921,"")</f>
        <v/>
      </c>
      <c r="G922" s="3" t="str">
        <f>IF(AND($A922&lt;&gt;"",G$1&lt;&gt;""),SUMIFS(VM,Fecha,$A922,Linea,VLOOKUP(G$1,Data!$AP:$AR,3,FALSE),Cuenta,VLOOKUP(G$1,Data!$AP:$AR,2,FALSE))+SUMIFS(FX,Fecha,$A922,Linea,VLOOKUP(G$1,Data!$AP:$AR,3,FALSE),Cuenta,VLOOKUP(G$1,Data!$AP:$AR,2,FALSE))+G921,"")</f>
        <v/>
      </c>
      <c r="H922" s="3" t="str">
        <f>IF(AND($A922&lt;&gt;"",H$1&lt;&gt;""),SUMIFS(VM,Fecha,$A922,Linea,VLOOKUP(H$1,Data!$AP:$AR,3,FALSE),Cuenta,VLOOKUP(H$1,Data!$AP:$AR,2,FALSE))+SUMIFS(FX,Fecha,$A922,Linea,VLOOKUP(H$1,Data!$AP:$AR,3,FALSE),Cuenta,VLOOKUP(H$1,Data!$AP:$AR,2,FALSE))+H921,"")</f>
        <v/>
      </c>
      <c r="I922" s="3" t="str">
        <f>IF(AND($A922&lt;&gt;"",I$1&lt;&gt;""),SUMIFS(VM,Fecha,$A922,Linea,VLOOKUP(I$1,Data!$AP:$AR,3,FALSE),Cuenta,VLOOKUP(I$1,Data!$AP:$AR,2,FALSE))+SUMIFS(FX,Fecha,$A922,Linea,VLOOKUP(I$1,Data!$AP:$AR,3,FALSE),Cuenta,VLOOKUP(I$1,Data!$AP:$AR,2,FALSE))+I921,"")</f>
        <v/>
      </c>
      <c r="J922" s="3" t="str">
        <f>IF(AND($A922&lt;&gt;"",J$1&lt;&gt;""),SUMIFS(VM,Fecha,$A922,Linea,VLOOKUP(J$1,Data!$AP:$AR,3,FALSE),Cuenta,VLOOKUP(J$1,Data!$AP:$AR,2,FALSE))+SUMIFS(FX,Fecha,$A922,Linea,VLOOKUP(J$1,Data!$AP:$AR,3,FALSE),Cuenta,VLOOKUP(J$1,Data!$AP:$AR,2,FALSE))+J921,"")</f>
        <v/>
      </c>
      <c r="K922" s="3" t="str">
        <f>IF(AND($A922&lt;&gt;"",K$1&lt;&gt;""),SUMIFS(VM,Fecha,$A922,Linea,VLOOKUP(K$1,Data!$AP:$AR,3,FALSE),Cuenta,VLOOKUP(K$1,Data!$AP:$AR,2,FALSE))+SUMIFS(FX,Fecha,$A922,Linea,VLOOKUP(K$1,Data!$AP:$AR,3,FALSE),Cuenta,VLOOKUP(K$1,Data!$AP:$AR,2,FALSE))+K921,"")</f>
        <v/>
      </c>
      <c r="L922" s="3" t="str">
        <f>IF(AND($A922&lt;&gt;"",L$1&lt;&gt;""),SUMIFS(VM,Fecha,$A922,Linea,VLOOKUP(L$1,Data!$AP:$AR,3,FALSE),Cuenta,VLOOKUP(L$1,Data!$AP:$AR,2,FALSE))+SUMIFS(FX,Fecha,$A922,Linea,VLOOKUP(L$1,Data!$AP:$AR,3,FALSE),Cuenta,VLOOKUP(L$1,Data!$AP:$AR,2,FALSE))+L921,"")</f>
        <v/>
      </c>
      <c r="M922" s="3" t="str">
        <f>IF(AND($A922&lt;&gt;"",M$1&lt;&gt;""),SUMIFS(VM,Fecha,$A922,Linea,VLOOKUP(M$1,Data!$AP:$AR,3,FALSE),Cuenta,VLOOKUP(M$1,Data!$AP:$AR,2,FALSE))+SUMIFS(FX,Fecha,$A922,Linea,VLOOKUP(M$1,Data!$AP:$AR,3,FALSE),Cuenta,VLOOKUP(M$1,Data!$AP:$AR,2,FALSE))+M921,"")</f>
        <v/>
      </c>
      <c r="N922" s="3" t="str">
        <f>IF(AND($A922&lt;&gt;"",N$1&lt;&gt;""),SUMIFS(VM,Fecha,$A922,Linea,VLOOKUP(N$1,Data!$AP:$AR,3,FALSE),Cuenta,VLOOKUP(N$1,Data!$AP:$AR,2,FALSE))+SUMIFS(FX,Fecha,$A922,Linea,VLOOKUP(N$1,Data!$AP:$AR,3,FALSE),Cuenta,VLOOKUP(N$1,Data!$AP:$AR,2,FALSE))+N921,"")</f>
        <v/>
      </c>
    </row>
    <row r="923" spans="2:14" x14ac:dyDescent="0.25">
      <c r="B923" s="3" t="str">
        <f>IF(AND($A923&lt;&gt;"",B$1&lt;&gt;""),SUMIFS(VM,Fecha,$A923,Linea,VLOOKUP(B$1,Data!$AP:$AR,3,FALSE),Cuenta,VLOOKUP(B$1,Data!$AP:$AR,2,FALSE))+SUMIFS(FX,Fecha,$A923,Linea,VLOOKUP(B$1,Data!$AP:$AR,3,FALSE),Cuenta,VLOOKUP(B$1,Data!$AP:$AR,2,FALSE))+B922,"")</f>
        <v/>
      </c>
      <c r="C923" s="3" t="str">
        <f>IF(AND($A923&lt;&gt;"",C$1&lt;&gt;""),SUMIFS(VM,Fecha,$A923,Linea,VLOOKUP(C$1,Data!$AP:$AR,3,FALSE),Cuenta,VLOOKUP(C$1,Data!$AP:$AR,2,FALSE))+SUMIFS(FX,Fecha,$A923,Linea,VLOOKUP(C$1,Data!$AP:$AR,3,FALSE),Cuenta,VLOOKUP(C$1,Data!$AP:$AR,2,FALSE))+C922,"")</f>
        <v/>
      </c>
      <c r="D923" s="3" t="str">
        <f>IF(AND($A923&lt;&gt;"",D$1&lt;&gt;""),SUMIFS(VM,Fecha,$A923,Linea,VLOOKUP(D$1,Data!$AP:$AR,3,FALSE),Cuenta,VLOOKUP(D$1,Data!$AP:$AR,2,FALSE))+SUMIFS(FX,Fecha,$A923,Linea,VLOOKUP(D$1,Data!$AP:$AR,3,FALSE),Cuenta,VLOOKUP(D$1,Data!$AP:$AR,2,FALSE))+D922,"")</f>
        <v/>
      </c>
      <c r="E923" s="3" t="str">
        <f>IF(AND($A923&lt;&gt;"",E$1&lt;&gt;""),SUMIFS(VM,Fecha,$A923,Linea,VLOOKUP(E$1,Data!$AP:$AR,3,FALSE),Cuenta,VLOOKUP(E$1,Data!$AP:$AR,2,FALSE))+SUMIFS(FX,Fecha,$A923,Linea,VLOOKUP(E$1,Data!$AP:$AR,3,FALSE),Cuenta,VLOOKUP(E$1,Data!$AP:$AR,2,FALSE))+E922,"")</f>
        <v/>
      </c>
      <c r="F923" s="3" t="str">
        <f>IF(AND($A923&lt;&gt;"",F$1&lt;&gt;""),SUMIFS(VM,Fecha,$A923,Linea,VLOOKUP(F$1,Data!$AP:$AR,3,FALSE),Cuenta,VLOOKUP(F$1,Data!$AP:$AR,2,FALSE))+SUMIFS(FX,Fecha,$A923,Linea,VLOOKUP(F$1,Data!$AP:$AR,3,FALSE),Cuenta,VLOOKUP(F$1,Data!$AP:$AR,2,FALSE))+F922,"")</f>
        <v/>
      </c>
      <c r="G923" s="3" t="str">
        <f>IF(AND($A923&lt;&gt;"",G$1&lt;&gt;""),SUMIFS(VM,Fecha,$A923,Linea,VLOOKUP(G$1,Data!$AP:$AR,3,FALSE),Cuenta,VLOOKUP(G$1,Data!$AP:$AR,2,FALSE))+SUMIFS(FX,Fecha,$A923,Linea,VLOOKUP(G$1,Data!$AP:$AR,3,FALSE),Cuenta,VLOOKUP(G$1,Data!$AP:$AR,2,FALSE))+G922,"")</f>
        <v/>
      </c>
      <c r="H923" s="3" t="str">
        <f>IF(AND($A923&lt;&gt;"",H$1&lt;&gt;""),SUMIFS(VM,Fecha,$A923,Linea,VLOOKUP(H$1,Data!$AP:$AR,3,FALSE),Cuenta,VLOOKUP(H$1,Data!$AP:$AR,2,FALSE))+SUMIFS(FX,Fecha,$A923,Linea,VLOOKUP(H$1,Data!$AP:$AR,3,FALSE),Cuenta,VLOOKUP(H$1,Data!$AP:$AR,2,FALSE))+H922,"")</f>
        <v/>
      </c>
      <c r="I923" s="3" t="str">
        <f>IF(AND($A923&lt;&gt;"",I$1&lt;&gt;""),SUMIFS(VM,Fecha,$A923,Linea,VLOOKUP(I$1,Data!$AP:$AR,3,FALSE),Cuenta,VLOOKUP(I$1,Data!$AP:$AR,2,FALSE))+SUMIFS(FX,Fecha,$A923,Linea,VLOOKUP(I$1,Data!$AP:$AR,3,FALSE),Cuenta,VLOOKUP(I$1,Data!$AP:$AR,2,FALSE))+I922,"")</f>
        <v/>
      </c>
      <c r="J923" s="3" t="str">
        <f>IF(AND($A923&lt;&gt;"",J$1&lt;&gt;""),SUMIFS(VM,Fecha,$A923,Linea,VLOOKUP(J$1,Data!$AP:$AR,3,FALSE),Cuenta,VLOOKUP(J$1,Data!$AP:$AR,2,FALSE))+SUMIFS(FX,Fecha,$A923,Linea,VLOOKUP(J$1,Data!$AP:$AR,3,FALSE),Cuenta,VLOOKUP(J$1,Data!$AP:$AR,2,FALSE))+J922,"")</f>
        <v/>
      </c>
      <c r="K923" s="3" t="str">
        <f>IF(AND($A923&lt;&gt;"",K$1&lt;&gt;""),SUMIFS(VM,Fecha,$A923,Linea,VLOOKUP(K$1,Data!$AP:$AR,3,FALSE),Cuenta,VLOOKUP(K$1,Data!$AP:$AR,2,FALSE))+SUMIFS(FX,Fecha,$A923,Linea,VLOOKUP(K$1,Data!$AP:$AR,3,FALSE),Cuenta,VLOOKUP(K$1,Data!$AP:$AR,2,FALSE))+K922,"")</f>
        <v/>
      </c>
      <c r="L923" s="3" t="str">
        <f>IF(AND($A923&lt;&gt;"",L$1&lt;&gt;""),SUMIFS(VM,Fecha,$A923,Linea,VLOOKUP(L$1,Data!$AP:$AR,3,FALSE),Cuenta,VLOOKUP(L$1,Data!$AP:$AR,2,FALSE))+SUMIFS(FX,Fecha,$A923,Linea,VLOOKUP(L$1,Data!$AP:$AR,3,FALSE),Cuenta,VLOOKUP(L$1,Data!$AP:$AR,2,FALSE))+L922,"")</f>
        <v/>
      </c>
      <c r="M923" s="3" t="str">
        <f>IF(AND($A923&lt;&gt;"",M$1&lt;&gt;""),SUMIFS(VM,Fecha,$A923,Linea,VLOOKUP(M$1,Data!$AP:$AR,3,FALSE),Cuenta,VLOOKUP(M$1,Data!$AP:$AR,2,FALSE))+SUMIFS(FX,Fecha,$A923,Linea,VLOOKUP(M$1,Data!$AP:$AR,3,FALSE),Cuenta,VLOOKUP(M$1,Data!$AP:$AR,2,FALSE))+M922,"")</f>
        <v/>
      </c>
      <c r="N923" s="3" t="str">
        <f>IF(AND($A923&lt;&gt;"",N$1&lt;&gt;""),SUMIFS(VM,Fecha,$A923,Linea,VLOOKUP(N$1,Data!$AP:$AR,3,FALSE),Cuenta,VLOOKUP(N$1,Data!$AP:$AR,2,FALSE))+SUMIFS(FX,Fecha,$A923,Linea,VLOOKUP(N$1,Data!$AP:$AR,3,FALSE),Cuenta,VLOOKUP(N$1,Data!$AP:$AR,2,FALSE))+N922,"")</f>
        <v/>
      </c>
    </row>
    <row r="924" spans="2:14" x14ac:dyDescent="0.25">
      <c r="B924" s="3" t="str">
        <f>IF(AND($A924&lt;&gt;"",B$1&lt;&gt;""),SUMIFS(VM,Fecha,$A924,Linea,VLOOKUP(B$1,Data!$AP:$AR,3,FALSE),Cuenta,VLOOKUP(B$1,Data!$AP:$AR,2,FALSE))+SUMIFS(FX,Fecha,$A924,Linea,VLOOKUP(B$1,Data!$AP:$AR,3,FALSE),Cuenta,VLOOKUP(B$1,Data!$AP:$AR,2,FALSE))+B923,"")</f>
        <v/>
      </c>
      <c r="C924" s="3" t="str">
        <f>IF(AND($A924&lt;&gt;"",C$1&lt;&gt;""),SUMIFS(VM,Fecha,$A924,Linea,VLOOKUP(C$1,Data!$AP:$AR,3,FALSE),Cuenta,VLOOKUP(C$1,Data!$AP:$AR,2,FALSE))+SUMIFS(FX,Fecha,$A924,Linea,VLOOKUP(C$1,Data!$AP:$AR,3,FALSE),Cuenta,VLOOKUP(C$1,Data!$AP:$AR,2,FALSE))+C923,"")</f>
        <v/>
      </c>
      <c r="D924" s="3" t="str">
        <f>IF(AND($A924&lt;&gt;"",D$1&lt;&gt;""),SUMIFS(VM,Fecha,$A924,Linea,VLOOKUP(D$1,Data!$AP:$AR,3,FALSE),Cuenta,VLOOKUP(D$1,Data!$AP:$AR,2,FALSE))+SUMIFS(FX,Fecha,$A924,Linea,VLOOKUP(D$1,Data!$AP:$AR,3,FALSE),Cuenta,VLOOKUP(D$1,Data!$AP:$AR,2,FALSE))+D923,"")</f>
        <v/>
      </c>
      <c r="E924" s="3" t="str">
        <f>IF(AND($A924&lt;&gt;"",E$1&lt;&gt;""),SUMIFS(VM,Fecha,$A924,Linea,VLOOKUP(E$1,Data!$AP:$AR,3,FALSE),Cuenta,VLOOKUP(E$1,Data!$AP:$AR,2,FALSE))+SUMIFS(FX,Fecha,$A924,Linea,VLOOKUP(E$1,Data!$AP:$AR,3,FALSE),Cuenta,VLOOKUP(E$1,Data!$AP:$AR,2,FALSE))+E923,"")</f>
        <v/>
      </c>
      <c r="F924" s="3" t="str">
        <f>IF(AND($A924&lt;&gt;"",F$1&lt;&gt;""),SUMIFS(VM,Fecha,$A924,Linea,VLOOKUP(F$1,Data!$AP:$AR,3,FALSE),Cuenta,VLOOKUP(F$1,Data!$AP:$AR,2,FALSE))+SUMIFS(FX,Fecha,$A924,Linea,VLOOKUP(F$1,Data!$AP:$AR,3,FALSE),Cuenta,VLOOKUP(F$1,Data!$AP:$AR,2,FALSE))+F923,"")</f>
        <v/>
      </c>
      <c r="G924" s="3" t="str">
        <f>IF(AND($A924&lt;&gt;"",G$1&lt;&gt;""),SUMIFS(VM,Fecha,$A924,Linea,VLOOKUP(G$1,Data!$AP:$AR,3,FALSE),Cuenta,VLOOKUP(G$1,Data!$AP:$AR,2,FALSE))+SUMIFS(FX,Fecha,$A924,Linea,VLOOKUP(G$1,Data!$AP:$AR,3,FALSE),Cuenta,VLOOKUP(G$1,Data!$AP:$AR,2,FALSE))+G923,"")</f>
        <v/>
      </c>
      <c r="H924" s="3" t="str">
        <f>IF(AND($A924&lt;&gt;"",H$1&lt;&gt;""),SUMIFS(VM,Fecha,$A924,Linea,VLOOKUP(H$1,Data!$AP:$AR,3,FALSE),Cuenta,VLOOKUP(H$1,Data!$AP:$AR,2,FALSE))+SUMIFS(FX,Fecha,$A924,Linea,VLOOKUP(H$1,Data!$AP:$AR,3,FALSE),Cuenta,VLOOKUP(H$1,Data!$AP:$AR,2,FALSE))+H923,"")</f>
        <v/>
      </c>
      <c r="I924" s="3" t="str">
        <f>IF(AND($A924&lt;&gt;"",I$1&lt;&gt;""),SUMIFS(VM,Fecha,$A924,Linea,VLOOKUP(I$1,Data!$AP:$AR,3,FALSE),Cuenta,VLOOKUP(I$1,Data!$AP:$AR,2,FALSE))+SUMIFS(FX,Fecha,$A924,Linea,VLOOKUP(I$1,Data!$AP:$AR,3,FALSE),Cuenta,VLOOKUP(I$1,Data!$AP:$AR,2,FALSE))+I923,"")</f>
        <v/>
      </c>
      <c r="J924" s="3" t="str">
        <f>IF(AND($A924&lt;&gt;"",J$1&lt;&gt;""),SUMIFS(VM,Fecha,$A924,Linea,VLOOKUP(J$1,Data!$AP:$AR,3,FALSE),Cuenta,VLOOKUP(J$1,Data!$AP:$AR,2,FALSE))+SUMIFS(FX,Fecha,$A924,Linea,VLOOKUP(J$1,Data!$AP:$AR,3,FALSE),Cuenta,VLOOKUP(J$1,Data!$AP:$AR,2,FALSE))+J923,"")</f>
        <v/>
      </c>
      <c r="K924" s="3" t="str">
        <f>IF(AND($A924&lt;&gt;"",K$1&lt;&gt;""),SUMIFS(VM,Fecha,$A924,Linea,VLOOKUP(K$1,Data!$AP:$AR,3,FALSE),Cuenta,VLOOKUP(K$1,Data!$AP:$AR,2,FALSE))+SUMIFS(FX,Fecha,$A924,Linea,VLOOKUP(K$1,Data!$AP:$AR,3,FALSE),Cuenta,VLOOKUP(K$1,Data!$AP:$AR,2,FALSE))+K923,"")</f>
        <v/>
      </c>
      <c r="L924" s="3" t="str">
        <f>IF(AND($A924&lt;&gt;"",L$1&lt;&gt;""),SUMIFS(VM,Fecha,$A924,Linea,VLOOKUP(L$1,Data!$AP:$AR,3,FALSE),Cuenta,VLOOKUP(L$1,Data!$AP:$AR,2,FALSE))+SUMIFS(FX,Fecha,$A924,Linea,VLOOKUP(L$1,Data!$AP:$AR,3,FALSE),Cuenta,VLOOKUP(L$1,Data!$AP:$AR,2,FALSE))+L923,"")</f>
        <v/>
      </c>
      <c r="M924" s="3" t="str">
        <f>IF(AND($A924&lt;&gt;"",M$1&lt;&gt;""),SUMIFS(VM,Fecha,$A924,Linea,VLOOKUP(M$1,Data!$AP:$AR,3,FALSE),Cuenta,VLOOKUP(M$1,Data!$AP:$AR,2,FALSE))+SUMIFS(FX,Fecha,$A924,Linea,VLOOKUP(M$1,Data!$AP:$AR,3,FALSE),Cuenta,VLOOKUP(M$1,Data!$AP:$AR,2,FALSE))+M923,"")</f>
        <v/>
      </c>
      <c r="N924" s="3" t="str">
        <f>IF(AND($A924&lt;&gt;"",N$1&lt;&gt;""),SUMIFS(VM,Fecha,$A924,Linea,VLOOKUP(N$1,Data!$AP:$AR,3,FALSE),Cuenta,VLOOKUP(N$1,Data!$AP:$AR,2,FALSE))+SUMIFS(FX,Fecha,$A924,Linea,VLOOKUP(N$1,Data!$AP:$AR,3,FALSE),Cuenta,VLOOKUP(N$1,Data!$AP:$AR,2,FALSE))+N923,"")</f>
        <v/>
      </c>
    </row>
    <row r="925" spans="2:14" x14ac:dyDescent="0.25">
      <c r="B925" s="3" t="str">
        <f>IF(AND($A925&lt;&gt;"",B$1&lt;&gt;""),SUMIFS(VM,Fecha,$A925,Linea,VLOOKUP(B$1,Data!$AP:$AR,3,FALSE),Cuenta,VLOOKUP(B$1,Data!$AP:$AR,2,FALSE))+SUMIFS(FX,Fecha,$A925,Linea,VLOOKUP(B$1,Data!$AP:$AR,3,FALSE),Cuenta,VLOOKUP(B$1,Data!$AP:$AR,2,FALSE))+B924,"")</f>
        <v/>
      </c>
      <c r="C925" s="3" t="str">
        <f>IF(AND($A925&lt;&gt;"",C$1&lt;&gt;""),SUMIFS(VM,Fecha,$A925,Linea,VLOOKUP(C$1,Data!$AP:$AR,3,FALSE),Cuenta,VLOOKUP(C$1,Data!$AP:$AR,2,FALSE))+SUMIFS(FX,Fecha,$A925,Linea,VLOOKUP(C$1,Data!$AP:$AR,3,FALSE),Cuenta,VLOOKUP(C$1,Data!$AP:$AR,2,FALSE))+C924,"")</f>
        <v/>
      </c>
      <c r="D925" s="3" t="str">
        <f>IF(AND($A925&lt;&gt;"",D$1&lt;&gt;""),SUMIFS(VM,Fecha,$A925,Linea,VLOOKUP(D$1,Data!$AP:$AR,3,FALSE),Cuenta,VLOOKUP(D$1,Data!$AP:$AR,2,FALSE))+SUMIFS(FX,Fecha,$A925,Linea,VLOOKUP(D$1,Data!$AP:$AR,3,FALSE),Cuenta,VLOOKUP(D$1,Data!$AP:$AR,2,FALSE))+D924,"")</f>
        <v/>
      </c>
      <c r="E925" s="3" t="str">
        <f>IF(AND($A925&lt;&gt;"",E$1&lt;&gt;""),SUMIFS(VM,Fecha,$A925,Linea,VLOOKUP(E$1,Data!$AP:$AR,3,FALSE),Cuenta,VLOOKUP(E$1,Data!$AP:$AR,2,FALSE))+SUMIFS(FX,Fecha,$A925,Linea,VLOOKUP(E$1,Data!$AP:$AR,3,FALSE),Cuenta,VLOOKUP(E$1,Data!$AP:$AR,2,FALSE))+E924,"")</f>
        <v/>
      </c>
      <c r="F925" s="3" t="str">
        <f>IF(AND($A925&lt;&gt;"",F$1&lt;&gt;""),SUMIFS(VM,Fecha,$A925,Linea,VLOOKUP(F$1,Data!$AP:$AR,3,FALSE),Cuenta,VLOOKUP(F$1,Data!$AP:$AR,2,FALSE))+SUMIFS(FX,Fecha,$A925,Linea,VLOOKUP(F$1,Data!$AP:$AR,3,FALSE),Cuenta,VLOOKUP(F$1,Data!$AP:$AR,2,FALSE))+F924,"")</f>
        <v/>
      </c>
      <c r="G925" s="3" t="str">
        <f>IF(AND($A925&lt;&gt;"",G$1&lt;&gt;""),SUMIFS(VM,Fecha,$A925,Linea,VLOOKUP(G$1,Data!$AP:$AR,3,FALSE),Cuenta,VLOOKUP(G$1,Data!$AP:$AR,2,FALSE))+SUMIFS(FX,Fecha,$A925,Linea,VLOOKUP(G$1,Data!$AP:$AR,3,FALSE),Cuenta,VLOOKUP(G$1,Data!$AP:$AR,2,FALSE))+G924,"")</f>
        <v/>
      </c>
      <c r="H925" s="3" t="str">
        <f>IF(AND($A925&lt;&gt;"",H$1&lt;&gt;""),SUMIFS(VM,Fecha,$A925,Linea,VLOOKUP(H$1,Data!$AP:$AR,3,FALSE),Cuenta,VLOOKUP(H$1,Data!$AP:$AR,2,FALSE))+SUMIFS(FX,Fecha,$A925,Linea,VLOOKUP(H$1,Data!$AP:$AR,3,FALSE),Cuenta,VLOOKUP(H$1,Data!$AP:$AR,2,FALSE))+H924,"")</f>
        <v/>
      </c>
      <c r="I925" s="3" t="str">
        <f>IF(AND($A925&lt;&gt;"",I$1&lt;&gt;""),SUMIFS(VM,Fecha,$A925,Linea,VLOOKUP(I$1,Data!$AP:$AR,3,FALSE),Cuenta,VLOOKUP(I$1,Data!$AP:$AR,2,FALSE))+SUMIFS(FX,Fecha,$A925,Linea,VLOOKUP(I$1,Data!$AP:$AR,3,FALSE),Cuenta,VLOOKUP(I$1,Data!$AP:$AR,2,FALSE))+I924,"")</f>
        <v/>
      </c>
      <c r="J925" s="3" t="str">
        <f>IF(AND($A925&lt;&gt;"",J$1&lt;&gt;""),SUMIFS(VM,Fecha,$A925,Linea,VLOOKUP(J$1,Data!$AP:$AR,3,FALSE),Cuenta,VLOOKUP(J$1,Data!$AP:$AR,2,FALSE))+SUMIFS(FX,Fecha,$A925,Linea,VLOOKUP(J$1,Data!$AP:$AR,3,FALSE),Cuenta,VLOOKUP(J$1,Data!$AP:$AR,2,FALSE))+J924,"")</f>
        <v/>
      </c>
      <c r="K925" s="3" t="str">
        <f>IF(AND($A925&lt;&gt;"",K$1&lt;&gt;""),SUMIFS(VM,Fecha,$A925,Linea,VLOOKUP(K$1,Data!$AP:$AR,3,FALSE),Cuenta,VLOOKUP(K$1,Data!$AP:$AR,2,FALSE))+SUMIFS(FX,Fecha,$A925,Linea,VLOOKUP(K$1,Data!$AP:$AR,3,FALSE),Cuenta,VLOOKUP(K$1,Data!$AP:$AR,2,FALSE))+K924,"")</f>
        <v/>
      </c>
      <c r="L925" s="3" t="str">
        <f>IF(AND($A925&lt;&gt;"",L$1&lt;&gt;""),SUMIFS(VM,Fecha,$A925,Linea,VLOOKUP(L$1,Data!$AP:$AR,3,FALSE),Cuenta,VLOOKUP(L$1,Data!$AP:$AR,2,FALSE))+SUMIFS(FX,Fecha,$A925,Linea,VLOOKUP(L$1,Data!$AP:$AR,3,FALSE),Cuenta,VLOOKUP(L$1,Data!$AP:$AR,2,FALSE))+L924,"")</f>
        <v/>
      </c>
      <c r="M925" s="3" t="str">
        <f>IF(AND($A925&lt;&gt;"",M$1&lt;&gt;""),SUMIFS(VM,Fecha,$A925,Linea,VLOOKUP(M$1,Data!$AP:$AR,3,FALSE),Cuenta,VLOOKUP(M$1,Data!$AP:$AR,2,FALSE))+SUMIFS(FX,Fecha,$A925,Linea,VLOOKUP(M$1,Data!$AP:$AR,3,FALSE),Cuenta,VLOOKUP(M$1,Data!$AP:$AR,2,FALSE))+M924,"")</f>
        <v/>
      </c>
      <c r="N925" s="3" t="str">
        <f>IF(AND($A925&lt;&gt;"",N$1&lt;&gt;""),SUMIFS(VM,Fecha,$A925,Linea,VLOOKUP(N$1,Data!$AP:$AR,3,FALSE),Cuenta,VLOOKUP(N$1,Data!$AP:$AR,2,FALSE))+SUMIFS(FX,Fecha,$A925,Linea,VLOOKUP(N$1,Data!$AP:$AR,3,FALSE),Cuenta,VLOOKUP(N$1,Data!$AP:$AR,2,FALSE))+N924,"")</f>
        <v/>
      </c>
    </row>
    <row r="926" spans="2:14" x14ac:dyDescent="0.25">
      <c r="B926" s="3" t="str">
        <f>IF(AND($A926&lt;&gt;"",B$1&lt;&gt;""),SUMIFS(VM,Fecha,$A926,Linea,VLOOKUP(B$1,Data!$AP:$AR,3,FALSE),Cuenta,VLOOKUP(B$1,Data!$AP:$AR,2,FALSE))+SUMIFS(FX,Fecha,$A926,Linea,VLOOKUP(B$1,Data!$AP:$AR,3,FALSE),Cuenta,VLOOKUP(B$1,Data!$AP:$AR,2,FALSE))+B925,"")</f>
        <v/>
      </c>
      <c r="C926" s="3" t="str">
        <f>IF(AND($A926&lt;&gt;"",C$1&lt;&gt;""),SUMIFS(VM,Fecha,$A926,Linea,VLOOKUP(C$1,Data!$AP:$AR,3,FALSE),Cuenta,VLOOKUP(C$1,Data!$AP:$AR,2,FALSE))+SUMIFS(FX,Fecha,$A926,Linea,VLOOKUP(C$1,Data!$AP:$AR,3,FALSE),Cuenta,VLOOKUP(C$1,Data!$AP:$AR,2,FALSE))+C925,"")</f>
        <v/>
      </c>
      <c r="D926" s="3" t="str">
        <f>IF(AND($A926&lt;&gt;"",D$1&lt;&gt;""),SUMIFS(VM,Fecha,$A926,Linea,VLOOKUP(D$1,Data!$AP:$AR,3,FALSE),Cuenta,VLOOKUP(D$1,Data!$AP:$AR,2,FALSE))+SUMIFS(FX,Fecha,$A926,Linea,VLOOKUP(D$1,Data!$AP:$AR,3,FALSE),Cuenta,VLOOKUP(D$1,Data!$AP:$AR,2,FALSE))+D925,"")</f>
        <v/>
      </c>
      <c r="E926" s="3" t="str">
        <f>IF(AND($A926&lt;&gt;"",E$1&lt;&gt;""),SUMIFS(VM,Fecha,$A926,Linea,VLOOKUP(E$1,Data!$AP:$AR,3,FALSE),Cuenta,VLOOKUP(E$1,Data!$AP:$AR,2,FALSE))+SUMIFS(FX,Fecha,$A926,Linea,VLOOKUP(E$1,Data!$AP:$AR,3,FALSE),Cuenta,VLOOKUP(E$1,Data!$AP:$AR,2,FALSE))+E925,"")</f>
        <v/>
      </c>
      <c r="F926" s="3" t="str">
        <f>IF(AND($A926&lt;&gt;"",F$1&lt;&gt;""),SUMIFS(VM,Fecha,$A926,Linea,VLOOKUP(F$1,Data!$AP:$AR,3,FALSE),Cuenta,VLOOKUP(F$1,Data!$AP:$AR,2,FALSE))+SUMIFS(FX,Fecha,$A926,Linea,VLOOKUP(F$1,Data!$AP:$AR,3,FALSE),Cuenta,VLOOKUP(F$1,Data!$AP:$AR,2,FALSE))+F925,"")</f>
        <v/>
      </c>
      <c r="G926" s="3" t="str">
        <f>IF(AND($A926&lt;&gt;"",G$1&lt;&gt;""),SUMIFS(VM,Fecha,$A926,Linea,VLOOKUP(G$1,Data!$AP:$AR,3,FALSE),Cuenta,VLOOKUP(G$1,Data!$AP:$AR,2,FALSE))+SUMIFS(FX,Fecha,$A926,Linea,VLOOKUP(G$1,Data!$AP:$AR,3,FALSE),Cuenta,VLOOKUP(G$1,Data!$AP:$AR,2,FALSE))+G925,"")</f>
        <v/>
      </c>
      <c r="H926" s="3" t="str">
        <f>IF(AND($A926&lt;&gt;"",H$1&lt;&gt;""),SUMIFS(VM,Fecha,$A926,Linea,VLOOKUP(H$1,Data!$AP:$AR,3,FALSE),Cuenta,VLOOKUP(H$1,Data!$AP:$AR,2,FALSE))+SUMIFS(FX,Fecha,$A926,Linea,VLOOKUP(H$1,Data!$AP:$AR,3,FALSE),Cuenta,VLOOKUP(H$1,Data!$AP:$AR,2,FALSE))+H925,"")</f>
        <v/>
      </c>
      <c r="I926" s="3" t="str">
        <f>IF(AND($A926&lt;&gt;"",I$1&lt;&gt;""),SUMIFS(VM,Fecha,$A926,Linea,VLOOKUP(I$1,Data!$AP:$AR,3,FALSE),Cuenta,VLOOKUP(I$1,Data!$AP:$AR,2,FALSE))+SUMIFS(FX,Fecha,$A926,Linea,VLOOKUP(I$1,Data!$AP:$AR,3,FALSE),Cuenta,VLOOKUP(I$1,Data!$AP:$AR,2,FALSE))+I925,"")</f>
        <v/>
      </c>
      <c r="J926" s="3" t="str">
        <f>IF(AND($A926&lt;&gt;"",J$1&lt;&gt;""),SUMIFS(VM,Fecha,$A926,Linea,VLOOKUP(J$1,Data!$AP:$AR,3,FALSE),Cuenta,VLOOKUP(J$1,Data!$AP:$AR,2,FALSE))+SUMIFS(FX,Fecha,$A926,Linea,VLOOKUP(J$1,Data!$AP:$AR,3,FALSE),Cuenta,VLOOKUP(J$1,Data!$AP:$AR,2,FALSE))+J925,"")</f>
        <v/>
      </c>
      <c r="K926" s="3" t="str">
        <f>IF(AND($A926&lt;&gt;"",K$1&lt;&gt;""),SUMIFS(VM,Fecha,$A926,Linea,VLOOKUP(K$1,Data!$AP:$AR,3,FALSE),Cuenta,VLOOKUP(K$1,Data!$AP:$AR,2,FALSE))+SUMIFS(FX,Fecha,$A926,Linea,VLOOKUP(K$1,Data!$AP:$AR,3,FALSE),Cuenta,VLOOKUP(K$1,Data!$AP:$AR,2,FALSE))+K925,"")</f>
        <v/>
      </c>
      <c r="L926" s="3" t="str">
        <f>IF(AND($A926&lt;&gt;"",L$1&lt;&gt;""),SUMIFS(VM,Fecha,$A926,Linea,VLOOKUP(L$1,Data!$AP:$AR,3,FALSE),Cuenta,VLOOKUP(L$1,Data!$AP:$AR,2,FALSE))+SUMIFS(FX,Fecha,$A926,Linea,VLOOKUP(L$1,Data!$AP:$AR,3,FALSE),Cuenta,VLOOKUP(L$1,Data!$AP:$AR,2,FALSE))+L925,"")</f>
        <v/>
      </c>
      <c r="M926" s="3" t="str">
        <f>IF(AND($A926&lt;&gt;"",M$1&lt;&gt;""),SUMIFS(VM,Fecha,$A926,Linea,VLOOKUP(M$1,Data!$AP:$AR,3,FALSE),Cuenta,VLOOKUP(M$1,Data!$AP:$AR,2,FALSE))+SUMIFS(FX,Fecha,$A926,Linea,VLOOKUP(M$1,Data!$AP:$AR,3,FALSE),Cuenta,VLOOKUP(M$1,Data!$AP:$AR,2,FALSE))+M925,"")</f>
        <v/>
      </c>
      <c r="N926" s="3" t="str">
        <f>IF(AND($A926&lt;&gt;"",N$1&lt;&gt;""),SUMIFS(VM,Fecha,$A926,Linea,VLOOKUP(N$1,Data!$AP:$AR,3,FALSE),Cuenta,VLOOKUP(N$1,Data!$AP:$AR,2,FALSE))+SUMIFS(FX,Fecha,$A926,Linea,VLOOKUP(N$1,Data!$AP:$AR,3,FALSE),Cuenta,VLOOKUP(N$1,Data!$AP:$AR,2,FALSE))+N925,"")</f>
        <v/>
      </c>
    </row>
    <row r="927" spans="2:14" x14ac:dyDescent="0.25">
      <c r="B927" s="3" t="str">
        <f>IF(AND($A927&lt;&gt;"",B$1&lt;&gt;""),SUMIFS(VM,Fecha,$A927,Linea,VLOOKUP(B$1,Data!$AP:$AR,3,FALSE),Cuenta,VLOOKUP(B$1,Data!$AP:$AR,2,FALSE))+SUMIFS(FX,Fecha,$A927,Linea,VLOOKUP(B$1,Data!$AP:$AR,3,FALSE),Cuenta,VLOOKUP(B$1,Data!$AP:$AR,2,FALSE))+B926,"")</f>
        <v/>
      </c>
      <c r="C927" s="3" t="str">
        <f>IF(AND($A927&lt;&gt;"",C$1&lt;&gt;""),SUMIFS(VM,Fecha,$A927,Linea,VLOOKUP(C$1,Data!$AP:$AR,3,FALSE),Cuenta,VLOOKUP(C$1,Data!$AP:$AR,2,FALSE))+SUMIFS(FX,Fecha,$A927,Linea,VLOOKUP(C$1,Data!$AP:$AR,3,FALSE),Cuenta,VLOOKUP(C$1,Data!$AP:$AR,2,FALSE))+C926,"")</f>
        <v/>
      </c>
      <c r="D927" s="3" t="str">
        <f>IF(AND($A927&lt;&gt;"",D$1&lt;&gt;""),SUMIFS(VM,Fecha,$A927,Linea,VLOOKUP(D$1,Data!$AP:$AR,3,FALSE),Cuenta,VLOOKUP(D$1,Data!$AP:$AR,2,FALSE))+SUMIFS(FX,Fecha,$A927,Linea,VLOOKUP(D$1,Data!$AP:$AR,3,FALSE),Cuenta,VLOOKUP(D$1,Data!$AP:$AR,2,FALSE))+D926,"")</f>
        <v/>
      </c>
      <c r="E927" s="3" t="str">
        <f>IF(AND($A927&lt;&gt;"",E$1&lt;&gt;""),SUMIFS(VM,Fecha,$A927,Linea,VLOOKUP(E$1,Data!$AP:$AR,3,FALSE),Cuenta,VLOOKUP(E$1,Data!$AP:$AR,2,FALSE))+SUMIFS(FX,Fecha,$A927,Linea,VLOOKUP(E$1,Data!$AP:$AR,3,FALSE),Cuenta,VLOOKUP(E$1,Data!$AP:$AR,2,FALSE))+E926,"")</f>
        <v/>
      </c>
      <c r="F927" s="3" t="str">
        <f>IF(AND($A927&lt;&gt;"",F$1&lt;&gt;""),SUMIFS(VM,Fecha,$A927,Linea,VLOOKUP(F$1,Data!$AP:$AR,3,FALSE),Cuenta,VLOOKUP(F$1,Data!$AP:$AR,2,FALSE))+SUMIFS(FX,Fecha,$A927,Linea,VLOOKUP(F$1,Data!$AP:$AR,3,FALSE),Cuenta,VLOOKUP(F$1,Data!$AP:$AR,2,FALSE))+F926,"")</f>
        <v/>
      </c>
      <c r="G927" s="3" t="str">
        <f>IF(AND($A927&lt;&gt;"",G$1&lt;&gt;""),SUMIFS(VM,Fecha,$A927,Linea,VLOOKUP(G$1,Data!$AP:$AR,3,FALSE),Cuenta,VLOOKUP(G$1,Data!$AP:$AR,2,FALSE))+SUMIFS(FX,Fecha,$A927,Linea,VLOOKUP(G$1,Data!$AP:$AR,3,FALSE),Cuenta,VLOOKUP(G$1,Data!$AP:$AR,2,FALSE))+G926,"")</f>
        <v/>
      </c>
      <c r="H927" s="3" t="str">
        <f>IF(AND($A927&lt;&gt;"",H$1&lt;&gt;""),SUMIFS(VM,Fecha,$A927,Linea,VLOOKUP(H$1,Data!$AP:$AR,3,FALSE),Cuenta,VLOOKUP(H$1,Data!$AP:$AR,2,FALSE))+SUMIFS(FX,Fecha,$A927,Linea,VLOOKUP(H$1,Data!$AP:$AR,3,FALSE),Cuenta,VLOOKUP(H$1,Data!$AP:$AR,2,FALSE))+H926,"")</f>
        <v/>
      </c>
      <c r="I927" s="3" t="str">
        <f>IF(AND($A927&lt;&gt;"",I$1&lt;&gt;""),SUMIFS(VM,Fecha,$A927,Linea,VLOOKUP(I$1,Data!$AP:$AR,3,FALSE),Cuenta,VLOOKUP(I$1,Data!$AP:$AR,2,FALSE))+SUMIFS(FX,Fecha,$A927,Linea,VLOOKUP(I$1,Data!$AP:$AR,3,FALSE),Cuenta,VLOOKUP(I$1,Data!$AP:$AR,2,FALSE))+I926,"")</f>
        <v/>
      </c>
      <c r="J927" s="3" t="str">
        <f>IF(AND($A927&lt;&gt;"",J$1&lt;&gt;""),SUMIFS(VM,Fecha,$A927,Linea,VLOOKUP(J$1,Data!$AP:$AR,3,FALSE),Cuenta,VLOOKUP(J$1,Data!$AP:$AR,2,FALSE))+SUMIFS(FX,Fecha,$A927,Linea,VLOOKUP(J$1,Data!$AP:$AR,3,FALSE),Cuenta,VLOOKUP(J$1,Data!$AP:$AR,2,FALSE))+J926,"")</f>
        <v/>
      </c>
      <c r="K927" s="3" t="str">
        <f>IF(AND($A927&lt;&gt;"",K$1&lt;&gt;""),SUMIFS(VM,Fecha,$A927,Linea,VLOOKUP(K$1,Data!$AP:$AR,3,FALSE),Cuenta,VLOOKUP(K$1,Data!$AP:$AR,2,FALSE))+SUMIFS(FX,Fecha,$A927,Linea,VLOOKUP(K$1,Data!$AP:$AR,3,FALSE),Cuenta,VLOOKUP(K$1,Data!$AP:$AR,2,FALSE))+K926,"")</f>
        <v/>
      </c>
      <c r="L927" s="3" t="str">
        <f>IF(AND($A927&lt;&gt;"",L$1&lt;&gt;""),SUMIFS(VM,Fecha,$A927,Linea,VLOOKUP(L$1,Data!$AP:$AR,3,FALSE),Cuenta,VLOOKUP(L$1,Data!$AP:$AR,2,FALSE))+SUMIFS(FX,Fecha,$A927,Linea,VLOOKUP(L$1,Data!$AP:$AR,3,FALSE),Cuenta,VLOOKUP(L$1,Data!$AP:$AR,2,FALSE))+L926,"")</f>
        <v/>
      </c>
      <c r="M927" s="3" t="str">
        <f>IF(AND($A927&lt;&gt;"",M$1&lt;&gt;""),SUMIFS(VM,Fecha,$A927,Linea,VLOOKUP(M$1,Data!$AP:$AR,3,FALSE),Cuenta,VLOOKUP(M$1,Data!$AP:$AR,2,FALSE))+SUMIFS(FX,Fecha,$A927,Linea,VLOOKUP(M$1,Data!$AP:$AR,3,FALSE),Cuenta,VLOOKUP(M$1,Data!$AP:$AR,2,FALSE))+M926,"")</f>
        <v/>
      </c>
      <c r="N927" s="3" t="str">
        <f>IF(AND($A927&lt;&gt;"",N$1&lt;&gt;""),SUMIFS(VM,Fecha,$A927,Linea,VLOOKUP(N$1,Data!$AP:$AR,3,FALSE),Cuenta,VLOOKUP(N$1,Data!$AP:$AR,2,FALSE))+SUMIFS(FX,Fecha,$A927,Linea,VLOOKUP(N$1,Data!$AP:$AR,3,FALSE),Cuenta,VLOOKUP(N$1,Data!$AP:$AR,2,FALSE))+N926,"")</f>
        <v/>
      </c>
    </row>
    <row r="928" spans="2:14" x14ac:dyDescent="0.25">
      <c r="B928" s="3" t="str">
        <f>IF(AND($A928&lt;&gt;"",B$1&lt;&gt;""),SUMIFS(VM,Fecha,$A928,Linea,VLOOKUP(B$1,Data!$AP:$AR,3,FALSE),Cuenta,VLOOKUP(B$1,Data!$AP:$AR,2,FALSE))+SUMIFS(FX,Fecha,$A928,Linea,VLOOKUP(B$1,Data!$AP:$AR,3,FALSE),Cuenta,VLOOKUP(B$1,Data!$AP:$AR,2,FALSE))+B927,"")</f>
        <v/>
      </c>
      <c r="C928" s="3" t="str">
        <f>IF(AND($A928&lt;&gt;"",C$1&lt;&gt;""),SUMIFS(VM,Fecha,$A928,Linea,VLOOKUP(C$1,Data!$AP:$AR,3,FALSE),Cuenta,VLOOKUP(C$1,Data!$AP:$AR,2,FALSE))+SUMIFS(FX,Fecha,$A928,Linea,VLOOKUP(C$1,Data!$AP:$AR,3,FALSE),Cuenta,VLOOKUP(C$1,Data!$AP:$AR,2,FALSE))+C927,"")</f>
        <v/>
      </c>
      <c r="D928" s="3" t="str">
        <f>IF(AND($A928&lt;&gt;"",D$1&lt;&gt;""),SUMIFS(VM,Fecha,$A928,Linea,VLOOKUP(D$1,Data!$AP:$AR,3,FALSE),Cuenta,VLOOKUP(D$1,Data!$AP:$AR,2,FALSE))+SUMIFS(FX,Fecha,$A928,Linea,VLOOKUP(D$1,Data!$AP:$AR,3,FALSE),Cuenta,VLOOKUP(D$1,Data!$AP:$AR,2,FALSE))+D927,"")</f>
        <v/>
      </c>
      <c r="E928" s="3" t="str">
        <f>IF(AND($A928&lt;&gt;"",E$1&lt;&gt;""),SUMIFS(VM,Fecha,$A928,Linea,VLOOKUP(E$1,Data!$AP:$AR,3,FALSE),Cuenta,VLOOKUP(E$1,Data!$AP:$AR,2,FALSE))+SUMIFS(FX,Fecha,$A928,Linea,VLOOKUP(E$1,Data!$AP:$AR,3,FALSE),Cuenta,VLOOKUP(E$1,Data!$AP:$AR,2,FALSE))+E927,"")</f>
        <v/>
      </c>
      <c r="F928" s="3" t="str">
        <f>IF(AND($A928&lt;&gt;"",F$1&lt;&gt;""),SUMIFS(VM,Fecha,$A928,Linea,VLOOKUP(F$1,Data!$AP:$AR,3,FALSE),Cuenta,VLOOKUP(F$1,Data!$AP:$AR,2,FALSE))+SUMIFS(FX,Fecha,$A928,Linea,VLOOKUP(F$1,Data!$AP:$AR,3,FALSE),Cuenta,VLOOKUP(F$1,Data!$AP:$AR,2,FALSE))+F927,"")</f>
        <v/>
      </c>
      <c r="G928" s="3" t="str">
        <f>IF(AND($A928&lt;&gt;"",G$1&lt;&gt;""),SUMIFS(VM,Fecha,$A928,Linea,VLOOKUP(G$1,Data!$AP:$AR,3,FALSE),Cuenta,VLOOKUP(G$1,Data!$AP:$AR,2,FALSE))+SUMIFS(FX,Fecha,$A928,Linea,VLOOKUP(G$1,Data!$AP:$AR,3,FALSE),Cuenta,VLOOKUP(G$1,Data!$AP:$AR,2,FALSE))+G927,"")</f>
        <v/>
      </c>
      <c r="H928" s="3" t="str">
        <f>IF(AND($A928&lt;&gt;"",H$1&lt;&gt;""),SUMIFS(VM,Fecha,$A928,Linea,VLOOKUP(H$1,Data!$AP:$AR,3,FALSE),Cuenta,VLOOKUP(H$1,Data!$AP:$AR,2,FALSE))+SUMIFS(FX,Fecha,$A928,Linea,VLOOKUP(H$1,Data!$AP:$AR,3,FALSE),Cuenta,VLOOKUP(H$1,Data!$AP:$AR,2,FALSE))+H927,"")</f>
        <v/>
      </c>
      <c r="I928" s="3" t="str">
        <f>IF(AND($A928&lt;&gt;"",I$1&lt;&gt;""),SUMIFS(VM,Fecha,$A928,Linea,VLOOKUP(I$1,Data!$AP:$AR,3,FALSE),Cuenta,VLOOKUP(I$1,Data!$AP:$AR,2,FALSE))+SUMIFS(FX,Fecha,$A928,Linea,VLOOKUP(I$1,Data!$AP:$AR,3,FALSE),Cuenta,VLOOKUP(I$1,Data!$AP:$AR,2,FALSE))+I927,"")</f>
        <v/>
      </c>
      <c r="J928" s="3" t="str">
        <f>IF(AND($A928&lt;&gt;"",J$1&lt;&gt;""),SUMIFS(VM,Fecha,$A928,Linea,VLOOKUP(J$1,Data!$AP:$AR,3,FALSE),Cuenta,VLOOKUP(J$1,Data!$AP:$AR,2,FALSE))+SUMIFS(FX,Fecha,$A928,Linea,VLOOKUP(J$1,Data!$AP:$AR,3,FALSE),Cuenta,VLOOKUP(J$1,Data!$AP:$AR,2,FALSE))+J927,"")</f>
        <v/>
      </c>
      <c r="K928" s="3" t="str">
        <f>IF(AND($A928&lt;&gt;"",K$1&lt;&gt;""),SUMIFS(VM,Fecha,$A928,Linea,VLOOKUP(K$1,Data!$AP:$AR,3,FALSE),Cuenta,VLOOKUP(K$1,Data!$AP:$AR,2,FALSE))+SUMIFS(FX,Fecha,$A928,Linea,VLOOKUP(K$1,Data!$AP:$AR,3,FALSE),Cuenta,VLOOKUP(K$1,Data!$AP:$AR,2,FALSE))+K927,"")</f>
        <v/>
      </c>
      <c r="L928" s="3" t="str">
        <f>IF(AND($A928&lt;&gt;"",L$1&lt;&gt;""),SUMIFS(VM,Fecha,$A928,Linea,VLOOKUP(L$1,Data!$AP:$AR,3,FALSE),Cuenta,VLOOKUP(L$1,Data!$AP:$AR,2,FALSE))+SUMIFS(FX,Fecha,$A928,Linea,VLOOKUP(L$1,Data!$AP:$AR,3,FALSE),Cuenta,VLOOKUP(L$1,Data!$AP:$AR,2,FALSE))+L927,"")</f>
        <v/>
      </c>
      <c r="M928" s="3" t="str">
        <f>IF(AND($A928&lt;&gt;"",M$1&lt;&gt;""),SUMIFS(VM,Fecha,$A928,Linea,VLOOKUP(M$1,Data!$AP:$AR,3,FALSE),Cuenta,VLOOKUP(M$1,Data!$AP:$AR,2,FALSE))+SUMIFS(FX,Fecha,$A928,Linea,VLOOKUP(M$1,Data!$AP:$AR,3,FALSE),Cuenta,VLOOKUP(M$1,Data!$AP:$AR,2,FALSE))+M927,"")</f>
        <v/>
      </c>
      <c r="N928" s="3" t="str">
        <f>IF(AND($A928&lt;&gt;"",N$1&lt;&gt;""),SUMIFS(VM,Fecha,$A928,Linea,VLOOKUP(N$1,Data!$AP:$AR,3,FALSE),Cuenta,VLOOKUP(N$1,Data!$AP:$AR,2,FALSE))+SUMIFS(FX,Fecha,$A928,Linea,VLOOKUP(N$1,Data!$AP:$AR,3,FALSE),Cuenta,VLOOKUP(N$1,Data!$AP:$AR,2,FALSE))+N927,"")</f>
        <v/>
      </c>
    </row>
    <row r="929" spans="2:14" x14ac:dyDescent="0.25">
      <c r="B929" s="3" t="str">
        <f>IF(AND($A929&lt;&gt;"",B$1&lt;&gt;""),SUMIFS(VM,Fecha,$A929,Linea,VLOOKUP(B$1,Data!$AP:$AR,3,FALSE),Cuenta,VLOOKUP(B$1,Data!$AP:$AR,2,FALSE))+SUMIFS(FX,Fecha,$A929,Linea,VLOOKUP(B$1,Data!$AP:$AR,3,FALSE),Cuenta,VLOOKUP(B$1,Data!$AP:$AR,2,FALSE))+B928,"")</f>
        <v/>
      </c>
      <c r="C929" s="3" t="str">
        <f>IF(AND($A929&lt;&gt;"",C$1&lt;&gt;""),SUMIFS(VM,Fecha,$A929,Linea,VLOOKUP(C$1,Data!$AP:$AR,3,FALSE),Cuenta,VLOOKUP(C$1,Data!$AP:$AR,2,FALSE))+SUMIFS(FX,Fecha,$A929,Linea,VLOOKUP(C$1,Data!$AP:$AR,3,FALSE),Cuenta,VLOOKUP(C$1,Data!$AP:$AR,2,FALSE))+C928,"")</f>
        <v/>
      </c>
      <c r="D929" s="3" t="str">
        <f>IF(AND($A929&lt;&gt;"",D$1&lt;&gt;""),SUMIFS(VM,Fecha,$A929,Linea,VLOOKUP(D$1,Data!$AP:$AR,3,FALSE),Cuenta,VLOOKUP(D$1,Data!$AP:$AR,2,FALSE))+SUMIFS(FX,Fecha,$A929,Linea,VLOOKUP(D$1,Data!$AP:$AR,3,FALSE),Cuenta,VLOOKUP(D$1,Data!$AP:$AR,2,FALSE))+D928,"")</f>
        <v/>
      </c>
      <c r="E929" s="3" t="str">
        <f>IF(AND($A929&lt;&gt;"",E$1&lt;&gt;""),SUMIFS(VM,Fecha,$A929,Linea,VLOOKUP(E$1,Data!$AP:$AR,3,FALSE),Cuenta,VLOOKUP(E$1,Data!$AP:$AR,2,FALSE))+SUMIFS(FX,Fecha,$A929,Linea,VLOOKUP(E$1,Data!$AP:$AR,3,FALSE),Cuenta,VLOOKUP(E$1,Data!$AP:$AR,2,FALSE))+E928,"")</f>
        <v/>
      </c>
      <c r="F929" s="3" t="str">
        <f>IF(AND($A929&lt;&gt;"",F$1&lt;&gt;""),SUMIFS(VM,Fecha,$A929,Linea,VLOOKUP(F$1,Data!$AP:$AR,3,FALSE),Cuenta,VLOOKUP(F$1,Data!$AP:$AR,2,FALSE))+SUMIFS(FX,Fecha,$A929,Linea,VLOOKUP(F$1,Data!$AP:$AR,3,FALSE),Cuenta,VLOOKUP(F$1,Data!$AP:$AR,2,FALSE))+F928,"")</f>
        <v/>
      </c>
      <c r="G929" s="3" t="str">
        <f>IF(AND($A929&lt;&gt;"",G$1&lt;&gt;""),SUMIFS(VM,Fecha,$A929,Linea,VLOOKUP(G$1,Data!$AP:$AR,3,FALSE),Cuenta,VLOOKUP(G$1,Data!$AP:$AR,2,FALSE))+SUMIFS(FX,Fecha,$A929,Linea,VLOOKUP(G$1,Data!$AP:$AR,3,FALSE),Cuenta,VLOOKUP(G$1,Data!$AP:$AR,2,FALSE))+G928,"")</f>
        <v/>
      </c>
      <c r="H929" s="3" t="str">
        <f>IF(AND($A929&lt;&gt;"",H$1&lt;&gt;""),SUMIFS(VM,Fecha,$A929,Linea,VLOOKUP(H$1,Data!$AP:$AR,3,FALSE),Cuenta,VLOOKUP(H$1,Data!$AP:$AR,2,FALSE))+SUMIFS(FX,Fecha,$A929,Linea,VLOOKUP(H$1,Data!$AP:$AR,3,FALSE),Cuenta,VLOOKUP(H$1,Data!$AP:$AR,2,FALSE))+H928,"")</f>
        <v/>
      </c>
      <c r="I929" s="3" t="str">
        <f>IF(AND($A929&lt;&gt;"",I$1&lt;&gt;""),SUMIFS(VM,Fecha,$A929,Linea,VLOOKUP(I$1,Data!$AP:$AR,3,FALSE),Cuenta,VLOOKUP(I$1,Data!$AP:$AR,2,FALSE))+SUMIFS(FX,Fecha,$A929,Linea,VLOOKUP(I$1,Data!$AP:$AR,3,FALSE),Cuenta,VLOOKUP(I$1,Data!$AP:$AR,2,FALSE))+I928,"")</f>
        <v/>
      </c>
      <c r="J929" s="3" t="str">
        <f>IF(AND($A929&lt;&gt;"",J$1&lt;&gt;""),SUMIFS(VM,Fecha,$A929,Linea,VLOOKUP(J$1,Data!$AP:$AR,3,FALSE),Cuenta,VLOOKUP(J$1,Data!$AP:$AR,2,FALSE))+SUMIFS(FX,Fecha,$A929,Linea,VLOOKUP(J$1,Data!$AP:$AR,3,FALSE),Cuenta,VLOOKUP(J$1,Data!$AP:$AR,2,FALSE))+J928,"")</f>
        <v/>
      </c>
      <c r="K929" s="3" t="str">
        <f>IF(AND($A929&lt;&gt;"",K$1&lt;&gt;""),SUMIFS(VM,Fecha,$A929,Linea,VLOOKUP(K$1,Data!$AP:$AR,3,FALSE),Cuenta,VLOOKUP(K$1,Data!$AP:$AR,2,FALSE))+SUMIFS(FX,Fecha,$A929,Linea,VLOOKUP(K$1,Data!$AP:$AR,3,FALSE),Cuenta,VLOOKUP(K$1,Data!$AP:$AR,2,FALSE))+K928,"")</f>
        <v/>
      </c>
      <c r="L929" s="3" t="str">
        <f>IF(AND($A929&lt;&gt;"",L$1&lt;&gt;""),SUMIFS(VM,Fecha,$A929,Linea,VLOOKUP(L$1,Data!$AP:$AR,3,FALSE),Cuenta,VLOOKUP(L$1,Data!$AP:$AR,2,FALSE))+SUMIFS(FX,Fecha,$A929,Linea,VLOOKUP(L$1,Data!$AP:$AR,3,FALSE),Cuenta,VLOOKUP(L$1,Data!$AP:$AR,2,FALSE))+L928,"")</f>
        <v/>
      </c>
      <c r="M929" s="3" t="str">
        <f>IF(AND($A929&lt;&gt;"",M$1&lt;&gt;""),SUMIFS(VM,Fecha,$A929,Linea,VLOOKUP(M$1,Data!$AP:$AR,3,FALSE),Cuenta,VLOOKUP(M$1,Data!$AP:$AR,2,FALSE))+SUMIFS(FX,Fecha,$A929,Linea,VLOOKUP(M$1,Data!$AP:$AR,3,FALSE),Cuenta,VLOOKUP(M$1,Data!$AP:$AR,2,FALSE))+M928,"")</f>
        <v/>
      </c>
      <c r="N929" s="3" t="str">
        <f>IF(AND($A929&lt;&gt;"",N$1&lt;&gt;""),SUMIFS(VM,Fecha,$A929,Linea,VLOOKUP(N$1,Data!$AP:$AR,3,FALSE),Cuenta,VLOOKUP(N$1,Data!$AP:$AR,2,FALSE))+SUMIFS(FX,Fecha,$A929,Linea,VLOOKUP(N$1,Data!$AP:$AR,3,FALSE),Cuenta,VLOOKUP(N$1,Data!$AP:$AR,2,FALSE))+N928,"")</f>
        <v/>
      </c>
    </row>
    <row r="930" spans="2:14" x14ac:dyDescent="0.25">
      <c r="B930" s="3" t="str">
        <f>IF(AND($A930&lt;&gt;"",B$1&lt;&gt;""),SUMIFS(VM,Fecha,$A930,Linea,VLOOKUP(B$1,Data!$AP:$AR,3,FALSE),Cuenta,VLOOKUP(B$1,Data!$AP:$AR,2,FALSE))+SUMIFS(FX,Fecha,$A930,Linea,VLOOKUP(B$1,Data!$AP:$AR,3,FALSE),Cuenta,VLOOKUP(B$1,Data!$AP:$AR,2,FALSE))+B929,"")</f>
        <v/>
      </c>
      <c r="C930" s="3" t="str">
        <f>IF(AND($A930&lt;&gt;"",C$1&lt;&gt;""),SUMIFS(VM,Fecha,$A930,Linea,VLOOKUP(C$1,Data!$AP:$AR,3,FALSE),Cuenta,VLOOKUP(C$1,Data!$AP:$AR,2,FALSE))+SUMIFS(FX,Fecha,$A930,Linea,VLOOKUP(C$1,Data!$AP:$AR,3,FALSE),Cuenta,VLOOKUP(C$1,Data!$AP:$AR,2,FALSE))+C929,"")</f>
        <v/>
      </c>
      <c r="D930" s="3" t="str">
        <f>IF(AND($A930&lt;&gt;"",D$1&lt;&gt;""),SUMIFS(VM,Fecha,$A930,Linea,VLOOKUP(D$1,Data!$AP:$AR,3,FALSE),Cuenta,VLOOKUP(D$1,Data!$AP:$AR,2,FALSE))+SUMIFS(FX,Fecha,$A930,Linea,VLOOKUP(D$1,Data!$AP:$AR,3,FALSE),Cuenta,VLOOKUP(D$1,Data!$AP:$AR,2,FALSE))+D929,"")</f>
        <v/>
      </c>
      <c r="E930" s="3" t="str">
        <f>IF(AND($A930&lt;&gt;"",E$1&lt;&gt;""),SUMIFS(VM,Fecha,$A930,Linea,VLOOKUP(E$1,Data!$AP:$AR,3,FALSE),Cuenta,VLOOKUP(E$1,Data!$AP:$AR,2,FALSE))+SUMIFS(FX,Fecha,$A930,Linea,VLOOKUP(E$1,Data!$AP:$AR,3,FALSE),Cuenta,VLOOKUP(E$1,Data!$AP:$AR,2,FALSE))+E929,"")</f>
        <v/>
      </c>
      <c r="F930" s="3" t="str">
        <f>IF(AND($A930&lt;&gt;"",F$1&lt;&gt;""),SUMIFS(VM,Fecha,$A930,Linea,VLOOKUP(F$1,Data!$AP:$AR,3,FALSE),Cuenta,VLOOKUP(F$1,Data!$AP:$AR,2,FALSE))+SUMIFS(FX,Fecha,$A930,Linea,VLOOKUP(F$1,Data!$AP:$AR,3,FALSE),Cuenta,VLOOKUP(F$1,Data!$AP:$AR,2,FALSE))+F929,"")</f>
        <v/>
      </c>
      <c r="G930" s="3" t="str">
        <f>IF(AND($A930&lt;&gt;"",G$1&lt;&gt;""),SUMIFS(VM,Fecha,$A930,Linea,VLOOKUP(G$1,Data!$AP:$AR,3,FALSE),Cuenta,VLOOKUP(G$1,Data!$AP:$AR,2,FALSE))+SUMIFS(FX,Fecha,$A930,Linea,VLOOKUP(G$1,Data!$AP:$AR,3,FALSE),Cuenta,VLOOKUP(G$1,Data!$AP:$AR,2,FALSE))+G929,"")</f>
        <v/>
      </c>
      <c r="H930" s="3" t="str">
        <f>IF(AND($A930&lt;&gt;"",H$1&lt;&gt;""),SUMIFS(VM,Fecha,$A930,Linea,VLOOKUP(H$1,Data!$AP:$AR,3,FALSE),Cuenta,VLOOKUP(H$1,Data!$AP:$AR,2,FALSE))+SUMIFS(FX,Fecha,$A930,Linea,VLOOKUP(H$1,Data!$AP:$AR,3,FALSE),Cuenta,VLOOKUP(H$1,Data!$AP:$AR,2,FALSE))+H929,"")</f>
        <v/>
      </c>
      <c r="I930" s="3" t="str">
        <f>IF(AND($A930&lt;&gt;"",I$1&lt;&gt;""),SUMIFS(VM,Fecha,$A930,Linea,VLOOKUP(I$1,Data!$AP:$AR,3,FALSE),Cuenta,VLOOKUP(I$1,Data!$AP:$AR,2,FALSE))+SUMIFS(FX,Fecha,$A930,Linea,VLOOKUP(I$1,Data!$AP:$AR,3,FALSE),Cuenta,VLOOKUP(I$1,Data!$AP:$AR,2,FALSE))+I929,"")</f>
        <v/>
      </c>
      <c r="J930" s="3" t="str">
        <f>IF(AND($A930&lt;&gt;"",J$1&lt;&gt;""),SUMIFS(VM,Fecha,$A930,Linea,VLOOKUP(J$1,Data!$AP:$AR,3,FALSE),Cuenta,VLOOKUP(J$1,Data!$AP:$AR,2,FALSE))+SUMIFS(FX,Fecha,$A930,Linea,VLOOKUP(J$1,Data!$AP:$AR,3,FALSE),Cuenta,VLOOKUP(J$1,Data!$AP:$AR,2,FALSE))+J929,"")</f>
        <v/>
      </c>
      <c r="K930" s="3" t="str">
        <f>IF(AND($A930&lt;&gt;"",K$1&lt;&gt;""),SUMIFS(VM,Fecha,$A930,Linea,VLOOKUP(K$1,Data!$AP:$AR,3,FALSE),Cuenta,VLOOKUP(K$1,Data!$AP:$AR,2,FALSE))+SUMIFS(FX,Fecha,$A930,Linea,VLOOKUP(K$1,Data!$AP:$AR,3,FALSE),Cuenta,VLOOKUP(K$1,Data!$AP:$AR,2,FALSE))+K929,"")</f>
        <v/>
      </c>
      <c r="L930" s="3" t="str">
        <f>IF(AND($A930&lt;&gt;"",L$1&lt;&gt;""),SUMIFS(VM,Fecha,$A930,Linea,VLOOKUP(L$1,Data!$AP:$AR,3,FALSE),Cuenta,VLOOKUP(L$1,Data!$AP:$AR,2,FALSE))+SUMIFS(FX,Fecha,$A930,Linea,VLOOKUP(L$1,Data!$AP:$AR,3,FALSE),Cuenta,VLOOKUP(L$1,Data!$AP:$AR,2,FALSE))+L929,"")</f>
        <v/>
      </c>
      <c r="M930" s="3" t="str">
        <f>IF(AND($A930&lt;&gt;"",M$1&lt;&gt;""),SUMIFS(VM,Fecha,$A930,Linea,VLOOKUP(M$1,Data!$AP:$AR,3,FALSE),Cuenta,VLOOKUP(M$1,Data!$AP:$AR,2,FALSE))+SUMIFS(FX,Fecha,$A930,Linea,VLOOKUP(M$1,Data!$AP:$AR,3,FALSE),Cuenta,VLOOKUP(M$1,Data!$AP:$AR,2,FALSE))+M929,"")</f>
        <v/>
      </c>
      <c r="N930" s="3" t="str">
        <f>IF(AND($A930&lt;&gt;"",N$1&lt;&gt;""),SUMIFS(VM,Fecha,$A930,Linea,VLOOKUP(N$1,Data!$AP:$AR,3,FALSE),Cuenta,VLOOKUP(N$1,Data!$AP:$AR,2,FALSE))+SUMIFS(FX,Fecha,$A930,Linea,VLOOKUP(N$1,Data!$AP:$AR,3,FALSE),Cuenta,VLOOKUP(N$1,Data!$AP:$AR,2,FALSE))+N929,"")</f>
        <v/>
      </c>
    </row>
    <row r="931" spans="2:14" x14ac:dyDescent="0.25">
      <c r="B931" s="3" t="str">
        <f>IF(AND($A931&lt;&gt;"",B$1&lt;&gt;""),SUMIFS(VM,Fecha,$A931,Linea,VLOOKUP(B$1,Data!$AP:$AR,3,FALSE),Cuenta,VLOOKUP(B$1,Data!$AP:$AR,2,FALSE))+SUMIFS(FX,Fecha,$A931,Linea,VLOOKUP(B$1,Data!$AP:$AR,3,FALSE),Cuenta,VLOOKUP(B$1,Data!$AP:$AR,2,FALSE))+B930,"")</f>
        <v/>
      </c>
      <c r="C931" s="3" t="str">
        <f>IF(AND($A931&lt;&gt;"",C$1&lt;&gt;""),SUMIFS(VM,Fecha,$A931,Linea,VLOOKUP(C$1,Data!$AP:$AR,3,FALSE),Cuenta,VLOOKUP(C$1,Data!$AP:$AR,2,FALSE))+SUMIFS(FX,Fecha,$A931,Linea,VLOOKUP(C$1,Data!$AP:$AR,3,FALSE),Cuenta,VLOOKUP(C$1,Data!$AP:$AR,2,FALSE))+C930,"")</f>
        <v/>
      </c>
      <c r="D931" s="3" t="str">
        <f>IF(AND($A931&lt;&gt;"",D$1&lt;&gt;""),SUMIFS(VM,Fecha,$A931,Linea,VLOOKUP(D$1,Data!$AP:$AR,3,FALSE),Cuenta,VLOOKUP(D$1,Data!$AP:$AR,2,FALSE))+SUMIFS(FX,Fecha,$A931,Linea,VLOOKUP(D$1,Data!$AP:$AR,3,FALSE),Cuenta,VLOOKUP(D$1,Data!$AP:$AR,2,FALSE))+D930,"")</f>
        <v/>
      </c>
      <c r="E931" s="3" t="str">
        <f>IF(AND($A931&lt;&gt;"",E$1&lt;&gt;""),SUMIFS(VM,Fecha,$A931,Linea,VLOOKUP(E$1,Data!$AP:$AR,3,FALSE),Cuenta,VLOOKUP(E$1,Data!$AP:$AR,2,FALSE))+SUMIFS(FX,Fecha,$A931,Linea,VLOOKUP(E$1,Data!$AP:$AR,3,FALSE),Cuenta,VLOOKUP(E$1,Data!$AP:$AR,2,FALSE))+E930,"")</f>
        <v/>
      </c>
      <c r="F931" s="3" t="str">
        <f>IF(AND($A931&lt;&gt;"",F$1&lt;&gt;""),SUMIFS(VM,Fecha,$A931,Linea,VLOOKUP(F$1,Data!$AP:$AR,3,FALSE),Cuenta,VLOOKUP(F$1,Data!$AP:$AR,2,FALSE))+SUMIFS(FX,Fecha,$A931,Linea,VLOOKUP(F$1,Data!$AP:$AR,3,FALSE),Cuenta,VLOOKUP(F$1,Data!$AP:$AR,2,FALSE))+F930,"")</f>
        <v/>
      </c>
      <c r="G931" s="3" t="str">
        <f>IF(AND($A931&lt;&gt;"",G$1&lt;&gt;""),SUMIFS(VM,Fecha,$A931,Linea,VLOOKUP(G$1,Data!$AP:$AR,3,FALSE),Cuenta,VLOOKUP(G$1,Data!$AP:$AR,2,FALSE))+SUMIFS(FX,Fecha,$A931,Linea,VLOOKUP(G$1,Data!$AP:$AR,3,FALSE),Cuenta,VLOOKUP(G$1,Data!$AP:$AR,2,FALSE))+G930,"")</f>
        <v/>
      </c>
      <c r="H931" s="3" t="str">
        <f>IF(AND($A931&lt;&gt;"",H$1&lt;&gt;""),SUMIFS(VM,Fecha,$A931,Linea,VLOOKUP(H$1,Data!$AP:$AR,3,FALSE),Cuenta,VLOOKUP(H$1,Data!$AP:$AR,2,FALSE))+SUMIFS(FX,Fecha,$A931,Linea,VLOOKUP(H$1,Data!$AP:$AR,3,FALSE),Cuenta,VLOOKUP(H$1,Data!$AP:$AR,2,FALSE))+H930,"")</f>
        <v/>
      </c>
      <c r="I931" s="3" t="str">
        <f>IF(AND($A931&lt;&gt;"",I$1&lt;&gt;""),SUMIFS(VM,Fecha,$A931,Linea,VLOOKUP(I$1,Data!$AP:$AR,3,FALSE),Cuenta,VLOOKUP(I$1,Data!$AP:$AR,2,FALSE))+SUMIFS(FX,Fecha,$A931,Linea,VLOOKUP(I$1,Data!$AP:$AR,3,FALSE),Cuenta,VLOOKUP(I$1,Data!$AP:$AR,2,FALSE))+I930,"")</f>
        <v/>
      </c>
      <c r="J931" s="3" t="str">
        <f>IF(AND($A931&lt;&gt;"",J$1&lt;&gt;""),SUMIFS(VM,Fecha,$A931,Linea,VLOOKUP(J$1,Data!$AP:$AR,3,FALSE),Cuenta,VLOOKUP(J$1,Data!$AP:$AR,2,FALSE))+SUMIFS(FX,Fecha,$A931,Linea,VLOOKUP(J$1,Data!$AP:$AR,3,FALSE),Cuenta,VLOOKUP(J$1,Data!$AP:$AR,2,FALSE))+J930,"")</f>
        <v/>
      </c>
      <c r="K931" s="3" t="str">
        <f>IF(AND($A931&lt;&gt;"",K$1&lt;&gt;""),SUMIFS(VM,Fecha,$A931,Linea,VLOOKUP(K$1,Data!$AP:$AR,3,FALSE),Cuenta,VLOOKUP(K$1,Data!$AP:$AR,2,FALSE))+SUMIFS(FX,Fecha,$A931,Linea,VLOOKUP(K$1,Data!$AP:$AR,3,FALSE),Cuenta,VLOOKUP(K$1,Data!$AP:$AR,2,FALSE))+K930,"")</f>
        <v/>
      </c>
      <c r="L931" s="3" t="str">
        <f>IF(AND($A931&lt;&gt;"",L$1&lt;&gt;""),SUMIFS(VM,Fecha,$A931,Linea,VLOOKUP(L$1,Data!$AP:$AR,3,FALSE),Cuenta,VLOOKUP(L$1,Data!$AP:$AR,2,FALSE))+SUMIFS(FX,Fecha,$A931,Linea,VLOOKUP(L$1,Data!$AP:$AR,3,FALSE),Cuenta,VLOOKUP(L$1,Data!$AP:$AR,2,FALSE))+L930,"")</f>
        <v/>
      </c>
      <c r="M931" s="3" t="str">
        <f>IF(AND($A931&lt;&gt;"",M$1&lt;&gt;""),SUMIFS(VM,Fecha,$A931,Linea,VLOOKUP(M$1,Data!$AP:$AR,3,FALSE),Cuenta,VLOOKUP(M$1,Data!$AP:$AR,2,FALSE))+SUMIFS(FX,Fecha,$A931,Linea,VLOOKUP(M$1,Data!$AP:$AR,3,FALSE),Cuenta,VLOOKUP(M$1,Data!$AP:$AR,2,FALSE))+M930,"")</f>
        <v/>
      </c>
      <c r="N931" s="3" t="str">
        <f>IF(AND($A931&lt;&gt;"",N$1&lt;&gt;""),SUMIFS(VM,Fecha,$A931,Linea,VLOOKUP(N$1,Data!$AP:$AR,3,FALSE),Cuenta,VLOOKUP(N$1,Data!$AP:$AR,2,FALSE))+SUMIFS(FX,Fecha,$A931,Linea,VLOOKUP(N$1,Data!$AP:$AR,3,FALSE),Cuenta,VLOOKUP(N$1,Data!$AP:$AR,2,FALSE))+N930,"")</f>
        <v/>
      </c>
    </row>
    <row r="932" spans="2:14" x14ac:dyDescent="0.25">
      <c r="B932" s="3" t="str">
        <f>IF(AND($A932&lt;&gt;"",B$1&lt;&gt;""),SUMIFS(VM,Fecha,$A932,Linea,VLOOKUP(B$1,Data!$AP:$AR,3,FALSE),Cuenta,VLOOKUP(B$1,Data!$AP:$AR,2,FALSE))+SUMIFS(FX,Fecha,$A932,Linea,VLOOKUP(B$1,Data!$AP:$AR,3,FALSE),Cuenta,VLOOKUP(B$1,Data!$AP:$AR,2,FALSE))+B931,"")</f>
        <v/>
      </c>
      <c r="C932" s="3" t="str">
        <f>IF(AND($A932&lt;&gt;"",C$1&lt;&gt;""),SUMIFS(VM,Fecha,$A932,Linea,VLOOKUP(C$1,Data!$AP:$AR,3,FALSE),Cuenta,VLOOKUP(C$1,Data!$AP:$AR,2,FALSE))+SUMIFS(FX,Fecha,$A932,Linea,VLOOKUP(C$1,Data!$AP:$AR,3,FALSE),Cuenta,VLOOKUP(C$1,Data!$AP:$AR,2,FALSE))+C931,"")</f>
        <v/>
      </c>
      <c r="D932" s="3" t="str">
        <f>IF(AND($A932&lt;&gt;"",D$1&lt;&gt;""),SUMIFS(VM,Fecha,$A932,Linea,VLOOKUP(D$1,Data!$AP:$AR,3,FALSE),Cuenta,VLOOKUP(D$1,Data!$AP:$AR,2,FALSE))+SUMIFS(FX,Fecha,$A932,Linea,VLOOKUP(D$1,Data!$AP:$AR,3,FALSE),Cuenta,VLOOKUP(D$1,Data!$AP:$AR,2,FALSE))+D931,"")</f>
        <v/>
      </c>
      <c r="E932" s="3" t="str">
        <f>IF(AND($A932&lt;&gt;"",E$1&lt;&gt;""),SUMIFS(VM,Fecha,$A932,Linea,VLOOKUP(E$1,Data!$AP:$AR,3,FALSE),Cuenta,VLOOKUP(E$1,Data!$AP:$AR,2,FALSE))+SUMIFS(FX,Fecha,$A932,Linea,VLOOKUP(E$1,Data!$AP:$AR,3,FALSE),Cuenta,VLOOKUP(E$1,Data!$AP:$AR,2,FALSE))+E931,"")</f>
        <v/>
      </c>
      <c r="F932" s="3" t="str">
        <f>IF(AND($A932&lt;&gt;"",F$1&lt;&gt;""),SUMIFS(VM,Fecha,$A932,Linea,VLOOKUP(F$1,Data!$AP:$AR,3,FALSE),Cuenta,VLOOKUP(F$1,Data!$AP:$AR,2,FALSE))+SUMIFS(FX,Fecha,$A932,Linea,VLOOKUP(F$1,Data!$AP:$AR,3,FALSE),Cuenta,VLOOKUP(F$1,Data!$AP:$AR,2,FALSE))+F931,"")</f>
        <v/>
      </c>
      <c r="G932" s="3" t="str">
        <f>IF(AND($A932&lt;&gt;"",G$1&lt;&gt;""),SUMIFS(VM,Fecha,$A932,Linea,VLOOKUP(G$1,Data!$AP:$AR,3,FALSE),Cuenta,VLOOKUP(G$1,Data!$AP:$AR,2,FALSE))+SUMIFS(FX,Fecha,$A932,Linea,VLOOKUP(G$1,Data!$AP:$AR,3,FALSE),Cuenta,VLOOKUP(G$1,Data!$AP:$AR,2,FALSE))+G931,"")</f>
        <v/>
      </c>
      <c r="H932" s="3" t="str">
        <f>IF(AND($A932&lt;&gt;"",H$1&lt;&gt;""),SUMIFS(VM,Fecha,$A932,Linea,VLOOKUP(H$1,Data!$AP:$AR,3,FALSE),Cuenta,VLOOKUP(H$1,Data!$AP:$AR,2,FALSE))+SUMIFS(FX,Fecha,$A932,Linea,VLOOKUP(H$1,Data!$AP:$AR,3,FALSE),Cuenta,VLOOKUP(H$1,Data!$AP:$AR,2,FALSE))+H931,"")</f>
        <v/>
      </c>
      <c r="I932" s="3" t="str">
        <f>IF(AND($A932&lt;&gt;"",I$1&lt;&gt;""),SUMIFS(VM,Fecha,$A932,Linea,VLOOKUP(I$1,Data!$AP:$AR,3,FALSE),Cuenta,VLOOKUP(I$1,Data!$AP:$AR,2,FALSE))+SUMIFS(FX,Fecha,$A932,Linea,VLOOKUP(I$1,Data!$AP:$AR,3,FALSE),Cuenta,VLOOKUP(I$1,Data!$AP:$AR,2,FALSE))+I931,"")</f>
        <v/>
      </c>
      <c r="J932" s="3" t="str">
        <f>IF(AND($A932&lt;&gt;"",J$1&lt;&gt;""),SUMIFS(VM,Fecha,$A932,Linea,VLOOKUP(J$1,Data!$AP:$AR,3,FALSE),Cuenta,VLOOKUP(J$1,Data!$AP:$AR,2,FALSE))+SUMIFS(FX,Fecha,$A932,Linea,VLOOKUP(J$1,Data!$AP:$AR,3,FALSE),Cuenta,VLOOKUP(J$1,Data!$AP:$AR,2,FALSE))+J931,"")</f>
        <v/>
      </c>
      <c r="K932" s="3" t="str">
        <f>IF(AND($A932&lt;&gt;"",K$1&lt;&gt;""),SUMIFS(VM,Fecha,$A932,Linea,VLOOKUP(K$1,Data!$AP:$AR,3,FALSE),Cuenta,VLOOKUP(K$1,Data!$AP:$AR,2,FALSE))+SUMIFS(FX,Fecha,$A932,Linea,VLOOKUP(K$1,Data!$AP:$AR,3,FALSE),Cuenta,VLOOKUP(K$1,Data!$AP:$AR,2,FALSE))+K931,"")</f>
        <v/>
      </c>
      <c r="L932" s="3" t="str">
        <f>IF(AND($A932&lt;&gt;"",L$1&lt;&gt;""),SUMIFS(VM,Fecha,$A932,Linea,VLOOKUP(L$1,Data!$AP:$AR,3,FALSE),Cuenta,VLOOKUP(L$1,Data!$AP:$AR,2,FALSE))+SUMIFS(FX,Fecha,$A932,Linea,VLOOKUP(L$1,Data!$AP:$AR,3,FALSE),Cuenta,VLOOKUP(L$1,Data!$AP:$AR,2,FALSE))+L931,"")</f>
        <v/>
      </c>
      <c r="M932" s="3" t="str">
        <f>IF(AND($A932&lt;&gt;"",M$1&lt;&gt;""),SUMIFS(VM,Fecha,$A932,Linea,VLOOKUP(M$1,Data!$AP:$AR,3,FALSE),Cuenta,VLOOKUP(M$1,Data!$AP:$AR,2,FALSE))+SUMIFS(FX,Fecha,$A932,Linea,VLOOKUP(M$1,Data!$AP:$AR,3,FALSE),Cuenta,VLOOKUP(M$1,Data!$AP:$AR,2,FALSE))+M931,"")</f>
        <v/>
      </c>
      <c r="N932" s="3" t="str">
        <f>IF(AND($A932&lt;&gt;"",N$1&lt;&gt;""),SUMIFS(VM,Fecha,$A932,Linea,VLOOKUP(N$1,Data!$AP:$AR,3,FALSE),Cuenta,VLOOKUP(N$1,Data!$AP:$AR,2,FALSE))+SUMIFS(FX,Fecha,$A932,Linea,VLOOKUP(N$1,Data!$AP:$AR,3,FALSE),Cuenta,VLOOKUP(N$1,Data!$AP:$AR,2,FALSE))+N931,"")</f>
        <v/>
      </c>
    </row>
    <row r="933" spans="2:14" x14ac:dyDescent="0.25">
      <c r="B933" s="3" t="str">
        <f>IF(AND($A933&lt;&gt;"",B$1&lt;&gt;""),SUMIFS(VM,Fecha,$A933,Linea,VLOOKUP(B$1,Data!$AP:$AR,3,FALSE),Cuenta,VLOOKUP(B$1,Data!$AP:$AR,2,FALSE))+SUMIFS(FX,Fecha,$A933,Linea,VLOOKUP(B$1,Data!$AP:$AR,3,FALSE),Cuenta,VLOOKUP(B$1,Data!$AP:$AR,2,FALSE))+B932,"")</f>
        <v/>
      </c>
      <c r="C933" s="3" t="str">
        <f>IF(AND($A933&lt;&gt;"",C$1&lt;&gt;""),SUMIFS(VM,Fecha,$A933,Linea,VLOOKUP(C$1,Data!$AP:$AR,3,FALSE),Cuenta,VLOOKUP(C$1,Data!$AP:$AR,2,FALSE))+SUMIFS(FX,Fecha,$A933,Linea,VLOOKUP(C$1,Data!$AP:$AR,3,FALSE),Cuenta,VLOOKUP(C$1,Data!$AP:$AR,2,FALSE))+C932,"")</f>
        <v/>
      </c>
      <c r="D933" s="3" t="str">
        <f>IF(AND($A933&lt;&gt;"",D$1&lt;&gt;""),SUMIFS(VM,Fecha,$A933,Linea,VLOOKUP(D$1,Data!$AP:$AR,3,FALSE),Cuenta,VLOOKUP(D$1,Data!$AP:$AR,2,FALSE))+SUMIFS(FX,Fecha,$A933,Linea,VLOOKUP(D$1,Data!$AP:$AR,3,FALSE),Cuenta,VLOOKUP(D$1,Data!$AP:$AR,2,FALSE))+D932,"")</f>
        <v/>
      </c>
      <c r="E933" s="3" t="str">
        <f>IF(AND($A933&lt;&gt;"",E$1&lt;&gt;""),SUMIFS(VM,Fecha,$A933,Linea,VLOOKUP(E$1,Data!$AP:$AR,3,FALSE),Cuenta,VLOOKUP(E$1,Data!$AP:$AR,2,FALSE))+SUMIFS(FX,Fecha,$A933,Linea,VLOOKUP(E$1,Data!$AP:$AR,3,FALSE),Cuenta,VLOOKUP(E$1,Data!$AP:$AR,2,FALSE))+E932,"")</f>
        <v/>
      </c>
      <c r="F933" s="3" t="str">
        <f>IF(AND($A933&lt;&gt;"",F$1&lt;&gt;""),SUMIFS(VM,Fecha,$A933,Linea,VLOOKUP(F$1,Data!$AP:$AR,3,FALSE),Cuenta,VLOOKUP(F$1,Data!$AP:$AR,2,FALSE))+SUMIFS(FX,Fecha,$A933,Linea,VLOOKUP(F$1,Data!$AP:$AR,3,FALSE),Cuenta,VLOOKUP(F$1,Data!$AP:$AR,2,FALSE))+F932,"")</f>
        <v/>
      </c>
      <c r="G933" s="3" t="str">
        <f>IF(AND($A933&lt;&gt;"",G$1&lt;&gt;""),SUMIFS(VM,Fecha,$A933,Linea,VLOOKUP(G$1,Data!$AP:$AR,3,FALSE),Cuenta,VLOOKUP(G$1,Data!$AP:$AR,2,FALSE))+SUMIFS(FX,Fecha,$A933,Linea,VLOOKUP(G$1,Data!$AP:$AR,3,FALSE),Cuenta,VLOOKUP(G$1,Data!$AP:$AR,2,FALSE))+G932,"")</f>
        <v/>
      </c>
      <c r="H933" s="3" t="str">
        <f>IF(AND($A933&lt;&gt;"",H$1&lt;&gt;""),SUMIFS(VM,Fecha,$A933,Linea,VLOOKUP(H$1,Data!$AP:$AR,3,FALSE),Cuenta,VLOOKUP(H$1,Data!$AP:$AR,2,FALSE))+SUMIFS(FX,Fecha,$A933,Linea,VLOOKUP(H$1,Data!$AP:$AR,3,FALSE),Cuenta,VLOOKUP(H$1,Data!$AP:$AR,2,FALSE))+H932,"")</f>
        <v/>
      </c>
      <c r="I933" s="3" t="str">
        <f>IF(AND($A933&lt;&gt;"",I$1&lt;&gt;""),SUMIFS(VM,Fecha,$A933,Linea,VLOOKUP(I$1,Data!$AP:$AR,3,FALSE),Cuenta,VLOOKUP(I$1,Data!$AP:$AR,2,FALSE))+SUMIFS(FX,Fecha,$A933,Linea,VLOOKUP(I$1,Data!$AP:$AR,3,FALSE),Cuenta,VLOOKUP(I$1,Data!$AP:$AR,2,FALSE))+I932,"")</f>
        <v/>
      </c>
      <c r="J933" s="3" t="str">
        <f>IF(AND($A933&lt;&gt;"",J$1&lt;&gt;""),SUMIFS(VM,Fecha,$A933,Linea,VLOOKUP(J$1,Data!$AP:$AR,3,FALSE),Cuenta,VLOOKUP(J$1,Data!$AP:$AR,2,FALSE))+SUMIFS(FX,Fecha,$A933,Linea,VLOOKUP(J$1,Data!$AP:$AR,3,FALSE),Cuenta,VLOOKUP(J$1,Data!$AP:$AR,2,FALSE))+J932,"")</f>
        <v/>
      </c>
      <c r="K933" s="3" t="str">
        <f>IF(AND($A933&lt;&gt;"",K$1&lt;&gt;""),SUMIFS(VM,Fecha,$A933,Linea,VLOOKUP(K$1,Data!$AP:$AR,3,FALSE),Cuenta,VLOOKUP(K$1,Data!$AP:$AR,2,FALSE))+SUMIFS(FX,Fecha,$A933,Linea,VLOOKUP(K$1,Data!$AP:$AR,3,FALSE),Cuenta,VLOOKUP(K$1,Data!$AP:$AR,2,FALSE))+K932,"")</f>
        <v/>
      </c>
      <c r="L933" s="3" t="str">
        <f>IF(AND($A933&lt;&gt;"",L$1&lt;&gt;""),SUMIFS(VM,Fecha,$A933,Linea,VLOOKUP(L$1,Data!$AP:$AR,3,FALSE),Cuenta,VLOOKUP(L$1,Data!$AP:$AR,2,FALSE))+SUMIFS(FX,Fecha,$A933,Linea,VLOOKUP(L$1,Data!$AP:$AR,3,FALSE),Cuenta,VLOOKUP(L$1,Data!$AP:$AR,2,FALSE))+L932,"")</f>
        <v/>
      </c>
      <c r="M933" s="3" t="str">
        <f>IF(AND($A933&lt;&gt;"",M$1&lt;&gt;""),SUMIFS(VM,Fecha,$A933,Linea,VLOOKUP(M$1,Data!$AP:$AR,3,FALSE),Cuenta,VLOOKUP(M$1,Data!$AP:$AR,2,FALSE))+SUMIFS(FX,Fecha,$A933,Linea,VLOOKUP(M$1,Data!$AP:$AR,3,FALSE),Cuenta,VLOOKUP(M$1,Data!$AP:$AR,2,FALSE))+M932,"")</f>
        <v/>
      </c>
      <c r="N933" s="3" t="str">
        <f>IF(AND($A933&lt;&gt;"",N$1&lt;&gt;""),SUMIFS(VM,Fecha,$A933,Linea,VLOOKUP(N$1,Data!$AP:$AR,3,FALSE),Cuenta,VLOOKUP(N$1,Data!$AP:$AR,2,FALSE))+SUMIFS(FX,Fecha,$A933,Linea,VLOOKUP(N$1,Data!$AP:$AR,3,FALSE),Cuenta,VLOOKUP(N$1,Data!$AP:$AR,2,FALSE))+N932,"")</f>
        <v/>
      </c>
    </row>
    <row r="934" spans="2:14" x14ac:dyDescent="0.25">
      <c r="B934" s="3" t="str">
        <f>IF(AND($A934&lt;&gt;"",B$1&lt;&gt;""),SUMIFS(VM,Fecha,$A934,Linea,VLOOKUP(B$1,Data!$AP:$AR,3,FALSE),Cuenta,VLOOKUP(B$1,Data!$AP:$AR,2,FALSE))+SUMIFS(FX,Fecha,$A934,Linea,VLOOKUP(B$1,Data!$AP:$AR,3,FALSE),Cuenta,VLOOKUP(B$1,Data!$AP:$AR,2,FALSE))+B933,"")</f>
        <v/>
      </c>
      <c r="C934" s="3" t="str">
        <f>IF(AND($A934&lt;&gt;"",C$1&lt;&gt;""),SUMIFS(VM,Fecha,$A934,Linea,VLOOKUP(C$1,Data!$AP:$AR,3,FALSE),Cuenta,VLOOKUP(C$1,Data!$AP:$AR,2,FALSE))+SUMIFS(FX,Fecha,$A934,Linea,VLOOKUP(C$1,Data!$AP:$AR,3,FALSE),Cuenta,VLOOKUP(C$1,Data!$AP:$AR,2,FALSE))+C933,"")</f>
        <v/>
      </c>
      <c r="D934" s="3" t="str">
        <f>IF(AND($A934&lt;&gt;"",D$1&lt;&gt;""),SUMIFS(VM,Fecha,$A934,Linea,VLOOKUP(D$1,Data!$AP:$AR,3,FALSE),Cuenta,VLOOKUP(D$1,Data!$AP:$AR,2,FALSE))+SUMIFS(FX,Fecha,$A934,Linea,VLOOKUP(D$1,Data!$AP:$AR,3,FALSE),Cuenta,VLOOKUP(D$1,Data!$AP:$AR,2,FALSE))+D933,"")</f>
        <v/>
      </c>
      <c r="E934" s="3" t="str">
        <f>IF(AND($A934&lt;&gt;"",E$1&lt;&gt;""),SUMIFS(VM,Fecha,$A934,Linea,VLOOKUP(E$1,Data!$AP:$AR,3,FALSE),Cuenta,VLOOKUP(E$1,Data!$AP:$AR,2,FALSE))+SUMIFS(FX,Fecha,$A934,Linea,VLOOKUP(E$1,Data!$AP:$AR,3,FALSE),Cuenta,VLOOKUP(E$1,Data!$AP:$AR,2,FALSE))+E933,"")</f>
        <v/>
      </c>
      <c r="F934" s="3" t="str">
        <f>IF(AND($A934&lt;&gt;"",F$1&lt;&gt;""),SUMIFS(VM,Fecha,$A934,Linea,VLOOKUP(F$1,Data!$AP:$AR,3,FALSE),Cuenta,VLOOKUP(F$1,Data!$AP:$AR,2,FALSE))+SUMIFS(FX,Fecha,$A934,Linea,VLOOKUP(F$1,Data!$AP:$AR,3,FALSE),Cuenta,VLOOKUP(F$1,Data!$AP:$AR,2,FALSE))+F933,"")</f>
        <v/>
      </c>
      <c r="G934" s="3" t="str">
        <f>IF(AND($A934&lt;&gt;"",G$1&lt;&gt;""),SUMIFS(VM,Fecha,$A934,Linea,VLOOKUP(G$1,Data!$AP:$AR,3,FALSE),Cuenta,VLOOKUP(G$1,Data!$AP:$AR,2,FALSE))+SUMIFS(FX,Fecha,$A934,Linea,VLOOKUP(G$1,Data!$AP:$AR,3,FALSE),Cuenta,VLOOKUP(G$1,Data!$AP:$AR,2,FALSE))+G933,"")</f>
        <v/>
      </c>
      <c r="H934" s="3" t="str">
        <f>IF(AND($A934&lt;&gt;"",H$1&lt;&gt;""),SUMIFS(VM,Fecha,$A934,Linea,VLOOKUP(H$1,Data!$AP:$AR,3,FALSE),Cuenta,VLOOKUP(H$1,Data!$AP:$AR,2,FALSE))+SUMIFS(FX,Fecha,$A934,Linea,VLOOKUP(H$1,Data!$AP:$AR,3,FALSE),Cuenta,VLOOKUP(H$1,Data!$AP:$AR,2,FALSE))+H933,"")</f>
        <v/>
      </c>
      <c r="I934" s="3" t="str">
        <f>IF(AND($A934&lt;&gt;"",I$1&lt;&gt;""),SUMIFS(VM,Fecha,$A934,Linea,VLOOKUP(I$1,Data!$AP:$AR,3,FALSE),Cuenta,VLOOKUP(I$1,Data!$AP:$AR,2,FALSE))+SUMIFS(FX,Fecha,$A934,Linea,VLOOKUP(I$1,Data!$AP:$AR,3,FALSE),Cuenta,VLOOKUP(I$1,Data!$AP:$AR,2,FALSE))+I933,"")</f>
        <v/>
      </c>
      <c r="J934" s="3" t="str">
        <f>IF(AND($A934&lt;&gt;"",J$1&lt;&gt;""),SUMIFS(VM,Fecha,$A934,Linea,VLOOKUP(J$1,Data!$AP:$AR,3,FALSE),Cuenta,VLOOKUP(J$1,Data!$AP:$AR,2,FALSE))+SUMIFS(FX,Fecha,$A934,Linea,VLOOKUP(J$1,Data!$AP:$AR,3,FALSE),Cuenta,VLOOKUP(J$1,Data!$AP:$AR,2,FALSE))+J933,"")</f>
        <v/>
      </c>
      <c r="K934" s="3" t="str">
        <f>IF(AND($A934&lt;&gt;"",K$1&lt;&gt;""),SUMIFS(VM,Fecha,$A934,Linea,VLOOKUP(K$1,Data!$AP:$AR,3,FALSE),Cuenta,VLOOKUP(K$1,Data!$AP:$AR,2,FALSE))+SUMIFS(FX,Fecha,$A934,Linea,VLOOKUP(K$1,Data!$AP:$AR,3,FALSE),Cuenta,VLOOKUP(K$1,Data!$AP:$AR,2,FALSE))+K933,"")</f>
        <v/>
      </c>
      <c r="L934" s="3" t="str">
        <f>IF(AND($A934&lt;&gt;"",L$1&lt;&gt;""),SUMIFS(VM,Fecha,$A934,Linea,VLOOKUP(L$1,Data!$AP:$AR,3,FALSE),Cuenta,VLOOKUP(L$1,Data!$AP:$AR,2,FALSE))+SUMIFS(FX,Fecha,$A934,Linea,VLOOKUP(L$1,Data!$AP:$AR,3,FALSE),Cuenta,VLOOKUP(L$1,Data!$AP:$AR,2,FALSE))+L933,"")</f>
        <v/>
      </c>
      <c r="M934" s="3" t="str">
        <f>IF(AND($A934&lt;&gt;"",M$1&lt;&gt;""),SUMIFS(VM,Fecha,$A934,Linea,VLOOKUP(M$1,Data!$AP:$AR,3,FALSE),Cuenta,VLOOKUP(M$1,Data!$AP:$AR,2,FALSE))+SUMIFS(FX,Fecha,$A934,Linea,VLOOKUP(M$1,Data!$AP:$AR,3,FALSE),Cuenta,VLOOKUP(M$1,Data!$AP:$AR,2,FALSE))+M933,"")</f>
        <v/>
      </c>
      <c r="N934" s="3" t="str">
        <f>IF(AND($A934&lt;&gt;"",N$1&lt;&gt;""),SUMIFS(VM,Fecha,$A934,Linea,VLOOKUP(N$1,Data!$AP:$AR,3,FALSE),Cuenta,VLOOKUP(N$1,Data!$AP:$AR,2,FALSE))+SUMIFS(FX,Fecha,$A934,Linea,VLOOKUP(N$1,Data!$AP:$AR,3,FALSE),Cuenta,VLOOKUP(N$1,Data!$AP:$AR,2,FALSE))+N933,"")</f>
        <v/>
      </c>
    </row>
    <row r="935" spans="2:14" x14ac:dyDescent="0.25">
      <c r="B935" s="3" t="str">
        <f>IF(AND($A935&lt;&gt;"",B$1&lt;&gt;""),SUMIFS(VM,Fecha,$A935,Linea,VLOOKUP(B$1,Data!$AP:$AR,3,FALSE),Cuenta,VLOOKUP(B$1,Data!$AP:$AR,2,FALSE))+SUMIFS(FX,Fecha,$A935,Linea,VLOOKUP(B$1,Data!$AP:$AR,3,FALSE),Cuenta,VLOOKUP(B$1,Data!$AP:$AR,2,FALSE))+B934,"")</f>
        <v/>
      </c>
      <c r="C935" s="3" t="str">
        <f>IF(AND($A935&lt;&gt;"",C$1&lt;&gt;""),SUMIFS(VM,Fecha,$A935,Linea,VLOOKUP(C$1,Data!$AP:$AR,3,FALSE),Cuenta,VLOOKUP(C$1,Data!$AP:$AR,2,FALSE))+SUMIFS(FX,Fecha,$A935,Linea,VLOOKUP(C$1,Data!$AP:$AR,3,FALSE),Cuenta,VLOOKUP(C$1,Data!$AP:$AR,2,FALSE))+C934,"")</f>
        <v/>
      </c>
      <c r="D935" s="3" t="str">
        <f>IF(AND($A935&lt;&gt;"",D$1&lt;&gt;""),SUMIFS(VM,Fecha,$A935,Linea,VLOOKUP(D$1,Data!$AP:$AR,3,FALSE),Cuenta,VLOOKUP(D$1,Data!$AP:$AR,2,FALSE))+SUMIFS(FX,Fecha,$A935,Linea,VLOOKUP(D$1,Data!$AP:$AR,3,FALSE),Cuenta,VLOOKUP(D$1,Data!$AP:$AR,2,FALSE))+D934,"")</f>
        <v/>
      </c>
      <c r="E935" s="3" t="str">
        <f>IF(AND($A935&lt;&gt;"",E$1&lt;&gt;""),SUMIFS(VM,Fecha,$A935,Linea,VLOOKUP(E$1,Data!$AP:$AR,3,FALSE),Cuenta,VLOOKUP(E$1,Data!$AP:$AR,2,FALSE))+SUMIFS(FX,Fecha,$A935,Linea,VLOOKUP(E$1,Data!$AP:$AR,3,FALSE),Cuenta,VLOOKUP(E$1,Data!$AP:$AR,2,FALSE))+E934,"")</f>
        <v/>
      </c>
      <c r="F935" s="3" t="str">
        <f>IF(AND($A935&lt;&gt;"",F$1&lt;&gt;""),SUMIFS(VM,Fecha,$A935,Linea,VLOOKUP(F$1,Data!$AP:$AR,3,FALSE),Cuenta,VLOOKUP(F$1,Data!$AP:$AR,2,FALSE))+SUMIFS(FX,Fecha,$A935,Linea,VLOOKUP(F$1,Data!$AP:$AR,3,FALSE),Cuenta,VLOOKUP(F$1,Data!$AP:$AR,2,FALSE))+F934,"")</f>
        <v/>
      </c>
      <c r="G935" s="3" t="str">
        <f>IF(AND($A935&lt;&gt;"",G$1&lt;&gt;""),SUMIFS(VM,Fecha,$A935,Linea,VLOOKUP(G$1,Data!$AP:$AR,3,FALSE),Cuenta,VLOOKUP(G$1,Data!$AP:$AR,2,FALSE))+SUMIFS(FX,Fecha,$A935,Linea,VLOOKUP(G$1,Data!$AP:$AR,3,FALSE),Cuenta,VLOOKUP(G$1,Data!$AP:$AR,2,FALSE))+G934,"")</f>
        <v/>
      </c>
      <c r="H935" s="3" t="str">
        <f>IF(AND($A935&lt;&gt;"",H$1&lt;&gt;""),SUMIFS(VM,Fecha,$A935,Linea,VLOOKUP(H$1,Data!$AP:$AR,3,FALSE),Cuenta,VLOOKUP(H$1,Data!$AP:$AR,2,FALSE))+SUMIFS(FX,Fecha,$A935,Linea,VLOOKUP(H$1,Data!$AP:$AR,3,FALSE),Cuenta,VLOOKUP(H$1,Data!$AP:$AR,2,FALSE))+H934,"")</f>
        <v/>
      </c>
      <c r="I935" s="3" t="str">
        <f>IF(AND($A935&lt;&gt;"",I$1&lt;&gt;""),SUMIFS(VM,Fecha,$A935,Linea,VLOOKUP(I$1,Data!$AP:$AR,3,FALSE),Cuenta,VLOOKUP(I$1,Data!$AP:$AR,2,FALSE))+SUMIFS(FX,Fecha,$A935,Linea,VLOOKUP(I$1,Data!$AP:$AR,3,FALSE),Cuenta,VLOOKUP(I$1,Data!$AP:$AR,2,FALSE))+I934,"")</f>
        <v/>
      </c>
      <c r="J935" s="3" t="str">
        <f>IF(AND($A935&lt;&gt;"",J$1&lt;&gt;""),SUMIFS(VM,Fecha,$A935,Linea,VLOOKUP(J$1,Data!$AP:$AR,3,FALSE),Cuenta,VLOOKUP(J$1,Data!$AP:$AR,2,FALSE))+SUMIFS(FX,Fecha,$A935,Linea,VLOOKUP(J$1,Data!$AP:$AR,3,FALSE),Cuenta,VLOOKUP(J$1,Data!$AP:$AR,2,FALSE))+J934,"")</f>
        <v/>
      </c>
      <c r="K935" s="3" t="str">
        <f>IF(AND($A935&lt;&gt;"",K$1&lt;&gt;""),SUMIFS(VM,Fecha,$A935,Linea,VLOOKUP(K$1,Data!$AP:$AR,3,FALSE),Cuenta,VLOOKUP(K$1,Data!$AP:$AR,2,FALSE))+SUMIFS(FX,Fecha,$A935,Linea,VLOOKUP(K$1,Data!$AP:$AR,3,FALSE),Cuenta,VLOOKUP(K$1,Data!$AP:$AR,2,FALSE))+K934,"")</f>
        <v/>
      </c>
      <c r="L935" s="3" t="str">
        <f>IF(AND($A935&lt;&gt;"",L$1&lt;&gt;""),SUMIFS(VM,Fecha,$A935,Linea,VLOOKUP(L$1,Data!$AP:$AR,3,FALSE),Cuenta,VLOOKUP(L$1,Data!$AP:$AR,2,FALSE))+SUMIFS(FX,Fecha,$A935,Linea,VLOOKUP(L$1,Data!$AP:$AR,3,FALSE),Cuenta,VLOOKUP(L$1,Data!$AP:$AR,2,FALSE))+L934,"")</f>
        <v/>
      </c>
      <c r="M935" s="3" t="str">
        <f>IF(AND($A935&lt;&gt;"",M$1&lt;&gt;""),SUMIFS(VM,Fecha,$A935,Linea,VLOOKUP(M$1,Data!$AP:$AR,3,FALSE),Cuenta,VLOOKUP(M$1,Data!$AP:$AR,2,FALSE))+SUMIFS(FX,Fecha,$A935,Linea,VLOOKUP(M$1,Data!$AP:$AR,3,FALSE),Cuenta,VLOOKUP(M$1,Data!$AP:$AR,2,FALSE))+M934,"")</f>
        <v/>
      </c>
      <c r="N935" s="3" t="str">
        <f>IF(AND($A935&lt;&gt;"",N$1&lt;&gt;""),SUMIFS(VM,Fecha,$A935,Linea,VLOOKUP(N$1,Data!$AP:$AR,3,FALSE),Cuenta,VLOOKUP(N$1,Data!$AP:$AR,2,FALSE))+SUMIFS(FX,Fecha,$A935,Linea,VLOOKUP(N$1,Data!$AP:$AR,3,FALSE),Cuenta,VLOOKUP(N$1,Data!$AP:$AR,2,FALSE))+N934,"")</f>
        <v/>
      </c>
    </row>
    <row r="936" spans="2:14" x14ac:dyDescent="0.25">
      <c r="B936" s="3" t="str">
        <f>IF(AND($A936&lt;&gt;"",B$1&lt;&gt;""),SUMIFS(VM,Fecha,$A936,Linea,VLOOKUP(B$1,Data!$AP:$AR,3,FALSE),Cuenta,VLOOKUP(B$1,Data!$AP:$AR,2,FALSE))+SUMIFS(FX,Fecha,$A936,Linea,VLOOKUP(B$1,Data!$AP:$AR,3,FALSE),Cuenta,VLOOKUP(B$1,Data!$AP:$AR,2,FALSE))+B935,"")</f>
        <v/>
      </c>
      <c r="C936" s="3" t="str">
        <f>IF(AND($A936&lt;&gt;"",C$1&lt;&gt;""),SUMIFS(VM,Fecha,$A936,Linea,VLOOKUP(C$1,Data!$AP:$AR,3,FALSE),Cuenta,VLOOKUP(C$1,Data!$AP:$AR,2,FALSE))+SUMIFS(FX,Fecha,$A936,Linea,VLOOKUP(C$1,Data!$AP:$AR,3,FALSE),Cuenta,VLOOKUP(C$1,Data!$AP:$AR,2,FALSE))+C935,"")</f>
        <v/>
      </c>
      <c r="D936" s="3" t="str">
        <f>IF(AND($A936&lt;&gt;"",D$1&lt;&gt;""),SUMIFS(VM,Fecha,$A936,Linea,VLOOKUP(D$1,Data!$AP:$AR,3,FALSE),Cuenta,VLOOKUP(D$1,Data!$AP:$AR,2,FALSE))+SUMIFS(FX,Fecha,$A936,Linea,VLOOKUP(D$1,Data!$AP:$AR,3,FALSE),Cuenta,VLOOKUP(D$1,Data!$AP:$AR,2,FALSE))+D935,"")</f>
        <v/>
      </c>
      <c r="E936" s="3" t="str">
        <f>IF(AND($A936&lt;&gt;"",E$1&lt;&gt;""),SUMIFS(VM,Fecha,$A936,Linea,VLOOKUP(E$1,Data!$AP:$AR,3,FALSE),Cuenta,VLOOKUP(E$1,Data!$AP:$AR,2,FALSE))+SUMIFS(FX,Fecha,$A936,Linea,VLOOKUP(E$1,Data!$AP:$AR,3,FALSE),Cuenta,VLOOKUP(E$1,Data!$AP:$AR,2,FALSE))+E935,"")</f>
        <v/>
      </c>
      <c r="F936" s="3" t="str">
        <f>IF(AND($A936&lt;&gt;"",F$1&lt;&gt;""),SUMIFS(VM,Fecha,$A936,Linea,VLOOKUP(F$1,Data!$AP:$AR,3,FALSE),Cuenta,VLOOKUP(F$1,Data!$AP:$AR,2,FALSE))+SUMIFS(FX,Fecha,$A936,Linea,VLOOKUP(F$1,Data!$AP:$AR,3,FALSE),Cuenta,VLOOKUP(F$1,Data!$AP:$AR,2,FALSE))+F935,"")</f>
        <v/>
      </c>
      <c r="G936" s="3" t="str">
        <f>IF(AND($A936&lt;&gt;"",G$1&lt;&gt;""),SUMIFS(VM,Fecha,$A936,Linea,VLOOKUP(G$1,Data!$AP:$AR,3,FALSE),Cuenta,VLOOKUP(G$1,Data!$AP:$AR,2,FALSE))+SUMIFS(FX,Fecha,$A936,Linea,VLOOKUP(G$1,Data!$AP:$AR,3,FALSE),Cuenta,VLOOKUP(G$1,Data!$AP:$AR,2,FALSE))+G935,"")</f>
        <v/>
      </c>
      <c r="H936" s="3" t="str">
        <f>IF(AND($A936&lt;&gt;"",H$1&lt;&gt;""),SUMIFS(VM,Fecha,$A936,Linea,VLOOKUP(H$1,Data!$AP:$AR,3,FALSE),Cuenta,VLOOKUP(H$1,Data!$AP:$AR,2,FALSE))+SUMIFS(FX,Fecha,$A936,Linea,VLOOKUP(H$1,Data!$AP:$AR,3,FALSE),Cuenta,VLOOKUP(H$1,Data!$AP:$AR,2,FALSE))+H935,"")</f>
        <v/>
      </c>
      <c r="I936" s="3" t="str">
        <f>IF(AND($A936&lt;&gt;"",I$1&lt;&gt;""),SUMIFS(VM,Fecha,$A936,Linea,VLOOKUP(I$1,Data!$AP:$AR,3,FALSE),Cuenta,VLOOKUP(I$1,Data!$AP:$AR,2,FALSE))+SUMIFS(FX,Fecha,$A936,Linea,VLOOKUP(I$1,Data!$AP:$AR,3,FALSE),Cuenta,VLOOKUP(I$1,Data!$AP:$AR,2,FALSE))+I935,"")</f>
        <v/>
      </c>
      <c r="J936" s="3" t="str">
        <f>IF(AND($A936&lt;&gt;"",J$1&lt;&gt;""),SUMIFS(VM,Fecha,$A936,Linea,VLOOKUP(J$1,Data!$AP:$AR,3,FALSE),Cuenta,VLOOKUP(J$1,Data!$AP:$AR,2,FALSE))+SUMIFS(FX,Fecha,$A936,Linea,VLOOKUP(J$1,Data!$AP:$AR,3,FALSE),Cuenta,VLOOKUP(J$1,Data!$AP:$AR,2,FALSE))+J935,"")</f>
        <v/>
      </c>
      <c r="K936" s="3" t="str">
        <f>IF(AND($A936&lt;&gt;"",K$1&lt;&gt;""),SUMIFS(VM,Fecha,$A936,Linea,VLOOKUP(K$1,Data!$AP:$AR,3,FALSE),Cuenta,VLOOKUP(K$1,Data!$AP:$AR,2,FALSE))+SUMIFS(FX,Fecha,$A936,Linea,VLOOKUP(K$1,Data!$AP:$AR,3,FALSE),Cuenta,VLOOKUP(K$1,Data!$AP:$AR,2,FALSE))+K935,"")</f>
        <v/>
      </c>
      <c r="L936" s="3" t="str">
        <f>IF(AND($A936&lt;&gt;"",L$1&lt;&gt;""),SUMIFS(VM,Fecha,$A936,Linea,VLOOKUP(L$1,Data!$AP:$AR,3,FALSE),Cuenta,VLOOKUP(L$1,Data!$AP:$AR,2,FALSE))+SUMIFS(FX,Fecha,$A936,Linea,VLOOKUP(L$1,Data!$AP:$AR,3,FALSE),Cuenta,VLOOKUP(L$1,Data!$AP:$AR,2,FALSE))+L935,"")</f>
        <v/>
      </c>
      <c r="M936" s="3" t="str">
        <f>IF(AND($A936&lt;&gt;"",M$1&lt;&gt;""),SUMIFS(VM,Fecha,$A936,Linea,VLOOKUP(M$1,Data!$AP:$AR,3,FALSE),Cuenta,VLOOKUP(M$1,Data!$AP:$AR,2,FALSE))+SUMIFS(FX,Fecha,$A936,Linea,VLOOKUP(M$1,Data!$AP:$AR,3,FALSE),Cuenta,VLOOKUP(M$1,Data!$AP:$AR,2,FALSE))+M935,"")</f>
        <v/>
      </c>
      <c r="N936" s="3" t="str">
        <f>IF(AND($A936&lt;&gt;"",N$1&lt;&gt;""),SUMIFS(VM,Fecha,$A936,Linea,VLOOKUP(N$1,Data!$AP:$AR,3,FALSE),Cuenta,VLOOKUP(N$1,Data!$AP:$AR,2,FALSE))+SUMIFS(FX,Fecha,$A936,Linea,VLOOKUP(N$1,Data!$AP:$AR,3,FALSE),Cuenta,VLOOKUP(N$1,Data!$AP:$AR,2,FALSE))+N935,"")</f>
        <v/>
      </c>
    </row>
    <row r="937" spans="2:14" x14ac:dyDescent="0.25">
      <c r="B937" s="3" t="str">
        <f>IF(AND($A937&lt;&gt;"",B$1&lt;&gt;""),SUMIFS(VM,Fecha,$A937,Linea,VLOOKUP(B$1,Data!$AP:$AR,3,FALSE),Cuenta,VLOOKUP(B$1,Data!$AP:$AR,2,FALSE))+SUMIFS(FX,Fecha,$A937,Linea,VLOOKUP(B$1,Data!$AP:$AR,3,FALSE),Cuenta,VLOOKUP(B$1,Data!$AP:$AR,2,FALSE))+B936,"")</f>
        <v/>
      </c>
      <c r="C937" s="3" t="str">
        <f>IF(AND($A937&lt;&gt;"",C$1&lt;&gt;""),SUMIFS(VM,Fecha,$A937,Linea,VLOOKUP(C$1,Data!$AP:$AR,3,FALSE),Cuenta,VLOOKUP(C$1,Data!$AP:$AR,2,FALSE))+SUMIFS(FX,Fecha,$A937,Linea,VLOOKUP(C$1,Data!$AP:$AR,3,FALSE),Cuenta,VLOOKUP(C$1,Data!$AP:$AR,2,FALSE))+C936,"")</f>
        <v/>
      </c>
      <c r="D937" s="3" t="str">
        <f>IF(AND($A937&lt;&gt;"",D$1&lt;&gt;""),SUMIFS(VM,Fecha,$A937,Linea,VLOOKUP(D$1,Data!$AP:$AR,3,FALSE),Cuenta,VLOOKUP(D$1,Data!$AP:$AR,2,FALSE))+SUMIFS(FX,Fecha,$A937,Linea,VLOOKUP(D$1,Data!$AP:$AR,3,FALSE),Cuenta,VLOOKUP(D$1,Data!$AP:$AR,2,FALSE))+D936,"")</f>
        <v/>
      </c>
      <c r="E937" s="3" t="str">
        <f>IF(AND($A937&lt;&gt;"",E$1&lt;&gt;""),SUMIFS(VM,Fecha,$A937,Linea,VLOOKUP(E$1,Data!$AP:$AR,3,FALSE),Cuenta,VLOOKUP(E$1,Data!$AP:$AR,2,FALSE))+SUMIFS(FX,Fecha,$A937,Linea,VLOOKUP(E$1,Data!$AP:$AR,3,FALSE),Cuenta,VLOOKUP(E$1,Data!$AP:$AR,2,FALSE))+E936,"")</f>
        <v/>
      </c>
      <c r="F937" s="3" t="str">
        <f>IF(AND($A937&lt;&gt;"",F$1&lt;&gt;""),SUMIFS(VM,Fecha,$A937,Linea,VLOOKUP(F$1,Data!$AP:$AR,3,FALSE),Cuenta,VLOOKUP(F$1,Data!$AP:$AR,2,FALSE))+SUMIFS(FX,Fecha,$A937,Linea,VLOOKUP(F$1,Data!$AP:$AR,3,FALSE),Cuenta,VLOOKUP(F$1,Data!$AP:$AR,2,FALSE))+F936,"")</f>
        <v/>
      </c>
      <c r="G937" s="3" t="str">
        <f>IF(AND($A937&lt;&gt;"",G$1&lt;&gt;""),SUMIFS(VM,Fecha,$A937,Linea,VLOOKUP(G$1,Data!$AP:$AR,3,FALSE),Cuenta,VLOOKUP(G$1,Data!$AP:$AR,2,FALSE))+SUMIFS(FX,Fecha,$A937,Linea,VLOOKUP(G$1,Data!$AP:$AR,3,FALSE),Cuenta,VLOOKUP(G$1,Data!$AP:$AR,2,FALSE))+G936,"")</f>
        <v/>
      </c>
      <c r="H937" s="3" t="str">
        <f>IF(AND($A937&lt;&gt;"",H$1&lt;&gt;""),SUMIFS(VM,Fecha,$A937,Linea,VLOOKUP(H$1,Data!$AP:$AR,3,FALSE),Cuenta,VLOOKUP(H$1,Data!$AP:$AR,2,FALSE))+SUMIFS(FX,Fecha,$A937,Linea,VLOOKUP(H$1,Data!$AP:$AR,3,FALSE),Cuenta,VLOOKUP(H$1,Data!$AP:$AR,2,FALSE))+H936,"")</f>
        <v/>
      </c>
      <c r="I937" s="3" t="str">
        <f>IF(AND($A937&lt;&gt;"",I$1&lt;&gt;""),SUMIFS(VM,Fecha,$A937,Linea,VLOOKUP(I$1,Data!$AP:$AR,3,FALSE),Cuenta,VLOOKUP(I$1,Data!$AP:$AR,2,FALSE))+SUMIFS(FX,Fecha,$A937,Linea,VLOOKUP(I$1,Data!$AP:$AR,3,FALSE),Cuenta,VLOOKUP(I$1,Data!$AP:$AR,2,FALSE))+I936,"")</f>
        <v/>
      </c>
      <c r="J937" s="3" t="str">
        <f>IF(AND($A937&lt;&gt;"",J$1&lt;&gt;""),SUMIFS(VM,Fecha,$A937,Linea,VLOOKUP(J$1,Data!$AP:$AR,3,FALSE),Cuenta,VLOOKUP(J$1,Data!$AP:$AR,2,FALSE))+SUMIFS(FX,Fecha,$A937,Linea,VLOOKUP(J$1,Data!$AP:$AR,3,FALSE),Cuenta,VLOOKUP(J$1,Data!$AP:$AR,2,FALSE))+J936,"")</f>
        <v/>
      </c>
      <c r="K937" s="3" t="str">
        <f>IF(AND($A937&lt;&gt;"",K$1&lt;&gt;""),SUMIFS(VM,Fecha,$A937,Linea,VLOOKUP(K$1,Data!$AP:$AR,3,FALSE),Cuenta,VLOOKUP(K$1,Data!$AP:$AR,2,FALSE))+SUMIFS(FX,Fecha,$A937,Linea,VLOOKUP(K$1,Data!$AP:$AR,3,FALSE),Cuenta,VLOOKUP(K$1,Data!$AP:$AR,2,FALSE))+K936,"")</f>
        <v/>
      </c>
      <c r="L937" s="3" t="str">
        <f>IF(AND($A937&lt;&gt;"",L$1&lt;&gt;""),SUMIFS(VM,Fecha,$A937,Linea,VLOOKUP(L$1,Data!$AP:$AR,3,FALSE),Cuenta,VLOOKUP(L$1,Data!$AP:$AR,2,FALSE))+SUMIFS(FX,Fecha,$A937,Linea,VLOOKUP(L$1,Data!$AP:$AR,3,FALSE),Cuenta,VLOOKUP(L$1,Data!$AP:$AR,2,FALSE))+L936,"")</f>
        <v/>
      </c>
      <c r="M937" s="3" t="str">
        <f>IF(AND($A937&lt;&gt;"",M$1&lt;&gt;""),SUMIFS(VM,Fecha,$A937,Linea,VLOOKUP(M$1,Data!$AP:$AR,3,FALSE),Cuenta,VLOOKUP(M$1,Data!$AP:$AR,2,FALSE))+SUMIFS(FX,Fecha,$A937,Linea,VLOOKUP(M$1,Data!$AP:$AR,3,FALSE),Cuenta,VLOOKUP(M$1,Data!$AP:$AR,2,FALSE))+M936,"")</f>
        <v/>
      </c>
      <c r="N937" s="3" t="str">
        <f>IF(AND($A937&lt;&gt;"",N$1&lt;&gt;""),SUMIFS(VM,Fecha,$A937,Linea,VLOOKUP(N$1,Data!$AP:$AR,3,FALSE),Cuenta,VLOOKUP(N$1,Data!$AP:$AR,2,FALSE))+SUMIFS(FX,Fecha,$A937,Linea,VLOOKUP(N$1,Data!$AP:$AR,3,FALSE),Cuenta,VLOOKUP(N$1,Data!$AP:$AR,2,FALSE))+N936,"")</f>
        <v/>
      </c>
    </row>
    <row r="938" spans="2:14" x14ac:dyDescent="0.25">
      <c r="B938" s="3" t="str">
        <f>IF(AND($A938&lt;&gt;"",B$1&lt;&gt;""),SUMIFS(VM,Fecha,$A938,Linea,VLOOKUP(B$1,Data!$AP:$AR,3,FALSE),Cuenta,VLOOKUP(B$1,Data!$AP:$AR,2,FALSE))+SUMIFS(FX,Fecha,$A938,Linea,VLOOKUP(B$1,Data!$AP:$AR,3,FALSE),Cuenta,VLOOKUP(B$1,Data!$AP:$AR,2,FALSE))+B937,"")</f>
        <v/>
      </c>
      <c r="C938" s="3" t="str">
        <f>IF(AND($A938&lt;&gt;"",C$1&lt;&gt;""),SUMIFS(VM,Fecha,$A938,Linea,VLOOKUP(C$1,Data!$AP:$AR,3,FALSE),Cuenta,VLOOKUP(C$1,Data!$AP:$AR,2,FALSE))+SUMIFS(FX,Fecha,$A938,Linea,VLOOKUP(C$1,Data!$AP:$AR,3,FALSE),Cuenta,VLOOKUP(C$1,Data!$AP:$AR,2,FALSE))+C937,"")</f>
        <v/>
      </c>
      <c r="D938" s="3" t="str">
        <f>IF(AND($A938&lt;&gt;"",D$1&lt;&gt;""),SUMIFS(VM,Fecha,$A938,Linea,VLOOKUP(D$1,Data!$AP:$AR,3,FALSE),Cuenta,VLOOKUP(D$1,Data!$AP:$AR,2,FALSE))+SUMIFS(FX,Fecha,$A938,Linea,VLOOKUP(D$1,Data!$AP:$AR,3,FALSE),Cuenta,VLOOKUP(D$1,Data!$AP:$AR,2,FALSE))+D937,"")</f>
        <v/>
      </c>
      <c r="E938" s="3" t="str">
        <f>IF(AND($A938&lt;&gt;"",E$1&lt;&gt;""),SUMIFS(VM,Fecha,$A938,Linea,VLOOKUP(E$1,Data!$AP:$AR,3,FALSE),Cuenta,VLOOKUP(E$1,Data!$AP:$AR,2,FALSE))+SUMIFS(FX,Fecha,$A938,Linea,VLOOKUP(E$1,Data!$AP:$AR,3,FALSE),Cuenta,VLOOKUP(E$1,Data!$AP:$AR,2,FALSE))+E937,"")</f>
        <v/>
      </c>
      <c r="F938" s="3" t="str">
        <f>IF(AND($A938&lt;&gt;"",F$1&lt;&gt;""),SUMIFS(VM,Fecha,$A938,Linea,VLOOKUP(F$1,Data!$AP:$AR,3,FALSE),Cuenta,VLOOKUP(F$1,Data!$AP:$AR,2,FALSE))+SUMIFS(FX,Fecha,$A938,Linea,VLOOKUP(F$1,Data!$AP:$AR,3,FALSE),Cuenta,VLOOKUP(F$1,Data!$AP:$AR,2,FALSE))+F937,"")</f>
        <v/>
      </c>
      <c r="G938" s="3" t="str">
        <f>IF(AND($A938&lt;&gt;"",G$1&lt;&gt;""),SUMIFS(VM,Fecha,$A938,Linea,VLOOKUP(G$1,Data!$AP:$AR,3,FALSE),Cuenta,VLOOKUP(G$1,Data!$AP:$AR,2,FALSE))+SUMIFS(FX,Fecha,$A938,Linea,VLOOKUP(G$1,Data!$AP:$AR,3,FALSE),Cuenta,VLOOKUP(G$1,Data!$AP:$AR,2,FALSE))+G937,"")</f>
        <v/>
      </c>
      <c r="H938" s="3" t="str">
        <f>IF(AND($A938&lt;&gt;"",H$1&lt;&gt;""),SUMIFS(VM,Fecha,$A938,Linea,VLOOKUP(H$1,Data!$AP:$AR,3,FALSE),Cuenta,VLOOKUP(H$1,Data!$AP:$AR,2,FALSE))+SUMIFS(FX,Fecha,$A938,Linea,VLOOKUP(H$1,Data!$AP:$AR,3,FALSE),Cuenta,VLOOKUP(H$1,Data!$AP:$AR,2,FALSE))+H937,"")</f>
        <v/>
      </c>
      <c r="I938" s="3" t="str">
        <f>IF(AND($A938&lt;&gt;"",I$1&lt;&gt;""),SUMIFS(VM,Fecha,$A938,Linea,VLOOKUP(I$1,Data!$AP:$AR,3,FALSE),Cuenta,VLOOKUP(I$1,Data!$AP:$AR,2,FALSE))+SUMIFS(FX,Fecha,$A938,Linea,VLOOKUP(I$1,Data!$AP:$AR,3,FALSE),Cuenta,VLOOKUP(I$1,Data!$AP:$AR,2,FALSE))+I937,"")</f>
        <v/>
      </c>
      <c r="J938" s="3" t="str">
        <f>IF(AND($A938&lt;&gt;"",J$1&lt;&gt;""),SUMIFS(VM,Fecha,$A938,Linea,VLOOKUP(J$1,Data!$AP:$AR,3,FALSE),Cuenta,VLOOKUP(J$1,Data!$AP:$AR,2,FALSE))+SUMIFS(FX,Fecha,$A938,Linea,VLOOKUP(J$1,Data!$AP:$AR,3,FALSE),Cuenta,VLOOKUP(J$1,Data!$AP:$AR,2,FALSE))+J937,"")</f>
        <v/>
      </c>
      <c r="K938" s="3" t="str">
        <f>IF(AND($A938&lt;&gt;"",K$1&lt;&gt;""),SUMIFS(VM,Fecha,$A938,Linea,VLOOKUP(K$1,Data!$AP:$AR,3,FALSE),Cuenta,VLOOKUP(K$1,Data!$AP:$AR,2,FALSE))+SUMIFS(FX,Fecha,$A938,Linea,VLOOKUP(K$1,Data!$AP:$AR,3,FALSE),Cuenta,VLOOKUP(K$1,Data!$AP:$AR,2,FALSE))+K937,"")</f>
        <v/>
      </c>
      <c r="L938" s="3" t="str">
        <f>IF(AND($A938&lt;&gt;"",L$1&lt;&gt;""),SUMIFS(VM,Fecha,$A938,Linea,VLOOKUP(L$1,Data!$AP:$AR,3,FALSE),Cuenta,VLOOKUP(L$1,Data!$AP:$AR,2,FALSE))+SUMIFS(FX,Fecha,$A938,Linea,VLOOKUP(L$1,Data!$AP:$AR,3,FALSE),Cuenta,VLOOKUP(L$1,Data!$AP:$AR,2,FALSE))+L937,"")</f>
        <v/>
      </c>
      <c r="M938" s="3" t="str">
        <f>IF(AND($A938&lt;&gt;"",M$1&lt;&gt;""),SUMIFS(VM,Fecha,$A938,Linea,VLOOKUP(M$1,Data!$AP:$AR,3,FALSE),Cuenta,VLOOKUP(M$1,Data!$AP:$AR,2,FALSE))+SUMIFS(FX,Fecha,$A938,Linea,VLOOKUP(M$1,Data!$AP:$AR,3,FALSE),Cuenta,VLOOKUP(M$1,Data!$AP:$AR,2,FALSE))+M937,"")</f>
        <v/>
      </c>
      <c r="N938" s="3" t="str">
        <f>IF(AND($A938&lt;&gt;"",N$1&lt;&gt;""),SUMIFS(VM,Fecha,$A938,Linea,VLOOKUP(N$1,Data!$AP:$AR,3,FALSE),Cuenta,VLOOKUP(N$1,Data!$AP:$AR,2,FALSE))+SUMIFS(FX,Fecha,$A938,Linea,VLOOKUP(N$1,Data!$AP:$AR,3,FALSE),Cuenta,VLOOKUP(N$1,Data!$AP:$AR,2,FALSE))+N937,"")</f>
        <v/>
      </c>
    </row>
    <row r="939" spans="2:14" x14ac:dyDescent="0.25">
      <c r="B939" s="3" t="str">
        <f>IF(AND($A939&lt;&gt;"",B$1&lt;&gt;""),SUMIFS(VM,Fecha,$A939,Linea,VLOOKUP(B$1,Data!$AP:$AR,3,FALSE),Cuenta,VLOOKUP(B$1,Data!$AP:$AR,2,FALSE))+SUMIFS(FX,Fecha,$A939,Linea,VLOOKUP(B$1,Data!$AP:$AR,3,FALSE),Cuenta,VLOOKUP(B$1,Data!$AP:$AR,2,FALSE))+B938,"")</f>
        <v/>
      </c>
      <c r="C939" s="3" t="str">
        <f>IF(AND($A939&lt;&gt;"",C$1&lt;&gt;""),SUMIFS(VM,Fecha,$A939,Linea,VLOOKUP(C$1,Data!$AP:$AR,3,FALSE),Cuenta,VLOOKUP(C$1,Data!$AP:$AR,2,FALSE))+SUMIFS(FX,Fecha,$A939,Linea,VLOOKUP(C$1,Data!$AP:$AR,3,FALSE),Cuenta,VLOOKUP(C$1,Data!$AP:$AR,2,FALSE))+C938,"")</f>
        <v/>
      </c>
      <c r="D939" s="3" t="str">
        <f>IF(AND($A939&lt;&gt;"",D$1&lt;&gt;""),SUMIFS(VM,Fecha,$A939,Linea,VLOOKUP(D$1,Data!$AP:$AR,3,FALSE),Cuenta,VLOOKUP(D$1,Data!$AP:$AR,2,FALSE))+SUMIFS(FX,Fecha,$A939,Linea,VLOOKUP(D$1,Data!$AP:$AR,3,FALSE),Cuenta,VLOOKUP(D$1,Data!$AP:$AR,2,FALSE))+D938,"")</f>
        <v/>
      </c>
      <c r="E939" s="3" t="str">
        <f>IF(AND($A939&lt;&gt;"",E$1&lt;&gt;""),SUMIFS(VM,Fecha,$A939,Linea,VLOOKUP(E$1,Data!$AP:$AR,3,FALSE),Cuenta,VLOOKUP(E$1,Data!$AP:$AR,2,FALSE))+SUMIFS(FX,Fecha,$A939,Linea,VLOOKUP(E$1,Data!$AP:$AR,3,FALSE),Cuenta,VLOOKUP(E$1,Data!$AP:$AR,2,FALSE))+E938,"")</f>
        <v/>
      </c>
      <c r="F939" s="3" t="str">
        <f>IF(AND($A939&lt;&gt;"",F$1&lt;&gt;""),SUMIFS(VM,Fecha,$A939,Linea,VLOOKUP(F$1,Data!$AP:$AR,3,FALSE),Cuenta,VLOOKUP(F$1,Data!$AP:$AR,2,FALSE))+SUMIFS(FX,Fecha,$A939,Linea,VLOOKUP(F$1,Data!$AP:$AR,3,FALSE),Cuenta,VLOOKUP(F$1,Data!$AP:$AR,2,FALSE))+F938,"")</f>
        <v/>
      </c>
      <c r="G939" s="3" t="str">
        <f>IF(AND($A939&lt;&gt;"",G$1&lt;&gt;""),SUMIFS(VM,Fecha,$A939,Linea,VLOOKUP(G$1,Data!$AP:$AR,3,FALSE),Cuenta,VLOOKUP(G$1,Data!$AP:$AR,2,FALSE))+SUMIFS(FX,Fecha,$A939,Linea,VLOOKUP(G$1,Data!$AP:$AR,3,FALSE),Cuenta,VLOOKUP(G$1,Data!$AP:$AR,2,FALSE))+G938,"")</f>
        <v/>
      </c>
      <c r="H939" s="3" t="str">
        <f>IF(AND($A939&lt;&gt;"",H$1&lt;&gt;""),SUMIFS(VM,Fecha,$A939,Linea,VLOOKUP(H$1,Data!$AP:$AR,3,FALSE),Cuenta,VLOOKUP(H$1,Data!$AP:$AR,2,FALSE))+SUMIFS(FX,Fecha,$A939,Linea,VLOOKUP(H$1,Data!$AP:$AR,3,FALSE),Cuenta,VLOOKUP(H$1,Data!$AP:$AR,2,FALSE))+H938,"")</f>
        <v/>
      </c>
      <c r="I939" s="3" t="str">
        <f>IF(AND($A939&lt;&gt;"",I$1&lt;&gt;""),SUMIFS(VM,Fecha,$A939,Linea,VLOOKUP(I$1,Data!$AP:$AR,3,FALSE),Cuenta,VLOOKUP(I$1,Data!$AP:$AR,2,FALSE))+SUMIFS(FX,Fecha,$A939,Linea,VLOOKUP(I$1,Data!$AP:$AR,3,FALSE),Cuenta,VLOOKUP(I$1,Data!$AP:$AR,2,FALSE))+I938,"")</f>
        <v/>
      </c>
      <c r="J939" s="3" t="str">
        <f>IF(AND($A939&lt;&gt;"",J$1&lt;&gt;""),SUMIFS(VM,Fecha,$A939,Linea,VLOOKUP(J$1,Data!$AP:$AR,3,FALSE),Cuenta,VLOOKUP(J$1,Data!$AP:$AR,2,FALSE))+SUMIFS(FX,Fecha,$A939,Linea,VLOOKUP(J$1,Data!$AP:$AR,3,FALSE),Cuenta,VLOOKUP(J$1,Data!$AP:$AR,2,FALSE))+J938,"")</f>
        <v/>
      </c>
      <c r="K939" s="3" t="str">
        <f>IF(AND($A939&lt;&gt;"",K$1&lt;&gt;""),SUMIFS(VM,Fecha,$A939,Linea,VLOOKUP(K$1,Data!$AP:$AR,3,FALSE),Cuenta,VLOOKUP(K$1,Data!$AP:$AR,2,FALSE))+SUMIFS(FX,Fecha,$A939,Linea,VLOOKUP(K$1,Data!$AP:$AR,3,FALSE),Cuenta,VLOOKUP(K$1,Data!$AP:$AR,2,FALSE))+K938,"")</f>
        <v/>
      </c>
      <c r="L939" s="3" t="str">
        <f>IF(AND($A939&lt;&gt;"",L$1&lt;&gt;""),SUMIFS(VM,Fecha,$A939,Linea,VLOOKUP(L$1,Data!$AP:$AR,3,FALSE),Cuenta,VLOOKUP(L$1,Data!$AP:$AR,2,FALSE))+SUMIFS(FX,Fecha,$A939,Linea,VLOOKUP(L$1,Data!$AP:$AR,3,FALSE),Cuenta,VLOOKUP(L$1,Data!$AP:$AR,2,FALSE))+L938,"")</f>
        <v/>
      </c>
      <c r="M939" s="3" t="str">
        <f>IF(AND($A939&lt;&gt;"",M$1&lt;&gt;""),SUMIFS(VM,Fecha,$A939,Linea,VLOOKUP(M$1,Data!$AP:$AR,3,FALSE),Cuenta,VLOOKUP(M$1,Data!$AP:$AR,2,FALSE))+SUMIFS(FX,Fecha,$A939,Linea,VLOOKUP(M$1,Data!$AP:$AR,3,FALSE),Cuenta,VLOOKUP(M$1,Data!$AP:$AR,2,FALSE))+M938,"")</f>
        <v/>
      </c>
      <c r="N939" s="3" t="str">
        <f>IF(AND($A939&lt;&gt;"",N$1&lt;&gt;""),SUMIFS(VM,Fecha,$A939,Linea,VLOOKUP(N$1,Data!$AP:$AR,3,FALSE),Cuenta,VLOOKUP(N$1,Data!$AP:$AR,2,FALSE))+SUMIFS(FX,Fecha,$A939,Linea,VLOOKUP(N$1,Data!$AP:$AR,3,FALSE),Cuenta,VLOOKUP(N$1,Data!$AP:$AR,2,FALSE))+N938,"")</f>
        <v/>
      </c>
    </row>
    <row r="940" spans="2:14" x14ac:dyDescent="0.25">
      <c r="B940" s="3" t="str">
        <f>IF(AND($A940&lt;&gt;"",B$1&lt;&gt;""),SUMIFS(VM,Fecha,$A940,Linea,VLOOKUP(B$1,Data!$AP:$AR,3,FALSE),Cuenta,VLOOKUP(B$1,Data!$AP:$AR,2,FALSE))+SUMIFS(FX,Fecha,$A940,Linea,VLOOKUP(B$1,Data!$AP:$AR,3,FALSE),Cuenta,VLOOKUP(B$1,Data!$AP:$AR,2,FALSE))+B939,"")</f>
        <v/>
      </c>
      <c r="C940" s="3" t="str">
        <f>IF(AND($A940&lt;&gt;"",C$1&lt;&gt;""),SUMIFS(VM,Fecha,$A940,Linea,VLOOKUP(C$1,Data!$AP:$AR,3,FALSE),Cuenta,VLOOKUP(C$1,Data!$AP:$AR,2,FALSE))+SUMIFS(FX,Fecha,$A940,Linea,VLOOKUP(C$1,Data!$AP:$AR,3,FALSE),Cuenta,VLOOKUP(C$1,Data!$AP:$AR,2,FALSE))+C939,"")</f>
        <v/>
      </c>
      <c r="D940" s="3" t="str">
        <f>IF(AND($A940&lt;&gt;"",D$1&lt;&gt;""),SUMIFS(VM,Fecha,$A940,Linea,VLOOKUP(D$1,Data!$AP:$AR,3,FALSE),Cuenta,VLOOKUP(D$1,Data!$AP:$AR,2,FALSE))+SUMIFS(FX,Fecha,$A940,Linea,VLOOKUP(D$1,Data!$AP:$AR,3,FALSE),Cuenta,VLOOKUP(D$1,Data!$AP:$AR,2,FALSE))+D939,"")</f>
        <v/>
      </c>
      <c r="E940" s="3" t="str">
        <f>IF(AND($A940&lt;&gt;"",E$1&lt;&gt;""),SUMIFS(VM,Fecha,$A940,Linea,VLOOKUP(E$1,Data!$AP:$AR,3,FALSE),Cuenta,VLOOKUP(E$1,Data!$AP:$AR,2,FALSE))+SUMIFS(FX,Fecha,$A940,Linea,VLOOKUP(E$1,Data!$AP:$AR,3,FALSE),Cuenta,VLOOKUP(E$1,Data!$AP:$AR,2,FALSE))+E939,"")</f>
        <v/>
      </c>
      <c r="F940" s="3" t="str">
        <f>IF(AND($A940&lt;&gt;"",F$1&lt;&gt;""),SUMIFS(VM,Fecha,$A940,Linea,VLOOKUP(F$1,Data!$AP:$AR,3,FALSE),Cuenta,VLOOKUP(F$1,Data!$AP:$AR,2,FALSE))+SUMIFS(FX,Fecha,$A940,Linea,VLOOKUP(F$1,Data!$AP:$AR,3,FALSE),Cuenta,VLOOKUP(F$1,Data!$AP:$AR,2,FALSE))+F939,"")</f>
        <v/>
      </c>
      <c r="G940" s="3" t="str">
        <f>IF(AND($A940&lt;&gt;"",G$1&lt;&gt;""),SUMIFS(VM,Fecha,$A940,Linea,VLOOKUP(G$1,Data!$AP:$AR,3,FALSE),Cuenta,VLOOKUP(G$1,Data!$AP:$AR,2,FALSE))+SUMIFS(FX,Fecha,$A940,Linea,VLOOKUP(G$1,Data!$AP:$AR,3,FALSE),Cuenta,VLOOKUP(G$1,Data!$AP:$AR,2,FALSE))+G939,"")</f>
        <v/>
      </c>
      <c r="H940" s="3" t="str">
        <f>IF(AND($A940&lt;&gt;"",H$1&lt;&gt;""),SUMIFS(VM,Fecha,$A940,Linea,VLOOKUP(H$1,Data!$AP:$AR,3,FALSE),Cuenta,VLOOKUP(H$1,Data!$AP:$AR,2,FALSE))+SUMIFS(FX,Fecha,$A940,Linea,VLOOKUP(H$1,Data!$AP:$AR,3,FALSE),Cuenta,VLOOKUP(H$1,Data!$AP:$AR,2,FALSE))+H939,"")</f>
        <v/>
      </c>
      <c r="I940" s="3" t="str">
        <f>IF(AND($A940&lt;&gt;"",I$1&lt;&gt;""),SUMIFS(VM,Fecha,$A940,Linea,VLOOKUP(I$1,Data!$AP:$AR,3,FALSE),Cuenta,VLOOKUP(I$1,Data!$AP:$AR,2,FALSE))+SUMIFS(FX,Fecha,$A940,Linea,VLOOKUP(I$1,Data!$AP:$AR,3,FALSE),Cuenta,VLOOKUP(I$1,Data!$AP:$AR,2,FALSE))+I939,"")</f>
        <v/>
      </c>
      <c r="J940" s="3" t="str">
        <f>IF(AND($A940&lt;&gt;"",J$1&lt;&gt;""),SUMIFS(VM,Fecha,$A940,Linea,VLOOKUP(J$1,Data!$AP:$AR,3,FALSE),Cuenta,VLOOKUP(J$1,Data!$AP:$AR,2,FALSE))+SUMIFS(FX,Fecha,$A940,Linea,VLOOKUP(J$1,Data!$AP:$AR,3,FALSE),Cuenta,VLOOKUP(J$1,Data!$AP:$AR,2,FALSE))+J939,"")</f>
        <v/>
      </c>
      <c r="K940" s="3" t="str">
        <f>IF(AND($A940&lt;&gt;"",K$1&lt;&gt;""),SUMIFS(VM,Fecha,$A940,Linea,VLOOKUP(K$1,Data!$AP:$AR,3,FALSE),Cuenta,VLOOKUP(K$1,Data!$AP:$AR,2,FALSE))+SUMIFS(FX,Fecha,$A940,Linea,VLOOKUP(K$1,Data!$AP:$AR,3,FALSE),Cuenta,VLOOKUP(K$1,Data!$AP:$AR,2,FALSE))+K939,"")</f>
        <v/>
      </c>
      <c r="L940" s="3" t="str">
        <f>IF(AND($A940&lt;&gt;"",L$1&lt;&gt;""),SUMIFS(VM,Fecha,$A940,Linea,VLOOKUP(L$1,Data!$AP:$AR,3,FALSE),Cuenta,VLOOKUP(L$1,Data!$AP:$AR,2,FALSE))+SUMIFS(FX,Fecha,$A940,Linea,VLOOKUP(L$1,Data!$AP:$AR,3,FALSE),Cuenta,VLOOKUP(L$1,Data!$AP:$AR,2,FALSE))+L939,"")</f>
        <v/>
      </c>
      <c r="M940" s="3" t="str">
        <f>IF(AND($A940&lt;&gt;"",M$1&lt;&gt;""),SUMIFS(VM,Fecha,$A940,Linea,VLOOKUP(M$1,Data!$AP:$AR,3,FALSE),Cuenta,VLOOKUP(M$1,Data!$AP:$AR,2,FALSE))+SUMIFS(FX,Fecha,$A940,Linea,VLOOKUP(M$1,Data!$AP:$AR,3,FALSE),Cuenta,VLOOKUP(M$1,Data!$AP:$AR,2,FALSE))+M939,"")</f>
        <v/>
      </c>
      <c r="N940" s="3" t="str">
        <f>IF(AND($A940&lt;&gt;"",N$1&lt;&gt;""),SUMIFS(VM,Fecha,$A940,Linea,VLOOKUP(N$1,Data!$AP:$AR,3,FALSE),Cuenta,VLOOKUP(N$1,Data!$AP:$AR,2,FALSE))+SUMIFS(FX,Fecha,$A940,Linea,VLOOKUP(N$1,Data!$AP:$AR,3,FALSE),Cuenta,VLOOKUP(N$1,Data!$AP:$AR,2,FALSE))+N939,"")</f>
        <v/>
      </c>
    </row>
    <row r="941" spans="2:14" x14ac:dyDescent="0.25">
      <c r="B941" s="3" t="str">
        <f>IF(AND($A941&lt;&gt;"",B$1&lt;&gt;""),SUMIFS(VM,Fecha,$A941,Linea,VLOOKUP(B$1,Data!$AP:$AR,3,FALSE),Cuenta,VLOOKUP(B$1,Data!$AP:$AR,2,FALSE))+SUMIFS(FX,Fecha,$A941,Linea,VLOOKUP(B$1,Data!$AP:$AR,3,FALSE),Cuenta,VLOOKUP(B$1,Data!$AP:$AR,2,FALSE))+B940,"")</f>
        <v/>
      </c>
      <c r="C941" s="3" t="str">
        <f>IF(AND($A941&lt;&gt;"",C$1&lt;&gt;""),SUMIFS(VM,Fecha,$A941,Linea,VLOOKUP(C$1,Data!$AP:$AR,3,FALSE),Cuenta,VLOOKUP(C$1,Data!$AP:$AR,2,FALSE))+SUMIFS(FX,Fecha,$A941,Linea,VLOOKUP(C$1,Data!$AP:$AR,3,FALSE),Cuenta,VLOOKUP(C$1,Data!$AP:$AR,2,FALSE))+C940,"")</f>
        <v/>
      </c>
      <c r="D941" s="3" t="str">
        <f>IF(AND($A941&lt;&gt;"",D$1&lt;&gt;""),SUMIFS(VM,Fecha,$A941,Linea,VLOOKUP(D$1,Data!$AP:$AR,3,FALSE),Cuenta,VLOOKUP(D$1,Data!$AP:$AR,2,FALSE))+SUMIFS(FX,Fecha,$A941,Linea,VLOOKUP(D$1,Data!$AP:$AR,3,FALSE),Cuenta,VLOOKUP(D$1,Data!$AP:$AR,2,FALSE))+D940,"")</f>
        <v/>
      </c>
      <c r="E941" s="3" t="str">
        <f>IF(AND($A941&lt;&gt;"",E$1&lt;&gt;""),SUMIFS(VM,Fecha,$A941,Linea,VLOOKUP(E$1,Data!$AP:$AR,3,FALSE),Cuenta,VLOOKUP(E$1,Data!$AP:$AR,2,FALSE))+SUMIFS(FX,Fecha,$A941,Linea,VLOOKUP(E$1,Data!$AP:$AR,3,FALSE),Cuenta,VLOOKUP(E$1,Data!$AP:$AR,2,FALSE))+E940,"")</f>
        <v/>
      </c>
      <c r="F941" s="3" t="str">
        <f>IF(AND($A941&lt;&gt;"",F$1&lt;&gt;""),SUMIFS(VM,Fecha,$A941,Linea,VLOOKUP(F$1,Data!$AP:$AR,3,FALSE),Cuenta,VLOOKUP(F$1,Data!$AP:$AR,2,FALSE))+SUMIFS(FX,Fecha,$A941,Linea,VLOOKUP(F$1,Data!$AP:$AR,3,FALSE),Cuenta,VLOOKUP(F$1,Data!$AP:$AR,2,FALSE))+F940,"")</f>
        <v/>
      </c>
      <c r="G941" s="3" t="str">
        <f>IF(AND($A941&lt;&gt;"",G$1&lt;&gt;""),SUMIFS(VM,Fecha,$A941,Linea,VLOOKUP(G$1,Data!$AP:$AR,3,FALSE),Cuenta,VLOOKUP(G$1,Data!$AP:$AR,2,FALSE))+SUMIFS(FX,Fecha,$A941,Linea,VLOOKUP(G$1,Data!$AP:$AR,3,FALSE),Cuenta,VLOOKUP(G$1,Data!$AP:$AR,2,FALSE))+G940,"")</f>
        <v/>
      </c>
      <c r="H941" s="3" t="str">
        <f>IF(AND($A941&lt;&gt;"",H$1&lt;&gt;""),SUMIFS(VM,Fecha,$A941,Linea,VLOOKUP(H$1,Data!$AP:$AR,3,FALSE),Cuenta,VLOOKUP(H$1,Data!$AP:$AR,2,FALSE))+SUMIFS(FX,Fecha,$A941,Linea,VLOOKUP(H$1,Data!$AP:$AR,3,FALSE),Cuenta,VLOOKUP(H$1,Data!$AP:$AR,2,FALSE))+H940,"")</f>
        <v/>
      </c>
      <c r="I941" s="3" t="str">
        <f>IF(AND($A941&lt;&gt;"",I$1&lt;&gt;""),SUMIFS(VM,Fecha,$A941,Linea,VLOOKUP(I$1,Data!$AP:$AR,3,FALSE),Cuenta,VLOOKUP(I$1,Data!$AP:$AR,2,FALSE))+SUMIFS(FX,Fecha,$A941,Linea,VLOOKUP(I$1,Data!$AP:$AR,3,FALSE),Cuenta,VLOOKUP(I$1,Data!$AP:$AR,2,FALSE))+I940,"")</f>
        <v/>
      </c>
      <c r="J941" s="3" t="str">
        <f>IF(AND($A941&lt;&gt;"",J$1&lt;&gt;""),SUMIFS(VM,Fecha,$A941,Linea,VLOOKUP(J$1,Data!$AP:$AR,3,FALSE),Cuenta,VLOOKUP(J$1,Data!$AP:$AR,2,FALSE))+SUMIFS(FX,Fecha,$A941,Linea,VLOOKUP(J$1,Data!$AP:$AR,3,FALSE),Cuenta,VLOOKUP(J$1,Data!$AP:$AR,2,FALSE))+J940,"")</f>
        <v/>
      </c>
      <c r="K941" s="3" t="str">
        <f>IF(AND($A941&lt;&gt;"",K$1&lt;&gt;""),SUMIFS(VM,Fecha,$A941,Linea,VLOOKUP(K$1,Data!$AP:$AR,3,FALSE),Cuenta,VLOOKUP(K$1,Data!$AP:$AR,2,FALSE))+SUMIFS(FX,Fecha,$A941,Linea,VLOOKUP(K$1,Data!$AP:$AR,3,FALSE),Cuenta,VLOOKUP(K$1,Data!$AP:$AR,2,FALSE))+K940,"")</f>
        <v/>
      </c>
      <c r="L941" s="3" t="str">
        <f>IF(AND($A941&lt;&gt;"",L$1&lt;&gt;""),SUMIFS(VM,Fecha,$A941,Linea,VLOOKUP(L$1,Data!$AP:$AR,3,FALSE),Cuenta,VLOOKUP(L$1,Data!$AP:$AR,2,FALSE))+SUMIFS(FX,Fecha,$A941,Linea,VLOOKUP(L$1,Data!$AP:$AR,3,FALSE),Cuenta,VLOOKUP(L$1,Data!$AP:$AR,2,FALSE))+L940,"")</f>
        <v/>
      </c>
      <c r="M941" s="3" t="str">
        <f>IF(AND($A941&lt;&gt;"",M$1&lt;&gt;""),SUMIFS(VM,Fecha,$A941,Linea,VLOOKUP(M$1,Data!$AP:$AR,3,FALSE),Cuenta,VLOOKUP(M$1,Data!$AP:$AR,2,FALSE))+SUMIFS(FX,Fecha,$A941,Linea,VLOOKUP(M$1,Data!$AP:$AR,3,FALSE),Cuenta,VLOOKUP(M$1,Data!$AP:$AR,2,FALSE))+M940,"")</f>
        <v/>
      </c>
      <c r="N941" s="3" t="str">
        <f>IF(AND($A941&lt;&gt;"",N$1&lt;&gt;""),SUMIFS(VM,Fecha,$A941,Linea,VLOOKUP(N$1,Data!$AP:$AR,3,FALSE),Cuenta,VLOOKUP(N$1,Data!$AP:$AR,2,FALSE))+SUMIFS(FX,Fecha,$A941,Linea,VLOOKUP(N$1,Data!$AP:$AR,3,FALSE),Cuenta,VLOOKUP(N$1,Data!$AP:$AR,2,FALSE))+N940,"")</f>
        <v/>
      </c>
    </row>
    <row r="942" spans="2:14" x14ac:dyDescent="0.25">
      <c r="B942" s="3" t="str">
        <f>IF(AND($A942&lt;&gt;"",B$1&lt;&gt;""),SUMIFS(VM,Fecha,$A942,Linea,VLOOKUP(B$1,Data!$AP:$AR,3,FALSE),Cuenta,VLOOKUP(B$1,Data!$AP:$AR,2,FALSE))+SUMIFS(FX,Fecha,$A942,Linea,VLOOKUP(B$1,Data!$AP:$AR,3,FALSE),Cuenta,VLOOKUP(B$1,Data!$AP:$AR,2,FALSE))+B941,"")</f>
        <v/>
      </c>
      <c r="C942" s="3" t="str">
        <f>IF(AND($A942&lt;&gt;"",C$1&lt;&gt;""),SUMIFS(VM,Fecha,$A942,Linea,VLOOKUP(C$1,Data!$AP:$AR,3,FALSE),Cuenta,VLOOKUP(C$1,Data!$AP:$AR,2,FALSE))+SUMIFS(FX,Fecha,$A942,Linea,VLOOKUP(C$1,Data!$AP:$AR,3,FALSE),Cuenta,VLOOKUP(C$1,Data!$AP:$AR,2,FALSE))+C941,"")</f>
        <v/>
      </c>
      <c r="D942" s="3" t="str">
        <f>IF(AND($A942&lt;&gt;"",D$1&lt;&gt;""),SUMIFS(VM,Fecha,$A942,Linea,VLOOKUP(D$1,Data!$AP:$AR,3,FALSE),Cuenta,VLOOKUP(D$1,Data!$AP:$AR,2,FALSE))+SUMIFS(FX,Fecha,$A942,Linea,VLOOKUP(D$1,Data!$AP:$AR,3,FALSE),Cuenta,VLOOKUP(D$1,Data!$AP:$AR,2,FALSE))+D941,"")</f>
        <v/>
      </c>
      <c r="E942" s="3" t="str">
        <f>IF(AND($A942&lt;&gt;"",E$1&lt;&gt;""),SUMIFS(VM,Fecha,$A942,Linea,VLOOKUP(E$1,Data!$AP:$AR,3,FALSE),Cuenta,VLOOKUP(E$1,Data!$AP:$AR,2,FALSE))+SUMIFS(FX,Fecha,$A942,Linea,VLOOKUP(E$1,Data!$AP:$AR,3,FALSE),Cuenta,VLOOKUP(E$1,Data!$AP:$AR,2,FALSE))+E941,"")</f>
        <v/>
      </c>
      <c r="F942" s="3" t="str">
        <f>IF(AND($A942&lt;&gt;"",F$1&lt;&gt;""),SUMIFS(VM,Fecha,$A942,Linea,VLOOKUP(F$1,Data!$AP:$AR,3,FALSE),Cuenta,VLOOKUP(F$1,Data!$AP:$AR,2,FALSE))+SUMIFS(FX,Fecha,$A942,Linea,VLOOKUP(F$1,Data!$AP:$AR,3,FALSE),Cuenta,VLOOKUP(F$1,Data!$AP:$AR,2,FALSE))+F941,"")</f>
        <v/>
      </c>
      <c r="G942" s="3" t="str">
        <f>IF(AND($A942&lt;&gt;"",G$1&lt;&gt;""),SUMIFS(VM,Fecha,$A942,Linea,VLOOKUP(G$1,Data!$AP:$AR,3,FALSE),Cuenta,VLOOKUP(G$1,Data!$AP:$AR,2,FALSE))+SUMIFS(FX,Fecha,$A942,Linea,VLOOKUP(G$1,Data!$AP:$AR,3,FALSE),Cuenta,VLOOKUP(G$1,Data!$AP:$AR,2,FALSE))+G941,"")</f>
        <v/>
      </c>
      <c r="H942" s="3" t="str">
        <f>IF(AND($A942&lt;&gt;"",H$1&lt;&gt;""),SUMIFS(VM,Fecha,$A942,Linea,VLOOKUP(H$1,Data!$AP:$AR,3,FALSE),Cuenta,VLOOKUP(H$1,Data!$AP:$AR,2,FALSE))+SUMIFS(FX,Fecha,$A942,Linea,VLOOKUP(H$1,Data!$AP:$AR,3,FALSE),Cuenta,VLOOKUP(H$1,Data!$AP:$AR,2,FALSE))+H941,"")</f>
        <v/>
      </c>
      <c r="I942" s="3" t="str">
        <f>IF(AND($A942&lt;&gt;"",I$1&lt;&gt;""),SUMIFS(VM,Fecha,$A942,Linea,VLOOKUP(I$1,Data!$AP:$AR,3,FALSE),Cuenta,VLOOKUP(I$1,Data!$AP:$AR,2,FALSE))+SUMIFS(FX,Fecha,$A942,Linea,VLOOKUP(I$1,Data!$AP:$AR,3,FALSE),Cuenta,VLOOKUP(I$1,Data!$AP:$AR,2,FALSE))+I941,"")</f>
        <v/>
      </c>
      <c r="J942" s="3" t="str">
        <f>IF(AND($A942&lt;&gt;"",J$1&lt;&gt;""),SUMIFS(VM,Fecha,$A942,Linea,VLOOKUP(J$1,Data!$AP:$AR,3,FALSE),Cuenta,VLOOKUP(J$1,Data!$AP:$AR,2,FALSE))+SUMIFS(FX,Fecha,$A942,Linea,VLOOKUP(J$1,Data!$AP:$AR,3,FALSE),Cuenta,VLOOKUP(J$1,Data!$AP:$AR,2,FALSE))+J941,"")</f>
        <v/>
      </c>
      <c r="K942" s="3" t="str">
        <f>IF(AND($A942&lt;&gt;"",K$1&lt;&gt;""),SUMIFS(VM,Fecha,$A942,Linea,VLOOKUP(K$1,Data!$AP:$AR,3,FALSE),Cuenta,VLOOKUP(K$1,Data!$AP:$AR,2,FALSE))+SUMIFS(FX,Fecha,$A942,Linea,VLOOKUP(K$1,Data!$AP:$AR,3,FALSE),Cuenta,VLOOKUP(K$1,Data!$AP:$AR,2,FALSE))+K941,"")</f>
        <v/>
      </c>
      <c r="L942" s="3" t="str">
        <f>IF(AND($A942&lt;&gt;"",L$1&lt;&gt;""),SUMIFS(VM,Fecha,$A942,Linea,VLOOKUP(L$1,Data!$AP:$AR,3,FALSE),Cuenta,VLOOKUP(L$1,Data!$AP:$AR,2,FALSE))+SUMIFS(FX,Fecha,$A942,Linea,VLOOKUP(L$1,Data!$AP:$AR,3,FALSE),Cuenta,VLOOKUP(L$1,Data!$AP:$AR,2,FALSE))+L941,"")</f>
        <v/>
      </c>
      <c r="M942" s="3" t="str">
        <f>IF(AND($A942&lt;&gt;"",M$1&lt;&gt;""),SUMIFS(VM,Fecha,$A942,Linea,VLOOKUP(M$1,Data!$AP:$AR,3,FALSE),Cuenta,VLOOKUP(M$1,Data!$AP:$AR,2,FALSE))+SUMIFS(FX,Fecha,$A942,Linea,VLOOKUP(M$1,Data!$AP:$AR,3,FALSE),Cuenta,VLOOKUP(M$1,Data!$AP:$AR,2,FALSE))+M941,"")</f>
        <v/>
      </c>
      <c r="N942" s="3" t="str">
        <f>IF(AND($A942&lt;&gt;"",N$1&lt;&gt;""),SUMIFS(VM,Fecha,$A942,Linea,VLOOKUP(N$1,Data!$AP:$AR,3,FALSE),Cuenta,VLOOKUP(N$1,Data!$AP:$AR,2,FALSE))+SUMIFS(FX,Fecha,$A942,Linea,VLOOKUP(N$1,Data!$AP:$AR,3,FALSE),Cuenta,VLOOKUP(N$1,Data!$AP:$AR,2,FALSE))+N941,"")</f>
        <v/>
      </c>
    </row>
    <row r="943" spans="2:14" x14ac:dyDescent="0.25">
      <c r="B943" s="3" t="str">
        <f>IF(AND($A943&lt;&gt;"",B$1&lt;&gt;""),SUMIFS(VM,Fecha,$A943,Linea,VLOOKUP(B$1,Data!$AP:$AR,3,FALSE),Cuenta,VLOOKUP(B$1,Data!$AP:$AR,2,FALSE))+SUMIFS(FX,Fecha,$A943,Linea,VLOOKUP(B$1,Data!$AP:$AR,3,FALSE),Cuenta,VLOOKUP(B$1,Data!$AP:$AR,2,FALSE))+B942,"")</f>
        <v/>
      </c>
      <c r="C943" s="3" t="str">
        <f>IF(AND($A943&lt;&gt;"",C$1&lt;&gt;""),SUMIFS(VM,Fecha,$A943,Linea,VLOOKUP(C$1,Data!$AP:$AR,3,FALSE),Cuenta,VLOOKUP(C$1,Data!$AP:$AR,2,FALSE))+SUMIFS(FX,Fecha,$A943,Linea,VLOOKUP(C$1,Data!$AP:$AR,3,FALSE),Cuenta,VLOOKUP(C$1,Data!$AP:$AR,2,FALSE))+C942,"")</f>
        <v/>
      </c>
      <c r="D943" s="3" t="str">
        <f>IF(AND($A943&lt;&gt;"",D$1&lt;&gt;""),SUMIFS(VM,Fecha,$A943,Linea,VLOOKUP(D$1,Data!$AP:$AR,3,FALSE),Cuenta,VLOOKUP(D$1,Data!$AP:$AR,2,FALSE))+SUMIFS(FX,Fecha,$A943,Linea,VLOOKUP(D$1,Data!$AP:$AR,3,FALSE),Cuenta,VLOOKUP(D$1,Data!$AP:$AR,2,FALSE))+D942,"")</f>
        <v/>
      </c>
      <c r="E943" s="3" t="str">
        <f>IF(AND($A943&lt;&gt;"",E$1&lt;&gt;""),SUMIFS(VM,Fecha,$A943,Linea,VLOOKUP(E$1,Data!$AP:$AR,3,FALSE),Cuenta,VLOOKUP(E$1,Data!$AP:$AR,2,FALSE))+SUMIFS(FX,Fecha,$A943,Linea,VLOOKUP(E$1,Data!$AP:$AR,3,FALSE),Cuenta,VLOOKUP(E$1,Data!$AP:$AR,2,FALSE))+E942,"")</f>
        <v/>
      </c>
      <c r="F943" s="3" t="str">
        <f>IF(AND($A943&lt;&gt;"",F$1&lt;&gt;""),SUMIFS(VM,Fecha,$A943,Linea,VLOOKUP(F$1,Data!$AP:$AR,3,FALSE),Cuenta,VLOOKUP(F$1,Data!$AP:$AR,2,FALSE))+SUMIFS(FX,Fecha,$A943,Linea,VLOOKUP(F$1,Data!$AP:$AR,3,FALSE),Cuenta,VLOOKUP(F$1,Data!$AP:$AR,2,FALSE))+F942,"")</f>
        <v/>
      </c>
      <c r="G943" s="3" t="str">
        <f>IF(AND($A943&lt;&gt;"",G$1&lt;&gt;""),SUMIFS(VM,Fecha,$A943,Linea,VLOOKUP(G$1,Data!$AP:$AR,3,FALSE),Cuenta,VLOOKUP(G$1,Data!$AP:$AR,2,FALSE))+SUMIFS(FX,Fecha,$A943,Linea,VLOOKUP(G$1,Data!$AP:$AR,3,FALSE),Cuenta,VLOOKUP(G$1,Data!$AP:$AR,2,FALSE))+G942,"")</f>
        <v/>
      </c>
      <c r="H943" s="3" t="str">
        <f>IF(AND($A943&lt;&gt;"",H$1&lt;&gt;""),SUMIFS(VM,Fecha,$A943,Linea,VLOOKUP(H$1,Data!$AP:$AR,3,FALSE),Cuenta,VLOOKUP(H$1,Data!$AP:$AR,2,FALSE))+SUMIFS(FX,Fecha,$A943,Linea,VLOOKUP(H$1,Data!$AP:$AR,3,FALSE),Cuenta,VLOOKUP(H$1,Data!$AP:$AR,2,FALSE))+H942,"")</f>
        <v/>
      </c>
      <c r="I943" s="3" t="str">
        <f>IF(AND($A943&lt;&gt;"",I$1&lt;&gt;""),SUMIFS(VM,Fecha,$A943,Linea,VLOOKUP(I$1,Data!$AP:$AR,3,FALSE),Cuenta,VLOOKUP(I$1,Data!$AP:$AR,2,FALSE))+SUMIFS(FX,Fecha,$A943,Linea,VLOOKUP(I$1,Data!$AP:$AR,3,FALSE),Cuenta,VLOOKUP(I$1,Data!$AP:$AR,2,FALSE))+I942,"")</f>
        <v/>
      </c>
      <c r="J943" s="3" t="str">
        <f>IF(AND($A943&lt;&gt;"",J$1&lt;&gt;""),SUMIFS(VM,Fecha,$A943,Linea,VLOOKUP(J$1,Data!$AP:$AR,3,FALSE),Cuenta,VLOOKUP(J$1,Data!$AP:$AR,2,FALSE))+SUMIFS(FX,Fecha,$A943,Linea,VLOOKUP(J$1,Data!$AP:$AR,3,FALSE),Cuenta,VLOOKUP(J$1,Data!$AP:$AR,2,FALSE))+J942,"")</f>
        <v/>
      </c>
      <c r="K943" s="3" t="str">
        <f>IF(AND($A943&lt;&gt;"",K$1&lt;&gt;""),SUMIFS(VM,Fecha,$A943,Linea,VLOOKUP(K$1,Data!$AP:$AR,3,FALSE),Cuenta,VLOOKUP(K$1,Data!$AP:$AR,2,FALSE))+SUMIFS(FX,Fecha,$A943,Linea,VLOOKUP(K$1,Data!$AP:$AR,3,FALSE),Cuenta,VLOOKUP(K$1,Data!$AP:$AR,2,FALSE))+K942,"")</f>
        <v/>
      </c>
      <c r="L943" s="3" t="str">
        <f>IF(AND($A943&lt;&gt;"",L$1&lt;&gt;""),SUMIFS(VM,Fecha,$A943,Linea,VLOOKUP(L$1,Data!$AP:$AR,3,FALSE),Cuenta,VLOOKUP(L$1,Data!$AP:$AR,2,FALSE))+SUMIFS(FX,Fecha,$A943,Linea,VLOOKUP(L$1,Data!$AP:$AR,3,FALSE),Cuenta,VLOOKUP(L$1,Data!$AP:$AR,2,FALSE))+L942,"")</f>
        <v/>
      </c>
      <c r="M943" s="3" t="str">
        <f>IF(AND($A943&lt;&gt;"",M$1&lt;&gt;""),SUMIFS(VM,Fecha,$A943,Linea,VLOOKUP(M$1,Data!$AP:$AR,3,FALSE),Cuenta,VLOOKUP(M$1,Data!$AP:$AR,2,FALSE))+SUMIFS(FX,Fecha,$A943,Linea,VLOOKUP(M$1,Data!$AP:$AR,3,FALSE),Cuenta,VLOOKUP(M$1,Data!$AP:$AR,2,FALSE))+M942,"")</f>
        <v/>
      </c>
      <c r="N943" s="3" t="str">
        <f>IF(AND($A943&lt;&gt;"",N$1&lt;&gt;""),SUMIFS(VM,Fecha,$A943,Linea,VLOOKUP(N$1,Data!$AP:$AR,3,FALSE),Cuenta,VLOOKUP(N$1,Data!$AP:$AR,2,FALSE))+SUMIFS(FX,Fecha,$A943,Linea,VLOOKUP(N$1,Data!$AP:$AR,3,FALSE),Cuenta,VLOOKUP(N$1,Data!$AP:$AR,2,FALSE))+N942,"")</f>
        <v/>
      </c>
    </row>
    <row r="944" spans="2:14" x14ac:dyDescent="0.25">
      <c r="B944" s="3" t="str">
        <f>IF(AND($A944&lt;&gt;"",B$1&lt;&gt;""),SUMIFS(VM,Fecha,$A944,Linea,VLOOKUP(B$1,Data!$AP:$AR,3,FALSE),Cuenta,VLOOKUP(B$1,Data!$AP:$AR,2,FALSE))+SUMIFS(FX,Fecha,$A944,Linea,VLOOKUP(B$1,Data!$AP:$AR,3,FALSE),Cuenta,VLOOKUP(B$1,Data!$AP:$AR,2,FALSE))+B943,"")</f>
        <v/>
      </c>
      <c r="C944" s="3" t="str">
        <f>IF(AND($A944&lt;&gt;"",C$1&lt;&gt;""),SUMIFS(VM,Fecha,$A944,Linea,VLOOKUP(C$1,Data!$AP:$AR,3,FALSE),Cuenta,VLOOKUP(C$1,Data!$AP:$AR,2,FALSE))+SUMIFS(FX,Fecha,$A944,Linea,VLOOKUP(C$1,Data!$AP:$AR,3,FALSE),Cuenta,VLOOKUP(C$1,Data!$AP:$AR,2,FALSE))+C943,"")</f>
        <v/>
      </c>
      <c r="D944" s="3" t="str">
        <f>IF(AND($A944&lt;&gt;"",D$1&lt;&gt;""),SUMIFS(VM,Fecha,$A944,Linea,VLOOKUP(D$1,Data!$AP:$AR,3,FALSE),Cuenta,VLOOKUP(D$1,Data!$AP:$AR,2,FALSE))+SUMIFS(FX,Fecha,$A944,Linea,VLOOKUP(D$1,Data!$AP:$AR,3,FALSE),Cuenta,VLOOKUP(D$1,Data!$AP:$AR,2,FALSE))+D943,"")</f>
        <v/>
      </c>
      <c r="E944" s="3" t="str">
        <f>IF(AND($A944&lt;&gt;"",E$1&lt;&gt;""),SUMIFS(VM,Fecha,$A944,Linea,VLOOKUP(E$1,Data!$AP:$AR,3,FALSE),Cuenta,VLOOKUP(E$1,Data!$AP:$AR,2,FALSE))+SUMIFS(FX,Fecha,$A944,Linea,VLOOKUP(E$1,Data!$AP:$AR,3,FALSE),Cuenta,VLOOKUP(E$1,Data!$AP:$AR,2,FALSE))+E943,"")</f>
        <v/>
      </c>
      <c r="F944" s="3" t="str">
        <f>IF(AND($A944&lt;&gt;"",F$1&lt;&gt;""),SUMIFS(VM,Fecha,$A944,Linea,VLOOKUP(F$1,Data!$AP:$AR,3,FALSE),Cuenta,VLOOKUP(F$1,Data!$AP:$AR,2,FALSE))+SUMIFS(FX,Fecha,$A944,Linea,VLOOKUP(F$1,Data!$AP:$AR,3,FALSE),Cuenta,VLOOKUP(F$1,Data!$AP:$AR,2,FALSE))+F943,"")</f>
        <v/>
      </c>
      <c r="G944" s="3" t="str">
        <f>IF(AND($A944&lt;&gt;"",G$1&lt;&gt;""),SUMIFS(VM,Fecha,$A944,Linea,VLOOKUP(G$1,Data!$AP:$AR,3,FALSE),Cuenta,VLOOKUP(G$1,Data!$AP:$AR,2,FALSE))+SUMIFS(FX,Fecha,$A944,Linea,VLOOKUP(G$1,Data!$AP:$AR,3,FALSE),Cuenta,VLOOKUP(G$1,Data!$AP:$AR,2,FALSE))+G943,"")</f>
        <v/>
      </c>
      <c r="H944" s="3" t="str">
        <f>IF(AND($A944&lt;&gt;"",H$1&lt;&gt;""),SUMIFS(VM,Fecha,$A944,Linea,VLOOKUP(H$1,Data!$AP:$AR,3,FALSE),Cuenta,VLOOKUP(H$1,Data!$AP:$AR,2,FALSE))+SUMIFS(FX,Fecha,$A944,Linea,VLOOKUP(H$1,Data!$AP:$AR,3,FALSE),Cuenta,VLOOKUP(H$1,Data!$AP:$AR,2,FALSE))+H943,"")</f>
        <v/>
      </c>
      <c r="I944" s="3" t="str">
        <f>IF(AND($A944&lt;&gt;"",I$1&lt;&gt;""),SUMIFS(VM,Fecha,$A944,Linea,VLOOKUP(I$1,Data!$AP:$AR,3,FALSE),Cuenta,VLOOKUP(I$1,Data!$AP:$AR,2,FALSE))+SUMIFS(FX,Fecha,$A944,Linea,VLOOKUP(I$1,Data!$AP:$AR,3,FALSE),Cuenta,VLOOKUP(I$1,Data!$AP:$AR,2,FALSE))+I943,"")</f>
        <v/>
      </c>
      <c r="J944" s="3" t="str">
        <f>IF(AND($A944&lt;&gt;"",J$1&lt;&gt;""),SUMIFS(VM,Fecha,$A944,Linea,VLOOKUP(J$1,Data!$AP:$AR,3,FALSE),Cuenta,VLOOKUP(J$1,Data!$AP:$AR,2,FALSE))+SUMIFS(FX,Fecha,$A944,Linea,VLOOKUP(J$1,Data!$AP:$AR,3,FALSE),Cuenta,VLOOKUP(J$1,Data!$AP:$AR,2,FALSE))+J943,"")</f>
        <v/>
      </c>
      <c r="K944" s="3" t="str">
        <f>IF(AND($A944&lt;&gt;"",K$1&lt;&gt;""),SUMIFS(VM,Fecha,$A944,Linea,VLOOKUP(K$1,Data!$AP:$AR,3,FALSE),Cuenta,VLOOKUP(K$1,Data!$AP:$AR,2,FALSE))+SUMIFS(FX,Fecha,$A944,Linea,VLOOKUP(K$1,Data!$AP:$AR,3,FALSE),Cuenta,VLOOKUP(K$1,Data!$AP:$AR,2,FALSE))+K943,"")</f>
        <v/>
      </c>
      <c r="L944" s="3" t="str">
        <f>IF(AND($A944&lt;&gt;"",L$1&lt;&gt;""),SUMIFS(VM,Fecha,$A944,Linea,VLOOKUP(L$1,Data!$AP:$AR,3,FALSE),Cuenta,VLOOKUP(L$1,Data!$AP:$AR,2,FALSE))+SUMIFS(FX,Fecha,$A944,Linea,VLOOKUP(L$1,Data!$AP:$AR,3,FALSE),Cuenta,VLOOKUP(L$1,Data!$AP:$AR,2,FALSE))+L943,"")</f>
        <v/>
      </c>
      <c r="M944" s="3" t="str">
        <f>IF(AND($A944&lt;&gt;"",M$1&lt;&gt;""),SUMIFS(VM,Fecha,$A944,Linea,VLOOKUP(M$1,Data!$AP:$AR,3,FALSE),Cuenta,VLOOKUP(M$1,Data!$AP:$AR,2,FALSE))+SUMIFS(FX,Fecha,$A944,Linea,VLOOKUP(M$1,Data!$AP:$AR,3,FALSE),Cuenta,VLOOKUP(M$1,Data!$AP:$AR,2,FALSE))+M943,"")</f>
        <v/>
      </c>
      <c r="N944" s="3" t="str">
        <f>IF(AND($A944&lt;&gt;"",N$1&lt;&gt;""),SUMIFS(VM,Fecha,$A944,Linea,VLOOKUP(N$1,Data!$AP:$AR,3,FALSE),Cuenta,VLOOKUP(N$1,Data!$AP:$AR,2,FALSE))+SUMIFS(FX,Fecha,$A944,Linea,VLOOKUP(N$1,Data!$AP:$AR,3,FALSE),Cuenta,VLOOKUP(N$1,Data!$AP:$AR,2,FALSE))+N943,"")</f>
        <v/>
      </c>
    </row>
    <row r="945" spans="2:14" x14ac:dyDescent="0.25">
      <c r="B945" s="3" t="str">
        <f>IF(AND($A945&lt;&gt;"",B$1&lt;&gt;""),SUMIFS(VM,Fecha,$A945,Linea,VLOOKUP(B$1,Data!$AP:$AR,3,FALSE),Cuenta,VLOOKUP(B$1,Data!$AP:$AR,2,FALSE))+SUMIFS(FX,Fecha,$A945,Linea,VLOOKUP(B$1,Data!$AP:$AR,3,FALSE),Cuenta,VLOOKUP(B$1,Data!$AP:$AR,2,FALSE))+B944,"")</f>
        <v/>
      </c>
      <c r="C945" s="3" t="str">
        <f>IF(AND($A945&lt;&gt;"",C$1&lt;&gt;""),SUMIFS(VM,Fecha,$A945,Linea,VLOOKUP(C$1,Data!$AP:$AR,3,FALSE),Cuenta,VLOOKUP(C$1,Data!$AP:$AR,2,FALSE))+SUMIFS(FX,Fecha,$A945,Linea,VLOOKUP(C$1,Data!$AP:$AR,3,FALSE),Cuenta,VLOOKUP(C$1,Data!$AP:$AR,2,FALSE))+C944,"")</f>
        <v/>
      </c>
      <c r="D945" s="3" t="str">
        <f>IF(AND($A945&lt;&gt;"",D$1&lt;&gt;""),SUMIFS(VM,Fecha,$A945,Linea,VLOOKUP(D$1,Data!$AP:$AR,3,FALSE),Cuenta,VLOOKUP(D$1,Data!$AP:$AR,2,FALSE))+SUMIFS(FX,Fecha,$A945,Linea,VLOOKUP(D$1,Data!$AP:$AR,3,FALSE),Cuenta,VLOOKUP(D$1,Data!$AP:$AR,2,FALSE))+D944,"")</f>
        <v/>
      </c>
      <c r="E945" s="3" t="str">
        <f>IF(AND($A945&lt;&gt;"",E$1&lt;&gt;""),SUMIFS(VM,Fecha,$A945,Linea,VLOOKUP(E$1,Data!$AP:$AR,3,FALSE),Cuenta,VLOOKUP(E$1,Data!$AP:$AR,2,FALSE))+SUMIFS(FX,Fecha,$A945,Linea,VLOOKUP(E$1,Data!$AP:$AR,3,FALSE),Cuenta,VLOOKUP(E$1,Data!$AP:$AR,2,FALSE))+E944,"")</f>
        <v/>
      </c>
      <c r="F945" s="3" t="str">
        <f>IF(AND($A945&lt;&gt;"",F$1&lt;&gt;""),SUMIFS(VM,Fecha,$A945,Linea,VLOOKUP(F$1,Data!$AP:$AR,3,FALSE),Cuenta,VLOOKUP(F$1,Data!$AP:$AR,2,FALSE))+SUMIFS(FX,Fecha,$A945,Linea,VLOOKUP(F$1,Data!$AP:$AR,3,FALSE),Cuenta,VLOOKUP(F$1,Data!$AP:$AR,2,FALSE))+F944,"")</f>
        <v/>
      </c>
      <c r="G945" s="3" t="str">
        <f>IF(AND($A945&lt;&gt;"",G$1&lt;&gt;""),SUMIFS(VM,Fecha,$A945,Linea,VLOOKUP(G$1,Data!$AP:$AR,3,FALSE),Cuenta,VLOOKUP(G$1,Data!$AP:$AR,2,FALSE))+SUMIFS(FX,Fecha,$A945,Linea,VLOOKUP(G$1,Data!$AP:$AR,3,FALSE),Cuenta,VLOOKUP(G$1,Data!$AP:$AR,2,FALSE))+G944,"")</f>
        <v/>
      </c>
      <c r="H945" s="3" t="str">
        <f>IF(AND($A945&lt;&gt;"",H$1&lt;&gt;""),SUMIFS(VM,Fecha,$A945,Linea,VLOOKUP(H$1,Data!$AP:$AR,3,FALSE),Cuenta,VLOOKUP(H$1,Data!$AP:$AR,2,FALSE))+SUMIFS(FX,Fecha,$A945,Linea,VLOOKUP(H$1,Data!$AP:$AR,3,FALSE),Cuenta,VLOOKUP(H$1,Data!$AP:$AR,2,FALSE))+H944,"")</f>
        <v/>
      </c>
      <c r="I945" s="3" t="str">
        <f>IF(AND($A945&lt;&gt;"",I$1&lt;&gt;""),SUMIFS(VM,Fecha,$A945,Linea,VLOOKUP(I$1,Data!$AP:$AR,3,FALSE),Cuenta,VLOOKUP(I$1,Data!$AP:$AR,2,FALSE))+SUMIFS(FX,Fecha,$A945,Linea,VLOOKUP(I$1,Data!$AP:$AR,3,FALSE),Cuenta,VLOOKUP(I$1,Data!$AP:$AR,2,FALSE))+I944,"")</f>
        <v/>
      </c>
      <c r="J945" s="3" t="str">
        <f>IF(AND($A945&lt;&gt;"",J$1&lt;&gt;""),SUMIFS(VM,Fecha,$A945,Linea,VLOOKUP(J$1,Data!$AP:$AR,3,FALSE),Cuenta,VLOOKUP(J$1,Data!$AP:$AR,2,FALSE))+SUMIFS(FX,Fecha,$A945,Linea,VLOOKUP(J$1,Data!$AP:$AR,3,FALSE),Cuenta,VLOOKUP(J$1,Data!$AP:$AR,2,FALSE))+J944,"")</f>
        <v/>
      </c>
      <c r="K945" s="3" t="str">
        <f>IF(AND($A945&lt;&gt;"",K$1&lt;&gt;""),SUMIFS(VM,Fecha,$A945,Linea,VLOOKUP(K$1,Data!$AP:$AR,3,FALSE),Cuenta,VLOOKUP(K$1,Data!$AP:$AR,2,FALSE))+SUMIFS(FX,Fecha,$A945,Linea,VLOOKUP(K$1,Data!$AP:$AR,3,FALSE),Cuenta,VLOOKUP(K$1,Data!$AP:$AR,2,FALSE))+K944,"")</f>
        <v/>
      </c>
      <c r="L945" s="3" t="str">
        <f>IF(AND($A945&lt;&gt;"",L$1&lt;&gt;""),SUMIFS(VM,Fecha,$A945,Linea,VLOOKUP(L$1,Data!$AP:$AR,3,FALSE),Cuenta,VLOOKUP(L$1,Data!$AP:$AR,2,FALSE))+SUMIFS(FX,Fecha,$A945,Linea,VLOOKUP(L$1,Data!$AP:$AR,3,FALSE),Cuenta,VLOOKUP(L$1,Data!$AP:$AR,2,FALSE))+L944,"")</f>
        <v/>
      </c>
      <c r="M945" s="3" t="str">
        <f>IF(AND($A945&lt;&gt;"",M$1&lt;&gt;""),SUMIFS(VM,Fecha,$A945,Linea,VLOOKUP(M$1,Data!$AP:$AR,3,FALSE),Cuenta,VLOOKUP(M$1,Data!$AP:$AR,2,FALSE))+SUMIFS(FX,Fecha,$A945,Linea,VLOOKUP(M$1,Data!$AP:$AR,3,FALSE),Cuenta,VLOOKUP(M$1,Data!$AP:$AR,2,FALSE))+M944,"")</f>
        <v/>
      </c>
      <c r="N945" s="3" t="str">
        <f>IF(AND($A945&lt;&gt;"",N$1&lt;&gt;""),SUMIFS(VM,Fecha,$A945,Linea,VLOOKUP(N$1,Data!$AP:$AR,3,FALSE),Cuenta,VLOOKUP(N$1,Data!$AP:$AR,2,FALSE))+SUMIFS(FX,Fecha,$A945,Linea,VLOOKUP(N$1,Data!$AP:$AR,3,FALSE),Cuenta,VLOOKUP(N$1,Data!$AP:$AR,2,FALSE))+N944,"")</f>
        <v/>
      </c>
    </row>
    <row r="946" spans="2:14" x14ac:dyDescent="0.25">
      <c r="B946" s="3" t="str">
        <f>IF(AND($A946&lt;&gt;"",B$1&lt;&gt;""),SUMIFS(VM,Fecha,$A946,Linea,VLOOKUP(B$1,Data!$AP:$AR,3,FALSE),Cuenta,VLOOKUP(B$1,Data!$AP:$AR,2,FALSE))+SUMIFS(FX,Fecha,$A946,Linea,VLOOKUP(B$1,Data!$AP:$AR,3,FALSE),Cuenta,VLOOKUP(B$1,Data!$AP:$AR,2,FALSE))+B945,"")</f>
        <v/>
      </c>
      <c r="C946" s="3" t="str">
        <f>IF(AND($A946&lt;&gt;"",C$1&lt;&gt;""),SUMIFS(VM,Fecha,$A946,Linea,VLOOKUP(C$1,Data!$AP:$AR,3,FALSE),Cuenta,VLOOKUP(C$1,Data!$AP:$AR,2,FALSE))+SUMIFS(FX,Fecha,$A946,Linea,VLOOKUP(C$1,Data!$AP:$AR,3,FALSE),Cuenta,VLOOKUP(C$1,Data!$AP:$AR,2,FALSE))+C945,"")</f>
        <v/>
      </c>
      <c r="D946" s="3" t="str">
        <f>IF(AND($A946&lt;&gt;"",D$1&lt;&gt;""),SUMIFS(VM,Fecha,$A946,Linea,VLOOKUP(D$1,Data!$AP:$AR,3,FALSE),Cuenta,VLOOKUP(D$1,Data!$AP:$AR,2,FALSE))+SUMIFS(FX,Fecha,$A946,Linea,VLOOKUP(D$1,Data!$AP:$AR,3,FALSE),Cuenta,VLOOKUP(D$1,Data!$AP:$AR,2,FALSE))+D945,"")</f>
        <v/>
      </c>
      <c r="E946" s="3" t="str">
        <f>IF(AND($A946&lt;&gt;"",E$1&lt;&gt;""),SUMIFS(VM,Fecha,$A946,Linea,VLOOKUP(E$1,Data!$AP:$AR,3,FALSE),Cuenta,VLOOKUP(E$1,Data!$AP:$AR,2,FALSE))+SUMIFS(FX,Fecha,$A946,Linea,VLOOKUP(E$1,Data!$AP:$AR,3,FALSE),Cuenta,VLOOKUP(E$1,Data!$AP:$AR,2,FALSE))+E945,"")</f>
        <v/>
      </c>
      <c r="F946" s="3" t="str">
        <f>IF(AND($A946&lt;&gt;"",F$1&lt;&gt;""),SUMIFS(VM,Fecha,$A946,Linea,VLOOKUP(F$1,Data!$AP:$AR,3,FALSE),Cuenta,VLOOKUP(F$1,Data!$AP:$AR,2,FALSE))+SUMIFS(FX,Fecha,$A946,Linea,VLOOKUP(F$1,Data!$AP:$AR,3,FALSE),Cuenta,VLOOKUP(F$1,Data!$AP:$AR,2,FALSE))+F945,"")</f>
        <v/>
      </c>
      <c r="G946" s="3" t="str">
        <f>IF(AND($A946&lt;&gt;"",G$1&lt;&gt;""),SUMIFS(VM,Fecha,$A946,Linea,VLOOKUP(G$1,Data!$AP:$AR,3,FALSE),Cuenta,VLOOKUP(G$1,Data!$AP:$AR,2,FALSE))+SUMIFS(FX,Fecha,$A946,Linea,VLOOKUP(G$1,Data!$AP:$AR,3,FALSE),Cuenta,VLOOKUP(G$1,Data!$AP:$AR,2,FALSE))+G945,"")</f>
        <v/>
      </c>
      <c r="H946" s="3" t="str">
        <f>IF(AND($A946&lt;&gt;"",H$1&lt;&gt;""),SUMIFS(VM,Fecha,$A946,Linea,VLOOKUP(H$1,Data!$AP:$AR,3,FALSE),Cuenta,VLOOKUP(H$1,Data!$AP:$AR,2,FALSE))+SUMIFS(FX,Fecha,$A946,Linea,VLOOKUP(H$1,Data!$AP:$AR,3,FALSE),Cuenta,VLOOKUP(H$1,Data!$AP:$AR,2,FALSE))+H945,"")</f>
        <v/>
      </c>
      <c r="I946" s="3" t="str">
        <f>IF(AND($A946&lt;&gt;"",I$1&lt;&gt;""),SUMIFS(VM,Fecha,$A946,Linea,VLOOKUP(I$1,Data!$AP:$AR,3,FALSE),Cuenta,VLOOKUP(I$1,Data!$AP:$AR,2,FALSE))+SUMIFS(FX,Fecha,$A946,Linea,VLOOKUP(I$1,Data!$AP:$AR,3,FALSE),Cuenta,VLOOKUP(I$1,Data!$AP:$AR,2,FALSE))+I945,"")</f>
        <v/>
      </c>
      <c r="J946" s="3" t="str">
        <f>IF(AND($A946&lt;&gt;"",J$1&lt;&gt;""),SUMIFS(VM,Fecha,$A946,Linea,VLOOKUP(J$1,Data!$AP:$AR,3,FALSE),Cuenta,VLOOKUP(J$1,Data!$AP:$AR,2,FALSE))+SUMIFS(FX,Fecha,$A946,Linea,VLOOKUP(J$1,Data!$AP:$AR,3,FALSE),Cuenta,VLOOKUP(J$1,Data!$AP:$AR,2,FALSE))+J945,"")</f>
        <v/>
      </c>
      <c r="K946" s="3" t="str">
        <f>IF(AND($A946&lt;&gt;"",K$1&lt;&gt;""),SUMIFS(VM,Fecha,$A946,Linea,VLOOKUP(K$1,Data!$AP:$AR,3,FALSE),Cuenta,VLOOKUP(K$1,Data!$AP:$AR,2,FALSE))+SUMIFS(FX,Fecha,$A946,Linea,VLOOKUP(K$1,Data!$AP:$AR,3,FALSE),Cuenta,VLOOKUP(K$1,Data!$AP:$AR,2,FALSE))+K945,"")</f>
        <v/>
      </c>
      <c r="L946" s="3" t="str">
        <f>IF(AND($A946&lt;&gt;"",L$1&lt;&gt;""),SUMIFS(VM,Fecha,$A946,Linea,VLOOKUP(L$1,Data!$AP:$AR,3,FALSE),Cuenta,VLOOKUP(L$1,Data!$AP:$AR,2,FALSE))+SUMIFS(FX,Fecha,$A946,Linea,VLOOKUP(L$1,Data!$AP:$AR,3,FALSE),Cuenta,VLOOKUP(L$1,Data!$AP:$AR,2,FALSE))+L945,"")</f>
        <v/>
      </c>
      <c r="M946" s="3" t="str">
        <f>IF(AND($A946&lt;&gt;"",M$1&lt;&gt;""),SUMIFS(VM,Fecha,$A946,Linea,VLOOKUP(M$1,Data!$AP:$AR,3,FALSE),Cuenta,VLOOKUP(M$1,Data!$AP:$AR,2,FALSE))+SUMIFS(FX,Fecha,$A946,Linea,VLOOKUP(M$1,Data!$AP:$AR,3,FALSE),Cuenta,VLOOKUP(M$1,Data!$AP:$AR,2,FALSE))+M945,"")</f>
        <v/>
      </c>
      <c r="N946" s="3" t="str">
        <f>IF(AND($A946&lt;&gt;"",N$1&lt;&gt;""),SUMIFS(VM,Fecha,$A946,Linea,VLOOKUP(N$1,Data!$AP:$AR,3,FALSE),Cuenta,VLOOKUP(N$1,Data!$AP:$AR,2,FALSE))+SUMIFS(FX,Fecha,$A946,Linea,VLOOKUP(N$1,Data!$AP:$AR,3,FALSE),Cuenta,VLOOKUP(N$1,Data!$AP:$AR,2,FALSE))+N945,"")</f>
        <v/>
      </c>
    </row>
    <row r="947" spans="2:14" x14ac:dyDescent="0.25">
      <c r="B947" s="3" t="str">
        <f>IF(AND($A947&lt;&gt;"",B$1&lt;&gt;""),SUMIFS(VM,Fecha,$A947,Linea,VLOOKUP(B$1,Data!$AP:$AR,3,FALSE),Cuenta,VLOOKUP(B$1,Data!$AP:$AR,2,FALSE))+SUMIFS(FX,Fecha,$A947,Linea,VLOOKUP(B$1,Data!$AP:$AR,3,FALSE),Cuenta,VLOOKUP(B$1,Data!$AP:$AR,2,FALSE))+B946,"")</f>
        <v/>
      </c>
      <c r="C947" s="3" t="str">
        <f>IF(AND($A947&lt;&gt;"",C$1&lt;&gt;""),SUMIFS(VM,Fecha,$A947,Linea,VLOOKUP(C$1,Data!$AP:$AR,3,FALSE),Cuenta,VLOOKUP(C$1,Data!$AP:$AR,2,FALSE))+SUMIFS(FX,Fecha,$A947,Linea,VLOOKUP(C$1,Data!$AP:$AR,3,FALSE),Cuenta,VLOOKUP(C$1,Data!$AP:$AR,2,FALSE))+C946,"")</f>
        <v/>
      </c>
      <c r="D947" s="3" t="str">
        <f>IF(AND($A947&lt;&gt;"",D$1&lt;&gt;""),SUMIFS(VM,Fecha,$A947,Linea,VLOOKUP(D$1,Data!$AP:$AR,3,FALSE),Cuenta,VLOOKUP(D$1,Data!$AP:$AR,2,FALSE))+SUMIFS(FX,Fecha,$A947,Linea,VLOOKUP(D$1,Data!$AP:$AR,3,FALSE),Cuenta,VLOOKUP(D$1,Data!$AP:$AR,2,FALSE))+D946,"")</f>
        <v/>
      </c>
      <c r="E947" s="3" t="str">
        <f>IF(AND($A947&lt;&gt;"",E$1&lt;&gt;""),SUMIFS(VM,Fecha,$A947,Linea,VLOOKUP(E$1,Data!$AP:$AR,3,FALSE),Cuenta,VLOOKUP(E$1,Data!$AP:$AR,2,FALSE))+SUMIFS(FX,Fecha,$A947,Linea,VLOOKUP(E$1,Data!$AP:$AR,3,FALSE),Cuenta,VLOOKUP(E$1,Data!$AP:$AR,2,FALSE))+E946,"")</f>
        <v/>
      </c>
      <c r="F947" s="3" t="str">
        <f>IF(AND($A947&lt;&gt;"",F$1&lt;&gt;""),SUMIFS(VM,Fecha,$A947,Linea,VLOOKUP(F$1,Data!$AP:$AR,3,FALSE),Cuenta,VLOOKUP(F$1,Data!$AP:$AR,2,FALSE))+SUMIFS(FX,Fecha,$A947,Linea,VLOOKUP(F$1,Data!$AP:$AR,3,FALSE),Cuenta,VLOOKUP(F$1,Data!$AP:$AR,2,FALSE))+F946,"")</f>
        <v/>
      </c>
      <c r="G947" s="3" t="str">
        <f>IF(AND($A947&lt;&gt;"",G$1&lt;&gt;""),SUMIFS(VM,Fecha,$A947,Linea,VLOOKUP(G$1,Data!$AP:$AR,3,FALSE),Cuenta,VLOOKUP(G$1,Data!$AP:$AR,2,FALSE))+SUMIFS(FX,Fecha,$A947,Linea,VLOOKUP(G$1,Data!$AP:$AR,3,FALSE),Cuenta,VLOOKUP(G$1,Data!$AP:$AR,2,FALSE))+G946,"")</f>
        <v/>
      </c>
      <c r="H947" s="3" t="str">
        <f>IF(AND($A947&lt;&gt;"",H$1&lt;&gt;""),SUMIFS(VM,Fecha,$A947,Linea,VLOOKUP(H$1,Data!$AP:$AR,3,FALSE),Cuenta,VLOOKUP(H$1,Data!$AP:$AR,2,FALSE))+SUMIFS(FX,Fecha,$A947,Linea,VLOOKUP(H$1,Data!$AP:$AR,3,FALSE),Cuenta,VLOOKUP(H$1,Data!$AP:$AR,2,FALSE))+H946,"")</f>
        <v/>
      </c>
      <c r="I947" s="3" t="str">
        <f>IF(AND($A947&lt;&gt;"",I$1&lt;&gt;""),SUMIFS(VM,Fecha,$A947,Linea,VLOOKUP(I$1,Data!$AP:$AR,3,FALSE),Cuenta,VLOOKUP(I$1,Data!$AP:$AR,2,FALSE))+SUMIFS(FX,Fecha,$A947,Linea,VLOOKUP(I$1,Data!$AP:$AR,3,FALSE),Cuenta,VLOOKUP(I$1,Data!$AP:$AR,2,FALSE))+I946,"")</f>
        <v/>
      </c>
      <c r="J947" s="3" t="str">
        <f>IF(AND($A947&lt;&gt;"",J$1&lt;&gt;""),SUMIFS(VM,Fecha,$A947,Linea,VLOOKUP(J$1,Data!$AP:$AR,3,FALSE),Cuenta,VLOOKUP(J$1,Data!$AP:$AR,2,FALSE))+SUMIFS(FX,Fecha,$A947,Linea,VLOOKUP(J$1,Data!$AP:$AR,3,FALSE),Cuenta,VLOOKUP(J$1,Data!$AP:$AR,2,FALSE))+J946,"")</f>
        <v/>
      </c>
      <c r="K947" s="3" t="str">
        <f>IF(AND($A947&lt;&gt;"",K$1&lt;&gt;""),SUMIFS(VM,Fecha,$A947,Linea,VLOOKUP(K$1,Data!$AP:$AR,3,FALSE),Cuenta,VLOOKUP(K$1,Data!$AP:$AR,2,FALSE))+SUMIFS(FX,Fecha,$A947,Linea,VLOOKUP(K$1,Data!$AP:$AR,3,FALSE),Cuenta,VLOOKUP(K$1,Data!$AP:$AR,2,FALSE))+K946,"")</f>
        <v/>
      </c>
      <c r="L947" s="3" t="str">
        <f>IF(AND($A947&lt;&gt;"",L$1&lt;&gt;""),SUMIFS(VM,Fecha,$A947,Linea,VLOOKUP(L$1,Data!$AP:$AR,3,FALSE),Cuenta,VLOOKUP(L$1,Data!$AP:$AR,2,FALSE))+SUMIFS(FX,Fecha,$A947,Linea,VLOOKUP(L$1,Data!$AP:$AR,3,FALSE),Cuenta,VLOOKUP(L$1,Data!$AP:$AR,2,FALSE))+L946,"")</f>
        <v/>
      </c>
      <c r="M947" s="3" t="str">
        <f>IF(AND($A947&lt;&gt;"",M$1&lt;&gt;""),SUMIFS(VM,Fecha,$A947,Linea,VLOOKUP(M$1,Data!$AP:$AR,3,FALSE),Cuenta,VLOOKUP(M$1,Data!$AP:$AR,2,FALSE))+SUMIFS(FX,Fecha,$A947,Linea,VLOOKUP(M$1,Data!$AP:$AR,3,FALSE),Cuenta,VLOOKUP(M$1,Data!$AP:$AR,2,FALSE))+M946,"")</f>
        <v/>
      </c>
      <c r="N947" s="3" t="str">
        <f>IF(AND($A947&lt;&gt;"",N$1&lt;&gt;""),SUMIFS(VM,Fecha,$A947,Linea,VLOOKUP(N$1,Data!$AP:$AR,3,FALSE),Cuenta,VLOOKUP(N$1,Data!$AP:$AR,2,FALSE))+SUMIFS(FX,Fecha,$A947,Linea,VLOOKUP(N$1,Data!$AP:$AR,3,FALSE),Cuenta,VLOOKUP(N$1,Data!$AP:$AR,2,FALSE))+N946,"")</f>
        <v/>
      </c>
    </row>
    <row r="948" spans="2:14" x14ac:dyDescent="0.25">
      <c r="B948" s="3" t="str">
        <f>IF(AND($A948&lt;&gt;"",B$1&lt;&gt;""),SUMIFS(VM,Fecha,$A948,Linea,VLOOKUP(B$1,Data!$AP:$AR,3,FALSE),Cuenta,VLOOKUP(B$1,Data!$AP:$AR,2,FALSE))+SUMIFS(FX,Fecha,$A948,Linea,VLOOKUP(B$1,Data!$AP:$AR,3,FALSE),Cuenta,VLOOKUP(B$1,Data!$AP:$AR,2,FALSE))+B947,"")</f>
        <v/>
      </c>
      <c r="C948" s="3" t="str">
        <f>IF(AND($A948&lt;&gt;"",C$1&lt;&gt;""),SUMIFS(VM,Fecha,$A948,Linea,VLOOKUP(C$1,Data!$AP:$AR,3,FALSE),Cuenta,VLOOKUP(C$1,Data!$AP:$AR,2,FALSE))+SUMIFS(FX,Fecha,$A948,Linea,VLOOKUP(C$1,Data!$AP:$AR,3,FALSE),Cuenta,VLOOKUP(C$1,Data!$AP:$AR,2,FALSE))+C947,"")</f>
        <v/>
      </c>
      <c r="D948" s="3" t="str">
        <f>IF(AND($A948&lt;&gt;"",D$1&lt;&gt;""),SUMIFS(VM,Fecha,$A948,Linea,VLOOKUP(D$1,Data!$AP:$AR,3,FALSE),Cuenta,VLOOKUP(D$1,Data!$AP:$AR,2,FALSE))+SUMIFS(FX,Fecha,$A948,Linea,VLOOKUP(D$1,Data!$AP:$AR,3,FALSE),Cuenta,VLOOKUP(D$1,Data!$AP:$AR,2,FALSE))+D947,"")</f>
        <v/>
      </c>
      <c r="E948" s="3" t="str">
        <f>IF(AND($A948&lt;&gt;"",E$1&lt;&gt;""),SUMIFS(VM,Fecha,$A948,Linea,VLOOKUP(E$1,Data!$AP:$AR,3,FALSE),Cuenta,VLOOKUP(E$1,Data!$AP:$AR,2,FALSE))+SUMIFS(FX,Fecha,$A948,Linea,VLOOKUP(E$1,Data!$AP:$AR,3,FALSE),Cuenta,VLOOKUP(E$1,Data!$AP:$AR,2,FALSE))+E947,"")</f>
        <v/>
      </c>
      <c r="F948" s="3" t="str">
        <f>IF(AND($A948&lt;&gt;"",F$1&lt;&gt;""),SUMIFS(VM,Fecha,$A948,Linea,VLOOKUP(F$1,Data!$AP:$AR,3,FALSE),Cuenta,VLOOKUP(F$1,Data!$AP:$AR,2,FALSE))+SUMIFS(FX,Fecha,$A948,Linea,VLOOKUP(F$1,Data!$AP:$AR,3,FALSE),Cuenta,VLOOKUP(F$1,Data!$AP:$AR,2,FALSE))+F947,"")</f>
        <v/>
      </c>
      <c r="G948" s="3" t="str">
        <f>IF(AND($A948&lt;&gt;"",G$1&lt;&gt;""),SUMIFS(VM,Fecha,$A948,Linea,VLOOKUP(G$1,Data!$AP:$AR,3,FALSE),Cuenta,VLOOKUP(G$1,Data!$AP:$AR,2,FALSE))+SUMIFS(FX,Fecha,$A948,Linea,VLOOKUP(G$1,Data!$AP:$AR,3,FALSE),Cuenta,VLOOKUP(G$1,Data!$AP:$AR,2,FALSE))+G947,"")</f>
        <v/>
      </c>
      <c r="H948" s="3" t="str">
        <f>IF(AND($A948&lt;&gt;"",H$1&lt;&gt;""),SUMIFS(VM,Fecha,$A948,Linea,VLOOKUP(H$1,Data!$AP:$AR,3,FALSE),Cuenta,VLOOKUP(H$1,Data!$AP:$AR,2,FALSE))+SUMIFS(FX,Fecha,$A948,Linea,VLOOKUP(H$1,Data!$AP:$AR,3,FALSE),Cuenta,VLOOKUP(H$1,Data!$AP:$AR,2,FALSE))+H947,"")</f>
        <v/>
      </c>
      <c r="I948" s="3" t="str">
        <f>IF(AND($A948&lt;&gt;"",I$1&lt;&gt;""),SUMIFS(VM,Fecha,$A948,Linea,VLOOKUP(I$1,Data!$AP:$AR,3,FALSE),Cuenta,VLOOKUP(I$1,Data!$AP:$AR,2,FALSE))+SUMIFS(FX,Fecha,$A948,Linea,VLOOKUP(I$1,Data!$AP:$AR,3,FALSE),Cuenta,VLOOKUP(I$1,Data!$AP:$AR,2,FALSE))+I947,"")</f>
        <v/>
      </c>
      <c r="J948" s="3" t="str">
        <f>IF(AND($A948&lt;&gt;"",J$1&lt;&gt;""),SUMIFS(VM,Fecha,$A948,Linea,VLOOKUP(J$1,Data!$AP:$AR,3,FALSE),Cuenta,VLOOKUP(J$1,Data!$AP:$AR,2,FALSE))+SUMIFS(FX,Fecha,$A948,Linea,VLOOKUP(J$1,Data!$AP:$AR,3,FALSE),Cuenta,VLOOKUP(J$1,Data!$AP:$AR,2,FALSE))+J947,"")</f>
        <v/>
      </c>
      <c r="K948" s="3" t="str">
        <f>IF(AND($A948&lt;&gt;"",K$1&lt;&gt;""),SUMIFS(VM,Fecha,$A948,Linea,VLOOKUP(K$1,Data!$AP:$AR,3,FALSE),Cuenta,VLOOKUP(K$1,Data!$AP:$AR,2,FALSE))+SUMIFS(FX,Fecha,$A948,Linea,VLOOKUP(K$1,Data!$AP:$AR,3,FALSE),Cuenta,VLOOKUP(K$1,Data!$AP:$AR,2,FALSE))+K947,"")</f>
        <v/>
      </c>
      <c r="L948" s="3" t="str">
        <f>IF(AND($A948&lt;&gt;"",L$1&lt;&gt;""),SUMIFS(VM,Fecha,$A948,Linea,VLOOKUP(L$1,Data!$AP:$AR,3,FALSE),Cuenta,VLOOKUP(L$1,Data!$AP:$AR,2,FALSE))+SUMIFS(FX,Fecha,$A948,Linea,VLOOKUP(L$1,Data!$AP:$AR,3,FALSE),Cuenta,VLOOKUP(L$1,Data!$AP:$AR,2,FALSE))+L947,"")</f>
        <v/>
      </c>
      <c r="M948" s="3" t="str">
        <f>IF(AND($A948&lt;&gt;"",M$1&lt;&gt;""),SUMIFS(VM,Fecha,$A948,Linea,VLOOKUP(M$1,Data!$AP:$AR,3,FALSE),Cuenta,VLOOKUP(M$1,Data!$AP:$AR,2,FALSE))+SUMIFS(FX,Fecha,$A948,Linea,VLOOKUP(M$1,Data!$AP:$AR,3,FALSE),Cuenta,VLOOKUP(M$1,Data!$AP:$AR,2,FALSE))+M947,"")</f>
        <v/>
      </c>
      <c r="N948" s="3" t="str">
        <f>IF(AND($A948&lt;&gt;"",N$1&lt;&gt;""),SUMIFS(VM,Fecha,$A948,Linea,VLOOKUP(N$1,Data!$AP:$AR,3,FALSE),Cuenta,VLOOKUP(N$1,Data!$AP:$AR,2,FALSE))+SUMIFS(FX,Fecha,$A948,Linea,VLOOKUP(N$1,Data!$AP:$AR,3,FALSE),Cuenta,VLOOKUP(N$1,Data!$AP:$AR,2,FALSE))+N947,"")</f>
        <v/>
      </c>
    </row>
    <row r="949" spans="2:14" x14ac:dyDescent="0.25">
      <c r="B949" s="3" t="str">
        <f>IF(AND($A949&lt;&gt;"",B$1&lt;&gt;""),SUMIFS(VM,Fecha,$A949,Linea,VLOOKUP(B$1,Data!$AP:$AR,3,FALSE),Cuenta,VLOOKUP(B$1,Data!$AP:$AR,2,FALSE))+SUMIFS(FX,Fecha,$A949,Linea,VLOOKUP(B$1,Data!$AP:$AR,3,FALSE),Cuenta,VLOOKUP(B$1,Data!$AP:$AR,2,FALSE))+B948,"")</f>
        <v/>
      </c>
      <c r="C949" s="3" t="str">
        <f>IF(AND($A949&lt;&gt;"",C$1&lt;&gt;""),SUMIFS(VM,Fecha,$A949,Linea,VLOOKUP(C$1,Data!$AP:$AR,3,FALSE),Cuenta,VLOOKUP(C$1,Data!$AP:$AR,2,FALSE))+SUMIFS(FX,Fecha,$A949,Linea,VLOOKUP(C$1,Data!$AP:$AR,3,FALSE),Cuenta,VLOOKUP(C$1,Data!$AP:$AR,2,FALSE))+C948,"")</f>
        <v/>
      </c>
      <c r="D949" s="3" t="str">
        <f>IF(AND($A949&lt;&gt;"",D$1&lt;&gt;""),SUMIFS(VM,Fecha,$A949,Linea,VLOOKUP(D$1,Data!$AP:$AR,3,FALSE),Cuenta,VLOOKUP(D$1,Data!$AP:$AR,2,FALSE))+SUMIFS(FX,Fecha,$A949,Linea,VLOOKUP(D$1,Data!$AP:$AR,3,FALSE),Cuenta,VLOOKUP(D$1,Data!$AP:$AR,2,FALSE))+D948,"")</f>
        <v/>
      </c>
      <c r="E949" s="3" t="str">
        <f>IF(AND($A949&lt;&gt;"",E$1&lt;&gt;""),SUMIFS(VM,Fecha,$A949,Linea,VLOOKUP(E$1,Data!$AP:$AR,3,FALSE),Cuenta,VLOOKUP(E$1,Data!$AP:$AR,2,FALSE))+SUMIFS(FX,Fecha,$A949,Linea,VLOOKUP(E$1,Data!$AP:$AR,3,FALSE),Cuenta,VLOOKUP(E$1,Data!$AP:$AR,2,FALSE))+E948,"")</f>
        <v/>
      </c>
      <c r="F949" s="3" t="str">
        <f>IF(AND($A949&lt;&gt;"",F$1&lt;&gt;""),SUMIFS(VM,Fecha,$A949,Linea,VLOOKUP(F$1,Data!$AP:$AR,3,FALSE),Cuenta,VLOOKUP(F$1,Data!$AP:$AR,2,FALSE))+SUMIFS(FX,Fecha,$A949,Linea,VLOOKUP(F$1,Data!$AP:$AR,3,FALSE),Cuenta,VLOOKUP(F$1,Data!$AP:$AR,2,FALSE))+F948,"")</f>
        <v/>
      </c>
      <c r="G949" s="3" t="str">
        <f>IF(AND($A949&lt;&gt;"",G$1&lt;&gt;""),SUMIFS(VM,Fecha,$A949,Linea,VLOOKUP(G$1,Data!$AP:$AR,3,FALSE),Cuenta,VLOOKUP(G$1,Data!$AP:$AR,2,FALSE))+SUMIFS(FX,Fecha,$A949,Linea,VLOOKUP(G$1,Data!$AP:$AR,3,FALSE),Cuenta,VLOOKUP(G$1,Data!$AP:$AR,2,FALSE))+G948,"")</f>
        <v/>
      </c>
      <c r="H949" s="3" t="str">
        <f>IF(AND($A949&lt;&gt;"",H$1&lt;&gt;""),SUMIFS(VM,Fecha,$A949,Linea,VLOOKUP(H$1,Data!$AP:$AR,3,FALSE),Cuenta,VLOOKUP(H$1,Data!$AP:$AR,2,FALSE))+SUMIFS(FX,Fecha,$A949,Linea,VLOOKUP(H$1,Data!$AP:$AR,3,FALSE),Cuenta,VLOOKUP(H$1,Data!$AP:$AR,2,FALSE))+H948,"")</f>
        <v/>
      </c>
      <c r="I949" s="3" t="str">
        <f>IF(AND($A949&lt;&gt;"",I$1&lt;&gt;""),SUMIFS(VM,Fecha,$A949,Linea,VLOOKUP(I$1,Data!$AP:$AR,3,FALSE),Cuenta,VLOOKUP(I$1,Data!$AP:$AR,2,FALSE))+SUMIFS(FX,Fecha,$A949,Linea,VLOOKUP(I$1,Data!$AP:$AR,3,FALSE),Cuenta,VLOOKUP(I$1,Data!$AP:$AR,2,FALSE))+I948,"")</f>
        <v/>
      </c>
      <c r="J949" s="3" t="str">
        <f>IF(AND($A949&lt;&gt;"",J$1&lt;&gt;""),SUMIFS(VM,Fecha,$A949,Linea,VLOOKUP(J$1,Data!$AP:$AR,3,FALSE),Cuenta,VLOOKUP(J$1,Data!$AP:$AR,2,FALSE))+SUMIFS(FX,Fecha,$A949,Linea,VLOOKUP(J$1,Data!$AP:$AR,3,FALSE),Cuenta,VLOOKUP(J$1,Data!$AP:$AR,2,FALSE))+J948,"")</f>
        <v/>
      </c>
      <c r="K949" s="3" t="str">
        <f>IF(AND($A949&lt;&gt;"",K$1&lt;&gt;""),SUMIFS(VM,Fecha,$A949,Linea,VLOOKUP(K$1,Data!$AP:$AR,3,FALSE),Cuenta,VLOOKUP(K$1,Data!$AP:$AR,2,FALSE))+SUMIFS(FX,Fecha,$A949,Linea,VLOOKUP(K$1,Data!$AP:$AR,3,FALSE),Cuenta,VLOOKUP(K$1,Data!$AP:$AR,2,FALSE))+K948,"")</f>
        <v/>
      </c>
      <c r="L949" s="3" t="str">
        <f>IF(AND($A949&lt;&gt;"",L$1&lt;&gt;""),SUMIFS(VM,Fecha,$A949,Linea,VLOOKUP(L$1,Data!$AP:$AR,3,FALSE),Cuenta,VLOOKUP(L$1,Data!$AP:$AR,2,FALSE))+SUMIFS(FX,Fecha,$A949,Linea,VLOOKUP(L$1,Data!$AP:$AR,3,FALSE),Cuenta,VLOOKUP(L$1,Data!$AP:$AR,2,FALSE))+L948,"")</f>
        <v/>
      </c>
      <c r="M949" s="3" t="str">
        <f>IF(AND($A949&lt;&gt;"",M$1&lt;&gt;""),SUMIFS(VM,Fecha,$A949,Linea,VLOOKUP(M$1,Data!$AP:$AR,3,FALSE),Cuenta,VLOOKUP(M$1,Data!$AP:$AR,2,FALSE))+SUMIFS(FX,Fecha,$A949,Linea,VLOOKUP(M$1,Data!$AP:$AR,3,FALSE),Cuenta,VLOOKUP(M$1,Data!$AP:$AR,2,FALSE))+M948,"")</f>
        <v/>
      </c>
      <c r="N949" s="3" t="str">
        <f>IF(AND($A949&lt;&gt;"",N$1&lt;&gt;""),SUMIFS(VM,Fecha,$A949,Linea,VLOOKUP(N$1,Data!$AP:$AR,3,FALSE),Cuenta,VLOOKUP(N$1,Data!$AP:$AR,2,FALSE))+SUMIFS(FX,Fecha,$A949,Linea,VLOOKUP(N$1,Data!$AP:$AR,3,FALSE),Cuenta,VLOOKUP(N$1,Data!$AP:$AR,2,FALSE))+N948,"")</f>
        <v/>
      </c>
    </row>
    <row r="950" spans="2:14" x14ac:dyDescent="0.25">
      <c r="B950" s="3" t="str">
        <f>IF(AND($A950&lt;&gt;"",B$1&lt;&gt;""),SUMIFS(VM,Fecha,$A950,Linea,VLOOKUP(B$1,Data!$AP:$AR,3,FALSE),Cuenta,VLOOKUP(B$1,Data!$AP:$AR,2,FALSE))+SUMIFS(FX,Fecha,$A950,Linea,VLOOKUP(B$1,Data!$AP:$AR,3,FALSE),Cuenta,VLOOKUP(B$1,Data!$AP:$AR,2,FALSE))+B949,"")</f>
        <v/>
      </c>
      <c r="C950" s="3" t="str">
        <f>IF(AND($A950&lt;&gt;"",C$1&lt;&gt;""),SUMIFS(VM,Fecha,$A950,Linea,VLOOKUP(C$1,Data!$AP:$AR,3,FALSE),Cuenta,VLOOKUP(C$1,Data!$AP:$AR,2,FALSE))+SUMIFS(FX,Fecha,$A950,Linea,VLOOKUP(C$1,Data!$AP:$AR,3,FALSE),Cuenta,VLOOKUP(C$1,Data!$AP:$AR,2,FALSE))+C949,"")</f>
        <v/>
      </c>
      <c r="D950" s="3" t="str">
        <f>IF(AND($A950&lt;&gt;"",D$1&lt;&gt;""),SUMIFS(VM,Fecha,$A950,Linea,VLOOKUP(D$1,Data!$AP:$AR,3,FALSE),Cuenta,VLOOKUP(D$1,Data!$AP:$AR,2,FALSE))+SUMIFS(FX,Fecha,$A950,Linea,VLOOKUP(D$1,Data!$AP:$AR,3,FALSE),Cuenta,VLOOKUP(D$1,Data!$AP:$AR,2,FALSE))+D949,"")</f>
        <v/>
      </c>
      <c r="E950" s="3" t="str">
        <f>IF(AND($A950&lt;&gt;"",E$1&lt;&gt;""),SUMIFS(VM,Fecha,$A950,Linea,VLOOKUP(E$1,Data!$AP:$AR,3,FALSE),Cuenta,VLOOKUP(E$1,Data!$AP:$AR,2,FALSE))+SUMIFS(FX,Fecha,$A950,Linea,VLOOKUP(E$1,Data!$AP:$AR,3,FALSE),Cuenta,VLOOKUP(E$1,Data!$AP:$AR,2,FALSE))+E949,"")</f>
        <v/>
      </c>
      <c r="F950" s="3" t="str">
        <f>IF(AND($A950&lt;&gt;"",F$1&lt;&gt;""),SUMIFS(VM,Fecha,$A950,Linea,VLOOKUP(F$1,Data!$AP:$AR,3,FALSE),Cuenta,VLOOKUP(F$1,Data!$AP:$AR,2,FALSE))+SUMIFS(FX,Fecha,$A950,Linea,VLOOKUP(F$1,Data!$AP:$AR,3,FALSE),Cuenta,VLOOKUP(F$1,Data!$AP:$AR,2,FALSE))+F949,"")</f>
        <v/>
      </c>
      <c r="G950" s="3" t="str">
        <f>IF(AND($A950&lt;&gt;"",G$1&lt;&gt;""),SUMIFS(VM,Fecha,$A950,Linea,VLOOKUP(G$1,Data!$AP:$AR,3,FALSE),Cuenta,VLOOKUP(G$1,Data!$AP:$AR,2,FALSE))+SUMIFS(FX,Fecha,$A950,Linea,VLOOKUP(G$1,Data!$AP:$AR,3,FALSE),Cuenta,VLOOKUP(G$1,Data!$AP:$AR,2,FALSE))+G949,"")</f>
        <v/>
      </c>
      <c r="H950" s="3" t="str">
        <f>IF(AND($A950&lt;&gt;"",H$1&lt;&gt;""),SUMIFS(VM,Fecha,$A950,Linea,VLOOKUP(H$1,Data!$AP:$AR,3,FALSE),Cuenta,VLOOKUP(H$1,Data!$AP:$AR,2,FALSE))+SUMIFS(FX,Fecha,$A950,Linea,VLOOKUP(H$1,Data!$AP:$AR,3,FALSE),Cuenta,VLOOKUP(H$1,Data!$AP:$AR,2,FALSE))+H949,"")</f>
        <v/>
      </c>
      <c r="I950" s="3" t="str">
        <f>IF(AND($A950&lt;&gt;"",I$1&lt;&gt;""),SUMIFS(VM,Fecha,$A950,Linea,VLOOKUP(I$1,Data!$AP:$AR,3,FALSE),Cuenta,VLOOKUP(I$1,Data!$AP:$AR,2,FALSE))+SUMIFS(FX,Fecha,$A950,Linea,VLOOKUP(I$1,Data!$AP:$AR,3,FALSE),Cuenta,VLOOKUP(I$1,Data!$AP:$AR,2,FALSE))+I949,"")</f>
        <v/>
      </c>
      <c r="J950" s="3" t="str">
        <f>IF(AND($A950&lt;&gt;"",J$1&lt;&gt;""),SUMIFS(VM,Fecha,$A950,Linea,VLOOKUP(J$1,Data!$AP:$AR,3,FALSE),Cuenta,VLOOKUP(J$1,Data!$AP:$AR,2,FALSE))+SUMIFS(FX,Fecha,$A950,Linea,VLOOKUP(J$1,Data!$AP:$AR,3,FALSE),Cuenta,VLOOKUP(J$1,Data!$AP:$AR,2,FALSE))+J949,"")</f>
        <v/>
      </c>
      <c r="K950" s="3" t="str">
        <f>IF(AND($A950&lt;&gt;"",K$1&lt;&gt;""),SUMIFS(VM,Fecha,$A950,Linea,VLOOKUP(K$1,Data!$AP:$AR,3,FALSE),Cuenta,VLOOKUP(K$1,Data!$AP:$AR,2,FALSE))+SUMIFS(FX,Fecha,$A950,Linea,VLOOKUP(K$1,Data!$AP:$AR,3,FALSE),Cuenta,VLOOKUP(K$1,Data!$AP:$AR,2,FALSE))+K949,"")</f>
        <v/>
      </c>
      <c r="L950" s="3" t="str">
        <f>IF(AND($A950&lt;&gt;"",L$1&lt;&gt;""),SUMIFS(VM,Fecha,$A950,Linea,VLOOKUP(L$1,Data!$AP:$AR,3,FALSE),Cuenta,VLOOKUP(L$1,Data!$AP:$AR,2,FALSE))+SUMIFS(FX,Fecha,$A950,Linea,VLOOKUP(L$1,Data!$AP:$AR,3,FALSE),Cuenta,VLOOKUP(L$1,Data!$AP:$AR,2,FALSE))+L949,"")</f>
        <v/>
      </c>
      <c r="M950" s="3" t="str">
        <f>IF(AND($A950&lt;&gt;"",M$1&lt;&gt;""),SUMIFS(VM,Fecha,$A950,Linea,VLOOKUP(M$1,Data!$AP:$AR,3,FALSE),Cuenta,VLOOKUP(M$1,Data!$AP:$AR,2,FALSE))+SUMIFS(FX,Fecha,$A950,Linea,VLOOKUP(M$1,Data!$AP:$AR,3,FALSE),Cuenta,VLOOKUP(M$1,Data!$AP:$AR,2,FALSE))+M949,"")</f>
        <v/>
      </c>
      <c r="N950" s="3" t="str">
        <f>IF(AND($A950&lt;&gt;"",N$1&lt;&gt;""),SUMIFS(VM,Fecha,$A950,Linea,VLOOKUP(N$1,Data!$AP:$AR,3,FALSE),Cuenta,VLOOKUP(N$1,Data!$AP:$AR,2,FALSE))+SUMIFS(FX,Fecha,$A950,Linea,VLOOKUP(N$1,Data!$AP:$AR,3,FALSE),Cuenta,VLOOKUP(N$1,Data!$AP:$AR,2,FALSE))+N949,"")</f>
        <v/>
      </c>
    </row>
    <row r="951" spans="2:14" x14ac:dyDescent="0.25">
      <c r="B951" s="3" t="str">
        <f>IF(AND($A951&lt;&gt;"",B$1&lt;&gt;""),SUMIFS(VM,Fecha,$A951,Linea,VLOOKUP(B$1,Data!$AP:$AR,3,FALSE),Cuenta,VLOOKUP(B$1,Data!$AP:$AR,2,FALSE))+SUMIFS(FX,Fecha,$A951,Linea,VLOOKUP(B$1,Data!$AP:$AR,3,FALSE),Cuenta,VLOOKUP(B$1,Data!$AP:$AR,2,FALSE))+B950,"")</f>
        <v/>
      </c>
      <c r="C951" s="3" t="str">
        <f>IF(AND($A951&lt;&gt;"",C$1&lt;&gt;""),SUMIFS(VM,Fecha,$A951,Linea,VLOOKUP(C$1,Data!$AP:$AR,3,FALSE),Cuenta,VLOOKUP(C$1,Data!$AP:$AR,2,FALSE))+SUMIFS(FX,Fecha,$A951,Linea,VLOOKUP(C$1,Data!$AP:$AR,3,FALSE),Cuenta,VLOOKUP(C$1,Data!$AP:$AR,2,FALSE))+C950,"")</f>
        <v/>
      </c>
      <c r="D951" s="3" t="str">
        <f>IF(AND($A951&lt;&gt;"",D$1&lt;&gt;""),SUMIFS(VM,Fecha,$A951,Linea,VLOOKUP(D$1,Data!$AP:$AR,3,FALSE),Cuenta,VLOOKUP(D$1,Data!$AP:$AR,2,FALSE))+SUMIFS(FX,Fecha,$A951,Linea,VLOOKUP(D$1,Data!$AP:$AR,3,FALSE),Cuenta,VLOOKUP(D$1,Data!$AP:$AR,2,FALSE))+D950,"")</f>
        <v/>
      </c>
      <c r="E951" s="3" t="str">
        <f>IF(AND($A951&lt;&gt;"",E$1&lt;&gt;""),SUMIFS(VM,Fecha,$A951,Linea,VLOOKUP(E$1,Data!$AP:$AR,3,FALSE),Cuenta,VLOOKUP(E$1,Data!$AP:$AR,2,FALSE))+SUMIFS(FX,Fecha,$A951,Linea,VLOOKUP(E$1,Data!$AP:$AR,3,FALSE),Cuenta,VLOOKUP(E$1,Data!$AP:$AR,2,FALSE))+E950,"")</f>
        <v/>
      </c>
      <c r="F951" s="3" t="str">
        <f>IF(AND($A951&lt;&gt;"",F$1&lt;&gt;""),SUMIFS(VM,Fecha,$A951,Linea,VLOOKUP(F$1,Data!$AP:$AR,3,FALSE),Cuenta,VLOOKUP(F$1,Data!$AP:$AR,2,FALSE))+SUMIFS(FX,Fecha,$A951,Linea,VLOOKUP(F$1,Data!$AP:$AR,3,FALSE),Cuenta,VLOOKUP(F$1,Data!$AP:$AR,2,FALSE))+F950,"")</f>
        <v/>
      </c>
      <c r="G951" s="3" t="str">
        <f>IF(AND($A951&lt;&gt;"",G$1&lt;&gt;""),SUMIFS(VM,Fecha,$A951,Linea,VLOOKUP(G$1,Data!$AP:$AR,3,FALSE),Cuenta,VLOOKUP(G$1,Data!$AP:$AR,2,FALSE))+SUMIFS(FX,Fecha,$A951,Linea,VLOOKUP(G$1,Data!$AP:$AR,3,FALSE),Cuenta,VLOOKUP(G$1,Data!$AP:$AR,2,FALSE))+G950,"")</f>
        <v/>
      </c>
      <c r="H951" s="3" t="str">
        <f>IF(AND($A951&lt;&gt;"",H$1&lt;&gt;""),SUMIFS(VM,Fecha,$A951,Linea,VLOOKUP(H$1,Data!$AP:$AR,3,FALSE),Cuenta,VLOOKUP(H$1,Data!$AP:$AR,2,FALSE))+SUMIFS(FX,Fecha,$A951,Linea,VLOOKUP(H$1,Data!$AP:$AR,3,FALSE),Cuenta,VLOOKUP(H$1,Data!$AP:$AR,2,FALSE))+H950,"")</f>
        <v/>
      </c>
      <c r="I951" s="3" t="str">
        <f>IF(AND($A951&lt;&gt;"",I$1&lt;&gt;""),SUMIFS(VM,Fecha,$A951,Linea,VLOOKUP(I$1,Data!$AP:$AR,3,FALSE),Cuenta,VLOOKUP(I$1,Data!$AP:$AR,2,FALSE))+SUMIFS(FX,Fecha,$A951,Linea,VLOOKUP(I$1,Data!$AP:$AR,3,FALSE),Cuenta,VLOOKUP(I$1,Data!$AP:$AR,2,FALSE))+I950,"")</f>
        <v/>
      </c>
      <c r="J951" s="3" t="str">
        <f>IF(AND($A951&lt;&gt;"",J$1&lt;&gt;""),SUMIFS(VM,Fecha,$A951,Linea,VLOOKUP(J$1,Data!$AP:$AR,3,FALSE),Cuenta,VLOOKUP(J$1,Data!$AP:$AR,2,FALSE))+SUMIFS(FX,Fecha,$A951,Linea,VLOOKUP(J$1,Data!$AP:$AR,3,FALSE),Cuenta,VLOOKUP(J$1,Data!$AP:$AR,2,FALSE))+J950,"")</f>
        <v/>
      </c>
      <c r="K951" s="3" t="str">
        <f>IF(AND($A951&lt;&gt;"",K$1&lt;&gt;""),SUMIFS(VM,Fecha,$A951,Linea,VLOOKUP(K$1,Data!$AP:$AR,3,FALSE),Cuenta,VLOOKUP(K$1,Data!$AP:$AR,2,FALSE))+SUMIFS(FX,Fecha,$A951,Linea,VLOOKUP(K$1,Data!$AP:$AR,3,FALSE),Cuenta,VLOOKUP(K$1,Data!$AP:$AR,2,FALSE))+K950,"")</f>
        <v/>
      </c>
      <c r="L951" s="3" t="str">
        <f>IF(AND($A951&lt;&gt;"",L$1&lt;&gt;""),SUMIFS(VM,Fecha,$A951,Linea,VLOOKUP(L$1,Data!$AP:$AR,3,FALSE),Cuenta,VLOOKUP(L$1,Data!$AP:$AR,2,FALSE))+SUMIFS(FX,Fecha,$A951,Linea,VLOOKUP(L$1,Data!$AP:$AR,3,FALSE),Cuenta,VLOOKUP(L$1,Data!$AP:$AR,2,FALSE))+L950,"")</f>
        <v/>
      </c>
      <c r="M951" s="3" t="str">
        <f>IF(AND($A951&lt;&gt;"",M$1&lt;&gt;""),SUMIFS(VM,Fecha,$A951,Linea,VLOOKUP(M$1,Data!$AP:$AR,3,FALSE),Cuenta,VLOOKUP(M$1,Data!$AP:$AR,2,FALSE))+SUMIFS(FX,Fecha,$A951,Linea,VLOOKUP(M$1,Data!$AP:$AR,3,FALSE),Cuenta,VLOOKUP(M$1,Data!$AP:$AR,2,FALSE))+M950,"")</f>
        <v/>
      </c>
      <c r="N951" s="3" t="str">
        <f>IF(AND($A951&lt;&gt;"",N$1&lt;&gt;""),SUMIFS(VM,Fecha,$A951,Linea,VLOOKUP(N$1,Data!$AP:$AR,3,FALSE),Cuenta,VLOOKUP(N$1,Data!$AP:$AR,2,FALSE))+SUMIFS(FX,Fecha,$A951,Linea,VLOOKUP(N$1,Data!$AP:$AR,3,FALSE),Cuenta,VLOOKUP(N$1,Data!$AP:$AR,2,FALSE))+N950,"")</f>
        <v/>
      </c>
    </row>
    <row r="952" spans="2:14" x14ac:dyDescent="0.25">
      <c r="B952" s="3" t="str">
        <f>IF(AND($A952&lt;&gt;"",B$1&lt;&gt;""),SUMIFS(VM,Fecha,$A952,Linea,VLOOKUP(B$1,Data!$AP:$AR,3,FALSE),Cuenta,VLOOKUP(B$1,Data!$AP:$AR,2,FALSE))+SUMIFS(FX,Fecha,$A952,Linea,VLOOKUP(B$1,Data!$AP:$AR,3,FALSE),Cuenta,VLOOKUP(B$1,Data!$AP:$AR,2,FALSE))+B951,"")</f>
        <v/>
      </c>
      <c r="C952" s="3" t="str">
        <f>IF(AND($A952&lt;&gt;"",C$1&lt;&gt;""),SUMIFS(VM,Fecha,$A952,Linea,VLOOKUP(C$1,Data!$AP:$AR,3,FALSE),Cuenta,VLOOKUP(C$1,Data!$AP:$AR,2,FALSE))+SUMIFS(FX,Fecha,$A952,Linea,VLOOKUP(C$1,Data!$AP:$AR,3,FALSE),Cuenta,VLOOKUP(C$1,Data!$AP:$AR,2,FALSE))+C951,"")</f>
        <v/>
      </c>
      <c r="D952" s="3" t="str">
        <f>IF(AND($A952&lt;&gt;"",D$1&lt;&gt;""),SUMIFS(VM,Fecha,$A952,Linea,VLOOKUP(D$1,Data!$AP:$AR,3,FALSE),Cuenta,VLOOKUP(D$1,Data!$AP:$AR,2,FALSE))+SUMIFS(FX,Fecha,$A952,Linea,VLOOKUP(D$1,Data!$AP:$AR,3,FALSE),Cuenta,VLOOKUP(D$1,Data!$AP:$AR,2,FALSE))+D951,"")</f>
        <v/>
      </c>
      <c r="E952" s="3" t="str">
        <f>IF(AND($A952&lt;&gt;"",E$1&lt;&gt;""),SUMIFS(VM,Fecha,$A952,Linea,VLOOKUP(E$1,Data!$AP:$AR,3,FALSE),Cuenta,VLOOKUP(E$1,Data!$AP:$AR,2,FALSE))+SUMIFS(FX,Fecha,$A952,Linea,VLOOKUP(E$1,Data!$AP:$AR,3,FALSE),Cuenta,VLOOKUP(E$1,Data!$AP:$AR,2,FALSE))+E951,"")</f>
        <v/>
      </c>
      <c r="F952" s="3" t="str">
        <f>IF(AND($A952&lt;&gt;"",F$1&lt;&gt;""),SUMIFS(VM,Fecha,$A952,Linea,VLOOKUP(F$1,Data!$AP:$AR,3,FALSE),Cuenta,VLOOKUP(F$1,Data!$AP:$AR,2,FALSE))+SUMIFS(FX,Fecha,$A952,Linea,VLOOKUP(F$1,Data!$AP:$AR,3,FALSE),Cuenta,VLOOKUP(F$1,Data!$AP:$AR,2,FALSE))+F951,"")</f>
        <v/>
      </c>
      <c r="G952" s="3" t="str">
        <f>IF(AND($A952&lt;&gt;"",G$1&lt;&gt;""),SUMIFS(VM,Fecha,$A952,Linea,VLOOKUP(G$1,Data!$AP:$AR,3,FALSE),Cuenta,VLOOKUP(G$1,Data!$AP:$AR,2,FALSE))+SUMIFS(FX,Fecha,$A952,Linea,VLOOKUP(G$1,Data!$AP:$AR,3,FALSE),Cuenta,VLOOKUP(G$1,Data!$AP:$AR,2,FALSE))+G951,"")</f>
        <v/>
      </c>
      <c r="H952" s="3" t="str">
        <f>IF(AND($A952&lt;&gt;"",H$1&lt;&gt;""),SUMIFS(VM,Fecha,$A952,Linea,VLOOKUP(H$1,Data!$AP:$AR,3,FALSE),Cuenta,VLOOKUP(H$1,Data!$AP:$AR,2,FALSE))+SUMIFS(FX,Fecha,$A952,Linea,VLOOKUP(H$1,Data!$AP:$AR,3,FALSE),Cuenta,VLOOKUP(H$1,Data!$AP:$AR,2,FALSE))+H951,"")</f>
        <v/>
      </c>
      <c r="I952" s="3" t="str">
        <f>IF(AND($A952&lt;&gt;"",I$1&lt;&gt;""),SUMIFS(VM,Fecha,$A952,Linea,VLOOKUP(I$1,Data!$AP:$AR,3,FALSE),Cuenta,VLOOKUP(I$1,Data!$AP:$AR,2,FALSE))+SUMIFS(FX,Fecha,$A952,Linea,VLOOKUP(I$1,Data!$AP:$AR,3,FALSE),Cuenta,VLOOKUP(I$1,Data!$AP:$AR,2,FALSE))+I951,"")</f>
        <v/>
      </c>
      <c r="J952" s="3" t="str">
        <f>IF(AND($A952&lt;&gt;"",J$1&lt;&gt;""),SUMIFS(VM,Fecha,$A952,Linea,VLOOKUP(J$1,Data!$AP:$AR,3,FALSE),Cuenta,VLOOKUP(J$1,Data!$AP:$AR,2,FALSE))+SUMIFS(FX,Fecha,$A952,Linea,VLOOKUP(J$1,Data!$AP:$AR,3,FALSE),Cuenta,VLOOKUP(J$1,Data!$AP:$AR,2,FALSE))+J951,"")</f>
        <v/>
      </c>
      <c r="K952" s="3" t="str">
        <f>IF(AND($A952&lt;&gt;"",K$1&lt;&gt;""),SUMIFS(VM,Fecha,$A952,Linea,VLOOKUP(K$1,Data!$AP:$AR,3,FALSE),Cuenta,VLOOKUP(K$1,Data!$AP:$AR,2,FALSE))+SUMIFS(FX,Fecha,$A952,Linea,VLOOKUP(K$1,Data!$AP:$AR,3,FALSE),Cuenta,VLOOKUP(K$1,Data!$AP:$AR,2,FALSE))+K951,"")</f>
        <v/>
      </c>
      <c r="L952" s="3" t="str">
        <f>IF(AND($A952&lt;&gt;"",L$1&lt;&gt;""),SUMIFS(VM,Fecha,$A952,Linea,VLOOKUP(L$1,Data!$AP:$AR,3,FALSE),Cuenta,VLOOKUP(L$1,Data!$AP:$AR,2,FALSE))+SUMIFS(FX,Fecha,$A952,Linea,VLOOKUP(L$1,Data!$AP:$AR,3,FALSE),Cuenta,VLOOKUP(L$1,Data!$AP:$AR,2,FALSE))+L951,"")</f>
        <v/>
      </c>
      <c r="M952" s="3" t="str">
        <f>IF(AND($A952&lt;&gt;"",M$1&lt;&gt;""),SUMIFS(VM,Fecha,$A952,Linea,VLOOKUP(M$1,Data!$AP:$AR,3,FALSE),Cuenta,VLOOKUP(M$1,Data!$AP:$AR,2,FALSE))+SUMIFS(FX,Fecha,$A952,Linea,VLOOKUP(M$1,Data!$AP:$AR,3,FALSE),Cuenta,VLOOKUP(M$1,Data!$AP:$AR,2,FALSE))+M951,"")</f>
        <v/>
      </c>
      <c r="N952" s="3" t="str">
        <f>IF(AND($A952&lt;&gt;"",N$1&lt;&gt;""),SUMIFS(VM,Fecha,$A952,Linea,VLOOKUP(N$1,Data!$AP:$AR,3,FALSE),Cuenta,VLOOKUP(N$1,Data!$AP:$AR,2,FALSE))+SUMIFS(FX,Fecha,$A952,Linea,VLOOKUP(N$1,Data!$AP:$AR,3,FALSE),Cuenta,VLOOKUP(N$1,Data!$AP:$AR,2,FALSE))+N951,"")</f>
        <v/>
      </c>
    </row>
    <row r="953" spans="2:14" x14ac:dyDescent="0.25">
      <c r="B953" s="3" t="str">
        <f>IF(AND($A953&lt;&gt;"",B$1&lt;&gt;""),SUMIFS(VM,Fecha,$A953,Linea,VLOOKUP(B$1,Data!$AP:$AR,3,FALSE),Cuenta,VLOOKUP(B$1,Data!$AP:$AR,2,FALSE))+SUMIFS(FX,Fecha,$A953,Linea,VLOOKUP(B$1,Data!$AP:$AR,3,FALSE),Cuenta,VLOOKUP(B$1,Data!$AP:$AR,2,FALSE))+B952,"")</f>
        <v/>
      </c>
      <c r="C953" s="3" t="str">
        <f>IF(AND($A953&lt;&gt;"",C$1&lt;&gt;""),SUMIFS(VM,Fecha,$A953,Linea,VLOOKUP(C$1,Data!$AP:$AR,3,FALSE),Cuenta,VLOOKUP(C$1,Data!$AP:$AR,2,FALSE))+SUMIFS(FX,Fecha,$A953,Linea,VLOOKUP(C$1,Data!$AP:$AR,3,FALSE),Cuenta,VLOOKUP(C$1,Data!$AP:$AR,2,FALSE))+C952,"")</f>
        <v/>
      </c>
      <c r="D953" s="3" t="str">
        <f>IF(AND($A953&lt;&gt;"",D$1&lt;&gt;""),SUMIFS(VM,Fecha,$A953,Linea,VLOOKUP(D$1,Data!$AP:$AR,3,FALSE),Cuenta,VLOOKUP(D$1,Data!$AP:$AR,2,FALSE))+SUMIFS(FX,Fecha,$A953,Linea,VLOOKUP(D$1,Data!$AP:$AR,3,FALSE),Cuenta,VLOOKUP(D$1,Data!$AP:$AR,2,FALSE))+D952,"")</f>
        <v/>
      </c>
      <c r="E953" s="3" t="str">
        <f>IF(AND($A953&lt;&gt;"",E$1&lt;&gt;""),SUMIFS(VM,Fecha,$A953,Linea,VLOOKUP(E$1,Data!$AP:$AR,3,FALSE),Cuenta,VLOOKUP(E$1,Data!$AP:$AR,2,FALSE))+SUMIFS(FX,Fecha,$A953,Linea,VLOOKUP(E$1,Data!$AP:$AR,3,FALSE),Cuenta,VLOOKUP(E$1,Data!$AP:$AR,2,FALSE))+E952,"")</f>
        <v/>
      </c>
      <c r="F953" s="3" t="str">
        <f>IF(AND($A953&lt;&gt;"",F$1&lt;&gt;""),SUMIFS(VM,Fecha,$A953,Linea,VLOOKUP(F$1,Data!$AP:$AR,3,FALSE),Cuenta,VLOOKUP(F$1,Data!$AP:$AR,2,FALSE))+SUMIFS(FX,Fecha,$A953,Linea,VLOOKUP(F$1,Data!$AP:$AR,3,FALSE),Cuenta,VLOOKUP(F$1,Data!$AP:$AR,2,FALSE))+F952,"")</f>
        <v/>
      </c>
      <c r="G953" s="3" t="str">
        <f>IF(AND($A953&lt;&gt;"",G$1&lt;&gt;""),SUMIFS(VM,Fecha,$A953,Linea,VLOOKUP(G$1,Data!$AP:$AR,3,FALSE),Cuenta,VLOOKUP(G$1,Data!$AP:$AR,2,FALSE))+SUMIFS(FX,Fecha,$A953,Linea,VLOOKUP(G$1,Data!$AP:$AR,3,FALSE),Cuenta,VLOOKUP(G$1,Data!$AP:$AR,2,FALSE))+G952,"")</f>
        <v/>
      </c>
      <c r="H953" s="3" t="str">
        <f>IF(AND($A953&lt;&gt;"",H$1&lt;&gt;""),SUMIFS(VM,Fecha,$A953,Linea,VLOOKUP(H$1,Data!$AP:$AR,3,FALSE),Cuenta,VLOOKUP(H$1,Data!$AP:$AR,2,FALSE))+SUMIFS(FX,Fecha,$A953,Linea,VLOOKUP(H$1,Data!$AP:$AR,3,FALSE),Cuenta,VLOOKUP(H$1,Data!$AP:$AR,2,FALSE))+H952,"")</f>
        <v/>
      </c>
      <c r="I953" s="3" t="str">
        <f>IF(AND($A953&lt;&gt;"",I$1&lt;&gt;""),SUMIFS(VM,Fecha,$A953,Linea,VLOOKUP(I$1,Data!$AP:$AR,3,FALSE),Cuenta,VLOOKUP(I$1,Data!$AP:$AR,2,FALSE))+SUMIFS(FX,Fecha,$A953,Linea,VLOOKUP(I$1,Data!$AP:$AR,3,FALSE),Cuenta,VLOOKUP(I$1,Data!$AP:$AR,2,FALSE))+I952,"")</f>
        <v/>
      </c>
      <c r="J953" s="3" t="str">
        <f>IF(AND($A953&lt;&gt;"",J$1&lt;&gt;""),SUMIFS(VM,Fecha,$A953,Linea,VLOOKUP(J$1,Data!$AP:$AR,3,FALSE),Cuenta,VLOOKUP(J$1,Data!$AP:$AR,2,FALSE))+SUMIFS(FX,Fecha,$A953,Linea,VLOOKUP(J$1,Data!$AP:$AR,3,FALSE),Cuenta,VLOOKUP(J$1,Data!$AP:$AR,2,FALSE))+J952,"")</f>
        <v/>
      </c>
      <c r="K953" s="3" t="str">
        <f>IF(AND($A953&lt;&gt;"",K$1&lt;&gt;""),SUMIFS(VM,Fecha,$A953,Linea,VLOOKUP(K$1,Data!$AP:$AR,3,FALSE),Cuenta,VLOOKUP(K$1,Data!$AP:$AR,2,FALSE))+SUMIFS(FX,Fecha,$A953,Linea,VLOOKUP(K$1,Data!$AP:$AR,3,FALSE),Cuenta,VLOOKUP(K$1,Data!$AP:$AR,2,FALSE))+K952,"")</f>
        <v/>
      </c>
      <c r="L953" s="3" t="str">
        <f>IF(AND($A953&lt;&gt;"",L$1&lt;&gt;""),SUMIFS(VM,Fecha,$A953,Linea,VLOOKUP(L$1,Data!$AP:$AR,3,FALSE),Cuenta,VLOOKUP(L$1,Data!$AP:$AR,2,FALSE))+SUMIFS(FX,Fecha,$A953,Linea,VLOOKUP(L$1,Data!$AP:$AR,3,FALSE),Cuenta,VLOOKUP(L$1,Data!$AP:$AR,2,FALSE))+L952,"")</f>
        <v/>
      </c>
      <c r="M953" s="3" t="str">
        <f>IF(AND($A953&lt;&gt;"",M$1&lt;&gt;""),SUMIFS(VM,Fecha,$A953,Linea,VLOOKUP(M$1,Data!$AP:$AR,3,FALSE),Cuenta,VLOOKUP(M$1,Data!$AP:$AR,2,FALSE))+SUMIFS(FX,Fecha,$A953,Linea,VLOOKUP(M$1,Data!$AP:$AR,3,FALSE),Cuenta,VLOOKUP(M$1,Data!$AP:$AR,2,FALSE))+M952,"")</f>
        <v/>
      </c>
      <c r="N953" s="3" t="str">
        <f>IF(AND($A953&lt;&gt;"",N$1&lt;&gt;""),SUMIFS(VM,Fecha,$A953,Linea,VLOOKUP(N$1,Data!$AP:$AR,3,FALSE),Cuenta,VLOOKUP(N$1,Data!$AP:$AR,2,FALSE))+SUMIFS(FX,Fecha,$A953,Linea,VLOOKUP(N$1,Data!$AP:$AR,3,FALSE),Cuenta,VLOOKUP(N$1,Data!$AP:$AR,2,FALSE))+N952,"")</f>
        <v/>
      </c>
    </row>
    <row r="954" spans="2:14" x14ac:dyDescent="0.25">
      <c r="B954" s="3" t="str">
        <f>IF(AND($A954&lt;&gt;"",B$1&lt;&gt;""),SUMIFS(VM,Fecha,$A954,Linea,VLOOKUP(B$1,Data!$AP:$AR,3,FALSE),Cuenta,VLOOKUP(B$1,Data!$AP:$AR,2,FALSE))+SUMIFS(FX,Fecha,$A954,Linea,VLOOKUP(B$1,Data!$AP:$AR,3,FALSE),Cuenta,VLOOKUP(B$1,Data!$AP:$AR,2,FALSE))+B953,"")</f>
        <v/>
      </c>
      <c r="C954" s="3" t="str">
        <f>IF(AND($A954&lt;&gt;"",C$1&lt;&gt;""),SUMIFS(VM,Fecha,$A954,Linea,VLOOKUP(C$1,Data!$AP:$AR,3,FALSE),Cuenta,VLOOKUP(C$1,Data!$AP:$AR,2,FALSE))+SUMIFS(FX,Fecha,$A954,Linea,VLOOKUP(C$1,Data!$AP:$AR,3,FALSE),Cuenta,VLOOKUP(C$1,Data!$AP:$AR,2,FALSE))+C953,"")</f>
        <v/>
      </c>
      <c r="D954" s="3" t="str">
        <f>IF(AND($A954&lt;&gt;"",D$1&lt;&gt;""),SUMIFS(VM,Fecha,$A954,Linea,VLOOKUP(D$1,Data!$AP:$AR,3,FALSE),Cuenta,VLOOKUP(D$1,Data!$AP:$AR,2,FALSE))+SUMIFS(FX,Fecha,$A954,Linea,VLOOKUP(D$1,Data!$AP:$AR,3,FALSE),Cuenta,VLOOKUP(D$1,Data!$AP:$AR,2,FALSE))+D953,"")</f>
        <v/>
      </c>
      <c r="E954" s="3" t="str">
        <f>IF(AND($A954&lt;&gt;"",E$1&lt;&gt;""),SUMIFS(VM,Fecha,$A954,Linea,VLOOKUP(E$1,Data!$AP:$AR,3,FALSE),Cuenta,VLOOKUP(E$1,Data!$AP:$AR,2,FALSE))+SUMIFS(FX,Fecha,$A954,Linea,VLOOKUP(E$1,Data!$AP:$AR,3,FALSE),Cuenta,VLOOKUP(E$1,Data!$AP:$AR,2,FALSE))+E953,"")</f>
        <v/>
      </c>
      <c r="F954" s="3" t="str">
        <f>IF(AND($A954&lt;&gt;"",F$1&lt;&gt;""),SUMIFS(VM,Fecha,$A954,Linea,VLOOKUP(F$1,Data!$AP:$AR,3,FALSE),Cuenta,VLOOKUP(F$1,Data!$AP:$AR,2,FALSE))+SUMIFS(FX,Fecha,$A954,Linea,VLOOKUP(F$1,Data!$AP:$AR,3,FALSE),Cuenta,VLOOKUP(F$1,Data!$AP:$AR,2,FALSE))+F953,"")</f>
        <v/>
      </c>
      <c r="G954" s="3" t="str">
        <f>IF(AND($A954&lt;&gt;"",G$1&lt;&gt;""),SUMIFS(VM,Fecha,$A954,Linea,VLOOKUP(G$1,Data!$AP:$AR,3,FALSE),Cuenta,VLOOKUP(G$1,Data!$AP:$AR,2,FALSE))+SUMIFS(FX,Fecha,$A954,Linea,VLOOKUP(G$1,Data!$AP:$AR,3,FALSE),Cuenta,VLOOKUP(G$1,Data!$AP:$AR,2,FALSE))+G953,"")</f>
        <v/>
      </c>
      <c r="H954" s="3" t="str">
        <f>IF(AND($A954&lt;&gt;"",H$1&lt;&gt;""),SUMIFS(VM,Fecha,$A954,Linea,VLOOKUP(H$1,Data!$AP:$AR,3,FALSE),Cuenta,VLOOKUP(H$1,Data!$AP:$AR,2,FALSE))+SUMIFS(FX,Fecha,$A954,Linea,VLOOKUP(H$1,Data!$AP:$AR,3,FALSE),Cuenta,VLOOKUP(H$1,Data!$AP:$AR,2,FALSE))+H953,"")</f>
        <v/>
      </c>
      <c r="I954" s="3" t="str">
        <f>IF(AND($A954&lt;&gt;"",I$1&lt;&gt;""),SUMIFS(VM,Fecha,$A954,Linea,VLOOKUP(I$1,Data!$AP:$AR,3,FALSE),Cuenta,VLOOKUP(I$1,Data!$AP:$AR,2,FALSE))+SUMIFS(FX,Fecha,$A954,Linea,VLOOKUP(I$1,Data!$AP:$AR,3,FALSE),Cuenta,VLOOKUP(I$1,Data!$AP:$AR,2,FALSE))+I953,"")</f>
        <v/>
      </c>
      <c r="J954" s="3" t="str">
        <f>IF(AND($A954&lt;&gt;"",J$1&lt;&gt;""),SUMIFS(VM,Fecha,$A954,Linea,VLOOKUP(J$1,Data!$AP:$AR,3,FALSE),Cuenta,VLOOKUP(J$1,Data!$AP:$AR,2,FALSE))+SUMIFS(FX,Fecha,$A954,Linea,VLOOKUP(J$1,Data!$AP:$AR,3,FALSE),Cuenta,VLOOKUP(J$1,Data!$AP:$AR,2,FALSE))+J953,"")</f>
        <v/>
      </c>
      <c r="K954" s="3" t="str">
        <f>IF(AND($A954&lt;&gt;"",K$1&lt;&gt;""),SUMIFS(VM,Fecha,$A954,Linea,VLOOKUP(K$1,Data!$AP:$AR,3,FALSE),Cuenta,VLOOKUP(K$1,Data!$AP:$AR,2,FALSE))+SUMIFS(FX,Fecha,$A954,Linea,VLOOKUP(K$1,Data!$AP:$AR,3,FALSE),Cuenta,VLOOKUP(K$1,Data!$AP:$AR,2,FALSE))+K953,"")</f>
        <v/>
      </c>
      <c r="L954" s="3" t="str">
        <f>IF(AND($A954&lt;&gt;"",L$1&lt;&gt;""),SUMIFS(VM,Fecha,$A954,Linea,VLOOKUP(L$1,Data!$AP:$AR,3,FALSE),Cuenta,VLOOKUP(L$1,Data!$AP:$AR,2,FALSE))+SUMIFS(FX,Fecha,$A954,Linea,VLOOKUP(L$1,Data!$AP:$AR,3,FALSE),Cuenta,VLOOKUP(L$1,Data!$AP:$AR,2,FALSE))+L953,"")</f>
        <v/>
      </c>
      <c r="M954" s="3" t="str">
        <f>IF(AND($A954&lt;&gt;"",M$1&lt;&gt;""),SUMIFS(VM,Fecha,$A954,Linea,VLOOKUP(M$1,Data!$AP:$AR,3,FALSE),Cuenta,VLOOKUP(M$1,Data!$AP:$AR,2,FALSE))+SUMIFS(FX,Fecha,$A954,Linea,VLOOKUP(M$1,Data!$AP:$AR,3,FALSE),Cuenta,VLOOKUP(M$1,Data!$AP:$AR,2,FALSE))+M953,"")</f>
        <v/>
      </c>
      <c r="N954" s="3" t="str">
        <f>IF(AND($A954&lt;&gt;"",N$1&lt;&gt;""),SUMIFS(VM,Fecha,$A954,Linea,VLOOKUP(N$1,Data!$AP:$AR,3,FALSE),Cuenta,VLOOKUP(N$1,Data!$AP:$AR,2,FALSE))+SUMIFS(FX,Fecha,$A954,Linea,VLOOKUP(N$1,Data!$AP:$AR,3,FALSE),Cuenta,VLOOKUP(N$1,Data!$AP:$AR,2,FALSE))+N953,"")</f>
        <v/>
      </c>
    </row>
    <row r="955" spans="2:14" x14ac:dyDescent="0.25">
      <c r="B955" s="3" t="str">
        <f>IF(AND($A955&lt;&gt;"",B$1&lt;&gt;""),SUMIFS(VM,Fecha,$A955,Linea,VLOOKUP(B$1,Data!$AP:$AR,3,FALSE),Cuenta,VLOOKUP(B$1,Data!$AP:$AR,2,FALSE))+SUMIFS(FX,Fecha,$A955,Linea,VLOOKUP(B$1,Data!$AP:$AR,3,FALSE),Cuenta,VLOOKUP(B$1,Data!$AP:$AR,2,FALSE))+B954,"")</f>
        <v/>
      </c>
      <c r="C955" s="3" t="str">
        <f>IF(AND($A955&lt;&gt;"",C$1&lt;&gt;""),SUMIFS(VM,Fecha,$A955,Linea,VLOOKUP(C$1,Data!$AP:$AR,3,FALSE),Cuenta,VLOOKUP(C$1,Data!$AP:$AR,2,FALSE))+SUMIFS(FX,Fecha,$A955,Linea,VLOOKUP(C$1,Data!$AP:$AR,3,FALSE),Cuenta,VLOOKUP(C$1,Data!$AP:$AR,2,FALSE))+C954,"")</f>
        <v/>
      </c>
      <c r="D955" s="3" t="str">
        <f>IF(AND($A955&lt;&gt;"",D$1&lt;&gt;""),SUMIFS(VM,Fecha,$A955,Linea,VLOOKUP(D$1,Data!$AP:$AR,3,FALSE),Cuenta,VLOOKUP(D$1,Data!$AP:$AR,2,FALSE))+SUMIFS(FX,Fecha,$A955,Linea,VLOOKUP(D$1,Data!$AP:$AR,3,FALSE),Cuenta,VLOOKUP(D$1,Data!$AP:$AR,2,FALSE))+D954,"")</f>
        <v/>
      </c>
      <c r="E955" s="3" t="str">
        <f>IF(AND($A955&lt;&gt;"",E$1&lt;&gt;""),SUMIFS(VM,Fecha,$A955,Linea,VLOOKUP(E$1,Data!$AP:$AR,3,FALSE),Cuenta,VLOOKUP(E$1,Data!$AP:$AR,2,FALSE))+SUMIFS(FX,Fecha,$A955,Linea,VLOOKUP(E$1,Data!$AP:$AR,3,FALSE),Cuenta,VLOOKUP(E$1,Data!$AP:$AR,2,FALSE))+E954,"")</f>
        <v/>
      </c>
      <c r="F955" s="3" t="str">
        <f>IF(AND($A955&lt;&gt;"",F$1&lt;&gt;""),SUMIFS(VM,Fecha,$A955,Linea,VLOOKUP(F$1,Data!$AP:$AR,3,FALSE),Cuenta,VLOOKUP(F$1,Data!$AP:$AR,2,FALSE))+SUMIFS(FX,Fecha,$A955,Linea,VLOOKUP(F$1,Data!$AP:$AR,3,FALSE),Cuenta,VLOOKUP(F$1,Data!$AP:$AR,2,FALSE))+F954,"")</f>
        <v/>
      </c>
      <c r="G955" s="3" t="str">
        <f>IF(AND($A955&lt;&gt;"",G$1&lt;&gt;""),SUMIFS(VM,Fecha,$A955,Linea,VLOOKUP(G$1,Data!$AP:$AR,3,FALSE),Cuenta,VLOOKUP(G$1,Data!$AP:$AR,2,FALSE))+SUMIFS(FX,Fecha,$A955,Linea,VLOOKUP(G$1,Data!$AP:$AR,3,FALSE),Cuenta,VLOOKUP(G$1,Data!$AP:$AR,2,FALSE))+G954,"")</f>
        <v/>
      </c>
      <c r="H955" s="3" t="str">
        <f>IF(AND($A955&lt;&gt;"",H$1&lt;&gt;""),SUMIFS(VM,Fecha,$A955,Linea,VLOOKUP(H$1,Data!$AP:$AR,3,FALSE),Cuenta,VLOOKUP(H$1,Data!$AP:$AR,2,FALSE))+SUMIFS(FX,Fecha,$A955,Linea,VLOOKUP(H$1,Data!$AP:$AR,3,FALSE),Cuenta,VLOOKUP(H$1,Data!$AP:$AR,2,FALSE))+H954,"")</f>
        <v/>
      </c>
      <c r="I955" s="3" t="str">
        <f>IF(AND($A955&lt;&gt;"",I$1&lt;&gt;""),SUMIFS(VM,Fecha,$A955,Linea,VLOOKUP(I$1,Data!$AP:$AR,3,FALSE),Cuenta,VLOOKUP(I$1,Data!$AP:$AR,2,FALSE))+SUMIFS(FX,Fecha,$A955,Linea,VLOOKUP(I$1,Data!$AP:$AR,3,FALSE),Cuenta,VLOOKUP(I$1,Data!$AP:$AR,2,FALSE))+I954,"")</f>
        <v/>
      </c>
      <c r="J955" s="3" t="str">
        <f>IF(AND($A955&lt;&gt;"",J$1&lt;&gt;""),SUMIFS(VM,Fecha,$A955,Linea,VLOOKUP(J$1,Data!$AP:$AR,3,FALSE),Cuenta,VLOOKUP(J$1,Data!$AP:$AR,2,FALSE))+SUMIFS(FX,Fecha,$A955,Linea,VLOOKUP(J$1,Data!$AP:$AR,3,FALSE),Cuenta,VLOOKUP(J$1,Data!$AP:$AR,2,FALSE))+J954,"")</f>
        <v/>
      </c>
      <c r="K955" s="3" t="str">
        <f>IF(AND($A955&lt;&gt;"",K$1&lt;&gt;""),SUMIFS(VM,Fecha,$A955,Linea,VLOOKUP(K$1,Data!$AP:$AR,3,FALSE),Cuenta,VLOOKUP(K$1,Data!$AP:$AR,2,FALSE))+SUMIFS(FX,Fecha,$A955,Linea,VLOOKUP(K$1,Data!$AP:$AR,3,FALSE),Cuenta,VLOOKUP(K$1,Data!$AP:$AR,2,FALSE))+K954,"")</f>
        <v/>
      </c>
      <c r="L955" s="3" t="str">
        <f>IF(AND($A955&lt;&gt;"",L$1&lt;&gt;""),SUMIFS(VM,Fecha,$A955,Linea,VLOOKUP(L$1,Data!$AP:$AR,3,FALSE),Cuenta,VLOOKUP(L$1,Data!$AP:$AR,2,FALSE))+SUMIFS(FX,Fecha,$A955,Linea,VLOOKUP(L$1,Data!$AP:$AR,3,FALSE),Cuenta,VLOOKUP(L$1,Data!$AP:$AR,2,FALSE))+L954,"")</f>
        <v/>
      </c>
      <c r="M955" s="3" t="str">
        <f>IF(AND($A955&lt;&gt;"",M$1&lt;&gt;""),SUMIFS(VM,Fecha,$A955,Linea,VLOOKUP(M$1,Data!$AP:$AR,3,FALSE),Cuenta,VLOOKUP(M$1,Data!$AP:$AR,2,FALSE))+SUMIFS(FX,Fecha,$A955,Linea,VLOOKUP(M$1,Data!$AP:$AR,3,FALSE),Cuenta,VLOOKUP(M$1,Data!$AP:$AR,2,FALSE))+M954,"")</f>
        <v/>
      </c>
      <c r="N955" s="3" t="str">
        <f>IF(AND($A955&lt;&gt;"",N$1&lt;&gt;""),SUMIFS(VM,Fecha,$A955,Linea,VLOOKUP(N$1,Data!$AP:$AR,3,FALSE),Cuenta,VLOOKUP(N$1,Data!$AP:$AR,2,FALSE))+SUMIFS(FX,Fecha,$A955,Linea,VLOOKUP(N$1,Data!$AP:$AR,3,FALSE),Cuenta,VLOOKUP(N$1,Data!$AP:$AR,2,FALSE))+N954,"")</f>
        <v/>
      </c>
    </row>
    <row r="956" spans="2:14" x14ac:dyDescent="0.25">
      <c r="B956" s="3" t="str">
        <f>IF(AND($A956&lt;&gt;"",B$1&lt;&gt;""),SUMIFS(VM,Fecha,$A956,Linea,VLOOKUP(B$1,Data!$AP:$AR,3,FALSE),Cuenta,VLOOKUP(B$1,Data!$AP:$AR,2,FALSE))+SUMIFS(FX,Fecha,$A956,Linea,VLOOKUP(B$1,Data!$AP:$AR,3,FALSE),Cuenta,VLOOKUP(B$1,Data!$AP:$AR,2,FALSE))+B955,"")</f>
        <v/>
      </c>
      <c r="C956" s="3" t="str">
        <f>IF(AND($A956&lt;&gt;"",C$1&lt;&gt;""),SUMIFS(VM,Fecha,$A956,Linea,VLOOKUP(C$1,Data!$AP:$AR,3,FALSE),Cuenta,VLOOKUP(C$1,Data!$AP:$AR,2,FALSE))+SUMIFS(FX,Fecha,$A956,Linea,VLOOKUP(C$1,Data!$AP:$AR,3,FALSE),Cuenta,VLOOKUP(C$1,Data!$AP:$AR,2,FALSE))+C955,"")</f>
        <v/>
      </c>
      <c r="D956" s="3" t="str">
        <f>IF(AND($A956&lt;&gt;"",D$1&lt;&gt;""),SUMIFS(VM,Fecha,$A956,Linea,VLOOKUP(D$1,Data!$AP:$AR,3,FALSE),Cuenta,VLOOKUP(D$1,Data!$AP:$AR,2,FALSE))+SUMIFS(FX,Fecha,$A956,Linea,VLOOKUP(D$1,Data!$AP:$AR,3,FALSE),Cuenta,VLOOKUP(D$1,Data!$AP:$AR,2,FALSE))+D955,"")</f>
        <v/>
      </c>
      <c r="E956" s="3" t="str">
        <f>IF(AND($A956&lt;&gt;"",E$1&lt;&gt;""),SUMIFS(VM,Fecha,$A956,Linea,VLOOKUP(E$1,Data!$AP:$AR,3,FALSE),Cuenta,VLOOKUP(E$1,Data!$AP:$AR,2,FALSE))+SUMIFS(FX,Fecha,$A956,Linea,VLOOKUP(E$1,Data!$AP:$AR,3,FALSE),Cuenta,VLOOKUP(E$1,Data!$AP:$AR,2,FALSE))+E955,"")</f>
        <v/>
      </c>
      <c r="F956" s="3" t="str">
        <f>IF(AND($A956&lt;&gt;"",F$1&lt;&gt;""),SUMIFS(VM,Fecha,$A956,Linea,VLOOKUP(F$1,Data!$AP:$AR,3,FALSE),Cuenta,VLOOKUP(F$1,Data!$AP:$AR,2,FALSE))+SUMIFS(FX,Fecha,$A956,Linea,VLOOKUP(F$1,Data!$AP:$AR,3,FALSE),Cuenta,VLOOKUP(F$1,Data!$AP:$AR,2,FALSE))+F955,"")</f>
        <v/>
      </c>
      <c r="G956" s="3" t="str">
        <f>IF(AND($A956&lt;&gt;"",G$1&lt;&gt;""),SUMIFS(VM,Fecha,$A956,Linea,VLOOKUP(G$1,Data!$AP:$AR,3,FALSE),Cuenta,VLOOKUP(G$1,Data!$AP:$AR,2,FALSE))+SUMIFS(FX,Fecha,$A956,Linea,VLOOKUP(G$1,Data!$AP:$AR,3,FALSE),Cuenta,VLOOKUP(G$1,Data!$AP:$AR,2,FALSE))+G955,"")</f>
        <v/>
      </c>
      <c r="H956" s="3" t="str">
        <f>IF(AND($A956&lt;&gt;"",H$1&lt;&gt;""),SUMIFS(VM,Fecha,$A956,Linea,VLOOKUP(H$1,Data!$AP:$AR,3,FALSE),Cuenta,VLOOKUP(H$1,Data!$AP:$AR,2,FALSE))+SUMIFS(FX,Fecha,$A956,Linea,VLOOKUP(H$1,Data!$AP:$AR,3,FALSE),Cuenta,VLOOKUP(H$1,Data!$AP:$AR,2,FALSE))+H955,"")</f>
        <v/>
      </c>
      <c r="I956" s="3" t="str">
        <f>IF(AND($A956&lt;&gt;"",I$1&lt;&gt;""),SUMIFS(VM,Fecha,$A956,Linea,VLOOKUP(I$1,Data!$AP:$AR,3,FALSE),Cuenta,VLOOKUP(I$1,Data!$AP:$AR,2,FALSE))+SUMIFS(FX,Fecha,$A956,Linea,VLOOKUP(I$1,Data!$AP:$AR,3,FALSE),Cuenta,VLOOKUP(I$1,Data!$AP:$AR,2,FALSE))+I955,"")</f>
        <v/>
      </c>
      <c r="J956" s="3" t="str">
        <f>IF(AND($A956&lt;&gt;"",J$1&lt;&gt;""),SUMIFS(VM,Fecha,$A956,Linea,VLOOKUP(J$1,Data!$AP:$AR,3,FALSE),Cuenta,VLOOKUP(J$1,Data!$AP:$AR,2,FALSE))+SUMIFS(FX,Fecha,$A956,Linea,VLOOKUP(J$1,Data!$AP:$AR,3,FALSE),Cuenta,VLOOKUP(J$1,Data!$AP:$AR,2,FALSE))+J955,"")</f>
        <v/>
      </c>
      <c r="K956" s="3" t="str">
        <f>IF(AND($A956&lt;&gt;"",K$1&lt;&gt;""),SUMIFS(VM,Fecha,$A956,Linea,VLOOKUP(K$1,Data!$AP:$AR,3,FALSE),Cuenta,VLOOKUP(K$1,Data!$AP:$AR,2,FALSE))+SUMIFS(FX,Fecha,$A956,Linea,VLOOKUP(K$1,Data!$AP:$AR,3,FALSE),Cuenta,VLOOKUP(K$1,Data!$AP:$AR,2,FALSE))+K955,"")</f>
        <v/>
      </c>
      <c r="L956" s="3" t="str">
        <f>IF(AND($A956&lt;&gt;"",L$1&lt;&gt;""),SUMIFS(VM,Fecha,$A956,Linea,VLOOKUP(L$1,Data!$AP:$AR,3,FALSE),Cuenta,VLOOKUP(L$1,Data!$AP:$AR,2,FALSE))+SUMIFS(FX,Fecha,$A956,Linea,VLOOKUP(L$1,Data!$AP:$AR,3,FALSE),Cuenta,VLOOKUP(L$1,Data!$AP:$AR,2,FALSE))+L955,"")</f>
        <v/>
      </c>
      <c r="M956" s="3" t="str">
        <f>IF(AND($A956&lt;&gt;"",M$1&lt;&gt;""),SUMIFS(VM,Fecha,$A956,Linea,VLOOKUP(M$1,Data!$AP:$AR,3,FALSE),Cuenta,VLOOKUP(M$1,Data!$AP:$AR,2,FALSE))+SUMIFS(FX,Fecha,$A956,Linea,VLOOKUP(M$1,Data!$AP:$AR,3,FALSE),Cuenta,VLOOKUP(M$1,Data!$AP:$AR,2,FALSE))+M955,"")</f>
        <v/>
      </c>
      <c r="N956" s="3" t="str">
        <f>IF(AND($A956&lt;&gt;"",N$1&lt;&gt;""),SUMIFS(VM,Fecha,$A956,Linea,VLOOKUP(N$1,Data!$AP:$AR,3,FALSE),Cuenta,VLOOKUP(N$1,Data!$AP:$AR,2,FALSE))+SUMIFS(FX,Fecha,$A956,Linea,VLOOKUP(N$1,Data!$AP:$AR,3,FALSE),Cuenta,VLOOKUP(N$1,Data!$AP:$AR,2,FALSE))+N955,"")</f>
        <v/>
      </c>
    </row>
    <row r="957" spans="2:14" x14ac:dyDescent="0.25">
      <c r="B957" s="3" t="str">
        <f>IF(AND($A957&lt;&gt;"",B$1&lt;&gt;""),SUMIFS(VM,Fecha,$A957,Linea,VLOOKUP(B$1,Data!$AP:$AR,3,FALSE),Cuenta,VLOOKUP(B$1,Data!$AP:$AR,2,FALSE))+SUMIFS(FX,Fecha,$A957,Linea,VLOOKUP(B$1,Data!$AP:$AR,3,FALSE),Cuenta,VLOOKUP(B$1,Data!$AP:$AR,2,FALSE))+B956,"")</f>
        <v/>
      </c>
      <c r="C957" s="3" t="str">
        <f>IF(AND($A957&lt;&gt;"",C$1&lt;&gt;""),SUMIFS(VM,Fecha,$A957,Linea,VLOOKUP(C$1,Data!$AP:$AR,3,FALSE),Cuenta,VLOOKUP(C$1,Data!$AP:$AR,2,FALSE))+SUMIFS(FX,Fecha,$A957,Linea,VLOOKUP(C$1,Data!$AP:$AR,3,FALSE),Cuenta,VLOOKUP(C$1,Data!$AP:$AR,2,FALSE))+C956,"")</f>
        <v/>
      </c>
      <c r="D957" s="3" t="str">
        <f>IF(AND($A957&lt;&gt;"",D$1&lt;&gt;""),SUMIFS(VM,Fecha,$A957,Linea,VLOOKUP(D$1,Data!$AP:$AR,3,FALSE),Cuenta,VLOOKUP(D$1,Data!$AP:$AR,2,FALSE))+SUMIFS(FX,Fecha,$A957,Linea,VLOOKUP(D$1,Data!$AP:$AR,3,FALSE),Cuenta,VLOOKUP(D$1,Data!$AP:$AR,2,FALSE))+D956,"")</f>
        <v/>
      </c>
      <c r="E957" s="3" t="str">
        <f>IF(AND($A957&lt;&gt;"",E$1&lt;&gt;""),SUMIFS(VM,Fecha,$A957,Linea,VLOOKUP(E$1,Data!$AP:$AR,3,FALSE),Cuenta,VLOOKUP(E$1,Data!$AP:$AR,2,FALSE))+SUMIFS(FX,Fecha,$A957,Linea,VLOOKUP(E$1,Data!$AP:$AR,3,FALSE),Cuenta,VLOOKUP(E$1,Data!$AP:$AR,2,FALSE))+E956,"")</f>
        <v/>
      </c>
      <c r="F957" s="3" t="str">
        <f>IF(AND($A957&lt;&gt;"",F$1&lt;&gt;""),SUMIFS(VM,Fecha,$A957,Linea,VLOOKUP(F$1,Data!$AP:$AR,3,FALSE),Cuenta,VLOOKUP(F$1,Data!$AP:$AR,2,FALSE))+SUMIFS(FX,Fecha,$A957,Linea,VLOOKUP(F$1,Data!$AP:$AR,3,FALSE),Cuenta,VLOOKUP(F$1,Data!$AP:$AR,2,FALSE))+F956,"")</f>
        <v/>
      </c>
      <c r="G957" s="3" t="str">
        <f>IF(AND($A957&lt;&gt;"",G$1&lt;&gt;""),SUMIFS(VM,Fecha,$A957,Linea,VLOOKUP(G$1,Data!$AP:$AR,3,FALSE),Cuenta,VLOOKUP(G$1,Data!$AP:$AR,2,FALSE))+SUMIFS(FX,Fecha,$A957,Linea,VLOOKUP(G$1,Data!$AP:$AR,3,FALSE),Cuenta,VLOOKUP(G$1,Data!$AP:$AR,2,FALSE))+G956,"")</f>
        <v/>
      </c>
      <c r="H957" s="3" t="str">
        <f>IF(AND($A957&lt;&gt;"",H$1&lt;&gt;""),SUMIFS(VM,Fecha,$A957,Linea,VLOOKUP(H$1,Data!$AP:$AR,3,FALSE),Cuenta,VLOOKUP(H$1,Data!$AP:$AR,2,FALSE))+SUMIFS(FX,Fecha,$A957,Linea,VLOOKUP(H$1,Data!$AP:$AR,3,FALSE),Cuenta,VLOOKUP(H$1,Data!$AP:$AR,2,FALSE))+H956,"")</f>
        <v/>
      </c>
      <c r="I957" s="3" t="str">
        <f>IF(AND($A957&lt;&gt;"",I$1&lt;&gt;""),SUMIFS(VM,Fecha,$A957,Linea,VLOOKUP(I$1,Data!$AP:$AR,3,FALSE),Cuenta,VLOOKUP(I$1,Data!$AP:$AR,2,FALSE))+SUMIFS(FX,Fecha,$A957,Linea,VLOOKUP(I$1,Data!$AP:$AR,3,FALSE),Cuenta,VLOOKUP(I$1,Data!$AP:$AR,2,FALSE))+I956,"")</f>
        <v/>
      </c>
      <c r="J957" s="3" t="str">
        <f>IF(AND($A957&lt;&gt;"",J$1&lt;&gt;""),SUMIFS(VM,Fecha,$A957,Linea,VLOOKUP(J$1,Data!$AP:$AR,3,FALSE),Cuenta,VLOOKUP(J$1,Data!$AP:$AR,2,FALSE))+SUMIFS(FX,Fecha,$A957,Linea,VLOOKUP(J$1,Data!$AP:$AR,3,FALSE),Cuenta,VLOOKUP(J$1,Data!$AP:$AR,2,FALSE))+J956,"")</f>
        <v/>
      </c>
      <c r="K957" s="3" t="str">
        <f>IF(AND($A957&lt;&gt;"",K$1&lt;&gt;""),SUMIFS(VM,Fecha,$A957,Linea,VLOOKUP(K$1,Data!$AP:$AR,3,FALSE),Cuenta,VLOOKUP(K$1,Data!$AP:$AR,2,FALSE))+SUMIFS(FX,Fecha,$A957,Linea,VLOOKUP(K$1,Data!$AP:$AR,3,FALSE),Cuenta,VLOOKUP(K$1,Data!$AP:$AR,2,FALSE))+K956,"")</f>
        <v/>
      </c>
      <c r="L957" s="3" t="str">
        <f>IF(AND($A957&lt;&gt;"",L$1&lt;&gt;""),SUMIFS(VM,Fecha,$A957,Linea,VLOOKUP(L$1,Data!$AP:$AR,3,FALSE),Cuenta,VLOOKUP(L$1,Data!$AP:$AR,2,FALSE))+SUMIFS(FX,Fecha,$A957,Linea,VLOOKUP(L$1,Data!$AP:$AR,3,FALSE),Cuenta,VLOOKUP(L$1,Data!$AP:$AR,2,FALSE))+L956,"")</f>
        <v/>
      </c>
      <c r="M957" s="3" t="str">
        <f>IF(AND($A957&lt;&gt;"",M$1&lt;&gt;""),SUMIFS(VM,Fecha,$A957,Linea,VLOOKUP(M$1,Data!$AP:$AR,3,FALSE),Cuenta,VLOOKUP(M$1,Data!$AP:$AR,2,FALSE))+SUMIFS(FX,Fecha,$A957,Linea,VLOOKUP(M$1,Data!$AP:$AR,3,FALSE),Cuenta,VLOOKUP(M$1,Data!$AP:$AR,2,FALSE))+M956,"")</f>
        <v/>
      </c>
      <c r="N957" s="3" t="str">
        <f>IF(AND($A957&lt;&gt;"",N$1&lt;&gt;""),SUMIFS(VM,Fecha,$A957,Linea,VLOOKUP(N$1,Data!$AP:$AR,3,FALSE),Cuenta,VLOOKUP(N$1,Data!$AP:$AR,2,FALSE))+SUMIFS(FX,Fecha,$A957,Linea,VLOOKUP(N$1,Data!$AP:$AR,3,FALSE),Cuenta,VLOOKUP(N$1,Data!$AP:$AR,2,FALSE))+N956,"")</f>
        <v/>
      </c>
    </row>
    <row r="958" spans="2:14" x14ac:dyDescent="0.25">
      <c r="B958" s="3" t="str">
        <f>IF(AND($A958&lt;&gt;"",B$1&lt;&gt;""),SUMIFS(VM,Fecha,$A958,Linea,VLOOKUP(B$1,Data!$AP:$AR,3,FALSE),Cuenta,VLOOKUP(B$1,Data!$AP:$AR,2,FALSE))+SUMIFS(FX,Fecha,$A958,Linea,VLOOKUP(B$1,Data!$AP:$AR,3,FALSE),Cuenta,VLOOKUP(B$1,Data!$AP:$AR,2,FALSE))+B957,"")</f>
        <v/>
      </c>
      <c r="C958" s="3" t="str">
        <f>IF(AND($A958&lt;&gt;"",C$1&lt;&gt;""),SUMIFS(VM,Fecha,$A958,Linea,VLOOKUP(C$1,Data!$AP:$AR,3,FALSE),Cuenta,VLOOKUP(C$1,Data!$AP:$AR,2,FALSE))+SUMIFS(FX,Fecha,$A958,Linea,VLOOKUP(C$1,Data!$AP:$AR,3,FALSE),Cuenta,VLOOKUP(C$1,Data!$AP:$AR,2,FALSE))+C957,"")</f>
        <v/>
      </c>
      <c r="D958" s="3" t="str">
        <f>IF(AND($A958&lt;&gt;"",D$1&lt;&gt;""),SUMIFS(VM,Fecha,$A958,Linea,VLOOKUP(D$1,Data!$AP:$AR,3,FALSE),Cuenta,VLOOKUP(D$1,Data!$AP:$AR,2,FALSE))+SUMIFS(FX,Fecha,$A958,Linea,VLOOKUP(D$1,Data!$AP:$AR,3,FALSE),Cuenta,VLOOKUP(D$1,Data!$AP:$AR,2,FALSE))+D957,"")</f>
        <v/>
      </c>
      <c r="E958" s="3" t="str">
        <f>IF(AND($A958&lt;&gt;"",E$1&lt;&gt;""),SUMIFS(VM,Fecha,$A958,Linea,VLOOKUP(E$1,Data!$AP:$AR,3,FALSE),Cuenta,VLOOKUP(E$1,Data!$AP:$AR,2,FALSE))+SUMIFS(FX,Fecha,$A958,Linea,VLOOKUP(E$1,Data!$AP:$AR,3,FALSE),Cuenta,VLOOKUP(E$1,Data!$AP:$AR,2,FALSE))+E957,"")</f>
        <v/>
      </c>
      <c r="F958" s="3" t="str">
        <f>IF(AND($A958&lt;&gt;"",F$1&lt;&gt;""),SUMIFS(VM,Fecha,$A958,Linea,VLOOKUP(F$1,Data!$AP:$AR,3,FALSE),Cuenta,VLOOKUP(F$1,Data!$AP:$AR,2,FALSE))+SUMIFS(FX,Fecha,$A958,Linea,VLOOKUP(F$1,Data!$AP:$AR,3,FALSE),Cuenta,VLOOKUP(F$1,Data!$AP:$AR,2,FALSE))+F957,"")</f>
        <v/>
      </c>
      <c r="G958" s="3" t="str">
        <f>IF(AND($A958&lt;&gt;"",G$1&lt;&gt;""),SUMIFS(VM,Fecha,$A958,Linea,VLOOKUP(G$1,Data!$AP:$AR,3,FALSE),Cuenta,VLOOKUP(G$1,Data!$AP:$AR,2,FALSE))+SUMIFS(FX,Fecha,$A958,Linea,VLOOKUP(G$1,Data!$AP:$AR,3,FALSE),Cuenta,VLOOKUP(G$1,Data!$AP:$AR,2,FALSE))+G957,"")</f>
        <v/>
      </c>
      <c r="H958" s="3" t="str">
        <f>IF(AND($A958&lt;&gt;"",H$1&lt;&gt;""),SUMIFS(VM,Fecha,$A958,Linea,VLOOKUP(H$1,Data!$AP:$AR,3,FALSE),Cuenta,VLOOKUP(H$1,Data!$AP:$AR,2,FALSE))+SUMIFS(FX,Fecha,$A958,Linea,VLOOKUP(H$1,Data!$AP:$AR,3,FALSE),Cuenta,VLOOKUP(H$1,Data!$AP:$AR,2,FALSE))+H957,"")</f>
        <v/>
      </c>
      <c r="I958" s="3" t="str">
        <f>IF(AND($A958&lt;&gt;"",I$1&lt;&gt;""),SUMIFS(VM,Fecha,$A958,Linea,VLOOKUP(I$1,Data!$AP:$AR,3,FALSE),Cuenta,VLOOKUP(I$1,Data!$AP:$AR,2,FALSE))+SUMIFS(FX,Fecha,$A958,Linea,VLOOKUP(I$1,Data!$AP:$AR,3,FALSE),Cuenta,VLOOKUP(I$1,Data!$AP:$AR,2,FALSE))+I957,"")</f>
        <v/>
      </c>
      <c r="J958" s="3" t="str">
        <f>IF(AND($A958&lt;&gt;"",J$1&lt;&gt;""),SUMIFS(VM,Fecha,$A958,Linea,VLOOKUP(J$1,Data!$AP:$AR,3,FALSE),Cuenta,VLOOKUP(J$1,Data!$AP:$AR,2,FALSE))+SUMIFS(FX,Fecha,$A958,Linea,VLOOKUP(J$1,Data!$AP:$AR,3,FALSE),Cuenta,VLOOKUP(J$1,Data!$AP:$AR,2,FALSE))+J957,"")</f>
        <v/>
      </c>
      <c r="K958" s="3" t="str">
        <f>IF(AND($A958&lt;&gt;"",K$1&lt;&gt;""),SUMIFS(VM,Fecha,$A958,Linea,VLOOKUP(K$1,Data!$AP:$AR,3,FALSE),Cuenta,VLOOKUP(K$1,Data!$AP:$AR,2,FALSE))+SUMIFS(FX,Fecha,$A958,Linea,VLOOKUP(K$1,Data!$AP:$AR,3,FALSE),Cuenta,VLOOKUP(K$1,Data!$AP:$AR,2,FALSE))+K957,"")</f>
        <v/>
      </c>
      <c r="L958" s="3" t="str">
        <f>IF(AND($A958&lt;&gt;"",L$1&lt;&gt;""),SUMIFS(VM,Fecha,$A958,Linea,VLOOKUP(L$1,Data!$AP:$AR,3,FALSE),Cuenta,VLOOKUP(L$1,Data!$AP:$AR,2,FALSE))+SUMIFS(FX,Fecha,$A958,Linea,VLOOKUP(L$1,Data!$AP:$AR,3,FALSE),Cuenta,VLOOKUP(L$1,Data!$AP:$AR,2,FALSE))+L957,"")</f>
        <v/>
      </c>
      <c r="M958" s="3" t="str">
        <f>IF(AND($A958&lt;&gt;"",M$1&lt;&gt;""),SUMIFS(VM,Fecha,$A958,Linea,VLOOKUP(M$1,Data!$AP:$AR,3,FALSE),Cuenta,VLOOKUP(M$1,Data!$AP:$AR,2,FALSE))+SUMIFS(FX,Fecha,$A958,Linea,VLOOKUP(M$1,Data!$AP:$AR,3,FALSE),Cuenta,VLOOKUP(M$1,Data!$AP:$AR,2,FALSE))+M957,"")</f>
        <v/>
      </c>
      <c r="N958" s="3" t="str">
        <f>IF(AND($A958&lt;&gt;"",N$1&lt;&gt;""),SUMIFS(VM,Fecha,$A958,Linea,VLOOKUP(N$1,Data!$AP:$AR,3,FALSE),Cuenta,VLOOKUP(N$1,Data!$AP:$AR,2,FALSE))+SUMIFS(FX,Fecha,$A958,Linea,VLOOKUP(N$1,Data!$AP:$AR,3,FALSE),Cuenta,VLOOKUP(N$1,Data!$AP:$AR,2,FALSE))+N957,"")</f>
        <v/>
      </c>
    </row>
    <row r="959" spans="2:14" x14ac:dyDescent="0.25">
      <c r="B959" s="3" t="str">
        <f>IF(AND($A959&lt;&gt;"",B$1&lt;&gt;""),SUMIFS(VM,Fecha,$A959,Linea,VLOOKUP(B$1,Data!$AP:$AR,3,FALSE),Cuenta,VLOOKUP(B$1,Data!$AP:$AR,2,FALSE))+SUMIFS(FX,Fecha,$A959,Linea,VLOOKUP(B$1,Data!$AP:$AR,3,FALSE),Cuenta,VLOOKUP(B$1,Data!$AP:$AR,2,FALSE))+B958,"")</f>
        <v/>
      </c>
      <c r="C959" s="3" t="str">
        <f>IF(AND($A959&lt;&gt;"",C$1&lt;&gt;""),SUMIFS(VM,Fecha,$A959,Linea,VLOOKUP(C$1,Data!$AP:$AR,3,FALSE),Cuenta,VLOOKUP(C$1,Data!$AP:$AR,2,FALSE))+SUMIFS(FX,Fecha,$A959,Linea,VLOOKUP(C$1,Data!$AP:$AR,3,FALSE),Cuenta,VLOOKUP(C$1,Data!$AP:$AR,2,FALSE))+C958,"")</f>
        <v/>
      </c>
      <c r="D959" s="3" t="str">
        <f>IF(AND($A959&lt;&gt;"",D$1&lt;&gt;""),SUMIFS(VM,Fecha,$A959,Linea,VLOOKUP(D$1,Data!$AP:$AR,3,FALSE),Cuenta,VLOOKUP(D$1,Data!$AP:$AR,2,FALSE))+SUMIFS(FX,Fecha,$A959,Linea,VLOOKUP(D$1,Data!$AP:$AR,3,FALSE),Cuenta,VLOOKUP(D$1,Data!$AP:$AR,2,FALSE))+D958,"")</f>
        <v/>
      </c>
      <c r="E959" s="3" t="str">
        <f>IF(AND($A959&lt;&gt;"",E$1&lt;&gt;""),SUMIFS(VM,Fecha,$A959,Linea,VLOOKUP(E$1,Data!$AP:$AR,3,FALSE),Cuenta,VLOOKUP(E$1,Data!$AP:$AR,2,FALSE))+SUMIFS(FX,Fecha,$A959,Linea,VLOOKUP(E$1,Data!$AP:$AR,3,FALSE),Cuenta,VLOOKUP(E$1,Data!$AP:$AR,2,FALSE))+E958,"")</f>
        <v/>
      </c>
      <c r="F959" s="3" t="str">
        <f>IF(AND($A959&lt;&gt;"",F$1&lt;&gt;""),SUMIFS(VM,Fecha,$A959,Linea,VLOOKUP(F$1,Data!$AP:$AR,3,FALSE),Cuenta,VLOOKUP(F$1,Data!$AP:$AR,2,FALSE))+SUMIFS(FX,Fecha,$A959,Linea,VLOOKUP(F$1,Data!$AP:$AR,3,FALSE),Cuenta,VLOOKUP(F$1,Data!$AP:$AR,2,FALSE))+F958,"")</f>
        <v/>
      </c>
      <c r="G959" s="3" t="str">
        <f>IF(AND($A959&lt;&gt;"",G$1&lt;&gt;""),SUMIFS(VM,Fecha,$A959,Linea,VLOOKUP(G$1,Data!$AP:$AR,3,FALSE),Cuenta,VLOOKUP(G$1,Data!$AP:$AR,2,FALSE))+SUMIFS(FX,Fecha,$A959,Linea,VLOOKUP(G$1,Data!$AP:$AR,3,FALSE),Cuenta,VLOOKUP(G$1,Data!$AP:$AR,2,FALSE))+G958,"")</f>
        <v/>
      </c>
      <c r="H959" s="3" t="str">
        <f>IF(AND($A959&lt;&gt;"",H$1&lt;&gt;""),SUMIFS(VM,Fecha,$A959,Linea,VLOOKUP(H$1,Data!$AP:$AR,3,FALSE),Cuenta,VLOOKUP(H$1,Data!$AP:$AR,2,FALSE))+SUMIFS(FX,Fecha,$A959,Linea,VLOOKUP(H$1,Data!$AP:$AR,3,FALSE),Cuenta,VLOOKUP(H$1,Data!$AP:$AR,2,FALSE))+H958,"")</f>
        <v/>
      </c>
      <c r="I959" s="3" t="str">
        <f>IF(AND($A959&lt;&gt;"",I$1&lt;&gt;""),SUMIFS(VM,Fecha,$A959,Linea,VLOOKUP(I$1,Data!$AP:$AR,3,FALSE),Cuenta,VLOOKUP(I$1,Data!$AP:$AR,2,FALSE))+SUMIFS(FX,Fecha,$A959,Linea,VLOOKUP(I$1,Data!$AP:$AR,3,FALSE),Cuenta,VLOOKUP(I$1,Data!$AP:$AR,2,FALSE))+I958,"")</f>
        <v/>
      </c>
      <c r="J959" s="3" t="str">
        <f>IF(AND($A959&lt;&gt;"",J$1&lt;&gt;""),SUMIFS(VM,Fecha,$A959,Linea,VLOOKUP(J$1,Data!$AP:$AR,3,FALSE),Cuenta,VLOOKUP(J$1,Data!$AP:$AR,2,FALSE))+SUMIFS(FX,Fecha,$A959,Linea,VLOOKUP(J$1,Data!$AP:$AR,3,FALSE),Cuenta,VLOOKUP(J$1,Data!$AP:$AR,2,FALSE))+J958,"")</f>
        <v/>
      </c>
      <c r="K959" s="3" t="str">
        <f>IF(AND($A959&lt;&gt;"",K$1&lt;&gt;""),SUMIFS(VM,Fecha,$A959,Linea,VLOOKUP(K$1,Data!$AP:$AR,3,FALSE),Cuenta,VLOOKUP(K$1,Data!$AP:$AR,2,FALSE))+SUMIFS(FX,Fecha,$A959,Linea,VLOOKUP(K$1,Data!$AP:$AR,3,FALSE),Cuenta,VLOOKUP(K$1,Data!$AP:$AR,2,FALSE))+K958,"")</f>
        <v/>
      </c>
      <c r="L959" s="3" t="str">
        <f>IF(AND($A959&lt;&gt;"",L$1&lt;&gt;""),SUMIFS(VM,Fecha,$A959,Linea,VLOOKUP(L$1,Data!$AP:$AR,3,FALSE),Cuenta,VLOOKUP(L$1,Data!$AP:$AR,2,FALSE))+SUMIFS(FX,Fecha,$A959,Linea,VLOOKUP(L$1,Data!$AP:$AR,3,FALSE),Cuenta,VLOOKUP(L$1,Data!$AP:$AR,2,FALSE))+L958,"")</f>
        <v/>
      </c>
      <c r="M959" s="3" t="str">
        <f>IF(AND($A959&lt;&gt;"",M$1&lt;&gt;""),SUMIFS(VM,Fecha,$A959,Linea,VLOOKUP(M$1,Data!$AP:$AR,3,FALSE),Cuenta,VLOOKUP(M$1,Data!$AP:$AR,2,FALSE))+SUMIFS(FX,Fecha,$A959,Linea,VLOOKUP(M$1,Data!$AP:$AR,3,FALSE),Cuenta,VLOOKUP(M$1,Data!$AP:$AR,2,FALSE))+M958,"")</f>
        <v/>
      </c>
      <c r="N959" s="3" t="str">
        <f>IF(AND($A959&lt;&gt;"",N$1&lt;&gt;""),SUMIFS(VM,Fecha,$A959,Linea,VLOOKUP(N$1,Data!$AP:$AR,3,FALSE),Cuenta,VLOOKUP(N$1,Data!$AP:$AR,2,FALSE))+SUMIFS(FX,Fecha,$A959,Linea,VLOOKUP(N$1,Data!$AP:$AR,3,FALSE),Cuenta,VLOOKUP(N$1,Data!$AP:$AR,2,FALSE))+N958,"")</f>
        <v/>
      </c>
    </row>
    <row r="960" spans="2:14" x14ac:dyDescent="0.25">
      <c r="B960" s="3" t="str">
        <f>IF(AND($A960&lt;&gt;"",B$1&lt;&gt;""),SUMIFS(VM,Fecha,$A960,Linea,VLOOKUP(B$1,Data!$AP:$AR,3,FALSE),Cuenta,VLOOKUP(B$1,Data!$AP:$AR,2,FALSE))+SUMIFS(FX,Fecha,$A960,Linea,VLOOKUP(B$1,Data!$AP:$AR,3,FALSE),Cuenta,VLOOKUP(B$1,Data!$AP:$AR,2,FALSE))+B959,"")</f>
        <v/>
      </c>
      <c r="C960" s="3" t="str">
        <f>IF(AND($A960&lt;&gt;"",C$1&lt;&gt;""),SUMIFS(VM,Fecha,$A960,Linea,VLOOKUP(C$1,Data!$AP:$AR,3,FALSE),Cuenta,VLOOKUP(C$1,Data!$AP:$AR,2,FALSE))+SUMIFS(FX,Fecha,$A960,Linea,VLOOKUP(C$1,Data!$AP:$AR,3,FALSE),Cuenta,VLOOKUP(C$1,Data!$AP:$AR,2,FALSE))+C959,"")</f>
        <v/>
      </c>
      <c r="D960" s="3" t="str">
        <f>IF(AND($A960&lt;&gt;"",D$1&lt;&gt;""),SUMIFS(VM,Fecha,$A960,Linea,VLOOKUP(D$1,Data!$AP:$AR,3,FALSE),Cuenta,VLOOKUP(D$1,Data!$AP:$AR,2,FALSE))+SUMIFS(FX,Fecha,$A960,Linea,VLOOKUP(D$1,Data!$AP:$AR,3,FALSE),Cuenta,VLOOKUP(D$1,Data!$AP:$AR,2,FALSE))+D959,"")</f>
        <v/>
      </c>
      <c r="E960" s="3" t="str">
        <f>IF(AND($A960&lt;&gt;"",E$1&lt;&gt;""),SUMIFS(VM,Fecha,$A960,Linea,VLOOKUP(E$1,Data!$AP:$AR,3,FALSE),Cuenta,VLOOKUP(E$1,Data!$AP:$AR,2,FALSE))+SUMIFS(FX,Fecha,$A960,Linea,VLOOKUP(E$1,Data!$AP:$AR,3,FALSE),Cuenta,VLOOKUP(E$1,Data!$AP:$AR,2,FALSE))+E959,"")</f>
        <v/>
      </c>
      <c r="F960" s="3" t="str">
        <f>IF(AND($A960&lt;&gt;"",F$1&lt;&gt;""),SUMIFS(VM,Fecha,$A960,Linea,VLOOKUP(F$1,Data!$AP:$AR,3,FALSE),Cuenta,VLOOKUP(F$1,Data!$AP:$AR,2,FALSE))+SUMIFS(FX,Fecha,$A960,Linea,VLOOKUP(F$1,Data!$AP:$AR,3,FALSE),Cuenta,VLOOKUP(F$1,Data!$AP:$AR,2,FALSE))+F959,"")</f>
        <v/>
      </c>
      <c r="G960" s="3" t="str">
        <f>IF(AND($A960&lt;&gt;"",G$1&lt;&gt;""),SUMIFS(VM,Fecha,$A960,Linea,VLOOKUP(G$1,Data!$AP:$AR,3,FALSE),Cuenta,VLOOKUP(G$1,Data!$AP:$AR,2,FALSE))+SUMIFS(FX,Fecha,$A960,Linea,VLOOKUP(G$1,Data!$AP:$AR,3,FALSE),Cuenta,VLOOKUP(G$1,Data!$AP:$AR,2,FALSE))+G959,"")</f>
        <v/>
      </c>
      <c r="H960" s="3" t="str">
        <f>IF(AND($A960&lt;&gt;"",H$1&lt;&gt;""),SUMIFS(VM,Fecha,$A960,Linea,VLOOKUP(H$1,Data!$AP:$AR,3,FALSE),Cuenta,VLOOKUP(H$1,Data!$AP:$AR,2,FALSE))+SUMIFS(FX,Fecha,$A960,Linea,VLOOKUP(H$1,Data!$AP:$AR,3,FALSE),Cuenta,VLOOKUP(H$1,Data!$AP:$AR,2,FALSE))+H959,"")</f>
        <v/>
      </c>
      <c r="I960" s="3" t="str">
        <f>IF(AND($A960&lt;&gt;"",I$1&lt;&gt;""),SUMIFS(VM,Fecha,$A960,Linea,VLOOKUP(I$1,Data!$AP:$AR,3,FALSE),Cuenta,VLOOKUP(I$1,Data!$AP:$AR,2,FALSE))+SUMIFS(FX,Fecha,$A960,Linea,VLOOKUP(I$1,Data!$AP:$AR,3,FALSE),Cuenta,VLOOKUP(I$1,Data!$AP:$AR,2,FALSE))+I959,"")</f>
        <v/>
      </c>
      <c r="J960" s="3" t="str">
        <f>IF(AND($A960&lt;&gt;"",J$1&lt;&gt;""),SUMIFS(VM,Fecha,$A960,Linea,VLOOKUP(J$1,Data!$AP:$AR,3,FALSE),Cuenta,VLOOKUP(J$1,Data!$AP:$AR,2,FALSE))+SUMIFS(FX,Fecha,$A960,Linea,VLOOKUP(J$1,Data!$AP:$AR,3,FALSE),Cuenta,VLOOKUP(J$1,Data!$AP:$AR,2,FALSE))+J959,"")</f>
        <v/>
      </c>
      <c r="K960" s="3" t="str">
        <f>IF(AND($A960&lt;&gt;"",K$1&lt;&gt;""),SUMIFS(VM,Fecha,$A960,Linea,VLOOKUP(K$1,Data!$AP:$AR,3,FALSE),Cuenta,VLOOKUP(K$1,Data!$AP:$AR,2,FALSE))+SUMIFS(FX,Fecha,$A960,Linea,VLOOKUP(K$1,Data!$AP:$AR,3,FALSE),Cuenta,VLOOKUP(K$1,Data!$AP:$AR,2,FALSE))+K959,"")</f>
        <v/>
      </c>
      <c r="L960" s="3" t="str">
        <f>IF(AND($A960&lt;&gt;"",L$1&lt;&gt;""),SUMIFS(VM,Fecha,$A960,Linea,VLOOKUP(L$1,Data!$AP:$AR,3,FALSE),Cuenta,VLOOKUP(L$1,Data!$AP:$AR,2,FALSE))+SUMIFS(FX,Fecha,$A960,Linea,VLOOKUP(L$1,Data!$AP:$AR,3,FALSE),Cuenta,VLOOKUP(L$1,Data!$AP:$AR,2,FALSE))+L959,"")</f>
        <v/>
      </c>
      <c r="M960" s="3" t="str">
        <f>IF(AND($A960&lt;&gt;"",M$1&lt;&gt;""),SUMIFS(VM,Fecha,$A960,Linea,VLOOKUP(M$1,Data!$AP:$AR,3,FALSE),Cuenta,VLOOKUP(M$1,Data!$AP:$AR,2,FALSE))+SUMIFS(FX,Fecha,$A960,Linea,VLOOKUP(M$1,Data!$AP:$AR,3,FALSE),Cuenta,VLOOKUP(M$1,Data!$AP:$AR,2,FALSE))+M959,"")</f>
        <v/>
      </c>
      <c r="N960" s="3" t="str">
        <f>IF(AND($A960&lt;&gt;"",N$1&lt;&gt;""),SUMIFS(VM,Fecha,$A960,Linea,VLOOKUP(N$1,Data!$AP:$AR,3,FALSE),Cuenta,VLOOKUP(N$1,Data!$AP:$AR,2,FALSE))+SUMIFS(FX,Fecha,$A960,Linea,VLOOKUP(N$1,Data!$AP:$AR,3,FALSE),Cuenta,VLOOKUP(N$1,Data!$AP:$AR,2,FALSE))+N959,"")</f>
        <v/>
      </c>
    </row>
    <row r="961" spans="2:14" x14ac:dyDescent="0.25">
      <c r="B961" s="3" t="str">
        <f>IF(AND($A961&lt;&gt;"",B$1&lt;&gt;""),SUMIFS(VM,Fecha,$A961,Linea,VLOOKUP(B$1,Data!$AP:$AR,3,FALSE),Cuenta,VLOOKUP(B$1,Data!$AP:$AR,2,FALSE))+SUMIFS(FX,Fecha,$A961,Linea,VLOOKUP(B$1,Data!$AP:$AR,3,FALSE),Cuenta,VLOOKUP(B$1,Data!$AP:$AR,2,FALSE))+B960,"")</f>
        <v/>
      </c>
      <c r="C961" s="3" t="str">
        <f>IF(AND($A961&lt;&gt;"",C$1&lt;&gt;""),SUMIFS(VM,Fecha,$A961,Linea,VLOOKUP(C$1,Data!$AP:$AR,3,FALSE),Cuenta,VLOOKUP(C$1,Data!$AP:$AR,2,FALSE))+SUMIFS(FX,Fecha,$A961,Linea,VLOOKUP(C$1,Data!$AP:$AR,3,FALSE),Cuenta,VLOOKUP(C$1,Data!$AP:$AR,2,FALSE))+C960,"")</f>
        <v/>
      </c>
      <c r="D961" s="3" t="str">
        <f>IF(AND($A961&lt;&gt;"",D$1&lt;&gt;""),SUMIFS(VM,Fecha,$A961,Linea,VLOOKUP(D$1,Data!$AP:$AR,3,FALSE),Cuenta,VLOOKUP(D$1,Data!$AP:$AR,2,FALSE))+SUMIFS(FX,Fecha,$A961,Linea,VLOOKUP(D$1,Data!$AP:$AR,3,FALSE),Cuenta,VLOOKUP(D$1,Data!$AP:$AR,2,FALSE))+D960,"")</f>
        <v/>
      </c>
      <c r="E961" s="3" t="str">
        <f>IF(AND($A961&lt;&gt;"",E$1&lt;&gt;""),SUMIFS(VM,Fecha,$A961,Linea,VLOOKUP(E$1,Data!$AP:$AR,3,FALSE),Cuenta,VLOOKUP(E$1,Data!$AP:$AR,2,FALSE))+SUMIFS(FX,Fecha,$A961,Linea,VLOOKUP(E$1,Data!$AP:$AR,3,FALSE),Cuenta,VLOOKUP(E$1,Data!$AP:$AR,2,FALSE))+E960,"")</f>
        <v/>
      </c>
      <c r="F961" s="3" t="str">
        <f>IF(AND($A961&lt;&gt;"",F$1&lt;&gt;""),SUMIFS(VM,Fecha,$A961,Linea,VLOOKUP(F$1,Data!$AP:$AR,3,FALSE),Cuenta,VLOOKUP(F$1,Data!$AP:$AR,2,FALSE))+SUMIFS(FX,Fecha,$A961,Linea,VLOOKUP(F$1,Data!$AP:$AR,3,FALSE),Cuenta,VLOOKUP(F$1,Data!$AP:$AR,2,FALSE))+F960,"")</f>
        <v/>
      </c>
      <c r="G961" s="3" t="str">
        <f>IF(AND($A961&lt;&gt;"",G$1&lt;&gt;""),SUMIFS(VM,Fecha,$A961,Linea,VLOOKUP(G$1,Data!$AP:$AR,3,FALSE),Cuenta,VLOOKUP(G$1,Data!$AP:$AR,2,FALSE))+SUMIFS(FX,Fecha,$A961,Linea,VLOOKUP(G$1,Data!$AP:$AR,3,FALSE),Cuenta,VLOOKUP(G$1,Data!$AP:$AR,2,FALSE))+G960,"")</f>
        <v/>
      </c>
      <c r="H961" s="3" t="str">
        <f>IF(AND($A961&lt;&gt;"",H$1&lt;&gt;""),SUMIFS(VM,Fecha,$A961,Linea,VLOOKUP(H$1,Data!$AP:$AR,3,FALSE),Cuenta,VLOOKUP(H$1,Data!$AP:$AR,2,FALSE))+SUMIFS(FX,Fecha,$A961,Linea,VLOOKUP(H$1,Data!$AP:$AR,3,FALSE),Cuenta,VLOOKUP(H$1,Data!$AP:$AR,2,FALSE))+H960,"")</f>
        <v/>
      </c>
      <c r="I961" s="3" t="str">
        <f>IF(AND($A961&lt;&gt;"",I$1&lt;&gt;""),SUMIFS(VM,Fecha,$A961,Linea,VLOOKUP(I$1,Data!$AP:$AR,3,FALSE),Cuenta,VLOOKUP(I$1,Data!$AP:$AR,2,FALSE))+SUMIFS(FX,Fecha,$A961,Linea,VLOOKUP(I$1,Data!$AP:$AR,3,FALSE),Cuenta,VLOOKUP(I$1,Data!$AP:$AR,2,FALSE))+I960,"")</f>
        <v/>
      </c>
      <c r="J961" s="3" t="str">
        <f>IF(AND($A961&lt;&gt;"",J$1&lt;&gt;""),SUMIFS(VM,Fecha,$A961,Linea,VLOOKUP(J$1,Data!$AP:$AR,3,FALSE),Cuenta,VLOOKUP(J$1,Data!$AP:$AR,2,FALSE))+SUMIFS(FX,Fecha,$A961,Linea,VLOOKUP(J$1,Data!$AP:$AR,3,FALSE),Cuenta,VLOOKUP(J$1,Data!$AP:$AR,2,FALSE))+J960,"")</f>
        <v/>
      </c>
      <c r="K961" s="3" t="str">
        <f>IF(AND($A961&lt;&gt;"",K$1&lt;&gt;""),SUMIFS(VM,Fecha,$A961,Linea,VLOOKUP(K$1,Data!$AP:$AR,3,FALSE),Cuenta,VLOOKUP(K$1,Data!$AP:$AR,2,FALSE))+SUMIFS(FX,Fecha,$A961,Linea,VLOOKUP(K$1,Data!$AP:$AR,3,FALSE),Cuenta,VLOOKUP(K$1,Data!$AP:$AR,2,FALSE))+K960,"")</f>
        <v/>
      </c>
      <c r="L961" s="3" t="str">
        <f>IF(AND($A961&lt;&gt;"",L$1&lt;&gt;""),SUMIFS(VM,Fecha,$A961,Linea,VLOOKUP(L$1,Data!$AP:$AR,3,FALSE),Cuenta,VLOOKUP(L$1,Data!$AP:$AR,2,FALSE))+SUMIFS(FX,Fecha,$A961,Linea,VLOOKUP(L$1,Data!$AP:$AR,3,FALSE),Cuenta,VLOOKUP(L$1,Data!$AP:$AR,2,FALSE))+L960,"")</f>
        <v/>
      </c>
      <c r="M961" s="3" t="str">
        <f>IF(AND($A961&lt;&gt;"",M$1&lt;&gt;""),SUMIFS(VM,Fecha,$A961,Linea,VLOOKUP(M$1,Data!$AP:$AR,3,FALSE),Cuenta,VLOOKUP(M$1,Data!$AP:$AR,2,FALSE))+SUMIFS(FX,Fecha,$A961,Linea,VLOOKUP(M$1,Data!$AP:$AR,3,FALSE),Cuenta,VLOOKUP(M$1,Data!$AP:$AR,2,FALSE))+M960,"")</f>
        <v/>
      </c>
      <c r="N961" s="3" t="str">
        <f>IF(AND($A961&lt;&gt;"",N$1&lt;&gt;""),SUMIFS(VM,Fecha,$A961,Linea,VLOOKUP(N$1,Data!$AP:$AR,3,FALSE),Cuenta,VLOOKUP(N$1,Data!$AP:$AR,2,FALSE))+SUMIFS(FX,Fecha,$A961,Linea,VLOOKUP(N$1,Data!$AP:$AR,3,FALSE),Cuenta,VLOOKUP(N$1,Data!$AP:$AR,2,FALSE))+N960,"")</f>
        <v/>
      </c>
    </row>
    <row r="962" spans="2:14" x14ac:dyDescent="0.25">
      <c r="B962" s="3" t="str">
        <f>IF(AND($A962&lt;&gt;"",B$1&lt;&gt;""),SUMIFS(VM,Fecha,$A962,Linea,VLOOKUP(B$1,Data!$AP:$AR,3,FALSE),Cuenta,VLOOKUP(B$1,Data!$AP:$AR,2,FALSE))+SUMIFS(FX,Fecha,$A962,Linea,VLOOKUP(B$1,Data!$AP:$AR,3,FALSE),Cuenta,VLOOKUP(B$1,Data!$AP:$AR,2,FALSE))+B961,"")</f>
        <v/>
      </c>
      <c r="C962" s="3" t="str">
        <f>IF(AND($A962&lt;&gt;"",C$1&lt;&gt;""),SUMIFS(VM,Fecha,$A962,Linea,VLOOKUP(C$1,Data!$AP:$AR,3,FALSE),Cuenta,VLOOKUP(C$1,Data!$AP:$AR,2,FALSE))+SUMIFS(FX,Fecha,$A962,Linea,VLOOKUP(C$1,Data!$AP:$AR,3,FALSE),Cuenta,VLOOKUP(C$1,Data!$AP:$AR,2,FALSE))+C961,"")</f>
        <v/>
      </c>
      <c r="D962" s="3" t="str">
        <f>IF(AND($A962&lt;&gt;"",D$1&lt;&gt;""),SUMIFS(VM,Fecha,$A962,Linea,VLOOKUP(D$1,Data!$AP:$AR,3,FALSE),Cuenta,VLOOKUP(D$1,Data!$AP:$AR,2,FALSE))+SUMIFS(FX,Fecha,$A962,Linea,VLOOKUP(D$1,Data!$AP:$AR,3,FALSE),Cuenta,VLOOKUP(D$1,Data!$AP:$AR,2,FALSE))+D961,"")</f>
        <v/>
      </c>
      <c r="E962" s="3" t="str">
        <f>IF(AND($A962&lt;&gt;"",E$1&lt;&gt;""),SUMIFS(VM,Fecha,$A962,Linea,VLOOKUP(E$1,Data!$AP:$AR,3,FALSE),Cuenta,VLOOKUP(E$1,Data!$AP:$AR,2,FALSE))+SUMIFS(FX,Fecha,$A962,Linea,VLOOKUP(E$1,Data!$AP:$AR,3,FALSE),Cuenta,VLOOKUP(E$1,Data!$AP:$AR,2,FALSE))+E961,"")</f>
        <v/>
      </c>
      <c r="F962" s="3" t="str">
        <f>IF(AND($A962&lt;&gt;"",F$1&lt;&gt;""),SUMIFS(VM,Fecha,$A962,Linea,VLOOKUP(F$1,Data!$AP:$AR,3,FALSE),Cuenta,VLOOKUP(F$1,Data!$AP:$AR,2,FALSE))+SUMIFS(FX,Fecha,$A962,Linea,VLOOKUP(F$1,Data!$AP:$AR,3,FALSE),Cuenta,VLOOKUP(F$1,Data!$AP:$AR,2,FALSE))+F961,"")</f>
        <v/>
      </c>
      <c r="G962" s="3" t="str">
        <f>IF(AND($A962&lt;&gt;"",G$1&lt;&gt;""),SUMIFS(VM,Fecha,$A962,Linea,VLOOKUP(G$1,Data!$AP:$AR,3,FALSE),Cuenta,VLOOKUP(G$1,Data!$AP:$AR,2,FALSE))+SUMIFS(FX,Fecha,$A962,Linea,VLOOKUP(G$1,Data!$AP:$AR,3,FALSE),Cuenta,VLOOKUP(G$1,Data!$AP:$AR,2,FALSE))+G961,"")</f>
        <v/>
      </c>
      <c r="H962" s="3" t="str">
        <f>IF(AND($A962&lt;&gt;"",H$1&lt;&gt;""),SUMIFS(VM,Fecha,$A962,Linea,VLOOKUP(H$1,Data!$AP:$AR,3,FALSE),Cuenta,VLOOKUP(H$1,Data!$AP:$AR,2,FALSE))+SUMIFS(FX,Fecha,$A962,Linea,VLOOKUP(H$1,Data!$AP:$AR,3,FALSE),Cuenta,VLOOKUP(H$1,Data!$AP:$AR,2,FALSE))+H961,"")</f>
        <v/>
      </c>
      <c r="I962" s="3" t="str">
        <f>IF(AND($A962&lt;&gt;"",I$1&lt;&gt;""),SUMIFS(VM,Fecha,$A962,Linea,VLOOKUP(I$1,Data!$AP:$AR,3,FALSE),Cuenta,VLOOKUP(I$1,Data!$AP:$AR,2,FALSE))+SUMIFS(FX,Fecha,$A962,Linea,VLOOKUP(I$1,Data!$AP:$AR,3,FALSE),Cuenta,VLOOKUP(I$1,Data!$AP:$AR,2,FALSE))+I961,"")</f>
        <v/>
      </c>
      <c r="J962" s="3" t="str">
        <f>IF(AND($A962&lt;&gt;"",J$1&lt;&gt;""),SUMIFS(VM,Fecha,$A962,Linea,VLOOKUP(J$1,Data!$AP:$AR,3,FALSE),Cuenta,VLOOKUP(J$1,Data!$AP:$AR,2,FALSE))+SUMIFS(FX,Fecha,$A962,Linea,VLOOKUP(J$1,Data!$AP:$AR,3,FALSE),Cuenta,VLOOKUP(J$1,Data!$AP:$AR,2,FALSE))+J961,"")</f>
        <v/>
      </c>
      <c r="K962" s="3" t="str">
        <f>IF(AND($A962&lt;&gt;"",K$1&lt;&gt;""),SUMIFS(VM,Fecha,$A962,Linea,VLOOKUP(K$1,Data!$AP:$AR,3,FALSE),Cuenta,VLOOKUP(K$1,Data!$AP:$AR,2,FALSE))+SUMIFS(FX,Fecha,$A962,Linea,VLOOKUP(K$1,Data!$AP:$AR,3,FALSE),Cuenta,VLOOKUP(K$1,Data!$AP:$AR,2,FALSE))+K961,"")</f>
        <v/>
      </c>
      <c r="L962" s="3" t="str">
        <f>IF(AND($A962&lt;&gt;"",L$1&lt;&gt;""),SUMIFS(VM,Fecha,$A962,Linea,VLOOKUP(L$1,Data!$AP:$AR,3,FALSE),Cuenta,VLOOKUP(L$1,Data!$AP:$AR,2,FALSE))+SUMIFS(FX,Fecha,$A962,Linea,VLOOKUP(L$1,Data!$AP:$AR,3,FALSE),Cuenta,VLOOKUP(L$1,Data!$AP:$AR,2,FALSE))+L961,"")</f>
        <v/>
      </c>
      <c r="M962" s="3" t="str">
        <f>IF(AND($A962&lt;&gt;"",M$1&lt;&gt;""),SUMIFS(VM,Fecha,$A962,Linea,VLOOKUP(M$1,Data!$AP:$AR,3,FALSE),Cuenta,VLOOKUP(M$1,Data!$AP:$AR,2,FALSE))+SUMIFS(FX,Fecha,$A962,Linea,VLOOKUP(M$1,Data!$AP:$AR,3,FALSE),Cuenta,VLOOKUP(M$1,Data!$AP:$AR,2,FALSE))+M961,"")</f>
        <v/>
      </c>
      <c r="N962" s="3" t="str">
        <f>IF(AND($A962&lt;&gt;"",N$1&lt;&gt;""),SUMIFS(VM,Fecha,$A962,Linea,VLOOKUP(N$1,Data!$AP:$AR,3,FALSE),Cuenta,VLOOKUP(N$1,Data!$AP:$AR,2,FALSE))+SUMIFS(FX,Fecha,$A962,Linea,VLOOKUP(N$1,Data!$AP:$AR,3,FALSE),Cuenta,VLOOKUP(N$1,Data!$AP:$AR,2,FALSE))+N961,"")</f>
        <v/>
      </c>
    </row>
    <row r="963" spans="2:14" x14ac:dyDescent="0.25">
      <c r="B963" s="3" t="str">
        <f>IF(AND($A963&lt;&gt;"",B$1&lt;&gt;""),SUMIFS(VM,Fecha,$A963,Linea,VLOOKUP(B$1,Data!$AP:$AR,3,FALSE),Cuenta,VLOOKUP(B$1,Data!$AP:$AR,2,FALSE))+SUMIFS(FX,Fecha,$A963,Linea,VLOOKUP(B$1,Data!$AP:$AR,3,FALSE),Cuenta,VLOOKUP(B$1,Data!$AP:$AR,2,FALSE))+B962,"")</f>
        <v/>
      </c>
      <c r="C963" s="3" t="str">
        <f>IF(AND($A963&lt;&gt;"",C$1&lt;&gt;""),SUMIFS(VM,Fecha,$A963,Linea,VLOOKUP(C$1,Data!$AP:$AR,3,FALSE),Cuenta,VLOOKUP(C$1,Data!$AP:$AR,2,FALSE))+SUMIFS(FX,Fecha,$A963,Linea,VLOOKUP(C$1,Data!$AP:$AR,3,FALSE),Cuenta,VLOOKUP(C$1,Data!$AP:$AR,2,FALSE))+C962,"")</f>
        <v/>
      </c>
      <c r="D963" s="3" t="str">
        <f>IF(AND($A963&lt;&gt;"",D$1&lt;&gt;""),SUMIFS(VM,Fecha,$A963,Linea,VLOOKUP(D$1,Data!$AP:$AR,3,FALSE),Cuenta,VLOOKUP(D$1,Data!$AP:$AR,2,FALSE))+SUMIFS(FX,Fecha,$A963,Linea,VLOOKUP(D$1,Data!$AP:$AR,3,FALSE),Cuenta,VLOOKUP(D$1,Data!$AP:$AR,2,FALSE))+D962,"")</f>
        <v/>
      </c>
      <c r="E963" s="3" t="str">
        <f>IF(AND($A963&lt;&gt;"",E$1&lt;&gt;""),SUMIFS(VM,Fecha,$A963,Linea,VLOOKUP(E$1,Data!$AP:$AR,3,FALSE),Cuenta,VLOOKUP(E$1,Data!$AP:$AR,2,FALSE))+SUMIFS(FX,Fecha,$A963,Linea,VLOOKUP(E$1,Data!$AP:$AR,3,FALSE),Cuenta,VLOOKUP(E$1,Data!$AP:$AR,2,FALSE))+E962,"")</f>
        <v/>
      </c>
      <c r="F963" s="3" t="str">
        <f>IF(AND($A963&lt;&gt;"",F$1&lt;&gt;""),SUMIFS(VM,Fecha,$A963,Linea,VLOOKUP(F$1,Data!$AP:$AR,3,FALSE),Cuenta,VLOOKUP(F$1,Data!$AP:$AR,2,FALSE))+SUMIFS(FX,Fecha,$A963,Linea,VLOOKUP(F$1,Data!$AP:$AR,3,FALSE),Cuenta,VLOOKUP(F$1,Data!$AP:$AR,2,FALSE))+F962,"")</f>
        <v/>
      </c>
      <c r="G963" s="3" t="str">
        <f>IF(AND($A963&lt;&gt;"",G$1&lt;&gt;""),SUMIFS(VM,Fecha,$A963,Linea,VLOOKUP(G$1,Data!$AP:$AR,3,FALSE),Cuenta,VLOOKUP(G$1,Data!$AP:$AR,2,FALSE))+SUMIFS(FX,Fecha,$A963,Linea,VLOOKUP(G$1,Data!$AP:$AR,3,FALSE),Cuenta,VLOOKUP(G$1,Data!$AP:$AR,2,FALSE))+G962,"")</f>
        <v/>
      </c>
      <c r="H963" s="3" t="str">
        <f>IF(AND($A963&lt;&gt;"",H$1&lt;&gt;""),SUMIFS(VM,Fecha,$A963,Linea,VLOOKUP(H$1,Data!$AP:$AR,3,FALSE),Cuenta,VLOOKUP(H$1,Data!$AP:$AR,2,FALSE))+SUMIFS(FX,Fecha,$A963,Linea,VLOOKUP(H$1,Data!$AP:$AR,3,FALSE),Cuenta,VLOOKUP(H$1,Data!$AP:$AR,2,FALSE))+H962,"")</f>
        <v/>
      </c>
      <c r="I963" s="3" t="str">
        <f>IF(AND($A963&lt;&gt;"",I$1&lt;&gt;""),SUMIFS(VM,Fecha,$A963,Linea,VLOOKUP(I$1,Data!$AP:$AR,3,FALSE),Cuenta,VLOOKUP(I$1,Data!$AP:$AR,2,FALSE))+SUMIFS(FX,Fecha,$A963,Linea,VLOOKUP(I$1,Data!$AP:$AR,3,FALSE),Cuenta,VLOOKUP(I$1,Data!$AP:$AR,2,FALSE))+I962,"")</f>
        <v/>
      </c>
      <c r="J963" s="3" t="str">
        <f>IF(AND($A963&lt;&gt;"",J$1&lt;&gt;""),SUMIFS(VM,Fecha,$A963,Linea,VLOOKUP(J$1,Data!$AP:$AR,3,FALSE),Cuenta,VLOOKUP(J$1,Data!$AP:$AR,2,FALSE))+SUMIFS(FX,Fecha,$A963,Linea,VLOOKUP(J$1,Data!$AP:$AR,3,FALSE),Cuenta,VLOOKUP(J$1,Data!$AP:$AR,2,FALSE))+J962,"")</f>
        <v/>
      </c>
      <c r="K963" s="3" t="str">
        <f>IF(AND($A963&lt;&gt;"",K$1&lt;&gt;""),SUMIFS(VM,Fecha,$A963,Linea,VLOOKUP(K$1,Data!$AP:$AR,3,FALSE),Cuenta,VLOOKUP(K$1,Data!$AP:$AR,2,FALSE))+SUMIFS(FX,Fecha,$A963,Linea,VLOOKUP(K$1,Data!$AP:$AR,3,FALSE),Cuenta,VLOOKUP(K$1,Data!$AP:$AR,2,FALSE))+K962,"")</f>
        <v/>
      </c>
      <c r="L963" s="3" t="str">
        <f>IF(AND($A963&lt;&gt;"",L$1&lt;&gt;""),SUMIFS(VM,Fecha,$A963,Linea,VLOOKUP(L$1,Data!$AP:$AR,3,FALSE),Cuenta,VLOOKUP(L$1,Data!$AP:$AR,2,FALSE))+SUMIFS(FX,Fecha,$A963,Linea,VLOOKUP(L$1,Data!$AP:$AR,3,FALSE),Cuenta,VLOOKUP(L$1,Data!$AP:$AR,2,FALSE))+L962,"")</f>
        <v/>
      </c>
      <c r="M963" s="3" t="str">
        <f>IF(AND($A963&lt;&gt;"",M$1&lt;&gt;""),SUMIFS(VM,Fecha,$A963,Linea,VLOOKUP(M$1,Data!$AP:$AR,3,FALSE),Cuenta,VLOOKUP(M$1,Data!$AP:$AR,2,FALSE))+SUMIFS(FX,Fecha,$A963,Linea,VLOOKUP(M$1,Data!$AP:$AR,3,FALSE),Cuenta,VLOOKUP(M$1,Data!$AP:$AR,2,FALSE))+M962,"")</f>
        <v/>
      </c>
      <c r="N963" s="3" t="str">
        <f>IF(AND($A963&lt;&gt;"",N$1&lt;&gt;""),SUMIFS(VM,Fecha,$A963,Linea,VLOOKUP(N$1,Data!$AP:$AR,3,FALSE),Cuenta,VLOOKUP(N$1,Data!$AP:$AR,2,FALSE))+SUMIFS(FX,Fecha,$A963,Linea,VLOOKUP(N$1,Data!$AP:$AR,3,FALSE),Cuenta,VLOOKUP(N$1,Data!$AP:$AR,2,FALSE))+N962,"")</f>
        <v/>
      </c>
    </row>
    <row r="964" spans="2:14" x14ac:dyDescent="0.25">
      <c r="B964" s="3" t="str">
        <f>IF(AND($A964&lt;&gt;"",B$1&lt;&gt;""),SUMIFS(VM,Fecha,$A964,Linea,VLOOKUP(B$1,Data!$AP:$AR,3,FALSE),Cuenta,VLOOKUP(B$1,Data!$AP:$AR,2,FALSE))+SUMIFS(FX,Fecha,$A964,Linea,VLOOKUP(B$1,Data!$AP:$AR,3,FALSE),Cuenta,VLOOKUP(B$1,Data!$AP:$AR,2,FALSE))+B963,"")</f>
        <v/>
      </c>
      <c r="C964" s="3" t="str">
        <f>IF(AND($A964&lt;&gt;"",C$1&lt;&gt;""),SUMIFS(VM,Fecha,$A964,Linea,VLOOKUP(C$1,Data!$AP:$AR,3,FALSE),Cuenta,VLOOKUP(C$1,Data!$AP:$AR,2,FALSE))+SUMIFS(FX,Fecha,$A964,Linea,VLOOKUP(C$1,Data!$AP:$AR,3,FALSE),Cuenta,VLOOKUP(C$1,Data!$AP:$AR,2,FALSE))+C963,"")</f>
        <v/>
      </c>
      <c r="D964" s="3" t="str">
        <f>IF(AND($A964&lt;&gt;"",D$1&lt;&gt;""),SUMIFS(VM,Fecha,$A964,Linea,VLOOKUP(D$1,Data!$AP:$AR,3,FALSE),Cuenta,VLOOKUP(D$1,Data!$AP:$AR,2,FALSE))+SUMIFS(FX,Fecha,$A964,Linea,VLOOKUP(D$1,Data!$AP:$AR,3,FALSE),Cuenta,VLOOKUP(D$1,Data!$AP:$AR,2,FALSE))+D963,"")</f>
        <v/>
      </c>
      <c r="E964" s="3" t="str">
        <f>IF(AND($A964&lt;&gt;"",E$1&lt;&gt;""),SUMIFS(VM,Fecha,$A964,Linea,VLOOKUP(E$1,Data!$AP:$AR,3,FALSE),Cuenta,VLOOKUP(E$1,Data!$AP:$AR,2,FALSE))+SUMIFS(FX,Fecha,$A964,Linea,VLOOKUP(E$1,Data!$AP:$AR,3,FALSE),Cuenta,VLOOKUP(E$1,Data!$AP:$AR,2,FALSE))+E963,"")</f>
        <v/>
      </c>
      <c r="F964" s="3" t="str">
        <f>IF(AND($A964&lt;&gt;"",F$1&lt;&gt;""),SUMIFS(VM,Fecha,$A964,Linea,VLOOKUP(F$1,Data!$AP:$AR,3,FALSE),Cuenta,VLOOKUP(F$1,Data!$AP:$AR,2,FALSE))+SUMIFS(FX,Fecha,$A964,Linea,VLOOKUP(F$1,Data!$AP:$AR,3,FALSE),Cuenta,VLOOKUP(F$1,Data!$AP:$AR,2,FALSE))+F963,"")</f>
        <v/>
      </c>
      <c r="G964" s="3" t="str">
        <f>IF(AND($A964&lt;&gt;"",G$1&lt;&gt;""),SUMIFS(VM,Fecha,$A964,Linea,VLOOKUP(G$1,Data!$AP:$AR,3,FALSE),Cuenta,VLOOKUP(G$1,Data!$AP:$AR,2,FALSE))+SUMIFS(FX,Fecha,$A964,Linea,VLOOKUP(G$1,Data!$AP:$AR,3,FALSE),Cuenta,VLOOKUP(G$1,Data!$AP:$AR,2,FALSE))+G963,"")</f>
        <v/>
      </c>
      <c r="H964" s="3" t="str">
        <f>IF(AND($A964&lt;&gt;"",H$1&lt;&gt;""),SUMIFS(VM,Fecha,$A964,Linea,VLOOKUP(H$1,Data!$AP:$AR,3,FALSE),Cuenta,VLOOKUP(H$1,Data!$AP:$AR,2,FALSE))+SUMIFS(FX,Fecha,$A964,Linea,VLOOKUP(H$1,Data!$AP:$AR,3,FALSE),Cuenta,VLOOKUP(H$1,Data!$AP:$AR,2,FALSE))+H963,"")</f>
        <v/>
      </c>
      <c r="I964" s="3" t="str">
        <f>IF(AND($A964&lt;&gt;"",I$1&lt;&gt;""),SUMIFS(VM,Fecha,$A964,Linea,VLOOKUP(I$1,Data!$AP:$AR,3,FALSE),Cuenta,VLOOKUP(I$1,Data!$AP:$AR,2,FALSE))+SUMIFS(FX,Fecha,$A964,Linea,VLOOKUP(I$1,Data!$AP:$AR,3,FALSE),Cuenta,VLOOKUP(I$1,Data!$AP:$AR,2,FALSE))+I963,"")</f>
        <v/>
      </c>
      <c r="J964" s="3" t="str">
        <f>IF(AND($A964&lt;&gt;"",J$1&lt;&gt;""),SUMIFS(VM,Fecha,$A964,Linea,VLOOKUP(J$1,Data!$AP:$AR,3,FALSE),Cuenta,VLOOKUP(J$1,Data!$AP:$AR,2,FALSE))+SUMIFS(FX,Fecha,$A964,Linea,VLOOKUP(J$1,Data!$AP:$AR,3,FALSE),Cuenta,VLOOKUP(J$1,Data!$AP:$AR,2,FALSE))+J963,"")</f>
        <v/>
      </c>
      <c r="K964" s="3" t="str">
        <f>IF(AND($A964&lt;&gt;"",K$1&lt;&gt;""),SUMIFS(VM,Fecha,$A964,Linea,VLOOKUP(K$1,Data!$AP:$AR,3,FALSE),Cuenta,VLOOKUP(K$1,Data!$AP:$AR,2,FALSE))+SUMIFS(FX,Fecha,$A964,Linea,VLOOKUP(K$1,Data!$AP:$AR,3,FALSE),Cuenta,VLOOKUP(K$1,Data!$AP:$AR,2,FALSE))+K963,"")</f>
        <v/>
      </c>
      <c r="L964" s="3" t="str">
        <f>IF(AND($A964&lt;&gt;"",L$1&lt;&gt;""),SUMIFS(VM,Fecha,$A964,Linea,VLOOKUP(L$1,Data!$AP:$AR,3,FALSE),Cuenta,VLOOKUP(L$1,Data!$AP:$AR,2,FALSE))+SUMIFS(FX,Fecha,$A964,Linea,VLOOKUP(L$1,Data!$AP:$AR,3,FALSE),Cuenta,VLOOKUP(L$1,Data!$AP:$AR,2,FALSE))+L963,"")</f>
        <v/>
      </c>
      <c r="M964" s="3" t="str">
        <f>IF(AND($A964&lt;&gt;"",M$1&lt;&gt;""),SUMIFS(VM,Fecha,$A964,Linea,VLOOKUP(M$1,Data!$AP:$AR,3,FALSE),Cuenta,VLOOKUP(M$1,Data!$AP:$AR,2,FALSE))+SUMIFS(FX,Fecha,$A964,Linea,VLOOKUP(M$1,Data!$AP:$AR,3,FALSE),Cuenta,VLOOKUP(M$1,Data!$AP:$AR,2,FALSE))+M963,"")</f>
        <v/>
      </c>
      <c r="N964" s="3" t="str">
        <f>IF(AND($A964&lt;&gt;"",N$1&lt;&gt;""),SUMIFS(VM,Fecha,$A964,Linea,VLOOKUP(N$1,Data!$AP:$AR,3,FALSE),Cuenta,VLOOKUP(N$1,Data!$AP:$AR,2,FALSE))+SUMIFS(FX,Fecha,$A964,Linea,VLOOKUP(N$1,Data!$AP:$AR,3,FALSE),Cuenta,VLOOKUP(N$1,Data!$AP:$AR,2,FALSE))+N963,"")</f>
        <v/>
      </c>
    </row>
    <row r="965" spans="2:14" x14ac:dyDescent="0.25">
      <c r="B965" s="3" t="str">
        <f>IF(AND($A965&lt;&gt;"",B$1&lt;&gt;""),SUMIFS(VM,Fecha,$A965,Linea,VLOOKUP(B$1,Data!$AP:$AR,3,FALSE),Cuenta,VLOOKUP(B$1,Data!$AP:$AR,2,FALSE))+SUMIFS(FX,Fecha,$A965,Linea,VLOOKUP(B$1,Data!$AP:$AR,3,FALSE),Cuenta,VLOOKUP(B$1,Data!$AP:$AR,2,FALSE))+B964,"")</f>
        <v/>
      </c>
      <c r="C965" s="3" t="str">
        <f>IF(AND($A965&lt;&gt;"",C$1&lt;&gt;""),SUMIFS(VM,Fecha,$A965,Linea,VLOOKUP(C$1,Data!$AP:$AR,3,FALSE),Cuenta,VLOOKUP(C$1,Data!$AP:$AR,2,FALSE))+SUMIFS(FX,Fecha,$A965,Linea,VLOOKUP(C$1,Data!$AP:$AR,3,FALSE),Cuenta,VLOOKUP(C$1,Data!$AP:$AR,2,FALSE))+C964,"")</f>
        <v/>
      </c>
      <c r="D965" s="3" t="str">
        <f>IF(AND($A965&lt;&gt;"",D$1&lt;&gt;""),SUMIFS(VM,Fecha,$A965,Linea,VLOOKUP(D$1,Data!$AP:$AR,3,FALSE),Cuenta,VLOOKUP(D$1,Data!$AP:$AR,2,FALSE))+SUMIFS(FX,Fecha,$A965,Linea,VLOOKUP(D$1,Data!$AP:$AR,3,FALSE),Cuenta,VLOOKUP(D$1,Data!$AP:$AR,2,FALSE))+D964,"")</f>
        <v/>
      </c>
      <c r="E965" s="3" t="str">
        <f>IF(AND($A965&lt;&gt;"",E$1&lt;&gt;""),SUMIFS(VM,Fecha,$A965,Linea,VLOOKUP(E$1,Data!$AP:$AR,3,FALSE),Cuenta,VLOOKUP(E$1,Data!$AP:$AR,2,FALSE))+SUMIFS(FX,Fecha,$A965,Linea,VLOOKUP(E$1,Data!$AP:$AR,3,FALSE),Cuenta,VLOOKUP(E$1,Data!$AP:$AR,2,FALSE))+E964,"")</f>
        <v/>
      </c>
      <c r="F965" s="3" t="str">
        <f>IF(AND($A965&lt;&gt;"",F$1&lt;&gt;""),SUMIFS(VM,Fecha,$A965,Linea,VLOOKUP(F$1,Data!$AP:$AR,3,FALSE),Cuenta,VLOOKUP(F$1,Data!$AP:$AR,2,FALSE))+SUMIFS(FX,Fecha,$A965,Linea,VLOOKUP(F$1,Data!$AP:$AR,3,FALSE),Cuenta,VLOOKUP(F$1,Data!$AP:$AR,2,FALSE))+F964,"")</f>
        <v/>
      </c>
      <c r="G965" s="3" t="str">
        <f>IF(AND($A965&lt;&gt;"",G$1&lt;&gt;""),SUMIFS(VM,Fecha,$A965,Linea,VLOOKUP(G$1,Data!$AP:$AR,3,FALSE),Cuenta,VLOOKUP(G$1,Data!$AP:$AR,2,FALSE))+SUMIFS(FX,Fecha,$A965,Linea,VLOOKUP(G$1,Data!$AP:$AR,3,FALSE),Cuenta,VLOOKUP(G$1,Data!$AP:$AR,2,FALSE))+G964,"")</f>
        <v/>
      </c>
      <c r="H965" s="3" t="str">
        <f>IF(AND($A965&lt;&gt;"",H$1&lt;&gt;""),SUMIFS(VM,Fecha,$A965,Linea,VLOOKUP(H$1,Data!$AP:$AR,3,FALSE),Cuenta,VLOOKUP(H$1,Data!$AP:$AR,2,FALSE))+SUMIFS(FX,Fecha,$A965,Linea,VLOOKUP(H$1,Data!$AP:$AR,3,FALSE),Cuenta,VLOOKUP(H$1,Data!$AP:$AR,2,FALSE))+H964,"")</f>
        <v/>
      </c>
      <c r="I965" s="3" t="str">
        <f>IF(AND($A965&lt;&gt;"",I$1&lt;&gt;""),SUMIFS(VM,Fecha,$A965,Linea,VLOOKUP(I$1,Data!$AP:$AR,3,FALSE),Cuenta,VLOOKUP(I$1,Data!$AP:$AR,2,FALSE))+SUMIFS(FX,Fecha,$A965,Linea,VLOOKUP(I$1,Data!$AP:$AR,3,FALSE),Cuenta,VLOOKUP(I$1,Data!$AP:$AR,2,FALSE))+I964,"")</f>
        <v/>
      </c>
      <c r="J965" s="3" t="str">
        <f>IF(AND($A965&lt;&gt;"",J$1&lt;&gt;""),SUMIFS(VM,Fecha,$A965,Linea,VLOOKUP(J$1,Data!$AP:$AR,3,FALSE),Cuenta,VLOOKUP(J$1,Data!$AP:$AR,2,FALSE))+SUMIFS(FX,Fecha,$A965,Linea,VLOOKUP(J$1,Data!$AP:$AR,3,FALSE),Cuenta,VLOOKUP(J$1,Data!$AP:$AR,2,FALSE))+J964,"")</f>
        <v/>
      </c>
      <c r="K965" s="3" t="str">
        <f>IF(AND($A965&lt;&gt;"",K$1&lt;&gt;""),SUMIFS(VM,Fecha,$A965,Linea,VLOOKUP(K$1,Data!$AP:$AR,3,FALSE),Cuenta,VLOOKUP(K$1,Data!$AP:$AR,2,FALSE))+SUMIFS(FX,Fecha,$A965,Linea,VLOOKUP(K$1,Data!$AP:$AR,3,FALSE),Cuenta,VLOOKUP(K$1,Data!$AP:$AR,2,FALSE))+K964,"")</f>
        <v/>
      </c>
      <c r="L965" s="3" t="str">
        <f>IF(AND($A965&lt;&gt;"",L$1&lt;&gt;""),SUMIFS(VM,Fecha,$A965,Linea,VLOOKUP(L$1,Data!$AP:$AR,3,FALSE),Cuenta,VLOOKUP(L$1,Data!$AP:$AR,2,FALSE))+SUMIFS(FX,Fecha,$A965,Linea,VLOOKUP(L$1,Data!$AP:$AR,3,FALSE),Cuenta,VLOOKUP(L$1,Data!$AP:$AR,2,FALSE))+L964,"")</f>
        <v/>
      </c>
      <c r="M965" s="3" t="str">
        <f>IF(AND($A965&lt;&gt;"",M$1&lt;&gt;""),SUMIFS(VM,Fecha,$A965,Linea,VLOOKUP(M$1,Data!$AP:$AR,3,FALSE),Cuenta,VLOOKUP(M$1,Data!$AP:$AR,2,FALSE))+SUMIFS(FX,Fecha,$A965,Linea,VLOOKUP(M$1,Data!$AP:$AR,3,FALSE),Cuenta,VLOOKUP(M$1,Data!$AP:$AR,2,FALSE))+M964,"")</f>
        <v/>
      </c>
      <c r="N965" s="3" t="str">
        <f>IF(AND($A965&lt;&gt;"",N$1&lt;&gt;""),SUMIFS(VM,Fecha,$A965,Linea,VLOOKUP(N$1,Data!$AP:$AR,3,FALSE),Cuenta,VLOOKUP(N$1,Data!$AP:$AR,2,FALSE))+SUMIFS(FX,Fecha,$A965,Linea,VLOOKUP(N$1,Data!$AP:$AR,3,FALSE),Cuenta,VLOOKUP(N$1,Data!$AP:$AR,2,FALSE))+N964,"")</f>
        <v/>
      </c>
    </row>
    <row r="966" spans="2:14" x14ac:dyDescent="0.25">
      <c r="B966" s="3" t="str">
        <f>IF(AND($A966&lt;&gt;"",B$1&lt;&gt;""),SUMIFS(VM,Fecha,$A966,Linea,VLOOKUP(B$1,Data!$AP:$AR,3,FALSE),Cuenta,VLOOKUP(B$1,Data!$AP:$AR,2,FALSE))+SUMIFS(FX,Fecha,$A966,Linea,VLOOKUP(B$1,Data!$AP:$AR,3,FALSE),Cuenta,VLOOKUP(B$1,Data!$AP:$AR,2,FALSE))+B965,"")</f>
        <v/>
      </c>
      <c r="C966" s="3" t="str">
        <f>IF(AND($A966&lt;&gt;"",C$1&lt;&gt;""),SUMIFS(VM,Fecha,$A966,Linea,VLOOKUP(C$1,Data!$AP:$AR,3,FALSE),Cuenta,VLOOKUP(C$1,Data!$AP:$AR,2,FALSE))+SUMIFS(FX,Fecha,$A966,Linea,VLOOKUP(C$1,Data!$AP:$AR,3,FALSE),Cuenta,VLOOKUP(C$1,Data!$AP:$AR,2,FALSE))+C965,"")</f>
        <v/>
      </c>
      <c r="D966" s="3" t="str">
        <f>IF(AND($A966&lt;&gt;"",D$1&lt;&gt;""),SUMIFS(VM,Fecha,$A966,Linea,VLOOKUP(D$1,Data!$AP:$AR,3,FALSE),Cuenta,VLOOKUP(D$1,Data!$AP:$AR,2,FALSE))+SUMIFS(FX,Fecha,$A966,Linea,VLOOKUP(D$1,Data!$AP:$AR,3,FALSE),Cuenta,VLOOKUP(D$1,Data!$AP:$AR,2,FALSE))+D965,"")</f>
        <v/>
      </c>
      <c r="E966" s="3" t="str">
        <f>IF(AND($A966&lt;&gt;"",E$1&lt;&gt;""),SUMIFS(VM,Fecha,$A966,Linea,VLOOKUP(E$1,Data!$AP:$AR,3,FALSE),Cuenta,VLOOKUP(E$1,Data!$AP:$AR,2,FALSE))+SUMIFS(FX,Fecha,$A966,Linea,VLOOKUP(E$1,Data!$AP:$AR,3,FALSE),Cuenta,VLOOKUP(E$1,Data!$AP:$AR,2,FALSE))+E965,"")</f>
        <v/>
      </c>
      <c r="F966" s="3" t="str">
        <f>IF(AND($A966&lt;&gt;"",F$1&lt;&gt;""),SUMIFS(VM,Fecha,$A966,Linea,VLOOKUP(F$1,Data!$AP:$AR,3,FALSE),Cuenta,VLOOKUP(F$1,Data!$AP:$AR,2,FALSE))+SUMIFS(FX,Fecha,$A966,Linea,VLOOKUP(F$1,Data!$AP:$AR,3,FALSE),Cuenta,VLOOKUP(F$1,Data!$AP:$AR,2,FALSE))+F965,"")</f>
        <v/>
      </c>
      <c r="G966" s="3" t="str">
        <f>IF(AND($A966&lt;&gt;"",G$1&lt;&gt;""),SUMIFS(VM,Fecha,$A966,Linea,VLOOKUP(G$1,Data!$AP:$AR,3,FALSE),Cuenta,VLOOKUP(G$1,Data!$AP:$AR,2,FALSE))+SUMIFS(FX,Fecha,$A966,Linea,VLOOKUP(G$1,Data!$AP:$AR,3,FALSE),Cuenta,VLOOKUP(G$1,Data!$AP:$AR,2,FALSE))+G965,"")</f>
        <v/>
      </c>
      <c r="H966" s="3" t="str">
        <f>IF(AND($A966&lt;&gt;"",H$1&lt;&gt;""),SUMIFS(VM,Fecha,$A966,Linea,VLOOKUP(H$1,Data!$AP:$AR,3,FALSE),Cuenta,VLOOKUP(H$1,Data!$AP:$AR,2,FALSE))+SUMIFS(FX,Fecha,$A966,Linea,VLOOKUP(H$1,Data!$AP:$AR,3,FALSE),Cuenta,VLOOKUP(H$1,Data!$AP:$AR,2,FALSE))+H965,"")</f>
        <v/>
      </c>
      <c r="I966" s="3" t="str">
        <f>IF(AND($A966&lt;&gt;"",I$1&lt;&gt;""),SUMIFS(VM,Fecha,$A966,Linea,VLOOKUP(I$1,Data!$AP:$AR,3,FALSE),Cuenta,VLOOKUP(I$1,Data!$AP:$AR,2,FALSE))+SUMIFS(FX,Fecha,$A966,Linea,VLOOKUP(I$1,Data!$AP:$AR,3,FALSE),Cuenta,VLOOKUP(I$1,Data!$AP:$AR,2,FALSE))+I965,"")</f>
        <v/>
      </c>
      <c r="J966" s="3" t="str">
        <f>IF(AND($A966&lt;&gt;"",J$1&lt;&gt;""),SUMIFS(VM,Fecha,$A966,Linea,VLOOKUP(J$1,Data!$AP:$AR,3,FALSE),Cuenta,VLOOKUP(J$1,Data!$AP:$AR,2,FALSE))+SUMIFS(FX,Fecha,$A966,Linea,VLOOKUP(J$1,Data!$AP:$AR,3,FALSE),Cuenta,VLOOKUP(J$1,Data!$AP:$AR,2,FALSE))+J965,"")</f>
        <v/>
      </c>
      <c r="K966" s="3" t="str">
        <f>IF(AND($A966&lt;&gt;"",K$1&lt;&gt;""),SUMIFS(VM,Fecha,$A966,Linea,VLOOKUP(K$1,Data!$AP:$AR,3,FALSE),Cuenta,VLOOKUP(K$1,Data!$AP:$AR,2,FALSE))+SUMIFS(FX,Fecha,$A966,Linea,VLOOKUP(K$1,Data!$AP:$AR,3,FALSE),Cuenta,VLOOKUP(K$1,Data!$AP:$AR,2,FALSE))+K965,"")</f>
        <v/>
      </c>
      <c r="L966" s="3" t="str">
        <f>IF(AND($A966&lt;&gt;"",L$1&lt;&gt;""),SUMIFS(VM,Fecha,$A966,Linea,VLOOKUP(L$1,Data!$AP:$AR,3,FALSE),Cuenta,VLOOKUP(L$1,Data!$AP:$AR,2,FALSE))+SUMIFS(FX,Fecha,$A966,Linea,VLOOKUP(L$1,Data!$AP:$AR,3,FALSE),Cuenta,VLOOKUP(L$1,Data!$AP:$AR,2,FALSE))+L965,"")</f>
        <v/>
      </c>
      <c r="M966" s="3" t="str">
        <f>IF(AND($A966&lt;&gt;"",M$1&lt;&gt;""),SUMIFS(VM,Fecha,$A966,Linea,VLOOKUP(M$1,Data!$AP:$AR,3,FALSE),Cuenta,VLOOKUP(M$1,Data!$AP:$AR,2,FALSE))+SUMIFS(FX,Fecha,$A966,Linea,VLOOKUP(M$1,Data!$AP:$AR,3,FALSE),Cuenta,VLOOKUP(M$1,Data!$AP:$AR,2,FALSE))+M965,"")</f>
        <v/>
      </c>
      <c r="N966" s="3" t="str">
        <f>IF(AND($A966&lt;&gt;"",N$1&lt;&gt;""),SUMIFS(VM,Fecha,$A966,Linea,VLOOKUP(N$1,Data!$AP:$AR,3,FALSE),Cuenta,VLOOKUP(N$1,Data!$AP:$AR,2,FALSE))+SUMIFS(FX,Fecha,$A966,Linea,VLOOKUP(N$1,Data!$AP:$AR,3,FALSE),Cuenta,VLOOKUP(N$1,Data!$AP:$AR,2,FALSE))+N965,"")</f>
        <v/>
      </c>
    </row>
    <row r="967" spans="2:14" x14ac:dyDescent="0.25">
      <c r="B967" s="3" t="str">
        <f>IF(AND($A967&lt;&gt;"",B$1&lt;&gt;""),SUMIFS(VM,Fecha,$A967,Linea,VLOOKUP(B$1,Data!$AP:$AR,3,FALSE),Cuenta,VLOOKUP(B$1,Data!$AP:$AR,2,FALSE))+SUMIFS(FX,Fecha,$A967,Linea,VLOOKUP(B$1,Data!$AP:$AR,3,FALSE),Cuenta,VLOOKUP(B$1,Data!$AP:$AR,2,FALSE))+B966,"")</f>
        <v/>
      </c>
      <c r="C967" s="3" t="str">
        <f>IF(AND($A967&lt;&gt;"",C$1&lt;&gt;""),SUMIFS(VM,Fecha,$A967,Linea,VLOOKUP(C$1,Data!$AP:$AR,3,FALSE),Cuenta,VLOOKUP(C$1,Data!$AP:$AR,2,FALSE))+SUMIFS(FX,Fecha,$A967,Linea,VLOOKUP(C$1,Data!$AP:$AR,3,FALSE),Cuenta,VLOOKUP(C$1,Data!$AP:$AR,2,FALSE))+C966,"")</f>
        <v/>
      </c>
      <c r="D967" s="3" t="str">
        <f>IF(AND($A967&lt;&gt;"",D$1&lt;&gt;""),SUMIFS(VM,Fecha,$A967,Linea,VLOOKUP(D$1,Data!$AP:$AR,3,FALSE),Cuenta,VLOOKUP(D$1,Data!$AP:$AR,2,FALSE))+SUMIFS(FX,Fecha,$A967,Linea,VLOOKUP(D$1,Data!$AP:$AR,3,FALSE),Cuenta,VLOOKUP(D$1,Data!$AP:$AR,2,FALSE))+D966,"")</f>
        <v/>
      </c>
      <c r="E967" s="3" t="str">
        <f>IF(AND($A967&lt;&gt;"",E$1&lt;&gt;""),SUMIFS(VM,Fecha,$A967,Linea,VLOOKUP(E$1,Data!$AP:$AR,3,FALSE),Cuenta,VLOOKUP(E$1,Data!$AP:$AR,2,FALSE))+SUMIFS(FX,Fecha,$A967,Linea,VLOOKUP(E$1,Data!$AP:$AR,3,FALSE),Cuenta,VLOOKUP(E$1,Data!$AP:$AR,2,FALSE))+E966,"")</f>
        <v/>
      </c>
      <c r="F967" s="3" t="str">
        <f>IF(AND($A967&lt;&gt;"",F$1&lt;&gt;""),SUMIFS(VM,Fecha,$A967,Linea,VLOOKUP(F$1,Data!$AP:$AR,3,FALSE),Cuenta,VLOOKUP(F$1,Data!$AP:$AR,2,FALSE))+SUMIFS(FX,Fecha,$A967,Linea,VLOOKUP(F$1,Data!$AP:$AR,3,FALSE),Cuenta,VLOOKUP(F$1,Data!$AP:$AR,2,FALSE))+F966,"")</f>
        <v/>
      </c>
      <c r="G967" s="3" t="str">
        <f>IF(AND($A967&lt;&gt;"",G$1&lt;&gt;""),SUMIFS(VM,Fecha,$A967,Linea,VLOOKUP(G$1,Data!$AP:$AR,3,FALSE),Cuenta,VLOOKUP(G$1,Data!$AP:$AR,2,FALSE))+SUMIFS(FX,Fecha,$A967,Linea,VLOOKUP(G$1,Data!$AP:$AR,3,FALSE),Cuenta,VLOOKUP(G$1,Data!$AP:$AR,2,FALSE))+G966,"")</f>
        <v/>
      </c>
      <c r="H967" s="3" t="str">
        <f>IF(AND($A967&lt;&gt;"",H$1&lt;&gt;""),SUMIFS(VM,Fecha,$A967,Linea,VLOOKUP(H$1,Data!$AP:$AR,3,FALSE),Cuenta,VLOOKUP(H$1,Data!$AP:$AR,2,FALSE))+SUMIFS(FX,Fecha,$A967,Linea,VLOOKUP(H$1,Data!$AP:$AR,3,FALSE),Cuenta,VLOOKUP(H$1,Data!$AP:$AR,2,FALSE))+H966,"")</f>
        <v/>
      </c>
      <c r="I967" s="3" t="str">
        <f>IF(AND($A967&lt;&gt;"",I$1&lt;&gt;""),SUMIFS(VM,Fecha,$A967,Linea,VLOOKUP(I$1,Data!$AP:$AR,3,FALSE),Cuenta,VLOOKUP(I$1,Data!$AP:$AR,2,FALSE))+SUMIFS(FX,Fecha,$A967,Linea,VLOOKUP(I$1,Data!$AP:$AR,3,FALSE),Cuenta,VLOOKUP(I$1,Data!$AP:$AR,2,FALSE))+I966,"")</f>
        <v/>
      </c>
      <c r="J967" s="3" t="str">
        <f>IF(AND($A967&lt;&gt;"",J$1&lt;&gt;""),SUMIFS(VM,Fecha,$A967,Linea,VLOOKUP(J$1,Data!$AP:$AR,3,FALSE),Cuenta,VLOOKUP(J$1,Data!$AP:$AR,2,FALSE))+SUMIFS(FX,Fecha,$A967,Linea,VLOOKUP(J$1,Data!$AP:$AR,3,FALSE),Cuenta,VLOOKUP(J$1,Data!$AP:$AR,2,FALSE))+J966,"")</f>
        <v/>
      </c>
      <c r="K967" s="3" t="str">
        <f>IF(AND($A967&lt;&gt;"",K$1&lt;&gt;""),SUMIFS(VM,Fecha,$A967,Linea,VLOOKUP(K$1,Data!$AP:$AR,3,FALSE),Cuenta,VLOOKUP(K$1,Data!$AP:$AR,2,FALSE))+SUMIFS(FX,Fecha,$A967,Linea,VLOOKUP(K$1,Data!$AP:$AR,3,FALSE),Cuenta,VLOOKUP(K$1,Data!$AP:$AR,2,FALSE))+K966,"")</f>
        <v/>
      </c>
      <c r="L967" s="3" t="str">
        <f>IF(AND($A967&lt;&gt;"",L$1&lt;&gt;""),SUMIFS(VM,Fecha,$A967,Linea,VLOOKUP(L$1,Data!$AP:$AR,3,FALSE),Cuenta,VLOOKUP(L$1,Data!$AP:$AR,2,FALSE))+SUMIFS(FX,Fecha,$A967,Linea,VLOOKUP(L$1,Data!$AP:$AR,3,FALSE),Cuenta,VLOOKUP(L$1,Data!$AP:$AR,2,FALSE))+L966,"")</f>
        <v/>
      </c>
      <c r="M967" s="3" t="str">
        <f>IF(AND($A967&lt;&gt;"",M$1&lt;&gt;""),SUMIFS(VM,Fecha,$A967,Linea,VLOOKUP(M$1,Data!$AP:$AR,3,FALSE),Cuenta,VLOOKUP(M$1,Data!$AP:$AR,2,FALSE))+SUMIFS(FX,Fecha,$A967,Linea,VLOOKUP(M$1,Data!$AP:$AR,3,FALSE),Cuenta,VLOOKUP(M$1,Data!$AP:$AR,2,FALSE))+M966,"")</f>
        <v/>
      </c>
      <c r="N967" s="3" t="str">
        <f>IF(AND($A967&lt;&gt;"",N$1&lt;&gt;""),SUMIFS(VM,Fecha,$A967,Linea,VLOOKUP(N$1,Data!$AP:$AR,3,FALSE),Cuenta,VLOOKUP(N$1,Data!$AP:$AR,2,FALSE))+SUMIFS(FX,Fecha,$A967,Linea,VLOOKUP(N$1,Data!$AP:$AR,3,FALSE),Cuenta,VLOOKUP(N$1,Data!$AP:$AR,2,FALSE))+N966,"")</f>
        <v/>
      </c>
    </row>
    <row r="968" spans="2:14" x14ac:dyDescent="0.25">
      <c r="B968" s="3" t="str">
        <f>IF(AND($A968&lt;&gt;"",B$1&lt;&gt;""),SUMIFS(VM,Fecha,$A968,Linea,VLOOKUP(B$1,Data!$AP:$AR,3,FALSE),Cuenta,VLOOKUP(B$1,Data!$AP:$AR,2,FALSE))+SUMIFS(FX,Fecha,$A968,Linea,VLOOKUP(B$1,Data!$AP:$AR,3,FALSE),Cuenta,VLOOKUP(B$1,Data!$AP:$AR,2,FALSE))+B967,"")</f>
        <v/>
      </c>
      <c r="C968" s="3" t="str">
        <f>IF(AND($A968&lt;&gt;"",C$1&lt;&gt;""),SUMIFS(VM,Fecha,$A968,Linea,VLOOKUP(C$1,Data!$AP:$AR,3,FALSE),Cuenta,VLOOKUP(C$1,Data!$AP:$AR,2,FALSE))+SUMIFS(FX,Fecha,$A968,Linea,VLOOKUP(C$1,Data!$AP:$AR,3,FALSE),Cuenta,VLOOKUP(C$1,Data!$AP:$AR,2,FALSE))+C967,"")</f>
        <v/>
      </c>
      <c r="D968" s="3" t="str">
        <f>IF(AND($A968&lt;&gt;"",D$1&lt;&gt;""),SUMIFS(VM,Fecha,$A968,Linea,VLOOKUP(D$1,Data!$AP:$AR,3,FALSE),Cuenta,VLOOKUP(D$1,Data!$AP:$AR,2,FALSE))+SUMIFS(FX,Fecha,$A968,Linea,VLOOKUP(D$1,Data!$AP:$AR,3,FALSE),Cuenta,VLOOKUP(D$1,Data!$AP:$AR,2,FALSE))+D967,"")</f>
        <v/>
      </c>
      <c r="E968" s="3" t="str">
        <f>IF(AND($A968&lt;&gt;"",E$1&lt;&gt;""),SUMIFS(VM,Fecha,$A968,Linea,VLOOKUP(E$1,Data!$AP:$AR,3,FALSE),Cuenta,VLOOKUP(E$1,Data!$AP:$AR,2,FALSE))+SUMIFS(FX,Fecha,$A968,Linea,VLOOKUP(E$1,Data!$AP:$AR,3,FALSE),Cuenta,VLOOKUP(E$1,Data!$AP:$AR,2,FALSE))+E967,"")</f>
        <v/>
      </c>
      <c r="F968" s="3" t="str">
        <f>IF(AND($A968&lt;&gt;"",F$1&lt;&gt;""),SUMIFS(VM,Fecha,$A968,Linea,VLOOKUP(F$1,Data!$AP:$AR,3,FALSE),Cuenta,VLOOKUP(F$1,Data!$AP:$AR,2,FALSE))+SUMIFS(FX,Fecha,$A968,Linea,VLOOKUP(F$1,Data!$AP:$AR,3,FALSE),Cuenta,VLOOKUP(F$1,Data!$AP:$AR,2,FALSE))+F967,"")</f>
        <v/>
      </c>
      <c r="G968" s="3" t="str">
        <f>IF(AND($A968&lt;&gt;"",G$1&lt;&gt;""),SUMIFS(VM,Fecha,$A968,Linea,VLOOKUP(G$1,Data!$AP:$AR,3,FALSE),Cuenta,VLOOKUP(G$1,Data!$AP:$AR,2,FALSE))+SUMIFS(FX,Fecha,$A968,Linea,VLOOKUP(G$1,Data!$AP:$AR,3,FALSE),Cuenta,VLOOKUP(G$1,Data!$AP:$AR,2,FALSE))+G967,"")</f>
        <v/>
      </c>
      <c r="H968" s="3" t="str">
        <f>IF(AND($A968&lt;&gt;"",H$1&lt;&gt;""),SUMIFS(VM,Fecha,$A968,Linea,VLOOKUP(H$1,Data!$AP:$AR,3,FALSE),Cuenta,VLOOKUP(H$1,Data!$AP:$AR,2,FALSE))+SUMIFS(FX,Fecha,$A968,Linea,VLOOKUP(H$1,Data!$AP:$AR,3,FALSE),Cuenta,VLOOKUP(H$1,Data!$AP:$AR,2,FALSE))+H967,"")</f>
        <v/>
      </c>
      <c r="I968" s="3" t="str">
        <f>IF(AND($A968&lt;&gt;"",I$1&lt;&gt;""),SUMIFS(VM,Fecha,$A968,Linea,VLOOKUP(I$1,Data!$AP:$AR,3,FALSE),Cuenta,VLOOKUP(I$1,Data!$AP:$AR,2,FALSE))+SUMIFS(FX,Fecha,$A968,Linea,VLOOKUP(I$1,Data!$AP:$AR,3,FALSE),Cuenta,VLOOKUP(I$1,Data!$AP:$AR,2,FALSE))+I967,"")</f>
        <v/>
      </c>
      <c r="J968" s="3" t="str">
        <f>IF(AND($A968&lt;&gt;"",J$1&lt;&gt;""),SUMIFS(VM,Fecha,$A968,Linea,VLOOKUP(J$1,Data!$AP:$AR,3,FALSE),Cuenta,VLOOKUP(J$1,Data!$AP:$AR,2,FALSE))+SUMIFS(FX,Fecha,$A968,Linea,VLOOKUP(J$1,Data!$AP:$AR,3,FALSE),Cuenta,VLOOKUP(J$1,Data!$AP:$AR,2,FALSE))+J967,"")</f>
        <v/>
      </c>
      <c r="K968" s="3" t="str">
        <f>IF(AND($A968&lt;&gt;"",K$1&lt;&gt;""),SUMIFS(VM,Fecha,$A968,Linea,VLOOKUP(K$1,Data!$AP:$AR,3,FALSE),Cuenta,VLOOKUP(K$1,Data!$AP:$AR,2,FALSE))+SUMIFS(FX,Fecha,$A968,Linea,VLOOKUP(K$1,Data!$AP:$AR,3,FALSE),Cuenta,VLOOKUP(K$1,Data!$AP:$AR,2,FALSE))+K967,"")</f>
        <v/>
      </c>
      <c r="L968" s="3" t="str">
        <f>IF(AND($A968&lt;&gt;"",L$1&lt;&gt;""),SUMIFS(VM,Fecha,$A968,Linea,VLOOKUP(L$1,Data!$AP:$AR,3,FALSE),Cuenta,VLOOKUP(L$1,Data!$AP:$AR,2,FALSE))+SUMIFS(FX,Fecha,$A968,Linea,VLOOKUP(L$1,Data!$AP:$AR,3,FALSE),Cuenta,VLOOKUP(L$1,Data!$AP:$AR,2,FALSE))+L967,"")</f>
        <v/>
      </c>
      <c r="M968" s="3" t="str">
        <f>IF(AND($A968&lt;&gt;"",M$1&lt;&gt;""),SUMIFS(VM,Fecha,$A968,Linea,VLOOKUP(M$1,Data!$AP:$AR,3,FALSE),Cuenta,VLOOKUP(M$1,Data!$AP:$AR,2,FALSE))+SUMIFS(FX,Fecha,$A968,Linea,VLOOKUP(M$1,Data!$AP:$AR,3,FALSE),Cuenta,VLOOKUP(M$1,Data!$AP:$AR,2,FALSE))+M967,"")</f>
        <v/>
      </c>
      <c r="N968" s="3" t="str">
        <f>IF(AND($A968&lt;&gt;"",N$1&lt;&gt;""),SUMIFS(VM,Fecha,$A968,Linea,VLOOKUP(N$1,Data!$AP:$AR,3,FALSE),Cuenta,VLOOKUP(N$1,Data!$AP:$AR,2,FALSE))+SUMIFS(FX,Fecha,$A968,Linea,VLOOKUP(N$1,Data!$AP:$AR,3,FALSE),Cuenta,VLOOKUP(N$1,Data!$AP:$AR,2,FALSE))+N967,"")</f>
        <v/>
      </c>
    </row>
    <row r="969" spans="2:14" x14ac:dyDescent="0.25">
      <c r="B969" s="3" t="str">
        <f>IF(AND($A969&lt;&gt;"",B$1&lt;&gt;""),SUMIFS(VM,Fecha,$A969,Linea,VLOOKUP(B$1,Data!$AP:$AR,3,FALSE),Cuenta,VLOOKUP(B$1,Data!$AP:$AR,2,FALSE))+SUMIFS(FX,Fecha,$A969,Linea,VLOOKUP(B$1,Data!$AP:$AR,3,FALSE),Cuenta,VLOOKUP(B$1,Data!$AP:$AR,2,FALSE))+B968,"")</f>
        <v/>
      </c>
      <c r="C969" s="3" t="str">
        <f>IF(AND($A969&lt;&gt;"",C$1&lt;&gt;""),SUMIFS(VM,Fecha,$A969,Linea,VLOOKUP(C$1,Data!$AP:$AR,3,FALSE),Cuenta,VLOOKUP(C$1,Data!$AP:$AR,2,FALSE))+SUMIFS(FX,Fecha,$A969,Linea,VLOOKUP(C$1,Data!$AP:$AR,3,FALSE),Cuenta,VLOOKUP(C$1,Data!$AP:$AR,2,FALSE))+C968,"")</f>
        <v/>
      </c>
      <c r="D969" s="3" t="str">
        <f>IF(AND($A969&lt;&gt;"",D$1&lt;&gt;""),SUMIFS(VM,Fecha,$A969,Linea,VLOOKUP(D$1,Data!$AP:$AR,3,FALSE),Cuenta,VLOOKUP(D$1,Data!$AP:$AR,2,FALSE))+SUMIFS(FX,Fecha,$A969,Linea,VLOOKUP(D$1,Data!$AP:$AR,3,FALSE),Cuenta,VLOOKUP(D$1,Data!$AP:$AR,2,FALSE))+D968,"")</f>
        <v/>
      </c>
      <c r="E969" s="3" t="str">
        <f>IF(AND($A969&lt;&gt;"",E$1&lt;&gt;""),SUMIFS(VM,Fecha,$A969,Linea,VLOOKUP(E$1,Data!$AP:$AR,3,FALSE),Cuenta,VLOOKUP(E$1,Data!$AP:$AR,2,FALSE))+SUMIFS(FX,Fecha,$A969,Linea,VLOOKUP(E$1,Data!$AP:$AR,3,FALSE),Cuenta,VLOOKUP(E$1,Data!$AP:$AR,2,FALSE))+E968,"")</f>
        <v/>
      </c>
      <c r="F969" s="3" t="str">
        <f>IF(AND($A969&lt;&gt;"",F$1&lt;&gt;""),SUMIFS(VM,Fecha,$A969,Linea,VLOOKUP(F$1,Data!$AP:$AR,3,FALSE),Cuenta,VLOOKUP(F$1,Data!$AP:$AR,2,FALSE))+SUMIFS(FX,Fecha,$A969,Linea,VLOOKUP(F$1,Data!$AP:$AR,3,FALSE),Cuenta,VLOOKUP(F$1,Data!$AP:$AR,2,FALSE))+F968,"")</f>
        <v/>
      </c>
      <c r="G969" s="3" t="str">
        <f>IF(AND($A969&lt;&gt;"",G$1&lt;&gt;""),SUMIFS(VM,Fecha,$A969,Linea,VLOOKUP(G$1,Data!$AP:$AR,3,FALSE),Cuenta,VLOOKUP(G$1,Data!$AP:$AR,2,FALSE))+SUMIFS(FX,Fecha,$A969,Linea,VLOOKUP(G$1,Data!$AP:$AR,3,FALSE),Cuenta,VLOOKUP(G$1,Data!$AP:$AR,2,FALSE))+G968,"")</f>
        <v/>
      </c>
      <c r="H969" s="3" t="str">
        <f>IF(AND($A969&lt;&gt;"",H$1&lt;&gt;""),SUMIFS(VM,Fecha,$A969,Linea,VLOOKUP(H$1,Data!$AP:$AR,3,FALSE),Cuenta,VLOOKUP(H$1,Data!$AP:$AR,2,FALSE))+SUMIFS(FX,Fecha,$A969,Linea,VLOOKUP(H$1,Data!$AP:$AR,3,FALSE),Cuenta,VLOOKUP(H$1,Data!$AP:$AR,2,FALSE))+H968,"")</f>
        <v/>
      </c>
      <c r="I969" s="3" t="str">
        <f>IF(AND($A969&lt;&gt;"",I$1&lt;&gt;""),SUMIFS(VM,Fecha,$A969,Linea,VLOOKUP(I$1,Data!$AP:$AR,3,FALSE),Cuenta,VLOOKUP(I$1,Data!$AP:$AR,2,FALSE))+SUMIFS(FX,Fecha,$A969,Linea,VLOOKUP(I$1,Data!$AP:$AR,3,FALSE),Cuenta,VLOOKUP(I$1,Data!$AP:$AR,2,FALSE))+I968,"")</f>
        <v/>
      </c>
      <c r="J969" s="3" t="str">
        <f>IF(AND($A969&lt;&gt;"",J$1&lt;&gt;""),SUMIFS(VM,Fecha,$A969,Linea,VLOOKUP(J$1,Data!$AP:$AR,3,FALSE),Cuenta,VLOOKUP(J$1,Data!$AP:$AR,2,FALSE))+SUMIFS(FX,Fecha,$A969,Linea,VLOOKUP(J$1,Data!$AP:$AR,3,FALSE),Cuenta,VLOOKUP(J$1,Data!$AP:$AR,2,FALSE))+J968,"")</f>
        <v/>
      </c>
      <c r="K969" s="3" t="str">
        <f>IF(AND($A969&lt;&gt;"",K$1&lt;&gt;""),SUMIFS(VM,Fecha,$A969,Linea,VLOOKUP(K$1,Data!$AP:$AR,3,FALSE),Cuenta,VLOOKUP(K$1,Data!$AP:$AR,2,FALSE))+SUMIFS(FX,Fecha,$A969,Linea,VLOOKUP(K$1,Data!$AP:$AR,3,FALSE),Cuenta,VLOOKUP(K$1,Data!$AP:$AR,2,FALSE))+K968,"")</f>
        <v/>
      </c>
      <c r="L969" s="3" t="str">
        <f>IF(AND($A969&lt;&gt;"",L$1&lt;&gt;""),SUMIFS(VM,Fecha,$A969,Linea,VLOOKUP(L$1,Data!$AP:$AR,3,FALSE),Cuenta,VLOOKUP(L$1,Data!$AP:$AR,2,FALSE))+SUMIFS(FX,Fecha,$A969,Linea,VLOOKUP(L$1,Data!$AP:$AR,3,FALSE),Cuenta,VLOOKUP(L$1,Data!$AP:$AR,2,FALSE))+L968,"")</f>
        <v/>
      </c>
      <c r="M969" s="3" t="str">
        <f>IF(AND($A969&lt;&gt;"",M$1&lt;&gt;""),SUMIFS(VM,Fecha,$A969,Linea,VLOOKUP(M$1,Data!$AP:$AR,3,FALSE),Cuenta,VLOOKUP(M$1,Data!$AP:$AR,2,FALSE))+SUMIFS(FX,Fecha,$A969,Linea,VLOOKUP(M$1,Data!$AP:$AR,3,FALSE),Cuenta,VLOOKUP(M$1,Data!$AP:$AR,2,FALSE))+M968,"")</f>
        <v/>
      </c>
      <c r="N969" s="3" t="str">
        <f>IF(AND($A969&lt;&gt;"",N$1&lt;&gt;""),SUMIFS(VM,Fecha,$A969,Linea,VLOOKUP(N$1,Data!$AP:$AR,3,FALSE),Cuenta,VLOOKUP(N$1,Data!$AP:$AR,2,FALSE))+SUMIFS(FX,Fecha,$A969,Linea,VLOOKUP(N$1,Data!$AP:$AR,3,FALSE),Cuenta,VLOOKUP(N$1,Data!$AP:$AR,2,FALSE))+N968,"")</f>
        <v/>
      </c>
    </row>
    <row r="970" spans="2:14" x14ac:dyDescent="0.25">
      <c r="B970" s="3" t="str">
        <f>IF(AND($A970&lt;&gt;"",B$1&lt;&gt;""),SUMIFS(VM,Fecha,$A970,Linea,VLOOKUP(B$1,Data!$AP:$AR,3,FALSE),Cuenta,VLOOKUP(B$1,Data!$AP:$AR,2,FALSE))+SUMIFS(FX,Fecha,$A970,Linea,VLOOKUP(B$1,Data!$AP:$AR,3,FALSE),Cuenta,VLOOKUP(B$1,Data!$AP:$AR,2,FALSE))+B969,"")</f>
        <v/>
      </c>
      <c r="C970" s="3" t="str">
        <f>IF(AND($A970&lt;&gt;"",C$1&lt;&gt;""),SUMIFS(VM,Fecha,$A970,Linea,VLOOKUP(C$1,Data!$AP:$AR,3,FALSE),Cuenta,VLOOKUP(C$1,Data!$AP:$AR,2,FALSE))+SUMIFS(FX,Fecha,$A970,Linea,VLOOKUP(C$1,Data!$AP:$AR,3,FALSE),Cuenta,VLOOKUP(C$1,Data!$AP:$AR,2,FALSE))+C969,"")</f>
        <v/>
      </c>
      <c r="D970" s="3" t="str">
        <f>IF(AND($A970&lt;&gt;"",D$1&lt;&gt;""),SUMIFS(VM,Fecha,$A970,Linea,VLOOKUP(D$1,Data!$AP:$AR,3,FALSE),Cuenta,VLOOKUP(D$1,Data!$AP:$AR,2,FALSE))+SUMIFS(FX,Fecha,$A970,Linea,VLOOKUP(D$1,Data!$AP:$AR,3,FALSE),Cuenta,VLOOKUP(D$1,Data!$AP:$AR,2,FALSE))+D969,"")</f>
        <v/>
      </c>
      <c r="E970" s="3" t="str">
        <f>IF(AND($A970&lt;&gt;"",E$1&lt;&gt;""),SUMIFS(VM,Fecha,$A970,Linea,VLOOKUP(E$1,Data!$AP:$AR,3,FALSE),Cuenta,VLOOKUP(E$1,Data!$AP:$AR,2,FALSE))+SUMIFS(FX,Fecha,$A970,Linea,VLOOKUP(E$1,Data!$AP:$AR,3,FALSE),Cuenta,VLOOKUP(E$1,Data!$AP:$AR,2,FALSE))+E969,"")</f>
        <v/>
      </c>
      <c r="F970" s="3" t="str">
        <f>IF(AND($A970&lt;&gt;"",F$1&lt;&gt;""),SUMIFS(VM,Fecha,$A970,Linea,VLOOKUP(F$1,Data!$AP:$AR,3,FALSE),Cuenta,VLOOKUP(F$1,Data!$AP:$AR,2,FALSE))+SUMIFS(FX,Fecha,$A970,Linea,VLOOKUP(F$1,Data!$AP:$AR,3,FALSE),Cuenta,VLOOKUP(F$1,Data!$AP:$AR,2,FALSE))+F969,"")</f>
        <v/>
      </c>
      <c r="G970" s="3" t="str">
        <f>IF(AND($A970&lt;&gt;"",G$1&lt;&gt;""),SUMIFS(VM,Fecha,$A970,Linea,VLOOKUP(G$1,Data!$AP:$AR,3,FALSE),Cuenta,VLOOKUP(G$1,Data!$AP:$AR,2,FALSE))+SUMIFS(FX,Fecha,$A970,Linea,VLOOKUP(G$1,Data!$AP:$AR,3,FALSE),Cuenta,VLOOKUP(G$1,Data!$AP:$AR,2,FALSE))+G969,"")</f>
        <v/>
      </c>
      <c r="H970" s="3" t="str">
        <f>IF(AND($A970&lt;&gt;"",H$1&lt;&gt;""),SUMIFS(VM,Fecha,$A970,Linea,VLOOKUP(H$1,Data!$AP:$AR,3,FALSE),Cuenta,VLOOKUP(H$1,Data!$AP:$AR,2,FALSE))+SUMIFS(FX,Fecha,$A970,Linea,VLOOKUP(H$1,Data!$AP:$AR,3,FALSE),Cuenta,VLOOKUP(H$1,Data!$AP:$AR,2,FALSE))+H969,"")</f>
        <v/>
      </c>
      <c r="I970" s="3" t="str">
        <f>IF(AND($A970&lt;&gt;"",I$1&lt;&gt;""),SUMIFS(VM,Fecha,$A970,Linea,VLOOKUP(I$1,Data!$AP:$AR,3,FALSE),Cuenta,VLOOKUP(I$1,Data!$AP:$AR,2,FALSE))+SUMIFS(FX,Fecha,$A970,Linea,VLOOKUP(I$1,Data!$AP:$AR,3,FALSE),Cuenta,VLOOKUP(I$1,Data!$AP:$AR,2,FALSE))+I969,"")</f>
        <v/>
      </c>
      <c r="J970" s="3" t="str">
        <f>IF(AND($A970&lt;&gt;"",J$1&lt;&gt;""),SUMIFS(VM,Fecha,$A970,Linea,VLOOKUP(J$1,Data!$AP:$AR,3,FALSE),Cuenta,VLOOKUP(J$1,Data!$AP:$AR,2,FALSE))+SUMIFS(FX,Fecha,$A970,Linea,VLOOKUP(J$1,Data!$AP:$AR,3,FALSE),Cuenta,VLOOKUP(J$1,Data!$AP:$AR,2,FALSE))+J969,"")</f>
        <v/>
      </c>
      <c r="K970" s="3" t="str">
        <f>IF(AND($A970&lt;&gt;"",K$1&lt;&gt;""),SUMIFS(VM,Fecha,$A970,Linea,VLOOKUP(K$1,Data!$AP:$AR,3,FALSE),Cuenta,VLOOKUP(K$1,Data!$AP:$AR,2,FALSE))+SUMIFS(FX,Fecha,$A970,Linea,VLOOKUP(K$1,Data!$AP:$AR,3,FALSE),Cuenta,VLOOKUP(K$1,Data!$AP:$AR,2,FALSE))+K969,"")</f>
        <v/>
      </c>
      <c r="L970" s="3" t="str">
        <f>IF(AND($A970&lt;&gt;"",L$1&lt;&gt;""),SUMIFS(VM,Fecha,$A970,Linea,VLOOKUP(L$1,Data!$AP:$AR,3,FALSE),Cuenta,VLOOKUP(L$1,Data!$AP:$AR,2,FALSE))+SUMIFS(FX,Fecha,$A970,Linea,VLOOKUP(L$1,Data!$AP:$AR,3,FALSE),Cuenta,VLOOKUP(L$1,Data!$AP:$AR,2,FALSE))+L969,"")</f>
        <v/>
      </c>
      <c r="M970" s="3" t="str">
        <f>IF(AND($A970&lt;&gt;"",M$1&lt;&gt;""),SUMIFS(VM,Fecha,$A970,Linea,VLOOKUP(M$1,Data!$AP:$AR,3,FALSE),Cuenta,VLOOKUP(M$1,Data!$AP:$AR,2,FALSE))+SUMIFS(FX,Fecha,$A970,Linea,VLOOKUP(M$1,Data!$AP:$AR,3,FALSE),Cuenta,VLOOKUP(M$1,Data!$AP:$AR,2,FALSE))+M969,"")</f>
        <v/>
      </c>
      <c r="N970" s="3" t="str">
        <f>IF(AND($A970&lt;&gt;"",N$1&lt;&gt;""),SUMIFS(VM,Fecha,$A970,Linea,VLOOKUP(N$1,Data!$AP:$AR,3,FALSE),Cuenta,VLOOKUP(N$1,Data!$AP:$AR,2,FALSE))+SUMIFS(FX,Fecha,$A970,Linea,VLOOKUP(N$1,Data!$AP:$AR,3,FALSE),Cuenta,VLOOKUP(N$1,Data!$AP:$AR,2,FALSE))+N969,"")</f>
        <v/>
      </c>
    </row>
    <row r="971" spans="2:14" x14ac:dyDescent="0.25">
      <c r="B971" s="3" t="str">
        <f>IF(AND($A971&lt;&gt;"",B$1&lt;&gt;""),SUMIFS(VM,Fecha,$A971,Linea,VLOOKUP(B$1,Data!$AP:$AR,3,FALSE),Cuenta,VLOOKUP(B$1,Data!$AP:$AR,2,FALSE))+SUMIFS(FX,Fecha,$A971,Linea,VLOOKUP(B$1,Data!$AP:$AR,3,FALSE),Cuenta,VLOOKUP(B$1,Data!$AP:$AR,2,FALSE))+B970,"")</f>
        <v/>
      </c>
      <c r="C971" s="3" t="str">
        <f>IF(AND($A971&lt;&gt;"",C$1&lt;&gt;""),SUMIFS(VM,Fecha,$A971,Linea,VLOOKUP(C$1,Data!$AP:$AR,3,FALSE),Cuenta,VLOOKUP(C$1,Data!$AP:$AR,2,FALSE))+SUMIFS(FX,Fecha,$A971,Linea,VLOOKUP(C$1,Data!$AP:$AR,3,FALSE),Cuenta,VLOOKUP(C$1,Data!$AP:$AR,2,FALSE))+C970,"")</f>
        <v/>
      </c>
      <c r="D971" s="3" t="str">
        <f>IF(AND($A971&lt;&gt;"",D$1&lt;&gt;""),SUMIFS(VM,Fecha,$A971,Linea,VLOOKUP(D$1,Data!$AP:$AR,3,FALSE),Cuenta,VLOOKUP(D$1,Data!$AP:$AR,2,FALSE))+SUMIFS(FX,Fecha,$A971,Linea,VLOOKUP(D$1,Data!$AP:$AR,3,FALSE),Cuenta,VLOOKUP(D$1,Data!$AP:$AR,2,FALSE))+D970,"")</f>
        <v/>
      </c>
      <c r="E971" s="3" t="str">
        <f>IF(AND($A971&lt;&gt;"",E$1&lt;&gt;""),SUMIFS(VM,Fecha,$A971,Linea,VLOOKUP(E$1,Data!$AP:$AR,3,FALSE),Cuenta,VLOOKUP(E$1,Data!$AP:$AR,2,FALSE))+SUMIFS(FX,Fecha,$A971,Linea,VLOOKUP(E$1,Data!$AP:$AR,3,FALSE),Cuenta,VLOOKUP(E$1,Data!$AP:$AR,2,FALSE))+E970,"")</f>
        <v/>
      </c>
      <c r="F971" s="3" t="str">
        <f>IF(AND($A971&lt;&gt;"",F$1&lt;&gt;""),SUMIFS(VM,Fecha,$A971,Linea,VLOOKUP(F$1,Data!$AP:$AR,3,FALSE),Cuenta,VLOOKUP(F$1,Data!$AP:$AR,2,FALSE))+SUMIFS(FX,Fecha,$A971,Linea,VLOOKUP(F$1,Data!$AP:$AR,3,FALSE),Cuenta,VLOOKUP(F$1,Data!$AP:$AR,2,FALSE))+F970,"")</f>
        <v/>
      </c>
      <c r="G971" s="3" t="str">
        <f>IF(AND($A971&lt;&gt;"",G$1&lt;&gt;""),SUMIFS(VM,Fecha,$A971,Linea,VLOOKUP(G$1,Data!$AP:$AR,3,FALSE),Cuenta,VLOOKUP(G$1,Data!$AP:$AR,2,FALSE))+SUMIFS(FX,Fecha,$A971,Linea,VLOOKUP(G$1,Data!$AP:$AR,3,FALSE),Cuenta,VLOOKUP(G$1,Data!$AP:$AR,2,FALSE))+G970,"")</f>
        <v/>
      </c>
      <c r="H971" s="3" t="str">
        <f>IF(AND($A971&lt;&gt;"",H$1&lt;&gt;""),SUMIFS(VM,Fecha,$A971,Linea,VLOOKUP(H$1,Data!$AP:$AR,3,FALSE),Cuenta,VLOOKUP(H$1,Data!$AP:$AR,2,FALSE))+SUMIFS(FX,Fecha,$A971,Linea,VLOOKUP(H$1,Data!$AP:$AR,3,FALSE),Cuenta,VLOOKUP(H$1,Data!$AP:$AR,2,FALSE))+H970,"")</f>
        <v/>
      </c>
      <c r="I971" s="3" t="str">
        <f>IF(AND($A971&lt;&gt;"",I$1&lt;&gt;""),SUMIFS(VM,Fecha,$A971,Linea,VLOOKUP(I$1,Data!$AP:$AR,3,FALSE),Cuenta,VLOOKUP(I$1,Data!$AP:$AR,2,FALSE))+SUMIFS(FX,Fecha,$A971,Linea,VLOOKUP(I$1,Data!$AP:$AR,3,FALSE),Cuenta,VLOOKUP(I$1,Data!$AP:$AR,2,FALSE))+I970,"")</f>
        <v/>
      </c>
      <c r="J971" s="3" t="str">
        <f>IF(AND($A971&lt;&gt;"",J$1&lt;&gt;""),SUMIFS(VM,Fecha,$A971,Linea,VLOOKUP(J$1,Data!$AP:$AR,3,FALSE),Cuenta,VLOOKUP(J$1,Data!$AP:$AR,2,FALSE))+SUMIFS(FX,Fecha,$A971,Linea,VLOOKUP(J$1,Data!$AP:$AR,3,FALSE),Cuenta,VLOOKUP(J$1,Data!$AP:$AR,2,FALSE))+J970,"")</f>
        <v/>
      </c>
      <c r="K971" s="3" t="str">
        <f>IF(AND($A971&lt;&gt;"",K$1&lt;&gt;""),SUMIFS(VM,Fecha,$A971,Linea,VLOOKUP(K$1,Data!$AP:$AR,3,FALSE),Cuenta,VLOOKUP(K$1,Data!$AP:$AR,2,FALSE))+SUMIFS(FX,Fecha,$A971,Linea,VLOOKUP(K$1,Data!$AP:$AR,3,FALSE),Cuenta,VLOOKUP(K$1,Data!$AP:$AR,2,FALSE))+K970,"")</f>
        <v/>
      </c>
      <c r="L971" s="3" t="str">
        <f>IF(AND($A971&lt;&gt;"",L$1&lt;&gt;""),SUMIFS(VM,Fecha,$A971,Linea,VLOOKUP(L$1,Data!$AP:$AR,3,FALSE),Cuenta,VLOOKUP(L$1,Data!$AP:$AR,2,FALSE))+SUMIFS(FX,Fecha,$A971,Linea,VLOOKUP(L$1,Data!$AP:$AR,3,FALSE),Cuenta,VLOOKUP(L$1,Data!$AP:$AR,2,FALSE))+L970,"")</f>
        <v/>
      </c>
      <c r="M971" s="3" t="str">
        <f>IF(AND($A971&lt;&gt;"",M$1&lt;&gt;""),SUMIFS(VM,Fecha,$A971,Linea,VLOOKUP(M$1,Data!$AP:$AR,3,FALSE),Cuenta,VLOOKUP(M$1,Data!$AP:$AR,2,FALSE))+SUMIFS(FX,Fecha,$A971,Linea,VLOOKUP(M$1,Data!$AP:$AR,3,FALSE),Cuenta,VLOOKUP(M$1,Data!$AP:$AR,2,FALSE))+M970,"")</f>
        <v/>
      </c>
      <c r="N971" s="3" t="str">
        <f>IF(AND($A971&lt;&gt;"",N$1&lt;&gt;""),SUMIFS(VM,Fecha,$A971,Linea,VLOOKUP(N$1,Data!$AP:$AR,3,FALSE),Cuenta,VLOOKUP(N$1,Data!$AP:$AR,2,FALSE))+SUMIFS(FX,Fecha,$A971,Linea,VLOOKUP(N$1,Data!$AP:$AR,3,FALSE),Cuenta,VLOOKUP(N$1,Data!$AP:$AR,2,FALSE))+N970,"")</f>
        <v/>
      </c>
    </row>
    <row r="972" spans="2:14" x14ac:dyDescent="0.25">
      <c r="B972" s="3" t="str">
        <f>IF(AND($A972&lt;&gt;"",B$1&lt;&gt;""),SUMIFS(VM,Fecha,$A972,Linea,VLOOKUP(B$1,Data!$AP:$AR,3,FALSE),Cuenta,VLOOKUP(B$1,Data!$AP:$AR,2,FALSE))+SUMIFS(FX,Fecha,$A972,Linea,VLOOKUP(B$1,Data!$AP:$AR,3,FALSE),Cuenta,VLOOKUP(B$1,Data!$AP:$AR,2,FALSE))+B971,"")</f>
        <v/>
      </c>
      <c r="C972" s="3" t="str">
        <f>IF(AND($A972&lt;&gt;"",C$1&lt;&gt;""),SUMIFS(VM,Fecha,$A972,Linea,VLOOKUP(C$1,Data!$AP:$AR,3,FALSE),Cuenta,VLOOKUP(C$1,Data!$AP:$AR,2,FALSE))+SUMIFS(FX,Fecha,$A972,Linea,VLOOKUP(C$1,Data!$AP:$AR,3,FALSE),Cuenta,VLOOKUP(C$1,Data!$AP:$AR,2,FALSE))+C971,"")</f>
        <v/>
      </c>
      <c r="D972" s="3" t="str">
        <f>IF(AND($A972&lt;&gt;"",D$1&lt;&gt;""),SUMIFS(VM,Fecha,$A972,Linea,VLOOKUP(D$1,Data!$AP:$AR,3,FALSE),Cuenta,VLOOKUP(D$1,Data!$AP:$AR,2,FALSE))+SUMIFS(FX,Fecha,$A972,Linea,VLOOKUP(D$1,Data!$AP:$AR,3,FALSE),Cuenta,VLOOKUP(D$1,Data!$AP:$AR,2,FALSE))+D971,"")</f>
        <v/>
      </c>
      <c r="E972" s="3" t="str">
        <f>IF(AND($A972&lt;&gt;"",E$1&lt;&gt;""),SUMIFS(VM,Fecha,$A972,Linea,VLOOKUP(E$1,Data!$AP:$AR,3,FALSE),Cuenta,VLOOKUP(E$1,Data!$AP:$AR,2,FALSE))+SUMIFS(FX,Fecha,$A972,Linea,VLOOKUP(E$1,Data!$AP:$AR,3,FALSE),Cuenta,VLOOKUP(E$1,Data!$AP:$AR,2,FALSE))+E971,"")</f>
        <v/>
      </c>
      <c r="F972" s="3" t="str">
        <f>IF(AND($A972&lt;&gt;"",F$1&lt;&gt;""),SUMIFS(VM,Fecha,$A972,Linea,VLOOKUP(F$1,Data!$AP:$AR,3,FALSE),Cuenta,VLOOKUP(F$1,Data!$AP:$AR,2,FALSE))+SUMIFS(FX,Fecha,$A972,Linea,VLOOKUP(F$1,Data!$AP:$AR,3,FALSE),Cuenta,VLOOKUP(F$1,Data!$AP:$AR,2,FALSE))+F971,"")</f>
        <v/>
      </c>
      <c r="G972" s="3" t="str">
        <f>IF(AND($A972&lt;&gt;"",G$1&lt;&gt;""),SUMIFS(VM,Fecha,$A972,Linea,VLOOKUP(G$1,Data!$AP:$AR,3,FALSE),Cuenta,VLOOKUP(G$1,Data!$AP:$AR,2,FALSE))+SUMIFS(FX,Fecha,$A972,Linea,VLOOKUP(G$1,Data!$AP:$AR,3,FALSE),Cuenta,VLOOKUP(G$1,Data!$AP:$AR,2,FALSE))+G971,"")</f>
        <v/>
      </c>
      <c r="H972" s="3" t="str">
        <f>IF(AND($A972&lt;&gt;"",H$1&lt;&gt;""),SUMIFS(VM,Fecha,$A972,Linea,VLOOKUP(H$1,Data!$AP:$AR,3,FALSE),Cuenta,VLOOKUP(H$1,Data!$AP:$AR,2,FALSE))+SUMIFS(FX,Fecha,$A972,Linea,VLOOKUP(H$1,Data!$AP:$AR,3,FALSE),Cuenta,VLOOKUP(H$1,Data!$AP:$AR,2,FALSE))+H971,"")</f>
        <v/>
      </c>
      <c r="I972" s="3" t="str">
        <f>IF(AND($A972&lt;&gt;"",I$1&lt;&gt;""),SUMIFS(VM,Fecha,$A972,Linea,VLOOKUP(I$1,Data!$AP:$AR,3,FALSE),Cuenta,VLOOKUP(I$1,Data!$AP:$AR,2,FALSE))+SUMIFS(FX,Fecha,$A972,Linea,VLOOKUP(I$1,Data!$AP:$AR,3,FALSE),Cuenta,VLOOKUP(I$1,Data!$AP:$AR,2,FALSE))+I971,"")</f>
        <v/>
      </c>
      <c r="J972" s="3" t="str">
        <f>IF(AND($A972&lt;&gt;"",J$1&lt;&gt;""),SUMIFS(VM,Fecha,$A972,Linea,VLOOKUP(J$1,Data!$AP:$AR,3,FALSE),Cuenta,VLOOKUP(J$1,Data!$AP:$AR,2,FALSE))+SUMIFS(FX,Fecha,$A972,Linea,VLOOKUP(J$1,Data!$AP:$AR,3,FALSE),Cuenta,VLOOKUP(J$1,Data!$AP:$AR,2,FALSE))+J971,"")</f>
        <v/>
      </c>
      <c r="K972" s="3" t="str">
        <f>IF(AND($A972&lt;&gt;"",K$1&lt;&gt;""),SUMIFS(VM,Fecha,$A972,Linea,VLOOKUP(K$1,Data!$AP:$AR,3,FALSE),Cuenta,VLOOKUP(K$1,Data!$AP:$AR,2,FALSE))+SUMIFS(FX,Fecha,$A972,Linea,VLOOKUP(K$1,Data!$AP:$AR,3,FALSE),Cuenta,VLOOKUP(K$1,Data!$AP:$AR,2,FALSE))+K971,"")</f>
        <v/>
      </c>
      <c r="L972" s="3" t="str">
        <f>IF(AND($A972&lt;&gt;"",L$1&lt;&gt;""),SUMIFS(VM,Fecha,$A972,Linea,VLOOKUP(L$1,Data!$AP:$AR,3,FALSE),Cuenta,VLOOKUP(L$1,Data!$AP:$AR,2,FALSE))+SUMIFS(FX,Fecha,$A972,Linea,VLOOKUP(L$1,Data!$AP:$AR,3,FALSE),Cuenta,VLOOKUP(L$1,Data!$AP:$AR,2,FALSE))+L971,"")</f>
        <v/>
      </c>
      <c r="M972" s="3" t="str">
        <f>IF(AND($A972&lt;&gt;"",M$1&lt;&gt;""),SUMIFS(VM,Fecha,$A972,Linea,VLOOKUP(M$1,Data!$AP:$AR,3,FALSE),Cuenta,VLOOKUP(M$1,Data!$AP:$AR,2,FALSE))+SUMIFS(FX,Fecha,$A972,Linea,VLOOKUP(M$1,Data!$AP:$AR,3,FALSE),Cuenta,VLOOKUP(M$1,Data!$AP:$AR,2,FALSE))+M971,"")</f>
        <v/>
      </c>
      <c r="N972" s="3" t="str">
        <f>IF(AND($A972&lt;&gt;"",N$1&lt;&gt;""),SUMIFS(VM,Fecha,$A972,Linea,VLOOKUP(N$1,Data!$AP:$AR,3,FALSE),Cuenta,VLOOKUP(N$1,Data!$AP:$AR,2,FALSE))+SUMIFS(FX,Fecha,$A972,Linea,VLOOKUP(N$1,Data!$AP:$AR,3,FALSE),Cuenta,VLOOKUP(N$1,Data!$AP:$AR,2,FALSE))+N971,"")</f>
        <v/>
      </c>
    </row>
    <row r="973" spans="2:14" x14ac:dyDescent="0.25">
      <c r="B973" s="3" t="str">
        <f>IF(AND($A973&lt;&gt;"",B$1&lt;&gt;""),SUMIFS(VM,Fecha,$A973,Linea,VLOOKUP(B$1,Data!$AP:$AR,3,FALSE),Cuenta,VLOOKUP(B$1,Data!$AP:$AR,2,FALSE))+SUMIFS(FX,Fecha,$A973,Linea,VLOOKUP(B$1,Data!$AP:$AR,3,FALSE),Cuenta,VLOOKUP(B$1,Data!$AP:$AR,2,FALSE))+B972,"")</f>
        <v/>
      </c>
      <c r="C973" s="3" t="str">
        <f>IF(AND($A973&lt;&gt;"",C$1&lt;&gt;""),SUMIFS(VM,Fecha,$A973,Linea,VLOOKUP(C$1,Data!$AP:$AR,3,FALSE),Cuenta,VLOOKUP(C$1,Data!$AP:$AR,2,FALSE))+SUMIFS(FX,Fecha,$A973,Linea,VLOOKUP(C$1,Data!$AP:$AR,3,FALSE),Cuenta,VLOOKUP(C$1,Data!$AP:$AR,2,FALSE))+C972,"")</f>
        <v/>
      </c>
      <c r="D973" s="3" t="str">
        <f>IF(AND($A973&lt;&gt;"",D$1&lt;&gt;""),SUMIFS(VM,Fecha,$A973,Linea,VLOOKUP(D$1,Data!$AP:$AR,3,FALSE),Cuenta,VLOOKUP(D$1,Data!$AP:$AR,2,FALSE))+SUMIFS(FX,Fecha,$A973,Linea,VLOOKUP(D$1,Data!$AP:$AR,3,FALSE),Cuenta,VLOOKUP(D$1,Data!$AP:$AR,2,FALSE))+D972,"")</f>
        <v/>
      </c>
      <c r="E973" s="3" t="str">
        <f>IF(AND($A973&lt;&gt;"",E$1&lt;&gt;""),SUMIFS(VM,Fecha,$A973,Linea,VLOOKUP(E$1,Data!$AP:$AR,3,FALSE),Cuenta,VLOOKUP(E$1,Data!$AP:$AR,2,FALSE))+SUMIFS(FX,Fecha,$A973,Linea,VLOOKUP(E$1,Data!$AP:$AR,3,FALSE),Cuenta,VLOOKUP(E$1,Data!$AP:$AR,2,FALSE))+E972,"")</f>
        <v/>
      </c>
      <c r="F973" s="3" t="str">
        <f>IF(AND($A973&lt;&gt;"",F$1&lt;&gt;""),SUMIFS(VM,Fecha,$A973,Linea,VLOOKUP(F$1,Data!$AP:$AR,3,FALSE),Cuenta,VLOOKUP(F$1,Data!$AP:$AR,2,FALSE))+SUMIFS(FX,Fecha,$A973,Linea,VLOOKUP(F$1,Data!$AP:$AR,3,FALSE),Cuenta,VLOOKUP(F$1,Data!$AP:$AR,2,FALSE))+F972,"")</f>
        <v/>
      </c>
      <c r="G973" s="3" t="str">
        <f>IF(AND($A973&lt;&gt;"",G$1&lt;&gt;""),SUMIFS(VM,Fecha,$A973,Linea,VLOOKUP(G$1,Data!$AP:$AR,3,FALSE),Cuenta,VLOOKUP(G$1,Data!$AP:$AR,2,FALSE))+SUMIFS(FX,Fecha,$A973,Linea,VLOOKUP(G$1,Data!$AP:$AR,3,FALSE),Cuenta,VLOOKUP(G$1,Data!$AP:$AR,2,FALSE))+G972,"")</f>
        <v/>
      </c>
      <c r="H973" s="3" t="str">
        <f>IF(AND($A973&lt;&gt;"",H$1&lt;&gt;""),SUMIFS(VM,Fecha,$A973,Linea,VLOOKUP(H$1,Data!$AP:$AR,3,FALSE),Cuenta,VLOOKUP(H$1,Data!$AP:$AR,2,FALSE))+SUMIFS(FX,Fecha,$A973,Linea,VLOOKUP(H$1,Data!$AP:$AR,3,FALSE),Cuenta,VLOOKUP(H$1,Data!$AP:$AR,2,FALSE))+H972,"")</f>
        <v/>
      </c>
      <c r="I973" s="3" t="str">
        <f>IF(AND($A973&lt;&gt;"",I$1&lt;&gt;""),SUMIFS(VM,Fecha,$A973,Linea,VLOOKUP(I$1,Data!$AP:$AR,3,FALSE),Cuenta,VLOOKUP(I$1,Data!$AP:$AR,2,FALSE))+SUMIFS(FX,Fecha,$A973,Linea,VLOOKUP(I$1,Data!$AP:$AR,3,FALSE),Cuenta,VLOOKUP(I$1,Data!$AP:$AR,2,FALSE))+I972,"")</f>
        <v/>
      </c>
      <c r="J973" s="3" t="str">
        <f>IF(AND($A973&lt;&gt;"",J$1&lt;&gt;""),SUMIFS(VM,Fecha,$A973,Linea,VLOOKUP(J$1,Data!$AP:$AR,3,FALSE),Cuenta,VLOOKUP(J$1,Data!$AP:$AR,2,FALSE))+SUMIFS(FX,Fecha,$A973,Linea,VLOOKUP(J$1,Data!$AP:$AR,3,FALSE),Cuenta,VLOOKUP(J$1,Data!$AP:$AR,2,FALSE))+J972,"")</f>
        <v/>
      </c>
      <c r="K973" s="3" t="str">
        <f>IF(AND($A973&lt;&gt;"",K$1&lt;&gt;""),SUMIFS(VM,Fecha,$A973,Linea,VLOOKUP(K$1,Data!$AP:$AR,3,FALSE),Cuenta,VLOOKUP(K$1,Data!$AP:$AR,2,FALSE))+SUMIFS(FX,Fecha,$A973,Linea,VLOOKUP(K$1,Data!$AP:$AR,3,FALSE),Cuenta,VLOOKUP(K$1,Data!$AP:$AR,2,FALSE))+K972,"")</f>
        <v/>
      </c>
      <c r="L973" s="3" t="str">
        <f>IF(AND($A973&lt;&gt;"",L$1&lt;&gt;""),SUMIFS(VM,Fecha,$A973,Linea,VLOOKUP(L$1,Data!$AP:$AR,3,FALSE),Cuenta,VLOOKUP(L$1,Data!$AP:$AR,2,FALSE))+SUMIFS(FX,Fecha,$A973,Linea,VLOOKUP(L$1,Data!$AP:$AR,3,FALSE),Cuenta,VLOOKUP(L$1,Data!$AP:$AR,2,FALSE))+L972,"")</f>
        <v/>
      </c>
      <c r="M973" s="3" t="str">
        <f>IF(AND($A973&lt;&gt;"",M$1&lt;&gt;""),SUMIFS(VM,Fecha,$A973,Linea,VLOOKUP(M$1,Data!$AP:$AR,3,FALSE),Cuenta,VLOOKUP(M$1,Data!$AP:$AR,2,FALSE))+SUMIFS(FX,Fecha,$A973,Linea,VLOOKUP(M$1,Data!$AP:$AR,3,FALSE),Cuenta,VLOOKUP(M$1,Data!$AP:$AR,2,FALSE))+M972,"")</f>
        <v/>
      </c>
      <c r="N973" s="3" t="str">
        <f>IF(AND($A973&lt;&gt;"",N$1&lt;&gt;""),SUMIFS(VM,Fecha,$A973,Linea,VLOOKUP(N$1,Data!$AP:$AR,3,FALSE),Cuenta,VLOOKUP(N$1,Data!$AP:$AR,2,FALSE))+SUMIFS(FX,Fecha,$A973,Linea,VLOOKUP(N$1,Data!$AP:$AR,3,FALSE),Cuenta,VLOOKUP(N$1,Data!$AP:$AR,2,FALSE))+N972,"")</f>
        <v/>
      </c>
    </row>
    <row r="974" spans="2:14" x14ac:dyDescent="0.25">
      <c r="B974" s="3" t="str">
        <f>IF(AND($A974&lt;&gt;"",B$1&lt;&gt;""),SUMIFS(VM,Fecha,$A974,Linea,VLOOKUP(B$1,Data!$AP:$AR,3,FALSE),Cuenta,VLOOKUP(B$1,Data!$AP:$AR,2,FALSE))+SUMIFS(FX,Fecha,$A974,Linea,VLOOKUP(B$1,Data!$AP:$AR,3,FALSE),Cuenta,VLOOKUP(B$1,Data!$AP:$AR,2,FALSE))+B973,"")</f>
        <v/>
      </c>
      <c r="C974" s="3" t="str">
        <f>IF(AND($A974&lt;&gt;"",C$1&lt;&gt;""),SUMIFS(VM,Fecha,$A974,Linea,VLOOKUP(C$1,Data!$AP:$AR,3,FALSE),Cuenta,VLOOKUP(C$1,Data!$AP:$AR,2,FALSE))+SUMIFS(FX,Fecha,$A974,Linea,VLOOKUP(C$1,Data!$AP:$AR,3,FALSE),Cuenta,VLOOKUP(C$1,Data!$AP:$AR,2,FALSE))+C973,"")</f>
        <v/>
      </c>
      <c r="D974" s="3" t="str">
        <f>IF(AND($A974&lt;&gt;"",D$1&lt;&gt;""),SUMIFS(VM,Fecha,$A974,Linea,VLOOKUP(D$1,Data!$AP:$AR,3,FALSE),Cuenta,VLOOKUP(D$1,Data!$AP:$AR,2,FALSE))+SUMIFS(FX,Fecha,$A974,Linea,VLOOKUP(D$1,Data!$AP:$AR,3,FALSE),Cuenta,VLOOKUP(D$1,Data!$AP:$AR,2,FALSE))+D973,"")</f>
        <v/>
      </c>
      <c r="E974" s="3" t="str">
        <f>IF(AND($A974&lt;&gt;"",E$1&lt;&gt;""),SUMIFS(VM,Fecha,$A974,Linea,VLOOKUP(E$1,Data!$AP:$AR,3,FALSE),Cuenta,VLOOKUP(E$1,Data!$AP:$AR,2,FALSE))+SUMIFS(FX,Fecha,$A974,Linea,VLOOKUP(E$1,Data!$AP:$AR,3,FALSE),Cuenta,VLOOKUP(E$1,Data!$AP:$AR,2,FALSE))+E973,"")</f>
        <v/>
      </c>
      <c r="F974" s="3" t="str">
        <f>IF(AND($A974&lt;&gt;"",F$1&lt;&gt;""),SUMIFS(VM,Fecha,$A974,Linea,VLOOKUP(F$1,Data!$AP:$AR,3,FALSE),Cuenta,VLOOKUP(F$1,Data!$AP:$AR,2,FALSE))+SUMIFS(FX,Fecha,$A974,Linea,VLOOKUP(F$1,Data!$AP:$AR,3,FALSE),Cuenta,VLOOKUP(F$1,Data!$AP:$AR,2,FALSE))+F973,"")</f>
        <v/>
      </c>
      <c r="G974" s="3" t="str">
        <f>IF(AND($A974&lt;&gt;"",G$1&lt;&gt;""),SUMIFS(VM,Fecha,$A974,Linea,VLOOKUP(G$1,Data!$AP:$AR,3,FALSE),Cuenta,VLOOKUP(G$1,Data!$AP:$AR,2,FALSE))+SUMIFS(FX,Fecha,$A974,Linea,VLOOKUP(G$1,Data!$AP:$AR,3,FALSE),Cuenta,VLOOKUP(G$1,Data!$AP:$AR,2,FALSE))+G973,"")</f>
        <v/>
      </c>
      <c r="H974" s="3" t="str">
        <f>IF(AND($A974&lt;&gt;"",H$1&lt;&gt;""),SUMIFS(VM,Fecha,$A974,Linea,VLOOKUP(H$1,Data!$AP:$AR,3,FALSE),Cuenta,VLOOKUP(H$1,Data!$AP:$AR,2,FALSE))+SUMIFS(FX,Fecha,$A974,Linea,VLOOKUP(H$1,Data!$AP:$AR,3,FALSE),Cuenta,VLOOKUP(H$1,Data!$AP:$AR,2,FALSE))+H973,"")</f>
        <v/>
      </c>
      <c r="I974" s="3" t="str">
        <f>IF(AND($A974&lt;&gt;"",I$1&lt;&gt;""),SUMIFS(VM,Fecha,$A974,Linea,VLOOKUP(I$1,Data!$AP:$AR,3,FALSE),Cuenta,VLOOKUP(I$1,Data!$AP:$AR,2,FALSE))+SUMIFS(FX,Fecha,$A974,Linea,VLOOKUP(I$1,Data!$AP:$AR,3,FALSE),Cuenta,VLOOKUP(I$1,Data!$AP:$AR,2,FALSE))+I973,"")</f>
        <v/>
      </c>
      <c r="J974" s="3" t="str">
        <f>IF(AND($A974&lt;&gt;"",J$1&lt;&gt;""),SUMIFS(VM,Fecha,$A974,Linea,VLOOKUP(J$1,Data!$AP:$AR,3,FALSE),Cuenta,VLOOKUP(J$1,Data!$AP:$AR,2,FALSE))+SUMIFS(FX,Fecha,$A974,Linea,VLOOKUP(J$1,Data!$AP:$AR,3,FALSE),Cuenta,VLOOKUP(J$1,Data!$AP:$AR,2,FALSE))+J973,"")</f>
        <v/>
      </c>
      <c r="K974" s="3" t="str">
        <f>IF(AND($A974&lt;&gt;"",K$1&lt;&gt;""),SUMIFS(VM,Fecha,$A974,Linea,VLOOKUP(K$1,Data!$AP:$AR,3,FALSE),Cuenta,VLOOKUP(K$1,Data!$AP:$AR,2,FALSE))+SUMIFS(FX,Fecha,$A974,Linea,VLOOKUP(K$1,Data!$AP:$AR,3,FALSE),Cuenta,VLOOKUP(K$1,Data!$AP:$AR,2,FALSE))+K973,"")</f>
        <v/>
      </c>
      <c r="L974" s="3" t="str">
        <f>IF(AND($A974&lt;&gt;"",L$1&lt;&gt;""),SUMIFS(VM,Fecha,$A974,Linea,VLOOKUP(L$1,Data!$AP:$AR,3,FALSE),Cuenta,VLOOKUP(L$1,Data!$AP:$AR,2,FALSE))+SUMIFS(FX,Fecha,$A974,Linea,VLOOKUP(L$1,Data!$AP:$AR,3,FALSE),Cuenta,VLOOKUP(L$1,Data!$AP:$AR,2,FALSE))+L973,"")</f>
        <v/>
      </c>
      <c r="M974" s="3" t="str">
        <f>IF(AND($A974&lt;&gt;"",M$1&lt;&gt;""),SUMIFS(VM,Fecha,$A974,Linea,VLOOKUP(M$1,Data!$AP:$AR,3,FALSE),Cuenta,VLOOKUP(M$1,Data!$AP:$AR,2,FALSE))+SUMIFS(FX,Fecha,$A974,Linea,VLOOKUP(M$1,Data!$AP:$AR,3,FALSE),Cuenta,VLOOKUP(M$1,Data!$AP:$AR,2,FALSE))+M973,"")</f>
        <v/>
      </c>
      <c r="N974" s="3" t="str">
        <f>IF(AND($A974&lt;&gt;"",N$1&lt;&gt;""),SUMIFS(VM,Fecha,$A974,Linea,VLOOKUP(N$1,Data!$AP:$AR,3,FALSE),Cuenta,VLOOKUP(N$1,Data!$AP:$AR,2,FALSE))+SUMIFS(FX,Fecha,$A974,Linea,VLOOKUP(N$1,Data!$AP:$AR,3,FALSE),Cuenta,VLOOKUP(N$1,Data!$AP:$AR,2,FALSE))+N973,"")</f>
        <v/>
      </c>
    </row>
    <row r="975" spans="2:14" x14ac:dyDescent="0.25">
      <c r="B975" s="3" t="str">
        <f>IF(AND($A975&lt;&gt;"",B$1&lt;&gt;""),SUMIFS(VM,Fecha,$A975,Linea,VLOOKUP(B$1,Data!$AP:$AR,3,FALSE),Cuenta,VLOOKUP(B$1,Data!$AP:$AR,2,FALSE))+SUMIFS(FX,Fecha,$A975,Linea,VLOOKUP(B$1,Data!$AP:$AR,3,FALSE),Cuenta,VLOOKUP(B$1,Data!$AP:$AR,2,FALSE))+B974,"")</f>
        <v/>
      </c>
      <c r="C975" s="3" t="str">
        <f>IF(AND($A975&lt;&gt;"",C$1&lt;&gt;""),SUMIFS(VM,Fecha,$A975,Linea,VLOOKUP(C$1,Data!$AP:$AR,3,FALSE),Cuenta,VLOOKUP(C$1,Data!$AP:$AR,2,FALSE))+SUMIFS(FX,Fecha,$A975,Linea,VLOOKUP(C$1,Data!$AP:$AR,3,FALSE),Cuenta,VLOOKUP(C$1,Data!$AP:$AR,2,FALSE))+C974,"")</f>
        <v/>
      </c>
      <c r="D975" s="3" t="str">
        <f>IF(AND($A975&lt;&gt;"",D$1&lt;&gt;""),SUMIFS(VM,Fecha,$A975,Linea,VLOOKUP(D$1,Data!$AP:$AR,3,FALSE),Cuenta,VLOOKUP(D$1,Data!$AP:$AR,2,FALSE))+SUMIFS(FX,Fecha,$A975,Linea,VLOOKUP(D$1,Data!$AP:$AR,3,FALSE),Cuenta,VLOOKUP(D$1,Data!$AP:$AR,2,FALSE))+D974,"")</f>
        <v/>
      </c>
      <c r="E975" s="3" t="str">
        <f>IF(AND($A975&lt;&gt;"",E$1&lt;&gt;""),SUMIFS(VM,Fecha,$A975,Linea,VLOOKUP(E$1,Data!$AP:$AR,3,FALSE),Cuenta,VLOOKUP(E$1,Data!$AP:$AR,2,FALSE))+SUMIFS(FX,Fecha,$A975,Linea,VLOOKUP(E$1,Data!$AP:$AR,3,FALSE),Cuenta,VLOOKUP(E$1,Data!$AP:$AR,2,FALSE))+E974,"")</f>
        <v/>
      </c>
      <c r="F975" s="3" t="str">
        <f>IF(AND($A975&lt;&gt;"",F$1&lt;&gt;""),SUMIFS(VM,Fecha,$A975,Linea,VLOOKUP(F$1,Data!$AP:$AR,3,FALSE),Cuenta,VLOOKUP(F$1,Data!$AP:$AR,2,FALSE))+SUMIFS(FX,Fecha,$A975,Linea,VLOOKUP(F$1,Data!$AP:$AR,3,FALSE),Cuenta,VLOOKUP(F$1,Data!$AP:$AR,2,FALSE))+F974,"")</f>
        <v/>
      </c>
      <c r="G975" s="3" t="str">
        <f>IF(AND($A975&lt;&gt;"",G$1&lt;&gt;""),SUMIFS(VM,Fecha,$A975,Linea,VLOOKUP(G$1,Data!$AP:$AR,3,FALSE),Cuenta,VLOOKUP(G$1,Data!$AP:$AR,2,FALSE))+SUMIFS(FX,Fecha,$A975,Linea,VLOOKUP(G$1,Data!$AP:$AR,3,FALSE),Cuenta,VLOOKUP(G$1,Data!$AP:$AR,2,FALSE))+G974,"")</f>
        <v/>
      </c>
      <c r="H975" s="3" t="str">
        <f>IF(AND($A975&lt;&gt;"",H$1&lt;&gt;""),SUMIFS(VM,Fecha,$A975,Linea,VLOOKUP(H$1,Data!$AP:$AR,3,FALSE),Cuenta,VLOOKUP(H$1,Data!$AP:$AR,2,FALSE))+SUMIFS(FX,Fecha,$A975,Linea,VLOOKUP(H$1,Data!$AP:$AR,3,FALSE),Cuenta,VLOOKUP(H$1,Data!$AP:$AR,2,FALSE))+H974,"")</f>
        <v/>
      </c>
      <c r="I975" s="3" t="str">
        <f>IF(AND($A975&lt;&gt;"",I$1&lt;&gt;""),SUMIFS(VM,Fecha,$A975,Linea,VLOOKUP(I$1,Data!$AP:$AR,3,FALSE),Cuenta,VLOOKUP(I$1,Data!$AP:$AR,2,FALSE))+SUMIFS(FX,Fecha,$A975,Linea,VLOOKUP(I$1,Data!$AP:$AR,3,FALSE),Cuenta,VLOOKUP(I$1,Data!$AP:$AR,2,FALSE))+I974,"")</f>
        <v/>
      </c>
      <c r="J975" s="3" t="str">
        <f>IF(AND($A975&lt;&gt;"",J$1&lt;&gt;""),SUMIFS(VM,Fecha,$A975,Linea,VLOOKUP(J$1,Data!$AP:$AR,3,FALSE),Cuenta,VLOOKUP(J$1,Data!$AP:$AR,2,FALSE))+SUMIFS(FX,Fecha,$A975,Linea,VLOOKUP(J$1,Data!$AP:$AR,3,FALSE),Cuenta,VLOOKUP(J$1,Data!$AP:$AR,2,FALSE))+J974,"")</f>
        <v/>
      </c>
      <c r="K975" s="3" t="str">
        <f>IF(AND($A975&lt;&gt;"",K$1&lt;&gt;""),SUMIFS(VM,Fecha,$A975,Linea,VLOOKUP(K$1,Data!$AP:$AR,3,FALSE),Cuenta,VLOOKUP(K$1,Data!$AP:$AR,2,FALSE))+SUMIFS(FX,Fecha,$A975,Linea,VLOOKUP(K$1,Data!$AP:$AR,3,FALSE),Cuenta,VLOOKUP(K$1,Data!$AP:$AR,2,FALSE))+K974,"")</f>
        <v/>
      </c>
      <c r="L975" s="3" t="str">
        <f>IF(AND($A975&lt;&gt;"",L$1&lt;&gt;""),SUMIFS(VM,Fecha,$A975,Linea,VLOOKUP(L$1,Data!$AP:$AR,3,FALSE),Cuenta,VLOOKUP(L$1,Data!$AP:$AR,2,FALSE))+SUMIFS(FX,Fecha,$A975,Linea,VLOOKUP(L$1,Data!$AP:$AR,3,FALSE),Cuenta,VLOOKUP(L$1,Data!$AP:$AR,2,FALSE))+L974,"")</f>
        <v/>
      </c>
      <c r="M975" s="3" t="str">
        <f>IF(AND($A975&lt;&gt;"",M$1&lt;&gt;""),SUMIFS(VM,Fecha,$A975,Linea,VLOOKUP(M$1,Data!$AP:$AR,3,FALSE),Cuenta,VLOOKUP(M$1,Data!$AP:$AR,2,FALSE))+SUMIFS(FX,Fecha,$A975,Linea,VLOOKUP(M$1,Data!$AP:$AR,3,FALSE),Cuenta,VLOOKUP(M$1,Data!$AP:$AR,2,FALSE))+M974,"")</f>
        <v/>
      </c>
      <c r="N975" s="3" t="str">
        <f>IF(AND($A975&lt;&gt;"",N$1&lt;&gt;""),SUMIFS(VM,Fecha,$A975,Linea,VLOOKUP(N$1,Data!$AP:$AR,3,FALSE),Cuenta,VLOOKUP(N$1,Data!$AP:$AR,2,FALSE))+SUMIFS(FX,Fecha,$A975,Linea,VLOOKUP(N$1,Data!$AP:$AR,3,FALSE),Cuenta,VLOOKUP(N$1,Data!$AP:$AR,2,FALSE))+N974,"")</f>
        <v/>
      </c>
    </row>
    <row r="976" spans="2:14" x14ac:dyDescent="0.25">
      <c r="B976" s="3" t="str">
        <f>IF(AND($A976&lt;&gt;"",B$1&lt;&gt;""),SUMIFS(VM,Fecha,$A976,Linea,VLOOKUP(B$1,Data!$AP:$AR,3,FALSE),Cuenta,VLOOKUP(B$1,Data!$AP:$AR,2,FALSE))+SUMIFS(FX,Fecha,$A976,Linea,VLOOKUP(B$1,Data!$AP:$AR,3,FALSE),Cuenta,VLOOKUP(B$1,Data!$AP:$AR,2,FALSE))+B975,"")</f>
        <v/>
      </c>
      <c r="C976" s="3" t="str">
        <f>IF(AND($A976&lt;&gt;"",C$1&lt;&gt;""),SUMIFS(VM,Fecha,$A976,Linea,VLOOKUP(C$1,Data!$AP:$AR,3,FALSE),Cuenta,VLOOKUP(C$1,Data!$AP:$AR,2,FALSE))+SUMIFS(FX,Fecha,$A976,Linea,VLOOKUP(C$1,Data!$AP:$AR,3,FALSE),Cuenta,VLOOKUP(C$1,Data!$AP:$AR,2,FALSE))+C975,"")</f>
        <v/>
      </c>
      <c r="D976" s="3" t="str">
        <f>IF(AND($A976&lt;&gt;"",D$1&lt;&gt;""),SUMIFS(VM,Fecha,$A976,Linea,VLOOKUP(D$1,Data!$AP:$AR,3,FALSE),Cuenta,VLOOKUP(D$1,Data!$AP:$AR,2,FALSE))+SUMIFS(FX,Fecha,$A976,Linea,VLOOKUP(D$1,Data!$AP:$AR,3,FALSE),Cuenta,VLOOKUP(D$1,Data!$AP:$AR,2,FALSE))+D975,"")</f>
        <v/>
      </c>
      <c r="E976" s="3" t="str">
        <f>IF(AND($A976&lt;&gt;"",E$1&lt;&gt;""),SUMIFS(VM,Fecha,$A976,Linea,VLOOKUP(E$1,Data!$AP:$AR,3,FALSE),Cuenta,VLOOKUP(E$1,Data!$AP:$AR,2,FALSE))+SUMIFS(FX,Fecha,$A976,Linea,VLOOKUP(E$1,Data!$AP:$AR,3,FALSE),Cuenta,VLOOKUP(E$1,Data!$AP:$AR,2,FALSE))+E975,"")</f>
        <v/>
      </c>
      <c r="F976" s="3" t="str">
        <f>IF(AND($A976&lt;&gt;"",F$1&lt;&gt;""),SUMIFS(VM,Fecha,$A976,Linea,VLOOKUP(F$1,Data!$AP:$AR,3,FALSE),Cuenta,VLOOKUP(F$1,Data!$AP:$AR,2,FALSE))+SUMIFS(FX,Fecha,$A976,Linea,VLOOKUP(F$1,Data!$AP:$AR,3,FALSE),Cuenta,VLOOKUP(F$1,Data!$AP:$AR,2,FALSE))+F975,"")</f>
        <v/>
      </c>
      <c r="G976" s="3" t="str">
        <f>IF(AND($A976&lt;&gt;"",G$1&lt;&gt;""),SUMIFS(VM,Fecha,$A976,Linea,VLOOKUP(G$1,Data!$AP:$AR,3,FALSE),Cuenta,VLOOKUP(G$1,Data!$AP:$AR,2,FALSE))+SUMIFS(FX,Fecha,$A976,Linea,VLOOKUP(G$1,Data!$AP:$AR,3,FALSE),Cuenta,VLOOKUP(G$1,Data!$AP:$AR,2,FALSE))+G975,"")</f>
        <v/>
      </c>
      <c r="H976" s="3" t="str">
        <f>IF(AND($A976&lt;&gt;"",H$1&lt;&gt;""),SUMIFS(VM,Fecha,$A976,Linea,VLOOKUP(H$1,Data!$AP:$AR,3,FALSE),Cuenta,VLOOKUP(H$1,Data!$AP:$AR,2,FALSE))+SUMIFS(FX,Fecha,$A976,Linea,VLOOKUP(H$1,Data!$AP:$AR,3,FALSE),Cuenta,VLOOKUP(H$1,Data!$AP:$AR,2,FALSE))+H975,"")</f>
        <v/>
      </c>
      <c r="I976" s="3" t="str">
        <f>IF(AND($A976&lt;&gt;"",I$1&lt;&gt;""),SUMIFS(VM,Fecha,$A976,Linea,VLOOKUP(I$1,Data!$AP:$AR,3,FALSE),Cuenta,VLOOKUP(I$1,Data!$AP:$AR,2,FALSE))+SUMIFS(FX,Fecha,$A976,Linea,VLOOKUP(I$1,Data!$AP:$AR,3,FALSE),Cuenta,VLOOKUP(I$1,Data!$AP:$AR,2,FALSE))+I975,"")</f>
        <v/>
      </c>
      <c r="J976" s="3" t="str">
        <f>IF(AND($A976&lt;&gt;"",J$1&lt;&gt;""),SUMIFS(VM,Fecha,$A976,Linea,VLOOKUP(J$1,Data!$AP:$AR,3,FALSE),Cuenta,VLOOKUP(J$1,Data!$AP:$AR,2,FALSE))+SUMIFS(FX,Fecha,$A976,Linea,VLOOKUP(J$1,Data!$AP:$AR,3,FALSE),Cuenta,VLOOKUP(J$1,Data!$AP:$AR,2,FALSE))+J975,"")</f>
        <v/>
      </c>
      <c r="K976" s="3" t="str">
        <f>IF(AND($A976&lt;&gt;"",K$1&lt;&gt;""),SUMIFS(VM,Fecha,$A976,Linea,VLOOKUP(K$1,Data!$AP:$AR,3,FALSE),Cuenta,VLOOKUP(K$1,Data!$AP:$AR,2,FALSE))+SUMIFS(FX,Fecha,$A976,Linea,VLOOKUP(K$1,Data!$AP:$AR,3,FALSE),Cuenta,VLOOKUP(K$1,Data!$AP:$AR,2,FALSE))+K975,"")</f>
        <v/>
      </c>
      <c r="L976" s="3" t="str">
        <f>IF(AND($A976&lt;&gt;"",L$1&lt;&gt;""),SUMIFS(VM,Fecha,$A976,Linea,VLOOKUP(L$1,Data!$AP:$AR,3,FALSE),Cuenta,VLOOKUP(L$1,Data!$AP:$AR,2,FALSE))+SUMIFS(FX,Fecha,$A976,Linea,VLOOKUP(L$1,Data!$AP:$AR,3,FALSE),Cuenta,VLOOKUP(L$1,Data!$AP:$AR,2,FALSE))+L975,"")</f>
        <v/>
      </c>
      <c r="M976" s="3" t="str">
        <f>IF(AND($A976&lt;&gt;"",M$1&lt;&gt;""),SUMIFS(VM,Fecha,$A976,Linea,VLOOKUP(M$1,Data!$AP:$AR,3,FALSE),Cuenta,VLOOKUP(M$1,Data!$AP:$AR,2,FALSE))+SUMIFS(FX,Fecha,$A976,Linea,VLOOKUP(M$1,Data!$AP:$AR,3,FALSE),Cuenta,VLOOKUP(M$1,Data!$AP:$AR,2,FALSE))+M975,"")</f>
        <v/>
      </c>
      <c r="N976" s="3" t="str">
        <f>IF(AND($A976&lt;&gt;"",N$1&lt;&gt;""),SUMIFS(VM,Fecha,$A976,Linea,VLOOKUP(N$1,Data!$AP:$AR,3,FALSE),Cuenta,VLOOKUP(N$1,Data!$AP:$AR,2,FALSE))+SUMIFS(FX,Fecha,$A976,Linea,VLOOKUP(N$1,Data!$AP:$AR,3,FALSE),Cuenta,VLOOKUP(N$1,Data!$AP:$AR,2,FALSE))+N975,"")</f>
        <v/>
      </c>
    </row>
    <row r="977" spans="2:14" x14ac:dyDescent="0.25">
      <c r="B977" s="3" t="str">
        <f>IF(AND($A977&lt;&gt;"",B$1&lt;&gt;""),SUMIFS(VM,Fecha,$A977,Linea,VLOOKUP(B$1,Data!$AP:$AR,3,FALSE),Cuenta,VLOOKUP(B$1,Data!$AP:$AR,2,FALSE))+SUMIFS(FX,Fecha,$A977,Linea,VLOOKUP(B$1,Data!$AP:$AR,3,FALSE),Cuenta,VLOOKUP(B$1,Data!$AP:$AR,2,FALSE))+B976,"")</f>
        <v/>
      </c>
      <c r="C977" s="3" t="str">
        <f>IF(AND($A977&lt;&gt;"",C$1&lt;&gt;""),SUMIFS(VM,Fecha,$A977,Linea,VLOOKUP(C$1,Data!$AP:$AR,3,FALSE),Cuenta,VLOOKUP(C$1,Data!$AP:$AR,2,FALSE))+SUMIFS(FX,Fecha,$A977,Linea,VLOOKUP(C$1,Data!$AP:$AR,3,FALSE),Cuenta,VLOOKUP(C$1,Data!$AP:$AR,2,FALSE))+C976,"")</f>
        <v/>
      </c>
      <c r="D977" s="3" t="str">
        <f>IF(AND($A977&lt;&gt;"",D$1&lt;&gt;""),SUMIFS(VM,Fecha,$A977,Linea,VLOOKUP(D$1,Data!$AP:$AR,3,FALSE),Cuenta,VLOOKUP(D$1,Data!$AP:$AR,2,FALSE))+SUMIFS(FX,Fecha,$A977,Linea,VLOOKUP(D$1,Data!$AP:$AR,3,FALSE),Cuenta,VLOOKUP(D$1,Data!$AP:$AR,2,FALSE))+D976,"")</f>
        <v/>
      </c>
      <c r="E977" s="3" t="str">
        <f>IF(AND($A977&lt;&gt;"",E$1&lt;&gt;""),SUMIFS(VM,Fecha,$A977,Linea,VLOOKUP(E$1,Data!$AP:$AR,3,FALSE),Cuenta,VLOOKUP(E$1,Data!$AP:$AR,2,FALSE))+SUMIFS(FX,Fecha,$A977,Linea,VLOOKUP(E$1,Data!$AP:$AR,3,FALSE),Cuenta,VLOOKUP(E$1,Data!$AP:$AR,2,FALSE))+E976,"")</f>
        <v/>
      </c>
      <c r="F977" s="3" t="str">
        <f>IF(AND($A977&lt;&gt;"",F$1&lt;&gt;""),SUMIFS(VM,Fecha,$A977,Linea,VLOOKUP(F$1,Data!$AP:$AR,3,FALSE),Cuenta,VLOOKUP(F$1,Data!$AP:$AR,2,FALSE))+SUMIFS(FX,Fecha,$A977,Linea,VLOOKUP(F$1,Data!$AP:$AR,3,FALSE),Cuenta,VLOOKUP(F$1,Data!$AP:$AR,2,FALSE))+F976,"")</f>
        <v/>
      </c>
      <c r="G977" s="3" t="str">
        <f>IF(AND($A977&lt;&gt;"",G$1&lt;&gt;""),SUMIFS(VM,Fecha,$A977,Linea,VLOOKUP(G$1,Data!$AP:$AR,3,FALSE),Cuenta,VLOOKUP(G$1,Data!$AP:$AR,2,FALSE))+SUMIFS(FX,Fecha,$A977,Linea,VLOOKUP(G$1,Data!$AP:$AR,3,FALSE),Cuenta,VLOOKUP(G$1,Data!$AP:$AR,2,FALSE))+G976,"")</f>
        <v/>
      </c>
      <c r="H977" s="3" t="str">
        <f>IF(AND($A977&lt;&gt;"",H$1&lt;&gt;""),SUMIFS(VM,Fecha,$A977,Linea,VLOOKUP(H$1,Data!$AP:$AR,3,FALSE),Cuenta,VLOOKUP(H$1,Data!$AP:$AR,2,FALSE))+SUMIFS(FX,Fecha,$A977,Linea,VLOOKUP(H$1,Data!$AP:$AR,3,FALSE),Cuenta,VLOOKUP(H$1,Data!$AP:$AR,2,FALSE))+H976,"")</f>
        <v/>
      </c>
      <c r="I977" s="3" t="str">
        <f>IF(AND($A977&lt;&gt;"",I$1&lt;&gt;""),SUMIFS(VM,Fecha,$A977,Linea,VLOOKUP(I$1,Data!$AP:$AR,3,FALSE),Cuenta,VLOOKUP(I$1,Data!$AP:$AR,2,FALSE))+SUMIFS(FX,Fecha,$A977,Linea,VLOOKUP(I$1,Data!$AP:$AR,3,FALSE),Cuenta,VLOOKUP(I$1,Data!$AP:$AR,2,FALSE))+I976,"")</f>
        <v/>
      </c>
      <c r="J977" s="3" t="str">
        <f>IF(AND($A977&lt;&gt;"",J$1&lt;&gt;""),SUMIFS(VM,Fecha,$A977,Linea,VLOOKUP(J$1,Data!$AP:$AR,3,FALSE),Cuenta,VLOOKUP(J$1,Data!$AP:$AR,2,FALSE))+SUMIFS(FX,Fecha,$A977,Linea,VLOOKUP(J$1,Data!$AP:$AR,3,FALSE),Cuenta,VLOOKUP(J$1,Data!$AP:$AR,2,FALSE))+J976,"")</f>
        <v/>
      </c>
      <c r="K977" s="3" t="str">
        <f>IF(AND($A977&lt;&gt;"",K$1&lt;&gt;""),SUMIFS(VM,Fecha,$A977,Linea,VLOOKUP(K$1,Data!$AP:$AR,3,FALSE),Cuenta,VLOOKUP(K$1,Data!$AP:$AR,2,FALSE))+SUMIFS(FX,Fecha,$A977,Linea,VLOOKUP(K$1,Data!$AP:$AR,3,FALSE),Cuenta,VLOOKUP(K$1,Data!$AP:$AR,2,FALSE))+K976,"")</f>
        <v/>
      </c>
      <c r="L977" s="3" t="str">
        <f>IF(AND($A977&lt;&gt;"",L$1&lt;&gt;""),SUMIFS(VM,Fecha,$A977,Linea,VLOOKUP(L$1,Data!$AP:$AR,3,FALSE),Cuenta,VLOOKUP(L$1,Data!$AP:$AR,2,FALSE))+SUMIFS(FX,Fecha,$A977,Linea,VLOOKUP(L$1,Data!$AP:$AR,3,FALSE),Cuenta,VLOOKUP(L$1,Data!$AP:$AR,2,FALSE))+L976,"")</f>
        <v/>
      </c>
      <c r="M977" s="3" t="str">
        <f>IF(AND($A977&lt;&gt;"",M$1&lt;&gt;""),SUMIFS(VM,Fecha,$A977,Linea,VLOOKUP(M$1,Data!$AP:$AR,3,FALSE),Cuenta,VLOOKUP(M$1,Data!$AP:$AR,2,FALSE))+SUMIFS(FX,Fecha,$A977,Linea,VLOOKUP(M$1,Data!$AP:$AR,3,FALSE),Cuenta,VLOOKUP(M$1,Data!$AP:$AR,2,FALSE))+M976,"")</f>
        <v/>
      </c>
      <c r="N977" s="3" t="str">
        <f>IF(AND($A977&lt;&gt;"",N$1&lt;&gt;""),SUMIFS(VM,Fecha,$A977,Linea,VLOOKUP(N$1,Data!$AP:$AR,3,FALSE),Cuenta,VLOOKUP(N$1,Data!$AP:$AR,2,FALSE))+SUMIFS(FX,Fecha,$A977,Linea,VLOOKUP(N$1,Data!$AP:$AR,3,FALSE),Cuenta,VLOOKUP(N$1,Data!$AP:$AR,2,FALSE))+N976,"")</f>
        <v/>
      </c>
    </row>
    <row r="978" spans="2:14" x14ac:dyDescent="0.25">
      <c r="B978" s="3" t="str">
        <f>IF(AND($A978&lt;&gt;"",B$1&lt;&gt;""),SUMIFS(VM,Fecha,$A978,Linea,VLOOKUP(B$1,Data!$AP:$AR,3,FALSE),Cuenta,VLOOKUP(B$1,Data!$AP:$AR,2,FALSE))+SUMIFS(FX,Fecha,$A978,Linea,VLOOKUP(B$1,Data!$AP:$AR,3,FALSE),Cuenta,VLOOKUP(B$1,Data!$AP:$AR,2,FALSE))+B977,"")</f>
        <v/>
      </c>
      <c r="C978" s="3" t="str">
        <f>IF(AND($A978&lt;&gt;"",C$1&lt;&gt;""),SUMIFS(VM,Fecha,$A978,Linea,VLOOKUP(C$1,Data!$AP:$AR,3,FALSE),Cuenta,VLOOKUP(C$1,Data!$AP:$AR,2,FALSE))+SUMIFS(FX,Fecha,$A978,Linea,VLOOKUP(C$1,Data!$AP:$AR,3,FALSE),Cuenta,VLOOKUP(C$1,Data!$AP:$AR,2,FALSE))+C977,"")</f>
        <v/>
      </c>
      <c r="D978" s="3" t="str">
        <f>IF(AND($A978&lt;&gt;"",D$1&lt;&gt;""),SUMIFS(VM,Fecha,$A978,Linea,VLOOKUP(D$1,Data!$AP:$AR,3,FALSE),Cuenta,VLOOKUP(D$1,Data!$AP:$AR,2,FALSE))+SUMIFS(FX,Fecha,$A978,Linea,VLOOKUP(D$1,Data!$AP:$AR,3,FALSE),Cuenta,VLOOKUP(D$1,Data!$AP:$AR,2,FALSE))+D977,"")</f>
        <v/>
      </c>
      <c r="E978" s="3" t="str">
        <f>IF(AND($A978&lt;&gt;"",E$1&lt;&gt;""),SUMIFS(VM,Fecha,$A978,Linea,VLOOKUP(E$1,Data!$AP:$AR,3,FALSE),Cuenta,VLOOKUP(E$1,Data!$AP:$AR,2,FALSE))+SUMIFS(FX,Fecha,$A978,Linea,VLOOKUP(E$1,Data!$AP:$AR,3,FALSE),Cuenta,VLOOKUP(E$1,Data!$AP:$AR,2,FALSE))+E977,"")</f>
        <v/>
      </c>
      <c r="F978" s="3" t="str">
        <f>IF(AND($A978&lt;&gt;"",F$1&lt;&gt;""),SUMIFS(VM,Fecha,$A978,Linea,VLOOKUP(F$1,Data!$AP:$AR,3,FALSE),Cuenta,VLOOKUP(F$1,Data!$AP:$AR,2,FALSE))+SUMIFS(FX,Fecha,$A978,Linea,VLOOKUP(F$1,Data!$AP:$AR,3,FALSE),Cuenta,VLOOKUP(F$1,Data!$AP:$AR,2,FALSE))+F977,"")</f>
        <v/>
      </c>
      <c r="G978" s="3" t="str">
        <f>IF(AND($A978&lt;&gt;"",G$1&lt;&gt;""),SUMIFS(VM,Fecha,$A978,Linea,VLOOKUP(G$1,Data!$AP:$AR,3,FALSE),Cuenta,VLOOKUP(G$1,Data!$AP:$AR,2,FALSE))+SUMIFS(FX,Fecha,$A978,Linea,VLOOKUP(G$1,Data!$AP:$AR,3,FALSE),Cuenta,VLOOKUP(G$1,Data!$AP:$AR,2,FALSE))+G977,"")</f>
        <v/>
      </c>
      <c r="H978" s="3" t="str">
        <f>IF(AND($A978&lt;&gt;"",H$1&lt;&gt;""),SUMIFS(VM,Fecha,$A978,Linea,VLOOKUP(H$1,Data!$AP:$AR,3,FALSE),Cuenta,VLOOKUP(H$1,Data!$AP:$AR,2,FALSE))+SUMIFS(FX,Fecha,$A978,Linea,VLOOKUP(H$1,Data!$AP:$AR,3,FALSE),Cuenta,VLOOKUP(H$1,Data!$AP:$AR,2,FALSE))+H977,"")</f>
        <v/>
      </c>
      <c r="I978" s="3" t="str">
        <f>IF(AND($A978&lt;&gt;"",I$1&lt;&gt;""),SUMIFS(VM,Fecha,$A978,Linea,VLOOKUP(I$1,Data!$AP:$AR,3,FALSE),Cuenta,VLOOKUP(I$1,Data!$AP:$AR,2,FALSE))+SUMIFS(FX,Fecha,$A978,Linea,VLOOKUP(I$1,Data!$AP:$AR,3,FALSE),Cuenta,VLOOKUP(I$1,Data!$AP:$AR,2,FALSE))+I977,"")</f>
        <v/>
      </c>
      <c r="J978" s="3" t="str">
        <f>IF(AND($A978&lt;&gt;"",J$1&lt;&gt;""),SUMIFS(VM,Fecha,$A978,Linea,VLOOKUP(J$1,Data!$AP:$AR,3,FALSE),Cuenta,VLOOKUP(J$1,Data!$AP:$AR,2,FALSE))+SUMIFS(FX,Fecha,$A978,Linea,VLOOKUP(J$1,Data!$AP:$AR,3,FALSE),Cuenta,VLOOKUP(J$1,Data!$AP:$AR,2,FALSE))+J977,"")</f>
        <v/>
      </c>
      <c r="K978" s="3" t="str">
        <f>IF(AND($A978&lt;&gt;"",K$1&lt;&gt;""),SUMIFS(VM,Fecha,$A978,Linea,VLOOKUP(K$1,Data!$AP:$AR,3,FALSE),Cuenta,VLOOKUP(K$1,Data!$AP:$AR,2,FALSE))+SUMIFS(FX,Fecha,$A978,Linea,VLOOKUP(K$1,Data!$AP:$AR,3,FALSE),Cuenta,VLOOKUP(K$1,Data!$AP:$AR,2,FALSE))+K977,"")</f>
        <v/>
      </c>
      <c r="L978" s="3" t="str">
        <f>IF(AND($A978&lt;&gt;"",L$1&lt;&gt;""),SUMIFS(VM,Fecha,$A978,Linea,VLOOKUP(L$1,Data!$AP:$AR,3,FALSE),Cuenta,VLOOKUP(L$1,Data!$AP:$AR,2,FALSE))+SUMIFS(FX,Fecha,$A978,Linea,VLOOKUP(L$1,Data!$AP:$AR,3,FALSE),Cuenta,VLOOKUP(L$1,Data!$AP:$AR,2,FALSE))+L977,"")</f>
        <v/>
      </c>
      <c r="M978" s="3" t="str">
        <f>IF(AND($A978&lt;&gt;"",M$1&lt;&gt;""),SUMIFS(VM,Fecha,$A978,Linea,VLOOKUP(M$1,Data!$AP:$AR,3,FALSE),Cuenta,VLOOKUP(M$1,Data!$AP:$AR,2,FALSE))+SUMIFS(FX,Fecha,$A978,Linea,VLOOKUP(M$1,Data!$AP:$AR,3,FALSE),Cuenta,VLOOKUP(M$1,Data!$AP:$AR,2,FALSE))+M977,"")</f>
        <v/>
      </c>
      <c r="N978" s="3" t="str">
        <f>IF(AND($A978&lt;&gt;"",N$1&lt;&gt;""),SUMIFS(VM,Fecha,$A978,Linea,VLOOKUP(N$1,Data!$AP:$AR,3,FALSE),Cuenta,VLOOKUP(N$1,Data!$AP:$AR,2,FALSE))+SUMIFS(FX,Fecha,$A978,Linea,VLOOKUP(N$1,Data!$AP:$AR,3,FALSE),Cuenta,VLOOKUP(N$1,Data!$AP:$AR,2,FALSE))+N977,"")</f>
        <v/>
      </c>
    </row>
    <row r="979" spans="2:14" x14ac:dyDescent="0.25">
      <c r="B979" s="3" t="str">
        <f>IF(AND($A979&lt;&gt;"",B$1&lt;&gt;""),SUMIFS(VM,Fecha,$A979,Linea,VLOOKUP(B$1,Data!$AP:$AR,3,FALSE),Cuenta,VLOOKUP(B$1,Data!$AP:$AR,2,FALSE))+SUMIFS(FX,Fecha,$A979,Linea,VLOOKUP(B$1,Data!$AP:$AR,3,FALSE),Cuenta,VLOOKUP(B$1,Data!$AP:$AR,2,FALSE))+B978,"")</f>
        <v/>
      </c>
      <c r="C979" s="3" t="str">
        <f>IF(AND($A979&lt;&gt;"",C$1&lt;&gt;""),SUMIFS(VM,Fecha,$A979,Linea,VLOOKUP(C$1,Data!$AP:$AR,3,FALSE),Cuenta,VLOOKUP(C$1,Data!$AP:$AR,2,FALSE))+SUMIFS(FX,Fecha,$A979,Linea,VLOOKUP(C$1,Data!$AP:$AR,3,FALSE),Cuenta,VLOOKUP(C$1,Data!$AP:$AR,2,FALSE))+C978,"")</f>
        <v/>
      </c>
      <c r="D979" s="3" t="str">
        <f>IF(AND($A979&lt;&gt;"",D$1&lt;&gt;""),SUMIFS(VM,Fecha,$A979,Linea,VLOOKUP(D$1,Data!$AP:$AR,3,FALSE),Cuenta,VLOOKUP(D$1,Data!$AP:$AR,2,FALSE))+SUMIFS(FX,Fecha,$A979,Linea,VLOOKUP(D$1,Data!$AP:$AR,3,FALSE),Cuenta,VLOOKUP(D$1,Data!$AP:$AR,2,FALSE))+D978,"")</f>
        <v/>
      </c>
      <c r="E979" s="3" t="str">
        <f>IF(AND($A979&lt;&gt;"",E$1&lt;&gt;""),SUMIFS(VM,Fecha,$A979,Linea,VLOOKUP(E$1,Data!$AP:$AR,3,FALSE),Cuenta,VLOOKUP(E$1,Data!$AP:$AR,2,FALSE))+SUMIFS(FX,Fecha,$A979,Linea,VLOOKUP(E$1,Data!$AP:$AR,3,FALSE),Cuenta,VLOOKUP(E$1,Data!$AP:$AR,2,FALSE))+E978,"")</f>
        <v/>
      </c>
      <c r="F979" s="3" t="str">
        <f>IF(AND($A979&lt;&gt;"",F$1&lt;&gt;""),SUMIFS(VM,Fecha,$A979,Linea,VLOOKUP(F$1,Data!$AP:$AR,3,FALSE),Cuenta,VLOOKUP(F$1,Data!$AP:$AR,2,FALSE))+SUMIFS(FX,Fecha,$A979,Linea,VLOOKUP(F$1,Data!$AP:$AR,3,FALSE),Cuenta,VLOOKUP(F$1,Data!$AP:$AR,2,FALSE))+F978,"")</f>
        <v/>
      </c>
      <c r="G979" s="3" t="str">
        <f>IF(AND($A979&lt;&gt;"",G$1&lt;&gt;""),SUMIFS(VM,Fecha,$A979,Linea,VLOOKUP(G$1,Data!$AP:$AR,3,FALSE),Cuenta,VLOOKUP(G$1,Data!$AP:$AR,2,FALSE))+SUMIFS(FX,Fecha,$A979,Linea,VLOOKUP(G$1,Data!$AP:$AR,3,FALSE),Cuenta,VLOOKUP(G$1,Data!$AP:$AR,2,FALSE))+G978,"")</f>
        <v/>
      </c>
      <c r="H979" s="3" t="str">
        <f>IF(AND($A979&lt;&gt;"",H$1&lt;&gt;""),SUMIFS(VM,Fecha,$A979,Linea,VLOOKUP(H$1,Data!$AP:$AR,3,FALSE),Cuenta,VLOOKUP(H$1,Data!$AP:$AR,2,FALSE))+SUMIFS(FX,Fecha,$A979,Linea,VLOOKUP(H$1,Data!$AP:$AR,3,FALSE),Cuenta,VLOOKUP(H$1,Data!$AP:$AR,2,FALSE))+H978,"")</f>
        <v/>
      </c>
      <c r="I979" s="3" t="str">
        <f>IF(AND($A979&lt;&gt;"",I$1&lt;&gt;""),SUMIFS(VM,Fecha,$A979,Linea,VLOOKUP(I$1,Data!$AP:$AR,3,FALSE),Cuenta,VLOOKUP(I$1,Data!$AP:$AR,2,FALSE))+SUMIFS(FX,Fecha,$A979,Linea,VLOOKUP(I$1,Data!$AP:$AR,3,FALSE),Cuenta,VLOOKUP(I$1,Data!$AP:$AR,2,FALSE))+I978,"")</f>
        <v/>
      </c>
      <c r="J979" s="3" t="str">
        <f>IF(AND($A979&lt;&gt;"",J$1&lt;&gt;""),SUMIFS(VM,Fecha,$A979,Linea,VLOOKUP(J$1,Data!$AP:$AR,3,FALSE),Cuenta,VLOOKUP(J$1,Data!$AP:$AR,2,FALSE))+SUMIFS(FX,Fecha,$A979,Linea,VLOOKUP(J$1,Data!$AP:$AR,3,FALSE),Cuenta,VLOOKUP(J$1,Data!$AP:$AR,2,FALSE))+J978,"")</f>
        <v/>
      </c>
      <c r="K979" s="3" t="str">
        <f>IF(AND($A979&lt;&gt;"",K$1&lt;&gt;""),SUMIFS(VM,Fecha,$A979,Linea,VLOOKUP(K$1,Data!$AP:$AR,3,FALSE),Cuenta,VLOOKUP(K$1,Data!$AP:$AR,2,FALSE))+SUMIFS(FX,Fecha,$A979,Linea,VLOOKUP(K$1,Data!$AP:$AR,3,FALSE),Cuenta,VLOOKUP(K$1,Data!$AP:$AR,2,FALSE))+K978,"")</f>
        <v/>
      </c>
      <c r="L979" s="3" t="str">
        <f>IF(AND($A979&lt;&gt;"",L$1&lt;&gt;""),SUMIFS(VM,Fecha,$A979,Linea,VLOOKUP(L$1,Data!$AP:$AR,3,FALSE),Cuenta,VLOOKUP(L$1,Data!$AP:$AR,2,FALSE))+SUMIFS(FX,Fecha,$A979,Linea,VLOOKUP(L$1,Data!$AP:$AR,3,FALSE),Cuenta,VLOOKUP(L$1,Data!$AP:$AR,2,FALSE))+L978,"")</f>
        <v/>
      </c>
      <c r="M979" s="3" t="str">
        <f>IF(AND($A979&lt;&gt;"",M$1&lt;&gt;""),SUMIFS(VM,Fecha,$A979,Linea,VLOOKUP(M$1,Data!$AP:$AR,3,FALSE),Cuenta,VLOOKUP(M$1,Data!$AP:$AR,2,FALSE))+SUMIFS(FX,Fecha,$A979,Linea,VLOOKUP(M$1,Data!$AP:$AR,3,FALSE),Cuenta,VLOOKUP(M$1,Data!$AP:$AR,2,FALSE))+M978,"")</f>
        <v/>
      </c>
      <c r="N979" s="3" t="str">
        <f>IF(AND($A979&lt;&gt;"",N$1&lt;&gt;""),SUMIFS(VM,Fecha,$A979,Linea,VLOOKUP(N$1,Data!$AP:$AR,3,FALSE),Cuenta,VLOOKUP(N$1,Data!$AP:$AR,2,FALSE))+SUMIFS(FX,Fecha,$A979,Linea,VLOOKUP(N$1,Data!$AP:$AR,3,FALSE),Cuenta,VLOOKUP(N$1,Data!$AP:$AR,2,FALSE))+N978,"")</f>
        <v/>
      </c>
    </row>
    <row r="980" spans="2:14" x14ac:dyDescent="0.25">
      <c r="B980" s="3" t="str">
        <f>IF(AND($A980&lt;&gt;"",B$1&lt;&gt;""),SUMIFS(VM,Fecha,$A980,Linea,VLOOKUP(B$1,Data!$AP:$AR,3,FALSE),Cuenta,VLOOKUP(B$1,Data!$AP:$AR,2,FALSE))+SUMIFS(FX,Fecha,$A980,Linea,VLOOKUP(B$1,Data!$AP:$AR,3,FALSE),Cuenta,VLOOKUP(B$1,Data!$AP:$AR,2,FALSE))+B979,"")</f>
        <v/>
      </c>
      <c r="C980" s="3" t="str">
        <f>IF(AND($A980&lt;&gt;"",C$1&lt;&gt;""),SUMIFS(VM,Fecha,$A980,Linea,VLOOKUP(C$1,Data!$AP:$AR,3,FALSE),Cuenta,VLOOKUP(C$1,Data!$AP:$AR,2,FALSE))+SUMIFS(FX,Fecha,$A980,Linea,VLOOKUP(C$1,Data!$AP:$AR,3,FALSE),Cuenta,VLOOKUP(C$1,Data!$AP:$AR,2,FALSE))+C979,"")</f>
        <v/>
      </c>
      <c r="D980" s="3" t="str">
        <f>IF(AND($A980&lt;&gt;"",D$1&lt;&gt;""),SUMIFS(VM,Fecha,$A980,Linea,VLOOKUP(D$1,Data!$AP:$AR,3,FALSE),Cuenta,VLOOKUP(D$1,Data!$AP:$AR,2,FALSE))+SUMIFS(FX,Fecha,$A980,Linea,VLOOKUP(D$1,Data!$AP:$AR,3,FALSE),Cuenta,VLOOKUP(D$1,Data!$AP:$AR,2,FALSE))+D979,"")</f>
        <v/>
      </c>
      <c r="E980" s="3" t="str">
        <f>IF(AND($A980&lt;&gt;"",E$1&lt;&gt;""),SUMIFS(VM,Fecha,$A980,Linea,VLOOKUP(E$1,Data!$AP:$AR,3,FALSE),Cuenta,VLOOKUP(E$1,Data!$AP:$AR,2,FALSE))+SUMIFS(FX,Fecha,$A980,Linea,VLOOKUP(E$1,Data!$AP:$AR,3,FALSE),Cuenta,VLOOKUP(E$1,Data!$AP:$AR,2,FALSE))+E979,"")</f>
        <v/>
      </c>
      <c r="F980" s="3" t="str">
        <f>IF(AND($A980&lt;&gt;"",F$1&lt;&gt;""),SUMIFS(VM,Fecha,$A980,Linea,VLOOKUP(F$1,Data!$AP:$AR,3,FALSE),Cuenta,VLOOKUP(F$1,Data!$AP:$AR,2,FALSE))+SUMIFS(FX,Fecha,$A980,Linea,VLOOKUP(F$1,Data!$AP:$AR,3,FALSE),Cuenta,VLOOKUP(F$1,Data!$AP:$AR,2,FALSE))+F979,"")</f>
        <v/>
      </c>
      <c r="G980" s="3" t="str">
        <f>IF(AND($A980&lt;&gt;"",G$1&lt;&gt;""),SUMIFS(VM,Fecha,$A980,Linea,VLOOKUP(G$1,Data!$AP:$AR,3,FALSE),Cuenta,VLOOKUP(G$1,Data!$AP:$AR,2,FALSE))+SUMIFS(FX,Fecha,$A980,Linea,VLOOKUP(G$1,Data!$AP:$AR,3,FALSE),Cuenta,VLOOKUP(G$1,Data!$AP:$AR,2,FALSE))+G979,"")</f>
        <v/>
      </c>
      <c r="H980" s="3" t="str">
        <f>IF(AND($A980&lt;&gt;"",H$1&lt;&gt;""),SUMIFS(VM,Fecha,$A980,Linea,VLOOKUP(H$1,Data!$AP:$AR,3,FALSE),Cuenta,VLOOKUP(H$1,Data!$AP:$AR,2,FALSE))+SUMIFS(FX,Fecha,$A980,Linea,VLOOKUP(H$1,Data!$AP:$AR,3,FALSE),Cuenta,VLOOKUP(H$1,Data!$AP:$AR,2,FALSE))+H979,"")</f>
        <v/>
      </c>
      <c r="I980" s="3" t="str">
        <f>IF(AND($A980&lt;&gt;"",I$1&lt;&gt;""),SUMIFS(VM,Fecha,$A980,Linea,VLOOKUP(I$1,Data!$AP:$AR,3,FALSE),Cuenta,VLOOKUP(I$1,Data!$AP:$AR,2,FALSE))+SUMIFS(FX,Fecha,$A980,Linea,VLOOKUP(I$1,Data!$AP:$AR,3,FALSE),Cuenta,VLOOKUP(I$1,Data!$AP:$AR,2,FALSE))+I979,"")</f>
        <v/>
      </c>
      <c r="J980" s="3" t="str">
        <f>IF(AND($A980&lt;&gt;"",J$1&lt;&gt;""),SUMIFS(VM,Fecha,$A980,Linea,VLOOKUP(J$1,Data!$AP:$AR,3,FALSE),Cuenta,VLOOKUP(J$1,Data!$AP:$AR,2,FALSE))+SUMIFS(FX,Fecha,$A980,Linea,VLOOKUP(J$1,Data!$AP:$AR,3,FALSE),Cuenta,VLOOKUP(J$1,Data!$AP:$AR,2,FALSE))+J979,"")</f>
        <v/>
      </c>
      <c r="K980" s="3" t="str">
        <f>IF(AND($A980&lt;&gt;"",K$1&lt;&gt;""),SUMIFS(VM,Fecha,$A980,Linea,VLOOKUP(K$1,Data!$AP:$AR,3,FALSE),Cuenta,VLOOKUP(K$1,Data!$AP:$AR,2,FALSE))+SUMIFS(FX,Fecha,$A980,Linea,VLOOKUP(K$1,Data!$AP:$AR,3,FALSE),Cuenta,VLOOKUP(K$1,Data!$AP:$AR,2,FALSE))+K979,"")</f>
        <v/>
      </c>
      <c r="L980" s="3" t="str">
        <f>IF(AND($A980&lt;&gt;"",L$1&lt;&gt;""),SUMIFS(VM,Fecha,$A980,Linea,VLOOKUP(L$1,Data!$AP:$AR,3,FALSE),Cuenta,VLOOKUP(L$1,Data!$AP:$AR,2,FALSE))+SUMIFS(FX,Fecha,$A980,Linea,VLOOKUP(L$1,Data!$AP:$AR,3,FALSE),Cuenta,VLOOKUP(L$1,Data!$AP:$AR,2,FALSE))+L979,"")</f>
        <v/>
      </c>
      <c r="M980" s="3" t="str">
        <f>IF(AND($A980&lt;&gt;"",M$1&lt;&gt;""),SUMIFS(VM,Fecha,$A980,Linea,VLOOKUP(M$1,Data!$AP:$AR,3,FALSE),Cuenta,VLOOKUP(M$1,Data!$AP:$AR,2,FALSE))+SUMIFS(FX,Fecha,$A980,Linea,VLOOKUP(M$1,Data!$AP:$AR,3,FALSE),Cuenta,VLOOKUP(M$1,Data!$AP:$AR,2,FALSE))+M979,"")</f>
        <v/>
      </c>
      <c r="N980" s="3" t="str">
        <f>IF(AND($A980&lt;&gt;"",N$1&lt;&gt;""),SUMIFS(VM,Fecha,$A980,Linea,VLOOKUP(N$1,Data!$AP:$AR,3,FALSE),Cuenta,VLOOKUP(N$1,Data!$AP:$AR,2,FALSE))+SUMIFS(FX,Fecha,$A980,Linea,VLOOKUP(N$1,Data!$AP:$AR,3,FALSE),Cuenta,VLOOKUP(N$1,Data!$AP:$AR,2,FALSE))+N979,"")</f>
        <v/>
      </c>
    </row>
    <row r="981" spans="2:14" x14ac:dyDescent="0.25">
      <c r="B981" s="3" t="str">
        <f>IF(AND($A981&lt;&gt;"",B$1&lt;&gt;""),SUMIFS(VM,Fecha,$A981,Linea,VLOOKUP(B$1,Data!$AP:$AR,3,FALSE),Cuenta,VLOOKUP(B$1,Data!$AP:$AR,2,FALSE))+SUMIFS(FX,Fecha,$A981,Linea,VLOOKUP(B$1,Data!$AP:$AR,3,FALSE),Cuenta,VLOOKUP(B$1,Data!$AP:$AR,2,FALSE))+B980,"")</f>
        <v/>
      </c>
      <c r="C981" s="3" t="str">
        <f>IF(AND($A981&lt;&gt;"",C$1&lt;&gt;""),SUMIFS(VM,Fecha,$A981,Linea,VLOOKUP(C$1,Data!$AP:$AR,3,FALSE),Cuenta,VLOOKUP(C$1,Data!$AP:$AR,2,FALSE))+SUMIFS(FX,Fecha,$A981,Linea,VLOOKUP(C$1,Data!$AP:$AR,3,FALSE),Cuenta,VLOOKUP(C$1,Data!$AP:$AR,2,FALSE))+C980,"")</f>
        <v/>
      </c>
      <c r="D981" s="3" t="str">
        <f>IF(AND($A981&lt;&gt;"",D$1&lt;&gt;""),SUMIFS(VM,Fecha,$A981,Linea,VLOOKUP(D$1,Data!$AP:$AR,3,FALSE),Cuenta,VLOOKUP(D$1,Data!$AP:$AR,2,FALSE))+SUMIFS(FX,Fecha,$A981,Linea,VLOOKUP(D$1,Data!$AP:$AR,3,FALSE),Cuenta,VLOOKUP(D$1,Data!$AP:$AR,2,FALSE))+D980,"")</f>
        <v/>
      </c>
      <c r="E981" s="3" t="str">
        <f>IF(AND($A981&lt;&gt;"",E$1&lt;&gt;""),SUMIFS(VM,Fecha,$A981,Linea,VLOOKUP(E$1,Data!$AP:$AR,3,FALSE),Cuenta,VLOOKUP(E$1,Data!$AP:$AR,2,FALSE))+SUMIFS(FX,Fecha,$A981,Linea,VLOOKUP(E$1,Data!$AP:$AR,3,FALSE),Cuenta,VLOOKUP(E$1,Data!$AP:$AR,2,FALSE))+E980,"")</f>
        <v/>
      </c>
      <c r="F981" s="3" t="str">
        <f>IF(AND($A981&lt;&gt;"",F$1&lt;&gt;""),SUMIFS(VM,Fecha,$A981,Linea,VLOOKUP(F$1,Data!$AP:$AR,3,FALSE),Cuenta,VLOOKUP(F$1,Data!$AP:$AR,2,FALSE))+SUMIFS(FX,Fecha,$A981,Linea,VLOOKUP(F$1,Data!$AP:$AR,3,FALSE),Cuenta,VLOOKUP(F$1,Data!$AP:$AR,2,FALSE))+F980,"")</f>
        <v/>
      </c>
      <c r="G981" s="3" t="str">
        <f>IF(AND($A981&lt;&gt;"",G$1&lt;&gt;""),SUMIFS(VM,Fecha,$A981,Linea,VLOOKUP(G$1,Data!$AP:$AR,3,FALSE),Cuenta,VLOOKUP(G$1,Data!$AP:$AR,2,FALSE))+SUMIFS(FX,Fecha,$A981,Linea,VLOOKUP(G$1,Data!$AP:$AR,3,FALSE),Cuenta,VLOOKUP(G$1,Data!$AP:$AR,2,FALSE))+G980,"")</f>
        <v/>
      </c>
      <c r="H981" s="3" t="str">
        <f>IF(AND($A981&lt;&gt;"",H$1&lt;&gt;""),SUMIFS(VM,Fecha,$A981,Linea,VLOOKUP(H$1,Data!$AP:$AR,3,FALSE),Cuenta,VLOOKUP(H$1,Data!$AP:$AR,2,FALSE))+SUMIFS(FX,Fecha,$A981,Linea,VLOOKUP(H$1,Data!$AP:$AR,3,FALSE),Cuenta,VLOOKUP(H$1,Data!$AP:$AR,2,FALSE))+H980,"")</f>
        <v/>
      </c>
      <c r="I981" s="3" t="str">
        <f>IF(AND($A981&lt;&gt;"",I$1&lt;&gt;""),SUMIFS(VM,Fecha,$A981,Linea,VLOOKUP(I$1,Data!$AP:$AR,3,FALSE),Cuenta,VLOOKUP(I$1,Data!$AP:$AR,2,FALSE))+SUMIFS(FX,Fecha,$A981,Linea,VLOOKUP(I$1,Data!$AP:$AR,3,FALSE),Cuenta,VLOOKUP(I$1,Data!$AP:$AR,2,FALSE))+I980,"")</f>
        <v/>
      </c>
      <c r="J981" s="3" t="str">
        <f>IF(AND($A981&lt;&gt;"",J$1&lt;&gt;""),SUMIFS(VM,Fecha,$A981,Linea,VLOOKUP(J$1,Data!$AP:$AR,3,FALSE),Cuenta,VLOOKUP(J$1,Data!$AP:$AR,2,FALSE))+SUMIFS(FX,Fecha,$A981,Linea,VLOOKUP(J$1,Data!$AP:$AR,3,FALSE),Cuenta,VLOOKUP(J$1,Data!$AP:$AR,2,FALSE))+J980,"")</f>
        <v/>
      </c>
      <c r="K981" s="3" t="str">
        <f>IF(AND($A981&lt;&gt;"",K$1&lt;&gt;""),SUMIFS(VM,Fecha,$A981,Linea,VLOOKUP(K$1,Data!$AP:$AR,3,FALSE),Cuenta,VLOOKUP(K$1,Data!$AP:$AR,2,FALSE))+SUMIFS(FX,Fecha,$A981,Linea,VLOOKUP(K$1,Data!$AP:$AR,3,FALSE),Cuenta,VLOOKUP(K$1,Data!$AP:$AR,2,FALSE))+K980,"")</f>
        <v/>
      </c>
      <c r="L981" s="3" t="str">
        <f>IF(AND($A981&lt;&gt;"",L$1&lt;&gt;""),SUMIFS(VM,Fecha,$A981,Linea,VLOOKUP(L$1,Data!$AP:$AR,3,FALSE),Cuenta,VLOOKUP(L$1,Data!$AP:$AR,2,FALSE))+SUMIFS(FX,Fecha,$A981,Linea,VLOOKUP(L$1,Data!$AP:$AR,3,FALSE),Cuenta,VLOOKUP(L$1,Data!$AP:$AR,2,FALSE))+L980,"")</f>
        <v/>
      </c>
      <c r="M981" s="3" t="str">
        <f>IF(AND($A981&lt;&gt;"",M$1&lt;&gt;""),SUMIFS(VM,Fecha,$A981,Linea,VLOOKUP(M$1,Data!$AP:$AR,3,FALSE),Cuenta,VLOOKUP(M$1,Data!$AP:$AR,2,FALSE))+SUMIFS(FX,Fecha,$A981,Linea,VLOOKUP(M$1,Data!$AP:$AR,3,FALSE),Cuenta,VLOOKUP(M$1,Data!$AP:$AR,2,FALSE))+M980,"")</f>
        <v/>
      </c>
      <c r="N981" s="3" t="str">
        <f>IF(AND($A981&lt;&gt;"",N$1&lt;&gt;""),SUMIFS(VM,Fecha,$A981,Linea,VLOOKUP(N$1,Data!$AP:$AR,3,FALSE),Cuenta,VLOOKUP(N$1,Data!$AP:$AR,2,FALSE))+SUMIFS(FX,Fecha,$A981,Linea,VLOOKUP(N$1,Data!$AP:$AR,3,FALSE),Cuenta,VLOOKUP(N$1,Data!$AP:$AR,2,FALSE))+N980,"")</f>
        <v/>
      </c>
    </row>
    <row r="982" spans="2:14" x14ac:dyDescent="0.25">
      <c r="B982" s="3" t="str">
        <f>IF(AND($A982&lt;&gt;"",B$1&lt;&gt;""),SUMIFS(VM,Fecha,$A982,Linea,VLOOKUP(B$1,Data!$AP:$AR,3,FALSE),Cuenta,VLOOKUP(B$1,Data!$AP:$AR,2,FALSE))+SUMIFS(FX,Fecha,$A982,Linea,VLOOKUP(B$1,Data!$AP:$AR,3,FALSE),Cuenta,VLOOKUP(B$1,Data!$AP:$AR,2,FALSE))+B981,"")</f>
        <v/>
      </c>
      <c r="C982" s="3" t="str">
        <f>IF(AND($A982&lt;&gt;"",C$1&lt;&gt;""),SUMIFS(VM,Fecha,$A982,Linea,VLOOKUP(C$1,Data!$AP:$AR,3,FALSE),Cuenta,VLOOKUP(C$1,Data!$AP:$AR,2,FALSE))+SUMIFS(FX,Fecha,$A982,Linea,VLOOKUP(C$1,Data!$AP:$AR,3,FALSE),Cuenta,VLOOKUP(C$1,Data!$AP:$AR,2,FALSE))+C981,"")</f>
        <v/>
      </c>
      <c r="D982" s="3" t="str">
        <f>IF(AND($A982&lt;&gt;"",D$1&lt;&gt;""),SUMIFS(VM,Fecha,$A982,Linea,VLOOKUP(D$1,Data!$AP:$AR,3,FALSE),Cuenta,VLOOKUP(D$1,Data!$AP:$AR,2,FALSE))+SUMIFS(FX,Fecha,$A982,Linea,VLOOKUP(D$1,Data!$AP:$AR,3,FALSE),Cuenta,VLOOKUP(D$1,Data!$AP:$AR,2,FALSE))+D981,"")</f>
        <v/>
      </c>
      <c r="E982" s="3" t="str">
        <f>IF(AND($A982&lt;&gt;"",E$1&lt;&gt;""),SUMIFS(VM,Fecha,$A982,Linea,VLOOKUP(E$1,Data!$AP:$AR,3,FALSE),Cuenta,VLOOKUP(E$1,Data!$AP:$AR,2,FALSE))+SUMIFS(FX,Fecha,$A982,Linea,VLOOKUP(E$1,Data!$AP:$AR,3,FALSE),Cuenta,VLOOKUP(E$1,Data!$AP:$AR,2,FALSE))+E981,"")</f>
        <v/>
      </c>
      <c r="F982" s="3" t="str">
        <f>IF(AND($A982&lt;&gt;"",F$1&lt;&gt;""),SUMIFS(VM,Fecha,$A982,Linea,VLOOKUP(F$1,Data!$AP:$AR,3,FALSE),Cuenta,VLOOKUP(F$1,Data!$AP:$AR,2,FALSE))+SUMIFS(FX,Fecha,$A982,Linea,VLOOKUP(F$1,Data!$AP:$AR,3,FALSE),Cuenta,VLOOKUP(F$1,Data!$AP:$AR,2,FALSE))+F981,"")</f>
        <v/>
      </c>
      <c r="G982" s="3" t="str">
        <f>IF(AND($A982&lt;&gt;"",G$1&lt;&gt;""),SUMIFS(VM,Fecha,$A982,Linea,VLOOKUP(G$1,Data!$AP:$AR,3,FALSE),Cuenta,VLOOKUP(G$1,Data!$AP:$AR,2,FALSE))+SUMIFS(FX,Fecha,$A982,Linea,VLOOKUP(G$1,Data!$AP:$AR,3,FALSE),Cuenta,VLOOKUP(G$1,Data!$AP:$AR,2,FALSE))+G981,"")</f>
        <v/>
      </c>
      <c r="H982" s="3" t="str">
        <f>IF(AND($A982&lt;&gt;"",H$1&lt;&gt;""),SUMIFS(VM,Fecha,$A982,Linea,VLOOKUP(H$1,Data!$AP:$AR,3,FALSE),Cuenta,VLOOKUP(H$1,Data!$AP:$AR,2,FALSE))+SUMIFS(FX,Fecha,$A982,Linea,VLOOKUP(H$1,Data!$AP:$AR,3,FALSE),Cuenta,VLOOKUP(H$1,Data!$AP:$AR,2,FALSE))+H981,"")</f>
        <v/>
      </c>
      <c r="I982" s="3" t="str">
        <f>IF(AND($A982&lt;&gt;"",I$1&lt;&gt;""),SUMIFS(VM,Fecha,$A982,Linea,VLOOKUP(I$1,Data!$AP:$AR,3,FALSE),Cuenta,VLOOKUP(I$1,Data!$AP:$AR,2,FALSE))+SUMIFS(FX,Fecha,$A982,Linea,VLOOKUP(I$1,Data!$AP:$AR,3,FALSE),Cuenta,VLOOKUP(I$1,Data!$AP:$AR,2,FALSE))+I981,"")</f>
        <v/>
      </c>
      <c r="J982" s="3" t="str">
        <f>IF(AND($A982&lt;&gt;"",J$1&lt;&gt;""),SUMIFS(VM,Fecha,$A982,Linea,VLOOKUP(J$1,Data!$AP:$AR,3,FALSE),Cuenta,VLOOKUP(J$1,Data!$AP:$AR,2,FALSE))+SUMIFS(FX,Fecha,$A982,Linea,VLOOKUP(J$1,Data!$AP:$AR,3,FALSE),Cuenta,VLOOKUP(J$1,Data!$AP:$AR,2,FALSE))+J981,"")</f>
        <v/>
      </c>
      <c r="K982" s="3" t="str">
        <f>IF(AND($A982&lt;&gt;"",K$1&lt;&gt;""),SUMIFS(VM,Fecha,$A982,Linea,VLOOKUP(K$1,Data!$AP:$AR,3,FALSE),Cuenta,VLOOKUP(K$1,Data!$AP:$AR,2,FALSE))+SUMIFS(FX,Fecha,$A982,Linea,VLOOKUP(K$1,Data!$AP:$AR,3,FALSE),Cuenta,VLOOKUP(K$1,Data!$AP:$AR,2,FALSE))+K981,"")</f>
        <v/>
      </c>
      <c r="L982" s="3" t="str">
        <f>IF(AND($A982&lt;&gt;"",L$1&lt;&gt;""),SUMIFS(VM,Fecha,$A982,Linea,VLOOKUP(L$1,Data!$AP:$AR,3,FALSE),Cuenta,VLOOKUP(L$1,Data!$AP:$AR,2,FALSE))+SUMIFS(FX,Fecha,$A982,Linea,VLOOKUP(L$1,Data!$AP:$AR,3,FALSE),Cuenta,VLOOKUP(L$1,Data!$AP:$AR,2,FALSE))+L981,"")</f>
        <v/>
      </c>
      <c r="M982" s="3" t="str">
        <f>IF(AND($A982&lt;&gt;"",M$1&lt;&gt;""),SUMIFS(VM,Fecha,$A982,Linea,VLOOKUP(M$1,Data!$AP:$AR,3,FALSE),Cuenta,VLOOKUP(M$1,Data!$AP:$AR,2,FALSE))+SUMIFS(FX,Fecha,$A982,Linea,VLOOKUP(M$1,Data!$AP:$AR,3,FALSE),Cuenta,VLOOKUP(M$1,Data!$AP:$AR,2,FALSE))+M981,"")</f>
        <v/>
      </c>
      <c r="N982" s="3" t="str">
        <f>IF(AND($A982&lt;&gt;"",N$1&lt;&gt;""),SUMIFS(VM,Fecha,$A982,Linea,VLOOKUP(N$1,Data!$AP:$AR,3,FALSE),Cuenta,VLOOKUP(N$1,Data!$AP:$AR,2,FALSE))+SUMIFS(FX,Fecha,$A982,Linea,VLOOKUP(N$1,Data!$AP:$AR,3,FALSE),Cuenta,VLOOKUP(N$1,Data!$AP:$AR,2,FALSE))+N981,"")</f>
        <v/>
      </c>
    </row>
    <row r="983" spans="2:14" x14ac:dyDescent="0.25">
      <c r="B983" s="3" t="str">
        <f>IF(AND($A983&lt;&gt;"",B$1&lt;&gt;""),SUMIFS(VM,Fecha,$A983,Linea,VLOOKUP(B$1,Data!$AP:$AR,3,FALSE),Cuenta,VLOOKUP(B$1,Data!$AP:$AR,2,FALSE))+SUMIFS(FX,Fecha,$A983,Linea,VLOOKUP(B$1,Data!$AP:$AR,3,FALSE),Cuenta,VLOOKUP(B$1,Data!$AP:$AR,2,FALSE))+B982,"")</f>
        <v/>
      </c>
      <c r="C983" s="3" t="str">
        <f>IF(AND($A983&lt;&gt;"",C$1&lt;&gt;""),SUMIFS(VM,Fecha,$A983,Linea,VLOOKUP(C$1,Data!$AP:$AR,3,FALSE),Cuenta,VLOOKUP(C$1,Data!$AP:$AR,2,FALSE))+SUMIFS(FX,Fecha,$A983,Linea,VLOOKUP(C$1,Data!$AP:$AR,3,FALSE),Cuenta,VLOOKUP(C$1,Data!$AP:$AR,2,FALSE))+C982,"")</f>
        <v/>
      </c>
      <c r="D983" s="3" t="str">
        <f>IF(AND($A983&lt;&gt;"",D$1&lt;&gt;""),SUMIFS(VM,Fecha,$A983,Linea,VLOOKUP(D$1,Data!$AP:$AR,3,FALSE),Cuenta,VLOOKUP(D$1,Data!$AP:$AR,2,FALSE))+SUMIFS(FX,Fecha,$A983,Linea,VLOOKUP(D$1,Data!$AP:$AR,3,FALSE),Cuenta,VLOOKUP(D$1,Data!$AP:$AR,2,FALSE))+D982,"")</f>
        <v/>
      </c>
      <c r="E983" s="3" t="str">
        <f>IF(AND($A983&lt;&gt;"",E$1&lt;&gt;""),SUMIFS(VM,Fecha,$A983,Linea,VLOOKUP(E$1,Data!$AP:$AR,3,FALSE),Cuenta,VLOOKUP(E$1,Data!$AP:$AR,2,FALSE))+SUMIFS(FX,Fecha,$A983,Linea,VLOOKUP(E$1,Data!$AP:$AR,3,FALSE),Cuenta,VLOOKUP(E$1,Data!$AP:$AR,2,FALSE))+E982,"")</f>
        <v/>
      </c>
      <c r="F983" s="3" t="str">
        <f>IF(AND($A983&lt;&gt;"",F$1&lt;&gt;""),SUMIFS(VM,Fecha,$A983,Linea,VLOOKUP(F$1,Data!$AP:$AR,3,FALSE),Cuenta,VLOOKUP(F$1,Data!$AP:$AR,2,FALSE))+SUMIFS(FX,Fecha,$A983,Linea,VLOOKUP(F$1,Data!$AP:$AR,3,FALSE),Cuenta,VLOOKUP(F$1,Data!$AP:$AR,2,FALSE))+F982,"")</f>
        <v/>
      </c>
      <c r="G983" s="3" t="str">
        <f>IF(AND($A983&lt;&gt;"",G$1&lt;&gt;""),SUMIFS(VM,Fecha,$A983,Linea,VLOOKUP(G$1,Data!$AP:$AR,3,FALSE),Cuenta,VLOOKUP(G$1,Data!$AP:$AR,2,FALSE))+SUMIFS(FX,Fecha,$A983,Linea,VLOOKUP(G$1,Data!$AP:$AR,3,FALSE),Cuenta,VLOOKUP(G$1,Data!$AP:$AR,2,FALSE))+G982,"")</f>
        <v/>
      </c>
      <c r="H983" s="3" t="str">
        <f>IF(AND($A983&lt;&gt;"",H$1&lt;&gt;""),SUMIFS(VM,Fecha,$A983,Linea,VLOOKUP(H$1,Data!$AP:$AR,3,FALSE),Cuenta,VLOOKUP(H$1,Data!$AP:$AR,2,FALSE))+SUMIFS(FX,Fecha,$A983,Linea,VLOOKUP(H$1,Data!$AP:$AR,3,FALSE),Cuenta,VLOOKUP(H$1,Data!$AP:$AR,2,FALSE))+H982,"")</f>
        <v/>
      </c>
      <c r="I983" s="3" t="str">
        <f>IF(AND($A983&lt;&gt;"",I$1&lt;&gt;""),SUMIFS(VM,Fecha,$A983,Linea,VLOOKUP(I$1,Data!$AP:$AR,3,FALSE),Cuenta,VLOOKUP(I$1,Data!$AP:$AR,2,FALSE))+SUMIFS(FX,Fecha,$A983,Linea,VLOOKUP(I$1,Data!$AP:$AR,3,FALSE),Cuenta,VLOOKUP(I$1,Data!$AP:$AR,2,FALSE))+I982,"")</f>
        <v/>
      </c>
      <c r="J983" s="3" t="str">
        <f>IF(AND($A983&lt;&gt;"",J$1&lt;&gt;""),SUMIFS(VM,Fecha,$A983,Linea,VLOOKUP(J$1,Data!$AP:$AR,3,FALSE),Cuenta,VLOOKUP(J$1,Data!$AP:$AR,2,FALSE))+SUMIFS(FX,Fecha,$A983,Linea,VLOOKUP(J$1,Data!$AP:$AR,3,FALSE),Cuenta,VLOOKUP(J$1,Data!$AP:$AR,2,FALSE))+J982,"")</f>
        <v/>
      </c>
      <c r="K983" s="3" t="str">
        <f>IF(AND($A983&lt;&gt;"",K$1&lt;&gt;""),SUMIFS(VM,Fecha,$A983,Linea,VLOOKUP(K$1,Data!$AP:$AR,3,FALSE),Cuenta,VLOOKUP(K$1,Data!$AP:$AR,2,FALSE))+SUMIFS(FX,Fecha,$A983,Linea,VLOOKUP(K$1,Data!$AP:$AR,3,FALSE),Cuenta,VLOOKUP(K$1,Data!$AP:$AR,2,FALSE))+K982,"")</f>
        <v/>
      </c>
      <c r="L983" s="3" t="str">
        <f>IF(AND($A983&lt;&gt;"",L$1&lt;&gt;""),SUMIFS(VM,Fecha,$A983,Linea,VLOOKUP(L$1,Data!$AP:$AR,3,FALSE),Cuenta,VLOOKUP(L$1,Data!$AP:$AR,2,FALSE))+SUMIFS(FX,Fecha,$A983,Linea,VLOOKUP(L$1,Data!$AP:$AR,3,FALSE),Cuenta,VLOOKUP(L$1,Data!$AP:$AR,2,FALSE))+L982,"")</f>
        <v/>
      </c>
      <c r="M983" s="3" t="str">
        <f>IF(AND($A983&lt;&gt;"",M$1&lt;&gt;""),SUMIFS(VM,Fecha,$A983,Linea,VLOOKUP(M$1,Data!$AP:$AR,3,FALSE),Cuenta,VLOOKUP(M$1,Data!$AP:$AR,2,FALSE))+SUMIFS(FX,Fecha,$A983,Linea,VLOOKUP(M$1,Data!$AP:$AR,3,FALSE),Cuenta,VLOOKUP(M$1,Data!$AP:$AR,2,FALSE))+M982,"")</f>
        <v/>
      </c>
      <c r="N983" s="3" t="str">
        <f>IF(AND($A983&lt;&gt;"",N$1&lt;&gt;""),SUMIFS(VM,Fecha,$A983,Linea,VLOOKUP(N$1,Data!$AP:$AR,3,FALSE),Cuenta,VLOOKUP(N$1,Data!$AP:$AR,2,FALSE))+SUMIFS(FX,Fecha,$A983,Linea,VLOOKUP(N$1,Data!$AP:$AR,3,FALSE),Cuenta,VLOOKUP(N$1,Data!$AP:$AR,2,FALSE))+N982,"")</f>
        <v/>
      </c>
    </row>
    <row r="984" spans="2:14" x14ac:dyDescent="0.25">
      <c r="B984" s="3" t="str">
        <f>IF(AND($A984&lt;&gt;"",B$1&lt;&gt;""),SUMIFS(VM,Fecha,$A984,Linea,VLOOKUP(B$1,Data!$AP:$AR,3,FALSE),Cuenta,VLOOKUP(B$1,Data!$AP:$AR,2,FALSE))+SUMIFS(FX,Fecha,$A984,Linea,VLOOKUP(B$1,Data!$AP:$AR,3,FALSE),Cuenta,VLOOKUP(B$1,Data!$AP:$AR,2,FALSE))+B983,"")</f>
        <v/>
      </c>
      <c r="C984" s="3" t="str">
        <f>IF(AND($A984&lt;&gt;"",C$1&lt;&gt;""),SUMIFS(VM,Fecha,$A984,Linea,VLOOKUP(C$1,Data!$AP:$AR,3,FALSE),Cuenta,VLOOKUP(C$1,Data!$AP:$AR,2,FALSE))+SUMIFS(FX,Fecha,$A984,Linea,VLOOKUP(C$1,Data!$AP:$AR,3,FALSE),Cuenta,VLOOKUP(C$1,Data!$AP:$AR,2,FALSE))+C983,"")</f>
        <v/>
      </c>
      <c r="D984" s="3" t="str">
        <f>IF(AND($A984&lt;&gt;"",D$1&lt;&gt;""),SUMIFS(VM,Fecha,$A984,Linea,VLOOKUP(D$1,Data!$AP:$AR,3,FALSE),Cuenta,VLOOKUP(D$1,Data!$AP:$AR,2,FALSE))+SUMIFS(FX,Fecha,$A984,Linea,VLOOKUP(D$1,Data!$AP:$AR,3,FALSE),Cuenta,VLOOKUP(D$1,Data!$AP:$AR,2,FALSE))+D983,"")</f>
        <v/>
      </c>
      <c r="E984" s="3" t="str">
        <f>IF(AND($A984&lt;&gt;"",E$1&lt;&gt;""),SUMIFS(VM,Fecha,$A984,Linea,VLOOKUP(E$1,Data!$AP:$AR,3,FALSE),Cuenta,VLOOKUP(E$1,Data!$AP:$AR,2,FALSE))+SUMIFS(FX,Fecha,$A984,Linea,VLOOKUP(E$1,Data!$AP:$AR,3,FALSE),Cuenta,VLOOKUP(E$1,Data!$AP:$AR,2,FALSE))+E983,"")</f>
        <v/>
      </c>
      <c r="F984" s="3" t="str">
        <f>IF(AND($A984&lt;&gt;"",F$1&lt;&gt;""),SUMIFS(VM,Fecha,$A984,Linea,VLOOKUP(F$1,Data!$AP:$AR,3,FALSE),Cuenta,VLOOKUP(F$1,Data!$AP:$AR,2,FALSE))+SUMIFS(FX,Fecha,$A984,Linea,VLOOKUP(F$1,Data!$AP:$AR,3,FALSE),Cuenta,VLOOKUP(F$1,Data!$AP:$AR,2,FALSE))+F983,"")</f>
        <v/>
      </c>
      <c r="G984" s="3" t="str">
        <f>IF(AND($A984&lt;&gt;"",G$1&lt;&gt;""),SUMIFS(VM,Fecha,$A984,Linea,VLOOKUP(G$1,Data!$AP:$AR,3,FALSE),Cuenta,VLOOKUP(G$1,Data!$AP:$AR,2,FALSE))+SUMIFS(FX,Fecha,$A984,Linea,VLOOKUP(G$1,Data!$AP:$AR,3,FALSE),Cuenta,VLOOKUP(G$1,Data!$AP:$AR,2,FALSE))+G983,"")</f>
        <v/>
      </c>
      <c r="H984" s="3" t="str">
        <f>IF(AND($A984&lt;&gt;"",H$1&lt;&gt;""),SUMIFS(VM,Fecha,$A984,Linea,VLOOKUP(H$1,Data!$AP:$AR,3,FALSE),Cuenta,VLOOKUP(H$1,Data!$AP:$AR,2,FALSE))+SUMIFS(FX,Fecha,$A984,Linea,VLOOKUP(H$1,Data!$AP:$AR,3,FALSE),Cuenta,VLOOKUP(H$1,Data!$AP:$AR,2,FALSE))+H983,"")</f>
        <v/>
      </c>
      <c r="I984" s="3" t="str">
        <f>IF(AND($A984&lt;&gt;"",I$1&lt;&gt;""),SUMIFS(VM,Fecha,$A984,Linea,VLOOKUP(I$1,Data!$AP:$AR,3,FALSE),Cuenta,VLOOKUP(I$1,Data!$AP:$AR,2,FALSE))+SUMIFS(FX,Fecha,$A984,Linea,VLOOKUP(I$1,Data!$AP:$AR,3,FALSE),Cuenta,VLOOKUP(I$1,Data!$AP:$AR,2,FALSE))+I983,"")</f>
        <v/>
      </c>
      <c r="J984" s="3" t="str">
        <f>IF(AND($A984&lt;&gt;"",J$1&lt;&gt;""),SUMIFS(VM,Fecha,$A984,Linea,VLOOKUP(J$1,Data!$AP:$AR,3,FALSE),Cuenta,VLOOKUP(J$1,Data!$AP:$AR,2,FALSE))+SUMIFS(FX,Fecha,$A984,Linea,VLOOKUP(J$1,Data!$AP:$AR,3,FALSE),Cuenta,VLOOKUP(J$1,Data!$AP:$AR,2,FALSE))+J983,"")</f>
        <v/>
      </c>
      <c r="K984" s="3" t="str">
        <f>IF(AND($A984&lt;&gt;"",K$1&lt;&gt;""),SUMIFS(VM,Fecha,$A984,Linea,VLOOKUP(K$1,Data!$AP:$AR,3,FALSE),Cuenta,VLOOKUP(K$1,Data!$AP:$AR,2,FALSE))+SUMIFS(FX,Fecha,$A984,Linea,VLOOKUP(K$1,Data!$AP:$AR,3,FALSE),Cuenta,VLOOKUP(K$1,Data!$AP:$AR,2,FALSE))+K983,"")</f>
        <v/>
      </c>
      <c r="L984" s="3" t="str">
        <f>IF(AND($A984&lt;&gt;"",L$1&lt;&gt;""),SUMIFS(VM,Fecha,$A984,Linea,VLOOKUP(L$1,Data!$AP:$AR,3,FALSE),Cuenta,VLOOKUP(L$1,Data!$AP:$AR,2,FALSE))+SUMIFS(FX,Fecha,$A984,Linea,VLOOKUP(L$1,Data!$AP:$AR,3,FALSE),Cuenta,VLOOKUP(L$1,Data!$AP:$AR,2,FALSE))+L983,"")</f>
        <v/>
      </c>
      <c r="M984" s="3" t="str">
        <f>IF(AND($A984&lt;&gt;"",M$1&lt;&gt;""),SUMIFS(VM,Fecha,$A984,Linea,VLOOKUP(M$1,Data!$AP:$AR,3,FALSE),Cuenta,VLOOKUP(M$1,Data!$AP:$AR,2,FALSE))+SUMIFS(FX,Fecha,$A984,Linea,VLOOKUP(M$1,Data!$AP:$AR,3,FALSE),Cuenta,VLOOKUP(M$1,Data!$AP:$AR,2,FALSE))+M983,"")</f>
        <v/>
      </c>
      <c r="N984" s="3" t="str">
        <f>IF(AND($A984&lt;&gt;"",N$1&lt;&gt;""),SUMIFS(VM,Fecha,$A984,Linea,VLOOKUP(N$1,Data!$AP:$AR,3,FALSE),Cuenta,VLOOKUP(N$1,Data!$AP:$AR,2,FALSE))+SUMIFS(FX,Fecha,$A984,Linea,VLOOKUP(N$1,Data!$AP:$AR,3,FALSE),Cuenta,VLOOKUP(N$1,Data!$AP:$AR,2,FALSE))+N983,"")</f>
        <v/>
      </c>
    </row>
    <row r="985" spans="2:14" x14ac:dyDescent="0.25">
      <c r="B985" s="3" t="str">
        <f>IF(AND($A985&lt;&gt;"",B$1&lt;&gt;""),SUMIFS(VM,Fecha,$A985,Linea,VLOOKUP(B$1,Data!$AP:$AR,3,FALSE),Cuenta,VLOOKUP(B$1,Data!$AP:$AR,2,FALSE))+SUMIFS(FX,Fecha,$A985,Linea,VLOOKUP(B$1,Data!$AP:$AR,3,FALSE),Cuenta,VLOOKUP(B$1,Data!$AP:$AR,2,FALSE))+B984,"")</f>
        <v/>
      </c>
      <c r="C985" s="3" t="str">
        <f>IF(AND($A985&lt;&gt;"",C$1&lt;&gt;""),SUMIFS(VM,Fecha,$A985,Linea,VLOOKUP(C$1,Data!$AP:$AR,3,FALSE),Cuenta,VLOOKUP(C$1,Data!$AP:$AR,2,FALSE))+SUMIFS(FX,Fecha,$A985,Linea,VLOOKUP(C$1,Data!$AP:$AR,3,FALSE),Cuenta,VLOOKUP(C$1,Data!$AP:$AR,2,FALSE))+C984,"")</f>
        <v/>
      </c>
      <c r="D985" s="3" t="str">
        <f>IF(AND($A985&lt;&gt;"",D$1&lt;&gt;""),SUMIFS(VM,Fecha,$A985,Linea,VLOOKUP(D$1,Data!$AP:$AR,3,FALSE),Cuenta,VLOOKUP(D$1,Data!$AP:$AR,2,FALSE))+SUMIFS(FX,Fecha,$A985,Linea,VLOOKUP(D$1,Data!$AP:$AR,3,FALSE),Cuenta,VLOOKUP(D$1,Data!$AP:$AR,2,FALSE))+D984,"")</f>
        <v/>
      </c>
      <c r="E985" s="3" t="str">
        <f>IF(AND($A985&lt;&gt;"",E$1&lt;&gt;""),SUMIFS(VM,Fecha,$A985,Linea,VLOOKUP(E$1,Data!$AP:$AR,3,FALSE),Cuenta,VLOOKUP(E$1,Data!$AP:$AR,2,FALSE))+SUMIFS(FX,Fecha,$A985,Linea,VLOOKUP(E$1,Data!$AP:$AR,3,FALSE),Cuenta,VLOOKUP(E$1,Data!$AP:$AR,2,FALSE))+E984,"")</f>
        <v/>
      </c>
      <c r="F985" s="3" t="str">
        <f>IF(AND($A985&lt;&gt;"",F$1&lt;&gt;""),SUMIFS(VM,Fecha,$A985,Linea,VLOOKUP(F$1,Data!$AP:$AR,3,FALSE),Cuenta,VLOOKUP(F$1,Data!$AP:$AR,2,FALSE))+SUMIFS(FX,Fecha,$A985,Linea,VLOOKUP(F$1,Data!$AP:$AR,3,FALSE),Cuenta,VLOOKUP(F$1,Data!$AP:$AR,2,FALSE))+F984,"")</f>
        <v/>
      </c>
      <c r="G985" s="3" t="str">
        <f>IF(AND($A985&lt;&gt;"",G$1&lt;&gt;""),SUMIFS(VM,Fecha,$A985,Linea,VLOOKUP(G$1,Data!$AP:$AR,3,FALSE),Cuenta,VLOOKUP(G$1,Data!$AP:$AR,2,FALSE))+SUMIFS(FX,Fecha,$A985,Linea,VLOOKUP(G$1,Data!$AP:$AR,3,FALSE),Cuenta,VLOOKUP(G$1,Data!$AP:$AR,2,FALSE))+G984,"")</f>
        <v/>
      </c>
      <c r="H985" s="3" t="str">
        <f>IF(AND($A985&lt;&gt;"",H$1&lt;&gt;""),SUMIFS(VM,Fecha,$A985,Linea,VLOOKUP(H$1,Data!$AP:$AR,3,FALSE),Cuenta,VLOOKUP(H$1,Data!$AP:$AR,2,FALSE))+SUMIFS(FX,Fecha,$A985,Linea,VLOOKUP(H$1,Data!$AP:$AR,3,FALSE),Cuenta,VLOOKUP(H$1,Data!$AP:$AR,2,FALSE))+H984,"")</f>
        <v/>
      </c>
      <c r="I985" s="3" t="str">
        <f>IF(AND($A985&lt;&gt;"",I$1&lt;&gt;""),SUMIFS(VM,Fecha,$A985,Linea,VLOOKUP(I$1,Data!$AP:$AR,3,FALSE),Cuenta,VLOOKUP(I$1,Data!$AP:$AR,2,FALSE))+SUMIFS(FX,Fecha,$A985,Linea,VLOOKUP(I$1,Data!$AP:$AR,3,FALSE),Cuenta,VLOOKUP(I$1,Data!$AP:$AR,2,FALSE))+I984,"")</f>
        <v/>
      </c>
      <c r="J985" s="3" t="str">
        <f>IF(AND($A985&lt;&gt;"",J$1&lt;&gt;""),SUMIFS(VM,Fecha,$A985,Linea,VLOOKUP(J$1,Data!$AP:$AR,3,FALSE),Cuenta,VLOOKUP(J$1,Data!$AP:$AR,2,FALSE))+SUMIFS(FX,Fecha,$A985,Linea,VLOOKUP(J$1,Data!$AP:$AR,3,FALSE),Cuenta,VLOOKUP(J$1,Data!$AP:$AR,2,FALSE))+J984,"")</f>
        <v/>
      </c>
      <c r="K985" s="3" t="str">
        <f>IF(AND($A985&lt;&gt;"",K$1&lt;&gt;""),SUMIFS(VM,Fecha,$A985,Linea,VLOOKUP(K$1,Data!$AP:$AR,3,FALSE),Cuenta,VLOOKUP(K$1,Data!$AP:$AR,2,FALSE))+SUMIFS(FX,Fecha,$A985,Linea,VLOOKUP(K$1,Data!$AP:$AR,3,FALSE),Cuenta,VLOOKUP(K$1,Data!$AP:$AR,2,FALSE))+K984,"")</f>
        <v/>
      </c>
      <c r="L985" s="3" t="str">
        <f>IF(AND($A985&lt;&gt;"",L$1&lt;&gt;""),SUMIFS(VM,Fecha,$A985,Linea,VLOOKUP(L$1,Data!$AP:$AR,3,FALSE),Cuenta,VLOOKUP(L$1,Data!$AP:$AR,2,FALSE))+SUMIFS(FX,Fecha,$A985,Linea,VLOOKUP(L$1,Data!$AP:$AR,3,FALSE),Cuenta,VLOOKUP(L$1,Data!$AP:$AR,2,FALSE))+L984,"")</f>
        <v/>
      </c>
      <c r="M985" s="3" t="str">
        <f>IF(AND($A985&lt;&gt;"",M$1&lt;&gt;""),SUMIFS(VM,Fecha,$A985,Linea,VLOOKUP(M$1,Data!$AP:$AR,3,FALSE),Cuenta,VLOOKUP(M$1,Data!$AP:$AR,2,FALSE))+SUMIFS(FX,Fecha,$A985,Linea,VLOOKUP(M$1,Data!$AP:$AR,3,FALSE),Cuenta,VLOOKUP(M$1,Data!$AP:$AR,2,FALSE))+M984,"")</f>
        <v/>
      </c>
      <c r="N985" s="3" t="str">
        <f>IF(AND($A985&lt;&gt;"",N$1&lt;&gt;""),SUMIFS(VM,Fecha,$A985,Linea,VLOOKUP(N$1,Data!$AP:$AR,3,FALSE),Cuenta,VLOOKUP(N$1,Data!$AP:$AR,2,FALSE))+SUMIFS(FX,Fecha,$A985,Linea,VLOOKUP(N$1,Data!$AP:$AR,3,FALSE),Cuenta,VLOOKUP(N$1,Data!$AP:$AR,2,FALSE))+N984,"")</f>
        <v/>
      </c>
    </row>
    <row r="986" spans="2:14" x14ac:dyDescent="0.25">
      <c r="B986" s="3" t="str">
        <f>IF(AND($A986&lt;&gt;"",B$1&lt;&gt;""),SUMIFS(VM,Fecha,$A986,Linea,VLOOKUP(B$1,Data!$AP:$AR,3,FALSE),Cuenta,VLOOKUP(B$1,Data!$AP:$AR,2,FALSE))+SUMIFS(FX,Fecha,$A986,Linea,VLOOKUP(B$1,Data!$AP:$AR,3,FALSE),Cuenta,VLOOKUP(B$1,Data!$AP:$AR,2,FALSE))+B985,"")</f>
        <v/>
      </c>
      <c r="C986" s="3" t="str">
        <f>IF(AND($A986&lt;&gt;"",C$1&lt;&gt;""),SUMIFS(VM,Fecha,$A986,Linea,VLOOKUP(C$1,Data!$AP:$AR,3,FALSE),Cuenta,VLOOKUP(C$1,Data!$AP:$AR,2,FALSE))+SUMIFS(FX,Fecha,$A986,Linea,VLOOKUP(C$1,Data!$AP:$AR,3,FALSE),Cuenta,VLOOKUP(C$1,Data!$AP:$AR,2,FALSE))+C985,"")</f>
        <v/>
      </c>
      <c r="D986" s="3" t="str">
        <f>IF(AND($A986&lt;&gt;"",D$1&lt;&gt;""),SUMIFS(VM,Fecha,$A986,Linea,VLOOKUP(D$1,Data!$AP:$AR,3,FALSE),Cuenta,VLOOKUP(D$1,Data!$AP:$AR,2,FALSE))+SUMIFS(FX,Fecha,$A986,Linea,VLOOKUP(D$1,Data!$AP:$AR,3,FALSE),Cuenta,VLOOKUP(D$1,Data!$AP:$AR,2,FALSE))+D985,"")</f>
        <v/>
      </c>
      <c r="E986" s="3" t="str">
        <f>IF(AND($A986&lt;&gt;"",E$1&lt;&gt;""),SUMIFS(VM,Fecha,$A986,Linea,VLOOKUP(E$1,Data!$AP:$AR,3,FALSE),Cuenta,VLOOKUP(E$1,Data!$AP:$AR,2,FALSE))+SUMIFS(FX,Fecha,$A986,Linea,VLOOKUP(E$1,Data!$AP:$AR,3,FALSE),Cuenta,VLOOKUP(E$1,Data!$AP:$AR,2,FALSE))+E985,"")</f>
        <v/>
      </c>
      <c r="F986" s="3" t="str">
        <f>IF(AND($A986&lt;&gt;"",F$1&lt;&gt;""),SUMIFS(VM,Fecha,$A986,Linea,VLOOKUP(F$1,Data!$AP:$AR,3,FALSE),Cuenta,VLOOKUP(F$1,Data!$AP:$AR,2,FALSE))+SUMIFS(FX,Fecha,$A986,Linea,VLOOKUP(F$1,Data!$AP:$AR,3,FALSE),Cuenta,VLOOKUP(F$1,Data!$AP:$AR,2,FALSE))+F985,"")</f>
        <v/>
      </c>
      <c r="G986" s="3" t="str">
        <f>IF(AND($A986&lt;&gt;"",G$1&lt;&gt;""),SUMIFS(VM,Fecha,$A986,Linea,VLOOKUP(G$1,Data!$AP:$AR,3,FALSE),Cuenta,VLOOKUP(G$1,Data!$AP:$AR,2,FALSE))+SUMIFS(FX,Fecha,$A986,Linea,VLOOKUP(G$1,Data!$AP:$AR,3,FALSE),Cuenta,VLOOKUP(G$1,Data!$AP:$AR,2,FALSE))+G985,"")</f>
        <v/>
      </c>
      <c r="H986" s="3" t="str">
        <f>IF(AND($A986&lt;&gt;"",H$1&lt;&gt;""),SUMIFS(VM,Fecha,$A986,Linea,VLOOKUP(H$1,Data!$AP:$AR,3,FALSE),Cuenta,VLOOKUP(H$1,Data!$AP:$AR,2,FALSE))+SUMIFS(FX,Fecha,$A986,Linea,VLOOKUP(H$1,Data!$AP:$AR,3,FALSE),Cuenta,VLOOKUP(H$1,Data!$AP:$AR,2,FALSE))+H985,"")</f>
        <v/>
      </c>
      <c r="I986" s="3" t="str">
        <f>IF(AND($A986&lt;&gt;"",I$1&lt;&gt;""),SUMIFS(VM,Fecha,$A986,Linea,VLOOKUP(I$1,Data!$AP:$AR,3,FALSE),Cuenta,VLOOKUP(I$1,Data!$AP:$AR,2,FALSE))+SUMIFS(FX,Fecha,$A986,Linea,VLOOKUP(I$1,Data!$AP:$AR,3,FALSE),Cuenta,VLOOKUP(I$1,Data!$AP:$AR,2,FALSE))+I985,"")</f>
        <v/>
      </c>
      <c r="J986" s="3" t="str">
        <f>IF(AND($A986&lt;&gt;"",J$1&lt;&gt;""),SUMIFS(VM,Fecha,$A986,Linea,VLOOKUP(J$1,Data!$AP:$AR,3,FALSE),Cuenta,VLOOKUP(J$1,Data!$AP:$AR,2,FALSE))+SUMIFS(FX,Fecha,$A986,Linea,VLOOKUP(J$1,Data!$AP:$AR,3,FALSE),Cuenta,VLOOKUP(J$1,Data!$AP:$AR,2,FALSE))+J985,"")</f>
        <v/>
      </c>
      <c r="K986" s="3" t="str">
        <f>IF(AND($A986&lt;&gt;"",K$1&lt;&gt;""),SUMIFS(VM,Fecha,$A986,Linea,VLOOKUP(K$1,Data!$AP:$AR,3,FALSE),Cuenta,VLOOKUP(K$1,Data!$AP:$AR,2,FALSE))+SUMIFS(FX,Fecha,$A986,Linea,VLOOKUP(K$1,Data!$AP:$AR,3,FALSE),Cuenta,VLOOKUP(K$1,Data!$AP:$AR,2,FALSE))+K985,"")</f>
        <v/>
      </c>
      <c r="L986" s="3" t="str">
        <f>IF(AND($A986&lt;&gt;"",L$1&lt;&gt;""),SUMIFS(VM,Fecha,$A986,Linea,VLOOKUP(L$1,Data!$AP:$AR,3,FALSE),Cuenta,VLOOKUP(L$1,Data!$AP:$AR,2,FALSE))+SUMIFS(FX,Fecha,$A986,Linea,VLOOKUP(L$1,Data!$AP:$AR,3,FALSE),Cuenta,VLOOKUP(L$1,Data!$AP:$AR,2,FALSE))+L985,"")</f>
        <v/>
      </c>
      <c r="M986" s="3" t="str">
        <f>IF(AND($A986&lt;&gt;"",M$1&lt;&gt;""),SUMIFS(VM,Fecha,$A986,Linea,VLOOKUP(M$1,Data!$AP:$AR,3,FALSE),Cuenta,VLOOKUP(M$1,Data!$AP:$AR,2,FALSE))+SUMIFS(FX,Fecha,$A986,Linea,VLOOKUP(M$1,Data!$AP:$AR,3,FALSE),Cuenta,VLOOKUP(M$1,Data!$AP:$AR,2,FALSE))+M985,"")</f>
        <v/>
      </c>
      <c r="N986" s="3" t="str">
        <f>IF(AND($A986&lt;&gt;"",N$1&lt;&gt;""),SUMIFS(VM,Fecha,$A986,Linea,VLOOKUP(N$1,Data!$AP:$AR,3,FALSE),Cuenta,VLOOKUP(N$1,Data!$AP:$AR,2,FALSE))+SUMIFS(FX,Fecha,$A986,Linea,VLOOKUP(N$1,Data!$AP:$AR,3,FALSE),Cuenta,VLOOKUP(N$1,Data!$AP:$AR,2,FALSE))+N985,"")</f>
        <v/>
      </c>
    </row>
    <row r="987" spans="2:14" x14ac:dyDescent="0.25">
      <c r="B987" s="3" t="str">
        <f>IF(AND($A987&lt;&gt;"",B$1&lt;&gt;""),SUMIFS(VM,Fecha,$A987,Linea,VLOOKUP(B$1,Data!$AP:$AR,3,FALSE),Cuenta,VLOOKUP(B$1,Data!$AP:$AR,2,FALSE))+SUMIFS(FX,Fecha,$A987,Linea,VLOOKUP(B$1,Data!$AP:$AR,3,FALSE),Cuenta,VLOOKUP(B$1,Data!$AP:$AR,2,FALSE))+B986,"")</f>
        <v/>
      </c>
      <c r="C987" s="3" t="str">
        <f>IF(AND($A987&lt;&gt;"",C$1&lt;&gt;""),SUMIFS(VM,Fecha,$A987,Linea,VLOOKUP(C$1,Data!$AP:$AR,3,FALSE),Cuenta,VLOOKUP(C$1,Data!$AP:$AR,2,FALSE))+SUMIFS(FX,Fecha,$A987,Linea,VLOOKUP(C$1,Data!$AP:$AR,3,FALSE),Cuenta,VLOOKUP(C$1,Data!$AP:$AR,2,FALSE))+C986,"")</f>
        <v/>
      </c>
      <c r="D987" s="3" t="str">
        <f>IF(AND($A987&lt;&gt;"",D$1&lt;&gt;""),SUMIFS(VM,Fecha,$A987,Linea,VLOOKUP(D$1,Data!$AP:$AR,3,FALSE),Cuenta,VLOOKUP(D$1,Data!$AP:$AR,2,FALSE))+SUMIFS(FX,Fecha,$A987,Linea,VLOOKUP(D$1,Data!$AP:$AR,3,FALSE),Cuenta,VLOOKUP(D$1,Data!$AP:$AR,2,FALSE))+D986,"")</f>
        <v/>
      </c>
      <c r="E987" s="3" t="str">
        <f>IF(AND($A987&lt;&gt;"",E$1&lt;&gt;""),SUMIFS(VM,Fecha,$A987,Linea,VLOOKUP(E$1,Data!$AP:$AR,3,FALSE),Cuenta,VLOOKUP(E$1,Data!$AP:$AR,2,FALSE))+SUMIFS(FX,Fecha,$A987,Linea,VLOOKUP(E$1,Data!$AP:$AR,3,FALSE),Cuenta,VLOOKUP(E$1,Data!$AP:$AR,2,FALSE))+E986,"")</f>
        <v/>
      </c>
      <c r="F987" s="3" t="str">
        <f>IF(AND($A987&lt;&gt;"",F$1&lt;&gt;""),SUMIFS(VM,Fecha,$A987,Linea,VLOOKUP(F$1,Data!$AP:$AR,3,FALSE),Cuenta,VLOOKUP(F$1,Data!$AP:$AR,2,FALSE))+SUMIFS(FX,Fecha,$A987,Linea,VLOOKUP(F$1,Data!$AP:$AR,3,FALSE),Cuenta,VLOOKUP(F$1,Data!$AP:$AR,2,FALSE))+F986,"")</f>
        <v/>
      </c>
      <c r="G987" s="3" t="str">
        <f>IF(AND($A987&lt;&gt;"",G$1&lt;&gt;""),SUMIFS(VM,Fecha,$A987,Linea,VLOOKUP(G$1,Data!$AP:$AR,3,FALSE),Cuenta,VLOOKUP(G$1,Data!$AP:$AR,2,FALSE))+SUMIFS(FX,Fecha,$A987,Linea,VLOOKUP(G$1,Data!$AP:$AR,3,FALSE),Cuenta,VLOOKUP(G$1,Data!$AP:$AR,2,FALSE))+G986,"")</f>
        <v/>
      </c>
      <c r="H987" s="3" t="str">
        <f>IF(AND($A987&lt;&gt;"",H$1&lt;&gt;""),SUMIFS(VM,Fecha,$A987,Linea,VLOOKUP(H$1,Data!$AP:$AR,3,FALSE),Cuenta,VLOOKUP(H$1,Data!$AP:$AR,2,FALSE))+SUMIFS(FX,Fecha,$A987,Linea,VLOOKUP(H$1,Data!$AP:$AR,3,FALSE),Cuenta,VLOOKUP(H$1,Data!$AP:$AR,2,FALSE))+H986,"")</f>
        <v/>
      </c>
      <c r="I987" s="3" t="str">
        <f>IF(AND($A987&lt;&gt;"",I$1&lt;&gt;""),SUMIFS(VM,Fecha,$A987,Linea,VLOOKUP(I$1,Data!$AP:$AR,3,FALSE),Cuenta,VLOOKUP(I$1,Data!$AP:$AR,2,FALSE))+SUMIFS(FX,Fecha,$A987,Linea,VLOOKUP(I$1,Data!$AP:$AR,3,FALSE),Cuenta,VLOOKUP(I$1,Data!$AP:$AR,2,FALSE))+I986,"")</f>
        <v/>
      </c>
      <c r="J987" s="3" t="str">
        <f>IF(AND($A987&lt;&gt;"",J$1&lt;&gt;""),SUMIFS(VM,Fecha,$A987,Linea,VLOOKUP(J$1,Data!$AP:$AR,3,FALSE),Cuenta,VLOOKUP(J$1,Data!$AP:$AR,2,FALSE))+SUMIFS(FX,Fecha,$A987,Linea,VLOOKUP(J$1,Data!$AP:$AR,3,FALSE),Cuenta,VLOOKUP(J$1,Data!$AP:$AR,2,FALSE))+J986,"")</f>
        <v/>
      </c>
      <c r="K987" s="3" t="str">
        <f>IF(AND($A987&lt;&gt;"",K$1&lt;&gt;""),SUMIFS(VM,Fecha,$A987,Linea,VLOOKUP(K$1,Data!$AP:$AR,3,FALSE),Cuenta,VLOOKUP(K$1,Data!$AP:$AR,2,FALSE))+SUMIFS(FX,Fecha,$A987,Linea,VLOOKUP(K$1,Data!$AP:$AR,3,FALSE),Cuenta,VLOOKUP(K$1,Data!$AP:$AR,2,FALSE))+K986,"")</f>
        <v/>
      </c>
      <c r="L987" s="3" t="str">
        <f>IF(AND($A987&lt;&gt;"",L$1&lt;&gt;""),SUMIFS(VM,Fecha,$A987,Linea,VLOOKUP(L$1,Data!$AP:$AR,3,FALSE),Cuenta,VLOOKUP(L$1,Data!$AP:$AR,2,FALSE))+SUMIFS(FX,Fecha,$A987,Linea,VLOOKUP(L$1,Data!$AP:$AR,3,FALSE),Cuenta,VLOOKUP(L$1,Data!$AP:$AR,2,FALSE))+L986,"")</f>
        <v/>
      </c>
      <c r="M987" s="3" t="str">
        <f>IF(AND($A987&lt;&gt;"",M$1&lt;&gt;""),SUMIFS(VM,Fecha,$A987,Linea,VLOOKUP(M$1,Data!$AP:$AR,3,FALSE),Cuenta,VLOOKUP(M$1,Data!$AP:$AR,2,FALSE))+SUMIFS(FX,Fecha,$A987,Linea,VLOOKUP(M$1,Data!$AP:$AR,3,FALSE),Cuenta,VLOOKUP(M$1,Data!$AP:$AR,2,FALSE))+M986,"")</f>
        <v/>
      </c>
      <c r="N987" s="3" t="str">
        <f>IF(AND($A987&lt;&gt;"",N$1&lt;&gt;""),SUMIFS(VM,Fecha,$A987,Linea,VLOOKUP(N$1,Data!$AP:$AR,3,FALSE),Cuenta,VLOOKUP(N$1,Data!$AP:$AR,2,FALSE))+SUMIFS(FX,Fecha,$A987,Linea,VLOOKUP(N$1,Data!$AP:$AR,3,FALSE),Cuenta,VLOOKUP(N$1,Data!$AP:$AR,2,FALSE))+N986,"")</f>
        <v/>
      </c>
    </row>
    <row r="988" spans="2:14" x14ac:dyDescent="0.25">
      <c r="B988" s="3" t="str">
        <f>IF(AND($A988&lt;&gt;"",B$1&lt;&gt;""),SUMIFS(VM,Fecha,$A988,Linea,VLOOKUP(B$1,Data!$AP:$AR,3,FALSE),Cuenta,VLOOKUP(B$1,Data!$AP:$AR,2,FALSE))+SUMIFS(FX,Fecha,$A988,Linea,VLOOKUP(B$1,Data!$AP:$AR,3,FALSE),Cuenta,VLOOKUP(B$1,Data!$AP:$AR,2,FALSE))+B987,"")</f>
        <v/>
      </c>
      <c r="C988" s="3" t="str">
        <f>IF(AND($A988&lt;&gt;"",C$1&lt;&gt;""),SUMIFS(VM,Fecha,$A988,Linea,VLOOKUP(C$1,Data!$AP:$AR,3,FALSE),Cuenta,VLOOKUP(C$1,Data!$AP:$AR,2,FALSE))+SUMIFS(FX,Fecha,$A988,Linea,VLOOKUP(C$1,Data!$AP:$AR,3,FALSE),Cuenta,VLOOKUP(C$1,Data!$AP:$AR,2,FALSE))+C987,"")</f>
        <v/>
      </c>
      <c r="D988" s="3" t="str">
        <f>IF(AND($A988&lt;&gt;"",D$1&lt;&gt;""),SUMIFS(VM,Fecha,$A988,Linea,VLOOKUP(D$1,Data!$AP:$AR,3,FALSE),Cuenta,VLOOKUP(D$1,Data!$AP:$AR,2,FALSE))+SUMIFS(FX,Fecha,$A988,Linea,VLOOKUP(D$1,Data!$AP:$AR,3,FALSE),Cuenta,VLOOKUP(D$1,Data!$AP:$AR,2,FALSE))+D987,"")</f>
        <v/>
      </c>
      <c r="E988" s="3" t="str">
        <f>IF(AND($A988&lt;&gt;"",E$1&lt;&gt;""),SUMIFS(VM,Fecha,$A988,Linea,VLOOKUP(E$1,Data!$AP:$AR,3,FALSE),Cuenta,VLOOKUP(E$1,Data!$AP:$AR,2,FALSE))+SUMIFS(FX,Fecha,$A988,Linea,VLOOKUP(E$1,Data!$AP:$AR,3,FALSE),Cuenta,VLOOKUP(E$1,Data!$AP:$AR,2,FALSE))+E987,"")</f>
        <v/>
      </c>
      <c r="F988" s="3" t="str">
        <f>IF(AND($A988&lt;&gt;"",F$1&lt;&gt;""),SUMIFS(VM,Fecha,$A988,Linea,VLOOKUP(F$1,Data!$AP:$AR,3,FALSE),Cuenta,VLOOKUP(F$1,Data!$AP:$AR,2,FALSE))+SUMIFS(FX,Fecha,$A988,Linea,VLOOKUP(F$1,Data!$AP:$AR,3,FALSE),Cuenta,VLOOKUP(F$1,Data!$AP:$AR,2,FALSE))+F987,"")</f>
        <v/>
      </c>
      <c r="G988" s="3" t="str">
        <f>IF(AND($A988&lt;&gt;"",G$1&lt;&gt;""),SUMIFS(VM,Fecha,$A988,Linea,VLOOKUP(G$1,Data!$AP:$AR,3,FALSE),Cuenta,VLOOKUP(G$1,Data!$AP:$AR,2,FALSE))+SUMIFS(FX,Fecha,$A988,Linea,VLOOKUP(G$1,Data!$AP:$AR,3,FALSE),Cuenta,VLOOKUP(G$1,Data!$AP:$AR,2,FALSE))+G987,"")</f>
        <v/>
      </c>
      <c r="H988" s="3" t="str">
        <f>IF(AND($A988&lt;&gt;"",H$1&lt;&gt;""),SUMIFS(VM,Fecha,$A988,Linea,VLOOKUP(H$1,Data!$AP:$AR,3,FALSE),Cuenta,VLOOKUP(H$1,Data!$AP:$AR,2,FALSE))+SUMIFS(FX,Fecha,$A988,Linea,VLOOKUP(H$1,Data!$AP:$AR,3,FALSE),Cuenta,VLOOKUP(H$1,Data!$AP:$AR,2,FALSE))+H987,"")</f>
        <v/>
      </c>
      <c r="I988" s="3" t="str">
        <f>IF(AND($A988&lt;&gt;"",I$1&lt;&gt;""),SUMIFS(VM,Fecha,$A988,Linea,VLOOKUP(I$1,Data!$AP:$AR,3,FALSE),Cuenta,VLOOKUP(I$1,Data!$AP:$AR,2,FALSE))+SUMIFS(FX,Fecha,$A988,Linea,VLOOKUP(I$1,Data!$AP:$AR,3,FALSE),Cuenta,VLOOKUP(I$1,Data!$AP:$AR,2,FALSE))+I987,"")</f>
        <v/>
      </c>
      <c r="J988" s="3" t="str">
        <f>IF(AND($A988&lt;&gt;"",J$1&lt;&gt;""),SUMIFS(VM,Fecha,$A988,Linea,VLOOKUP(J$1,Data!$AP:$AR,3,FALSE),Cuenta,VLOOKUP(J$1,Data!$AP:$AR,2,FALSE))+SUMIFS(FX,Fecha,$A988,Linea,VLOOKUP(J$1,Data!$AP:$AR,3,FALSE),Cuenta,VLOOKUP(J$1,Data!$AP:$AR,2,FALSE))+J987,"")</f>
        <v/>
      </c>
      <c r="K988" s="3" t="str">
        <f>IF(AND($A988&lt;&gt;"",K$1&lt;&gt;""),SUMIFS(VM,Fecha,$A988,Linea,VLOOKUP(K$1,Data!$AP:$AR,3,FALSE),Cuenta,VLOOKUP(K$1,Data!$AP:$AR,2,FALSE))+SUMIFS(FX,Fecha,$A988,Linea,VLOOKUP(K$1,Data!$AP:$AR,3,FALSE),Cuenta,VLOOKUP(K$1,Data!$AP:$AR,2,FALSE))+K987,"")</f>
        <v/>
      </c>
      <c r="L988" s="3" t="str">
        <f>IF(AND($A988&lt;&gt;"",L$1&lt;&gt;""),SUMIFS(VM,Fecha,$A988,Linea,VLOOKUP(L$1,Data!$AP:$AR,3,FALSE),Cuenta,VLOOKUP(L$1,Data!$AP:$AR,2,FALSE))+SUMIFS(FX,Fecha,$A988,Linea,VLOOKUP(L$1,Data!$AP:$AR,3,FALSE),Cuenta,VLOOKUP(L$1,Data!$AP:$AR,2,FALSE))+L987,"")</f>
        <v/>
      </c>
      <c r="M988" s="3" t="str">
        <f>IF(AND($A988&lt;&gt;"",M$1&lt;&gt;""),SUMIFS(VM,Fecha,$A988,Linea,VLOOKUP(M$1,Data!$AP:$AR,3,FALSE),Cuenta,VLOOKUP(M$1,Data!$AP:$AR,2,FALSE))+SUMIFS(FX,Fecha,$A988,Linea,VLOOKUP(M$1,Data!$AP:$AR,3,FALSE),Cuenta,VLOOKUP(M$1,Data!$AP:$AR,2,FALSE))+M987,"")</f>
        <v/>
      </c>
      <c r="N988" s="3" t="str">
        <f>IF(AND($A988&lt;&gt;"",N$1&lt;&gt;""),SUMIFS(VM,Fecha,$A988,Linea,VLOOKUP(N$1,Data!$AP:$AR,3,FALSE),Cuenta,VLOOKUP(N$1,Data!$AP:$AR,2,FALSE))+SUMIFS(FX,Fecha,$A988,Linea,VLOOKUP(N$1,Data!$AP:$AR,3,FALSE),Cuenta,VLOOKUP(N$1,Data!$AP:$AR,2,FALSE))+N987,"")</f>
        <v/>
      </c>
    </row>
    <row r="989" spans="2:14" x14ac:dyDescent="0.25">
      <c r="B989" s="3" t="str">
        <f>IF(AND($A989&lt;&gt;"",B$1&lt;&gt;""),SUMIFS(VM,Fecha,$A989,Linea,VLOOKUP(B$1,Data!$AP:$AR,3,FALSE),Cuenta,VLOOKUP(B$1,Data!$AP:$AR,2,FALSE))+SUMIFS(FX,Fecha,$A989,Linea,VLOOKUP(B$1,Data!$AP:$AR,3,FALSE),Cuenta,VLOOKUP(B$1,Data!$AP:$AR,2,FALSE))+B988,"")</f>
        <v/>
      </c>
      <c r="C989" s="3" t="str">
        <f>IF(AND($A989&lt;&gt;"",C$1&lt;&gt;""),SUMIFS(VM,Fecha,$A989,Linea,VLOOKUP(C$1,Data!$AP:$AR,3,FALSE),Cuenta,VLOOKUP(C$1,Data!$AP:$AR,2,FALSE))+SUMIFS(FX,Fecha,$A989,Linea,VLOOKUP(C$1,Data!$AP:$AR,3,FALSE),Cuenta,VLOOKUP(C$1,Data!$AP:$AR,2,FALSE))+C988,"")</f>
        <v/>
      </c>
      <c r="D989" s="3" t="str">
        <f>IF(AND($A989&lt;&gt;"",D$1&lt;&gt;""),SUMIFS(VM,Fecha,$A989,Linea,VLOOKUP(D$1,Data!$AP:$AR,3,FALSE),Cuenta,VLOOKUP(D$1,Data!$AP:$AR,2,FALSE))+SUMIFS(FX,Fecha,$A989,Linea,VLOOKUP(D$1,Data!$AP:$AR,3,FALSE),Cuenta,VLOOKUP(D$1,Data!$AP:$AR,2,FALSE))+D988,"")</f>
        <v/>
      </c>
      <c r="E989" s="3" t="str">
        <f>IF(AND($A989&lt;&gt;"",E$1&lt;&gt;""),SUMIFS(VM,Fecha,$A989,Linea,VLOOKUP(E$1,Data!$AP:$AR,3,FALSE),Cuenta,VLOOKUP(E$1,Data!$AP:$AR,2,FALSE))+SUMIFS(FX,Fecha,$A989,Linea,VLOOKUP(E$1,Data!$AP:$AR,3,FALSE),Cuenta,VLOOKUP(E$1,Data!$AP:$AR,2,FALSE))+E988,"")</f>
        <v/>
      </c>
      <c r="F989" s="3" t="str">
        <f>IF(AND($A989&lt;&gt;"",F$1&lt;&gt;""),SUMIFS(VM,Fecha,$A989,Linea,VLOOKUP(F$1,Data!$AP:$AR,3,FALSE),Cuenta,VLOOKUP(F$1,Data!$AP:$AR,2,FALSE))+SUMIFS(FX,Fecha,$A989,Linea,VLOOKUP(F$1,Data!$AP:$AR,3,FALSE),Cuenta,VLOOKUP(F$1,Data!$AP:$AR,2,FALSE))+F988,"")</f>
        <v/>
      </c>
      <c r="G989" s="3" t="str">
        <f>IF(AND($A989&lt;&gt;"",G$1&lt;&gt;""),SUMIFS(VM,Fecha,$A989,Linea,VLOOKUP(G$1,Data!$AP:$AR,3,FALSE),Cuenta,VLOOKUP(G$1,Data!$AP:$AR,2,FALSE))+SUMIFS(FX,Fecha,$A989,Linea,VLOOKUP(G$1,Data!$AP:$AR,3,FALSE),Cuenta,VLOOKUP(G$1,Data!$AP:$AR,2,FALSE))+G988,"")</f>
        <v/>
      </c>
      <c r="H989" s="3" t="str">
        <f>IF(AND($A989&lt;&gt;"",H$1&lt;&gt;""),SUMIFS(VM,Fecha,$A989,Linea,VLOOKUP(H$1,Data!$AP:$AR,3,FALSE),Cuenta,VLOOKUP(H$1,Data!$AP:$AR,2,FALSE))+SUMIFS(FX,Fecha,$A989,Linea,VLOOKUP(H$1,Data!$AP:$AR,3,FALSE),Cuenta,VLOOKUP(H$1,Data!$AP:$AR,2,FALSE))+H988,"")</f>
        <v/>
      </c>
      <c r="I989" s="3" t="str">
        <f>IF(AND($A989&lt;&gt;"",I$1&lt;&gt;""),SUMIFS(VM,Fecha,$A989,Linea,VLOOKUP(I$1,Data!$AP:$AR,3,FALSE),Cuenta,VLOOKUP(I$1,Data!$AP:$AR,2,FALSE))+SUMIFS(FX,Fecha,$A989,Linea,VLOOKUP(I$1,Data!$AP:$AR,3,FALSE),Cuenta,VLOOKUP(I$1,Data!$AP:$AR,2,FALSE))+I988,"")</f>
        <v/>
      </c>
      <c r="J989" s="3" t="str">
        <f>IF(AND($A989&lt;&gt;"",J$1&lt;&gt;""),SUMIFS(VM,Fecha,$A989,Linea,VLOOKUP(J$1,Data!$AP:$AR,3,FALSE),Cuenta,VLOOKUP(J$1,Data!$AP:$AR,2,FALSE))+SUMIFS(FX,Fecha,$A989,Linea,VLOOKUP(J$1,Data!$AP:$AR,3,FALSE),Cuenta,VLOOKUP(J$1,Data!$AP:$AR,2,FALSE))+J988,"")</f>
        <v/>
      </c>
      <c r="K989" s="3" t="str">
        <f>IF(AND($A989&lt;&gt;"",K$1&lt;&gt;""),SUMIFS(VM,Fecha,$A989,Linea,VLOOKUP(K$1,Data!$AP:$AR,3,FALSE),Cuenta,VLOOKUP(K$1,Data!$AP:$AR,2,FALSE))+SUMIFS(FX,Fecha,$A989,Linea,VLOOKUP(K$1,Data!$AP:$AR,3,FALSE),Cuenta,VLOOKUP(K$1,Data!$AP:$AR,2,FALSE))+K988,"")</f>
        <v/>
      </c>
      <c r="L989" s="3" t="str">
        <f>IF(AND($A989&lt;&gt;"",L$1&lt;&gt;""),SUMIFS(VM,Fecha,$A989,Linea,VLOOKUP(L$1,Data!$AP:$AR,3,FALSE),Cuenta,VLOOKUP(L$1,Data!$AP:$AR,2,FALSE))+SUMIFS(FX,Fecha,$A989,Linea,VLOOKUP(L$1,Data!$AP:$AR,3,FALSE),Cuenta,VLOOKUP(L$1,Data!$AP:$AR,2,FALSE))+L988,"")</f>
        <v/>
      </c>
      <c r="M989" s="3" t="str">
        <f>IF(AND($A989&lt;&gt;"",M$1&lt;&gt;""),SUMIFS(VM,Fecha,$A989,Linea,VLOOKUP(M$1,Data!$AP:$AR,3,FALSE),Cuenta,VLOOKUP(M$1,Data!$AP:$AR,2,FALSE))+SUMIFS(FX,Fecha,$A989,Linea,VLOOKUP(M$1,Data!$AP:$AR,3,FALSE),Cuenta,VLOOKUP(M$1,Data!$AP:$AR,2,FALSE))+M988,"")</f>
        <v/>
      </c>
      <c r="N989" s="3" t="str">
        <f>IF(AND($A989&lt;&gt;"",N$1&lt;&gt;""),SUMIFS(VM,Fecha,$A989,Linea,VLOOKUP(N$1,Data!$AP:$AR,3,FALSE),Cuenta,VLOOKUP(N$1,Data!$AP:$AR,2,FALSE))+SUMIFS(FX,Fecha,$A989,Linea,VLOOKUP(N$1,Data!$AP:$AR,3,FALSE),Cuenta,VLOOKUP(N$1,Data!$AP:$AR,2,FALSE))+N988,"")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7C91-F495-4F26-ABE4-C85359638940}">
  <sheetPr codeName="Sheet5">
    <tabColor theme="1" tint="0.499984740745262"/>
  </sheetPr>
  <dimension ref="A1:X1144"/>
  <sheetViews>
    <sheetView showGridLines="0" zoomScale="70" zoomScaleNormal="70" workbookViewId="0">
      <selection activeCell="U6" sqref="U6"/>
    </sheetView>
  </sheetViews>
  <sheetFormatPr defaultRowHeight="15" x14ac:dyDescent="0.25"/>
  <cols>
    <col min="1" max="1" width="11.42578125" style="41" customWidth="1"/>
    <col min="2" max="2" width="18.140625" customWidth="1"/>
    <col min="3" max="3" width="17.140625" customWidth="1"/>
    <col min="4" max="4" width="12" style="11" bestFit="1" customWidth="1"/>
    <col min="24" max="24" width="10.140625" style="11" bestFit="1" customWidth="1"/>
  </cols>
  <sheetData>
    <row r="1" spans="1:23" x14ac:dyDescent="0.25">
      <c r="A1" s="34" t="str" cm="1">
        <f t="array" ref="A1:A66">_xlfn.UNIQUE(_xlfn._xlws.FILTER(Fecha,Fecha&lt;&gt;0))</f>
        <v>Fecha</v>
      </c>
      <c r="B1" s="22" t="s">
        <v>63</v>
      </c>
      <c r="C1" s="18" t="s">
        <v>128</v>
      </c>
    </row>
    <row r="2" spans="1:23" x14ac:dyDescent="0.25">
      <c r="A2" s="41">
        <v>45300</v>
      </c>
      <c r="B2" s="3">
        <f>SUMIFS(Total,Fecha,A2)</f>
        <v>5637557.1965000005</v>
      </c>
      <c r="C2" s="3">
        <f>B2</f>
        <v>5637557.1965000005</v>
      </c>
    </row>
    <row r="3" spans="1:23" x14ac:dyDescent="0.25">
      <c r="A3" s="41">
        <v>45301</v>
      </c>
      <c r="B3" s="3">
        <f>SUMIFS(Total,Fecha,NetWorth!A3)</f>
        <v>5701005.8090000004</v>
      </c>
      <c r="C3" s="3">
        <f t="shared" ref="C3:C66" si="0">IF(A3,SUMIFS(PnL,Fecha,A3)-SUMIFS(Bonos,Fecha,A3)+C2,0)</f>
        <v>5701005.8090000004</v>
      </c>
    </row>
    <row r="4" spans="1:23" x14ac:dyDescent="0.25">
      <c r="A4" s="41">
        <v>45302</v>
      </c>
      <c r="B4" s="3">
        <f>SUMIFS(Total,Fecha,NetWorth!A4)</f>
        <v>5689249.3000000007</v>
      </c>
      <c r="C4" s="3">
        <f t="shared" si="0"/>
        <v>5689249.3000000007</v>
      </c>
    </row>
    <row r="5" spans="1:23" x14ac:dyDescent="0.25">
      <c r="A5" s="41">
        <v>45303</v>
      </c>
      <c r="B5" s="3">
        <f>SUMIFS(Total,Fecha,NetWorth!A5)</f>
        <v>5680517.282399999</v>
      </c>
      <c r="C5" s="3">
        <f t="shared" si="0"/>
        <v>5680517.2824000008</v>
      </c>
      <c r="W5" s="11"/>
    </row>
    <row r="6" spans="1:23" x14ac:dyDescent="0.25">
      <c r="A6" s="41">
        <v>45304</v>
      </c>
      <c r="B6" s="3">
        <f>SUMIFS(Total,Fecha,NetWorth!A6)</f>
        <v>5625729.4873999991</v>
      </c>
      <c r="C6" s="3">
        <f t="shared" si="0"/>
        <v>5625729.4874000009</v>
      </c>
      <c r="W6" s="11"/>
    </row>
    <row r="7" spans="1:23" x14ac:dyDescent="0.25">
      <c r="A7" s="41">
        <v>45308</v>
      </c>
      <c r="B7" s="3">
        <f>SUMIFS(Total,Fecha,NetWorth!A7)</f>
        <v>7312487.7278000005</v>
      </c>
      <c r="C7" s="3">
        <f t="shared" si="0"/>
        <v>5597487.7278000005</v>
      </c>
      <c r="W7" s="11"/>
    </row>
    <row r="8" spans="1:23" x14ac:dyDescent="0.25">
      <c r="A8" s="41">
        <v>45309</v>
      </c>
      <c r="B8" s="3">
        <f>SUMIFS(Total,Fecha,NetWorth!A8)</f>
        <v>7201349.3915999997</v>
      </c>
      <c r="C8" s="3">
        <f t="shared" si="0"/>
        <v>5486349.3916000007</v>
      </c>
    </row>
    <row r="9" spans="1:23" x14ac:dyDescent="0.25">
      <c r="A9" s="41">
        <v>45312</v>
      </c>
      <c r="B9" s="3">
        <f>SUMIFS(Total,Fecha,NetWorth!A9)</f>
        <v>7040859.8155999994</v>
      </c>
      <c r="C9" s="3">
        <f t="shared" si="0"/>
        <v>5325859.8156000003</v>
      </c>
    </row>
    <row r="10" spans="1:23" x14ac:dyDescent="0.25">
      <c r="A10" s="41">
        <v>45315</v>
      </c>
      <c r="B10" s="3">
        <f>SUMIFS(Total,Fecha,NetWorth!A10)</f>
        <v>9267327.2809999995</v>
      </c>
      <c r="C10" s="3">
        <f t="shared" si="0"/>
        <v>6980660.6143333334</v>
      </c>
    </row>
    <row r="11" spans="1:23" x14ac:dyDescent="0.25">
      <c r="A11" s="41">
        <v>45316</v>
      </c>
      <c r="B11" s="3">
        <f>SUMIFS(Total,Fecha,NetWorth!A11)</f>
        <v>9029314.183600001</v>
      </c>
      <c r="C11" s="3">
        <f t="shared" si="0"/>
        <v>6742647.5169333331</v>
      </c>
    </row>
    <row r="12" spans="1:23" x14ac:dyDescent="0.25">
      <c r="A12" s="41">
        <v>45320</v>
      </c>
      <c r="B12" s="3">
        <f>SUMIFS(Total,Fecha,NetWorth!A12)</f>
        <v>8705209.1376000009</v>
      </c>
      <c r="C12" s="3">
        <f t="shared" si="0"/>
        <v>6418542.470933333</v>
      </c>
    </row>
    <row r="13" spans="1:23" x14ac:dyDescent="0.25">
      <c r="A13" s="41">
        <v>45321</v>
      </c>
      <c r="B13" s="3">
        <f>SUMIFS(Total,Fecha,NetWorth!A13)</f>
        <v>8103753.2067999998</v>
      </c>
      <c r="C13" s="3">
        <f t="shared" si="0"/>
        <v>5817086.5401333328</v>
      </c>
    </row>
    <row r="14" spans="1:23" x14ac:dyDescent="0.25">
      <c r="A14" s="41">
        <v>45326</v>
      </c>
      <c r="B14" s="3">
        <f>SUMIFS(Total,Fecha,NetWorth!A14)</f>
        <v>7169763.0049999999</v>
      </c>
      <c r="C14" s="3">
        <f t="shared" si="0"/>
        <v>4883096.3383333329</v>
      </c>
    </row>
    <row r="15" spans="1:23" x14ac:dyDescent="0.25">
      <c r="A15" s="41">
        <v>45339</v>
      </c>
      <c r="B15" s="3">
        <f>SUMIFS(Total,Fecha,NetWorth!A15)</f>
        <v>14314472.8826</v>
      </c>
      <c r="C15" s="3">
        <f t="shared" si="0"/>
        <v>4677806.2159333322</v>
      </c>
    </row>
    <row r="16" spans="1:23" x14ac:dyDescent="0.25">
      <c r="A16" s="41">
        <v>45341</v>
      </c>
      <c r="B16" s="3">
        <f>SUMIFS(Total,Fecha,NetWorth!A16)</f>
        <v>14056919.752800001</v>
      </c>
      <c r="C16" s="3">
        <f t="shared" si="0"/>
        <v>4420253.086133332</v>
      </c>
    </row>
    <row r="17" spans="1:3" x14ac:dyDescent="0.25">
      <c r="A17" s="41">
        <v>45343</v>
      </c>
      <c r="B17" s="3">
        <f>SUMIFS(Total,Fecha,NetWorth!A17)</f>
        <v>14511505.462400001</v>
      </c>
      <c r="C17" s="3">
        <f t="shared" si="0"/>
        <v>4874838.7957333317</v>
      </c>
    </row>
    <row r="18" spans="1:3" x14ac:dyDescent="0.25">
      <c r="A18" s="41">
        <v>45344</v>
      </c>
      <c r="B18" s="3">
        <f>SUMIFS(Total,Fecha,NetWorth!A18)</f>
        <v>14516258.153599998</v>
      </c>
      <c r="C18" s="3">
        <f t="shared" si="0"/>
        <v>4879591.4869333319</v>
      </c>
    </row>
    <row r="19" spans="1:3" x14ac:dyDescent="0.25">
      <c r="A19" s="41">
        <v>45346</v>
      </c>
      <c r="B19" s="3">
        <f>SUMIFS(Total,Fecha,NetWorth!A19)</f>
        <v>17368186.915899999</v>
      </c>
      <c r="C19" s="3">
        <f t="shared" si="0"/>
        <v>6123803.1812368361</v>
      </c>
    </row>
    <row r="20" spans="1:3" x14ac:dyDescent="0.25">
      <c r="A20" s="41">
        <v>45347</v>
      </c>
      <c r="B20" s="3">
        <f>SUMIFS(Total,Fecha,NetWorth!A20)</f>
        <v>17270835.863899998</v>
      </c>
      <c r="C20" s="3">
        <f t="shared" si="0"/>
        <v>6026452.129236836</v>
      </c>
    </row>
    <row r="21" spans="1:3" x14ac:dyDescent="0.25">
      <c r="A21" s="41">
        <v>45348</v>
      </c>
      <c r="B21" s="3">
        <f>SUMIFS(Total,Fecha,NetWorth!A21)</f>
        <v>17118670.164000001</v>
      </c>
      <c r="C21" s="3">
        <f t="shared" si="0"/>
        <v>5874286.4293368356</v>
      </c>
    </row>
    <row r="22" spans="1:3" x14ac:dyDescent="0.25">
      <c r="A22" s="41">
        <v>45349</v>
      </c>
      <c r="B22" s="3">
        <f>SUMIFS(Total,Fecha,NetWorth!A22)</f>
        <v>16922832.655999999</v>
      </c>
      <c r="C22" s="3">
        <f>IF(A22,SUMIFS(PnL,Fecha,A22)-SUMIFS(Bonos,Fecha,A22)+C21,0)</f>
        <v>5678448.9213368353</v>
      </c>
    </row>
    <row r="23" spans="1:3" x14ac:dyDescent="0.25">
      <c r="A23" s="41">
        <v>45350</v>
      </c>
      <c r="B23" s="3">
        <f>SUMIFS(Total,Fecha,NetWorth!A23)</f>
        <v>17108809.918900002</v>
      </c>
      <c r="C23" s="3">
        <f t="shared" si="0"/>
        <v>5864426.1842368357</v>
      </c>
    </row>
    <row r="24" spans="1:3" x14ac:dyDescent="0.25">
      <c r="A24" s="41">
        <v>45351</v>
      </c>
      <c r="B24" s="3">
        <f>SUMIFS(Total,Fecha,NetWorth!A24)</f>
        <v>17002850.840500001</v>
      </c>
      <c r="C24" s="3">
        <f t="shared" si="0"/>
        <v>5758467.1058368357</v>
      </c>
    </row>
    <row r="25" spans="1:3" x14ac:dyDescent="0.25">
      <c r="A25" s="41">
        <v>45352</v>
      </c>
      <c r="B25" s="3">
        <f>SUMIFS(Total,Fecha,NetWorth!A25)</f>
        <v>16313755.4956</v>
      </c>
      <c r="C25" s="3">
        <f t="shared" si="0"/>
        <v>5069371.7609368358</v>
      </c>
    </row>
    <row r="26" spans="1:3" x14ac:dyDescent="0.25">
      <c r="A26" s="41">
        <v>45357</v>
      </c>
      <c r="B26" s="3">
        <f>SUMIFS(Total,Fecha,NetWorth!A26)</f>
        <v>16285684.613999998</v>
      </c>
      <c r="C26" s="3">
        <f t="shared" si="0"/>
        <v>5041300.8793368358</v>
      </c>
    </row>
    <row r="27" spans="1:3" x14ac:dyDescent="0.25">
      <c r="A27" s="41">
        <v>45358</v>
      </c>
      <c r="B27" s="3">
        <f>SUMIFS(Total,Fecha,NetWorth!A27)</f>
        <v>16315734.498</v>
      </c>
      <c r="C27" s="3">
        <f t="shared" si="0"/>
        <v>5071350.7633368354</v>
      </c>
    </row>
    <row r="28" spans="1:3" x14ac:dyDescent="0.25">
      <c r="A28" s="41">
        <v>45359</v>
      </c>
      <c r="B28" s="3">
        <f>SUMIFS(Total,Fecha,NetWorth!A28)</f>
        <v>16274120.058</v>
      </c>
      <c r="C28" s="3">
        <f t="shared" si="0"/>
        <v>5029736.323336835</v>
      </c>
    </row>
    <row r="29" spans="1:3" x14ac:dyDescent="0.25">
      <c r="A29" s="41">
        <v>45362</v>
      </c>
      <c r="B29" s="3">
        <f>SUMIFS(Total,Fecha,NetWorth!A29)</f>
        <v>16041317.168900002</v>
      </c>
      <c r="C29" s="3">
        <f t="shared" si="0"/>
        <v>4796933.4342368348</v>
      </c>
    </row>
    <row r="30" spans="1:3" x14ac:dyDescent="0.25">
      <c r="A30" s="41">
        <v>45363</v>
      </c>
      <c r="B30" s="3">
        <f>SUMIFS(Total,Fecha,NetWorth!A30)</f>
        <v>16051289.7958</v>
      </c>
      <c r="C30" s="3">
        <f t="shared" si="0"/>
        <v>4806906.0611368343</v>
      </c>
    </row>
    <row r="31" spans="1:3" x14ac:dyDescent="0.25">
      <c r="A31" s="41">
        <v>45364</v>
      </c>
      <c r="B31" s="3">
        <f>SUMIFS(Total,Fecha,NetWorth!A31)</f>
        <v>15771074.595999999</v>
      </c>
      <c r="C31" s="3">
        <f t="shared" si="0"/>
        <v>4526690.8613368347</v>
      </c>
    </row>
    <row r="32" spans="1:3" x14ac:dyDescent="0.25">
      <c r="A32" s="41">
        <v>45365</v>
      </c>
      <c r="B32" s="3">
        <f>SUMIFS(Total,Fecha,NetWorth!A32)</f>
        <v>15767644.768400002</v>
      </c>
      <c r="C32" s="3">
        <f t="shared" si="0"/>
        <v>4523261.0337368343</v>
      </c>
    </row>
    <row r="33" spans="1:4" x14ac:dyDescent="0.25">
      <c r="A33" s="41">
        <v>45369</v>
      </c>
      <c r="B33" s="3">
        <f>SUMIFS(Total,Fecha,NetWorth!A33)</f>
        <v>15501918.3134</v>
      </c>
      <c r="C33" s="3">
        <f t="shared" si="0"/>
        <v>4257534.5787368342</v>
      </c>
    </row>
    <row r="34" spans="1:4" x14ac:dyDescent="0.25">
      <c r="A34" s="41">
        <v>45370</v>
      </c>
      <c r="B34" s="3">
        <f>SUMIFS(Total,Fecha,NetWorth!A34)</f>
        <v>15475013.1434</v>
      </c>
      <c r="C34" s="3">
        <f t="shared" si="0"/>
        <v>4230629.4087368343</v>
      </c>
    </row>
    <row r="35" spans="1:4" x14ac:dyDescent="0.25">
      <c r="A35" s="41">
        <v>45371</v>
      </c>
      <c r="B35" s="3">
        <f>SUMIFS(Total,Fecha,NetWorth!A35)</f>
        <v>25201280.777899999</v>
      </c>
      <c r="C35" s="3">
        <f>IF(A35,SUMIFS(PnL,Fecha,A35)-SUMIFS(Bonos,Fecha,A35)+C34,0)+B35-B34</f>
        <v>14069028.677736832</v>
      </c>
      <c r="D35" s="11" t="str">
        <f>"+Male"</f>
        <v>+Male</v>
      </c>
    </row>
    <row r="36" spans="1:4" x14ac:dyDescent="0.25">
      <c r="A36" s="41">
        <v>45373</v>
      </c>
      <c r="B36" s="3">
        <f>SUMIFS(Total,Fecha,NetWorth!A36)</f>
        <v>27153427.834800001</v>
      </c>
      <c r="C36" s="3">
        <f t="shared" si="0"/>
        <v>16021175.734636832</v>
      </c>
    </row>
    <row r="37" spans="1:4" x14ac:dyDescent="0.25">
      <c r="A37" s="41">
        <v>45374</v>
      </c>
      <c r="B37" s="3">
        <f>SUMIFS(Total,Fecha,NetWorth!A37)</f>
        <v>27177902.061000001</v>
      </c>
      <c r="C37" s="3">
        <f t="shared" si="0"/>
        <v>16045649.960836831</v>
      </c>
    </row>
    <row r="38" spans="1:4" x14ac:dyDescent="0.25">
      <c r="A38" s="41">
        <v>45375</v>
      </c>
      <c r="B38" s="3">
        <f>SUMIFS(Total,Fecha,NetWorth!A38)</f>
        <v>27062343.499199998</v>
      </c>
      <c r="C38" s="3">
        <f t="shared" si="0"/>
        <v>15930091.399036832</v>
      </c>
    </row>
    <row r="39" spans="1:4" x14ac:dyDescent="0.25">
      <c r="A39" s="41">
        <v>45378</v>
      </c>
      <c r="B39" s="3">
        <f>SUMIFS(Total,Fecha,NetWorth!A39)</f>
        <v>26983401.060400002</v>
      </c>
      <c r="C39" s="3">
        <f t="shared" si="0"/>
        <v>15851148.960236832</v>
      </c>
    </row>
    <row r="40" spans="1:4" x14ac:dyDescent="0.25">
      <c r="A40" s="41">
        <v>45379</v>
      </c>
      <c r="B40" s="3">
        <f>SUMIFS(Total,Fecha,NetWorth!A40)</f>
        <v>26984179.621199999</v>
      </c>
      <c r="C40" s="3">
        <f t="shared" si="0"/>
        <v>15851927.521036832</v>
      </c>
    </row>
    <row r="41" spans="1:4" x14ac:dyDescent="0.25">
      <c r="A41" s="41">
        <v>45381</v>
      </c>
      <c r="B41" s="3">
        <f>SUMIFS(Total,Fecha,NetWorth!A41)</f>
        <v>27998097.827799998</v>
      </c>
      <c r="C41" s="3">
        <f t="shared" si="0"/>
        <v>16865845.727636833</v>
      </c>
    </row>
    <row r="42" spans="1:4" x14ac:dyDescent="0.25">
      <c r="A42" s="41">
        <v>45383</v>
      </c>
      <c r="B42" s="3">
        <f>SUMIFS(Total,Fecha,NetWorth!A42)</f>
        <v>27353203.9833</v>
      </c>
      <c r="C42" s="3">
        <f t="shared" si="0"/>
        <v>16220951.883136833</v>
      </c>
    </row>
    <row r="43" spans="1:4" x14ac:dyDescent="0.25">
      <c r="A43" s="41">
        <v>45384</v>
      </c>
      <c r="B43" s="3">
        <f>SUMIFS(Total,Fecha,NetWorth!A43)</f>
        <v>27106849.441200003</v>
      </c>
      <c r="C43" s="3">
        <f t="shared" si="0"/>
        <v>15974597.341036834</v>
      </c>
    </row>
    <row r="44" spans="1:4" x14ac:dyDescent="0.25">
      <c r="A44" s="41">
        <v>45386</v>
      </c>
      <c r="B44" s="3">
        <f>SUMIFS(Total,Fecha,NetWorth!A44)</f>
        <v>26998189.009599999</v>
      </c>
      <c r="C44" s="3">
        <f t="shared" si="0"/>
        <v>15865936.909436833</v>
      </c>
    </row>
    <row r="45" spans="1:4" x14ac:dyDescent="0.25">
      <c r="A45" s="41">
        <v>45388</v>
      </c>
      <c r="B45" s="3">
        <f>SUMIFS(Total,Fecha,NetWorth!A45)</f>
        <v>26997790.631999999</v>
      </c>
      <c r="C45" s="3">
        <f t="shared" si="0"/>
        <v>15865538.531836834</v>
      </c>
    </row>
    <row r="46" spans="1:4" x14ac:dyDescent="0.25">
      <c r="A46" s="41">
        <v>45391</v>
      </c>
      <c r="B46" s="3">
        <f>SUMIFS(Total,Fecha,NetWorth!A46)</f>
        <v>26699660.730900001</v>
      </c>
      <c r="C46" s="3">
        <f t="shared" si="0"/>
        <v>15567408.630736833</v>
      </c>
    </row>
    <row r="47" spans="1:4" x14ac:dyDescent="0.25">
      <c r="A47" s="41">
        <v>45394</v>
      </c>
      <c r="B47" s="3">
        <f>SUMIFS(Total,Fecha,NetWorth!A47)</f>
        <v>26112911.858199999</v>
      </c>
      <c r="C47" s="3">
        <f t="shared" si="0"/>
        <v>14980659.758036833</v>
      </c>
    </row>
    <row r="48" spans="1:4" x14ac:dyDescent="0.25">
      <c r="A48" s="41">
        <v>45400</v>
      </c>
      <c r="B48" s="3">
        <f>SUMIFS(Total,Fecha,NetWorth!A48)</f>
        <v>26379715.791600004</v>
      </c>
      <c r="C48" s="3">
        <f t="shared" si="0"/>
        <v>15247463.691436833</v>
      </c>
    </row>
    <row r="49" spans="1:3" x14ac:dyDescent="0.25">
      <c r="A49" s="41">
        <v>45401</v>
      </c>
      <c r="B49" s="3">
        <f>SUMIFS(Total,Fecha,NetWorth!A49)</f>
        <v>26325836.589600004</v>
      </c>
      <c r="C49" s="3">
        <f t="shared" si="0"/>
        <v>15193584.489436833</v>
      </c>
    </row>
    <row r="50" spans="1:3" x14ac:dyDescent="0.25">
      <c r="A50" s="41">
        <v>45402</v>
      </c>
      <c r="B50" s="3">
        <f>SUMIFS(Total,Fecha,NetWorth!A50)</f>
        <v>25660432.589600004</v>
      </c>
      <c r="C50" s="3">
        <f t="shared" si="0"/>
        <v>14528180.489436833</v>
      </c>
    </row>
    <row r="51" spans="1:3" x14ac:dyDescent="0.25">
      <c r="A51" s="41">
        <v>45404</v>
      </c>
      <c r="B51" s="3">
        <f>SUMIFS(Total,Fecha,NetWorth!A51)</f>
        <v>25670368.100000001</v>
      </c>
      <c r="C51" s="3">
        <f t="shared" si="0"/>
        <v>14538115.999836834</v>
      </c>
    </row>
    <row r="52" spans="1:3" x14ac:dyDescent="0.25">
      <c r="A52" s="41">
        <v>45405</v>
      </c>
      <c r="B52" s="3">
        <f>SUMIFS(Total,Fecha,NetWorth!A52)</f>
        <v>25557915.2302</v>
      </c>
      <c r="C52" s="3">
        <f t="shared" si="0"/>
        <v>14425663.130036835</v>
      </c>
    </row>
    <row r="53" spans="1:3" x14ac:dyDescent="0.25">
      <c r="A53" s="41">
        <v>45407</v>
      </c>
      <c r="B53" s="3">
        <f>SUMIFS(Total,Fecha,NetWorth!A53)</f>
        <v>27513884.1789</v>
      </c>
      <c r="C53" s="3">
        <f t="shared" si="0"/>
        <v>16381632.078736834</v>
      </c>
    </row>
    <row r="54" spans="1:3" x14ac:dyDescent="0.25">
      <c r="A54" s="41">
        <v>45411</v>
      </c>
      <c r="B54" s="3">
        <f>SUMIFS(Total,Fecha,NetWorth!A54)</f>
        <v>27731151.686799999</v>
      </c>
      <c r="C54" s="3">
        <f t="shared" si="0"/>
        <v>16598899.586636834</v>
      </c>
    </row>
    <row r="55" spans="1:3" x14ac:dyDescent="0.25">
      <c r="A55" s="41">
        <v>45414</v>
      </c>
      <c r="B55" s="3">
        <f>SUMIFS(Total,Fecha,NetWorth!A55)</f>
        <v>27105142.814400002</v>
      </c>
      <c r="C55" s="3">
        <f t="shared" si="0"/>
        <v>15972890.714236833</v>
      </c>
    </row>
    <row r="56" spans="1:3" x14ac:dyDescent="0.25">
      <c r="A56" s="41">
        <v>45427</v>
      </c>
      <c r="B56" s="3">
        <f>SUMIFS(Total,Fecha,NetWorth!A56)</f>
        <v>26112770.752999999</v>
      </c>
      <c r="C56" s="3">
        <f t="shared" si="0"/>
        <v>14980518.652836833</v>
      </c>
    </row>
    <row r="57" spans="1:3" x14ac:dyDescent="0.25">
      <c r="A57" s="41">
        <v>45428</v>
      </c>
      <c r="B57" s="3">
        <f>SUMIFS(Total,Fecha,NetWorth!A57)</f>
        <v>26051882.822999999</v>
      </c>
      <c r="C57" s="3">
        <f t="shared" si="0"/>
        <v>14919630.722836833</v>
      </c>
    </row>
    <row r="58" spans="1:3" x14ac:dyDescent="0.25">
      <c r="A58" s="41">
        <v>45434</v>
      </c>
      <c r="B58" s="3">
        <f>SUMIFS(Total,Fecha,NetWorth!A58)</f>
        <v>25727985.175800003</v>
      </c>
      <c r="C58" s="3">
        <f t="shared" si="0"/>
        <v>14595733.075636834</v>
      </c>
    </row>
    <row r="59" spans="1:3" x14ac:dyDescent="0.25">
      <c r="A59" s="41">
        <v>45443</v>
      </c>
      <c r="B59" s="3">
        <f>SUMIFS(Total,Fecha,NetWorth!A59)</f>
        <v>27148196.985200003</v>
      </c>
      <c r="C59" s="3">
        <f t="shared" si="0"/>
        <v>16015944.885036834</v>
      </c>
    </row>
    <row r="60" spans="1:3" x14ac:dyDescent="0.25">
      <c r="A60" s="41">
        <v>45448</v>
      </c>
      <c r="B60" s="3">
        <f>SUMIFS(Total,Fecha,NetWorth!A60)</f>
        <v>26088451</v>
      </c>
      <c r="C60" s="3">
        <f t="shared" si="0"/>
        <v>14956198.899836833</v>
      </c>
    </row>
    <row r="61" spans="1:3" x14ac:dyDescent="0.25">
      <c r="A61" s="41">
        <v>45450</v>
      </c>
      <c r="B61" s="3">
        <f>SUMIFS(Total,Fecha,NetWorth!A61)</f>
        <v>26087231.4375</v>
      </c>
      <c r="C61" s="3">
        <f t="shared" si="0"/>
        <v>14954979.337336833</v>
      </c>
    </row>
    <row r="62" spans="1:3" x14ac:dyDescent="0.25">
      <c r="A62" s="41">
        <v>45453</v>
      </c>
      <c r="B62" s="3">
        <f>SUMIFS(Total,Fecha,NetWorth!A62)</f>
        <v>25620159.512800001</v>
      </c>
      <c r="C62" s="3">
        <f t="shared" si="0"/>
        <v>14487907.412636833</v>
      </c>
    </row>
    <row r="63" spans="1:3" x14ac:dyDescent="0.25">
      <c r="A63" s="41">
        <v>45463</v>
      </c>
      <c r="B63" s="3">
        <f>SUMIFS(Total,Fecha,NetWorth!A63)</f>
        <v>25135854.775200002</v>
      </c>
      <c r="C63" s="3">
        <f t="shared" si="0"/>
        <v>14003602.675036833</v>
      </c>
    </row>
    <row r="64" spans="1:3" x14ac:dyDescent="0.25">
      <c r="A64" s="41">
        <v>45470</v>
      </c>
      <c r="B64" s="3">
        <f>SUMIFS(Total,Fecha,NetWorth!A64)</f>
        <v>26600920.342400003</v>
      </c>
      <c r="C64" s="3">
        <f t="shared" si="0"/>
        <v>15468668.242236832</v>
      </c>
    </row>
    <row r="65" spans="1:3" x14ac:dyDescent="0.25">
      <c r="A65" s="41">
        <v>45530</v>
      </c>
      <c r="B65" s="3">
        <f>SUMIFS(Total,Fecha,NetWorth!A65)</f>
        <v>25622504.876500003</v>
      </c>
      <c r="C65" s="3">
        <f t="shared" si="0"/>
        <v>14490252.776336832</v>
      </c>
    </row>
    <row r="66" spans="1:3" x14ac:dyDescent="0.25">
      <c r="A66" s="41">
        <v>45549</v>
      </c>
      <c r="B66" s="3">
        <f>SUMIFS(Total,Fecha,NetWorth!A66)</f>
        <v>25080483.944499999</v>
      </c>
      <c r="C66" s="3">
        <f t="shared" si="0"/>
        <v>13948231.844336832</v>
      </c>
    </row>
    <row r="67" spans="1:3" x14ac:dyDescent="0.25">
      <c r="B67" s="3">
        <f>SUMIFS(Total,Fecha,NetWorth!A67)</f>
        <v>0</v>
      </c>
      <c r="C67" s="3">
        <f t="shared" ref="C67:C130" si="1">IF(A67,SUMIFS(PnL,Fecha,A67)-SUMIFS(Bonos,Fecha,A67)+C66,0)</f>
        <v>0</v>
      </c>
    </row>
    <row r="68" spans="1:3" x14ac:dyDescent="0.25">
      <c r="B68" s="3">
        <f>SUMIFS(Total,Fecha,NetWorth!A68)</f>
        <v>0</v>
      </c>
      <c r="C68" s="3">
        <f t="shared" si="1"/>
        <v>0</v>
      </c>
    </row>
    <row r="69" spans="1:3" x14ac:dyDescent="0.25">
      <c r="B69" s="3">
        <f>SUMIFS(Total,Fecha,NetWorth!A69)</f>
        <v>0</v>
      </c>
      <c r="C69" s="3">
        <f t="shared" si="1"/>
        <v>0</v>
      </c>
    </row>
    <row r="70" spans="1:3" x14ac:dyDescent="0.25">
      <c r="B70" s="3">
        <f>SUMIFS(Total,Fecha,NetWorth!A70)</f>
        <v>0</v>
      </c>
      <c r="C70" s="3">
        <f t="shared" si="1"/>
        <v>0</v>
      </c>
    </row>
    <row r="71" spans="1:3" x14ac:dyDescent="0.25">
      <c r="B71" s="3">
        <f>SUMIFS(Total,Fecha,NetWorth!A71)</f>
        <v>0</v>
      </c>
      <c r="C71" s="3">
        <f t="shared" si="1"/>
        <v>0</v>
      </c>
    </row>
    <row r="72" spans="1:3" x14ac:dyDescent="0.25">
      <c r="B72" s="3">
        <f>SUMIFS(Total,Fecha,NetWorth!A72)</f>
        <v>0</v>
      </c>
      <c r="C72" s="3">
        <f t="shared" si="1"/>
        <v>0</v>
      </c>
    </row>
    <row r="73" spans="1:3" x14ac:dyDescent="0.25">
      <c r="B73" s="3">
        <f>SUMIFS(Total,Fecha,NetWorth!A73)</f>
        <v>0</v>
      </c>
      <c r="C73" s="3">
        <f t="shared" si="1"/>
        <v>0</v>
      </c>
    </row>
    <row r="74" spans="1:3" x14ac:dyDescent="0.25">
      <c r="B74" s="3">
        <f>SUMIFS(Total,Fecha,NetWorth!A74)</f>
        <v>0</v>
      </c>
      <c r="C74" s="3">
        <f t="shared" si="1"/>
        <v>0</v>
      </c>
    </row>
    <row r="75" spans="1:3" x14ac:dyDescent="0.25">
      <c r="B75" s="3">
        <f>SUMIFS(Total,Fecha,NetWorth!A75)</f>
        <v>0</v>
      </c>
      <c r="C75" s="3">
        <f t="shared" si="1"/>
        <v>0</v>
      </c>
    </row>
    <row r="76" spans="1:3" x14ac:dyDescent="0.25">
      <c r="B76" s="3">
        <f>SUMIFS(Total,Fecha,NetWorth!A76)</f>
        <v>0</v>
      </c>
      <c r="C76" s="3">
        <f t="shared" si="1"/>
        <v>0</v>
      </c>
    </row>
    <row r="77" spans="1:3" x14ac:dyDescent="0.25">
      <c r="B77" s="3">
        <f>SUMIFS(Total,Fecha,NetWorth!A77)</f>
        <v>0</v>
      </c>
      <c r="C77" s="3">
        <f t="shared" si="1"/>
        <v>0</v>
      </c>
    </row>
    <row r="78" spans="1:3" x14ac:dyDescent="0.25">
      <c r="B78" s="3">
        <f>SUMIFS(Total,Fecha,NetWorth!A78)</f>
        <v>0</v>
      </c>
      <c r="C78" s="3">
        <f t="shared" si="1"/>
        <v>0</v>
      </c>
    </row>
    <row r="79" spans="1:3" x14ac:dyDescent="0.25">
      <c r="B79" s="3">
        <f>SUMIFS(Total,Fecha,NetWorth!A79)</f>
        <v>0</v>
      </c>
      <c r="C79" s="3">
        <f t="shared" si="1"/>
        <v>0</v>
      </c>
    </row>
    <row r="80" spans="1:3" x14ac:dyDescent="0.25">
      <c r="B80" s="3">
        <f>SUMIFS(Total,Fecha,NetWorth!A80)</f>
        <v>0</v>
      </c>
      <c r="C80" s="3">
        <f t="shared" si="1"/>
        <v>0</v>
      </c>
    </row>
    <row r="81" spans="2:3" x14ac:dyDescent="0.25">
      <c r="B81" s="3">
        <f>SUMIFS(Total,Fecha,NetWorth!A81)</f>
        <v>0</v>
      </c>
      <c r="C81" s="3">
        <f t="shared" si="1"/>
        <v>0</v>
      </c>
    </row>
    <row r="82" spans="2:3" x14ac:dyDescent="0.25">
      <c r="B82" s="3">
        <f>SUMIFS(Total,Fecha,NetWorth!A82)</f>
        <v>0</v>
      </c>
      <c r="C82" s="3">
        <f t="shared" si="1"/>
        <v>0</v>
      </c>
    </row>
    <row r="83" spans="2:3" x14ac:dyDescent="0.25">
      <c r="B83" s="3">
        <f>SUMIFS(Total,Fecha,NetWorth!A83)</f>
        <v>0</v>
      </c>
      <c r="C83" s="3">
        <f t="shared" si="1"/>
        <v>0</v>
      </c>
    </row>
    <row r="84" spans="2:3" x14ac:dyDescent="0.25">
      <c r="B84" s="3">
        <f>SUMIFS(Total,Fecha,NetWorth!A84)</f>
        <v>0</v>
      </c>
      <c r="C84" s="3">
        <f t="shared" si="1"/>
        <v>0</v>
      </c>
    </row>
    <row r="85" spans="2:3" x14ac:dyDescent="0.25">
      <c r="B85" s="3">
        <f>SUMIFS(Total,Fecha,NetWorth!A85)</f>
        <v>0</v>
      </c>
      <c r="C85" s="3">
        <f t="shared" si="1"/>
        <v>0</v>
      </c>
    </row>
    <row r="86" spans="2:3" x14ac:dyDescent="0.25">
      <c r="B86" s="3">
        <f>SUMIFS(Total,Fecha,NetWorth!A86)</f>
        <v>0</v>
      </c>
      <c r="C86" s="3">
        <f t="shared" si="1"/>
        <v>0</v>
      </c>
    </row>
    <row r="87" spans="2:3" x14ac:dyDescent="0.25">
      <c r="B87" s="3">
        <f>SUMIFS(Total,Fecha,NetWorth!A87)</f>
        <v>0</v>
      </c>
      <c r="C87" s="3">
        <f t="shared" si="1"/>
        <v>0</v>
      </c>
    </row>
    <row r="88" spans="2:3" x14ac:dyDescent="0.25">
      <c r="B88" s="3">
        <f>SUMIFS(Total,Fecha,NetWorth!A88)</f>
        <v>0</v>
      </c>
      <c r="C88" s="3">
        <f t="shared" si="1"/>
        <v>0</v>
      </c>
    </row>
    <row r="89" spans="2:3" x14ac:dyDescent="0.25">
      <c r="B89" s="3">
        <f>SUMIFS(Total,Fecha,NetWorth!A89)</f>
        <v>0</v>
      </c>
      <c r="C89" s="3">
        <f t="shared" si="1"/>
        <v>0</v>
      </c>
    </row>
    <row r="90" spans="2:3" x14ac:dyDescent="0.25">
      <c r="B90" s="3">
        <f>SUMIFS(Total,Fecha,NetWorth!A90)</f>
        <v>0</v>
      </c>
      <c r="C90" s="3">
        <f t="shared" si="1"/>
        <v>0</v>
      </c>
    </row>
    <row r="91" spans="2:3" x14ac:dyDescent="0.25">
      <c r="B91" s="3">
        <f>SUMIFS(Total,Fecha,NetWorth!A91)</f>
        <v>0</v>
      </c>
      <c r="C91" s="3">
        <f t="shared" si="1"/>
        <v>0</v>
      </c>
    </row>
    <row r="92" spans="2:3" x14ac:dyDescent="0.25">
      <c r="B92" s="3">
        <f>SUMIFS(Total,Fecha,NetWorth!A92)</f>
        <v>0</v>
      </c>
      <c r="C92" s="3">
        <f t="shared" si="1"/>
        <v>0</v>
      </c>
    </row>
    <row r="93" spans="2:3" x14ac:dyDescent="0.25">
      <c r="B93" s="3">
        <f>SUMIFS(Total,Fecha,NetWorth!A93)</f>
        <v>0</v>
      </c>
      <c r="C93" s="3">
        <f t="shared" si="1"/>
        <v>0</v>
      </c>
    </row>
    <row r="94" spans="2:3" x14ac:dyDescent="0.25">
      <c r="B94" s="3">
        <f>SUMIFS(Total,Fecha,NetWorth!A94)</f>
        <v>0</v>
      </c>
      <c r="C94" s="3">
        <f t="shared" si="1"/>
        <v>0</v>
      </c>
    </row>
    <row r="95" spans="2:3" x14ac:dyDescent="0.25">
      <c r="B95" s="3">
        <f>SUMIFS(Total,Fecha,NetWorth!A95)</f>
        <v>0</v>
      </c>
      <c r="C95" s="3">
        <f t="shared" si="1"/>
        <v>0</v>
      </c>
    </row>
    <row r="96" spans="2:3" x14ac:dyDescent="0.25">
      <c r="B96" s="3">
        <f>SUMIFS(Total,Fecha,NetWorth!A96)</f>
        <v>0</v>
      </c>
      <c r="C96" s="3">
        <f t="shared" si="1"/>
        <v>0</v>
      </c>
    </row>
    <row r="97" spans="2:3" x14ac:dyDescent="0.25">
      <c r="B97" s="3">
        <f>SUMIFS(Total,Fecha,NetWorth!A97)</f>
        <v>0</v>
      </c>
      <c r="C97" s="3">
        <f t="shared" si="1"/>
        <v>0</v>
      </c>
    </row>
    <row r="98" spans="2:3" x14ac:dyDescent="0.25">
      <c r="B98" s="3">
        <f>SUMIFS(Total,Fecha,NetWorth!A98)</f>
        <v>0</v>
      </c>
      <c r="C98" s="3">
        <f t="shared" si="1"/>
        <v>0</v>
      </c>
    </row>
    <row r="99" spans="2:3" x14ac:dyDescent="0.25">
      <c r="B99" s="3">
        <f>SUMIFS(Total,Fecha,NetWorth!A99)</f>
        <v>0</v>
      </c>
      <c r="C99" s="3">
        <f t="shared" si="1"/>
        <v>0</v>
      </c>
    </row>
    <row r="100" spans="2:3" x14ac:dyDescent="0.25">
      <c r="B100" s="3">
        <f>SUMIFS(Total,Fecha,NetWorth!A100)</f>
        <v>0</v>
      </c>
      <c r="C100" s="3">
        <f t="shared" si="1"/>
        <v>0</v>
      </c>
    </row>
    <row r="101" spans="2:3" x14ac:dyDescent="0.25">
      <c r="B101" s="3">
        <f>SUMIFS(Total,Fecha,NetWorth!A101)</f>
        <v>0</v>
      </c>
      <c r="C101" s="3">
        <f t="shared" si="1"/>
        <v>0</v>
      </c>
    </row>
    <row r="102" spans="2:3" x14ac:dyDescent="0.25">
      <c r="B102" s="3">
        <f>SUMIFS(Total,Fecha,NetWorth!A102)</f>
        <v>0</v>
      </c>
      <c r="C102" s="3">
        <f t="shared" si="1"/>
        <v>0</v>
      </c>
    </row>
    <row r="103" spans="2:3" x14ac:dyDescent="0.25">
      <c r="B103" s="3">
        <f>SUMIFS(Total,Fecha,NetWorth!A103)</f>
        <v>0</v>
      </c>
      <c r="C103" s="3">
        <f t="shared" si="1"/>
        <v>0</v>
      </c>
    </row>
    <row r="104" spans="2:3" x14ac:dyDescent="0.25">
      <c r="B104" s="3">
        <f>SUMIFS(Total,Fecha,NetWorth!A104)</f>
        <v>0</v>
      </c>
      <c r="C104" s="3">
        <f t="shared" si="1"/>
        <v>0</v>
      </c>
    </row>
    <row r="105" spans="2:3" x14ac:dyDescent="0.25">
      <c r="B105" s="3">
        <f>SUMIFS(Total,Fecha,NetWorth!A105)</f>
        <v>0</v>
      </c>
      <c r="C105" s="3">
        <f t="shared" si="1"/>
        <v>0</v>
      </c>
    </row>
    <row r="106" spans="2:3" x14ac:dyDescent="0.25">
      <c r="B106" s="3">
        <f>SUMIFS(Total,Fecha,NetWorth!A106)</f>
        <v>0</v>
      </c>
      <c r="C106" s="3">
        <f t="shared" si="1"/>
        <v>0</v>
      </c>
    </row>
    <row r="107" spans="2:3" x14ac:dyDescent="0.25">
      <c r="B107" s="3">
        <f>SUMIFS(Total,Fecha,NetWorth!A107)</f>
        <v>0</v>
      </c>
      <c r="C107" s="3">
        <f t="shared" si="1"/>
        <v>0</v>
      </c>
    </row>
    <row r="108" spans="2:3" x14ac:dyDescent="0.25">
      <c r="B108" s="3">
        <f>SUMIFS(Total,Fecha,NetWorth!A108)</f>
        <v>0</v>
      </c>
      <c r="C108" s="3">
        <f t="shared" si="1"/>
        <v>0</v>
      </c>
    </row>
    <row r="109" spans="2:3" x14ac:dyDescent="0.25">
      <c r="B109" s="3">
        <f>SUMIFS(Total,Fecha,NetWorth!A109)</f>
        <v>0</v>
      </c>
      <c r="C109" s="3">
        <f t="shared" si="1"/>
        <v>0</v>
      </c>
    </row>
    <row r="110" spans="2:3" x14ac:dyDescent="0.25">
      <c r="B110" s="3">
        <f>SUMIFS(Total,Fecha,NetWorth!A110)</f>
        <v>0</v>
      </c>
      <c r="C110" s="3">
        <f t="shared" si="1"/>
        <v>0</v>
      </c>
    </row>
    <row r="111" spans="2:3" x14ac:dyDescent="0.25">
      <c r="B111" s="3">
        <f>SUMIFS(Total,Fecha,NetWorth!A111)</f>
        <v>0</v>
      </c>
      <c r="C111" s="3">
        <f t="shared" si="1"/>
        <v>0</v>
      </c>
    </row>
    <row r="112" spans="2:3" x14ac:dyDescent="0.25">
      <c r="B112" s="3">
        <f>SUMIFS(Total,Fecha,NetWorth!A112)</f>
        <v>0</v>
      </c>
      <c r="C112" s="3">
        <f t="shared" si="1"/>
        <v>0</v>
      </c>
    </row>
    <row r="113" spans="2:3" x14ac:dyDescent="0.25">
      <c r="B113" s="3">
        <f>SUMIFS(Total,Fecha,NetWorth!A113)</f>
        <v>0</v>
      </c>
      <c r="C113" s="3">
        <f t="shared" si="1"/>
        <v>0</v>
      </c>
    </row>
    <row r="114" spans="2:3" x14ac:dyDescent="0.25">
      <c r="B114" s="3">
        <f>SUMIFS(Total,Fecha,NetWorth!A114)</f>
        <v>0</v>
      </c>
      <c r="C114" s="3">
        <f t="shared" si="1"/>
        <v>0</v>
      </c>
    </row>
    <row r="115" spans="2:3" x14ac:dyDescent="0.25">
      <c r="B115" s="3">
        <f>SUMIFS(Total,Fecha,NetWorth!A115)</f>
        <v>0</v>
      </c>
      <c r="C115" s="3">
        <f t="shared" si="1"/>
        <v>0</v>
      </c>
    </row>
    <row r="116" spans="2:3" x14ac:dyDescent="0.25">
      <c r="B116" s="3">
        <f>SUMIFS(Total,Fecha,NetWorth!A116)</f>
        <v>0</v>
      </c>
      <c r="C116" s="3">
        <f t="shared" si="1"/>
        <v>0</v>
      </c>
    </row>
    <row r="117" spans="2:3" x14ac:dyDescent="0.25">
      <c r="B117" s="3">
        <f>SUMIFS(Total,Fecha,NetWorth!A117)</f>
        <v>0</v>
      </c>
      <c r="C117" s="3">
        <f t="shared" si="1"/>
        <v>0</v>
      </c>
    </row>
    <row r="118" spans="2:3" x14ac:dyDescent="0.25">
      <c r="B118" s="3">
        <f>SUMIFS(Total,Fecha,NetWorth!A118)</f>
        <v>0</v>
      </c>
      <c r="C118" s="3">
        <f t="shared" si="1"/>
        <v>0</v>
      </c>
    </row>
    <row r="119" spans="2:3" x14ac:dyDescent="0.25">
      <c r="B119" s="3">
        <f>SUMIFS(Total,Fecha,NetWorth!A119)</f>
        <v>0</v>
      </c>
      <c r="C119" s="3">
        <f t="shared" si="1"/>
        <v>0</v>
      </c>
    </row>
    <row r="120" spans="2:3" x14ac:dyDescent="0.25">
      <c r="B120" s="3">
        <f>SUMIFS(Total,Fecha,NetWorth!A120)</f>
        <v>0</v>
      </c>
      <c r="C120" s="3">
        <f t="shared" si="1"/>
        <v>0</v>
      </c>
    </row>
    <row r="121" spans="2:3" x14ac:dyDescent="0.25">
      <c r="B121" s="3">
        <f>SUMIFS(Total,Fecha,NetWorth!A121)</f>
        <v>0</v>
      </c>
      <c r="C121" s="3">
        <f t="shared" si="1"/>
        <v>0</v>
      </c>
    </row>
    <row r="122" spans="2:3" x14ac:dyDescent="0.25">
      <c r="B122" s="3">
        <f>SUMIFS(Total,Fecha,NetWorth!A122)</f>
        <v>0</v>
      </c>
      <c r="C122" s="3">
        <f t="shared" si="1"/>
        <v>0</v>
      </c>
    </row>
    <row r="123" spans="2:3" x14ac:dyDescent="0.25">
      <c r="B123" s="3">
        <f>SUMIFS(Total,Fecha,NetWorth!A123)</f>
        <v>0</v>
      </c>
      <c r="C123" s="3">
        <f t="shared" si="1"/>
        <v>0</v>
      </c>
    </row>
    <row r="124" spans="2:3" x14ac:dyDescent="0.25">
      <c r="B124" s="3">
        <f>SUMIFS(Total,Fecha,NetWorth!A124)</f>
        <v>0</v>
      </c>
      <c r="C124" s="3">
        <f t="shared" si="1"/>
        <v>0</v>
      </c>
    </row>
    <row r="125" spans="2:3" x14ac:dyDescent="0.25">
      <c r="B125" s="3">
        <f>SUMIFS(Total,Fecha,NetWorth!A125)</f>
        <v>0</v>
      </c>
      <c r="C125" s="3">
        <f t="shared" si="1"/>
        <v>0</v>
      </c>
    </row>
    <row r="126" spans="2:3" x14ac:dyDescent="0.25">
      <c r="B126" s="3">
        <f>SUMIFS(Total,Fecha,NetWorth!A126)</f>
        <v>0</v>
      </c>
      <c r="C126" s="3">
        <f t="shared" si="1"/>
        <v>0</v>
      </c>
    </row>
    <row r="127" spans="2:3" x14ac:dyDescent="0.25">
      <c r="B127" s="3">
        <f>SUMIFS(Total,Fecha,NetWorth!A127)</f>
        <v>0</v>
      </c>
      <c r="C127" s="3">
        <f t="shared" si="1"/>
        <v>0</v>
      </c>
    </row>
    <row r="128" spans="2:3" x14ac:dyDescent="0.25">
      <c r="B128" s="3">
        <f>SUMIFS(Total,Fecha,NetWorth!A128)</f>
        <v>0</v>
      </c>
      <c r="C128" s="3">
        <f t="shared" si="1"/>
        <v>0</v>
      </c>
    </row>
    <row r="129" spans="2:3" x14ac:dyDescent="0.25">
      <c r="B129" s="3">
        <f>SUMIFS(Total,Fecha,NetWorth!A129)</f>
        <v>0</v>
      </c>
      <c r="C129" s="3">
        <f t="shared" si="1"/>
        <v>0</v>
      </c>
    </row>
    <row r="130" spans="2:3" x14ac:dyDescent="0.25">
      <c r="B130" s="3">
        <f>SUMIFS(Total,Fecha,NetWorth!A130)</f>
        <v>0</v>
      </c>
      <c r="C130" s="3">
        <f t="shared" si="1"/>
        <v>0</v>
      </c>
    </row>
    <row r="131" spans="2:3" x14ac:dyDescent="0.25">
      <c r="B131" s="3">
        <f>SUMIFS(Total,Fecha,NetWorth!A131)</f>
        <v>0</v>
      </c>
      <c r="C131" s="3">
        <f t="shared" ref="C131:C194" si="2">IF(A131,SUMIFS(PnL,Fecha,A131)-SUMIFS(Bonos,Fecha,A131)+C130,0)</f>
        <v>0</v>
      </c>
    </row>
    <row r="132" spans="2:3" x14ac:dyDescent="0.25">
      <c r="B132" s="3">
        <f>SUMIFS(Total,Fecha,NetWorth!A132)</f>
        <v>0</v>
      </c>
      <c r="C132" s="3">
        <f t="shared" si="2"/>
        <v>0</v>
      </c>
    </row>
    <row r="133" spans="2:3" x14ac:dyDescent="0.25">
      <c r="B133" s="3">
        <f>SUMIFS(Total,Fecha,NetWorth!A133)</f>
        <v>0</v>
      </c>
      <c r="C133" s="3">
        <f t="shared" si="2"/>
        <v>0</v>
      </c>
    </row>
    <row r="134" spans="2:3" x14ac:dyDescent="0.25">
      <c r="B134" s="3">
        <f>SUMIFS(Total,Fecha,NetWorth!A134)</f>
        <v>0</v>
      </c>
      <c r="C134" s="3">
        <f t="shared" si="2"/>
        <v>0</v>
      </c>
    </row>
    <row r="135" spans="2:3" x14ac:dyDescent="0.25">
      <c r="B135" s="3">
        <f>SUMIFS(Total,Fecha,NetWorth!A135)</f>
        <v>0</v>
      </c>
      <c r="C135" s="3">
        <f t="shared" si="2"/>
        <v>0</v>
      </c>
    </row>
    <row r="136" spans="2:3" x14ac:dyDescent="0.25">
      <c r="B136" s="3">
        <f>SUMIFS(Total,Fecha,NetWorth!A136)</f>
        <v>0</v>
      </c>
      <c r="C136" s="3">
        <f t="shared" si="2"/>
        <v>0</v>
      </c>
    </row>
    <row r="137" spans="2:3" x14ac:dyDescent="0.25">
      <c r="B137" s="3">
        <f>SUMIFS(Total,Fecha,NetWorth!A137)</f>
        <v>0</v>
      </c>
      <c r="C137" s="3">
        <f t="shared" si="2"/>
        <v>0</v>
      </c>
    </row>
    <row r="138" spans="2:3" x14ac:dyDescent="0.25">
      <c r="B138" s="3">
        <f>SUMIFS(Total,Fecha,NetWorth!A138)</f>
        <v>0</v>
      </c>
      <c r="C138" s="3">
        <f t="shared" si="2"/>
        <v>0</v>
      </c>
    </row>
    <row r="139" spans="2:3" x14ac:dyDescent="0.25">
      <c r="B139" s="3">
        <f>SUMIFS(Total,Fecha,NetWorth!A139)</f>
        <v>0</v>
      </c>
      <c r="C139" s="3">
        <f t="shared" si="2"/>
        <v>0</v>
      </c>
    </row>
    <row r="140" spans="2:3" x14ac:dyDescent="0.25">
      <c r="B140" s="3">
        <f>SUMIFS(Total,Fecha,NetWorth!A140)</f>
        <v>0</v>
      </c>
      <c r="C140" s="3">
        <f t="shared" si="2"/>
        <v>0</v>
      </c>
    </row>
    <row r="141" spans="2:3" x14ac:dyDescent="0.25">
      <c r="B141" s="3">
        <f>SUMIFS(Total,Fecha,NetWorth!A141)</f>
        <v>0</v>
      </c>
      <c r="C141" s="3">
        <f t="shared" si="2"/>
        <v>0</v>
      </c>
    </row>
    <row r="142" spans="2:3" x14ac:dyDescent="0.25">
      <c r="B142" s="3">
        <f>SUMIFS(Total,Fecha,NetWorth!A142)</f>
        <v>0</v>
      </c>
      <c r="C142" s="3">
        <f t="shared" si="2"/>
        <v>0</v>
      </c>
    </row>
    <row r="143" spans="2:3" x14ac:dyDescent="0.25">
      <c r="B143" s="3">
        <f>SUMIFS(Total,Fecha,NetWorth!A143)</f>
        <v>0</v>
      </c>
      <c r="C143" s="3">
        <f t="shared" si="2"/>
        <v>0</v>
      </c>
    </row>
    <row r="144" spans="2:3" x14ac:dyDescent="0.25">
      <c r="B144" s="3">
        <f>SUMIFS(Total,Fecha,NetWorth!A144)</f>
        <v>0</v>
      </c>
      <c r="C144" s="3">
        <f t="shared" si="2"/>
        <v>0</v>
      </c>
    </row>
    <row r="145" spans="2:3" x14ac:dyDescent="0.25">
      <c r="B145" s="3">
        <f>SUMIFS(Total,Fecha,NetWorth!A145)</f>
        <v>0</v>
      </c>
      <c r="C145" s="3">
        <f t="shared" si="2"/>
        <v>0</v>
      </c>
    </row>
    <row r="146" spans="2:3" x14ac:dyDescent="0.25">
      <c r="B146" s="3">
        <f>SUMIFS(Total,Fecha,NetWorth!A146)</f>
        <v>0</v>
      </c>
      <c r="C146" s="3">
        <f t="shared" si="2"/>
        <v>0</v>
      </c>
    </row>
    <row r="147" spans="2:3" x14ac:dyDescent="0.25">
      <c r="B147" s="3">
        <f>SUMIFS(Total,Fecha,NetWorth!A147)</f>
        <v>0</v>
      </c>
      <c r="C147" s="3">
        <f t="shared" si="2"/>
        <v>0</v>
      </c>
    </row>
    <row r="148" spans="2:3" x14ac:dyDescent="0.25">
      <c r="B148" s="3">
        <f>SUMIFS(Total,Fecha,NetWorth!A148)</f>
        <v>0</v>
      </c>
      <c r="C148" s="3">
        <f t="shared" si="2"/>
        <v>0</v>
      </c>
    </row>
    <row r="149" spans="2:3" x14ac:dyDescent="0.25">
      <c r="B149" s="3">
        <f>SUMIFS(Total,Fecha,NetWorth!A149)</f>
        <v>0</v>
      </c>
      <c r="C149" s="3">
        <f t="shared" si="2"/>
        <v>0</v>
      </c>
    </row>
    <row r="150" spans="2:3" x14ac:dyDescent="0.25">
      <c r="B150" s="3">
        <f>SUMIFS(Total,Fecha,NetWorth!A150)</f>
        <v>0</v>
      </c>
      <c r="C150" s="3">
        <f t="shared" si="2"/>
        <v>0</v>
      </c>
    </row>
    <row r="151" spans="2:3" x14ac:dyDescent="0.25">
      <c r="B151" s="3">
        <f>SUMIFS(Total,Fecha,NetWorth!A151)</f>
        <v>0</v>
      </c>
      <c r="C151" s="3">
        <f t="shared" si="2"/>
        <v>0</v>
      </c>
    </row>
    <row r="152" spans="2:3" x14ac:dyDescent="0.25">
      <c r="B152" s="3">
        <f>SUMIFS(Total,Fecha,NetWorth!A152)</f>
        <v>0</v>
      </c>
      <c r="C152" s="3">
        <f t="shared" si="2"/>
        <v>0</v>
      </c>
    </row>
    <row r="153" spans="2:3" x14ac:dyDescent="0.25">
      <c r="B153" s="3">
        <f>SUMIFS(Total,Fecha,NetWorth!A153)</f>
        <v>0</v>
      </c>
      <c r="C153" s="3">
        <f t="shared" si="2"/>
        <v>0</v>
      </c>
    </row>
    <row r="154" spans="2:3" x14ac:dyDescent="0.25">
      <c r="B154" s="3">
        <f>SUMIFS(Total,Fecha,NetWorth!A154)</f>
        <v>0</v>
      </c>
      <c r="C154" s="3">
        <f t="shared" si="2"/>
        <v>0</v>
      </c>
    </row>
    <row r="155" spans="2:3" x14ac:dyDescent="0.25">
      <c r="B155" s="3">
        <f>SUMIFS(Total,Fecha,NetWorth!A155)</f>
        <v>0</v>
      </c>
      <c r="C155" s="3">
        <f t="shared" si="2"/>
        <v>0</v>
      </c>
    </row>
    <row r="156" spans="2:3" x14ac:dyDescent="0.25">
      <c r="B156" s="3">
        <f>SUMIFS(Total,Fecha,NetWorth!A156)</f>
        <v>0</v>
      </c>
      <c r="C156" s="3">
        <f t="shared" si="2"/>
        <v>0</v>
      </c>
    </row>
    <row r="157" spans="2:3" x14ac:dyDescent="0.25">
      <c r="B157" s="3">
        <f>SUMIFS(Total,Fecha,NetWorth!A157)</f>
        <v>0</v>
      </c>
      <c r="C157" s="3">
        <f t="shared" si="2"/>
        <v>0</v>
      </c>
    </row>
    <row r="158" spans="2:3" x14ac:dyDescent="0.25">
      <c r="B158" s="3">
        <f>SUMIFS(Total,Fecha,NetWorth!A158)</f>
        <v>0</v>
      </c>
      <c r="C158" s="3">
        <f t="shared" si="2"/>
        <v>0</v>
      </c>
    </row>
    <row r="159" spans="2:3" x14ac:dyDescent="0.25">
      <c r="B159" s="3">
        <f>SUMIFS(Total,Fecha,NetWorth!A159)</f>
        <v>0</v>
      </c>
      <c r="C159" s="3">
        <f t="shared" si="2"/>
        <v>0</v>
      </c>
    </row>
    <row r="160" spans="2:3" x14ac:dyDescent="0.25">
      <c r="B160" s="3">
        <f>SUMIFS(Total,Fecha,NetWorth!A160)</f>
        <v>0</v>
      </c>
      <c r="C160" s="3">
        <f t="shared" si="2"/>
        <v>0</v>
      </c>
    </row>
    <row r="161" spans="2:3" x14ac:dyDescent="0.25">
      <c r="B161" s="3">
        <f>SUMIFS(Total,Fecha,NetWorth!A161)</f>
        <v>0</v>
      </c>
      <c r="C161" s="3">
        <f t="shared" si="2"/>
        <v>0</v>
      </c>
    </row>
    <row r="162" spans="2:3" x14ac:dyDescent="0.25">
      <c r="B162" s="3">
        <f>SUMIFS(Total,Fecha,NetWorth!A162)</f>
        <v>0</v>
      </c>
      <c r="C162" s="3">
        <f t="shared" si="2"/>
        <v>0</v>
      </c>
    </row>
    <row r="163" spans="2:3" x14ac:dyDescent="0.25">
      <c r="B163" s="3">
        <f>SUMIFS(Total,Fecha,NetWorth!A163)</f>
        <v>0</v>
      </c>
      <c r="C163" s="3">
        <f t="shared" si="2"/>
        <v>0</v>
      </c>
    </row>
    <row r="164" spans="2:3" x14ac:dyDescent="0.25">
      <c r="B164" s="3">
        <f>SUMIFS(Total,Fecha,NetWorth!A164)</f>
        <v>0</v>
      </c>
      <c r="C164" s="3">
        <f t="shared" si="2"/>
        <v>0</v>
      </c>
    </row>
    <row r="165" spans="2:3" x14ac:dyDescent="0.25">
      <c r="B165" s="3">
        <f>SUMIFS(Total,Fecha,NetWorth!A165)</f>
        <v>0</v>
      </c>
      <c r="C165" s="3">
        <f t="shared" si="2"/>
        <v>0</v>
      </c>
    </row>
    <row r="166" spans="2:3" x14ac:dyDescent="0.25">
      <c r="B166" s="3">
        <f>SUMIFS(Total,Fecha,NetWorth!A166)</f>
        <v>0</v>
      </c>
      <c r="C166" s="3">
        <f t="shared" si="2"/>
        <v>0</v>
      </c>
    </row>
    <row r="167" spans="2:3" x14ac:dyDescent="0.25">
      <c r="B167" s="3">
        <f>SUMIFS(Total,Fecha,NetWorth!A167)</f>
        <v>0</v>
      </c>
      <c r="C167" s="3">
        <f t="shared" si="2"/>
        <v>0</v>
      </c>
    </row>
    <row r="168" spans="2:3" x14ac:dyDescent="0.25">
      <c r="B168" s="3">
        <f>SUMIFS(Total,Fecha,NetWorth!A168)</f>
        <v>0</v>
      </c>
      <c r="C168" s="3">
        <f t="shared" si="2"/>
        <v>0</v>
      </c>
    </row>
    <row r="169" spans="2:3" x14ac:dyDescent="0.25">
      <c r="B169" s="3">
        <f>SUMIFS(Total,Fecha,NetWorth!A169)</f>
        <v>0</v>
      </c>
      <c r="C169" s="3">
        <f t="shared" si="2"/>
        <v>0</v>
      </c>
    </row>
    <row r="170" spans="2:3" x14ac:dyDescent="0.25">
      <c r="B170" s="3">
        <f>SUMIFS(Total,Fecha,NetWorth!A170)</f>
        <v>0</v>
      </c>
      <c r="C170" s="3">
        <f t="shared" si="2"/>
        <v>0</v>
      </c>
    </row>
    <row r="171" spans="2:3" x14ac:dyDescent="0.25">
      <c r="B171" s="3">
        <f>SUMIFS(Total,Fecha,NetWorth!A171)</f>
        <v>0</v>
      </c>
      <c r="C171" s="3">
        <f t="shared" si="2"/>
        <v>0</v>
      </c>
    </row>
    <row r="172" spans="2:3" x14ac:dyDescent="0.25">
      <c r="B172" s="3">
        <f>SUMIFS(Total,Fecha,NetWorth!A172)</f>
        <v>0</v>
      </c>
      <c r="C172" s="3">
        <f t="shared" si="2"/>
        <v>0</v>
      </c>
    </row>
    <row r="173" spans="2:3" x14ac:dyDescent="0.25">
      <c r="B173" s="3">
        <f>SUMIFS(Total,Fecha,NetWorth!A173)</f>
        <v>0</v>
      </c>
      <c r="C173" s="3">
        <f t="shared" si="2"/>
        <v>0</v>
      </c>
    </row>
    <row r="174" spans="2:3" x14ac:dyDescent="0.25">
      <c r="B174" s="3">
        <f>SUMIFS(Total,Fecha,NetWorth!A174)</f>
        <v>0</v>
      </c>
      <c r="C174" s="3">
        <f t="shared" si="2"/>
        <v>0</v>
      </c>
    </row>
    <row r="175" spans="2:3" x14ac:dyDescent="0.25">
      <c r="B175" s="3">
        <f>SUMIFS(Total,Fecha,NetWorth!A175)</f>
        <v>0</v>
      </c>
      <c r="C175" s="3">
        <f t="shared" si="2"/>
        <v>0</v>
      </c>
    </row>
    <row r="176" spans="2:3" x14ac:dyDescent="0.25">
      <c r="B176" s="3">
        <f>SUMIFS(Total,Fecha,NetWorth!A176)</f>
        <v>0</v>
      </c>
      <c r="C176" s="3">
        <f t="shared" si="2"/>
        <v>0</v>
      </c>
    </row>
    <row r="177" spans="2:3" x14ac:dyDescent="0.25">
      <c r="B177" s="3">
        <f>SUMIFS(Total,Fecha,NetWorth!A177)</f>
        <v>0</v>
      </c>
      <c r="C177" s="3">
        <f t="shared" si="2"/>
        <v>0</v>
      </c>
    </row>
    <row r="178" spans="2:3" x14ac:dyDescent="0.25">
      <c r="B178" s="3">
        <f>SUMIFS(Total,Fecha,NetWorth!A178)</f>
        <v>0</v>
      </c>
      <c r="C178" s="3">
        <f t="shared" si="2"/>
        <v>0</v>
      </c>
    </row>
    <row r="179" spans="2:3" x14ac:dyDescent="0.25">
      <c r="B179" s="3">
        <f>SUMIFS(Total,Fecha,NetWorth!A179)</f>
        <v>0</v>
      </c>
      <c r="C179" s="3">
        <f t="shared" si="2"/>
        <v>0</v>
      </c>
    </row>
    <row r="180" spans="2:3" x14ac:dyDescent="0.25">
      <c r="B180" s="3">
        <f>SUMIFS(Total,Fecha,NetWorth!A180)</f>
        <v>0</v>
      </c>
      <c r="C180" s="3">
        <f t="shared" si="2"/>
        <v>0</v>
      </c>
    </row>
    <row r="181" spans="2:3" x14ac:dyDescent="0.25">
      <c r="B181" s="3">
        <f>SUMIFS(Total,Fecha,NetWorth!A181)</f>
        <v>0</v>
      </c>
      <c r="C181" s="3">
        <f t="shared" si="2"/>
        <v>0</v>
      </c>
    </row>
    <row r="182" spans="2:3" x14ac:dyDescent="0.25">
      <c r="B182" s="3">
        <f>SUMIFS(Total,Fecha,NetWorth!A182)</f>
        <v>0</v>
      </c>
      <c r="C182" s="3">
        <f t="shared" si="2"/>
        <v>0</v>
      </c>
    </row>
    <row r="183" spans="2:3" x14ac:dyDescent="0.25">
      <c r="B183" s="3">
        <f>SUMIFS(Total,Fecha,NetWorth!A183)</f>
        <v>0</v>
      </c>
      <c r="C183" s="3">
        <f t="shared" si="2"/>
        <v>0</v>
      </c>
    </row>
    <row r="184" spans="2:3" x14ac:dyDescent="0.25">
      <c r="B184" s="3">
        <f>SUMIFS(Total,Fecha,NetWorth!A184)</f>
        <v>0</v>
      </c>
      <c r="C184" s="3">
        <f t="shared" si="2"/>
        <v>0</v>
      </c>
    </row>
    <row r="185" spans="2:3" x14ac:dyDescent="0.25">
      <c r="B185" s="3">
        <f>SUMIFS(Total,Fecha,NetWorth!A185)</f>
        <v>0</v>
      </c>
      <c r="C185" s="3">
        <f t="shared" si="2"/>
        <v>0</v>
      </c>
    </row>
    <row r="186" spans="2:3" x14ac:dyDescent="0.25">
      <c r="B186" s="3">
        <f>SUMIFS(Total,Fecha,NetWorth!A186)</f>
        <v>0</v>
      </c>
      <c r="C186" s="3">
        <f t="shared" si="2"/>
        <v>0</v>
      </c>
    </row>
    <row r="187" spans="2:3" x14ac:dyDescent="0.25">
      <c r="B187" s="3">
        <f>SUMIFS(Total,Fecha,NetWorth!A187)</f>
        <v>0</v>
      </c>
      <c r="C187" s="3">
        <f t="shared" si="2"/>
        <v>0</v>
      </c>
    </row>
    <row r="188" spans="2:3" x14ac:dyDescent="0.25">
      <c r="B188" s="3">
        <f>SUMIFS(Total,Fecha,NetWorth!A188)</f>
        <v>0</v>
      </c>
      <c r="C188" s="3">
        <f t="shared" si="2"/>
        <v>0</v>
      </c>
    </row>
    <row r="189" spans="2:3" x14ac:dyDescent="0.25">
      <c r="B189" s="3">
        <f>SUMIFS(Total,Fecha,NetWorth!A189)</f>
        <v>0</v>
      </c>
      <c r="C189" s="3">
        <f t="shared" si="2"/>
        <v>0</v>
      </c>
    </row>
    <row r="190" spans="2:3" x14ac:dyDescent="0.25">
      <c r="B190" s="3">
        <f>SUMIFS(Total,Fecha,NetWorth!A190)</f>
        <v>0</v>
      </c>
      <c r="C190" s="3">
        <f t="shared" si="2"/>
        <v>0</v>
      </c>
    </row>
    <row r="191" spans="2:3" x14ac:dyDescent="0.25">
      <c r="B191" s="3">
        <f>SUMIFS(Total,Fecha,NetWorth!A191)</f>
        <v>0</v>
      </c>
      <c r="C191" s="3">
        <f t="shared" si="2"/>
        <v>0</v>
      </c>
    </row>
    <row r="192" spans="2:3" x14ac:dyDescent="0.25">
      <c r="B192" s="3">
        <f>SUMIFS(Total,Fecha,NetWorth!A192)</f>
        <v>0</v>
      </c>
      <c r="C192" s="3">
        <f t="shared" si="2"/>
        <v>0</v>
      </c>
    </row>
    <row r="193" spans="2:3" x14ac:dyDescent="0.25">
      <c r="B193" s="3">
        <f>SUMIFS(Total,Fecha,NetWorth!A193)</f>
        <v>0</v>
      </c>
      <c r="C193" s="3">
        <f t="shared" si="2"/>
        <v>0</v>
      </c>
    </row>
    <row r="194" spans="2:3" x14ac:dyDescent="0.25">
      <c r="B194" s="3">
        <f>SUMIFS(Total,Fecha,NetWorth!A194)</f>
        <v>0</v>
      </c>
      <c r="C194" s="3">
        <f t="shared" si="2"/>
        <v>0</v>
      </c>
    </row>
    <row r="195" spans="2:3" x14ac:dyDescent="0.25">
      <c r="B195" s="3">
        <f>SUMIFS(Total,Fecha,NetWorth!A195)</f>
        <v>0</v>
      </c>
      <c r="C195" s="3">
        <f t="shared" ref="C195:C258" si="3">IF(A195,SUMIFS(PnL,Fecha,A195)-SUMIFS(Bonos,Fecha,A195)+C194,0)</f>
        <v>0</v>
      </c>
    </row>
    <row r="196" spans="2:3" x14ac:dyDescent="0.25">
      <c r="B196" s="3">
        <f>SUMIFS(Total,Fecha,NetWorth!A196)</f>
        <v>0</v>
      </c>
      <c r="C196" s="3">
        <f t="shared" si="3"/>
        <v>0</v>
      </c>
    </row>
    <row r="197" spans="2:3" x14ac:dyDescent="0.25">
      <c r="B197" s="3">
        <f>SUMIFS(Total,Fecha,NetWorth!A197)</f>
        <v>0</v>
      </c>
      <c r="C197" s="3">
        <f t="shared" si="3"/>
        <v>0</v>
      </c>
    </row>
    <row r="198" spans="2:3" x14ac:dyDescent="0.25">
      <c r="B198" s="3">
        <f>SUMIFS(Total,Fecha,NetWorth!A198)</f>
        <v>0</v>
      </c>
      <c r="C198" s="3">
        <f t="shared" si="3"/>
        <v>0</v>
      </c>
    </row>
    <row r="199" spans="2:3" x14ac:dyDescent="0.25">
      <c r="B199" s="3">
        <f>SUMIFS(Total,Fecha,NetWorth!A199)</f>
        <v>0</v>
      </c>
      <c r="C199" s="3">
        <f t="shared" si="3"/>
        <v>0</v>
      </c>
    </row>
    <row r="200" spans="2:3" x14ac:dyDescent="0.25">
      <c r="B200" s="3">
        <f>SUMIFS(Total,Fecha,NetWorth!A200)</f>
        <v>0</v>
      </c>
      <c r="C200" s="3">
        <f t="shared" si="3"/>
        <v>0</v>
      </c>
    </row>
    <row r="201" spans="2:3" x14ac:dyDescent="0.25">
      <c r="B201" s="3">
        <f>SUMIFS(Total,Fecha,NetWorth!A201)</f>
        <v>0</v>
      </c>
      <c r="C201" s="3">
        <f t="shared" si="3"/>
        <v>0</v>
      </c>
    </row>
    <row r="202" spans="2:3" x14ac:dyDescent="0.25">
      <c r="B202" s="3">
        <f>SUMIFS(Total,Fecha,NetWorth!A202)</f>
        <v>0</v>
      </c>
      <c r="C202" s="3">
        <f t="shared" si="3"/>
        <v>0</v>
      </c>
    </row>
    <row r="203" spans="2:3" x14ac:dyDescent="0.25">
      <c r="B203" s="3">
        <f>SUMIFS(Total,Fecha,NetWorth!A203)</f>
        <v>0</v>
      </c>
      <c r="C203" s="3">
        <f t="shared" si="3"/>
        <v>0</v>
      </c>
    </row>
    <row r="204" spans="2:3" x14ac:dyDescent="0.25">
      <c r="B204" s="3">
        <f>SUMIFS(Total,Fecha,NetWorth!A204)</f>
        <v>0</v>
      </c>
      <c r="C204" s="3">
        <f t="shared" si="3"/>
        <v>0</v>
      </c>
    </row>
    <row r="205" spans="2:3" x14ac:dyDescent="0.25">
      <c r="B205" s="3">
        <f>SUMIFS(Total,Fecha,NetWorth!A205)</f>
        <v>0</v>
      </c>
      <c r="C205" s="3">
        <f t="shared" si="3"/>
        <v>0</v>
      </c>
    </row>
    <row r="206" spans="2:3" x14ac:dyDescent="0.25">
      <c r="B206" s="3">
        <f>SUMIFS(Total,Fecha,NetWorth!A206)</f>
        <v>0</v>
      </c>
      <c r="C206" s="3">
        <f t="shared" si="3"/>
        <v>0</v>
      </c>
    </row>
    <row r="207" spans="2:3" x14ac:dyDescent="0.25">
      <c r="B207" s="3">
        <f>SUMIFS(Total,Fecha,NetWorth!A207)</f>
        <v>0</v>
      </c>
      <c r="C207" s="3">
        <f t="shared" si="3"/>
        <v>0</v>
      </c>
    </row>
    <row r="208" spans="2:3" x14ac:dyDescent="0.25">
      <c r="B208" s="3">
        <f>SUMIFS(Total,Fecha,NetWorth!A208)</f>
        <v>0</v>
      </c>
      <c r="C208" s="3">
        <f t="shared" si="3"/>
        <v>0</v>
      </c>
    </row>
    <row r="209" spans="2:3" x14ac:dyDescent="0.25">
      <c r="B209" s="3">
        <f>SUMIFS(Total,Fecha,NetWorth!A209)</f>
        <v>0</v>
      </c>
      <c r="C209" s="3">
        <f t="shared" si="3"/>
        <v>0</v>
      </c>
    </row>
    <row r="210" spans="2:3" x14ac:dyDescent="0.25">
      <c r="B210" s="3">
        <f>SUMIFS(Total,Fecha,NetWorth!A210)</f>
        <v>0</v>
      </c>
      <c r="C210" s="3">
        <f t="shared" si="3"/>
        <v>0</v>
      </c>
    </row>
    <row r="211" spans="2:3" x14ac:dyDescent="0.25">
      <c r="B211" s="3">
        <f>SUMIFS(Total,Fecha,NetWorth!A211)</f>
        <v>0</v>
      </c>
      <c r="C211" s="3">
        <f t="shared" si="3"/>
        <v>0</v>
      </c>
    </row>
    <row r="212" spans="2:3" x14ac:dyDescent="0.25">
      <c r="B212" s="3">
        <f>SUMIFS(Total,Fecha,NetWorth!A212)</f>
        <v>0</v>
      </c>
      <c r="C212" s="3">
        <f t="shared" si="3"/>
        <v>0</v>
      </c>
    </row>
    <row r="213" spans="2:3" x14ac:dyDescent="0.25">
      <c r="B213" s="3">
        <f>SUMIFS(Total,Fecha,NetWorth!A213)</f>
        <v>0</v>
      </c>
      <c r="C213" s="3">
        <f t="shared" si="3"/>
        <v>0</v>
      </c>
    </row>
    <row r="214" spans="2:3" x14ac:dyDescent="0.25">
      <c r="B214" s="3">
        <f>SUMIFS(Total,Fecha,NetWorth!A214)</f>
        <v>0</v>
      </c>
      <c r="C214" s="3">
        <f t="shared" si="3"/>
        <v>0</v>
      </c>
    </row>
    <row r="215" spans="2:3" x14ac:dyDescent="0.25">
      <c r="B215" s="3">
        <f>SUMIFS(Total,Fecha,NetWorth!A215)</f>
        <v>0</v>
      </c>
      <c r="C215" s="3">
        <f t="shared" si="3"/>
        <v>0</v>
      </c>
    </row>
    <row r="216" spans="2:3" x14ac:dyDescent="0.25">
      <c r="B216" s="3">
        <f>SUMIFS(Total,Fecha,NetWorth!A216)</f>
        <v>0</v>
      </c>
      <c r="C216" s="3">
        <f t="shared" si="3"/>
        <v>0</v>
      </c>
    </row>
    <row r="217" spans="2:3" x14ac:dyDescent="0.25">
      <c r="B217" s="3">
        <f>SUMIFS(Total,Fecha,NetWorth!A217)</f>
        <v>0</v>
      </c>
      <c r="C217" s="3">
        <f t="shared" si="3"/>
        <v>0</v>
      </c>
    </row>
    <row r="218" spans="2:3" x14ac:dyDescent="0.25">
      <c r="B218" s="3">
        <f>SUMIFS(Total,Fecha,NetWorth!A218)</f>
        <v>0</v>
      </c>
      <c r="C218" s="3">
        <f t="shared" si="3"/>
        <v>0</v>
      </c>
    </row>
    <row r="219" spans="2:3" x14ac:dyDescent="0.25">
      <c r="B219" s="3">
        <f>SUMIFS(Total,Fecha,NetWorth!A219)</f>
        <v>0</v>
      </c>
      <c r="C219" s="3">
        <f t="shared" si="3"/>
        <v>0</v>
      </c>
    </row>
    <row r="220" spans="2:3" x14ac:dyDescent="0.25">
      <c r="B220" s="3">
        <f>SUMIFS(Total,Fecha,NetWorth!A220)</f>
        <v>0</v>
      </c>
      <c r="C220" s="3">
        <f t="shared" si="3"/>
        <v>0</v>
      </c>
    </row>
    <row r="221" spans="2:3" x14ac:dyDescent="0.25">
      <c r="B221" s="3">
        <f>SUMIFS(Total,Fecha,NetWorth!A221)</f>
        <v>0</v>
      </c>
      <c r="C221" s="3">
        <f t="shared" si="3"/>
        <v>0</v>
      </c>
    </row>
    <row r="222" spans="2:3" x14ac:dyDescent="0.25">
      <c r="B222" s="3">
        <f>SUMIFS(Total,Fecha,NetWorth!A222)</f>
        <v>0</v>
      </c>
      <c r="C222" s="3">
        <f t="shared" si="3"/>
        <v>0</v>
      </c>
    </row>
    <row r="223" spans="2:3" x14ac:dyDescent="0.25">
      <c r="B223" s="3">
        <f>SUMIFS(Total,Fecha,NetWorth!A223)</f>
        <v>0</v>
      </c>
      <c r="C223" s="3">
        <f t="shared" si="3"/>
        <v>0</v>
      </c>
    </row>
    <row r="224" spans="2:3" x14ac:dyDescent="0.25">
      <c r="B224" s="3">
        <f>SUMIFS(Total,Fecha,NetWorth!A224)</f>
        <v>0</v>
      </c>
      <c r="C224" s="3">
        <f t="shared" si="3"/>
        <v>0</v>
      </c>
    </row>
    <row r="225" spans="2:3" x14ac:dyDescent="0.25">
      <c r="B225" s="3">
        <f>SUMIFS(Total,Fecha,NetWorth!A225)</f>
        <v>0</v>
      </c>
      <c r="C225" s="3">
        <f t="shared" si="3"/>
        <v>0</v>
      </c>
    </row>
    <row r="226" spans="2:3" x14ac:dyDescent="0.25">
      <c r="B226" s="3">
        <f>SUMIFS(Total,Fecha,NetWorth!A226)</f>
        <v>0</v>
      </c>
      <c r="C226" s="3">
        <f t="shared" si="3"/>
        <v>0</v>
      </c>
    </row>
    <row r="227" spans="2:3" x14ac:dyDescent="0.25">
      <c r="B227" s="3">
        <f>SUMIFS(Total,Fecha,NetWorth!A227)</f>
        <v>0</v>
      </c>
      <c r="C227" s="3">
        <f t="shared" si="3"/>
        <v>0</v>
      </c>
    </row>
    <row r="228" spans="2:3" x14ac:dyDescent="0.25">
      <c r="B228" s="3">
        <f>SUMIFS(Total,Fecha,NetWorth!A228)</f>
        <v>0</v>
      </c>
      <c r="C228" s="3">
        <f t="shared" si="3"/>
        <v>0</v>
      </c>
    </row>
    <row r="229" spans="2:3" x14ac:dyDescent="0.25">
      <c r="B229" s="3">
        <f>SUMIFS(Total,Fecha,NetWorth!A229)</f>
        <v>0</v>
      </c>
      <c r="C229" s="3">
        <f t="shared" si="3"/>
        <v>0</v>
      </c>
    </row>
    <row r="230" spans="2:3" x14ac:dyDescent="0.25">
      <c r="B230" s="3">
        <f>SUMIFS(Total,Fecha,NetWorth!A230)</f>
        <v>0</v>
      </c>
      <c r="C230" s="3">
        <f t="shared" si="3"/>
        <v>0</v>
      </c>
    </row>
    <row r="231" spans="2:3" x14ac:dyDescent="0.25">
      <c r="B231" s="3">
        <f>SUMIFS(Total,Fecha,NetWorth!A231)</f>
        <v>0</v>
      </c>
      <c r="C231" s="3">
        <f t="shared" si="3"/>
        <v>0</v>
      </c>
    </row>
    <row r="232" spans="2:3" x14ac:dyDescent="0.25">
      <c r="B232" s="3">
        <f>SUMIFS(Total,Fecha,NetWorth!A232)</f>
        <v>0</v>
      </c>
      <c r="C232" s="3">
        <f t="shared" si="3"/>
        <v>0</v>
      </c>
    </row>
    <row r="233" spans="2:3" x14ac:dyDescent="0.25">
      <c r="B233" s="3">
        <f>SUMIFS(Total,Fecha,NetWorth!A233)</f>
        <v>0</v>
      </c>
      <c r="C233" s="3">
        <f t="shared" si="3"/>
        <v>0</v>
      </c>
    </row>
    <row r="234" spans="2:3" x14ac:dyDescent="0.25">
      <c r="B234" s="3">
        <f>SUMIFS(Total,Fecha,NetWorth!A234)</f>
        <v>0</v>
      </c>
      <c r="C234" s="3">
        <f t="shared" si="3"/>
        <v>0</v>
      </c>
    </row>
    <row r="235" spans="2:3" x14ac:dyDescent="0.25">
      <c r="B235" s="3">
        <f>SUMIFS(Total,Fecha,NetWorth!A235)</f>
        <v>0</v>
      </c>
      <c r="C235" s="3">
        <f t="shared" si="3"/>
        <v>0</v>
      </c>
    </row>
    <row r="236" spans="2:3" x14ac:dyDescent="0.25">
      <c r="B236" s="3">
        <f>SUMIFS(Total,Fecha,NetWorth!A236)</f>
        <v>0</v>
      </c>
      <c r="C236" s="3">
        <f t="shared" si="3"/>
        <v>0</v>
      </c>
    </row>
    <row r="237" spans="2:3" x14ac:dyDescent="0.25">
      <c r="B237" s="3">
        <f>SUMIFS(Total,Fecha,NetWorth!A237)</f>
        <v>0</v>
      </c>
      <c r="C237" s="3">
        <f t="shared" si="3"/>
        <v>0</v>
      </c>
    </row>
    <row r="238" spans="2:3" x14ac:dyDescent="0.25">
      <c r="B238" s="3">
        <f>SUMIFS(Total,Fecha,NetWorth!A238)</f>
        <v>0</v>
      </c>
      <c r="C238" s="3">
        <f t="shared" si="3"/>
        <v>0</v>
      </c>
    </row>
    <row r="239" spans="2:3" x14ac:dyDescent="0.25">
      <c r="B239" s="3">
        <f>SUMIFS(Total,Fecha,NetWorth!A239)</f>
        <v>0</v>
      </c>
      <c r="C239" s="3">
        <f t="shared" si="3"/>
        <v>0</v>
      </c>
    </row>
    <row r="240" spans="2:3" x14ac:dyDescent="0.25">
      <c r="B240" s="3">
        <f>SUMIFS(Total,Fecha,NetWorth!A240)</f>
        <v>0</v>
      </c>
      <c r="C240" s="3">
        <f t="shared" si="3"/>
        <v>0</v>
      </c>
    </row>
    <row r="241" spans="2:3" x14ac:dyDescent="0.25">
      <c r="B241" s="3">
        <f>SUMIFS(Total,Fecha,NetWorth!A241)</f>
        <v>0</v>
      </c>
      <c r="C241" s="3">
        <f t="shared" si="3"/>
        <v>0</v>
      </c>
    </row>
    <row r="242" spans="2:3" x14ac:dyDescent="0.25">
      <c r="B242" s="3">
        <f>SUMIFS(Total,Fecha,NetWorth!A242)</f>
        <v>0</v>
      </c>
      <c r="C242" s="3">
        <f t="shared" si="3"/>
        <v>0</v>
      </c>
    </row>
    <row r="243" spans="2:3" x14ac:dyDescent="0.25">
      <c r="B243" s="3">
        <f>SUMIFS(Total,Fecha,NetWorth!A243)</f>
        <v>0</v>
      </c>
      <c r="C243" s="3">
        <f t="shared" si="3"/>
        <v>0</v>
      </c>
    </row>
    <row r="244" spans="2:3" x14ac:dyDescent="0.25">
      <c r="B244" s="3">
        <f>SUMIFS(Total,Fecha,NetWorth!A244)</f>
        <v>0</v>
      </c>
      <c r="C244" s="3">
        <f t="shared" si="3"/>
        <v>0</v>
      </c>
    </row>
    <row r="245" spans="2:3" x14ac:dyDescent="0.25">
      <c r="B245" s="3">
        <f>SUMIFS(Total,Fecha,NetWorth!A245)</f>
        <v>0</v>
      </c>
      <c r="C245" s="3">
        <f t="shared" si="3"/>
        <v>0</v>
      </c>
    </row>
    <row r="246" spans="2:3" x14ac:dyDescent="0.25">
      <c r="B246" s="3">
        <f>SUMIFS(Total,Fecha,NetWorth!A246)</f>
        <v>0</v>
      </c>
      <c r="C246" s="3">
        <f t="shared" si="3"/>
        <v>0</v>
      </c>
    </row>
    <row r="247" spans="2:3" x14ac:dyDescent="0.25">
      <c r="B247" s="3">
        <f>SUMIFS(Total,Fecha,NetWorth!A247)</f>
        <v>0</v>
      </c>
      <c r="C247" s="3">
        <f t="shared" si="3"/>
        <v>0</v>
      </c>
    </row>
    <row r="248" spans="2:3" x14ac:dyDescent="0.25">
      <c r="B248" s="3">
        <f>SUMIFS(Total,Fecha,NetWorth!A248)</f>
        <v>0</v>
      </c>
      <c r="C248" s="3">
        <f t="shared" si="3"/>
        <v>0</v>
      </c>
    </row>
    <row r="249" spans="2:3" x14ac:dyDescent="0.25">
      <c r="B249" s="3">
        <f>SUMIFS(Total,Fecha,NetWorth!A249)</f>
        <v>0</v>
      </c>
      <c r="C249" s="3">
        <f t="shared" si="3"/>
        <v>0</v>
      </c>
    </row>
    <row r="250" spans="2:3" x14ac:dyDescent="0.25">
      <c r="B250" s="3">
        <f>SUMIFS(Total,Fecha,NetWorth!A250)</f>
        <v>0</v>
      </c>
      <c r="C250" s="3">
        <f t="shared" si="3"/>
        <v>0</v>
      </c>
    </row>
    <row r="251" spans="2:3" x14ac:dyDescent="0.25">
      <c r="B251" s="3">
        <f>SUMIFS(Total,Fecha,NetWorth!A251)</f>
        <v>0</v>
      </c>
      <c r="C251" s="3">
        <f t="shared" si="3"/>
        <v>0</v>
      </c>
    </row>
    <row r="252" spans="2:3" x14ac:dyDescent="0.25">
      <c r="B252" s="3">
        <f>SUMIFS(Total,Fecha,NetWorth!A252)</f>
        <v>0</v>
      </c>
      <c r="C252" s="3">
        <f t="shared" si="3"/>
        <v>0</v>
      </c>
    </row>
    <row r="253" spans="2:3" x14ac:dyDescent="0.25">
      <c r="B253" s="3">
        <f>SUMIFS(Total,Fecha,NetWorth!A253)</f>
        <v>0</v>
      </c>
      <c r="C253" s="3">
        <f t="shared" si="3"/>
        <v>0</v>
      </c>
    </row>
    <row r="254" spans="2:3" x14ac:dyDescent="0.25">
      <c r="B254" s="3">
        <f>SUMIFS(Total,Fecha,NetWorth!A254)</f>
        <v>0</v>
      </c>
      <c r="C254" s="3">
        <f t="shared" si="3"/>
        <v>0</v>
      </c>
    </row>
    <row r="255" spans="2:3" x14ac:dyDescent="0.25">
      <c r="B255" s="3">
        <f>SUMIFS(Total,Fecha,NetWorth!A255)</f>
        <v>0</v>
      </c>
      <c r="C255" s="3">
        <f t="shared" si="3"/>
        <v>0</v>
      </c>
    </row>
    <row r="256" spans="2:3" x14ac:dyDescent="0.25">
      <c r="B256" s="3">
        <f>SUMIFS(Total,Fecha,NetWorth!A256)</f>
        <v>0</v>
      </c>
      <c r="C256" s="3">
        <f t="shared" si="3"/>
        <v>0</v>
      </c>
    </row>
    <row r="257" spans="2:3" x14ac:dyDescent="0.25">
      <c r="B257" s="3">
        <f>SUMIFS(Total,Fecha,NetWorth!A257)</f>
        <v>0</v>
      </c>
      <c r="C257" s="3">
        <f t="shared" si="3"/>
        <v>0</v>
      </c>
    </row>
    <row r="258" spans="2:3" x14ac:dyDescent="0.25">
      <c r="B258" s="3">
        <f>SUMIFS(Total,Fecha,NetWorth!A258)</f>
        <v>0</v>
      </c>
      <c r="C258" s="3">
        <f t="shared" si="3"/>
        <v>0</v>
      </c>
    </row>
    <row r="259" spans="2:3" x14ac:dyDescent="0.25">
      <c r="B259" s="3">
        <f>SUMIFS(Total,Fecha,NetWorth!A259)</f>
        <v>0</v>
      </c>
      <c r="C259" s="3">
        <f t="shared" ref="C259:C322" si="4">IF(A259,SUMIFS(PnL,Fecha,A259)-SUMIFS(Bonos,Fecha,A259)+C258,0)</f>
        <v>0</v>
      </c>
    </row>
    <row r="260" spans="2:3" x14ac:dyDescent="0.25">
      <c r="B260" s="3">
        <f>SUMIFS(Total,Fecha,NetWorth!A260)</f>
        <v>0</v>
      </c>
      <c r="C260" s="3">
        <f t="shared" si="4"/>
        <v>0</v>
      </c>
    </row>
    <row r="261" spans="2:3" x14ac:dyDescent="0.25">
      <c r="B261" s="3">
        <f>SUMIFS(Total,Fecha,NetWorth!A261)</f>
        <v>0</v>
      </c>
      <c r="C261" s="3">
        <f t="shared" si="4"/>
        <v>0</v>
      </c>
    </row>
    <row r="262" spans="2:3" x14ac:dyDescent="0.25">
      <c r="B262" s="3">
        <f>SUMIFS(Total,Fecha,NetWorth!A262)</f>
        <v>0</v>
      </c>
      <c r="C262" s="3">
        <f t="shared" si="4"/>
        <v>0</v>
      </c>
    </row>
    <row r="263" spans="2:3" x14ac:dyDescent="0.25">
      <c r="B263" s="3">
        <f>SUMIFS(Total,Fecha,NetWorth!A263)</f>
        <v>0</v>
      </c>
      <c r="C263" s="3">
        <f t="shared" si="4"/>
        <v>0</v>
      </c>
    </row>
    <row r="264" spans="2:3" x14ac:dyDescent="0.25">
      <c r="B264" s="3">
        <f>SUMIFS(Total,Fecha,NetWorth!A264)</f>
        <v>0</v>
      </c>
      <c r="C264" s="3">
        <f t="shared" si="4"/>
        <v>0</v>
      </c>
    </row>
    <row r="265" spans="2:3" x14ac:dyDescent="0.25">
      <c r="B265" s="3">
        <f>SUMIFS(Total,Fecha,NetWorth!A265)</f>
        <v>0</v>
      </c>
      <c r="C265" s="3">
        <f t="shared" si="4"/>
        <v>0</v>
      </c>
    </row>
    <row r="266" spans="2:3" x14ac:dyDescent="0.25">
      <c r="B266" s="3">
        <f>SUMIFS(Total,Fecha,NetWorth!A266)</f>
        <v>0</v>
      </c>
      <c r="C266" s="3">
        <f t="shared" si="4"/>
        <v>0</v>
      </c>
    </row>
    <row r="267" spans="2:3" x14ac:dyDescent="0.25">
      <c r="B267" s="3">
        <f>SUMIFS(Total,Fecha,NetWorth!A267)</f>
        <v>0</v>
      </c>
      <c r="C267" s="3">
        <f t="shared" si="4"/>
        <v>0</v>
      </c>
    </row>
    <row r="268" spans="2:3" x14ac:dyDescent="0.25">
      <c r="B268" s="3">
        <f>SUMIFS(Total,Fecha,NetWorth!A268)</f>
        <v>0</v>
      </c>
      <c r="C268" s="3">
        <f t="shared" si="4"/>
        <v>0</v>
      </c>
    </row>
    <row r="269" spans="2:3" x14ac:dyDescent="0.25">
      <c r="B269" s="3">
        <f>SUMIFS(Total,Fecha,NetWorth!A269)</f>
        <v>0</v>
      </c>
      <c r="C269" s="3">
        <f t="shared" si="4"/>
        <v>0</v>
      </c>
    </row>
    <row r="270" spans="2:3" x14ac:dyDescent="0.25">
      <c r="B270" s="3">
        <f>SUMIFS(Total,Fecha,NetWorth!A270)</f>
        <v>0</v>
      </c>
      <c r="C270" s="3">
        <f t="shared" si="4"/>
        <v>0</v>
      </c>
    </row>
    <row r="271" spans="2:3" x14ac:dyDescent="0.25">
      <c r="B271" s="3">
        <f>SUMIFS(Total,Fecha,NetWorth!A271)</f>
        <v>0</v>
      </c>
      <c r="C271" s="3">
        <f t="shared" si="4"/>
        <v>0</v>
      </c>
    </row>
    <row r="272" spans="2:3" x14ac:dyDescent="0.25">
      <c r="B272" s="3">
        <f>SUMIFS(Total,Fecha,NetWorth!A272)</f>
        <v>0</v>
      </c>
      <c r="C272" s="3">
        <f t="shared" si="4"/>
        <v>0</v>
      </c>
    </row>
    <row r="273" spans="2:3" x14ac:dyDescent="0.25">
      <c r="B273" s="3">
        <f>SUMIFS(Total,Fecha,NetWorth!A273)</f>
        <v>0</v>
      </c>
      <c r="C273" s="3">
        <f t="shared" si="4"/>
        <v>0</v>
      </c>
    </row>
    <row r="274" spans="2:3" x14ac:dyDescent="0.25">
      <c r="B274" s="3">
        <f>SUMIFS(Total,Fecha,NetWorth!A274)</f>
        <v>0</v>
      </c>
      <c r="C274" s="3">
        <f t="shared" si="4"/>
        <v>0</v>
      </c>
    </row>
    <row r="275" spans="2:3" x14ac:dyDescent="0.25">
      <c r="B275" s="3">
        <f>SUMIFS(Total,Fecha,NetWorth!A275)</f>
        <v>0</v>
      </c>
      <c r="C275" s="3">
        <f t="shared" si="4"/>
        <v>0</v>
      </c>
    </row>
    <row r="276" spans="2:3" x14ac:dyDescent="0.25">
      <c r="B276" s="3">
        <f>SUMIFS(Total,Fecha,NetWorth!A276)</f>
        <v>0</v>
      </c>
      <c r="C276" s="3">
        <f t="shared" si="4"/>
        <v>0</v>
      </c>
    </row>
    <row r="277" spans="2:3" x14ac:dyDescent="0.25">
      <c r="B277" s="3">
        <f>SUMIFS(Total,Fecha,NetWorth!A277)</f>
        <v>0</v>
      </c>
      <c r="C277" s="3">
        <f t="shared" si="4"/>
        <v>0</v>
      </c>
    </row>
    <row r="278" spans="2:3" x14ac:dyDescent="0.25">
      <c r="B278" s="3">
        <f>SUMIFS(Total,Fecha,NetWorth!A278)</f>
        <v>0</v>
      </c>
      <c r="C278" s="3">
        <f t="shared" si="4"/>
        <v>0</v>
      </c>
    </row>
    <row r="279" spans="2:3" x14ac:dyDescent="0.25">
      <c r="B279" s="3">
        <f>SUMIFS(Total,Fecha,NetWorth!A279)</f>
        <v>0</v>
      </c>
      <c r="C279" s="3">
        <f t="shared" si="4"/>
        <v>0</v>
      </c>
    </row>
    <row r="280" spans="2:3" x14ac:dyDescent="0.25">
      <c r="B280" s="3">
        <f>SUMIFS(Total,Fecha,NetWorth!A280)</f>
        <v>0</v>
      </c>
      <c r="C280" s="3">
        <f t="shared" si="4"/>
        <v>0</v>
      </c>
    </row>
    <row r="281" spans="2:3" x14ac:dyDescent="0.25">
      <c r="B281" s="3">
        <f>SUMIFS(Total,Fecha,NetWorth!A281)</f>
        <v>0</v>
      </c>
      <c r="C281" s="3">
        <f t="shared" si="4"/>
        <v>0</v>
      </c>
    </row>
    <row r="282" spans="2:3" x14ac:dyDescent="0.25">
      <c r="B282" s="3">
        <f>SUMIFS(Total,Fecha,NetWorth!A282)</f>
        <v>0</v>
      </c>
      <c r="C282" s="3">
        <f t="shared" si="4"/>
        <v>0</v>
      </c>
    </row>
    <row r="283" spans="2:3" x14ac:dyDescent="0.25">
      <c r="B283" s="3">
        <f>SUMIFS(Total,Fecha,NetWorth!A283)</f>
        <v>0</v>
      </c>
      <c r="C283" s="3">
        <f t="shared" si="4"/>
        <v>0</v>
      </c>
    </row>
    <row r="284" spans="2:3" x14ac:dyDescent="0.25">
      <c r="B284" s="3">
        <f>SUMIFS(Total,Fecha,NetWorth!A284)</f>
        <v>0</v>
      </c>
      <c r="C284" s="3">
        <f t="shared" si="4"/>
        <v>0</v>
      </c>
    </row>
    <row r="285" spans="2:3" x14ac:dyDescent="0.25">
      <c r="B285" s="3">
        <f>SUMIFS(Total,Fecha,NetWorth!A285)</f>
        <v>0</v>
      </c>
      <c r="C285" s="3">
        <f t="shared" si="4"/>
        <v>0</v>
      </c>
    </row>
    <row r="286" spans="2:3" x14ac:dyDescent="0.25">
      <c r="B286" s="3">
        <f>SUMIFS(Total,Fecha,NetWorth!A286)</f>
        <v>0</v>
      </c>
      <c r="C286" s="3">
        <f t="shared" si="4"/>
        <v>0</v>
      </c>
    </row>
    <row r="287" spans="2:3" x14ac:dyDescent="0.25">
      <c r="B287" s="3">
        <f>SUMIFS(Total,Fecha,NetWorth!A287)</f>
        <v>0</v>
      </c>
      <c r="C287" s="3">
        <f t="shared" si="4"/>
        <v>0</v>
      </c>
    </row>
    <row r="288" spans="2:3" x14ac:dyDescent="0.25">
      <c r="B288" s="3">
        <f>SUMIFS(Total,Fecha,NetWorth!A288)</f>
        <v>0</v>
      </c>
      <c r="C288" s="3">
        <f t="shared" si="4"/>
        <v>0</v>
      </c>
    </row>
    <row r="289" spans="2:3" x14ac:dyDescent="0.25">
      <c r="B289" s="3">
        <f>SUMIFS(Total,Fecha,NetWorth!A289)</f>
        <v>0</v>
      </c>
      <c r="C289" s="3">
        <f t="shared" si="4"/>
        <v>0</v>
      </c>
    </row>
    <row r="290" spans="2:3" x14ac:dyDescent="0.25">
      <c r="B290" s="3">
        <f>SUMIFS(Total,Fecha,NetWorth!A290)</f>
        <v>0</v>
      </c>
      <c r="C290" s="3">
        <f t="shared" si="4"/>
        <v>0</v>
      </c>
    </row>
    <row r="291" spans="2:3" x14ac:dyDescent="0.25">
      <c r="B291" s="3">
        <f>SUMIFS(Total,Fecha,NetWorth!A291)</f>
        <v>0</v>
      </c>
      <c r="C291" s="3">
        <f t="shared" si="4"/>
        <v>0</v>
      </c>
    </row>
    <row r="292" spans="2:3" x14ac:dyDescent="0.25">
      <c r="B292" s="3">
        <f>SUMIFS(Total,Fecha,NetWorth!A292)</f>
        <v>0</v>
      </c>
      <c r="C292" s="3">
        <f t="shared" si="4"/>
        <v>0</v>
      </c>
    </row>
    <row r="293" spans="2:3" x14ac:dyDescent="0.25">
      <c r="B293" s="3">
        <f>SUMIFS(Total,Fecha,NetWorth!A293)</f>
        <v>0</v>
      </c>
      <c r="C293" s="3">
        <f t="shared" si="4"/>
        <v>0</v>
      </c>
    </row>
    <row r="294" spans="2:3" x14ac:dyDescent="0.25">
      <c r="B294" s="3">
        <f>SUMIFS(Total,Fecha,NetWorth!A294)</f>
        <v>0</v>
      </c>
      <c r="C294" s="3">
        <f t="shared" si="4"/>
        <v>0</v>
      </c>
    </row>
    <row r="295" spans="2:3" x14ac:dyDescent="0.25">
      <c r="B295" s="3">
        <f>SUMIFS(Total,Fecha,NetWorth!A295)</f>
        <v>0</v>
      </c>
      <c r="C295" s="3">
        <f t="shared" si="4"/>
        <v>0</v>
      </c>
    </row>
    <row r="296" spans="2:3" x14ac:dyDescent="0.25">
      <c r="B296" s="3">
        <f>SUMIFS(Total,Fecha,NetWorth!A296)</f>
        <v>0</v>
      </c>
      <c r="C296" s="3">
        <f t="shared" si="4"/>
        <v>0</v>
      </c>
    </row>
    <row r="297" spans="2:3" x14ac:dyDescent="0.25">
      <c r="B297" s="3">
        <f>SUMIFS(Total,Fecha,NetWorth!A297)</f>
        <v>0</v>
      </c>
      <c r="C297" s="3">
        <f t="shared" si="4"/>
        <v>0</v>
      </c>
    </row>
    <row r="298" spans="2:3" x14ac:dyDescent="0.25">
      <c r="B298" s="3">
        <f>SUMIFS(Total,Fecha,NetWorth!A298)</f>
        <v>0</v>
      </c>
      <c r="C298" s="3">
        <f t="shared" si="4"/>
        <v>0</v>
      </c>
    </row>
    <row r="299" spans="2:3" x14ac:dyDescent="0.25">
      <c r="B299" s="3">
        <f>SUMIFS(Total,Fecha,NetWorth!A299)</f>
        <v>0</v>
      </c>
      <c r="C299" s="3">
        <f t="shared" si="4"/>
        <v>0</v>
      </c>
    </row>
    <row r="300" spans="2:3" x14ac:dyDescent="0.25">
      <c r="B300" s="3">
        <f>SUMIFS(Total,Fecha,NetWorth!A300)</f>
        <v>0</v>
      </c>
      <c r="C300" s="3">
        <f t="shared" si="4"/>
        <v>0</v>
      </c>
    </row>
    <row r="301" spans="2:3" x14ac:dyDescent="0.25">
      <c r="B301" s="3">
        <f>SUMIFS(Total,Fecha,NetWorth!A301)</f>
        <v>0</v>
      </c>
      <c r="C301" s="3">
        <f t="shared" si="4"/>
        <v>0</v>
      </c>
    </row>
    <row r="302" spans="2:3" x14ac:dyDescent="0.25">
      <c r="B302" s="3">
        <f>SUMIFS(Total,Fecha,NetWorth!A302)</f>
        <v>0</v>
      </c>
      <c r="C302" s="3">
        <f t="shared" si="4"/>
        <v>0</v>
      </c>
    </row>
    <row r="303" spans="2:3" x14ac:dyDescent="0.25">
      <c r="B303" s="3">
        <f>SUMIFS(Total,Fecha,NetWorth!A303)</f>
        <v>0</v>
      </c>
      <c r="C303" s="3">
        <f t="shared" si="4"/>
        <v>0</v>
      </c>
    </row>
    <row r="304" spans="2:3" x14ac:dyDescent="0.25">
      <c r="B304" s="3">
        <f>SUMIFS(Total,Fecha,NetWorth!A304)</f>
        <v>0</v>
      </c>
      <c r="C304" s="3">
        <f t="shared" si="4"/>
        <v>0</v>
      </c>
    </row>
    <row r="305" spans="2:3" x14ac:dyDescent="0.25">
      <c r="B305" s="3">
        <f>SUMIFS(Total,Fecha,NetWorth!A305)</f>
        <v>0</v>
      </c>
      <c r="C305" s="3">
        <f t="shared" si="4"/>
        <v>0</v>
      </c>
    </row>
    <row r="306" spans="2:3" x14ac:dyDescent="0.25">
      <c r="B306" s="3">
        <f>SUMIFS(Total,Fecha,NetWorth!A306)</f>
        <v>0</v>
      </c>
      <c r="C306" s="3">
        <f t="shared" si="4"/>
        <v>0</v>
      </c>
    </row>
    <row r="307" spans="2:3" x14ac:dyDescent="0.25">
      <c r="B307" s="3">
        <f>SUMIFS(Total,Fecha,NetWorth!A307)</f>
        <v>0</v>
      </c>
      <c r="C307" s="3">
        <f t="shared" si="4"/>
        <v>0</v>
      </c>
    </row>
    <row r="308" spans="2:3" x14ac:dyDescent="0.25">
      <c r="B308" s="3">
        <f>SUMIFS(Total,Fecha,NetWorth!A308)</f>
        <v>0</v>
      </c>
      <c r="C308" s="3">
        <f t="shared" si="4"/>
        <v>0</v>
      </c>
    </row>
    <row r="309" spans="2:3" x14ac:dyDescent="0.25">
      <c r="B309" s="3">
        <f>SUMIFS(Total,Fecha,NetWorth!A309)</f>
        <v>0</v>
      </c>
      <c r="C309" s="3">
        <f t="shared" si="4"/>
        <v>0</v>
      </c>
    </row>
    <row r="310" spans="2:3" x14ac:dyDescent="0.25">
      <c r="B310" s="3">
        <f>SUMIFS(Total,Fecha,NetWorth!A310)</f>
        <v>0</v>
      </c>
      <c r="C310" s="3">
        <f t="shared" si="4"/>
        <v>0</v>
      </c>
    </row>
    <row r="311" spans="2:3" x14ac:dyDescent="0.25">
      <c r="B311" s="3">
        <f>SUMIFS(Total,Fecha,NetWorth!A311)</f>
        <v>0</v>
      </c>
      <c r="C311" s="3">
        <f t="shared" si="4"/>
        <v>0</v>
      </c>
    </row>
    <row r="312" spans="2:3" x14ac:dyDescent="0.25">
      <c r="B312" s="3">
        <f>SUMIFS(Total,Fecha,NetWorth!A312)</f>
        <v>0</v>
      </c>
      <c r="C312" s="3">
        <f t="shared" si="4"/>
        <v>0</v>
      </c>
    </row>
    <row r="313" spans="2:3" x14ac:dyDescent="0.25">
      <c r="B313" s="3">
        <f>SUMIFS(Total,Fecha,NetWorth!A313)</f>
        <v>0</v>
      </c>
      <c r="C313" s="3">
        <f t="shared" si="4"/>
        <v>0</v>
      </c>
    </row>
    <row r="314" spans="2:3" x14ac:dyDescent="0.25">
      <c r="B314" s="3">
        <f>SUMIFS(Total,Fecha,NetWorth!A314)</f>
        <v>0</v>
      </c>
      <c r="C314" s="3">
        <f t="shared" si="4"/>
        <v>0</v>
      </c>
    </row>
    <row r="315" spans="2:3" x14ac:dyDescent="0.25">
      <c r="B315" s="3">
        <f>SUMIFS(Total,Fecha,NetWorth!A315)</f>
        <v>0</v>
      </c>
      <c r="C315" s="3">
        <f t="shared" si="4"/>
        <v>0</v>
      </c>
    </row>
    <row r="316" spans="2:3" x14ac:dyDescent="0.25">
      <c r="B316" s="3">
        <f>SUMIFS(Total,Fecha,NetWorth!A316)</f>
        <v>0</v>
      </c>
      <c r="C316" s="3">
        <f t="shared" si="4"/>
        <v>0</v>
      </c>
    </row>
    <row r="317" spans="2:3" x14ac:dyDescent="0.25">
      <c r="B317" s="3">
        <f>SUMIFS(Total,Fecha,NetWorth!A317)</f>
        <v>0</v>
      </c>
      <c r="C317" s="3">
        <f t="shared" si="4"/>
        <v>0</v>
      </c>
    </row>
    <row r="318" spans="2:3" x14ac:dyDescent="0.25">
      <c r="B318" s="3">
        <f>SUMIFS(Total,Fecha,NetWorth!A318)</f>
        <v>0</v>
      </c>
      <c r="C318" s="3">
        <f t="shared" si="4"/>
        <v>0</v>
      </c>
    </row>
    <row r="319" spans="2:3" x14ac:dyDescent="0.25">
      <c r="B319" s="3">
        <f>SUMIFS(Total,Fecha,NetWorth!A319)</f>
        <v>0</v>
      </c>
      <c r="C319" s="3">
        <f t="shared" si="4"/>
        <v>0</v>
      </c>
    </row>
    <row r="320" spans="2:3" x14ac:dyDescent="0.25">
      <c r="B320" s="3">
        <f>SUMIFS(Total,Fecha,NetWorth!A320)</f>
        <v>0</v>
      </c>
      <c r="C320" s="3">
        <f t="shared" si="4"/>
        <v>0</v>
      </c>
    </row>
    <row r="321" spans="2:3" x14ac:dyDescent="0.25">
      <c r="B321" s="3">
        <f>SUMIFS(Total,Fecha,NetWorth!A321)</f>
        <v>0</v>
      </c>
      <c r="C321" s="3">
        <f t="shared" si="4"/>
        <v>0</v>
      </c>
    </row>
    <row r="322" spans="2:3" x14ac:dyDescent="0.25">
      <c r="B322" s="3">
        <f>SUMIFS(Total,Fecha,NetWorth!A322)</f>
        <v>0</v>
      </c>
      <c r="C322" s="3">
        <f t="shared" si="4"/>
        <v>0</v>
      </c>
    </row>
    <row r="323" spans="2:3" x14ac:dyDescent="0.25">
      <c r="B323" s="3">
        <f>SUMIFS(Total,Fecha,NetWorth!A323)</f>
        <v>0</v>
      </c>
      <c r="C323" s="3">
        <f t="shared" ref="C323:C386" si="5">IF(A323,SUMIFS(PnL,Fecha,A323)-SUMIFS(Bonos,Fecha,A323)+C322,0)</f>
        <v>0</v>
      </c>
    </row>
    <row r="324" spans="2:3" x14ac:dyDescent="0.25">
      <c r="B324" s="3">
        <f>SUMIFS(Total,Fecha,NetWorth!A324)</f>
        <v>0</v>
      </c>
      <c r="C324" s="3">
        <f t="shared" si="5"/>
        <v>0</v>
      </c>
    </row>
    <row r="325" spans="2:3" x14ac:dyDescent="0.25">
      <c r="B325" s="3">
        <f>SUMIFS(Total,Fecha,NetWorth!A325)</f>
        <v>0</v>
      </c>
      <c r="C325" s="3">
        <f t="shared" si="5"/>
        <v>0</v>
      </c>
    </row>
    <row r="326" spans="2:3" x14ac:dyDescent="0.25">
      <c r="B326" s="3">
        <f>SUMIFS(Total,Fecha,NetWorth!A326)</f>
        <v>0</v>
      </c>
      <c r="C326" s="3">
        <f t="shared" si="5"/>
        <v>0</v>
      </c>
    </row>
    <row r="327" spans="2:3" x14ac:dyDescent="0.25">
      <c r="B327" s="3">
        <f>SUMIFS(Total,Fecha,NetWorth!A327)</f>
        <v>0</v>
      </c>
      <c r="C327" s="3">
        <f t="shared" si="5"/>
        <v>0</v>
      </c>
    </row>
    <row r="328" spans="2:3" x14ac:dyDescent="0.25">
      <c r="B328" s="3">
        <f>SUMIFS(Total,Fecha,NetWorth!A328)</f>
        <v>0</v>
      </c>
      <c r="C328" s="3">
        <f t="shared" si="5"/>
        <v>0</v>
      </c>
    </row>
    <row r="329" spans="2:3" x14ac:dyDescent="0.25">
      <c r="B329" s="3">
        <f>SUMIFS(Total,Fecha,NetWorth!A329)</f>
        <v>0</v>
      </c>
      <c r="C329" s="3">
        <f t="shared" si="5"/>
        <v>0</v>
      </c>
    </row>
    <row r="330" spans="2:3" x14ac:dyDescent="0.25">
      <c r="B330" s="3">
        <f>SUMIFS(Total,Fecha,NetWorth!A330)</f>
        <v>0</v>
      </c>
      <c r="C330" s="3">
        <f t="shared" si="5"/>
        <v>0</v>
      </c>
    </row>
    <row r="331" spans="2:3" x14ac:dyDescent="0.25">
      <c r="B331" s="3">
        <f>SUMIFS(Total,Fecha,NetWorth!A331)</f>
        <v>0</v>
      </c>
      <c r="C331" s="3">
        <f t="shared" si="5"/>
        <v>0</v>
      </c>
    </row>
    <row r="332" spans="2:3" x14ac:dyDescent="0.25">
      <c r="B332" s="3">
        <f>SUMIFS(Total,Fecha,NetWorth!A332)</f>
        <v>0</v>
      </c>
      <c r="C332" s="3">
        <f t="shared" si="5"/>
        <v>0</v>
      </c>
    </row>
    <row r="333" spans="2:3" x14ac:dyDescent="0.25">
      <c r="B333" s="3">
        <f>SUMIFS(Total,Fecha,NetWorth!A333)</f>
        <v>0</v>
      </c>
      <c r="C333" s="3">
        <f t="shared" si="5"/>
        <v>0</v>
      </c>
    </row>
    <row r="334" spans="2:3" x14ac:dyDescent="0.25">
      <c r="B334" s="3">
        <f>SUMIFS(Total,Fecha,NetWorth!A334)</f>
        <v>0</v>
      </c>
      <c r="C334" s="3">
        <f t="shared" si="5"/>
        <v>0</v>
      </c>
    </row>
    <row r="335" spans="2:3" x14ac:dyDescent="0.25">
      <c r="B335" s="3">
        <f>SUMIFS(Total,Fecha,NetWorth!A335)</f>
        <v>0</v>
      </c>
      <c r="C335" s="3">
        <f t="shared" si="5"/>
        <v>0</v>
      </c>
    </row>
    <row r="336" spans="2:3" x14ac:dyDescent="0.25">
      <c r="B336" s="3">
        <f>SUMIFS(Total,Fecha,NetWorth!A336)</f>
        <v>0</v>
      </c>
      <c r="C336" s="3">
        <f t="shared" si="5"/>
        <v>0</v>
      </c>
    </row>
    <row r="337" spans="2:3" x14ac:dyDescent="0.25">
      <c r="B337" s="3">
        <f>SUMIFS(Total,Fecha,NetWorth!A337)</f>
        <v>0</v>
      </c>
      <c r="C337" s="3">
        <f t="shared" si="5"/>
        <v>0</v>
      </c>
    </row>
    <row r="338" spans="2:3" x14ac:dyDescent="0.25">
      <c r="B338" s="3">
        <f>SUMIFS(Total,Fecha,NetWorth!A338)</f>
        <v>0</v>
      </c>
      <c r="C338" s="3">
        <f t="shared" si="5"/>
        <v>0</v>
      </c>
    </row>
    <row r="339" spans="2:3" x14ac:dyDescent="0.25">
      <c r="B339" s="3">
        <f>SUMIFS(Total,Fecha,NetWorth!A339)</f>
        <v>0</v>
      </c>
      <c r="C339" s="3">
        <f t="shared" si="5"/>
        <v>0</v>
      </c>
    </row>
    <row r="340" spans="2:3" x14ac:dyDescent="0.25">
      <c r="B340" s="3">
        <f>SUMIFS(Total,Fecha,NetWorth!A340)</f>
        <v>0</v>
      </c>
      <c r="C340" s="3">
        <f t="shared" si="5"/>
        <v>0</v>
      </c>
    </row>
    <row r="341" spans="2:3" x14ac:dyDescent="0.25">
      <c r="B341" s="3">
        <f>SUMIFS(Total,Fecha,NetWorth!A341)</f>
        <v>0</v>
      </c>
      <c r="C341" s="3">
        <f t="shared" si="5"/>
        <v>0</v>
      </c>
    </row>
    <row r="342" spans="2:3" x14ac:dyDescent="0.25">
      <c r="B342" s="3">
        <f>SUMIFS(Total,Fecha,NetWorth!A342)</f>
        <v>0</v>
      </c>
      <c r="C342" s="3">
        <f t="shared" si="5"/>
        <v>0</v>
      </c>
    </row>
    <row r="343" spans="2:3" x14ac:dyDescent="0.25">
      <c r="B343" s="3">
        <f>SUMIFS(Total,Fecha,NetWorth!A343)</f>
        <v>0</v>
      </c>
      <c r="C343" s="3">
        <f t="shared" si="5"/>
        <v>0</v>
      </c>
    </row>
    <row r="344" spans="2:3" x14ac:dyDescent="0.25">
      <c r="B344" s="3">
        <f>SUMIFS(Total,Fecha,NetWorth!A344)</f>
        <v>0</v>
      </c>
      <c r="C344" s="3">
        <f t="shared" si="5"/>
        <v>0</v>
      </c>
    </row>
    <row r="345" spans="2:3" x14ac:dyDescent="0.25">
      <c r="B345" s="3">
        <f>SUMIFS(Total,Fecha,NetWorth!A345)</f>
        <v>0</v>
      </c>
      <c r="C345" s="3">
        <f t="shared" si="5"/>
        <v>0</v>
      </c>
    </row>
    <row r="346" spans="2:3" x14ac:dyDescent="0.25">
      <c r="B346" s="3">
        <f>SUMIFS(Total,Fecha,NetWorth!A346)</f>
        <v>0</v>
      </c>
      <c r="C346" s="3">
        <f t="shared" si="5"/>
        <v>0</v>
      </c>
    </row>
    <row r="347" spans="2:3" x14ac:dyDescent="0.25">
      <c r="B347" s="3">
        <f>SUMIFS(Total,Fecha,NetWorth!A347)</f>
        <v>0</v>
      </c>
      <c r="C347" s="3">
        <f t="shared" si="5"/>
        <v>0</v>
      </c>
    </row>
    <row r="348" spans="2:3" x14ac:dyDescent="0.25">
      <c r="B348" s="3">
        <f>SUMIFS(Total,Fecha,NetWorth!A348)</f>
        <v>0</v>
      </c>
      <c r="C348" s="3">
        <f t="shared" si="5"/>
        <v>0</v>
      </c>
    </row>
    <row r="349" spans="2:3" x14ac:dyDescent="0.25">
      <c r="B349" s="3">
        <f>SUMIFS(Total,Fecha,NetWorth!A349)</f>
        <v>0</v>
      </c>
      <c r="C349" s="3">
        <f t="shared" si="5"/>
        <v>0</v>
      </c>
    </row>
    <row r="350" spans="2:3" x14ac:dyDescent="0.25">
      <c r="B350" s="3">
        <f>SUMIFS(Total,Fecha,NetWorth!A350)</f>
        <v>0</v>
      </c>
      <c r="C350" s="3">
        <f t="shared" si="5"/>
        <v>0</v>
      </c>
    </row>
    <row r="351" spans="2:3" x14ac:dyDescent="0.25">
      <c r="B351" s="3">
        <f>SUMIFS(Total,Fecha,NetWorth!A351)</f>
        <v>0</v>
      </c>
      <c r="C351" s="3">
        <f t="shared" si="5"/>
        <v>0</v>
      </c>
    </row>
    <row r="352" spans="2:3" x14ac:dyDescent="0.25">
      <c r="B352" s="3">
        <f>SUMIFS(Total,Fecha,NetWorth!A352)</f>
        <v>0</v>
      </c>
      <c r="C352" s="3">
        <f t="shared" si="5"/>
        <v>0</v>
      </c>
    </row>
    <row r="353" spans="2:3" x14ac:dyDescent="0.25">
      <c r="B353" s="3">
        <f>SUMIFS(Total,Fecha,NetWorth!A353)</f>
        <v>0</v>
      </c>
      <c r="C353" s="3">
        <f t="shared" si="5"/>
        <v>0</v>
      </c>
    </row>
    <row r="354" spans="2:3" x14ac:dyDescent="0.25">
      <c r="B354" s="3">
        <f>SUMIFS(Total,Fecha,NetWorth!A354)</f>
        <v>0</v>
      </c>
      <c r="C354" s="3">
        <f t="shared" si="5"/>
        <v>0</v>
      </c>
    </row>
    <row r="355" spans="2:3" x14ac:dyDescent="0.25">
      <c r="B355" s="3">
        <f>SUMIFS(Total,Fecha,NetWorth!A355)</f>
        <v>0</v>
      </c>
      <c r="C355" s="3">
        <f t="shared" si="5"/>
        <v>0</v>
      </c>
    </row>
    <row r="356" spans="2:3" x14ac:dyDescent="0.25">
      <c r="B356" s="3">
        <f>SUMIFS(Total,Fecha,NetWorth!A356)</f>
        <v>0</v>
      </c>
      <c r="C356" s="3">
        <f t="shared" si="5"/>
        <v>0</v>
      </c>
    </row>
    <row r="357" spans="2:3" x14ac:dyDescent="0.25">
      <c r="B357" s="3">
        <f>SUMIFS(Total,Fecha,NetWorth!A357)</f>
        <v>0</v>
      </c>
      <c r="C357" s="3">
        <f t="shared" si="5"/>
        <v>0</v>
      </c>
    </row>
    <row r="358" spans="2:3" x14ac:dyDescent="0.25">
      <c r="B358" s="3">
        <f>SUMIFS(Total,Fecha,NetWorth!A358)</f>
        <v>0</v>
      </c>
      <c r="C358" s="3">
        <f t="shared" si="5"/>
        <v>0</v>
      </c>
    </row>
    <row r="359" spans="2:3" x14ac:dyDescent="0.25">
      <c r="B359" s="3">
        <f>SUMIFS(Total,Fecha,NetWorth!A359)</f>
        <v>0</v>
      </c>
      <c r="C359" s="3">
        <f t="shared" si="5"/>
        <v>0</v>
      </c>
    </row>
    <row r="360" spans="2:3" x14ac:dyDescent="0.25">
      <c r="B360" s="3">
        <f>SUMIFS(Total,Fecha,NetWorth!A360)</f>
        <v>0</v>
      </c>
      <c r="C360" s="3">
        <f t="shared" si="5"/>
        <v>0</v>
      </c>
    </row>
    <row r="361" spans="2:3" x14ac:dyDescent="0.25">
      <c r="B361" s="3">
        <f>SUMIFS(Total,Fecha,NetWorth!A361)</f>
        <v>0</v>
      </c>
      <c r="C361" s="3">
        <f t="shared" si="5"/>
        <v>0</v>
      </c>
    </row>
    <row r="362" spans="2:3" x14ac:dyDescent="0.25">
      <c r="B362" s="3">
        <f>SUMIFS(Total,Fecha,NetWorth!A362)</f>
        <v>0</v>
      </c>
      <c r="C362" s="3">
        <f t="shared" si="5"/>
        <v>0</v>
      </c>
    </row>
    <row r="363" spans="2:3" x14ac:dyDescent="0.25">
      <c r="B363" s="3">
        <f>SUMIFS(Total,Fecha,NetWorth!A363)</f>
        <v>0</v>
      </c>
      <c r="C363" s="3">
        <f t="shared" si="5"/>
        <v>0</v>
      </c>
    </row>
    <row r="364" spans="2:3" x14ac:dyDescent="0.25">
      <c r="B364" s="3">
        <f>SUMIFS(Total,Fecha,NetWorth!A364)</f>
        <v>0</v>
      </c>
      <c r="C364" s="3">
        <f t="shared" si="5"/>
        <v>0</v>
      </c>
    </row>
    <row r="365" spans="2:3" x14ac:dyDescent="0.25">
      <c r="B365" s="3">
        <f>SUMIFS(Total,Fecha,NetWorth!A365)</f>
        <v>0</v>
      </c>
      <c r="C365" s="3">
        <f t="shared" si="5"/>
        <v>0</v>
      </c>
    </row>
    <row r="366" spans="2:3" x14ac:dyDescent="0.25">
      <c r="B366" s="3">
        <f>SUMIFS(Total,Fecha,NetWorth!A366)</f>
        <v>0</v>
      </c>
      <c r="C366" s="3">
        <f t="shared" si="5"/>
        <v>0</v>
      </c>
    </row>
    <row r="367" spans="2:3" x14ac:dyDescent="0.25">
      <c r="B367" s="3">
        <f>SUMIFS(Total,Fecha,NetWorth!A367)</f>
        <v>0</v>
      </c>
      <c r="C367" s="3">
        <f t="shared" si="5"/>
        <v>0</v>
      </c>
    </row>
    <row r="368" spans="2:3" x14ac:dyDescent="0.25">
      <c r="B368" s="3">
        <f>SUMIFS(Total,Fecha,NetWorth!A368)</f>
        <v>0</v>
      </c>
      <c r="C368" s="3">
        <f t="shared" si="5"/>
        <v>0</v>
      </c>
    </row>
    <row r="369" spans="2:3" x14ac:dyDescent="0.25">
      <c r="B369" s="3">
        <f>SUMIFS(Total,Fecha,NetWorth!A369)</f>
        <v>0</v>
      </c>
      <c r="C369" s="3">
        <f t="shared" si="5"/>
        <v>0</v>
      </c>
    </row>
    <row r="370" spans="2:3" x14ac:dyDescent="0.25">
      <c r="B370" s="3">
        <f>SUMIFS(Total,Fecha,NetWorth!A370)</f>
        <v>0</v>
      </c>
      <c r="C370" s="3">
        <f t="shared" si="5"/>
        <v>0</v>
      </c>
    </row>
    <row r="371" spans="2:3" x14ac:dyDescent="0.25">
      <c r="B371" s="3">
        <f>SUMIFS(Total,Fecha,NetWorth!A371)</f>
        <v>0</v>
      </c>
      <c r="C371" s="3">
        <f t="shared" si="5"/>
        <v>0</v>
      </c>
    </row>
    <row r="372" spans="2:3" x14ac:dyDescent="0.25">
      <c r="B372" s="3">
        <f>SUMIFS(Total,Fecha,NetWorth!A372)</f>
        <v>0</v>
      </c>
      <c r="C372" s="3">
        <f t="shared" si="5"/>
        <v>0</v>
      </c>
    </row>
    <row r="373" spans="2:3" x14ac:dyDescent="0.25">
      <c r="B373" s="3">
        <f>SUMIFS(Total,Fecha,NetWorth!A373)</f>
        <v>0</v>
      </c>
      <c r="C373" s="3">
        <f t="shared" si="5"/>
        <v>0</v>
      </c>
    </row>
    <row r="374" spans="2:3" x14ac:dyDescent="0.25">
      <c r="B374" s="3">
        <f>SUMIFS(Total,Fecha,NetWorth!A374)</f>
        <v>0</v>
      </c>
      <c r="C374" s="3">
        <f t="shared" si="5"/>
        <v>0</v>
      </c>
    </row>
    <row r="375" spans="2:3" x14ac:dyDescent="0.25">
      <c r="B375" s="3">
        <f>SUMIFS(Total,Fecha,NetWorth!A375)</f>
        <v>0</v>
      </c>
      <c r="C375" s="3">
        <f t="shared" si="5"/>
        <v>0</v>
      </c>
    </row>
    <row r="376" spans="2:3" x14ac:dyDescent="0.25">
      <c r="B376" s="3">
        <f>SUMIFS(Total,Fecha,NetWorth!A376)</f>
        <v>0</v>
      </c>
      <c r="C376" s="3">
        <f t="shared" si="5"/>
        <v>0</v>
      </c>
    </row>
    <row r="377" spans="2:3" x14ac:dyDescent="0.25">
      <c r="B377" s="3">
        <f>SUMIFS(Total,Fecha,NetWorth!A377)</f>
        <v>0</v>
      </c>
      <c r="C377" s="3">
        <f t="shared" si="5"/>
        <v>0</v>
      </c>
    </row>
    <row r="378" spans="2:3" x14ac:dyDescent="0.25">
      <c r="B378" s="3">
        <f>SUMIFS(Total,Fecha,NetWorth!A378)</f>
        <v>0</v>
      </c>
      <c r="C378" s="3">
        <f t="shared" si="5"/>
        <v>0</v>
      </c>
    </row>
    <row r="379" spans="2:3" x14ac:dyDescent="0.25">
      <c r="B379" s="3">
        <f>SUMIFS(Total,Fecha,NetWorth!A379)</f>
        <v>0</v>
      </c>
      <c r="C379" s="3">
        <f t="shared" si="5"/>
        <v>0</v>
      </c>
    </row>
    <row r="380" spans="2:3" x14ac:dyDescent="0.25">
      <c r="B380" s="3">
        <f>SUMIFS(Total,Fecha,NetWorth!A380)</f>
        <v>0</v>
      </c>
      <c r="C380" s="3">
        <f t="shared" si="5"/>
        <v>0</v>
      </c>
    </row>
    <row r="381" spans="2:3" x14ac:dyDescent="0.25">
      <c r="B381" s="3">
        <f>SUMIFS(Total,Fecha,NetWorth!A381)</f>
        <v>0</v>
      </c>
      <c r="C381" s="3">
        <f t="shared" si="5"/>
        <v>0</v>
      </c>
    </row>
    <row r="382" spans="2:3" x14ac:dyDescent="0.25">
      <c r="B382" s="3">
        <f>SUMIFS(Total,Fecha,NetWorth!A382)</f>
        <v>0</v>
      </c>
      <c r="C382" s="3">
        <f t="shared" si="5"/>
        <v>0</v>
      </c>
    </row>
    <row r="383" spans="2:3" x14ac:dyDescent="0.25">
      <c r="B383" s="3">
        <f>SUMIFS(Total,Fecha,NetWorth!A383)</f>
        <v>0</v>
      </c>
      <c r="C383" s="3">
        <f t="shared" si="5"/>
        <v>0</v>
      </c>
    </row>
    <row r="384" spans="2:3" x14ac:dyDescent="0.25">
      <c r="B384" s="3">
        <f>SUMIFS(Total,Fecha,NetWorth!A384)</f>
        <v>0</v>
      </c>
      <c r="C384" s="3">
        <f t="shared" si="5"/>
        <v>0</v>
      </c>
    </row>
    <row r="385" spans="2:3" x14ac:dyDescent="0.25">
      <c r="B385" s="3">
        <f>SUMIFS(Total,Fecha,NetWorth!A385)</f>
        <v>0</v>
      </c>
      <c r="C385" s="3">
        <f t="shared" si="5"/>
        <v>0</v>
      </c>
    </row>
    <row r="386" spans="2:3" x14ac:dyDescent="0.25">
      <c r="B386" s="3">
        <f>SUMIFS(Total,Fecha,NetWorth!A386)</f>
        <v>0</v>
      </c>
      <c r="C386" s="3">
        <f t="shared" si="5"/>
        <v>0</v>
      </c>
    </row>
    <row r="387" spans="2:3" x14ac:dyDescent="0.25">
      <c r="B387" s="3">
        <f>SUMIFS(Total,Fecha,NetWorth!A387)</f>
        <v>0</v>
      </c>
      <c r="C387" s="3">
        <f t="shared" ref="C387:C450" si="6">IF(A387,SUMIFS(PnL,Fecha,A387)-SUMIFS(Bonos,Fecha,A387)+C386,0)</f>
        <v>0</v>
      </c>
    </row>
    <row r="388" spans="2:3" x14ac:dyDescent="0.25">
      <c r="B388" s="3">
        <f>SUMIFS(Total,Fecha,NetWorth!A388)</f>
        <v>0</v>
      </c>
      <c r="C388" s="3">
        <f t="shared" si="6"/>
        <v>0</v>
      </c>
    </row>
    <row r="389" spans="2:3" x14ac:dyDescent="0.25">
      <c r="B389" s="3">
        <f>SUMIFS(Total,Fecha,NetWorth!A389)</f>
        <v>0</v>
      </c>
      <c r="C389" s="3">
        <f t="shared" si="6"/>
        <v>0</v>
      </c>
    </row>
    <row r="390" spans="2:3" x14ac:dyDescent="0.25">
      <c r="B390" s="3">
        <f>SUMIFS(Total,Fecha,NetWorth!A390)</f>
        <v>0</v>
      </c>
      <c r="C390" s="3">
        <f t="shared" si="6"/>
        <v>0</v>
      </c>
    </row>
    <row r="391" spans="2:3" x14ac:dyDescent="0.25">
      <c r="B391" s="3">
        <f>SUMIFS(Total,Fecha,NetWorth!A391)</f>
        <v>0</v>
      </c>
      <c r="C391" s="3">
        <f t="shared" si="6"/>
        <v>0</v>
      </c>
    </row>
    <row r="392" spans="2:3" x14ac:dyDescent="0.25">
      <c r="B392" s="3">
        <f>SUMIFS(Total,Fecha,NetWorth!A392)</f>
        <v>0</v>
      </c>
      <c r="C392" s="3">
        <f t="shared" si="6"/>
        <v>0</v>
      </c>
    </row>
    <row r="393" spans="2:3" x14ac:dyDescent="0.25">
      <c r="B393" s="3">
        <f>SUMIFS(Total,Fecha,NetWorth!A393)</f>
        <v>0</v>
      </c>
      <c r="C393" s="3">
        <f t="shared" si="6"/>
        <v>0</v>
      </c>
    </row>
    <row r="394" spans="2:3" x14ac:dyDescent="0.25">
      <c r="B394" s="3">
        <f>SUMIFS(Total,Fecha,NetWorth!A394)</f>
        <v>0</v>
      </c>
      <c r="C394" s="3">
        <f t="shared" si="6"/>
        <v>0</v>
      </c>
    </row>
    <row r="395" spans="2:3" x14ac:dyDescent="0.25">
      <c r="B395" s="3">
        <f>SUMIFS(Total,Fecha,NetWorth!A395)</f>
        <v>0</v>
      </c>
      <c r="C395" s="3">
        <f t="shared" si="6"/>
        <v>0</v>
      </c>
    </row>
    <row r="396" spans="2:3" x14ac:dyDescent="0.25">
      <c r="B396" s="3">
        <f>SUMIFS(Total,Fecha,NetWorth!A396)</f>
        <v>0</v>
      </c>
      <c r="C396" s="3">
        <f t="shared" si="6"/>
        <v>0</v>
      </c>
    </row>
    <row r="397" spans="2:3" x14ac:dyDescent="0.25">
      <c r="B397" s="3">
        <f>SUMIFS(Total,Fecha,NetWorth!A397)</f>
        <v>0</v>
      </c>
      <c r="C397" s="3">
        <f t="shared" si="6"/>
        <v>0</v>
      </c>
    </row>
    <row r="398" spans="2:3" x14ac:dyDescent="0.25">
      <c r="B398" s="3">
        <f>SUMIFS(Total,Fecha,NetWorth!A398)</f>
        <v>0</v>
      </c>
      <c r="C398" s="3">
        <f t="shared" si="6"/>
        <v>0</v>
      </c>
    </row>
    <row r="399" spans="2:3" x14ac:dyDescent="0.25">
      <c r="B399" s="3">
        <f>SUMIFS(Total,Fecha,NetWorth!A399)</f>
        <v>0</v>
      </c>
      <c r="C399" s="3">
        <f t="shared" si="6"/>
        <v>0</v>
      </c>
    </row>
    <row r="400" spans="2:3" x14ac:dyDescent="0.25">
      <c r="B400" s="3">
        <f>SUMIFS(Total,Fecha,NetWorth!A400)</f>
        <v>0</v>
      </c>
      <c r="C400" s="3">
        <f t="shared" si="6"/>
        <v>0</v>
      </c>
    </row>
    <row r="401" spans="2:3" x14ac:dyDescent="0.25">
      <c r="B401" s="3">
        <f>SUMIFS(Total,Fecha,NetWorth!A401)</f>
        <v>0</v>
      </c>
      <c r="C401" s="3">
        <f t="shared" si="6"/>
        <v>0</v>
      </c>
    </row>
    <row r="402" spans="2:3" x14ac:dyDescent="0.25">
      <c r="B402" s="3">
        <f>SUMIFS(Total,Fecha,NetWorth!A402)</f>
        <v>0</v>
      </c>
      <c r="C402" s="3">
        <f t="shared" si="6"/>
        <v>0</v>
      </c>
    </row>
    <row r="403" spans="2:3" x14ac:dyDescent="0.25">
      <c r="B403" s="3">
        <f>SUMIFS(Total,Fecha,NetWorth!A403)</f>
        <v>0</v>
      </c>
      <c r="C403" s="3">
        <f t="shared" si="6"/>
        <v>0</v>
      </c>
    </row>
    <row r="404" spans="2:3" x14ac:dyDescent="0.25">
      <c r="B404" s="3">
        <f>SUMIFS(Total,Fecha,NetWorth!A404)</f>
        <v>0</v>
      </c>
      <c r="C404" s="3">
        <f t="shared" si="6"/>
        <v>0</v>
      </c>
    </row>
    <row r="405" spans="2:3" x14ac:dyDescent="0.25">
      <c r="B405" s="3">
        <f>SUMIFS(Total,Fecha,NetWorth!A405)</f>
        <v>0</v>
      </c>
      <c r="C405" s="3">
        <f t="shared" si="6"/>
        <v>0</v>
      </c>
    </row>
    <row r="406" spans="2:3" x14ac:dyDescent="0.25">
      <c r="B406" s="3">
        <f>SUMIFS(Total,Fecha,NetWorth!A406)</f>
        <v>0</v>
      </c>
      <c r="C406" s="3">
        <f t="shared" si="6"/>
        <v>0</v>
      </c>
    </row>
    <row r="407" spans="2:3" x14ac:dyDescent="0.25">
      <c r="B407" s="3">
        <f>SUMIFS(Total,Fecha,NetWorth!A407)</f>
        <v>0</v>
      </c>
      <c r="C407" s="3">
        <f t="shared" si="6"/>
        <v>0</v>
      </c>
    </row>
    <row r="408" spans="2:3" x14ac:dyDescent="0.25">
      <c r="B408" s="3">
        <f>SUMIFS(Total,Fecha,NetWorth!A408)</f>
        <v>0</v>
      </c>
      <c r="C408" s="3">
        <f t="shared" si="6"/>
        <v>0</v>
      </c>
    </row>
    <row r="409" spans="2:3" x14ac:dyDescent="0.25">
      <c r="B409" s="3">
        <f>SUMIFS(Total,Fecha,NetWorth!A409)</f>
        <v>0</v>
      </c>
      <c r="C409" s="3">
        <f t="shared" si="6"/>
        <v>0</v>
      </c>
    </row>
    <row r="410" spans="2:3" x14ac:dyDescent="0.25">
      <c r="B410" s="3">
        <f>SUMIFS(Total,Fecha,NetWorth!A410)</f>
        <v>0</v>
      </c>
      <c r="C410" s="3">
        <f t="shared" si="6"/>
        <v>0</v>
      </c>
    </row>
    <row r="411" spans="2:3" x14ac:dyDescent="0.25">
      <c r="B411" s="3">
        <f>SUMIFS(Total,Fecha,NetWorth!A411)</f>
        <v>0</v>
      </c>
      <c r="C411" s="3">
        <f t="shared" si="6"/>
        <v>0</v>
      </c>
    </row>
    <row r="412" spans="2:3" x14ac:dyDescent="0.25">
      <c r="B412" s="3">
        <f>SUMIFS(Total,Fecha,NetWorth!A412)</f>
        <v>0</v>
      </c>
      <c r="C412" s="3">
        <f t="shared" si="6"/>
        <v>0</v>
      </c>
    </row>
    <row r="413" spans="2:3" x14ac:dyDescent="0.25">
      <c r="B413" s="3">
        <f>SUMIFS(Total,Fecha,NetWorth!A413)</f>
        <v>0</v>
      </c>
      <c r="C413" s="3">
        <f t="shared" si="6"/>
        <v>0</v>
      </c>
    </row>
    <row r="414" spans="2:3" x14ac:dyDescent="0.25">
      <c r="B414" s="3">
        <f>SUMIFS(Total,Fecha,NetWorth!A414)</f>
        <v>0</v>
      </c>
      <c r="C414" s="3">
        <f t="shared" si="6"/>
        <v>0</v>
      </c>
    </row>
    <row r="415" spans="2:3" x14ac:dyDescent="0.25">
      <c r="B415" s="3">
        <f>SUMIFS(Total,Fecha,NetWorth!A415)</f>
        <v>0</v>
      </c>
      <c r="C415" s="3">
        <f t="shared" si="6"/>
        <v>0</v>
      </c>
    </row>
    <row r="416" spans="2:3" x14ac:dyDescent="0.25">
      <c r="B416" s="3">
        <f>SUMIFS(Total,Fecha,NetWorth!A416)</f>
        <v>0</v>
      </c>
      <c r="C416" s="3">
        <f t="shared" si="6"/>
        <v>0</v>
      </c>
    </row>
    <row r="417" spans="2:3" x14ac:dyDescent="0.25">
      <c r="B417" s="3">
        <f>SUMIFS(Total,Fecha,NetWorth!A417)</f>
        <v>0</v>
      </c>
      <c r="C417" s="3">
        <f t="shared" si="6"/>
        <v>0</v>
      </c>
    </row>
    <row r="418" spans="2:3" x14ac:dyDescent="0.25">
      <c r="B418" s="3">
        <f>SUMIFS(Total,Fecha,NetWorth!A418)</f>
        <v>0</v>
      </c>
      <c r="C418" s="3">
        <f t="shared" si="6"/>
        <v>0</v>
      </c>
    </row>
    <row r="419" spans="2:3" x14ac:dyDescent="0.25">
      <c r="B419" s="3">
        <f>SUMIFS(Total,Fecha,NetWorth!A419)</f>
        <v>0</v>
      </c>
      <c r="C419" s="3">
        <f t="shared" si="6"/>
        <v>0</v>
      </c>
    </row>
    <row r="420" spans="2:3" x14ac:dyDescent="0.25">
      <c r="B420" s="3">
        <f>SUMIFS(Total,Fecha,NetWorth!A420)</f>
        <v>0</v>
      </c>
      <c r="C420" s="3">
        <f t="shared" si="6"/>
        <v>0</v>
      </c>
    </row>
    <row r="421" spans="2:3" x14ac:dyDescent="0.25">
      <c r="B421" s="3">
        <f>SUMIFS(Total,Fecha,NetWorth!A421)</f>
        <v>0</v>
      </c>
      <c r="C421" s="3">
        <f t="shared" si="6"/>
        <v>0</v>
      </c>
    </row>
    <row r="422" spans="2:3" x14ac:dyDescent="0.25">
      <c r="B422" s="3">
        <f>SUMIFS(Total,Fecha,NetWorth!A422)</f>
        <v>0</v>
      </c>
      <c r="C422" s="3">
        <f t="shared" si="6"/>
        <v>0</v>
      </c>
    </row>
    <row r="423" spans="2:3" x14ac:dyDescent="0.25">
      <c r="B423" s="3">
        <f>SUMIFS(Total,Fecha,NetWorth!A423)</f>
        <v>0</v>
      </c>
      <c r="C423" s="3">
        <f t="shared" si="6"/>
        <v>0</v>
      </c>
    </row>
    <row r="424" spans="2:3" x14ac:dyDescent="0.25">
      <c r="B424" s="3">
        <f>SUMIFS(Total,Fecha,NetWorth!A424)</f>
        <v>0</v>
      </c>
      <c r="C424" s="3">
        <f t="shared" si="6"/>
        <v>0</v>
      </c>
    </row>
    <row r="425" spans="2:3" x14ac:dyDescent="0.25">
      <c r="B425" s="3">
        <f>SUMIFS(Total,Fecha,NetWorth!A425)</f>
        <v>0</v>
      </c>
      <c r="C425" s="3">
        <f t="shared" si="6"/>
        <v>0</v>
      </c>
    </row>
    <row r="426" spans="2:3" x14ac:dyDescent="0.25">
      <c r="B426" s="3">
        <f>SUMIFS(Total,Fecha,NetWorth!A426)</f>
        <v>0</v>
      </c>
      <c r="C426" s="3">
        <f t="shared" si="6"/>
        <v>0</v>
      </c>
    </row>
    <row r="427" spans="2:3" x14ac:dyDescent="0.25">
      <c r="B427" s="3">
        <f>SUMIFS(Total,Fecha,NetWorth!A427)</f>
        <v>0</v>
      </c>
      <c r="C427" s="3">
        <f t="shared" si="6"/>
        <v>0</v>
      </c>
    </row>
    <row r="428" spans="2:3" x14ac:dyDescent="0.25">
      <c r="B428" s="3">
        <f>SUMIFS(Total,Fecha,NetWorth!A428)</f>
        <v>0</v>
      </c>
      <c r="C428" s="3">
        <f t="shared" si="6"/>
        <v>0</v>
      </c>
    </row>
    <row r="429" spans="2:3" x14ac:dyDescent="0.25">
      <c r="B429" s="3">
        <f>SUMIFS(Total,Fecha,NetWorth!A429)</f>
        <v>0</v>
      </c>
      <c r="C429" s="3">
        <f t="shared" si="6"/>
        <v>0</v>
      </c>
    </row>
    <row r="430" spans="2:3" x14ac:dyDescent="0.25">
      <c r="B430" s="3">
        <f>SUMIFS(Total,Fecha,NetWorth!A430)</f>
        <v>0</v>
      </c>
      <c r="C430" s="3">
        <f t="shared" si="6"/>
        <v>0</v>
      </c>
    </row>
    <row r="431" spans="2:3" x14ac:dyDescent="0.25">
      <c r="B431" s="3">
        <f>SUMIFS(Total,Fecha,NetWorth!A431)</f>
        <v>0</v>
      </c>
      <c r="C431" s="3">
        <f t="shared" si="6"/>
        <v>0</v>
      </c>
    </row>
    <row r="432" spans="2:3" x14ac:dyDescent="0.25">
      <c r="B432" s="3">
        <f>SUMIFS(Total,Fecha,NetWorth!A432)</f>
        <v>0</v>
      </c>
      <c r="C432" s="3">
        <f t="shared" si="6"/>
        <v>0</v>
      </c>
    </row>
    <row r="433" spans="2:3" x14ac:dyDescent="0.25">
      <c r="B433" s="3">
        <f>SUMIFS(Total,Fecha,NetWorth!A433)</f>
        <v>0</v>
      </c>
      <c r="C433" s="3">
        <f t="shared" si="6"/>
        <v>0</v>
      </c>
    </row>
    <row r="434" spans="2:3" x14ac:dyDescent="0.25">
      <c r="B434" s="3">
        <f>SUMIFS(Total,Fecha,NetWorth!A434)</f>
        <v>0</v>
      </c>
      <c r="C434" s="3">
        <f t="shared" si="6"/>
        <v>0</v>
      </c>
    </row>
    <row r="435" spans="2:3" x14ac:dyDescent="0.25">
      <c r="B435" s="3">
        <f>SUMIFS(Total,Fecha,NetWorth!A435)</f>
        <v>0</v>
      </c>
      <c r="C435" s="3">
        <f t="shared" si="6"/>
        <v>0</v>
      </c>
    </row>
    <row r="436" spans="2:3" x14ac:dyDescent="0.25">
      <c r="B436" s="3">
        <f>SUMIFS(Total,Fecha,NetWorth!A436)</f>
        <v>0</v>
      </c>
      <c r="C436" s="3">
        <f t="shared" si="6"/>
        <v>0</v>
      </c>
    </row>
    <row r="437" spans="2:3" x14ac:dyDescent="0.25">
      <c r="B437" s="3">
        <f>SUMIFS(Total,Fecha,NetWorth!A437)</f>
        <v>0</v>
      </c>
      <c r="C437" s="3">
        <f t="shared" si="6"/>
        <v>0</v>
      </c>
    </row>
    <row r="438" spans="2:3" x14ac:dyDescent="0.25">
      <c r="B438" s="3">
        <f>SUMIFS(Total,Fecha,NetWorth!A438)</f>
        <v>0</v>
      </c>
      <c r="C438" s="3">
        <f t="shared" si="6"/>
        <v>0</v>
      </c>
    </row>
    <row r="439" spans="2:3" x14ac:dyDescent="0.25">
      <c r="B439" s="3">
        <f>SUMIFS(Total,Fecha,NetWorth!A439)</f>
        <v>0</v>
      </c>
      <c r="C439" s="3">
        <f t="shared" si="6"/>
        <v>0</v>
      </c>
    </row>
    <row r="440" spans="2:3" x14ac:dyDescent="0.25">
      <c r="B440" s="3">
        <f>SUMIFS(Total,Fecha,NetWorth!A440)</f>
        <v>0</v>
      </c>
      <c r="C440" s="3">
        <f t="shared" si="6"/>
        <v>0</v>
      </c>
    </row>
    <row r="441" spans="2:3" x14ac:dyDescent="0.25">
      <c r="B441" s="3">
        <f>SUMIFS(Total,Fecha,NetWorth!A441)</f>
        <v>0</v>
      </c>
      <c r="C441" s="3">
        <f t="shared" si="6"/>
        <v>0</v>
      </c>
    </row>
    <row r="442" spans="2:3" x14ac:dyDescent="0.25">
      <c r="B442" s="3">
        <f>SUMIFS(Total,Fecha,NetWorth!A442)</f>
        <v>0</v>
      </c>
      <c r="C442" s="3">
        <f t="shared" si="6"/>
        <v>0</v>
      </c>
    </row>
    <row r="443" spans="2:3" x14ac:dyDescent="0.25">
      <c r="B443" s="3">
        <f>SUMIFS(Total,Fecha,NetWorth!A443)</f>
        <v>0</v>
      </c>
      <c r="C443" s="3">
        <f t="shared" si="6"/>
        <v>0</v>
      </c>
    </row>
    <row r="444" spans="2:3" x14ac:dyDescent="0.25">
      <c r="B444" s="3">
        <f>SUMIFS(Total,Fecha,NetWorth!A444)</f>
        <v>0</v>
      </c>
      <c r="C444" s="3">
        <f t="shared" si="6"/>
        <v>0</v>
      </c>
    </row>
    <row r="445" spans="2:3" x14ac:dyDescent="0.25">
      <c r="B445" s="3">
        <f>SUMIFS(Total,Fecha,NetWorth!A445)</f>
        <v>0</v>
      </c>
      <c r="C445" s="3">
        <f t="shared" si="6"/>
        <v>0</v>
      </c>
    </row>
    <row r="446" spans="2:3" x14ac:dyDescent="0.25">
      <c r="B446" s="3">
        <f>SUMIFS(Total,Fecha,NetWorth!A446)</f>
        <v>0</v>
      </c>
      <c r="C446" s="3">
        <f t="shared" si="6"/>
        <v>0</v>
      </c>
    </row>
    <row r="447" spans="2:3" x14ac:dyDescent="0.25">
      <c r="B447" s="3">
        <f>SUMIFS(Total,Fecha,NetWorth!A447)</f>
        <v>0</v>
      </c>
      <c r="C447" s="3">
        <f t="shared" si="6"/>
        <v>0</v>
      </c>
    </row>
    <row r="448" spans="2:3" x14ac:dyDescent="0.25">
      <c r="B448" s="3">
        <f>SUMIFS(Total,Fecha,NetWorth!A448)</f>
        <v>0</v>
      </c>
      <c r="C448" s="3">
        <f t="shared" si="6"/>
        <v>0</v>
      </c>
    </row>
    <row r="449" spans="2:3" x14ac:dyDescent="0.25">
      <c r="B449" s="3">
        <f>SUMIFS(Total,Fecha,NetWorth!A449)</f>
        <v>0</v>
      </c>
      <c r="C449" s="3">
        <f t="shared" si="6"/>
        <v>0</v>
      </c>
    </row>
    <row r="450" spans="2:3" x14ac:dyDescent="0.25">
      <c r="B450" s="3">
        <f>SUMIFS(Total,Fecha,NetWorth!A450)</f>
        <v>0</v>
      </c>
      <c r="C450" s="3">
        <f t="shared" si="6"/>
        <v>0</v>
      </c>
    </row>
    <row r="451" spans="2:3" x14ac:dyDescent="0.25">
      <c r="B451" s="3">
        <f>SUMIFS(Total,Fecha,NetWorth!A451)</f>
        <v>0</v>
      </c>
      <c r="C451" s="3">
        <f t="shared" ref="C451:C514" si="7">IF(A451,SUMIFS(PnL,Fecha,A451)-SUMIFS(Bonos,Fecha,A451)+C450,0)</f>
        <v>0</v>
      </c>
    </row>
    <row r="452" spans="2:3" x14ac:dyDescent="0.25">
      <c r="B452" s="3">
        <f>SUMIFS(Total,Fecha,NetWorth!A452)</f>
        <v>0</v>
      </c>
      <c r="C452" s="3">
        <f t="shared" si="7"/>
        <v>0</v>
      </c>
    </row>
    <row r="453" spans="2:3" x14ac:dyDescent="0.25">
      <c r="B453" s="3">
        <f>SUMIFS(Total,Fecha,NetWorth!A453)</f>
        <v>0</v>
      </c>
      <c r="C453" s="3">
        <f t="shared" si="7"/>
        <v>0</v>
      </c>
    </row>
    <row r="454" spans="2:3" x14ac:dyDescent="0.25">
      <c r="B454" s="3">
        <f>SUMIFS(Total,Fecha,NetWorth!A454)</f>
        <v>0</v>
      </c>
      <c r="C454" s="3">
        <f t="shared" si="7"/>
        <v>0</v>
      </c>
    </row>
    <row r="455" spans="2:3" x14ac:dyDescent="0.25">
      <c r="B455" s="3">
        <f>SUMIFS(Total,Fecha,NetWorth!A455)</f>
        <v>0</v>
      </c>
      <c r="C455" s="3">
        <f t="shared" si="7"/>
        <v>0</v>
      </c>
    </row>
    <row r="456" spans="2:3" x14ac:dyDescent="0.25">
      <c r="B456" s="3">
        <f>SUMIFS(Total,Fecha,NetWorth!A456)</f>
        <v>0</v>
      </c>
      <c r="C456" s="3">
        <f t="shared" si="7"/>
        <v>0</v>
      </c>
    </row>
    <row r="457" spans="2:3" x14ac:dyDescent="0.25">
      <c r="B457" s="3">
        <f>SUMIFS(Total,Fecha,NetWorth!A457)</f>
        <v>0</v>
      </c>
      <c r="C457" s="3">
        <f t="shared" si="7"/>
        <v>0</v>
      </c>
    </row>
    <row r="458" spans="2:3" x14ac:dyDescent="0.25">
      <c r="B458" s="3">
        <f>SUMIFS(Total,Fecha,NetWorth!A458)</f>
        <v>0</v>
      </c>
      <c r="C458" s="3">
        <f t="shared" si="7"/>
        <v>0</v>
      </c>
    </row>
    <row r="459" spans="2:3" x14ac:dyDescent="0.25">
      <c r="B459" s="3">
        <f>SUMIFS(Total,Fecha,NetWorth!A459)</f>
        <v>0</v>
      </c>
      <c r="C459" s="3">
        <f t="shared" si="7"/>
        <v>0</v>
      </c>
    </row>
    <row r="460" spans="2:3" x14ac:dyDescent="0.25">
      <c r="B460" s="3">
        <f>SUMIFS(Total,Fecha,NetWorth!A460)</f>
        <v>0</v>
      </c>
      <c r="C460" s="3">
        <f t="shared" si="7"/>
        <v>0</v>
      </c>
    </row>
    <row r="461" spans="2:3" x14ac:dyDescent="0.25">
      <c r="B461" s="3">
        <f>SUMIFS(Total,Fecha,NetWorth!A461)</f>
        <v>0</v>
      </c>
      <c r="C461" s="3">
        <f t="shared" si="7"/>
        <v>0</v>
      </c>
    </row>
    <row r="462" spans="2:3" x14ac:dyDescent="0.25">
      <c r="B462" s="3">
        <f>SUMIFS(Total,Fecha,NetWorth!A462)</f>
        <v>0</v>
      </c>
      <c r="C462" s="3">
        <f t="shared" si="7"/>
        <v>0</v>
      </c>
    </row>
    <row r="463" spans="2:3" x14ac:dyDescent="0.25">
      <c r="B463" s="3">
        <f>SUMIFS(Total,Fecha,NetWorth!A463)</f>
        <v>0</v>
      </c>
      <c r="C463" s="3">
        <f t="shared" si="7"/>
        <v>0</v>
      </c>
    </row>
    <row r="464" spans="2:3" x14ac:dyDescent="0.25">
      <c r="B464" s="3">
        <f>SUMIFS(Total,Fecha,NetWorth!A464)</f>
        <v>0</v>
      </c>
      <c r="C464" s="3">
        <f t="shared" si="7"/>
        <v>0</v>
      </c>
    </row>
    <row r="465" spans="2:3" x14ac:dyDescent="0.25">
      <c r="B465" s="3">
        <f>SUMIFS(Total,Fecha,NetWorth!A465)</f>
        <v>0</v>
      </c>
      <c r="C465" s="3">
        <f t="shared" si="7"/>
        <v>0</v>
      </c>
    </row>
    <row r="466" spans="2:3" x14ac:dyDescent="0.25">
      <c r="B466" s="3">
        <f>SUMIFS(Total,Fecha,NetWorth!A466)</f>
        <v>0</v>
      </c>
      <c r="C466" s="3">
        <f t="shared" si="7"/>
        <v>0</v>
      </c>
    </row>
    <row r="467" spans="2:3" x14ac:dyDescent="0.25">
      <c r="B467" s="3">
        <f>SUMIFS(Total,Fecha,NetWorth!A467)</f>
        <v>0</v>
      </c>
      <c r="C467" s="3">
        <f t="shared" si="7"/>
        <v>0</v>
      </c>
    </row>
    <row r="468" spans="2:3" x14ac:dyDescent="0.25">
      <c r="B468" s="3">
        <f>SUMIFS(Total,Fecha,NetWorth!A468)</f>
        <v>0</v>
      </c>
      <c r="C468" s="3">
        <f t="shared" si="7"/>
        <v>0</v>
      </c>
    </row>
    <row r="469" spans="2:3" x14ac:dyDescent="0.25">
      <c r="B469" s="3">
        <f>SUMIFS(Total,Fecha,NetWorth!A469)</f>
        <v>0</v>
      </c>
      <c r="C469" s="3">
        <f t="shared" si="7"/>
        <v>0</v>
      </c>
    </row>
    <row r="470" spans="2:3" x14ac:dyDescent="0.25">
      <c r="B470" s="3">
        <f>SUMIFS(Total,Fecha,NetWorth!A470)</f>
        <v>0</v>
      </c>
      <c r="C470" s="3">
        <f t="shared" si="7"/>
        <v>0</v>
      </c>
    </row>
    <row r="471" spans="2:3" x14ac:dyDescent="0.25">
      <c r="B471" s="3">
        <f>SUMIFS(Total,Fecha,NetWorth!A471)</f>
        <v>0</v>
      </c>
      <c r="C471" s="3">
        <f t="shared" si="7"/>
        <v>0</v>
      </c>
    </row>
    <row r="472" spans="2:3" x14ac:dyDescent="0.25">
      <c r="B472" s="3">
        <f>SUMIFS(Total,Fecha,NetWorth!A472)</f>
        <v>0</v>
      </c>
      <c r="C472" s="3">
        <f t="shared" si="7"/>
        <v>0</v>
      </c>
    </row>
    <row r="473" spans="2:3" x14ac:dyDescent="0.25">
      <c r="B473" s="3">
        <f>SUMIFS(Total,Fecha,NetWorth!A473)</f>
        <v>0</v>
      </c>
      <c r="C473" s="3">
        <f t="shared" si="7"/>
        <v>0</v>
      </c>
    </row>
    <row r="474" spans="2:3" x14ac:dyDescent="0.25">
      <c r="B474" s="3">
        <f>SUMIFS(Total,Fecha,NetWorth!A474)</f>
        <v>0</v>
      </c>
      <c r="C474" s="3">
        <f t="shared" si="7"/>
        <v>0</v>
      </c>
    </row>
    <row r="475" spans="2:3" x14ac:dyDescent="0.25">
      <c r="B475" s="3">
        <f>SUMIFS(Total,Fecha,NetWorth!A475)</f>
        <v>0</v>
      </c>
      <c r="C475" s="3">
        <f t="shared" si="7"/>
        <v>0</v>
      </c>
    </row>
    <row r="476" spans="2:3" x14ac:dyDescent="0.25">
      <c r="B476" s="3">
        <f>SUMIFS(Total,Fecha,NetWorth!A476)</f>
        <v>0</v>
      </c>
      <c r="C476" s="3">
        <f t="shared" si="7"/>
        <v>0</v>
      </c>
    </row>
    <row r="477" spans="2:3" x14ac:dyDescent="0.25">
      <c r="B477" s="3">
        <f>SUMIFS(Total,Fecha,NetWorth!A477)</f>
        <v>0</v>
      </c>
      <c r="C477" s="3">
        <f t="shared" si="7"/>
        <v>0</v>
      </c>
    </row>
    <row r="478" spans="2:3" x14ac:dyDescent="0.25">
      <c r="B478" s="3">
        <f>SUMIFS(Total,Fecha,NetWorth!A478)</f>
        <v>0</v>
      </c>
      <c r="C478" s="3">
        <f t="shared" si="7"/>
        <v>0</v>
      </c>
    </row>
    <row r="479" spans="2:3" x14ac:dyDescent="0.25">
      <c r="B479" s="3">
        <f>SUMIFS(Total,Fecha,NetWorth!A479)</f>
        <v>0</v>
      </c>
      <c r="C479" s="3">
        <f t="shared" si="7"/>
        <v>0</v>
      </c>
    </row>
    <row r="480" spans="2:3" x14ac:dyDescent="0.25">
      <c r="B480" s="3">
        <f>SUMIFS(Total,Fecha,NetWorth!A480)</f>
        <v>0</v>
      </c>
      <c r="C480" s="3">
        <f t="shared" si="7"/>
        <v>0</v>
      </c>
    </row>
    <row r="481" spans="2:3" x14ac:dyDescent="0.25">
      <c r="B481" s="3">
        <f>SUMIFS(Total,Fecha,NetWorth!A481)</f>
        <v>0</v>
      </c>
      <c r="C481" s="3">
        <f t="shared" si="7"/>
        <v>0</v>
      </c>
    </row>
    <row r="482" spans="2:3" x14ac:dyDescent="0.25">
      <c r="B482" s="3">
        <f>SUMIFS(Total,Fecha,NetWorth!A482)</f>
        <v>0</v>
      </c>
      <c r="C482" s="3">
        <f t="shared" si="7"/>
        <v>0</v>
      </c>
    </row>
    <row r="483" spans="2:3" x14ac:dyDescent="0.25">
      <c r="B483" s="3">
        <f>SUMIFS(Total,Fecha,NetWorth!A483)</f>
        <v>0</v>
      </c>
      <c r="C483" s="3">
        <f t="shared" si="7"/>
        <v>0</v>
      </c>
    </row>
    <row r="484" spans="2:3" x14ac:dyDescent="0.25">
      <c r="B484" s="3">
        <f>SUMIFS(Total,Fecha,NetWorth!A484)</f>
        <v>0</v>
      </c>
      <c r="C484" s="3">
        <f t="shared" si="7"/>
        <v>0</v>
      </c>
    </row>
    <row r="485" spans="2:3" x14ac:dyDescent="0.25">
      <c r="B485" s="3">
        <f>SUMIFS(Total,Fecha,NetWorth!A485)</f>
        <v>0</v>
      </c>
      <c r="C485" s="3">
        <f t="shared" si="7"/>
        <v>0</v>
      </c>
    </row>
    <row r="486" spans="2:3" x14ac:dyDescent="0.25">
      <c r="B486" s="3">
        <f>SUMIFS(Total,Fecha,NetWorth!A486)</f>
        <v>0</v>
      </c>
      <c r="C486" s="3">
        <f t="shared" si="7"/>
        <v>0</v>
      </c>
    </row>
    <row r="487" spans="2:3" x14ac:dyDescent="0.25">
      <c r="B487" s="3">
        <f>SUMIFS(Total,Fecha,NetWorth!A487)</f>
        <v>0</v>
      </c>
      <c r="C487" s="3">
        <f t="shared" si="7"/>
        <v>0</v>
      </c>
    </row>
    <row r="488" spans="2:3" x14ac:dyDescent="0.25">
      <c r="B488" s="3">
        <f>SUMIFS(Total,Fecha,NetWorth!A488)</f>
        <v>0</v>
      </c>
      <c r="C488" s="3">
        <f t="shared" si="7"/>
        <v>0</v>
      </c>
    </row>
    <row r="489" spans="2:3" x14ac:dyDescent="0.25">
      <c r="B489" s="3">
        <f>SUMIFS(Total,Fecha,NetWorth!A489)</f>
        <v>0</v>
      </c>
      <c r="C489" s="3">
        <f t="shared" si="7"/>
        <v>0</v>
      </c>
    </row>
    <row r="490" spans="2:3" x14ac:dyDescent="0.25">
      <c r="B490" s="3">
        <f>SUMIFS(Total,Fecha,NetWorth!A490)</f>
        <v>0</v>
      </c>
      <c r="C490" s="3">
        <f t="shared" si="7"/>
        <v>0</v>
      </c>
    </row>
    <row r="491" spans="2:3" x14ac:dyDescent="0.25">
      <c r="B491" s="3">
        <f>SUMIFS(Total,Fecha,NetWorth!A491)</f>
        <v>0</v>
      </c>
      <c r="C491" s="3">
        <f t="shared" si="7"/>
        <v>0</v>
      </c>
    </row>
    <row r="492" spans="2:3" x14ac:dyDescent="0.25">
      <c r="B492" s="3">
        <f>SUMIFS(Total,Fecha,NetWorth!A492)</f>
        <v>0</v>
      </c>
      <c r="C492" s="3">
        <f t="shared" si="7"/>
        <v>0</v>
      </c>
    </row>
    <row r="493" spans="2:3" x14ac:dyDescent="0.25">
      <c r="B493" s="3">
        <f>SUMIFS(Total,Fecha,NetWorth!A493)</f>
        <v>0</v>
      </c>
      <c r="C493" s="3">
        <f t="shared" si="7"/>
        <v>0</v>
      </c>
    </row>
    <row r="494" spans="2:3" x14ac:dyDescent="0.25">
      <c r="B494" s="3">
        <f>SUMIFS(Total,Fecha,NetWorth!A494)</f>
        <v>0</v>
      </c>
      <c r="C494" s="3">
        <f t="shared" si="7"/>
        <v>0</v>
      </c>
    </row>
    <row r="495" spans="2:3" x14ac:dyDescent="0.25">
      <c r="B495" s="3">
        <f>SUMIFS(Total,Fecha,NetWorth!A495)</f>
        <v>0</v>
      </c>
      <c r="C495" s="3">
        <f t="shared" si="7"/>
        <v>0</v>
      </c>
    </row>
    <row r="496" spans="2:3" x14ac:dyDescent="0.25">
      <c r="B496" s="3">
        <f>SUMIFS(Total,Fecha,NetWorth!A496)</f>
        <v>0</v>
      </c>
      <c r="C496" s="3">
        <f t="shared" si="7"/>
        <v>0</v>
      </c>
    </row>
    <row r="497" spans="2:3" x14ac:dyDescent="0.25">
      <c r="B497" s="3">
        <f>SUMIFS(Total,Fecha,NetWorth!A497)</f>
        <v>0</v>
      </c>
      <c r="C497" s="3">
        <f t="shared" si="7"/>
        <v>0</v>
      </c>
    </row>
    <row r="498" spans="2:3" x14ac:dyDescent="0.25">
      <c r="B498" s="3">
        <f>SUMIFS(Total,Fecha,NetWorth!A498)</f>
        <v>0</v>
      </c>
      <c r="C498" s="3">
        <f t="shared" si="7"/>
        <v>0</v>
      </c>
    </row>
    <row r="499" spans="2:3" x14ac:dyDescent="0.25">
      <c r="B499" s="3">
        <f>SUMIFS(Total,Fecha,NetWorth!A499)</f>
        <v>0</v>
      </c>
      <c r="C499" s="3">
        <f t="shared" si="7"/>
        <v>0</v>
      </c>
    </row>
    <row r="500" spans="2:3" x14ac:dyDescent="0.25">
      <c r="B500" s="3">
        <f>SUMIFS(Total,Fecha,NetWorth!A500)</f>
        <v>0</v>
      </c>
      <c r="C500" s="3">
        <f t="shared" si="7"/>
        <v>0</v>
      </c>
    </row>
    <row r="501" spans="2:3" x14ac:dyDescent="0.25">
      <c r="B501" s="3">
        <f>SUMIFS(Total,Fecha,NetWorth!A501)</f>
        <v>0</v>
      </c>
      <c r="C501" s="3">
        <f t="shared" si="7"/>
        <v>0</v>
      </c>
    </row>
    <row r="502" spans="2:3" x14ac:dyDescent="0.25">
      <c r="B502" s="3">
        <f>SUMIFS(Total,Fecha,NetWorth!A502)</f>
        <v>0</v>
      </c>
      <c r="C502" s="3">
        <f t="shared" si="7"/>
        <v>0</v>
      </c>
    </row>
    <row r="503" spans="2:3" x14ac:dyDescent="0.25">
      <c r="B503" s="3">
        <f>SUMIFS(Total,Fecha,NetWorth!A503)</f>
        <v>0</v>
      </c>
      <c r="C503" s="3">
        <f t="shared" si="7"/>
        <v>0</v>
      </c>
    </row>
    <row r="504" spans="2:3" x14ac:dyDescent="0.25">
      <c r="B504" s="3">
        <f>SUMIFS(Total,Fecha,NetWorth!A504)</f>
        <v>0</v>
      </c>
      <c r="C504" s="3">
        <f t="shared" si="7"/>
        <v>0</v>
      </c>
    </row>
    <row r="505" spans="2:3" x14ac:dyDescent="0.25">
      <c r="B505" s="3">
        <f>SUMIFS(Total,Fecha,NetWorth!A505)</f>
        <v>0</v>
      </c>
      <c r="C505" s="3">
        <f t="shared" si="7"/>
        <v>0</v>
      </c>
    </row>
    <row r="506" spans="2:3" x14ac:dyDescent="0.25">
      <c r="B506" s="3">
        <f>SUMIFS(Total,Fecha,NetWorth!A506)</f>
        <v>0</v>
      </c>
      <c r="C506" s="3">
        <f t="shared" si="7"/>
        <v>0</v>
      </c>
    </row>
    <row r="507" spans="2:3" x14ac:dyDescent="0.25">
      <c r="B507" s="3">
        <f>SUMIFS(Total,Fecha,NetWorth!A507)</f>
        <v>0</v>
      </c>
      <c r="C507" s="3">
        <f t="shared" si="7"/>
        <v>0</v>
      </c>
    </row>
    <row r="508" spans="2:3" x14ac:dyDescent="0.25">
      <c r="B508" s="3">
        <f>SUMIFS(Total,Fecha,NetWorth!A508)</f>
        <v>0</v>
      </c>
      <c r="C508" s="3">
        <f t="shared" si="7"/>
        <v>0</v>
      </c>
    </row>
    <row r="509" spans="2:3" x14ac:dyDescent="0.25">
      <c r="B509" s="3">
        <f>SUMIFS(Total,Fecha,NetWorth!A509)</f>
        <v>0</v>
      </c>
      <c r="C509" s="3">
        <f t="shared" si="7"/>
        <v>0</v>
      </c>
    </row>
    <row r="510" spans="2:3" x14ac:dyDescent="0.25">
      <c r="B510" s="3">
        <f>SUMIFS(Total,Fecha,NetWorth!A510)</f>
        <v>0</v>
      </c>
      <c r="C510" s="3">
        <f t="shared" si="7"/>
        <v>0</v>
      </c>
    </row>
    <row r="511" spans="2:3" x14ac:dyDescent="0.25">
      <c r="B511" s="3">
        <f>SUMIFS(Total,Fecha,NetWorth!A511)</f>
        <v>0</v>
      </c>
      <c r="C511" s="3">
        <f t="shared" si="7"/>
        <v>0</v>
      </c>
    </row>
    <row r="512" spans="2:3" x14ac:dyDescent="0.25">
      <c r="B512" s="3">
        <f>SUMIFS(Total,Fecha,NetWorth!A512)</f>
        <v>0</v>
      </c>
      <c r="C512" s="3">
        <f t="shared" si="7"/>
        <v>0</v>
      </c>
    </row>
    <row r="513" spans="2:3" x14ac:dyDescent="0.25">
      <c r="B513" s="3">
        <f>SUMIFS(Total,Fecha,NetWorth!A513)</f>
        <v>0</v>
      </c>
      <c r="C513" s="3">
        <f t="shared" si="7"/>
        <v>0</v>
      </c>
    </row>
    <row r="514" spans="2:3" x14ac:dyDescent="0.25">
      <c r="B514" s="3">
        <f>SUMIFS(Total,Fecha,NetWorth!A514)</f>
        <v>0</v>
      </c>
      <c r="C514" s="3">
        <f t="shared" si="7"/>
        <v>0</v>
      </c>
    </row>
    <row r="515" spans="2:3" x14ac:dyDescent="0.25">
      <c r="B515" s="3">
        <f>SUMIFS(Total,Fecha,NetWorth!A515)</f>
        <v>0</v>
      </c>
      <c r="C515" s="3">
        <f t="shared" ref="C515:C578" si="8">IF(A515,SUMIFS(PnL,Fecha,A515)-SUMIFS(Bonos,Fecha,A515)+C514,0)</f>
        <v>0</v>
      </c>
    </row>
    <row r="516" spans="2:3" x14ac:dyDescent="0.25">
      <c r="B516" s="3">
        <f>SUMIFS(Total,Fecha,NetWorth!A516)</f>
        <v>0</v>
      </c>
      <c r="C516" s="3">
        <f t="shared" si="8"/>
        <v>0</v>
      </c>
    </row>
    <row r="517" spans="2:3" x14ac:dyDescent="0.25">
      <c r="B517" s="3">
        <f>SUMIFS(Total,Fecha,NetWorth!A517)</f>
        <v>0</v>
      </c>
      <c r="C517" s="3">
        <f t="shared" si="8"/>
        <v>0</v>
      </c>
    </row>
    <row r="518" spans="2:3" x14ac:dyDescent="0.25">
      <c r="B518" s="3">
        <f>SUMIFS(Total,Fecha,NetWorth!A518)</f>
        <v>0</v>
      </c>
      <c r="C518" s="3">
        <f t="shared" si="8"/>
        <v>0</v>
      </c>
    </row>
    <row r="519" spans="2:3" x14ac:dyDescent="0.25">
      <c r="B519" s="3">
        <f>SUMIFS(Total,Fecha,NetWorth!A519)</f>
        <v>0</v>
      </c>
      <c r="C519" s="3">
        <f t="shared" si="8"/>
        <v>0</v>
      </c>
    </row>
    <row r="520" spans="2:3" x14ac:dyDescent="0.25">
      <c r="B520" s="3">
        <f>SUMIFS(Total,Fecha,NetWorth!A520)</f>
        <v>0</v>
      </c>
      <c r="C520" s="3">
        <f t="shared" si="8"/>
        <v>0</v>
      </c>
    </row>
    <row r="521" spans="2:3" x14ac:dyDescent="0.25">
      <c r="B521" s="3">
        <f>SUMIFS(Total,Fecha,NetWorth!A521)</f>
        <v>0</v>
      </c>
      <c r="C521" s="3">
        <f t="shared" si="8"/>
        <v>0</v>
      </c>
    </row>
    <row r="522" spans="2:3" x14ac:dyDescent="0.25">
      <c r="B522" s="3">
        <f>SUMIFS(Total,Fecha,NetWorth!A522)</f>
        <v>0</v>
      </c>
      <c r="C522" s="3">
        <f t="shared" si="8"/>
        <v>0</v>
      </c>
    </row>
    <row r="523" spans="2:3" x14ac:dyDescent="0.25">
      <c r="B523" s="3">
        <f>SUMIFS(Total,Fecha,NetWorth!A523)</f>
        <v>0</v>
      </c>
      <c r="C523" s="3">
        <f t="shared" si="8"/>
        <v>0</v>
      </c>
    </row>
    <row r="524" spans="2:3" x14ac:dyDescent="0.25">
      <c r="B524" s="3">
        <f>SUMIFS(Total,Fecha,NetWorth!A524)</f>
        <v>0</v>
      </c>
      <c r="C524" s="3">
        <f t="shared" si="8"/>
        <v>0</v>
      </c>
    </row>
    <row r="525" spans="2:3" x14ac:dyDescent="0.25">
      <c r="B525" s="3">
        <f>SUMIFS(Total,Fecha,NetWorth!A525)</f>
        <v>0</v>
      </c>
      <c r="C525" s="3">
        <f t="shared" si="8"/>
        <v>0</v>
      </c>
    </row>
    <row r="526" spans="2:3" x14ac:dyDescent="0.25">
      <c r="B526" s="3">
        <f>SUMIFS(Total,Fecha,NetWorth!A526)</f>
        <v>0</v>
      </c>
      <c r="C526" s="3">
        <f t="shared" si="8"/>
        <v>0</v>
      </c>
    </row>
    <row r="527" spans="2:3" x14ac:dyDescent="0.25">
      <c r="B527" s="3">
        <f>SUMIFS(Total,Fecha,NetWorth!A527)</f>
        <v>0</v>
      </c>
      <c r="C527" s="3">
        <f t="shared" si="8"/>
        <v>0</v>
      </c>
    </row>
    <row r="528" spans="2:3" x14ac:dyDescent="0.25">
      <c r="B528" s="3">
        <f>SUMIFS(Total,Fecha,NetWorth!A528)</f>
        <v>0</v>
      </c>
      <c r="C528" s="3">
        <f t="shared" si="8"/>
        <v>0</v>
      </c>
    </row>
    <row r="529" spans="2:3" x14ac:dyDescent="0.25">
      <c r="B529" s="3">
        <f>SUMIFS(Total,Fecha,NetWorth!A529)</f>
        <v>0</v>
      </c>
      <c r="C529" s="3">
        <f t="shared" si="8"/>
        <v>0</v>
      </c>
    </row>
    <row r="530" spans="2:3" x14ac:dyDescent="0.25">
      <c r="B530" s="3">
        <f>SUMIFS(Total,Fecha,NetWorth!A530)</f>
        <v>0</v>
      </c>
      <c r="C530" s="3">
        <f t="shared" si="8"/>
        <v>0</v>
      </c>
    </row>
    <row r="531" spans="2:3" x14ac:dyDescent="0.25">
      <c r="B531" s="3">
        <f>SUMIFS(Total,Fecha,NetWorth!A531)</f>
        <v>0</v>
      </c>
      <c r="C531" s="3">
        <f t="shared" si="8"/>
        <v>0</v>
      </c>
    </row>
    <row r="532" spans="2:3" x14ac:dyDescent="0.25">
      <c r="B532" s="3">
        <f>SUMIFS(Total,Fecha,NetWorth!A532)</f>
        <v>0</v>
      </c>
      <c r="C532" s="3">
        <f t="shared" si="8"/>
        <v>0</v>
      </c>
    </row>
    <row r="533" spans="2:3" x14ac:dyDescent="0.25">
      <c r="B533" s="3">
        <f>SUMIFS(Total,Fecha,NetWorth!A533)</f>
        <v>0</v>
      </c>
      <c r="C533" s="3">
        <f t="shared" si="8"/>
        <v>0</v>
      </c>
    </row>
    <row r="534" spans="2:3" x14ac:dyDescent="0.25">
      <c r="B534" s="3">
        <f>SUMIFS(Total,Fecha,NetWorth!A534)</f>
        <v>0</v>
      </c>
      <c r="C534" s="3">
        <f t="shared" si="8"/>
        <v>0</v>
      </c>
    </row>
    <row r="535" spans="2:3" x14ac:dyDescent="0.25">
      <c r="B535" s="3">
        <f>SUMIFS(Total,Fecha,NetWorth!A535)</f>
        <v>0</v>
      </c>
      <c r="C535" s="3">
        <f t="shared" si="8"/>
        <v>0</v>
      </c>
    </row>
    <row r="536" spans="2:3" x14ac:dyDescent="0.25">
      <c r="B536" s="3">
        <f>SUMIFS(Total,Fecha,NetWorth!A536)</f>
        <v>0</v>
      </c>
      <c r="C536" s="3">
        <f t="shared" si="8"/>
        <v>0</v>
      </c>
    </row>
    <row r="537" spans="2:3" x14ac:dyDescent="0.25">
      <c r="B537" s="3">
        <f>SUMIFS(Total,Fecha,NetWorth!A537)</f>
        <v>0</v>
      </c>
      <c r="C537" s="3">
        <f t="shared" si="8"/>
        <v>0</v>
      </c>
    </row>
    <row r="538" spans="2:3" x14ac:dyDescent="0.25">
      <c r="B538" s="3">
        <f>SUMIFS(Total,Fecha,NetWorth!A538)</f>
        <v>0</v>
      </c>
      <c r="C538" s="3">
        <f t="shared" si="8"/>
        <v>0</v>
      </c>
    </row>
    <row r="539" spans="2:3" x14ac:dyDescent="0.25">
      <c r="B539" s="3">
        <f>SUMIFS(Total,Fecha,NetWorth!A539)</f>
        <v>0</v>
      </c>
      <c r="C539" s="3">
        <f t="shared" si="8"/>
        <v>0</v>
      </c>
    </row>
    <row r="540" spans="2:3" x14ac:dyDescent="0.25">
      <c r="B540" s="3">
        <f>SUMIFS(Total,Fecha,NetWorth!A540)</f>
        <v>0</v>
      </c>
      <c r="C540" s="3">
        <f t="shared" si="8"/>
        <v>0</v>
      </c>
    </row>
    <row r="541" spans="2:3" x14ac:dyDescent="0.25">
      <c r="B541" s="3">
        <f>SUMIFS(Total,Fecha,NetWorth!A541)</f>
        <v>0</v>
      </c>
      <c r="C541" s="3">
        <f t="shared" si="8"/>
        <v>0</v>
      </c>
    </row>
    <row r="542" spans="2:3" x14ac:dyDescent="0.25">
      <c r="B542" s="3">
        <f>SUMIFS(Total,Fecha,NetWorth!A542)</f>
        <v>0</v>
      </c>
      <c r="C542" s="3">
        <f t="shared" si="8"/>
        <v>0</v>
      </c>
    </row>
    <row r="543" spans="2:3" x14ac:dyDescent="0.25">
      <c r="B543" s="3">
        <f>SUMIFS(Total,Fecha,NetWorth!A543)</f>
        <v>0</v>
      </c>
      <c r="C543" s="3">
        <f t="shared" si="8"/>
        <v>0</v>
      </c>
    </row>
    <row r="544" spans="2:3" x14ac:dyDescent="0.25">
      <c r="B544" s="3">
        <f>SUMIFS(Total,Fecha,NetWorth!A544)</f>
        <v>0</v>
      </c>
      <c r="C544" s="3">
        <f t="shared" si="8"/>
        <v>0</v>
      </c>
    </row>
    <row r="545" spans="2:3" x14ac:dyDescent="0.25">
      <c r="B545" s="3">
        <f>SUMIFS(Total,Fecha,NetWorth!A545)</f>
        <v>0</v>
      </c>
      <c r="C545" s="3">
        <f t="shared" si="8"/>
        <v>0</v>
      </c>
    </row>
    <row r="546" spans="2:3" x14ac:dyDescent="0.25">
      <c r="B546" s="3">
        <f>SUMIFS(Total,Fecha,NetWorth!A546)</f>
        <v>0</v>
      </c>
      <c r="C546" s="3">
        <f t="shared" si="8"/>
        <v>0</v>
      </c>
    </row>
    <row r="547" spans="2:3" x14ac:dyDescent="0.25">
      <c r="B547" s="3">
        <f>SUMIFS(Total,Fecha,NetWorth!A547)</f>
        <v>0</v>
      </c>
      <c r="C547" s="3">
        <f t="shared" si="8"/>
        <v>0</v>
      </c>
    </row>
    <row r="548" spans="2:3" x14ac:dyDescent="0.25">
      <c r="B548" s="3">
        <f>SUMIFS(Total,Fecha,NetWorth!A548)</f>
        <v>0</v>
      </c>
      <c r="C548" s="3">
        <f t="shared" si="8"/>
        <v>0</v>
      </c>
    </row>
    <row r="549" spans="2:3" x14ac:dyDescent="0.25">
      <c r="B549" s="3">
        <f>SUMIFS(Total,Fecha,NetWorth!A549)</f>
        <v>0</v>
      </c>
      <c r="C549" s="3">
        <f t="shared" si="8"/>
        <v>0</v>
      </c>
    </row>
    <row r="550" spans="2:3" x14ac:dyDescent="0.25">
      <c r="B550" s="3">
        <f>SUMIFS(Total,Fecha,NetWorth!A550)</f>
        <v>0</v>
      </c>
      <c r="C550" s="3">
        <f t="shared" si="8"/>
        <v>0</v>
      </c>
    </row>
    <row r="551" spans="2:3" x14ac:dyDescent="0.25">
      <c r="B551" s="3">
        <f>SUMIFS(Total,Fecha,NetWorth!A551)</f>
        <v>0</v>
      </c>
      <c r="C551" s="3">
        <f t="shared" si="8"/>
        <v>0</v>
      </c>
    </row>
    <row r="552" spans="2:3" x14ac:dyDescent="0.25">
      <c r="B552" s="3">
        <f>SUMIFS(Total,Fecha,NetWorth!A552)</f>
        <v>0</v>
      </c>
      <c r="C552" s="3">
        <f t="shared" si="8"/>
        <v>0</v>
      </c>
    </row>
    <row r="553" spans="2:3" x14ac:dyDescent="0.25">
      <c r="B553" s="3">
        <f>SUMIFS(Total,Fecha,NetWorth!A553)</f>
        <v>0</v>
      </c>
      <c r="C553" s="3">
        <f t="shared" si="8"/>
        <v>0</v>
      </c>
    </row>
    <row r="554" spans="2:3" x14ac:dyDescent="0.25">
      <c r="B554" s="3">
        <f>SUMIFS(Total,Fecha,NetWorth!A554)</f>
        <v>0</v>
      </c>
      <c r="C554" s="3">
        <f t="shared" si="8"/>
        <v>0</v>
      </c>
    </row>
    <row r="555" spans="2:3" x14ac:dyDescent="0.25">
      <c r="B555" s="3">
        <f>SUMIFS(Total,Fecha,NetWorth!A555)</f>
        <v>0</v>
      </c>
      <c r="C555" s="3">
        <f t="shared" si="8"/>
        <v>0</v>
      </c>
    </row>
    <row r="556" spans="2:3" x14ac:dyDescent="0.25">
      <c r="B556" s="3">
        <f>SUMIFS(Total,Fecha,NetWorth!A556)</f>
        <v>0</v>
      </c>
      <c r="C556" s="3">
        <f t="shared" si="8"/>
        <v>0</v>
      </c>
    </row>
    <row r="557" spans="2:3" x14ac:dyDescent="0.25">
      <c r="B557" s="3">
        <f>SUMIFS(Total,Fecha,NetWorth!A557)</f>
        <v>0</v>
      </c>
      <c r="C557" s="3">
        <f t="shared" si="8"/>
        <v>0</v>
      </c>
    </row>
    <row r="558" spans="2:3" x14ac:dyDescent="0.25">
      <c r="B558" s="3">
        <f>SUMIFS(Total,Fecha,NetWorth!A558)</f>
        <v>0</v>
      </c>
      <c r="C558" s="3">
        <f t="shared" si="8"/>
        <v>0</v>
      </c>
    </row>
    <row r="559" spans="2:3" x14ac:dyDescent="0.25">
      <c r="B559" s="3">
        <f>SUMIFS(Total,Fecha,NetWorth!A559)</f>
        <v>0</v>
      </c>
      <c r="C559" s="3">
        <f t="shared" si="8"/>
        <v>0</v>
      </c>
    </row>
    <row r="560" spans="2:3" x14ac:dyDescent="0.25">
      <c r="B560" s="3">
        <f>SUMIFS(Total,Fecha,NetWorth!A560)</f>
        <v>0</v>
      </c>
      <c r="C560" s="3">
        <f t="shared" si="8"/>
        <v>0</v>
      </c>
    </row>
    <row r="561" spans="2:3" x14ac:dyDescent="0.25">
      <c r="B561" s="3">
        <f>SUMIFS(Total,Fecha,NetWorth!A561)</f>
        <v>0</v>
      </c>
      <c r="C561" s="3">
        <f t="shared" si="8"/>
        <v>0</v>
      </c>
    </row>
    <row r="562" spans="2:3" x14ac:dyDescent="0.25">
      <c r="B562" s="3">
        <f>SUMIFS(Total,Fecha,NetWorth!A562)</f>
        <v>0</v>
      </c>
      <c r="C562" s="3">
        <f t="shared" si="8"/>
        <v>0</v>
      </c>
    </row>
    <row r="563" spans="2:3" x14ac:dyDescent="0.25">
      <c r="B563" s="3">
        <f>SUMIFS(Total,Fecha,NetWorth!A563)</f>
        <v>0</v>
      </c>
      <c r="C563" s="3">
        <f t="shared" si="8"/>
        <v>0</v>
      </c>
    </row>
    <row r="564" spans="2:3" x14ac:dyDescent="0.25">
      <c r="B564" s="3">
        <f>SUMIFS(Total,Fecha,NetWorth!A564)</f>
        <v>0</v>
      </c>
      <c r="C564" s="3">
        <f t="shared" si="8"/>
        <v>0</v>
      </c>
    </row>
    <row r="565" spans="2:3" x14ac:dyDescent="0.25">
      <c r="B565" s="3">
        <f>SUMIFS(Total,Fecha,NetWorth!A565)</f>
        <v>0</v>
      </c>
      <c r="C565" s="3">
        <f t="shared" si="8"/>
        <v>0</v>
      </c>
    </row>
    <row r="566" spans="2:3" x14ac:dyDescent="0.25">
      <c r="B566" s="3">
        <f>SUMIFS(Total,Fecha,NetWorth!A566)</f>
        <v>0</v>
      </c>
      <c r="C566" s="3">
        <f t="shared" si="8"/>
        <v>0</v>
      </c>
    </row>
    <row r="567" spans="2:3" x14ac:dyDescent="0.25">
      <c r="B567" s="3">
        <f>SUMIFS(Total,Fecha,NetWorth!A567)</f>
        <v>0</v>
      </c>
      <c r="C567" s="3">
        <f t="shared" si="8"/>
        <v>0</v>
      </c>
    </row>
    <row r="568" spans="2:3" x14ac:dyDescent="0.25">
      <c r="B568" s="3">
        <f>SUMIFS(Total,Fecha,NetWorth!A568)</f>
        <v>0</v>
      </c>
      <c r="C568" s="3">
        <f t="shared" si="8"/>
        <v>0</v>
      </c>
    </row>
    <row r="569" spans="2:3" x14ac:dyDescent="0.25">
      <c r="B569" s="3">
        <f>SUMIFS(Total,Fecha,NetWorth!A569)</f>
        <v>0</v>
      </c>
      <c r="C569" s="3">
        <f t="shared" si="8"/>
        <v>0</v>
      </c>
    </row>
    <row r="570" spans="2:3" x14ac:dyDescent="0.25">
      <c r="B570" s="3">
        <f>SUMIFS(Total,Fecha,NetWorth!A570)</f>
        <v>0</v>
      </c>
      <c r="C570" s="3">
        <f t="shared" si="8"/>
        <v>0</v>
      </c>
    </row>
    <row r="571" spans="2:3" x14ac:dyDescent="0.25">
      <c r="B571" s="3">
        <f>SUMIFS(Total,Fecha,NetWorth!A571)</f>
        <v>0</v>
      </c>
      <c r="C571" s="3">
        <f t="shared" si="8"/>
        <v>0</v>
      </c>
    </row>
    <row r="572" spans="2:3" x14ac:dyDescent="0.25">
      <c r="B572" s="3">
        <f>SUMIFS(Total,Fecha,NetWorth!A572)</f>
        <v>0</v>
      </c>
      <c r="C572" s="3">
        <f t="shared" si="8"/>
        <v>0</v>
      </c>
    </row>
    <row r="573" spans="2:3" x14ac:dyDescent="0.25">
      <c r="B573" s="3">
        <f>SUMIFS(Total,Fecha,NetWorth!A573)</f>
        <v>0</v>
      </c>
      <c r="C573" s="3">
        <f t="shared" si="8"/>
        <v>0</v>
      </c>
    </row>
    <row r="574" spans="2:3" x14ac:dyDescent="0.25">
      <c r="B574" s="3">
        <f>SUMIFS(Total,Fecha,NetWorth!A574)</f>
        <v>0</v>
      </c>
      <c r="C574" s="3">
        <f t="shared" si="8"/>
        <v>0</v>
      </c>
    </row>
    <row r="575" spans="2:3" x14ac:dyDescent="0.25">
      <c r="B575" s="3">
        <f>SUMIFS(Total,Fecha,NetWorth!A575)</f>
        <v>0</v>
      </c>
      <c r="C575" s="3">
        <f t="shared" si="8"/>
        <v>0</v>
      </c>
    </row>
    <row r="576" spans="2:3" x14ac:dyDescent="0.25">
      <c r="B576" s="3">
        <f>SUMIFS(Total,Fecha,NetWorth!A576)</f>
        <v>0</v>
      </c>
      <c r="C576" s="3">
        <f t="shared" si="8"/>
        <v>0</v>
      </c>
    </row>
    <row r="577" spans="2:3" x14ac:dyDescent="0.25">
      <c r="B577" s="3">
        <f>SUMIFS(Total,Fecha,NetWorth!A577)</f>
        <v>0</v>
      </c>
      <c r="C577" s="3">
        <f t="shared" si="8"/>
        <v>0</v>
      </c>
    </row>
    <row r="578" spans="2:3" x14ac:dyDescent="0.25">
      <c r="B578" s="3">
        <f>SUMIFS(Total,Fecha,NetWorth!A578)</f>
        <v>0</v>
      </c>
      <c r="C578" s="3">
        <f t="shared" si="8"/>
        <v>0</v>
      </c>
    </row>
    <row r="579" spans="2:3" x14ac:dyDescent="0.25">
      <c r="B579" s="3">
        <f>SUMIFS(Total,Fecha,NetWorth!A579)</f>
        <v>0</v>
      </c>
      <c r="C579" s="3">
        <f t="shared" ref="C579:C642" si="9">IF(A579,SUMIFS(PnL,Fecha,A579)-SUMIFS(Bonos,Fecha,A579)+C578,0)</f>
        <v>0</v>
      </c>
    </row>
    <row r="580" spans="2:3" x14ac:dyDescent="0.25">
      <c r="B580" s="3">
        <f>SUMIFS(Total,Fecha,NetWorth!A580)</f>
        <v>0</v>
      </c>
      <c r="C580" s="3">
        <f t="shared" si="9"/>
        <v>0</v>
      </c>
    </row>
    <row r="581" spans="2:3" x14ac:dyDescent="0.25">
      <c r="B581" s="3">
        <f>SUMIFS(Total,Fecha,NetWorth!A581)</f>
        <v>0</v>
      </c>
      <c r="C581" s="3">
        <f t="shared" si="9"/>
        <v>0</v>
      </c>
    </row>
    <row r="582" spans="2:3" x14ac:dyDescent="0.25">
      <c r="B582" s="3">
        <f>SUMIFS(Total,Fecha,NetWorth!A582)</f>
        <v>0</v>
      </c>
      <c r="C582" s="3">
        <f t="shared" si="9"/>
        <v>0</v>
      </c>
    </row>
    <row r="583" spans="2:3" x14ac:dyDescent="0.25">
      <c r="B583" s="3">
        <f>SUMIFS(Total,Fecha,NetWorth!A583)</f>
        <v>0</v>
      </c>
      <c r="C583" s="3">
        <f t="shared" si="9"/>
        <v>0</v>
      </c>
    </row>
    <row r="584" spans="2:3" x14ac:dyDescent="0.25">
      <c r="B584" s="3">
        <f>SUMIFS(Total,Fecha,NetWorth!A584)</f>
        <v>0</v>
      </c>
      <c r="C584" s="3">
        <f t="shared" si="9"/>
        <v>0</v>
      </c>
    </row>
    <row r="585" spans="2:3" x14ac:dyDescent="0.25">
      <c r="B585" s="3">
        <f>SUMIFS(Total,Fecha,NetWorth!A585)</f>
        <v>0</v>
      </c>
      <c r="C585" s="3">
        <f t="shared" si="9"/>
        <v>0</v>
      </c>
    </row>
    <row r="586" spans="2:3" x14ac:dyDescent="0.25">
      <c r="B586" s="3">
        <f>SUMIFS(Total,Fecha,NetWorth!A586)</f>
        <v>0</v>
      </c>
      <c r="C586" s="3">
        <f t="shared" si="9"/>
        <v>0</v>
      </c>
    </row>
    <row r="587" spans="2:3" x14ac:dyDescent="0.25">
      <c r="B587" s="3">
        <f>SUMIFS(Total,Fecha,NetWorth!A587)</f>
        <v>0</v>
      </c>
      <c r="C587" s="3">
        <f t="shared" si="9"/>
        <v>0</v>
      </c>
    </row>
    <row r="588" spans="2:3" x14ac:dyDescent="0.25">
      <c r="B588" s="3">
        <f>SUMIFS(Total,Fecha,NetWorth!A588)</f>
        <v>0</v>
      </c>
      <c r="C588" s="3">
        <f t="shared" si="9"/>
        <v>0</v>
      </c>
    </row>
    <row r="589" spans="2:3" x14ac:dyDescent="0.25">
      <c r="B589" s="3">
        <f>SUMIFS(Total,Fecha,NetWorth!A589)</f>
        <v>0</v>
      </c>
      <c r="C589" s="3">
        <f t="shared" si="9"/>
        <v>0</v>
      </c>
    </row>
    <row r="590" spans="2:3" x14ac:dyDescent="0.25">
      <c r="B590" s="3">
        <f>SUMIFS(Total,Fecha,NetWorth!A590)</f>
        <v>0</v>
      </c>
      <c r="C590" s="3">
        <f t="shared" si="9"/>
        <v>0</v>
      </c>
    </row>
    <row r="591" spans="2:3" x14ac:dyDescent="0.25">
      <c r="B591" s="3">
        <f>SUMIFS(Total,Fecha,NetWorth!A591)</f>
        <v>0</v>
      </c>
      <c r="C591" s="3">
        <f t="shared" si="9"/>
        <v>0</v>
      </c>
    </row>
    <row r="592" spans="2:3" x14ac:dyDescent="0.25">
      <c r="B592" s="3">
        <f>SUMIFS(Total,Fecha,NetWorth!A592)</f>
        <v>0</v>
      </c>
      <c r="C592" s="3">
        <f t="shared" si="9"/>
        <v>0</v>
      </c>
    </row>
    <row r="593" spans="2:3" x14ac:dyDescent="0.25">
      <c r="B593" s="3">
        <f>SUMIFS(Total,Fecha,NetWorth!A593)</f>
        <v>0</v>
      </c>
      <c r="C593" s="3">
        <f t="shared" si="9"/>
        <v>0</v>
      </c>
    </row>
    <row r="594" spans="2:3" x14ac:dyDescent="0.25">
      <c r="B594" s="3">
        <f>SUMIFS(Total,Fecha,NetWorth!A594)</f>
        <v>0</v>
      </c>
      <c r="C594" s="3">
        <f t="shared" si="9"/>
        <v>0</v>
      </c>
    </row>
    <row r="595" spans="2:3" x14ac:dyDescent="0.25">
      <c r="B595" s="3">
        <f>SUMIFS(Total,Fecha,NetWorth!A595)</f>
        <v>0</v>
      </c>
      <c r="C595" s="3">
        <f t="shared" si="9"/>
        <v>0</v>
      </c>
    </row>
    <row r="596" spans="2:3" x14ac:dyDescent="0.25">
      <c r="B596" s="3">
        <f>SUMIFS(Total,Fecha,NetWorth!A596)</f>
        <v>0</v>
      </c>
      <c r="C596" s="3">
        <f t="shared" si="9"/>
        <v>0</v>
      </c>
    </row>
    <row r="597" spans="2:3" x14ac:dyDescent="0.25">
      <c r="B597" s="3">
        <f>SUMIFS(Total,Fecha,NetWorth!A597)</f>
        <v>0</v>
      </c>
      <c r="C597" s="3">
        <f t="shared" si="9"/>
        <v>0</v>
      </c>
    </row>
    <row r="598" spans="2:3" x14ac:dyDescent="0.25">
      <c r="B598" s="3">
        <f>SUMIFS(Total,Fecha,NetWorth!A598)</f>
        <v>0</v>
      </c>
      <c r="C598" s="3">
        <f t="shared" si="9"/>
        <v>0</v>
      </c>
    </row>
    <row r="599" spans="2:3" x14ac:dyDescent="0.25">
      <c r="B599" s="3">
        <f>SUMIFS(Total,Fecha,NetWorth!A599)</f>
        <v>0</v>
      </c>
      <c r="C599" s="3">
        <f t="shared" si="9"/>
        <v>0</v>
      </c>
    </row>
    <row r="600" spans="2:3" x14ac:dyDescent="0.25">
      <c r="B600" s="3">
        <f>SUMIFS(Total,Fecha,NetWorth!A600)</f>
        <v>0</v>
      </c>
      <c r="C600" s="3">
        <f t="shared" si="9"/>
        <v>0</v>
      </c>
    </row>
    <row r="601" spans="2:3" x14ac:dyDescent="0.25">
      <c r="B601" s="3">
        <f>SUMIFS(Total,Fecha,NetWorth!A601)</f>
        <v>0</v>
      </c>
      <c r="C601" s="3">
        <f t="shared" si="9"/>
        <v>0</v>
      </c>
    </row>
    <row r="602" spans="2:3" x14ac:dyDescent="0.25">
      <c r="B602" s="3">
        <f>SUMIFS(Total,Fecha,NetWorth!A602)</f>
        <v>0</v>
      </c>
      <c r="C602" s="3">
        <f t="shared" si="9"/>
        <v>0</v>
      </c>
    </row>
    <row r="603" spans="2:3" x14ac:dyDescent="0.25">
      <c r="B603" s="3">
        <f>SUMIFS(Total,Fecha,NetWorth!A603)</f>
        <v>0</v>
      </c>
      <c r="C603" s="3">
        <f t="shared" si="9"/>
        <v>0</v>
      </c>
    </row>
    <row r="604" spans="2:3" x14ac:dyDescent="0.25">
      <c r="B604" s="3">
        <f>SUMIFS(Total,Fecha,NetWorth!A604)</f>
        <v>0</v>
      </c>
      <c r="C604" s="3">
        <f t="shared" si="9"/>
        <v>0</v>
      </c>
    </row>
    <row r="605" spans="2:3" x14ac:dyDescent="0.25">
      <c r="B605" s="3">
        <f>SUMIFS(Total,Fecha,NetWorth!A605)</f>
        <v>0</v>
      </c>
      <c r="C605" s="3">
        <f t="shared" si="9"/>
        <v>0</v>
      </c>
    </row>
    <row r="606" spans="2:3" x14ac:dyDescent="0.25">
      <c r="B606" s="3">
        <f>SUMIFS(Total,Fecha,NetWorth!A606)</f>
        <v>0</v>
      </c>
      <c r="C606" s="3">
        <f t="shared" si="9"/>
        <v>0</v>
      </c>
    </row>
    <row r="607" spans="2:3" x14ac:dyDescent="0.25">
      <c r="B607" s="3">
        <f>SUMIFS(Total,Fecha,NetWorth!A607)</f>
        <v>0</v>
      </c>
      <c r="C607" s="3">
        <f t="shared" si="9"/>
        <v>0</v>
      </c>
    </row>
    <row r="608" spans="2:3" x14ac:dyDescent="0.25">
      <c r="B608" s="3">
        <f>SUMIFS(Total,Fecha,NetWorth!A608)</f>
        <v>0</v>
      </c>
      <c r="C608" s="3">
        <f t="shared" si="9"/>
        <v>0</v>
      </c>
    </row>
    <row r="609" spans="2:3" x14ac:dyDescent="0.25">
      <c r="B609" s="3">
        <f>SUMIFS(Total,Fecha,NetWorth!A609)</f>
        <v>0</v>
      </c>
      <c r="C609" s="3">
        <f t="shared" si="9"/>
        <v>0</v>
      </c>
    </row>
    <row r="610" spans="2:3" x14ac:dyDescent="0.25">
      <c r="B610" s="3">
        <f>SUMIFS(Total,Fecha,NetWorth!A610)</f>
        <v>0</v>
      </c>
      <c r="C610" s="3">
        <f t="shared" si="9"/>
        <v>0</v>
      </c>
    </row>
    <row r="611" spans="2:3" x14ac:dyDescent="0.25">
      <c r="B611" s="3">
        <f>SUMIFS(Total,Fecha,NetWorth!A611)</f>
        <v>0</v>
      </c>
      <c r="C611" s="3">
        <f t="shared" si="9"/>
        <v>0</v>
      </c>
    </row>
    <row r="612" spans="2:3" x14ac:dyDescent="0.25">
      <c r="B612" s="3">
        <f>SUMIFS(Total,Fecha,NetWorth!A612)</f>
        <v>0</v>
      </c>
      <c r="C612" s="3">
        <f t="shared" si="9"/>
        <v>0</v>
      </c>
    </row>
    <row r="613" spans="2:3" x14ac:dyDescent="0.25">
      <c r="B613" s="3">
        <f>SUMIFS(Total,Fecha,NetWorth!A613)</f>
        <v>0</v>
      </c>
      <c r="C613" s="3">
        <f t="shared" si="9"/>
        <v>0</v>
      </c>
    </row>
    <row r="614" spans="2:3" x14ac:dyDescent="0.25">
      <c r="B614" s="3">
        <f>SUMIFS(Total,Fecha,NetWorth!A614)</f>
        <v>0</v>
      </c>
      <c r="C614" s="3">
        <f t="shared" si="9"/>
        <v>0</v>
      </c>
    </row>
    <row r="615" spans="2:3" x14ac:dyDescent="0.25">
      <c r="B615" s="3">
        <f>SUMIFS(Total,Fecha,NetWorth!A615)</f>
        <v>0</v>
      </c>
      <c r="C615" s="3">
        <f t="shared" si="9"/>
        <v>0</v>
      </c>
    </row>
    <row r="616" spans="2:3" x14ac:dyDescent="0.25">
      <c r="B616" s="3">
        <f>SUMIFS(Total,Fecha,NetWorth!A616)</f>
        <v>0</v>
      </c>
      <c r="C616" s="3">
        <f t="shared" si="9"/>
        <v>0</v>
      </c>
    </row>
    <row r="617" spans="2:3" x14ac:dyDescent="0.25">
      <c r="B617" s="3">
        <f>SUMIFS(Total,Fecha,NetWorth!A617)</f>
        <v>0</v>
      </c>
      <c r="C617" s="3">
        <f t="shared" si="9"/>
        <v>0</v>
      </c>
    </row>
    <row r="618" spans="2:3" x14ac:dyDescent="0.25">
      <c r="B618" s="3">
        <f>SUMIFS(Total,Fecha,NetWorth!A618)</f>
        <v>0</v>
      </c>
      <c r="C618" s="3">
        <f t="shared" si="9"/>
        <v>0</v>
      </c>
    </row>
    <row r="619" spans="2:3" x14ac:dyDescent="0.25">
      <c r="B619" s="3">
        <f>SUMIFS(Total,Fecha,NetWorth!A619)</f>
        <v>0</v>
      </c>
      <c r="C619" s="3">
        <f t="shared" si="9"/>
        <v>0</v>
      </c>
    </row>
    <row r="620" spans="2:3" x14ac:dyDescent="0.25">
      <c r="B620" s="3">
        <f>SUMIFS(Total,Fecha,NetWorth!A620)</f>
        <v>0</v>
      </c>
      <c r="C620" s="3">
        <f t="shared" si="9"/>
        <v>0</v>
      </c>
    </row>
    <row r="621" spans="2:3" x14ac:dyDescent="0.25">
      <c r="B621" s="3">
        <f>SUMIFS(Total,Fecha,NetWorth!A621)</f>
        <v>0</v>
      </c>
      <c r="C621" s="3">
        <f t="shared" si="9"/>
        <v>0</v>
      </c>
    </row>
    <row r="622" spans="2:3" x14ac:dyDescent="0.25">
      <c r="B622" s="3">
        <f>SUMIFS(Total,Fecha,NetWorth!A622)</f>
        <v>0</v>
      </c>
      <c r="C622" s="3">
        <f t="shared" si="9"/>
        <v>0</v>
      </c>
    </row>
    <row r="623" spans="2:3" x14ac:dyDescent="0.25">
      <c r="B623" s="3">
        <f>SUMIFS(Total,Fecha,NetWorth!A623)</f>
        <v>0</v>
      </c>
      <c r="C623" s="3">
        <f t="shared" si="9"/>
        <v>0</v>
      </c>
    </row>
    <row r="624" spans="2:3" x14ac:dyDescent="0.25">
      <c r="B624" s="3">
        <f>SUMIFS(Total,Fecha,NetWorth!A624)</f>
        <v>0</v>
      </c>
      <c r="C624" s="3">
        <f t="shared" si="9"/>
        <v>0</v>
      </c>
    </row>
    <row r="625" spans="2:3" x14ac:dyDescent="0.25">
      <c r="B625" s="3">
        <f>SUMIFS(Total,Fecha,NetWorth!A625)</f>
        <v>0</v>
      </c>
      <c r="C625" s="3">
        <f t="shared" si="9"/>
        <v>0</v>
      </c>
    </row>
    <row r="626" spans="2:3" x14ac:dyDescent="0.25">
      <c r="B626" s="3">
        <f>SUMIFS(Total,Fecha,NetWorth!A626)</f>
        <v>0</v>
      </c>
      <c r="C626" s="3">
        <f t="shared" si="9"/>
        <v>0</v>
      </c>
    </row>
    <row r="627" spans="2:3" x14ac:dyDescent="0.25">
      <c r="B627" s="3">
        <f>SUMIFS(Total,Fecha,NetWorth!A627)</f>
        <v>0</v>
      </c>
      <c r="C627" s="3">
        <f t="shared" si="9"/>
        <v>0</v>
      </c>
    </row>
    <row r="628" spans="2:3" x14ac:dyDescent="0.25">
      <c r="B628" s="3">
        <f>SUMIFS(Total,Fecha,NetWorth!A628)</f>
        <v>0</v>
      </c>
      <c r="C628" s="3">
        <f t="shared" si="9"/>
        <v>0</v>
      </c>
    </row>
    <row r="629" spans="2:3" x14ac:dyDescent="0.25">
      <c r="B629" s="3">
        <f>SUMIFS(Total,Fecha,NetWorth!A629)</f>
        <v>0</v>
      </c>
      <c r="C629" s="3">
        <f t="shared" si="9"/>
        <v>0</v>
      </c>
    </row>
    <row r="630" spans="2:3" x14ac:dyDescent="0.25">
      <c r="B630" s="3">
        <f>SUMIFS(Total,Fecha,NetWorth!A630)</f>
        <v>0</v>
      </c>
      <c r="C630" s="3">
        <f t="shared" si="9"/>
        <v>0</v>
      </c>
    </row>
    <row r="631" spans="2:3" x14ac:dyDescent="0.25">
      <c r="B631" s="3">
        <f>SUMIFS(Total,Fecha,NetWorth!A631)</f>
        <v>0</v>
      </c>
      <c r="C631" s="3">
        <f t="shared" si="9"/>
        <v>0</v>
      </c>
    </row>
    <row r="632" spans="2:3" x14ac:dyDescent="0.25">
      <c r="B632" s="3">
        <f>SUMIFS(Total,Fecha,NetWorth!A632)</f>
        <v>0</v>
      </c>
      <c r="C632" s="3">
        <f t="shared" si="9"/>
        <v>0</v>
      </c>
    </row>
    <row r="633" spans="2:3" x14ac:dyDescent="0.25">
      <c r="B633" s="3">
        <f>SUMIFS(Total,Fecha,NetWorth!A633)</f>
        <v>0</v>
      </c>
      <c r="C633" s="3">
        <f t="shared" si="9"/>
        <v>0</v>
      </c>
    </row>
    <row r="634" spans="2:3" x14ac:dyDescent="0.25">
      <c r="B634" s="3">
        <f>SUMIFS(Total,Fecha,NetWorth!A634)</f>
        <v>0</v>
      </c>
      <c r="C634" s="3">
        <f t="shared" si="9"/>
        <v>0</v>
      </c>
    </row>
    <row r="635" spans="2:3" x14ac:dyDescent="0.25">
      <c r="B635" s="3">
        <f>SUMIFS(Total,Fecha,NetWorth!A635)</f>
        <v>0</v>
      </c>
      <c r="C635" s="3">
        <f t="shared" si="9"/>
        <v>0</v>
      </c>
    </row>
    <row r="636" spans="2:3" x14ac:dyDescent="0.25">
      <c r="B636" s="3">
        <f>SUMIFS(Total,Fecha,NetWorth!A636)</f>
        <v>0</v>
      </c>
      <c r="C636" s="3">
        <f t="shared" si="9"/>
        <v>0</v>
      </c>
    </row>
    <row r="637" spans="2:3" x14ac:dyDescent="0.25">
      <c r="B637" s="3">
        <f>SUMIFS(Total,Fecha,NetWorth!A637)</f>
        <v>0</v>
      </c>
      <c r="C637" s="3">
        <f t="shared" si="9"/>
        <v>0</v>
      </c>
    </row>
    <row r="638" spans="2:3" x14ac:dyDescent="0.25">
      <c r="B638" s="3">
        <f>SUMIFS(Total,Fecha,NetWorth!A638)</f>
        <v>0</v>
      </c>
      <c r="C638" s="3">
        <f t="shared" si="9"/>
        <v>0</v>
      </c>
    </row>
    <row r="639" spans="2:3" x14ac:dyDescent="0.25">
      <c r="B639" s="3">
        <f>SUMIFS(Total,Fecha,NetWorth!A639)</f>
        <v>0</v>
      </c>
      <c r="C639" s="3">
        <f t="shared" si="9"/>
        <v>0</v>
      </c>
    </row>
    <row r="640" spans="2:3" x14ac:dyDescent="0.25">
      <c r="B640" s="3">
        <f>SUMIFS(Total,Fecha,NetWorth!A640)</f>
        <v>0</v>
      </c>
      <c r="C640" s="3">
        <f t="shared" si="9"/>
        <v>0</v>
      </c>
    </row>
    <row r="641" spans="2:3" x14ac:dyDescent="0.25">
      <c r="B641" s="3">
        <f>SUMIFS(Total,Fecha,NetWorth!A641)</f>
        <v>0</v>
      </c>
      <c r="C641" s="3">
        <f t="shared" si="9"/>
        <v>0</v>
      </c>
    </row>
    <row r="642" spans="2:3" x14ac:dyDescent="0.25">
      <c r="B642" s="3">
        <f>SUMIFS(Total,Fecha,NetWorth!A642)</f>
        <v>0</v>
      </c>
      <c r="C642" s="3">
        <f t="shared" si="9"/>
        <v>0</v>
      </c>
    </row>
    <row r="643" spans="2:3" x14ac:dyDescent="0.25">
      <c r="B643" s="3">
        <f>SUMIFS(Total,Fecha,NetWorth!A643)</f>
        <v>0</v>
      </c>
      <c r="C643" s="3">
        <f t="shared" ref="C643:C706" si="10">IF(A643,SUMIFS(PnL,Fecha,A643)-SUMIFS(Bonos,Fecha,A643)+C642,0)</f>
        <v>0</v>
      </c>
    </row>
    <row r="644" spans="2:3" x14ac:dyDescent="0.25">
      <c r="B644" s="3">
        <f>SUMIFS(Total,Fecha,NetWorth!A644)</f>
        <v>0</v>
      </c>
      <c r="C644" s="3">
        <f t="shared" si="10"/>
        <v>0</v>
      </c>
    </row>
    <row r="645" spans="2:3" x14ac:dyDescent="0.25">
      <c r="B645" s="3">
        <f>SUMIFS(Total,Fecha,NetWorth!A645)</f>
        <v>0</v>
      </c>
      <c r="C645" s="3">
        <f t="shared" si="10"/>
        <v>0</v>
      </c>
    </row>
    <row r="646" spans="2:3" x14ac:dyDescent="0.25">
      <c r="B646" s="3">
        <f>SUMIFS(Total,Fecha,NetWorth!A646)</f>
        <v>0</v>
      </c>
      <c r="C646" s="3">
        <f t="shared" si="10"/>
        <v>0</v>
      </c>
    </row>
    <row r="647" spans="2:3" x14ac:dyDescent="0.25">
      <c r="B647" s="3">
        <f>SUMIFS(Total,Fecha,NetWorth!A647)</f>
        <v>0</v>
      </c>
      <c r="C647" s="3">
        <f t="shared" si="10"/>
        <v>0</v>
      </c>
    </row>
    <row r="648" spans="2:3" x14ac:dyDescent="0.25">
      <c r="B648" s="3">
        <f>SUMIFS(Total,Fecha,NetWorth!A648)</f>
        <v>0</v>
      </c>
      <c r="C648" s="3">
        <f t="shared" si="10"/>
        <v>0</v>
      </c>
    </row>
    <row r="649" spans="2:3" x14ac:dyDescent="0.25">
      <c r="B649" s="3">
        <f>SUMIFS(Total,Fecha,NetWorth!A649)</f>
        <v>0</v>
      </c>
      <c r="C649" s="3">
        <f t="shared" si="10"/>
        <v>0</v>
      </c>
    </row>
    <row r="650" spans="2:3" x14ac:dyDescent="0.25">
      <c r="B650" s="3">
        <f>SUMIFS(Total,Fecha,NetWorth!A650)</f>
        <v>0</v>
      </c>
      <c r="C650" s="3">
        <f t="shared" si="10"/>
        <v>0</v>
      </c>
    </row>
    <row r="651" spans="2:3" x14ac:dyDescent="0.25">
      <c r="B651" s="3">
        <f>SUMIFS(Total,Fecha,NetWorth!A651)</f>
        <v>0</v>
      </c>
      <c r="C651" s="3">
        <f t="shared" si="10"/>
        <v>0</v>
      </c>
    </row>
    <row r="652" spans="2:3" x14ac:dyDescent="0.25">
      <c r="B652" s="3">
        <f>SUMIFS(Total,Fecha,NetWorth!A652)</f>
        <v>0</v>
      </c>
      <c r="C652" s="3">
        <f t="shared" si="10"/>
        <v>0</v>
      </c>
    </row>
    <row r="653" spans="2:3" x14ac:dyDescent="0.25">
      <c r="B653" s="3">
        <f>SUMIFS(Total,Fecha,NetWorth!A653)</f>
        <v>0</v>
      </c>
      <c r="C653" s="3">
        <f t="shared" si="10"/>
        <v>0</v>
      </c>
    </row>
    <row r="654" spans="2:3" x14ac:dyDescent="0.25">
      <c r="B654" s="3">
        <f>SUMIFS(Total,Fecha,NetWorth!A654)</f>
        <v>0</v>
      </c>
      <c r="C654" s="3">
        <f t="shared" si="10"/>
        <v>0</v>
      </c>
    </row>
    <row r="655" spans="2:3" x14ac:dyDescent="0.25">
      <c r="B655" s="3">
        <f>SUMIFS(Total,Fecha,NetWorth!A655)</f>
        <v>0</v>
      </c>
      <c r="C655" s="3">
        <f t="shared" si="10"/>
        <v>0</v>
      </c>
    </row>
    <row r="656" spans="2:3" x14ac:dyDescent="0.25">
      <c r="B656" s="3">
        <f>SUMIFS(Total,Fecha,NetWorth!A656)</f>
        <v>0</v>
      </c>
      <c r="C656" s="3">
        <f t="shared" si="10"/>
        <v>0</v>
      </c>
    </row>
    <row r="657" spans="2:3" x14ac:dyDescent="0.25">
      <c r="B657" s="3">
        <f>SUMIFS(Total,Fecha,NetWorth!A657)</f>
        <v>0</v>
      </c>
      <c r="C657" s="3">
        <f t="shared" si="10"/>
        <v>0</v>
      </c>
    </row>
    <row r="658" spans="2:3" x14ac:dyDescent="0.25">
      <c r="B658" s="3">
        <f>SUMIFS(Total,Fecha,NetWorth!A658)</f>
        <v>0</v>
      </c>
      <c r="C658" s="3">
        <f t="shared" si="10"/>
        <v>0</v>
      </c>
    </row>
    <row r="659" spans="2:3" x14ac:dyDescent="0.25">
      <c r="B659" s="3">
        <f>SUMIFS(Total,Fecha,NetWorth!A659)</f>
        <v>0</v>
      </c>
      <c r="C659" s="3">
        <f t="shared" si="10"/>
        <v>0</v>
      </c>
    </row>
    <row r="660" spans="2:3" x14ac:dyDescent="0.25">
      <c r="B660" s="3">
        <f>SUMIFS(Total,Fecha,NetWorth!A660)</f>
        <v>0</v>
      </c>
      <c r="C660" s="3">
        <f t="shared" si="10"/>
        <v>0</v>
      </c>
    </row>
    <row r="661" spans="2:3" x14ac:dyDescent="0.25">
      <c r="B661" s="3">
        <f>SUMIFS(Total,Fecha,NetWorth!A661)</f>
        <v>0</v>
      </c>
      <c r="C661" s="3">
        <f t="shared" si="10"/>
        <v>0</v>
      </c>
    </row>
    <row r="662" spans="2:3" x14ac:dyDescent="0.25">
      <c r="B662" s="3">
        <f>SUMIFS(Total,Fecha,NetWorth!A662)</f>
        <v>0</v>
      </c>
      <c r="C662" s="3">
        <f t="shared" si="10"/>
        <v>0</v>
      </c>
    </row>
    <row r="663" spans="2:3" x14ac:dyDescent="0.25">
      <c r="B663" s="3">
        <f>SUMIFS(Total,Fecha,NetWorth!A663)</f>
        <v>0</v>
      </c>
      <c r="C663" s="3">
        <f t="shared" si="10"/>
        <v>0</v>
      </c>
    </row>
    <row r="664" spans="2:3" x14ac:dyDescent="0.25">
      <c r="B664" s="3">
        <f>SUMIFS(Total,Fecha,NetWorth!A664)</f>
        <v>0</v>
      </c>
      <c r="C664" s="3">
        <f t="shared" si="10"/>
        <v>0</v>
      </c>
    </row>
    <row r="665" spans="2:3" x14ac:dyDescent="0.25">
      <c r="B665" s="3">
        <f>SUMIFS(Total,Fecha,NetWorth!A665)</f>
        <v>0</v>
      </c>
      <c r="C665" s="3">
        <f t="shared" si="10"/>
        <v>0</v>
      </c>
    </row>
    <row r="666" spans="2:3" x14ac:dyDescent="0.25">
      <c r="B666" s="3">
        <f>SUMIFS(Total,Fecha,NetWorth!A666)</f>
        <v>0</v>
      </c>
      <c r="C666" s="3">
        <f t="shared" si="10"/>
        <v>0</v>
      </c>
    </row>
    <row r="667" spans="2:3" x14ac:dyDescent="0.25">
      <c r="B667" s="3">
        <f>SUMIFS(Total,Fecha,NetWorth!A667)</f>
        <v>0</v>
      </c>
      <c r="C667" s="3">
        <f t="shared" si="10"/>
        <v>0</v>
      </c>
    </row>
    <row r="668" spans="2:3" x14ac:dyDescent="0.25">
      <c r="B668" s="3">
        <f>SUMIFS(Total,Fecha,NetWorth!A668)</f>
        <v>0</v>
      </c>
      <c r="C668" s="3">
        <f t="shared" si="10"/>
        <v>0</v>
      </c>
    </row>
    <row r="669" spans="2:3" x14ac:dyDescent="0.25">
      <c r="B669" s="3">
        <f>SUMIFS(Total,Fecha,NetWorth!A669)</f>
        <v>0</v>
      </c>
      <c r="C669" s="3">
        <f t="shared" si="10"/>
        <v>0</v>
      </c>
    </row>
    <row r="670" spans="2:3" x14ac:dyDescent="0.25">
      <c r="B670" s="3">
        <f>SUMIFS(Total,Fecha,NetWorth!A670)</f>
        <v>0</v>
      </c>
      <c r="C670" s="3">
        <f t="shared" si="10"/>
        <v>0</v>
      </c>
    </row>
    <row r="671" spans="2:3" x14ac:dyDescent="0.25">
      <c r="B671" s="3">
        <f>SUMIFS(Total,Fecha,NetWorth!A671)</f>
        <v>0</v>
      </c>
      <c r="C671" s="3">
        <f t="shared" si="10"/>
        <v>0</v>
      </c>
    </row>
    <row r="672" spans="2:3" x14ac:dyDescent="0.25">
      <c r="B672" s="3">
        <f>SUMIFS(Total,Fecha,NetWorth!A672)</f>
        <v>0</v>
      </c>
      <c r="C672" s="3">
        <f t="shared" si="10"/>
        <v>0</v>
      </c>
    </row>
    <row r="673" spans="2:3" x14ac:dyDescent="0.25">
      <c r="B673" s="3">
        <f>SUMIFS(Total,Fecha,NetWorth!A673)</f>
        <v>0</v>
      </c>
      <c r="C673" s="3">
        <f t="shared" si="10"/>
        <v>0</v>
      </c>
    </row>
    <row r="674" spans="2:3" x14ac:dyDescent="0.25">
      <c r="B674" s="3">
        <f>SUMIFS(Total,Fecha,NetWorth!A674)</f>
        <v>0</v>
      </c>
      <c r="C674" s="3">
        <f t="shared" si="10"/>
        <v>0</v>
      </c>
    </row>
    <row r="675" spans="2:3" x14ac:dyDescent="0.25">
      <c r="B675" s="3">
        <f>SUMIFS(Total,Fecha,NetWorth!A675)</f>
        <v>0</v>
      </c>
      <c r="C675" s="3">
        <f t="shared" si="10"/>
        <v>0</v>
      </c>
    </row>
    <row r="676" spans="2:3" x14ac:dyDescent="0.25">
      <c r="B676" s="3">
        <f>SUMIFS(Total,Fecha,NetWorth!A676)</f>
        <v>0</v>
      </c>
      <c r="C676" s="3">
        <f t="shared" si="10"/>
        <v>0</v>
      </c>
    </row>
    <row r="677" spans="2:3" x14ac:dyDescent="0.25">
      <c r="B677" s="3">
        <f>SUMIFS(Total,Fecha,NetWorth!A677)</f>
        <v>0</v>
      </c>
      <c r="C677" s="3">
        <f t="shared" si="10"/>
        <v>0</v>
      </c>
    </row>
    <row r="678" spans="2:3" x14ac:dyDescent="0.25">
      <c r="B678" s="3">
        <f>SUMIFS(Total,Fecha,NetWorth!A678)</f>
        <v>0</v>
      </c>
      <c r="C678" s="3">
        <f t="shared" si="10"/>
        <v>0</v>
      </c>
    </row>
    <row r="679" spans="2:3" x14ac:dyDescent="0.25">
      <c r="B679" s="3">
        <f>SUMIFS(Total,Fecha,NetWorth!A679)</f>
        <v>0</v>
      </c>
      <c r="C679" s="3">
        <f t="shared" si="10"/>
        <v>0</v>
      </c>
    </row>
    <row r="680" spans="2:3" x14ac:dyDescent="0.25">
      <c r="B680" s="3">
        <f>SUMIFS(Total,Fecha,NetWorth!A680)</f>
        <v>0</v>
      </c>
      <c r="C680" s="3">
        <f t="shared" si="10"/>
        <v>0</v>
      </c>
    </row>
    <row r="681" spans="2:3" x14ac:dyDescent="0.25">
      <c r="B681" s="3">
        <f>SUMIFS(Total,Fecha,NetWorth!A681)</f>
        <v>0</v>
      </c>
      <c r="C681" s="3">
        <f t="shared" si="10"/>
        <v>0</v>
      </c>
    </row>
    <row r="682" spans="2:3" x14ac:dyDescent="0.25">
      <c r="B682" s="3">
        <f>SUMIFS(Total,Fecha,NetWorth!A682)</f>
        <v>0</v>
      </c>
      <c r="C682" s="3">
        <f t="shared" si="10"/>
        <v>0</v>
      </c>
    </row>
    <row r="683" spans="2:3" x14ac:dyDescent="0.25">
      <c r="B683" s="3">
        <f>SUMIFS(Total,Fecha,NetWorth!A683)</f>
        <v>0</v>
      </c>
      <c r="C683" s="3">
        <f t="shared" si="10"/>
        <v>0</v>
      </c>
    </row>
    <row r="684" spans="2:3" x14ac:dyDescent="0.25">
      <c r="B684" s="3">
        <f>SUMIFS(Total,Fecha,NetWorth!A684)</f>
        <v>0</v>
      </c>
      <c r="C684" s="3">
        <f t="shared" si="10"/>
        <v>0</v>
      </c>
    </row>
    <row r="685" spans="2:3" x14ac:dyDescent="0.25">
      <c r="B685" s="3">
        <f>SUMIFS(Total,Fecha,NetWorth!A685)</f>
        <v>0</v>
      </c>
      <c r="C685" s="3">
        <f t="shared" si="10"/>
        <v>0</v>
      </c>
    </row>
    <row r="686" spans="2:3" x14ac:dyDescent="0.25">
      <c r="B686" s="3">
        <f>SUMIFS(Total,Fecha,NetWorth!A686)</f>
        <v>0</v>
      </c>
      <c r="C686" s="3">
        <f t="shared" si="10"/>
        <v>0</v>
      </c>
    </row>
    <row r="687" spans="2:3" x14ac:dyDescent="0.25">
      <c r="B687" s="3">
        <f>SUMIFS(Total,Fecha,NetWorth!A687)</f>
        <v>0</v>
      </c>
      <c r="C687" s="3">
        <f t="shared" si="10"/>
        <v>0</v>
      </c>
    </row>
    <row r="688" spans="2:3" x14ac:dyDescent="0.25">
      <c r="B688" s="3">
        <f>SUMIFS(Total,Fecha,NetWorth!A688)</f>
        <v>0</v>
      </c>
      <c r="C688" s="3">
        <f t="shared" si="10"/>
        <v>0</v>
      </c>
    </row>
    <row r="689" spans="2:3" x14ac:dyDescent="0.25">
      <c r="B689" s="3">
        <f>SUMIFS(Total,Fecha,NetWorth!A689)</f>
        <v>0</v>
      </c>
      <c r="C689" s="3">
        <f t="shared" si="10"/>
        <v>0</v>
      </c>
    </row>
    <row r="690" spans="2:3" x14ac:dyDescent="0.25">
      <c r="B690" s="3">
        <f>SUMIFS(Total,Fecha,NetWorth!A690)</f>
        <v>0</v>
      </c>
      <c r="C690" s="3">
        <f t="shared" si="10"/>
        <v>0</v>
      </c>
    </row>
    <row r="691" spans="2:3" x14ac:dyDescent="0.25">
      <c r="B691" s="3">
        <f>SUMIFS(Total,Fecha,NetWorth!A691)</f>
        <v>0</v>
      </c>
      <c r="C691" s="3">
        <f t="shared" si="10"/>
        <v>0</v>
      </c>
    </row>
    <row r="692" spans="2:3" x14ac:dyDescent="0.25">
      <c r="B692" s="3">
        <f>SUMIFS(Total,Fecha,NetWorth!A692)</f>
        <v>0</v>
      </c>
      <c r="C692" s="3">
        <f t="shared" si="10"/>
        <v>0</v>
      </c>
    </row>
    <row r="693" spans="2:3" x14ac:dyDescent="0.25">
      <c r="B693" s="3">
        <f>SUMIFS(Total,Fecha,NetWorth!A693)</f>
        <v>0</v>
      </c>
      <c r="C693" s="3">
        <f t="shared" si="10"/>
        <v>0</v>
      </c>
    </row>
    <row r="694" spans="2:3" x14ac:dyDescent="0.25">
      <c r="B694" s="3">
        <f>SUMIFS(Total,Fecha,NetWorth!A694)</f>
        <v>0</v>
      </c>
      <c r="C694" s="3">
        <f t="shared" si="10"/>
        <v>0</v>
      </c>
    </row>
    <row r="695" spans="2:3" x14ac:dyDescent="0.25">
      <c r="B695" s="3">
        <f>SUMIFS(Total,Fecha,NetWorth!A695)</f>
        <v>0</v>
      </c>
      <c r="C695" s="3">
        <f t="shared" si="10"/>
        <v>0</v>
      </c>
    </row>
    <row r="696" spans="2:3" x14ac:dyDescent="0.25">
      <c r="B696" s="3">
        <f>SUMIFS(Total,Fecha,NetWorth!A696)</f>
        <v>0</v>
      </c>
      <c r="C696" s="3">
        <f t="shared" si="10"/>
        <v>0</v>
      </c>
    </row>
    <row r="697" spans="2:3" x14ac:dyDescent="0.25">
      <c r="B697" s="3">
        <f>SUMIFS(Total,Fecha,NetWorth!A697)</f>
        <v>0</v>
      </c>
      <c r="C697" s="3">
        <f t="shared" si="10"/>
        <v>0</v>
      </c>
    </row>
    <row r="698" spans="2:3" x14ac:dyDescent="0.25">
      <c r="B698" s="3">
        <f>SUMIFS(Total,Fecha,NetWorth!A698)</f>
        <v>0</v>
      </c>
      <c r="C698" s="3">
        <f t="shared" si="10"/>
        <v>0</v>
      </c>
    </row>
    <row r="699" spans="2:3" x14ac:dyDescent="0.25">
      <c r="B699" s="3">
        <f>SUMIFS(Total,Fecha,NetWorth!A699)</f>
        <v>0</v>
      </c>
      <c r="C699" s="3">
        <f t="shared" si="10"/>
        <v>0</v>
      </c>
    </row>
    <row r="700" spans="2:3" x14ac:dyDescent="0.25">
      <c r="B700" s="3">
        <f>SUMIFS(Total,Fecha,NetWorth!A700)</f>
        <v>0</v>
      </c>
      <c r="C700" s="3">
        <f t="shared" si="10"/>
        <v>0</v>
      </c>
    </row>
    <row r="701" spans="2:3" x14ac:dyDescent="0.25">
      <c r="B701" s="3">
        <f>SUMIFS(Total,Fecha,NetWorth!A701)</f>
        <v>0</v>
      </c>
      <c r="C701" s="3">
        <f t="shared" si="10"/>
        <v>0</v>
      </c>
    </row>
    <row r="702" spans="2:3" x14ac:dyDescent="0.25">
      <c r="B702" s="3">
        <f>SUMIFS(Total,Fecha,NetWorth!A702)</f>
        <v>0</v>
      </c>
      <c r="C702" s="3">
        <f t="shared" si="10"/>
        <v>0</v>
      </c>
    </row>
    <row r="703" spans="2:3" x14ac:dyDescent="0.25">
      <c r="B703" s="3">
        <f>SUMIFS(Total,Fecha,NetWorth!A703)</f>
        <v>0</v>
      </c>
      <c r="C703" s="3">
        <f t="shared" si="10"/>
        <v>0</v>
      </c>
    </row>
    <row r="704" spans="2:3" x14ac:dyDescent="0.25">
      <c r="B704" s="3">
        <f>SUMIFS(Total,Fecha,NetWorth!A704)</f>
        <v>0</v>
      </c>
      <c r="C704" s="3">
        <f t="shared" si="10"/>
        <v>0</v>
      </c>
    </row>
    <row r="705" spans="2:3" x14ac:dyDescent="0.25">
      <c r="B705" s="3">
        <f>SUMIFS(Total,Fecha,NetWorth!A705)</f>
        <v>0</v>
      </c>
      <c r="C705" s="3">
        <f t="shared" si="10"/>
        <v>0</v>
      </c>
    </row>
    <row r="706" spans="2:3" x14ac:dyDescent="0.25">
      <c r="B706" s="3">
        <f>SUMIFS(Total,Fecha,NetWorth!A706)</f>
        <v>0</v>
      </c>
      <c r="C706" s="3">
        <f t="shared" si="10"/>
        <v>0</v>
      </c>
    </row>
    <row r="707" spans="2:3" x14ac:dyDescent="0.25">
      <c r="B707" s="3">
        <f>SUMIFS(Total,Fecha,NetWorth!A707)</f>
        <v>0</v>
      </c>
      <c r="C707" s="3">
        <f t="shared" ref="C707:C770" si="11">IF(A707,SUMIFS(PnL,Fecha,A707)-SUMIFS(Bonos,Fecha,A707)+C706,0)</f>
        <v>0</v>
      </c>
    </row>
    <row r="708" spans="2:3" x14ac:dyDescent="0.25">
      <c r="B708" s="3">
        <f>SUMIFS(Total,Fecha,NetWorth!A708)</f>
        <v>0</v>
      </c>
      <c r="C708" s="3">
        <f t="shared" si="11"/>
        <v>0</v>
      </c>
    </row>
    <row r="709" spans="2:3" x14ac:dyDescent="0.25">
      <c r="B709" s="3">
        <f>SUMIFS(Total,Fecha,NetWorth!A709)</f>
        <v>0</v>
      </c>
      <c r="C709" s="3">
        <f t="shared" si="11"/>
        <v>0</v>
      </c>
    </row>
    <row r="710" spans="2:3" x14ac:dyDescent="0.25">
      <c r="B710" s="3">
        <f>SUMIFS(Total,Fecha,NetWorth!A710)</f>
        <v>0</v>
      </c>
      <c r="C710" s="3">
        <f t="shared" si="11"/>
        <v>0</v>
      </c>
    </row>
    <row r="711" spans="2:3" x14ac:dyDescent="0.25">
      <c r="B711" s="3">
        <f>SUMIFS(Total,Fecha,NetWorth!A711)</f>
        <v>0</v>
      </c>
      <c r="C711" s="3">
        <f t="shared" si="11"/>
        <v>0</v>
      </c>
    </row>
    <row r="712" spans="2:3" x14ac:dyDescent="0.25">
      <c r="B712" s="3">
        <f>SUMIFS(Total,Fecha,NetWorth!A712)</f>
        <v>0</v>
      </c>
      <c r="C712" s="3">
        <f t="shared" si="11"/>
        <v>0</v>
      </c>
    </row>
    <row r="713" spans="2:3" x14ac:dyDescent="0.25">
      <c r="B713" s="3">
        <f>SUMIFS(Total,Fecha,NetWorth!A713)</f>
        <v>0</v>
      </c>
      <c r="C713" s="3">
        <f t="shared" si="11"/>
        <v>0</v>
      </c>
    </row>
    <row r="714" spans="2:3" x14ac:dyDescent="0.25">
      <c r="B714" s="3">
        <f>SUMIFS(Total,Fecha,NetWorth!A714)</f>
        <v>0</v>
      </c>
      <c r="C714" s="3">
        <f t="shared" si="11"/>
        <v>0</v>
      </c>
    </row>
    <row r="715" spans="2:3" x14ac:dyDescent="0.25">
      <c r="B715" s="3">
        <f>SUMIFS(Total,Fecha,NetWorth!A715)</f>
        <v>0</v>
      </c>
      <c r="C715" s="3">
        <f t="shared" si="11"/>
        <v>0</v>
      </c>
    </row>
    <row r="716" spans="2:3" x14ac:dyDescent="0.25">
      <c r="B716" s="3">
        <f>SUMIFS(Total,Fecha,NetWorth!A716)</f>
        <v>0</v>
      </c>
      <c r="C716" s="3">
        <f t="shared" si="11"/>
        <v>0</v>
      </c>
    </row>
    <row r="717" spans="2:3" x14ac:dyDescent="0.25">
      <c r="B717" s="3">
        <f>SUMIFS(Total,Fecha,NetWorth!A717)</f>
        <v>0</v>
      </c>
      <c r="C717" s="3">
        <f t="shared" si="11"/>
        <v>0</v>
      </c>
    </row>
    <row r="718" spans="2:3" x14ac:dyDescent="0.25">
      <c r="B718" s="3">
        <f>SUMIFS(Total,Fecha,NetWorth!A718)</f>
        <v>0</v>
      </c>
      <c r="C718" s="3">
        <f t="shared" si="11"/>
        <v>0</v>
      </c>
    </row>
    <row r="719" spans="2:3" x14ac:dyDescent="0.25">
      <c r="B719" s="3">
        <f>SUMIFS(Total,Fecha,NetWorth!A719)</f>
        <v>0</v>
      </c>
      <c r="C719" s="3">
        <f t="shared" si="11"/>
        <v>0</v>
      </c>
    </row>
    <row r="720" spans="2:3" x14ac:dyDescent="0.25">
      <c r="B720" s="3">
        <f>SUMIFS(Total,Fecha,NetWorth!A720)</f>
        <v>0</v>
      </c>
      <c r="C720" s="3">
        <f t="shared" si="11"/>
        <v>0</v>
      </c>
    </row>
    <row r="721" spans="2:3" x14ac:dyDescent="0.25">
      <c r="B721" s="3">
        <f>SUMIFS(Total,Fecha,NetWorth!A721)</f>
        <v>0</v>
      </c>
      <c r="C721" s="3">
        <f t="shared" si="11"/>
        <v>0</v>
      </c>
    </row>
    <row r="722" spans="2:3" x14ac:dyDescent="0.25">
      <c r="B722" s="3">
        <f>SUMIFS(Total,Fecha,NetWorth!A722)</f>
        <v>0</v>
      </c>
      <c r="C722" s="3">
        <f t="shared" si="11"/>
        <v>0</v>
      </c>
    </row>
    <row r="723" spans="2:3" x14ac:dyDescent="0.25">
      <c r="B723" s="3">
        <f>SUMIFS(Total,Fecha,NetWorth!A723)</f>
        <v>0</v>
      </c>
      <c r="C723" s="3">
        <f t="shared" si="11"/>
        <v>0</v>
      </c>
    </row>
    <row r="724" spans="2:3" x14ac:dyDescent="0.25">
      <c r="B724" s="3">
        <f>SUMIFS(Total,Fecha,NetWorth!A724)</f>
        <v>0</v>
      </c>
      <c r="C724" s="3">
        <f t="shared" si="11"/>
        <v>0</v>
      </c>
    </row>
    <row r="725" spans="2:3" x14ac:dyDescent="0.25">
      <c r="B725" s="3">
        <f>SUMIFS(Total,Fecha,NetWorth!A725)</f>
        <v>0</v>
      </c>
      <c r="C725" s="3">
        <f t="shared" si="11"/>
        <v>0</v>
      </c>
    </row>
    <row r="726" spans="2:3" x14ac:dyDescent="0.25">
      <c r="B726" s="3">
        <f>SUMIFS(Total,Fecha,NetWorth!A726)</f>
        <v>0</v>
      </c>
      <c r="C726" s="3">
        <f t="shared" si="11"/>
        <v>0</v>
      </c>
    </row>
    <row r="727" spans="2:3" x14ac:dyDescent="0.25">
      <c r="B727" s="3">
        <f>SUMIFS(Total,Fecha,NetWorth!A727)</f>
        <v>0</v>
      </c>
      <c r="C727" s="3">
        <f t="shared" si="11"/>
        <v>0</v>
      </c>
    </row>
    <row r="728" spans="2:3" x14ac:dyDescent="0.25">
      <c r="B728" s="3">
        <f>SUMIFS(Total,Fecha,NetWorth!A728)</f>
        <v>0</v>
      </c>
      <c r="C728" s="3">
        <f t="shared" si="11"/>
        <v>0</v>
      </c>
    </row>
    <row r="729" spans="2:3" x14ac:dyDescent="0.25">
      <c r="B729" s="3">
        <f>SUMIFS(Total,Fecha,NetWorth!A729)</f>
        <v>0</v>
      </c>
      <c r="C729" s="3">
        <f t="shared" si="11"/>
        <v>0</v>
      </c>
    </row>
    <row r="730" spans="2:3" x14ac:dyDescent="0.25">
      <c r="B730" s="3">
        <f>SUMIFS(Total,Fecha,NetWorth!A730)</f>
        <v>0</v>
      </c>
      <c r="C730" s="3">
        <f t="shared" si="11"/>
        <v>0</v>
      </c>
    </row>
    <row r="731" spans="2:3" x14ac:dyDescent="0.25">
      <c r="B731" s="3">
        <f>SUMIFS(Total,Fecha,NetWorth!A731)</f>
        <v>0</v>
      </c>
      <c r="C731" s="3">
        <f t="shared" si="11"/>
        <v>0</v>
      </c>
    </row>
    <row r="732" spans="2:3" x14ac:dyDescent="0.25">
      <c r="B732" s="3">
        <f>SUMIFS(Total,Fecha,NetWorth!A732)</f>
        <v>0</v>
      </c>
      <c r="C732" s="3">
        <f t="shared" si="11"/>
        <v>0</v>
      </c>
    </row>
    <row r="733" spans="2:3" x14ac:dyDescent="0.25">
      <c r="B733" s="3">
        <f>SUMIFS(Total,Fecha,NetWorth!A733)</f>
        <v>0</v>
      </c>
      <c r="C733" s="3">
        <f t="shared" si="11"/>
        <v>0</v>
      </c>
    </row>
    <row r="734" spans="2:3" x14ac:dyDescent="0.25">
      <c r="B734" s="3">
        <f>SUMIFS(Total,Fecha,NetWorth!A734)</f>
        <v>0</v>
      </c>
      <c r="C734" s="3">
        <f t="shared" si="11"/>
        <v>0</v>
      </c>
    </row>
    <row r="735" spans="2:3" x14ac:dyDescent="0.25">
      <c r="B735" s="3">
        <f>SUMIFS(Total,Fecha,NetWorth!A735)</f>
        <v>0</v>
      </c>
      <c r="C735" s="3">
        <f t="shared" si="11"/>
        <v>0</v>
      </c>
    </row>
    <row r="736" spans="2:3" x14ac:dyDescent="0.25">
      <c r="B736" s="3">
        <f>SUMIFS(Total,Fecha,NetWorth!A736)</f>
        <v>0</v>
      </c>
      <c r="C736" s="3">
        <f t="shared" si="11"/>
        <v>0</v>
      </c>
    </row>
    <row r="737" spans="2:3" x14ac:dyDescent="0.25">
      <c r="B737" s="3">
        <f>SUMIFS(Total,Fecha,NetWorth!A737)</f>
        <v>0</v>
      </c>
      <c r="C737" s="3">
        <f t="shared" si="11"/>
        <v>0</v>
      </c>
    </row>
    <row r="738" spans="2:3" x14ac:dyDescent="0.25">
      <c r="B738" s="3">
        <f>SUMIFS(Total,Fecha,NetWorth!A738)</f>
        <v>0</v>
      </c>
      <c r="C738" s="3">
        <f t="shared" si="11"/>
        <v>0</v>
      </c>
    </row>
    <row r="739" spans="2:3" x14ac:dyDescent="0.25">
      <c r="B739" s="3">
        <f>SUMIFS(Total,Fecha,NetWorth!A739)</f>
        <v>0</v>
      </c>
      <c r="C739" s="3">
        <f t="shared" si="11"/>
        <v>0</v>
      </c>
    </row>
    <row r="740" spans="2:3" x14ac:dyDescent="0.25">
      <c r="B740" s="3">
        <f>SUMIFS(Total,Fecha,NetWorth!A740)</f>
        <v>0</v>
      </c>
      <c r="C740" s="3">
        <f t="shared" si="11"/>
        <v>0</v>
      </c>
    </row>
    <row r="741" spans="2:3" x14ac:dyDescent="0.25">
      <c r="B741" s="3">
        <f>SUMIFS(Total,Fecha,NetWorth!A741)</f>
        <v>0</v>
      </c>
      <c r="C741" s="3">
        <f t="shared" si="11"/>
        <v>0</v>
      </c>
    </row>
    <row r="742" spans="2:3" x14ac:dyDescent="0.25">
      <c r="B742" s="3">
        <f>SUMIFS(Total,Fecha,NetWorth!A742)</f>
        <v>0</v>
      </c>
      <c r="C742" s="3">
        <f t="shared" si="11"/>
        <v>0</v>
      </c>
    </row>
    <row r="743" spans="2:3" x14ac:dyDescent="0.25">
      <c r="B743" s="3">
        <f>SUMIFS(Total,Fecha,NetWorth!A743)</f>
        <v>0</v>
      </c>
      <c r="C743" s="3">
        <f t="shared" si="11"/>
        <v>0</v>
      </c>
    </row>
    <row r="744" spans="2:3" x14ac:dyDescent="0.25">
      <c r="B744" s="3">
        <f>SUMIFS(Total,Fecha,NetWorth!A744)</f>
        <v>0</v>
      </c>
      <c r="C744" s="3">
        <f t="shared" si="11"/>
        <v>0</v>
      </c>
    </row>
    <row r="745" spans="2:3" x14ac:dyDescent="0.25">
      <c r="B745" s="3">
        <f>SUMIFS(Total,Fecha,NetWorth!A745)</f>
        <v>0</v>
      </c>
      <c r="C745" s="3">
        <f t="shared" si="11"/>
        <v>0</v>
      </c>
    </row>
    <row r="746" spans="2:3" x14ac:dyDescent="0.25">
      <c r="B746" s="3">
        <f>SUMIFS(Total,Fecha,NetWorth!A746)</f>
        <v>0</v>
      </c>
      <c r="C746" s="3">
        <f t="shared" si="11"/>
        <v>0</v>
      </c>
    </row>
    <row r="747" spans="2:3" x14ac:dyDescent="0.25">
      <c r="B747" s="3">
        <f>SUMIFS(Total,Fecha,NetWorth!A747)</f>
        <v>0</v>
      </c>
      <c r="C747" s="3">
        <f t="shared" si="11"/>
        <v>0</v>
      </c>
    </row>
    <row r="748" spans="2:3" x14ac:dyDescent="0.25">
      <c r="B748" s="3">
        <f>SUMIFS(Total,Fecha,NetWorth!A748)</f>
        <v>0</v>
      </c>
      <c r="C748" s="3">
        <f t="shared" si="11"/>
        <v>0</v>
      </c>
    </row>
    <row r="749" spans="2:3" x14ac:dyDescent="0.25">
      <c r="B749" s="3">
        <f>SUMIFS(Total,Fecha,NetWorth!A749)</f>
        <v>0</v>
      </c>
      <c r="C749" s="3">
        <f t="shared" si="11"/>
        <v>0</v>
      </c>
    </row>
    <row r="750" spans="2:3" x14ac:dyDescent="0.25">
      <c r="B750" s="3">
        <f>SUMIFS(Total,Fecha,NetWorth!A750)</f>
        <v>0</v>
      </c>
      <c r="C750" s="3">
        <f t="shared" si="11"/>
        <v>0</v>
      </c>
    </row>
    <row r="751" spans="2:3" x14ac:dyDescent="0.25">
      <c r="B751" s="3">
        <f>SUMIFS(Total,Fecha,NetWorth!A751)</f>
        <v>0</v>
      </c>
      <c r="C751" s="3">
        <f t="shared" si="11"/>
        <v>0</v>
      </c>
    </row>
    <row r="752" spans="2:3" x14ac:dyDescent="0.25">
      <c r="B752" s="3">
        <f>SUMIFS(Total,Fecha,NetWorth!A752)</f>
        <v>0</v>
      </c>
      <c r="C752" s="3">
        <f t="shared" si="11"/>
        <v>0</v>
      </c>
    </row>
    <row r="753" spans="2:3" x14ac:dyDescent="0.25">
      <c r="B753" s="3">
        <f>SUMIFS(Total,Fecha,NetWorth!A753)</f>
        <v>0</v>
      </c>
      <c r="C753" s="3">
        <f t="shared" si="11"/>
        <v>0</v>
      </c>
    </row>
    <row r="754" spans="2:3" x14ac:dyDescent="0.25">
      <c r="B754" s="3">
        <f>SUMIFS(Total,Fecha,NetWorth!A754)</f>
        <v>0</v>
      </c>
      <c r="C754" s="3">
        <f t="shared" si="11"/>
        <v>0</v>
      </c>
    </row>
    <row r="755" spans="2:3" x14ac:dyDescent="0.25">
      <c r="B755" s="3">
        <f>SUMIFS(Total,Fecha,NetWorth!A755)</f>
        <v>0</v>
      </c>
      <c r="C755" s="3">
        <f t="shared" si="11"/>
        <v>0</v>
      </c>
    </row>
    <row r="756" spans="2:3" x14ac:dyDescent="0.25">
      <c r="B756" s="3">
        <f>SUMIFS(Total,Fecha,NetWorth!A756)</f>
        <v>0</v>
      </c>
      <c r="C756" s="3">
        <f t="shared" si="11"/>
        <v>0</v>
      </c>
    </row>
    <row r="757" spans="2:3" x14ac:dyDescent="0.25">
      <c r="B757" s="3">
        <f>SUMIFS(Total,Fecha,NetWorth!A757)</f>
        <v>0</v>
      </c>
      <c r="C757" s="3">
        <f t="shared" si="11"/>
        <v>0</v>
      </c>
    </row>
    <row r="758" spans="2:3" x14ac:dyDescent="0.25">
      <c r="B758" s="3">
        <f>SUMIFS(Total,Fecha,NetWorth!A758)</f>
        <v>0</v>
      </c>
      <c r="C758" s="3">
        <f t="shared" si="11"/>
        <v>0</v>
      </c>
    </row>
    <row r="759" spans="2:3" x14ac:dyDescent="0.25">
      <c r="B759" s="3">
        <f>SUMIFS(Total,Fecha,NetWorth!A759)</f>
        <v>0</v>
      </c>
      <c r="C759" s="3">
        <f t="shared" si="11"/>
        <v>0</v>
      </c>
    </row>
    <row r="760" spans="2:3" x14ac:dyDescent="0.25">
      <c r="B760" s="3">
        <f>SUMIFS(Total,Fecha,NetWorth!A760)</f>
        <v>0</v>
      </c>
      <c r="C760" s="3">
        <f t="shared" si="11"/>
        <v>0</v>
      </c>
    </row>
    <row r="761" spans="2:3" x14ac:dyDescent="0.25">
      <c r="B761" s="3">
        <f>SUMIFS(Total,Fecha,NetWorth!A761)</f>
        <v>0</v>
      </c>
      <c r="C761" s="3">
        <f t="shared" si="11"/>
        <v>0</v>
      </c>
    </row>
    <row r="762" spans="2:3" x14ac:dyDescent="0.25">
      <c r="B762" s="3">
        <f>SUMIFS(Total,Fecha,NetWorth!A762)</f>
        <v>0</v>
      </c>
      <c r="C762" s="3">
        <f t="shared" si="11"/>
        <v>0</v>
      </c>
    </row>
    <row r="763" spans="2:3" x14ac:dyDescent="0.25">
      <c r="B763" s="3">
        <f>SUMIFS(Total,Fecha,NetWorth!A763)</f>
        <v>0</v>
      </c>
      <c r="C763" s="3">
        <f t="shared" si="11"/>
        <v>0</v>
      </c>
    </row>
    <row r="764" spans="2:3" x14ac:dyDescent="0.25">
      <c r="B764" s="3">
        <f>SUMIFS(Total,Fecha,NetWorth!A764)</f>
        <v>0</v>
      </c>
      <c r="C764" s="3">
        <f t="shared" si="11"/>
        <v>0</v>
      </c>
    </row>
    <row r="765" spans="2:3" x14ac:dyDescent="0.25">
      <c r="B765" s="3">
        <f>SUMIFS(Total,Fecha,NetWorth!A765)</f>
        <v>0</v>
      </c>
      <c r="C765" s="3">
        <f t="shared" si="11"/>
        <v>0</v>
      </c>
    </row>
    <row r="766" spans="2:3" x14ac:dyDescent="0.25">
      <c r="B766" s="3">
        <f>SUMIFS(Total,Fecha,NetWorth!A766)</f>
        <v>0</v>
      </c>
      <c r="C766" s="3">
        <f t="shared" si="11"/>
        <v>0</v>
      </c>
    </row>
    <row r="767" spans="2:3" x14ac:dyDescent="0.25">
      <c r="B767" s="3">
        <f>SUMIFS(Total,Fecha,NetWorth!A767)</f>
        <v>0</v>
      </c>
      <c r="C767" s="3">
        <f t="shared" si="11"/>
        <v>0</v>
      </c>
    </row>
    <row r="768" spans="2:3" x14ac:dyDescent="0.25">
      <c r="B768" s="3">
        <f>SUMIFS(Total,Fecha,NetWorth!A768)</f>
        <v>0</v>
      </c>
      <c r="C768" s="3">
        <f t="shared" si="11"/>
        <v>0</v>
      </c>
    </row>
    <row r="769" spans="2:3" x14ac:dyDescent="0.25">
      <c r="B769" s="3">
        <f>SUMIFS(Total,Fecha,NetWorth!A769)</f>
        <v>0</v>
      </c>
      <c r="C769" s="3">
        <f t="shared" si="11"/>
        <v>0</v>
      </c>
    </row>
    <row r="770" spans="2:3" x14ac:dyDescent="0.25">
      <c r="B770" s="3">
        <f>SUMIFS(Total,Fecha,NetWorth!A770)</f>
        <v>0</v>
      </c>
      <c r="C770" s="3">
        <f t="shared" si="11"/>
        <v>0</v>
      </c>
    </row>
    <row r="771" spans="2:3" x14ac:dyDescent="0.25">
      <c r="B771" s="3">
        <f>SUMIFS(Total,Fecha,NetWorth!A771)</f>
        <v>0</v>
      </c>
      <c r="C771" s="3">
        <f t="shared" ref="C771:C834" si="12">IF(A771,SUMIFS(PnL,Fecha,A771)-SUMIFS(Bonos,Fecha,A771)+C770,0)</f>
        <v>0</v>
      </c>
    </row>
    <row r="772" spans="2:3" x14ac:dyDescent="0.25">
      <c r="B772" s="3">
        <f>SUMIFS(Total,Fecha,NetWorth!A772)</f>
        <v>0</v>
      </c>
      <c r="C772" s="3">
        <f t="shared" si="12"/>
        <v>0</v>
      </c>
    </row>
    <row r="773" spans="2:3" x14ac:dyDescent="0.25">
      <c r="B773" s="3">
        <f>SUMIFS(Total,Fecha,NetWorth!A773)</f>
        <v>0</v>
      </c>
      <c r="C773" s="3">
        <f t="shared" si="12"/>
        <v>0</v>
      </c>
    </row>
    <row r="774" spans="2:3" x14ac:dyDescent="0.25">
      <c r="B774" s="3">
        <f>SUMIFS(Total,Fecha,NetWorth!A774)</f>
        <v>0</v>
      </c>
      <c r="C774" s="3">
        <f t="shared" si="12"/>
        <v>0</v>
      </c>
    </row>
    <row r="775" spans="2:3" x14ac:dyDescent="0.25">
      <c r="B775" s="3">
        <f>SUMIFS(Total,Fecha,NetWorth!A775)</f>
        <v>0</v>
      </c>
      <c r="C775" s="3">
        <f t="shared" si="12"/>
        <v>0</v>
      </c>
    </row>
    <row r="776" spans="2:3" x14ac:dyDescent="0.25">
      <c r="B776" s="3">
        <f>SUMIFS(Total,Fecha,NetWorth!A776)</f>
        <v>0</v>
      </c>
      <c r="C776" s="3">
        <f t="shared" si="12"/>
        <v>0</v>
      </c>
    </row>
    <row r="777" spans="2:3" x14ac:dyDescent="0.25">
      <c r="B777" s="3">
        <f>SUMIFS(Total,Fecha,NetWorth!A777)</f>
        <v>0</v>
      </c>
      <c r="C777" s="3">
        <f t="shared" si="12"/>
        <v>0</v>
      </c>
    </row>
    <row r="778" spans="2:3" x14ac:dyDescent="0.25">
      <c r="B778" s="3">
        <f>SUMIFS(Total,Fecha,NetWorth!A778)</f>
        <v>0</v>
      </c>
      <c r="C778" s="3">
        <f t="shared" si="12"/>
        <v>0</v>
      </c>
    </row>
    <row r="779" spans="2:3" x14ac:dyDescent="0.25">
      <c r="B779" s="3">
        <f>SUMIFS(Total,Fecha,NetWorth!A779)</f>
        <v>0</v>
      </c>
      <c r="C779" s="3">
        <f t="shared" si="12"/>
        <v>0</v>
      </c>
    </row>
    <row r="780" spans="2:3" x14ac:dyDescent="0.25">
      <c r="B780" s="3">
        <f>SUMIFS(Total,Fecha,NetWorth!A780)</f>
        <v>0</v>
      </c>
      <c r="C780" s="3">
        <f t="shared" si="12"/>
        <v>0</v>
      </c>
    </row>
    <row r="781" spans="2:3" x14ac:dyDescent="0.25">
      <c r="B781" s="3">
        <f>SUMIFS(Total,Fecha,NetWorth!A781)</f>
        <v>0</v>
      </c>
      <c r="C781" s="3">
        <f t="shared" si="12"/>
        <v>0</v>
      </c>
    </row>
    <row r="782" spans="2:3" x14ac:dyDescent="0.25">
      <c r="B782" s="3">
        <f>SUMIFS(Total,Fecha,NetWorth!A782)</f>
        <v>0</v>
      </c>
      <c r="C782" s="3">
        <f t="shared" si="12"/>
        <v>0</v>
      </c>
    </row>
    <row r="783" spans="2:3" x14ac:dyDescent="0.25">
      <c r="B783" s="3">
        <f>SUMIFS(Total,Fecha,NetWorth!A783)</f>
        <v>0</v>
      </c>
      <c r="C783" s="3">
        <f t="shared" si="12"/>
        <v>0</v>
      </c>
    </row>
    <row r="784" spans="2:3" x14ac:dyDescent="0.25">
      <c r="B784" s="3">
        <f>SUMIFS(Total,Fecha,NetWorth!A784)</f>
        <v>0</v>
      </c>
      <c r="C784" s="3">
        <f t="shared" si="12"/>
        <v>0</v>
      </c>
    </row>
    <row r="785" spans="2:3" x14ac:dyDescent="0.25">
      <c r="B785" s="3">
        <f>SUMIFS(Total,Fecha,NetWorth!A785)</f>
        <v>0</v>
      </c>
      <c r="C785" s="3">
        <f t="shared" si="12"/>
        <v>0</v>
      </c>
    </row>
    <row r="786" spans="2:3" x14ac:dyDescent="0.25">
      <c r="B786" s="3">
        <f>SUMIFS(Total,Fecha,NetWorth!A786)</f>
        <v>0</v>
      </c>
      <c r="C786" s="3">
        <f t="shared" si="12"/>
        <v>0</v>
      </c>
    </row>
    <row r="787" spans="2:3" x14ac:dyDescent="0.25">
      <c r="B787" s="3">
        <f>SUMIFS(Total,Fecha,NetWorth!A787)</f>
        <v>0</v>
      </c>
      <c r="C787" s="3">
        <f t="shared" si="12"/>
        <v>0</v>
      </c>
    </row>
    <row r="788" spans="2:3" x14ac:dyDescent="0.25">
      <c r="B788" s="3">
        <f>SUMIFS(Total,Fecha,NetWorth!A788)</f>
        <v>0</v>
      </c>
      <c r="C788" s="3">
        <f t="shared" si="12"/>
        <v>0</v>
      </c>
    </row>
    <row r="789" spans="2:3" x14ac:dyDescent="0.25">
      <c r="B789" s="3">
        <f>SUMIFS(Total,Fecha,NetWorth!A789)</f>
        <v>0</v>
      </c>
      <c r="C789" s="3">
        <f t="shared" si="12"/>
        <v>0</v>
      </c>
    </row>
    <row r="790" spans="2:3" x14ac:dyDescent="0.25">
      <c r="B790" s="3">
        <f>SUMIFS(Total,Fecha,NetWorth!A790)</f>
        <v>0</v>
      </c>
      <c r="C790" s="3">
        <f t="shared" si="12"/>
        <v>0</v>
      </c>
    </row>
    <row r="791" spans="2:3" x14ac:dyDescent="0.25">
      <c r="B791" s="3">
        <f>SUMIFS(Total,Fecha,NetWorth!A791)</f>
        <v>0</v>
      </c>
      <c r="C791" s="3">
        <f t="shared" si="12"/>
        <v>0</v>
      </c>
    </row>
    <row r="792" spans="2:3" x14ac:dyDescent="0.25">
      <c r="B792" s="3">
        <f>SUMIFS(Total,Fecha,NetWorth!A792)</f>
        <v>0</v>
      </c>
      <c r="C792" s="3">
        <f t="shared" si="12"/>
        <v>0</v>
      </c>
    </row>
    <row r="793" spans="2:3" x14ac:dyDescent="0.25">
      <c r="B793" s="3">
        <f>SUMIFS(Total,Fecha,NetWorth!A793)</f>
        <v>0</v>
      </c>
      <c r="C793" s="3">
        <f t="shared" si="12"/>
        <v>0</v>
      </c>
    </row>
    <row r="794" spans="2:3" x14ac:dyDescent="0.25">
      <c r="B794" s="3">
        <f>SUMIFS(Total,Fecha,NetWorth!A794)</f>
        <v>0</v>
      </c>
      <c r="C794" s="3">
        <f t="shared" si="12"/>
        <v>0</v>
      </c>
    </row>
    <row r="795" spans="2:3" x14ac:dyDescent="0.25">
      <c r="B795" s="3">
        <f>SUMIFS(Total,Fecha,NetWorth!A795)</f>
        <v>0</v>
      </c>
      <c r="C795" s="3">
        <f t="shared" si="12"/>
        <v>0</v>
      </c>
    </row>
    <row r="796" spans="2:3" x14ac:dyDescent="0.25">
      <c r="B796" s="3">
        <f>SUMIFS(Total,Fecha,NetWorth!A796)</f>
        <v>0</v>
      </c>
      <c r="C796" s="3">
        <f t="shared" si="12"/>
        <v>0</v>
      </c>
    </row>
    <row r="797" spans="2:3" x14ac:dyDescent="0.25">
      <c r="B797" s="3">
        <f>SUMIFS(Total,Fecha,NetWorth!A797)</f>
        <v>0</v>
      </c>
      <c r="C797" s="3">
        <f t="shared" si="12"/>
        <v>0</v>
      </c>
    </row>
    <row r="798" spans="2:3" x14ac:dyDescent="0.25">
      <c r="B798" s="3">
        <f>SUMIFS(Total,Fecha,NetWorth!A798)</f>
        <v>0</v>
      </c>
      <c r="C798" s="3">
        <f t="shared" si="12"/>
        <v>0</v>
      </c>
    </row>
    <row r="799" spans="2:3" x14ac:dyDescent="0.25">
      <c r="B799" s="3">
        <f>SUMIFS(Total,Fecha,NetWorth!A799)</f>
        <v>0</v>
      </c>
      <c r="C799" s="3">
        <f t="shared" si="12"/>
        <v>0</v>
      </c>
    </row>
    <row r="800" spans="2:3" x14ac:dyDescent="0.25">
      <c r="B800" s="3">
        <f>SUMIFS(Total,Fecha,NetWorth!A800)</f>
        <v>0</v>
      </c>
      <c r="C800" s="3">
        <f t="shared" si="12"/>
        <v>0</v>
      </c>
    </row>
    <row r="801" spans="2:3" x14ac:dyDescent="0.25">
      <c r="B801" s="3">
        <f>SUMIFS(Total,Fecha,NetWorth!A801)</f>
        <v>0</v>
      </c>
      <c r="C801" s="3">
        <f t="shared" si="12"/>
        <v>0</v>
      </c>
    </row>
    <row r="802" spans="2:3" x14ac:dyDescent="0.25">
      <c r="B802" s="3">
        <f>SUMIFS(Total,Fecha,NetWorth!A802)</f>
        <v>0</v>
      </c>
      <c r="C802" s="3">
        <f t="shared" si="12"/>
        <v>0</v>
      </c>
    </row>
    <row r="803" spans="2:3" x14ac:dyDescent="0.25">
      <c r="B803" s="3">
        <f>SUMIFS(Total,Fecha,NetWorth!A803)</f>
        <v>0</v>
      </c>
      <c r="C803" s="3">
        <f t="shared" si="12"/>
        <v>0</v>
      </c>
    </row>
    <row r="804" spans="2:3" x14ac:dyDescent="0.25">
      <c r="B804" s="3">
        <f>SUMIFS(Total,Fecha,NetWorth!A804)</f>
        <v>0</v>
      </c>
      <c r="C804" s="3">
        <f t="shared" si="12"/>
        <v>0</v>
      </c>
    </row>
    <row r="805" spans="2:3" x14ac:dyDescent="0.25">
      <c r="B805" s="3">
        <f>SUMIFS(Total,Fecha,NetWorth!A805)</f>
        <v>0</v>
      </c>
      <c r="C805" s="3">
        <f t="shared" si="12"/>
        <v>0</v>
      </c>
    </row>
    <row r="806" spans="2:3" x14ac:dyDescent="0.25">
      <c r="B806" s="3">
        <f>SUMIFS(Total,Fecha,NetWorth!A806)</f>
        <v>0</v>
      </c>
      <c r="C806" s="3">
        <f t="shared" si="12"/>
        <v>0</v>
      </c>
    </row>
    <row r="807" spans="2:3" x14ac:dyDescent="0.25">
      <c r="B807" s="3">
        <f>SUMIFS(Total,Fecha,NetWorth!A807)</f>
        <v>0</v>
      </c>
      <c r="C807" s="3">
        <f t="shared" si="12"/>
        <v>0</v>
      </c>
    </row>
    <row r="808" spans="2:3" x14ac:dyDescent="0.25">
      <c r="B808" s="3">
        <f>SUMIFS(Total,Fecha,NetWorth!A808)</f>
        <v>0</v>
      </c>
      <c r="C808" s="3">
        <f t="shared" si="12"/>
        <v>0</v>
      </c>
    </row>
    <row r="809" spans="2:3" x14ac:dyDescent="0.25">
      <c r="B809" s="3">
        <f>SUMIFS(Total,Fecha,NetWorth!A809)</f>
        <v>0</v>
      </c>
      <c r="C809" s="3">
        <f t="shared" si="12"/>
        <v>0</v>
      </c>
    </row>
    <row r="810" spans="2:3" x14ac:dyDescent="0.25">
      <c r="B810" s="3">
        <f>SUMIFS(Total,Fecha,NetWorth!A810)</f>
        <v>0</v>
      </c>
      <c r="C810" s="3">
        <f t="shared" si="12"/>
        <v>0</v>
      </c>
    </row>
    <row r="811" spans="2:3" x14ac:dyDescent="0.25">
      <c r="B811" s="3">
        <f>SUMIFS(Total,Fecha,NetWorth!A811)</f>
        <v>0</v>
      </c>
      <c r="C811" s="3">
        <f t="shared" si="12"/>
        <v>0</v>
      </c>
    </row>
    <row r="812" spans="2:3" x14ac:dyDescent="0.25">
      <c r="B812" s="3">
        <f>SUMIFS(Total,Fecha,NetWorth!A812)</f>
        <v>0</v>
      </c>
      <c r="C812" s="3">
        <f t="shared" si="12"/>
        <v>0</v>
      </c>
    </row>
    <row r="813" spans="2:3" x14ac:dyDescent="0.25">
      <c r="B813" s="3">
        <f>SUMIFS(Total,Fecha,NetWorth!A813)</f>
        <v>0</v>
      </c>
      <c r="C813" s="3">
        <f t="shared" si="12"/>
        <v>0</v>
      </c>
    </row>
    <row r="814" spans="2:3" x14ac:dyDescent="0.25">
      <c r="B814" s="3">
        <f>SUMIFS(Total,Fecha,NetWorth!A814)</f>
        <v>0</v>
      </c>
      <c r="C814" s="3">
        <f t="shared" si="12"/>
        <v>0</v>
      </c>
    </row>
    <row r="815" spans="2:3" x14ac:dyDescent="0.25">
      <c r="B815" s="3">
        <f>SUMIFS(Total,Fecha,NetWorth!A815)</f>
        <v>0</v>
      </c>
      <c r="C815" s="3">
        <f t="shared" si="12"/>
        <v>0</v>
      </c>
    </row>
    <row r="816" spans="2:3" x14ac:dyDescent="0.25">
      <c r="B816" s="3">
        <f>SUMIFS(Total,Fecha,NetWorth!A816)</f>
        <v>0</v>
      </c>
      <c r="C816" s="3">
        <f t="shared" si="12"/>
        <v>0</v>
      </c>
    </row>
    <row r="817" spans="2:3" x14ac:dyDescent="0.25">
      <c r="B817" s="3">
        <f>SUMIFS(Total,Fecha,NetWorth!A817)</f>
        <v>0</v>
      </c>
      <c r="C817" s="3">
        <f t="shared" si="12"/>
        <v>0</v>
      </c>
    </row>
    <row r="818" spans="2:3" x14ac:dyDescent="0.25">
      <c r="B818" s="3">
        <f>SUMIFS(Total,Fecha,NetWorth!A818)</f>
        <v>0</v>
      </c>
      <c r="C818" s="3">
        <f t="shared" si="12"/>
        <v>0</v>
      </c>
    </row>
    <row r="819" spans="2:3" x14ac:dyDescent="0.25">
      <c r="B819" s="3">
        <f>SUMIFS(Total,Fecha,NetWorth!A819)</f>
        <v>0</v>
      </c>
      <c r="C819" s="3">
        <f t="shared" si="12"/>
        <v>0</v>
      </c>
    </row>
    <row r="820" spans="2:3" x14ac:dyDescent="0.25">
      <c r="B820" s="3">
        <f>SUMIFS(Total,Fecha,NetWorth!A820)</f>
        <v>0</v>
      </c>
      <c r="C820" s="3">
        <f t="shared" si="12"/>
        <v>0</v>
      </c>
    </row>
    <row r="821" spans="2:3" x14ac:dyDescent="0.25">
      <c r="B821" s="3">
        <f>SUMIFS(Total,Fecha,NetWorth!A821)</f>
        <v>0</v>
      </c>
      <c r="C821" s="3">
        <f t="shared" si="12"/>
        <v>0</v>
      </c>
    </row>
    <row r="822" spans="2:3" x14ac:dyDescent="0.25">
      <c r="B822" s="3">
        <f>SUMIFS(Total,Fecha,NetWorth!A822)</f>
        <v>0</v>
      </c>
      <c r="C822" s="3">
        <f t="shared" si="12"/>
        <v>0</v>
      </c>
    </row>
    <row r="823" spans="2:3" x14ac:dyDescent="0.25">
      <c r="B823" s="3">
        <f>SUMIFS(Total,Fecha,NetWorth!A823)</f>
        <v>0</v>
      </c>
      <c r="C823" s="3">
        <f t="shared" si="12"/>
        <v>0</v>
      </c>
    </row>
    <row r="824" spans="2:3" x14ac:dyDescent="0.25">
      <c r="B824" s="3">
        <f>SUMIFS(Total,Fecha,NetWorth!A824)</f>
        <v>0</v>
      </c>
      <c r="C824" s="3">
        <f t="shared" si="12"/>
        <v>0</v>
      </c>
    </row>
    <row r="825" spans="2:3" x14ac:dyDescent="0.25">
      <c r="B825" s="3">
        <f>SUMIFS(Total,Fecha,NetWorth!A825)</f>
        <v>0</v>
      </c>
      <c r="C825" s="3">
        <f t="shared" si="12"/>
        <v>0</v>
      </c>
    </row>
    <row r="826" spans="2:3" x14ac:dyDescent="0.25">
      <c r="B826" s="3">
        <f>SUMIFS(Total,Fecha,NetWorth!A826)</f>
        <v>0</v>
      </c>
      <c r="C826" s="3">
        <f t="shared" si="12"/>
        <v>0</v>
      </c>
    </row>
    <row r="827" spans="2:3" x14ac:dyDescent="0.25">
      <c r="B827" s="3">
        <f>SUMIFS(Total,Fecha,NetWorth!A827)</f>
        <v>0</v>
      </c>
      <c r="C827" s="3">
        <f t="shared" si="12"/>
        <v>0</v>
      </c>
    </row>
    <row r="828" spans="2:3" x14ac:dyDescent="0.25">
      <c r="B828" s="3">
        <f>SUMIFS(Total,Fecha,NetWorth!A828)</f>
        <v>0</v>
      </c>
      <c r="C828" s="3">
        <f t="shared" si="12"/>
        <v>0</v>
      </c>
    </row>
    <row r="829" spans="2:3" x14ac:dyDescent="0.25">
      <c r="B829" s="3">
        <f>SUMIFS(Total,Fecha,NetWorth!A829)</f>
        <v>0</v>
      </c>
      <c r="C829" s="3">
        <f t="shared" si="12"/>
        <v>0</v>
      </c>
    </row>
    <row r="830" spans="2:3" x14ac:dyDescent="0.25">
      <c r="B830" s="3">
        <f>SUMIFS(Total,Fecha,NetWorth!A830)</f>
        <v>0</v>
      </c>
      <c r="C830" s="3">
        <f t="shared" si="12"/>
        <v>0</v>
      </c>
    </row>
    <row r="831" spans="2:3" x14ac:dyDescent="0.25">
      <c r="B831" s="3">
        <f>SUMIFS(Total,Fecha,NetWorth!A831)</f>
        <v>0</v>
      </c>
      <c r="C831" s="3">
        <f t="shared" si="12"/>
        <v>0</v>
      </c>
    </row>
    <row r="832" spans="2:3" x14ac:dyDescent="0.25">
      <c r="B832" s="3">
        <f>SUMIFS(Total,Fecha,NetWorth!A832)</f>
        <v>0</v>
      </c>
      <c r="C832" s="3">
        <f t="shared" si="12"/>
        <v>0</v>
      </c>
    </row>
    <row r="833" spans="2:3" x14ac:dyDescent="0.25">
      <c r="B833" s="3">
        <f>SUMIFS(Total,Fecha,NetWorth!A833)</f>
        <v>0</v>
      </c>
      <c r="C833" s="3">
        <f t="shared" si="12"/>
        <v>0</v>
      </c>
    </row>
    <row r="834" spans="2:3" x14ac:dyDescent="0.25">
      <c r="B834" s="3">
        <f>SUMIFS(Total,Fecha,NetWorth!A834)</f>
        <v>0</v>
      </c>
      <c r="C834" s="3">
        <f t="shared" si="12"/>
        <v>0</v>
      </c>
    </row>
    <row r="835" spans="2:3" x14ac:dyDescent="0.25">
      <c r="B835" s="3">
        <f>SUMIFS(Total,Fecha,NetWorth!A835)</f>
        <v>0</v>
      </c>
      <c r="C835" s="3">
        <f t="shared" ref="C835:C898" si="13">IF(A835,SUMIFS(PnL,Fecha,A835)-SUMIFS(Bonos,Fecha,A835)+C834,0)</f>
        <v>0</v>
      </c>
    </row>
    <row r="836" spans="2:3" x14ac:dyDescent="0.25">
      <c r="B836" s="3">
        <f>SUMIFS(Total,Fecha,NetWorth!A836)</f>
        <v>0</v>
      </c>
      <c r="C836" s="3">
        <f t="shared" si="13"/>
        <v>0</v>
      </c>
    </row>
    <row r="837" spans="2:3" x14ac:dyDescent="0.25">
      <c r="B837" s="3">
        <f>SUMIFS(Total,Fecha,NetWorth!A837)</f>
        <v>0</v>
      </c>
      <c r="C837" s="3">
        <f t="shared" si="13"/>
        <v>0</v>
      </c>
    </row>
    <row r="838" spans="2:3" x14ac:dyDescent="0.25">
      <c r="B838" s="3">
        <f>SUMIFS(Total,Fecha,NetWorth!A838)</f>
        <v>0</v>
      </c>
      <c r="C838" s="3">
        <f t="shared" si="13"/>
        <v>0</v>
      </c>
    </row>
    <row r="839" spans="2:3" x14ac:dyDescent="0.25">
      <c r="B839" s="3">
        <f>SUMIFS(Total,Fecha,NetWorth!A839)</f>
        <v>0</v>
      </c>
      <c r="C839" s="3">
        <f t="shared" si="13"/>
        <v>0</v>
      </c>
    </row>
    <row r="840" spans="2:3" x14ac:dyDescent="0.25">
      <c r="B840" s="3">
        <f>SUMIFS(Total,Fecha,NetWorth!A840)</f>
        <v>0</v>
      </c>
      <c r="C840" s="3">
        <f t="shared" si="13"/>
        <v>0</v>
      </c>
    </row>
    <row r="841" spans="2:3" x14ac:dyDescent="0.25">
      <c r="B841" s="3">
        <f>SUMIFS(Total,Fecha,NetWorth!A841)</f>
        <v>0</v>
      </c>
      <c r="C841" s="3">
        <f t="shared" si="13"/>
        <v>0</v>
      </c>
    </row>
    <row r="842" spans="2:3" x14ac:dyDescent="0.25">
      <c r="B842" s="3">
        <f>SUMIFS(Total,Fecha,NetWorth!A842)</f>
        <v>0</v>
      </c>
      <c r="C842" s="3">
        <f t="shared" si="13"/>
        <v>0</v>
      </c>
    </row>
    <row r="843" spans="2:3" x14ac:dyDescent="0.25">
      <c r="B843" s="3">
        <f>SUMIFS(Total,Fecha,NetWorth!A843)</f>
        <v>0</v>
      </c>
      <c r="C843" s="3">
        <f t="shared" si="13"/>
        <v>0</v>
      </c>
    </row>
    <row r="844" spans="2:3" x14ac:dyDescent="0.25">
      <c r="B844" s="3">
        <f>SUMIFS(Total,Fecha,NetWorth!A844)</f>
        <v>0</v>
      </c>
      <c r="C844" s="3">
        <f t="shared" si="13"/>
        <v>0</v>
      </c>
    </row>
    <row r="845" spans="2:3" x14ac:dyDescent="0.25">
      <c r="B845" s="3">
        <f>SUMIFS(Total,Fecha,NetWorth!A845)</f>
        <v>0</v>
      </c>
      <c r="C845" s="3">
        <f t="shared" si="13"/>
        <v>0</v>
      </c>
    </row>
    <row r="846" spans="2:3" x14ac:dyDescent="0.25">
      <c r="B846" s="3">
        <f>SUMIFS(Total,Fecha,NetWorth!A846)</f>
        <v>0</v>
      </c>
      <c r="C846" s="3">
        <f t="shared" si="13"/>
        <v>0</v>
      </c>
    </row>
    <row r="847" spans="2:3" x14ac:dyDescent="0.25">
      <c r="B847" s="3">
        <f>SUMIFS(Total,Fecha,NetWorth!A847)</f>
        <v>0</v>
      </c>
      <c r="C847" s="3">
        <f t="shared" si="13"/>
        <v>0</v>
      </c>
    </row>
    <row r="848" spans="2:3" x14ac:dyDescent="0.25">
      <c r="B848" s="3">
        <f>SUMIFS(Total,Fecha,NetWorth!A848)</f>
        <v>0</v>
      </c>
      <c r="C848" s="3">
        <f t="shared" si="13"/>
        <v>0</v>
      </c>
    </row>
    <row r="849" spans="2:3" x14ac:dyDescent="0.25">
      <c r="B849" s="3">
        <f>SUMIFS(Total,Fecha,NetWorth!A849)</f>
        <v>0</v>
      </c>
      <c r="C849" s="3">
        <f t="shared" si="13"/>
        <v>0</v>
      </c>
    </row>
    <row r="850" spans="2:3" x14ac:dyDescent="0.25">
      <c r="B850" s="3">
        <f>SUMIFS(Total,Fecha,NetWorth!A850)</f>
        <v>0</v>
      </c>
      <c r="C850" s="3">
        <f t="shared" si="13"/>
        <v>0</v>
      </c>
    </row>
    <row r="851" spans="2:3" x14ac:dyDescent="0.25">
      <c r="B851" s="3">
        <f>SUMIFS(Total,Fecha,NetWorth!A851)</f>
        <v>0</v>
      </c>
      <c r="C851" s="3">
        <f t="shared" si="13"/>
        <v>0</v>
      </c>
    </row>
    <row r="852" spans="2:3" x14ac:dyDescent="0.25">
      <c r="B852" s="3">
        <f>SUMIFS(Total,Fecha,NetWorth!A852)</f>
        <v>0</v>
      </c>
      <c r="C852" s="3">
        <f t="shared" si="13"/>
        <v>0</v>
      </c>
    </row>
    <row r="853" spans="2:3" x14ac:dyDescent="0.25">
      <c r="B853" s="3">
        <f>SUMIFS(Total,Fecha,NetWorth!A853)</f>
        <v>0</v>
      </c>
      <c r="C853" s="3">
        <f t="shared" si="13"/>
        <v>0</v>
      </c>
    </row>
    <row r="854" spans="2:3" x14ac:dyDescent="0.25">
      <c r="B854" s="3">
        <f>SUMIFS(Total,Fecha,NetWorth!A854)</f>
        <v>0</v>
      </c>
      <c r="C854" s="3">
        <f t="shared" si="13"/>
        <v>0</v>
      </c>
    </row>
    <row r="855" spans="2:3" x14ac:dyDescent="0.25">
      <c r="B855" s="3">
        <f>SUMIFS(Total,Fecha,NetWorth!A855)</f>
        <v>0</v>
      </c>
      <c r="C855" s="3">
        <f t="shared" si="13"/>
        <v>0</v>
      </c>
    </row>
    <row r="856" spans="2:3" x14ac:dyDescent="0.25">
      <c r="B856" s="3">
        <f>SUMIFS(Total,Fecha,NetWorth!A856)</f>
        <v>0</v>
      </c>
      <c r="C856" s="3">
        <f t="shared" si="13"/>
        <v>0</v>
      </c>
    </row>
    <row r="857" spans="2:3" x14ac:dyDescent="0.25">
      <c r="B857" s="3">
        <f>SUMIFS(Total,Fecha,NetWorth!A857)</f>
        <v>0</v>
      </c>
      <c r="C857" s="3">
        <f t="shared" si="13"/>
        <v>0</v>
      </c>
    </row>
    <row r="858" spans="2:3" x14ac:dyDescent="0.25">
      <c r="B858" s="3">
        <f>SUMIFS(Total,Fecha,NetWorth!A858)</f>
        <v>0</v>
      </c>
      <c r="C858" s="3">
        <f t="shared" si="13"/>
        <v>0</v>
      </c>
    </row>
    <row r="859" spans="2:3" x14ac:dyDescent="0.25">
      <c r="B859" s="3">
        <f>SUMIFS(Total,Fecha,NetWorth!A859)</f>
        <v>0</v>
      </c>
      <c r="C859" s="3">
        <f t="shared" si="13"/>
        <v>0</v>
      </c>
    </row>
    <row r="860" spans="2:3" x14ac:dyDescent="0.25">
      <c r="B860" s="3">
        <f>SUMIFS(Total,Fecha,NetWorth!A860)</f>
        <v>0</v>
      </c>
      <c r="C860" s="3">
        <f t="shared" si="13"/>
        <v>0</v>
      </c>
    </row>
    <row r="861" spans="2:3" x14ac:dyDescent="0.25">
      <c r="B861" s="3">
        <f>SUMIFS(Total,Fecha,NetWorth!A861)</f>
        <v>0</v>
      </c>
      <c r="C861" s="3">
        <f t="shared" si="13"/>
        <v>0</v>
      </c>
    </row>
    <row r="862" spans="2:3" x14ac:dyDescent="0.25">
      <c r="B862" s="3">
        <f>SUMIFS(Total,Fecha,NetWorth!A862)</f>
        <v>0</v>
      </c>
      <c r="C862" s="3">
        <f t="shared" si="13"/>
        <v>0</v>
      </c>
    </row>
    <row r="863" spans="2:3" x14ac:dyDescent="0.25">
      <c r="B863" s="3">
        <f>SUMIFS(Total,Fecha,NetWorth!A863)</f>
        <v>0</v>
      </c>
      <c r="C863" s="3">
        <f t="shared" si="13"/>
        <v>0</v>
      </c>
    </row>
    <row r="864" spans="2:3" x14ac:dyDescent="0.25">
      <c r="B864" s="3">
        <f>SUMIFS(Total,Fecha,NetWorth!A864)</f>
        <v>0</v>
      </c>
      <c r="C864" s="3">
        <f t="shared" si="13"/>
        <v>0</v>
      </c>
    </row>
    <row r="865" spans="2:3" x14ac:dyDescent="0.25">
      <c r="B865" s="3">
        <f>SUMIFS(Total,Fecha,NetWorth!A865)</f>
        <v>0</v>
      </c>
      <c r="C865" s="3">
        <f t="shared" si="13"/>
        <v>0</v>
      </c>
    </row>
    <row r="866" spans="2:3" x14ac:dyDescent="0.25">
      <c r="B866" s="3">
        <f>SUMIFS(Total,Fecha,NetWorth!A866)</f>
        <v>0</v>
      </c>
      <c r="C866" s="3">
        <f t="shared" si="13"/>
        <v>0</v>
      </c>
    </row>
    <row r="867" spans="2:3" x14ac:dyDescent="0.25">
      <c r="B867" s="3">
        <f>SUMIFS(Total,Fecha,NetWorth!A867)</f>
        <v>0</v>
      </c>
      <c r="C867" s="3">
        <f t="shared" si="13"/>
        <v>0</v>
      </c>
    </row>
    <row r="868" spans="2:3" x14ac:dyDescent="0.25">
      <c r="B868" s="3">
        <f>SUMIFS(Total,Fecha,NetWorth!A868)</f>
        <v>0</v>
      </c>
      <c r="C868" s="3">
        <f t="shared" si="13"/>
        <v>0</v>
      </c>
    </row>
    <row r="869" spans="2:3" x14ac:dyDescent="0.25">
      <c r="B869" s="3">
        <f>SUMIFS(Total,Fecha,NetWorth!A869)</f>
        <v>0</v>
      </c>
      <c r="C869" s="3">
        <f t="shared" si="13"/>
        <v>0</v>
      </c>
    </row>
    <row r="870" spans="2:3" x14ac:dyDescent="0.25">
      <c r="B870" s="3">
        <f>SUMIFS(Total,Fecha,NetWorth!A870)</f>
        <v>0</v>
      </c>
      <c r="C870" s="3">
        <f t="shared" si="13"/>
        <v>0</v>
      </c>
    </row>
    <row r="871" spans="2:3" x14ac:dyDescent="0.25">
      <c r="B871" s="3">
        <f>SUMIFS(Total,Fecha,NetWorth!A871)</f>
        <v>0</v>
      </c>
      <c r="C871" s="3">
        <f t="shared" si="13"/>
        <v>0</v>
      </c>
    </row>
    <row r="872" spans="2:3" x14ac:dyDescent="0.25">
      <c r="B872" s="3">
        <f>SUMIFS(Total,Fecha,NetWorth!A872)</f>
        <v>0</v>
      </c>
      <c r="C872" s="3">
        <f t="shared" si="13"/>
        <v>0</v>
      </c>
    </row>
    <row r="873" spans="2:3" x14ac:dyDescent="0.25">
      <c r="B873" s="3">
        <f>SUMIFS(Total,Fecha,NetWorth!A873)</f>
        <v>0</v>
      </c>
      <c r="C873" s="3">
        <f t="shared" si="13"/>
        <v>0</v>
      </c>
    </row>
    <row r="874" spans="2:3" x14ac:dyDescent="0.25">
      <c r="B874" s="3">
        <f>SUMIFS(Total,Fecha,NetWorth!A874)</f>
        <v>0</v>
      </c>
      <c r="C874" s="3">
        <f t="shared" si="13"/>
        <v>0</v>
      </c>
    </row>
    <row r="875" spans="2:3" x14ac:dyDescent="0.25">
      <c r="B875" s="3">
        <f>SUMIFS(Total,Fecha,NetWorth!A875)</f>
        <v>0</v>
      </c>
      <c r="C875" s="3">
        <f t="shared" si="13"/>
        <v>0</v>
      </c>
    </row>
    <row r="876" spans="2:3" x14ac:dyDescent="0.25">
      <c r="B876" s="3">
        <f>SUMIFS(Total,Fecha,NetWorth!A876)</f>
        <v>0</v>
      </c>
      <c r="C876" s="3">
        <f t="shared" si="13"/>
        <v>0</v>
      </c>
    </row>
    <row r="877" spans="2:3" x14ac:dyDescent="0.25">
      <c r="B877" s="3">
        <f>SUMIFS(Total,Fecha,NetWorth!A877)</f>
        <v>0</v>
      </c>
      <c r="C877" s="3">
        <f t="shared" si="13"/>
        <v>0</v>
      </c>
    </row>
    <row r="878" spans="2:3" x14ac:dyDescent="0.25">
      <c r="B878" s="3">
        <f>SUMIFS(Total,Fecha,NetWorth!A878)</f>
        <v>0</v>
      </c>
      <c r="C878" s="3">
        <f t="shared" si="13"/>
        <v>0</v>
      </c>
    </row>
    <row r="879" spans="2:3" x14ac:dyDescent="0.25">
      <c r="B879" s="3">
        <f>SUMIFS(Total,Fecha,NetWorth!A879)</f>
        <v>0</v>
      </c>
      <c r="C879" s="3">
        <f t="shared" si="13"/>
        <v>0</v>
      </c>
    </row>
    <row r="880" spans="2:3" x14ac:dyDescent="0.25">
      <c r="B880" s="3">
        <f>SUMIFS(Total,Fecha,NetWorth!A880)</f>
        <v>0</v>
      </c>
      <c r="C880" s="3">
        <f t="shared" si="13"/>
        <v>0</v>
      </c>
    </row>
    <row r="881" spans="2:3" x14ac:dyDescent="0.25">
      <c r="B881" s="3">
        <f>SUMIFS(Total,Fecha,NetWorth!A881)</f>
        <v>0</v>
      </c>
      <c r="C881" s="3">
        <f t="shared" si="13"/>
        <v>0</v>
      </c>
    </row>
    <row r="882" spans="2:3" x14ac:dyDescent="0.25">
      <c r="B882" s="3">
        <f>SUMIFS(Total,Fecha,NetWorth!A882)</f>
        <v>0</v>
      </c>
      <c r="C882" s="3">
        <f t="shared" si="13"/>
        <v>0</v>
      </c>
    </row>
    <row r="883" spans="2:3" x14ac:dyDescent="0.25">
      <c r="B883" s="3">
        <f>SUMIFS(Total,Fecha,NetWorth!A883)</f>
        <v>0</v>
      </c>
      <c r="C883" s="3">
        <f t="shared" si="13"/>
        <v>0</v>
      </c>
    </row>
    <row r="884" spans="2:3" x14ac:dyDescent="0.25">
      <c r="B884" s="3">
        <f>SUMIFS(Total,Fecha,NetWorth!A884)</f>
        <v>0</v>
      </c>
      <c r="C884" s="3">
        <f t="shared" si="13"/>
        <v>0</v>
      </c>
    </row>
    <row r="885" spans="2:3" x14ac:dyDescent="0.25">
      <c r="B885" s="3">
        <f>SUMIFS(Total,Fecha,NetWorth!A885)</f>
        <v>0</v>
      </c>
      <c r="C885" s="3">
        <f t="shared" si="13"/>
        <v>0</v>
      </c>
    </row>
    <row r="886" spans="2:3" x14ac:dyDescent="0.25">
      <c r="B886" s="3">
        <f>SUMIFS(Total,Fecha,NetWorth!A886)</f>
        <v>0</v>
      </c>
      <c r="C886" s="3">
        <f t="shared" si="13"/>
        <v>0</v>
      </c>
    </row>
    <row r="887" spans="2:3" x14ac:dyDescent="0.25">
      <c r="B887" s="3">
        <f>SUMIFS(Total,Fecha,NetWorth!A887)</f>
        <v>0</v>
      </c>
      <c r="C887" s="3">
        <f t="shared" si="13"/>
        <v>0</v>
      </c>
    </row>
    <row r="888" spans="2:3" x14ac:dyDescent="0.25">
      <c r="B888" s="3">
        <f>SUMIFS(Total,Fecha,NetWorth!A888)</f>
        <v>0</v>
      </c>
      <c r="C888" s="3">
        <f t="shared" si="13"/>
        <v>0</v>
      </c>
    </row>
    <row r="889" spans="2:3" x14ac:dyDescent="0.25">
      <c r="B889" s="3">
        <f>SUMIFS(Total,Fecha,NetWorth!A889)</f>
        <v>0</v>
      </c>
      <c r="C889" s="3">
        <f t="shared" si="13"/>
        <v>0</v>
      </c>
    </row>
    <row r="890" spans="2:3" x14ac:dyDescent="0.25">
      <c r="B890" s="3">
        <f>SUMIFS(Total,Fecha,NetWorth!A890)</f>
        <v>0</v>
      </c>
      <c r="C890" s="3">
        <f t="shared" si="13"/>
        <v>0</v>
      </c>
    </row>
    <row r="891" spans="2:3" x14ac:dyDescent="0.25">
      <c r="B891" s="3">
        <f>SUMIFS(Total,Fecha,NetWorth!A891)</f>
        <v>0</v>
      </c>
      <c r="C891" s="3">
        <f t="shared" si="13"/>
        <v>0</v>
      </c>
    </row>
    <row r="892" spans="2:3" x14ac:dyDescent="0.25">
      <c r="B892" s="3">
        <f>SUMIFS(Total,Fecha,NetWorth!A892)</f>
        <v>0</v>
      </c>
      <c r="C892" s="3">
        <f t="shared" si="13"/>
        <v>0</v>
      </c>
    </row>
    <row r="893" spans="2:3" x14ac:dyDescent="0.25">
      <c r="B893" s="3">
        <f>SUMIFS(Total,Fecha,NetWorth!A893)</f>
        <v>0</v>
      </c>
      <c r="C893" s="3">
        <f t="shared" si="13"/>
        <v>0</v>
      </c>
    </row>
    <row r="894" spans="2:3" x14ac:dyDescent="0.25">
      <c r="B894" s="3">
        <f>SUMIFS(Total,Fecha,NetWorth!A894)</f>
        <v>0</v>
      </c>
      <c r="C894" s="3">
        <f t="shared" si="13"/>
        <v>0</v>
      </c>
    </row>
    <row r="895" spans="2:3" x14ac:dyDescent="0.25">
      <c r="B895" s="3">
        <f>SUMIFS(Total,Fecha,NetWorth!A895)</f>
        <v>0</v>
      </c>
      <c r="C895" s="3">
        <f t="shared" si="13"/>
        <v>0</v>
      </c>
    </row>
    <row r="896" spans="2:3" x14ac:dyDescent="0.25">
      <c r="B896" s="3">
        <f>SUMIFS(Total,Fecha,NetWorth!A896)</f>
        <v>0</v>
      </c>
      <c r="C896" s="3">
        <f t="shared" si="13"/>
        <v>0</v>
      </c>
    </row>
    <row r="897" spans="2:3" x14ac:dyDescent="0.25">
      <c r="B897" s="3">
        <f>SUMIFS(Total,Fecha,NetWorth!A897)</f>
        <v>0</v>
      </c>
      <c r="C897" s="3">
        <f t="shared" si="13"/>
        <v>0</v>
      </c>
    </row>
    <row r="898" spans="2:3" x14ac:dyDescent="0.25">
      <c r="B898" s="3">
        <f>SUMIFS(Total,Fecha,NetWorth!A898)</f>
        <v>0</v>
      </c>
      <c r="C898" s="3">
        <f t="shared" si="13"/>
        <v>0</v>
      </c>
    </row>
    <row r="899" spans="2:3" x14ac:dyDescent="0.25">
      <c r="B899" s="3">
        <f>SUMIFS(Total,Fecha,NetWorth!A899)</f>
        <v>0</v>
      </c>
      <c r="C899" s="3">
        <f t="shared" ref="C899:C962" si="14">IF(A899,SUMIFS(PnL,Fecha,A899)-SUMIFS(Bonos,Fecha,A899)+C898,0)</f>
        <v>0</v>
      </c>
    </row>
    <row r="900" spans="2:3" x14ac:dyDescent="0.25">
      <c r="B900" s="3">
        <f>SUMIFS(Total,Fecha,NetWorth!A900)</f>
        <v>0</v>
      </c>
      <c r="C900" s="3">
        <f t="shared" si="14"/>
        <v>0</v>
      </c>
    </row>
    <row r="901" spans="2:3" x14ac:dyDescent="0.25">
      <c r="B901" s="3">
        <f>SUMIFS(Total,Fecha,NetWorth!A901)</f>
        <v>0</v>
      </c>
      <c r="C901" s="3">
        <f t="shared" si="14"/>
        <v>0</v>
      </c>
    </row>
    <row r="902" spans="2:3" x14ac:dyDescent="0.25">
      <c r="B902" s="3">
        <f>SUMIFS(Total,Fecha,NetWorth!A902)</f>
        <v>0</v>
      </c>
      <c r="C902" s="3">
        <f t="shared" si="14"/>
        <v>0</v>
      </c>
    </row>
    <row r="903" spans="2:3" x14ac:dyDescent="0.25">
      <c r="B903" s="3">
        <f>SUMIFS(Total,Fecha,NetWorth!A903)</f>
        <v>0</v>
      </c>
      <c r="C903" s="3">
        <f t="shared" si="14"/>
        <v>0</v>
      </c>
    </row>
    <row r="904" spans="2:3" x14ac:dyDescent="0.25">
      <c r="B904" s="3">
        <f>SUMIFS(Total,Fecha,NetWorth!A904)</f>
        <v>0</v>
      </c>
      <c r="C904" s="3">
        <f t="shared" si="14"/>
        <v>0</v>
      </c>
    </row>
    <row r="905" spans="2:3" x14ac:dyDescent="0.25">
      <c r="B905" s="3">
        <f>SUMIFS(Total,Fecha,NetWorth!A905)</f>
        <v>0</v>
      </c>
      <c r="C905" s="3">
        <f t="shared" si="14"/>
        <v>0</v>
      </c>
    </row>
    <row r="906" spans="2:3" x14ac:dyDescent="0.25">
      <c r="B906" s="3">
        <f>SUMIFS(Total,Fecha,NetWorth!A906)</f>
        <v>0</v>
      </c>
      <c r="C906" s="3">
        <f t="shared" si="14"/>
        <v>0</v>
      </c>
    </row>
    <row r="907" spans="2:3" x14ac:dyDescent="0.25">
      <c r="B907" s="3">
        <f>SUMIFS(Total,Fecha,NetWorth!A907)</f>
        <v>0</v>
      </c>
      <c r="C907" s="3">
        <f t="shared" si="14"/>
        <v>0</v>
      </c>
    </row>
    <row r="908" spans="2:3" x14ac:dyDescent="0.25">
      <c r="B908" s="3">
        <f>SUMIFS(Total,Fecha,NetWorth!A908)</f>
        <v>0</v>
      </c>
      <c r="C908" s="3">
        <f t="shared" si="14"/>
        <v>0</v>
      </c>
    </row>
    <row r="909" spans="2:3" x14ac:dyDescent="0.25">
      <c r="B909" s="3">
        <f>SUMIFS(Total,Fecha,NetWorth!A909)</f>
        <v>0</v>
      </c>
      <c r="C909" s="3">
        <f t="shared" si="14"/>
        <v>0</v>
      </c>
    </row>
    <row r="910" spans="2:3" x14ac:dyDescent="0.25">
      <c r="B910" s="3">
        <f>SUMIFS(Total,Fecha,NetWorth!A910)</f>
        <v>0</v>
      </c>
      <c r="C910" s="3">
        <f t="shared" si="14"/>
        <v>0</v>
      </c>
    </row>
    <row r="911" spans="2:3" x14ac:dyDescent="0.25">
      <c r="B911" s="3">
        <f>SUMIFS(Total,Fecha,NetWorth!A911)</f>
        <v>0</v>
      </c>
      <c r="C911" s="3">
        <f t="shared" si="14"/>
        <v>0</v>
      </c>
    </row>
    <row r="912" spans="2:3" x14ac:dyDescent="0.25">
      <c r="B912" s="3">
        <f>SUMIFS(Total,Fecha,NetWorth!A912)</f>
        <v>0</v>
      </c>
      <c r="C912" s="3">
        <f t="shared" si="14"/>
        <v>0</v>
      </c>
    </row>
    <row r="913" spans="2:3" x14ac:dyDescent="0.25">
      <c r="B913" s="3">
        <f>SUMIFS(Total,Fecha,NetWorth!A913)</f>
        <v>0</v>
      </c>
      <c r="C913" s="3">
        <f t="shared" si="14"/>
        <v>0</v>
      </c>
    </row>
    <row r="914" spans="2:3" x14ac:dyDescent="0.25">
      <c r="B914" s="3">
        <f>SUMIFS(Total,Fecha,NetWorth!A914)</f>
        <v>0</v>
      </c>
      <c r="C914" s="3">
        <f t="shared" si="14"/>
        <v>0</v>
      </c>
    </row>
    <row r="915" spans="2:3" x14ac:dyDescent="0.25">
      <c r="B915" s="3">
        <f>SUMIFS(Total,Fecha,NetWorth!A915)</f>
        <v>0</v>
      </c>
      <c r="C915" s="3">
        <f t="shared" si="14"/>
        <v>0</v>
      </c>
    </row>
    <row r="916" spans="2:3" x14ac:dyDescent="0.25">
      <c r="B916" s="3">
        <f>SUMIFS(Total,Fecha,NetWorth!A916)</f>
        <v>0</v>
      </c>
      <c r="C916" s="3">
        <f t="shared" si="14"/>
        <v>0</v>
      </c>
    </row>
    <row r="917" spans="2:3" x14ac:dyDescent="0.25">
      <c r="B917" s="3">
        <f>SUMIFS(Total,Fecha,NetWorth!A917)</f>
        <v>0</v>
      </c>
      <c r="C917" s="3">
        <f t="shared" si="14"/>
        <v>0</v>
      </c>
    </row>
    <row r="918" spans="2:3" x14ac:dyDescent="0.25">
      <c r="B918" s="3">
        <f>SUMIFS(Total,Fecha,NetWorth!A918)</f>
        <v>0</v>
      </c>
      <c r="C918" s="3">
        <f t="shared" si="14"/>
        <v>0</v>
      </c>
    </row>
    <row r="919" spans="2:3" x14ac:dyDescent="0.25">
      <c r="B919" s="3">
        <f>SUMIFS(Total,Fecha,NetWorth!A919)</f>
        <v>0</v>
      </c>
      <c r="C919" s="3">
        <f t="shared" si="14"/>
        <v>0</v>
      </c>
    </row>
    <row r="920" spans="2:3" x14ac:dyDescent="0.25">
      <c r="B920" s="3">
        <f>SUMIFS(Total,Fecha,NetWorth!A920)</f>
        <v>0</v>
      </c>
      <c r="C920" s="3">
        <f t="shared" si="14"/>
        <v>0</v>
      </c>
    </row>
    <row r="921" spans="2:3" x14ac:dyDescent="0.25">
      <c r="B921" s="3">
        <f>SUMIFS(Total,Fecha,NetWorth!A921)</f>
        <v>0</v>
      </c>
      <c r="C921" s="3">
        <f t="shared" si="14"/>
        <v>0</v>
      </c>
    </row>
    <row r="922" spans="2:3" x14ac:dyDescent="0.25">
      <c r="B922" s="3">
        <f>SUMIFS(Total,Fecha,NetWorth!A922)</f>
        <v>0</v>
      </c>
      <c r="C922" s="3">
        <f t="shared" si="14"/>
        <v>0</v>
      </c>
    </row>
    <row r="923" spans="2:3" x14ac:dyDescent="0.25">
      <c r="B923" s="3">
        <f>SUMIFS(Total,Fecha,NetWorth!A923)</f>
        <v>0</v>
      </c>
      <c r="C923" s="3">
        <f t="shared" si="14"/>
        <v>0</v>
      </c>
    </row>
    <row r="924" spans="2:3" x14ac:dyDescent="0.25">
      <c r="B924" s="3">
        <f>SUMIFS(Total,Fecha,NetWorth!A924)</f>
        <v>0</v>
      </c>
      <c r="C924" s="3">
        <f t="shared" si="14"/>
        <v>0</v>
      </c>
    </row>
    <row r="925" spans="2:3" x14ac:dyDescent="0.25">
      <c r="B925" s="3">
        <f>SUMIFS(Total,Fecha,NetWorth!A925)</f>
        <v>0</v>
      </c>
      <c r="C925" s="3">
        <f t="shared" si="14"/>
        <v>0</v>
      </c>
    </row>
    <row r="926" spans="2:3" x14ac:dyDescent="0.25">
      <c r="B926" s="3">
        <f>SUMIFS(Total,Fecha,NetWorth!A926)</f>
        <v>0</v>
      </c>
      <c r="C926" s="3">
        <f t="shared" si="14"/>
        <v>0</v>
      </c>
    </row>
    <row r="927" spans="2:3" x14ac:dyDescent="0.25">
      <c r="B927" s="3">
        <f>SUMIFS(Total,Fecha,NetWorth!A927)</f>
        <v>0</v>
      </c>
      <c r="C927" s="3">
        <f t="shared" si="14"/>
        <v>0</v>
      </c>
    </row>
    <row r="928" spans="2:3" x14ac:dyDescent="0.25">
      <c r="B928" s="3">
        <f>SUMIFS(Total,Fecha,NetWorth!A928)</f>
        <v>0</v>
      </c>
      <c r="C928" s="3">
        <f t="shared" si="14"/>
        <v>0</v>
      </c>
    </row>
    <row r="929" spans="2:3" x14ac:dyDescent="0.25">
      <c r="B929" s="3">
        <f>SUMIFS(Total,Fecha,NetWorth!A929)</f>
        <v>0</v>
      </c>
      <c r="C929" s="3">
        <f t="shared" si="14"/>
        <v>0</v>
      </c>
    </row>
    <row r="930" spans="2:3" x14ac:dyDescent="0.25">
      <c r="B930" s="3">
        <f>SUMIFS(Total,Fecha,NetWorth!A930)</f>
        <v>0</v>
      </c>
      <c r="C930" s="3">
        <f t="shared" si="14"/>
        <v>0</v>
      </c>
    </row>
    <row r="931" spans="2:3" x14ac:dyDescent="0.25">
      <c r="B931" s="3">
        <f>SUMIFS(Total,Fecha,NetWorth!A931)</f>
        <v>0</v>
      </c>
      <c r="C931" s="3">
        <f t="shared" si="14"/>
        <v>0</v>
      </c>
    </row>
    <row r="932" spans="2:3" x14ac:dyDescent="0.25">
      <c r="B932" s="3">
        <f>SUMIFS(Total,Fecha,NetWorth!A932)</f>
        <v>0</v>
      </c>
      <c r="C932" s="3">
        <f t="shared" si="14"/>
        <v>0</v>
      </c>
    </row>
    <row r="933" spans="2:3" x14ac:dyDescent="0.25">
      <c r="B933" s="3">
        <f>SUMIFS(Total,Fecha,NetWorth!A933)</f>
        <v>0</v>
      </c>
      <c r="C933" s="3">
        <f t="shared" si="14"/>
        <v>0</v>
      </c>
    </row>
    <row r="934" spans="2:3" x14ac:dyDescent="0.25">
      <c r="B934" s="3">
        <f>SUMIFS(Total,Fecha,NetWorth!A934)</f>
        <v>0</v>
      </c>
      <c r="C934" s="3">
        <f t="shared" si="14"/>
        <v>0</v>
      </c>
    </row>
    <row r="935" spans="2:3" x14ac:dyDescent="0.25">
      <c r="B935" s="3">
        <f>SUMIFS(Total,Fecha,NetWorth!A935)</f>
        <v>0</v>
      </c>
      <c r="C935" s="3">
        <f t="shared" si="14"/>
        <v>0</v>
      </c>
    </row>
    <row r="936" spans="2:3" x14ac:dyDescent="0.25">
      <c r="B936" s="3">
        <f>SUMIFS(Total,Fecha,NetWorth!A936)</f>
        <v>0</v>
      </c>
      <c r="C936" s="3">
        <f t="shared" si="14"/>
        <v>0</v>
      </c>
    </row>
    <row r="937" spans="2:3" x14ac:dyDescent="0.25">
      <c r="B937" s="3">
        <f>SUMIFS(Total,Fecha,NetWorth!A937)</f>
        <v>0</v>
      </c>
      <c r="C937" s="3">
        <f t="shared" si="14"/>
        <v>0</v>
      </c>
    </row>
    <row r="938" spans="2:3" x14ac:dyDescent="0.25">
      <c r="B938" s="3">
        <f>SUMIFS(Total,Fecha,NetWorth!A938)</f>
        <v>0</v>
      </c>
      <c r="C938" s="3">
        <f t="shared" si="14"/>
        <v>0</v>
      </c>
    </row>
    <row r="939" spans="2:3" x14ac:dyDescent="0.25">
      <c r="B939" s="3">
        <f>SUMIFS(Total,Fecha,NetWorth!A939)</f>
        <v>0</v>
      </c>
      <c r="C939" s="3">
        <f t="shared" si="14"/>
        <v>0</v>
      </c>
    </row>
    <row r="940" spans="2:3" x14ac:dyDescent="0.25">
      <c r="B940" s="3">
        <f>SUMIFS(Total,Fecha,NetWorth!A940)</f>
        <v>0</v>
      </c>
      <c r="C940" s="3">
        <f t="shared" si="14"/>
        <v>0</v>
      </c>
    </row>
    <row r="941" spans="2:3" x14ac:dyDescent="0.25">
      <c r="B941" s="3">
        <f>SUMIFS(Total,Fecha,NetWorth!A941)</f>
        <v>0</v>
      </c>
      <c r="C941" s="3">
        <f t="shared" si="14"/>
        <v>0</v>
      </c>
    </row>
    <row r="942" spans="2:3" x14ac:dyDescent="0.25">
      <c r="B942" s="3">
        <f>SUMIFS(Total,Fecha,NetWorth!A942)</f>
        <v>0</v>
      </c>
      <c r="C942" s="3">
        <f t="shared" si="14"/>
        <v>0</v>
      </c>
    </row>
    <row r="943" spans="2:3" x14ac:dyDescent="0.25">
      <c r="B943" s="3">
        <f>SUMIFS(Total,Fecha,NetWorth!A943)</f>
        <v>0</v>
      </c>
      <c r="C943" s="3">
        <f t="shared" si="14"/>
        <v>0</v>
      </c>
    </row>
    <row r="944" spans="2:3" x14ac:dyDescent="0.25">
      <c r="B944" s="3">
        <f>SUMIFS(Total,Fecha,NetWorth!A944)</f>
        <v>0</v>
      </c>
      <c r="C944" s="3">
        <f t="shared" si="14"/>
        <v>0</v>
      </c>
    </row>
    <row r="945" spans="2:3" x14ac:dyDescent="0.25">
      <c r="B945" s="3">
        <f>SUMIFS(Total,Fecha,NetWorth!A945)</f>
        <v>0</v>
      </c>
      <c r="C945" s="3">
        <f t="shared" si="14"/>
        <v>0</v>
      </c>
    </row>
    <row r="946" spans="2:3" x14ac:dyDescent="0.25">
      <c r="B946" s="3">
        <f>SUMIFS(Total,Fecha,NetWorth!A946)</f>
        <v>0</v>
      </c>
      <c r="C946" s="3">
        <f t="shared" si="14"/>
        <v>0</v>
      </c>
    </row>
    <row r="947" spans="2:3" x14ac:dyDescent="0.25">
      <c r="B947" s="3">
        <f>SUMIFS(Total,Fecha,NetWorth!A947)</f>
        <v>0</v>
      </c>
      <c r="C947" s="3">
        <f t="shared" si="14"/>
        <v>0</v>
      </c>
    </row>
    <row r="948" spans="2:3" x14ac:dyDescent="0.25">
      <c r="B948" s="3">
        <f>SUMIFS(Total,Fecha,NetWorth!A948)</f>
        <v>0</v>
      </c>
      <c r="C948" s="3">
        <f t="shared" si="14"/>
        <v>0</v>
      </c>
    </row>
    <row r="949" spans="2:3" x14ac:dyDescent="0.25">
      <c r="B949" s="3">
        <f>SUMIFS(Total,Fecha,NetWorth!A949)</f>
        <v>0</v>
      </c>
      <c r="C949" s="3">
        <f t="shared" si="14"/>
        <v>0</v>
      </c>
    </row>
    <row r="950" spans="2:3" x14ac:dyDescent="0.25">
      <c r="B950" s="3">
        <f>SUMIFS(Total,Fecha,NetWorth!A950)</f>
        <v>0</v>
      </c>
      <c r="C950" s="3">
        <f t="shared" si="14"/>
        <v>0</v>
      </c>
    </row>
    <row r="951" spans="2:3" x14ac:dyDescent="0.25">
      <c r="B951" s="3">
        <f>SUMIFS(Total,Fecha,NetWorth!A951)</f>
        <v>0</v>
      </c>
      <c r="C951" s="3">
        <f t="shared" si="14"/>
        <v>0</v>
      </c>
    </row>
    <row r="952" spans="2:3" x14ac:dyDescent="0.25">
      <c r="B952" s="3">
        <f>SUMIFS(Total,Fecha,NetWorth!A952)</f>
        <v>0</v>
      </c>
      <c r="C952" s="3">
        <f t="shared" si="14"/>
        <v>0</v>
      </c>
    </row>
    <row r="953" spans="2:3" x14ac:dyDescent="0.25">
      <c r="B953" s="3">
        <f>SUMIFS(Total,Fecha,NetWorth!A953)</f>
        <v>0</v>
      </c>
      <c r="C953" s="3">
        <f t="shared" si="14"/>
        <v>0</v>
      </c>
    </row>
    <row r="954" spans="2:3" x14ac:dyDescent="0.25">
      <c r="B954" s="3">
        <f>SUMIFS(Total,Fecha,NetWorth!A954)</f>
        <v>0</v>
      </c>
      <c r="C954" s="3">
        <f t="shared" si="14"/>
        <v>0</v>
      </c>
    </row>
    <row r="955" spans="2:3" x14ac:dyDescent="0.25">
      <c r="B955" s="3">
        <f>SUMIFS(Total,Fecha,NetWorth!A955)</f>
        <v>0</v>
      </c>
      <c r="C955" s="3">
        <f t="shared" si="14"/>
        <v>0</v>
      </c>
    </row>
    <row r="956" spans="2:3" x14ac:dyDescent="0.25">
      <c r="B956" s="3">
        <f>SUMIFS(Total,Fecha,NetWorth!A956)</f>
        <v>0</v>
      </c>
      <c r="C956" s="3">
        <f t="shared" si="14"/>
        <v>0</v>
      </c>
    </row>
    <row r="957" spans="2:3" x14ac:dyDescent="0.25">
      <c r="B957" s="3">
        <f>SUMIFS(Total,Fecha,NetWorth!A957)</f>
        <v>0</v>
      </c>
      <c r="C957" s="3">
        <f t="shared" si="14"/>
        <v>0</v>
      </c>
    </row>
    <row r="958" spans="2:3" x14ac:dyDescent="0.25">
      <c r="B958" s="3">
        <f>SUMIFS(Total,Fecha,NetWorth!A958)</f>
        <v>0</v>
      </c>
      <c r="C958" s="3">
        <f t="shared" si="14"/>
        <v>0</v>
      </c>
    </row>
    <row r="959" spans="2:3" x14ac:dyDescent="0.25">
      <c r="B959" s="3">
        <f>SUMIFS(Total,Fecha,NetWorth!A959)</f>
        <v>0</v>
      </c>
      <c r="C959" s="3">
        <f t="shared" si="14"/>
        <v>0</v>
      </c>
    </row>
    <row r="960" spans="2:3" x14ac:dyDescent="0.25">
      <c r="B960" s="3">
        <f>SUMIFS(Total,Fecha,NetWorth!A960)</f>
        <v>0</v>
      </c>
      <c r="C960" s="3">
        <f t="shared" si="14"/>
        <v>0</v>
      </c>
    </row>
    <row r="961" spans="2:3" x14ac:dyDescent="0.25">
      <c r="B961" s="3">
        <f>SUMIFS(Total,Fecha,NetWorth!A961)</f>
        <v>0</v>
      </c>
      <c r="C961" s="3">
        <f t="shared" si="14"/>
        <v>0</v>
      </c>
    </row>
    <row r="962" spans="2:3" x14ac:dyDescent="0.25">
      <c r="B962" s="3">
        <f>SUMIFS(Total,Fecha,NetWorth!A962)</f>
        <v>0</v>
      </c>
      <c r="C962" s="3">
        <f t="shared" si="14"/>
        <v>0</v>
      </c>
    </row>
    <row r="963" spans="2:3" x14ac:dyDescent="0.25">
      <c r="B963" s="3">
        <f>SUMIFS(Total,Fecha,NetWorth!A963)</f>
        <v>0</v>
      </c>
      <c r="C963" s="3">
        <f t="shared" ref="C963:C1026" si="15">IF(A963,SUMIFS(PnL,Fecha,A963)-SUMIFS(Bonos,Fecha,A963)+C962,0)</f>
        <v>0</v>
      </c>
    </row>
    <row r="964" spans="2:3" x14ac:dyDescent="0.25">
      <c r="B964" s="3">
        <f>SUMIFS(Total,Fecha,NetWorth!A964)</f>
        <v>0</v>
      </c>
      <c r="C964" s="3">
        <f t="shared" si="15"/>
        <v>0</v>
      </c>
    </row>
    <row r="965" spans="2:3" x14ac:dyDescent="0.25">
      <c r="B965" s="3">
        <f>SUMIFS(Total,Fecha,NetWorth!A965)</f>
        <v>0</v>
      </c>
      <c r="C965" s="3">
        <f t="shared" si="15"/>
        <v>0</v>
      </c>
    </row>
    <row r="966" spans="2:3" x14ac:dyDescent="0.25">
      <c r="B966" s="3">
        <f>SUMIFS(Total,Fecha,NetWorth!A966)</f>
        <v>0</v>
      </c>
      <c r="C966" s="3">
        <f t="shared" si="15"/>
        <v>0</v>
      </c>
    </row>
    <row r="967" spans="2:3" x14ac:dyDescent="0.25">
      <c r="B967" s="3">
        <f>SUMIFS(Total,Fecha,NetWorth!A967)</f>
        <v>0</v>
      </c>
      <c r="C967" s="3">
        <f t="shared" si="15"/>
        <v>0</v>
      </c>
    </row>
    <row r="968" spans="2:3" x14ac:dyDescent="0.25">
      <c r="B968" s="3">
        <f>SUMIFS(Total,Fecha,NetWorth!A968)</f>
        <v>0</v>
      </c>
      <c r="C968" s="3">
        <f t="shared" si="15"/>
        <v>0</v>
      </c>
    </row>
    <row r="969" spans="2:3" x14ac:dyDescent="0.25">
      <c r="B969" s="3">
        <f>SUMIFS(Total,Fecha,NetWorth!A969)</f>
        <v>0</v>
      </c>
      <c r="C969" s="3">
        <f t="shared" si="15"/>
        <v>0</v>
      </c>
    </row>
    <row r="970" spans="2:3" x14ac:dyDescent="0.25">
      <c r="B970" s="3">
        <f>SUMIFS(Total,Fecha,NetWorth!A970)</f>
        <v>0</v>
      </c>
      <c r="C970" s="3">
        <f t="shared" si="15"/>
        <v>0</v>
      </c>
    </row>
    <row r="971" spans="2:3" x14ac:dyDescent="0.25">
      <c r="B971" s="3">
        <f>SUMIFS(Total,Fecha,NetWorth!A971)</f>
        <v>0</v>
      </c>
      <c r="C971" s="3">
        <f t="shared" si="15"/>
        <v>0</v>
      </c>
    </row>
    <row r="972" spans="2:3" x14ac:dyDescent="0.25">
      <c r="B972" s="3">
        <f>SUMIFS(Total,Fecha,NetWorth!A972)</f>
        <v>0</v>
      </c>
      <c r="C972" s="3">
        <f t="shared" si="15"/>
        <v>0</v>
      </c>
    </row>
    <row r="973" spans="2:3" x14ac:dyDescent="0.25">
      <c r="B973" s="3">
        <f>SUMIFS(Total,Fecha,NetWorth!A973)</f>
        <v>0</v>
      </c>
      <c r="C973" s="3">
        <f t="shared" si="15"/>
        <v>0</v>
      </c>
    </row>
    <row r="974" spans="2:3" x14ac:dyDescent="0.25">
      <c r="B974" s="3">
        <f>SUMIFS(Total,Fecha,NetWorth!A974)</f>
        <v>0</v>
      </c>
      <c r="C974" s="3">
        <f t="shared" si="15"/>
        <v>0</v>
      </c>
    </row>
    <row r="975" spans="2:3" x14ac:dyDescent="0.25">
      <c r="B975" s="3">
        <f>SUMIFS(Total,Fecha,NetWorth!A975)</f>
        <v>0</v>
      </c>
      <c r="C975" s="3">
        <f t="shared" si="15"/>
        <v>0</v>
      </c>
    </row>
    <row r="976" spans="2:3" x14ac:dyDescent="0.25">
      <c r="B976" s="3">
        <f>SUMIFS(Total,Fecha,NetWorth!A976)</f>
        <v>0</v>
      </c>
      <c r="C976" s="3">
        <f t="shared" si="15"/>
        <v>0</v>
      </c>
    </row>
    <row r="977" spans="2:3" x14ac:dyDescent="0.25">
      <c r="B977" s="3">
        <f>SUMIFS(Total,Fecha,NetWorth!A977)</f>
        <v>0</v>
      </c>
      <c r="C977" s="3">
        <f t="shared" si="15"/>
        <v>0</v>
      </c>
    </row>
    <row r="978" spans="2:3" x14ac:dyDescent="0.25">
      <c r="B978" s="3">
        <f>SUMIFS(Total,Fecha,NetWorth!A978)</f>
        <v>0</v>
      </c>
      <c r="C978" s="3">
        <f t="shared" si="15"/>
        <v>0</v>
      </c>
    </row>
    <row r="979" spans="2:3" x14ac:dyDescent="0.25">
      <c r="B979" s="3">
        <f>SUMIFS(Total,Fecha,NetWorth!A979)</f>
        <v>0</v>
      </c>
      <c r="C979" s="3">
        <f t="shared" si="15"/>
        <v>0</v>
      </c>
    </row>
    <row r="980" spans="2:3" x14ac:dyDescent="0.25">
      <c r="B980" s="3">
        <f>SUMIFS(Total,Fecha,NetWorth!A980)</f>
        <v>0</v>
      </c>
      <c r="C980" s="3">
        <f t="shared" si="15"/>
        <v>0</v>
      </c>
    </row>
    <row r="981" spans="2:3" x14ac:dyDescent="0.25">
      <c r="B981" s="3">
        <f>SUMIFS(Total,Fecha,NetWorth!A981)</f>
        <v>0</v>
      </c>
      <c r="C981" s="3">
        <f t="shared" si="15"/>
        <v>0</v>
      </c>
    </row>
    <row r="982" spans="2:3" x14ac:dyDescent="0.25">
      <c r="B982" s="3">
        <f>SUMIFS(Total,Fecha,NetWorth!A982)</f>
        <v>0</v>
      </c>
      <c r="C982" s="3">
        <f t="shared" si="15"/>
        <v>0</v>
      </c>
    </row>
    <row r="983" spans="2:3" x14ac:dyDescent="0.25">
      <c r="B983" s="3">
        <f>SUMIFS(Total,Fecha,NetWorth!A983)</f>
        <v>0</v>
      </c>
      <c r="C983" s="3">
        <f t="shared" si="15"/>
        <v>0</v>
      </c>
    </row>
    <row r="984" spans="2:3" x14ac:dyDescent="0.25">
      <c r="B984" s="3">
        <f>SUMIFS(Total,Fecha,NetWorth!A984)</f>
        <v>0</v>
      </c>
      <c r="C984" s="3">
        <f t="shared" si="15"/>
        <v>0</v>
      </c>
    </row>
    <row r="985" spans="2:3" x14ac:dyDescent="0.25">
      <c r="B985" s="3">
        <f>SUMIFS(Total,Fecha,NetWorth!A985)</f>
        <v>0</v>
      </c>
      <c r="C985" s="3">
        <f t="shared" si="15"/>
        <v>0</v>
      </c>
    </row>
    <row r="986" spans="2:3" x14ac:dyDescent="0.25">
      <c r="B986" s="3">
        <f>SUMIFS(Total,Fecha,NetWorth!A986)</f>
        <v>0</v>
      </c>
      <c r="C986" s="3">
        <f t="shared" si="15"/>
        <v>0</v>
      </c>
    </row>
    <row r="987" spans="2:3" x14ac:dyDescent="0.25">
      <c r="B987" s="3">
        <f>SUMIFS(Total,Fecha,NetWorth!A987)</f>
        <v>0</v>
      </c>
      <c r="C987" s="3">
        <f t="shared" si="15"/>
        <v>0</v>
      </c>
    </row>
    <row r="988" spans="2:3" x14ac:dyDescent="0.25">
      <c r="B988" s="3">
        <f>SUMIFS(Total,Fecha,NetWorth!A988)</f>
        <v>0</v>
      </c>
      <c r="C988" s="3">
        <f t="shared" si="15"/>
        <v>0</v>
      </c>
    </row>
    <row r="989" spans="2:3" x14ac:dyDescent="0.25">
      <c r="B989" s="3">
        <f>SUMIFS(Total,Fecha,NetWorth!A989)</f>
        <v>0</v>
      </c>
      <c r="C989" s="3">
        <f t="shared" si="15"/>
        <v>0</v>
      </c>
    </row>
    <row r="990" spans="2:3" x14ac:dyDescent="0.25">
      <c r="B990" s="3">
        <f>SUMIFS(Total,Fecha,NetWorth!A990)</f>
        <v>0</v>
      </c>
      <c r="C990" s="3">
        <f t="shared" si="15"/>
        <v>0</v>
      </c>
    </row>
    <row r="991" spans="2:3" x14ac:dyDescent="0.25">
      <c r="B991" s="3">
        <f>SUMIFS(Total,Fecha,NetWorth!A991)</f>
        <v>0</v>
      </c>
      <c r="C991" s="3">
        <f t="shared" si="15"/>
        <v>0</v>
      </c>
    </row>
    <row r="992" spans="2:3" x14ac:dyDescent="0.25">
      <c r="B992" s="3">
        <f>SUMIFS(Total,Fecha,NetWorth!A992)</f>
        <v>0</v>
      </c>
      <c r="C992" s="3">
        <f t="shared" si="15"/>
        <v>0</v>
      </c>
    </row>
    <row r="993" spans="2:3" x14ac:dyDescent="0.25">
      <c r="B993" s="3">
        <f>SUMIFS(Total,Fecha,NetWorth!A993)</f>
        <v>0</v>
      </c>
      <c r="C993" s="3">
        <f t="shared" si="15"/>
        <v>0</v>
      </c>
    </row>
    <row r="994" spans="2:3" x14ac:dyDescent="0.25">
      <c r="B994" s="3">
        <f>SUMIFS(Total,Fecha,NetWorth!A994)</f>
        <v>0</v>
      </c>
      <c r="C994" s="3">
        <f t="shared" si="15"/>
        <v>0</v>
      </c>
    </row>
    <row r="995" spans="2:3" x14ac:dyDescent="0.25">
      <c r="B995" s="3">
        <f>SUMIFS(Total,Fecha,NetWorth!A995)</f>
        <v>0</v>
      </c>
      <c r="C995" s="3">
        <f t="shared" si="15"/>
        <v>0</v>
      </c>
    </row>
    <row r="996" spans="2:3" x14ac:dyDescent="0.25">
      <c r="B996" s="3">
        <f>SUMIFS(Total,Fecha,NetWorth!A996)</f>
        <v>0</v>
      </c>
      <c r="C996" s="3">
        <f t="shared" si="15"/>
        <v>0</v>
      </c>
    </row>
    <row r="997" spans="2:3" x14ac:dyDescent="0.25">
      <c r="B997" s="3">
        <f>SUMIFS(Total,Fecha,NetWorth!A997)</f>
        <v>0</v>
      </c>
      <c r="C997" s="3">
        <f t="shared" si="15"/>
        <v>0</v>
      </c>
    </row>
    <row r="998" spans="2:3" x14ac:dyDescent="0.25">
      <c r="B998" s="3">
        <f>SUMIFS(Total,Fecha,NetWorth!A998)</f>
        <v>0</v>
      </c>
      <c r="C998" s="3">
        <f t="shared" si="15"/>
        <v>0</v>
      </c>
    </row>
    <row r="999" spans="2:3" x14ac:dyDescent="0.25">
      <c r="B999" s="3">
        <f>SUMIFS(Total,Fecha,NetWorth!A999)</f>
        <v>0</v>
      </c>
      <c r="C999" s="3">
        <f t="shared" si="15"/>
        <v>0</v>
      </c>
    </row>
    <row r="1000" spans="2:3" x14ac:dyDescent="0.25">
      <c r="B1000" s="3">
        <f>SUMIFS(Total,Fecha,NetWorth!A1000)</f>
        <v>0</v>
      </c>
      <c r="C1000" s="3">
        <f t="shared" si="15"/>
        <v>0</v>
      </c>
    </row>
    <row r="1001" spans="2:3" x14ac:dyDescent="0.25">
      <c r="B1001" s="3">
        <f>SUMIFS(Total,Fecha,NetWorth!A1001)</f>
        <v>0</v>
      </c>
      <c r="C1001" s="3">
        <f t="shared" si="15"/>
        <v>0</v>
      </c>
    </row>
    <row r="1002" spans="2:3" x14ac:dyDescent="0.25">
      <c r="B1002" s="3">
        <f>SUMIFS(Total,Fecha,NetWorth!A1002)</f>
        <v>0</v>
      </c>
      <c r="C1002" s="3">
        <f t="shared" si="15"/>
        <v>0</v>
      </c>
    </row>
    <row r="1003" spans="2:3" x14ac:dyDescent="0.25">
      <c r="B1003" s="3">
        <f>SUMIFS(Total,Fecha,NetWorth!A1003)</f>
        <v>0</v>
      </c>
      <c r="C1003" s="3">
        <f t="shared" si="15"/>
        <v>0</v>
      </c>
    </row>
    <row r="1004" spans="2:3" x14ac:dyDescent="0.25">
      <c r="B1004" s="3">
        <f>SUMIFS(Total,Fecha,NetWorth!A1004)</f>
        <v>0</v>
      </c>
      <c r="C1004" s="3">
        <f t="shared" si="15"/>
        <v>0</v>
      </c>
    </row>
    <row r="1005" spans="2:3" x14ac:dyDescent="0.25">
      <c r="B1005" s="3">
        <f>SUMIFS(Total,Fecha,NetWorth!A1005)</f>
        <v>0</v>
      </c>
      <c r="C1005" s="3">
        <f t="shared" si="15"/>
        <v>0</v>
      </c>
    </row>
    <row r="1006" spans="2:3" x14ac:dyDescent="0.25">
      <c r="B1006" s="3">
        <f>SUMIFS(Total,Fecha,NetWorth!A1006)</f>
        <v>0</v>
      </c>
      <c r="C1006" s="3">
        <f t="shared" si="15"/>
        <v>0</v>
      </c>
    </row>
    <row r="1007" spans="2:3" x14ac:dyDescent="0.25">
      <c r="B1007" s="3">
        <f>SUMIFS(Total,Fecha,NetWorth!A1007)</f>
        <v>0</v>
      </c>
      <c r="C1007" s="3">
        <f t="shared" si="15"/>
        <v>0</v>
      </c>
    </row>
    <row r="1008" spans="2:3" x14ac:dyDescent="0.25">
      <c r="B1008" s="3">
        <f>SUMIFS(Total,Fecha,NetWorth!A1008)</f>
        <v>0</v>
      </c>
      <c r="C1008" s="3">
        <f t="shared" si="15"/>
        <v>0</v>
      </c>
    </row>
    <row r="1009" spans="2:3" x14ac:dyDescent="0.25">
      <c r="B1009" s="3">
        <f>SUMIFS(Total,Fecha,NetWorth!A1009)</f>
        <v>0</v>
      </c>
      <c r="C1009" s="3">
        <f t="shared" si="15"/>
        <v>0</v>
      </c>
    </row>
    <row r="1010" spans="2:3" x14ac:dyDescent="0.25">
      <c r="B1010" s="3">
        <f>SUMIFS(Total,Fecha,NetWorth!A1010)</f>
        <v>0</v>
      </c>
      <c r="C1010" s="3">
        <f t="shared" si="15"/>
        <v>0</v>
      </c>
    </row>
    <row r="1011" spans="2:3" x14ac:dyDescent="0.25">
      <c r="B1011" s="3">
        <f>SUMIFS(Total,Fecha,NetWorth!A1011)</f>
        <v>0</v>
      </c>
      <c r="C1011" s="3">
        <f t="shared" si="15"/>
        <v>0</v>
      </c>
    </row>
    <row r="1012" spans="2:3" x14ac:dyDescent="0.25">
      <c r="B1012" s="3">
        <f>SUMIFS(Total,Fecha,NetWorth!A1012)</f>
        <v>0</v>
      </c>
      <c r="C1012" s="3">
        <f t="shared" si="15"/>
        <v>0</v>
      </c>
    </row>
    <row r="1013" spans="2:3" x14ac:dyDescent="0.25">
      <c r="B1013" s="3">
        <f>SUMIFS(Total,Fecha,NetWorth!A1013)</f>
        <v>0</v>
      </c>
      <c r="C1013" s="3">
        <f t="shared" si="15"/>
        <v>0</v>
      </c>
    </row>
    <row r="1014" spans="2:3" x14ac:dyDescent="0.25">
      <c r="B1014" s="3">
        <f>SUMIFS(Total,Fecha,NetWorth!A1014)</f>
        <v>0</v>
      </c>
      <c r="C1014" s="3">
        <f t="shared" si="15"/>
        <v>0</v>
      </c>
    </row>
    <row r="1015" spans="2:3" x14ac:dyDescent="0.25">
      <c r="B1015" s="3">
        <f>SUMIFS(Total,Fecha,NetWorth!A1015)</f>
        <v>0</v>
      </c>
      <c r="C1015" s="3">
        <f t="shared" si="15"/>
        <v>0</v>
      </c>
    </row>
    <row r="1016" spans="2:3" x14ac:dyDescent="0.25">
      <c r="B1016" s="3">
        <f>SUMIFS(Total,Fecha,NetWorth!A1016)</f>
        <v>0</v>
      </c>
      <c r="C1016" s="3">
        <f t="shared" si="15"/>
        <v>0</v>
      </c>
    </row>
    <row r="1017" spans="2:3" x14ac:dyDescent="0.25">
      <c r="B1017" s="3">
        <f>SUMIFS(Total,Fecha,NetWorth!A1017)</f>
        <v>0</v>
      </c>
      <c r="C1017" s="3">
        <f t="shared" si="15"/>
        <v>0</v>
      </c>
    </row>
    <row r="1018" spans="2:3" x14ac:dyDescent="0.25">
      <c r="B1018" s="3">
        <f>SUMIFS(Total,Fecha,NetWorth!A1018)</f>
        <v>0</v>
      </c>
      <c r="C1018" s="3">
        <f t="shared" si="15"/>
        <v>0</v>
      </c>
    </row>
    <row r="1019" spans="2:3" x14ac:dyDescent="0.25">
      <c r="B1019" s="3">
        <f>SUMIFS(Total,Fecha,NetWorth!A1019)</f>
        <v>0</v>
      </c>
      <c r="C1019" s="3">
        <f t="shared" si="15"/>
        <v>0</v>
      </c>
    </row>
    <row r="1020" spans="2:3" x14ac:dyDescent="0.25">
      <c r="B1020" s="3">
        <f>SUMIFS(Total,Fecha,NetWorth!A1020)</f>
        <v>0</v>
      </c>
      <c r="C1020" s="3">
        <f t="shared" si="15"/>
        <v>0</v>
      </c>
    </row>
    <row r="1021" spans="2:3" x14ac:dyDescent="0.25">
      <c r="B1021" s="3">
        <f>SUMIFS(Total,Fecha,NetWorth!A1021)</f>
        <v>0</v>
      </c>
      <c r="C1021" s="3">
        <f t="shared" si="15"/>
        <v>0</v>
      </c>
    </row>
    <row r="1022" spans="2:3" x14ac:dyDescent="0.25">
      <c r="B1022" s="3">
        <f>SUMIFS(Total,Fecha,NetWorth!A1022)</f>
        <v>0</v>
      </c>
      <c r="C1022" s="3">
        <f t="shared" si="15"/>
        <v>0</v>
      </c>
    </row>
    <row r="1023" spans="2:3" x14ac:dyDescent="0.25">
      <c r="B1023" s="3">
        <f>SUMIFS(Total,Fecha,NetWorth!A1023)</f>
        <v>0</v>
      </c>
      <c r="C1023" s="3">
        <f t="shared" si="15"/>
        <v>0</v>
      </c>
    </row>
    <row r="1024" spans="2:3" x14ac:dyDescent="0.25">
      <c r="B1024" s="3">
        <f>SUMIFS(Total,Fecha,NetWorth!A1024)</f>
        <v>0</v>
      </c>
      <c r="C1024" s="3">
        <f t="shared" si="15"/>
        <v>0</v>
      </c>
    </row>
    <row r="1025" spans="2:3" x14ac:dyDescent="0.25">
      <c r="B1025" s="3">
        <f>SUMIFS(Total,Fecha,NetWorth!A1025)</f>
        <v>0</v>
      </c>
      <c r="C1025" s="3">
        <f t="shared" si="15"/>
        <v>0</v>
      </c>
    </row>
    <row r="1026" spans="2:3" x14ac:dyDescent="0.25">
      <c r="B1026" s="3">
        <f>SUMIFS(Total,Fecha,NetWorth!A1026)</f>
        <v>0</v>
      </c>
      <c r="C1026" s="3">
        <f t="shared" si="15"/>
        <v>0</v>
      </c>
    </row>
    <row r="1027" spans="2:3" x14ac:dyDescent="0.25">
      <c r="B1027" s="3">
        <f>SUMIFS(Total,Fecha,NetWorth!A1027)</f>
        <v>0</v>
      </c>
      <c r="C1027" s="3">
        <f t="shared" ref="C1027:C1090" si="16">IF(A1027,SUMIFS(PnL,Fecha,A1027)-SUMIFS(Bonos,Fecha,A1027)+C1026,0)</f>
        <v>0</v>
      </c>
    </row>
    <row r="1028" spans="2:3" x14ac:dyDescent="0.25">
      <c r="B1028" s="3">
        <f>SUMIFS(Total,Fecha,NetWorth!A1028)</f>
        <v>0</v>
      </c>
      <c r="C1028" s="3">
        <f t="shared" si="16"/>
        <v>0</v>
      </c>
    </row>
    <row r="1029" spans="2:3" x14ac:dyDescent="0.25">
      <c r="B1029" s="3">
        <f>SUMIFS(Total,Fecha,NetWorth!A1029)</f>
        <v>0</v>
      </c>
      <c r="C1029" s="3">
        <f t="shared" si="16"/>
        <v>0</v>
      </c>
    </row>
    <row r="1030" spans="2:3" x14ac:dyDescent="0.25">
      <c r="B1030" s="3">
        <f>SUMIFS(Total,Fecha,NetWorth!A1030)</f>
        <v>0</v>
      </c>
      <c r="C1030" s="3">
        <f t="shared" si="16"/>
        <v>0</v>
      </c>
    </row>
    <row r="1031" spans="2:3" x14ac:dyDescent="0.25">
      <c r="B1031" s="3">
        <f>SUMIFS(Total,Fecha,NetWorth!A1031)</f>
        <v>0</v>
      </c>
      <c r="C1031" s="3">
        <f t="shared" si="16"/>
        <v>0</v>
      </c>
    </row>
    <row r="1032" spans="2:3" x14ac:dyDescent="0.25">
      <c r="B1032" s="3">
        <f>SUMIFS(Total,Fecha,NetWorth!A1032)</f>
        <v>0</v>
      </c>
      <c r="C1032" s="3">
        <f t="shared" si="16"/>
        <v>0</v>
      </c>
    </row>
    <row r="1033" spans="2:3" x14ac:dyDescent="0.25">
      <c r="B1033" s="3">
        <f>SUMIFS(Total,Fecha,NetWorth!A1033)</f>
        <v>0</v>
      </c>
      <c r="C1033" s="3">
        <f t="shared" si="16"/>
        <v>0</v>
      </c>
    </row>
    <row r="1034" spans="2:3" x14ac:dyDescent="0.25">
      <c r="B1034" s="3">
        <f>SUMIFS(Total,Fecha,NetWorth!A1034)</f>
        <v>0</v>
      </c>
      <c r="C1034" s="3">
        <f t="shared" si="16"/>
        <v>0</v>
      </c>
    </row>
    <row r="1035" spans="2:3" x14ac:dyDescent="0.25">
      <c r="B1035" s="3">
        <f>SUMIFS(Total,Fecha,NetWorth!A1035)</f>
        <v>0</v>
      </c>
      <c r="C1035" s="3">
        <f t="shared" si="16"/>
        <v>0</v>
      </c>
    </row>
    <row r="1036" spans="2:3" x14ac:dyDescent="0.25">
      <c r="B1036" s="3">
        <f>SUMIFS(Total,Fecha,NetWorth!A1036)</f>
        <v>0</v>
      </c>
      <c r="C1036" s="3">
        <f t="shared" si="16"/>
        <v>0</v>
      </c>
    </row>
    <row r="1037" spans="2:3" x14ac:dyDescent="0.25">
      <c r="B1037" s="3">
        <f>SUMIFS(Total,Fecha,NetWorth!A1037)</f>
        <v>0</v>
      </c>
      <c r="C1037" s="3">
        <f t="shared" si="16"/>
        <v>0</v>
      </c>
    </row>
    <row r="1038" spans="2:3" x14ac:dyDescent="0.25">
      <c r="B1038" s="3">
        <f>SUMIFS(Total,Fecha,NetWorth!A1038)</f>
        <v>0</v>
      </c>
      <c r="C1038" s="3">
        <f t="shared" si="16"/>
        <v>0</v>
      </c>
    </row>
    <row r="1039" spans="2:3" x14ac:dyDescent="0.25">
      <c r="B1039" s="3">
        <f>SUMIFS(Total,Fecha,NetWorth!A1039)</f>
        <v>0</v>
      </c>
      <c r="C1039" s="3">
        <f t="shared" si="16"/>
        <v>0</v>
      </c>
    </row>
    <row r="1040" spans="2:3" x14ac:dyDescent="0.25">
      <c r="B1040" s="3">
        <f>SUMIFS(Total,Fecha,NetWorth!A1040)</f>
        <v>0</v>
      </c>
      <c r="C1040" s="3">
        <f t="shared" si="16"/>
        <v>0</v>
      </c>
    </row>
    <row r="1041" spans="2:3" x14ac:dyDescent="0.25">
      <c r="B1041" s="3">
        <f>SUMIFS(Total,Fecha,NetWorth!A1041)</f>
        <v>0</v>
      </c>
      <c r="C1041" s="3">
        <f t="shared" si="16"/>
        <v>0</v>
      </c>
    </row>
    <row r="1042" spans="2:3" x14ac:dyDescent="0.25">
      <c r="B1042" s="3">
        <f>SUMIFS(Total,Fecha,NetWorth!A1042)</f>
        <v>0</v>
      </c>
      <c r="C1042" s="3">
        <f t="shared" si="16"/>
        <v>0</v>
      </c>
    </row>
    <row r="1043" spans="2:3" x14ac:dyDescent="0.25">
      <c r="B1043" s="3">
        <f>SUMIFS(Total,Fecha,NetWorth!A1043)</f>
        <v>0</v>
      </c>
      <c r="C1043" s="3">
        <f t="shared" si="16"/>
        <v>0</v>
      </c>
    </row>
    <row r="1044" spans="2:3" x14ac:dyDescent="0.25">
      <c r="B1044" s="3">
        <f>SUMIFS(Total,Fecha,NetWorth!A1044)</f>
        <v>0</v>
      </c>
      <c r="C1044" s="3">
        <f t="shared" si="16"/>
        <v>0</v>
      </c>
    </row>
    <row r="1045" spans="2:3" x14ac:dyDescent="0.25">
      <c r="B1045" s="3">
        <f>SUMIFS(Total,Fecha,NetWorth!A1045)</f>
        <v>0</v>
      </c>
      <c r="C1045" s="3">
        <f t="shared" si="16"/>
        <v>0</v>
      </c>
    </row>
    <row r="1046" spans="2:3" x14ac:dyDescent="0.25">
      <c r="B1046" s="3">
        <f>SUMIFS(Total,Fecha,NetWorth!A1046)</f>
        <v>0</v>
      </c>
      <c r="C1046" s="3">
        <f t="shared" si="16"/>
        <v>0</v>
      </c>
    </row>
    <row r="1047" spans="2:3" x14ac:dyDescent="0.25">
      <c r="B1047" s="3">
        <f>SUMIFS(Total,Fecha,NetWorth!A1047)</f>
        <v>0</v>
      </c>
      <c r="C1047" s="3">
        <f t="shared" si="16"/>
        <v>0</v>
      </c>
    </row>
    <row r="1048" spans="2:3" x14ac:dyDescent="0.25">
      <c r="B1048" s="3">
        <f>SUMIFS(Total,Fecha,NetWorth!A1048)</f>
        <v>0</v>
      </c>
      <c r="C1048" s="3">
        <f t="shared" si="16"/>
        <v>0</v>
      </c>
    </row>
    <row r="1049" spans="2:3" x14ac:dyDescent="0.25">
      <c r="B1049" s="3">
        <f>SUMIFS(Total,Fecha,NetWorth!A1049)</f>
        <v>0</v>
      </c>
      <c r="C1049" s="3">
        <f t="shared" si="16"/>
        <v>0</v>
      </c>
    </row>
    <row r="1050" spans="2:3" x14ac:dyDescent="0.25">
      <c r="B1050" s="3">
        <f>SUMIFS(Total,Fecha,NetWorth!A1050)</f>
        <v>0</v>
      </c>
      <c r="C1050" s="3">
        <f t="shared" si="16"/>
        <v>0</v>
      </c>
    </row>
    <row r="1051" spans="2:3" x14ac:dyDescent="0.25">
      <c r="B1051" s="3">
        <f>SUMIFS(Total,Fecha,NetWorth!A1051)</f>
        <v>0</v>
      </c>
      <c r="C1051" s="3">
        <f t="shared" si="16"/>
        <v>0</v>
      </c>
    </row>
    <row r="1052" spans="2:3" x14ac:dyDescent="0.25">
      <c r="B1052" s="3">
        <f>SUMIFS(Total,Fecha,NetWorth!A1052)</f>
        <v>0</v>
      </c>
      <c r="C1052" s="3">
        <f t="shared" si="16"/>
        <v>0</v>
      </c>
    </row>
    <row r="1053" spans="2:3" x14ac:dyDescent="0.25">
      <c r="B1053" s="3">
        <f>SUMIFS(Total,Fecha,NetWorth!A1053)</f>
        <v>0</v>
      </c>
      <c r="C1053" s="3">
        <f t="shared" si="16"/>
        <v>0</v>
      </c>
    </row>
    <row r="1054" spans="2:3" x14ac:dyDescent="0.25">
      <c r="B1054" s="3">
        <f>SUMIFS(Total,Fecha,NetWorth!A1054)</f>
        <v>0</v>
      </c>
      <c r="C1054" s="3">
        <f t="shared" si="16"/>
        <v>0</v>
      </c>
    </row>
    <row r="1055" spans="2:3" x14ac:dyDescent="0.25">
      <c r="B1055" s="3">
        <f>SUMIFS(Total,Fecha,NetWorth!A1055)</f>
        <v>0</v>
      </c>
      <c r="C1055" s="3">
        <f t="shared" si="16"/>
        <v>0</v>
      </c>
    </row>
    <row r="1056" spans="2:3" x14ac:dyDescent="0.25">
      <c r="B1056" s="3">
        <f>SUMIFS(Total,Fecha,NetWorth!A1056)</f>
        <v>0</v>
      </c>
      <c r="C1056" s="3">
        <f t="shared" si="16"/>
        <v>0</v>
      </c>
    </row>
    <row r="1057" spans="2:3" x14ac:dyDescent="0.25">
      <c r="B1057" s="3">
        <f>SUMIFS(Total,Fecha,NetWorth!A1057)</f>
        <v>0</v>
      </c>
      <c r="C1057" s="3">
        <f t="shared" si="16"/>
        <v>0</v>
      </c>
    </row>
    <row r="1058" spans="2:3" x14ac:dyDescent="0.25">
      <c r="B1058" s="3">
        <f>SUMIFS(Total,Fecha,NetWorth!A1058)</f>
        <v>0</v>
      </c>
      <c r="C1058" s="3">
        <f t="shared" si="16"/>
        <v>0</v>
      </c>
    </row>
    <row r="1059" spans="2:3" x14ac:dyDescent="0.25">
      <c r="B1059" s="3">
        <f>SUMIFS(Total,Fecha,NetWorth!A1059)</f>
        <v>0</v>
      </c>
      <c r="C1059" s="3">
        <f t="shared" si="16"/>
        <v>0</v>
      </c>
    </row>
    <row r="1060" spans="2:3" x14ac:dyDescent="0.25">
      <c r="B1060" s="3">
        <f>SUMIFS(Total,Fecha,NetWorth!A1060)</f>
        <v>0</v>
      </c>
      <c r="C1060" s="3">
        <f t="shared" si="16"/>
        <v>0</v>
      </c>
    </row>
    <row r="1061" spans="2:3" x14ac:dyDescent="0.25">
      <c r="B1061" s="3">
        <f>SUMIFS(Total,Fecha,NetWorth!A1061)</f>
        <v>0</v>
      </c>
      <c r="C1061" s="3">
        <f t="shared" si="16"/>
        <v>0</v>
      </c>
    </row>
    <row r="1062" spans="2:3" x14ac:dyDescent="0.25">
      <c r="B1062" s="3">
        <f>SUMIFS(Total,Fecha,NetWorth!A1062)</f>
        <v>0</v>
      </c>
      <c r="C1062" s="3">
        <f t="shared" si="16"/>
        <v>0</v>
      </c>
    </row>
    <row r="1063" spans="2:3" x14ac:dyDescent="0.25">
      <c r="B1063" s="3">
        <f>SUMIFS(Total,Fecha,NetWorth!A1063)</f>
        <v>0</v>
      </c>
      <c r="C1063" s="3">
        <f t="shared" si="16"/>
        <v>0</v>
      </c>
    </row>
    <row r="1064" spans="2:3" x14ac:dyDescent="0.25">
      <c r="B1064" s="3">
        <f>SUMIFS(Total,Fecha,NetWorth!A1064)</f>
        <v>0</v>
      </c>
      <c r="C1064" s="3">
        <f t="shared" si="16"/>
        <v>0</v>
      </c>
    </row>
    <row r="1065" spans="2:3" x14ac:dyDescent="0.25">
      <c r="B1065" s="3">
        <f>SUMIFS(Total,Fecha,NetWorth!A1065)</f>
        <v>0</v>
      </c>
      <c r="C1065" s="3">
        <f t="shared" si="16"/>
        <v>0</v>
      </c>
    </row>
    <row r="1066" spans="2:3" x14ac:dyDescent="0.25">
      <c r="B1066" s="3">
        <f>SUMIFS(Total,Fecha,NetWorth!A1066)</f>
        <v>0</v>
      </c>
      <c r="C1066" s="3">
        <f t="shared" si="16"/>
        <v>0</v>
      </c>
    </row>
    <row r="1067" spans="2:3" x14ac:dyDescent="0.25">
      <c r="B1067" s="3">
        <f>SUMIFS(Total,Fecha,NetWorth!A1067)</f>
        <v>0</v>
      </c>
      <c r="C1067" s="3">
        <f t="shared" si="16"/>
        <v>0</v>
      </c>
    </row>
    <row r="1068" spans="2:3" x14ac:dyDescent="0.25">
      <c r="B1068" s="3">
        <f>SUMIFS(Total,Fecha,NetWorth!A1068)</f>
        <v>0</v>
      </c>
      <c r="C1068" s="3">
        <f t="shared" si="16"/>
        <v>0</v>
      </c>
    </row>
    <row r="1069" spans="2:3" x14ac:dyDescent="0.25">
      <c r="B1069" s="3">
        <f>SUMIFS(Total,Fecha,NetWorth!A1069)</f>
        <v>0</v>
      </c>
      <c r="C1069" s="3">
        <f t="shared" si="16"/>
        <v>0</v>
      </c>
    </row>
    <row r="1070" spans="2:3" x14ac:dyDescent="0.25">
      <c r="B1070" s="3">
        <f>SUMIFS(Total,Fecha,NetWorth!A1070)</f>
        <v>0</v>
      </c>
      <c r="C1070" s="3">
        <f t="shared" si="16"/>
        <v>0</v>
      </c>
    </row>
    <row r="1071" spans="2:3" x14ac:dyDescent="0.25">
      <c r="B1071" s="3">
        <f>SUMIFS(Total,Fecha,NetWorth!A1071)</f>
        <v>0</v>
      </c>
      <c r="C1071" s="3">
        <f t="shared" si="16"/>
        <v>0</v>
      </c>
    </row>
    <row r="1072" spans="2:3" x14ac:dyDescent="0.25">
      <c r="B1072" s="3">
        <f>SUMIFS(Total,Fecha,NetWorth!A1072)</f>
        <v>0</v>
      </c>
      <c r="C1072" s="3">
        <f t="shared" si="16"/>
        <v>0</v>
      </c>
    </row>
    <row r="1073" spans="2:3" x14ac:dyDescent="0.25">
      <c r="B1073" s="3">
        <f>SUMIFS(Total,Fecha,NetWorth!A1073)</f>
        <v>0</v>
      </c>
      <c r="C1073" s="3">
        <f t="shared" si="16"/>
        <v>0</v>
      </c>
    </row>
    <row r="1074" spans="2:3" x14ac:dyDescent="0.25">
      <c r="B1074" s="3">
        <f>SUMIFS(Total,Fecha,NetWorth!A1074)</f>
        <v>0</v>
      </c>
      <c r="C1074" s="3">
        <f t="shared" si="16"/>
        <v>0</v>
      </c>
    </row>
    <row r="1075" spans="2:3" x14ac:dyDescent="0.25">
      <c r="B1075" s="3">
        <f>SUMIFS(Total,Fecha,NetWorth!A1075)</f>
        <v>0</v>
      </c>
      <c r="C1075" s="3">
        <f t="shared" si="16"/>
        <v>0</v>
      </c>
    </row>
    <row r="1076" spans="2:3" x14ac:dyDescent="0.25">
      <c r="B1076" s="3">
        <f>SUMIFS(Total,Fecha,NetWorth!A1076)</f>
        <v>0</v>
      </c>
      <c r="C1076" s="3">
        <f t="shared" si="16"/>
        <v>0</v>
      </c>
    </row>
    <row r="1077" spans="2:3" x14ac:dyDescent="0.25">
      <c r="B1077" s="3">
        <f>SUMIFS(Total,Fecha,NetWorth!A1077)</f>
        <v>0</v>
      </c>
      <c r="C1077" s="3">
        <f t="shared" si="16"/>
        <v>0</v>
      </c>
    </row>
    <row r="1078" spans="2:3" x14ac:dyDescent="0.25">
      <c r="B1078" s="3">
        <f>SUMIFS(Total,Fecha,NetWorth!A1078)</f>
        <v>0</v>
      </c>
      <c r="C1078" s="3">
        <f t="shared" si="16"/>
        <v>0</v>
      </c>
    </row>
    <row r="1079" spans="2:3" x14ac:dyDescent="0.25">
      <c r="B1079" s="3">
        <f>SUMIFS(Total,Fecha,NetWorth!A1079)</f>
        <v>0</v>
      </c>
      <c r="C1079" s="3">
        <f t="shared" si="16"/>
        <v>0</v>
      </c>
    </row>
    <row r="1080" spans="2:3" x14ac:dyDescent="0.25">
      <c r="B1080" s="3">
        <f>SUMIFS(Total,Fecha,NetWorth!A1080)</f>
        <v>0</v>
      </c>
      <c r="C1080" s="3">
        <f t="shared" si="16"/>
        <v>0</v>
      </c>
    </row>
    <row r="1081" spans="2:3" x14ac:dyDescent="0.25">
      <c r="B1081" s="3">
        <f>SUMIFS(Total,Fecha,NetWorth!A1081)</f>
        <v>0</v>
      </c>
      <c r="C1081" s="3">
        <f t="shared" si="16"/>
        <v>0</v>
      </c>
    </row>
    <row r="1082" spans="2:3" x14ac:dyDescent="0.25">
      <c r="B1082" s="3">
        <f>SUMIFS(Total,Fecha,NetWorth!A1082)</f>
        <v>0</v>
      </c>
      <c r="C1082" s="3">
        <f t="shared" si="16"/>
        <v>0</v>
      </c>
    </row>
    <row r="1083" spans="2:3" x14ac:dyDescent="0.25">
      <c r="B1083" s="3">
        <f>SUMIFS(Total,Fecha,NetWorth!A1083)</f>
        <v>0</v>
      </c>
      <c r="C1083" s="3">
        <f t="shared" si="16"/>
        <v>0</v>
      </c>
    </row>
    <row r="1084" spans="2:3" x14ac:dyDescent="0.25">
      <c r="B1084" s="3">
        <f>SUMIFS(Total,Fecha,NetWorth!A1084)</f>
        <v>0</v>
      </c>
      <c r="C1084" s="3">
        <f t="shared" si="16"/>
        <v>0</v>
      </c>
    </row>
    <row r="1085" spans="2:3" x14ac:dyDescent="0.25">
      <c r="B1085" s="3">
        <f>SUMIFS(Total,Fecha,NetWorth!A1085)</f>
        <v>0</v>
      </c>
      <c r="C1085" s="3">
        <f t="shared" si="16"/>
        <v>0</v>
      </c>
    </row>
    <row r="1086" spans="2:3" x14ac:dyDescent="0.25">
      <c r="B1086" s="3">
        <f>SUMIFS(Total,Fecha,NetWorth!A1086)</f>
        <v>0</v>
      </c>
      <c r="C1086" s="3">
        <f t="shared" si="16"/>
        <v>0</v>
      </c>
    </row>
    <row r="1087" spans="2:3" x14ac:dyDescent="0.25">
      <c r="B1087" s="3">
        <f>SUMIFS(Total,Fecha,NetWorth!A1087)</f>
        <v>0</v>
      </c>
      <c r="C1087" s="3">
        <f t="shared" si="16"/>
        <v>0</v>
      </c>
    </row>
    <row r="1088" spans="2:3" x14ac:dyDescent="0.25">
      <c r="B1088" s="3">
        <f>SUMIFS(Total,Fecha,NetWorth!A1088)</f>
        <v>0</v>
      </c>
      <c r="C1088" s="3">
        <f t="shared" si="16"/>
        <v>0</v>
      </c>
    </row>
    <row r="1089" spans="2:3" x14ac:dyDescent="0.25">
      <c r="B1089" s="3">
        <f>SUMIFS(Total,Fecha,NetWorth!A1089)</f>
        <v>0</v>
      </c>
      <c r="C1089" s="3">
        <f t="shared" si="16"/>
        <v>0</v>
      </c>
    </row>
    <row r="1090" spans="2:3" x14ac:dyDescent="0.25">
      <c r="B1090" s="3">
        <f>SUMIFS(Total,Fecha,NetWorth!A1090)</f>
        <v>0</v>
      </c>
      <c r="C1090" s="3">
        <f t="shared" si="16"/>
        <v>0</v>
      </c>
    </row>
    <row r="1091" spans="2:3" x14ac:dyDescent="0.25">
      <c r="B1091" s="3">
        <f>SUMIFS(Total,Fecha,NetWorth!A1091)</f>
        <v>0</v>
      </c>
      <c r="C1091" s="3">
        <f t="shared" ref="C1091:C1144" si="17">IF(A1091,SUMIFS(PnL,Fecha,A1091)-SUMIFS(Bonos,Fecha,A1091)+C1090,0)</f>
        <v>0</v>
      </c>
    </row>
    <row r="1092" spans="2:3" x14ac:dyDescent="0.25">
      <c r="B1092" s="3">
        <f>SUMIFS(Total,Fecha,NetWorth!A1092)</f>
        <v>0</v>
      </c>
      <c r="C1092" s="3">
        <f t="shared" si="17"/>
        <v>0</v>
      </c>
    </row>
    <row r="1093" spans="2:3" x14ac:dyDescent="0.25">
      <c r="B1093" s="3">
        <f>SUMIFS(Total,Fecha,NetWorth!A1093)</f>
        <v>0</v>
      </c>
      <c r="C1093" s="3">
        <f t="shared" si="17"/>
        <v>0</v>
      </c>
    </row>
    <row r="1094" spans="2:3" x14ac:dyDescent="0.25">
      <c r="B1094" s="3">
        <f>SUMIFS(Total,Fecha,NetWorth!A1094)</f>
        <v>0</v>
      </c>
      <c r="C1094" s="3">
        <f t="shared" si="17"/>
        <v>0</v>
      </c>
    </row>
    <row r="1095" spans="2:3" x14ac:dyDescent="0.25">
      <c r="B1095" s="3">
        <f>SUMIFS(Total,Fecha,NetWorth!A1095)</f>
        <v>0</v>
      </c>
      <c r="C1095" s="3">
        <f t="shared" si="17"/>
        <v>0</v>
      </c>
    </row>
    <row r="1096" spans="2:3" x14ac:dyDescent="0.25">
      <c r="B1096" s="3">
        <f>SUMIFS(Total,Fecha,NetWorth!A1096)</f>
        <v>0</v>
      </c>
      <c r="C1096" s="3">
        <f t="shared" si="17"/>
        <v>0</v>
      </c>
    </row>
    <row r="1097" spans="2:3" x14ac:dyDescent="0.25">
      <c r="B1097" s="3">
        <f>SUMIFS(Total,Fecha,NetWorth!A1097)</f>
        <v>0</v>
      </c>
      <c r="C1097" s="3">
        <f t="shared" si="17"/>
        <v>0</v>
      </c>
    </row>
    <row r="1098" spans="2:3" x14ac:dyDescent="0.25">
      <c r="B1098" s="3">
        <f>SUMIFS(Total,Fecha,NetWorth!A1098)</f>
        <v>0</v>
      </c>
      <c r="C1098" s="3">
        <f t="shared" si="17"/>
        <v>0</v>
      </c>
    </row>
    <row r="1099" spans="2:3" x14ac:dyDescent="0.25">
      <c r="B1099" s="3">
        <f>SUMIFS(Total,Fecha,NetWorth!A1099)</f>
        <v>0</v>
      </c>
      <c r="C1099" s="3">
        <f t="shared" si="17"/>
        <v>0</v>
      </c>
    </row>
    <row r="1100" spans="2:3" x14ac:dyDescent="0.25">
      <c r="B1100" s="3">
        <f>SUMIFS(Total,Fecha,NetWorth!A1100)</f>
        <v>0</v>
      </c>
      <c r="C1100" s="3">
        <f t="shared" si="17"/>
        <v>0</v>
      </c>
    </row>
    <row r="1101" spans="2:3" x14ac:dyDescent="0.25">
      <c r="B1101" s="3">
        <f>SUMIFS(Total,Fecha,NetWorth!A1101)</f>
        <v>0</v>
      </c>
      <c r="C1101" s="3">
        <f t="shared" si="17"/>
        <v>0</v>
      </c>
    </row>
    <row r="1102" spans="2:3" x14ac:dyDescent="0.25">
      <c r="B1102" s="3">
        <f>SUMIFS(Total,Fecha,NetWorth!A1102)</f>
        <v>0</v>
      </c>
      <c r="C1102" s="3">
        <f t="shared" si="17"/>
        <v>0</v>
      </c>
    </row>
    <row r="1103" spans="2:3" x14ac:dyDescent="0.25">
      <c r="B1103" s="3">
        <f>SUMIFS(Total,Fecha,NetWorth!A1103)</f>
        <v>0</v>
      </c>
      <c r="C1103" s="3">
        <f t="shared" si="17"/>
        <v>0</v>
      </c>
    </row>
    <row r="1104" spans="2:3" x14ac:dyDescent="0.25">
      <c r="B1104" s="3">
        <f>SUMIFS(Total,Fecha,NetWorth!A1104)</f>
        <v>0</v>
      </c>
      <c r="C1104" s="3">
        <f t="shared" si="17"/>
        <v>0</v>
      </c>
    </row>
    <row r="1105" spans="2:3" x14ac:dyDescent="0.25">
      <c r="B1105" s="3">
        <f>SUMIFS(Total,Fecha,NetWorth!A1105)</f>
        <v>0</v>
      </c>
      <c r="C1105" s="3">
        <f t="shared" si="17"/>
        <v>0</v>
      </c>
    </row>
    <row r="1106" spans="2:3" x14ac:dyDescent="0.25">
      <c r="B1106" s="3">
        <f>SUMIFS(Total,Fecha,NetWorth!A1106)</f>
        <v>0</v>
      </c>
      <c r="C1106" s="3">
        <f t="shared" si="17"/>
        <v>0</v>
      </c>
    </row>
    <row r="1107" spans="2:3" x14ac:dyDescent="0.25">
      <c r="B1107" s="3">
        <f>SUMIFS(Total,Fecha,NetWorth!A1107)</f>
        <v>0</v>
      </c>
      <c r="C1107" s="3">
        <f t="shared" si="17"/>
        <v>0</v>
      </c>
    </row>
    <row r="1108" spans="2:3" x14ac:dyDescent="0.25">
      <c r="B1108" s="3">
        <f>SUMIFS(Total,Fecha,NetWorth!A1108)</f>
        <v>0</v>
      </c>
      <c r="C1108" s="3">
        <f t="shared" si="17"/>
        <v>0</v>
      </c>
    </row>
    <row r="1109" spans="2:3" x14ac:dyDescent="0.25">
      <c r="B1109" s="3">
        <f>SUMIFS(Total,Fecha,NetWorth!A1109)</f>
        <v>0</v>
      </c>
      <c r="C1109" s="3">
        <f t="shared" si="17"/>
        <v>0</v>
      </c>
    </row>
    <row r="1110" spans="2:3" x14ac:dyDescent="0.25">
      <c r="B1110" s="3">
        <f>SUMIFS(Total,Fecha,NetWorth!A1110)</f>
        <v>0</v>
      </c>
      <c r="C1110" s="3">
        <f t="shared" si="17"/>
        <v>0</v>
      </c>
    </row>
    <row r="1111" spans="2:3" x14ac:dyDescent="0.25">
      <c r="B1111" s="3">
        <f>SUMIFS(Total,Fecha,NetWorth!A1111)</f>
        <v>0</v>
      </c>
      <c r="C1111" s="3">
        <f t="shared" si="17"/>
        <v>0</v>
      </c>
    </row>
    <row r="1112" spans="2:3" x14ac:dyDescent="0.25">
      <c r="B1112" s="3">
        <f>SUMIFS(Total,Fecha,NetWorth!A1112)</f>
        <v>0</v>
      </c>
      <c r="C1112" s="3">
        <f t="shared" si="17"/>
        <v>0</v>
      </c>
    </row>
    <row r="1113" spans="2:3" x14ac:dyDescent="0.25">
      <c r="B1113" s="3">
        <f>SUMIFS(Total,Fecha,NetWorth!A1113)</f>
        <v>0</v>
      </c>
      <c r="C1113" s="3">
        <f t="shared" si="17"/>
        <v>0</v>
      </c>
    </row>
    <row r="1114" spans="2:3" x14ac:dyDescent="0.25">
      <c r="B1114" s="3">
        <f>SUMIFS(Total,Fecha,NetWorth!A1114)</f>
        <v>0</v>
      </c>
      <c r="C1114" s="3">
        <f t="shared" si="17"/>
        <v>0</v>
      </c>
    </row>
    <row r="1115" spans="2:3" x14ac:dyDescent="0.25">
      <c r="B1115" s="3">
        <f>SUMIFS(Total,Fecha,NetWorth!A1115)</f>
        <v>0</v>
      </c>
      <c r="C1115" s="3">
        <f t="shared" si="17"/>
        <v>0</v>
      </c>
    </row>
    <row r="1116" spans="2:3" x14ac:dyDescent="0.25">
      <c r="B1116" s="3">
        <f>SUMIFS(Total,Fecha,NetWorth!A1116)</f>
        <v>0</v>
      </c>
      <c r="C1116" s="3">
        <f t="shared" si="17"/>
        <v>0</v>
      </c>
    </row>
    <row r="1117" spans="2:3" x14ac:dyDescent="0.25">
      <c r="B1117" s="3">
        <f>SUMIFS(Total,Fecha,NetWorth!A1117)</f>
        <v>0</v>
      </c>
      <c r="C1117" s="3">
        <f t="shared" si="17"/>
        <v>0</v>
      </c>
    </row>
    <row r="1118" spans="2:3" x14ac:dyDescent="0.25">
      <c r="B1118" s="3">
        <f>SUMIFS(Total,Fecha,NetWorth!A1118)</f>
        <v>0</v>
      </c>
      <c r="C1118" s="3">
        <f t="shared" si="17"/>
        <v>0</v>
      </c>
    </row>
    <row r="1119" spans="2:3" x14ac:dyDescent="0.25">
      <c r="B1119" s="3">
        <f>SUMIFS(Total,Fecha,NetWorth!A1119)</f>
        <v>0</v>
      </c>
      <c r="C1119" s="3">
        <f t="shared" si="17"/>
        <v>0</v>
      </c>
    </row>
    <row r="1120" spans="2:3" x14ac:dyDescent="0.25">
      <c r="B1120" s="3">
        <f>SUMIFS(Total,Fecha,NetWorth!A1120)</f>
        <v>0</v>
      </c>
      <c r="C1120" s="3">
        <f t="shared" si="17"/>
        <v>0</v>
      </c>
    </row>
    <row r="1121" spans="2:3" x14ac:dyDescent="0.25">
      <c r="B1121" s="3">
        <f>SUMIFS(Total,Fecha,NetWorth!A1121)</f>
        <v>0</v>
      </c>
      <c r="C1121" s="3">
        <f t="shared" si="17"/>
        <v>0</v>
      </c>
    </row>
    <row r="1122" spans="2:3" x14ac:dyDescent="0.25">
      <c r="B1122" s="3">
        <f>SUMIFS(Total,Fecha,NetWorth!A1122)</f>
        <v>0</v>
      </c>
      <c r="C1122" s="3">
        <f t="shared" si="17"/>
        <v>0</v>
      </c>
    </row>
    <row r="1123" spans="2:3" x14ac:dyDescent="0.25">
      <c r="B1123" s="3">
        <f>SUMIFS(Total,Fecha,NetWorth!A1123)</f>
        <v>0</v>
      </c>
      <c r="C1123" s="3">
        <f t="shared" si="17"/>
        <v>0</v>
      </c>
    </row>
    <row r="1124" spans="2:3" x14ac:dyDescent="0.25">
      <c r="B1124" s="3">
        <f>SUMIFS(Total,Fecha,NetWorth!A1124)</f>
        <v>0</v>
      </c>
      <c r="C1124" s="3">
        <f t="shared" si="17"/>
        <v>0</v>
      </c>
    </row>
    <row r="1125" spans="2:3" x14ac:dyDescent="0.25">
      <c r="B1125" s="3">
        <f>SUMIFS(Total,Fecha,NetWorth!A1125)</f>
        <v>0</v>
      </c>
      <c r="C1125" s="3">
        <f t="shared" si="17"/>
        <v>0</v>
      </c>
    </row>
    <row r="1126" spans="2:3" x14ac:dyDescent="0.25">
      <c r="B1126" s="3">
        <f>SUMIFS(Total,Fecha,NetWorth!A1126)</f>
        <v>0</v>
      </c>
      <c r="C1126" s="3">
        <f t="shared" si="17"/>
        <v>0</v>
      </c>
    </row>
    <row r="1127" spans="2:3" x14ac:dyDescent="0.25">
      <c r="B1127" s="3">
        <f>SUMIFS(Total,Fecha,NetWorth!A1127)</f>
        <v>0</v>
      </c>
      <c r="C1127" s="3">
        <f t="shared" si="17"/>
        <v>0</v>
      </c>
    </row>
    <row r="1128" spans="2:3" x14ac:dyDescent="0.25">
      <c r="B1128" s="3">
        <f>SUMIFS(Total,Fecha,NetWorth!A1128)</f>
        <v>0</v>
      </c>
      <c r="C1128" s="3">
        <f t="shared" si="17"/>
        <v>0</v>
      </c>
    </row>
    <row r="1129" spans="2:3" x14ac:dyDescent="0.25">
      <c r="B1129" s="3">
        <f>SUMIFS(Total,Fecha,NetWorth!A1129)</f>
        <v>0</v>
      </c>
      <c r="C1129" s="3">
        <f t="shared" si="17"/>
        <v>0</v>
      </c>
    </row>
    <row r="1130" spans="2:3" x14ac:dyDescent="0.25">
      <c r="B1130" s="3">
        <f>SUMIFS(Total,Fecha,NetWorth!A1130)</f>
        <v>0</v>
      </c>
      <c r="C1130" s="3">
        <f t="shared" si="17"/>
        <v>0</v>
      </c>
    </row>
    <row r="1131" spans="2:3" x14ac:dyDescent="0.25">
      <c r="B1131" s="3">
        <f>SUMIFS(Total,Fecha,NetWorth!A1131)</f>
        <v>0</v>
      </c>
      <c r="C1131" s="3">
        <f t="shared" si="17"/>
        <v>0</v>
      </c>
    </row>
    <row r="1132" spans="2:3" x14ac:dyDescent="0.25">
      <c r="B1132" s="3">
        <f>SUMIFS(Total,Fecha,NetWorth!A1132)</f>
        <v>0</v>
      </c>
      <c r="C1132" s="3">
        <f t="shared" si="17"/>
        <v>0</v>
      </c>
    </row>
    <row r="1133" spans="2:3" x14ac:dyDescent="0.25">
      <c r="B1133" s="3">
        <f>SUMIFS(Total,Fecha,NetWorth!A1133)</f>
        <v>0</v>
      </c>
      <c r="C1133" s="3">
        <f t="shared" si="17"/>
        <v>0</v>
      </c>
    </row>
    <row r="1134" spans="2:3" x14ac:dyDescent="0.25">
      <c r="B1134" s="3">
        <f>SUMIFS(Total,Fecha,NetWorth!A1134)</f>
        <v>0</v>
      </c>
      <c r="C1134" s="3">
        <f t="shared" si="17"/>
        <v>0</v>
      </c>
    </row>
    <row r="1135" spans="2:3" x14ac:dyDescent="0.25">
      <c r="B1135" s="3">
        <f>SUMIFS(Total,Fecha,NetWorth!A1135)</f>
        <v>0</v>
      </c>
      <c r="C1135" s="3">
        <f t="shared" si="17"/>
        <v>0</v>
      </c>
    </row>
    <row r="1136" spans="2:3" x14ac:dyDescent="0.25">
      <c r="B1136" s="3">
        <f>SUMIFS(Total,Fecha,NetWorth!A1136)</f>
        <v>0</v>
      </c>
      <c r="C1136" s="3">
        <f t="shared" si="17"/>
        <v>0</v>
      </c>
    </row>
    <row r="1137" spans="2:3" x14ac:dyDescent="0.25">
      <c r="B1137" s="3">
        <f>SUMIFS(Total,Fecha,NetWorth!A1137)</f>
        <v>0</v>
      </c>
      <c r="C1137" s="3">
        <f t="shared" si="17"/>
        <v>0</v>
      </c>
    </row>
    <row r="1138" spans="2:3" x14ac:dyDescent="0.25">
      <c r="B1138" s="3">
        <f>SUMIFS(Total,Fecha,NetWorth!A1138)</f>
        <v>0</v>
      </c>
      <c r="C1138" s="3">
        <f t="shared" si="17"/>
        <v>0</v>
      </c>
    </row>
    <row r="1139" spans="2:3" x14ac:dyDescent="0.25">
      <c r="B1139" s="3">
        <f>SUMIFS(Total,Fecha,NetWorth!A1139)</f>
        <v>0</v>
      </c>
      <c r="C1139" s="3">
        <f t="shared" si="17"/>
        <v>0</v>
      </c>
    </row>
    <row r="1140" spans="2:3" x14ac:dyDescent="0.25">
      <c r="B1140" s="3">
        <f>SUMIFS(Total,Fecha,NetWorth!A1140)</f>
        <v>0</v>
      </c>
      <c r="C1140" s="3">
        <f t="shared" si="17"/>
        <v>0</v>
      </c>
    </row>
    <row r="1141" spans="2:3" x14ac:dyDescent="0.25">
      <c r="B1141" s="3">
        <f>SUMIFS(Total,Fecha,NetWorth!A1141)</f>
        <v>0</v>
      </c>
      <c r="C1141" s="3">
        <f t="shared" si="17"/>
        <v>0</v>
      </c>
    </row>
    <row r="1142" spans="2:3" x14ac:dyDescent="0.25">
      <c r="B1142" s="3">
        <f>SUMIFS(Total,Fecha,NetWorth!A1142)</f>
        <v>0</v>
      </c>
      <c r="C1142" s="3">
        <f t="shared" si="17"/>
        <v>0</v>
      </c>
    </row>
    <row r="1143" spans="2:3" x14ac:dyDescent="0.25">
      <c r="B1143" s="3">
        <f>SUMIFS(Total,Fecha,NetWorth!A1143)</f>
        <v>0</v>
      </c>
      <c r="C1143" s="3">
        <f t="shared" si="17"/>
        <v>0</v>
      </c>
    </row>
    <row r="1144" spans="2:3" x14ac:dyDescent="0.25">
      <c r="B1144" s="3">
        <f>SUMIFS(Total,Fecha,NetWorth!A1144)</f>
        <v>0</v>
      </c>
      <c r="C1144" s="3">
        <f t="shared" si="17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5176-2F51-498E-8B2C-6C0474CCD035}">
  <sheetPr codeName="Sheet6">
    <tabColor theme="9" tint="0.39997558519241921"/>
  </sheetPr>
  <dimension ref="B1:CO1195"/>
  <sheetViews>
    <sheetView showGridLines="0" zoomScale="67" zoomScaleNormal="70" workbookViewId="0">
      <selection activeCell="I41" sqref="I41"/>
    </sheetView>
  </sheetViews>
  <sheetFormatPr defaultRowHeight="15" outlineLevelCol="1" x14ac:dyDescent="0.25"/>
  <cols>
    <col min="1" max="1" width="14.85546875" bestFit="1" customWidth="1"/>
    <col min="2" max="2" width="20" customWidth="1"/>
    <col min="3" max="3" width="19.42578125" customWidth="1"/>
    <col min="4" max="5" width="19.42578125" customWidth="1" outlineLevel="1"/>
    <col min="6" max="6" width="17.5703125" customWidth="1"/>
    <col min="7" max="7" width="16.28515625" bestFit="1" customWidth="1"/>
    <col min="8" max="8" width="14.28515625" customWidth="1"/>
    <col min="9" max="9" width="17.140625" customWidth="1"/>
    <col min="10" max="10" width="14.28515625" customWidth="1"/>
    <col min="11" max="13" width="16.28515625" customWidth="1"/>
    <col min="29" max="29" width="18.5703125" bestFit="1" customWidth="1"/>
    <col min="30" max="31" width="9.140625" hidden="1" customWidth="1" outlineLevel="1"/>
    <col min="32" max="32" width="21.7109375" bestFit="1" customWidth="1" collapsed="1"/>
    <col min="33" max="33" width="13.140625" style="1" bestFit="1" customWidth="1"/>
    <col min="34" max="34" width="13.140625" style="1" customWidth="1"/>
    <col min="35" max="54" width="15.85546875" customWidth="1"/>
    <col min="55" max="74" width="17.7109375" customWidth="1"/>
    <col min="75" max="75" width="21.7109375" bestFit="1" customWidth="1"/>
    <col min="76" max="93" width="20.42578125" customWidth="1"/>
  </cols>
  <sheetData>
    <row r="1" spans="2:93" x14ac:dyDescent="0.25">
      <c r="B1" s="55" t="s">
        <v>119</v>
      </c>
      <c r="C1" s="14">
        <f ca="1">TODAY()</f>
        <v>45554</v>
      </c>
      <c r="I1" s="14">
        <f ca="1">EDATE(C2,-1)</f>
        <v>45505</v>
      </c>
      <c r="K1" s="14">
        <f ca="1">EDATE(C2,-1)</f>
        <v>45505</v>
      </c>
      <c r="L1" s="14">
        <f ca="1">EDATE(K1,-1)</f>
        <v>45474</v>
      </c>
      <c r="M1" s="14">
        <f ca="1">EDATE(L1,-1)</f>
        <v>45444</v>
      </c>
      <c r="AG1" s="1" t="str" cm="1">
        <f t="array" ref="AG1:AG66">_xlfn.UNIQUE(_xlfn._xlws.FILTER(Fecha,Fecha&lt;&gt;0))</f>
        <v>Fecha</v>
      </c>
      <c r="AH1" s="1" t="s">
        <v>64</v>
      </c>
      <c r="AI1" t="str" cm="1">
        <f t="array" ref="AI1:BA1">TRANSPOSE(B9:B27)</f>
        <v>Vivienda</v>
      </c>
      <c r="AJ1" t="str">
        <v>Cuentas</v>
      </c>
      <c r="AK1" t="str">
        <v>Enseres</v>
      </c>
      <c r="AL1" t="str">
        <v>Mantencion</v>
      </c>
      <c r="AM1" t="str">
        <v>Salud</v>
      </c>
      <c r="AN1" t="str">
        <v>Farmacos</v>
      </c>
      <c r="AO1" t="str">
        <v>Provisiones</v>
      </c>
      <c r="AP1" t="str">
        <v>Pedidos</v>
      </c>
      <c r="AQ1" t="str">
        <v>Salidas</v>
      </c>
      <c r="AR1" t="str">
        <v>Snacks</v>
      </c>
      <c r="AS1" t="str">
        <v>Transporte</v>
      </c>
      <c r="AT1" t="str">
        <v>Seguros</v>
      </c>
      <c r="AU1" t="str">
        <v>Uber</v>
      </c>
      <c r="AV1" t="str">
        <v>Suscripciones</v>
      </c>
      <c r="AW1" t="str">
        <v>Personal</v>
      </c>
      <c r="AX1" t="str">
        <v>Hobby</v>
      </c>
      <c r="AY1" t="str">
        <v>Educacion</v>
      </c>
      <c r="AZ1">
        <v>0</v>
      </c>
      <c r="BA1">
        <v>0</v>
      </c>
      <c r="BC1" t="str">
        <f t="shared" ref="BC1:BU1" si="0">"Mean "&amp;AI1</f>
        <v>Mean Vivienda</v>
      </c>
      <c r="BD1" t="str">
        <f t="shared" si="0"/>
        <v>Mean Cuentas</v>
      </c>
      <c r="BE1" t="str">
        <f t="shared" si="0"/>
        <v>Mean Enseres</v>
      </c>
      <c r="BF1" t="str">
        <f t="shared" si="0"/>
        <v>Mean Mantencion</v>
      </c>
      <c r="BG1" t="str">
        <f t="shared" si="0"/>
        <v>Mean Salud</v>
      </c>
      <c r="BH1" t="str">
        <f t="shared" si="0"/>
        <v>Mean Farmacos</v>
      </c>
      <c r="BI1" t="str">
        <f t="shared" si="0"/>
        <v>Mean Provisiones</v>
      </c>
      <c r="BJ1" t="str">
        <f t="shared" si="0"/>
        <v>Mean Pedidos</v>
      </c>
      <c r="BK1" t="str">
        <f t="shared" si="0"/>
        <v>Mean Salidas</v>
      </c>
      <c r="BL1" t="str">
        <f t="shared" si="0"/>
        <v>Mean Snacks</v>
      </c>
      <c r="BM1" t="str">
        <f t="shared" si="0"/>
        <v>Mean Transporte</v>
      </c>
      <c r="BN1" t="str">
        <f t="shared" si="0"/>
        <v>Mean Seguros</v>
      </c>
      <c r="BO1" t="str">
        <f t="shared" si="0"/>
        <v>Mean Uber</v>
      </c>
      <c r="BP1" t="str">
        <f t="shared" si="0"/>
        <v>Mean Suscripciones</v>
      </c>
      <c r="BQ1" t="str">
        <f t="shared" si="0"/>
        <v>Mean Personal</v>
      </c>
      <c r="BR1" t="str">
        <f t="shared" si="0"/>
        <v>Mean Hobby</v>
      </c>
      <c r="BS1" t="str">
        <f t="shared" si="0"/>
        <v>Mean Educacion</v>
      </c>
      <c r="BT1" t="str">
        <f t="shared" si="0"/>
        <v>Mean 0</v>
      </c>
      <c r="BU1" t="str">
        <f t="shared" si="0"/>
        <v>Mean 0</v>
      </c>
      <c r="BW1" t="str">
        <f>"Std "&amp;AI1</f>
        <v>Std Vivienda</v>
      </c>
      <c r="BX1" t="str">
        <f t="shared" ref="BX1:CD1" si="1">"Std "&amp;AJ1</f>
        <v>Std Cuentas</v>
      </c>
      <c r="BY1" t="str">
        <f t="shared" si="1"/>
        <v>Std Enseres</v>
      </c>
      <c r="BZ1" t="str">
        <f t="shared" si="1"/>
        <v>Std Mantencion</v>
      </c>
      <c r="CA1" t="str">
        <f t="shared" si="1"/>
        <v>Std Salud</v>
      </c>
      <c r="CB1" t="str">
        <f t="shared" si="1"/>
        <v>Std Farmacos</v>
      </c>
      <c r="CC1" t="str">
        <f t="shared" si="1"/>
        <v>Std Provisiones</v>
      </c>
      <c r="CD1" t="str">
        <f t="shared" si="1"/>
        <v>Std Pedidos</v>
      </c>
      <c r="CE1" t="str">
        <f>"Std "&amp;AQ1</f>
        <v>Std Salidas</v>
      </c>
      <c r="CF1" t="str">
        <f t="shared" ref="CF1" si="2">"Std "&amp;AR1</f>
        <v>Std Snacks</v>
      </c>
      <c r="CG1" t="str">
        <f t="shared" ref="CG1" si="3">"Std "&amp;AS1</f>
        <v>Std Transporte</v>
      </c>
      <c r="CH1" t="str">
        <f t="shared" ref="CH1" si="4">"Std "&amp;AT1</f>
        <v>Std Seguros</v>
      </c>
      <c r="CI1" t="str">
        <f t="shared" ref="CI1" si="5">"Std "&amp;AU1</f>
        <v>Std Uber</v>
      </c>
      <c r="CJ1" t="str">
        <f>"Std "&amp;AV1</f>
        <v>Std Suscripciones</v>
      </c>
      <c r="CK1" t="str">
        <f t="shared" ref="CK1" si="6">"Std "&amp;AW1</f>
        <v>Std Personal</v>
      </c>
      <c r="CL1" t="str">
        <f>"Std "&amp;AX1</f>
        <v>Std Hobby</v>
      </c>
      <c r="CM1" t="str">
        <f t="shared" ref="CM1" si="7">"Std "&amp;AY1</f>
        <v>Std Educacion</v>
      </c>
      <c r="CN1" t="str">
        <f>"Std "&amp;AZ1</f>
        <v>Std 0</v>
      </c>
      <c r="CO1" t="str">
        <f>"Std "&amp;BA1</f>
        <v>Std 0</v>
      </c>
    </row>
    <row r="2" spans="2:93" x14ac:dyDescent="0.25">
      <c r="B2" s="97" t="s">
        <v>21</v>
      </c>
      <c r="C2" s="14">
        <f ca="1">DATE(YEAR(C1),MONTH(C1),1)</f>
        <v>45536</v>
      </c>
      <c r="I2" s="14">
        <f ca="1">EDATE(C1,-1)</f>
        <v>45523</v>
      </c>
      <c r="K2" s="14">
        <f ca="1">EOMONTH(K1,0)</f>
        <v>45535</v>
      </c>
      <c r="L2" s="14">
        <f ca="1">EOMONTH(L1,0)</f>
        <v>45504</v>
      </c>
      <c r="M2" s="14">
        <f ca="1">EOMONTH(M1,0)</f>
        <v>45473</v>
      </c>
      <c r="AC2" s="108"/>
      <c r="AF2" s="108"/>
      <c r="AG2" s="1">
        <v>45300</v>
      </c>
      <c r="AH2" s="99">
        <v>1</v>
      </c>
      <c r="AI2" s="11">
        <f t="shared" ref="AI2:AR11" ca="1" si="8">IF(AI$1&lt;&gt;0,SUMIFS(INDIRECT(AI$1), Fecha,$AG2),0)</f>
        <v>-500630.92</v>
      </c>
      <c r="AJ2" s="11">
        <f t="shared" ca="1" si="8"/>
        <v>0</v>
      </c>
      <c r="AK2" s="11">
        <f t="shared" ca="1" si="8"/>
        <v>0</v>
      </c>
      <c r="AL2" s="11">
        <f t="shared" ca="1" si="8"/>
        <v>-120000</v>
      </c>
      <c r="AM2" s="11">
        <f t="shared" ca="1" si="8"/>
        <v>0</v>
      </c>
      <c r="AN2" s="11">
        <f t="shared" ca="1" si="8"/>
        <v>0</v>
      </c>
      <c r="AO2" s="11">
        <f t="shared" ca="1" si="8"/>
        <v>0</v>
      </c>
      <c r="AP2" s="11">
        <f t="shared" ca="1" si="8"/>
        <v>0</v>
      </c>
      <c r="AQ2" s="11">
        <f t="shared" ca="1" si="8"/>
        <v>0</v>
      </c>
      <c r="AR2" s="11">
        <f t="shared" ca="1" si="8"/>
        <v>0</v>
      </c>
      <c r="AS2" s="11">
        <f t="shared" ref="AS2:BA11" ca="1" si="9">IF(AS$1&lt;&gt;0,SUMIFS(INDIRECT(AS$1), Fecha,$AG2),0)</f>
        <v>0</v>
      </c>
      <c r="AT2" s="11">
        <f t="shared" ca="1" si="9"/>
        <v>0</v>
      </c>
      <c r="AU2" s="11">
        <f t="shared" ca="1" si="9"/>
        <v>0</v>
      </c>
      <c r="AV2" s="11">
        <f t="shared" ca="1" si="9"/>
        <v>-33925</v>
      </c>
      <c r="AW2" s="11">
        <f t="shared" ca="1" si="9"/>
        <v>0</v>
      </c>
      <c r="AX2" s="11">
        <f t="shared" ca="1" si="9"/>
        <v>0</v>
      </c>
      <c r="AY2" s="11">
        <f t="shared" ca="1" si="9"/>
        <v>0</v>
      </c>
      <c r="AZ2" s="11">
        <f t="shared" ca="1" si="9"/>
        <v>0</v>
      </c>
      <c r="BA2" s="11">
        <f t="shared" ca="1" si="9"/>
        <v>0</v>
      </c>
      <c r="BB2" s="11"/>
    </row>
    <row r="3" spans="2:93" x14ac:dyDescent="0.25">
      <c r="B3" s="56" t="s">
        <v>22</v>
      </c>
      <c r="C3" s="14">
        <f ca="1">EOMONTH(C2,0)</f>
        <v>45565</v>
      </c>
      <c r="AC3" s="108"/>
      <c r="AF3" s="108"/>
      <c r="AG3" s="1">
        <v>45301</v>
      </c>
      <c r="AH3" s="99">
        <f t="shared" ref="AH3:AH46" si="10">IF(AG3&lt;&gt;0,AG3-AG2,"")</f>
        <v>1</v>
      </c>
      <c r="AI3" s="11">
        <f t="shared" ca="1" si="8"/>
        <v>145000</v>
      </c>
      <c r="AJ3" s="11">
        <f t="shared" ca="1" si="8"/>
        <v>0</v>
      </c>
      <c r="AK3" s="11">
        <f t="shared" ca="1" si="8"/>
        <v>0</v>
      </c>
      <c r="AL3" s="11">
        <f t="shared" ca="1" si="8"/>
        <v>0</v>
      </c>
      <c r="AM3" s="11">
        <f t="shared" ca="1" si="8"/>
        <v>-80000</v>
      </c>
      <c r="AN3" s="11">
        <f t="shared" ca="1" si="8"/>
        <v>0</v>
      </c>
      <c r="AO3" s="11">
        <f t="shared" ca="1" si="8"/>
        <v>0</v>
      </c>
      <c r="AP3" s="11">
        <f t="shared" ca="1" si="8"/>
        <v>0</v>
      </c>
      <c r="AQ3" s="11">
        <f t="shared" ca="1" si="8"/>
        <v>0</v>
      </c>
      <c r="AR3" s="11">
        <f t="shared" ca="1" si="8"/>
        <v>-3140</v>
      </c>
      <c r="AS3" s="11">
        <f t="shared" ca="1" si="9"/>
        <v>0</v>
      </c>
      <c r="AT3" s="11">
        <f t="shared" ca="1" si="9"/>
        <v>0</v>
      </c>
      <c r="AU3" s="11">
        <f t="shared" ca="1" si="9"/>
        <v>-4752</v>
      </c>
      <c r="AV3" s="11">
        <f t="shared" ca="1" si="9"/>
        <v>-15220.999999999942</v>
      </c>
      <c r="AW3" s="11">
        <f t="shared" ca="1" si="9"/>
        <v>0</v>
      </c>
      <c r="AX3" s="11">
        <f t="shared" ca="1" si="9"/>
        <v>0</v>
      </c>
      <c r="AY3" s="11">
        <f t="shared" ca="1" si="9"/>
        <v>0</v>
      </c>
      <c r="AZ3" s="11">
        <f t="shared" ca="1" si="9"/>
        <v>0</v>
      </c>
      <c r="BA3" s="11">
        <f t="shared" ca="1" si="9"/>
        <v>0</v>
      </c>
      <c r="BB3" s="11"/>
      <c r="BC3" s="11">
        <f ca="1">IF($AG3,SUMPRODUCT(AI$2:AI3,$AH$2:$AH3)/SUM($AH$2:$AH3),0)</f>
        <v>-177815.46</v>
      </c>
      <c r="BD3" s="11">
        <f ca="1">IF($AG3,SUMPRODUCT(AJ$2:AJ3,$AH$2:$AH3)/SUM($AH$2:$AH3),0)</f>
        <v>0</v>
      </c>
      <c r="BE3" s="11">
        <f ca="1">IF($AG3,SUMPRODUCT(AK$2:AK3,$AH$2:$AH3)/SUM($AH$2:$AH3),0)</f>
        <v>0</v>
      </c>
      <c r="BF3" s="11">
        <f ca="1">IF($AG3,SUMPRODUCT(AL$2:AL3,$AH$2:$AH3)/SUM($AH$2:$AH3),0)</f>
        <v>-60000</v>
      </c>
      <c r="BG3" s="11">
        <f ca="1">IF($AG3,SUMPRODUCT(AM$2:AM3,$AH$2:$AH3)/SUM($AH$2:$AH3),0)</f>
        <v>-40000</v>
      </c>
      <c r="BH3" s="11">
        <f ca="1">IF($AG3,SUMPRODUCT(AN$2:AN3,$AH$2:$AH3)/SUM($AH$2:$AH3),0)</f>
        <v>0</v>
      </c>
      <c r="BI3" s="11">
        <f ca="1">IF($AG3,SUMPRODUCT(AO$2:AO3,$AH$2:$AH3)/SUM($AH$2:$AH3),0)</f>
        <v>0</v>
      </c>
      <c r="BJ3" s="11">
        <f ca="1">IF($AG3,SUMPRODUCT(AP$2:AP3,$AH$2:$AH3)/SUM($AH$2:$AH3),0)</f>
        <v>0</v>
      </c>
      <c r="BK3" s="11">
        <f ca="1">IF($AG3,SUMPRODUCT(AQ$2:AQ3,$AH$2:$AH3)/SUM($AH$2:$AH3),0)</f>
        <v>0</v>
      </c>
      <c r="BL3" s="11">
        <f ca="1">IF($AG3,SUMPRODUCT(AR$2:AR3,$AH$2:$AH3)/SUM($AH$2:$AH3),0)</f>
        <v>-1570</v>
      </c>
      <c r="BM3" s="11">
        <f ca="1">IF($AG3,SUMPRODUCT(AS$2:AS3,$AH$2:$AH3)/SUM($AH$2:$AH3),0)</f>
        <v>0</v>
      </c>
      <c r="BN3" s="11">
        <f ca="1">IF($AG3,SUMPRODUCT(AT$2:AT3,$AH$2:$AH3)/SUM($AH$2:$AH3),0)</f>
        <v>0</v>
      </c>
      <c r="BO3" s="11">
        <f ca="1">IF($AG3,SUMPRODUCT(AU$2:AU3,$AH$2:$AH3)/SUM($AH$2:$AH3),0)</f>
        <v>-2376</v>
      </c>
      <c r="BP3" s="11">
        <f ca="1">IF($AG3,SUMPRODUCT(AV$2:AV3,$AH$2:$AH3)/SUM($AH$2:$AH3),0)</f>
        <v>-24572.999999999971</v>
      </c>
      <c r="BQ3" s="11">
        <f ca="1">IF($AG3,SUMPRODUCT(AW$2:AW3,$AH$2:$AH3)/SUM($AH$2:$AH3),0)</f>
        <v>0</v>
      </c>
      <c r="BR3" s="11">
        <f ca="1">IF($AG3,SUMPRODUCT(AX$2:AX3,$AH$2:$AH3)/SUM($AH$2:$AH3),0)</f>
        <v>0</v>
      </c>
      <c r="BS3" s="11">
        <f ca="1">IF($AG3,SUMPRODUCT(AY$2:AY3,$AH$2:$AH3)/SUM($AH$2:$AH3),0)</f>
        <v>0</v>
      </c>
      <c r="BT3" s="11">
        <f ca="1">IF($AG3,SUMPRODUCT(AZ$2:AZ3,$AH$2:$AH3)/SUM($AH$2:$AH3),0)</f>
        <v>0</v>
      </c>
      <c r="BU3" s="11">
        <f ca="1">IF($AG3,SUMPRODUCT(BA$2:BA3,$AH$2:$AH3)/SUM($AH$2:$AH3),0)</f>
        <v>0</v>
      </c>
      <c r="BV3" s="11"/>
      <c r="BW3" s="109"/>
      <c r="BX3" s="109"/>
      <c r="BY3" s="109"/>
    </row>
    <row r="4" spans="2:93" x14ac:dyDescent="0.25">
      <c r="AG4" s="1">
        <v>45302</v>
      </c>
      <c r="AH4" s="99">
        <f t="shared" si="10"/>
        <v>1</v>
      </c>
      <c r="AI4" s="11">
        <f t="shared" ca="1" si="8"/>
        <v>0</v>
      </c>
      <c r="AJ4" s="11">
        <f t="shared" ca="1" si="8"/>
        <v>0</v>
      </c>
      <c r="AK4" s="11">
        <f t="shared" ca="1" si="8"/>
        <v>0</v>
      </c>
      <c r="AL4" s="11">
        <f t="shared" ca="1" si="8"/>
        <v>0</v>
      </c>
      <c r="AM4" s="11">
        <f t="shared" ca="1" si="8"/>
        <v>0</v>
      </c>
      <c r="AN4" s="11">
        <f t="shared" ca="1" si="8"/>
        <v>0</v>
      </c>
      <c r="AO4" s="11">
        <f t="shared" ca="1" si="8"/>
        <v>0</v>
      </c>
      <c r="AP4" s="11">
        <f t="shared" ca="1" si="8"/>
        <v>0</v>
      </c>
      <c r="AQ4" s="11">
        <f t="shared" ca="1" si="8"/>
        <v>-14850</v>
      </c>
      <c r="AR4" s="11">
        <f t="shared" ca="1" si="8"/>
        <v>-4630</v>
      </c>
      <c r="AS4" s="11">
        <f t="shared" ca="1" si="9"/>
        <v>0</v>
      </c>
      <c r="AT4" s="11">
        <f t="shared" ca="1" si="9"/>
        <v>0</v>
      </c>
      <c r="AU4" s="11">
        <f t="shared" ca="1" si="9"/>
        <v>-14000</v>
      </c>
      <c r="AV4" s="11">
        <f t="shared" ca="1" si="9"/>
        <v>0</v>
      </c>
      <c r="AW4" s="11">
        <f t="shared" ca="1" si="9"/>
        <v>0</v>
      </c>
      <c r="AX4" s="11">
        <f t="shared" ca="1" si="9"/>
        <v>0</v>
      </c>
      <c r="AY4" s="11">
        <f t="shared" ca="1" si="9"/>
        <v>0</v>
      </c>
      <c r="AZ4" s="11">
        <f t="shared" ca="1" si="9"/>
        <v>0</v>
      </c>
      <c r="BA4" s="11">
        <f t="shared" ca="1" si="9"/>
        <v>0</v>
      </c>
      <c r="BB4" s="11"/>
      <c r="BC4" s="11">
        <f ca="1">IF($AG4,SUMPRODUCT(AI$2:AI4,$AH$2:$AH4)/SUM($AH$2:$AH4),0)</f>
        <v>-118543.64</v>
      </c>
      <c r="BD4" s="11">
        <f ca="1">IF($AG4,SUMPRODUCT(AJ$2:AJ4,$AH$2:$AH4)/SUM($AH$2:$AH4),0)</f>
        <v>0</v>
      </c>
      <c r="BE4" s="11">
        <f ca="1">IF($AG4,SUMPRODUCT(AK$2:AK4,$AH$2:$AH4)/SUM($AH$2:$AH4),0)</f>
        <v>0</v>
      </c>
      <c r="BF4" s="11">
        <f ca="1">IF($AG4,SUMPRODUCT(AL$2:AL4,$AH$2:$AH4)/SUM($AH$2:$AH4),0)</f>
        <v>-40000</v>
      </c>
      <c r="BG4" s="11">
        <f ca="1">IF($AG4,SUMPRODUCT(AM$2:AM4,$AH$2:$AH4)/SUM($AH$2:$AH4),0)</f>
        <v>-26666.666666666668</v>
      </c>
      <c r="BH4" s="11">
        <f ca="1">IF($AG4,SUMPRODUCT(AN$2:AN4,$AH$2:$AH4)/SUM($AH$2:$AH4),0)</f>
        <v>0</v>
      </c>
      <c r="BI4" s="11">
        <f ca="1">IF($AG4,SUMPRODUCT(AO$2:AO4,$AH$2:$AH4)/SUM($AH$2:$AH4),0)</f>
        <v>0</v>
      </c>
      <c r="BJ4" s="11">
        <f ca="1">IF($AG4,SUMPRODUCT(AP$2:AP4,$AH$2:$AH4)/SUM($AH$2:$AH4),0)</f>
        <v>0</v>
      </c>
      <c r="BK4" s="11">
        <f ca="1">IF($AG4,SUMPRODUCT(AQ$2:AQ4,$AH$2:$AH4)/SUM($AH$2:$AH4),0)</f>
        <v>-4950</v>
      </c>
      <c r="BL4" s="11">
        <f ca="1">IF($AG4,SUMPRODUCT(AR$2:AR4,$AH$2:$AH4)/SUM($AH$2:$AH4),0)</f>
        <v>-2590</v>
      </c>
      <c r="BM4" s="11">
        <f ca="1">IF($AG4,SUMPRODUCT(AS$2:AS4,$AH$2:$AH4)/SUM($AH$2:$AH4),0)</f>
        <v>0</v>
      </c>
      <c r="BN4" s="11">
        <f ca="1">IF($AG4,SUMPRODUCT(AT$2:AT4,$AH$2:$AH4)/SUM($AH$2:$AH4),0)</f>
        <v>0</v>
      </c>
      <c r="BO4" s="11">
        <f ca="1">IF($AG4,SUMPRODUCT(AU$2:AU4,$AH$2:$AH4)/SUM($AH$2:$AH4),0)</f>
        <v>-6250.666666666667</v>
      </c>
      <c r="BP4" s="11">
        <f ca="1">IF($AG4,SUMPRODUCT(AV$2:AV4,$AH$2:$AH4)/SUM($AH$2:$AH4),0)</f>
        <v>-16381.99999999998</v>
      </c>
      <c r="BQ4" s="11">
        <f ca="1">IF($AG4,SUMPRODUCT(AW$2:AW4,$AH$2:$AH4)/SUM($AH$2:$AH4),0)</f>
        <v>0</v>
      </c>
      <c r="BR4" s="11">
        <f ca="1">IF($AG4,SUMPRODUCT(AX$2:AX4,$AH$2:$AH4)/SUM($AH$2:$AH4),0)</f>
        <v>0</v>
      </c>
      <c r="BS4" s="11">
        <f ca="1">IF($AG4,SUMPRODUCT(AY$2:AY4,$AH$2:$AH4)/SUM($AH$2:$AH4),0)</f>
        <v>0</v>
      </c>
      <c r="BT4" s="11">
        <f ca="1">IF($AG4,SUMPRODUCT(AZ$2:AZ4,$AH$2:$AH4)/SUM($AH$2:$AH4),0)</f>
        <v>0</v>
      </c>
      <c r="BU4" s="11">
        <f ca="1">IF($AG4,SUMPRODUCT(BA$2:BA4,$AH$2:$AH4)/SUM($AH$2:$AH4),0)</f>
        <v>0</v>
      </c>
      <c r="BV4" s="11"/>
      <c r="BW4" s="109"/>
      <c r="BX4" s="109"/>
      <c r="BY4" s="109"/>
    </row>
    <row r="5" spans="2:93" x14ac:dyDescent="0.25">
      <c r="AF5" s="110"/>
      <c r="AG5" s="1">
        <v>45303</v>
      </c>
      <c r="AH5" s="99">
        <f t="shared" si="10"/>
        <v>1</v>
      </c>
      <c r="AI5" s="11">
        <f t="shared" ca="1" si="8"/>
        <v>0</v>
      </c>
      <c r="AJ5" s="11">
        <f t="shared" ca="1" si="8"/>
        <v>0</v>
      </c>
      <c r="AK5" s="11">
        <f t="shared" ca="1" si="8"/>
        <v>0</v>
      </c>
      <c r="AL5" s="11">
        <f t="shared" ca="1" si="8"/>
        <v>0</v>
      </c>
      <c r="AM5" s="11">
        <f t="shared" ca="1" si="8"/>
        <v>35000</v>
      </c>
      <c r="AN5" s="11">
        <f t="shared" ca="1" si="8"/>
        <v>0</v>
      </c>
      <c r="AO5" s="11">
        <f t="shared" ca="1" si="8"/>
        <v>0</v>
      </c>
      <c r="AP5" s="11">
        <f t="shared" ca="1" si="8"/>
        <v>0</v>
      </c>
      <c r="AQ5" s="11">
        <f t="shared" ca="1" si="8"/>
        <v>-40000</v>
      </c>
      <c r="AR5" s="11">
        <f t="shared" ca="1" si="8"/>
        <v>0</v>
      </c>
      <c r="AS5" s="11">
        <f t="shared" ca="1" si="9"/>
        <v>0</v>
      </c>
      <c r="AT5" s="11">
        <f t="shared" ca="1" si="9"/>
        <v>0</v>
      </c>
      <c r="AU5" s="11">
        <f t="shared" ca="1" si="9"/>
        <v>-5000</v>
      </c>
      <c r="AV5" s="11">
        <f t="shared" ca="1" si="9"/>
        <v>0</v>
      </c>
      <c r="AW5" s="11">
        <f t="shared" ca="1" si="9"/>
        <v>0</v>
      </c>
      <c r="AX5" s="11">
        <f t="shared" ca="1" si="9"/>
        <v>0</v>
      </c>
      <c r="AY5" s="11">
        <f t="shared" ca="1" si="9"/>
        <v>0</v>
      </c>
      <c r="AZ5" s="11">
        <f t="shared" ca="1" si="9"/>
        <v>0</v>
      </c>
      <c r="BA5" s="11">
        <f t="shared" ca="1" si="9"/>
        <v>0</v>
      </c>
      <c r="BB5" s="11"/>
      <c r="BC5" s="11">
        <f ca="1">IF($AG5,SUMPRODUCT(AI$2:AI5,$AH$2:$AH5)/SUM($AH$2:$AH5),0)</f>
        <v>-88907.73</v>
      </c>
      <c r="BD5" s="11">
        <f ca="1">IF($AG5,SUMPRODUCT(AJ$2:AJ5,$AH$2:$AH5)/SUM($AH$2:$AH5),0)</f>
        <v>0</v>
      </c>
      <c r="BE5" s="11">
        <f ca="1">IF($AG5,SUMPRODUCT(AK$2:AK5,$AH$2:$AH5)/SUM($AH$2:$AH5),0)</f>
        <v>0</v>
      </c>
      <c r="BF5" s="11">
        <f ca="1">IF($AG5,SUMPRODUCT(AL$2:AL5,$AH$2:$AH5)/SUM($AH$2:$AH5),0)</f>
        <v>-30000</v>
      </c>
      <c r="BG5" s="11">
        <f ca="1">IF($AG5,SUMPRODUCT(AM$2:AM5,$AH$2:$AH5)/SUM($AH$2:$AH5),0)</f>
        <v>-11250</v>
      </c>
      <c r="BH5" s="11">
        <f ca="1">IF($AG5,SUMPRODUCT(AN$2:AN5,$AH$2:$AH5)/SUM($AH$2:$AH5),0)</f>
        <v>0</v>
      </c>
      <c r="BI5" s="11">
        <f ca="1">IF($AG5,SUMPRODUCT(AO$2:AO5,$AH$2:$AH5)/SUM($AH$2:$AH5),0)</f>
        <v>0</v>
      </c>
      <c r="BJ5" s="11">
        <f ca="1">IF($AG5,SUMPRODUCT(AP$2:AP5,$AH$2:$AH5)/SUM($AH$2:$AH5),0)</f>
        <v>0</v>
      </c>
      <c r="BK5" s="11">
        <f ca="1">IF($AG5,SUMPRODUCT(AQ$2:AQ5,$AH$2:$AH5)/SUM($AH$2:$AH5),0)</f>
        <v>-13712.5</v>
      </c>
      <c r="BL5" s="11">
        <f ca="1">IF($AG5,SUMPRODUCT(AR$2:AR5,$AH$2:$AH5)/SUM($AH$2:$AH5),0)</f>
        <v>-1942.5</v>
      </c>
      <c r="BM5" s="11">
        <f ca="1">IF($AG5,SUMPRODUCT(AS$2:AS5,$AH$2:$AH5)/SUM($AH$2:$AH5),0)</f>
        <v>0</v>
      </c>
      <c r="BN5" s="11">
        <f ca="1">IF($AG5,SUMPRODUCT(AT$2:AT5,$AH$2:$AH5)/SUM($AH$2:$AH5),0)</f>
        <v>0</v>
      </c>
      <c r="BO5" s="11">
        <f ca="1">IF($AG5,SUMPRODUCT(AU$2:AU5,$AH$2:$AH5)/SUM($AH$2:$AH5),0)</f>
        <v>-5938</v>
      </c>
      <c r="BP5" s="11">
        <f ca="1">IF($AG5,SUMPRODUCT(AV$2:AV5,$AH$2:$AH5)/SUM($AH$2:$AH5),0)</f>
        <v>-12286.499999999985</v>
      </c>
      <c r="BQ5" s="11">
        <f ca="1">IF($AG5,SUMPRODUCT(AW$2:AW5,$AH$2:$AH5)/SUM($AH$2:$AH5),0)</f>
        <v>0</v>
      </c>
      <c r="BR5" s="11">
        <f ca="1">IF($AG5,SUMPRODUCT(AX$2:AX5,$AH$2:$AH5)/SUM($AH$2:$AH5),0)</f>
        <v>0</v>
      </c>
      <c r="BS5" s="11">
        <f ca="1">IF($AG5,SUMPRODUCT(AY$2:AY5,$AH$2:$AH5)/SUM($AH$2:$AH5),0)</f>
        <v>0</v>
      </c>
      <c r="BT5" s="11">
        <f ca="1">IF($AG5,SUMPRODUCT(AZ$2:AZ5,$AH$2:$AH5)/SUM($AH$2:$AH5),0)</f>
        <v>0</v>
      </c>
      <c r="BU5" s="11">
        <f ca="1">IF($AG5,SUMPRODUCT(BA$2:BA5,$AH$2:$AH5)/SUM($AH$2:$AH5),0)</f>
        <v>0</v>
      </c>
      <c r="BV5" s="11"/>
      <c r="BW5" s="109" cm="1">
        <f t="array" aca="1" ref="BW5" ca="1">IF($AG5,SQRT(SUMPRODUCT($AH$2:$AH5, (AI$2:AI5-BC5)^2)/(SUM($AH$2:$AH5)-1)),0)</f>
        <v>282865.09166328434</v>
      </c>
      <c r="BX5" s="109" cm="1">
        <f t="array" aca="1" ref="BX5" ca="1">IF($AG5,SQRT(SUMPRODUCT($AH$2:$AH5, (AJ$2:AJ5-BD5)^2)/(SUM($AH$2:$AH5)-1)),0)</f>
        <v>0</v>
      </c>
      <c r="BY5" s="109" cm="1">
        <f t="array" aca="1" ref="BY5" ca="1">IF($AG5,SQRT(SUMPRODUCT($AH$2:$AH5, (AK$2:AK5-BE5)^2)/(SUM($AH$2:$AH5)-1)),0)</f>
        <v>0</v>
      </c>
      <c r="BZ5" s="109" cm="1">
        <f t="array" aca="1" ref="BZ5" ca="1">IF($AG5,SQRT(SUMPRODUCT($AH$2:$AH5, (AL$2:AL5-BF5)^2)/(SUM($AH$2:$AH5)-1)),0)</f>
        <v>60000</v>
      </c>
      <c r="CA5" s="109" cm="1">
        <f t="array" aca="1" ref="CA5" ca="1">IF($AG5,SQRT(SUMPRODUCT($AH$2:$AH5, (AM$2:AM5-BG5)^2)/(SUM($AH$2:$AH5)-1)),0)</f>
        <v>48712.592485584944</v>
      </c>
      <c r="CB5" s="109" cm="1">
        <f t="array" aca="1" ref="CB5" ca="1">IF($AG5,SQRT(SUMPRODUCT($AH$2:$AH5, (AN$2:AN5-BH5)^2)/(SUM($AH$2:$AH5)-1)),0)</f>
        <v>0</v>
      </c>
      <c r="CC5" s="109" cm="1">
        <f t="array" aca="1" ref="CC5" ca="1">IF($AG5,SQRT(SUMPRODUCT($AH$2:$AH5, (AO$2:AO5-BI5)^2)/(SUM($AH$2:$AH5)-1)),0)</f>
        <v>0</v>
      </c>
      <c r="CD5" s="109" cm="1">
        <f t="array" aca="1" ref="CD5" ca="1">IF($AG5,SQRT(SUMPRODUCT($AH$2:$AH5, (AP$2:AP5-BJ5)^2)/(SUM($AH$2:$AH5)-1)),0)</f>
        <v>0</v>
      </c>
      <c r="CE5" s="109" cm="1">
        <f t="array" aca="1" ref="CE5" ca="1">IF($AG5,SQRT(SUMPRODUCT($AH$2:$AH5, (AQ$2:AQ5-BK5)^2)/(SUM($AH$2:$AH5)-1)),0)</f>
        <v>18871.423502216254</v>
      </c>
      <c r="CF5" s="109" cm="1">
        <f t="array" aca="1" ref="CF5" ca="1">IF($AG5,SQRT(SUMPRODUCT($AH$2:$AH5, (AR$2:AR5-BL5)^2)/(SUM($AH$2:$AH5)-1)),0)</f>
        <v>2324.0248851220736</v>
      </c>
      <c r="CG5" s="109" cm="1">
        <f t="array" aca="1" ref="CG5" ca="1">IF($AG5,SQRT(SUMPRODUCT($AH$2:$AH5, (AS$2:AS5-BM5)^2)/(SUM($AH$2:$AH5)-1)),0)</f>
        <v>0</v>
      </c>
      <c r="CH5" s="109" cm="1">
        <f t="array" aca="1" ref="CH5" ca="1">IF($AG5,SQRT(SUMPRODUCT($AH$2:$AH5, (AT$2:AT5-BN5)^2)/(SUM($AH$2:$AH5)-1)),0)</f>
        <v>0</v>
      </c>
      <c r="CI5" s="109" cm="1">
        <f t="array" aca="1" ref="CI5" ca="1">IF($AG5,SQRT(SUMPRODUCT($AH$2:$AH5, (AU$2:AU5-BO5)^2)/(SUM($AH$2:$AH5)-1)),0)</f>
        <v>5846.4270570437575</v>
      </c>
      <c r="CJ5" s="109" cm="1">
        <f t="array" aca="1" ref="CJ5" ca="1">IF($AG5,SQRT(SUMPRODUCT($AH$2:$AH5, (AV$2:AV5-BP5)^2)/(SUM($AH$2:$AH5)-1)),0)</f>
        <v>16111.612137420219</v>
      </c>
      <c r="CK5" s="109" cm="1">
        <f t="array" aca="1" ref="CK5" ca="1">IF($AG5,SQRT(SUMPRODUCT($AH$2:$AH5, (AW$2:AW5-BQ5)^2)/(SUM($AH$2:$AH5)-1)),0)</f>
        <v>0</v>
      </c>
      <c r="CL5" s="109" cm="1">
        <f t="array" aca="1" ref="CL5" ca="1">IF($AG5,SQRT(SUMPRODUCT($AH$2:$AH5, (AX$2:AX5-BR5)^2)/(SUM($AH$2:$AH5)-1)),0)</f>
        <v>0</v>
      </c>
      <c r="CM5" s="109" cm="1">
        <f t="array" aca="1" ref="CM5" ca="1">IF($AG5,SQRT(SUMPRODUCT($AH$2:$AH5, (AY$2:AY5-BS5)^2)/(SUM($AH$2:$AH5)-1)),0)</f>
        <v>0</v>
      </c>
      <c r="CN5" s="109" cm="1">
        <f t="array" aca="1" ref="CN5" ca="1">IF($AG5,SQRT(SUMPRODUCT($AH$2:$AH5, (AZ$2:AZ5-BT5)^2)/(SUM($AH$2:$AH5)-1)),0)</f>
        <v>0</v>
      </c>
      <c r="CO5" s="109" cm="1">
        <f t="array" aca="1" ref="CO5" ca="1">IF($AG5,SQRT(SUMPRODUCT($AH$2:$AH5, (BA$2:BA5-BU5)^2)/(SUM($AH$2:$AH5)-1)),0)</f>
        <v>0</v>
      </c>
    </row>
    <row r="6" spans="2:93" x14ac:dyDescent="0.25">
      <c r="C6" s="34" t="s">
        <v>61</v>
      </c>
      <c r="D6" s="22" t="s">
        <v>127</v>
      </c>
      <c r="E6" s="22" t="s">
        <v>76</v>
      </c>
      <c r="F6" s="22" t="s">
        <v>120</v>
      </c>
      <c r="G6" s="22" t="s">
        <v>126</v>
      </c>
      <c r="H6" s="22" t="s">
        <v>121</v>
      </c>
      <c r="I6" s="22" t="s">
        <v>125</v>
      </c>
      <c r="K6" s="22" t="str">
        <f ca="1">VLOOKUP(MONTH(K$1),$AD$6:$AE$17,2,TRUE)&amp;" - "&amp;YEAR(K1)</f>
        <v>August - 2024</v>
      </c>
      <c r="L6" s="22" t="str">
        <f ca="1">VLOOKUP(MONTH(L$1),$AD$6:$AE$17,2,TRUE)&amp;" - "&amp;YEAR(L1)</f>
        <v>July - 2024</v>
      </c>
      <c r="M6" s="22" t="str">
        <f ca="1">VLOOKUP(MONTH(M$1),$AD$6:$AE$17,2,TRUE)&amp;" - "&amp;YEAR(M1)</f>
        <v>June - 2024</v>
      </c>
      <c r="AD6" s="15">
        <v>1</v>
      </c>
      <c r="AE6" s="15" t="s">
        <v>33</v>
      </c>
      <c r="AG6" s="1">
        <v>45304</v>
      </c>
      <c r="AH6" s="99">
        <f t="shared" si="10"/>
        <v>1</v>
      </c>
      <c r="AI6" s="11">
        <f t="shared" ca="1" si="8"/>
        <v>0</v>
      </c>
      <c r="AJ6" s="11">
        <f t="shared" ca="1" si="8"/>
        <v>0</v>
      </c>
      <c r="AK6" s="11">
        <f t="shared" ca="1" si="8"/>
        <v>0</v>
      </c>
      <c r="AL6" s="11">
        <f t="shared" ca="1" si="8"/>
        <v>0</v>
      </c>
      <c r="AM6" s="11">
        <f t="shared" ca="1" si="8"/>
        <v>0</v>
      </c>
      <c r="AN6" s="11">
        <f t="shared" ca="1" si="8"/>
        <v>0</v>
      </c>
      <c r="AO6" s="11">
        <f t="shared" ca="1" si="8"/>
        <v>0</v>
      </c>
      <c r="AP6" s="11">
        <f t="shared" ca="1" si="8"/>
        <v>0</v>
      </c>
      <c r="AQ6" s="11">
        <f t="shared" ca="1" si="8"/>
        <v>0</v>
      </c>
      <c r="AR6" s="11">
        <f t="shared" ca="1" si="8"/>
        <v>-29000</v>
      </c>
      <c r="AS6" s="11">
        <f t="shared" ca="1" si="9"/>
        <v>0</v>
      </c>
      <c r="AT6" s="11">
        <f t="shared" ca="1" si="9"/>
        <v>0</v>
      </c>
      <c r="AU6" s="11">
        <f t="shared" ca="1" si="9"/>
        <v>0</v>
      </c>
      <c r="AV6" s="11">
        <f t="shared" ca="1" si="9"/>
        <v>0</v>
      </c>
      <c r="AW6" s="11">
        <f t="shared" ca="1" si="9"/>
        <v>0</v>
      </c>
      <c r="AX6" s="11">
        <f t="shared" ca="1" si="9"/>
        <v>0</v>
      </c>
      <c r="AY6" s="11">
        <f t="shared" ca="1" si="9"/>
        <v>0</v>
      </c>
      <c r="AZ6" s="11">
        <f t="shared" ca="1" si="9"/>
        <v>0</v>
      </c>
      <c r="BA6" s="11">
        <f t="shared" ca="1" si="9"/>
        <v>0</v>
      </c>
      <c r="BB6" s="11"/>
      <c r="BC6" s="11">
        <f ca="1">IF($AG6,SUMPRODUCT(AI$2:AI6,$AH$2:$AH6)/SUM($AH$2:$AH6),0)</f>
        <v>-71126.183999999994</v>
      </c>
      <c r="BD6" s="11">
        <f ca="1">IF($AG6,SUMPRODUCT(AJ$2:AJ6,$AH$2:$AH6)/SUM($AH$2:$AH6),0)</f>
        <v>0</v>
      </c>
      <c r="BE6" s="11">
        <f ca="1">IF($AG6,SUMPRODUCT(AK$2:AK6,$AH$2:$AH6)/SUM($AH$2:$AH6),0)</f>
        <v>0</v>
      </c>
      <c r="BF6" s="11">
        <f ca="1">IF($AG6,SUMPRODUCT(AL$2:AL6,$AH$2:$AH6)/SUM($AH$2:$AH6),0)</f>
        <v>-24000</v>
      </c>
      <c r="BG6" s="11">
        <f ca="1">IF($AG6,SUMPRODUCT(AM$2:AM6,$AH$2:$AH6)/SUM($AH$2:$AH6),0)</f>
        <v>-9000</v>
      </c>
      <c r="BH6" s="11">
        <f ca="1">IF($AG6,SUMPRODUCT(AN$2:AN6,$AH$2:$AH6)/SUM($AH$2:$AH6),0)</f>
        <v>0</v>
      </c>
      <c r="BI6" s="11">
        <f ca="1">IF($AG6,SUMPRODUCT(AO$2:AO6,$AH$2:$AH6)/SUM($AH$2:$AH6),0)</f>
        <v>0</v>
      </c>
      <c r="BJ6" s="11">
        <f ca="1">IF($AG6,SUMPRODUCT(AP$2:AP6,$AH$2:$AH6)/SUM($AH$2:$AH6),0)</f>
        <v>0</v>
      </c>
      <c r="BK6" s="11">
        <f ca="1">IF($AG6,SUMPRODUCT(AQ$2:AQ6,$AH$2:$AH6)/SUM($AH$2:$AH6),0)</f>
        <v>-10970</v>
      </c>
      <c r="BL6" s="11">
        <f ca="1">IF($AG6,SUMPRODUCT(AR$2:AR6,$AH$2:$AH6)/SUM($AH$2:$AH6),0)</f>
        <v>-7354</v>
      </c>
      <c r="BM6" s="11">
        <f ca="1">IF($AG6,SUMPRODUCT(AS$2:AS6,$AH$2:$AH6)/SUM($AH$2:$AH6),0)</f>
        <v>0</v>
      </c>
      <c r="BN6" s="11">
        <f ca="1">IF($AG6,SUMPRODUCT(AT$2:AT6,$AH$2:$AH6)/SUM($AH$2:$AH6),0)</f>
        <v>0</v>
      </c>
      <c r="BO6" s="11">
        <f ca="1">IF($AG6,SUMPRODUCT(AU$2:AU6,$AH$2:$AH6)/SUM($AH$2:$AH6),0)</f>
        <v>-4750.3999999999996</v>
      </c>
      <c r="BP6" s="11">
        <f ca="1">IF($AG6,SUMPRODUCT(AV$2:AV6,$AH$2:$AH6)/SUM($AH$2:$AH6),0)</f>
        <v>-9829.199999999988</v>
      </c>
      <c r="BQ6" s="11">
        <f ca="1">IF($AG6,SUMPRODUCT(AW$2:AW6,$AH$2:$AH6)/SUM($AH$2:$AH6),0)</f>
        <v>0</v>
      </c>
      <c r="BR6" s="11">
        <f ca="1">IF($AG6,SUMPRODUCT(AX$2:AX6,$AH$2:$AH6)/SUM($AH$2:$AH6),0)</f>
        <v>0</v>
      </c>
      <c r="BS6" s="11">
        <f ca="1">IF($AG6,SUMPRODUCT(AY$2:AY6,$AH$2:$AH6)/SUM($AH$2:$AH6),0)</f>
        <v>0</v>
      </c>
      <c r="BT6" s="11">
        <f ca="1">IF($AG6,SUMPRODUCT(AZ$2:AZ6,$AH$2:$AH6)/SUM($AH$2:$AH6),0)</f>
        <v>0</v>
      </c>
      <c r="BU6" s="11">
        <f ca="1">IF($AG6,SUMPRODUCT(BA$2:BA6,$AH$2:$AH6)/SUM($AH$2:$AH6),0)</f>
        <v>0</v>
      </c>
      <c r="BV6" s="11"/>
      <c r="BW6" s="109" cm="1">
        <f t="array" aca="1" ref="BW6" ca="1">IF($AG6,SQRT(SUMPRODUCT($AH$2:$AH6, (AI$2:AI6-BC6)^2)/(SUM($AH$2:$AH6)-1)),0)</f>
        <v>248174.15649500911</v>
      </c>
      <c r="BX6" s="109" cm="1">
        <f t="array" aca="1" ref="BX6" ca="1">IF($AG6,SQRT(SUMPRODUCT($AH$2:$AH6, (AJ$2:AJ6-BD6)^2)/(SUM($AH$2:$AH6)-1)),0)</f>
        <v>0</v>
      </c>
      <c r="BY6" s="109" cm="1">
        <f t="array" aca="1" ref="BY6" ca="1">IF($AG6,SQRT(SUMPRODUCT($AH$2:$AH6, (AK$2:AK6-BE6)^2)/(SUM($AH$2:$AH6)-1)),0)</f>
        <v>0</v>
      </c>
      <c r="BZ6" s="109" cm="1">
        <f t="array" aca="1" ref="BZ6" ca="1">IF($AG6,SQRT(SUMPRODUCT($AH$2:$AH6, (AL$2:AL6-BF6)^2)/(SUM($AH$2:$AH6)-1)),0)</f>
        <v>53665.631459994955</v>
      </c>
      <c r="CA6" s="109" cm="1">
        <f t="array" aca="1" ref="CA6" ca="1">IF($AG6,SQRT(SUMPRODUCT($AH$2:$AH6, (AM$2:AM6-BG6)^2)/(SUM($AH$2:$AH6)-1)),0)</f>
        <v>42485.291572496004</v>
      </c>
      <c r="CB6" s="109" cm="1">
        <f t="array" aca="1" ref="CB6" ca="1">IF($AG6,SQRT(SUMPRODUCT($AH$2:$AH6, (AN$2:AN6-BH6)^2)/(SUM($AH$2:$AH6)-1)),0)</f>
        <v>0</v>
      </c>
      <c r="CC6" s="109" cm="1">
        <f t="array" aca="1" ref="CC6" ca="1">IF($AG6,SQRT(SUMPRODUCT($AH$2:$AH6, (AO$2:AO6-BI6)^2)/(SUM($AH$2:$AH6)-1)),0)</f>
        <v>0</v>
      </c>
      <c r="CD6" s="109" cm="1">
        <f t="array" aca="1" ref="CD6" ca="1">IF($AG6,SQRT(SUMPRODUCT($AH$2:$AH6, (AP$2:AP6-BJ6)^2)/(SUM($AH$2:$AH6)-1)),0)</f>
        <v>0</v>
      </c>
      <c r="CE6" s="109" cm="1">
        <f t="array" aca="1" ref="CE6" ca="1">IF($AG6,SQRT(SUMPRODUCT($AH$2:$AH6, (AQ$2:AQ6-BK6)^2)/(SUM($AH$2:$AH6)-1)),0)</f>
        <v>17455.787006033272</v>
      </c>
      <c r="CF6" s="109" cm="1">
        <f t="array" aca="1" ref="CF6" ca="1">IF($AG6,SQRT(SUMPRODUCT($AH$2:$AH6, (AR$2:AR6-BL6)^2)/(SUM($AH$2:$AH6)-1)),0)</f>
        <v>12266.722463641216</v>
      </c>
      <c r="CG6" s="109" cm="1">
        <f t="array" aca="1" ref="CG6" ca="1">IF($AG6,SQRT(SUMPRODUCT($AH$2:$AH6, (AS$2:AS6-BM6)^2)/(SUM($AH$2:$AH6)-1)),0)</f>
        <v>0</v>
      </c>
      <c r="CH6" s="109" cm="1">
        <f t="array" aca="1" ref="CH6" ca="1">IF($AG6,SQRT(SUMPRODUCT($AH$2:$AH6, (AT$2:AT6-BN6)^2)/(SUM($AH$2:$AH6)-1)),0)</f>
        <v>0</v>
      </c>
      <c r="CI6" s="109" cm="1">
        <f t="array" aca="1" ref="CI6" ca="1">IF($AG6,SQRT(SUMPRODUCT($AH$2:$AH6, (AU$2:AU6-BO6)^2)/(SUM($AH$2:$AH6)-1)),0)</f>
        <v>5717.2983829777504</v>
      </c>
      <c r="CJ6" s="109" cm="1">
        <f t="array" aca="1" ref="CJ6" ca="1">IF($AG6,SQRT(SUMPRODUCT($AH$2:$AH6, (AV$2:AV6-BP6)^2)/(SUM($AH$2:$AH6)-1)),0)</f>
        <v>14995.987820080403</v>
      </c>
      <c r="CK6" s="109" cm="1">
        <f t="array" aca="1" ref="CK6" ca="1">IF($AG6,SQRT(SUMPRODUCT($AH$2:$AH6, (AW$2:AW6-BQ6)^2)/(SUM($AH$2:$AH6)-1)),0)</f>
        <v>0</v>
      </c>
      <c r="CL6" s="109" cm="1">
        <f t="array" aca="1" ref="CL6" ca="1">IF($AG6,SQRT(SUMPRODUCT($AH$2:$AH6, (AX$2:AX6-BR6)^2)/(SUM($AH$2:$AH6)-1)),0)</f>
        <v>0</v>
      </c>
      <c r="CM6" s="109" cm="1">
        <f t="array" aca="1" ref="CM6" ca="1">IF($AG6,SQRT(SUMPRODUCT($AH$2:$AH6, (AY$2:AY6-BS6)^2)/(SUM($AH$2:$AH6)-1)),0)</f>
        <v>0</v>
      </c>
      <c r="CN6" s="109" cm="1">
        <f t="array" aca="1" ref="CN6" ca="1">IF($AG6,SQRT(SUMPRODUCT($AH$2:$AH6, (AZ$2:AZ6-BT6)^2)/(SUM($AH$2:$AH6)-1)),0)</f>
        <v>0</v>
      </c>
      <c r="CO6" s="109" cm="1">
        <f t="array" aca="1" ref="CO6" ca="1">IF($AG6,SQRT(SUMPRODUCT($AH$2:$AH6, (BA$2:BA6-BU6)^2)/(SUM($AH$2:$AH6)-1)),0)</f>
        <v>0</v>
      </c>
    </row>
    <row r="7" spans="2:93" x14ac:dyDescent="0.25">
      <c r="B7" s="17" t="s">
        <v>17</v>
      </c>
      <c r="C7" s="36">
        <f>SUM(C8:C27)</f>
        <v>-305000</v>
      </c>
      <c r="D7" s="101"/>
      <c r="E7" s="102"/>
      <c r="F7" s="36">
        <f ca="1">SUMIFS(INDIRECT($B7), Fecha,"&gt;="&amp;C$2,Fecha,"&lt;="&amp;C$3)</f>
        <v>-542020.9319999998</v>
      </c>
      <c r="G7" s="96">
        <f ca="1">SUM(F9:F21)/SUM(C9:C21)</f>
        <v>0</v>
      </c>
      <c r="H7" s="96">
        <f t="shared" ref="H7:H21" ca="1" si="11">(C$3-C$2)/($C$1-C$2)*G7</f>
        <v>0</v>
      </c>
      <c r="I7" s="112">
        <f ca="1">(F7-SUMIFS(INDIRECT($B7), Fecha,"&gt;="&amp;I$1,Fecha,"&lt;="&amp;I$2))</f>
        <v>-542020.9319999998</v>
      </c>
      <c r="K7" s="100">
        <f ca="1">SUMIFS(INDIRECT($B7), Fecha,"&gt;="&amp;K$1,Fecha,"&lt;="&amp;K$2)/$C7</f>
        <v>3.2079195603278703</v>
      </c>
      <c r="L7" s="100">
        <f ca="1">SUMIFS(INDIRECT($B7), Fecha,"&gt;="&amp;L$1,Fecha,"&lt;="&amp;L$2)/$C7</f>
        <v>0</v>
      </c>
      <c r="M7" s="100">
        <f t="shared" ref="K7:M22" ca="1" si="12">SUMIFS(INDIRECT($B7), Fecha,"&gt;="&amp;M$1,Fecha,"&lt;="&amp;M$2)/$C7</f>
        <v>1.7943496485245896</v>
      </c>
      <c r="AD7" s="15">
        <v>2</v>
      </c>
      <c r="AE7" s="15" t="s">
        <v>48</v>
      </c>
      <c r="AG7" s="1">
        <v>45308</v>
      </c>
      <c r="AH7" s="99">
        <f t="shared" si="10"/>
        <v>4</v>
      </c>
      <c r="AI7" s="11">
        <f t="shared" ca="1" si="8"/>
        <v>0</v>
      </c>
      <c r="AJ7" s="11">
        <f t="shared" ca="1" si="8"/>
        <v>0</v>
      </c>
      <c r="AK7" s="11">
        <f t="shared" ca="1" si="8"/>
        <v>0</v>
      </c>
      <c r="AL7" s="11">
        <f t="shared" ca="1" si="8"/>
        <v>0</v>
      </c>
      <c r="AM7" s="11">
        <f t="shared" ca="1" si="8"/>
        <v>25293</v>
      </c>
      <c r="AN7" s="11">
        <f t="shared" ca="1" si="8"/>
        <v>0</v>
      </c>
      <c r="AO7" s="11">
        <f t="shared" ca="1" si="8"/>
        <v>0</v>
      </c>
      <c r="AP7" s="11">
        <f t="shared" ca="1" si="8"/>
        <v>0</v>
      </c>
      <c r="AQ7" s="11">
        <f t="shared" ca="1" si="8"/>
        <v>-37490</v>
      </c>
      <c r="AR7" s="11">
        <f t="shared" ca="1" si="8"/>
        <v>-8250</v>
      </c>
      <c r="AS7" s="11">
        <f t="shared" ca="1" si="9"/>
        <v>0</v>
      </c>
      <c r="AT7" s="11">
        <f t="shared" ca="1" si="9"/>
        <v>0</v>
      </c>
      <c r="AU7" s="11">
        <f t="shared" ca="1" si="9"/>
        <v>-25088</v>
      </c>
      <c r="AV7" s="11">
        <f t="shared" ca="1" si="9"/>
        <v>0</v>
      </c>
      <c r="AW7" s="11">
        <f t="shared" ca="1" si="9"/>
        <v>-20000</v>
      </c>
      <c r="AX7" s="11">
        <f t="shared" ca="1" si="9"/>
        <v>0</v>
      </c>
      <c r="AY7" s="11">
        <f t="shared" ca="1" si="9"/>
        <v>0</v>
      </c>
      <c r="AZ7" s="11">
        <f t="shared" ca="1" si="9"/>
        <v>0</v>
      </c>
      <c r="BA7" s="11">
        <f t="shared" ca="1" si="9"/>
        <v>0</v>
      </c>
      <c r="BB7" s="11"/>
      <c r="BC7" s="11">
        <f ca="1">IF($AG7,SUMPRODUCT(AI$2:AI7,$AH$2:$AH7)/SUM($AH$2:$AH7),0)</f>
        <v>-39514.546666666662</v>
      </c>
      <c r="BD7" s="11">
        <f ca="1">IF($AG7,SUMPRODUCT(AJ$2:AJ7,$AH$2:$AH7)/SUM($AH$2:$AH7),0)</f>
        <v>0</v>
      </c>
      <c r="BE7" s="11">
        <f ca="1">IF($AG7,SUMPRODUCT(AK$2:AK7,$AH$2:$AH7)/SUM($AH$2:$AH7),0)</f>
        <v>0</v>
      </c>
      <c r="BF7" s="11">
        <f ca="1">IF($AG7,SUMPRODUCT(AL$2:AL7,$AH$2:$AH7)/SUM($AH$2:$AH7),0)</f>
        <v>-13333.333333333334</v>
      </c>
      <c r="BG7" s="11">
        <f ca="1">IF($AG7,SUMPRODUCT(AM$2:AM7,$AH$2:$AH7)/SUM($AH$2:$AH7),0)</f>
        <v>6241.333333333333</v>
      </c>
      <c r="BH7" s="11">
        <f ca="1">IF($AG7,SUMPRODUCT(AN$2:AN7,$AH$2:$AH7)/SUM($AH$2:$AH7),0)</f>
        <v>0</v>
      </c>
      <c r="BI7" s="11">
        <f ca="1">IF($AG7,SUMPRODUCT(AO$2:AO7,$AH$2:$AH7)/SUM($AH$2:$AH7),0)</f>
        <v>0</v>
      </c>
      <c r="BJ7" s="11">
        <f ca="1">IF($AG7,SUMPRODUCT(AP$2:AP7,$AH$2:$AH7)/SUM($AH$2:$AH7),0)</f>
        <v>0</v>
      </c>
      <c r="BK7" s="11">
        <f ca="1">IF($AG7,SUMPRODUCT(AQ$2:AQ7,$AH$2:$AH7)/SUM($AH$2:$AH7),0)</f>
        <v>-22756.666666666668</v>
      </c>
      <c r="BL7" s="11">
        <f ca="1">IF($AG7,SUMPRODUCT(AR$2:AR7,$AH$2:$AH7)/SUM($AH$2:$AH7),0)</f>
        <v>-7752.2222222222226</v>
      </c>
      <c r="BM7" s="11">
        <f ca="1">IF($AG7,SUMPRODUCT(AS$2:AS7,$AH$2:$AH7)/SUM($AH$2:$AH7),0)</f>
        <v>0</v>
      </c>
      <c r="BN7" s="11">
        <f ca="1">IF($AG7,SUMPRODUCT(AT$2:AT7,$AH$2:$AH7)/SUM($AH$2:$AH7),0)</f>
        <v>0</v>
      </c>
      <c r="BO7" s="11">
        <f ca="1">IF($AG7,SUMPRODUCT(AU$2:AU7,$AH$2:$AH7)/SUM($AH$2:$AH7),0)</f>
        <v>-13789.333333333334</v>
      </c>
      <c r="BP7" s="11">
        <f ca="1">IF($AG7,SUMPRODUCT(AV$2:AV7,$AH$2:$AH7)/SUM($AH$2:$AH7),0)</f>
        <v>-5460.6666666666606</v>
      </c>
      <c r="BQ7" s="11">
        <f ca="1">IF($AG7,SUMPRODUCT(AW$2:AW7,$AH$2:$AH7)/SUM($AH$2:$AH7),0)</f>
        <v>-8888.8888888888887</v>
      </c>
      <c r="BR7" s="11">
        <f ca="1">IF($AG7,SUMPRODUCT(AX$2:AX7,$AH$2:$AH7)/SUM($AH$2:$AH7),0)</f>
        <v>0</v>
      </c>
      <c r="BS7" s="11">
        <f ca="1">IF($AG7,SUMPRODUCT(AY$2:AY7,$AH$2:$AH7)/SUM($AH$2:$AH7),0)</f>
        <v>0</v>
      </c>
      <c r="BT7" s="11">
        <f ca="1">IF($AG7,SUMPRODUCT(AZ$2:AZ7,$AH$2:$AH7)/SUM($AH$2:$AH7),0)</f>
        <v>0</v>
      </c>
      <c r="BU7" s="11">
        <f ca="1">IF($AG7,SUMPRODUCT(BA$2:BA7,$AH$2:$AH7)/SUM($AH$2:$AH7),0)</f>
        <v>0</v>
      </c>
      <c r="BV7" s="11"/>
      <c r="BW7" s="109" cm="1">
        <f t="array" aca="1" ref="BW7" ca="1">IF($AG7,SQRT(SUMPRODUCT($AH$2:$AH7, (AI$2:AI7-BC7)^2)/(SUM($AH$2:$AH7)-1)),0)</f>
        <v>179444.88132696791</v>
      </c>
      <c r="BX7" s="109" cm="1">
        <f t="array" aca="1" ref="BX7" ca="1">IF($AG7,SQRT(SUMPRODUCT($AH$2:$AH7, (AJ$2:AJ7-BD7)^2)/(SUM($AH$2:$AH7)-1)),0)</f>
        <v>0</v>
      </c>
      <c r="BY7" s="109" cm="1">
        <f t="array" aca="1" ref="BY7" ca="1">IF($AG7,SQRT(SUMPRODUCT($AH$2:$AH7, (AK$2:AK7-BE7)^2)/(SUM($AH$2:$AH7)-1)),0)</f>
        <v>0</v>
      </c>
      <c r="BZ7" s="109" cm="1">
        <f t="array" aca="1" ref="BZ7" ca="1">IF($AG7,SQRT(SUMPRODUCT($AH$2:$AH7, (AL$2:AL7-BF7)^2)/(SUM($AH$2:$AH7)-1)),0)</f>
        <v>40000.000000000007</v>
      </c>
      <c r="CA7" s="109" cm="1">
        <f t="array" aca="1" ref="CA7" ca="1">IF($AG7,SQRT(SUMPRODUCT($AH$2:$AH7, (AM$2:AM7-BG7)^2)/(SUM($AH$2:$AH7)-1)),0)</f>
        <v>35059.512296950168</v>
      </c>
      <c r="CB7" s="109" cm="1">
        <f t="array" aca="1" ref="CB7" ca="1">IF($AG7,SQRT(SUMPRODUCT($AH$2:$AH7, (AN$2:AN7-BH7)^2)/(SUM($AH$2:$AH7)-1)),0)</f>
        <v>0</v>
      </c>
      <c r="CC7" s="109" cm="1">
        <f t="array" aca="1" ref="CC7" ca="1">IF($AG7,SQRT(SUMPRODUCT($AH$2:$AH7, (AO$2:AO7-BI7)^2)/(SUM($AH$2:$AH7)-1)),0)</f>
        <v>0</v>
      </c>
      <c r="CD7" s="109" cm="1">
        <f t="array" aca="1" ref="CD7" ca="1">IF($AG7,SQRT(SUMPRODUCT($AH$2:$AH7, (AP$2:AP7-BJ7)^2)/(SUM($AH$2:$AH7)-1)),0)</f>
        <v>0</v>
      </c>
      <c r="CE7" s="109" cm="1">
        <f t="array" aca="1" ref="CE7" ca="1">IF($AG7,SQRT(SUMPRODUCT($AH$2:$AH7, (AQ$2:AQ7-BK7)^2)/(SUM($AH$2:$AH7)-1)),0)</f>
        <v>18647.151256961479</v>
      </c>
      <c r="CF7" s="109" cm="1">
        <f t="array" aca="1" ref="CF7" ca="1">IF($AG7,SQRT(SUMPRODUCT($AH$2:$AH7, (AR$2:AR7-BL7)^2)/(SUM($AH$2:$AH7)-1)),0)</f>
        <v>8686.7280632263628</v>
      </c>
      <c r="CG7" s="109" cm="1">
        <f t="array" aca="1" ref="CG7" ca="1">IF($AG7,SQRT(SUMPRODUCT($AH$2:$AH7, (AS$2:AS7-BM7)^2)/(SUM($AH$2:$AH7)-1)),0)</f>
        <v>0</v>
      </c>
      <c r="CH7" s="109" cm="1">
        <f t="array" aca="1" ref="CH7" ca="1">IF($AG7,SQRT(SUMPRODUCT($AH$2:$AH7, (AT$2:AT7-BN7)^2)/(SUM($AH$2:$AH7)-1)),0)</f>
        <v>0</v>
      </c>
      <c r="CI7" s="109" cm="1">
        <f t="array" aca="1" ref="CI7" ca="1">IF($AG7,SQRT(SUMPRODUCT($AH$2:$AH7, (AU$2:AU7-BO7)^2)/(SUM($AH$2:$AH7)-1)),0)</f>
        <v>11455.899440899435</v>
      </c>
      <c r="CJ7" s="109" cm="1">
        <f t="array" aca="1" ref="CJ7" ca="1">IF($AG7,SQRT(SUMPRODUCT($AH$2:$AH7, (AV$2:AV7-BP7)^2)/(SUM($AH$2:$AH7)-1)),0)</f>
        <v>11801.559971037721</v>
      </c>
      <c r="CK7" s="109" cm="1">
        <f t="array" aca="1" ref="CK7" ca="1">IF($AG7,SQRT(SUMPRODUCT($AH$2:$AH7, (AW$2:AW7-BQ7)^2)/(SUM($AH$2:$AH7)-1)),0)</f>
        <v>10540.925533894597</v>
      </c>
      <c r="CL7" s="109" cm="1">
        <f t="array" aca="1" ref="CL7" ca="1">IF($AG7,SQRT(SUMPRODUCT($AH$2:$AH7, (AX$2:AX7-BR7)^2)/(SUM($AH$2:$AH7)-1)),0)</f>
        <v>0</v>
      </c>
      <c r="CM7" s="109" cm="1">
        <f t="array" aca="1" ref="CM7" ca="1">IF($AG7,SQRT(SUMPRODUCT($AH$2:$AH7, (AY$2:AY7-BS7)^2)/(SUM($AH$2:$AH7)-1)),0)</f>
        <v>0</v>
      </c>
      <c r="CN7" s="109" cm="1">
        <f t="array" aca="1" ref="CN7" ca="1">IF($AG7,SQRT(SUMPRODUCT($AH$2:$AH7, (AZ$2:AZ7-BT7)^2)/(SUM($AH$2:$AH7)-1)),0)</f>
        <v>0</v>
      </c>
      <c r="CO7" s="109" cm="1">
        <f t="array" aca="1" ref="CO7" ca="1">IF($AG7,SQRT(SUMPRODUCT($AH$2:$AH7, (BA$2:BA7-BU7)^2)/(SUM($AH$2:$AH7)-1)),0)</f>
        <v>0</v>
      </c>
    </row>
    <row r="8" spans="2:93" x14ac:dyDescent="0.25">
      <c r="B8" s="16" t="s">
        <v>77</v>
      </c>
      <c r="C8" s="35">
        <f>SUM(D8:E8)</f>
        <v>2906000</v>
      </c>
      <c r="D8" s="103">
        <v>2906000</v>
      </c>
      <c r="E8" s="104"/>
      <c r="F8" s="35">
        <f t="shared" ref="F8:F21" ca="1" si="13">SUMIFS(INDIRECT($B8), Fecha,"&gt;="&amp;C$2,Fecha,"&lt;="&amp;C$3)</f>
        <v>0</v>
      </c>
      <c r="G8" s="96">
        <f ca="1">F8/C8</f>
        <v>0</v>
      </c>
      <c r="H8" s="96">
        <f t="shared" ca="1" si="11"/>
        <v>0</v>
      </c>
      <c r="I8" s="112">
        <f t="shared" ref="I8:I21" ca="1" si="14">(F8-SUMIFS(INDIRECT($B8), Fecha,"&gt;="&amp;I$1,Fecha,"&lt;="&amp;I$2))</f>
        <v>0</v>
      </c>
      <c r="K8" s="96">
        <f ca="1">SUMIFS(INDIRECT($B8), Fecha,"&gt;="&amp;K$1,Fecha,"&lt;="&amp;K$2)/$C8</f>
        <v>0</v>
      </c>
      <c r="L8" s="96">
        <f t="shared" ca="1" si="12"/>
        <v>0</v>
      </c>
      <c r="M8" s="96">
        <f t="shared" ca="1" si="12"/>
        <v>0.71878974535443907</v>
      </c>
      <c r="AD8" s="15">
        <v>3</v>
      </c>
      <c r="AE8" s="15" t="s">
        <v>57</v>
      </c>
      <c r="AG8" s="1">
        <v>45309</v>
      </c>
      <c r="AH8" s="99">
        <f t="shared" si="10"/>
        <v>1</v>
      </c>
      <c r="AI8" s="11">
        <f t="shared" ca="1" si="8"/>
        <v>0</v>
      </c>
      <c r="AJ8" s="11">
        <f t="shared" ca="1" si="8"/>
        <v>0</v>
      </c>
      <c r="AK8" s="11">
        <f t="shared" ca="1" si="8"/>
        <v>0</v>
      </c>
      <c r="AL8" s="11">
        <f t="shared" ca="1" si="8"/>
        <v>0</v>
      </c>
      <c r="AM8" s="11">
        <f t="shared" ca="1" si="8"/>
        <v>0</v>
      </c>
      <c r="AN8" s="11">
        <f t="shared" ca="1" si="8"/>
        <v>0</v>
      </c>
      <c r="AO8" s="11">
        <f t="shared" ca="1" si="8"/>
        <v>0</v>
      </c>
      <c r="AP8" s="11">
        <f t="shared" ca="1" si="8"/>
        <v>0</v>
      </c>
      <c r="AQ8" s="11">
        <f t="shared" ca="1" si="8"/>
        <v>-62000</v>
      </c>
      <c r="AR8" s="11">
        <f t="shared" ca="1" si="8"/>
        <v>-4230</v>
      </c>
      <c r="AS8" s="11">
        <f t="shared" ca="1" si="9"/>
        <v>0</v>
      </c>
      <c r="AT8" s="11">
        <f t="shared" ca="1" si="9"/>
        <v>0</v>
      </c>
      <c r="AU8" s="11">
        <f t="shared" ca="1" si="9"/>
        <v>-21204</v>
      </c>
      <c r="AV8" s="11">
        <f t="shared" ca="1" si="9"/>
        <v>-15880</v>
      </c>
      <c r="AW8" s="11">
        <f t="shared" ca="1" si="9"/>
        <v>0</v>
      </c>
      <c r="AX8" s="11">
        <f t="shared" ca="1" si="9"/>
        <v>0</v>
      </c>
      <c r="AY8" s="11">
        <f t="shared" ca="1" si="9"/>
        <v>0</v>
      </c>
      <c r="AZ8" s="11">
        <f t="shared" ca="1" si="9"/>
        <v>0</v>
      </c>
      <c r="BA8" s="11">
        <f t="shared" ca="1" si="9"/>
        <v>0</v>
      </c>
      <c r="BB8" s="11"/>
      <c r="BC8" s="11">
        <f ca="1">IF($AG8,SUMPRODUCT(AI$2:AI8,$AH$2:$AH8)/SUM($AH$2:$AH8),0)</f>
        <v>-35563.091999999997</v>
      </c>
      <c r="BD8" s="11">
        <f ca="1">IF($AG8,SUMPRODUCT(AJ$2:AJ8,$AH$2:$AH8)/SUM($AH$2:$AH8),0)</f>
        <v>0</v>
      </c>
      <c r="BE8" s="11">
        <f ca="1">IF($AG8,SUMPRODUCT(AK$2:AK8,$AH$2:$AH8)/SUM($AH$2:$AH8),0)</f>
        <v>0</v>
      </c>
      <c r="BF8" s="11">
        <f ca="1">IF($AG8,SUMPRODUCT(AL$2:AL8,$AH$2:$AH8)/SUM($AH$2:$AH8),0)</f>
        <v>-12000</v>
      </c>
      <c r="BG8" s="11">
        <f ca="1">IF($AG8,SUMPRODUCT(AM$2:AM8,$AH$2:$AH8)/SUM($AH$2:$AH8),0)</f>
        <v>5617.2</v>
      </c>
      <c r="BH8" s="11">
        <f ca="1">IF($AG8,SUMPRODUCT(AN$2:AN8,$AH$2:$AH8)/SUM($AH$2:$AH8),0)</f>
        <v>0</v>
      </c>
      <c r="BI8" s="11">
        <f ca="1">IF($AG8,SUMPRODUCT(AO$2:AO8,$AH$2:$AH8)/SUM($AH$2:$AH8),0)</f>
        <v>0</v>
      </c>
      <c r="BJ8" s="11">
        <f ca="1">IF($AG8,SUMPRODUCT(AP$2:AP8,$AH$2:$AH8)/SUM($AH$2:$AH8),0)</f>
        <v>0</v>
      </c>
      <c r="BK8" s="11">
        <f ca="1">IF($AG8,SUMPRODUCT(AQ$2:AQ8,$AH$2:$AH8)/SUM($AH$2:$AH8),0)</f>
        <v>-26681</v>
      </c>
      <c r="BL8" s="11">
        <f ca="1">IF($AG8,SUMPRODUCT(AR$2:AR8,$AH$2:$AH8)/SUM($AH$2:$AH8),0)</f>
        <v>-7400</v>
      </c>
      <c r="BM8" s="11">
        <f ca="1">IF($AG8,SUMPRODUCT(AS$2:AS8,$AH$2:$AH8)/SUM($AH$2:$AH8),0)</f>
        <v>0</v>
      </c>
      <c r="BN8" s="11">
        <f ca="1">IF($AG8,SUMPRODUCT(AT$2:AT8,$AH$2:$AH8)/SUM($AH$2:$AH8),0)</f>
        <v>0</v>
      </c>
      <c r="BO8" s="11">
        <f ca="1">IF($AG8,SUMPRODUCT(AU$2:AU8,$AH$2:$AH8)/SUM($AH$2:$AH8),0)</f>
        <v>-14530.8</v>
      </c>
      <c r="BP8" s="11">
        <f ca="1">IF($AG8,SUMPRODUCT(AV$2:AV8,$AH$2:$AH8)/SUM($AH$2:$AH8),0)</f>
        <v>-6502.599999999994</v>
      </c>
      <c r="BQ8" s="11">
        <f ca="1">IF($AG8,SUMPRODUCT(AW$2:AW8,$AH$2:$AH8)/SUM($AH$2:$AH8),0)</f>
        <v>-8000</v>
      </c>
      <c r="BR8" s="11">
        <f ca="1">IF($AG8,SUMPRODUCT(AX$2:AX8,$AH$2:$AH8)/SUM($AH$2:$AH8),0)</f>
        <v>0</v>
      </c>
      <c r="BS8" s="11">
        <f ca="1">IF($AG8,SUMPRODUCT(AY$2:AY8,$AH$2:$AH8)/SUM($AH$2:$AH8),0)</f>
        <v>0</v>
      </c>
      <c r="BT8" s="11">
        <f ca="1">IF($AG8,SUMPRODUCT(AZ$2:AZ8,$AH$2:$AH8)/SUM($AH$2:$AH8),0)</f>
        <v>0</v>
      </c>
      <c r="BU8" s="11">
        <f ca="1">IF($AG8,SUMPRODUCT(BA$2:BA8,$AH$2:$AH8)/SUM($AH$2:$AH8),0)</f>
        <v>0</v>
      </c>
      <c r="BV8" s="11"/>
      <c r="BW8" s="109" cm="1">
        <f t="array" aca="1" ref="BW8" ca="1">IF($AG8,SQRT(SUMPRODUCT($AH$2:$AH8, (AI$2:AI8-BC8)^2)/(SUM($AH$2:$AH8)-1)),0)</f>
        <v>169643.0838011388</v>
      </c>
      <c r="BX8" s="109" cm="1">
        <f t="array" aca="1" ref="BX8" ca="1">IF($AG8,SQRT(SUMPRODUCT($AH$2:$AH8, (AJ$2:AJ8-BD8)^2)/(SUM($AH$2:$AH8)-1)),0)</f>
        <v>0</v>
      </c>
      <c r="BY8" s="109" cm="1">
        <f t="array" aca="1" ref="BY8" ca="1">IF($AG8,SQRT(SUMPRODUCT($AH$2:$AH8, (AK$2:AK8-BE8)^2)/(SUM($AH$2:$AH8)-1)),0)</f>
        <v>0</v>
      </c>
      <c r="BZ8" s="109" cm="1">
        <f t="array" aca="1" ref="BZ8" ca="1">IF($AG8,SQRT(SUMPRODUCT($AH$2:$AH8, (AL$2:AL8-BF8)^2)/(SUM($AH$2:$AH8)-1)),0)</f>
        <v>37947.331922020552</v>
      </c>
      <c r="CA8" s="109" cm="1">
        <f t="array" aca="1" ref="CA8" ca="1">IF($AG8,SQRT(SUMPRODUCT($AH$2:$AH8, (AM$2:AM8-BG8)^2)/(SUM($AH$2:$AH8)-1)),0)</f>
        <v>33113.29715721801</v>
      </c>
      <c r="CB8" s="109" cm="1">
        <f t="array" aca="1" ref="CB8" ca="1">IF($AG8,SQRT(SUMPRODUCT($AH$2:$AH8, (AN$2:AN8-BH8)^2)/(SUM($AH$2:$AH8)-1)),0)</f>
        <v>0</v>
      </c>
      <c r="CC8" s="109" cm="1">
        <f t="array" aca="1" ref="CC8" ca="1">IF($AG8,SQRT(SUMPRODUCT($AH$2:$AH8, (AO$2:AO8-BI8)^2)/(SUM($AH$2:$AH8)-1)),0)</f>
        <v>0</v>
      </c>
      <c r="CD8" s="109" cm="1">
        <f t="array" aca="1" ref="CD8" ca="1">IF($AG8,SQRT(SUMPRODUCT($AH$2:$AH8, (AP$2:AP8-BJ8)^2)/(SUM($AH$2:$AH8)-1)),0)</f>
        <v>0</v>
      </c>
      <c r="CE8" s="109" cm="1">
        <f t="array" aca="1" ref="CE8" ca="1">IF($AG8,SQRT(SUMPRODUCT($AH$2:$AH8, (AQ$2:AQ8-BK8)^2)/(SUM($AH$2:$AH8)-1)),0)</f>
        <v>21519.410591887088</v>
      </c>
      <c r="CF8" s="109" cm="1">
        <f t="array" aca="1" ref="CF8" ca="1">IF($AG8,SQRT(SUMPRODUCT($AH$2:$AH8, (AR$2:AR8-BL8)^2)/(SUM($AH$2:$AH8)-1)),0)</f>
        <v>8265.3184384443957</v>
      </c>
      <c r="CG8" s="109" cm="1">
        <f t="array" aca="1" ref="CG8" ca="1">IF($AG8,SQRT(SUMPRODUCT($AH$2:$AH8, (AS$2:AS8-BM8)^2)/(SUM($AH$2:$AH8)-1)),0)</f>
        <v>0</v>
      </c>
      <c r="CH8" s="109" cm="1">
        <f t="array" aca="1" ref="CH8" ca="1">IF($AG8,SQRT(SUMPRODUCT($AH$2:$AH8, (AT$2:AT8-BN8)^2)/(SUM($AH$2:$AH8)-1)),0)</f>
        <v>0</v>
      </c>
      <c r="CI8" s="109" cm="1">
        <f t="array" aca="1" ref="CI8" ca="1">IF($AG8,SQRT(SUMPRODUCT($AH$2:$AH8, (AU$2:AU8-BO8)^2)/(SUM($AH$2:$AH8)-1)),0)</f>
        <v>11052.302975699982</v>
      </c>
      <c r="CJ8" s="109" cm="1">
        <f t="array" aca="1" ref="CJ8" ca="1">IF($AG8,SQRT(SUMPRODUCT($AH$2:$AH8, (AV$2:AV8-BP8)^2)/(SUM($AH$2:$AH8)-1)),0)</f>
        <v>11604.217616405198</v>
      </c>
      <c r="CK8" s="109" cm="1">
        <f t="array" aca="1" ref="CK8" ca="1">IF($AG8,SQRT(SUMPRODUCT($AH$2:$AH8, (AW$2:AW8-BQ8)^2)/(SUM($AH$2:$AH8)-1)),0)</f>
        <v>10327.955589886446</v>
      </c>
      <c r="CL8" s="109" cm="1">
        <f t="array" aca="1" ref="CL8" ca="1">IF($AG8,SQRT(SUMPRODUCT($AH$2:$AH8, (AX$2:AX8-BR8)^2)/(SUM($AH$2:$AH8)-1)),0)</f>
        <v>0</v>
      </c>
      <c r="CM8" s="109" cm="1">
        <f t="array" aca="1" ref="CM8" ca="1">IF($AG8,SQRT(SUMPRODUCT($AH$2:$AH8, (AY$2:AY8-BS8)^2)/(SUM($AH$2:$AH8)-1)),0)</f>
        <v>0</v>
      </c>
      <c r="CN8" s="109" cm="1">
        <f t="array" aca="1" ref="CN8" ca="1">IF($AG8,SQRT(SUMPRODUCT($AH$2:$AH8, (AZ$2:AZ8-BT8)^2)/(SUM($AH$2:$AH8)-1)),0)</f>
        <v>0</v>
      </c>
      <c r="CO8" s="109" cm="1">
        <f t="array" aca="1" ref="CO8" ca="1">IF($AG8,SQRT(SUMPRODUCT($AH$2:$AH8, (BA$2:BA8-BU8)^2)/(SUM($AH$2:$AH8)-1)),0)</f>
        <v>0</v>
      </c>
    </row>
    <row r="9" spans="2:93" x14ac:dyDescent="0.25">
      <c r="B9" s="16" t="s">
        <v>68</v>
      </c>
      <c r="C9" s="35">
        <f t="shared" ref="C9:C14" si="15">SUM(D9:E9)</f>
        <v>-850000</v>
      </c>
      <c r="D9" s="103">
        <v>-850000</v>
      </c>
      <c r="E9" s="104"/>
      <c r="F9" s="35">
        <f t="shared" ca="1" si="13"/>
        <v>0</v>
      </c>
      <c r="G9" s="96">
        <f ca="1">F9/C9</f>
        <v>0</v>
      </c>
      <c r="H9" s="96">
        <f ca="1">(C$3-C$2)/($C$1-C$2)*G9</f>
        <v>0</v>
      </c>
      <c r="I9" s="112">
        <f t="shared" ca="1" si="14"/>
        <v>0</v>
      </c>
      <c r="K9" s="96">
        <f t="shared" ca="1" si="12"/>
        <v>0</v>
      </c>
      <c r="L9" s="96">
        <f t="shared" ca="1" si="12"/>
        <v>0</v>
      </c>
      <c r="M9" s="96">
        <f t="shared" ca="1" si="12"/>
        <v>0.6109835294117647</v>
      </c>
      <c r="AD9" s="15">
        <v>4</v>
      </c>
      <c r="AE9" s="15" t="s">
        <v>109</v>
      </c>
      <c r="AG9" s="1">
        <v>45312</v>
      </c>
      <c r="AH9" s="99">
        <f t="shared" si="10"/>
        <v>3</v>
      </c>
      <c r="AI9" s="11">
        <f t="shared" ca="1" si="8"/>
        <v>0</v>
      </c>
      <c r="AJ9" s="11">
        <f t="shared" ca="1" si="8"/>
        <v>0</v>
      </c>
      <c r="AK9" s="11">
        <f t="shared" ca="1" si="8"/>
        <v>0</v>
      </c>
      <c r="AL9" s="11">
        <f t="shared" ca="1" si="8"/>
        <v>0</v>
      </c>
      <c r="AM9" s="11">
        <f t="shared" ca="1" si="8"/>
        <v>-65715</v>
      </c>
      <c r="AN9" s="11">
        <f t="shared" ca="1" si="8"/>
        <v>0</v>
      </c>
      <c r="AO9" s="11">
        <f t="shared" ca="1" si="8"/>
        <v>-12700</v>
      </c>
      <c r="AP9" s="11">
        <f t="shared" ca="1" si="8"/>
        <v>-57490</v>
      </c>
      <c r="AQ9" s="11">
        <f t="shared" ca="1" si="8"/>
        <v>-15580</v>
      </c>
      <c r="AR9" s="11">
        <f t="shared" ca="1" si="8"/>
        <v>-9083</v>
      </c>
      <c r="AS9" s="11">
        <f t="shared" ca="1" si="9"/>
        <v>0</v>
      </c>
      <c r="AT9" s="11">
        <f t="shared" ca="1" si="9"/>
        <v>0</v>
      </c>
      <c r="AU9" s="11">
        <f t="shared" ca="1" si="9"/>
        <v>-14115</v>
      </c>
      <c r="AV9" s="11">
        <f t="shared" ca="1" si="9"/>
        <v>0</v>
      </c>
      <c r="AW9" s="11">
        <f t="shared" ca="1" si="9"/>
        <v>0</v>
      </c>
      <c r="AX9" s="11">
        <f t="shared" ca="1" si="9"/>
        <v>0</v>
      </c>
      <c r="AY9" s="11">
        <f t="shared" ca="1" si="9"/>
        <v>0</v>
      </c>
      <c r="AZ9" s="11">
        <f t="shared" ca="1" si="9"/>
        <v>0</v>
      </c>
      <c r="BA9" s="11">
        <f t="shared" ca="1" si="9"/>
        <v>0</v>
      </c>
      <c r="BB9" s="11"/>
      <c r="BC9" s="11">
        <f ca="1">IF($AG9,SUMPRODUCT(AI$2:AI9,$AH$2:$AH9)/SUM($AH$2:$AH9),0)</f>
        <v>-27356.224615384614</v>
      </c>
      <c r="BD9" s="11">
        <f ca="1">IF($AG9,SUMPRODUCT(AJ$2:AJ9,$AH$2:$AH9)/SUM($AH$2:$AH9),0)</f>
        <v>0</v>
      </c>
      <c r="BE9" s="11">
        <f ca="1">IF($AG9,SUMPRODUCT(AK$2:AK9,$AH$2:$AH9)/SUM($AH$2:$AH9),0)</f>
        <v>0</v>
      </c>
      <c r="BF9" s="11">
        <f ca="1">IF($AG9,SUMPRODUCT(AL$2:AL9,$AH$2:$AH9)/SUM($AH$2:$AH9),0)</f>
        <v>-9230.7692307692305</v>
      </c>
      <c r="BG9" s="11">
        <f ca="1">IF($AG9,SUMPRODUCT(AM$2:AM9,$AH$2:$AH9)/SUM($AH$2:$AH9),0)</f>
        <v>-10844.076923076924</v>
      </c>
      <c r="BH9" s="11">
        <f ca="1">IF($AG9,SUMPRODUCT(AN$2:AN9,$AH$2:$AH9)/SUM($AH$2:$AH9),0)</f>
        <v>0</v>
      </c>
      <c r="BI9" s="11">
        <f ca="1">IF($AG9,SUMPRODUCT(AO$2:AO9,$AH$2:$AH9)/SUM($AH$2:$AH9),0)</f>
        <v>-2930.7692307692309</v>
      </c>
      <c r="BJ9" s="11">
        <f ca="1">IF($AG9,SUMPRODUCT(AP$2:AP9,$AH$2:$AH9)/SUM($AH$2:$AH9),0)</f>
        <v>-13266.923076923076</v>
      </c>
      <c r="BK9" s="11">
        <f ca="1">IF($AG9,SUMPRODUCT(AQ$2:AQ9,$AH$2:$AH9)/SUM($AH$2:$AH9),0)</f>
        <v>-24119.23076923077</v>
      </c>
      <c r="BL9" s="11">
        <f ca="1">IF($AG9,SUMPRODUCT(AR$2:AR9,$AH$2:$AH9)/SUM($AH$2:$AH9),0)</f>
        <v>-7788.3846153846152</v>
      </c>
      <c r="BM9" s="11">
        <f ca="1">IF($AG9,SUMPRODUCT(AS$2:AS9,$AH$2:$AH9)/SUM($AH$2:$AH9),0)</f>
        <v>0</v>
      </c>
      <c r="BN9" s="11">
        <f ca="1">IF($AG9,SUMPRODUCT(AT$2:AT9,$AH$2:$AH9)/SUM($AH$2:$AH9),0)</f>
        <v>0</v>
      </c>
      <c r="BO9" s="11">
        <f ca="1">IF($AG9,SUMPRODUCT(AU$2:AU9,$AH$2:$AH9)/SUM($AH$2:$AH9),0)</f>
        <v>-14434.846153846154</v>
      </c>
      <c r="BP9" s="11">
        <f ca="1">IF($AG9,SUMPRODUCT(AV$2:AV9,$AH$2:$AH9)/SUM($AH$2:$AH9),0)</f>
        <v>-5001.9999999999955</v>
      </c>
      <c r="BQ9" s="11">
        <f ca="1">IF($AG9,SUMPRODUCT(AW$2:AW9,$AH$2:$AH9)/SUM($AH$2:$AH9),0)</f>
        <v>-6153.8461538461543</v>
      </c>
      <c r="BR9" s="11">
        <f ca="1">IF($AG9,SUMPRODUCT(AX$2:AX9,$AH$2:$AH9)/SUM($AH$2:$AH9),0)</f>
        <v>0</v>
      </c>
      <c r="BS9" s="11">
        <f ca="1">IF($AG9,SUMPRODUCT(AY$2:AY9,$AH$2:$AH9)/SUM($AH$2:$AH9),0)</f>
        <v>0</v>
      </c>
      <c r="BT9" s="11">
        <f ca="1">IF($AG9,SUMPRODUCT(AZ$2:AZ9,$AH$2:$AH9)/SUM($AH$2:$AH9),0)</f>
        <v>0</v>
      </c>
      <c r="BU9" s="11">
        <f ca="1">IF($AG9,SUMPRODUCT(BA$2:BA9,$AH$2:$AH9)/SUM($AH$2:$AH9),0)</f>
        <v>0</v>
      </c>
      <c r="BV9" s="11"/>
      <c r="BW9" s="109" cm="1">
        <f t="array" aca="1" ref="BW9" ca="1">IF($AG9,SQRT(SUMPRODUCT($AH$2:$AH9, (AI$2:AI9-BC9)^2)/(SUM($AH$2:$AH9)-1)),0)</f>
        <v>147740.65078495676</v>
      </c>
      <c r="BX9" s="109" cm="1">
        <f t="array" aca="1" ref="BX9" ca="1">IF($AG9,SQRT(SUMPRODUCT($AH$2:$AH9, (AJ$2:AJ9-BD9)^2)/(SUM($AH$2:$AH9)-1)),0)</f>
        <v>0</v>
      </c>
      <c r="BY9" s="109" cm="1">
        <f t="array" aca="1" ref="BY9" ca="1">IF($AG9,SQRT(SUMPRODUCT($AH$2:$AH9, (AK$2:AK9-BE9)^2)/(SUM($AH$2:$AH9)-1)),0)</f>
        <v>0</v>
      </c>
      <c r="BZ9" s="109" cm="1">
        <f t="array" aca="1" ref="BZ9" ca="1">IF($AG9,SQRT(SUMPRODUCT($AH$2:$AH9, (AL$2:AL9-BF9)^2)/(SUM($AH$2:$AH9)-1)),0)</f>
        <v>33282.011773513754</v>
      </c>
      <c r="CA9" s="109" cm="1">
        <f t="array" aca="1" ref="CA9" ca="1">IF($AG9,SQRT(SUMPRODUCT($AH$2:$AH9, (AM$2:AM9-BG9)^2)/(SUM($AH$2:$AH9)-1)),0)</f>
        <v>42436.820701409633</v>
      </c>
      <c r="CB9" s="109" cm="1">
        <f t="array" aca="1" ref="CB9" ca="1">IF($AG9,SQRT(SUMPRODUCT($AH$2:$AH9, (AN$2:AN9-BH9)^2)/(SUM($AH$2:$AH9)-1)),0)</f>
        <v>0</v>
      </c>
      <c r="CC9" s="109" cm="1">
        <f t="array" aca="1" ref="CC9" ca="1">IF($AG9,SQRT(SUMPRODUCT($AH$2:$AH9, (AO$2:AO9-BI9)^2)/(SUM($AH$2:$AH9)-1)),0)</f>
        <v>5569.3184225996356</v>
      </c>
      <c r="CD9" s="109" cm="1">
        <f t="array" aca="1" ref="CD9" ca="1">IF($AG9,SQRT(SUMPRODUCT($AH$2:$AH9, (AP$2:AP9-BJ9)^2)/(SUM($AH$2:$AH9)-1)),0)</f>
        <v>25211.032764980555</v>
      </c>
      <c r="CE9" s="109" cm="1">
        <f t="array" aca="1" ref="CE9" ca="1">IF($AG9,SQRT(SUMPRODUCT($AH$2:$AH9, (AQ$2:AQ9-BK9)^2)/(SUM($AH$2:$AH9)-1)),0)</f>
        <v>19261.678908105969</v>
      </c>
      <c r="CF9" s="109" cm="1">
        <f t="array" aca="1" ref="CF9" ca="1">IF($AG9,SQRT(SUMPRODUCT($AH$2:$AH9, (AR$2:AR9-BL9)^2)/(SUM($AH$2:$AH9)-1)),0)</f>
        <v>7195.9242693168744</v>
      </c>
      <c r="CG9" s="109" cm="1">
        <f t="array" aca="1" ref="CG9" ca="1">IF($AG9,SQRT(SUMPRODUCT($AH$2:$AH9, (AS$2:AS9-BM9)^2)/(SUM($AH$2:$AH9)-1)),0)</f>
        <v>0</v>
      </c>
      <c r="CH9" s="109" cm="1">
        <f t="array" aca="1" ref="CH9" ca="1">IF($AG9,SQRT(SUMPRODUCT($AH$2:$AH9, (AT$2:AT9-BN9)^2)/(SUM($AH$2:$AH9)-1)),0)</f>
        <v>0</v>
      </c>
      <c r="CI9" s="109" cm="1">
        <f t="array" aca="1" ref="CI9" ca="1">IF($AG9,SQRT(SUMPRODUCT($AH$2:$AH9, (AU$2:AU9-BO9)^2)/(SUM($AH$2:$AH9)-1)),0)</f>
        <v>9573.3117993561827</v>
      </c>
      <c r="CJ9" s="109" cm="1">
        <f t="array" aca="1" ref="CJ9" ca="1">IF($AG9,SQRT(SUMPRODUCT($AH$2:$AH9, (AV$2:AV9-BP9)^2)/(SUM($AH$2:$AH9)-1)),0)</f>
        <v>10446.28647734048</v>
      </c>
      <c r="CK9" s="109" cm="1">
        <f t="array" aca="1" ref="CK9" ca="1">IF($AG9,SQRT(SUMPRODUCT($AH$2:$AH9, (AW$2:AW9-BQ9)^2)/(SUM($AH$2:$AH9)-1)),0)</f>
        <v>9607.6892283052275</v>
      </c>
      <c r="CL9" s="109" cm="1">
        <f t="array" aca="1" ref="CL9" ca="1">IF($AG9,SQRT(SUMPRODUCT($AH$2:$AH9, (AX$2:AX9-BR9)^2)/(SUM($AH$2:$AH9)-1)),0)</f>
        <v>0</v>
      </c>
      <c r="CM9" s="109" cm="1">
        <f t="array" aca="1" ref="CM9" ca="1">IF($AG9,SQRT(SUMPRODUCT($AH$2:$AH9, (AY$2:AY9-BS9)^2)/(SUM($AH$2:$AH9)-1)),0)</f>
        <v>0</v>
      </c>
      <c r="CN9" s="109" cm="1">
        <f t="array" aca="1" ref="CN9" ca="1">IF($AG9,SQRT(SUMPRODUCT($AH$2:$AH9, (AZ$2:AZ9-BT9)^2)/(SUM($AH$2:$AH9)-1)),0)</f>
        <v>0</v>
      </c>
      <c r="CO9" s="109" cm="1">
        <f t="array" aca="1" ref="CO9" ca="1">IF($AG9,SQRT(SUMPRODUCT($AH$2:$AH9, (BA$2:BA9-BU9)^2)/(SUM($AH$2:$AH9)-1)),0)</f>
        <v>0</v>
      </c>
    </row>
    <row r="10" spans="2:93" x14ac:dyDescent="0.25">
      <c r="B10" s="16" t="s">
        <v>150</v>
      </c>
      <c r="C10" s="35">
        <f t="shared" si="15"/>
        <v>-100000</v>
      </c>
      <c r="D10" s="103"/>
      <c r="E10" s="104">
        <v>-100000</v>
      </c>
      <c r="F10" s="35">
        <f t="shared" ca="1" si="13"/>
        <v>0</v>
      </c>
      <c r="G10" s="96">
        <f t="shared" ref="G10:G21" ca="1" si="16">F10/C10</f>
        <v>0</v>
      </c>
      <c r="H10" s="96">
        <f t="shared" ca="1" si="11"/>
        <v>0</v>
      </c>
      <c r="I10" s="112">
        <f ca="1">(F10-SUMIFS(INDIRECT($B10), Fecha,"&gt;="&amp;I$1,Fecha,"&lt;="&amp;I$2))</f>
        <v>0</v>
      </c>
      <c r="K10" s="96">
        <f t="shared" ca="1" si="12"/>
        <v>0</v>
      </c>
      <c r="L10" s="96">
        <f t="shared" ca="1" si="12"/>
        <v>0</v>
      </c>
      <c r="M10" s="96">
        <f t="shared" ca="1" si="12"/>
        <v>0.58304</v>
      </c>
      <c r="AD10" s="15">
        <v>5</v>
      </c>
      <c r="AE10" s="15" t="s">
        <v>111</v>
      </c>
      <c r="AG10" s="1">
        <v>45315</v>
      </c>
      <c r="AH10" s="99">
        <f t="shared" si="10"/>
        <v>3</v>
      </c>
      <c r="AI10" s="11">
        <f t="shared" ca="1" si="8"/>
        <v>0</v>
      </c>
      <c r="AJ10" s="11">
        <f t="shared" ca="1" si="8"/>
        <v>0</v>
      </c>
      <c r="AK10" s="11">
        <f t="shared" ca="1" si="8"/>
        <v>0</v>
      </c>
      <c r="AL10" s="11">
        <f t="shared" ca="1" si="8"/>
        <v>0</v>
      </c>
      <c r="AM10" s="11">
        <f t="shared" ca="1" si="8"/>
        <v>0</v>
      </c>
      <c r="AN10" s="11">
        <f t="shared" ca="1" si="8"/>
        <v>0</v>
      </c>
      <c r="AO10" s="11">
        <f t="shared" ca="1" si="8"/>
        <v>-121207</v>
      </c>
      <c r="AP10" s="11">
        <f t="shared" ca="1" si="8"/>
        <v>0</v>
      </c>
      <c r="AQ10" s="11">
        <f t="shared" ca="1" si="8"/>
        <v>-7180</v>
      </c>
      <c r="AR10" s="11">
        <f t="shared" ca="1" si="8"/>
        <v>-12390</v>
      </c>
      <c r="AS10" s="11">
        <f t="shared" ca="1" si="9"/>
        <v>0</v>
      </c>
      <c r="AT10" s="11">
        <f t="shared" ca="1" si="9"/>
        <v>0</v>
      </c>
      <c r="AU10" s="11">
        <f t="shared" ca="1" si="9"/>
        <v>-41423</v>
      </c>
      <c r="AV10" s="11">
        <f t="shared" ca="1" si="9"/>
        <v>0</v>
      </c>
      <c r="AW10" s="11">
        <f t="shared" ca="1" si="9"/>
        <v>0</v>
      </c>
      <c r="AX10" s="11">
        <f t="shared" ca="1" si="9"/>
        <v>0</v>
      </c>
      <c r="AY10" s="11">
        <f t="shared" ca="1" si="9"/>
        <v>0</v>
      </c>
      <c r="AZ10" s="11">
        <f t="shared" ca="1" si="9"/>
        <v>0</v>
      </c>
      <c r="BA10" s="11">
        <f t="shared" ca="1" si="9"/>
        <v>0</v>
      </c>
      <c r="BB10" s="11"/>
      <c r="BC10" s="11">
        <f ca="1">IF($AG10,SUMPRODUCT(AI$2:AI10,$AH$2:$AH10)/SUM($AH$2:$AH10),0)</f>
        <v>-22226.932499999999</v>
      </c>
      <c r="BD10" s="11">
        <f ca="1">IF($AG10,SUMPRODUCT(AJ$2:AJ10,$AH$2:$AH10)/SUM($AH$2:$AH10),0)</f>
        <v>0</v>
      </c>
      <c r="BE10" s="11">
        <f ca="1">IF($AG10,SUMPRODUCT(AK$2:AK10,$AH$2:$AH10)/SUM($AH$2:$AH10),0)</f>
        <v>0</v>
      </c>
      <c r="BF10" s="11">
        <f ca="1">IF($AG10,SUMPRODUCT(AL$2:AL10,$AH$2:$AH10)/SUM($AH$2:$AH10),0)</f>
        <v>-7500</v>
      </c>
      <c r="BG10" s="11">
        <f ca="1">IF($AG10,SUMPRODUCT(AM$2:AM10,$AH$2:$AH10)/SUM($AH$2:$AH10),0)</f>
        <v>-8810.8125</v>
      </c>
      <c r="BH10" s="11">
        <f ca="1">IF($AG10,SUMPRODUCT(AN$2:AN10,$AH$2:$AH10)/SUM($AH$2:$AH10),0)</f>
        <v>0</v>
      </c>
      <c r="BI10" s="11">
        <f ca="1">IF($AG10,SUMPRODUCT(AO$2:AO10,$AH$2:$AH10)/SUM($AH$2:$AH10),0)</f>
        <v>-25107.5625</v>
      </c>
      <c r="BJ10" s="11">
        <f ca="1">IF($AG10,SUMPRODUCT(AP$2:AP10,$AH$2:$AH10)/SUM($AH$2:$AH10),0)</f>
        <v>-10779.375</v>
      </c>
      <c r="BK10" s="11">
        <f ca="1">IF($AG10,SUMPRODUCT(AQ$2:AQ10,$AH$2:$AH10)/SUM($AH$2:$AH10),0)</f>
        <v>-20943.125</v>
      </c>
      <c r="BL10" s="11">
        <f ca="1">IF($AG10,SUMPRODUCT(AR$2:AR10,$AH$2:$AH10)/SUM($AH$2:$AH10),0)</f>
        <v>-8651.1875</v>
      </c>
      <c r="BM10" s="11">
        <f ca="1">IF($AG10,SUMPRODUCT(AS$2:AS10,$AH$2:$AH10)/SUM($AH$2:$AH10),0)</f>
        <v>0</v>
      </c>
      <c r="BN10" s="11">
        <f ca="1">IF($AG10,SUMPRODUCT(AT$2:AT10,$AH$2:$AH10)/SUM($AH$2:$AH10),0)</f>
        <v>0</v>
      </c>
      <c r="BO10" s="11">
        <f ca="1">IF($AG10,SUMPRODUCT(AU$2:AU10,$AH$2:$AH10)/SUM($AH$2:$AH10),0)</f>
        <v>-19495.125</v>
      </c>
      <c r="BP10" s="11">
        <f ca="1">IF($AG10,SUMPRODUCT(AV$2:AV10,$AH$2:$AH10)/SUM($AH$2:$AH10),0)</f>
        <v>-4064.1249999999964</v>
      </c>
      <c r="BQ10" s="11">
        <f ca="1">IF($AG10,SUMPRODUCT(AW$2:AW10,$AH$2:$AH10)/SUM($AH$2:$AH10),0)</f>
        <v>-5000</v>
      </c>
      <c r="BR10" s="11">
        <f ca="1">IF($AG10,SUMPRODUCT(AX$2:AX10,$AH$2:$AH10)/SUM($AH$2:$AH10),0)</f>
        <v>0</v>
      </c>
      <c r="BS10" s="11">
        <f ca="1">IF($AG10,SUMPRODUCT(AY$2:AY10,$AH$2:$AH10)/SUM($AH$2:$AH10),0)</f>
        <v>0</v>
      </c>
      <c r="BT10" s="11">
        <f ca="1">IF($AG10,SUMPRODUCT(AZ$2:AZ10,$AH$2:$AH10)/SUM($AH$2:$AH10),0)</f>
        <v>0</v>
      </c>
      <c r="BU10" s="11">
        <f ca="1">IF($AG10,SUMPRODUCT(BA$2:BA10,$AH$2:$AH10)/SUM($AH$2:$AH10),0)</f>
        <v>0</v>
      </c>
      <c r="BV10" s="11"/>
      <c r="BW10" s="109" cm="1">
        <f t="array" aca="1" ref="BW10" ca="1">IF($AG10,SQRT(SUMPRODUCT($AH$2:$AH10, (AI$2:AI10-BC10)^2)/(SUM($AH$2:$AH10)-1)),0)</f>
        <v>132602.59766341772</v>
      </c>
      <c r="BX10" s="109" cm="1">
        <f t="array" aca="1" ref="BX10" ca="1">IF($AG10,SQRT(SUMPRODUCT($AH$2:$AH10, (AJ$2:AJ10-BD10)^2)/(SUM($AH$2:$AH10)-1)),0)</f>
        <v>0</v>
      </c>
      <c r="BY10" s="109" cm="1">
        <f t="array" aca="1" ref="BY10" ca="1">IF($AG10,SQRT(SUMPRODUCT($AH$2:$AH10, (AK$2:AK10-BE10)^2)/(SUM($AH$2:$AH10)-1)),0)</f>
        <v>0</v>
      </c>
      <c r="BZ10" s="109" cm="1">
        <f t="array" aca="1" ref="BZ10" ca="1">IF($AG10,SQRT(SUMPRODUCT($AH$2:$AH10, (AL$2:AL10-BF10)^2)/(SUM($AH$2:$AH10)-1)),0)</f>
        <v>30000</v>
      </c>
      <c r="CA10" s="109" cm="1">
        <f t="array" aca="1" ref="CA10" ca="1">IF($AG10,SQRT(SUMPRODUCT($AH$2:$AH10, (AM$2:AM10-BG10)^2)/(SUM($AH$2:$AH10)-1)),0)</f>
        <v>38207.538872529243</v>
      </c>
      <c r="CB10" s="109" cm="1">
        <f t="array" aca="1" ref="CB10" ca="1">IF($AG10,SQRT(SUMPRODUCT($AH$2:$AH10, (AN$2:AN10-BH10)^2)/(SUM($AH$2:$AH10)-1)),0)</f>
        <v>0</v>
      </c>
      <c r="CC10" s="109" cm="1">
        <f t="array" aca="1" ref="CC10" ca="1">IF($AG10,SQRT(SUMPRODUCT($AH$2:$AH10, (AO$2:AO10-BI10)^2)/(SUM($AH$2:$AH10)-1)),0)</f>
        <v>47938.186192872381</v>
      </c>
      <c r="CD10" s="109" cm="1">
        <f t="array" aca="1" ref="CD10" ca="1">IF($AG10,SQRT(SUMPRODUCT($AH$2:$AH10, (AP$2:AP10-BJ10)^2)/(SUM($AH$2:$AH10)-1)),0)</f>
        <v>23174.959897484179</v>
      </c>
      <c r="CE10" s="109" cm="1">
        <f t="array" aca="1" ref="CE10" ca="1">IF($AG10,SQRT(SUMPRODUCT($AH$2:$AH10, (AQ$2:AQ10-BK10)^2)/(SUM($AH$2:$AH10)-1)),0)</f>
        <v>18532.05788851668</v>
      </c>
      <c r="CF10" s="109" cm="1">
        <f t="array" aca="1" ref="CF10" ca="1">IF($AG10,SQRT(SUMPRODUCT($AH$2:$AH10, (AR$2:AR10-BL10)^2)/(SUM($AH$2:$AH10)-1)),0)</f>
        <v>6698.2069463277512</v>
      </c>
      <c r="CG10" s="109" cm="1">
        <f t="array" aca="1" ref="CG10" ca="1">IF($AG10,SQRT(SUMPRODUCT($AH$2:$AH10, (AS$2:AS10-BM10)^2)/(SUM($AH$2:$AH10)-1)),0)</f>
        <v>0</v>
      </c>
      <c r="CH10" s="109" cm="1">
        <f t="array" aca="1" ref="CH10" ca="1">IF($AG10,SQRT(SUMPRODUCT($AH$2:$AH10, (AT$2:AT10-BN10)^2)/(SUM($AH$2:$AH10)-1)),0)</f>
        <v>0</v>
      </c>
      <c r="CI10" s="109" cm="1">
        <f t="array" aca="1" ref="CI10" ca="1">IF($AG10,SQRT(SUMPRODUCT($AH$2:$AH10, (AU$2:AU10-BO10)^2)/(SUM($AH$2:$AH10)-1)),0)</f>
        <v>13844.753946892664</v>
      </c>
      <c r="CJ10" s="109" cm="1">
        <f t="array" aca="1" ref="CJ10" ca="1">IF($AG10,SQRT(SUMPRODUCT($AH$2:$AH10, (AV$2:AV10-BP10)^2)/(SUM($AH$2:$AH10)-1)),0)</f>
        <v>9558.5391971437384</v>
      </c>
      <c r="CK10" s="109" cm="1">
        <f t="array" aca="1" ref="CK10" ca="1">IF($AG10,SQRT(SUMPRODUCT($AH$2:$AH10, (AW$2:AW10-BQ10)^2)/(SUM($AH$2:$AH10)-1)),0)</f>
        <v>8944.2719099991591</v>
      </c>
      <c r="CL10" s="109" cm="1">
        <f t="array" aca="1" ref="CL10" ca="1">IF($AG10,SQRT(SUMPRODUCT($AH$2:$AH10, (AX$2:AX10-BR10)^2)/(SUM($AH$2:$AH10)-1)),0)</f>
        <v>0</v>
      </c>
      <c r="CM10" s="109" cm="1">
        <f t="array" aca="1" ref="CM10" ca="1">IF($AG10,SQRT(SUMPRODUCT($AH$2:$AH10, (AY$2:AY10-BS10)^2)/(SUM($AH$2:$AH10)-1)),0)</f>
        <v>0</v>
      </c>
      <c r="CN10" s="109" cm="1">
        <f t="array" aca="1" ref="CN10" ca="1">IF($AG10,SQRT(SUMPRODUCT($AH$2:$AH10, (AZ$2:AZ10-BT10)^2)/(SUM($AH$2:$AH10)-1)),0)</f>
        <v>0</v>
      </c>
      <c r="CO10" s="109" cm="1">
        <f t="array" aca="1" ref="CO10" ca="1">IF($AG10,SQRT(SUMPRODUCT($AH$2:$AH10, (BA$2:BA10-BU10)^2)/(SUM($AH$2:$AH10)-1)),0)</f>
        <v>0</v>
      </c>
    </row>
    <row r="11" spans="2:93" x14ac:dyDescent="0.25">
      <c r="B11" s="16" t="s">
        <v>152</v>
      </c>
      <c r="C11" s="35">
        <f t="shared" si="15"/>
        <v>-50000</v>
      </c>
      <c r="D11" s="103"/>
      <c r="E11" s="104">
        <v>-50000</v>
      </c>
      <c r="F11" s="35">
        <f t="shared" ca="1" si="13"/>
        <v>0</v>
      </c>
      <c r="G11" s="96">
        <f t="shared" ca="1" si="16"/>
        <v>0</v>
      </c>
      <c r="H11" s="96">
        <f t="shared" ca="1" si="11"/>
        <v>0</v>
      </c>
      <c r="I11" s="112">
        <f t="shared" ca="1" si="14"/>
        <v>0</v>
      </c>
      <c r="K11" s="96">
        <f ca="1">SUMIFS(INDIRECT($B11), Fecha,"&gt;="&amp;K$1,Fecha,"&lt;="&amp;K$2)/$C11</f>
        <v>0</v>
      </c>
      <c r="L11" s="96">
        <f t="shared" ca="1" si="12"/>
        <v>0</v>
      </c>
      <c r="M11" s="96">
        <f t="shared" ca="1" si="12"/>
        <v>0</v>
      </c>
      <c r="AD11" s="15">
        <v>6</v>
      </c>
      <c r="AE11" s="15" t="s">
        <v>112</v>
      </c>
      <c r="AG11" s="1">
        <v>45316</v>
      </c>
      <c r="AH11" s="99">
        <f t="shared" si="10"/>
        <v>1</v>
      </c>
      <c r="AI11" s="11">
        <f t="shared" ca="1" si="8"/>
        <v>-144403.94</v>
      </c>
      <c r="AJ11" s="11">
        <f t="shared" ca="1" si="8"/>
        <v>0</v>
      </c>
      <c r="AK11" s="11">
        <f t="shared" ca="1" si="8"/>
        <v>0</v>
      </c>
      <c r="AL11" s="11">
        <f t="shared" ca="1" si="8"/>
        <v>0</v>
      </c>
      <c r="AM11" s="11">
        <f t="shared" ca="1" si="8"/>
        <v>0</v>
      </c>
      <c r="AN11" s="11">
        <f t="shared" ca="1" si="8"/>
        <v>0</v>
      </c>
      <c r="AO11" s="11">
        <f t="shared" ca="1" si="8"/>
        <v>-33182</v>
      </c>
      <c r="AP11" s="11">
        <f t="shared" ca="1" si="8"/>
        <v>-42220</v>
      </c>
      <c r="AQ11" s="11">
        <f t="shared" ca="1" si="8"/>
        <v>0</v>
      </c>
      <c r="AR11" s="11">
        <f t="shared" ca="1" si="8"/>
        <v>0</v>
      </c>
      <c r="AS11" s="11">
        <f t="shared" ca="1" si="9"/>
        <v>0</v>
      </c>
      <c r="AT11" s="11">
        <f t="shared" ca="1" si="9"/>
        <v>0</v>
      </c>
      <c r="AU11" s="11">
        <f t="shared" ca="1" si="9"/>
        <v>-12366</v>
      </c>
      <c r="AV11" s="11">
        <f t="shared" ca="1" si="9"/>
        <v>-23180</v>
      </c>
      <c r="AW11" s="11">
        <f t="shared" ca="1" si="9"/>
        <v>0</v>
      </c>
      <c r="AX11" s="11">
        <f t="shared" ca="1" si="9"/>
        <v>0</v>
      </c>
      <c r="AY11" s="11">
        <f t="shared" ca="1" si="9"/>
        <v>0</v>
      </c>
      <c r="AZ11" s="11">
        <f t="shared" ca="1" si="9"/>
        <v>0</v>
      </c>
      <c r="BA11" s="11">
        <f t="shared" ca="1" si="9"/>
        <v>0</v>
      </c>
      <c r="BB11" s="11"/>
      <c r="BC11" s="11">
        <f ca="1">IF($AG11,SUMPRODUCT(AI$2:AI11,$AH$2:$AH11)/SUM($AH$2:$AH11),0)</f>
        <v>-29413.815294117645</v>
      </c>
      <c r="BD11" s="11">
        <f ca="1">IF($AG11,SUMPRODUCT(AJ$2:AJ11,$AH$2:$AH11)/SUM($AH$2:$AH11),0)</f>
        <v>0</v>
      </c>
      <c r="BE11" s="11">
        <f ca="1">IF($AG11,SUMPRODUCT(AK$2:AK11,$AH$2:$AH11)/SUM($AH$2:$AH11),0)</f>
        <v>0</v>
      </c>
      <c r="BF11" s="11">
        <f ca="1">IF($AG11,SUMPRODUCT(AL$2:AL11,$AH$2:$AH11)/SUM($AH$2:$AH11),0)</f>
        <v>-7058.8235294117649</v>
      </c>
      <c r="BG11" s="11">
        <f ca="1">IF($AG11,SUMPRODUCT(AM$2:AM11,$AH$2:$AH11)/SUM($AH$2:$AH11),0)</f>
        <v>-8292.5294117647063</v>
      </c>
      <c r="BH11" s="11">
        <f ca="1">IF($AG11,SUMPRODUCT(AN$2:AN11,$AH$2:$AH11)/SUM($AH$2:$AH11),0)</f>
        <v>0</v>
      </c>
      <c r="BI11" s="11">
        <f ca="1">IF($AG11,SUMPRODUCT(AO$2:AO11,$AH$2:$AH11)/SUM($AH$2:$AH11),0)</f>
        <v>-25582.529411764706</v>
      </c>
      <c r="BJ11" s="11">
        <f ca="1">IF($AG11,SUMPRODUCT(AP$2:AP11,$AH$2:$AH11)/SUM($AH$2:$AH11),0)</f>
        <v>-12628.823529411764</v>
      </c>
      <c r="BK11" s="11">
        <f ca="1">IF($AG11,SUMPRODUCT(AQ$2:AQ11,$AH$2:$AH11)/SUM($AH$2:$AH11),0)</f>
        <v>-19711.176470588234</v>
      </c>
      <c r="BL11" s="11">
        <f ca="1">IF($AG11,SUMPRODUCT(AR$2:AR11,$AH$2:$AH11)/SUM($AH$2:$AH11),0)</f>
        <v>-8142.2941176470586</v>
      </c>
      <c r="BM11" s="11">
        <f ca="1">IF($AG11,SUMPRODUCT(AS$2:AS11,$AH$2:$AH11)/SUM($AH$2:$AH11),0)</f>
        <v>0</v>
      </c>
      <c r="BN11" s="11">
        <f ca="1">IF($AG11,SUMPRODUCT(AT$2:AT11,$AH$2:$AH11)/SUM($AH$2:$AH11),0)</f>
        <v>0</v>
      </c>
      <c r="BO11" s="11">
        <f ca="1">IF($AG11,SUMPRODUCT(AU$2:AU11,$AH$2:$AH11)/SUM($AH$2:$AH11),0)</f>
        <v>-19075.764705882353</v>
      </c>
      <c r="BP11" s="11">
        <f ca="1">IF($AG11,SUMPRODUCT(AV$2:AV11,$AH$2:$AH11)/SUM($AH$2:$AH11),0)</f>
        <v>-5188.5882352941144</v>
      </c>
      <c r="BQ11" s="11">
        <f ca="1">IF($AG11,SUMPRODUCT(AW$2:AW11,$AH$2:$AH11)/SUM($AH$2:$AH11),0)</f>
        <v>-4705.8823529411766</v>
      </c>
      <c r="BR11" s="11">
        <f ca="1">IF($AG11,SUMPRODUCT(AX$2:AX11,$AH$2:$AH11)/SUM($AH$2:$AH11),0)</f>
        <v>0</v>
      </c>
      <c r="BS11" s="11">
        <f ca="1">IF($AG11,SUMPRODUCT(AY$2:AY11,$AH$2:$AH11)/SUM($AH$2:$AH11),0)</f>
        <v>0</v>
      </c>
      <c r="BT11" s="11">
        <f ca="1">IF($AG11,SUMPRODUCT(AZ$2:AZ11,$AH$2:$AH11)/SUM($AH$2:$AH11),0)</f>
        <v>0</v>
      </c>
      <c r="BU11" s="11">
        <f ca="1">IF($AG11,SUMPRODUCT(BA$2:BA11,$AH$2:$AH11)/SUM($AH$2:$AH11),0)</f>
        <v>0</v>
      </c>
      <c r="BV11" s="11"/>
      <c r="BW11" s="109" cm="1">
        <f t="array" aca="1" ref="BW11" ca="1">IF($AG11,SQRT(SUMPRODUCT($AH$2:$AH11, (AI$2:AI11-BC11)^2)/(SUM($AH$2:$AH11)-1)),0)</f>
        <v>131767.04892890283</v>
      </c>
      <c r="BX11" s="109" cm="1">
        <f t="array" aca="1" ref="BX11" ca="1">IF($AG11,SQRT(SUMPRODUCT($AH$2:$AH11, (AJ$2:AJ11-BD11)^2)/(SUM($AH$2:$AH11)-1)),0)</f>
        <v>0</v>
      </c>
      <c r="BY11" s="109" cm="1">
        <f t="array" aca="1" ref="BY11" ca="1">IF($AG11,SQRT(SUMPRODUCT($AH$2:$AH11, (AK$2:AK11-BE11)^2)/(SUM($AH$2:$AH11)-1)),0)</f>
        <v>0</v>
      </c>
      <c r="BZ11" s="109" cm="1">
        <f t="array" aca="1" ref="BZ11" ca="1">IF($AG11,SQRT(SUMPRODUCT($AH$2:$AH11, (AL$2:AL11-BF11)^2)/(SUM($AH$2:$AH11)-1)),0)</f>
        <v>29104.275004359959</v>
      </c>
      <c r="CA11" s="109" cm="1">
        <f t="array" aca="1" ref="CA11" ca="1">IF($AG11,SQRT(SUMPRODUCT($AH$2:$AH11, (AM$2:AM11-BG11)^2)/(SUM($AH$2:$AH11)-1)),0)</f>
        <v>37055.957957387989</v>
      </c>
      <c r="CB11" s="109" cm="1">
        <f t="array" aca="1" ref="CB11" ca="1">IF($AG11,SQRT(SUMPRODUCT($AH$2:$AH11, (AN$2:AN11-BH11)^2)/(SUM($AH$2:$AH11)-1)),0)</f>
        <v>0</v>
      </c>
      <c r="CC11" s="109" cm="1">
        <f t="array" aca="1" ref="CC11" ca="1">IF($AG11,SQRT(SUMPRODUCT($AH$2:$AH11, (AO$2:AO11-BI11)^2)/(SUM($AH$2:$AH11)-1)),0)</f>
        <v>46457.243032058046</v>
      </c>
      <c r="CD11" s="109" cm="1">
        <f t="array" aca="1" ref="CD11" ca="1">IF($AG11,SQRT(SUMPRODUCT($AH$2:$AH11, (AP$2:AP11-BJ11)^2)/(SUM($AH$2:$AH11)-1)),0)</f>
        <v>23699.349379875639</v>
      </c>
      <c r="CE11" s="109" cm="1">
        <f t="array" aca="1" ref="CE11" ca="1">IF($AG11,SQRT(SUMPRODUCT($AH$2:$AH11, (AQ$2:AQ11-BK11)^2)/(SUM($AH$2:$AH11)-1)),0)</f>
        <v>18648.678197915578</v>
      </c>
      <c r="CF11" s="109" cm="1">
        <f t="array" aca="1" ref="CF11" ca="1">IF($AG11,SQRT(SUMPRODUCT($AH$2:$AH11, (AR$2:AR11-BL11)^2)/(SUM($AH$2:$AH11)-1)),0)</f>
        <v>6816.4789184437614</v>
      </c>
      <c r="CG11" s="109" cm="1">
        <f t="array" aca="1" ref="CG11" ca="1">IF($AG11,SQRT(SUMPRODUCT($AH$2:$AH11, (AS$2:AS11-BM11)^2)/(SUM($AH$2:$AH11)-1)),0)</f>
        <v>0</v>
      </c>
      <c r="CH11" s="109" cm="1">
        <f t="array" aca="1" ref="CH11" ca="1">IF($AG11,SQRT(SUMPRODUCT($AH$2:$AH11, (AT$2:AT11-BN11)^2)/(SUM($AH$2:$AH11)-1)),0)</f>
        <v>0</v>
      </c>
      <c r="CI11" s="109" cm="1">
        <f t="array" aca="1" ref="CI11" ca="1">IF($AG11,SQRT(SUMPRODUCT($AH$2:$AH11, (AU$2:AU11-BO11)^2)/(SUM($AH$2:$AH11)-1)),0)</f>
        <v>13516.177642594686</v>
      </c>
      <c r="CJ11" s="109" cm="1">
        <f t="array" aca="1" ref="CJ11" ca="1">IF($AG11,SQRT(SUMPRODUCT($AH$2:$AH11, (AV$2:AV11-BP11)^2)/(SUM($AH$2:$AH11)-1)),0)</f>
        <v>10351.348499463867</v>
      </c>
      <c r="CK11" s="109" cm="1">
        <f t="array" aca="1" ref="CK11" ca="1">IF($AG11,SQRT(SUMPRODUCT($AH$2:$AH11, (AW$2:AW11-BQ11)^2)/(SUM($AH$2:$AH11)-1)),0)</f>
        <v>8744.7463219520632</v>
      </c>
      <c r="CL11" s="109" cm="1">
        <f t="array" aca="1" ref="CL11" ca="1">IF($AG11,SQRT(SUMPRODUCT($AH$2:$AH11, (AX$2:AX11-BR11)^2)/(SUM($AH$2:$AH11)-1)),0)</f>
        <v>0</v>
      </c>
      <c r="CM11" s="109" cm="1">
        <f t="array" aca="1" ref="CM11" ca="1">IF($AG11,SQRT(SUMPRODUCT($AH$2:$AH11, (AY$2:AY11-BS11)^2)/(SUM($AH$2:$AH11)-1)),0)</f>
        <v>0</v>
      </c>
      <c r="CN11" s="109" cm="1">
        <f t="array" aca="1" ref="CN11" ca="1">IF($AG11,SQRT(SUMPRODUCT($AH$2:$AH11, (AZ$2:AZ11-BT11)^2)/(SUM($AH$2:$AH11)-1)),0)</f>
        <v>0</v>
      </c>
      <c r="CO11" s="109" cm="1">
        <f t="array" aca="1" ref="CO11" ca="1">IF($AG11,SQRT(SUMPRODUCT($AH$2:$AH11, (BA$2:BA11-BU11)^2)/(SUM($AH$2:$AH11)-1)),0)</f>
        <v>0</v>
      </c>
    </row>
    <row r="12" spans="2:93" x14ac:dyDescent="0.25">
      <c r="B12" s="16" t="s">
        <v>149</v>
      </c>
      <c r="C12" s="35">
        <f t="shared" si="15"/>
        <v>-140000</v>
      </c>
      <c r="D12" s="103">
        <v>-140000</v>
      </c>
      <c r="E12" s="104"/>
      <c r="F12" s="35">
        <f t="shared" ca="1" si="13"/>
        <v>0</v>
      </c>
      <c r="G12" s="96">
        <f t="shared" ca="1" si="16"/>
        <v>0</v>
      </c>
      <c r="H12" s="96">
        <f t="shared" ca="1" si="11"/>
        <v>0</v>
      </c>
      <c r="I12" s="112">
        <f t="shared" ca="1" si="14"/>
        <v>0</v>
      </c>
      <c r="J12" s="11"/>
      <c r="K12" s="96">
        <f t="shared" ca="1" si="12"/>
        <v>0</v>
      </c>
      <c r="L12" s="96">
        <f t="shared" ca="1" si="12"/>
        <v>0</v>
      </c>
      <c r="M12" s="96">
        <f t="shared" ca="1" si="12"/>
        <v>3.7990499999999998</v>
      </c>
      <c r="AD12" s="15">
        <v>7</v>
      </c>
      <c r="AE12" s="15" t="s">
        <v>113</v>
      </c>
      <c r="AG12" s="1">
        <v>45320</v>
      </c>
      <c r="AH12" s="99">
        <f t="shared" si="10"/>
        <v>4</v>
      </c>
      <c r="AI12" s="11">
        <f t="shared" ref="AI12:AR21" ca="1" si="17">IF(AI$1&lt;&gt;0,SUMIFS(INDIRECT(AI$1), Fecha,$AG12),0)</f>
        <v>0</v>
      </c>
      <c r="AJ12" s="11">
        <f t="shared" ca="1" si="17"/>
        <v>0</v>
      </c>
      <c r="AK12" s="11">
        <f t="shared" ca="1" si="17"/>
        <v>0</v>
      </c>
      <c r="AL12" s="11">
        <f t="shared" ca="1" si="17"/>
        <v>0</v>
      </c>
      <c r="AM12" s="11">
        <f t="shared" ca="1" si="17"/>
        <v>-34629</v>
      </c>
      <c r="AN12" s="11">
        <f t="shared" ca="1" si="17"/>
        <v>0</v>
      </c>
      <c r="AO12" s="11">
        <f t="shared" ca="1" si="17"/>
        <v>0</v>
      </c>
      <c r="AP12" s="11">
        <f t="shared" ca="1" si="17"/>
        <v>-77820</v>
      </c>
      <c r="AQ12" s="11">
        <f t="shared" ca="1" si="17"/>
        <v>0</v>
      </c>
      <c r="AR12" s="11">
        <f t="shared" ca="1" si="17"/>
        <v>-1190</v>
      </c>
      <c r="AS12" s="11">
        <f t="shared" ref="AS12:BA21" ca="1" si="18">IF(AS$1&lt;&gt;0,SUMIFS(INDIRECT(AS$1), Fecha,$AG12),0)</f>
        <v>0</v>
      </c>
      <c r="AT12" s="11">
        <f t="shared" ca="1" si="18"/>
        <v>0</v>
      </c>
      <c r="AU12" s="11">
        <f t="shared" ca="1" si="18"/>
        <v>-27129</v>
      </c>
      <c r="AV12" s="11">
        <f t="shared" ca="1" si="18"/>
        <v>-9161.6</v>
      </c>
      <c r="AW12" s="11">
        <f t="shared" ca="1" si="18"/>
        <v>-181800</v>
      </c>
      <c r="AX12" s="11">
        <f t="shared" ca="1" si="18"/>
        <v>0</v>
      </c>
      <c r="AY12" s="11">
        <f t="shared" ca="1" si="18"/>
        <v>0</v>
      </c>
      <c r="AZ12" s="11">
        <f t="shared" ca="1" si="18"/>
        <v>0</v>
      </c>
      <c r="BA12" s="11">
        <f t="shared" ca="1" si="18"/>
        <v>0</v>
      </c>
      <c r="BB12" s="11"/>
      <c r="BC12" s="11">
        <f ca="1">IF($AG12,SUMPRODUCT(AI$2:AI12,$AH$2:$AH12)/SUM($AH$2:$AH12),0)</f>
        <v>-23811.183809523809</v>
      </c>
      <c r="BD12" s="11">
        <f ca="1">IF($AG12,SUMPRODUCT(AJ$2:AJ12,$AH$2:$AH12)/SUM($AH$2:$AH12),0)</f>
        <v>0</v>
      </c>
      <c r="BE12" s="11">
        <f ca="1">IF($AG12,SUMPRODUCT(AK$2:AK12,$AH$2:$AH12)/SUM($AH$2:$AH12),0)</f>
        <v>0</v>
      </c>
      <c r="BF12" s="11">
        <f ca="1">IF($AG12,SUMPRODUCT(AL$2:AL12,$AH$2:$AH12)/SUM($AH$2:$AH12),0)</f>
        <v>-5714.2857142857147</v>
      </c>
      <c r="BG12" s="11">
        <f ca="1">IF($AG12,SUMPRODUCT(AM$2:AM12,$AH$2:$AH12)/SUM($AH$2:$AH12),0)</f>
        <v>-13309</v>
      </c>
      <c r="BH12" s="11">
        <f ca="1">IF($AG12,SUMPRODUCT(AN$2:AN12,$AH$2:$AH12)/SUM($AH$2:$AH12),0)</f>
        <v>0</v>
      </c>
      <c r="BI12" s="11">
        <f ca="1">IF($AG12,SUMPRODUCT(AO$2:AO12,$AH$2:$AH12)/SUM($AH$2:$AH12),0)</f>
        <v>-20709.666666666668</v>
      </c>
      <c r="BJ12" s="11">
        <f ca="1">IF($AG12,SUMPRODUCT(AP$2:AP12,$AH$2:$AH12)/SUM($AH$2:$AH12),0)</f>
        <v>-25046.190476190477</v>
      </c>
      <c r="BK12" s="11">
        <f ca="1">IF($AG12,SUMPRODUCT(AQ$2:AQ12,$AH$2:$AH12)/SUM($AH$2:$AH12),0)</f>
        <v>-15956.666666666666</v>
      </c>
      <c r="BL12" s="11">
        <f ca="1">IF($AG12,SUMPRODUCT(AR$2:AR12,$AH$2:$AH12)/SUM($AH$2:$AH12),0)</f>
        <v>-6818.0476190476193</v>
      </c>
      <c r="BM12" s="11">
        <f ca="1">IF($AG12,SUMPRODUCT(AS$2:AS12,$AH$2:$AH12)/SUM($AH$2:$AH12),0)</f>
        <v>0</v>
      </c>
      <c r="BN12" s="11">
        <f ca="1">IF($AG12,SUMPRODUCT(AT$2:AT12,$AH$2:$AH12)/SUM($AH$2:$AH12),0)</f>
        <v>0</v>
      </c>
      <c r="BO12" s="11">
        <f ca="1">IF($AG12,SUMPRODUCT(AU$2:AU12,$AH$2:$AH12)/SUM($AH$2:$AH12),0)</f>
        <v>-20609.714285714286</v>
      </c>
      <c r="BP12" s="11">
        <f ca="1">IF($AG12,SUMPRODUCT(AV$2:AV12,$AH$2:$AH12)/SUM($AH$2:$AH12),0)</f>
        <v>-5945.3523809523776</v>
      </c>
      <c r="BQ12" s="11">
        <f ca="1">IF($AG12,SUMPRODUCT(AW$2:AW12,$AH$2:$AH12)/SUM($AH$2:$AH12),0)</f>
        <v>-38438.095238095237</v>
      </c>
      <c r="BR12" s="11">
        <f ca="1">IF($AG12,SUMPRODUCT(AX$2:AX12,$AH$2:$AH12)/SUM($AH$2:$AH12),0)</f>
        <v>0</v>
      </c>
      <c r="BS12" s="11">
        <f ca="1">IF($AG12,SUMPRODUCT(AY$2:AY12,$AH$2:$AH12)/SUM($AH$2:$AH12),0)</f>
        <v>0</v>
      </c>
      <c r="BT12" s="11">
        <f ca="1">IF($AG12,SUMPRODUCT(AZ$2:AZ12,$AH$2:$AH12)/SUM($AH$2:$AH12),0)</f>
        <v>0</v>
      </c>
      <c r="BU12" s="11">
        <f ca="1">IF($AG12,SUMPRODUCT(BA$2:BA12,$AH$2:$AH12)/SUM($AH$2:$AH12),0)</f>
        <v>0</v>
      </c>
      <c r="BV12" s="11"/>
      <c r="BW12" s="109" cm="1">
        <f t="array" aca="1" ref="BW12" ca="1">IF($AG12,SQRT(SUMPRODUCT($AH$2:$AH12, (AI$2:AI12-BC12)^2)/(SUM($AH$2:$AH12)-1)),0)</f>
        <v>118448.8062381678</v>
      </c>
      <c r="BX12" s="109" cm="1">
        <f t="array" aca="1" ref="BX12" ca="1">IF($AG12,SQRT(SUMPRODUCT($AH$2:$AH12, (AJ$2:AJ12-BD12)^2)/(SUM($AH$2:$AH12)-1)),0)</f>
        <v>0</v>
      </c>
      <c r="BY12" s="109" cm="1">
        <f t="array" aca="1" ref="BY12" ca="1">IF($AG12,SQRT(SUMPRODUCT($AH$2:$AH12, (AK$2:AK12-BE12)^2)/(SUM($AH$2:$AH12)-1)),0)</f>
        <v>0</v>
      </c>
      <c r="BZ12" s="109" cm="1">
        <f t="array" aca="1" ref="BZ12" ca="1">IF($AG12,SQRT(SUMPRODUCT($AH$2:$AH12, (AL$2:AL12-BF12)^2)/(SUM($AH$2:$AH12)-1)),0)</f>
        <v>26186.146828319084</v>
      </c>
      <c r="CA12" s="109" cm="1">
        <f t="array" aca="1" ref="CA12" ca="1">IF($AG12,SQRT(SUMPRODUCT($AH$2:$AH12, (AM$2:AM12-BG12)^2)/(SUM($AH$2:$AH12)-1)),0)</f>
        <v>34796.751668798053</v>
      </c>
      <c r="CB12" s="109" cm="1">
        <f t="array" aca="1" ref="CB12" ca="1">IF($AG12,SQRT(SUMPRODUCT($AH$2:$AH12, (AN$2:AN12-BH12)^2)/(SUM($AH$2:$AH12)-1)),0)</f>
        <v>0</v>
      </c>
      <c r="CC12" s="109" cm="1">
        <f t="array" aca="1" ref="CC12" ca="1">IF($AG12,SQRT(SUMPRODUCT($AH$2:$AH12, (AO$2:AO12-BI12)^2)/(SUM($AH$2:$AH12)-1)),0)</f>
        <v>42808.661219820147</v>
      </c>
      <c r="CD12" s="109" cm="1">
        <f t="array" aca="1" ref="CD12" ca="1">IF($AG12,SQRT(SUMPRODUCT($AH$2:$AH12, (AP$2:AP12-BJ12)^2)/(SUM($AH$2:$AH12)-1)),0)</f>
        <v>33725.430683119601</v>
      </c>
      <c r="CE12" s="109" cm="1">
        <f t="array" aca="1" ref="CE12" ca="1">IF($AG12,SQRT(SUMPRODUCT($AH$2:$AH12, (AQ$2:AQ12-BK12)^2)/(SUM($AH$2:$AH12)-1)),0)</f>
        <v>18469.528779406726</v>
      </c>
      <c r="CF12" s="109" cm="1">
        <f t="array" aca="1" ref="CF12" ca="1">IF($AG12,SQRT(SUMPRODUCT($AH$2:$AH12, (AR$2:AR12-BL12)^2)/(SUM($AH$2:$AH12)-1)),0)</f>
        <v>6707.9860127775346</v>
      </c>
      <c r="CG12" s="109" cm="1">
        <f t="array" aca="1" ref="CG12" ca="1">IF($AG12,SQRT(SUMPRODUCT($AH$2:$AH12, (AS$2:AS12-BM12)^2)/(SUM($AH$2:$AH12)-1)),0)</f>
        <v>0</v>
      </c>
      <c r="CH12" s="109" cm="1">
        <f t="array" aca="1" ref="CH12" ca="1">IF($AG12,SQRT(SUMPRODUCT($AH$2:$AH12, (AT$2:AT12-BN12)^2)/(SUM($AH$2:$AH12)-1)),0)</f>
        <v>0</v>
      </c>
      <c r="CI12" s="109" cm="1">
        <f t="array" aca="1" ref="CI12" ca="1">IF($AG12,SQRT(SUMPRODUCT($AH$2:$AH12, (AU$2:AU12-BO12)^2)/(SUM($AH$2:$AH12)-1)),0)</f>
        <v>12515.986370010383</v>
      </c>
      <c r="CJ12" s="109" cm="1">
        <f t="array" aca="1" ref="CJ12" ca="1">IF($AG12,SQRT(SUMPRODUCT($AH$2:$AH12, (AV$2:AV12-BP12)^2)/(SUM($AH$2:$AH12)-1)),0)</f>
        <v>9395.5292842723356</v>
      </c>
      <c r="CK12" s="109" cm="1">
        <f t="array" aca="1" ref="CK12" ca="1">IF($AG12,SQRT(SUMPRODUCT($AH$2:$AH12, (AW$2:AW12-BQ12)^2)/(SUM($AH$2:$AH12)-1)),0)</f>
        <v>71686.027063790301</v>
      </c>
      <c r="CL12" s="109" cm="1">
        <f t="array" aca="1" ref="CL12" ca="1">IF($AG12,SQRT(SUMPRODUCT($AH$2:$AH12, (AX$2:AX12-BR12)^2)/(SUM($AH$2:$AH12)-1)),0)</f>
        <v>0</v>
      </c>
      <c r="CM12" s="109" cm="1">
        <f t="array" aca="1" ref="CM12" ca="1">IF($AG12,SQRT(SUMPRODUCT($AH$2:$AH12, (AY$2:AY12-BS12)^2)/(SUM($AH$2:$AH12)-1)),0)</f>
        <v>0</v>
      </c>
      <c r="CN12" s="109" cm="1">
        <f t="array" aca="1" ref="CN12" ca="1">IF($AG12,SQRT(SUMPRODUCT($AH$2:$AH12, (AZ$2:AZ12-BT12)^2)/(SUM($AH$2:$AH12)-1)),0)</f>
        <v>0</v>
      </c>
      <c r="CO12" s="109" cm="1">
        <f t="array" aca="1" ref="CO12" ca="1">IF($AG12,SQRT(SUMPRODUCT($AH$2:$AH12, (BA$2:BA12-BU12)^2)/(SUM($AH$2:$AH12)-1)),0)</f>
        <v>0</v>
      </c>
    </row>
    <row r="13" spans="2:93" x14ac:dyDescent="0.25">
      <c r="B13" s="16" t="s">
        <v>18</v>
      </c>
      <c r="C13" s="35">
        <f t="shared" si="15"/>
        <v>-224000</v>
      </c>
      <c r="D13" s="103">
        <f>-12000*3*4</f>
        <v>-144000</v>
      </c>
      <c r="E13" s="104">
        <v>-80000</v>
      </c>
      <c r="F13" s="35">
        <f t="shared" ca="1" si="13"/>
        <v>0</v>
      </c>
      <c r="G13" s="96">
        <f t="shared" ca="1" si="16"/>
        <v>0</v>
      </c>
      <c r="H13" s="96">
        <f t="shared" ca="1" si="11"/>
        <v>0</v>
      </c>
      <c r="I13" s="112">
        <f t="shared" ca="1" si="14"/>
        <v>0</v>
      </c>
      <c r="K13" s="96">
        <f t="shared" ca="1" si="12"/>
        <v>0</v>
      </c>
      <c r="L13" s="96">
        <f t="shared" ca="1" si="12"/>
        <v>0</v>
      </c>
      <c r="M13" s="96">
        <f t="shared" ca="1" si="12"/>
        <v>0.17403125</v>
      </c>
      <c r="AD13" s="15">
        <v>8</v>
      </c>
      <c r="AE13" s="15" t="s">
        <v>114</v>
      </c>
      <c r="AG13" s="1">
        <v>45321</v>
      </c>
      <c r="AH13" s="99">
        <f t="shared" si="10"/>
        <v>1</v>
      </c>
      <c r="AI13" s="11">
        <f t="shared" ca="1" si="17"/>
        <v>0</v>
      </c>
      <c r="AJ13" s="11">
        <f t="shared" ca="1" si="17"/>
        <v>0</v>
      </c>
      <c r="AK13" s="11">
        <f t="shared" ca="1" si="17"/>
        <v>0</v>
      </c>
      <c r="AL13" s="11">
        <f t="shared" ca="1" si="17"/>
        <v>0</v>
      </c>
      <c r="AM13" s="11">
        <f t="shared" ca="1" si="17"/>
        <v>-109107</v>
      </c>
      <c r="AN13" s="11">
        <f t="shared" ca="1" si="17"/>
        <v>0</v>
      </c>
      <c r="AO13" s="11">
        <f t="shared" ca="1" si="17"/>
        <v>-52585</v>
      </c>
      <c r="AP13" s="11">
        <f t="shared" ca="1" si="17"/>
        <v>0</v>
      </c>
      <c r="AQ13" s="11">
        <f t="shared" ca="1" si="17"/>
        <v>-8000</v>
      </c>
      <c r="AR13" s="11">
        <f t="shared" ca="1" si="17"/>
        <v>-3990</v>
      </c>
      <c r="AS13" s="11">
        <f t="shared" ca="1" si="18"/>
        <v>0</v>
      </c>
      <c r="AT13" s="11">
        <f t="shared" ca="1" si="18"/>
        <v>0</v>
      </c>
      <c r="AU13" s="11">
        <f t="shared" ca="1" si="18"/>
        <v>-14762</v>
      </c>
      <c r="AV13" s="11">
        <f t="shared" ca="1" si="18"/>
        <v>-37503</v>
      </c>
      <c r="AW13" s="11">
        <f t="shared" ca="1" si="18"/>
        <v>-385860</v>
      </c>
      <c r="AX13" s="11">
        <f t="shared" ca="1" si="18"/>
        <v>0</v>
      </c>
      <c r="AY13" s="11">
        <f t="shared" ca="1" si="18"/>
        <v>0</v>
      </c>
      <c r="AZ13" s="11">
        <f t="shared" ca="1" si="18"/>
        <v>0</v>
      </c>
      <c r="BA13" s="11">
        <f t="shared" ca="1" si="18"/>
        <v>0</v>
      </c>
      <c r="BB13" s="11"/>
      <c r="BC13" s="11">
        <f ca="1">IF($AG13,SUMPRODUCT(AI$2:AI13,$AH$2:$AH13)/SUM($AH$2:$AH13),0)</f>
        <v>-22728.857272727273</v>
      </c>
      <c r="BD13" s="11">
        <f ca="1">IF($AG13,SUMPRODUCT(AJ$2:AJ13,$AH$2:$AH13)/SUM($AH$2:$AH13),0)</f>
        <v>0</v>
      </c>
      <c r="BE13" s="11">
        <f ca="1">IF($AG13,SUMPRODUCT(AK$2:AK13,$AH$2:$AH13)/SUM($AH$2:$AH13),0)</f>
        <v>0</v>
      </c>
      <c r="BF13" s="11">
        <f ca="1">IF($AG13,SUMPRODUCT(AL$2:AL13,$AH$2:$AH13)/SUM($AH$2:$AH13),0)</f>
        <v>-5454.545454545455</v>
      </c>
      <c r="BG13" s="11">
        <f ca="1">IF($AG13,SUMPRODUCT(AM$2:AM13,$AH$2:$AH13)/SUM($AH$2:$AH13),0)</f>
        <v>-17663.454545454544</v>
      </c>
      <c r="BH13" s="11">
        <f ca="1">IF($AG13,SUMPRODUCT(AN$2:AN13,$AH$2:$AH13)/SUM($AH$2:$AH13),0)</f>
        <v>0</v>
      </c>
      <c r="BI13" s="11">
        <f ca="1">IF($AG13,SUMPRODUCT(AO$2:AO13,$AH$2:$AH13)/SUM($AH$2:$AH13),0)</f>
        <v>-22158.545454545456</v>
      </c>
      <c r="BJ13" s="11">
        <f ca="1">IF($AG13,SUMPRODUCT(AP$2:AP13,$AH$2:$AH13)/SUM($AH$2:$AH13),0)</f>
        <v>-23907.727272727272</v>
      </c>
      <c r="BK13" s="11">
        <f ca="1">IF($AG13,SUMPRODUCT(AQ$2:AQ13,$AH$2:$AH13)/SUM($AH$2:$AH13),0)</f>
        <v>-15595</v>
      </c>
      <c r="BL13" s="11">
        <f ca="1">IF($AG13,SUMPRODUCT(AR$2:AR13,$AH$2:$AH13)/SUM($AH$2:$AH13),0)</f>
        <v>-6689.5</v>
      </c>
      <c r="BM13" s="11">
        <f ca="1">IF($AG13,SUMPRODUCT(AS$2:AS13,$AH$2:$AH13)/SUM($AH$2:$AH13),0)</f>
        <v>0</v>
      </c>
      <c r="BN13" s="11">
        <f ca="1">IF($AG13,SUMPRODUCT(AT$2:AT13,$AH$2:$AH13)/SUM($AH$2:$AH13),0)</f>
        <v>0</v>
      </c>
      <c r="BO13" s="11">
        <f ca="1">IF($AG13,SUMPRODUCT(AU$2:AU13,$AH$2:$AH13)/SUM($AH$2:$AH13),0)</f>
        <v>-20343.909090909092</v>
      </c>
      <c r="BP13" s="11">
        <f ca="1">IF($AG13,SUMPRODUCT(AV$2:AV13,$AH$2:$AH13)/SUM($AH$2:$AH13),0)</f>
        <v>-7379.7909090909061</v>
      </c>
      <c r="BQ13" s="11">
        <f ca="1">IF($AG13,SUMPRODUCT(AW$2:AW13,$AH$2:$AH13)/SUM($AH$2:$AH13),0)</f>
        <v>-54230</v>
      </c>
      <c r="BR13" s="11">
        <f ca="1">IF($AG13,SUMPRODUCT(AX$2:AX13,$AH$2:$AH13)/SUM($AH$2:$AH13),0)</f>
        <v>0</v>
      </c>
      <c r="BS13" s="11">
        <f ca="1">IF($AG13,SUMPRODUCT(AY$2:AY13,$AH$2:$AH13)/SUM($AH$2:$AH13),0)</f>
        <v>0</v>
      </c>
      <c r="BT13" s="11">
        <f ca="1">IF($AG13,SUMPRODUCT(AZ$2:AZ13,$AH$2:$AH13)/SUM($AH$2:$AH13),0)</f>
        <v>0</v>
      </c>
      <c r="BU13" s="11">
        <f ca="1">IF($AG13,SUMPRODUCT(BA$2:BA13,$AH$2:$AH13)/SUM($AH$2:$AH13),0)</f>
        <v>0</v>
      </c>
      <c r="BV13" s="11"/>
      <c r="BW13" s="109" cm="1">
        <f t="array" aca="1" ref="BW13" ca="1">IF($AG13,SQRT(SUMPRODUCT($AH$2:$AH13, (AI$2:AI13-BC13)^2)/(SUM($AH$2:$AH13)-1)),0)</f>
        <v>115705.6188665755</v>
      </c>
      <c r="BX13" s="109" cm="1">
        <f t="array" aca="1" ref="BX13" ca="1">IF($AG13,SQRT(SUMPRODUCT($AH$2:$AH13, (AJ$2:AJ13-BD13)^2)/(SUM($AH$2:$AH13)-1)),0)</f>
        <v>0</v>
      </c>
      <c r="BY13" s="109" cm="1">
        <f t="array" aca="1" ref="BY13" ca="1">IF($AG13,SQRT(SUMPRODUCT($AH$2:$AH13, (AK$2:AK13-BE13)^2)/(SUM($AH$2:$AH13)-1)),0)</f>
        <v>0</v>
      </c>
      <c r="BZ13" s="109" cm="1">
        <f t="array" aca="1" ref="BZ13" ca="1">IF($AG13,SQRT(SUMPRODUCT($AH$2:$AH13, (AL$2:AL13-BF13)^2)/(SUM($AH$2:$AH13)-1)),0)</f>
        <v>25584.085962673245</v>
      </c>
      <c r="CA13" s="109" cm="1">
        <f t="array" aca="1" ref="CA13" ca="1">IF($AG13,SQRT(SUMPRODUCT($AH$2:$AH13, (AM$2:AM13-BG13)^2)/(SUM($AH$2:$AH13)-1)),0)</f>
        <v>39627.06344421854</v>
      </c>
      <c r="CB13" s="109" cm="1">
        <f t="array" aca="1" ref="CB13" ca="1">IF($AG13,SQRT(SUMPRODUCT($AH$2:$AH13, (AN$2:AN13-BH13)^2)/(SUM($AH$2:$AH13)-1)),0)</f>
        <v>0</v>
      </c>
      <c r="CC13" s="109" cm="1">
        <f t="array" aca="1" ref="CC13" ca="1">IF($AG13,SQRT(SUMPRODUCT($AH$2:$AH13, (AO$2:AO13-BI13)^2)/(SUM($AH$2:$AH13)-1)),0)</f>
        <v>42326.105245015409</v>
      </c>
      <c r="CD13" s="109" cm="1">
        <f t="array" aca="1" ref="CD13" ca="1">IF($AG13,SQRT(SUMPRODUCT($AH$2:$AH13, (AP$2:AP13-BJ13)^2)/(SUM($AH$2:$AH13)-1)),0)</f>
        <v>33343.015964911807</v>
      </c>
      <c r="CE13" s="109" cm="1">
        <f t="array" aca="1" ref="CE13" ca="1">IF($AG13,SQRT(SUMPRODUCT($AH$2:$AH13, (AQ$2:AQ13-BK13)^2)/(SUM($AH$2:$AH13)-1)),0)</f>
        <v>18104.065249866631</v>
      </c>
      <c r="CF13" s="109" cm="1">
        <f t="array" aca="1" ref="CF13" ca="1">IF($AG13,SQRT(SUMPRODUCT($AH$2:$AH13, (AR$2:AR13-BL13)^2)/(SUM($AH$2:$AH13)-1)),0)</f>
        <v>6574.0320362990105</v>
      </c>
      <c r="CG13" s="109" cm="1">
        <f t="array" aca="1" ref="CG13" ca="1">IF($AG13,SQRT(SUMPRODUCT($AH$2:$AH13, (AS$2:AS13-BM13)^2)/(SUM($AH$2:$AH13)-1)),0)</f>
        <v>0</v>
      </c>
      <c r="CH13" s="109" cm="1">
        <f t="array" aca="1" ref="CH13" ca="1">IF($AG13,SQRT(SUMPRODUCT($AH$2:$AH13, (AT$2:AT13-BN13)^2)/(SUM($AH$2:$AH13)-1)),0)</f>
        <v>0</v>
      </c>
      <c r="CI13" s="109" cm="1">
        <f t="array" aca="1" ref="CI13" ca="1">IF($AG13,SQRT(SUMPRODUCT($AH$2:$AH13, (AU$2:AU13-BO13)^2)/(SUM($AH$2:$AH13)-1)),0)</f>
        <v>12277.815273740842</v>
      </c>
      <c r="CJ13" s="109" cm="1">
        <f t="array" aca="1" ref="CJ13" ca="1">IF($AG13,SQRT(SUMPRODUCT($AH$2:$AH13, (AV$2:AV13-BP13)^2)/(SUM($AH$2:$AH13)-1)),0)</f>
        <v>11372.768286105067</v>
      </c>
      <c r="CK13" s="109" cm="1">
        <f t="array" aca="1" ref="CK13" ca="1">IF($AG13,SQRT(SUMPRODUCT($AH$2:$AH13, (AW$2:AW13-BQ13)^2)/(SUM($AH$2:$AH13)-1)),0)</f>
        <v>101885.38280131959</v>
      </c>
      <c r="CL13" s="109" cm="1">
        <f t="array" aca="1" ref="CL13" ca="1">IF($AG13,SQRT(SUMPRODUCT($AH$2:$AH13, (AX$2:AX13-BR13)^2)/(SUM($AH$2:$AH13)-1)),0)</f>
        <v>0</v>
      </c>
      <c r="CM13" s="109" cm="1">
        <f t="array" aca="1" ref="CM13" ca="1">IF($AG13,SQRT(SUMPRODUCT($AH$2:$AH13, (AY$2:AY13-BS13)^2)/(SUM($AH$2:$AH13)-1)),0)</f>
        <v>0</v>
      </c>
      <c r="CN13" s="109" cm="1">
        <f t="array" aca="1" ref="CN13" ca="1">IF($AG13,SQRT(SUMPRODUCT($AH$2:$AH13, (AZ$2:AZ13-BT13)^2)/(SUM($AH$2:$AH13)-1)),0)</f>
        <v>0</v>
      </c>
      <c r="CO13" s="109" cm="1">
        <f t="array" aca="1" ref="CO13" ca="1">IF($AG13,SQRT(SUMPRODUCT($AH$2:$AH13, (BA$2:BA13-BU13)^2)/(SUM($AH$2:$AH13)-1)),0)</f>
        <v>0</v>
      </c>
    </row>
    <row r="14" spans="2:93" x14ac:dyDescent="0.25">
      <c r="B14" s="16" t="s">
        <v>151</v>
      </c>
      <c r="C14" s="35">
        <f t="shared" si="15"/>
        <v>-170000</v>
      </c>
      <c r="D14" s="103">
        <v>-170000</v>
      </c>
      <c r="E14" s="104"/>
      <c r="F14" s="35">
        <f t="shared" ca="1" si="13"/>
        <v>0</v>
      </c>
      <c r="G14" s="96">
        <f t="shared" ca="1" si="16"/>
        <v>0</v>
      </c>
      <c r="H14" s="96">
        <f t="shared" ca="1" si="11"/>
        <v>0</v>
      </c>
      <c r="I14" s="112">
        <f t="shared" ca="1" si="14"/>
        <v>0</v>
      </c>
      <c r="K14" s="96">
        <f t="shared" ca="1" si="12"/>
        <v>0</v>
      </c>
      <c r="L14" s="96">
        <f t="shared" ca="1" si="12"/>
        <v>0</v>
      </c>
      <c r="M14" s="96">
        <f t="shared" ca="1" si="12"/>
        <v>0.83991764705882355</v>
      </c>
      <c r="AD14" s="15">
        <v>9</v>
      </c>
      <c r="AE14" s="15" t="s">
        <v>115</v>
      </c>
      <c r="AG14" s="1">
        <v>45326</v>
      </c>
      <c r="AH14" s="99">
        <f t="shared" si="10"/>
        <v>5</v>
      </c>
      <c r="AI14" s="11">
        <f t="shared" ca="1" si="17"/>
        <v>-613686</v>
      </c>
      <c r="AJ14" s="11">
        <f t="shared" ca="1" si="17"/>
        <v>-50000</v>
      </c>
      <c r="AK14" s="11">
        <f t="shared" ca="1" si="17"/>
        <v>0</v>
      </c>
      <c r="AL14" s="11">
        <f t="shared" ca="1" si="17"/>
        <v>-100000</v>
      </c>
      <c r="AM14" s="11">
        <f t="shared" ca="1" si="17"/>
        <v>-63800</v>
      </c>
      <c r="AN14" s="11">
        <f t="shared" ca="1" si="17"/>
        <v>0</v>
      </c>
      <c r="AO14" s="11">
        <f t="shared" ca="1" si="17"/>
        <v>-5000</v>
      </c>
      <c r="AP14" s="11">
        <f t="shared" ca="1" si="17"/>
        <v>0</v>
      </c>
      <c r="AQ14" s="11">
        <f t="shared" ca="1" si="17"/>
        <v>-48730</v>
      </c>
      <c r="AR14" s="11">
        <f t="shared" ca="1" si="17"/>
        <v>-18620</v>
      </c>
      <c r="AS14" s="11">
        <f t="shared" ca="1" si="18"/>
        <v>0</v>
      </c>
      <c r="AT14" s="11">
        <f t="shared" ca="1" si="18"/>
        <v>0</v>
      </c>
      <c r="AU14" s="11">
        <f t="shared" ca="1" si="18"/>
        <v>-14975</v>
      </c>
      <c r="AV14" s="11">
        <f t="shared" ca="1" si="18"/>
        <v>-17550</v>
      </c>
      <c r="AW14" s="11">
        <f t="shared" ca="1" si="18"/>
        <v>-43990</v>
      </c>
      <c r="AX14" s="11">
        <f t="shared" ca="1" si="18"/>
        <v>0</v>
      </c>
      <c r="AY14" s="11">
        <f t="shared" ca="1" si="18"/>
        <v>0</v>
      </c>
      <c r="AZ14" s="11">
        <f t="shared" ca="1" si="18"/>
        <v>0</v>
      </c>
      <c r="BA14" s="11">
        <f t="shared" ca="1" si="18"/>
        <v>0</v>
      </c>
      <c r="BB14" s="11"/>
      <c r="BC14" s="11">
        <f ca="1">IF($AG14,SUMPRODUCT(AI$2:AI14,$AH$2:$AH14)/SUM($AH$2:$AH14),0)</f>
        <v>-132165.36518518519</v>
      </c>
      <c r="BD14" s="11">
        <f ca="1">IF($AG14,SUMPRODUCT(AJ$2:AJ14,$AH$2:$AH14)/SUM($AH$2:$AH14),0)</f>
        <v>-9259.2592592592591</v>
      </c>
      <c r="BE14" s="11">
        <f ca="1">IF($AG14,SUMPRODUCT(AK$2:AK14,$AH$2:$AH14)/SUM($AH$2:$AH14),0)</f>
        <v>0</v>
      </c>
      <c r="BF14" s="11">
        <f ca="1">IF($AG14,SUMPRODUCT(AL$2:AL14,$AH$2:$AH14)/SUM($AH$2:$AH14),0)</f>
        <v>-22962.962962962964</v>
      </c>
      <c r="BG14" s="11">
        <f ca="1">IF($AG14,SUMPRODUCT(AM$2:AM14,$AH$2:$AH14)/SUM($AH$2:$AH14),0)</f>
        <v>-26207.259259259259</v>
      </c>
      <c r="BH14" s="11">
        <f ca="1">IF($AG14,SUMPRODUCT(AN$2:AN14,$AH$2:$AH14)/SUM($AH$2:$AH14),0)</f>
        <v>0</v>
      </c>
      <c r="BI14" s="11">
        <f ca="1">IF($AG14,SUMPRODUCT(AO$2:AO14,$AH$2:$AH14)/SUM($AH$2:$AH14),0)</f>
        <v>-18981.037037037036</v>
      </c>
      <c r="BJ14" s="11">
        <f ca="1">IF($AG14,SUMPRODUCT(AP$2:AP14,$AH$2:$AH14)/SUM($AH$2:$AH14),0)</f>
        <v>-19480.370370370369</v>
      </c>
      <c r="BK14" s="11">
        <f ca="1">IF($AG14,SUMPRODUCT(AQ$2:AQ14,$AH$2:$AH14)/SUM($AH$2:$AH14),0)</f>
        <v>-21731.111111111109</v>
      </c>
      <c r="BL14" s="11">
        <f ca="1">IF($AG14,SUMPRODUCT(AR$2:AR14,$AH$2:$AH14)/SUM($AH$2:$AH14),0)</f>
        <v>-8898.8518518518522</v>
      </c>
      <c r="BM14" s="11">
        <f ca="1">IF($AG14,SUMPRODUCT(AS$2:AS14,$AH$2:$AH14)/SUM($AH$2:$AH14),0)</f>
        <v>0</v>
      </c>
      <c r="BN14" s="11">
        <f ca="1">IF($AG14,SUMPRODUCT(AT$2:AT14,$AH$2:$AH14)/SUM($AH$2:$AH14),0)</f>
        <v>0</v>
      </c>
      <c r="BO14" s="11">
        <f ca="1">IF($AG14,SUMPRODUCT(AU$2:AU14,$AH$2:$AH14)/SUM($AH$2:$AH14),0)</f>
        <v>-19349.666666666668</v>
      </c>
      <c r="BP14" s="11">
        <f ca="1">IF($AG14,SUMPRODUCT(AV$2:AV14,$AH$2:$AH14)/SUM($AH$2:$AH14),0)</f>
        <v>-9263.1629629629606</v>
      </c>
      <c r="BQ14" s="11">
        <f ca="1">IF($AG14,SUMPRODUCT(AW$2:AW14,$AH$2:$AH14)/SUM($AH$2:$AH14),0)</f>
        <v>-52333.703703703701</v>
      </c>
      <c r="BR14" s="11">
        <f ca="1">IF($AG14,SUMPRODUCT(AX$2:AX14,$AH$2:$AH14)/SUM($AH$2:$AH14),0)</f>
        <v>0</v>
      </c>
      <c r="BS14" s="11">
        <f ca="1">IF($AG14,SUMPRODUCT(AY$2:AY14,$AH$2:$AH14)/SUM($AH$2:$AH14),0)</f>
        <v>0</v>
      </c>
      <c r="BT14" s="11">
        <f ca="1">IF($AG14,SUMPRODUCT(AZ$2:AZ14,$AH$2:$AH14)/SUM($AH$2:$AH14),0)</f>
        <v>0</v>
      </c>
      <c r="BU14" s="11">
        <f ca="1">IF($AG14,SUMPRODUCT(BA$2:BA14,$AH$2:$AH14)/SUM($AH$2:$AH14),0)</f>
        <v>0</v>
      </c>
      <c r="BV14" s="11"/>
      <c r="BW14" s="109" cm="1">
        <f t="array" aca="1" ref="BW14" ca="1">IF($AG14,SQRT(SUMPRODUCT($AH$2:$AH14, (AI$2:AI14-BC14)^2)/(SUM($AH$2:$AH14)-1)),0)</f>
        <v>255999.84131268889</v>
      </c>
      <c r="BX14" s="109" cm="1">
        <f t="array" aca="1" ref="BX14" ca="1">IF($AG14,SQRT(SUMPRODUCT($AH$2:$AH14, (AJ$2:AJ14-BD14)^2)/(SUM($AH$2:$AH14)-1)),0)</f>
        <v>19792.36953317848</v>
      </c>
      <c r="BY14" s="109" cm="1">
        <f t="array" aca="1" ref="BY14" ca="1">IF($AG14,SQRT(SUMPRODUCT($AH$2:$AH14, (AK$2:AK14-BE14)^2)/(SUM($AH$2:$AH14)-1)),0)</f>
        <v>0</v>
      </c>
      <c r="BZ14" s="109" cm="1">
        <f t="array" aca="1" ref="BZ14" ca="1">IF($AG14,SQRT(SUMPRODUCT($AH$2:$AH14, (AL$2:AL14-BF14)^2)/(SUM($AH$2:$AH14)-1)),0)</f>
        <v>43924.306816895012</v>
      </c>
      <c r="CA14" s="109" cm="1">
        <f t="array" aca="1" ref="CA14" ca="1">IF($AG14,SQRT(SUMPRODUCT($AH$2:$AH14, (AM$2:AM14-BG14)^2)/(SUM($AH$2:$AH14)-1)),0)</f>
        <v>40023.254423659368</v>
      </c>
      <c r="CB14" s="109" cm="1">
        <f t="array" aca="1" ref="CB14" ca="1">IF($AG14,SQRT(SUMPRODUCT($AH$2:$AH14, (AN$2:AN14-BH14)^2)/(SUM($AH$2:$AH14)-1)),0)</f>
        <v>0</v>
      </c>
      <c r="CC14" s="109" cm="1">
        <f t="array" aca="1" ref="CC14" ca="1">IF($AG14,SQRT(SUMPRODUCT($AH$2:$AH14, (AO$2:AO14-BI14)^2)/(SUM($AH$2:$AH14)-1)),0)</f>
        <v>38640.82844059504</v>
      </c>
      <c r="CD14" s="109" cm="1">
        <f t="array" aca="1" ref="CD14" ca="1">IF($AG14,SQRT(SUMPRODUCT($AH$2:$AH14, (AP$2:AP14-BJ14)^2)/(SUM($AH$2:$AH14)-1)),0)</f>
        <v>31424.848017682965</v>
      </c>
      <c r="CE14" s="109" cm="1">
        <f t="array" aca="1" ref="CE14" ca="1">IF($AG14,SQRT(SUMPRODUCT($AH$2:$AH14, (AQ$2:AQ14-BK14)^2)/(SUM($AH$2:$AH14)-1)),0)</f>
        <v>20898.970959822094</v>
      </c>
      <c r="CF14" s="109" cm="1">
        <f t="array" aca="1" ref="CF14" ca="1">IF($AG14,SQRT(SUMPRODUCT($AH$2:$AH14, (AR$2:AR14-BL14)^2)/(SUM($AH$2:$AH14)-1)),0)</f>
        <v>7563.746099263979</v>
      </c>
      <c r="CG14" s="109" cm="1">
        <f t="array" aca="1" ref="CG14" ca="1">IF($AG14,SQRT(SUMPRODUCT($AH$2:$AH14, (AS$2:AS14-BM14)^2)/(SUM($AH$2:$AH14)-1)),0)</f>
        <v>0</v>
      </c>
      <c r="CH14" s="109" cm="1">
        <f t="array" aca="1" ref="CH14" ca="1">IF($AG14,SQRT(SUMPRODUCT($AH$2:$AH14, (AT$2:AT14-BN14)^2)/(SUM($AH$2:$AH14)-1)),0)</f>
        <v>0</v>
      </c>
      <c r="CI14" s="109" cm="1">
        <f t="array" aca="1" ref="CI14" ca="1">IF($AG14,SQRT(SUMPRODUCT($AH$2:$AH14, (AU$2:AU14-BO14)^2)/(SUM($AH$2:$AH14)-1)),0)</f>
        <v>11237.087707847</v>
      </c>
      <c r="CJ14" s="109" cm="1">
        <f t="array" aca="1" ref="CJ14" ca="1">IF($AG14,SQRT(SUMPRODUCT($AH$2:$AH14, (AV$2:AV14-BP14)^2)/(SUM($AH$2:$AH14)-1)),0)</f>
        <v>10985.184699828433</v>
      </c>
      <c r="CK14" s="109" cm="1">
        <f t="array" aca="1" ref="CK14" ca="1">IF($AG14,SQRT(SUMPRODUCT($AH$2:$AH14, (AW$2:AW14-BQ14)^2)/(SUM($AH$2:$AH14)-1)),0)</f>
        <v>91655.805437355521</v>
      </c>
      <c r="CL14" s="109" cm="1">
        <f t="array" aca="1" ref="CL14" ca="1">IF($AG14,SQRT(SUMPRODUCT($AH$2:$AH14, (AX$2:AX14-BR14)^2)/(SUM($AH$2:$AH14)-1)),0)</f>
        <v>0</v>
      </c>
      <c r="CM14" s="109" cm="1">
        <f t="array" aca="1" ref="CM14" ca="1">IF($AG14,SQRT(SUMPRODUCT($AH$2:$AH14, (AY$2:AY14-BS14)^2)/(SUM($AH$2:$AH14)-1)),0)</f>
        <v>0</v>
      </c>
      <c r="CN14" s="109" cm="1">
        <f t="array" aca="1" ref="CN14" ca="1">IF($AG14,SQRT(SUMPRODUCT($AH$2:$AH14, (AZ$2:AZ14-BT14)^2)/(SUM($AH$2:$AH14)-1)),0)</f>
        <v>0</v>
      </c>
      <c r="CO14" s="109" cm="1">
        <f t="array" aca="1" ref="CO14" ca="1">IF($AG14,SQRT(SUMPRODUCT($AH$2:$AH14, (BA$2:BA14-BU14)^2)/(SUM($AH$2:$AH14)-1)),0)</f>
        <v>0</v>
      </c>
    </row>
    <row r="15" spans="2:93" x14ac:dyDescent="0.25">
      <c r="B15" s="16" t="s">
        <v>148</v>
      </c>
      <c r="C15" s="35">
        <f t="shared" ref="C15:C20" si="19">SUM(D15:E15)</f>
        <v>-300000</v>
      </c>
      <c r="D15" s="103"/>
      <c r="E15" s="104">
        <v>-300000</v>
      </c>
      <c r="F15" s="35">
        <f t="shared" ca="1" si="13"/>
        <v>0</v>
      </c>
      <c r="G15" s="96">
        <f t="shared" ca="1" si="16"/>
        <v>0</v>
      </c>
      <c r="H15" s="96">
        <f t="shared" ca="1" si="11"/>
        <v>0</v>
      </c>
      <c r="I15" s="112">
        <f t="shared" ca="1" si="14"/>
        <v>0</v>
      </c>
      <c r="K15" s="96">
        <f t="shared" ca="1" si="12"/>
        <v>0</v>
      </c>
      <c r="L15" s="96">
        <f t="shared" ca="1" si="12"/>
        <v>0</v>
      </c>
      <c r="M15" s="96">
        <f t="shared" ca="1" si="12"/>
        <v>0.40880333333333335</v>
      </c>
      <c r="AD15" s="15">
        <v>10</v>
      </c>
      <c r="AE15" s="15" t="s">
        <v>117</v>
      </c>
      <c r="AG15" s="1">
        <v>45339</v>
      </c>
      <c r="AH15" s="99">
        <f t="shared" si="10"/>
        <v>13</v>
      </c>
      <c r="AI15" s="11">
        <f t="shared" ca="1" si="17"/>
        <v>0</v>
      </c>
      <c r="AJ15" s="11">
        <f t="shared" ca="1" si="17"/>
        <v>0</v>
      </c>
      <c r="AK15" s="11">
        <f t="shared" ca="1" si="17"/>
        <v>0</v>
      </c>
      <c r="AL15" s="11">
        <f t="shared" ca="1" si="17"/>
        <v>0</v>
      </c>
      <c r="AM15" s="11">
        <f t="shared" ca="1" si="17"/>
        <v>-30928</v>
      </c>
      <c r="AN15" s="11">
        <f t="shared" ca="1" si="17"/>
        <v>0</v>
      </c>
      <c r="AO15" s="11">
        <f t="shared" ca="1" si="17"/>
        <v>-73953</v>
      </c>
      <c r="AP15" s="11">
        <f t="shared" ca="1" si="17"/>
        <v>-71770</v>
      </c>
      <c r="AQ15" s="11">
        <f t="shared" ca="1" si="17"/>
        <v>-52114</v>
      </c>
      <c r="AR15" s="11">
        <f t="shared" ca="1" si="17"/>
        <v>-83520</v>
      </c>
      <c r="AS15" s="11">
        <f t="shared" ca="1" si="18"/>
        <v>0</v>
      </c>
      <c r="AT15" s="11">
        <f t="shared" ca="1" si="18"/>
        <v>0</v>
      </c>
      <c r="AU15" s="11">
        <f t="shared" ca="1" si="18"/>
        <v>-65722</v>
      </c>
      <c r="AV15" s="11">
        <f t="shared" ca="1" si="18"/>
        <v>-99058</v>
      </c>
      <c r="AW15" s="11">
        <f t="shared" ca="1" si="18"/>
        <v>-49000</v>
      </c>
      <c r="AX15" s="11">
        <f t="shared" ca="1" si="18"/>
        <v>0</v>
      </c>
      <c r="AY15" s="11">
        <f t="shared" ca="1" si="18"/>
        <v>0</v>
      </c>
      <c r="AZ15" s="11">
        <f t="shared" ca="1" si="18"/>
        <v>0</v>
      </c>
      <c r="BA15" s="11">
        <f t="shared" ca="1" si="18"/>
        <v>0</v>
      </c>
      <c r="BB15" s="11"/>
      <c r="BC15" s="11">
        <f ca="1">IF($AG15,SUMPRODUCT(AI$2:AI15,$AH$2:$AH15)/SUM($AH$2:$AH15),0)</f>
        <v>-89211.621499999994</v>
      </c>
      <c r="BD15" s="11">
        <f ca="1">IF($AG15,SUMPRODUCT(AJ$2:AJ15,$AH$2:$AH15)/SUM($AH$2:$AH15),0)</f>
        <v>-6250</v>
      </c>
      <c r="BE15" s="11">
        <f ca="1">IF($AG15,SUMPRODUCT(AK$2:AK15,$AH$2:$AH15)/SUM($AH$2:$AH15),0)</f>
        <v>0</v>
      </c>
      <c r="BF15" s="11">
        <f ca="1">IF($AG15,SUMPRODUCT(AL$2:AL15,$AH$2:$AH15)/SUM($AH$2:$AH15),0)</f>
        <v>-15500</v>
      </c>
      <c r="BG15" s="11">
        <f ca="1">IF($AG15,SUMPRODUCT(AM$2:AM15,$AH$2:$AH15)/SUM($AH$2:$AH15),0)</f>
        <v>-27741.5</v>
      </c>
      <c r="BH15" s="11">
        <f ca="1">IF($AG15,SUMPRODUCT(AN$2:AN15,$AH$2:$AH15)/SUM($AH$2:$AH15),0)</f>
        <v>0</v>
      </c>
      <c r="BI15" s="11">
        <f ca="1">IF($AG15,SUMPRODUCT(AO$2:AO15,$AH$2:$AH15)/SUM($AH$2:$AH15),0)</f>
        <v>-36846.925000000003</v>
      </c>
      <c r="BJ15" s="11">
        <f ca="1">IF($AG15,SUMPRODUCT(AP$2:AP15,$AH$2:$AH15)/SUM($AH$2:$AH15),0)</f>
        <v>-36474.5</v>
      </c>
      <c r="BK15" s="11">
        <f ca="1">IF($AG15,SUMPRODUCT(AQ$2:AQ15,$AH$2:$AH15)/SUM($AH$2:$AH15),0)</f>
        <v>-31605.55</v>
      </c>
      <c r="BL15" s="11">
        <f ca="1">IF($AG15,SUMPRODUCT(AR$2:AR15,$AH$2:$AH15)/SUM($AH$2:$AH15),0)</f>
        <v>-33150.724999999999</v>
      </c>
      <c r="BM15" s="11">
        <f ca="1">IF($AG15,SUMPRODUCT(AS$2:AS15,$AH$2:$AH15)/SUM($AH$2:$AH15),0)</f>
        <v>0</v>
      </c>
      <c r="BN15" s="11">
        <f ca="1">IF($AG15,SUMPRODUCT(AT$2:AT15,$AH$2:$AH15)/SUM($AH$2:$AH15),0)</f>
        <v>0</v>
      </c>
      <c r="BO15" s="11">
        <f ca="1">IF($AG15,SUMPRODUCT(AU$2:AU15,$AH$2:$AH15)/SUM($AH$2:$AH15),0)</f>
        <v>-34420.675000000003</v>
      </c>
      <c r="BP15" s="11">
        <f ca="1">IF($AG15,SUMPRODUCT(AV$2:AV15,$AH$2:$AH15)/SUM($AH$2:$AH15),0)</f>
        <v>-38446.485000000001</v>
      </c>
      <c r="BQ15" s="11">
        <f ca="1">IF($AG15,SUMPRODUCT(AW$2:AW15,$AH$2:$AH15)/SUM($AH$2:$AH15),0)</f>
        <v>-51250.25</v>
      </c>
      <c r="BR15" s="11">
        <f ca="1">IF($AG15,SUMPRODUCT(AX$2:AX15,$AH$2:$AH15)/SUM($AH$2:$AH15),0)</f>
        <v>0</v>
      </c>
      <c r="BS15" s="11">
        <f ca="1">IF($AG15,SUMPRODUCT(AY$2:AY15,$AH$2:$AH15)/SUM($AH$2:$AH15),0)</f>
        <v>0</v>
      </c>
      <c r="BT15" s="11">
        <f ca="1">IF($AG15,SUMPRODUCT(AZ$2:AZ15,$AH$2:$AH15)/SUM($AH$2:$AH15),0)</f>
        <v>0</v>
      </c>
      <c r="BU15" s="11">
        <f ca="1">IF($AG15,SUMPRODUCT(BA$2:BA15,$AH$2:$AH15)/SUM($AH$2:$AH15),0)</f>
        <v>0</v>
      </c>
      <c r="BV15" s="11"/>
      <c r="BW15" s="109" cm="1">
        <f t="array" aca="1" ref="BW15" ca="1">IF($AG15,SQRT(SUMPRODUCT($AH$2:$AH15, (AI$2:AI15-BC15)^2)/(SUM($AH$2:$AH15)-1)),0)</f>
        <v>218222.00014248013</v>
      </c>
      <c r="BX15" s="109" cm="1">
        <f t="array" aca="1" ref="BX15" ca="1">IF($AG15,SQRT(SUMPRODUCT($AH$2:$AH15, (AJ$2:AJ15-BD15)^2)/(SUM($AH$2:$AH15)-1)),0)</f>
        <v>16746.603176427092</v>
      </c>
      <c r="BY15" s="109" cm="1">
        <f t="array" aca="1" ref="BY15" ca="1">IF($AG15,SQRT(SUMPRODUCT($AH$2:$AH15, (AK$2:AK15-BE15)^2)/(SUM($AH$2:$AH15)-1)),0)</f>
        <v>0</v>
      </c>
      <c r="BZ15" s="109" cm="1">
        <f t="array" aca="1" ref="BZ15" ca="1">IF($AG15,SQRT(SUMPRODUCT($AH$2:$AH15, (AL$2:AL15-BF15)^2)/(SUM($AH$2:$AH15)-1)),0)</f>
        <v>37481.619427017758</v>
      </c>
      <c r="CA15" s="109" cm="1">
        <f t="array" aca="1" ref="CA15" ca="1">IF($AG15,SQRT(SUMPRODUCT($AH$2:$AH15, (AM$2:AM15-BG15)^2)/(SUM($AH$2:$AH15)-1)),0)</f>
        <v>32755.480099734494</v>
      </c>
      <c r="CB15" s="109" cm="1">
        <f t="array" aca="1" ref="CB15" ca="1">IF($AG15,SQRT(SUMPRODUCT($AH$2:$AH15, (AN$2:AN15-BH15)^2)/(SUM($AH$2:$AH15)-1)),0)</f>
        <v>0</v>
      </c>
      <c r="CC15" s="109" cm="1">
        <f t="array" aca="1" ref="CC15" ca="1">IF($AG15,SQRT(SUMPRODUCT($AH$2:$AH15, (AO$2:AO15-BI15)^2)/(SUM($AH$2:$AH15)-1)),0)</f>
        <v>40930.921586464523</v>
      </c>
      <c r="CD15" s="109" cm="1">
        <f t="array" aca="1" ref="CD15" ca="1">IF($AG15,SQRT(SUMPRODUCT($AH$2:$AH15, (AP$2:AP15-BJ15)^2)/(SUM($AH$2:$AH15)-1)),0)</f>
        <v>35686.742489153861</v>
      </c>
      <c r="CE15" s="109" cm="1">
        <f t="array" aca="1" ref="CE15" ca="1">IF($AG15,SQRT(SUMPRODUCT($AH$2:$AH15, (AQ$2:AQ15-BK15)^2)/(SUM($AH$2:$AH15)-1)),0)</f>
        <v>22335.621265833848</v>
      </c>
      <c r="CF15" s="109" cm="1">
        <f t="array" aca="1" ref="CF15" ca="1">IF($AG15,SQRT(SUMPRODUCT($AH$2:$AH15, (AR$2:AR15-BL15)^2)/(SUM($AH$2:$AH15)-1)),0)</f>
        <v>35930.644497411384</v>
      </c>
      <c r="CG15" s="109" cm="1">
        <f t="array" aca="1" ref="CG15" ca="1">IF($AG15,SQRT(SUMPRODUCT($AH$2:$AH15, (AS$2:AS15-BM15)^2)/(SUM($AH$2:$AH15)-1)),0)</f>
        <v>0</v>
      </c>
      <c r="CH15" s="109" cm="1">
        <f t="array" aca="1" ref="CH15" ca="1">IF($AG15,SQRT(SUMPRODUCT($AH$2:$AH15, (AT$2:AT15-BN15)^2)/(SUM($AH$2:$AH15)-1)),0)</f>
        <v>0</v>
      </c>
      <c r="CI15" s="109" cm="1">
        <f t="array" aca="1" ref="CI15" ca="1">IF($AG15,SQRT(SUMPRODUCT($AH$2:$AH15, (AU$2:AU15-BO15)^2)/(SUM($AH$2:$AH15)-1)),0)</f>
        <v>23833.168463178179</v>
      </c>
      <c r="CJ15" s="109" cm="1">
        <f t="array" aca="1" ref="CJ15" ca="1">IF($AG15,SQRT(SUMPRODUCT($AH$2:$AH15, (AV$2:AV15-BP15)^2)/(SUM($AH$2:$AH15)-1)),0)</f>
        <v>43527.576231517167</v>
      </c>
      <c r="CK15" s="109" cm="1">
        <f t="array" aca="1" ref="CK15" ca="1">IF($AG15,SQRT(SUMPRODUCT($AH$2:$AH15, (AW$2:AW15-BQ15)^2)/(SUM($AH$2:$AH15)-1)),0)</f>
        <v>74853.356654862175</v>
      </c>
      <c r="CL15" s="109" cm="1">
        <f t="array" aca="1" ref="CL15" ca="1">IF($AG15,SQRT(SUMPRODUCT($AH$2:$AH15, (AX$2:AX15-BR15)^2)/(SUM($AH$2:$AH15)-1)),0)</f>
        <v>0</v>
      </c>
      <c r="CM15" s="109" cm="1">
        <f t="array" aca="1" ref="CM15" ca="1">IF($AG15,SQRT(SUMPRODUCT($AH$2:$AH15, (AY$2:AY15-BS15)^2)/(SUM($AH$2:$AH15)-1)),0)</f>
        <v>0</v>
      </c>
      <c r="CN15" s="109" cm="1">
        <f t="array" aca="1" ref="CN15" ca="1">IF($AG15,SQRT(SUMPRODUCT($AH$2:$AH15, (AZ$2:AZ15-BT15)^2)/(SUM($AH$2:$AH15)-1)),0)</f>
        <v>0</v>
      </c>
      <c r="CO15" s="109" cm="1">
        <f t="array" aca="1" ref="CO15" ca="1">IF($AG15,SQRT(SUMPRODUCT($AH$2:$AH15, (BA$2:BA15-BU15)^2)/(SUM($AH$2:$AH15)-1)),0)</f>
        <v>0</v>
      </c>
    </row>
    <row r="16" spans="2:93" x14ac:dyDescent="0.25">
      <c r="B16" s="16" t="s">
        <v>30</v>
      </c>
      <c r="C16" s="35">
        <f t="shared" si="19"/>
        <v>-300000</v>
      </c>
      <c r="D16" s="103"/>
      <c r="E16" s="104">
        <v>-300000</v>
      </c>
      <c r="F16" s="35">
        <f ca="1">SUMIFS(INDIRECT($B16), Fecha,"&gt;="&amp;C$2,Fecha,"&lt;="&amp;C$3)</f>
        <v>0</v>
      </c>
      <c r="G16" s="96">
        <f t="shared" ca="1" si="16"/>
        <v>0</v>
      </c>
      <c r="H16" s="96">
        <f t="shared" ca="1" si="11"/>
        <v>0</v>
      </c>
      <c r="I16" s="112">
        <f t="shared" ca="1" si="14"/>
        <v>0</v>
      </c>
      <c r="K16" s="96">
        <f t="shared" ca="1" si="12"/>
        <v>0</v>
      </c>
      <c r="L16" s="96">
        <f t="shared" ca="1" si="12"/>
        <v>0</v>
      </c>
      <c r="M16" s="96">
        <f t="shared" ca="1" si="12"/>
        <v>1.3852333333333333</v>
      </c>
      <c r="AD16" s="15">
        <v>11</v>
      </c>
      <c r="AE16" s="15" t="s">
        <v>116</v>
      </c>
      <c r="AG16" s="1">
        <v>45341</v>
      </c>
      <c r="AH16" s="99">
        <f t="shared" si="10"/>
        <v>2</v>
      </c>
      <c r="AI16" s="11">
        <f t="shared" ca="1" si="17"/>
        <v>0</v>
      </c>
      <c r="AJ16" s="11">
        <f t="shared" ca="1" si="17"/>
        <v>0</v>
      </c>
      <c r="AK16" s="11">
        <f t="shared" ca="1" si="17"/>
        <v>0</v>
      </c>
      <c r="AL16" s="11">
        <f t="shared" ca="1" si="17"/>
        <v>0</v>
      </c>
      <c r="AM16" s="11">
        <f t="shared" ca="1" si="17"/>
        <v>0</v>
      </c>
      <c r="AN16" s="11">
        <f t="shared" ca="1" si="17"/>
        <v>0</v>
      </c>
      <c r="AO16" s="11">
        <f t="shared" ca="1" si="17"/>
        <v>-44525</v>
      </c>
      <c r="AP16" s="11">
        <f t="shared" ca="1" si="17"/>
        <v>0</v>
      </c>
      <c r="AQ16" s="11">
        <f t="shared" ca="1" si="17"/>
        <v>-41602</v>
      </c>
      <c r="AR16" s="11">
        <f t="shared" ca="1" si="17"/>
        <v>0</v>
      </c>
      <c r="AS16" s="11">
        <f t="shared" ca="1" si="18"/>
        <v>0</v>
      </c>
      <c r="AT16" s="11">
        <f t="shared" ca="1" si="18"/>
        <v>0</v>
      </c>
      <c r="AU16" s="11">
        <f t="shared" ca="1" si="18"/>
        <v>-24026</v>
      </c>
      <c r="AV16" s="11">
        <f t="shared" ca="1" si="18"/>
        <v>-9690.4</v>
      </c>
      <c r="AW16" s="11">
        <f t="shared" ca="1" si="18"/>
        <v>-220892</v>
      </c>
      <c r="AX16" s="11">
        <f t="shared" ca="1" si="18"/>
        <v>0</v>
      </c>
      <c r="AY16" s="11">
        <f t="shared" ca="1" si="18"/>
        <v>0</v>
      </c>
      <c r="AZ16" s="11">
        <f t="shared" ca="1" si="18"/>
        <v>0</v>
      </c>
      <c r="BA16" s="11">
        <f t="shared" ca="1" si="18"/>
        <v>0</v>
      </c>
      <c r="BB16" s="11"/>
      <c r="BC16" s="11">
        <f ca="1">IF($AG16,SUMPRODUCT(AI$2:AI16,$AH$2:$AH16)/SUM($AH$2:$AH16),0)</f>
        <v>-84963.44904761904</v>
      </c>
      <c r="BD16" s="11">
        <f ca="1">IF($AG16,SUMPRODUCT(AJ$2:AJ16,$AH$2:$AH16)/SUM($AH$2:$AH16),0)</f>
        <v>-5952.3809523809523</v>
      </c>
      <c r="BE16" s="11">
        <f ca="1">IF($AG16,SUMPRODUCT(AK$2:AK16,$AH$2:$AH16)/SUM($AH$2:$AH16),0)</f>
        <v>0</v>
      </c>
      <c r="BF16" s="11">
        <f ca="1">IF($AG16,SUMPRODUCT(AL$2:AL16,$AH$2:$AH16)/SUM($AH$2:$AH16),0)</f>
        <v>-14761.904761904761</v>
      </c>
      <c r="BG16" s="11">
        <f ca="1">IF($AG16,SUMPRODUCT(AM$2:AM16,$AH$2:$AH16)/SUM($AH$2:$AH16),0)</f>
        <v>-26420.476190476191</v>
      </c>
      <c r="BH16" s="11">
        <f ca="1">IF($AG16,SUMPRODUCT(AN$2:AN16,$AH$2:$AH16)/SUM($AH$2:$AH16),0)</f>
        <v>0</v>
      </c>
      <c r="BI16" s="11">
        <f ca="1">IF($AG16,SUMPRODUCT(AO$2:AO16,$AH$2:$AH16)/SUM($AH$2:$AH16),0)</f>
        <v>-37212.547619047618</v>
      </c>
      <c r="BJ16" s="11">
        <f ca="1">IF($AG16,SUMPRODUCT(AP$2:AP16,$AH$2:$AH16)/SUM($AH$2:$AH16),0)</f>
        <v>-34737.619047619046</v>
      </c>
      <c r="BK16" s="11">
        <f ca="1">IF($AG16,SUMPRODUCT(AQ$2:AQ16,$AH$2:$AH16)/SUM($AH$2:$AH16),0)</f>
        <v>-32081.571428571428</v>
      </c>
      <c r="BL16" s="11">
        <f ca="1">IF($AG16,SUMPRODUCT(AR$2:AR16,$AH$2:$AH16)/SUM($AH$2:$AH16),0)</f>
        <v>-31572.119047619046</v>
      </c>
      <c r="BM16" s="11">
        <f ca="1">IF($AG16,SUMPRODUCT(AS$2:AS16,$AH$2:$AH16)/SUM($AH$2:$AH16),0)</f>
        <v>0</v>
      </c>
      <c r="BN16" s="11">
        <f ca="1">IF($AG16,SUMPRODUCT(AT$2:AT16,$AH$2:$AH16)/SUM($AH$2:$AH16),0)</f>
        <v>0</v>
      </c>
      <c r="BO16" s="11">
        <f ca="1">IF($AG16,SUMPRODUCT(AU$2:AU16,$AH$2:$AH16)/SUM($AH$2:$AH16),0)</f>
        <v>-33925.690476190473</v>
      </c>
      <c r="BP16" s="11">
        <f ca="1">IF($AG16,SUMPRODUCT(AV$2:AV16,$AH$2:$AH16)/SUM($AH$2:$AH16),0)</f>
        <v>-37077.147619047617</v>
      </c>
      <c r="BQ16" s="11">
        <f ca="1">IF($AG16,SUMPRODUCT(AW$2:AW16,$AH$2:$AH16)/SUM($AH$2:$AH16),0)</f>
        <v>-59328.428571428572</v>
      </c>
      <c r="BR16" s="11">
        <f ca="1">IF($AG16,SUMPRODUCT(AX$2:AX16,$AH$2:$AH16)/SUM($AH$2:$AH16),0)</f>
        <v>0</v>
      </c>
      <c r="BS16" s="11">
        <f ca="1">IF($AG16,SUMPRODUCT(AY$2:AY16,$AH$2:$AH16)/SUM($AH$2:$AH16),0)</f>
        <v>0</v>
      </c>
      <c r="BT16" s="11">
        <f ca="1">IF($AG16,SUMPRODUCT(AZ$2:AZ16,$AH$2:$AH16)/SUM($AH$2:$AH16),0)</f>
        <v>0</v>
      </c>
      <c r="BU16" s="11">
        <f ca="1">IF($AG16,SUMPRODUCT(BA$2:BA16,$AH$2:$AH16)/SUM($AH$2:$AH16),0)</f>
        <v>0</v>
      </c>
      <c r="BV16" s="11"/>
      <c r="BW16" s="109" cm="1">
        <f t="array" aca="1" ref="BW16" ca="1">IF($AG16,SQRT(SUMPRODUCT($AH$2:$AH16, (AI$2:AI16-BC16)^2)/(SUM($AH$2:$AH16)-1)),0)</f>
        <v>213699.82746587539</v>
      </c>
      <c r="BX16" s="109" cm="1">
        <f t="array" aca="1" ref="BX16" ca="1">IF($AG16,SQRT(SUMPRODUCT($AH$2:$AH16, (AJ$2:AJ16-BD16)^2)/(SUM($AH$2:$AH16)-1)),0)</f>
        <v>16388.503378078392</v>
      </c>
      <c r="BY16" s="109" cm="1">
        <f t="array" aca="1" ref="BY16" ca="1">IF($AG16,SQRT(SUMPRODUCT($AH$2:$AH16, (AK$2:AK16-BE16)^2)/(SUM($AH$2:$AH16)-1)),0)</f>
        <v>0</v>
      </c>
      <c r="BZ16" s="109" cm="1">
        <f t="array" aca="1" ref="BZ16" ca="1">IF($AG16,SQRT(SUMPRODUCT($AH$2:$AH16, (AL$2:AL16-BF16)^2)/(SUM($AH$2:$AH16)-1)),0)</f>
        <v>36708.34923556853</v>
      </c>
      <c r="CA16" s="109" cm="1">
        <f t="array" aca="1" ref="CA16" ca="1">IF($AG16,SQRT(SUMPRODUCT($AH$2:$AH16, (AM$2:AM16-BG16)^2)/(SUM($AH$2:$AH16)-1)),0)</f>
        <v>32501.341385630116</v>
      </c>
      <c r="CB16" s="109" cm="1">
        <f t="array" aca="1" ref="CB16" ca="1">IF($AG16,SQRT(SUMPRODUCT($AH$2:$AH16, (AN$2:AN16-BH16)^2)/(SUM($AH$2:$AH16)-1)),0)</f>
        <v>0</v>
      </c>
      <c r="CC16" s="109" cm="1">
        <f t="array" aca="1" ref="CC16" ca="1">IF($AG16,SQRT(SUMPRODUCT($AH$2:$AH16, (AO$2:AO16-BI16)^2)/(SUM($AH$2:$AH16)-1)),0)</f>
        <v>39954.414405640797</v>
      </c>
      <c r="CD16" s="109" cm="1">
        <f t="array" aca="1" ref="CD16" ca="1">IF($AG16,SQRT(SUMPRODUCT($AH$2:$AH16, (AP$2:AP16-BJ16)^2)/(SUM($AH$2:$AH16)-1)),0)</f>
        <v>35682.295453445047</v>
      </c>
      <c r="CE16" s="109" cm="1">
        <f t="array" aca="1" ref="CE16" ca="1">IF($AG16,SQRT(SUMPRODUCT($AH$2:$AH16, (AQ$2:AQ16-BK16)^2)/(SUM($AH$2:$AH16)-1)),0)</f>
        <v>21890.336487116037</v>
      </c>
      <c r="CF16" s="109" cm="1">
        <f t="array" aca="1" ref="CF16" ca="1">IF($AG16,SQRT(SUMPRODUCT($AH$2:$AH16, (AR$2:AR16-BL16)^2)/(SUM($AH$2:$AH16)-1)),0)</f>
        <v>35764.376136721534</v>
      </c>
      <c r="CG16" s="109" cm="1">
        <f t="array" aca="1" ref="CG16" ca="1">IF($AG16,SQRT(SUMPRODUCT($AH$2:$AH16, (AS$2:AS16-BM16)^2)/(SUM($AH$2:$AH16)-1)),0)</f>
        <v>0</v>
      </c>
      <c r="CH16" s="109" cm="1">
        <f t="array" aca="1" ref="CH16" ca="1">IF($AG16,SQRT(SUMPRODUCT($AH$2:$AH16, (AT$2:AT16-BN16)^2)/(SUM($AH$2:$AH16)-1)),0)</f>
        <v>0</v>
      </c>
      <c r="CI16" s="109" cm="1">
        <f t="array" aca="1" ref="CI16" ca="1">IF($AG16,SQRT(SUMPRODUCT($AH$2:$AH16, (AU$2:AU16-BO16)^2)/(SUM($AH$2:$AH16)-1)),0)</f>
        <v>23352.330520860585</v>
      </c>
      <c r="CJ16" s="109" cm="1">
        <f t="array" aca="1" ref="CJ16" ca="1">IF($AG16,SQRT(SUMPRODUCT($AH$2:$AH16, (AV$2:AV16-BP16)^2)/(SUM($AH$2:$AH16)-1)),0)</f>
        <v>42902.730908542966</v>
      </c>
      <c r="CK16" s="109" cm="1">
        <f t="array" aca="1" ref="CK16" ca="1">IF($AG16,SQRT(SUMPRODUCT($AH$2:$AH16, (AW$2:AW16-BQ16)^2)/(SUM($AH$2:$AH16)-1)),0)</f>
        <v>81649.732137670289</v>
      </c>
      <c r="CL16" s="109" cm="1">
        <f t="array" aca="1" ref="CL16" ca="1">IF($AG16,SQRT(SUMPRODUCT($AH$2:$AH16, (AX$2:AX16-BR16)^2)/(SUM($AH$2:$AH16)-1)),0)</f>
        <v>0</v>
      </c>
      <c r="CM16" s="109" cm="1">
        <f t="array" aca="1" ref="CM16" ca="1">IF($AG16,SQRT(SUMPRODUCT($AH$2:$AH16, (AY$2:AY16-BS16)^2)/(SUM($AH$2:$AH16)-1)),0)</f>
        <v>0</v>
      </c>
      <c r="CN16" s="109" cm="1">
        <f t="array" aca="1" ref="CN16" ca="1">IF($AG16,SQRT(SUMPRODUCT($AH$2:$AH16, (AZ$2:AZ16-BT16)^2)/(SUM($AH$2:$AH16)-1)),0)</f>
        <v>0</v>
      </c>
      <c r="CO16" s="109" cm="1">
        <f t="array" aca="1" ref="CO16" ca="1">IF($AG16,SQRT(SUMPRODUCT($AH$2:$AH16, (BA$2:BA16-BU16)^2)/(SUM($AH$2:$AH16)-1)),0)</f>
        <v>0</v>
      </c>
    </row>
    <row r="17" spans="2:93" x14ac:dyDescent="0.25">
      <c r="B17" s="16" t="s">
        <v>11</v>
      </c>
      <c r="C17" s="35">
        <f t="shared" si="19"/>
        <v>-150000</v>
      </c>
      <c r="D17" s="103"/>
      <c r="E17" s="104">
        <v>-150000</v>
      </c>
      <c r="F17" s="35">
        <f t="shared" ca="1" si="13"/>
        <v>0</v>
      </c>
      <c r="G17" s="96">
        <f t="shared" ca="1" si="16"/>
        <v>0</v>
      </c>
      <c r="H17" s="96">
        <f t="shared" ca="1" si="11"/>
        <v>0</v>
      </c>
      <c r="I17" s="112">
        <f t="shared" ca="1" si="14"/>
        <v>0</v>
      </c>
      <c r="K17" s="96">
        <f ca="1">SUMIFS(INDIRECT($B17), Fecha,"&gt;="&amp;K$1,Fecha,"&lt;="&amp;K$2)/$C17</f>
        <v>0</v>
      </c>
      <c r="L17" s="96">
        <f t="shared" ca="1" si="12"/>
        <v>0</v>
      </c>
      <c r="M17" s="96">
        <f t="shared" ca="1" si="12"/>
        <v>1.6579200000000001</v>
      </c>
      <c r="AD17" s="15">
        <v>12</v>
      </c>
      <c r="AE17" s="15" t="s">
        <v>118</v>
      </c>
      <c r="AG17" s="1">
        <v>45343</v>
      </c>
      <c r="AH17" s="99">
        <f t="shared" si="10"/>
        <v>2</v>
      </c>
      <c r="AI17" s="11">
        <f t="shared" ca="1" si="17"/>
        <v>0</v>
      </c>
      <c r="AJ17" s="11">
        <f t="shared" ca="1" si="17"/>
        <v>0</v>
      </c>
      <c r="AK17" s="11">
        <f t="shared" ca="1" si="17"/>
        <v>0</v>
      </c>
      <c r="AL17" s="11">
        <f t="shared" ca="1" si="17"/>
        <v>0</v>
      </c>
      <c r="AM17" s="11">
        <f t="shared" ca="1" si="17"/>
        <v>-57107</v>
      </c>
      <c r="AN17" s="11">
        <f t="shared" ca="1" si="17"/>
        <v>0</v>
      </c>
      <c r="AO17" s="11">
        <f t="shared" ca="1" si="17"/>
        <v>0</v>
      </c>
      <c r="AP17" s="11">
        <f t="shared" ca="1" si="17"/>
        <v>-25000</v>
      </c>
      <c r="AQ17" s="11">
        <f t="shared" ca="1" si="17"/>
        <v>0</v>
      </c>
      <c r="AR17" s="11">
        <f t="shared" ca="1" si="17"/>
        <v>-25320</v>
      </c>
      <c r="AS17" s="11">
        <f t="shared" ca="1" si="18"/>
        <v>0</v>
      </c>
      <c r="AT17" s="11">
        <f t="shared" ca="1" si="18"/>
        <v>0</v>
      </c>
      <c r="AU17" s="11">
        <f t="shared" ca="1" si="18"/>
        <v>-13903</v>
      </c>
      <c r="AV17" s="11">
        <f t="shared" ca="1" si="18"/>
        <v>-15880</v>
      </c>
      <c r="AW17" s="11">
        <f t="shared" ca="1" si="18"/>
        <v>0</v>
      </c>
      <c r="AX17" s="11">
        <f t="shared" ca="1" si="18"/>
        <v>0</v>
      </c>
      <c r="AY17" s="11">
        <f t="shared" ca="1" si="18"/>
        <v>0</v>
      </c>
      <c r="AZ17" s="11">
        <f t="shared" ca="1" si="18"/>
        <v>0</v>
      </c>
      <c r="BA17" s="11">
        <f t="shared" ca="1" si="18"/>
        <v>0</v>
      </c>
      <c r="BB17" s="11"/>
      <c r="BC17" s="11">
        <f ca="1">IF($AG17,SUMPRODUCT(AI$2:AI17,$AH$2:$AH17)/SUM($AH$2:$AH17),0)</f>
        <v>-81101.474090909091</v>
      </c>
      <c r="BD17" s="11">
        <f ca="1">IF($AG17,SUMPRODUCT(AJ$2:AJ17,$AH$2:$AH17)/SUM($AH$2:$AH17),0)</f>
        <v>-5681.818181818182</v>
      </c>
      <c r="BE17" s="11">
        <f ca="1">IF($AG17,SUMPRODUCT(AK$2:AK17,$AH$2:$AH17)/SUM($AH$2:$AH17),0)</f>
        <v>0</v>
      </c>
      <c r="BF17" s="11">
        <f ca="1">IF($AG17,SUMPRODUCT(AL$2:AL17,$AH$2:$AH17)/SUM($AH$2:$AH17),0)</f>
        <v>-14090.90909090909</v>
      </c>
      <c r="BG17" s="11">
        <f ca="1">IF($AG17,SUMPRODUCT(AM$2:AM17,$AH$2:$AH17)/SUM($AH$2:$AH17),0)</f>
        <v>-27815.31818181818</v>
      </c>
      <c r="BH17" s="11">
        <f ca="1">IF($AG17,SUMPRODUCT(AN$2:AN17,$AH$2:$AH17)/SUM($AH$2:$AH17),0)</f>
        <v>0</v>
      </c>
      <c r="BI17" s="11">
        <f ca="1">IF($AG17,SUMPRODUCT(AO$2:AO17,$AH$2:$AH17)/SUM($AH$2:$AH17),0)</f>
        <v>-35521.068181818184</v>
      </c>
      <c r="BJ17" s="11">
        <f ca="1">IF($AG17,SUMPRODUCT(AP$2:AP17,$AH$2:$AH17)/SUM($AH$2:$AH17),0)</f>
        <v>-34295</v>
      </c>
      <c r="BK17" s="11">
        <f ca="1">IF($AG17,SUMPRODUCT(AQ$2:AQ17,$AH$2:$AH17)/SUM($AH$2:$AH17),0)</f>
        <v>-30623.31818181818</v>
      </c>
      <c r="BL17" s="11">
        <f ca="1">IF($AG17,SUMPRODUCT(AR$2:AR17,$AH$2:$AH17)/SUM($AH$2:$AH17),0)</f>
        <v>-31287.93181818182</v>
      </c>
      <c r="BM17" s="11">
        <f ca="1">IF($AG17,SUMPRODUCT(AS$2:AS17,$AH$2:$AH17)/SUM($AH$2:$AH17),0)</f>
        <v>0</v>
      </c>
      <c r="BN17" s="11">
        <f ca="1">IF($AG17,SUMPRODUCT(AT$2:AT17,$AH$2:$AH17)/SUM($AH$2:$AH17),0)</f>
        <v>0</v>
      </c>
      <c r="BO17" s="11">
        <f ca="1">IF($AG17,SUMPRODUCT(AU$2:AU17,$AH$2:$AH17)/SUM($AH$2:$AH17),0)</f>
        <v>-33015.568181818184</v>
      </c>
      <c r="BP17" s="11">
        <f ca="1">IF($AG17,SUMPRODUCT(AV$2:AV17,$AH$2:$AH17)/SUM($AH$2:$AH17),0)</f>
        <v>-36113.640909090907</v>
      </c>
      <c r="BQ17" s="11">
        <f ca="1">IF($AG17,SUMPRODUCT(AW$2:AW17,$AH$2:$AH17)/SUM($AH$2:$AH17),0)</f>
        <v>-56631.681818181816</v>
      </c>
      <c r="BR17" s="11">
        <f ca="1">IF($AG17,SUMPRODUCT(AX$2:AX17,$AH$2:$AH17)/SUM($AH$2:$AH17),0)</f>
        <v>0</v>
      </c>
      <c r="BS17" s="11">
        <f ca="1">IF($AG17,SUMPRODUCT(AY$2:AY17,$AH$2:$AH17)/SUM($AH$2:$AH17),0)</f>
        <v>0</v>
      </c>
      <c r="BT17" s="11">
        <f ca="1">IF($AG17,SUMPRODUCT(AZ$2:AZ17,$AH$2:$AH17)/SUM($AH$2:$AH17),0)</f>
        <v>0</v>
      </c>
      <c r="BU17" s="11">
        <f ca="1">IF($AG17,SUMPRODUCT(BA$2:BA17,$AH$2:$AH17)/SUM($AH$2:$AH17),0)</f>
        <v>0</v>
      </c>
      <c r="BV17" s="11"/>
      <c r="BW17" s="109" cm="1">
        <f t="array" aca="1" ref="BW17" ca="1">IF($AG17,SQRT(SUMPRODUCT($AH$2:$AH17, (AI$2:AI17-BC17)^2)/(SUM($AH$2:$AH17)-1)),0)</f>
        <v>209437.42966048303</v>
      </c>
      <c r="BX17" s="109" cm="1">
        <f t="array" aca="1" ref="BX17" ca="1">IF($AG17,SQRT(SUMPRODUCT($AH$2:$AH17, (AJ$2:AJ17-BD17)^2)/(SUM($AH$2:$AH17)-1)),0)</f>
        <v>16051.911032027519</v>
      </c>
      <c r="BY17" s="109" cm="1">
        <f t="array" aca="1" ref="BY17" ca="1">IF($AG17,SQRT(SUMPRODUCT($AH$2:$AH17, (AK$2:AK17-BE17)^2)/(SUM($AH$2:$AH17)-1)),0)</f>
        <v>0</v>
      </c>
      <c r="BZ17" s="109" cm="1">
        <f t="array" aca="1" ref="BZ17" ca="1">IF($AG17,SQRT(SUMPRODUCT($AH$2:$AH17, (AL$2:AL17-BF17)^2)/(SUM($AH$2:$AH17)-1)),0)</f>
        <v>35979.204705598444</v>
      </c>
      <c r="CA17" s="109" cm="1">
        <f t="array" aca="1" ref="CA17" ca="1">IF($AG17,SQRT(SUMPRODUCT($AH$2:$AH17, (AM$2:AM17-BG17)^2)/(SUM($AH$2:$AH17)-1)),0)</f>
        <v>32388.465018714596</v>
      </c>
      <c r="CB17" s="109" cm="1">
        <f t="array" aca="1" ref="CB17" ca="1">IF($AG17,SQRT(SUMPRODUCT($AH$2:$AH17, (AN$2:AN17-BH17)^2)/(SUM($AH$2:$AH17)-1)),0)</f>
        <v>0</v>
      </c>
      <c r="CC17" s="109" cm="1">
        <f t="array" aca="1" ref="CC17" ca="1">IF($AG17,SQRT(SUMPRODUCT($AH$2:$AH17, (AO$2:AO17-BI17)^2)/(SUM($AH$2:$AH17)-1)),0)</f>
        <v>39794.303475934576</v>
      </c>
      <c r="CD17" s="109" cm="1">
        <f t="array" aca="1" ref="CD17" ca="1">IF($AG17,SQRT(SUMPRODUCT($AH$2:$AH17, (AP$2:AP17-BJ17)^2)/(SUM($AH$2:$AH17)-1)),0)</f>
        <v>34902.954129654187</v>
      </c>
      <c r="CE17" s="109" cm="1">
        <f t="array" aca="1" ref="CE17" ca="1">IF($AG17,SQRT(SUMPRODUCT($AH$2:$AH17, (AQ$2:AQ17-BK17)^2)/(SUM($AH$2:$AH17)-1)),0)</f>
        <v>22418.611678041631</v>
      </c>
      <c r="CF17" s="109" cm="1">
        <f t="array" aca="1" ref="CF17" ca="1">IF($AG17,SQRT(SUMPRODUCT($AH$2:$AH17, (AR$2:AR17-BL17)^2)/(SUM($AH$2:$AH17)-1)),0)</f>
        <v>34947.581697216403</v>
      </c>
      <c r="CG17" s="109" cm="1">
        <f t="array" aca="1" ref="CG17" ca="1">IF($AG17,SQRT(SUMPRODUCT($AH$2:$AH17, (AS$2:AS17-BM17)^2)/(SUM($AH$2:$AH17)-1)),0)</f>
        <v>0</v>
      </c>
      <c r="CH17" s="109" cm="1">
        <f t="array" aca="1" ref="CH17" ca="1">IF($AG17,SQRT(SUMPRODUCT($AH$2:$AH17, (AT$2:AT17-BN17)^2)/(SUM($AH$2:$AH17)-1)),0)</f>
        <v>0</v>
      </c>
      <c r="CI17" s="109" cm="1">
        <f t="array" aca="1" ref="CI17" ca="1">IF($AG17,SQRT(SUMPRODUCT($AH$2:$AH17, (AU$2:AU17-BO17)^2)/(SUM($AH$2:$AH17)-1)),0)</f>
        <v>23189.790779362196</v>
      </c>
      <c r="CJ17" s="109" cm="1">
        <f t="array" aca="1" ref="CJ17" ca="1">IF($AG17,SQRT(SUMPRODUCT($AH$2:$AH17, (AV$2:AV17-BP17)^2)/(SUM($AH$2:$AH17)-1)),0)</f>
        <v>42130.53028836396</v>
      </c>
      <c r="CK17" s="109" cm="1">
        <f t="array" aca="1" ref="CK17" ca="1">IF($AG17,SQRT(SUMPRODUCT($AH$2:$AH17, (AW$2:AW17-BQ17)^2)/(SUM($AH$2:$AH17)-1)),0)</f>
        <v>80702.376908534134</v>
      </c>
      <c r="CL17" s="109" cm="1">
        <f t="array" aca="1" ref="CL17" ca="1">IF($AG17,SQRT(SUMPRODUCT($AH$2:$AH17, (AX$2:AX17-BR17)^2)/(SUM($AH$2:$AH17)-1)),0)</f>
        <v>0</v>
      </c>
      <c r="CM17" s="109" cm="1">
        <f t="array" aca="1" ref="CM17" ca="1">IF($AG17,SQRT(SUMPRODUCT($AH$2:$AH17, (AY$2:AY17-BS17)^2)/(SUM($AH$2:$AH17)-1)),0)</f>
        <v>0</v>
      </c>
      <c r="CN17" s="109" cm="1">
        <f t="array" aca="1" ref="CN17" ca="1">IF($AG17,SQRT(SUMPRODUCT($AH$2:$AH17, (AZ$2:AZ17-BT17)^2)/(SUM($AH$2:$AH17)-1)),0)</f>
        <v>0</v>
      </c>
      <c r="CO17" s="109" cm="1">
        <f t="array" aca="1" ref="CO17" ca="1">IF($AG17,SQRT(SUMPRODUCT($AH$2:$AH17, (BA$2:BA17-BU17)^2)/(SUM($AH$2:$AH17)-1)),0)</f>
        <v>0</v>
      </c>
    </row>
    <row r="18" spans="2:93" x14ac:dyDescent="0.25">
      <c r="B18" s="16" t="s">
        <v>24</v>
      </c>
      <c r="C18" s="35">
        <f t="shared" si="19"/>
        <v>-150000</v>
      </c>
      <c r="D18" s="103"/>
      <c r="E18" s="104">
        <v>-150000</v>
      </c>
      <c r="F18" s="35">
        <f t="shared" ca="1" si="13"/>
        <v>0</v>
      </c>
      <c r="G18" s="96">
        <f t="shared" ca="1" si="16"/>
        <v>0</v>
      </c>
      <c r="H18" s="96">
        <f t="shared" ca="1" si="11"/>
        <v>0</v>
      </c>
      <c r="I18" s="112">
        <f t="shared" ca="1" si="14"/>
        <v>0</v>
      </c>
      <c r="K18" s="96">
        <f ca="1">SUMIFS(INDIRECT($B18), Fecha,"&gt;="&amp;K$1,Fecha,"&lt;="&amp;K$2)/$C18</f>
        <v>0</v>
      </c>
      <c r="L18" s="96">
        <f t="shared" ca="1" si="12"/>
        <v>0</v>
      </c>
      <c r="M18" s="96">
        <f t="shared" ca="1" si="12"/>
        <v>1.0745333333333333</v>
      </c>
      <c r="AG18" s="1">
        <v>45344</v>
      </c>
      <c r="AH18" s="99">
        <f t="shared" si="10"/>
        <v>1</v>
      </c>
      <c r="AI18" s="11">
        <f t="shared" ca="1" si="17"/>
        <v>0</v>
      </c>
      <c r="AJ18" s="11">
        <f t="shared" ca="1" si="17"/>
        <v>0</v>
      </c>
      <c r="AK18" s="11">
        <f t="shared" ca="1" si="17"/>
        <v>0</v>
      </c>
      <c r="AL18" s="11">
        <f t="shared" ca="1" si="17"/>
        <v>0</v>
      </c>
      <c r="AM18" s="11">
        <f t="shared" ca="1" si="17"/>
        <v>0</v>
      </c>
      <c r="AN18" s="11">
        <f t="shared" ca="1" si="17"/>
        <v>0</v>
      </c>
      <c r="AO18" s="11">
        <f t="shared" ca="1" si="17"/>
        <v>0</v>
      </c>
      <c r="AP18" s="11">
        <f t="shared" ca="1" si="17"/>
        <v>0</v>
      </c>
      <c r="AQ18" s="11">
        <f t="shared" ca="1" si="17"/>
        <v>0</v>
      </c>
      <c r="AR18" s="11">
        <f t="shared" ca="1" si="17"/>
        <v>0</v>
      </c>
      <c r="AS18" s="11">
        <f t="shared" ca="1" si="18"/>
        <v>0</v>
      </c>
      <c r="AT18" s="11">
        <f t="shared" ca="1" si="18"/>
        <v>0</v>
      </c>
      <c r="AU18" s="11">
        <f t="shared" ca="1" si="18"/>
        <v>0</v>
      </c>
      <c r="AV18" s="11">
        <f t="shared" ca="1" si="18"/>
        <v>0</v>
      </c>
      <c r="AW18" s="11">
        <f t="shared" ca="1" si="18"/>
        <v>0</v>
      </c>
      <c r="AX18" s="11">
        <f t="shared" ca="1" si="18"/>
        <v>0</v>
      </c>
      <c r="AY18" s="11">
        <f t="shared" ca="1" si="18"/>
        <v>0</v>
      </c>
      <c r="AZ18" s="11">
        <f t="shared" ca="1" si="18"/>
        <v>0</v>
      </c>
      <c r="BA18" s="11">
        <f t="shared" ca="1" si="18"/>
        <v>0</v>
      </c>
      <c r="BB18" s="11"/>
      <c r="BC18" s="11">
        <f ca="1">IF($AG18,SUMPRODUCT(AI$2:AI18,$AH$2:$AH18)/SUM($AH$2:$AH18),0)</f>
        <v>-79299.219111111102</v>
      </c>
      <c r="BD18" s="11">
        <f ca="1">IF($AG18,SUMPRODUCT(AJ$2:AJ18,$AH$2:$AH18)/SUM($AH$2:$AH18),0)</f>
        <v>-5555.5555555555557</v>
      </c>
      <c r="BE18" s="11">
        <f ca="1">IF($AG18,SUMPRODUCT(AK$2:AK18,$AH$2:$AH18)/SUM($AH$2:$AH18),0)</f>
        <v>0</v>
      </c>
      <c r="BF18" s="11">
        <f ca="1">IF($AG18,SUMPRODUCT(AL$2:AL18,$AH$2:$AH18)/SUM($AH$2:$AH18),0)</f>
        <v>-13777.777777777777</v>
      </c>
      <c r="BG18" s="11">
        <f ca="1">IF($AG18,SUMPRODUCT(AM$2:AM18,$AH$2:$AH18)/SUM($AH$2:$AH18),0)</f>
        <v>-27197.200000000001</v>
      </c>
      <c r="BH18" s="11">
        <f ca="1">IF($AG18,SUMPRODUCT(AN$2:AN18,$AH$2:$AH18)/SUM($AH$2:$AH18),0)</f>
        <v>0</v>
      </c>
      <c r="BI18" s="11">
        <f ca="1">IF($AG18,SUMPRODUCT(AO$2:AO18,$AH$2:$AH18)/SUM($AH$2:$AH18),0)</f>
        <v>-34731.711111111108</v>
      </c>
      <c r="BJ18" s="11">
        <f ca="1">IF($AG18,SUMPRODUCT(AP$2:AP18,$AH$2:$AH18)/SUM($AH$2:$AH18),0)</f>
        <v>-33532.888888888891</v>
      </c>
      <c r="BK18" s="11">
        <f ca="1">IF($AG18,SUMPRODUCT(AQ$2:AQ18,$AH$2:$AH18)/SUM($AH$2:$AH18),0)</f>
        <v>-29942.799999999999</v>
      </c>
      <c r="BL18" s="11">
        <f ca="1">IF($AG18,SUMPRODUCT(AR$2:AR18,$AH$2:$AH18)/SUM($AH$2:$AH18),0)</f>
        <v>-30592.644444444446</v>
      </c>
      <c r="BM18" s="11">
        <f ca="1">IF($AG18,SUMPRODUCT(AS$2:AS18,$AH$2:$AH18)/SUM($AH$2:$AH18),0)</f>
        <v>0</v>
      </c>
      <c r="BN18" s="11">
        <f ca="1">IF($AG18,SUMPRODUCT(AT$2:AT18,$AH$2:$AH18)/SUM($AH$2:$AH18),0)</f>
        <v>0</v>
      </c>
      <c r="BO18" s="11">
        <f ca="1">IF($AG18,SUMPRODUCT(AU$2:AU18,$AH$2:$AH18)/SUM($AH$2:$AH18),0)</f>
        <v>-32281.888888888891</v>
      </c>
      <c r="BP18" s="11">
        <f ca="1">IF($AG18,SUMPRODUCT(AV$2:AV18,$AH$2:$AH18)/SUM($AH$2:$AH18),0)</f>
        <v>-35311.115555555552</v>
      </c>
      <c r="BQ18" s="11">
        <f ca="1">IF($AG18,SUMPRODUCT(AW$2:AW18,$AH$2:$AH18)/SUM($AH$2:$AH18),0)</f>
        <v>-55373.2</v>
      </c>
      <c r="BR18" s="11">
        <f ca="1">IF($AG18,SUMPRODUCT(AX$2:AX18,$AH$2:$AH18)/SUM($AH$2:$AH18),0)</f>
        <v>0</v>
      </c>
      <c r="BS18" s="11">
        <f ca="1">IF($AG18,SUMPRODUCT(AY$2:AY18,$AH$2:$AH18)/SUM($AH$2:$AH18),0)</f>
        <v>0</v>
      </c>
      <c r="BT18" s="11">
        <f ca="1">IF($AG18,SUMPRODUCT(AZ$2:AZ18,$AH$2:$AH18)/SUM($AH$2:$AH18),0)</f>
        <v>0</v>
      </c>
      <c r="BU18" s="11">
        <f ca="1">IF($AG18,SUMPRODUCT(BA$2:BA18,$AH$2:$AH18)/SUM($AH$2:$AH18),0)</f>
        <v>0</v>
      </c>
      <c r="BV18" s="11"/>
      <c r="BW18" s="109" cm="1">
        <f t="array" aca="1" ref="BW18" ca="1">IF($AG18,SQRT(SUMPRODUCT($AH$2:$AH18, (AI$2:AI18-BC18)^2)/(SUM($AH$2:$AH18)-1)),0)</f>
        <v>207396.46223554807</v>
      </c>
      <c r="BX18" s="109" cm="1">
        <f t="array" aca="1" ref="BX18" ca="1">IF($AG18,SQRT(SUMPRODUCT($AH$2:$AH18, (AJ$2:AJ18-BD18)^2)/(SUM($AH$2:$AH18)-1)),0)</f>
        <v>15891.043154093204</v>
      </c>
      <c r="BY18" s="109" cm="1">
        <f t="array" aca="1" ref="BY18" ca="1">IF($AG18,SQRT(SUMPRODUCT($AH$2:$AH18, (AK$2:AK18-BE18)^2)/(SUM($AH$2:$AH18)-1)),0)</f>
        <v>0</v>
      </c>
      <c r="BZ18" s="109" cm="1">
        <f t="array" aca="1" ref="BZ18" ca="1">IF($AG18,SQRT(SUMPRODUCT($AH$2:$AH18, (AL$2:AL18-BF18)^2)/(SUM($AH$2:$AH18)-1)),0)</f>
        <v>35629.972628321644</v>
      </c>
      <c r="CA18" s="109" cm="1">
        <f t="array" aca="1" ref="CA18" ca="1">IF($AG18,SQRT(SUMPRODUCT($AH$2:$AH18, (AM$2:AM18-BG18)^2)/(SUM($AH$2:$AH18)-1)),0)</f>
        <v>32285.672104032321</v>
      </c>
      <c r="CB18" s="109" cm="1">
        <f t="array" aca="1" ref="CB18" ca="1">IF($AG18,SQRT(SUMPRODUCT($AH$2:$AH18, (AN$2:AN18-BH18)^2)/(SUM($AH$2:$AH18)-1)),0)</f>
        <v>0</v>
      </c>
      <c r="CC18" s="109" cm="1">
        <f t="array" aca="1" ref="CC18" ca="1">IF($AG18,SQRT(SUMPRODUCT($AH$2:$AH18, (AO$2:AO18-BI18)^2)/(SUM($AH$2:$AH18)-1)),0)</f>
        <v>39694.266477221194</v>
      </c>
      <c r="CD18" s="109" cm="1">
        <f t="array" aca="1" ref="CD18" ca="1">IF($AG18,SQRT(SUMPRODUCT($AH$2:$AH18, (AP$2:AP18-BJ18)^2)/(SUM($AH$2:$AH18)-1)),0)</f>
        <v>34880.740754111794</v>
      </c>
      <c r="CE18" s="109" cm="1">
        <f t="array" aca="1" ref="CE18" ca="1">IF($AG18,SQRT(SUMPRODUCT($AH$2:$AH18, (AQ$2:AQ18-BK18)^2)/(SUM($AH$2:$AH18)-1)),0)</f>
        <v>22627.666253344098</v>
      </c>
      <c r="CF18" s="109" cm="1">
        <f t="array" aca="1" ref="CF18" ca="1">IF($AG18,SQRT(SUMPRODUCT($AH$2:$AH18, (AR$2:AR18-BL18)^2)/(SUM($AH$2:$AH18)-1)),0)</f>
        <v>34861.583320948492</v>
      </c>
      <c r="CG18" s="109" cm="1">
        <f t="array" aca="1" ref="CG18" ca="1">IF($AG18,SQRT(SUMPRODUCT($AH$2:$AH18, (AS$2:AS18-BM18)^2)/(SUM($AH$2:$AH18)-1)),0)</f>
        <v>0</v>
      </c>
      <c r="CH18" s="109" cm="1">
        <f t="array" aca="1" ref="CH18" ca="1">IF($AG18,SQRT(SUMPRODUCT($AH$2:$AH18, (AT$2:AT18-BN18)^2)/(SUM($AH$2:$AH18)-1)),0)</f>
        <v>0</v>
      </c>
      <c r="CI18" s="109" cm="1">
        <f t="array" aca="1" ref="CI18" ca="1">IF($AG18,SQRT(SUMPRODUCT($AH$2:$AH18, (AU$2:AU18-BO18)^2)/(SUM($AH$2:$AH18)-1)),0)</f>
        <v>23447.116487012969</v>
      </c>
      <c r="CJ18" s="109" cm="1">
        <f t="array" aca="1" ref="CJ18" ca="1">IF($AG18,SQRT(SUMPRODUCT($AH$2:$AH18, (AV$2:AV18-BP18)^2)/(SUM($AH$2:$AH18)-1)),0)</f>
        <v>41995.514097438572</v>
      </c>
      <c r="CK18" s="109" cm="1">
        <f t="array" aca="1" ref="CK18" ca="1">IF($AG18,SQRT(SUMPRODUCT($AH$2:$AH18, (AW$2:AW18-BQ18)^2)/(SUM($AH$2:$AH18)-1)),0)</f>
        <v>80225.455593369086</v>
      </c>
      <c r="CL18" s="109" cm="1">
        <f t="array" aca="1" ref="CL18" ca="1">IF($AG18,SQRT(SUMPRODUCT($AH$2:$AH18, (AX$2:AX18-BR18)^2)/(SUM($AH$2:$AH18)-1)),0)</f>
        <v>0</v>
      </c>
      <c r="CM18" s="109" cm="1">
        <f t="array" aca="1" ref="CM18" ca="1">IF($AG18,SQRT(SUMPRODUCT($AH$2:$AH18, (AY$2:AY18-BS18)^2)/(SUM($AH$2:$AH18)-1)),0)</f>
        <v>0</v>
      </c>
      <c r="CN18" s="109" cm="1">
        <f t="array" aca="1" ref="CN18" ca="1">IF($AG18,SQRT(SUMPRODUCT($AH$2:$AH18, (AZ$2:AZ18-BT18)^2)/(SUM($AH$2:$AH18)-1)),0)</f>
        <v>0</v>
      </c>
      <c r="CO18" s="109" cm="1">
        <f t="array" aca="1" ref="CO18" ca="1">IF($AG18,SQRT(SUMPRODUCT($AH$2:$AH18, (BA$2:BA18-BU18)^2)/(SUM($AH$2:$AH18)-1)),0)</f>
        <v>0</v>
      </c>
    </row>
    <row r="19" spans="2:93" x14ac:dyDescent="0.25">
      <c r="B19" s="16" t="s">
        <v>71</v>
      </c>
      <c r="C19" s="35">
        <f t="shared" si="19"/>
        <v>40000</v>
      </c>
      <c r="D19" s="103">
        <v>80000</v>
      </c>
      <c r="E19" s="104">
        <v>-40000</v>
      </c>
      <c r="F19" s="35">
        <f t="shared" ca="1" si="13"/>
        <v>0</v>
      </c>
      <c r="G19" s="96">
        <f t="shared" ca="1" si="16"/>
        <v>0</v>
      </c>
      <c r="H19" s="96">
        <f t="shared" ca="1" si="11"/>
        <v>0</v>
      </c>
      <c r="I19" s="112">
        <f t="shared" ca="1" si="14"/>
        <v>0</v>
      </c>
      <c r="K19" s="96">
        <f t="shared" ca="1" si="12"/>
        <v>0</v>
      </c>
      <c r="L19" s="96">
        <f t="shared" ca="1" si="12"/>
        <v>0</v>
      </c>
      <c r="M19" s="96">
        <f t="shared" ca="1" si="12"/>
        <v>-1.1084000000000001</v>
      </c>
      <c r="AG19" s="1">
        <v>45346</v>
      </c>
      <c r="AH19" s="99">
        <f t="shared" si="10"/>
        <v>2</v>
      </c>
      <c r="AI19" s="11">
        <f t="shared" ca="1" si="17"/>
        <v>0</v>
      </c>
      <c r="AJ19" s="11">
        <f t="shared" ca="1" si="17"/>
        <v>0</v>
      </c>
      <c r="AK19" s="11">
        <f t="shared" ca="1" si="17"/>
        <v>0</v>
      </c>
      <c r="AL19" s="11">
        <f t="shared" ca="1" si="17"/>
        <v>0</v>
      </c>
      <c r="AM19" s="11">
        <f t="shared" ca="1" si="17"/>
        <v>0</v>
      </c>
      <c r="AN19" s="11">
        <f t="shared" ca="1" si="17"/>
        <v>-12330</v>
      </c>
      <c r="AO19" s="11">
        <f t="shared" ca="1" si="17"/>
        <v>0</v>
      </c>
      <c r="AP19" s="11">
        <f t="shared" ca="1" si="17"/>
        <v>0</v>
      </c>
      <c r="AQ19" s="11">
        <f t="shared" ca="1" si="17"/>
        <v>-90190</v>
      </c>
      <c r="AR19" s="11">
        <f t="shared" ca="1" si="17"/>
        <v>-24230</v>
      </c>
      <c r="AS19" s="11">
        <f t="shared" ca="1" si="18"/>
        <v>0</v>
      </c>
      <c r="AT19" s="11">
        <f t="shared" ca="1" si="18"/>
        <v>0</v>
      </c>
      <c r="AU19" s="11">
        <f t="shared" ca="1" si="18"/>
        <v>-5070</v>
      </c>
      <c r="AV19" s="11">
        <f t="shared" ca="1" si="18"/>
        <v>0</v>
      </c>
      <c r="AW19" s="11">
        <f t="shared" ca="1" si="18"/>
        <v>-46990</v>
      </c>
      <c r="AX19" s="11">
        <f t="shared" ca="1" si="18"/>
        <v>0</v>
      </c>
      <c r="AY19" s="11">
        <f t="shared" ca="1" si="18"/>
        <v>0</v>
      </c>
      <c r="AZ19" s="11">
        <f t="shared" ca="1" si="18"/>
        <v>0</v>
      </c>
      <c r="BA19" s="11">
        <f t="shared" ca="1" si="18"/>
        <v>0</v>
      </c>
      <c r="BB19" s="11"/>
      <c r="BC19" s="11">
        <f ca="1">IF($AG19,SUMPRODUCT(AI$2:AI19,$AH$2:$AH19)/SUM($AH$2:$AH19),0)</f>
        <v>-75924.784255319144</v>
      </c>
      <c r="BD19" s="11">
        <f ca="1">IF($AG19,SUMPRODUCT(AJ$2:AJ19,$AH$2:$AH19)/SUM($AH$2:$AH19),0)</f>
        <v>-5319.1489361702124</v>
      </c>
      <c r="BE19" s="11">
        <f ca="1">IF($AG19,SUMPRODUCT(AK$2:AK19,$AH$2:$AH19)/SUM($AH$2:$AH19),0)</f>
        <v>0</v>
      </c>
      <c r="BF19" s="11">
        <f ca="1">IF($AG19,SUMPRODUCT(AL$2:AL19,$AH$2:$AH19)/SUM($AH$2:$AH19),0)</f>
        <v>-13191.489361702128</v>
      </c>
      <c r="BG19" s="11">
        <f ca="1">IF($AG19,SUMPRODUCT(AM$2:AM19,$AH$2:$AH19)/SUM($AH$2:$AH19),0)</f>
        <v>-26039.872340425532</v>
      </c>
      <c r="BH19" s="11">
        <f ca="1">IF($AG19,SUMPRODUCT(AN$2:AN19,$AH$2:$AH19)/SUM($AH$2:$AH19),0)</f>
        <v>-524.68085106382978</v>
      </c>
      <c r="BI19" s="11">
        <f ca="1">IF($AG19,SUMPRODUCT(AO$2:AO19,$AH$2:$AH19)/SUM($AH$2:$AH19),0)</f>
        <v>-33253.765957446805</v>
      </c>
      <c r="BJ19" s="11">
        <f ca="1">IF($AG19,SUMPRODUCT(AP$2:AP19,$AH$2:$AH19)/SUM($AH$2:$AH19),0)</f>
        <v>-32105.957446808512</v>
      </c>
      <c r="BK19" s="11">
        <f ca="1">IF($AG19,SUMPRODUCT(AQ$2:AQ19,$AH$2:$AH19)/SUM($AH$2:$AH19),0)</f>
        <v>-32506.510638297874</v>
      </c>
      <c r="BL19" s="11">
        <f ca="1">IF($AG19,SUMPRODUCT(AR$2:AR19,$AH$2:$AH19)/SUM($AH$2:$AH19),0)</f>
        <v>-30321.893617021276</v>
      </c>
      <c r="BM19" s="11">
        <f ca="1">IF($AG19,SUMPRODUCT(AS$2:AS19,$AH$2:$AH19)/SUM($AH$2:$AH19),0)</f>
        <v>0</v>
      </c>
      <c r="BN19" s="11">
        <f ca="1">IF($AG19,SUMPRODUCT(AT$2:AT19,$AH$2:$AH19)/SUM($AH$2:$AH19),0)</f>
        <v>0</v>
      </c>
      <c r="BO19" s="11">
        <f ca="1">IF($AG19,SUMPRODUCT(AU$2:AU19,$AH$2:$AH19)/SUM($AH$2:$AH19),0)</f>
        <v>-31123.936170212764</v>
      </c>
      <c r="BP19" s="11">
        <f ca="1">IF($AG19,SUMPRODUCT(AV$2:AV19,$AH$2:$AH19)/SUM($AH$2:$AH19),0)</f>
        <v>-33808.514893617023</v>
      </c>
      <c r="BQ19" s="11">
        <f ca="1">IF($AG19,SUMPRODUCT(AW$2:AW19,$AH$2:$AH19)/SUM($AH$2:$AH19),0)</f>
        <v>-55016.468085106382</v>
      </c>
      <c r="BR19" s="11">
        <f ca="1">IF($AG19,SUMPRODUCT(AX$2:AX19,$AH$2:$AH19)/SUM($AH$2:$AH19),0)</f>
        <v>0</v>
      </c>
      <c r="BS19" s="11">
        <f ca="1">IF($AG19,SUMPRODUCT(AY$2:AY19,$AH$2:$AH19)/SUM($AH$2:$AH19),0)</f>
        <v>0</v>
      </c>
      <c r="BT19" s="11">
        <f ca="1">IF($AG19,SUMPRODUCT(AZ$2:AZ19,$AH$2:$AH19)/SUM($AH$2:$AH19),0)</f>
        <v>0</v>
      </c>
      <c r="BU19" s="11">
        <f ca="1">IF($AG19,SUMPRODUCT(BA$2:BA19,$AH$2:$AH19)/SUM($AH$2:$AH19),0)</f>
        <v>0</v>
      </c>
      <c r="BV19" s="11"/>
      <c r="BW19" s="109" cm="1">
        <f t="array" aca="1" ref="BW19" ca="1">IF($AG19,SQRT(SUMPRODUCT($AH$2:$AH19, (AI$2:AI19-BC19)^2)/(SUM($AH$2:$AH19)-1)),0)</f>
        <v>203481.99494696152</v>
      </c>
      <c r="BX19" s="109" cm="1">
        <f t="array" aca="1" ref="BX19" ca="1">IF($AG19,SQRT(SUMPRODUCT($AH$2:$AH19, (AJ$2:AJ19-BD19)^2)/(SUM($AH$2:$AH19)-1)),0)</f>
        <v>15583.026416695277</v>
      </c>
      <c r="BY19" s="109" cm="1">
        <f t="array" aca="1" ref="BY19" ca="1">IF($AG19,SQRT(SUMPRODUCT($AH$2:$AH19, (AK$2:AK19-BE19)^2)/(SUM($AH$2:$AH19)-1)),0)</f>
        <v>0</v>
      </c>
      <c r="BZ19" s="109" cm="1">
        <f t="array" aca="1" ref="BZ19" ca="1">IF($AG19,SQRT(SUMPRODUCT($AH$2:$AH19, (AL$2:AL19-BF19)^2)/(SUM($AH$2:$AH19)-1)),0)</f>
        <v>34960.000931419956</v>
      </c>
      <c r="CA19" s="109" cm="1">
        <f t="array" aca="1" ref="CA19" ca="1">IF($AG19,SQRT(SUMPRODUCT($AH$2:$AH19, (AM$2:AM19-BG19)^2)/(SUM($AH$2:$AH19)-1)),0)</f>
        <v>32059.885083887064</v>
      </c>
      <c r="CB19" s="109" cm="1">
        <f t="array" aca="1" ref="CB19" ca="1">IF($AG19,SQRT(SUMPRODUCT($AH$2:$AH19, (AN$2:AN19-BH19)^2)/(SUM($AH$2:$AH19)-1)),0)</f>
        <v>2515.6863105961756</v>
      </c>
      <c r="CC19" s="109" cm="1">
        <f t="array" aca="1" ref="CC19" ca="1">IF($AG19,SQRT(SUMPRODUCT($AH$2:$AH19, (AO$2:AO19-BI19)^2)/(SUM($AH$2:$AH19)-1)),0)</f>
        <v>39463.205536634276</v>
      </c>
      <c r="CD19" s="109" cm="1">
        <f t="array" aca="1" ref="CD19" ca="1">IF($AG19,SQRT(SUMPRODUCT($AH$2:$AH19, (AP$2:AP19-BJ19)^2)/(SUM($AH$2:$AH19)-1)),0)</f>
        <v>34793.339671213093</v>
      </c>
      <c r="CE19" s="109" cm="1">
        <f t="array" aca="1" ref="CE19" ca="1">IF($AG19,SQRT(SUMPRODUCT($AH$2:$AH19, (AQ$2:AQ19-BK19)^2)/(SUM($AH$2:$AH19)-1)),0)</f>
        <v>25314.986867099222</v>
      </c>
      <c r="CF19" s="109" cm="1">
        <f t="array" aca="1" ref="CF19" ca="1">IF($AG19,SQRT(SUMPRODUCT($AH$2:$AH19, (AR$2:AR19-BL19)^2)/(SUM($AH$2:$AH19)-1)),0)</f>
        <v>34120.00584206207</v>
      </c>
      <c r="CG19" s="109" cm="1">
        <f t="array" aca="1" ref="CG19" ca="1">IF($AG19,SQRT(SUMPRODUCT($AH$2:$AH19, (AS$2:AS19-BM19)^2)/(SUM($AH$2:$AH19)-1)),0)</f>
        <v>0</v>
      </c>
      <c r="CH19" s="109" cm="1">
        <f t="array" aca="1" ref="CH19" ca="1">IF($AG19,SQRT(SUMPRODUCT($AH$2:$AH19, (AT$2:AT19-BN19)^2)/(SUM($AH$2:$AH19)-1)),0)</f>
        <v>0</v>
      </c>
      <c r="CI19" s="109" cm="1">
        <f t="array" aca="1" ref="CI19" ca="1">IF($AG19,SQRT(SUMPRODUCT($AH$2:$AH19, (AU$2:AU19-BO19)^2)/(SUM($AH$2:$AH19)-1)),0)</f>
        <v>23594.266796612905</v>
      </c>
      <c r="CJ19" s="109" cm="1">
        <f t="array" aca="1" ref="CJ19" ca="1">IF($AG19,SQRT(SUMPRODUCT($AH$2:$AH19, (AV$2:AV19-BP19)^2)/(SUM($AH$2:$AH19)-1)),0)</f>
        <v>41699.508323110014</v>
      </c>
      <c r="CK19" s="109" cm="1">
        <f t="array" aca="1" ref="CK19" ca="1">IF($AG19,SQRT(SUMPRODUCT($AH$2:$AH19, (AW$2:AW19-BQ19)^2)/(SUM($AH$2:$AH19)-1)),0)</f>
        <v>78480.684259097368</v>
      </c>
      <c r="CL19" s="109" cm="1">
        <f t="array" aca="1" ref="CL19" ca="1">IF($AG19,SQRT(SUMPRODUCT($AH$2:$AH19, (AX$2:AX19-BR19)^2)/(SUM($AH$2:$AH19)-1)),0)</f>
        <v>0</v>
      </c>
      <c r="CM19" s="109" cm="1">
        <f t="array" aca="1" ref="CM19" ca="1">IF($AG19,SQRT(SUMPRODUCT($AH$2:$AH19, (AY$2:AY19-BS19)^2)/(SUM($AH$2:$AH19)-1)),0)</f>
        <v>0</v>
      </c>
      <c r="CN19" s="109" cm="1">
        <f t="array" aca="1" ref="CN19" ca="1">IF($AG19,SQRT(SUMPRODUCT($AH$2:$AH19, (AZ$2:AZ19-BT19)^2)/(SUM($AH$2:$AH19)-1)),0)</f>
        <v>0</v>
      </c>
      <c r="CO19" s="109" cm="1">
        <f t="array" aca="1" ref="CO19" ca="1">IF($AG19,SQRT(SUMPRODUCT($AH$2:$AH19, (BA$2:BA19-BU19)^2)/(SUM($AH$2:$AH19)-1)),0)</f>
        <v>0</v>
      </c>
    </row>
    <row r="20" spans="2:93" x14ac:dyDescent="0.25">
      <c r="B20" s="16" t="s">
        <v>69</v>
      </c>
      <c r="C20" s="35">
        <f t="shared" si="19"/>
        <v>-110000</v>
      </c>
      <c r="D20" s="103">
        <v>-110000</v>
      </c>
      <c r="E20" s="104"/>
      <c r="F20" s="35">
        <f t="shared" ca="1" si="13"/>
        <v>0</v>
      </c>
      <c r="G20" s="96">
        <f t="shared" ca="1" si="16"/>
        <v>0</v>
      </c>
      <c r="H20" s="96">
        <f t="shared" ca="1" si="11"/>
        <v>0</v>
      </c>
      <c r="I20" s="112">
        <f t="shared" ca="1" si="14"/>
        <v>0</v>
      </c>
      <c r="K20" s="96">
        <f t="shared" ca="1" si="12"/>
        <v>0</v>
      </c>
      <c r="L20" s="96">
        <f t="shared" ca="1" si="12"/>
        <v>0</v>
      </c>
      <c r="M20" s="96">
        <f t="shared" ca="1" si="12"/>
        <v>0.26975454545454547</v>
      </c>
      <c r="AG20" s="1">
        <v>45347</v>
      </c>
      <c r="AH20" s="99">
        <f t="shared" si="10"/>
        <v>1</v>
      </c>
      <c r="AI20" s="11">
        <f t="shared" ca="1" si="17"/>
        <v>-7000</v>
      </c>
      <c r="AJ20" s="11">
        <f t="shared" ca="1" si="17"/>
        <v>0</v>
      </c>
      <c r="AK20" s="11">
        <f t="shared" ca="1" si="17"/>
        <v>0</v>
      </c>
      <c r="AL20" s="11">
        <f t="shared" ca="1" si="17"/>
        <v>0</v>
      </c>
      <c r="AM20" s="11">
        <f t="shared" ca="1" si="17"/>
        <v>0</v>
      </c>
      <c r="AN20" s="11">
        <f t="shared" ca="1" si="17"/>
        <v>-13708</v>
      </c>
      <c r="AO20" s="11">
        <f t="shared" ca="1" si="17"/>
        <v>-44460</v>
      </c>
      <c r="AP20" s="11">
        <f t="shared" ca="1" si="17"/>
        <v>0</v>
      </c>
      <c r="AQ20" s="11">
        <f t="shared" ca="1" si="17"/>
        <v>-14760</v>
      </c>
      <c r="AR20" s="11">
        <f t="shared" ca="1" si="17"/>
        <v>0</v>
      </c>
      <c r="AS20" s="11">
        <f t="shared" ca="1" si="18"/>
        <v>0</v>
      </c>
      <c r="AT20" s="11">
        <f t="shared" ca="1" si="18"/>
        <v>0</v>
      </c>
      <c r="AU20" s="11">
        <f t="shared" ca="1" si="18"/>
        <v>-10050</v>
      </c>
      <c r="AV20" s="11">
        <f t="shared" ca="1" si="18"/>
        <v>-19455.400000000001</v>
      </c>
      <c r="AW20" s="11">
        <f t="shared" ca="1" si="18"/>
        <v>0</v>
      </c>
      <c r="AX20" s="11">
        <f t="shared" ca="1" si="18"/>
        <v>0</v>
      </c>
      <c r="AY20" s="11">
        <f t="shared" ca="1" si="18"/>
        <v>0</v>
      </c>
      <c r="AZ20" s="11">
        <f t="shared" ca="1" si="18"/>
        <v>0</v>
      </c>
      <c r="BA20" s="11">
        <f t="shared" ca="1" si="18"/>
        <v>0</v>
      </c>
      <c r="BB20" s="11"/>
      <c r="BC20" s="11">
        <f ca="1">IF($AG20,SUMPRODUCT(AI$2:AI20,$AH$2:$AH20)/SUM($AH$2:$AH20),0)</f>
        <v>-74488.851249999992</v>
      </c>
      <c r="BD20" s="11">
        <f ca="1">IF($AG20,SUMPRODUCT(AJ$2:AJ20,$AH$2:$AH20)/SUM($AH$2:$AH20),0)</f>
        <v>-5208.333333333333</v>
      </c>
      <c r="BE20" s="11">
        <f ca="1">IF($AG20,SUMPRODUCT(AK$2:AK20,$AH$2:$AH20)/SUM($AH$2:$AH20),0)</f>
        <v>0</v>
      </c>
      <c r="BF20" s="11">
        <f ca="1">IF($AG20,SUMPRODUCT(AL$2:AL20,$AH$2:$AH20)/SUM($AH$2:$AH20),0)</f>
        <v>-12916.666666666666</v>
      </c>
      <c r="BG20" s="11">
        <f ca="1">IF($AG20,SUMPRODUCT(AM$2:AM20,$AH$2:$AH20)/SUM($AH$2:$AH20),0)</f>
        <v>-25497.375</v>
      </c>
      <c r="BH20" s="11">
        <f ca="1">IF($AG20,SUMPRODUCT(AN$2:AN20,$AH$2:$AH20)/SUM($AH$2:$AH20),0)</f>
        <v>-799.33333333333337</v>
      </c>
      <c r="BI20" s="11">
        <f ca="1">IF($AG20,SUMPRODUCT(AO$2:AO20,$AH$2:$AH20)/SUM($AH$2:$AH20),0)</f>
        <v>-33487.229166666664</v>
      </c>
      <c r="BJ20" s="11">
        <f ca="1">IF($AG20,SUMPRODUCT(AP$2:AP20,$AH$2:$AH20)/SUM($AH$2:$AH20),0)</f>
        <v>-31437.083333333332</v>
      </c>
      <c r="BK20" s="11">
        <f ca="1">IF($AG20,SUMPRODUCT(AQ$2:AQ20,$AH$2:$AH20)/SUM($AH$2:$AH20),0)</f>
        <v>-32136.791666666668</v>
      </c>
      <c r="BL20" s="11">
        <f ca="1">IF($AG20,SUMPRODUCT(AR$2:AR20,$AH$2:$AH20)/SUM($AH$2:$AH20),0)</f>
        <v>-29690.1875</v>
      </c>
      <c r="BM20" s="11">
        <f ca="1">IF($AG20,SUMPRODUCT(AS$2:AS20,$AH$2:$AH20)/SUM($AH$2:$AH20),0)</f>
        <v>0</v>
      </c>
      <c r="BN20" s="11">
        <f ca="1">IF($AG20,SUMPRODUCT(AT$2:AT20,$AH$2:$AH20)/SUM($AH$2:$AH20),0)</f>
        <v>0</v>
      </c>
      <c r="BO20" s="11">
        <f ca="1">IF($AG20,SUMPRODUCT(AU$2:AU20,$AH$2:$AH20)/SUM($AH$2:$AH20),0)</f>
        <v>-30684.895833333332</v>
      </c>
      <c r="BP20" s="11">
        <f ca="1">IF($AG20,SUMPRODUCT(AV$2:AV20,$AH$2:$AH20)/SUM($AH$2:$AH20),0)</f>
        <v>-33509.491666666661</v>
      </c>
      <c r="BQ20" s="11">
        <f ca="1">IF($AG20,SUMPRODUCT(AW$2:AW20,$AH$2:$AH20)/SUM($AH$2:$AH20),0)</f>
        <v>-53870.291666666664</v>
      </c>
      <c r="BR20" s="11">
        <f ca="1">IF($AG20,SUMPRODUCT(AX$2:AX20,$AH$2:$AH20)/SUM($AH$2:$AH20),0)</f>
        <v>0</v>
      </c>
      <c r="BS20" s="11">
        <f ca="1">IF($AG20,SUMPRODUCT(AY$2:AY20,$AH$2:$AH20)/SUM($AH$2:$AH20),0)</f>
        <v>0</v>
      </c>
      <c r="BT20" s="11">
        <f ca="1">IF($AG20,SUMPRODUCT(AZ$2:AZ20,$AH$2:$AH20)/SUM($AH$2:$AH20),0)</f>
        <v>0</v>
      </c>
      <c r="BU20" s="11">
        <f ca="1">IF($AG20,SUMPRODUCT(BA$2:BA20,$AH$2:$AH20)/SUM($AH$2:$AH20),0)</f>
        <v>0</v>
      </c>
      <c r="BV20" s="11"/>
      <c r="BW20" s="109" cm="1">
        <f t="array" aca="1" ref="BW20" ca="1">IF($AG20,SQRT(SUMPRODUCT($AH$2:$AH20, (AI$2:AI20-BC20)^2)/(SUM($AH$2:$AH20)-1)),0)</f>
        <v>201551.32807119985</v>
      </c>
      <c r="BX20" s="109" cm="1">
        <f t="array" aca="1" ref="BX20" ca="1">IF($AG20,SQRT(SUMPRODUCT($AH$2:$AH20, (AJ$2:AJ20-BD20)^2)/(SUM($AH$2:$AH20)-1)),0)</f>
        <v>15435.46390942918</v>
      </c>
      <c r="BY20" s="109" cm="1">
        <f t="array" aca="1" ref="BY20" ca="1">IF($AG20,SQRT(SUMPRODUCT($AH$2:$AH20, (AK$2:AK20-BE20)^2)/(SUM($AH$2:$AH20)-1)),0)</f>
        <v>0</v>
      </c>
      <c r="BZ20" s="109" cm="1">
        <f t="array" aca="1" ref="BZ20" ca="1">IF($AG20,SQRT(SUMPRODUCT($AH$2:$AH20, (AL$2:AL20-BF20)^2)/(SUM($AH$2:$AH20)-1)),0)</f>
        <v>34638.456880113197</v>
      </c>
      <c r="CA20" s="109" cm="1">
        <f t="array" aca="1" ref="CA20" ca="1">IF($AG20,SQRT(SUMPRODUCT($AH$2:$AH20, (AM$2:AM20-BG20)^2)/(SUM($AH$2:$AH20)-1)),0)</f>
        <v>31938.909453680873</v>
      </c>
      <c r="CB20" s="109" cm="1">
        <f t="array" aca="1" ref="CB20" ca="1">IF($AG20,SQRT(SUMPRODUCT($AH$2:$AH20, (AN$2:AN20-BH20)^2)/(SUM($AH$2:$AH20)-1)),0)</f>
        <v>3132.8670937258657</v>
      </c>
      <c r="CC20" s="109" cm="1">
        <f t="array" aca="1" ref="CC20" ca="1">IF($AG20,SQRT(SUMPRODUCT($AH$2:$AH20, (AO$2:AO20-BI20)^2)/(SUM($AH$2:$AH20)-1)),0)</f>
        <v>39074.618914159495</v>
      </c>
      <c r="CD20" s="109" cm="1">
        <f t="array" aca="1" ref="CD20" ca="1">IF($AG20,SQRT(SUMPRODUCT($AH$2:$AH20, (AP$2:AP20-BJ20)^2)/(SUM($AH$2:$AH20)-1)),0)</f>
        <v>34731.748916537712</v>
      </c>
      <c r="CE20" s="109" cm="1">
        <f t="array" aca="1" ref="CE20" ca="1">IF($AG20,SQRT(SUMPRODUCT($AH$2:$AH20, (AQ$2:AQ20-BK20)^2)/(SUM($AH$2:$AH20)-1)),0)</f>
        <v>25174.882442590013</v>
      </c>
      <c r="CF20" s="109" cm="1">
        <f t="array" aca="1" ref="CF20" ca="1">IF($AG20,SQRT(SUMPRODUCT($AH$2:$AH20, (AR$2:AR20-BL20)^2)/(SUM($AH$2:$AH20)-1)),0)</f>
        <v>34037.621065118612</v>
      </c>
      <c r="CG20" s="109" cm="1">
        <f t="array" aca="1" ref="CG20" ca="1">IF($AG20,SQRT(SUMPRODUCT($AH$2:$AH20, (AS$2:AS20-BM20)^2)/(SUM($AH$2:$AH20)-1)),0)</f>
        <v>0</v>
      </c>
      <c r="CH20" s="109" cm="1">
        <f t="array" aca="1" ref="CH20" ca="1">IF($AG20,SQRT(SUMPRODUCT($AH$2:$AH20, (AT$2:AT20-BN20)^2)/(SUM($AH$2:$AH20)-1)),0)</f>
        <v>0</v>
      </c>
      <c r="CI20" s="109" cm="1">
        <f t="array" aca="1" ref="CI20" ca="1">IF($AG20,SQRT(SUMPRODUCT($AH$2:$AH20, (AU$2:AU20-BO20)^2)/(SUM($AH$2:$AH20)-1)),0)</f>
        <v>23539.270970868711</v>
      </c>
      <c r="CJ20" s="109" cm="1">
        <f t="array" aca="1" ref="CJ20" ca="1">IF($AG20,SQRT(SUMPRODUCT($AH$2:$AH20, (AV$2:AV20-BP20)^2)/(SUM($AH$2:$AH20)-1)),0)</f>
        <v>41305.49747923074</v>
      </c>
      <c r="CK20" s="109" cm="1">
        <f t="array" aca="1" ref="CK20" ca="1">IF($AG20,SQRT(SUMPRODUCT($AH$2:$AH20, (AW$2:AW20-BQ20)^2)/(SUM($AH$2:$AH20)-1)),0)</f>
        <v>78046.3272220371</v>
      </c>
      <c r="CL20" s="109" cm="1">
        <f t="array" aca="1" ref="CL20" ca="1">IF($AG20,SQRT(SUMPRODUCT($AH$2:$AH20, (AX$2:AX20-BR20)^2)/(SUM($AH$2:$AH20)-1)),0)</f>
        <v>0</v>
      </c>
      <c r="CM20" s="109" cm="1">
        <f t="array" aca="1" ref="CM20" ca="1">IF($AG20,SQRT(SUMPRODUCT($AH$2:$AH20, (AY$2:AY20-BS20)^2)/(SUM($AH$2:$AH20)-1)),0)</f>
        <v>0</v>
      </c>
      <c r="CN20" s="109" cm="1">
        <f t="array" aca="1" ref="CN20" ca="1">IF($AG20,SQRT(SUMPRODUCT($AH$2:$AH20, (AZ$2:AZ20-BT20)^2)/(SUM($AH$2:$AH20)-1)),0)</f>
        <v>0</v>
      </c>
      <c r="CO20" s="109" cm="1">
        <f t="array" aca="1" ref="CO20" ca="1">IF($AG20,SQRT(SUMPRODUCT($AH$2:$AH20, (BA$2:BA20-BU20)^2)/(SUM($AH$2:$AH20)-1)),0)</f>
        <v>0</v>
      </c>
    </row>
    <row r="21" spans="2:93" x14ac:dyDescent="0.25">
      <c r="B21" s="16" t="s">
        <v>14</v>
      </c>
      <c r="C21" s="35">
        <f>SUM(D21:E21)</f>
        <v>-338000</v>
      </c>
      <c r="D21" s="103">
        <f>-12000*3*4*2</f>
        <v>-288000</v>
      </c>
      <c r="E21" s="104">
        <v>-50000</v>
      </c>
      <c r="F21" s="35">
        <f t="shared" ca="1" si="13"/>
        <v>0</v>
      </c>
      <c r="G21" s="96">
        <f t="shared" ca="1" si="16"/>
        <v>0</v>
      </c>
      <c r="H21" s="96">
        <f t="shared" ca="1" si="11"/>
        <v>0</v>
      </c>
      <c r="I21" s="112">
        <f t="shared" ca="1" si="14"/>
        <v>0</v>
      </c>
      <c r="K21" s="96">
        <f t="shared" ca="1" si="12"/>
        <v>0</v>
      </c>
      <c r="L21" s="96">
        <f t="shared" ca="1" si="12"/>
        <v>0</v>
      </c>
      <c r="M21" s="96">
        <f t="shared" ca="1" si="12"/>
        <v>1.0578964497041421</v>
      </c>
      <c r="AG21" s="1">
        <v>45348</v>
      </c>
      <c r="AH21" s="99">
        <f t="shared" si="10"/>
        <v>1</v>
      </c>
      <c r="AI21" s="11">
        <f t="shared" ca="1" si="17"/>
        <v>0</v>
      </c>
      <c r="AJ21" s="11">
        <f t="shared" ca="1" si="17"/>
        <v>0</v>
      </c>
      <c r="AK21" s="11">
        <f t="shared" ca="1" si="17"/>
        <v>0</v>
      </c>
      <c r="AL21" s="11">
        <f t="shared" ca="1" si="17"/>
        <v>0</v>
      </c>
      <c r="AM21" s="11">
        <f t="shared" ca="1" si="17"/>
        <v>0</v>
      </c>
      <c r="AN21" s="11">
        <f t="shared" ca="1" si="17"/>
        <v>0</v>
      </c>
      <c r="AO21" s="11">
        <f t="shared" ca="1" si="17"/>
        <v>0</v>
      </c>
      <c r="AP21" s="11">
        <f t="shared" ca="1" si="17"/>
        <v>0</v>
      </c>
      <c r="AQ21" s="11">
        <f t="shared" ca="1" si="17"/>
        <v>0</v>
      </c>
      <c r="AR21" s="11">
        <f t="shared" ca="1" si="17"/>
        <v>-8560</v>
      </c>
      <c r="AS21" s="11">
        <f t="shared" ca="1" si="18"/>
        <v>0</v>
      </c>
      <c r="AT21" s="11">
        <f t="shared" ca="1" si="18"/>
        <v>0</v>
      </c>
      <c r="AU21" s="11">
        <f t="shared" ca="1" si="18"/>
        <v>-4949</v>
      </c>
      <c r="AV21" s="11">
        <f t="shared" ca="1" si="18"/>
        <v>-20000</v>
      </c>
      <c r="AW21" s="11">
        <f t="shared" ca="1" si="18"/>
        <v>-111401</v>
      </c>
      <c r="AX21" s="11">
        <f t="shared" ca="1" si="18"/>
        <v>0</v>
      </c>
      <c r="AY21" s="11">
        <f t="shared" ca="1" si="18"/>
        <v>0</v>
      </c>
      <c r="AZ21" s="11">
        <f t="shared" ca="1" si="18"/>
        <v>0</v>
      </c>
      <c r="BA21" s="11">
        <f t="shared" ca="1" si="18"/>
        <v>0</v>
      </c>
      <c r="BB21" s="11"/>
      <c r="BC21" s="11">
        <f ca="1">IF($AG21,SUMPRODUCT(AI$2:AI21,$AH$2:$AH21)/SUM($AH$2:$AH21),0)</f>
        <v>-72968.670612244896</v>
      </c>
      <c r="BD21" s="11">
        <f ca="1">IF($AG21,SUMPRODUCT(AJ$2:AJ21,$AH$2:$AH21)/SUM($AH$2:$AH21),0)</f>
        <v>-5102.0408163265311</v>
      </c>
      <c r="BE21" s="11">
        <f ca="1">IF($AG21,SUMPRODUCT(AK$2:AK21,$AH$2:$AH21)/SUM($AH$2:$AH21),0)</f>
        <v>0</v>
      </c>
      <c r="BF21" s="11">
        <f ca="1">IF($AG21,SUMPRODUCT(AL$2:AL21,$AH$2:$AH21)/SUM($AH$2:$AH21),0)</f>
        <v>-12653.061224489797</v>
      </c>
      <c r="BG21" s="11">
        <f ca="1">IF($AG21,SUMPRODUCT(AM$2:AM21,$AH$2:$AH21)/SUM($AH$2:$AH21),0)</f>
        <v>-24977.020408163266</v>
      </c>
      <c r="BH21" s="11">
        <f ca="1">IF($AG21,SUMPRODUCT(AN$2:AN21,$AH$2:$AH21)/SUM($AH$2:$AH21),0)</f>
        <v>-783.0204081632653</v>
      </c>
      <c r="BI21" s="11">
        <f ca="1">IF($AG21,SUMPRODUCT(AO$2:AO21,$AH$2:$AH21)/SUM($AH$2:$AH21),0)</f>
        <v>-32803.816326530614</v>
      </c>
      <c r="BJ21" s="11">
        <f ca="1">IF($AG21,SUMPRODUCT(AP$2:AP21,$AH$2:$AH21)/SUM($AH$2:$AH21),0)</f>
        <v>-30795.510204081631</v>
      </c>
      <c r="BK21" s="11">
        <f ca="1">IF($AG21,SUMPRODUCT(AQ$2:AQ21,$AH$2:$AH21)/SUM($AH$2:$AH21),0)</f>
        <v>-31480.938775510203</v>
      </c>
      <c r="BL21" s="11">
        <f ca="1">IF($AG21,SUMPRODUCT(AR$2:AR21,$AH$2:$AH21)/SUM($AH$2:$AH21),0)</f>
        <v>-29258.959183673469</v>
      </c>
      <c r="BM21" s="11">
        <f ca="1">IF($AG21,SUMPRODUCT(AS$2:AS21,$AH$2:$AH21)/SUM($AH$2:$AH21),0)</f>
        <v>0</v>
      </c>
      <c r="BN21" s="11">
        <f ca="1">IF($AG21,SUMPRODUCT(AT$2:AT21,$AH$2:$AH21)/SUM($AH$2:$AH21),0)</f>
        <v>0</v>
      </c>
      <c r="BO21" s="11">
        <f ca="1">IF($AG21,SUMPRODUCT(AU$2:AU21,$AH$2:$AH21)/SUM($AH$2:$AH21),0)</f>
        <v>-30159.673469387755</v>
      </c>
      <c r="BP21" s="11">
        <f ca="1">IF($AG21,SUMPRODUCT(AV$2:AV21,$AH$2:$AH21)/SUM($AH$2:$AH21),0)</f>
        <v>-33233.787755102036</v>
      </c>
      <c r="BQ21" s="11">
        <f ca="1">IF($AG21,SUMPRODUCT(AW$2:AW21,$AH$2:$AH21)/SUM($AH$2:$AH21),0)</f>
        <v>-55044.387755102041</v>
      </c>
      <c r="BR21" s="11">
        <f ca="1">IF($AG21,SUMPRODUCT(AX$2:AX21,$AH$2:$AH21)/SUM($AH$2:$AH21),0)</f>
        <v>0</v>
      </c>
      <c r="BS21" s="11">
        <f ca="1">IF($AG21,SUMPRODUCT(AY$2:AY21,$AH$2:$AH21)/SUM($AH$2:$AH21),0)</f>
        <v>0</v>
      </c>
      <c r="BT21" s="11">
        <f ca="1">IF($AG21,SUMPRODUCT(AZ$2:AZ21,$AH$2:$AH21)/SUM($AH$2:$AH21),0)</f>
        <v>0</v>
      </c>
      <c r="BU21" s="11">
        <f ca="1">IF($AG21,SUMPRODUCT(BA$2:BA21,$AH$2:$AH21)/SUM($AH$2:$AH21),0)</f>
        <v>0</v>
      </c>
      <c r="BV21" s="11"/>
      <c r="BW21" s="109" cm="1">
        <f t="array" aca="1" ref="BW21" ca="1">IF($AG21,SQRT(SUMPRODUCT($AH$2:$AH21, (AI$2:AI21-BC21)^2)/(SUM($AH$2:$AH21)-1)),0)</f>
        <v>199724.46808418832</v>
      </c>
      <c r="BX21" s="109" cm="1">
        <f t="array" aca="1" ref="BX21" ca="1">IF($AG21,SQRT(SUMPRODUCT($AH$2:$AH21, (AJ$2:AJ21-BD21)^2)/(SUM($AH$2:$AH21)-1)),0)</f>
        <v>15291.943546029917</v>
      </c>
      <c r="BY21" s="109" cm="1">
        <f t="array" aca="1" ref="BY21" ca="1">IF($AG21,SQRT(SUMPRODUCT($AH$2:$AH21, (AK$2:AK21-BE21)^2)/(SUM($AH$2:$AH21)-1)),0)</f>
        <v>0</v>
      </c>
      <c r="BZ21" s="109" cm="1">
        <f t="array" aca="1" ref="BZ21" ca="1">IF($AG21,SQRT(SUMPRODUCT($AH$2:$AH21, (AL$2:AL21-BF21)^2)/(SUM($AH$2:$AH21)-1)),0)</f>
        <v>34325.373887504953</v>
      </c>
      <c r="CA21" s="109" cm="1">
        <f t="array" aca="1" ref="CA21" ca="1">IF($AG21,SQRT(SUMPRODUCT($AH$2:$AH21, (AM$2:AM21-BG21)^2)/(SUM($AH$2:$AH21)-1)),0)</f>
        <v>31813.670901496753</v>
      </c>
      <c r="CB21" s="109" cm="1">
        <f t="array" aca="1" ref="CB21" ca="1">IF($AG21,SQRT(SUMPRODUCT($AH$2:$AH21, (AN$2:AN21-BH21)^2)/(SUM($AH$2:$AH21)-1)),0)</f>
        <v>3102.1636836904918</v>
      </c>
      <c r="CC21" s="109" cm="1">
        <f t="array" aca="1" ref="CC21" ca="1">IF($AG21,SQRT(SUMPRODUCT($AH$2:$AH21, (AO$2:AO21-BI21)^2)/(SUM($AH$2:$AH21)-1)),0)</f>
        <v>38960.269171872103</v>
      </c>
      <c r="CD21" s="109" cm="1">
        <f t="array" aca="1" ref="CD21" ca="1">IF($AG21,SQRT(SUMPRODUCT($AH$2:$AH21, (AP$2:AP21-BJ21)^2)/(SUM($AH$2:$AH21)-1)),0)</f>
        <v>34660.242898097269</v>
      </c>
      <c r="CE21" s="109" cm="1">
        <f t="array" aca="1" ref="CE21" ca="1">IF($AG21,SQRT(SUMPRODUCT($AH$2:$AH21, (AQ$2:AQ21-BK21)^2)/(SUM($AH$2:$AH21)-1)),0)</f>
        <v>25330.773261331895</v>
      </c>
      <c r="CF21" s="109" cm="1">
        <f t="array" aca="1" ref="CF21" ca="1">IF($AG21,SQRT(SUMPRODUCT($AH$2:$AH21, (AR$2:AR21-BL21)^2)/(SUM($AH$2:$AH21)-1)),0)</f>
        <v>33816.193216021515</v>
      </c>
      <c r="CG21" s="109" cm="1">
        <f t="array" aca="1" ref="CG21" ca="1">IF($AG21,SQRT(SUMPRODUCT($AH$2:$AH21, (AS$2:AS21-BM21)^2)/(SUM($AH$2:$AH21)-1)),0)</f>
        <v>0</v>
      </c>
      <c r="CH21" s="109" cm="1">
        <f t="array" aca="1" ref="CH21" ca="1">IF($AG21,SQRT(SUMPRODUCT($AH$2:$AH21, (AT$2:AT21-BN21)^2)/(SUM($AH$2:$AH21)-1)),0)</f>
        <v>0</v>
      </c>
      <c r="CI21" s="109" cm="1">
        <f t="array" aca="1" ref="CI21" ca="1">IF($AG21,SQRT(SUMPRODUCT($AH$2:$AH21, (AU$2:AU21-BO21)^2)/(SUM($AH$2:$AH21)-1)),0)</f>
        <v>23581.150366330516</v>
      </c>
      <c r="CJ21" s="109" cm="1">
        <f t="array" aca="1" ref="CJ21" ca="1">IF($AG21,SQRT(SUMPRODUCT($AH$2:$AH21, (AV$2:AV21-BP21)^2)/(SUM($AH$2:$AH21)-1)),0)</f>
        <v>40918.505257328419</v>
      </c>
      <c r="CK21" s="109" cm="1">
        <f t="array" aca="1" ref="CK21" ca="1">IF($AG21,SQRT(SUMPRODUCT($AH$2:$AH21, (AW$2:AW21-BQ21)^2)/(SUM($AH$2:$AH21)-1)),0)</f>
        <v>77665.147680822804</v>
      </c>
      <c r="CL21" s="109" cm="1">
        <f t="array" aca="1" ref="CL21" ca="1">IF($AG21,SQRT(SUMPRODUCT($AH$2:$AH21, (AX$2:AX21-BR21)^2)/(SUM($AH$2:$AH21)-1)),0)</f>
        <v>0</v>
      </c>
      <c r="CM21" s="109" cm="1">
        <f t="array" aca="1" ref="CM21" ca="1">IF($AG21,SQRT(SUMPRODUCT($AH$2:$AH21, (AY$2:AY21-BS21)^2)/(SUM($AH$2:$AH21)-1)),0)</f>
        <v>0</v>
      </c>
      <c r="CN21" s="109" cm="1">
        <f t="array" aca="1" ref="CN21" ca="1">IF($AG21,SQRT(SUMPRODUCT($AH$2:$AH21, (AZ$2:AZ21-BT21)^2)/(SUM($AH$2:$AH21)-1)),0)</f>
        <v>0</v>
      </c>
      <c r="CO21" s="109" cm="1">
        <f t="array" aca="1" ref="CO21" ca="1">IF($AG21,SQRT(SUMPRODUCT($AH$2:$AH21, (BA$2:BA21-BU21)^2)/(SUM($AH$2:$AH21)-1)),0)</f>
        <v>0</v>
      </c>
    </row>
    <row r="22" spans="2:93" x14ac:dyDescent="0.25">
      <c r="B22" s="16" t="s">
        <v>70</v>
      </c>
      <c r="C22" s="35">
        <f t="shared" ref="C22:C25" si="20">SUM(D22:E22)</f>
        <v>-85000</v>
      </c>
      <c r="D22" s="103"/>
      <c r="E22" s="104">
        <v>-85000</v>
      </c>
      <c r="F22" s="35">
        <f t="shared" ref="F22:F25" ca="1" si="21">SUMIFS(INDIRECT($B22), Fecha,"&gt;="&amp;C$2,Fecha,"&lt;="&amp;C$3)</f>
        <v>0</v>
      </c>
      <c r="G22" s="96">
        <f t="shared" ref="G22:G25" ca="1" si="22">F22/C22</f>
        <v>0</v>
      </c>
      <c r="H22" s="96">
        <f t="shared" ref="H22:H25" ca="1" si="23">(C$3-C$2)/($C$1-C$2)*G22</f>
        <v>0</v>
      </c>
      <c r="I22" s="112">
        <f t="shared" ref="I22:I25" ca="1" si="24">(F22-SUMIFS(INDIRECT($B22), Fecha,"&gt;="&amp;I$1,Fecha,"&lt;="&amp;I$2))</f>
        <v>0</v>
      </c>
      <c r="K22" s="96">
        <f t="shared" ca="1" si="12"/>
        <v>0</v>
      </c>
      <c r="L22" s="96">
        <f t="shared" ca="1" si="12"/>
        <v>0</v>
      </c>
      <c r="M22" s="96">
        <f t="shared" ca="1" si="12"/>
        <v>0.84436470588235291</v>
      </c>
      <c r="AG22" s="1">
        <v>45349</v>
      </c>
      <c r="AH22" s="99">
        <f t="shared" si="10"/>
        <v>1</v>
      </c>
      <c r="AI22" s="11">
        <f t="shared" ref="AI22:AR31" ca="1" si="25">IF(AI$1&lt;&gt;0,SUMIFS(INDIRECT(AI$1), Fecha,$AG22),0)</f>
        <v>-24980</v>
      </c>
      <c r="AJ22" s="11">
        <f t="shared" ca="1" si="25"/>
        <v>0</v>
      </c>
      <c r="AK22" s="11">
        <f t="shared" ca="1" si="25"/>
        <v>0</v>
      </c>
      <c r="AL22" s="11">
        <f t="shared" ca="1" si="25"/>
        <v>0</v>
      </c>
      <c r="AM22" s="11">
        <f t="shared" ca="1" si="25"/>
        <v>0</v>
      </c>
      <c r="AN22" s="11">
        <f t="shared" ca="1" si="25"/>
        <v>0</v>
      </c>
      <c r="AO22" s="11">
        <f t="shared" ca="1" si="25"/>
        <v>-18660</v>
      </c>
      <c r="AP22" s="11">
        <f t="shared" ca="1" si="25"/>
        <v>0</v>
      </c>
      <c r="AQ22" s="11">
        <f t="shared" ca="1" si="25"/>
        <v>0</v>
      </c>
      <c r="AR22" s="11">
        <f t="shared" ca="1" si="25"/>
        <v>-11170</v>
      </c>
      <c r="AS22" s="11">
        <f t="shared" ref="AS22:BA31" ca="1" si="26">IF(AS$1&lt;&gt;0,SUMIFS(INDIRECT(AS$1), Fecha,$AG22),0)</f>
        <v>0</v>
      </c>
      <c r="AT22" s="11">
        <f t="shared" ca="1" si="26"/>
        <v>0</v>
      </c>
      <c r="AU22" s="11">
        <f t="shared" ca="1" si="26"/>
        <v>-5411</v>
      </c>
      <c r="AV22" s="11">
        <f t="shared" ca="1" si="26"/>
        <v>-12489</v>
      </c>
      <c r="AW22" s="11">
        <f t="shared" ca="1" si="26"/>
        <v>0</v>
      </c>
      <c r="AX22" s="11">
        <f t="shared" ca="1" si="26"/>
        <v>0</v>
      </c>
      <c r="AY22" s="11">
        <f t="shared" ca="1" si="26"/>
        <v>0</v>
      </c>
      <c r="AZ22" s="11">
        <f t="shared" ca="1" si="26"/>
        <v>0</v>
      </c>
      <c r="BA22" s="11">
        <f t="shared" ca="1" si="26"/>
        <v>0</v>
      </c>
      <c r="BB22" s="11"/>
      <c r="BC22" s="11">
        <f ca="1">IF($AG22,SUMPRODUCT(AI$2:AI22,$AH$2:$AH22)/SUM($AH$2:$AH22),0)</f>
        <v>-72008.897199999992</v>
      </c>
      <c r="BD22" s="11">
        <f ca="1">IF($AG22,SUMPRODUCT(AJ$2:AJ22,$AH$2:$AH22)/SUM($AH$2:$AH22),0)</f>
        <v>-5000</v>
      </c>
      <c r="BE22" s="11">
        <f ca="1">IF($AG22,SUMPRODUCT(AK$2:AK22,$AH$2:$AH22)/SUM($AH$2:$AH22),0)</f>
        <v>0</v>
      </c>
      <c r="BF22" s="11">
        <f ca="1">IF($AG22,SUMPRODUCT(AL$2:AL22,$AH$2:$AH22)/SUM($AH$2:$AH22),0)</f>
        <v>-12400</v>
      </c>
      <c r="BG22" s="11">
        <f ca="1">IF($AG22,SUMPRODUCT(AM$2:AM22,$AH$2:$AH22)/SUM($AH$2:$AH22),0)</f>
        <v>-24477.48</v>
      </c>
      <c r="BH22" s="11">
        <f ca="1">IF($AG22,SUMPRODUCT(AN$2:AN22,$AH$2:$AH22)/SUM($AH$2:$AH22),0)</f>
        <v>-767.36</v>
      </c>
      <c r="BI22" s="11">
        <f ca="1">IF($AG22,SUMPRODUCT(AO$2:AO22,$AH$2:$AH22)/SUM($AH$2:$AH22),0)</f>
        <v>-32520.94</v>
      </c>
      <c r="BJ22" s="11">
        <f ca="1">IF($AG22,SUMPRODUCT(AP$2:AP22,$AH$2:$AH22)/SUM($AH$2:$AH22),0)</f>
        <v>-30179.599999999999</v>
      </c>
      <c r="BK22" s="11">
        <f ca="1">IF($AG22,SUMPRODUCT(AQ$2:AQ22,$AH$2:$AH22)/SUM($AH$2:$AH22),0)</f>
        <v>-30851.32</v>
      </c>
      <c r="BL22" s="11">
        <f ca="1">IF($AG22,SUMPRODUCT(AR$2:AR22,$AH$2:$AH22)/SUM($AH$2:$AH22),0)</f>
        <v>-28897.18</v>
      </c>
      <c r="BM22" s="11">
        <f ca="1">IF($AG22,SUMPRODUCT(AS$2:AS22,$AH$2:$AH22)/SUM($AH$2:$AH22),0)</f>
        <v>0</v>
      </c>
      <c r="BN22" s="11">
        <f ca="1">IF($AG22,SUMPRODUCT(AT$2:AT22,$AH$2:$AH22)/SUM($AH$2:$AH22),0)</f>
        <v>0</v>
      </c>
      <c r="BO22" s="11">
        <f ca="1">IF($AG22,SUMPRODUCT(AU$2:AU22,$AH$2:$AH22)/SUM($AH$2:$AH22),0)</f>
        <v>-29664.7</v>
      </c>
      <c r="BP22" s="11">
        <f ca="1">IF($AG22,SUMPRODUCT(AV$2:AV22,$AH$2:$AH22)/SUM($AH$2:$AH22),0)</f>
        <v>-32818.892</v>
      </c>
      <c r="BQ22" s="11">
        <f ca="1">IF($AG22,SUMPRODUCT(AW$2:AW22,$AH$2:$AH22)/SUM($AH$2:$AH22),0)</f>
        <v>-53943.5</v>
      </c>
      <c r="BR22" s="11">
        <f ca="1">IF($AG22,SUMPRODUCT(AX$2:AX22,$AH$2:$AH22)/SUM($AH$2:$AH22),0)</f>
        <v>0</v>
      </c>
      <c r="BS22" s="11">
        <f ca="1">IF($AG22,SUMPRODUCT(AY$2:AY22,$AH$2:$AH22)/SUM($AH$2:$AH22),0)</f>
        <v>0</v>
      </c>
      <c r="BT22" s="11">
        <f ca="1">IF($AG22,SUMPRODUCT(AZ$2:AZ22,$AH$2:$AH22)/SUM($AH$2:$AH22),0)</f>
        <v>0</v>
      </c>
      <c r="BU22" s="11">
        <f ca="1">IF($AG22,SUMPRODUCT(BA$2:BA22,$AH$2:$AH22)/SUM($AH$2:$AH22),0)</f>
        <v>0</v>
      </c>
      <c r="BV22" s="11"/>
      <c r="BW22" s="109" cm="1">
        <f t="array" aca="1" ref="BW22" ca="1">IF($AG22,SQRT(SUMPRODUCT($AH$2:$AH22, (AI$2:AI22-BC22)^2)/(SUM($AH$2:$AH22)-1)),0)</f>
        <v>197792.42291308276</v>
      </c>
      <c r="BX22" s="109" cm="1">
        <f t="array" aca="1" ref="BX22" ca="1">IF($AG22,SQRT(SUMPRODUCT($AH$2:$AH22, (AJ$2:AJ22-BD22)^2)/(SUM($AH$2:$AH22)-1)),0)</f>
        <v>15152.288168283161</v>
      </c>
      <c r="BY22" s="109" cm="1">
        <f t="array" aca="1" ref="BY22" ca="1">IF($AG22,SQRT(SUMPRODUCT($AH$2:$AH22, (AK$2:AK22-BE22)^2)/(SUM($AH$2:$AH22)-1)),0)</f>
        <v>0</v>
      </c>
      <c r="BZ22" s="109" cm="1">
        <f t="array" aca="1" ref="BZ22" ca="1">IF($AG22,SQRT(SUMPRODUCT($AH$2:$AH22, (AL$2:AL22-BF22)^2)/(SUM($AH$2:$AH22)-1)),0)</f>
        <v>34020.402042040019</v>
      </c>
      <c r="CA22" s="109" cm="1">
        <f t="array" aca="1" ref="CA22" ca="1">IF($AG22,SQRT(SUMPRODUCT($AH$2:$AH22, (AM$2:AM22-BG22)^2)/(SUM($AH$2:$AH22)-1)),0)</f>
        <v>31684.876330694871</v>
      </c>
      <c r="CB22" s="109" cm="1">
        <f t="array" aca="1" ref="CB22" ca="1">IF($AG22,SQRT(SUMPRODUCT($AH$2:$AH22, (AN$2:AN22-BH22)^2)/(SUM($AH$2:$AH22)-1)),0)</f>
        <v>3072.3420419701224</v>
      </c>
      <c r="CC22" s="109" cm="1">
        <f t="array" aca="1" ref="CC22" ca="1">IF($AG22,SQRT(SUMPRODUCT($AH$2:$AH22, (AO$2:AO22-BI22)^2)/(SUM($AH$2:$AH22)-1)),0)</f>
        <v>38612.509905475039</v>
      </c>
      <c r="CD22" s="109" cm="1">
        <f t="array" aca="1" ref="CD22" ca="1">IF($AG22,SQRT(SUMPRODUCT($AH$2:$AH22, (AP$2:AP22-BJ22)^2)/(SUM($AH$2:$AH22)-1)),0)</f>
        <v>34580.091356213648</v>
      </c>
      <c r="CE22" s="109" cm="1">
        <f t="array" aca="1" ref="CE22" ca="1">IF($AG22,SQRT(SUMPRODUCT($AH$2:$AH22, (AQ$2:AQ22-BK22)^2)/(SUM($AH$2:$AH22)-1)),0)</f>
        <v>25463.193151828917</v>
      </c>
      <c r="CF22" s="109" cm="1">
        <f t="array" aca="1" ref="CF22" ca="1">IF($AG22,SQRT(SUMPRODUCT($AH$2:$AH22, (AR$2:AR22-BL22)^2)/(SUM($AH$2:$AH22)-1)),0)</f>
        <v>33566.973129690858</v>
      </c>
      <c r="CG22" s="109" cm="1">
        <f t="array" aca="1" ref="CG22" ca="1">IF($AG22,SQRT(SUMPRODUCT($AH$2:$AH22, (AS$2:AS22-BM22)^2)/(SUM($AH$2:$AH22)-1)),0)</f>
        <v>0</v>
      </c>
      <c r="CH22" s="109" cm="1">
        <f t="array" aca="1" ref="CH22" ca="1">IF($AG22,SQRT(SUMPRODUCT($AH$2:$AH22, (AT$2:AT22-BN22)^2)/(SUM($AH$2:$AH22)-1)),0)</f>
        <v>0</v>
      </c>
      <c r="CI22" s="109" cm="1">
        <f t="array" aca="1" ref="CI22" ca="1">IF($AG22,SQRT(SUMPRODUCT($AH$2:$AH22, (AU$2:AU22-BO22)^2)/(SUM($AH$2:$AH22)-1)),0)</f>
        <v>23600.25865756733</v>
      </c>
      <c r="CJ22" s="109" cm="1">
        <f t="array" aca="1" ref="CJ22" ca="1">IF($AG22,SQRT(SUMPRODUCT($AH$2:$AH22, (AV$2:AV22-BP22)^2)/(SUM($AH$2:$AH22)-1)),0)</f>
        <v>40604.93957443611</v>
      </c>
      <c r="CK22" s="109" cm="1">
        <f t="array" aca="1" ref="CK22" ca="1">IF($AG22,SQRT(SUMPRODUCT($AH$2:$AH22, (AW$2:AW22-BQ22)^2)/(SUM($AH$2:$AH22)-1)),0)</f>
        <v>77261.719910975589</v>
      </c>
      <c r="CL22" s="109" cm="1">
        <f t="array" aca="1" ref="CL22" ca="1">IF($AG22,SQRT(SUMPRODUCT($AH$2:$AH22, (AX$2:AX22-BR22)^2)/(SUM($AH$2:$AH22)-1)),0)</f>
        <v>0</v>
      </c>
      <c r="CM22" s="109" cm="1">
        <f t="array" aca="1" ref="CM22" ca="1">IF($AG22,SQRT(SUMPRODUCT($AH$2:$AH22, (AY$2:AY22-BS22)^2)/(SUM($AH$2:$AH22)-1)),0)</f>
        <v>0</v>
      </c>
      <c r="CN22" s="109" cm="1">
        <f t="array" aca="1" ref="CN22" ca="1">IF($AG22,SQRT(SUMPRODUCT($AH$2:$AH22, (AZ$2:AZ22-BT22)^2)/(SUM($AH$2:$AH22)-1)),0)</f>
        <v>0</v>
      </c>
      <c r="CO22" s="109" cm="1">
        <f t="array" aca="1" ref="CO22" ca="1">IF($AG22,SQRT(SUMPRODUCT($AH$2:$AH22, (BA$2:BA22-BU22)^2)/(SUM($AH$2:$AH22)-1)),0)</f>
        <v>0</v>
      </c>
    </row>
    <row r="23" spans="2:93" x14ac:dyDescent="0.25">
      <c r="B23" s="16" t="s">
        <v>40</v>
      </c>
      <c r="C23" s="35">
        <f t="shared" si="20"/>
        <v>-100000</v>
      </c>
      <c r="D23" s="103"/>
      <c r="E23" s="104">
        <v>-100000</v>
      </c>
      <c r="F23" s="35">
        <f t="shared" ca="1" si="21"/>
        <v>0</v>
      </c>
      <c r="G23" s="96">
        <f t="shared" ca="1" si="22"/>
        <v>0</v>
      </c>
      <c r="H23" s="96">
        <f t="shared" ca="1" si="23"/>
        <v>0</v>
      </c>
      <c r="I23" s="112">
        <f t="shared" ca="1" si="24"/>
        <v>0</v>
      </c>
      <c r="K23" s="96">
        <f t="shared" ref="K23:M25" ca="1" si="27">SUMIFS(INDIRECT($B23), Fecha,"&gt;="&amp;K$1,Fecha,"&lt;="&amp;K$2)/$C23</f>
        <v>0</v>
      </c>
      <c r="L23" s="96">
        <f t="shared" ca="1" si="27"/>
        <v>0</v>
      </c>
      <c r="M23" s="96">
        <f t="shared" ca="1" si="27"/>
        <v>0.90466000000000002</v>
      </c>
      <c r="AG23" s="1">
        <v>45350</v>
      </c>
      <c r="AH23" s="99">
        <f t="shared" si="10"/>
        <v>1</v>
      </c>
      <c r="AI23" s="11">
        <f t="shared" ca="1" si="25"/>
        <v>0</v>
      </c>
      <c r="AJ23" s="11">
        <f t="shared" ca="1" si="25"/>
        <v>0</v>
      </c>
      <c r="AK23" s="11">
        <f t="shared" ca="1" si="25"/>
        <v>0</v>
      </c>
      <c r="AL23" s="11">
        <f t="shared" ca="1" si="25"/>
        <v>0</v>
      </c>
      <c r="AM23" s="11">
        <f t="shared" ca="1" si="25"/>
        <v>0</v>
      </c>
      <c r="AN23" s="11">
        <f t="shared" ca="1" si="25"/>
        <v>0</v>
      </c>
      <c r="AO23" s="11">
        <f t="shared" ca="1" si="25"/>
        <v>0</v>
      </c>
      <c r="AP23" s="11">
        <f t="shared" ca="1" si="25"/>
        <v>0</v>
      </c>
      <c r="AQ23" s="11">
        <f t="shared" ca="1" si="25"/>
        <v>-49420</v>
      </c>
      <c r="AR23" s="11">
        <f t="shared" ca="1" si="25"/>
        <v>-9358</v>
      </c>
      <c r="AS23" s="11">
        <f t="shared" ca="1" si="26"/>
        <v>0</v>
      </c>
      <c r="AT23" s="11">
        <f t="shared" ca="1" si="26"/>
        <v>0</v>
      </c>
      <c r="AU23" s="11">
        <f t="shared" ca="1" si="26"/>
        <v>-3961</v>
      </c>
      <c r="AV23" s="11">
        <f t="shared" ca="1" si="26"/>
        <v>0</v>
      </c>
      <c r="AW23" s="11">
        <f t="shared" ca="1" si="26"/>
        <v>0</v>
      </c>
      <c r="AX23" s="11">
        <f t="shared" ca="1" si="26"/>
        <v>0</v>
      </c>
      <c r="AY23" s="11">
        <f t="shared" ca="1" si="26"/>
        <v>0</v>
      </c>
      <c r="AZ23" s="11">
        <f t="shared" ca="1" si="26"/>
        <v>0</v>
      </c>
      <c r="BA23" s="11">
        <f t="shared" ca="1" si="26"/>
        <v>0</v>
      </c>
      <c r="BB23" s="11"/>
      <c r="BC23" s="11">
        <f ca="1">IF($AG23,SUMPRODUCT(AI$2:AI23,$AH$2:$AH23)/SUM($AH$2:$AH23),0)</f>
        <v>-70596.958039215679</v>
      </c>
      <c r="BD23" s="11">
        <f ca="1">IF($AG23,SUMPRODUCT(AJ$2:AJ23,$AH$2:$AH23)/SUM($AH$2:$AH23),0)</f>
        <v>-4901.9607843137255</v>
      </c>
      <c r="BE23" s="11">
        <f ca="1">IF($AG23,SUMPRODUCT(AK$2:AK23,$AH$2:$AH23)/SUM($AH$2:$AH23),0)</f>
        <v>0</v>
      </c>
      <c r="BF23" s="11">
        <f ca="1">IF($AG23,SUMPRODUCT(AL$2:AL23,$AH$2:$AH23)/SUM($AH$2:$AH23),0)</f>
        <v>-12156.862745098038</v>
      </c>
      <c r="BG23" s="11">
        <f ca="1">IF($AG23,SUMPRODUCT(AM$2:AM23,$AH$2:$AH23)/SUM($AH$2:$AH23),0)</f>
        <v>-23997.529411764706</v>
      </c>
      <c r="BH23" s="11">
        <f ca="1">IF($AG23,SUMPRODUCT(AN$2:AN23,$AH$2:$AH23)/SUM($AH$2:$AH23),0)</f>
        <v>-752.31372549019613</v>
      </c>
      <c r="BI23" s="11">
        <f ca="1">IF($AG23,SUMPRODUCT(AO$2:AO23,$AH$2:$AH23)/SUM($AH$2:$AH23),0)</f>
        <v>-31883.274509803923</v>
      </c>
      <c r="BJ23" s="11">
        <f ca="1">IF($AG23,SUMPRODUCT(AP$2:AP23,$AH$2:$AH23)/SUM($AH$2:$AH23),0)</f>
        <v>-29587.843137254902</v>
      </c>
      <c r="BK23" s="11">
        <f ca="1">IF($AG23,SUMPRODUCT(AQ$2:AQ23,$AH$2:$AH23)/SUM($AH$2:$AH23),0)</f>
        <v>-31215.411764705881</v>
      </c>
      <c r="BL23" s="11">
        <f ca="1">IF($AG23,SUMPRODUCT(AR$2:AR23,$AH$2:$AH23)/SUM($AH$2:$AH23),0)</f>
        <v>-28514.058823529413</v>
      </c>
      <c r="BM23" s="11">
        <f ca="1">IF($AG23,SUMPRODUCT(AS$2:AS23,$AH$2:$AH23)/SUM($AH$2:$AH23),0)</f>
        <v>0</v>
      </c>
      <c r="BN23" s="11">
        <f ca="1">IF($AG23,SUMPRODUCT(AT$2:AT23,$AH$2:$AH23)/SUM($AH$2:$AH23),0)</f>
        <v>0</v>
      </c>
      <c r="BO23" s="11">
        <f ca="1">IF($AG23,SUMPRODUCT(AU$2:AU23,$AH$2:$AH23)/SUM($AH$2:$AH23),0)</f>
        <v>-29160.705882352941</v>
      </c>
      <c r="BP23" s="11">
        <f ca="1">IF($AG23,SUMPRODUCT(AV$2:AV23,$AH$2:$AH23)/SUM($AH$2:$AH23),0)</f>
        <v>-32175.384313725488</v>
      </c>
      <c r="BQ23" s="11">
        <f ca="1">IF($AG23,SUMPRODUCT(AW$2:AW23,$AH$2:$AH23)/SUM($AH$2:$AH23),0)</f>
        <v>-52885.784313725489</v>
      </c>
      <c r="BR23" s="11">
        <f ca="1">IF($AG23,SUMPRODUCT(AX$2:AX23,$AH$2:$AH23)/SUM($AH$2:$AH23),0)</f>
        <v>0</v>
      </c>
      <c r="BS23" s="11">
        <f ca="1">IF($AG23,SUMPRODUCT(AY$2:AY23,$AH$2:$AH23)/SUM($AH$2:$AH23),0)</f>
        <v>0</v>
      </c>
      <c r="BT23" s="11">
        <f ca="1">IF($AG23,SUMPRODUCT(AZ$2:AZ23,$AH$2:$AH23)/SUM($AH$2:$AH23),0)</f>
        <v>0</v>
      </c>
      <c r="BU23" s="11">
        <f ca="1">IF($AG23,SUMPRODUCT(BA$2:BA23,$AH$2:$AH23)/SUM($AH$2:$AH23),0)</f>
        <v>0</v>
      </c>
      <c r="BV23" s="11"/>
      <c r="BW23" s="109" cm="1">
        <f t="array" aca="1" ref="BW23" ca="1">IF($AG23,SQRT(SUMPRODUCT($AH$2:$AH23, (AI$2:AI23-BC23)^2)/(SUM($AH$2:$AH23)-1)),0)</f>
        <v>196063.96377833639</v>
      </c>
      <c r="BX23" s="109" cm="1">
        <f t="array" aca="1" ref="BX23" ca="1">IF($AG23,SQRT(SUMPRODUCT($AH$2:$AH23, (AJ$2:AJ23-BD23)^2)/(SUM($AH$2:$AH23)-1)),0)</f>
        <v>15016.330979251603</v>
      </c>
      <c r="BY23" s="109" cm="1">
        <f t="array" aca="1" ref="BY23" ca="1">IF($AG23,SQRT(SUMPRODUCT($AH$2:$AH23, (AK$2:AK23-BE23)^2)/(SUM($AH$2:$AH23)-1)),0)</f>
        <v>0</v>
      </c>
      <c r="BZ23" s="109" cm="1">
        <f t="array" aca="1" ref="BZ23" ca="1">IF($AG23,SQRT(SUMPRODUCT($AH$2:$AH23, (AL$2:AL23-BF23)^2)/(SUM($AH$2:$AH23)-1)),0)</f>
        <v>33723.210137245012</v>
      </c>
      <c r="CA23" s="109" cm="1">
        <f t="array" aca="1" ref="CA23" ca="1">IF($AG23,SQRT(SUMPRODUCT($AH$2:$AH23, (AM$2:AM23-BG23)^2)/(SUM($AH$2:$AH23)-1)),0)</f>
        <v>31553.141543341095</v>
      </c>
      <c r="CB23" s="109" cm="1">
        <f t="array" aca="1" ref="CB23" ca="1">IF($AG23,SQRT(SUMPRODUCT($AH$2:$AH23, (AN$2:AN23-BH23)^2)/(SUM($AH$2:$AH23)-1)),0)</f>
        <v>3043.3609413948657</v>
      </c>
      <c r="CC23" s="109" cm="1">
        <f t="array" aca="1" ref="CC23" ca="1">IF($AG23,SQRT(SUMPRODUCT($AH$2:$AH23, (AO$2:AO23-BI23)^2)/(SUM($AH$2:$AH23)-1)),0)</f>
        <v>38494.738392709427</v>
      </c>
      <c r="CD23" s="109" cm="1">
        <f t="array" aca="1" ref="CD23" ca="1">IF($AG23,SQRT(SUMPRODUCT($AH$2:$AH23, (AP$2:AP23-BJ23)^2)/(SUM($AH$2:$AH23)-1)),0)</f>
        <v>34492.405675088849</v>
      </c>
      <c r="CE23" s="109" cm="1">
        <f t="array" aca="1" ref="CE23" ca="1">IF($AG23,SQRT(SUMPRODUCT($AH$2:$AH23, (AQ$2:AQ23-BK23)^2)/(SUM($AH$2:$AH23)-1)),0)</f>
        <v>25341.022569088618</v>
      </c>
      <c r="CF23" s="109" cm="1">
        <f t="array" aca="1" ref="CF23" ca="1">IF($AG23,SQRT(SUMPRODUCT($AH$2:$AH23, (AR$2:AR23-BL23)^2)/(SUM($AH$2:$AH23)-1)),0)</f>
        <v>33342.056400535206</v>
      </c>
      <c r="CG23" s="109" cm="1">
        <f t="array" aca="1" ref="CG23" ca="1">IF($AG23,SQRT(SUMPRODUCT($AH$2:$AH23, (AS$2:AS23-BM23)^2)/(SUM($AH$2:$AH23)-1)),0)</f>
        <v>0</v>
      </c>
      <c r="CH23" s="109" cm="1">
        <f t="array" aca="1" ref="CH23" ca="1">IF($AG23,SQRT(SUMPRODUCT($AH$2:$AH23, (AT$2:AT23-BN23)^2)/(SUM($AH$2:$AH23)-1)),0)</f>
        <v>0</v>
      </c>
      <c r="CI23" s="109" cm="1">
        <f t="array" aca="1" ref="CI23" ca="1">IF($AG23,SQRT(SUMPRODUCT($AH$2:$AH23, (AU$2:AU23-BO23)^2)/(SUM($AH$2:$AH23)-1)),0)</f>
        <v>23638.681818827477</v>
      </c>
      <c r="CJ23" s="109" cm="1">
        <f t="array" aca="1" ref="CJ23" ca="1">IF($AG23,SQRT(SUMPRODUCT($AH$2:$AH23, (AV$2:AV23-BP23)^2)/(SUM($AH$2:$AH23)-1)),0)</f>
        <v>40458.68392253694</v>
      </c>
      <c r="CK23" s="109" cm="1">
        <f t="array" aca="1" ref="CK23" ca="1">IF($AG23,SQRT(SUMPRODUCT($AH$2:$AH23, (AW$2:AW23-BQ23)^2)/(SUM($AH$2:$AH23)-1)),0)</f>
        <v>76857.288414649069</v>
      </c>
      <c r="CL23" s="109" cm="1">
        <f t="array" aca="1" ref="CL23" ca="1">IF($AG23,SQRT(SUMPRODUCT($AH$2:$AH23, (AX$2:AX23-BR23)^2)/(SUM($AH$2:$AH23)-1)),0)</f>
        <v>0</v>
      </c>
      <c r="CM23" s="109" cm="1">
        <f t="array" aca="1" ref="CM23" ca="1">IF($AG23,SQRT(SUMPRODUCT($AH$2:$AH23, (AY$2:AY23-BS23)^2)/(SUM($AH$2:$AH23)-1)),0)</f>
        <v>0</v>
      </c>
      <c r="CN23" s="109" cm="1">
        <f t="array" aca="1" ref="CN23" ca="1">IF($AG23,SQRT(SUMPRODUCT($AH$2:$AH23, (AZ$2:AZ23-BT23)^2)/(SUM($AH$2:$AH23)-1)),0)</f>
        <v>0</v>
      </c>
      <c r="CO23" s="109" cm="1">
        <f t="array" aca="1" ref="CO23" ca="1">IF($AG23,SQRT(SUMPRODUCT($AH$2:$AH23, (BA$2:BA23-BU23)^2)/(SUM($AH$2:$AH23)-1)),0)</f>
        <v>0</v>
      </c>
    </row>
    <row r="24" spans="2:93" x14ac:dyDescent="0.25">
      <c r="B24" s="16" t="s">
        <v>72</v>
      </c>
      <c r="C24" s="35">
        <f t="shared" si="20"/>
        <v>-50000</v>
      </c>
      <c r="D24" s="103"/>
      <c r="E24" s="104">
        <v>-50000</v>
      </c>
      <c r="F24" s="35">
        <f t="shared" ca="1" si="21"/>
        <v>0</v>
      </c>
      <c r="G24" s="96">
        <f t="shared" ca="1" si="22"/>
        <v>0</v>
      </c>
      <c r="H24" s="96">
        <f t="shared" ca="1" si="23"/>
        <v>0</v>
      </c>
      <c r="I24" s="112">
        <f t="shared" ca="1" si="24"/>
        <v>0</v>
      </c>
      <c r="K24" s="96">
        <f t="shared" ca="1" si="27"/>
        <v>0</v>
      </c>
      <c r="L24" s="96">
        <f t="shared" ca="1" si="27"/>
        <v>0</v>
      </c>
      <c r="M24" s="96">
        <f t="shared" ca="1" si="27"/>
        <v>0</v>
      </c>
      <c r="AG24" s="1">
        <v>45351</v>
      </c>
      <c r="AH24" s="99">
        <f t="shared" si="10"/>
        <v>1</v>
      </c>
      <c r="AI24" s="11">
        <f t="shared" ca="1" si="25"/>
        <v>0</v>
      </c>
      <c r="AJ24" s="11">
        <f t="shared" ca="1" si="25"/>
        <v>0</v>
      </c>
      <c r="AK24" s="11">
        <f t="shared" ca="1" si="25"/>
        <v>0</v>
      </c>
      <c r="AL24" s="11">
        <f t="shared" ca="1" si="25"/>
        <v>0</v>
      </c>
      <c r="AM24" s="11">
        <f t="shared" ca="1" si="25"/>
        <v>0</v>
      </c>
      <c r="AN24" s="11">
        <f t="shared" ca="1" si="25"/>
        <v>0</v>
      </c>
      <c r="AO24" s="11">
        <f t="shared" ca="1" si="25"/>
        <v>-16580</v>
      </c>
      <c r="AP24" s="11">
        <f t="shared" ca="1" si="25"/>
        <v>0</v>
      </c>
      <c r="AQ24" s="11">
        <f t="shared" ca="1" si="25"/>
        <v>0</v>
      </c>
      <c r="AR24" s="11">
        <f t="shared" ca="1" si="25"/>
        <v>-9060</v>
      </c>
      <c r="AS24" s="11">
        <f t="shared" ca="1" si="26"/>
        <v>0</v>
      </c>
      <c r="AT24" s="11">
        <f t="shared" ca="1" si="26"/>
        <v>0</v>
      </c>
      <c r="AU24" s="11">
        <f t="shared" ca="1" si="26"/>
        <v>-5573</v>
      </c>
      <c r="AV24" s="11">
        <f t="shared" ca="1" si="26"/>
        <v>-9680</v>
      </c>
      <c r="AW24" s="11">
        <f t="shared" ca="1" si="26"/>
        <v>0</v>
      </c>
      <c r="AX24" s="11">
        <f t="shared" ca="1" si="26"/>
        <v>0</v>
      </c>
      <c r="AY24" s="11">
        <f t="shared" ca="1" si="26"/>
        <v>0</v>
      </c>
      <c r="AZ24" s="11">
        <f t="shared" ca="1" si="26"/>
        <v>0</v>
      </c>
      <c r="BA24" s="11">
        <f t="shared" ca="1" si="26"/>
        <v>0</v>
      </c>
      <c r="BB24" s="11"/>
      <c r="BC24" s="11">
        <f ca="1">IF($AG24,SUMPRODUCT(AI$2:AI24,$AH$2:$AH24)/SUM($AH$2:$AH24),0)</f>
        <v>-69239.324230769227</v>
      </c>
      <c r="BD24" s="11">
        <f ca="1">IF($AG24,SUMPRODUCT(AJ$2:AJ24,$AH$2:$AH24)/SUM($AH$2:$AH24),0)</f>
        <v>-4807.6923076923076</v>
      </c>
      <c r="BE24" s="11">
        <f ca="1">IF($AG24,SUMPRODUCT(AK$2:AK24,$AH$2:$AH24)/SUM($AH$2:$AH24),0)</f>
        <v>0</v>
      </c>
      <c r="BF24" s="11">
        <f ca="1">IF($AG24,SUMPRODUCT(AL$2:AL24,$AH$2:$AH24)/SUM($AH$2:$AH24),0)</f>
        <v>-11923.076923076924</v>
      </c>
      <c r="BG24" s="11">
        <f ca="1">IF($AG24,SUMPRODUCT(AM$2:AM24,$AH$2:$AH24)/SUM($AH$2:$AH24),0)</f>
        <v>-23536.038461538461</v>
      </c>
      <c r="BH24" s="11">
        <f ca="1">IF($AG24,SUMPRODUCT(AN$2:AN24,$AH$2:$AH24)/SUM($AH$2:$AH24),0)</f>
        <v>-737.84615384615381</v>
      </c>
      <c r="BI24" s="11">
        <f ca="1">IF($AG24,SUMPRODUCT(AO$2:AO24,$AH$2:$AH24)/SUM($AH$2:$AH24),0)</f>
        <v>-31588.98076923077</v>
      </c>
      <c r="BJ24" s="11">
        <f ca="1">IF($AG24,SUMPRODUCT(AP$2:AP24,$AH$2:$AH24)/SUM($AH$2:$AH24),0)</f>
        <v>-29018.846153846152</v>
      </c>
      <c r="BK24" s="11">
        <f ca="1">IF($AG24,SUMPRODUCT(AQ$2:AQ24,$AH$2:$AH24)/SUM($AH$2:$AH24),0)</f>
        <v>-30615.115384615383</v>
      </c>
      <c r="BL24" s="11">
        <f ca="1">IF($AG24,SUMPRODUCT(AR$2:AR24,$AH$2:$AH24)/SUM($AH$2:$AH24),0)</f>
        <v>-28139.942307692309</v>
      </c>
      <c r="BM24" s="11">
        <f ca="1">IF($AG24,SUMPRODUCT(AS$2:AS24,$AH$2:$AH24)/SUM($AH$2:$AH24),0)</f>
        <v>0</v>
      </c>
      <c r="BN24" s="11">
        <f ca="1">IF($AG24,SUMPRODUCT(AT$2:AT24,$AH$2:$AH24)/SUM($AH$2:$AH24),0)</f>
        <v>0</v>
      </c>
      <c r="BO24" s="11">
        <f ca="1">IF($AG24,SUMPRODUCT(AU$2:AU24,$AH$2:$AH24)/SUM($AH$2:$AH24),0)</f>
        <v>-28707.096153846152</v>
      </c>
      <c r="BP24" s="11">
        <f ca="1">IF($AG24,SUMPRODUCT(AV$2:AV24,$AH$2:$AH24)/SUM($AH$2:$AH24),0)</f>
        <v>-31742.780769230765</v>
      </c>
      <c r="BQ24" s="11">
        <f ca="1">IF($AG24,SUMPRODUCT(AW$2:AW24,$AH$2:$AH24)/SUM($AH$2:$AH24),0)</f>
        <v>-51868.75</v>
      </c>
      <c r="BR24" s="11">
        <f ca="1">IF($AG24,SUMPRODUCT(AX$2:AX24,$AH$2:$AH24)/SUM($AH$2:$AH24),0)</f>
        <v>0</v>
      </c>
      <c r="BS24" s="11">
        <f ca="1">IF($AG24,SUMPRODUCT(AY$2:AY24,$AH$2:$AH24)/SUM($AH$2:$AH24),0)</f>
        <v>0</v>
      </c>
      <c r="BT24" s="11">
        <f ca="1">IF($AG24,SUMPRODUCT(AZ$2:AZ24,$AH$2:$AH24)/SUM($AH$2:$AH24),0)</f>
        <v>0</v>
      </c>
      <c r="BU24" s="11">
        <f ca="1">IF($AG24,SUMPRODUCT(BA$2:BA24,$AH$2:$AH24)/SUM($AH$2:$AH24),0)</f>
        <v>0</v>
      </c>
      <c r="BV24" s="11"/>
      <c r="BW24" s="109" cm="1">
        <f t="array" aca="1" ref="BW24" ca="1">IF($AG24,SQRT(SUMPRODUCT($AH$2:$AH24, (AI$2:AI24-BC24)^2)/(SUM($AH$2:$AH24)-1)),0)</f>
        <v>194378.9496939875</v>
      </c>
      <c r="BX24" s="109" cm="1">
        <f t="array" aca="1" ref="BX24" ca="1">IF($AG24,SQRT(SUMPRODUCT($AH$2:$AH24, (AJ$2:AJ24-BD24)^2)/(SUM($AH$2:$AH24)-1)),0)</f>
        <v>14883.914809630291</v>
      </c>
      <c r="BY24" s="109" cm="1">
        <f t="array" aca="1" ref="BY24" ca="1">IF($AG24,SQRT(SUMPRODUCT($AH$2:$AH24, (AK$2:AK24-BE24)^2)/(SUM($AH$2:$AH24)-1)),0)</f>
        <v>0</v>
      </c>
      <c r="BZ24" s="109" cm="1">
        <f t="array" aca="1" ref="BZ24" ca="1">IF($AG24,SQRT(SUMPRODUCT($AH$2:$AH24, (AL$2:AL24-BF24)^2)/(SUM($AH$2:$AH24)-1)),0)</f>
        <v>33433.484538500074</v>
      </c>
      <c r="CA24" s="109" cm="1">
        <f t="array" aca="1" ref="CA24" ca="1">IF($AG24,SQRT(SUMPRODUCT($AH$2:$AH24, (AM$2:AM24-BG24)^2)/(SUM($AH$2:$AH24)-1)),0)</f>
        <v>31419.003815264256</v>
      </c>
      <c r="CB24" s="109" cm="1">
        <f t="array" aca="1" ref="CB24" ca="1">IF($AG24,SQRT(SUMPRODUCT($AH$2:$AH24, (AN$2:AN24-BH24)^2)/(SUM($AH$2:$AH24)-1)),0)</f>
        <v>3015.1817906668966</v>
      </c>
      <c r="CC24" s="109" cm="1">
        <f t="array" aca="1" ref="CC24" ca="1">IF($AG24,SQRT(SUMPRODUCT($AH$2:$AH24, (AO$2:AO24-BI24)^2)/(SUM($AH$2:$AH24)-1)),0)</f>
        <v>38174.504054197445</v>
      </c>
      <c r="CD24" s="109" cm="1">
        <f t="array" aca="1" ref="CD24" ca="1">IF($AG24,SQRT(SUMPRODUCT($AH$2:$AH24, (AP$2:AP24-BJ24)^2)/(SUM($AH$2:$AH24)-1)),0)</f>
        <v>34398.161011825556</v>
      </c>
      <c r="CE24" s="109" cm="1">
        <f t="array" aca="1" ref="CE24" ca="1">IF($AG24,SQRT(SUMPRODUCT($AH$2:$AH24, (AQ$2:AQ24-BK24)^2)/(SUM($AH$2:$AH24)-1)),0)</f>
        <v>25462.018879071431</v>
      </c>
      <c r="CF24" s="109" cm="1">
        <f t="array" aca="1" ref="CF24" ca="1">IF($AG24,SQRT(SUMPRODUCT($AH$2:$AH24, (AR$2:AR24-BL24)^2)/(SUM($AH$2:$AH24)-1)),0)</f>
        <v>33123.6005463396</v>
      </c>
      <c r="CG24" s="109" cm="1">
        <f t="array" aca="1" ref="CG24" ca="1">IF($AG24,SQRT(SUMPRODUCT($AH$2:$AH24, (AS$2:AS24-BM24)^2)/(SUM($AH$2:$AH24)-1)),0)</f>
        <v>0</v>
      </c>
      <c r="CH24" s="109" cm="1">
        <f t="array" aca="1" ref="CH24" ca="1">IF($AG24,SQRT(SUMPRODUCT($AH$2:$AH24, (AT$2:AT24-BN24)^2)/(SUM($AH$2:$AH24)-1)),0)</f>
        <v>0</v>
      </c>
      <c r="CI24" s="109" cm="1">
        <f t="array" aca="1" ref="CI24" ca="1">IF($AG24,SQRT(SUMPRODUCT($AH$2:$AH24, (AU$2:AU24-BO24)^2)/(SUM($AH$2:$AH24)-1)),0)</f>
        <v>23633.245179121201</v>
      </c>
      <c r="CJ24" s="109" cm="1">
        <f t="array" aca="1" ref="CJ24" ca="1">IF($AG24,SQRT(SUMPRODUCT($AH$2:$AH24, (AV$2:AV24-BP24)^2)/(SUM($AH$2:$AH24)-1)),0)</f>
        <v>40181.345288681536</v>
      </c>
      <c r="CK24" s="109" cm="1">
        <f t="array" aca="1" ref="CK24" ca="1">IF($AG24,SQRT(SUMPRODUCT($AH$2:$AH24, (AW$2:AW24-BQ24)^2)/(SUM($AH$2:$AH24)-1)),0)</f>
        <v>76452.632861952559</v>
      </c>
      <c r="CL24" s="109" cm="1">
        <f t="array" aca="1" ref="CL24" ca="1">IF($AG24,SQRT(SUMPRODUCT($AH$2:$AH24, (AX$2:AX24-BR24)^2)/(SUM($AH$2:$AH24)-1)),0)</f>
        <v>0</v>
      </c>
      <c r="CM24" s="109" cm="1">
        <f t="array" aca="1" ref="CM24" ca="1">IF($AG24,SQRT(SUMPRODUCT($AH$2:$AH24, (AY$2:AY24-BS24)^2)/(SUM($AH$2:$AH24)-1)),0)</f>
        <v>0</v>
      </c>
      <c r="CN24" s="109" cm="1">
        <f t="array" aca="1" ref="CN24" ca="1">IF($AG24,SQRT(SUMPRODUCT($AH$2:$AH24, (AZ$2:AZ24-BT24)^2)/(SUM($AH$2:$AH24)-1)),0)</f>
        <v>0</v>
      </c>
      <c r="CO24" s="109" cm="1">
        <f t="array" aca="1" ref="CO24" ca="1">IF($AG24,SQRT(SUMPRODUCT($AH$2:$AH24, (BA$2:BA24-BU24)^2)/(SUM($AH$2:$AH24)-1)),0)</f>
        <v>0</v>
      </c>
    </row>
    <row r="25" spans="2:93" x14ac:dyDescent="0.25">
      <c r="B25" s="16" t="s">
        <v>73</v>
      </c>
      <c r="C25" s="35">
        <f t="shared" si="20"/>
        <v>-134000</v>
      </c>
      <c r="D25" s="103">
        <v>-84000</v>
      </c>
      <c r="E25" s="104">
        <v>-50000</v>
      </c>
      <c r="F25" s="35">
        <f t="shared" ca="1" si="21"/>
        <v>0</v>
      </c>
      <c r="G25" s="96">
        <f t="shared" ca="1" si="22"/>
        <v>0</v>
      </c>
      <c r="H25" s="96">
        <f t="shared" ca="1" si="23"/>
        <v>0</v>
      </c>
      <c r="I25" s="112">
        <f t="shared" ca="1" si="24"/>
        <v>0</v>
      </c>
      <c r="K25" s="96">
        <f t="shared" ca="1" si="27"/>
        <v>0</v>
      </c>
      <c r="L25" s="96">
        <f t="shared" ca="1" si="27"/>
        <v>0</v>
      </c>
      <c r="M25" s="96">
        <f t="shared" ca="1" si="27"/>
        <v>0.61120895522388063</v>
      </c>
      <c r="AG25" s="1">
        <v>45352</v>
      </c>
      <c r="AH25" s="99">
        <f t="shared" si="10"/>
        <v>1</v>
      </c>
      <c r="AI25" s="11">
        <f t="shared" ca="1" si="25"/>
        <v>-653652</v>
      </c>
      <c r="AJ25" s="11">
        <f t="shared" ca="1" si="25"/>
        <v>0</v>
      </c>
      <c r="AK25" s="11">
        <f t="shared" ca="1" si="25"/>
        <v>0</v>
      </c>
      <c r="AL25" s="11">
        <f t="shared" ca="1" si="25"/>
        <v>0</v>
      </c>
      <c r="AM25" s="11">
        <f t="shared" ca="1" si="25"/>
        <v>0</v>
      </c>
      <c r="AN25" s="11">
        <f t="shared" ca="1" si="25"/>
        <v>0</v>
      </c>
      <c r="AO25" s="11">
        <f t="shared" ca="1" si="25"/>
        <v>0</v>
      </c>
      <c r="AP25" s="11">
        <f t="shared" ca="1" si="25"/>
        <v>0</v>
      </c>
      <c r="AQ25" s="11">
        <f t="shared" ca="1" si="25"/>
        <v>-16400</v>
      </c>
      <c r="AR25" s="11">
        <f t="shared" ca="1" si="25"/>
        <v>-3280</v>
      </c>
      <c r="AS25" s="11">
        <f t="shared" ca="1" si="26"/>
        <v>0</v>
      </c>
      <c r="AT25" s="11">
        <f t="shared" ca="1" si="26"/>
        <v>0</v>
      </c>
      <c r="AU25" s="11">
        <f t="shared" ca="1" si="26"/>
        <v>-5573</v>
      </c>
      <c r="AV25" s="11">
        <f t="shared" ca="1" si="26"/>
        <v>-12185.975200000001</v>
      </c>
      <c r="AW25" s="11">
        <f t="shared" ca="1" si="26"/>
        <v>0</v>
      </c>
      <c r="AX25" s="11">
        <f t="shared" ca="1" si="26"/>
        <v>0</v>
      </c>
      <c r="AY25" s="11">
        <f t="shared" ca="1" si="26"/>
        <v>0</v>
      </c>
      <c r="AZ25" s="11">
        <f t="shared" ca="1" si="26"/>
        <v>0</v>
      </c>
      <c r="BA25" s="11">
        <f t="shared" ca="1" si="26"/>
        <v>0</v>
      </c>
      <c r="BB25" s="11"/>
      <c r="BC25" s="11">
        <f ca="1">IF($AG25,SUMPRODUCT(AI$2:AI25,$AH$2:$AH25)/SUM($AH$2:$AH25),0)</f>
        <v>-80265.97849056602</v>
      </c>
      <c r="BD25" s="11">
        <f ca="1">IF($AG25,SUMPRODUCT(AJ$2:AJ25,$AH$2:$AH25)/SUM($AH$2:$AH25),0)</f>
        <v>-4716.9811320754716</v>
      </c>
      <c r="BE25" s="11">
        <f ca="1">IF($AG25,SUMPRODUCT(AK$2:AK25,$AH$2:$AH25)/SUM($AH$2:$AH25),0)</f>
        <v>0</v>
      </c>
      <c r="BF25" s="11">
        <f ca="1">IF($AG25,SUMPRODUCT(AL$2:AL25,$AH$2:$AH25)/SUM($AH$2:$AH25),0)</f>
        <v>-11698.113207547171</v>
      </c>
      <c r="BG25" s="11">
        <f ca="1">IF($AG25,SUMPRODUCT(AM$2:AM25,$AH$2:$AH25)/SUM($AH$2:$AH25),0)</f>
        <v>-23091.962264150945</v>
      </c>
      <c r="BH25" s="11">
        <f ca="1">IF($AG25,SUMPRODUCT(AN$2:AN25,$AH$2:$AH25)/SUM($AH$2:$AH25),0)</f>
        <v>-723.92452830188677</v>
      </c>
      <c r="BI25" s="11">
        <f ca="1">IF($AG25,SUMPRODUCT(AO$2:AO25,$AH$2:$AH25)/SUM($AH$2:$AH25),0)</f>
        <v>-30992.962264150945</v>
      </c>
      <c r="BJ25" s="11">
        <f ca="1">IF($AG25,SUMPRODUCT(AP$2:AP25,$AH$2:$AH25)/SUM($AH$2:$AH25),0)</f>
        <v>-28471.32075471698</v>
      </c>
      <c r="BK25" s="11">
        <f ca="1">IF($AG25,SUMPRODUCT(AQ$2:AQ25,$AH$2:$AH25)/SUM($AH$2:$AH25),0)</f>
        <v>-30346.905660377357</v>
      </c>
      <c r="BL25" s="11">
        <f ca="1">IF($AG25,SUMPRODUCT(AR$2:AR25,$AH$2:$AH25)/SUM($AH$2:$AH25),0)</f>
        <v>-27670.886792452831</v>
      </c>
      <c r="BM25" s="11">
        <f ca="1">IF($AG25,SUMPRODUCT(AS$2:AS25,$AH$2:$AH25)/SUM($AH$2:$AH25),0)</f>
        <v>0</v>
      </c>
      <c r="BN25" s="11">
        <f ca="1">IF($AG25,SUMPRODUCT(AT$2:AT25,$AH$2:$AH25)/SUM($AH$2:$AH25),0)</f>
        <v>0</v>
      </c>
      <c r="BO25" s="11">
        <f ca="1">IF($AG25,SUMPRODUCT(AU$2:AU25,$AH$2:$AH25)/SUM($AH$2:$AH25),0)</f>
        <v>-28270.603773584906</v>
      </c>
      <c r="BP25" s="11">
        <f ca="1">IF($AG25,SUMPRODUCT(AV$2:AV25,$AH$2:$AH25)/SUM($AH$2:$AH25),0)</f>
        <v>-31373.784437735845</v>
      </c>
      <c r="BQ25" s="11">
        <f ca="1">IF($AG25,SUMPRODUCT(AW$2:AW25,$AH$2:$AH25)/SUM($AH$2:$AH25),0)</f>
        <v>-50890.094339622643</v>
      </c>
      <c r="BR25" s="11">
        <f ca="1">IF($AG25,SUMPRODUCT(AX$2:AX25,$AH$2:$AH25)/SUM($AH$2:$AH25),0)</f>
        <v>0</v>
      </c>
      <c r="BS25" s="11">
        <f ca="1">IF($AG25,SUMPRODUCT(AY$2:AY25,$AH$2:$AH25)/SUM($AH$2:$AH25),0)</f>
        <v>0</v>
      </c>
      <c r="BT25" s="11">
        <f ca="1">IF($AG25,SUMPRODUCT(AZ$2:AZ25,$AH$2:$AH25)/SUM($AH$2:$AH25),0)</f>
        <v>0</v>
      </c>
      <c r="BU25" s="11">
        <f ca="1">IF($AG25,SUMPRODUCT(BA$2:BA25,$AH$2:$AH25)/SUM($AH$2:$AH25),0)</f>
        <v>0</v>
      </c>
      <c r="BV25" s="11"/>
      <c r="BW25" s="109" cm="1">
        <f t="array" aca="1" ref="BW25" ca="1">IF($AG25,SQRT(SUMPRODUCT($AH$2:$AH25, (AI$2:AI25-BC25)^2)/(SUM($AH$2:$AH25)-1)),0)</f>
        <v>208568.19763522959</v>
      </c>
      <c r="BX25" s="109" cm="1">
        <f t="array" aca="1" ref="BX25" ca="1">IF($AG25,SQRT(SUMPRODUCT($AH$2:$AH25, (AJ$2:AJ25-BD25)^2)/(SUM($AH$2:$AH25)-1)),0)</f>
        <v>14754.891442515136</v>
      </c>
      <c r="BY25" s="109" cm="1">
        <f t="array" aca="1" ref="BY25" ca="1">IF($AG25,SQRT(SUMPRODUCT($AH$2:$AH25, (AK$2:AK25-BE25)^2)/(SUM($AH$2:$AH25)-1)),0)</f>
        <v>0</v>
      </c>
      <c r="BZ25" s="109" cm="1">
        <f t="array" aca="1" ref="BZ25" ca="1">IF($AG25,SQRT(SUMPRODUCT($AH$2:$AH25, (AL$2:AL25-BF25)^2)/(SUM($AH$2:$AH25)-1)),0)</f>
        <v>33150.928114203554</v>
      </c>
      <c r="CA25" s="109" cm="1">
        <f t="array" aca="1" ref="CA25" ca="1">IF($AG25,SQRT(SUMPRODUCT($AH$2:$AH25, (AM$2:AM25-BG25)^2)/(SUM($AH$2:$AH25)-1)),0)</f>
        <v>31282.932539449994</v>
      </c>
      <c r="CB25" s="109" cm="1">
        <f t="array" aca="1" ref="CB25" ca="1">IF($AG25,SQRT(SUMPRODUCT($AH$2:$AH25, (AN$2:AN25-BH25)^2)/(SUM($AH$2:$AH25)-1)),0)</f>
        <v>2987.7684227598093</v>
      </c>
      <c r="CC25" s="109" cm="1">
        <f t="array" aca="1" ref="CC25" ca="1">IF($AG25,SQRT(SUMPRODUCT($AH$2:$AH25, (AO$2:AO25-BI25)^2)/(SUM($AH$2:$AH25)-1)),0)</f>
        <v>38053.850214057624</v>
      </c>
      <c r="CD25" s="109" cm="1">
        <f t="array" aca="1" ref="CD25" ca="1">IF($AG25,SQRT(SUMPRODUCT($AH$2:$AH25, (AP$2:AP25-BJ25)^2)/(SUM($AH$2:$AH25)-1)),0)</f>
        <v>34298.214914175689</v>
      </c>
      <c r="CE25" s="109" cm="1">
        <f t="array" aca="1" ref="CE25" ca="1">IF($AG25,SQRT(SUMPRODUCT($AH$2:$AH25, (AQ$2:AQ25-BK25)^2)/(SUM($AH$2:$AH25)-1)),0)</f>
        <v>25291.489731850779</v>
      </c>
      <c r="CF25" s="109" cm="1">
        <f t="array" aca="1" ref="CF25" ca="1">IF($AG25,SQRT(SUMPRODUCT($AH$2:$AH25, (AR$2:AR25-BL25)^2)/(SUM($AH$2:$AH25)-1)),0)</f>
        <v>32980.814530607371</v>
      </c>
      <c r="CG25" s="109" cm="1">
        <f t="array" aca="1" ref="CG25" ca="1">IF($AG25,SQRT(SUMPRODUCT($AH$2:$AH25, (AS$2:AS25-BM25)^2)/(SUM($AH$2:$AH25)-1)),0)</f>
        <v>0</v>
      </c>
      <c r="CH25" s="109" cm="1">
        <f t="array" aca="1" ref="CH25" ca="1">IF($AG25,SQRT(SUMPRODUCT($AH$2:$AH25, (AT$2:AT25-BN25)^2)/(SUM($AH$2:$AH25)-1)),0)</f>
        <v>0</v>
      </c>
      <c r="CI25" s="109" cm="1">
        <f t="array" aca="1" ref="CI25" ca="1">IF($AG25,SQRT(SUMPRODUCT($AH$2:$AH25, (AU$2:AU25-BO25)^2)/(SUM($AH$2:$AH25)-1)),0)</f>
        <v>23619.635211261462</v>
      </c>
      <c r="CJ25" s="109" cm="1">
        <f t="array" aca="1" ref="CJ25" ca="1">IF($AG25,SQRT(SUMPRODUCT($AH$2:$AH25, (AV$2:AV25-BP25)^2)/(SUM($AH$2:$AH25)-1)),0)</f>
        <v>39883.681409478027</v>
      </c>
      <c r="CK25" s="109" cm="1">
        <f t="array" aca="1" ref="CK25" ca="1">IF($AG25,SQRT(SUMPRODUCT($AH$2:$AH25, (AW$2:AW25-BQ25)^2)/(SUM($AH$2:$AH25)-1)),0)</f>
        <v>76048.423873381791</v>
      </c>
      <c r="CL25" s="109" cm="1">
        <f t="array" aca="1" ref="CL25" ca="1">IF($AG25,SQRT(SUMPRODUCT($AH$2:$AH25, (AX$2:AX25-BR25)^2)/(SUM($AH$2:$AH25)-1)),0)</f>
        <v>0</v>
      </c>
      <c r="CM25" s="109" cm="1">
        <f t="array" aca="1" ref="CM25" ca="1">IF($AG25,SQRT(SUMPRODUCT($AH$2:$AH25, (AY$2:AY25-BS25)^2)/(SUM($AH$2:$AH25)-1)),0)</f>
        <v>0</v>
      </c>
      <c r="CN25" s="109" cm="1">
        <f t="array" aca="1" ref="CN25" ca="1">IF($AG25,SQRT(SUMPRODUCT($AH$2:$AH25, (AZ$2:AZ25-BT25)^2)/(SUM($AH$2:$AH25)-1)),0)</f>
        <v>0</v>
      </c>
      <c r="CO25" s="109" cm="1">
        <f t="array" aca="1" ref="CO25" ca="1">IF($AG25,SQRT(SUMPRODUCT($AH$2:$AH25, (BA$2:BA25-BU25)^2)/(SUM($AH$2:$AH25)-1)),0)</f>
        <v>0</v>
      </c>
    </row>
    <row r="26" spans="2:93" x14ac:dyDescent="0.25">
      <c r="B26" s="16"/>
      <c r="C26" s="35"/>
      <c r="D26" s="103"/>
      <c r="E26" s="104"/>
      <c r="F26" s="35"/>
      <c r="G26" s="46"/>
      <c r="H26" s="46"/>
      <c r="I26" s="98" t="str">
        <f t="shared" ref="I26:I27" ca="1" si="28">IFERROR((SUMIFS(INDIRECT($B26), Fecha,"&gt;="&amp;I$1,Fecha,"&lt;="&amp;I$2)-F26)/SUMIFS(INDIRECT($B26), Fecha,"&gt;="&amp;I$1,Fecha,"&lt;="&amp;I$2),"")</f>
        <v/>
      </c>
      <c r="K26" s="46"/>
      <c r="L26" s="46"/>
      <c r="M26" s="46"/>
      <c r="AG26" s="1">
        <v>45357</v>
      </c>
      <c r="AH26" s="99">
        <f t="shared" si="10"/>
        <v>5</v>
      </c>
      <c r="AI26" s="11">
        <f t="shared" ca="1" si="25"/>
        <v>0</v>
      </c>
      <c r="AJ26" s="11">
        <f t="shared" ca="1" si="25"/>
        <v>0</v>
      </c>
      <c r="AK26" s="11">
        <f t="shared" ca="1" si="25"/>
        <v>0</v>
      </c>
      <c r="AL26" s="11">
        <f t="shared" ca="1" si="25"/>
        <v>0</v>
      </c>
      <c r="AM26" s="11">
        <f t="shared" ca="1" si="25"/>
        <v>0</v>
      </c>
      <c r="AN26" s="11">
        <f t="shared" ca="1" si="25"/>
        <v>0</v>
      </c>
      <c r="AO26" s="11">
        <f t="shared" ca="1" si="25"/>
        <v>0</v>
      </c>
      <c r="AP26" s="11">
        <f t="shared" ca="1" si="25"/>
        <v>-54010</v>
      </c>
      <c r="AQ26" s="11">
        <f t="shared" ca="1" si="25"/>
        <v>0</v>
      </c>
      <c r="AR26" s="11">
        <f t="shared" ca="1" si="25"/>
        <v>-16120</v>
      </c>
      <c r="AS26" s="11">
        <f t="shared" ca="1" si="26"/>
        <v>0</v>
      </c>
      <c r="AT26" s="11">
        <f t="shared" ca="1" si="26"/>
        <v>0</v>
      </c>
      <c r="AU26" s="11">
        <f t="shared" ca="1" si="26"/>
        <v>-36802</v>
      </c>
      <c r="AV26" s="11">
        <f t="shared" ca="1" si="26"/>
        <v>-43075</v>
      </c>
      <c r="AW26" s="11">
        <f t="shared" ca="1" si="26"/>
        <v>0</v>
      </c>
      <c r="AX26" s="11">
        <f t="shared" ca="1" si="26"/>
        <v>0</v>
      </c>
      <c r="AY26" s="11">
        <f t="shared" ca="1" si="26"/>
        <v>0</v>
      </c>
      <c r="AZ26" s="11">
        <f t="shared" ca="1" si="26"/>
        <v>0</v>
      </c>
      <c r="BA26" s="11">
        <f t="shared" ca="1" si="26"/>
        <v>0</v>
      </c>
      <c r="BB26" s="11"/>
      <c r="BC26" s="11">
        <f ca="1">IF($AG26,SUMPRODUCT(AI$2:AI26,$AH$2:$AH26)/SUM($AH$2:$AH26),0)</f>
        <v>-73346.497586206882</v>
      </c>
      <c r="BD26" s="11">
        <f ca="1">IF($AG26,SUMPRODUCT(AJ$2:AJ26,$AH$2:$AH26)/SUM($AH$2:$AH26),0)</f>
        <v>-4310.3448275862065</v>
      </c>
      <c r="BE26" s="11">
        <f ca="1">IF($AG26,SUMPRODUCT(AK$2:AK26,$AH$2:$AH26)/SUM($AH$2:$AH26),0)</f>
        <v>0</v>
      </c>
      <c r="BF26" s="11">
        <f ca="1">IF($AG26,SUMPRODUCT(AL$2:AL26,$AH$2:$AH26)/SUM($AH$2:$AH26),0)</f>
        <v>-10689.655172413793</v>
      </c>
      <c r="BG26" s="11">
        <f ca="1">IF($AG26,SUMPRODUCT(AM$2:AM26,$AH$2:$AH26)/SUM($AH$2:$AH26),0)</f>
        <v>-21101.275862068964</v>
      </c>
      <c r="BH26" s="11">
        <f ca="1">IF($AG26,SUMPRODUCT(AN$2:AN26,$AH$2:$AH26)/SUM($AH$2:$AH26),0)</f>
        <v>-661.51724137931035</v>
      </c>
      <c r="BI26" s="11">
        <f ca="1">IF($AG26,SUMPRODUCT(AO$2:AO26,$AH$2:$AH26)/SUM($AH$2:$AH26),0)</f>
        <v>-28321.155172413793</v>
      </c>
      <c r="BJ26" s="11">
        <f ca="1">IF($AG26,SUMPRODUCT(AP$2:AP26,$AH$2:$AH26)/SUM($AH$2:$AH26),0)</f>
        <v>-30672.931034482757</v>
      </c>
      <c r="BK26" s="11">
        <f ca="1">IF($AG26,SUMPRODUCT(AQ$2:AQ26,$AH$2:$AH26)/SUM($AH$2:$AH26),0)</f>
        <v>-27730.793103448275</v>
      </c>
      <c r="BL26" s="11">
        <f ca="1">IF($AG26,SUMPRODUCT(AR$2:AR26,$AH$2:$AH26)/SUM($AH$2:$AH26),0)</f>
        <v>-26675.120689655174</v>
      </c>
      <c r="BM26" s="11">
        <f ca="1">IF($AG26,SUMPRODUCT(AS$2:AS26,$AH$2:$AH26)/SUM($AH$2:$AH26),0)</f>
        <v>0</v>
      </c>
      <c r="BN26" s="11">
        <f ca="1">IF($AG26,SUMPRODUCT(AT$2:AT26,$AH$2:$AH26)/SUM($AH$2:$AH26),0)</f>
        <v>0</v>
      </c>
      <c r="BO26" s="11">
        <f ca="1">IF($AG26,SUMPRODUCT(AU$2:AU26,$AH$2:$AH26)/SUM($AH$2:$AH26),0)</f>
        <v>-29006.068965517243</v>
      </c>
      <c r="BP26" s="11">
        <f ca="1">IF($AG26,SUMPRODUCT(AV$2:AV26,$AH$2:$AH26)/SUM($AH$2:$AH26),0)</f>
        <v>-32382.509917241376</v>
      </c>
      <c r="BQ26" s="11">
        <f ca="1">IF($AG26,SUMPRODUCT(AW$2:AW26,$AH$2:$AH26)/SUM($AH$2:$AH26),0)</f>
        <v>-46503.017241379312</v>
      </c>
      <c r="BR26" s="11">
        <f ca="1">IF($AG26,SUMPRODUCT(AX$2:AX26,$AH$2:$AH26)/SUM($AH$2:$AH26),0)</f>
        <v>0</v>
      </c>
      <c r="BS26" s="11">
        <f ca="1">IF($AG26,SUMPRODUCT(AY$2:AY26,$AH$2:$AH26)/SUM($AH$2:$AH26),0)</f>
        <v>0</v>
      </c>
      <c r="BT26" s="11">
        <f ca="1">IF($AG26,SUMPRODUCT(AZ$2:AZ26,$AH$2:$AH26)/SUM($AH$2:$AH26),0)</f>
        <v>0</v>
      </c>
      <c r="BU26" s="11">
        <f ca="1">IF($AG26,SUMPRODUCT(BA$2:BA26,$AH$2:$AH26)/SUM($AH$2:$AH26),0)</f>
        <v>0</v>
      </c>
      <c r="BV26" s="11"/>
      <c r="BW26" s="109" cm="1">
        <f t="array" aca="1" ref="BW26" ca="1">IF($AG26,SQRT(SUMPRODUCT($AH$2:$AH26, (AI$2:AI26-BC26)^2)/(SUM($AH$2:$AH26)-1)),0)</f>
        <v>200502.53449673799</v>
      </c>
      <c r="BX26" s="109" cm="1">
        <f t="array" aca="1" ref="BX26" ca="1">IF($AG26,SQRT(SUMPRODUCT($AH$2:$AH26, (AJ$2:AJ26-BD26)^2)/(SUM($AH$2:$AH26)-1)),0)</f>
        <v>14156.031380313179</v>
      </c>
      <c r="BY26" s="109" cm="1">
        <f t="array" aca="1" ref="BY26" ca="1">IF($AG26,SQRT(SUMPRODUCT($AH$2:$AH26, (AK$2:AK26-BE26)^2)/(SUM($AH$2:$AH26)-1)),0)</f>
        <v>0</v>
      </c>
      <c r="BZ26" s="109" cm="1">
        <f t="array" aca="1" ref="BZ26" ca="1">IF($AG26,SQRT(SUMPRODUCT($AH$2:$AH26, (AL$2:AL26-BF26)^2)/(SUM($AH$2:$AH26)-1)),0)</f>
        <v>31836.317613336716</v>
      </c>
      <c r="CA26" s="109" cm="1">
        <f t="array" aca="1" ref="CA26" ca="1">IF($AG26,SQRT(SUMPRODUCT($AH$2:$AH26, (AM$2:AM26-BG26)^2)/(SUM($AH$2:$AH26)-1)),0)</f>
        <v>30586.28476018846</v>
      </c>
      <c r="CB26" s="109" cm="1">
        <f t="array" aca="1" ref="CB26" ca="1">IF($AG26,SQRT(SUMPRODUCT($AH$2:$AH26, (AN$2:AN26-BH26)^2)/(SUM($AH$2:$AH26)-1)),0)</f>
        <v>2861.069516876385</v>
      </c>
      <c r="CC26" s="109" cm="1">
        <f t="array" aca="1" ref="CC26" ca="1">IF($AG26,SQRT(SUMPRODUCT($AH$2:$AH26, (AO$2:AO26-BI26)^2)/(SUM($AH$2:$AH26)-1)),0)</f>
        <v>37390.717795882025</v>
      </c>
      <c r="CD26" s="109" cm="1">
        <f t="array" aca="1" ref="CD26" ca="1">IF($AG26,SQRT(SUMPRODUCT($AH$2:$AH26, (AP$2:AP26-BJ26)^2)/(SUM($AH$2:$AH26)-1)),0)</f>
        <v>33547.845383195767</v>
      </c>
      <c r="CE26" s="109" cm="1">
        <f t="array" aca="1" ref="CE26" ca="1">IF($AG26,SQRT(SUMPRODUCT($AH$2:$AH26, (AQ$2:AQ26-BK26)^2)/(SUM($AH$2:$AH26)-1)),0)</f>
        <v>25639.200510128005</v>
      </c>
      <c r="CF26" s="109" cm="1">
        <f t="array" aca="1" ref="CF26" ca="1">IF($AG26,SQRT(SUMPRODUCT($AH$2:$AH26, (AR$2:AR26-BL26)^2)/(SUM($AH$2:$AH26)-1)),0)</f>
        <v>31670.391183596403</v>
      </c>
      <c r="CG26" s="109" cm="1">
        <f t="array" aca="1" ref="CG26" ca="1">IF($AG26,SQRT(SUMPRODUCT($AH$2:$AH26, (AS$2:AS26-BM26)^2)/(SUM($AH$2:$AH26)-1)),0)</f>
        <v>0</v>
      </c>
      <c r="CH26" s="109" cm="1">
        <f t="array" aca="1" ref="CH26" ca="1">IF($AG26,SQRT(SUMPRODUCT($AH$2:$AH26, (AT$2:AT26-BN26)^2)/(SUM($AH$2:$AH26)-1)),0)</f>
        <v>0</v>
      </c>
      <c r="CI26" s="109" cm="1">
        <f t="array" aca="1" ref="CI26" ca="1">IF($AG26,SQRT(SUMPRODUCT($AH$2:$AH26, (AU$2:AU26-BO26)^2)/(SUM($AH$2:$AH26)-1)),0)</f>
        <v>22688.850184549123</v>
      </c>
      <c r="CJ26" s="109" cm="1">
        <f t="array" aca="1" ref="CJ26" ca="1">IF($AG26,SQRT(SUMPRODUCT($AH$2:$AH26, (AV$2:AV26-BP26)^2)/(SUM($AH$2:$AH26)-1)),0)</f>
        <v>38238.034220779402</v>
      </c>
      <c r="CK26" s="109" cm="1">
        <f t="array" aca="1" ref="CK26" ca="1">IF($AG26,SQRT(SUMPRODUCT($AH$2:$AH26, (AW$2:AW26-BQ26)^2)/(SUM($AH$2:$AH26)-1)),0)</f>
        <v>74051.615344332356</v>
      </c>
      <c r="CL26" s="109" cm="1">
        <f t="array" aca="1" ref="CL26" ca="1">IF($AG26,SQRT(SUMPRODUCT($AH$2:$AH26, (AX$2:AX26-BR26)^2)/(SUM($AH$2:$AH26)-1)),0)</f>
        <v>0</v>
      </c>
      <c r="CM26" s="109" cm="1">
        <f t="array" aca="1" ref="CM26" ca="1">IF($AG26,SQRT(SUMPRODUCT($AH$2:$AH26, (AY$2:AY26-BS26)^2)/(SUM($AH$2:$AH26)-1)),0)</f>
        <v>0</v>
      </c>
      <c r="CN26" s="109" cm="1">
        <f t="array" aca="1" ref="CN26" ca="1">IF($AG26,SQRT(SUMPRODUCT($AH$2:$AH26, (AZ$2:AZ26-BT26)^2)/(SUM($AH$2:$AH26)-1)),0)</f>
        <v>0</v>
      </c>
      <c r="CO26" s="109" cm="1">
        <f t="array" aca="1" ref="CO26" ca="1">IF($AG26,SQRT(SUMPRODUCT($AH$2:$AH26, (BA$2:BA26-BU26)^2)/(SUM($AH$2:$AH26)-1)),0)</f>
        <v>0</v>
      </c>
    </row>
    <row r="27" spans="2:93" x14ac:dyDescent="0.25">
      <c r="B27" s="16"/>
      <c r="C27" s="35"/>
      <c r="D27" s="103"/>
      <c r="E27" s="104"/>
      <c r="F27" s="35"/>
      <c r="G27" s="46"/>
      <c r="H27" s="46"/>
      <c r="I27" s="98" t="str">
        <f t="shared" ca="1" si="28"/>
        <v/>
      </c>
      <c r="K27" s="46"/>
      <c r="L27" s="46"/>
      <c r="M27" s="46"/>
      <c r="AG27" s="1">
        <v>45358</v>
      </c>
      <c r="AH27" s="99">
        <f t="shared" si="10"/>
        <v>1</v>
      </c>
      <c r="AI27" s="11">
        <f t="shared" ca="1" si="25"/>
        <v>0</v>
      </c>
      <c r="AJ27" s="11">
        <f t="shared" ca="1" si="25"/>
        <v>0</v>
      </c>
      <c r="AK27" s="11">
        <f t="shared" ca="1" si="25"/>
        <v>0</v>
      </c>
      <c r="AL27" s="11">
        <f t="shared" ca="1" si="25"/>
        <v>0</v>
      </c>
      <c r="AM27" s="11">
        <f t="shared" ca="1" si="25"/>
        <v>0</v>
      </c>
      <c r="AN27" s="11">
        <f t="shared" ca="1" si="25"/>
        <v>0</v>
      </c>
      <c r="AO27" s="11">
        <f t="shared" ca="1" si="25"/>
        <v>0</v>
      </c>
      <c r="AP27" s="11">
        <f t="shared" ca="1" si="25"/>
        <v>0</v>
      </c>
      <c r="AQ27" s="11">
        <f t="shared" ca="1" si="25"/>
        <v>0</v>
      </c>
      <c r="AR27" s="11">
        <f t="shared" ca="1" si="25"/>
        <v>-15220</v>
      </c>
      <c r="AS27" s="11">
        <f t="shared" ca="1" si="26"/>
        <v>0</v>
      </c>
      <c r="AT27" s="11">
        <f t="shared" ca="1" si="26"/>
        <v>0</v>
      </c>
      <c r="AU27" s="11">
        <f t="shared" ca="1" si="26"/>
        <v>0</v>
      </c>
      <c r="AV27" s="11">
        <f t="shared" ca="1" si="26"/>
        <v>0</v>
      </c>
      <c r="AW27" s="11">
        <f t="shared" ca="1" si="26"/>
        <v>0</v>
      </c>
      <c r="AX27" s="11">
        <f t="shared" ca="1" si="26"/>
        <v>0</v>
      </c>
      <c r="AY27" s="11">
        <f t="shared" ca="1" si="26"/>
        <v>0</v>
      </c>
      <c r="AZ27" s="11">
        <f t="shared" ca="1" si="26"/>
        <v>0</v>
      </c>
      <c r="BA27" s="11">
        <f t="shared" ca="1" si="26"/>
        <v>0</v>
      </c>
      <c r="BB27" s="11"/>
      <c r="BC27" s="11">
        <f ca="1">IF($AG27,SUMPRODUCT(AI$2:AI27,$AH$2:$AH27)/SUM($AH$2:$AH27),0)</f>
        <v>-72103.336610169485</v>
      </c>
      <c r="BD27" s="11">
        <f ca="1">IF($AG27,SUMPRODUCT(AJ$2:AJ27,$AH$2:$AH27)/SUM($AH$2:$AH27),0)</f>
        <v>-4237.2881355932204</v>
      </c>
      <c r="BE27" s="11">
        <f ca="1">IF($AG27,SUMPRODUCT(AK$2:AK27,$AH$2:$AH27)/SUM($AH$2:$AH27),0)</f>
        <v>0</v>
      </c>
      <c r="BF27" s="11">
        <f ca="1">IF($AG27,SUMPRODUCT(AL$2:AL27,$AH$2:$AH27)/SUM($AH$2:$AH27),0)</f>
        <v>-10508.474576271186</v>
      </c>
      <c r="BG27" s="11">
        <f ca="1">IF($AG27,SUMPRODUCT(AM$2:AM27,$AH$2:$AH27)/SUM($AH$2:$AH27),0)</f>
        <v>-20743.627118644068</v>
      </c>
      <c r="BH27" s="11">
        <f ca="1">IF($AG27,SUMPRODUCT(AN$2:AN27,$AH$2:$AH27)/SUM($AH$2:$AH27),0)</f>
        <v>-650.30508474576266</v>
      </c>
      <c r="BI27" s="11">
        <f ca="1">IF($AG27,SUMPRODUCT(AO$2:AO27,$AH$2:$AH27)/SUM($AH$2:$AH27),0)</f>
        <v>-27841.135593220341</v>
      </c>
      <c r="BJ27" s="11">
        <f ca="1">IF($AG27,SUMPRODUCT(AP$2:AP27,$AH$2:$AH27)/SUM($AH$2:$AH27),0)</f>
        <v>-30153.050847457627</v>
      </c>
      <c r="BK27" s="11">
        <f ca="1">IF($AG27,SUMPRODUCT(AQ$2:AQ27,$AH$2:$AH27)/SUM($AH$2:$AH27),0)</f>
        <v>-27260.77966101695</v>
      </c>
      <c r="BL27" s="11">
        <f ca="1">IF($AG27,SUMPRODUCT(AR$2:AR27,$AH$2:$AH27)/SUM($AH$2:$AH27),0)</f>
        <v>-26480.966101694914</v>
      </c>
      <c r="BM27" s="11">
        <f ca="1">IF($AG27,SUMPRODUCT(AS$2:AS27,$AH$2:$AH27)/SUM($AH$2:$AH27),0)</f>
        <v>0</v>
      </c>
      <c r="BN27" s="11">
        <f ca="1">IF($AG27,SUMPRODUCT(AT$2:AT27,$AH$2:$AH27)/SUM($AH$2:$AH27),0)</f>
        <v>0</v>
      </c>
      <c r="BO27" s="11">
        <f ca="1">IF($AG27,SUMPRODUCT(AU$2:AU27,$AH$2:$AH27)/SUM($AH$2:$AH27),0)</f>
        <v>-28514.4406779661</v>
      </c>
      <c r="BP27" s="11">
        <f ca="1">IF($AG27,SUMPRODUCT(AV$2:AV27,$AH$2:$AH27)/SUM($AH$2:$AH27),0)</f>
        <v>-31833.65381694915</v>
      </c>
      <c r="BQ27" s="11">
        <f ca="1">IF($AG27,SUMPRODUCT(AW$2:AW27,$AH$2:$AH27)/SUM($AH$2:$AH27),0)</f>
        <v>-45714.830508474573</v>
      </c>
      <c r="BR27" s="11">
        <f ca="1">IF($AG27,SUMPRODUCT(AX$2:AX27,$AH$2:$AH27)/SUM($AH$2:$AH27),0)</f>
        <v>0</v>
      </c>
      <c r="BS27" s="11">
        <f ca="1">IF($AG27,SUMPRODUCT(AY$2:AY27,$AH$2:$AH27)/SUM($AH$2:$AH27),0)</f>
        <v>0</v>
      </c>
      <c r="BT27" s="11">
        <f ca="1">IF($AG27,SUMPRODUCT(AZ$2:AZ27,$AH$2:$AH27)/SUM($AH$2:$AH27),0)</f>
        <v>0</v>
      </c>
      <c r="BU27" s="11">
        <f ca="1">IF($AG27,SUMPRODUCT(BA$2:BA27,$AH$2:$AH27)/SUM($AH$2:$AH27),0)</f>
        <v>0</v>
      </c>
      <c r="BV27" s="11"/>
      <c r="BW27" s="109" cm="1">
        <f t="array" aca="1" ref="BW27" ca="1">IF($AG27,SQRT(SUMPRODUCT($AH$2:$AH27, (AI$2:AI27-BC27)^2)/(SUM($AH$2:$AH27)-1)),0)</f>
        <v>198995.7852855841</v>
      </c>
      <c r="BX27" s="109" cm="1">
        <f t="array" aca="1" ref="BX27" ca="1">IF($AG27,SQRT(SUMPRODUCT($AH$2:$AH27, (AJ$2:AJ27-BD27)^2)/(SUM($AH$2:$AH27)-1)),0)</f>
        <v>14044.681142021838</v>
      </c>
      <c r="BY27" s="109" cm="1">
        <f t="array" aca="1" ref="BY27" ca="1">IF($AG27,SQRT(SUMPRODUCT($AH$2:$AH27, (AK$2:AK27-BE27)^2)/(SUM($AH$2:$AH27)-1)),0)</f>
        <v>0</v>
      </c>
      <c r="BZ27" s="109" cm="1">
        <f t="array" aca="1" ref="BZ27" ca="1">IF($AG27,SQRT(SUMPRODUCT($AH$2:$AH27, (AL$2:AL27-BF27)^2)/(SUM($AH$2:$AH27)-1)),0)</f>
        <v>31591.341503294709</v>
      </c>
      <c r="CA27" s="109" cm="1">
        <f t="array" aca="1" ref="CA27" ca="1">IF($AG27,SQRT(SUMPRODUCT($AH$2:$AH27, (AM$2:AM27-BG27)^2)/(SUM($AH$2:$AH27)-1)),0)</f>
        <v>30445.65635680225</v>
      </c>
      <c r="CB27" s="109" cm="1">
        <f t="array" aca="1" ref="CB27" ca="1">IF($AG27,SQRT(SUMPRODUCT($AH$2:$AH27, (AN$2:AN27-BH27)^2)/(SUM($AH$2:$AH27)-1)),0)</f>
        <v>2837.6051051731515</v>
      </c>
      <c r="CC27" s="109" cm="1">
        <f t="array" aca="1" ref="CC27" ca="1">IF($AG27,SQRT(SUMPRODUCT($AH$2:$AH27, (AO$2:AO27-BI27)^2)/(SUM($AH$2:$AH27)-1)),0)</f>
        <v>37249.911461805277</v>
      </c>
      <c r="CD27" s="109" cm="1">
        <f t="array" aca="1" ref="CD27" ca="1">IF($AG27,SQRT(SUMPRODUCT($AH$2:$AH27, (AP$2:AP27-BJ27)^2)/(SUM($AH$2:$AH27)-1)),0)</f>
        <v>33496.264447116533</v>
      </c>
      <c r="CE27" s="109" cm="1">
        <f t="array" aca="1" ref="CE27" ca="1">IF($AG27,SQRT(SUMPRODUCT($AH$2:$AH27, (AQ$2:AQ27-BK27)^2)/(SUM($AH$2:$AH27)-1)),0)</f>
        <v>25672.32959625771</v>
      </c>
      <c r="CF27" s="109" cm="1">
        <f t="array" aca="1" ref="CF27" ca="1">IF($AG27,SQRT(SUMPRODUCT($AH$2:$AH27, (AR$2:AR27-BL27)^2)/(SUM($AH$2:$AH27)-1)),0)</f>
        <v>31431.582885506839</v>
      </c>
      <c r="CG27" s="109" cm="1">
        <f t="array" aca="1" ref="CG27" ca="1">IF($AG27,SQRT(SUMPRODUCT($AH$2:$AH27, (AS$2:AS27-BM27)^2)/(SUM($AH$2:$AH27)-1)),0)</f>
        <v>0</v>
      </c>
      <c r="CH27" s="109" cm="1">
        <f t="array" aca="1" ref="CH27" ca="1">IF($AG27,SQRT(SUMPRODUCT($AH$2:$AH27, (AT$2:AT27-BN27)^2)/(SUM($AH$2:$AH27)-1)),0)</f>
        <v>0</v>
      </c>
      <c r="CI27" s="109" cm="1">
        <f t="array" aca="1" ref="CI27" ca="1">IF($AG27,SQRT(SUMPRODUCT($AH$2:$AH27, (AU$2:AU27-BO27)^2)/(SUM($AH$2:$AH27)-1)),0)</f>
        <v>22807.203726825817</v>
      </c>
      <c r="CJ27" s="109" cm="1">
        <f t="array" aca="1" ref="CJ27" ca="1">IF($AG27,SQRT(SUMPRODUCT($AH$2:$AH27, (AV$2:AV27-BP27)^2)/(SUM($AH$2:$AH27)-1)),0)</f>
        <v>38140.67597257116</v>
      </c>
      <c r="CK27" s="109" cm="1">
        <f t="array" aca="1" ref="CK27" ca="1">IF($AG27,SQRT(SUMPRODUCT($AH$2:$AH27, (AW$2:AW27-BQ27)^2)/(SUM($AH$2:$AH27)-1)),0)</f>
        <v>73659.685372513486</v>
      </c>
      <c r="CL27" s="109" cm="1">
        <f t="array" aca="1" ref="CL27" ca="1">IF($AG27,SQRT(SUMPRODUCT($AH$2:$AH27, (AX$2:AX27-BR27)^2)/(SUM($AH$2:$AH27)-1)),0)</f>
        <v>0</v>
      </c>
      <c r="CM27" s="109" cm="1">
        <f t="array" aca="1" ref="CM27" ca="1">IF($AG27,SQRT(SUMPRODUCT($AH$2:$AH27, (AY$2:AY27-BS27)^2)/(SUM($AH$2:$AH27)-1)),0)</f>
        <v>0</v>
      </c>
      <c r="CN27" s="109" cm="1">
        <f t="array" aca="1" ref="CN27" ca="1">IF($AG27,SQRT(SUMPRODUCT($AH$2:$AH27, (AZ$2:AZ27-BT27)^2)/(SUM($AH$2:$AH27)-1)),0)</f>
        <v>0</v>
      </c>
      <c r="CO27" s="109" cm="1">
        <f t="array" aca="1" ref="CO27" ca="1">IF($AG27,SQRT(SUMPRODUCT($AH$2:$AH27, (BA$2:BA27-BU27)^2)/(SUM($AH$2:$AH27)-1)),0)</f>
        <v>0</v>
      </c>
    </row>
    <row r="28" spans="2:93" x14ac:dyDescent="0.25">
      <c r="AG28" s="1">
        <v>45359</v>
      </c>
      <c r="AH28" s="99">
        <f t="shared" si="10"/>
        <v>1</v>
      </c>
      <c r="AI28" s="11">
        <f t="shared" ca="1" si="25"/>
        <v>0</v>
      </c>
      <c r="AJ28" s="11">
        <f t="shared" ca="1" si="25"/>
        <v>0</v>
      </c>
      <c r="AK28" s="11">
        <f t="shared" ca="1" si="25"/>
        <v>0</v>
      </c>
      <c r="AL28" s="11">
        <f t="shared" ca="1" si="25"/>
        <v>0</v>
      </c>
      <c r="AM28" s="11">
        <f t="shared" ca="1" si="25"/>
        <v>0</v>
      </c>
      <c r="AN28" s="11">
        <f t="shared" ca="1" si="25"/>
        <v>0</v>
      </c>
      <c r="AO28" s="11">
        <f t="shared" ca="1" si="25"/>
        <v>0</v>
      </c>
      <c r="AP28" s="11">
        <f t="shared" ca="1" si="25"/>
        <v>-30500</v>
      </c>
      <c r="AQ28" s="11">
        <f t="shared" ca="1" si="25"/>
        <v>0</v>
      </c>
      <c r="AR28" s="11">
        <f t="shared" ca="1" si="25"/>
        <v>-16860</v>
      </c>
      <c r="AS28" s="11">
        <f t="shared" ca="1" si="26"/>
        <v>0</v>
      </c>
      <c r="AT28" s="11">
        <f t="shared" ca="1" si="26"/>
        <v>0</v>
      </c>
      <c r="AU28" s="11">
        <f t="shared" ca="1" si="26"/>
        <v>-5273</v>
      </c>
      <c r="AV28" s="11">
        <f t="shared" ca="1" si="26"/>
        <v>0</v>
      </c>
      <c r="AW28" s="11">
        <f t="shared" ca="1" si="26"/>
        <v>0</v>
      </c>
      <c r="AX28" s="11">
        <f t="shared" ca="1" si="26"/>
        <v>0</v>
      </c>
      <c r="AY28" s="11">
        <f t="shared" ca="1" si="26"/>
        <v>0</v>
      </c>
      <c r="AZ28" s="11">
        <f t="shared" ca="1" si="26"/>
        <v>0</v>
      </c>
      <c r="BA28" s="11">
        <f t="shared" ca="1" si="26"/>
        <v>0</v>
      </c>
      <c r="BB28" s="11"/>
      <c r="BC28" s="11">
        <f ca="1">IF($AG28,SUMPRODUCT(AI$2:AI28,$AH$2:$AH28)/SUM($AH$2:$AH28),0)</f>
        <v>-70901.614333333317</v>
      </c>
      <c r="BD28" s="11">
        <f ca="1">IF($AG28,SUMPRODUCT(AJ$2:AJ28,$AH$2:$AH28)/SUM($AH$2:$AH28),0)</f>
        <v>-4166.666666666667</v>
      </c>
      <c r="BE28" s="11">
        <f ca="1">IF($AG28,SUMPRODUCT(AK$2:AK28,$AH$2:$AH28)/SUM($AH$2:$AH28),0)</f>
        <v>0</v>
      </c>
      <c r="BF28" s="11">
        <f ca="1">IF($AG28,SUMPRODUCT(AL$2:AL28,$AH$2:$AH28)/SUM($AH$2:$AH28),0)</f>
        <v>-10333.333333333334</v>
      </c>
      <c r="BG28" s="11">
        <f ca="1">IF($AG28,SUMPRODUCT(AM$2:AM28,$AH$2:$AH28)/SUM($AH$2:$AH28),0)</f>
        <v>-20397.900000000001</v>
      </c>
      <c r="BH28" s="11">
        <f ca="1">IF($AG28,SUMPRODUCT(AN$2:AN28,$AH$2:$AH28)/SUM($AH$2:$AH28),0)</f>
        <v>-639.4666666666667</v>
      </c>
      <c r="BI28" s="11">
        <f ca="1">IF($AG28,SUMPRODUCT(AO$2:AO28,$AH$2:$AH28)/SUM($AH$2:$AH28),0)</f>
        <v>-27377.116666666665</v>
      </c>
      <c r="BJ28" s="11">
        <f ca="1">IF($AG28,SUMPRODUCT(AP$2:AP28,$AH$2:$AH28)/SUM($AH$2:$AH28),0)</f>
        <v>-30158.833333333332</v>
      </c>
      <c r="BK28" s="11">
        <f ca="1">IF($AG28,SUMPRODUCT(AQ$2:AQ28,$AH$2:$AH28)/SUM($AH$2:$AH28),0)</f>
        <v>-26806.433333333334</v>
      </c>
      <c r="BL28" s="11">
        <f ca="1">IF($AG28,SUMPRODUCT(AR$2:AR28,$AH$2:$AH28)/SUM($AH$2:$AH28),0)</f>
        <v>-26320.616666666665</v>
      </c>
      <c r="BM28" s="11">
        <f ca="1">IF($AG28,SUMPRODUCT(AS$2:AS28,$AH$2:$AH28)/SUM($AH$2:$AH28),0)</f>
        <v>0</v>
      </c>
      <c r="BN28" s="11">
        <f ca="1">IF($AG28,SUMPRODUCT(AT$2:AT28,$AH$2:$AH28)/SUM($AH$2:$AH28),0)</f>
        <v>0</v>
      </c>
      <c r="BO28" s="11">
        <f ca="1">IF($AG28,SUMPRODUCT(AU$2:AU28,$AH$2:$AH28)/SUM($AH$2:$AH28),0)</f>
        <v>-28127.083333333332</v>
      </c>
      <c r="BP28" s="11">
        <f ca="1">IF($AG28,SUMPRODUCT(AV$2:AV28,$AH$2:$AH28)/SUM($AH$2:$AH28),0)</f>
        <v>-31303.092919999999</v>
      </c>
      <c r="BQ28" s="11">
        <f ca="1">IF($AG28,SUMPRODUCT(AW$2:AW28,$AH$2:$AH28)/SUM($AH$2:$AH28),0)</f>
        <v>-44952.916666666664</v>
      </c>
      <c r="BR28" s="11">
        <f ca="1">IF($AG28,SUMPRODUCT(AX$2:AX28,$AH$2:$AH28)/SUM($AH$2:$AH28),0)</f>
        <v>0</v>
      </c>
      <c r="BS28" s="11">
        <f ca="1">IF($AG28,SUMPRODUCT(AY$2:AY28,$AH$2:$AH28)/SUM($AH$2:$AH28),0)</f>
        <v>0</v>
      </c>
      <c r="BT28" s="11">
        <f ca="1">IF($AG28,SUMPRODUCT(AZ$2:AZ28,$AH$2:$AH28)/SUM($AH$2:$AH28),0)</f>
        <v>0</v>
      </c>
      <c r="BU28" s="11">
        <f ca="1">IF($AG28,SUMPRODUCT(BA$2:BA28,$AH$2:$AH28)/SUM($AH$2:$AH28),0)</f>
        <v>0</v>
      </c>
      <c r="BV28" s="11"/>
      <c r="BW28" s="109" cm="1">
        <f t="array" aca="1" ref="BW28" ca="1">IF($AG28,SQRT(SUMPRODUCT($AH$2:$AH28, (AI$2:AI28-BC28)^2)/(SUM($AH$2:$AH28)-1)),0)</f>
        <v>197521.63372298414</v>
      </c>
      <c r="BX28" s="109" cm="1">
        <f t="array" aca="1" ref="BX28" ca="1">IF($AG28,SQRT(SUMPRODUCT($AH$2:$AH28, (AJ$2:AJ28-BD28)^2)/(SUM($AH$2:$AH28)-1)),0)</f>
        <v>13935.890339265106</v>
      </c>
      <c r="BY28" s="109" cm="1">
        <f t="array" aca="1" ref="BY28" ca="1">IF($AG28,SQRT(SUMPRODUCT($AH$2:$AH28, (AK$2:AK28-BE28)^2)/(SUM($AH$2:$AH28)-1)),0)</f>
        <v>0</v>
      </c>
      <c r="BZ28" s="109" cm="1">
        <f t="array" aca="1" ref="BZ28" ca="1">IF($AG28,SQRT(SUMPRODUCT($AH$2:$AH28, (AL$2:AL28-BF28)^2)/(SUM($AH$2:$AH28)-1)),0)</f>
        <v>31351.83970849789</v>
      </c>
      <c r="CA28" s="109" cm="1">
        <f t="array" aca="1" ref="CA28" ca="1">IF($AG28,SQRT(SUMPRODUCT($AH$2:$AH28, (AM$2:AM28-BG28)^2)/(SUM($AH$2:$AH28)-1)),0)</f>
        <v>30305.095479534946</v>
      </c>
      <c r="CB28" s="109" cm="1">
        <f t="array" aca="1" ref="CB28" ca="1">IF($AG28,SQRT(SUMPRODUCT($AH$2:$AH28, (AN$2:AN28-BH28)^2)/(SUM($AH$2:$AH28)-1)),0)</f>
        <v>2814.7071586047036</v>
      </c>
      <c r="CC28" s="109" cm="1">
        <f t="array" aca="1" ref="CC28" ca="1">IF($AG28,SQRT(SUMPRODUCT($AH$2:$AH28, (AO$2:AO28-BI28)^2)/(SUM($AH$2:$AH28)-1)),0)</f>
        <v>37107.368824639831</v>
      </c>
      <c r="CD28" s="109" cm="1">
        <f t="array" aca="1" ref="CD28" ca="1">IF($AG28,SQRT(SUMPRODUCT($AH$2:$AH28, (AP$2:AP28-BJ28)^2)/(SUM($AH$2:$AH28)-1)),0)</f>
        <v>33211.214875867961</v>
      </c>
      <c r="CE28" s="109" cm="1">
        <f t="array" aca="1" ref="CE28" ca="1">IF($AG28,SQRT(SUMPRODUCT($AH$2:$AH28, (AQ$2:AQ28-BK28)^2)/(SUM($AH$2:$AH28)-1)),0)</f>
        <v>25695.98586099318</v>
      </c>
      <c r="CF28" s="109" cm="1">
        <f t="array" aca="1" ref="CF28" ca="1">IF($AG28,SQRT(SUMPRODUCT($AH$2:$AH28, (AR$2:AR28-BL28)^2)/(SUM($AH$2:$AH28)-1)),0)</f>
        <v>31188.81688655035</v>
      </c>
      <c r="CG28" s="109" cm="1">
        <f t="array" aca="1" ref="CG28" ca="1">IF($AG28,SQRT(SUMPRODUCT($AH$2:$AH28, (AS$2:AS28-BM28)^2)/(SUM($AH$2:$AH28)-1)),0)</f>
        <v>0</v>
      </c>
      <c r="CH28" s="109" cm="1">
        <f t="array" aca="1" ref="CH28" ca="1">IF($AG28,SQRT(SUMPRODUCT($AH$2:$AH28, (AT$2:AT28-BN28)^2)/(SUM($AH$2:$AH28)-1)),0)</f>
        <v>0</v>
      </c>
      <c r="CI28" s="109" cm="1">
        <f t="array" aca="1" ref="CI28" ca="1">IF($AG28,SQRT(SUMPRODUCT($AH$2:$AH28, (AU$2:AU28-BO28)^2)/(SUM($AH$2:$AH28)-1)),0)</f>
        <v>22811.288184143756</v>
      </c>
      <c r="CJ28" s="109" cm="1">
        <f t="array" aca="1" ref="CJ28" ca="1">IF($AG28,SQRT(SUMPRODUCT($AH$2:$AH28, (AV$2:AV28-BP28)^2)/(SUM($AH$2:$AH28)-1)),0)</f>
        <v>38038.72676824568</v>
      </c>
      <c r="CK28" s="109" cm="1">
        <f t="array" aca="1" ref="CK28" ca="1">IF($AG28,SQRT(SUMPRODUCT($AH$2:$AH28, (AW$2:AW28-BQ28)^2)/(SUM($AH$2:$AH28)-1)),0)</f>
        <v>73270.854776213746</v>
      </c>
      <c r="CL28" s="109" cm="1">
        <f t="array" aca="1" ref="CL28" ca="1">IF($AG28,SQRT(SUMPRODUCT($AH$2:$AH28, (AX$2:AX28-BR28)^2)/(SUM($AH$2:$AH28)-1)),0)</f>
        <v>0</v>
      </c>
      <c r="CM28" s="109" cm="1">
        <f t="array" aca="1" ref="CM28" ca="1">IF($AG28,SQRT(SUMPRODUCT($AH$2:$AH28, (AY$2:AY28-BS28)^2)/(SUM($AH$2:$AH28)-1)),0)</f>
        <v>0</v>
      </c>
      <c r="CN28" s="109" cm="1">
        <f t="array" aca="1" ref="CN28" ca="1">IF($AG28,SQRT(SUMPRODUCT($AH$2:$AH28, (AZ$2:AZ28-BT28)^2)/(SUM($AH$2:$AH28)-1)),0)</f>
        <v>0</v>
      </c>
      <c r="CO28" s="109" cm="1">
        <f t="array" aca="1" ref="CO28" ca="1">IF($AG28,SQRT(SUMPRODUCT($AH$2:$AH28, (BA$2:BA28-BU28)^2)/(SUM($AH$2:$AH28)-1)),0)</f>
        <v>0</v>
      </c>
    </row>
    <row r="29" spans="2:93" x14ac:dyDescent="0.25">
      <c r="AG29" s="1">
        <v>45362</v>
      </c>
      <c r="AH29" s="99">
        <f t="shared" si="10"/>
        <v>3</v>
      </c>
      <c r="AI29" s="11">
        <f t="shared" ca="1" si="25"/>
        <v>-56492</v>
      </c>
      <c r="AJ29" s="11">
        <f t="shared" ca="1" si="25"/>
        <v>0</v>
      </c>
      <c r="AK29" s="11">
        <f t="shared" ca="1" si="25"/>
        <v>0</v>
      </c>
      <c r="AL29" s="11">
        <f t="shared" ca="1" si="25"/>
        <v>0</v>
      </c>
      <c r="AM29" s="11">
        <f t="shared" ca="1" si="25"/>
        <v>0</v>
      </c>
      <c r="AN29" s="11">
        <f t="shared" ca="1" si="25"/>
        <v>0</v>
      </c>
      <c r="AO29" s="11">
        <f t="shared" ca="1" si="25"/>
        <v>-42232</v>
      </c>
      <c r="AP29" s="11">
        <f t="shared" ca="1" si="25"/>
        <v>-117470</v>
      </c>
      <c r="AQ29" s="11">
        <f t="shared" ca="1" si="25"/>
        <v>0</v>
      </c>
      <c r="AR29" s="11">
        <f t="shared" ca="1" si="25"/>
        <v>-3170</v>
      </c>
      <c r="AS29" s="11">
        <f t="shared" ca="1" si="26"/>
        <v>0</v>
      </c>
      <c r="AT29" s="11">
        <f t="shared" ca="1" si="26"/>
        <v>0</v>
      </c>
      <c r="AU29" s="11">
        <f t="shared" ca="1" si="26"/>
        <v>-14137</v>
      </c>
      <c r="AV29" s="11">
        <f t="shared" ca="1" si="26"/>
        <v>-15221</v>
      </c>
      <c r="AW29" s="11">
        <f t="shared" ca="1" si="26"/>
        <v>0</v>
      </c>
      <c r="AX29" s="11">
        <f t="shared" ca="1" si="26"/>
        <v>0</v>
      </c>
      <c r="AY29" s="11">
        <f t="shared" ca="1" si="26"/>
        <v>0</v>
      </c>
      <c r="AZ29" s="11">
        <f t="shared" ca="1" si="26"/>
        <v>0</v>
      </c>
      <c r="BA29" s="11">
        <f t="shared" ca="1" si="26"/>
        <v>0</v>
      </c>
      <c r="BB29" s="11"/>
      <c r="BC29" s="11">
        <f ca="1">IF($AG29,SUMPRODUCT(AI$2:AI29,$AH$2:$AH29)/SUM($AH$2:$AH29),0)</f>
        <v>-70215.442222222206</v>
      </c>
      <c r="BD29" s="11">
        <f ca="1">IF($AG29,SUMPRODUCT(AJ$2:AJ29,$AH$2:$AH29)/SUM($AH$2:$AH29),0)</f>
        <v>-3968.2539682539682</v>
      </c>
      <c r="BE29" s="11">
        <f ca="1">IF($AG29,SUMPRODUCT(AK$2:AK29,$AH$2:$AH29)/SUM($AH$2:$AH29),0)</f>
        <v>0</v>
      </c>
      <c r="BF29" s="11">
        <f ca="1">IF($AG29,SUMPRODUCT(AL$2:AL29,$AH$2:$AH29)/SUM($AH$2:$AH29),0)</f>
        <v>-9841.269841269841</v>
      </c>
      <c r="BG29" s="11">
        <f ca="1">IF($AG29,SUMPRODUCT(AM$2:AM29,$AH$2:$AH29)/SUM($AH$2:$AH29),0)</f>
        <v>-19426.571428571428</v>
      </c>
      <c r="BH29" s="11">
        <f ca="1">IF($AG29,SUMPRODUCT(AN$2:AN29,$AH$2:$AH29)/SUM($AH$2:$AH29),0)</f>
        <v>-609.01587301587301</v>
      </c>
      <c r="BI29" s="11">
        <f ca="1">IF($AG29,SUMPRODUCT(AO$2:AO29,$AH$2:$AH29)/SUM($AH$2:$AH29),0)</f>
        <v>-28084.492063492064</v>
      </c>
      <c r="BJ29" s="11">
        <f ca="1">IF($AG29,SUMPRODUCT(AP$2:AP29,$AH$2:$AH29)/SUM($AH$2:$AH29),0)</f>
        <v>-34316.507936507936</v>
      </c>
      <c r="BK29" s="11">
        <f ca="1">IF($AG29,SUMPRODUCT(AQ$2:AQ29,$AH$2:$AH29)/SUM($AH$2:$AH29),0)</f>
        <v>-25529.936507936509</v>
      </c>
      <c r="BL29" s="11">
        <f ca="1">IF($AG29,SUMPRODUCT(AR$2:AR29,$AH$2:$AH29)/SUM($AH$2:$AH29),0)</f>
        <v>-25218.20634920635</v>
      </c>
      <c r="BM29" s="11">
        <f ca="1">IF($AG29,SUMPRODUCT(AS$2:AS29,$AH$2:$AH29)/SUM($AH$2:$AH29),0)</f>
        <v>0</v>
      </c>
      <c r="BN29" s="11">
        <f ca="1">IF($AG29,SUMPRODUCT(AT$2:AT29,$AH$2:$AH29)/SUM($AH$2:$AH29),0)</f>
        <v>0</v>
      </c>
      <c r="BO29" s="11">
        <f ca="1">IF($AG29,SUMPRODUCT(AU$2:AU29,$AH$2:$AH29)/SUM($AH$2:$AH29),0)</f>
        <v>-27460.888888888891</v>
      </c>
      <c r="BP29" s="11">
        <f ca="1">IF($AG29,SUMPRODUCT(AV$2:AV29,$AH$2:$AH29)/SUM($AH$2:$AH29),0)</f>
        <v>-30537.278971428568</v>
      </c>
      <c r="BQ29" s="11">
        <f ca="1">IF($AG29,SUMPRODUCT(AW$2:AW29,$AH$2:$AH29)/SUM($AH$2:$AH29),0)</f>
        <v>-42812.30158730159</v>
      </c>
      <c r="BR29" s="11">
        <f ca="1">IF($AG29,SUMPRODUCT(AX$2:AX29,$AH$2:$AH29)/SUM($AH$2:$AH29),0)</f>
        <v>0</v>
      </c>
      <c r="BS29" s="11">
        <f ca="1">IF($AG29,SUMPRODUCT(AY$2:AY29,$AH$2:$AH29)/SUM($AH$2:$AH29),0)</f>
        <v>0</v>
      </c>
      <c r="BT29" s="11">
        <f ca="1">IF($AG29,SUMPRODUCT(AZ$2:AZ29,$AH$2:$AH29)/SUM($AH$2:$AH29),0)</f>
        <v>0</v>
      </c>
      <c r="BU29" s="11">
        <f ca="1">IF($AG29,SUMPRODUCT(BA$2:BA29,$AH$2:$AH29)/SUM($AH$2:$AH29),0)</f>
        <v>0</v>
      </c>
      <c r="BV29" s="11"/>
      <c r="BW29" s="109" cm="1">
        <f t="array" aca="1" ref="BW29" ca="1">IF($AG29,SQRT(SUMPRODUCT($AH$2:$AH29, (AI$2:AI29-BC29)^2)/(SUM($AH$2:$AH29)-1)),0)</f>
        <v>192708.46274570739</v>
      </c>
      <c r="BX29" s="109" cm="1">
        <f t="array" aca="1" ref="BX29" ca="1">IF($AG29,SQRT(SUMPRODUCT($AH$2:$AH29, (AJ$2:AJ29-BD29)^2)/(SUM($AH$2:$AH29)-1)),0)</f>
        <v>13623.945065958909</v>
      </c>
      <c r="BY29" s="109" cm="1">
        <f t="array" aca="1" ref="BY29" ca="1">IF($AG29,SQRT(SUMPRODUCT($AH$2:$AH29, (AK$2:AK29-BE29)^2)/(SUM($AH$2:$AH29)-1)),0)</f>
        <v>0</v>
      </c>
      <c r="BZ29" s="109" cm="1">
        <f t="array" aca="1" ref="BZ29" ca="1">IF($AG29,SQRT(SUMPRODUCT($AH$2:$AH29, (AL$2:AL29-BF29)^2)/(SUM($AH$2:$AH29)-1)),0)</f>
        <v>30664.262244617203</v>
      </c>
      <c r="CA29" s="109" cm="1">
        <f t="array" aca="1" ref="CA29" ca="1">IF($AG29,SQRT(SUMPRODUCT($AH$2:$AH29, (AM$2:AM29-BG29)^2)/(SUM($AH$2:$AH29)-1)),0)</f>
        <v>29885.349116741025</v>
      </c>
      <c r="CB29" s="109" cm="1">
        <f t="array" aca="1" ref="CB29" ca="1">IF($AG29,SQRT(SUMPRODUCT($AH$2:$AH29, (AN$2:AN29-BH29)^2)/(SUM($AH$2:$AH29)-1)),0)</f>
        <v>2749.194436217831</v>
      </c>
      <c r="CC29" s="109" cm="1">
        <f t="array" aca="1" ref="CC29" ca="1">IF($AG29,SQRT(SUMPRODUCT($AH$2:$AH29, (AO$2:AO29-BI29)^2)/(SUM($AH$2:$AH29)-1)),0)</f>
        <v>36338.669349061478</v>
      </c>
      <c r="CD29" s="109" cm="1">
        <f t="array" aca="1" ref="CD29" ca="1">IF($AG29,SQRT(SUMPRODUCT($AH$2:$AH29, (AP$2:AP29-BJ29)^2)/(SUM($AH$2:$AH29)-1)),0)</f>
        <v>37428.811576056003</v>
      </c>
      <c r="CE29" s="109" cm="1">
        <f t="array" aca="1" ref="CE29" ca="1">IF($AG29,SQRT(SUMPRODUCT($AH$2:$AH29, (AQ$2:AQ29-BK29)^2)/(SUM($AH$2:$AH29)-1)),0)</f>
        <v>25718.650599148175</v>
      </c>
      <c r="CF29" s="109" cm="1">
        <f t="array" aca="1" ref="CF29" ca="1">IF($AG29,SQRT(SUMPRODUCT($AH$2:$AH29, (AR$2:AR29-BL29)^2)/(SUM($AH$2:$AH29)-1)),0)</f>
        <v>30828.109384110288</v>
      </c>
      <c r="CG29" s="109" cm="1">
        <f t="array" aca="1" ref="CG29" ca="1">IF($AG29,SQRT(SUMPRODUCT($AH$2:$AH29, (AS$2:AS29-BM29)^2)/(SUM($AH$2:$AH29)-1)),0)</f>
        <v>0</v>
      </c>
      <c r="CH29" s="109" cm="1">
        <f t="array" aca="1" ref="CH29" ca="1">IF($AG29,SQRT(SUMPRODUCT($AH$2:$AH29, (AT$2:AT29-BN29)^2)/(SUM($AH$2:$AH29)-1)),0)</f>
        <v>0</v>
      </c>
      <c r="CI29" s="109" cm="1">
        <f t="array" aca="1" ref="CI29" ca="1">IF($AG29,SQRT(SUMPRODUCT($AH$2:$AH29, (AU$2:AU29-BO29)^2)/(SUM($AH$2:$AH29)-1)),0)</f>
        <v>22454.306360531744</v>
      </c>
      <c r="CJ29" s="109" cm="1">
        <f t="array" aca="1" ref="CJ29" ca="1">IF($AG29,SQRT(SUMPRODUCT($AH$2:$AH29, (AV$2:AV29-BP29)^2)/(SUM($AH$2:$AH29)-1)),0)</f>
        <v>37267.276309684537</v>
      </c>
      <c r="CK29" s="109" cm="1">
        <f t="array" aca="1" ref="CK29" ca="1">IF($AG29,SQRT(SUMPRODUCT($AH$2:$AH29, (AW$2:AW29-BQ29)^2)/(SUM($AH$2:$AH29)-1)),0)</f>
        <v>72124.67754669016</v>
      </c>
      <c r="CL29" s="109" cm="1">
        <f t="array" aca="1" ref="CL29" ca="1">IF($AG29,SQRT(SUMPRODUCT($AH$2:$AH29, (AX$2:AX29-BR29)^2)/(SUM($AH$2:$AH29)-1)),0)</f>
        <v>0</v>
      </c>
      <c r="CM29" s="109" cm="1">
        <f t="array" aca="1" ref="CM29" ca="1">IF($AG29,SQRT(SUMPRODUCT($AH$2:$AH29, (AY$2:AY29-BS29)^2)/(SUM($AH$2:$AH29)-1)),0)</f>
        <v>0</v>
      </c>
      <c r="CN29" s="109" cm="1">
        <f t="array" aca="1" ref="CN29" ca="1">IF($AG29,SQRT(SUMPRODUCT($AH$2:$AH29, (AZ$2:AZ29-BT29)^2)/(SUM($AH$2:$AH29)-1)),0)</f>
        <v>0</v>
      </c>
      <c r="CO29" s="109" cm="1">
        <f t="array" aca="1" ref="CO29" ca="1">IF($AG29,SQRT(SUMPRODUCT($AH$2:$AH29, (BA$2:BA29-BU29)^2)/(SUM($AH$2:$AH29)-1)),0)</f>
        <v>0</v>
      </c>
    </row>
    <row r="30" spans="2:93" x14ac:dyDescent="0.25">
      <c r="D30" s="11"/>
      <c r="E30" s="11"/>
      <c r="AG30" s="1">
        <v>45363</v>
      </c>
      <c r="AH30" s="99">
        <f t="shared" si="10"/>
        <v>1</v>
      </c>
      <c r="AI30" s="11">
        <f t="shared" ca="1" si="25"/>
        <v>0</v>
      </c>
      <c r="AJ30" s="11">
        <f t="shared" ca="1" si="25"/>
        <v>0</v>
      </c>
      <c r="AK30" s="11">
        <f t="shared" ca="1" si="25"/>
        <v>0</v>
      </c>
      <c r="AL30" s="11">
        <f t="shared" ca="1" si="25"/>
        <v>0</v>
      </c>
      <c r="AM30" s="11">
        <f t="shared" ca="1" si="25"/>
        <v>0</v>
      </c>
      <c r="AN30" s="11">
        <f t="shared" ca="1" si="25"/>
        <v>0</v>
      </c>
      <c r="AO30" s="11">
        <f t="shared" ca="1" si="25"/>
        <v>0</v>
      </c>
      <c r="AP30" s="11">
        <f t="shared" ca="1" si="25"/>
        <v>0</v>
      </c>
      <c r="AQ30" s="11">
        <f t="shared" ca="1" si="25"/>
        <v>-15625</v>
      </c>
      <c r="AR30" s="11">
        <f t="shared" ca="1" si="25"/>
        <v>-2580</v>
      </c>
      <c r="AS30" s="11">
        <f t="shared" ca="1" si="26"/>
        <v>0</v>
      </c>
      <c r="AT30" s="11">
        <f t="shared" ca="1" si="26"/>
        <v>0</v>
      </c>
      <c r="AU30" s="11">
        <f t="shared" ca="1" si="26"/>
        <v>-5314</v>
      </c>
      <c r="AV30" s="11">
        <f t="shared" ca="1" si="26"/>
        <v>0</v>
      </c>
      <c r="AW30" s="11">
        <f t="shared" ca="1" si="26"/>
        <v>-9990</v>
      </c>
      <c r="AX30" s="11">
        <f t="shared" ca="1" si="26"/>
        <v>0</v>
      </c>
      <c r="AY30" s="11">
        <f t="shared" ca="1" si="26"/>
        <v>0</v>
      </c>
      <c r="AZ30" s="11">
        <f t="shared" ca="1" si="26"/>
        <v>0</v>
      </c>
      <c r="BA30" s="11">
        <f t="shared" ca="1" si="26"/>
        <v>0</v>
      </c>
      <c r="BB30" s="11"/>
      <c r="BC30" s="11">
        <f ca="1">IF($AG30,SUMPRODUCT(AI$2:AI30,$AH$2:$AH30)/SUM($AH$2:$AH30),0)</f>
        <v>-69118.325937499991</v>
      </c>
      <c r="BD30" s="11">
        <f ca="1">IF($AG30,SUMPRODUCT(AJ$2:AJ30,$AH$2:$AH30)/SUM($AH$2:$AH30),0)</f>
        <v>-3906.25</v>
      </c>
      <c r="BE30" s="11">
        <f ca="1">IF($AG30,SUMPRODUCT(AK$2:AK30,$AH$2:$AH30)/SUM($AH$2:$AH30),0)</f>
        <v>0</v>
      </c>
      <c r="BF30" s="11">
        <f ca="1">IF($AG30,SUMPRODUCT(AL$2:AL30,$AH$2:$AH30)/SUM($AH$2:$AH30),0)</f>
        <v>-9687.5</v>
      </c>
      <c r="BG30" s="11">
        <f ca="1">IF($AG30,SUMPRODUCT(AM$2:AM30,$AH$2:$AH30)/SUM($AH$2:$AH30),0)</f>
        <v>-19123.03125</v>
      </c>
      <c r="BH30" s="11">
        <f ca="1">IF($AG30,SUMPRODUCT(AN$2:AN30,$AH$2:$AH30)/SUM($AH$2:$AH30),0)</f>
        <v>-599.5</v>
      </c>
      <c r="BI30" s="11">
        <f ca="1">IF($AG30,SUMPRODUCT(AO$2:AO30,$AH$2:$AH30)/SUM($AH$2:$AH30),0)</f>
        <v>-27645.671875</v>
      </c>
      <c r="BJ30" s="11">
        <f ca="1">IF($AG30,SUMPRODUCT(AP$2:AP30,$AH$2:$AH30)/SUM($AH$2:$AH30),0)</f>
        <v>-33780.3125</v>
      </c>
      <c r="BK30" s="11">
        <f ca="1">IF($AG30,SUMPRODUCT(AQ$2:AQ30,$AH$2:$AH30)/SUM($AH$2:$AH30),0)</f>
        <v>-25375.171875</v>
      </c>
      <c r="BL30" s="11">
        <f ca="1">IF($AG30,SUMPRODUCT(AR$2:AR30,$AH$2:$AH30)/SUM($AH$2:$AH30),0)</f>
        <v>-24864.484375</v>
      </c>
      <c r="BM30" s="11">
        <f ca="1">IF($AG30,SUMPRODUCT(AS$2:AS30,$AH$2:$AH30)/SUM($AH$2:$AH30),0)</f>
        <v>0</v>
      </c>
      <c r="BN30" s="11">
        <f ca="1">IF($AG30,SUMPRODUCT(AT$2:AT30,$AH$2:$AH30)/SUM($AH$2:$AH30),0)</f>
        <v>0</v>
      </c>
      <c r="BO30" s="11">
        <f ca="1">IF($AG30,SUMPRODUCT(AU$2:AU30,$AH$2:$AH30)/SUM($AH$2:$AH30),0)</f>
        <v>-27114.84375</v>
      </c>
      <c r="BP30" s="11">
        <f ca="1">IF($AG30,SUMPRODUCT(AV$2:AV30,$AH$2:$AH30)/SUM($AH$2:$AH30),0)</f>
        <v>-30060.133987499998</v>
      </c>
      <c r="BQ30" s="11">
        <f ca="1">IF($AG30,SUMPRODUCT(AW$2:AW30,$AH$2:$AH30)/SUM($AH$2:$AH30),0)</f>
        <v>-42299.453125</v>
      </c>
      <c r="BR30" s="11">
        <f ca="1">IF($AG30,SUMPRODUCT(AX$2:AX30,$AH$2:$AH30)/SUM($AH$2:$AH30),0)</f>
        <v>0</v>
      </c>
      <c r="BS30" s="11">
        <f ca="1">IF($AG30,SUMPRODUCT(AY$2:AY30,$AH$2:$AH30)/SUM($AH$2:$AH30),0)</f>
        <v>0</v>
      </c>
      <c r="BT30" s="11">
        <f ca="1">IF($AG30,SUMPRODUCT(AZ$2:AZ30,$AH$2:$AH30)/SUM($AH$2:$AH30),0)</f>
        <v>0</v>
      </c>
      <c r="BU30" s="11">
        <f ca="1">IF($AG30,SUMPRODUCT(BA$2:BA30,$AH$2:$AH30)/SUM($AH$2:$AH30),0)</f>
        <v>0</v>
      </c>
      <c r="BV30" s="11"/>
      <c r="BW30" s="109" cm="1">
        <f t="array" aca="1" ref="BW30" ca="1">IF($AG30,SQRT(SUMPRODUCT($AH$2:$AH30, (AI$2:AI30-BC30)^2)/(SUM($AH$2:$AH30)-1)),0)</f>
        <v>191374.2852257835</v>
      </c>
      <c r="BX30" s="109" cm="1">
        <f t="array" aca="1" ref="BX30" ca="1">IF($AG30,SQRT(SUMPRODUCT($AH$2:$AH30, (AJ$2:AJ30-BD30)^2)/(SUM($AH$2:$AH30)-1)),0)</f>
        <v>13524.4854375021</v>
      </c>
      <c r="BY30" s="109" cm="1">
        <f t="array" aca="1" ref="BY30" ca="1">IF($AG30,SQRT(SUMPRODUCT($AH$2:$AH30, (AK$2:AK30-BE30)^2)/(SUM($AH$2:$AH30)-1)),0)</f>
        <v>0</v>
      </c>
      <c r="BZ30" s="109" cm="1">
        <f t="array" aca="1" ref="BZ30" ca="1">IF($AG30,SQRT(SUMPRODUCT($AH$2:$AH30, (AL$2:AL30-BF30)^2)/(SUM($AH$2:$AH30)-1)),0)</f>
        <v>30444.784785491924</v>
      </c>
      <c r="CA30" s="109" cm="1">
        <f t="array" aca="1" ref="CA30" ca="1">IF($AG30,SQRT(SUMPRODUCT($AH$2:$AH30, (AM$2:AM30-BG30)^2)/(SUM($AH$2:$AH30)-1)),0)</f>
        <v>29746.497359749956</v>
      </c>
      <c r="CB30" s="109" cm="1">
        <f t="array" aca="1" ref="CB30" ca="1">IF($AG30,SQRT(SUMPRODUCT($AH$2:$AH30, (AN$2:AN30-BH30)^2)/(SUM($AH$2:$AH30)-1)),0)</f>
        <v>2728.350417376771</v>
      </c>
      <c r="CC30" s="109" cm="1">
        <f t="array" aca="1" ref="CC30" ca="1">IF($AG30,SQRT(SUMPRODUCT($AH$2:$AH30, (AO$2:AO30-BI30)^2)/(SUM($AH$2:$AH30)-1)),0)</f>
        <v>36219.644287585106</v>
      </c>
      <c r="CD30" s="109" cm="1">
        <f t="array" aca="1" ref="CD30" ca="1">IF($AG30,SQRT(SUMPRODUCT($AH$2:$AH30, (AP$2:AP30-BJ30)^2)/(SUM($AH$2:$AH30)-1)),0)</f>
        <v>37377.527072554221</v>
      </c>
      <c r="CE30" s="109" cm="1">
        <f t="array" aca="1" ref="CE30" ca="1">IF($AG30,SQRT(SUMPRODUCT($AH$2:$AH30, (AQ$2:AQ30-BK30)^2)/(SUM($AH$2:$AH30)-1)),0)</f>
        <v>25543.741546768073</v>
      </c>
      <c r="CF30" s="109" cm="1">
        <f t="array" aca="1" ref="CF30" ca="1">IF($AG30,SQRT(SUMPRODUCT($AH$2:$AH30, (AR$2:AR30-BL30)^2)/(SUM($AH$2:$AH30)-1)),0)</f>
        <v>30713.102809553908</v>
      </c>
      <c r="CG30" s="109" cm="1">
        <f t="array" aca="1" ref="CG30" ca="1">IF($AG30,SQRT(SUMPRODUCT($AH$2:$AH30, (AS$2:AS30-BM30)^2)/(SUM($AH$2:$AH30)-1)),0)</f>
        <v>0</v>
      </c>
      <c r="CH30" s="109" cm="1">
        <f t="array" aca="1" ref="CH30" ca="1">IF($AG30,SQRT(SUMPRODUCT($AH$2:$AH30, (AT$2:AT30-BN30)^2)/(SUM($AH$2:$AH30)-1)),0)</f>
        <v>0</v>
      </c>
      <c r="CI30" s="109" cm="1">
        <f t="array" aca="1" ref="CI30" ca="1">IF($AG30,SQRT(SUMPRODUCT($AH$2:$AH30, (AU$2:AU30-BO30)^2)/(SUM($AH$2:$AH30)-1)),0)</f>
        <v>22446.750060106981</v>
      </c>
      <c r="CJ30" s="109" cm="1">
        <f t="array" aca="1" ref="CJ30" ca="1">IF($AG30,SQRT(SUMPRODUCT($AH$2:$AH30, (AV$2:AV30-BP30)^2)/(SUM($AH$2:$AH30)-1)),0)</f>
        <v>37166.858311938537</v>
      </c>
      <c r="CK30" s="109" cm="1">
        <f t="array" aca="1" ref="CK30" ca="1">IF($AG30,SQRT(SUMPRODUCT($AH$2:$AH30, (AW$2:AW30-BQ30)^2)/(SUM($AH$2:$AH30)-1)),0)</f>
        <v>71667.503373837695</v>
      </c>
      <c r="CL30" s="109" cm="1">
        <f t="array" aca="1" ref="CL30" ca="1">IF($AG30,SQRT(SUMPRODUCT($AH$2:$AH30, (AX$2:AX30-BR30)^2)/(SUM($AH$2:$AH30)-1)),0)</f>
        <v>0</v>
      </c>
      <c r="CM30" s="109" cm="1">
        <f t="array" aca="1" ref="CM30" ca="1">IF($AG30,SQRT(SUMPRODUCT($AH$2:$AH30, (AY$2:AY30-BS30)^2)/(SUM($AH$2:$AH30)-1)),0)</f>
        <v>0</v>
      </c>
      <c r="CN30" s="109" cm="1">
        <f t="array" aca="1" ref="CN30" ca="1">IF($AG30,SQRT(SUMPRODUCT($AH$2:$AH30, (AZ$2:AZ30-BT30)^2)/(SUM($AH$2:$AH30)-1)),0)</f>
        <v>0</v>
      </c>
      <c r="CO30" s="109" cm="1">
        <f t="array" aca="1" ref="CO30" ca="1">IF($AG30,SQRT(SUMPRODUCT($AH$2:$AH30, (BA$2:BA30-BU30)^2)/(SUM($AH$2:$AH30)-1)),0)</f>
        <v>0</v>
      </c>
    </row>
    <row r="31" spans="2:93" x14ac:dyDescent="0.25">
      <c r="D31" s="11"/>
      <c r="E31" s="11"/>
      <c r="AG31" s="1">
        <v>45364</v>
      </c>
      <c r="AH31" s="99">
        <f t="shared" si="10"/>
        <v>1</v>
      </c>
      <c r="AI31" s="11">
        <f t="shared" ca="1" si="25"/>
        <v>0</v>
      </c>
      <c r="AJ31" s="11">
        <f t="shared" ca="1" si="25"/>
        <v>0</v>
      </c>
      <c r="AK31" s="11">
        <f t="shared" ca="1" si="25"/>
        <v>0</v>
      </c>
      <c r="AL31" s="11">
        <f t="shared" ca="1" si="25"/>
        <v>0</v>
      </c>
      <c r="AM31" s="11">
        <f t="shared" ca="1" si="25"/>
        <v>-80000</v>
      </c>
      <c r="AN31" s="11">
        <f t="shared" ca="1" si="25"/>
        <v>0</v>
      </c>
      <c r="AO31" s="11">
        <f t="shared" ca="1" si="25"/>
        <v>0</v>
      </c>
      <c r="AP31" s="11">
        <f t="shared" ca="1" si="25"/>
        <v>0</v>
      </c>
      <c r="AQ31" s="11">
        <f t="shared" ca="1" si="25"/>
        <v>-46260</v>
      </c>
      <c r="AR31" s="11">
        <f t="shared" ca="1" si="25"/>
        <v>-4780</v>
      </c>
      <c r="AS31" s="11">
        <f t="shared" ca="1" si="26"/>
        <v>0</v>
      </c>
      <c r="AT31" s="11">
        <f t="shared" ca="1" si="26"/>
        <v>0</v>
      </c>
      <c r="AU31" s="11">
        <f t="shared" ca="1" si="26"/>
        <v>0</v>
      </c>
      <c r="AV31" s="11">
        <f t="shared" ca="1" si="26"/>
        <v>-24488.799999999999</v>
      </c>
      <c r="AW31" s="11">
        <f t="shared" ca="1" si="26"/>
        <v>0</v>
      </c>
      <c r="AX31" s="11">
        <f t="shared" ca="1" si="26"/>
        <v>0</v>
      </c>
      <c r="AY31" s="11">
        <f t="shared" ca="1" si="26"/>
        <v>0</v>
      </c>
      <c r="AZ31" s="11">
        <f t="shared" ca="1" si="26"/>
        <v>0</v>
      </c>
      <c r="BA31" s="11">
        <f t="shared" ca="1" si="26"/>
        <v>0</v>
      </c>
      <c r="BB31" s="11"/>
      <c r="BC31" s="11">
        <f ca="1">IF($AG31,SUMPRODUCT(AI$2:AI31,$AH$2:$AH31)/SUM($AH$2:$AH31),0)</f>
        <v>-68054.967076923072</v>
      </c>
      <c r="BD31" s="11">
        <f ca="1">IF($AG31,SUMPRODUCT(AJ$2:AJ31,$AH$2:$AH31)/SUM($AH$2:$AH31),0)</f>
        <v>-3846.1538461538462</v>
      </c>
      <c r="BE31" s="11">
        <f ca="1">IF($AG31,SUMPRODUCT(AK$2:AK31,$AH$2:$AH31)/SUM($AH$2:$AH31),0)</f>
        <v>0</v>
      </c>
      <c r="BF31" s="11">
        <f ca="1">IF($AG31,SUMPRODUCT(AL$2:AL31,$AH$2:$AH31)/SUM($AH$2:$AH31),0)</f>
        <v>-9538.461538461539</v>
      </c>
      <c r="BG31" s="11">
        <f ca="1">IF($AG31,SUMPRODUCT(AM$2:AM31,$AH$2:$AH31)/SUM($AH$2:$AH31),0)</f>
        <v>-20059.599999999999</v>
      </c>
      <c r="BH31" s="11">
        <f ca="1">IF($AG31,SUMPRODUCT(AN$2:AN31,$AH$2:$AH31)/SUM($AH$2:$AH31),0)</f>
        <v>-590.27692307692303</v>
      </c>
      <c r="BI31" s="11">
        <f ca="1">IF($AG31,SUMPRODUCT(AO$2:AO31,$AH$2:$AH31)/SUM($AH$2:$AH31),0)</f>
        <v>-27220.353846153845</v>
      </c>
      <c r="BJ31" s="11">
        <f ca="1">IF($AG31,SUMPRODUCT(AP$2:AP31,$AH$2:$AH31)/SUM($AH$2:$AH31),0)</f>
        <v>-33260.615384615383</v>
      </c>
      <c r="BK31" s="11">
        <f ca="1">IF($AG31,SUMPRODUCT(AQ$2:AQ31,$AH$2:$AH31)/SUM($AH$2:$AH31),0)</f>
        <v>-25696.476923076923</v>
      </c>
      <c r="BL31" s="11">
        <f ca="1">IF($AG31,SUMPRODUCT(AR$2:AR31,$AH$2:$AH31)/SUM($AH$2:$AH31),0)</f>
        <v>-24555.492307692308</v>
      </c>
      <c r="BM31" s="11">
        <f ca="1">IF($AG31,SUMPRODUCT(AS$2:AS31,$AH$2:$AH31)/SUM($AH$2:$AH31),0)</f>
        <v>0</v>
      </c>
      <c r="BN31" s="11">
        <f ca="1">IF($AG31,SUMPRODUCT(AT$2:AT31,$AH$2:$AH31)/SUM($AH$2:$AH31),0)</f>
        <v>0</v>
      </c>
      <c r="BO31" s="11">
        <f ca="1">IF($AG31,SUMPRODUCT(AU$2:AU31,$AH$2:$AH31)/SUM($AH$2:$AH31),0)</f>
        <v>-26697.692307692309</v>
      </c>
      <c r="BP31" s="11">
        <f ca="1">IF($AG31,SUMPRODUCT(AV$2:AV31,$AH$2:$AH31)/SUM($AH$2:$AH31),0)</f>
        <v>-29974.421156923076</v>
      </c>
      <c r="BQ31" s="11">
        <f ca="1">IF($AG31,SUMPRODUCT(AW$2:AW31,$AH$2:$AH31)/SUM($AH$2:$AH31),0)</f>
        <v>-41648.692307692305</v>
      </c>
      <c r="BR31" s="11">
        <f ca="1">IF($AG31,SUMPRODUCT(AX$2:AX31,$AH$2:$AH31)/SUM($AH$2:$AH31),0)</f>
        <v>0</v>
      </c>
      <c r="BS31" s="11">
        <f ca="1">IF($AG31,SUMPRODUCT(AY$2:AY31,$AH$2:$AH31)/SUM($AH$2:$AH31),0)</f>
        <v>0</v>
      </c>
      <c r="BT31" s="11">
        <f ca="1">IF($AG31,SUMPRODUCT(AZ$2:AZ31,$AH$2:$AH31)/SUM($AH$2:$AH31),0)</f>
        <v>0</v>
      </c>
      <c r="BU31" s="11">
        <f ca="1">IF($AG31,SUMPRODUCT(BA$2:BA31,$AH$2:$AH31)/SUM($AH$2:$AH31),0)</f>
        <v>0</v>
      </c>
      <c r="BV31" s="11"/>
      <c r="BW31" s="109" cm="1">
        <f t="array" aca="1" ref="BW31" ca="1">IF($AG31,SQRT(SUMPRODUCT($AH$2:$AH31, (AI$2:AI31-BC31)^2)/(SUM($AH$2:$AH31)-1)),0)</f>
        <v>190066.73249454965</v>
      </c>
      <c r="BX31" s="109" cm="1">
        <f t="array" aca="1" ref="BX31" ca="1">IF($AG31,SQRT(SUMPRODUCT($AH$2:$AH31, (AJ$2:AJ31-BD31)^2)/(SUM($AH$2:$AH31)-1)),0)</f>
        <v>13427.153888239362</v>
      </c>
      <c r="BY31" s="109" cm="1">
        <f t="array" aca="1" ref="BY31" ca="1">IF($AG31,SQRT(SUMPRODUCT($AH$2:$AH31, (AK$2:AK31-BE31)^2)/(SUM($AH$2:$AH31)-1)),0)</f>
        <v>0</v>
      </c>
      <c r="BZ31" s="109" cm="1">
        <f t="array" aca="1" ref="BZ31" ca="1">IF($AG31,SQRT(SUMPRODUCT($AH$2:$AH31, (AL$2:AL31-BF31)^2)/(SUM($AH$2:$AH31)-1)),0)</f>
        <v>30229.888419346749</v>
      </c>
      <c r="CA31" s="109" cm="1">
        <f t="array" aca="1" ref="CA31" ca="1">IF($AG31,SQRT(SUMPRODUCT($AH$2:$AH31, (AM$2:AM31-BG31)^2)/(SUM($AH$2:$AH31)-1)),0)</f>
        <v>30463.810108163598</v>
      </c>
      <c r="CB31" s="109" cm="1">
        <f t="array" aca="1" ref="CB31" ca="1">IF($AG31,SQRT(SUMPRODUCT($AH$2:$AH31, (AN$2:AN31-BH31)^2)/(SUM($AH$2:$AH31)-1)),0)</f>
        <v>2707.9723705413589</v>
      </c>
      <c r="CC31" s="109" cm="1">
        <f t="array" aca="1" ref="CC31" ca="1">IF($AG31,SQRT(SUMPRODUCT($AH$2:$AH31, (AO$2:AO31-BI31)^2)/(SUM($AH$2:$AH31)-1)),0)</f>
        <v>36098.794735520074</v>
      </c>
      <c r="CD31" s="109" cm="1">
        <f t="array" aca="1" ref="CD31" ca="1">IF($AG31,SQRT(SUMPRODUCT($AH$2:$AH31, (AP$2:AP31-BJ31)^2)/(SUM($AH$2:$AH31)-1)),0)</f>
        <v>37320.312074865942</v>
      </c>
      <c r="CE31" s="109" cm="1">
        <f t="array" aca="1" ref="CE31" ca="1">IF($AG31,SQRT(SUMPRODUCT($AH$2:$AH31, (AQ$2:AQ31-BK31)^2)/(SUM($AH$2:$AH31)-1)),0)</f>
        <v>25475.440923016729</v>
      </c>
      <c r="CF31" s="109" cm="1">
        <f t="array" aca="1" ref="CF31" ca="1">IF($AG31,SQRT(SUMPRODUCT($AH$2:$AH31, (AR$2:AR31-BL31)^2)/(SUM($AH$2:$AH31)-1)),0)</f>
        <v>30573.872033119984</v>
      </c>
      <c r="CG31" s="109" cm="1">
        <f t="array" aca="1" ref="CG31" ca="1">IF($AG31,SQRT(SUMPRODUCT($AH$2:$AH31, (AS$2:AS31-BM31)^2)/(SUM($AH$2:$AH31)-1)),0)</f>
        <v>0</v>
      </c>
      <c r="CH31" s="109" cm="1">
        <f t="array" aca="1" ref="CH31" ca="1">IF($AG31,SQRT(SUMPRODUCT($AH$2:$AH31, (AT$2:AT31-BN31)^2)/(SUM($AH$2:$AH31)-1)),0)</f>
        <v>0</v>
      </c>
      <c r="CI31" s="109" cm="1">
        <f t="array" aca="1" ref="CI31" ca="1">IF($AG31,SQRT(SUMPRODUCT($AH$2:$AH31, (AU$2:AU31-BO31)^2)/(SUM($AH$2:$AH31)-1)),0)</f>
        <v>22523.20637137608</v>
      </c>
      <c r="CJ31" s="109" cm="1">
        <f t="array" aca="1" ref="CJ31" ca="1">IF($AG31,SQRT(SUMPRODUCT($AH$2:$AH31, (AV$2:AV31-BP31)^2)/(SUM($AH$2:$AH31)-1)),0)</f>
        <v>36881.823458665785</v>
      </c>
      <c r="CK31" s="109" cm="1">
        <f t="array" aca="1" ref="CK31" ca="1">IF($AG31,SQRT(SUMPRODUCT($AH$2:$AH31, (AW$2:AW31-BQ31)^2)/(SUM($AH$2:$AH31)-1)),0)</f>
        <v>71298.697439215888</v>
      </c>
      <c r="CL31" s="109" cm="1">
        <f t="array" aca="1" ref="CL31" ca="1">IF($AG31,SQRT(SUMPRODUCT($AH$2:$AH31, (AX$2:AX31-BR31)^2)/(SUM($AH$2:$AH31)-1)),0)</f>
        <v>0</v>
      </c>
      <c r="CM31" s="109" cm="1">
        <f t="array" aca="1" ref="CM31" ca="1">IF($AG31,SQRT(SUMPRODUCT($AH$2:$AH31, (AY$2:AY31-BS31)^2)/(SUM($AH$2:$AH31)-1)),0)</f>
        <v>0</v>
      </c>
      <c r="CN31" s="109" cm="1">
        <f t="array" aca="1" ref="CN31" ca="1">IF($AG31,SQRT(SUMPRODUCT($AH$2:$AH31, (AZ$2:AZ31-BT31)^2)/(SUM($AH$2:$AH31)-1)),0)</f>
        <v>0</v>
      </c>
      <c r="CO31" s="109" cm="1">
        <f t="array" aca="1" ref="CO31" ca="1">IF($AG31,SQRT(SUMPRODUCT($AH$2:$AH31, (BA$2:BA31-BU31)^2)/(SUM($AH$2:$AH31)-1)),0)</f>
        <v>0</v>
      </c>
    </row>
    <row r="32" spans="2:93" x14ac:dyDescent="0.25">
      <c r="D32" s="11"/>
      <c r="E32" s="11"/>
      <c r="AG32" s="1">
        <v>45365</v>
      </c>
      <c r="AH32" s="99">
        <f t="shared" si="10"/>
        <v>1</v>
      </c>
      <c r="AI32" s="11">
        <f t="shared" ref="AI32:AR41" ca="1" si="29">IF(AI$1&lt;&gt;0,SUMIFS(INDIRECT(AI$1), Fecha,$AG32),0)</f>
        <v>-23756</v>
      </c>
      <c r="AJ32" s="11">
        <f t="shared" ca="1" si="29"/>
        <v>0</v>
      </c>
      <c r="AK32" s="11">
        <f t="shared" ca="1" si="29"/>
        <v>0</v>
      </c>
      <c r="AL32" s="11">
        <f t="shared" ca="1" si="29"/>
        <v>0</v>
      </c>
      <c r="AM32" s="11">
        <f t="shared" ca="1" si="29"/>
        <v>0</v>
      </c>
      <c r="AN32" s="11">
        <f t="shared" ca="1" si="29"/>
        <v>0</v>
      </c>
      <c r="AO32" s="11">
        <f t="shared" ca="1" si="29"/>
        <v>0</v>
      </c>
      <c r="AP32" s="11">
        <f t="shared" ca="1" si="29"/>
        <v>0</v>
      </c>
      <c r="AQ32" s="11">
        <f t="shared" ca="1" si="29"/>
        <v>0</v>
      </c>
      <c r="AR32" s="11">
        <f t="shared" ca="1" si="29"/>
        <v>-4780</v>
      </c>
      <c r="AS32" s="11">
        <f t="shared" ref="AS32:BA41" ca="1" si="30">IF(AS$1&lt;&gt;0,SUMIFS(INDIRECT(AS$1), Fecha,$AG32),0)</f>
        <v>0</v>
      </c>
      <c r="AT32" s="11">
        <f t="shared" ca="1" si="30"/>
        <v>0</v>
      </c>
      <c r="AU32" s="11">
        <f t="shared" ca="1" si="30"/>
        <v>0</v>
      </c>
      <c r="AV32" s="11">
        <f t="shared" ca="1" si="30"/>
        <v>0</v>
      </c>
      <c r="AW32" s="11">
        <f t="shared" ca="1" si="30"/>
        <v>0</v>
      </c>
      <c r="AX32" s="11">
        <f t="shared" ca="1" si="30"/>
        <v>0</v>
      </c>
      <c r="AY32" s="11">
        <f t="shared" ca="1" si="30"/>
        <v>0</v>
      </c>
      <c r="AZ32" s="11">
        <f t="shared" ca="1" si="30"/>
        <v>0</v>
      </c>
      <c r="BA32" s="11">
        <f t="shared" ca="1" si="30"/>
        <v>0</v>
      </c>
      <c r="BB32" s="11"/>
      <c r="BC32" s="11">
        <f ca="1">IF($AG32,SUMPRODUCT(AI$2:AI32,$AH$2:$AH32)/SUM($AH$2:$AH32),0)</f>
        <v>-67383.7706060606</v>
      </c>
      <c r="BD32" s="11">
        <f ca="1">IF($AG32,SUMPRODUCT(AJ$2:AJ32,$AH$2:$AH32)/SUM($AH$2:$AH32),0)</f>
        <v>-3787.878787878788</v>
      </c>
      <c r="BE32" s="11">
        <f ca="1">IF($AG32,SUMPRODUCT(AK$2:AK32,$AH$2:$AH32)/SUM($AH$2:$AH32),0)</f>
        <v>0</v>
      </c>
      <c r="BF32" s="11">
        <f ca="1">IF($AG32,SUMPRODUCT(AL$2:AL32,$AH$2:$AH32)/SUM($AH$2:$AH32),0)</f>
        <v>-9393.939393939394</v>
      </c>
      <c r="BG32" s="11">
        <f ca="1">IF($AG32,SUMPRODUCT(AM$2:AM32,$AH$2:$AH32)/SUM($AH$2:$AH32),0)</f>
        <v>-19755.666666666668</v>
      </c>
      <c r="BH32" s="11">
        <f ca="1">IF($AG32,SUMPRODUCT(AN$2:AN32,$AH$2:$AH32)/SUM($AH$2:$AH32),0)</f>
        <v>-581.33333333333337</v>
      </c>
      <c r="BI32" s="11">
        <f ca="1">IF($AG32,SUMPRODUCT(AO$2:AO32,$AH$2:$AH32)/SUM($AH$2:$AH32),0)</f>
        <v>-26807.924242424244</v>
      </c>
      <c r="BJ32" s="11">
        <f ca="1">IF($AG32,SUMPRODUCT(AP$2:AP32,$AH$2:$AH32)/SUM($AH$2:$AH32),0)</f>
        <v>-32756.666666666668</v>
      </c>
      <c r="BK32" s="11">
        <f ca="1">IF($AG32,SUMPRODUCT(AQ$2:AQ32,$AH$2:$AH32)/SUM($AH$2:$AH32),0)</f>
        <v>-25307.136363636364</v>
      </c>
      <c r="BL32" s="11">
        <f ca="1">IF($AG32,SUMPRODUCT(AR$2:AR32,$AH$2:$AH32)/SUM($AH$2:$AH32),0)</f>
        <v>-24255.863636363636</v>
      </c>
      <c r="BM32" s="11">
        <f ca="1">IF($AG32,SUMPRODUCT(AS$2:AS32,$AH$2:$AH32)/SUM($AH$2:$AH32),0)</f>
        <v>0</v>
      </c>
      <c r="BN32" s="11">
        <f ca="1">IF($AG32,SUMPRODUCT(AT$2:AT32,$AH$2:$AH32)/SUM($AH$2:$AH32),0)</f>
        <v>0</v>
      </c>
      <c r="BO32" s="11">
        <f ca="1">IF($AG32,SUMPRODUCT(AU$2:AU32,$AH$2:$AH32)/SUM($AH$2:$AH32),0)</f>
        <v>-26293.18181818182</v>
      </c>
      <c r="BP32" s="11">
        <f ca="1">IF($AG32,SUMPRODUCT(AV$2:AV32,$AH$2:$AH32)/SUM($AH$2:$AH32),0)</f>
        <v>-29520.263260606058</v>
      </c>
      <c r="BQ32" s="11">
        <f ca="1">IF($AG32,SUMPRODUCT(AW$2:AW32,$AH$2:$AH32)/SUM($AH$2:$AH32),0)</f>
        <v>-41017.651515151512</v>
      </c>
      <c r="BR32" s="11">
        <f ca="1">IF($AG32,SUMPRODUCT(AX$2:AX32,$AH$2:$AH32)/SUM($AH$2:$AH32),0)</f>
        <v>0</v>
      </c>
      <c r="BS32" s="11">
        <f ca="1">IF($AG32,SUMPRODUCT(AY$2:AY32,$AH$2:$AH32)/SUM($AH$2:$AH32),0)</f>
        <v>0</v>
      </c>
      <c r="BT32" s="11">
        <f ca="1">IF($AG32,SUMPRODUCT(AZ$2:AZ32,$AH$2:$AH32)/SUM($AH$2:$AH32),0)</f>
        <v>0</v>
      </c>
      <c r="BU32" s="11">
        <f ca="1">IF($AG32,SUMPRODUCT(BA$2:BA32,$AH$2:$AH32)/SUM($AH$2:$AH32),0)</f>
        <v>0</v>
      </c>
      <c r="BV32" s="11"/>
      <c r="BW32" s="109" cm="1">
        <f t="array" aca="1" ref="BW32" ca="1">IF($AG32,SQRT(SUMPRODUCT($AH$2:$AH32, (AI$2:AI32-BC32)^2)/(SUM($AH$2:$AH32)-1)),0)</f>
        <v>188677.82407902129</v>
      </c>
      <c r="BX32" s="109" cm="1">
        <f t="array" aca="1" ref="BX32" ca="1">IF($AG32,SQRT(SUMPRODUCT($AH$2:$AH32, (AJ$2:AJ32-BD32)^2)/(SUM($AH$2:$AH32)-1)),0)</f>
        <v>13331.876377274424</v>
      </c>
      <c r="BY32" s="109" cm="1">
        <f t="array" aca="1" ref="BY32" ca="1">IF($AG32,SQRT(SUMPRODUCT($AH$2:$AH32, (AK$2:AK32-BE32)^2)/(SUM($AH$2:$AH32)-1)),0)</f>
        <v>0</v>
      </c>
      <c r="BZ32" s="109" cm="1">
        <f t="array" aca="1" ref="BZ32" ca="1">IF($AG32,SQRT(SUMPRODUCT($AH$2:$AH32, (AL$2:AL32-BF32)^2)/(SUM($AH$2:$AH32)-1)),0)</f>
        <v>30019.418734637431</v>
      </c>
      <c r="CA32" s="109" cm="1">
        <f t="array" aca="1" ref="CA32" ca="1">IF($AG32,SQRT(SUMPRODUCT($AH$2:$AH32, (AM$2:AM32-BG32)^2)/(SUM($AH$2:$AH32)-1)),0)</f>
        <v>30329.241856832756</v>
      </c>
      <c r="CB32" s="109" cm="1">
        <f t="array" aca="1" ref="CB32" ca="1">IF($AG32,SQRT(SUMPRODUCT($AH$2:$AH32, (AN$2:AN32-BH32)^2)/(SUM($AH$2:$AH32)-1)),0)</f>
        <v>2688.0432307268434</v>
      </c>
      <c r="CC32" s="109" cm="1">
        <f t="array" aca="1" ref="CC32" ca="1">IF($AG32,SQRT(SUMPRODUCT($AH$2:$AH32, (AO$2:AO32-BI32)^2)/(SUM($AH$2:$AH32)-1)),0)</f>
        <v>35976.400809979968</v>
      </c>
      <c r="CD32" s="109" cm="1">
        <f t="array" aca="1" ref="CD32" ca="1">IF($AG32,SQRT(SUMPRODUCT($AH$2:$AH32, (AP$2:AP32-BJ32)^2)/(SUM($AH$2:$AH32)-1)),0)</f>
        <v>37257.744939122633</v>
      </c>
      <c r="CE32" s="109" cm="1">
        <f t="array" aca="1" ref="CE32" ca="1">IF($AG32,SQRT(SUMPRODUCT($AH$2:$AH32, (AQ$2:AQ32-BK32)^2)/(SUM($AH$2:$AH32)-1)),0)</f>
        <v>25475.835313480511</v>
      </c>
      <c r="CF32" s="109" cm="1">
        <f t="array" aca="1" ref="CF32" ca="1">IF($AG32,SQRT(SUMPRODUCT($AH$2:$AH32, (AR$2:AR32-BL32)^2)/(SUM($AH$2:$AH32)-1)),0)</f>
        <v>30435.275702779429</v>
      </c>
      <c r="CG32" s="109" cm="1">
        <f t="array" aca="1" ref="CG32" ca="1">IF($AG32,SQRT(SUMPRODUCT($AH$2:$AH32, (AS$2:AS32-BM32)^2)/(SUM($AH$2:$AH32)-1)),0)</f>
        <v>0</v>
      </c>
      <c r="CH32" s="109" cm="1">
        <f t="array" aca="1" ref="CH32" ca="1">IF($AG32,SQRT(SUMPRODUCT($AH$2:$AH32, (AT$2:AT32-BN32)^2)/(SUM($AH$2:$AH32)-1)),0)</f>
        <v>0</v>
      </c>
      <c r="CI32" s="109" cm="1">
        <f t="array" aca="1" ref="CI32" ca="1">IF($AG32,SQRT(SUMPRODUCT($AH$2:$AH32, (AU$2:AU32-BO32)^2)/(SUM($AH$2:$AH32)-1)),0)</f>
        <v>22589.59464131088</v>
      </c>
      <c r="CJ32" s="109" cm="1">
        <f t="array" aca="1" ref="CJ32" ca="1">IF($AG32,SQRT(SUMPRODUCT($AH$2:$AH32, (AV$2:AV32-BP32)^2)/(SUM($AH$2:$AH32)-1)),0)</f>
        <v>36782.534004888963</v>
      </c>
      <c r="CK32" s="109" cm="1">
        <f t="array" aca="1" ref="CK32" ca="1">IF($AG32,SQRT(SUMPRODUCT($AH$2:$AH32, (AW$2:AW32-BQ32)^2)/(SUM($AH$2:$AH32)-1)),0)</f>
        <v>70933.620537360359</v>
      </c>
      <c r="CL32" s="109" cm="1">
        <f t="array" aca="1" ref="CL32" ca="1">IF($AG32,SQRT(SUMPRODUCT($AH$2:$AH32, (AX$2:AX32-BR32)^2)/(SUM($AH$2:$AH32)-1)),0)</f>
        <v>0</v>
      </c>
      <c r="CM32" s="109" cm="1">
        <f t="array" aca="1" ref="CM32" ca="1">IF($AG32,SQRT(SUMPRODUCT($AH$2:$AH32, (AY$2:AY32-BS32)^2)/(SUM($AH$2:$AH32)-1)),0)</f>
        <v>0</v>
      </c>
      <c r="CN32" s="109" cm="1">
        <f t="array" aca="1" ref="CN32" ca="1">IF($AG32,SQRT(SUMPRODUCT($AH$2:$AH32, (AZ$2:AZ32-BT32)^2)/(SUM($AH$2:$AH32)-1)),0)</f>
        <v>0</v>
      </c>
      <c r="CO32" s="109" cm="1">
        <f t="array" aca="1" ref="CO32" ca="1">IF($AG32,SQRT(SUMPRODUCT($AH$2:$AH32, (BA$2:BA32-BU32)^2)/(SUM($AH$2:$AH32)-1)),0)</f>
        <v>0</v>
      </c>
    </row>
    <row r="33" spans="4:93" x14ac:dyDescent="0.25">
      <c r="D33" s="11"/>
      <c r="E33" s="11"/>
      <c r="AG33" s="1">
        <v>45369</v>
      </c>
      <c r="AH33" s="99">
        <f t="shared" si="10"/>
        <v>4</v>
      </c>
      <c r="AI33" s="11">
        <f t="shared" ca="1" si="29"/>
        <v>-28182</v>
      </c>
      <c r="AJ33" s="11">
        <f t="shared" ca="1" si="29"/>
        <v>0</v>
      </c>
      <c r="AK33" s="11">
        <f t="shared" ca="1" si="29"/>
        <v>0</v>
      </c>
      <c r="AL33" s="11">
        <f t="shared" ca="1" si="29"/>
        <v>0</v>
      </c>
      <c r="AM33" s="11">
        <f t="shared" ca="1" si="29"/>
        <v>0</v>
      </c>
      <c r="AN33" s="11">
        <f t="shared" ca="1" si="29"/>
        <v>0</v>
      </c>
      <c r="AO33" s="11">
        <f t="shared" ca="1" si="29"/>
        <v>0</v>
      </c>
      <c r="AP33" s="11">
        <f t="shared" ca="1" si="29"/>
        <v>-87150</v>
      </c>
      <c r="AQ33" s="11">
        <f t="shared" ca="1" si="29"/>
        <v>-74815</v>
      </c>
      <c r="AR33" s="11">
        <f t="shared" ca="1" si="29"/>
        <v>-8210</v>
      </c>
      <c r="AS33" s="11">
        <f t="shared" ca="1" si="30"/>
        <v>0</v>
      </c>
      <c r="AT33" s="11">
        <f t="shared" ca="1" si="30"/>
        <v>0</v>
      </c>
      <c r="AU33" s="11">
        <f t="shared" ca="1" si="30"/>
        <v>0</v>
      </c>
      <c r="AV33" s="11">
        <f t="shared" ca="1" si="30"/>
        <v>0</v>
      </c>
      <c r="AW33" s="11">
        <f t="shared" ca="1" si="30"/>
        <v>0</v>
      </c>
      <c r="AX33" s="11">
        <f t="shared" ca="1" si="30"/>
        <v>0</v>
      </c>
      <c r="AY33" s="11">
        <f t="shared" ca="1" si="30"/>
        <v>0</v>
      </c>
      <c r="AZ33" s="11">
        <f t="shared" ca="1" si="30"/>
        <v>0</v>
      </c>
      <c r="BA33" s="11">
        <f t="shared" ca="1" si="30"/>
        <v>0</v>
      </c>
      <c r="BB33" s="11"/>
      <c r="BC33" s="11">
        <f ca="1">IF($AG33,SUMPRODUCT(AI$2:AI33,$AH$2:$AH33)/SUM($AH$2:$AH33),0)</f>
        <v>-65143.669428571418</v>
      </c>
      <c r="BD33" s="11">
        <f ca="1">IF($AG33,SUMPRODUCT(AJ$2:AJ33,$AH$2:$AH33)/SUM($AH$2:$AH33),0)</f>
        <v>-3571.4285714285716</v>
      </c>
      <c r="BE33" s="11">
        <f ca="1">IF($AG33,SUMPRODUCT(AK$2:AK33,$AH$2:$AH33)/SUM($AH$2:$AH33),0)</f>
        <v>0</v>
      </c>
      <c r="BF33" s="11">
        <f ca="1">IF($AG33,SUMPRODUCT(AL$2:AL33,$AH$2:$AH33)/SUM($AH$2:$AH33),0)</f>
        <v>-8857.1428571428569</v>
      </c>
      <c r="BG33" s="11">
        <f ca="1">IF($AG33,SUMPRODUCT(AM$2:AM33,$AH$2:$AH33)/SUM($AH$2:$AH33),0)</f>
        <v>-18626.771428571428</v>
      </c>
      <c r="BH33" s="11">
        <f ca="1">IF($AG33,SUMPRODUCT(AN$2:AN33,$AH$2:$AH33)/SUM($AH$2:$AH33),0)</f>
        <v>-548.11428571428576</v>
      </c>
      <c r="BI33" s="11">
        <f ca="1">IF($AG33,SUMPRODUCT(AO$2:AO33,$AH$2:$AH33)/SUM($AH$2:$AH33),0)</f>
        <v>-25276.042857142857</v>
      </c>
      <c r="BJ33" s="11">
        <f ca="1">IF($AG33,SUMPRODUCT(AP$2:AP33,$AH$2:$AH33)/SUM($AH$2:$AH33),0)</f>
        <v>-35864.857142857145</v>
      </c>
      <c r="BK33" s="11">
        <f ca="1">IF($AG33,SUMPRODUCT(AQ$2:AQ33,$AH$2:$AH33)/SUM($AH$2:$AH33),0)</f>
        <v>-28136.157142857144</v>
      </c>
      <c r="BL33" s="11">
        <f ca="1">IF($AG33,SUMPRODUCT(AR$2:AR33,$AH$2:$AH33)/SUM($AH$2:$AH33),0)</f>
        <v>-23338.957142857143</v>
      </c>
      <c r="BM33" s="11">
        <f ca="1">IF($AG33,SUMPRODUCT(AS$2:AS33,$AH$2:$AH33)/SUM($AH$2:$AH33),0)</f>
        <v>0</v>
      </c>
      <c r="BN33" s="11">
        <f ca="1">IF($AG33,SUMPRODUCT(AT$2:AT33,$AH$2:$AH33)/SUM($AH$2:$AH33),0)</f>
        <v>0</v>
      </c>
      <c r="BO33" s="11">
        <f ca="1">IF($AG33,SUMPRODUCT(AU$2:AU33,$AH$2:$AH33)/SUM($AH$2:$AH33),0)</f>
        <v>-24790.714285714286</v>
      </c>
      <c r="BP33" s="11">
        <f ca="1">IF($AG33,SUMPRODUCT(AV$2:AV33,$AH$2:$AH33)/SUM($AH$2:$AH33),0)</f>
        <v>-27833.391074285712</v>
      </c>
      <c r="BQ33" s="11">
        <f ca="1">IF($AG33,SUMPRODUCT(AW$2:AW33,$AH$2:$AH33)/SUM($AH$2:$AH33),0)</f>
        <v>-38673.785714285717</v>
      </c>
      <c r="BR33" s="11">
        <f ca="1">IF($AG33,SUMPRODUCT(AX$2:AX33,$AH$2:$AH33)/SUM($AH$2:$AH33),0)</f>
        <v>0</v>
      </c>
      <c r="BS33" s="11">
        <f ca="1">IF($AG33,SUMPRODUCT(AY$2:AY33,$AH$2:$AH33)/SUM($AH$2:$AH33),0)</f>
        <v>0</v>
      </c>
      <c r="BT33" s="11">
        <f ca="1">IF($AG33,SUMPRODUCT(AZ$2:AZ33,$AH$2:$AH33)/SUM($AH$2:$AH33),0)</f>
        <v>0</v>
      </c>
      <c r="BU33" s="11">
        <f ca="1">IF($AG33,SUMPRODUCT(BA$2:BA33,$AH$2:$AH33)/SUM($AH$2:$AH33),0)</f>
        <v>0</v>
      </c>
      <c r="BV33" s="11"/>
      <c r="BW33" s="109" cm="1">
        <f t="array" aca="1" ref="BW33" ca="1">IF($AG33,SQRT(SUMPRODUCT($AH$2:$AH33, (AI$2:AI33-BC33)^2)/(SUM($AH$2:$AH33)-1)),0)</f>
        <v>183356.45714481708</v>
      </c>
      <c r="BX33" s="109" cm="1">
        <f t="array" aca="1" ref="BX33" ca="1">IF($AG33,SQRT(SUMPRODUCT($AH$2:$AH33, (AJ$2:AJ33-BD33)^2)/(SUM($AH$2:$AH33)-1)),0)</f>
        <v>12969.944552607878</v>
      </c>
      <c r="BY33" s="109" cm="1">
        <f t="array" aca="1" ref="BY33" ca="1">IF($AG33,SQRT(SUMPRODUCT($AH$2:$AH33, (AK$2:AK33-BE33)^2)/(SUM($AH$2:$AH33)-1)),0)</f>
        <v>0</v>
      </c>
      <c r="BZ33" s="109" cm="1">
        <f t="array" aca="1" ref="BZ33" ca="1">IF($AG33,SQRT(SUMPRODUCT($AH$2:$AH33, (AL$2:AL33-BF33)^2)/(SUM($AH$2:$AH33)-1)),0)</f>
        <v>29218.956381231026</v>
      </c>
      <c r="CA33" s="109" cm="1">
        <f t="array" aca="1" ref="CA33" ca="1">IF($AG33,SQRT(SUMPRODUCT($AH$2:$AH33, (AM$2:AM33-BG33)^2)/(SUM($AH$2:$AH33)-1)),0)</f>
        <v>29797.146640056435</v>
      </c>
      <c r="CB33" s="109" cm="1">
        <f t="array" aca="1" ref="CB33" ca="1">IF($AG33,SQRT(SUMPRODUCT($AH$2:$AH33, (AN$2:AN33-BH33)^2)/(SUM($AH$2:$AH33)-1)),0)</f>
        <v>2612.5034223282878</v>
      </c>
      <c r="CC33" s="109" cm="1">
        <f t="array" aca="1" ref="CC33" ca="1">IF($AG33,SQRT(SUMPRODUCT($AH$2:$AH33, (AO$2:AO33-BI33)^2)/(SUM($AH$2:$AH33)-1)),0)</f>
        <v>35476.05539868139</v>
      </c>
      <c r="CD33" s="109" cm="1">
        <f t="array" aca="1" ref="CD33" ca="1">IF($AG33,SQRT(SUMPRODUCT($AH$2:$AH33, (AP$2:AP33-BJ33)^2)/(SUM($AH$2:$AH33)-1)),0)</f>
        <v>38332.517461116899</v>
      </c>
      <c r="CE33" s="109" cm="1">
        <f t="array" aca="1" ref="CE33" ca="1">IF($AG33,SQRT(SUMPRODUCT($AH$2:$AH33, (AQ$2:AQ33-BK33)^2)/(SUM($AH$2:$AH33)-1)),0)</f>
        <v>27301.340723905378</v>
      </c>
      <c r="CF33" s="109" cm="1">
        <f t="array" aca="1" ref="CF33" ca="1">IF($AG33,SQRT(SUMPRODUCT($AH$2:$AH33, (AR$2:AR33-BL33)^2)/(SUM($AH$2:$AH33)-1)),0)</f>
        <v>29777.172268895341</v>
      </c>
      <c r="CG33" s="109" cm="1">
        <f t="array" aca="1" ref="CG33" ca="1">IF($AG33,SQRT(SUMPRODUCT($AH$2:$AH33, (AS$2:AS33-BM33)^2)/(SUM($AH$2:$AH33)-1)),0)</f>
        <v>0</v>
      </c>
      <c r="CH33" s="109" cm="1">
        <f t="array" aca="1" ref="CH33" ca="1">IF($AG33,SQRT(SUMPRODUCT($AH$2:$AH33, (AT$2:AT33-BN33)^2)/(SUM($AH$2:$AH33)-1)),0)</f>
        <v>0</v>
      </c>
      <c r="CI33" s="109" cm="1">
        <f t="array" aca="1" ref="CI33" ca="1">IF($AG33,SQRT(SUMPRODUCT($AH$2:$AH33, (AU$2:AU33-BO33)^2)/(SUM($AH$2:$AH33)-1)),0)</f>
        <v>22770.481503850202</v>
      </c>
      <c r="CJ33" s="109" cm="1">
        <f t="array" aca="1" ref="CJ33" ca="1">IF($AG33,SQRT(SUMPRODUCT($AH$2:$AH33, (AV$2:AV33-BP33)^2)/(SUM($AH$2:$AH33)-1)),0)</f>
        <v>36361.442119195766</v>
      </c>
      <c r="CK33" s="109" cm="1">
        <f t="array" aca="1" ref="CK33" ca="1">IF($AG33,SQRT(SUMPRODUCT($AH$2:$AH33, (AW$2:AW33-BQ33)^2)/(SUM($AH$2:$AH33)-1)),0)</f>
        <v>69511.529168406501</v>
      </c>
      <c r="CL33" s="109" cm="1">
        <f t="array" aca="1" ref="CL33" ca="1">IF($AG33,SQRT(SUMPRODUCT($AH$2:$AH33, (AX$2:AX33-BR33)^2)/(SUM($AH$2:$AH33)-1)),0)</f>
        <v>0</v>
      </c>
      <c r="CM33" s="109" cm="1">
        <f t="array" aca="1" ref="CM33" ca="1">IF($AG33,SQRT(SUMPRODUCT($AH$2:$AH33, (AY$2:AY33-BS33)^2)/(SUM($AH$2:$AH33)-1)),0)</f>
        <v>0</v>
      </c>
      <c r="CN33" s="109" cm="1">
        <f t="array" aca="1" ref="CN33" ca="1">IF($AG33,SQRT(SUMPRODUCT($AH$2:$AH33, (AZ$2:AZ33-BT33)^2)/(SUM($AH$2:$AH33)-1)),0)</f>
        <v>0</v>
      </c>
      <c r="CO33" s="109" cm="1">
        <f t="array" aca="1" ref="CO33" ca="1">IF($AG33,SQRT(SUMPRODUCT($AH$2:$AH33, (BA$2:BA33-BU33)^2)/(SUM($AH$2:$AH33)-1)),0)</f>
        <v>0</v>
      </c>
    </row>
    <row r="34" spans="4:93" x14ac:dyDescent="0.25">
      <c r="D34" s="11"/>
      <c r="E34" s="11"/>
      <c r="AG34" s="1">
        <v>45370</v>
      </c>
      <c r="AH34" s="99">
        <f t="shared" si="10"/>
        <v>1</v>
      </c>
      <c r="AI34" s="11">
        <f t="shared" ca="1" si="29"/>
        <v>0</v>
      </c>
      <c r="AJ34" s="11">
        <f t="shared" ca="1" si="29"/>
        <v>0</v>
      </c>
      <c r="AK34" s="11">
        <f t="shared" ca="1" si="29"/>
        <v>0</v>
      </c>
      <c r="AL34" s="11">
        <f t="shared" ca="1" si="29"/>
        <v>0</v>
      </c>
      <c r="AM34" s="11">
        <f t="shared" ca="1" si="29"/>
        <v>0</v>
      </c>
      <c r="AN34" s="11">
        <f t="shared" ca="1" si="29"/>
        <v>0</v>
      </c>
      <c r="AO34" s="11">
        <f t="shared" ca="1" si="29"/>
        <v>0</v>
      </c>
      <c r="AP34" s="11">
        <f t="shared" ca="1" si="29"/>
        <v>0</v>
      </c>
      <c r="AQ34" s="11">
        <f t="shared" ca="1" si="29"/>
        <v>-16566</v>
      </c>
      <c r="AR34" s="11">
        <f t="shared" ca="1" si="29"/>
        <v>-4570</v>
      </c>
      <c r="AS34" s="11">
        <f t="shared" ca="1" si="30"/>
        <v>0</v>
      </c>
      <c r="AT34" s="11">
        <f t="shared" ca="1" si="30"/>
        <v>0</v>
      </c>
      <c r="AU34" s="11">
        <f t="shared" ca="1" si="30"/>
        <v>0</v>
      </c>
      <c r="AV34" s="11">
        <f t="shared" ca="1" si="30"/>
        <v>0</v>
      </c>
      <c r="AW34" s="11">
        <f t="shared" ca="1" si="30"/>
        <v>0</v>
      </c>
      <c r="AX34" s="11">
        <f t="shared" ca="1" si="30"/>
        <v>0</v>
      </c>
      <c r="AY34" s="11">
        <f t="shared" ca="1" si="30"/>
        <v>0</v>
      </c>
      <c r="AZ34" s="11">
        <f t="shared" ca="1" si="30"/>
        <v>0</v>
      </c>
      <c r="BA34" s="11">
        <f t="shared" ca="1" si="30"/>
        <v>0</v>
      </c>
      <c r="BB34" s="11"/>
      <c r="BC34" s="11">
        <f ca="1">IF($AG34,SUMPRODUCT(AI$2:AI34,$AH$2:$AH34)/SUM($AH$2:$AH34),0)</f>
        <v>-64226.152957746468</v>
      </c>
      <c r="BD34" s="11">
        <f ca="1">IF($AG34,SUMPRODUCT(AJ$2:AJ34,$AH$2:$AH34)/SUM($AH$2:$AH34),0)</f>
        <v>-3521.1267605633802</v>
      </c>
      <c r="BE34" s="11">
        <f ca="1">IF($AG34,SUMPRODUCT(AK$2:AK34,$AH$2:$AH34)/SUM($AH$2:$AH34),0)</f>
        <v>0</v>
      </c>
      <c r="BF34" s="11">
        <f ca="1">IF($AG34,SUMPRODUCT(AL$2:AL34,$AH$2:$AH34)/SUM($AH$2:$AH34),0)</f>
        <v>-8732.3943661971825</v>
      </c>
      <c r="BG34" s="11">
        <f ca="1">IF($AG34,SUMPRODUCT(AM$2:AM34,$AH$2:$AH34)/SUM($AH$2:$AH34),0)</f>
        <v>-18364.422535211266</v>
      </c>
      <c r="BH34" s="11">
        <f ca="1">IF($AG34,SUMPRODUCT(AN$2:AN34,$AH$2:$AH34)/SUM($AH$2:$AH34),0)</f>
        <v>-540.3943661971831</v>
      </c>
      <c r="BI34" s="11">
        <f ca="1">IF($AG34,SUMPRODUCT(AO$2:AO34,$AH$2:$AH34)/SUM($AH$2:$AH34),0)</f>
        <v>-24920.042253521126</v>
      </c>
      <c r="BJ34" s="11">
        <f ca="1">IF($AG34,SUMPRODUCT(AP$2:AP34,$AH$2:$AH34)/SUM($AH$2:$AH34),0)</f>
        <v>-35359.718309859156</v>
      </c>
      <c r="BK34" s="11">
        <f ca="1">IF($AG34,SUMPRODUCT(AQ$2:AQ34,$AH$2:$AH34)/SUM($AH$2:$AH34),0)</f>
        <v>-27973.197183098593</v>
      </c>
      <c r="BL34" s="11">
        <f ca="1">IF($AG34,SUMPRODUCT(AR$2:AR34,$AH$2:$AH34)/SUM($AH$2:$AH34),0)</f>
        <v>-23074.605633802817</v>
      </c>
      <c r="BM34" s="11">
        <f ca="1">IF($AG34,SUMPRODUCT(AS$2:AS34,$AH$2:$AH34)/SUM($AH$2:$AH34),0)</f>
        <v>0</v>
      </c>
      <c r="BN34" s="11">
        <f ca="1">IF($AG34,SUMPRODUCT(AT$2:AT34,$AH$2:$AH34)/SUM($AH$2:$AH34),0)</f>
        <v>0</v>
      </c>
      <c r="BO34" s="11">
        <f ca="1">IF($AG34,SUMPRODUCT(AU$2:AU34,$AH$2:$AH34)/SUM($AH$2:$AH34),0)</f>
        <v>-24441.549295774646</v>
      </c>
      <c r="BP34" s="11">
        <f ca="1">IF($AG34,SUMPRODUCT(AV$2:AV34,$AH$2:$AH34)/SUM($AH$2:$AH34),0)</f>
        <v>-27441.371481690141</v>
      </c>
      <c r="BQ34" s="11">
        <f ca="1">IF($AG34,SUMPRODUCT(AW$2:AW34,$AH$2:$AH34)/SUM($AH$2:$AH34),0)</f>
        <v>-38129.084507042251</v>
      </c>
      <c r="BR34" s="11">
        <f ca="1">IF($AG34,SUMPRODUCT(AX$2:AX34,$AH$2:$AH34)/SUM($AH$2:$AH34),0)</f>
        <v>0</v>
      </c>
      <c r="BS34" s="11">
        <f ca="1">IF($AG34,SUMPRODUCT(AY$2:AY34,$AH$2:$AH34)/SUM($AH$2:$AH34),0)</f>
        <v>0</v>
      </c>
      <c r="BT34" s="11">
        <f ca="1">IF($AG34,SUMPRODUCT(AZ$2:AZ34,$AH$2:$AH34)/SUM($AH$2:$AH34),0)</f>
        <v>0</v>
      </c>
      <c r="BU34" s="11">
        <f ca="1">IF($AG34,SUMPRODUCT(BA$2:BA34,$AH$2:$AH34)/SUM($AH$2:$AH34),0)</f>
        <v>0</v>
      </c>
      <c r="BV34" s="11"/>
      <c r="BW34" s="109" cm="1">
        <f t="array" aca="1" ref="BW34" ca="1">IF($AG34,SQRT(SUMPRODUCT($AH$2:$AH34, (AI$2:AI34-BC34)^2)/(SUM($AH$2:$AH34)-1)),0)</f>
        <v>182206.14946769926</v>
      </c>
      <c r="BX34" s="109" cm="1">
        <f t="array" aca="1" ref="BX34" ca="1">IF($AG34,SQRT(SUMPRODUCT($AH$2:$AH34, (AJ$2:AJ34-BD34)^2)/(SUM($AH$2:$AH34)-1)),0)</f>
        <v>12883.942558670886</v>
      </c>
      <c r="BY34" s="109" cm="1">
        <f t="array" aca="1" ref="BY34" ca="1">IF($AG34,SQRT(SUMPRODUCT($AH$2:$AH34, (AK$2:AK34-BE34)^2)/(SUM($AH$2:$AH34)-1)),0)</f>
        <v>0</v>
      </c>
      <c r="BZ34" s="109" cm="1">
        <f t="array" aca="1" ref="BZ34" ca="1">IF($AG34,SQRT(SUMPRODUCT($AH$2:$AH34, (AL$2:AL34-BF34)^2)/(SUM($AH$2:$AH34)-1)),0)</f>
        <v>29028.536573752419</v>
      </c>
      <c r="CA34" s="109" cm="1">
        <f t="array" aca="1" ref="CA34" ca="1">IF($AG34,SQRT(SUMPRODUCT($AH$2:$AH34, (AM$2:AM34-BG34)^2)/(SUM($AH$2:$AH34)-1)),0)</f>
        <v>29666.021040270472</v>
      </c>
      <c r="CB34" s="109" cm="1">
        <f t="array" aca="1" ref="CB34" ca="1">IF($AG34,SQRT(SUMPRODUCT($AH$2:$AH34, (AN$2:AN34-BH34)^2)/(SUM($AH$2:$AH34)-1)),0)</f>
        <v>2594.5911127292343</v>
      </c>
      <c r="CC34" s="109" cm="1">
        <f t="array" aca="1" ref="CC34" ca="1">IF($AG34,SQRT(SUMPRODUCT($AH$2:$AH34, (AO$2:AO34-BI34)^2)/(SUM($AH$2:$AH34)-1)),0)</f>
        <v>35349.250348663336</v>
      </c>
      <c r="CD34" s="109" cm="1">
        <f t="array" aca="1" ref="CD34" ca="1">IF($AG34,SQRT(SUMPRODUCT($AH$2:$AH34, (AP$2:AP34-BJ34)^2)/(SUM($AH$2:$AH34)-1)),0)</f>
        <v>38295.00564123701</v>
      </c>
      <c r="CE34" s="109" cm="1">
        <f t="array" aca="1" ref="CE34" ca="1">IF($AG34,SQRT(SUMPRODUCT($AH$2:$AH34, (AQ$2:AQ34-BK34)^2)/(SUM($AH$2:$AH34)-1)),0)</f>
        <v>27140.387467294</v>
      </c>
      <c r="CF34" s="109" cm="1">
        <f t="array" aca="1" ref="CF34" ca="1">IF($AG34,SQRT(SUMPRODUCT($AH$2:$AH34, (AR$2:AR34-BL34)^2)/(SUM($AH$2:$AH34)-1)),0)</f>
        <v>29647.508048728087</v>
      </c>
      <c r="CG34" s="109" cm="1">
        <f t="array" aca="1" ref="CG34" ca="1">IF($AG34,SQRT(SUMPRODUCT($AH$2:$AH34, (AS$2:AS34-BM34)^2)/(SUM($AH$2:$AH34)-1)),0)</f>
        <v>0</v>
      </c>
      <c r="CH34" s="109" cm="1">
        <f t="array" aca="1" ref="CH34" ca="1">IF($AG34,SQRT(SUMPRODUCT($AH$2:$AH34, (AT$2:AT34-BN34)^2)/(SUM($AH$2:$AH34)-1)),0)</f>
        <v>0</v>
      </c>
      <c r="CI34" s="109" cm="1">
        <f t="array" aca="1" ref="CI34" ca="1">IF($AG34,SQRT(SUMPRODUCT($AH$2:$AH34, (AU$2:AU34-BO34)^2)/(SUM($AH$2:$AH34)-1)),0)</f>
        <v>22797.890438615297</v>
      </c>
      <c r="CJ34" s="109" cm="1">
        <f t="array" aca="1" ref="CJ34" ca="1">IF($AG34,SQRT(SUMPRODUCT($AH$2:$AH34, (AV$2:AV34-BP34)^2)/(SUM($AH$2:$AH34)-1)),0)</f>
        <v>36251.59012477161</v>
      </c>
      <c r="CK34" s="109" cm="1">
        <f t="array" aca="1" ref="CK34" ca="1">IF($AG34,SQRT(SUMPRODUCT($AH$2:$AH34, (AW$2:AW34-BQ34)^2)/(SUM($AH$2:$AH34)-1)),0)</f>
        <v>69165.684252637977</v>
      </c>
      <c r="CL34" s="109" cm="1">
        <f t="array" aca="1" ref="CL34" ca="1">IF($AG34,SQRT(SUMPRODUCT($AH$2:$AH34, (AX$2:AX34-BR34)^2)/(SUM($AH$2:$AH34)-1)),0)</f>
        <v>0</v>
      </c>
      <c r="CM34" s="109" cm="1">
        <f t="array" aca="1" ref="CM34" ca="1">IF($AG34,SQRT(SUMPRODUCT($AH$2:$AH34, (AY$2:AY34-BS34)^2)/(SUM($AH$2:$AH34)-1)),0)</f>
        <v>0</v>
      </c>
      <c r="CN34" s="109" cm="1">
        <f t="array" aca="1" ref="CN34" ca="1">IF($AG34,SQRT(SUMPRODUCT($AH$2:$AH34, (AZ$2:AZ34-BT34)^2)/(SUM($AH$2:$AH34)-1)),0)</f>
        <v>0</v>
      </c>
      <c r="CO34" s="109" cm="1">
        <f t="array" aca="1" ref="CO34" ca="1">IF($AG34,SQRT(SUMPRODUCT($AH$2:$AH34, (BA$2:BA34-BU34)^2)/(SUM($AH$2:$AH34)-1)),0)</f>
        <v>0</v>
      </c>
    </row>
    <row r="35" spans="4:93" x14ac:dyDescent="0.25">
      <c r="D35" s="11"/>
      <c r="E35" s="11"/>
      <c r="AG35" s="1">
        <v>45371</v>
      </c>
      <c r="AH35" s="99">
        <f t="shared" si="10"/>
        <v>1</v>
      </c>
      <c r="AI35" s="11">
        <f t="shared" ca="1" si="29"/>
        <v>0</v>
      </c>
      <c r="AJ35" s="11">
        <f t="shared" ca="1" si="29"/>
        <v>0</v>
      </c>
      <c r="AK35" s="11">
        <f t="shared" ca="1" si="29"/>
        <v>0</v>
      </c>
      <c r="AL35" s="11">
        <f t="shared" ca="1" si="29"/>
        <v>0</v>
      </c>
      <c r="AM35" s="11">
        <f t="shared" ca="1" si="29"/>
        <v>0</v>
      </c>
      <c r="AN35" s="11">
        <f t="shared" ca="1" si="29"/>
        <v>0</v>
      </c>
      <c r="AO35" s="11">
        <f t="shared" ca="1" si="29"/>
        <v>0</v>
      </c>
      <c r="AP35" s="11">
        <f t="shared" ca="1" si="29"/>
        <v>0</v>
      </c>
      <c r="AQ35" s="11">
        <f t="shared" ca="1" si="29"/>
        <v>0</v>
      </c>
      <c r="AR35" s="11">
        <f t="shared" ca="1" si="29"/>
        <v>-3970</v>
      </c>
      <c r="AS35" s="11">
        <f t="shared" ca="1" si="30"/>
        <v>0</v>
      </c>
      <c r="AT35" s="11">
        <f t="shared" ca="1" si="30"/>
        <v>0</v>
      </c>
      <c r="AU35" s="11">
        <f t="shared" ca="1" si="30"/>
        <v>0</v>
      </c>
      <c r="AV35" s="11">
        <f t="shared" ca="1" si="30"/>
        <v>0</v>
      </c>
      <c r="AW35" s="11">
        <f t="shared" ca="1" si="30"/>
        <v>0</v>
      </c>
      <c r="AX35" s="11">
        <f t="shared" ca="1" si="30"/>
        <v>0</v>
      </c>
      <c r="AY35" s="11">
        <f t="shared" ca="1" si="30"/>
        <v>0</v>
      </c>
      <c r="AZ35" s="11">
        <f t="shared" ca="1" si="30"/>
        <v>0</v>
      </c>
      <c r="BA35" s="11">
        <f t="shared" ca="1" si="30"/>
        <v>0</v>
      </c>
      <c r="BB35" s="11"/>
      <c r="BC35" s="11">
        <f ca="1">IF($AG35,SUMPRODUCT(AI$2:AI35,$AH$2:$AH35)/SUM($AH$2:$AH35),0)</f>
        <v>-63334.123055555545</v>
      </c>
      <c r="BD35" s="11">
        <f ca="1">IF($AG35,SUMPRODUCT(AJ$2:AJ35,$AH$2:$AH35)/SUM($AH$2:$AH35),0)</f>
        <v>-3472.2222222222222</v>
      </c>
      <c r="BE35" s="11">
        <f ca="1">IF($AG35,SUMPRODUCT(AK$2:AK35,$AH$2:$AH35)/SUM($AH$2:$AH35),0)</f>
        <v>0</v>
      </c>
      <c r="BF35" s="11">
        <f ca="1">IF($AG35,SUMPRODUCT(AL$2:AL35,$AH$2:$AH35)/SUM($AH$2:$AH35),0)</f>
        <v>-8611.1111111111113</v>
      </c>
      <c r="BG35" s="11">
        <f ca="1">IF($AG35,SUMPRODUCT(AM$2:AM35,$AH$2:$AH35)/SUM($AH$2:$AH35),0)</f>
        <v>-18109.361111111109</v>
      </c>
      <c r="BH35" s="11">
        <f ca="1">IF($AG35,SUMPRODUCT(AN$2:AN35,$AH$2:$AH35)/SUM($AH$2:$AH35),0)</f>
        <v>-532.88888888888891</v>
      </c>
      <c r="BI35" s="11">
        <f ca="1">IF($AG35,SUMPRODUCT(AO$2:AO35,$AH$2:$AH35)/SUM($AH$2:$AH35),0)</f>
        <v>-24573.930555555555</v>
      </c>
      <c r="BJ35" s="11">
        <f ca="1">IF($AG35,SUMPRODUCT(AP$2:AP35,$AH$2:$AH35)/SUM($AH$2:$AH35),0)</f>
        <v>-34868.611111111109</v>
      </c>
      <c r="BK35" s="11">
        <f ca="1">IF($AG35,SUMPRODUCT(AQ$2:AQ35,$AH$2:$AH35)/SUM($AH$2:$AH35),0)</f>
        <v>-27584.680555555555</v>
      </c>
      <c r="BL35" s="11">
        <f ca="1">IF($AG35,SUMPRODUCT(AR$2:AR35,$AH$2:$AH35)/SUM($AH$2:$AH35),0)</f>
        <v>-22809.263888888891</v>
      </c>
      <c r="BM35" s="11">
        <f ca="1">IF($AG35,SUMPRODUCT(AS$2:AS35,$AH$2:$AH35)/SUM($AH$2:$AH35),0)</f>
        <v>0</v>
      </c>
      <c r="BN35" s="11">
        <f ca="1">IF($AG35,SUMPRODUCT(AT$2:AT35,$AH$2:$AH35)/SUM($AH$2:$AH35),0)</f>
        <v>0</v>
      </c>
      <c r="BO35" s="11">
        <f ca="1">IF($AG35,SUMPRODUCT(AU$2:AU35,$AH$2:$AH35)/SUM($AH$2:$AH35),0)</f>
        <v>-24102.083333333332</v>
      </c>
      <c r="BP35" s="11">
        <f ca="1">IF($AG35,SUMPRODUCT(AV$2:AV35,$AH$2:$AH35)/SUM($AH$2:$AH35),0)</f>
        <v>-27060.24132222222</v>
      </c>
      <c r="BQ35" s="11">
        <f ca="1">IF($AG35,SUMPRODUCT(AW$2:AW35,$AH$2:$AH35)/SUM($AH$2:$AH35),0)</f>
        <v>-37599.513888888891</v>
      </c>
      <c r="BR35" s="11">
        <f ca="1">IF($AG35,SUMPRODUCT(AX$2:AX35,$AH$2:$AH35)/SUM($AH$2:$AH35),0)</f>
        <v>0</v>
      </c>
      <c r="BS35" s="11">
        <f ca="1">IF($AG35,SUMPRODUCT(AY$2:AY35,$AH$2:$AH35)/SUM($AH$2:$AH35),0)</f>
        <v>0</v>
      </c>
      <c r="BT35" s="11">
        <f ca="1">IF($AG35,SUMPRODUCT(AZ$2:AZ35,$AH$2:$AH35)/SUM($AH$2:$AH35),0)</f>
        <v>0</v>
      </c>
      <c r="BU35" s="11">
        <f ca="1">IF($AG35,SUMPRODUCT(BA$2:BA35,$AH$2:$AH35)/SUM($AH$2:$AH35),0)</f>
        <v>0</v>
      </c>
      <c r="BV35" s="11"/>
      <c r="BW35" s="109" cm="1">
        <f t="array" aca="1" ref="BW35" ca="1">IF($AG35,SQRT(SUMPRODUCT($AH$2:$AH35, (AI$2:AI35-BC35)^2)/(SUM($AH$2:$AH35)-1)),0)</f>
        <v>181076.72369468142</v>
      </c>
      <c r="BX35" s="109" cm="1">
        <f t="array" aca="1" ref="BX35" ca="1">IF($AG35,SQRT(SUMPRODUCT($AH$2:$AH35, (AJ$2:AJ35-BD35)^2)/(SUM($AH$2:$AH35)-1)),0)</f>
        <v>12799.617316266904</v>
      </c>
      <c r="BY35" s="109" cm="1">
        <f t="array" aca="1" ref="BY35" ca="1">IF($AG35,SQRT(SUMPRODUCT($AH$2:$AH35, (AK$2:AK35-BE35)^2)/(SUM($AH$2:$AH35)-1)),0)</f>
        <v>0</v>
      </c>
      <c r="BZ35" s="109" cm="1">
        <f t="array" aca="1" ref="BZ35" ca="1">IF($AG35,SQRT(SUMPRODUCT($AH$2:$AH35, (AL$2:AL35-BF35)^2)/(SUM($AH$2:$AH35)-1)),0)</f>
        <v>28841.751600202133</v>
      </c>
      <c r="CA35" s="109" cm="1">
        <f t="array" aca="1" ref="CA35" ca="1">IF($AG35,SQRT(SUMPRODUCT($AH$2:$AH35, (AM$2:AM35-BG35)^2)/(SUM($AH$2:$AH35)-1)),0)</f>
        <v>29535.765920585996</v>
      </c>
      <c r="CB35" s="109" cm="1">
        <f t="array" aca="1" ref="CB35" ca="1">IF($AG35,SQRT(SUMPRODUCT($AH$2:$AH35, (AN$2:AN35-BH35)^2)/(SUM($AH$2:$AH35)-1)),0)</f>
        <v>2577.0416030984366</v>
      </c>
      <c r="CC35" s="109" cm="1">
        <f t="array" aca="1" ref="CC35" ca="1">IF($AG35,SQRT(SUMPRODUCT($AH$2:$AH35, (AO$2:AO35-BI35)^2)/(SUM($AH$2:$AH35)-1)),0)</f>
        <v>35222.081822695924</v>
      </c>
      <c r="CD35" s="109" cm="1">
        <f t="array" aca="1" ref="CD35" ca="1">IF($AG35,SQRT(SUMPRODUCT($AH$2:$AH35, (AP$2:AP35-BJ35)^2)/(SUM($AH$2:$AH35)-1)),0)</f>
        <v>38252.030464584976</v>
      </c>
      <c r="CE35" s="109" cm="1">
        <f t="array" aca="1" ref="CE35" ca="1">IF($AG35,SQRT(SUMPRODUCT($AH$2:$AH35, (AQ$2:AQ35-BK35)^2)/(SUM($AH$2:$AH35)-1)),0)</f>
        <v>27149.475636171192</v>
      </c>
      <c r="CF35" s="109" cm="1">
        <f t="array" aca="1" ref="CF35" ca="1">IF($AG35,SQRT(SUMPRODUCT($AH$2:$AH35, (AR$2:AR35-BL35)^2)/(SUM($AH$2:$AH35)-1)),0)</f>
        <v>29523.957340949855</v>
      </c>
      <c r="CG35" s="109" cm="1">
        <f t="array" aca="1" ref="CG35" ca="1">IF($AG35,SQRT(SUMPRODUCT($AH$2:$AH35, (AS$2:AS35-BM35)^2)/(SUM($AH$2:$AH35)-1)),0)</f>
        <v>0</v>
      </c>
      <c r="CH35" s="109" cm="1">
        <f t="array" aca="1" ref="CH35" ca="1">IF($AG35,SQRT(SUMPRODUCT($AH$2:$AH35, (AT$2:AT35-BN35)^2)/(SUM($AH$2:$AH35)-1)),0)</f>
        <v>0</v>
      </c>
      <c r="CI35" s="109" cm="1">
        <f t="array" aca="1" ref="CI35" ca="1">IF($AG35,SQRT(SUMPRODUCT($AH$2:$AH35, (AU$2:AU35-BO35)^2)/(SUM($AH$2:$AH35)-1)),0)</f>
        <v>22819.302074692299</v>
      </c>
      <c r="CJ35" s="109" cm="1">
        <f t="array" aca="1" ref="CJ35" ca="1">IF($AG35,SQRT(SUMPRODUCT($AH$2:$AH35, (AV$2:AV35-BP35)^2)/(SUM($AH$2:$AH35)-1)),0)</f>
        <v>36140.378727587966</v>
      </c>
      <c r="CK35" s="109" cm="1">
        <f t="array" aca="1" ref="CK35" ca="1">IF($AG35,SQRT(SUMPRODUCT($AH$2:$AH35, (AW$2:AW35-BQ35)^2)/(SUM($AH$2:$AH35)-1)),0)</f>
        <v>68823.725285257897</v>
      </c>
      <c r="CL35" s="109" cm="1">
        <f t="array" aca="1" ref="CL35" ca="1">IF($AG35,SQRT(SUMPRODUCT($AH$2:$AH35, (AX$2:AX35-BR35)^2)/(SUM($AH$2:$AH35)-1)),0)</f>
        <v>0</v>
      </c>
      <c r="CM35" s="109" cm="1">
        <f t="array" aca="1" ref="CM35" ca="1">IF($AG35,SQRT(SUMPRODUCT($AH$2:$AH35, (AY$2:AY35-BS35)^2)/(SUM($AH$2:$AH35)-1)),0)</f>
        <v>0</v>
      </c>
      <c r="CN35" s="109" cm="1">
        <f t="array" aca="1" ref="CN35" ca="1">IF($AG35,SQRT(SUMPRODUCT($AH$2:$AH35, (AZ$2:AZ35-BT35)^2)/(SUM($AH$2:$AH35)-1)),0)</f>
        <v>0</v>
      </c>
      <c r="CO35" s="109" cm="1">
        <f t="array" aca="1" ref="CO35" ca="1">IF($AG35,SQRT(SUMPRODUCT($AH$2:$AH35, (BA$2:BA35-BU35)^2)/(SUM($AH$2:$AH35)-1)),0)</f>
        <v>0</v>
      </c>
    </row>
    <row r="36" spans="4:93" x14ac:dyDescent="0.25">
      <c r="D36" s="11"/>
      <c r="E36" s="11"/>
      <c r="AG36" s="1">
        <v>45373</v>
      </c>
      <c r="AH36" s="99">
        <f t="shared" si="10"/>
        <v>2</v>
      </c>
      <c r="AI36" s="11">
        <f t="shared" ca="1" si="29"/>
        <v>0</v>
      </c>
      <c r="AJ36" s="11">
        <f t="shared" ca="1" si="29"/>
        <v>0</v>
      </c>
      <c r="AK36" s="11">
        <f t="shared" ca="1" si="29"/>
        <v>0</v>
      </c>
      <c r="AL36" s="11">
        <f t="shared" ca="1" si="29"/>
        <v>0</v>
      </c>
      <c r="AM36" s="11">
        <f t="shared" ca="1" si="29"/>
        <v>80000</v>
      </c>
      <c r="AN36" s="11">
        <f t="shared" ca="1" si="29"/>
        <v>0</v>
      </c>
      <c r="AO36" s="11">
        <f t="shared" ca="1" si="29"/>
        <v>0</v>
      </c>
      <c r="AP36" s="11">
        <f t="shared" ca="1" si="29"/>
        <v>-87150</v>
      </c>
      <c r="AQ36" s="11">
        <f t="shared" ca="1" si="29"/>
        <v>-18689</v>
      </c>
      <c r="AR36" s="11">
        <f t="shared" ca="1" si="29"/>
        <v>-22020</v>
      </c>
      <c r="AS36" s="11">
        <f t="shared" ca="1" si="30"/>
        <v>0</v>
      </c>
      <c r="AT36" s="11">
        <f t="shared" ca="1" si="30"/>
        <v>0</v>
      </c>
      <c r="AU36" s="11">
        <f t="shared" ca="1" si="30"/>
        <v>0</v>
      </c>
      <c r="AV36" s="11">
        <f t="shared" ca="1" si="30"/>
        <v>0</v>
      </c>
      <c r="AW36" s="11">
        <f t="shared" ca="1" si="30"/>
        <v>-37600</v>
      </c>
      <c r="AX36" s="11">
        <f t="shared" ca="1" si="30"/>
        <v>0</v>
      </c>
      <c r="AY36" s="11">
        <f t="shared" ca="1" si="30"/>
        <v>35089.47219999996</v>
      </c>
      <c r="AZ36" s="11">
        <f t="shared" ca="1" si="30"/>
        <v>0</v>
      </c>
      <c r="BA36" s="11">
        <f t="shared" ca="1" si="30"/>
        <v>0</v>
      </c>
      <c r="BB36" s="11"/>
      <c r="BC36" s="11">
        <f ca="1">IF($AG36,SUMPRODUCT(AI$2:AI36,$AH$2:$AH36)/SUM($AH$2:$AH36),0)</f>
        <v>-61622.389999999992</v>
      </c>
      <c r="BD36" s="11">
        <f ca="1">IF($AG36,SUMPRODUCT(AJ$2:AJ36,$AH$2:$AH36)/SUM($AH$2:$AH36),0)</f>
        <v>-3378.3783783783783</v>
      </c>
      <c r="BE36" s="11">
        <f ca="1">IF($AG36,SUMPRODUCT(AK$2:AK36,$AH$2:$AH36)/SUM($AH$2:$AH36),0)</f>
        <v>0</v>
      </c>
      <c r="BF36" s="11">
        <f ca="1">IF($AG36,SUMPRODUCT(AL$2:AL36,$AH$2:$AH36)/SUM($AH$2:$AH36),0)</f>
        <v>-8378.3783783783783</v>
      </c>
      <c r="BG36" s="11">
        <f ca="1">IF($AG36,SUMPRODUCT(AM$2:AM36,$AH$2:$AH36)/SUM($AH$2:$AH36),0)</f>
        <v>-15457.756756756757</v>
      </c>
      <c r="BH36" s="11">
        <f ca="1">IF($AG36,SUMPRODUCT(AN$2:AN36,$AH$2:$AH36)/SUM($AH$2:$AH36),0)</f>
        <v>-518.48648648648646</v>
      </c>
      <c r="BI36" s="11">
        <f ca="1">IF($AG36,SUMPRODUCT(AO$2:AO36,$AH$2:$AH36)/SUM($AH$2:$AH36),0)</f>
        <v>-23909.77027027027</v>
      </c>
      <c r="BJ36" s="11">
        <f ca="1">IF($AG36,SUMPRODUCT(AP$2:AP36,$AH$2:$AH36)/SUM($AH$2:$AH36),0)</f>
        <v>-36281.62162162162</v>
      </c>
      <c r="BK36" s="11">
        <f ca="1">IF($AG36,SUMPRODUCT(AQ$2:AQ36,$AH$2:$AH36)/SUM($AH$2:$AH36),0)</f>
        <v>-27344.256756756757</v>
      </c>
      <c r="BL36" s="11">
        <f ca="1">IF($AG36,SUMPRODUCT(AR$2:AR36,$AH$2:$AH36)/SUM($AH$2:$AH36),0)</f>
        <v>-22787.932432432433</v>
      </c>
      <c r="BM36" s="11">
        <f ca="1">IF($AG36,SUMPRODUCT(AS$2:AS36,$AH$2:$AH36)/SUM($AH$2:$AH36),0)</f>
        <v>0</v>
      </c>
      <c r="BN36" s="11">
        <f ca="1">IF($AG36,SUMPRODUCT(AT$2:AT36,$AH$2:$AH36)/SUM($AH$2:$AH36),0)</f>
        <v>0</v>
      </c>
      <c r="BO36" s="11">
        <f ca="1">IF($AG36,SUMPRODUCT(AU$2:AU36,$AH$2:$AH36)/SUM($AH$2:$AH36),0)</f>
        <v>-23450.675675675677</v>
      </c>
      <c r="BP36" s="11">
        <f ca="1">IF($AG36,SUMPRODUCT(AV$2:AV36,$AH$2:$AH36)/SUM($AH$2:$AH36),0)</f>
        <v>-26328.883448648648</v>
      </c>
      <c r="BQ36" s="11">
        <f ca="1">IF($AG36,SUMPRODUCT(AW$2:AW36,$AH$2:$AH36)/SUM($AH$2:$AH36),0)</f>
        <v>-37599.527027027027</v>
      </c>
      <c r="BR36" s="11">
        <f ca="1">IF($AG36,SUMPRODUCT(AX$2:AX36,$AH$2:$AH36)/SUM($AH$2:$AH36),0)</f>
        <v>0</v>
      </c>
      <c r="BS36" s="11">
        <f ca="1">IF($AG36,SUMPRODUCT(AY$2:AY36,$AH$2:$AH36)/SUM($AH$2:$AH36),0)</f>
        <v>948.36411351351239</v>
      </c>
      <c r="BT36" s="11">
        <f ca="1">IF($AG36,SUMPRODUCT(AZ$2:AZ36,$AH$2:$AH36)/SUM($AH$2:$AH36),0)</f>
        <v>0</v>
      </c>
      <c r="BU36" s="11">
        <f ca="1">IF($AG36,SUMPRODUCT(BA$2:BA36,$AH$2:$AH36)/SUM($AH$2:$AH36),0)</f>
        <v>0</v>
      </c>
      <c r="BV36" s="11"/>
      <c r="BW36" s="109" cm="1">
        <f t="array" aca="1" ref="BW36" ca="1">IF($AG36,SQRT(SUMPRODUCT($AH$2:$AH36, (AI$2:AI36-BC36)^2)/(SUM($AH$2:$AH36)-1)),0)</f>
        <v>178878.12374981199</v>
      </c>
      <c r="BX36" s="109" cm="1">
        <f t="array" aca="1" ref="BX36" ca="1">IF($AG36,SQRT(SUMPRODUCT($AH$2:$AH36, (AJ$2:AJ36-BD36)^2)/(SUM($AH$2:$AH36)-1)),0)</f>
        <v>12635.785996339113</v>
      </c>
      <c r="BY36" s="109" cm="1">
        <f t="array" aca="1" ref="BY36" ca="1">IF($AG36,SQRT(SUMPRODUCT($AH$2:$AH36, (AK$2:AK36-BE36)^2)/(SUM($AH$2:$AH36)-1)),0)</f>
        <v>0</v>
      </c>
      <c r="BZ36" s="109" cm="1">
        <f t="array" aca="1" ref="BZ36" ca="1">IF($AG36,SQRT(SUMPRODUCT($AH$2:$AH36, (AL$2:AL36-BF36)^2)/(SUM($AH$2:$AH36)-1)),0)</f>
        <v>28478.640254741429</v>
      </c>
      <c r="CA36" s="109" cm="1">
        <f t="array" aca="1" ref="CA36" ca="1">IF($AG36,SQRT(SUMPRODUCT($AH$2:$AH36, (AM$2:AM36-BG36)^2)/(SUM($AH$2:$AH36)-1)),0)</f>
        <v>33242.212667569409</v>
      </c>
      <c r="CB36" s="109" cm="1">
        <f t="array" aca="1" ref="CB36" ca="1">IF($AG36,SQRT(SUMPRODUCT($AH$2:$AH36, (AN$2:AN36-BH36)^2)/(SUM($AH$2:$AH36)-1)),0)</f>
        <v>2542.9832940979895</v>
      </c>
      <c r="CC36" s="109" cm="1">
        <f t="array" aca="1" ref="CC36" ca="1">IF($AG36,SQRT(SUMPRODUCT($AH$2:$AH36, (AO$2:AO36-BI36)^2)/(SUM($AH$2:$AH36)-1)),0)</f>
        <v>34967.178832362886</v>
      </c>
      <c r="CD36" s="109" cm="1">
        <f t="array" aca="1" ref="CD36" ca="1">IF($AG36,SQRT(SUMPRODUCT($AH$2:$AH36, (AP$2:AP36-BJ36)^2)/(SUM($AH$2:$AH36)-1)),0)</f>
        <v>38678.053882387117</v>
      </c>
      <c r="CE36" s="109" cm="1">
        <f t="array" aca="1" ref="CE36" ca="1">IF($AG36,SQRT(SUMPRODUCT($AH$2:$AH36, (AQ$2:AQ36-BK36)^2)/(SUM($AH$2:$AH36)-1)),0)</f>
        <v>26814.345153325412</v>
      </c>
      <c r="CF36" s="109" cm="1">
        <f t="array" aca="1" ref="CF36" ca="1">IF($AG36,SQRT(SUMPRODUCT($AH$2:$AH36, (AR$2:AR36-BL36)^2)/(SUM($AH$2:$AH36)-1)),0)</f>
        <v>29116.995991058513</v>
      </c>
      <c r="CG36" s="109" cm="1">
        <f t="array" aca="1" ref="CG36" ca="1">IF($AG36,SQRT(SUMPRODUCT($AH$2:$AH36, (AS$2:AS36-BM36)^2)/(SUM($AH$2:$AH36)-1)),0)</f>
        <v>0</v>
      </c>
      <c r="CH36" s="109" cm="1">
        <f t="array" aca="1" ref="CH36" ca="1">IF($AG36,SQRT(SUMPRODUCT($AH$2:$AH36, (AT$2:AT36-BN36)^2)/(SUM($AH$2:$AH36)-1)),0)</f>
        <v>0</v>
      </c>
      <c r="CI36" s="109" cm="1">
        <f t="array" aca="1" ref="CI36" ca="1">IF($AG36,SQRT(SUMPRODUCT($AH$2:$AH36, (AU$2:AU36-BO36)^2)/(SUM($AH$2:$AH36)-1)),0)</f>
        <v>22845.993962017736</v>
      </c>
      <c r="CJ36" s="109" cm="1">
        <f t="array" aca="1" ref="CJ36" ca="1">IF($AG36,SQRT(SUMPRODUCT($AH$2:$AH36, (AV$2:AV36-BP36)^2)/(SUM($AH$2:$AH36)-1)),0)</f>
        <v>35914.652841021183</v>
      </c>
      <c r="CK36" s="109" cm="1">
        <f t="array" aca="1" ref="CK36" ca="1">IF($AG36,SQRT(SUMPRODUCT($AH$2:$AH36, (AW$2:AW36-BQ36)^2)/(SUM($AH$2:$AH36)-1)),0)</f>
        <v>67874.387054165796</v>
      </c>
      <c r="CL36" s="109" cm="1">
        <f t="array" aca="1" ref="CL36" ca="1">IF($AG36,SQRT(SUMPRODUCT($AH$2:$AH36, (AX$2:AX36-BR36)^2)/(SUM($AH$2:$AH36)-1)),0)</f>
        <v>0</v>
      </c>
      <c r="CM36" s="109" cm="1">
        <f t="array" aca="1" ref="CM36" ca="1">IF($AG36,SQRT(SUMPRODUCT($AH$2:$AH36, (AY$2:AY36-BS36)^2)/(SUM($AH$2:$AH36)-1)),0)</f>
        <v>5729.02598305023</v>
      </c>
      <c r="CN36" s="109" cm="1">
        <f t="array" aca="1" ref="CN36" ca="1">IF($AG36,SQRT(SUMPRODUCT($AH$2:$AH36, (AZ$2:AZ36-BT36)^2)/(SUM($AH$2:$AH36)-1)),0)</f>
        <v>0</v>
      </c>
      <c r="CO36" s="109" cm="1">
        <f t="array" aca="1" ref="CO36" ca="1">IF($AG36,SQRT(SUMPRODUCT($AH$2:$AH36, (BA$2:BA36-BU36)^2)/(SUM($AH$2:$AH36)-1)),0)</f>
        <v>0</v>
      </c>
    </row>
    <row r="37" spans="4:93" x14ac:dyDescent="0.25">
      <c r="D37" s="11"/>
      <c r="E37" s="11"/>
      <c r="AG37" s="1">
        <v>45374</v>
      </c>
      <c r="AH37" s="99">
        <f t="shared" si="10"/>
        <v>1</v>
      </c>
      <c r="AI37" s="11">
        <f t="shared" ca="1" si="29"/>
        <v>0</v>
      </c>
      <c r="AJ37" s="11">
        <f t="shared" ca="1" si="29"/>
        <v>0</v>
      </c>
      <c r="AK37" s="11">
        <f t="shared" ca="1" si="29"/>
        <v>0</v>
      </c>
      <c r="AL37" s="11">
        <f t="shared" ca="1" si="29"/>
        <v>0</v>
      </c>
      <c r="AM37" s="11">
        <f t="shared" ca="1" si="29"/>
        <v>0</v>
      </c>
      <c r="AN37" s="11">
        <f t="shared" ca="1" si="29"/>
        <v>0</v>
      </c>
      <c r="AO37" s="11">
        <f t="shared" ca="1" si="29"/>
        <v>0</v>
      </c>
      <c r="AP37" s="11">
        <f t="shared" ca="1" si="29"/>
        <v>0</v>
      </c>
      <c r="AQ37" s="11">
        <f t="shared" ca="1" si="29"/>
        <v>0</v>
      </c>
      <c r="AR37" s="11">
        <f t="shared" ca="1" si="29"/>
        <v>0</v>
      </c>
      <c r="AS37" s="11">
        <f t="shared" ca="1" si="30"/>
        <v>0</v>
      </c>
      <c r="AT37" s="11">
        <f t="shared" ca="1" si="30"/>
        <v>0</v>
      </c>
      <c r="AU37" s="11">
        <f t="shared" ca="1" si="30"/>
        <v>-11381</v>
      </c>
      <c r="AV37" s="11">
        <f t="shared" ca="1" si="30"/>
        <v>0</v>
      </c>
      <c r="AW37" s="11">
        <f t="shared" ca="1" si="30"/>
        <v>0</v>
      </c>
      <c r="AX37" s="11">
        <f t="shared" ca="1" si="30"/>
        <v>0</v>
      </c>
      <c r="AY37" s="11">
        <f t="shared" ca="1" si="30"/>
        <v>0</v>
      </c>
      <c r="AZ37" s="11">
        <f t="shared" ca="1" si="30"/>
        <v>0</v>
      </c>
      <c r="BA37" s="11">
        <f t="shared" ca="1" si="30"/>
        <v>0</v>
      </c>
      <c r="BB37" s="11"/>
      <c r="BC37" s="11">
        <f ca="1">IF($AG37,SUMPRODUCT(AI$2:AI37,$AH$2:$AH37)/SUM($AH$2:$AH37),0)</f>
        <v>-60800.758133333322</v>
      </c>
      <c r="BD37" s="11">
        <f ca="1">IF($AG37,SUMPRODUCT(AJ$2:AJ37,$AH$2:$AH37)/SUM($AH$2:$AH37),0)</f>
        <v>-3333.3333333333335</v>
      </c>
      <c r="BE37" s="11">
        <f ca="1">IF($AG37,SUMPRODUCT(AK$2:AK37,$AH$2:$AH37)/SUM($AH$2:$AH37),0)</f>
        <v>0</v>
      </c>
      <c r="BF37" s="11">
        <f ca="1">IF($AG37,SUMPRODUCT(AL$2:AL37,$AH$2:$AH37)/SUM($AH$2:$AH37),0)</f>
        <v>-8266.6666666666661</v>
      </c>
      <c r="BG37" s="11">
        <f ca="1">IF($AG37,SUMPRODUCT(AM$2:AM37,$AH$2:$AH37)/SUM($AH$2:$AH37),0)</f>
        <v>-15251.653333333334</v>
      </c>
      <c r="BH37" s="11">
        <f ca="1">IF($AG37,SUMPRODUCT(AN$2:AN37,$AH$2:$AH37)/SUM($AH$2:$AH37),0)</f>
        <v>-511.57333333333332</v>
      </c>
      <c r="BI37" s="11">
        <f ca="1">IF($AG37,SUMPRODUCT(AO$2:AO37,$AH$2:$AH37)/SUM($AH$2:$AH37),0)</f>
        <v>-23590.973333333332</v>
      </c>
      <c r="BJ37" s="11">
        <f ca="1">IF($AG37,SUMPRODUCT(AP$2:AP37,$AH$2:$AH37)/SUM($AH$2:$AH37),0)</f>
        <v>-35797.866666666669</v>
      </c>
      <c r="BK37" s="11">
        <f ca="1">IF($AG37,SUMPRODUCT(AQ$2:AQ37,$AH$2:$AH37)/SUM($AH$2:$AH37),0)</f>
        <v>-26979.666666666668</v>
      </c>
      <c r="BL37" s="11">
        <f ca="1">IF($AG37,SUMPRODUCT(AR$2:AR37,$AH$2:$AH37)/SUM($AH$2:$AH37),0)</f>
        <v>-22484.093333333334</v>
      </c>
      <c r="BM37" s="11">
        <f ca="1">IF($AG37,SUMPRODUCT(AS$2:AS37,$AH$2:$AH37)/SUM($AH$2:$AH37),0)</f>
        <v>0</v>
      </c>
      <c r="BN37" s="11">
        <f ca="1">IF($AG37,SUMPRODUCT(AT$2:AT37,$AH$2:$AH37)/SUM($AH$2:$AH37),0)</f>
        <v>0</v>
      </c>
      <c r="BO37" s="11">
        <f ca="1">IF($AG37,SUMPRODUCT(AU$2:AU37,$AH$2:$AH37)/SUM($AH$2:$AH37),0)</f>
        <v>-23289.746666666666</v>
      </c>
      <c r="BP37" s="11">
        <f ca="1">IF($AG37,SUMPRODUCT(AV$2:AV37,$AH$2:$AH37)/SUM($AH$2:$AH37),0)</f>
        <v>-25977.831669333333</v>
      </c>
      <c r="BQ37" s="11">
        <f ca="1">IF($AG37,SUMPRODUCT(AW$2:AW37,$AH$2:$AH37)/SUM($AH$2:$AH37),0)</f>
        <v>-37098.199999999997</v>
      </c>
      <c r="BR37" s="11">
        <f ca="1">IF($AG37,SUMPRODUCT(AX$2:AX37,$AH$2:$AH37)/SUM($AH$2:$AH37),0)</f>
        <v>0</v>
      </c>
      <c r="BS37" s="11">
        <f ca="1">IF($AG37,SUMPRODUCT(AY$2:AY37,$AH$2:$AH37)/SUM($AH$2:$AH37),0)</f>
        <v>935.71925866666561</v>
      </c>
      <c r="BT37" s="11">
        <f ca="1">IF($AG37,SUMPRODUCT(AZ$2:AZ37,$AH$2:$AH37)/SUM($AH$2:$AH37),0)</f>
        <v>0</v>
      </c>
      <c r="BU37" s="11">
        <f ca="1">IF($AG37,SUMPRODUCT(BA$2:BA37,$AH$2:$AH37)/SUM($AH$2:$AH37),0)</f>
        <v>0</v>
      </c>
      <c r="BV37" s="11"/>
      <c r="BW37" s="109" cm="1">
        <f t="array" aca="1" ref="BW37" ca="1">IF($AG37,SQRT(SUMPRODUCT($AH$2:$AH37, (AI$2:AI37-BC37)^2)/(SUM($AH$2:$AH37)-1)),0)</f>
        <v>177807.80918142523</v>
      </c>
      <c r="BX37" s="109" cm="1">
        <f t="array" aca="1" ref="BX37" ca="1">IF($AG37,SQRT(SUMPRODUCT($AH$2:$AH37, (AJ$2:AJ37-BD37)^2)/(SUM($AH$2:$AH37)-1)),0)</f>
        <v>12556.180058348062</v>
      </c>
      <c r="BY37" s="109" cm="1">
        <f t="array" aca="1" ref="BY37" ca="1">IF($AG37,SQRT(SUMPRODUCT($AH$2:$AH37, (AK$2:AK37-BE37)^2)/(SUM($AH$2:$AH37)-1)),0)</f>
        <v>0</v>
      </c>
      <c r="BZ37" s="109" cm="1">
        <f t="array" aca="1" ref="BZ37" ca="1">IF($AG37,SQRT(SUMPRODUCT($AH$2:$AH37, (AL$2:AL37-BF37)^2)/(SUM($AH$2:$AH37)-1)),0)</f>
        <v>28302.102554563138</v>
      </c>
      <c r="CA37" s="109" cm="1">
        <f t="array" aca="1" ref="CA37" ca="1">IF($AG37,SQRT(SUMPRODUCT($AH$2:$AH37, (AM$2:AM37-BG37)^2)/(SUM($AH$2:$AH37)-1)),0)</f>
        <v>33065.050477723671</v>
      </c>
      <c r="CB37" s="109" cm="1">
        <f t="array" aca="1" ref="CB37" ca="1">IF($AG37,SQRT(SUMPRODUCT($AH$2:$AH37, (AN$2:AN37-BH37)^2)/(SUM($AH$2:$AH37)-1)),0)</f>
        <v>2526.4519998185961</v>
      </c>
      <c r="CC37" s="109" cm="1">
        <f t="array" aca="1" ref="CC37" ca="1">IF($AG37,SQRT(SUMPRODUCT($AH$2:$AH37, (AO$2:AO37-BI37)^2)/(SUM($AH$2:$AH37)-1)),0)</f>
        <v>34839.674732390049</v>
      </c>
      <c r="CD37" s="109" cm="1">
        <f t="array" aca="1" ref="CD37" ca="1">IF($AG37,SQRT(SUMPRODUCT($AH$2:$AH37, (AP$2:AP37-BJ37)^2)/(SUM($AH$2:$AH37)-1)),0)</f>
        <v>38643.591451264627</v>
      </c>
      <c r="CE37" s="109" cm="1">
        <f t="array" aca="1" ref="CE37" ca="1">IF($AG37,SQRT(SUMPRODUCT($AH$2:$AH37, (AQ$2:AQ37-BK37)^2)/(SUM($AH$2:$AH37)-1)),0)</f>
        <v>26819.064334270977</v>
      </c>
      <c r="CF37" s="109" cm="1">
        <f t="array" aca="1" ref="CF37" ca="1">IF($AG37,SQRT(SUMPRODUCT($AH$2:$AH37, (AR$2:AR37-BL37)^2)/(SUM($AH$2:$AH37)-1)),0)</f>
        <v>29039.052515615662</v>
      </c>
      <c r="CG37" s="109" cm="1">
        <f t="array" aca="1" ref="CG37" ca="1">IF($AG37,SQRT(SUMPRODUCT($AH$2:$AH37, (AS$2:AS37-BM37)^2)/(SUM($AH$2:$AH37)-1)),0)</f>
        <v>0</v>
      </c>
      <c r="CH37" s="109" cm="1">
        <f t="array" aca="1" ref="CH37" ca="1">IF($AG37,SQRT(SUMPRODUCT($AH$2:$AH37, (AT$2:AT37-BN37)^2)/(SUM($AH$2:$AH37)-1)),0)</f>
        <v>0</v>
      </c>
      <c r="CI37" s="109" cm="1">
        <f t="array" aca="1" ref="CI37" ca="1">IF($AG37,SQRT(SUMPRODUCT($AH$2:$AH37, (AU$2:AU37-BO37)^2)/(SUM($AH$2:$AH37)-1)),0)</f>
        <v>22733.863846273493</v>
      </c>
      <c r="CJ37" s="109" cm="1">
        <f t="array" aca="1" ref="CJ37" ca="1">IF($AG37,SQRT(SUMPRODUCT($AH$2:$AH37, (AV$2:AV37-BP37)^2)/(SUM($AH$2:$AH37)-1)),0)</f>
        <v>35800.482100166002</v>
      </c>
      <c r="CK37" s="109" cm="1">
        <f t="array" aca="1" ref="CK37" ca="1">IF($AG37,SQRT(SUMPRODUCT($AH$2:$AH37, (AW$2:AW37-BQ37)^2)/(SUM($AH$2:$AH37)-1)),0)</f>
        <v>67553.876525293439</v>
      </c>
      <c r="CL37" s="109" cm="1">
        <f t="array" aca="1" ref="CL37" ca="1">IF($AG37,SQRT(SUMPRODUCT($AH$2:$AH37, (AX$2:AX37-BR37)^2)/(SUM($AH$2:$AH37)-1)),0)</f>
        <v>0</v>
      </c>
      <c r="CM37" s="109" cm="1">
        <f t="array" aca="1" ref="CM37" ca="1">IF($AG37,SQRT(SUMPRODUCT($AH$2:$AH37, (AY$2:AY37-BS37)^2)/(SUM($AH$2:$AH37)-1)),0)</f>
        <v>5691.2383214347183</v>
      </c>
      <c r="CN37" s="109" cm="1">
        <f t="array" aca="1" ref="CN37" ca="1">IF($AG37,SQRT(SUMPRODUCT($AH$2:$AH37, (AZ$2:AZ37-BT37)^2)/(SUM($AH$2:$AH37)-1)),0)</f>
        <v>0</v>
      </c>
      <c r="CO37" s="109" cm="1">
        <f t="array" aca="1" ref="CO37" ca="1">IF($AG37,SQRT(SUMPRODUCT($AH$2:$AH37, (BA$2:BA37-BU37)^2)/(SUM($AH$2:$AH37)-1)),0)</f>
        <v>0</v>
      </c>
    </row>
    <row r="38" spans="4:93" x14ac:dyDescent="0.25">
      <c r="D38" s="11"/>
      <c r="E38" s="11"/>
      <c r="AG38" s="1">
        <v>45375</v>
      </c>
      <c r="AH38" s="99">
        <f t="shared" si="10"/>
        <v>1</v>
      </c>
      <c r="AI38" s="11">
        <f t="shared" ca="1" si="29"/>
        <v>0</v>
      </c>
      <c r="AJ38" s="11">
        <f t="shared" ca="1" si="29"/>
        <v>0</v>
      </c>
      <c r="AK38" s="11">
        <f t="shared" ca="1" si="29"/>
        <v>0</v>
      </c>
      <c r="AL38" s="11">
        <f t="shared" ca="1" si="29"/>
        <v>0</v>
      </c>
      <c r="AM38" s="11">
        <f t="shared" ca="1" si="29"/>
        <v>0</v>
      </c>
      <c r="AN38" s="11">
        <f t="shared" ca="1" si="29"/>
        <v>0</v>
      </c>
      <c r="AO38" s="11">
        <f t="shared" ca="1" si="29"/>
        <v>-126768</v>
      </c>
      <c r="AP38" s="11">
        <f t="shared" ca="1" si="29"/>
        <v>0</v>
      </c>
      <c r="AQ38" s="11">
        <f t="shared" ca="1" si="29"/>
        <v>0</v>
      </c>
      <c r="AR38" s="11">
        <f t="shared" ca="1" si="29"/>
        <v>0</v>
      </c>
      <c r="AS38" s="11">
        <f t="shared" ca="1" si="30"/>
        <v>0</v>
      </c>
      <c r="AT38" s="11">
        <f t="shared" ca="1" si="30"/>
        <v>0</v>
      </c>
      <c r="AU38" s="11">
        <f t="shared" ca="1" si="30"/>
        <v>0</v>
      </c>
      <c r="AV38" s="11">
        <f t="shared" ca="1" si="30"/>
        <v>0</v>
      </c>
      <c r="AW38" s="11">
        <f t="shared" ca="1" si="30"/>
        <v>0</v>
      </c>
      <c r="AX38" s="11">
        <f t="shared" ca="1" si="30"/>
        <v>0</v>
      </c>
      <c r="AY38" s="11">
        <f t="shared" ca="1" si="30"/>
        <v>0</v>
      </c>
      <c r="AZ38" s="11">
        <f t="shared" ca="1" si="30"/>
        <v>0</v>
      </c>
      <c r="BA38" s="11">
        <f t="shared" ca="1" si="30"/>
        <v>0</v>
      </c>
      <c r="BB38" s="11"/>
      <c r="BC38" s="11">
        <f ca="1">IF($AG38,SUMPRODUCT(AI$2:AI38,$AH$2:$AH38)/SUM($AH$2:$AH38),0)</f>
        <v>-60000.748157894726</v>
      </c>
      <c r="BD38" s="11">
        <f ca="1">IF($AG38,SUMPRODUCT(AJ$2:AJ38,$AH$2:$AH38)/SUM($AH$2:$AH38),0)</f>
        <v>-3289.4736842105262</v>
      </c>
      <c r="BE38" s="11">
        <f ca="1">IF($AG38,SUMPRODUCT(AK$2:AK38,$AH$2:$AH38)/SUM($AH$2:$AH38),0)</f>
        <v>0</v>
      </c>
      <c r="BF38" s="11">
        <f ca="1">IF($AG38,SUMPRODUCT(AL$2:AL38,$AH$2:$AH38)/SUM($AH$2:$AH38),0)</f>
        <v>-8157.894736842105</v>
      </c>
      <c r="BG38" s="11">
        <f ca="1">IF($AG38,SUMPRODUCT(AM$2:AM38,$AH$2:$AH38)/SUM($AH$2:$AH38),0)</f>
        <v>-15050.973684210527</v>
      </c>
      <c r="BH38" s="11">
        <f ca="1">IF($AG38,SUMPRODUCT(AN$2:AN38,$AH$2:$AH38)/SUM($AH$2:$AH38),0)</f>
        <v>-504.84210526315792</v>
      </c>
      <c r="BI38" s="11">
        <f ca="1">IF($AG38,SUMPRODUCT(AO$2:AO38,$AH$2:$AH38)/SUM($AH$2:$AH38),0)</f>
        <v>-24948.565789473683</v>
      </c>
      <c r="BJ38" s="11">
        <f ca="1">IF($AG38,SUMPRODUCT(AP$2:AP38,$AH$2:$AH38)/SUM($AH$2:$AH38),0)</f>
        <v>-35326.84210526316</v>
      </c>
      <c r="BK38" s="11">
        <f ca="1">IF($AG38,SUMPRODUCT(AQ$2:AQ38,$AH$2:$AH38)/SUM($AH$2:$AH38),0)</f>
        <v>-26624.67105263158</v>
      </c>
      <c r="BL38" s="11">
        <f ca="1">IF($AG38,SUMPRODUCT(AR$2:AR38,$AH$2:$AH38)/SUM($AH$2:$AH38),0)</f>
        <v>-22188.25</v>
      </c>
      <c r="BM38" s="11">
        <f ca="1">IF($AG38,SUMPRODUCT(AS$2:AS38,$AH$2:$AH38)/SUM($AH$2:$AH38),0)</f>
        <v>0</v>
      </c>
      <c r="BN38" s="11">
        <f ca="1">IF($AG38,SUMPRODUCT(AT$2:AT38,$AH$2:$AH38)/SUM($AH$2:$AH38),0)</f>
        <v>0</v>
      </c>
      <c r="BO38" s="11">
        <f ca="1">IF($AG38,SUMPRODUCT(AU$2:AU38,$AH$2:$AH38)/SUM($AH$2:$AH38),0)</f>
        <v>-22983.302631578947</v>
      </c>
      <c r="BP38" s="11">
        <f ca="1">IF($AG38,SUMPRODUCT(AV$2:AV38,$AH$2:$AH38)/SUM($AH$2:$AH38),0)</f>
        <v>-25636.018094736839</v>
      </c>
      <c r="BQ38" s="11">
        <f ca="1">IF($AG38,SUMPRODUCT(AW$2:AW38,$AH$2:$AH38)/SUM($AH$2:$AH38),0)</f>
        <v>-36610.065789473687</v>
      </c>
      <c r="BR38" s="11">
        <f ca="1">IF($AG38,SUMPRODUCT(AX$2:AX38,$AH$2:$AH38)/SUM($AH$2:$AH38),0)</f>
        <v>0</v>
      </c>
      <c r="BS38" s="11">
        <f ca="1">IF($AG38,SUMPRODUCT(AY$2:AY38,$AH$2:$AH38)/SUM($AH$2:$AH38),0)</f>
        <v>923.40716315789371</v>
      </c>
      <c r="BT38" s="11">
        <f ca="1">IF($AG38,SUMPRODUCT(AZ$2:AZ38,$AH$2:$AH38)/SUM($AH$2:$AH38),0)</f>
        <v>0</v>
      </c>
      <c r="BU38" s="11">
        <f ca="1">IF($AG38,SUMPRODUCT(BA$2:BA38,$AH$2:$AH38)/SUM($AH$2:$AH38),0)</f>
        <v>0</v>
      </c>
      <c r="BV38" s="11"/>
      <c r="BW38" s="109" cm="1">
        <f t="array" aca="1" ref="BW38" ca="1">IF($AG38,SQRT(SUMPRODUCT($AH$2:$AH38, (AI$2:AI38-BC38)^2)/(SUM($AH$2:$AH38)-1)),0)</f>
        <v>176756.09369648455</v>
      </c>
      <c r="BX38" s="109" cm="1">
        <f t="array" aca="1" ref="BX38" ca="1">IF($AG38,SQRT(SUMPRODUCT($AH$2:$AH38, (AJ$2:AJ38-BD38)^2)/(SUM($AH$2:$AH38)-1)),0)</f>
        <v>12478.050904927621</v>
      </c>
      <c r="BY38" s="109" cm="1">
        <f t="array" aca="1" ref="BY38" ca="1">IF($AG38,SQRT(SUMPRODUCT($AH$2:$AH38, (AK$2:AK38-BE38)^2)/(SUM($AH$2:$AH38)-1)),0)</f>
        <v>0</v>
      </c>
      <c r="BZ38" s="109" cm="1">
        <f t="array" aca="1" ref="BZ38" ca="1">IF($AG38,SQRT(SUMPRODUCT($AH$2:$AH38, (AL$2:AL38-BF38)^2)/(SUM($AH$2:$AH38)-1)),0)</f>
        <v>28128.776549566443</v>
      </c>
      <c r="CA38" s="109" cm="1">
        <f t="array" aca="1" ref="CA38" ca="1">IF($AG38,SQRT(SUMPRODUCT($AH$2:$AH38, (AM$2:AM38-BG38)^2)/(SUM($AH$2:$AH38)-1)),0)</f>
        <v>32890.438712377058</v>
      </c>
      <c r="CB38" s="109" cm="1">
        <f t="array" aca="1" ref="CB38" ca="1">IF($AG38,SQRT(SUMPRODUCT($AH$2:$AH38, (AN$2:AN38-BH38)^2)/(SUM($AH$2:$AH38)-1)),0)</f>
        <v>2510.2384537602875</v>
      </c>
      <c r="CC38" s="109" cm="1">
        <f t="array" aca="1" ref="CC38" ca="1">IF($AG38,SQRT(SUMPRODUCT($AH$2:$AH38, (AO$2:AO38-BI38)^2)/(SUM($AH$2:$AH38)-1)),0)</f>
        <v>36574.461709900075</v>
      </c>
      <c r="CD38" s="109" cm="1">
        <f t="array" aca="1" ref="CD38" ca="1">IF($AG38,SQRT(SUMPRODUCT($AH$2:$AH38, (AP$2:AP38-BJ38)^2)/(SUM($AH$2:$AH38)-1)),0)</f>
        <v>38604.116437172044</v>
      </c>
      <c r="CE38" s="109" cm="1">
        <f t="array" aca="1" ref="CE38" ca="1">IF($AG38,SQRT(SUMPRODUCT($AH$2:$AH38, (AQ$2:AQ38-BK38)^2)/(SUM($AH$2:$AH38)-1)),0)</f>
        <v>26818.831299611422</v>
      </c>
      <c r="CF38" s="109" cm="1">
        <f t="array" aca="1" ref="CF38" ca="1">IF($AG38,SQRT(SUMPRODUCT($AH$2:$AH38, (AR$2:AR38-BL38)^2)/(SUM($AH$2:$AH38)-1)),0)</f>
        <v>28959.882352028526</v>
      </c>
      <c r="CG38" s="109" cm="1">
        <f t="array" aca="1" ref="CG38" ca="1">IF($AG38,SQRT(SUMPRODUCT($AH$2:$AH38, (AS$2:AS38-BM38)^2)/(SUM($AH$2:$AH38)-1)),0)</f>
        <v>0</v>
      </c>
      <c r="CH38" s="109" cm="1">
        <f t="array" aca="1" ref="CH38" ca="1">IF($AG38,SQRT(SUMPRODUCT($AH$2:$AH38, (AT$2:AT38-BN38)^2)/(SUM($AH$2:$AH38)-1)),0)</f>
        <v>0</v>
      </c>
      <c r="CI38" s="109" cm="1">
        <f t="array" aca="1" ref="CI38" ca="1">IF($AG38,SQRT(SUMPRODUCT($AH$2:$AH38, (AU$2:AU38-BO38)^2)/(SUM($AH$2:$AH38)-1)),0)</f>
        <v>22739.272674982218</v>
      </c>
      <c r="CJ38" s="109" cm="1">
        <f t="array" aca="1" ref="CJ38" ca="1">IF($AG38,SQRT(SUMPRODUCT($AH$2:$AH38, (AV$2:AV38-BP38)^2)/(SUM($AH$2:$AH38)-1)),0)</f>
        <v>35685.642778659283</v>
      </c>
      <c r="CK38" s="109" cm="1">
        <f t="array" aca="1" ref="CK38" ca="1">IF($AG38,SQRT(SUMPRODUCT($AH$2:$AH38, (AW$2:AW38-BQ38)^2)/(SUM($AH$2:$AH38)-1)),0)</f>
        <v>67236.806272425063</v>
      </c>
      <c r="CL38" s="109" cm="1">
        <f t="array" aca="1" ref="CL38" ca="1">IF($AG38,SQRT(SUMPRODUCT($AH$2:$AH38, (AX$2:AX38-BR38)^2)/(SUM($AH$2:$AH38)-1)),0)</f>
        <v>0</v>
      </c>
      <c r="CM38" s="109" cm="1">
        <f t="array" aca="1" ref="CM38" ca="1">IF($AG38,SQRT(SUMPRODUCT($AH$2:$AH38, (AY$2:AY38-BS38)^2)/(SUM($AH$2:$AH38)-1)),0)</f>
        <v>5654.1882748835797</v>
      </c>
      <c r="CN38" s="109" cm="1">
        <f t="array" aca="1" ref="CN38" ca="1">IF($AG38,SQRT(SUMPRODUCT($AH$2:$AH38, (AZ$2:AZ38-BT38)^2)/(SUM($AH$2:$AH38)-1)),0)</f>
        <v>0</v>
      </c>
      <c r="CO38" s="109" cm="1">
        <f t="array" aca="1" ref="CO38" ca="1">IF($AG38,SQRT(SUMPRODUCT($AH$2:$AH38, (BA$2:BA38-BU38)^2)/(SUM($AH$2:$AH38)-1)),0)</f>
        <v>0</v>
      </c>
    </row>
    <row r="39" spans="4:93" x14ac:dyDescent="0.25">
      <c r="D39" s="11"/>
      <c r="E39" s="11"/>
      <c r="AG39" s="1">
        <v>45378</v>
      </c>
      <c r="AH39" s="99">
        <f t="shared" si="10"/>
        <v>3</v>
      </c>
      <c r="AI39" s="11">
        <f t="shared" ca="1" si="29"/>
        <v>0</v>
      </c>
      <c r="AJ39" s="11">
        <f t="shared" ca="1" si="29"/>
        <v>0</v>
      </c>
      <c r="AK39" s="11">
        <f t="shared" ca="1" si="29"/>
        <v>0</v>
      </c>
      <c r="AL39" s="11">
        <f t="shared" ca="1" si="29"/>
        <v>0</v>
      </c>
      <c r="AM39" s="11">
        <f t="shared" ca="1" si="29"/>
        <v>0</v>
      </c>
      <c r="AN39" s="11">
        <f t="shared" ca="1" si="29"/>
        <v>0</v>
      </c>
      <c r="AO39" s="11">
        <f t="shared" ca="1" si="29"/>
        <v>0</v>
      </c>
      <c r="AP39" s="11">
        <f t="shared" ca="1" si="29"/>
        <v>-41700</v>
      </c>
      <c r="AQ39" s="11">
        <f t="shared" ca="1" si="29"/>
        <v>13600</v>
      </c>
      <c r="AR39" s="11">
        <f t="shared" ca="1" si="29"/>
        <v>-14130</v>
      </c>
      <c r="AS39" s="11">
        <f t="shared" ca="1" si="30"/>
        <v>0</v>
      </c>
      <c r="AT39" s="11">
        <f t="shared" ca="1" si="30"/>
        <v>0</v>
      </c>
      <c r="AU39" s="11">
        <f t="shared" ca="1" si="30"/>
        <v>-12466</v>
      </c>
      <c r="AV39" s="11">
        <f t="shared" ca="1" si="30"/>
        <v>-17521</v>
      </c>
      <c r="AW39" s="11">
        <f t="shared" ca="1" si="30"/>
        <v>-15000</v>
      </c>
      <c r="AX39" s="11">
        <f t="shared" ca="1" si="30"/>
        <v>0</v>
      </c>
      <c r="AY39" s="11">
        <f t="shared" ca="1" si="30"/>
        <v>0</v>
      </c>
      <c r="AZ39" s="11">
        <f t="shared" ca="1" si="30"/>
        <v>0</v>
      </c>
      <c r="BA39" s="11">
        <f t="shared" ca="1" si="30"/>
        <v>0</v>
      </c>
      <c r="BB39" s="11"/>
      <c r="BC39" s="11">
        <f ca="1">IF($AG39,SUMPRODUCT(AI$2:AI39,$AH$2:$AH39)/SUM($AH$2:$AH39),0)</f>
        <v>-57722.238734177205</v>
      </c>
      <c r="BD39" s="11">
        <f ca="1">IF($AG39,SUMPRODUCT(AJ$2:AJ39,$AH$2:$AH39)/SUM($AH$2:$AH39),0)</f>
        <v>-3164.5569620253164</v>
      </c>
      <c r="BE39" s="11">
        <f ca="1">IF($AG39,SUMPRODUCT(AK$2:AK39,$AH$2:$AH39)/SUM($AH$2:$AH39),0)</f>
        <v>0</v>
      </c>
      <c r="BF39" s="11">
        <f ca="1">IF($AG39,SUMPRODUCT(AL$2:AL39,$AH$2:$AH39)/SUM($AH$2:$AH39),0)</f>
        <v>-7848.1012658227846</v>
      </c>
      <c r="BG39" s="11">
        <f ca="1">IF($AG39,SUMPRODUCT(AM$2:AM39,$AH$2:$AH39)/SUM($AH$2:$AH39),0)</f>
        <v>-14479.417721518987</v>
      </c>
      <c r="BH39" s="11">
        <f ca="1">IF($AG39,SUMPRODUCT(AN$2:AN39,$AH$2:$AH39)/SUM($AH$2:$AH39),0)</f>
        <v>-485.67088607594934</v>
      </c>
      <c r="BI39" s="11">
        <f ca="1">IF($AG39,SUMPRODUCT(AO$2:AO39,$AH$2:$AH39)/SUM($AH$2:$AH39),0)</f>
        <v>-24001.151898734177</v>
      </c>
      <c r="BJ39" s="11">
        <f ca="1">IF($AG39,SUMPRODUCT(AP$2:AP39,$AH$2:$AH39)/SUM($AH$2:$AH39),0)</f>
        <v>-35568.860759493669</v>
      </c>
      <c r="BK39" s="11">
        <f ca="1">IF($AG39,SUMPRODUCT(AQ$2:AQ39,$AH$2:$AH39)/SUM($AH$2:$AH39),0)</f>
        <v>-25097.151898734177</v>
      </c>
      <c r="BL39" s="11">
        <f ca="1">IF($AG39,SUMPRODUCT(AR$2:AR39,$AH$2:$AH39)/SUM($AH$2:$AH39),0)</f>
        <v>-21882.240506329115</v>
      </c>
      <c r="BM39" s="11">
        <f ca="1">IF($AG39,SUMPRODUCT(AS$2:AS39,$AH$2:$AH39)/SUM($AH$2:$AH39),0)</f>
        <v>0</v>
      </c>
      <c r="BN39" s="11">
        <f ca="1">IF($AG39,SUMPRODUCT(AT$2:AT39,$AH$2:$AH39)/SUM($AH$2:$AH39),0)</f>
        <v>0</v>
      </c>
      <c r="BO39" s="11">
        <f ca="1">IF($AG39,SUMPRODUCT(AU$2:AU39,$AH$2:$AH39)/SUM($AH$2:$AH39),0)</f>
        <v>-22583.911392405062</v>
      </c>
      <c r="BP39" s="11">
        <f ca="1">IF($AG39,SUMPRODUCT(AV$2:AV39,$AH$2:$AH39)/SUM($AH$2:$AH39),0)</f>
        <v>-25327.852850632909</v>
      </c>
      <c r="BQ39" s="11">
        <f ca="1">IF($AG39,SUMPRODUCT(AW$2:AW39,$AH$2:$AH39)/SUM($AH$2:$AH39),0)</f>
        <v>-35789.430379746838</v>
      </c>
      <c r="BR39" s="11">
        <f ca="1">IF($AG39,SUMPRODUCT(AX$2:AX39,$AH$2:$AH39)/SUM($AH$2:$AH39),0)</f>
        <v>0</v>
      </c>
      <c r="BS39" s="11">
        <f ca="1">IF($AG39,SUMPRODUCT(AY$2:AY39,$AH$2:$AH39)/SUM($AH$2:$AH39),0)</f>
        <v>888.34106835442935</v>
      </c>
      <c r="BT39" s="11">
        <f ca="1">IF($AG39,SUMPRODUCT(AZ$2:AZ39,$AH$2:$AH39)/SUM($AH$2:$AH39),0)</f>
        <v>0</v>
      </c>
      <c r="BU39" s="11">
        <f ca="1">IF($AG39,SUMPRODUCT(BA$2:BA39,$AH$2:$AH39)/SUM($AH$2:$AH39),0)</f>
        <v>0</v>
      </c>
      <c r="BV39" s="11"/>
      <c r="BW39" s="109" cm="1">
        <f t="array" aca="1" ref="BW39" ca="1">IF($AG39,SQRT(SUMPRODUCT($AH$2:$AH39, (AI$2:AI39-BC39)^2)/(SUM($AH$2:$AH39)-1)),0)</f>
        <v>173707.45677059476</v>
      </c>
      <c r="BX39" s="109" cm="1">
        <f t="array" aca="1" ref="BX39" ca="1">IF($AG39,SQRT(SUMPRODUCT($AH$2:$AH39, (AJ$2:AJ39-BD39)^2)/(SUM($AH$2:$AH39)-1)),0)</f>
        <v>12252.085515563795</v>
      </c>
      <c r="BY39" s="109" cm="1">
        <f t="array" aca="1" ref="BY39" ca="1">IF($AG39,SQRT(SUMPRODUCT($AH$2:$AH39, (AK$2:AK39-BE39)^2)/(SUM($AH$2:$AH39)-1)),0)</f>
        <v>0</v>
      </c>
      <c r="BZ39" s="109" cm="1">
        <f t="array" aca="1" ref="BZ39" ca="1">IF($AG39,SQRT(SUMPRODUCT($AH$2:$AH39, (AL$2:AL39-BF39)^2)/(SUM($AH$2:$AH39)-1)),0)</f>
        <v>27627.136700100207</v>
      </c>
      <c r="CA39" s="109" cm="1">
        <f t="array" aca="1" ref="CA39" ca="1">IF($AG39,SQRT(SUMPRODUCT($AH$2:$AH39, (AM$2:AM39-BG39)^2)/(SUM($AH$2:$AH39)-1)),0)</f>
        <v>32381.412820418267</v>
      </c>
      <c r="CB39" s="109" cm="1">
        <f t="array" aca="1" ref="CB39" ca="1">IF($AG39,SQRT(SUMPRODUCT($AH$2:$AH39, (AN$2:AN39-BH39)^2)/(SUM($AH$2:$AH39)-1)),0)</f>
        <v>2463.4061353603984</v>
      </c>
      <c r="CC39" s="109" cm="1">
        <f t="array" aca="1" ref="CC39" ca="1">IF($AG39,SQRT(SUMPRODUCT($AH$2:$AH39, (AO$2:AO39-BI39)^2)/(SUM($AH$2:$AH39)-1)),0)</f>
        <v>36183.865694422631</v>
      </c>
      <c r="CD39" s="109" cm="1">
        <f t="array" aca="1" ref="CD39" ca="1">IF($AG39,SQRT(SUMPRODUCT($AH$2:$AH39, (AP$2:AP39-BJ39)^2)/(SUM($AH$2:$AH39)-1)),0)</f>
        <v>37874.296066483468</v>
      </c>
      <c r="CE39" s="109" cm="1">
        <f t="array" aca="1" ref="CE39" ca="1">IF($AG39,SQRT(SUMPRODUCT($AH$2:$AH39, (AQ$2:AQ39-BK39)^2)/(SUM($AH$2:$AH39)-1)),0)</f>
        <v>27412.674646204854</v>
      </c>
      <c r="CF39" s="109" cm="1">
        <f t="array" aca="1" ref="CF39" ca="1">IF($AG39,SQRT(SUMPRODUCT($AH$2:$AH39, (AR$2:AR39-BL39)^2)/(SUM($AH$2:$AH39)-1)),0)</f>
        <v>28439.773840212598</v>
      </c>
      <c r="CG39" s="109" cm="1">
        <f t="array" aca="1" ref="CG39" ca="1">IF($AG39,SQRT(SUMPRODUCT($AH$2:$AH39, (AS$2:AS39-BM39)^2)/(SUM($AH$2:$AH39)-1)),0)</f>
        <v>0</v>
      </c>
      <c r="CH39" s="109" cm="1">
        <f t="array" aca="1" ref="CH39" ca="1">IF($AG39,SQRT(SUMPRODUCT($AH$2:$AH39, (AT$2:AT39-BN39)^2)/(SUM($AH$2:$AH39)-1)),0)</f>
        <v>0</v>
      </c>
      <c r="CI39" s="109" cm="1">
        <f t="array" aca="1" ref="CI39" ca="1">IF($AG39,SQRT(SUMPRODUCT($AH$2:$AH39, (AU$2:AU39-BO39)^2)/(SUM($AH$2:$AH39)-1)),0)</f>
        <v>22389.279870228806</v>
      </c>
      <c r="CJ39" s="109" cm="1">
        <f t="array" aca="1" ref="CJ39" ca="1">IF($AG39,SQRT(SUMPRODUCT($AH$2:$AH39, (AV$2:AV39-BP39)^2)/(SUM($AH$2:$AH39)-1)),0)</f>
        <v>35027.450919187191</v>
      </c>
      <c r="CK39" s="109" cm="1">
        <f t="array" aca="1" ref="CK39" ca="1">IF($AG39,SQRT(SUMPRODUCT($AH$2:$AH39, (AW$2:AW39-BQ39)^2)/(SUM($AH$2:$AH39)-1)),0)</f>
        <v>66062.023275660715</v>
      </c>
      <c r="CL39" s="109" cm="1">
        <f t="array" aca="1" ref="CL39" ca="1">IF($AG39,SQRT(SUMPRODUCT($AH$2:$AH39, (AX$2:AX39-BR39)^2)/(SUM($AH$2:$AH39)-1)),0)</f>
        <v>0</v>
      </c>
      <c r="CM39" s="109" cm="1">
        <f t="array" aca="1" ref="CM39" ca="1">IF($AG39,SQRT(SUMPRODUCT($AH$2:$AH39, (AY$2:AY39-BS39)^2)/(SUM($AH$2:$AH39)-1)),0)</f>
        <v>5547.2322506246283</v>
      </c>
      <c r="CN39" s="109" cm="1">
        <f t="array" aca="1" ref="CN39" ca="1">IF($AG39,SQRT(SUMPRODUCT($AH$2:$AH39, (AZ$2:AZ39-BT39)^2)/(SUM($AH$2:$AH39)-1)),0)</f>
        <v>0</v>
      </c>
      <c r="CO39" s="109" cm="1">
        <f t="array" aca="1" ref="CO39" ca="1">IF($AG39,SQRT(SUMPRODUCT($AH$2:$AH39, (BA$2:BA39-BU39)^2)/(SUM($AH$2:$AH39)-1)),0)</f>
        <v>0</v>
      </c>
    </row>
    <row r="40" spans="4:93" x14ac:dyDescent="0.25">
      <c r="D40" s="11"/>
      <c r="E40" s="11"/>
      <c r="AG40" s="1">
        <v>45379</v>
      </c>
      <c r="AH40" s="99">
        <f t="shared" si="10"/>
        <v>1</v>
      </c>
      <c r="AI40" s="11">
        <f t="shared" ca="1" si="29"/>
        <v>0</v>
      </c>
      <c r="AJ40" s="11">
        <f t="shared" ca="1" si="29"/>
        <v>0</v>
      </c>
      <c r="AK40" s="11">
        <f t="shared" ca="1" si="29"/>
        <v>0</v>
      </c>
      <c r="AL40" s="11">
        <f t="shared" ca="1" si="29"/>
        <v>0</v>
      </c>
      <c r="AM40" s="11">
        <f t="shared" ca="1" si="29"/>
        <v>0</v>
      </c>
      <c r="AN40" s="11">
        <f t="shared" ca="1" si="29"/>
        <v>0</v>
      </c>
      <c r="AO40" s="11">
        <f t="shared" ca="1" si="29"/>
        <v>0</v>
      </c>
      <c r="AP40" s="11">
        <f t="shared" ca="1" si="29"/>
        <v>0</v>
      </c>
      <c r="AQ40" s="11">
        <f t="shared" ca="1" si="29"/>
        <v>0</v>
      </c>
      <c r="AR40" s="11">
        <f t="shared" ca="1" si="29"/>
        <v>-2880</v>
      </c>
      <c r="AS40" s="11">
        <f t="shared" ca="1" si="30"/>
        <v>0</v>
      </c>
      <c r="AT40" s="11">
        <f t="shared" ca="1" si="30"/>
        <v>0</v>
      </c>
      <c r="AU40" s="11">
        <f t="shared" ca="1" si="30"/>
        <v>0</v>
      </c>
      <c r="AV40" s="11">
        <f t="shared" ca="1" si="30"/>
        <v>0</v>
      </c>
      <c r="AW40" s="11">
        <f t="shared" ca="1" si="30"/>
        <v>0</v>
      </c>
      <c r="AX40" s="11">
        <f t="shared" ca="1" si="30"/>
        <v>0</v>
      </c>
      <c r="AY40" s="11">
        <f t="shared" ca="1" si="30"/>
        <v>0</v>
      </c>
      <c r="AZ40" s="11">
        <f t="shared" ca="1" si="30"/>
        <v>0</v>
      </c>
      <c r="BA40" s="11">
        <f t="shared" ca="1" si="30"/>
        <v>0</v>
      </c>
      <c r="BB40" s="11"/>
      <c r="BC40" s="11">
        <f ca="1">IF($AG40,SUMPRODUCT(AI$2:AI40,$AH$2:$AH40)/SUM($AH$2:$AH40),0)</f>
        <v>-57000.710749999991</v>
      </c>
      <c r="BD40" s="11">
        <f ca="1">IF($AG40,SUMPRODUCT(AJ$2:AJ40,$AH$2:$AH40)/SUM($AH$2:$AH40),0)</f>
        <v>-3125</v>
      </c>
      <c r="BE40" s="11">
        <f ca="1">IF($AG40,SUMPRODUCT(AK$2:AK40,$AH$2:$AH40)/SUM($AH$2:$AH40),0)</f>
        <v>0</v>
      </c>
      <c r="BF40" s="11">
        <f ca="1">IF($AG40,SUMPRODUCT(AL$2:AL40,$AH$2:$AH40)/SUM($AH$2:$AH40),0)</f>
        <v>-7750</v>
      </c>
      <c r="BG40" s="11">
        <f ca="1">IF($AG40,SUMPRODUCT(AM$2:AM40,$AH$2:$AH40)/SUM($AH$2:$AH40),0)</f>
        <v>-14298.424999999999</v>
      </c>
      <c r="BH40" s="11">
        <f ca="1">IF($AG40,SUMPRODUCT(AN$2:AN40,$AH$2:$AH40)/SUM($AH$2:$AH40),0)</f>
        <v>-479.6</v>
      </c>
      <c r="BI40" s="11">
        <f ca="1">IF($AG40,SUMPRODUCT(AO$2:AO40,$AH$2:$AH40)/SUM($AH$2:$AH40),0)</f>
        <v>-23701.137500000001</v>
      </c>
      <c r="BJ40" s="11">
        <f ca="1">IF($AG40,SUMPRODUCT(AP$2:AP40,$AH$2:$AH40)/SUM($AH$2:$AH40),0)</f>
        <v>-35124.25</v>
      </c>
      <c r="BK40" s="11">
        <f ca="1">IF($AG40,SUMPRODUCT(AQ$2:AQ40,$AH$2:$AH40)/SUM($AH$2:$AH40),0)</f>
        <v>-24783.4375</v>
      </c>
      <c r="BL40" s="11">
        <f ca="1">IF($AG40,SUMPRODUCT(AR$2:AR40,$AH$2:$AH40)/SUM($AH$2:$AH40),0)</f>
        <v>-21644.712500000001</v>
      </c>
      <c r="BM40" s="11">
        <f ca="1">IF($AG40,SUMPRODUCT(AS$2:AS40,$AH$2:$AH40)/SUM($AH$2:$AH40),0)</f>
        <v>0</v>
      </c>
      <c r="BN40" s="11">
        <f ca="1">IF($AG40,SUMPRODUCT(AT$2:AT40,$AH$2:$AH40)/SUM($AH$2:$AH40),0)</f>
        <v>0</v>
      </c>
      <c r="BO40" s="11">
        <f ca="1">IF($AG40,SUMPRODUCT(AU$2:AU40,$AH$2:$AH40)/SUM($AH$2:$AH40),0)</f>
        <v>-22301.612499999999</v>
      </c>
      <c r="BP40" s="11">
        <f ca="1">IF($AG40,SUMPRODUCT(AV$2:AV40,$AH$2:$AH40)/SUM($AH$2:$AH40),0)</f>
        <v>-25011.254689999998</v>
      </c>
      <c r="BQ40" s="11">
        <f ca="1">IF($AG40,SUMPRODUCT(AW$2:AW40,$AH$2:$AH40)/SUM($AH$2:$AH40),0)</f>
        <v>-35342.0625</v>
      </c>
      <c r="BR40" s="11">
        <f ca="1">IF($AG40,SUMPRODUCT(AX$2:AX40,$AH$2:$AH40)/SUM($AH$2:$AH40),0)</f>
        <v>0</v>
      </c>
      <c r="BS40" s="11">
        <f ca="1">IF($AG40,SUMPRODUCT(AY$2:AY40,$AH$2:$AH40)/SUM($AH$2:$AH40),0)</f>
        <v>877.23680499999898</v>
      </c>
      <c r="BT40" s="11">
        <f ca="1">IF($AG40,SUMPRODUCT(AZ$2:AZ40,$AH$2:$AH40)/SUM($AH$2:$AH40),0)</f>
        <v>0</v>
      </c>
      <c r="BU40" s="11">
        <f ca="1">IF($AG40,SUMPRODUCT(BA$2:BA40,$AH$2:$AH40)/SUM($AH$2:$AH40),0)</f>
        <v>0</v>
      </c>
      <c r="BV40" s="11"/>
      <c r="BW40" s="109" cm="1">
        <f t="array" aca="1" ref="BW40" ca="1">IF($AG40,SQRT(SUMPRODUCT($AH$2:$AH40, (AI$2:AI40-BC40)^2)/(SUM($AH$2:$AH40)-1)),0)</f>
        <v>172725.14533230328</v>
      </c>
      <c r="BX40" s="109" cm="1">
        <f t="array" aca="1" ref="BX40" ca="1">IF($AG40,SQRT(SUMPRODUCT($AH$2:$AH40, (AJ$2:AJ40-BD40)^2)/(SUM($AH$2:$AH40)-1)),0)</f>
        <v>12179.433796155579</v>
      </c>
      <c r="BY40" s="109" cm="1">
        <f t="array" aca="1" ref="BY40" ca="1">IF($AG40,SQRT(SUMPRODUCT($AH$2:$AH40, (AK$2:AK40-BE40)^2)/(SUM($AH$2:$AH40)-1)),0)</f>
        <v>0</v>
      </c>
      <c r="BZ40" s="109" cm="1">
        <f t="array" aca="1" ref="BZ40" ca="1">IF($AG40,SQRT(SUMPRODUCT($AH$2:$AH40, (AL$2:AL40-BF40)^2)/(SUM($AH$2:$AH40)-1)),0)</f>
        <v>27465.743911418002</v>
      </c>
      <c r="CA40" s="109" cm="1">
        <f t="array" aca="1" ref="CA40" ca="1">IF($AG40,SQRT(SUMPRODUCT($AH$2:$AH40, (AM$2:AM40-BG40)^2)/(SUM($AH$2:$AH40)-1)),0)</f>
        <v>32216.512940099827</v>
      </c>
      <c r="CB40" s="109" cm="1">
        <f t="array" aca="1" ref="CB40" ca="1">IF($AG40,SQRT(SUMPRODUCT($AH$2:$AH40, (AN$2:AN40-BH40)^2)/(SUM($AH$2:$AH40)-1)),0)</f>
        <v>2448.3675036463374</v>
      </c>
      <c r="CC40" s="109" cm="1">
        <f t="array" aca="1" ref="CC40" ca="1">IF($AG40,SQRT(SUMPRODUCT($AH$2:$AH40, (AO$2:AO40-BI40)^2)/(SUM($AH$2:$AH40)-1)),0)</f>
        <v>36054.122686978371</v>
      </c>
      <c r="CD40" s="109" cm="1">
        <f t="array" aca="1" ref="CD40" ca="1">IF($AG40,SQRT(SUMPRODUCT($AH$2:$AH40, (AP$2:AP40-BJ40)^2)/(SUM($AH$2:$AH40)-1)),0)</f>
        <v>37843.346179523964</v>
      </c>
      <c r="CE40" s="109" cm="1">
        <f t="array" aca="1" ref="CE40" ca="1">IF($AG40,SQRT(SUMPRODUCT($AH$2:$AH40, (AQ$2:AQ40-BK40)^2)/(SUM($AH$2:$AH40)-1)),0)</f>
        <v>27382.768011483568</v>
      </c>
      <c r="CF40" s="109" cm="1">
        <f t="array" aca="1" ref="CF40" ca="1">IF($AG40,SQRT(SUMPRODUCT($AH$2:$AH40, (AR$2:AR40-BL40)^2)/(SUM($AH$2:$AH40)-1)),0)</f>
        <v>28338.949578629323</v>
      </c>
      <c r="CG40" s="109" cm="1">
        <f t="array" aca="1" ref="CG40" ca="1">IF($AG40,SQRT(SUMPRODUCT($AH$2:$AH40, (AS$2:AS40-BM40)^2)/(SUM($AH$2:$AH40)-1)),0)</f>
        <v>0</v>
      </c>
      <c r="CH40" s="109" cm="1">
        <f t="array" aca="1" ref="CH40" ca="1">IF($AG40,SQRT(SUMPRODUCT($AH$2:$AH40, (AT$2:AT40-BN40)^2)/(SUM($AH$2:$AH40)-1)),0)</f>
        <v>0</v>
      </c>
      <c r="CI40" s="109" cm="1">
        <f t="array" aca="1" ref="CI40" ca="1">IF($AG40,SQRT(SUMPRODUCT($AH$2:$AH40, (AU$2:AU40-BO40)^2)/(SUM($AH$2:$AH40)-1)),0)</f>
        <v>22389.952025035382</v>
      </c>
      <c r="CJ40" s="109" cm="1">
        <f t="array" aca="1" ref="CJ40" ca="1">IF($AG40,SQRT(SUMPRODUCT($AH$2:$AH40, (AV$2:AV40-BP40)^2)/(SUM($AH$2:$AH40)-1)),0)</f>
        <v>34920.05737780952</v>
      </c>
      <c r="CK40" s="109" cm="1">
        <f t="array" aca="1" ref="CK40" ca="1">IF($AG40,SQRT(SUMPRODUCT($AH$2:$AH40, (AW$2:AW40-BQ40)^2)/(SUM($AH$2:$AH40)-1)),0)</f>
        <v>65764.420759491884</v>
      </c>
      <c r="CL40" s="109" cm="1">
        <f t="array" aca="1" ref="CL40" ca="1">IF($AG40,SQRT(SUMPRODUCT($AH$2:$AH40, (AX$2:AX40-BR40)^2)/(SUM($AH$2:$AH40)-1)),0)</f>
        <v>0</v>
      </c>
      <c r="CM40" s="109" cm="1">
        <f t="array" aca="1" ref="CM40" ca="1">IF($AG40,SQRT(SUMPRODUCT($AH$2:$AH40, (AY$2:AY40-BS40)^2)/(SUM($AH$2:$AH40)-1)),0)</f>
        <v>5512.9061067269658</v>
      </c>
      <c r="CN40" s="109" cm="1">
        <f t="array" aca="1" ref="CN40" ca="1">IF($AG40,SQRT(SUMPRODUCT($AH$2:$AH40, (AZ$2:AZ40-BT40)^2)/(SUM($AH$2:$AH40)-1)),0)</f>
        <v>0</v>
      </c>
      <c r="CO40" s="109" cm="1">
        <f t="array" aca="1" ref="CO40" ca="1">IF($AG40,SQRT(SUMPRODUCT($AH$2:$AH40, (BA$2:BA40-BU40)^2)/(SUM($AH$2:$AH40)-1)),0)</f>
        <v>0</v>
      </c>
    </row>
    <row r="41" spans="4:93" x14ac:dyDescent="0.25">
      <c r="D41" s="11"/>
      <c r="E41" s="11"/>
      <c r="AG41" s="1">
        <v>45381</v>
      </c>
      <c r="AH41" s="99">
        <f t="shared" si="10"/>
        <v>2</v>
      </c>
      <c r="AI41" s="11">
        <f t="shared" ca="1" si="29"/>
        <v>0</v>
      </c>
      <c r="AJ41" s="11">
        <f t="shared" ca="1" si="29"/>
        <v>0</v>
      </c>
      <c r="AK41" s="11">
        <f t="shared" ca="1" si="29"/>
        <v>0</v>
      </c>
      <c r="AL41" s="11">
        <f t="shared" ca="1" si="29"/>
        <v>0</v>
      </c>
      <c r="AM41" s="11">
        <f t="shared" ca="1" si="29"/>
        <v>-20000</v>
      </c>
      <c r="AN41" s="11">
        <f t="shared" ca="1" si="29"/>
        <v>0</v>
      </c>
      <c r="AO41" s="11">
        <f t="shared" ca="1" si="29"/>
        <v>-20000</v>
      </c>
      <c r="AP41" s="11">
        <f t="shared" ca="1" si="29"/>
        <v>-59690</v>
      </c>
      <c r="AQ41" s="11">
        <f t="shared" ca="1" si="29"/>
        <v>-43540</v>
      </c>
      <c r="AR41" s="11">
        <f t="shared" ca="1" si="29"/>
        <v>0</v>
      </c>
      <c r="AS41" s="11">
        <f t="shared" ca="1" si="30"/>
        <v>0</v>
      </c>
      <c r="AT41" s="11">
        <f t="shared" ca="1" si="30"/>
        <v>0</v>
      </c>
      <c r="AU41" s="11">
        <f t="shared" ca="1" si="30"/>
        <v>-41816</v>
      </c>
      <c r="AV41" s="11">
        <f t="shared" ca="1" si="30"/>
        <v>-83461.399999999994</v>
      </c>
      <c r="AW41" s="11">
        <f t="shared" ca="1" si="30"/>
        <v>-13140</v>
      </c>
      <c r="AX41" s="11">
        <f t="shared" ca="1" si="30"/>
        <v>0</v>
      </c>
      <c r="AY41" s="11">
        <f t="shared" ca="1" si="30"/>
        <v>0</v>
      </c>
      <c r="AZ41" s="11">
        <f t="shared" ca="1" si="30"/>
        <v>0</v>
      </c>
      <c r="BA41" s="11">
        <f t="shared" ca="1" si="30"/>
        <v>0</v>
      </c>
      <c r="BB41" s="11"/>
      <c r="BC41" s="11">
        <f ca="1">IF($AG41,SUMPRODUCT(AI$2:AI41,$AH$2:$AH41)/SUM($AH$2:$AH41),0)</f>
        <v>-55610.449512195111</v>
      </c>
      <c r="BD41" s="11">
        <f ca="1">IF($AG41,SUMPRODUCT(AJ$2:AJ41,$AH$2:$AH41)/SUM($AH$2:$AH41),0)</f>
        <v>-3048.7804878048782</v>
      </c>
      <c r="BE41" s="11">
        <f ca="1">IF($AG41,SUMPRODUCT(AK$2:AK41,$AH$2:$AH41)/SUM($AH$2:$AH41),0)</f>
        <v>0</v>
      </c>
      <c r="BF41" s="11">
        <f ca="1">IF($AG41,SUMPRODUCT(AL$2:AL41,$AH$2:$AH41)/SUM($AH$2:$AH41),0)</f>
        <v>-7560.9756097560976</v>
      </c>
      <c r="BG41" s="11">
        <f ca="1">IF($AG41,SUMPRODUCT(AM$2:AM41,$AH$2:$AH41)/SUM($AH$2:$AH41),0)</f>
        <v>-14437.487804878048</v>
      </c>
      <c r="BH41" s="11">
        <f ca="1">IF($AG41,SUMPRODUCT(AN$2:AN41,$AH$2:$AH41)/SUM($AH$2:$AH41),0)</f>
        <v>-467.90243902439022</v>
      </c>
      <c r="BI41" s="11">
        <f ca="1">IF($AG41,SUMPRODUCT(AO$2:AO41,$AH$2:$AH41)/SUM($AH$2:$AH41),0)</f>
        <v>-23610.865853658535</v>
      </c>
      <c r="BJ41" s="11">
        <f ca="1">IF($AG41,SUMPRODUCT(AP$2:AP41,$AH$2:$AH41)/SUM($AH$2:$AH41),0)</f>
        <v>-35723.414634146342</v>
      </c>
      <c r="BK41" s="11">
        <f ca="1">IF($AG41,SUMPRODUCT(AQ$2:AQ41,$AH$2:$AH41)/SUM($AH$2:$AH41),0)</f>
        <v>-25240.914634146342</v>
      </c>
      <c r="BL41" s="11">
        <f ca="1">IF($AG41,SUMPRODUCT(AR$2:AR41,$AH$2:$AH41)/SUM($AH$2:$AH41),0)</f>
        <v>-21116.792682926829</v>
      </c>
      <c r="BM41" s="11">
        <f ca="1">IF($AG41,SUMPRODUCT(AS$2:AS41,$AH$2:$AH41)/SUM($AH$2:$AH41),0)</f>
        <v>0</v>
      </c>
      <c r="BN41" s="11">
        <f ca="1">IF($AG41,SUMPRODUCT(AT$2:AT41,$AH$2:$AH41)/SUM($AH$2:$AH41),0)</f>
        <v>0</v>
      </c>
      <c r="BO41" s="11">
        <f ca="1">IF($AG41,SUMPRODUCT(AU$2:AU41,$AH$2:$AH41)/SUM($AH$2:$AH41),0)</f>
        <v>-22777.573170731706</v>
      </c>
      <c r="BP41" s="11">
        <f ca="1">IF($AG41,SUMPRODUCT(AV$2:AV41,$AH$2:$AH41)/SUM($AH$2:$AH41),0)</f>
        <v>-26436.867990243903</v>
      </c>
      <c r="BQ41" s="11">
        <f ca="1">IF($AG41,SUMPRODUCT(AW$2:AW41,$AH$2:$AH41)/SUM($AH$2:$AH41),0)</f>
        <v>-34800.548780487807</v>
      </c>
      <c r="BR41" s="11">
        <f ca="1">IF($AG41,SUMPRODUCT(AX$2:AX41,$AH$2:$AH41)/SUM($AH$2:$AH41),0)</f>
        <v>0</v>
      </c>
      <c r="BS41" s="11">
        <f ca="1">IF($AG41,SUMPRODUCT(AY$2:AY41,$AH$2:$AH41)/SUM($AH$2:$AH41),0)</f>
        <v>855.84078536585264</v>
      </c>
      <c r="BT41" s="11">
        <f ca="1">IF($AG41,SUMPRODUCT(AZ$2:AZ41,$AH$2:$AH41)/SUM($AH$2:$AH41),0)</f>
        <v>0</v>
      </c>
      <c r="BU41" s="11">
        <f ca="1">IF($AG41,SUMPRODUCT(BA$2:BA41,$AH$2:$AH41)/SUM($AH$2:$AH41),0)</f>
        <v>0</v>
      </c>
      <c r="BV41" s="11"/>
      <c r="BW41" s="109" cm="1">
        <f t="array" aca="1" ref="BW41" ca="1">IF($AG41,SQRT(SUMPRODUCT($AH$2:$AH41, (AI$2:AI41-BC41)^2)/(SUM($AH$2:$AH41)-1)),0)</f>
        <v>170808.67069925612</v>
      </c>
      <c r="BX41" s="109" cm="1">
        <f t="array" aca="1" ref="BX41" ca="1">IF($AG41,SQRT(SUMPRODUCT($AH$2:$AH41, (AJ$2:AJ41-BD41)^2)/(SUM($AH$2:$AH41)-1)),0)</f>
        <v>12037.905604129635</v>
      </c>
      <c r="BY41" s="109" cm="1">
        <f t="array" aca="1" ref="BY41" ca="1">IF($AG41,SQRT(SUMPRODUCT($AH$2:$AH41, (AK$2:AK41-BE41)^2)/(SUM($AH$2:$AH41)-1)),0)</f>
        <v>0</v>
      </c>
      <c r="BZ41" s="109" cm="1">
        <f t="array" aca="1" ref="BZ41" ca="1">IF($AG41,SQRT(SUMPRODUCT($AH$2:$AH41, (AL$2:AL41-BF41)^2)/(SUM($AH$2:$AH41)-1)),0)</f>
        <v>27151.198759873616</v>
      </c>
      <c r="CA41" s="109" cm="1">
        <f t="array" aca="1" ref="CA41" ca="1">IF($AG41,SQRT(SUMPRODUCT($AH$2:$AH41, (AM$2:AM41-BG41)^2)/(SUM($AH$2:$AH41)-1)),0)</f>
        <v>31828.596299959187</v>
      </c>
      <c r="CB41" s="109" cm="1">
        <f t="array" aca="1" ref="CB41" ca="1">IF($AG41,SQRT(SUMPRODUCT($AH$2:$AH41, (AN$2:AN41-BH41)^2)/(SUM($AH$2:$AH41)-1)),0)</f>
        <v>2419.0973299143875</v>
      </c>
      <c r="CC41" s="109" cm="1">
        <f t="array" aca="1" ref="CC41" ca="1">IF($AG41,SQRT(SUMPRODUCT($AH$2:$AH41, (AO$2:AO41-BI41)^2)/(SUM($AH$2:$AH41)-1)),0)</f>
        <v>35610.861479021791</v>
      </c>
      <c r="CD41" s="109" cm="1">
        <f t="array" aca="1" ref="CD41" ca="1">IF($AG41,SQRT(SUMPRODUCT($AH$2:$AH41, (AP$2:AP41-BJ41)^2)/(SUM($AH$2:$AH41)-1)),0)</f>
        <v>37567.207831374806</v>
      </c>
      <c r="CE41" s="109" cm="1">
        <f t="array" aca="1" ref="CE41" ca="1">IF($AG41,SQRT(SUMPRODUCT($AH$2:$AH41, (AQ$2:AQ41-BK41)^2)/(SUM($AH$2:$AH41)-1)),0)</f>
        <v>27198.837713548186</v>
      </c>
      <c r="CF41" s="109" cm="1">
        <f t="array" aca="1" ref="CF41" ca="1">IF($AG41,SQRT(SUMPRODUCT($AH$2:$AH41, (AR$2:AR41-BL41)^2)/(SUM($AH$2:$AH41)-1)),0)</f>
        <v>28187.801145630798</v>
      </c>
      <c r="CG41" s="109" cm="1">
        <f t="array" aca="1" ref="CG41" ca="1">IF($AG41,SQRT(SUMPRODUCT($AH$2:$AH41, (AS$2:AS41-BM41)^2)/(SUM($AH$2:$AH41)-1)),0)</f>
        <v>0</v>
      </c>
      <c r="CH41" s="109" cm="1">
        <f t="array" aca="1" ref="CH41" ca="1">IF($AG41,SQRT(SUMPRODUCT($AH$2:$AH41, (AT$2:AT41-BN41)^2)/(SUM($AH$2:$AH41)-1)),0)</f>
        <v>0</v>
      </c>
      <c r="CI41" s="109" cm="1">
        <f t="array" aca="1" ref="CI41" ca="1">IF($AG41,SQRT(SUMPRODUCT($AH$2:$AH41, (AU$2:AU41-BO41)^2)/(SUM($AH$2:$AH41)-1)),0)</f>
        <v>22318.273711966038</v>
      </c>
      <c r="CJ41" s="109" cm="1">
        <f t="array" aca="1" ref="CJ41" ca="1">IF($AG41,SQRT(SUMPRODUCT($AH$2:$AH41, (AV$2:AV41-BP41)^2)/(SUM($AH$2:$AH41)-1)),0)</f>
        <v>35659.50196966729</v>
      </c>
      <c r="CK41" s="109" cm="1">
        <f t="array" aca="1" ref="CK41" ca="1">IF($AG41,SQRT(SUMPRODUCT($AH$2:$AH41, (AW$2:AW41-BQ41)^2)/(SUM($AH$2:$AH41)-1)),0)</f>
        <v>65038.790106917455</v>
      </c>
      <c r="CL41" s="109" cm="1">
        <f t="array" aca="1" ref="CL41" ca="1">IF($AG41,SQRT(SUMPRODUCT($AH$2:$AH41, (AX$2:AX41-BR41)^2)/(SUM($AH$2:$AH41)-1)),0)</f>
        <v>0</v>
      </c>
      <c r="CM41" s="109" cm="1">
        <f t="array" aca="1" ref="CM41" ca="1">IF($AG41,SQRT(SUMPRODUCT($AH$2:$AH41, (AY$2:AY41-BS41)^2)/(SUM($AH$2:$AH41)-1)),0)</f>
        <v>5446.1223215654154</v>
      </c>
      <c r="CN41" s="109" cm="1">
        <f t="array" aca="1" ref="CN41" ca="1">IF($AG41,SQRT(SUMPRODUCT($AH$2:$AH41, (AZ$2:AZ41-BT41)^2)/(SUM($AH$2:$AH41)-1)),0)</f>
        <v>0</v>
      </c>
      <c r="CO41" s="109" cm="1">
        <f t="array" aca="1" ref="CO41" ca="1">IF($AG41,SQRT(SUMPRODUCT($AH$2:$AH41, (BA$2:BA41-BU41)^2)/(SUM($AH$2:$AH41)-1)),0)</f>
        <v>0</v>
      </c>
    </row>
    <row r="42" spans="4:93" x14ac:dyDescent="0.25">
      <c r="D42" s="11"/>
      <c r="E42" s="11"/>
      <c r="AG42" s="1">
        <v>45383</v>
      </c>
      <c r="AH42" s="99">
        <f t="shared" si="10"/>
        <v>2</v>
      </c>
      <c r="AI42" s="11">
        <f t="shared" ref="AI42:AR51" ca="1" si="31">IF(AI$1&lt;&gt;0,SUMIFS(INDIRECT(AI$1), Fecha,$AG42),0)</f>
        <v>-556587</v>
      </c>
      <c r="AJ42" s="11">
        <f t="shared" ca="1" si="31"/>
        <v>0</v>
      </c>
      <c r="AK42" s="11">
        <f t="shared" ca="1" si="31"/>
        <v>0</v>
      </c>
      <c r="AL42" s="11">
        <f t="shared" ca="1" si="31"/>
        <v>-41953</v>
      </c>
      <c r="AM42" s="11">
        <f t="shared" ca="1" si="31"/>
        <v>0</v>
      </c>
      <c r="AN42" s="11">
        <f t="shared" ca="1" si="31"/>
        <v>0</v>
      </c>
      <c r="AO42" s="11">
        <f t="shared" ca="1" si="31"/>
        <v>0</v>
      </c>
      <c r="AP42" s="11">
        <f t="shared" ca="1" si="31"/>
        <v>-58240</v>
      </c>
      <c r="AQ42" s="11">
        <f t="shared" ca="1" si="31"/>
        <v>0</v>
      </c>
      <c r="AR42" s="11">
        <f t="shared" ca="1" si="31"/>
        <v>-3080</v>
      </c>
      <c r="AS42" s="11">
        <f t="shared" ref="AS42:BA51" ca="1" si="32">IF(AS$1&lt;&gt;0,SUMIFS(INDIRECT(AS$1), Fecha,$AG42),0)</f>
        <v>0</v>
      </c>
      <c r="AT42" s="11">
        <f t="shared" ca="1" si="32"/>
        <v>0</v>
      </c>
      <c r="AU42" s="11">
        <f t="shared" ca="1" si="32"/>
        <v>0</v>
      </c>
      <c r="AV42" s="11">
        <f t="shared" ca="1" si="32"/>
        <v>-4569.0435000000007</v>
      </c>
      <c r="AW42" s="11">
        <f t="shared" ca="1" si="32"/>
        <v>0</v>
      </c>
      <c r="AX42" s="11">
        <f t="shared" ca="1" si="32"/>
        <v>0</v>
      </c>
      <c r="AY42" s="11">
        <f t="shared" ca="1" si="32"/>
        <v>0</v>
      </c>
      <c r="AZ42" s="11">
        <f t="shared" ca="1" si="32"/>
        <v>0</v>
      </c>
      <c r="BA42" s="11">
        <f t="shared" ca="1" si="32"/>
        <v>0</v>
      </c>
      <c r="BB42" s="11"/>
      <c r="BC42" s="11">
        <f ca="1">IF($AG42,SUMPRODUCT(AI$2:AI42,$AH$2:$AH42)/SUM($AH$2:$AH42),0)</f>
        <v>-67538.462619047612</v>
      </c>
      <c r="BD42" s="11">
        <f ca="1">IF($AG42,SUMPRODUCT(AJ$2:AJ42,$AH$2:$AH42)/SUM($AH$2:$AH42),0)</f>
        <v>-2976.1904761904761</v>
      </c>
      <c r="BE42" s="11">
        <f ca="1">IF($AG42,SUMPRODUCT(AK$2:AK42,$AH$2:$AH42)/SUM($AH$2:$AH42),0)</f>
        <v>0</v>
      </c>
      <c r="BF42" s="11">
        <f ca="1">IF($AG42,SUMPRODUCT(AL$2:AL42,$AH$2:$AH42)/SUM($AH$2:$AH42),0)</f>
        <v>-8379.8333333333339</v>
      </c>
      <c r="BG42" s="11">
        <f ca="1">IF($AG42,SUMPRODUCT(AM$2:AM42,$AH$2:$AH42)/SUM($AH$2:$AH42),0)</f>
        <v>-14093.738095238095</v>
      </c>
      <c r="BH42" s="11">
        <f ca="1">IF($AG42,SUMPRODUCT(AN$2:AN42,$AH$2:$AH42)/SUM($AH$2:$AH42),0)</f>
        <v>-456.76190476190476</v>
      </c>
      <c r="BI42" s="11">
        <f ca="1">IF($AG42,SUMPRODUCT(AO$2:AO42,$AH$2:$AH42)/SUM($AH$2:$AH42),0)</f>
        <v>-23048.702380952382</v>
      </c>
      <c r="BJ42" s="11">
        <f ca="1">IF($AG42,SUMPRODUCT(AP$2:AP42,$AH$2:$AH42)/SUM($AH$2:$AH42),0)</f>
        <v>-36259.523809523809</v>
      </c>
      <c r="BK42" s="11">
        <f ca="1">IF($AG42,SUMPRODUCT(AQ$2:AQ42,$AH$2:$AH42)/SUM($AH$2:$AH42),0)</f>
        <v>-24639.940476190477</v>
      </c>
      <c r="BL42" s="11">
        <f ca="1">IF($AG42,SUMPRODUCT(AR$2:AR42,$AH$2:$AH42)/SUM($AH$2:$AH42),0)</f>
        <v>-20687.345238095237</v>
      </c>
      <c r="BM42" s="11">
        <f ca="1">IF($AG42,SUMPRODUCT(AS$2:AS42,$AH$2:$AH42)/SUM($AH$2:$AH42),0)</f>
        <v>0</v>
      </c>
      <c r="BN42" s="11">
        <f ca="1">IF($AG42,SUMPRODUCT(AT$2:AT42,$AH$2:$AH42)/SUM($AH$2:$AH42),0)</f>
        <v>0</v>
      </c>
      <c r="BO42" s="11">
        <f ca="1">IF($AG42,SUMPRODUCT(AU$2:AU42,$AH$2:$AH42)/SUM($AH$2:$AH42),0)</f>
        <v>-22235.25</v>
      </c>
      <c r="BP42" s="11">
        <f ca="1">IF($AG42,SUMPRODUCT(AV$2:AV42,$AH$2:$AH42)/SUM($AH$2:$AH42),0)</f>
        <v>-25916.205502380948</v>
      </c>
      <c r="BQ42" s="11">
        <f ca="1">IF($AG42,SUMPRODUCT(AW$2:AW42,$AH$2:$AH42)/SUM($AH$2:$AH42),0)</f>
        <v>-33971.964285714283</v>
      </c>
      <c r="BR42" s="11">
        <f ca="1">IF($AG42,SUMPRODUCT(AX$2:AX42,$AH$2:$AH42)/SUM($AH$2:$AH42),0)</f>
        <v>0</v>
      </c>
      <c r="BS42" s="11">
        <f ca="1">IF($AG42,SUMPRODUCT(AY$2:AY42,$AH$2:$AH42)/SUM($AH$2:$AH42),0)</f>
        <v>835.46362380952291</v>
      </c>
      <c r="BT42" s="11">
        <f ca="1">IF($AG42,SUMPRODUCT(AZ$2:AZ42,$AH$2:$AH42)/SUM($AH$2:$AH42),0)</f>
        <v>0</v>
      </c>
      <c r="BU42" s="11">
        <f ca="1">IF($AG42,SUMPRODUCT(BA$2:BA42,$AH$2:$AH42)/SUM($AH$2:$AH42),0)</f>
        <v>0</v>
      </c>
      <c r="BV42" s="11"/>
      <c r="BW42" s="109" cm="1">
        <f t="array" aca="1" ref="BW42" ca="1">IF($AG42,SQRT(SUMPRODUCT($AH$2:$AH42, (AI$2:AI42-BC42)^2)/(SUM($AH$2:$AH42)-1)),0)</f>
        <v>185408.2912140621</v>
      </c>
      <c r="BX42" s="109" cm="1">
        <f t="array" aca="1" ref="BX42" ca="1">IF($AG42,SQRT(SUMPRODUCT($AH$2:$AH42, (AJ$2:AJ42-BD42)^2)/(SUM($AH$2:$AH42)-1)),0)</f>
        <v>11901.175592915268</v>
      </c>
      <c r="BY42" s="109" cm="1">
        <f t="array" aca="1" ref="BY42" ca="1">IF($AG42,SQRT(SUMPRODUCT($AH$2:$AH42, (AK$2:AK42-BE42)^2)/(SUM($AH$2:$AH42)-1)),0)</f>
        <v>0</v>
      </c>
      <c r="BZ42" s="109" cm="1">
        <f t="array" aca="1" ref="BZ42" ca="1">IF($AG42,SQRT(SUMPRODUCT($AH$2:$AH42, (AL$2:AL42-BF42)^2)/(SUM($AH$2:$AH42)-1)),0)</f>
        <v>27335.817330096743</v>
      </c>
      <c r="CA42" s="109" cm="1">
        <f t="array" aca="1" ref="CA42" ca="1">IF($AG42,SQRT(SUMPRODUCT($AH$2:$AH42, (AM$2:AM42-BG42)^2)/(SUM($AH$2:$AH42)-1)),0)</f>
        <v>31520.652873841769</v>
      </c>
      <c r="CB42" s="109" cm="1">
        <f t="array" aca="1" ref="CB42" ca="1">IF($AG42,SQRT(SUMPRODUCT($AH$2:$AH42, (AN$2:AN42-BH42)^2)/(SUM($AH$2:$AH42)-1)),0)</f>
        <v>2390.8510942080538</v>
      </c>
      <c r="CC42" s="109" cm="1">
        <f t="array" aca="1" ref="CC42" ca="1">IF($AG42,SQRT(SUMPRODUCT($AH$2:$AH42, (AO$2:AO42-BI42)^2)/(SUM($AH$2:$AH42)-1)),0)</f>
        <v>35365.085484074523</v>
      </c>
      <c r="CD42" s="109" cm="1">
        <f t="array" aca="1" ref="CD42" ca="1">IF($AG42,SQRT(SUMPRODUCT($AH$2:$AH42, (AP$2:AP42-BJ42)^2)/(SUM($AH$2:$AH42)-1)),0)</f>
        <v>37272.159896965561</v>
      </c>
      <c r="CE42" s="109" cm="1">
        <f t="array" aca="1" ref="CE42" ca="1">IF($AG42,SQRT(SUMPRODUCT($AH$2:$AH42, (AQ$2:AQ42-BK42)^2)/(SUM($AH$2:$AH42)-1)),0)</f>
        <v>27146.58732433711</v>
      </c>
      <c r="CF42" s="109" cm="1">
        <f t="array" aca="1" ref="CF42" ca="1">IF($AG42,SQRT(SUMPRODUCT($AH$2:$AH42, (AR$2:AR42-BL42)^2)/(SUM($AH$2:$AH42)-1)),0)</f>
        <v>27983.188343491642</v>
      </c>
      <c r="CG42" s="109" cm="1">
        <f t="array" aca="1" ref="CG42" ca="1">IF($AG42,SQRT(SUMPRODUCT($AH$2:$AH42, (AS$2:AS42-BM42)^2)/(SUM($AH$2:$AH42)-1)),0)</f>
        <v>0</v>
      </c>
      <c r="CH42" s="109" cm="1">
        <f t="array" aca="1" ref="CH42" ca="1">IF($AG42,SQRT(SUMPRODUCT($AH$2:$AH42, (AT$2:AT42-BN42)^2)/(SUM($AH$2:$AH42)-1)),0)</f>
        <v>0</v>
      </c>
      <c r="CI42" s="109" cm="1">
        <f t="array" aca="1" ref="CI42" ca="1">IF($AG42,SQRT(SUMPRODUCT($AH$2:$AH42, (AU$2:AU42-BO42)^2)/(SUM($AH$2:$AH42)-1)),0)</f>
        <v>22322.786113126866</v>
      </c>
      <c r="CJ42" s="109" cm="1">
        <f t="array" aca="1" ref="CJ42" ca="1">IF($AG42,SQRT(SUMPRODUCT($AH$2:$AH42, (AV$2:AV42-BP42)^2)/(SUM($AH$2:$AH42)-1)),0)</f>
        <v>35386.546780455785</v>
      </c>
      <c r="CK42" s="109" cm="1">
        <f t="array" aca="1" ref="CK42" ca="1">IF($AG42,SQRT(SUMPRODUCT($AH$2:$AH42, (AW$2:AW42-BQ42)^2)/(SUM($AH$2:$AH42)-1)),0)</f>
        <v>64471.724231326087</v>
      </c>
      <c r="CL42" s="109" cm="1">
        <f t="array" aca="1" ref="CL42" ca="1">IF($AG42,SQRT(SUMPRODUCT($AH$2:$AH42, (AX$2:AX42-BR42)^2)/(SUM($AH$2:$AH42)-1)),0)</f>
        <v>0</v>
      </c>
      <c r="CM42" s="109" cm="1">
        <f t="array" aca="1" ref="CM42" ca="1">IF($AG42,SQRT(SUMPRODUCT($AH$2:$AH42, (AY$2:AY42-BS42)^2)/(SUM($AH$2:$AH42)-1)),0)</f>
        <v>5381.707261859985</v>
      </c>
      <c r="CN42" s="109" cm="1">
        <f t="array" aca="1" ref="CN42" ca="1">IF($AG42,SQRT(SUMPRODUCT($AH$2:$AH42, (AZ$2:AZ42-BT42)^2)/(SUM($AH$2:$AH42)-1)),0)</f>
        <v>0</v>
      </c>
      <c r="CO42" s="109" cm="1">
        <f t="array" aca="1" ref="CO42" ca="1">IF($AG42,SQRT(SUMPRODUCT($AH$2:$AH42, (BA$2:BA42-BU42)^2)/(SUM($AH$2:$AH42)-1)),0)</f>
        <v>0</v>
      </c>
    </row>
    <row r="43" spans="4:93" x14ac:dyDescent="0.25">
      <c r="D43" s="11"/>
      <c r="E43" s="11"/>
      <c r="AG43" s="1">
        <v>45384</v>
      </c>
      <c r="AH43" s="99">
        <f t="shared" si="10"/>
        <v>1</v>
      </c>
      <c r="AI43" s="11">
        <f t="shared" ca="1" si="31"/>
        <v>0</v>
      </c>
      <c r="AJ43" s="11">
        <f t="shared" ca="1" si="31"/>
        <v>0</v>
      </c>
      <c r="AK43" s="11">
        <f t="shared" ca="1" si="31"/>
        <v>0</v>
      </c>
      <c r="AL43" s="11">
        <f t="shared" ca="1" si="31"/>
        <v>0</v>
      </c>
      <c r="AM43" s="11">
        <f t="shared" ca="1" si="31"/>
        <v>-65360</v>
      </c>
      <c r="AN43" s="11">
        <f t="shared" ca="1" si="31"/>
        <v>-114442</v>
      </c>
      <c r="AO43" s="11">
        <f t="shared" ca="1" si="31"/>
        <v>0</v>
      </c>
      <c r="AP43" s="11">
        <f t="shared" ca="1" si="31"/>
        <v>0</v>
      </c>
      <c r="AQ43" s="11">
        <f t="shared" ca="1" si="31"/>
        <v>0</v>
      </c>
      <c r="AR43" s="11">
        <f t="shared" ca="1" si="31"/>
        <v>-6320</v>
      </c>
      <c r="AS43" s="11">
        <f t="shared" ca="1" si="32"/>
        <v>0</v>
      </c>
      <c r="AT43" s="11">
        <f t="shared" ca="1" si="32"/>
        <v>0</v>
      </c>
      <c r="AU43" s="11">
        <f t="shared" ca="1" si="32"/>
        <v>0</v>
      </c>
      <c r="AV43" s="11">
        <f t="shared" ca="1" si="32"/>
        <v>0</v>
      </c>
      <c r="AW43" s="11">
        <f t="shared" ca="1" si="32"/>
        <v>0</v>
      </c>
      <c r="AX43" s="11">
        <f t="shared" ca="1" si="32"/>
        <v>0</v>
      </c>
      <c r="AY43" s="11">
        <f t="shared" ca="1" si="32"/>
        <v>0</v>
      </c>
      <c r="AZ43" s="11">
        <f t="shared" ca="1" si="32"/>
        <v>0</v>
      </c>
      <c r="BA43" s="11">
        <f t="shared" ca="1" si="32"/>
        <v>0</v>
      </c>
      <c r="BB43" s="11"/>
      <c r="BC43" s="11">
        <f ca="1">IF($AG43,SUMPRODUCT(AI$2:AI43,$AH$2:$AH43)/SUM($AH$2:$AH43),0)</f>
        <v>-66743.892470588224</v>
      </c>
      <c r="BD43" s="11">
        <f ca="1">IF($AG43,SUMPRODUCT(AJ$2:AJ43,$AH$2:$AH43)/SUM($AH$2:$AH43),0)</f>
        <v>-2941.1764705882351</v>
      </c>
      <c r="BE43" s="11">
        <f ca="1">IF($AG43,SUMPRODUCT(AK$2:AK43,$AH$2:$AH43)/SUM($AH$2:$AH43),0)</f>
        <v>0</v>
      </c>
      <c r="BF43" s="11">
        <f ca="1">IF($AG43,SUMPRODUCT(AL$2:AL43,$AH$2:$AH43)/SUM($AH$2:$AH43),0)</f>
        <v>-8281.2470588235301</v>
      </c>
      <c r="BG43" s="11">
        <f ca="1">IF($AG43,SUMPRODUCT(AM$2:AM43,$AH$2:$AH43)/SUM($AH$2:$AH43),0)</f>
        <v>-14696.870588235293</v>
      </c>
      <c r="BH43" s="11">
        <f ca="1">IF($AG43,SUMPRODUCT(AN$2:AN43,$AH$2:$AH43)/SUM($AH$2:$AH43),0)</f>
        <v>-1797.7647058823529</v>
      </c>
      <c r="BI43" s="11">
        <f ca="1">IF($AG43,SUMPRODUCT(AO$2:AO43,$AH$2:$AH43)/SUM($AH$2:$AH43),0)</f>
        <v>-22777.54117647059</v>
      </c>
      <c r="BJ43" s="11">
        <f ca="1">IF($AG43,SUMPRODUCT(AP$2:AP43,$AH$2:$AH43)/SUM($AH$2:$AH43),0)</f>
        <v>-35832.941176470587</v>
      </c>
      <c r="BK43" s="11">
        <f ca="1">IF($AG43,SUMPRODUCT(AQ$2:AQ43,$AH$2:$AH43)/SUM($AH$2:$AH43),0)</f>
        <v>-24350.058823529413</v>
      </c>
      <c r="BL43" s="11">
        <f ca="1">IF($AG43,SUMPRODUCT(AR$2:AR43,$AH$2:$AH43)/SUM($AH$2:$AH43),0)</f>
        <v>-20518.317647058822</v>
      </c>
      <c r="BM43" s="11">
        <f ca="1">IF($AG43,SUMPRODUCT(AS$2:AS43,$AH$2:$AH43)/SUM($AH$2:$AH43),0)</f>
        <v>0</v>
      </c>
      <c r="BN43" s="11">
        <f ca="1">IF($AG43,SUMPRODUCT(AT$2:AT43,$AH$2:$AH43)/SUM($AH$2:$AH43),0)</f>
        <v>0</v>
      </c>
      <c r="BO43" s="11">
        <f ca="1">IF($AG43,SUMPRODUCT(AU$2:AU43,$AH$2:$AH43)/SUM($AH$2:$AH43),0)</f>
        <v>-21973.658823529411</v>
      </c>
      <c r="BP43" s="11">
        <f ca="1">IF($AG43,SUMPRODUCT(AV$2:AV43,$AH$2:$AH43)/SUM($AH$2:$AH43),0)</f>
        <v>-25611.30896705882</v>
      </c>
      <c r="BQ43" s="11">
        <f ca="1">IF($AG43,SUMPRODUCT(AW$2:AW43,$AH$2:$AH43)/SUM($AH$2:$AH43),0)</f>
        <v>-33572.294117647056</v>
      </c>
      <c r="BR43" s="11">
        <f ca="1">IF($AG43,SUMPRODUCT(AX$2:AX43,$AH$2:$AH43)/SUM($AH$2:$AH43),0)</f>
        <v>0</v>
      </c>
      <c r="BS43" s="11">
        <f ca="1">IF($AG43,SUMPRODUCT(AY$2:AY43,$AH$2:$AH43)/SUM($AH$2:$AH43),0)</f>
        <v>825.63463999999908</v>
      </c>
      <c r="BT43" s="11">
        <f ca="1">IF($AG43,SUMPRODUCT(AZ$2:AZ43,$AH$2:$AH43)/SUM($AH$2:$AH43),0)</f>
        <v>0</v>
      </c>
      <c r="BU43" s="11">
        <f ca="1">IF($AG43,SUMPRODUCT(BA$2:BA43,$AH$2:$AH43)/SUM($AH$2:$AH43),0)</f>
        <v>0</v>
      </c>
      <c r="BV43" s="11"/>
      <c r="BW43" s="109" cm="1">
        <f t="array" aca="1" ref="BW43" ca="1">IF($AG43,SQRT(SUMPRODUCT($AH$2:$AH43, (AI$2:AI43-BC43)^2)/(SUM($AH$2:$AH43)-1)),0)</f>
        <v>184446.89645225252</v>
      </c>
      <c r="BX43" s="109" cm="1">
        <f t="array" aca="1" ref="BX43" ca="1">IF($AG43,SQRT(SUMPRODUCT($AH$2:$AH43, (AJ$2:AJ43-BD43)^2)/(SUM($AH$2:$AH43)-1)),0)</f>
        <v>11834.52670827877</v>
      </c>
      <c r="BY43" s="109" cm="1">
        <f t="array" aca="1" ref="BY43" ca="1">IF($AG43,SQRT(SUMPRODUCT($AH$2:$AH43, (AK$2:AK43-BE43)^2)/(SUM($AH$2:$AH43)-1)),0)</f>
        <v>0</v>
      </c>
      <c r="BZ43" s="109" cm="1">
        <f t="array" aca="1" ref="BZ43" ca="1">IF($AG43,SQRT(SUMPRODUCT($AH$2:$AH43, (AL$2:AL43-BF43)^2)/(SUM($AH$2:$AH43)-1)),0)</f>
        <v>27187.814349756158</v>
      </c>
      <c r="CA43" s="109" cm="1">
        <f t="array" aca="1" ref="CA43" ca="1">IF($AG43,SQRT(SUMPRODUCT($AH$2:$AH43, (AM$2:AM43-BG43)^2)/(SUM($AH$2:$AH43)-1)),0)</f>
        <v>31822.066419534163</v>
      </c>
      <c r="CB43" s="109" cm="1">
        <f t="array" aca="1" ref="CB43" ca="1">IF($AG43,SQRT(SUMPRODUCT($AH$2:$AH43, (AN$2:AN43-BH43)^2)/(SUM($AH$2:$AH43)-1)),0)</f>
        <v>12589.783274399864</v>
      </c>
      <c r="CC43" s="109" cm="1">
        <f t="array" aca="1" ref="CC43" ca="1">IF($AG43,SQRT(SUMPRODUCT($AH$2:$AH43, (AO$2:AO43-BI43)^2)/(SUM($AH$2:$AH43)-1)),0)</f>
        <v>35242.730132661978</v>
      </c>
      <c r="CD43" s="109" cm="1">
        <f t="array" aca="1" ref="CD43" ca="1">IF($AG43,SQRT(SUMPRODUCT($AH$2:$AH43, (AP$2:AP43-BJ43)^2)/(SUM($AH$2:$AH43)-1)),0)</f>
        <v>37257.795503361544</v>
      </c>
      <c r="CE43" s="109" cm="1">
        <f t="array" aca="1" ref="CE43" ca="1">IF($AG43,SQRT(SUMPRODUCT($AH$2:$AH43, (AQ$2:AQ43-BK43)^2)/(SUM($AH$2:$AH43)-1)),0)</f>
        <v>27116.541226340647</v>
      </c>
      <c r="CF43" s="109" cm="1">
        <f t="array" aca="1" ref="CF43" ca="1">IF($AG43,SQRT(SUMPRODUCT($AH$2:$AH43, (AR$2:AR43-BL43)^2)/(SUM($AH$2:$AH43)-1)),0)</f>
        <v>27859.741181416572</v>
      </c>
      <c r="CG43" s="109" cm="1">
        <f t="array" aca="1" ref="CG43" ca="1">IF($AG43,SQRT(SUMPRODUCT($AH$2:$AH43, (AS$2:AS43-BM43)^2)/(SUM($AH$2:$AH43)-1)),0)</f>
        <v>0</v>
      </c>
      <c r="CH43" s="109" cm="1">
        <f t="array" aca="1" ref="CH43" ca="1">IF($AG43,SQRT(SUMPRODUCT($AH$2:$AH43, (AT$2:AT43-BN43)^2)/(SUM($AH$2:$AH43)-1)),0)</f>
        <v>0</v>
      </c>
      <c r="CI43" s="109" cm="1">
        <f t="array" aca="1" ref="CI43" ca="1">IF($AG43,SQRT(SUMPRODUCT($AH$2:$AH43, (AU$2:AU43-BO43)^2)/(SUM($AH$2:$AH43)-1)),0)</f>
        <v>22320.194924985666</v>
      </c>
      <c r="CJ43" s="109" cm="1">
        <f t="array" aca="1" ref="CJ43" ca="1">IF($AG43,SQRT(SUMPRODUCT($AH$2:$AH43, (AV$2:AV43-BP43)^2)/(SUM($AH$2:$AH43)-1)),0)</f>
        <v>35287.4229701</v>
      </c>
      <c r="CK43" s="109" cm="1">
        <f t="array" aca="1" ref="CK43" ca="1">IF($AG43,SQRT(SUMPRODUCT($AH$2:$AH43, (AW$2:AW43-BQ43)^2)/(SUM($AH$2:$AH43)-1)),0)</f>
        <v>64192.658725942463</v>
      </c>
      <c r="CL43" s="109" cm="1">
        <f t="array" aca="1" ref="CL43" ca="1">IF($AG43,SQRT(SUMPRODUCT($AH$2:$AH43, (AX$2:AX43-BR43)^2)/(SUM($AH$2:$AH43)-1)),0)</f>
        <v>0</v>
      </c>
      <c r="CM43" s="109" cm="1">
        <f t="array" aca="1" ref="CM43" ca="1">IF($AG43,SQRT(SUMPRODUCT($AH$2:$AH43, (AY$2:AY43-BS43)^2)/(SUM($AH$2:$AH43)-1)),0)</f>
        <v>5350.3448387462286</v>
      </c>
      <c r="CN43" s="109" cm="1">
        <f t="array" aca="1" ref="CN43" ca="1">IF($AG43,SQRT(SUMPRODUCT($AH$2:$AH43, (AZ$2:AZ43-BT43)^2)/(SUM($AH$2:$AH43)-1)),0)</f>
        <v>0</v>
      </c>
      <c r="CO43" s="109" cm="1">
        <f t="array" aca="1" ref="CO43" ca="1">IF($AG43,SQRT(SUMPRODUCT($AH$2:$AH43, (BA$2:BA43-BU43)^2)/(SUM($AH$2:$AH43)-1)),0)</f>
        <v>0</v>
      </c>
    </row>
    <row r="44" spans="4:93" x14ac:dyDescent="0.25">
      <c r="D44" s="11"/>
      <c r="E44" s="11"/>
      <c r="AG44" s="1">
        <v>45386</v>
      </c>
      <c r="AH44" s="99">
        <f t="shared" si="10"/>
        <v>2</v>
      </c>
      <c r="AI44" s="11">
        <f t="shared" ca="1" si="31"/>
        <v>0</v>
      </c>
      <c r="AJ44" s="11">
        <f t="shared" ca="1" si="31"/>
        <v>0</v>
      </c>
      <c r="AK44" s="11">
        <f t="shared" ca="1" si="31"/>
        <v>0</v>
      </c>
      <c r="AL44" s="11">
        <f t="shared" ca="1" si="31"/>
        <v>0</v>
      </c>
      <c r="AM44" s="11">
        <f t="shared" ca="1" si="31"/>
        <v>45671</v>
      </c>
      <c r="AN44" s="11">
        <f t="shared" ca="1" si="31"/>
        <v>0</v>
      </c>
      <c r="AO44" s="11">
        <f t="shared" ca="1" si="31"/>
        <v>0</v>
      </c>
      <c r="AP44" s="11">
        <f t="shared" ca="1" si="31"/>
        <v>-26176</v>
      </c>
      <c r="AQ44" s="11">
        <f t="shared" ca="1" si="31"/>
        <v>0</v>
      </c>
      <c r="AR44" s="11">
        <f t="shared" ca="1" si="31"/>
        <v>-4730</v>
      </c>
      <c r="AS44" s="11">
        <f t="shared" ca="1" si="32"/>
        <v>0</v>
      </c>
      <c r="AT44" s="11">
        <f t="shared" ca="1" si="32"/>
        <v>0</v>
      </c>
      <c r="AU44" s="11">
        <f t="shared" ca="1" si="32"/>
        <v>0</v>
      </c>
      <c r="AV44" s="11">
        <f t="shared" ca="1" si="32"/>
        <v>0</v>
      </c>
      <c r="AW44" s="11">
        <f t="shared" ca="1" si="32"/>
        <v>0</v>
      </c>
      <c r="AX44" s="11">
        <f t="shared" ca="1" si="32"/>
        <v>0</v>
      </c>
      <c r="AY44" s="11">
        <f t="shared" ca="1" si="32"/>
        <v>0</v>
      </c>
      <c r="AZ44" s="11">
        <f t="shared" ca="1" si="32"/>
        <v>0</v>
      </c>
      <c r="BA44" s="11">
        <f t="shared" ca="1" si="32"/>
        <v>0</v>
      </c>
      <c r="BB44" s="11"/>
      <c r="BC44" s="11">
        <f ca="1">IF($AG44,SUMPRODUCT(AI$2:AI44,$AH$2:$AH44)/SUM($AH$2:$AH44),0)</f>
        <v>-65209.550114942525</v>
      </c>
      <c r="BD44" s="11">
        <f ca="1">IF($AG44,SUMPRODUCT(AJ$2:AJ44,$AH$2:$AH44)/SUM($AH$2:$AH44),0)</f>
        <v>-2873.5632183908046</v>
      </c>
      <c r="BE44" s="11">
        <f ca="1">IF($AG44,SUMPRODUCT(AK$2:AK44,$AH$2:$AH44)/SUM($AH$2:$AH44),0)</f>
        <v>0</v>
      </c>
      <c r="BF44" s="11">
        <f ca="1">IF($AG44,SUMPRODUCT(AL$2:AL44,$AH$2:$AH44)/SUM($AH$2:$AH44),0)</f>
        <v>-8090.8735632183907</v>
      </c>
      <c r="BG44" s="11">
        <f ca="1">IF($AG44,SUMPRODUCT(AM$2:AM44,$AH$2:$AH44)/SUM($AH$2:$AH44),0)</f>
        <v>-13309.103448275862</v>
      </c>
      <c r="BH44" s="11">
        <f ca="1">IF($AG44,SUMPRODUCT(AN$2:AN44,$AH$2:$AH44)/SUM($AH$2:$AH44),0)</f>
        <v>-1756.4367816091954</v>
      </c>
      <c r="BI44" s="11">
        <f ca="1">IF($AG44,SUMPRODUCT(AO$2:AO44,$AH$2:$AH44)/SUM($AH$2:$AH44),0)</f>
        <v>-22253.919540229886</v>
      </c>
      <c r="BJ44" s="11">
        <f ca="1">IF($AG44,SUMPRODUCT(AP$2:AP44,$AH$2:$AH44)/SUM($AH$2:$AH44),0)</f>
        <v>-35610.942528735635</v>
      </c>
      <c r="BK44" s="11">
        <f ca="1">IF($AG44,SUMPRODUCT(AQ$2:AQ44,$AH$2:$AH44)/SUM($AH$2:$AH44),0)</f>
        <v>-23790.287356321838</v>
      </c>
      <c r="BL44" s="11">
        <f ca="1">IF($AG44,SUMPRODUCT(AR$2:AR44,$AH$2:$AH44)/SUM($AH$2:$AH44),0)</f>
        <v>-20155.367816091955</v>
      </c>
      <c r="BM44" s="11">
        <f ca="1">IF($AG44,SUMPRODUCT(AS$2:AS44,$AH$2:$AH44)/SUM($AH$2:$AH44),0)</f>
        <v>0</v>
      </c>
      <c r="BN44" s="11">
        <f ca="1">IF($AG44,SUMPRODUCT(AT$2:AT44,$AH$2:$AH44)/SUM($AH$2:$AH44),0)</f>
        <v>0</v>
      </c>
      <c r="BO44" s="11">
        <f ca="1">IF($AG44,SUMPRODUCT(AU$2:AU44,$AH$2:$AH44)/SUM($AH$2:$AH44),0)</f>
        <v>-21468.517241379312</v>
      </c>
      <c r="BP44" s="11">
        <f ca="1">IF($AG44,SUMPRODUCT(AV$2:AV44,$AH$2:$AH44)/SUM($AH$2:$AH44),0)</f>
        <v>-25022.543243678159</v>
      </c>
      <c r="BQ44" s="11">
        <f ca="1">IF($AG44,SUMPRODUCT(AW$2:AW44,$AH$2:$AH44)/SUM($AH$2:$AH44),0)</f>
        <v>-32800.517241379312</v>
      </c>
      <c r="BR44" s="11">
        <f ca="1">IF($AG44,SUMPRODUCT(AX$2:AX44,$AH$2:$AH44)/SUM($AH$2:$AH44),0)</f>
        <v>0</v>
      </c>
      <c r="BS44" s="11">
        <f ca="1">IF($AG44,SUMPRODUCT(AY$2:AY44,$AH$2:$AH44)/SUM($AH$2:$AH44),0)</f>
        <v>806.65453333333244</v>
      </c>
      <c r="BT44" s="11">
        <f ca="1">IF($AG44,SUMPRODUCT(AZ$2:AZ44,$AH$2:$AH44)/SUM($AH$2:$AH44),0)</f>
        <v>0</v>
      </c>
      <c r="BU44" s="11">
        <f ca="1">IF($AG44,SUMPRODUCT(BA$2:BA44,$AH$2:$AH44)/SUM($AH$2:$AH44),0)</f>
        <v>0</v>
      </c>
      <c r="BV44" s="11"/>
      <c r="BW44" s="109" cm="1">
        <f t="array" aca="1" ref="BW44" ca="1">IF($AG44,SQRT(SUMPRODUCT($AH$2:$AH44, (AI$2:AI44-BC44)^2)/(SUM($AH$2:$AH44)-1)),0)</f>
        <v>182566.96502273766</v>
      </c>
      <c r="BX44" s="109" cm="1">
        <f t="array" aca="1" ref="BX44" ca="1">IF($AG44,SQRT(SUMPRODUCT($AH$2:$AH44, (AJ$2:AJ44-BD44)^2)/(SUM($AH$2:$AH44)-1)),0)</f>
        <v>11704.505788818768</v>
      </c>
      <c r="BY44" s="109" cm="1">
        <f t="array" aca="1" ref="BY44" ca="1">IF($AG44,SQRT(SUMPRODUCT($AH$2:$AH44, (AK$2:AK44-BE44)^2)/(SUM($AH$2:$AH44)-1)),0)</f>
        <v>0</v>
      </c>
      <c r="BZ44" s="109" cm="1">
        <f t="array" aca="1" ref="BZ44" ca="1">IF($AG44,SQRT(SUMPRODUCT($AH$2:$AH44, (AL$2:AL44-BF44)^2)/(SUM($AH$2:$AH44)-1)),0)</f>
        <v>26898.79697569468</v>
      </c>
      <c r="CA44" s="109" cm="1">
        <f t="array" aca="1" ref="CA44" ca="1">IF($AG44,SQRT(SUMPRODUCT($AH$2:$AH44, (AM$2:AM44-BG44)^2)/(SUM($AH$2:$AH44)-1)),0)</f>
        <v>32739.82978001043</v>
      </c>
      <c r="CB44" s="109" cm="1">
        <f t="array" aca="1" ref="CB44" ca="1">IF($AG44,SQRT(SUMPRODUCT($AH$2:$AH44, (AN$2:AN44-BH44)^2)/(SUM($AH$2:$AH44)-1)),0)</f>
        <v>12445.47985723214</v>
      </c>
      <c r="CC44" s="109" cm="1">
        <f t="array" aca="1" ref="CC44" ca="1">IF($AG44,SQRT(SUMPRODUCT($AH$2:$AH44, (AO$2:AO44-BI44)^2)/(SUM($AH$2:$AH44)-1)),0)</f>
        <v>34999.332455832875</v>
      </c>
      <c r="CD44" s="109" cm="1">
        <f t="array" aca="1" ref="CD44" ca="1">IF($AG44,SQRT(SUMPRODUCT($AH$2:$AH44, (AP$2:AP44-BJ44)^2)/(SUM($AH$2:$AH44)-1)),0)</f>
        <v>36850.777773293448</v>
      </c>
      <c r="CE44" s="109" cm="1">
        <f t="array" aca="1" ref="CE44" ca="1">IF($AG44,SQRT(SUMPRODUCT($AH$2:$AH44, (AQ$2:AQ44-BK44)^2)/(SUM($AH$2:$AH44)-1)),0)</f>
        <v>27049.558667210913</v>
      </c>
      <c r="CF44" s="109" cm="1">
        <f t="array" aca="1" ref="CF44" ca="1">IF($AG44,SQRT(SUMPRODUCT($AH$2:$AH44, (AR$2:AR44-BL44)^2)/(SUM($AH$2:$AH44)-1)),0)</f>
        <v>27636.543936369097</v>
      </c>
      <c r="CG44" s="109" cm="1">
        <f t="array" aca="1" ref="CG44" ca="1">IF($AG44,SQRT(SUMPRODUCT($AH$2:$AH44, (AS$2:AS44-BM44)^2)/(SUM($AH$2:$AH44)-1)),0)</f>
        <v>0</v>
      </c>
      <c r="CH44" s="109" cm="1">
        <f t="array" aca="1" ref="CH44" ca="1">IF($AG44,SQRT(SUMPRODUCT($AH$2:$AH44, (AT$2:AT44-BN44)^2)/(SUM($AH$2:$AH44)-1)),0)</f>
        <v>0</v>
      </c>
      <c r="CI44" s="109" cm="1">
        <f t="array" aca="1" ref="CI44" ca="1">IF($AG44,SQRT(SUMPRODUCT($AH$2:$AH44, (AU$2:AU44-BO44)^2)/(SUM($AH$2:$AH44)-1)),0)</f>
        <v>22306.411705148435</v>
      </c>
      <c r="CJ44" s="109" cm="1">
        <f t="array" aca="1" ref="CJ44" ca="1">IF($AG44,SQRT(SUMPRODUCT($AH$2:$AH44, (AV$2:AV44-BP44)^2)/(SUM($AH$2:$AH44)-1)),0)</f>
        <v>35087.715110061006</v>
      </c>
      <c r="CK44" s="109" cm="1">
        <f t="array" aca="1" ref="CK44" ca="1">IF($AG44,SQRT(SUMPRODUCT($AH$2:$AH44, (AW$2:AW44-BQ44)^2)/(SUM($AH$2:$AH44)-1)),0)</f>
        <v>63643.352354380004</v>
      </c>
      <c r="CL44" s="109" cm="1">
        <f t="array" aca="1" ref="CL44" ca="1">IF($AG44,SQRT(SUMPRODUCT($AH$2:$AH44, (AX$2:AX44-BR44)^2)/(SUM($AH$2:$AH44)-1)),0)</f>
        <v>0</v>
      </c>
      <c r="CM44" s="109" cm="1">
        <f t="array" aca="1" ref="CM44" ca="1">IF($AG44,SQRT(SUMPRODUCT($AH$2:$AH44, (AY$2:AY44-BS44)^2)/(SUM($AH$2:$AH44)-1)),0)</f>
        <v>5289.229902736678</v>
      </c>
      <c r="CN44" s="109" cm="1">
        <f t="array" aca="1" ref="CN44" ca="1">IF($AG44,SQRT(SUMPRODUCT($AH$2:$AH44, (AZ$2:AZ44-BT44)^2)/(SUM($AH$2:$AH44)-1)),0)</f>
        <v>0</v>
      </c>
      <c r="CO44" s="109" cm="1">
        <f t="array" aca="1" ref="CO44" ca="1">IF($AG44,SQRT(SUMPRODUCT($AH$2:$AH44, (BA$2:BA44-BU44)^2)/(SUM($AH$2:$AH44)-1)),0)</f>
        <v>0</v>
      </c>
    </row>
    <row r="45" spans="4:93" x14ac:dyDescent="0.25">
      <c r="D45" s="11"/>
      <c r="E45" s="11"/>
      <c r="AG45" s="1">
        <v>45388</v>
      </c>
      <c r="AH45" s="99">
        <f t="shared" si="10"/>
        <v>2</v>
      </c>
      <c r="AI45" s="11">
        <f t="shared" ca="1" si="31"/>
        <v>0</v>
      </c>
      <c r="AJ45" s="11">
        <f t="shared" ca="1" si="31"/>
        <v>0</v>
      </c>
      <c r="AK45" s="11">
        <f t="shared" ca="1" si="31"/>
        <v>0</v>
      </c>
      <c r="AL45" s="11">
        <f t="shared" ca="1" si="31"/>
        <v>0</v>
      </c>
      <c r="AM45" s="11">
        <f t="shared" ca="1" si="31"/>
        <v>65360</v>
      </c>
      <c r="AN45" s="11">
        <f t="shared" ca="1" si="31"/>
        <v>0</v>
      </c>
      <c r="AO45" s="11">
        <f t="shared" ca="1" si="31"/>
        <v>0</v>
      </c>
      <c r="AP45" s="11">
        <f t="shared" ca="1" si="31"/>
        <v>-33000</v>
      </c>
      <c r="AQ45" s="11">
        <f t="shared" ca="1" si="31"/>
        <v>0</v>
      </c>
      <c r="AR45" s="11">
        <f t="shared" ca="1" si="31"/>
        <v>-4730</v>
      </c>
      <c r="AS45" s="11">
        <f t="shared" ca="1" si="32"/>
        <v>-24310</v>
      </c>
      <c r="AT45" s="11">
        <f t="shared" ca="1" si="32"/>
        <v>-18186</v>
      </c>
      <c r="AU45" s="11">
        <f t="shared" ca="1" si="32"/>
        <v>-20108</v>
      </c>
      <c r="AV45" s="11">
        <f t="shared" ca="1" si="32"/>
        <v>0</v>
      </c>
      <c r="AW45" s="11">
        <f t="shared" ca="1" si="32"/>
        <v>0</v>
      </c>
      <c r="AX45" s="11">
        <f t="shared" ca="1" si="32"/>
        <v>0</v>
      </c>
      <c r="AY45" s="11">
        <f t="shared" ca="1" si="32"/>
        <v>0</v>
      </c>
      <c r="AZ45" s="11">
        <f t="shared" ca="1" si="32"/>
        <v>0</v>
      </c>
      <c r="BA45" s="11">
        <f t="shared" ca="1" si="32"/>
        <v>0</v>
      </c>
      <c r="BB45" s="11"/>
      <c r="BC45" s="11">
        <f ca="1">IF($AG45,SUMPRODUCT(AI$2:AI45,$AH$2:$AH45)/SUM($AH$2:$AH45),0)</f>
        <v>-63744.166966292127</v>
      </c>
      <c r="BD45" s="11">
        <f ca="1">IF($AG45,SUMPRODUCT(AJ$2:AJ45,$AH$2:$AH45)/SUM($AH$2:$AH45),0)</f>
        <v>-2808.9887640449438</v>
      </c>
      <c r="BE45" s="11">
        <f ca="1">IF($AG45,SUMPRODUCT(AK$2:AK45,$AH$2:$AH45)/SUM($AH$2:$AH45),0)</f>
        <v>0</v>
      </c>
      <c r="BF45" s="11">
        <f ca="1">IF($AG45,SUMPRODUCT(AL$2:AL45,$AH$2:$AH45)/SUM($AH$2:$AH45),0)</f>
        <v>-7909.0561797752807</v>
      </c>
      <c r="BG45" s="11">
        <f ca="1">IF($AG45,SUMPRODUCT(AM$2:AM45,$AH$2:$AH45)/SUM($AH$2:$AH45),0)</f>
        <v>-11541.258426966293</v>
      </c>
      <c r="BH45" s="11">
        <f ca="1">IF($AG45,SUMPRODUCT(AN$2:AN45,$AH$2:$AH45)/SUM($AH$2:$AH45),0)</f>
        <v>-1716.9662921348315</v>
      </c>
      <c r="BI45" s="11">
        <f ca="1">IF($AG45,SUMPRODUCT(AO$2:AO45,$AH$2:$AH45)/SUM($AH$2:$AH45),0)</f>
        <v>-21753.831460674159</v>
      </c>
      <c r="BJ45" s="11">
        <f ca="1">IF($AG45,SUMPRODUCT(AP$2:AP45,$AH$2:$AH45)/SUM($AH$2:$AH45),0)</f>
        <v>-35552.269662921346</v>
      </c>
      <c r="BK45" s="11">
        <f ca="1">IF($AG45,SUMPRODUCT(AQ$2:AQ45,$AH$2:$AH45)/SUM($AH$2:$AH45),0)</f>
        <v>-23255.674157303372</v>
      </c>
      <c r="BL45" s="11">
        <f ca="1">IF($AG45,SUMPRODUCT(AR$2:AR45,$AH$2:$AH45)/SUM($AH$2:$AH45),0)</f>
        <v>-19808.73033707865</v>
      </c>
      <c r="BM45" s="11">
        <f ca="1">IF($AG45,SUMPRODUCT(AS$2:AS45,$AH$2:$AH45)/SUM($AH$2:$AH45),0)</f>
        <v>-546.29213483146066</v>
      </c>
      <c r="BN45" s="11">
        <f ca="1">IF($AG45,SUMPRODUCT(AT$2:AT45,$AH$2:$AH45)/SUM($AH$2:$AH45),0)</f>
        <v>-408.67415730337081</v>
      </c>
      <c r="BO45" s="11">
        <f ca="1">IF($AG45,SUMPRODUCT(AU$2:AU45,$AH$2:$AH45)/SUM($AH$2:$AH45),0)</f>
        <v>-21437.943820224718</v>
      </c>
      <c r="BP45" s="11">
        <f ca="1">IF($AG45,SUMPRODUCT(AV$2:AV45,$AH$2:$AH45)/SUM($AH$2:$AH45),0)</f>
        <v>-24460.238901123594</v>
      </c>
      <c r="BQ45" s="11">
        <f ca="1">IF($AG45,SUMPRODUCT(AW$2:AW45,$AH$2:$AH45)/SUM($AH$2:$AH45),0)</f>
        <v>-32063.426966292136</v>
      </c>
      <c r="BR45" s="11">
        <f ca="1">IF($AG45,SUMPRODUCT(AX$2:AX45,$AH$2:$AH45)/SUM($AH$2:$AH45),0)</f>
        <v>0</v>
      </c>
      <c r="BS45" s="11">
        <f ca="1">IF($AG45,SUMPRODUCT(AY$2:AY45,$AH$2:$AH45)/SUM($AH$2:$AH45),0)</f>
        <v>788.52746516853847</v>
      </c>
      <c r="BT45" s="11">
        <f ca="1">IF($AG45,SUMPRODUCT(AZ$2:AZ45,$AH$2:$AH45)/SUM($AH$2:$AH45),0)</f>
        <v>0</v>
      </c>
      <c r="BU45" s="11">
        <f ca="1">IF($AG45,SUMPRODUCT(BA$2:BA45,$AH$2:$AH45)/SUM($AH$2:$AH45),0)</f>
        <v>0</v>
      </c>
      <c r="BV45" s="11"/>
      <c r="BW45" s="109" cm="1">
        <f t="array" aca="1" ref="BW45" ca="1">IF($AG45,SQRT(SUMPRODUCT($AH$2:$AH45, (AI$2:AI45-BC45)^2)/(SUM($AH$2:$AH45)-1)),0)</f>
        <v>180741.94860149655</v>
      </c>
      <c r="BX45" s="109" cm="1">
        <f t="array" aca="1" ref="BX45" ca="1">IF($AG45,SQRT(SUMPRODUCT($AH$2:$AH45, (AJ$2:AJ45-BD45)^2)/(SUM($AH$2:$AH45)-1)),0)</f>
        <v>11578.660234647959</v>
      </c>
      <c r="BY45" s="109" cm="1">
        <f t="array" aca="1" ref="BY45" ca="1">IF($AG45,SQRT(SUMPRODUCT($AH$2:$AH45, (AK$2:AK45-BE45)^2)/(SUM($AH$2:$AH45)-1)),0)</f>
        <v>0</v>
      </c>
      <c r="BZ45" s="109" cm="1">
        <f t="array" aca="1" ref="BZ45" ca="1">IF($AG45,SQRT(SUMPRODUCT($AH$2:$AH45, (AL$2:AL45-BF45)^2)/(SUM($AH$2:$AH45)-1)),0)</f>
        <v>26618.704189210952</v>
      </c>
      <c r="CA45" s="109" cm="1">
        <f t="array" aca="1" ref="CA45" ca="1">IF($AG45,SQRT(SUMPRODUCT($AH$2:$AH45, (AM$2:AM45-BG45)^2)/(SUM($AH$2:$AH45)-1)),0)</f>
        <v>34424.258286565644</v>
      </c>
      <c r="CB45" s="109" cm="1">
        <f t="array" aca="1" ref="CB45" ca="1">IF($AG45,SQRT(SUMPRODUCT($AH$2:$AH45, (AN$2:AN45-BH45)^2)/(SUM($AH$2:$AH45)-1)),0)</f>
        <v>12306.026244052358</v>
      </c>
      <c r="CC45" s="109" cm="1">
        <f t="array" aca="1" ref="CC45" ca="1">IF($AG45,SQRT(SUMPRODUCT($AH$2:$AH45, (AO$2:AO45-BI45)^2)/(SUM($AH$2:$AH45)-1)),0)</f>
        <v>34757.961392200872</v>
      </c>
      <c r="CD45" s="109" cm="1">
        <f t="array" aca="1" ref="CD45" ca="1">IF($AG45,SQRT(SUMPRODUCT($AH$2:$AH45, (AP$2:AP45-BJ45)^2)/(SUM($AH$2:$AH45)-1)),0)</f>
        <v>36431.690811448767</v>
      </c>
      <c r="CE45" s="109" cm="1">
        <f t="array" aca="1" ref="CE45" ca="1">IF($AG45,SQRT(SUMPRODUCT($AH$2:$AH45, (AQ$2:AQ45-BK45)^2)/(SUM($AH$2:$AH45)-1)),0)</f>
        <v>26974.499745456262</v>
      </c>
      <c r="CF45" s="109" cm="1">
        <f t="array" aca="1" ref="CF45" ca="1">IF($AG45,SQRT(SUMPRODUCT($AH$2:$AH45, (AR$2:AR45-BL45)^2)/(SUM($AH$2:$AH45)-1)),0)</f>
        <v>27417.261099933192</v>
      </c>
      <c r="CG45" s="109" cm="1">
        <f t="array" aca="1" ref="CG45" ca="1">IF($AG45,SQRT(SUMPRODUCT($AH$2:$AH45, (AS$2:AS45-BM45)^2)/(SUM($AH$2:$AH45)-1)),0)</f>
        <v>3623.4580990409727</v>
      </c>
      <c r="CH45" s="109" cm="1">
        <f t="array" aca="1" ref="CH45" ca="1">IF($AG45,SQRT(SUMPRODUCT($AH$2:$AH45, (AT$2:AT45-BN45)^2)/(SUM($AH$2:$AH45)-1)),0)</f>
        <v>2710.6626486696468</v>
      </c>
      <c r="CI45" s="109" cm="1">
        <f t="array" aca="1" ref="CI45" ca="1">IF($AG45,SQRT(SUMPRODUCT($AH$2:$AH45, (AU$2:AU45-BO45)^2)/(SUM($AH$2:$AH45)-1)),0)</f>
        <v>22052.405325084343</v>
      </c>
      <c r="CJ45" s="109" cm="1">
        <f t="array" aca="1" ref="CJ45" ca="1">IF($AG45,SQRT(SUMPRODUCT($AH$2:$AH45, (AV$2:AV45-BP45)^2)/(SUM($AH$2:$AH45)-1)),0)</f>
        <v>34886.638073252405</v>
      </c>
      <c r="CK45" s="109" cm="1">
        <f t="array" aca="1" ref="CK45" ca="1">IF($AG45,SQRT(SUMPRODUCT($AH$2:$AH45, (AW$2:AW45-BQ45)^2)/(SUM($AH$2:$AH45)-1)),0)</f>
        <v>63105.643358413407</v>
      </c>
      <c r="CL45" s="109" cm="1">
        <f t="array" aca="1" ref="CL45" ca="1">IF($AG45,SQRT(SUMPRODUCT($AH$2:$AH45, (AX$2:AX45-BR45)^2)/(SUM($AH$2:$AH45)-1)),0)</f>
        <v>0</v>
      </c>
      <c r="CM45" s="109" cm="1">
        <f t="array" aca="1" ref="CM45" ca="1">IF($AG45,SQRT(SUMPRODUCT($AH$2:$AH45, (AY$2:AY45-BS45)^2)/(SUM($AH$2:$AH45)-1)),0)</f>
        <v>5230.1617537705833</v>
      </c>
      <c r="CN45" s="109" cm="1">
        <f t="array" aca="1" ref="CN45" ca="1">IF($AG45,SQRT(SUMPRODUCT($AH$2:$AH45, (AZ$2:AZ45-BT45)^2)/(SUM($AH$2:$AH45)-1)),0)</f>
        <v>0</v>
      </c>
      <c r="CO45" s="109" cm="1">
        <f t="array" aca="1" ref="CO45" ca="1">IF($AG45,SQRT(SUMPRODUCT($AH$2:$AH45, (BA$2:BA45-BU45)^2)/(SUM($AH$2:$AH45)-1)),0)</f>
        <v>0</v>
      </c>
    </row>
    <row r="46" spans="4:93" x14ac:dyDescent="0.25">
      <c r="D46" s="11"/>
      <c r="E46" s="11"/>
      <c r="AG46" s="1">
        <v>45391</v>
      </c>
      <c r="AH46" s="99">
        <f t="shared" si="10"/>
        <v>3</v>
      </c>
      <c r="AI46" s="11">
        <f t="shared" ca="1" si="31"/>
        <v>0</v>
      </c>
      <c r="AJ46" s="11">
        <f t="shared" ca="1" si="31"/>
        <v>-67462</v>
      </c>
      <c r="AK46" s="11">
        <f t="shared" ca="1" si="31"/>
        <v>0</v>
      </c>
      <c r="AL46" s="11">
        <f t="shared" ca="1" si="31"/>
        <v>0</v>
      </c>
      <c r="AM46" s="11">
        <f t="shared" ca="1" si="31"/>
        <v>-35000</v>
      </c>
      <c r="AN46" s="11">
        <f t="shared" ca="1" si="31"/>
        <v>0</v>
      </c>
      <c r="AO46" s="11">
        <f t="shared" ca="1" si="31"/>
        <v>-7620</v>
      </c>
      <c r="AP46" s="11">
        <f t="shared" ca="1" si="31"/>
        <v>-111530</v>
      </c>
      <c r="AQ46" s="11">
        <f t="shared" ca="1" si="31"/>
        <v>-28515</v>
      </c>
      <c r="AR46" s="11">
        <f t="shared" ca="1" si="31"/>
        <v>-15170</v>
      </c>
      <c r="AS46" s="11">
        <f t="shared" ca="1" si="32"/>
        <v>0</v>
      </c>
      <c r="AT46" s="11">
        <f t="shared" ca="1" si="32"/>
        <v>0</v>
      </c>
      <c r="AU46" s="11">
        <f t="shared" ca="1" si="32"/>
        <v>0</v>
      </c>
      <c r="AV46" s="11">
        <f t="shared" ca="1" si="32"/>
        <v>-15880</v>
      </c>
      <c r="AW46" s="11">
        <f t="shared" ca="1" si="32"/>
        <v>0</v>
      </c>
      <c r="AX46" s="11">
        <f t="shared" ca="1" si="32"/>
        <v>0</v>
      </c>
      <c r="AY46" s="11">
        <f t="shared" ca="1" si="32"/>
        <v>0</v>
      </c>
      <c r="AZ46" s="11">
        <f t="shared" ca="1" si="32"/>
        <v>0</v>
      </c>
      <c r="BA46" s="11">
        <f t="shared" ca="1" si="32"/>
        <v>0</v>
      </c>
      <c r="BB46" s="11"/>
      <c r="BC46" s="11">
        <f ca="1">IF($AG46,SUMPRODUCT(AI$2:AI46,$AH$2:$AH46)/SUM($AH$2:$AH46),0)</f>
        <v>-61665.552826086947</v>
      </c>
      <c r="BD46" s="11">
        <f ca="1">IF($AG46,SUMPRODUCT(AJ$2:AJ46,$AH$2:$AH46)/SUM($AH$2:$AH46),0)</f>
        <v>-4917.239130434783</v>
      </c>
      <c r="BE46" s="11">
        <f ca="1">IF($AG46,SUMPRODUCT(AK$2:AK46,$AH$2:$AH46)/SUM($AH$2:$AH46),0)</f>
        <v>0</v>
      </c>
      <c r="BF46" s="11">
        <f ca="1">IF($AG46,SUMPRODUCT(AL$2:AL46,$AH$2:$AH46)/SUM($AH$2:$AH46),0)</f>
        <v>-7651.152173913043</v>
      </c>
      <c r="BG46" s="11">
        <f ca="1">IF($AG46,SUMPRODUCT(AM$2:AM46,$AH$2:$AH46)/SUM($AH$2:$AH46),0)</f>
        <v>-12306.217391304348</v>
      </c>
      <c r="BH46" s="11">
        <f ca="1">IF($AG46,SUMPRODUCT(AN$2:AN46,$AH$2:$AH46)/SUM($AH$2:$AH46),0)</f>
        <v>-1660.9782608695652</v>
      </c>
      <c r="BI46" s="11">
        <f ca="1">IF($AG46,SUMPRODUCT(AO$2:AO46,$AH$2:$AH46)/SUM($AH$2:$AH46),0)</f>
        <v>-21292.945652173912</v>
      </c>
      <c r="BJ46" s="11">
        <f ca="1">IF($AG46,SUMPRODUCT(AP$2:AP46,$AH$2:$AH46)/SUM($AH$2:$AH46),0)</f>
        <v>-38029.804347826088</v>
      </c>
      <c r="BK46" s="11">
        <f ca="1">IF($AG46,SUMPRODUCT(AQ$2:AQ46,$AH$2:$AH46)/SUM($AH$2:$AH46),0)</f>
        <v>-23427.17391304348</v>
      </c>
      <c r="BL46" s="11">
        <f ca="1">IF($AG46,SUMPRODUCT(AR$2:AR46,$AH$2:$AH46)/SUM($AH$2:$AH46),0)</f>
        <v>-19657.467391304348</v>
      </c>
      <c r="BM46" s="11">
        <f ca="1">IF($AG46,SUMPRODUCT(AS$2:AS46,$AH$2:$AH46)/SUM($AH$2:$AH46),0)</f>
        <v>-528.47826086956525</v>
      </c>
      <c r="BN46" s="11">
        <f ca="1">IF($AG46,SUMPRODUCT(AT$2:AT46,$AH$2:$AH46)/SUM($AH$2:$AH46),0)</f>
        <v>-395.3478260869565</v>
      </c>
      <c r="BO46" s="11">
        <f ca="1">IF($AG46,SUMPRODUCT(AU$2:AU46,$AH$2:$AH46)/SUM($AH$2:$AH46),0)</f>
        <v>-20738.880434782608</v>
      </c>
      <c r="BP46" s="11">
        <f ca="1">IF($AG46,SUMPRODUCT(AV$2:AV46,$AH$2:$AH46)/SUM($AH$2:$AH46),0)</f>
        <v>-24180.448502173909</v>
      </c>
      <c r="BQ46" s="11">
        <f ca="1">IF($AG46,SUMPRODUCT(AW$2:AW46,$AH$2:$AH46)/SUM($AH$2:$AH46),0)</f>
        <v>-31017.880434782608</v>
      </c>
      <c r="BR46" s="11">
        <f ca="1">IF($AG46,SUMPRODUCT(AX$2:AX46,$AH$2:$AH46)/SUM($AH$2:$AH46),0)</f>
        <v>0</v>
      </c>
      <c r="BS46" s="11">
        <f ca="1">IF($AG46,SUMPRODUCT(AY$2:AY46,$AH$2:$AH46)/SUM($AH$2:$AH46),0)</f>
        <v>762.81461304347738</v>
      </c>
      <c r="BT46" s="11">
        <f ca="1">IF($AG46,SUMPRODUCT(AZ$2:AZ46,$AH$2:$AH46)/SUM($AH$2:$AH46),0)</f>
        <v>0</v>
      </c>
      <c r="BU46" s="11">
        <f ca="1">IF($AG46,SUMPRODUCT(BA$2:BA46,$AH$2:$AH46)/SUM($AH$2:$AH46),0)</f>
        <v>0</v>
      </c>
      <c r="BV46" s="11"/>
      <c r="BW46" s="109" cm="1">
        <f t="array" aca="1" ref="BW46" ca="1">IF($AG46,SQRT(SUMPRODUCT($AH$2:$AH46, (AI$2:AI46-BC46)^2)/(SUM($AH$2:$AH46)-1)),0)</f>
        <v>178101.89183061616</v>
      </c>
      <c r="BX46" s="109" cm="1">
        <f t="array" aca="1" ref="BX46" ca="1">IF($AG46,SQRT(SUMPRODUCT($AH$2:$AH46, (AJ$2:AJ46-BD46)^2)/(SUM($AH$2:$AH46)-1)),0)</f>
        <v>16215.876832188065</v>
      </c>
      <c r="BY46" s="109" cm="1">
        <f t="array" aca="1" ref="BY46" ca="1">IF($AG46,SQRT(SUMPRODUCT($AH$2:$AH46, (AK$2:AK46-BE46)^2)/(SUM($AH$2:$AH46)-1)),0)</f>
        <v>0</v>
      </c>
      <c r="BZ46" s="109" cm="1">
        <f t="array" aca="1" ref="BZ46" ca="1">IF($AG46,SQRT(SUMPRODUCT($AH$2:$AH46, (AL$2:AL46-BF46)^2)/(SUM($AH$2:$AH46)-1)),0)</f>
        <v>26214.335583121316</v>
      </c>
      <c r="CA46" s="109" cm="1">
        <f t="array" aca="1" ref="CA46" ca="1">IF($AG46,SQRT(SUMPRODUCT($AH$2:$AH46, (AM$2:AM46-BG46)^2)/(SUM($AH$2:$AH46)-1)),0)</f>
        <v>34110.309726921376</v>
      </c>
      <c r="CB46" s="109" cm="1">
        <f t="array" aca="1" ref="CB46" ca="1">IF($AG46,SQRT(SUMPRODUCT($AH$2:$AH46, (AN$2:AN46-BH46)^2)/(SUM($AH$2:$AH46)-1)),0)</f>
        <v>12105.363600966726</v>
      </c>
      <c r="CC46" s="109" cm="1">
        <f t="array" aca="1" ref="CC46" ca="1">IF($AG46,SQRT(SUMPRODUCT($AH$2:$AH46, (AO$2:AO46-BI46)^2)/(SUM($AH$2:$AH46)-1)),0)</f>
        <v>34273.295724050571</v>
      </c>
      <c r="CD46" s="109" cm="1">
        <f t="array" aca="1" ref="CD46" ca="1">IF($AG46,SQRT(SUMPRODUCT($AH$2:$AH46, (AP$2:AP46-BJ46)^2)/(SUM($AH$2:$AH46)-1)),0)</f>
        <v>38309.429380164715</v>
      </c>
      <c r="CE46" s="109" cm="1">
        <f t="array" aca="1" ref="CE46" ca="1">IF($AG46,SQRT(SUMPRODUCT($AH$2:$AH46, (AQ$2:AQ46-BK46)^2)/(SUM($AH$2:$AH46)-1)),0)</f>
        <v>26542.761604960662</v>
      </c>
      <c r="CF46" s="109" cm="1">
        <f t="array" aca="1" ref="CF46" ca="1">IF($AG46,SQRT(SUMPRODUCT($AH$2:$AH46, (AR$2:AR46-BL46)^2)/(SUM($AH$2:$AH46)-1)),0)</f>
        <v>26974.264210173438</v>
      </c>
      <c r="CG46" s="109" cm="1">
        <f t="array" aca="1" ref="CG46" ca="1">IF($AG46,SQRT(SUMPRODUCT($AH$2:$AH46, (AS$2:AS46-BM46)^2)/(SUM($AH$2:$AH46)-1)),0)</f>
        <v>3564.5655175901238</v>
      </c>
      <c r="CH46" s="109" cm="1">
        <f t="array" aca="1" ref="CH46" ca="1">IF($AG46,SQRT(SUMPRODUCT($AH$2:$AH46, (AT$2:AT46-BN46)^2)/(SUM($AH$2:$AH46)-1)),0)</f>
        <v>2666.6058619043188</v>
      </c>
      <c r="CI46" s="109" cm="1">
        <f t="array" aca="1" ref="CI46" ca="1">IF($AG46,SQRT(SUMPRODUCT($AH$2:$AH46, (AU$2:AU46-BO46)^2)/(SUM($AH$2:$AH46)-1)),0)</f>
        <v>22021.206551289557</v>
      </c>
      <c r="CJ46" s="109" cm="1">
        <f t="array" aca="1" ref="CJ46" ca="1">IF($AG46,SQRT(SUMPRODUCT($AH$2:$AH46, (AV$2:AV46-BP46)^2)/(SUM($AH$2:$AH46)-1)),0)</f>
        <v>34340.966613941608</v>
      </c>
      <c r="CK46" s="109" cm="1">
        <f t="array" aca="1" ref="CK46" ca="1">IF($AG46,SQRT(SUMPRODUCT($AH$2:$AH46, (AW$2:AW46-BQ46)^2)/(SUM($AH$2:$AH46)-1)),0)</f>
        <v>62320.332906515752</v>
      </c>
      <c r="CL46" s="109" cm="1">
        <f t="array" aca="1" ref="CL46" ca="1">IF($AG46,SQRT(SUMPRODUCT($AH$2:$AH46, (AX$2:AX46-BR46)^2)/(SUM($AH$2:$AH46)-1)),0)</f>
        <v>0</v>
      </c>
      <c r="CM46" s="109" cm="1">
        <f t="array" aca="1" ref="CM46" ca="1">IF($AG46,SQRT(SUMPRODUCT($AH$2:$AH46, (AY$2:AY46-BS46)^2)/(SUM($AH$2:$AH46)-1)),0)</f>
        <v>5145.1551885872941</v>
      </c>
      <c r="CN46" s="109" cm="1">
        <f t="array" aca="1" ref="CN46" ca="1">IF($AG46,SQRT(SUMPRODUCT($AH$2:$AH46, (AZ$2:AZ46-BT46)^2)/(SUM($AH$2:$AH46)-1)),0)</f>
        <v>0</v>
      </c>
      <c r="CO46" s="109" cm="1">
        <f t="array" aca="1" ref="CO46" ca="1">IF($AG46,SQRT(SUMPRODUCT($AH$2:$AH46, (BA$2:BA46-BU46)^2)/(SUM($AH$2:$AH46)-1)),0)</f>
        <v>0</v>
      </c>
    </row>
    <row r="47" spans="4:93" x14ac:dyDescent="0.25">
      <c r="D47" s="11"/>
      <c r="E47" s="11"/>
      <c r="AG47" s="1">
        <v>45394</v>
      </c>
      <c r="AH47" s="99">
        <f t="shared" ref="AH47:AH110" si="33">IF(AG47&lt;&gt;0,AG47-AG46,"")</f>
        <v>3</v>
      </c>
      <c r="AI47" s="11">
        <f t="shared" ca="1" si="31"/>
        <v>0</v>
      </c>
      <c r="AJ47" s="11">
        <f t="shared" ca="1" si="31"/>
        <v>0</v>
      </c>
      <c r="AK47" s="11">
        <f t="shared" ca="1" si="31"/>
        <v>0</v>
      </c>
      <c r="AL47" s="11">
        <f t="shared" ca="1" si="31"/>
        <v>-110598</v>
      </c>
      <c r="AM47" s="11">
        <f t="shared" ca="1" si="31"/>
        <v>-68525</v>
      </c>
      <c r="AN47" s="11">
        <f t="shared" ca="1" si="31"/>
        <v>0</v>
      </c>
      <c r="AO47" s="11">
        <f t="shared" ca="1" si="31"/>
        <v>0</v>
      </c>
      <c r="AP47" s="11">
        <f t="shared" ca="1" si="31"/>
        <v>-63630</v>
      </c>
      <c r="AQ47" s="11">
        <f t="shared" ca="1" si="31"/>
        <v>-35677</v>
      </c>
      <c r="AR47" s="11">
        <f t="shared" ca="1" si="31"/>
        <v>-13460</v>
      </c>
      <c r="AS47" s="11">
        <f t="shared" ca="1" si="32"/>
        <v>0</v>
      </c>
      <c r="AT47" s="11">
        <f t="shared" ca="1" si="32"/>
        <v>0</v>
      </c>
      <c r="AU47" s="11">
        <f t="shared" ca="1" si="32"/>
        <v>0</v>
      </c>
      <c r="AV47" s="11">
        <f t="shared" ca="1" si="32"/>
        <v>-9490</v>
      </c>
      <c r="AW47" s="11">
        <f t="shared" ca="1" si="32"/>
        <v>0</v>
      </c>
      <c r="AX47" s="11">
        <f t="shared" ca="1" si="32"/>
        <v>0</v>
      </c>
      <c r="AY47" s="11">
        <f t="shared" ca="1" si="32"/>
        <v>0</v>
      </c>
      <c r="AZ47" s="11">
        <f t="shared" ca="1" si="32"/>
        <v>0</v>
      </c>
      <c r="BA47" s="11">
        <f t="shared" ca="1" si="32"/>
        <v>0</v>
      </c>
      <c r="BB47" s="11"/>
      <c r="BC47" s="11">
        <f ca="1">IF($AG47,SUMPRODUCT(AI$2:AI47,$AH$2:$AH47)/SUM($AH$2:$AH47),0)</f>
        <v>-59718.219578947363</v>
      </c>
      <c r="BD47" s="11">
        <f ca="1">IF($AG47,SUMPRODUCT(AJ$2:AJ47,$AH$2:$AH47)/SUM($AH$2:$AH47),0)</f>
        <v>-4761.9578947368418</v>
      </c>
      <c r="BE47" s="11">
        <f ca="1">IF($AG47,SUMPRODUCT(AK$2:AK47,$AH$2:$AH47)/SUM($AH$2:$AH47),0)</f>
        <v>0</v>
      </c>
      <c r="BF47" s="11">
        <f ca="1">IF($AG47,SUMPRODUCT(AL$2:AL47,$AH$2:$AH47)/SUM($AH$2:$AH47),0)</f>
        <v>-10902.105263157895</v>
      </c>
      <c r="BG47" s="11">
        <f ca="1">IF($AG47,SUMPRODUCT(AM$2:AM47,$AH$2:$AH47)/SUM($AH$2:$AH47),0)</f>
        <v>-14081.547368421052</v>
      </c>
      <c r="BH47" s="11">
        <f ca="1">IF($AG47,SUMPRODUCT(AN$2:AN47,$AH$2:$AH47)/SUM($AH$2:$AH47),0)</f>
        <v>-1608.5263157894738</v>
      </c>
      <c r="BI47" s="11">
        <f ca="1">IF($AG47,SUMPRODUCT(AO$2:AO47,$AH$2:$AH47)/SUM($AH$2:$AH47),0)</f>
        <v>-20620.536842105263</v>
      </c>
      <c r="BJ47" s="11">
        <f ca="1">IF($AG47,SUMPRODUCT(AP$2:AP47,$AH$2:$AH47)/SUM($AH$2:$AH47),0)</f>
        <v>-38838.231578947365</v>
      </c>
      <c r="BK47" s="11">
        <f ca="1">IF($AG47,SUMPRODUCT(AQ$2:AQ47,$AH$2:$AH47)/SUM($AH$2:$AH47),0)</f>
        <v>-23814.010526315789</v>
      </c>
      <c r="BL47" s="11">
        <f ca="1">IF($AG47,SUMPRODUCT(AR$2:AR47,$AH$2:$AH47)/SUM($AH$2:$AH47),0)</f>
        <v>-19461.757894736842</v>
      </c>
      <c r="BM47" s="11">
        <f ca="1">IF($AG47,SUMPRODUCT(AS$2:AS47,$AH$2:$AH47)/SUM($AH$2:$AH47),0)</f>
        <v>-511.78947368421052</v>
      </c>
      <c r="BN47" s="11">
        <f ca="1">IF($AG47,SUMPRODUCT(AT$2:AT47,$AH$2:$AH47)/SUM($AH$2:$AH47),0)</f>
        <v>-382.86315789473684</v>
      </c>
      <c r="BO47" s="11">
        <f ca="1">IF($AG47,SUMPRODUCT(AU$2:AU47,$AH$2:$AH47)/SUM($AH$2:$AH47),0)</f>
        <v>-20083.968421052632</v>
      </c>
      <c r="BP47" s="11">
        <f ca="1">IF($AG47,SUMPRODUCT(AV$2:AV47,$AH$2:$AH47)/SUM($AH$2:$AH47),0)</f>
        <v>-23716.539602105262</v>
      </c>
      <c r="BQ47" s="11">
        <f ca="1">IF($AG47,SUMPRODUCT(AW$2:AW47,$AH$2:$AH47)/SUM($AH$2:$AH47),0)</f>
        <v>-30038.36842105263</v>
      </c>
      <c r="BR47" s="11">
        <f ca="1">IF($AG47,SUMPRODUCT(AX$2:AX47,$AH$2:$AH47)/SUM($AH$2:$AH47),0)</f>
        <v>0</v>
      </c>
      <c r="BS47" s="11">
        <f ca="1">IF($AG47,SUMPRODUCT(AY$2:AY47,$AH$2:$AH47)/SUM($AH$2:$AH47),0)</f>
        <v>738.72573052631492</v>
      </c>
      <c r="BT47" s="11">
        <f ca="1">IF($AG47,SUMPRODUCT(AZ$2:AZ47,$AH$2:$AH47)/SUM($AH$2:$AH47),0)</f>
        <v>0</v>
      </c>
      <c r="BU47" s="11">
        <f ca="1">IF($AG47,SUMPRODUCT(BA$2:BA47,$AH$2:$AH47)/SUM($AH$2:$AH47),0)</f>
        <v>0</v>
      </c>
      <c r="BV47" s="11"/>
      <c r="BW47" s="109" cm="1">
        <f t="array" aca="1" ref="BW47" ca="1">IF($AG47,SQRT(SUMPRODUCT($AH$2:$AH47, (AI$2:AI47-BC47)^2)/(SUM($AH$2:$AH47)-1)),0)</f>
        <v>175571.816656259</v>
      </c>
      <c r="BX47" s="109" cm="1">
        <f t="array" aca="1" ref="BX47" ca="1">IF($AG47,SQRT(SUMPRODUCT($AH$2:$AH47, (AJ$2:AJ47-BD47)^2)/(SUM($AH$2:$AH47)-1)),0)</f>
        <v>15978.416708449142</v>
      </c>
      <c r="BY47" s="109" cm="1">
        <f t="array" aca="1" ref="BY47" ca="1">IF($AG47,SQRT(SUMPRODUCT($AH$2:$AH47, (AK$2:AK47-BE47)^2)/(SUM($AH$2:$AH47)-1)),0)</f>
        <v>0</v>
      </c>
      <c r="BZ47" s="109" cm="1">
        <f t="array" aca="1" ref="BZ47" ca="1">IF($AG47,SQRT(SUMPRODUCT($AH$2:$AH47, (AL$2:AL47-BF47)^2)/(SUM($AH$2:$AH47)-1)),0)</f>
        <v>31508.956985402598</v>
      </c>
      <c r="CA47" s="109" cm="1">
        <f t="array" aca="1" ref="CA47" ca="1">IF($AG47,SQRT(SUMPRODUCT($AH$2:$AH47, (AM$2:AM47-BG47)^2)/(SUM($AH$2:$AH47)-1)),0)</f>
        <v>34986.614124690124</v>
      </c>
      <c r="CB47" s="109" cm="1">
        <f t="array" aca="1" ref="CB47" ca="1">IF($AG47,SQRT(SUMPRODUCT($AH$2:$AH47, (AN$2:AN47-BH47)^2)/(SUM($AH$2:$AH47)-1)),0)</f>
        <v>11914.205503678144</v>
      </c>
      <c r="CC47" s="109" cm="1">
        <f t="array" aca="1" ref="CC47" ca="1">IF($AG47,SQRT(SUMPRODUCT($AH$2:$AH47, (AO$2:AO47-BI47)^2)/(SUM($AH$2:$AH47)-1)),0)</f>
        <v>33929.082280234863</v>
      </c>
      <c r="CD47" s="109" cm="1">
        <f t="array" aca="1" ref="CD47" ca="1">IF($AG47,SQRT(SUMPRODUCT($AH$2:$AH47, (AP$2:AP47-BJ47)^2)/(SUM($AH$2:$AH47)-1)),0)</f>
        <v>37960.890974301728</v>
      </c>
      <c r="CE47" s="109" cm="1">
        <f t="array" aca="1" ref="CE47" ca="1">IF($AG47,SQRT(SUMPRODUCT($AH$2:$AH47, (AQ$2:AQ47-BK47)^2)/(SUM($AH$2:$AH47)-1)),0)</f>
        <v>26204.416205075515</v>
      </c>
      <c r="CF47" s="109" cm="1">
        <f t="array" aca="1" ref="CF47" ca="1">IF($AG47,SQRT(SUMPRODUCT($AH$2:$AH47, (AR$2:AR47-BL47)^2)/(SUM($AH$2:$AH47)-1)),0)</f>
        <v>26562.688136491499</v>
      </c>
      <c r="CG47" s="109" cm="1">
        <f t="array" aca="1" ref="CG47" ca="1">IF($AG47,SQRT(SUMPRODUCT($AH$2:$AH47, (AS$2:AS47-BM47)^2)/(SUM($AH$2:$AH47)-1)),0)</f>
        <v>3508.4533110842776</v>
      </c>
      <c r="CH47" s="109" cm="1">
        <f t="array" aca="1" ref="CH47" ca="1">IF($AG47,SQRT(SUMPRODUCT($AH$2:$AH47, (AT$2:AT47-BN47)^2)/(SUM($AH$2:$AH47)-1)),0)</f>
        <v>2624.629038065762</v>
      </c>
      <c r="CI47" s="109" cm="1">
        <f t="array" aca="1" ref="CI47" ca="1">IF($AG47,SQRT(SUMPRODUCT($AH$2:$AH47, (AU$2:AU47-BO47)^2)/(SUM($AH$2:$AH47)-1)),0)</f>
        <v>21971.574725159044</v>
      </c>
      <c r="CJ47" s="109" cm="1">
        <f t="array" aca="1" ref="CJ47" ca="1">IF($AG47,SQRT(SUMPRODUCT($AH$2:$AH47, (AV$2:AV47-BP47)^2)/(SUM($AH$2:$AH47)-1)),0)</f>
        <v>33887.087801449081</v>
      </c>
      <c r="CK47" s="109" cm="1">
        <f t="array" aca="1" ref="CK47" ca="1">IF($AG47,SQRT(SUMPRODUCT($AH$2:$AH47, (AW$2:AW47-BQ47)^2)/(SUM($AH$2:$AH47)-1)),0)</f>
        <v>61559.792234530505</v>
      </c>
      <c r="CL47" s="109" cm="1">
        <f t="array" aca="1" ref="CL47" ca="1">IF($AG47,SQRT(SUMPRODUCT($AH$2:$AH47, (AX$2:AX47-BR47)^2)/(SUM($AH$2:$AH47)-1)),0)</f>
        <v>0</v>
      </c>
      <c r="CM47" s="109" cm="1">
        <f t="array" aca="1" ref="CM47" ca="1">IF($AG47,SQRT(SUMPRODUCT($AH$2:$AH47, (AY$2:AY47-BS47)^2)/(SUM($AH$2:$AH47)-1)),0)</f>
        <v>5064.1618644298478</v>
      </c>
      <c r="CN47" s="109" cm="1">
        <f t="array" aca="1" ref="CN47" ca="1">IF($AG47,SQRT(SUMPRODUCT($AH$2:$AH47, (AZ$2:AZ47-BT47)^2)/(SUM($AH$2:$AH47)-1)),0)</f>
        <v>0</v>
      </c>
      <c r="CO47" s="109" cm="1">
        <f t="array" aca="1" ref="CO47" ca="1">IF($AG47,SQRT(SUMPRODUCT($AH$2:$AH47, (BA$2:BA47-BU47)^2)/(SUM($AH$2:$AH47)-1)),0)</f>
        <v>0</v>
      </c>
    </row>
    <row r="48" spans="4:93" x14ac:dyDescent="0.25">
      <c r="D48" s="11"/>
      <c r="E48" s="11"/>
      <c r="AG48" s="1">
        <v>45400</v>
      </c>
      <c r="AH48" s="99">
        <f t="shared" si="33"/>
        <v>6</v>
      </c>
      <c r="AI48" s="11">
        <f t="shared" ca="1" si="31"/>
        <v>0</v>
      </c>
      <c r="AJ48" s="11">
        <f t="shared" ca="1" si="31"/>
        <v>0</v>
      </c>
      <c r="AK48" s="11">
        <f t="shared" ca="1" si="31"/>
        <v>0</v>
      </c>
      <c r="AL48" s="11">
        <f t="shared" ca="1" si="31"/>
        <v>0</v>
      </c>
      <c r="AM48" s="11">
        <f t="shared" ca="1" si="31"/>
        <v>330979</v>
      </c>
      <c r="AN48" s="11">
        <f t="shared" ca="1" si="31"/>
        <v>-13914</v>
      </c>
      <c r="AO48" s="11">
        <f t="shared" ca="1" si="31"/>
        <v>0</v>
      </c>
      <c r="AP48" s="11">
        <f t="shared" ca="1" si="31"/>
        <v>-155832</v>
      </c>
      <c r="AQ48" s="11">
        <f t="shared" ca="1" si="31"/>
        <v>0</v>
      </c>
      <c r="AR48" s="11">
        <f t="shared" ca="1" si="31"/>
        <v>-17080</v>
      </c>
      <c r="AS48" s="11">
        <f t="shared" ca="1" si="32"/>
        <v>0</v>
      </c>
      <c r="AT48" s="11">
        <f t="shared" ca="1" si="32"/>
        <v>0</v>
      </c>
      <c r="AU48" s="11">
        <f t="shared" ca="1" si="32"/>
        <v>0</v>
      </c>
      <c r="AV48" s="11">
        <f t="shared" ca="1" si="32"/>
        <v>-26990</v>
      </c>
      <c r="AW48" s="11">
        <f t="shared" ca="1" si="32"/>
        <v>-32892</v>
      </c>
      <c r="AX48" s="11">
        <f t="shared" ca="1" si="32"/>
        <v>0</v>
      </c>
      <c r="AY48" s="11">
        <f t="shared" ca="1" si="32"/>
        <v>-22120.650400000042</v>
      </c>
      <c r="AZ48" s="11">
        <f t="shared" ca="1" si="32"/>
        <v>0</v>
      </c>
      <c r="BA48" s="11">
        <f t="shared" ca="1" si="32"/>
        <v>0</v>
      </c>
      <c r="BB48" s="11"/>
      <c r="BC48" s="11">
        <f ca="1">IF($AG48,SUMPRODUCT(AI$2:AI48,$AH$2:$AH48)/SUM($AH$2:$AH48),0)</f>
        <v>-56170.60257425742</v>
      </c>
      <c r="BD48" s="11">
        <f ca="1">IF($AG48,SUMPRODUCT(AJ$2:AJ48,$AH$2:$AH48)/SUM($AH$2:$AH48),0)</f>
        <v>-4479.0693069306926</v>
      </c>
      <c r="BE48" s="11">
        <f ca="1">IF($AG48,SUMPRODUCT(AK$2:AK48,$AH$2:$AH48)/SUM($AH$2:$AH48),0)</f>
        <v>0</v>
      </c>
      <c r="BF48" s="11">
        <f ca="1">IF($AG48,SUMPRODUCT(AL$2:AL48,$AH$2:$AH48)/SUM($AH$2:$AH48),0)</f>
        <v>-10254.455445544554</v>
      </c>
      <c r="BG48" s="11">
        <f ca="1">IF($AG48,SUMPRODUCT(AM$2:AM48,$AH$2:$AH48)/SUM($AH$2:$AH48),0)</f>
        <v>6417.0990099009905</v>
      </c>
      <c r="BH48" s="11">
        <f ca="1">IF($AG48,SUMPRODUCT(AN$2:AN48,$AH$2:$AH48)/SUM($AH$2:$AH48),0)</f>
        <v>-2339.5445544554455</v>
      </c>
      <c r="BI48" s="11">
        <f ca="1">IF($AG48,SUMPRODUCT(AO$2:AO48,$AH$2:$AH48)/SUM($AH$2:$AH48),0)</f>
        <v>-19395.554455445545</v>
      </c>
      <c r="BJ48" s="11">
        <f ca="1">IF($AG48,SUMPRODUCT(AP$2:AP48,$AH$2:$AH48)/SUM($AH$2:$AH48),0)</f>
        <v>-45788.356435643567</v>
      </c>
      <c r="BK48" s="11">
        <f ca="1">IF($AG48,SUMPRODUCT(AQ$2:AQ48,$AH$2:$AH48)/SUM($AH$2:$AH48),0)</f>
        <v>-22399.316831683169</v>
      </c>
      <c r="BL48" s="11">
        <f ca="1">IF($AG48,SUMPRODUCT(AR$2:AR48,$AH$2:$AH48)/SUM($AH$2:$AH48),0)</f>
        <v>-19320.267326732672</v>
      </c>
      <c r="BM48" s="11">
        <f ca="1">IF($AG48,SUMPRODUCT(AS$2:AS48,$AH$2:$AH48)/SUM($AH$2:$AH48),0)</f>
        <v>-481.38613861386136</v>
      </c>
      <c r="BN48" s="11">
        <f ca="1">IF($AG48,SUMPRODUCT(AT$2:AT48,$AH$2:$AH48)/SUM($AH$2:$AH48),0)</f>
        <v>-360.11881188118809</v>
      </c>
      <c r="BO48" s="11">
        <f ca="1">IF($AG48,SUMPRODUCT(AU$2:AU48,$AH$2:$AH48)/SUM($AH$2:$AH48),0)</f>
        <v>-18890.861386138615</v>
      </c>
      <c r="BP48" s="11">
        <f ca="1">IF($AG48,SUMPRODUCT(AV$2:AV48,$AH$2:$AH48)/SUM($AH$2:$AH48),0)</f>
        <v>-23911.002596039601</v>
      </c>
      <c r="BQ48" s="11">
        <f ca="1">IF($AG48,SUMPRODUCT(AW$2:AW48,$AH$2:$AH48)/SUM($AH$2:$AH48),0)</f>
        <v>-30207.891089108911</v>
      </c>
      <c r="BR48" s="11">
        <f ca="1">IF($AG48,SUMPRODUCT(AX$2:AX48,$AH$2:$AH48)/SUM($AH$2:$AH48),0)</f>
        <v>0</v>
      </c>
      <c r="BS48" s="11">
        <f ca="1">IF($AG48,SUMPRODUCT(AY$2:AY48,$AH$2:$AH48)/SUM($AH$2:$AH48),0)</f>
        <v>-619.25700990099335</v>
      </c>
      <c r="BT48" s="11">
        <f ca="1">IF($AG48,SUMPRODUCT(AZ$2:AZ48,$AH$2:$AH48)/SUM($AH$2:$AH48),0)</f>
        <v>0</v>
      </c>
      <c r="BU48" s="11">
        <f ca="1">IF($AG48,SUMPRODUCT(BA$2:BA48,$AH$2:$AH48)/SUM($AH$2:$AH48),0)</f>
        <v>0</v>
      </c>
      <c r="BV48" s="11"/>
      <c r="BW48" s="109" cm="1">
        <f t="array" aca="1" ref="BW48" ca="1">IF($AG48,SQRT(SUMPRODUCT($AH$2:$AH48, (AI$2:AI48-BC48)^2)/(SUM($AH$2:$AH48)-1)),0)</f>
        <v>170813.34707347953</v>
      </c>
      <c r="BX48" s="109" cm="1">
        <f t="array" aca="1" ref="BX48" ca="1">IF($AG48,SQRT(SUMPRODUCT($AH$2:$AH48, (AJ$2:AJ48-BD48)^2)/(SUM($AH$2:$AH48)-1)),0)</f>
        <v>15532.899305833043</v>
      </c>
      <c r="BY48" s="109" cm="1">
        <f t="array" aca="1" ref="BY48" ca="1">IF($AG48,SQRT(SUMPRODUCT($AH$2:$AH48, (AK$2:AK48-BE48)^2)/(SUM($AH$2:$AH48)-1)),0)</f>
        <v>0</v>
      </c>
      <c r="BZ48" s="109" cm="1">
        <f t="array" aca="1" ref="BZ48" ca="1">IF($AG48,SQRT(SUMPRODUCT($AH$2:$AH48, (AL$2:AL48-BF48)^2)/(SUM($AH$2:$AH48)-1)),0)</f>
        <v>30658.656481497921</v>
      </c>
      <c r="CA48" s="109" cm="1">
        <f t="array" aca="1" ref="CA48" ca="1">IF($AG48,SQRT(SUMPRODUCT($AH$2:$AH48, (AM$2:AM48-BG48)^2)/(SUM($AH$2:$AH48)-1)),0)</f>
        <v>88714.315701977306</v>
      </c>
      <c r="CB48" s="109" cm="1">
        <f t="array" aca="1" ref="CB48" ca="1">IF($AG48,SQRT(SUMPRODUCT($AH$2:$AH48, (AN$2:AN48-BH48)^2)/(SUM($AH$2:$AH48)-1)),0)</f>
        <v>11915.416259220452</v>
      </c>
      <c r="CC48" s="109" cm="1">
        <f t="array" aca="1" ref="CC48" ca="1">IF($AG48,SQRT(SUMPRODUCT($AH$2:$AH48, (AO$2:AO48-BI48)^2)/(SUM($AH$2:$AH48)-1)),0)</f>
        <v>33258.209086321913</v>
      </c>
      <c r="CD48" s="109" cm="1">
        <f t="array" aca="1" ref="CD48" ca="1">IF($AG48,SQRT(SUMPRODUCT($AH$2:$AH48, (AP$2:AP48-BJ48)^2)/(SUM($AH$2:$AH48)-1)),0)</f>
        <v>46119.764982398643</v>
      </c>
      <c r="CE48" s="109" cm="1">
        <f t="array" aca="1" ref="CE48" ca="1">IF($AG48,SQRT(SUMPRODUCT($AH$2:$AH48, (AQ$2:AQ48-BK48)^2)/(SUM($AH$2:$AH48)-1)),0)</f>
        <v>26028.372921460406</v>
      </c>
      <c r="CF48" s="109" cm="1">
        <f t="array" aca="1" ref="CF48" ca="1">IF($AG48,SQRT(SUMPRODUCT($AH$2:$AH48, (AR$2:AR48-BL48)^2)/(SUM($AH$2:$AH48)-1)),0)</f>
        <v>25759.696493511365</v>
      </c>
      <c r="CG48" s="109" cm="1">
        <f t="array" aca="1" ref="CG48" ca="1">IF($AG48,SQRT(SUMPRODUCT($AH$2:$AH48, (AS$2:AS48-BM48)^2)/(SUM($AH$2:$AH48)-1)),0)</f>
        <v>3403.7438298740913</v>
      </c>
      <c r="CH48" s="109" cm="1">
        <f t="array" aca="1" ref="CH48" ca="1">IF($AG48,SQRT(SUMPRODUCT($AH$2:$AH48, (AT$2:AT48-BN48)^2)/(SUM($AH$2:$AH48)-1)),0)</f>
        <v>2546.2972147301607</v>
      </c>
      <c r="CI48" s="109" cm="1">
        <f t="array" aca="1" ref="CI48" ca="1">IF($AG48,SQRT(SUMPRODUCT($AH$2:$AH48, (AU$2:AU48-BO48)^2)/(SUM($AH$2:$AH48)-1)),0)</f>
        <v>21830.009114991088</v>
      </c>
      <c r="CJ48" s="109" cm="1">
        <f t="array" aca="1" ref="CJ48" ca="1">IF($AG48,SQRT(SUMPRODUCT($AH$2:$AH48, (AV$2:AV48-BP48)^2)/(SUM($AH$2:$AH48)-1)),0)</f>
        <v>32863.952517117556</v>
      </c>
      <c r="CK48" s="109" cm="1">
        <f t="array" aca="1" ref="CK48" ca="1">IF($AG48,SQRT(SUMPRODUCT($AH$2:$AH48, (AW$2:AW48-BQ48)^2)/(SUM($AH$2:$AH48)-1)),0)</f>
        <v>59688.282821991263</v>
      </c>
      <c r="CL48" s="109" cm="1">
        <f t="array" aca="1" ref="CL48" ca="1">IF($AG48,SQRT(SUMPRODUCT($AH$2:$AH48, (AX$2:AX48-BR48)^2)/(SUM($AH$2:$AH48)-1)),0)</f>
        <v>0</v>
      </c>
      <c r="CM48" s="109" cm="1">
        <f t="array" aca="1" ref="CM48" ca="1">IF($AG48,SQRT(SUMPRODUCT($AH$2:$AH48, (AY$2:AY48-BS48)^2)/(SUM($AH$2:$AH48)-1)),0)</f>
        <v>7321.031183916517</v>
      </c>
      <c r="CN48" s="109" cm="1">
        <f t="array" aca="1" ref="CN48" ca="1">IF($AG48,SQRT(SUMPRODUCT($AH$2:$AH48, (AZ$2:AZ48-BT48)^2)/(SUM($AH$2:$AH48)-1)),0)</f>
        <v>0</v>
      </c>
      <c r="CO48" s="109" cm="1">
        <f t="array" aca="1" ref="CO48" ca="1">IF($AG48,SQRT(SUMPRODUCT($AH$2:$AH48, (BA$2:BA48-BU48)^2)/(SUM($AH$2:$AH48)-1)),0)</f>
        <v>0</v>
      </c>
    </row>
    <row r="49" spans="33:93" x14ac:dyDescent="0.25">
      <c r="AG49" s="1">
        <v>45401</v>
      </c>
      <c r="AH49" s="99">
        <f t="shared" si="33"/>
        <v>1</v>
      </c>
      <c r="AI49" s="11">
        <f t="shared" ca="1" si="31"/>
        <v>0</v>
      </c>
      <c r="AJ49" s="11">
        <f t="shared" ca="1" si="31"/>
        <v>0</v>
      </c>
      <c r="AK49" s="11">
        <f t="shared" ca="1" si="31"/>
        <v>0</v>
      </c>
      <c r="AL49" s="11">
        <f t="shared" ca="1" si="31"/>
        <v>0</v>
      </c>
      <c r="AM49" s="11">
        <f t="shared" ca="1" si="31"/>
        <v>0</v>
      </c>
      <c r="AN49" s="11">
        <f t="shared" ca="1" si="31"/>
        <v>0</v>
      </c>
      <c r="AO49" s="11">
        <f t="shared" ca="1" si="31"/>
        <v>0</v>
      </c>
      <c r="AP49" s="11">
        <f t="shared" ca="1" si="31"/>
        <v>0</v>
      </c>
      <c r="AQ49" s="11">
        <f t="shared" ca="1" si="31"/>
        <v>0</v>
      </c>
      <c r="AR49" s="11">
        <f t="shared" ca="1" si="31"/>
        <v>-2880</v>
      </c>
      <c r="AS49" s="11">
        <f t="shared" ca="1" si="32"/>
        <v>0</v>
      </c>
      <c r="AT49" s="11">
        <f t="shared" ca="1" si="32"/>
        <v>0</v>
      </c>
      <c r="AU49" s="11">
        <f t="shared" ca="1" si="32"/>
        <v>-4790</v>
      </c>
      <c r="AV49" s="11">
        <f t="shared" ca="1" si="32"/>
        <v>-1559.1884000000002</v>
      </c>
      <c r="AW49" s="11">
        <f t="shared" ca="1" si="32"/>
        <v>0</v>
      </c>
      <c r="AX49" s="11">
        <f t="shared" ca="1" si="32"/>
        <v>0</v>
      </c>
      <c r="AY49" s="11">
        <f t="shared" ca="1" si="32"/>
        <v>20000</v>
      </c>
      <c r="AZ49" s="11">
        <f t="shared" ca="1" si="32"/>
        <v>0</v>
      </c>
      <c r="BA49" s="11">
        <f t="shared" ca="1" si="32"/>
        <v>0</v>
      </c>
      <c r="BB49" s="11"/>
      <c r="BC49" s="11">
        <f ca="1">IF($AG49,SUMPRODUCT(AI$2:AI49,$AH$2:$AH49)/SUM($AH$2:$AH49),0)</f>
        <v>-55619.91039215686</v>
      </c>
      <c r="BD49" s="11">
        <f ca="1">IF($AG49,SUMPRODUCT(AJ$2:AJ49,$AH$2:$AH49)/SUM($AH$2:$AH49),0)</f>
        <v>-4435.1568627450979</v>
      </c>
      <c r="BE49" s="11">
        <f ca="1">IF($AG49,SUMPRODUCT(AK$2:AK49,$AH$2:$AH49)/SUM($AH$2:$AH49),0)</f>
        <v>0</v>
      </c>
      <c r="BF49" s="11">
        <f ca="1">IF($AG49,SUMPRODUCT(AL$2:AL49,$AH$2:$AH49)/SUM($AH$2:$AH49),0)</f>
        <v>-10153.921568627451</v>
      </c>
      <c r="BG49" s="11">
        <f ca="1">IF($AG49,SUMPRODUCT(AM$2:AM49,$AH$2:$AH49)/SUM($AH$2:$AH49),0)</f>
        <v>6354.1862745098042</v>
      </c>
      <c r="BH49" s="11">
        <f ca="1">IF($AG49,SUMPRODUCT(AN$2:AN49,$AH$2:$AH49)/SUM($AH$2:$AH49),0)</f>
        <v>-2316.6078431372548</v>
      </c>
      <c r="BI49" s="11">
        <f ca="1">IF($AG49,SUMPRODUCT(AO$2:AO49,$AH$2:$AH49)/SUM($AH$2:$AH49),0)</f>
        <v>-19205.401960784315</v>
      </c>
      <c r="BJ49" s="11">
        <f ca="1">IF($AG49,SUMPRODUCT(AP$2:AP49,$AH$2:$AH49)/SUM($AH$2:$AH49),0)</f>
        <v>-45339.450980392154</v>
      </c>
      <c r="BK49" s="11">
        <f ca="1">IF($AG49,SUMPRODUCT(AQ$2:AQ49,$AH$2:$AH49)/SUM($AH$2:$AH49),0)</f>
        <v>-22179.715686274511</v>
      </c>
      <c r="BL49" s="11">
        <f ca="1">IF($AG49,SUMPRODUCT(AR$2:AR49,$AH$2:$AH49)/SUM($AH$2:$AH49),0)</f>
        <v>-19159.088235294119</v>
      </c>
      <c r="BM49" s="11">
        <f ca="1">IF($AG49,SUMPRODUCT(AS$2:AS49,$AH$2:$AH49)/SUM($AH$2:$AH49),0)</f>
        <v>-476.66666666666669</v>
      </c>
      <c r="BN49" s="11">
        <f ca="1">IF($AG49,SUMPRODUCT(AT$2:AT49,$AH$2:$AH49)/SUM($AH$2:$AH49),0)</f>
        <v>-356.58823529411762</v>
      </c>
      <c r="BO49" s="11">
        <f ca="1">IF($AG49,SUMPRODUCT(AU$2:AU49,$AH$2:$AH49)/SUM($AH$2:$AH49),0)</f>
        <v>-18752.617647058825</v>
      </c>
      <c r="BP49" s="11">
        <f ca="1">IF($AG49,SUMPRODUCT(AV$2:AV49,$AH$2:$AH49)/SUM($AH$2:$AH49),0)</f>
        <v>-23691.867162745093</v>
      </c>
      <c r="BQ49" s="11">
        <f ca="1">IF($AG49,SUMPRODUCT(AW$2:AW49,$AH$2:$AH49)/SUM($AH$2:$AH49),0)</f>
        <v>-29911.735294117647</v>
      </c>
      <c r="BR49" s="11">
        <f ca="1">IF($AG49,SUMPRODUCT(AX$2:AX49,$AH$2:$AH49)/SUM($AH$2:$AH49),0)</f>
        <v>0</v>
      </c>
      <c r="BS49" s="11">
        <f ca="1">IF($AG49,SUMPRODUCT(AY$2:AY49,$AH$2:$AH49)/SUM($AH$2:$AH49),0)</f>
        <v>-417.1074313725523</v>
      </c>
      <c r="BT49" s="11">
        <f ca="1">IF($AG49,SUMPRODUCT(AZ$2:AZ49,$AH$2:$AH49)/SUM($AH$2:$AH49),0)</f>
        <v>0</v>
      </c>
      <c r="BU49" s="11">
        <f ca="1">IF($AG49,SUMPRODUCT(BA$2:BA49,$AH$2:$AH49)/SUM($AH$2:$AH49),0)</f>
        <v>0</v>
      </c>
      <c r="BV49" s="11"/>
      <c r="BW49" s="109" cm="1">
        <f t="array" aca="1" ref="BW49" ca="1">IF($AG49,SQRT(SUMPRODUCT($AH$2:$AH49, (AI$2:AI49-BC49)^2)/(SUM($AH$2:$AH49)-1)),0)</f>
        <v>170056.60553592013</v>
      </c>
      <c r="BX49" s="109" cm="1">
        <f t="array" aca="1" ref="BX49" ca="1">IF($AG49,SQRT(SUMPRODUCT($AH$2:$AH49, (AJ$2:AJ49-BD49)^2)/(SUM($AH$2:$AH49)-1)),0)</f>
        <v>15462.174049323925</v>
      </c>
      <c r="BY49" s="109" cm="1">
        <f t="array" aca="1" ref="BY49" ca="1">IF($AG49,SQRT(SUMPRODUCT($AH$2:$AH49, (AK$2:AK49-BE49)^2)/(SUM($AH$2:$AH49)-1)),0)</f>
        <v>0</v>
      </c>
      <c r="BZ49" s="109" cm="1">
        <f t="array" aca="1" ref="BZ49" ca="1">IF($AG49,SQRT(SUMPRODUCT($AH$2:$AH49, (AL$2:AL49-BF49)^2)/(SUM($AH$2:$AH49)-1)),0)</f>
        <v>30523.395451924738</v>
      </c>
      <c r="CA49" s="109" cm="1">
        <f t="array" aca="1" ref="CA49" ca="1">IF($AG49,SQRT(SUMPRODUCT($AH$2:$AH49, (AM$2:AM49-BG49)^2)/(SUM($AH$2:$AH49)-1)),0)</f>
        <v>88276.330124737797</v>
      </c>
      <c r="CB49" s="109" cm="1">
        <f t="array" aca="1" ref="CB49" ca="1">IF($AG49,SQRT(SUMPRODUCT($AH$2:$AH49, (AN$2:AN49-BH49)^2)/(SUM($AH$2:$AH49)-1)),0)</f>
        <v>11858.545095638183</v>
      </c>
      <c r="CC49" s="109" cm="1">
        <f t="array" aca="1" ref="CC49" ca="1">IF($AG49,SQRT(SUMPRODUCT($AH$2:$AH49, (AO$2:AO49-BI49)^2)/(SUM($AH$2:$AH49)-1)),0)</f>
        <v>33148.831286615685</v>
      </c>
      <c r="CD49" s="109" cm="1">
        <f t="array" aca="1" ref="CD49" ca="1">IF($AG49,SQRT(SUMPRODUCT($AH$2:$AH49, (AP$2:AP49-BJ49)^2)/(SUM($AH$2:$AH49)-1)),0)</f>
        <v>46114.288838726912</v>
      </c>
      <c r="CE49" s="109" cm="1">
        <f t="array" aca="1" ref="CE49" ca="1">IF($AG49,SQRT(SUMPRODUCT($AH$2:$AH49, (AQ$2:AQ49-BK49)^2)/(SUM($AH$2:$AH49)-1)),0)</f>
        <v>25993.988294469535</v>
      </c>
      <c r="CF49" s="109" cm="1">
        <f t="array" aca="1" ref="CF49" ca="1">IF($AG49,SQRT(SUMPRODUCT($AH$2:$AH49, (AR$2:AR49-BL49)^2)/(SUM($AH$2:$AH49)-1)),0)</f>
        <v>25683.494122850068</v>
      </c>
      <c r="CG49" s="109" cm="1">
        <f t="array" aca="1" ref="CG49" ca="1">IF($AG49,SQRT(SUMPRODUCT($AH$2:$AH49, (AS$2:AS49-BM49)^2)/(SUM($AH$2:$AH49)-1)),0)</f>
        <v>3387.1870783336371</v>
      </c>
      <c r="CH49" s="109" cm="1">
        <f t="array" aca="1" ref="CH49" ca="1">IF($AG49,SQRT(SUMPRODUCT($AH$2:$AH49, (AT$2:AT49-BN49)^2)/(SUM($AH$2:$AH49)-1)),0)</f>
        <v>2533.9113207147484</v>
      </c>
      <c r="CI49" s="109" cm="1">
        <f t="array" aca="1" ref="CI49" ca="1">IF($AG49,SQRT(SUMPRODUCT($AH$2:$AH49, (AU$2:AU49-BO49)^2)/(SUM($AH$2:$AH49)-1)),0)</f>
        <v>21766.495902695544</v>
      </c>
      <c r="CJ49" s="109" cm="1">
        <f t="array" aca="1" ref="CJ49" ca="1">IF($AG49,SQRT(SUMPRODUCT($AH$2:$AH49, (AV$2:AV49-BP49)^2)/(SUM($AH$2:$AH49)-1)),0)</f>
        <v>32775.661555142411</v>
      </c>
      <c r="CK49" s="109" cm="1">
        <f t="array" aca="1" ref="CK49" ca="1">IF($AG49,SQRT(SUMPRODUCT($AH$2:$AH49, (AW$2:AW49-BQ49)^2)/(SUM($AH$2:$AH49)-1)),0)</f>
        <v>59467.328667679612</v>
      </c>
      <c r="CL49" s="109" cm="1">
        <f t="array" aca="1" ref="CL49" ca="1">IF($AG49,SQRT(SUMPRODUCT($AH$2:$AH49, (AX$2:AX49-BR49)^2)/(SUM($AH$2:$AH49)-1)),0)</f>
        <v>0</v>
      </c>
      <c r="CM49" s="109" cm="1">
        <f t="array" aca="1" ref="CM49" ca="1">IF($AG49,SQRT(SUMPRODUCT($AH$2:$AH49, (AY$2:AY49-BS49)^2)/(SUM($AH$2:$AH49)-1)),0)</f>
        <v>7565.3819082033579</v>
      </c>
      <c r="CN49" s="109" cm="1">
        <f t="array" aca="1" ref="CN49" ca="1">IF($AG49,SQRT(SUMPRODUCT($AH$2:$AH49, (AZ$2:AZ49-BT49)^2)/(SUM($AH$2:$AH49)-1)),0)</f>
        <v>0</v>
      </c>
      <c r="CO49" s="109" cm="1">
        <f t="array" aca="1" ref="CO49" ca="1">IF($AG49,SQRT(SUMPRODUCT($AH$2:$AH49, (BA$2:BA49-BU49)^2)/(SUM($AH$2:$AH49)-1)),0)</f>
        <v>0</v>
      </c>
    </row>
    <row r="50" spans="33:93" x14ac:dyDescent="0.25">
      <c r="AG50" s="1">
        <v>45402</v>
      </c>
      <c r="AH50" s="99">
        <f t="shared" si="33"/>
        <v>1</v>
      </c>
      <c r="AI50" s="11">
        <f t="shared" ca="1" si="31"/>
        <v>-23000</v>
      </c>
      <c r="AJ50" s="11">
        <f t="shared" ca="1" si="31"/>
        <v>0</v>
      </c>
      <c r="AK50" s="11">
        <f t="shared" ca="1" si="31"/>
        <v>0</v>
      </c>
      <c r="AL50" s="11">
        <f t="shared" ca="1" si="31"/>
        <v>0</v>
      </c>
      <c r="AM50" s="11">
        <f t="shared" ca="1" si="31"/>
        <v>0</v>
      </c>
      <c r="AN50" s="11">
        <f t="shared" ca="1" si="31"/>
        <v>-148000</v>
      </c>
      <c r="AO50" s="11">
        <f t="shared" ca="1" si="31"/>
        <v>-41000</v>
      </c>
      <c r="AP50" s="11">
        <f t="shared" ca="1" si="31"/>
        <v>-147910</v>
      </c>
      <c r="AQ50" s="11">
        <f t="shared" ca="1" si="31"/>
        <v>-112270</v>
      </c>
      <c r="AR50" s="11">
        <f t="shared" ca="1" si="31"/>
        <v>-4000</v>
      </c>
      <c r="AS50" s="11">
        <f t="shared" ca="1" si="32"/>
        <v>-60000</v>
      </c>
      <c r="AT50" s="11">
        <f t="shared" ca="1" si="32"/>
        <v>-42000</v>
      </c>
      <c r="AU50" s="11">
        <f t="shared" ca="1" si="32"/>
        <v>0</v>
      </c>
      <c r="AV50" s="11">
        <f t="shared" ca="1" si="32"/>
        <v>-4000</v>
      </c>
      <c r="AW50" s="11">
        <f t="shared" ca="1" si="32"/>
        <v>0</v>
      </c>
      <c r="AX50" s="11">
        <f t="shared" ca="1" si="32"/>
        <v>0</v>
      </c>
      <c r="AY50" s="11">
        <f t="shared" ca="1" si="32"/>
        <v>-85000</v>
      </c>
      <c r="AZ50" s="11">
        <f t="shared" ca="1" si="32"/>
        <v>0</v>
      </c>
      <c r="BA50" s="11">
        <f t="shared" ca="1" si="32"/>
        <v>0</v>
      </c>
      <c r="BB50" s="11"/>
      <c r="BC50" s="11">
        <f ca="1">IF($AG50,SUMPRODUCT(AI$2:AI50,$AH$2:$AH50)/SUM($AH$2:$AH50),0)</f>
        <v>-55303.212233009705</v>
      </c>
      <c r="BD50" s="11">
        <f ca="1">IF($AG50,SUMPRODUCT(AJ$2:AJ50,$AH$2:$AH50)/SUM($AH$2:$AH50),0)</f>
        <v>-4392.0970873786409</v>
      </c>
      <c r="BE50" s="11">
        <f ca="1">IF($AG50,SUMPRODUCT(AK$2:AK50,$AH$2:$AH50)/SUM($AH$2:$AH50),0)</f>
        <v>0</v>
      </c>
      <c r="BF50" s="11">
        <f ca="1">IF($AG50,SUMPRODUCT(AL$2:AL50,$AH$2:$AH50)/SUM($AH$2:$AH50),0)</f>
        <v>-10055.339805825242</v>
      </c>
      <c r="BG50" s="11">
        <f ca="1">IF($AG50,SUMPRODUCT(AM$2:AM50,$AH$2:$AH50)/SUM($AH$2:$AH50),0)</f>
        <v>6292.4951456310682</v>
      </c>
      <c r="BH50" s="11">
        <f ca="1">IF($AG50,SUMPRODUCT(AN$2:AN50,$AH$2:$AH50)/SUM($AH$2:$AH50),0)</f>
        <v>-3731.009708737864</v>
      </c>
      <c r="BI50" s="11">
        <f ca="1">IF($AG50,SUMPRODUCT(AO$2:AO50,$AH$2:$AH50)/SUM($AH$2:$AH50),0)</f>
        <v>-19417</v>
      </c>
      <c r="BJ50" s="11">
        <f ca="1">IF($AG50,SUMPRODUCT(AP$2:AP50,$AH$2:$AH50)/SUM($AH$2:$AH50),0)</f>
        <v>-46335.281553398061</v>
      </c>
      <c r="BK50" s="11">
        <f ca="1">IF($AG50,SUMPRODUCT(AQ$2:AQ50,$AH$2:$AH50)/SUM($AH$2:$AH50),0)</f>
        <v>-23054.3786407767</v>
      </c>
      <c r="BL50" s="11">
        <f ca="1">IF($AG50,SUMPRODUCT(AR$2:AR50,$AH$2:$AH50)/SUM($AH$2:$AH50),0)</f>
        <v>-19011.912621359224</v>
      </c>
      <c r="BM50" s="11">
        <f ca="1">IF($AG50,SUMPRODUCT(AS$2:AS50,$AH$2:$AH50)/SUM($AH$2:$AH50),0)</f>
        <v>-1054.5631067961165</v>
      </c>
      <c r="BN50" s="11">
        <f ca="1">IF($AG50,SUMPRODUCT(AT$2:AT50,$AH$2:$AH50)/SUM($AH$2:$AH50),0)</f>
        <v>-760.89320388349518</v>
      </c>
      <c r="BO50" s="11">
        <f ca="1">IF($AG50,SUMPRODUCT(AU$2:AU50,$AH$2:$AH50)/SUM($AH$2:$AH50),0)</f>
        <v>-18570.553398058251</v>
      </c>
      <c r="BP50" s="11">
        <f ca="1">IF($AG50,SUMPRODUCT(AV$2:AV50,$AH$2:$AH50)/SUM($AH$2:$AH50),0)</f>
        <v>-23500.683986407763</v>
      </c>
      <c r="BQ50" s="11">
        <f ca="1">IF($AG50,SUMPRODUCT(AW$2:AW50,$AH$2:$AH50)/SUM($AH$2:$AH50),0)</f>
        <v>-29621.330097087379</v>
      </c>
      <c r="BR50" s="11">
        <f ca="1">IF($AG50,SUMPRODUCT(AX$2:AX50,$AH$2:$AH50)/SUM($AH$2:$AH50),0)</f>
        <v>0</v>
      </c>
      <c r="BS50" s="11">
        <f ca="1">IF($AG50,SUMPRODUCT(AY$2:AY50,$AH$2:$AH50)/SUM($AH$2:$AH50),0)</f>
        <v>-1238.3005631067992</v>
      </c>
      <c r="BT50" s="11">
        <f ca="1">IF($AG50,SUMPRODUCT(AZ$2:AZ50,$AH$2:$AH50)/SUM($AH$2:$AH50),0)</f>
        <v>0</v>
      </c>
      <c r="BU50" s="11">
        <f ca="1">IF($AG50,SUMPRODUCT(BA$2:BA50,$AH$2:$AH50)/SUM($AH$2:$AH50),0)</f>
        <v>0</v>
      </c>
      <c r="BV50" s="11"/>
      <c r="BW50" s="109" cm="1">
        <f t="array" aca="1" ref="BW50" ca="1">IF($AG50,SQRT(SUMPRODUCT($AH$2:$AH50, (AI$2:AI50-BC50)^2)/(SUM($AH$2:$AH50)-1)),0)</f>
        <v>169251.46292456565</v>
      </c>
      <c r="BX50" s="109" cm="1">
        <f t="array" aca="1" ref="BX50" ca="1">IF($AG50,SQRT(SUMPRODUCT($AH$2:$AH50, (AJ$2:AJ50-BD50)^2)/(SUM($AH$2:$AH50)-1)),0)</f>
        <v>15392.397250842268</v>
      </c>
      <c r="BY50" s="109" cm="1">
        <f t="array" aca="1" ref="BY50" ca="1">IF($AG50,SQRT(SUMPRODUCT($AH$2:$AH50, (AK$2:AK50-BE50)^2)/(SUM($AH$2:$AH50)-1)),0)</f>
        <v>0</v>
      </c>
      <c r="BZ50" s="109" cm="1">
        <f t="array" aca="1" ref="BZ50" ca="1">IF($AG50,SQRT(SUMPRODUCT($AH$2:$AH50, (AL$2:AL50-BF50)^2)/(SUM($AH$2:$AH50)-1)),0)</f>
        <v>30389.876054355434</v>
      </c>
      <c r="CA50" s="109" cm="1">
        <f t="array" aca="1" ref="CA50" ca="1">IF($AG50,SQRT(SUMPRODUCT($AH$2:$AH50, (AM$2:AM50-BG50)^2)/(SUM($AH$2:$AH50)-1)),0)</f>
        <v>87844.768398899818</v>
      </c>
      <c r="CB50" s="109" cm="1">
        <f t="array" aca="1" ref="CB50" ca="1">IF($AG50,SQRT(SUMPRODUCT($AH$2:$AH50, (AN$2:AN50-BH50)^2)/(SUM($AH$2:$AH50)-1)),0)</f>
        <v>18582.283930360449</v>
      </c>
      <c r="CC50" s="109" cm="1">
        <f t="array" aca="1" ref="CC50" ca="1">IF($AG50,SQRT(SUMPRODUCT($AH$2:$AH50, (AO$2:AO50-BI50)^2)/(SUM($AH$2:$AH50)-1)),0)</f>
        <v>33055.766812001377</v>
      </c>
      <c r="CD50" s="109" cm="1">
        <f t="array" aca="1" ref="CD50" ca="1">IF($AG50,SQRT(SUMPRODUCT($AH$2:$AH50, (AP$2:AP50-BJ50)^2)/(SUM($AH$2:$AH50)-1)),0)</f>
        <v>46987.468686419001</v>
      </c>
      <c r="CE50" s="109" cm="1">
        <f t="array" aca="1" ref="CE50" ca="1">IF($AG50,SQRT(SUMPRODUCT($AH$2:$AH50, (AQ$2:AQ50-BK50)^2)/(SUM($AH$2:$AH50)-1)),0)</f>
        <v>27347.059716889984</v>
      </c>
      <c r="CF50" s="109" cm="1">
        <f t="array" aca="1" ref="CF50" ca="1">IF($AG50,SQRT(SUMPRODUCT($AH$2:$AH50, (AR$2:AR50-BL50)^2)/(SUM($AH$2:$AH50)-1)),0)</f>
        <v>25600.895322543303</v>
      </c>
      <c r="CG50" s="109" cm="1">
        <f t="array" aca="1" ref="CG50" ca="1">IF($AG50,SQRT(SUMPRODUCT($AH$2:$AH50, (AS$2:AS50-BM50)^2)/(SUM($AH$2:$AH50)-1)),0)</f>
        <v>6764.5308775647936</v>
      </c>
      <c r="CH50" s="109" cm="1">
        <f t="array" aca="1" ref="CH50" ca="1">IF($AG50,SQRT(SUMPRODUCT($AH$2:$AH50, (AT$2:AT50-BN50)^2)/(SUM($AH$2:$AH50)-1)),0)</f>
        <v>4816.0561420100348</v>
      </c>
      <c r="CI50" s="109" cm="1">
        <f t="array" aca="1" ref="CI50" ca="1">IF($AG50,SQRT(SUMPRODUCT($AH$2:$AH50, (AU$2:AU50-BO50)^2)/(SUM($AH$2:$AH50)-1)),0)</f>
        <v>21738.206453122828</v>
      </c>
      <c r="CJ50" s="109" cm="1">
        <f t="array" aca="1" ref="CJ50" ca="1">IF($AG50,SQRT(SUMPRODUCT($AH$2:$AH50, (AV$2:AV50-BP50)^2)/(SUM($AH$2:$AH50)-1)),0)</f>
        <v>32672.265612629279</v>
      </c>
      <c r="CK50" s="109" cm="1">
        <f t="array" aca="1" ref="CK50" ca="1">IF($AG50,SQRT(SUMPRODUCT($AH$2:$AH50, (AW$2:AW50-BQ50)^2)/(SUM($AH$2:$AH50)-1)),0)</f>
        <v>59248.455465164829</v>
      </c>
      <c r="CL50" s="109" cm="1">
        <f t="array" aca="1" ref="CL50" ca="1">IF($AG50,SQRT(SUMPRODUCT($AH$2:$AH50, (AX$2:AX50-BR50)^2)/(SUM($AH$2:$AH50)-1)),0)</f>
        <v>0</v>
      </c>
      <c r="CM50" s="109" cm="1">
        <f t="array" aca="1" ref="CM50" ca="1">IF($AG50,SQRT(SUMPRODUCT($AH$2:$AH50, (AY$2:AY50-BS50)^2)/(SUM($AH$2:$AH50)-1)),0)</f>
        <v>11230.884487522037</v>
      </c>
      <c r="CN50" s="109" cm="1">
        <f t="array" aca="1" ref="CN50" ca="1">IF($AG50,SQRT(SUMPRODUCT($AH$2:$AH50, (AZ$2:AZ50-BT50)^2)/(SUM($AH$2:$AH50)-1)),0)</f>
        <v>0</v>
      </c>
      <c r="CO50" s="109" cm="1">
        <f t="array" aca="1" ref="CO50" ca="1">IF($AG50,SQRT(SUMPRODUCT($AH$2:$AH50, (BA$2:BA50-BU50)^2)/(SUM($AH$2:$AH50)-1)),0)</f>
        <v>0</v>
      </c>
    </row>
    <row r="51" spans="33:93" x14ac:dyDescent="0.25">
      <c r="AG51" s="1">
        <v>45404</v>
      </c>
      <c r="AH51" s="99">
        <f t="shared" si="33"/>
        <v>2</v>
      </c>
      <c r="AI51" s="11">
        <f t="shared" ca="1" si="31"/>
        <v>0</v>
      </c>
      <c r="AJ51" s="11">
        <f t="shared" ca="1" si="31"/>
        <v>0</v>
      </c>
      <c r="AK51" s="11">
        <f t="shared" ca="1" si="31"/>
        <v>0</v>
      </c>
      <c r="AL51" s="11">
        <f t="shared" ca="1" si="31"/>
        <v>0</v>
      </c>
      <c r="AM51" s="11">
        <f t="shared" ca="1" si="31"/>
        <v>0</v>
      </c>
      <c r="AN51" s="11">
        <f t="shared" ca="1" si="31"/>
        <v>0</v>
      </c>
      <c r="AO51" s="11">
        <f t="shared" ca="1" si="31"/>
        <v>0</v>
      </c>
      <c r="AP51" s="11">
        <f t="shared" ca="1" si="31"/>
        <v>-19140</v>
      </c>
      <c r="AQ51" s="11">
        <f t="shared" ca="1" si="31"/>
        <v>0</v>
      </c>
      <c r="AR51" s="11">
        <f t="shared" ca="1" si="31"/>
        <v>-3880</v>
      </c>
      <c r="AS51" s="11">
        <f t="shared" ca="1" si="32"/>
        <v>0</v>
      </c>
      <c r="AT51" s="11">
        <f t="shared" ca="1" si="32"/>
        <v>0</v>
      </c>
      <c r="AU51" s="11">
        <f t="shared" ca="1" si="32"/>
        <v>-10504</v>
      </c>
      <c r="AV51" s="11">
        <f t="shared" ca="1" si="32"/>
        <v>0</v>
      </c>
      <c r="AW51" s="11">
        <f t="shared" ca="1" si="32"/>
        <v>0</v>
      </c>
      <c r="AX51" s="11">
        <f t="shared" ca="1" si="32"/>
        <v>0</v>
      </c>
      <c r="AY51" s="11">
        <f t="shared" ca="1" si="32"/>
        <v>0</v>
      </c>
      <c r="AZ51" s="11">
        <f t="shared" ca="1" si="32"/>
        <v>0</v>
      </c>
      <c r="BA51" s="11">
        <f t="shared" ca="1" si="32"/>
        <v>0</v>
      </c>
      <c r="BB51" s="11"/>
      <c r="BC51" s="11">
        <f ca="1">IF($AG51,SUMPRODUCT(AI$2:AI51,$AH$2:$AH51)/SUM($AH$2:$AH51),0)</f>
        <v>-54249.817714285709</v>
      </c>
      <c r="BD51" s="11">
        <f ca="1">IF($AG51,SUMPRODUCT(AJ$2:AJ51,$AH$2:$AH51)/SUM($AH$2:$AH51),0)</f>
        <v>-4308.4380952380952</v>
      </c>
      <c r="BE51" s="11">
        <f ca="1">IF($AG51,SUMPRODUCT(AK$2:AK51,$AH$2:$AH51)/SUM($AH$2:$AH51),0)</f>
        <v>0</v>
      </c>
      <c r="BF51" s="11">
        <f ca="1">IF($AG51,SUMPRODUCT(AL$2:AL51,$AH$2:$AH51)/SUM($AH$2:$AH51),0)</f>
        <v>-9863.8095238095229</v>
      </c>
      <c r="BG51" s="11">
        <f ca="1">IF($AG51,SUMPRODUCT(AM$2:AM51,$AH$2:$AH51)/SUM($AH$2:$AH51),0)</f>
        <v>6172.638095238095</v>
      </c>
      <c r="BH51" s="11">
        <f ca="1">IF($AG51,SUMPRODUCT(AN$2:AN51,$AH$2:$AH51)/SUM($AH$2:$AH51),0)</f>
        <v>-3659.9428571428571</v>
      </c>
      <c r="BI51" s="11">
        <f ca="1">IF($AG51,SUMPRODUCT(AO$2:AO51,$AH$2:$AH51)/SUM($AH$2:$AH51),0)</f>
        <v>-19047.152380952382</v>
      </c>
      <c r="BJ51" s="11">
        <f ca="1">IF($AG51,SUMPRODUCT(AP$2:AP51,$AH$2:$AH51)/SUM($AH$2:$AH51),0)</f>
        <v>-45817.276190476194</v>
      </c>
      <c r="BK51" s="11">
        <f ca="1">IF($AG51,SUMPRODUCT(AQ$2:AQ51,$AH$2:$AH51)/SUM($AH$2:$AH51),0)</f>
        <v>-22615.247619047619</v>
      </c>
      <c r="BL51" s="11">
        <f ca="1">IF($AG51,SUMPRODUCT(AR$2:AR51,$AH$2:$AH51)/SUM($AH$2:$AH51),0)</f>
        <v>-18723.685714285715</v>
      </c>
      <c r="BM51" s="11">
        <f ca="1">IF($AG51,SUMPRODUCT(AS$2:AS51,$AH$2:$AH51)/SUM($AH$2:$AH51),0)</f>
        <v>-1034.4761904761904</v>
      </c>
      <c r="BN51" s="11">
        <f ca="1">IF($AG51,SUMPRODUCT(AT$2:AT51,$AH$2:$AH51)/SUM($AH$2:$AH51),0)</f>
        <v>-746.4</v>
      </c>
      <c r="BO51" s="11">
        <f ca="1">IF($AG51,SUMPRODUCT(AU$2:AU51,$AH$2:$AH51)/SUM($AH$2:$AH51),0)</f>
        <v>-18416.904761904763</v>
      </c>
      <c r="BP51" s="11">
        <f ca="1">IF($AG51,SUMPRODUCT(AV$2:AV51,$AH$2:$AH51)/SUM($AH$2:$AH51),0)</f>
        <v>-23053.051910476188</v>
      </c>
      <c r="BQ51" s="11">
        <f ca="1">IF($AG51,SUMPRODUCT(AW$2:AW51,$AH$2:$AH51)/SUM($AH$2:$AH51),0)</f>
        <v>-29057.114285714284</v>
      </c>
      <c r="BR51" s="11">
        <f ca="1">IF($AG51,SUMPRODUCT(AX$2:AX51,$AH$2:$AH51)/SUM($AH$2:$AH51),0)</f>
        <v>0</v>
      </c>
      <c r="BS51" s="11">
        <f ca="1">IF($AG51,SUMPRODUCT(AY$2:AY51,$AH$2:$AH51)/SUM($AH$2:$AH51),0)</f>
        <v>-1214.7138857142888</v>
      </c>
      <c r="BT51" s="11">
        <f ca="1">IF($AG51,SUMPRODUCT(AZ$2:AZ51,$AH$2:$AH51)/SUM($AH$2:$AH51),0)</f>
        <v>0</v>
      </c>
      <c r="BU51" s="11">
        <f ca="1">IF($AG51,SUMPRODUCT(BA$2:BA51,$AH$2:$AH51)/SUM($AH$2:$AH51),0)</f>
        <v>0</v>
      </c>
      <c r="BV51" s="11"/>
      <c r="BW51" s="109" cm="1">
        <f t="array" aca="1" ref="BW51" ca="1">IF($AG51,SQRT(SUMPRODUCT($AH$2:$AH51, (AI$2:AI51-BC51)^2)/(SUM($AH$2:$AH51)-1)),0)</f>
        <v>167788.1638342985</v>
      </c>
      <c r="BX51" s="109" cm="1">
        <f t="array" aca="1" ref="BX51" ca="1">IF($AG51,SQRT(SUMPRODUCT($AH$2:$AH51, (AJ$2:AJ51-BD51)^2)/(SUM($AH$2:$AH51)-1)),0)</f>
        <v>15255.606553206175</v>
      </c>
      <c r="BY51" s="109" cm="1">
        <f t="array" aca="1" ref="BY51" ca="1">IF($AG51,SQRT(SUMPRODUCT($AH$2:$AH51, (AK$2:AK51-BE51)^2)/(SUM($AH$2:$AH51)-1)),0)</f>
        <v>0</v>
      </c>
      <c r="BZ51" s="109" cm="1">
        <f t="array" aca="1" ref="BZ51" ca="1">IF($AG51,SQRT(SUMPRODUCT($AH$2:$AH51, (AL$2:AL51-BF51)^2)/(SUM($AH$2:$AH51)-1)),0)</f>
        <v>30127.918579685182</v>
      </c>
      <c r="CA51" s="109" cm="1">
        <f t="array" aca="1" ref="CA51" ca="1">IF($AG51,SQRT(SUMPRODUCT($AH$2:$AH51, (AM$2:AM51-BG51)^2)/(SUM($AH$2:$AH51)-1)),0)</f>
        <v>87000.299666053746</v>
      </c>
      <c r="CB51" s="109" cm="1">
        <f t="array" aca="1" ref="CB51" ca="1">IF($AG51,SQRT(SUMPRODUCT($AH$2:$AH51, (AN$2:AN51-BH51)^2)/(SUM($AH$2:$AH51)-1)),0)</f>
        <v>18409.874211865306</v>
      </c>
      <c r="CC51" s="109" cm="1">
        <f t="array" aca="1" ref="CC51" ca="1">IF($AG51,SQRT(SUMPRODUCT($AH$2:$AH51, (AO$2:AO51-BI51)^2)/(SUM($AH$2:$AH51)-1)),0)</f>
        <v>32844.829898086704</v>
      </c>
      <c r="CD51" s="109" cm="1">
        <f t="array" aca="1" ref="CD51" ca="1">IF($AG51,SQRT(SUMPRODUCT($AH$2:$AH51, (AP$2:AP51-BJ51)^2)/(SUM($AH$2:$AH51)-1)),0)</f>
        <v>46683.144077199853</v>
      </c>
      <c r="CE51" s="109" cm="1">
        <f t="array" aca="1" ref="CE51" ca="1">IF($AG51,SQRT(SUMPRODUCT($AH$2:$AH51, (AQ$2:AQ51-BK51)^2)/(SUM($AH$2:$AH51)-1)),0)</f>
        <v>27267.311337789462</v>
      </c>
      <c r="CF51" s="109" cm="1">
        <f t="array" aca="1" ref="CF51" ca="1">IF($AG51,SQRT(SUMPRODUCT($AH$2:$AH51, (AR$2:AR51-BL51)^2)/(SUM($AH$2:$AH51)-1)),0)</f>
        <v>25438.580354043363</v>
      </c>
      <c r="CG51" s="109" cm="1">
        <f t="array" aca="1" ref="CG51" ca="1">IF($AG51,SQRT(SUMPRODUCT($AH$2:$AH51, (AS$2:AS51-BM51)^2)/(SUM($AH$2:$AH51)-1)),0)</f>
        <v>6700.7371840360829</v>
      </c>
      <c r="CH51" s="109" cm="1">
        <f t="array" aca="1" ref="CH51" ca="1">IF($AG51,SQRT(SUMPRODUCT($AH$2:$AH51, (AT$2:AT51-BN51)^2)/(SUM($AH$2:$AH51)-1)),0)</f>
        <v>4770.6679213066818</v>
      </c>
      <c r="CI51" s="109" cm="1">
        <f t="array" aca="1" ref="CI51" ca="1">IF($AG51,SQRT(SUMPRODUCT($AH$2:$AH51, (AU$2:AU51-BO51)^2)/(SUM($AH$2:$AH51)-1)),0)</f>
        <v>21556.660793986539</v>
      </c>
      <c r="CJ51" s="109" cm="1">
        <f t="array" aca="1" ref="CJ51" ca="1">IF($AG51,SQRT(SUMPRODUCT($AH$2:$AH51, (AV$2:AV51-BP51)^2)/(SUM($AH$2:$AH51)-1)),0)</f>
        <v>32517.180796418546</v>
      </c>
      <c r="CK51" s="109" cm="1">
        <f t="array" aca="1" ref="CK51" ca="1">IF($AG51,SQRT(SUMPRODUCT($AH$2:$AH51, (AW$2:AW51-BQ51)^2)/(SUM($AH$2:$AH51)-1)),0)</f>
        <v>58816.870878913724</v>
      </c>
      <c r="CL51" s="109" cm="1">
        <f t="array" aca="1" ref="CL51" ca="1">IF($AG51,SQRT(SUMPRODUCT($AH$2:$AH51, (AX$2:AX51-BR51)^2)/(SUM($AH$2:$AH51)-1)),0)</f>
        <v>0</v>
      </c>
      <c r="CM51" s="109" cm="1">
        <f t="array" aca="1" ref="CM51" ca="1">IF($AG51,SQRT(SUMPRODUCT($AH$2:$AH51, (AY$2:AY51-BS51)^2)/(SUM($AH$2:$AH51)-1)),0)</f>
        <v>11123.671282678002</v>
      </c>
      <c r="CN51" s="109" cm="1">
        <f t="array" aca="1" ref="CN51" ca="1">IF($AG51,SQRT(SUMPRODUCT($AH$2:$AH51, (AZ$2:AZ51-BT51)^2)/(SUM($AH$2:$AH51)-1)),0)</f>
        <v>0</v>
      </c>
      <c r="CO51" s="109" cm="1">
        <f t="array" aca="1" ref="CO51" ca="1">IF($AG51,SQRT(SUMPRODUCT($AH$2:$AH51, (BA$2:BA51-BU51)^2)/(SUM($AH$2:$AH51)-1)),0)</f>
        <v>0</v>
      </c>
    </row>
    <row r="52" spans="33:93" x14ac:dyDescent="0.25">
      <c r="AG52" s="1">
        <v>45405</v>
      </c>
      <c r="AH52" s="99">
        <f t="shared" si="33"/>
        <v>1</v>
      </c>
      <c r="AI52" s="11">
        <f t="shared" ref="AI52:AR61" ca="1" si="34">IF(AI$1&lt;&gt;0,SUMIFS(INDIRECT(AI$1), Fecha,$AG52),0)</f>
        <v>0</v>
      </c>
      <c r="AJ52" s="11">
        <f t="shared" ca="1" si="34"/>
        <v>0</v>
      </c>
      <c r="AK52" s="11">
        <f t="shared" ca="1" si="34"/>
        <v>0</v>
      </c>
      <c r="AL52" s="11">
        <f t="shared" ca="1" si="34"/>
        <v>0</v>
      </c>
      <c r="AM52" s="11">
        <f t="shared" ca="1" si="34"/>
        <v>-80000</v>
      </c>
      <c r="AN52" s="11">
        <f t="shared" ca="1" si="34"/>
        <v>0</v>
      </c>
      <c r="AO52" s="11">
        <f t="shared" ca="1" si="34"/>
        <v>0</v>
      </c>
      <c r="AP52" s="11">
        <f t="shared" ca="1" si="34"/>
        <v>-27490</v>
      </c>
      <c r="AQ52" s="11">
        <f t="shared" ca="1" si="34"/>
        <v>-29900</v>
      </c>
      <c r="AR52" s="11">
        <f t="shared" ca="1" si="34"/>
        <v>-6520</v>
      </c>
      <c r="AS52" s="11">
        <f t="shared" ref="AS52:BA61" ca="1" si="35">IF(AS$1&lt;&gt;0,SUMIFS(INDIRECT(AS$1), Fecha,$AG52),0)</f>
        <v>0</v>
      </c>
      <c r="AT52" s="11">
        <f t="shared" ca="1" si="35"/>
        <v>0</v>
      </c>
      <c r="AU52" s="11">
        <f t="shared" ca="1" si="35"/>
        <v>0</v>
      </c>
      <c r="AV52" s="11">
        <f t="shared" ca="1" si="35"/>
        <v>0</v>
      </c>
      <c r="AW52" s="11">
        <f t="shared" ca="1" si="35"/>
        <v>0</v>
      </c>
      <c r="AX52" s="11">
        <f t="shared" ca="1" si="35"/>
        <v>0</v>
      </c>
      <c r="AY52" s="11">
        <f t="shared" ca="1" si="35"/>
        <v>0</v>
      </c>
      <c r="AZ52" s="11">
        <f t="shared" ca="1" si="35"/>
        <v>0</v>
      </c>
      <c r="BA52" s="11">
        <f t="shared" ca="1" si="35"/>
        <v>0</v>
      </c>
      <c r="BB52" s="11"/>
      <c r="BC52" s="11">
        <f ca="1">IF($AG52,SUMPRODUCT(AI$2:AI52,$AH$2:$AH52)/SUM($AH$2:$AH52),0)</f>
        <v>-53738.026981132069</v>
      </c>
      <c r="BD52" s="11">
        <f ca="1">IF($AG52,SUMPRODUCT(AJ$2:AJ52,$AH$2:$AH52)/SUM($AH$2:$AH52),0)</f>
        <v>-4267.7924528301883</v>
      </c>
      <c r="BE52" s="11">
        <f ca="1">IF($AG52,SUMPRODUCT(AK$2:AK52,$AH$2:$AH52)/SUM($AH$2:$AH52),0)</f>
        <v>0</v>
      </c>
      <c r="BF52" s="11">
        <f ca="1">IF($AG52,SUMPRODUCT(AL$2:AL52,$AH$2:$AH52)/SUM($AH$2:$AH52),0)</f>
        <v>-9770.7547169811314</v>
      </c>
      <c r="BG52" s="11">
        <f ca="1">IF($AG52,SUMPRODUCT(AM$2:AM52,$AH$2:$AH52)/SUM($AH$2:$AH52),0)</f>
        <v>5359.6886792452833</v>
      </c>
      <c r="BH52" s="11">
        <f ca="1">IF($AG52,SUMPRODUCT(AN$2:AN52,$AH$2:$AH52)/SUM($AH$2:$AH52),0)</f>
        <v>-3625.4150943396226</v>
      </c>
      <c r="BI52" s="11">
        <f ca="1">IF($AG52,SUMPRODUCT(AO$2:AO52,$AH$2:$AH52)/SUM($AH$2:$AH52),0)</f>
        <v>-18867.462264150945</v>
      </c>
      <c r="BJ52" s="11">
        <f ca="1">IF($AG52,SUMPRODUCT(AP$2:AP52,$AH$2:$AH52)/SUM($AH$2:$AH52),0)</f>
        <v>-45644.377358490565</v>
      </c>
      <c r="BK52" s="11">
        <f ca="1">IF($AG52,SUMPRODUCT(AQ$2:AQ52,$AH$2:$AH52)/SUM($AH$2:$AH52),0)</f>
        <v>-22683.971698113208</v>
      </c>
      <c r="BL52" s="11">
        <f ca="1">IF($AG52,SUMPRODUCT(AR$2:AR52,$AH$2:$AH52)/SUM($AH$2:$AH52),0)</f>
        <v>-18608.556603773584</v>
      </c>
      <c r="BM52" s="11">
        <f ca="1">IF($AG52,SUMPRODUCT(AS$2:AS52,$AH$2:$AH52)/SUM($AH$2:$AH52),0)</f>
        <v>-1024.7169811320755</v>
      </c>
      <c r="BN52" s="11">
        <f ca="1">IF($AG52,SUMPRODUCT(AT$2:AT52,$AH$2:$AH52)/SUM($AH$2:$AH52),0)</f>
        <v>-739.35849056603774</v>
      </c>
      <c r="BO52" s="11">
        <f ca="1">IF($AG52,SUMPRODUCT(AU$2:AU52,$AH$2:$AH52)/SUM($AH$2:$AH52),0)</f>
        <v>-18243.16037735849</v>
      </c>
      <c r="BP52" s="11">
        <f ca="1">IF($AG52,SUMPRODUCT(AV$2:AV52,$AH$2:$AH52)/SUM($AH$2:$AH52),0)</f>
        <v>-22835.570288679242</v>
      </c>
      <c r="BQ52" s="11">
        <f ca="1">IF($AG52,SUMPRODUCT(AW$2:AW52,$AH$2:$AH52)/SUM($AH$2:$AH52),0)</f>
        <v>-28782.990566037737</v>
      </c>
      <c r="BR52" s="11">
        <f ca="1">IF($AG52,SUMPRODUCT(AX$2:AX52,$AH$2:$AH52)/SUM($AH$2:$AH52),0)</f>
        <v>0</v>
      </c>
      <c r="BS52" s="11">
        <f ca="1">IF($AG52,SUMPRODUCT(AY$2:AY52,$AH$2:$AH52)/SUM($AH$2:$AH52),0)</f>
        <v>-1203.2543207547201</v>
      </c>
      <c r="BT52" s="11">
        <f ca="1">IF($AG52,SUMPRODUCT(AZ$2:AZ52,$AH$2:$AH52)/SUM($AH$2:$AH52),0)</f>
        <v>0</v>
      </c>
      <c r="BU52" s="11">
        <f ca="1">IF($AG52,SUMPRODUCT(BA$2:BA52,$AH$2:$AH52)/SUM($AH$2:$AH52),0)</f>
        <v>0</v>
      </c>
      <c r="BV52" s="11"/>
      <c r="BW52" s="109" cm="1">
        <f t="array" aca="1" ref="BW52" ca="1">IF($AG52,SQRT(SUMPRODUCT($AH$2:$AH52, (AI$2:AI52-BC52)^2)/(SUM($AH$2:$AH52)-1)),0)</f>
        <v>167070.37416975008</v>
      </c>
      <c r="BX52" s="109" cm="1">
        <f t="array" aca="1" ref="BX52" ca="1">IF($AG52,SQRT(SUMPRODUCT($AH$2:$AH52, (AJ$2:AJ52-BD52)^2)/(SUM($AH$2:$AH52)-1)),0)</f>
        <v>15188.552950114068</v>
      </c>
      <c r="BY52" s="109" cm="1">
        <f t="array" aca="1" ref="BY52" ca="1">IF($AG52,SQRT(SUMPRODUCT($AH$2:$AH52, (AK$2:AK52-BE52)^2)/(SUM($AH$2:$AH52)-1)),0)</f>
        <v>0</v>
      </c>
      <c r="BZ52" s="109" cm="1">
        <f t="array" aca="1" ref="BZ52" ca="1">IF($AG52,SQRT(SUMPRODUCT($AH$2:$AH52, (AL$2:AL52-BF52)^2)/(SUM($AH$2:$AH52)-1)),0)</f>
        <v>29999.411195749231</v>
      </c>
      <c r="CA52" s="109" cm="1">
        <f t="array" aca="1" ref="CA52" ca="1">IF($AG52,SQRT(SUMPRODUCT($AH$2:$AH52, (AM$2:AM52-BG52)^2)/(SUM($AH$2:$AH52)-1)),0)</f>
        <v>86988.619525321832</v>
      </c>
      <c r="CB52" s="109" cm="1">
        <f t="array" aca="1" ref="CB52" ca="1">IF($AG52,SQRT(SUMPRODUCT($AH$2:$AH52, (AN$2:AN52-BH52)^2)/(SUM($AH$2:$AH52)-1)),0)</f>
        <v>18325.446667910626</v>
      </c>
      <c r="CC52" s="109" cm="1">
        <f t="array" aca="1" ref="CC52" ca="1">IF($AG52,SQRT(SUMPRODUCT($AH$2:$AH52, (AO$2:AO52-BI52)^2)/(SUM($AH$2:$AH52)-1)),0)</f>
        <v>32740.362149486282</v>
      </c>
      <c r="CD52" s="109" cm="1">
        <f t="array" aca="1" ref="CD52" ca="1">IF($AG52,SQRT(SUMPRODUCT($AH$2:$AH52, (AP$2:AP52-BJ52)^2)/(SUM($AH$2:$AH52)-1)),0)</f>
        <v>46494.400906622825</v>
      </c>
      <c r="CE52" s="109" cm="1">
        <f t="array" aca="1" ref="CE52" ca="1">IF($AG52,SQRT(SUMPRODUCT($AH$2:$AH52, (AQ$2:AQ52-BK52)^2)/(SUM($AH$2:$AH52)-1)),0)</f>
        <v>27146.379011172721</v>
      </c>
      <c r="CF52" s="109" cm="1">
        <f t="array" aca="1" ref="CF52" ca="1">IF($AG52,SQRT(SUMPRODUCT($AH$2:$AH52, (AR$2:AR52-BL52)^2)/(SUM($AH$2:$AH52)-1)),0)</f>
        <v>25344.887240617638</v>
      </c>
      <c r="CG52" s="109" cm="1">
        <f t="array" aca="1" ref="CG52" ca="1">IF($AG52,SQRT(SUMPRODUCT($AH$2:$AH52, (AS$2:AS52-BM52)^2)/(SUM($AH$2:$AH52)-1)),0)</f>
        <v>6669.509471153342</v>
      </c>
      <c r="CH52" s="109" cm="1">
        <f t="array" aca="1" ref="CH52" ca="1">IF($AG52,SQRT(SUMPRODUCT($AH$2:$AH52, (AT$2:AT52-BN52)^2)/(SUM($AH$2:$AH52)-1)),0)</f>
        <v>4748.4495598712547</v>
      </c>
      <c r="CI52" s="109" cm="1">
        <f t="array" aca="1" ref="CI52" ca="1">IF($AG52,SQRT(SUMPRODUCT($AH$2:$AH52, (AU$2:AU52-BO52)^2)/(SUM($AH$2:$AH52)-1)),0)</f>
        <v>21528.21039700801</v>
      </c>
      <c r="CJ52" s="109" cm="1">
        <f t="array" aca="1" ref="CJ52" ca="1">IF($AG52,SQRT(SUMPRODUCT($AH$2:$AH52, (AV$2:AV52-BP52)^2)/(SUM($AH$2:$AH52)-1)),0)</f>
        <v>32439.335685429112</v>
      </c>
      <c r="CK52" s="109" cm="1">
        <f t="array" aca="1" ref="CK52" ca="1">IF($AG52,SQRT(SUMPRODUCT($AH$2:$AH52, (AW$2:AW52-BQ52)^2)/(SUM($AH$2:$AH52)-1)),0)</f>
        <v>58604.117996457971</v>
      </c>
      <c r="CL52" s="109" cm="1">
        <f t="array" aca="1" ref="CL52" ca="1">IF($AG52,SQRT(SUMPRODUCT($AH$2:$AH52, (AX$2:AX52-BR52)^2)/(SUM($AH$2:$AH52)-1)),0)</f>
        <v>0</v>
      </c>
      <c r="CM52" s="109" cm="1">
        <f t="array" aca="1" ref="CM52" ca="1">IF($AG52,SQRT(SUMPRODUCT($AH$2:$AH52, (AY$2:AY52-BS52)^2)/(SUM($AH$2:$AH52)-1)),0)</f>
        <v>11071.203376524803</v>
      </c>
      <c r="CN52" s="109" cm="1">
        <f t="array" aca="1" ref="CN52" ca="1">IF($AG52,SQRT(SUMPRODUCT($AH$2:$AH52, (AZ$2:AZ52-BT52)^2)/(SUM($AH$2:$AH52)-1)),0)</f>
        <v>0</v>
      </c>
      <c r="CO52" s="109" cm="1">
        <f t="array" aca="1" ref="CO52" ca="1">IF($AG52,SQRT(SUMPRODUCT($AH$2:$AH52, (BA$2:BA52-BU52)^2)/(SUM($AH$2:$AH52)-1)),0)</f>
        <v>0</v>
      </c>
    </row>
    <row r="53" spans="33:93" x14ac:dyDescent="0.25">
      <c r="AG53" s="1">
        <v>45407</v>
      </c>
      <c r="AH53" s="99">
        <f t="shared" si="33"/>
        <v>2</v>
      </c>
      <c r="AI53" s="11">
        <f t="shared" ca="1" si="34"/>
        <v>0</v>
      </c>
      <c r="AJ53" s="11">
        <f t="shared" ca="1" si="34"/>
        <v>0</v>
      </c>
      <c r="AK53" s="11">
        <f t="shared" ca="1" si="34"/>
        <v>0</v>
      </c>
      <c r="AL53" s="11">
        <f t="shared" ca="1" si="34"/>
        <v>0</v>
      </c>
      <c r="AM53" s="11">
        <f t="shared" ca="1" si="34"/>
        <v>0</v>
      </c>
      <c r="AN53" s="11">
        <f t="shared" ca="1" si="34"/>
        <v>0</v>
      </c>
      <c r="AO53" s="11">
        <f t="shared" ca="1" si="34"/>
        <v>0</v>
      </c>
      <c r="AP53" s="11">
        <f t="shared" ca="1" si="34"/>
        <v>0</v>
      </c>
      <c r="AQ53" s="11">
        <f t="shared" ca="1" si="34"/>
        <v>17838</v>
      </c>
      <c r="AR53" s="11">
        <f t="shared" ca="1" si="34"/>
        <v>-16140</v>
      </c>
      <c r="AS53" s="11">
        <f t="shared" ca="1" si="35"/>
        <v>0</v>
      </c>
      <c r="AT53" s="11">
        <f t="shared" ca="1" si="35"/>
        <v>0</v>
      </c>
      <c r="AU53" s="11">
        <f t="shared" ca="1" si="35"/>
        <v>-4881</v>
      </c>
      <c r="AV53" s="11">
        <f t="shared" ca="1" si="35"/>
        <v>-18972.2</v>
      </c>
      <c r="AW53" s="11">
        <f t="shared" ca="1" si="35"/>
        <v>0</v>
      </c>
      <c r="AX53" s="11">
        <f t="shared" ca="1" si="35"/>
        <v>0</v>
      </c>
      <c r="AY53" s="11">
        <f t="shared" ca="1" si="35"/>
        <v>0</v>
      </c>
      <c r="AZ53" s="11">
        <f t="shared" ca="1" si="35"/>
        <v>0</v>
      </c>
      <c r="BA53" s="11">
        <f t="shared" ca="1" si="35"/>
        <v>0</v>
      </c>
      <c r="BB53" s="11"/>
      <c r="BC53" s="11">
        <f ca="1">IF($AG53,SUMPRODUCT(AI$2:AI53,$AH$2:$AH53)/SUM($AH$2:$AH53),0)</f>
        <v>-52742.878333333327</v>
      </c>
      <c r="BD53" s="11">
        <f ca="1">IF($AG53,SUMPRODUCT(AJ$2:AJ53,$AH$2:$AH53)/SUM($AH$2:$AH53),0)</f>
        <v>-4188.7592592592591</v>
      </c>
      <c r="BE53" s="11">
        <f ca="1">IF($AG53,SUMPRODUCT(AK$2:AK53,$AH$2:$AH53)/SUM($AH$2:$AH53),0)</f>
        <v>0</v>
      </c>
      <c r="BF53" s="11">
        <f ca="1">IF($AG53,SUMPRODUCT(AL$2:AL53,$AH$2:$AH53)/SUM($AH$2:$AH53),0)</f>
        <v>-9589.8148148148157</v>
      </c>
      <c r="BG53" s="11">
        <f ca="1">IF($AG53,SUMPRODUCT(AM$2:AM53,$AH$2:$AH53)/SUM($AH$2:$AH53),0)</f>
        <v>5260.4351851851852</v>
      </c>
      <c r="BH53" s="11">
        <f ca="1">IF($AG53,SUMPRODUCT(AN$2:AN53,$AH$2:$AH53)/SUM($AH$2:$AH53),0)</f>
        <v>-3558.2777777777778</v>
      </c>
      <c r="BI53" s="11">
        <f ca="1">IF($AG53,SUMPRODUCT(AO$2:AO53,$AH$2:$AH53)/SUM($AH$2:$AH53),0)</f>
        <v>-18518.064814814814</v>
      </c>
      <c r="BJ53" s="11">
        <f ca="1">IF($AG53,SUMPRODUCT(AP$2:AP53,$AH$2:$AH53)/SUM($AH$2:$AH53),0)</f>
        <v>-44799.111111111109</v>
      </c>
      <c r="BK53" s="11">
        <f ca="1">IF($AG53,SUMPRODUCT(AQ$2:AQ53,$AH$2:$AH53)/SUM($AH$2:$AH53),0)</f>
        <v>-21933.564814814814</v>
      </c>
      <c r="BL53" s="11">
        <f ca="1">IF($AG53,SUMPRODUCT(AR$2:AR53,$AH$2:$AH53)/SUM($AH$2:$AH53),0)</f>
        <v>-18562.842592592591</v>
      </c>
      <c r="BM53" s="11">
        <f ca="1">IF($AG53,SUMPRODUCT(AS$2:AS53,$AH$2:$AH53)/SUM($AH$2:$AH53),0)</f>
        <v>-1005.7407407407408</v>
      </c>
      <c r="BN53" s="11">
        <f ca="1">IF($AG53,SUMPRODUCT(AT$2:AT53,$AH$2:$AH53)/SUM($AH$2:$AH53),0)</f>
        <v>-725.66666666666663</v>
      </c>
      <c r="BO53" s="11">
        <f ca="1">IF($AG53,SUMPRODUCT(AU$2:AU53,$AH$2:$AH53)/SUM($AH$2:$AH53),0)</f>
        <v>-17995.712962962964</v>
      </c>
      <c r="BP53" s="11">
        <f ca="1">IF($AG53,SUMPRODUCT(AV$2:AV53,$AH$2:$AH53)/SUM($AH$2:$AH53),0)</f>
        <v>-22764.026394444441</v>
      </c>
      <c r="BQ53" s="11">
        <f ca="1">IF($AG53,SUMPRODUCT(AW$2:AW53,$AH$2:$AH53)/SUM($AH$2:$AH53),0)</f>
        <v>-28249.972222222223</v>
      </c>
      <c r="BR53" s="11">
        <f ca="1">IF($AG53,SUMPRODUCT(AX$2:AX53,$AH$2:$AH53)/SUM($AH$2:$AH53),0)</f>
        <v>0</v>
      </c>
      <c r="BS53" s="11">
        <f ca="1">IF($AG53,SUMPRODUCT(AY$2:AY53,$AH$2:$AH53)/SUM($AH$2:$AH53),0)</f>
        <v>-1180.9718333333365</v>
      </c>
      <c r="BT53" s="11">
        <f ca="1">IF($AG53,SUMPRODUCT(AZ$2:AZ53,$AH$2:$AH53)/SUM($AH$2:$AH53),0)</f>
        <v>0</v>
      </c>
      <c r="BU53" s="11">
        <f ca="1">IF($AG53,SUMPRODUCT(BA$2:BA53,$AH$2:$AH53)/SUM($AH$2:$AH53),0)</f>
        <v>0</v>
      </c>
      <c r="BV53" s="11"/>
      <c r="BW53" s="109" cm="1">
        <f t="array" aca="1" ref="BW53" ca="1">IF($AG53,SQRT(SUMPRODUCT($AH$2:$AH53, (AI$2:AI53-BC53)^2)/(SUM($AH$2:$AH53)-1)),0)</f>
        <v>165661.57763507546</v>
      </c>
      <c r="BX53" s="109" cm="1">
        <f t="array" aca="1" ref="BX53" ca="1">IF($AG53,SQRT(SUMPRODUCT($AH$2:$AH53, (AJ$2:AJ53-BD53)^2)/(SUM($AH$2:$AH53)-1)),0)</f>
        <v>15057.034337621277</v>
      </c>
      <c r="BY53" s="109" cm="1">
        <f t="array" aca="1" ref="BY53" ca="1">IF($AG53,SQRT(SUMPRODUCT($AH$2:$AH53, (AK$2:AK53-BE53)^2)/(SUM($AH$2:$AH53)-1)),0)</f>
        <v>0</v>
      </c>
      <c r="BZ53" s="109" cm="1">
        <f t="array" aca="1" ref="BZ53" ca="1">IF($AG53,SQRT(SUMPRODUCT($AH$2:$AH53, (AL$2:AL53-BF53)^2)/(SUM($AH$2:$AH53)-1)),0)</f>
        <v>29747.172963345281</v>
      </c>
      <c r="CA53" s="109" cm="1">
        <f t="array" aca="1" ref="CA53" ca="1">IF($AG53,SQRT(SUMPRODUCT($AH$2:$AH53, (AM$2:AM53-BG53)^2)/(SUM($AH$2:$AH53)-1)),0)</f>
        <v>86174.864654871853</v>
      </c>
      <c r="CB53" s="109" cm="1">
        <f t="array" aca="1" ref="CB53" ca="1">IF($AG53,SQRT(SUMPRODUCT($AH$2:$AH53, (AN$2:AN53-BH53)^2)/(SUM($AH$2:$AH53)-1)),0)</f>
        <v>18160.013072699672</v>
      </c>
      <c r="CC53" s="109" cm="1">
        <f t="array" aca="1" ref="CC53" ca="1">IF($AG53,SQRT(SUMPRODUCT($AH$2:$AH53, (AO$2:AO53-BI53)^2)/(SUM($AH$2:$AH53)-1)),0)</f>
        <v>32533.457360070079</v>
      </c>
      <c r="CD53" s="109" cm="1">
        <f t="array" aca="1" ref="CD53" ca="1">IF($AG53,SQRT(SUMPRODUCT($AH$2:$AH53, (AP$2:AP53-BJ53)^2)/(SUM($AH$2:$AH53)-1)),0)</f>
        <v>46470.896651707786</v>
      </c>
      <c r="CE53" s="109" cm="1">
        <f t="array" aca="1" ref="CE53" ca="1">IF($AG53,SQRT(SUMPRODUCT($AH$2:$AH53, (AQ$2:AQ53-BK53)^2)/(SUM($AH$2:$AH53)-1)),0)</f>
        <v>27445.862302682632</v>
      </c>
      <c r="CF53" s="109" cm="1">
        <f t="array" aca="1" ref="CF53" ca="1">IF($AG53,SQRT(SUMPRODUCT($AH$2:$AH53, (AR$2:AR53-BL53)^2)/(SUM($AH$2:$AH53)-1)),0)</f>
        <v>25109.12804910211</v>
      </c>
      <c r="CG53" s="109" cm="1">
        <f t="array" aca="1" ref="CG53" ca="1">IF($AG53,SQRT(SUMPRODUCT($AH$2:$AH53, (AS$2:AS53-BM53)^2)/(SUM($AH$2:$AH53)-1)),0)</f>
        <v>6608.3412602959834</v>
      </c>
      <c r="CH53" s="109" cm="1">
        <f t="array" aca="1" ref="CH53" ca="1">IF($AG53,SQRT(SUMPRODUCT($AH$2:$AH53, (AT$2:AT53-BN53)^2)/(SUM($AH$2:$AH53)-1)),0)</f>
        <v>4704.928062655832</v>
      </c>
      <c r="CI53" s="109" cm="1">
        <f t="array" aca="1" ref="CI53" ca="1">IF($AG53,SQRT(SUMPRODUCT($AH$2:$AH53, (AU$2:AU53-BO53)^2)/(SUM($AH$2:$AH53)-1)),0)</f>
        <v>21402.721745885345</v>
      </c>
      <c r="CJ53" s="109" cm="1">
        <f t="array" aca="1" ref="CJ53" ca="1">IF($AG53,SQRT(SUMPRODUCT($AH$2:$AH53, (AV$2:AV53-BP53)^2)/(SUM($AH$2:$AH53)-1)),0)</f>
        <v>32138.994414102552</v>
      </c>
      <c r="CK53" s="109" cm="1">
        <f t="array" aca="1" ref="CK53" ca="1">IF($AG53,SQRT(SUMPRODUCT($AH$2:$AH53, (AW$2:AW53-BQ53)^2)/(SUM($AH$2:$AH53)-1)),0)</f>
        <v>58184.585042512059</v>
      </c>
      <c r="CL53" s="109" cm="1">
        <f t="array" aca="1" ref="CL53" ca="1">IF($AG53,SQRT(SUMPRODUCT($AH$2:$AH53, (AX$2:AX53-BR53)^2)/(SUM($AH$2:$AH53)-1)),0)</f>
        <v>0</v>
      </c>
      <c r="CM53" s="109" cm="1">
        <f t="array" aca="1" ref="CM53" ca="1">IF($AG53,SQRT(SUMPRODUCT($AH$2:$AH53, (AY$2:AY53-BS53)^2)/(SUM($AH$2:$AH53)-1)),0)</f>
        <v>10968.456966586746</v>
      </c>
      <c r="CN53" s="109" cm="1">
        <f t="array" aca="1" ref="CN53" ca="1">IF($AG53,SQRT(SUMPRODUCT($AH$2:$AH53, (AZ$2:AZ53-BT53)^2)/(SUM($AH$2:$AH53)-1)),0)</f>
        <v>0</v>
      </c>
      <c r="CO53" s="109" cm="1">
        <f t="array" aca="1" ref="CO53" ca="1">IF($AG53,SQRT(SUMPRODUCT($AH$2:$AH53, (BA$2:BA53-BU53)^2)/(SUM($AH$2:$AH53)-1)),0)</f>
        <v>0</v>
      </c>
    </row>
    <row r="54" spans="33:93" x14ac:dyDescent="0.25">
      <c r="AG54" s="1">
        <v>45411</v>
      </c>
      <c r="AH54" s="99">
        <f t="shared" si="33"/>
        <v>4</v>
      </c>
      <c r="AI54" s="11">
        <f t="shared" ca="1" si="34"/>
        <v>-25000</v>
      </c>
      <c r="AJ54" s="11">
        <f t="shared" ca="1" si="34"/>
        <v>0</v>
      </c>
      <c r="AK54" s="11">
        <f t="shared" ca="1" si="34"/>
        <v>0</v>
      </c>
      <c r="AL54" s="11">
        <f t="shared" ca="1" si="34"/>
        <v>0</v>
      </c>
      <c r="AM54" s="11">
        <f t="shared" ca="1" si="34"/>
        <v>-35000</v>
      </c>
      <c r="AN54" s="11">
        <f t="shared" ca="1" si="34"/>
        <v>0</v>
      </c>
      <c r="AO54" s="11">
        <f t="shared" ca="1" si="34"/>
        <v>-90479</v>
      </c>
      <c r="AP54" s="11">
        <f t="shared" ca="1" si="34"/>
        <v>-136146</v>
      </c>
      <c r="AQ54" s="11">
        <f t="shared" ca="1" si="34"/>
        <v>-20420</v>
      </c>
      <c r="AR54" s="11">
        <f t="shared" ca="1" si="34"/>
        <v>-24113</v>
      </c>
      <c r="AS54" s="11">
        <f t="shared" ca="1" si="35"/>
        <v>-20000</v>
      </c>
      <c r="AT54" s="11">
        <f t="shared" ca="1" si="35"/>
        <v>0</v>
      </c>
      <c r="AU54" s="11">
        <f t="shared" ca="1" si="35"/>
        <v>-28342</v>
      </c>
      <c r="AV54" s="11">
        <f t="shared" ca="1" si="35"/>
        <v>-31748.3</v>
      </c>
      <c r="AW54" s="11">
        <f t="shared" ca="1" si="35"/>
        <v>-68000</v>
      </c>
      <c r="AX54" s="11">
        <f t="shared" ca="1" si="35"/>
        <v>0</v>
      </c>
      <c r="AY54" s="11">
        <f t="shared" ca="1" si="35"/>
        <v>0</v>
      </c>
      <c r="AZ54" s="11">
        <f t="shared" ca="1" si="35"/>
        <v>0</v>
      </c>
      <c r="BA54" s="11">
        <f t="shared" ca="1" si="35"/>
        <v>0</v>
      </c>
      <c r="BB54" s="11"/>
      <c r="BC54" s="11">
        <f ca="1">IF($AG54,SUMPRODUCT(AI$2:AI54,$AH$2:$AH54)/SUM($AH$2:$AH54),0)</f>
        <v>-51752.061249999992</v>
      </c>
      <c r="BD54" s="11">
        <f ca="1">IF($AG54,SUMPRODUCT(AJ$2:AJ54,$AH$2:$AH54)/SUM($AH$2:$AH54),0)</f>
        <v>-4039.1607142857142</v>
      </c>
      <c r="BE54" s="11">
        <f ca="1">IF($AG54,SUMPRODUCT(AK$2:AK54,$AH$2:$AH54)/SUM($AH$2:$AH54),0)</f>
        <v>0</v>
      </c>
      <c r="BF54" s="11">
        <f ca="1">IF($AG54,SUMPRODUCT(AL$2:AL54,$AH$2:$AH54)/SUM($AH$2:$AH54),0)</f>
        <v>-9247.3214285714294</v>
      </c>
      <c r="BG54" s="11">
        <f ca="1">IF($AG54,SUMPRODUCT(AM$2:AM54,$AH$2:$AH54)/SUM($AH$2:$AH54),0)</f>
        <v>3822.5625</v>
      </c>
      <c r="BH54" s="11">
        <f ca="1">IF($AG54,SUMPRODUCT(AN$2:AN54,$AH$2:$AH54)/SUM($AH$2:$AH54),0)</f>
        <v>-3431.1964285714284</v>
      </c>
      <c r="BI54" s="11">
        <f ca="1">IF($AG54,SUMPRODUCT(AO$2:AO54,$AH$2:$AH54)/SUM($AH$2:$AH54),0)</f>
        <v>-21088.098214285714</v>
      </c>
      <c r="BJ54" s="11">
        <f ca="1">IF($AG54,SUMPRODUCT(AP$2:AP54,$AH$2:$AH54)/SUM($AH$2:$AH54),0)</f>
        <v>-48061.5</v>
      </c>
      <c r="BK54" s="11">
        <f ca="1">IF($AG54,SUMPRODUCT(AQ$2:AQ54,$AH$2:$AH54)/SUM($AH$2:$AH54),0)</f>
        <v>-21879.508928571428</v>
      </c>
      <c r="BL54" s="11">
        <f ca="1">IF($AG54,SUMPRODUCT(AR$2:AR54,$AH$2:$AH54)/SUM($AH$2:$AH54),0)</f>
        <v>-18761.0625</v>
      </c>
      <c r="BM54" s="11">
        <f ca="1">IF($AG54,SUMPRODUCT(AS$2:AS54,$AH$2:$AH54)/SUM($AH$2:$AH54),0)</f>
        <v>-1684.1071428571429</v>
      </c>
      <c r="BN54" s="11">
        <f ca="1">IF($AG54,SUMPRODUCT(AT$2:AT54,$AH$2:$AH54)/SUM($AH$2:$AH54),0)</f>
        <v>-699.75</v>
      </c>
      <c r="BO54" s="11">
        <f ca="1">IF($AG54,SUMPRODUCT(AU$2:AU54,$AH$2:$AH54)/SUM($AH$2:$AH54),0)</f>
        <v>-18365.223214285714</v>
      </c>
      <c r="BP54" s="11">
        <f ca="1">IF($AG54,SUMPRODUCT(AV$2:AV54,$AH$2:$AH54)/SUM($AH$2:$AH54),0)</f>
        <v>-23084.893308928567</v>
      </c>
      <c r="BQ54" s="11">
        <f ca="1">IF($AG54,SUMPRODUCT(AW$2:AW54,$AH$2:$AH54)/SUM($AH$2:$AH54),0)</f>
        <v>-29669.616071428572</v>
      </c>
      <c r="BR54" s="11">
        <f ca="1">IF($AG54,SUMPRODUCT(AX$2:AX54,$AH$2:$AH54)/SUM($AH$2:$AH54),0)</f>
        <v>0</v>
      </c>
      <c r="BS54" s="11">
        <f ca="1">IF($AG54,SUMPRODUCT(AY$2:AY54,$AH$2:$AH54)/SUM($AH$2:$AH54),0)</f>
        <v>-1138.7942678571458</v>
      </c>
      <c r="BT54" s="11">
        <f ca="1">IF($AG54,SUMPRODUCT(AZ$2:AZ54,$AH$2:$AH54)/SUM($AH$2:$AH54),0)</f>
        <v>0</v>
      </c>
      <c r="BU54" s="11">
        <f ca="1">IF($AG54,SUMPRODUCT(BA$2:BA54,$AH$2:$AH54)/SUM($AH$2:$AH54),0)</f>
        <v>0</v>
      </c>
      <c r="BV54" s="11"/>
      <c r="BW54" s="109" cm="1">
        <f t="array" aca="1" ref="BW54" ca="1">IF($AG54,SQRT(SUMPRODUCT($AH$2:$AH54, (AI$2:AI54-BC54)^2)/(SUM($AH$2:$AH54)-1)),0)</f>
        <v>162731.49429967874</v>
      </c>
      <c r="BX54" s="109" cm="1">
        <f t="array" aca="1" ref="BX54" ca="1">IF($AG54,SQRT(SUMPRODUCT($AH$2:$AH54, (AJ$2:AJ54-BD54)^2)/(SUM($AH$2:$AH54)-1)),0)</f>
        <v>14803.854067546654</v>
      </c>
      <c r="BY54" s="109" cm="1">
        <f t="array" aca="1" ref="BY54" ca="1">IF($AG54,SQRT(SUMPRODUCT($AH$2:$AH54, (AK$2:AK54-BE54)^2)/(SUM($AH$2:$AH54)-1)),0)</f>
        <v>0</v>
      </c>
      <c r="BZ54" s="109" cm="1">
        <f t="array" aca="1" ref="BZ54" ca="1">IF($AG54,SQRT(SUMPRODUCT($AH$2:$AH54, (AL$2:AL54-BF54)^2)/(SUM($AH$2:$AH54)-1)),0)</f>
        <v>29260.927800286703</v>
      </c>
      <c r="CA54" s="109" cm="1">
        <f t="array" aca="1" ref="CA54" ca="1">IF($AG54,SQRT(SUMPRODUCT($AH$2:$AH54, (AM$2:AM54-BG54)^2)/(SUM($AH$2:$AH54)-1)),0)</f>
        <v>84940.123794849438</v>
      </c>
      <c r="CB54" s="109" cm="1">
        <f t="array" aca="1" ref="CB54" ca="1">IF($AG54,SQRT(SUMPRODUCT($AH$2:$AH54, (AN$2:AN54-BH54)^2)/(SUM($AH$2:$AH54)-1)),0)</f>
        <v>17842.137240095471</v>
      </c>
      <c r="CC54" s="109" cm="1">
        <f t="array" aca="1" ref="CC54" ca="1">IF($AG54,SQRT(SUMPRODUCT($AH$2:$AH54, (AO$2:AO54-BI54)^2)/(SUM($AH$2:$AH54)-1)),0)</f>
        <v>34644.30617101962</v>
      </c>
      <c r="CD54" s="109" cm="1">
        <f t="array" aca="1" ref="CD54" ca="1">IF($AG54,SQRT(SUMPRODUCT($AH$2:$AH54, (AP$2:AP54-BJ54)^2)/(SUM($AH$2:$AH54)-1)),0)</f>
        <v>48699.872666463205</v>
      </c>
      <c r="CE54" s="109" cm="1">
        <f t="array" aca="1" ref="CE54" ca="1">IF($AG54,SQRT(SUMPRODUCT($AH$2:$AH54, (AQ$2:AQ54-BK54)^2)/(SUM($AH$2:$AH54)-1)),0)</f>
        <v>26948.282049573088</v>
      </c>
      <c r="CF54" s="109" cm="1">
        <f t="array" aca="1" ref="CF54" ca="1">IF($AG54,SQRT(SUMPRODUCT($AH$2:$AH54, (AR$2:AR54-BL54)^2)/(SUM($AH$2:$AH54)-1)),0)</f>
        <v>24674.260889751451</v>
      </c>
      <c r="CG54" s="109" cm="1">
        <f t="array" aca="1" ref="CG54" ca="1">IF($AG54,SQRT(SUMPRODUCT($AH$2:$AH54, (AS$2:AS54-BM54)^2)/(SUM($AH$2:$AH54)-1)),0)</f>
        <v>7391.4339943560008</v>
      </c>
      <c r="CH54" s="109" cm="1">
        <f t="array" aca="1" ref="CH54" ca="1">IF($AG54,SQRT(SUMPRODUCT($AH$2:$AH54, (AT$2:AT54-BN54)^2)/(SUM($AH$2:$AH54)-1)),0)</f>
        <v>4621.3569874448576</v>
      </c>
      <c r="CI54" s="109" cm="1">
        <f t="array" aca="1" ref="CI54" ca="1">IF($AG54,SQRT(SUMPRODUCT($AH$2:$AH54, (AU$2:AU54-BO54)^2)/(SUM($AH$2:$AH54)-1)),0)</f>
        <v>21101.871247330553</v>
      </c>
      <c r="CJ54" s="109" cm="1">
        <f t="array" aca="1" ref="CJ54" ca="1">IF($AG54,SQRT(SUMPRODUCT($AH$2:$AH54, (AV$2:AV54-BP54)^2)/(SUM($AH$2:$AH54)-1)),0)</f>
        <v>31599.013354550039</v>
      </c>
      <c r="CK54" s="109" cm="1">
        <f t="array" aca="1" ref="CK54" ca="1">IF($AG54,SQRT(SUMPRODUCT($AH$2:$AH54, (AW$2:AW54-BQ54)^2)/(SUM($AH$2:$AH54)-1)),0)</f>
        <v>57605.15261898606</v>
      </c>
      <c r="CL54" s="109" cm="1">
        <f t="array" aca="1" ref="CL54" ca="1">IF($AG54,SQRT(SUMPRODUCT($AH$2:$AH54, (AX$2:AX54-BR54)^2)/(SUM($AH$2:$AH54)-1)),0)</f>
        <v>0</v>
      </c>
      <c r="CM54" s="109" cm="1">
        <f t="array" aca="1" ref="CM54" ca="1">IF($AG54,SQRT(SUMPRODUCT($AH$2:$AH54, (AY$2:AY54-BS54)^2)/(SUM($AH$2:$AH54)-1)),0)</f>
        <v>10771.263778646326</v>
      </c>
      <c r="CN54" s="109" cm="1">
        <f t="array" aca="1" ref="CN54" ca="1">IF($AG54,SQRT(SUMPRODUCT($AH$2:$AH54, (AZ$2:AZ54-BT54)^2)/(SUM($AH$2:$AH54)-1)),0)</f>
        <v>0</v>
      </c>
      <c r="CO54" s="109" cm="1">
        <f t="array" aca="1" ref="CO54" ca="1">IF($AG54,SQRT(SUMPRODUCT($AH$2:$AH54, (BA$2:BA54-BU54)^2)/(SUM($AH$2:$AH54)-1)),0)</f>
        <v>0</v>
      </c>
    </row>
    <row r="55" spans="33:93" x14ac:dyDescent="0.25">
      <c r="AG55" s="1">
        <v>45414</v>
      </c>
      <c r="AH55" s="99">
        <f t="shared" si="33"/>
        <v>3</v>
      </c>
      <c r="AI55" s="11">
        <f t="shared" ca="1" si="34"/>
        <v>-516741</v>
      </c>
      <c r="AJ55" s="11">
        <f t="shared" ca="1" si="34"/>
        <v>0</v>
      </c>
      <c r="AK55" s="11">
        <f t="shared" ca="1" si="34"/>
        <v>0</v>
      </c>
      <c r="AL55" s="11">
        <f t="shared" ca="1" si="34"/>
        <v>-130171</v>
      </c>
      <c r="AM55" s="11">
        <f t="shared" ca="1" si="34"/>
        <v>53415</v>
      </c>
      <c r="AN55" s="11">
        <f t="shared" ca="1" si="34"/>
        <v>0</v>
      </c>
      <c r="AO55" s="11">
        <f t="shared" ca="1" si="34"/>
        <v>-9360</v>
      </c>
      <c r="AP55" s="11">
        <f t="shared" ca="1" si="34"/>
        <v>-23310</v>
      </c>
      <c r="AQ55" s="11">
        <f t="shared" ca="1" si="34"/>
        <v>0</v>
      </c>
      <c r="AR55" s="11">
        <f t="shared" ca="1" si="34"/>
        <v>-29349</v>
      </c>
      <c r="AS55" s="11">
        <f t="shared" ca="1" si="35"/>
        <v>0</v>
      </c>
      <c r="AT55" s="11">
        <f t="shared" ca="1" si="35"/>
        <v>0</v>
      </c>
      <c r="AU55" s="11">
        <f t="shared" ca="1" si="35"/>
        <v>-13711</v>
      </c>
      <c r="AV55" s="11">
        <f t="shared" ca="1" si="35"/>
        <v>-7542.7536</v>
      </c>
      <c r="AW55" s="11">
        <f t="shared" ca="1" si="35"/>
        <v>-17000</v>
      </c>
      <c r="AX55" s="11">
        <f t="shared" ca="1" si="35"/>
        <v>0</v>
      </c>
      <c r="AY55" s="11">
        <f t="shared" ca="1" si="35"/>
        <v>0</v>
      </c>
      <c r="AZ55" s="11">
        <f t="shared" ca="1" si="35"/>
        <v>0</v>
      </c>
      <c r="BA55" s="11">
        <f t="shared" ca="1" si="35"/>
        <v>0</v>
      </c>
      <c r="BB55" s="11"/>
      <c r="BC55" s="11">
        <f ca="1">IF($AG55,SUMPRODUCT(AI$2:AI55,$AH$2:$AH55)/SUM($AH$2:$AH55),0)</f>
        <v>-63882.207478260862</v>
      </c>
      <c r="BD55" s="11">
        <f ca="1">IF($AG55,SUMPRODUCT(AJ$2:AJ55,$AH$2:$AH55)/SUM($AH$2:$AH55),0)</f>
        <v>-3933.7913043478261</v>
      </c>
      <c r="BE55" s="11">
        <f ca="1">IF($AG55,SUMPRODUCT(AK$2:AK55,$AH$2:$AH55)/SUM($AH$2:$AH55),0)</f>
        <v>0</v>
      </c>
      <c r="BF55" s="11">
        <f ca="1">IF($AG55,SUMPRODUCT(AL$2:AL55,$AH$2:$AH55)/SUM($AH$2:$AH55),0)</f>
        <v>-12401.852173913043</v>
      </c>
      <c r="BG55" s="11">
        <f ca="1">IF($AG55,SUMPRODUCT(AM$2:AM55,$AH$2:$AH55)/SUM($AH$2:$AH55),0)</f>
        <v>5116.2782608695652</v>
      </c>
      <c r="BH55" s="11">
        <f ca="1">IF($AG55,SUMPRODUCT(AN$2:AN55,$AH$2:$AH55)/SUM($AH$2:$AH55),0)</f>
        <v>-3341.6869565217389</v>
      </c>
      <c r="BI55" s="11">
        <f ca="1">IF($AG55,SUMPRODUCT(AO$2:AO55,$AH$2:$AH55)/SUM($AH$2:$AH55),0)</f>
        <v>-20782.147826086955</v>
      </c>
      <c r="BJ55" s="11">
        <f ca="1">IF($AG55,SUMPRODUCT(AP$2:AP55,$AH$2:$AH55)/SUM($AH$2:$AH55),0)</f>
        <v>-47415.808695652173</v>
      </c>
      <c r="BK55" s="11">
        <f ca="1">IF($AG55,SUMPRODUCT(AQ$2:AQ55,$AH$2:$AH55)/SUM($AH$2:$AH55),0)</f>
        <v>-21308.739130434784</v>
      </c>
      <c r="BL55" s="11">
        <f ca="1">IF($AG55,SUMPRODUCT(AR$2:AR55,$AH$2:$AH55)/SUM($AH$2:$AH55),0)</f>
        <v>-19037.26956521739</v>
      </c>
      <c r="BM55" s="11">
        <f ca="1">IF($AG55,SUMPRODUCT(AS$2:AS55,$AH$2:$AH55)/SUM($AH$2:$AH55),0)</f>
        <v>-1640.1739130434783</v>
      </c>
      <c r="BN55" s="11">
        <f ca="1">IF($AG55,SUMPRODUCT(AT$2:AT55,$AH$2:$AH55)/SUM($AH$2:$AH55),0)</f>
        <v>-681.49565217391307</v>
      </c>
      <c r="BO55" s="11">
        <f ca="1">IF($AG55,SUMPRODUCT(AU$2:AU55,$AH$2:$AH55)/SUM($AH$2:$AH55),0)</f>
        <v>-18243.808695652173</v>
      </c>
      <c r="BP55" s="11">
        <f ca="1">IF($AG55,SUMPRODUCT(AV$2:AV55,$AH$2:$AH55)/SUM($AH$2:$AH55),0)</f>
        <v>-22679.446186086952</v>
      </c>
      <c r="BQ55" s="11">
        <f ca="1">IF($AG55,SUMPRODUCT(AW$2:AW55,$AH$2:$AH55)/SUM($AH$2:$AH55),0)</f>
        <v>-29339.104347826087</v>
      </c>
      <c r="BR55" s="11">
        <f ca="1">IF($AG55,SUMPRODUCT(AX$2:AX55,$AH$2:$AH55)/SUM($AH$2:$AH55),0)</f>
        <v>0</v>
      </c>
      <c r="BS55" s="11">
        <f ca="1">IF($AG55,SUMPRODUCT(AY$2:AY55,$AH$2:$AH55)/SUM($AH$2:$AH55),0)</f>
        <v>-1109.0865913043508</v>
      </c>
      <c r="BT55" s="11">
        <f ca="1">IF($AG55,SUMPRODUCT(AZ$2:AZ55,$AH$2:$AH55)/SUM($AH$2:$AH55),0)</f>
        <v>0</v>
      </c>
      <c r="BU55" s="11">
        <f ca="1">IF($AG55,SUMPRODUCT(BA$2:BA55,$AH$2:$AH55)/SUM($AH$2:$AH55),0)</f>
        <v>0</v>
      </c>
      <c r="BV55" s="11"/>
      <c r="BW55" s="109" cm="1">
        <f t="array" aca="1" ref="BW55" ca="1">IF($AG55,SQRT(SUMPRODUCT($AH$2:$AH55, (AI$2:AI55-BC55)^2)/(SUM($AH$2:$AH55)-1)),0)</f>
        <v>176991.76914459863</v>
      </c>
      <c r="BX55" s="109" cm="1">
        <f t="array" aca="1" ref="BX55" ca="1">IF($AG55,SQRT(SUMPRODUCT($AH$2:$AH55, (AJ$2:AJ55-BD55)^2)/(SUM($AH$2:$AH55)-1)),0)</f>
        <v>14622.073022141423</v>
      </c>
      <c r="BY55" s="109" cm="1">
        <f t="array" aca="1" ref="BY55" ca="1">IF($AG55,SQRT(SUMPRODUCT($AH$2:$AH55, (AK$2:AK55-BE55)^2)/(SUM($AH$2:$AH55)-1)),0)</f>
        <v>0</v>
      </c>
      <c r="BZ55" s="109" cm="1">
        <f t="array" aca="1" ref="BZ55" ca="1">IF($AG55,SQRT(SUMPRODUCT($AH$2:$AH55, (AL$2:AL55-BF55)^2)/(SUM($AH$2:$AH55)-1)),0)</f>
        <v>34762.558775474317</v>
      </c>
      <c r="CA55" s="109" cm="1">
        <f t="array" aca="1" ref="CA55" ca="1">IF($AG55,SQRT(SUMPRODUCT($AH$2:$AH55, (AM$2:AM55-BG55)^2)/(SUM($AH$2:$AH55)-1)),0)</f>
        <v>84190.223626039835</v>
      </c>
      <c r="CB55" s="109" cm="1">
        <f t="array" aca="1" ref="CB55" ca="1">IF($AG55,SQRT(SUMPRODUCT($AH$2:$AH55, (AN$2:AN55-BH55)^2)/(SUM($AH$2:$AH55)-1)),0)</f>
        <v>17614.374252927544</v>
      </c>
      <c r="CC55" s="109" cm="1">
        <f t="array" aca="1" ref="CC55" ca="1">IF($AG55,SQRT(SUMPRODUCT($AH$2:$AH55, (AO$2:AO55-BI55)^2)/(SUM($AH$2:$AH55)-1)),0)</f>
        <v>34236.943044858766</v>
      </c>
      <c r="CD55" s="109" cm="1">
        <f t="array" aca="1" ref="CD55" ca="1">IF($AG55,SQRT(SUMPRODUCT($AH$2:$AH55, (AP$2:AP55-BJ55)^2)/(SUM($AH$2:$AH55)-1)),0)</f>
        <v>48217.906162908104</v>
      </c>
      <c r="CE55" s="109" cm="1">
        <f t="array" aca="1" ref="CE55" ca="1">IF($AG55,SQRT(SUMPRODUCT($AH$2:$AH55, (AQ$2:AQ55-BK55)^2)/(SUM($AH$2:$AH55)-1)),0)</f>
        <v>26821.040075953653</v>
      </c>
      <c r="CF55" s="109" cm="1">
        <f t="array" aca="1" ref="CF55" ca="1">IF($AG55,SQRT(SUMPRODUCT($AH$2:$AH55, (AR$2:AR55-BL55)^2)/(SUM($AH$2:$AH55)-1)),0)</f>
        <v>24406.367010213206</v>
      </c>
      <c r="CG55" s="109" cm="1">
        <f t="array" aca="1" ref="CG55" ca="1">IF($AG55,SQRT(SUMPRODUCT($AH$2:$AH55, (AS$2:AS55-BM55)^2)/(SUM($AH$2:$AH55)-1)),0)</f>
        <v>7298.5113818190057</v>
      </c>
      <c r="CH55" s="109" cm="1">
        <f t="array" aca="1" ref="CH55" ca="1">IF($AG55,SQRT(SUMPRODUCT($AH$2:$AH55, (AT$2:AT55-BN55)^2)/(SUM($AH$2:$AH55)-1)),0)</f>
        <v>4561.5200363089061</v>
      </c>
      <c r="CI55" s="109" cm="1">
        <f t="array" aca="1" ref="CI55" ca="1">IF($AG55,SQRT(SUMPRODUCT($AH$2:$AH55, (AU$2:AU55-BO55)^2)/(SUM($AH$2:$AH55)-1)),0)</f>
        <v>20835.690911331825</v>
      </c>
      <c r="CJ55" s="109" cm="1">
        <f t="array" aca="1" ref="CJ55" ca="1">IF($AG55,SQRT(SUMPRODUCT($AH$2:$AH55, (AV$2:AV55-BP55)^2)/(SUM($AH$2:$AH55)-1)),0)</f>
        <v>31279.583662259174</v>
      </c>
      <c r="CK55" s="109" cm="1">
        <f t="array" aca="1" ref="CK55" ca="1">IF($AG55,SQRT(SUMPRODUCT($AH$2:$AH55, (AW$2:AW55-BQ55)^2)/(SUM($AH$2:$AH55)-1)),0)</f>
        <v>56878.313141267048</v>
      </c>
      <c r="CL55" s="109" cm="1">
        <f t="array" aca="1" ref="CL55" ca="1">IF($AG55,SQRT(SUMPRODUCT($AH$2:$AH55, (AX$2:AX55-BR55)^2)/(SUM($AH$2:$AH55)-1)),0)</f>
        <v>0</v>
      </c>
      <c r="CM55" s="109" cm="1">
        <f t="array" aca="1" ref="CM55" ca="1">IF($AG55,SQRT(SUMPRODUCT($AH$2:$AH55, (AY$2:AY55-BS55)^2)/(SUM($AH$2:$AH55)-1)),0)</f>
        <v>10630.155203665123</v>
      </c>
      <c r="CN55" s="109" cm="1">
        <f t="array" aca="1" ref="CN55" ca="1">IF($AG55,SQRT(SUMPRODUCT($AH$2:$AH55, (AZ$2:AZ55-BT55)^2)/(SUM($AH$2:$AH55)-1)),0)</f>
        <v>0</v>
      </c>
      <c r="CO55" s="109" cm="1">
        <f t="array" aca="1" ref="CO55" ca="1">IF($AG55,SQRT(SUMPRODUCT($AH$2:$AH55, (BA$2:BA55-BU55)^2)/(SUM($AH$2:$AH55)-1)),0)</f>
        <v>0</v>
      </c>
    </row>
    <row r="56" spans="33:93" x14ac:dyDescent="0.25">
      <c r="AG56" s="1">
        <v>45427</v>
      </c>
      <c r="AH56" s="99">
        <f t="shared" si="33"/>
        <v>13</v>
      </c>
      <c r="AI56" s="11">
        <f t="shared" ca="1" si="34"/>
        <v>0</v>
      </c>
      <c r="AJ56" s="11">
        <f t="shared" ca="1" si="34"/>
        <v>-43780</v>
      </c>
      <c r="AK56" s="11">
        <f t="shared" ca="1" si="34"/>
        <v>0</v>
      </c>
      <c r="AL56" s="11">
        <f t="shared" ca="1" si="34"/>
        <v>0</v>
      </c>
      <c r="AM56" s="11">
        <f t="shared" ca="1" si="34"/>
        <v>-35000</v>
      </c>
      <c r="AN56" s="11">
        <f t="shared" ca="1" si="34"/>
        <v>-58356</v>
      </c>
      <c r="AO56" s="11">
        <f t="shared" ca="1" si="34"/>
        <v>-7840</v>
      </c>
      <c r="AP56" s="11">
        <f t="shared" ca="1" si="34"/>
        <v>-166350</v>
      </c>
      <c r="AQ56" s="11">
        <f t="shared" ca="1" si="34"/>
        <v>-34690</v>
      </c>
      <c r="AR56" s="11">
        <f t="shared" ca="1" si="34"/>
        <v>-78699</v>
      </c>
      <c r="AS56" s="11">
        <f t="shared" ca="1" si="35"/>
        <v>0</v>
      </c>
      <c r="AT56" s="11">
        <f t="shared" ca="1" si="35"/>
        <v>-29528</v>
      </c>
      <c r="AU56" s="11">
        <f t="shared" ca="1" si="35"/>
        <v>-59781</v>
      </c>
      <c r="AV56" s="11">
        <f t="shared" ca="1" si="35"/>
        <v>-28651</v>
      </c>
      <c r="AW56" s="11">
        <f t="shared" ca="1" si="35"/>
        <v>-96900</v>
      </c>
      <c r="AX56" s="11">
        <f t="shared" ca="1" si="35"/>
        <v>0</v>
      </c>
      <c r="AY56" s="11">
        <f t="shared" ca="1" si="35"/>
        <v>0</v>
      </c>
      <c r="AZ56" s="11">
        <f t="shared" ca="1" si="35"/>
        <v>0</v>
      </c>
      <c r="BA56" s="11">
        <f t="shared" ca="1" si="35"/>
        <v>0</v>
      </c>
      <c r="BB56" s="11"/>
      <c r="BC56" s="11">
        <f ca="1">IF($AG56,SUMPRODUCT(AI$2:AI56,$AH$2:$AH56)/SUM($AH$2:$AH56),0)</f>
        <v>-57394.170781249995</v>
      </c>
      <c r="BD56" s="11">
        <f ca="1">IF($AG56,SUMPRODUCT(AJ$2:AJ56,$AH$2:$AH56)/SUM($AH$2:$AH56),0)</f>
        <v>-7980.671875</v>
      </c>
      <c r="BE56" s="11">
        <f ca="1">IF($AG56,SUMPRODUCT(AK$2:AK56,$AH$2:$AH56)/SUM($AH$2:$AH56),0)</f>
        <v>0</v>
      </c>
      <c r="BF56" s="11">
        <f ca="1">IF($AG56,SUMPRODUCT(AL$2:AL56,$AH$2:$AH56)/SUM($AH$2:$AH56),0)</f>
        <v>-11142.2890625</v>
      </c>
      <c r="BG56" s="11">
        <f ca="1">IF($AG56,SUMPRODUCT(AM$2:AM56,$AH$2:$AH56)/SUM($AH$2:$AH56),0)</f>
        <v>1041.96875</v>
      </c>
      <c r="BH56" s="11">
        <f ca="1">IF($AG56,SUMPRODUCT(AN$2:AN56,$AH$2:$AH56)/SUM($AH$2:$AH56),0)</f>
        <v>-8929.078125</v>
      </c>
      <c r="BI56" s="11">
        <f ca="1">IF($AG56,SUMPRODUCT(AO$2:AO56,$AH$2:$AH56)/SUM($AH$2:$AH56),0)</f>
        <v>-19467.7109375</v>
      </c>
      <c r="BJ56" s="11">
        <f ca="1">IF($AG56,SUMPRODUCT(AP$2:AP56,$AH$2:$AH56)/SUM($AH$2:$AH56),0)</f>
        <v>-59495.0625</v>
      </c>
      <c r="BK56" s="11">
        <f ca="1">IF($AG56,SUMPRODUCT(AQ$2:AQ56,$AH$2:$AH56)/SUM($AH$2:$AH56),0)</f>
        <v>-22667.7734375</v>
      </c>
      <c r="BL56" s="11">
        <f ca="1">IF($AG56,SUMPRODUCT(AR$2:AR56,$AH$2:$AH56)/SUM($AH$2:$AH56),0)</f>
        <v>-25096.6640625</v>
      </c>
      <c r="BM56" s="11">
        <f ca="1">IF($AG56,SUMPRODUCT(AS$2:AS56,$AH$2:$AH56)/SUM($AH$2:$AH56),0)</f>
        <v>-1473.59375</v>
      </c>
      <c r="BN56" s="11">
        <f ca="1">IF($AG56,SUMPRODUCT(AT$2:AT56,$AH$2:$AH56)/SUM($AH$2:$AH56),0)</f>
        <v>-3611.21875</v>
      </c>
      <c r="BO56" s="11">
        <f ca="1">IF($AG56,SUMPRODUCT(AU$2:AU56,$AH$2:$AH56)/SUM($AH$2:$AH56),0)</f>
        <v>-22462.4296875</v>
      </c>
      <c r="BP56" s="11">
        <f ca="1">IF($AG56,SUMPRODUCT(AV$2:AV56,$AH$2:$AH56)/SUM($AH$2:$AH56),0)</f>
        <v>-23285.932120312496</v>
      </c>
      <c r="BQ56" s="11">
        <f ca="1">IF($AG56,SUMPRODUCT(AW$2:AW56,$AH$2:$AH56)/SUM($AH$2:$AH56),0)</f>
        <v>-36200.7578125</v>
      </c>
      <c r="BR56" s="11">
        <f ca="1">IF($AG56,SUMPRODUCT(AX$2:AX56,$AH$2:$AH56)/SUM($AH$2:$AH56),0)</f>
        <v>0</v>
      </c>
      <c r="BS56" s="11">
        <f ca="1">IF($AG56,SUMPRODUCT(AY$2:AY56,$AH$2:$AH56)/SUM($AH$2:$AH56),0)</f>
        <v>-996.4449843750026</v>
      </c>
      <c r="BT56" s="11">
        <f ca="1">IF($AG56,SUMPRODUCT(AZ$2:AZ56,$AH$2:$AH56)/SUM($AH$2:$AH56),0)</f>
        <v>0</v>
      </c>
      <c r="BU56" s="11">
        <f ca="1">IF($AG56,SUMPRODUCT(BA$2:BA56,$AH$2:$AH56)/SUM($AH$2:$AH56),0)</f>
        <v>0</v>
      </c>
      <c r="BV56" s="11"/>
      <c r="BW56" s="109" cm="1">
        <f t="array" aca="1" ref="BW56" ca="1">IF($AG56,SQRT(SUMPRODUCT($AH$2:$AH56, (AI$2:AI56-BC56)^2)/(SUM($AH$2:$AH56)-1)),0)</f>
        <v>168803.98886858724</v>
      </c>
      <c r="BX56" s="109" cm="1">
        <f t="array" aca="1" ref="BX56" ca="1">IF($AG56,SQRT(SUMPRODUCT($AH$2:$AH56, (AJ$2:AJ56-BD56)^2)/(SUM($AH$2:$AH56)-1)),0)</f>
        <v>18383.030885069184</v>
      </c>
      <c r="BY56" s="109" cm="1">
        <f t="array" aca="1" ref="BY56" ca="1">IF($AG56,SQRT(SUMPRODUCT($AH$2:$AH56, (AK$2:AK56-BE56)^2)/(SUM($AH$2:$AH56)-1)),0)</f>
        <v>0</v>
      </c>
      <c r="BZ56" s="109" cm="1">
        <f t="array" aca="1" ref="BZ56" ca="1">IF($AG56,SQRT(SUMPRODUCT($AH$2:$AH56, (AL$2:AL56-BF56)^2)/(SUM($AH$2:$AH56)-1)),0)</f>
        <v>33149.393581501557</v>
      </c>
      <c r="CA56" s="109" cm="1">
        <f t="array" aca="1" ref="CA56" ca="1">IF($AG56,SQRT(SUMPRODUCT($AH$2:$AH56, (AM$2:AM56-BG56)^2)/(SUM($AH$2:$AH56)-1)),0)</f>
        <v>80687.381239609604</v>
      </c>
      <c r="CB56" s="109" cm="1">
        <f t="array" aca="1" ref="CB56" ca="1">IF($AG56,SQRT(SUMPRODUCT($AH$2:$AH56, (AN$2:AN56-BH56)^2)/(SUM($AH$2:$AH56)-1)),0)</f>
        <v>23597.642772844778</v>
      </c>
      <c r="CC56" s="109" cm="1">
        <f t="array" aca="1" ref="CC56" ca="1">IF($AG56,SQRT(SUMPRODUCT($AH$2:$AH56, (AO$2:AO56-BI56)^2)/(SUM($AH$2:$AH56)-1)),0)</f>
        <v>32673.946479145798</v>
      </c>
      <c r="CD56" s="109" cm="1">
        <f t="array" aca="1" ref="CD56" ca="1">IF($AG56,SQRT(SUMPRODUCT($AH$2:$AH56, (AP$2:AP56-BJ56)^2)/(SUM($AH$2:$AH56)-1)),0)</f>
        <v>58205.402693162672</v>
      </c>
      <c r="CE56" s="109" cm="1">
        <f t="array" aca="1" ref="CE56" ca="1">IF($AG56,SQRT(SUMPRODUCT($AH$2:$AH56, (AQ$2:AQ56-BK56)^2)/(SUM($AH$2:$AH56)-1)),0)</f>
        <v>25733.234262825001</v>
      </c>
      <c r="CF56" s="109" cm="1">
        <f t="array" aca="1" ref="CF56" ca="1">IF($AG56,SQRT(SUMPRODUCT($AH$2:$AH56, (AR$2:AR56-BL56)^2)/(SUM($AH$2:$AH56)-1)),0)</f>
        <v>29360.717650178471</v>
      </c>
      <c r="CG56" s="109" cm="1">
        <f t="array" aca="1" ref="CG56" ca="1">IF($AG56,SQRT(SUMPRODUCT($AH$2:$AH56, (AS$2:AS56-BM56)^2)/(SUM($AH$2:$AH56)-1)),0)</f>
        <v>6932.7494783616985</v>
      </c>
      <c r="CH56" s="109" cm="1">
        <f t="array" aca="1" ref="CH56" ca="1">IF($AG56,SQRT(SUMPRODUCT($AH$2:$AH56, (AT$2:AT56-BN56)^2)/(SUM($AH$2:$AH56)-1)),0)</f>
        <v>9757.2755305230221</v>
      </c>
      <c r="CI56" s="109" cm="1">
        <f t="array" aca="1" ref="CI56" ca="1">IF($AG56,SQRT(SUMPRODUCT($AH$2:$AH56, (AU$2:AU56-BO56)^2)/(SUM($AH$2:$AH56)-1)),0)</f>
        <v>23417.097448747809</v>
      </c>
      <c r="CJ56" s="109" cm="1">
        <f t="array" aca="1" ref="CJ56" ca="1">IF($AG56,SQRT(SUMPRODUCT($AH$2:$AH56, (AV$2:AV56-BP56)^2)/(SUM($AH$2:$AH56)-1)),0)</f>
        <v>29690.728643283081</v>
      </c>
      <c r="CK56" s="109" cm="1">
        <f t="array" aca="1" ref="CK56" ca="1">IF($AG56,SQRT(SUMPRODUCT($AH$2:$AH56, (AW$2:AW56-BQ56)^2)/(SUM($AH$2:$AH56)-1)),0)</f>
        <v>57652.084585068347</v>
      </c>
      <c r="CL56" s="109" cm="1">
        <f t="array" aca="1" ref="CL56" ca="1">IF($AG56,SQRT(SUMPRODUCT($AH$2:$AH56, (AX$2:AX56-BR56)^2)/(SUM($AH$2:$AH56)-1)),0)</f>
        <v>0</v>
      </c>
      <c r="CM56" s="109" cm="1">
        <f t="array" aca="1" ref="CM56" ca="1">IF($AG56,SQRT(SUMPRODUCT($AH$2:$AH56, (AY$2:AY56-BS56)^2)/(SUM($AH$2:$AH56)-1)),0)</f>
        <v>10077.022131367854</v>
      </c>
      <c r="CN56" s="109" cm="1">
        <f t="array" aca="1" ref="CN56" ca="1">IF($AG56,SQRT(SUMPRODUCT($AH$2:$AH56, (AZ$2:AZ56-BT56)^2)/(SUM($AH$2:$AH56)-1)),0)</f>
        <v>0</v>
      </c>
      <c r="CO56" s="109" cm="1">
        <f t="array" aca="1" ref="CO56" ca="1">IF($AG56,SQRT(SUMPRODUCT($AH$2:$AH56, (BA$2:BA56-BU56)^2)/(SUM($AH$2:$AH56)-1)),0)</f>
        <v>0</v>
      </c>
    </row>
    <row r="57" spans="33:93" x14ac:dyDescent="0.25">
      <c r="AG57" s="1">
        <v>45428</v>
      </c>
      <c r="AH57" s="99">
        <f t="shared" si="33"/>
        <v>1</v>
      </c>
      <c r="AI57" s="11">
        <f t="shared" ca="1" si="34"/>
        <v>0</v>
      </c>
      <c r="AJ57" s="11">
        <f t="shared" ca="1" si="34"/>
        <v>0</v>
      </c>
      <c r="AK57" s="11">
        <f t="shared" ca="1" si="34"/>
        <v>0</v>
      </c>
      <c r="AL57" s="11">
        <f t="shared" ca="1" si="34"/>
        <v>0</v>
      </c>
      <c r="AM57" s="11">
        <f t="shared" ca="1" si="34"/>
        <v>0</v>
      </c>
      <c r="AN57" s="11">
        <f t="shared" ca="1" si="34"/>
        <v>-23716</v>
      </c>
      <c r="AO57" s="11">
        <f t="shared" ca="1" si="34"/>
        <v>0</v>
      </c>
      <c r="AP57" s="11">
        <f t="shared" ca="1" si="34"/>
        <v>0</v>
      </c>
      <c r="AQ57" s="11">
        <f t="shared" ca="1" si="34"/>
        <v>0</v>
      </c>
      <c r="AR57" s="11">
        <f t="shared" ca="1" si="34"/>
        <v>-24880</v>
      </c>
      <c r="AS57" s="11">
        <f t="shared" ca="1" si="35"/>
        <v>0</v>
      </c>
      <c r="AT57" s="11">
        <f t="shared" ca="1" si="35"/>
        <v>0</v>
      </c>
      <c r="AU57" s="11">
        <f t="shared" ca="1" si="35"/>
        <v>0</v>
      </c>
      <c r="AV57" s="11">
        <f t="shared" ca="1" si="35"/>
        <v>0</v>
      </c>
      <c r="AW57" s="11">
        <f t="shared" ca="1" si="35"/>
        <v>0</v>
      </c>
      <c r="AX57" s="11">
        <f t="shared" ca="1" si="35"/>
        <v>0</v>
      </c>
      <c r="AY57" s="11">
        <f t="shared" ca="1" si="35"/>
        <v>0</v>
      </c>
      <c r="AZ57" s="11">
        <f t="shared" ca="1" si="35"/>
        <v>0</v>
      </c>
      <c r="BA57" s="11">
        <f t="shared" ca="1" si="35"/>
        <v>0</v>
      </c>
      <c r="BB57" s="11"/>
      <c r="BC57" s="11">
        <f ca="1">IF($AG57,SUMPRODUCT(AI$2:AI57,$AH$2:$AH57)/SUM($AH$2:$AH57),0)</f>
        <v>-56949.254728682165</v>
      </c>
      <c r="BD57" s="11">
        <f ca="1">IF($AG57,SUMPRODUCT(AJ$2:AJ57,$AH$2:$AH57)/SUM($AH$2:$AH57),0)</f>
        <v>-7918.8062015503874</v>
      </c>
      <c r="BE57" s="11">
        <f ca="1">IF($AG57,SUMPRODUCT(AK$2:AK57,$AH$2:$AH57)/SUM($AH$2:$AH57),0)</f>
        <v>0</v>
      </c>
      <c r="BF57" s="11">
        <f ca="1">IF($AG57,SUMPRODUCT(AL$2:AL57,$AH$2:$AH57)/SUM($AH$2:$AH57),0)</f>
        <v>-11055.91472868217</v>
      </c>
      <c r="BG57" s="11">
        <f ca="1">IF($AG57,SUMPRODUCT(AM$2:AM57,$AH$2:$AH57)/SUM($AH$2:$AH57),0)</f>
        <v>1033.8914728682171</v>
      </c>
      <c r="BH57" s="11">
        <f ca="1">IF($AG57,SUMPRODUCT(AN$2:AN57,$AH$2:$AH57)/SUM($AH$2:$AH57),0)</f>
        <v>-9043.7054263565897</v>
      </c>
      <c r="BI57" s="11">
        <f ca="1">IF($AG57,SUMPRODUCT(AO$2:AO57,$AH$2:$AH57)/SUM($AH$2:$AH57),0)</f>
        <v>-19316.798449612405</v>
      </c>
      <c r="BJ57" s="11">
        <f ca="1">IF($AG57,SUMPRODUCT(AP$2:AP57,$AH$2:$AH57)/SUM($AH$2:$AH57),0)</f>
        <v>-59033.860465116282</v>
      </c>
      <c r="BK57" s="11">
        <f ca="1">IF($AG57,SUMPRODUCT(AQ$2:AQ57,$AH$2:$AH57)/SUM($AH$2:$AH57),0)</f>
        <v>-22492.054263565893</v>
      </c>
      <c r="BL57" s="11">
        <f ca="1">IF($AG57,SUMPRODUCT(AR$2:AR57,$AH$2:$AH57)/SUM($AH$2:$AH57),0)</f>
        <v>-25094.984496124031</v>
      </c>
      <c r="BM57" s="11">
        <f ca="1">IF($AG57,SUMPRODUCT(AS$2:AS57,$AH$2:$AH57)/SUM($AH$2:$AH57),0)</f>
        <v>-1462.1705426356589</v>
      </c>
      <c r="BN57" s="11">
        <f ca="1">IF($AG57,SUMPRODUCT(AT$2:AT57,$AH$2:$AH57)/SUM($AH$2:$AH57),0)</f>
        <v>-3583.2248062015506</v>
      </c>
      <c r="BO57" s="11">
        <f ca="1">IF($AG57,SUMPRODUCT(AU$2:AU57,$AH$2:$AH57)/SUM($AH$2:$AH57),0)</f>
        <v>-22288.302325581397</v>
      </c>
      <c r="BP57" s="11">
        <f ca="1">IF($AG57,SUMPRODUCT(AV$2:AV57,$AH$2:$AH57)/SUM($AH$2:$AH57),0)</f>
        <v>-23105.421018604648</v>
      </c>
      <c r="BQ57" s="11">
        <f ca="1">IF($AG57,SUMPRODUCT(AW$2:AW57,$AH$2:$AH57)/SUM($AH$2:$AH57),0)</f>
        <v>-35920.131782945733</v>
      </c>
      <c r="BR57" s="11">
        <f ca="1">IF($AG57,SUMPRODUCT(AX$2:AX57,$AH$2:$AH57)/SUM($AH$2:$AH57),0)</f>
        <v>0</v>
      </c>
      <c r="BS57" s="11">
        <f ca="1">IF($AG57,SUMPRODUCT(AY$2:AY57,$AH$2:$AH57)/SUM($AH$2:$AH57),0)</f>
        <v>-988.72060465116533</v>
      </c>
      <c r="BT57" s="11">
        <f ca="1">IF($AG57,SUMPRODUCT(AZ$2:AZ57,$AH$2:$AH57)/SUM($AH$2:$AH57),0)</f>
        <v>0</v>
      </c>
      <c r="BU57" s="11">
        <f ca="1">IF($AG57,SUMPRODUCT(BA$2:BA57,$AH$2:$AH57)/SUM($AH$2:$AH57),0)</f>
        <v>0</v>
      </c>
      <c r="BV57" s="11"/>
      <c r="BW57" s="109" cm="1">
        <f t="array" aca="1" ref="BW57" ca="1">IF($AG57,SQRT(SUMPRODUCT($AH$2:$AH57, (AI$2:AI57-BC57)^2)/(SUM($AH$2:$AH57)-1)),0)</f>
        <v>168219.22222232903</v>
      </c>
      <c r="BX57" s="109" cm="1">
        <f t="array" aca="1" ref="BX57" ca="1">IF($AG57,SQRT(SUMPRODUCT($AH$2:$AH57, (AJ$2:AJ57-BD57)^2)/(SUM($AH$2:$AH57)-1)),0)</f>
        <v>18324.558126526848</v>
      </c>
      <c r="BY57" s="109" cm="1">
        <f t="array" aca="1" ref="BY57" ca="1">IF($AG57,SQRT(SUMPRODUCT($AH$2:$AH57, (AK$2:AK57-BE57)^2)/(SUM($AH$2:$AH57)-1)),0)</f>
        <v>0</v>
      </c>
      <c r="BZ57" s="109" cm="1">
        <f t="array" aca="1" ref="BZ57" ca="1">IF($AG57,SQRT(SUMPRODUCT($AH$2:$AH57, (AL$2:AL57-BF57)^2)/(SUM($AH$2:$AH57)-1)),0)</f>
        <v>33034.219904335332</v>
      </c>
      <c r="CA57" s="109" cm="1">
        <f t="array" aca="1" ref="CA57" ca="1">IF($AG57,SQRT(SUMPRODUCT($AH$2:$AH57, (AM$2:AM57-BG57)^2)/(SUM($AH$2:$AH57)-1)),0)</f>
        <v>80371.630502781452</v>
      </c>
      <c r="CB57" s="109" cm="1">
        <f t="array" aca="1" ref="CB57" ca="1">IF($AG57,SQRT(SUMPRODUCT($AH$2:$AH57, (AN$2:AN57-BH57)^2)/(SUM($AH$2:$AH57)-1)),0)</f>
        <v>23541.311530345938</v>
      </c>
      <c r="CC57" s="109" cm="1">
        <f t="array" aca="1" ref="CC57" ca="1">IF($AG57,SQRT(SUMPRODUCT($AH$2:$AH57, (AO$2:AO57-BI57)^2)/(SUM($AH$2:$AH57)-1)),0)</f>
        <v>32591.16717004677</v>
      </c>
      <c r="CD57" s="109" cm="1">
        <f t="array" aca="1" ref="CD57" ca="1">IF($AG57,SQRT(SUMPRODUCT($AH$2:$AH57, (AP$2:AP57-BJ57)^2)/(SUM($AH$2:$AH57)-1)),0)</f>
        <v>58213.747695554091</v>
      </c>
      <c r="CE57" s="109" cm="1">
        <f t="array" aca="1" ref="CE57" ca="1">IF($AG57,SQRT(SUMPRODUCT($AH$2:$AH57, (AQ$2:AQ57-BK57)^2)/(SUM($AH$2:$AH57)-1)),0)</f>
        <v>25710.096764911155</v>
      </c>
      <c r="CF57" s="109" cm="1">
        <f t="array" aca="1" ref="CF57" ca="1">IF($AG57,SQRT(SUMPRODUCT($AH$2:$AH57, (AR$2:AR57-BL57)^2)/(SUM($AH$2:$AH57)-1)),0)</f>
        <v>29245.80868447875</v>
      </c>
      <c r="CG57" s="109" cm="1">
        <f t="array" aca="1" ref="CG57" ca="1">IF($AG57,SQRT(SUMPRODUCT($AH$2:$AH57, (AS$2:AS57-BM57)^2)/(SUM($AH$2:$AH57)-1)),0)</f>
        <v>6906.8340206955882</v>
      </c>
      <c r="CH57" s="109" cm="1">
        <f t="array" aca="1" ref="CH57" ca="1">IF($AG57,SQRT(SUMPRODUCT($AH$2:$AH57, (AT$2:AT57-BN57)^2)/(SUM($AH$2:$AH57)-1)),0)</f>
        <v>9724.2857556161853</v>
      </c>
      <c r="CI57" s="109" cm="1">
        <f t="array" aca="1" ref="CI57" ca="1">IF($AG57,SQRT(SUMPRODUCT($AH$2:$AH57, (AU$2:AU57-BO57)^2)/(SUM($AH$2:$AH57)-1)),0)</f>
        <v>23409.137329458506</v>
      </c>
      <c r="CJ57" s="109" cm="1">
        <f t="array" aca="1" ref="CJ57" ca="1">IF($AG57,SQRT(SUMPRODUCT($AH$2:$AH57, (AV$2:AV57-BP57)^2)/(SUM($AH$2:$AH57)-1)),0)</f>
        <v>29645.500675866988</v>
      </c>
      <c r="CK57" s="109" cm="1">
        <f t="array" aca="1" ref="CK57" ca="1">IF($AG57,SQRT(SUMPRODUCT($AH$2:$AH57, (AW$2:AW57-BQ57)^2)/(SUM($AH$2:$AH57)-1)),0)</f>
        <v>57514.822738276016</v>
      </c>
      <c r="CL57" s="109" cm="1">
        <f t="array" aca="1" ref="CL57" ca="1">IF($AG57,SQRT(SUMPRODUCT($AH$2:$AH57, (AX$2:AX57-BR57)^2)/(SUM($AH$2:$AH57)-1)),0)</f>
        <v>0</v>
      </c>
      <c r="CM57" s="109" cm="1">
        <f t="array" aca="1" ref="CM57" ca="1">IF($AG57,SQRT(SUMPRODUCT($AH$2:$AH57, (AY$2:AY57-BS57)^2)/(SUM($AH$2:$AH57)-1)),0)</f>
        <v>10037.964978049158</v>
      </c>
      <c r="CN57" s="109" cm="1">
        <f t="array" aca="1" ref="CN57" ca="1">IF($AG57,SQRT(SUMPRODUCT($AH$2:$AH57, (AZ$2:AZ57-BT57)^2)/(SUM($AH$2:$AH57)-1)),0)</f>
        <v>0</v>
      </c>
      <c r="CO57" s="109" cm="1">
        <f t="array" aca="1" ref="CO57" ca="1">IF($AG57,SQRT(SUMPRODUCT($AH$2:$AH57, (BA$2:BA57-BU57)^2)/(SUM($AH$2:$AH57)-1)),0)</f>
        <v>0</v>
      </c>
    </row>
    <row r="58" spans="33:93" x14ac:dyDescent="0.25">
      <c r="AG58" s="1">
        <v>45434</v>
      </c>
      <c r="AH58" s="99">
        <f t="shared" si="33"/>
        <v>6</v>
      </c>
      <c r="AI58" s="11">
        <f t="shared" ca="1" si="34"/>
        <v>0</v>
      </c>
      <c r="AJ58" s="11">
        <f t="shared" ca="1" si="34"/>
        <v>0</v>
      </c>
      <c r="AK58" s="11">
        <f t="shared" ca="1" si="34"/>
        <v>0</v>
      </c>
      <c r="AL58" s="11">
        <f t="shared" ca="1" si="34"/>
        <v>0</v>
      </c>
      <c r="AM58" s="11">
        <f t="shared" ca="1" si="34"/>
        <v>-82964</v>
      </c>
      <c r="AN58" s="11">
        <f t="shared" ca="1" si="34"/>
        <v>0</v>
      </c>
      <c r="AO58" s="11">
        <f t="shared" ca="1" si="34"/>
        <v>0</v>
      </c>
      <c r="AP58" s="11">
        <f t="shared" ca="1" si="34"/>
        <v>-161090</v>
      </c>
      <c r="AQ58" s="11">
        <f t="shared" ca="1" si="34"/>
        <v>-18900</v>
      </c>
      <c r="AR58" s="11">
        <f t="shared" ca="1" si="34"/>
        <v>-7880</v>
      </c>
      <c r="AS58" s="11">
        <f t="shared" ca="1" si="35"/>
        <v>-5025</v>
      </c>
      <c r="AT58" s="11">
        <f t="shared" ca="1" si="35"/>
        <v>0</v>
      </c>
      <c r="AU58" s="11">
        <f t="shared" ca="1" si="35"/>
        <v>-70268</v>
      </c>
      <c r="AV58" s="11">
        <f t="shared" ca="1" si="35"/>
        <v>0</v>
      </c>
      <c r="AW58" s="11">
        <f t="shared" ca="1" si="35"/>
        <v>0</v>
      </c>
      <c r="AX58" s="11">
        <f t="shared" ca="1" si="35"/>
        <v>-5193</v>
      </c>
      <c r="AY58" s="11">
        <f t="shared" ca="1" si="35"/>
        <v>0</v>
      </c>
      <c r="AZ58" s="11">
        <f t="shared" ca="1" si="35"/>
        <v>0</v>
      </c>
      <c r="BA58" s="11">
        <f t="shared" ca="1" si="35"/>
        <v>0</v>
      </c>
      <c r="BB58" s="11"/>
      <c r="BC58" s="11">
        <f ca="1">IF($AG58,SUMPRODUCT(AI$2:AI58,$AH$2:$AH58)/SUM($AH$2:$AH58),0)</f>
        <v>-54418.176740740739</v>
      </c>
      <c r="BD58" s="11">
        <f ca="1">IF($AG58,SUMPRODUCT(AJ$2:AJ58,$AH$2:$AH58)/SUM($AH$2:$AH58),0)</f>
        <v>-7566.8592592592595</v>
      </c>
      <c r="BE58" s="11">
        <f ca="1">IF($AG58,SUMPRODUCT(AK$2:AK58,$AH$2:$AH58)/SUM($AH$2:$AH58),0)</f>
        <v>0</v>
      </c>
      <c r="BF58" s="11">
        <f ca="1">IF($AG58,SUMPRODUCT(AL$2:AL58,$AH$2:$AH58)/SUM($AH$2:$AH58),0)</f>
        <v>-10564.54074074074</v>
      </c>
      <c r="BG58" s="11">
        <f ca="1">IF($AG58,SUMPRODUCT(AM$2:AM58,$AH$2:$AH58)/SUM($AH$2:$AH58),0)</f>
        <v>-2699.3481481481481</v>
      </c>
      <c r="BH58" s="11">
        <f ca="1">IF($AG58,SUMPRODUCT(AN$2:AN58,$AH$2:$AH58)/SUM($AH$2:$AH58),0)</f>
        <v>-8641.7629629629628</v>
      </c>
      <c r="BI58" s="11">
        <f ca="1">IF($AG58,SUMPRODUCT(AO$2:AO58,$AH$2:$AH58)/SUM($AH$2:$AH58),0)</f>
        <v>-18458.274074074074</v>
      </c>
      <c r="BJ58" s="11">
        <f ca="1">IF($AG58,SUMPRODUCT(AP$2:AP58,$AH$2:$AH58)/SUM($AH$2:$AH58),0)</f>
        <v>-63569.688888888886</v>
      </c>
      <c r="BK58" s="11">
        <f ca="1">IF($AG58,SUMPRODUCT(AQ$2:AQ58,$AH$2:$AH58)/SUM($AH$2:$AH58),0)</f>
        <v>-22332.407407407409</v>
      </c>
      <c r="BL58" s="11">
        <f ca="1">IF($AG58,SUMPRODUCT(AR$2:AR58,$AH$2:$AH58)/SUM($AH$2:$AH58),0)</f>
        <v>-24329.874074074072</v>
      </c>
      <c r="BM58" s="11">
        <f ca="1">IF($AG58,SUMPRODUCT(AS$2:AS58,$AH$2:$AH58)/SUM($AH$2:$AH58),0)</f>
        <v>-1620.5185185185185</v>
      </c>
      <c r="BN58" s="11">
        <f ca="1">IF($AG58,SUMPRODUCT(AT$2:AT58,$AH$2:$AH58)/SUM($AH$2:$AH58),0)</f>
        <v>-3423.9703703703703</v>
      </c>
      <c r="BO58" s="11">
        <f ca="1">IF($AG58,SUMPRODUCT(AU$2:AU58,$AH$2:$AH58)/SUM($AH$2:$AH58),0)</f>
        <v>-24420.733333333334</v>
      </c>
      <c r="BP58" s="11">
        <f ca="1">IF($AG58,SUMPRODUCT(AV$2:AV58,$AH$2:$AH58)/SUM($AH$2:$AH58),0)</f>
        <v>-22078.513417777773</v>
      </c>
      <c r="BQ58" s="11">
        <f ca="1">IF($AG58,SUMPRODUCT(AW$2:AW58,$AH$2:$AH58)/SUM($AH$2:$AH58),0)</f>
        <v>-34323.681481481479</v>
      </c>
      <c r="BR58" s="11">
        <f ca="1">IF($AG58,SUMPRODUCT(AX$2:AX58,$AH$2:$AH58)/SUM($AH$2:$AH58),0)</f>
        <v>-230.8</v>
      </c>
      <c r="BS58" s="11">
        <f ca="1">IF($AG58,SUMPRODUCT(AY$2:AY58,$AH$2:$AH58)/SUM($AH$2:$AH58),0)</f>
        <v>-944.77746666666917</v>
      </c>
      <c r="BT58" s="11">
        <f ca="1">IF($AG58,SUMPRODUCT(AZ$2:AZ58,$AH$2:$AH58)/SUM($AH$2:$AH58),0)</f>
        <v>0</v>
      </c>
      <c r="BU58" s="11">
        <f ca="1">IF($AG58,SUMPRODUCT(BA$2:BA58,$AH$2:$AH58)/SUM($AH$2:$AH58),0)</f>
        <v>0</v>
      </c>
      <c r="BV58" s="11"/>
      <c r="BW58" s="109" cm="1">
        <f t="array" aca="1" ref="BW58" ca="1">IF($AG58,SQRT(SUMPRODUCT($AH$2:$AH58, (AI$2:AI58-BC58)^2)/(SUM($AH$2:$AH58)-1)),0)</f>
        <v>164831.45866207429</v>
      </c>
      <c r="BX58" s="109" cm="1">
        <f t="array" aca="1" ref="BX58" ca="1">IF($AG58,SQRT(SUMPRODUCT($AH$2:$AH58, (AJ$2:AJ58-BD58)^2)/(SUM($AH$2:$AH58)-1)),0)</f>
        <v>17984.356813698741</v>
      </c>
      <c r="BY58" s="109" cm="1">
        <f t="array" aca="1" ref="BY58" ca="1">IF($AG58,SQRT(SUMPRODUCT($AH$2:$AH58, (AK$2:AK58-BE58)^2)/(SUM($AH$2:$AH58)-1)),0)</f>
        <v>0</v>
      </c>
      <c r="BZ58" s="109" cm="1">
        <f t="array" aca="1" ref="BZ58" ca="1">IF($AG58,SQRT(SUMPRODUCT($AH$2:$AH58, (AL$2:AL58-BF58)^2)/(SUM($AH$2:$AH58)-1)),0)</f>
        <v>32367.069547857831</v>
      </c>
      <c r="CA58" s="109" cm="1">
        <f t="array" aca="1" ref="CA58" ca="1">IF($AG58,SQRT(SUMPRODUCT($AH$2:$AH58, (AM$2:AM58-BG58)^2)/(SUM($AH$2:$AH58)-1)),0)</f>
        <v>80450.273868101387</v>
      </c>
      <c r="CB58" s="109" cm="1">
        <f t="array" aca="1" ref="CB58" ca="1">IF($AG58,SQRT(SUMPRODUCT($AH$2:$AH58, (AN$2:AN58-BH58)^2)/(SUM($AH$2:$AH58)-1)),0)</f>
        <v>23084.153311149355</v>
      </c>
      <c r="CC58" s="109" cm="1">
        <f t="array" aca="1" ref="CC58" ca="1">IF($AG58,SQRT(SUMPRODUCT($AH$2:$AH58, (AO$2:AO58-BI58)^2)/(SUM($AH$2:$AH58)-1)),0)</f>
        <v>32102.785400244851</v>
      </c>
      <c r="CD58" s="109" cm="1">
        <f t="array" aca="1" ref="CD58" ca="1">IF($AG58,SQRT(SUMPRODUCT($AH$2:$AH58, (AP$2:AP58-BJ58)^2)/(SUM($AH$2:$AH58)-1)),0)</f>
        <v>60685.564238271792</v>
      </c>
      <c r="CE58" s="109" cm="1">
        <f t="array" aca="1" ref="CE58" ca="1">IF($AG58,SQRT(SUMPRODUCT($AH$2:$AH58, (AQ$2:AQ58-BK58)^2)/(SUM($AH$2:$AH58)-1)),0)</f>
        <v>25138.888534810296</v>
      </c>
      <c r="CF58" s="109" cm="1">
        <f t="array" aca="1" ref="CF58" ca="1">IF($AG58,SQRT(SUMPRODUCT($AH$2:$AH58, (AR$2:AR58-BL58)^2)/(SUM($AH$2:$AH58)-1)),0)</f>
        <v>28804.503643626049</v>
      </c>
      <c r="CG58" s="109" cm="1">
        <f t="array" aca="1" ref="CG58" ca="1">IF($AG58,SQRT(SUMPRODUCT($AH$2:$AH58, (AS$2:AS58-BM58)^2)/(SUM($AH$2:$AH58)-1)),0)</f>
        <v>6790.5416626669557</v>
      </c>
      <c r="CH58" s="109" cm="1">
        <f t="array" aca="1" ref="CH58" ca="1">IF($AG58,SQRT(SUMPRODUCT($AH$2:$AH58, (AT$2:AT58-BN58)^2)/(SUM($AH$2:$AH58)-1)),0)</f>
        <v>9532.9417144163217</v>
      </c>
      <c r="CI58" s="109" cm="1">
        <f t="array" aca="1" ref="CI58" ca="1">IF($AG58,SQRT(SUMPRODUCT($AH$2:$AH58, (AU$2:AU58-BO58)^2)/(SUM($AH$2:$AH58)-1)),0)</f>
        <v>24938.858803499719</v>
      </c>
      <c r="CJ58" s="109" cm="1">
        <f t="array" aca="1" ref="CJ58" ca="1">IF($AG58,SQRT(SUMPRODUCT($AH$2:$AH58, (AV$2:AV58-BP58)^2)/(SUM($AH$2:$AH58)-1)),0)</f>
        <v>29365.724132058062</v>
      </c>
      <c r="CK58" s="109" cm="1">
        <f t="array" aca="1" ref="CK58" ca="1">IF($AG58,SQRT(SUMPRODUCT($AH$2:$AH58, (AW$2:AW58-BQ58)^2)/(SUM($AH$2:$AH58)-1)),0)</f>
        <v>56701.344176024082</v>
      </c>
      <c r="CL58" s="109" cm="1">
        <f t="array" aca="1" ref="CL58" ca="1">IF($AG58,SQRT(SUMPRODUCT($AH$2:$AH58, (AX$2:AX58-BR58)^2)/(SUM($AH$2:$AH58)-1)),0)</f>
        <v>1074.1613445054941</v>
      </c>
      <c r="CM58" s="109" cm="1">
        <f t="array" aca="1" ref="CM58" ca="1">IF($AG58,SQRT(SUMPRODUCT($AH$2:$AH58, (AY$2:AY58-BS58)^2)/(SUM($AH$2:$AH58)-1)),0)</f>
        <v>9812.792275695776</v>
      </c>
      <c r="CN58" s="109" cm="1">
        <f t="array" aca="1" ref="CN58" ca="1">IF($AG58,SQRT(SUMPRODUCT($AH$2:$AH58, (AZ$2:AZ58-BT58)^2)/(SUM($AH$2:$AH58)-1)),0)</f>
        <v>0</v>
      </c>
      <c r="CO58" s="109" cm="1">
        <f t="array" aca="1" ref="CO58" ca="1">IF($AG58,SQRT(SUMPRODUCT($AH$2:$AH58, (BA$2:BA58-BU58)^2)/(SUM($AH$2:$AH58)-1)),0)</f>
        <v>0</v>
      </c>
    </row>
    <row r="59" spans="33:93" x14ac:dyDescent="0.25">
      <c r="AG59" s="1">
        <v>45443</v>
      </c>
      <c r="AH59" s="99">
        <f t="shared" si="33"/>
        <v>9</v>
      </c>
      <c r="AI59" s="11">
        <f t="shared" ca="1" si="34"/>
        <v>0</v>
      </c>
      <c r="AJ59" s="11">
        <f t="shared" ca="1" si="34"/>
        <v>0</v>
      </c>
      <c r="AK59" s="11">
        <f t="shared" ca="1" si="34"/>
        <v>0</v>
      </c>
      <c r="AL59" s="11">
        <f t="shared" ca="1" si="34"/>
        <v>0</v>
      </c>
      <c r="AM59" s="11">
        <f t="shared" ca="1" si="34"/>
        <v>-31887</v>
      </c>
      <c r="AN59" s="11">
        <f t="shared" ca="1" si="34"/>
        <v>-33197</v>
      </c>
      <c r="AO59" s="11">
        <f t="shared" ca="1" si="34"/>
        <v>-51920</v>
      </c>
      <c r="AP59" s="11">
        <f t="shared" ca="1" si="34"/>
        <v>-325432</v>
      </c>
      <c r="AQ59" s="11">
        <f t="shared" ca="1" si="34"/>
        <v>-73702</v>
      </c>
      <c r="AR59" s="11">
        <f t="shared" ca="1" si="34"/>
        <v>-95388</v>
      </c>
      <c r="AS59" s="11">
        <f t="shared" ca="1" si="35"/>
        <v>-25337</v>
      </c>
      <c r="AT59" s="11">
        <f t="shared" ca="1" si="35"/>
        <v>0</v>
      </c>
      <c r="AU59" s="11">
        <f t="shared" ca="1" si="35"/>
        <v>-97606</v>
      </c>
      <c r="AV59" s="11">
        <f t="shared" ca="1" si="35"/>
        <v>-55052</v>
      </c>
      <c r="AW59" s="11">
        <f t="shared" ca="1" si="35"/>
        <v>-14000</v>
      </c>
      <c r="AX59" s="11">
        <f t="shared" ca="1" si="35"/>
        <v>-10000</v>
      </c>
      <c r="AY59" s="11">
        <f t="shared" ca="1" si="35"/>
        <v>0</v>
      </c>
      <c r="AZ59" s="11">
        <f t="shared" ca="1" si="35"/>
        <v>0</v>
      </c>
      <c r="BA59" s="11">
        <f t="shared" ca="1" si="35"/>
        <v>0</v>
      </c>
      <c r="BB59" s="11"/>
      <c r="BC59" s="11">
        <f ca="1">IF($AG59,SUMPRODUCT(AI$2:AI59,$AH$2:$AH59)/SUM($AH$2:$AH59),0)</f>
        <v>-51017.04069444444</v>
      </c>
      <c r="BD59" s="11">
        <f ca="1">IF($AG59,SUMPRODUCT(AJ$2:AJ59,$AH$2:$AH59)/SUM($AH$2:$AH59),0)</f>
        <v>-7093.9305555555557</v>
      </c>
      <c r="BE59" s="11">
        <f ca="1">IF($AG59,SUMPRODUCT(AK$2:AK59,$AH$2:$AH59)/SUM($AH$2:$AH59),0)</f>
        <v>0</v>
      </c>
      <c r="BF59" s="11">
        <f ca="1">IF($AG59,SUMPRODUCT(AL$2:AL59,$AH$2:$AH59)/SUM($AH$2:$AH59),0)</f>
        <v>-9904.2569444444453</v>
      </c>
      <c r="BG59" s="11">
        <f ca="1">IF($AG59,SUMPRODUCT(AM$2:AM59,$AH$2:$AH59)/SUM($AH$2:$AH59),0)</f>
        <v>-4523.5763888888887</v>
      </c>
      <c r="BH59" s="11">
        <f ca="1">IF($AG59,SUMPRODUCT(AN$2:AN59,$AH$2:$AH59)/SUM($AH$2:$AH59),0)</f>
        <v>-10176.465277777777</v>
      </c>
      <c r="BI59" s="11">
        <f ca="1">IF($AG59,SUMPRODUCT(AO$2:AO59,$AH$2:$AH59)/SUM($AH$2:$AH59),0)</f>
        <v>-20549.631944444445</v>
      </c>
      <c r="BJ59" s="11">
        <f ca="1">IF($AG59,SUMPRODUCT(AP$2:AP59,$AH$2:$AH59)/SUM($AH$2:$AH59),0)</f>
        <v>-79936.083333333328</v>
      </c>
      <c r="BK59" s="11">
        <f ca="1">IF($AG59,SUMPRODUCT(AQ$2:AQ59,$AH$2:$AH59)/SUM($AH$2:$AH59),0)</f>
        <v>-25543.006944444445</v>
      </c>
      <c r="BL59" s="11">
        <f ca="1">IF($AG59,SUMPRODUCT(AR$2:AR59,$AH$2:$AH59)/SUM($AH$2:$AH59),0)</f>
        <v>-28771.006944444445</v>
      </c>
      <c r="BM59" s="11">
        <f ca="1">IF($AG59,SUMPRODUCT(AS$2:AS59,$AH$2:$AH59)/SUM($AH$2:$AH59),0)</f>
        <v>-3102.7986111111113</v>
      </c>
      <c r="BN59" s="11">
        <f ca="1">IF($AG59,SUMPRODUCT(AT$2:AT59,$AH$2:$AH59)/SUM($AH$2:$AH59),0)</f>
        <v>-3209.9722222222222</v>
      </c>
      <c r="BO59" s="11">
        <f ca="1">IF($AG59,SUMPRODUCT(AU$2:AU59,$AH$2:$AH59)/SUM($AH$2:$AH59),0)</f>
        <v>-28994.8125</v>
      </c>
      <c r="BP59" s="11">
        <f ca="1">IF($AG59,SUMPRODUCT(AV$2:AV59,$AH$2:$AH59)/SUM($AH$2:$AH59),0)</f>
        <v>-24139.356329166665</v>
      </c>
      <c r="BQ59" s="11">
        <f ca="1">IF($AG59,SUMPRODUCT(AW$2:AW59,$AH$2:$AH59)/SUM($AH$2:$AH59),0)</f>
        <v>-33053.451388888891</v>
      </c>
      <c r="BR59" s="11">
        <f ca="1">IF($AG59,SUMPRODUCT(AX$2:AX59,$AH$2:$AH59)/SUM($AH$2:$AH59),0)</f>
        <v>-841.375</v>
      </c>
      <c r="BS59" s="11">
        <f ca="1">IF($AG59,SUMPRODUCT(AY$2:AY59,$AH$2:$AH59)/SUM($AH$2:$AH59),0)</f>
        <v>-885.72887500000229</v>
      </c>
      <c r="BT59" s="11">
        <f ca="1">IF($AG59,SUMPRODUCT(AZ$2:AZ59,$AH$2:$AH59)/SUM($AH$2:$AH59),0)</f>
        <v>0</v>
      </c>
      <c r="BU59" s="11">
        <f ca="1">IF($AG59,SUMPRODUCT(BA$2:BA59,$AH$2:$AH59)/SUM($AH$2:$AH59),0)</f>
        <v>0</v>
      </c>
      <c r="BV59" s="11"/>
      <c r="BW59" s="109" cm="1">
        <f t="array" aca="1" ref="BW59" ca="1">IF($AG59,SQRT(SUMPRODUCT($AH$2:$AH59, (AI$2:AI59-BC59)^2)/(SUM($AH$2:$AH59)-1)),0)</f>
        <v>160106.76502353465</v>
      </c>
      <c r="BX59" s="109" cm="1">
        <f t="array" aca="1" ref="BX59" ca="1">IF($AG59,SQRT(SUMPRODUCT($AH$2:$AH59, (AJ$2:AJ59-BD59)^2)/(SUM($AH$2:$AH59)-1)),0)</f>
        <v>17505.978804318303</v>
      </c>
      <c r="BY59" s="109" cm="1">
        <f t="array" aca="1" ref="BY59" ca="1">IF($AG59,SQRT(SUMPRODUCT($AH$2:$AH59, (AK$2:AK59-BE59)^2)/(SUM($AH$2:$AH59)-1)),0)</f>
        <v>0</v>
      </c>
      <c r="BZ59" s="109" cm="1">
        <f t="array" aca="1" ref="BZ59" ca="1">IF($AG59,SQRT(SUMPRODUCT($AH$2:$AH59, (AL$2:AL59-BF59)^2)/(SUM($AH$2:$AH59)-1)),0)</f>
        <v>31436.888596675904</v>
      </c>
      <c r="CA59" s="109" cm="1">
        <f t="array" aca="1" ref="CA59" ca="1">IF($AG59,SQRT(SUMPRODUCT($AH$2:$AH59, (AM$2:AM59-BG59)^2)/(SUM($AH$2:$AH59)-1)),0)</f>
        <v>78199.543329696899</v>
      </c>
      <c r="CB59" s="109" cm="1">
        <f t="array" aca="1" ref="CB59" ca="1">IF($AG59,SQRT(SUMPRODUCT($AH$2:$AH59, (AN$2:AN59-BH59)^2)/(SUM($AH$2:$AH59)-1)),0)</f>
        <v>23128.274427004144</v>
      </c>
      <c r="CC59" s="109" cm="1">
        <f t="array" aca="1" ref="CC59" ca="1">IF($AG59,SQRT(SUMPRODUCT($AH$2:$AH59, (AO$2:AO59-BI59)^2)/(SUM($AH$2:$AH59)-1)),0)</f>
        <v>32121.520050802017</v>
      </c>
      <c r="CD59" s="109" cm="1">
        <f t="array" aca="1" ref="CD59" ca="1">IF($AG59,SQRT(SUMPRODUCT($AH$2:$AH59, (AP$2:AP59-BJ59)^2)/(SUM($AH$2:$AH59)-1)),0)</f>
        <v>86584.854926865213</v>
      </c>
      <c r="CE59" s="109" cm="1">
        <f t="array" aca="1" ref="CE59" ca="1">IF($AG59,SQRT(SUMPRODUCT($AH$2:$AH59, (AQ$2:AQ59-BK59)^2)/(SUM($AH$2:$AH59)-1)),0)</f>
        <v>27347.582540147152</v>
      </c>
      <c r="CF59" s="109" cm="1">
        <f t="array" aca="1" ref="CF59" ca="1">IF($AG59,SQRT(SUMPRODUCT($AH$2:$AH59, (AR$2:AR59-BL59)^2)/(SUM($AH$2:$AH59)-1)),0)</f>
        <v>32793.359358152957</v>
      </c>
      <c r="CG59" s="109" cm="1">
        <f t="array" aca="1" ref="CG59" ca="1">IF($AG59,SQRT(SUMPRODUCT($AH$2:$AH59, (AS$2:AS59-BM59)^2)/(SUM($AH$2:$AH59)-1)),0)</f>
        <v>8740.5446787278215</v>
      </c>
      <c r="CH59" s="109" cm="1">
        <f t="array" aca="1" ref="CH59" ca="1">IF($AG59,SQRT(SUMPRODUCT($AH$2:$AH59, (AT$2:AT59-BN59)^2)/(SUM($AH$2:$AH59)-1)),0)</f>
        <v>9265.483229047175</v>
      </c>
      <c r="CI59" s="109" cm="1">
        <f t="array" aca="1" ref="CI59" ca="1">IF($AG59,SQRT(SUMPRODUCT($AH$2:$AH59, (AU$2:AU59-BO59)^2)/(SUM($AH$2:$AH59)-1)),0)</f>
        <v>29980.507349086904</v>
      </c>
      <c r="CJ59" s="109" cm="1">
        <f t="array" aca="1" ref="CJ59" ca="1">IF($AG59,SQRT(SUMPRODUCT($AH$2:$AH59, (AV$2:AV59-BP59)^2)/(SUM($AH$2:$AH59)-1)),0)</f>
        <v>29533.436044962407</v>
      </c>
      <c r="CK59" s="109" cm="1">
        <f t="array" aca="1" ref="CK59" ca="1">IF($AG59,SQRT(SUMPRODUCT($AH$2:$AH59, (AW$2:AW59-BQ59)^2)/(SUM($AH$2:$AH59)-1)),0)</f>
        <v>55109.605491839196</v>
      </c>
      <c r="CL59" s="109" cm="1">
        <f t="array" aca="1" ref="CL59" ca="1">IF($AG59,SQRT(SUMPRODUCT($AH$2:$AH59, (AX$2:AX59-BR59)^2)/(SUM($AH$2:$AH59)-1)),0)</f>
        <v>2590.8178120652724</v>
      </c>
      <c r="CM59" s="109" cm="1">
        <f t="array" aca="1" ref="CM59" ca="1">IF($AG59,SQRT(SUMPRODUCT($AH$2:$AH59, (AY$2:AY59-BS59)^2)/(SUM($AH$2:$AH59)-1)),0)</f>
        <v>9501.7521060396775</v>
      </c>
      <c r="CN59" s="109" cm="1">
        <f t="array" aca="1" ref="CN59" ca="1">IF($AG59,SQRT(SUMPRODUCT($AH$2:$AH59, (AZ$2:AZ59-BT59)^2)/(SUM($AH$2:$AH59)-1)),0)</f>
        <v>0</v>
      </c>
      <c r="CO59" s="109" cm="1">
        <f t="array" aca="1" ref="CO59" ca="1">IF($AG59,SQRT(SUMPRODUCT($AH$2:$AH59, (BA$2:BA59-BU59)^2)/(SUM($AH$2:$AH59)-1)),0)</f>
        <v>0</v>
      </c>
    </row>
    <row r="60" spans="33:93" x14ac:dyDescent="0.25">
      <c r="AG60" s="1">
        <v>45448</v>
      </c>
      <c r="AH60" s="99">
        <f t="shared" si="33"/>
        <v>5</v>
      </c>
      <c r="AI60" s="11">
        <f t="shared" ca="1" si="34"/>
        <v>-519336</v>
      </c>
      <c r="AJ60" s="11">
        <f t="shared" ca="1" si="34"/>
        <v>0</v>
      </c>
      <c r="AK60" s="11">
        <f t="shared" ca="1" si="34"/>
        <v>0</v>
      </c>
      <c r="AL60" s="11">
        <f t="shared" ca="1" si="34"/>
        <v>-139555</v>
      </c>
      <c r="AM60" s="11">
        <f t="shared" ca="1" si="34"/>
        <v>-66888</v>
      </c>
      <c r="AN60" s="11">
        <f t="shared" ca="1" si="34"/>
        <v>0</v>
      </c>
      <c r="AO60" s="11">
        <f t="shared" ca="1" si="34"/>
        <v>-74214</v>
      </c>
      <c r="AP60" s="11">
        <f t="shared" ca="1" si="34"/>
        <v>-88320</v>
      </c>
      <c r="AQ60" s="11">
        <f t="shared" ca="1" si="34"/>
        <v>-5130</v>
      </c>
      <c r="AR60" s="11">
        <f t="shared" ca="1" si="34"/>
        <v>-28370</v>
      </c>
      <c r="AS60" s="11">
        <f t="shared" ca="1" si="35"/>
        <v>-13605</v>
      </c>
      <c r="AT60" s="11">
        <f t="shared" ca="1" si="35"/>
        <v>0</v>
      </c>
      <c r="AU60" s="11">
        <f t="shared" ca="1" si="35"/>
        <v>-34920</v>
      </c>
      <c r="AV60" s="11">
        <f t="shared" ca="1" si="35"/>
        <v>-7525</v>
      </c>
      <c r="AW60" s="11">
        <f t="shared" ca="1" si="35"/>
        <v>0</v>
      </c>
      <c r="AX60" s="11">
        <f t="shared" ca="1" si="35"/>
        <v>0</v>
      </c>
      <c r="AY60" s="11">
        <f t="shared" ca="1" si="35"/>
        <v>0</v>
      </c>
      <c r="AZ60" s="11">
        <f t="shared" ca="1" si="35"/>
        <v>0</v>
      </c>
      <c r="BA60" s="11">
        <f t="shared" ca="1" si="35"/>
        <v>0</v>
      </c>
      <c r="BB60" s="11"/>
      <c r="BC60" s="11">
        <f ca="1">IF($AG60,SUMPRODUCT(AI$2:AI60,$AH$2:$AH60)/SUM($AH$2:$AH60),0)</f>
        <v>-66732.442013422813</v>
      </c>
      <c r="BD60" s="11">
        <f ca="1">IF($AG60,SUMPRODUCT(AJ$2:AJ60,$AH$2:$AH60)/SUM($AH$2:$AH60),0)</f>
        <v>-6855.8791946308729</v>
      </c>
      <c r="BE60" s="11">
        <f ca="1">IF($AG60,SUMPRODUCT(AK$2:AK60,$AH$2:$AH60)/SUM($AH$2:$AH60),0)</f>
        <v>0</v>
      </c>
      <c r="BF60" s="11">
        <f ca="1">IF($AG60,SUMPRODUCT(AL$2:AL60,$AH$2:$AH60)/SUM($AH$2:$AH60),0)</f>
        <v>-14254.953020134228</v>
      </c>
      <c r="BG60" s="11">
        <f ca="1">IF($AG60,SUMPRODUCT(AM$2:AM60,$AH$2:$AH60)/SUM($AH$2:$AH60),0)</f>
        <v>-6616.3422818791951</v>
      </c>
      <c r="BH60" s="11">
        <f ca="1">IF($AG60,SUMPRODUCT(AN$2:AN60,$AH$2:$AH60)/SUM($AH$2:$AH60),0)</f>
        <v>-9834.9731543624166</v>
      </c>
      <c r="BI60" s="11">
        <f ca="1">IF($AG60,SUMPRODUCT(AO$2:AO60,$AH$2:$AH60)/SUM($AH$2:$AH60),0)</f>
        <v>-22350.449664429529</v>
      </c>
      <c r="BJ60" s="11">
        <f ca="1">IF($AG60,SUMPRODUCT(AP$2:AP60,$AH$2:$AH60)/SUM($AH$2:$AH60),0)</f>
        <v>-80217.422818791951</v>
      </c>
      <c r="BK60" s="11">
        <f ca="1">IF($AG60,SUMPRODUCT(AQ$2:AQ60,$AH$2:$AH60)/SUM($AH$2:$AH60),0)</f>
        <v>-24858.006711409394</v>
      </c>
      <c r="BL60" s="11">
        <f ca="1">IF($AG60,SUMPRODUCT(AR$2:AR60,$AH$2:$AH60)/SUM($AH$2:$AH60),0)</f>
        <v>-28757.550335570471</v>
      </c>
      <c r="BM60" s="11">
        <f ca="1">IF($AG60,SUMPRODUCT(AS$2:AS60,$AH$2:$AH60)/SUM($AH$2:$AH60),0)</f>
        <v>-3455.2214765100671</v>
      </c>
      <c r="BN60" s="11">
        <f ca="1">IF($AG60,SUMPRODUCT(AT$2:AT60,$AH$2:$AH60)/SUM($AH$2:$AH60),0)</f>
        <v>-3102.2550335570468</v>
      </c>
      <c r="BO60" s="11">
        <f ca="1">IF($AG60,SUMPRODUCT(AU$2:AU60,$AH$2:$AH60)/SUM($AH$2:$AH60),0)</f>
        <v>-29193.644295302012</v>
      </c>
      <c r="BP60" s="11">
        <f ca="1">IF($AG60,SUMPRODUCT(AV$2:AV60,$AH$2:$AH60)/SUM($AH$2:$AH60),0)</f>
        <v>-23581.827593288588</v>
      </c>
      <c r="BQ60" s="11">
        <f ca="1">IF($AG60,SUMPRODUCT(AW$2:AW60,$AH$2:$AH60)/SUM($AH$2:$AH60),0)</f>
        <v>-31944.275167785236</v>
      </c>
      <c r="BR60" s="11">
        <f ca="1">IF($AG60,SUMPRODUCT(AX$2:AX60,$AH$2:$AH60)/SUM($AH$2:$AH60),0)</f>
        <v>-813.14093959731542</v>
      </c>
      <c r="BS60" s="11">
        <f ca="1">IF($AG60,SUMPRODUCT(AY$2:AY60,$AH$2:$AH60)/SUM($AH$2:$AH60),0)</f>
        <v>-856.0064295302036</v>
      </c>
      <c r="BT60" s="11">
        <f ca="1">IF($AG60,SUMPRODUCT(AZ$2:AZ60,$AH$2:$AH60)/SUM($AH$2:$AH60),0)</f>
        <v>0</v>
      </c>
      <c r="BU60" s="11">
        <f ca="1">IF($AG60,SUMPRODUCT(BA$2:BA60,$AH$2:$AH60)/SUM($AH$2:$AH60),0)</f>
        <v>0</v>
      </c>
      <c r="BV60" s="11"/>
      <c r="BW60" s="109" cm="1">
        <f t="array" aca="1" ref="BW60" ca="1">IF($AG60,SQRT(SUMPRODUCT($AH$2:$AH60, (AI$2:AI60-BC60)^2)/(SUM($AH$2:$AH60)-1)),0)</f>
        <v>178687.05343709112</v>
      </c>
      <c r="BX60" s="109" cm="1">
        <f t="array" aca="1" ref="BX60" ca="1">IF($AG60,SQRT(SUMPRODUCT($AH$2:$AH60, (AJ$2:AJ60-BD60)^2)/(SUM($AH$2:$AH60)-1)),0)</f>
        <v>17255.405475399366</v>
      </c>
      <c r="BY60" s="109" cm="1">
        <f t="array" aca="1" ref="BY60" ca="1">IF($AG60,SQRT(SUMPRODUCT($AH$2:$AH60, (AK$2:AK60-BE60)^2)/(SUM($AH$2:$AH60)-1)),0)</f>
        <v>0</v>
      </c>
      <c r="BZ60" s="109" cm="1">
        <f t="array" aca="1" ref="BZ60" ca="1">IF($AG60,SQRT(SUMPRODUCT($AH$2:$AH60, (AL$2:AL60-BF60)^2)/(SUM($AH$2:$AH60)-1)),0)</f>
        <v>38777.777308543882</v>
      </c>
      <c r="CA60" s="109" cm="1">
        <f t="array" aca="1" ref="CA60" ca="1">IF($AG60,SQRT(SUMPRODUCT($AH$2:$AH60, (AM$2:AM60-BG60)^2)/(SUM($AH$2:$AH60)-1)),0)</f>
        <v>77688.878055249355</v>
      </c>
      <c r="CB60" s="109" cm="1">
        <f t="array" aca="1" ref="CB60" ca="1">IF($AG60,SQRT(SUMPRODUCT($AH$2:$AH60, (AN$2:AN60-BH60)^2)/(SUM($AH$2:$AH60)-1)),0)</f>
        <v>22808.481184533539</v>
      </c>
      <c r="CC60" s="109" cm="1">
        <f t="array" aca="1" ref="CC60" ca="1">IF($AG60,SQRT(SUMPRODUCT($AH$2:$AH60, (AO$2:AO60-BI60)^2)/(SUM($AH$2:$AH60)-1)),0)</f>
        <v>33029.714966415493</v>
      </c>
      <c r="CD60" s="109" cm="1">
        <f t="array" aca="1" ref="CD60" ca="1">IF($AG60,SQRT(SUMPRODUCT($AH$2:$AH60, (AP$2:AP60-BJ60)^2)/(SUM($AH$2:$AH60)-1)),0)</f>
        <v>85123.188251004583</v>
      </c>
      <c r="CE60" s="109" cm="1">
        <f t="array" aca="1" ref="CE60" ca="1">IF($AG60,SQRT(SUMPRODUCT($AH$2:$AH60, (AQ$2:AQ60-BK60)^2)/(SUM($AH$2:$AH60)-1)),0)</f>
        <v>27133.534703263373</v>
      </c>
      <c r="CF60" s="109" cm="1">
        <f t="array" aca="1" ref="CF60" ca="1">IF($AG60,SQRT(SUMPRODUCT($AH$2:$AH60, (AR$2:AR60-BL60)^2)/(SUM($AH$2:$AH60)-1)),0)</f>
        <v>32234.739614364742</v>
      </c>
      <c r="CG60" s="109" cm="1">
        <f t="array" aca="1" ref="CG60" ca="1">IF($AG60,SQRT(SUMPRODUCT($AH$2:$AH60, (AS$2:AS60-BM60)^2)/(SUM($AH$2:$AH60)-1)),0)</f>
        <v>8798.7112975659129</v>
      </c>
      <c r="CH60" s="109" cm="1">
        <f t="array" aca="1" ref="CH60" ca="1">IF($AG60,SQRT(SUMPRODUCT($AH$2:$AH60, (AT$2:AT60-BN60)^2)/(SUM($AH$2:$AH60)-1)),0)</f>
        <v>9126.077658063452</v>
      </c>
      <c r="CI60" s="109" cm="1">
        <f t="array" aca="1" ref="CI60" ca="1">IF($AG60,SQRT(SUMPRODUCT($AH$2:$AH60, (AU$2:AU60-BO60)^2)/(SUM($AH$2:$AH60)-1)),0)</f>
        <v>29489.17071572203</v>
      </c>
      <c r="CJ60" s="109" cm="1">
        <f t="array" aca="1" ref="CJ60" ca="1">IF($AG60,SQRT(SUMPRODUCT($AH$2:$AH60, (AV$2:AV60-BP60)^2)/(SUM($AH$2:$AH60)-1)),0)</f>
        <v>29185.089567888986</v>
      </c>
      <c r="CK60" s="109" cm="1">
        <f t="array" aca="1" ref="CK60" ca="1">IF($AG60,SQRT(SUMPRODUCT($AH$2:$AH60, (AW$2:AW60-BQ60)^2)/(SUM($AH$2:$AH60)-1)),0)</f>
        <v>54498.955793971225</v>
      </c>
      <c r="CL60" s="109" cm="1">
        <f t="array" aca="1" ref="CL60" ca="1">IF($AG60,SQRT(SUMPRODUCT($AH$2:$AH60, (AX$2:AX60-BR60)^2)/(SUM($AH$2:$AH60)-1)),0)</f>
        <v>2551.2119060284413</v>
      </c>
      <c r="CM60" s="109" cm="1">
        <f t="array" aca="1" ref="CM60" ca="1">IF($AG60,SQRT(SUMPRODUCT($AH$2:$AH60, (AY$2:AY60-BS60)^2)/(SUM($AH$2:$AH60)-1)),0)</f>
        <v>9341.2416918567724</v>
      </c>
      <c r="CN60" s="109" cm="1">
        <f t="array" aca="1" ref="CN60" ca="1">IF($AG60,SQRT(SUMPRODUCT($AH$2:$AH60, (AZ$2:AZ60-BT60)^2)/(SUM($AH$2:$AH60)-1)),0)</f>
        <v>0</v>
      </c>
      <c r="CO60" s="109" cm="1">
        <f t="array" aca="1" ref="CO60" ca="1">IF($AG60,SQRT(SUMPRODUCT($AH$2:$AH60, (BA$2:BA60-BU60)^2)/(SUM($AH$2:$AH60)-1)),0)</f>
        <v>0</v>
      </c>
    </row>
    <row r="61" spans="33:93" x14ac:dyDescent="0.25">
      <c r="AG61" s="1">
        <v>45450</v>
      </c>
      <c r="AH61" s="99">
        <f t="shared" si="33"/>
        <v>2</v>
      </c>
      <c r="AI61" s="11">
        <f t="shared" ca="1" si="34"/>
        <v>0</v>
      </c>
      <c r="AJ61" s="11">
        <f t="shared" ca="1" si="34"/>
        <v>-58304</v>
      </c>
      <c r="AK61" s="11">
        <f t="shared" ca="1" si="34"/>
        <v>0</v>
      </c>
      <c r="AL61" s="11">
        <f t="shared" ca="1" si="34"/>
        <v>0</v>
      </c>
      <c r="AM61" s="11">
        <f t="shared" ca="1" si="34"/>
        <v>0</v>
      </c>
      <c r="AN61" s="11">
        <f t="shared" ca="1" si="34"/>
        <v>0</v>
      </c>
      <c r="AO61" s="11">
        <f t="shared" ca="1" si="34"/>
        <v>0</v>
      </c>
      <c r="AP61" s="11">
        <f t="shared" ca="1" si="34"/>
        <v>-28740</v>
      </c>
      <c r="AQ61" s="11">
        <f t="shared" ca="1" si="34"/>
        <v>0</v>
      </c>
      <c r="AR61" s="11">
        <f t="shared" ca="1" si="34"/>
        <v>-4430</v>
      </c>
      <c r="AS61" s="11">
        <f t="shared" ca="1" si="35"/>
        <v>-4356</v>
      </c>
      <c r="AT61" s="11">
        <f t="shared" ca="1" si="35"/>
        <v>-29673</v>
      </c>
      <c r="AU61" s="11">
        <f t="shared" ca="1" si="35"/>
        <v>-27247</v>
      </c>
      <c r="AV61" s="11">
        <f t="shared" ca="1" si="35"/>
        <v>0</v>
      </c>
      <c r="AW61" s="11">
        <f t="shared" ca="1" si="35"/>
        <v>0</v>
      </c>
      <c r="AX61" s="11">
        <f t="shared" ca="1" si="35"/>
        <v>0</v>
      </c>
      <c r="AY61" s="11">
        <f t="shared" ca="1" si="35"/>
        <v>0</v>
      </c>
      <c r="AZ61" s="11">
        <f t="shared" ca="1" si="35"/>
        <v>0</v>
      </c>
      <c r="BA61" s="11">
        <f t="shared" ca="1" si="35"/>
        <v>0</v>
      </c>
      <c r="BB61" s="11"/>
      <c r="BC61" s="11">
        <f ca="1">IF($AG61,SUMPRODUCT(AI$2:AI61,$AH$2:$AH61)/SUM($AH$2:$AH61),0)</f>
        <v>-65848.568609271519</v>
      </c>
      <c r="BD61" s="11">
        <f ca="1">IF($AG61,SUMPRODUCT(AJ$2:AJ61,$AH$2:$AH61)/SUM($AH$2:$AH61),0)</f>
        <v>-7537.3112582781459</v>
      </c>
      <c r="BE61" s="11">
        <f ca="1">IF($AG61,SUMPRODUCT(AK$2:AK61,$AH$2:$AH61)/SUM($AH$2:$AH61),0)</f>
        <v>0</v>
      </c>
      <c r="BF61" s="11">
        <f ca="1">IF($AG61,SUMPRODUCT(AL$2:AL61,$AH$2:$AH61)/SUM($AH$2:$AH61),0)</f>
        <v>-14066.145695364239</v>
      </c>
      <c r="BG61" s="11">
        <f ca="1">IF($AG61,SUMPRODUCT(AM$2:AM61,$AH$2:$AH61)/SUM($AH$2:$AH61),0)</f>
        <v>-6528.7086092715235</v>
      </c>
      <c r="BH61" s="11">
        <f ca="1">IF($AG61,SUMPRODUCT(AN$2:AN61,$AH$2:$AH61)/SUM($AH$2:$AH61),0)</f>
        <v>-9704.7086092715235</v>
      </c>
      <c r="BI61" s="11">
        <f ca="1">IF($AG61,SUMPRODUCT(AO$2:AO61,$AH$2:$AH61)/SUM($AH$2:$AH61),0)</f>
        <v>-22054.417218543047</v>
      </c>
      <c r="BJ61" s="11">
        <f ca="1">IF($AG61,SUMPRODUCT(AP$2:AP61,$AH$2:$AH61)/SUM($AH$2:$AH61),0)</f>
        <v>-79535.602649006629</v>
      </c>
      <c r="BK61" s="11">
        <f ca="1">IF($AG61,SUMPRODUCT(AQ$2:AQ61,$AH$2:$AH61)/SUM($AH$2:$AH61),0)</f>
        <v>-24528.761589403974</v>
      </c>
      <c r="BL61" s="11">
        <f ca="1">IF($AG61,SUMPRODUCT(AR$2:AR61,$AH$2:$AH61)/SUM($AH$2:$AH61),0)</f>
        <v>-28435.331125827815</v>
      </c>
      <c r="BM61" s="11">
        <f ca="1">IF($AG61,SUMPRODUCT(AS$2:AS61,$AH$2:$AH61)/SUM($AH$2:$AH61),0)</f>
        <v>-3467.1523178807947</v>
      </c>
      <c r="BN61" s="11">
        <f ca="1">IF($AG61,SUMPRODUCT(AT$2:AT61,$AH$2:$AH61)/SUM($AH$2:$AH61),0)</f>
        <v>-3454.1854304635763</v>
      </c>
      <c r="BO61" s="11">
        <f ca="1">IF($AG61,SUMPRODUCT(AU$2:AU61,$AH$2:$AH61)/SUM($AH$2:$AH61),0)</f>
        <v>-29167.860927152316</v>
      </c>
      <c r="BP61" s="11">
        <f ca="1">IF($AG61,SUMPRODUCT(AV$2:AV61,$AH$2:$AH61)/SUM($AH$2:$AH61),0)</f>
        <v>-23269.485505960263</v>
      </c>
      <c r="BQ61" s="11">
        <f ca="1">IF($AG61,SUMPRODUCT(AW$2:AW61,$AH$2:$AH61)/SUM($AH$2:$AH61),0)</f>
        <v>-31521.172185430463</v>
      </c>
      <c r="BR61" s="11">
        <f ca="1">IF($AG61,SUMPRODUCT(AX$2:AX61,$AH$2:$AH61)/SUM($AH$2:$AH61),0)</f>
        <v>-802.37086092715231</v>
      </c>
      <c r="BS61" s="11">
        <f ca="1">IF($AG61,SUMPRODUCT(AY$2:AY61,$AH$2:$AH61)/SUM($AH$2:$AH61),0)</f>
        <v>-844.66859602649231</v>
      </c>
      <c r="BT61" s="11">
        <f ca="1">IF($AG61,SUMPRODUCT(AZ$2:AZ61,$AH$2:$AH61)/SUM($AH$2:$AH61),0)</f>
        <v>0</v>
      </c>
      <c r="BU61" s="11">
        <f ca="1">IF($AG61,SUMPRODUCT(BA$2:BA61,$AH$2:$AH61)/SUM($AH$2:$AH61),0)</f>
        <v>0</v>
      </c>
      <c r="BV61" s="11"/>
      <c r="BW61" s="109" cm="1">
        <f t="array" aca="1" ref="BW61" ca="1">IF($AG61,SQRT(SUMPRODUCT($AH$2:$AH61, (AI$2:AI61-BC61)^2)/(SUM($AH$2:$AH61)-1)),0)</f>
        <v>177656.78156387559</v>
      </c>
      <c r="BX61" s="109" cm="1">
        <f t="array" aca="1" ref="BX61" ca="1">IF($AG61,SQRT(SUMPRODUCT($AH$2:$AH61, (AJ$2:AJ61-BD61)^2)/(SUM($AH$2:$AH61)-1)),0)</f>
        <v>18127.429704248541</v>
      </c>
      <c r="BY61" s="109" cm="1">
        <f t="array" aca="1" ref="BY61" ca="1">IF($AG61,SQRT(SUMPRODUCT($AH$2:$AH61, (AK$2:AK61-BE61)^2)/(SUM($AH$2:$AH61)-1)),0)</f>
        <v>0</v>
      </c>
      <c r="BZ61" s="109" cm="1">
        <f t="array" aca="1" ref="BZ61" ca="1">IF($AG61,SQRT(SUMPRODUCT($AH$2:$AH61, (AL$2:AL61-BF61)^2)/(SUM($AH$2:$AH61)-1)),0)</f>
        <v>38553.079809080074</v>
      </c>
      <c r="CA61" s="109" cm="1">
        <f t="array" aca="1" ref="CA61" ca="1">IF($AG61,SQRT(SUMPRODUCT($AH$2:$AH61, (AM$2:AM61-BG61)^2)/(SUM($AH$2:$AH61)-1)),0)</f>
        <v>77172.945812945749</v>
      </c>
      <c r="CB61" s="109" cm="1">
        <f t="array" aca="1" ref="CB61" ca="1">IF($AG61,SQRT(SUMPRODUCT($AH$2:$AH61, (AN$2:AN61-BH61)^2)/(SUM($AH$2:$AH61)-1)),0)</f>
        <v>22683.982537050058</v>
      </c>
      <c r="CC61" s="109" cm="1">
        <f t="array" aca="1" ref="CC61" ca="1">IF($AG61,SQRT(SUMPRODUCT($AH$2:$AH61, (AO$2:AO61-BI61)^2)/(SUM($AH$2:$AH61)-1)),0)</f>
        <v>32908.786947836612</v>
      </c>
      <c r="CD61" s="109" cm="1">
        <f t="array" aca="1" ref="CD61" ca="1">IF($AG61,SQRT(SUMPRODUCT($AH$2:$AH61, (AP$2:AP61-BJ61)^2)/(SUM($AH$2:$AH61)-1)),0)</f>
        <v>84759.711961763169</v>
      </c>
      <c r="CE61" s="109" cm="1">
        <f t="array" aca="1" ref="CE61" ca="1">IF($AG61,SQRT(SUMPRODUCT($AH$2:$AH61, (AQ$2:AQ61-BK61)^2)/(SUM($AH$2:$AH61)-1)),0)</f>
        <v>27102.437855097982</v>
      </c>
      <c r="CF61" s="109" cm="1">
        <f t="array" aca="1" ref="CF61" ca="1">IF($AG61,SQRT(SUMPRODUCT($AH$2:$AH61, (AR$2:AR61-BL61)^2)/(SUM($AH$2:$AH61)-1)),0)</f>
        <v>32140.482326545101</v>
      </c>
      <c r="CG61" s="109" cm="1">
        <f t="array" aca="1" ref="CG61" ca="1">IF($AG61,SQRT(SUMPRODUCT($AH$2:$AH61, (AS$2:AS61-BM61)^2)/(SUM($AH$2:$AH61)-1)),0)</f>
        <v>8740.4670903015576</v>
      </c>
      <c r="CH61" s="109" cm="1">
        <f t="array" aca="1" ref="CH61" ca="1">IF($AG61,SQRT(SUMPRODUCT($AH$2:$AH61, (AT$2:AT61-BN61)^2)/(SUM($AH$2:$AH61)-1)),0)</f>
        <v>9563.6570051446834</v>
      </c>
      <c r="CI61" s="109" cm="1">
        <f t="array" aca="1" ref="CI61" ca="1">IF($AG61,SQRT(SUMPRODUCT($AH$2:$AH61, (AU$2:AU61-BO61)^2)/(SUM($AH$2:$AH61)-1)),0)</f>
        <v>29292.767538771921</v>
      </c>
      <c r="CJ61" s="109" cm="1">
        <f t="array" aca="1" ref="CJ61" ca="1">IF($AG61,SQRT(SUMPRODUCT($AH$2:$AH61, (AV$2:AV61-BP61)^2)/(SUM($AH$2:$AH61)-1)),0)</f>
        <v>29115.786445094938</v>
      </c>
      <c r="CK61" s="109" cm="1">
        <f t="array" aca="1" ref="CK61" ca="1">IF($AG61,SQRT(SUMPRODUCT($AH$2:$AH61, (AW$2:AW61-BQ61)^2)/(SUM($AH$2:$AH61)-1)),0)</f>
        <v>54258.271076123972</v>
      </c>
      <c r="CL61" s="109" cm="1">
        <f t="array" aca="1" ref="CL61" ca="1">IF($AG61,SQRT(SUMPRODUCT($AH$2:$AH61, (AX$2:AX61-BR61)^2)/(SUM($AH$2:$AH61)-1)),0)</f>
        <v>2535.8625688731481</v>
      </c>
      <c r="CM61" s="109" cm="1">
        <f t="array" aca="1" ref="CM61" ca="1">IF($AG61,SQRT(SUMPRODUCT($AH$2:$AH61, (AY$2:AY61-BS61)^2)/(SUM($AH$2:$AH61)-1)),0)</f>
        <v>9279.2772501092095</v>
      </c>
      <c r="CN61" s="109" cm="1">
        <f t="array" aca="1" ref="CN61" ca="1">IF($AG61,SQRT(SUMPRODUCT($AH$2:$AH61, (AZ$2:AZ61-BT61)^2)/(SUM($AH$2:$AH61)-1)),0)</f>
        <v>0</v>
      </c>
      <c r="CO61" s="109" cm="1">
        <f t="array" aca="1" ref="CO61" ca="1">IF($AG61,SQRT(SUMPRODUCT($AH$2:$AH61, (BA$2:BA61-BU61)^2)/(SUM($AH$2:$AH61)-1)),0)</f>
        <v>0</v>
      </c>
    </row>
    <row r="62" spans="33:93" x14ac:dyDescent="0.25">
      <c r="AG62" s="1">
        <v>45453</v>
      </c>
      <c r="AH62" s="99">
        <f t="shared" si="33"/>
        <v>3</v>
      </c>
      <c r="AI62" s="11">
        <f t="shared" ref="AI62:AR71" ca="1" si="36">IF(AI$1&lt;&gt;0,SUMIFS(INDIRECT(AI$1), Fecha,$AG62),0)</f>
        <v>0</v>
      </c>
      <c r="AJ62" s="11">
        <f t="shared" ca="1" si="36"/>
        <v>0</v>
      </c>
      <c r="AK62" s="11">
        <f t="shared" ca="1" si="36"/>
        <v>0</v>
      </c>
      <c r="AL62" s="11">
        <f t="shared" ca="1" si="36"/>
        <v>0</v>
      </c>
      <c r="AM62" s="11">
        <f t="shared" ca="1" si="36"/>
        <v>-31888</v>
      </c>
      <c r="AN62" s="11">
        <f t="shared" ca="1" si="36"/>
        <v>-120000</v>
      </c>
      <c r="AO62" s="11">
        <f t="shared" ca="1" si="36"/>
        <v>0</v>
      </c>
      <c r="AP62" s="11">
        <f t="shared" ca="1" si="36"/>
        <v>-119110</v>
      </c>
      <c r="AQ62" s="11">
        <f t="shared" ca="1" si="36"/>
        <v>-67920</v>
      </c>
      <c r="AR62" s="11">
        <f t="shared" ca="1" si="36"/>
        <v>-35550</v>
      </c>
      <c r="AS62" s="11">
        <f t="shared" ref="AS62:BA71" ca="1" si="37">IF(AS$1&lt;&gt;0,SUMIFS(INDIRECT(AS$1), Fecha,$AG62),0)</f>
        <v>700</v>
      </c>
      <c r="AT62" s="11">
        <f t="shared" ca="1" si="37"/>
        <v>0</v>
      </c>
      <c r="AU62" s="11">
        <f t="shared" ca="1" si="37"/>
        <v>-57801</v>
      </c>
      <c r="AV62" s="11">
        <f t="shared" ca="1" si="37"/>
        <v>-5983</v>
      </c>
      <c r="AW62" s="11">
        <f t="shared" ca="1" si="37"/>
        <v>0</v>
      </c>
      <c r="AX62" s="11">
        <f t="shared" ca="1" si="37"/>
        <v>0</v>
      </c>
      <c r="AY62" s="11">
        <f t="shared" ca="1" si="37"/>
        <v>-80000</v>
      </c>
      <c r="AZ62" s="11">
        <f t="shared" ca="1" si="37"/>
        <v>0</v>
      </c>
      <c r="BA62" s="11">
        <f t="shared" ca="1" si="37"/>
        <v>0</v>
      </c>
      <c r="BB62" s="11"/>
      <c r="BC62" s="11">
        <f ca="1">IF($AG62,SUMPRODUCT(AI$2:AI62,$AH$2:$AH62)/SUM($AH$2:$AH62),0)</f>
        <v>-64565.804285714279</v>
      </c>
      <c r="BD62" s="11">
        <f ca="1">IF($AG62,SUMPRODUCT(AJ$2:AJ62,$AH$2:$AH62)/SUM($AH$2:$AH62),0)</f>
        <v>-7390.4805194805194</v>
      </c>
      <c r="BE62" s="11">
        <f ca="1">IF($AG62,SUMPRODUCT(AK$2:AK62,$AH$2:$AH62)/SUM($AH$2:$AH62),0)</f>
        <v>0</v>
      </c>
      <c r="BF62" s="11">
        <f ca="1">IF($AG62,SUMPRODUCT(AL$2:AL62,$AH$2:$AH62)/SUM($AH$2:$AH62),0)</f>
        <v>-13792.129870129869</v>
      </c>
      <c r="BG62" s="11">
        <f ca="1">IF($AG62,SUMPRODUCT(AM$2:AM62,$AH$2:$AH62)/SUM($AH$2:$AH62),0)</f>
        <v>-7022.7207792207791</v>
      </c>
      <c r="BH62" s="11">
        <f ca="1">IF($AG62,SUMPRODUCT(AN$2:AN62,$AH$2:$AH62)/SUM($AH$2:$AH62),0)</f>
        <v>-11853.318181818182</v>
      </c>
      <c r="BI62" s="11">
        <f ca="1">IF($AG62,SUMPRODUCT(AO$2:AO62,$AH$2:$AH62)/SUM($AH$2:$AH62),0)</f>
        <v>-21624.785714285714</v>
      </c>
      <c r="BJ62" s="11">
        <f ca="1">IF($AG62,SUMPRODUCT(AP$2:AP62,$AH$2:$AH62)/SUM($AH$2:$AH62),0)</f>
        <v>-80306.532467532466</v>
      </c>
      <c r="BK62" s="11">
        <f ca="1">IF($AG62,SUMPRODUCT(AQ$2:AQ62,$AH$2:$AH62)/SUM($AH$2:$AH62),0)</f>
        <v>-25374.045454545456</v>
      </c>
      <c r="BL62" s="11">
        <f ca="1">IF($AG62,SUMPRODUCT(AR$2:AR62,$AH$2:$AH62)/SUM($AH$2:$AH62),0)</f>
        <v>-28573.928571428572</v>
      </c>
      <c r="BM62" s="11">
        <f ca="1">IF($AG62,SUMPRODUCT(AS$2:AS62,$AH$2:$AH62)/SUM($AH$2:$AH62),0)</f>
        <v>-3385.9740259740261</v>
      </c>
      <c r="BN62" s="11">
        <f ca="1">IF($AG62,SUMPRODUCT(AT$2:AT62,$AH$2:$AH62)/SUM($AH$2:$AH62),0)</f>
        <v>-3386.8961038961038</v>
      </c>
      <c r="BO62" s="11">
        <f ca="1">IF($AG62,SUMPRODUCT(AU$2:AU62,$AH$2:$AH62)/SUM($AH$2:$AH62),0)</f>
        <v>-29725.64935064935</v>
      </c>
      <c r="BP62" s="11">
        <f ca="1">IF($AG62,SUMPRODUCT(AV$2:AV62,$AH$2:$AH62)/SUM($AH$2:$AH62),0)</f>
        <v>-22932.735788311686</v>
      </c>
      <c r="BQ62" s="11">
        <f ca="1">IF($AG62,SUMPRODUCT(AW$2:AW62,$AH$2:$AH62)/SUM($AH$2:$AH62),0)</f>
        <v>-30907.123376623378</v>
      </c>
      <c r="BR62" s="11">
        <f ca="1">IF($AG62,SUMPRODUCT(AX$2:AX62,$AH$2:$AH62)/SUM($AH$2:$AH62),0)</f>
        <v>-786.74025974025972</v>
      </c>
      <c r="BS62" s="11">
        <f ca="1">IF($AG62,SUMPRODUCT(AY$2:AY62,$AH$2:$AH62)/SUM($AH$2:$AH62),0)</f>
        <v>-2386.6555714285737</v>
      </c>
      <c r="BT62" s="11">
        <f ca="1">IF($AG62,SUMPRODUCT(AZ$2:AZ62,$AH$2:$AH62)/SUM($AH$2:$AH62),0)</f>
        <v>0</v>
      </c>
      <c r="BU62" s="11">
        <f ca="1">IF($AG62,SUMPRODUCT(BA$2:BA62,$AH$2:$AH62)/SUM($AH$2:$AH62),0)</f>
        <v>0</v>
      </c>
      <c r="BV62" s="11"/>
      <c r="BW62" s="109" cm="1">
        <f t="array" aca="1" ref="BW62" ca="1">IF($AG62,SQRT(SUMPRODUCT($AH$2:$AH62, (AI$2:AI62-BC62)^2)/(SUM($AH$2:$AH62)-1)),0)</f>
        <v>176143.22200508972</v>
      </c>
      <c r="BX62" s="109" cm="1">
        <f t="array" aca="1" ref="BX62" ca="1">IF($AG62,SQRT(SUMPRODUCT($AH$2:$AH62, (AJ$2:AJ62-BD62)^2)/(SUM($AH$2:$AH62)-1)),0)</f>
        <v>17979.230793458726</v>
      </c>
      <c r="BY62" s="109" cm="1">
        <f t="array" aca="1" ref="BY62" ca="1">IF($AG62,SQRT(SUMPRODUCT($AH$2:$AH62, (AK$2:AK62-BE62)^2)/(SUM($AH$2:$AH62)-1)),0)</f>
        <v>0</v>
      </c>
      <c r="BZ62" s="109" cm="1">
        <f t="array" aca="1" ref="BZ62" ca="1">IF($AG62,SQRT(SUMPRODUCT($AH$2:$AH62, (AL$2:AL62-BF62)^2)/(SUM($AH$2:$AH62)-1)),0)</f>
        <v>38223.029770449873</v>
      </c>
      <c r="CA62" s="109" cm="1">
        <f t="array" aca="1" ref="CA62" ca="1">IF($AG62,SQRT(SUMPRODUCT($AH$2:$AH62, (AM$2:AM62-BG62)^2)/(SUM($AH$2:$AH62)-1)),0)</f>
        <v>76493.463021187723</v>
      </c>
      <c r="CB62" s="109" cm="1">
        <f t="array" aca="1" ref="CB62" ca="1">IF($AG62,SQRT(SUMPRODUCT($AH$2:$AH62, (AN$2:AN62-BH62)^2)/(SUM($AH$2:$AH62)-1)),0)</f>
        <v>27172.731058168156</v>
      </c>
      <c r="CC62" s="109" cm="1">
        <f t="array" aca="1" ref="CC62" ca="1">IF($AG62,SQRT(SUMPRODUCT($AH$2:$AH62, (AO$2:AO62-BI62)^2)/(SUM($AH$2:$AH62)-1)),0)</f>
        <v>32727.734525367508</v>
      </c>
      <c r="CD62" s="109" cm="1">
        <f t="array" aca="1" ref="CD62" ca="1">IF($AG62,SQRT(SUMPRODUCT($AH$2:$AH62, (AP$2:AP62-BJ62)^2)/(SUM($AH$2:$AH62)-1)),0)</f>
        <v>84103.818014424964</v>
      </c>
      <c r="CE62" s="109" cm="1">
        <f t="array" aca="1" ref="CE62" ca="1">IF($AG62,SQRT(SUMPRODUCT($AH$2:$AH62, (AQ$2:AQ62-BK62)^2)/(SUM($AH$2:$AH62)-1)),0)</f>
        <v>27501.596581660564</v>
      </c>
      <c r="CF62" s="109" cm="1">
        <f t="array" aca="1" ref="CF62" ca="1">IF($AG62,SQRT(SUMPRODUCT($AH$2:$AH62, (AR$2:AR62-BL62)^2)/(SUM($AH$2:$AH62)-1)),0)</f>
        <v>31839.106133195346</v>
      </c>
      <c r="CG62" s="109" cm="1">
        <f t="array" aca="1" ref="CG62" ca="1">IF($AG62,SQRT(SUMPRODUCT($AH$2:$AH62, (AS$2:AS62-BM62)^2)/(SUM($AH$2:$AH62)-1)),0)</f>
        <v>8673.619146432482</v>
      </c>
      <c r="CH62" s="109" cm="1">
        <f t="array" aca="1" ref="CH62" ca="1">IF($AG62,SQRT(SUMPRODUCT($AH$2:$AH62, (AT$2:AT62-BN62)^2)/(SUM($AH$2:$AH62)-1)),0)</f>
        <v>9481.5359605995054</v>
      </c>
      <c r="CI62" s="109" cm="1">
        <f t="array" aca="1" ref="CI62" ca="1">IF($AG62,SQRT(SUMPRODUCT($AH$2:$AH62, (AU$2:AU62-BO62)^2)/(SUM($AH$2:$AH62)-1)),0)</f>
        <v>29274.62828540766</v>
      </c>
      <c r="CJ62" s="109" cm="1">
        <f t="array" aca="1" ref="CJ62" ca="1">IF($AG62,SQRT(SUMPRODUCT($AH$2:$AH62, (AV$2:AV62-BP62)^2)/(SUM($AH$2:$AH62)-1)),0)</f>
        <v>28928.3944837747</v>
      </c>
      <c r="CK62" s="109" cm="1">
        <f t="array" aca="1" ref="CK62" ca="1">IF($AG62,SQRT(SUMPRODUCT($AH$2:$AH62, (AW$2:AW62-BQ62)^2)/(SUM($AH$2:$AH62)-1)),0)</f>
        <v>53901.185509575051</v>
      </c>
      <c r="CL62" s="109" cm="1">
        <f t="array" aca="1" ref="CL62" ca="1">IF($AG62,SQRT(SUMPRODUCT($AH$2:$AH62, (AX$2:AX62-BR62)^2)/(SUM($AH$2:$AH62)-1)),0)</f>
        <v>2513.3416778485152</v>
      </c>
      <c r="CM62" s="109" cm="1">
        <f t="array" aca="1" ref="CM62" ca="1">IF($AG62,SQRT(SUMPRODUCT($AH$2:$AH62, (AY$2:AY62-BS62)^2)/(SUM($AH$2:$AH62)-1)),0)</f>
        <v>14313.547205517885</v>
      </c>
      <c r="CN62" s="109" cm="1">
        <f t="array" aca="1" ref="CN62" ca="1">IF($AG62,SQRT(SUMPRODUCT($AH$2:$AH62, (AZ$2:AZ62-BT62)^2)/(SUM($AH$2:$AH62)-1)),0)</f>
        <v>0</v>
      </c>
      <c r="CO62" s="109" cm="1">
        <f t="array" aca="1" ref="CO62" ca="1">IF($AG62,SQRT(SUMPRODUCT($AH$2:$AH62, (BA$2:BA62-BU62)^2)/(SUM($AH$2:$AH62)-1)),0)</f>
        <v>0</v>
      </c>
    </row>
    <row r="63" spans="33:93" x14ac:dyDescent="0.25">
      <c r="AG63" s="1">
        <v>45463</v>
      </c>
      <c r="AH63" s="99">
        <f t="shared" si="33"/>
        <v>10</v>
      </c>
      <c r="AI63" s="11">
        <f t="shared" ca="1" si="36"/>
        <v>0</v>
      </c>
      <c r="AJ63" s="11">
        <f t="shared" ca="1" si="36"/>
        <v>0</v>
      </c>
      <c r="AK63" s="11">
        <f t="shared" ca="1" si="36"/>
        <v>0</v>
      </c>
      <c r="AL63" s="11">
        <f t="shared" ca="1" si="36"/>
        <v>0</v>
      </c>
      <c r="AM63" s="11">
        <f t="shared" ca="1" si="36"/>
        <v>66705</v>
      </c>
      <c r="AN63" s="11">
        <f t="shared" ca="1" si="36"/>
        <v>-22786</v>
      </c>
      <c r="AO63" s="11">
        <f t="shared" ca="1" si="36"/>
        <v>-48427</v>
      </c>
      <c r="AP63" s="11">
        <f t="shared" ca="1" si="36"/>
        <v>-104920</v>
      </c>
      <c r="AQ63" s="11">
        <f t="shared" ca="1" si="36"/>
        <v>-91928</v>
      </c>
      <c r="AR63" s="11">
        <f t="shared" ca="1" si="36"/>
        <v>-66680</v>
      </c>
      <c r="AS63" s="11">
        <f t="shared" ca="1" si="37"/>
        <v>-27075</v>
      </c>
      <c r="AT63" s="11">
        <f t="shared" ca="1" si="37"/>
        <v>0</v>
      </c>
      <c r="AU63" s="11">
        <f t="shared" ca="1" si="37"/>
        <v>-112871</v>
      </c>
      <c r="AV63" s="11">
        <f t="shared" ca="1" si="37"/>
        <v>-21478</v>
      </c>
      <c r="AW63" s="11">
        <f t="shared" ca="1" si="37"/>
        <v>-68988</v>
      </c>
      <c r="AX63" s="11">
        <f t="shared" ca="1" si="37"/>
        <v>0</v>
      </c>
      <c r="AY63" s="11">
        <f t="shared" ca="1" si="37"/>
        <v>0</v>
      </c>
      <c r="AZ63" s="11">
        <f t="shared" ca="1" si="37"/>
        <v>0</v>
      </c>
      <c r="BA63" s="11">
        <f t="shared" ca="1" si="37"/>
        <v>0</v>
      </c>
      <c r="BB63" s="11"/>
      <c r="BC63" s="11">
        <f ca="1">IF($AG63,SUMPRODUCT(AI$2:AI63,$AH$2:$AH63)/SUM($AH$2:$AH63),0)</f>
        <v>-60628.864999999998</v>
      </c>
      <c r="BD63" s="11">
        <f ca="1">IF($AG63,SUMPRODUCT(AJ$2:AJ63,$AH$2:$AH63)/SUM($AH$2:$AH63),0)</f>
        <v>-6939.8414634146338</v>
      </c>
      <c r="BE63" s="11">
        <f ca="1">IF($AG63,SUMPRODUCT(AK$2:AK63,$AH$2:$AH63)/SUM($AH$2:$AH63),0)</f>
        <v>0</v>
      </c>
      <c r="BF63" s="11">
        <f ca="1">IF($AG63,SUMPRODUCT(AL$2:AL63,$AH$2:$AH63)/SUM($AH$2:$AH63),0)</f>
        <v>-12951.146341463415</v>
      </c>
      <c r="BG63" s="11">
        <f ca="1">IF($AG63,SUMPRODUCT(AM$2:AM63,$AH$2:$AH63)/SUM($AH$2:$AH63),0)</f>
        <v>-2527.1280487804879</v>
      </c>
      <c r="BH63" s="11">
        <f ca="1">IF($AG63,SUMPRODUCT(AN$2:AN63,$AH$2:$AH63)/SUM($AH$2:$AH63),0)</f>
        <v>-12519.945121951219</v>
      </c>
      <c r="BI63" s="11">
        <f ca="1">IF($AG63,SUMPRODUCT(AO$2:AO63,$AH$2:$AH63)/SUM($AH$2:$AH63),0)</f>
        <v>-23259.067073170732</v>
      </c>
      <c r="BJ63" s="11">
        <f ca="1">IF($AG63,SUMPRODUCT(AP$2:AP63,$AH$2:$AH63)/SUM($AH$2:$AH63),0)</f>
        <v>-81807.35365853658</v>
      </c>
      <c r="BK63" s="11">
        <f ca="1">IF($AG63,SUMPRODUCT(AQ$2:AQ63,$AH$2:$AH63)/SUM($AH$2:$AH63),0)</f>
        <v>-29432.213414634145</v>
      </c>
      <c r="BL63" s="11">
        <f ca="1">IF($AG63,SUMPRODUCT(AR$2:AR63,$AH$2:$AH63)/SUM($AH$2:$AH63),0)</f>
        <v>-30897.469512195123</v>
      </c>
      <c r="BM63" s="11">
        <f ca="1">IF($AG63,SUMPRODUCT(AS$2:AS63,$AH$2:$AH63)/SUM($AH$2:$AH63),0)</f>
        <v>-4830.4268292682927</v>
      </c>
      <c r="BN63" s="11">
        <f ca="1">IF($AG63,SUMPRODUCT(AT$2:AT63,$AH$2:$AH63)/SUM($AH$2:$AH63),0)</f>
        <v>-3180.3780487804879</v>
      </c>
      <c r="BO63" s="11">
        <f ca="1">IF($AG63,SUMPRODUCT(AU$2:AU63,$AH$2:$AH63)/SUM($AH$2:$AH63),0)</f>
        <v>-34795.487804878052</v>
      </c>
      <c r="BP63" s="11">
        <f ca="1">IF($AG63,SUMPRODUCT(AV$2:AV63,$AH$2:$AH63)/SUM($AH$2:$AH63),0)</f>
        <v>-22844.032386585364</v>
      </c>
      <c r="BQ63" s="11">
        <f ca="1">IF($AG63,SUMPRODUCT(AW$2:AW63,$AH$2:$AH63)/SUM($AH$2:$AH63),0)</f>
        <v>-33229.128048780491</v>
      </c>
      <c r="BR63" s="11">
        <f ca="1">IF($AG63,SUMPRODUCT(AX$2:AX63,$AH$2:$AH63)/SUM($AH$2:$AH63),0)</f>
        <v>-738.76829268292681</v>
      </c>
      <c r="BS63" s="11">
        <f ca="1">IF($AG63,SUMPRODUCT(AY$2:AY63,$AH$2:$AH63)/SUM($AH$2:$AH63),0)</f>
        <v>-2241.1277926829289</v>
      </c>
      <c r="BT63" s="11">
        <f ca="1">IF($AG63,SUMPRODUCT(AZ$2:AZ63,$AH$2:$AH63)/SUM($AH$2:$AH63),0)</f>
        <v>0</v>
      </c>
      <c r="BU63" s="11">
        <f ca="1">IF($AG63,SUMPRODUCT(BA$2:BA63,$AH$2:$AH63)/SUM($AH$2:$AH63),0)</f>
        <v>0</v>
      </c>
      <c r="BV63" s="11"/>
      <c r="BW63" s="109" cm="1">
        <f t="array" aca="1" ref="BW63" ca="1">IF($AG63,SQRT(SUMPRODUCT($AH$2:$AH63, (AI$2:AI63-BC63)^2)/(SUM($AH$2:$AH63)-1)),0)</f>
        <v>171356.73006598285</v>
      </c>
      <c r="BX63" s="109" cm="1">
        <f t="array" aca="1" ref="BX63" ca="1">IF($AG63,SQRT(SUMPRODUCT($AH$2:$AH63, (AJ$2:AJ63-BD63)^2)/(SUM($AH$2:$AH63)-1)),0)</f>
        <v>17509.078598643762</v>
      </c>
      <c r="BY63" s="109" cm="1">
        <f t="array" aca="1" ref="BY63" ca="1">IF($AG63,SQRT(SUMPRODUCT($AH$2:$AH63, (AK$2:AK63-BE63)^2)/(SUM($AH$2:$AH63)-1)),0)</f>
        <v>0</v>
      </c>
      <c r="BZ63" s="109" cm="1">
        <f t="array" aca="1" ref="BZ63" ca="1">IF($AG63,SQRT(SUMPRODUCT($AH$2:$AH63, (AL$2:AL63-BF63)^2)/(SUM($AH$2:$AH63)-1)),0)</f>
        <v>37179.653356321709</v>
      </c>
      <c r="CA63" s="109" cm="1">
        <f t="array" aca="1" ref="CA63" ca="1">IF($AG63,SQRT(SUMPRODUCT($AH$2:$AH63, (AM$2:AM63-BG63)^2)/(SUM($AH$2:$AH63)-1)),0)</f>
        <v>76193.348761225599</v>
      </c>
      <c r="CB63" s="109" cm="1">
        <f t="array" aca="1" ref="CB63" ca="1">IF($AG63,SQRT(SUMPRODUCT($AH$2:$AH63, (AN$2:AN63-BH63)^2)/(SUM($AH$2:$AH63)-1)),0)</f>
        <v>26456.47241584224</v>
      </c>
      <c r="CC63" s="109" cm="1">
        <f t="array" aca="1" ref="CC63" ca="1">IF($AG63,SQRT(SUMPRODUCT($AH$2:$AH63, (AO$2:AO63-BI63)^2)/(SUM($AH$2:$AH63)-1)),0)</f>
        <v>32353.925450978873</v>
      </c>
      <c r="CD63" s="109" cm="1">
        <f t="array" aca="1" ref="CD63" ca="1">IF($AG63,SQRT(SUMPRODUCT($AH$2:$AH63, (AP$2:AP63-BJ63)^2)/(SUM($AH$2:$AH63)-1)),0)</f>
        <v>81696.994072834379</v>
      </c>
      <c r="CE63" s="109" cm="1">
        <f t="array" aca="1" ref="CE63" ca="1">IF($AG63,SQRT(SUMPRODUCT($AH$2:$AH63, (AQ$2:AQ63-BK63)^2)/(SUM($AH$2:$AH63)-1)),0)</f>
        <v>31066.236680386355</v>
      </c>
      <c r="CF63" s="109" cm="1">
        <f t="array" aca="1" ref="CF63" ca="1">IF($AG63,SQRT(SUMPRODUCT($AH$2:$AH63, (AR$2:AR63-BL63)^2)/(SUM($AH$2:$AH63)-1)),0)</f>
        <v>32174.352908566081</v>
      </c>
      <c r="CG63" s="109" cm="1">
        <f t="array" aca="1" ref="CG63" ca="1">IF($AG63,SQRT(SUMPRODUCT($AH$2:$AH63, (AS$2:AS63-BM63)^2)/(SUM($AH$2:$AH63)-1)),0)</f>
        <v>10146.161318335162</v>
      </c>
      <c r="CH63" s="109" cm="1">
        <f t="array" aca="1" ref="CH63" ca="1">IF($AG63,SQRT(SUMPRODUCT($AH$2:$AH63, (AT$2:AT63-BN63)^2)/(SUM($AH$2:$AH63)-1)),0)</f>
        <v>9221.9873623540079</v>
      </c>
      <c r="CI63" s="109" cm="1">
        <f t="array" aca="1" ref="CI63" ca="1">IF($AG63,SQRT(SUMPRODUCT($AH$2:$AH63, (AU$2:AU63-BO63)^2)/(SUM($AH$2:$AH63)-1)),0)</f>
        <v>34679.757462389454</v>
      </c>
      <c r="CJ63" s="109" cm="1">
        <f t="array" aca="1" ref="CJ63" ca="1">IF($AG63,SQRT(SUMPRODUCT($AH$2:$AH63, (AV$2:AV63-BP63)^2)/(SUM($AH$2:$AH63)-1)),0)</f>
        <v>28029.151049608372</v>
      </c>
      <c r="CK63" s="109" cm="1">
        <f t="array" aca="1" ref="CK63" ca="1">IF($AG63,SQRT(SUMPRODUCT($AH$2:$AH63, (AW$2:AW63-BQ63)^2)/(SUM($AH$2:$AH63)-1)),0)</f>
        <v>53015.449490818864</v>
      </c>
      <c r="CL63" s="109" cm="1">
        <f t="array" aca="1" ref="CL63" ca="1">IF($AG63,SQRT(SUMPRODUCT($AH$2:$AH63, (AX$2:AX63-BR63)^2)/(SUM($AH$2:$AH63)-1)),0)</f>
        <v>2442.3359596598034</v>
      </c>
      <c r="CM63" s="109" cm="1">
        <f t="array" aca="1" ref="CM63" ca="1">IF($AG63,SQRT(SUMPRODUCT($AH$2:$AH63, (AY$2:AY63-BS63)^2)/(SUM($AH$2:$AH63)-1)),0)</f>
        <v>13879.358806380484</v>
      </c>
      <c r="CN63" s="109" cm="1">
        <f t="array" aca="1" ref="CN63" ca="1">IF($AG63,SQRT(SUMPRODUCT($AH$2:$AH63, (AZ$2:AZ63-BT63)^2)/(SUM($AH$2:$AH63)-1)),0)</f>
        <v>0</v>
      </c>
      <c r="CO63" s="109" cm="1">
        <f t="array" aca="1" ref="CO63" ca="1">IF($AG63,SQRT(SUMPRODUCT($AH$2:$AH63, (BA$2:BA63-BU63)^2)/(SUM($AH$2:$AH63)-1)),0)</f>
        <v>0</v>
      </c>
    </row>
    <row r="64" spans="33:93" x14ac:dyDescent="0.25">
      <c r="AG64" s="1">
        <v>45470</v>
      </c>
      <c r="AH64" s="99">
        <f t="shared" si="33"/>
        <v>7</v>
      </c>
      <c r="AI64" s="11">
        <f t="shared" ca="1" si="36"/>
        <v>0</v>
      </c>
      <c r="AJ64" s="11">
        <f t="shared" ca="1" si="36"/>
        <v>0</v>
      </c>
      <c r="AK64" s="11">
        <f t="shared" ca="1" si="36"/>
        <v>0</v>
      </c>
      <c r="AL64" s="11">
        <f t="shared" ca="1" si="36"/>
        <v>-392312</v>
      </c>
      <c r="AM64" s="11">
        <f t="shared" ca="1" si="36"/>
        <v>-6912</v>
      </c>
      <c r="AN64" s="11">
        <f t="shared" ca="1" si="36"/>
        <v>0</v>
      </c>
      <c r="AO64" s="11">
        <f t="shared" ca="1" si="36"/>
        <v>0</v>
      </c>
      <c r="AP64" s="11">
        <f t="shared" ca="1" si="36"/>
        <v>-74480</v>
      </c>
      <c r="AQ64" s="11">
        <f t="shared" ca="1" si="36"/>
        <v>-83710</v>
      </c>
      <c r="AR64" s="11">
        <f t="shared" ca="1" si="36"/>
        <v>-26150</v>
      </c>
      <c r="AS64" s="11">
        <f t="shared" ca="1" si="37"/>
        <v>0</v>
      </c>
      <c r="AT64" s="11">
        <f t="shared" ca="1" si="37"/>
        <v>0</v>
      </c>
      <c r="AU64" s="11">
        <f t="shared" ca="1" si="37"/>
        <v>-124730</v>
      </c>
      <c r="AV64" s="11">
        <f t="shared" ca="1" si="37"/>
        <v>-36785</v>
      </c>
      <c r="AW64" s="11">
        <f t="shared" ca="1" si="37"/>
        <v>-21478</v>
      </c>
      <c r="AX64" s="11">
        <f t="shared" ca="1" si="37"/>
        <v>0</v>
      </c>
      <c r="AY64" s="11">
        <f t="shared" ca="1" si="37"/>
        <v>-1902</v>
      </c>
      <c r="AZ64" s="11">
        <f t="shared" ca="1" si="37"/>
        <v>0</v>
      </c>
      <c r="BA64" s="11">
        <f t="shared" ca="1" si="37"/>
        <v>0</v>
      </c>
      <c r="BB64" s="11"/>
      <c r="BC64" s="11">
        <f ca="1">IF($AG64,SUMPRODUCT(AI$2:AI64,$AH$2:$AH64)/SUM($AH$2:$AH64),0)</f>
        <v>-58146.981637426899</v>
      </c>
      <c r="BD64" s="11">
        <f ca="1">IF($AG64,SUMPRODUCT(AJ$2:AJ64,$AH$2:$AH64)/SUM($AH$2:$AH64),0)</f>
        <v>-6655.7543859649122</v>
      </c>
      <c r="BE64" s="11">
        <f ca="1">IF($AG64,SUMPRODUCT(AK$2:AK64,$AH$2:$AH64)/SUM($AH$2:$AH64),0)</f>
        <v>0</v>
      </c>
      <c r="BF64" s="11">
        <f ca="1">IF($AG64,SUMPRODUCT(AL$2:AL64,$AH$2:$AH64)/SUM($AH$2:$AH64),0)</f>
        <v>-28480.538011695906</v>
      </c>
      <c r="BG64" s="11">
        <f ca="1">IF($AG64,SUMPRODUCT(AM$2:AM64,$AH$2:$AH64)/SUM($AH$2:$AH64),0)</f>
        <v>-2706.625730994152</v>
      </c>
      <c r="BH64" s="11">
        <f ca="1">IF($AG64,SUMPRODUCT(AN$2:AN64,$AH$2:$AH64)/SUM($AH$2:$AH64),0)</f>
        <v>-12007.432748538011</v>
      </c>
      <c r="BI64" s="11">
        <f ca="1">IF($AG64,SUMPRODUCT(AO$2:AO64,$AH$2:$AH64)/SUM($AH$2:$AH64),0)</f>
        <v>-22306.941520467837</v>
      </c>
      <c r="BJ64" s="11">
        <f ca="1">IF($AG64,SUMPRODUCT(AP$2:AP64,$AH$2:$AH64)/SUM($AH$2:$AH64),0)</f>
        <v>-81507.403508771924</v>
      </c>
      <c r="BK64" s="11">
        <f ca="1">IF($AG64,SUMPRODUCT(AQ$2:AQ64,$AH$2:$AH64)/SUM($AH$2:$AH64),0)</f>
        <v>-31654.111111111109</v>
      </c>
      <c r="BL64" s="11">
        <f ca="1">IF($AG64,SUMPRODUCT(AR$2:AR64,$AH$2:$AH64)/SUM($AH$2:$AH64),0)</f>
        <v>-30703.128654970762</v>
      </c>
      <c r="BM64" s="11">
        <f ca="1">IF($AG64,SUMPRODUCT(AS$2:AS64,$AH$2:$AH64)/SUM($AH$2:$AH64),0)</f>
        <v>-4632.6900584795321</v>
      </c>
      <c r="BN64" s="11">
        <f ca="1">IF($AG64,SUMPRODUCT(AT$2:AT64,$AH$2:$AH64)/SUM($AH$2:$AH64),0)</f>
        <v>-3050.187134502924</v>
      </c>
      <c r="BO64" s="11">
        <f ca="1">IF($AG64,SUMPRODUCT(AU$2:AU64,$AH$2:$AH64)/SUM($AH$2:$AH64),0)</f>
        <v>-38477.017543859649</v>
      </c>
      <c r="BP64" s="11">
        <f ca="1">IF($AG64,SUMPRODUCT(AV$2:AV64,$AH$2:$AH64)/SUM($AH$2:$AH64),0)</f>
        <v>-23414.715271345027</v>
      </c>
      <c r="BQ64" s="11">
        <f ca="1">IF($AG64,SUMPRODUCT(AW$2:AW64,$AH$2:$AH64)/SUM($AH$2:$AH64),0)</f>
        <v>-32748.087719298244</v>
      </c>
      <c r="BR64" s="11">
        <f ca="1">IF($AG64,SUMPRODUCT(AX$2:AX64,$AH$2:$AH64)/SUM($AH$2:$AH64),0)</f>
        <v>-708.52631578947364</v>
      </c>
      <c r="BS64" s="11">
        <f ca="1">IF($AG64,SUMPRODUCT(AY$2:AY64,$AH$2:$AH64)/SUM($AH$2:$AH64),0)</f>
        <v>-2227.2453684210545</v>
      </c>
      <c r="BT64" s="11">
        <f ca="1">IF($AG64,SUMPRODUCT(AZ$2:AZ64,$AH$2:$AH64)/SUM($AH$2:$AH64),0)</f>
        <v>0</v>
      </c>
      <c r="BU64" s="11">
        <f ca="1">IF($AG64,SUMPRODUCT(BA$2:BA64,$AH$2:$AH64)/SUM($AH$2:$AH64),0)</f>
        <v>0</v>
      </c>
      <c r="BV64" s="11"/>
      <c r="BW64" s="109" cm="1">
        <f t="array" aca="1" ref="BW64" ca="1">IF($AG64,SQRT(SUMPRODUCT($AH$2:$AH64, (AI$2:AI64-BC64)^2)/(SUM($AH$2:$AH64)-1)),0)</f>
        <v>168223.72560409433</v>
      </c>
      <c r="BX64" s="109" cm="1">
        <f t="array" aca="1" ref="BX64" ca="1">IF($AG64,SQRT(SUMPRODUCT($AH$2:$AH64, (AJ$2:AJ64-BD64)^2)/(SUM($AH$2:$AH64)-1)),0)</f>
        <v>17200.185703799863</v>
      </c>
      <c r="BY64" s="109" cm="1">
        <f t="array" aca="1" ref="BY64" ca="1">IF($AG64,SQRT(SUMPRODUCT($AH$2:$AH64, (AK$2:AK64-BE64)^2)/(SUM($AH$2:$AH64)-1)),0)</f>
        <v>0</v>
      </c>
      <c r="BZ64" s="109" cm="1">
        <f t="array" aca="1" ref="BZ64" ca="1">IF($AG64,SQRT(SUMPRODUCT($AH$2:$AH64, (AL$2:AL64-BF64)^2)/(SUM($AH$2:$AH64)-1)),0)</f>
        <v>83718.124319103328</v>
      </c>
      <c r="CA64" s="109" cm="1">
        <f t="array" aca="1" ref="CA64" ca="1">IF($AG64,SQRT(SUMPRODUCT($AH$2:$AH64, (AM$2:AM64-BG64)^2)/(SUM($AH$2:$AH64)-1)),0)</f>
        <v>74613.261029676403</v>
      </c>
      <c r="CB64" s="109" cm="1">
        <f t="array" aca="1" ref="CB64" ca="1">IF($AG64,SQRT(SUMPRODUCT($AH$2:$AH64, (AN$2:AN64-BH64)^2)/(SUM($AH$2:$AH64)-1)),0)</f>
        <v>26025.253665710316</v>
      </c>
      <c r="CC64" s="109" cm="1">
        <f t="array" aca="1" ref="CC64" ca="1">IF($AG64,SQRT(SUMPRODUCT($AH$2:$AH64, (AO$2:AO64-BI64)^2)/(SUM($AH$2:$AH64)-1)),0)</f>
        <v>32016.212690136999</v>
      </c>
      <c r="CD64" s="109" cm="1">
        <f t="array" aca="1" ref="CD64" ca="1">IF($AG64,SQRT(SUMPRODUCT($AH$2:$AH64, (AP$2:AP64-BJ64)^2)/(SUM($AH$2:$AH64)-1)),0)</f>
        <v>80010.567570538769</v>
      </c>
      <c r="CE64" s="109" cm="1">
        <f t="array" aca="1" ref="CE64" ca="1">IF($AG64,SQRT(SUMPRODUCT($AH$2:$AH64, (AQ$2:AQ64-BK64)^2)/(SUM($AH$2:$AH64)-1)),0)</f>
        <v>32275.601057408574</v>
      </c>
      <c r="CF64" s="109" cm="1">
        <f t="array" aca="1" ref="CF64" ca="1">IF($AG64,SQRT(SUMPRODUCT($AH$2:$AH64, (AR$2:AR64-BL64)^2)/(SUM($AH$2:$AH64)-1)),0)</f>
        <v>31519.09929337613</v>
      </c>
      <c r="CG64" s="109" cm="1">
        <f t="array" aca="1" ref="CG64" ca="1">IF($AG64,SQRT(SUMPRODUCT($AH$2:$AH64, (AS$2:AS64-BM64)^2)/(SUM($AH$2:$AH64)-1)),0)</f>
        <v>9981.3394069289279</v>
      </c>
      <c r="CH64" s="109" cm="1">
        <f t="array" aca="1" ref="CH64" ca="1">IF($AG64,SQRT(SUMPRODUCT($AH$2:$AH64, (AT$2:AT64-BN64)^2)/(SUM($AH$2:$AH64)-1)),0)</f>
        <v>9052.2173221331595</v>
      </c>
      <c r="CI64" s="109" cm="1">
        <f t="array" aca="1" ref="CI64" ca="1">IF($AG64,SQRT(SUMPRODUCT($AH$2:$AH64, (AU$2:AU64-BO64)^2)/(SUM($AH$2:$AH64)-1)),0)</f>
        <v>38374.132561565893</v>
      </c>
      <c r="CJ64" s="109" cm="1">
        <f t="array" aca="1" ref="CJ64" ca="1">IF($AG64,SQRT(SUMPRODUCT($AH$2:$AH64, (AV$2:AV64-BP64)^2)/(SUM($AH$2:$AH64)-1)),0)</f>
        <v>27585.481287878003</v>
      </c>
      <c r="CK64" s="109" cm="1">
        <f t="array" aca="1" ref="CK64" ca="1">IF($AG64,SQRT(SUMPRODUCT($AH$2:$AH64, (AW$2:AW64-BQ64)^2)/(SUM($AH$2:$AH64)-1)),0)</f>
        <v>51964.978529983768</v>
      </c>
      <c r="CL64" s="109" cm="1">
        <f t="array" aca="1" ref="CL64" ca="1">IF($AG64,SQRT(SUMPRODUCT($AH$2:$AH64, (AX$2:AX64-BR64)^2)/(SUM($AH$2:$AH64)-1)),0)</f>
        <v>2396.0259532027308</v>
      </c>
      <c r="CM64" s="109" cm="1">
        <f t="array" aca="1" ref="CM64" ca="1">IF($AG64,SQRT(SUMPRODUCT($AH$2:$AH64, (AY$2:AY64-BS64)^2)/(SUM($AH$2:$AH64)-1)),0)</f>
        <v>13590.770666162105</v>
      </c>
      <c r="CN64" s="109" cm="1">
        <f t="array" aca="1" ref="CN64" ca="1">IF($AG64,SQRT(SUMPRODUCT($AH$2:$AH64, (AZ$2:AZ64-BT64)^2)/(SUM($AH$2:$AH64)-1)),0)</f>
        <v>0</v>
      </c>
      <c r="CO64" s="109" cm="1">
        <f t="array" aca="1" ref="CO64" ca="1">IF($AG64,SQRT(SUMPRODUCT($AH$2:$AH64, (BA$2:BA64-BU64)^2)/(SUM($AH$2:$AH64)-1)),0)</f>
        <v>0</v>
      </c>
    </row>
    <row r="65" spans="33:93" x14ac:dyDescent="0.25">
      <c r="AG65" s="1">
        <v>45530</v>
      </c>
      <c r="AH65" s="99">
        <f t="shared" si="33"/>
        <v>60</v>
      </c>
      <c r="AI65" s="11">
        <f t="shared" ca="1" si="36"/>
        <v>0</v>
      </c>
      <c r="AJ65" s="11">
        <f t="shared" ca="1" si="36"/>
        <v>0</v>
      </c>
      <c r="AK65" s="11">
        <f t="shared" ca="1" si="36"/>
        <v>0</v>
      </c>
      <c r="AL65" s="11">
        <f t="shared" ca="1" si="36"/>
        <v>0</v>
      </c>
      <c r="AM65" s="11">
        <f t="shared" ca="1" si="36"/>
        <v>0</v>
      </c>
      <c r="AN65" s="11">
        <f t="shared" ca="1" si="36"/>
        <v>0</v>
      </c>
      <c r="AO65" s="11">
        <f t="shared" ca="1" si="36"/>
        <v>0</v>
      </c>
      <c r="AP65" s="11">
        <f t="shared" ca="1" si="36"/>
        <v>0</v>
      </c>
      <c r="AQ65" s="11">
        <f t="shared" ca="1" si="36"/>
        <v>0</v>
      </c>
      <c r="AR65" s="11">
        <f t="shared" ca="1" si="36"/>
        <v>0</v>
      </c>
      <c r="AS65" s="11">
        <f t="shared" ca="1" si="37"/>
        <v>0</v>
      </c>
      <c r="AT65" s="11">
        <f t="shared" ca="1" si="37"/>
        <v>0</v>
      </c>
      <c r="AU65" s="11">
        <f t="shared" ca="1" si="37"/>
        <v>0</v>
      </c>
      <c r="AV65" s="11">
        <f t="shared" ca="1" si="37"/>
        <v>0</v>
      </c>
      <c r="AW65" s="11">
        <f t="shared" ca="1" si="37"/>
        <v>0</v>
      </c>
      <c r="AX65" s="11">
        <f t="shared" ca="1" si="37"/>
        <v>0</v>
      </c>
      <c r="AY65" s="11">
        <f t="shared" ca="1" si="37"/>
        <v>0</v>
      </c>
      <c r="AZ65" s="11">
        <f t="shared" ca="1" si="37"/>
        <v>0</v>
      </c>
      <c r="BA65" s="11">
        <f t="shared" ca="1" si="37"/>
        <v>0</v>
      </c>
      <c r="BB65" s="11"/>
      <c r="BC65" s="11">
        <f ca="1">IF($AG65,SUMPRODUCT(AI$2:AI65,$AH$2:$AH65)/SUM($AH$2:$AH65),0)</f>
        <v>-43043.869523809524</v>
      </c>
      <c r="BD65" s="11">
        <f ca="1">IF($AG65,SUMPRODUCT(AJ$2:AJ65,$AH$2:$AH65)/SUM($AH$2:$AH65),0)</f>
        <v>-4926.9870129870133</v>
      </c>
      <c r="BE65" s="11">
        <f ca="1">IF($AG65,SUMPRODUCT(AK$2:AK65,$AH$2:$AH65)/SUM($AH$2:$AH65),0)</f>
        <v>0</v>
      </c>
      <c r="BF65" s="11">
        <f ca="1">IF($AG65,SUMPRODUCT(AL$2:AL65,$AH$2:$AH65)/SUM($AH$2:$AH65),0)</f>
        <v>-21082.995670995671</v>
      </c>
      <c r="BG65" s="11">
        <f ca="1">IF($AG65,SUMPRODUCT(AM$2:AM65,$AH$2:$AH65)/SUM($AH$2:$AH65),0)</f>
        <v>-2003.6060606060605</v>
      </c>
      <c r="BH65" s="11">
        <f ca="1">IF($AG65,SUMPRODUCT(AN$2:AN65,$AH$2:$AH65)/SUM($AH$2:$AH65),0)</f>
        <v>-8888.6190476190477</v>
      </c>
      <c r="BI65" s="11">
        <f ca="1">IF($AG65,SUMPRODUCT(AO$2:AO65,$AH$2:$AH65)/SUM($AH$2:$AH65),0)</f>
        <v>-16512.930735930735</v>
      </c>
      <c r="BJ65" s="11">
        <f ca="1">IF($AG65,SUMPRODUCT(AP$2:AP65,$AH$2:$AH65)/SUM($AH$2:$AH65),0)</f>
        <v>-60336.64935064935</v>
      </c>
      <c r="BK65" s="11">
        <f ca="1">IF($AG65,SUMPRODUCT(AQ$2:AQ65,$AH$2:$AH65)/SUM($AH$2:$AH65),0)</f>
        <v>-23432.264069264071</v>
      </c>
      <c r="BL65" s="11">
        <f ca="1">IF($AG65,SUMPRODUCT(AR$2:AR65,$AH$2:$AH65)/SUM($AH$2:$AH65),0)</f>
        <v>-22728.290043290042</v>
      </c>
      <c r="BM65" s="11">
        <f ca="1">IF($AG65,SUMPRODUCT(AS$2:AS65,$AH$2:$AH65)/SUM($AH$2:$AH65),0)</f>
        <v>-3429.3939393939395</v>
      </c>
      <c r="BN65" s="11">
        <f ca="1">IF($AG65,SUMPRODUCT(AT$2:AT65,$AH$2:$AH65)/SUM($AH$2:$AH65),0)</f>
        <v>-2257.9307359307359</v>
      </c>
      <c r="BO65" s="11">
        <f ca="1">IF($AG65,SUMPRODUCT(AU$2:AU65,$AH$2:$AH65)/SUM($AH$2:$AH65),0)</f>
        <v>-28482.987012987014</v>
      </c>
      <c r="BP65" s="11">
        <f ca="1">IF($AG65,SUMPRODUCT(AV$2:AV65,$AH$2:$AH65)/SUM($AH$2:$AH65),0)</f>
        <v>-17332.971045021644</v>
      </c>
      <c r="BQ65" s="11">
        <f ca="1">IF($AG65,SUMPRODUCT(AW$2:AW65,$AH$2:$AH65)/SUM($AH$2:$AH65),0)</f>
        <v>-24242.090909090908</v>
      </c>
      <c r="BR65" s="11">
        <f ca="1">IF($AG65,SUMPRODUCT(AX$2:AX65,$AH$2:$AH65)/SUM($AH$2:$AH65),0)</f>
        <v>-524.49350649350652</v>
      </c>
      <c r="BS65" s="11">
        <f ca="1">IF($AG65,SUMPRODUCT(AY$2:AY65,$AH$2:$AH65)/SUM($AH$2:$AH65),0)</f>
        <v>-1648.7400779220793</v>
      </c>
      <c r="BT65" s="11">
        <f ca="1">IF($AG65,SUMPRODUCT(AZ$2:AZ65,$AH$2:$AH65)/SUM($AH$2:$AH65),0)</f>
        <v>0</v>
      </c>
      <c r="BU65" s="11">
        <f ca="1">IF($AG65,SUMPRODUCT(BA$2:BA65,$AH$2:$AH65)/SUM($AH$2:$AH65),0)</f>
        <v>0</v>
      </c>
      <c r="BV65" s="11"/>
      <c r="BW65" s="109" cm="1">
        <f t="array" aca="1" ref="BW65" ca="1">IF($AG65,SQRT(SUMPRODUCT($AH$2:$AH65, (AI$2:AI65-BC65)^2)/(SUM($AH$2:$AH65)-1)),0)</f>
        <v>146866.39863419428</v>
      </c>
      <c r="BX65" s="109" cm="1">
        <f t="array" aca="1" ref="BX65" ca="1">IF($AG65,SQRT(SUMPRODUCT($AH$2:$AH65, (AJ$2:AJ65-BD65)^2)/(SUM($AH$2:$AH65)-1)),0)</f>
        <v>15073.941656837591</v>
      </c>
      <c r="BY65" s="109" cm="1">
        <f t="array" aca="1" ref="BY65" ca="1">IF($AG65,SQRT(SUMPRODUCT($AH$2:$AH65, (AK$2:AK65-BE65)^2)/(SUM($AH$2:$AH65)-1)),0)</f>
        <v>0</v>
      </c>
      <c r="BZ65" s="109" cm="1">
        <f t="array" aca="1" ref="BZ65" ca="1">IF($AG65,SQRT(SUMPRODUCT($AH$2:$AH65, (AL$2:AL65-BF65)^2)/(SUM($AH$2:$AH65)-1)),0)</f>
        <v>73054.78710300372</v>
      </c>
      <c r="CA65" s="109" cm="1">
        <f t="array" aca="1" ref="CA65" ca="1">IF($AG65,SQRT(SUMPRODUCT($AH$2:$AH65, (AM$2:AM65-BG65)^2)/(SUM($AH$2:$AH65)-1)),0)</f>
        <v>64158.057657738536</v>
      </c>
      <c r="CB65" s="109" cm="1">
        <f t="array" aca="1" ref="CB65" ca="1">IF($AG65,SQRT(SUMPRODUCT($AH$2:$AH65, (AN$2:AN65-BH65)^2)/(SUM($AH$2:$AH65)-1)),0)</f>
        <v>22988.38275118791</v>
      </c>
      <c r="CC65" s="109" cm="1">
        <f t="array" aca="1" ref="CC65" ca="1">IF($AG65,SQRT(SUMPRODUCT($AH$2:$AH65, (AO$2:AO65-BI65)^2)/(SUM($AH$2:$AH65)-1)),0)</f>
        <v>29218.637409000774</v>
      </c>
      <c r="CD65" s="109" cm="1">
        <f t="array" aca="1" ref="CD65" ca="1">IF($AG65,SQRT(SUMPRODUCT($AH$2:$AH65, (AP$2:AP65-BJ65)^2)/(SUM($AH$2:$AH65)-1)),0)</f>
        <v>77553.921617621396</v>
      </c>
      <c r="CE65" s="109" cm="1">
        <f t="array" aca="1" ref="CE65" ca="1">IF($AG65,SQRT(SUMPRODUCT($AH$2:$AH65, (AQ$2:AQ65-BK65)^2)/(SUM($AH$2:$AH65)-1)),0)</f>
        <v>31039.603135131831</v>
      </c>
      <c r="CF65" s="109" cm="1">
        <f t="array" aca="1" ref="CF65" ca="1">IF($AG65,SQRT(SUMPRODUCT($AH$2:$AH65, (AR$2:AR65-BL65)^2)/(SUM($AH$2:$AH65)-1)),0)</f>
        <v>30271.0144214307</v>
      </c>
      <c r="CG65" s="109" cm="1">
        <f t="array" aca="1" ref="CG65" ca="1">IF($AG65,SQRT(SUMPRODUCT($AH$2:$AH65, (AS$2:AS65-BM65)^2)/(SUM($AH$2:$AH65)-1)),0)</f>
        <v>8819.4085213168437</v>
      </c>
      <c r="CH65" s="109" cm="1">
        <f t="array" aca="1" ref="CH65" ca="1">IF($AG65,SQRT(SUMPRODUCT($AH$2:$AH65, (AT$2:AT65-BN65)^2)/(SUM($AH$2:$AH65)-1)),0)</f>
        <v>7897.0206855639626</v>
      </c>
      <c r="CI65" s="109" cm="1">
        <f t="array" aca="1" ref="CI65" ca="1">IF($AG65,SQRT(SUMPRODUCT($AH$2:$AH65, (AU$2:AU65-BO65)^2)/(SUM($AH$2:$AH65)-1)),0)</f>
        <v>37071.846339527918</v>
      </c>
      <c r="CJ65" s="109" cm="1">
        <f t="array" aca="1" ref="CJ65" ca="1">IF($AG65,SQRT(SUMPRODUCT($AH$2:$AH65, (AV$2:AV65-BP65)^2)/(SUM($AH$2:$AH65)-1)),0)</f>
        <v>25851.901548914477</v>
      </c>
      <c r="CK65" s="109" cm="1">
        <f t="array" aca="1" ref="CK65" ca="1">IF($AG65,SQRT(SUMPRODUCT($AH$2:$AH65, (AW$2:AW65-BQ65)^2)/(SUM($AH$2:$AH65)-1)),0)</f>
        <v>46936.310042397345</v>
      </c>
      <c r="CL65" s="109" cm="1">
        <f t="array" aca="1" ref="CL65" ca="1">IF($AG65,SQRT(SUMPRODUCT($AH$2:$AH65, (AX$2:AX65-BR65)^2)/(SUM($AH$2:$AH65)-1)),0)</f>
        <v>2083.3260507307305</v>
      </c>
      <c r="CM65" s="109" cm="1">
        <f t="array" aca="1" ref="CM65" ca="1">IF($AG65,SQRT(SUMPRODUCT($AH$2:$AH65, (AY$2:AY65-BS65)^2)/(SUM($AH$2:$AH65)-1)),0)</f>
        <v>11725.273142859631</v>
      </c>
      <c r="CN65" s="109" cm="1">
        <f t="array" aca="1" ref="CN65" ca="1">IF($AG65,SQRT(SUMPRODUCT($AH$2:$AH65, (AZ$2:AZ65-BT65)^2)/(SUM($AH$2:$AH65)-1)),0)</f>
        <v>0</v>
      </c>
      <c r="CO65" s="109" cm="1">
        <f t="array" aca="1" ref="CO65" ca="1">IF($AG65,SQRT(SUMPRODUCT($AH$2:$AH65, (BA$2:BA65-BU65)^2)/(SUM($AH$2:$AH65)-1)),0)</f>
        <v>0</v>
      </c>
    </row>
    <row r="66" spans="33:93" x14ac:dyDescent="0.25">
      <c r="AG66" s="1">
        <v>45549</v>
      </c>
      <c r="AH66" s="99">
        <f t="shared" si="33"/>
        <v>19</v>
      </c>
      <c r="AI66" s="11">
        <f t="shared" ca="1" si="36"/>
        <v>0</v>
      </c>
      <c r="AJ66" s="11">
        <f t="shared" ca="1" si="36"/>
        <v>0</v>
      </c>
      <c r="AK66" s="11">
        <f t="shared" ca="1" si="36"/>
        <v>0</v>
      </c>
      <c r="AL66" s="11">
        <f t="shared" ca="1" si="36"/>
        <v>0</v>
      </c>
      <c r="AM66" s="11">
        <f t="shared" ca="1" si="36"/>
        <v>0</v>
      </c>
      <c r="AN66" s="11">
        <f t="shared" ca="1" si="36"/>
        <v>0</v>
      </c>
      <c r="AO66" s="11">
        <f t="shared" ca="1" si="36"/>
        <v>0</v>
      </c>
      <c r="AP66" s="11">
        <f t="shared" ca="1" si="36"/>
        <v>0</v>
      </c>
      <c r="AQ66" s="11">
        <f t="shared" ca="1" si="36"/>
        <v>0</v>
      </c>
      <c r="AR66" s="11">
        <f t="shared" ca="1" si="36"/>
        <v>0</v>
      </c>
      <c r="AS66" s="11">
        <f t="shared" ca="1" si="37"/>
        <v>0</v>
      </c>
      <c r="AT66" s="11">
        <f t="shared" ca="1" si="37"/>
        <v>0</v>
      </c>
      <c r="AU66" s="11">
        <f t="shared" ca="1" si="37"/>
        <v>0</v>
      </c>
      <c r="AV66" s="11">
        <f t="shared" ca="1" si="37"/>
        <v>0</v>
      </c>
      <c r="AW66" s="11">
        <f t="shared" ca="1" si="37"/>
        <v>0</v>
      </c>
      <c r="AX66" s="11">
        <f t="shared" ca="1" si="37"/>
        <v>0</v>
      </c>
      <c r="AY66" s="11">
        <f t="shared" ca="1" si="37"/>
        <v>0</v>
      </c>
      <c r="AZ66" s="11">
        <f t="shared" ca="1" si="37"/>
        <v>0</v>
      </c>
      <c r="BA66" s="11">
        <f t="shared" ca="1" si="37"/>
        <v>0</v>
      </c>
      <c r="BB66" s="11"/>
      <c r="BC66" s="11">
        <f ca="1">IF($AG66,SUMPRODUCT(AI$2:AI66,$AH$2:$AH66)/SUM($AH$2:$AH66),0)</f>
        <v>-39772.53544</v>
      </c>
      <c r="BD66" s="11">
        <f ca="1">IF($AG66,SUMPRODUCT(AJ$2:AJ66,$AH$2:$AH66)/SUM($AH$2:$AH66),0)</f>
        <v>-4552.5360000000001</v>
      </c>
      <c r="BE66" s="11">
        <f ca="1">IF($AG66,SUMPRODUCT(AK$2:AK66,$AH$2:$AH66)/SUM($AH$2:$AH66),0)</f>
        <v>0</v>
      </c>
      <c r="BF66" s="11">
        <f ca="1">IF($AG66,SUMPRODUCT(AL$2:AL66,$AH$2:$AH66)/SUM($AH$2:$AH66),0)</f>
        <v>-19480.687999999998</v>
      </c>
      <c r="BG66" s="11">
        <f ca="1">IF($AG66,SUMPRODUCT(AM$2:AM66,$AH$2:$AH66)/SUM($AH$2:$AH66),0)</f>
        <v>-1851.3320000000001</v>
      </c>
      <c r="BH66" s="11">
        <f ca="1">IF($AG66,SUMPRODUCT(AN$2:AN66,$AH$2:$AH66)/SUM($AH$2:$AH66),0)</f>
        <v>-8213.0840000000007</v>
      </c>
      <c r="BI66" s="11">
        <f ca="1">IF($AG66,SUMPRODUCT(AO$2:AO66,$AH$2:$AH66)/SUM($AH$2:$AH66),0)</f>
        <v>-15257.948</v>
      </c>
      <c r="BJ66" s="11">
        <f ca="1">IF($AG66,SUMPRODUCT(AP$2:AP66,$AH$2:$AH66)/SUM($AH$2:$AH66),0)</f>
        <v>-55751.063999999998</v>
      </c>
      <c r="BK66" s="11">
        <f ca="1">IF($AG66,SUMPRODUCT(AQ$2:AQ66,$AH$2:$AH66)/SUM($AH$2:$AH66),0)</f>
        <v>-21651.412</v>
      </c>
      <c r="BL66" s="11">
        <f ca="1">IF($AG66,SUMPRODUCT(AR$2:AR66,$AH$2:$AH66)/SUM($AH$2:$AH66),0)</f>
        <v>-21000.94</v>
      </c>
      <c r="BM66" s="11">
        <f ca="1">IF($AG66,SUMPRODUCT(AS$2:AS66,$AH$2:$AH66)/SUM($AH$2:$AH66),0)</f>
        <v>-3168.76</v>
      </c>
      <c r="BN66" s="11">
        <f ca="1">IF($AG66,SUMPRODUCT(AT$2:AT66,$AH$2:$AH66)/SUM($AH$2:$AH66),0)</f>
        <v>-2086.328</v>
      </c>
      <c r="BO66" s="11">
        <f ca="1">IF($AG66,SUMPRODUCT(AU$2:AU66,$AH$2:$AH66)/SUM($AH$2:$AH66),0)</f>
        <v>-26318.28</v>
      </c>
      <c r="BP66" s="11">
        <f ca="1">IF($AG66,SUMPRODUCT(AV$2:AV66,$AH$2:$AH66)/SUM($AH$2:$AH66),0)</f>
        <v>-16015.665245599997</v>
      </c>
      <c r="BQ66" s="11">
        <f ca="1">IF($AG66,SUMPRODUCT(AW$2:AW66,$AH$2:$AH66)/SUM($AH$2:$AH66),0)</f>
        <v>-22399.691999999999</v>
      </c>
      <c r="BR66" s="11">
        <f ca="1">IF($AG66,SUMPRODUCT(AX$2:AX66,$AH$2:$AH66)/SUM($AH$2:$AH66),0)</f>
        <v>-484.63200000000001</v>
      </c>
      <c r="BS66" s="11">
        <f ca="1">IF($AG66,SUMPRODUCT(AY$2:AY66,$AH$2:$AH66)/SUM($AH$2:$AH66),0)</f>
        <v>-1523.4358320000013</v>
      </c>
      <c r="BT66" s="11">
        <f ca="1">IF($AG66,SUMPRODUCT(AZ$2:AZ66,$AH$2:$AH66)/SUM($AH$2:$AH66),0)</f>
        <v>0</v>
      </c>
      <c r="BU66" s="11">
        <f ca="1">IF($AG66,SUMPRODUCT(BA$2:BA66,$AH$2:$AH66)/SUM($AH$2:$AH66),0)</f>
        <v>0</v>
      </c>
      <c r="BV66" s="11"/>
      <c r="BW66" s="109" cm="1">
        <f t="array" aca="1" ref="BW66" ca="1">IF($AG66,SQRT(SUMPRODUCT($AH$2:$AH66, (AI$2:AI66-BC66)^2)/(SUM($AH$2:$AH66)-1)),0)</f>
        <v>141613.86628163632</v>
      </c>
      <c r="BX66" s="109" cm="1">
        <f t="array" aca="1" ref="BX66" ca="1">IF($AG66,SQRT(SUMPRODUCT($AH$2:$AH66, (AJ$2:AJ66-BD66)^2)/(SUM($AH$2:$AH66)-1)),0)</f>
        <v>14546.370992826622</v>
      </c>
      <c r="BY66" s="109" cm="1">
        <f t="array" aca="1" ref="BY66" ca="1">IF($AG66,SQRT(SUMPRODUCT($AH$2:$AH66, (AK$2:AK66-BE66)^2)/(SUM($AH$2:$AH66)-1)),0)</f>
        <v>0</v>
      </c>
      <c r="BZ66" s="109" cm="1">
        <f t="array" aca="1" ref="BZ66" ca="1">IF($AG66,SQRT(SUMPRODUCT($AH$2:$AH66, (AL$2:AL66-BF66)^2)/(SUM($AH$2:$AH66)-1)),0)</f>
        <v>70435.078063974404</v>
      </c>
      <c r="CA66" s="109" cm="1">
        <f t="array" aca="1" ref="CA66" ca="1">IF($AG66,SQRT(SUMPRODUCT($AH$2:$AH66, (AM$2:AM66-BG66)^2)/(SUM($AH$2:$AH66)-1)),0)</f>
        <v>61663.98911419596</v>
      </c>
      <c r="CB66" s="109" cm="1">
        <f t="array" aca="1" ref="CB66" ca="1">IF($AG66,SQRT(SUMPRODUCT($AH$2:$AH66, (AN$2:AN66-BH66)^2)/(SUM($AH$2:$AH66)-1)),0)</f>
        <v>22219.620935176994</v>
      </c>
      <c r="CC66" s="109" cm="1">
        <f t="array" aca="1" ref="CC66" ca="1">IF($AG66,SQRT(SUMPRODUCT($AH$2:$AH66, (AO$2:AO66-BI66)^2)/(SUM($AH$2:$AH66)-1)),0)</f>
        <v>28422.001553206243</v>
      </c>
      <c r="CD66" s="109" cm="1">
        <f t="array" aca="1" ref="CD66" ca="1">IF($AG66,SQRT(SUMPRODUCT($AH$2:$AH66, (AP$2:AP66-BJ66)^2)/(SUM($AH$2:$AH66)-1)),0)</f>
        <v>76238.720674551412</v>
      </c>
      <c r="CE66" s="109" cm="1">
        <f t="array" aca="1" ref="CE66" ca="1">IF($AG66,SQRT(SUMPRODUCT($AH$2:$AH66, (AQ$2:AQ66-BK66)^2)/(SUM($AH$2:$AH66)-1)),0)</f>
        <v>30473.808090628147</v>
      </c>
      <c r="CF66" s="109" cm="1">
        <f t="array" aca="1" ref="CF66" ca="1">IF($AG66,SQRT(SUMPRODUCT($AH$2:$AH66, (AR$2:AR66-BL66)^2)/(SUM($AH$2:$AH66)-1)),0)</f>
        <v>29712.53747368103</v>
      </c>
      <c r="CG66" s="109" cm="1">
        <f t="array" aca="1" ref="CG66" ca="1">IF($AG66,SQRT(SUMPRODUCT($AH$2:$AH66, (AS$2:AS66-BM66)^2)/(SUM($AH$2:$AH66)-1)),0)</f>
        <v>8525.0219784662931</v>
      </c>
      <c r="CH66" s="109" cm="1">
        <f t="array" aca="1" ref="CH66" ca="1">IF($AG66,SQRT(SUMPRODUCT($AH$2:$AH66, (AT$2:AT66-BN66)^2)/(SUM($AH$2:$AH66)-1)),0)</f>
        <v>7613.39448252896</v>
      </c>
      <c r="CI66" s="109" cm="1">
        <f t="array" aca="1" ref="CI66" ca="1">IF($AG66,SQRT(SUMPRODUCT($AH$2:$AH66, (AU$2:AU66-BO66)^2)/(SUM($AH$2:$AH66)-1)),0)</f>
        <v>36423.262197971344</v>
      </c>
      <c r="CJ66" s="109" cm="1">
        <f t="array" aca="1" ref="CJ66" ca="1">IF($AG66,SQRT(SUMPRODUCT($AH$2:$AH66, (AV$2:AV66-BP66)^2)/(SUM($AH$2:$AH66)-1)),0)</f>
        <v>25268.690194098137</v>
      </c>
      <c r="CK66" s="109" cm="1">
        <f t="array" aca="1" ref="CK66" ca="1">IF($AG66,SQRT(SUMPRODUCT($AH$2:$AH66, (AW$2:AW66-BQ66)^2)/(SUM($AH$2:$AH66)-1)),0)</f>
        <v>45566.987985221473</v>
      </c>
      <c r="CL66" s="109" cm="1">
        <f t="array" aca="1" ref="CL66" ca="1">IF($AG66,SQRT(SUMPRODUCT($AH$2:$AH66, (AX$2:AX66-BR66)^2)/(SUM($AH$2:$AH66)-1)),0)</f>
        <v>2007.1022991199354</v>
      </c>
      <c r="CM66" s="109" cm="1">
        <f t="array" aca="1" ref="CM66" ca="1">IF($AG66,SQRT(SUMPRODUCT($AH$2:$AH66, (AY$2:AY66-BS66)^2)/(SUM($AH$2:$AH66)-1)),0)</f>
        <v>11277.54819114714</v>
      </c>
      <c r="CN66" s="109" cm="1">
        <f t="array" aca="1" ref="CN66" ca="1">IF($AG66,SQRT(SUMPRODUCT($AH$2:$AH66, (AZ$2:AZ66-BT66)^2)/(SUM($AH$2:$AH66)-1)),0)</f>
        <v>0</v>
      </c>
      <c r="CO66" s="109" cm="1">
        <f t="array" aca="1" ref="CO66" ca="1">IF($AG66,SQRT(SUMPRODUCT($AH$2:$AH66, (BA$2:BA66-BU66)^2)/(SUM($AH$2:$AH66)-1)),0)</f>
        <v>0</v>
      </c>
    </row>
    <row r="67" spans="33:93" x14ac:dyDescent="0.25">
      <c r="AH67" s="99" t="str">
        <f t="shared" si="33"/>
        <v/>
      </c>
      <c r="AI67" s="11">
        <f t="shared" ca="1" si="36"/>
        <v>0</v>
      </c>
      <c r="AJ67" s="11">
        <f t="shared" ca="1" si="36"/>
        <v>0</v>
      </c>
      <c r="AK67" s="11">
        <f t="shared" ca="1" si="36"/>
        <v>0</v>
      </c>
      <c r="AL67" s="11">
        <f t="shared" ca="1" si="36"/>
        <v>0</v>
      </c>
      <c r="AM67" s="11">
        <f t="shared" ca="1" si="36"/>
        <v>0</v>
      </c>
      <c r="AN67" s="11">
        <f t="shared" ca="1" si="36"/>
        <v>0</v>
      </c>
      <c r="AO67" s="11">
        <f t="shared" ca="1" si="36"/>
        <v>0</v>
      </c>
      <c r="AP67" s="11">
        <f t="shared" ca="1" si="36"/>
        <v>0</v>
      </c>
      <c r="AQ67" s="11">
        <f t="shared" ca="1" si="36"/>
        <v>0</v>
      </c>
      <c r="AR67" s="11">
        <f t="shared" ca="1" si="36"/>
        <v>0</v>
      </c>
      <c r="AS67" s="11">
        <f t="shared" ca="1" si="37"/>
        <v>0</v>
      </c>
      <c r="AT67" s="11">
        <f t="shared" ca="1" si="37"/>
        <v>0</v>
      </c>
      <c r="AU67" s="11">
        <f t="shared" ca="1" si="37"/>
        <v>0</v>
      </c>
      <c r="AV67" s="11">
        <f t="shared" ca="1" si="37"/>
        <v>0</v>
      </c>
      <c r="AW67" s="11">
        <f t="shared" ca="1" si="37"/>
        <v>0</v>
      </c>
      <c r="AX67" s="11">
        <f t="shared" ca="1" si="37"/>
        <v>0</v>
      </c>
      <c r="AY67" s="11">
        <f t="shared" ca="1" si="37"/>
        <v>0</v>
      </c>
      <c r="AZ67" s="11">
        <f t="shared" ca="1" si="37"/>
        <v>0</v>
      </c>
      <c r="BA67" s="11">
        <f t="shared" ca="1" si="37"/>
        <v>0</v>
      </c>
      <c r="BB67" s="11"/>
      <c r="BC67" s="11">
        <f>IF($AG67,SUMPRODUCT(AI$2:AI67,$AH$2:$AH67)/SUM($AH$2:$AH67),0)</f>
        <v>0</v>
      </c>
      <c r="BD67" s="11">
        <f>IF($AG67,SUMPRODUCT(AJ$2:AJ67,$AH$2:$AH67)/SUM($AH$2:$AH67),0)</f>
        <v>0</v>
      </c>
      <c r="BE67" s="11">
        <f>IF($AG67,SUMPRODUCT(AK$2:AK67,$AH$2:$AH67)/SUM($AH$2:$AH67),0)</f>
        <v>0</v>
      </c>
      <c r="BF67" s="11">
        <f>IF($AG67,SUMPRODUCT(AL$2:AL67,$AH$2:$AH67)/SUM($AH$2:$AH67),0)</f>
        <v>0</v>
      </c>
      <c r="BG67" s="11">
        <f>IF($AG67,SUMPRODUCT(AM$2:AM67,$AH$2:$AH67)/SUM($AH$2:$AH67),0)</f>
        <v>0</v>
      </c>
      <c r="BH67" s="11">
        <f>IF($AG67,SUMPRODUCT(AN$2:AN67,$AH$2:$AH67)/SUM($AH$2:$AH67),0)</f>
        <v>0</v>
      </c>
      <c r="BI67" s="11">
        <f>IF($AG67,SUMPRODUCT(AO$2:AO67,$AH$2:$AH67)/SUM($AH$2:$AH67),0)</f>
        <v>0</v>
      </c>
      <c r="BJ67" s="11">
        <f>IF($AG67,SUMPRODUCT(AP$2:AP67,$AH$2:$AH67)/SUM($AH$2:$AH67),0)</f>
        <v>0</v>
      </c>
      <c r="BK67" s="11">
        <f>IF($AG67,SUMPRODUCT(AQ$2:AQ67,$AH$2:$AH67)/SUM($AH$2:$AH67),0)</f>
        <v>0</v>
      </c>
      <c r="BL67" s="11">
        <f>IF($AG67,SUMPRODUCT(AR$2:AR67,$AH$2:$AH67)/SUM($AH$2:$AH67),0)</f>
        <v>0</v>
      </c>
      <c r="BM67" s="11">
        <f>IF($AG67,SUMPRODUCT(AS$2:AS67,$AH$2:$AH67)/SUM($AH$2:$AH67),0)</f>
        <v>0</v>
      </c>
      <c r="BN67" s="11">
        <f>IF($AG67,SUMPRODUCT(AT$2:AT67,$AH$2:$AH67)/SUM($AH$2:$AH67),0)</f>
        <v>0</v>
      </c>
      <c r="BO67" s="11">
        <f>IF($AG67,SUMPRODUCT(AU$2:AU67,$AH$2:$AH67)/SUM($AH$2:$AH67),0)</f>
        <v>0</v>
      </c>
      <c r="BP67" s="11">
        <f>IF($AG67,SUMPRODUCT(AV$2:AV67,$AH$2:$AH67)/SUM($AH$2:$AH67),0)</f>
        <v>0</v>
      </c>
      <c r="BQ67" s="11">
        <f>IF($AG67,SUMPRODUCT(AW$2:AW67,$AH$2:$AH67)/SUM($AH$2:$AH67),0)</f>
        <v>0</v>
      </c>
      <c r="BR67" s="11">
        <f>IF($AG67,SUMPRODUCT(AX$2:AX67,$AH$2:$AH67)/SUM($AH$2:$AH67),0)</f>
        <v>0</v>
      </c>
      <c r="BS67" s="11">
        <f>IF($AG67,SUMPRODUCT(AY$2:AY67,$AH$2:$AH67)/SUM($AH$2:$AH67),0)</f>
        <v>0</v>
      </c>
      <c r="BT67" s="11">
        <f>IF($AG67,SUMPRODUCT(AZ$2:AZ67,$AH$2:$AH67)/SUM($AH$2:$AH67),0)</f>
        <v>0</v>
      </c>
      <c r="BU67" s="11">
        <f>IF($AG67,SUMPRODUCT(BA$2:BA67,$AH$2:$AH67)/SUM($AH$2:$AH67),0)</f>
        <v>0</v>
      </c>
      <c r="BV67" s="11"/>
      <c r="BW67" s="109" cm="1">
        <f t="array" ref="BW67">IF($AG67,SQRT(SUMPRODUCT($AH$2:$AH67, (AI$2:AI67-BC67)^2)/(SUM($AH$2:$AH67)-1)),0)</f>
        <v>0</v>
      </c>
      <c r="BX67" s="109" cm="1">
        <f t="array" ref="BX67">IF($AG67,SQRT(SUMPRODUCT($AH$2:$AH67, (AJ$2:AJ67-BD67)^2)/(SUM($AH$2:$AH67)-1)),0)</f>
        <v>0</v>
      </c>
      <c r="BY67" s="109" cm="1">
        <f t="array" ref="BY67">IF($AG67,SQRT(SUMPRODUCT($AH$2:$AH67, (AK$2:AK67-BE67)^2)/(SUM($AH$2:$AH67)-1)),0)</f>
        <v>0</v>
      </c>
      <c r="BZ67" s="109" cm="1">
        <f t="array" ref="BZ67">IF($AG67,SQRT(SUMPRODUCT($AH$2:$AH67, (AL$2:AL67-BF67)^2)/(SUM($AH$2:$AH67)-1)),0)</f>
        <v>0</v>
      </c>
      <c r="CA67" s="109" cm="1">
        <f t="array" ref="CA67">IF($AG67,SQRT(SUMPRODUCT($AH$2:$AH67, (AM$2:AM67-BG67)^2)/(SUM($AH$2:$AH67)-1)),0)</f>
        <v>0</v>
      </c>
      <c r="CB67" s="109" cm="1">
        <f t="array" ref="CB67">IF($AG67,SQRT(SUMPRODUCT($AH$2:$AH67, (AN$2:AN67-BH67)^2)/(SUM($AH$2:$AH67)-1)),0)</f>
        <v>0</v>
      </c>
      <c r="CC67" s="109" cm="1">
        <f t="array" ref="CC67">IF($AG67,SQRT(SUMPRODUCT($AH$2:$AH67, (AO$2:AO67-BI67)^2)/(SUM($AH$2:$AH67)-1)),0)</f>
        <v>0</v>
      </c>
      <c r="CD67" s="109" cm="1">
        <f t="array" ref="CD67">IF($AG67,SQRT(SUMPRODUCT($AH$2:$AH67, (AP$2:AP67-BJ67)^2)/(SUM($AH$2:$AH67)-1)),0)</f>
        <v>0</v>
      </c>
      <c r="CE67" s="109" cm="1">
        <f t="array" ref="CE67">IF($AG67,SQRT(SUMPRODUCT($AH$2:$AH67, (AQ$2:AQ67-BK67)^2)/(SUM($AH$2:$AH67)-1)),0)</f>
        <v>0</v>
      </c>
      <c r="CF67" s="109" cm="1">
        <f t="array" ref="CF67">IF($AG67,SQRT(SUMPRODUCT($AH$2:$AH67, (AR$2:AR67-BL67)^2)/(SUM($AH$2:$AH67)-1)),0)</f>
        <v>0</v>
      </c>
      <c r="CG67" s="109" cm="1">
        <f t="array" ref="CG67">IF($AG67,SQRT(SUMPRODUCT($AH$2:$AH67, (AS$2:AS67-BM67)^2)/(SUM($AH$2:$AH67)-1)),0)</f>
        <v>0</v>
      </c>
      <c r="CH67" s="109" cm="1">
        <f t="array" ref="CH67">IF($AG67,SQRT(SUMPRODUCT($AH$2:$AH67, (AT$2:AT67-BN67)^2)/(SUM($AH$2:$AH67)-1)),0)</f>
        <v>0</v>
      </c>
      <c r="CI67" s="109" cm="1">
        <f t="array" ref="CI67">IF($AG67,SQRT(SUMPRODUCT($AH$2:$AH67, (AU$2:AU67-BO67)^2)/(SUM($AH$2:$AH67)-1)),0)</f>
        <v>0</v>
      </c>
      <c r="CJ67" s="109" cm="1">
        <f t="array" ref="CJ67">IF($AG67,SQRT(SUMPRODUCT($AH$2:$AH67, (AV$2:AV67-BP67)^2)/(SUM($AH$2:$AH67)-1)),0)</f>
        <v>0</v>
      </c>
      <c r="CK67" s="109" cm="1">
        <f t="array" ref="CK67">IF($AG67,SQRT(SUMPRODUCT($AH$2:$AH67, (AW$2:AW67-BQ67)^2)/(SUM($AH$2:$AH67)-1)),0)</f>
        <v>0</v>
      </c>
      <c r="CL67" s="109" cm="1">
        <f t="array" ref="CL67">IF($AG67,SQRT(SUMPRODUCT($AH$2:$AH67, (AX$2:AX67-BR67)^2)/(SUM($AH$2:$AH67)-1)),0)</f>
        <v>0</v>
      </c>
      <c r="CM67" s="109" cm="1">
        <f t="array" ref="CM67">IF($AG67,SQRT(SUMPRODUCT($AH$2:$AH67, (AY$2:AY67-BS67)^2)/(SUM($AH$2:$AH67)-1)),0)</f>
        <v>0</v>
      </c>
      <c r="CN67" s="109" cm="1">
        <f t="array" ref="CN67">IF($AG67,SQRT(SUMPRODUCT($AH$2:$AH67, (AZ$2:AZ67-BT67)^2)/(SUM($AH$2:$AH67)-1)),0)</f>
        <v>0</v>
      </c>
      <c r="CO67" s="109" cm="1">
        <f t="array" ref="CO67">IF($AG67,SQRT(SUMPRODUCT($AH$2:$AH67, (BA$2:BA67-BU67)^2)/(SUM($AH$2:$AH67)-1)),0)</f>
        <v>0</v>
      </c>
    </row>
    <row r="68" spans="33:93" x14ac:dyDescent="0.25">
      <c r="AH68" s="99" t="str">
        <f t="shared" si="33"/>
        <v/>
      </c>
      <c r="AI68" s="11">
        <f t="shared" ca="1" si="36"/>
        <v>0</v>
      </c>
      <c r="AJ68" s="11">
        <f t="shared" ca="1" si="36"/>
        <v>0</v>
      </c>
      <c r="AK68" s="11">
        <f t="shared" ca="1" si="36"/>
        <v>0</v>
      </c>
      <c r="AL68" s="11">
        <f t="shared" ca="1" si="36"/>
        <v>0</v>
      </c>
      <c r="AM68" s="11">
        <f t="shared" ca="1" si="36"/>
        <v>0</v>
      </c>
      <c r="AN68" s="11">
        <f t="shared" ca="1" si="36"/>
        <v>0</v>
      </c>
      <c r="AO68" s="11">
        <f t="shared" ca="1" si="36"/>
        <v>0</v>
      </c>
      <c r="AP68" s="11">
        <f t="shared" ca="1" si="36"/>
        <v>0</v>
      </c>
      <c r="AQ68" s="11">
        <f t="shared" ca="1" si="36"/>
        <v>0</v>
      </c>
      <c r="AR68" s="11">
        <f t="shared" ca="1" si="36"/>
        <v>0</v>
      </c>
      <c r="AS68" s="11">
        <f t="shared" ca="1" si="37"/>
        <v>0</v>
      </c>
      <c r="AT68" s="11">
        <f t="shared" ca="1" si="37"/>
        <v>0</v>
      </c>
      <c r="AU68" s="11">
        <f t="shared" ca="1" si="37"/>
        <v>0</v>
      </c>
      <c r="AV68" s="11">
        <f t="shared" ca="1" si="37"/>
        <v>0</v>
      </c>
      <c r="AW68" s="11">
        <f t="shared" ca="1" si="37"/>
        <v>0</v>
      </c>
      <c r="AX68" s="11">
        <f t="shared" ca="1" si="37"/>
        <v>0</v>
      </c>
      <c r="AY68" s="11">
        <f t="shared" ca="1" si="37"/>
        <v>0</v>
      </c>
      <c r="AZ68" s="11">
        <f t="shared" ca="1" si="37"/>
        <v>0</v>
      </c>
      <c r="BA68" s="11">
        <f t="shared" ca="1" si="37"/>
        <v>0</v>
      </c>
      <c r="BB68" s="11"/>
      <c r="BC68" s="11">
        <f>IF($AG68,SUMPRODUCT(AI$2:AI68,$AH$2:$AH68)/SUM($AH$2:$AH68),0)</f>
        <v>0</v>
      </c>
      <c r="BD68" s="11">
        <f>IF($AG68,SUMPRODUCT(AJ$2:AJ68,$AH$2:$AH68)/SUM($AH$2:$AH68),0)</f>
        <v>0</v>
      </c>
      <c r="BE68" s="11">
        <f>IF($AG68,SUMPRODUCT(AK$2:AK68,$AH$2:$AH68)/SUM($AH$2:$AH68),0)</f>
        <v>0</v>
      </c>
      <c r="BF68" s="11">
        <f>IF($AG68,SUMPRODUCT(AL$2:AL68,$AH$2:$AH68)/SUM($AH$2:$AH68),0)</f>
        <v>0</v>
      </c>
      <c r="BG68" s="11">
        <f>IF($AG68,SUMPRODUCT(AM$2:AM68,$AH$2:$AH68)/SUM($AH$2:$AH68),0)</f>
        <v>0</v>
      </c>
      <c r="BH68" s="11">
        <f>IF($AG68,SUMPRODUCT(AN$2:AN68,$AH$2:$AH68)/SUM($AH$2:$AH68),0)</f>
        <v>0</v>
      </c>
      <c r="BI68" s="11">
        <f>IF($AG68,SUMPRODUCT(AO$2:AO68,$AH$2:$AH68)/SUM($AH$2:$AH68),0)</f>
        <v>0</v>
      </c>
      <c r="BJ68" s="11">
        <f>IF($AG68,SUMPRODUCT(AP$2:AP68,$AH$2:$AH68)/SUM($AH$2:$AH68),0)</f>
        <v>0</v>
      </c>
      <c r="BK68" s="11">
        <f>IF($AG68,SUMPRODUCT(AQ$2:AQ68,$AH$2:$AH68)/SUM($AH$2:$AH68),0)</f>
        <v>0</v>
      </c>
      <c r="BL68" s="11">
        <f>IF($AG68,SUMPRODUCT(AR$2:AR68,$AH$2:$AH68)/SUM($AH$2:$AH68),0)</f>
        <v>0</v>
      </c>
      <c r="BM68" s="11">
        <f>IF($AG68,SUMPRODUCT(AS$2:AS68,$AH$2:$AH68)/SUM($AH$2:$AH68),0)</f>
        <v>0</v>
      </c>
      <c r="BN68" s="11">
        <f>IF($AG68,SUMPRODUCT(AT$2:AT68,$AH$2:$AH68)/SUM($AH$2:$AH68),0)</f>
        <v>0</v>
      </c>
      <c r="BO68" s="11">
        <f>IF($AG68,SUMPRODUCT(AU$2:AU68,$AH$2:$AH68)/SUM($AH$2:$AH68),0)</f>
        <v>0</v>
      </c>
      <c r="BP68" s="11">
        <f>IF($AG68,SUMPRODUCT(AV$2:AV68,$AH$2:$AH68)/SUM($AH$2:$AH68),0)</f>
        <v>0</v>
      </c>
      <c r="BQ68" s="11">
        <f>IF($AG68,SUMPRODUCT(AW$2:AW68,$AH$2:$AH68)/SUM($AH$2:$AH68),0)</f>
        <v>0</v>
      </c>
      <c r="BR68" s="11">
        <f>IF($AG68,SUMPRODUCT(AX$2:AX68,$AH$2:$AH68)/SUM($AH$2:$AH68),0)</f>
        <v>0</v>
      </c>
      <c r="BS68" s="11">
        <f>IF($AG68,SUMPRODUCT(AY$2:AY68,$AH$2:$AH68)/SUM($AH$2:$AH68),0)</f>
        <v>0</v>
      </c>
      <c r="BT68" s="11">
        <f>IF($AG68,SUMPRODUCT(AZ$2:AZ68,$AH$2:$AH68)/SUM($AH$2:$AH68),0)</f>
        <v>0</v>
      </c>
      <c r="BU68" s="11">
        <f>IF($AG68,SUMPRODUCT(BA$2:BA68,$AH$2:$AH68)/SUM($AH$2:$AH68),0)</f>
        <v>0</v>
      </c>
      <c r="BV68" s="11"/>
      <c r="BW68" s="109" cm="1">
        <f t="array" ref="BW68">IF($AG68,SQRT(SUMPRODUCT($AH$2:$AH68, (AI$2:AI68-BC68)^2)/(SUM($AH$2:$AH68)-1)),0)</f>
        <v>0</v>
      </c>
      <c r="BX68" s="109" cm="1">
        <f t="array" ref="BX68">IF($AG68,SQRT(SUMPRODUCT($AH$2:$AH68, (AJ$2:AJ68-BD68)^2)/(SUM($AH$2:$AH68)-1)),0)</f>
        <v>0</v>
      </c>
      <c r="BY68" s="109" cm="1">
        <f t="array" ref="BY68">IF($AG68,SQRT(SUMPRODUCT($AH$2:$AH68, (AK$2:AK68-BE68)^2)/(SUM($AH$2:$AH68)-1)),0)</f>
        <v>0</v>
      </c>
      <c r="BZ68" s="109" cm="1">
        <f t="array" ref="BZ68">IF($AG68,SQRT(SUMPRODUCT($AH$2:$AH68, (AL$2:AL68-BF68)^2)/(SUM($AH$2:$AH68)-1)),0)</f>
        <v>0</v>
      </c>
      <c r="CA68" s="109" cm="1">
        <f t="array" ref="CA68">IF($AG68,SQRT(SUMPRODUCT($AH$2:$AH68, (AM$2:AM68-BG68)^2)/(SUM($AH$2:$AH68)-1)),0)</f>
        <v>0</v>
      </c>
      <c r="CB68" s="109" cm="1">
        <f t="array" ref="CB68">IF($AG68,SQRT(SUMPRODUCT($AH$2:$AH68, (AN$2:AN68-BH68)^2)/(SUM($AH$2:$AH68)-1)),0)</f>
        <v>0</v>
      </c>
      <c r="CC68" s="109" cm="1">
        <f t="array" ref="CC68">IF($AG68,SQRT(SUMPRODUCT($AH$2:$AH68, (AO$2:AO68-BI68)^2)/(SUM($AH$2:$AH68)-1)),0)</f>
        <v>0</v>
      </c>
      <c r="CD68" s="109" cm="1">
        <f t="array" ref="CD68">IF($AG68,SQRT(SUMPRODUCT($AH$2:$AH68, (AP$2:AP68-BJ68)^2)/(SUM($AH$2:$AH68)-1)),0)</f>
        <v>0</v>
      </c>
      <c r="CE68" s="109" cm="1">
        <f t="array" ref="CE68">IF($AG68,SQRT(SUMPRODUCT($AH$2:$AH68, (AQ$2:AQ68-BK68)^2)/(SUM($AH$2:$AH68)-1)),0)</f>
        <v>0</v>
      </c>
      <c r="CF68" s="109" cm="1">
        <f t="array" ref="CF68">IF($AG68,SQRT(SUMPRODUCT($AH$2:$AH68, (AR$2:AR68-BL68)^2)/(SUM($AH$2:$AH68)-1)),0)</f>
        <v>0</v>
      </c>
      <c r="CG68" s="109" cm="1">
        <f t="array" ref="CG68">IF($AG68,SQRT(SUMPRODUCT($AH$2:$AH68, (AS$2:AS68-BM68)^2)/(SUM($AH$2:$AH68)-1)),0)</f>
        <v>0</v>
      </c>
      <c r="CH68" s="109" cm="1">
        <f t="array" ref="CH68">IF($AG68,SQRT(SUMPRODUCT($AH$2:$AH68, (AT$2:AT68-BN68)^2)/(SUM($AH$2:$AH68)-1)),0)</f>
        <v>0</v>
      </c>
      <c r="CI68" s="109" cm="1">
        <f t="array" ref="CI68">IF($AG68,SQRT(SUMPRODUCT($AH$2:$AH68, (AU$2:AU68-BO68)^2)/(SUM($AH$2:$AH68)-1)),0)</f>
        <v>0</v>
      </c>
      <c r="CJ68" s="109" cm="1">
        <f t="array" ref="CJ68">IF($AG68,SQRT(SUMPRODUCT($AH$2:$AH68, (AV$2:AV68-BP68)^2)/(SUM($AH$2:$AH68)-1)),0)</f>
        <v>0</v>
      </c>
      <c r="CK68" s="109" cm="1">
        <f t="array" ref="CK68">IF($AG68,SQRT(SUMPRODUCT($AH$2:$AH68, (AW$2:AW68-BQ68)^2)/(SUM($AH$2:$AH68)-1)),0)</f>
        <v>0</v>
      </c>
      <c r="CL68" s="109" cm="1">
        <f t="array" ref="CL68">IF($AG68,SQRT(SUMPRODUCT($AH$2:$AH68, (AX$2:AX68-BR68)^2)/(SUM($AH$2:$AH68)-1)),0)</f>
        <v>0</v>
      </c>
      <c r="CM68" s="109" cm="1">
        <f t="array" ref="CM68">IF($AG68,SQRT(SUMPRODUCT($AH$2:$AH68, (AY$2:AY68-BS68)^2)/(SUM($AH$2:$AH68)-1)),0)</f>
        <v>0</v>
      </c>
      <c r="CN68" s="109" cm="1">
        <f t="array" ref="CN68">IF($AG68,SQRT(SUMPRODUCT($AH$2:$AH68, (AZ$2:AZ68-BT68)^2)/(SUM($AH$2:$AH68)-1)),0)</f>
        <v>0</v>
      </c>
      <c r="CO68" s="109" cm="1">
        <f t="array" ref="CO68">IF($AG68,SQRT(SUMPRODUCT($AH$2:$AH68, (BA$2:BA68-BU68)^2)/(SUM($AH$2:$AH68)-1)),0)</f>
        <v>0</v>
      </c>
    </row>
    <row r="69" spans="33:93" x14ac:dyDescent="0.25">
      <c r="AH69" s="99" t="str">
        <f t="shared" si="33"/>
        <v/>
      </c>
      <c r="AI69" s="11">
        <f t="shared" ca="1" si="36"/>
        <v>0</v>
      </c>
      <c r="AJ69" s="11">
        <f t="shared" ca="1" si="36"/>
        <v>0</v>
      </c>
      <c r="AK69" s="11">
        <f t="shared" ca="1" si="36"/>
        <v>0</v>
      </c>
      <c r="AL69" s="11">
        <f t="shared" ca="1" si="36"/>
        <v>0</v>
      </c>
      <c r="AM69" s="11">
        <f t="shared" ca="1" si="36"/>
        <v>0</v>
      </c>
      <c r="AN69" s="11">
        <f t="shared" ca="1" si="36"/>
        <v>0</v>
      </c>
      <c r="AO69" s="11">
        <f t="shared" ca="1" si="36"/>
        <v>0</v>
      </c>
      <c r="AP69" s="11">
        <f t="shared" ca="1" si="36"/>
        <v>0</v>
      </c>
      <c r="AQ69" s="11">
        <f t="shared" ca="1" si="36"/>
        <v>0</v>
      </c>
      <c r="AR69" s="11">
        <f t="shared" ca="1" si="36"/>
        <v>0</v>
      </c>
      <c r="AS69" s="11">
        <f t="shared" ca="1" si="37"/>
        <v>0</v>
      </c>
      <c r="AT69" s="11">
        <f t="shared" ca="1" si="37"/>
        <v>0</v>
      </c>
      <c r="AU69" s="11">
        <f t="shared" ca="1" si="37"/>
        <v>0</v>
      </c>
      <c r="AV69" s="11">
        <f t="shared" ca="1" si="37"/>
        <v>0</v>
      </c>
      <c r="AW69" s="11">
        <f t="shared" ca="1" si="37"/>
        <v>0</v>
      </c>
      <c r="AX69" s="11">
        <f t="shared" ca="1" si="37"/>
        <v>0</v>
      </c>
      <c r="AY69" s="11">
        <f t="shared" ca="1" si="37"/>
        <v>0</v>
      </c>
      <c r="AZ69" s="11">
        <f t="shared" ca="1" si="37"/>
        <v>0</v>
      </c>
      <c r="BA69" s="11">
        <f t="shared" ca="1" si="37"/>
        <v>0</v>
      </c>
      <c r="BB69" s="11"/>
      <c r="BC69" s="11">
        <f>IF($AG69,SUMPRODUCT(AI$2:AI69,$AH$2:$AH69)/SUM($AH$2:$AH69),0)</f>
        <v>0</v>
      </c>
      <c r="BD69" s="11">
        <f>IF($AG69,SUMPRODUCT(AJ$2:AJ69,$AH$2:$AH69)/SUM($AH$2:$AH69),0)</f>
        <v>0</v>
      </c>
      <c r="BE69" s="11">
        <f>IF($AG69,SUMPRODUCT(AK$2:AK69,$AH$2:$AH69)/SUM($AH$2:$AH69),0)</f>
        <v>0</v>
      </c>
      <c r="BF69" s="11">
        <f>IF($AG69,SUMPRODUCT(AL$2:AL69,$AH$2:$AH69)/SUM($AH$2:$AH69),0)</f>
        <v>0</v>
      </c>
      <c r="BG69" s="11">
        <f>IF($AG69,SUMPRODUCT(AM$2:AM69,$AH$2:$AH69)/SUM($AH$2:$AH69),0)</f>
        <v>0</v>
      </c>
      <c r="BH69" s="11">
        <f>IF($AG69,SUMPRODUCT(AN$2:AN69,$AH$2:$AH69)/SUM($AH$2:$AH69),0)</f>
        <v>0</v>
      </c>
      <c r="BI69" s="11">
        <f>IF($AG69,SUMPRODUCT(AO$2:AO69,$AH$2:$AH69)/SUM($AH$2:$AH69),0)</f>
        <v>0</v>
      </c>
      <c r="BJ69" s="11">
        <f>IF($AG69,SUMPRODUCT(AP$2:AP69,$AH$2:$AH69)/SUM($AH$2:$AH69),0)</f>
        <v>0</v>
      </c>
      <c r="BK69" s="11">
        <f>IF($AG69,SUMPRODUCT(AQ$2:AQ69,$AH$2:$AH69)/SUM($AH$2:$AH69),0)</f>
        <v>0</v>
      </c>
      <c r="BL69" s="11">
        <f>IF($AG69,SUMPRODUCT(AR$2:AR69,$AH$2:$AH69)/SUM($AH$2:$AH69),0)</f>
        <v>0</v>
      </c>
      <c r="BM69" s="11">
        <f>IF($AG69,SUMPRODUCT(AS$2:AS69,$AH$2:$AH69)/SUM($AH$2:$AH69),0)</f>
        <v>0</v>
      </c>
      <c r="BN69" s="11">
        <f>IF($AG69,SUMPRODUCT(AT$2:AT69,$AH$2:$AH69)/SUM($AH$2:$AH69),0)</f>
        <v>0</v>
      </c>
      <c r="BO69" s="11">
        <f>IF($AG69,SUMPRODUCT(AU$2:AU69,$AH$2:$AH69)/SUM($AH$2:$AH69),0)</f>
        <v>0</v>
      </c>
      <c r="BP69" s="11">
        <f>IF($AG69,SUMPRODUCT(AV$2:AV69,$AH$2:$AH69)/SUM($AH$2:$AH69),0)</f>
        <v>0</v>
      </c>
      <c r="BQ69" s="11">
        <f>IF($AG69,SUMPRODUCT(AW$2:AW69,$AH$2:$AH69)/SUM($AH$2:$AH69),0)</f>
        <v>0</v>
      </c>
      <c r="BR69" s="11">
        <f>IF($AG69,SUMPRODUCT(AX$2:AX69,$AH$2:$AH69)/SUM($AH$2:$AH69),0)</f>
        <v>0</v>
      </c>
      <c r="BS69" s="11">
        <f>IF($AG69,SUMPRODUCT(AY$2:AY69,$AH$2:$AH69)/SUM($AH$2:$AH69),0)</f>
        <v>0</v>
      </c>
      <c r="BT69" s="11">
        <f>IF($AG69,SUMPRODUCT(AZ$2:AZ69,$AH$2:$AH69)/SUM($AH$2:$AH69),0)</f>
        <v>0</v>
      </c>
      <c r="BU69" s="11">
        <f>IF($AG69,SUMPRODUCT(BA$2:BA69,$AH$2:$AH69)/SUM($AH$2:$AH69),0)</f>
        <v>0</v>
      </c>
      <c r="BV69" s="11"/>
      <c r="BW69" s="109" cm="1">
        <f t="array" ref="BW69">IF($AG69,SQRT(SUMPRODUCT($AH$2:$AH69, (AI$2:AI69-BC69)^2)/(SUM($AH$2:$AH69)-1)),0)</f>
        <v>0</v>
      </c>
      <c r="BX69" s="109" cm="1">
        <f t="array" ref="BX69">IF($AG69,SQRT(SUMPRODUCT($AH$2:$AH69, (AJ$2:AJ69-BD69)^2)/(SUM($AH$2:$AH69)-1)),0)</f>
        <v>0</v>
      </c>
      <c r="BY69" s="109" cm="1">
        <f t="array" ref="BY69">IF($AG69,SQRT(SUMPRODUCT($AH$2:$AH69, (AK$2:AK69-BE69)^2)/(SUM($AH$2:$AH69)-1)),0)</f>
        <v>0</v>
      </c>
      <c r="BZ69" s="109" cm="1">
        <f t="array" ref="BZ69">IF($AG69,SQRT(SUMPRODUCT($AH$2:$AH69, (AL$2:AL69-BF69)^2)/(SUM($AH$2:$AH69)-1)),0)</f>
        <v>0</v>
      </c>
      <c r="CA69" s="109" cm="1">
        <f t="array" ref="CA69">IF($AG69,SQRT(SUMPRODUCT($AH$2:$AH69, (AM$2:AM69-BG69)^2)/(SUM($AH$2:$AH69)-1)),0)</f>
        <v>0</v>
      </c>
      <c r="CB69" s="109" cm="1">
        <f t="array" ref="CB69">IF($AG69,SQRT(SUMPRODUCT($AH$2:$AH69, (AN$2:AN69-BH69)^2)/(SUM($AH$2:$AH69)-1)),0)</f>
        <v>0</v>
      </c>
      <c r="CC69" s="109" cm="1">
        <f t="array" ref="CC69">IF($AG69,SQRT(SUMPRODUCT($AH$2:$AH69, (AO$2:AO69-BI69)^2)/(SUM($AH$2:$AH69)-1)),0)</f>
        <v>0</v>
      </c>
      <c r="CD69" s="109" cm="1">
        <f t="array" ref="CD69">IF($AG69,SQRT(SUMPRODUCT($AH$2:$AH69, (AP$2:AP69-BJ69)^2)/(SUM($AH$2:$AH69)-1)),0)</f>
        <v>0</v>
      </c>
      <c r="CE69" s="109" cm="1">
        <f t="array" ref="CE69">IF($AG69,SQRT(SUMPRODUCT($AH$2:$AH69, (AQ$2:AQ69-BK69)^2)/(SUM($AH$2:$AH69)-1)),0)</f>
        <v>0</v>
      </c>
      <c r="CF69" s="109" cm="1">
        <f t="array" ref="CF69">IF($AG69,SQRT(SUMPRODUCT($AH$2:$AH69, (AR$2:AR69-BL69)^2)/(SUM($AH$2:$AH69)-1)),0)</f>
        <v>0</v>
      </c>
      <c r="CG69" s="109" cm="1">
        <f t="array" ref="CG69">IF($AG69,SQRT(SUMPRODUCT($AH$2:$AH69, (AS$2:AS69-BM69)^2)/(SUM($AH$2:$AH69)-1)),0)</f>
        <v>0</v>
      </c>
      <c r="CH69" s="109" cm="1">
        <f t="array" ref="CH69">IF($AG69,SQRT(SUMPRODUCT($AH$2:$AH69, (AT$2:AT69-BN69)^2)/(SUM($AH$2:$AH69)-1)),0)</f>
        <v>0</v>
      </c>
      <c r="CI69" s="109" cm="1">
        <f t="array" ref="CI69">IF($AG69,SQRT(SUMPRODUCT($AH$2:$AH69, (AU$2:AU69-BO69)^2)/(SUM($AH$2:$AH69)-1)),0)</f>
        <v>0</v>
      </c>
      <c r="CJ69" s="109" cm="1">
        <f t="array" ref="CJ69">IF($AG69,SQRT(SUMPRODUCT($AH$2:$AH69, (AV$2:AV69-BP69)^2)/(SUM($AH$2:$AH69)-1)),0)</f>
        <v>0</v>
      </c>
      <c r="CK69" s="109" cm="1">
        <f t="array" ref="CK69">IF($AG69,SQRT(SUMPRODUCT($AH$2:$AH69, (AW$2:AW69-BQ69)^2)/(SUM($AH$2:$AH69)-1)),0)</f>
        <v>0</v>
      </c>
      <c r="CL69" s="109" cm="1">
        <f t="array" ref="CL69">IF($AG69,SQRT(SUMPRODUCT($AH$2:$AH69, (AX$2:AX69-BR69)^2)/(SUM($AH$2:$AH69)-1)),0)</f>
        <v>0</v>
      </c>
      <c r="CM69" s="109" cm="1">
        <f t="array" ref="CM69">IF($AG69,SQRT(SUMPRODUCT($AH$2:$AH69, (AY$2:AY69-BS69)^2)/(SUM($AH$2:$AH69)-1)),0)</f>
        <v>0</v>
      </c>
      <c r="CN69" s="109" cm="1">
        <f t="array" ref="CN69">IF($AG69,SQRT(SUMPRODUCT($AH$2:$AH69, (AZ$2:AZ69-BT69)^2)/(SUM($AH$2:$AH69)-1)),0)</f>
        <v>0</v>
      </c>
      <c r="CO69" s="109" cm="1">
        <f t="array" ref="CO69">IF($AG69,SQRT(SUMPRODUCT($AH$2:$AH69, (BA$2:BA69-BU69)^2)/(SUM($AH$2:$AH69)-1)),0)</f>
        <v>0</v>
      </c>
    </row>
    <row r="70" spans="33:93" x14ac:dyDescent="0.25">
      <c r="AH70" s="99" t="str">
        <f t="shared" si="33"/>
        <v/>
      </c>
      <c r="AI70" s="11">
        <f t="shared" ca="1" si="36"/>
        <v>0</v>
      </c>
      <c r="AJ70" s="11">
        <f t="shared" ca="1" si="36"/>
        <v>0</v>
      </c>
      <c r="AK70" s="11">
        <f t="shared" ca="1" si="36"/>
        <v>0</v>
      </c>
      <c r="AL70" s="11">
        <f t="shared" ca="1" si="36"/>
        <v>0</v>
      </c>
      <c r="AM70" s="11">
        <f t="shared" ca="1" si="36"/>
        <v>0</v>
      </c>
      <c r="AN70" s="11">
        <f t="shared" ca="1" si="36"/>
        <v>0</v>
      </c>
      <c r="AO70" s="11">
        <f t="shared" ca="1" si="36"/>
        <v>0</v>
      </c>
      <c r="AP70" s="11">
        <f t="shared" ca="1" si="36"/>
        <v>0</v>
      </c>
      <c r="AQ70" s="11">
        <f t="shared" ca="1" si="36"/>
        <v>0</v>
      </c>
      <c r="AR70" s="11">
        <f t="shared" ca="1" si="36"/>
        <v>0</v>
      </c>
      <c r="AS70" s="11">
        <f t="shared" ca="1" si="37"/>
        <v>0</v>
      </c>
      <c r="AT70" s="11">
        <f t="shared" ca="1" si="37"/>
        <v>0</v>
      </c>
      <c r="AU70" s="11">
        <f t="shared" ca="1" si="37"/>
        <v>0</v>
      </c>
      <c r="AV70" s="11">
        <f t="shared" ca="1" si="37"/>
        <v>0</v>
      </c>
      <c r="AW70" s="11">
        <f t="shared" ca="1" si="37"/>
        <v>0</v>
      </c>
      <c r="AX70" s="11">
        <f t="shared" ca="1" si="37"/>
        <v>0</v>
      </c>
      <c r="AY70" s="11">
        <f t="shared" ca="1" si="37"/>
        <v>0</v>
      </c>
      <c r="AZ70" s="11">
        <f t="shared" ca="1" si="37"/>
        <v>0</v>
      </c>
      <c r="BA70" s="11">
        <f t="shared" ca="1" si="37"/>
        <v>0</v>
      </c>
      <c r="BB70" s="11"/>
      <c r="BC70" s="11">
        <f>IF($AG70,SUMPRODUCT(AI$2:AI70,$AH$2:$AH70)/SUM($AH$2:$AH70),0)</f>
        <v>0</v>
      </c>
      <c r="BD70" s="11">
        <f>IF($AG70,SUMPRODUCT(AJ$2:AJ70,$AH$2:$AH70)/SUM($AH$2:$AH70),0)</f>
        <v>0</v>
      </c>
      <c r="BE70" s="11">
        <f>IF($AG70,SUMPRODUCT(AK$2:AK70,$AH$2:$AH70)/SUM($AH$2:$AH70),0)</f>
        <v>0</v>
      </c>
      <c r="BF70" s="11">
        <f>IF($AG70,SUMPRODUCT(AL$2:AL70,$AH$2:$AH70)/SUM($AH$2:$AH70),0)</f>
        <v>0</v>
      </c>
      <c r="BG70" s="11">
        <f>IF($AG70,SUMPRODUCT(AM$2:AM70,$AH$2:$AH70)/SUM($AH$2:$AH70),0)</f>
        <v>0</v>
      </c>
      <c r="BH70" s="11">
        <f>IF($AG70,SUMPRODUCT(AN$2:AN70,$AH$2:$AH70)/SUM($AH$2:$AH70),0)</f>
        <v>0</v>
      </c>
      <c r="BI70" s="11">
        <f>IF($AG70,SUMPRODUCT(AO$2:AO70,$AH$2:$AH70)/SUM($AH$2:$AH70),0)</f>
        <v>0</v>
      </c>
      <c r="BJ70" s="11">
        <f>IF($AG70,SUMPRODUCT(AP$2:AP70,$AH$2:$AH70)/SUM($AH$2:$AH70),0)</f>
        <v>0</v>
      </c>
      <c r="BK70" s="11">
        <f>IF($AG70,SUMPRODUCT(AQ$2:AQ70,$AH$2:$AH70)/SUM($AH$2:$AH70),0)</f>
        <v>0</v>
      </c>
      <c r="BL70" s="11">
        <f>IF($AG70,SUMPRODUCT(AR$2:AR70,$AH$2:$AH70)/SUM($AH$2:$AH70),0)</f>
        <v>0</v>
      </c>
      <c r="BM70" s="11">
        <f>IF($AG70,SUMPRODUCT(AS$2:AS70,$AH$2:$AH70)/SUM($AH$2:$AH70),0)</f>
        <v>0</v>
      </c>
      <c r="BN70" s="11">
        <f>IF($AG70,SUMPRODUCT(AT$2:AT70,$AH$2:$AH70)/SUM($AH$2:$AH70),0)</f>
        <v>0</v>
      </c>
      <c r="BO70" s="11">
        <f>IF($AG70,SUMPRODUCT(AU$2:AU70,$AH$2:$AH70)/SUM($AH$2:$AH70),0)</f>
        <v>0</v>
      </c>
      <c r="BP70" s="11">
        <f>IF($AG70,SUMPRODUCT(AV$2:AV70,$AH$2:$AH70)/SUM($AH$2:$AH70),0)</f>
        <v>0</v>
      </c>
      <c r="BQ70" s="11">
        <f>IF($AG70,SUMPRODUCT(AW$2:AW70,$AH$2:$AH70)/SUM($AH$2:$AH70),0)</f>
        <v>0</v>
      </c>
      <c r="BR70" s="11">
        <f>IF($AG70,SUMPRODUCT(AX$2:AX70,$AH$2:$AH70)/SUM($AH$2:$AH70),0)</f>
        <v>0</v>
      </c>
      <c r="BS70" s="11">
        <f>IF($AG70,SUMPRODUCT(AY$2:AY70,$AH$2:$AH70)/SUM($AH$2:$AH70),0)</f>
        <v>0</v>
      </c>
      <c r="BT70" s="11">
        <f>IF($AG70,SUMPRODUCT(AZ$2:AZ70,$AH$2:$AH70)/SUM($AH$2:$AH70),0)</f>
        <v>0</v>
      </c>
      <c r="BU70" s="11">
        <f>IF($AG70,SUMPRODUCT(BA$2:BA70,$AH$2:$AH70)/SUM($AH$2:$AH70),0)</f>
        <v>0</v>
      </c>
      <c r="BV70" s="11"/>
      <c r="BW70" s="109" cm="1">
        <f t="array" ref="BW70">IF($AG70,SQRT(SUMPRODUCT($AH$2:$AH70, (AI$2:AI70-BC70)^2)/(SUM($AH$2:$AH70)-1)),0)</f>
        <v>0</v>
      </c>
      <c r="BX70" s="109" cm="1">
        <f t="array" ref="BX70">IF($AG70,SQRT(SUMPRODUCT($AH$2:$AH70, (AJ$2:AJ70-BD70)^2)/(SUM($AH$2:$AH70)-1)),0)</f>
        <v>0</v>
      </c>
      <c r="BY70" s="109" cm="1">
        <f t="array" ref="BY70">IF($AG70,SQRT(SUMPRODUCT($AH$2:$AH70, (AK$2:AK70-BE70)^2)/(SUM($AH$2:$AH70)-1)),0)</f>
        <v>0</v>
      </c>
      <c r="BZ70" s="109" cm="1">
        <f t="array" ref="BZ70">IF($AG70,SQRT(SUMPRODUCT($AH$2:$AH70, (AL$2:AL70-BF70)^2)/(SUM($AH$2:$AH70)-1)),0)</f>
        <v>0</v>
      </c>
      <c r="CA70" s="109" cm="1">
        <f t="array" ref="CA70">IF($AG70,SQRT(SUMPRODUCT($AH$2:$AH70, (AM$2:AM70-BG70)^2)/(SUM($AH$2:$AH70)-1)),0)</f>
        <v>0</v>
      </c>
      <c r="CB70" s="109" cm="1">
        <f t="array" ref="CB70">IF($AG70,SQRT(SUMPRODUCT($AH$2:$AH70, (AN$2:AN70-BH70)^2)/(SUM($AH$2:$AH70)-1)),0)</f>
        <v>0</v>
      </c>
      <c r="CC70" s="109" cm="1">
        <f t="array" ref="CC70">IF($AG70,SQRT(SUMPRODUCT($AH$2:$AH70, (AO$2:AO70-BI70)^2)/(SUM($AH$2:$AH70)-1)),0)</f>
        <v>0</v>
      </c>
      <c r="CD70" s="109" cm="1">
        <f t="array" ref="CD70">IF($AG70,SQRT(SUMPRODUCT($AH$2:$AH70, (AP$2:AP70-BJ70)^2)/(SUM($AH$2:$AH70)-1)),0)</f>
        <v>0</v>
      </c>
      <c r="CE70" s="109" cm="1">
        <f t="array" ref="CE70">IF($AG70,SQRT(SUMPRODUCT($AH$2:$AH70, (AQ$2:AQ70-BK70)^2)/(SUM($AH$2:$AH70)-1)),0)</f>
        <v>0</v>
      </c>
      <c r="CF70" s="109" cm="1">
        <f t="array" ref="CF70">IF($AG70,SQRT(SUMPRODUCT($AH$2:$AH70, (AR$2:AR70-BL70)^2)/(SUM($AH$2:$AH70)-1)),0)</f>
        <v>0</v>
      </c>
      <c r="CG70" s="109" cm="1">
        <f t="array" ref="CG70">IF($AG70,SQRT(SUMPRODUCT($AH$2:$AH70, (AS$2:AS70-BM70)^2)/(SUM($AH$2:$AH70)-1)),0)</f>
        <v>0</v>
      </c>
      <c r="CH70" s="109" cm="1">
        <f t="array" ref="CH70">IF($AG70,SQRT(SUMPRODUCT($AH$2:$AH70, (AT$2:AT70-BN70)^2)/(SUM($AH$2:$AH70)-1)),0)</f>
        <v>0</v>
      </c>
      <c r="CI70" s="109" cm="1">
        <f t="array" ref="CI70">IF($AG70,SQRT(SUMPRODUCT($AH$2:$AH70, (AU$2:AU70-BO70)^2)/(SUM($AH$2:$AH70)-1)),0)</f>
        <v>0</v>
      </c>
      <c r="CJ70" s="109" cm="1">
        <f t="array" ref="CJ70">IF($AG70,SQRT(SUMPRODUCT($AH$2:$AH70, (AV$2:AV70-BP70)^2)/(SUM($AH$2:$AH70)-1)),0)</f>
        <v>0</v>
      </c>
      <c r="CK70" s="109" cm="1">
        <f t="array" ref="CK70">IF($AG70,SQRT(SUMPRODUCT($AH$2:$AH70, (AW$2:AW70-BQ70)^2)/(SUM($AH$2:$AH70)-1)),0)</f>
        <v>0</v>
      </c>
      <c r="CL70" s="109" cm="1">
        <f t="array" ref="CL70">IF($AG70,SQRT(SUMPRODUCT($AH$2:$AH70, (AX$2:AX70-BR70)^2)/(SUM($AH$2:$AH70)-1)),0)</f>
        <v>0</v>
      </c>
      <c r="CM70" s="109" cm="1">
        <f t="array" ref="CM70">IF($AG70,SQRT(SUMPRODUCT($AH$2:$AH70, (AY$2:AY70-BS70)^2)/(SUM($AH$2:$AH70)-1)),0)</f>
        <v>0</v>
      </c>
      <c r="CN70" s="109" cm="1">
        <f t="array" ref="CN70">IF($AG70,SQRT(SUMPRODUCT($AH$2:$AH70, (AZ$2:AZ70-BT70)^2)/(SUM($AH$2:$AH70)-1)),0)</f>
        <v>0</v>
      </c>
      <c r="CO70" s="109" cm="1">
        <f t="array" ref="CO70">IF($AG70,SQRT(SUMPRODUCT($AH$2:$AH70, (BA$2:BA70-BU70)^2)/(SUM($AH$2:$AH70)-1)),0)</f>
        <v>0</v>
      </c>
    </row>
    <row r="71" spans="33:93" x14ac:dyDescent="0.25">
      <c r="AH71" s="99" t="str">
        <f t="shared" si="33"/>
        <v/>
      </c>
      <c r="AI71" s="11">
        <f t="shared" ca="1" si="36"/>
        <v>0</v>
      </c>
      <c r="AJ71" s="11">
        <f t="shared" ca="1" si="36"/>
        <v>0</v>
      </c>
      <c r="AK71" s="11">
        <f t="shared" ca="1" si="36"/>
        <v>0</v>
      </c>
      <c r="AL71" s="11">
        <f t="shared" ca="1" si="36"/>
        <v>0</v>
      </c>
      <c r="AM71" s="11">
        <f t="shared" ca="1" si="36"/>
        <v>0</v>
      </c>
      <c r="AN71" s="11">
        <f t="shared" ca="1" si="36"/>
        <v>0</v>
      </c>
      <c r="AO71" s="11">
        <f t="shared" ca="1" si="36"/>
        <v>0</v>
      </c>
      <c r="AP71" s="11">
        <f t="shared" ca="1" si="36"/>
        <v>0</v>
      </c>
      <c r="AQ71" s="11">
        <f t="shared" ca="1" si="36"/>
        <v>0</v>
      </c>
      <c r="AR71" s="11">
        <f t="shared" ca="1" si="36"/>
        <v>0</v>
      </c>
      <c r="AS71" s="11">
        <f t="shared" ca="1" si="37"/>
        <v>0</v>
      </c>
      <c r="AT71" s="11">
        <f t="shared" ca="1" si="37"/>
        <v>0</v>
      </c>
      <c r="AU71" s="11">
        <f t="shared" ca="1" si="37"/>
        <v>0</v>
      </c>
      <c r="AV71" s="11">
        <f t="shared" ca="1" si="37"/>
        <v>0</v>
      </c>
      <c r="AW71" s="11">
        <f t="shared" ca="1" si="37"/>
        <v>0</v>
      </c>
      <c r="AX71" s="11">
        <f t="shared" ca="1" si="37"/>
        <v>0</v>
      </c>
      <c r="AY71" s="11">
        <f t="shared" ca="1" si="37"/>
        <v>0</v>
      </c>
      <c r="AZ71" s="11">
        <f t="shared" ca="1" si="37"/>
        <v>0</v>
      </c>
      <c r="BA71" s="11">
        <f t="shared" ca="1" si="37"/>
        <v>0</v>
      </c>
      <c r="BB71" s="11"/>
      <c r="BC71" s="11">
        <f>IF($AG71,SUMPRODUCT(AI$2:AI71,$AH$2:$AH71)/SUM($AH$2:$AH71),0)</f>
        <v>0</v>
      </c>
      <c r="BD71" s="11">
        <f>IF($AG71,SUMPRODUCT(AJ$2:AJ71,$AH$2:$AH71)/SUM($AH$2:$AH71),0)</f>
        <v>0</v>
      </c>
      <c r="BE71" s="11">
        <f>IF($AG71,SUMPRODUCT(AK$2:AK71,$AH$2:$AH71)/SUM($AH$2:$AH71),0)</f>
        <v>0</v>
      </c>
      <c r="BF71" s="11">
        <f>IF($AG71,SUMPRODUCT(AL$2:AL71,$AH$2:$AH71)/SUM($AH$2:$AH71),0)</f>
        <v>0</v>
      </c>
      <c r="BG71" s="11">
        <f>IF($AG71,SUMPRODUCT(AM$2:AM71,$AH$2:$AH71)/SUM($AH$2:$AH71),0)</f>
        <v>0</v>
      </c>
      <c r="BH71" s="11">
        <f>IF($AG71,SUMPRODUCT(AN$2:AN71,$AH$2:$AH71)/SUM($AH$2:$AH71),0)</f>
        <v>0</v>
      </c>
      <c r="BI71" s="11">
        <f>IF($AG71,SUMPRODUCT(AO$2:AO71,$AH$2:$AH71)/SUM($AH$2:$AH71),0)</f>
        <v>0</v>
      </c>
      <c r="BJ71" s="11">
        <f>IF($AG71,SUMPRODUCT(AP$2:AP71,$AH$2:$AH71)/SUM($AH$2:$AH71),0)</f>
        <v>0</v>
      </c>
      <c r="BK71" s="11">
        <f>IF($AG71,SUMPRODUCT(AQ$2:AQ71,$AH$2:$AH71)/SUM($AH$2:$AH71),0)</f>
        <v>0</v>
      </c>
      <c r="BL71" s="11">
        <f>IF($AG71,SUMPRODUCT(AR$2:AR71,$AH$2:$AH71)/SUM($AH$2:$AH71),0)</f>
        <v>0</v>
      </c>
      <c r="BM71" s="11">
        <f>IF($AG71,SUMPRODUCT(AS$2:AS71,$AH$2:$AH71)/SUM($AH$2:$AH71),0)</f>
        <v>0</v>
      </c>
      <c r="BN71" s="11">
        <f>IF($AG71,SUMPRODUCT(AT$2:AT71,$AH$2:$AH71)/SUM($AH$2:$AH71),0)</f>
        <v>0</v>
      </c>
      <c r="BO71" s="11">
        <f>IF($AG71,SUMPRODUCT(AU$2:AU71,$AH$2:$AH71)/SUM($AH$2:$AH71),0)</f>
        <v>0</v>
      </c>
      <c r="BP71" s="11">
        <f>IF($AG71,SUMPRODUCT(AV$2:AV71,$AH$2:$AH71)/SUM($AH$2:$AH71),0)</f>
        <v>0</v>
      </c>
      <c r="BQ71" s="11">
        <f>IF($AG71,SUMPRODUCT(AW$2:AW71,$AH$2:$AH71)/SUM($AH$2:$AH71),0)</f>
        <v>0</v>
      </c>
      <c r="BR71" s="11">
        <f>IF($AG71,SUMPRODUCT(AX$2:AX71,$AH$2:$AH71)/SUM($AH$2:$AH71),0)</f>
        <v>0</v>
      </c>
      <c r="BS71" s="11">
        <f>IF($AG71,SUMPRODUCT(AY$2:AY71,$AH$2:$AH71)/SUM($AH$2:$AH71),0)</f>
        <v>0</v>
      </c>
      <c r="BT71" s="11">
        <f>IF($AG71,SUMPRODUCT(AZ$2:AZ71,$AH$2:$AH71)/SUM($AH$2:$AH71),0)</f>
        <v>0</v>
      </c>
      <c r="BU71" s="11">
        <f>IF($AG71,SUMPRODUCT(BA$2:BA71,$AH$2:$AH71)/SUM($AH$2:$AH71),0)</f>
        <v>0</v>
      </c>
      <c r="BV71" s="11"/>
      <c r="BW71" s="109" cm="1">
        <f t="array" ref="BW71">IF($AG71,SQRT(SUMPRODUCT($AH$2:$AH71, (AI$2:AI71-BC71)^2)/(SUM($AH$2:$AH71)-1)),0)</f>
        <v>0</v>
      </c>
      <c r="BX71" s="109" cm="1">
        <f t="array" ref="BX71">IF($AG71,SQRT(SUMPRODUCT($AH$2:$AH71, (AJ$2:AJ71-BD71)^2)/(SUM($AH$2:$AH71)-1)),0)</f>
        <v>0</v>
      </c>
      <c r="BY71" s="109" cm="1">
        <f t="array" ref="BY71">IF($AG71,SQRT(SUMPRODUCT($AH$2:$AH71, (AK$2:AK71-BE71)^2)/(SUM($AH$2:$AH71)-1)),0)</f>
        <v>0</v>
      </c>
      <c r="BZ71" s="109" cm="1">
        <f t="array" ref="BZ71">IF($AG71,SQRT(SUMPRODUCT($AH$2:$AH71, (AL$2:AL71-BF71)^2)/(SUM($AH$2:$AH71)-1)),0)</f>
        <v>0</v>
      </c>
      <c r="CA71" s="109" cm="1">
        <f t="array" ref="CA71">IF($AG71,SQRT(SUMPRODUCT($AH$2:$AH71, (AM$2:AM71-BG71)^2)/(SUM($AH$2:$AH71)-1)),0)</f>
        <v>0</v>
      </c>
      <c r="CB71" s="109" cm="1">
        <f t="array" ref="CB71">IF($AG71,SQRT(SUMPRODUCT($AH$2:$AH71, (AN$2:AN71-BH71)^2)/(SUM($AH$2:$AH71)-1)),0)</f>
        <v>0</v>
      </c>
      <c r="CC71" s="109" cm="1">
        <f t="array" ref="CC71">IF($AG71,SQRT(SUMPRODUCT($AH$2:$AH71, (AO$2:AO71-BI71)^2)/(SUM($AH$2:$AH71)-1)),0)</f>
        <v>0</v>
      </c>
      <c r="CD71" s="109" cm="1">
        <f t="array" ref="CD71">IF($AG71,SQRT(SUMPRODUCT($AH$2:$AH71, (AP$2:AP71-BJ71)^2)/(SUM($AH$2:$AH71)-1)),0)</f>
        <v>0</v>
      </c>
      <c r="CE71" s="109" cm="1">
        <f t="array" ref="CE71">IF($AG71,SQRT(SUMPRODUCT($AH$2:$AH71, (AQ$2:AQ71-BK71)^2)/(SUM($AH$2:$AH71)-1)),0)</f>
        <v>0</v>
      </c>
      <c r="CF71" s="109" cm="1">
        <f t="array" ref="CF71">IF($AG71,SQRT(SUMPRODUCT($AH$2:$AH71, (AR$2:AR71-BL71)^2)/(SUM($AH$2:$AH71)-1)),0)</f>
        <v>0</v>
      </c>
      <c r="CG71" s="109" cm="1">
        <f t="array" ref="CG71">IF($AG71,SQRT(SUMPRODUCT($AH$2:$AH71, (AS$2:AS71-BM71)^2)/(SUM($AH$2:$AH71)-1)),0)</f>
        <v>0</v>
      </c>
      <c r="CH71" s="109" cm="1">
        <f t="array" ref="CH71">IF($AG71,SQRT(SUMPRODUCT($AH$2:$AH71, (AT$2:AT71-BN71)^2)/(SUM($AH$2:$AH71)-1)),0)</f>
        <v>0</v>
      </c>
      <c r="CI71" s="109" cm="1">
        <f t="array" ref="CI71">IF($AG71,SQRT(SUMPRODUCT($AH$2:$AH71, (AU$2:AU71-BO71)^2)/(SUM($AH$2:$AH71)-1)),0)</f>
        <v>0</v>
      </c>
      <c r="CJ71" s="109" cm="1">
        <f t="array" ref="CJ71">IF($AG71,SQRT(SUMPRODUCT($AH$2:$AH71, (AV$2:AV71-BP71)^2)/(SUM($AH$2:$AH71)-1)),0)</f>
        <v>0</v>
      </c>
      <c r="CK71" s="109" cm="1">
        <f t="array" ref="CK71">IF($AG71,SQRT(SUMPRODUCT($AH$2:$AH71, (AW$2:AW71-BQ71)^2)/(SUM($AH$2:$AH71)-1)),0)</f>
        <v>0</v>
      </c>
      <c r="CL71" s="109" cm="1">
        <f t="array" ref="CL71">IF($AG71,SQRT(SUMPRODUCT($AH$2:$AH71, (AX$2:AX71-BR71)^2)/(SUM($AH$2:$AH71)-1)),0)</f>
        <v>0</v>
      </c>
      <c r="CM71" s="109" cm="1">
        <f t="array" ref="CM71">IF($AG71,SQRT(SUMPRODUCT($AH$2:$AH71, (AY$2:AY71-BS71)^2)/(SUM($AH$2:$AH71)-1)),0)</f>
        <v>0</v>
      </c>
      <c r="CN71" s="109" cm="1">
        <f t="array" ref="CN71">IF($AG71,SQRT(SUMPRODUCT($AH$2:$AH71, (AZ$2:AZ71-BT71)^2)/(SUM($AH$2:$AH71)-1)),0)</f>
        <v>0</v>
      </c>
      <c r="CO71" s="109" cm="1">
        <f t="array" ref="CO71">IF($AG71,SQRT(SUMPRODUCT($AH$2:$AH71, (BA$2:BA71-BU71)^2)/(SUM($AH$2:$AH71)-1)),0)</f>
        <v>0</v>
      </c>
    </row>
    <row r="72" spans="33:93" x14ac:dyDescent="0.25">
      <c r="AH72" s="99" t="str">
        <f t="shared" si="33"/>
        <v/>
      </c>
      <c r="AI72" s="11">
        <f t="shared" ref="AI72:AR81" ca="1" si="38">IF(AI$1&lt;&gt;0,SUMIFS(INDIRECT(AI$1), Fecha,$AG72),0)</f>
        <v>0</v>
      </c>
      <c r="AJ72" s="11">
        <f t="shared" ca="1" si="38"/>
        <v>0</v>
      </c>
      <c r="AK72" s="11">
        <f t="shared" ca="1" si="38"/>
        <v>0</v>
      </c>
      <c r="AL72" s="11">
        <f t="shared" ca="1" si="38"/>
        <v>0</v>
      </c>
      <c r="AM72" s="11">
        <f t="shared" ca="1" si="38"/>
        <v>0</v>
      </c>
      <c r="AN72" s="11">
        <f t="shared" ca="1" si="38"/>
        <v>0</v>
      </c>
      <c r="AO72" s="11">
        <f t="shared" ca="1" si="38"/>
        <v>0</v>
      </c>
      <c r="AP72" s="11">
        <f t="shared" ca="1" si="38"/>
        <v>0</v>
      </c>
      <c r="AQ72" s="11">
        <f t="shared" ca="1" si="38"/>
        <v>0</v>
      </c>
      <c r="AR72" s="11">
        <f t="shared" ca="1" si="38"/>
        <v>0</v>
      </c>
      <c r="AS72" s="11">
        <f t="shared" ref="AS72:BA81" ca="1" si="39">IF(AS$1&lt;&gt;0,SUMIFS(INDIRECT(AS$1), Fecha,$AG72),0)</f>
        <v>0</v>
      </c>
      <c r="AT72" s="11">
        <f t="shared" ca="1" si="39"/>
        <v>0</v>
      </c>
      <c r="AU72" s="11">
        <f t="shared" ca="1" si="39"/>
        <v>0</v>
      </c>
      <c r="AV72" s="11">
        <f t="shared" ca="1" si="39"/>
        <v>0</v>
      </c>
      <c r="AW72" s="11">
        <f t="shared" ca="1" si="39"/>
        <v>0</v>
      </c>
      <c r="AX72" s="11">
        <f t="shared" ca="1" si="39"/>
        <v>0</v>
      </c>
      <c r="AY72" s="11">
        <f t="shared" ca="1" si="39"/>
        <v>0</v>
      </c>
      <c r="AZ72" s="11">
        <f t="shared" ca="1" si="39"/>
        <v>0</v>
      </c>
      <c r="BA72" s="11">
        <f t="shared" ca="1" si="39"/>
        <v>0</v>
      </c>
      <c r="BB72" s="11"/>
      <c r="BC72" s="11">
        <f>IF($AG72,SUMPRODUCT(AI$2:AI72,$AH$2:$AH72)/SUM($AH$2:$AH72),0)</f>
        <v>0</v>
      </c>
      <c r="BD72" s="11">
        <f>IF($AG72,SUMPRODUCT(AJ$2:AJ72,$AH$2:$AH72)/SUM($AH$2:$AH72),0)</f>
        <v>0</v>
      </c>
      <c r="BE72" s="11">
        <f>IF($AG72,SUMPRODUCT(AK$2:AK72,$AH$2:$AH72)/SUM($AH$2:$AH72),0)</f>
        <v>0</v>
      </c>
      <c r="BF72" s="11">
        <f>IF($AG72,SUMPRODUCT(AL$2:AL72,$AH$2:$AH72)/SUM($AH$2:$AH72),0)</f>
        <v>0</v>
      </c>
      <c r="BG72" s="11">
        <f>IF($AG72,SUMPRODUCT(AM$2:AM72,$AH$2:$AH72)/SUM($AH$2:$AH72),0)</f>
        <v>0</v>
      </c>
      <c r="BH72" s="11">
        <f>IF($AG72,SUMPRODUCT(AN$2:AN72,$AH$2:$AH72)/SUM($AH$2:$AH72),0)</f>
        <v>0</v>
      </c>
      <c r="BI72" s="11">
        <f>IF($AG72,SUMPRODUCT(AO$2:AO72,$AH$2:$AH72)/SUM($AH$2:$AH72),0)</f>
        <v>0</v>
      </c>
      <c r="BJ72" s="11">
        <f>IF($AG72,SUMPRODUCT(AP$2:AP72,$AH$2:$AH72)/SUM($AH$2:$AH72),0)</f>
        <v>0</v>
      </c>
      <c r="BK72" s="11">
        <f>IF($AG72,SUMPRODUCT(AQ$2:AQ72,$AH$2:$AH72)/SUM($AH$2:$AH72),0)</f>
        <v>0</v>
      </c>
      <c r="BL72" s="11">
        <f>IF($AG72,SUMPRODUCT(AR$2:AR72,$AH$2:$AH72)/SUM($AH$2:$AH72),0)</f>
        <v>0</v>
      </c>
      <c r="BM72" s="11">
        <f>IF($AG72,SUMPRODUCT(AS$2:AS72,$AH$2:$AH72)/SUM($AH$2:$AH72),0)</f>
        <v>0</v>
      </c>
      <c r="BN72" s="11">
        <f>IF($AG72,SUMPRODUCT(AT$2:AT72,$AH$2:$AH72)/SUM($AH$2:$AH72),0)</f>
        <v>0</v>
      </c>
      <c r="BO72" s="11">
        <f>IF($AG72,SUMPRODUCT(AU$2:AU72,$AH$2:$AH72)/SUM($AH$2:$AH72),0)</f>
        <v>0</v>
      </c>
      <c r="BP72" s="11">
        <f>IF($AG72,SUMPRODUCT(AV$2:AV72,$AH$2:$AH72)/SUM($AH$2:$AH72),0)</f>
        <v>0</v>
      </c>
      <c r="BQ72" s="11">
        <f>IF($AG72,SUMPRODUCT(AW$2:AW72,$AH$2:$AH72)/SUM($AH$2:$AH72),0)</f>
        <v>0</v>
      </c>
      <c r="BR72" s="11">
        <f>IF($AG72,SUMPRODUCT(AX$2:AX72,$AH$2:$AH72)/SUM($AH$2:$AH72),0)</f>
        <v>0</v>
      </c>
      <c r="BS72" s="11">
        <f>IF($AG72,SUMPRODUCT(AY$2:AY72,$AH$2:$AH72)/SUM($AH$2:$AH72),0)</f>
        <v>0</v>
      </c>
      <c r="BT72" s="11">
        <f>IF($AG72,SUMPRODUCT(AZ$2:AZ72,$AH$2:$AH72)/SUM($AH$2:$AH72),0)</f>
        <v>0</v>
      </c>
      <c r="BU72" s="11">
        <f>IF($AG72,SUMPRODUCT(BA$2:BA72,$AH$2:$AH72)/SUM($AH$2:$AH72),0)</f>
        <v>0</v>
      </c>
      <c r="BV72" s="11"/>
      <c r="BW72" s="109" cm="1">
        <f t="array" ref="BW72">IF($AG72,SQRT(SUMPRODUCT($AH$2:$AH72, (AI$2:AI72-BC72)^2)/(SUM($AH$2:$AH72)-1)),0)</f>
        <v>0</v>
      </c>
      <c r="BX72" s="109" cm="1">
        <f t="array" ref="BX72">IF($AG72,SQRT(SUMPRODUCT($AH$2:$AH72, (AJ$2:AJ72-BD72)^2)/(SUM($AH$2:$AH72)-1)),0)</f>
        <v>0</v>
      </c>
      <c r="BY72" s="109" cm="1">
        <f t="array" ref="BY72">IF($AG72,SQRT(SUMPRODUCT($AH$2:$AH72, (AK$2:AK72-BE72)^2)/(SUM($AH$2:$AH72)-1)),0)</f>
        <v>0</v>
      </c>
      <c r="BZ72" s="109" cm="1">
        <f t="array" ref="BZ72">IF($AG72,SQRT(SUMPRODUCT($AH$2:$AH72, (AL$2:AL72-BF72)^2)/(SUM($AH$2:$AH72)-1)),0)</f>
        <v>0</v>
      </c>
      <c r="CA72" s="109" cm="1">
        <f t="array" ref="CA72">IF($AG72,SQRT(SUMPRODUCT($AH$2:$AH72, (AM$2:AM72-BG72)^2)/(SUM($AH$2:$AH72)-1)),0)</f>
        <v>0</v>
      </c>
      <c r="CB72" s="109" cm="1">
        <f t="array" ref="CB72">IF($AG72,SQRT(SUMPRODUCT($AH$2:$AH72, (AN$2:AN72-BH72)^2)/(SUM($AH$2:$AH72)-1)),0)</f>
        <v>0</v>
      </c>
      <c r="CC72" s="109" cm="1">
        <f t="array" ref="CC72">IF($AG72,SQRT(SUMPRODUCT($AH$2:$AH72, (AO$2:AO72-BI72)^2)/(SUM($AH$2:$AH72)-1)),0)</f>
        <v>0</v>
      </c>
      <c r="CD72" s="109" cm="1">
        <f t="array" ref="CD72">IF($AG72,SQRT(SUMPRODUCT($AH$2:$AH72, (AP$2:AP72-BJ72)^2)/(SUM($AH$2:$AH72)-1)),0)</f>
        <v>0</v>
      </c>
      <c r="CE72" s="109" cm="1">
        <f t="array" ref="CE72">IF($AG72,SQRT(SUMPRODUCT($AH$2:$AH72, (AQ$2:AQ72-BK72)^2)/(SUM($AH$2:$AH72)-1)),0)</f>
        <v>0</v>
      </c>
      <c r="CF72" s="109" cm="1">
        <f t="array" ref="CF72">IF($AG72,SQRT(SUMPRODUCT($AH$2:$AH72, (AR$2:AR72-BL72)^2)/(SUM($AH$2:$AH72)-1)),0)</f>
        <v>0</v>
      </c>
      <c r="CG72" s="109" cm="1">
        <f t="array" ref="CG72">IF($AG72,SQRT(SUMPRODUCT($AH$2:$AH72, (AS$2:AS72-BM72)^2)/(SUM($AH$2:$AH72)-1)),0)</f>
        <v>0</v>
      </c>
      <c r="CH72" s="109" cm="1">
        <f t="array" ref="CH72">IF($AG72,SQRT(SUMPRODUCT($AH$2:$AH72, (AT$2:AT72-BN72)^2)/(SUM($AH$2:$AH72)-1)),0)</f>
        <v>0</v>
      </c>
      <c r="CI72" s="109" cm="1">
        <f t="array" ref="CI72">IF($AG72,SQRT(SUMPRODUCT($AH$2:$AH72, (AU$2:AU72-BO72)^2)/(SUM($AH$2:$AH72)-1)),0)</f>
        <v>0</v>
      </c>
      <c r="CJ72" s="109" cm="1">
        <f t="array" ref="CJ72">IF($AG72,SQRT(SUMPRODUCT($AH$2:$AH72, (AV$2:AV72-BP72)^2)/(SUM($AH$2:$AH72)-1)),0)</f>
        <v>0</v>
      </c>
      <c r="CK72" s="109" cm="1">
        <f t="array" ref="CK72">IF($AG72,SQRT(SUMPRODUCT($AH$2:$AH72, (AW$2:AW72-BQ72)^2)/(SUM($AH$2:$AH72)-1)),0)</f>
        <v>0</v>
      </c>
      <c r="CL72" s="109" cm="1">
        <f t="array" ref="CL72">IF($AG72,SQRT(SUMPRODUCT($AH$2:$AH72, (AX$2:AX72-BR72)^2)/(SUM($AH$2:$AH72)-1)),0)</f>
        <v>0</v>
      </c>
      <c r="CM72" s="109" cm="1">
        <f t="array" ref="CM72">IF($AG72,SQRT(SUMPRODUCT($AH$2:$AH72, (AY$2:AY72-BS72)^2)/(SUM($AH$2:$AH72)-1)),0)</f>
        <v>0</v>
      </c>
      <c r="CN72" s="109" cm="1">
        <f t="array" ref="CN72">IF($AG72,SQRT(SUMPRODUCT($AH$2:$AH72, (AZ$2:AZ72-BT72)^2)/(SUM($AH$2:$AH72)-1)),0)</f>
        <v>0</v>
      </c>
      <c r="CO72" s="109" cm="1">
        <f t="array" ref="CO72">IF($AG72,SQRT(SUMPRODUCT($AH$2:$AH72, (BA$2:BA72-BU72)^2)/(SUM($AH$2:$AH72)-1)),0)</f>
        <v>0</v>
      </c>
    </row>
    <row r="73" spans="33:93" x14ac:dyDescent="0.25">
      <c r="AH73" s="99" t="str">
        <f t="shared" si="33"/>
        <v/>
      </c>
      <c r="AI73" s="11">
        <f t="shared" ca="1" si="38"/>
        <v>0</v>
      </c>
      <c r="AJ73" s="11">
        <f t="shared" ca="1" si="38"/>
        <v>0</v>
      </c>
      <c r="AK73" s="11">
        <f t="shared" ca="1" si="38"/>
        <v>0</v>
      </c>
      <c r="AL73" s="11">
        <f t="shared" ca="1" si="38"/>
        <v>0</v>
      </c>
      <c r="AM73" s="11">
        <f t="shared" ca="1" si="38"/>
        <v>0</v>
      </c>
      <c r="AN73" s="11">
        <f t="shared" ca="1" si="38"/>
        <v>0</v>
      </c>
      <c r="AO73" s="11">
        <f t="shared" ca="1" si="38"/>
        <v>0</v>
      </c>
      <c r="AP73" s="11">
        <f t="shared" ca="1" si="38"/>
        <v>0</v>
      </c>
      <c r="AQ73" s="11">
        <f t="shared" ca="1" si="38"/>
        <v>0</v>
      </c>
      <c r="AR73" s="11">
        <f t="shared" ca="1" si="38"/>
        <v>0</v>
      </c>
      <c r="AS73" s="11">
        <f t="shared" ca="1" si="39"/>
        <v>0</v>
      </c>
      <c r="AT73" s="11">
        <f t="shared" ca="1" si="39"/>
        <v>0</v>
      </c>
      <c r="AU73" s="11">
        <f t="shared" ca="1" si="39"/>
        <v>0</v>
      </c>
      <c r="AV73" s="11">
        <f t="shared" ca="1" si="39"/>
        <v>0</v>
      </c>
      <c r="AW73" s="11">
        <f t="shared" ca="1" si="39"/>
        <v>0</v>
      </c>
      <c r="AX73" s="11">
        <f t="shared" ca="1" si="39"/>
        <v>0</v>
      </c>
      <c r="AY73" s="11">
        <f t="shared" ca="1" si="39"/>
        <v>0</v>
      </c>
      <c r="AZ73" s="11">
        <f t="shared" ca="1" si="39"/>
        <v>0</v>
      </c>
      <c r="BA73" s="11">
        <f t="shared" ca="1" si="39"/>
        <v>0</v>
      </c>
      <c r="BB73" s="11"/>
      <c r="BC73" s="11">
        <f>IF($AG73,SUMPRODUCT(AI$2:AI73,$AH$2:$AH73)/SUM($AH$2:$AH73),0)</f>
        <v>0</v>
      </c>
      <c r="BD73" s="11">
        <f>IF($AG73,SUMPRODUCT(AJ$2:AJ73,$AH$2:$AH73)/SUM($AH$2:$AH73),0)</f>
        <v>0</v>
      </c>
      <c r="BE73" s="11">
        <f>IF($AG73,SUMPRODUCT(AK$2:AK73,$AH$2:$AH73)/SUM($AH$2:$AH73),0)</f>
        <v>0</v>
      </c>
      <c r="BF73" s="11">
        <f>IF($AG73,SUMPRODUCT(AL$2:AL73,$AH$2:$AH73)/SUM($AH$2:$AH73),0)</f>
        <v>0</v>
      </c>
      <c r="BG73" s="11">
        <f>IF($AG73,SUMPRODUCT(AM$2:AM73,$AH$2:$AH73)/SUM($AH$2:$AH73),0)</f>
        <v>0</v>
      </c>
      <c r="BH73" s="11">
        <f>IF($AG73,SUMPRODUCT(AN$2:AN73,$AH$2:$AH73)/SUM($AH$2:$AH73),0)</f>
        <v>0</v>
      </c>
      <c r="BI73" s="11">
        <f>IF($AG73,SUMPRODUCT(AO$2:AO73,$AH$2:$AH73)/SUM($AH$2:$AH73),0)</f>
        <v>0</v>
      </c>
      <c r="BJ73" s="11">
        <f>IF($AG73,SUMPRODUCT(AP$2:AP73,$AH$2:$AH73)/SUM($AH$2:$AH73),0)</f>
        <v>0</v>
      </c>
      <c r="BK73" s="11">
        <f>IF($AG73,SUMPRODUCT(AQ$2:AQ73,$AH$2:$AH73)/SUM($AH$2:$AH73),0)</f>
        <v>0</v>
      </c>
      <c r="BL73" s="11">
        <f>IF($AG73,SUMPRODUCT(AR$2:AR73,$AH$2:$AH73)/SUM($AH$2:$AH73),0)</f>
        <v>0</v>
      </c>
      <c r="BM73" s="11">
        <f>IF($AG73,SUMPRODUCT(AS$2:AS73,$AH$2:$AH73)/SUM($AH$2:$AH73),0)</f>
        <v>0</v>
      </c>
      <c r="BN73" s="11">
        <f>IF($AG73,SUMPRODUCT(AT$2:AT73,$AH$2:$AH73)/SUM($AH$2:$AH73),0)</f>
        <v>0</v>
      </c>
      <c r="BO73" s="11">
        <f>IF($AG73,SUMPRODUCT(AU$2:AU73,$AH$2:$AH73)/SUM($AH$2:$AH73),0)</f>
        <v>0</v>
      </c>
      <c r="BP73" s="11">
        <f>IF($AG73,SUMPRODUCT(AV$2:AV73,$AH$2:$AH73)/SUM($AH$2:$AH73),0)</f>
        <v>0</v>
      </c>
      <c r="BQ73" s="11">
        <f>IF($AG73,SUMPRODUCT(AW$2:AW73,$AH$2:$AH73)/SUM($AH$2:$AH73),0)</f>
        <v>0</v>
      </c>
      <c r="BR73" s="11">
        <f>IF($AG73,SUMPRODUCT(AX$2:AX73,$AH$2:$AH73)/SUM($AH$2:$AH73),0)</f>
        <v>0</v>
      </c>
      <c r="BS73" s="11">
        <f>IF($AG73,SUMPRODUCT(AY$2:AY73,$AH$2:$AH73)/SUM($AH$2:$AH73),0)</f>
        <v>0</v>
      </c>
      <c r="BT73" s="11">
        <f>IF($AG73,SUMPRODUCT(AZ$2:AZ73,$AH$2:$AH73)/SUM($AH$2:$AH73),0)</f>
        <v>0</v>
      </c>
      <c r="BU73" s="11">
        <f>IF($AG73,SUMPRODUCT(BA$2:BA73,$AH$2:$AH73)/SUM($AH$2:$AH73),0)</f>
        <v>0</v>
      </c>
      <c r="BV73" s="11"/>
      <c r="BW73" s="109" cm="1">
        <f t="array" ref="BW73">IF($AG73,SQRT(SUMPRODUCT($AH$2:$AH73, (AI$2:AI73-BC73)^2)/(SUM($AH$2:$AH73)-1)),0)</f>
        <v>0</v>
      </c>
      <c r="BX73" s="109" cm="1">
        <f t="array" ref="BX73">IF($AG73,SQRT(SUMPRODUCT($AH$2:$AH73, (AJ$2:AJ73-BD73)^2)/(SUM($AH$2:$AH73)-1)),0)</f>
        <v>0</v>
      </c>
      <c r="BY73" s="109" cm="1">
        <f t="array" ref="BY73">IF($AG73,SQRT(SUMPRODUCT($AH$2:$AH73, (AK$2:AK73-BE73)^2)/(SUM($AH$2:$AH73)-1)),0)</f>
        <v>0</v>
      </c>
      <c r="BZ73" s="109" cm="1">
        <f t="array" ref="BZ73">IF($AG73,SQRT(SUMPRODUCT($AH$2:$AH73, (AL$2:AL73-BF73)^2)/(SUM($AH$2:$AH73)-1)),0)</f>
        <v>0</v>
      </c>
      <c r="CA73" s="109" cm="1">
        <f t="array" ref="CA73">IF($AG73,SQRT(SUMPRODUCT($AH$2:$AH73, (AM$2:AM73-BG73)^2)/(SUM($AH$2:$AH73)-1)),0)</f>
        <v>0</v>
      </c>
      <c r="CB73" s="109" cm="1">
        <f t="array" ref="CB73">IF($AG73,SQRT(SUMPRODUCT($AH$2:$AH73, (AN$2:AN73-BH73)^2)/(SUM($AH$2:$AH73)-1)),0)</f>
        <v>0</v>
      </c>
      <c r="CC73" s="109" cm="1">
        <f t="array" ref="CC73">IF($AG73,SQRT(SUMPRODUCT($AH$2:$AH73, (AO$2:AO73-BI73)^2)/(SUM($AH$2:$AH73)-1)),0)</f>
        <v>0</v>
      </c>
      <c r="CD73" s="109" cm="1">
        <f t="array" ref="CD73">IF($AG73,SQRT(SUMPRODUCT($AH$2:$AH73, (AP$2:AP73-BJ73)^2)/(SUM($AH$2:$AH73)-1)),0)</f>
        <v>0</v>
      </c>
      <c r="CE73" s="109" cm="1">
        <f t="array" ref="CE73">IF($AG73,SQRT(SUMPRODUCT($AH$2:$AH73, (AQ$2:AQ73-BK73)^2)/(SUM($AH$2:$AH73)-1)),0)</f>
        <v>0</v>
      </c>
      <c r="CF73" s="109" cm="1">
        <f t="array" ref="CF73">IF($AG73,SQRT(SUMPRODUCT($AH$2:$AH73, (AR$2:AR73-BL73)^2)/(SUM($AH$2:$AH73)-1)),0)</f>
        <v>0</v>
      </c>
      <c r="CG73" s="109" cm="1">
        <f t="array" ref="CG73">IF($AG73,SQRT(SUMPRODUCT($AH$2:$AH73, (AS$2:AS73-BM73)^2)/(SUM($AH$2:$AH73)-1)),0)</f>
        <v>0</v>
      </c>
      <c r="CH73" s="109" cm="1">
        <f t="array" ref="CH73">IF($AG73,SQRT(SUMPRODUCT($AH$2:$AH73, (AT$2:AT73-BN73)^2)/(SUM($AH$2:$AH73)-1)),0)</f>
        <v>0</v>
      </c>
      <c r="CI73" s="109" cm="1">
        <f t="array" ref="CI73">IF($AG73,SQRT(SUMPRODUCT($AH$2:$AH73, (AU$2:AU73-BO73)^2)/(SUM($AH$2:$AH73)-1)),0)</f>
        <v>0</v>
      </c>
      <c r="CJ73" s="109" cm="1">
        <f t="array" ref="CJ73">IF($AG73,SQRT(SUMPRODUCT($AH$2:$AH73, (AV$2:AV73-BP73)^2)/(SUM($AH$2:$AH73)-1)),0)</f>
        <v>0</v>
      </c>
      <c r="CK73" s="109" cm="1">
        <f t="array" ref="CK73">IF($AG73,SQRT(SUMPRODUCT($AH$2:$AH73, (AW$2:AW73-BQ73)^2)/(SUM($AH$2:$AH73)-1)),0)</f>
        <v>0</v>
      </c>
      <c r="CL73" s="109" cm="1">
        <f t="array" ref="CL73">IF($AG73,SQRT(SUMPRODUCT($AH$2:$AH73, (AX$2:AX73-BR73)^2)/(SUM($AH$2:$AH73)-1)),0)</f>
        <v>0</v>
      </c>
      <c r="CM73" s="109" cm="1">
        <f t="array" ref="CM73">IF($AG73,SQRT(SUMPRODUCT($AH$2:$AH73, (AY$2:AY73-BS73)^2)/(SUM($AH$2:$AH73)-1)),0)</f>
        <v>0</v>
      </c>
      <c r="CN73" s="109" cm="1">
        <f t="array" ref="CN73">IF($AG73,SQRT(SUMPRODUCT($AH$2:$AH73, (AZ$2:AZ73-BT73)^2)/(SUM($AH$2:$AH73)-1)),0)</f>
        <v>0</v>
      </c>
      <c r="CO73" s="109" cm="1">
        <f t="array" ref="CO73">IF($AG73,SQRT(SUMPRODUCT($AH$2:$AH73, (BA$2:BA73-BU73)^2)/(SUM($AH$2:$AH73)-1)),0)</f>
        <v>0</v>
      </c>
    </row>
    <row r="74" spans="33:93" x14ac:dyDescent="0.25">
      <c r="AH74" s="99" t="str">
        <f t="shared" si="33"/>
        <v/>
      </c>
      <c r="AI74" s="11">
        <f t="shared" ca="1" si="38"/>
        <v>0</v>
      </c>
      <c r="AJ74" s="11">
        <f t="shared" ca="1" si="38"/>
        <v>0</v>
      </c>
      <c r="AK74" s="11">
        <f t="shared" ca="1" si="38"/>
        <v>0</v>
      </c>
      <c r="AL74" s="11">
        <f t="shared" ca="1" si="38"/>
        <v>0</v>
      </c>
      <c r="AM74" s="11">
        <f t="shared" ca="1" si="38"/>
        <v>0</v>
      </c>
      <c r="AN74" s="11">
        <f t="shared" ca="1" si="38"/>
        <v>0</v>
      </c>
      <c r="AO74" s="11">
        <f t="shared" ca="1" si="38"/>
        <v>0</v>
      </c>
      <c r="AP74" s="11">
        <f t="shared" ca="1" si="38"/>
        <v>0</v>
      </c>
      <c r="AQ74" s="11">
        <f t="shared" ca="1" si="38"/>
        <v>0</v>
      </c>
      <c r="AR74" s="11">
        <f t="shared" ca="1" si="38"/>
        <v>0</v>
      </c>
      <c r="AS74" s="11">
        <f t="shared" ca="1" si="39"/>
        <v>0</v>
      </c>
      <c r="AT74" s="11">
        <f t="shared" ca="1" si="39"/>
        <v>0</v>
      </c>
      <c r="AU74" s="11">
        <f t="shared" ca="1" si="39"/>
        <v>0</v>
      </c>
      <c r="AV74" s="11">
        <f t="shared" ca="1" si="39"/>
        <v>0</v>
      </c>
      <c r="AW74" s="11">
        <f t="shared" ca="1" si="39"/>
        <v>0</v>
      </c>
      <c r="AX74" s="11">
        <f t="shared" ca="1" si="39"/>
        <v>0</v>
      </c>
      <c r="AY74" s="11">
        <f t="shared" ca="1" si="39"/>
        <v>0</v>
      </c>
      <c r="AZ74" s="11">
        <f t="shared" ca="1" si="39"/>
        <v>0</v>
      </c>
      <c r="BA74" s="11">
        <f t="shared" ca="1" si="39"/>
        <v>0</v>
      </c>
      <c r="BB74" s="11"/>
      <c r="BC74" s="11">
        <f>IF($AG74,SUMPRODUCT(AI$2:AI74,$AH$2:$AH74)/SUM($AH$2:$AH74),0)</f>
        <v>0</v>
      </c>
      <c r="BD74" s="11">
        <f>IF($AG74,SUMPRODUCT(AJ$2:AJ74,$AH$2:$AH74)/SUM($AH$2:$AH74),0)</f>
        <v>0</v>
      </c>
      <c r="BE74" s="11">
        <f>IF($AG74,SUMPRODUCT(AK$2:AK74,$AH$2:$AH74)/SUM($AH$2:$AH74),0)</f>
        <v>0</v>
      </c>
      <c r="BF74" s="11">
        <f>IF($AG74,SUMPRODUCT(AL$2:AL74,$AH$2:$AH74)/SUM($AH$2:$AH74),0)</f>
        <v>0</v>
      </c>
      <c r="BG74" s="11">
        <f>IF($AG74,SUMPRODUCT(AM$2:AM74,$AH$2:$AH74)/SUM($AH$2:$AH74),0)</f>
        <v>0</v>
      </c>
      <c r="BH74" s="11">
        <f>IF($AG74,SUMPRODUCT(AN$2:AN74,$AH$2:$AH74)/SUM($AH$2:$AH74),0)</f>
        <v>0</v>
      </c>
      <c r="BI74" s="11">
        <f>IF($AG74,SUMPRODUCT(AO$2:AO74,$AH$2:$AH74)/SUM($AH$2:$AH74),0)</f>
        <v>0</v>
      </c>
      <c r="BJ74" s="11">
        <f>IF($AG74,SUMPRODUCT(AP$2:AP74,$AH$2:$AH74)/SUM($AH$2:$AH74),0)</f>
        <v>0</v>
      </c>
      <c r="BK74" s="11">
        <f>IF($AG74,SUMPRODUCT(AQ$2:AQ74,$AH$2:$AH74)/SUM($AH$2:$AH74),0)</f>
        <v>0</v>
      </c>
      <c r="BL74" s="11">
        <f>IF($AG74,SUMPRODUCT(AR$2:AR74,$AH$2:$AH74)/SUM($AH$2:$AH74),0)</f>
        <v>0</v>
      </c>
      <c r="BM74" s="11">
        <f>IF($AG74,SUMPRODUCT(AS$2:AS74,$AH$2:$AH74)/SUM($AH$2:$AH74),0)</f>
        <v>0</v>
      </c>
      <c r="BN74" s="11">
        <f>IF($AG74,SUMPRODUCT(AT$2:AT74,$AH$2:$AH74)/SUM($AH$2:$AH74),0)</f>
        <v>0</v>
      </c>
      <c r="BO74" s="11">
        <f>IF($AG74,SUMPRODUCT(AU$2:AU74,$AH$2:$AH74)/SUM($AH$2:$AH74),0)</f>
        <v>0</v>
      </c>
      <c r="BP74" s="11">
        <f>IF($AG74,SUMPRODUCT(AV$2:AV74,$AH$2:$AH74)/SUM($AH$2:$AH74),0)</f>
        <v>0</v>
      </c>
      <c r="BQ74" s="11">
        <f>IF($AG74,SUMPRODUCT(AW$2:AW74,$AH$2:$AH74)/SUM($AH$2:$AH74),0)</f>
        <v>0</v>
      </c>
      <c r="BR74" s="11">
        <f>IF($AG74,SUMPRODUCT(AX$2:AX74,$AH$2:$AH74)/SUM($AH$2:$AH74),0)</f>
        <v>0</v>
      </c>
      <c r="BS74" s="11">
        <f>IF($AG74,SUMPRODUCT(AY$2:AY74,$AH$2:$AH74)/SUM($AH$2:$AH74),0)</f>
        <v>0</v>
      </c>
      <c r="BT74" s="11">
        <f>IF($AG74,SUMPRODUCT(AZ$2:AZ74,$AH$2:$AH74)/SUM($AH$2:$AH74),0)</f>
        <v>0</v>
      </c>
      <c r="BU74" s="11">
        <f>IF($AG74,SUMPRODUCT(BA$2:BA74,$AH$2:$AH74)/SUM($AH$2:$AH74),0)</f>
        <v>0</v>
      </c>
      <c r="BV74" s="11"/>
      <c r="BW74" s="109" cm="1">
        <f t="array" ref="BW74">IF($AG74,SQRT(SUMPRODUCT($AH$2:$AH74, (AI$2:AI74-BC74)^2)/(SUM($AH$2:$AH74)-1)),0)</f>
        <v>0</v>
      </c>
      <c r="BX74" s="109" cm="1">
        <f t="array" ref="BX74">IF($AG74,SQRT(SUMPRODUCT($AH$2:$AH74, (AJ$2:AJ74-BD74)^2)/(SUM($AH$2:$AH74)-1)),0)</f>
        <v>0</v>
      </c>
      <c r="BY74" s="109" cm="1">
        <f t="array" ref="BY74">IF($AG74,SQRT(SUMPRODUCT($AH$2:$AH74, (AK$2:AK74-BE74)^2)/(SUM($AH$2:$AH74)-1)),0)</f>
        <v>0</v>
      </c>
      <c r="BZ74" s="109" cm="1">
        <f t="array" ref="BZ74">IF($AG74,SQRT(SUMPRODUCT($AH$2:$AH74, (AL$2:AL74-BF74)^2)/(SUM($AH$2:$AH74)-1)),0)</f>
        <v>0</v>
      </c>
      <c r="CA74" s="109" cm="1">
        <f t="array" ref="CA74">IF($AG74,SQRT(SUMPRODUCT($AH$2:$AH74, (AM$2:AM74-BG74)^2)/(SUM($AH$2:$AH74)-1)),0)</f>
        <v>0</v>
      </c>
      <c r="CB74" s="109" cm="1">
        <f t="array" ref="CB74">IF($AG74,SQRT(SUMPRODUCT($AH$2:$AH74, (AN$2:AN74-BH74)^2)/(SUM($AH$2:$AH74)-1)),0)</f>
        <v>0</v>
      </c>
      <c r="CC74" s="109" cm="1">
        <f t="array" ref="CC74">IF($AG74,SQRT(SUMPRODUCT($AH$2:$AH74, (AO$2:AO74-BI74)^2)/(SUM($AH$2:$AH74)-1)),0)</f>
        <v>0</v>
      </c>
      <c r="CD74" s="109" cm="1">
        <f t="array" ref="CD74">IF($AG74,SQRT(SUMPRODUCT($AH$2:$AH74, (AP$2:AP74-BJ74)^2)/(SUM($AH$2:$AH74)-1)),0)</f>
        <v>0</v>
      </c>
      <c r="CE74" s="109" cm="1">
        <f t="array" ref="CE74">IF($AG74,SQRT(SUMPRODUCT($AH$2:$AH74, (AQ$2:AQ74-BK74)^2)/(SUM($AH$2:$AH74)-1)),0)</f>
        <v>0</v>
      </c>
      <c r="CF74" s="109" cm="1">
        <f t="array" ref="CF74">IF($AG74,SQRT(SUMPRODUCT($AH$2:$AH74, (AR$2:AR74-BL74)^2)/(SUM($AH$2:$AH74)-1)),0)</f>
        <v>0</v>
      </c>
      <c r="CG74" s="109" cm="1">
        <f t="array" ref="CG74">IF($AG74,SQRT(SUMPRODUCT($AH$2:$AH74, (AS$2:AS74-BM74)^2)/(SUM($AH$2:$AH74)-1)),0)</f>
        <v>0</v>
      </c>
      <c r="CH74" s="109" cm="1">
        <f t="array" ref="CH74">IF($AG74,SQRT(SUMPRODUCT($AH$2:$AH74, (AT$2:AT74-BN74)^2)/(SUM($AH$2:$AH74)-1)),0)</f>
        <v>0</v>
      </c>
      <c r="CI74" s="109" cm="1">
        <f t="array" ref="CI74">IF($AG74,SQRT(SUMPRODUCT($AH$2:$AH74, (AU$2:AU74-BO74)^2)/(SUM($AH$2:$AH74)-1)),0)</f>
        <v>0</v>
      </c>
      <c r="CJ74" s="109" cm="1">
        <f t="array" ref="CJ74">IF($AG74,SQRT(SUMPRODUCT($AH$2:$AH74, (AV$2:AV74-BP74)^2)/(SUM($AH$2:$AH74)-1)),0)</f>
        <v>0</v>
      </c>
      <c r="CK74" s="109" cm="1">
        <f t="array" ref="CK74">IF($AG74,SQRT(SUMPRODUCT($AH$2:$AH74, (AW$2:AW74-BQ74)^2)/(SUM($AH$2:$AH74)-1)),0)</f>
        <v>0</v>
      </c>
      <c r="CL74" s="109" cm="1">
        <f t="array" ref="CL74">IF($AG74,SQRT(SUMPRODUCT($AH$2:$AH74, (AX$2:AX74-BR74)^2)/(SUM($AH$2:$AH74)-1)),0)</f>
        <v>0</v>
      </c>
      <c r="CM74" s="109" cm="1">
        <f t="array" ref="CM74">IF($AG74,SQRT(SUMPRODUCT($AH$2:$AH74, (AY$2:AY74-BS74)^2)/(SUM($AH$2:$AH74)-1)),0)</f>
        <v>0</v>
      </c>
      <c r="CN74" s="109" cm="1">
        <f t="array" ref="CN74">IF($AG74,SQRT(SUMPRODUCT($AH$2:$AH74, (AZ$2:AZ74-BT74)^2)/(SUM($AH$2:$AH74)-1)),0)</f>
        <v>0</v>
      </c>
      <c r="CO74" s="109" cm="1">
        <f t="array" ref="CO74">IF($AG74,SQRT(SUMPRODUCT($AH$2:$AH74, (BA$2:BA74-BU74)^2)/(SUM($AH$2:$AH74)-1)),0)</f>
        <v>0</v>
      </c>
    </row>
    <row r="75" spans="33:93" x14ac:dyDescent="0.25">
      <c r="AH75" s="99" t="str">
        <f t="shared" si="33"/>
        <v/>
      </c>
      <c r="AI75" s="11">
        <f t="shared" ca="1" si="38"/>
        <v>0</v>
      </c>
      <c r="AJ75" s="11">
        <f t="shared" ca="1" si="38"/>
        <v>0</v>
      </c>
      <c r="AK75" s="11">
        <f t="shared" ca="1" si="38"/>
        <v>0</v>
      </c>
      <c r="AL75" s="11">
        <f t="shared" ca="1" si="38"/>
        <v>0</v>
      </c>
      <c r="AM75" s="11">
        <f t="shared" ca="1" si="38"/>
        <v>0</v>
      </c>
      <c r="AN75" s="11">
        <f t="shared" ca="1" si="38"/>
        <v>0</v>
      </c>
      <c r="AO75" s="11">
        <f t="shared" ca="1" si="38"/>
        <v>0</v>
      </c>
      <c r="AP75" s="11">
        <f t="shared" ca="1" si="38"/>
        <v>0</v>
      </c>
      <c r="AQ75" s="11">
        <f t="shared" ca="1" si="38"/>
        <v>0</v>
      </c>
      <c r="AR75" s="11">
        <f t="shared" ca="1" si="38"/>
        <v>0</v>
      </c>
      <c r="AS75" s="11">
        <f t="shared" ca="1" si="39"/>
        <v>0</v>
      </c>
      <c r="AT75" s="11">
        <f t="shared" ca="1" si="39"/>
        <v>0</v>
      </c>
      <c r="AU75" s="11">
        <f t="shared" ca="1" si="39"/>
        <v>0</v>
      </c>
      <c r="AV75" s="11">
        <f t="shared" ca="1" si="39"/>
        <v>0</v>
      </c>
      <c r="AW75" s="11">
        <f t="shared" ca="1" si="39"/>
        <v>0</v>
      </c>
      <c r="AX75" s="11">
        <f t="shared" ca="1" si="39"/>
        <v>0</v>
      </c>
      <c r="AY75" s="11">
        <f t="shared" ca="1" si="39"/>
        <v>0</v>
      </c>
      <c r="AZ75" s="11">
        <f t="shared" ca="1" si="39"/>
        <v>0</v>
      </c>
      <c r="BA75" s="11">
        <f t="shared" ca="1" si="39"/>
        <v>0</v>
      </c>
      <c r="BB75" s="11"/>
      <c r="BC75" s="11">
        <f>IF($AG75,SUMPRODUCT(AI$2:AI75,$AH$2:$AH75)/SUM($AH$2:$AH75),0)</f>
        <v>0</v>
      </c>
      <c r="BD75" s="11">
        <f>IF($AG75,SUMPRODUCT(AJ$2:AJ75,$AH$2:$AH75)/SUM($AH$2:$AH75),0)</f>
        <v>0</v>
      </c>
      <c r="BE75" s="11">
        <f>IF($AG75,SUMPRODUCT(AK$2:AK75,$AH$2:$AH75)/SUM($AH$2:$AH75),0)</f>
        <v>0</v>
      </c>
      <c r="BF75" s="11">
        <f>IF($AG75,SUMPRODUCT(AL$2:AL75,$AH$2:$AH75)/SUM($AH$2:$AH75),0)</f>
        <v>0</v>
      </c>
      <c r="BG75" s="11">
        <f>IF($AG75,SUMPRODUCT(AM$2:AM75,$AH$2:$AH75)/SUM($AH$2:$AH75),0)</f>
        <v>0</v>
      </c>
      <c r="BH75" s="11">
        <f>IF($AG75,SUMPRODUCT(AN$2:AN75,$AH$2:$AH75)/SUM($AH$2:$AH75),0)</f>
        <v>0</v>
      </c>
      <c r="BI75" s="11">
        <f>IF($AG75,SUMPRODUCT(AO$2:AO75,$AH$2:$AH75)/SUM($AH$2:$AH75),0)</f>
        <v>0</v>
      </c>
      <c r="BJ75" s="11">
        <f>IF($AG75,SUMPRODUCT(AP$2:AP75,$AH$2:$AH75)/SUM($AH$2:$AH75),0)</f>
        <v>0</v>
      </c>
      <c r="BK75" s="11">
        <f>IF($AG75,SUMPRODUCT(AQ$2:AQ75,$AH$2:$AH75)/SUM($AH$2:$AH75),0)</f>
        <v>0</v>
      </c>
      <c r="BL75" s="11">
        <f>IF($AG75,SUMPRODUCT(AR$2:AR75,$AH$2:$AH75)/SUM($AH$2:$AH75),0)</f>
        <v>0</v>
      </c>
      <c r="BM75" s="11">
        <f>IF($AG75,SUMPRODUCT(AS$2:AS75,$AH$2:$AH75)/SUM($AH$2:$AH75),0)</f>
        <v>0</v>
      </c>
      <c r="BN75" s="11">
        <f>IF($AG75,SUMPRODUCT(AT$2:AT75,$AH$2:$AH75)/SUM($AH$2:$AH75),0)</f>
        <v>0</v>
      </c>
      <c r="BO75" s="11">
        <f>IF($AG75,SUMPRODUCT(AU$2:AU75,$AH$2:$AH75)/SUM($AH$2:$AH75),0)</f>
        <v>0</v>
      </c>
      <c r="BP75" s="11">
        <f>IF($AG75,SUMPRODUCT(AV$2:AV75,$AH$2:$AH75)/SUM($AH$2:$AH75),0)</f>
        <v>0</v>
      </c>
      <c r="BQ75" s="11">
        <f>IF($AG75,SUMPRODUCT(AW$2:AW75,$AH$2:$AH75)/SUM($AH$2:$AH75),0)</f>
        <v>0</v>
      </c>
      <c r="BR75" s="11">
        <f>IF($AG75,SUMPRODUCT(AX$2:AX75,$AH$2:$AH75)/SUM($AH$2:$AH75),0)</f>
        <v>0</v>
      </c>
      <c r="BS75" s="11">
        <f>IF($AG75,SUMPRODUCT(AY$2:AY75,$AH$2:$AH75)/SUM($AH$2:$AH75),0)</f>
        <v>0</v>
      </c>
      <c r="BT75" s="11">
        <f>IF($AG75,SUMPRODUCT(AZ$2:AZ75,$AH$2:$AH75)/SUM($AH$2:$AH75),0)</f>
        <v>0</v>
      </c>
      <c r="BU75" s="11">
        <f>IF($AG75,SUMPRODUCT(BA$2:BA75,$AH$2:$AH75)/SUM($AH$2:$AH75),0)</f>
        <v>0</v>
      </c>
      <c r="BV75" s="11"/>
      <c r="BW75" s="109" cm="1">
        <f t="array" ref="BW75">IF($AG75,SQRT(SUMPRODUCT($AH$2:$AH75, (AI$2:AI75-BC75)^2)/(SUM($AH$2:$AH75)-1)),0)</f>
        <v>0</v>
      </c>
      <c r="BX75" s="109" cm="1">
        <f t="array" ref="BX75">IF($AG75,SQRT(SUMPRODUCT($AH$2:$AH75, (AJ$2:AJ75-BD75)^2)/(SUM($AH$2:$AH75)-1)),0)</f>
        <v>0</v>
      </c>
      <c r="BY75" s="109" cm="1">
        <f t="array" ref="BY75">IF($AG75,SQRT(SUMPRODUCT($AH$2:$AH75, (AK$2:AK75-BE75)^2)/(SUM($AH$2:$AH75)-1)),0)</f>
        <v>0</v>
      </c>
      <c r="BZ75" s="109" cm="1">
        <f t="array" ref="BZ75">IF($AG75,SQRT(SUMPRODUCT($AH$2:$AH75, (AL$2:AL75-BF75)^2)/(SUM($AH$2:$AH75)-1)),0)</f>
        <v>0</v>
      </c>
      <c r="CA75" s="109" cm="1">
        <f t="array" ref="CA75">IF($AG75,SQRT(SUMPRODUCT($AH$2:$AH75, (AM$2:AM75-BG75)^2)/(SUM($AH$2:$AH75)-1)),0)</f>
        <v>0</v>
      </c>
      <c r="CB75" s="109" cm="1">
        <f t="array" ref="CB75">IF($AG75,SQRT(SUMPRODUCT($AH$2:$AH75, (AN$2:AN75-BH75)^2)/(SUM($AH$2:$AH75)-1)),0)</f>
        <v>0</v>
      </c>
      <c r="CC75" s="109" cm="1">
        <f t="array" ref="CC75">IF($AG75,SQRT(SUMPRODUCT($AH$2:$AH75, (AO$2:AO75-BI75)^2)/(SUM($AH$2:$AH75)-1)),0)</f>
        <v>0</v>
      </c>
      <c r="CD75" s="109" cm="1">
        <f t="array" ref="CD75">IF($AG75,SQRT(SUMPRODUCT($AH$2:$AH75, (AP$2:AP75-BJ75)^2)/(SUM($AH$2:$AH75)-1)),0)</f>
        <v>0</v>
      </c>
      <c r="CE75" s="109" cm="1">
        <f t="array" ref="CE75">IF($AG75,SQRT(SUMPRODUCT($AH$2:$AH75, (AQ$2:AQ75-BK75)^2)/(SUM($AH$2:$AH75)-1)),0)</f>
        <v>0</v>
      </c>
      <c r="CF75" s="109" cm="1">
        <f t="array" ref="CF75">IF($AG75,SQRT(SUMPRODUCT($AH$2:$AH75, (AR$2:AR75-BL75)^2)/(SUM($AH$2:$AH75)-1)),0)</f>
        <v>0</v>
      </c>
      <c r="CG75" s="109" cm="1">
        <f t="array" ref="CG75">IF($AG75,SQRT(SUMPRODUCT($AH$2:$AH75, (AS$2:AS75-BM75)^2)/(SUM($AH$2:$AH75)-1)),0)</f>
        <v>0</v>
      </c>
      <c r="CH75" s="109" cm="1">
        <f t="array" ref="CH75">IF($AG75,SQRT(SUMPRODUCT($AH$2:$AH75, (AT$2:AT75-BN75)^2)/(SUM($AH$2:$AH75)-1)),0)</f>
        <v>0</v>
      </c>
      <c r="CI75" s="109" cm="1">
        <f t="array" ref="CI75">IF($AG75,SQRT(SUMPRODUCT($AH$2:$AH75, (AU$2:AU75-BO75)^2)/(SUM($AH$2:$AH75)-1)),0)</f>
        <v>0</v>
      </c>
      <c r="CJ75" s="109" cm="1">
        <f t="array" ref="CJ75">IF($AG75,SQRT(SUMPRODUCT($AH$2:$AH75, (AV$2:AV75-BP75)^2)/(SUM($AH$2:$AH75)-1)),0)</f>
        <v>0</v>
      </c>
      <c r="CK75" s="109" cm="1">
        <f t="array" ref="CK75">IF($AG75,SQRT(SUMPRODUCT($AH$2:$AH75, (AW$2:AW75-BQ75)^2)/(SUM($AH$2:$AH75)-1)),0)</f>
        <v>0</v>
      </c>
      <c r="CL75" s="109" cm="1">
        <f t="array" ref="CL75">IF($AG75,SQRT(SUMPRODUCT($AH$2:$AH75, (AX$2:AX75-BR75)^2)/(SUM($AH$2:$AH75)-1)),0)</f>
        <v>0</v>
      </c>
      <c r="CM75" s="109" cm="1">
        <f t="array" ref="CM75">IF($AG75,SQRT(SUMPRODUCT($AH$2:$AH75, (AY$2:AY75-BS75)^2)/(SUM($AH$2:$AH75)-1)),0)</f>
        <v>0</v>
      </c>
      <c r="CN75" s="109" cm="1">
        <f t="array" ref="CN75">IF($AG75,SQRT(SUMPRODUCT($AH$2:$AH75, (AZ$2:AZ75-BT75)^2)/(SUM($AH$2:$AH75)-1)),0)</f>
        <v>0</v>
      </c>
      <c r="CO75" s="109" cm="1">
        <f t="array" ref="CO75">IF($AG75,SQRT(SUMPRODUCT($AH$2:$AH75, (BA$2:BA75-BU75)^2)/(SUM($AH$2:$AH75)-1)),0)</f>
        <v>0</v>
      </c>
    </row>
    <row r="76" spans="33:93" x14ac:dyDescent="0.25">
      <c r="AH76" s="99" t="str">
        <f t="shared" si="33"/>
        <v/>
      </c>
      <c r="AI76" s="11">
        <f t="shared" ca="1" si="38"/>
        <v>0</v>
      </c>
      <c r="AJ76" s="11">
        <f t="shared" ca="1" si="38"/>
        <v>0</v>
      </c>
      <c r="AK76" s="11">
        <f t="shared" ca="1" si="38"/>
        <v>0</v>
      </c>
      <c r="AL76" s="11">
        <f t="shared" ca="1" si="38"/>
        <v>0</v>
      </c>
      <c r="AM76" s="11">
        <f t="shared" ca="1" si="38"/>
        <v>0</v>
      </c>
      <c r="AN76" s="11">
        <f t="shared" ca="1" si="38"/>
        <v>0</v>
      </c>
      <c r="AO76" s="11">
        <f t="shared" ca="1" si="38"/>
        <v>0</v>
      </c>
      <c r="AP76" s="11">
        <f t="shared" ca="1" si="38"/>
        <v>0</v>
      </c>
      <c r="AQ76" s="11">
        <f t="shared" ca="1" si="38"/>
        <v>0</v>
      </c>
      <c r="AR76" s="11">
        <f t="shared" ca="1" si="38"/>
        <v>0</v>
      </c>
      <c r="AS76" s="11">
        <f t="shared" ca="1" si="39"/>
        <v>0</v>
      </c>
      <c r="AT76" s="11">
        <f t="shared" ca="1" si="39"/>
        <v>0</v>
      </c>
      <c r="AU76" s="11">
        <f t="shared" ca="1" si="39"/>
        <v>0</v>
      </c>
      <c r="AV76" s="11">
        <f t="shared" ca="1" si="39"/>
        <v>0</v>
      </c>
      <c r="AW76" s="11">
        <f t="shared" ca="1" si="39"/>
        <v>0</v>
      </c>
      <c r="AX76" s="11">
        <f t="shared" ca="1" si="39"/>
        <v>0</v>
      </c>
      <c r="AY76" s="11">
        <f t="shared" ca="1" si="39"/>
        <v>0</v>
      </c>
      <c r="AZ76" s="11">
        <f t="shared" ca="1" si="39"/>
        <v>0</v>
      </c>
      <c r="BA76" s="11">
        <f t="shared" ca="1" si="39"/>
        <v>0</v>
      </c>
      <c r="BB76" s="11"/>
      <c r="BC76" s="11">
        <f>IF($AG76,SUMPRODUCT(AI$2:AI76,$AH$2:$AH76)/SUM($AH$2:$AH76),0)</f>
        <v>0</v>
      </c>
      <c r="BD76" s="11">
        <f>IF($AG76,SUMPRODUCT(AJ$2:AJ76,$AH$2:$AH76)/SUM($AH$2:$AH76),0)</f>
        <v>0</v>
      </c>
      <c r="BE76" s="11">
        <f>IF($AG76,SUMPRODUCT(AK$2:AK76,$AH$2:$AH76)/SUM($AH$2:$AH76),0)</f>
        <v>0</v>
      </c>
      <c r="BF76" s="11">
        <f>IF($AG76,SUMPRODUCT(AL$2:AL76,$AH$2:$AH76)/SUM($AH$2:$AH76),0)</f>
        <v>0</v>
      </c>
      <c r="BG76" s="11">
        <f>IF($AG76,SUMPRODUCT(AM$2:AM76,$AH$2:$AH76)/SUM($AH$2:$AH76),0)</f>
        <v>0</v>
      </c>
      <c r="BH76" s="11">
        <f>IF($AG76,SUMPRODUCT(AN$2:AN76,$AH$2:$AH76)/SUM($AH$2:$AH76),0)</f>
        <v>0</v>
      </c>
      <c r="BI76" s="11">
        <f>IF($AG76,SUMPRODUCT(AO$2:AO76,$AH$2:$AH76)/SUM($AH$2:$AH76),0)</f>
        <v>0</v>
      </c>
      <c r="BJ76" s="11">
        <f>IF($AG76,SUMPRODUCT(AP$2:AP76,$AH$2:$AH76)/SUM($AH$2:$AH76),0)</f>
        <v>0</v>
      </c>
      <c r="BK76" s="11">
        <f>IF($AG76,SUMPRODUCT(AQ$2:AQ76,$AH$2:$AH76)/SUM($AH$2:$AH76),0)</f>
        <v>0</v>
      </c>
      <c r="BL76" s="11">
        <f>IF($AG76,SUMPRODUCT(AR$2:AR76,$AH$2:$AH76)/SUM($AH$2:$AH76),0)</f>
        <v>0</v>
      </c>
      <c r="BM76" s="11">
        <f>IF($AG76,SUMPRODUCT(AS$2:AS76,$AH$2:$AH76)/SUM($AH$2:$AH76),0)</f>
        <v>0</v>
      </c>
      <c r="BN76" s="11">
        <f>IF($AG76,SUMPRODUCT(AT$2:AT76,$AH$2:$AH76)/SUM($AH$2:$AH76),0)</f>
        <v>0</v>
      </c>
      <c r="BO76" s="11">
        <f>IF($AG76,SUMPRODUCT(AU$2:AU76,$AH$2:$AH76)/SUM($AH$2:$AH76),0)</f>
        <v>0</v>
      </c>
      <c r="BP76" s="11">
        <f>IF($AG76,SUMPRODUCT(AV$2:AV76,$AH$2:$AH76)/SUM($AH$2:$AH76),0)</f>
        <v>0</v>
      </c>
      <c r="BQ76" s="11">
        <f>IF($AG76,SUMPRODUCT(AW$2:AW76,$AH$2:$AH76)/SUM($AH$2:$AH76),0)</f>
        <v>0</v>
      </c>
      <c r="BR76" s="11">
        <f>IF($AG76,SUMPRODUCT(AX$2:AX76,$AH$2:$AH76)/SUM($AH$2:$AH76),0)</f>
        <v>0</v>
      </c>
      <c r="BS76" s="11">
        <f>IF($AG76,SUMPRODUCT(AY$2:AY76,$AH$2:$AH76)/SUM($AH$2:$AH76),0)</f>
        <v>0</v>
      </c>
      <c r="BT76" s="11">
        <f>IF($AG76,SUMPRODUCT(AZ$2:AZ76,$AH$2:$AH76)/SUM($AH$2:$AH76),0)</f>
        <v>0</v>
      </c>
      <c r="BU76" s="11">
        <f>IF($AG76,SUMPRODUCT(BA$2:BA76,$AH$2:$AH76)/SUM($AH$2:$AH76),0)</f>
        <v>0</v>
      </c>
      <c r="BV76" s="11"/>
      <c r="BW76" s="109" cm="1">
        <f t="array" ref="BW76">IF($AG76,SQRT(SUMPRODUCT($AH$2:$AH76, (AI$2:AI76-BC76)^2)/(SUM($AH$2:$AH76)-1)),0)</f>
        <v>0</v>
      </c>
      <c r="BX76" s="109" cm="1">
        <f t="array" ref="BX76">IF($AG76,SQRT(SUMPRODUCT($AH$2:$AH76, (AJ$2:AJ76-BD76)^2)/(SUM($AH$2:$AH76)-1)),0)</f>
        <v>0</v>
      </c>
      <c r="BY76" s="109" cm="1">
        <f t="array" ref="BY76">IF($AG76,SQRT(SUMPRODUCT($AH$2:$AH76, (AK$2:AK76-BE76)^2)/(SUM($AH$2:$AH76)-1)),0)</f>
        <v>0</v>
      </c>
      <c r="BZ76" s="109" cm="1">
        <f t="array" ref="BZ76">IF($AG76,SQRT(SUMPRODUCT($AH$2:$AH76, (AL$2:AL76-BF76)^2)/(SUM($AH$2:$AH76)-1)),0)</f>
        <v>0</v>
      </c>
      <c r="CA76" s="109" cm="1">
        <f t="array" ref="CA76">IF($AG76,SQRT(SUMPRODUCT($AH$2:$AH76, (AM$2:AM76-BG76)^2)/(SUM($AH$2:$AH76)-1)),0)</f>
        <v>0</v>
      </c>
      <c r="CB76" s="109" cm="1">
        <f t="array" ref="CB76">IF($AG76,SQRT(SUMPRODUCT($AH$2:$AH76, (AN$2:AN76-BH76)^2)/(SUM($AH$2:$AH76)-1)),0)</f>
        <v>0</v>
      </c>
      <c r="CC76" s="109" cm="1">
        <f t="array" ref="CC76">IF($AG76,SQRT(SUMPRODUCT($AH$2:$AH76, (AO$2:AO76-BI76)^2)/(SUM($AH$2:$AH76)-1)),0)</f>
        <v>0</v>
      </c>
      <c r="CD76" s="109" cm="1">
        <f t="array" ref="CD76">IF($AG76,SQRT(SUMPRODUCT($AH$2:$AH76, (AP$2:AP76-BJ76)^2)/(SUM($AH$2:$AH76)-1)),0)</f>
        <v>0</v>
      </c>
      <c r="CE76" s="109" cm="1">
        <f t="array" ref="CE76">IF($AG76,SQRT(SUMPRODUCT($AH$2:$AH76, (AQ$2:AQ76-BK76)^2)/(SUM($AH$2:$AH76)-1)),0)</f>
        <v>0</v>
      </c>
      <c r="CF76" s="109" cm="1">
        <f t="array" ref="CF76">IF($AG76,SQRT(SUMPRODUCT($AH$2:$AH76, (AR$2:AR76-BL76)^2)/(SUM($AH$2:$AH76)-1)),0)</f>
        <v>0</v>
      </c>
      <c r="CG76" s="109" cm="1">
        <f t="array" ref="CG76">IF($AG76,SQRT(SUMPRODUCT($AH$2:$AH76, (AS$2:AS76-BM76)^2)/(SUM($AH$2:$AH76)-1)),0)</f>
        <v>0</v>
      </c>
      <c r="CH76" s="109" cm="1">
        <f t="array" ref="CH76">IF($AG76,SQRT(SUMPRODUCT($AH$2:$AH76, (AT$2:AT76-BN76)^2)/(SUM($AH$2:$AH76)-1)),0)</f>
        <v>0</v>
      </c>
      <c r="CI76" s="109" cm="1">
        <f t="array" ref="CI76">IF($AG76,SQRT(SUMPRODUCT($AH$2:$AH76, (AU$2:AU76-BO76)^2)/(SUM($AH$2:$AH76)-1)),0)</f>
        <v>0</v>
      </c>
      <c r="CJ76" s="109" cm="1">
        <f t="array" ref="CJ76">IF($AG76,SQRT(SUMPRODUCT($AH$2:$AH76, (AV$2:AV76-BP76)^2)/(SUM($AH$2:$AH76)-1)),0)</f>
        <v>0</v>
      </c>
      <c r="CK76" s="109" cm="1">
        <f t="array" ref="CK76">IF($AG76,SQRT(SUMPRODUCT($AH$2:$AH76, (AW$2:AW76-BQ76)^2)/(SUM($AH$2:$AH76)-1)),0)</f>
        <v>0</v>
      </c>
      <c r="CL76" s="109" cm="1">
        <f t="array" ref="CL76">IF($AG76,SQRT(SUMPRODUCT($AH$2:$AH76, (AX$2:AX76-BR76)^2)/(SUM($AH$2:$AH76)-1)),0)</f>
        <v>0</v>
      </c>
      <c r="CM76" s="109" cm="1">
        <f t="array" ref="CM76">IF($AG76,SQRT(SUMPRODUCT($AH$2:$AH76, (AY$2:AY76-BS76)^2)/(SUM($AH$2:$AH76)-1)),0)</f>
        <v>0</v>
      </c>
      <c r="CN76" s="109" cm="1">
        <f t="array" ref="CN76">IF($AG76,SQRT(SUMPRODUCT($AH$2:$AH76, (AZ$2:AZ76-BT76)^2)/(SUM($AH$2:$AH76)-1)),0)</f>
        <v>0</v>
      </c>
      <c r="CO76" s="109" cm="1">
        <f t="array" ref="CO76">IF($AG76,SQRT(SUMPRODUCT($AH$2:$AH76, (BA$2:BA76-BU76)^2)/(SUM($AH$2:$AH76)-1)),0)</f>
        <v>0</v>
      </c>
    </row>
    <row r="77" spans="33:93" x14ac:dyDescent="0.25">
      <c r="AH77" s="99" t="str">
        <f t="shared" si="33"/>
        <v/>
      </c>
      <c r="AI77" s="11">
        <f t="shared" ca="1" si="38"/>
        <v>0</v>
      </c>
      <c r="AJ77" s="11">
        <f t="shared" ca="1" si="38"/>
        <v>0</v>
      </c>
      <c r="AK77" s="11">
        <f t="shared" ca="1" si="38"/>
        <v>0</v>
      </c>
      <c r="AL77" s="11">
        <f t="shared" ca="1" si="38"/>
        <v>0</v>
      </c>
      <c r="AM77" s="11">
        <f t="shared" ca="1" si="38"/>
        <v>0</v>
      </c>
      <c r="AN77" s="11">
        <f t="shared" ca="1" si="38"/>
        <v>0</v>
      </c>
      <c r="AO77" s="11">
        <f t="shared" ca="1" si="38"/>
        <v>0</v>
      </c>
      <c r="AP77" s="11">
        <f t="shared" ca="1" si="38"/>
        <v>0</v>
      </c>
      <c r="AQ77" s="11">
        <f t="shared" ca="1" si="38"/>
        <v>0</v>
      </c>
      <c r="AR77" s="11">
        <f t="shared" ca="1" si="38"/>
        <v>0</v>
      </c>
      <c r="AS77" s="11">
        <f t="shared" ca="1" si="39"/>
        <v>0</v>
      </c>
      <c r="AT77" s="11">
        <f t="shared" ca="1" si="39"/>
        <v>0</v>
      </c>
      <c r="AU77" s="11">
        <f t="shared" ca="1" si="39"/>
        <v>0</v>
      </c>
      <c r="AV77" s="11">
        <f t="shared" ca="1" si="39"/>
        <v>0</v>
      </c>
      <c r="AW77" s="11">
        <f t="shared" ca="1" si="39"/>
        <v>0</v>
      </c>
      <c r="AX77" s="11">
        <f t="shared" ca="1" si="39"/>
        <v>0</v>
      </c>
      <c r="AY77" s="11">
        <f t="shared" ca="1" si="39"/>
        <v>0</v>
      </c>
      <c r="AZ77" s="11">
        <f t="shared" ca="1" si="39"/>
        <v>0</v>
      </c>
      <c r="BA77" s="11">
        <f t="shared" ca="1" si="39"/>
        <v>0</v>
      </c>
      <c r="BB77" s="11"/>
      <c r="BC77" s="11">
        <f>IF($AG77,SUMPRODUCT(AI$2:AI77,$AH$2:$AH77)/SUM($AH$2:$AH77),0)</f>
        <v>0</v>
      </c>
      <c r="BD77" s="11">
        <f>IF($AG77,SUMPRODUCT(AJ$2:AJ77,$AH$2:$AH77)/SUM($AH$2:$AH77),0)</f>
        <v>0</v>
      </c>
      <c r="BE77" s="11">
        <f>IF($AG77,SUMPRODUCT(AK$2:AK77,$AH$2:$AH77)/SUM($AH$2:$AH77),0)</f>
        <v>0</v>
      </c>
      <c r="BF77" s="11">
        <f>IF($AG77,SUMPRODUCT(AL$2:AL77,$AH$2:$AH77)/SUM($AH$2:$AH77),0)</f>
        <v>0</v>
      </c>
      <c r="BG77" s="11">
        <f>IF($AG77,SUMPRODUCT(AM$2:AM77,$AH$2:$AH77)/SUM($AH$2:$AH77),0)</f>
        <v>0</v>
      </c>
      <c r="BH77" s="11">
        <f>IF($AG77,SUMPRODUCT(AN$2:AN77,$AH$2:$AH77)/SUM($AH$2:$AH77),0)</f>
        <v>0</v>
      </c>
      <c r="BI77" s="11">
        <f>IF($AG77,SUMPRODUCT(AO$2:AO77,$AH$2:$AH77)/SUM($AH$2:$AH77),0)</f>
        <v>0</v>
      </c>
      <c r="BJ77" s="11">
        <f>IF($AG77,SUMPRODUCT(AP$2:AP77,$AH$2:$AH77)/SUM($AH$2:$AH77),0)</f>
        <v>0</v>
      </c>
      <c r="BK77" s="11">
        <f>IF($AG77,SUMPRODUCT(AQ$2:AQ77,$AH$2:$AH77)/SUM($AH$2:$AH77),0)</f>
        <v>0</v>
      </c>
      <c r="BL77" s="11">
        <f>IF($AG77,SUMPRODUCT(AR$2:AR77,$AH$2:$AH77)/SUM($AH$2:$AH77),0)</f>
        <v>0</v>
      </c>
      <c r="BM77" s="11">
        <f>IF($AG77,SUMPRODUCT(AS$2:AS77,$AH$2:$AH77)/SUM($AH$2:$AH77),0)</f>
        <v>0</v>
      </c>
      <c r="BN77" s="11">
        <f>IF($AG77,SUMPRODUCT(AT$2:AT77,$AH$2:$AH77)/SUM($AH$2:$AH77),0)</f>
        <v>0</v>
      </c>
      <c r="BO77" s="11">
        <f>IF($AG77,SUMPRODUCT(AU$2:AU77,$AH$2:$AH77)/SUM($AH$2:$AH77),0)</f>
        <v>0</v>
      </c>
      <c r="BP77" s="11">
        <f>IF($AG77,SUMPRODUCT(AV$2:AV77,$AH$2:$AH77)/SUM($AH$2:$AH77),0)</f>
        <v>0</v>
      </c>
      <c r="BQ77" s="11">
        <f>IF($AG77,SUMPRODUCT(AW$2:AW77,$AH$2:$AH77)/SUM($AH$2:$AH77),0)</f>
        <v>0</v>
      </c>
      <c r="BR77" s="11">
        <f>IF($AG77,SUMPRODUCT(AX$2:AX77,$AH$2:$AH77)/SUM($AH$2:$AH77),0)</f>
        <v>0</v>
      </c>
      <c r="BS77" s="11">
        <f>IF($AG77,SUMPRODUCT(AY$2:AY77,$AH$2:$AH77)/SUM($AH$2:$AH77),0)</f>
        <v>0</v>
      </c>
      <c r="BT77" s="11">
        <f>IF($AG77,SUMPRODUCT(AZ$2:AZ77,$AH$2:$AH77)/SUM($AH$2:$AH77),0)</f>
        <v>0</v>
      </c>
      <c r="BU77" s="11">
        <f>IF($AG77,SUMPRODUCT(BA$2:BA77,$AH$2:$AH77)/SUM($AH$2:$AH77),0)</f>
        <v>0</v>
      </c>
      <c r="BV77" s="11"/>
      <c r="BW77" s="109" cm="1">
        <f t="array" ref="BW77">IF($AG77,SQRT(SUMPRODUCT($AH$2:$AH77, (AI$2:AI77-BC77)^2)/(SUM($AH$2:$AH77)-1)),0)</f>
        <v>0</v>
      </c>
      <c r="BX77" s="109" cm="1">
        <f t="array" ref="BX77">IF($AG77,SQRT(SUMPRODUCT($AH$2:$AH77, (AJ$2:AJ77-BD77)^2)/(SUM($AH$2:$AH77)-1)),0)</f>
        <v>0</v>
      </c>
      <c r="BY77" s="109" cm="1">
        <f t="array" ref="BY77">IF($AG77,SQRT(SUMPRODUCT($AH$2:$AH77, (AK$2:AK77-BE77)^2)/(SUM($AH$2:$AH77)-1)),0)</f>
        <v>0</v>
      </c>
      <c r="BZ77" s="109" cm="1">
        <f t="array" ref="BZ77">IF($AG77,SQRT(SUMPRODUCT($AH$2:$AH77, (AL$2:AL77-BF77)^2)/(SUM($AH$2:$AH77)-1)),0)</f>
        <v>0</v>
      </c>
      <c r="CA77" s="109" cm="1">
        <f t="array" ref="CA77">IF($AG77,SQRT(SUMPRODUCT($AH$2:$AH77, (AM$2:AM77-BG77)^2)/(SUM($AH$2:$AH77)-1)),0)</f>
        <v>0</v>
      </c>
      <c r="CB77" s="109" cm="1">
        <f t="array" ref="CB77">IF($AG77,SQRT(SUMPRODUCT($AH$2:$AH77, (AN$2:AN77-BH77)^2)/(SUM($AH$2:$AH77)-1)),0)</f>
        <v>0</v>
      </c>
      <c r="CC77" s="109" cm="1">
        <f t="array" ref="CC77">IF($AG77,SQRT(SUMPRODUCT($AH$2:$AH77, (AO$2:AO77-BI77)^2)/(SUM($AH$2:$AH77)-1)),0)</f>
        <v>0</v>
      </c>
      <c r="CD77" s="109" cm="1">
        <f t="array" ref="CD77">IF($AG77,SQRT(SUMPRODUCT($AH$2:$AH77, (AP$2:AP77-BJ77)^2)/(SUM($AH$2:$AH77)-1)),0)</f>
        <v>0</v>
      </c>
      <c r="CE77" s="109" cm="1">
        <f t="array" ref="CE77">IF($AG77,SQRT(SUMPRODUCT($AH$2:$AH77, (AQ$2:AQ77-BK77)^2)/(SUM($AH$2:$AH77)-1)),0)</f>
        <v>0</v>
      </c>
      <c r="CF77" s="109" cm="1">
        <f t="array" ref="CF77">IF($AG77,SQRT(SUMPRODUCT($AH$2:$AH77, (AR$2:AR77-BL77)^2)/(SUM($AH$2:$AH77)-1)),0)</f>
        <v>0</v>
      </c>
      <c r="CG77" s="109" cm="1">
        <f t="array" ref="CG77">IF($AG77,SQRT(SUMPRODUCT($AH$2:$AH77, (AS$2:AS77-BM77)^2)/(SUM($AH$2:$AH77)-1)),0)</f>
        <v>0</v>
      </c>
      <c r="CH77" s="109" cm="1">
        <f t="array" ref="CH77">IF($AG77,SQRT(SUMPRODUCT($AH$2:$AH77, (AT$2:AT77-BN77)^2)/(SUM($AH$2:$AH77)-1)),0)</f>
        <v>0</v>
      </c>
      <c r="CI77" s="109" cm="1">
        <f t="array" ref="CI77">IF($AG77,SQRT(SUMPRODUCT($AH$2:$AH77, (AU$2:AU77-BO77)^2)/(SUM($AH$2:$AH77)-1)),0)</f>
        <v>0</v>
      </c>
      <c r="CJ77" s="109" cm="1">
        <f t="array" ref="CJ77">IF($AG77,SQRT(SUMPRODUCT($AH$2:$AH77, (AV$2:AV77-BP77)^2)/(SUM($AH$2:$AH77)-1)),0)</f>
        <v>0</v>
      </c>
      <c r="CK77" s="109" cm="1">
        <f t="array" ref="CK77">IF($AG77,SQRT(SUMPRODUCT($AH$2:$AH77, (AW$2:AW77-BQ77)^2)/(SUM($AH$2:$AH77)-1)),0)</f>
        <v>0</v>
      </c>
      <c r="CL77" s="109" cm="1">
        <f t="array" ref="CL77">IF($AG77,SQRT(SUMPRODUCT($AH$2:$AH77, (AX$2:AX77-BR77)^2)/(SUM($AH$2:$AH77)-1)),0)</f>
        <v>0</v>
      </c>
      <c r="CM77" s="109" cm="1">
        <f t="array" ref="CM77">IF($AG77,SQRT(SUMPRODUCT($AH$2:$AH77, (AY$2:AY77-BS77)^2)/(SUM($AH$2:$AH77)-1)),0)</f>
        <v>0</v>
      </c>
      <c r="CN77" s="109" cm="1">
        <f t="array" ref="CN77">IF($AG77,SQRT(SUMPRODUCT($AH$2:$AH77, (AZ$2:AZ77-BT77)^2)/(SUM($AH$2:$AH77)-1)),0)</f>
        <v>0</v>
      </c>
      <c r="CO77" s="109" cm="1">
        <f t="array" ref="CO77">IF($AG77,SQRT(SUMPRODUCT($AH$2:$AH77, (BA$2:BA77-BU77)^2)/(SUM($AH$2:$AH77)-1)),0)</f>
        <v>0</v>
      </c>
    </row>
    <row r="78" spans="33:93" x14ac:dyDescent="0.25">
      <c r="AH78" s="99" t="str">
        <f t="shared" si="33"/>
        <v/>
      </c>
      <c r="AI78" s="11">
        <f t="shared" ca="1" si="38"/>
        <v>0</v>
      </c>
      <c r="AJ78" s="11">
        <f t="shared" ca="1" si="38"/>
        <v>0</v>
      </c>
      <c r="AK78" s="11">
        <f t="shared" ca="1" si="38"/>
        <v>0</v>
      </c>
      <c r="AL78" s="11">
        <f t="shared" ca="1" si="38"/>
        <v>0</v>
      </c>
      <c r="AM78" s="11">
        <f t="shared" ca="1" si="38"/>
        <v>0</v>
      </c>
      <c r="AN78" s="11">
        <f t="shared" ca="1" si="38"/>
        <v>0</v>
      </c>
      <c r="AO78" s="11">
        <f t="shared" ca="1" si="38"/>
        <v>0</v>
      </c>
      <c r="AP78" s="11">
        <f t="shared" ca="1" si="38"/>
        <v>0</v>
      </c>
      <c r="AQ78" s="11">
        <f t="shared" ca="1" si="38"/>
        <v>0</v>
      </c>
      <c r="AR78" s="11">
        <f t="shared" ca="1" si="38"/>
        <v>0</v>
      </c>
      <c r="AS78" s="11">
        <f t="shared" ca="1" si="39"/>
        <v>0</v>
      </c>
      <c r="AT78" s="11">
        <f t="shared" ca="1" si="39"/>
        <v>0</v>
      </c>
      <c r="AU78" s="11">
        <f t="shared" ca="1" si="39"/>
        <v>0</v>
      </c>
      <c r="AV78" s="11">
        <f t="shared" ca="1" si="39"/>
        <v>0</v>
      </c>
      <c r="AW78" s="11">
        <f t="shared" ca="1" si="39"/>
        <v>0</v>
      </c>
      <c r="AX78" s="11">
        <f t="shared" ca="1" si="39"/>
        <v>0</v>
      </c>
      <c r="AY78" s="11">
        <f t="shared" ca="1" si="39"/>
        <v>0</v>
      </c>
      <c r="AZ78" s="11">
        <f t="shared" ca="1" si="39"/>
        <v>0</v>
      </c>
      <c r="BA78" s="11">
        <f t="shared" ca="1" si="39"/>
        <v>0</v>
      </c>
      <c r="BB78" s="11"/>
      <c r="BC78" s="11">
        <f>IF($AG78,SUMPRODUCT(AI$2:AI78,$AH$2:$AH78)/SUM($AH$2:$AH78),0)</f>
        <v>0</v>
      </c>
      <c r="BD78" s="11">
        <f>IF($AG78,SUMPRODUCT(AJ$2:AJ78,$AH$2:$AH78)/SUM($AH$2:$AH78),0)</f>
        <v>0</v>
      </c>
      <c r="BE78" s="11">
        <f>IF($AG78,SUMPRODUCT(AK$2:AK78,$AH$2:$AH78)/SUM($AH$2:$AH78),0)</f>
        <v>0</v>
      </c>
      <c r="BF78" s="11">
        <f>IF($AG78,SUMPRODUCT(AL$2:AL78,$AH$2:$AH78)/SUM($AH$2:$AH78),0)</f>
        <v>0</v>
      </c>
      <c r="BG78" s="11">
        <f>IF($AG78,SUMPRODUCT(AM$2:AM78,$AH$2:$AH78)/SUM($AH$2:$AH78),0)</f>
        <v>0</v>
      </c>
      <c r="BH78" s="11">
        <f>IF($AG78,SUMPRODUCT(AN$2:AN78,$AH$2:$AH78)/SUM($AH$2:$AH78),0)</f>
        <v>0</v>
      </c>
      <c r="BI78" s="11">
        <f>IF($AG78,SUMPRODUCT(AO$2:AO78,$AH$2:$AH78)/SUM($AH$2:$AH78),0)</f>
        <v>0</v>
      </c>
      <c r="BJ78" s="11">
        <f>IF($AG78,SUMPRODUCT(AP$2:AP78,$AH$2:$AH78)/SUM($AH$2:$AH78),0)</f>
        <v>0</v>
      </c>
      <c r="BK78" s="11">
        <f>IF($AG78,SUMPRODUCT(AQ$2:AQ78,$AH$2:$AH78)/SUM($AH$2:$AH78),0)</f>
        <v>0</v>
      </c>
      <c r="BL78" s="11">
        <f>IF($AG78,SUMPRODUCT(AR$2:AR78,$AH$2:$AH78)/SUM($AH$2:$AH78),0)</f>
        <v>0</v>
      </c>
      <c r="BM78" s="11">
        <f>IF($AG78,SUMPRODUCT(AS$2:AS78,$AH$2:$AH78)/SUM($AH$2:$AH78),0)</f>
        <v>0</v>
      </c>
      <c r="BN78" s="11">
        <f>IF($AG78,SUMPRODUCT(AT$2:AT78,$AH$2:$AH78)/SUM($AH$2:$AH78),0)</f>
        <v>0</v>
      </c>
      <c r="BO78" s="11">
        <f>IF($AG78,SUMPRODUCT(AU$2:AU78,$AH$2:$AH78)/SUM($AH$2:$AH78),0)</f>
        <v>0</v>
      </c>
      <c r="BP78" s="11">
        <f>IF($AG78,SUMPRODUCT(AV$2:AV78,$AH$2:$AH78)/SUM($AH$2:$AH78),0)</f>
        <v>0</v>
      </c>
      <c r="BQ78" s="11">
        <f>IF($AG78,SUMPRODUCT(AW$2:AW78,$AH$2:$AH78)/SUM($AH$2:$AH78),0)</f>
        <v>0</v>
      </c>
      <c r="BR78" s="11">
        <f>IF($AG78,SUMPRODUCT(AX$2:AX78,$AH$2:$AH78)/SUM($AH$2:$AH78),0)</f>
        <v>0</v>
      </c>
      <c r="BS78" s="11">
        <f>IF($AG78,SUMPRODUCT(AY$2:AY78,$AH$2:$AH78)/SUM($AH$2:$AH78),0)</f>
        <v>0</v>
      </c>
      <c r="BT78" s="11">
        <f>IF($AG78,SUMPRODUCT(AZ$2:AZ78,$AH$2:$AH78)/SUM($AH$2:$AH78),0)</f>
        <v>0</v>
      </c>
      <c r="BU78" s="11">
        <f>IF($AG78,SUMPRODUCT(BA$2:BA78,$AH$2:$AH78)/SUM($AH$2:$AH78),0)</f>
        <v>0</v>
      </c>
      <c r="BV78" s="11"/>
      <c r="BW78" s="109" cm="1">
        <f t="array" ref="BW78">IF($AG78,SQRT(SUMPRODUCT($AH$2:$AH78, (AI$2:AI78-BC78)^2)/(SUM($AH$2:$AH78)-1)),0)</f>
        <v>0</v>
      </c>
      <c r="BX78" s="109" cm="1">
        <f t="array" ref="BX78">IF($AG78,SQRT(SUMPRODUCT($AH$2:$AH78, (AJ$2:AJ78-BD78)^2)/(SUM($AH$2:$AH78)-1)),0)</f>
        <v>0</v>
      </c>
      <c r="BY78" s="109" cm="1">
        <f t="array" ref="BY78">IF($AG78,SQRT(SUMPRODUCT($AH$2:$AH78, (AK$2:AK78-BE78)^2)/(SUM($AH$2:$AH78)-1)),0)</f>
        <v>0</v>
      </c>
      <c r="BZ78" s="109" cm="1">
        <f t="array" ref="BZ78">IF($AG78,SQRT(SUMPRODUCT($AH$2:$AH78, (AL$2:AL78-BF78)^2)/(SUM($AH$2:$AH78)-1)),0)</f>
        <v>0</v>
      </c>
      <c r="CA78" s="109" cm="1">
        <f t="array" ref="CA78">IF($AG78,SQRT(SUMPRODUCT($AH$2:$AH78, (AM$2:AM78-BG78)^2)/(SUM($AH$2:$AH78)-1)),0)</f>
        <v>0</v>
      </c>
      <c r="CB78" s="109" cm="1">
        <f t="array" ref="CB78">IF($AG78,SQRT(SUMPRODUCT($AH$2:$AH78, (AN$2:AN78-BH78)^2)/(SUM($AH$2:$AH78)-1)),0)</f>
        <v>0</v>
      </c>
      <c r="CC78" s="109" cm="1">
        <f t="array" ref="CC78">IF($AG78,SQRT(SUMPRODUCT($AH$2:$AH78, (AO$2:AO78-BI78)^2)/(SUM($AH$2:$AH78)-1)),0)</f>
        <v>0</v>
      </c>
      <c r="CD78" s="109" cm="1">
        <f t="array" ref="CD78">IF($AG78,SQRT(SUMPRODUCT($AH$2:$AH78, (AP$2:AP78-BJ78)^2)/(SUM($AH$2:$AH78)-1)),0)</f>
        <v>0</v>
      </c>
      <c r="CE78" s="109" cm="1">
        <f t="array" ref="CE78">IF($AG78,SQRT(SUMPRODUCT($AH$2:$AH78, (AQ$2:AQ78-BK78)^2)/(SUM($AH$2:$AH78)-1)),0)</f>
        <v>0</v>
      </c>
      <c r="CF78" s="109" cm="1">
        <f t="array" ref="CF78">IF($AG78,SQRT(SUMPRODUCT($AH$2:$AH78, (AR$2:AR78-BL78)^2)/(SUM($AH$2:$AH78)-1)),0)</f>
        <v>0</v>
      </c>
      <c r="CG78" s="109" cm="1">
        <f t="array" ref="CG78">IF($AG78,SQRT(SUMPRODUCT($AH$2:$AH78, (AS$2:AS78-BM78)^2)/(SUM($AH$2:$AH78)-1)),0)</f>
        <v>0</v>
      </c>
      <c r="CH78" s="109" cm="1">
        <f t="array" ref="CH78">IF($AG78,SQRT(SUMPRODUCT($AH$2:$AH78, (AT$2:AT78-BN78)^2)/(SUM($AH$2:$AH78)-1)),0)</f>
        <v>0</v>
      </c>
      <c r="CI78" s="109" cm="1">
        <f t="array" ref="CI78">IF($AG78,SQRT(SUMPRODUCT($AH$2:$AH78, (AU$2:AU78-BO78)^2)/(SUM($AH$2:$AH78)-1)),0)</f>
        <v>0</v>
      </c>
      <c r="CJ78" s="109" cm="1">
        <f t="array" ref="CJ78">IF($AG78,SQRT(SUMPRODUCT($AH$2:$AH78, (AV$2:AV78-BP78)^2)/(SUM($AH$2:$AH78)-1)),0)</f>
        <v>0</v>
      </c>
      <c r="CK78" s="109" cm="1">
        <f t="array" ref="CK78">IF($AG78,SQRT(SUMPRODUCT($AH$2:$AH78, (AW$2:AW78-BQ78)^2)/(SUM($AH$2:$AH78)-1)),0)</f>
        <v>0</v>
      </c>
      <c r="CL78" s="109" cm="1">
        <f t="array" ref="CL78">IF($AG78,SQRT(SUMPRODUCT($AH$2:$AH78, (AX$2:AX78-BR78)^2)/(SUM($AH$2:$AH78)-1)),0)</f>
        <v>0</v>
      </c>
      <c r="CM78" s="109" cm="1">
        <f t="array" ref="CM78">IF($AG78,SQRT(SUMPRODUCT($AH$2:$AH78, (AY$2:AY78-BS78)^2)/(SUM($AH$2:$AH78)-1)),0)</f>
        <v>0</v>
      </c>
      <c r="CN78" s="109" cm="1">
        <f t="array" ref="CN78">IF($AG78,SQRT(SUMPRODUCT($AH$2:$AH78, (AZ$2:AZ78-BT78)^2)/(SUM($AH$2:$AH78)-1)),0)</f>
        <v>0</v>
      </c>
      <c r="CO78" s="109" cm="1">
        <f t="array" ref="CO78">IF($AG78,SQRT(SUMPRODUCT($AH$2:$AH78, (BA$2:BA78-BU78)^2)/(SUM($AH$2:$AH78)-1)),0)</f>
        <v>0</v>
      </c>
    </row>
    <row r="79" spans="33:93" x14ac:dyDescent="0.25">
      <c r="AH79" s="99" t="str">
        <f t="shared" si="33"/>
        <v/>
      </c>
      <c r="AI79" s="11">
        <f t="shared" ca="1" si="38"/>
        <v>0</v>
      </c>
      <c r="AJ79" s="11">
        <f t="shared" ca="1" si="38"/>
        <v>0</v>
      </c>
      <c r="AK79" s="11">
        <f t="shared" ca="1" si="38"/>
        <v>0</v>
      </c>
      <c r="AL79" s="11">
        <f t="shared" ca="1" si="38"/>
        <v>0</v>
      </c>
      <c r="AM79" s="11">
        <f t="shared" ca="1" si="38"/>
        <v>0</v>
      </c>
      <c r="AN79" s="11">
        <f t="shared" ca="1" si="38"/>
        <v>0</v>
      </c>
      <c r="AO79" s="11">
        <f t="shared" ca="1" si="38"/>
        <v>0</v>
      </c>
      <c r="AP79" s="11">
        <f t="shared" ca="1" si="38"/>
        <v>0</v>
      </c>
      <c r="AQ79" s="11">
        <f t="shared" ca="1" si="38"/>
        <v>0</v>
      </c>
      <c r="AR79" s="11">
        <f t="shared" ca="1" si="38"/>
        <v>0</v>
      </c>
      <c r="AS79" s="11">
        <f t="shared" ca="1" si="39"/>
        <v>0</v>
      </c>
      <c r="AT79" s="11">
        <f t="shared" ca="1" si="39"/>
        <v>0</v>
      </c>
      <c r="AU79" s="11">
        <f t="shared" ca="1" si="39"/>
        <v>0</v>
      </c>
      <c r="AV79" s="11">
        <f t="shared" ca="1" si="39"/>
        <v>0</v>
      </c>
      <c r="AW79" s="11">
        <f t="shared" ca="1" si="39"/>
        <v>0</v>
      </c>
      <c r="AX79" s="11">
        <f t="shared" ca="1" si="39"/>
        <v>0</v>
      </c>
      <c r="AY79" s="11">
        <f t="shared" ca="1" si="39"/>
        <v>0</v>
      </c>
      <c r="AZ79" s="11">
        <f t="shared" ca="1" si="39"/>
        <v>0</v>
      </c>
      <c r="BA79" s="11">
        <f t="shared" ca="1" si="39"/>
        <v>0</v>
      </c>
      <c r="BB79" s="11"/>
      <c r="BC79" s="11">
        <f>IF($AG79,SUMPRODUCT(AI$2:AI79,$AH$2:$AH79)/SUM($AH$2:$AH79),0)</f>
        <v>0</v>
      </c>
      <c r="BD79" s="11">
        <f>IF($AG79,SUMPRODUCT(AJ$2:AJ79,$AH$2:$AH79)/SUM($AH$2:$AH79),0)</f>
        <v>0</v>
      </c>
      <c r="BE79" s="11">
        <f>IF($AG79,SUMPRODUCT(AK$2:AK79,$AH$2:$AH79)/SUM($AH$2:$AH79),0)</f>
        <v>0</v>
      </c>
      <c r="BF79" s="11">
        <f>IF($AG79,SUMPRODUCT(AL$2:AL79,$AH$2:$AH79)/SUM($AH$2:$AH79),0)</f>
        <v>0</v>
      </c>
      <c r="BG79" s="11">
        <f>IF($AG79,SUMPRODUCT(AM$2:AM79,$AH$2:$AH79)/SUM($AH$2:$AH79),0)</f>
        <v>0</v>
      </c>
      <c r="BH79" s="11">
        <f>IF($AG79,SUMPRODUCT(AN$2:AN79,$AH$2:$AH79)/SUM($AH$2:$AH79),0)</f>
        <v>0</v>
      </c>
      <c r="BI79" s="11">
        <f>IF($AG79,SUMPRODUCT(AO$2:AO79,$AH$2:$AH79)/SUM($AH$2:$AH79),0)</f>
        <v>0</v>
      </c>
      <c r="BJ79" s="11">
        <f>IF($AG79,SUMPRODUCT(AP$2:AP79,$AH$2:$AH79)/SUM($AH$2:$AH79),0)</f>
        <v>0</v>
      </c>
      <c r="BK79" s="11">
        <f>IF($AG79,SUMPRODUCT(AQ$2:AQ79,$AH$2:$AH79)/SUM($AH$2:$AH79),0)</f>
        <v>0</v>
      </c>
      <c r="BL79" s="11">
        <f>IF($AG79,SUMPRODUCT(AR$2:AR79,$AH$2:$AH79)/SUM($AH$2:$AH79),0)</f>
        <v>0</v>
      </c>
      <c r="BM79" s="11">
        <f>IF($AG79,SUMPRODUCT(AS$2:AS79,$AH$2:$AH79)/SUM($AH$2:$AH79),0)</f>
        <v>0</v>
      </c>
      <c r="BN79" s="11">
        <f>IF($AG79,SUMPRODUCT(AT$2:AT79,$AH$2:$AH79)/SUM($AH$2:$AH79),0)</f>
        <v>0</v>
      </c>
      <c r="BO79" s="11">
        <f>IF($AG79,SUMPRODUCT(AU$2:AU79,$AH$2:$AH79)/SUM($AH$2:$AH79),0)</f>
        <v>0</v>
      </c>
      <c r="BP79" s="11">
        <f>IF($AG79,SUMPRODUCT(AV$2:AV79,$AH$2:$AH79)/SUM($AH$2:$AH79),0)</f>
        <v>0</v>
      </c>
      <c r="BQ79" s="11">
        <f>IF($AG79,SUMPRODUCT(AW$2:AW79,$AH$2:$AH79)/SUM($AH$2:$AH79),0)</f>
        <v>0</v>
      </c>
      <c r="BR79" s="11">
        <f>IF($AG79,SUMPRODUCT(AX$2:AX79,$AH$2:$AH79)/SUM($AH$2:$AH79),0)</f>
        <v>0</v>
      </c>
      <c r="BS79" s="11">
        <f>IF($AG79,SUMPRODUCT(AY$2:AY79,$AH$2:$AH79)/SUM($AH$2:$AH79),0)</f>
        <v>0</v>
      </c>
      <c r="BT79" s="11">
        <f>IF($AG79,SUMPRODUCT(AZ$2:AZ79,$AH$2:$AH79)/SUM($AH$2:$AH79),0)</f>
        <v>0</v>
      </c>
      <c r="BU79" s="11">
        <f>IF($AG79,SUMPRODUCT(BA$2:BA79,$AH$2:$AH79)/SUM($AH$2:$AH79),0)</f>
        <v>0</v>
      </c>
      <c r="BV79" s="11"/>
      <c r="BW79" s="109" cm="1">
        <f t="array" ref="BW79">IF($AG79,SQRT(SUMPRODUCT($AH$2:$AH79, (AI$2:AI79-BC79)^2)/(SUM($AH$2:$AH79)-1)),0)</f>
        <v>0</v>
      </c>
      <c r="BX79" s="109" cm="1">
        <f t="array" ref="BX79">IF($AG79,SQRT(SUMPRODUCT($AH$2:$AH79, (AJ$2:AJ79-BD79)^2)/(SUM($AH$2:$AH79)-1)),0)</f>
        <v>0</v>
      </c>
      <c r="BY79" s="109" cm="1">
        <f t="array" ref="BY79">IF($AG79,SQRT(SUMPRODUCT($AH$2:$AH79, (AK$2:AK79-BE79)^2)/(SUM($AH$2:$AH79)-1)),0)</f>
        <v>0</v>
      </c>
      <c r="BZ79" s="109" cm="1">
        <f t="array" ref="BZ79">IF($AG79,SQRT(SUMPRODUCT($AH$2:$AH79, (AL$2:AL79-BF79)^2)/(SUM($AH$2:$AH79)-1)),0)</f>
        <v>0</v>
      </c>
      <c r="CA79" s="109" cm="1">
        <f t="array" ref="CA79">IF($AG79,SQRT(SUMPRODUCT($AH$2:$AH79, (AM$2:AM79-BG79)^2)/(SUM($AH$2:$AH79)-1)),0)</f>
        <v>0</v>
      </c>
      <c r="CB79" s="109" cm="1">
        <f t="array" ref="CB79">IF($AG79,SQRT(SUMPRODUCT($AH$2:$AH79, (AN$2:AN79-BH79)^2)/(SUM($AH$2:$AH79)-1)),0)</f>
        <v>0</v>
      </c>
      <c r="CC79" s="109" cm="1">
        <f t="array" ref="CC79">IF($AG79,SQRT(SUMPRODUCT($AH$2:$AH79, (AO$2:AO79-BI79)^2)/(SUM($AH$2:$AH79)-1)),0)</f>
        <v>0</v>
      </c>
      <c r="CD79" s="109" cm="1">
        <f t="array" ref="CD79">IF($AG79,SQRT(SUMPRODUCT($AH$2:$AH79, (AP$2:AP79-BJ79)^2)/(SUM($AH$2:$AH79)-1)),0)</f>
        <v>0</v>
      </c>
      <c r="CE79" s="109" cm="1">
        <f t="array" ref="CE79">IF($AG79,SQRT(SUMPRODUCT($AH$2:$AH79, (AQ$2:AQ79-BK79)^2)/(SUM($AH$2:$AH79)-1)),0)</f>
        <v>0</v>
      </c>
      <c r="CF79" s="109" cm="1">
        <f t="array" ref="CF79">IF($AG79,SQRT(SUMPRODUCT($AH$2:$AH79, (AR$2:AR79-BL79)^2)/(SUM($AH$2:$AH79)-1)),0)</f>
        <v>0</v>
      </c>
      <c r="CG79" s="109" cm="1">
        <f t="array" ref="CG79">IF($AG79,SQRT(SUMPRODUCT($AH$2:$AH79, (AS$2:AS79-BM79)^2)/(SUM($AH$2:$AH79)-1)),0)</f>
        <v>0</v>
      </c>
      <c r="CH79" s="109" cm="1">
        <f t="array" ref="CH79">IF($AG79,SQRT(SUMPRODUCT($AH$2:$AH79, (AT$2:AT79-BN79)^2)/(SUM($AH$2:$AH79)-1)),0)</f>
        <v>0</v>
      </c>
      <c r="CI79" s="109" cm="1">
        <f t="array" ref="CI79">IF($AG79,SQRT(SUMPRODUCT($AH$2:$AH79, (AU$2:AU79-BO79)^2)/(SUM($AH$2:$AH79)-1)),0)</f>
        <v>0</v>
      </c>
      <c r="CJ79" s="109" cm="1">
        <f t="array" ref="CJ79">IF($AG79,SQRT(SUMPRODUCT($AH$2:$AH79, (AV$2:AV79-BP79)^2)/(SUM($AH$2:$AH79)-1)),0)</f>
        <v>0</v>
      </c>
      <c r="CK79" s="109" cm="1">
        <f t="array" ref="CK79">IF($AG79,SQRT(SUMPRODUCT($AH$2:$AH79, (AW$2:AW79-BQ79)^2)/(SUM($AH$2:$AH79)-1)),0)</f>
        <v>0</v>
      </c>
      <c r="CL79" s="109" cm="1">
        <f t="array" ref="CL79">IF($AG79,SQRT(SUMPRODUCT($AH$2:$AH79, (AX$2:AX79-BR79)^2)/(SUM($AH$2:$AH79)-1)),0)</f>
        <v>0</v>
      </c>
      <c r="CM79" s="109" cm="1">
        <f t="array" ref="CM79">IF($AG79,SQRT(SUMPRODUCT($AH$2:$AH79, (AY$2:AY79-BS79)^2)/(SUM($AH$2:$AH79)-1)),0)</f>
        <v>0</v>
      </c>
      <c r="CN79" s="109" cm="1">
        <f t="array" ref="CN79">IF($AG79,SQRT(SUMPRODUCT($AH$2:$AH79, (AZ$2:AZ79-BT79)^2)/(SUM($AH$2:$AH79)-1)),0)</f>
        <v>0</v>
      </c>
      <c r="CO79" s="109" cm="1">
        <f t="array" ref="CO79">IF($AG79,SQRT(SUMPRODUCT($AH$2:$AH79, (BA$2:BA79-BU79)^2)/(SUM($AH$2:$AH79)-1)),0)</f>
        <v>0</v>
      </c>
    </row>
    <row r="80" spans="33:93" x14ac:dyDescent="0.25">
      <c r="AH80" s="99" t="str">
        <f t="shared" si="33"/>
        <v/>
      </c>
      <c r="AI80" s="11">
        <f t="shared" ca="1" si="38"/>
        <v>0</v>
      </c>
      <c r="AJ80" s="11">
        <f t="shared" ca="1" si="38"/>
        <v>0</v>
      </c>
      <c r="AK80" s="11">
        <f t="shared" ca="1" si="38"/>
        <v>0</v>
      </c>
      <c r="AL80" s="11">
        <f t="shared" ca="1" si="38"/>
        <v>0</v>
      </c>
      <c r="AM80" s="11">
        <f t="shared" ca="1" si="38"/>
        <v>0</v>
      </c>
      <c r="AN80" s="11">
        <f t="shared" ca="1" si="38"/>
        <v>0</v>
      </c>
      <c r="AO80" s="11">
        <f t="shared" ca="1" si="38"/>
        <v>0</v>
      </c>
      <c r="AP80" s="11">
        <f t="shared" ca="1" si="38"/>
        <v>0</v>
      </c>
      <c r="AQ80" s="11">
        <f t="shared" ca="1" si="38"/>
        <v>0</v>
      </c>
      <c r="AR80" s="11">
        <f t="shared" ca="1" si="38"/>
        <v>0</v>
      </c>
      <c r="AS80" s="11">
        <f t="shared" ca="1" si="39"/>
        <v>0</v>
      </c>
      <c r="AT80" s="11">
        <f t="shared" ca="1" si="39"/>
        <v>0</v>
      </c>
      <c r="AU80" s="11">
        <f t="shared" ca="1" si="39"/>
        <v>0</v>
      </c>
      <c r="AV80" s="11">
        <f t="shared" ca="1" si="39"/>
        <v>0</v>
      </c>
      <c r="AW80" s="11">
        <f t="shared" ca="1" si="39"/>
        <v>0</v>
      </c>
      <c r="AX80" s="11">
        <f t="shared" ca="1" si="39"/>
        <v>0</v>
      </c>
      <c r="AY80" s="11">
        <f t="shared" ca="1" si="39"/>
        <v>0</v>
      </c>
      <c r="AZ80" s="11">
        <f t="shared" ca="1" si="39"/>
        <v>0</v>
      </c>
      <c r="BA80" s="11">
        <f t="shared" ca="1" si="39"/>
        <v>0</v>
      </c>
      <c r="BB80" s="11"/>
      <c r="BC80" s="11">
        <f>IF($AG80,SUMPRODUCT(AI$2:AI80,$AH$2:$AH80)/SUM($AH$2:$AH80),0)</f>
        <v>0</v>
      </c>
      <c r="BD80" s="11">
        <f>IF($AG80,SUMPRODUCT(AJ$2:AJ80,$AH$2:$AH80)/SUM($AH$2:$AH80),0)</f>
        <v>0</v>
      </c>
      <c r="BE80" s="11">
        <f>IF($AG80,SUMPRODUCT(AK$2:AK80,$AH$2:$AH80)/SUM($AH$2:$AH80),0)</f>
        <v>0</v>
      </c>
      <c r="BF80" s="11">
        <f>IF($AG80,SUMPRODUCT(AL$2:AL80,$AH$2:$AH80)/SUM($AH$2:$AH80),0)</f>
        <v>0</v>
      </c>
      <c r="BG80" s="11">
        <f>IF($AG80,SUMPRODUCT(AM$2:AM80,$AH$2:$AH80)/SUM($AH$2:$AH80),0)</f>
        <v>0</v>
      </c>
      <c r="BH80" s="11">
        <f>IF($AG80,SUMPRODUCT(AN$2:AN80,$AH$2:$AH80)/SUM($AH$2:$AH80),0)</f>
        <v>0</v>
      </c>
      <c r="BI80" s="11">
        <f>IF($AG80,SUMPRODUCT(AO$2:AO80,$AH$2:$AH80)/SUM($AH$2:$AH80),0)</f>
        <v>0</v>
      </c>
      <c r="BJ80" s="11">
        <f>IF($AG80,SUMPRODUCT(AP$2:AP80,$AH$2:$AH80)/SUM($AH$2:$AH80),0)</f>
        <v>0</v>
      </c>
      <c r="BK80" s="11">
        <f>IF($AG80,SUMPRODUCT(AQ$2:AQ80,$AH$2:$AH80)/SUM($AH$2:$AH80),0)</f>
        <v>0</v>
      </c>
      <c r="BL80" s="11">
        <f>IF($AG80,SUMPRODUCT(AR$2:AR80,$AH$2:$AH80)/SUM($AH$2:$AH80),0)</f>
        <v>0</v>
      </c>
      <c r="BM80" s="11">
        <f>IF($AG80,SUMPRODUCT(AS$2:AS80,$AH$2:$AH80)/SUM($AH$2:$AH80),0)</f>
        <v>0</v>
      </c>
      <c r="BN80" s="11">
        <f>IF($AG80,SUMPRODUCT(AT$2:AT80,$AH$2:$AH80)/SUM($AH$2:$AH80),0)</f>
        <v>0</v>
      </c>
      <c r="BO80" s="11">
        <f>IF($AG80,SUMPRODUCT(AU$2:AU80,$AH$2:$AH80)/SUM($AH$2:$AH80),0)</f>
        <v>0</v>
      </c>
      <c r="BP80" s="11">
        <f>IF($AG80,SUMPRODUCT(AV$2:AV80,$AH$2:$AH80)/SUM($AH$2:$AH80),0)</f>
        <v>0</v>
      </c>
      <c r="BQ80" s="11">
        <f>IF($AG80,SUMPRODUCT(AW$2:AW80,$AH$2:$AH80)/SUM($AH$2:$AH80),0)</f>
        <v>0</v>
      </c>
      <c r="BR80" s="11">
        <f>IF($AG80,SUMPRODUCT(AX$2:AX80,$AH$2:$AH80)/SUM($AH$2:$AH80),0)</f>
        <v>0</v>
      </c>
      <c r="BS80" s="11">
        <f>IF($AG80,SUMPRODUCT(AY$2:AY80,$AH$2:$AH80)/SUM($AH$2:$AH80),0)</f>
        <v>0</v>
      </c>
      <c r="BT80" s="11">
        <f>IF($AG80,SUMPRODUCT(AZ$2:AZ80,$AH$2:$AH80)/SUM($AH$2:$AH80),0)</f>
        <v>0</v>
      </c>
      <c r="BU80" s="11">
        <f>IF($AG80,SUMPRODUCT(BA$2:BA80,$AH$2:$AH80)/SUM($AH$2:$AH80),0)</f>
        <v>0</v>
      </c>
      <c r="BV80" s="11"/>
      <c r="BW80" s="109" cm="1">
        <f t="array" ref="BW80">IF($AG80,SQRT(SUMPRODUCT($AH$2:$AH80, (AI$2:AI80-BC80)^2)/(SUM($AH$2:$AH80)-1)),0)</f>
        <v>0</v>
      </c>
      <c r="BX80" s="109" cm="1">
        <f t="array" ref="BX80">IF($AG80,SQRT(SUMPRODUCT($AH$2:$AH80, (AJ$2:AJ80-BD80)^2)/(SUM($AH$2:$AH80)-1)),0)</f>
        <v>0</v>
      </c>
      <c r="BY80" s="109" cm="1">
        <f t="array" ref="BY80">IF($AG80,SQRT(SUMPRODUCT($AH$2:$AH80, (AK$2:AK80-BE80)^2)/(SUM($AH$2:$AH80)-1)),0)</f>
        <v>0</v>
      </c>
      <c r="BZ80" s="109" cm="1">
        <f t="array" ref="BZ80">IF($AG80,SQRT(SUMPRODUCT($AH$2:$AH80, (AL$2:AL80-BF80)^2)/(SUM($AH$2:$AH80)-1)),0)</f>
        <v>0</v>
      </c>
      <c r="CA80" s="109" cm="1">
        <f t="array" ref="CA80">IF($AG80,SQRT(SUMPRODUCT($AH$2:$AH80, (AM$2:AM80-BG80)^2)/(SUM($AH$2:$AH80)-1)),0)</f>
        <v>0</v>
      </c>
      <c r="CB80" s="109" cm="1">
        <f t="array" ref="CB80">IF($AG80,SQRT(SUMPRODUCT($AH$2:$AH80, (AN$2:AN80-BH80)^2)/(SUM($AH$2:$AH80)-1)),0)</f>
        <v>0</v>
      </c>
      <c r="CC80" s="109" cm="1">
        <f t="array" ref="CC80">IF($AG80,SQRT(SUMPRODUCT($AH$2:$AH80, (AO$2:AO80-BI80)^2)/(SUM($AH$2:$AH80)-1)),0)</f>
        <v>0</v>
      </c>
      <c r="CD80" s="109" cm="1">
        <f t="array" ref="CD80">IF($AG80,SQRT(SUMPRODUCT($AH$2:$AH80, (AP$2:AP80-BJ80)^2)/(SUM($AH$2:$AH80)-1)),0)</f>
        <v>0</v>
      </c>
      <c r="CE80" s="109" cm="1">
        <f t="array" ref="CE80">IF($AG80,SQRT(SUMPRODUCT($AH$2:$AH80, (AQ$2:AQ80-BK80)^2)/(SUM($AH$2:$AH80)-1)),0)</f>
        <v>0</v>
      </c>
      <c r="CF80" s="109" cm="1">
        <f t="array" ref="CF80">IF($AG80,SQRT(SUMPRODUCT($AH$2:$AH80, (AR$2:AR80-BL80)^2)/(SUM($AH$2:$AH80)-1)),0)</f>
        <v>0</v>
      </c>
      <c r="CG80" s="109" cm="1">
        <f t="array" ref="CG80">IF($AG80,SQRT(SUMPRODUCT($AH$2:$AH80, (AS$2:AS80-BM80)^2)/(SUM($AH$2:$AH80)-1)),0)</f>
        <v>0</v>
      </c>
      <c r="CH80" s="109" cm="1">
        <f t="array" ref="CH80">IF($AG80,SQRT(SUMPRODUCT($AH$2:$AH80, (AT$2:AT80-BN80)^2)/(SUM($AH$2:$AH80)-1)),0)</f>
        <v>0</v>
      </c>
      <c r="CI80" s="109" cm="1">
        <f t="array" ref="CI80">IF($AG80,SQRT(SUMPRODUCT($AH$2:$AH80, (AU$2:AU80-BO80)^2)/(SUM($AH$2:$AH80)-1)),0)</f>
        <v>0</v>
      </c>
      <c r="CJ80" s="109" cm="1">
        <f t="array" ref="CJ80">IF($AG80,SQRT(SUMPRODUCT($AH$2:$AH80, (AV$2:AV80-BP80)^2)/(SUM($AH$2:$AH80)-1)),0)</f>
        <v>0</v>
      </c>
      <c r="CK80" s="109" cm="1">
        <f t="array" ref="CK80">IF($AG80,SQRT(SUMPRODUCT($AH$2:$AH80, (AW$2:AW80-BQ80)^2)/(SUM($AH$2:$AH80)-1)),0)</f>
        <v>0</v>
      </c>
      <c r="CL80" s="109" cm="1">
        <f t="array" ref="CL80">IF($AG80,SQRT(SUMPRODUCT($AH$2:$AH80, (AX$2:AX80-BR80)^2)/(SUM($AH$2:$AH80)-1)),0)</f>
        <v>0</v>
      </c>
      <c r="CM80" s="109" cm="1">
        <f t="array" ref="CM80">IF($AG80,SQRT(SUMPRODUCT($AH$2:$AH80, (AY$2:AY80-BS80)^2)/(SUM($AH$2:$AH80)-1)),0)</f>
        <v>0</v>
      </c>
      <c r="CN80" s="109" cm="1">
        <f t="array" ref="CN80">IF($AG80,SQRT(SUMPRODUCT($AH$2:$AH80, (AZ$2:AZ80-BT80)^2)/(SUM($AH$2:$AH80)-1)),0)</f>
        <v>0</v>
      </c>
      <c r="CO80" s="109" cm="1">
        <f t="array" ref="CO80">IF($AG80,SQRT(SUMPRODUCT($AH$2:$AH80, (BA$2:BA80-BU80)^2)/(SUM($AH$2:$AH80)-1)),0)</f>
        <v>0</v>
      </c>
    </row>
    <row r="81" spans="34:93" x14ac:dyDescent="0.25">
      <c r="AH81" s="99" t="str">
        <f t="shared" si="33"/>
        <v/>
      </c>
      <c r="AI81" s="11">
        <f t="shared" ca="1" si="38"/>
        <v>0</v>
      </c>
      <c r="AJ81" s="11">
        <f t="shared" ca="1" si="38"/>
        <v>0</v>
      </c>
      <c r="AK81" s="11">
        <f t="shared" ca="1" si="38"/>
        <v>0</v>
      </c>
      <c r="AL81" s="11">
        <f t="shared" ca="1" si="38"/>
        <v>0</v>
      </c>
      <c r="AM81" s="11">
        <f t="shared" ca="1" si="38"/>
        <v>0</v>
      </c>
      <c r="AN81" s="11">
        <f t="shared" ca="1" si="38"/>
        <v>0</v>
      </c>
      <c r="AO81" s="11">
        <f t="shared" ca="1" si="38"/>
        <v>0</v>
      </c>
      <c r="AP81" s="11">
        <f t="shared" ca="1" si="38"/>
        <v>0</v>
      </c>
      <c r="AQ81" s="11">
        <f t="shared" ca="1" si="38"/>
        <v>0</v>
      </c>
      <c r="AR81" s="11">
        <f t="shared" ca="1" si="38"/>
        <v>0</v>
      </c>
      <c r="AS81" s="11">
        <f t="shared" ca="1" si="39"/>
        <v>0</v>
      </c>
      <c r="AT81" s="11">
        <f t="shared" ca="1" si="39"/>
        <v>0</v>
      </c>
      <c r="AU81" s="11">
        <f t="shared" ca="1" si="39"/>
        <v>0</v>
      </c>
      <c r="AV81" s="11">
        <f t="shared" ca="1" si="39"/>
        <v>0</v>
      </c>
      <c r="AW81" s="11">
        <f t="shared" ca="1" si="39"/>
        <v>0</v>
      </c>
      <c r="AX81" s="11">
        <f t="shared" ca="1" si="39"/>
        <v>0</v>
      </c>
      <c r="AY81" s="11">
        <f t="shared" ca="1" si="39"/>
        <v>0</v>
      </c>
      <c r="AZ81" s="11">
        <f t="shared" ca="1" si="39"/>
        <v>0</v>
      </c>
      <c r="BA81" s="11">
        <f t="shared" ca="1" si="39"/>
        <v>0</v>
      </c>
      <c r="BB81" s="11"/>
      <c r="BC81" s="11">
        <f>IF($AG81,SUMPRODUCT(AI$2:AI81,$AH$2:$AH81)/SUM($AH$2:$AH81),0)</f>
        <v>0</v>
      </c>
      <c r="BD81" s="11">
        <f>IF($AG81,SUMPRODUCT(AJ$2:AJ81,$AH$2:$AH81)/SUM($AH$2:$AH81),0)</f>
        <v>0</v>
      </c>
      <c r="BE81" s="11">
        <f>IF($AG81,SUMPRODUCT(AK$2:AK81,$AH$2:$AH81)/SUM($AH$2:$AH81),0)</f>
        <v>0</v>
      </c>
      <c r="BF81" s="11">
        <f>IF($AG81,SUMPRODUCT(AL$2:AL81,$AH$2:$AH81)/SUM($AH$2:$AH81),0)</f>
        <v>0</v>
      </c>
      <c r="BG81" s="11">
        <f>IF($AG81,SUMPRODUCT(AM$2:AM81,$AH$2:$AH81)/SUM($AH$2:$AH81),0)</f>
        <v>0</v>
      </c>
      <c r="BH81" s="11">
        <f>IF($AG81,SUMPRODUCT(AN$2:AN81,$AH$2:$AH81)/SUM($AH$2:$AH81),0)</f>
        <v>0</v>
      </c>
      <c r="BI81" s="11">
        <f>IF($AG81,SUMPRODUCT(AO$2:AO81,$AH$2:$AH81)/SUM($AH$2:$AH81),0)</f>
        <v>0</v>
      </c>
      <c r="BJ81" s="11">
        <f>IF($AG81,SUMPRODUCT(AP$2:AP81,$AH$2:$AH81)/SUM($AH$2:$AH81),0)</f>
        <v>0</v>
      </c>
      <c r="BK81" s="11">
        <f>IF($AG81,SUMPRODUCT(AQ$2:AQ81,$AH$2:$AH81)/SUM($AH$2:$AH81),0)</f>
        <v>0</v>
      </c>
      <c r="BL81" s="11">
        <f>IF($AG81,SUMPRODUCT(AR$2:AR81,$AH$2:$AH81)/SUM($AH$2:$AH81),0)</f>
        <v>0</v>
      </c>
      <c r="BM81" s="11">
        <f>IF($AG81,SUMPRODUCT(AS$2:AS81,$AH$2:$AH81)/SUM($AH$2:$AH81),0)</f>
        <v>0</v>
      </c>
      <c r="BN81" s="11">
        <f>IF($AG81,SUMPRODUCT(AT$2:AT81,$AH$2:$AH81)/SUM($AH$2:$AH81),0)</f>
        <v>0</v>
      </c>
      <c r="BO81" s="11">
        <f>IF($AG81,SUMPRODUCT(AU$2:AU81,$AH$2:$AH81)/SUM($AH$2:$AH81),0)</f>
        <v>0</v>
      </c>
      <c r="BP81" s="11">
        <f>IF($AG81,SUMPRODUCT(AV$2:AV81,$AH$2:$AH81)/SUM($AH$2:$AH81),0)</f>
        <v>0</v>
      </c>
      <c r="BQ81" s="11">
        <f>IF($AG81,SUMPRODUCT(AW$2:AW81,$AH$2:$AH81)/SUM($AH$2:$AH81),0)</f>
        <v>0</v>
      </c>
      <c r="BR81" s="11">
        <f>IF($AG81,SUMPRODUCT(AX$2:AX81,$AH$2:$AH81)/SUM($AH$2:$AH81),0)</f>
        <v>0</v>
      </c>
      <c r="BS81" s="11">
        <f>IF($AG81,SUMPRODUCT(AY$2:AY81,$AH$2:$AH81)/SUM($AH$2:$AH81),0)</f>
        <v>0</v>
      </c>
      <c r="BT81" s="11">
        <f>IF($AG81,SUMPRODUCT(AZ$2:AZ81,$AH$2:$AH81)/SUM($AH$2:$AH81),0)</f>
        <v>0</v>
      </c>
      <c r="BU81" s="11">
        <f>IF($AG81,SUMPRODUCT(BA$2:BA81,$AH$2:$AH81)/SUM($AH$2:$AH81),0)</f>
        <v>0</v>
      </c>
      <c r="BV81" s="11"/>
      <c r="BW81" s="109" cm="1">
        <f t="array" ref="BW81">IF($AG81,SQRT(SUMPRODUCT($AH$2:$AH81, (AI$2:AI81-BC81)^2)/(SUM($AH$2:$AH81)-1)),0)</f>
        <v>0</v>
      </c>
      <c r="BX81" s="109" cm="1">
        <f t="array" ref="BX81">IF($AG81,SQRT(SUMPRODUCT($AH$2:$AH81, (AJ$2:AJ81-BD81)^2)/(SUM($AH$2:$AH81)-1)),0)</f>
        <v>0</v>
      </c>
      <c r="BY81" s="109" cm="1">
        <f t="array" ref="BY81">IF($AG81,SQRT(SUMPRODUCT($AH$2:$AH81, (AK$2:AK81-BE81)^2)/(SUM($AH$2:$AH81)-1)),0)</f>
        <v>0</v>
      </c>
      <c r="BZ81" s="109" cm="1">
        <f t="array" ref="BZ81">IF($AG81,SQRT(SUMPRODUCT($AH$2:$AH81, (AL$2:AL81-BF81)^2)/(SUM($AH$2:$AH81)-1)),0)</f>
        <v>0</v>
      </c>
      <c r="CA81" s="109" cm="1">
        <f t="array" ref="CA81">IF($AG81,SQRT(SUMPRODUCT($AH$2:$AH81, (AM$2:AM81-BG81)^2)/(SUM($AH$2:$AH81)-1)),0)</f>
        <v>0</v>
      </c>
      <c r="CB81" s="109" cm="1">
        <f t="array" ref="CB81">IF($AG81,SQRT(SUMPRODUCT($AH$2:$AH81, (AN$2:AN81-BH81)^2)/(SUM($AH$2:$AH81)-1)),0)</f>
        <v>0</v>
      </c>
      <c r="CC81" s="109" cm="1">
        <f t="array" ref="CC81">IF($AG81,SQRT(SUMPRODUCT($AH$2:$AH81, (AO$2:AO81-BI81)^2)/(SUM($AH$2:$AH81)-1)),0)</f>
        <v>0</v>
      </c>
      <c r="CD81" s="109" cm="1">
        <f t="array" ref="CD81">IF($AG81,SQRT(SUMPRODUCT($AH$2:$AH81, (AP$2:AP81-BJ81)^2)/(SUM($AH$2:$AH81)-1)),0)</f>
        <v>0</v>
      </c>
      <c r="CE81" s="109" cm="1">
        <f t="array" ref="CE81">IF($AG81,SQRT(SUMPRODUCT($AH$2:$AH81, (AQ$2:AQ81-BK81)^2)/(SUM($AH$2:$AH81)-1)),0)</f>
        <v>0</v>
      </c>
      <c r="CF81" s="109" cm="1">
        <f t="array" ref="CF81">IF($AG81,SQRT(SUMPRODUCT($AH$2:$AH81, (AR$2:AR81-BL81)^2)/(SUM($AH$2:$AH81)-1)),0)</f>
        <v>0</v>
      </c>
      <c r="CG81" s="109" cm="1">
        <f t="array" ref="CG81">IF($AG81,SQRT(SUMPRODUCT($AH$2:$AH81, (AS$2:AS81-BM81)^2)/(SUM($AH$2:$AH81)-1)),0)</f>
        <v>0</v>
      </c>
      <c r="CH81" s="109" cm="1">
        <f t="array" ref="CH81">IF($AG81,SQRT(SUMPRODUCT($AH$2:$AH81, (AT$2:AT81-BN81)^2)/(SUM($AH$2:$AH81)-1)),0)</f>
        <v>0</v>
      </c>
      <c r="CI81" s="109" cm="1">
        <f t="array" ref="CI81">IF($AG81,SQRT(SUMPRODUCT($AH$2:$AH81, (AU$2:AU81-BO81)^2)/(SUM($AH$2:$AH81)-1)),0)</f>
        <v>0</v>
      </c>
      <c r="CJ81" s="109" cm="1">
        <f t="array" ref="CJ81">IF($AG81,SQRT(SUMPRODUCT($AH$2:$AH81, (AV$2:AV81-BP81)^2)/(SUM($AH$2:$AH81)-1)),0)</f>
        <v>0</v>
      </c>
      <c r="CK81" s="109" cm="1">
        <f t="array" ref="CK81">IF($AG81,SQRT(SUMPRODUCT($AH$2:$AH81, (AW$2:AW81-BQ81)^2)/(SUM($AH$2:$AH81)-1)),0)</f>
        <v>0</v>
      </c>
      <c r="CL81" s="109" cm="1">
        <f t="array" ref="CL81">IF($AG81,SQRT(SUMPRODUCT($AH$2:$AH81, (AX$2:AX81-BR81)^2)/(SUM($AH$2:$AH81)-1)),0)</f>
        <v>0</v>
      </c>
      <c r="CM81" s="109" cm="1">
        <f t="array" ref="CM81">IF($AG81,SQRT(SUMPRODUCT($AH$2:$AH81, (AY$2:AY81-BS81)^2)/(SUM($AH$2:$AH81)-1)),0)</f>
        <v>0</v>
      </c>
      <c r="CN81" s="109" cm="1">
        <f t="array" ref="CN81">IF($AG81,SQRT(SUMPRODUCT($AH$2:$AH81, (AZ$2:AZ81-BT81)^2)/(SUM($AH$2:$AH81)-1)),0)</f>
        <v>0</v>
      </c>
      <c r="CO81" s="109" cm="1">
        <f t="array" ref="CO81">IF($AG81,SQRT(SUMPRODUCT($AH$2:$AH81, (BA$2:BA81-BU81)^2)/(SUM($AH$2:$AH81)-1)),0)</f>
        <v>0</v>
      </c>
    </row>
    <row r="82" spans="34:93" x14ac:dyDescent="0.25">
      <c r="AH82" s="99" t="str">
        <f t="shared" si="33"/>
        <v/>
      </c>
      <c r="AI82" s="11">
        <f t="shared" ref="AI82:AR91" ca="1" si="40">IF(AI$1&lt;&gt;0,SUMIFS(INDIRECT(AI$1), Fecha,$AG82),0)</f>
        <v>0</v>
      </c>
      <c r="AJ82" s="11">
        <f t="shared" ca="1" si="40"/>
        <v>0</v>
      </c>
      <c r="AK82" s="11">
        <f t="shared" ca="1" si="40"/>
        <v>0</v>
      </c>
      <c r="AL82" s="11">
        <f t="shared" ca="1" si="40"/>
        <v>0</v>
      </c>
      <c r="AM82" s="11">
        <f t="shared" ca="1" si="40"/>
        <v>0</v>
      </c>
      <c r="AN82" s="11">
        <f t="shared" ca="1" si="40"/>
        <v>0</v>
      </c>
      <c r="AO82" s="11">
        <f t="shared" ca="1" si="40"/>
        <v>0</v>
      </c>
      <c r="AP82" s="11">
        <f t="shared" ca="1" si="40"/>
        <v>0</v>
      </c>
      <c r="AQ82" s="11">
        <f t="shared" ca="1" si="40"/>
        <v>0</v>
      </c>
      <c r="AR82" s="11">
        <f t="shared" ca="1" si="40"/>
        <v>0</v>
      </c>
      <c r="AS82" s="11">
        <f t="shared" ref="AS82:BA91" ca="1" si="41">IF(AS$1&lt;&gt;0,SUMIFS(INDIRECT(AS$1), Fecha,$AG82),0)</f>
        <v>0</v>
      </c>
      <c r="AT82" s="11">
        <f t="shared" ca="1" si="41"/>
        <v>0</v>
      </c>
      <c r="AU82" s="11">
        <f t="shared" ca="1" si="41"/>
        <v>0</v>
      </c>
      <c r="AV82" s="11">
        <f t="shared" ca="1" si="41"/>
        <v>0</v>
      </c>
      <c r="AW82" s="11">
        <f t="shared" ca="1" si="41"/>
        <v>0</v>
      </c>
      <c r="AX82" s="11">
        <f t="shared" ca="1" si="41"/>
        <v>0</v>
      </c>
      <c r="AY82" s="11">
        <f t="shared" ca="1" si="41"/>
        <v>0</v>
      </c>
      <c r="AZ82" s="11">
        <f t="shared" ca="1" si="41"/>
        <v>0</v>
      </c>
      <c r="BA82" s="11">
        <f t="shared" ca="1" si="41"/>
        <v>0</v>
      </c>
      <c r="BB82" s="11"/>
      <c r="BC82" s="11">
        <f>IF($AG82,SUMPRODUCT(AI$2:AI82,$AH$2:$AH82)/SUM($AH$2:$AH82),0)</f>
        <v>0</v>
      </c>
      <c r="BD82" s="11">
        <f>IF($AG82,SUMPRODUCT(AJ$2:AJ82,$AH$2:$AH82)/SUM($AH$2:$AH82),0)</f>
        <v>0</v>
      </c>
      <c r="BE82" s="11">
        <f>IF($AG82,SUMPRODUCT(AK$2:AK82,$AH$2:$AH82)/SUM($AH$2:$AH82),0)</f>
        <v>0</v>
      </c>
      <c r="BF82" s="11">
        <f>IF($AG82,SUMPRODUCT(AL$2:AL82,$AH$2:$AH82)/SUM($AH$2:$AH82),0)</f>
        <v>0</v>
      </c>
      <c r="BG82" s="11">
        <f>IF($AG82,SUMPRODUCT(AM$2:AM82,$AH$2:$AH82)/SUM($AH$2:$AH82),0)</f>
        <v>0</v>
      </c>
      <c r="BH82" s="11">
        <f>IF($AG82,SUMPRODUCT(AN$2:AN82,$AH$2:$AH82)/SUM($AH$2:$AH82),0)</f>
        <v>0</v>
      </c>
      <c r="BI82" s="11">
        <f>IF($AG82,SUMPRODUCT(AO$2:AO82,$AH$2:$AH82)/SUM($AH$2:$AH82),0)</f>
        <v>0</v>
      </c>
      <c r="BJ82" s="11">
        <f>IF($AG82,SUMPRODUCT(AP$2:AP82,$AH$2:$AH82)/SUM($AH$2:$AH82),0)</f>
        <v>0</v>
      </c>
      <c r="BK82" s="11">
        <f>IF($AG82,SUMPRODUCT(AQ$2:AQ82,$AH$2:$AH82)/SUM($AH$2:$AH82),0)</f>
        <v>0</v>
      </c>
      <c r="BL82" s="11">
        <f>IF($AG82,SUMPRODUCT(AR$2:AR82,$AH$2:$AH82)/SUM($AH$2:$AH82),0)</f>
        <v>0</v>
      </c>
      <c r="BM82" s="11">
        <f>IF($AG82,SUMPRODUCT(AS$2:AS82,$AH$2:$AH82)/SUM($AH$2:$AH82),0)</f>
        <v>0</v>
      </c>
      <c r="BN82" s="11">
        <f>IF($AG82,SUMPRODUCT(AT$2:AT82,$AH$2:$AH82)/SUM($AH$2:$AH82),0)</f>
        <v>0</v>
      </c>
      <c r="BO82" s="11">
        <f>IF($AG82,SUMPRODUCT(AU$2:AU82,$AH$2:$AH82)/SUM($AH$2:$AH82),0)</f>
        <v>0</v>
      </c>
      <c r="BP82" s="11">
        <f>IF($AG82,SUMPRODUCT(AV$2:AV82,$AH$2:$AH82)/SUM($AH$2:$AH82),0)</f>
        <v>0</v>
      </c>
      <c r="BQ82" s="11">
        <f>IF($AG82,SUMPRODUCT(AW$2:AW82,$AH$2:$AH82)/SUM($AH$2:$AH82),0)</f>
        <v>0</v>
      </c>
      <c r="BR82" s="11">
        <f>IF($AG82,SUMPRODUCT(AX$2:AX82,$AH$2:$AH82)/SUM($AH$2:$AH82),0)</f>
        <v>0</v>
      </c>
      <c r="BS82" s="11">
        <f>IF($AG82,SUMPRODUCT(AY$2:AY82,$AH$2:$AH82)/SUM($AH$2:$AH82),0)</f>
        <v>0</v>
      </c>
      <c r="BT82" s="11">
        <f>IF($AG82,SUMPRODUCT(AZ$2:AZ82,$AH$2:$AH82)/SUM($AH$2:$AH82),0)</f>
        <v>0</v>
      </c>
      <c r="BU82" s="11">
        <f>IF($AG82,SUMPRODUCT(BA$2:BA82,$AH$2:$AH82)/SUM($AH$2:$AH82),0)</f>
        <v>0</v>
      </c>
      <c r="BV82" s="11"/>
      <c r="BW82" s="109" cm="1">
        <f t="array" ref="BW82">IF($AG82,SQRT(SUMPRODUCT($AH$2:$AH82, (AI$2:AI82-BC82)^2)/(SUM($AH$2:$AH82)-1)),0)</f>
        <v>0</v>
      </c>
      <c r="BX82" s="109" cm="1">
        <f t="array" ref="BX82">IF($AG82,SQRT(SUMPRODUCT($AH$2:$AH82, (AJ$2:AJ82-BD82)^2)/(SUM($AH$2:$AH82)-1)),0)</f>
        <v>0</v>
      </c>
      <c r="BY82" s="109" cm="1">
        <f t="array" ref="BY82">IF($AG82,SQRT(SUMPRODUCT($AH$2:$AH82, (AK$2:AK82-BE82)^2)/(SUM($AH$2:$AH82)-1)),0)</f>
        <v>0</v>
      </c>
      <c r="BZ82" s="109" cm="1">
        <f t="array" ref="BZ82">IF($AG82,SQRT(SUMPRODUCT($AH$2:$AH82, (AL$2:AL82-BF82)^2)/(SUM($AH$2:$AH82)-1)),0)</f>
        <v>0</v>
      </c>
      <c r="CA82" s="109" cm="1">
        <f t="array" ref="CA82">IF($AG82,SQRT(SUMPRODUCT($AH$2:$AH82, (AM$2:AM82-BG82)^2)/(SUM($AH$2:$AH82)-1)),0)</f>
        <v>0</v>
      </c>
      <c r="CB82" s="109" cm="1">
        <f t="array" ref="CB82">IF($AG82,SQRT(SUMPRODUCT($AH$2:$AH82, (AN$2:AN82-BH82)^2)/(SUM($AH$2:$AH82)-1)),0)</f>
        <v>0</v>
      </c>
      <c r="CC82" s="109" cm="1">
        <f t="array" ref="CC82">IF($AG82,SQRT(SUMPRODUCT($AH$2:$AH82, (AO$2:AO82-BI82)^2)/(SUM($AH$2:$AH82)-1)),0)</f>
        <v>0</v>
      </c>
      <c r="CD82" s="109" cm="1">
        <f t="array" ref="CD82">IF($AG82,SQRT(SUMPRODUCT($AH$2:$AH82, (AP$2:AP82-BJ82)^2)/(SUM($AH$2:$AH82)-1)),0)</f>
        <v>0</v>
      </c>
      <c r="CE82" s="109" cm="1">
        <f t="array" ref="CE82">IF($AG82,SQRT(SUMPRODUCT($AH$2:$AH82, (AQ$2:AQ82-BK82)^2)/(SUM($AH$2:$AH82)-1)),0)</f>
        <v>0</v>
      </c>
      <c r="CF82" s="109" cm="1">
        <f t="array" ref="CF82">IF($AG82,SQRT(SUMPRODUCT($AH$2:$AH82, (AR$2:AR82-BL82)^2)/(SUM($AH$2:$AH82)-1)),0)</f>
        <v>0</v>
      </c>
      <c r="CG82" s="109" cm="1">
        <f t="array" ref="CG82">IF($AG82,SQRT(SUMPRODUCT($AH$2:$AH82, (AS$2:AS82-BM82)^2)/(SUM($AH$2:$AH82)-1)),0)</f>
        <v>0</v>
      </c>
      <c r="CH82" s="109" cm="1">
        <f t="array" ref="CH82">IF($AG82,SQRT(SUMPRODUCT($AH$2:$AH82, (AT$2:AT82-BN82)^2)/(SUM($AH$2:$AH82)-1)),0)</f>
        <v>0</v>
      </c>
      <c r="CI82" s="109" cm="1">
        <f t="array" ref="CI82">IF($AG82,SQRT(SUMPRODUCT($AH$2:$AH82, (AU$2:AU82-BO82)^2)/(SUM($AH$2:$AH82)-1)),0)</f>
        <v>0</v>
      </c>
      <c r="CJ82" s="109" cm="1">
        <f t="array" ref="CJ82">IF($AG82,SQRT(SUMPRODUCT($AH$2:$AH82, (AV$2:AV82-BP82)^2)/(SUM($AH$2:$AH82)-1)),0)</f>
        <v>0</v>
      </c>
      <c r="CK82" s="109" cm="1">
        <f t="array" ref="CK82">IF($AG82,SQRT(SUMPRODUCT($AH$2:$AH82, (AW$2:AW82-BQ82)^2)/(SUM($AH$2:$AH82)-1)),0)</f>
        <v>0</v>
      </c>
      <c r="CL82" s="109" cm="1">
        <f t="array" ref="CL82">IF($AG82,SQRT(SUMPRODUCT($AH$2:$AH82, (AX$2:AX82-BR82)^2)/(SUM($AH$2:$AH82)-1)),0)</f>
        <v>0</v>
      </c>
      <c r="CM82" s="109" cm="1">
        <f t="array" ref="CM82">IF($AG82,SQRT(SUMPRODUCT($AH$2:$AH82, (AY$2:AY82-BS82)^2)/(SUM($AH$2:$AH82)-1)),0)</f>
        <v>0</v>
      </c>
      <c r="CN82" s="109" cm="1">
        <f t="array" ref="CN82">IF($AG82,SQRT(SUMPRODUCT($AH$2:$AH82, (AZ$2:AZ82-BT82)^2)/(SUM($AH$2:$AH82)-1)),0)</f>
        <v>0</v>
      </c>
      <c r="CO82" s="109" cm="1">
        <f t="array" ref="CO82">IF($AG82,SQRT(SUMPRODUCT($AH$2:$AH82, (BA$2:BA82-BU82)^2)/(SUM($AH$2:$AH82)-1)),0)</f>
        <v>0</v>
      </c>
    </row>
    <row r="83" spans="34:93" x14ac:dyDescent="0.25">
      <c r="AH83" s="99" t="str">
        <f t="shared" si="33"/>
        <v/>
      </c>
      <c r="AI83" s="11">
        <f t="shared" ca="1" si="40"/>
        <v>0</v>
      </c>
      <c r="AJ83" s="11">
        <f t="shared" ca="1" si="40"/>
        <v>0</v>
      </c>
      <c r="AK83" s="11">
        <f t="shared" ca="1" si="40"/>
        <v>0</v>
      </c>
      <c r="AL83" s="11">
        <f t="shared" ca="1" si="40"/>
        <v>0</v>
      </c>
      <c r="AM83" s="11">
        <f t="shared" ca="1" si="40"/>
        <v>0</v>
      </c>
      <c r="AN83" s="11">
        <f t="shared" ca="1" si="40"/>
        <v>0</v>
      </c>
      <c r="AO83" s="11">
        <f t="shared" ca="1" si="40"/>
        <v>0</v>
      </c>
      <c r="AP83" s="11">
        <f t="shared" ca="1" si="40"/>
        <v>0</v>
      </c>
      <c r="AQ83" s="11">
        <f t="shared" ca="1" si="40"/>
        <v>0</v>
      </c>
      <c r="AR83" s="11">
        <f t="shared" ca="1" si="40"/>
        <v>0</v>
      </c>
      <c r="AS83" s="11">
        <f t="shared" ca="1" si="41"/>
        <v>0</v>
      </c>
      <c r="AT83" s="11">
        <f t="shared" ca="1" si="41"/>
        <v>0</v>
      </c>
      <c r="AU83" s="11">
        <f t="shared" ca="1" si="41"/>
        <v>0</v>
      </c>
      <c r="AV83" s="11">
        <f t="shared" ca="1" si="41"/>
        <v>0</v>
      </c>
      <c r="AW83" s="11">
        <f t="shared" ca="1" si="41"/>
        <v>0</v>
      </c>
      <c r="AX83" s="11">
        <f t="shared" ca="1" si="41"/>
        <v>0</v>
      </c>
      <c r="AY83" s="11">
        <f t="shared" ca="1" si="41"/>
        <v>0</v>
      </c>
      <c r="AZ83" s="11">
        <f t="shared" ca="1" si="41"/>
        <v>0</v>
      </c>
      <c r="BA83" s="11">
        <f t="shared" ca="1" si="41"/>
        <v>0</v>
      </c>
      <c r="BB83" s="11"/>
      <c r="BC83" s="11">
        <f>IF($AG83,SUMPRODUCT(AI$2:AI83,$AH$2:$AH83)/SUM($AH$2:$AH83),0)</f>
        <v>0</v>
      </c>
      <c r="BD83" s="11">
        <f>IF($AG83,SUMPRODUCT(AJ$2:AJ83,$AH$2:$AH83)/SUM($AH$2:$AH83),0)</f>
        <v>0</v>
      </c>
      <c r="BE83" s="11">
        <f>IF($AG83,SUMPRODUCT(AK$2:AK83,$AH$2:$AH83)/SUM($AH$2:$AH83),0)</f>
        <v>0</v>
      </c>
      <c r="BF83" s="11">
        <f>IF($AG83,SUMPRODUCT(AL$2:AL83,$AH$2:$AH83)/SUM($AH$2:$AH83),0)</f>
        <v>0</v>
      </c>
      <c r="BG83" s="11">
        <f>IF($AG83,SUMPRODUCT(AM$2:AM83,$AH$2:$AH83)/SUM($AH$2:$AH83),0)</f>
        <v>0</v>
      </c>
      <c r="BH83" s="11">
        <f>IF($AG83,SUMPRODUCT(AN$2:AN83,$AH$2:$AH83)/SUM($AH$2:$AH83),0)</f>
        <v>0</v>
      </c>
      <c r="BI83" s="11">
        <f>IF($AG83,SUMPRODUCT(AO$2:AO83,$AH$2:$AH83)/SUM($AH$2:$AH83),0)</f>
        <v>0</v>
      </c>
      <c r="BJ83" s="11">
        <f>IF($AG83,SUMPRODUCT(AP$2:AP83,$AH$2:$AH83)/SUM($AH$2:$AH83),0)</f>
        <v>0</v>
      </c>
      <c r="BK83" s="11">
        <f>IF($AG83,SUMPRODUCT(AQ$2:AQ83,$AH$2:$AH83)/SUM($AH$2:$AH83),0)</f>
        <v>0</v>
      </c>
      <c r="BL83" s="11">
        <f>IF($AG83,SUMPRODUCT(AR$2:AR83,$AH$2:$AH83)/SUM($AH$2:$AH83),0)</f>
        <v>0</v>
      </c>
      <c r="BM83" s="11">
        <f>IF($AG83,SUMPRODUCT(AS$2:AS83,$AH$2:$AH83)/SUM($AH$2:$AH83),0)</f>
        <v>0</v>
      </c>
      <c r="BN83" s="11">
        <f>IF($AG83,SUMPRODUCT(AT$2:AT83,$AH$2:$AH83)/SUM($AH$2:$AH83),0)</f>
        <v>0</v>
      </c>
      <c r="BO83" s="11">
        <f>IF($AG83,SUMPRODUCT(AU$2:AU83,$AH$2:$AH83)/SUM($AH$2:$AH83),0)</f>
        <v>0</v>
      </c>
      <c r="BP83" s="11">
        <f>IF($AG83,SUMPRODUCT(AV$2:AV83,$AH$2:$AH83)/SUM($AH$2:$AH83),0)</f>
        <v>0</v>
      </c>
      <c r="BQ83" s="11">
        <f>IF($AG83,SUMPRODUCT(AW$2:AW83,$AH$2:$AH83)/SUM($AH$2:$AH83),0)</f>
        <v>0</v>
      </c>
      <c r="BR83" s="11">
        <f>IF($AG83,SUMPRODUCT(AX$2:AX83,$AH$2:$AH83)/SUM($AH$2:$AH83),0)</f>
        <v>0</v>
      </c>
      <c r="BS83" s="11">
        <f>IF($AG83,SUMPRODUCT(AY$2:AY83,$AH$2:$AH83)/SUM($AH$2:$AH83),0)</f>
        <v>0</v>
      </c>
      <c r="BT83" s="11">
        <f>IF($AG83,SUMPRODUCT(AZ$2:AZ83,$AH$2:$AH83)/SUM($AH$2:$AH83),0)</f>
        <v>0</v>
      </c>
      <c r="BU83" s="11">
        <f>IF($AG83,SUMPRODUCT(BA$2:BA83,$AH$2:$AH83)/SUM($AH$2:$AH83),0)</f>
        <v>0</v>
      </c>
      <c r="BV83" s="11"/>
      <c r="BW83" s="109" cm="1">
        <f t="array" ref="BW83">IF($AG83,SQRT(SUMPRODUCT($AH$2:$AH83, (AI$2:AI83-BC83)^2)/(SUM($AH$2:$AH83)-1)),0)</f>
        <v>0</v>
      </c>
      <c r="BX83" s="109" cm="1">
        <f t="array" ref="BX83">IF($AG83,SQRT(SUMPRODUCT($AH$2:$AH83, (AJ$2:AJ83-BD83)^2)/(SUM($AH$2:$AH83)-1)),0)</f>
        <v>0</v>
      </c>
      <c r="BY83" s="109" cm="1">
        <f t="array" ref="BY83">IF($AG83,SQRT(SUMPRODUCT($AH$2:$AH83, (AK$2:AK83-BE83)^2)/(SUM($AH$2:$AH83)-1)),0)</f>
        <v>0</v>
      </c>
      <c r="BZ83" s="109" cm="1">
        <f t="array" ref="BZ83">IF($AG83,SQRT(SUMPRODUCT($AH$2:$AH83, (AL$2:AL83-BF83)^2)/(SUM($AH$2:$AH83)-1)),0)</f>
        <v>0</v>
      </c>
      <c r="CA83" s="109" cm="1">
        <f t="array" ref="CA83">IF($AG83,SQRT(SUMPRODUCT($AH$2:$AH83, (AM$2:AM83-BG83)^2)/(SUM($AH$2:$AH83)-1)),0)</f>
        <v>0</v>
      </c>
      <c r="CB83" s="109" cm="1">
        <f t="array" ref="CB83">IF($AG83,SQRT(SUMPRODUCT($AH$2:$AH83, (AN$2:AN83-BH83)^2)/(SUM($AH$2:$AH83)-1)),0)</f>
        <v>0</v>
      </c>
      <c r="CC83" s="109" cm="1">
        <f t="array" ref="CC83">IF($AG83,SQRT(SUMPRODUCT($AH$2:$AH83, (AO$2:AO83-BI83)^2)/(SUM($AH$2:$AH83)-1)),0)</f>
        <v>0</v>
      </c>
      <c r="CD83" s="109" cm="1">
        <f t="array" ref="CD83">IF($AG83,SQRT(SUMPRODUCT($AH$2:$AH83, (AP$2:AP83-BJ83)^2)/(SUM($AH$2:$AH83)-1)),0)</f>
        <v>0</v>
      </c>
      <c r="CE83" s="109" cm="1">
        <f t="array" ref="CE83">IF($AG83,SQRT(SUMPRODUCT($AH$2:$AH83, (AQ$2:AQ83-BK83)^2)/(SUM($AH$2:$AH83)-1)),0)</f>
        <v>0</v>
      </c>
      <c r="CF83" s="109" cm="1">
        <f t="array" ref="CF83">IF($AG83,SQRT(SUMPRODUCT($AH$2:$AH83, (AR$2:AR83-BL83)^2)/(SUM($AH$2:$AH83)-1)),0)</f>
        <v>0</v>
      </c>
      <c r="CG83" s="109" cm="1">
        <f t="array" ref="CG83">IF($AG83,SQRT(SUMPRODUCT($AH$2:$AH83, (AS$2:AS83-BM83)^2)/(SUM($AH$2:$AH83)-1)),0)</f>
        <v>0</v>
      </c>
      <c r="CH83" s="109" cm="1">
        <f t="array" ref="CH83">IF($AG83,SQRT(SUMPRODUCT($AH$2:$AH83, (AT$2:AT83-BN83)^2)/(SUM($AH$2:$AH83)-1)),0)</f>
        <v>0</v>
      </c>
      <c r="CI83" s="109" cm="1">
        <f t="array" ref="CI83">IF($AG83,SQRT(SUMPRODUCT($AH$2:$AH83, (AU$2:AU83-BO83)^2)/(SUM($AH$2:$AH83)-1)),0)</f>
        <v>0</v>
      </c>
      <c r="CJ83" s="109" cm="1">
        <f t="array" ref="CJ83">IF($AG83,SQRT(SUMPRODUCT($AH$2:$AH83, (AV$2:AV83-BP83)^2)/(SUM($AH$2:$AH83)-1)),0)</f>
        <v>0</v>
      </c>
      <c r="CK83" s="109" cm="1">
        <f t="array" ref="CK83">IF($AG83,SQRT(SUMPRODUCT($AH$2:$AH83, (AW$2:AW83-BQ83)^2)/(SUM($AH$2:$AH83)-1)),0)</f>
        <v>0</v>
      </c>
      <c r="CL83" s="109" cm="1">
        <f t="array" ref="CL83">IF($AG83,SQRT(SUMPRODUCT($AH$2:$AH83, (AX$2:AX83-BR83)^2)/(SUM($AH$2:$AH83)-1)),0)</f>
        <v>0</v>
      </c>
      <c r="CM83" s="109" cm="1">
        <f t="array" ref="CM83">IF($AG83,SQRT(SUMPRODUCT($AH$2:$AH83, (AY$2:AY83-BS83)^2)/(SUM($AH$2:$AH83)-1)),0)</f>
        <v>0</v>
      </c>
      <c r="CN83" s="109" cm="1">
        <f t="array" ref="CN83">IF($AG83,SQRT(SUMPRODUCT($AH$2:$AH83, (AZ$2:AZ83-BT83)^2)/(SUM($AH$2:$AH83)-1)),0)</f>
        <v>0</v>
      </c>
      <c r="CO83" s="109" cm="1">
        <f t="array" ref="CO83">IF($AG83,SQRT(SUMPRODUCT($AH$2:$AH83, (BA$2:BA83-BU83)^2)/(SUM($AH$2:$AH83)-1)),0)</f>
        <v>0</v>
      </c>
    </row>
    <row r="84" spans="34:93" x14ac:dyDescent="0.25">
      <c r="AH84" s="99" t="str">
        <f t="shared" si="33"/>
        <v/>
      </c>
      <c r="AI84" s="11">
        <f t="shared" ca="1" si="40"/>
        <v>0</v>
      </c>
      <c r="AJ84" s="11">
        <f t="shared" ca="1" si="40"/>
        <v>0</v>
      </c>
      <c r="AK84" s="11">
        <f t="shared" ca="1" si="40"/>
        <v>0</v>
      </c>
      <c r="AL84" s="11">
        <f t="shared" ca="1" si="40"/>
        <v>0</v>
      </c>
      <c r="AM84" s="11">
        <f t="shared" ca="1" si="40"/>
        <v>0</v>
      </c>
      <c r="AN84" s="11">
        <f t="shared" ca="1" si="40"/>
        <v>0</v>
      </c>
      <c r="AO84" s="11">
        <f t="shared" ca="1" si="40"/>
        <v>0</v>
      </c>
      <c r="AP84" s="11">
        <f t="shared" ca="1" si="40"/>
        <v>0</v>
      </c>
      <c r="AQ84" s="11">
        <f t="shared" ca="1" si="40"/>
        <v>0</v>
      </c>
      <c r="AR84" s="11">
        <f t="shared" ca="1" si="40"/>
        <v>0</v>
      </c>
      <c r="AS84" s="11">
        <f t="shared" ca="1" si="41"/>
        <v>0</v>
      </c>
      <c r="AT84" s="11">
        <f t="shared" ca="1" si="41"/>
        <v>0</v>
      </c>
      <c r="AU84" s="11">
        <f t="shared" ca="1" si="41"/>
        <v>0</v>
      </c>
      <c r="AV84" s="11">
        <f t="shared" ca="1" si="41"/>
        <v>0</v>
      </c>
      <c r="AW84" s="11">
        <f t="shared" ca="1" si="41"/>
        <v>0</v>
      </c>
      <c r="AX84" s="11">
        <f t="shared" ca="1" si="41"/>
        <v>0</v>
      </c>
      <c r="AY84" s="11">
        <f t="shared" ca="1" si="41"/>
        <v>0</v>
      </c>
      <c r="AZ84" s="11">
        <f t="shared" ca="1" si="41"/>
        <v>0</v>
      </c>
      <c r="BA84" s="11">
        <f t="shared" ca="1" si="41"/>
        <v>0</v>
      </c>
      <c r="BB84" s="11"/>
      <c r="BC84" s="11">
        <f>IF($AG84,SUMPRODUCT(AI$2:AI84,$AH$2:$AH84)/SUM($AH$2:$AH84),0)</f>
        <v>0</v>
      </c>
      <c r="BD84" s="11">
        <f>IF($AG84,SUMPRODUCT(AJ$2:AJ84,$AH$2:$AH84)/SUM($AH$2:$AH84),0)</f>
        <v>0</v>
      </c>
      <c r="BE84" s="11">
        <f>IF($AG84,SUMPRODUCT(AK$2:AK84,$AH$2:$AH84)/SUM($AH$2:$AH84),0)</f>
        <v>0</v>
      </c>
      <c r="BF84" s="11">
        <f>IF($AG84,SUMPRODUCT(AL$2:AL84,$AH$2:$AH84)/SUM($AH$2:$AH84),0)</f>
        <v>0</v>
      </c>
      <c r="BG84" s="11">
        <f>IF($AG84,SUMPRODUCT(AM$2:AM84,$AH$2:$AH84)/SUM($AH$2:$AH84),0)</f>
        <v>0</v>
      </c>
      <c r="BH84" s="11">
        <f>IF($AG84,SUMPRODUCT(AN$2:AN84,$AH$2:$AH84)/SUM($AH$2:$AH84),0)</f>
        <v>0</v>
      </c>
      <c r="BI84" s="11">
        <f>IF($AG84,SUMPRODUCT(AO$2:AO84,$AH$2:$AH84)/SUM($AH$2:$AH84),0)</f>
        <v>0</v>
      </c>
      <c r="BJ84" s="11">
        <f>IF($AG84,SUMPRODUCT(AP$2:AP84,$AH$2:$AH84)/SUM($AH$2:$AH84),0)</f>
        <v>0</v>
      </c>
      <c r="BK84" s="11">
        <f>IF($AG84,SUMPRODUCT(AQ$2:AQ84,$AH$2:$AH84)/SUM($AH$2:$AH84),0)</f>
        <v>0</v>
      </c>
      <c r="BL84" s="11">
        <f>IF($AG84,SUMPRODUCT(AR$2:AR84,$AH$2:$AH84)/SUM($AH$2:$AH84),0)</f>
        <v>0</v>
      </c>
      <c r="BM84" s="11">
        <f>IF($AG84,SUMPRODUCT(AS$2:AS84,$AH$2:$AH84)/SUM($AH$2:$AH84),0)</f>
        <v>0</v>
      </c>
      <c r="BN84" s="11">
        <f>IF($AG84,SUMPRODUCT(AT$2:AT84,$AH$2:$AH84)/SUM($AH$2:$AH84),0)</f>
        <v>0</v>
      </c>
      <c r="BO84" s="11">
        <f>IF($AG84,SUMPRODUCT(AU$2:AU84,$AH$2:$AH84)/SUM($AH$2:$AH84),0)</f>
        <v>0</v>
      </c>
      <c r="BP84" s="11">
        <f>IF($AG84,SUMPRODUCT(AV$2:AV84,$AH$2:$AH84)/SUM($AH$2:$AH84),0)</f>
        <v>0</v>
      </c>
      <c r="BQ84" s="11">
        <f>IF($AG84,SUMPRODUCT(AW$2:AW84,$AH$2:$AH84)/SUM($AH$2:$AH84),0)</f>
        <v>0</v>
      </c>
      <c r="BR84" s="11">
        <f>IF($AG84,SUMPRODUCT(AX$2:AX84,$AH$2:$AH84)/SUM($AH$2:$AH84),0)</f>
        <v>0</v>
      </c>
      <c r="BS84" s="11">
        <f>IF($AG84,SUMPRODUCT(AY$2:AY84,$AH$2:$AH84)/SUM($AH$2:$AH84),0)</f>
        <v>0</v>
      </c>
      <c r="BT84" s="11">
        <f>IF($AG84,SUMPRODUCT(AZ$2:AZ84,$AH$2:$AH84)/SUM($AH$2:$AH84),0)</f>
        <v>0</v>
      </c>
      <c r="BU84" s="11">
        <f>IF($AG84,SUMPRODUCT(BA$2:BA84,$AH$2:$AH84)/SUM($AH$2:$AH84),0)</f>
        <v>0</v>
      </c>
      <c r="BV84" s="11"/>
      <c r="BW84" s="109" cm="1">
        <f t="array" ref="BW84">IF($AG84,SQRT(SUMPRODUCT($AH$2:$AH84, (AI$2:AI84-BC84)^2)/(SUM($AH$2:$AH84)-1)),0)</f>
        <v>0</v>
      </c>
      <c r="BX84" s="109" cm="1">
        <f t="array" ref="BX84">IF($AG84,SQRT(SUMPRODUCT($AH$2:$AH84, (AJ$2:AJ84-BD84)^2)/(SUM($AH$2:$AH84)-1)),0)</f>
        <v>0</v>
      </c>
      <c r="BY84" s="109" cm="1">
        <f t="array" ref="BY84">IF($AG84,SQRT(SUMPRODUCT($AH$2:$AH84, (AK$2:AK84-BE84)^2)/(SUM($AH$2:$AH84)-1)),0)</f>
        <v>0</v>
      </c>
      <c r="BZ84" s="109" cm="1">
        <f t="array" ref="BZ84">IF($AG84,SQRT(SUMPRODUCT($AH$2:$AH84, (AL$2:AL84-BF84)^2)/(SUM($AH$2:$AH84)-1)),0)</f>
        <v>0</v>
      </c>
      <c r="CA84" s="109" cm="1">
        <f t="array" ref="CA84">IF($AG84,SQRT(SUMPRODUCT($AH$2:$AH84, (AM$2:AM84-BG84)^2)/(SUM($AH$2:$AH84)-1)),0)</f>
        <v>0</v>
      </c>
      <c r="CB84" s="109" cm="1">
        <f t="array" ref="CB84">IF($AG84,SQRT(SUMPRODUCT($AH$2:$AH84, (AN$2:AN84-BH84)^2)/(SUM($AH$2:$AH84)-1)),0)</f>
        <v>0</v>
      </c>
      <c r="CC84" s="109" cm="1">
        <f t="array" ref="CC84">IF($AG84,SQRT(SUMPRODUCT($AH$2:$AH84, (AO$2:AO84-BI84)^2)/(SUM($AH$2:$AH84)-1)),0)</f>
        <v>0</v>
      </c>
      <c r="CD84" s="109" cm="1">
        <f t="array" ref="CD84">IF($AG84,SQRT(SUMPRODUCT($AH$2:$AH84, (AP$2:AP84-BJ84)^2)/(SUM($AH$2:$AH84)-1)),0)</f>
        <v>0</v>
      </c>
      <c r="CE84" s="109" cm="1">
        <f t="array" ref="CE84">IF($AG84,SQRT(SUMPRODUCT($AH$2:$AH84, (AQ$2:AQ84-BK84)^2)/(SUM($AH$2:$AH84)-1)),0)</f>
        <v>0</v>
      </c>
      <c r="CF84" s="109" cm="1">
        <f t="array" ref="CF84">IF($AG84,SQRT(SUMPRODUCT($AH$2:$AH84, (AR$2:AR84-BL84)^2)/(SUM($AH$2:$AH84)-1)),0)</f>
        <v>0</v>
      </c>
      <c r="CG84" s="109" cm="1">
        <f t="array" ref="CG84">IF($AG84,SQRT(SUMPRODUCT($AH$2:$AH84, (AS$2:AS84-BM84)^2)/(SUM($AH$2:$AH84)-1)),0)</f>
        <v>0</v>
      </c>
      <c r="CH84" s="109" cm="1">
        <f t="array" ref="CH84">IF($AG84,SQRT(SUMPRODUCT($AH$2:$AH84, (AT$2:AT84-BN84)^2)/(SUM($AH$2:$AH84)-1)),0)</f>
        <v>0</v>
      </c>
      <c r="CI84" s="109" cm="1">
        <f t="array" ref="CI84">IF($AG84,SQRT(SUMPRODUCT($AH$2:$AH84, (AU$2:AU84-BO84)^2)/(SUM($AH$2:$AH84)-1)),0)</f>
        <v>0</v>
      </c>
      <c r="CJ84" s="109" cm="1">
        <f t="array" ref="CJ84">IF($AG84,SQRT(SUMPRODUCT($AH$2:$AH84, (AV$2:AV84-BP84)^2)/(SUM($AH$2:$AH84)-1)),0)</f>
        <v>0</v>
      </c>
      <c r="CK84" s="109" cm="1">
        <f t="array" ref="CK84">IF($AG84,SQRT(SUMPRODUCT($AH$2:$AH84, (AW$2:AW84-BQ84)^2)/(SUM($AH$2:$AH84)-1)),0)</f>
        <v>0</v>
      </c>
      <c r="CL84" s="109" cm="1">
        <f t="array" ref="CL84">IF($AG84,SQRT(SUMPRODUCT($AH$2:$AH84, (AX$2:AX84-BR84)^2)/(SUM($AH$2:$AH84)-1)),0)</f>
        <v>0</v>
      </c>
      <c r="CM84" s="109" cm="1">
        <f t="array" ref="CM84">IF($AG84,SQRT(SUMPRODUCT($AH$2:$AH84, (AY$2:AY84-BS84)^2)/(SUM($AH$2:$AH84)-1)),0)</f>
        <v>0</v>
      </c>
      <c r="CN84" s="109" cm="1">
        <f t="array" ref="CN84">IF($AG84,SQRT(SUMPRODUCT($AH$2:$AH84, (AZ$2:AZ84-BT84)^2)/(SUM($AH$2:$AH84)-1)),0)</f>
        <v>0</v>
      </c>
      <c r="CO84" s="109" cm="1">
        <f t="array" ref="CO84">IF($AG84,SQRT(SUMPRODUCT($AH$2:$AH84, (BA$2:BA84-BU84)^2)/(SUM($AH$2:$AH84)-1)),0)</f>
        <v>0</v>
      </c>
    </row>
    <row r="85" spans="34:93" x14ac:dyDescent="0.25">
      <c r="AH85" s="99" t="str">
        <f t="shared" si="33"/>
        <v/>
      </c>
      <c r="AI85" s="11">
        <f t="shared" ca="1" si="40"/>
        <v>0</v>
      </c>
      <c r="AJ85" s="11">
        <f t="shared" ca="1" si="40"/>
        <v>0</v>
      </c>
      <c r="AK85" s="11">
        <f t="shared" ca="1" si="40"/>
        <v>0</v>
      </c>
      <c r="AL85" s="11">
        <f t="shared" ca="1" si="40"/>
        <v>0</v>
      </c>
      <c r="AM85" s="11">
        <f t="shared" ca="1" si="40"/>
        <v>0</v>
      </c>
      <c r="AN85" s="11">
        <f t="shared" ca="1" si="40"/>
        <v>0</v>
      </c>
      <c r="AO85" s="11">
        <f t="shared" ca="1" si="40"/>
        <v>0</v>
      </c>
      <c r="AP85" s="11">
        <f t="shared" ca="1" si="40"/>
        <v>0</v>
      </c>
      <c r="AQ85" s="11">
        <f t="shared" ca="1" si="40"/>
        <v>0</v>
      </c>
      <c r="AR85" s="11">
        <f t="shared" ca="1" si="40"/>
        <v>0</v>
      </c>
      <c r="AS85" s="11">
        <f t="shared" ca="1" si="41"/>
        <v>0</v>
      </c>
      <c r="AT85" s="11">
        <f t="shared" ca="1" si="41"/>
        <v>0</v>
      </c>
      <c r="AU85" s="11">
        <f t="shared" ca="1" si="41"/>
        <v>0</v>
      </c>
      <c r="AV85" s="11">
        <f t="shared" ca="1" si="41"/>
        <v>0</v>
      </c>
      <c r="AW85" s="11">
        <f t="shared" ca="1" si="41"/>
        <v>0</v>
      </c>
      <c r="AX85" s="11">
        <f t="shared" ca="1" si="41"/>
        <v>0</v>
      </c>
      <c r="AY85" s="11">
        <f t="shared" ca="1" si="41"/>
        <v>0</v>
      </c>
      <c r="AZ85" s="11">
        <f t="shared" ca="1" si="41"/>
        <v>0</v>
      </c>
      <c r="BA85" s="11">
        <f t="shared" ca="1" si="41"/>
        <v>0</v>
      </c>
      <c r="BB85" s="11"/>
      <c r="BC85" s="11">
        <f>IF($AG85,SUMPRODUCT(AI$2:AI85,$AH$2:$AH85)/SUM($AH$2:$AH85),0)</f>
        <v>0</v>
      </c>
      <c r="BD85" s="11">
        <f>IF($AG85,SUMPRODUCT(AJ$2:AJ85,$AH$2:$AH85)/SUM($AH$2:$AH85),0)</f>
        <v>0</v>
      </c>
      <c r="BE85" s="11">
        <f>IF($AG85,SUMPRODUCT(AK$2:AK85,$AH$2:$AH85)/SUM($AH$2:$AH85),0)</f>
        <v>0</v>
      </c>
      <c r="BF85" s="11">
        <f>IF($AG85,SUMPRODUCT(AL$2:AL85,$AH$2:$AH85)/SUM($AH$2:$AH85),0)</f>
        <v>0</v>
      </c>
      <c r="BG85" s="11">
        <f>IF($AG85,SUMPRODUCT(AM$2:AM85,$AH$2:$AH85)/SUM($AH$2:$AH85),0)</f>
        <v>0</v>
      </c>
      <c r="BH85" s="11">
        <f>IF($AG85,SUMPRODUCT(AN$2:AN85,$AH$2:$AH85)/SUM($AH$2:$AH85),0)</f>
        <v>0</v>
      </c>
      <c r="BI85" s="11">
        <f>IF($AG85,SUMPRODUCT(AO$2:AO85,$AH$2:$AH85)/SUM($AH$2:$AH85),0)</f>
        <v>0</v>
      </c>
      <c r="BJ85" s="11">
        <f>IF($AG85,SUMPRODUCT(AP$2:AP85,$AH$2:$AH85)/SUM($AH$2:$AH85),0)</f>
        <v>0</v>
      </c>
      <c r="BK85" s="11">
        <f>IF($AG85,SUMPRODUCT(AQ$2:AQ85,$AH$2:$AH85)/SUM($AH$2:$AH85),0)</f>
        <v>0</v>
      </c>
      <c r="BL85" s="11">
        <f>IF($AG85,SUMPRODUCT(AR$2:AR85,$AH$2:$AH85)/SUM($AH$2:$AH85),0)</f>
        <v>0</v>
      </c>
      <c r="BM85" s="11">
        <f>IF($AG85,SUMPRODUCT(AS$2:AS85,$AH$2:$AH85)/SUM($AH$2:$AH85),0)</f>
        <v>0</v>
      </c>
      <c r="BN85" s="11">
        <f>IF($AG85,SUMPRODUCT(AT$2:AT85,$AH$2:$AH85)/SUM($AH$2:$AH85),0)</f>
        <v>0</v>
      </c>
      <c r="BO85" s="11">
        <f>IF($AG85,SUMPRODUCT(AU$2:AU85,$AH$2:$AH85)/SUM($AH$2:$AH85),0)</f>
        <v>0</v>
      </c>
      <c r="BP85" s="11">
        <f>IF($AG85,SUMPRODUCT(AV$2:AV85,$AH$2:$AH85)/SUM($AH$2:$AH85),0)</f>
        <v>0</v>
      </c>
      <c r="BQ85" s="11">
        <f>IF($AG85,SUMPRODUCT(AW$2:AW85,$AH$2:$AH85)/SUM($AH$2:$AH85),0)</f>
        <v>0</v>
      </c>
      <c r="BR85" s="11">
        <f>IF($AG85,SUMPRODUCT(AX$2:AX85,$AH$2:$AH85)/SUM($AH$2:$AH85),0)</f>
        <v>0</v>
      </c>
      <c r="BS85" s="11">
        <f>IF($AG85,SUMPRODUCT(AY$2:AY85,$AH$2:$AH85)/SUM($AH$2:$AH85),0)</f>
        <v>0</v>
      </c>
      <c r="BT85" s="11">
        <f>IF($AG85,SUMPRODUCT(AZ$2:AZ85,$AH$2:$AH85)/SUM($AH$2:$AH85),0)</f>
        <v>0</v>
      </c>
      <c r="BU85" s="11">
        <f>IF($AG85,SUMPRODUCT(BA$2:BA85,$AH$2:$AH85)/SUM($AH$2:$AH85),0)</f>
        <v>0</v>
      </c>
      <c r="BV85" s="11"/>
      <c r="BW85" s="109" cm="1">
        <f t="array" ref="BW85">IF($AG85,SQRT(SUMPRODUCT($AH$2:$AH85, (AI$2:AI85-BC85)^2)/(SUM($AH$2:$AH85)-1)),0)</f>
        <v>0</v>
      </c>
      <c r="BX85" s="109" cm="1">
        <f t="array" ref="BX85">IF($AG85,SQRT(SUMPRODUCT($AH$2:$AH85, (AJ$2:AJ85-BD85)^2)/(SUM($AH$2:$AH85)-1)),0)</f>
        <v>0</v>
      </c>
      <c r="BY85" s="109" cm="1">
        <f t="array" ref="BY85">IF($AG85,SQRT(SUMPRODUCT($AH$2:$AH85, (AK$2:AK85-BE85)^2)/(SUM($AH$2:$AH85)-1)),0)</f>
        <v>0</v>
      </c>
      <c r="BZ85" s="109" cm="1">
        <f t="array" ref="BZ85">IF($AG85,SQRT(SUMPRODUCT($AH$2:$AH85, (AL$2:AL85-BF85)^2)/(SUM($AH$2:$AH85)-1)),0)</f>
        <v>0</v>
      </c>
      <c r="CA85" s="109" cm="1">
        <f t="array" ref="CA85">IF($AG85,SQRT(SUMPRODUCT($AH$2:$AH85, (AM$2:AM85-BG85)^2)/(SUM($AH$2:$AH85)-1)),0)</f>
        <v>0</v>
      </c>
      <c r="CB85" s="109" cm="1">
        <f t="array" ref="CB85">IF($AG85,SQRT(SUMPRODUCT($AH$2:$AH85, (AN$2:AN85-BH85)^2)/(SUM($AH$2:$AH85)-1)),0)</f>
        <v>0</v>
      </c>
      <c r="CC85" s="109" cm="1">
        <f t="array" ref="CC85">IF($AG85,SQRT(SUMPRODUCT($AH$2:$AH85, (AO$2:AO85-BI85)^2)/(SUM($AH$2:$AH85)-1)),0)</f>
        <v>0</v>
      </c>
      <c r="CD85" s="109" cm="1">
        <f t="array" ref="CD85">IF($AG85,SQRT(SUMPRODUCT($AH$2:$AH85, (AP$2:AP85-BJ85)^2)/(SUM($AH$2:$AH85)-1)),0)</f>
        <v>0</v>
      </c>
      <c r="CE85" s="109" cm="1">
        <f t="array" ref="CE85">IF($AG85,SQRT(SUMPRODUCT($AH$2:$AH85, (AQ$2:AQ85-BK85)^2)/(SUM($AH$2:$AH85)-1)),0)</f>
        <v>0</v>
      </c>
      <c r="CF85" s="109" cm="1">
        <f t="array" ref="CF85">IF($AG85,SQRT(SUMPRODUCT($AH$2:$AH85, (AR$2:AR85-BL85)^2)/(SUM($AH$2:$AH85)-1)),0)</f>
        <v>0</v>
      </c>
      <c r="CG85" s="109" cm="1">
        <f t="array" ref="CG85">IF($AG85,SQRT(SUMPRODUCT($AH$2:$AH85, (AS$2:AS85-BM85)^2)/(SUM($AH$2:$AH85)-1)),0)</f>
        <v>0</v>
      </c>
      <c r="CH85" s="109" cm="1">
        <f t="array" ref="CH85">IF($AG85,SQRT(SUMPRODUCT($AH$2:$AH85, (AT$2:AT85-BN85)^2)/(SUM($AH$2:$AH85)-1)),0)</f>
        <v>0</v>
      </c>
      <c r="CI85" s="109" cm="1">
        <f t="array" ref="CI85">IF($AG85,SQRT(SUMPRODUCT($AH$2:$AH85, (AU$2:AU85-BO85)^2)/(SUM($AH$2:$AH85)-1)),0)</f>
        <v>0</v>
      </c>
      <c r="CJ85" s="109" cm="1">
        <f t="array" ref="CJ85">IF($AG85,SQRT(SUMPRODUCT($AH$2:$AH85, (AV$2:AV85-BP85)^2)/(SUM($AH$2:$AH85)-1)),0)</f>
        <v>0</v>
      </c>
      <c r="CK85" s="109" cm="1">
        <f t="array" ref="CK85">IF($AG85,SQRT(SUMPRODUCT($AH$2:$AH85, (AW$2:AW85-BQ85)^2)/(SUM($AH$2:$AH85)-1)),0)</f>
        <v>0</v>
      </c>
      <c r="CL85" s="109" cm="1">
        <f t="array" ref="CL85">IF($AG85,SQRT(SUMPRODUCT($AH$2:$AH85, (AX$2:AX85-BR85)^2)/(SUM($AH$2:$AH85)-1)),0)</f>
        <v>0</v>
      </c>
      <c r="CM85" s="109" cm="1">
        <f t="array" ref="CM85">IF($AG85,SQRT(SUMPRODUCT($AH$2:$AH85, (AY$2:AY85-BS85)^2)/(SUM($AH$2:$AH85)-1)),0)</f>
        <v>0</v>
      </c>
      <c r="CN85" s="109" cm="1">
        <f t="array" ref="CN85">IF($AG85,SQRT(SUMPRODUCT($AH$2:$AH85, (AZ$2:AZ85-BT85)^2)/(SUM($AH$2:$AH85)-1)),0)</f>
        <v>0</v>
      </c>
      <c r="CO85" s="109" cm="1">
        <f t="array" ref="CO85">IF($AG85,SQRT(SUMPRODUCT($AH$2:$AH85, (BA$2:BA85-BU85)^2)/(SUM($AH$2:$AH85)-1)),0)</f>
        <v>0</v>
      </c>
    </row>
    <row r="86" spans="34:93" x14ac:dyDescent="0.25">
      <c r="AH86" s="99" t="str">
        <f t="shared" si="33"/>
        <v/>
      </c>
      <c r="AI86" s="11">
        <f t="shared" ca="1" si="40"/>
        <v>0</v>
      </c>
      <c r="AJ86" s="11">
        <f t="shared" ca="1" si="40"/>
        <v>0</v>
      </c>
      <c r="AK86" s="11">
        <f t="shared" ca="1" si="40"/>
        <v>0</v>
      </c>
      <c r="AL86" s="11">
        <f t="shared" ca="1" si="40"/>
        <v>0</v>
      </c>
      <c r="AM86" s="11">
        <f t="shared" ca="1" si="40"/>
        <v>0</v>
      </c>
      <c r="AN86" s="11">
        <f t="shared" ca="1" si="40"/>
        <v>0</v>
      </c>
      <c r="AO86" s="11">
        <f t="shared" ca="1" si="40"/>
        <v>0</v>
      </c>
      <c r="AP86" s="11">
        <f t="shared" ca="1" si="40"/>
        <v>0</v>
      </c>
      <c r="AQ86" s="11">
        <f t="shared" ca="1" si="40"/>
        <v>0</v>
      </c>
      <c r="AR86" s="11">
        <f t="shared" ca="1" si="40"/>
        <v>0</v>
      </c>
      <c r="AS86" s="11">
        <f t="shared" ca="1" si="41"/>
        <v>0</v>
      </c>
      <c r="AT86" s="11">
        <f t="shared" ca="1" si="41"/>
        <v>0</v>
      </c>
      <c r="AU86" s="11">
        <f t="shared" ca="1" si="41"/>
        <v>0</v>
      </c>
      <c r="AV86" s="11">
        <f t="shared" ca="1" si="41"/>
        <v>0</v>
      </c>
      <c r="AW86" s="11">
        <f t="shared" ca="1" si="41"/>
        <v>0</v>
      </c>
      <c r="AX86" s="11">
        <f t="shared" ca="1" si="41"/>
        <v>0</v>
      </c>
      <c r="AY86" s="11">
        <f t="shared" ca="1" si="41"/>
        <v>0</v>
      </c>
      <c r="AZ86" s="11">
        <f t="shared" ca="1" si="41"/>
        <v>0</v>
      </c>
      <c r="BA86" s="11">
        <f t="shared" ca="1" si="41"/>
        <v>0</v>
      </c>
      <c r="BB86" s="11"/>
      <c r="BC86" s="11">
        <f>IF($AG86,SUMPRODUCT(AI$2:AI86,$AH$2:$AH86)/SUM($AH$2:$AH86),0)</f>
        <v>0</v>
      </c>
      <c r="BD86" s="11">
        <f>IF($AG86,SUMPRODUCT(AJ$2:AJ86,$AH$2:$AH86)/SUM($AH$2:$AH86),0)</f>
        <v>0</v>
      </c>
      <c r="BE86" s="11">
        <f>IF($AG86,SUMPRODUCT(AK$2:AK86,$AH$2:$AH86)/SUM($AH$2:$AH86),0)</f>
        <v>0</v>
      </c>
      <c r="BF86" s="11">
        <f>IF($AG86,SUMPRODUCT(AL$2:AL86,$AH$2:$AH86)/SUM($AH$2:$AH86),0)</f>
        <v>0</v>
      </c>
      <c r="BG86" s="11">
        <f>IF($AG86,SUMPRODUCT(AM$2:AM86,$AH$2:$AH86)/SUM($AH$2:$AH86),0)</f>
        <v>0</v>
      </c>
      <c r="BH86" s="11">
        <f>IF($AG86,SUMPRODUCT(AN$2:AN86,$AH$2:$AH86)/SUM($AH$2:$AH86),0)</f>
        <v>0</v>
      </c>
      <c r="BI86" s="11">
        <f>IF($AG86,SUMPRODUCT(AO$2:AO86,$AH$2:$AH86)/SUM($AH$2:$AH86),0)</f>
        <v>0</v>
      </c>
      <c r="BJ86" s="11">
        <f>IF($AG86,SUMPRODUCT(AP$2:AP86,$AH$2:$AH86)/SUM($AH$2:$AH86),0)</f>
        <v>0</v>
      </c>
      <c r="BK86" s="11">
        <f>IF($AG86,SUMPRODUCT(AQ$2:AQ86,$AH$2:$AH86)/SUM($AH$2:$AH86),0)</f>
        <v>0</v>
      </c>
      <c r="BL86" s="11">
        <f>IF($AG86,SUMPRODUCT(AR$2:AR86,$AH$2:$AH86)/SUM($AH$2:$AH86),0)</f>
        <v>0</v>
      </c>
      <c r="BM86" s="11">
        <f>IF($AG86,SUMPRODUCT(AS$2:AS86,$AH$2:$AH86)/SUM($AH$2:$AH86),0)</f>
        <v>0</v>
      </c>
      <c r="BN86" s="11">
        <f>IF($AG86,SUMPRODUCT(AT$2:AT86,$AH$2:$AH86)/SUM($AH$2:$AH86),0)</f>
        <v>0</v>
      </c>
      <c r="BO86" s="11">
        <f>IF($AG86,SUMPRODUCT(AU$2:AU86,$AH$2:$AH86)/SUM($AH$2:$AH86),0)</f>
        <v>0</v>
      </c>
      <c r="BP86" s="11">
        <f>IF($AG86,SUMPRODUCT(AV$2:AV86,$AH$2:$AH86)/SUM($AH$2:$AH86),0)</f>
        <v>0</v>
      </c>
      <c r="BQ86" s="11">
        <f>IF($AG86,SUMPRODUCT(AW$2:AW86,$AH$2:$AH86)/SUM($AH$2:$AH86),0)</f>
        <v>0</v>
      </c>
      <c r="BR86" s="11">
        <f>IF($AG86,SUMPRODUCT(AX$2:AX86,$AH$2:$AH86)/SUM($AH$2:$AH86),0)</f>
        <v>0</v>
      </c>
      <c r="BS86" s="11">
        <f>IF($AG86,SUMPRODUCT(AY$2:AY86,$AH$2:$AH86)/SUM($AH$2:$AH86),0)</f>
        <v>0</v>
      </c>
      <c r="BT86" s="11">
        <f>IF($AG86,SUMPRODUCT(AZ$2:AZ86,$AH$2:$AH86)/SUM($AH$2:$AH86),0)</f>
        <v>0</v>
      </c>
      <c r="BU86" s="11">
        <f>IF($AG86,SUMPRODUCT(BA$2:BA86,$AH$2:$AH86)/SUM($AH$2:$AH86),0)</f>
        <v>0</v>
      </c>
      <c r="BV86" s="11"/>
      <c r="BW86" s="109" cm="1">
        <f t="array" ref="BW86">IF($AG86,SQRT(SUMPRODUCT($AH$2:$AH86, (AI$2:AI86-BC86)^2)/(SUM($AH$2:$AH86)-1)),0)</f>
        <v>0</v>
      </c>
      <c r="BX86" s="109" cm="1">
        <f t="array" ref="BX86">IF($AG86,SQRT(SUMPRODUCT($AH$2:$AH86, (AJ$2:AJ86-BD86)^2)/(SUM($AH$2:$AH86)-1)),0)</f>
        <v>0</v>
      </c>
      <c r="BY86" s="109" cm="1">
        <f t="array" ref="BY86">IF($AG86,SQRT(SUMPRODUCT($AH$2:$AH86, (AK$2:AK86-BE86)^2)/(SUM($AH$2:$AH86)-1)),0)</f>
        <v>0</v>
      </c>
      <c r="BZ86" s="109" cm="1">
        <f t="array" ref="BZ86">IF($AG86,SQRT(SUMPRODUCT($AH$2:$AH86, (AL$2:AL86-BF86)^2)/(SUM($AH$2:$AH86)-1)),0)</f>
        <v>0</v>
      </c>
      <c r="CA86" s="109" cm="1">
        <f t="array" ref="CA86">IF($AG86,SQRT(SUMPRODUCT($AH$2:$AH86, (AM$2:AM86-BG86)^2)/(SUM($AH$2:$AH86)-1)),0)</f>
        <v>0</v>
      </c>
      <c r="CB86" s="109" cm="1">
        <f t="array" ref="CB86">IF($AG86,SQRT(SUMPRODUCT($AH$2:$AH86, (AN$2:AN86-BH86)^2)/(SUM($AH$2:$AH86)-1)),0)</f>
        <v>0</v>
      </c>
      <c r="CC86" s="109" cm="1">
        <f t="array" ref="CC86">IF($AG86,SQRT(SUMPRODUCT($AH$2:$AH86, (AO$2:AO86-BI86)^2)/(SUM($AH$2:$AH86)-1)),0)</f>
        <v>0</v>
      </c>
      <c r="CD86" s="109" cm="1">
        <f t="array" ref="CD86">IF($AG86,SQRT(SUMPRODUCT($AH$2:$AH86, (AP$2:AP86-BJ86)^2)/(SUM($AH$2:$AH86)-1)),0)</f>
        <v>0</v>
      </c>
      <c r="CE86" s="109" cm="1">
        <f t="array" ref="CE86">IF($AG86,SQRT(SUMPRODUCT($AH$2:$AH86, (AQ$2:AQ86-BK86)^2)/(SUM($AH$2:$AH86)-1)),0)</f>
        <v>0</v>
      </c>
      <c r="CF86" s="109" cm="1">
        <f t="array" ref="CF86">IF($AG86,SQRT(SUMPRODUCT($AH$2:$AH86, (AR$2:AR86-BL86)^2)/(SUM($AH$2:$AH86)-1)),0)</f>
        <v>0</v>
      </c>
      <c r="CG86" s="109" cm="1">
        <f t="array" ref="CG86">IF($AG86,SQRT(SUMPRODUCT($AH$2:$AH86, (AS$2:AS86-BM86)^2)/(SUM($AH$2:$AH86)-1)),0)</f>
        <v>0</v>
      </c>
      <c r="CH86" s="109" cm="1">
        <f t="array" ref="CH86">IF($AG86,SQRT(SUMPRODUCT($AH$2:$AH86, (AT$2:AT86-BN86)^2)/(SUM($AH$2:$AH86)-1)),0)</f>
        <v>0</v>
      </c>
      <c r="CI86" s="109" cm="1">
        <f t="array" ref="CI86">IF($AG86,SQRT(SUMPRODUCT($AH$2:$AH86, (AU$2:AU86-BO86)^2)/(SUM($AH$2:$AH86)-1)),0)</f>
        <v>0</v>
      </c>
      <c r="CJ86" s="109" cm="1">
        <f t="array" ref="CJ86">IF($AG86,SQRT(SUMPRODUCT($AH$2:$AH86, (AV$2:AV86-BP86)^2)/(SUM($AH$2:$AH86)-1)),0)</f>
        <v>0</v>
      </c>
      <c r="CK86" s="109" cm="1">
        <f t="array" ref="CK86">IF($AG86,SQRT(SUMPRODUCT($AH$2:$AH86, (AW$2:AW86-BQ86)^2)/(SUM($AH$2:$AH86)-1)),0)</f>
        <v>0</v>
      </c>
      <c r="CL86" s="109" cm="1">
        <f t="array" ref="CL86">IF($AG86,SQRT(SUMPRODUCT($AH$2:$AH86, (AX$2:AX86-BR86)^2)/(SUM($AH$2:$AH86)-1)),0)</f>
        <v>0</v>
      </c>
      <c r="CM86" s="109" cm="1">
        <f t="array" ref="CM86">IF($AG86,SQRT(SUMPRODUCT($AH$2:$AH86, (AY$2:AY86-BS86)^2)/(SUM($AH$2:$AH86)-1)),0)</f>
        <v>0</v>
      </c>
      <c r="CN86" s="109" cm="1">
        <f t="array" ref="CN86">IF($AG86,SQRT(SUMPRODUCT($AH$2:$AH86, (AZ$2:AZ86-BT86)^2)/(SUM($AH$2:$AH86)-1)),0)</f>
        <v>0</v>
      </c>
      <c r="CO86" s="109" cm="1">
        <f t="array" ref="CO86">IF($AG86,SQRT(SUMPRODUCT($AH$2:$AH86, (BA$2:BA86-BU86)^2)/(SUM($AH$2:$AH86)-1)),0)</f>
        <v>0</v>
      </c>
    </row>
    <row r="87" spans="34:93" x14ac:dyDescent="0.25">
      <c r="AH87" s="99" t="str">
        <f t="shared" si="33"/>
        <v/>
      </c>
      <c r="AI87" s="11">
        <f t="shared" ca="1" si="40"/>
        <v>0</v>
      </c>
      <c r="AJ87" s="11">
        <f t="shared" ca="1" si="40"/>
        <v>0</v>
      </c>
      <c r="AK87" s="11">
        <f t="shared" ca="1" si="40"/>
        <v>0</v>
      </c>
      <c r="AL87" s="11">
        <f t="shared" ca="1" si="40"/>
        <v>0</v>
      </c>
      <c r="AM87" s="11">
        <f t="shared" ca="1" si="40"/>
        <v>0</v>
      </c>
      <c r="AN87" s="11">
        <f t="shared" ca="1" si="40"/>
        <v>0</v>
      </c>
      <c r="AO87" s="11">
        <f t="shared" ca="1" si="40"/>
        <v>0</v>
      </c>
      <c r="AP87" s="11">
        <f t="shared" ca="1" si="40"/>
        <v>0</v>
      </c>
      <c r="AQ87" s="11">
        <f t="shared" ca="1" si="40"/>
        <v>0</v>
      </c>
      <c r="AR87" s="11">
        <f t="shared" ca="1" si="40"/>
        <v>0</v>
      </c>
      <c r="AS87" s="11">
        <f t="shared" ca="1" si="41"/>
        <v>0</v>
      </c>
      <c r="AT87" s="11">
        <f t="shared" ca="1" si="41"/>
        <v>0</v>
      </c>
      <c r="AU87" s="11">
        <f t="shared" ca="1" si="41"/>
        <v>0</v>
      </c>
      <c r="AV87" s="11">
        <f t="shared" ca="1" si="41"/>
        <v>0</v>
      </c>
      <c r="AW87" s="11">
        <f t="shared" ca="1" si="41"/>
        <v>0</v>
      </c>
      <c r="AX87" s="11">
        <f t="shared" ca="1" si="41"/>
        <v>0</v>
      </c>
      <c r="AY87" s="11">
        <f t="shared" ca="1" si="41"/>
        <v>0</v>
      </c>
      <c r="AZ87" s="11">
        <f t="shared" ca="1" si="41"/>
        <v>0</v>
      </c>
      <c r="BA87" s="11">
        <f t="shared" ca="1" si="41"/>
        <v>0</v>
      </c>
      <c r="BB87" s="11"/>
      <c r="BC87" s="11">
        <f>IF($AG87,SUMPRODUCT(AI$2:AI87,$AH$2:$AH87)/SUM($AH$2:$AH87),0)</f>
        <v>0</v>
      </c>
      <c r="BD87" s="11">
        <f>IF($AG87,SUMPRODUCT(AJ$2:AJ87,$AH$2:$AH87)/SUM($AH$2:$AH87),0)</f>
        <v>0</v>
      </c>
      <c r="BE87" s="11">
        <f>IF($AG87,SUMPRODUCT(AK$2:AK87,$AH$2:$AH87)/SUM($AH$2:$AH87),0)</f>
        <v>0</v>
      </c>
      <c r="BF87" s="11">
        <f>IF($AG87,SUMPRODUCT(AL$2:AL87,$AH$2:$AH87)/SUM($AH$2:$AH87),0)</f>
        <v>0</v>
      </c>
      <c r="BG87" s="11">
        <f>IF($AG87,SUMPRODUCT(AM$2:AM87,$AH$2:$AH87)/SUM($AH$2:$AH87),0)</f>
        <v>0</v>
      </c>
      <c r="BH87" s="11">
        <f>IF($AG87,SUMPRODUCT(AN$2:AN87,$AH$2:$AH87)/SUM($AH$2:$AH87),0)</f>
        <v>0</v>
      </c>
      <c r="BI87" s="11">
        <f>IF($AG87,SUMPRODUCT(AO$2:AO87,$AH$2:$AH87)/SUM($AH$2:$AH87),0)</f>
        <v>0</v>
      </c>
      <c r="BJ87" s="11">
        <f>IF($AG87,SUMPRODUCT(AP$2:AP87,$AH$2:$AH87)/SUM($AH$2:$AH87),0)</f>
        <v>0</v>
      </c>
      <c r="BK87" s="11">
        <f>IF($AG87,SUMPRODUCT(AQ$2:AQ87,$AH$2:$AH87)/SUM($AH$2:$AH87),0)</f>
        <v>0</v>
      </c>
      <c r="BL87" s="11">
        <f>IF($AG87,SUMPRODUCT(AR$2:AR87,$AH$2:$AH87)/SUM($AH$2:$AH87),0)</f>
        <v>0</v>
      </c>
      <c r="BM87" s="11">
        <f>IF($AG87,SUMPRODUCT(AS$2:AS87,$AH$2:$AH87)/SUM($AH$2:$AH87),0)</f>
        <v>0</v>
      </c>
      <c r="BN87" s="11">
        <f>IF($AG87,SUMPRODUCT(AT$2:AT87,$AH$2:$AH87)/SUM($AH$2:$AH87),0)</f>
        <v>0</v>
      </c>
      <c r="BO87" s="11">
        <f>IF($AG87,SUMPRODUCT(AU$2:AU87,$AH$2:$AH87)/SUM($AH$2:$AH87),0)</f>
        <v>0</v>
      </c>
      <c r="BP87" s="11">
        <f>IF($AG87,SUMPRODUCT(AV$2:AV87,$AH$2:$AH87)/SUM($AH$2:$AH87),0)</f>
        <v>0</v>
      </c>
      <c r="BQ87" s="11">
        <f>IF($AG87,SUMPRODUCT(AW$2:AW87,$AH$2:$AH87)/SUM($AH$2:$AH87),0)</f>
        <v>0</v>
      </c>
      <c r="BR87" s="11">
        <f>IF($AG87,SUMPRODUCT(AX$2:AX87,$AH$2:$AH87)/SUM($AH$2:$AH87),0)</f>
        <v>0</v>
      </c>
      <c r="BS87" s="11">
        <f>IF($AG87,SUMPRODUCT(AY$2:AY87,$AH$2:$AH87)/SUM($AH$2:$AH87),0)</f>
        <v>0</v>
      </c>
      <c r="BT87" s="11">
        <f>IF($AG87,SUMPRODUCT(AZ$2:AZ87,$AH$2:$AH87)/SUM($AH$2:$AH87),0)</f>
        <v>0</v>
      </c>
      <c r="BU87" s="11">
        <f>IF($AG87,SUMPRODUCT(BA$2:BA87,$AH$2:$AH87)/SUM($AH$2:$AH87),0)</f>
        <v>0</v>
      </c>
      <c r="BV87" s="11"/>
      <c r="BW87" s="109" cm="1">
        <f t="array" ref="BW87">IF($AG87,SQRT(SUMPRODUCT($AH$2:$AH87, (AI$2:AI87-BC87)^2)/(SUM($AH$2:$AH87)-1)),0)</f>
        <v>0</v>
      </c>
      <c r="BX87" s="109" cm="1">
        <f t="array" ref="BX87">IF($AG87,SQRT(SUMPRODUCT($AH$2:$AH87, (AJ$2:AJ87-BD87)^2)/(SUM($AH$2:$AH87)-1)),0)</f>
        <v>0</v>
      </c>
      <c r="BY87" s="109" cm="1">
        <f t="array" ref="BY87">IF($AG87,SQRT(SUMPRODUCT($AH$2:$AH87, (AK$2:AK87-BE87)^2)/(SUM($AH$2:$AH87)-1)),0)</f>
        <v>0</v>
      </c>
      <c r="BZ87" s="109" cm="1">
        <f t="array" ref="BZ87">IF($AG87,SQRT(SUMPRODUCT($AH$2:$AH87, (AL$2:AL87-BF87)^2)/(SUM($AH$2:$AH87)-1)),0)</f>
        <v>0</v>
      </c>
      <c r="CA87" s="109" cm="1">
        <f t="array" ref="CA87">IF($AG87,SQRT(SUMPRODUCT($AH$2:$AH87, (AM$2:AM87-BG87)^2)/(SUM($AH$2:$AH87)-1)),0)</f>
        <v>0</v>
      </c>
      <c r="CB87" s="109" cm="1">
        <f t="array" ref="CB87">IF($AG87,SQRT(SUMPRODUCT($AH$2:$AH87, (AN$2:AN87-BH87)^2)/(SUM($AH$2:$AH87)-1)),0)</f>
        <v>0</v>
      </c>
      <c r="CC87" s="109" cm="1">
        <f t="array" ref="CC87">IF($AG87,SQRT(SUMPRODUCT($AH$2:$AH87, (AO$2:AO87-BI87)^2)/(SUM($AH$2:$AH87)-1)),0)</f>
        <v>0</v>
      </c>
      <c r="CD87" s="109" cm="1">
        <f t="array" ref="CD87">IF($AG87,SQRT(SUMPRODUCT($AH$2:$AH87, (AP$2:AP87-BJ87)^2)/(SUM($AH$2:$AH87)-1)),0)</f>
        <v>0</v>
      </c>
      <c r="CE87" s="109" cm="1">
        <f t="array" ref="CE87">IF($AG87,SQRT(SUMPRODUCT($AH$2:$AH87, (AQ$2:AQ87-BK87)^2)/(SUM($AH$2:$AH87)-1)),0)</f>
        <v>0</v>
      </c>
      <c r="CF87" s="109" cm="1">
        <f t="array" ref="CF87">IF($AG87,SQRT(SUMPRODUCT($AH$2:$AH87, (AR$2:AR87-BL87)^2)/(SUM($AH$2:$AH87)-1)),0)</f>
        <v>0</v>
      </c>
      <c r="CG87" s="109" cm="1">
        <f t="array" ref="CG87">IF($AG87,SQRT(SUMPRODUCT($AH$2:$AH87, (AS$2:AS87-BM87)^2)/(SUM($AH$2:$AH87)-1)),0)</f>
        <v>0</v>
      </c>
      <c r="CH87" s="109" cm="1">
        <f t="array" ref="CH87">IF($AG87,SQRT(SUMPRODUCT($AH$2:$AH87, (AT$2:AT87-BN87)^2)/(SUM($AH$2:$AH87)-1)),0)</f>
        <v>0</v>
      </c>
      <c r="CI87" s="109" cm="1">
        <f t="array" ref="CI87">IF($AG87,SQRT(SUMPRODUCT($AH$2:$AH87, (AU$2:AU87-BO87)^2)/(SUM($AH$2:$AH87)-1)),0)</f>
        <v>0</v>
      </c>
      <c r="CJ87" s="109" cm="1">
        <f t="array" ref="CJ87">IF($AG87,SQRT(SUMPRODUCT($AH$2:$AH87, (AV$2:AV87-BP87)^2)/(SUM($AH$2:$AH87)-1)),0)</f>
        <v>0</v>
      </c>
      <c r="CK87" s="109" cm="1">
        <f t="array" ref="CK87">IF($AG87,SQRT(SUMPRODUCT($AH$2:$AH87, (AW$2:AW87-BQ87)^2)/(SUM($AH$2:$AH87)-1)),0)</f>
        <v>0</v>
      </c>
      <c r="CL87" s="109" cm="1">
        <f t="array" ref="CL87">IF($AG87,SQRT(SUMPRODUCT($AH$2:$AH87, (AX$2:AX87-BR87)^2)/(SUM($AH$2:$AH87)-1)),0)</f>
        <v>0</v>
      </c>
      <c r="CM87" s="109" cm="1">
        <f t="array" ref="CM87">IF($AG87,SQRT(SUMPRODUCT($AH$2:$AH87, (AY$2:AY87-BS87)^2)/(SUM($AH$2:$AH87)-1)),0)</f>
        <v>0</v>
      </c>
      <c r="CN87" s="109" cm="1">
        <f t="array" ref="CN87">IF($AG87,SQRT(SUMPRODUCT($AH$2:$AH87, (AZ$2:AZ87-BT87)^2)/(SUM($AH$2:$AH87)-1)),0)</f>
        <v>0</v>
      </c>
      <c r="CO87" s="109" cm="1">
        <f t="array" ref="CO87">IF($AG87,SQRT(SUMPRODUCT($AH$2:$AH87, (BA$2:BA87-BU87)^2)/(SUM($AH$2:$AH87)-1)),0)</f>
        <v>0</v>
      </c>
    </row>
    <row r="88" spans="34:93" x14ac:dyDescent="0.25">
      <c r="AH88" s="99" t="str">
        <f t="shared" si="33"/>
        <v/>
      </c>
      <c r="AI88" s="11">
        <f t="shared" ca="1" si="40"/>
        <v>0</v>
      </c>
      <c r="AJ88" s="11">
        <f t="shared" ca="1" si="40"/>
        <v>0</v>
      </c>
      <c r="AK88" s="11">
        <f t="shared" ca="1" si="40"/>
        <v>0</v>
      </c>
      <c r="AL88" s="11">
        <f t="shared" ca="1" si="40"/>
        <v>0</v>
      </c>
      <c r="AM88" s="11">
        <f t="shared" ca="1" si="40"/>
        <v>0</v>
      </c>
      <c r="AN88" s="11">
        <f t="shared" ca="1" si="40"/>
        <v>0</v>
      </c>
      <c r="AO88" s="11">
        <f t="shared" ca="1" si="40"/>
        <v>0</v>
      </c>
      <c r="AP88" s="11">
        <f t="shared" ca="1" si="40"/>
        <v>0</v>
      </c>
      <c r="AQ88" s="11">
        <f t="shared" ca="1" si="40"/>
        <v>0</v>
      </c>
      <c r="AR88" s="11">
        <f t="shared" ca="1" si="40"/>
        <v>0</v>
      </c>
      <c r="AS88" s="11">
        <f t="shared" ca="1" si="41"/>
        <v>0</v>
      </c>
      <c r="AT88" s="11">
        <f t="shared" ca="1" si="41"/>
        <v>0</v>
      </c>
      <c r="AU88" s="11">
        <f t="shared" ca="1" si="41"/>
        <v>0</v>
      </c>
      <c r="AV88" s="11">
        <f t="shared" ca="1" si="41"/>
        <v>0</v>
      </c>
      <c r="AW88" s="11">
        <f t="shared" ca="1" si="41"/>
        <v>0</v>
      </c>
      <c r="AX88" s="11">
        <f t="shared" ca="1" si="41"/>
        <v>0</v>
      </c>
      <c r="AY88" s="11">
        <f t="shared" ca="1" si="41"/>
        <v>0</v>
      </c>
      <c r="AZ88" s="11">
        <f t="shared" ca="1" si="41"/>
        <v>0</v>
      </c>
      <c r="BA88" s="11">
        <f t="shared" ca="1" si="41"/>
        <v>0</v>
      </c>
      <c r="BB88" s="11"/>
      <c r="BC88" s="11">
        <f>IF($AG88,SUMPRODUCT(AI$2:AI88,$AH$2:$AH88)/SUM($AH$2:$AH88),0)</f>
        <v>0</v>
      </c>
      <c r="BD88" s="11">
        <f>IF($AG88,SUMPRODUCT(AJ$2:AJ88,$AH$2:$AH88)/SUM($AH$2:$AH88),0)</f>
        <v>0</v>
      </c>
      <c r="BE88" s="11">
        <f>IF($AG88,SUMPRODUCT(AK$2:AK88,$AH$2:$AH88)/SUM($AH$2:$AH88),0)</f>
        <v>0</v>
      </c>
      <c r="BF88" s="11">
        <f>IF($AG88,SUMPRODUCT(AL$2:AL88,$AH$2:$AH88)/SUM($AH$2:$AH88),0)</f>
        <v>0</v>
      </c>
      <c r="BG88" s="11">
        <f>IF($AG88,SUMPRODUCT(AM$2:AM88,$AH$2:$AH88)/SUM($AH$2:$AH88),0)</f>
        <v>0</v>
      </c>
      <c r="BH88" s="11">
        <f>IF($AG88,SUMPRODUCT(AN$2:AN88,$AH$2:$AH88)/SUM($AH$2:$AH88),0)</f>
        <v>0</v>
      </c>
      <c r="BI88" s="11">
        <f>IF($AG88,SUMPRODUCT(AO$2:AO88,$AH$2:$AH88)/SUM($AH$2:$AH88),0)</f>
        <v>0</v>
      </c>
      <c r="BJ88" s="11">
        <f>IF($AG88,SUMPRODUCT(AP$2:AP88,$AH$2:$AH88)/SUM($AH$2:$AH88),0)</f>
        <v>0</v>
      </c>
      <c r="BK88" s="11">
        <f>IF($AG88,SUMPRODUCT(AQ$2:AQ88,$AH$2:$AH88)/SUM($AH$2:$AH88),0)</f>
        <v>0</v>
      </c>
      <c r="BL88" s="11">
        <f>IF($AG88,SUMPRODUCT(AR$2:AR88,$AH$2:$AH88)/SUM($AH$2:$AH88),0)</f>
        <v>0</v>
      </c>
      <c r="BM88" s="11">
        <f>IF($AG88,SUMPRODUCT(AS$2:AS88,$AH$2:$AH88)/SUM($AH$2:$AH88),0)</f>
        <v>0</v>
      </c>
      <c r="BN88" s="11">
        <f>IF($AG88,SUMPRODUCT(AT$2:AT88,$AH$2:$AH88)/SUM($AH$2:$AH88),0)</f>
        <v>0</v>
      </c>
      <c r="BO88" s="11">
        <f>IF($AG88,SUMPRODUCT(AU$2:AU88,$AH$2:$AH88)/SUM($AH$2:$AH88),0)</f>
        <v>0</v>
      </c>
      <c r="BP88" s="11">
        <f>IF($AG88,SUMPRODUCT(AV$2:AV88,$AH$2:$AH88)/SUM($AH$2:$AH88),0)</f>
        <v>0</v>
      </c>
      <c r="BQ88" s="11">
        <f>IF($AG88,SUMPRODUCT(AW$2:AW88,$AH$2:$AH88)/SUM($AH$2:$AH88),0)</f>
        <v>0</v>
      </c>
      <c r="BR88" s="11">
        <f>IF($AG88,SUMPRODUCT(AX$2:AX88,$AH$2:$AH88)/SUM($AH$2:$AH88),0)</f>
        <v>0</v>
      </c>
      <c r="BS88" s="11">
        <f>IF($AG88,SUMPRODUCT(AY$2:AY88,$AH$2:$AH88)/SUM($AH$2:$AH88),0)</f>
        <v>0</v>
      </c>
      <c r="BT88" s="11">
        <f>IF($AG88,SUMPRODUCT(AZ$2:AZ88,$AH$2:$AH88)/SUM($AH$2:$AH88),0)</f>
        <v>0</v>
      </c>
      <c r="BU88" s="11">
        <f>IF($AG88,SUMPRODUCT(BA$2:BA88,$AH$2:$AH88)/SUM($AH$2:$AH88),0)</f>
        <v>0</v>
      </c>
      <c r="BV88" s="11"/>
      <c r="BW88" s="109" cm="1">
        <f t="array" ref="BW88">IF($AG88,SQRT(SUMPRODUCT($AH$2:$AH88, (AI$2:AI88-BC88)^2)/(SUM($AH$2:$AH88)-1)),0)</f>
        <v>0</v>
      </c>
      <c r="BX88" s="109" cm="1">
        <f t="array" ref="BX88">IF($AG88,SQRT(SUMPRODUCT($AH$2:$AH88, (AJ$2:AJ88-BD88)^2)/(SUM($AH$2:$AH88)-1)),0)</f>
        <v>0</v>
      </c>
      <c r="BY88" s="109" cm="1">
        <f t="array" ref="BY88">IF($AG88,SQRT(SUMPRODUCT($AH$2:$AH88, (AK$2:AK88-BE88)^2)/(SUM($AH$2:$AH88)-1)),0)</f>
        <v>0</v>
      </c>
      <c r="BZ88" s="109" cm="1">
        <f t="array" ref="BZ88">IF($AG88,SQRT(SUMPRODUCT($AH$2:$AH88, (AL$2:AL88-BF88)^2)/(SUM($AH$2:$AH88)-1)),0)</f>
        <v>0</v>
      </c>
      <c r="CA88" s="109" cm="1">
        <f t="array" ref="CA88">IF($AG88,SQRT(SUMPRODUCT($AH$2:$AH88, (AM$2:AM88-BG88)^2)/(SUM($AH$2:$AH88)-1)),0)</f>
        <v>0</v>
      </c>
      <c r="CB88" s="109" cm="1">
        <f t="array" ref="CB88">IF($AG88,SQRT(SUMPRODUCT($AH$2:$AH88, (AN$2:AN88-BH88)^2)/(SUM($AH$2:$AH88)-1)),0)</f>
        <v>0</v>
      </c>
      <c r="CC88" s="109" cm="1">
        <f t="array" ref="CC88">IF($AG88,SQRT(SUMPRODUCT($AH$2:$AH88, (AO$2:AO88-BI88)^2)/(SUM($AH$2:$AH88)-1)),0)</f>
        <v>0</v>
      </c>
      <c r="CD88" s="109" cm="1">
        <f t="array" ref="CD88">IF($AG88,SQRT(SUMPRODUCT($AH$2:$AH88, (AP$2:AP88-BJ88)^2)/(SUM($AH$2:$AH88)-1)),0)</f>
        <v>0</v>
      </c>
      <c r="CE88" s="109" cm="1">
        <f t="array" ref="CE88">IF($AG88,SQRT(SUMPRODUCT($AH$2:$AH88, (AQ$2:AQ88-BK88)^2)/(SUM($AH$2:$AH88)-1)),0)</f>
        <v>0</v>
      </c>
      <c r="CF88" s="109" cm="1">
        <f t="array" ref="CF88">IF($AG88,SQRT(SUMPRODUCT($AH$2:$AH88, (AR$2:AR88-BL88)^2)/(SUM($AH$2:$AH88)-1)),0)</f>
        <v>0</v>
      </c>
      <c r="CG88" s="109" cm="1">
        <f t="array" ref="CG88">IF($AG88,SQRT(SUMPRODUCT($AH$2:$AH88, (AS$2:AS88-BM88)^2)/(SUM($AH$2:$AH88)-1)),0)</f>
        <v>0</v>
      </c>
      <c r="CH88" s="109" cm="1">
        <f t="array" ref="CH88">IF($AG88,SQRT(SUMPRODUCT($AH$2:$AH88, (AT$2:AT88-BN88)^2)/(SUM($AH$2:$AH88)-1)),0)</f>
        <v>0</v>
      </c>
      <c r="CI88" s="109" cm="1">
        <f t="array" ref="CI88">IF($AG88,SQRT(SUMPRODUCT($AH$2:$AH88, (AU$2:AU88-BO88)^2)/(SUM($AH$2:$AH88)-1)),0)</f>
        <v>0</v>
      </c>
      <c r="CJ88" s="109" cm="1">
        <f t="array" ref="CJ88">IF($AG88,SQRT(SUMPRODUCT($AH$2:$AH88, (AV$2:AV88-BP88)^2)/(SUM($AH$2:$AH88)-1)),0)</f>
        <v>0</v>
      </c>
      <c r="CK88" s="109" cm="1">
        <f t="array" ref="CK88">IF($AG88,SQRT(SUMPRODUCT($AH$2:$AH88, (AW$2:AW88-BQ88)^2)/(SUM($AH$2:$AH88)-1)),0)</f>
        <v>0</v>
      </c>
      <c r="CL88" s="109" cm="1">
        <f t="array" ref="CL88">IF($AG88,SQRT(SUMPRODUCT($AH$2:$AH88, (AX$2:AX88-BR88)^2)/(SUM($AH$2:$AH88)-1)),0)</f>
        <v>0</v>
      </c>
      <c r="CM88" s="109" cm="1">
        <f t="array" ref="CM88">IF($AG88,SQRT(SUMPRODUCT($AH$2:$AH88, (AY$2:AY88-BS88)^2)/(SUM($AH$2:$AH88)-1)),0)</f>
        <v>0</v>
      </c>
      <c r="CN88" s="109" cm="1">
        <f t="array" ref="CN88">IF($AG88,SQRT(SUMPRODUCT($AH$2:$AH88, (AZ$2:AZ88-BT88)^2)/(SUM($AH$2:$AH88)-1)),0)</f>
        <v>0</v>
      </c>
      <c r="CO88" s="109" cm="1">
        <f t="array" ref="CO88">IF($AG88,SQRT(SUMPRODUCT($AH$2:$AH88, (BA$2:BA88-BU88)^2)/(SUM($AH$2:$AH88)-1)),0)</f>
        <v>0</v>
      </c>
    </row>
    <row r="89" spans="34:93" x14ac:dyDescent="0.25">
      <c r="AH89" s="99" t="str">
        <f t="shared" si="33"/>
        <v/>
      </c>
      <c r="AI89" s="11">
        <f t="shared" ca="1" si="40"/>
        <v>0</v>
      </c>
      <c r="AJ89" s="11">
        <f t="shared" ca="1" si="40"/>
        <v>0</v>
      </c>
      <c r="AK89" s="11">
        <f t="shared" ca="1" si="40"/>
        <v>0</v>
      </c>
      <c r="AL89" s="11">
        <f t="shared" ca="1" si="40"/>
        <v>0</v>
      </c>
      <c r="AM89" s="11">
        <f t="shared" ca="1" si="40"/>
        <v>0</v>
      </c>
      <c r="AN89" s="11">
        <f t="shared" ca="1" si="40"/>
        <v>0</v>
      </c>
      <c r="AO89" s="11">
        <f t="shared" ca="1" si="40"/>
        <v>0</v>
      </c>
      <c r="AP89" s="11">
        <f t="shared" ca="1" si="40"/>
        <v>0</v>
      </c>
      <c r="AQ89" s="11">
        <f t="shared" ca="1" si="40"/>
        <v>0</v>
      </c>
      <c r="AR89" s="11">
        <f t="shared" ca="1" si="40"/>
        <v>0</v>
      </c>
      <c r="AS89" s="11">
        <f t="shared" ca="1" si="41"/>
        <v>0</v>
      </c>
      <c r="AT89" s="11">
        <f t="shared" ca="1" si="41"/>
        <v>0</v>
      </c>
      <c r="AU89" s="11">
        <f t="shared" ca="1" si="41"/>
        <v>0</v>
      </c>
      <c r="AV89" s="11">
        <f t="shared" ca="1" si="41"/>
        <v>0</v>
      </c>
      <c r="AW89" s="11">
        <f t="shared" ca="1" si="41"/>
        <v>0</v>
      </c>
      <c r="AX89" s="11">
        <f t="shared" ca="1" si="41"/>
        <v>0</v>
      </c>
      <c r="AY89" s="11">
        <f t="shared" ca="1" si="41"/>
        <v>0</v>
      </c>
      <c r="AZ89" s="11">
        <f t="shared" ca="1" si="41"/>
        <v>0</v>
      </c>
      <c r="BA89" s="11">
        <f t="shared" ca="1" si="41"/>
        <v>0</v>
      </c>
      <c r="BB89" s="11"/>
      <c r="BC89" s="11">
        <f>IF($AG89,SUMPRODUCT(AI$2:AI89,$AH$2:$AH89)/SUM($AH$2:$AH89),0)</f>
        <v>0</v>
      </c>
      <c r="BD89" s="11">
        <f>IF($AG89,SUMPRODUCT(AJ$2:AJ89,$AH$2:$AH89)/SUM($AH$2:$AH89),0)</f>
        <v>0</v>
      </c>
      <c r="BE89" s="11">
        <f>IF($AG89,SUMPRODUCT(AK$2:AK89,$AH$2:$AH89)/SUM($AH$2:$AH89),0)</f>
        <v>0</v>
      </c>
      <c r="BF89" s="11">
        <f>IF($AG89,SUMPRODUCT(AL$2:AL89,$AH$2:$AH89)/SUM($AH$2:$AH89),0)</f>
        <v>0</v>
      </c>
      <c r="BG89" s="11">
        <f>IF($AG89,SUMPRODUCT(AM$2:AM89,$AH$2:$AH89)/SUM($AH$2:$AH89),0)</f>
        <v>0</v>
      </c>
      <c r="BH89" s="11">
        <f>IF($AG89,SUMPRODUCT(AN$2:AN89,$AH$2:$AH89)/SUM($AH$2:$AH89),0)</f>
        <v>0</v>
      </c>
      <c r="BI89" s="11">
        <f>IF($AG89,SUMPRODUCT(AO$2:AO89,$AH$2:$AH89)/SUM($AH$2:$AH89),0)</f>
        <v>0</v>
      </c>
      <c r="BJ89" s="11">
        <f>IF($AG89,SUMPRODUCT(AP$2:AP89,$AH$2:$AH89)/SUM($AH$2:$AH89),0)</f>
        <v>0</v>
      </c>
      <c r="BK89" s="11">
        <f>IF($AG89,SUMPRODUCT(AQ$2:AQ89,$AH$2:$AH89)/SUM($AH$2:$AH89),0)</f>
        <v>0</v>
      </c>
      <c r="BL89" s="11">
        <f>IF($AG89,SUMPRODUCT(AR$2:AR89,$AH$2:$AH89)/SUM($AH$2:$AH89),0)</f>
        <v>0</v>
      </c>
      <c r="BM89" s="11">
        <f>IF($AG89,SUMPRODUCT(AS$2:AS89,$AH$2:$AH89)/SUM($AH$2:$AH89),0)</f>
        <v>0</v>
      </c>
      <c r="BN89" s="11">
        <f>IF($AG89,SUMPRODUCT(AT$2:AT89,$AH$2:$AH89)/SUM($AH$2:$AH89),0)</f>
        <v>0</v>
      </c>
      <c r="BO89" s="11">
        <f>IF($AG89,SUMPRODUCT(AU$2:AU89,$AH$2:$AH89)/SUM($AH$2:$AH89),0)</f>
        <v>0</v>
      </c>
      <c r="BP89" s="11">
        <f>IF($AG89,SUMPRODUCT(AV$2:AV89,$AH$2:$AH89)/SUM($AH$2:$AH89),0)</f>
        <v>0</v>
      </c>
      <c r="BQ89" s="11">
        <f>IF($AG89,SUMPRODUCT(AW$2:AW89,$AH$2:$AH89)/SUM($AH$2:$AH89),0)</f>
        <v>0</v>
      </c>
      <c r="BR89" s="11">
        <f>IF($AG89,SUMPRODUCT(AX$2:AX89,$AH$2:$AH89)/SUM($AH$2:$AH89),0)</f>
        <v>0</v>
      </c>
      <c r="BS89" s="11">
        <f>IF($AG89,SUMPRODUCT(AY$2:AY89,$AH$2:$AH89)/SUM($AH$2:$AH89),0)</f>
        <v>0</v>
      </c>
      <c r="BT89" s="11">
        <f>IF($AG89,SUMPRODUCT(AZ$2:AZ89,$AH$2:$AH89)/SUM($AH$2:$AH89),0)</f>
        <v>0</v>
      </c>
      <c r="BU89" s="11">
        <f>IF($AG89,SUMPRODUCT(BA$2:BA89,$AH$2:$AH89)/SUM($AH$2:$AH89),0)</f>
        <v>0</v>
      </c>
      <c r="BV89" s="11"/>
      <c r="BW89" s="109" cm="1">
        <f t="array" ref="BW89">IF($AG89,SQRT(SUMPRODUCT($AH$2:$AH89, (AI$2:AI89-BC89)^2)/(SUM($AH$2:$AH89)-1)),0)</f>
        <v>0</v>
      </c>
      <c r="BX89" s="109" cm="1">
        <f t="array" ref="BX89">IF($AG89,SQRT(SUMPRODUCT($AH$2:$AH89, (AJ$2:AJ89-BD89)^2)/(SUM($AH$2:$AH89)-1)),0)</f>
        <v>0</v>
      </c>
      <c r="BY89" s="109" cm="1">
        <f t="array" ref="BY89">IF($AG89,SQRT(SUMPRODUCT($AH$2:$AH89, (AK$2:AK89-BE89)^2)/(SUM($AH$2:$AH89)-1)),0)</f>
        <v>0</v>
      </c>
      <c r="BZ89" s="109" cm="1">
        <f t="array" ref="BZ89">IF($AG89,SQRT(SUMPRODUCT($AH$2:$AH89, (AL$2:AL89-BF89)^2)/(SUM($AH$2:$AH89)-1)),0)</f>
        <v>0</v>
      </c>
      <c r="CA89" s="109" cm="1">
        <f t="array" ref="CA89">IF($AG89,SQRT(SUMPRODUCT($AH$2:$AH89, (AM$2:AM89-BG89)^2)/(SUM($AH$2:$AH89)-1)),0)</f>
        <v>0</v>
      </c>
      <c r="CB89" s="109" cm="1">
        <f t="array" ref="CB89">IF($AG89,SQRT(SUMPRODUCT($AH$2:$AH89, (AN$2:AN89-BH89)^2)/(SUM($AH$2:$AH89)-1)),0)</f>
        <v>0</v>
      </c>
      <c r="CC89" s="109" cm="1">
        <f t="array" ref="CC89">IF($AG89,SQRT(SUMPRODUCT($AH$2:$AH89, (AO$2:AO89-BI89)^2)/(SUM($AH$2:$AH89)-1)),0)</f>
        <v>0</v>
      </c>
      <c r="CD89" s="109" cm="1">
        <f t="array" ref="CD89">IF($AG89,SQRT(SUMPRODUCT($AH$2:$AH89, (AP$2:AP89-BJ89)^2)/(SUM($AH$2:$AH89)-1)),0)</f>
        <v>0</v>
      </c>
      <c r="CE89" s="109" cm="1">
        <f t="array" ref="CE89">IF($AG89,SQRT(SUMPRODUCT($AH$2:$AH89, (AQ$2:AQ89-BK89)^2)/(SUM($AH$2:$AH89)-1)),0)</f>
        <v>0</v>
      </c>
      <c r="CF89" s="109" cm="1">
        <f t="array" ref="CF89">IF($AG89,SQRT(SUMPRODUCT($AH$2:$AH89, (AR$2:AR89-BL89)^2)/(SUM($AH$2:$AH89)-1)),0)</f>
        <v>0</v>
      </c>
      <c r="CG89" s="109" cm="1">
        <f t="array" ref="CG89">IF($AG89,SQRT(SUMPRODUCT($AH$2:$AH89, (AS$2:AS89-BM89)^2)/(SUM($AH$2:$AH89)-1)),0)</f>
        <v>0</v>
      </c>
      <c r="CH89" s="109" cm="1">
        <f t="array" ref="CH89">IF($AG89,SQRT(SUMPRODUCT($AH$2:$AH89, (AT$2:AT89-BN89)^2)/(SUM($AH$2:$AH89)-1)),0)</f>
        <v>0</v>
      </c>
      <c r="CI89" s="109" cm="1">
        <f t="array" ref="CI89">IF($AG89,SQRT(SUMPRODUCT($AH$2:$AH89, (AU$2:AU89-BO89)^2)/(SUM($AH$2:$AH89)-1)),0)</f>
        <v>0</v>
      </c>
      <c r="CJ89" s="109" cm="1">
        <f t="array" ref="CJ89">IF($AG89,SQRT(SUMPRODUCT($AH$2:$AH89, (AV$2:AV89-BP89)^2)/(SUM($AH$2:$AH89)-1)),0)</f>
        <v>0</v>
      </c>
      <c r="CK89" s="109" cm="1">
        <f t="array" ref="CK89">IF($AG89,SQRT(SUMPRODUCT($AH$2:$AH89, (AW$2:AW89-BQ89)^2)/(SUM($AH$2:$AH89)-1)),0)</f>
        <v>0</v>
      </c>
      <c r="CL89" s="109" cm="1">
        <f t="array" ref="CL89">IF($AG89,SQRT(SUMPRODUCT($AH$2:$AH89, (AX$2:AX89-BR89)^2)/(SUM($AH$2:$AH89)-1)),0)</f>
        <v>0</v>
      </c>
      <c r="CM89" s="109" cm="1">
        <f t="array" ref="CM89">IF($AG89,SQRT(SUMPRODUCT($AH$2:$AH89, (AY$2:AY89-BS89)^2)/(SUM($AH$2:$AH89)-1)),0)</f>
        <v>0</v>
      </c>
      <c r="CN89" s="109" cm="1">
        <f t="array" ref="CN89">IF($AG89,SQRT(SUMPRODUCT($AH$2:$AH89, (AZ$2:AZ89-BT89)^2)/(SUM($AH$2:$AH89)-1)),0)</f>
        <v>0</v>
      </c>
      <c r="CO89" s="109" cm="1">
        <f t="array" ref="CO89">IF($AG89,SQRT(SUMPRODUCT($AH$2:$AH89, (BA$2:BA89-BU89)^2)/(SUM($AH$2:$AH89)-1)),0)</f>
        <v>0</v>
      </c>
    </row>
    <row r="90" spans="34:93" x14ac:dyDescent="0.25">
      <c r="AH90" s="99" t="str">
        <f t="shared" si="33"/>
        <v/>
      </c>
      <c r="AI90" s="11">
        <f t="shared" ca="1" si="40"/>
        <v>0</v>
      </c>
      <c r="AJ90" s="11">
        <f t="shared" ca="1" si="40"/>
        <v>0</v>
      </c>
      <c r="AK90" s="11">
        <f t="shared" ca="1" si="40"/>
        <v>0</v>
      </c>
      <c r="AL90" s="11">
        <f t="shared" ca="1" si="40"/>
        <v>0</v>
      </c>
      <c r="AM90" s="11">
        <f t="shared" ca="1" si="40"/>
        <v>0</v>
      </c>
      <c r="AN90" s="11">
        <f t="shared" ca="1" si="40"/>
        <v>0</v>
      </c>
      <c r="AO90" s="11">
        <f t="shared" ca="1" si="40"/>
        <v>0</v>
      </c>
      <c r="AP90" s="11">
        <f t="shared" ca="1" si="40"/>
        <v>0</v>
      </c>
      <c r="AQ90" s="11">
        <f t="shared" ca="1" si="40"/>
        <v>0</v>
      </c>
      <c r="AR90" s="11">
        <f t="shared" ca="1" si="40"/>
        <v>0</v>
      </c>
      <c r="AS90" s="11">
        <f t="shared" ca="1" si="41"/>
        <v>0</v>
      </c>
      <c r="AT90" s="11">
        <f t="shared" ca="1" si="41"/>
        <v>0</v>
      </c>
      <c r="AU90" s="11">
        <f t="shared" ca="1" si="41"/>
        <v>0</v>
      </c>
      <c r="AV90" s="11">
        <f t="shared" ca="1" si="41"/>
        <v>0</v>
      </c>
      <c r="AW90" s="11">
        <f t="shared" ca="1" si="41"/>
        <v>0</v>
      </c>
      <c r="AX90" s="11">
        <f t="shared" ca="1" si="41"/>
        <v>0</v>
      </c>
      <c r="AY90" s="11">
        <f t="shared" ca="1" si="41"/>
        <v>0</v>
      </c>
      <c r="AZ90" s="11">
        <f t="shared" ca="1" si="41"/>
        <v>0</v>
      </c>
      <c r="BA90" s="11">
        <f t="shared" ca="1" si="41"/>
        <v>0</v>
      </c>
      <c r="BB90" s="11"/>
      <c r="BC90" s="11">
        <f>IF($AG90,SUMPRODUCT(AI$2:AI90,$AH$2:$AH90)/SUM($AH$2:$AH90),0)</f>
        <v>0</v>
      </c>
      <c r="BD90" s="11">
        <f>IF($AG90,SUMPRODUCT(AJ$2:AJ90,$AH$2:$AH90)/SUM($AH$2:$AH90),0)</f>
        <v>0</v>
      </c>
      <c r="BE90" s="11">
        <f>IF($AG90,SUMPRODUCT(AK$2:AK90,$AH$2:$AH90)/SUM($AH$2:$AH90),0)</f>
        <v>0</v>
      </c>
      <c r="BF90" s="11">
        <f>IF($AG90,SUMPRODUCT(AL$2:AL90,$AH$2:$AH90)/SUM($AH$2:$AH90),0)</f>
        <v>0</v>
      </c>
      <c r="BG90" s="11">
        <f>IF($AG90,SUMPRODUCT(AM$2:AM90,$AH$2:$AH90)/SUM($AH$2:$AH90),0)</f>
        <v>0</v>
      </c>
      <c r="BH90" s="11">
        <f>IF($AG90,SUMPRODUCT(AN$2:AN90,$AH$2:$AH90)/SUM($AH$2:$AH90),0)</f>
        <v>0</v>
      </c>
      <c r="BI90" s="11">
        <f>IF($AG90,SUMPRODUCT(AO$2:AO90,$AH$2:$AH90)/SUM($AH$2:$AH90),0)</f>
        <v>0</v>
      </c>
      <c r="BJ90" s="11">
        <f>IF($AG90,SUMPRODUCT(AP$2:AP90,$AH$2:$AH90)/SUM($AH$2:$AH90),0)</f>
        <v>0</v>
      </c>
      <c r="BK90" s="11">
        <f>IF($AG90,SUMPRODUCT(AQ$2:AQ90,$AH$2:$AH90)/SUM($AH$2:$AH90),0)</f>
        <v>0</v>
      </c>
      <c r="BL90" s="11">
        <f>IF($AG90,SUMPRODUCT(AR$2:AR90,$AH$2:$AH90)/SUM($AH$2:$AH90),0)</f>
        <v>0</v>
      </c>
      <c r="BM90" s="11">
        <f>IF($AG90,SUMPRODUCT(AS$2:AS90,$AH$2:$AH90)/SUM($AH$2:$AH90),0)</f>
        <v>0</v>
      </c>
      <c r="BN90" s="11">
        <f>IF($AG90,SUMPRODUCT(AT$2:AT90,$AH$2:$AH90)/SUM($AH$2:$AH90),0)</f>
        <v>0</v>
      </c>
      <c r="BO90" s="11">
        <f>IF($AG90,SUMPRODUCT(AU$2:AU90,$AH$2:$AH90)/SUM($AH$2:$AH90),0)</f>
        <v>0</v>
      </c>
      <c r="BP90" s="11">
        <f>IF($AG90,SUMPRODUCT(AV$2:AV90,$AH$2:$AH90)/SUM($AH$2:$AH90),0)</f>
        <v>0</v>
      </c>
      <c r="BQ90" s="11">
        <f>IF($AG90,SUMPRODUCT(AW$2:AW90,$AH$2:$AH90)/SUM($AH$2:$AH90),0)</f>
        <v>0</v>
      </c>
      <c r="BR90" s="11">
        <f>IF($AG90,SUMPRODUCT(AX$2:AX90,$AH$2:$AH90)/SUM($AH$2:$AH90),0)</f>
        <v>0</v>
      </c>
      <c r="BS90" s="11">
        <f>IF($AG90,SUMPRODUCT(AY$2:AY90,$AH$2:$AH90)/SUM($AH$2:$AH90),0)</f>
        <v>0</v>
      </c>
      <c r="BT90" s="11">
        <f>IF($AG90,SUMPRODUCT(AZ$2:AZ90,$AH$2:$AH90)/SUM($AH$2:$AH90),0)</f>
        <v>0</v>
      </c>
      <c r="BU90" s="11">
        <f>IF($AG90,SUMPRODUCT(BA$2:BA90,$AH$2:$AH90)/SUM($AH$2:$AH90),0)</f>
        <v>0</v>
      </c>
      <c r="BV90" s="11"/>
      <c r="BW90" s="109" cm="1">
        <f t="array" ref="BW90">IF($AG90,SQRT(SUMPRODUCT($AH$2:$AH90, (AI$2:AI90-BC90)^2)/(SUM($AH$2:$AH90)-1)),0)</f>
        <v>0</v>
      </c>
      <c r="BX90" s="109" cm="1">
        <f t="array" ref="BX90">IF($AG90,SQRT(SUMPRODUCT($AH$2:$AH90, (AJ$2:AJ90-BD90)^2)/(SUM($AH$2:$AH90)-1)),0)</f>
        <v>0</v>
      </c>
      <c r="BY90" s="109" cm="1">
        <f t="array" ref="BY90">IF($AG90,SQRT(SUMPRODUCT($AH$2:$AH90, (AK$2:AK90-BE90)^2)/(SUM($AH$2:$AH90)-1)),0)</f>
        <v>0</v>
      </c>
      <c r="BZ90" s="109" cm="1">
        <f t="array" ref="BZ90">IF($AG90,SQRT(SUMPRODUCT($AH$2:$AH90, (AL$2:AL90-BF90)^2)/(SUM($AH$2:$AH90)-1)),0)</f>
        <v>0</v>
      </c>
      <c r="CA90" s="109" cm="1">
        <f t="array" ref="CA90">IF($AG90,SQRT(SUMPRODUCT($AH$2:$AH90, (AM$2:AM90-BG90)^2)/(SUM($AH$2:$AH90)-1)),0)</f>
        <v>0</v>
      </c>
      <c r="CB90" s="109" cm="1">
        <f t="array" ref="CB90">IF($AG90,SQRT(SUMPRODUCT($AH$2:$AH90, (AN$2:AN90-BH90)^2)/(SUM($AH$2:$AH90)-1)),0)</f>
        <v>0</v>
      </c>
      <c r="CC90" s="109" cm="1">
        <f t="array" ref="CC90">IF($AG90,SQRT(SUMPRODUCT($AH$2:$AH90, (AO$2:AO90-BI90)^2)/(SUM($AH$2:$AH90)-1)),0)</f>
        <v>0</v>
      </c>
      <c r="CD90" s="109" cm="1">
        <f t="array" ref="CD90">IF($AG90,SQRT(SUMPRODUCT($AH$2:$AH90, (AP$2:AP90-BJ90)^2)/(SUM($AH$2:$AH90)-1)),0)</f>
        <v>0</v>
      </c>
      <c r="CE90" s="109" cm="1">
        <f t="array" ref="CE90">IF($AG90,SQRT(SUMPRODUCT($AH$2:$AH90, (AQ$2:AQ90-BK90)^2)/(SUM($AH$2:$AH90)-1)),0)</f>
        <v>0</v>
      </c>
      <c r="CF90" s="109" cm="1">
        <f t="array" ref="CF90">IF($AG90,SQRT(SUMPRODUCT($AH$2:$AH90, (AR$2:AR90-BL90)^2)/(SUM($AH$2:$AH90)-1)),0)</f>
        <v>0</v>
      </c>
      <c r="CG90" s="109" cm="1">
        <f t="array" ref="CG90">IF($AG90,SQRT(SUMPRODUCT($AH$2:$AH90, (AS$2:AS90-BM90)^2)/(SUM($AH$2:$AH90)-1)),0)</f>
        <v>0</v>
      </c>
      <c r="CH90" s="109" cm="1">
        <f t="array" ref="CH90">IF($AG90,SQRT(SUMPRODUCT($AH$2:$AH90, (AT$2:AT90-BN90)^2)/(SUM($AH$2:$AH90)-1)),0)</f>
        <v>0</v>
      </c>
      <c r="CI90" s="109" cm="1">
        <f t="array" ref="CI90">IF($AG90,SQRT(SUMPRODUCT($AH$2:$AH90, (AU$2:AU90-BO90)^2)/(SUM($AH$2:$AH90)-1)),0)</f>
        <v>0</v>
      </c>
      <c r="CJ90" s="109" cm="1">
        <f t="array" ref="CJ90">IF($AG90,SQRT(SUMPRODUCT($AH$2:$AH90, (AV$2:AV90-BP90)^2)/(SUM($AH$2:$AH90)-1)),0)</f>
        <v>0</v>
      </c>
      <c r="CK90" s="109" cm="1">
        <f t="array" ref="CK90">IF($AG90,SQRT(SUMPRODUCT($AH$2:$AH90, (AW$2:AW90-BQ90)^2)/(SUM($AH$2:$AH90)-1)),0)</f>
        <v>0</v>
      </c>
      <c r="CL90" s="109" cm="1">
        <f t="array" ref="CL90">IF($AG90,SQRT(SUMPRODUCT($AH$2:$AH90, (AX$2:AX90-BR90)^2)/(SUM($AH$2:$AH90)-1)),0)</f>
        <v>0</v>
      </c>
      <c r="CM90" s="109" cm="1">
        <f t="array" ref="CM90">IF($AG90,SQRT(SUMPRODUCT($AH$2:$AH90, (AY$2:AY90-BS90)^2)/(SUM($AH$2:$AH90)-1)),0)</f>
        <v>0</v>
      </c>
      <c r="CN90" s="109" cm="1">
        <f t="array" ref="CN90">IF($AG90,SQRT(SUMPRODUCT($AH$2:$AH90, (AZ$2:AZ90-BT90)^2)/(SUM($AH$2:$AH90)-1)),0)</f>
        <v>0</v>
      </c>
      <c r="CO90" s="109" cm="1">
        <f t="array" ref="CO90">IF($AG90,SQRT(SUMPRODUCT($AH$2:$AH90, (BA$2:BA90-BU90)^2)/(SUM($AH$2:$AH90)-1)),0)</f>
        <v>0</v>
      </c>
    </row>
    <row r="91" spans="34:93" x14ac:dyDescent="0.25">
      <c r="AH91" s="99" t="str">
        <f t="shared" si="33"/>
        <v/>
      </c>
      <c r="AI91" s="11">
        <f t="shared" ca="1" si="40"/>
        <v>0</v>
      </c>
      <c r="AJ91" s="11">
        <f t="shared" ca="1" si="40"/>
        <v>0</v>
      </c>
      <c r="AK91" s="11">
        <f t="shared" ca="1" si="40"/>
        <v>0</v>
      </c>
      <c r="AL91" s="11">
        <f t="shared" ca="1" si="40"/>
        <v>0</v>
      </c>
      <c r="AM91" s="11">
        <f t="shared" ca="1" si="40"/>
        <v>0</v>
      </c>
      <c r="AN91" s="11">
        <f t="shared" ca="1" si="40"/>
        <v>0</v>
      </c>
      <c r="AO91" s="11">
        <f t="shared" ca="1" si="40"/>
        <v>0</v>
      </c>
      <c r="AP91" s="11">
        <f t="shared" ca="1" si="40"/>
        <v>0</v>
      </c>
      <c r="AQ91" s="11">
        <f t="shared" ca="1" si="40"/>
        <v>0</v>
      </c>
      <c r="AR91" s="11">
        <f t="shared" ca="1" si="40"/>
        <v>0</v>
      </c>
      <c r="AS91" s="11">
        <f t="shared" ca="1" si="41"/>
        <v>0</v>
      </c>
      <c r="AT91" s="11">
        <f t="shared" ca="1" si="41"/>
        <v>0</v>
      </c>
      <c r="AU91" s="11">
        <f t="shared" ca="1" si="41"/>
        <v>0</v>
      </c>
      <c r="AV91" s="11">
        <f t="shared" ca="1" si="41"/>
        <v>0</v>
      </c>
      <c r="AW91" s="11">
        <f t="shared" ca="1" si="41"/>
        <v>0</v>
      </c>
      <c r="AX91" s="11">
        <f t="shared" ca="1" si="41"/>
        <v>0</v>
      </c>
      <c r="AY91" s="11">
        <f t="shared" ca="1" si="41"/>
        <v>0</v>
      </c>
      <c r="AZ91" s="11">
        <f t="shared" ca="1" si="41"/>
        <v>0</v>
      </c>
      <c r="BA91" s="11">
        <f t="shared" ca="1" si="41"/>
        <v>0</v>
      </c>
      <c r="BB91" s="11"/>
      <c r="BC91" s="11">
        <f>IF($AG91,SUMPRODUCT(AI$2:AI91,$AH$2:$AH91)/SUM($AH$2:$AH91),0)</f>
        <v>0</v>
      </c>
      <c r="BD91" s="11">
        <f>IF($AG91,SUMPRODUCT(AJ$2:AJ91,$AH$2:$AH91)/SUM($AH$2:$AH91),0)</f>
        <v>0</v>
      </c>
      <c r="BE91" s="11">
        <f>IF($AG91,SUMPRODUCT(AK$2:AK91,$AH$2:$AH91)/SUM($AH$2:$AH91),0)</f>
        <v>0</v>
      </c>
      <c r="BF91" s="11">
        <f>IF($AG91,SUMPRODUCT(AL$2:AL91,$AH$2:$AH91)/SUM($AH$2:$AH91),0)</f>
        <v>0</v>
      </c>
      <c r="BG91" s="11">
        <f>IF($AG91,SUMPRODUCT(AM$2:AM91,$AH$2:$AH91)/SUM($AH$2:$AH91),0)</f>
        <v>0</v>
      </c>
      <c r="BH91" s="11">
        <f>IF($AG91,SUMPRODUCT(AN$2:AN91,$AH$2:$AH91)/SUM($AH$2:$AH91),0)</f>
        <v>0</v>
      </c>
      <c r="BI91" s="11">
        <f>IF($AG91,SUMPRODUCT(AO$2:AO91,$AH$2:$AH91)/SUM($AH$2:$AH91),0)</f>
        <v>0</v>
      </c>
      <c r="BJ91" s="11">
        <f>IF($AG91,SUMPRODUCT(AP$2:AP91,$AH$2:$AH91)/SUM($AH$2:$AH91),0)</f>
        <v>0</v>
      </c>
      <c r="BK91" s="11">
        <f>IF($AG91,SUMPRODUCT(AQ$2:AQ91,$AH$2:$AH91)/SUM($AH$2:$AH91),0)</f>
        <v>0</v>
      </c>
      <c r="BL91" s="11">
        <f>IF($AG91,SUMPRODUCT(AR$2:AR91,$AH$2:$AH91)/SUM($AH$2:$AH91),0)</f>
        <v>0</v>
      </c>
      <c r="BM91" s="11">
        <f>IF($AG91,SUMPRODUCT(AS$2:AS91,$AH$2:$AH91)/SUM($AH$2:$AH91),0)</f>
        <v>0</v>
      </c>
      <c r="BN91" s="11">
        <f>IF($AG91,SUMPRODUCT(AT$2:AT91,$AH$2:$AH91)/SUM($AH$2:$AH91),0)</f>
        <v>0</v>
      </c>
      <c r="BO91" s="11">
        <f>IF($AG91,SUMPRODUCT(AU$2:AU91,$AH$2:$AH91)/SUM($AH$2:$AH91),0)</f>
        <v>0</v>
      </c>
      <c r="BP91" s="11">
        <f>IF($AG91,SUMPRODUCT(AV$2:AV91,$AH$2:$AH91)/SUM($AH$2:$AH91),0)</f>
        <v>0</v>
      </c>
      <c r="BQ91" s="11">
        <f>IF($AG91,SUMPRODUCT(AW$2:AW91,$AH$2:$AH91)/SUM($AH$2:$AH91),0)</f>
        <v>0</v>
      </c>
      <c r="BR91" s="11">
        <f>IF($AG91,SUMPRODUCT(AX$2:AX91,$AH$2:$AH91)/SUM($AH$2:$AH91),0)</f>
        <v>0</v>
      </c>
      <c r="BS91" s="11">
        <f>IF($AG91,SUMPRODUCT(AY$2:AY91,$AH$2:$AH91)/SUM($AH$2:$AH91),0)</f>
        <v>0</v>
      </c>
      <c r="BT91" s="11">
        <f>IF($AG91,SUMPRODUCT(AZ$2:AZ91,$AH$2:$AH91)/SUM($AH$2:$AH91),0)</f>
        <v>0</v>
      </c>
      <c r="BU91" s="11">
        <f>IF($AG91,SUMPRODUCT(BA$2:BA91,$AH$2:$AH91)/SUM($AH$2:$AH91),0)</f>
        <v>0</v>
      </c>
      <c r="BV91" s="11"/>
      <c r="BW91" s="109" cm="1">
        <f t="array" ref="BW91">IF($AG91,SQRT(SUMPRODUCT($AH$2:$AH91, (AI$2:AI91-BC91)^2)/(SUM($AH$2:$AH91)-1)),0)</f>
        <v>0</v>
      </c>
      <c r="BX91" s="109" cm="1">
        <f t="array" ref="BX91">IF($AG91,SQRT(SUMPRODUCT($AH$2:$AH91, (AJ$2:AJ91-BD91)^2)/(SUM($AH$2:$AH91)-1)),0)</f>
        <v>0</v>
      </c>
      <c r="BY91" s="109" cm="1">
        <f t="array" ref="BY91">IF($AG91,SQRT(SUMPRODUCT($AH$2:$AH91, (AK$2:AK91-BE91)^2)/(SUM($AH$2:$AH91)-1)),0)</f>
        <v>0</v>
      </c>
      <c r="BZ91" s="109" cm="1">
        <f t="array" ref="BZ91">IF($AG91,SQRT(SUMPRODUCT($AH$2:$AH91, (AL$2:AL91-BF91)^2)/(SUM($AH$2:$AH91)-1)),0)</f>
        <v>0</v>
      </c>
      <c r="CA91" s="109" cm="1">
        <f t="array" ref="CA91">IF($AG91,SQRT(SUMPRODUCT($AH$2:$AH91, (AM$2:AM91-BG91)^2)/(SUM($AH$2:$AH91)-1)),0)</f>
        <v>0</v>
      </c>
      <c r="CB91" s="109" cm="1">
        <f t="array" ref="CB91">IF($AG91,SQRT(SUMPRODUCT($AH$2:$AH91, (AN$2:AN91-BH91)^2)/(SUM($AH$2:$AH91)-1)),0)</f>
        <v>0</v>
      </c>
      <c r="CC91" s="109" cm="1">
        <f t="array" ref="CC91">IF($AG91,SQRT(SUMPRODUCT($AH$2:$AH91, (AO$2:AO91-BI91)^2)/(SUM($AH$2:$AH91)-1)),0)</f>
        <v>0</v>
      </c>
      <c r="CD91" s="109" cm="1">
        <f t="array" ref="CD91">IF($AG91,SQRT(SUMPRODUCT($AH$2:$AH91, (AP$2:AP91-BJ91)^2)/(SUM($AH$2:$AH91)-1)),0)</f>
        <v>0</v>
      </c>
      <c r="CE91" s="109" cm="1">
        <f t="array" ref="CE91">IF($AG91,SQRT(SUMPRODUCT($AH$2:$AH91, (AQ$2:AQ91-BK91)^2)/(SUM($AH$2:$AH91)-1)),0)</f>
        <v>0</v>
      </c>
      <c r="CF91" s="109" cm="1">
        <f t="array" ref="CF91">IF($AG91,SQRT(SUMPRODUCT($AH$2:$AH91, (AR$2:AR91-BL91)^2)/(SUM($AH$2:$AH91)-1)),0)</f>
        <v>0</v>
      </c>
      <c r="CG91" s="109" cm="1">
        <f t="array" ref="CG91">IF($AG91,SQRT(SUMPRODUCT($AH$2:$AH91, (AS$2:AS91-BM91)^2)/(SUM($AH$2:$AH91)-1)),0)</f>
        <v>0</v>
      </c>
      <c r="CH91" s="109" cm="1">
        <f t="array" ref="CH91">IF($AG91,SQRT(SUMPRODUCT($AH$2:$AH91, (AT$2:AT91-BN91)^2)/(SUM($AH$2:$AH91)-1)),0)</f>
        <v>0</v>
      </c>
      <c r="CI91" s="109" cm="1">
        <f t="array" ref="CI91">IF($AG91,SQRT(SUMPRODUCT($AH$2:$AH91, (AU$2:AU91-BO91)^2)/(SUM($AH$2:$AH91)-1)),0)</f>
        <v>0</v>
      </c>
      <c r="CJ91" s="109" cm="1">
        <f t="array" ref="CJ91">IF($AG91,SQRT(SUMPRODUCT($AH$2:$AH91, (AV$2:AV91-BP91)^2)/(SUM($AH$2:$AH91)-1)),0)</f>
        <v>0</v>
      </c>
      <c r="CK91" s="109" cm="1">
        <f t="array" ref="CK91">IF($AG91,SQRT(SUMPRODUCT($AH$2:$AH91, (AW$2:AW91-BQ91)^2)/(SUM($AH$2:$AH91)-1)),0)</f>
        <v>0</v>
      </c>
      <c r="CL91" s="109" cm="1">
        <f t="array" ref="CL91">IF($AG91,SQRT(SUMPRODUCT($AH$2:$AH91, (AX$2:AX91-BR91)^2)/(SUM($AH$2:$AH91)-1)),0)</f>
        <v>0</v>
      </c>
      <c r="CM91" s="109" cm="1">
        <f t="array" ref="CM91">IF($AG91,SQRT(SUMPRODUCT($AH$2:$AH91, (AY$2:AY91-BS91)^2)/(SUM($AH$2:$AH91)-1)),0)</f>
        <v>0</v>
      </c>
      <c r="CN91" s="109" cm="1">
        <f t="array" ref="CN91">IF($AG91,SQRT(SUMPRODUCT($AH$2:$AH91, (AZ$2:AZ91-BT91)^2)/(SUM($AH$2:$AH91)-1)),0)</f>
        <v>0</v>
      </c>
      <c r="CO91" s="109" cm="1">
        <f t="array" ref="CO91">IF($AG91,SQRT(SUMPRODUCT($AH$2:$AH91, (BA$2:BA91-BU91)^2)/(SUM($AH$2:$AH91)-1)),0)</f>
        <v>0</v>
      </c>
    </row>
    <row r="92" spans="34:93" x14ac:dyDescent="0.25">
      <c r="AH92" s="99" t="str">
        <f t="shared" si="33"/>
        <v/>
      </c>
      <c r="AI92" s="11">
        <f t="shared" ref="AI92:AR101" ca="1" si="42">IF(AI$1&lt;&gt;0,SUMIFS(INDIRECT(AI$1), Fecha,$AG92),0)</f>
        <v>0</v>
      </c>
      <c r="AJ92" s="11">
        <f t="shared" ca="1" si="42"/>
        <v>0</v>
      </c>
      <c r="AK92" s="11">
        <f t="shared" ca="1" si="42"/>
        <v>0</v>
      </c>
      <c r="AL92" s="11">
        <f t="shared" ca="1" si="42"/>
        <v>0</v>
      </c>
      <c r="AM92" s="11">
        <f t="shared" ca="1" si="42"/>
        <v>0</v>
      </c>
      <c r="AN92" s="11">
        <f t="shared" ca="1" si="42"/>
        <v>0</v>
      </c>
      <c r="AO92" s="11">
        <f t="shared" ca="1" si="42"/>
        <v>0</v>
      </c>
      <c r="AP92" s="11">
        <f t="shared" ca="1" si="42"/>
        <v>0</v>
      </c>
      <c r="AQ92" s="11">
        <f t="shared" ca="1" si="42"/>
        <v>0</v>
      </c>
      <c r="AR92" s="11">
        <f t="shared" ca="1" si="42"/>
        <v>0</v>
      </c>
      <c r="AS92" s="11">
        <f t="shared" ref="AS92:BA101" ca="1" si="43">IF(AS$1&lt;&gt;0,SUMIFS(INDIRECT(AS$1), Fecha,$AG92),0)</f>
        <v>0</v>
      </c>
      <c r="AT92" s="11">
        <f t="shared" ca="1" si="43"/>
        <v>0</v>
      </c>
      <c r="AU92" s="11">
        <f t="shared" ca="1" si="43"/>
        <v>0</v>
      </c>
      <c r="AV92" s="11">
        <f t="shared" ca="1" si="43"/>
        <v>0</v>
      </c>
      <c r="AW92" s="11">
        <f t="shared" ca="1" si="43"/>
        <v>0</v>
      </c>
      <c r="AX92" s="11">
        <f t="shared" ca="1" si="43"/>
        <v>0</v>
      </c>
      <c r="AY92" s="11">
        <f t="shared" ca="1" si="43"/>
        <v>0</v>
      </c>
      <c r="AZ92" s="11">
        <f t="shared" ca="1" si="43"/>
        <v>0</v>
      </c>
      <c r="BA92" s="11">
        <f t="shared" ca="1" si="43"/>
        <v>0</v>
      </c>
      <c r="BB92" s="11"/>
      <c r="BC92" s="11">
        <f>IF($AG92,SUMPRODUCT(AI$2:AI92,$AH$2:$AH92)/SUM($AH$2:$AH92),0)</f>
        <v>0</v>
      </c>
      <c r="BD92" s="11">
        <f>IF($AG92,SUMPRODUCT(AJ$2:AJ92,$AH$2:$AH92)/SUM($AH$2:$AH92),0)</f>
        <v>0</v>
      </c>
      <c r="BE92" s="11">
        <f>IF($AG92,SUMPRODUCT(AK$2:AK92,$AH$2:$AH92)/SUM($AH$2:$AH92),0)</f>
        <v>0</v>
      </c>
      <c r="BF92" s="11">
        <f>IF($AG92,SUMPRODUCT(AL$2:AL92,$AH$2:$AH92)/SUM($AH$2:$AH92),0)</f>
        <v>0</v>
      </c>
      <c r="BG92" s="11">
        <f>IF($AG92,SUMPRODUCT(AM$2:AM92,$AH$2:$AH92)/SUM($AH$2:$AH92),0)</f>
        <v>0</v>
      </c>
      <c r="BH92" s="11">
        <f>IF($AG92,SUMPRODUCT(AN$2:AN92,$AH$2:$AH92)/SUM($AH$2:$AH92),0)</f>
        <v>0</v>
      </c>
      <c r="BI92" s="11">
        <f>IF($AG92,SUMPRODUCT(AO$2:AO92,$AH$2:$AH92)/SUM($AH$2:$AH92),0)</f>
        <v>0</v>
      </c>
      <c r="BJ92" s="11">
        <f>IF($AG92,SUMPRODUCT(AP$2:AP92,$AH$2:$AH92)/SUM($AH$2:$AH92),0)</f>
        <v>0</v>
      </c>
      <c r="BK92" s="11">
        <f>IF($AG92,SUMPRODUCT(AQ$2:AQ92,$AH$2:$AH92)/SUM($AH$2:$AH92),0)</f>
        <v>0</v>
      </c>
      <c r="BL92" s="11">
        <f>IF($AG92,SUMPRODUCT(AR$2:AR92,$AH$2:$AH92)/SUM($AH$2:$AH92),0)</f>
        <v>0</v>
      </c>
      <c r="BM92" s="11">
        <f>IF($AG92,SUMPRODUCT(AS$2:AS92,$AH$2:$AH92)/SUM($AH$2:$AH92),0)</f>
        <v>0</v>
      </c>
      <c r="BN92" s="11">
        <f>IF($AG92,SUMPRODUCT(AT$2:AT92,$AH$2:$AH92)/SUM($AH$2:$AH92),0)</f>
        <v>0</v>
      </c>
      <c r="BO92" s="11">
        <f>IF($AG92,SUMPRODUCT(AU$2:AU92,$AH$2:$AH92)/SUM($AH$2:$AH92),0)</f>
        <v>0</v>
      </c>
      <c r="BP92" s="11">
        <f>IF($AG92,SUMPRODUCT(AV$2:AV92,$AH$2:$AH92)/SUM($AH$2:$AH92),0)</f>
        <v>0</v>
      </c>
      <c r="BQ92" s="11">
        <f>IF($AG92,SUMPRODUCT(AW$2:AW92,$AH$2:$AH92)/SUM($AH$2:$AH92),0)</f>
        <v>0</v>
      </c>
      <c r="BR92" s="11">
        <f>IF($AG92,SUMPRODUCT(AX$2:AX92,$AH$2:$AH92)/SUM($AH$2:$AH92),0)</f>
        <v>0</v>
      </c>
      <c r="BS92" s="11">
        <f>IF($AG92,SUMPRODUCT(AY$2:AY92,$AH$2:$AH92)/SUM($AH$2:$AH92),0)</f>
        <v>0</v>
      </c>
      <c r="BT92" s="11">
        <f>IF($AG92,SUMPRODUCT(AZ$2:AZ92,$AH$2:$AH92)/SUM($AH$2:$AH92),0)</f>
        <v>0</v>
      </c>
      <c r="BU92" s="11">
        <f>IF($AG92,SUMPRODUCT(BA$2:BA92,$AH$2:$AH92)/SUM($AH$2:$AH92),0)</f>
        <v>0</v>
      </c>
      <c r="BV92" s="11"/>
      <c r="BW92" s="109" cm="1">
        <f t="array" ref="BW92">IF($AG92,SQRT(SUMPRODUCT($AH$2:$AH92, (AI$2:AI92-BC92)^2)/(SUM($AH$2:$AH92)-1)),0)</f>
        <v>0</v>
      </c>
      <c r="BX92" s="109" cm="1">
        <f t="array" ref="BX92">IF($AG92,SQRT(SUMPRODUCT($AH$2:$AH92, (AJ$2:AJ92-BD92)^2)/(SUM($AH$2:$AH92)-1)),0)</f>
        <v>0</v>
      </c>
      <c r="BY92" s="109" cm="1">
        <f t="array" ref="BY92">IF($AG92,SQRT(SUMPRODUCT($AH$2:$AH92, (AK$2:AK92-BE92)^2)/(SUM($AH$2:$AH92)-1)),0)</f>
        <v>0</v>
      </c>
      <c r="BZ92" s="109" cm="1">
        <f t="array" ref="BZ92">IF($AG92,SQRT(SUMPRODUCT($AH$2:$AH92, (AL$2:AL92-BF92)^2)/(SUM($AH$2:$AH92)-1)),0)</f>
        <v>0</v>
      </c>
      <c r="CA92" s="109" cm="1">
        <f t="array" ref="CA92">IF($AG92,SQRT(SUMPRODUCT($AH$2:$AH92, (AM$2:AM92-BG92)^2)/(SUM($AH$2:$AH92)-1)),0)</f>
        <v>0</v>
      </c>
      <c r="CB92" s="109" cm="1">
        <f t="array" ref="CB92">IF($AG92,SQRT(SUMPRODUCT($AH$2:$AH92, (AN$2:AN92-BH92)^2)/(SUM($AH$2:$AH92)-1)),0)</f>
        <v>0</v>
      </c>
      <c r="CC92" s="109" cm="1">
        <f t="array" ref="CC92">IF($AG92,SQRT(SUMPRODUCT($AH$2:$AH92, (AO$2:AO92-BI92)^2)/(SUM($AH$2:$AH92)-1)),0)</f>
        <v>0</v>
      </c>
      <c r="CD92" s="109" cm="1">
        <f t="array" ref="CD92">IF($AG92,SQRT(SUMPRODUCT($AH$2:$AH92, (AP$2:AP92-BJ92)^2)/(SUM($AH$2:$AH92)-1)),0)</f>
        <v>0</v>
      </c>
      <c r="CE92" s="109" cm="1">
        <f t="array" ref="CE92">IF($AG92,SQRT(SUMPRODUCT($AH$2:$AH92, (AQ$2:AQ92-BK92)^2)/(SUM($AH$2:$AH92)-1)),0)</f>
        <v>0</v>
      </c>
      <c r="CF92" s="109" cm="1">
        <f t="array" ref="CF92">IF($AG92,SQRT(SUMPRODUCT($AH$2:$AH92, (AR$2:AR92-BL92)^2)/(SUM($AH$2:$AH92)-1)),0)</f>
        <v>0</v>
      </c>
      <c r="CG92" s="109" cm="1">
        <f t="array" ref="CG92">IF($AG92,SQRT(SUMPRODUCT($AH$2:$AH92, (AS$2:AS92-BM92)^2)/(SUM($AH$2:$AH92)-1)),0)</f>
        <v>0</v>
      </c>
      <c r="CH92" s="109" cm="1">
        <f t="array" ref="CH92">IF($AG92,SQRT(SUMPRODUCT($AH$2:$AH92, (AT$2:AT92-BN92)^2)/(SUM($AH$2:$AH92)-1)),0)</f>
        <v>0</v>
      </c>
      <c r="CI92" s="109" cm="1">
        <f t="array" ref="CI92">IF($AG92,SQRT(SUMPRODUCT($AH$2:$AH92, (AU$2:AU92-BO92)^2)/(SUM($AH$2:$AH92)-1)),0)</f>
        <v>0</v>
      </c>
      <c r="CJ92" s="109" cm="1">
        <f t="array" ref="CJ92">IF($AG92,SQRT(SUMPRODUCT($AH$2:$AH92, (AV$2:AV92-BP92)^2)/(SUM($AH$2:$AH92)-1)),0)</f>
        <v>0</v>
      </c>
      <c r="CK92" s="109" cm="1">
        <f t="array" ref="CK92">IF($AG92,SQRT(SUMPRODUCT($AH$2:$AH92, (AW$2:AW92-BQ92)^2)/(SUM($AH$2:$AH92)-1)),0)</f>
        <v>0</v>
      </c>
      <c r="CL92" s="109" cm="1">
        <f t="array" ref="CL92">IF($AG92,SQRT(SUMPRODUCT($AH$2:$AH92, (AX$2:AX92-BR92)^2)/(SUM($AH$2:$AH92)-1)),0)</f>
        <v>0</v>
      </c>
      <c r="CM92" s="109" cm="1">
        <f t="array" ref="CM92">IF($AG92,SQRT(SUMPRODUCT($AH$2:$AH92, (AY$2:AY92-BS92)^2)/(SUM($AH$2:$AH92)-1)),0)</f>
        <v>0</v>
      </c>
      <c r="CN92" s="109" cm="1">
        <f t="array" ref="CN92">IF($AG92,SQRT(SUMPRODUCT($AH$2:$AH92, (AZ$2:AZ92-BT92)^2)/(SUM($AH$2:$AH92)-1)),0)</f>
        <v>0</v>
      </c>
      <c r="CO92" s="109" cm="1">
        <f t="array" ref="CO92">IF($AG92,SQRT(SUMPRODUCT($AH$2:$AH92, (BA$2:BA92-BU92)^2)/(SUM($AH$2:$AH92)-1)),0)</f>
        <v>0</v>
      </c>
    </row>
    <row r="93" spans="34:93" x14ac:dyDescent="0.25">
      <c r="AH93" s="99" t="str">
        <f t="shared" si="33"/>
        <v/>
      </c>
      <c r="AI93" s="11">
        <f t="shared" ca="1" si="42"/>
        <v>0</v>
      </c>
      <c r="AJ93" s="11">
        <f t="shared" ca="1" si="42"/>
        <v>0</v>
      </c>
      <c r="AK93" s="11">
        <f t="shared" ca="1" si="42"/>
        <v>0</v>
      </c>
      <c r="AL93" s="11">
        <f t="shared" ca="1" si="42"/>
        <v>0</v>
      </c>
      <c r="AM93" s="11">
        <f t="shared" ca="1" si="42"/>
        <v>0</v>
      </c>
      <c r="AN93" s="11">
        <f t="shared" ca="1" si="42"/>
        <v>0</v>
      </c>
      <c r="AO93" s="11">
        <f t="shared" ca="1" si="42"/>
        <v>0</v>
      </c>
      <c r="AP93" s="11">
        <f t="shared" ca="1" si="42"/>
        <v>0</v>
      </c>
      <c r="AQ93" s="11">
        <f t="shared" ca="1" si="42"/>
        <v>0</v>
      </c>
      <c r="AR93" s="11">
        <f t="shared" ca="1" si="42"/>
        <v>0</v>
      </c>
      <c r="AS93" s="11">
        <f t="shared" ca="1" si="43"/>
        <v>0</v>
      </c>
      <c r="AT93" s="11">
        <f t="shared" ca="1" si="43"/>
        <v>0</v>
      </c>
      <c r="AU93" s="11">
        <f t="shared" ca="1" si="43"/>
        <v>0</v>
      </c>
      <c r="AV93" s="11">
        <f t="shared" ca="1" si="43"/>
        <v>0</v>
      </c>
      <c r="AW93" s="11">
        <f t="shared" ca="1" si="43"/>
        <v>0</v>
      </c>
      <c r="AX93" s="11">
        <f t="shared" ca="1" si="43"/>
        <v>0</v>
      </c>
      <c r="AY93" s="11">
        <f t="shared" ca="1" si="43"/>
        <v>0</v>
      </c>
      <c r="AZ93" s="11">
        <f t="shared" ca="1" si="43"/>
        <v>0</v>
      </c>
      <c r="BA93" s="11">
        <f t="shared" ca="1" si="43"/>
        <v>0</v>
      </c>
      <c r="BB93" s="11"/>
      <c r="BC93" s="11">
        <f>IF($AG93,SUMPRODUCT(AI$2:AI93,$AH$2:$AH93)/SUM($AH$2:$AH93),0)</f>
        <v>0</v>
      </c>
      <c r="BD93" s="11">
        <f>IF($AG93,SUMPRODUCT(AJ$2:AJ93,$AH$2:$AH93)/SUM($AH$2:$AH93),0)</f>
        <v>0</v>
      </c>
      <c r="BE93" s="11">
        <f>IF($AG93,SUMPRODUCT(AK$2:AK93,$AH$2:$AH93)/SUM($AH$2:$AH93),0)</f>
        <v>0</v>
      </c>
      <c r="BF93" s="11">
        <f>IF($AG93,SUMPRODUCT(AL$2:AL93,$AH$2:$AH93)/SUM($AH$2:$AH93),0)</f>
        <v>0</v>
      </c>
      <c r="BG93" s="11">
        <f>IF($AG93,SUMPRODUCT(AM$2:AM93,$AH$2:$AH93)/SUM($AH$2:$AH93),0)</f>
        <v>0</v>
      </c>
      <c r="BH93" s="11">
        <f>IF($AG93,SUMPRODUCT(AN$2:AN93,$AH$2:$AH93)/SUM($AH$2:$AH93),0)</f>
        <v>0</v>
      </c>
      <c r="BI93" s="11">
        <f>IF($AG93,SUMPRODUCT(AO$2:AO93,$AH$2:$AH93)/SUM($AH$2:$AH93),0)</f>
        <v>0</v>
      </c>
      <c r="BJ93" s="11">
        <f>IF($AG93,SUMPRODUCT(AP$2:AP93,$AH$2:$AH93)/SUM($AH$2:$AH93),0)</f>
        <v>0</v>
      </c>
      <c r="BK93" s="11">
        <f>IF($AG93,SUMPRODUCT(AQ$2:AQ93,$AH$2:$AH93)/SUM($AH$2:$AH93),0)</f>
        <v>0</v>
      </c>
      <c r="BL93" s="11">
        <f>IF($AG93,SUMPRODUCT(AR$2:AR93,$AH$2:$AH93)/SUM($AH$2:$AH93),0)</f>
        <v>0</v>
      </c>
      <c r="BM93" s="11">
        <f>IF($AG93,SUMPRODUCT(AS$2:AS93,$AH$2:$AH93)/SUM($AH$2:$AH93),0)</f>
        <v>0</v>
      </c>
      <c r="BN93" s="11">
        <f>IF($AG93,SUMPRODUCT(AT$2:AT93,$AH$2:$AH93)/SUM($AH$2:$AH93),0)</f>
        <v>0</v>
      </c>
      <c r="BO93" s="11">
        <f>IF($AG93,SUMPRODUCT(AU$2:AU93,$AH$2:$AH93)/SUM($AH$2:$AH93),0)</f>
        <v>0</v>
      </c>
      <c r="BP93" s="11">
        <f>IF($AG93,SUMPRODUCT(AV$2:AV93,$AH$2:$AH93)/SUM($AH$2:$AH93),0)</f>
        <v>0</v>
      </c>
      <c r="BQ93" s="11">
        <f>IF($AG93,SUMPRODUCT(AW$2:AW93,$AH$2:$AH93)/SUM($AH$2:$AH93),0)</f>
        <v>0</v>
      </c>
      <c r="BR93" s="11">
        <f>IF($AG93,SUMPRODUCT(AX$2:AX93,$AH$2:$AH93)/SUM($AH$2:$AH93),0)</f>
        <v>0</v>
      </c>
      <c r="BS93" s="11">
        <f>IF($AG93,SUMPRODUCT(AY$2:AY93,$AH$2:$AH93)/SUM($AH$2:$AH93),0)</f>
        <v>0</v>
      </c>
      <c r="BT93" s="11">
        <f>IF($AG93,SUMPRODUCT(AZ$2:AZ93,$AH$2:$AH93)/SUM($AH$2:$AH93),0)</f>
        <v>0</v>
      </c>
      <c r="BU93" s="11">
        <f>IF($AG93,SUMPRODUCT(BA$2:BA93,$AH$2:$AH93)/SUM($AH$2:$AH93),0)</f>
        <v>0</v>
      </c>
      <c r="BV93" s="11"/>
      <c r="BW93" s="109" cm="1">
        <f t="array" ref="BW93">IF($AG93,SQRT(SUMPRODUCT($AH$2:$AH93, (AI$2:AI93-BC93)^2)/(SUM($AH$2:$AH93)-1)),0)</f>
        <v>0</v>
      </c>
      <c r="BX93" s="109" cm="1">
        <f t="array" ref="BX93">IF($AG93,SQRT(SUMPRODUCT($AH$2:$AH93, (AJ$2:AJ93-BD93)^2)/(SUM($AH$2:$AH93)-1)),0)</f>
        <v>0</v>
      </c>
      <c r="BY93" s="109" cm="1">
        <f t="array" ref="BY93">IF($AG93,SQRT(SUMPRODUCT($AH$2:$AH93, (AK$2:AK93-BE93)^2)/(SUM($AH$2:$AH93)-1)),0)</f>
        <v>0</v>
      </c>
      <c r="BZ93" s="109" cm="1">
        <f t="array" ref="BZ93">IF($AG93,SQRT(SUMPRODUCT($AH$2:$AH93, (AL$2:AL93-BF93)^2)/(SUM($AH$2:$AH93)-1)),0)</f>
        <v>0</v>
      </c>
      <c r="CA93" s="109" cm="1">
        <f t="array" ref="CA93">IF($AG93,SQRT(SUMPRODUCT($AH$2:$AH93, (AM$2:AM93-BG93)^2)/(SUM($AH$2:$AH93)-1)),0)</f>
        <v>0</v>
      </c>
      <c r="CB93" s="109" cm="1">
        <f t="array" ref="CB93">IF($AG93,SQRT(SUMPRODUCT($AH$2:$AH93, (AN$2:AN93-BH93)^2)/(SUM($AH$2:$AH93)-1)),0)</f>
        <v>0</v>
      </c>
      <c r="CC93" s="109" cm="1">
        <f t="array" ref="CC93">IF($AG93,SQRT(SUMPRODUCT($AH$2:$AH93, (AO$2:AO93-BI93)^2)/(SUM($AH$2:$AH93)-1)),0)</f>
        <v>0</v>
      </c>
      <c r="CD93" s="109" cm="1">
        <f t="array" ref="CD93">IF($AG93,SQRT(SUMPRODUCT($AH$2:$AH93, (AP$2:AP93-BJ93)^2)/(SUM($AH$2:$AH93)-1)),0)</f>
        <v>0</v>
      </c>
      <c r="CE93" s="109" cm="1">
        <f t="array" ref="CE93">IF($AG93,SQRT(SUMPRODUCT($AH$2:$AH93, (AQ$2:AQ93-BK93)^2)/(SUM($AH$2:$AH93)-1)),0)</f>
        <v>0</v>
      </c>
      <c r="CF93" s="109" cm="1">
        <f t="array" ref="CF93">IF($AG93,SQRT(SUMPRODUCT($AH$2:$AH93, (AR$2:AR93-BL93)^2)/(SUM($AH$2:$AH93)-1)),0)</f>
        <v>0</v>
      </c>
      <c r="CG93" s="109" cm="1">
        <f t="array" ref="CG93">IF($AG93,SQRT(SUMPRODUCT($AH$2:$AH93, (AS$2:AS93-BM93)^2)/(SUM($AH$2:$AH93)-1)),0)</f>
        <v>0</v>
      </c>
      <c r="CH93" s="109" cm="1">
        <f t="array" ref="CH93">IF($AG93,SQRT(SUMPRODUCT($AH$2:$AH93, (AT$2:AT93-BN93)^2)/(SUM($AH$2:$AH93)-1)),0)</f>
        <v>0</v>
      </c>
      <c r="CI93" s="109" cm="1">
        <f t="array" ref="CI93">IF($AG93,SQRT(SUMPRODUCT($AH$2:$AH93, (AU$2:AU93-BO93)^2)/(SUM($AH$2:$AH93)-1)),0)</f>
        <v>0</v>
      </c>
      <c r="CJ93" s="109" cm="1">
        <f t="array" ref="CJ93">IF($AG93,SQRT(SUMPRODUCT($AH$2:$AH93, (AV$2:AV93-BP93)^2)/(SUM($AH$2:$AH93)-1)),0)</f>
        <v>0</v>
      </c>
      <c r="CK93" s="109" cm="1">
        <f t="array" ref="CK93">IF($AG93,SQRT(SUMPRODUCT($AH$2:$AH93, (AW$2:AW93-BQ93)^2)/(SUM($AH$2:$AH93)-1)),0)</f>
        <v>0</v>
      </c>
      <c r="CL93" s="109" cm="1">
        <f t="array" ref="CL93">IF($AG93,SQRT(SUMPRODUCT($AH$2:$AH93, (AX$2:AX93-BR93)^2)/(SUM($AH$2:$AH93)-1)),0)</f>
        <v>0</v>
      </c>
      <c r="CM93" s="109" cm="1">
        <f t="array" ref="CM93">IF($AG93,SQRT(SUMPRODUCT($AH$2:$AH93, (AY$2:AY93-BS93)^2)/(SUM($AH$2:$AH93)-1)),0)</f>
        <v>0</v>
      </c>
      <c r="CN93" s="109" cm="1">
        <f t="array" ref="CN93">IF($AG93,SQRT(SUMPRODUCT($AH$2:$AH93, (AZ$2:AZ93-BT93)^2)/(SUM($AH$2:$AH93)-1)),0)</f>
        <v>0</v>
      </c>
      <c r="CO93" s="109" cm="1">
        <f t="array" ref="CO93">IF($AG93,SQRT(SUMPRODUCT($AH$2:$AH93, (BA$2:BA93-BU93)^2)/(SUM($AH$2:$AH93)-1)),0)</f>
        <v>0</v>
      </c>
    </row>
    <row r="94" spans="34:93" x14ac:dyDescent="0.25">
      <c r="AH94" s="99" t="str">
        <f t="shared" si="33"/>
        <v/>
      </c>
      <c r="AI94" s="11">
        <f t="shared" ca="1" si="42"/>
        <v>0</v>
      </c>
      <c r="AJ94" s="11">
        <f t="shared" ca="1" si="42"/>
        <v>0</v>
      </c>
      <c r="AK94" s="11">
        <f t="shared" ca="1" si="42"/>
        <v>0</v>
      </c>
      <c r="AL94" s="11">
        <f t="shared" ca="1" si="42"/>
        <v>0</v>
      </c>
      <c r="AM94" s="11">
        <f t="shared" ca="1" si="42"/>
        <v>0</v>
      </c>
      <c r="AN94" s="11">
        <f t="shared" ca="1" si="42"/>
        <v>0</v>
      </c>
      <c r="AO94" s="11">
        <f t="shared" ca="1" si="42"/>
        <v>0</v>
      </c>
      <c r="AP94" s="11">
        <f t="shared" ca="1" si="42"/>
        <v>0</v>
      </c>
      <c r="AQ94" s="11">
        <f t="shared" ca="1" si="42"/>
        <v>0</v>
      </c>
      <c r="AR94" s="11">
        <f t="shared" ca="1" si="42"/>
        <v>0</v>
      </c>
      <c r="AS94" s="11">
        <f t="shared" ca="1" si="43"/>
        <v>0</v>
      </c>
      <c r="AT94" s="11">
        <f t="shared" ca="1" si="43"/>
        <v>0</v>
      </c>
      <c r="AU94" s="11">
        <f t="shared" ca="1" si="43"/>
        <v>0</v>
      </c>
      <c r="AV94" s="11">
        <f t="shared" ca="1" si="43"/>
        <v>0</v>
      </c>
      <c r="AW94" s="11">
        <f t="shared" ca="1" si="43"/>
        <v>0</v>
      </c>
      <c r="AX94" s="11">
        <f t="shared" ca="1" si="43"/>
        <v>0</v>
      </c>
      <c r="AY94" s="11">
        <f t="shared" ca="1" si="43"/>
        <v>0</v>
      </c>
      <c r="AZ94" s="11">
        <f t="shared" ca="1" si="43"/>
        <v>0</v>
      </c>
      <c r="BA94" s="11">
        <f t="shared" ca="1" si="43"/>
        <v>0</v>
      </c>
      <c r="BB94" s="11"/>
      <c r="BC94" s="11">
        <f>IF($AG94,SUMPRODUCT(AI$2:AI94,$AH$2:$AH94)/SUM($AH$2:$AH94),0)</f>
        <v>0</v>
      </c>
      <c r="BD94" s="11">
        <f>IF($AG94,SUMPRODUCT(AJ$2:AJ94,$AH$2:$AH94)/SUM($AH$2:$AH94),0)</f>
        <v>0</v>
      </c>
      <c r="BE94" s="11">
        <f>IF($AG94,SUMPRODUCT(AK$2:AK94,$AH$2:$AH94)/SUM($AH$2:$AH94),0)</f>
        <v>0</v>
      </c>
      <c r="BF94" s="11">
        <f>IF($AG94,SUMPRODUCT(AL$2:AL94,$AH$2:$AH94)/SUM($AH$2:$AH94),0)</f>
        <v>0</v>
      </c>
      <c r="BG94" s="11">
        <f>IF($AG94,SUMPRODUCT(AM$2:AM94,$AH$2:$AH94)/SUM($AH$2:$AH94),0)</f>
        <v>0</v>
      </c>
      <c r="BH94" s="11">
        <f>IF($AG94,SUMPRODUCT(AN$2:AN94,$AH$2:$AH94)/SUM($AH$2:$AH94),0)</f>
        <v>0</v>
      </c>
      <c r="BI94" s="11">
        <f>IF($AG94,SUMPRODUCT(AO$2:AO94,$AH$2:$AH94)/SUM($AH$2:$AH94),0)</f>
        <v>0</v>
      </c>
      <c r="BJ94" s="11">
        <f>IF($AG94,SUMPRODUCT(AP$2:AP94,$AH$2:$AH94)/SUM($AH$2:$AH94),0)</f>
        <v>0</v>
      </c>
      <c r="BK94" s="11">
        <f>IF($AG94,SUMPRODUCT(AQ$2:AQ94,$AH$2:$AH94)/SUM($AH$2:$AH94),0)</f>
        <v>0</v>
      </c>
      <c r="BL94" s="11">
        <f>IF($AG94,SUMPRODUCT(AR$2:AR94,$AH$2:$AH94)/SUM($AH$2:$AH94),0)</f>
        <v>0</v>
      </c>
      <c r="BM94" s="11">
        <f>IF($AG94,SUMPRODUCT(AS$2:AS94,$AH$2:$AH94)/SUM($AH$2:$AH94),0)</f>
        <v>0</v>
      </c>
      <c r="BN94" s="11">
        <f>IF($AG94,SUMPRODUCT(AT$2:AT94,$AH$2:$AH94)/SUM($AH$2:$AH94),0)</f>
        <v>0</v>
      </c>
      <c r="BO94" s="11">
        <f>IF($AG94,SUMPRODUCT(AU$2:AU94,$AH$2:$AH94)/SUM($AH$2:$AH94),0)</f>
        <v>0</v>
      </c>
      <c r="BP94" s="11">
        <f>IF($AG94,SUMPRODUCT(AV$2:AV94,$AH$2:$AH94)/SUM($AH$2:$AH94),0)</f>
        <v>0</v>
      </c>
      <c r="BQ94" s="11">
        <f>IF($AG94,SUMPRODUCT(AW$2:AW94,$AH$2:$AH94)/SUM($AH$2:$AH94),0)</f>
        <v>0</v>
      </c>
      <c r="BR94" s="11">
        <f>IF($AG94,SUMPRODUCT(AX$2:AX94,$AH$2:$AH94)/SUM($AH$2:$AH94),0)</f>
        <v>0</v>
      </c>
      <c r="BS94" s="11">
        <f>IF($AG94,SUMPRODUCT(AY$2:AY94,$AH$2:$AH94)/SUM($AH$2:$AH94),0)</f>
        <v>0</v>
      </c>
      <c r="BT94" s="11">
        <f>IF($AG94,SUMPRODUCT(AZ$2:AZ94,$AH$2:$AH94)/SUM($AH$2:$AH94),0)</f>
        <v>0</v>
      </c>
      <c r="BU94" s="11">
        <f>IF($AG94,SUMPRODUCT(BA$2:BA94,$AH$2:$AH94)/SUM($AH$2:$AH94),0)</f>
        <v>0</v>
      </c>
      <c r="BV94" s="11"/>
      <c r="BW94" s="109" cm="1">
        <f t="array" ref="BW94">IF($AG94,SQRT(SUMPRODUCT($AH$2:$AH94, (AI$2:AI94-BC94)^2)/(SUM($AH$2:$AH94)-1)),0)</f>
        <v>0</v>
      </c>
      <c r="BX94" s="109" cm="1">
        <f t="array" ref="BX94">IF($AG94,SQRT(SUMPRODUCT($AH$2:$AH94, (AJ$2:AJ94-BD94)^2)/(SUM($AH$2:$AH94)-1)),0)</f>
        <v>0</v>
      </c>
      <c r="BY94" s="109" cm="1">
        <f t="array" ref="BY94">IF($AG94,SQRT(SUMPRODUCT($AH$2:$AH94, (AK$2:AK94-BE94)^2)/(SUM($AH$2:$AH94)-1)),0)</f>
        <v>0</v>
      </c>
      <c r="BZ94" s="109" cm="1">
        <f t="array" ref="BZ94">IF($AG94,SQRT(SUMPRODUCT($AH$2:$AH94, (AL$2:AL94-BF94)^2)/(SUM($AH$2:$AH94)-1)),0)</f>
        <v>0</v>
      </c>
      <c r="CA94" s="109" cm="1">
        <f t="array" ref="CA94">IF($AG94,SQRT(SUMPRODUCT($AH$2:$AH94, (AM$2:AM94-BG94)^2)/(SUM($AH$2:$AH94)-1)),0)</f>
        <v>0</v>
      </c>
      <c r="CB94" s="109" cm="1">
        <f t="array" ref="CB94">IF($AG94,SQRT(SUMPRODUCT($AH$2:$AH94, (AN$2:AN94-BH94)^2)/(SUM($AH$2:$AH94)-1)),0)</f>
        <v>0</v>
      </c>
      <c r="CC94" s="109" cm="1">
        <f t="array" ref="CC94">IF($AG94,SQRT(SUMPRODUCT($AH$2:$AH94, (AO$2:AO94-BI94)^2)/(SUM($AH$2:$AH94)-1)),0)</f>
        <v>0</v>
      </c>
      <c r="CD94" s="109" cm="1">
        <f t="array" ref="CD94">IF($AG94,SQRT(SUMPRODUCT($AH$2:$AH94, (AP$2:AP94-BJ94)^2)/(SUM($AH$2:$AH94)-1)),0)</f>
        <v>0</v>
      </c>
      <c r="CE94" s="109" cm="1">
        <f t="array" ref="CE94">IF($AG94,SQRT(SUMPRODUCT($AH$2:$AH94, (AQ$2:AQ94-BK94)^2)/(SUM($AH$2:$AH94)-1)),0)</f>
        <v>0</v>
      </c>
      <c r="CF94" s="109" cm="1">
        <f t="array" ref="CF94">IF($AG94,SQRT(SUMPRODUCT($AH$2:$AH94, (AR$2:AR94-BL94)^2)/(SUM($AH$2:$AH94)-1)),0)</f>
        <v>0</v>
      </c>
      <c r="CG94" s="109" cm="1">
        <f t="array" ref="CG94">IF($AG94,SQRT(SUMPRODUCT($AH$2:$AH94, (AS$2:AS94-BM94)^2)/(SUM($AH$2:$AH94)-1)),0)</f>
        <v>0</v>
      </c>
      <c r="CH94" s="109" cm="1">
        <f t="array" ref="CH94">IF($AG94,SQRT(SUMPRODUCT($AH$2:$AH94, (AT$2:AT94-BN94)^2)/(SUM($AH$2:$AH94)-1)),0)</f>
        <v>0</v>
      </c>
      <c r="CI94" s="109" cm="1">
        <f t="array" ref="CI94">IF($AG94,SQRT(SUMPRODUCT($AH$2:$AH94, (AU$2:AU94-BO94)^2)/(SUM($AH$2:$AH94)-1)),0)</f>
        <v>0</v>
      </c>
      <c r="CJ94" s="109" cm="1">
        <f t="array" ref="CJ94">IF($AG94,SQRT(SUMPRODUCT($AH$2:$AH94, (AV$2:AV94-BP94)^2)/(SUM($AH$2:$AH94)-1)),0)</f>
        <v>0</v>
      </c>
      <c r="CK94" s="109" cm="1">
        <f t="array" ref="CK94">IF($AG94,SQRT(SUMPRODUCT($AH$2:$AH94, (AW$2:AW94-BQ94)^2)/(SUM($AH$2:$AH94)-1)),0)</f>
        <v>0</v>
      </c>
      <c r="CL94" s="109" cm="1">
        <f t="array" ref="CL94">IF($AG94,SQRT(SUMPRODUCT($AH$2:$AH94, (AX$2:AX94-BR94)^2)/(SUM($AH$2:$AH94)-1)),0)</f>
        <v>0</v>
      </c>
      <c r="CM94" s="109" cm="1">
        <f t="array" ref="CM94">IF($AG94,SQRT(SUMPRODUCT($AH$2:$AH94, (AY$2:AY94-BS94)^2)/(SUM($AH$2:$AH94)-1)),0)</f>
        <v>0</v>
      </c>
      <c r="CN94" s="109" cm="1">
        <f t="array" ref="CN94">IF($AG94,SQRT(SUMPRODUCT($AH$2:$AH94, (AZ$2:AZ94-BT94)^2)/(SUM($AH$2:$AH94)-1)),0)</f>
        <v>0</v>
      </c>
      <c r="CO94" s="109" cm="1">
        <f t="array" ref="CO94">IF($AG94,SQRT(SUMPRODUCT($AH$2:$AH94, (BA$2:BA94-BU94)^2)/(SUM($AH$2:$AH94)-1)),0)</f>
        <v>0</v>
      </c>
    </row>
    <row r="95" spans="34:93" x14ac:dyDescent="0.25">
      <c r="AH95" s="99" t="str">
        <f t="shared" si="33"/>
        <v/>
      </c>
      <c r="AI95" s="11">
        <f t="shared" ca="1" si="42"/>
        <v>0</v>
      </c>
      <c r="AJ95" s="11">
        <f t="shared" ca="1" si="42"/>
        <v>0</v>
      </c>
      <c r="AK95" s="11">
        <f t="shared" ca="1" si="42"/>
        <v>0</v>
      </c>
      <c r="AL95" s="11">
        <f t="shared" ca="1" si="42"/>
        <v>0</v>
      </c>
      <c r="AM95" s="11">
        <f t="shared" ca="1" si="42"/>
        <v>0</v>
      </c>
      <c r="AN95" s="11">
        <f t="shared" ca="1" si="42"/>
        <v>0</v>
      </c>
      <c r="AO95" s="11">
        <f t="shared" ca="1" si="42"/>
        <v>0</v>
      </c>
      <c r="AP95" s="11">
        <f t="shared" ca="1" si="42"/>
        <v>0</v>
      </c>
      <c r="AQ95" s="11">
        <f t="shared" ca="1" si="42"/>
        <v>0</v>
      </c>
      <c r="AR95" s="11">
        <f t="shared" ca="1" si="42"/>
        <v>0</v>
      </c>
      <c r="AS95" s="11">
        <f t="shared" ca="1" si="43"/>
        <v>0</v>
      </c>
      <c r="AT95" s="11">
        <f t="shared" ca="1" si="43"/>
        <v>0</v>
      </c>
      <c r="AU95" s="11">
        <f t="shared" ca="1" si="43"/>
        <v>0</v>
      </c>
      <c r="AV95" s="11">
        <f t="shared" ca="1" si="43"/>
        <v>0</v>
      </c>
      <c r="AW95" s="11">
        <f t="shared" ca="1" si="43"/>
        <v>0</v>
      </c>
      <c r="AX95" s="11">
        <f t="shared" ca="1" si="43"/>
        <v>0</v>
      </c>
      <c r="AY95" s="11">
        <f t="shared" ca="1" si="43"/>
        <v>0</v>
      </c>
      <c r="AZ95" s="11">
        <f t="shared" ca="1" si="43"/>
        <v>0</v>
      </c>
      <c r="BA95" s="11">
        <f t="shared" ca="1" si="43"/>
        <v>0</v>
      </c>
      <c r="BB95" s="11"/>
      <c r="BC95" s="11">
        <f>IF($AG95,SUMPRODUCT(AI$2:AI95,$AH$2:$AH95)/SUM($AH$2:$AH95),0)</f>
        <v>0</v>
      </c>
      <c r="BD95" s="11">
        <f>IF($AG95,SUMPRODUCT(AJ$2:AJ95,$AH$2:$AH95)/SUM($AH$2:$AH95),0)</f>
        <v>0</v>
      </c>
      <c r="BE95" s="11">
        <f>IF($AG95,SUMPRODUCT(AK$2:AK95,$AH$2:$AH95)/SUM($AH$2:$AH95),0)</f>
        <v>0</v>
      </c>
      <c r="BF95" s="11">
        <f>IF($AG95,SUMPRODUCT(AL$2:AL95,$AH$2:$AH95)/SUM($AH$2:$AH95),0)</f>
        <v>0</v>
      </c>
      <c r="BG95" s="11">
        <f>IF($AG95,SUMPRODUCT(AM$2:AM95,$AH$2:$AH95)/SUM($AH$2:$AH95),0)</f>
        <v>0</v>
      </c>
      <c r="BH95" s="11">
        <f>IF($AG95,SUMPRODUCT(AN$2:AN95,$AH$2:$AH95)/SUM($AH$2:$AH95),0)</f>
        <v>0</v>
      </c>
      <c r="BI95" s="11">
        <f>IF($AG95,SUMPRODUCT(AO$2:AO95,$AH$2:$AH95)/SUM($AH$2:$AH95),0)</f>
        <v>0</v>
      </c>
      <c r="BJ95" s="11">
        <f>IF($AG95,SUMPRODUCT(AP$2:AP95,$AH$2:$AH95)/SUM($AH$2:$AH95),0)</f>
        <v>0</v>
      </c>
      <c r="BK95" s="11">
        <f>IF($AG95,SUMPRODUCT(AQ$2:AQ95,$AH$2:$AH95)/SUM($AH$2:$AH95),0)</f>
        <v>0</v>
      </c>
      <c r="BL95" s="11">
        <f>IF($AG95,SUMPRODUCT(AR$2:AR95,$AH$2:$AH95)/SUM($AH$2:$AH95),0)</f>
        <v>0</v>
      </c>
      <c r="BM95" s="11">
        <f>IF($AG95,SUMPRODUCT(AS$2:AS95,$AH$2:$AH95)/SUM($AH$2:$AH95),0)</f>
        <v>0</v>
      </c>
      <c r="BN95" s="11">
        <f>IF($AG95,SUMPRODUCT(AT$2:AT95,$AH$2:$AH95)/SUM($AH$2:$AH95),0)</f>
        <v>0</v>
      </c>
      <c r="BO95" s="11">
        <f>IF($AG95,SUMPRODUCT(AU$2:AU95,$AH$2:$AH95)/SUM($AH$2:$AH95),0)</f>
        <v>0</v>
      </c>
      <c r="BP95" s="11">
        <f>IF($AG95,SUMPRODUCT(AV$2:AV95,$AH$2:$AH95)/SUM($AH$2:$AH95),0)</f>
        <v>0</v>
      </c>
      <c r="BQ95" s="11">
        <f>IF($AG95,SUMPRODUCT(AW$2:AW95,$AH$2:$AH95)/SUM($AH$2:$AH95),0)</f>
        <v>0</v>
      </c>
      <c r="BR95" s="11">
        <f>IF($AG95,SUMPRODUCT(AX$2:AX95,$AH$2:$AH95)/SUM($AH$2:$AH95),0)</f>
        <v>0</v>
      </c>
      <c r="BS95" s="11">
        <f>IF($AG95,SUMPRODUCT(AY$2:AY95,$AH$2:$AH95)/SUM($AH$2:$AH95),0)</f>
        <v>0</v>
      </c>
      <c r="BT95" s="11">
        <f>IF($AG95,SUMPRODUCT(AZ$2:AZ95,$AH$2:$AH95)/SUM($AH$2:$AH95),0)</f>
        <v>0</v>
      </c>
      <c r="BU95" s="11">
        <f>IF($AG95,SUMPRODUCT(BA$2:BA95,$AH$2:$AH95)/SUM($AH$2:$AH95),0)</f>
        <v>0</v>
      </c>
      <c r="BV95" s="11"/>
      <c r="BW95" s="109" cm="1">
        <f t="array" ref="BW95">IF($AG95,SQRT(SUMPRODUCT($AH$2:$AH95, (AI$2:AI95-BC95)^2)/(SUM($AH$2:$AH95)-1)),0)</f>
        <v>0</v>
      </c>
      <c r="BX95" s="109" cm="1">
        <f t="array" ref="BX95">IF($AG95,SQRT(SUMPRODUCT($AH$2:$AH95, (AJ$2:AJ95-BD95)^2)/(SUM($AH$2:$AH95)-1)),0)</f>
        <v>0</v>
      </c>
      <c r="BY95" s="109" cm="1">
        <f t="array" ref="BY95">IF($AG95,SQRT(SUMPRODUCT($AH$2:$AH95, (AK$2:AK95-BE95)^2)/(SUM($AH$2:$AH95)-1)),0)</f>
        <v>0</v>
      </c>
      <c r="BZ95" s="109" cm="1">
        <f t="array" ref="BZ95">IF($AG95,SQRT(SUMPRODUCT($AH$2:$AH95, (AL$2:AL95-BF95)^2)/(SUM($AH$2:$AH95)-1)),0)</f>
        <v>0</v>
      </c>
      <c r="CA95" s="109" cm="1">
        <f t="array" ref="CA95">IF($AG95,SQRT(SUMPRODUCT($AH$2:$AH95, (AM$2:AM95-BG95)^2)/(SUM($AH$2:$AH95)-1)),0)</f>
        <v>0</v>
      </c>
      <c r="CB95" s="109" cm="1">
        <f t="array" ref="CB95">IF($AG95,SQRT(SUMPRODUCT($AH$2:$AH95, (AN$2:AN95-BH95)^2)/(SUM($AH$2:$AH95)-1)),0)</f>
        <v>0</v>
      </c>
      <c r="CC95" s="109" cm="1">
        <f t="array" ref="CC95">IF($AG95,SQRT(SUMPRODUCT($AH$2:$AH95, (AO$2:AO95-BI95)^2)/(SUM($AH$2:$AH95)-1)),0)</f>
        <v>0</v>
      </c>
      <c r="CD95" s="109" cm="1">
        <f t="array" ref="CD95">IF($AG95,SQRT(SUMPRODUCT($AH$2:$AH95, (AP$2:AP95-BJ95)^2)/(SUM($AH$2:$AH95)-1)),0)</f>
        <v>0</v>
      </c>
      <c r="CE95" s="109" cm="1">
        <f t="array" ref="CE95">IF($AG95,SQRT(SUMPRODUCT($AH$2:$AH95, (AQ$2:AQ95-BK95)^2)/(SUM($AH$2:$AH95)-1)),0)</f>
        <v>0</v>
      </c>
      <c r="CF95" s="109" cm="1">
        <f t="array" ref="CF95">IF($AG95,SQRT(SUMPRODUCT($AH$2:$AH95, (AR$2:AR95-BL95)^2)/(SUM($AH$2:$AH95)-1)),0)</f>
        <v>0</v>
      </c>
      <c r="CG95" s="109" cm="1">
        <f t="array" ref="CG95">IF($AG95,SQRT(SUMPRODUCT($AH$2:$AH95, (AS$2:AS95-BM95)^2)/(SUM($AH$2:$AH95)-1)),0)</f>
        <v>0</v>
      </c>
      <c r="CH95" s="109" cm="1">
        <f t="array" ref="CH95">IF($AG95,SQRT(SUMPRODUCT($AH$2:$AH95, (AT$2:AT95-BN95)^2)/(SUM($AH$2:$AH95)-1)),0)</f>
        <v>0</v>
      </c>
      <c r="CI95" s="109" cm="1">
        <f t="array" ref="CI95">IF($AG95,SQRT(SUMPRODUCT($AH$2:$AH95, (AU$2:AU95-BO95)^2)/(SUM($AH$2:$AH95)-1)),0)</f>
        <v>0</v>
      </c>
      <c r="CJ95" s="109" cm="1">
        <f t="array" ref="CJ95">IF($AG95,SQRT(SUMPRODUCT($AH$2:$AH95, (AV$2:AV95-BP95)^2)/(SUM($AH$2:$AH95)-1)),0)</f>
        <v>0</v>
      </c>
      <c r="CK95" s="109" cm="1">
        <f t="array" ref="CK95">IF($AG95,SQRT(SUMPRODUCT($AH$2:$AH95, (AW$2:AW95-BQ95)^2)/(SUM($AH$2:$AH95)-1)),0)</f>
        <v>0</v>
      </c>
      <c r="CL95" s="109" cm="1">
        <f t="array" ref="CL95">IF($AG95,SQRT(SUMPRODUCT($AH$2:$AH95, (AX$2:AX95-BR95)^2)/(SUM($AH$2:$AH95)-1)),0)</f>
        <v>0</v>
      </c>
      <c r="CM95" s="109" cm="1">
        <f t="array" ref="CM95">IF($AG95,SQRT(SUMPRODUCT($AH$2:$AH95, (AY$2:AY95-BS95)^2)/(SUM($AH$2:$AH95)-1)),0)</f>
        <v>0</v>
      </c>
      <c r="CN95" s="109" cm="1">
        <f t="array" ref="CN95">IF($AG95,SQRT(SUMPRODUCT($AH$2:$AH95, (AZ$2:AZ95-BT95)^2)/(SUM($AH$2:$AH95)-1)),0)</f>
        <v>0</v>
      </c>
      <c r="CO95" s="109" cm="1">
        <f t="array" ref="CO95">IF($AG95,SQRT(SUMPRODUCT($AH$2:$AH95, (BA$2:BA95-BU95)^2)/(SUM($AH$2:$AH95)-1)),0)</f>
        <v>0</v>
      </c>
    </row>
    <row r="96" spans="34:93" x14ac:dyDescent="0.25">
      <c r="AH96" s="99" t="str">
        <f t="shared" si="33"/>
        <v/>
      </c>
      <c r="AI96" s="11">
        <f t="shared" ca="1" si="42"/>
        <v>0</v>
      </c>
      <c r="AJ96" s="11">
        <f t="shared" ca="1" si="42"/>
        <v>0</v>
      </c>
      <c r="AK96" s="11">
        <f t="shared" ca="1" si="42"/>
        <v>0</v>
      </c>
      <c r="AL96" s="11">
        <f t="shared" ca="1" si="42"/>
        <v>0</v>
      </c>
      <c r="AM96" s="11">
        <f t="shared" ca="1" si="42"/>
        <v>0</v>
      </c>
      <c r="AN96" s="11">
        <f t="shared" ca="1" si="42"/>
        <v>0</v>
      </c>
      <c r="AO96" s="11">
        <f t="shared" ca="1" si="42"/>
        <v>0</v>
      </c>
      <c r="AP96" s="11">
        <f t="shared" ca="1" si="42"/>
        <v>0</v>
      </c>
      <c r="AQ96" s="11">
        <f t="shared" ca="1" si="42"/>
        <v>0</v>
      </c>
      <c r="AR96" s="11">
        <f t="shared" ca="1" si="42"/>
        <v>0</v>
      </c>
      <c r="AS96" s="11">
        <f t="shared" ca="1" si="43"/>
        <v>0</v>
      </c>
      <c r="AT96" s="11">
        <f t="shared" ca="1" si="43"/>
        <v>0</v>
      </c>
      <c r="AU96" s="11">
        <f t="shared" ca="1" si="43"/>
        <v>0</v>
      </c>
      <c r="AV96" s="11">
        <f t="shared" ca="1" si="43"/>
        <v>0</v>
      </c>
      <c r="AW96" s="11">
        <f t="shared" ca="1" si="43"/>
        <v>0</v>
      </c>
      <c r="AX96" s="11">
        <f t="shared" ca="1" si="43"/>
        <v>0</v>
      </c>
      <c r="AY96" s="11">
        <f t="shared" ca="1" si="43"/>
        <v>0</v>
      </c>
      <c r="AZ96" s="11">
        <f t="shared" ca="1" si="43"/>
        <v>0</v>
      </c>
      <c r="BA96" s="11">
        <f t="shared" ca="1" si="43"/>
        <v>0</v>
      </c>
      <c r="BB96" s="11"/>
      <c r="BC96" s="11">
        <f>IF($AG96,SUMPRODUCT(AI$2:AI96,$AH$2:$AH96)/SUM($AH$2:$AH96),0)</f>
        <v>0</v>
      </c>
      <c r="BD96" s="11">
        <f>IF($AG96,SUMPRODUCT(AJ$2:AJ96,$AH$2:$AH96)/SUM($AH$2:$AH96),0)</f>
        <v>0</v>
      </c>
      <c r="BE96" s="11">
        <f>IF($AG96,SUMPRODUCT(AK$2:AK96,$AH$2:$AH96)/SUM($AH$2:$AH96),0)</f>
        <v>0</v>
      </c>
      <c r="BF96" s="11">
        <f>IF($AG96,SUMPRODUCT(AL$2:AL96,$AH$2:$AH96)/SUM($AH$2:$AH96),0)</f>
        <v>0</v>
      </c>
      <c r="BG96" s="11">
        <f>IF($AG96,SUMPRODUCT(AM$2:AM96,$AH$2:$AH96)/SUM($AH$2:$AH96),0)</f>
        <v>0</v>
      </c>
      <c r="BH96" s="11">
        <f>IF($AG96,SUMPRODUCT(AN$2:AN96,$AH$2:$AH96)/SUM($AH$2:$AH96),0)</f>
        <v>0</v>
      </c>
      <c r="BI96" s="11">
        <f>IF($AG96,SUMPRODUCT(AO$2:AO96,$AH$2:$AH96)/SUM($AH$2:$AH96),0)</f>
        <v>0</v>
      </c>
      <c r="BJ96" s="11">
        <f>IF($AG96,SUMPRODUCT(AP$2:AP96,$AH$2:$AH96)/SUM($AH$2:$AH96),0)</f>
        <v>0</v>
      </c>
      <c r="BK96" s="11">
        <f>IF($AG96,SUMPRODUCT(AQ$2:AQ96,$AH$2:$AH96)/SUM($AH$2:$AH96),0)</f>
        <v>0</v>
      </c>
      <c r="BL96" s="11">
        <f>IF($AG96,SUMPRODUCT(AR$2:AR96,$AH$2:$AH96)/SUM($AH$2:$AH96),0)</f>
        <v>0</v>
      </c>
      <c r="BM96" s="11">
        <f>IF($AG96,SUMPRODUCT(AS$2:AS96,$AH$2:$AH96)/SUM($AH$2:$AH96),0)</f>
        <v>0</v>
      </c>
      <c r="BN96" s="11">
        <f>IF($AG96,SUMPRODUCT(AT$2:AT96,$AH$2:$AH96)/SUM($AH$2:$AH96),0)</f>
        <v>0</v>
      </c>
      <c r="BO96" s="11">
        <f>IF($AG96,SUMPRODUCT(AU$2:AU96,$AH$2:$AH96)/SUM($AH$2:$AH96),0)</f>
        <v>0</v>
      </c>
      <c r="BP96" s="11">
        <f>IF($AG96,SUMPRODUCT(AV$2:AV96,$AH$2:$AH96)/SUM($AH$2:$AH96),0)</f>
        <v>0</v>
      </c>
      <c r="BQ96" s="11">
        <f>IF($AG96,SUMPRODUCT(AW$2:AW96,$AH$2:$AH96)/SUM($AH$2:$AH96),0)</f>
        <v>0</v>
      </c>
      <c r="BR96" s="11">
        <f>IF($AG96,SUMPRODUCT(AX$2:AX96,$AH$2:$AH96)/SUM($AH$2:$AH96),0)</f>
        <v>0</v>
      </c>
      <c r="BS96" s="11">
        <f>IF($AG96,SUMPRODUCT(AY$2:AY96,$AH$2:$AH96)/SUM($AH$2:$AH96),0)</f>
        <v>0</v>
      </c>
      <c r="BT96" s="11">
        <f>IF($AG96,SUMPRODUCT(AZ$2:AZ96,$AH$2:$AH96)/SUM($AH$2:$AH96),0)</f>
        <v>0</v>
      </c>
      <c r="BU96" s="11">
        <f>IF($AG96,SUMPRODUCT(BA$2:BA96,$AH$2:$AH96)/SUM($AH$2:$AH96),0)</f>
        <v>0</v>
      </c>
      <c r="BV96" s="11"/>
      <c r="BW96" s="109" cm="1">
        <f t="array" ref="BW96">IF($AG96,SQRT(SUMPRODUCT($AH$2:$AH96, (AI$2:AI96-BC96)^2)/(SUM($AH$2:$AH96)-1)),0)</f>
        <v>0</v>
      </c>
      <c r="BX96" s="109" cm="1">
        <f t="array" ref="BX96">IF($AG96,SQRT(SUMPRODUCT($AH$2:$AH96, (AJ$2:AJ96-BD96)^2)/(SUM($AH$2:$AH96)-1)),0)</f>
        <v>0</v>
      </c>
      <c r="BY96" s="109" cm="1">
        <f t="array" ref="BY96">IF($AG96,SQRT(SUMPRODUCT($AH$2:$AH96, (AK$2:AK96-BE96)^2)/(SUM($AH$2:$AH96)-1)),0)</f>
        <v>0</v>
      </c>
      <c r="BZ96" s="109" cm="1">
        <f t="array" ref="BZ96">IF($AG96,SQRT(SUMPRODUCT($AH$2:$AH96, (AL$2:AL96-BF96)^2)/(SUM($AH$2:$AH96)-1)),0)</f>
        <v>0</v>
      </c>
      <c r="CA96" s="109" cm="1">
        <f t="array" ref="CA96">IF($AG96,SQRT(SUMPRODUCT($AH$2:$AH96, (AM$2:AM96-BG96)^2)/(SUM($AH$2:$AH96)-1)),0)</f>
        <v>0</v>
      </c>
      <c r="CB96" s="109" cm="1">
        <f t="array" ref="CB96">IF($AG96,SQRT(SUMPRODUCT($AH$2:$AH96, (AN$2:AN96-BH96)^2)/(SUM($AH$2:$AH96)-1)),0)</f>
        <v>0</v>
      </c>
      <c r="CC96" s="109" cm="1">
        <f t="array" ref="CC96">IF($AG96,SQRT(SUMPRODUCT($AH$2:$AH96, (AO$2:AO96-BI96)^2)/(SUM($AH$2:$AH96)-1)),0)</f>
        <v>0</v>
      </c>
      <c r="CD96" s="109" cm="1">
        <f t="array" ref="CD96">IF($AG96,SQRT(SUMPRODUCT($AH$2:$AH96, (AP$2:AP96-BJ96)^2)/(SUM($AH$2:$AH96)-1)),0)</f>
        <v>0</v>
      </c>
      <c r="CE96" s="109" cm="1">
        <f t="array" ref="CE96">IF($AG96,SQRT(SUMPRODUCT($AH$2:$AH96, (AQ$2:AQ96-BK96)^2)/(SUM($AH$2:$AH96)-1)),0)</f>
        <v>0</v>
      </c>
      <c r="CF96" s="109" cm="1">
        <f t="array" ref="CF96">IF($AG96,SQRT(SUMPRODUCT($AH$2:$AH96, (AR$2:AR96-BL96)^2)/(SUM($AH$2:$AH96)-1)),0)</f>
        <v>0</v>
      </c>
      <c r="CG96" s="109" cm="1">
        <f t="array" ref="CG96">IF($AG96,SQRT(SUMPRODUCT($AH$2:$AH96, (AS$2:AS96-BM96)^2)/(SUM($AH$2:$AH96)-1)),0)</f>
        <v>0</v>
      </c>
      <c r="CH96" s="109" cm="1">
        <f t="array" ref="CH96">IF($AG96,SQRT(SUMPRODUCT($AH$2:$AH96, (AT$2:AT96-BN96)^2)/(SUM($AH$2:$AH96)-1)),0)</f>
        <v>0</v>
      </c>
      <c r="CI96" s="109" cm="1">
        <f t="array" ref="CI96">IF($AG96,SQRT(SUMPRODUCT($AH$2:$AH96, (AU$2:AU96-BO96)^2)/(SUM($AH$2:$AH96)-1)),0)</f>
        <v>0</v>
      </c>
      <c r="CJ96" s="109" cm="1">
        <f t="array" ref="CJ96">IF($AG96,SQRT(SUMPRODUCT($AH$2:$AH96, (AV$2:AV96-BP96)^2)/(SUM($AH$2:$AH96)-1)),0)</f>
        <v>0</v>
      </c>
      <c r="CK96" s="109" cm="1">
        <f t="array" ref="CK96">IF($AG96,SQRT(SUMPRODUCT($AH$2:$AH96, (AW$2:AW96-BQ96)^2)/(SUM($AH$2:$AH96)-1)),0)</f>
        <v>0</v>
      </c>
      <c r="CL96" s="109" cm="1">
        <f t="array" ref="CL96">IF($AG96,SQRT(SUMPRODUCT($AH$2:$AH96, (AX$2:AX96-BR96)^2)/(SUM($AH$2:$AH96)-1)),0)</f>
        <v>0</v>
      </c>
      <c r="CM96" s="109" cm="1">
        <f t="array" ref="CM96">IF($AG96,SQRT(SUMPRODUCT($AH$2:$AH96, (AY$2:AY96-BS96)^2)/(SUM($AH$2:$AH96)-1)),0)</f>
        <v>0</v>
      </c>
      <c r="CN96" s="109" cm="1">
        <f t="array" ref="CN96">IF($AG96,SQRT(SUMPRODUCT($AH$2:$AH96, (AZ$2:AZ96-BT96)^2)/(SUM($AH$2:$AH96)-1)),0)</f>
        <v>0</v>
      </c>
      <c r="CO96" s="109" cm="1">
        <f t="array" ref="CO96">IF($AG96,SQRT(SUMPRODUCT($AH$2:$AH96, (BA$2:BA96-BU96)^2)/(SUM($AH$2:$AH96)-1)),0)</f>
        <v>0</v>
      </c>
    </row>
    <row r="97" spans="34:93" x14ac:dyDescent="0.25">
      <c r="AH97" s="99" t="str">
        <f t="shared" si="33"/>
        <v/>
      </c>
      <c r="AI97" s="11">
        <f t="shared" ca="1" si="42"/>
        <v>0</v>
      </c>
      <c r="AJ97" s="11">
        <f t="shared" ca="1" si="42"/>
        <v>0</v>
      </c>
      <c r="AK97" s="11">
        <f t="shared" ca="1" si="42"/>
        <v>0</v>
      </c>
      <c r="AL97" s="11">
        <f t="shared" ca="1" si="42"/>
        <v>0</v>
      </c>
      <c r="AM97" s="11">
        <f t="shared" ca="1" si="42"/>
        <v>0</v>
      </c>
      <c r="AN97" s="11">
        <f t="shared" ca="1" si="42"/>
        <v>0</v>
      </c>
      <c r="AO97" s="11">
        <f t="shared" ca="1" si="42"/>
        <v>0</v>
      </c>
      <c r="AP97" s="11">
        <f t="shared" ca="1" si="42"/>
        <v>0</v>
      </c>
      <c r="AQ97" s="11">
        <f t="shared" ca="1" si="42"/>
        <v>0</v>
      </c>
      <c r="AR97" s="11">
        <f t="shared" ca="1" si="42"/>
        <v>0</v>
      </c>
      <c r="AS97" s="11">
        <f t="shared" ca="1" si="43"/>
        <v>0</v>
      </c>
      <c r="AT97" s="11">
        <f t="shared" ca="1" si="43"/>
        <v>0</v>
      </c>
      <c r="AU97" s="11">
        <f t="shared" ca="1" si="43"/>
        <v>0</v>
      </c>
      <c r="AV97" s="11">
        <f t="shared" ca="1" si="43"/>
        <v>0</v>
      </c>
      <c r="AW97" s="11">
        <f t="shared" ca="1" si="43"/>
        <v>0</v>
      </c>
      <c r="AX97" s="11">
        <f t="shared" ca="1" si="43"/>
        <v>0</v>
      </c>
      <c r="AY97" s="11">
        <f t="shared" ca="1" si="43"/>
        <v>0</v>
      </c>
      <c r="AZ97" s="11">
        <f t="shared" ca="1" si="43"/>
        <v>0</v>
      </c>
      <c r="BA97" s="11">
        <f t="shared" ca="1" si="43"/>
        <v>0</v>
      </c>
      <c r="BB97" s="11"/>
      <c r="BC97" s="11">
        <f>IF($AG97,SUMPRODUCT(AI$2:AI97,$AH$2:$AH97)/SUM($AH$2:$AH97),0)</f>
        <v>0</v>
      </c>
      <c r="BD97" s="11">
        <f>IF($AG97,SUMPRODUCT(AJ$2:AJ97,$AH$2:$AH97)/SUM($AH$2:$AH97),0)</f>
        <v>0</v>
      </c>
      <c r="BE97" s="11">
        <f>IF($AG97,SUMPRODUCT(AK$2:AK97,$AH$2:$AH97)/SUM($AH$2:$AH97),0)</f>
        <v>0</v>
      </c>
      <c r="BF97" s="11">
        <f>IF($AG97,SUMPRODUCT(AL$2:AL97,$AH$2:$AH97)/SUM($AH$2:$AH97),0)</f>
        <v>0</v>
      </c>
      <c r="BG97" s="11">
        <f>IF($AG97,SUMPRODUCT(AM$2:AM97,$AH$2:$AH97)/SUM($AH$2:$AH97),0)</f>
        <v>0</v>
      </c>
      <c r="BH97" s="11">
        <f>IF($AG97,SUMPRODUCT(AN$2:AN97,$AH$2:$AH97)/SUM($AH$2:$AH97),0)</f>
        <v>0</v>
      </c>
      <c r="BI97" s="11">
        <f>IF($AG97,SUMPRODUCT(AO$2:AO97,$AH$2:$AH97)/SUM($AH$2:$AH97),0)</f>
        <v>0</v>
      </c>
      <c r="BJ97" s="11">
        <f>IF($AG97,SUMPRODUCT(AP$2:AP97,$AH$2:$AH97)/SUM($AH$2:$AH97),0)</f>
        <v>0</v>
      </c>
      <c r="BK97" s="11">
        <f>IF($AG97,SUMPRODUCT(AQ$2:AQ97,$AH$2:$AH97)/SUM($AH$2:$AH97),0)</f>
        <v>0</v>
      </c>
      <c r="BL97" s="11">
        <f>IF($AG97,SUMPRODUCT(AR$2:AR97,$AH$2:$AH97)/SUM($AH$2:$AH97),0)</f>
        <v>0</v>
      </c>
      <c r="BM97" s="11">
        <f>IF($AG97,SUMPRODUCT(AS$2:AS97,$AH$2:$AH97)/SUM($AH$2:$AH97),0)</f>
        <v>0</v>
      </c>
      <c r="BN97" s="11">
        <f>IF($AG97,SUMPRODUCT(AT$2:AT97,$AH$2:$AH97)/SUM($AH$2:$AH97),0)</f>
        <v>0</v>
      </c>
      <c r="BO97" s="11">
        <f>IF($AG97,SUMPRODUCT(AU$2:AU97,$AH$2:$AH97)/SUM($AH$2:$AH97),0)</f>
        <v>0</v>
      </c>
      <c r="BP97" s="11">
        <f>IF($AG97,SUMPRODUCT(AV$2:AV97,$AH$2:$AH97)/SUM($AH$2:$AH97),0)</f>
        <v>0</v>
      </c>
      <c r="BQ97" s="11">
        <f>IF($AG97,SUMPRODUCT(AW$2:AW97,$AH$2:$AH97)/SUM($AH$2:$AH97),0)</f>
        <v>0</v>
      </c>
      <c r="BR97" s="11">
        <f>IF($AG97,SUMPRODUCT(AX$2:AX97,$AH$2:$AH97)/SUM($AH$2:$AH97),0)</f>
        <v>0</v>
      </c>
      <c r="BS97" s="11">
        <f>IF($AG97,SUMPRODUCT(AY$2:AY97,$AH$2:$AH97)/SUM($AH$2:$AH97),0)</f>
        <v>0</v>
      </c>
      <c r="BT97" s="11">
        <f>IF($AG97,SUMPRODUCT(AZ$2:AZ97,$AH$2:$AH97)/SUM($AH$2:$AH97),0)</f>
        <v>0</v>
      </c>
      <c r="BU97" s="11">
        <f>IF($AG97,SUMPRODUCT(BA$2:BA97,$AH$2:$AH97)/SUM($AH$2:$AH97),0)</f>
        <v>0</v>
      </c>
      <c r="BV97" s="11"/>
      <c r="BW97" s="109" cm="1">
        <f t="array" ref="BW97">IF($AG97,SQRT(SUMPRODUCT($AH$2:$AH97, (AI$2:AI97-BC97)^2)/(SUM($AH$2:$AH97)-1)),0)</f>
        <v>0</v>
      </c>
      <c r="BX97" s="109" cm="1">
        <f t="array" ref="BX97">IF($AG97,SQRT(SUMPRODUCT($AH$2:$AH97, (AJ$2:AJ97-BD97)^2)/(SUM($AH$2:$AH97)-1)),0)</f>
        <v>0</v>
      </c>
      <c r="BY97" s="109" cm="1">
        <f t="array" ref="BY97">IF($AG97,SQRT(SUMPRODUCT($AH$2:$AH97, (AK$2:AK97-BE97)^2)/(SUM($AH$2:$AH97)-1)),0)</f>
        <v>0</v>
      </c>
      <c r="BZ97" s="109" cm="1">
        <f t="array" ref="BZ97">IF($AG97,SQRT(SUMPRODUCT($AH$2:$AH97, (AL$2:AL97-BF97)^2)/(SUM($AH$2:$AH97)-1)),0)</f>
        <v>0</v>
      </c>
      <c r="CA97" s="109" cm="1">
        <f t="array" ref="CA97">IF($AG97,SQRT(SUMPRODUCT($AH$2:$AH97, (AM$2:AM97-BG97)^2)/(SUM($AH$2:$AH97)-1)),0)</f>
        <v>0</v>
      </c>
      <c r="CB97" s="109" cm="1">
        <f t="array" ref="CB97">IF($AG97,SQRT(SUMPRODUCT($AH$2:$AH97, (AN$2:AN97-BH97)^2)/(SUM($AH$2:$AH97)-1)),0)</f>
        <v>0</v>
      </c>
      <c r="CC97" s="109" cm="1">
        <f t="array" ref="CC97">IF($AG97,SQRT(SUMPRODUCT($AH$2:$AH97, (AO$2:AO97-BI97)^2)/(SUM($AH$2:$AH97)-1)),0)</f>
        <v>0</v>
      </c>
      <c r="CD97" s="109" cm="1">
        <f t="array" ref="CD97">IF($AG97,SQRT(SUMPRODUCT($AH$2:$AH97, (AP$2:AP97-BJ97)^2)/(SUM($AH$2:$AH97)-1)),0)</f>
        <v>0</v>
      </c>
      <c r="CE97" s="109" cm="1">
        <f t="array" ref="CE97">IF($AG97,SQRT(SUMPRODUCT($AH$2:$AH97, (AQ$2:AQ97-BK97)^2)/(SUM($AH$2:$AH97)-1)),0)</f>
        <v>0</v>
      </c>
      <c r="CF97" s="109" cm="1">
        <f t="array" ref="CF97">IF($AG97,SQRT(SUMPRODUCT($AH$2:$AH97, (AR$2:AR97-BL97)^2)/(SUM($AH$2:$AH97)-1)),0)</f>
        <v>0</v>
      </c>
      <c r="CG97" s="109" cm="1">
        <f t="array" ref="CG97">IF($AG97,SQRT(SUMPRODUCT($AH$2:$AH97, (AS$2:AS97-BM97)^2)/(SUM($AH$2:$AH97)-1)),0)</f>
        <v>0</v>
      </c>
      <c r="CH97" s="109" cm="1">
        <f t="array" ref="CH97">IF($AG97,SQRT(SUMPRODUCT($AH$2:$AH97, (AT$2:AT97-BN97)^2)/(SUM($AH$2:$AH97)-1)),0)</f>
        <v>0</v>
      </c>
      <c r="CI97" s="109" cm="1">
        <f t="array" ref="CI97">IF($AG97,SQRT(SUMPRODUCT($AH$2:$AH97, (AU$2:AU97-BO97)^2)/(SUM($AH$2:$AH97)-1)),0)</f>
        <v>0</v>
      </c>
      <c r="CJ97" s="109" cm="1">
        <f t="array" ref="CJ97">IF($AG97,SQRT(SUMPRODUCT($AH$2:$AH97, (AV$2:AV97-BP97)^2)/(SUM($AH$2:$AH97)-1)),0)</f>
        <v>0</v>
      </c>
      <c r="CK97" s="109" cm="1">
        <f t="array" ref="CK97">IF($AG97,SQRT(SUMPRODUCT($AH$2:$AH97, (AW$2:AW97-BQ97)^2)/(SUM($AH$2:$AH97)-1)),0)</f>
        <v>0</v>
      </c>
      <c r="CL97" s="109" cm="1">
        <f t="array" ref="CL97">IF($AG97,SQRT(SUMPRODUCT($AH$2:$AH97, (AX$2:AX97-BR97)^2)/(SUM($AH$2:$AH97)-1)),0)</f>
        <v>0</v>
      </c>
      <c r="CM97" s="109" cm="1">
        <f t="array" ref="CM97">IF($AG97,SQRT(SUMPRODUCT($AH$2:$AH97, (AY$2:AY97-BS97)^2)/(SUM($AH$2:$AH97)-1)),0)</f>
        <v>0</v>
      </c>
      <c r="CN97" s="109" cm="1">
        <f t="array" ref="CN97">IF($AG97,SQRT(SUMPRODUCT($AH$2:$AH97, (AZ$2:AZ97-BT97)^2)/(SUM($AH$2:$AH97)-1)),0)</f>
        <v>0</v>
      </c>
      <c r="CO97" s="109" cm="1">
        <f t="array" ref="CO97">IF($AG97,SQRT(SUMPRODUCT($AH$2:$AH97, (BA$2:BA97-BU97)^2)/(SUM($AH$2:$AH97)-1)),0)</f>
        <v>0</v>
      </c>
    </row>
    <row r="98" spans="34:93" x14ac:dyDescent="0.25">
      <c r="AH98" s="99" t="str">
        <f t="shared" si="33"/>
        <v/>
      </c>
      <c r="AI98" s="11">
        <f t="shared" ca="1" si="42"/>
        <v>0</v>
      </c>
      <c r="AJ98" s="11">
        <f t="shared" ca="1" si="42"/>
        <v>0</v>
      </c>
      <c r="AK98" s="11">
        <f t="shared" ca="1" si="42"/>
        <v>0</v>
      </c>
      <c r="AL98" s="11">
        <f t="shared" ca="1" si="42"/>
        <v>0</v>
      </c>
      <c r="AM98" s="11">
        <f t="shared" ca="1" si="42"/>
        <v>0</v>
      </c>
      <c r="AN98" s="11">
        <f t="shared" ca="1" si="42"/>
        <v>0</v>
      </c>
      <c r="AO98" s="11">
        <f t="shared" ca="1" si="42"/>
        <v>0</v>
      </c>
      <c r="AP98" s="11">
        <f t="shared" ca="1" si="42"/>
        <v>0</v>
      </c>
      <c r="AQ98" s="11">
        <f t="shared" ca="1" si="42"/>
        <v>0</v>
      </c>
      <c r="AR98" s="11">
        <f t="shared" ca="1" si="42"/>
        <v>0</v>
      </c>
      <c r="AS98" s="11">
        <f t="shared" ca="1" si="43"/>
        <v>0</v>
      </c>
      <c r="AT98" s="11">
        <f t="shared" ca="1" si="43"/>
        <v>0</v>
      </c>
      <c r="AU98" s="11">
        <f t="shared" ca="1" si="43"/>
        <v>0</v>
      </c>
      <c r="AV98" s="11">
        <f t="shared" ca="1" si="43"/>
        <v>0</v>
      </c>
      <c r="AW98" s="11">
        <f t="shared" ca="1" si="43"/>
        <v>0</v>
      </c>
      <c r="AX98" s="11">
        <f t="shared" ca="1" si="43"/>
        <v>0</v>
      </c>
      <c r="AY98" s="11">
        <f t="shared" ca="1" si="43"/>
        <v>0</v>
      </c>
      <c r="AZ98" s="11">
        <f t="shared" ca="1" si="43"/>
        <v>0</v>
      </c>
      <c r="BA98" s="11">
        <f t="shared" ca="1" si="43"/>
        <v>0</v>
      </c>
      <c r="BB98" s="11"/>
      <c r="BC98" s="11">
        <f>IF($AG98,SUMPRODUCT(AI$2:AI98,$AH$2:$AH98)/SUM($AH$2:$AH98),0)</f>
        <v>0</v>
      </c>
      <c r="BD98" s="11">
        <f>IF($AG98,SUMPRODUCT(AJ$2:AJ98,$AH$2:$AH98)/SUM($AH$2:$AH98),0)</f>
        <v>0</v>
      </c>
      <c r="BE98" s="11">
        <f>IF($AG98,SUMPRODUCT(AK$2:AK98,$AH$2:$AH98)/SUM($AH$2:$AH98),0)</f>
        <v>0</v>
      </c>
      <c r="BF98" s="11">
        <f>IF($AG98,SUMPRODUCT(AL$2:AL98,$AH$2:$AH98)/SUM($AH$2:$AH98),0)</f>
        <v>0</v>
      </c>
      <c r="BG98" s="11">
        <f>IF($AG98,SUMPRODUCT(AM$2:AM98,$AH$2:$AH98)/SUM($AH$2:$AH98),0)</f>
        <v>0</v>
      </c>
      <c r="BH98" s="11">
        <f>IF($AG98,SUMPRODUCT(AN$2:AN98,$AH$2:$AH98)/SUM($AH$2:$AH98),0)</f>
        <v>0</v>
      </c>
      <c r="BI98" s="11">
        <f>IF($AG98,SUMPRODUCT(AO$2:AO98,$AH$2:$AH98)/SUM($AH$2:$AH98),0)</f>
        <v>0</v>
      </c>
      <c r="BJ98" s="11">
        <f>IF($AG98,SUMPRODUCT(AP$2:AP98,$AH$2:$AH98)/SUM($AH$2:$AH98),0)</f>
        <v>0</v>
      </c>
      <c r="BK98" s="11">
        <f>IF($AG98,SUMPRODUCT(AQ$2:AQ98,$AH$2:$AH98)/SUM($AH$2:$AH98),0)</f>
        <v>0</v>
      </c>
      <c r="BL98" s="11">
        <f>IF($AG98,SUMPRODUCT(AR$2:AR98,$AH$2:$AH98)/SUM($AH$2:$AH98),0)</f>
        <v>0</v>
      </c>
      <c r="BM98" s="11">
        <f>IF($AG98,SUMPRODUCT(AS$2:AS98,$AH$2:$AH98)/SUM($AH$2:$AH98),0)</f>
        <v>0</v>
      </c>
      <c r="BN98" s="11">
        <f>IF($AG98,SUMPRODUCT(AT$2:AT98,$AH$2:$AH98)/SUM($AH$2:$AH98),0)</f>
        <v>0</v>
      </c>
      <c r="BO98" s="11">
        <f>IF($AG98,SUMPRODUCT(AU$2:AU98,$AH$2:$AH98)/SUM($AH$2:$AH98),0)</f>
        <v>0</v>
      </c>
      <c r="BP98" s="11">
        <f>IF($AG98,SUMPRODUCT(AV$2:AV98,$AH$2:$AH98)/SUM($AH$2:$AH98),0)</f>
        <v>0</v>
      </c>
      <c r="BQ98" s="11">
        <f>IF($AG98,SUMPRODUCT(AW$2:AW98,$AH$2:$AH98)/SUM($AH$2:$AH98),0)</f>
        <v>0</v>
      </c>
      <c r="BR98" s="11">
        <f>IF($AG98,SUMPRODUCT(AX$2:AX98,$AH$2:$AH98)/SUM($AH$2:$AH98),0)</f>
        <v>0</v>
      </c>
      <c r="BS98" s="11">
        <f>IF($AG98,SUMPRODUCT(AY$2:AY98,$AH$2:$AH98)/SUM($AH$2:$AH98),0)</f>
        <v>0</v>
      </c>
      <c r="BT98" s="11">
        <f>IF($AG98,SUMPRODUCT(AZ$2:AZ98,$AH$2:$AH98)/SUM($AH$2:$AH98),0)</f>
        <v>0</v>
      </c>
      <c r="BU98" s="11">
        <f>IF($AG98,SUMPRODUCT(BA$2:BA98,$AH$2:$AH98)/SUM($AH$2:$AH98),0)</f>
        <v>0</v>
      </c>
      <c r="BV98" s="11"/>
      <c r="BW98" s="109" cm="1">
        <f t="array" ref="BW98">IF($AG98,SQRT(SUMPRODUCT($AH$2:$AH98, (AI$2:AI98-BC98)^2)/(SUM($AH$2:$AH98)-1)),0)</f>
        <v>0</v>
      </c>
      <c r="BX98" s="109" cm="1">
        <f t="array" ref="BX98">IF($AG98,SQRT(SUMPRODUCT($AH$2:$AH98, (AJ$2:AJ98-BD98)^2)/(SUM($AH$2:$AH98)-1)),0)</f>
        <v>0</v>
      </c>
      <c r="BY98" s="109" cm="1">
        <f t="array" ref="BY98">IF($AG98,SQRT(SUMPRODUCT($AH$2:$AH98, (AK$2:AK98-BE98)^2)/(SUM($AH$2:$AH98)-1)),0)</f>
        <v>0</v>
      </c>
      <c r="BZ98" s="109" cm="1">
        <f t="array" ref="BZ98">IF($AG98,SQRT(SUMPRODUCT($AH$2:$AH98, (AL$2:AL98-BF98)^2)/(SUM($AH$2:$AH98)-1)),0)</f>
        <v>0</v>
      </c>
      <c r="CA98" s="109" cm="1">
        <f t="array" ref="CA98">IF($AG98,SQRT(SUMPRODUCT($AH$2:$AH98, (AM$2:AM98-BG98)^2)/(SUM($AH$2:$AH98)-1)),0)</f>
        <v>0</v>
      </c>
      <c r="CB98" s="109" cm="1">
        <f t="array" ref="CB98">IF($AG98,SQRT(SUMPRODUCT($AH$2:$AH98, (AN$2:AN98-BH98)^2)/(SUM($AH$2:$AH98)-1)),0)</f>
        <v>0</v>
      </c>
      <c r="CC98" s="109" cm="1">
        <f t="array" ref="CC98">IF($AG98,SQRT(SUMPRODUCT($AH$2:$AH98, (AO$2:AO98-BI98)^2)/(SUM($AH$2:$AH98)-1)),0)</f>
        <v>0</v>
      </c>
      <c r="CD98" s="109" cm="1">
        <f t="array" ref="CD98">IF($AG98,SQRT(SUMPRODUCT($AH$2:$AH98, (AP$2:AP98-BJ98)^2)/(SUM($AH$2:$AH98)-1)),0)</f>
        <v>0</v>
      </c>
      <c r="CE98" s="109" cm="1">
        <f t="array" ref="CE98">IF($AG98,SQRT(SUMPRODUCT($AH$2:$AH98, (AQ$2:AQ98-BK98)^2)/(SUM($AH$2:$AH98)-1)),0)</f>
        <v>0</v>
      </c>
      <c r="CF98" s="109" cm="1">
        <f t="array" ref="CF98">IF($AG98,SQRT(SUMPRODUCT($AH$2:$AH98, (AR$2:AR98-BL98)^2)/(SUM($AH$2:$AH98)-1)),0)</f>
        <v>0</v>
      </c>
      <c r="CG98" s="109" cm="1">
        <f t="array" ref="CG98">IF($AG98,SQRT(SUMPRODUCT($AH$2:$AH98, (AS$2:AS98-BM98)^2)/(SUM($AH$2:$AH98)-1)),0)</f>
        <v>0</v>
      </c>
      <c r="CH98" s="109" cm="1">
        <f t="array" ref="CH98">IF($AG98,SQRT(SUMPRODUCT($AH$2:$AH98, (AT$2:AT98-BN98)^2)/(SUM($AH$2:$AH98)-1)),0)</f>
        <v>0</v>
      </c>
      <c r="CI98" s="109" cm="1">
        <f t="array" ref="CI98">IF($AG98,SQRT(SUMPRODUCT($AH$2:$AH98, (AU$2:AU98-BO98)^2)/(SUM($AH$2:$AH98)-1)),0)</f>
        <v>0</v>
      </c>
      <c r="CJ98" s="109" cm="1">
        <f t="array" ref="CJ98">IF($AG98,SQRT(SUMPRODUCT($AH$2:$AH98, (AV$2:AV98-BP98)^2)/(SUM($AH$2:$AH98)-1)),0)</f>
        <v>0</v>
      </c>
      <c r="CK98" s="109" cm="1">
        <f t="array" ref="CK98">IF($AG98,SQRT(SUMPRODUCT($AH$2:$AH98, (AW$2:AW98-BQ98)^2)/(SUM($AH$2:$AH98)-1)),0)</f>
        <v>0</v>
      </c>
      <c r="CL98" s="109" cm="1">
        <f t="array" ref="CL98">IF($AG98,SQRT(SUMPRODUCT($AH$2:$AH98, (AX$2:AX98-BR98)^2)/(SUM($AH$2:$AH98)-1)),0)</f>
        <v>0</v>
      </c>
      <c r="CM98" s="109" cm="1">
        <f t="array" ref="CM98">IF($AG98,SQRT(SUMPRODUCT($AH$2:$AH98, (AY$2:AY98-BS98)^2)/(SUM($AH$2:$AH98)-1)),0)</f>
        <v>0</v>
      </c>
      <c r="CN98" s="109" cm="1">
        <f t="array" ref="CN98">IF($AG98,SQRT(SUMPRODUCT($AH$2:$AH98, (AZ$2:AZ98-BT98)^2)/(SUM($AH$2:$AH98)-1)),0)</f>
        <v>0</v>
      </c>
      <c r="CO98" s="109" cm="1">
        <f t="array" ref="CO98">IF($AG98,SQRT(SUMPRODUCT($AH$2:$AH98, (BA$2:BA98-BU98)^2)/(SUM($AH$2:$AH98)-1)),0)</f>
        <v>0</v>
      </c>
    </row>
    <row r="99" spans="34:93" x14ac:dyDescent="0.25">
      <c r="AH99" s="99" t="str">
        <f t="shared" si="33"/>
        <v/>
      </c>
      <c r="AI99" s="11">
        <f t="shared" ca="1" si="42"/>
        <v>0</v>
      </c>
      <c r="AJ99" s="11">
        <f t="shared" ca="1" si="42"/>
        <v>0</v>
      </c>
      <c r="AK99" s="11">
        <f t="shared" ca="1" si="42"/>
        <v>0</v>
      </c>
      <c r="AL99" s="11">
        <f t="shared" ca="1" si="42"/>
        <v>0</v>
      </c>
      <c r="AM99" s="11">
        <f t="shared" ca="1" si="42"/>
        <v>0</v>
      </c>
      <c r="AN99" s="11">
        <f t="shared" ca="1" si="42"/>
        <v>0</v>
      </c>
      <c r="AO99" s="11">
        <f t="shared" ca="1" si="42"/>
        <v>0</v>
      </c>
      <c r="AP99" s="11">
        <f t="shared" ca="1" si="42"/>
        <v>0</v>
      </c>
      <c r="AQ99" s="11">
        <f t="shared" ca="1" si="42"/>
        <v>0</v>
      </c>
      <c r="AR99" s="11">
        <f t="shared" ca="1" si="42"/>
        <v>0</v>
      </c>
      <c r="AS99" s="11">
        <f t="shared" ca="1" si="43"/>
        <v>0</v>
      </c>
      <c r="AT99" s="11">
        <f t="shared" ca="1" si="43"/>
        <v>0</v>
      </c>
      <c r="AU99" s="11">
        <f t="shared" ca="1" si="43"/>
        <v>0</v>
      </c>
      <c r="AV99" s="11">
        <f t="shared" ca="1" si="43"/>
        <v>0</v>
      </c>
      <c r="AW99" s="11">
        <f t="shared" ca="1" si="43"/>
        <v>0</v>
      </c>
      <c r="AX99" s="11">
        <f t="shared" ca="1" si="43"/>
        <v>0</v>
      </c>
      <c r="AY99" s="11">
        <f t="shared" ca="1" si="43"/>
        <v>0</v>
      </c>
      <c r="AZ99" s="11">
        <f t="shared" ca="1" si="43"/>
        <v>0</v>
      </c>
      <c r="BA99" s="11">
        <f t="shared" ca="1" si="43"/>
        <v>0</v>
      </c>
      <c r="BB99" s="11"/>
      <c r="BC99" s="11">
        <f>IF($AG99,SUMPRODUCT(AI$2:AI99,$AH$2:$AH99)/SUM($AH$2:$AH99),0)</f>
        <v>0</v>
      </c>
      <c r="BD99" s="11">
        <f>IF($AG99,SUMPRODUCT(AJ$2:AJ99,$AH$2:$AH99)/SUM($AH$2:$AH99),0)</f>
        <v>0</v>
      </c>
      <c r="BE99" s="11">
        <f>IF($AG99,SUMPRODUCT(AK$2:AK99,$AH$2:$AH99)/SUM($AH$2:$AH99),0)</f>
        <v>0</v>
      </c>
      <c r="BF99" s="11">
        <f>IF($AG99,SUMPRODUCT(AL$2:AL99,$AH$2:$AH99)/SUM($AH$2:$AH99),0)</f>
        <v>0</v>
      </c>
      <c r="BG99" s="11">
        <f>IF($AG99,SUMPRODUCT(AM$2:AM99,$AH$2:$AH99)/SUM($AH$2:$AH99),0)</f>
        <v>0</v>
      </c>
      <c r="BH99" s="11">
        <f>IF($AG99,SUMPRODUCT(AN$2:AN99,$AH$2:$AH99)/SUM($AH$2:$AH99),0)</f>
        <v>0</v>
      </c>
      <c r="BI99" s="11">
        <f>IF($AG99,SUMPRODUCT(AO$2:AO99,$AH$2:$AH99)/SUM($AH$2:$AH99),0)</f>
        <v>0</v>
      </c>
      <c r="BJ99" s="11">
        <f>IF($AG99,SUMPRODUCT(AP$2:AP99,$AH$2:$AH99)/SUM($AH$2:$AH99),0)</f>
        <v>0</v>
      </c>
      <c r="BK99" s="11">
        <f>IF($AG99,SUMPRODUCT(AQ$2:AQ99,$AH$2:$AH99)/SUM($AH$2:$AH99),0)</f>
        <v>0</v>
      </c>
      <c r="BL99" s="11">
        <f>IF($AG99,SUMPRODUCT(AR$2:AR99,$AH$2:$AH99)/SUM($AH$2:$AH99),0)</f>
        <v>0</v>
      </c>
      <c r="BM99" s="11">
        <f>IF($AG99,SUMPRODUCT(AS$2:AS99,$AH$2:$AH99)/SUM($AH$2:$AH99),0)</f>
        <v>0</v>
      </c>
      <c r="BN99" s="11">
        <f>IF($AG99,SUMPRODUCT(AT$2:AT99,$AH$2:$AH99)/SUM($AH$2:$AH99),0)</f>
        <v>0</v>
      </c>
      <c r="BO99" s="11">
        <f>IF($AG99,SUMPRODUCT(AU$2:AU99,$AH$2:$AH99)/SUM($AH$2:$AH99),0)</f>
        <v>0</v>
      </c>
      <c r="BP99" s="11">
        <f>IF($AG99,SUMPRODUCT(AV$2:AV99,$AH$2:$AH99)/SUM($AH$2:$AH99),0)</f>
        <v>0</v>
      </c>
      <c r="BQ99" s="11">
        <f>IF($AG99,SUMPRODUCT(AW$2:AW99,$AH$2:$AH99)/SUM($AH$2:$AH99),0)</f>
        <v>0</v>
      </c>
      <c r="BR99" s="11">
        <f>IF($AG99,SUMPRODUCT(AX$2:AX99,$AH$2:$AH99)/SUM($AH$2:$AH99),0)</f>
        <v>0</v>
      </c>
      <c r="BS99" s="11">
        <f>IF($AG99,SUMPRODUCT(AY$2:AY99,$AH$2:$AH99)/SUM($AH$2:$AH99),0)</f>
        <v>0</v>
      </c>
      <c r="BT99" s="11">
        <f>IF($AG99,SUMPRODUCT(AZ$2:AZ99,$AH$2:$AH99)/SUM($AH$2:$AH99),0)</f>
        <v>0</v>
      </c>
      <c r="BU99" s="11">
        <f>IF($AG99,SUMPRODUCT(BA$2:BA99,$AH$2:$AH99)/SUM($AH$2:$AH99),0)</f>
        <v>0</v>
      </c>
      <c r="BV99" s="11"/>
      <c r="BW99" s="109" cm="1">
        <f t="array" ref="BW99">IF($AG99,SQRT(SUMPRODUCT($AH$2:$AH99, (AI$2:AI99-BC99)^2)/(SUM($AH$2:$AH99)-1)),0)</f>
        <v>0</v>
      </c>
      <c r="BX99" s="109" cm="1">
        <f t="array" ref="BX99">IF($AG99,SQRT(SUMPRODUCT($AH$2:$AH99, (AJ$2:AJ99-BD99)^2)/(SUM($AH$2:$AH99)-1)),0)</f>
        <v>0</v>
      </c>
      <c r="BY99" s="109" cm="1">
        <f t="array" ref="BY99">IF($AG99,SQRT(SUMPRODUCT($AH$2:$AH99, (AK$2:AK99-BE99)^2)/(SUM($AH$2:$AH99)-1)),0)</f>
        <v>0</v>
      </c>
      <c r="BZ99" s="109" cm="1">
        <f t="array" ref="BZ99">IF($AG99,SQRT(SUMPRODUCT($AH$2:$AH99, (AL$2:AL99-BF99)^2)/(SUM($AH$2:$AH99)-1)),0)</f>
        <v>0</v>
      </c>
      <c r="CA99" s="109" cm="1">
        <f t="array" ref="CA99">IF($AG99,SQRT(SUMPRODUCT($AH$2:$AH99, (AM$2:AM99-BG99)^2)/(SUM($AH$2:$AH99)-1)),0)</f>
        <v>0</v>
      </c>
      <c r="CB99" s="109" cm="1">
        <f t="array" ref="CB99">IF($AG99,SQRT(SUMPRODUCT($AH$2:$AH99, (AN$2:AN99-BH99)^2)/(SUM($AH$2:$AH99)-1)),0)</f>
        <v>0</v>
      </c>
      <c r="CC99" s="109" cm="1">
        <f t="array" ref="CC99">IF($AG99,SQRT(SUMPRODUCT($AH$2:$AH99, (AO$2:AO99-BI99)^2)/(SUM($AH$2:$AH99)-1)),0)</f>
        <v>0</v>
      </c>
      <c r="CD99" s="109" cm="1">
        <f t="array" ref="CD99">IF($AG99,SQRT(SUMPRODUCT($AH$2:$AH99, (AP$2:AP99-BJ99)^2)/(SUM($AH$2:$AH99)-1)),0)</f>
        <v>0</v>
      </c>
      <c r="CE99" s="109" cm="1">
        <f t="array" ref="CE99">IF($AG99,SQRT(SUMPRODUCT($AH$2:$AH99, (AQ$2:AQ99-BK99)^2)/(SUM($AH$2:$AH99)-1)),0)</f>
        <v>0</v>
      </c>
      <c r="CF99" s="109" cm="1">
        <f t="array" ref="CF99">IF($AG99,SQRT(SUMPRODUCT($AH$2:$AH99, (AR$2:AR99-BL99)^2)/(SUM($AH$2:$AH99)-1)),0)</f>
        <v>0</v>
      </c>
      <c r="CG99" s="109" cm="1">
        <f t="array" ref="CG99">IF($AG99,SQRT(SUMPRODUCT($AH$2:$AH99, (AS$2:AS99-BM99)^2)/(SUM($AH$2:$AH99)-1)),0)</f>
        <v>0</v>
      </c>
      <c r="CH99" s="109" cm="1">
        <f t="array" ref="CH99">IF($AG99,SQRT(SUMPRODUCT($AH$2:$AH99, (AT$2:AT99-BN99)^2)/(SUM($AH$2:$AH99)-1)),0)</f>
        <v>0</v>
      </c>
      <c r="CI99" s="109" cm="1">
        <f t="array" ref="CI99">IF($AG99,SQRT(SUMPRODUCT($AH$2:$AH99, (AU$2:AU99-BO99)^2)/(SUM($AH$2:$AH99)-1)),0)</f>
        <v>0</v>
      </c>
      <c r="CJ99" s="109" cm="1">
        <f t="array" ref="CJ99">IF($AG99,SQRT(SUMPRODUCT($AH$2:$AH99, (AV$2:AV99-BP99)^2)/(SUM($AH$2:$AH99)-1)),0)</f>
        <v>0</v>
      </c>
      <c r="CK99" s="109" cm="1">
        <f t="array" ref="CK99">IF($AG99,SQRT(SUMPRODUCT($AH$2:$AH99, (AW$2:AW99-BQ99)^2)/(SUM($AH$2:$AH99)-1)),0)</f>
        <v>0</v>
      </c>
      <c r="CL99" s="109" cm="1">
        <f t="array" ref="CL99">IF($AG99,SQRT(SUMPRODUCT($AH$2:$AH99, (AX$2:AX99-BR99)^2)/(SUM($AH$2:$AH99)-1)),0)</f>
        <v>0</v>
      </c>
      <c r="CM99" s="109" cm="1">
        <f t="array" ref="CM99">IF($AG99,SQRT(SUMPRODUCT($AH$2:$AH99, (AY$2:AY99-BS99)^2)/(SUM($AH$2:$AH99)-1)),0)</f>
        <v>0</v>
      </c>
      <c r="CN99" s="109" cm="1">
        <f t="array" ref="CN99">IF($AG99,SQRT(SUMPRODUCT($AH$2:$AH99, (AZ$2:AZ99-BT99)^2)/(SUM($AH$2:$AH99)-1)),0)</f>
        <v>0</v>
      </c>
      <c r="CO99" s="109" cm="1">
        <f t="array" ref="CO99">IF($AG99,SQRT(SUMPRODUCT($AH$2:$AH99, (BA$2:BA99-BU99)^2)/(SUM($AH$2:$AH99)-1)),0)</f>
        <v>0</v>
      </c>
    </row>
    <row r="100" spans="34:93" x14ac:dyDescent="0.25">
      <c r="AH100" s="99" t="str">
        <f t="shared" si="33"/>
        <v/>
      </c>
      <c r="AI100" s="11">
        <f t="shared" ca="1" si="42"/>
        <v>0</v>
      </c>
      <c r="AJ100" s="11">
        <f t="shared" ca="1" si="42"/>
        <v>0</v>
      </c>
      <c r="AK100" s="11">
        <f t="shared" ca="1" si="42"/>
        <v>0</v>
      </c>
      <c r="AL100" s="11">
        <f t="shared" ca="1" si="42"/>
        <v>0</v>
      </c>
      <c r="AM100" s="11">
        <f t="shared" ca="1" si="42"/>
        <v>0</v>
      </c>
      <c r="AN100" s="11">
        <f t="shared" ca="1" si="42"/>
        <v>0</v>
      </c>
      <c r="AO100" s="11">
        <f t="shared" ca="1" si="42"/>
        <v>0</v>
      </c>
      <c r="AP100" s="11">
        <f t="shared" ca="1" si="42"/>
        <v>0</v>
      </c>
      <c r="AQ100" s="11">
        <f t="shared" ca="1" si="42"/>
        <v>0</v>
      </c>
      <c r="AR100" s="11">
        <f t="shared" ca="1" si="42"/>
        <v>0</v>
      </c>
      <c r="AS100" s="11">
        <f t="shared" ca="1" si="43"/>
        <v>0</v>
      </c>
      <c r="AT100" s="11">
        <f t="shared" ca="1" si="43"/>
        <v>0</v>
      </c>
      <c r="AU100" s="11">
        <f t="shared" ca="1" si="43"/>
        <v>0</v>
      </c>
      <c r="AV100" s="11">
        <f t="shared" ca="1" si="43"/>
        <v>0</v>
      </c>
      <c r="AW100" s="11">
        <f t="shared" ca="1" si="43"/>
        <v>0</v>
      </c>
      <c r="AX100" s="11">
        <f t="shared" ca="1" si="43"/>
        <v>0</v>
      </c>
      <c r="AY100" s="11">
        <f t="shared" ca="1" si="43"/>
        <v>0</v>
      </c>
      <c r="AZ100" s="11">
        <f t="shared" ca="1" si="43"/>
        <v>0</v>
      </c>
      <c r="BA100" s="11">
        <f t="shared" ca="1" si="43"/>
        <v>0</v>
      </c>
      <c r="BB100" s="11"/>
      <c r="BC100" s="11">
        <f>IF($AG100,SUMPRODUCT(AI$2:AI100,$AH$2:$AH100)/SUM($AH$2:$AH100),0)</f>
        <v>0</v>
      </c>
      <c r="BD100" s="11">
        <f>IF($AG100,SUMPRODUCT(AJ$2:AJ100,$AH$2:$AH100)/SUM($AH$2:$AH100),0)</f>
        <v>0</v>
      </c>
      <c r="BE100" s="11">
        <f>IF($AG100,SUMPRODUCT(AK$2:AK100,$AH$2:$AH100)/SUM($AH$2:$AH100),0)</f>
        <v>0</v>
      </c>
      <c r="BF100" s="11">
        <f>IF($AG100,SUMPRODUCT(AL$2:AL100,$AH$2:$AH100)/SUM($AH$2:$AH100),0)</f>
        <v>0</v>
      </c>
      <c r="BG100" s="11">
        <f>IF($AG100,SUMPRODUCT(AM$2:AM100,$AH$2:$AH100)/SUM($AH$2:$AH100),0)</f>
        <v>0</v>
      </c>
      <c r="BH100" s="11">
        <f>IF($AG100,SUMPRODUCT(AN$2:AN100,$AH$2:$AH100)/SUM($AH$2:$AH100),0)</f>
        <v>0</v>
      </c>
      <c r="BI100" s="11">
        <f>IF($AG100,SUMPRODUCT(AO$2:AO100,$AH$2:$AH100)/SUM($AH$2:$AH100),0)</f>
        <v>0</v>
      </c>
      <c r="BJ100" s="11">
        <f>IF($AG100,SUMPRODUCT(AP$2:AP100,$AH$2:$AH100)/SUM($AH$2:$AH100),0)</f>
        <v>0</v>
      </c>
      <c r="BK100" s="11">
        <f>IF($AG100,SUMPRODUCT(AQ$2:AQ100,$AH$2:$AH100)/SUM($AH$2:$AH100),0)</f>
        <v>0</v>
      </c>
      <c r="BL100" s="11">
        <f>IF($AG100,SUMPRODUCT(AR$2:AR100,$AH$2:$AH100)/SUM($AH$2:$AH100),0)</f>
        <v>0</v>
      </c>
      <c r="BM100" s="11">
        <f>IF($AG100,SUMPRODUCT(AS$2:AS100,$AH$2:$AH100)/SUM($AH$2:$AH100),0)</f>
        <v>0</v>
      </c>
      <c r="BN100" s="11">
        <f>IF($AG100,SUMPRODUCT(AT$2:AT100,$AH$2:$AH100)/SUM($AH$2:$AH100),0)</f>
        <v>0</v>
      </c>
      <c r="BO100" s="11">
        <f>IF($AG100,SUMPRODUCT(AU$2:AU100,$AH$2:$AH100)/SUM($AH$2:$AH100),0)</f>
        <v>0</v>
      </c>
      <c r="BP100" s="11">
        <f>IF($AG100,SUMPRODUCT(AV$2:AV100,$AH$2:$AH100)/SUM($AH$2:$AH100),0)</f>
        <v>0</v>
      </c>
      <c r="BQ100" s="11">
        <f>IF($AG100,SUMPRODUCT(AW$2:AW100,$AH$2:$AH100)/SUM($AH$2:$AH100),0)</f>
        <v>0</v>
      </c>
      <c r="BR100" s="11">
        <f>IF($AG100,SUMPRODUCT(AX$2:AX100,$AH$2:$AH100)/SUM($AH$2:$AH100),0)</f>
        <v>0</v>
      </c>
      <c r="BS100" s="11">
        <f>IF($AG100,SUMPRODUCT(AY$2:AY100,$AH$2:$AH100)/SUM($AH$2:$AH100),0)</f>
        <v>0</v>
      </c>
      <c r="BT100" s="11">
        <f>IF($AG100,SUMPRODUCT(AZ$2:AZ100,$AH$2:$AH100)/SUM($AH$2:$AH100),0)</f>
        <v>0</v>
      </c>
      <c r="BU100" s="11">
        <f>IF($AG100,SUMPRODUCT(BA$2:BA100,$AH$2:$AH100)/SUM($AH$2:$AH100),0)</f>
        <v>0</v>
      </c>
      <c r="BV100" s="11"/>
      <c r="BW100" s="109" cm="1">
        <f t="array" ref="BW100">IF($AG100,SQRT(SUMPRODUCT($AH$2:$AH100, (AI$2:AI100-BC100)^2)/(SUM($AH$2:$AH100)-1)),0)</f>
        <v>0</v>
      </c>
      <c r="BX100" s="109" cm="1">
        <f t="array" ref="BX100">IF($AG100,SQRT(SUMPRODUCT($AH$2:$AH100, (AJ$2:AJ100-BD100)^2)/(SUM($AH$2:$AH100)-1)),0)</f>
        <v>0</v>
      </c>
      <c r="BY100" s="109" cm="1">
        <f t="array" ref="BY100">IF($AG100,SQRT(SUMPRODUCT($AH$2:$AH100, (AK$2:AK100-BE100)^2)/(SUM($AH$2:$AH100)-1)),0)</f>
        <v>0</v>
      </c>
      <c r="BZ100" s="109" cm="1">
        <f t="array" ref="BZ100">IF($AG100,SQRT(SUMPRODUCT($AH$2:$AH100, (AL$2:AL100-BF100)^2)/(SUM($AH$2:$AH100)-1)),0)</f>
        <v>0</v>
      </c>
      <c r="CA100" s="109" cm="1">
        <f t="array" ref="CA100">IF($AG100,SQRT(SUMPRODUCT($AH$2:$AH100, (AM$2:AM100-BG100)^2)/(SUM($AH$2:$AH100)-1)),0)</f>
        <v>0</v>
      </c>
      <c r="CB100" s="109" cm="1">
        <f t="array" ref="CB100">IF($AG100,SQRT(SUMPRODUCT($AH$2:$AH100, (AN$2:AN100-BH100)^2)/(SUM($AH$2:$AH100)-1)),0)</f>
        <v>0</v>
      </c>
      <c r="CC100" s="109" cm="1">
        <f t="array" ref="CC100">IF($AG100,SQRT(SUMPRODUCT($AH$2:$AH100, (AO$2:AO100-BI100)^2)/(SUM($AH$2:$AH100)-1)),0)</f>
        <v>0</v>
      </c>
      <c r="CD100" s="109" cm="1">
        <f t="array" ref="CD100">IF($AG100,SQRT(SUMPRODUCT($AH$2:$AH100, (AP$2:AP100-BJ100)^2)/(SUM($AH$2:$AH100)-1)),0)</f>
        <v>0</v>
      </c>
      <c r="CE100" s="109" cm="1">
        <f t="array" ref="CE100">IF($AG100,SQRT(SUMPRODUCT($AH$2:$AH100, (AQ$2:AQ100-BK100)^2)/(SUM($AH$2:$AH100)-1)),0)</f>
        <v>0</v>
      </c>
      <c r="CF100" s="109" cm="1">
        <f t="array" ref="CF100">IF($AG100,SQRT(SUMPRODUCT($AH$2:$AH100, (AR$2:AR100-BL100)^2)/(SUM($AH$2:$AH100)-1)),0)</f>
        <v>0</v>
      </c>
      <c r="CG100" s="109" cm="1">
        <f t="array" ref="CG100">IF($AG100,SQRT(SUMPRODUCT($AH$2:$AH100, (AS$2:AS100-BM100)^2)/(SUM($AH$2:$AH100)-1)),0)</f>
        <v>0</v>
      </c>
      <c r="CH100" s="109" cm="1">
        <f t="array" ref="CH100">IF($AG100,SQRT(SUMPRODUCT($AH$2:$AH100, (AT$2:AT100-BN100)^2)/(SUM($AH$2:$AH100)-1)),0)</f>
        <v>0</v>
      </c>
      <c r="CI100" s="109" cm="1">
        <f t="array" ref="CI100">IF($AG100,SQRT(SUMPRODUCT($AH$2:$AH100, (AU$2:AU100-BO100)^2)/(SUM($AH$2:$AH100)-1)),0)</f>
        <v>0</v>
      </c>
      <c r="CJ100" s="109" cm="1">
        <f t="array" ref="CJ100">IF($AG100,SQRT(SUMPRODUCT($AH$2:$AH100, (AV$2:AV100-BP100)^2)/(SUM($AH$2:$AH100)-1)),0)</f>
        <v>0</v>
      </c>
      <c r="CK100" s="109" cm="1">
        <f t="array" ref="CK100">IF($AG100,SQRT(SUMPRODUCT($AH$2:$AH100, (AW$2:AW100-BQ100)^2)/(SUM($AH$2:$AH100)-1)),0)</f>
        <v>0</v>
      </c>
      <c r="CL100" s="109" cm="1">
        <f t="array" ref="CL100">IF($AG100,SQRT(SUMPRODUCT($AH$2:$AH100, (AX$2:AX100-BR100)^2)/(SUM($AH$2:$AH100)-1)),0)</f>
        <v>0</v>
      </c>
      <c r="CM100" s="109" cm="1">
        <f t="array" ref="CM100">IF($AG100,SQRT(SUMPRODUCT($AH$2:$AH100, (AY$2:AY100-BS100)^2)/(SUM($AH$2:$AH100)-1)),0)</f>
        <v>0</v>
      </c>
      <c r="CN100" s="109" cm="1">
        <f t="array" ref="CN100">IF($AG100,SQRT(SUMPRODUCT($AH$2:$AH100, (AZ$2:AZ100-BT100)^2)/(SUM($AH$2:$AH100)-1)),0)</f>
        <v>0</v>
      </c>
      <c r="CO100" s="109" cm="1">
        <f t="array" ref="CO100">IF($AG100,SQRT(SUMPRODUCT($AH$2:$AH100, (BA$2:BA100-BU100)^2)/(SUM($AH$2:$AH100)-1)),0)</f>
        <v>0</v>
      </c>
    </row>
    <row r="101" spans="34:93" x14ac:dyDescent="0.25">
      <c r="AH101" s="99" t="str">
        <f t="shared" si="33"/>
        <v/>
      </c>
      <c r="AI101" s="11">
        <f t="shared" ca="1" si="42"/>
        <v>0</v>
      </c>
      <c r="AJ101" s="11">
        <f t="shared" ca="1" si="42"/>
        <v>0</v>
      </c>
      <c r="AK101" s="11">
        <f t="shared" ca="1" si="42"/>
        <v>0</v>
      </c>
      <c r="AL101" s="11">
        <f t="shared" ca="1" si="42"/>
        <v>0</v>
      </c>
      <c r="AM101" s="11">
        <f t="shared" ca="1" si="42"/>
        <v>0</v>
      </c>
      <c r="AN101" s="11">
        <f t="shared" ca="1" si="42"/>
        <v>0</v>
      </c>
      <c r="AO101" s="11">
        <f t="shared" ca="1" si="42"/>
        <v>0</v>
      </c>
      <c r="AP101" s="11">
        <f t="shared" ca="1" si="42"/>
        <v>0</v>
      </c>
      <c r="AQ101" s="11">
        <f t="shared" ca="1" si="42"/>
        <v>0</v>
      </c>
      <c r="AR101" s="11">
        <f t="shared" ca="1" si="42"/>
        <v>0</v>
      </c>
      <c r="AS101" s="11">
        <f t="shared" ca="1" si="43"/>
        <v>0</v>
      </c>
      <c r="AT101" s="11">
        <f t="shared" ca="1" si="43"/>
        <v>0</v>
      </c>
      <c r="AU101" s="11">
        <f t="shared" ca="1" si="43"/>
        <v>0</v>
      </c>
      <c r="AV101" s="11">
        <f t="shared" ca="1" si="43"/>
        <v>0</v>
      </c>
      <c r="AW101" s="11">
        <f t="shared" ca="1" si="43"/>
        <v>0</v>
      </c>
      <c r="AX101" s="11">
        <f t="shared" ca="1" si="43"/>
        <v>0</v>
      </c>
      <c r="AY101" s="11">
        <f t="shared" ca="1" si="43"/>
        <v>0</v>
      </c>
      <c r="AZ101" s="11">
        <f t="shared" ca="1" si="43"/>
        <v>0</v>
      </c>
      <c r="BA101" s="11">
        <f t="shared" ca="1" si="43"/>
        <v>0</v>
      </c>
      <c r="BB101" s="11"/>
      <c r="BC101" s="11">
        <f>IF($AG101,SUMPRODUCT(AI$2:AI101,$AH$2:$AH101)/SUM($AH$2:$AH101),0)</f>
        <v>0</v>
      </c>
      <c r="BD101" s="11">
        <f>IF($AG101,SUMPRODUCT(AJ$2:AJ101,$AH$2:$AH101)/SUM($AH$2:$AH101),0)</f>
        <v>0</v>
      </c>
      <c r="BE101" s="11">
        <f>IF($AG101,SUMPRODUCT(AK$2:AK101,$AH$2:$AH101)/SUM($AH$2:$AH101),0)</f>
        <v>0</v>
      </c>
      <c r="BF101" s="11">
        <f>IF($AG101,SUMPRODUCT(AL$2:AL101,$AH$2:$AH101)/SUM($AH$2:$AH101),0)</f>
        <v>0</v>
      </c>
      <c r="BG101" s="11">
        <f>IF($AG101,SUMPRODUCT(AM$2:AM101,$AH$2:$AH101)/SUM($AH$2:$AH101),0)</f>
        <v>0</v>
      </c>
      <c r="BH101" s="11">
        <f>IF($AG101,SUMPRODUCT(AN$2:AN101,$AH$2:$AH101)/SUM($AH$2:$AH101),0)</f>
        <v>0</v>
      </c>
      <c r="BI101" s="11">
        <f>IF($AG101,SUMPRODUCT(AO$2:AO101,$AH$2:$AH101)/SUM($AH$2:$AH101),0)</f>
        <v>0</v>
      </c>
      <c r="BJ101" s="11">
        <f>IF($AG101,SUMPRODUCT(AP$2:AP101,$AH$2:$AH101)/SUM($AH$2:$AH101),0)</f>
        <v>0</v>
      </c>
      <c r="BK101" s="11">
        <f>IF($AG101,SUMPRODUCT(AQ$2:AQ101,$AH$2:$AH101)/SUM($AH$2:$AH101),0)</f>
        <v>0</v>
      </c>
      <c r="BL101" s="11">
        <f>IF($AG101,SUMPRODUCT(AR$2:AR101,$AH$2:$AH101)/SUM($AH$2:$AH101),0)</f>
        <v>0</v>
      </c>
      <c r="BM101" s="11">
        <f>IF($AG101,SUMPRODUCT(AS$2:AS101,$AH$2:$AH101)/SUM($AH$2:$AH101),0)</f>
        <v>0</v>
      </c>
      <c r="BN101" s="11">
        <f>IF($AG101,SUMPRODUCT(AT$2:AT101,$AH$2:$AH101)/SUM($AH$2:$AH101),0)</f>
        <v>0</v>
      </c>
      <c r="BO101" s="11">
        <f>IF($AG101,SUMPRODUCT(AU$2:AU101,$AH$2:$AH101)/SUM($AH$2:$AH101),0)</f>
        <v>0</v>
      </c>
      <c r="BP101" s="11">
        <f>IF($AG101,SUMPRODUCT(AV$2:AV101,$AH$2:$AH101)/SUM($AH$2:$AH101),0)</f>
        <v>0</v>
      </c>
      <c r="BQ101" s="11">
        <f>IF($AG101,SUMPRODUCT(AW$2:AW101,$AH$2:$AH101)/SUM($AH$2:$AH101),0)</f>
        <v>0</v>
      </c>
      <c r="BR101" s="11">
        <f>IF($AG101,SUMPRODUCT(AX$2:AX101,$AH$2:$AH101)/SUM($AH$2:$AH101),0)</f>
        <v>0</v>
      </c>
      <c r="BS101" s="11">
        <f>IF($AG101,SUMPRODUCT(AY$2:AY101,$AH$2:$AH101)/SUM($AH$2:$AH101),0)</f>
        <v>0</v>
      </c>
      <c r="BT101" s="11">
        <f>IF($AG101,SUMPRODUCT(AZ$2:AZ101,$AH$2:$AH101)/SUM($AH$2:$AH101),0)</f>
        <v>0</v>
      </c>
      <c r="BU101" s="11">
        <f>IF($AG101,SUMPRODUCT(BA$2:BA101,$AH$2:$AH101)/SUM($AH$2:$AH101),0)</f>
        <v>0</v>
      </c>
      <c r="BV101" s="11"/>
      <c r="BW101" s="109" cm="1">
        <f t="array" ref="BW101">IF($AG101,SQRT(SUMPRODUCT($AH$2:$AH101, (AI$2:AI101-BC101)^2)/(SUM($AH$2:$AH101)-1)),0)</f>
        <v>0</v>
      </c>
      <c r="BX101" s="109" cm="1">
        <f t="array" ref="BX101">IF($AG101,SQRT(SUMPRODUCT($AH$2:$AH101, (AJ$2:AJ101-BD101)^2)/(SUM($AH$2:$AH101)-1)),0)</f>
        <v>0</v>
      </c>
      <c r="BY101" s="109" cm="1">
        <f t="array" ref="BY101">IF($AG101,SQRT(SUMPRODUCT($AH$2:$AH101, (AK$2:AK101-BE101)^2)/(SUM($AH$2:$AH101)-1)),0)</f>
        <v>0</v>
      </c>
      <c r="BZ101" s="109" cm="1">
        <f t="array" ref="BZ101">IF($AG101,SQRT(SUMPRODUCT($AH$2:$AH101, (AL$2:AL101-BF101)^2)/(SUM($AH$2:$AH101)-1)),0)</f>
        <v>0</v>
      </c>
      <c r="CA101" s="109" cm="1">
        <f t="array" ref="CA101">IF($AG101,SQRT(SUMPRODUCT($AH$2:$AH101, (AM$2:AM101-BG101)^2)/(SUM($AH$2:$AH101)-1)),0)</f>
        <v>0</v>
      </c>
      <c r="CB101" s="109" cm="1">
        <f t="array" ref="CB101">IF($AG101,SQRT(SUMPRODUCT($AH$2:$AH101, (AN$2:AN101-BH101)^2)/(SUM($AH$2:$AH101)-1)),0)</f>
        <v>0</v>
      </c>
      <c r="CC101" s="109" cm="1">
        <f t="array" ref="CC101">IF($AG101,SQRT(SUMPRODUCT($AH$2:$AH101, (AO$2:AO101-BI101)^2)/(SUM($AH$2:$AH101)-1)),0)</f>
        <v>0</v>
      </c>
      <c r="CD101" s="109" cm="1">
        <f t="array" ref="CD101">IF($AG101,SQRT(SUMPRODUCT($AH$2:$AH101, (AP$2:AP101-BJ101)^2)/(SUM($AH$2:$AH101)-1)),0)</f>
        <v>0</v>
      </c>
      <c r="CE101" s="109" cm="1">
        <f t="array" ref="CE101">IF($AG101,SQRT(SUMPRODUCT($AH$2:$AH101, (AQ$2:AQ101-BK101)^2)/(SUM($AH$2:$AH101)-1)),0)</f>
        <v>0</v>
      </c>
      <c r="CF101" s="109" cm="1">
        <f t="array" ref="CF101">IF($AG101,SQRT(SUMPRODUCT($AH$2:$AH101, (AR$2:AR101-BL101)^2)/(SUM($AH$2:$AH101)-1)),0)</f>
        <v>0</v>
      </c>
      <c r="CG101" s="109" cm="1">
        <f t="array" ref="CG101">IF($AG101,SQRT(SUMPRODUCT($AH$2:$AH101, (AS$2:AS101-BM101)^2)/(SUM($AH$2:$AH101)-1)),0)</f>
        <v>0</v>
      </c>
      <c r="CH101" s="109" cm="1">
        <f t="array" ref="CH101">IF($AG101,SQRT(SUMPRODUCT($AH$2:$AH101, (AT$2:AT101-BN101)^2)/(SUM($AH$2:$AH101)-1)),0)</f>
        <v>0</v>
      </c>
      <c r="CI101" s="109" cm="1">
        <f t="array" ref="CI101">IF($AG101,SQRT(SUMPRODUCT($AH$2:$AH101, (AU$2:AU101-BO101)^2)/(SUM($AH$2:$AH101)-1)),0)</f>
        <v>0</v>
      </c>
      <c r="CJ101" s="109" cm="1">
        <f t="array" ref="CJ101">IF($AG101,SQRT(SUMPRODUCT($AH$2:$AH101, (AV$2:AV101-BP101)^2)/(SUM($AH$2:$AH101)-1)),0)</f>
        <v>0</v>
      </c>
      <c r="CK101" s="109" cm="1">
        <f t="array" ref="CK101">IF($AG101,SQRT(SUMPRODUCT($AH$2:$AH101, (AW$2:AW101-BQ101)^2)/(SUM($AH$2:$AH101)-1)),0)</f>
        <v>0</v>
      </c>
      <c r="CL101" s="109" cm="1">
        <f t="array" ref="CL101">IF($AG101,SQRT(SUMPRODUCT($AH$2:$AH101, (AX$2:AX101-BR101)^2)/(SUM($AH$2:$AH101)-1)),0)</f>
        <v>0</v>
      </c>
      <c r="CM101" s="109" cm="1">
        <f t="array" ref="CM101">IF($AG101,SQRT(SUMPRODUCT($AH$2:$AH101, (AY$2:AY101-BS101)^2)/(SUM($AH$2:$AH101)-1)),0)</f>
        <v>0</v>
      </c>
      <c r="CN101" s="109" cm="1">
        <f t="array" ref="CN101">IF($AG101,SQRT(SUMPRODUCT($AH$2:$AH101, (AZ$2:AZ101-BT101)^2)/(SUM($AH$2:$AH101)-1)),0)</f>
        <v>0</v>
      </c>
      <c r="CO101" s="109" cm="1">
        <f t="array" ref="CO101">IF($AG101,SQRT(SUMPRODUCT($AH$2:$AH101, (BA$2:BA101-BU101)^2)/(SUM($AH$2:$AH101)-1)),0)</f>
        <v>0</v>
      </c>
    </row>
    <row r="102" spans="34:93" x14ac:dyDescent="0.25">
      <c r="AH102" s="99" t="str">
        <f t="shared" si="33"/>
        <v/>
      </c>
      <c r="AI102" s="11">
        <f t="shared" ref="AI102:AR111" ca="1" si="44">IF(AI$1&lt;&gt;0,SUMIFS(INDIRECT(AI$1), Fecha,$AG102),0)</f>
        <v>0</v>
      </c>
      <c r="AJ102" s="11">
        <f t="shared" ca="1" si="44"/>
        <v>0</v>
      </c>
      <c r="AK102" s="11">
        <f t="shared" ca="1" si="44"/>
        <v>0</v>
      </c>
      <c r="AL102" s="11">
        <f t="shared" ca="1" si="44"/>
        <v>0</v>
      </c>
      <c r="AM102" s="11">
        <f t="shared" ca="1" si="44"/>
        <v>0</v>
      </c>
      <c r="AN102" s="11">
        <f t="shared" ca="1" si="44"/>
        <v>0</v>
      </c>
      <c r="AO102" s="11">
        <f t="shared" ca="1" si="44"/>
        <v>0</v>
      </c>
      <c r="AP102" s="11">
        <f t="shared" ca="1" si="44"/>
        <v>0</v>
      </c>
      <c r="AQ102" s="11">
        <f t="shared" ca="1" si="44"/>
        <v>0</v>
      </c>
      <c r="AR102" s="11">
        <f t="shared" ca="1" si="44"/>
        <v>0</v>
      </c>
      <c r="AS102" s="11">
        <f t="shared" ref="AS102:BA111" ca="1" si="45">IF(AS$1&lt;&gt;0,SUMIFS(INDIRECT(AS$1), Fecha,$AG102),0)</f>
        <v>0</v>
      </c>
      <c r="AT102" s="11">
        <f t="shared" ca="1" si="45"/>
        <v>0</v>
      </c>
      <c r="AU102" s="11">
        <f t="shared" ca="1" si="45"/>
        <v>0</v>
      </c>
      <c r="AV102" s="11">
        <f t="shared" ca="1" si="45"/>
        <v>0</v>
      </c>
      <c r="AW102" s="11">
        <f t="shared" ca="1" si="45"/>
        <v>0</v>
      </c>
      <c r="AX102" s="11">
        <f t="shared" ca="1" si="45"/>
        <v>0</v>
      </c>
      <c r="AY102" s="11">
        <f t="shared" ca="1" si="45"/>
        <v>0</v>
      </c>
      <c r="AZ102" s="11">
        <f t="shared" ca="1" si="45"/>
        <v>0</v>
      </c>
      <c r="BA102" s="11">
        <f t="shared" ca="1" si="45"/>
        <v>0</v>
      </c>
      <c r="BB102" s="11"/>
      <c r="BC102" s="11">
        <f>IF($AG102,SUMPRODUCT(AI$2:AI102,$AH$2:$AH102)/SUM($AH$2:$AH102),0)</f>
        <v>0</v>
      </c>
      <c r="BD102" s="11">
        <f>IF($AG102,SUMPRODUCT(AJ$2:AJ102,$AH$2:$AH102)/SUM($AH$2:$AH102),0)</f>
        <v>0</v>
      </c>
      <c r="BE102" s="11">
        <f>IF($AG102,SUMPRODUCT(AK$2:AK102,$AH$2:$AH102)/SUM($AH$2:$AH102),0)</f>
        <v>0</v>
      </c>
      <c r="BF102" s="11">
        <f>IF($AG102,SUMPRODUCT(AL$2:AL102,$AH$2:$AH102)/SUM($AH$2:$AH102),0)</f>
        <v>0</v>
      </c>
      <c r="BG102" s="11">
        <f>IF($AG102,SUMPRODUCT(AM$2:AM102,$AH$2:$AH102)/SUM($AH$2:$AH102),0)</f>
        <v>0</v>
      </c>
      <c r="BH102" s="11">
        <f>IF($AG102,SUMPRODUCT(AN$2:AN102,$AH$2:$AH102)/SUM($AH$2:$AH102),0)</f>
        <v>0</v>
      </c>
      <c r="BI102" s="11">
        <f>IF($AG102,SUMPRODUCT(AO$2:AO102,$AH$2:$AH102)/SUM($AH$2:$AH102),0)</f>
        <v>0</v>
      </c>
      <c r="BJ102" s="11">
        <f>IF($AG102,SUMPRODUCT(AP$2:AP102,$AH$2:$AH102)/SUM($AH$2:$AH102),0)</f>
        <v>0</v>
      </c>
      <c r="BK102" s="11">
        <f>IF($AG102,SUMPRODUCT(AQ$2:AQ102,$AH$2:$AH102)/SUM($AH$2:$AH102),0)</f>
        <v>0</v>
      </c>
      <c r="BL102" s="11">
        <f>IF($AG102,SUMPRODUCT(AR$2:AR102,$AH$2:$AH102)/SUM($AH$2:$AH102),0)</f>
        <v>0</v>
      </c>
      <c r="BM102" s="11">
        <f>IF($AG102,SUMPRODUCT(AS$2:AS102,$AH$2:$AH102)/SUM($AH$2:$AH102),0)</f>
        <v>0</v>
      </c>
      <c r="BN102" s="11">
        <f>IF($AG102,SUMPRODUCT(AT$2:AT102,$AH$2:$AH102)/SUM($AH$2:$AH102),0)</f>
        <v>0</v>
      </c>
      <c r="BO102" s="11">
        <f>IF($AG102,SUMPRODUCT(AU$2:AU102,$AH$2:$AH102)/SUM($AH$2:$AH102),0)</f>
        <v>0</v>
      </c>
      <c r="BP102" s="11">
        <f>IF($AG102,SUMPRODUCT(AV$2:AV102,$AH$2:$AH102)/SUM($AH$2:$AH102),0)</f>
        <v>0</v>
      </c>
      <c r="BQ102" s="11">
        <f>IF($AG102,SUMPRODUCT(AW$2:AW102,$AH$2:$AH102)/SUM($AH$2:$AH102),0)</f>
        <v>0</v>
      </c>
      <c r="BR102" s="11">
        <f>IF($AG102,SUMPRODUCT(AX$2:AX102,$AH$2:$AH102)/SUM($AH$2:$AH102),0)</f>
        <v>0</v>
      </c>
      <c r="BS102" s="11">
        <f>IF($AG102,SUMPRODUCT(AY$2:AY102,$AH$2:$AH102)/SUM($AH$2:$AH102),0)</f>
        <v>0</v>
      </c>
      <c r="BT102" s="11">
        <f>IF($AG102,SUMPRODUCT(AZ$2:AZ102,$AH$2:$AH102)/SUM($AH$2:$AH102),0)</f>
        <v>0</v>
      </c>
      <c r="BU102" s="11">
        <f>IF($AG102,SUMPRODUCT(BA$2:BA102,$AH$2:$AH102)/SUM($AH$2:$AH102),0)</f>
        <v>0</v>
      </c>
      <c r="BV102" s="11"/>
      <c r="BW102" s="109" cm="1">
        <f t="array" ref="BW102">IF($AG102,SQRT(SUMPRODUCT($AH$2:$AH102, (AI$2:AI102-BC102)^2)/(SUM($AH$2:$AH102)-1)),0)</f>
        <v>0</v>
      </c>
      <c r="BX102" s="109" cm="1">
        <f t="array" ref="BX102">IF($AG102,SQRT(SUMPRODUCT($AH$2:$AH102, (AJ$2:AJ102-BD102)^2)/(SUM($AH$2:$AH102)-1)),0)</f>
        <v>0</v>
      </c>
      <c r="BY102" s="109" cm="1">
        <f t="array" ref="BY102">IF($AG102,SQRT(SUMPRODUCT($AH$2:$AH102, (AK$2:AK102-BE102)^2)/(SUM($AH$2:$AH102)-1)),0)</f>
        <v>0</v>
      </c>
      <c r="BZ102" s="109" cm="1">
        <f t="array" ref="BZ102">IF($AG102,SQRT(SUMPRODUCT($AH$2:$AH102, (AL$2:AL102-BF102)^2)/(SUM($AH$2:$AH102)-1)),0)</f>
        <v>0</v>
      </c>
      <c r="CA102" s="109" cm="1">
        <f t="array" ref="CA102">IF($AG102,SQRT(SUMPRODUCT($AH$2:$AH102, (AM$2:AM102-BG102)^2)/(SUM($AH$2:$AH102)-1)),0)</f>
        <v>0</v>
      </c>
      <c r="CB102" s="109" cm="1">
        <f t="array" ref="CB102">IF($AG102,SQRT(SUMPRODUCT($AH$2:$AH102, (AN$2:AN102-BH102)^2)/(SUM($AH$2:$AH102)-1)),0)</f>
        <v>0</v>
      </c>
      <c r="CC102" s="109" cm="1">
        <f t="array" ref="CC102">IF($AG102,SQRT(SUMPRODUCT($AH$2:$AH102, (AO$2:AO102-BI102)^2)/(SUM($AH$2:$AH102)-1)),0)</f>
        <v>0</v>
      </c>
      <c r="CD102" s="109" cm="1">
        <f t="array" ref="CD102">IF($AG102,SQRT(SUMPRODUCT($AH$2:$AH102, (AP$2:AP102-BJ102)^2)/(SUM($AH$2:$AH102)-1)),0)</f>
        <v>0</v>
      </c>
      <c r="CE102" s="109" cm="1">
        <f t="array" ref="CE102">IF($AG102,SQRT(SUMPRODUCT($AH$2:$AH102, (AQ$2:AQ102-BK102)^2)/(SUM($AH$2:$AH102)-1)),0)</f>
        <v>0</v>
      </c>
      <c r="CF102" s="109" cm="1">
        <f t="array" ref="CF102">IF($AG102,SQRT(SUMPRODUCT($AH$2:$AH102, (AR$2:AR102-BL102)^2)/(SUM($AH$2:$AH102)-1)),0)</f>
        <v>0</v>
      </c>
      <c r="CG102" s="109" cm="1">
        <f t="array" ref="CG102">IF($AG102,SQRT(SUMPRODUCT($AH$2:$AH102, (AS$2:AS102-BM102)^2)/(SUM($AH$2:$AH102)-1)),0)</f>
        <v>0</v>
      </c>
      <c r="CH102" s="109" cm="1">
        <f t="array" ref="CH102">IF($AG102,SQRT(SUMPRODUCT($AH$2:$AH102, (AT$2:AT102-BN102)^2)/(SUM($AH$2:$AH102)-1)),0)</f>
        <v>0</v>
      </c>
      <c r="CI102" s="109" cm="1">
        <f t="array" ref="CI102">IF($AG102,SQRT(SUMPRODUCT($AH$2:$AH102, (AU$2:AU102-BO102)^2)/(SUM($AH$2:$AH102)-1)),0)</f>
        <v>0</v>
      </c>
      <c r="CJ102" s="109" cm="1">
        <f t="array" ref="CJ102">IF($AG102,SQRT(SUMPRODUCT($AH$2:$AH102, (AV$2:AV102-BP102)^2)/(SUM($AH$2:$AH102)-1)),0)</f>
        <v>0</v>
      </c>
      <c r="CK102" s="109" cm="1">
        <f t="array" ref="CK102">IF($AG102,SQRT(SUMPRODUCT($AH$2:$AH102, (AW$2:AW102-BQ102)^2)/(SUM($AH$2:$AH102)-1)),0)</f>
        <v>0</v>
      </c>
      <c r="CL102" s="109" cm="1">
        <f t="array" ref="CL102">IF($AG102,SQRT(SUMPRODUCT($AH$2:$AH102, (AX$2:AX102-BR102)^2)/(SUM($AH$2:$AH102)-1)),0)</f>
        <v>0</v>
      </c>
      <c r="CM102" s="109" cm="1">
        <f t="array" ref="CM102">IF($AG102,SQRT(SUMPRODUCT($AH$2:$AH102, (AY$2:AY102-BS102)^2)/(SUM($AH$2:$AH102)-1)),0)</f>
        <v>0</v>
      </c>
      <c r="CN102" s="109" cm="1">
        <f t="array" ref="CN102">IF($AG102,SQRT(SUMPRODUCT($AH$2:$AH102, (AZ$2:AZ102-BT102)^2)/(SUM($AH$2:$AH102)-1)),0)</f>
        <v>0</v>
      </c>
      <c r="CO102" s="109" cm="1">
        <f t="array" ref="CO102">IF($AG102,SQRT(SUMPRODUCT($AH$2:$AH102, (BA$2:BA102-BU102)^2)/(SUM($AH$2:$AH102)-1)),0)</f>
        <v>0</v>
      </c>
    </row>
    <row r="103" spans="34:93" x14ac:dyDescent="0.25">
      <c r="AH103" s="99" t="str">
        <f t="shared" si="33"/>
        <v/>
      </c>
      <c r="AI103" s="11">
        <f t="shared" ca="1" si="44"/>
        <v>0</v>
      </c>
      <c r="AJ103" s="11">
        <f t="shared" ca="1" si="44"/>
        <v>0</v>
      </c>
      <c r="AK103" s="11">
        <f t="shared" ca="1" si="44"/>
        <v>0</v>
      </c>
      <c r="AL103" s="11">
        <f t="shared" ca="1" si="44"/>
        <v>0</v>
      </c>
      <c r="AM103" s="11">
        <f t="shared" ca="1" si="44"/>
        <v>0</v>
      </c>
      <c r="AN103" s="11">
        <f t="shared" ca="1" si="44"/>
        <v>0</v>
      </c>
      <c r="AO103" s="11">
        <f t="shared" ca="1" si="44"/>
        <v>0</v>
      </c>
      <c r="AP103" s="11">
        <f t="shared" ca="1" si="44"/>
        <v>0</v>
      </c>
      <c r="AQ103" s="11">
        <f t="shared" ca="1" si="44"/>
        <v>0</v>
      </c>
      <c r="AR103" s="11">
        <f t="shared" ca="1" si="44"/>
        <v>0</v>
      </c>
      <c r="AS103" s="11">
        <f t="shared" ca="1" si="45"/>
        <v>0</v>
      </c>
      <c r="AT103" s="11">
        <f t="shared" ca="1" si="45"/>
        <v>0</v>
      </c>
      <c r="AU103" s="11">
        <f t="shared" ca="1" si="45"/>
        <v>0</v>
      </c>
      <c r="AV103" s="11">
        <f t="shared" ca="1" si="45"/>
        <v>0</v>
      </c>
      <c r="AW103" s="11">
        <f t="shared" ca="1" si="45"/>
        <v>0</v>
      </c>
      <c r="AX103" s="11">
        <f t="shared" ca="1" si="45"/>
        <v>0</v>
      </c>
      <c r="AY103" s="11">
        <f t="shared" ca="1" si="45"/>
        <v>0</v>
      </c>
      <c r="AZ103" s="11">
        <f t="shared" ca="1" si="45"/>
        <v>0</v>
      </c>
      <c r="BA103" s="11">
        <f t="shared" ca="1" si="45"/>
        <v>0</v>
      </c>
      <c r="BB103" s="11"/>
      <c r="BC103" s="11">
        <f>IF($AG103,SUMPRODUCT(AI$2:AI103,$AH$2:$AH103)/SUM($AH$2:$AH103),0)</f>
        <v>0</v>
      </c>
      <c r="BD103" s="11">
        <f>IF($AG103,SUMPRODUCT(AJ$2:AJ103,$AH$2:$AH103)/SUM($AH$2:$AH103),0)</f>
        <v>0</v>
      </c>
      <c r="BE103" s="11">
        <f>IF($AG103,SUMPRODUCT(AK$2:AK103,$AH$2:$AH103)/SUM($AH$2:$AH103),0)</f>
        <v>0</v>
      </c>
      <c r="BF103" s="11">
        <f>IF($AG103,SUMPRODUCT(AL$2:AL103,$AH$2:$AH103)/SUM($AH$2:$AH103),0)</f>
        <v>0</v>
      </c>
      <c r="BG103" s="11">
        <f>IF($AG103,SUMPRODUCT(AM$2:AM103,$AH$2:$AH103)/SUM($AH$2:$AH103),0)</f>
        <v>0</v>
      </c>
      <c r="BH103" s="11">
        <f>IF($AG103,SUMPRODUCT(AN$2:AN103,$AH$2:$AH103)/SUM($AH$2:$AH103),0)</f>
        <v>0</v>
      </c>
      <c r="BI103" s="11">
        <f>IF($AG103,SUMPRODUCT(AO$2:AO103,$AH$2:$AH103)/SUM($AH$2:$AH103),0)</f>
        <v>0</v>
      </c>
      <c r="BJ103" s="11">
        <f>IF($AG103,SUMPRODUCT(AP$2:AP103,$AH$2:$AH103)/SUM($AH$2:$AH103),0)</f>
        <v>0</v>
      </c>
      <c r="BK103" s="11">
        <f>IF($AG103,SUMPRODUCT(AQ$2:AQ103,$AH$2:$AH103)/SUM($AH$2:$AH103),0)</f>
        <v>0</v>
      </c>
      <c r="BL103" s="11">
        <f>IF($AG103,SUMPRODUCT(AR$2:AR103,$AH$2:$AH103)/SUM($AH$2:$AH103),0)</f>
        <v>0</v>
      </c>
      <c r="BM103" s="11">
        <f>IF($AG103,SUMPRODUCT(AS$2:AS103,$AH$2:$AH103)/SUM($AH$2:$AH103),0)</f>
        <v>0</v>
      </c>
      <c r="BN103" s="11">
        <f>IF($AG103,SUMPRODUCT(AT$2:AT103,$AH$2:$AH103)/SUM($AH$2:$AH103),0)</f>
        <v>0</v>
      </c>
      <c r="BO103" s="11">
        <f>IF($AG103,SUMPRODUCT(AU$2:AU103,$AH$2:$AH103)/SUM($AH$2:$AH103),0)</f>
        <v>0</v>
      </c>
      <c r="BP103" s="11">
        <f>IF($AG103,SUMPRODUCT(AV$2:AV103,$AH$2:$AH103)/SUM($AH$2:$AH103),0)</f>
        <v>0</v>
      </c>
      <c r="BQ103" s="11">
        <f>IF($AG103,SUMPRODUCT(AW$2:AW103,$AH$2:$AH103)/SUM($AH$2:$AH103),0)</f>
        <v>0</v>
      </c>
      <c r="BR103" s="11">
        <f>IF($AG103,SUMPRODUCT(AX$2:AX103,$AH$2:$AH103)/SUM($AH$2:$AH103),0)</f>
        <v>0</v>
      </c>
      <c r="BS103" s="11">
        <f>IF($AG103,SUMPRODUCT(AY$2:AY103,$AH$2:$AH103)/SUM($AH$2:$AH103),0)</f>
        <v>0</v>
      </c>
      <c r="BT103" s="11">
        <f>IF($AG103,SUMPRODUCT(AZ$2:AZ103,$AH$2:$AH103)/SUM($AH$2:$AH103),0)</f>
        <v>0</v>
      </c>
      <c r="BU103" s="11">
        <f>IF($AG103,SUMPRODUCT(BA$2:BA103,$AH$2:$AH103)/SUM($AH$2:$AH103),0)</f>
        <v>0</v>
      </c>
      <c r="BV103" s="11"/>
      <c r="BW103" s="109" cm="1">
        <f t="array" ref="BW103">IF($AG103,SQRT(SUMPRODUCT($AH$2:$AH103, (AI$2:AI103-BC103)^2)/(SUM($AH$2:$AH103)-1)),0)</f>
        <v>0</v>
      </c>
      <c r="BX103" s="109" cm="1">
        <f t="array" ref="BX103">IF($AG103,SQRT(SUMPRODUCT($AH$2:$AH103, (AJ$2:AJ103-BD103)^2)/(SUM($AH$2:$AH103)-1)),0)</f>
        <v>0</v>
      </c>
      <c r="BY103" s="109" cm="1">
        <f t="array" ref="BY103">IF($AG103,SQRT(SUMPRODUCT($AH$2:$AH103, (AK$2:AK103-BE103)^2)/(SUM($AH$2:$AH103)-1)),0)</f>
        <v>0</v>
      </c>
      <c r="BZ103" s="109" cm="1">
        <f t="array" ref="BZ103">IF($AG103,SQRT(SUMPRODUCT($AH$2:$AH103, (AL$2:AL103-BF103)^2)/(SUM($AH$2:$AH103)-1)),0)</f>
        <v>0</v>
      </c>
      <c r="CA103" s="109" cm="1">
        <f t="array" ref="CA103">IF($AG103,SQRT(SUMPRODUCT($AH$2:$AH103, (AM$2:AM103-BG103)^2)/(SUM($AH$2:$AH103)-1)),0)</f>
        <v>0</v>
      </c>
      <c r="CB103" s="109" cm="1">
        <f t="array" ref="CB103">IF($AG103,SQRT(SUMPRODUCT($AH$2:$AH103, (AN$2:AN103-BH103)^2)/(SUM($AH$2:$AH103)-1)),0)</f>
        <v>0</v>
      </c>
      <c r="CC103" s="109" cm="1">
        <f t="array" ref="CC103">IF($AG103,SQRT(SUMPRODUCT($AH$2:$AH103, (AO$2:AO103-BI103)^2)/(SUM($AH$2:$AH103)-1)),0)</f>
        <v>0</v>
      </c>
      <c r="CD103" s="109" cm="1">
        <f t="array" ref="CD103">IF($AG103,SQRT(SUMPRODUCT($AH$2:$AH103, (AP$2:AP103-BJ103)^2)/(SUM($AH$2:$AH103)-1)),0)</f>
        <v>0</v>
      </c>
      <c r="CE103" s="109" cm="1">
        <f t="array" ref="CE103">IF($AG103,SQRT(SUMPRODUCT($AH$2:$AH103, (AQ$2:AQ103-BK103)^2)/(SUM($AH$2:$AH103)-1)),0)</f>
        <v>0</v>
      </c>
      <c r="CF103" s="109" cm="1">
        <f t="array" ref="CF103">IF($AG103,SQRT(SUMPRODUCT($AH$2:$AH103, (AR$2:AR103-BL103)^2)/(SUM($AH$2:$AH103)-1)),0)</f>
        <v>0</v>
      </c>
      <c r="CG103" s="109" cm="1">
        <f t="array" ref="CG103">IF($AG103,SQRT(SUMPRODUCT($AH$2:$AH103, (AS$2:AS103-BM103)^2)/(SUM($AH$2:$AH103)-1)),0)</f>
        <v>0</v>
      </c>
      <c r="CH103" s="109" cm="1">
        <f t="array" ref="CH103">IF($AG103,SQRT(SUMPRODUCT($AH$2:$AH103, (AT$2:AT103-BN103)^2)/(SUM($AH$2:$AH103)-1)),0)</f>
        <v>0</v>
      </c>
      <c r="CI103" s="109" cm="1">
        <f t="array" ref="CI103">IF($AG103,SQRT(SUMPRODUCT($AH$2:$AH103, (AU$2:AU103-BO103)^2)/(SUM($AH$2:$AH103)-1)),0)</f>
        <v>0</v>
      </c>
      <c r="CJ103" s="109" cm="1">
        <f t="array" ref="CJ103">IF($AG103,SQRT(SUMPRODUCT($AH$2:$AH103, (AV$2:AV103-BP103)^2)/(SUM($AH$2:$AH103)-1)),0)</f>
        <v>0</v>
      </c>
      <c r="CK103" s="109" cm="1">
        <f t="array" ref="CK103">IF($AG103,SQRT(SUMPRODUCT($AH$2:$AH103, (AW$2:AW103-BQ103)^2)/(SUM($AH$2:$AH103)-1)),0)</f>
        <v>0</v>
      </c>
      <c r="CL103" s="109" cm="1">
        <f t="array" ref="CL103">IF($AG103,SQRT(SUMPRODUCT($AH$2:$AH103, (AX$2:AX103-BR103)^2)/(SUM($AH$2:$AH103)-1)),0)</f>
        <v>0</v>
      </c>
      <c r="CM103" s="109" cm="1">
        <f t="array" ref="CM103">IF($AG103,SQRT(SUMPRODUCT($AH$2:$AH103, (AY$2:AY103-BS103)^2)/(SUM($AH$2:$AH103)-1)),0)</f>
        <v>0</v>
      </c>
      <c r="CN103" s="109" cm="1">
        <f t="array" ref="CN103">IF($AG103,SQRT(SUMPRODUCT($AH$2:$AH103, (AZ$2:AZ103-BT103)^2)/(SUM($AH$2:$AH103)-1)),0)</f>
        <v>0</v>
      </c>
      <c r="CO103" s="109" cm="1">
        <f t="array" ref="CO103">IF($AG103,SQRT(SUMPRODUCT($AH$2:$AH103, (BA$2:BA103-BU103)^2)/(SUM($AH$2:$AH103)-1)),0)</f>
        <v>0</v>
      </c>
    </row>
    <row r="104" spans="34:93" x14ac:dyDescent="0.25">
      <c r="AH104" s="99" t="str">
        <f t="shared" si="33"/>
        <v/>
      </c>
      <c r="AI104" s="11">
        <f t="shared" ca="1" si="44"/>
        <v>0</v>
      </c>
      <c r="AJ104" s="11">
        <f t="shared" ca="1" si="44"/>
        <v>0</v>
      </c>
      <c r="AK104" s="11">
        <f t="shared" ca="1" si="44"/>
        <v>0</v>
      </c>
      <c r="AL104" s="11">
        <f t="shared" ca="1" si="44"/>
        <v>0</v>
      </c>
      <c r="AM104" s="11">
        <f t="shared" ca="1" si="44"/>
        <v>0</v>
      </c>
      <c r="AN104" s="11">
        <f t="shared" ca="1" si="44"/>
        <v>0</v>
      </c>
      <c r="AO104" s="11">
        <f t="shared" ca="1" si="44"/>
        <v>0</v>
      </c>
      <c r="AP104" s="11">
        <f t="shared" ca="1" si="44"/>
        <v>0</v>
      </c>
      <c r="AQ104" s="11">
        <f t="shared" ca="1" si="44"/>
        <v>0</v>
      </c>
      <c r="AR104" s="11">
        <f t="shared" ca="1" si="44"/>
        <v>0</v>
      </c>
      <c r="AS104" s="11">
        <f t="shared" ca="1" si="45"/>
        <v>0</v>
      </c>
      <c r="AT104" s="11">
        <f t="shared" ca="1" si="45"/>
        <v>0</v>
      </c>
      <c r="AU104" s="11">
        <f t="shared" ca="1" si="45"/>
        <v>0</v>
      </c>
      <c r="AV104" s="11">
        <f t="shared" ca="1" si="45"/>
        <v>0</v>
      </c>
      <c r="AW104" s="11">
        <f t="shared" ca="1" si="45"/>
        <v>0</v>
      </c>
      <c r="AX104" s="11">
        <f t="shared" ca="1" si="45"/>
        <v>0</v>
      </c>
      <c r="AY104" s="11">
        <f t="shared" ca="1" si="45"/>
        <v>0</v>
      </c>
      <c r="AZ104" s="11">
        <f t="shared" ca="1" si="45"/>
        <v>0</v>
      </c>
      <c r="BA104" s="11">
        <f t="shared" ca="1" si="45"/>
        <v>0</v>
      </c>
      <c r="BB104" s="11"/>
      <c r="BC104" s="11">
        <f>IF($AG104,SUMPRODUCT(AI$2:AI104,$AH$2:$AH104)/SUM($AH$2:$AH104),0)</f>
        <v>0</v>
      </c>
      <c r="BD104" s="11">
        <f>IF($AG104,SUMPRODUCT(AJ$2:AJ104,$AH$2:$AH104)/SUM($AH$2:$AH104),0)</f>
        <v>0</v>
      </c>
      <c r="BE104" s="11">
        <f>IF($AG104,SUMPRODUCT(AK$2:AK104,$AH$2:$AH104)/SUM($AH$2:$AH104),0)</f>
        <v>0</v>
      </c>
      <c r="BF104" s="11">
        <f>IF($AG104,SUMPRODUCT(AL$2:AL104,$AH$2:$AH104)/SUM($AH$2:$AH104),0)</f>
        <v>0</v>
      </c>
      <c r="BG104" s="11">
        <f>IF($AG104,SUMPRODUCT(AM$2:AM104,$AH$2:$AH104)/SUM($AH$2:$AH104),0)</f>
        <v>0</v>
      </c>
      <c r="BH104" s="11">
        <f>IF($AG104,SUMPRODUCT(AN$2:AN104,$AH$2:$AH104)/SUM($AH$2:$AH104),0)</f>
        <v>0</v>
      </c>
      <c r="BI104" s="11">
        <f>IF($AG104,SUMPRODUCT(AO$2:AO104,$AH$2:$AH104)/SUM($AH$2:$AH104),0)</f>
        <v>0</v>
      </c>
      <c r="BJ104" s="11">
        <f>IF($AG104,SUMPRODUCT(AP$2:AP104,$AH$2:$AH104)/SUM($AH$2:$AH104),0)</f>
        <v>0</v>
      </c>
      <c r="BK104" s="11">
        <f>IF($AG104,SUMPRODUCT(AQ$2:AQ104,$AH$2:$AH104)/SUM($AH$2:$AH104),0)</f>
        <v>0</v>
      </c>
      <c r="BL104" s="11">
        <f>IF($AG104,SUMPRODUCT(AR$2:AR104,$AH$2:$AH104)/SUM($AH$2:$AH104),0)</f>
        <v>0</v>
      </c>
      <c r="BM104" s="11">
        <f>IF($AG104,SUMPRODUCT(AS$2:AS104,$AH$2:$AH104)/SUM($AH$2:$AH104),0)</f>
        <v>0</v>
      </c>
      <c r="BN104" s="11">
        <f>IF($AG104,SUMPRODUCT(AT$2:AT104,$AH$2:$AH104)/SUM($AH$2:$AH104),0)</f>
        <v>0</v>
      </c>
      <c r="BO104" s="11">
        <f>IF($AG104,SUMPRODUCT(AU$2:AU104,$AH$2:$AH104)/SUM($AH$2:$AH104),0)</f>
        <v>0</v>
      </c>
      <c r="BP104" s="11">
        <f>IF($AG104,SUMPRODUCT(AV$2:AV104,$AH$2:$AH104)/SUM($AH$2:$AH104),0)</f>
        <v>0</v>
      </c>
      <c r="BQ104" s="11">
        <f>IF($AG104,SUMPRODUCT(AW$2:AW104,$AH$2:$AH104)/SUM($AH$2:$AH104),0)</f>
        <v>0</v>
      </c>
      <c r="BR104" s="11">
        <f>IF($AG104,SUMPRODUCT(AX$2:AX104,$AH$2:$AH104)/SUM($AH$2:$AH104),0)</f>
        <v>0</v>
      </c>
      <c r="BS104" s="11">
        <f>IF($AG104,SUMPRODUCT(AY$2:AY104,$AH$2:$AH104)/SUM($AH$2:$AH104),0)</f>
        <v>0</v>
      </c>
      <c r="BT104" s="11">
        <f>IF($AG104,SUMPRODUCT(AZ$2:AZ104,$AH$2:$AH104)/SUM($AH$2:$AH104),0)</f>
        <v>0</v>
      </c>
      <c r="BU104" s="11">
        <f>IF($AG104,SUMPRODUCT(BA$2:BA104,$AH$2:$AH104)/SUM($AH$2:$AH104),0)</f>
        <v>0</v>
      </c>
      <c r="BV104" s="11"/>
      <c r="BW104" s="109" cm="1">
        <f t="array" ref="BW104">IF($AG104,SQRT(SUMPRODUCT($AH$2:$AH104, (AI$2:AI104-BC104)^2)/(SUM($AH$2:$AH104)-1)),0)</f>
        <v>0</v>
      </c>
      <c r="BX104" s="109" cm="1">
        <f t="array" ref="BX104">IF($AG104,SQRT(SUMPRODUCT($AH$2:$AH104, (AJ$2:AJ104-BD104)^2)/(SUM($AH$2:$AH104)-1)),0)</f>
        <v>0</v>
      </c>
      <c r="BY104" s="109" cm="1">
        <f t="array" ref="BY104">IF($AG104,SQRT(SUMPRODUCT($AH$2:$AH104, (AK$2:AK104-BE104)^2)/(SUM($AH$2:$AH104)-1)),0)</f>
        <v>0</v>
      </c>
      <c r="BZ104" s="109" cm="1">
        <f t="array" ref="BZ104">IF($AG104,SQRT(SUMPRODUCT($AH$2:$AH104, (AL$2:AL104-BF104)^2)/(SUM($AH$2:$AH104)-1)),0)</f>
        <v>0</v>
      </c>
      <c r="CA104" s="109" cm="1">
        <f t="array" ref="CA104">IF($AG104,SQRT(SUMPRODUCT($AH$2:$AH104, (AM$2:AM104-BG104)^2)/(SUM($AH$2:$AH104)-1)),0)</f>
        <v>0</v>
      </c>
      <c r="CB104" s="109" cm="1">
        <f t="array" ref="CB104">IF($AG104,SQRT(SUMPRODUCT($AH$2:$AH104, (AN$2:AN104-BH104)^2)/(SUM($AH$2:$AH104)-1)),0)</f>
        <v>0</v>
      </c>
      <c r="CC104" s="109" cm="1">
        <f t="array" ref="CC104">IF($AG104,SQRT(SUMPRODUCT($AH$2:$AH104, (AO$2:AO104-BI104)^2)/(SUM($AH$2:$AH104)-1)),0)</f>
        <v>0</v>
      </c>
      <c r="CD104" s="109" cm="1">
        <f t="array" ref="CD104">IF($AG104,SQRT(SUMPRODUCT($AH$2:$AH104, (AP$2:AP104-BJ104)^2)/(SUM($AH$2:$AH104)-1)),0)</f>
        <v>0</v>
      </c>
      <c r="CE104" s="109" cm="1">
        <f t="array" ref="CE104">IF($AG104,SQRT(SUMPRODUCT($AH$2:$AH104, (AQ$2:AQ104-BK104)^2)/(SUM($AH$2:$AH104)-1)),0)</f>
        <v>0</v>
      </c>
      <c r="CF104" s="109" cm="1">
        <f t="array" ref="CF104">IF($AG104,SQRT(SUMPRODUCT($AH$2:$AH104, (AR$2:AR104-BL104)^2)/(SUM($AH$2:$AH104)-1)),0)</f>
        <v>0</v>
      </c>
      <c r="CG104" s="109" cm="1">
        <f t="array" ref="CG104">IF($AG104,SQRT(SUMPRODUCT($AH$2:$AH104, (AS$2:AS104-BM104)^2)/(SUM($AH$2:$AH104)-1)),0)</f>
        <v>0</v>
      </c>
      <c r="CH104" s="109" cm="1">
        <f t="array" ref="CH104">IF($AG104,SQRT(SUMPRODUCT($AH$2:$AH104, (AT$2:AT104-BN104)^2)/(SUM($AH$2:$AH104)-1)),0)</f>
        <v>0</v>
      </c>
      <c r="CI104" s="109" cm="1">
        <f t="array" ref="CI104">IF($AG104,SQRT(SUMPRODUCT($AH$2:$AH104, (AU$2:AU104-BO104)^2)/(SUM($AH$2:$AH104)-1)),0)</f>
        <v>0</v>
      </c>
      <c r="CJ104" s="109" cm="1">
        <f t="array" ref="CJ104">IF($AG104,SQRT(SUMPRODUCT($AH$2:$AH104, (AV$2:AV104-BP104)^2)/(SUM($AH$2:$AH104)-1)),0)</f>
        <v>0</v>
      </c>
      <c r="CK104" s="109" cm="1">
        <f t="array" ref="CK104">IF($AG104,SQRT(SUMPRODUCT($AH$2:$AH104, (AW$2:AW104-BQ104)^2)/(SUM($AH$2:$AH104)-1)),0)</f>
        <v>0</v>
      </c>
      <c r="CL104" s="109" cm="1">
        <f t="array" ref="CL104">IF($AG104,SQRT(SUMPRODUCT($AH$2:$AH104, (AX$2:AX104-BR104)^2)/(SUM($AH$2:$AH104)-1)),0)</f>
        <v>0</v>
      </c>
      <c r="CM104" s="109" cm="1">
        <f t="array" ref="CM104">IF($AG104,SQRT(SUMPRODUCT($AH$2:$AH104, (AY$2:AY104-BS104)^2)/(SUM($AH$2:$AH104)-1)),0)</f>
        <v>0</v>
      </c>
      <c r="CN104" s="109" cm="1">
        <f t="array" ref="CN104">IF($AG104,SQRT(SUMPRODUCT($AH$2:$AH104, (AZ$2:AZ104-BT104)^2)/(SUM($AH$2:$AH104)-1)),0)</f>
        <v>0</v>
      </c>
      <c r="CO104" s="109" cm="1">
        <f t="array" ref="CO104">IF($AG104,SQRT(SUMPRODUCT($AH$2:$AH104, (BA$2:BA104-BU104)^2)/(SUM($AH$2:$AH104)-1)),0)</f>
        <v>0</v>
      </c>
    </row>
    <row r="105" spans="34:93" x14ac:dyDescent="0.25">
      <c r="AH105" s="99" t="str">
        <f t="shared" si="33"/>
        <v/>
      </c>
      <c r="AI105" s="11">
        <f t="shared" ca="1" si="44"/>
        <v>0</v>
      </c>
      <c r="AJ105" s="11">
        <f t="shared" ca="1" si="44"/>
        <v>0</v>
      </c>
      <c r="AK105" s="11">
        <f t="shared" ca="1" si="44"/>
        <v>0</v>
      </c>
      <c r="AL105" s="11">
        <f t="shared" ca="1" si="44"/>
        <v>0</v>
      </c>
      <c r="AM105" s="11">
        <f t="shared" ca="1" si="44"/>
        <v>0</v>
      </c>
      <c r="AN105" s="11">
        <f t="shared" ca="1" si="44"/>
        <v>0</v>
      </c>
      <c r="AO105" s="11">
        <f t="shared" ca="1" si="44"/>
        <v>0</v>
      </c>
      <c r="AP105" s="11">
        <f t="shared" ca="1" si="44"/>
        <v>0</v>
      </c>
      <c r="AQ105" s="11">
        <f t="shared" ca="1" si="44"/>
        <v>0</v>
      </c>
      <c r="AR105" s="11">
        <f t="shared" ca="1" si="44"/>
        <v>0</v>
      </c>
      <c r="AS105" s="11">
        <f t="shared" ca="1" si="45"/>
        <v>0</v>
      </c>
      <c r="AT105" s="11">
        <f t="shared" ca="1" si="45"/>
        <v>0</v>
      </c>
      <c r="AU105" s="11">
        <f t="shared" ca="1" si="45"/>
        <v>0</v>
      </c>
      <c r="AV105" s="11">
        <f t="shared" ca="1" si="45"/>
        <v>0</v>
      </c>
      <c r="AW105" s="11">
        <f t="shared" ca="1" si="45"/>
        <v>0</v>
      </c>
      <c r="AX105" s="11">
        <f t="shared" ca="1" si="45"/>
        <v>0</v>
      </c>
      <c r="AY105" s="11">
        <f t="shared" ca="1" si="45"/>
        <v>0</v>
      </c>
      <c r="AZ105" s="11">
        <f t="shared" ca="1" si="45"/>
        <v>0</v>
      </c>
      <c r="BA105" s="11">
        <f t="shared" ca="1" si="45"/>
        <v>0</v>
      </c>
      <c r="BB105" s="11"/>
      <c r="BC105" s="11">
        <f>IF($AG105,SUMPRODUCT(AI$2:AI105,$AH$2:$AH105)/SUM($AH$2:$AH105),0)</f>
        <v>0</v>
      </c>
      <c r="BD105" s="11">
        <f>IF($AG105,SUMPRODUCT(AJ$2:AJ105,$AH$2:$AH105)/SUM($AH$2:$AH105),0)</f>
        <v>0</v>
      </c>
      <c r="BE105" s="11">
        <f>IF($AG105,SUMPRODUCT(AK$2:AK105,$AH$2:$AH105)/SUM($AH$2:$AH105),0)</f>
        <v>0</v>
      </c>
      <c r="BF105" s="11">
        <f>IF($AG105,SUMPRODUCT(AL$2:AL105,$AH$2:$AH105)/SUM($AH$2:$AH105),0)</f>
        <v>0</v>
      </c>
      <c r="BG105" s="11">
        <f>IF($AG105,SUMPRODUCT(AM$2:AM105,$AH$2:$AH105)/SUM($AH$2:$AH105),0)</f>
        <v>0</v>
      </c>
      <c r="BH105" s="11">
        <f>IF($AG105,SUMPRODUCT(AN$2:AN105,$AH$2:$AH105)/SUM($AH$2:$AH105),0)</f>
        <v>0</v>
      </c>
      <c r="BI105" s="11">
        <f>IF($AG105,SUMPRODUCT(AO$2:AO105,$AH$2:$AH105)/SUM($AH$2:$AH105),0)</f>
        <v>0</v>
      </c>
      <c r="BJ105" s="11">
        <f>IF($AG105,SUMPRODUCT(AP$2:AP105,$AH$2:$AH105)/SUM($AH$2:$AH105),0)</f>
        <v>0</v>
      </c>
      <c r="BK105" s="11">
        <f>IF($AG105,SUMPRODUCT(AQ$2:AQ105,$AH$2:$AH105)/SUM($AH$2:$AH105),0)</f>
        <v>0</v>
      </c>
      <c r="BL105" s="11">
        <f>IF($AG105,SUMPRODUCT(AR$2:AR105,$AH$2:$AH105)/SUM($AH$2:$AH105),0)</f>
        <v>0</v>
      </c>
      <c r="BM105" s="11">
        <f>IF($AG105,SUMPRODUCT(AS$2:AS105,$AH$2:$AH105)/SUM($AH$2:$AH105),0)</f>
        <v>0</v>
      </c>
      <c r="BN105" s="11">
        <f>IF($AG105,SUMPRODUCT(AT$2:AT105,$AH$2:$AH105)/SUM($AH$2:$AH105),0)</f>
        <v>0</v>
      </c>
      <c r="BO105" s="11">
        <f>IF($AG105,SUMPRODUCT(AU$2:AU105,$AH$2:$AH105)/SUM($AH$2:$AH105),0)</f>
        <v>0</v>
      </c>
      <c r="BP105" s="11">
        <f>IF($AG105,SUMPRODUCT(AV$2:AV105,$AH$2:$AH105)/SUM($AH$2:$AH105),0)</f>
        <v>0</v>
      </c>
      <c r="BQ105" s="11">
        <f>IF($AG105,SUMPRODUCT(AW$2:AW105,$AH$2:$AH105)/SUM($AH$2:$AH105),0)</f>
        <v>0</v>
      </c>
      <c r="BR105" s="11">
        <f>IF($AG105,SUMPRODUCT(AX$2:AX105,$AH$2:$AH105)/SUM($AH$2:$AH105),0)</f>
        <v>0</v>
      </c>
      <c r="BS105" s="11">
        <f>IF($AG105,SUMPRODUCT(AY$2:AY105,$AH$2:$AH105)/SUM($AH$2:$AH105),0)</f>
        <v>0</v>
      </c>
      <c r="BT105" s="11">
        <f>IF($AG105,SUMPRODUCT(AZ$2:AZ105,$AH$2:$AH105)/SUM($AH$2:$AH105),0)</f>
        <v>0</v>
      </c>
      <c r="BU105" s="11">
        <f>IF($AG105,SUMPRODUCT(BA$2:BA105,$AH$2:$AH105)/SUM($AH$2:$AH105),0)</f>
        <v>0</v>
      </c>
      <c r="BV105" s="11"/>
      <c r="BW105" s="109" cm="1">
        <f t="array" ref="BW105">IF($AG105,SQRT(SUMPRODUCT($AH$2:$AH105, (AI$2:AI105-BC105)^2)/(SUM($AH$2:$AH105)-1)),0)</f>
        <v>0</v>
      </c>
      <c r="BX105" s="109" cm="1">
        <f t="array" ref="BX105">IF($AG105,SQRT(SUMPRODUCT($AH$2:$AH105, (AJ$2:AJ105-BD105)^2)/(SUM($AH$2:$AH105)-1)),0)</f>
        <v>0</v>
      </c>
      <c r="BY105" s="109" cm="1">
        <f t="array" ref="BY105">IF($AG105,SQRT(SUMPRODUCT($AH$2:$AH105, (AK$2:AK105-BE105)^2)/(SUM($AH$2:$AH105)-1)),0)</f>
        <v>0</v>
      </c>
      <c r="BZ105" s="109" cm="1">
        <f t="array" ref="BZ105">IF($AG105,SQRT(SUMPRODUCT($AH$2:$AH105, (AL$2:AL105-BF105)^2)/(SUM($AH$2:$AH105)-1)),0)</f>
        <v>0</v>
      </c>
      <c r="CA105" s="109" cm="1">
        <f t="array" ref="CA105">IF($AG105,SQRT(SUMPRODUCT($AH$2:$AH105, (AM$2:AM105-BG105)^2)/(SUM($AH$2:$AH105)-1)),0)</f>
        <v>0</v>
      </c>
      <c r="CB105" s="109" cm="1">
        <f t="array" ref="CB105">IF($AG105,SQRT(SUMPRODUCT($AH$2:$AH105, (AN$2:AN105-BH105)^2)/(SUM($AH$2:$AH105)-1)),0)</f>
        <v>0</v>
      </c>
      <c r="CC105" s="109" cm="1">
        <f t="array" ref="CC105">IF($AG105,SQRT(SUMPRODUCT($AH$2:$AH105, (AO$2:AO105-BI105)^2)/(SUM($AH$2:$AH105)-1)),0)</f>
        <v>0</v>
      </c>
      <c r="CD105" s="109" cm="1">
        <f t="array" ref="CD105">IF($AG105,SQRT(SUMPRODUCT($AH$2:$AH105, (AP$2:AP105-BJ105)^2)/(SUM($AH$2:$AH105)-1)),0)</f>
        <v>0</v>
      </c>
      <c r="CE105" s="109" cm="1">
        <f t="array" ref="CE105">IF($AG105,SQRT(SUMPRODUCT($AH$2:$AH105, (AQ$2:AQ105-BK105)^2)/(SUM($AH$2:$AH105)-1)),0)</f>
        <v>0</v>
      </c>
      <c r="CF105" s="109" cm="1">
        <f t="array" ref="CF105">IF($AG105,SQRT(SUMPRODUCT($AH$2:$AH105, (AR$2:AR105-BL105)^2)/(SUM($AH$2:$AH105)-1)),0)</f>
        <v>0</v>
      </c>
      <c r="CG105" s="109" cm="1">
        <f t="array" ref="CG105">IF($AG105,SQRT(SUMPRODUCT($AH$2:$AH105, (AS$2:AS105-BM105)^2)/(SUM($AH$2:$AH105)-1)),0)</f>
        <v>0</v>
      </c>
      <c r="CH105" s="109" cm="1">
        <f t="array" ref="CH105">IF($AG105,SQRT(SUMPRODUCT($AH$2:$AH105, (AT$2:AT105-BN105)^2)/(SUM($AH$2:$AH105)-1)),0)</f>
        <v>0</v>
      </c>
      <c r="CI105" s="109" cm="1">
        <f t="array" ref="CI105">IF($AG105,SQRT(SUMPRODUCT($AH$2:$AH105, (AU$2:AU105-BO105)^2)/(SUM($AH$2:$AH105)-1)),0)</f>
        <v>0</v>
      </c>
      <c r="CJ105" s="109" cm="1">
        <f t="array" ref="CJ105">IF($AG105,SQRT(SUMPRODUCT($AH$2:$AH105, (AV$2:AV105-BP105)^2)/(SUM($AH$2:$AH105)-1)),0)</f>
        <v>0</v>
      </c>
      <c r="CK105" s="109" cm="1">
        <f t="array" ref="CK105">IF($AG105,SQRT(SUMPRODUCT($AH$2:$AH105, (AW$2:AW105-BQ105)^2)/(SUM($AH$2:$AH105)-1)),0)</f>
        <v>0</v>
      </c>
      <c r="CL105" s="109" cm="1">
        <f t="array" ref="CL105">IF($AG105,SQRT(SUMPRODUCT($AH$2:$AH105, (AX$2:AX105-BR105)^2)/(SUM($AH$2:$AH105)-1)),0)</f>
        <v>0</v>
      </c>
      <c r="CM105" s="109" cm="1">
        <f t="array" ref="CM105">IF($AG105,SQRT(SUMPRODUCT($AH$2:$AH105, (AY$2:AY105-BS105)^2)/(SUM($AH$2:$AH105)-1)),0)</f>
        <v>0</v>
      </c>
      <c r="CN105" s="109" cm="1">
        <f t="array" ref="CN105">IF($AG105,SQRT(SUMPRODUCT($AH$2:$AH105, (AZ$2:AZ105-BT105)^2)/(SUM($AH$2:$AH105)-1)),0)</f>
        <v>0</v>
      </c>
      <c r="CO105" s="109" cm="1">
        <f t="array" ref="CO105">IF($AG105,SQRT(SUMPRODUCT($AH$2:$AH105, (BA$2:BA105-BU105)^2)/(SUM($AH$2:$AH105)-1)),0)</f>
        <v>0</v>
      </c>
    </row>
    <row r="106" spans="34:93" x14ac:dyDescent="0.25">
      <c r="AH106" s="99" t="str">
        <f t="shared" si="33"/>
        <v/>
      </c>
      <c r="AI106" s="11">
        <f t="shared" ca="1" si="44"/>
        <v>0</v>
      </c>
      <c r="AJ106" s="11">
        <f t="shared" ca="1" si="44"/>
        <v>0</v>
      </c>
      <c r="AK106" s="11">
        <f t="shared" ca="1" si="44"/>
        <v>0</v>
      </c>
      <c r="AL106" s="11">
        <f t="shared" ca="1" si="44"/>
        <v>0</v>
      </c>
      <c r="AM106" s="11">
        <f t="shared" ca="1" si="44"/>
        <v>0</v>
      </c>
      <c r="AN106" s="11">
        <f t="shared" ca="1" si="44"/>
        <v>0</v>
      </c>
      <c r="AO106" s="11">
        <f t="shared" ca="1" si="44"/>
        <v>0</v>
      </c>
      <c r="AP106" s="11">
        <f t="shared" ca="1" si="44"/>
        <v>0</v>
      </c>
      <c r="AQ106" s="11">
        <f t="shared" ca="1" si="44"/>
        <v>0</v>
      </c>
      <c r="AR106" s="11">
        <f t="shared" ca="1" si="44"/>
        <v>0</v>
      </c>
      <c r="AS106" s="11">
        <f t="shared" ca="1" si="45"/>
        <v>0</v>
      </c>
      <c r="AT106" s="11">
        <f t="shared" ca="1" si="45"/>
        <v>0</v>
      </c>
      <c r="AU106" s="11">
        <f t="shared" ca="1" si="45"/>
        <v>0</v>
      </c>
      <c r="AV106" s="11">
        <f t="shared" ca="1" si="45"/>
        <v>0</v>
      </c>
      <c r="AW106" s="11">
        <f t="shared" ca="1" si="45"/>
        <v>0</v>
      </c>
      <c r="AX106" s="11">
        <f t="shared" ca="1" si="45"/>
        <v>0</v>
      </c>
      <c r="AY106" s="11">
        <f t="shared" ca="1" si="45"/>
        <v>0</v>
      </c>
      <c r="AZ106" s="11">
        <f t="shared" ca="1" si="45"/>
        <v>0</v>
      </c>
      <c r="BA106" s="11">
        <f t="shared" ca="1" si="45"/>
        <v>0</v>
      </c>
      <c r="BB106" s="11"/>
      <c r="BC106" s="11">
        <f>IF($AG106,SUMPRODUCT(AI$2:AI106,$AH$2:$AH106)/SUM($AH$2:$AH106),0)</f>
        <v>0</v>
      </c>
      <c r="BD106" s="11">
        <f>IF($AG106,SUMPRODUCT(AJ$2:AJ106,$AH$2:$AH106)/SUM($AH$2:$AH106),0)</f>
        <v>0</v>
      </c>
      <c r="BE106" s="11">
        <f>IF($AG106,SUMPRODUCT(AK$2:AK106,$AH$2:$AH106)/SUM($AH$2:$AH106),0)</f>
        <v>0</v>
      </c>
      <c r="BF106" s="11">
        <f>IF($AG106,SUMPRODUCT(AL$2:AL106,$AH$2:$AH106)/SUM($AH$2:$AH106),0)</f>
        <v>0</v>
      </c>
      <c r="BG106" s="11">
        <f>IF($AG106,SUMPRODUCT(AM$2:AM106,$AH$2:$AH106)/SUM($AH$2:$AH106),0)</f>
        <v>0</v>
      </c>
      <c r="BH106" s="11">
        <f>IF($AG106,SUMPRODUCT(AN$2:AN106,$AH$2:$AH106)/SUM($AH$2:$AH106),0)</f>
        <v>0</v>
      </c>
      <c r="BI106" s="11">
        <f>IF($AG106,SUMPRODUCT(AO$2:AO106,$AH$2:$AH106)/SUM($AH$2:$AH106),0)</f>
        <v>0</v>
      </c>
      <c r="BJ106" s="11">
        <f>IF($AG106,SUMPRODUCT(AP$2:AP106,$AH$2:$AH106)/SUM($AH$2:$AH106),0)</f>
        <v>0</v>
      </c>
      <c r="BK106" s="11">
        <f>IF($AG106,SUMPRODUCT(AQ$2:AQ106,$AH$2:$AH106)/SUM($AH$2:$AH106),0)</f>
        <v>0</v>
      </c>
      <c r="BL106" s="11">
        <f>IF($AG106,SUMPRODUCT(AR$2:AR106,$AH$2:$AH106)/SUM($AH$2:$AH106),0)</f>
        <v>0</v>
      </c>
      <c r="BM106" s="11">
        <f>IF($AG106,SUMPRODUCT(AS$2:AS106,$AH$2:$AH106)/SUM($AH$2:$AH106),0)</f>
        <v>0</v>
      </c>
      <c r="BN106" s="11">
        <f>IF($AG106,SUMPRODUCT(AT$2:AT106,$AH$2:$AH106)/SUM($AH$2:$AH106),0)</f>
        <v>0</v>
      </c>
      <c r="BO106" s="11">
        <f>IF($AG106,SUMPRODUCT(AU$2:AU106,$AH$2:$AH106)/SUM($AH$2:$AH106),0)</f>
        <v>0</v>
      </c>
      <c r="BP106" s="11">
        <f>IF($AG106,SUMPRODUCT(AV$2:AV106,$AH$2:$AH106)/SUM($AH$2:$AH106),0)</f>
        <v>0</v>
      </c>
      <c r="BQ106" s="11">
        <f>IF($AG106,SUMPRODUCT(AW$2:AW106,$AH$2:$AH106)/SUM($AH$2:$AH106),0)</f>
        <v>0</v>
      </c>
      <c r="BR106" s="11">
        <f>IF($AG106,SUMPRODUCT(AX$2:AX106,$AH$2:$AH106)/SUM($AH$2:$AH106),0)</f>
        <v>0</v>
      </c>
      <c r="BS106" s="11">
        <f>IF($AG106,SUMPRODUCT(AY$2:AY106,$AH$2:$AH106)/SUM($AH$2:$AH106),0)</f>
        <v>0</v>
      </c>
      <c r="BT106" s="11">
        <f>IF($AG106,SUMPRODUCT(AZ$2:AZ106,$AH$2:$AH106)/SUM($AH$2:$AH106),0)</f>
        <v>0</v>
      </c>
      <c r="BU106" s="11">
        <f>IF($AG106,SUMPRODUCT(BA$2:BA106,$AH$2:$AH106)/SUM($AH$2:$AH106),0)</f>
        <v>0</v>
      </c>
      <c r="BV106" s="11"/>
      <c r="BW106" s="109" cm="1">
        <f t="array" ref="BW106">IF($AG106,SQRT(SUMPRODUCT($AH$2:$AH106, (AI$2:AI106-BC106)^2)/(SUM($AH$2:$AH106)-1)),0)</f>
        <v>0</v>
      </c>
      <c r="BX106" s="109" cm="1">
        <f t="array" ref="BX106">IF($AG106,SQRT(SUMPRODUCT($AH$2:$AH106, (AJ$2:AJ106-BD106)^2)/(SUM($AH$2:$AH106)-1)),0)</f>
        <v>0</v>
      </c>
      <c r="BY106" s="109" cm="1">
        <f t="array" ref="BY106">IF($AG106,SQRT(SUMPRODUCT($AH$2:$AH106, (AK$2:AK106-BE106)^2)/(SUM($AH$2:$AH106)-1)),0)</f>
        <v>0</v>
      </c>
      <c r="BZ106" s="109" cm="1">
        <f t="array" ref="BZ106">IF($AG106,SQRT(SUMPRODUCT($AH$2:$AH106, (AL$2:AL106-BF106)^2)/(SUM($AH$2:$AH106)-1)),0)</f>
        <v>0</v>
      </c>
      <c r="CA106" s="109" cm="1">
        <f t="array" ref="CA106">IF($AG106,SQRT(SUMPRODUCT($AH$2:$AH106, (AM$2:AM106-BG106)^2)/(SUM($AH$2:$AH106)-1)),0)</f>
        <v>0</v>
      </c>
      <c r="CB106" s="109" cm="1">
        <f t="array" ref="CB106">IF($AG106,SQRT(SUMPRODUCT($AH$2:$AH106, (AN$2:AN106-BH106)^2)/(SUM($AH$2:$AH106)-1)),0)</f>
        <v>0</v>
      </c>
      <c r="CC106" s="109" cm="1">
        <f t="array" ref="CC106">IF($AG106,SQRT(SUMPRODUCT($AH$2:$AH106, (AO$2:AO106-BI106)^2)/(SUM($AH$2:$AH106)-1)),0)</f>
        <v>0</v>
      </c>
      <c r="CD106" s="109" cm="1">
        <f t="array" ref="CD106">IF($AG106,SQRT(SUMPRODUCT($AH$2:$AH106, (AP$2:AP106-BJ106)^2)/(SUM($AH$2:$AH106)-1)),0)</f>
        <v>0</v>
      </c>
      <c r="CE106" s="109" cm="1">
        <f t="array" ref="CE106">IF($AG106,SQRT(SUMPRODUCT($AH$2:$AH106, (AQ$2:AQ106-BK106)^2)/(SUM($AH$2:$AH106)-1)),0)</f>
        <v>0</v>
      </c>
      <c r="CF106" s="109" cm="1">
        <f t="array" ref="CF106">IF($AG106,SQRT(SUMPRODUCT($AH$2:$AH106, (AR$2:AR106-BL106)^2)/(SUM($AH$2:$AH106)-1)),0)</f>
        <v>0</v>
      </c>
      <c r="CG106" s="109" cm="1">
        <f t="array" ref="CG106">IF($AG106,SQRT(SUMPRODUCT($AH$2:$AH106, (AS$2:AS106-BM106)^2)/(SUM($AH$2:$AH106)-1)),0)</f>
        <v>0</v>
      </c>
      <c r="CH106" s="109" cm="1">
        <f t="array" ref="CH106">IF($AG106,SQRT(SUMPRODUCT($AH$2:$AH106, (AT$2:AT106-BN106)^2)/(SUM($AH$2:$AH106)-1)),0)</f>
        <v>0</v>
      </c>
      <c r="CI106" s="109" cm="1">
        <f t="array" ref="CI106">IF($AG106,SQRT(SUMPRODUCT($AH$2:$AH106, (AU$2:AU106-BO106)^2)/(SUM($AH$2:$AH106)-1)),0)</f>
        <v>0</v>
      </c>
      <c r="CJ106" s="109" cm="1">
        <f t="array" ref="CJ106">IF($AG106,SQRT(SUMPRODUCT($AH$2:$AH106, (AV$2:AV106-BP106)^2)/(SUM($AH$2:$AH106)-1)),0)</f>
        <v>0</v>
      </c>
      <c r="CK106" s="109" cm="1">
        <f t="array" ref="CK106">IF($AG106,SQRT(SUMPRODUCT($AH$2:$AH106, (AW$2:AW106-BQ106)^2)/(SUM($AH$2:$AH106)-1)),0)</f>
        <v>0</v>
      </c>
      <c r="CL106" s="109" cm="1">
        <f t="array" ref="CL106">IF($AG106,SQRT(SUMPRODUCT($AH$2:$AH106, (AX$2:AX106-BR106)^2)/(SUM($AH$2:$AH106)-1)),0)</f>
        <v>0</v>
      </c>
      <c r="CM106" s="109" cm="1">
        <f t="array" ref="CM106">IF($AG106,SQRT(SUMPRODUCT($AH$2:$AH106, (AY$2:AY106-BS106)^2)/(SUM($AH$2:$AH106)-1)),0)</f>
        <v>0</v>
      </c>
      <c r="CN106" s="109" cm="1">
        <f t="array" ref="CN106">IF($AG106,SQRT(SUMPRODUCT($AH$2:$AH106, (AZ$2:AZ106-BT106)^2)/(SUM($AH$2:$AH106)-1)),0)</f>
        <v>0</v>
      </c>
      <c r="CO106" s="109" cm="1">
        <f t="array" ref="CO106">IF($AG106,SQRT(SUMPRODUCT($AH$2:$AH106, (BA$2:BA106-BU106)^2)/(SUM($AH$2:$AH106)-1)),0)</f>
        <v>0</v>
      </c>
    </row>
    <row r="107" spans="34:93" x14ac:dyDescent="0.25">
      <c r="AH107" s="99" t="str">
        <f t="shared" si="33"/>
        <v/>
      </c>
      <c r="AI107" s="11">
        <f t="shared" ca="1" si="44"/>
        <v>0</v>
      </c>
      <c r="AJ107" s="11">
        <f t="shared" ca="1" si="44"/>
        <v>0</v>
      </c>
      <c r="AK107" s="11">
        <f t="shared" ca="1" si="44"/>
        <v>0</v>
      </c>
      <c r="AL107" s="11">
        <f t="shared" ca="1" si="44"/>
        <v>0</v>
      </c>
      <c r="AM107" s="11">
        <f t="shared" ca="1" si="44"/>
        <v>0</v>
      </c>
      <c r="AN107" s="11">
        <f t="shared" ca="1" si="44"/>
        <v>0</v>
      </c>
      <c r="AO107" s="11">
        <f t="shared" ca="1" si="44"/>
        <v>0</v>
      </c>
      <c r="AP107" s="11">
        <f t="shared" ca="1" si="44"/>
        <v>0</v>
      </c>
      <c r="AQ107" s="11">
        <f t="shared" ca="1" si="44"/>
        <v>0</v>
      </c>
      <c r="AR107" s="11">
        <f t="shared" ca="1" si="44"/>
        <v>0</v>
      </c>
      <c r="AS107" s="11">
        <f t="shared" ca="1" si="45"/>
        <v>0</v>
      </c>
      <c r="AT107" s="11">
        <f t="shared" ca="1" si="45"/>
        <v>0</v>
      </c>
      <c r="AU107" s="11">
        <f t="shared" ca="1" si="45"/>
        <v>0</v>
      </c>
      <c r="AV107" s="11">
        <f t="shared" ca="1" si="45"/>
        <v>0</v>
      </c>
      <c r="AW107" s="11">
        <f t="shared" ca="1" si="45"/>
        <v>0</v>
      </c>
      <c r="AX107" s="11">
        <f t="shared" ca="1" si="45"/>
        <v>0</v>
      </c>
      <c r="AY107" s="11">
        <f t="shared" ca="1" si="45"/>
        <v>0</v>
      </c>
      <c r="AZ107" s="11">
        <f t="shared" ca="1" si="45"/>
        <v>0</v>
      </c>
      <c r="BA107" s="11">
        <f t="shared" ca="1" si="45"/>
        <v>0</v>
      </c>
      <c r="BB107" s="11"/>
      <c r="BC107" s="11">
        <f>IF($AG107,SUMPRODUCT(AI$2:AI107,$AH$2:$AH107)/SUM($AH$2:$AH107),0)</f>
        <v>0</v>
      </c>
      <c r="BD107" s="11">
        <f>IF($AG107,SUMPRODUCT(AJ$2:AJ107,$AH$2:$AH107)/SUM($AH$2:$AH107),0)</f>
        <v>0</v>
      </c>
      <c r="BE107" s="11">
        <f>IF($AG107,SUMPRODUCT(AK$2:AK107,$AH$2:$AH107)/SUM($AH$2:$AH107),0)</f>
        <v>0</v>
      </c>
      <c r="BF107" s="11">
        <f>IF($AG107,SUMPRODUCT(AL$2:AL107,$AH$2:$AH107)/SUM($AH$2:$AH107),0)</f>
        <v>0</v>
      </c>
      <c r="BG107" s="11">
        <f>IF($AG107,SUMPRODUCT(AM$2:AM107,$AH$2:$AH107)/SUM($AH$2:$AH107),0)</f>
        <v>0</v>
      </c>
      <c r="BH107" s="11">
        <f>IF($AG107,SUMPRODUCT(AN$2:AN107,$AH$2:$AH107)/SUM($AH$2:$AH107),0)</f>
        <v>0</v>
      </c>
      <c r="BI107" s="11">
        <f>IF($AG107,SUMPRODUCT(AO$2:AO107,$AH$2:$AH107)/SUM($AH$2:$AH107),0)</f>
        <v>0</v>
      </c>
      <c r="BJ107" s="11">
        <f>IF($AG107,SUMPRODUCT(AP$2:AP107,$AH$2:$AH107)/SUM($AH$2:$AH107),0)</f>
        <v>0</v>
      </c>
      <c r="BK107" s="11">
        <f>IF($AG107,SUMPRODUCT(AQ$2:AQ107,$AH$2:$AH107)/SUM($AH$2:$AH107),0)</f>
        <v>0</v>
      </c>
      <c r="BL107" s="11">
        <f>IF($AG107,SUMPRODUCT(AR$2:AR107,$AH$2:$AH107)/SUM($AH$2:$AH107),0)</f>
        <v>0</v>
      </c>
      <c r="BM107" s="11">
        <f>IF($AG107,SUMPRODUCT(AS$2:AS107,$AH$2:$AH107)/SUM($AH$2:$AH107),0)</f>
        <v>0</v>
      </c>
      <c r="BN107" s="11">
        <f>IF($AG107,SUMPRODUCT(AT$2:AT107,$AH$2:$AH107)/SUM($AH$2:$AH107),0)</f>
        <v>0</v>
      </c>
      <c r="BO107" s="11">
        <f>IF($AG107,SUMPRODUCT(AU$2:AU107,$AH$2:$AH107)/SUM($AH$2:$AH107),0)</f>
        <v>0</v>
      </c>
      <c r="BP107" s="11">
        <f>IF($AG107,SUMPRODUCT(AV$2:AV107,$AH$2:$AH107)/SUM($AH$2:$AH107),0)</f>
        <v>0</v>
      </c>
      <c r="BQ107" s="11">
        <f>IF($AG107,SUMPRODUCT(AW$2:AW107,$AH$2:$AH107)/SUM($AH$2:$AH107),0)</f>
        <v>0</v>
      </c>
      <c r="BR107" s="11">
        <f>IF($AG107,SUMPRODUCT(AX$2:AX107,$AH$2:$AH107)/SUM($AH$2:$AH107),0)</f>
        <v>0</v>
      </c>
      <c r="BS107" s="11">
        <f>IF($AG107,SUMPRODUCT(AY$2:AY107,$AH$2:$AH107)/SUM($AH$2:$AH107),0)</f>
        <v>0</v>
      </c>
      <c r="BT107" s="11">
        <f>IF($AG107,SUMPRODUCT(AZ$2:AZ107,$AH$2:$AH107)/SUM($AH$2:$AH107),0)</f>
        <v>0</v>
      </c>
      <c r="BU107" s="11">
        <f>IF($AG107,SUMPRODUCT(BA$2:BA107,$AH$2:$AH107)/SUM($AH$2:$AH107),0)</f>
        <v>0</v>
      </c>
      <c r="BV107" s="11"/>
      <c r="BW107" s="109" cm="1">
        <f t="array" ref="BW107">IF($AG107,SQRT(SUMPRODUCT($AH$2:$AH107, (AI$2:AI107-BC107)^2)/(SUM($AH$2:$AH107)-1)),0)</f>
        <v>0</v>
      </c>
      <c r="BX107" s="109" cm="1">
        <f t="array" ref="BX107">IF($AG107,SQRT(SUMPRODUCT($AH$2:$AH107, (AJ$2:AJ107-BD107)^2)/(SUM($AH$2:$AH107)-1)),0)</f>
        <v>0</v>
      </c>
      <c r="BY107" s="109" cm="1">
        <f t="array" ref="BY107">IF($AG107,SQRT(SUMPRODUCT($AH$2:$AH107, (AK$2:AK107-BE107)^2)/(SUM($AH$2:$AH107)-1)),0)</f>
        <v>0</v>
      </c>
      <c r="BZ107" s="109" cm="1">
        <f t="array" ref="BZ107">IF($AG107,SQRT(SUMPRODUCT($AH$2:$AH107, (AL$2:AL107-BF107)^2)/(SUM($AH$2:$AH107)-1)),0)</f>
        <v>0</v>
      </c>
      <c r="CA107" s="109" cm="1">
        <f t="array" ref="CA107">IF($AG107,SQRT(SUMPRODUCT($AH$2:$AH107, (AM$2:AM107-BG107)^2)/(SUM($AH$2:$AH107)-1)),0)</f>
        <v>0</v>
      </c>
      <c r="CB107" s="109" cm="1">
        <f t="array" ref="CB107">IF($AG107,SQRT(SUMPRODUCT($AH$2:$AH107, (AN$2:AN107-BH107)^2)/(SUM($AH$2:$AH107)-1)),0)</f>
        <v>0</v>
      </c>
      <c r="CC107" s="109" cm="1">
        <f t="array" ref="CC107">IF($AG107,SQRT(SUMPRODUCT($AH$2:$AH107, (AO$2:AO107-BI107)^2)/(SUM($AH$2:$AH107)-1)),0)</f>
        <v>0</v>
      </c>
      <c r="CD107" s="109" cm="1">
        <f t="array" ref="CD107">IF($AG107,SQRT(SUMPRODUCT($AH$2:$AH107, (AP$2:AP107-BJ107)^2)/(SUM($AH$2:$AH107)-1)),0)</f>
        <v>0</v>
      </c>
      <c r="CE107" s="109" cm="1">
        <f t="array" ref="CE107">IF($AG107,SQRT(SUMPRODUCT($AH$2:$AH107, (AQ$2:AQ107-BK107)^2)/(SUM($AH$2:$AH107)-1)),0)</f>
        <v>0</v>
      </c>
      <c r="CF107" s="109" cm="1">
        <f t="array" ref="CF107">IF($AG107,SQRT(SUMPRODUCT($AH$2:$AH107, (AR$2:AR107-BL107)^2)/(SUM($AH$2:$AH107)-1)),0)</f>
        <v>0</v>
      </c>
      <c r="CG107" s="109" cm="1">
        <f t="array" ref="CG107">IF($AG107,SQRT(SUMPRODUCT($AH$2:$AH107, (AS$2:AS107-BM107)^2)/(SUM($AH$2:$AH107)-1)),0)</f>
        <v>0</v>
      </c>
      <c r="CH107" s="109" cm="1">
        <f t="array" ref="CH107">IF($AG107,SQRT(SUMPRODUCT($AH$2:$AH107, (AT$2:AT107-BN107)^2)/(SUM($AH$2:$AH107)-1)),0)</f>
        <v>0</v>
      </c>
      <c r="CI107" s="109" cm="1">
        <f t="array" ref="CI107">IF($AG107,SQRT(SUMPRODUCT($AH$2:$AH107, (AU$2:AU107-BO107)^2)/(SUM($AH$2:$AH107)-1)),0)</f>
        <v>0</v>
      </c>
      <c r="CJ107" s="109" cm="1">
        <f t="array" ref="CJ107">IF($AG107,SQRT(SUMPRODUCT($AH$2:$AH107, (AV$2:AV107-BP107)^2)/(SUM($AH$2:$AH107)-1)),0)</f>
        <v>0</v>
      </c>
      <c r="CK107" s="109" cm="1">
        <f t="array" ref="CK107">IF($AG107,SQRT(SUMPRODUCT($AH$2:$AH107, (AW$2:AW107-BQ107)^2)/(SUM($AH$2:$AH107)-1)),0)</f>
        <v>0</v>
      </c>
      <c r="CL107" s="109" cm="1">
        <f t="array" ref="CL107">IF($AG107,SQRT(SUMPRODUCT($AH$2:$AH107, (AX$2:AX107-BR107)^2)/(SUM($AH$2:$AH107)-1)),0)</f>
        <v>0</v>
      </c>
      <c r="CM107" s="109" cm="1">
        <f t="array" ref="CM107">IF($AG107,SQRT(SUMPRODUCT($AH$2:$AH107, (AY$2:AY107-BS107)^2)/(SUM($AH$2:$AH107)-1)),0)</f>
        <v>0</v>
      </c>
      <c r="CN107" s="109" cm="1">
        <f t="array" ref="CN107">IF($AG107,SQRT(SUMPRODUCT($AH$2:$AH107, (AZ$2:AZ107-BT107)^2)/(SUM($AH$2:$AH107)-1)),0)</f>
        <v>0</v>
      </c>
      <c r="CO107" s="109" cm="1">
        <f t="array" ref="CO107">IF($AG107,SQRT(SUMPRODUCT($AH$2:$AH107, (BA$2:BA107-BU107)^2)/(SUM($AH$2:$AH107)-1)),0)</f>
        <v>0</v>
      </c>
    </row>
    <row r="108" spans="34:93" x14ac:dyDescent="0.25">
      <c r="AH108" s="99" t="str">
        <f t="shared" si="33"/>
        <v/>
      </c>
      <c r="AI108" s="11">
        <f t="shared" ca="1" si="44"/>
        <v>0</v>
      </c>
      <c r="AJ108" s="11">
        <f t="shared" ca="1" si="44"/>
        <v>0</v>
      </c>
      <c r="AK108" s="11">
        <f t="shared" ca="1" si="44"/>
        <v>0</v>
      </c>
      <c r="AL108" s="11">
        <f t="shared" ca="1" si="44"/>
        <v>0</v>
      </c>
      <c r="AM108" s="11">
        <f t="shared" ca="1" si="44"/>
        <v>0</v>
      </c>
      <c r="AN108" s="11">
        <f t="shared" ca="1" si="44"/>
        <v>0</v>
      </c>
      <c r="AO108" s="11">
        <f t="shared" ca="1" si="44"/>
        <v>0</v>
      </c>
      <c r="AP108" s="11">
        <f t="shared" ca="1" si="44"/>
        <v>0</v>
      </c>
      <c r="AQ108" s="11">
        <f t="shared" ca="1" si="44"/>
        <v>0</v>
      </c>
      <c r="AR108" s="11">
        <f t="shared" ca="1" si="44"/>
        <v>0</v>
      </c>
      <c r="AS108" s="11">
        <f t="shared" ca="1" si="45"/>
        <v>0</v>
      </c>
      <c r="AT108" s="11">
        <f t="shared" ca="1" si="45"/>
        <v>0</v>
      </c>
      <c r="AU108" s="11">
        <f t="shared" ca="1" si="45"/>
        <v>0</v>
      </c>
      <c r="AV108" s="11">
        <f t="shared" ca="1" si="45"/>
        <v>0</v>
      </c>
      <c r="AW108" s="11">
        <f t="shared" ca="1" si="45"/>
        <v>0</v>
      </c>
      <c r="AX108" s="11">
        <f t="shared" ca="1" si="45"/>
        <v>0</v>
      </c>
      <c r="AY108" s="11">
        <f t="shared" ca="1" si="45"/>
        <v>0</v>
      </c>
      <c r="AZ108" s="11">
        <f t="shared" ca="1" si="45"/>
        <v>0</v>
      </c>
      <c r="BA108" s="11">
        <f t="shared" ca="1" si="45"/>
        <v>0</v>
      </c>
      <c r="BB108" s="11"/>
      <c r="BC108" s="11">
        <f>IF($AG108,SUMPRODUCT(AI$2:AI108,$AH$2:$AH108)/SUM($AH$2:$AH108),0)</f>
        <v>0</v>
      </c>
      <c r="BD108" s="11">
        <f>IF($AG108,SUMPRODUCT(AJ$2:AJ108,$AH$2:$AH108)/SUM($AH$2:$AH108),0)</f>
        <v>0</v>
      </c>
      <c r="BE108" s="11">
        <f>IF($AG108,SUMPRODUCT(AK$2:AK108,$AH$2:$AH108)/SUM($AH$2:$AH108),0)</f>
        <v>0</v>
      </c>
      <c r="BF108" s="11">
        <f>IF($AG108,SUMPRODUCT(AL$2:AL108,$AH$2:$AH108)/SUM($AH$2:$AH108),0)</f>
        <v>0</v>
      </c>
      <c r="BG108" s="11">
        <f>IF($AG108,SUMPRODUCT(AM$2:AM108,$AH$2:$AH108)/SUM($AH$2:$AH108),0)</f>
        <v>0</v>
      </c>
      <c r="BH108" s="11">
        <f>IF($AG108,SUMPRODUCT(AN$2:AN108,$AH$2:$AH108)/SUM($AH$2:$AH108),0)</f>
        <v>0</v>
      </c>
      <c r="BI108" s="11">
        <f>IF($AG108,SUMPRODUCT(AO$2:AO108,$AH$2:$AH108)/SUM($AH$2:$AH108),0)</f>
        <v>0</v>
      </c>
      <c r="BJ108" s="11">
        <f>IF($AG108,SUMPRODUCT(AP$2:AP108,$AH$2:$AH108)/SUM($AH$2:$AH108),0)</f>
        <v>0</v>
      </c>
      <c r="BK108" s="11">
        <f>IF($AG108,SUMPRODUCT(AQ$2:AQ108,$AH$2:$AH108)/SUM($AH$2:$AH108),0)</f>
        <v>0</v>
      </c>
      <c r="BL108" s="11">
        <f>IF($AG108,SUMPRODUCT(AR$2:AR108,$AH$2:$AH108)/SUM($AH$2:$AH108),0)</f>
        <v>0</v>
      </c>
      <c r="BM108" s="11">
        <f>IF($AG108,SUMPRODUCT(AS$2:AS108,$AH$2:$AH108)/SUM($AH$2:$AH108),0)</f>
        <v>0</v>
      </c>
      <c r="BN108" s="11">
        <f>IF($AG108,SUMPRODUCT(AT$2:AT108,$AH$2:$AH108)/SUM($AH$2:$AH108),0)</f>
        <v>0</v>
      </c>
      <c r="BO108" s="11">
        <f>IF($AG108,SUMPRODUCT(AU$2:AU108,$AH$2:$AH108)/SUM($AH$2:$AH108),0)</f>
        <v>0</v>
      </c>
      <c r="BP108" s="11">
        <f>IF($AG108,SUMPRODUCT(AV$2:AV108,$AH$2:$AH108)/SUM($AH$2:$AH108),0)</f>
        <v>0</v>
      </c>
      <c r="BQ108" s="11">
        <f>IF($AG108,SUMPRODUCT(AW$2:AW108,$AH$2:$AH108)/SUM($AH$2:$AH108),0)</f>
        <v>0</v>
      </c>
      <c r="BR108" s="11">
        <f>IF($AG108,SUMPRODUCT(AX$2:AX108,$AH$2:$AH108)/SUM($AH$2:$AH108),0)</f>
        <v>0</v>
      </c>
      <c r="BS108" s="11">
        <f>IF($AG108,SUMPRODUCT(AY$2:AY108,$AH$2:$AH108)/SUM($AH$2:$AH108),0)</f>
        <v>0</v>
      </c>
      <c r="BT108" s="11">
        <f>IF($AG108,SUMPRODUCT(AZ$2:AZ108,$AH$2:$AH108)/SUM($AH$2:$AH108),0)</f>
        <v>0</v>
      </c>
      <c r="BU108" s="11">
        <f>IF($AG108,SUMPRODUCT(BA$2:BA108,$AH$2:$AH108)/SUM($AH$2:$AH108),0)</f>
        <v>0</v>
      </c>
      <c r="BV108" s="11"/>
      <c r="BW108" s="109" cm="1">
        <f t="array" ref="BW108">IF($AG108,SQRT(SUMPRODUCT($AH$2:$AH108, (AI$2:AI108-BC108)^2)/(SUM($AH$2:$AH108)-1)),0)</f>
        <v>0</v>
      </c>
      <c r="BX108" s="109" cm="1">
        <f t="array" ref="BX108">IF($AG108,SQRT(SUMPRODUCT($AH$2:$AH108, (AJ$2:AJ108-BD108)^2)/(SUM($AH$2:$AH108)-1)),0)</f>
        <v>0</v>
      </c>
      <c r="BY108" s="109" cm="1">
        <f t="array" ref="BY108">IF($AG108,SQRT(SUMPRODUCT($AH$2:$AH108, (AK$2:AK108-BE108)^2)/(SUM($AH$2:$AH108)-1)),0)</f>
        <v>0</v>
      </c>
      <c r="BZ108" s="109" cm="1">
        <f t="array" ref="BZ108">IF($AG108,SQRT(SUMPRODUCT($AH$2:$AH108, (AL$2:AL108-BF108)^2)/(SUM($AH$2:$AH108)-1)),0)</f>
        <v>0</v>
      </c>
      <c r="CA108" s="109" cm="1">
        <f t="array" ref="CA108">IF($AG108,SQRT(SUMPRODUCT($AH$2:$AH108, (AM$2:AM108-BG108)^2)/(SUM($AH$2:$AH108)-1)),0)</f>
        <v>0</v>
      </c>
      <c r="CB108" s="109" cm="1">
        <f t="array" ref="CB108">IF($AG108,SQRT(SUMPRODUCT($AH$2:$AH108, (AN$2:AN108-BH108)^2)/(SUM($AH$2:$AH108)-1)),0)</f>
        <v>0</v>
      </c>
      <c r="CC108" s="109" cm="1">
        <f t="array" ref="CC108">IF($AG108,SQRT(SUMPRODUCT($AH$2:$AH108, (AO$2:AO108-BI108)^2)/(SUM($AH$2:$AH108)-1)),0)</f>
        <v>0</v>
      </c>
      <c r="CD108" s="109" cm="1">
        <f t="array" ref="CD108">IF($AG108,SQRT(SUMPRODUCT($AH$2:$AH108, (AP$2:AP108-BJ108)^2)/(SUM($AH$2:$AH108)-1)),0)</f>
        <v>0</v>
      </c>
      <c r="CE108" s="109" cm="1">
        <f t="array" ref="CE108">IF($AG108,SQRT(SUMPRODUCT($AH$2:$AH108, (AQ$2:AQ108-BK108)^2)/(SUM($AH$2:$AH108)-1)),0)</f>
        <v>0</v>
      </c>
      <c r="CF108" s="109" cm="1">
        <f t="array" ref="CF108">IF($AG108,SQRT(SUMPRODUCT($AH$2:$AH108, (AR$2:AR108-BL108)^2)/(SUM($AH$2:$AH108)-1)),0)</f>
        <v>0</v>
      </c>
      <c r="CG108" s="109" cm="1">
        <f t="array" ref="CG108">IF($AG108,SQRT(SUMPRODUCT($AH$2:$AH108, (AS$2:AS108-BM108)^2)/(SUM($AH$2:$AH108)-1)),0)</f>
        <v>0</v>
      </c>
      <c r="CH108" s="109" cm="1">
        <f t="array" ref="CH108">IF($AG108,SQRT(SUMPRODUCT($AH$2:$AH108, (AT$2:AT108-BN108)^2)/(SUM($AH$2:$AH108)-1)),0)</f>
        <v>0</v>
      </c>
      <c r="CI108" s="109" cm="1">
        <f t="array" ref="CI108">IF($AG108,SQRT(SUMPRODUCT($AH$2:$AH108, (AU$2:AU108-BO108)^2)/(SUM($AH$2:$AH108)-1)),0)</f>
        <v>0</v>
      </c>
      <c r="CJ108" s="109" cm="1">
        <f t="array" ref="CJ108">IF($AG108,SQRT(SUMPRODUCT($AH$2:$AH108, (AV$2:AV108-BP108)^2)/(SUM($AH$2:$AH108)-1)),0)</f>
        <v>0</v>
      </c>
      <c r="CK108" s="109" cm="1">
        <f t="array" ref="CK108">IF($AG108,SQRT(SUMPRODUCT($AH$2:$AH108, (AW$2:AW108-BQ108)^2)/(SUM($AH$2:$AH108)-1)),0)</f>
        <v>0</v>
      </c>
      <c r="CL108" s="109" cm="1">
        <f t="array" ref="CL108">IF($AG108,SQRT(SUMPRODUCT($AH$2:$AH108, (AX$2:AX108-BR108)^2)/(SUM($AH$2:$AH108)-1)),0)</f>
        <v>0</v>
      </c>
      <c r="CM108" s="109" cm="1">
        <f t="array" ref="CM108">IF($AG108,SQRT(SUMPRODUCT($AH$2:$AH108, (AY$2:AY108-BS108)^2)/(SUM($AH$2:$AH108)-1)),0)</f>
        <v>0</v>
      </c>
      <c r="CN108" s="109" cm="1">
        <f t="array" ref="CN108">IF($AG108,SQRT(SUMPRODUCT($AH$2:$AH108, (AZ$2:AZ108-BT108)^2)/(SUM($AH$2:$AH108)-1)),0)</f>
        <v>0</v>
      </c>
      <c r="CO108" s="109" cm="1">
        <f t="array" ref="CO108">IF($AG108,SQRT(SUMPRODUCT($AH$2:$AH108, (BA$2:BA108-BU108)^2)/(SUM($AH$2:$AH108)-1)),0)</f>
        <v>0</v>
      </c>
    </row>
    <row r="109" spans="34:93" x14ac:dyDescent="0.25">
      <c r="AH109" s="99" t="str">
        <f t="shared" si="33"/>
        <v/>
      </c>
      <c r="AI109" s="11">
        <f t="shared" ca="1" si="44"/>
        <v>0</v>
      </c>
      <c r="AJ109" s="11">
        <f t="shared" ca="1" si="44"/>
        <v>0</v>
      </c>
      <c r="AK109" s="11">
        <f t="shared" ca="1" si="44"/>
        <v>0</v>
      </c>
      <c r="AL109" s="11">
        <f t="shared" ca="1" si="44"/>
        <v>0</v>
      </c>
      <c r="AM109" s="11">
        <f t="shared" ca="1" si="44"/>
        <v>0</v>
      </c>
      <c r="AN109" s="11">
        <f t="shared" ca="1" si="44"/>
        <v>0</v>
      </c>
      <c r="AO109" s="11">
        <f t="shared" ca="1" si="44"/>
        <v>0</v>
      </c>
      <c r="AP109" s="11">
        <f t="shared" ca="1" si="44"/>
        <v>0</v>
      </c>
      <c r="AQ109" s="11">
        <f t="shared" ca="1" si="44"/>
        <v>0</v>
      </c>
      <c r="AR109" s="11">
        <f t="shared" ca="1" si="44"/>
        <v>0</v>
      </c>
      <c r="AS109" s="11">
        <f t="shared" ca="1" si="45"/>
        <v>0</v>
      </c>
      <c r="AT109" s="11">
        <f t="shared" ca="1" si="45"/>
        <v>0</v>
      </c>
      <c r="AU109" s="11">
        <f t="shared" ca="1" si="45"/>
        <v>0</v>
      </c>
      <c r="AV109" s="11">
        <f t="shared" ca="1" si="45"/>
        <v>0</v>
      </c>
      <c r="AW109" s="11">
        <f t="shared" ca="1" si="45"/>
        <v>0</v>
      </c>
      <c r="AX109" s="11">
        <f t="shared" ca="1" si="45"/>
        <v>0</v>
      </c>
      <c r="AY109" s="11">
        <f t="shared" ca="1" si="45"/>
        <v>0</v>
      </c>
      <c r="AZ109" s="11">
        <f t="shared" ca="1" si="45"/>
        <v>0</v>
      </c>
      <c r="BA109" s="11">
        <f t="shared" ca="1" si="45"/>
        <v>0</v>
      </c>
      <c r="BB109" s="11"/>
      <c r="BC109" s="11">
        <f>IF($AG109,SUMPRODUCT(AI$2:AI109,$AH$2:$AH109)/SUM($AH$2:$AH109),0)</f>
        <v>0</v>
      </c>
      <c r="BD109" s="11">
        <f>IF($AG109,SUMPRODUCT(AJ$2:AJ109,$AH$2:$AH109)/SUM($AH$2:$AH109),0)</f>
        <v>0</v>
      </c>
      <c r="BE109" s="11">
        <f>IF($AG109,SUMPRODUCT(AK$2:AK109,$AH$2:$AH109)/SUM($AH$2:$AH109),0)</f>
        <v>0</v>
      </c>
      <c r="BF109" s="11">
        <f>IF($AG109,SUMPRODUCT(AL$2:AL109,$AH$2:$AH109)/SUM($AH$2:$AH109),0)</f>
        <v>0</v>
      </c>
      <c r="BG109" s="11">
        <f>IF($AG109,SUMPRODUCT(AM$2:AM109,$AH$2:$AH109)/SUM($AH$2:$AH109),0)</f>
        <v>0</v>
      </c>
      <c r="BH109" s="11">
        <f>IF($AG109,SUMPRODUCT(AN$2:AN109,$AH$2:$AH109)/SUM($AH$2:$AH109),0)</f>
        <v>0</v>
      </c>
      <c r="BI109" s="11">
        <f>IF($AG109,SUMPRODUCT(AO$2:AO109,$AH$2:$AH109)/SUM($AH$2:$AH109),0)</f>
        <v>0</v>
      </c>
      <c r="BJ109" s="11">
        <f>IF($AG109,SUMPRODUCT(AP$2:AP109,$AH$2:$AH109)/SUM($AH$2:$AH109),0)</f>
        <v>0</v>
      </c>
      <c r="BK109" s="11">
        <f>IF($AG109,SUMPRODUCT(AQ$2:AQ109,$AH$2:$AH109)/SUM($AH$2:$AH109),0)</f>
        <v>0</v>
      </c>
      <c r="BL109" s="11">
        <f>IF($AG109,SUMPRODUCT(AR$2:AR109,$AH$2:$AH109)/SUM($AH$2:$AH109),0)</f>
        <v>0</v>
      </c>
      <c r="BM109" s="11">
        <f>IF($AG109,SUMPRODUCT(AS$2:AS109,$AH$2:$AH109)/SUM($AH$2:$AH109),0)</f>
        <v>0</v>
      </c>
      <c r="BN109" s="11">
        <f>IF($AG109,SUMPRODUCT(AT$2:AT109,$AH$2:$AH109)/SUM($AH$2:$AH109),0)</f>
        <v>0</v>
      </c>
      <c r="BO109" s="11">
        <f>IF($AG109,SUMPRODUCT(AU$2:AU109,$AH$2:$AH109)/SUM($AH$2:$AH109),0)</f>
        <v>0</v>
      </c>
      <c r="BP109" s="11">
        <f>IF($AG109,SUMPRODUCT(AV$2:AV109,$AH$2:$AH109)/SUM($AH$2:$AH109),0)</f>
        <v>0</v>
      </c>
      <c r="BQ109" s="11">
        <f>IF($AG109,SUMPRODUCT(AW$2:AW109,$AH$2:$AH109)/SUM($AH$2:$AH109),0)</f>
        <v>0</v>
      </c>
      <c r="BR109" s="11">
        <f>IF($AG109,SUMPRODUCT(AX$2:AX109,$AH$2:$AH109)/SUM($AH$2:$AH109),0)</f>
        <v>0</v>
      </c>
      <c r="BS109" s="11">
        <f>IF($AG109,SUMPRODUCT(AY$2:AY109,$AH$2:$AH109)/SUM($AH$2:$AH109),0)</f>
        <v>0</v>
      </c>
      <c r="BT109" s="11">
        <f>IF($AG109,SUMPRODUCT(AZ$2:AZ109,$AH$2:$AH109)/SUM($AH$2:$AH109),0)</f>
        <v>0</v>
      </c>
      <c r="BU109" s="11">
        <f>IF($AG109,SUMPRODUCT(BA$2:BA109,$AH$2:$AH109)/SUM($AH$2:$AH109),0)</f>
        <v>0</v>
      </c>
      <c r="BV109" s="11"/>
      <c r="BW109" s="109" cm="1">
        <f t="array" ref="BW109">IF($AG109,SQRT(SUMPRODUCT($AH$2:$AH109, (AI$2:AI109-BC109)^2)/(SUM($AH$2:$AH109)-1)),0)</f>
        <v>0</v>
      </c>
      <c r="BX109" s="109" cm="1">
        <f t="array" ref="BX109">IF($AG109,SQRT(SUMPRODUCT($AH$2:$AH109, (AJ$2:AJ109-BD109)^2)/(SUM($AH$2:$AH109)-1)),0)</f>
        <v>0</v>
      </c>
      <c r="BY109" s="109" cm="1">
        <f t="array" ref="BY109">IF($AG109,SQRT(SUMPRODUCT($AH$2:$AH109, (AK$2:AK109-BE109)^2)/(SUM($AH$2:$AH109)-1)),0)</f>
        <v>0</v>
      </c>
      <c r="BZ109" s="109" cm="1">
        <f t="array" ref="BZ109">IF($AG109,SQRT(SUMPRODUCT($AH$2:$AH109, (AL$2:AL109-BF109)^2)/(SUM($AH$2:$AH109)-1)),0)</f>
        <v>0</v>
      </c>
      <c r="CA109" s="109" cm="1">
        <f t="array" ref="CA109">IF($AG109,SQRT(SUMPRODUCT($AH$2:$AH109, (AM$2:AM109-BG109)^2)/(SUM($AH$2:$AH109)-1)),0)</f>
        <v>0</v>
      </c>
      <c r="CB109" s="109" cm="1">
        <f t="array" ref="CB109">IF($AG109,SQRT(SUMPRODUCT($AH$2:$AH109, (AN$2:AN109-BH109)^2)/(SUM($AH$2:$AH109)-1)),0)</f>
        <v>0</v>
      </c>
      <c r="CC109" s="109" cm="1">
        <f t="array" ref="CC109">IF($AG109,SQRT(SUMPRODUCT($AH$2:$AH109, (AO$2:AO109-BI109)^2)/(SUM($AH$2:$AH109)-1)),0)</f>
        <v>0</v>
      </c>
      <c r="CD109" s="109" cm="1">
        <f t="array" ref="CD109">IF($AG109,SQRT(SUMPRODUCT($AH$2:$AH109, (AP$2:AP109-BJ109)^2)/(SUM($AH$2:$AH109)-1)),0)</f>
        <v>0</v>
      </c>
      <c r="CE109" s="109" cm="1">
        <f t="array" ref="CE109">IF($AG109,SQRT(SUMPRODUCT($AH$2:$AH109, (AQ$2:AQ109-BK109)^2)/(SUM($AH$2:$AH109)-1)),0)</f>
        <v>0</v>
      </c>
      <c r="CF109" s="109" cm="1">
        <f t="array" ref="CF109">IF($AG109,SQRT(SUMPRODUCT($AH$2:$AH109, (AR$2:AR109-BL109)^2)/(SUM($AH$2:$AH109)-1)),0)</f>
        <v>0</v>
      </c>
      <c r="CG109" s="109" cm="1">
        <f t="array" ref="CG109">IF($AG109,SQRT(SUMPRODUCT($AH$2:$AH109, (AS$2:AS109-BM109)^2)/(SUM($AH$2:$AH109)-1)),0)</f>
        <v>0</v>
      </c>
      <c r="CH109" s="109" cm="1">
        <f t="array" ref="CH109">IF($AG109,SQRT(SUMPRODUCT($AH$2:$AH109, (AT$2:AT109-BN109)^2)/(SUM($AH$2:$AH109)-1)),0)</f>
        <v>0</v>
      </c>
      <c r="CI109" s="109" cm="1">
        <f t="array" ref="CI109">IF($AG109,SQRT(SUMPRODUCT($AH$2:$AH109, (AU$2:AU109-BO109)^2)/(SUM($AH$2:$AH109)-1)),0)</f>
        <v>0</v>
      </c>
      <c r="CJ109" s="109" cm="1">
        <f t="array" ref="CJ109">IF($AG109,SQRT(SUMPRODUCT($AH$2:$AH109, (AV$2:AV109-BP109)^2)/(SUM($AH$2:$AH109)-1)),0)</f>
        <v>0</v>
      </c>
      <c r="CK109" s="109" cm="1">
        <f t="array" ref="CK109">IF($AG109,SQRT(SUMPRODUCT($AH$2:$AH109, (AW$2:AW109-BQ109)^2)/(SUM($AH$2:$AH109)-1)),0)</f>
        <v>0</v>
      </c>
      <c r="CL109" s="109" cm="1">
        <f t="array" ref="CL109">IF($AG109,SQRT(SUMPRODUCT($AH$2:$AH109, (AX$2:AX109-BR109)^2)/(SUM($AH$2:$AH109)-1)),0)</f>
        <v>0</v>
      </c>
      <c r="CM109" s="109" cm="1">
        <f t="array" ref="CM109">IF($AG109,SQRT(SUMPRODUCT($AH$2:$AH109, (AY$2:AY109-BS109)^2)/(SUM($AH$2:$AH109)-1)),0)</f>
        <v>0</v>
      </c>
      <c r="CN109" s="109" cm="1">
        <f t="array" ref="CN109">IF($AG109,SQRT(SUMPRODUCT($AH$2:$AH109, (AZ$2:AZ109-BT109)^2)/(SUM($AH$2:$AH109)-1)),0)</f>
        <v>0</v>
      </c>
      <c r="CO109" s="109" cm="1">
        <f t="array" ref="CO109">IF($AG109,SQRT(SUMPRODUCT($AH$2:$AH109, (BA$2:BA109-BU109)^2)/(SUM($AH$2:$AH109)-1)),0)</f>
        <v>0</v>
      </c>
    </row>
    <row r="110" spans="34:93" x14ac:dyDescent="0.25">
      <c r="AH110" s="99" t="str">
        <f t="shared" si="33"/>
        <v/>
      </c>
      <c r="AI110" s="11">
        <f t="shared" ca="1" si="44"/>
        <v>0</v>
      </c>
      <c r="AJ110" s="11">
        <f t="shared" ca="1" si="44"/>
        <v>0</v>
      </c>
      <c r="AK110" s="11">
        <f t="shared" ca="1" si="44"/>
        <v>0</v>
      </c>
      <c r="AL110" s="11">
        <f t="shared" ca="1" si="44"/>
        <v>0</v>
      </c>
      <c r="AM110" s="11">
        <f t="shared" ca="1" si="44"/>
        <v>0</v>
      </c>
      <c r="AN110" s="11">
        <f t="shared" ca="1" si="44"/>
        <v>0</v>
      </c>
      <c r="AO110" s="11">
        <f t="shared" ca="1" si="44"/>
        <v>0</v>
      </c>
      <c r="AP110" s="11">
        <f t="shared" ca="1" si="44"/>
        <v>0</v>
      </c>
      <c r="AQ110" s="11">
        <f t="shared" ca="1" si="44"/>
        <v>0</v>
      </c>
      <c r="AR110" s="11">
        <f t="shared" ca="1" si="44"/>
        <v>0</v>
      </c>
      <c r="AS110" s="11">
        <f t="shared" ca="1" si="45"/>
        <v>0</v>
      </c>
      <c r="AT110" s="11">
        <f t="shared" ca="1" si="45"/>
        <v>0</v>
      </c>
      <c r="AU110" s="11">
        <f t="shared" ca="1" si="45"/>
        <v>0</v>
      </c>
      <c r="AV110" s="11">
        <f t="shared" ca="1" si="45"/>
        <v>0</v>
      </c>
      <c r="AW110" s="11">
        <f t="shared" ca="1" si="45"/>
        <v>0</v>
      </c>
      <c r="AX110" s="11">
        <f t="shared" ca="1" si="45"/>
        <v>0</v>
      </c>
      <c r="AY110" s="11">
        <f t="shared" ca="1" si="45"/>
        <v>0</v>
      </c>
      <c r="AZ110" s="11">
        <f t="shared" ca="1" si="45"/>
        <v>0</v>
      </c>
      <c r="BA110" s="11">
        <f t="shared" ca="1" si="45"/>
        <v>0</v>
      </c>
      <c r="BB110" s="11"/>
      <c r="BC110" s="11">
        <f>IF($AG110,SUMPRODUCT(AI$2:AI110,$AH$2:$AH110)/SUM($AH$2:$AH110),0)</f>
        <v>0</v>
      </c>
      <c r="BD110" s="11">
        <f>IF($AG110,SUMPRODUCT(AJ$2:AJ110,$AH$2:$AH110)/SUM($AH$2:$AH110),0)</f>
        <v>0</v>
      </c>
      <c r="BE110" s="11">
        <f>IF($AG110,SUMPRODUCT(AK$2:AK110,$AH$2:$AH110)/SUM($AH$2:$AH110),0)</f>
        <v>0</v>
      </c>
      <c r="BF110" s="11">
        <f>IF($AG110,SUMPRODUCT(AL$2:AL110,$AH$2:$AH110)/SUM($AH$2:$AH110),0)</f>
        <v>0</v>
      </c>
      <c r="BG110" s="11">
        <f>IF($AG110,SUMPRODUCT(AM$2:AM110,$AH$2:$AH110)/SUM($AH$2:$AH110),0)</f>
        <v>0</v>
      </c>
      <c r="BH110" s="11">
        <f>IF($AG110,SUMPRODUCT(AN$2:AN110,$AH$2:$AH110)/SUM($AH$2:$AH110),0)</f>
        <v>0</v>
      </c>
      <c r="BI110" s="11">
        <f>IF($AG110,SUMPRODUCT(AO$2:AO110,$AH$2:$AH110)/SUM($AH$2:$AH110),0)</f>
        <v>0</v>
      </c>
      <c r="BJ110" s="11">
        <f>IF($AG110,SUMPRODUCT(AP$2:AP110,$AH$2:$AH110)/SUM($AH$2:$AH110),0)</f>
        <v>0</v>
      </c>
      <c r="BK110" s="11">
        <f>IF($AG110,SUMPRODUCT(AQ$2:AQ110,$AH$2:$AH110)/SUM($AH$2:$AH110),0)</f>
        <v>0</v>
      </c>
      <c r="BL110" s="11">
        <f>IF($AG110,SUMPRODUCT(AR$2:AR110,$AH$2:$AH110)/SUM($AH$2:$AH110),0)</f>
        <v>0</v>
      </c>
      <c r="BM110" s="11">
        <f>IF($AG110,SUMPRODUCT(AS$2:AS110,$AH$2:$AH110)/SUM($AH$2:$AH110),0)</f>
        <v>0</v>
      </c>
      <c r="BN110" s="11">
        <f>IF($AG110,SUMPRODUCT(AT$2:AT110,$AH$2:$AH110)/SUM($AH$2:$AH110),0)</f>
        <v>0</v>
      </c>
      <c r="BO110" s="11">
        <f>IF($AG110,SUMPRODUCT(AU$2:AU110,$AH$2:$AH110)/SUM($AH$2:$AH110),0)</f>
        <v>0</v>
      </c>
      <c r="BP110" s="11">
        <f>IF($AG110,SUMPRODUCT(AV$2:AV110,$AH$2:$AH110)/SUM($AH$2:$AH110),0)</f>
        <v>0</v>
      </c>
      <c r="BQ110" s="11">
        <f>IF($AG110,SUMPRODUCT(AW$2:AW110,$AH$2:$AH110)/SUM($AH$2:$AH110),0)</f>
        <v>0</v>
      </c>
      <c r="BR110" s="11">
        <f>IF($AG110,SUMPRODUCT(AX$2:AX110,$AH$2:$AH110)/SUM($AH$2:$AH110),0)</f>
        <v>0</v>
      </c>
      <c r="BS110" s="11">
        <f>IF($AG110,SUMPRODUCT(AY$2:AY110,$AH$2:$AH110)/SUM($AH$2:$AH110),0)</f>
        <v>0</v>
      </c>
      <c r="BT110" s="11">
        <f>IF($AG110,SUMPRODUCT(AZ$2:AZ110,$AH$2:$AH110)/SUM($AH$2:$AH110),0)</f>
        <v>0</v>
      </c>
      <c r="BU110" s="11">
        <f>IF($AG110,SUMPRODUCT(BA$2:BA110,$AH$2:$AH110)/SUM($AH$2:$AH110),0)</f>
        <v>0</v>
      </c>
      <c r="BV110" s="11"/>
      <c r="BW110" s="109" cm="1">
        <f t="array" ref="BW110">IF($AG110,SQRT(SUMPRODUCT($AH$2:$AH110, (AI$2:AI110-BC110)^2)/(SUM($AH$2:$AH110)-1)),0)</f>
        <v>0</v>
      </c>
      <c r="BX110" s="109" cm="1">
        <f t="array" ref="BX110">IF($AG110,SQRT(SUMPRODUCT($AH$2:$AH110, (AJ$2:AJ110-BD110)^2)/(SUM($AH$2:$AH110)-1)),0)</f>
        <v>0</v>
      </c>
      <c r="BY110" s="109" cm="1">
        <f t="array" ref="BY110">IF($AG110,SQRT(SUMPRODUCT($AH$2:$AH110, (AK$2:AK110-BE110)^2)/(SUM($AH$2:$AH110)-1)),0)</f>
        <v>0</v>
      </c>
      <c r="BZ110" s="109" cm="1">
        <f t="array" ref="BZ110">IF($AG110,SQRT(SUMPRODUCT($AH$2:$AH110, (AL$2:AL110-BF110)^2)/(SUM($AH$2:$AH110)-1)),0)</f>
        <v>0</v>
      </c>
      <c r="CA110" s="109" cm="1">
        <f t="array" ref="CA110">IF($AG110,SQRT(SUMPRODUCT($AH$2:$AH110, (AM$2:AM110-BG110)^2)/(SUM($AH$2:$AH110)-1)),0)</f>
        <v>0</v>
      </c>
      <c r="CB110" s="109" cm="1">
        <f t="array" ref="CB110">IF($AG110,SQRT(SUMPRODUCT($AH$2:$AH110, (AN$2:AN110-BH110)^2)/(SUM($AH$2:$AH110)-1)),0)</f>
        <v>0</v>
      </c>
      <c r="CC110" s="109" cm="1">
        <f t="array" ref="CC110">IF($AG110,SQRT(SUMPRODUCT($AH$2:$AH110, (AO$2:AO110-BI110)^2)/(SUM($AH$2:$AH110)-1)),0)</f>
        <v>0</v>
      </c>
      <c r="CD110" s="109" cm="1">
        <f t="array" ref="CD110">IF($AG110,SQRT(SUMPRODUCT($AH$2:$AH110, (AP$2:AP110-BJ110)^2)/(SUM($AH$2:$AH110)-1)),0)</f>
        <v>0</v>
      </c>
      <c r="CE110" s="109" cm="1">
        <f t="array" ref="CE110">IF($AG110,SQRT(SUMPRODUCT($AH$2:$AH110, (AQ$2:AQ110-BK110)^2)/(SUM($AH$2:$AH110)-1)),0)</f>
        <v>0</v>
      </c>
      <c r="CF110" s="109" cm="1">
        <f t="array" ref="CF110">IF($AG110,SQRT(SUMPRODUCT($AH$2:$AH110, (AR$2:AR110-BL110)^2)/(SUM($AH$2:$AH110)-1)),0)</f>
        <v>0</v>
      </c>
      <c r="CG110" s="109" cm="1">
        <f t="array" ref="CG110">IF($AG110,SQRT(SUMPRODUCT($AH$2:$AH110, (AS$2:AS110-BM110)^2)/(SUM($AH$2:$AH110)-1)),0)</f>
        <v>0</v>
      </c>
      <c r="CH110" s="109" cm="1">
        <f t="array" ref="CH110">IF($AG110,SQRT(SUMPRODUCT($AH$2:$AH110, (AT$2:AT110-BN110)^2)/(SUM($AH$2:$AH110)-1)),0)</f>
        <v>0</v>
      </c>
      <c r="CI110" s="109" cm="1">
        <f t="array" ref="CI110">IF($AG110,SQRT(SUMPRODUCT($AH$2:$AH110, (AU$2:AU110-BO110)^2)/(SUM($AH$2:$AH110)-1)),0)</f>
        <v>0</v>
      </c>
      <c r="CJ110" s="109" cm="1">
        <f t="array" ref="CJ110">IF($AG110,SQRT(SUMPRODUCT($AH$2:$AH110, (AV$2:AV110-BP110)^2)/(SUM($AH$2:$AH110)-1)),0)</f>
        <v>0</v>
      </c>
      <c r="CK110" s="109" cm="1">
        <f t="array" ref="CK110">IF($AG110,SQRT(SUMPRODUCT($AH$2:$AH110, (AW$2:AW110-BQ110)^2)/(SUM($AH$2:$AH110)-1)),0)</f>
        <v>0</v>
      </c>
      <c r="CL110" s="109" cm="1">
        <f t="array" ref="CL110">IF($AG110,SQRT(SUMPRODUCT($AH$2:$AH110, (AX$2:AX110-BR110)^2)/(SUM($AH$2:$AH110)-1)),0)</f>
        <v>0</v>
      </c>
      <c r="CM110" s="109" cm="1">
        <f t="array" ref="CM110">IF($AG110,SQRT(SUMPRODUCT($AH$2:$AH110, (AY$2:AY110-BS110)^2)/(SUM($AH$2:$AH110)-1)),0)</f>
        <v>0</v>
      </c>
      <c r="CN110" s="109" cm="1">
        <f t="array" ref="CN110">IF($AG110,SQRT(SUMPRODUCT($AH$2:$AH110, (AZ$2:AZ110-BT110)^2)/(SUM($AH$2:$AH110)-1)),0)</f>
        <v>0</v>
      </c>
      <c r="CO110" s="109" cm="1">
        <f t="array" ref="CO110">IF($AG110,SQRT(SUMPRODUCT($AH$2:$AH110, (BA$2:BA110-BU110)^2)/(SUM($AH$2:$AH110)-1)),0)</f>
        <v>0</v>
      </c>
    </row>
    <row r="111" spans="34:93" x14ac:dyDescent="0.25">
      <c r="AH111" s="99" t="str">
        <f t="shared" ref="AH111:AH174" si="46">IF(AG111&lt;&gt;0,AG111-AG110,"")</f>
        <v/>
      </c>
      <c r="AI111" s="11">
        <f t="shared" ca="1" si="44"/>
        <v>0</v>
      </c>
      <c r="AJ111" s="11">
        <f t="shared" ca="1" si="44"/>
        <v>0</v>
      </c>
      <c r="AK111" s="11">
        <f t="shared" ca="1" si="44"/>
        <v>0</v>
      </c>
      <c r="AL111" s="11">
        <f t="shared" ca="1" si="44"/>
        <v>0</v>
      </c>
      <c r="AM111" s="11">
        <f t="shared" ca="1" si="44"/>
        <v>0</v>
      </c>
      <c r="AN111" s="11">
        <f t="shared" ca="1" si="44"/>
        <v>0</v>
      </c>
      <c r="AO111" s="11">
        <f t="shared" ca="1" si="44"/>
        <v>0</v>
      </c>
      <c r="AP111" s="11">
        <f t="shared" ca="1" si="44"/>
        <v>0</v>
      </c>
      <c r="AQ111" s="11">
        <f t="shared" ca="1" si="44"/>
        <v>0</v>
      </c>
      <c r="AR111" s="11">
        <f t="shared" ca="1" si="44"/>
        <v>0</v>
      </c>
      <c r="AS111" s="11">
        <f t="shared" ca="1" si="45"/>
        <v>0</v>
      </c>
      <c r="AT111" s="11">
        <f t="shared" ca="1" si="45"/>
        <v>0</v>
      </c>
      <c r="AU111" s="11">
        <f t="shared" ca="1" si="45"/>
        <v>0</v>
      </c>
      <c r="AV111" s="11">
        <f t="shared" ca="1" si="45"/>
        <v>0</v>
      </c>
      <c r="AW111" s="11">
        <f t="shared" ca="1" si="45"/>
        <v>0</v>
      </c>
      <c r="AX111" s="11">
        <f t="shared" ca="1" si="45"/>
        <v>0</v>
      </c>
      <c r="AY111" s="11">
        <f t="shared" ca="1" si="45"/>
        <v>0</v>
      </c>
      <c r="AZ111" s="11">
        <f t="shared" ca="1" si="45"/>
        <v>0</v>
      </c>
      <c r="BA111" s="11">
        <f t="shared" ca="1" si="45"/>
        <v>0</v>
      </c>
      <c r="BB111" s="11"/>
      <c r="BC111" s="11">
        <f>IF($AG111,SUMPRODUCT(AI$2:AI111,$AH$2:$AH111)/SUM($AH$2:$AH111),0)</f>
        <v>0</v>
      </c>
      <c r="BD111" s="11">
        <f>IF($AG111,SUMPRODUCT(AJ$2:AJ111,$AH$2:$AH111)/SUM($AH$2:$AH111),0)</f>
        <v>0</v>
      </c>
      <c r="BE111" s="11">
        <f>IF($AG111,SUMPRODUCT(AK$2:AK111,$AH$2:$AH111)/SUM($AH$2:$AH111),0)</f>
        <v>0</v>
      </c>
      <c r="BF111" s="11">
        <f>IF($AG111,SUMPRODUCT(AL$2:AL111,$AH$2:$AH111)/SUM($AH$2:$AH111),0)</f>
        <v>0</v>
      </c>
      <c r="BG111" s="11">
        <f>IF($AG111,SUMPRODUCT(AM$2:AM111,$AH$2:$AH111)/SUM($AH$2:$AH111),0)</f>
        <v>0</v>
      </c>
      <c r="BH111" s="11">
        <f>IF($AG111,SUMPRODUCT(AN$2:AN111,$AH$2:$AH111)/SUM($AH$2:$AH111),0)</f>
        <v>0</v>
      </c>
      <c r="BI111" s="11">
        <f>IF($AG111,SUMPRODUCT(AO$2:AO111,$AH$2:$AH111)/SUM($AH$2:$AH111),0)</f>
        <v>0</v>
      </c>
      <c r="BJ111" s="11">
        <f>IF($AG111,SUMPRODUCT(AP$2:AP111,$AH$2:$AH111)/SUM($AH$2:$AH111),0)</f>
        <v>0</v>
      </c>
      <c r="BK111" s="11">
        <f>IF($AG111,SUMPRODUCT(AQ$2:AQ111,$AH$2:$AH111)/SUM($AH$2:$AH111),0)</f>
        <v>0</v>
      </c>
      <c r="BL111" s="11">
        <f>IF($AG111,SUMPRODUCT(AR$2:AR111,$AH$2:$AH111)/SUM($AH$2:$AH111),0)</f>
        <v>0</v>
      </c>
      <c r="BM111" s="11">
        <f>IF($AG111,SUMPRODUCT(AS$2:AS111,$AH$2:$AH111)/SUM($AH$2:$AH111),0)</f>
        <v>0</v>
      </c>
      <c r="BN111" s="11">
        <f>IF($AG111,SUMPRODUCT(AT$2:AT111,$AH$2:$AH111)/SUM($AH$2:$AH111),0)</f>
        <v>0</v>
      </c>
      <c r="BO111" s="11">
        <f>IF($AG111,SUMPRODUCT(AU$2:AU111,$AH$2:$AH111)/SUM($AH$2:$AH111),0)</f>
        <v>0</v>
      </c>
      <c r="BP111" s="11">
        <f>IF($AG111,SUMPRODUCT(AV$2:AV111,$AH$2:$AH111)/SUM($AH$2:$AH111),0)</f>
        <v>0</v>
      </c>
      <c r="BQ111" s="11">
        <f>IF($AG111,SUMPRODUCT(AW$2:AW111,$AH$2:$AH111)/SUM($AH$2:$AH111),0)</f>
        <v>0</v>
      </c>
      <c r="BR111" s="11">
        <f>IF($AG111,SUMPRODUCT(AX$2:AX111,$AH$2:$AH111)/SUM($AH$2:$AH111),0)</f>
        <v>0</v>
      </c>
      <c r="BS111" s="11">
        <f>IF($AG111,SUMPRODUCT(AY$2:AY111,$AH$2:$AH111)/SUM($AH$2:$AH111),0)</f>
        <v>0</v>
      </c>
      <c r="BT111" s="11">
        <f>IF($AG111,SUMPRODUCT(AZ$2:AZ111,$AH$2:$AH111)/SUM($AH$2:$AH111),0)</f>
        <v>0</v>
      </c>
      <c r="BU111" s="11">
        <f>IF($AG111,SUMPRODUCT(BA$2:BA111,$AH$2:$AH111)/SUM($AH$2:$AH111),0)</f>
        <v>0</v>
      </c>
      <c r="BV111" s="11"/>
      <c r="BW111" s="109" cm="1">
        <f t="array" ref="BW111">IF($AG111,SQRT(SUMPRODUCT($AH$2:$AH111, (AI$2:AI111-BC111)^2)/(SUM($AH$2:$AH111)-1)),0)</f>
        <v>0</v>
      </c>
      <c r="BX111" s="109" cm="1">
        <f t="array" ref="BX111">IF($AG111,SQRT(SUMPRODUCT($AH$2:$AH111, (AJ$2:AJ111-BD111)^2)/(SUM($AH$2:$AH111)-1)),0)</f>
        <v>0</v>
      </c>
      <c r="BY111" s="109" cm="1">
        <f t="array" ref="BY111">IF($AG111,SQRT(SUMPRODUCT($AH$2:$AH111, (AK$2:AK111-BE111)^2)/(SUM($AH$2:$AH111)-1)),0)</f>
        <v>0</v>
      </c>
      <c r="BZ111" s="109" cm="1">
        <f t="array" ref="BZ111">IF($AG111,SQRT(SUMPRODUCT($AH$2:$AH111, (AL$2:AL111-BF111)^2)/(SUM($AH$2:$AH111)-1)),0)</f>
        <v>0</v>
      </c>
      <c r="CA111" s="109" cm="1">
        <f t="array" ref="CA111">IF($AG111,SQRT(SUMPRODUCT($AH$2:$AH111, (AM$2:AM111-BG111)^2)/(SUM($AH$2:$AH111)-1)),0)</f>
        <v>0</v>
      </c>
      <c r="CB111" s="109" cm="1">
        <f t="array" ref="CB111">IF($AG111,SQRT(SUMPRODUCT($AH$2:$AH111, (AN$2:AN111-BH111)^2)/(SUM($AH$2:$AH111)-1)),0)</f>
        <v>0</v>
      </c>
      <c r="CC111" s="109" cm="1">
        <f t="array" ref="CC111">IF($AG111,SQRT(SUMPRODUCT($AH$2:$AH111, (AO$2:AO111-BI111)^2)/(SUM($AH$2:$AH111)-1)),0)</f>
        <v>0</v>
      </c>
      <c r="CD111" s="109" cm="1">
        <f t="array" ref="CD111">IF($AG111,SQRT(SUMPRODUCT($AH$2:$AH111, (AP$2:AP111-BJ111)^2)/(SUM($AH$2:$AH111)-1)),0)</f>
        <v>0</v>
      </c>
      <c r="CE111" s="109" cm="1">
        <f t="array" ref="CE111">IF($AG111,SQRT(SUMPRODUCT($AH$2:$AH111, (AQ$2:AQ111-BK111)^2)/(SUM($AH$2:$AH111)-1)),0)</f>
        <v>0</v>
      </c>
      <c r="CF111" s="109" cm="1">
        <f t="array" ref="CF111">IF($AG111,SQRT(SUMPRODUCT($AH$2:$AH111, (AR$2:AR111-BL111)^2)/(SUM($AH$2:$AH111)-1)),0)</f>
        <v>0</v>
      </c>
      <c r="CG111" s="109" cm="1">
        <f t="array" ref="CG111">IF($AG111,SQRT(SUMPRODUCT($AH$2:$AH111, (AS$2:AS111-BM111)^2)/(SUM($AH$2:$AH111)-1)),0)</f>
        <v>0</v>
      </c>
      <c r="CH111" s="109" cm="1">
        <f t="array" ref="CH111">IF($AG111,SQRT(SUMPRODUCT($AH$2:$AH111, (AT$2:AT111-BN111)^2)/(SUM($AH$2:$AH111)-1)),0)</f>
        <v>0</v>
      </c>
      <c r="CI111" s="109" cm="1">
        <f t="array" ref="CI111">IF($AG111,SQRT(SUMPRODUCT($AH$2:$AH111, (AU$2:AU111-BO111)^2)/(SUM($AH$2:$AH111)-1)),0)</f>
        <v>0</v>
      </c>
      <c r="CJ111" s="109" cm="1">
        <f t="array" ref="CJ111">IF($AG111,SQRT(SUMPRODUCT($AH$2:$AH111, (AV$2:AV111-BP111)^2)/(SUM($AH$2:$AH111)-1)),0)</f>
        <v>0</v>
      </c>
      <c r="CK111" s="109" cm="1">
        <f t="array" ref="CK111">IF($AG111,SQRT(SUMPRODUCT($AH$2:$AH111, (AW$2:AW111-BQ111)^2)/(SUM($AH$2:$AH111)-1)),0)</f>
        <v>0</v>
      </c>
      <c r="CL111" s="109" cm="1">
        <f t="array" ref="CL111">IF($AG111,SQRT(SUMPRODUCT($AH$2:$AH111, (AX$2:AX111-BR111)^2)/(SUM($AH$2:$AH111)-1)),0)</f>
        <v>0</v>
      </c>
      <c r="CM111" s="109" cm="1">
        <f t="array" ref="CM111">IF($AG111,SQRT(SUMPRODUCT($AH$2:$AH111, (AY$2:AY111-BS111)^2)/(SUM($AH$2:$AH111)-1)),0)</f>
        <v>0</v>
      </c>
      <c r="CN111" s="109" cm="1">
        <f t="array" ref="CN111">IF($AG111,SQRT(SUMPRODUCT($AH$2:$AH111, (AZ$2:AZ111-BT111)^2)/(SUM($AH$2:$AH111)-1)),0)</f>
        <v>0</v>
      </c>
      <c r="CO111" s="109" cm="1">
        <f t="array" ref="CO111">IF($AG111,SQRT(SUMPRODUCT($AH$2:$AH111, (BA$2:BA111-BU111)^2)/(SUM($AH$2:$AH111)-1)),0)</f>
        <v>0</v>
      </c>
    </row>
    <row r="112" spans="34:93" x14ac:dyDescent="0.25">
      <c r="AH112" s="99" t="str">
        <f t="shared" si="46"/>
        <v/>
      </c>
      <c r="AI112" s="11">
        <f t="shared" ref="AI112:AR121" ca="1" si="47">IF(AI$1&lt;&gt;0,SUMIFS(INDIRECT(AI$1), Fecha,$AG112),0)</f>
        <v>0</v>
      </c>
      <c r="AJ112" s="11">
        <f t="shared" ca="1" si="47"/>
        <v>0</v>
      </c>
      <c r="AK112" s="11">
        <f t="shared" ca="1" si="47"/>
        <v>0</v>
      </c>
      <c r="AL112" s="11">
        <f t="shared" ca="1" si="47"/>
        <v>0</v>
      </c>
      <c r="AM112" s="11">
        <f t="shared" ca="1" si="47"/>
        <v>0</v>
      </c>
      <c r="AN112" s="11">
        <f t="shared" ca="1" si="47"/>
        <v>0</v>
      </c>
      <c r="AO112" s="11">
        <f t="shared" ca="1" si="47"/>
        <v>0</v>
      </c>
      <c r="AP112" s="11">
        <f t="shared" ca="1" si="47"/>
        <v>0</v>
      </c>
      <c r="AQ112" s="11">
        <f t="shared" ca="1" si="47"/>
        <v>0</v>
      </c>
      <c r="AR112" s="11">
        <f t="shared" ca="1" si="47"/>
        <v>0</v>
      </c>
      <c r="AS112" s="11">
        <f t="shared" ref="AS112:BA121" ca="1" si="48">IF(AS$1&lt;&gt;0,SUMIFS(INDIRECT(AS$1), Fecha,$AG112),0)</f>
        <v>0</v>
      </c>
      <c r="AT112" s="11">
        <f t="shared" ca="1" si="48"/>
        <v>0</v>
      </c>
      <c r="AU112" s="11">
        <f t="shared" ca="1" si="48"/>
        <v>0</v>
      </c>
      <c r="AV112" s="11">
        <f t="shared" ca="1" si="48"/>
        <v>0</v>
      </c>
      <c r="AW112" s="11">
        <f t="shared" ca="1" si="48"/>
        <v>0</v>
      </c>
      <c r="AX112" s="11">
        <f t="shared" ca="1" si="48"/>
        <v>0</v>
      </c>
      <c r="AY112" s="11">
        <f t="shared" ca="1" si="48"/>
        <v>0</v>
      </c>
      <c r="AZ112" s="11">
        <f t="shared" ca="1" si="48"/>
        <v>0</v>
      </c>
      <c r="BA112" s="11">
        <f t="shared" ca="1" si="48"/>
        <v>0</v>
      </c>
      <c r="BB112" s="11"/>
      <c r="BC112" s="11">
        <f>IF($AG112,SUMPRODUCT(AI$2:AI112,$AH$2:$AH112)/SUM($AH$2:$AH112),0)</f>
        <v>0</v>
      </c>
      <c r="BD112" s="11">
        <f>IF($AG112,SUMPRODUCT(AJ$2:AJ112,$AH$2:$AH112)/SUM($AH$2:$AH112),0)</f>
        <v>0</v>
      </c>
      <c r="BE112" s="11">
        <f>IF($AG112,SUMPRODUCT(AK$2:AK112,$AH$2:$AH112)/SUM($AH$2:$AH112),0)</f>
        <v>0</v>
      </c>
      <c r="BF112" s="11">
        <f>IF($AG112,SUMPRODUCT(AL$2:AL112,$AH$2:$AH112)/SUM($AH$2:$AH112),0)</f>
        <v>0</v>
      </c>
      <c r="BG112" s="11">
        <f>IF($AG112,SUMPRODUCT(AM$2:AM112,$AH$2:$AH112)/SUM($AH$2:$AH112),0)</f>
        <v>0</v>
      </c>
      <c r="BH112" s="11">
        <f>IF($AG112,SUMPRODUCT(AN$2:AN112,$AH$2:$AH112)/SUM($AH$2:$AH112),0)</f>
        <v>0</v>
      </c>
      <c r="BI112" s="11">
        <f>IF($AG112,SUMPRODUCT(AO$2:AO112,$AH$2:$AH112)/SUM($AH$2:$AH112),0)</f>
        <v>0</v>
      </c>
      <c r="BJ112" s="11">
        <f>IF($AG112,SUMPRODUCT(AP$2:AP112,$AH$2:$AH112)/SUM($AH$2:$AH112),0)</f>
        <v>0</v>
      </c>
      <c r="BK112" s="11">
        <f>IF($AG112,SUMPRODUCT(AQ$2:AQ112,$AH$2:$AH112)/SUM($AH$2:$AH112),0)</f>
        <v>0</v>
      </c>
      <c r="BL112" s="11">
        <f>IF($AG112,SUMPRODUCT(AR$2:AR112,$AH$2:$AH112)/SUM($AH$2:$AH112),0)</f>
        <v>0</v>
      </c>
      <c r="BM112" s="11">
        <f>IF($AG112,SUMPRODUCT(AS$2:AS112,$AH$2:$AH112)/SUM($AH$2:$AH112),0)</f>
        <v>0</v>
      </c>
      <c r="BN112" s="11">
        <f>IF($AG112,SUMPRODUCT(AT$2:AT112,$AH$2:$AH112)/SUM($AH$2:$AH112),0)</f>
        <v>0</v>
      </c>
      <c r="BO112" s="11">
        <f>IF($AG112,SUMPRODUCT(AU$2:AU112,$AH$2:$AH112)/SUM($AH$2:$AH112),0)</f>
        <v>0</v>
      </c>
      <c r="BP112" s="11">
        <f>IF($AG112,SUMPRODUCT(AV$2:AV112,$AH$2:$AH112)/SUM($AH$2:$AH112),0)</f>
        <v>0</v>
      </c>
      <c r="BQ112" s="11">
        <f>IF($AG112,SUMPRODUCT(AW$2:AW112,$AH$2:$AH112)/SUM($AH$2:$AH112),0)</f>
        <v>0</v>
      </c>
      <c r="BR112" s="11">
        <f>IF($AG112,SUMPRODUCT(AX$2:AX112,$AH$2:$AH112)/SUM($AH$2:$AH112),0)</f>
        <v>0</v>
      </c>
      <c r="BS112" s="11">
        <f>IF($AG112,SUMPRODUCT(AY$2:AY112,$AH$2:$AH112)/SUM($AH$2:$AH112),0)</f>
        <v>0</v>
      </c>
      <c r="BT112" s="11">
        <f>IF($AG112,SUMPRODUCT(AZ$2:AZ112,$AH$2:$AH112)/SUM($AH$2:$AH112),0)</f>
        <v>0</v>
      </c>
      <c r="BU112" s="11">
        <f>IF($AG112,SUMPRODUCT(BA$2:BA112,$AH$2:$AH112)/SUM($AH$2:$AH112),0)</f>
        <v>0</v>
      </c>
      <c r="BV112" s="11"/>
      <c r="BW112" s="109" cm="1">
        <f t="array" ref="BW112">IF($AG112,SQRT(SUMPRODUCT($AH$2:$AH112, (AI$2:AI112-BC112)^2)/(SUM($AH$2:$AH112)-1)),0)</f>
        <v>0</v>
      </c>
      <c r="BX112" s="109" cm="1">
        <f t="array" ref="BX112">IF($AG112,SQRT(SUMPRODUCT($AH$2:$AH112, (AJ$2:AJ112-BD112)^2)/(SUM($AH$2:$AH112)-1)),0)</f>
        <v>0</v>
      </c>
      <c r="BY112" s="109" cm="1">
        <f t="array" ref="BY112">IF($AG112,SQRT(SUMPRODUCT($AH$2:$AH112, (AK$2:AK112-BE112)^2)/(SUM($AH$2:$AH112)-1)),0)</f>
        <v>0</v>
      </c>
      <c r="BZ112" s="109" cm="1">
        <f t="array" ref="BZ112">IF($AG112,SQRT(SUMPRODUCT($AH$2:$AH112, (AL$2:AL112-BF112)^2)/(SUM($AH$2:$AH112)-1)),0)</f>
        <v>0</v>
      </c>
      <c r="CA112" s="109" cm="1">
        <f t="array" ref="CA112">IF($AG112,SQRT(SUMPRODUCT($AH$2:$AH112, (AM$2:AM112-BG112)^2)/(SUM($AH$2:$AH112)-1)),0)</f>
        <v>0</v>
      </c>
      <c r="CB112" s="109" cm="1">
        <f t="array" ref="CB112">IF($AG112,SQRT(SUMPRODUCT($AH$2:$AH112, (AN$2:AN112-BH112)^2)/(SUM($AH$2:$AH112)-1)),0)</f>
        <v>0</v>
      </c>
      <c r="CC112" s="109" cm="1">
        <f t="array" ref="CC112">IF($AG112,SQRT(SUMPRODUCT($AH$2:$AH112, (AO$2:AO112-BI112)^2)/(SUM($AH$2:$AH112)-1)),0)</f>
        <v>0</v>
      </c>
      <c r="CD112" s="109" cm="1">
        <f t="array" ref="CD112">IF($AG112,SQRT(SUMPRODUCT($AH$2:$AH112, (AP$2:AP112-BJ112)^2)/(SUM($AH$2:$AH112)-1)),0)</f>
        <v>0</v>
      </c>
      <c r="CE112" s="109" cm="1">
        <f t="array" ref="CE112">IF($AG112,SQRT(SUMPRODUCT($AH$2:$AH112, (AQ$2:AQ112-BK112)^2)/(SUM($AH$2:$AH112)-1)),0)</f>
        <v>0</v>
      </c>
      <c r="CF112" s="109" cm="1">
        <f t="array" ref="CF112">IF($AG112,SQRT(SUMPRODUCT($AH$2:$AH112, (AR$2:AR112-BL112)^2)/(SUM($AH$2:$AH112)-1)),0)</f>
        <v>0</v>
      </c>
      <c r="CG112" s="109" cm="1">
        <f t="array" ref="CG112">IF($AG112,SQRT(SUMPRODUCT($AH$2:$AH112, (AS$2:AS112-BM112)^2)/(SUM($AH$2:$AH112)-1)),0)</f>
        <v>0</v>
      </c>
      <c r="CH112" s="109" cm="1">
        <f t="array" ref="CH112">IF($AG112,SQRT(SUMPRODUCT($AH$2:$AH112, (AT$2:AT112-BN112)^2)/(SUM($AH$2:$AH112)-1)),0)</f>
        <v>0</v>
      </c>
      <c r="CI112" s="109" cm="1">
        <f t="array" ref="CI112">IF($AG112,SQRT(SUMPRODUCT($AH$2:$AH112, (AU$2:AU112-BO112)^2)/(SUM($AH$2:$AH112)-1)),0)</f>
        <v>0</v>
      </c>
      <c r="CJ112" s="109" cm="1">
        <f t="array" ref="CJ112">IF($AG112,SQRT(SUMPRODUCT($AH$2:$AH112, (AV$2:AV112-BP112)^2)/(SUM($AH$2:$AH112)-1)),0)</f>
        <v>0</v>
      </c>
      <c r="CK112" s="109" cm="1">
        <f t="array" ref="CK112">IF($AG112,SQRT(SUMPRODUCT($AH$2:$AH112, (AW$2:AW112-BQ112)^2)/(SUM($AH$2:$AH112)-1)),0)</f>
        <v>0</v>
      </c>
      <c r="CL112" s="109" cm="1">
        <f t="array" ref="CL112">IF($AG112,SQRT(SUMPRODUCT($AH$2:$AH112, (AX$2:AX112-BR112)^2)/(SUM($AH$2:$AH112)-1)),0)</f>
        <v>0</v>
      </c>
      <c r="CM112" s="109" cm="1">
        <f t="array" ref="CM112">IF($AG112,SQRT(SUMPRODUCT($AH$2:$AH112, (AY$2:AY112-BS112)^2)/(SUM($AH$2:$AH112)-1)),0)</f>
        <v>0</v>
      </c>
      <c r="CN112" s="109" cm="1">
        <f t="array" ref="CN112">IF($AG112,SQRT(SUMPRODUCT($AH$2:$AH112, (AZ$2:AZ112-BT112)^2)/(SUM($AH$2:$AH112)-1)),0)</f>
        <v>0</v>
      </c>
      <c r="CO112" s="109" cm="1">
        <f t="array" ref="CO112">IF($AG112,SQRT(SUMPRODUCT($AH$2:$AH112, (BA$2:BA112-BU112)^2)/(SUM($AH$2:$AH112)-1)),0)</f>
        <v>0</v>
      </c>
    </row>
    <row r="113" spans="34:93" x14ac:dyDescent="0.25">
      <c r="AH113" s="99" t="str">
        <f t="shared" si="46"/>
        <v/>
      </c>
      <c r="AI113" s="11">
        <f t="shared" ca="1" si="47"/>
        <v>0</v>
      </c>
      <c r="AJ113" s="11">
        <f t="shared" ca="1" si="47"/>
        <v>0</v>
      </c>
      <c r="AK113" s="11">
        <f t="shared" ca="1" si="47"/>
        <v>0</v>
      </c>
      <c r="AL113" s="11">
        <f t="shared" ca="1" si="47"/>
        <v>0</v>
      </c>
      <c r="AM113" s="11">
        <f t="shared" ca="1" si="47"/>
        <v>0</v>
      </c>
      <c r="AN113" s="11">
        <f t="shared" ca="1" si="47"/>
        <v>0</v>
      </c>
      <c r="AO113" s="11">
        <f t="shared" ca="1" si="47"/>
        <v>0</v>
      </c>
      <c r="AP113" s="11">
        <f t="shared" ca="1" si="47"/>
        <v>0</v>
      </c>
      <c r="AQ113" s="11">
        <f t="shared" ca="1" si="47"/>
        <v>0</v>
      </c>
      <c r="AR113" s="11">
        <f t="shared" ca="1" si="47"/>
        <v>0</v>
      </c>
      <c r="AS113" s="11">
        <f t="shared" ca="1" si="48"/>
        <v>0</v>
      </c>
      <c r="AT113" s="11">
        <f t="shared" ca="1" si="48"/>
        <v>0</v>
      </c>
      <c r="AU113" s="11">
        <f t="shared" ca="1" si="48"/>
        <v>0</v>
      </c>
      <c r="AV113" s="11">
        <f t="shared" ca="1" si="48"/>
        <v>0</v>
      </c>
      <c r="AW113" s="11">
        <f t="shared" ca="1" si="48"/>
        <v>0</v>
      </c>
      <c r="AX113" s="11">
        <f t="shared" ca="1" si="48"/>
        <v>0</v>
      </c>
      <c r="AY113" s="11">
        <f t="shared" ca="1" si="48"/>
        <v>0</v>
      </c>
      <c r="AZ113" s="11">
        <f t="shared" ca="1" si="48"/>
        <v>0</v>
      </c>
      <c r="BA113" s="11">
        <f t="shared" ca="1" si="48"/>
        <v>0</v>
      </c>
      <c r="BB113" s="11"/>
      <c r="BC113" s="11">
        <f>IF($AG113,SUMPRODUCT(AI$2:AI113,$AH$2:$AH113)/SUM($AH$2:$AH113),0)</f>
        <v>0</v>
      </c>
      <c r="BD113" s="11">
        <f>IF($AG113,SUMPRODUCT(AJ$2:AJ113,$AH$2:$AH113)/SUM($AH$2:$AH113),0)</f>
        <v>0</v>
      </c>
      <c r="BE113" s="11">
        <f>IF($AG113,SUMPRODUCT(AK$2:AK113,$AH$2:$AH113)/SUM($AH$2:$AH113),0)</f>
        <v>0</v>
      </c>
      <c r="BF113" s="11">
        <f>IF($AG113,SUMPRODUCT(AL$2:AL113,$AH$2:$AH113)/SUM($AH$2:$AH113),0)</f>
        <v>0</v>
      </c>
      <c r="BG113" s="11">
        <f>IF($AG113,SUMPRODUCT(AM$2:AM113,$AH$2:$AH113)/SUM($AH$2:$AH113),0)</f>
        <v>0</v>
      </c>
      <c r="BH113" s="11">
        <f>IF($AG113,SUMPRODUCT(AN$2:AN113,$AH$2:$AH113)/SUM($AH$2:$AH113),0)</f>
        <v>0</v>
      </c>
      <c r="BI113" s="11">
        <f>IF($AG113,SUMPRODUCT(AO$2:AO113,$AH$2:$AH113)/SUM($AH$2:$AH113),0)</f>
        <v>0</v>
      </c>
      <c r="BJ113" s="11">
        <f>IF($AG113,SUMPRODUCT(AP$2:AP113,$AH$2:$AH113)/SUM($AH$2:$AH113),0)</f>
        <v>0</v>
      </c>
      <c r="BK113" s="11">
        <f>IF($AG113,SUMPRODUCT(AQ$2:AQ113,$AH$2:$AH113)/SUM($AH$2:$AH113),0)</f>
        <v>0</v>
      </c>
      <c r="BL113" s="11">
        <f>IF($AG113,SUMPRODUCT(AR$2:AR113,$AH$2:$AH113)/SUM($AH$2:$AH113),0)</f>
        <v>0</v>
      </c>
      <c r="BM113" s="11">
        <f>IF($AG113,SUMPRODUCT(AS$2:AS113,$AH$2:$AH113)/SUM($AH$2:$AH113),0)</f>
        <v>0</v>
      </c>
      <c r="BN113" s="11">
        <f>IF($AG113,SUMPRODUCT(AT$2:AT113,$AH$2:$AH113)/SUM($AH$2:$AH113),0)</f>
        <v>0</v>
      </c>
      <c r="BO113" s="11">
        <f>IF($AG113,SUMPRODUCT(AU$2:AU113,$AH$2:$AH113)/SUM($AH$2:$AH113),0)</f>
        <v>0</v>
      </c>
      <c r="BP113" s="11">
        <f>IF($AG113,SUMPRODUCT(AV$2:AV113,$AH$2:$AH113)/SUM($AH$2:$AH113),0)</f>
        <v>0</v>
      </c>
      <c r="BQ113" s="11">
        <f>IF($AG113,SUMPRODUCT(AW$2:AW113,$AH$2:$AH113)/SUM($AH$2:$AH113),0)</f>
        <v>0</v>
      </c>
      <c r="BR113" s="11">
        <f>IF($AG113,SUMPRODUCT(AX$2:AX113,$AH$2:$AH113)/SUM($AH$2:$AH113),0)</f>
        <v>0</v>
      </c>
      <c r="BS113" s="11">
        <f>IF($AG113,SUMPRODUCT(AY$2:AY113,$AH$2:$AH113)/SUM($AH$2:$AH113),0)</f>
        <v>0</v>
      </c>
      <c r="BT113" s="11">
        <f>IF($AG113,SUMPRODUCT(AZ$2:AZ113,$AH$2:$AH113)/SUM($AH$2:$AH113),0)</f>
        <v>0</v>
      </c>
      <c r="BU113" s="11">
        <f>IF($AG113,SUMPRODUCT(BA$2:BA113,$AH$2:$AH113)/SUM($AH$2:$AH113),0)</f>
        <v>0</v>
      </c>
      <c r="BV113" s="11"/>
      <c r="BW113" s="109" cm="1">
        <f t="array" ref="BW113">IF($AG113,SQRT(SUMPRODUCT($AH$2:$AH113, (AI$2:AI113-BC113)^2)/(SUM($AH$2:$AH113)-1)),0)</f>
        <v>0</v>
      </c>
      <c r="BX113" s="109" cm="1">
        <f t="array" ref="BX113">IF($AG113,SQRT(SUMPRODUCT($AH$2:$AH113, (AJ$2:AJ113-BD113)^2)/(SUM($AH$2:$AH113)-1)),0)</f>
        <v>0</v>
      </c>
      <c r="BY113" s="109" cm="1">
        <f t="array" ref="BY113">IF($AG113,SQRT(SUMPRODUCT($AH$2:$AH113, (AK$2:AK113-BE113)^2)/(SUM($AH$2:$AH113)-1)),0)</f>
        <v>0</v>
      </c>
      <c r="BZ113" s="109" cm="1">
        <f t="array" ref="BZ113">IF($AG113,SQRT(SUMPRODUCT($AH$2:$AH113, (AL$2:AL113-BF113)^2)/(SUM($AH$2:$AH113)-1)),0)</f>
        <v>0</v>
      </c>
      <c r="CA113" s="109" cm="1">
        <f t="array" ref="CA113">IF($AG113,SQRT(SUMPRODUCT($AH$2:$AH113, (AM$2:AM113-BG113)^2)/(SUM($AH$2:$AH113)-1)),0)</f>
        <v>0</v>
      </c>
      <c r="CB113" s="109" cm="1">
        <f t="array" ref="CB113">IF($AG113,SQRT(SUMPRODUCT($AH$2:$AH113, (AN$2:AN113-BH113)^2)/(SUM($AH$2:$AH113)-1)),0)</f>
        <v>0</v>
      </c>
      <c r="CC113" s="109" cm="1">
        <f t="array" ref="CC113">IF($AG113,SQRT(SUMPRODUCT($AH$2:$AH113, (AO$2:AO113-BI113)^2)/(SUM($AH$2:$AH113)-1)),0)</f>
        <v>0</v>
      </c>
      <c r="CD113" s="109" cm="1">
        <f t="array" ref="CD113">IF($AG113,SQRT(SUMPRODUCT($AH$2:$AH113, (AP$2:AP113-BJ113)^2)/(SUM($AH$2:$AH113)-1)),0)</f>
        <v>0</v>
      </c>
      <c r="CE113" s="109" cm="1">
        <f t="array" ref="CE113">IF($AG113,SQRT(SUMPRODUCT($AH$2:$AH113, (AQ$2:AQ113-BK113)^2)/(SUM($AH$2:$AH113)-1)),0)</f>
        <v>0</v>
      </c>
      <c r="CF113" s="109" cm="1">
        <f t="array" ref="CF113">IF($AG113,SQRT(SUMPRODUCT($AH$2:$AH113, (AR$2:AR113-BL113)^2)/(SUM($AH$2:$AH113)-1)),0)</f>
        <v>0</v>
      </c>
      <c r="CG113" s="109" cm="1">
        <f t="array" ref="CG113">IF($AG113,SQRT(SUMPRODUCT($AH$2:$AH113, (AS$2:AS113-BM113)^2)/(SUM($AH$2:$AH113)-1)),0)</f>
        <v>0</v>
      </c>
      <c r="CH113" s="109" cm="1">
        <f t="array" ref="CH113">IF($AG113,SQRT(SUMPRODUCT($AH$2:$AH113, (AT$2:AT113-BN113)^2)/(SUM($AH$2:$AH113)-1)),0)</f>
        <v>0</v>
      </c>
      <c r="CI113" s="109" cm="1">
        <f t="array" ref="CI113">IF($AG113,SQRT(SUMPRODUCT($AH$2:$AH113, (AU$2:AU113-BO113)^2)/(SUM($AH$2:$AH113)-1)),0)</f>
        <v>0</v>
      </c>
      <c r="CJ113" s="109" cm="1">
        <f t="array" ref="CJ113">IF($AG113,SQRT(SUMPRODUCT($AH$2:$AH113, (AV$2:AV113-BP113)^2)/(SUM($AH$2:$AH113)-1)),0)</f>
        <v>0</v>
      </c>
      <c r="CK113" s="109" cm="1">
        <f t="array" ref="CK113">IF($AG113,SQRT(SUMPRODUCT($AH$2:$AH113, (AW$2:AW113-BQ113)^2)/(SUM($AH$2:$AH113)-1)),0)</f>
        <v>0</v>
      </c>
      <c r="CL113" s="109" cm="1">
        <f t="array" ref="CL113">IF($AG113,SQRT(SUMPRODUCT($AH$2:$AH113, (AX$2:AX113-BR113)^2)/(SUM($AH$2:$AH113)-1)),0)</f>
        <v>0</v>
      </c>
      <c r="CM113" s="109" cm="1">
        <f t="array" ref="CM113">IF($AG113,SQRT(SUMPRODUCT($AH$2:$AH113, (AY$2:AY113-BS113)^2)/(SUM($AH$2:$AH113)-1)),0)</f>
        <v>0</v>
      </c>
      <c r="CN113" s="109" cm="1">
        <f t="array" ref="CN113">IF($AG113,SQRT(SUMPRODUCT($AH$2:$AH113, (AZ$2:AZ113-BT113)^2)/(SUM($AH$2:$AH113)-1)),0)</f>
        <v>0</v>
      </c>
      <c r="CO113" s="109" cm="1">
        <f t="array" ref="CO113">IF($AG113,SQRT(SUMPRODUCT($AH$2:$AH113, (BA$2:BA113-BU113)^2)/(SUM($AH$2:$AH113)-1)),0)</f>
        <v>0</v>
      </c>
    </row>
    <row r="114" spans="34:93" x14ac:dyDescent="0.25">
      <c r="AH114" s="99" t="str">
        <f t="shared" si="46"/>
        <v/>
      </c>
      <c r="AI114" s="11">
        <f t="shared" ca="1" si="47"/>
        <v>0</v>
      </c>
      <c r="AJ114" s="11">
        <f t="shared" ca="1" si="47"/>
        <v>0</v>
      </c>
      <c r="AK114" s="11">
        <f t="shared" ca="1" si="47"/>
        <v>0</v>
      </c>
      <c r="AL114" s="11">
        <f t="shared" ca="1" si="47"/>
        <v>0</v>
      </c>
      <c r="AM114" s="11">
        <f t="shared" ca="1" si="47"/>
        <v>0</v>
      </c>
      <c r="AN114" s="11">
        <f t="shared" ca="1" si="47"/>
        <v>0</v>
      </c>
      <c r="AO114" s="11">
        <f t="shared" ca="1" si="47"/>
        <v>0</v>
      </c>
      <c r="AP114" s="11">
        <f t="shared" ca="1" si="47"/>
        <v>0</v>
      </c>
      <c r="AQ114" s="11">
        <f t="shared" ca="1" si="47"/>
        <v>0</v>
      </c>
      <c r="AR114" s="11">
        <f t="shared" ca="1" si="47"/>
        <v>0</v>
      </c>
      <c r="AS114" s="11">
        <f t="shared" ca="1" si="48"/>
        <v>0</v>
      </c>
      <c r="AT114" s="11">
        <f t="shared" ca="1" si="48"/>
        <v>0</v>
      </c>
      <c r="AU114" s="11">
        <f t="shared" ca="1" si="48"/>
        <v>0</v>
      </c>
      <c r="AV114" s="11">
        <f t="shared" ca="1" si="48"/>
        <v>0</v>
      </c>
      <c r="AW114" s="11">
        <f t="shared" ca="1" si="48"/>
        <v>0</v>
      </c>
      <c r="AX114" s="11">
        <f t="shared" ca="1" si="48"/>
        <v>0</v>
      </c>
      <c r="AY114" s="11">
        <f t="shared" ca="1" si="48"/>
        <v>0</v>
      </c>
      <c r="AZ114" s="11">
        <f t="shared" ca="1" si="48"/>
        <v>0</v>
      </c>
      <c r="BA114" s="11">
        <f t="shared" ca="1" si="48"/>
        <v>0</v>
      </c>
      <c r="BB114" s="11"/>
      <c r="BC114" s="11">
        <f>IF($AG114,SUMPRODUCT(AI$2:AI114,$AH$2:$AH114)/SUM($AH$2:$AH114),0)</f>
        <v>0</v>
      </c>
      <c r="BD114" s="11">
        <f>IF($AG114,SUMPRODUCT(AJ$2:AJ114,$AH$2:$AH114)/SUM($AH$2:$AH114),0)</f>
        <v>0</v>
      </c>
      <c r="BE114" s="11">
        <f>IF($AG114,SUMPRODUCT(AK$2:AK114,$AH$2:$AH114)/SUM($AH$2:$AH114),0)</f>
        <v>0</v>
      </c>
      <c r="BF114" s="11">
        <f>IF($AG114,SUMPRODUCT(AL$2:AL114,$AH$2:$AH114)/SUM($AH$2:$AH114),0)</f>
        <v>0</v>
      </c>
      <c r="BG114" s="11">
        <f>IF($AG114,SUMPRODUCT(AM$2:AM114,$AH$2:$AH114)/SUM($AH$2:$AH114),0)</f>
        <v>0</v>
      </c>
      <c r="BH114" s="11">
        <f>IF($AG114,SUMPRODUCT(AN$2:AN114,$AH$2:$AH114)/SUM($AH$2:$AH114),0)</f>
        <v>0</v>
      </c>
      <c r="BI114" s="11">
        <f>IF($AG114,SUMPRODUCT(AO$2:AO114,$AH$2:$AH114)/SUM($AH$2:$AH114),0)</f>
        <v>0</v>
      </c>
      <c r="BJ114" s="11">
        <f>IF($AG114,SUMPRODUCT(AP$2:AP114,$AH$2:$AH114)/SUM($AH$2:$AH114),0)</f>
        <v>0</v>
      </c>
      <c r="BK114" s="11">
        <f>IF($AG114,SUMPRODUCT(AQ$2:AQ114,$AH$2:$AH114)/SUM($AH$2:$AH114),0)</f>
        <v>0</v>
      </c>
      <c r="BL114" s="11">
        <f>IF($AG114,SUMPRODUCT(AR$2:AR114,$AH$2:$AH114)/SUM($AH$2:$AH114),0)</f>
        <v>0</v>
      </c>
      <c r="BM114" s="11">
        <f>IF($AG114,SUMPRODUCT(AS$2:AS114,$AH$2:$AH114)/SUM($AH$2:$AH114),0)</f>
        <v>0</v>
      </c>
      <c r="BN114" s="11">
        <f>IF($AG114,SUMPRODUCT(AT$2:AT114,$AH$2:$AH114)/SUM($AH$2:$AH114),0)</f>
        <v>0</v>
      </c>
      <c r="BO114" s="11">
        <f>IF($AG114,SUMPRODUCT(AU$2:AU114,$AH$2:$AH114)/SUM($AH$2:$AH114),0)</f>
        <v>0</v>
      </c>
      <c r="BP114" s="11">
        <f>IF($AG114,SUMPRODUCT(AV$2:AV114,$AH$2:$AH114)/SUM($AH$2:$AH114),0)</f>
        <v>0</v>
      </c>
      <c r="BQ114" s="11">
        <f>IF($AG114,SUMPRODUCT(AW$2:AW114,$AH$2:$AH114)/SUM($AH$2:$AH114),0)</f>
        <v>0</v>
      </c>
      <c r="BR114" s="11">
        <f>IF($AG114,SUMPRODUCT(AX$2:AX114,$AH$2:$AH114)/SUM($AH$2:$AH114),0)</f>
        <v>0</v>
      </c>
      <c r="BS114" s="11">
        <f>IF($AG114,SUMPRODUCT(AY$2:AY114,$AH$2:$AH114)/SUM($AH$2:$AH114),0)</f>
        <v>0</v>
      </c>
      <c r="BT114" s="11">
        <f>IF($AG114,SUMPRODUCT(AZ$2:AZ114,$AH$2:$AH114)/SUM($AH$2:$AH114),0)</f>
        <v>0</v>
      </c>
      <c r="BU114" s="11">
        <f>IF($AG114,SUMPRODUCT(BA$2:BA114,$AH$2:$AH114)/SUM($AH$2:$AH114),0)</f>
        <v>0</v>
      </c>
      <c r="BV114" s="11"/>
      <c r="BW114" s="109" cm="1">
        <f t="array" ref="BW114">IF($AG114,SQRT(SUMPRODUCT($AH$2:$AH114, (AI$2:AI114-BC114)^2)/(SUM($AH$2:$AH114)-1)),0)</f>
        <v>0</v>
      </c>
      <c r="BX114" s="109" cm="1">
        <f t="array" ref="BX114">IF($AG114,SQRT(SUMPRODUCT($AH$2:$AH114, (AJ$2:AJ114-BD114)^2)/(SUM($AH$2:$AH114)-1)),0)</f>
        <v>0</v>
      </c>
      <c r="BY114" s="109" cm="1">
        <f t="array" ref="BY114">IF($AG114,SQRT(SUMPRODUCT($AH$2:$AH114, (AK$2:AK114-BE114)^2)/(SUM($AH$2:$AH114)-1)),0)</f>
        <v>0</v>
      </c>
      <c r="BZ114" s="109" cm="1">
        <f t="array" ref="BZ114">IF($AG114,SQRT(SUMPRODUCT($AH$2:$AH114, (AL$2:AL114-BF114)^2)/(SUM($AH$2:$AH114)-1)),0)</f>
        <v>0</v>
      </c>
      <c r="CA114" s="109" cm="1">
        <f t="array" ref="CA114">IF($AG114,SQRT(SUMPRODUCT($AH$2:$AH114, (AM$2:AM114-BG114)^2)/(SUM($AH$2:$AH114)-1)),0)</f>
        <v>0</v>
      </c>
      <c r="CB114" s="109" cm="1">
        <f t="array" ref="CB114">IF($AG114,SQRT(SUMPRODUCT($AH$2:$AH114, (AN$2:AN114-BH114)^2)/(SUM($AH$2:$AH114)-1)),0)</f>
        <v>0</v>
      </c>
      <c r="CC114" s="109" cm="1">
        <f t="array" ref="CC114">IF($AG114,SQRT(SUMPRODUCT($AH$2:$AH114, (AO$2:AO114-BI114)^2)/(SUM($AH$2:$AH114)-1)),0)</f>
        <v>0</v>
      </c>
      <c r="CD114" s="109" cm="1">
        <f t="array" ref="CD114">IF($AG114,SQRT(SUMPRODUCT($AH$2:$AH114, (AP$2:AP114-BJ114)^2)/(SUM($AH$2:$AH114)-1)),0)</f>
        <v>0</v>
      </c>
      <c r="CE114" s="109" cm="1">
        <f t="array" ref="CE114">IF($AG114,SQRT(SUMPRODUCT($AH$2:$AH114, (AQ$2:AQ114-BK114)^2)/(SUM($AH$2:$AH114)-1)),0)</f>
        <v>0</v>
      </c>
      <c r="CF114" s="109" cm="1">
        <f t="array" ref="CF114">IF($AG114,SQRT(SUMPRODUCT($AH$2:$AH114, (AR$2:AR114-BL114)^2)/(SUM($AH$2:$AH114)-1)),0)</f>
        <v>0</v>
      </c>
      <c r="CG114" s="109" cm="1">
        <f t="array" ref="CG114">IF($AG114,SQRT(SUMPRODUCT($AH$2:$AH114, (AS$2:AS114-BM114)^2)/(SUM($AH$2:$AH114)-1)),0)</f>
        <v>0</v>
      </c>
      <c r="CH114" s="109" cm="1">
        <f t="array" ref="CH114">IF($AG114,SQRT(SUMPRODUCT($AH$2:$AH114, (AT$2:AT114-BN114)^2)/(SUM($AH$2:$AH114)-1)),0)</f>
        <v>0</v>
      </c>
      <c r="CI114" s="109" cm="1">
        <f t="array" ref="CI114">IF($AG114,SQRT(SUMPRODUCT($AH$2:$AH114, (AU$2:AU114-BO114)^2)/(SUM($AH$2:$AH114)-1)),0)</f>
        <v>0</v>
      </c>
      <c r="CJ114" s="109" cm="1">
        <f t="array" ref="CJ114">IF($AG114,SQRT(SUMPRODUCT($AH$2:$AH114, (AV$2:AV114-BP114)^2)/(SUM($AH$2:$AH114)-1)),0)</f>
        <v>0</v>
      </c>
      <c r="CK114" s="109" cm="1">
        <f t="array" ref="CK114">IF($AG114,SQRT(SUMPRODUCT($AH$2:$AH114, (AW$2:AW114-BQ114)^2)/(SUM($AH$2:$AH114)-1)),0)</f>
        <v>0</v>
      </c>
      <c r="CL114" s="109" cm="1">
        <f t="array" ref="CL114">IF($AG114,SQRT(SUMPRODUCT($AH$2:$AH114, (AX$2:AX114-BR114)^2)/(SUM($AH$2:$AH114)-1)),0)</f>
        <v>0</v>
      </c>
      <c r="CM114" s="109" cm="1">
        <f t="array" ref="CM114">IF($AG114,SQRT(SUMPRODUCT($AH$2:$AH114, (AY$2:AY114-BS114)^2)/(SUM($AH$2:$AH114)-1)),0)</f>
        <v>0</v>
      </c>
      <c r="CN114" s="109" cm="1">
        <f t="array" ref="CN114">IF($AG114,SQRT(SUMPRODUCT($AH$2:$AH114, (AZ$2:AZ114-BT114)^2)/(SUM($AH$2:$AH114)-1)),0)</f>
        <v>0</v>
      </c>
      <c r="CO114" s="109" cm="1">
        <f t="array" ref="CO114">IF($AG114,SQRT(SUMPRODUCT($AH$2:$AH114, (BA$2:BA114-BU114)^2)/(SUM($AH$2:$AH114)-1)),0)</f>
        <v>0</v>
      </c>
    </row>
    <row r="115" spans="34:93" x14ac:dyDescent="0.25">
      <c r="AH115" s="99" t="str">
        <f t="shared" si="46"/>
        <v/>
      </c>
      <c r="AI115" s="11">
        <f t="shared" ca="1" si="47"/>
        <v>0</v>
      </c>
      <c r="AJ115" s="11">
        <f t="shared" ca="1" si="47"/>
        <v>0</v>
      </c>
      <c r="AK115" s="11">
        <f t="shared" ca="1" si="47"/>
        <v>0</v>
      </c>
      <c r="AL115" s="11">
        <f t="shared" ca="1" si="47"/>
        <v>0</v>
      </c>
      <c r="AM115" s="11">
        <f t="shared" ca="1" si="47"/>
        <v>0</v>
      </c>
      <c r="AN115" s="11">
        <f t="shared" ca="1" si="47"/>
        <v>0</v>
      </c>
      <c r="AO115" s="11">
        <f t="shared" ca="1" si="47"/>
        <v>0</v>
      </c>
      <c r="AP115" s="11">
        <f t="shared" ca="1" si="47"/>
        <v>0</v>
      </c>
      <c r="AQ115" s="11">
        <f t="shared" ca="1" si="47"/>
        <v>0</v>
      </c>
      <c r="AR115" s="11">
        <f t="shared" ca="1" si="47"/>
        <v>0</v>
      </c>
      <c r="AS115" s="11">
        <f t="shared" ca="1" si="48"/>
        <v>0</v>
      </c>
      <c r="AT115" s="11">
        <f t="shared" ca="1" si="48"/>
        <v>0</v>
      </c>
      <c r="AU115" s="11">
        <f t="shared" ca="1" si="48"/>
        <v>0</v>
      </c>
      <c r="AV115" s="11">
        <f t="shared" ca="1" si="48"/>
        <v>0</v>
      </c>
      <c r="AW115" s="11">
        <f t="shared" ca="1" si="48"/>
        <v>0</v>
      </c>
      <c r="AX115" s="11">
        <f t="shared" ca="1" si="48"/>
        <v>0</v>
      </c>
      <c r="AY115" s="11">
        <f t="shared" ca="1" si="48"/>
        <v>0</v>
      </c>
      <c r="AZ115" s="11">
        <f t="shared" ca="1" si="48"/>
        <v>0</v>
      </c>
      <c r="BA115" s="11">
        <f t="shared" ca="1" si="48"/>
        <v>0</v>
      </c>
      <c r="BB115" s="11"/>
      <c r="BC115" s="11">
        <f>IF($AG115,SUMPRODUCT(AI$2:AI115,$AH$2:$AH115)/SUM($AH$2:$AH115),0)</f>
        <v>0</v>
      </c>
      <c r="BD115" s="11">
        <f>IF($AG115,SUMPRODUCT(AJ$2:AJ115,$AH$2:$AH115)/SUM($AH$2:$AH115),0)</f>
        <v>0</v>
      </c>
      <c r="BE115" s="11">
        <f>IF($AG115,SUMPRODUCT(AK$2:AK115,$AH$2:$AH115)/SUM($AH$2:$AH115),0)</f>
        <v>0</v>
      </c>
      <c r="BF115" s="11">
        <f>IF($AG115,SUMPRODUCT(AL$2:AL115,$AH$2:$AH115)/SUM($AH$2:$AH115),0)</f>
        <v>0</v>
      </c>
      <c r="BG115" s="11">
        <f>IF($AG115,SUMPRODUCT(AM$2:AM115,$AH$2:$AH115)/SUM($AH$2:$AH115),0)</f>
        <v>0</v>
      </c>
      <c r="BH115" s="11">
        <f>IF($AG115,SUMPRODUCT(AN$2:AN115,$AH$2:$AH115)/SUM($AH$2:$AH115),0)</f>
        <v>0</v>
      </c>
      <c r="BI115" s="11">
        <f>IF($AG115,SUMPRODUCT(AO$2:AO115,$AH$2:$AH115)/SUM($AH$2:$AH115),0)</f>
        <v>0</v>
      </c>
      <c r="BJ115" s="11">
        <f>IF($AG115,SUMPRODUCT(AP$2:AP115,$AH$2:$AH115)/SUM($AH$2:$AH115),0)</f>
        <v>0</v>
      </c>
      <c r="BK115" s="11">
        <f>IF($AG115,SUMPRODUCT(AQ$2:AQ115,$AH$2:$AH115)/SUM($AH$2:$AH115),0)</f>
        <v>0</v>
      </c>
      <c r="BL115" s="11">
        <f>IF($AG115,SUMPRODUCT(AR$2:AR115,$AH$2:$AH115)/SUM($AH$2:$AH115),0)</f>
        <v>0</v>
      </c>
      <c r="BM115" s="11">
        <f>IF($AG115,SUMPRODUCT(AS$2:AS115,$AH$2:$AH115)/SUM($AH$2:$AH115),0)</f>
        <v>0</v>
      </c>
      <c r="BN115" s="11">
        <f>IF($AG115,SUMPRODUCT(AT$2:AT115,$AH$2:$AH115)/SUM($AH$2:$AH115),0)</f>
        <v>0</v>
      </c>
      <c r="BO115" s="11">
        <f>IF($AG115,SUMPRODUCT(AU$2:AU115,$AH$2:$AH115)/SUM($AH$2:$AH115),0)</f>
        <v>0</v>
      </c>
      <c r="BP115" s="11">
        <f>IF($AG115,SUMPRODUCT(AV$2:AV115,$AH$2:$AH115)/SUM($AH$2:$AH115),0)</f>
        <v>0</v>
      </c>
      <c r="BQ115" s="11">
        <f>IF($AG115,SUMPRODUCT(AW$2:AW115,$AH$2:$AH115)/SUM($AH$2:$AH115),0)</f>
        <v>0</v>
      </c>
      <c r="BR115" s="11">
        <f>IF($AG115,SUMPRODUCT(AX$2:AX115,$AH$2:$AH115)/SUM($AH$2:$AH115),0)</f>
        <v>0</v>
      </c>
      <c r="BS115" s="11">
        <f>IF($AG115,SUMPRODUCT(AY$2:AY115,$AH$2:$AH115)/SUM($AH$2:$AH115),0)</f>
        <v>0</v>
      </c>
      <c r="BT115" s="11">
        <f>IF($AG115,SUMPRODUCT(AZ$2:AZ115,$AH$2:$AH115)/SUM($AH$2:$AH115),0)</f>
        <v>0</v>
      </c>
      <c r="BU115" s="11">
        <f>IF($AG115,SUMPRODUCT(BA$2:BA115,$AH$2:$AH115)/SUM($AH$2:$AH115),0)</f>
        <v>0</v>
      </c>
      <c r="BV115" s="11"/>
      <c r="BW115" s="109" cm="1">
        <f t="array" ref="BW115">IF($AG115,SQRT(SUMPRODUCT($AH$2:$AH115, (AI$2:AI115-BC115)^2)/(SUM($AH$2:$AH115)-1)),0)</f>
        <v>0</v>
      </c>
      <c r="BX115" s="109" cm="1">
        <f t="array" ref="BX115">IF($AG115,SQRT(SUMPRODUCT($AH$2:$AH115, (AJ$2:AJ115-BD115)^2)/(SUM($AH$2:$AH115)-1)),0)</f>
        <v>0</v>
      </c>
      <c r="BY115" s="109" cm="1">
        <f t="array" ref="BY115">IF($AG115,SQRT(SUMPRODUCT($AH$2:$AH115, (AK$2:AK115-BE115)^2)/(SUM($AH$2:$AH115)-1)),0)</f>
        <v>0</v>
      </c>
      <c r="BZ115" s="109" cm="1">
        <f t="array" ref="BZ115">IF($AG115,SQRT(SUMPRODUCT($AH$2:$AH115, (AL$2:AL115-BF115)^2)/(SUM($AH$2:$AH115)-1)),0)</f>
        <v>0</v>
      </c>
      <c r="CA115" s="109" cm="1">
        <f t="array" ref="CA115">IF($AG115,SQRT(SUMPRODUCT($AH$2:$AH115, (AM$2:AM115-BG115)^2)/(SUM($AH$2:$AH115)-1)),0)</f>
        <v>0</v>
      </c>
      <c r="CB115" s="109" cm="1">
        <f t="array" ref="CB115">IF($AG115,SQRT(SUMPRODUCT($AH$2:$AH115, (AN$2:AN115-BH115)^2)/(SUM($AH$2:$AH115)-1)),0)</f>
        <v>0</v>
      </c>
      <c r="CC115" s="109" cm="1">
        <f t="array" ref="CC115">IF($AG115,SQRT(SUMPRODUCT($AH$2:$AH115, (AO$2:AO115-BI115)^2)/(SUM($AH$2:$AH115)-1)),0)</f>
        <v>0</v>
      </c>
      <c r="CD115" s="109" cm="1">
        <f t="array" ref="CD115">IF($AG115,SQRT(SUMPRODUCT($AH$2:$AH115, (AP$2:AP115-BJ115)^2)/(SUM($AH$2:$AH115)-1)),0)</f>
        <v>0</v>
      </c>
      <c r="CE115" s="109" cm="1">
        <f t="array" ref="CE115">IF($AG115,SQRT(SUMPRODUCT($AH$2:$AH115, (AQ$2:AQ115-BK115)^2)/(SUM($AH$2:$AH115)-1)),0)</f>
        <v>0</v>
      </c>
      <c r="CF115" s="109" cm="1">
        <f t="array" ref="CF115">IF($AG115,SQRT(SUMPRODUCT($AH$2:$AH115, (AR$2:AR115-BL115)^2)/(SUM($AH$2:$AH115)-1)),0)</f>
        <v>0</v>
      </c>
      <c r="CG115" s="109" cm="1">
        <f t="array" ref="CG115">IF($AG115,SQRT(SUMPRODUCT($AH$2:$AH115, (AS$2:AS115-BM115)^2)/(SUM($AH$2:$AH115)-1)),0)</f>
        <v>0</v>
      </c>
      <c r="CH115" s="109" cm="1">
        <f t="array" ref="CH115">IF($AG115,SQRT(SUMPRODUCT($AH$2:$AH115, (AT$2:AT115-BN115)^2)/(SUM($AH$2:$AH115)-1)),0)</f>
        <v>0</v>
      </c>
      <c r="CI115" s="109" cm="1">
        <f t="array" ref="CI115">IF($AG115,SQRT(SUMPRODUCT($AH$2:$AH115, (AU$2:AU115-BO115)^2)/(SUM($AH$2:$AH115)-1)),0)</f>
        <v>0</v>
      </c>
      <c r="CJ115" s="109" cm="1">
        <f t="array" ref="CJ115">IF($AG115,SQRT(SUMPRODUCT($AH$2:$AH115, (AV$2:AV115-BP115)^2)/(SUM($AH$2:$AH115)-1)),0)</f>
        <v>0</v>
      </c>
      <c r="CK115" s="109" cm="1">
        <f t="array" ref="CK115">IF($AG115,SQRT(SUMPRODUCT($AH$2:$AH115, (AW$2:AW115-BQ115)^2)/(SUM($AH$2:$AH115)-1)),0)</f>
        <v>0</v>
      </c>
      <c r="CL115" s="109" cm="1">
        <f t="array" ref="CL115">IF($AG115,SQRT(SUMPRODUCT($AH$2:$AH115, (AX$2:AX115-BR115)^2)/(SUM($AH$2:$AH115)-1)),0)</f>
        <v>0</v>
      </c>
      <c r="CM115" s="109" cm="1">
        <f t="array" ref="CM115">IF($AG115,SQRT(SUMPRODUCT($AH$2:$AH115, (AY$2:AY115-BS115)^2)/(SUM($AH$2:$AH115)-1)),0)</f>
        <v>0</v>
      </c>
      <c r="CN115" s="109" cm="1">
        <f t="array" ref="CN115">IF($AG115,SQRT(SUMPRODUCT($AH$2:$AH115, (AZ$2:AZ115-BT115)^2)/(SUM($AH$2:$AH115)-1)),0)</f>
        <v>0</v>
      </c>
      <c r="CO115" s="109" cm="1">
        <f t="array" ref="CO115">IF($AG115,SQRT(SUMPRODUCT($AH$2:$AH115, (BA$2:BA115-BU115)^2)/(SUM($AH$2:$AH115)-1)),0)</f>
        <v>0</v>
      </c>
    </row>
    <row r="116" spans="34:93" x14ac:dyDescent="0.25">
      <c r="AH116" s="99" t="str">
        <f t="shared" si="46"/>
        <v/>
      </c>
      <c r="AI116" s="11">
        <f t="shared" ca="1" si="47"/>
        <v>0</v>
      </c>
      <c r="AJ116" s="11">
        <f t="shared" ca="1" si="47"/>
        <v>0</v>
      </c>
      <c r="AK116" s="11">
        <f t="shared" ca="1" si="47"/>
        <v>0</v>
      </c>
      <c r="AL116" s="11">
        <f t="shared" ca="1" si="47"/>
        <v>0</v>
      </c>
      <c r="AM116" s="11">
        <f t="shared" ca="1" si="47"/>
        <v>0</v>
      </c>
      <c r="AN116" s="11">
        <f t="shared" ca="1" si="47"/>
        <v>0</v>
      </c>
      <c r="AO116" s="11">
        <f t="shared" ca="1" si="47"/>
        <v>0</v>
      </c>
      <c r="AP116" s="11">
        <f t="shared" ca="1" si="47"/>
        <v>0</v>
      </c>
      <c r="AQ116" s="11">
        <f t="shared" ca="1" si="47"/>
        <v>0</v>
      </c>
      <c r="AR116" s="11">
        <f t="shared" ca="1" si="47"/>
        <v>0</v>
      </c>
      <c r="AS116" s="11">
        <f t="shared" ca="1" si="48"/>
        <v>0</v>
      </c>
      <c r="AT116" s="11">
        <f t="shared" ca="1" si="48"/>
        <v>0</v>
      </c>
      <c r="AU116" s="11">
        <f t="shared" ca="1" si="48"/>
        <v>0</v>
      </c>
      <c r="AV116" s="11">
        <f t="shared" ca="1" si="48"/>
        <v>0</v>
      </c>
      <c r="AW116" s="11">
        <f t="shared" ca="1" si="48"/>
        <v>0</v>
      </c>
      <c r="AX116" s="11">
        <f t="shared" ca="1" si="48"/>
        <v>0</v>
      </c>
      <c r="AY116" s="11">
        <f t="shared" ca="1" si="48"/>
        <v>0</v>
      </c>
      <c r="AZ116" s="11">
        <f t="shared" ca="1" si="48"/>
        <v>0</v>
      </c>
      <c r="BA116" s="11">
        <f t="shared" ca="1" si="48"/>
        <v>0</v>
      </c>
      <c r="BB116" s="11"/>
      <c r="BC116" s="11">
        <f>IF($AG116,SUMPRODUCT(AI$2:AI116,$AH$2:$AH116)/SUM($AH$2:$AH116),0)</f>
        <v>0</v>
      </c>
      <c r="BD116" s="11">
        <f>IF($AG116,SUMPRODUCT(AJ$2:AJ116,$AH$2:$AH116)/SUM($AH$2:$AH116),0)</f>
        <v>0</v>
      </c>
      <c r="BE116" s="11">
        <f>IF($AG116,SUMPRODUCT(AK$2:AK116,$AH$2:$AH116)/SUM($AH$2:$AH116),0)</f>
        <v>0</v>
      </c>
      <c r="BF116" s="11">
        <f>IF($AG116,SUMPRODUCT(AL$2:AL116,$AH$2:$AH116)/SUM($AH$2:$AH116),0)</f>
        <v>0</v>
      </c>
      <c r="BG116" s="11">
        <f>IF($AG116,SUMPRODUCT(AM$2:AM116,$AH$2:$AH116)/SUM($AH$2:$AH116),0)</f>
        <v>0</v>
      </c>
      <c r="BH116" s="11">
        <f>IF($AG116,SUMPRODUCT(AN$2:AN116,$AH$2:$AH116)/SUM($AH$2:$AH116),0)</f>
        <v>0</v>
      </c>
      <c r="BI116" s="11">
        <f>IF($AG116,SUMPRODUCT(AO$2:AO116,$AH$2:$AH116)/SUM($AH$2:$AH116),0)</f>
        <v>0</v>
      </c>
      <c r="BJ116" s="11">
        <f>IF($AG116,SUMPRODUCT(AP$2:AP116,$AH$2:$AH116)/SUM($AH$2:$AH116),0)</f>
        <v>0</v>
      </c>
      <c r="BK116" s="11">
        <f>IF($AG116,SUMPRODUCT(AQ$2:AQ116,$AH$2:$AH116)/SUM($AH$2:$AH116),0)</f>
        <v>0</v>
      </c>
      <c r="BL116" s="11">
        <f>IF($AG116,SUMPRODUCT(AR$2:AR116,$AH$2:$AH116)/SUM($AH$2:$AH116),0)</f>
        <v>0</v>
      </c>
      <c r="BM116" s="11">
        <f>IF($AG116,SUMPRODUCT(AS$2:AS116,$AH$2:$AH116)/SUM($AH$2:$AH116),0)</f>
        <v>0</v>
      </c>
      <c r="BN116" s="11">
        <f>IF($AG116,SUMPRODUCT(AT$2:AT116,$AH$2:$AH116)/SUM($AH$2:$AH116),0)</f>
        <v>0</v>
      </c>
      <c r="BO116" s="11">
        <f>IF($AG116,SUMPRODUCT(AU$2:AU116,$AH$2:$AH116)/SUM($AH$2:$AH116),0)</f>
        <v>0</v>
      </c>
      <c r="BP116" s="11">
        <f>IF($AG116,SUMPRODUCT(AV$2:AV116,$AH$2:$AH116)/SUM($AH$2:$AH116),0)</f>
        <v>0</v>
      </c>
      <c r="BQ116" s="11">
        <f>IF($AG116,SUMPRODUCT(AW$2:AW116,$AH$2:$AH116)/SUM($AH$2:$AH116),0)</f>
        <v>0</v>
      </c>
      <c r="BR116" s="11">
        <f>IF($AG116,SUMPRODUCT(AX$2:AX116,$AH$2:$AH116)/SUM($AH$2:$AH116),0)</f>
        <v>0</v>
      </c>
      <c r="BS116" s="11">
        <f>IF($AG116,SUMPRODUCT(AY$2:AY116,$AH$2:$AH116)/SUM($AH$2:$AH116),0)</f>
        <v>0</v>
      </c>
      <c r="BT116" s="11">
        <f>IF($AG116,SUMPRODUCT(AZ$2:AZ116,$AH$2:$AH116)/SUM($AH$2:$AH116),0)</f>
        <v>0</v>
      </c>
      <c r="BU116" s="11">
        <f>IF($AG116,SUMPRODUCT(BA$2:BA116,$AH$2:$AH116)/SUM($AH$2:$AH116),0)</f>
        <v>0</v>
      </c>
      <c r="BV116" s="11"/>
      <c r="BW116" s="109" cm="1">
        <f t="array" ref="BW116">IF($AG116,SQRT(SUMPRODUCT($AH$2:$AH116, (AI$2:AI116-BC116)^2)/(SUM($AH$2:$AH116)-1)),0)</f>
        <v>0</v>
      </c>
      <c r="BX116" s="109" cm="1">
        <f t="array" ref="BX116">IF($AG116,SQRT(SUMPRODUCT($AH$2:$AH116, (AJ$2:AJ116-BD116)^2)/(SUM($AH$2:$AH116)-1)),0)</f>
        <v>0</v>
      </c>
      <c r="BY116" s="109" cm="1">
        <f t="array" ref="BY116">IF($AG116,SQRT(SUMPRODUCT($AH$2:$AH116, (AK$2:AK116-BE116)^2)/(SUM($AH$2:$AH116)-1)),0)</f>
        <v>0</v>
      </c>
      <c r="BZ116" s="109" cm="1">
        <f t="array" ref="BZ116">IF($AG116,SQRT(SUMPRODUCT($AH$2:$AH116, (AL$2:AL116-BF116)^2)/(SUM($AH$2:$AH116)-1)),0)</f>
        <v>0</v>
      </c>
      <c r="CA116" s="109" cm="1">
        <f t="array" ref="CA116">IF($AG116,SQRT(SUMPRODUCT($AH$2:$AH116, (AM$2:AM116-BG116)^2)/(SUM($AH$2:$AH116)-1)),0)</f>
        <v>0</v>
      </c>
      <c r="CB116" s="109" cm="1">
        <f t="array" ref="CB116">IF($AG116,SQRT(SUMPRODUCT($AH$2:$AH116, (AN$2:AN116-BH116)^2)/(SUM($AH$2:$AH116)-1)),0)</f>
        <v>0</v>
      </c>
      <c r="CC116" s="109" cm="1">
        <f t="array" ref="CC116">IF($AG116,SQRT(SUMPRODUCT($AH$2:$AH116, (AO$2:AO116-BI116)^2)/(SUM($AH$2:$AH116)-1)),0)</f>
        <v>0</v>
      </c>
      <c r="CD116" s="109" cm="1">
        <f t="array" ref="CD116">IF($AG116,SQRT(SUMPRODUCT($AH$2:$AH116, (AP$2:AP116-BJ116)^2)/(SUM($AH$2:$AH116)-1)),0)</f>
        <v>0</v>
      </c>
      <c r="CE116" s="109" cm="1">
        <f t="array" ref="CE116">IF($AG116,SQRT(SUMPRODUCT($AH$2:$AH116, (AQ$2:AQ116-BK116)^2)/(SUM($AH$2:$AH116)-1)),0)</f>
        <v>0</v>
      </c>
      <c r="CF116" s="109" cm="1">
        <f t="array" ref="CF116">IF($AG116,SQRT(SUMPRODUCT($AH$2:$AH116, (AR$2:AR116-BL116)^2)/(SUM($AH$2:$AH116)-1)),0)</f>
        <v>0</v>
      </c>
      <c r="CG116" s="109" cm="1">
        <f t="array" ref="CG116">IF($AG116,SQRT(SUMPRODUCT($AH$2:$AH116, (AS$2:AS116-BM116)^2)/(SUM($AH$2:$AH116)-1)),0)</f>
        <v>0</v>
      </c>
      <c r="CH116" s="109" cm="1">
        <f t="array" ref="CH116">IF($AG116,SQRT(SUMPRODUCT($AH$2:$AH116, (AT$2:AT116-BN116)^2)/(SUM($AH$2:$AH116)-1)),0)</f>
        <v>0</v>
      </c>
      <c r="CI116" s="109" cm="1">
        <f t="array" ref="CI116">IF($AG116,SQRT(SUMPRODUCT($AH$2:$AH116, (AU$2:AU116-BO116)^2)/(SUM($AH$2:$AH116)-1)),0)</f>
        <v>0</v>
      </c>
      <c r="CJ116" s="109" cm="1">
        <f t="array" ref="CJ116">IF($AG116,SQRT(SUMPRODUCT($AH$2:$AH116, (AV$2:AV116-BP116)^2)/(SUM($AH$2:$AH116)-1)),0)</f>
        <v>0</v>
      </c>
      <c r="CK116" s="109" cm="1">
        <f t="array" ref="CK116">IF($AG116,SQRT(SUMPRODUCT($AH$2:$AH116, (AW$2:AW116-BQ116)^2)/(SUM($AH$2:$AH116)-1)),0)</f>
        <v>0</v>
      </c>
      <c r="CL116" s="109" cm="1">
        <f t="array" ref="CL116">IF($AG116,SQRT(SUMPRODUCT($AH$2:$AH116, (AX$2:AX116-BR116)^2)/(SUM($AH$2:$AH116)-1)),0)</f>
        <v>0</v>
      </c>
      <c r="CM116" s="109" cm="1">
        <f t="array" ref="CM116">IF($AG116,SQRT(SUMPRODUCT($AH$2:$AH116, (AY$2:AY116-BS116)^2)/(SUM($AH$2:$AH116)-1)),0)</f>
        <v>0</v>
      </c>
      <c r="CN116" s="109" cm="1">
        <f t="array" ref="CN116">IF($AG116,SQRT(SUMPRODUCT($AH$2:$AH116, (AZ$2:AZ116-BT116)^2)/(SUM($AH$2:$AH116)-1)),0)</f>
        <v>0</v>
      </c>
      <c r="CO116" s="109" cm="1">
        <f t="array" ref="CO116">IF($AG116,SQRT(SUMPRODUCT($AH$2:$AH116, (BA$2:BA116-BU116)^2)/(SUM($AH$2:$AH116)-1)),0)</f>
        <v>0</v>
      </c>
    </row>
    <row r="117" spans="34:93" x14ac:dyDescent="0.25">
      <c r="AH117" s="99" t="str">
        <f t="shared" si="46"/>
        <v/>
      </c>
      <c r="AI117" s="11">
        <f t="shared" ca="1" si="47"/>
        <v>0</v>
      </c>
      <c r="AJ117" s="11">
        <f t="shared" ca="1" si="47"/>
        <v>0</v>
      </c>
      <c r="AK117" s="11">
        <f t="shared" ca="1" si="47"/>
        <v>0</v>
      </c>
      <c r="AL117" s="11">
        <f t="shared" ca="1" si="47"/>
        <v>0</v>
      </c>
      <c r="AM117" s="11">
        <f t="shared" ca="1" si="47"/>
        <v>0</v>
      </c>
      <c r="AN117" s="11">
        <f t="shared" ca="1" si="47"/>
        <v>0</v>
      </c>
      <c r="AO117" s="11">
        <f t="shared" ca="1" si="47"/>
        <v>0</v>
      </c>
      <c r="AP117" s="11">
        <f t="shared" ca="1" si="47"/>
        <v>0</v>
      </c>
      <c r="AQ117" s="11">
        <f t="shared" ca="1" si="47"/>
        <v>0</v>
      </c>
      <c r="AR117" s="11">
        <f t="shared" ca="1" si="47"/>
        <v>0</v>
      </c>
      <c r="AS117" s="11">
        <f t="shared" ca="1" si="48"/>
        <v>0</v>
      </c>
      <c r="AT117" s="11">
        <f t="shared" ca="1" si="48"/>
        <v>0</v>
      </c>
      <c r="AU117" s="11">
        <f t="shared" ca="1" si="48"/>
        <v>0</v>
      </c>
      <c r="AV117" s="11">
        <f t="shared" ca="1" si="48"/>
        <v>0</v>
      </c>
      <c r="AW117" s="11">
        <f t="shared" ca="1" si="48"/>
        <v>0</v>
      </c>
      <c r="AX117" s="11">
        <f t="shared" ca="1" si="48"/>
        <v>0</v>
      </c>
      <c r="AY117" s="11">
        <f t="shared" ca="1" si="48"/>
        <v>0</v>
      </c>
      <c r="AZ117" s="11">
        <f t="shared" ca="1" si="48"/>
        <v>0</v>
      </c>
      <c r="BA117" s="11">
        <f t="shared" ca="1" si="48"/>
        <v>0</v>
      </c>
      <c r="BB117" s="11"/>
      <c r="BC117" s="11">
        <f>IF($AG117,SUMPRODUCT(AI$2:AI117,$AH$2:$AH117)/SUM($AH$2:$AH117),0)</f>
        <v>0</v>
      </c>
      <c r="BD117" s="11">
        <f>IF($AG117,SUMPRODUCT(AJ$2:AJ117,$AH$2:$AH117)/SUM($AH$2:$AH117),0)</f>
        <v>0</v>
      </c>
      <c r="BE117" s="11">
        <f>IF($AG117,SUMPRODUCT(AK$2:AK117,$AH$2:$AH117)/SUM($AH$2:$AH117),0)</f>
        <v>0</v>
      </c>
      <c r="BF117" s="11">
        <f>IF($AG117,SUMPRODUCT(AL$2:AL117,$AH$2:$AH117)/SUM($AH$2:$AH117),0)</f>
        <v>0</v>
      </c>
      <c r="BG117" s="11">
        <f>IF($AG117,SUMPRODUCT(AM$2:AM117,$AH$2:$AH117)/SUM($AH$2:$AH117),0)</f>
        <v>0</v>
      </c>
      <c r="BH117" s="11">
        <f>IF($AG117,SUMPRODUCT(AN$2:AN117,$AH$2:$AH117)/SUM($AH$2:$AH117),0)</f>
        <v>0</v>
      </c>
      <c r="BI117" s="11">
        <f>IF($AG117,SUMPRODUCT(AO$2:AO117,$AH$2:$AH117)/SUM($AH$2:$AH117),0)</f>
        <v>0</v>
      </c>
      <c r="BJ117" s="11">
        <f>IF($AG117,SUMPRODUCT(AP$2:AP117,$AH$2:$AH117)/SUM($AH$2:$AH117),0)</f>
        <v>0</v>
      </c>
      <c r="BK117" s="11">
        <f>IF($AG117,SUMPRODUCT(AQ$2:AQ117,$AH$2:$AH117)/SUM($AH$2:$AH117),0)</f>
        <v>0</v>
      </c>
      <c r="BL117" s="11">
        <f>IF($AG117,SUMPRODUCT(AR$2:AR117,$AH$2:$AH117)/SUM($AH$2:$AH117),0)</f>
        <v>0</v>
      </c>
      <c r="BM117" s="11">
        <f>IF($AG117,SUMPRODUCT(AS$2:AS117,$AH$2:$AH117)/SUM($AH$2:$AH117),0)</f>
        <v>0</v>
      </c>
      <c r="BN117" s="11">
        <f>IF($AG117,SUMPRODUCT(AT$2:AT117,$AH$2:$AH117)/SUM($AH$2:$AH117),0)</f>
        <v>0</v>
      </c>
      <c r="BO117" s="11">
        <f>IF($AG117,SUMPRODUCT(AU$2:AU117,$AH$2:$AH117)/SUM($AH$2:$AH117),0)</f>
        <v>0</v>
      </c>
      <c r="BP117" s="11">
        <f>IF($AG117,SUMPRODUCT(AV$2:AV117,$AH$2:$AH117)/SUM($AH$2:$AH117),0)</f>
        <v>0</v>
      </c>
      <c r="BQ117" s="11">
        <f>IF($AG117,SUMPRODUCT(AW$2:AW117,$AH$2:$AH117)/SUM($AH$2:$AH117),0)</f>
        <v>0</v>
      </c>
      <c r="BR117" s="11">
        <f>IF($AG117,SUMPRODUCT(AX$2:AX117,$AH$2:$AH117)/SUM($AH$2:$AH117),0)</f>
        <v>0</v>
      </c>
      <c r="BS117" s="11">
        <f>IF($AG117,SUMPRODUCT(AY$2:AY117,$AH$2:$AH117)/SUM($AH$2:$AH117),0)</f>
        <v>0</v>
      </c>
      <c r="BT117" s="11">
        <f>IF($AG117,SUMPRODUCT(AZ$2:AZ117,$AH$2:$AH117)/SUM($AH$2:$AH117),0)</f>
        <v>0</v>
      </c>
      <c r="BU117" s="11">
        <f>IF($AG117,SUMPRODUCT(BA$2:BA117,$AH$2:$AH117)/SUM($AH$2:$AH117),0)</f>
        <v>0</v>
      </c>
      <c r="BV117" s="11"/>
      <c r="BW117" s="109" cm="1">
        <f t="array" ref="BW117">IF($AG117,SQRT(SUMPRODUCT($AH$2:$AH117, (AI$2:AI117-BC117)^2)/(SUM($AH$2:$AH117)-1)),0)</f>
        <v>0</v>
      </c>
      <c r="BX117" s="109" cm="1">
        <f t="array" ref="BX117">IF($AG117,SQRT(SUMPRODUCT($AH$2:$AH117, (AJ$2:AJ117-BD117)^2)/(SUM($AH$2:$AH117)-1)),0)</f>
        <v>0</v>
      </c>
      <c r="BY117" s="109" cm="1">
        <f t="array" ref="BY117">IF($AG117,SQRT(SUMPRODUCT($AH$2:$AH117, (AK$2:AK117-BE117)^2)/(SUM($AH$2:$AH117)-1)),0)</f>
        <v>0</v>
      </c>
      <c r="BZ117" s="109" cm="1">
        <f t="array" ref="BZ117">IF($AG117,SQRT(SUMPRODUCT($AH$2:$AH117, (AL$2:AL117-BF117)^2)/(SUM($AH$2:$AH117)-1)),0)</f>
        <v>0</v>
      </c>
      <c r="CA117" s="109" cm="1">
        <f t="array" ref="CA117">IF($AG117,SQRT(SUMPRODUCT($AH$2:$AH117, (AM$2:AM117-BG117)^2)/(SUM($AH$2:$AH117)-1)),0)</f>
        <v>0</v>
      </c>
      <c r="CB117" s="109" cm="1">
        <f t="array" ref="CB117">IF($AG117,SQRT(SUMPRODUCT($AH$2:$AH117, (AN$2:AN117-BH117)^2)/(SUM($AH$2:$AH117)-1)),0)</f>
        <v>0</v>
      </c>
      <c r="CC117" s="109" cm="1">
        <f t="array" ref="CC117">IF($AG117,SQRT(SUMPRODUCT($AH$2:$AH117, (AO$2:AO117-BI117)^2)/(SUM($AH$2:$AH117)-1)),0)</f>
        <v>0</v>
      </c>
      <c r="CD117" s="109" cm="1">
        <f t="array" ref="CD117">IF($AG117,SQRT(SUMPRODUCT($AH$2:$AH117, (AP$2:AP117-BJ117)^2)/(SUM($AH$2:$AH117)-1)),0)</f>
        <v>0</v>
      </c>
      <c r="CE117" s="109" cm="1">
        <f t="array" ref="CE117">IF($AG117,SQRT(SUMPRODUCT($AH$2:$AH117, (AQ$2:AQ117-BK117)^2)/(SUM($AH$2:$AH117)-1)),0)</f>
        <v>0</v>
      </c>
      <c r="CF117" s="109" cm="1">
        <f t="array" ref="CF117">IF($AG117,SQRT(SUMPRODUCT($AH$2:$AH117, (AR$2:AR117-BL117)^2)/(SUM($AH$2:$AH117)-1)),0)</f>
        <v>0</v>
      </c>
      <c r="CG117" s="109" cm="1">
        <f t="array" ref="CG117">IF($AG117,SQRT(SUMPRODUCT($AH$2:$AH117, (AS$2:AS117-BM117)^2)/(SUM($AH$2:$AH117)-1)),0)</f>
        <v>0</v>
      </c>
      <c r="CH117" s="109" cm="1">
        <f t="array" ref="CH117">IF($AG117,SQRT(SUMPRODUCT($AH$2:$AH117, (AT$2:AT117-BN117)^2)/(SUM($AH$2:$AH117)-1)),0)</f>
        <v>0</v>
      </c>
      <c r="CI117" s="109" cm="1">
        <f t="array" ref="CI117">IF($AG117,SQRT(SUMPRODUCT($AH$2:$AH117, (AU$2:AU117-BO117)^2)/(SUM($AH$2:$AH117)-1)),0)</f>
        <v>0</v>
      </c>
      <c r="CJ117" s="109" cm="1">
        <f t="array" ref="CJ117">IF($AG117,SQRT(SUMPRODUCT($AH$2:$AH117, (AV$2:AV117-BP117)^2)/(SUM($AH$2:$AH117)-1)),0)</f>
        <v>0</v>
      </c>
      <c r="CK117" s="109" cm="1">
        <f t="array" ref="CK117">IF($AG117,SQRT(SUMPRODUCT($AH$2:$AH117, (AW$2:AW117-BQ117)^2)/(SUM($AH$2:$AH117)-1)),0)</f>
        <v>0</v>
      </c>
      <c r="CL117" s="109" cm="1">
        <f t="array" ref="CL117">IF($AG117,SQRT(SUMPRODUCT($AH$2:$AH117, (AX$2:AX117-BR117)^2)/(SUM($AH$2:$AH117)-1)),0)</f>
        <v>0</v>
      </c>
      <c r="CM117" s="109" cm="1">
        <f t="array" ref="CM117">IF($AG117,SQRT(SUMPRODUCT($AH$2:$AH117, (AY$2:AY117-BS117)^2)/(SUM($AH$2:$AH117)-1)),0)</f>
        <v>0</v>
      </c>
      <c r="CN117" s="109" cm="1">
        <f t="array" ref="CN117">IF($AG117,SQRT(SUMPRODUCT($AH$2:$AH117, (AZ$2:AZ117-BT117)^2)/(SUM($AH$2:$AH117)-1)),0)</f>
        <v>0</v>
      </c>
      <c r="CO117" s="109" cm="1">
        <f t="array" ref="CO117">IF($AG117,SQRT(SUMPRODUCT($AH$2:$AH117, (BA$2:BA117-BU117)^2)/(SUM($AH$2:$AH117)-1)),0)</f>
        <v>0</v>
      </c>
    </row>
    <row r="118" spans="34:93" x14ac:dyDescent="0.25">
      <c r="AH118" s="99" t="str">
        <f t="shared" si="46"/>
        <v/>
      </c>
      <c r="AI118" s="11">
        <f t="shared" ca="1" si="47"/>
        <v>0</v>
      </c>
      <c r="AJ118" s="11">
        <f t="shared" ca="1" si="47"/>
        <v>0</v>
      </c>
      <c r="AK118" s="11">
        <f t="shared" ca="1" si="47"/>
        <v>0</v>
      </c>
      <c r="AL118" s="11">
        <f t="shared" ca="1" si="47"/>
        <v>0</v>
      </c>
      <c r="AM118" s="11">
        <f t="shared" ca="1" si="47"/>
        <v>0</v>
      </c>
      <c r="AN118" s="11">
        <f t="shared" ca="1" si="47"/>
        <v>0</v>
      </c>
      <c r="AO118" s="11">
        <f t="shared" ca="1" si="47"/>
        <v>0</v>
      </c>
      <c r="AP118" s="11">
        <f t="shared" ca="1" si="47"/>
        <v>0</v>
      </c>
      <c r="AQ118" s="11">
        <f t="shared" ca="1" si="47"/>
        <v>0</v>
      </c>
      <c r="AR118" s="11">
        <f t="shared" ca="1" si="47"/>
        <v>0</v>
      </c>
      <c r="AS118" s="11">
        <f t="shared" ca="1" si="48"/>
        <v>0</v>
      </c>
      <c r="AT118" s="11">
        <f t="shared" ca="1" si="48"/>
        <v>0</v>
      </c>
      <c r="AU118" s="11">
        <f t="shared" ca="1" si="48"/>
        <v>0</v>
      </c>
      <c r="AV118" s="11">
        <f t="shared" ca="1" si="48"/>
        <v>0</v>
      </c>
      <c r="AW118" s="11">
        <f t="shared" ca="1" si="48"/>
        <v>0</v>
      </c>
      <c r="AX118" s="11">
        <f t="shared" ca="1" si="48"/>
        <v>0</v>
      </c>
      <c r="AY118" s="11">
        <f t="shared" ca="1" si="48"/>
        <v>0</v>
      </c>
      <c r="AZ118" s="11">
        <f t="shared" ca="1" si="48"/>
        <v>0</v>
      </c>
      <c r="BA118" s="11">
        <f t="shared" ca="1" si="48"/>
        <v>0</v>
      </c>
      <c r="BB118" s="11"/>
      <c r="BC118" s="11">
        <f>IF($AG118,SUMPRODUCT(AI$2:AI118,$AH$2:$AH118)/SUM($AH$2:$AH118),0)</f>
        <v>0</v>
      </c>
      <c r="BD118" s="11">
        <f>IF($AG118,SUMPRODUCT(AJ$2:AJ118,$AH$2:$AH118)/SUM($AH$2:$AH118),0)</f>
        <v>0</v>
      </c>
      <c r="BE118" s="11">
        <f>IF($AG118,SUMPRODUCT(AK$2:AK118,$AH$2:$AH118)/SUM($AH$2:$AH118),0)</f>
        <v>0</v>
      </c>
      <c r="BF118" s="11">
        <f>IF($AG118,SUMPRODUCT(AL$2:AL118,$AH$2:$AH118)/SUM($AH$2:$AH118),0)</f>
        <v>0</v>
      </c>
      <c r="BG118" s="11">
        <f>IF($AG118,SUMPRODUCT(AM$2:AM118,$AH$2:$AH118)/SUM($AH$2:$AH118),0)</f>
        <v>0</v>
      </c>
      <c r="BH118" s="11">
        <f>IF($AG118,SUMPRODUCT(AN$2:AN118,$AH$2:$AH118)/SUM($AH$2:$AH118),0)</f>
        <v>0</v>
      </c>
      <c r="BI118" s="11">
        <f>IF($AG118,SUMPRODUCT(AO$2:AO118,$AH$2:$AH118)/SUM($AH$2:$AH118),0)</f>
        <v>0</v>
      </c>
      <c r="BJ118" s="11">
        <f>IF($AG118,SUMPRODUCT(AP$2:AP118,$AH$2:$AH118)/SUM($AH$2:$AH118),0)</f>
        <v>0</v>
      </c>
      <c r="BK118" s="11">
        <f>IF($AG118,SUMPRODUCT(AQ$2:AQ118,$AH$2:$AH118)/SUM($AH$2:$AH118),0)</f>
        <v>0</v>
      </c>
      <c r="BL118" s="11">
        <f>IF($AG118,SUMPRODUCT(AR$2:AR118,$AH$2:$AH118)/SUM($AH$2:$AH118),0)</f>
        <v>0</v>
      </c>
      <c r="BM118" s="11">
        <f>IF($AG118,SUMPRODUCT(AS$2:AS118,$AH$2:$AH118)/SUM($AH$2:$AH118),0)</f>
        <v>0</v>
      </c>
      <c r="BN118" s="11">
        <f>IF($AG118,SUMPRODUCT(AT$2:AT118,$AH$2:$AH118)/SUM($AH$2:$AH118),0)</f>
        <v>0</v>
      </c>
      <c r="BO118" s="11">
        <f>IF($AG118,SUMPRODUCT(AU$2:AU118,$AH$2:$AH118)/SUM($AH$2:$AH118),0)</f>
        <v>0</v>
      </c>
      <c r="BP118" s="11">
        <f>IF($AG118,SUMPRODUCT(AV$2:AV118,$AH$2:$AH118)/SUM($AH$2:$AH118),0)</f>
        <v>0</v>
      </c>
      <c r="BQ118" s="11">
        <f>IF($AG118,SUMPRODUCT(AW$2:AW118,$AH$2:$AH118)/SUM($AH$2:$AH118),0)</f>
        <v>0</v>
      </c>
      <c r="BR118" s="11">
        <f>IF($AG118,SUMPRODUCT(AX$2:AX118,$AH$2:$AH118)/SUM($AH$2:$AH118),0)</f>
        <v>0</v>
      </c>
      <c r="BS118" s="11">
        <f>IF($AG118,SUMPRODUCT(AY$2:AY118,$AH$2:$AH118)/SUM($AH$2:$AH118),0)</f>
        <v>0</v>
      </c>
      <c r="BT118" s="11">
        <f>IF($AG118,SUMPRODUCT(AZ$2:AZ118,$AH$2:$AH118)/SUM($AH$2:$AH118),0)</f>
        <v>0</v>
      </c>
      <c r="BU118" s="11">
        <f>IF($AG118,SUMPRODUCT(BA$2:BA118,$AH$2:$AH118)/SUM($AH$2:$AH118),0)</f>
        <v>0</v>
      </c>
      <c r="BV118" s="11"/>
      <c r="BW118" s="109" cm="1">
        <f t="array" ref="BW118">IF($AG118,SQRT(SUMPRODUCT($AH$2:$AH118, (AI$2:AI118-BC118)^2)/(SUM($AH$2:$AH118)-1)),0)</f>
        <v>0</v>
      </c>
      <c r="BX118" s="109" cm="1">
        <f t="array" ref="BX118">IF($AG118,SQRT(SUMPRODUCT($AH$2:$AH118, (AJ$2:AJ118-BD118)^2)/(SUM($AH$2:$AH118)-1)),0)</f>
        <v>0</v>
      </c>
      <c r="BY118" s="109" cm="1">
        <f t="array" ref="BY118">IF($AG118,SQRT(SUMPRODUCT($AH$2:$AH118, (AK$2:AK118-BE118)^2)/(SUM($AH$2:$AH118)-1)),0)</f>
        <v>0</v>
      </c>
      <c r="BZ118" s="109" cm="1">
        <f t="array" ref="BZ118">IF($AG118,SQRT(SUMPRODUCT($AH$2:$AH118, (AL$2:AL118-BF118)^2)/(SUM($AH$2:$AH118)-1)),0)</f>
        <v>0</v>
      </c>
      <c r="CA118" s="109" cm="1">
        <f t="array" ref="CA118">IF($AG118,SQRT(SUMPRODUCT($AH$2:$AH118, (AM$2:AM118-BG118)^2)/(SUM($AH$2:$AH118)-1)),0)</f>
        <v>0</v>
      </c>
      <c r="CB118" s="109" cm="1">
        <f t="array" ref="CB118">IF($AG118,SQRT(SUMPRODUCT($AH$2:$AH118, (AN$2:AN118-BH118)^2)/(SUM($AH$2:$AH118)-1)),0)</f>
        <v>0</v>
      </c>
      <c r="CC118" s="109" cm="1">
        <f t="array" ref="CC118">IF($AG118,SQRT(SUMPRODUCT($AH$2:$AH118, (AO$2:AO118-BI118)^2)/(SUM($AH$2:$AH118)-1)),0)</f>
        <v>0</v>
      </c>
      <c r="CD118" s="109" cm="1">
        <f t="array" ref="CD118">IF($AG118,SQRT(SUMPRODUCT($AH$2:$AH118, (AP$2:AP118-BJ118)^2)/(SUM($AH$2:$AH118)-1)),0)</f>
        <v>0</v>
      </c>
      <c r="CE118" s="109" cm="1">
        <f t="array" ref="CE118">IF($AG118,SQRT(SUMPRODUCT($AH$2:$AH118, (AQ$2:AQ118-BK118)^2)/(SUM($AH$2:$AH118)-1)),0)</f>
        <v>0</v>
      </c>
      <c r="CF118" s="109" cm="1">
        <f t="array" ref="CF118">IF($AG118,SQRT(SUMPRODUCT($AH$2:$AH118, (AR$2:AR118-BL118)^2)/(SUM($AH$2:$AH118)-1)),0)</f>
        <v>0</v>
      </c>
      <c r="CG118" s="109" cm="1">
        <f t="array" ref="CG118">IF($AG118,SQRT(SUMPRODUCT($AH$2:$AH118, (AS$2:AS118-BM118)^2)/(SUM($AH$2:$AH118)-1)),0)</f>
        <v>0</v>
      </c>
      <c r="CH118" s="109" cm="1">
        <f t="array" ref="CH118">IF($AG118,SQRT(SUMPRODUCT($AH$2:$AH118, (AT$2:AT118-BN118)^2)/(SUM($AH$2:$AH118)-1)),0)</f>
        <v>0</v>
      </c>
      <c r="CI118" s="109" cm="1">
        <f t="array" ref="CI118">IF($AG118,SQRT(SUMPRODUCT($AH$2:$AH118, (AU$2:AU118-BO118)^2)/(SUM($AH$2:$AH118)-1)),0)</f>
        <v>0</v>
      </c>
      <c r="CJ118" s="109" cm="1">
        <f t="array" ref="CJ118">IF($AG118,SQRT(SUMPRODUCT($AH$2:$AH118, (AV$2:AV118-BP118)^2)/(SUM($AH$2:$AH118)-1)),0)</f>
        <v>0</v>
      </c>
      <c r="CK118" s="109" cm="1">
        <f t="array" ref="CK118">IF($AG118,SQRT(SUMPRODUCT($AH$2:$AH118, (AW$2:AW118-BQ118)^2)/(SUM($AH$2:$AH118)-1)),0)</f>
        <v>0</v>
      </c>
      <c r="CL118" s="109" cm="1">
        <f t="array" ref="CL118">IF($AG118,SQRT(SUMPRODUCT($AH$2:$AH118, (AX$2:AX118-BR118)^2)/(SUM($AH$2:$AH118)-1)),0)</f>
        <v>0</v>
      </c>
      <c r="CM118" s="109" cm="1">
        <f t="array" ref="CM118">IF($AG118,SQRT(SUMPRODUCT($AH$2:$AH118, (AY$2:AY118-BS118)^2)/(SUM($AH$2:$AH118)-1)),0)</f>
        <v>0</v>
      </c>
      <c r="CN118" s="109" cm="1">
        <f t="array" ref="CN118">IF($AG118,SQRT(SUMPRODUCT($AH$2:$AH118, (AZ$2:AZ118-BT118)^2)/(SUM($AH$2:$AH118)-1)),0)</f>
        <v>0</v>
      </c>
      <c r="CO118" s="109" cm="1">
        <f t="array" ref="CO118">IF($AG118,SQRT(SUMPRODUCT($AH$2:$AH118, (BA$2:BA118-BU118)^2)/(SUM($AH$2:$AH118)-1)),0)</f>
        <v>0</v>
      </c>
    </row>
    <row r="119" spans="34:93" x14ac:dyDescent="0.25">
      <c r="AH119" s="99" t="str">
        <f t="shared" si="46"/>
        <v/>
      </c>
      <c r="AI119" s="11">
        <f t="shared" ca="1" si="47"/>
        <v>0</v>
      </c>
      <c r="AJ119" s="11">
        <f t="shared" ca="1" si="47"/>
        <v>0</v>
      </c>
      <c r="AK119" s="11">
        <f t="shared" ca="1" si="47"/>
        <v>0</v>
      </c>
      <c r="AL119" s="11">
        <f t="shared" ca="1" si="47"/>
        <v>0</v>
      </c>
      <c r="AM119" s="11">
        <f t="shared" ca="1" si="47"/>
        <v>0</v>
      </c>
      <c r="AN119" s="11">
        <f t="shared" ca="1" si="47"/>
        <v>0</v>
      </c>
      <c r="AO119" s="11">
        <f t="shared" ca="1" si="47"/>
        <v>0</v>
      </c>
      <c r="AP119" s="11">
        <f t="shared" ca="1" si="47"/>
        <v>0</v>
      </c>
      <c r="AQ119" s="11">
        <f t="shared" ca="1" si="47"/>
        <v>0</v>
      </c>
      <c r="AR119" s="11">
        <f t="shared" ca="1" si="47"/>
        <v>0</v>
      </c>
      <c r="AS119" s="11">
        <f t="shared" ca="1" si="48"/>
        <v>0</v>
      </c>
      <c r="AT119" s="11">
        <f t="shared" ca="1" si="48"/>
        <v>0</v>
      </c>
      <c r="AU119" s="11">
        <f t="shared" ca="1" si="48"/>
        <v>0</v>
      </c>
      <c r="AV119" s="11">
        <f t="shared" ca="1" si="48"/>
        <v>0</v>
      </c>
      <c r="AW119" s="11">
        <f t="shared" ca="1" si="48"/>
        <v>0</v>
      </c>
      <c r="AX119" s="11">
        <f t="shared" ca="1" si="48"/>
        <v>0</v>
      </c>
      <c r="AY119" s="11">
        <f t="shared" ca="1" si="48"/>
        <v>0</v>
      </c>
      <c r="AZ119" s="11">
        <f t="shared" ca="1" si="48"/>
        <v>0</v>
      </c>
      <c r="BA119" s="11">
        <f t="shared" ca="1" si="48"/>
        <v>0</v>
      </c>
      <c r="BB119" s="11"/>
      <c r="BC119" s="11">
        <f>IF($AG119,SUMPRODUCT(AI$2:AI119,$AH$2:$AH119)/SUM($AH$2:$AH119),0)</f>
        <v>0</v>
      </c>
      <c r="BD119" s="11">
        <f>IF($AG119,SUMPRODUCT(AJ$2:AJ119,$AH$2:$AH119)/SUM($AH$2:$AH119),0)</f>
        <v>0</v>
      </c>
      <c r="BE119" s="11">
        <f>IF($AG119,SUMPRODUCT(AK$2:AK119,$AH$2:$AH119)/SUM($AH$2:$AH119),0)</f>
        <v>0</v>
      </c>
      <c r="BF119" s="11">
        <f>IF($AG119,SUMPRODUCT(AL$2:AL119,$AH$2:$AH119)/SUM($AH$2:$AH119),0)</f>
        <v>0</v>
      </c>
      <c r="BG119" s="11">
        <f>IF($AG119,SUMPRODUCT(AM$2:AM119,$AH$2:$AH119)/SUM($AH$2:$AH119),0)</f>
        <v>0</v>
      </c>
      <c r="BH119" s="11">
        <f>IF($AG119,SUMPRODUCT(AN$2:AN119,$AH$2:$AH119)/SUM($AH$2:$AH119),0)</f>
        <v>0</v>
      </c>
      <c r="BI119" s="11">
        <f>IF($AG119,SUMPRODUCT(AO$2:AO119,$AH$2:$AH119)/SUM($AH$2:$AH119),0)</f>
        <v>0</v>
      </c>
      <c r="BJ119" s="11">
        <f>IF($AG119,SUMPRODUCT(AP$2:AP119,$AH$2:$AH119)/SUM($AH$2:$AH119),0)</f>
        <v>0</v>
      </c>
      <c r="BK119" s="11">
        <f>IF($AG119,SUMPRODUCT(AQ$2:AQ119,$AH$2:$AH119)/SUM($AH$2:$AH119),0)</f>
        <v>0</v>
      </c>
      <c r="BL119" s="11">
        <f>IF($AG119,SUMPRODUCT(AR$2:AR119,$AH$2:$AH119)/SUM($AH$2:$AH119),0)</f>
        <v>0</v>
      </c>
      <c r="BM119" s="11">
        <f>IF($AG119,SUMPRODUCT(AS$2:AS119,$AH$2:$AH119)/SUM($AH$2:$AH119),0)</f>
        <v>0</v>
      </c>
      <c r="BN119" s="11">
        <f>IF($AG119,SUMPRODUCT(AT$2:AT119,$AH$2:$AH119)/SUM($AH$2:$AH119),0)</f>
        <v>0</v>
      </c>
      <c r="BO119" s="11">
        <f>IF($AG119,SUMPRODUCT(AU$2:AU119,$AH$2:$AH119)/SUM($AH$2:$AH119),0)</f>
        <v>0</v>
      </c>
      <c r="BP119" s="11">
        <f>IF($AG119,SUMPRODUCT(AV$2:AV119,$AH$2:$AH119)/SUM($AH$2:$AH119),0)</f>
        <v>0</v>
      </c>
      <c r="BQ119" s="11">
        <f>IF($AG119,SUMPRODUCT(AW$2:AW119,$AH$2:$AH119)/SUM($AH$2:$AH119),0)</f>
        <v>0</v>
      </c>
      <c r="BR119" s="11">
        <f>IF($AG119,SUMPRODUCT(AX$2:AX119,$AH$2:$AH119)/SUM($AH$2:$AH119),0)</f>
        <v>0</v>
      </c>
      <c r="BS119" s="11">
        <f>IF($AG119,SUMPRODUCT(AY$2:AY119,$AH$2:$AH119)/SUM($AH$2:$AH119),0)</f>
        <v>0</v>
      </c>
      <c r="BT119" s="11">
        <f>IF($AG119,SUMPRODUCT(AZ$2:AZ119,$AH$2:$AH119)/SUM($AH$2:$AH119),0)</f>
        <v>0</v>
      </c>
      <c r="BU119" s="11">
        <f>IF($AG119,SUMPRODUCT(BA$2:BA119,$AH$2:$AH119)/SUM($AH$2:$AH119),0)</f>
        <v>0</v>
      </c>
      <c r="BV119" s="11"/>
      <c r="BW119" s="109" cm="1">
        <f t="array" ref="BW119">IF($AG119,SQRT(SUMPRODUCT($AH$2:$AH119, (AI$2:AI119-BC119)^2)/(SUM($AH$2:$AH119)-1)),0)</f>
        <v>0</v>
      </c>
      <c r="BX119" s="109" cm="1">
        <f t="array" ref="BX119">IF($AG119,SQRT(SUMPRODUCT($AH$2:$AH119, (AJ$2:AJ119-BD119)^2)/(SUM($AH$2:$AH119)-1)),0)</f>
        <v>0</v>
      </c>
      <c r="BY119" s="109" cm="1">
        <f t="array" ref="BY119">IF($AG119,SQRT(SUMPRODUCT($AH$2:$AH119, (AK$2:AK119-BE119)^2)/(SUM($AH$2:$AH119)-1)),0)</f>
        <v>0</v>
      </c>
      <c r="BZ119" s="109" cm="1">
        <f t="array" ref="BZ119">IF($AG119,SQRT(SUMPRODUCT($AH$2:$AH119, (AL$2:AL119-BF119)^2)/(SUM($AH$2:$AH119)-1)),0)</f>
        <v>0</v>
      </c>
      <c r="CA119" s="109" cm="1">
        <f t="array" ref="CA119">IF($AG119,SQRT(SUMPRODUCT($AH$2:$AH119, (AM$2:AM119-BG119)^2)/(SUM($AH$2:$AH119)-1)),0)</f>
        <v>0</v>
      </c>
      <c r="CB119" s="109" cm="1">
        <f t="array" ref="CB119">IF($AG119,SQRT(SUMPRODUCT($AH$2:$AH119, (AN$2:AN119-BH119)^2)/(SUM($AH$2:$AH119)-1)),0)</f>
        <v>0</v>
      </c>
      <c r="CC119" s="109" cm="1">
        <f t="array" ref="CC119">IF($AG119,SQRT(SUMPRODUCT($AH$2:$AH119, (AO$2:AO119-BI119)^2)/(SUM($AH$2:$AH119)-1)),0)</f>
        <v>0</v>
      </c>
      <c r="CD119" s="109" cm="1">
        <f t="array" ref="CD119">IF($AG119,SQRT(SUMPRODUCT($AH$2:$AH119, (AP$2:AP119-BJ119)^2)/(SUM($AH$2:$AH119)-1)),0)</f>
        <v>0</v>
      </c>
      <c r="CE119" s="109" cm="1">
        <f t="array" ref="CE119">IF($AG119,SQRT(SUMPRODUCT($AH$2:$AH119, (AQ$2:AQ119-BK119)^2)/(SUM($AH$2:$AH119)-1)),0)</f>
        <v>0</v>
      </c>
      <c r="CF119" s="109" cm="1">
        <f t="array" ref="CF119">IF($AG119,SQRT(SUMPRODUCT($AH$2:$AH119, (AR$2:AR119-BL119)^2)/(SUM($AH$2:$AH119)-1)),0)</f>
        <v>0</v>
      </c>
      <c r="CG119" s="109" cm="1">
        <f t="array" ref="CG119">IF($AG119,SQRT(SUMPRODUCT($AH$2:$AH119, (AS$2:AS119-BM119)^2)/(SUM($AH$2:$AH119)-1)),0)</f>
        <v>0</v>
      </c>
      <c r="CH119" s="109" cm="1">
        <f t="array" ref="CH119">IF($AG119,SQRT(SUMPRODUCT($AH$2:$AH119, (AT$2:AT119-BN119)^2)/(SUM($AH$2:$AH119)-1)),0)</f>
        <v>0</v>
      </c>
      <c r="CI119" s="109" cm="1">
        <f t="array" ref="CI119">IF($AG119,SQRT(SUMPRODUCT($AH$2:$AH119, (AU$2:AU119-BO119)^2)/(SUM($AH$2:$AH119)-1)),0)</f>
        <v>0</v>
      </c>
      <c r="CJ119" s="109" cm="1">
        <f t="array" ref="CJ119">IF($AG119,SQRT(SUMPRODUCT($AH$2:$AH119, (AV$2:AV119-BP119)^2)/(SUM($AH$2:$AH119)-1)),0)</f>
        <v>0</v>
      </c>
      <c r="CK119" s="109" cm="1">
        <f t="array" ref="CK119">IF($AG119,SQRT(SUMPRODUCT($AH$2:$AH119, (AW$2:AW119-BQ119)^2)/(SUM($AH$2:$AH119)-1)),0)</f>
        <v>0</v>
      </c>
      <c r="CL119" s="109" cm="1">
        <f t="array" ref="CL119">IF($AG119,SQRT(SUMPRODUCT($AH$2:$AH119, (AX$2:AX119-BR119)^2)/(SUM($AH$2:$AH119)-1)),0)</f>
        <v>0</v>
      </c>
      <c r="CM119" s="109" cm="1">
        <f t="array" ref="CM119">IF($AG119,SQRT(SUMPRODUCT($AH$2:$AH119, (AY$2:AY119-BS119)^2)/(SUM($AH$2:$AH119)-1)),0)</f>
        <v>0</v>
      </c>
      <c r="CN119" s="109" cm="1">
        <f t="array" ref="CN119">IF($AG119,SQRT(SUMPRODUCT($AH$2:$AH119, (AZ$2:AZ119-BT119)^2)/(SUM($AH$2:$AH119)-1)),0)</f>
        <v>0</v>
      </c>
      <c r="CO119" s="109" cm="1">
        <f t="array" ref="CO119">IF($AG119,SQRT(SUMPRODUCT($AH$2:$AH119, (BA$2:BA119-BU119)^2)/(SUM($AH$2:$AH119)-1)),0)</f>
        <v>0</v>
      </c>
    </row>
    <row r="120" spans="34:93" x14ac:dyDescent="0.25">
      <c r="AH120" s="99" t="str">
        <f t="shared" si="46"/>
        <v/>
      </c>
      <c r="AI120" s="11">
        <f t="shared" ca="1" si="47"/>
        <v>0</v>
      </c>
      <c r="AJ120" s="11">
        <f t="shared" ca="1" si="47"/>
        <v>0</v>
      </c>
      <c r="AK120" s="11">
        <f t="shared" ca="1" si="47"/>
        <v>0</v>
      </c>
      <c r="AL120" s="11">
        <f t="shared" ca="1" si="47"/>
        <v>0</v>
      </c>
      <c r="AM120" s="11">
        <f t="shared" ca="1" si="47"/>
        <v>0</v>
      </c>
      <c r="AN120" s="11">
        <f t="shared" ca="1" si="47"/>
        <v>0</v>
      </c>
      <c r="AO120" s="11">
        <f t="shared" ca="1" si="47"/>
        <v>0</v>
      </c>
      <c r="AP120" s="11">
        <f t="shared" ca="1" si="47"/>
        <v>0</v>
      </c>
      <c r="AQ120" s="11">
        <f t="shared" ca="1" si="47"/>
        <v>0</v>
      </c>
      <c r="AR120" s="11">
        <f t="shared" ca="1" si="47"/>
        <v>0</v>
      </c>
      <c r="AS120" s="11">
        <f t="shared" ca="1" si="48"/>
        <v>0</v>
      </c>
      <c r="AT120" s="11">
        <f t="shared" ca="1" si="48"/>
        <v>0</v>
      </c>
      <c r="AU120" s="11">
        <f t="shared" ca="1" si="48"/>
        <v>0</v>
      </c>
      <c r="AV120" s="11">
        <f t="shared" ca="1" si="48"/>
        <v>0</v>
      </c>
      <c r="AW120" s="11">
        <f t="shared" ca="1" si="48"/>
        <v>0</v>
      </c>
      <c r="AX120" s="11">
        <f t="shared" ca="1" si="48"/>
        <v>0</v>
      </c>
      <c r="AY120" s="11">
        <f t="shared" ca="1" si="48"/>
        <v>0</v>
      </c>
      <c r="AZ120" s="11">
        <f t="shared" ca="1" si="48"/>
        <v>0</v>
      </c>
      <c r="BA120" s="11">
        <f t="shared" ca="1" si="48"/>
        <v>0</v>
      </c>
      <c r="BB120" s="11"/>
      <c r="BC120" s="11">
        <f>IF($AG120,SUMPRODUCT(AI$2:AI120,$AH$2:$AH120)/SUM($AH$2:$AH120),0)</f>
        <v>0</v>
      </c>
      <c r="BD120" s="11">
        <f>IF($AG120,SUMPRODUCT(AJ$2:AJ120,$AH$2:$AH120)/SUM($AH$2:$AH120),0)</f>
        <v>0</v>
      </c>
      <c r="BE120" s="11">
        <f>IF($AG120,SUMPRODUCT(AK$2:AK120,$AH$2:$AH120)/SUM($AH$2:$AH120),0)</f>
        <v>0</v>
      </c>
      <c r="BF120" s="11">
        <f>IF($AG120,SUMPRODUCT(AL$2:AL120,$AH$2:$AH120)/SUM($AH$2:$AH120),0)</f>
        <v>0</v>
      </c>
      <c r="BG120" s="11">
        <f>IF($AG120,SUMPRODUCT(AM$2:AM120,$AH$2:$AH120)/SUM($AH$2:$AH120),0)</f>
        <v>0</v>
      </c>
      <c r="BH120" s="11">
        <f>IF($AG120,SUMPRODUCT(AN$2:AN120,$AH$2:$AH120)/SUM($AH$2:$AH120),0)</f>
        <v>0</v>
      </c>
      <c r="BI120" s="11">
        <f>IF($AG120,SUMPRODUCT(AO$2:AO120,$AH$2:$AH120)/SUM($AH$2:$AH120),0)</f>
        <v>0</v>
      </c>
      <c r="BJ120" s="11">
        <f>IF($AG120,SUMPRODUCT(AP$2:AP120,$AH$2:$AH120)/SUM($AH$2:$AH120),0)</f>
        <v>0</v>
      </c>
      <c r="BK120" s="11">
        <f>IF($AG120,SUMPRODUCT(AQ$2:AQ120,$AH$2:$AH120)/SUM($AH$2:$AH120),0)</f>
        <v>0</v>
      </c>
      <c r="BL120" s="11">
        <f>IF($AG120,SUMPRODUCT(AR$2:AR120,$AH$2:$AH120)/SUM($AH$2:$AH120),0)</f>
        <v>0</v>
      </c>
      <c r="BM120" s="11">
        <f>IF($AG120,SUMPRODUCT(AS$2:AS120,$AH$2:$AH120)/SUM($AH$2:$AH120),0)</f>
        <v>0</v>
      </c>
      <c r="BN120" s="11">
        <f>IF($AG120,SUMPRODUCT(AT$2:AT120,$AH$2:$AH120)/SUM($AH$2:$AH120),0)</f>
        <v>0</v>
      </c>
      <c r="BO120" s="11">
        <f>IF($AG120,SUMPRODUCT(AU$2:AU120,$AH$2:$AH120)/SUM($AH$2:$AH120),0)</f>
        <v>0</v>
      </c>
      <c r="BP120" s="11">
        <f>IF($AG120,SUMPRODUCT(AV$2:AV120,$AH$2:$AH120)/SUM($AH$2:$AH120),0)</f>
        <v>0</v>
      </c>
      <c r="BQ120" s="11">
        <f>IF($AG120,SUMPRODUCT(AW$2:AW120,$AH$2:$AH120)/SUM($AH$2:$AH120),0)</f>
        <v>0</v>
      </c>
      <c r="BR120" s="11">
        <f>IF($AG120,SUMPRODUCT(AX$2:AX120,$AH$2:$AH120)/SUM($AH$2:$AH120),0)</f>
        <v>0</v>
      </c>
      <c r="BS120" s="11">
        <f>IF($AG120,SUMPRODUCT(AY$2:AY120,$AH$2:$AH120)/SUM($AH$2:$AH120),0)</f>
        <v>0</v>
      </c>
      <c r="BT120" s="11">
        <f>IF($AG120,SUMPRODUCT(AZ$2:AZ120,$AH$2:$AH120)/SUM($AH$2:$AH120),0)</f>
        <v>0</v>
      </c>
      <c r="BU120" s="11">
        <f>IF($AG120,SUMPRODUCT(BA$2:BA120,$AH$2:$AH120)/SUM($AH$2:$AH120),0)</f>
        <v>0</v>
      </c>
      <c r="BV120" s="11"/>
      <c r="BW120" s="109" cm="1">
        <f t="array" ref="BW120">IF($AG120,SQRT(SUMPRODUCT($AH$2:$AH120, (AI$2:AI120-BC120)^2)/(SUM($AH$2:$AH120)-1)),0)</f>
        <v>0</v>
      </c>
      <c r="BX120" s="109" cm="1">
        <f t="array" ref="BX120">IF($AG120,SQRT(SUMPRODUCT($AH$2:$AH120, (AJ$2:AJ120-BD120)^2)/(SUM($AH$2:$AH120)-1)),0)</f>
        <v>0</v>
      </c>
      <c r="BY120" s="109" cm="1">
        <f t="array" ref="BY120">IF($AG120,SQRT(SUMPRODUCT($AH$2:$AH120, (AK$2:AK120-BE120)^2)/(SUM($AH$2:$AH120)-1)),0)</f>
        <v>0</v>
      </c>
      <c r="BZ120" s="109" cm="1">
        <f t="array" ref="BZ120">IF($AG120,SQRT(SUMPRODUCT($AH$2:$AH120, (AL$2:AL120-BF120)^2)/(SUM($AH$2:$AH120)-1)),0)</f>
        <v>0</v>
      </c>
      <c r="CA120" s="109" cm="1">
        <f t="array" ref="CA120">IF($AG120,SQRT(SUMPRODUCT($AH$2:$AH120, (AM$2:AM120-BG120)^2)/(SUM($AH$2:$AH120)-1)),0)</f>
        <v>0</v>
      </c>
      <c r="CB120" s="109" cm="1">
        <f t="array" ref="CB120">IF($AG120,SQRT(SUMPRODUCT($AH$2:$AH120, (AN$2:AN120-BH120)^2)/(SUM($AH$2:$AH120)-1)),0)</f>
        <v>0</v>
      </c>
      <c r="CC120" s="109" cm="1">
        <f t="array" ref="CC120">IF($AG120,SQRT(SUMPRODUCT($AH$2:$AH120, (AO$2:AO120-BI120)^2)/(SUM($AH$2:$AH120)-1)),0)</f>
        <v>0</v>
      </c>
      <c r="CD120" s="109" cm="1">
        <f t="array" ref="CD120">IF($AG120,SQRT(SUMPRODUCT($AH$2:$AH120, (AP$2:AP120-BJ120)^2)/(SUM($AH$2:$AH120)-1)),0)</f>
        <v>0</v>
      </c>
      <c r="CE120" s="109" cm="1">
        <f t="array" ref="CE120">IF($AG120,SQRT(SUMPRODUCT($AH$2:$AH120, (AQ$2:AQ120-BK120)^2)/(SUM($AH$2:$AH120)-1)),0)</f>
        <v>0</v>
      </c>
      <c r="CF120" s="109" cm="1">
        <f t="array" ref="CF120">IF($AG120,SQRT(SUMPRODUCT($AH$2:$AH120, (AR$2:AR120-BL120)^2)/(SUM($AH$2:$AH120)-1)),0)</f>
        <v>0</v>
      </c>
      <c r="CG120" s="109" cm="1">
        <f t="array" ref="CG120">IF($AG120,SQRT(SUMPRODUCT($AH$2:$AH120, (AS$2:AS120-BM120)^2)/(SUM($AH$2:$AH120)-1)),0)</f>
        <v>0</v>
      </c>
      <c r="CH120" s="109" cm="1">
        <f t="array" ref="CH120">IF($AG120,SQRT(SUMPRODUCT($AH$2:$AH120, (AT$2:AT120-BN120)^2)/(SUM($AH$2:$AH120)-1)),0)</f>
        <v>0</v>
      </c>
      <c r="CI120" s="109" cm="1">
        <f t="array" ref="CI120">IF($AG120,SQRT(SUMPRODUCT($AH$2:$AH120, (AU$2:AU120-BO120)^2)/(SUM($AH$2:$AH120)-1)),0)</f>
        <v>0</v>
      </c>
      <c r="CJ120" s="109" cm="1">
        <f t="array" ref="CJ120">IF($AG120,SQRT(SUMPRODUCT($AH$2:$AH120, (AV$2:AV120-BP120)^2)/(SUM($AH$2:$AH120)-1)),0)</f>
        <v>0</v>
      </c>
      <c r="CK120" s="109" cm="1">
        <f t="array" ref="CK120">IF($AG120,SQRT(SUMPRODUCT($AH$2:$AH120, (AW$2:AW120-BQ120)^2)/(SUM($AH$2:$AH120)-1)),0)</f>
        <v>0</v>
      </c>
      <c r="CL120" s="109" cm="1">
        <f t="array" ref="CL120">IF($AG120,SQRT(SUMPRODUCT($AH$2:$AH120, (AX$2:AX120-BR120)^2)/(SUM($AH$2:$AH120)-1)),0)</f>
        <v>0</v>
      </c>
      <c r="CM120" s="109" cm="1">
        <f t="array" ref="CM120">IF($AG120,SQRT(SUMPRODUCT($AH$2:$AH120, (AY$2:AY120-BS120)^2)/(SUM($AH$2:$AH120)-1)),0)</f>
        <v>0</v>
      </c>
      <c r="CN120" s="109" cm="1">
        <f t="array" ref="CN120">IF($AG120,SQRT(SUMPRODUCT($AH$2:$AH120, (AZ$2:AZ120-BT120)^2)/(SUM($AH$2:$AH120)-1)),0)</f>
        <v>0</v>
      </c>
      <c r="CO120" s="109" cm="1">
        <f t="array" ref="CO120">IF($AG120,SQRT(SUMPRODUCT($AH$2:$AH120, (BA$2:BA120-BU120)^2)/(SUM($AH$2:$AH120)-1)),0)</f>
        <v>0</v>
      </c>
    </row>
    <row r="121" spans="34:93" x14ac:dyDescent="0.25">
      <c r="AH121" s="99" t="str">
        <f t="shared" si="46"/>
        <v/>
      </c>
      <c r="AI121" s="11">
        <f t="shared" ca="1" si="47"/>
        <v>0</v>
      </c>
      <c r="AJ121" s="11">
        <f t="shared" ca="1" si="47"/>
        <v>0</v>
      </c>
      <c r="AK121" s="11">
        <f t="shared" ca="1" si="47"/>
        <v>0</v>
      </c>
      <c r="AL121" s="11">
        <f t="shared" ca="1" si="47"/>
        <v>0</v>
      </c>
      <c r="AM121" s="11">
        <f t="shared" ca="1" si="47"/>
        <v>0</v>
      </c>
      <c r="AN121" s="11">
        <f t="shared" ca="1" si="47"/>
        <v>0</v>
      </c>
      <c r="AO121" s="11">
        <f t="shared" ca="1" si="47"/>
        <v>0</v>
      </c>
      <c r="AP121" s="11">
        <f t="shared" ca="1" si="47"/>
        <v>0</v>
      </c>
      <c r="AQ121" s="11">
        <f t="shared" ca="1" si="47"/>
        <v>0</v>
      </c>
      <c r="AR121" s="11">
        <f t="shared" ca="1" si="47"/>
        <v>0</v>
      </c>
      <c r="AS121" s="11">
        <f t="shared" ca="1" si="48"/>
        <v>0</v>
      </c>
      <c r="AT121" s="11">
        <f t="shared" ca="1" si="48"/>
        <v>0</v>
      </c>
      <c r="AU121" s="11">
        <f t="shared" ca="1" si="48"/>
        <v>0</v>
      </c>
      <c r="AV121" s="11">
        <f t="shared" ca="1" si="48"/>
        <v>0</v>
      </c>
      <c r="AW121" s="11">
        <f t="shared" ca="1" si="48"/>
        <v>0</v>
      </c>
      <c r="AX121" s="11">
        <f t="shared" ca="1" si="48"/>
        <v>0</v>
      </c>
      <c r="AY121" s="11">
        <f t="shared" ca="1" si="48"/>
        <v>0</v>
      </c>
      <c r="AZ121" s="11">
        <f t="shared" ca="1" si="48"/>
        <v>0</v>
      </c>
      <c r="BA121" s="11">
        <f t="shared" ca="1" si="48"/>
        <v>0</v>
      </c>
      <c r="BB121" s="11"/>
      <c r="BC121" s="11">
        <f>IF($AG121,SUMPRODUCT(AI$2:AI121,$AH$2:$AH121)/SUM($AH$2:$AH121),0)</f>
        <v>0</v>
      </c>
      <c r="BD121" s="11">
        <f>IF($AG121,SUMPRODUCT(AJ$2:AJ121,$AH$2:$AH121)/SUM($AH$2:$AH121),0)</f>
        <v>0</v>
      </c>
      <c r="BE121" s="11">
        <f>IF($AG121,SUMPRODUCT(AK$2:AK121,$AH$2:$AH121)/SUM($AH$2:$AH121),0)</f>
        <v>0</v>
      </c>
      <c r="BF121" s="11">
        <f>IF($AG121,SUMPRODUCT(AL$2:AL121,$AH$2:$AH121)/SUM($AH$2:$AH121),0)</f>
        <v>0</v>
      </c>
      <c r="BG121" s="11">
        <f>IF($AG121,SUMPRODUCT(AM$2:AM121,$AH$2:$AH121)/SUM($AH$2:$AH121),0)</f>
        <v>0</v>
      </c>
      <c r="BH121" s="11">
        <f>IF($AG121,SUMPRODUCT(AN$2:AN121,$AH$2:$AH121)/SUM($AH$2:$AH121),0)</f>
        <v>0</v>
      </c>
      <c r="BI121" s="11">
        <f>IF($AG121,SUMPRODUCT(AO$2:AO121,$AH$2:$AH121)/SUM($AH$2:$AH121),0)</f>
        <v>0</v>
      </c>
      <c r="BJ121" s="11">
        <f>IF($AG121,SUMPRODUCT(AP$2:AP121,$AH$2:$AH121)/SUM($AH$2:$AH121),0)</f>
        <v>0</v>
      </c>
      <c r="BK121" s="11">
        <f>IF($AG121,SUMPRODUCT(AQ$2:AQ121,$AH$2:$AH121)/SUM($AH$2:$AH121),0)</f>
        <v>0</v>
      </c>
      <c r="BL121" s="11">
        <f>IF($AG121,SUMPRODUCT(AR$2:AR121,$AH$2:$AH121)/SUM($AH$2:$AH121),0)</f>
        <v>0</v>
      </c>
      <c r="BM121" s="11">
        <f>IF($AG121,SUMPRODUCT(AS$2:AS121,$AH$2:$AH121)/SUM($AH$2:$AH121),0)</f>
        <v>0</v>
      </c>
      <c r="BN121" s="11">
        <f>IF($AG121,SUMPRODUCT(AT$2:AT121,$AH$2:$AH121)/SUM($AH$2:$AH121),0)</f>
        <v>0</v>
      </c>
      <c r="BO121" s="11">
        <f>IF($AG121,SUMPRODUCT(AU$2:AU121,$AH$2:$AH121)/SUM($AH$2:$AH121),0)</f>
        <v>0</v>
      </c>
      <c r="BP121" s="11">
        <f>IF($AG121,SUMPRODUCT(AV$2:AV121,$AH$2:$AH121)/SUM($AH$2:$AH121),0)</f>
        <v>0</v>
      </c>
      <c r="BQ121" s="11">
        <f>IF($AG121,SUMPRODUCT(AW$2:AW121,$AH$2:$AH121)/SUM($AH$2:$AH121),0)</f>
        <v>0</v>
      </c>
      <c r="BR121" s="11">
        <f>IF($AG121,SUMPRODUCT(AX$2:AX121,$AH$2:$AH121)/SUM($AH$2:$AH121),0)</f>
        <v>0</v>
      </c>
      <c r="BS121" s="11">
        <f>IF($AG121,SUMPRODUCT(AY$2:AY121,$AH$2:$AH121)/SUM($AH$2:$AH121),0)</f>
        <v>0</v>
      </c>
      <c r="BT121" s="11">
        <f>IF($AG121,SUMPRODUCT(AZ$2:AZ121,$AH$2:$AH121)/SUM($AH$2:$AH121),0)</f>
        <v>0</v>
      </c>
      <c r="BU121" s="11">
        <f>IF($AG121,SUMPRODUCT(BA$2:BA121,$AH$2:$AH121)/SUM($AH$2:$AH121),0)</f>
        <v>0</v>
      </c>
      <c r="BV121" s="11"/>
      <c r="BW121" s="109" cm="1">
        <f t="array" ref="BW121">IF($AG121,SQRT(SUMPRODUCT($AH$2:$AH121, (AI$2:AI121-BC121)^2)/(SUM($AH$2:$AH121)-1)),0)</f>
        <v>0</v>
      </c>
      <c r="BX121" s="109" cm="1">
        <f t="array" ref="BX121">IF($AG121,SQRT(SUMPRODUCT($AH$2:$AH121, (AJ$2:AJ121-BD121)^2)/(SUM($AH$2:$AH121)-1)),0)</f>
        <v>0</v>
      </c>
      <c r="BY121" s="109" cm="1">
        <f t="array" ref="BY121">IF($AG121,SQRT(SUMPRODUCT($AH$2:$AH121, (AK$2:AK121-BE121)^2)/(SUM($AH$2:$AH121)-1)),0)</f>
        <v>0</v>
      </c>
      <c r="BZ121" s="109" cm="1">
        <f t="array" ref="BZ121">IF($AG121,SQRT(SUMPRODUCT($AH$2:$AH121, (AL$2:AL121-BF121)^2)/(SUM($AH$2:$AH121)-1)),0)</f>
        <v>0</v>
      </c>
      <c r="CA121" s="109" cm="1">
        <f t="array" ref="CA121">IF($AG121,SQRT(SUMPRODUCT($AH$2:$AH121, (AM$2:AM121-BG121)^2)/(SUM($AH$2:$AH121)-1)),0)</f>
        <v>0</v>
      </c>
      <c r="CB121" s="109" cm="1">
        <f t="array" ref="CB121">IF($AG121,SQRT(SUMPRODUCT($AH$2:$AH121, (AN$2:AN121-BH121)^2)/(SUM($AH$2:$AH121)-1)),0)</f>
        <v>0</v>
      </c>
      <c r="CC121" s="109" cm="1">
        <f t="array" ref="CC121">IF($AG121,SQRT(SUMPRODUCT($AH$2:$AH121, (AO$2:AO121-BI121)^2)/(SUM($AH$2:$AH121)-1)),0)</f>
        <v>0</v>
      </c>
      <c r="CD121" s="109" cm="1">
        <f t="array" ref="CD121">IF($AG121,SQRT(SUMPRODUCT($AH$2:$AH121, (AP$2:AP121-BJ121)^2)/(SUM($AH$2:$AH121)-1)),0)</f>
        <v>0</v>
      </c>
      <c r="CE121" s="109" cm="1">
        <f t="array" ref="CE121">IF($AG121,SQRT(SUMPRODUCT($AH$2:$AH121, (AQ$2:AQ121-BK121)^2)/(SUM($AH$2:$AH121)-1)),0)</f>
        <v>0</v>
      </c>
      <c r="CF121" s="109" cm="1">
        <f t="array" ref="CF121">IF($AG121,SQRT(SUMPRODUCT($AH$2:$AH121, (AR$2:AR121-BL121)^2)/(SUM($AH$2:$AH121)-1)),0)</f>
        <v>0</v>
      </c>
      <c r="CG121" s="109" cm="1">
        <f t="array" ref="CG121">IF($AG121,SQRT(SUMPRODUCT($AH$2:$AH121, (AS$2:AS121-BM121)^2)/(SUM($AH$2:$AH121)-1)),0)</f>
        <v>0</v>
      </c>
      <c r="CH121" s="109" cm="1">
        <f t="array" ref="CH121">IF($AG121,SQRT(SUMPRODUCT($AH$2:$AH121, (AT$2:AT121-BN121)^2)/(SUM($AH$2:$AH121)-1)),0)</f>
        <v>0</v>
      </c>
      <c r="CI121" s="109" cm="1">
        <f t="array" ref="CI121">IF($AG121,SQRT(SUMPRODUCT($AH$2:$AH121, (AU$2:AU121-BO121)^2)/(SUM($AH$2:$AH121)-1)),0)</f>
        <v>0</v>
      </c>
      <c r="CJ121" s="109" cm="1">
        <f t="array" ref="CJ121">IF($AG121,SQRT(SUMPRODUCT($AH$2:$AH121, (AV$2:AV121-BP121)^2)/(SUM($AH$2:$AH121)-1)),0)</f>
        <v>0</v>
      </c>
      <c r="CK121" s="109" cm="1">
        <f t="array" ref="CK121">IF($AG121,SQRT(SUMPRODUCT($AH$2:$AH121, (AW$2:AW121-BQ121)^2)/(SUM($AH$2:$AH121)-1)),0)</f>
        <v>0</v>
      </c>
      <c r="CL121" s="109" cm="1">
        <f t="array" ref="CL121">IF($AG121,SQRT(SUMPRODUCT($AH$2:$AH121, (AX$2:AX121-BR121)^2)/(SUM($AH$2:$AH121)-1)),0)</f>
        <v>0</v>
      </c>
      <c r="CM121" s="109" cm="1">
        <f t="array" ref="CM121">IF($AG121,SQRT(SUMPRODUCT($AH$2:$AH121, (AY$2:AY121-BS121)^2)/(SUM($AH$2:$AH121)-1)),0)</f>
        <v>0</v>
      </c>
      <c r="CN121" s="109" cm="1">
        <f t="array" ref="CN121">IF($AG121,SQRT(SUMPRODUCT($AH$2:$AH121, (AZ$2:AZ121-BT121)^2)/(SUM($AH$2:$AH121)-1)),0)</f>
        <v>0</v>
      </c>
      <c r="CO121" s="109" cm="1">
        <f t="array" ref="CO121">IF($AG121,SQRT(SUMPRODUCT($AH$2:$AH121, (BA$2:BA121-BU121)^2)/(SUM($AH$2:$AH121)-1)),0)</f>
        <v>0</v>
      </c>
    </row>
    <row r="122" spans="34:93" x14ac:dyDescent="0.25">
      <c r="AH122" s="99" t="str">
        <f t="shared" si="46"/>
        <v/>
      </c>
      <c r="AI122" s="11">
        <f t="shared" ref="AI122:AR131" ca="1" si="49">IF(AI$1&lt;&gt;0,SUMIFS(INDIRECT(AI$1), Fecha,$AG122),0)</f>
        <v>0</v>
      </c>
      <c r="AJ122" s="11">
        <f t="shared" ca="1" si="49"/>
        <v>0</v>
      </c>
      <c r="AK122" s="11">
        <f t="shared" ca="1" si="49"/>
        <v>0</v>
      </c>
      <c r="AL122" s="11">
        <f t="shared" ca="1" si="49"/>
        <v>0</v>
      </c>
      <c r="AM122" s="11">
        <f t="shared" ca="1" si="49"/>
        <v>0</v>
      </c>
      <c r="AN122" s="11">
        <f t="shared" ca="1" si="49"/>
        <v>0</v>
      </c>
      <c r="AO122" s="11">
        <f t="shared" ca="1" si="49"/>
        <v>0</v>
      </c>
      <c r="AP122" s="11">
        <f t="shared" ca="1" si="49"/>
        <v>0</v>
      </c>
      <c r="AQ122" s="11">
        <f t="shared" ca="1" si="49"/>
        <v>0</v>
      </c>
      <c r="AR122" s="11">
        <f t="shared" ca="1" si="49"/>
        <v>0</v>
      </c>
      <c r="AS122" s="11">
        <f t="shared" ref="AS122:BA131" ca="1" si="50">IF(AS$1&lt;&gt;0,SUMIFS(INDIRECT(AS$1), Fecha,$AG122),0)</f>
        <v>0</v>
      </c>
      <c r="AT122" s="11">
        <f t="shared" ca="1" si="50"/>
        <v>0</v>
      </c>
      <c r="AU122" s="11">
        <f t="shared" ca="1" si="50"/>
        <v>0</v>
      </c>
      <c r="AV122" s="11">
        <f t="shared" ca="1" si="50"/>
        <v>0</v>
      </c>
      <c r="AW122" s="11">
        <f t="shared" ca="1" si="50"/>
        <v>0</v>
      </c>
      <c r="AX122" s="11">
        <f t="shared" ca="1" si="50"/>
        <v>0</v>
      </c>
      <c r="AY122" s="11">
        <f t="shared" ca="1" si="50"/>
        <v>0</v>
      </c>
      <c r="AZ122" s="11">
        <f t="shared" ca="1" si="50"/>
        <v>0</v>
      </c>
      <c r="BA122" s="11">
        <f t="shared" ca="1" si="50"/>
        <v>0</v>
      </c>
      <c r="BB122" s="11"/>
      <c r="BC122" s="11">
        <f>IF($AG122,SUMPRODUCT(AI$2:AI122,$AH$2:$AH122)/SUM($AH$2:$AH122),0)</f>
        <v>0</v>
      </c>
      <c r="BD122" s="11">
        <f>IF($AG122,SUMPRODUCT(AJ$2:AJ122,$AH$2:$AH122)/SUM($AH$2:$AH122),0)</f>
        <v>0</v>
      </c>
      <c r="BE122" s="11">
        <f>IF($AG122,SUMPRODUCT(AK$2:AK122,$AH$2:$AH122)/SUM($AH$2:$AH122),0)</f>
        <v>0</v>
      </c>
      <c r="BF122" s="11">
        <f>IF($AG122,SUMPRODUCT(AL$2:AL122,$AH$2:$AH122)/SUM($AH$2:$AH122),0)</f>
        <v>0</v>
      </c>
      <c r="BG122" s="11">
        <f>IF($AG122,SUMPRODUCT(AM$2:AM122,$AH$2:$AH122)/SUM($AH$2:$AH122),0)</f>
        <v>0</v>
      </c>
      <c r="BH122" s="11">
        <f>IF($AG122,SUMPRODUCT(AN$2:AN122,$AH$2:$AH122)/SUM($AH$2:$AH122),0)</f>
        <v>0</v>
      </c>
      <c r="BI122" s="11">
        <f>IF($AG122,SUMPRODUCT(AO$2:AO122,$AH$2:$AH122)/SUM($AH$2:$AH122),0)</f>
        <v>0</v>
      </c>
      <c r="BJ122" s="11">
        <f>IF($AG122,SUMPRODUCT(AP$2:AP122,$AH$2:$AH122)/SUM($AH$2:$AH122),0)</f>
        <v>0</v>
      </c>
      <c r="BK122" s="11">
        <f>IF($AG122,SUMPRODUCT(AQ$2:AQ122,$AH$2:$AH122)/SUM($AH$2:$AH122),0)</f>
        <v>0</v>
      </c>
      <c r="BL122" s="11">
        <f>IF($AG122,SUMPRODUCT(AR$2:AR122,$AH$2:$AH122)/SUM($AH$2:$AH122),0)</f>
        <v>0</v>
      </c>
      <c r="BM122" s="11">
        <f>IF($AG122,SUMPRODUCT(AS$2:AS122,$AH$2:$AH122)/SUM($AH$2:$AH122),0)</f>
        <v>0</v>
      </c>
      <c r="BN122" s="11">
        <f>IF($AG122,SUMPRODUCT(AT$2:AT122,$AH$2:$AH122)/SUM($AH$2:$AH122),0)</f>
        <v>0</v>
      </c>
      <c r="BO122" s="11">
        <f>IF($AG122,SUMPRODUCT(AU$2:AU122,$AH$2:$AH122)/SUM($AH$2:$AH122),0)</f>
        <v>0</v>
      </c>
      <c r="BP122" s="11">
        <f>IF($AG122,SUMPRODUCT(AV$2:AV122,$AH$2:$AH122)/SUM($AH$2:$AH122),0)</f>
        <v>0</v>
      </c>
      <c r="BQ122" s="11">
        <f>IF($AG122,SUMPRODUCT(AW$2:AW122,$AH$2:$AH122)/SUM($AH$2:$AH122),0)</f>
        <v>0</v>
      </c>
      <c r="BR122" s="11">
        <f>IF($AG122,SUMPRODUCT(AX$2:AX122,$AH$2:$AH122)/SUM($AH$2:$AH122),0)</f>
        <v>0</v>
      </c>
      <c r="BS122" s="11">
        <f>IF($AG122,SUMPRODUCT(AY$2:AY122,$AH$2:$AH122)/SUM($AH$2:$AH122),0)</f>
        <v>0</v>
      </c>
      <c r="BT122" s="11">
        <f>IF($AG122,SUMPRODUCT(AZ$2:AZ122,$AH$2:$AH122)/SUM($AH$2:$AH122),0)</f>
        <v>0</v>
      </c>
      <c r="BU122" s="11">
        <f>IF($AG122,SUMPRODUCT(BA$2:BA122,$AH$2:$AH122)/SUM($AH$2:$AH122),0)</f>
        <v>0</v>
      </c>
      <c r="BV122" s="11"/>
      <c r="BW122" s="109" cm="1">
        <f t="array" ref="BW122">IF($AG122,SQRT(SUMPRODUCT($AH$2:$AH122, (AI$2:AI122-BC122)^2)/(SUM($AH$2:$AH122)-1)),0)</f>
        <v>0</v>
      </c>
      <c r="BX122" s="109" cm="1">
        <f t="array" ref="BX122">IF($AG122,SQRT(SUMPRODUCT($AH$2:$AH122, (AJ$2:AJ122-BD122)^2)/(SUM($AH$2:$AH122)-1)),0)</f>
        <v>0</v>
      </c>
      <c r="BY122" s="109" cm="1">
        <f t="array" ref="BY122">IF($AG122,SQRT(SUMPRODUCT($AH$2:$AH122, (AK$2:AK122-BE122)^2)/(SUM($AH$2:$AH122)-1)),0)</f>
        <v>0</v>
      </c>
      <c r="BZ122" s="109" cm="1">
        <f t="array" ref="BZ122">IF($AG122,SQRT(SUMPRODUCT($AH$2:$AH122, (AL$2:AL122-BF122)^2)/(SUM($AH$2:$AH122)-1)),0)</f>
        <v>0</v>
      </c>
      <c r="CA122" s="109" cm="1">
        <f t="array" ref="CA122">IF($AG122,SQRT(SUMPRODUCT($AH$2:$AH122, (AM$2:AM122-BG122)^2)/(SUM($AH$2:$AH122)-1)),0)</f>
        <v>0</v>
      </c>
      <c r="CB122" s="109" cm="1">
        <f t="array" ref="CB122">IF($AG122,SQRT(SUMPRODUCT($AH$2:$AH122, (AN$2:AN122-BH122)^2)/(SUM($AH$2:$AH122)-1)),0)</f>
        <v>0</v>
      </c>
      <c r="CC122" s="109" cm="1">
        <f t="array" ref="CC122">IF($AG122,SQRT(SUMPRODUCT($AH$2:$AH122, (AO$2:AO122-BI122)^2)/(SUM($AH$2:$AH122)-1)),0)</f>
        <v>0</v>
      </c>
      <c r="CD122" s="109" cm="1">
        <f t="array" ref="CD122">IF($AG122,SQRT(SUMPRODUCT($AH$2:$AH122, (AP$2:AP122-BJ122)^2)/(SUM($AH$2:$AH122)-1)),0)</f>
        <v>0</v>
      </c>
      <c r="CE122" s="109" cm="1">
        <f t="array" ref="CE122">IF($AG122,SQRT(SUMPRODUCT($AH$2:$AH122, (AQ$2:AQ122-BK122)^2)/(SUM($AH$2:$AH122)-1)),0)</f>
        <v>0</v>
      </c>
      <c r="CF122" s="109" cm="1">
        <f t="array" ref="CF122">IF($AG122,SQRT(SUMPRODUCT($AH$2:$AH122, (AR$2:AR122-BL122)^2)/(SUM($AH$2:$AH122)-1)),0)</f>
        <v>0</v>
      </c>
      <c r="CG122" s="109" cm="1">
        <f t="array" ref="CG122">IF($AG122,SQRT(SUMPRODUCT($AH$2:$AH122, (AS$2:AS122-BM122)^2)/(SUM($AH$2:$AH122)-1)),0)</f>
        <v>0</v>
      </c>
      <c r="CH122" s="109" cm="1">
        <f t="array" ref="CH122">IF($AG122,SQRT(SUMPRODUCT($AH$2:$AH122, (AT$2:AT122-BN122)^2)/(SUM($AH$2:$AH122)-1)),0)</f>
        <v>0</v>
      </c>
      <c r="CI122" s="109" cm="1">
        <f t="array" ref="CI122">IF($AG122,SQRT(SUMPRODUCT($AH$2:$AH122, (AU$2:AU122-BO122)^2)/(SUM($AH$2:$AH122)-1)),0)</f>
        <v>0</v>
      </c>
      <c r="CJ122" s="109" cm="1">
        <f t="array" ref="CJ122">IF($AG122,SQRT(SUMPRODUCT($AH$2:$AH122, (AV$2:AV122-BP122)^2)/(SUM($AH$2:$AH122)-1)),0)</f>
        <v>0</v>
      </c>
      <c r="CK122" s="109" cm="1">
        <f t="array" ref="CK122">IF($AG122,SQRT(SUMPRODUCT($AH$2:$AH122, (AW$2:AW122-BQ122)^2)/(SUM($AH$2:$AH122)-1)),0)</f>
        <v>0</v>
      </c>
      <c r="CL122" s="109" cm="1">
        <f t="array" ref="CL122">IF($AG122,SQRT(SUMPRODUCT($AH$2:$AH122, (AX$2:AX122-BR122)^2)/(SUM($AH$2:$AH122)-1)),0)</f>
        <v>0</v>
      </c>
      <c r="CM122" s="109" cm="1">
        <f t="array" ref="CM122">IF($AG122,SQRT(SUMPRODUCT($AH$2:$AH122, (AY$2:AY122-BS122)^2)/(SUM($AH$2:$AH122)-1)),0)</f>
        <v>0</v>
      </c>
      <c r="CN122" s="109" cm="1">
        <f t="array" ref="CN122">IF($AG122,SQRT(SUMPRODUCT($AH$2:$AH122, (AZ$2:AZ122-BT122)^2)/(SUM($AH$2:$AH122)-1)),0)</f>
        <v>0</v>
      </c>
      <c r="CO122" s="109" cm="1">
        <f t="array" ref="CO122">IF($AG122,SQRT(SUMPRODUCT($AH$2:$AH122, (BA$2:BA122-BU122)^2)/(SUM($AH$2:$AH122)-1)),0)</f>
        <v>0</v>
      </c>
    </row>
    <row r="123" spans="34:93" x14ac:dyDescent="0.25">
      <c r="AH123" s="99" t="str">
        <f t="shared" si="46"/>
        <v/>
      </c>
      <c r="AI123" s="11">
        <f t="shared" ca="1" si="49"/>
        <v>0</v>
      </c>
      <c r="AJ123" s="11">
        <f t="shared" ca="1" si="49"/>
        <v>0</v>
      </c>
      <c r="AK123" s="11">
        <f t="shared" ca="1" si="49"/>
        <v>0</v>
      </c>
      <c r="AL123" s="11">
        <f t="shared" ca="1" si="49"/>
        <v>0</v>
      </c>
      <c r="AM123" s="11">
        <f t="shared" ca="1" si="49"/>
        <v>0</v>
      </c>
      <c r="AN123" s="11">
        <f t="shared" ca="1" si="49"/>
        <v>0</v>
      </c>
      <c r="AO123" s="11">
        <f t="shared" ca="1" si="49"/>
        <v>0</v>
      </c>
      <c r="AP123" s="11">
        <f t="shared" ca="1" si="49"/>
        <v>0</v>
      </c>
      <c r="AQ123" s="11">
        <f t="shared" ca="1" si="49"/>
        <v>0</v>
      </c>
      <c r="AR123" s="11">
        <f t="shared" ca="1" si="49"/>
        <v>0</v>
      </c>
      <c r="AS123" s="11">
        <f t="shared" ca="1" si="50"/>
        <v>0</v>
      </c>
      <c r="AT123" s="11">
        <f t="shared" ca="1" si="50"/>
        <v>0</v>
      </c>
      <c r="AU123" s="11">
        <f t="shared" ca="1" si="50"/>
        <v>0</v>
      </c>
      <c r="AV123" s="11">
        <f t="shared" ca="1" si="50"/>
        <v>0</v>
      </c>
      <c r="AW123" s="11">
        <f t="shared" ca="1" si="50"/>
        <v>0</v>
      </c>
      <c r="AX123" s="11">
        <f t="shared" ca="1" si="50"/>
        <v>0</v>
      </c>
      <c r="AY123" s="11">
        <f t="shared" ca="1" si="50"/>
        <v>0</v>
      </c>
      <c r="AZ123" s="11">
        <f t="shared" ca="1" si="50"/>
        <v>0</v>
      </c>
      <c r="BA123" s="11">
        <f t="shared" ca="1" si="50"/>
        <v>0</v>
      </c>
      <c r="BB123" s="11"/>
      <c r="BC123" s="11">
        <f>IF($AG123,SUMPRODUCT(AI$2:AI123,$AH$2:$AH123)/SUM($AH$2:$AH123),0)</f>
        <v>0</v>
      </c>
      <c r="BD123" s="11">
        <f>IF($AG123,SUMPRODUCT(AJ$2:AJ123,$AH$2:$AH123)/SUM($AH$2:$AH123),0)</f>
        <v>0</v>
      </c>
      <c r="BE123" s="11">
        <f>IF($AG123,SUMPRODUCT(AK$2:AK123,$AH$2:$AH123)/SUM($AH$2:$AH123),0)</f>
        <v>0</v>
      </c>
      <c r="BF123" s="11">
        <f>IF($AG123,SUMPRODUCT(AL$2:AL123,$AH$2:$AH123)/SUM($AH$2:$AH123),0)</f>
        <v>0</v>
      </c>
      <c r="BG123" s="11">
        <f>IF($AG123,SUMPRODUCT(AM$2:AM123,$AH$2:$AH123)/SUM($AH$2:$AH123),0)</f>
        <v>0</v>
      </c>
      <c r="BH123" s="11">
        <f>IF($AG123,SUMPRODUCT(AN$2:AN123,$AH$2:$AH123)/SUM($AH$2:$AH123),0)</f>
        <v>0</v>
      </c>
      <c r="BI123" s="11">
        <f>IF($AG123,SUMPRODUCT(AO$2:AO123,$AH$2:$AH123)/SUM($AH$2:$AH123),0)</f>
        <v>0</v>
      </c>
      <c r="BJ123" s="11">
        <f>IF($AG123,SUMPRODUCT(AP$2:AP123,$AH$2:$AH123)/SUM($AH$2:$AH123),0)</f>
        <v>0</v>
      </c>
      <c r="BK123" s="11">
        <f>IF($AG123,SUMPRODUCT(AQ$2:AQ123,$AH$2:$AH123)/SUM($AH$2:$AH123),0)</f>
        <v>0</v>
      </c>
      <c r="BL123" s="11">
        <f>IF($AG123,SUMPRODUCT(AR$2:AR123,$AH$2:$AH123)/SUM($AH$2:$AH123),0)</f>
        <v>0</v>
      </c>
      <c r="BM123" s="11">
        <f>IF($AG123,SUMPRODUCT(AS$2:AS123,$AH$2:$AH123)/SUM($AH$2:$AH123),0)</f>
        <v>0</v>
      </c>
      <c r="BN123" s="11">
        <f>IF($AG123,SUMPRODUCT(AT$2:AT123,$AH$2:$AH123)/SUM($AH$2:$AH123),0)</f>
        <v>0</v>
      </c>
      <c r="BO123" s="11">
        <f>IF($AG123,SUMPRODUCT(AU$2:AU123,$AH$2:$AH123)/SUM($AH$2:$AH123),0)</f>
        <v>0</v>
      </c>
      <c r="BP123" s="11">
        <f>IF($AG123,SUMPRODUCT(AV$2:AV123,$AH$2:$AH123)/SUM($AH$2:$AH123),0)</f>
        <v>0</v>
      </c>
      <c r="BQ123" s="11">
        <f>IF($AG123,SUMPRODUCT(AW$2:AW123,$AH$2:$AH123)/SUM($AH$2:$AH123),0)</f>
        <v>0</v>
      </c>
      <c r="BR123" s="11">
        <f>IF($AG123,SUMPRODUCT(AX$2:AX123,$AH$2:$AH123)/SUM($AH$2:$AH123),0)</f>
        <v>0</v>
      </c>
      <c r="BS123" s="11">
        <f>IF($AG123,SUMPRODUCT(AY$2:AY123,$AH$2:$AH123)/SUM($AH$2:$AH123),0)</f>
        <v>0</v>
      </c>
      <c r="BT123" s="11">
        <f>IF($AG123,SUMPRODUCT(AZ$2:AZ123,$AH$2:$AH123)/SUM($AH$2:$AH123),0)</f>
        <v>0</v>
      </c>
      <c r="BU123" s="11">
        <f>IF($AG123,SUMPRODUCT(BA$2:BA123,$AH$2:$AH123)/SUM($AH$2:$AH123),0)</f>
        <v>0</v>
      </c>
      <c r="BV123" s="11"/>
      <c r="BW123" s="109" cm="1">
        <f t="array" ref="BW123">IF($AG123,SQRT(SUMPRODUCT($AH$2:$AH123, (AI$2:AI123-BC123)^2)/(SUM($AH$2:$AH123)-1)),0)</f>
        <v>0</v>
      </c>
      <c r="BX123" s="109" cm="1">
        <f t="array" ref="BX123">IF($AG123,SQRT(SUMPRODUCT($AH$2:$AH123, (AJ$2:AJ123-BD123)^2)/(SUM($AH$2:$AH123)-1)),0)</f>
        <v>0</v>
      </c>
      <c r="BY123" s="109" cm="1">
        <f t="array" ref="BY123">IF($AG123,SQRT(SUMPRODUCT($AH$2:$AH123, (AK$2:AK123-BE123)^2)/(SUM($AH$2:$AH123)-1)),0)</f>
        <v>0</v>
      </c>
      <c r="BZ123" s="109" cm="1">
        <f t="array" ref="BZ123">IF($AG123,SQRT(SUMPRODUCT($AH$2:$AH123, (AL$2:AL123-BF123)^2)/(SUM($AH$2:$AH123)-1)),0)</f>
        <v>0</v>
      </c>
      <c r="CA123" s="109" cm="1">
        <f t="array" ref="CA123">IF($AG123,SQRT(SUMPRODUCT($AH$2:$AH123, (AM$2:AM123-BG123)^2)/(SUM($AH$2:$AH123)-1)),0)</f>
        <v>0</v>
      </c>
      <c r="CB123" s="109" cm="1">
        <f t="array" ref="CB123">IF($AG123,SQRT(SUMPRODUCT($AH$2:$AH123, (AN$2:AN123-BH123)^2)/(SUM($AH$2:$AH123)-1)),0)</f>
        <v>0</v>
      </c>
      <c r="CC123" s="109" cm="1">
        <f t="array" ref="CC123">IF($AG123,SQRT(SUMPRODUCT($AH$2:$AH123, (AO$2:AO123-BI123)^2)/(SUM($AH$2:$AH123)-1)),0)</f>
        <v>0</v>
      </c>
      <c r="CD123" s="109" cm="1">
        <f t="array" ref="CD123">IF($AG123,SQRT(SUMPRODUCT($AH$2:$AH123, (AP$2:AP123-BJ123)^2)/(SUM($AH$2:$AH123)-1)),0)</f>
        <v>0</v>
      </c>
      <c r="CE123" s="109" cm="1">
        <f t="array" ref="CE123">IF($AG123,SQRT(SUMPRODUCT($AH$2:$AH123, (AQ$2:AQ123-BK123)^2)/(SUM($AH$2:$AH123)-1)),0)</f>
        <v>0</v>
      </c>
      <c r="CF123" s="109" cm="1">
        <f t="array" ref="CF123">IF($AG123,SQRT(SUMPRODUCT($AH$2:$AH123, (AR$2:AR123-BL123)^2)/(SUM($AH$2:$AH123)-1)),0)</f>
        <v>0</v>
      </c>
      <c r="CG123" s="109" cm="1">
        <f t="array" ref="CG123">IF($AG123,SQRT(SUMPRODUCT($AH$2:$AH123, (AS$2:AS123-BM123)^2)/(SUM($AH$2:$AH123)-1)),0)</f>
        <v>0</v>
      </c>
      <c r="CH123" s="109" cm="1">
        <f t="array" ref="CH123">IF($AG123,SQRT(SUMPRODUCT($AH$2:$AH123, (AT$2:AT123-BN123)^2)/(SUM($AH$2:$AH123)-1)),0)</f>
        <v>0</v>
      </c>
      <c r="CI123" s="109" cm="1">
        <f t="array" ref="CI123">IF($AG123,SQRT(SUMPRODUCT($AH$2:$AH123, (AU$2:AU123-BO123)^2)/(SUM($AH$2:$AH123)-1)),0)</f>
        <v>0</v>
      </c>
      <c r="CJ123" s="109" cm="1">
        <f t="array" ref="CJ123">IF($AG123,SQRT(SUMPRODUCT($AH$2:$AH123, (AV$2:AV123-BP123)^2)/(SUM($AH$2:$AH123)-1)),0)</f>
        <v>0</v>
      </c>
      <c r="CK123" s="109" cm="1">
        <f t="array" ref="CK123">IF($AG123,SQRT(SUMPRODUCT($AH$2:$AH123, (AW$2:AW123-BQ123)^2)/(SUM($AH$2:$AH123)-1)),0)</f>
        <v>0</v>
      </c>
      <c r="CL123" s="109" cm="1">
        <f t="array" ref="CL123">IF($AG123,SQRT(SUMPRODUCT($AH$2:$AH123, (AX$2:AX123-BR123)^2)/(SUM($AH$2:$AH123)-1)),0)</f>
        <v>0</v>
      </c>
      <c r="CM123" s="109" cm="1">
        <f t="array" ref="CM123">IF($AG123,SQRT(SUMPRODUCT($AH$2:$AH123, (AY$2:AY123-BS123)^2)/(SUM($AH$2:$AH123)-1)),0)</f>
        <v>0</v>
      </c>
      <c r="CN123" s="109" cm="1">
        <f t="array" ref="CN123">IF($AG123,SQRT(SUMPRODUCT($AH$2:$AH123, (AZ$2:AZ123-BT123)^2)/(SUM($AH$2:$AH123)-1)),0)</f>
        <v>0</v>
      </c>
      <c r="CO123" s="109" cm="1">
        <f t="array" ref="CO123">IF($AG123,SQRT(SUMPRODUCT($AH$2:$AH123, (BA$2:BA123-BU123)^2)/(SUM($AH$2:$AH123)-1)),0)</f>
        <v>0</v>
      </c>
    </row>
    <row r="124" spans="34:93" x14ac:dyDescent="0.25">
      <c r="AH124" s="99" t="str">
        <f t="shared" si="46"/>
        <v/>
      </c>
      <c r="AI124" s="11">
        <f t="shared" ca="1" si="49"/>
        <v>0</v>
      </c>
      <c r="AJ124" s="11">
        <f t="shared" ca="1" si="49"/>
        <v>0</v>
      </c>
      <c r="AK124" s="11">
        <f t="shared" ca="1" si="49"/>
        <v>0</v>
      </c>
      <c r="AL124" s="11">
        <f t="shared" ca="1" si="49"/>
        <v>0</v>
      </c>
      <c r="AM124" s="11">
        <f t="shared" ca="1" si="49"/>
        <v>0</v>
      </c>
      <c r="AN124" s="11">
        <f t="shared" ca="1" si="49"/>
        <v>0</v>
      </c>
      <c r="AO124" s="11">
        <f t="shared" ca="1" si="49"/>
        <v>0</v>
      </c>
      <c r="AP124" s="11">
        <f t="shared" ca="1" si="49"/>
        <v>0</v>
      </c>
      <c r="AQ124" s="11">
        <f t="shared" ca="1" si="49"/>
        <v>0</v>
      </c>
      <c r="AR124" s="11">
        <f t="shared" ca="1" si="49"/>
        <v>0</v>
      </c>
      <c r="AS124" s="11">
        <f t="shared" ca="1" si="50"/>
        <v>0</v>
      </c>
      <c r="AT124" s="11">
        <f t="shared" ca="1" si="50"/>
        <v>0</v>
      </c>
      <c r="AU124" s="11">
        <f t="shared" ca="1" si="50"/>
        <v>0</v>
      </c>
      <c r="AV124" s="11">
        <f t="shared" ca="1" si="50"/>
        <v>0</v>
      </c>
      <c r="AW124" s="11">
        <f t="shared" ca="1" si="50"/>
        <v>0</v>
      </c>
      <c r="AX124" s="11">
        <f t="shared" ca="1" si="50"/>
        <v>0</v>
      </c>
      <c r="AY124" s="11">
        <f t="shared" ca="1" si="50"/>
        <v>0</v>
      </c>
      <c r="AZ124" s="11">
        <f t="shared" ca="1" si="50"/>
        <v>0</v>
      </c>
      <c r="BA124" s="11">
        <f t="shared" ca="1" si="50"/>
        <v>0</v>
      </c>
      <c r="BB124" s="11"/>
      <c r="BC124" s="11">
        <f>IF($AG124,SUMPRODUCT(AI$2:AI124,$AH$2:$AH124)/SUM($AH$2:$AH124),0)</f>
        <v>0</v>
      </c>
      <c r="BD124" s="11">
        <f>IF($AG124,SUMPRODUCT(AJ$2:AJ124,$AH$2:$AH124)/SUM($AH$2:$AH124),0)</f>
        <v>0</v>
      </c>
      <c r="BE124" s="11">
        <f>IF($AG124,SUMPRODUCT(AK$2:AK124,$AH$2:$AH124)/SUM($AH$2:$AH124),0)</f>
        <v>0</v>
      </c>
      <c r="BF124" s="11">
        <f>IF($AG124,SUMPRODUCT(AL$2:AL124,$AH$2:$AH124)/SUM($AH$2:$AH124),0)</f>
        <v>0</v>
      </c>
      <c r="BG124" s="11">
        <f>IF($AG124,SUMPRODUCT(AM$2:AM124,$AH$2:$AH124)/SUM($AH$2:$AH124),0)</f>
        <v>0</v>
      </c>
      <c r="BH124" s="11">
        <f>IF($AG124,SUMPRODUCT(AN$2:AN124,$AH$2:$AH124)/SUM($AH$2:$AH124),0)</f>
        <v>0</v>
      </c>
      <c r="BI124" s="11">
        <f>IF($AG124,SUMPRODUCT(AO$2:AO124,$AH$2:$AH124)/SUM($AH$2:$AH124),0)</f>
        <v>0</v>
      </c>
      <c r="BJ124" s="11">
        <f>IF($AG124,SUMPRODUCT(AP$2:AP124,$AH$2:$AH124)/SUM($AH$2:$AH124),0)</f>
        <v>0</v>
      </c>
      <c r="BK124" s="11">
        <f>IF($AG124,SUMPRODUCT(AQ$2:AQ124,$AH$2:$AH124)/SUM($AH$2:$AH124),0)</f>
        <v>0</v>
      </c>
      <c r="BL124" s="11">
        <f>IF($AG124,SUMPRODUCT(AR$2:AR124,$AH$2:$AH124)/SUM($AH$2:$AH124),0)</f>
        <v>0</v>
      </c>
      <c r="BM124" s="11">
        <f>IF($AG124,SUMPRODUCT(AS$2:AS124,$AH$2:$AH124)/SUM($AH$2:$AH124),0)</f>
        <v>0</v>
      </c>
      <c r="BN124" s="11">
        <f>IF($AG124,SUMPRODUCT(AT$2:AT124,$AH$2:$AH124)/SUM($AH$2:$AH124),0)</f>
        <v>0</v>
      </c>
      <c r="BO124" s="11">
        <f>IF($AG124,SUMPRODUCT(AU$2:AU124,$AH$2:$AH124)/SUM($AH$2:$AH124),0)</f>
        <v>0</v>
      </c>
      <c r="BP124" s="11">
        <f>IF($AG124,SUMPRODUCT(AV$2:AV124,$AH$2:$AH124)/SUM($AH$2:$AH124),0)</f>
        <v>0</v>
      </c>
      <c r="BQ124" s="11">
        <f>IF($AG124,SUMPRODUCT(AW$2:AW124,$AH$2:$AH124)/SUM($AH$2:$AH124),0)</f>
        <v>0</v>
      </c>
      <c r="BR124" s="11">
        <f>IF($AG124,SUMPRODUCT(AX$2:AX124,$AH$2:$AH124)/SUM($AH$2:$AH124),0)</f>
        <v>0</v>
      </c>
      <c r="BS124" s="11">
        <f>IF($AG124,SUMPRODUCT(AY$2:AY124,$AH$2:$AH124)/SUM($AH$2:$AH124),0)</f>
        <v>0</v>
      </c>
      <c r="BT124" s="11">
        <f>IF($AG124,SUMPRODUCT(AZ$2:AZ124,$AH$2:$AH124)/SUM($AH$2:$AH124),0)</f>
        <v>0</v>
      </c>
      <c r="BU124" s="11">
        <f>IF($AG124,SUMPRODUCT(BA$2:BA124,$AH$2:$AH124)/SUM($AH$2:$AH124),0)</f>
        <v>0</v>
      </c>
      <c r="BV124" s="11"/>
      <c r="BW124" s="109" cm="1">
        <f t="array" ref="BW124">IF($AG124,SQRT(SUMPRODUCT($AH$2:$AH124, (AI$2:AI124-BC124)^2)/(SUM($AH$2:$AH124)-1)),0)</f>
        <v>0</v>
      </c>
      <c r="BX124" s="109" cm="1">
        <f t="array" ref="BX124">IF($AG124,SQRT(SUMPRODUCT($AH$2:$AH124, (AJ$2:AJ124-BD124)^2)/(SUM($AH$2:$AH124)-1)),0)</f>
        <v>0</v>
      </c>
      <c r="BY124" s="109" cm="1">
        <f t="array" ref="BY124">IF($AG124,SQRT(SUMPRODUCT($AH$2:$AH124, (AK$2:AK124-BE124)^2)/(SUM($AH$2:$AH124)-1)),0)</f>
        <v>0</v>
      </c>
      <c r="BZ124" s="109" cm="1">
        <f t="array" ref="BZ124">IF($AG124,SQRT(SUMPRODUCT($AH$2:$AH124, (AL$2:AL124-BF124)^2)/(SUM($AH$2:$AH124)-1)),0)</f>
        <v>0</v>
      </c>
      <c r="CA124" s="109" cm="1">
        <f t="array" ref="CA124">IF($AG124,SQRT(SUMPRODUCT($AH$2:$AH124, (AM$2:AM124-BG124)^2)/(SUM($AH$2:$AH124)-1)),0)</f>
        <v>0</v>
      </c>
      <c r="CB124" s="109" cm="1">
        <f t="array" ref="CB124">IF($AG124,SQRT(SUMPRODUCT($AH$2:$AH124, (AN$2:AN124-BH124)^2)/(SUM($AH$2:$AH124)-1)),0)</f>
        <v>0</v>
      </c>
      <c r="CC124" s="109" cm="1">
        <f t="array" ref="CC124">IF($AG124,SQRT(SUMPRODUCT($AH$2:$AH124, (AO$2:AO124-BI124)^2)/(SUM($AH$2:$AH124)-1)),0)</f>
        <v>0</v>
      </c>
      <c r="CD124" s="109" cm="1">
        <f t="array" ref="CD124">IF($AG124,SQRT(SUMPRODUCT($AH$2:$AH124, (AP$2:AP124-BJ124)^2)/(SUM($AH$2:$AH124)-1)),0)</f>
        <v>0</v>
      </c>
      <c r="CE124" s="109" cm="1">
        <f t="array" ref="CE124">IF($AG124,SQRT(SUMPRODUCT($AH$2:$AH124, (AQ$2:AQ124-BK124)^2)/(SUM($AH$2:$AH124)-1)),0)</f>
        <v>0</v>
      </c>
      <c r="CF124" s="109" cm="1">
        <f t="array" ref="CF124">IF($AG124,SQRT(SUMPRODUCT($AH$2:$AH124, (AR$2:AR124-BL124)^2)/(SUM($AH$2:$AH124)-1)),0)</f>
        <v>0</v>
      </c>
      <c r="CG124" s="109" cm="1">
        <f t="array" ref="CG124">IF($AG124,SQRT(SUMPRODUCT($AH$2:$AH124, (AS$2:AS124-BM124)^2)/(SUM($AH$2:$AH124)-1)),0)</f>
        <v>0</v>
      </c>
      <c r="CH124" s="109" cm="1">
        <f t="array" ref="CH124">IF($AG124,SQRT(SUMPRODUCT($AH$2:$AH124, (AT$2:AT124-BN124)^2)/(SUM($AH$2:$AH124)-1)),0)</f>
        <v>0</v>
      </c>
      <c r="CI124" s="109" cm="1">
        <f t="array" ref="CI124">IF($AG124,SQRT(SUMPRODUCT($AH$2:$AH124, (AU$2:AU124-BO124)^2)/(SUM($AH$2:$AH124)-1)),0)</f>
        <v>0</v>
      </c>
      <c r="CJ124" s="109" cm="1">
        <f t="array" ref="CJ124">IF($AG124,SQRT(SUMPRODUCT($AH$2:$AH124, (AV$2:AV124-BP124)^2)/(SUM($AH$2:$AH124)-1)),0)</f>
        <v>0</v>
      </c>
      <c r="CK124" s="109" cm="1">
        <f t="array" ref="CK124">IF($AG124,SQRT(SUMPRODUCT($AH$2:$AH124, (AW$2:AW124-BQ124)^2)/(SUM($AH$2:$AH124)-1)),0)</f>
        <v>0</v>
      </c>
      <c r="CL124" s="109" cm="1">
        <f t="array" ref="CL124">IF($AG124,SQRT(SUMPRODUCT($AH$2:$AH124, (AX$2:AX124-BR124)^2)/(SUM($AH$2:$AH124)-1)),0)</f>
        <v>0</v>
      </c>
      <c r="CM124" s="109" cm="1">
        <f t="array" ref="CM124">IF($AG124,SQRT(SUMPRODUCT($AH$2:$AH124, (AY$2:AY124-BS124)^2)/(SUM($AH$2:$AH124)-1)),0)</f>
        <v>0</v>
      </c>
      <c r="CN124" s="109" cm="1">
        <f t="array" ref="CN124">IF($AG124,SQRT(SUMPRODUCT($AH$2:$AH124, (AZ$2:AZ124-BT124)^2)/(SUM($AH$2:$AH124)-1)),0)</f>
        <v>0</v>
      </c>
      <c r="CO124" s="109" cm="1">
        <f t="array" ref="CO124">IF($AG124,SQRT(SUMPRODUCT($AH$2:$AH124, (BA$2:BA124-BU124)^2)/(SUM($AH$2:$AH124)-1)),0)</f>
        <v>0</v>
      </c>
    </row>
    <row r="125" spans="34:93" x14ac:dyDescent="0.25">
      <c r="AH125" s="99" t="str">
        <f t="shared" si="46"/>
        <v/>
      </c>
      <c r="AI125" s="11">
        <f t="shared" ca="1" si="49"/>
        <v>0</v>
      </c>
      <c r="AJ125" s="11">
        <f t="shared" ca="1" si="49"/>
        <v>0</v>
      </c>
      <c r="AK125" s="11">
        <f t="shared" ca="1" si="49"/>
        <v>0</v>
      </c>
      <c r="AL125" s="11">
        <f t="shared" ca="1" si="49"/>
        <v>0</v>
      </c>
      <c r="AM125" s="11">
        <f t="shared" ca="1" si="49"/>
        <v>0</v>
      </c>
      <c r="AN125" s="11">
        <f t="shared" ca="1" si="49"/>
        <v>0</v>
      </c>
      <c r="AO125" s="11">
        <f t="shared" ca="1" si="49"/>
        <v>0</v>
      </c>
      <c r="AP125" s="11">
        <f t="shared" ca="1" si="49"/>
        <v>0</v>
      </c>
      <c r="AQ125" s="11">
        <f t="shared" ca="1" si="49"/>
        <v>0</v>
      </c>
      <c r="AR125" s="11">
        <f t="shared" ca="1" si="49"/>
        <v>0</v>
      </c>
      <c r="AS125" s="11">
        <f t="shared" ca="1" si="50"/>
        <v>0</v>
      </c>
      <c r="AT125" s="11">
        <f t="shared" ca="1" si="50"/>
        <v>0</v>
      </c>
      <c r="AU125" s="11">
        <f t="shared" ca="1" si="50"/>
        <v>0</v>
      </c>
      <c r="AV125" s="11">
        <f t="shared" ca="1" si="50"/>
        <v>0</v>
      </c>
      <c r="AW125" s="11">
        <f t="shared" ca="1" si="50"/>
        <v>0</v>
      </c>
      <c r="AX125" s="11">
        <f t="shared" ca="1" si="50"/>
        <v>0</v>
      </c>
      <c r="AY125" s="11">
        <f t="shared" ca="1" si="50"/>
        <v>0</v>
      </c>
      <c r="AZ125" s="11">
        <f t="shared" ca="1" si="50"/>
        <v>0</v>
      </c>
      <c r="BA125" s="11">
        <f t="shared" ca="1" si="50"/>
        <v>0</v>
      </c>
      <c r="BB125" s="11"/>
      <c r="BC125" s="11">
        <f>IF($AG125,SUMPRODUCT(AI$2:AI125,$AH$2:$AH125)/SUM($AH$2:$AH125),0)</f>
        <v>0</v>
      </c>
      <c r="BD125" s="11">
        <f>IF($AG125,SUMPRODUCT(AJ$2:AJ125,$AH$2:$AH125)/SUM($AH$2:$AH125),0)</f>
        <v>0</v>
      </c>
      <c r="BE125" s="11">
        <f>IF($AG125,SUMPRODUCT(AK$2:AK125,$AH$2:$AH125)/SUM($AH$2:$AH125),0)</f>
        <v>0</v>
      </c>
      <c r="BF125" s="11">
        <f>IF($AG125,SUMPRODUCT(AL$2:AL125,$AH$2:$AH125)/SUM($AH$2:$AH125),0)</f>
        <v>0</v>
      </c>
      <c r="BG125" s="11">
        <f>IF($AG125,SUMPRODUCT(AM$2:AM125,$AH$2:$AH125)/SUM($AH$2:$AH125),0)</f>
        <v>0</v>
      </c>
      <c r="BH125" s="11">
        <f>IF($AG125,SUMPRODUCT(AN$2:AN125,$AH$2:$AH125)/SUM($AH$2:$AH125),0)</f>
        <v>0</v>
      </c>
      <c r="BI125" s="11">
        <f>IF($AG125,SUMPRODUCT(AO$2:AO125,$AH$2:$AH125)/SUM($AH$2:$AH125),0)</f>
        <v>0</v>
      </c>
      <c r="BJ125" s="11">
        <f>IF($AG125,SUMPRODUCT(AP$2:AP125,$AH$2:$AH125)/SUM($AH$2:$AH125),0)</f>
        <v>0</v>
      </c>
      <c r="BK125" s="11">
        <f>IF($AG125,SUMPRODUCT(AQ$2:AQ125,$AH$2:$AH125)/SUM($AH$2:$AH125),0)</f>
        <v>0</v>
      </c>
      <c r="BL125" s="11">
        <f>IF($AG125,SUMPRODUCT(AR$2:AR125,$AH$2:$AH125)/SUM($AH$2:$AH125),0)</f>
        <v>0</v>
      </c>
      <c r="BM125" s="11">
        <f>IF($AG125,SUMPRODUCT(AS$2:AS125,$AH$2:$AH125)/SUM($AH$2:$AH125),0)</f>
        <v>0</v>
      </c>
      <c r="BN125" s="11">
        <f>IF($AG125,SUMPRODUCT(AT$2:AT125,$AH$2:$AH125)/SUM($AH$2:$AH125),0)</f>
        <v>0</v>
      </c>
      <c r="BO125" s="11">
        <f>IF($AG125,SUMPRODUCT(AU$2:AU125,$AH$2:$AH125)/SUM($AH$2:$AH125),0)</f>
        <v>0</v>
      </c>
      <c r="BP125" s="11">
        <f>IF($AG125,SUMPRODUCT(AV$2:AV125,$AH$2:$AH125)/SUM($AH$2:$AH125),0)</f>
        <v>0</v>
      </c>
      <c r="BQ125" s="11">
        <f>IF($AG125,SUMPRODUCT(AW$2:AW125,$AH$2:$AH125)/SUM($AH$2:$AH125),0)</f>
        <v>0</v>
      </c>
      <c r="BR125" s="11">
        <f>IF($AG125,SUMPRODUCT(AX$2:AX125,$AH$2:$AH125)/SUM($AH$2:$AH125),0)</f>
        <v>0</v>
      </c>
      <c r="BS125" s="11">
        <f>IF($AG125,SUMPRODUCT(AY$2:AY125,$AH$2:$AH125)/SUM($AH$2:$AH125),0)</f>
        <v>0</v>
      </c>
      <c r="BT125" s="11">
        <f>IF($AG125,SUMPRODUCT(AZ$2:AZ125,$AH$2:$AH125)/SUM($AH$2:$AH125),0)</f>
        <v>0</v>
      </c>
      <c r="BU125" s="11">
        <f>IF($AG125,SUMPRODUCT(BA$2:BA125,$AH$2:$AH125)/SUM($AH$2:$AH125),0)</f>
        <v>0</v>
      </c>
      <c r="BV125" s="11"/>
      <c r="BW125" s="109" cm="1">
        <f t="array" ref="BW125">IF($AG125,SQRT(SUMPRODUCT($AH$2:$AH125, (AI$2:AI125-BC125)^2)/(SUM($AH$2:$AH125)-1)),0)</f>
        <v>0</v>
      </c>
      <c r="BX125" s="109" cm="1">
        <f t="array" ref="BX125">IF($AG125,SQRT(SUMPRODUCT($AH$2:$AH125, (AJ$2:AJ125-BD125)^2)/(SUM($AH$2:$AH125)-1)),0)</f>
        <v>0</v>
      </c>
      <c r="BY125" s="109" cm="1">
        <f t="array" ref="BY125">IF($AG125,SQRT(SUMPRODUCT($AH$2:$AH125, (AK$2:AK125-BE125)^2)/(SUM($AH$2:$AH125)-1)),0)</f>
        <v>0</v>
      </c>
      <c r="BZ125" s="109" cm="1">
        <f t="array" ref="BZ125">IF($AG125,SQRT(SUMPRODUCT($AH$2:$AH125, (AL$2:AL125-BF125)^2)/(SUM($AH$2:$AH125)-1)),0)</f>
        <v>0</v>
      </c>
      <c r="CA125" s="109" cm="1">
        <f t="array" ref="CA125">IF($AG125,SQRT(SUMPRODUCT($AH$2:$AH125, (AM$2:AM125-BG125)^2)/(SUM($AH$2:$AH125)-1)),0)</f>
        <v>0</v>
      </c>
      <c r="CB125" s="109" cm="1">
        <f t="array" ref="CB125">IF($AG125,SQRT(SUMPRODUCT($AH$2:$AH125, (AN$2:AN125-BH125)^2)/(SUM($AH$2:$AH125)-1)),0)</f>
        <v>0</v>
      </c>
      <c r="CC125" s="109" cm="1">
        <f t="array" ref="CC125">IF($AG125,SQRT(SUMPRODUCT($AH$2:$AH125, (AO$2:AO125-BI125)^2)/(SUM($AH$2:$AH125)-1)),0)</f>
        <v>0</v>
      </c>
      <c r="CD125" s="109" cm="1">
        <f t="array" ref="CD125">IF($AG125,SQRT(SUMPRODUCT($AH$2:$AH125, (AP$2:AP125-BJ125)^2)/(SUM($AH$2:$AH125)-1)),0)</f>
        <v>0</v>
      </c>
      <c r="CE125" s="109" cm="1">
        <f t="array" ref="CE125">IF($AG125,SQRT(SUMPRODUCT($AH$2:$AH125, (AQ$2:AQ125-BK125)^2)/(SUM($AH$2:$AH125)-1)),0)</f>
        <v>0</v>
      </c>
      <c r="CF125" s="109" cm="1">
        <f t="array" ref="CF125">IF($AG125,SQRT(SUMPRODUCT($AH$2:$AH125, (AR$2:AR125-BL125)^2)/(SUM($AH$2:$AH125)-1)),0)</f>
        <v>0</v>
      </c>
      <c r="CG125" s="109" cm="1">
        <f t="array" ref="CG125">IF($AG125,SQRT(SUMPRODUCT($AH$2:$AH125, (AS$2:AS125-BM125)^2)/(SUM($AH$2:$AH125)-1)),0)</f>
        <v>0</v>
      </c>
      <c r="CH125" s="109" cm="1">
        <f t="array" ref="CH125">IF($AG125,SQRT(SUMPRODUCT($AH$2:$AH125, (AT$2:AT125-BN125)^2)/(SUM($AH$2:$AH125)-1)),0)</f>
        <v>0</v>
      </c>
      <c r="CI125" s="109" cm="1">
        <f t="array" ref="CI125">IF($AG125,SQRT(SUMPRODUCT($AH$2:$AH125, (AU$2:AU125-BO125)^2)/(SUM($AH$2:$AH125)-1)),0)</f>
        <v>0</v>
      </c>
      <c r="CJ125" s="109" cm="1">
        <f t="array" ref="CJ125">IF($AG125,SQRT(SUMPRODUCT($AH$2:$AH125, (AV$2:AV125-BP125)^2)/(SUM($AH$2:$AH125)-1)),0)</f>
        <v>0</v>
      </c>
      <c r="CK125" s="109" cm="1">
        <f t="array" ref="CK125">IF($AG125,SQRT(SUMPRODUCT($AH$2:$AH125, (AW$2:AW125-BQ125)^2)/(SUM($AH$2:$AH125)-1)),0)</f>
        <v>0</v>
      </c>
      <c r="CL125" s="109" cm="1">
        <f t="array" ref="CL125">IF($AG125,SQRT(SUMPRODUCT($AH$2:$AH125, (AX$2:AX125-BR125)^2)/(SUM($AH$2:$AH125)-1)),0)</f>
        <v>0</v>
      </c>
      <c r="CM125" s="109" cm="1">
        <f t="array" ref="CM125">IF($AG125,SQRT(SUMPRODUCT($AH$2:$AH125, (AY$2:AY125-BS125)^2)/(SUM($AH$2:$AH125)-1)),0)</f>
        <v>0</v>
      </c>
      <c r="CN125" s="109" cm="1">
        <f t="array" ref="CN125">IF($AG125,SQRT(SUMPRODUCT($AH$2:$AH125, (AZ$2:AZ125-BT125)^2)/(SUM($AH$2:$AH125)-1)),0)</f>
        <v>0</v>
      </c>
      <c r="CO125" s="109" cm="1">
        <f t="array" ref="CO125">IF($AG125,SQRT(SUMPRODUCT($AH$2:$AH125, (BA$2:BA125-BU125)^2)/(SUM($AH$2:$AH125)-1)),0)</f>
        <v>0</v>
      </c>
    </row>
    <row r="126" spans="34:93" x14ac:dyDescent="0.25">
      <c r="AH126" s="99" t="str">
        <f t="shared" si="46"/>
        <v/>
      </c>
      <c r="AI126" s="11">
        <f t="shared" ca="1" si="49"/>
        <v>0</v>
      </c>
      <c r="AJ126" s="11">
        <f t="shared" ca="1" si="49"/>
        <v>0</v>
      </c>
      <c r="AK126" s="11">
        <f t="shared" ca="1" si="49"/>
        <v>0</v>
      </c>
      <c r="AL126" s="11">
        <f t="shared" ca="1" si="49"/>
        <v>0</v>
      </c>
      <c r="AM126" s="11">
        <f t="shared" ca="1" si="49"/>
        <v>0</v>
      </c>
      <c r="AN126" s="11">
        <f t="shared" ca="1" si="49"/>
        <v>0</v>
      </c>
      <c r="AO126" s="11">
        <f t="shared" ca="1" si="49"/>
        <v>0</v>
      </c>
      <c r="AP126" s="11">
        <f t="shared" ca="1" si="49"/>
        <v>0</v>
      </c>
      <c r="AQ126" s="11">
        <f t="shared" ca="1" si="49"/>
        <v>0</v>
      </c>
      <c r="AR126" s="11">
        <f t="shared" ca="1" si="49"/>
        <v>0</v>
      </c>
      <c r="AS126" s="11">
        <f t="shared" ca="1" si="50"/>
        <v>0</v>
      </c>
      <c r="AT126" s="11">
        <f t="shared" ca="1" si="50"/>
        <v>0</v>
      </c>
      <c r="AU126" s="11">
        <f t="shared" ca="1" si="50"/>
        <v>0</v>
      </c>
      <c r="AV126" s="11">
        <f t="shared" ca="1" si="50"/>
        <v>0</v>
      </c>
      <c r="AW126" s="11">
        <f t="shared" ca="1" si="50"/>
        <v>0</v>
      </c>
      <c r="AX126" s="11">
        <f t="shared" ca="1" si="50"/>
        <v>0</v>
      </c>
      <c r="AY126" s="11">
        <f t="shared" ca="1" si="50"/>
        <v>0</v>
      </c>
      <c r="AZ126" s="11">
        <f t="shared" ca="1" si="50"/>
        <v>0</v>
      </c>
      <c r="BA126" s="11">
        <f t="shared" ca="1" si="50"/>
        <v>0</v>
      </c>
      <c r="BB126" s="11"/>
      <c r="BC126" s="11">
        <f>IF($AG126,SUMPRODUCT(AI$2:AI126,$AH$2:$AH126)/SUM($AH$2:$AH126),0)</f>
        <v>0</v>
      </c>
      <c r="BD126" s="11">
        <f>IF($AG126,SUMPRODUCT(AJ$2:AJ126,$AH$2:$AH126)/SUM($AH$2:$AH126),0)</f>
        <v>0</v>
      </c>
      <c r="BE126" s="11">
        <f>IF($AG126,SUMPRODUCT(AK$2:AK126,$AH$2:$AH126)/SUM($AH$2:$AH126),0)</f>
        <v>0</v>
      </c>
      <c r="BF126" s="11">
        <f>IF($AG126,SUMPRODUCT(AL$2:AL126,$AH$2:$AH126)/SUM($AH$2:$AH126),0)</f>
        <v>0</v>
      </c>
      <c r="BG126" s="11">
        <f>IF($AG126,SUMPRODUCT(AM$2:AM126,$AH$2:$AH126)/SUM($AH$2:$AH126),0)</f>
        <v>0</v>
      </c>
      <c r="BH126" s="11">
        <f>IF($AG126,SUMPRODUCT(AN$2:AN126,$AH$2:$AH126)/SUM($AH$2:$AH126),0)</f>
        <v>0</v>
      </c>
      <c r="BI126" s="11">
        <f>IF($AG126,SUMPRODUCT(AO$2:AO126,$AH$2:$AH126)/SUM($AH$2:$AH126),0)</f>
        <v>0</v>
      </c>
      <c r="BJ126" s="11">
        <f>IF($AG126,SUMPRODUCT(AP$2:AP126,$AH$2:$AH126)/SUM($AH$2:$AH126),0)</f>
        <v>0</v>
      </c>
      <c r="BK126" s="11">
        <f>IF($AG126,SUMPRODUCT(AQ$2:AQ126,$AH$2:$AH126)/SUM($AH$2:$AH126),0)</f>
        <v>0</v>
      </c>
      <c r="BL126" s="11">
        <f>IF($AG126,SUMPRODUCT(AR$2:AR126,$AH$2:$AH126)/SUM($AH$2:$AH126),0)</f>
        <v>0</v>
      </c>
      <c r="BM126" s="11">
        <f>IF($AG126,SUMPRODUCT(AS$2:AS126,$AH$2:$AH126)/SUM($AH$2:$AH126),0)</f>
        <v>0</v>
      </c>
      <c r="BN126" s="11">
        <f>IF($AG126,SUMPRODUCT(AT$2:AT126,$AH$2:$AH126)/SUM($AH$2:$AH126),0)</f>
        <v>0</v>
      </c>
      <c r="BO126" s="11">
        <f>IF($AG126,SUMPRODUCT(AU$2:AU126,$AH$2:$AH126)/SUM($AH$2:$AH126),0)</f>
        <v>0</v>
      </c>
      <c r="BP126" s="11">
        <f>IF($AG126,SUMPRODUCT(AV$2:AV126,$AH$2:$AH126)/SUM($AH$2:$AH126),0)</f>
        <v>0</v>
      </c>
      <c r="BQ126" s="11">
        <f>IF($AG126,SUMPRODUCT(AW$2:AW126,$AH$2:$AH126)/SUM($AH$2:$AH126),0)</f>
        <v>0</v>
      </c>
      <c r="BR126" s="11">
        <f>IF($AG126,SUMPRODUCT(AX$2:AX126,$AH$2:$AH126)/SUM($AH$2:$AH126),0)</f>
        <v>0</v>
      </c>
      <c r="BS126" s="11">
        <f>IF($AG126,SUMPRODUCT(AY$2:AY126,$AH$2:$AH126)/SUM($AH$2:$AH126),0)</f>
        <v>0</v>
      </c>
      <c r="BT126" s="11">
        <f>IF($AG126,SUMPRODUCT(AZ$2:AZ126,$AH$2:$AH126)/SUM($AH$2:$AH126),0)</f>
        <v>0</v>
      </c>
      <c r="BU126" s="11">
        <f>IF($AG126,SUMPRODUCT(BA$2:BA126,$AH$2:$AH126)/SUM($AH$2:$AH126),0)</f>
        <v>0</v>
      </c>
      <c r="BV126" s="11"/>
      <c r="BW126" s="109" cm="1">
        <f t="array" ref="BW126">IF($AG126,SQRT(SUMPRODUCT($AH$2:$AH126, (AI$2:AI126-BC126)^2)/(SUM($AH$2:$AH126)-1)),0)</f>
        <v>0</v>
      </c>
      <c r="BX126" s="109" cm="1">
        <f t="array" ref="BX126">IF($AG126,SQRT(SUMPRODUCT($AH$2:$AH126, (AJ$2:AJ126-BD126)^2)/(SUM($AH$2:$AH126)-1)),0)</f>
        <v>0</v>
      </c>
      <c r="BY126" s="109" cm="1">
        <f t="array" ref="BY126">IF($AG126,SQRT(SUMPRODUCT($AH$2:$AH126, (AK$2:AK126-BE126)^2)/(SUM($AH$2:$AH126)-1)),0)</f>
        <v>0</v>
      </c>
      <c r="BZ126" s="109" cm="1">
        <f t="array" ref="BZ126">IF($AG126,SQRT(SUMPRODUCT($AH$2:$AH126, (AL$2:AL126-BF126)^2)/(SUM($AH$2:$AH126)-1)),0)</f>
        <v>0</v>
      </c>
      <c r="CA126" s="109" cm="1">
        <f t="array" ref="CA126">IF($AG126,SQRT(SUMPRODUCT($AH$2:$AH126, (AM$2:AM126-BG126)^2)/(SUM($AH$2:$AH126)-1)),0)</f>
        <v>0</v>
      </c>
      <c r="CB126" s="109" cm="1">
        <f t="array" ref="CB126">IF($AG126,SQRT(SUMPRODUCT($AH$2:$AH126, (AN$2:AN126-BH126)^2)/(SUM($AH$2:$AH126)-1)),0)</f>
        <v>0</v>
      </c>
      <c r="CC126" s="109" cm="1">
        <f t="array" ref="CC126">IF($AG126,SQRT(SUMPRODUCT($AH$2:$AH126, (AO$2:AO126-BI126)^2)/(SUM($AH$2:$AH126)-1)),0)</f>
        <v>0</v>
      </c>
      <c r="CD126" s="109" cm="1">
        <f t="array" ref="CD126">IF($AG126,SQRT(SUMPRODUCT($AH$2:$AH126, (AP$2:AP126-BJ126)^2)/(SUM($AH$2:$AH126)-1)),0)</f>
        <v>0</v>
      </c>
      <c r="CE126" s="109" cm="1">
        <f t="array" ref="CE126">IF($AG126,SQRT(SUMPRODUCT($AH$2:$AH126, (AQ$2:AQ126-BK126)^2)/(SUM($AH$2:$AH126)-1)),0)</f>
        <v>0</v>
      </c>
      <c r="CF126" s="109" cm="1">
        <f t="array" ref="CF126">IF($AG126,SQRT(SUMPRODUCT($AH$2:$AH126, (AR$2:AR126-BL126)^2)/(SUM($AH$2:$AH126)-1)),0)</f>
        <v>0</v>
      </c>
      <c r="CG126" s="109" cm="1">
        <f t="array" ref="CG126">IF($AG126,SQRT(SUMPRODUCT($AH$2:$AH126, (AS$2:AS126-BM126)^2)/(SUM($AH$2:$AH126)-1)),0)</f>
        <v>0</v>
      </c>
      <c r="CH126" s="109" cm="1">
        <f t="array" ref="CH126">IF($AG126,SQRT(SUMPRODUCT($AH$2:$AH126, (AT$2:AT126-BN126)^2)/(SUM($AH$2:$AH126)-1)),0)</f>
        <v>0</v>
      </c>
      <c r="CI126" s="109" cm="1">
        <f t="array" ref="CI126">IF($AG126,SQRT(SUMPRODUCT($AH$2:$AH126, (AU$2:AU126-BO126)^2)/(SUM($AH$2:$AH126)-1)),0)</f>
        <v>0</v>
      </c>
      <c r="CJ126" s="109" cm="1">
        <f t="array" ref="CJ126">IF($AG126,SQRT(SUMPRODUCT($AH$2:$AH126, (AV$2:AV126-BP126)^2)/(SUM($AH$2:$AH126)-1)),0)</f>
        <v>0</v>
      </c>
      <c r="CK126" s="109" cm="1">
        <f t="array" ref="CK126">IF($AG126,SQRT(SUMPRODUCT($AH$2:$AH126, (AW$2:AW126-BQ126)^2)/(SUM($AH$2:$AH126)-1)),0)</f>
        <v>0</v>
      </c>
      <c r="CL126" s="109" cm="1">
        <f t="array" ref="CL126">IF($AG126,SQRT(SUMPRODUCT($AH$2:$AH126, (AX$2:AX126-BR126)^2)/(SUM($AH$2:$AH126)-1)),0)</f>
        <v>0</v>
      </c>
      <c r="CM126" s="109" cm="1">
        <f t="array" ref="CM126">IF($AG126,SQRT(SUMPRODUCT($AH$2:$AH126, (AY$2:AY126-BS126)^2)/(SUM($AH$2:$AH126)-1)),0)</f>
        <v>0</v>
      </c>
      <c r="CN126" s="109" cm="1">
        <f t="array" ref="CN126">IF($AG126,SQRT(SUMPRODUCT($AH$2:$AH126, (AZ$2:AZ126-BT126)^2)/(SUM($AH$2:$AH126)-1)),0)</f>
        <v>0</v>
      </c>
      <c r="CO126" s="109" cm="1">
        <f t="array" ref="CO126">IF($AG126,SQRT(SUMPRODUCT($AH$2:$AH126, (BA$2:BA126-BU126)^2)/(SUM($AH$2:$AH126)-1)),0)</f>
        <v>0</v>
      </c>
    </row>
    <row r="127" spans="34:93" x14ac:dyDescent="0.25">
      <c r="AH127" s="99" t="str">
        <f t="shared" si="46"/>
        <v/>
      </c>
      <c r="AI127" s="11">
        <f t="shared" ca="1" si="49"/>
        <v>0</v>
      </c>
      <c r="AJ127" s="11">
        <f t="shared" ca="1" si="49"/>
        <v>0</v>
      </c>
      <c r="AK127" s="11">
        <f t="shared" ca="1" si="49"/>
        <v>0</v>
      </c>
      <c r="AL127" s="11">
        <f t="shared" ca="1" si="49"/>
        <v>0</v>
      </c>
      <c r="AM127" s="11">
        <f t="shared" ca="1" si="49"/>
        <v>0</v>
      </c>
      <c r="AN127" s="11">
        <f t="shared" ca="1" si="49"/>
        <v>0</v>
      </c>
      <c r="AO127" s="11">
        <f t="shared" ca="1" si="49"/>
        <v>0</v>
      </c>
      <c r="AP127" s="11">
        <f t="shared" ca="1" si="49"/>
        <v>0</v>
      </c>
      <c r="AQ127" s="11">
        <f t="shared" ca="1" si="49"/>
        <v>0</v>
      </c>
      <c r="AR127" s="11">
        <f t="shared" ca="1" si="49"/>
        <v>0</v>
      </c>
      <c r="AS127" s="11">
        <f t="shared" ca="1" si="50"/>
        <v>0</v>
      </c>
      <c r="AT127" s="11">
        <f t="shared" ca="1" si="50"/>
        <v>0</v>
      </c>
      <c r="AU127" s="11">
        <f t="shared" ca="1" si="50"/>
        <v>0</v>
      </c>
      <c r="AV127" s="11">
        <f t="shared" ca="1" si="50"/>
        <v>0</v>
      </c>
      <c r="AW127" s="11">
        <f t="shared" ca="1" si="50"/>
        <v>0</v>
      </c>
      <c r="AX127" s="11">
        <f t="shared" ca="1" si="50"/>
        <v>0</v>
      </c>
      <c r="AY127" s="11">
        <f t="shared" ca="1" si="50"/>
        <v>0</v>
      </c>
      <c r="AZ127" s="11">
        <f t="shared" ca="1" si="50"/>
        <v>0</v>
      </c>
      <c r="BA127" s="11">
        <f t="shared" ca="1" si="50"/>
        <v>0</v>
      </c>
      <c r="BB127" s="11"/>
      <c r="BC127" s="11">
        <f>IF($AG127,SUMPRODUCT(AI$2:AI127,$AH$2:$AH127)/SUM($AH$2:$AH127),0)</f>
        <v>0</v>
      </c>
      <c r="BD127" s="11">
        <f>IF($AG127,SUMPRODUCT(AJ$2:AJ127,$AH$2:$AH127)/SUM($AH$2:$AH127),0)</f>
        <v>0</v>
      </c>
      <c r="BE127" s="11">
        <f>IF($AG127,SUMPRODUCT(AK$2:AK127,$AH$2:$AH127)/SUM($AH$2:$AH127),0)</f>
        <v>0</v>
      </c>
      <c r="BF127" s="11">
        <f>IF($AG127,SUMPRODUCT(AL$2:AL127,$AH$2:$AH127)/SUM($AH$2:$AH127),0)</f>
        <v>0</v>
      </c>
      <c r="BG127" s="11">
        <f>IF($AG127,SUMPRODUCT(AM$2:AM127,$AH$2:$AH127)/SUM($AH$2:$AH127),0)</f>
        <v>0</v>
      </c>
      <c r="BH127" s="11">
        <f>IF($AG127,SUMPRODUCT(AN$2:AN127,$AH$2:$AH127)/SUM($AH$2:$AH127),0)</f>
        <v>0</v>
      </c>
      <c r="BI127" s="11">
        <f>IF($AG127,SUMPRODUCT(AO$2:AO127,$AH$2:$AH127)/SUM($AH$2:$AH127),0)</f>
        <v>0</v>
      </c>
      <c r="BJ127" s="11">
        <f>IF($AG127,SUMPRODUCT(AP$2:AP127,$AH$2:$AH127)/SUM($AH$2:$AH127),0)</f>
        <v>0</v>
      </c>
      <c r="BK127" s="11">
        <f>IF($AG127,SUMPRODUCT(AQ$2:AQ127,$AH$2:$AH127)/SUM($AH$2:$AH127),0)</f>
        <v>0</v>
      </c>
      <c r="BL127" s="11">
        <f>IF($AG127,SUMPRODUCT(AR$2:AR127,$AH$2:$AH127)/SUM($AH$2:$AH127),0)</f>
        <v>0</v>
      </c>
      <c r="BM127" s="11">
        <f>IF($AG127,SUMPRODUCT(AS$2:AS127,$AH$2:$AH127)/SUM($AH$2:$AH127),0)</f>
        <v>0</v>
      </c>
      <c r="BN127" s="11">
        <f>IF($AG127,SUMPRODUCT(AT$2:AT127,$AH$2:$AH127)/SUM($AH$2:$AH127),0)</f>
        <v>0</v>
      </c>
      <c r="BO127" s="11">
        <f>IF($AG127,SUMPRODUCT(AU$2:AU127,$AH$2:$AH127)/SUM($AH$2:$AH127),0)</f>
        <v>0</v>
      </c>
      <c r="BP127" s="11">
        <f>IF($AG127,SUMPRODUCT(AV$2:AV127,$AH$2:$AH127)/SUM($AH$2:$AH127),0)</f>
        <v>0</v>
      </c>
      <c r="BQ127" s="11">
        <f>IF($AG127,SUMPRODUCT(AW$2:AW127,$AH$2:$AH127)/SUM($AH$2:$AH127),0)</f>
        <v>0</v>
      </c>
      <c r="BR127" s="11">
        <f>IF($AG127,SUMPRODUCT(AX$2:AX127,$AH$2:$AH127)/SUM($AH$2:$AH127),0)</f>
        <v>0</v>
      </c>
      <c r="BS127" s="11">
        <f>IF($AG127,SUMPRODUCT(AY$2:AY127,$AH$2:$AH127)/SUM($AH$2:$AH127),0)</f>
        <v>0</v>
      </c>
      <c r="BT127" s="11">
        <f>IF($AG127,SUMPRODUCT(AZ$2:AZ127,$AH$2:$AH127)/SUM($AH$2:$AH127),0)</f>
        <v>0</v>
      </c>
      <c r="BU127" s="11">
        <f>IF($AG127,SUMPRODUCT(BA$2:BA127,$AH$2:$AH127)/SUM($AH$2:$AH127),0)</f>
        <v>0</v>
      </c>
      <c r="BV127" s="11"/>
      <c r="BW127" s="109" cm="1">
        <f t="array" ref="BW127">IF($AG127,SQRT(SUMPRODUCT($AH$2:$AH127, (AI$2:AI127-BC127)^2)/(SUM($AH$2:$AH127)-1)),0)</f>
        <v>0</v>
      </c>
      <c r="BX127" s="109" cm="1">
        <f t="array" ref="BX127">IF($AG127,SQRT(SUMPRODUCT($AH$2:$AH127, (AJ$2:AJ127-BD127)^2)/(SUM($AH$2:$AH127)-1)),0)</f>
        <v>0</v>
      </c>
      <c r="BY127" s="109" cm="1">
        <f t="array" ref="BY127">IF($AG127,SQRT(SUMPRODUCT($AH$2:$AH127, (AK$2:AK127-BE127)^2)/(SUM($AH$2:$AH127)-1)),0)</f>
        <v>0</v>
      </c>
      <c r="BZ127" s="109" cm="1">
        <f t="array" ref="BZ127">IF($AG127,SQRT(SUMPRODUCT($AH$2:$AH127, (AL$2:AL127-BF127)^2)/(SUM($AH$2:$AH127)-1)),0)</f>
        <v>0</v>
      </c>
      <c r="CA127" s="109" cm="1">
        <f t="array" ref="CA127">IF($AG127,SQRT(SUMPRODUCT($AH$2:$AH127, (AM$2:AM127-BG127)^2)/(SUM($AH$2:$AH127)-1)),0)</f>
        <v>0</v>
      </c>
      <c r="CB127" s="109" cm="1">
        <f t="array" ref="CB127">IF($AG127,SQRT(SUMPRODUCT($AH$2:$AH127, (AN$2:AN127-BH127)^2)/(SUM($AH$2:$AH127)-1)),0)</f>
        <v>0</v>
      </c>
      <c r="CC127" s="109" cm="1">
        <f t="array" ref="CC127">IF($AG127,SQRT(SUMPRODUCT($AH$2:$AH127, (AO$2:AO127-BI127)^2)/(SUM($AH$2:$AH127)-1)),0)</f>
        <v>0</v>
      </c>
      <c r="CD127" s="109" cm="1">
        <f t="array" ref="CD127">IF($AG127,SQRT(SUMPRODUCT($AH$2:$AH127, (AP$2:AP127-BJ127)^2)/(SUM($AH$2:$AH127)-1)),0)</f>
        <v>0</v>
      </c>
      <c r="CE127" s="109" cm="1">
        <f t="array" ref="CE127">IF($AG127,SQRT(SUMPRODUCT($AH$2:$AH127, (AQ$2:AQ127-BK127)^2)/(SUM($AH$2:$AH127)-1)),0)</f>
        <v>0</v>
      </c>
      <c r="CF127" s="109" cm="1">
        <f t="array" ref="CF127">IF($AG127,SQRT(SUMPRODUCT($AH$2:$AH127, (AR$2:AR127-BL127)^2)/(SUM($AH$2:$AH127)-1)),0)</f>
        <v>0</v>
      </c>
      <c r="CG127" s="109" cm="1">
        <f t="array" ref="CG127">IF($AG127,SQRT(SUMPRODUCT($AH$2:$AH127, (AS$2:AS127-BM127)^2)/(SUM($AH$2:$AH127)-1)),0)</f>
        <v>0</v>
      </c>
      <c r="CH127" s="109" cm="1">
        <f t="array" ref="CH127">IF($AG127,SQRT(SUMPRODUCT($AH$2:$AH127, (AT$2:AT127-BN127)^2)/(SUM($AH$2:$AH127)-1)),0)</f>
        <v>0</v>
      </c>
      <c r="CI127" s="109" cm="1">
        <f t="array" ref="CI127">IF($AG127,SQRT(SUMPRODUCT($AH$2:$AH127, (AU$2:AU127-BO127)^2)/(SUM($AH$2:$AH127)-1)),0)</f>
        <v>0</v>
      </c>
      <c r="CJ127" s="109" cm="1">
        <f t="array" ref="CJ127">IF($AG127,SQRT(SUMPRODUCT($AH$2:$AH127, (AV$2:AV127-BP127)^2)/(SUM($AH$2:$AH127)-1)),0)</f>
        <v>0</v>
      </c>
      <c r="CK127" s="109" cm="1">
        <f t="array" ref="CK127">IF($AG127,SQRT(SUMPRODUCT($AH$2:$AH127, (AW$2:AW127-BQ127)^2)/(SUM($AH$2:$AH127)-1)),0)</f>
        <v>0</v>
      </c>
      <c r="CL127" s="109" cm="1">
        <f t="array" ref="CL127">IF($AG127,SQRT(SUMPRODUCT($AH$2:$AH127, (AX$2:AX127-BR127)^2)/(SUM($AH$2:$AH127)-1)),0)</f>
        <v>0</v>
      </c>
      <c r="CM127" s="109" cm="1">
        <f t="array" ref="CM127">IF($AG127,SQRT(SUMPRODUCT($AH$2:$AH127, (AY$2:AY127-BS127)^2)/(SUM($AH$2:$AH127)-1)),0)</f>
        <v>0</v>
      </c>
      <c r="CN127" s="109" cm="1">
        <f t="array" ref="CN127">IF($AG127,SQRT(SUMPRODUCT($AH$2:$AH127, (AZ$2:AZ127-BT127)^2)/(SUM($AH$2:$AH127)-1)),0)</f>
        <v>0</v>
      </c>
      <c r="CO127" s="109" cm="1">
        <f t="array" ref="CO127">IF($AG127,SQRT(SUMPRODUCT($AH$2:$AH127, (BA$2:BA127-BU127)^2)/(SUM($AH$2:$AH127)-1)),0)</f>
        <v>0</v>
      </c>
    </row>
    <row r="128" spans="34:93" x14ac:dyDescent="0.25">
      <c r="AH128" s="99" t="str">
        <f t="shared" si="46"/>
        <v/>
      </c>
      <c r="AI128" s="11">
        <f t="shared" ca="1" si="49"/>
        <v>0</v>
      </c>
      <c r="AJ128" s="11">
        <f t="shared" ca="1" si="49"/>
        <v>0</v>
      </c>
      <c r="AK128" s="11">
        <f t="shared" ca="1" si="49"/>
        <v>0</v>
      </c>
      <c r="AL128" s="11">
        <f t="shared" ca="1" si="49"/>
        <v>0</v>
      </c>
      <c r="AM128" s="11">
        <f t="shared" ca="1" si="49"/>
        <v>0</v>
      </c>
      <c r="AN128" s="11">
        <f t="shared" ca="1" si="49"/>
        <v>0</v>
      </c>
      <c r="AO128" s="11">
        <f t="shared" ca="1" si="49"/>
        <v>0</v>
      </c>
      <c r="AP128" s="11">
        <f t="shared" ca="1" si="49"/>
        <v>0</v>
      </c>
      <c r="AQ128" s="11">
        <f t="shared" ca="1" si="49"/>
        <v>0</v>
      </c>
      <c r="AR128" s="11">
        <f t="shared" ca="1" si="49"/>
        <v>0</v>
      </c>
      <c r="AS128" s="11">
        <f t="shared" ca="1" si="50"/>
        <v>0</v>
      </c>
      <c r="AT128" s="11">
        <f t="shared" ca="1" si="50"/>
        <v>0</v>
      </c>
      <c r="AU128" s="11">
        <f t="shared" ca="1" si="50"/>
        <v>0</v>
      </c>
      <c r="AV128" s="11">
        <f t="shared" ca="1" si="50"/>
        <v>0</v>
      </c>
      <c r="AW128" s="11">
        <f t="shared" ca="1" si="50"/>
        <v>0</v>
      </c>
      <c r="AX128" s="11">
        <f t="shared" ca="1" si="50"/>
        <v>0</v>
      </c>
      <c r="AY128" s="11">
        <f t="shared" ca="1" si="50"/>
        <v>0</v>
      </c>
      <c r="AZ128" s="11">
        <f t="shared" ca="1" si="50"/>
        <v>0</v>
      </c>
      <c r="BA128" s="11">
        <f t="shared" ca="1" si="50"/>
        <v>0</v>
      </c>
      <c r="BB128" s="11"/>
      <c r="BC128" s="11">
        <f>IF($AG128,SUMPRODUCT(AI$2:AI128,$AH$2:$AH128)/SUM($AH$2:$AH128),0)</f>
        <v>0</v>
      </c>
      <c r="BD128" s="11">
        <f>IF($AG128,SUMPRODUCT(AJ$2:AJ128,$AH$2:$AH128)/SUM($AH$2:$AH128),0)</f>
        <v>0</v>
      </c>
      <c r="BE128" s="11">
        <f>IF($AG128,SUMPRODUCT(AK$2:AK128,$AH$2:$AH128)/SUM($AH$2:$AH128),0)</f>
        <v>0</v>
      </c>
      <c r="BF128" s="11">
        <f>IF($AG128,SUMPRODUCT(AL$2:AL128,$AH$2:$AH128)/SUM($AH$2:$AH128),0)</f>
        <v>0</v>
      </c>
      <c r="BG128" s="11">
        <f>IF($AG128,SUMPRODUCT(AM$2:AM128,$AH$2:$AH128)/SUM($AH$2:$AH128),0)</f>
        <v>0</v>
      </c>
      <c r="BH128" s="11">
        <f>IF($AG128,SUMPRODUCT(AN$2:AN128,$AH$2:$AH128)/SUM($AH$2:$AH128),0)</f>
        <v>0</v>
      </c>
      <c r="BI128" s="11">
        <f>IF($AG128,SUMPRODUCT(AO$2:AO128,$AH$2:$AH128)/SUM($AH$2:$AH128),0)</f>
        <v>0</v>
      </c>
      <c r="BJ128" s="11">
        <f>IF($AG128,SUMPRODUCT(AP$2:AP128,$AH$2:$AH128)/SUM($AH$2:$AH128),0)</f>
        <v>0</v>
      </c>
      <c r="BK128" s="11">
        <f>IF($AG128,SUMPRODUCT(AQ$2:AQ128,$AH$2:$AH128)/SUM($AH$2:$AH128),0)</f>
        <v>0</v>
      </c>
      <c r="BL128" s="11">
        <f>IF($AG128,SUMPRODUCT(AR$2:AR128,$AH$2:$AH128)/SUM($AH$2:$AH128),0)</f>
        <v>0</v>
      </c>
      <c r="BM128" s="11">
        <f>IF($AG128,SUMPRODUCT(AS$2:AS128,$AH$2:$AH128)/SUM($AH$2:$AH128),0)</f>
        <v>0</v>
      </c>
      <c r="BN128" s="11">
        <f>IF($AG128,SUMPRODUCT(AT$2:AT128,$AH$2:$AH128)/SUM($AH$2:$AH128),0)</f>
        <v>0</v>
      </c>
      <c r="BO128" s="11">
        <f>IF($AG128,SUMPRODUCT(AU$2:AU128,$AH$2:$AH128)/SUM($AH$2:$AH128),0)</f>
        <v>0</v>
      </c>
      <c r="BP128" s="11">
        <f>IF($AG128,SUMPRODUCT(AV$2:AV128,$AH$2:$AH128)/SUM($AH$2:$AH128),0)</f>
        <v>0</v>
      </c>
      <c r="BQ128" s="11">
        <f>IF($AG128,SUMPRODUCT(AW$2:AW128,$AH$2:$AH128)/SUM($AH$2:$AH128),0)</f>
        <v>0</v>
      </c>
      <c r="BR128" s="11">
        <f>IF($AG128,SUMPRODUCT(AX$2:AX128,$AH$2:$AH128)/SUM($AH$2:$AH128),0)</f>
        <v>0</v>
      </c>
      <c r="BS128" s="11">
        <f>IF($AG128,SUMPRODUCT(AY$2:AY128,$AH$2:$AH128)/SUM($AH$2:$AH128),0)</f>
        <v>0</v>
      </c>
      <c r="BT128" s="11">
        <f>IF($AG128,SUMPRODUCT(AZ$2:AZ128,$AH$2:$AH128)/SUM($AH$2:$AH128),0)</f>
        <v>0</v>
      </c>
      <c r="BU128" s="11">
        <f>IF($AG128,SUMPRODUCT(BA$2:BA128,$AH$2:$AH128)/SUM($AH$2:$AH128),0)</f>
        <v>0</v>
      </c>
      <c r="BV128" s="11"/>
      <c r="BW128" s="109" cm="1">
        <f t="array" ref="BW128">IF($AG128,SQRT(SUMPRODUCT($AH$2:$AH128, (AI$2:AI128-BC128)^2)/(SUM($AH$2:$AH128)-1)),0)</f>
        <v>0</v>
      </c>
      <c r="BX128" s="109" cm="1">
        <f t="array" ref="BX128">IF($AG128,SQRT(SUMPRODUCT($AH$2:$AH128, (AJ$2:AJ128-BD128)^2)/(SUM($AH$2:$AH128)-1)),0)</f>
        <v>0</v>
      </c>
      <c r="BY128" s="109" cm="1">
        <f t="array" ref="BY128">IF($AG128,SQRT(SUMPRODUCT($AH$2:$AH128, (AK$2:AK128-BE128)^2)/(SUM($AH$2:$AH128)-1)),0)</f>
        <v>0</v>
      </c>
      <c r="BZ128" s="109" cm="1">
        <f t="array" ref="BZ128">IF($AG128,SQRT(SUMPRODUCT($AH$2:$AH128, (AL$2:AL128-BF128)^2)/(SUM($AH$2:$AH128)-1)),0)</f>
        <v>0</v>
      </c>
      <c r="CA128" s="109" cm="1">
        <f t="array" ref="CA128">IF($AG128,SQRT(SUMPRODUCT($AH$2:$AH128, (AM$2:AM128-BG128)^2)/(SUM($AH$2:$AH128)-1)),0)</f>
        <v>0</v>
      </c>
      <c r="CB128" s="109" cm="1">
        <f t="array" ref="CB128">IF($AG128,SQRT(SUMPRODUCT($AH$2:$AH128, (AN$2:AN128-BH128)^2)/(SUM($AH$2:$AH128)-1)),0)</f>
        <v>0</v>
      </c>
      <c r="CC128" s="109" cm="1">
        <f t="array" ref="CC128">IF($AG128,SQRT(SUMPRODUCT($AH$2:$AH128, (AO$2:AO128-BI128)^2)/(SUM($AH$2:$AH128)-1)),0)</f>
        <v>0</v>
      </c>
      <c r="CD128" s="109" cm="1">
        <f t="array" ref="CD128">IF($AG128,SQRT(SUMPRODUCT($AH$2:$AH128, (AP$2:AP128-BJ128)^2)/(SUM($AH$2:$AH128)-1)),0)</f>
        <v>0</v>
      </c>
      <c r="CE128" s="109" cm="1">
        <f t="array" ref="CE128">IF($AG128,SQRT(SUMPRODUCT($AH$2:$AH128, (AQ$2:AQ128-BK128)^2)/(SUM($AH$2:$AH128)-1)),0)</f>
        <v>0</v>
      </c>
      <c r="CF128" s="109" cm="1">
        <f t="array" ref="CF128">IF($AG128,SQRT(SUMPRODUCT($AH$2:$AH128, (AR$2:AR128-BL128)^2)/(SUM($AH$2:$AH128)-1)),0)</f>
        <v>0</v>
      </c>
      <c r="CG128" s="109" cm="1">
        <f t="array" ref="CG128">IF($AG128,SQRT(SUMPRODUCT($AH$2:$AH128, (AS$2:AS128-BM128)^2)/(SUM($AH$2:$AH128)-1)),0)</f>
        <v>0</v>
      </c>
      <c r="CH128" s="109" cm="1">
        <f t="array" ref="CH128">IF($AG128,SQRT(SUMPRODUCT($AH$2:$AH128, (AT$2:AT128-BN128)^2)/(SUM($AH$2:$AH128)-1)),0)</f>
        <v>0</v>
      </c>
      <c r="CI128" s="109" cm="1">
        <f t="array" ref="CI128">IF($AG128,SQRT(SUMPRODUCT($AH$2:$AH128, (AU$2:AU128-BO128)^2)/(SUM($AH$2:$AH128)-1)),0)</f>
        <v>0</v>
      </c>
      <c r="CJ128" s="109" cm="1">
        <f t="array" ref="CJ128">IF($AG128,SQRT(SUMPRODUCT($AH$2:$AH128, (AV$2:AV128-BP128)^2)/(SUM($AH$2:$AH128)-1)),0)</f>
        <v>0</v>
      </c>
      <c r="CK128" s="109" cm="1">
        <f t="array" ref="CK128">IF($AG128,SQRT(SUMPRODUCT($AH$2:$AH128, (AW$2:AW128-BQ128)^2)/(SUM($AH$2:$AH128)-1)),0)</f>
        <v>0</v>
      </c>
      <c r="CL128" s="109" cm="1">
        <f t="array" ref="CL128">IF($AG128,SQRT(SUMPRODUCT($AH$2:$AH128, (AX$2:AX128-BR128)^2)/(SUM($AH$2:$AH128)-1)),0)</f>
        <v>0</v>
      </c>
      <c r="CM128" s="109" cm="1">
        <f t="array" ref="CM128">IF($AG128,SQRT(SUMPRODUCT($AH$2:$AH128, (AY$2:AY128-BS128)^2)/(SUM($AH$2:$AH128)-1)),0)</f>
        <v>0</v>
      </c>
      <c r="CN128" s="109" cm="1">
        <f t="array" ref="CN128">IF($AG128,SQRT(SUMPRODUCT($AH$2:$AH128, (AZ$2:AZ128-BT128)^2)/(SUM($AH$2:$AH128)-1)),0)</f>
        <v>0</v>
      </c>
      <c r="CO128" s="109" cm="1">
        <f t="array" ref="CO128">IF($AG128,SQRT(SUMPRODUCT($AH$2:$AH128, (BA$2:BA128-BU128)^2)/(SUM($AH$2:$AH128)-1)),0)</f>
        <v>0</v>
      </c>
    </row>
    <row r="129" spans="34:93" x14ac:dyDescent="0.25">
      <c r="AH129" s="99" t="str">
        <f t="shared" si="46"/>
        <v/>
      </c>
      <c r="AI129" s="11">
        <f t="shared" ca="1" si="49"/>
        <v>0</v>
      </c>
      <c r="AJ129" s="11">
        <f t="shared" ca="1" si="49"/>
        <v>0</v>
      </c>
      <c r="AK129" s="11">
        <f t="shared" ca="1" si="49"/>
        <v>0</v>
      </c>
      <c r="AL129" s="11">
        <f t="shared" ca="1" si="49"/>
        <v>0</v>
      </c>
      <c r="AM129" s="11">
        <f t="shared" ca="1" si="49"/>
        <v>0</v>
      </c>
      <c r="AN129" s="11">
        <f t="shared" ca="1" si="49"/>
        <v>0</v>
      </c>
      <c r="AO129" s="11">
        <f t="shared" ca="1" si="49"/>
        <v>0</v>
      </c>
      <c r="AP129" s="11">
        <f t="shared" ca="1" si="49"/>
        <v>0</v>
      </c>
      <c r="AQ129" s="11">
        <f t="shared" ca="1" si="49"/>
        <v>0</v>
      </c>
      <c r="AR129" s="11">
        <f t="shared" ca="1" si="49"/>
        <v>0</v>
      </c>
      <c r="AS129" s="11">
        <f t="shared" ca="1" si="50"/>
        <v>0</v>
      </c>
      <c r="AT129" s="11">
        <f t="shared" ca="1" si="50"/>
        <v>0</v>
      </c>
      <c r="AU129" s="11">
        <f t="shared" ca="1" si="50"/>
        <v>0</v>
      </c>
      <c r="AV129" s="11">
        <f t="shared" ca="1" si="50"/>
        <v>0</v>
      </c>
      <c r="AW129" s="11">
        <f t="shared" ca="1" si="50"/>
        <v>0</v>
      </c>
      <c r="AX129" s="11">
        <f t="shared" ca="1" si="50"/>
        <v>0</v>
      </c>
      <c r="AY129" s="11">
        <f t="shared" ca="1" si="50"/>
        <v>0</v>
      </c>
      <c r="AZ129" s="11">
        <f t="shared" ca="1" si="50"/>
        <v>0</v>
      </c>
      <c r="BA129" s="11">
        <f t="shared" ca="1" si="50"/>
        <v>0</v>
      </c>
      <c r="BB129" s="11"/>
      <c r="BC129" s="11">
        <f>IF($AG129,SUMPRODUCT(AI$2:AI129,$AH$2:$AH129)/SUM($AH$2:$AH129),0)</f>
        <v>0</v>
      </c>
      <c r="BD129" s="11">
        <f>IF($AG129,SUMPRODUCT(AJ$2:AJ129,$AH$2:$AH129)/SUM($AH$2:$AH129),0)</f>
        <v>0</v>
      </c>
      <c r="BE129" s="11">
        <f>IF($AG129,SUMPRODUCT(AK$2:AK129,$AH$2:$AH129)/SUM($AH$2:$AH129),0)</f>
        <v>0</v>
      </c>
      <c r="BF129" s="11">
        <f>IF($AG129,SUMPRODUCT(AL$2:AL129,$AH$2:$AH129)/SUM($AH$2:$AH129),0)</f>
        <v>0</v>
      </c>
      <c r="BG129" s="11">
        <f>IF($AG129,SUMPRODUCT(AM$2:AM129,$AH$2:$AH129)/SUM($AH$2:$AH129),0)</f>
        <v>0</v>
      </c>
      <c r="BH129" s="11">
        <f>IF($AG129,SUMPRODUCT(AN$2:AN129,$AH$2:$AH129)/SUM($AH$2:$AH129),0)</f>
        <v>0</v>
      </c>
      <c r="BI129" s="11">
        <f>IF($AG129,SUMPRODUCT(AO$2:AO129,$AH$2:$AH129)/SUM($AH$2:$AH129),0)</f>
        <v>0</v>
      </c>
      <c r="BJ129" s="11">
        <f>IF($AG129,SUMPRODUCT(AP$2:AP129,$AH$2:$AH129)/SUM($AH$2:$AH129),0)</f>
        <v>0</v>
      </c>
      <c r="BK129" s="11">
        <f>IF($AG129,SUMPRODUCT(AQ$2:AQ129,$AH$2:$AH129)/SUM($AH$2:$AH129),0)</f>
        <v>0</v>
      </c>
      <c r="BL129" s="11">
        <f>IF($AG129,SUMPRODUCT(AR$2:AR129,$AH$2:$AH129)/SUM($AH$2:$AH129),0)</f>
        <v>0</v>
      </c>
      <c r="BM129" s="11">
        <f>IF($AG129,SUMPRODUCT(AS$2:AS129,$AH$2:$AH129)/SUM($AH$2:$AH129),0)</f>
        <v>0</v>
      </c>
      <c r="BN129" s="11">
        <f>IF($AG129,SUMPRODUCT(AT$2:AT129,$AH$2:$AH129)/SUM($AH$2:$AH129),0)</f>
        <v>0</v>
      </c>
      <c r="BO129" s="11">
        <f>IF($AG129,SUMPRODUCT(AU$2:AU129,$AH$2:$AH129)/SUM($AH$2:$AH129),0)</f>
        <v>0</v>
      </c>
      <c r="BP129" s="11">
        <f>IF($AG129,SUMPRODUCT(AV$2:AV129,$AH$2:$AH129)/SUM($AH$2:$AH129),0)</f>
        <v>0</v>
      </c>
      <c r="BQ129" s="11">
        <f>IF($AG129,SUMPRODUCT(AW$2:AW129,$AH$2:$AH129)/SUM($AH$2:$AH129),0)</f>
        <v>0</v>
      </c>
      <c r="BR129" s="11">
        <f>IF($AG129,SUMPRODUCT(AX$2:AX129,$AH$2:$AH129)/SUM($AH$2:$AH129),0)</f>
        <v>0</v>
      </c>
      <c r="BS129" s="11">
        <f>IF($AG129,SUMPRODUCT(AY$2:AY129,$AH$2:$AH129)/SUM($AH$2:$AH129),0)</f>
        <v>0</v>
      </c>
      <c r="BT129" s="11">
        <f>IF($AG129,SUMPRODUCT(AZ$2:AZ129,$AH$2:$AH129)/SUM($AH$2:$AH129),0)</f>
        <v>0</v>
      </c>
      <c r="BU129" s="11">
        <f>IF($AG129,SUMPRODUCT(BA$2:BA129,$AH$2:$AH129)/SUM($AH$2:$AH129),0)</f>
        <v>0</v>
      </c>
      <c r="BV129" s="11"/>
      <c r="BW129" s="109" cm="1">
        <f t="array" ref="BW129">IF($AG129,SQRT(SUMPRODUCT($AH$2:$AH129, (AI$2:AI129-BC129)^2)/(SUM($AH$2:$AH129)-1)),0)</f>
        <v>0</v>
      </c>
      <c r="BX129" s="109" cm="1">
        <f t="array" ref="BX129">IF($AG129,SQRT(SUMPRODUCT($AH$2:$AH129, (AJ$2:AJ129-BD129)^2)/(SUM($AH$2:$AH129)-1)),0)</f>
        <v>0</v>
      </c>
      <c r="BY129" s="109" cm="1">
        <f t="array" ref="BY129">IF($AG129,SQRT(SUMPRODUCT($AH$2:$AH129, (AK$2:AK129-BE129)^2)/(SUM($AH$2:$AH129)-1)),0)</f>
        <v>0</v>
      </c>
      <c r="BZ129" s="109" cm="1">
        <f t="array" ref="BZ129">IF($AG129,SQRT(SUMPRODUCT($AH$2:$AH129, (AL$2:AL129-BF129)^2)/(SUM($AH$2:$AH129)-1)),0)</f>
        <v>0</v>
      </c>
      <c r="CA129" s="109" cm="1">
        <f t="array" ref="CA129">IF($AG129,SQRT(SUMPRODUCT($AH$2:$AH129, (AM$2:AM129-BG129)^2)/(SUM($AH$2:$AH129)-1)),0)</f>
        <v>0</v>
      </c>
      <c r="CB129" s="109" cm="1">
        <f t="array" ref="CB129">IF($AG129,SQRT(SUMPRODUCT($AH$2:$AH129, (AN$2:AN129-BH129)^2)/(SUM($AH$2:$AH129)-1)),0)</f>
        <v>0</v>
      </c>
      <c r="CC129" s="109" cm="1">
        <f t="array" ref="CC129">IF($AG129,SQRT(SUMPRODUCT($AH$2:$AH129, (AO$2:AO129-BI129)^2)/(SUM($AH$2:$AH129)-1)),0)</f>
        <v>0</v>
      </c>
      <c r="CD129" s="109" cm="1">
        <f t="array" ref="CD129">IF($AG129,SQRT(SUMPRODUCT($AH$2:$AH129, (AP$2:AP129-BJ129)^2)/(SUM($AH$2:$AH129)-1)),0)</f>
        <v>0</v>
      </c>
      <c r="CE129" s="109" cm="1">
        <f t="array" ref="CE129">IF($AG129,SQRT(SUMPRODUCT($AH$2:$AH129, (AQ$2:AQ129-BK129)^2)/(SUM($AH$2:$AH129)-1)),0)</f>
        <v>0</v>
      </c>
      <c r="CF129" s="109" cm="1">
        <f t="array" ref="CF129">IF($AG129,SQRT(SUMPRODUCT($AH$2:$AH129, (AR$2:AR129-BL129)^2)/(SUM($AH$2:$AH129)-1)),0)</f>
        <v>0</v>
      </c>
      <c r="CG129" s="109" cm="1">
        <f t="array" ref="CG129">IF($AG129,SQRT(SUMPRODUCT($AH$2:$AH129, (AS$2:AS129-BM129)^2)/(SUM($AH$2:$AH129)-1)),0)</f>
        <v>0</v>
      </c>
      <c r="CH129" s="109" cm="1">
        <f t="array" ref="CH129">IF($AG129,SQRT(SUMPRODUCT($AH$2:$AH129, (AT$2:AT129-BN129)^2)/(SUM($AH$2:$AH129)-1)),0)</f>
        <v>0</v>
      </c>
      <c r="CI129" s="109" cm="1">
        <f t="array" ref="CI129">IF($AG129,SQRT(SUMPRODUCT($AH$2:$AH129, (AU$2:AU129-BO129)^2)/(SUM($AH$2:$AH129)-1)),0)</f>
        <v>0</v>
      </c>
      <c r="CJ129" s="109" cm="1">
        <f t="array" ref="CJ129">IF($AG129,SQRT(SUMPRODUCT($AH$2:$AH129, (AV$2:AV129-BP129)^2)/(SUM($AH$2:$AH129)-1)),0)</f>
        <v>0</v>
      </c>
      <c r="CK129" s="109" cm="1">
        <f t="array" ref="CK129">IF($AG129,SQRT(SUMPRODUCT($AH$2:$AH129, (AW$2:AW129-BQ129)^2)/(SUM($AH$2:$AH129)-1)),0)</f>
        <v>0</v>
      </c>
      <c r="CL129" s="109" cm="1">
        <f t="array" ref="CL129">IF($AG129,SQRT(SUMPRODUCT($AH$2:$AH129, (AX$2:AX129-BR129)^2)/(SUM($AH$2:$AH129)-1)),0)</f>
        <v>0</v>
      </c>
      <c r="CM129" s="109" cm="1">
        <f t="array" ref="CM129">IF($AG129,SQRT(SUMPRODUCT($AH$2:$AH129, (AY$2:AY129-BS129)^2)/(SUM($AH$2:$AH129)-1)),0)</f>
        <v>0</v>
      </c>
      <c r="CN129" s="109" cm="1">
        <f t="array" ref="CN129">IF($AG129,SQRT(SUMPRODUCT($AH$2:$AH129, (AZ$2:AZ129-BT129)^2)/(SUM($AH$2:$AH129)-1)),0)</f>
        <v>0</v>
      </c>
      <c r="CO129" s="109" cm="1">
        <f t="array" ref="CO129">IF($AG129,SQRT(SUMPRODUCT($AH$2:$AH129, (BA$2:BA129-BU129)^2)/(SUM($AH$2:$AH129)-1)),0)</f>
        <v>0</v>
      </c>
    </row>
    <row r="130" spans="34:93" x14ac:dyDescent="0.25">
      <c r="AH130" s="99" t="str">
        <f t="shared" si="46"/>
        <v/>
      </c>
      <c r="AI130" s="11">
        <f t="shared" ca="1" si="49"/>
        <v>0</v>
      </c>
      <c r="AJ130" s="11">
        <f t="shared" ca="1" si="49"/>
        <v>0</v>
      </c>
      <c r="AK130" s="11">
        <f t="shared" ca="1" si="49"/>
        <v>0</v>
      </c>
      <c r="AL130" s="11">
        <f t="shared" ca="1" si="49"/>
        <v>0</v>
      </c>
      <c r="AM130" s="11">
        <f t="shared" ca="1" si="49"/>
        <v>0</v>
      </c>
      <c r="AN130" s="11">
        <f t="shared" ca="1" si="49"/>
        <v>0</v>
      </c>
      <c r="AO130" s="11">
        <f t="shared" ca="1" si="49"/>
        <v>0</v>
      </c>
      <c r="AP130" s="11">
        <f t="shared" ca="1" si="49"/>
        <v>0</v>
      </c>
      <c r="AQ130" s="11">
        <f t="shared" ca="1" si="49"/>
        <v>0</v>
      </c>
      <c r="AR130" s="11">
        <f t="shared" ca="1" si="49"/>
        <v>0</v>
      </c>
      <c r="AS130" s="11">
        <f t="shared" ca="1" si="50"/>
        <v>0</v>
      </c>
      <c r="AT130" s="11">
        <f t="shared" ca="1" si="50"/>
        <v>0</v>
      </c>
      <c r="AU130" s="11">
        <f t="shared" ca="1" si="50"/>
        <v>0</v>
      </c>
      <c r="AV130" s="11">
        <f t="shared" ca="1" si="50"/>
        <v>0</v>
      </c>
      <c r="AW130" s="11">
        <f t="shared" ca="1" si="50"/>
        <v>0</v>
      </c>
      <c r="AX130" s="11">
        <f t="shared" ca="1" si="50"/>
        <v>0</v>
      </c>
      <c r="AY130" s="11">
        <f t="shared" ca="1" si="50"/>
        <v>0</v>
      </c>
      <c r="AZ130" s="11">
        <f t="shared" ca="1" si="50"/>
        <v>0</v>
      </c>
      <c r="BA130" s="11">
        <f t="shared" ca="1" si="50"/>
        <v>0</v>
      </c>
      <c r="BB130" s="11"/>
      <c r="BC130" s="11">
        <f>IF($AG130,SUMPRODUCT(AI$2:AI130,$AH$2:$AH130)/SUM($AH$2:$AH130),0)</f>
        <v>0</v>
      </c>
      <c r="BD130" s="11">
        <f>IF($AG130,SUMPRODUCT(AJ$2:AJ130,$AH$2:$AH130)/SUM($AH$2:$AH130),0)</f>
        <v>0</v>
      </c>
      <c r="BE130" s="11">
        <f>IF($AG130,SUMPRODUCT(AK$2:AK130,$AH$2:$AH130)/SUM($AH$2:$AH130),0)</f>
        <v>0</v>
      </c>
      <c r="BF130" s="11">
        <f>IF($AG130,SUMPRODUCT(AL$2:AL130,$AH$2:$AH130)/SUM($AH$2:$AH130),0)</f>
        <v>0</v>
      </c>
      <c r="BG130" s="11">
        <f>IF($AG130,SUMPRODUCT(AM$2:AM130,$AH$2:$AH130)/SUM($AH$2:$AH130),0)</f>
        <v>0</v>
      </c>
      <c r="BH130" s="11">
        <f>IF($AG130,SUMPRODUCT(AN$2:AN130,$AH$2:$AH130)/SUM($AH$2:$AH130),0)</f>
        <v>0</v>
      </c>
      <c r="BI130" s="11">
        <f>IF($AG130,SUMPRODUCT(AO$2:AO130,$AH$2:$AH130)/SUM($AH$2:$AH130),0)</f>
        <v>0</v>
      </c>
      <c r="BJ130" s="11">
        <f>IF($AG130,SUMPRODUCT(AP$2:AP130,$AH$2:$AH130)/SUM($AH$2:$AH130),0)</f>
        <v>0</v>
      </c>
      <c r="BK130" s="11">
        <f>IF($AG130,SUMPRODUCT(AQ$2:AQ130,$AH$2:$AH130)/SUM($AH$2:$AH130),0)</f>
        <v>0</v>
      </c>
      <c r="BL130" s="11">
        <f>IF($AG130,SUMPRODUCT(AR$2:AR130,$AH$2:$AH130)/SUM($AH$2:$AH130),0)</f>
        <v>0</v>
      </c>
      <c r="BM130" s="11">
        <f>IF($AG130,SUMPRODUCT(AS$2:AS130,$AH$2:$AH130)/SUM($AH$2:$AH130),0)</f>
        <v>0</v>
      </c>
      <c r="BN130" s="11">
        <f>IF($AG130,SUMPRODUCT(AT$2:AT130,$AH$2:$AH130)/SUM($AH$2:$AH130),0)</f>
        <v>0</v>
      </c>
      <c r="BO130" s="11">
        <f>IF($AG130,SUMPRODUCT(AU$2:AU130,$AH$2:$AH130)/SUM($AH$2:$AH130),0)</f>
        <v>0</v>
      </c>
      <c r="BP130" s="11">
        <f>IF($AG130,SUMPRODUCT(AV$2:AV130,$AH$2:$AH130)/SUM($AH$2:$AH130),0)</f>
        <v>0</v>
      </c>
      <c r="BQ130" s="11">
        <f>IF($AG130,SUMPRODUCT(AW$2:AW130,$AH$2:$AH130)/SUM($AH$2:$AH130),0)</f>
        <v>0</v>
      </c>
      <c r="BR130" s="11">
        <f>IF($AG130,SUMPRODUCT(AX$2:AX130,$AH$2:$AH130)/SUM($AH$2:$AH130),0)</f>
        <v>0</v>
      </c>
      <c r="BS130" s="11">
        <f>IF($AG130,SUMPRODUCT(AY$2:AY130,$AH$2:$AH130)/SUM($AH$2:$AH130),0)</f>
        <v>0</v>
      </c>
      <c r="BT130" s="11">
        <f>IF($AG130,SUMPRODUCT(AZ$2:AZ130,$AH$2:$AH130)/SUM($AH$2:$AH130),0)</f>
        <v>0</v>
      </c>
      <c r="BU130" s="11">
        <f>IF($AG130,SUMPRODUCT(BA$2:BA130,$AH$2:$AH130)/SUM($AH$2:$AH130),0)</f>
        <v>0</v>
      </c>
      <c r="BV130" s="11"/>
      <c r="BW130" s="109" cm="1">
        <f t="array" ref="BW130">IF($AG130,SQRT(SUMPRODUCT($AH$2:$AH130, (AI$2:AI130-BC130)^2)/(SUM($AH$2:$AH130)-1)),0)</f>
        <v>0</v>
      </c>
      <c r="BX130" s="109" cm="1">
        <f t="array" ref="BX130">IF($AG130,SQRT(SUMPRODUCT($AH$2:$AH130, (AJ$2:AJ130-BD130)^2)/(SUM($AH$2:$AH130)-1)),0)</f>
        <v>0</v>
      </c>
      <c r="BY130" s="109" cm="1">
        <f t="array" ref="BY130">IF($AG130,SQRT(SUMPRODUCT($AH$2:$AH130, (AK$2:AK130-BE130)^2)/(SUM($AH$2:$AH130)-1)),0)</f>
        <v>0</v>
      </c>
      <c r="BZ130" s="109" cm="1">
        <f t="array" ref="BZ130">IF($AG130,SQRT(SUMPRODUCT($AH$2:$AH130, (AL$2:AL130-BF130)^2)/(SUM($AH$2:$AH130)-1)),0)</f>
        <v>0</v>
      </c>
      <c r="CA130" s="109" cm="1">
        <f t="array" ref="CA130">IF($AG130,SQRT(SUMPRODUCT($AH$2:$AH130, (AM$2:AM130-BG130)^2)/(SUM($AH$2:$AH130)-1)),0)</f>
        <v>0</v>
      </c>
      <c r="CB130" s="109" cm="1">
        <f t="array" ref="CB130">IF($AG130,SQRT(SUMPRODUCT($AH$2:$AH130, (AN$2:AN130-BH130)^2)/(SUM($AH$2:$AH130)-1)),0)</f>
        <v>0</v>
      </c>
      <c r="CC130" s="109" cm="1">
        <f t="array" ref="CC130">IF($AG130,SQRT(SUMPRODUCT($AH$2:$AH130, (AO$2:AO130-BI130)^2)/(SUM($AH$2:$AH130)-1)),0)</f>
        <v>0</v>
      </c>
      <c r="CD130" s="109" cm="1">
        <f t="array" ref="CD130">IF($AG130,SQRT(SUMPRODUCT($AH$2:$AH130, (AP$2:AP130-BJ130)^2)/(SUM($AH$2:$AH130)-1)),0)</f>
        <v>0</v>
      </c>
      <c r="CE130" s="109" cm="1">
        <f t="array" ref="CE130">IF($AG130,SQRT(SUMPRODUCT($AH$2:$AH130, (AQ$2:AQ130-BK130)^2)/(SUM($AH$2:$AH130)-1)),0)</f>
        <v>0</v>
      </c>
      <c r="CF130" s="109" cm="1">
        <f t="array" ref="CF130">IF($AG130,SQRT(SUMPRODUCT($AH$2:$AH130, (AR$2:AR130-BL130)^2)/(SUM($AH$2:$AH130)-1)),0)</f>
        <v>0</v>
      </c>
      <c r="CG130" s="109" cm="1">
        <f t="array" ref="CG130">IF($AG130,SQRT(SUMPRODUCT($AH$2:$AH130, (AS$2:AS130-BM130)^2)/(SUM($AH$2:$AH130)-1)),0)</f>
        <v>0</v>
      </c>
      <c r="CH130" s="109" cm="1">
        <f t="array" ref="CH130">IF($AG130,SQRT(SUMPRODUCT($AH$2:$AH130, (AT$2:AT130-BN130)^2)/(SUM($AH$2:$AH130)-1)),0)</f>
        <v>0</v>
      </c>
      <c r="CI130" s="109" cm="1">
        <f t="array" ref="CI130">IF($AG130,SQRT(SUMPRODUCT($AH$2:$AH130, (AU$2:AU130-BO130)^2)/(SUM($AH$2:$AH130)-1)),0)</f>
        <v>0</v>
      </c>
      <c r="CJ130" s="109" cm="1">
        <f t="array" ref="CJ130">IF($AG130,SQRT(SUMPRODUCT($AH$2:$AH130, (AV$2:AV130-BP130)^2)/(SUM($AH$2:$AH130)-1)),0)</f>
        <v>0</v>
      </c>
      <c r="CK130" s="109" cm="1">
        <f t="array" ref="CK130">IF($AG130,SQRT(SUMPRODUCT($AH$2:$AH130, (AW$2:AW130-BQ130)^2)/(SUM($AH$2:$AH130)-1)),0)</f>
        <v>0</v>
      </c>
      <c r="CL130" s="109" cm="1">
        <f t="array" ref="CL130">IF($AG130,SQRT(SUMPRODUCT($AH$2:$AH130, (AX$2:AX130-BR130)^2)/(SUM($AH$2:$AH130)-1)),0)</f>
        <v>0</v>
      </c>
      <c r="CM130" s="109" cm="1">
        <f t="array" ref="CM130">IF($AG130,SQRT(SUMPRODUCT($AH$2:$AH130, (AY$2:AY130-BS130)^2)/(SUM($AH$2:$AH130)-1)),0)</f>
        <v>0</v>
      </c>
      <c r="CN130" s="109" cm="1">
        <f t="array" ref="CN130">IF($AG130,SQRT(SUMPRODUCT($AH$2:$AH130, (AZ$2:AZ130-BT130)^2)/(SUM($AH$2:$AH130)-1)),0)</f>
        <v>0</v>
      </c>
      <c r="CO130" s="109" cm="1">
        <f t="array" ref="CO130">IF($AG130,SQRT(SUMPRODUCT($AH$2:$AH130, (BA$2:BA130-BU130)^2)/(SUM($AH$2:$AH130)-1)),0)</f>
        <v>0</v>
      </c>
    </row>
    <row r="131" spans="34:93" x14ac:dyDescent="0.25">
      <c r="AH131" s="99" t="str">
        <f t="shared" si="46"/>
        <v/>
      </c>
      <c r="AI131" s="11">
        <f t="shared" ca="1" si="49"/>
        <v>0</v>
      </c>
      <c r="AJ131" s="11">
        <f t="shared" ca="1" si="49"/>
        <v>0</v>
      </c>
      <c r="AK131" s="11">
        <f t="shared" ca="1" si="49"/>
        <v>0</v>
      </c>
      <c r="AL131" s="11">
        <f t="shared" ca="1" si="49"/>
        <v>0</v>
      </c>
      <c r="AM131" s="11">
        <f t="shared" ca="1" si="49"/>
        <v>0</v>
      </c>
      <c r="AN131" s="11">
        <f t="shared" ca="1" si="49"/>
        <v>0</v>
      </c>
      <c r="AO131" s="11">
        <f t="shared" ca="1" si="49"/>
        <v>0</v>
      </c>
      <c r="AP131" s="11">
        <f t="shared" ca="1" si="49"/>
        <v>0</v>
      </c>
      <c r="AQ131" s="11">
        <f t="shared" ca="1" si="49"/>
        <v>0</v>
      </c>
      <c r="AR131" s="11">
        <f t="shared" ca="1" si="49"/>
        <v>0</v>
      </c>
      <c r="AS131" s="11">
        <f t="shared" ca="1" si="50"/>
        <v>0</v>
      </c>
      <c r="AT131" s="11">
        <f t="shared" ca="1" si="50"/>
        <v>0</v>
      </c>
      <c r="AU131" s="11">
        <f t="shared" ca="1" si="50"/>
        <v>0</v>
      </c>
      <c r="AV131" s="11">
        <f t="shared" ca="1" si="50"/>
        <v>0</v>
      </c>
      <c r="AW131" s="11">
        <f t="shared" ca="1" si="50"/>
        <v>0</v>
      </c>
      <c r="AX131" s="11">
        <f t="shared" ca="1" si="50"/>
        <v>0</v>
      </c>
      <c r="AY131" s="11">
        <f t="shared" ca="1" si="50"/>
        <v>0</v>
      </c>
      <c r="AZ131" s="11">
        <f t="shared" ca="1" si="50"/>
        <v>0</v>
      </c>
      <c r="BA131" s="11">
        <f t="shared" ca="1" si="50"/>
        <v>0</v>
      </c>
      <c r="BB131" s="11"/>
      <c r="BC131" s="11">
        <f>IF($AG131,SUMPRODUCT(AI$2:AI131,$AH$2:$AH131)/SUM($AH$2:$AH131),0)</f>
        <v>0</v>
      </c>
      <c r="BD131" s="11">
        <f>IF($AG131,SUMPRODUCT(AJ$2:AJ131,$AH$2:$AH131)/SUM($AH$2:$AH131),0)</f>
        <v>0</v>
      </c>
      <c r="BE131" s="11">
        <f>IF($AG131,SUMPRODUCT(AK$2:AK131,$AH$2:$AH131)/SUM($AH$2:$AH131),0)</f>
        <v>0</v>
      </c>
      <c r="BF131" s="11">
        <f>IF($AG131,SUMPRODUCT(AL$2:AL131,$AH$2:$AH131)/SUM($AH$2:$AH131),0)</f>
        <v>0</v>
      </c>
      <c r="BG131" s="11">
        <f>IF($AG131,SUMPRODUCT(AM$2:AM131,$AH$2:$AH131)/SUM($AH$2:$AH131),0)</f>
        <v>0</v>
      </c>
      <c r="BH131" s="11">
        <f>IF($AG131,SUMPRODUCT(AN$2:AN131,$AH$2:$AH131)/SUM($AH$2:$AH131),0)</f>
        <v>0</v>
      </c>
      <c r="BI131" s="11">
        <f>IF($AG131,SUMPRODUCT(AO$2:AO131,$AH$2:$AH131)/SUM($AH$2:$AH131),0)</f>
        <v>0</v>
      </c>
      <c r="BJ131" s="11">
        <f>IF($AG131,SUMPRODUCT(AP$2:AP131,$AH$2:$AH131)/SUM($AH$2:$AH131),0)</f>
        <v>0</v>
      </c>
      <c r="BK131" s="11">
        <f>IF($AG131,SUMPRODUCT(AQ$2:AQ131,$AH$2:$AH131)/SUM($AH$2:$AH131),0)</f>
        <v>0</v>
      </c>
      <c r="BL131" s="11">
        <f>IF($AG131,SUMPRODUCT(AR$2:AR131,$AH$2:$AH131)/SUM($AH$2:$AH131),0)</f>
        <v>0</v>
      </c>
      <c r="BM131" s="11">
        <f>IF($AG131,SUMPRODUCT(AS$2:AS131,$AH$2:$AH131)/SUM($AH$2:$AH131),0)</f>
        <v>0</v>
      </c>
      <c r="BN131" s="11">
        <f>IF($AG131,SUMPRODUCT(AT$2:AT131,$AH$2:$AH131)/SUM($AH$2:$AH131),0)</f>
        <v>0</v>
      </c>
      <c r="BO131" s="11">
        <f>IF($AG131,SUMPRODUCT(AU$2:AU131,$AH$2:$AH131)/SUM($AH$2:$AH131),0)</f>
        <v>0</v>
      </c>
      <c r="BP131" s="11">
        <f>IF($AG131,SUMPRODUCT(AV$2:AV131,$AH$2:$AH131)/SUM($AH$2:$AH131),0)</f>
        <v>0</v>
      </c>
      <c r="BQ131" s="11">
        <f>IF($AG131,SUMPRODUCT(AW$2:AW131,$AH$2:$AH131)/SUM($AH$2:$AH131),0)</f>
        <v>0</v>
      </c>
      <c r="BR131" s="11">
        <f>IF($AG131,SUMPRODUCT(AX$2:AX131,$AH$2:$AH131)/SUM($AH$2:$AH131),0)</f>
        <v>0</v>
      </c>
      <c r="BS131" s="11">
        <f>IF($AG131,SUMPRODUCT(AY$2:AY131,$AH$2:$AH131)/SUM($AH$2:$AH131),0)</f>
        <v>0</v>
      </c>
      <c r="BT131" s="11">
        <f>IF($AG131,SUMPRODUCT(AZ$2:AZ131,$AH$2:$AH131)/SUM($AH$2:$AH131),0)</f>
        <v>0</v>
      </c>
      <c r="BU131" s="11">
        <f>IF($AG131,SUMPRODUCT(BA$2:BA131,$AH$2:$AH131)/SUM($AH$2:$AH131),0)</f>
        <v>0</v>
      </c>
      <c r="BV131" s="11"/>
      <c r="BW131" s="109" cm="1">
        <f t="array" ref="BW131">IF($AG131,SQRT(SUMPRODUCT($AH$2:$AH131, (AI$2:AI131-BC131)^2)/(SUM($AH$2:$AH131)-1)),0)</f>
        <v>0</v>
      </c>
      <c r="BX131" s="109" cm="1">
        <f t="array" ref="BX131">IF($AG131,SQRT(SUMPRODUCT($AH$2:$AH131, (AJ$2:AJ131-BD131)^2)/(SUM($AH$2:$AH131)-1)),0)</f>
        <v>0</v>
      </c>
      <c r="BY131" s="109" cm="1">
        <f t="array" ref="BY131">IF($AG131,SQRT(SUMPRODUCT($AH$2:$AH131, (AK$2:AK131-BE131)^2)/(SUM($AH$2:$AH131)-1)),0)</f>
        <v>0</v>
      </c>
      <c r="BZ131" s="109" cm="1">
        <f t="array" ref="BZ131">IF($AG131,SQRT(SUMPRODUCT($AH$2:$AH131, (AL$2:AL131-BF131)^2)/(SUM($AH$2:$AH131)-1)),0)</f>
        <v>0</v>
      </c>
      <c r="CA131" s="109" cm="1">
        <f t="array" ref="CA131">IF($AG131,SQRT(SUMPRODUCT($AH$2:$AH131, (AM$2:AM131-BG131)^2)/(SUM($AH$2:$AH131)-1)),0)</f>
        <v>0</v>
      </c>
      <c r="CB131" s="109" cm="1">
        <f t="array" ref="CB131">IF($AG131,SQRT(SUMPRODUCT($AH$2:$AH131, (AN$2:AN131-BH131)^2)/(SUM($AH$2:$AH131)-1)),0)</f>
        <v>0</v>
      </c>
      <c r="CC131" s="109" cm="1">
        <f t="array" ref="CC131">IF($AG131,SQRT(SUMPRODUCT($AH$2:$AH131, (AO$2:AO131-BI131)^2)/(SUM($AH$2:$AH131)-1)),0)</f>
        <v>0</v>
      </c>
      <c r="CD131" s="109" cm="1">
        <f t="array" ref="CD131">IF($AG131,SQRT(SUMPRODUCT($AH$2:$AH131, (AP$2:AP131-BJ131)^2)/(SUM($AH$2:$AH131)-1)),0)</f>
        <v>0</v>
      </c>
      <c r="CE131" s="109" cm="1">
        <f t="array" ref="CE131">IF($AG131,SQRT(SUMPRODUCT($AH$2:$AH131, (AQ$2:AQ131-BK131)^2)/(SUM($AH$2:$AH131)-1)),0)</f>
        <v>0</v>
      </c>
      <c r="CF131" s="109" cm="1">
        <f t="array" ref="CF131">IF($AG131,SQRT(SUMPRODUCT($AH$2:$AH131, (AR$2:AR131-BL131)^2)/(SUM($AH$2:$AH131)-1)),0)</f>
        <v>0</v>
      </c>
      <c r="CG131" s="109" cm="1">
        <f t="array" ref="CG131">IF($AG131,SQRT(SUMPRODUCT($AH$2:$AH131, (AS$2:AS131-BM131)^2)/(SUM($AH$2:$AH131)-1)),0)</f>
        <v>0</v>
      </c>
      <c r="CH131" s="109" cm="1">
        <f t="array" ref="CH131">IF($AG131,SQRT(SUMPRODUCT($AH$2:$AH131, (AT$2:AT131-BN131)^2)/(SUM($AH$2:$AH131)-1)),0)</f>
        <v>0</v>
      </c>
      <c r="CI131" s="109" cm="1">
        <f t="array" ref="CI131">IF($AG131,SQRT(SUMPRODUCT($AH$2:$AH131, (AU$2:AU131-BO131)^2)/(SUM($AH$2:$AH131)-1)),0)</f>
        <v>0</v>
      </c>
      <c r="CJ131" s="109" cm="1">
        <f t="array" ref="CJ131">IF($AG131,SQRT(SUMPRODUCT($AH$2:$AH131, (AV$2:AV131-BP131)^2)/(SUM($AH$2:$AH131)-1)),0)</f>
        <v>0</v>
      </c>
      <c r="CK131" s="109" cm="1">
        <f t="array" ref="CK131">IF($AG131,SQRT(SUMPRODUCT($AH$2:$AH131, (AW$2:AW131-BQ131)^2)/(SUM($AH$2:$AH131)-1)),0)</f>
        <v>0</v>
      </c>
      <c r="CL131" s="109" cm="1">
        <f t="array" ref="CL131">IF($AG131,SQRT(SUMPRODUCT($AH$2:$AH131, (AX$2:AX131-BR131)^2)/(SUM($AH$2:$AH131)-1)),0)</f>
        <v>0</v>
      </c>
      <c r="CM131" s="109" cm="1">
        <f t="array" ref="CM131">IF($AG131,SQRT(SUMPRODUCT($AH$2:$AH131, (AY$2:AY131-BS131)^2)/(SUM($AH$2:$AH131)-1)),0)</f>
        <v>0</v>
      </c>
      <c r="CN131" s="109" cm="1">
        <f t="array" ref="CN131">IF($AG131,SQRT(SUMPRODUCT($AH$2:$AH131, (AZ$2:AZ131-BT131)^2)/(SUM($AH$2:$AH131)-1)),0)</f>
        <v>0</v>
      </c>
      <c r="CO131" s="109" cm="1">
        <f t="array" ref="CO131">IF($AG131,SQRT(SUMPRODUCT($AH$2:$AH131, (BA$2:BA131-BU131)^2)/(SUM($AH$2:$AH131)-1)),0)</f>
        <v>0</v>
      </c>
    </row>
    <row r="132" spans="34:93" x14ac:dyDescent="0.25">
      <c r="AH132" s="99" t="str">
        <f t="shared" si="46"/>
        <v/>
      </c>
      <c r="AI132" s="11">
        <f t="shared" ref="AI132:AR141" ca="1" si="51">IF(AI$1&lt;&gt;0,SUMIFS(INDIRECT(AI$1), Fecha,$AG132),0)</f>
        <v>0</v>
      </c>
      <c r="AJ132" s="11">
        <f t="shared" ca="1" si="51"/>
        <v>0</v>
      </c>
      <c r="AK132" s="11">
        <f t="shared" ca="1" si="51"/>
        <v>0</v>
      </c>
      <c r="AL132" s="11">
        <f t="shared" ca="1" si="51"/>
        <v>0</v>
      </c>
      <c r="AM132" s="11">
        <f t="shared" ca="1" si="51"/>
        <v>0</v>
      </c>
      <c r="AN132" s="11">
        <f t="shared" ca="1" si="51"/>
        <v>0</v>
      </c>
      <c r="AO132" s="11">
        <f t="shared" ca="1" si="51"/>
        <v>0</v>
      </c>
      <c r="AP132" s="11">
        <f t="shared" ca="1" si="51"/>
        <v>0</v>
      </c>
      <c r="AQ132" s="11">
        <f t="shared" ca="1" si="51"/>
        <v>0</v>
      </c>
      <c r="AR132" s="11">
        <f t="shared" ca="1" si="51"/>
        <v>0</v>
      </c>
      <c r="AS132" s="11">
        <f t="shared" ref="AS132:BA141" ca="1" si="52">IF(AS$1&lt;&gt;0,SUMIFS(INDIRECT(AS$1), Fecha,$AG132),0)</f>
        <v>0</v>
      </c>
      <c r="AT132" s="11">
        <f t="shared" ca="1" si="52"/>
        <v>0</v>
      </c>
      <c r="AU132" s="11">
        <f t="shared" ca="1" si="52"/>
        <v>0</v>
      </c>
      <c r="AV132" s="11">
        <f t="shared" ca="1" si="52"/>
        <v>0</v>
      </c>
      <c r="AW132" s="11">
        <f t="shared" ca="1" si="52"/>
        <v>0</v>
      </c>
      <c r="AX132" s="11">
        <f t="shared" ca="1" si="52"/>
        <v>0</v>
      </c>
      <c r="AY132" s="11">
        <f t="shared" ca="1" si="52"/>
        <v>0</v>
      </c>
      <c r="AZ132" s="11">
        <f t="shared" ca="1" si="52"/>
        <v>0</v>
      </c>
      <c r="BA132" s="11">
        <f t="shared" ca="1" si="52"/>
        <v>0</v>
      </c>
      <c r="BB132" s="11"/>
      <c r="BC132" s="11">
        <f>IF($AG132,SUMPRODUCT(AI$2:AI132,$AH$2:$AH132)/SUM($AH$2:$AH132),0)</f>
        <v>0</v>
      </c>
      <c r="BD132" s="11">
        <f>IF($AG132,SUMPRODUCT(AJ$2:AJ132,$AH$2:$AH132)/SUM($AH$2:$AH132),0)</f>
        <v>0</v>
      </c>
      <c r="BE132" s="11">
        <f>IF($AG132,SUMPRODUCT(AK$2:AK132,$AH$2:$AH132)/SUM($AH$2:$AH132),0)</f>
        <v>0</v>
      </c>
      <c r="BF132" s="11">
        <f>IF($AG132,SUMPRODUCT(AL$2:AL132,$AH$2:$AH132)/SUM($AH$2:$AH132),0)</f>
        <v>0</v>
      </c>
      <c r="BG132" s="11">
        <f>IF($AG132,SUMPRODUCT(AM$2:AM132,$AH$2:$AH132)/SUM($AH$2:$AH132),0)</f>
        <v>0</v>
      </c>
      <c r="BH132" s="11">
        <f>IF($AG132,SUMPRODUCT(AN$2:AN132,$AH$2:$AH132)/SUM($AH$2:$AH132),0)</f>
        <v>0</v>
      </c>
      <c r="BI132" s="11">
        <f>IF($AG132,SUMPRODUCT(AO$2:AO132,$AH$2:$AH132)/SUM($AH$2:$AH132),0)</f>
        <v>0</v>
      </c>
      <c r="BJ132" s="11">
        <f>IF($AG132,SUMPRODUCT(AP$2:AP132,$AH$2:$AH132)/SUM($AH$2:$AH132),0)</f>
        <v>0</v>
      </c>
      <c r="BK132" s="11">
        <f>IF($AG132,SUMPRODUCT(AQ$2:AQ132,$AH$2:$AH132)/SUM($AH$2:$AH132),0)</f>
        <v>0</v>
      </c>
      <c r="BL132" s="11">
        <f>IF($AG132,SUMPRODUCT(AR$2:AR132,$AH$2:$AH132)/SUM($AH$2:$AH132),0)</f>
        <v>0</v>
      </c>
      <c r="BM132" s="11">
        <f>IF($AG132,SUMPRODUCT(AS$2:AS132,$AH$2:$AH132)/SUM($AH$2:$AH132),0)</f>
        <v>0</v>
      </c>
      <c r="BN132" s="11">
        <f>IF($AG132,SUMPRODUCT(AT$2:AT132,$AH$2:$AH132)/SUM($AH$2:$AH132),0)</f>
        <v>0</v>
      </c>
      <c r="BO132" s="11">
        <f>IF($AG132,SUMPRODUCT(AU$2:AU132,$AH$2:$AH132)/SUM($AH$2:$AH132),0)</f>
        <v>0</v>
      </c>
      <c r="BP132" s="11">
        <f>IF($AG132,SUMPRODUCT(AV$2:AV132,$AH$2:$AH132)/SUM($AH$2:$AH132),0)</f>
        <v>0</v>
      </c>
      <c r="BQ132" s="11">
        <f>IF($AG132,SUMPRODUCT(AW$2:AW132,$AH$2:$AH132)/SUM($AH$2:$AH132),0)</f>
        <v>0</v>
      </c>
      <c r="BR132" s="11">
        <f>IF($AG132,SUMPRODUCT(AX$2:AX132,$AH$2:$AH132)/SUM($AH$2:$AH132),0)</f>
        <v>0</v>
      </c>
      <c r="BS132" s="11">
        <f>IF($AG132,SUMPRODUCT(AY$2:AY132,$AH$2:$AH132)/SUM($AH$2:$AH132),0)</f>
        <v>0</v>
      </c>
      <c r="BT132" s="11">
        <f>IF($AG132,SUMPRODUCT(AZ$2:AZ132,$AH$2:$AH132)/SUM($AH$2:$AH132),0)</f>
        <v>0</v>
      </c>
      <c r="BU132" s="11">
        <f>IF($AG132,SUMPRODUCT(BA$2:BA132,$AH$2:$AH132)/SUM($AH$2:$AH132),0)</f>
        <v>0</v>
      </c>
      <c r="BV132" s="11"/>
      <c r="BW132" s="109" cm="1">
        <f t="array" ref="BW132">IF($AG132,SQRT(SUMPRODUCT($AH$2:$AH132, (AI$2:AI132-BC132)^2)/(SUM($AH$2:$AH132)-1)),0)</f>
        <v>0</v>
      </c>
      <c r="BX132" s="109" cm="1">
        <f t="array" ref="BX132">IF($AG132,SQRT(SUMPRODUCT($AH$2:$AH132, (AJ$2:AJ132-BD132)^2)/(SUM($AH$2:$AH132)-1)),0)</f>
        <v>0</v>
      </c>
      <c r="BY132" s="109" cm="1">
        <f t="array" ref="BY132">IF($AG132,SQRT(SUMPRODUCT($AH$2:$AH132, (AK$2:AK132-BE132)^2)/(SUM($AH$2:$AH132)-1)),0)</f>
        <v>0</v>
      </c>
      <c r="BZ132" s="109" cm="1">
        <f t="array" ref="BZ132">IF($AG132,SQRT(SUMPRODUCT($AH$2:$AH132, (AL$2:AL132-BF132)^2)/(SUM($AH$2:$AH132)-1)),0)</f>
        <v>0</v>
      </c>
      <c r="CA132" s="109" cm="1">
        <f t="array" ref="CA132">IF($AG132,SQRT(SUMPRODUCT($AH$2:$AH132, (AM$2:AM132-BG132)^2)/(SUM($AH$2:$AH132)-1)),0)</f>
        <v>0</v>
      </c>
      <c r="CB132" s="109" cm="1">
        <f t="array" ref="CB132">IF($AG132,SQRT(SUMPRODUCT($AH$2:$AH132, (AN$2:AN132-BH132)^2)/(SUM($AH$2:$AH132)-1)),0)</f>
        <v>0</v>
      </c>
      <c r="CC132" s="109" cm="1">
        <f t="array" ref="CC132">IF($AG132,SQRT(SUMPRODUCT($AH$2:$AH132, (AO$2:AO132-BI132)^2)/(SUM($AH$2:$AH132)-1)),0)</f>
        <v>0</v>
      </c>
      <c r="CD132" s="109" cm="1">
        <f t="array" ref="CD132">IF($AG132,SQRT(SUMPRODUCT($AH$2:$AH132, (AP$2:AP132-BJ132)^2)/(SUM($AH$2:$AH132)-1)),0)</f>
        <v>0</v>
      </c>
      <c r="CE132" s="109" cm="1">
        <f t="array" ref="CE132">IF($AG132,SQRT(SUMPRODUCT($AH$2:$AH132, (AQ$2:AQ132-BK132)^2)/(SUM($AH$2:$AH132)-1)),0)</f>
        <v>0</v>
      </c>
      <c r="CF132" s="109" cm="1">
        <f t="array" ref="CF132">IF($AG132,SQRT(SUMPRODUCT($AH$2:$AH132, (AR$2:AR132-BL132)^2)/(SUM($AH$2:$AH132)-1)),0)</f>
        <v>0</v>
      </c>
      <c r="CG132" s="109" cm="1">
        <f t="array" ref="CG132">IF($AG132,SQRT(SUMPRODUCT($AH$2:$AH132, (AS$2:AS132-BM132)^2)/(SUM($AH$2:$AH132)-1)),0)</f>
        <v>0</v>
      </c>
      <c r="CH132" s="109" cm="1">
        <f t="array" ref="CH132">IF($AG132,SQRT(SUMPRODUCT($AH$2:$AH132, (AT$2:AT132-BN132)^2)/(SUM($AH$2:$AH132)-1)),0)</f>
        <v>0</v>
      </c>
      <c r="CI132" s="109" cm="1">
        <f t="array" ref="CI132">IF($AG132,SQRT(SUMPRODUCT($AH$2:$AH132, (AU$2:AU132-BO132)^2)/(SUM($AH$2:$AH132)-1)),0)</f>
        <v>0</v>
      </c>
      <c r="CJ132" s="109" cm="1">
        <f t="array" ref="CJ132">IF($AG132,SQRT(SUMPRODUCT($AH$2:$AH132, (AV$2:AV132-BP132)^2)/(SUM($AH$2:$AH132)-1)),0)</f>
        <v>0</v>
      </c>
      <c r="CK132" s="109" cm="1">
        <f t="array" ref="CK132">IF($AG132,SQRT(SUMPRODUCT($AH$2:$AH132, (AW$2:AW132-BQ132)^2)/(SUM($AH$2:$AH132)-1)),0)</f>
        <v>0</v>
      </c>
      <c r="CL132" s="109" cm="1">
        <f t="array" ref="CL132">IF($AG132,SQRT(SUMPRODUCT($AH$2:$AH132, (AX$2:AX132-BR132)^2)/(SUM($AH$2:$AH132)-1)),0)</f>
        <v>0</v>
      </c>
      <c r="CM132" s="109" cm="1">
        <f t="array" ref="CM132">IF($AG132,SQRT(SUMPRODUCT($AH$2:$AH132, (AY$2:AY132-BS132)^2)/(SUM($AH$2:$AH132)-1)),0)</f>
        <v>0</v>
      </c>
      <c r="CN132" s="109" cm="1">
        <f t="array" ref="CN132">IF($AG132,SQRT(SUMPRODUCT($AH$2:$AH132, (AZ$2:AZ132-BT132)^2)/(SUM($AH$2:$AH132)-1)),0)</f>
        <v>0</v>
      </c>
      <c r="CO132" s="109" cm="1">
        <f t="array" ref="CO132">IF($AG132,SQRT(SUMPRODUCT($AH$2:$AH132, (BA$2:BA132-BU132)^2)/(SUM($AH$2:$AH132)-1)),0)</f>
        <v>0</v>
      </c>
    </row>
    <row r="133" spans="34:93" x14ac:dyDescent="0.25">
      <c r="AH133" s="99" t="str">
        <f t="shared" si="46"/>
        <v/>
      </c>
      <c r="AI133" s="11">
        <f t="shared" ca="1" si="51"/>
        <v>0</v>
      </c>
      <c r="AJ133" s="11">
        <f t="shared" ca="1" si="51"/>
        <v>0</v>
      </c>
      <c r="AK133" s="11">
        <f t="shared" ca="1" si="51"/>
        <v>0</v>
      </c>
      <c r="AL133" s="11">
        <f t="shared" ca="1" si="51"/>
        <v>0</v>
      </c>
      <c r="AM133" s="11">
        <f t="shared" ca="1" si="51"/>
        <v>0</v>
      </c>
      <c r="AN133" s="11">
        <f t="shared" ca="1" si="51"/>
        <v>0</v>
      </c>
      <c r="AO133" s="11">
        <f t="shared" ca="1" si="51"/>
        <v>0</v>
      </c>
      <c r="AP133" s="11">
        <f t="shared" ca="1" si="51"/>
        <v>0</v>
      </c>
      <c r="AQ133" s="11">
        <f t="shared" ca="1" si="51"/>
        <v>0</v>
      </c>
      <c r="AR133" s="11">
        <f t="shared" ca="1" si="51"/>
        <v>0</v>
      </c>
      <c r="AS133" s="11">
        <f t="shared" ca="1" si="52"/>
        <v>0</v>
      </c>
      <c r="AT133" s="11">
        <f t="shared" ca="1" si="52"/>
        <v>0</v>
      </c>
      <c r="AU133" s="11">
        <f t="shared" ca="1" si="52"/>
        <v>0</v>
      </c>
      <c r="AV133" s="11">
        <f t="shared" ca="1" si="52"/>
        <v>0</v>
      </c>
      <c r="AW133" s="11">
        <f t="shared" ca="1" si="52"/>
        <v>0</v>
      </c>
      <c r="AX133" s="11">
        <f t="shared" ca="1" si="52"/>
        <v>0</v>
      </c>
      <c r="AY133" s="11">
        <f t="shared" ca="1" si="52"/>
        <v>0</v>
      </c>
      <c r="AZ133" s="11">
        <f t="shared" ca="1" si="52"/>
        <v>0</v>
      </c>
      <c r="BA133" s="11">
        <f t="shared" ca="1" si="52"/>
        <v>0</v>
      </c>
      <c r="BB133" s="11"/>
      <c r="BC133" s="11">
        <f>IF($AG133,SUMPRODUCT(AI$2:AI133,$AH$2:$AH133)/SUM($AH$2:$AH133),0)</f>
        <v>0</v>
      </c>
      <c r="BD133" s="11">
        <f>IF($AG133,SUMPRODUCT(AJ$2:AJ133,$AH$2:$AH133)/SUM($AH$2:$AH133),0)</f>
        <v>0</v>
      </c>
      <c r="BE133" s="11">
        <f>IF($AG133,SUMPRODUCT(AK$2:AK133,$AH$2:$AH133)/SUM($AH$2:$AH133),0)</f>
        <v>0</v>
      </c>
      <c r="BF133" s="11">
        <f>IF($AG133,SUMPRODUCT(AL$2:AL133,$AH$2:$AH133)/SUM($AH$2:$AH133),0)</f>
        <v>0</v>
      </c>
      <c r="BG133" s="11">
        <f>IF($AG133,SUMPRODUCT(AM$2:AM133,$AH$2:$AH133)/SUM($AH$2:$AH133),0)</f>
        <v>0</v>
      </c>
      <c r="BH133" s="11">
        <f>IF($AG133,SUMPRODUCT(AN$2:AN133,$AH$2:$AH133)/SUM($AH$2:$AH133),0)</f>
        <v>0</v>
      </c>
      <c r="BI133" s="11">
        <f>IF($AG133,SUMPRODUCT(AO$2:AO133,$AH$2:$AH133)/SUM($AH$2:$AH133),0)</f>
        <v>0</v>
      </c>
      <c r="BJ133" s="11">
        <f>IF($AG133,SUMPRODUCT(AP$2:AP133,$AH$2:$AH133)/SUM($AH$2:$AH133),0)</f>
        <v>0</v>
      </c>
      <c r="BK133" s="11">
        <f>IF($AG133,SUMPRODUCT(AQ$2:AQ133,$AH$2:$AH133)/SUM($AH$2:$AH133),0)</f>
        <v>0</v>
      </c>
      <c r="BL133" s="11">
        <f>IF($AG133,SUMPRODUCT(AR$2:AR133,$AH$2:$AH133)/SUM($AH$2:$AH133),0)</f>
        <v>0</v>
      </c>
      <c r="BM133" s="11">
        <f>IF($AG133,SUMPRODUCT(AS$2:AS133,$AH$2:$AH133)/SUM($AH$2:$AH133),0)</f>
        <v>0</v>
      </c>
      <c r="BN133" s="11">
        <f>IF($AG133,SUMPRODUCT(AT$2:AT133,$AH$2:$AH133)/SUM($AH$2:$AH133),0)</f>
        <v>0</v>
      </c>
      <c r="BO133" s="11">
        <f>IF($AG133,SUMPRODUCT(AU$2:AU133,$AH$2:$AH133)/SUM($AH$2:$AH133),0)</f>
        <v>0</v>
      </c>
      <c r="BP133" s="11">
        <f>IF($AG133,SUMPRODUCT(AV$2:AV133,$AH$2:$AH133)/SUM($AH$2:$AH133),0)</f>
        <v>0</v>
      </c>
      <c r="BQ133" s="11">
        <f>IF($AG133,SUMPRODUCT(AW$2:AW133,$AH$2:$AH133)/SUM($AH$2:$AH133),0)</f>
        <v>0</v>
      </c>
      <c r="BR133" s="11">
        <f>IF($AG133,SUMPRODUCT(AX$2:AX133,$AH$2:$AH133)/SUM($AH$2:$AH133),0)</f>
        <v>0</v>
      </c>
      <c r="BS133" s="11">
        <f>IF($AG133,SUMPRODUCT(AY$2:AY133,$AH$2:$AH133)/SUM($AH$2:$AH133),0)</f>
        <v>0</v>
      </c>
      <c r="BT133" s="11">
        <f>IF($AG133,SUMPRODUCT(AZ$2:AZ133,$AH$2:$AH133)/SUM($AH$2:$AH133),0)</f>
        <v>0</v>
      </c>
      <c r="BU133" s="11">
        <f>IF($AG133,SUMPRODUCT(BA$2:BA133,$AH$2:$AH133)/SUM($AH$2:$AH133),0)</f>
        <v>0</v>
      </c>
      <c r="BV133" s="11"/>
      <c r="BW133" s="109" cm="1">
        <f t="array" ref="BW133">IF($AG133,SQRT(SUMPRODUCT($AH$2:$AH133, (AI$2:AI133-BC133)^2)/(SUM($AH$2:$AH133)-1)),0)</f>
        <v>0</v>
      </c>
      <c r="BX133" s="109" cm="1">
        <f t="array" ref="BX133">IF($AG133,SQRT(SUMPRODUCT($AH$2:$AH133, (AJ$2:AJ133-BD133)^2)/(SUM($AH$2:$AH133)-1)),0)</f>
        <v>0</v>
      </c>
      <c r="BY133" s="109" cm="1">
        <f t="array" ref="BY133">IF($AG133,SQRT(SUMPRODUCT($AH$2:$AH133, (AK$2:AK133-BE133)^2)/(SUM($AH$2:$AH133)-1)),0)</f>
        <v>0</v>
      </c>
      <c r="BZ133" s="109" cm="1">
        <f t="array" ref="BZ133">IF($AG133,SQRT(SUMPRODUCT($AH$2:$AH133, (AL$2:AL133-BF133)^2)/(SUM($AH$2:$AH133)-1)),0)</f>
        <v>0</v>
      </c>
      <c r="CA133" s="109" cm="1">
        <f t="array" ref="CA133">IF($AG133,SQRT(SUMPRODUCT($AH$2:$AH133, (AM$2:AM133-BG133)^2)/(SUM($AH$2:$AH133)-1)),0)</f>
        <v>0</v>
      </c>
      <c r="CB133" s="109" cm="1">
        <f t="array" ref="CB133">IF($AG133,SQRT(SUMPRODUCT($AH$2:$AH133, (AN$2:AN133-BH133)^2)/(SUM($AH$2:$AH133)-1)),0)</f>
        <v>0</v>
      </c>
      <c r="CC133" s="109" cm="1">
        <f t="array" ref="CC133">IF($AG133,SQRT(SUMPRODUCT($AH$2:$AH133, (AO$2:AO133-BI133)^2)/(SUM($AH$2:$AH133)-1)),0)</f>
        <v>0</v>
      </c>
      <c r="CD133" s="109" cm="1">
        <f t="array" ref="CD133">IF($AG133,SQRT(SUMPRODUCT($AH$2:$AH133, (AP$2:AP133-BJ133)^2)/(SUM($AH$2:$AH133)-1)),0)</f>
        <v>0</v>
      </c>
      <c r="CE133" s="109" cm="1">
        <f t="array" ref="CE133">IF($AG133,SQRT(SUMPRODUCT($AH$2:$AH133, (AQ$2:AQ133-BK133)^2)/(SUM($AH$2:$AH133)-1)),0)</f>
        <v>0</v>
      </c>
      <c r="CF133" s="109" cm="1">
        <f t="array" ref="CF133">IF($AG133,SQRT(SUMPRODUCT($AH$2:$AH133, (AR$2:AR133-BL133)^2)/(SUM($AH$2:$AH133)-1)),0)</f>
        <v>0</v>
      </c>
      <c r="CG133" s="109" cm="1">
        <f t="array" ref="CG133">IF($AG133,SQRT(SUMPRODUCT($AH$2:$AH133, (AS$2:AS133-BM133)^2)/(SUM($AH$2:$AH133)-1)),0)</f>
        <v>0</v>
      </c>
      <c r="CH133" s="109" cm="1">
        <f t="array" ref="CH133">IF($AG133,SQRT(SUMPRODUCT($AH$2:$AH133, (AT$2:AT133-BN133)^2)/(SUM($AH$2:$AH133)-1)),0)</f>
        <v>0</v>
      </c>
      <c r="CI133" s="109" cm="1">
        <f t="array" ref="CI133">IF($AG133,SQRT(SUMPRODUCT($AH$2:$AH133, (AU$2:AU133-BO133)^2)/(SUM($AH$2:$AH133)-1)),0)</f>
        <v>0</v>
      </c>
      <c r="CJ133" s="109" cm="1">
        <f t="array" ref="CJ133">IF($AG133,SQRT(SUMPRODUCT($AH$2:$AH133, (AV$2:AV133-BP133)^2)/(SUM($AH$2:$AH133)-1)),0)</f>
        <v>0</v>
      </c>
      <c r="CK133" s="109" cm="1">
        <f t="array" ref="CK133">IF($AG133,SQRT(SUMPRODUCT($AH$2:$AH133, (AW$2:AW133-BQ133)^2)/(SUM($AH$2:$AH133)-1)),0)</f>
        <v>0</v>
      </c>
      <c r="CL133" s="109" cm="1">
        <f t="array" ref="CL133">IF($AG133,SQRT(SUMPRODUCT($AH$2:$AH133, (AX$2:AX133-BR133)^2)/(SUM($AH$2:$AH133)-1)),0)</f>
        <v>0</v>
      </c>
      <c r="CM133" s="109" cm="1">
        <f t="array" ref="CM133">IF($AG133,SQRT(SUMPRODUCT($AH$2:$AH133, (AY$2:AY133-BS133)^2)/(SUM($AH$2:$AH133)-1)),0)</f>
        <v>0</v>
      </c>
      <c r="CN133" s="109" cm="1">
        <f t="array" ref="CN133">IF($AG133,SQRT(SUMPRODUCT($AH$2:$AH133, (AZ$2:AZ133-BT133)^2)/(SUM($AH$2:$AH133)-1)),0)</f>
        <v>0</v>
      </c>
      <c r="CO133" s="109" cm="1">
        <f t="array" ref="CO133">IF($AG133,SQRT(SUMPRODUCT($AH$2:$AH133, (BA$2:BA133-BU133)^2)/(SUM($AH$2:$AH133)-1)),0)</f>
        <v>0</v>
      </c>
    </row>
    <row r="134" spans="34:93" x14ac:dyDescent="0.25">
      <c r="AH134" s="99" t="str">
        <f t="shared" si="46"/>
        <v/>
      </c>
      <c r="AI134" s="11">
        <f t="shared" ca="1" si="51"/>
        <v>0</v>
      </c>
      <c r="AJ134" s="11">
        <f t="shared" ca="1" si="51"/>
        <v>0</v>
      </c>
      <c r="AK134" s="11">
        <f t="shared" ca="1" si="51"/>
        <v>0</v>
      </c>
      <c r="AL134" s="11">
        <f t="shared" ca="1" si="51"/>
        <v>0</v>
      </c>
      <c r="AM134" s="11">
        <f t="shared" ca="1" si="51"/>
        <v>0</v>
      </c>
      <c r="AN134" s="11">
        <f t="shared" ca="1" si="51"/>
        <v>0</v>
      </c>
      <c r="AO134" s="11">
        <f t="shared" ca="1" si="51"/>
        <v>0</v>
      </c>
      <c r="AP134" s="11">
        <f t="shared" ca="1" si="51"/>
        <v>0</v>
      </c>
      <c r="AQ134" s="11">
        <f t="shared" ca="1" si="51"/>
        <v>0</v>
      </c>
      <c r="AR134" s="11">
        <f t="shared" ca="1" si="51"/>
        <v>0</v>
      </c>
      <c r="AS134" s="11">
        <f t="shared" ca="1" si="52"/>
        <v>0</v>
      </c>
      <c r="AT134" s="11">
        <f t="shared" ca="1" si="52"/>
        <v>0</v>
      </c>
      <c r="AU134" s="11">
        <f t="shared" ca="1" si="52"/>
        <v>0</v>
      </c>
      <c r="AV134" s="11">
        <f t="shared" ca="1" si="52"/>
        <v>0</v>
      </c>
      <c r="AW134" s="11">
        <f t="shared" ca="1" si="52"/>
        <v>0</v>
      </c>
      <c r="AX134" s="11">
        <f t="shared" ca="1" si="52"/>
        <v>0</v>
      </c>
      <c r="AY134" s="11">
        <f t="shared" ca="1" si="52"/>
        <v>0</v>
      </c>
      <c r="AZ134" s="11">
        <f t="shared" ca="1" si="52"/>
        <v>0</v>
      </c>
      <c r="BA134" s="11">
        <f t="shared" ca="1" si="52"/>
        <v>0</v>
      </c>
      <c r="BB134" s="11"/>
      <c r="BC134" s="11">
        <f>IF($AG134,SUMPRODUCT(AI$2:AI134,$AH$2:$AH134)/SUM($AH$2:$AH134),0)</f>
        <v>0</v>
      </c>
      <c r="BD134" s="11">
        <f>IF($AG134,SUMPRODUCT(AJ$2:AJ134,$AH$2:$AH134)/SUM($AH$2:$AH134),0)</f>
        <v>0</v>
      </c>
      <c r="BE134" s="11">
        <f>IF($AG134,SUMPRODUCT(AK$2:AK134,$AH$2:$AH134)/SUM($AH$2:$AH134),0)</f>
        <v>0</v>
      </c>
      <c r="BF134" s="11">
        <f>IF($AG134,SUMPRODUCT(AL$2:AL134,$AH$2:$AH134)/SUM($AH$2:$AH134),0)</f>
        <v>0</v>
      </c>
      <c r="BG134" s="11">
        <f>IF($AG134,SUMPRODUCT(AM$2:AM134,$AH$2:$AH134)/SUM($AH$2:$AH134),0)</f>
        <v>0</v>
      </c>
      <c r="BH134" s="11">
        <f>IF($AG134,SUMPRODUCT(AN$2:AN134,$AH$2:$AH134)/SUM($AH$2:$AH134),0)</f>
        <v>0</v>
      </c>
      <c r="BI134" s="11">
        <f>IF($AG134,SUMPRODUCT(AO$2:AO134,$AH$2:$AH134)/SUM($AH$2:$AH134),0)</f>
        <v>0</v>
      </c>
      <c r="BJ134" s="11">
        <f>IF($AG134,SUMPRODUCT(AP$2:AP134,$AH$2:$AH134)/SUM($AH$2:$AH134),0)</f>
        <v>0</v>
      </c>
      <c r="BK134" s="11">
        <f>IF($AG134,SUMPRODUCT(AQ$2:AQ134,$AH$2:$AH134)/SUM($AH$2:$AH134),0)</f>
        <v>0</v>
      </c>
      <c r="BL134" s="11">
        <f>IF($AG134,SUMPRODUCT(AR$2:AR134,$AH$2:$AH134)/SUM($AH$2:$AH134),0)</f>
        <v>0</v>
      </c>
      <c r="BM134" s="11">
        <f>IF($AG134,SUMPRODUCT(AS$2:AS134,$AH$2:$AH134)/SUM($AH$2:$AH134),0)</f>
        <v>0</v>
      </c>
      <c r="BN134" s="11">
        <f>IF($AG134,SUMPRODUCT(AT$2:AT134,$AH$2:$AH134)/SUM($AH$2:$AH134),0)</f>
        <v>0</v>
      </c>
      <c r="BO134" s="11">
        <f>IF($AG134,SUMPRODUCT(AU$2:AU134,$AH$2:$AH134)/SUM($AH$2:$AH134),0)</f>
        <v>0</v>
      </c>
      <c r="BP134" s="11">
        <f>IF($AG134,SUMPRODUCT(AV$2:AV134,$AH$2:$AH134)/SUM($AH$2:$AH134),0)</f>
        <v>0</v>
      </c>
      <c r="BQ134" s="11">
        <f>IF($AG134,SUMPRODUCT(AW$2:AW134,$AH$2:$AH134)/SUM($AH$2:$AH134),0)</f>
        <v>0</v>
      </c>
      <c r="BR134" s="11">
        <f>IF($AG134,SUMPRODUCT(AX$2:AX134,$AH$2:$AH134)/SUM($AH$2:$AH134),0)</f>
        <v>0</v>
      </c>
      <c r="BS134" s="11">
        <f>IF($AG134,SUMPRODUCT(AY$2:AY134,$AH$2:$AH134)/SUM($AH$2:$AH134),0)</f>
        <v>0</v>
      </c>
      <c r="BT134" s="11">
        <f>IF($AG134,SUMPRODUCT(AZ$2:AZ134,$AH$2:$AH134)/SUM($AH$2:$AH134),0)</f>
        <v>0</v>
      </c>
      <c r="BU134" s="11">
        <f>IF($AG134,SUMPRODUCT(BA$2:BA134,$AH$2:$AH134)/SUM($AH$2:$AH134),0)</f>
        <v>0</v>
      </c>
      <c r="BV134" s="11"/>
      <c r="BW134" s="109" cm="1">
        <f t="array" ref="BW134">IF($AG134,SQRT(SUMPRODUCT($AH$2:$AH134, (AI$2:AI134-BC134)^2)/(SUM($AH$2:$AH134)-1)),0)</f>
        <v>0</v>
      </c>
      <c r="BX134" s="109" cm="1">
        <f t="array" ref="BX134">IF($AG134,SQRT(SUMPRODUCT($AH$2:$AH134, (AJ$2:AJ134-BD134)^2)/(SUM($AH$2:$AH134)-1)),0)</f>
        <v>0</v>
      </c>
      <c r="BY134" s="109" cm="1">
        <f t="array" ref="BY134">IF($AG134,SQRT(SUMPRODUCT($AH$2:$AH134, (AK$2:AK134-BE134)^2)/(SUM($AH$2:$AH134)-1)),0)</f>
        <v>0</v>
      </c>
      <c r="BZ134" s="109" cm="1">
        <f t="array" ref="BZ134">IF($AG134,SQRT(SUMPRODUCT($AH$2:$AH134, (AL$2:AL134-BF134)^2)/(SUM($AH$2:$AH134)-1)),0)</f>
        <v>0</v>
      </c>
      <c r="CA134" s="109" cm="1">
        <f t="array" ref="CA134">IF($AG134,SQRT(SUMPRODUCT($AH$2:$AH134, (AM$2:AM134-BG134)^2)/(SUM($AH$2:$AH134)-1)),0)</f>
        <v>0</v>
      </c>
      <c r="CB134" s="109" cm="1">
        <f t="array" ref="CB134">IF($AG134,SQRT(SUMPRODUCT($AH$2:$AH134, (AN$2:AN134-BH134)^2)/(SUM($AH$2:$AH134)-1)),0)</f>
        <v>0</v>
      </c>
      <c r="CC134" s="109" cm="1">
        <f t="array" ref="CC134">IF($AG134,SQRT(SUMPRODUCT($AH$2:$AH134, (AO$2:AO134-BI134)^2)/(SUM($AH$2:$AH134)-1)),0)</f>
        <v>0</v>
      </c>
      <c r="CD134" s="109" cm="1">
        <f t="array" ref="CD134">IF($AG134,SQRT(SUMPRODUCT($AH$2:$AH134, (AP$2:AP134-BJ134)^2)/(SUM($AH$2:$AH134)-1)),0)</f>
        <v>0</v>
      </c>
      <c r="CE134" s="109" cm="1">
        <f t="array" ref="CE134">IF($AG134,SQRT(SUMPRODUCT($AH$2:$AH134, (AQ$2:AQ134-BK134)^2)/(SUM($AH$2:$AH134)-1)),0)</f>
        <v>0</v>
      </c>
      <c r="CF134" s="109" cm="1">
        <f t="array" ref="CF134">IF($AG134,SQRT(SUMPRODUCT($AH$2:$AH134, (AR$2:AR134-BL134)^2)/(SUM($AH$2:$AH134)-1)),0)</f>
        <v>0</v>
      </c>
      <c r="CG134" s="109" cm="1">
        <f t="array" ref="CG134">IF($AG134,SQRT(SUMPRODUCT($AH$2:$AH134, (AS$2:AS134-BM134)^2)/(SUM($AH$2:$AH134)-1)),0)</f>
        <v>0</v>
      </c>
      <c r="CH134" s="109" cm="1">
        <f t="array" ref="CH134">IF($AG134,SQRT(SUMPRODUCT($AH$2:$AH134, (AT$2:AT134-BN134)^2)/(SUM($AH$2:$AH134)-1)),0)</f>
        <v>0</v>
      </c>
      <c r="CI134" s="109" cm="1">
        <f t="array" ref="CI134">IF($AG134,SQRT(SUMPRODUCT($AH$2:$AH134, (AU$2:AU134-BO134)^2)/(SUM($AH$2:$AH134)-1)),0)</f>
        <v>0</v>
      </c>
      <c r="CJ134" s="109" cm="1">
        <f t="array" ref="CJ134">IF($AG134,SQRT(SUMPRODUCT($AH$2:$AH134, (AV$2:AV134-BP134)^2)/(SUM($AH$2:$AH134)-1)),0)</f>
        <v>0</v>
      </c>
      <c r="CK134" s="109" cm="1">
        <f t="array" ref="CK134">IF($AG134,SQRT(SUMPRODUCT($AH$2:$AH134, (AW$2:AW134-BQ134)^2)/(SUM($AH$2:$AH134)-1)),0)</f>
        <v>0</v>
      </c>
      <c r="CL134" s="109" cm="1">
        <f t="array" ref="CL134">IF($AG134,SQRT(SUMPRODUCT($AH$2:$AH134, (AX$2:AX134-BR134)^2)/(SUM($AH$2:$AH134)-1)),0)</f>
        <v>0</v>
      </c>
      <c r="CM134" s="109" cm="1">
        <f t="array" ref="CM134">IF($AG134,SQRT(SUMPRODUCT($AH$2:$AH134, (AY$2:AY134-BS134)^2)/(SUM($AH$2:$AH134)-1)),0)</f>
        <v>0</v>
      </c>
      <c r="CN134" s="109" cm="1">
        <f t="array" ref="CN134">IF($AG134,SQRT(SUMPRODUCT($AH$2:$AH134, (AZ$2:AZ134-BT134)^2)/(SUM($AH$2:$AH134)-1)),0)</f>
        <v>0</v>
      </c>
      <c r="CO134" s="109" cm="1">
        <f t="array" ref="CO134">IF($AG134,SQRT(SUMPRODUCT($AH$2:$AH134, (BA$2:BA134-BU134)^2)/(SUM($AH$2:$AH134)-1)),0)</f>
        <v>0</v>
      </c>
    </row>
    <row r="135" spans="34:93" x14ac:dyDescent="0.25">
      <c r="AH135" s="99" t="str">
        <f t="shared" si="46"/>
        <v/>
      </c>
      <c r="AI135" s="11">
        <f t="shared" ca="1" si="51"/>
        <v>0</v>
      </c>
      <c r="AJ135" s="11">
        <f t="shared" ca="1" si="51"/>
        <v>0</v>
      </c>
      <c r="AK135" s="11">
        <f t="shared" ca="1" si="51"/>
        <v>0</v>
      </c>
      <c r="AL135" s="11">
        <f t="shared" ca="1" si="51"/>
        <v>0</v>
      </c>
      <c r="AM135" s="11">
        <f t="shared" ca="1" si="51"/>
        <v>0</v>
      </c>
      <c r="AN135" s="11">
        <f t="shared" ca="1" si="51"/>
        <v>0</v>
      </c>
      <c r="AO135" s="11">
        <f t="shared" ca="1" si="51"/>
        <v>0</v>
      </c>
      <c r="AP135" s="11">
        <f t="shared" ca="1" si="51"/>
        <v>0</v>
      </c>
      <c r="AQ135" s="11">
        <f t="shared" ca="1" si="51"/>
        <v>0</v>
      </c>
      <c r="AR135" s="11">
        <f t="shared" ca="1" si="51"/>
        <v>0</v>
      </c>
      <c r="AS135" s="11">
        <f t="shared" ca="1" si="52"/>
        <v>0</v>
      </c>
      <c r="AT135" s="11">
        <f t="shared" ca="1" si="52"/>
        <v>0</v>
      </c>
      <c r="AU135" s="11">
        <f t="shared" ca="1" si="52"/>
        <v>0</v>
      </c>
      <c r="AV135" s="11">
        <f t="shared" ca="1" si="52"/>
        <v>0</v>
      </c>
      <c r="AW135" s="11">
        <f t="shared" ca="1" si="52"/>
        <v>0</v>
      </c>
      <c r="AX135" s="11">
        <f t="shared" ca="1" si="52"/>
        <v>0</v>
      </c>
      <c r="AY135" s="11">
        <f t="shared" ca="1" si="52"/>
        <v>0</v>
      </c>
      <c r="AZ135" s="11">
        <f t="shared" ca="1" si="52"/>
        <v>0</v>
      </c>
      <c r="BA135" s="11">
        <f t="shared" ca="1" si="52"/>
        <v>0</v>
      </c>
      <c r="BB135" s="11"/>
      <c r="BC135" s="11">
        <f>IF($AG135,SUMPRODUCT(AI$2:AI135,$AH$2:$AH135)/SUM($AH$2:$AH135),0)</f>
        <v>0</v>
      </c>
      <c r="BD135" s="11">
        <f>IF($AG135,SUMPRODUCT(AJ$2:AJ135,$AH$2:$AH135)/SUM($AH$2:$AH135),0)</f>
        <v>0</v>
      </c>
      <c r="BE135" s="11">
        <f>IF($AG135,SUMPRODUCT(AK$2:AK135,$AH$2:$AH135)/SUM($AH$2:$AH135),0)</f>
        <v>0</v>
      </c>
      <c r="BF135" s="11">
        <f>IF($AG135,SUMPRODUCT(AL$2:AL135,$AH$2:$AH135)/SUM($AH$2:$AH135),0)</f>
        <v>0</v>
      </c>
      <c r="BG135" s="11">
        <f>IF($AG135,SUMPRODUCT(AM$2:AM135,$AH$2:$AH135)/SUM($AH$2:$AH135),0)</f>
        <v>0</v>
      </c>
      <c r="BH135" s="11">
        <f>IF($AG135,SUMPRODUCT(AN$2:AN135,$AH$2:$AH135)/SUM($AH$2:$AH135),0)</f>
        <v>0</v>
      </c>
      <c r="BI135" s="11">
        <f>IF($AG135,SUMPRODUCT(AO$2:AO135,$AH$2:$AH135)/SUM($AH$2:$AH135),0)</f>
        <v>0</v>
      </c>
      <c r="BJ135" s="11">
        <f>IF($AG135,SUMPRODUCT(AP$2:AP135,$AH$2:$AH135)/SUM($AH$2:$AH135),0)</f>
        <v>0</v>
      </c>
      <c r="BK135" s="11">
        <f>IF($AG135,SUMPRODUCT(AQ$2:AQ135,$AH$2:$AH135)/SUM($AH$2:$AH135),0)</f>
        <v>0</v>
      </c>
      <c r="BL135" s="11">
        <f>IF($AG135,SUMPRODUCT(AR$2:AR135,$AH$2:$AH135)/SUM($AH$2:$AH135),0)</f>
        <v>0</v>
      </c>
      <c r="BM135" s="11">
        <f>IF($AG135,SUMPRODUCT(AS$2:AS135,$AH$2:$AH135)/SUM($AH$2:$AH135),0)</f>
        <v>0</v>
      </c>
      <c r="BN135" s="11">
        <f>IF($AG135,SUMPRODUCT(AT$2:AT135,$AH$2:$AH135)/SUM($AH$2:$AH135),0)</f>
        <v>0</v>
      </c>
      <c r="BO135" s="11">
        <f>IF($AG135,SUMPRODUCT(AU$2:AU135,$AH$2:$AH135)/SUM($AH$2:$AH135),0)</f>
        <v>0</v>
      </c>
      <c r="BP135" s="11">
        <f>IF($AG135,SUMPRODUCT(AV$2:AV135,$AH$2:$AH135)/SUM($AH$2:$AH135),0)</f>
        <v>0</v>
      </c>
      <c r="BQ135" s="11">
        <f>IF($AG135,SUMPRODUCT(AW$2:AW135,$AH$2:$AH135)/SUM($AH$2:$AH135),0)</f>
        <v>0</v>
      </c>
      <c r="BR135" s="11">
        <f>IF($AG135,SUMPRODUCT(AX$2:AX135,$AH$2:$AH135)/SUM($AH$2:$AH135),0)</f>
        <v>0</v>
      </c>
      <c r="BS135" s="11">
        <f>IF($AG135,SUMPRODUCT(AY$2:AY135,$AH$2:$AH135)/SUM($AH$2:$AH135),0)</f>
        <v>0</v>
      </c>
      <c r="BT135" s="11">
        <f>IF($AG135,SUMPRODUCT(AZ$2:AZ135,$AH$2:$AH135)/SUM($AH$2:$AH135),0)</f>
        <v>0</v>
      </c>
      <c r="BU135" s="11">
        <f>IF($AG135,SUMPRODUCT(BA$2:BA135,$AH$2:$AH135)/SUM($AH$2:$AH135),0)</f>
        <v>0</v>
      </c>
      <c r="BV135" s="11"/>
      <c r="BW135" s="109" cm="1">
        <f t="array" ref="BW135">IF($AG135,SQRT(SUMPRODUCT($AH$2:$AH135, (AI$2:AI135-BC135)^2)/(SUM($AH$2:$AH135)-1)),0)</f>
        <v>0</v>
      </c>
      <c r="BX135" s="109" cm="1">
        <f t="array" ref="BX135">IF($AG135,SQRT(SUMPRODUCT($AH$2:$AH135, (AJ$2:AJ135-BD135)^2)/(SUM($AH$2:$AH135)-1)),0)</f>
        <v>0</v>
      </c>
      <c r="BY135" s="109" cm="1">
        <f t="array" ref="BY135">IF($AG135,SQRT(SUMPRODUCT($AH$2:$AH135, (AK$2:AK135-BE135)^2)/(SUM($AH$2:$AH135)-1)),0)</f>
        <v>0</v>
      </c>
      <c r="BZ135" s="109" cm="1">
        <f t="array" ref="BZ135">IF($AG135,SQRT(SUMPRODUCT($AH$2:$AH135, (AL$2:AL135-BF135)^2)/(SUM($AH$2:$AH135)-1)),0)</f>
        <v>0</v>
      </c>
      <c r="CA135" s="109" cm="1">
        <f t="array" ref="CA135">IF($AG135,SQRT(SUMPRODUCT($AH$2:$AH135, (AM$2:AM135-BG135)^2)/(SUM($AH$2:$AH135)-1)),0)</f>
        <v>0</v>
      </c>
      <c r="CB135" s="109" cm="1">
        <f t="array" ref="CB135">IF($AG135,SQRT(SUMPRODUCT($AH$2:$AH135, (AN$2:AN135-BH135)^2)/(SUM($AH$2:$AH135)-1)),0)</f>
        <v>0</v>
      </c>
      <c r="CC135" s="109" cm="1">
        <f t="array" ref="CC135">IF($AG135,SQRT(SUMPRODUCT($AH$2:$AH135, (AO$2:AO135-BI135)^2)/(SUM($AH$2:$AH135)-1)),0)</f>
        <v>0</v>
      </c>
      <c r="CD135" s="109" cm="1">
        <f t="array" ref="CD135">IF($AG135,SQRT(SUMPRODUCT($AH$2:$AH135, (AP$2:AP135-BJ135)^2)/(SUM($AH$2:$AH135)-1)),0)</f>
        <v>0</v>
      </c>
      <c r="CE135" s="109" cm="1">
        <f t="array" ref="CE135">IF($AG135,SQRT(SUMPRODUCT($AH$2:$AH135, (AQ$2:AQ135-BK135)^2)/(SUM($AH$2:$AH135)-1)),0)</f>
        <v>0</v>
      </c>
      <c r="CF135" s="109" cm="1">
        <f t="array" ref="CF135">IF($AG135,SQRT(SUMPRODUCT($AH$2:$AH135, (AR$2:AR135-BL135)^2)/(SUM($AH$2:$AH135)-1)),0)</f>
        <v>0</v>
      </c>
      <c r="CG135" s="109" cm="1">
        <f t="array" ref="CG135">IF($AG135,SQRT(SUMPRODUCT($AH$2:$AH135, (AS$2:AS135-BM135)^2)/(SUM($AH$2:$AH135)-1)),0)</f>
        <v>0</v>
      </c>
      <c r="CH135" s="109" cm="1">
        <f t="array" ref="CH135">IF($AG135,SQRT(SUMPRODUCT($AH$2:$AH135, (AT$2:AT135-BN135)^2)/(SUM($AH$2:$AH135)-1)),0)</f>
        <v>0</v>
      </c>
      <c r="CI135" s="109" cm="1">
        <f t="array" ref="CI135">IF($AG135,SQRT(SUMPRODUCT($AH$2:$AH135, (AU$2:AU135-BO135)^2)/(SUM($AH$2:$AH135)-1)),0)</f>
        <v>0</v>
      </c>
      <c r="CJ135" s="109" cm="1">
        <f t="array" ref="CJ135">IF($AG135,SQRT(SUMPRODUCT($AH$2:$AH135, (AV$2:AV135-BP135)^2)/(SUM($AH$2:$AH135)-1)),0)</f>
        <v>0</v>
      </c>
      <c r="CK135" s="109" cm="1">
        <f t="array" ref="CK135">IF($AG135,SQRT(SUMPRODUCT($AH$2:$AH135, (AW$2:AW135-BQ135)^2)/(SUM($AH$2:$AH135)-1)),0)</f>
        <v>0</v>
      </c>
      <c r="CL135" s="109" cm="1">
        <f t="array" ref="CL135">IF($AG135,SQRT(SUMPRODUCT($AH$2:$AH135, (AX$2:AX135-BR135)^2)/(SUM($AH$2:$AH135)-1)),0)</f>
        <v>0</v>
      </c>
      <c r="CM135" s="109" cm="1">
        <f t="array" ref="CM135">IF($AG135,SQRT(SUMPRODUCT($AH$2:$AH135, (AY$2:AY135-BS135)^2)/(SUM($AH$2:$AH135)-1)),0)</f>
        <v>0</v>
      </c>
      <c r="CN135" s="109" cm="1">
        <f t="array" ref="CN135">IF($AG135,SQRT(SUMPRODUCT($AH$2:$AH135, (AZ$2:AZ135-BT135)^2)/(SUM($AH$2:$AH135)-1)),0)</f>
        <v>0</v>
      </c>
      <c r="CO135" s="109" cm="1">
        <f t="array" ref="CO135">IF($AG135,SQRT(SUMPRODUCT($AH$2:$AH135, (BA$2:BA135-BU135)^2)/(SUM($AH$2:$AH135)-1)),0)</f>
        <v>0</v>
      </c>
    </row>
    <row r="136" spans="34:93" x14ac:dyDescent="0.25">
      <c r="AH136" s="99" t="str">
        <f t="shared" si="46"/>
        <v/>
      </c>
      <c r="AI136" s="11">
        <f t="shared" ca="1" si="51"/>
        <v>0</v>
      </c>
      <c r="AJ136" s="11">
        <f t="shared" ca="1" si="51"/>
        <v>0</v>
      </c>
      <c r="AK136" s="11">
        <f t="shared" ca="1" si="51"/>
        <v>0</v>
      </c>
      <c r="AL136" s="11">
        <f t="shared" ca="1" si="51"/>
        <v>0</v>
      </c>
      <c r="AM136" s="11">
        <f t="shared" ca="1" si="51"/>
        <v>0</v>
      </c>
      <c r="AN136" s="11">
        <f t="shared" ca="1" si="51"/>
        <v>0</v>
      </c>
      <c r="AO136" s="11">
        <f t="shared" ca="1" si="51"/>
        <v>0</v>
      </c>
      <c r="AP136" s="11">
        <f t="shared" ca="1" si="51"/>
        <v>0</v>
      </c>
      <c r="AQ136" s="11">
        <f t="shared" ca="1" si="51"/>
        <v>0</v>
      </c>
      <c r="AR136" s="11">
        <f t="shared" ca="1" si="51"/>
        <v>0</v>
      </c>
      <c r="AS136" s="11">
        <f t="shared" ca="1" si="52"/>
        <v>0</v>
      </c>
      <c r="AT136" s="11">
        <f t="shared" ca="1" si="52"/>
        <v>0</v>
      </c>
      <c r="AU136" s="11">
        <f t="shared" ca="1" si="52"/>
        <v>0</v>
      </c>
      <c r="AV136" s="11">
        <f t="shared" ca="1" si="52"/>
        <v>0</v>
      </c>
      <c r="AW136" s="11">
        <f t="shared" ca="1" si="52"/>
        <v>0</v>
      </c>
      <c r="AX136" s="11">
        <f t="shared" ca="1" si="52"/>
        <v>0</v>
      </c>
      <c r="AY136" s="11">
        <f t="shared" ca="1" si="52"/>
        <v>0</v>
      </c>
      <c r="AZ136" s="11">
        <f t="shared" ca="1" si="52"/>
        <v>0</v>
      </c>
      <c r="BA136" s="11">
        <f t="shared" ca="1" si="52"/>
        <v>0</v>
      </c>
      <c r="BB136" s="11"/>
      <c r="BC136" s="11">
        <f>IF($AG136,SUMPRODUCT(AI$2:AI136,$AH$2:$AH136)/SUM($AH$2:$AH136),0)</f>
        <v>0</v>
      </c>
      <c r="BD136" s="11">
        <f>IF($AG136,SUMPRODUCT(AJ$2:AJ136,$AH$2:$AH136)/SUM($AH$2:$AH136),0)</f>
        <v>0</v>
      </c>
      <c r="BE136" s="11">
        <f>IF($AG136,SUMPRODUCT(AK$2:AK136,$AH$2:$AH136)/SUM($AH$2:$AH136),0)</f>
        <v>0</v>
      </c>
      <c r="BF136" s="11">
        <f>IF($AG136,SUMPRODUCT(AL$2:AL136,$AH$2:$AH136)/SUM($AH$2:$AH136),0)</f>
        <v>0</v>
      </c>
      <c r="BG136" s="11">
        <f>IF($AG136,SUMPRODUCT(AM$2:AM136,$AH$2:$AH136)/SUM($AH$2:$AH136),0)</f>
        <v>0</v>
      </c>
      <c r="BH136" s="11">
        <f>IF($AG136,SUMPRODUCT(AN$2:AN136,$AH$2:$AH136)/SUM($AH$2:$AH136),0)</f>
        <v>0</v>
      </c>
      <c r="BI136" s="11">
        <f>IF($AG136,SUMPRODUCT(AO$2:AO136,$AH$2:$AH136)/SUM($AH$2:$AH136),0)</f>
        <v>0</v>
      </c>
      <c r="BJ136" s="11">
        <f>IF($AG136,SUMPRODUCT(AP$2:AP136,$AH$2:$AH136)/SUM($AH$2:$AH136),0)</f>
        <v>0</v>
      </c>
      <c r="BK136" s="11">
        <f>IF($AG136,SUMPRODUCT(AQ$2:AQ136,$AH$2:$AH136)/SUM($AH$2:$AH136),0)</f>
        <v>0</v>
      </c>
      <c r="BL136" s="11">
        <f>IF($AG136,SUMPRODUCT(AR$2:AR136,$AH$2:$AH136)/SUM($AH$2:$AH136),0)</f>
        <v>0</v>
      </c>
      <c r="BM136" s="11">
        <f>IF($AG136,SUMPRODUCT(AS$2:AS136,$AH$2:$AH136)/SUM($AH$2:$AH136),0)</f>
        <v>0</v>
      </c>
      <c r="BN136" s="11">
        <f>IF($AG136,SUMPRODUCT(AT$2:AT136,$AH$2:$AH136)/SUM($AH$2:$AH136),0)</f>
        <v>0</v>
      </c>
      <c r="BO136" s="11">
        <f>IF($AG136,SUMPRODUCT(AU$2:AU136,$AH$2:$AH136)/SUM($AH$2:$AH136),0)</f>
        <v>0</v>
      </c>
      <c r="BP136" s="11">
        <f>IF($AG136,SUMPRODUCT(AV$2:AV136,$AH$2:$AH136)/SUM($AH$2:$AH136),0)</f>
        <v>0</v>
      </c>
      <c r="BQ136" s="11">
        <f>IF($AG136,SUMPRODUCT(AW$2:AW136,$AH$2:$AH136)/SUM($AH$2:$AH136),0)</f>
        <v>0</v>
      </c>
      <c r="BR136" s="11">
        <f>IF($AG136,SUMPRODUCT(AX$2:AX136,$AH$2:$AH136)/SUM($AH$2:$AH136),0)</f>
        <v>0</v>
      </c>
      <c r="BS136" s="11">
        <f>IF($AG136,SUMPRODUCT(AY$2:AY136,$AH$2:$AH136)/SUM($AH$2:$AH136),0)</f>
        <v>0</v>
      </c>
      <c r="BT136" s="11">
        <f>IF($AG136,SUMPRODUCT(AZ$2:AZ136,$AH$2:$AH136)/SUM($AH$2:$AH136),0)</f>
        <v>0</v>
      </c>
      <c r="BU136" s="11">
        <f>IF($AG136,SUMPRODUCT(BA$2:BA136,$AH$2:$AH136)/SUM($AH$2:$AH136),0)</f>
        <v>0</v>
      </c>
      <c r="BV136" s="11"/>
      <c r="BW136" s="109" cm="1">
        <f t="array" ref="BW136">IF($AG136,SQRT(SUMPRODUCT($AH$2:$AH136, (AI$2:AI136-BC136)^2)/(SUM($AH$2:$AH136)-1)),0)</f>
        <v>0</v>
      </c>
      <c r="BX136" s="109" cm="1">
        <f t="array" ref="BX136">IF($AG136,SQRT(SUMPRODUCT($AH$2:$AH136, (AJ$2:AJ136-BD136)^2)/(SUM($AH$2:$AH136)-1)),0)</f>
        <v>0</v>
      </c>
      <c r="BY136" s="109" cm="1">
        <f t="array" ref="BY136">IF($AG136,SQRT(SUMPRODUCT($AH$2:$AH136, (AK$2:AK136-BE136)^2)/(SUM($AH$2:$AH136)-1)),0)</f>
        <v>0</v>
      </c>
      <c r="BZ136" s="109" cm="1">
        <f t="array" ref="BZ136">IF($AG136,SQRT(SUMPRODUCT($AH$2:$AH136, (AL$2:AL136-BF136)^2)/(SUM($AH$2:$AH136)-1)),0)</f>
        <v>0</v>
      </c>
      <c r="CA136" s="109" cm="1">
        <f t="array" ref="CA136">IF($AG136,SQRT(SUMPRODUCT($AH$2:$AH136, (AM$2:AM136-BG136)^2)/(SUM($AH$2:$AH136)-1)),0)</f>
        <v>0</v>
      </c>
      <c r="CB136" s="109" cm="1">
        <f t="array" ref="CB136">IF($AG136,SQRT(SUMPRODUCT($AH$2:$AH136, (AN$2:AN136-BH136)^2)/(SUM($AH$2:$AH136)-1)),0)</f>
        <v>0</v>
      </c>
      <c r="CC136" s="109" cm="1">
        <f t="array" ref="CC136">IF($AG136,SQRT(SUMPRODUCT($AH$2:$AH136, (AO$2:AO136-BI136)^2)/(SUM($AH$2:$AH136)-1)),0)</f>
        <v>0</v>
      </c>
      <c r="CD136" s="109" cm="1">
        <f t="array" ref="CD136">IF($AG136,SQRT(SUMPRODUCT($AH$2:$AH136, (AP$2:AP136-BJ136)^2)/(SUM($AH$2:$AH136)-1)),0)</f>
        <v>0</v>
      </c>
      <c r="CE136" s="109" cm="1">
        <f t="array" ref="CE136">IF($AG136,SQRT(SUMPRODUCT($AH$2:$AH136, (AQ$2:AQ136-BK136)^2)/(SUM($AH$2:$AH136)-1)),0)</f>
        <v>0</v>
      </c>
      <c r="CF136" s="109" cm="1">
        <f t="array" ref="CF136">IF($AG136,SQRT(SUMPRODUCT($AH$2:$AH136, (AR$2:AR136-BL136)^2)/(SUM($AH$2:$AH136)-1)),0)</f>
        <v>0</v>
      </c>
      <c r="CG136" s="109" cm="1">
        <f t="array" ref="CG136">IF($AG136,SQRT(SUMPRODUCT($AH$2:$AH136, (AS$2:AS136-BM136)^2)/(SUM($AH$2:$AH136)-1)),0)</f>
        <v>0</v>
      </c>
      <c r="CH136" s="109" cm="1">
        <f t="array" ref="CH136">IF($AG136,SQRT(SUMPRODUCT($AH$2:$AH136, (AT$2:AT136-BN136)^2)/(SUM($AH$2:$AH136)-1)),0)</f>
        <v>0</v>
      </c>
      <c r="CI136" s="109" cm="1">
        <f t="array" ref="CI136">IF($AG136,SQRT(SUMPRODUCT($AH$2:$AH136, (AU$2:AU136-BO136)^2)/(SUM($AH$2:$AH136)-1)),0)</f>
        <v>0</v>
      </c>
      <c r="CJ136" s="109" cm="1">
        <f t="array" ref="CJ136">IF($AG136,SQRT(SUMPRODUCT($AH$2:$AH136, (AV$2:AV136-BP136)^2)/(SUM($AH$2:$AH136)-1)),0)</f>
        <v>0</v>
      </c>
      <c r="CK136" s="109" cm="1">
        <f t="array" ref="CK136">IF($AG136,SQRT(SUMPRODUCT($AH$2:$AH136, (AW$2:AW136-BQ136)^2)/(SUM($AH$2:$AH136)-1)),0)</f>
        <v>0</v>
      </c>
      <c r="CL136" s="109" cm="1">
        <f t="array" ref="CL136">IF($AG136,SQRT(SUMPRODUCT($AH$2:$AH136, (AX$2:AX136-BR136)^2)/(SUM($AH$2:$AH136)-1)),0)</f>
        <v>0</v>
      </c>
      <c r="CM136" s="109" cm="1">
        <f t="array" ref="CM136">IF($AG136,SQRT(SUMPRODUCT($AH$2:$AH136, (AY$2:AY136-BS136)^2)/(SUM($AH$2:$AH136)-1)),0)</f>
        <v>0</v>
      </c>
      <c r="CN136" s="109" cm="1">
        <f t="array" ref="CN136">IF($AG136,SQRT(SUMPRODUCT($AH$2:$AH136, (AZ$2:AZ136-BT136)^2)/(SUM($AH$2:$AH136)-1)),0)</f>
        <v>0</v>
      </c>
      <c r="CO136" s="109" cm="1">
        <f t="array" ref="CO136">IF($AG136,SQRT(SUMPRODUCT($AH$2:$AH136, (BA$2:BA136-BU136)^2)/(SUM($AH$2:$AH136)-1)),0)</f>
        <v>0</v>
      </c>
    </row>
    <row r="137" spans="34:93" x14ac:dyDescent="0.25">
      <c r="AH137" s="99" t="str">
        <f t="shared" si="46"/>
        <v/>
      </c>
      <c r="AI137" s="11">
        <f t="shared" ca="1" si="51"/>
        <v>0</v>
      </c>
      <c r="AJ137" s="11">
        <f t="shared" ca="1" si="51"/>
        <v>0</v>
      </c>
      <c r="AK137" s="11">
        <f t="shared" ca="1" si="51"/>
        <v>0</v>
      </c>
      <c r="AL137" s="11">
        <f t="shared" ca="1" si="51"/>
        <v>0</v>
      </c>
      <c r="AM137" s="11">
        <f t="shared" ca="1" si="51"/>
        <v>0</v>
      </c>
      <c r="AN137" s="11">
        <f t="shared" ca="1" si="51"/>
        <v>0</v>
      </c>
      <c r="AO137" s="11">
        <f t="shared" ca="1" si="51"/>
        <v>0</v>
      </c>
      <c r="AP137" s="11">
        <f t="shared" ca="1" si="51"/>
        <v>0</v>
      </c>
      <c r="AQ137" s="11">
        <f t="shared" ca="1" si="51"/>
        <v>0</v>
      </c>
      <c r="AR137" s="11">
        <f t="shared" ca="1" si="51"/>
        <v>0</v>
      </c>
      <c r="AS137" s="11">
        <f t="shared" ca="1" si="52"/>
        <v>0</v>
      </c>
      <c r="AT137" s="11">
        <f t="shared" ca="1" si="52"/>
        <v>0</v>
      </c>
      <c r="AU137" s="11">
        <f t="shared" ca="1" si="52"/>
        <v>0</v>
      </c>
      <c r="AV137" s="11">
        <f t="shared" ca="1" si="52"/>
        <v>0</v>
      </c>
      <c r="AW137" s="11">
        <f t="shared" ca="1" si="52"/>
        <v>0</v>
      </c>
      <c r="AX137" s="11">
        <f t="shared" ca="1" si="52"/>
        <v>0</v>
      </c>
      <c r="AY137" s="11">
        <f t="shared" ca="1" si="52"/>
        <v>0</v>
      </c>
      <c r="AZ137" s="11">
        <f t="shared" ca="1" si="52"/>
        <v>0</v>
      </c>
      <c r="BA137" s="11">
        <f t="shared" ca="1" si="52"/>
        <v>0</v>
      </c>
      <c r="BB137" s="11"/>
      <c r="BC137" s="11">
        <f>IF($AG137,SUMPRODUCT(AI$2:AI137,$AH$2:$AH137)/SUM($AH$2:$AH137),0)</f>
        <v>0</v>
      </c>
      <c r="BD137" s="11">
        <f>IF($AG137,SUMPRODUCT(AJ$2:AJ137,$AH$2:$AH137)/SUM($AH$2:$AH137),0)</f>
        <v>0</v>
      </c>
      <c r="BE137" s="11">
        <f>IF($AG137,SUMPRODUCT(AK$2:AK137,$AH$2:$AH137)/SUM($AH$2:$AH137),0)</f>
        <v>0</v>
      </c>
      <c r="BF137" s="11">
        <f>IF($AG137,SUMPRODUCT(AL$2:AL137,$AH$2:$AH137)/SUM($AH$2:$AH137),0)</f>
        <v>0</v>
      </c>
      <c r="BG137" s="11">
        <f>IF($AG137,SUMPRODUCT(AM$2:AM137,$AH$2:$AH137)/SUM($AH$2:$AH137),0)</f>
        <v>0</v>
      </c>
      <c r="BH137" s="11">
        <f>IF($AG137,SUMPRODUCT(AN$2:AN137,$AH$2:$AH137)/SUM($AH$2:$AH137),0)</f>
        <v>0</v>
      </c>
      <c r="BI137" s="11">
        <f>IF($AG137,SUMPRODUCT(AO$2:AO137,$AH$2:$AH137)/SUM($AH$2:$AH137),0)</f>
        <v>0</v>
      </c>
      <c r="BJ137" s="11">
        <f>IF($AG137,SUMPRODUCT(AP$2:AP137,$AH$2:$AH137)/SUM($AH$2:$AH137),0)</f>
        <v>0</v>
      </c>
      <c r="BK137" s="11">
        <f>IF($AG137,SUMPRODUCT(AQ$2:AQ137,$AH$2:$AH137)/SUM($AH$2:$AH137),0)</f>
        <v>0</v>
      </c>
      <c r="BL137" s="11">
        <f>IF($AG137,SUMPRODUCT(AR$2:AR137,$AH$2:$AH137)/SUM($AH$2:$AH137),0)</f>
        <v>0</v>
      </c>
      <c r="BM137" s="11">
        <f>IF($AG137,SUMPRODUCT(AS$2:AS137,$AH$2:$AH137)/SUM($AH$2:$AH137),0)</f>
        <v>0</v>
      </c>
      <c r="BN137" s="11">
        <f>IF($AG137,SUMPRODUCT(AT$2:AT137,$AH$2:$AH137)/SUM($AH$2:$AH137),0)</f>
        <v>0</v>
      </c>
      <c r="BO137" s="11">
        <f>IF($AG137,SUMPRODUCT(AU$2:AU137,$AH$2:$AH137)/SUM($AH$2:$AH137),0)</f>
        <v>0</v>
      </c>
      <c r="BP137" s="11">
        <f>IF($AG137,SUMPRODUCT(AV$2:AV137,$AH$2:$AH137)/SUM($AH$2:$AH137),0)</f>
        <v>0</v>
      </c>
      <c r="BQ137" s="11">
        <f>IF($AG137,SUMPRODUCT(AW$2:AW137,$AH$2:$AH137)/SUM($AH$2:$AH137),0)</f>
        <v>0</v>
      </c>
      <c r="BR137" s="11">
        <f>IF($AG137,SUMPRODUCT(AX$2:AX137,$AH$2:$AH137)/SUM($AH$2:$AH137),0)</f>
        <v>0</v>
      </c>
      <c r="BS137" s="11">
        <f>IF($AG137,SUMPRODUCT(AY$2:AY137,$AH$2:$AH137)/SUM($AH$2:$AH137),0)</f>
        <v>0</v>
      </c>
      <c r="BT137" s="11">
        <f>IF($AG137,SUMPRODUCT(AZ$2:AZ137,$AH$2:$AH137)/SUM($AH$2:$AH137),0)</f>
        <v>0</v>
      </c>
      <c r="BU137" s="11">
        <f>IF($AG137,SUMPRODUCT(BA$2:BA137,$AH$2:$AH137)/SUM($AH$2:$AH137),0)</f>
        <v>0</v>
      </c>
      <c r="BV137" s="11"/>
      <c r="BW137" s="109" cm="1">
        <f t="array" ref="BW137">IF($AG137,SQRT(SUMPRODUCT($AH$2:$AH137, (AI$2:AI137-BC137)^2)/(SUM($AH$2:$AH137)-1)),0)</f>
        <v>0</v>
      </c>
      <c r="BX137" s="109" cm="1">
        <f t="array" ref="BX137">IF($AG137,SQRT(SUMPRODUCT($AH$2:$AH137, (AJ$2:AJ137-BD137)^2)/(SUM($AH$2:$AH137)-1)),0)</f>
        <v>0</v>
      </c>
      <c r="BY137" s="109" cm="1">
        <f t="array" ref="BY137">IF($AG137,SQRT(SUMPRODUCT($AH$2:$AH137, (AK$2:AK137-BE137)^2)/(SUM($AH$2:$AH137)-1)),0)</f>
        <v>0</v>
      </c>
      <c r="BZ137" s="109" cm="1">
        <f t="array" ref="BZ137">IF($AG137,SQRT(SUMPRODUCT($AH$2:$AH137, (AL$2:AL137-BF137)^2)/(SUM($AH$2:$AH137)-1)),0)</f>
        <v>0</v>
      </c>
      <c r="CA137" s="109" cm="1">
        <f t="array" ref="CA137">IF($AG137,SQRT(SUMPRODUCT($AH$2:$AH137, (AM$2:AM137-BG137)^2)/(SUM($AH$2:$AH137)-1)),0)</f>
        <v>0</v>
      </c>
      <c r="CB137" s="109" cm="1">
        <f t="array" ref="CB137">IF($AG137,SQRT(SUMPRODUCT($AH$2:$AH137, (AN$2:AN137-BH137)^2)/(SUM($AH$2:$AH137)-1)),0)</f>
        <v>0</v>
      </c>
      <c r="CC137" s="109" cm="1">
        <f t="array" ref="CC137">IF($AG137,SQRT(SUMPRODUCT($AH$2:$AH137, (AO$2:AO137-BI137)^2)/(SUM($AH$2:$AH137)-1)),0)</f>
        <v>0</v>
      </c>
      <c r="CD137" s="109" cm="1">
        <f t="array" ref="CD137">IF($AG137,SQRT(SUMPRODUCT($AH$2:$AH137, (AP$2:AP137-BJ137)^2)/(SUM($AH$2:$AH137)-1)),0)</f>
        <v>0</v>
      </c>
      <c r="CE137" s="109" cm="1">
        <f t="array" ref="CE137">IF($AG137,SQRT(SUMPRODUCT($AH$2:$AH137, (AQ$2:AQ137-BK137)^2)/(SUM($AH$2:$AH137)-1)),0)</f>
        <v>0</v>
      </c>
      <c r="CF137" s="109" cm="1">
        <f t="array" ref="CF137">IF($AG137,SQRT(SUMPRODUCT($AH$2:$AH137, (AR$2:AR137-BL137)^2)/(SUM($AH$2:$AH137)-1)),0)</f>
        <v>0</v>
      </c>
      <c r="CG137" s="109" cm="1">
        <f t="array" ref="CG137">IF($AG137,SQRT(SUMPRODUCT($AH$2:$AH137, (AS$2:AS137-BM137)^2)/(SUM($AH$2:$AH137)-1)),0)</f>
        <v>0</v>
      </c>
      <c r="CH137" s="109" cm="1">
        <f t="array" ref="CH137">IF($AG137,SQRT(SUMPRODUCT($AH$2:$AH137, (AT$2:AT137-BN137)^2)/(SUM($AH$2:$AH137)-1)),0)</f>
        <v>0</v>
      </c>
      <c r="CI137" s="109" cm="1">
        <f t="array" ref="CI137">IF($AG137,SQRT(SUMPRODUCT($AH$2:$AH137, (AU$2:AU137-BO137)^2)/(SUM($AH$2:$AH137)-1)),0)</f>
        <v>0</v>
      </c>
      <c r="CJ137" s="109" cm="1">
        <f t="array" ref="CJ137">IF($AG137,SQRT(SUMPRODUCT($AH$2:$AH137, (AV$2:AV137-BP137)^2)/(SUM($AH$2:$AH137)-1)),0)</f>
        <v>0</v>
      </c>
      <c r="CK137" s="109" cm="1">
        <f t="array" ref="CK137">IF($AG137,SQRT(SUMPRODUCT($AH$2:$AH137, (AW$2:AW137-BQ137)^2)/(SUM($AH$2:$AH137)-1)),0)</f>
        <v>0</v>
      </c>
      <c r="CL137" s="109" cm="1">
        <f t="array" ref="CL137">IF($AG137,SQRT(SUMPRODUCT($AH$2:$AH137, (AX$2:AX137-BR137)^2)/(SUM($AH$2:$AH137)-1)),0)</f>
        <v>0</v>
      </c>
      <c r="CM137" s="109" cm="1">
        <f t="array" ref="CM137">IF($AG137,SQRT(SUMPRODUCT($AH$2:$AH137, (AY$2:AY137-BS137)^2)/(SUM($AH$2:$AH137)-1)),0)</f>
        <v>0</v>
      </c>
      <c r="CN137" s="109" cm="1">
        <f t="array" ref="CN137">IF($AG137,SQRT(SUMPRODUCT($AH$2:$AH137, (AZ$2:AZ137-BT137)^2)/(SUM($AH$2:$AH137)-1)),0)</f>
        <v>0</v>
      </c>
      <c r="CO137" s="109" cm="1">
        <f t="array" ref="CO137">IF($AG137,SQRT(SUMPRODUCT($AH$2:$AH137, (BA$2:BA137-BU137)^2)/(SUM($AH$2:$AH137)-1)),0)</f>
        <v>0</v>
      </c>
    </row>
    <row r="138" spans="34:93" x14ac:dyDescent="0.25">
      <c r="AH138" s="99" t="str">
        <f t="shared" si="46"/>
        <v/>
      </c>
      <c r="AI138" s="11">
        <f t="shared" ca="1" si="51"/>
        <v>0</v>
      </c>
      <c r="AJ138" s="11">
        <f t="shared" ca="1" si="51"/>
        <v>0</v>
      </c>
      <c r="AK138" s="11">
        <f t="shared" ca="1" si="51"/>
        <v>0</v>
      </c>
      <c r="AL138" s="11">
        <f t="shared" ca="1" si="51"/>
        <v>0</v>
      </c>
      <c r="AM138" s="11">
        <f t="shared" ca="1" si="51"/>
        <v>0</v>
      </c>
      <c r="AN138" s="11">
        <f t="shared" ca="1" si="51"/>
        <v>0</v>
      </c>
      <c r="AO138" s="11">
        <f t="shared" ca="1" si="51"/>
        <v>0</v>
      </c>
      <c r="AP138" s="11">
        <f t="shared" ca="1" si="51"/>
        <v>0</v>
      </c>
      <c r="AQ138" s="11">
        <f t="shared" ca="1" si="51"/>
        <v>0</v>
      </c>
      <c r="AR138" s="11">
        <f t="shared" ca="1" si="51"/>
        <v>0</v>
      </c>
      <c r="AS138" s="11">
        <f t="shared" ca="1" si="52"/>
        <v>0</v>
      </c>
      <c r="AT138" s="11">
        <f t="shared" ca="1" si="52"/>
        <v>0</v>
      </c>
      <c r="AU138" s="11">
        <f t="shared" ca="1" si="52"/>
        <v>0</v>
      </c>
      <c r="AV138" s="11">
        <f t="shared" ca="1" si="52"/>
        <v>0</v>
      </c>
      <c r="AW138" s="11">
        <f t="shared" ca="1" si="52"/>
        <v>0</v>
      </c>
      <c r="AX138" s="11">
        <f t="shared" ca="1" si="52"/>
        <v>0</v>
      </c>
      <c r="AY138" s="11">
        <f t="shared" ca="1" si="52"/>
        <v>0</v>
      </c>
      <c r="AZ138" s="11">
        <f t="shared" ca="1" si="52"/>
        <v>0</v>
      </c>
      <c r="BA138" s="11">
        <f t="shared" ca="1" si="52"/>
        <v>0</v>
      </c>
      <c r="BB138" s="11"/>
      <c r="BC138" s="11">
        <f>IF($AG138,SUMPRODUCT(AI$2:AI138,$AH$2:$AH138)/SUM($AH$2:$AH138),0)</f>
        <v>0</v>
      </c>
      <c r="BD138" s="11">
        <f>IF($AG138,SUMPRODUCT(AJ$2:AJ138,$AH$2:$AH138)/SUM($AH$2:$AH138),0)</f>
        <v>0</v>
      </c>
      <c r="BE138" s="11">
        <f>IF($AG138,SUMPRODUCT(AK$2:AK138,$AH$2:$AH138)/SUM($AH$2:$AH138),0)</f>
        <v>0</v>
      </c>
      <c r="BF138" s="11">
        <f>IF($AG138,SUMPRODUCT(AL$2:AL138,$AH$2:$AH138)/SUM($AH$2:$AH138),0)</f>
        <v>0</v>
      </c>
      <c r="BG138" s="11">
        <f>IF($AG138,SUMPRODUCT(AM$2:AM138,$AH$2:$AH138)/SUM($AH$2:$AH138),0)</f>
        <v>0</v>
      </c>
      <c r="BH138" s="11">
        <f>IF($AG138,SUMPRODUCT(AN$2:AN138,$AH$2:$AH138)/SUM($AH$2:$AH138),0)</f>
        <v>0</v>
      </c>
      <c r="BI138" s="11">
        <f>IF($AG138,SUMPRODUCT(AO$2:AO138,$AH$2:$AH138)/SUM($AH$2:$AH138),0)</f>
        <v>0</v>
      </c>
      <c r="BJ138" s="11">
        <f>IF($AG138,SUMPRODUCT(AP$2:AP138,$AH$2:$AH138)/SUM($AH$2:$AH138),0)</f>
        <v>0</v>
      </c>
      <c r="BK138" s="11">
        <f>IF($AG138,SUMPRODUCT(AQ$2:AQ138,$AH$2:$AH138)/SUM($AH$2:$AH138),0)</f>
        <v>0</v>
      </c>
      <c r="BL138" s="11">
        <f>IF($AG138,SUMPRODUCT(AR$2:AR138,$AH$2:$AH138)/SUM($AH$2:$AH138),0)</f>
        <v>0</v>
      </c>
      <c r="BM138" s="11">
        <f>IF($AG138,SUMPRODUCT(AS$2:AS138,$AH$2:$AH138)/SUM($AH$2:$AH138),0)</f>
        <v>0</v>
      </c>
      <c r="BN138" s="11">
        <f>IF($AG138,SUMPRODUCT(AT$2:AT138,$AH$2:$AH138)/SUM($AH$2:$AH138),0)</f>
        <v>0</v>
      </c>
      <c r="BO138" s="11">
        <f>IF($AG138,SUMPRODUCT(AU$2:AU138,$AH$2:$AH138)/SUM($AH$2:$AH138),0)</f>
        <v>0</v>
      </c>
      <c r="BP138" s="11">
        <f>IF($AG138,SUMPRODUCT(AV$2:AV138,$AH$2:$AH138)/SUM($AH$2:$AH138),0)</f>
        <v>0</v>
      </c>
      <c r="BQ138" s="11">
        <f>IF($AG138,SUMPRODUCT(AW$2:AW138,$AH$2:$AH138)/SUM($AH$2:$AH138),0)</f>
        <v>0</v>
      </c>
      <c r="BR138" s="11">
        <f>IF($AG138,SUMPRODUCT(AX$2:AX138,$AH$2:$AH138)/SUM($AH$2:$AH138),0)</f>
        <v>0</v>
      </c>
      <c r="BS138" s="11">
        <f>IF($AG138,SUMPRODUCT(AY$2:AY138,$AH$2:$AH138)/SUM($AH$2:$AH138),0)</f>
        <v>0</v>
      </c>
      <c r="BT138" s="11">
        <f>IF($AG138,SUMPRODUCT(AZ$2:AZ138,$AH$2:$AH138)/SUM($AH$2:$AH138),0)</f>
        <v>0</v>
      </c>
      <c r="BU138" s="11">
        <f>IF($AG138,SUMPRODUCT(BA$2:BA138,$AH$2:$AH138)/SUM($AH$2:$AH138),0)</f>
        <v>0</v>
      </c>
      <c r="BV138" s="11"/>
      <c r="BW138" s="109" cm="1">
        <f t="array" ref="BW138">IF($AG138,SQRT(SUMPRODUCT($AH$2:$AH138, (AI$2:AI138-BC138)^2)/(SUM($AH$2:$AH138)-1)),0)</f>
        <v>0</v>
      </c>
      <c r="BX138" s="109" cm="1">
        <f t="array" ref="BX138">IF($AG138,SQRT(SUMPRODUCT($AH$2:$AH138, (AJ$2:AJ138-BD138)^2)/(SUM($AH$2:$AH138)-1)),0)</f>
        <v>0</v>
      </c>
      <c r="BY138" s="109" cm="1">
        <f t="array" ref="BY138">IF($AG138,SQRT(SUMPRODUCT($AH$2:$AH138, (AK$2:AK138-BE138)^2)/(SUM($AH$2:$AH138)-1)),0)</f>
        <v>0</v>
      </c>
      <c r="BZ138" s="109" cm="1">
        <f t="array" ref="BZ138">IF($AG138,SQRT(SUMPRODUCT($AH$2:$AH138, (AL$2:AL138-BF138)^2)/(SUM($AH$2:$AH138)-1)),0)</f>
        <v>0</v>
      </c>
      <c r="CA138" s="109" cm="1">
        <f t="array" ref="CA138">IF($AG138,SQRT(SUMPRODUCT($AH$2:$AH138, (AM$2:AM138-BG138)^2)/(SUM($AH$2:$AH138)-1)),0)</f>
        <v>0</v>
      </c>
      <c r="CB138" s="109" cm="1">
        <f t="array" ref="CB138">IF($AG138,SQRT(SUMPRODUCT($AH$2:$AH138, (AN$2:AN138-BH138)^2)/(SUM($AH$2:$AH138)-1)),0)</f>
        <v>0</v>
      </c>
      <c r="CC138" s="109" cm="1">
        <f t="array" ref="CC138">IF($AG138,SQRT(SUMPRODUCT($AH$2:$AH138, (AO$2:AO138-BI138)^2)/(SUM($AH$2:$AH138)-1)),0)</f>
        <v>0</v>
      </c>
      <c r="CD138" s="109" cm="1">
        <f t="array" ref="CD138">IF($AG138,SQRT(SUMPRODUCT($AH$2:$AH138, (AP$2:AP138-BJ138)^2)/(SUM($AH$2:$AH138)-1)),0)</f>
        <v>0</v>
      </c>
      <c r="CE138" s="109" cm="1">
        <f t="array" ref="CE138">IF($AG138,SQRT(SUMPRODUCT($AH$2:$AH138, (AQ$2:AQ138-BK138)^2)/(SUM($AH$2:$AH138)-1)),0)</f>
        <v>0</v>
      </c>
      <c r="CF138" s="109" cm="1">
        <f t="array" ref="CF138">IF($AG138,SQRT(SUMPRODUCT($AH$2:$AH138, (AR$2:AR138-BL138)^2)/(SUM($AH$2:$AH138)-1)),0)</f>
        <v>0</v>
      </c>
      <c r="CG138" s="109" cm="1">
        <f t="array" ref="CG138">IF($AG138,SQRT(SUMPRODUCT($AH$2:$AH138, (AS$2:AS138-BM138)^2)/(SUM($AH$2:$AH138)-1)),0)</f>
        <v>0</v>
      </c>
      <c r="CH138" s="109" cm="1">
        <f t="array" ref="CH138">IF($AG138,SQRT(SUMPRODUCT($AH$2:$AH138, (AT$2:AT138-BN138)^2)/(SUM($AH$2:$AH138)-1)),0)</f>
        <v>0</v>
      </c>
      <c r="CI138" s="109" cm="1">
        <f t="array" ref="CI138">IF($AG138,SQRT(SUMPRODUCT($AH$2:$AH138, (AU$2:AU138-BO138)^2)/(SUM($AH$2:$AH138)-1)),0)</f>
        <v>0</v>
      </c>
      <c r="CJ138" s="109" cm="1">
        <f t="array" ref="CJ138">IF($AG138,SQRT(SUMPRODUCT($AH$2:$AH138, (AV$2:AV138-BP138)^2)/(SUM($AH$2:$AH138)-1)),0)</f>
        <v>0</v>
      </c>
      <c r="CK138" s="109" cm="1">
        <f t="array" ref="CK138">IF($AG138,SQRT(SUMPRODUCT($AH$2:$AH138, (AW$2:AW138-BQ138)^2)/(SUM($AH$2:$AH138)-1)),0)</f>
        <v>0</v>
      </c>
      <c r="CL138" s="109" cm="1">
        <f t="array" ref="CL138">IF($AG138,SQRT(SUMPRODUCT($AH$2:$AH138, (AX$2:AX138-BR138)^2)/(SUM($AH$2:$AH138)-1)),0)</f>
        <v>0</v>
      </c>
      <c r="CM138" s="109" cm="1">
        <f t="array" ref="CM138">IF($AG138,SQRT(SUMPRODUCT($AH$2:$AH138, (AY$2:AY138-BS138)^2)/(SUM($AH$2:$AH138)-1)),0)</f>
        <v>0</v>
      </c>
      <c r="CN138" s="109" cm="1">
        <f t="array" ref="CN138">IF($AG138,SQRT(SUMPRODUCT($AH$2:$AH138, (AZ$2:AZ138-BT138)^2)/(SUM($AH$2:$AH138)-1)),0)</f>
        <v>0</v>
      </c>
      <c r="CO138" s="109" cm="1">
        <f t="array" ref="CO138">IF($AG138,SQRT(SUMPRODUCT($AH$2:$AH138, (BA$2:BA138-BU138)^2)/(SUM($AH$2:$AH138)-1)),0)</f>
        <v>0</v>
      </c>
    </row>
    <row r="139" spans="34:93" x14ac:dyDescent="0.25">
      <c r="AH139" s="99" t="str">
        <f t="shared" si="46"/>
        <v/>
      </c>
      <c r="AI139" s="11">
        <f t="shared" ca="1" si="51"/>
        <v>0</v>
      </c>
      <c r="AJ139" s="11">
        <f t="shared" ca="1" si="51"/>
        <v>0</v>
      </c>
      <c r="AK139" s="11">
        <f t="shared" ca="1" si="51"/>
        <v>0</v>
      </c>
      <c r="AL139" s="11">
        <f t="shared" ca="1" si="51"/>
        <v>0</v>
      </c>
      <c r="AM139" s="11">
        <f t="shared" ca="1" si="51"/>
        <v>0</v>
      </c>
      <c r="AN139" s="11">
        <f t="shared" ca="1" si="51"/>
        <v>0</v>
      </c>
      <c r="AO139" s="11">
        <f t="shared" ca="1" si="51"/>
        <v>0</v>
      </c>
      <c r="AP139" s="11">
        <f t="shared" ca="1" si="51"/>
        <v>0</v>
      </c>
      <c r="AQ139" s="11">
        <f t="shared" ca="1" si="51"/>
        <v>0</v>
      </c>
      <c r="AR139" s="11">
        <f t="shared" ca="1" si="51"/>
        <v>0</v>
      </c>
      <c r="AS139" s="11">
        <f t="shared" ca="1" si="52"/>
        <v>0</v>
      </c>
      <c r="AT139" s="11">
        <f t="shared" ca="1" si="52"/>
        <v>0</v>
      </c>
      <c r="AU139" s="11">
        <f t="shared" ca="1" si="52"/>
        <v>0</v>
      </c>
      <c r="AV139" s="11">
        <f t="shared" ca="1" si="52"/>
        <v>0</v>
      </c>
      <c r="AW139" s="11">
        <f t="shared" ca="1" si="52"/>
        <v>0</v>
      </c>
      <c r="AX139" s="11">
        <f t="shared" ca="1" si="52"/>
        <v>0</v>
      </c>
      <c r="AY139" s="11">
        <f t="shared" ca="1" si="52"/>
        <v>0</v>
      </c>
      <c r="AZ139" s="11">
        <f t="shared" ca="1" si="52"/>
        <v>0</v>
      </c>
      <c r="BA139" s="11">
        <f t="shared" ca="1" si="52"/>
        <v>0</v>
      </c>
      <c r="BB139" s="11"/>
      <c r="BC139" s="11">
        <f>IF($AG139,SUMPRODUCT(AI$2:AI139,$AH$2:$AH139)/SUM($AH$2:$AH139),0)</f>
        <v>0</v>
      </c>
      <c r="BD139" s="11">
        <f>IF($AG139,SUMPRODUCT(AJ$2:AJ139,$AH$2:$AH139)/SUM($AH$2:$AH139),0)</f>
        <v>0</v>
      </c>
      <c r="BE139" s="11">
        <f>IF($AG139,SUMPRODUCT(AK$2:AK139,$AH$2:$AH139)/SUM($AH$2:$AH139),0)</f>
        <v>0</v>
      </c>
      <c r="BF139" s="11">
        <f>IF($AG139,SUMPRODUCT(AL$2:AL139,$AH$2:$AH139)/SUM($AH$2:$AH139),0)</f>
        <v>0</v>
      </c>
      <c r="BG139" s="11">
        <f>IF($AG139,SUMPRODUCT(AM$2:AM139,$AH$2:$AH139)/SUM($AH$2:$AH139),0)</f>
        <v>0</v>
      </c>
      <c r="BH139" s="11">
        <f>IF($AG139,SUMPRODUCT(AN$2:AN139,$AH$2:$AH139)/SUM($AH$2:$AH139),0)</f>
        <v>0</v>
      </c>
      <c r="BI139" s="11">
        <f>IF($AG139,SUMPRODUCT(AO$2:AO139,$AH$2:$AH139)/SUM($AH$2:$AH139),0)</f>
        <v>0</v>
      </c>
      <c r="BJ139" s="11">
        <f>IF($AG139,SUMPRODUCT(AP$2:AP139,$AH$2:$AH139)/SUM($AH$2:$AH139),0)</f>
        <v>0</v>
      </c>
      <c r="BK139" s="11">
        <f>IF($AG139,SUMPRODUCT(AQ$2:AQ139,$AH$2:$AH139)/SUM($AH$2:$AH139),0)</f>
        <v>0</v>
      </c>
      <c r="BL139" s="11">
        <f>IF($AG139,SUMPRODUCT(AR$2:AR139,$AH$2:$AH139)/SUM($AH$2:$AH139),0)</f>
        <v>0</v>
      </c>
      <c r="BM139" s="11">
        <f>IF($AG139,SUMPRODUCT(AS$2:AS139,$AH$2:$AH139)/SUM($AH$2:$AH139),0)</f>
        <v>0</v>
      </c>
      <c r="BN139" s="11">
        <f>IF($AG139,SUMPRODUCT(AT$2:AT139,$AH$2:$AH139)/SUM($AH$2:$AH139),0)</f>
        <v>0</v>
      </c>
      <c r="BO139" s="11">
        <f>IF($AG139,SUMPRODUCT(AU$2:AU139,$AH$2:$AH139)/SUM($AH$2:$AH139),0)</f>
        <v>0</v>
      </c>
      <c r="BP139" s="11">
        <f>IF($AG139,SUMPRODUCT(AV$2:AV139,$AH$2:$AH139)/SUM($AH$2:$AH139),0)</f>
        <v>0</v>
      </c>
      <c r="BQ139" s="11">
        <f>IF($AG139,SUMPRODUCT(AW$2:AW139,$AH$2:$AH139)/SUM($AH$2:$AH139),0)</f>
        <v>0</v>
      </c>
      <c r="BR139" s="11">
        <f>IF($AG139,SUMPRODUCT(AX$2:AX139,$AH$2:$AH139)/SUM($AH$2:$AH139),0)</f>
        <v>0</v>
      </c>
      <c r="BS139" s="11">
        <f>IF($AG139,SUMPRODUCT(AY$2:AY139,$AH$2:$AH139)/SUM($AH$2:$AH139),0)</f>
        <v>0</v>
      </c>
      <c r="BT139" s="11">
        <f>IF($AG139,SUMPRODUCT(AZ$2:AZ139,$AH$2:$AH139)/SUM($AH$2:$AH139),0)</f>
        <v>0</v>
      </c>
      <c r="BU139" s="11">
        <f>IF($AG139,SUMPRODUCT(BA$2:BA139,$AH$2:$AH139)/SUM($AH$2:$AH139),0)</f>
        <v>0</v>
      </c>
      <c r="BV139" s="11"/>
      <c r="BW139" s="109" cm="1">
        <f t="array" ref="BW139">IF($AG139,SQRT(SUMPRODUCT($AH$2:$AH139, (AI$2:AI139-BC139)^2)/(SUM($AH$2:$AH139)-1)),0)</f>
        <v>0</v>
      </c>
      <c r="BX139" s="109" cm="1">
        <f t="array" ref="BX139">IF($AG139,SQRT(SUMPRODUCT($AH$2:$AH139, (AJ$2:AJ139-BD139)^2)/(SUM($AH$2:$AH139)-1)),0)</f>
        <v>0</v>
      </c>
      <c r="BY139" s="109" cm="1">
        <f t="array" ref="BY139">IF($AG139,SQRT(SUMPRODUCT($AH$2:$AH139, (AK$2:AK139-BE139)^2)/(SUM($AH$2:$AH139)-1)),0)</f>
        <v>0</v>
      </c>
      <c r="BZ139" s="109" cm="1">
        <f t="array" ref="BZ139">IF($AG139,SQRT(SUMPRODUCT($AH$2:$AH139, (AL$2:AL139-BF139)^2)/(SUM($AH$2:$AH139)-1)),0)</f>
        <v>0</v>
      </c>
      <c r="CA139" s="109" cm="1">
        <f t="array" ref="CA139">IF($AG139,SQRT(SUMPRODUCT($AH$2:$AH139, (AM$2:AM139-BG139)^2)/(SUM($AH$2:$AH139)-1)),0)</f>
        <v>0</v>
      </c>
      <c r="CB139" s="109" cm="1">
        <f t="array" ref="CB139">IF($AG139,SQRT(SUMPRODUCT($AH$2:$AH139, (AN$2:AN139-BH139)^2)/(SUM($AH$2:$AH139)-1)),0)</f>
        <v>0</v>
      </c>
      <c r="CC139" s="109" cm="1">
        <f t="array" ref="CC139">IF($AG139,SQRT(SUMPRODUCT($AH$2:$AH139, (AO$2:AO139-BI139)^2)/(SUM($AH$2:$AH139)-1)),0)</f>
        <v>0</v>
      </c>
      <c r="CD139" s="109" cm="1">
        <f t="array" ref="CD139">IF($AG139,SQRT(SUMPRODUCT($AH$2:$AH139, (AP$2:AP139-BJ139)^2)/(SUM($AH$2:$AH139)-1)),0)</f>
        <v>0</v>
      </c>
      <c r="CE139" s="109" cm="1">
        <f t="array" ref="CE139">IF($AG139,SQRT(SUMPRODUCT($AH$2:$AH139, (AQ$2:AQ139-BK139)^2)/(SUM($AH$2:$AH139)-1)),0)</f>
        <v>0</v>
      </c>
      <c r="CF139" s="109" cm="1">
        <f t="array" ref="CF139">IF($AG139,SQRT(SUMPRODUCT($AH$2:$AH139, (AR$2:AR139-BL139)^2)/(SUM($AH$2:$AH139)-1)),0)</f>
        <v>0</v>
      </c>
      <c r="CG139" s="109" cm="1">
        <f t="array" ref="CG139">IF($AG139,SQRT(SUMPRODUCT($AH$2:$AH139, (AS$2:AS139-BM139)^2)/(SUM($AH$2:$AH139)-1)),0)</f>
        <v>0</v>
      </c>
      <c r="CH139" s="109" cm="1">
        <f t="array" ref="CH139">IF($AG139,SQRT(SUMPRODUCT($AH$2:$AH139, (AT$2:AT139-BN139)^2)/(SUM($AH$2:$AH139)-1)),0)</f>
        <v>0</v>
      </c>
      <c r="CI139" s="109" cm="1">
        <f t="array" ref="CI139">IF($AG139,SQRT(SUMPRODUCT($AH$2:$AH139, (AU$2:AU139-BO139)^2)/(SUM($AH$2:$AH139)-1)),0)</f>
        <v>0</v>
      </c>
      <c r="CJ139" s="109" cm="1">
        <f t="array" ref="CJ139">IF($AG139,SQRT(SUMPRODUCT($AH$2:$AH139, (AV$2:AV139-BP139)^2)/(SUM($AH$2:$AH139)-1)),0)</f>
        <v>0</v>
      </c>
      <c r="CK139" s="109" cm="1">
        <f t="array" ref="CK139">IF($AG139,SQRT(SUMPRODUCT($AH$2:$AH139, (AW$2:AW139-BQ139)^2)/(SUM($AH$2:$AH139)-1)),0)</f>
        <v>0</v>
      </c>
      <c r="CL139" s="109" cm="1">
        <f t="array" ref="CL139">IF($AG139,SQRT(SUMPRODUCT($AH$2:$AH139, (AX$2:AX139-BR139)^2)/(SUM($AH$2:$AH139)-1)),0)</f>
        <v>0</v>
      </c>
      <c r="CM139" s="109" cm="1">
        <f t="array" ref="CM139">IF($AG139,SQRT(SUMPRODUCT($AH$2:$AH139, (AY$2:AY139-BS139)^2)/(SUM($AH$2:$AH139)-1)),0)</f>
        <v>0</v>
      </c>
      <c r="CN139" s="109" cm="1">
        <f t="array" ref="CN139">IF($AG139,SQRT(SUMPRODUCT($AH$2:$AH139, (AZ$2:AZ139-BT139)^2)/(SUM($AH$2:$AH139)-1)),0)</f>
        <v>0</v>
      </c>
      <c r="CO139" s="109" cm="1">
        <f t="array" ref="CO139">IF($AG139,SQRT(SUMPRODUCT($AH$2:$AH139, (BA$2:BA139-BU139)^2)/(SUM($AH$2:$AH139)-1)),0)</f>
        <v>0</v>
      </c>
    </row>
    <row r="140" spans="34:93" x14ac:dyDescent="0.25">
      <c r="AH140" s="99" t="str">
        <f t="shared" si="46"/>
        <v/>
      </c>
      <c r="AI140" s="11">
        <f t="shared" ca="1" si="51"/>
        <v>0</v>
      </c>
      <c r="AJ140" s="11">
        <f t="shared" ca="1" si="51"/>
        <v>0</v>
      </c>
      <c r="AK140" s="11">
        <f t="shared" ca="1" si="51"/>
        <v>0</v>
      </c>
      <c r="AL140" s="11">
        <f t="shared" ca="1" si="51"/>
        <v>0</v>
      </c>
      <c r="AM140" s="11">
        <f t="shared" ca="1" si="51"/>
        <v>0</v>
      </c>
      <c r="AN140" s="11">
        <f t="shared" ca="1" si="51"/>
        <v>0</v>
      </c>
      <c r="AO140" s="11">
        <f t="shared" ca="1" si="51"/>
        <v>0</v>
      </c>
      <c r="AP140" s="11">
        <f t="shared" ca="1" si="51"/>
        <v>0</v>
      </c>
      <c r="AQ140" s="11">
        <f t="shared" ca="1" si="51"/>
        <v>0</v>
      </c>
      <c r="AR140" s="11">
        <f t="shared" ca="1" si="51"/>
        <v>0</v>
      </c>
      <c r="AS140" s="11">
        <f t="shared" ca="1" si="52"/>
        <v>0</v>
      </c>
      <c r="AT140" s="11">
        <f t="shared" ca="1" si="52"/>
        <v>0</v>
      </c>
      <c r="AU140" s="11">
        <f t="shared" ca="1" si="52"/>
        <v>0</v>
      </c>
      <c r="AV140" s="11">
        <f t="shared" ca="1" si="52"/>
        <v>0</v>
      </c>
      <c r="AW140" s="11">
        <f t="shared" ca="1" si="52"/>
        <v>0</v>
      </c>
      <c r="AX140" s="11">
        <f t="shared" ca="1" si="52"/>
        <v>0</v>
      </c>
      <c r="AY140" s="11">
        <f t="shared" ca="1" si="52"/>
        <v>0</v>
      </c>
      <c r="AZ140" s="11">
        <f t="shared" ca="1" si="52"/>
        <v>0</v>
      </c>
      <c r="BA140" s="11">
        <f t="shared" ca="1" si="52"/>
        <v>0</v>
      </c>
      <c r="BB140" s="11"/>
      <c r="BC140" s="11">
        <f>IF($AG140,SUMPRODUCT(AI$2:AI140,$AH$2:$AH140)/SUM($AH$2:$AH140),0)</f>
        <v>0</v>
      </c>
      <c r="BD140" s="11">
        <f>IF($AG140,SUMPRODUCT(AJ$2:AJ140,$AH$2:$AH140)/SUM($AH$2:$AH140),0)</f>
        <v>0</v>
      </c>
      <c r="BE140" s="11">
        <f>IF($AG140,SUMPRODUCT(AK$2:AK140,$AH$2:$AH140)/SUM($AH$2:$AH140),0)</f>
        <v>0</v>
      </c>
      <c r="BF140" s="11">
        <f>IF($AG140,SUMPRODUCT(AL$2:AL140,$AH$2:$AH140)/SUM($AH$2:$AH140),0)</f>
        <v>0</v>
      </c>
      <c r="BG140" s="11">
        <f>IF($AG140,SUMPRODUCT(AM$2:AM140,$AH$2:$AH140)/SUM($AH$2:$AH140),0)</f>
        <v>0</v>
      </c>
      <c r="BH140" s="11">
        <f>IF($AG140,SUMPRODUCT(AN$2:AN140,$AH$2:$AH140)/SUM($AH$2:$AH140),0)</f>
        <v>0</v>
      </c>
      <c r="BI140" s="11">
        <f>IF($AG140,SUMPRODUCT(AO$2:AO140,$AH$2:$AH140)/SUM($AH$2:$AH140),0)</f>
        <v>0</v>
      </c>
      <c r="BJ140" s="11">
        <f>IF($AG140,SUMPRODUCT(AP$2:AP140,$AH$2:$AH140)/SUM($AH$2:$AH140),0)</f>
        <v>0</v>
      </c>
      <c r="BK140" s="11">
        <f>IF($AG140,SUMPRODUCT(AQ$2:AQ140,$AH$2:$AH140)/SUM($AH$2:$AH140),0)</f>
        <v>0</v>
      </c>
      <c r="BL140" s="11">
        <f>IF($AG140,SUMPRODUCT(AR$2:AR140,$AH$2:$AH140)/SUM($AH$2:$AH140),0)</f>
        <v>0</v>
      </c>
      <c r="BM140" s="11">
        <f>IF($AG140,SUMPRODUCT(AS$2:AS140,$AH$2:$AH140)/SUM($AH$2:$AH140),0)</f>
        <v>0</v>
      </c>
      <c r="BN140" s="11">
        <f>IF($AG140,SUMPRODUCT(AT$2:AT140,$AH$2:$AH140)/SUM($AH$2:$AH140),0)</f>
        <v>0</v>
      </c>
      <c r="BO140" s="11">
        <f>IF($AG140,SUMPRODUCT(AU$2:AU140,$AH$2:$AH140)/SUM($AH$2:$AH140),0)</f>
        <v>0</v>
      </c>
      <c r="BP140" s="11">
        <f>IF($AG140,SUMPRODUCT(AV$2:AV140,$AH$2:$AH140)/SUM($AH$2:$AH140),0)</f>
        <v>0</v>
      </c>
      <c r="BQ140" s="11">
        <f>IF($AG140,SUMPRODUCT(AW$2:AW140,$AH$2:$AH140)/SUM($AH$2:$AH140),0)</f>
        <v>0</v>
      </c>
      <c r="BR140" s="11">
        <f>IF($AG140,SUMPRODUCT(AX$2:AX140,$AH$2:$AH140)/SUM($AH$2:$AH140),0)</f>
        <v>0</v>
      </c>
      <c r="BS140" s="11">
        <f>IF($AG140,SUMPRODUCT(AY$2:AY140,$AH$2:$AH140)/SUM($AH$2:$AH140),0)</f>
        <v>0</v>
      </c>
      <c r="BT140" s="11">
        <f>IF($AG140,SUMPRODUCT(AZ$2:AZ140,$AH$2:$AH140)/SUM($AH$2:$AH140),0)</f>
        <v>0</v>
      </c>
      <c r="BU140" s="11">
        <f>IF($AG140,SUMPRODUCT(BA$2:BA140,$AH$2:$AH140)/SUM($AH$2:$AH140),0)</f>
        <v>0</v>
      </c>
      <c r="BV140" s="11"/>
      <c r="BW140" s="109" cm="1">
        <f t="array" ref="BW140">IF($AG140,SQRT(SUMPRODUCT($AH$2:$AH140, (AI$2:AI140-BC140)^2)/(SUM($AH$2:$AH140)-1)),0)</f>
        <v>0</v>
      </c>
      <c r="BX140" s="109" cm="1">
        <f t="array" ref="BX140">IF($AG140,SQRT(SUMPRODUCT($AH$2:$AH140, (AJ$2:AJ140-BD140)^2)/(SUM($AH$2:$AH140)-1)),0)</f>
        <v>0</v>
      </c>
      <c r="BY140" s="109" cm="1">
        <f t="array" ref="BY140">IF($AG140,SQRT(SUMPRODUCT($AH$2:$AH140, (AK$2:AK140-BE140)^2)/(SUM($AH$2:$AH140)-1)),0)</f>
        <v>0</v>
      </c>
      <c r="BZ140" s="109" cm="1">
        <f t="array" ref="BZ140">IF($AG140,SQRT(SUMPRODUCT($AH$2:$AH140, (AL$2:AL140-BF140)^2)/(SUM($AH$2:$AH140)-1)),0)</f>
        <v>0</v>
      </c>
      <c r="CA140" s="109" cm="1">
        <f t="array" ref="CA140">IF($AG140,SQRT(SUMPRODUCT($AH$2:$AH140, (AM$2:AM140-BG140)^2)/(SUM($AH$2:$AH140)-1)),0)</f>
        <v>0</v>
      </c>
      <c r="CB140" s="109" cm="1">
        <f t="array" ref="CB140">IF($AG140,SQRT(SUMPRODUCT($AH$2:$AH140, (AN$2:AN140-BH140)^2)/(SUM($AH$2:$AH140)-1)),0)</f>
        <v>0</v>
      </c>
      <c r="CC140" s="109" cm="1">
        <f t="array" ref="CC140">IF($AG140,SQRT(SUMPRODUCT($AH$2:$AH140, (AO$2:AO140-BI140)^2)/(SUM($AH$2:$AH140)-1)),0)</f>
        <v>0</v>
      </c>
      <c r="CD140" s="109" cm="1">
        <f t="array" ref="CD140">IF($AG140,SQRT(SUMPRODUCT($AH$2:$AH140, (AP$2:AP140-BJ140)^2)/(SUM($AH$2:$AH140)-1)),0)</f>
        <v>0</v>
      </c>
      <c r="CE140" s="109" cm="1">
        <f t="array" ref="CE140">IF($AG140,SQRT(SUMPRODUCT($AH$2:$AH140, (AQ$2:AQ140-BK140)^2)/(SUM($AH$2:$AH140)-1)),0)</f>
        <v>0</v>
      </c>
      <c r="CF140" s="109" cm="1">
        <f t="array" ref="CF140">IF($AG140,SQRT(SUMPRODUCT($AH$2:$AH140, (AR$2:AR140-BL140)^2)/(SUM($AH$2:$AH140)-1)),0)</f>
        <v>0</v>
      </c>
      <c r="CG140" s="109" cm="1">
        <f t="array" ref="CG140">IF($AG140,SQRT(SUMPRODUCT($AH$2:$AH140, (AS$2:AS140-BM140)^2)/(SUM($AH$2:$AH140)-1)),0)</f>
        <v>0</v>
      </c>
      <c r="CH140" s="109" cm="1">
        <f t="array" ref="CH140">IF($AG140,SQRT(SUMPRODUCT($AH$2:$AH140, (AT$2:AT140-BN140)^2)/(SUM($AH$2:$AH140)-1)),0)</f>
        <v>0</v>
      </c>
      <c r="CI140" s="109" cm="1">
        <f t="array" ref="CI140">IF($AG140,SQRT(SUMPRODUCT($AH$2:$AH140, (AU$2:AU140-BO140)^2)/(SUM($AH$2:$AH140)-1)),0)</f>
        <v>0</v>
      </c>
      <c r="CJ140" s="109" cm="1">
        <f t="array" ref="CJ140">IF($AG140,SQRT(SUMPRODUCT($AH$2:$AH140, (AV$2:AV140-BP140)^2)/(SUM($AH$2:$AH140)-1)),0)</f>
        <v>0</v>
      </c>
      <c r="CK140" s="109" cm="1">
        <f t="array" ref="CK140">IF($AG140,SQRT(SUMPRODUCT($AH$2:$AH140, (AW$2:AW140-BQ140)^2)/(SUM($AH$2:$AH140)-1)),0)</f>
        <v>0</v>
      </c>
      <c r="CL140" s="109" cm="1">
        <f t="array" ref="CL140">IF($AG140,SQRT(SUMPRODUCT($AH$2:$AH140, (AX$2:AX140-BR140)^2)/(SUM($AH$2:$AH140)-1)),0)</f>
        <v>0</v>
      </c>
      <c r="CM140" s="109" cm="1">
        <f t="array" ref="CM140">IF($AG140,SQRT(SUMPRODUCT($AH$2:$AH140, (AY$2:AY140-BS140)^2)/(SUM($AH$2:$AH140)-1)),0)</f>
        <v>0</v>
      </c>
      <c r="CN140" s="109" cm="1">
        <f t="array" ref="CN140">IF($AG140,SQRT(SUMPRODUCT($AH$2:$AH140, (AZ$2:AZ140-BT140)^2)/(SUM($AH$2:$AH140)-1)),0)</f>
        <v>0</v>
      </c>
      <c r="CO140" s="109" cm="1">
        <f t="array" ref="CO140">IF($AG140,SQRT(SUMPRODUCT($AH$2:$AH140, (BA$2:BA140-BU140)^2)/(SUM($AH$2:$AH140)-1)),0)</f>
        <v>0</v>
      </c>
    </row>
    <row r="141" spans="34:93" x14ac:dyDescent="0.25">
      <c r="AH141" s="99" t="str">
        <f t="shared" si="46"/>
        <v/>
      </c>
      <c r="AI141" s="11">
        <f t="shared" ca="1" si="51"/>
        <v>0</v>
      </c>
      <c r="AJ141" s="11">
        <f t="shared" ca="1" si="51"/>
        <v>0</v>
      </c>
      <c r="AK141" s="11">
        <f t="shared" ca="1" si="51"/>
        <v>0</v>
      </c>
      <c r="AL141" s="11">
        <f t="shared" ca="1" si="51"/>
        <v>0</v>
      </c>
      <c r="AM141" s="11">
        <f t="shared" ca="1" si="51"/>
        <v>0</v>
      </c>
      <c r="AN141" s="11">
        <f t="shared" ca="1" si="51"/>
        <v>0</v>
      </c>
      <c r="AO141" s="11">
        <f t="shared" ca="1" si="51"/>
        <v>0</v>
      </c>
      <c r="AP141" s="11">
        <f t="shared" ca="1" si="51"/>
        <v>0</v>
      </c>
      <c r="AQ141" s="11">
        <f t="shared" ca="1" si="51"/>
        <v>0</v>
      </c>
      <c r="AR141" s="11">
        <f t="shared" ca="1" si="51"/>
        <v>0</v>
      </c>
      <c r="AS141" s="11">
        <f t="shared" ca="1" si="52"/>
        <v>0</v>
      </c>
      <c r="AT141" s="11">
        <f t="shared" ca="1" si="52"/>
        <v>0</v>
      </c>
      <c r="AU141" s="11">
        <f t="shared" ca="1" si="52"/>
        <v>0</v>
      </c>
      <c r="AV141" s="11">
        <f t="shared" ca="1" si="52"/>
        <v>0</v>
      </c>
      <c r="AW141" s="11">
        <f t="shared" ca="1" si="52"/>
        <v>0</v>
      </c>
      <c r="AX141" s="11">
        <f t="shared" ca="1" si="52"/>
        <v>0</v>
      </c>
      <c r="AY141" s="11">
        <f t="shared" ca="1" si="52"/>
        <v>0</v>
      </c>
      <c r="AZ141" s="11">
        <f t="shared" ca="1" si="52"/>
        <v>0</v>
      </c>
      <c r="BA141" s="11">
        <f t="shared" ca="1" si="52"/>
        <v>0</v>
      </c>
      <c r="BB141" s="11"/>
      <c r="BC141" s="11">
        <f>IF($AG141,SUMPRODUCT(AI$2:AI141,$AH$2:$AH141)/SUM($AH$2:$AH141),0)</f>
        <v>0</v>
      </c>
      <c r="BD141" s="11">
        <f>IF($AG141,SUMPRODUCT(AJ$2:AJ141,$AH$2:$AH141)/SUM($AH$2:$AH141),0)</f>
        <v>0</v>
      </c>
      <c r="BE141" s="11">
        <f>IF($AG141,SUMPRODUCT(AK$2:AK141,$AH$2:$AH141)/SUM($AH$2:$AH141),0)</f>
        <v>0</v>
      </c>
      <c r="BF141" s="11">
        <f>IF($AG141,SUMPRODUCT(AL$2:AL141,$AH$2:$AH141)/SUM($AH$2:$AH141),0)</f>
        <v>0</v>
      </c>
      <c r="BG141" s="11">
        <f>IF($AG141,SUMPRODUCT(AM$2:AM141,$AH$2:$AH141)/SUM($AH$2:$AH141),0)</f>
        <v>0</v>
      </c>
      <c r="BH141" s="11">
        <f>IF($AG141,SUMPRODUCT(AN$2:AN141,$AH$2:$AH141)/SUM($AH$2:$AH141),0)</f>
        <v>0</v>
      </c>
      <c r="BI141" s="11">
        <f>IF($AG141,SUMPRODUCT(AO$2:AO141,$AH$2:$AH141)/SUM($AH$2:$AH141),0)</f>
        <v>0</v>
      </c>
      <c r="BJ141" s="11">
        <f>IF($AG141,SUMPRODUCT(AP$2:AP141,$AH$2:$AH141)/SUM($AH$2:$AH141),0)</f>
        <v>0</v>
      </c>
      <c r="BK141" s="11">
        <f>IF($AG141,SUMPRODUCT(AQ$2:AQ141,$AH$2:$AH141)/SUM($AH$2:$AH141),0)</f>
        <v>0</v>
      </c>
      <c r="BL141" s="11">
        <f>IF($AG141,SUMPRODUCT(AR$2:AR141,$AH$2:$AH141)/SUM($AH$2:$AH141),0)</f>
        <v>0</v>
      </c>
      <c r="BM141" s="11">
        <f>IF($AG141,SUMPRODUCT(AS$2:AS141,$AH$2:$AH141)/SUM($AH$2:$AH141),0)</f>
        <v>0</v>
      </c>
      <c r="BN141" s="11">
        <f>IF($AG141,SUMPRODUCT(AT$2:AT141,$AH$2:$AH141)/SUM($AH$2:$AH141),0)</f>
        <v>0</v>
      </c>
      <c r="BO141" s="11">
        <f>IF($AG141,SUMPRODUCT(AU$2:AU141,$AH$2:$AH141)/SUM($AH$2:$AH141),0)</f>
        <v>0</v>
      </c>
      <c r="BP141" s="11">
        <f>IF($AG141,SUMPRODUCT(AV$2:AV141,$AH$2:$AH141)/SUM($AH$2:$AH141),0)</f>
        <v>0</v>
      </c>
      <c r="BQ141" s="11">
        <f>IF($AG141,SUMPRODUCT(AW$2:AW141,$AH$2:$AH141)/SUM($AH$2:$AH141),0)</f>
        <v>0</v>
      </c>
      <c r="BR141" s="11">
        <f>IF($AG141,SUMPRODUCT(AX$2:AX141,$AH$2:$AH141)/SUM($AH$2:$AH141),0)</f>
        <v>0</v>
      </c>
      <c r="BS141" s="11">
        <f>IF($AG141,SUMPRODUCT(AY$2:AY141,$AH$2:$AH141)/SUM($AH$2:$AH141),0)</f>
        <v>0</v>
      </c>
      <c r="BT141" s="11">
        <f>IF($AG141,SUMPRODUCT(AZ$2:AZ141,$AH$2:$AH141)/SUM($AH$2:$AH141),0)</f>
        <v>0</v>
      </c>
      <c r="BU141" s="11">
        <f>IF($AG141,SUMPRODUCT(BA$2:BA141,$AH$2:$AH141)/SUM($AH$2:$AH141),0)</f>
        <v>0</v>
      </c>
      <c r="BV141" s="11"/>
      <c r="BW141" s="109" cm="1">
        <f t="array" ref="BW141">IF($AG141,SQRT(SUMPRODUCT($AH$2:$AH141, (AI$2:AI141-BC141)^2)/(SUM($AH$2:$AH141)-1)),0)</f>
        <v>0</v>
      </c>
      <c r="BX141" s="109" cm="1">
        <f t="array" ref="BX141">IF($AG141,SQRT(SUMPRODUCT($AH$2:$AH141, (AJ$2:AJ141-BD141)^2)/(SUM($AH$2:$AH141)-1)),0)</f>
        <v>0</v>
      </c>
      <c r="BY141" s="109" cm="1">
        <f t="array" ref="BY141">IF($AG141,SQRT(SUMPRODUCT($AH$2:$AH141, (AK$2:AK141-BE141)^2)/(SUM($AH$2:$AH141)-1)),0)</f>
        <v>0</v>
      </c>
      <c r="BZ141" s="109" cm="1">
        <f t="array" ref="BZ141">IF($AG141,SQRT(SUMPRODUCT($AH$2:$AH141, (AL$2:AL141-BF141)^2)/(SUM($AH$2:$AH141)-1)),0)</f>
        <v>0</v>
      </c>
      <c r="CA141" s="109" cm="1">
        <f t="array" ref="CA141">IF($AG141,SQRT(SUMPRODUCT($AH$2:$AH141, (AM$2:AM141-BG141)^2)/(SUM($AH$2:$AH141)-1)),0)</f>
        <v>0</v>
      </c>
      <c r="CB141" s="109" cm="1">
        <f t="array" ref="CB141">IF($AG141,SQRT(SUMPRODUCT($AH$2:$AH141, (AN$2:AN141-BH141)^2)/(SUM($AH$2:$AH141)-1)),0)</f>
        <v>0</v>
      </c>
      <c r="CC141" s="109" cm="1">
        <f t="array" ref="CC141">IF($AG141,SQRT(SUMPRODUCT($AH$2:$AH141, (AO$2:AO141-BI141)^2)/(SUM($AH$2:$AH141)-1)),0)</f>
        <v>0</v>
      </c>
      <c r="CD141" s="109" cm="1">
        <f t="array" ref="CD141">IF($AG141,SQRT(SUMPRODUCT($AH$2:$AH141, (AP$2:AP141-BJ141)^2)/(SUM($AH$2:$AH141)-1)),0)</f>
        <v>0</v>
      </c>
      <c r="CE141" s="109" cm="1">
        <f t="array" ref="CE141">IF($AG141,SQRT(SUMPRODUCT($AH$2:$AH141, (AQ$2:AQ141-BK141)^2)/(SUM($AH$2:$AH141)-1)),0)</f>
        <v>0</v>
      </c>
      <c r="CF141" s="109" cm="1">
        <f t="array" ref="CF141">IF($AG141,SQRT(SUMPRODUCT($AH$2:$AH141, (AR$2:AR141-BL141)^2)/(SUM($AH$2:$AH141)-1)),0)</f>
        <v>0</v>
      </c>
      <c r="CG141" s="109" cm="1">
        <f t="array" ref="CG141">IF($AG141,SQRT(SUMPRODUCT($AH$2:$AH141, (AS$2:AS141-BM141)^2)/(SUM($AH$2:$AH141)-1)),0)</f>
        <v>0</v>
      </c>
      <c r="CH141" s="109" cm="1">
        <f t="array" ref="CH141">IF($AG141,SQRT(SUMPRODUCT($AH$2:$AH141, (AT$2:AT141-BN141)^2)/(SUM($AH$2:$AH141)-1)),0)</f>
        <v>0</v>
      </c>
      <c r="CI141" s="109" cm="1">
        <f t="array" ref="CI141">IF($AG141,SQRT(SUMPRODUCT($AH$2:$AH141, (AU$2:AU141-BO141)^2)/(SUM($AH$2:$AH141)-1)),0)</f>
        <v>0</v>
      </c>
      <c r="CJ141" s="109" cm="1">
        <f t="array" ref="CJ141">IF($AG141,SQRT(SUMPRODUCT($AH$2:$AH141, (AV$2:AV141-BP141)^2)/(SUM($AH$2:$AH141)-1)),0)</f>
        <v>0</v>
      </c>
      <c r="CK141" s="109" cm="1">
        <f t="array" ref="CK141">IF($AG141,SQRT(SUMPRODUCT($AH$2:$AH141, (AW$2:AW141-BQ141)^2)/(SUM($AH$2:$AH141)-1)),0)</f>
        <v>0</v>
      </c>
      <c r="CL141" s="109" cm="1">
        <f t="array" ref="CL141">IF($AG141,SQRT(SUMPRODUCT($AH$2:$AH141, (AX$2:AX141-BR141)^2)/(SUM($AH$2:$AH141)-1)),0)</f>
        <v>0</v>
      </c>
      <c r="CM141" s="109" cm="1">
        <f t="array" ref="CM141">IF($AG141,SQRT(SUMPRODUCT($AH$2:$AH141, (AY$2:AY141-BS141)^2)/(SUM($AH$2:$AH141)-1)),0)</f>
        <v>0</v>
      </c>
      <c r="CN141" s="109" cm="1">
        <f t="array" ref="CN141">IF($AG141,SQRT(SUMPRODUCT($AH$2:$AH141, (AZ$2:AZ141-BT141)^2)/(SUM($AH$2:$AH141)-1)),0)</f>
        <v>0</v>
      </c>
      <c r="CO141" s="109" cm="1">
        <f t="array" ref="CO141">IF($AG141,SQRT(SUMPRODUCT($AH$2:$AH141, (BA$2:BA141-BU141)^2)/(SUM($AH$2:$AH141)-1)),0)</f>
        <v>0</v>
      </c>
    </row>
    <row r="142" spans="34:93" x14ac:dyDescent="0.25">
      <c r="AH142" s="99" t="str">
        <f t="shared" si="46"/>
        <v/>
      </c>
      <c r="AI142" s="11">
        <f t="shared" ref="AI142:AR151" ca="1" si="53">IF(AI$1&lt;&gt;0,SUMIFS(INDIRECT(AI$1), Fecha,$AG142),0)</f>
        <v>0</v>
      </c>
      <c r="AJ142" s="11">
        <f t="shared" ca="1" si="53"/>
        <v>0</v>
      </c>
      <c r="AK142" s="11">
        <f t="shared" ca="1" si="53"/>
        <v>0</v>
      </c>
      <c r="AL142" s="11">
        <f t="shared" ca="1" si="53"/>
        <v>0</v>
      </c>
      <c r="AM142" s="11">
        <f t="shared" ca="1" si="53"/>
        <v>0</v>
      </c>
      <c r="AN142" s="11">
        <f t="shared" ca="1" si="53"/>
        <v>0</v>
      </c>
      <c r="AO142" s="11">
        <f t="shared" ca="1" si="53"/>
        <v>0</v>
      </c>
      <c r="AP142" s="11">
        <f t="shared" ca="1" si="53"/>
        <v>0</v>
      </c>
      <c r="AQ142" s="11">
        <f t="shared" ca="1" si="53"/>
        <v>0</v>
      </c>
      <c r="AR142" s="11">
        <f t="shared" ca="1" si="53"/>
        <v>0</v>
      </c>
      <c r="AS142" s="11">
        <f t="shared" ref="AS142:BA151" ca="1" si="54">IF(AS$1&lt;&gt;0,SUMIFS(INDIRECT(AS$1), Fecha,$AG142),0)</f>
        <v>0</v>
      </c>
      <c r="AT142" s="11">
        <f t="shared" ca="1" si="54"/>
        <v>0</v>
      </c>
      <c r="AU142" s="11">
        <f t="shared" ca="1" si="54"/>
        <v>0</v>
      </c>
      <c r="AV142" s="11">
        <f t="shared" ca="1" si="54"/>
        <v>0</v>
      </c>
      <c r="AW142" s="11">
        <f t="shared" ca="1" si="54"/>
        <v>0</v>
      </c>
      <c r="AX142" s="11">
        <f t="shared" ca="1" si="54"/>
        <v>0</v>
      </c>
      <c r="AY142" s="11">
        <f t="shared" ca="1" si="54"/>
        <v>0</v>
      </c>
      <c r="AZ142" s="11">
        <f t="shared" ca="1" si="54"/>
        <v>0</v>
      </c>
      <c r="BA142" s="11">
        <f t="shared" ca="1" si="54"/>
        <v>0</v>
      </c>
      <c r="BB142" s="11"/>
      <c r="BC142" s="11">
        <f>IF($AG142,SUMPRODUCT(AI$2:AI142,$AH$2:$AH142)/SUM($AH$2:$AH142),0)</f>
        <v>0</v>
      </c>
      <c r="BD142" s="11">
        <f>IF($AG142,SUMPRODUCT(AJ$2:AJ142,$AH$2:$AH142)/SUM($AH$2:$AH142),0)</f>
        <v>0</v>
      </c>
      <c r="BE142" s="11">
        <f>IF($AG142,SUMPRODUCT(AK$2:AK142,$AH$2:$AH142)/SUM($AH$2:$AH142),0)</f>
        <v>0</v>
      </c>
      <c r="BF142" s="11">
        <f>IF($AG142,SUMPRODUCT(AL$2:AL142,$AH$2:$AH142)/SUM($AH$2:$AH142),0)</f>
        <v>0</v>
      </c>
      <c r="BG142" s="11">
        <f>IF($AG142,SUMPRODUCT(AM$2:AM142,$AH$2:$AH142)/SUM($AH$2:$AH142),0)</f>
        <v>0</v>
      </c>
      <c r="BH142" s="11">
        <f>IF($AG142,SUMPRODUCT(AN$2:AN142,$AH$2:$AH142)/SUM($AH$2:$AH142),0)</f>
        <v>0</v>
      </c>
      <c r="BI142" s="11">
        <f>IF($AG142,SUMPRODUCT(AO$2:AO142,$AH$2:$AH142)/SUM($AH$2:$AH142),0)</f>
        <v>0</v>
      </c>
      <c r="BJ142" s="11">
        <f>IF($AG142,SUMPRODUCT(AP$2:AP142,$AH$2:$AH142)/SUM($AH$2:$AH142),0)</f>
        <v>0</v>
      </c>
      <c r="BK142" s="11">
        <f>IF($AG142,SUMPRODUCT(AQ$2:AQ142,$AH$2:$AH142)/SUM($AH$2:$AH142),0)</f>
        <v>0</v>
      </c>
      <c r="BL142" s="11">
        <f>IF($AG142,SUMPRODUCT(AR$2:AR142,$AH$2:$AH142)/SUM($AH$2:$AH142),0)</f>
        <v>0</v>
      </c>
      <c r="BM142" s="11">
        <f>IF($AG142,SUMPRODUCT(AS$2:AS142,$AH$2:$AH142)/SUM($AH$2:$AH142),0)</f>
        <v>0</v>
      </c>
      <c r="BN142" s="11">
        <f>IF($AG142,SUMPRODUCT(AT$2:AT142,$AH$2:$AH142)/SUM($AH$2:$AH142),0)</f>
        <v>0</v>
      </c>
      <c r="BO142" s="11">
        <f>IF($AG142,SUMPRODUCT(AU$2:AU142,$AH$2:$AH142)/SUM($AH$2:$AH142),0)</f>
        <v>0</v>
      </c>
      <c r="BP142" s="11">
        <f>IF($AG142,SUMPRODUCT(AV$2:AV142,$AH$2:$AH142)/SUM($AH$2:$AH142),0)</f>
        <v>0</v>
      </c>
      <c r="BQ142" s="11">
        <f>IF($AG142,SUMPRODUCT(AW$2:AW142,$AH$2:$AH142)/SUM($AH$2:$AH142),0)</f>
        <v>0</v>
      </c>
      <c r="BR142" s="11">
        <f>IF($AG142,SUMPRODUCT(AX$2:AX142,$AH$2:$AH142)/SUM($AH$2:$AH142),0)</f>
        <v>0</v>
      </c>
      <c r="BS142" s="11">
        <f>IF($AG142,SUMPRODUCT(AY$2:AY142,$AH$2:$AH142)/SUM($AH$2:$AH142),0)</f>
        <v>0</v>
      </c>
      <c r="BT142" s="11">
        <f>IF($AG142,SUMPRODUCT(AZ$2:AZ142,$AH$2:$AH142)/SUM($AH$2:$AH142),0)</f>
        <v>0</v>
      </c>
      <c r="BU142" s="11">
        <f>IF($AG142,SUMPRODUCT(BA$2:BA142,$AH$2:$AH142)/SUM($AH$2:$AH142),0)</f>
        <v>0</v>
      </c>
      <c r="BV142" s="11"/>
      <c r="BW142" s="109" cm="1">
        <f t="array" ref="BW142">IF($AG142,SQRT(SUMPRODUCT($AH$2:$AH142, (AI$2:AI142-BC142)^2)/(SUM($AH$2:$AH142)-1)),0)</f>
        <v>0</v>
      </c>
      <c r="BX142" s="109" cm="1">
        <f t="array" ref="BX142">IF($AG142,SQRT(SUMPRODUCT($AH$2:$AH142, (AJ$2:AJ142-BD142)^2)/(SUM($AH$2:$AH142)-1)),0)</f>
        <v>0</v>
      </c>
      <c r="BY142" s="109" cm="1">
        <f t="array" ref="BY142">IF($AG142,SQRT(SUMPRODUCT($AH$2:$AH142, (AK$2:AK142-BE142)^2)/(SUM($AH$2:$AH142)-1)),0)</f>
        <v>0</v>
      </c>
      <c r="BZ142" s="109" cm="1">
        <f t="array" ref="BZ142">IF($AG142,SQRT(SUMPRODUCT($AH$2:$AH142, (AL$2:AL142-BF142)^2)/(SUM($AH$2:$AH142)-1)),0)</f>
        <v>0</v>
      </c>
      <c r="CA142" s="109" cm="1">
        <f t="array" ref="CA142">IF($AG142,SQRT(SUMPRODUCT($AH$2:$AH142, (AM$2:AM142-BG142)^2)/(SUM($AH$2:$AH142)-1)),0)</f>
        <v>0</v>
      </c>
      <c r="CB142" s="109" cm="1">
        <f t="array" ref="CB142">IF($AG142,SQRT(SUMPRODUCT($AH$2:$AH142, (AN$2:AN142-BH142)^2)/(SUM($AH$2:$AH142)-1)),0)</f>
        <v>0</v>
      </c>
      <c r="CC142" s="109" cm="1">
        <f t="array" ref="CC142">IF($AG142,SQRT(SUMPRODUCT($AH$2:$AH142, (AO$2:AO142-BI142)^2)/(SUM($AH$2:$AH142)-1)),0)</f>
        <v>0</v>
      </c>
      <c r="CD142" s="109" cm="1">
        <f t="array" ref="CD142">IF($AG142,SQRT(SUMPRODUCT($AH$2:$AH142, (AP$2:AP142-BJ142)^2)/(SUM($AH$2:$AH142)-1)),0)</f>
        <v>0</v>
      </c>
      <c r="CE142" s="109" cm="1">
        <f t="array" ref="CE142">IF($AG142,SQRT(SUMPRODUCT($AH$2:$AH142, (AQ$2:AQ142-BK142)^2)/(SUM($AH$2:$AH142)-1)),0)</f>
        <v>0</v>
      </c>
      <c r="CF142" s="109" cm="1">
        <f t="array" ref="CF142">IF($AG142,SQRT(SUMPRODUCT($AH$2:$AH142, (AR$2:AR142-BL142)^2)/(SUM($AH$2:$AH142)-1)),0)</f>
        <v>0</v>
      </c>
      <c r="CG142" s="109" cm="1">
        <f t="array" ref="CG142">IF($AG142,SQRT(SUMPRODUCT($AH$2:$AH142, (AS$2:AS142-BM142)^2)/(SUM($AH$2:$AH142)-1)),0)</f>
        <v>0</v>
      </c>
      <c r="CH142" s="109" cm="1">
        <f t="array" ref="CH142">IF($AG142,SQRT(SUMPRODUCT($AH$2:$AH142, (AT$2:AT142-BN142)^2)/(SUM($AH$2:$AH142)-1)),0)</f>
        <v>0</v>
      </c>
      <c r="CI142" s="109" cm="1">
        <f t="array" ref="CI142">IF($AG142,SQRT(SUMPRODUCT($AH$2:$AH142, (AU$2:AU142-BO142)^2)/(SUM($AH$2:$AH142)-1)),0)</f>
        <v>0</v>
      </c>
      <c r="CJ142" s="109" cm="1">
        <f t="array" ref="CJ142">IF($AG142,SQRT(SUMPRODUCT($AH$2:$AH142, (AV$2:AV142-BP142)^2)/(SUM($AH$2:$AH142)-1)),0)</f>
        <v>0</v>
      </c>
      <c r="CK142" s="109" cm="1">
        <f t="array" ref="CK142">IF($AG142,SQRT(SUMPRODUCT($AH$2:$AH142, (AW$2:AW142-BQ142)^2)/(SUM($AH$2:$AH142)-1)),0)</f>
        <v>0</v>
      </c>
      <c r="CL142" s="109" cm="1">
        <f t="array" ref="CL142">IF($AG142,SQRT(SUMPRODUCT($AH$2:$AH142, (AX$2:AX142-BR142)^2)/(SUM($AH$2:$AH142)-1)),0)</f>
        <v>0</v>
      </c>
      <c r="CM142" s="109" cm="1">
        <f t="array" ref="CM142">IF($AG142,SQRT(SUMPRODUCT($AH$2:$AH142, (AY$2:AY142-BS142)^2)/(SUM($AH$2:$AH142)-1)),0)</f>
        <v>0</v>
      </c>
      <c r="CN142" s="109" cm="1">
        <f t="array" ref="CN142">IF($AG142,SQRT(SUMPRODUCT($AH$2:$AH142, (AZ$2:AZ142-BT142)^2)/(SUM($AH$2:$AH142)-1)),0)</f>
        <v>0</v>
      </c>
      <c r="CO142" s="109" cm="1">
        <f t="array" ref="CO142">IF($AG142,SQRT(SUMPRODUCT($AH$2:$AH142, (BA$2:BA142-BU142)^2)/(SUM($AH$2:$AH142)-1)),0)</f>
        <v>0</v>
      </c>
    </row>
    <row r="143" spans="34:93" x14ac:dyDescent="0.25">
      <c r="AH143" s="99" t="str">
        <f t="shared" si="46"/>
        <v/>
      </c>
      <c r="AI143" s="11">
        <f t="shared" ca="1" si="53"/>
        <v>0</v>
      </c>
      <c r="AJ143" s="11">
        <f t="shared" ca="1" si="53"/>
        <v>0</v>
      </c>
      <c r="AK143" s="11">
        <f t="shared" ca="1" si="53"/>
        <v>0</v>
      </c>
      <c r="AL143" s="11">
        <f t="shared" ca="1" si="53"/>
        <v>0</v>
      </c>
      <c r="AM143" s="11">
        <f t="shared" ca="1" si="53"/>
        <v>0</v>
      </c>
      <c r="AN143" s="11">
        <f t="shared" ca="1" si="53"/>
        <v>0</v>
      </c>
      <c r="AO143" s="11">
        <f t="shared" ca="1" si="53"/>
        <v>0</v>
      </c>
      <c r="AP143" s="11">
        <f t="shared" ca="1" si="53"/>
        <v>0</v>
      </c>
      <c r="AQ143" s="11">
        <f t="shared" ca="1" si="53"/>
        <v>0</v>
      </c>
      <c r="AR143" s="11">
        <f t="shared" ca="1" si="53"/>
        <v>0</v>
      </c>
      <c r="AS143" s="11">
        <f t="shared" ca="1" si="54"/>
        <v>0</v>
      </c>
      <c r="AT143" s="11">
        <f t="shared" ca="1" si="54"/>
        <v>0</v>
      </c>
      <c r="AU143" s="11">
        <f t="shared" ca="1" si="54"/>
        <v>0</v>
      </c>
      <c r="AV143" s="11">
        <f t="shared" ca="1" si="54"/>
        <v>0</v>
      </c>
      <c r="AW143" s="11">
        <f t="shared" ca="1" si="54"/>
        <v>0</v>
      </c>
      <c r="AX143" s="11">
        <f t="shared" ca="1" si="54"/>
        <v>0</v>
      </c>
      <c r="AY143" s="11">
        <f t="shared" ca="1" si="54"/>
        <v>0</v>
      </c>
      <c r="AZ143" s="11">
        <f t="shared" ca="1" si="54"/>
        <v>0</v>
      </c>
      <c r="BA143" s="11">
        <f t="shared" ca="1" si="54"/>
        <v>0</v>
      </c>
      <c r="BB143" s="11"/>
      <c r="BC143" s="11">
        <f>IF($AG143,SUMPRODUCT(AI$2:AI143,$AH$2:$AH143)/SUM($AH$2:$AH143),0)</f>
        <v>0</v>
      </c>
      <c r="BD143" s="11">
        <f>IF($AG143,SUMPRODUCT(AJ$2:AJ143,$AH$2:$AH143)/SUM($AH$2:$AH143),0)</f>
        <v>0</v>
      </c>
      <c r="BE143" s="11">
        <f>IF($AG143,SUMPRODUCT(AK$2:AK143,$AH$2:$AH143)/SUM($AH$2:$AH143),0)</f>
        <v>0</v>
      </c>
      <c r="BF143" s="11">
        <f>IF($AG143,SUMPRODUCT(AL$2:AL143,$AH$2:$AH143)/SUM($AH$2:$AH143),0)</f>
        <v>0</v>
      </c>
      <c r="BG143" s="11">
        <f>IF($AG143,SUMPRODUCT(AM$2:AM143,$AH$2:$AH143)/SUM($AH$2:$AH143),0)</f>
        <v>0</v>
      </c>
      <c r="BH143" s="11">
        <f>IF($AG143,SUMPRODUCT(AN$2:AN143,$AH$2:$AH143)/SUM($AH$2:$AH143),0)</f>
        <v>0</v>
      </c>
      <c r="BI143" s="11">
        <f>IF($AG143,SUMPRODUCT(AO$2:AO143,$AH$2:$AH143)/SUM($AH$2:$AH143),0)</f>
        <v>0</v>
      </c>
      <c r="BJ143" s="11">
        <f>IF($AG143,SUMPRODUCT(AP$2:AP143,$AH$2:$AH143)/SUM($AH$2:$AH143),0)</f>
        <v>0</v>
      </c>
      <c r="BK143" s="11">
        <f>IF($AG143,SUMPRODUCT(AQ$2:AQ143,$AH$2:$AH143)/SUM($AH$2:$AH143),0)</f>
        <v>0</v>
      </c>
      <c r="BL143" s="11">
        <f>IF($AG143,SUMPRODUCT(AR$2:AR143,$AH$2:$AH143)/SUM($AH$2:$AH143),0)</f>
        <v>0</v>
      </c>
      <c r="BM143" s="11">
        <f>IF($AG143,SUMPRODUCT(AS$2:AS143,$AH$2:$AH143)/SUM($AH$2:$AH143),0)</f>
        <v>0</v>
      </c>
      <c r="BN143" s="11">
        <f>IF($AG143,SUMPRODUCT(AT$2:AT143,$AH$2:$AH143)/SUM($AH$2:$AH143),0)</f>
        <v>0</v>
      </c>
      <c r="BO143" s="11">
        <f>IF($AG143,SUMPRODUCT(AU$2:AU143,$AH$2:$AH143)/SUM($AH$2:$AH143),0)</f>
        <v>0</v>
      </c>
      <c r="BP143" s="11">
        <f>IF($AG143,SUMPRODUCT(AV$2:AV143,$AH$2:$AH143)/SUM($AH$2:$AH143),0)</f>
        <v>0</v>
      </c>
      <c r="BQ143" s="11">
        <f>IF($AG143,SUMPRODUCT(AW$2:AW143,$AH$2:$AH143)/SUM($AH$2:$AH143),0)</f>
        <v>0</v>
      </c>
      <c r="BR143" s="11">
        <f>IF($AG143,SUMPRODUCT(AX$2:AX143,$AH$2:$AH143)/SUM($AH$2:$AH143),0)</f>
        <v>0</v>
      </c>
      <c r="BS143" s="11">
        <f>IF($AG143,SUMPRODUCT(AY$2:AY143,$AH$2:$AH143)/SUM($AH$2:$AH143),0)</f>
        <v>0</v>
      </c>
      <c r="BT143" s="11">
        <f>IF($AG143,SUMPRODUCT(AZ$2:AZ143,$AH$2:$AH143)/SUM($AH$2:$AH143),0)</f>
        <v>0</v>
      </c>
      <c r="BU143" s="11">
        <f>IF($AG143,SUMPRODUCT(BA$2:BA143,$AH$2:$AH143)/SUM($AH$2:$AH143),0)</f>
        <v>0</v>
      </c>
      <c r="BV143" s="11"/>
      <c r="BW143" s="109" cm="1">
        <f t="array" ref="BW143">IF($AG143,SQRT(SUMPRODUCT($AH$2:$AH143, (AI$2:AI143-BC143)^2)/(SUM($AH$2:$AH143)-1)),0)</f>
        <v>0</v>
      </c>
      <c r="BX143" s="109" cm="1">
        <f t="array" ref="BX143">IF($AG143,SQRT(SUMPRODUCT($AH$2:$AH143, (AJ$2:AJ143-BD143)^2)/(SUM($AH$2:$AH143)-1)),0)</f>
        <v>0</v>
      </c>
      <c r="BY143" s="109" cm="1">
        <f t="array" ref="BY143">IF($AG143,SQRT(SUMPRODUCT($AH$2:$AH143, (AK$2:AK143-BE143)^2)/(SUM($AH$2:$AH143)-1)),0)</f>
        <v>0</v>
      </c>
      <c r="BZ143" s="109" cm="1">
        <f t="array" ref="BZ143">IF($AG143,SQRT(SUMPRODUCT($AH$2:$AH143, (AL$2:AL143-BF143)^2)/(SUM($AH$2:$AH143)-1)),0)</f>
        <v>0</v>
      </c>
      <c r="CA143" s="109" cm="1">
        <f t="array" ref="CA143">IF($AG143,SQRT(SUMPRODUCT($AH$2:$AH143, (AM$2:AM143-BG143)^2)/(SUM($AH$2:$AH143)-1)),0)</f>
        <v>0</v>
      </c>
      <c r="CB143" s="109" cm="1">
        <f t="array" ref="CB143">IF($AG143,SQRT(SUMPRODUCT($AH$2:$AH143, (AN$2:AN143-BH143)^2)/(SUM($AH$2:$AH143)-1)),0)</f>
        <v>0</v>
      </c>
      <c r="CC143" s="109" cm="1">
        <f t="array" ref="CC143">IF($AG143,SQRT(SUMPRODUCT($AH$2:$AH143, (AO$2:AO143-BI143)^2)/(SUM($AH$2:$AH143)-1)),0)</f>
        <v>0</v>
      </c>
      <c r="CD143" s="109" cm="1">
        <f t="array" ref="CD143">IF($AG143,SQRT(SUMPRODUCT($AH$2:$AH143, (AP$2:AP143-BJ143)^2)/(SUM($AH$2:$AH143)-1)),0)</f>
        <v>0</v>
      </c>
      <c r="CE143" s="109" cm="1">
        <f t="array" ref="CE143">IF($AG143,SQRT(SUMPRODUCT($AH$2:$AH143, (AQ$2:AQ143-BK143)^2)/(SUM($AH$2:$AH143)-1)),0)</f>
        <v>0</v>
      </c>
      <c r="CF143" s="109" cm="1">
        <f t="array" ref="CF143">IF($AG143,SQRT(SUMPRODUCT($AH$2:$AH143, (AR$2:AR143-BL143)^2)/(SUM($AH$2:$AH143)-1)),0)</f>
        <v>0</v>
      </c>
      <c r="CG143" s="109" cm="1">
        <f t="array" ref="CG143">IF($AG143,SQRT(SUMPRODUCT($AH$2:$AH143, (AS$2:AS143-BM143)^2)/(SUM($AH$2:$AH143)-1)),0)</f>
        <v>0</v>
      </c>
      <c r="CH143" s="109" cm="1">
        <f t="array" ref="CH143">IF($AG143,SQRT(SUMPRODUCT($AH$2:$AH143, (AT$2:AT143-BN143)^2)/(SUM($AH$2:$AH143)-1)),0)</f>
        <v>0</v>
      </c>
      <c r="CI143" s="109" cm="1">
        <f t="array" ref="CI143">IF($AG143,SQRT(SUMPRODUCT($AH$2:$AH143, (AU$2:AU143-BO143)^2)/(SUM($AH$2:$AH143)-1)),0)</f>
        <v>0</v>
      </c>
      <c r="CJ143" s="109" cm="1">
        <f t="array" ref="CJ143">IF($AG143,SQRT(SUMPRODUCT($AH$2:$AH143, (AV$2:AV143-BP143)^2)/(SUM($AH$2:$AH143)-1)),0)</f>
        <v>0</v>
      </c>
      <c r="CK143" s="109" cm="1">
        <f t="array" ref="CK143">IF($AG143,SQRT(SUMPRODUCT($AH$2:$AH143, (AW$2:AW143-BQ143)^2)/(SUM($AH$2:$AH143)-1)),0)</f>
        <v>0</v>
      </c>
      <c r="CL143" s="109" cm="1">
        <f t="array" ref="CL143">IF($AG143,SQRT(SUMPRODUCT($AH$2:$AH143, (AX$2:AX143-BR143)^2)/(SUM($AH$2:$AH143)-1)),0)</f>
        <v>0</v>
      </c>
      <c r="CM143" s="109" cm="1">
        <f t="array" ref="CM143">IF($AG143,SQRT(SUMPRODUCT($AH$2:$AH143, (AY$2:AY143-BS143)^2)/(SUM($AH$2:$AH143)-1)),0)</f>
        <v>0</v>
      </c>
      <c r="CN143" s="109" cm="1">
        <f t="array" ref="CN143">IF($AG143,SQRT(SUMPRODUCT($AH$2:$AH143, (AZ$2:AZ143-BT143)^2)/(SUM($AH$2:$AH143)-1)),0)</f>
        <v>0</v>
      </c>
      <c r="CO143" s="109" cm="1">
        <f t="array" ref="CO143">IF($AG143,SQRT(SUMPRODUCT($AH$2:$AH143, (BA$2:BA143-BU143)^2)/(SUM($AH$2:$AH143)-1)),0)</f>
        <v>0</v>
      </c>
    </row>
    <row r="144" spans="34:93" x14ac:dyDescent="0.25">
      <c r="AH144" s="99" t="str">
        <f t="shared" si="46"/>
        <v/>
      </c>
      <c r="AI144" s="11">
        <f t="shared" ca="1" si="53"/>
        <v>0</v>
      </c>
      <c r="AJ144" s="11">
        <f t="shared" ca="1" si="53"/>
        <v>0</v>
      </c>
      <c r="AK144" s="11">
        <f t="shared" ca="1" si="53"/>
        <v>0</v>
      </c>
      <c r="AL144" s="11">
        <f t="shared" ca="1" si="53"/>
        <v>0</v>
      </c>
      <c r="AM144" s="11">
        <f t="shared" ca="1" si="53"/>
        <v>0</v>
      </c>
      <c r="AN144" s="11">
        <f t="shared" ca="1" si="53"/>
        <v>0</v>
      </c>
      <c r="AO144" s="11">
        <f t="shared" ca="1" si="53"/>
        <v>0</v>
      </c>
      <c r="AP144" s="11">
        <f t="shared" ca="1" si="53"/>
        <v>0</v>
      </c>
      <c r="AQ144" s="11">
        <f t="shared" ca="1" si="53"/>
        <v>0</v>
      </c>
      <c r="AR144" s="11">
        <f t="shared" ca="1" si="53"/>
        <v>0</v>
      </c>
      <c r="AS144" s="11">
        <f t="shared" ca="1" si="54"/>
        <v>0</v>
      </c>
      <c r="AT144" s="11">
        <f t="shared" ca="1" si="54"/>
        <v>0</v>
      </c>
      <c r="AU144" s="11">
        <f t="shared" ca="1" si="54"/>
        <v>0</v>
      </c>
      <c r="AV144" s="11">
        <f t="shared" ca="1" si="54"/>
        <v>0</v>
      </c>
      <c r="AW144" s="11">
        <f t="shared" ca="1" si="54"/>
        <v>0</v>
      </c>
      <c r="AX144" s="11">
        <f t="shared" ca="1" si="54"/>
        <v>0</v>
      </c>
      <c r="AY144" s="11">
        <f t="shared" ca="1" si="54"/>
        <v>0</v>
      </c>
      <c r="AZ144" s="11">
        <f t="shared" ca="1" si="54"/>
        <v>0</v>
      </c>
      <c r="BA144" s="11">
        <f t="shared" ca="1" si="54"/>
        <v>0</v>
      </c>
      <c r="BB144" s="11"/>
      <c r="BC144" s="11">
        <f>IF($AG144,SUMPRODUCT(AI$2:AI144,$AH$2:$AH144)/SUM($AH$2:$AH144),0)</f>
        <v>0</v>
      </c>
      <c r="BD144" s="11">
        <f>IF($AG144,SUMPRODUCT(AJ$2:AJ144,$AH$2:$AH144)/SUM($AH$2:$AH144),0)</f>
        <v>0</v>
      </c>
      <c r="BE144" s="11">
        <f>IF($AG144,SUMPRODUCT(AK$2:AK144,$AH$2:$AH144)/SUM($AH$2:$AH144),0)</f>
        <v>0</v>
      </c>
      <c r="BF144" s="11">
        <f>IF($AG144,SUMPRODUCT(AL$2:AL144,$AH$2:$AH144)/SUM($AH$2:$AH144),0)</f>
        <v>0</v>
      </c>
      <c r="BG144" s="11">
        <f>IF($AG144,SUMPRODUCT(AM$2:AM144,$AH$2:$AH144)/SUM($AH$2:$AH144),0)</f>
        <v>0</v>
      </c>
      <c r="BH144" s="11">
        <f>IF($AG144,SUMPRODUCT(AN$2:AN144,$AH$2:$AH144)/SUM($AH$2:$AH144),0)</f>
        <v>0</v>
      </c>
      <c r="BI144" s="11">
        <f>IF($AG144,SUMPRODUCT(AO$2:AO144,$AH$2:$AH144)/SUM($AH$2:$AH144),0)</f>
        <v>0</v>
      </c>
      <c r="BJ144" s="11">
        <f>IF($AG144,SUMPRODUCT(AP$2:AP144,$AH$2:$AH144)/SUM($AH$2:$AH144),0)</f>
        <v>0</v>
      </c>
      <c r="BK144" s="11">
        <f>IF($AG144,SUMPRODUCT(AQ$2:AQ144,$AH$2:$AH144)/SUM($AH$2:$AH144),0)</f>
        <v>0</v>
      </c>
      <c r="BL144" s="11">
        <f>IF($AG144,SUMPRODUCT(AR$2:AR144,$AH$2:$AH144)/SUM($AH$2:$AH144),0)</f>
        <v>0</v>
      </c>
      <c r="BM144" s="11">
        <f>IF($AG144,SUMPRODUCT(AS$2:AS144,$AH$2:$AH144)/SUM($AH$2:$AH144),0)</f>
        <v>0</v>
      </c>
      <c r="BN144" s="11">
        <f>IF($AG144,SUMPRODUCT(AT$2:AT144,$AH$2:$AH144)/SUM($AH$2:$AH144),0)</f>
        <v>0</v>
      </c>
      <c r="BO144" s="11">
        <f>IF($AG144,SUMPRODUCT(AU$2:AU144,$AH$2:$AH144)/SUM($AH$2:$AH144),0)</f>
        <v>0</v>
      </c>
      <c r="BP144" s="11">
        <f>IF($AG144,SUMPRODUCT(AV$2:AV144,$AH$2:$AH144)/SUM($AH$2:$AH144),0)</f>
        <v>0</v>
      </c>
      <c r="BQ144" s="11">
        <f>IF($AG144,SUMPRODUCT(AW$2:AW144,$AH$2:$AH144)/SUM($AH$2:$AH144),0)</f>
        <v>0</v>
      </c>
      <c r="BR144" s="11">
        <f>IF($AG144,SUMPRODUCT(AX$2:AX144,$AH$2:$AH144)/SUM($AH$2:$AH144),0)</f>
        <v>0</v>
      </c>
      <c r="BS144" s="11">
        <f>IF($AG144,SUMPRODUCT(AY$2:AY144,$AH$2:$AH144)/SUM($AH$2:$AH144),0)</f>
        <v>0</v>
      </c>
      <c r="BT144" s="11">
        <f>IF($AG144,SUMPRODUCT(AZ$2:AZ144,$AH$2:$AH144)/SUM($AH$2:$AH144),0)</f>
        <v>0</v>
      </c>
      <c r="BU144" s="11">
        <f>IF($AG144,SUMPRODUCT(BA$2:BA144,$AH$2:$AH144)/SUM($AH$2:$AH144),0)</f>
        <v>0</v>
      </c>
      <c r="BV144" s="11"/>
      <c r="BW144" s="109" cm="1">
        <f t="array" ref="BW144">IF($AG144,SQRT(SUMPRODUCT($AH$2:$AH144, (AI$2:AI144-BC144)^2)/(SUM($AH$2:$AH144)-1)),0)</f>
        <v>0</v>
      </c>
      <c r="BX144" s="109" cm="1">
        <f t="array" ref="BX144">IF($AG144,SQRT(SUMPRODUCT($AH$2:$AH144, (AJ$2:AJ144-BD144)^2)/(SUM($AH$2:$AH144)-1)),0)</f>
        <v>0</v>
      </c>
      <c r="BY144" s="109" cm="1">
        <f t="array" ref="BY144">IF($AG144,SQRT(SUMPRODUCT($AH$2:$AH144, (AK$2:AK144-BE144)^2)/(SUM($AH$2:$AH144)-1)),0)</f>
        <v>0</v>
      </c>
      <c r="BZ144" s="109" cm="1">
        <f t="array" ref="BZ144">IF($AG144,SQRT(SUMPRODUCT($AH$2:$AH144, (AL$2:AL144-BF144)^2)/(SUM($AH$2:$AH144)-1)),0)</f>
        <v>0</v>
      </c>
      <c r="CA144" s="109" cm="1">
        <f t="array" ref="CA144">IF($AG144,SQRT(SUMPRODUCT($AH$2:$AH144, (AM$2:AM144-BG144)^2)/(SUM($AH$2:$AH144)-1)),0)</f>
        <v>0</v>
      </c>
      <c r="CB144" s="109" cm="1">
        <f t="array" ref="CB144">IF($AG144,SQRT(SUMPRODUCT($AH$2:$AH144, (AN$2:AN144-BH144)^2)/(SUM($AH$2:$AH144)-1)),0)</f>
        <v>0</v>
      </c>
      <c r="CC144" s="109" cm="1">
        <f t="array" ref="CC144">IF($AG144,SQRT(SUMPRODUCT($AH$2:$AH144, (AO$2:AO144-BI144)^2)/(SUM($AH$2:$AH144)-1)),0)</f>
        <v>0</v>
      </c>
      <c r="CD144" s="109" cm="1">
        <f t="array" ref="CD144">IF($AG144,SQRT(SUMPRODUCT($AH$2:$AH144, (AP$2:AP144-BJ144)^2)/(SUM($AH$2:$AH144)-1)),0)</f>
        <v>0</v>
      </c>
      <c r="CE144" s="109" cm="1">
        <f t="array" ref="CE144">IF($AG144,SQRT(SUMPRODUCT($AH$2:$AH144, (AQ$2:AQ144-BK144)^2)/(SUM($AH$2:$AH144)-1)),0)</f>
        <v>0</v>
      </c>
      <c r="CF144" s="109" cm="1">
        <f t="array" ref="CF144">IF($AG144,SQRT(SUMPRODUCT($AH$2:$AH144, (AR$2:AR144-BL144)^2)/(SUM($AH$2:$AH144)-1)),0)</f>
        <v>0</v>
      </c>
      <c r="CG144" s="109" cm="1">
        <f t="array" ref="CG144">IF($AG144,SQRT(SUMPRODUCT($AH$2:$AH144, (AS$2:AS144-BM144)^2)/(SUM($AH$2:$AH144)-1)),0)</f>
        <v>0</v>
      </c>
      <c r="CH144" s="109" cm="1">
        <f t="array" ref="CH144">IF($AG144,SQRT(SUMPRODUCT($AH$2:$AH144, (AT$2:AT144-BN144)^2)/(SUM($AH$2:$AH144)-1)),0)</f>
        <v>0</v>
      </c>
      <c r="CI144" s="109" cm="1">
        <f t="array" ref="CI144">IF($AG144,SQRT(SUMPRODUCT($AH$2:$AH144, (AU$2:AU144-BO144)^2)/(SUM($AH$2:$AH144)-1)),0)</f>
        <v>0</v>
      </c>
      <c r="CJ144" s="109" cm="1">
        <f t="array" ref="CJ144">IF($AG144,SQRT(SUMPRODUCT($AH$2:$AH144, (AV$2:AV144-BP144)^2)/(SUM($AH$2:$AH144)-1)),0)</f>
        <v>0</v>
      </c>
      <c r="CK144" s="109" cm="1">
        <f t="array" ref="CK144">IF($AG144,SQRT(SUMPRODUCT($AH$2:$AH144, (AW$2:AW144-BQ144)^2)/(SUM($AH$2:$AH144)-1)),0)</f>
        <v>0</v>
      </c>
      <c r="CL144" s="109" cm="1">
        <f t="array" ref="CL144">IF($AG144,SQRT(SUMPRODUCT($AH$2:$AH144, (AX$2:AX144-BR144)^2)/(SUM($AH$2:$AH144)-1)),0)</f>
        <v>0</v>
      </c>
      <c r="CM144" s="109" cm="1">
        <f t="array" ref="CM144">IF($AG144,SQRT(SUMPRODUCT($AH$2:$AH144, (AY$2:AY144-BS144)^2)/(SUM($AH$2:$AH144)-1)),0)</f>
        <v>0</v>
      </c>
      <c r="CN144" s="109" cm="1">
        <f t="array" ref="CN144">IF($AG144,SQRT(SUMPRODUCT($AH$2:$AH144, (AZ$2:AZ144-BT144)^2)/(SUM($AH$2:$AH144)-1)),0)</f>
        <v>0</v>
      </c>
      <c r="CO144" s="109" cm="1">
        <f t="array" ref="CO144">IF($AG144,SQRT(SUMPRODUCT($AH$2:$AH144, (BA$2:BA144-BU144)^2)/(SUM($AH$2:$AH144)-1)),0)</f>
        <v>0</v>
      </c>
    </row>
    <row r="145" spans="34:93" x14ac:dyDescent="0.25">
      <c r="AH145" s="99" t="str">
        <f t="shared" si="46"/>
        <v/>
      </c>
      <c r="AI145" s="11">
        <f t="shared" ca="1" si="53"/>
        <v>0</v>
      </c>
      <c r="AJ145" s="11">
        <f t="shared" ca="1" si="53"/>
        <v>0</v>
      </c>
      <c r="AK145" s="11">
        <f t="shared" ca="1" si="53"/>
        <v>0</v>
      </c>
      <c r="AL145" s="11">
        <f t="shared" ca="1" si="53"/>
        <v>0</v>
      </c>
      <c r="AM145" s="11">
        <f t="shared" ca="1" si="53"/>
        <v>0</v>
      </c>
      <c r="AN145" s="11">
        <f t="shared" ca="1" si="53"/>
        <v>0</v>
      </c>
      <c r="AO145" s="11">
        <f t="shared" ca="1" si="53"/>
        <v>0</v>
      </c>
      <c r="AP145" s="11">
        <f t="shared" ca="1" si="53"/>
        <v>0</v>
      </c>
      <c r="AQ145" s="11">
        <f t="shared" ca="1" si="53"/>
        <v>0</v>
      </c>
      <c r="AR145" s="11">
        <f t="shared" ca="1" si="53"/>
        <v>0</v>
      </c>
      <c r="AS145" s="11">
        <f t="shared" ca="1" si="54"/>
        <v>0</v>
      </c>
      <c r="AT145" s="11">
        <f t="shared" ca="1" si="54"/>
        <v>0</v>
      </c>
      <c r="AU145" s="11">
        <f t="shared" ca="1" si="54"/>
        <v>0</v>
      </c>
      <c r="AV145" s="11">
        <f t="shared" ca="1" si="54"/>
        <v>0</v>
      </c>
      <c r="AW145" s="11">
        <f t="shared" ca="1" si="54"/>
        <v>0</v>
      </c>
      <c r="AX145" s="11">
        <f t="shared" ca="1" si="54"/>
        <v>0</v>
      </c>
      <c r="AY145" s="11">
        <f t="shared" ca="1" si="54"/>
        <v>0</v>
      </c>
      <c r="AZ145" s="11">
        <f t="shared" ca="1" si="54"/>
        <v>0</v>
      </c>
      <c r="BA145" s="11">
        <f t="shared" ca="1" si="54"/>
        <v>0</v>
      </c>
      <c r="BB145" s="11"/>
      <c r="BC145" s="11">
        <f>IF($AG145,SUMPRODUCT(AI$2:AI145,$AH$2:$AH145)/SUM($AH$2:$AH145),0)</f>
        <v>0</v>
      </c>
      <c r="BD145" s="11">
        <f>IF($AG145,SUMPRODUCT(AJ$2:AJ145,$AH$2:$AH145)/SUM($AH$2:$AH145),0)</f>
        <v>0</v>
      </c>
      <c r="BE145" s="11">
        <f>IF($AG145,SUMPRODUCT(AK$2:AK145,$AH$2:$AH145)/SUM($AH$2:$AH145),0)</f>
        <v>0</v>
      </c>
      <c r="BF145" s="11">
        <f>IF($AG145,SUMPRODUCT(AL$2:AL145,$AH$2:$AH145)/SUM($AH$2:$AH145),0)</f>
        <v>0</v>
      </c>
      <c r="BG145" s="11">
        <f>IF($AG145,SUMPRODUCT(AM$2:AM145,$AH$2:$AH145)/SUM($AH$2:$AH145),0)</f>
        <v>0</v>
      </c>
      <c r="BH145" s="11">
        <f>IF($AG145,SUMPRODUCT(AN$2:AN145,$AH$2:$AH145)/SUM($AH$2:$AH145),0)</f>
        <v>0</v>
      </c>
      <c r="BI145" s="11">
        <f>IF($AG145,SUMPRODUCT(AO$2:AO145,$AH$2:$AH145)/SUM($AH$2:$AH145),0)</f>
        <v>0</v>
      </c>
      <c r="BJ145" s="11">
        <f>IF($AG145,SUMPRODUCT(AP$2:AP145,$AH$2:$AH145)/SUM($AH$2:$AH145),0)</f>
        <v>0</v>
      </c>
      <c r="BK145" s="11">
        <f>IF($AG145,SUMPRODUCT(AQ$2:AQ145,$AH$2:$AH145)/SUM($AH$2:$AH145),0)</f>
        <v>0</v>
      </c>
      <c r="BL145" s="11">
        <f>IF($AG145,SUMPRODUCT(AR$2:AR145,$AH$2:$AH145)/SUM($AH$2:$AH145),0)</f>
        <v>0</v>
      </c>
      <c r="BM145" s="11">
        <f>IF($AG145,SUMPRODUCT(AS$2:AS145,$AH$2:$AH145)/SUM($AH$2:$AH145),0)</f>
        <v>0</v>
      </c>
      <c r="BN145" s="11">
        <f>IF($AG145,SUMPRODUCT(AT$2:AT145,$AH$2:$AH145)/SUM($AH$2:$AH145),0)</f>
        <v>0</v>
      </c>
      <c r="BO145" s="11">
        <f>IF($AG145,SUMPRODUCT(AU$2:AU145,$AH$2:$AH145)/SUM($AH$2:$AH145),0)</f>
        <v>0</v>
      </c>
      <c r="BP145" s="11">
        <f>IF($AG145,SUMPRODUCT(AV$2:AV145,$AH$2:$AH145)/SUM($AH$2:$AH145),0)</f>
        <v>0</v>
      </c>
      <c r="BQ145" s="11">
        <f>IF($AG145,SUMPRODUCT(AW$2:AW145,$AH$2:$AH145)/SUM($AH$2:$AH145),0)</f>
        <v>0</v>
      </c>
      <c r="BR145" s="11">
        <f>IF($AG145,SUMPRODUCT(AX$2:AX145,$AH$2:$AH145)/SUM($AH$2:$AH145),0)</f>
        <v>0</v>
      </c>
      <c r="BS145" s="11">
        <f>IF($AG145,SUMPRODUCT(AY$2:AY145,$AH$2:$AH145)/SUM($AH$2:$AH145),0)</f>
        <v>0</v>
      </c>
      <c r="BT145" s="11">
        <f>IF($AG145,SUMPRODUCT(AZ$2:AZ145,$AH$2:$AH145)/SUM($AH$2:$AH145),0)</f>
        <v>0</v>
      </c>
      <c r="BU145" s="11">
        <f>IF($AG145,SUMPRODUCT(BA$2:BA145,$AH$2:$AH145)/SUM($AH$2:$AH145),0)</f>
        <v>0</v>
      </c>
      <c r="BV145" s="11"/>
      <c r="BW145" s="109" cm="1">
        <f t="array" ref="BW145">IF($AG145,SQRT(SUMPRODUCT($AH$2:$AH145, (AI$2:AI145-BC145)^2)/(SUM($AH$2:$AH145)-1)),0)</f>
        <v>0</v>
      </c>
      <c r="BX145" s="109" cm="1">
        <f t="array" ref="BX145">IF($AG145,SQRT(SUMPRODUCT($AH$2:$AH145, (AJ$2:AJ145-BD145)^2)/(SUM($AH$2:$AH145)-1)),0)</f>
        <v>0</v>
      </c>
      <c r="BY145" s="109" cm="1">
        <f t="array" ref="BY145">IF($AG145,SQRT(SUMPRODUCT($AH$2:$AH145, (AK$2:AK145-BE145)^2)/(SUM($AH$2:$AH145)-1)),0)</f>
        <v>0</v>
      </c>
      <c r="BZ145" s="109" cm="1">
        <f t="array" ref="BZ145">IF($AG145,SQRT(SUMPRODUCT($AH$2:$AH145, (AL$2:AL145-BF145)^2)/(SUM($AH$2:$AH145)-1)),0)</f>
        <v>0</v>
      </c>
      <c r="CA145" s="109" cm="1">
        <f t="array" ref="CA145">IF($AG145,SQRT(SUMPRODUCT($AH$2:$AH145, (AM$2:AM145-BG145)^2)/(SUM($AH$2:$AH145)-1)),0)</f>
        <v>0</v>
      </c>
      <c r="CB145" s="109" cm="1">
        <f t="array" ref="CB145">IF($AG145,SQRT(SUMPRODUCT($AH$2:$AH145, (AN$2:AN145-BH145)^2)/(SUM($AH$2:$AH145)-1)),0)</f>
        <v>0</v>
      </c>
      <c r="CC145" s="109" cm="1">
        <f t="array" ref="CC145">IF($AG145,SQRT(SUMPRODUCT($AH$2:$AH145, (AO$2:AO145-BI145)^2)/(SUM($AH$2:$AH145)-1)),0)</f>
        <v>0</v>
      </c>
      <c r="CD145" s="109" cm="1">
        <f t="array" ref="CD145">IF($AG145,SQRT(SUMPRODUCT($AH$2:$AH145, (AP$2:AP145-BJ145)^2)/(SUM($AH$2:$AH145)-1)),0)</f>
        <v>0</v>
      </c>
      <c r="CE145" s="109" cm="1">
        <f t="array" ref="CE145">IF($AG145,SQRT(SUMPRODUCT($AH$2:$AH145, (AQ$2:AQ145-BK145)^2)/(SUM($AH$2:$AH145)-1)),0)</f>
        <v>0</v>
      </c>
      <c r="CF145" s="109" cm="1">
        <f t="array" ref="CF145">IF($AG145,SQRT(SUMPRODUCT($AH$2:$AH145, (AR$2:AR145-BL145)^2)/(SUM($AH$2:$AH145)-1)),0)</f>
        <v>0</v>
      </c>
      <c r="CG145" s="109" cm="1">
        <f t="array" ref="CG145">IF($AG145,SQRT(SUMPRODUCT($AH$2:$AH145, (AS$2:AS145-BM145)^2)/(SUM($AH$2:$AH145)-1)),0)</f>
        <v>0</v>
      </c>
      <c r="CH145" s="109" cm="1">
        <f t="array" ref="CH145">IF($AG145,SQRT(SUMPRODUCT($AH$2:$AH145, (AT$2:AT145-BN145)^2)/(SUM($AH$2:$AH145)-1)),0)</f>
        <v>0</v>
      </c>
      <c r="CI145" s="109" cm="1">
        <f t="array" ref="CI145">IF($AG145,SQRT(SUMPRODUCT($AH$2:$AH145, (AU$2:AU145-BO145)^2)/(SUM($AH$2:$AH145)-1)),0)</f>
        <v>0</v>
      </c>
      <c r="CJ145" s="109" cm="1">
        <f t="array" ref="CJ145">IF($AG145,SQRT(SUMPRODUCT($AH$2:$AH145, (AV$2:AV145-BP145)^2)/(SUM($AH$2:$AH145)-1)),0)</f>
        <v>0</v>
      </c>
      <c r="CK145" s="109" cm="1">
        <f t="array" ref="CK145">IF($AG145,SQRT(SUMPRODUCT($AH$2:$AH145, (AW$2:AW145-BQ145)^2)/(SUM($AH$2:$AH145)-1)),0)</f>
        <v>0</v>
      </c>
      <c r="CL145" s="109" cm="1">
        <f t="array" ref="CL145">IF($AG145,SQRT(SUMPRODUCT($AH$2:$AH145, (AX$2:AX145-BR145)^2)/(SUM($AH$2:$AH145)-1)),0)</f>
        <v>0</v>
      </c>
      <c r="CM145" s="109" cm="1">
        <f t="array" ref="CM145">IF($AG145,SQRT(SUMPRODUCT($AH$2:$AH145, (AY$2:AY145-BS145)^2)/(SUM($AH$2:$AH145)-1)),0)</f>
        <v>0</v>
      </c>
      <c r="CN145" s="109" cm="1">
        <f t="array" ref="CN145">IF($AG145,SQRT(SUMPRODUCT($AH$2:$AH145, (AZ$2:AZ145-BT145)^2)/(SUM($AH$2:$AH145)-1)),0)</f>
        <v>0</v>
      </c>
      <c r="CO145" s="109" cm="1">
        <f t="array" ref="CO145">IF($AG145,SQRT(SUMPRODUCT($AH$2:$AH145, (BA$2:BA145-BU145)^2)/(SUM($AH$2:$AH145)-1)),0)</f>
        <v>0</v>
      </c>
    </row>
    <row r="146" spans="34:93" x14ac:dyDescent="0.25">
      <c r="AH146" s="99" t="str">
        <f t="shared" si="46"/>
        <v/>
      </c>
      <c r="AI146" s="11">
        <f t="shared" ca="1" si="53"/>
        <v>0</v>
      </c>
      <c r="AJ146" s="11">
        <f t="shared" ca="1" si="53"/>
        <v>0</v>
      </c>
      <c r="AK146" s="11">
        <f t="shared" ca="1" si="53"/>
        <v>0</v>
      </c>
      <c r="AL146" s="11">
        <f t="shared" ca="1" si="53"/>
        <v>0</v>
      </c>
      <c r="AM146" s="11">
        <f t="shared" ca="1" si="53"/>
        <v>0</v>
      </c>
      <c r="AN146" s="11">
        <f t="shared" ca="1" si="53"/>
        <v>0</v>
      </c>
      <c r="AO146" s="11">
        <f t="shared" ca="1" si="53"/>
        <v>0</v>
      </c>
      <c r="AP146" s="11">
        <f t="shared" ca="1" si="53"/>
        <v>0</v>
      </c>
      <c r="AQ146" s="11">
        <f t="shared" ca="1" si="53"/>
        <v>0</v>
      </c>
      <c r="AR146" s="11">
        <f t="shared" ca="1" si="53"/>
        <v>0</v>
      </c>
      <c r="AS146" s="11">
        <f t="shared" ca="1" si="54"/>
        <v>0</v>
      </c>
      <c r="AT146" s="11">
        <f t="shared" ca="1" si="54"/>
        <v>0</v>
      </c>
      <c r="AU146" s="11">
        <f t="shared" ca="1" si="54"/>
        <v>0</v>
      </c>
      <c r="AV146" s="11">
        <f t="shared" ca="1" si="54"/>
        <v>0</v>
      </c>
      <c r="AW146" s="11">
        <f t="shared" ca="1" si="54"/>
        <v>0</v>
      </c>
      <c r="AX146" s="11">
        <f t="shared" ca="1" si="54"/>
        <v>0</v>
      </c>
      <c r="AY146" s="11">
        <f t="shared" ca="1" si="54"/>
        <v>0</v>
      </c>
      <c r="AZ146" s="11">
        <f t="shared" ca="1" si="54"/>
        <v>0</v>
      </c>
      <c r="BA146" s="11">
        <f t="shared" ca="1" si="54"/>
        <v>0</v>
      </c>
      <c r="BB146" s="11"/>
      <c r="BC146" s="11">
        <f>IF($AG146,SUMPRODUCT(AI$2:AI146,$AH$2:$AH146)/SUM($AH$2:$AH146),0)</f>
        <v>0</v>
      </c>
      <c r="BD146" s="11">
        <f>IF($AG146,SUMPRODUCT(AJ$2:AJ146,$AH$2:$AH146)/SUM($AH$2:$AH146),0)</f>
        <v>0</v>
      </c>
      <c r="BE146" s="11">
        <f>IF($AG146,SUMPRODUCT(AK$2:AK146,$AH$2:$AH146)/SUM($AH$2:$AH146),0)</f>
        <v>0</v>
      </c>
      <c r="BF146" s="11">
        <f>IF($AG146,SUMPRODUCT(AL$2:AL146,$AH$2:$AH146)/SUM($AH$2:$AH146),0)</f>
        <v>0</v>
      </c>
      <c r="BG146" s="11">
        <f>IF($AG146,SUMPRODUCT(AM$2:AM146,$AH$2:$AH146)/SUM($AH$2:$AH146),0)</f>
        <v>0</v>
      </c>
      <c r="BH146" s="11">
        <f>IF($AG146,SUMPRODUCT(AN$2:AN146,$AH$2:$AH146)/SUM($AH$2:$AH146),0)</f>
        <v>0</v>
      </c>
      <c r="BI146" s="11">
        <f>IF($AG146,SUMPRODUCT(AO$2:AO146,$AH$2:$AH146)/SUM($AH$2:$AH146),0)</f>
        <v>0</v>
      </c>
      <c r="BJ146" s="11">
        <f>IF($AG146,SUMPRODUCT(AP$2:AP146,$AH$2:$AH146)/SUM($AH$2:$AH146),0)</f>
        <v>0</v>
      </c>
      <c r="BK146" s="11">
        <f>IF($AG146,SUMPRODUCT(AQ$2:AQ146,$AH$2:$AH146)/SUM($AH$2:$AH146),0)</f>
        <v>0</v>
      </c>
      <c r="BL146" s="11">
        <f>IF($AG146,SUMPRODUCT(AR$2:AR146,$AH$2:$AH146)/SUM($AH$2:$AH146),0)</f>
        <v>0</v>
      </c>
      <c r="BM146" s="11">
        <f>IF($AG146,SUMPRODUCT(AS$2:AS146,$AH$2:$AH146)/SUM($AH$2:$AH146),0)</f>
        <v>0</v>
      </c>
      <c r="BN146" s="11">
        <f>IF($AG146,SUMPRODUCT(AT$2:AT146,$AH$2:$AH146)/SUM($AH$2:$AH146),0)</f>
        <v>0</v>
      </c>
      <c r="BO146" s="11">
        <f>IF($AG146,SUMPRODUCT(AU$2:AU146,$AH$2:$AH146)/SUM($AH$2:$AH146),0)</f>
        <v>0</v>
      </c>
      <c r="BP146" s="11">
        <f>IF($AG146,SUMPRODUCT(AV$2:AV146,$AH$2:$AH146)/SUM($AH$2:$AH146),0)</f>
        <v>0</v>
      </c>
      <c r="BQ146" s="11">
        <f>IF($AG146,SUMPRODUCT(AW$2:AW146,$AH$2:$AH146)/SUM($AH$2:$AH146),0)</f>
        <v>0</v>
      </c>
      <c r="BR146" s="11">
        <f>IF($AG146,SUMPRODUCT(AX$2:AX146,$AH$2:$AH146)/SUM($AH$2:$AH146),0)</f>
        <v>0</v>
      </c>
      <c r="BS146" s="11">
        <f>IF($AG146,SUMPRODUCT(AY$2:AY146,$AH$2:$AH146)/SUM($AH$2:$AH146),0)</f>
        <v>0</v>
      </c>
      <c r="BT146" s="11">
        <f>IF($AG146,SUMPRODUCT(AZ$2:AZ146,$AH$2:$AH146)/SUM($AH$2:$AH146),0)</f>
        <v>0</v>
      </c>
      <c r="BU146" s="11">
        <f>IF($AG146,SUMPRODUCT(BA$2:BA146,$AH$2:$AH146)/SUM($AH$2:$AH146),0)</f>
        <v>0</v>
      </c>
      <c r="BV146" s="11"/>
      <c r="BW146" s="109" cm="1">
        <f t="array" ref="BW146">IF($AG146,SQRT(SUMPRODUCT($AH$2:$AH146, (AI$2:AI146-BC146)^2)/(SUM($AH$2:$AH146)-1)),0)</f>
        <v>0</v>
      </c>
      <c r="BX146" s="109" cm="1">
        <f t="array" ref="BX146">IF($AG146,SQRT(SUMPRODUCT($AH$2:$AH146, (AJ$2:AJ146-BD146)^2)/(SUM($AH$2:$AH146)-1)),0)</f>
        <v>0</v>
      </c>
      <c r="BY146" s="109" cm="1">
        <f t="array" ref="BY146">IF($AG146,SQRT(SUMPRODUCT($AH$2:$AH146, (AK$2:AK146-BE146)^2)/(SUM($AH$2:$AH146)-1)),0)</f>
        <v>0</v>
      </c>
      <c r="BZ146" s="109" cm="1">
        <f t="array" ref="BZ146">IF($AG146,SQRT(SUMPRODUCT($AH$2:$AH146, (AL$2:AL146-BF146)^2)/(SUM($AH$2:$AH146)-1)),0)</f>
        <v>0</v>
      </c>
      <c r="CA146" s="109" cm="1">
        <f t="array" ref="CA146">IF($AG146,SQRT(SUMPRODUCT($AH$2:$AH146, (AM$2:AM146-BG146)^2)/(SUM($AH$2:$AH146)-1)),0)</f>
        <v>0</v>
      </c>
      <c r="CB146" s="109" cm="1">
        <f t="array" ref="CB146">IF($AG146,SQRT(SUMPRODUCT($AH$2:$AH146, (AN$2:AN146-BH146)^2)/(SUM($AH$2:$AH146)-1)),0)</f>
        <v>0</v>
      </c>
      <c r="CC146" s="109" cm="1">
        <f t="array" ref="CC146">IF($AG146,SQRT(SUMPRODUCT($AH$2:$AH146, (AO$2:AO146-BI146)^2)/(SUM($AH$2:$AH146)-1)),0)</f>
        <v>0</v>
      </c>
      <c r="CD146" s="109" cm="1">
        <f t="array" ref="CD146">IF($AG146,SQRT(SUMPRODUCT($AH$2:$AH146, (AP$2:AP146-BJ146)^2)/(SUM($AH$2:$AH146)-1)),0)</f>
        <v>0</v>
      </c>
      <c r="CE146" s="109" cm="1">
        <f t="array" ref="CE146">IF($AG146,SQRT(SUMPRODUCT($AH$2:$AH146, (AQ$2:AQ146-BK146)^2)/(SUM($AH$2:$AH146)-1)),0)</f>
        <v>0</v>
      </c>
      <c r="CF146" s="109" cm="1">
        <f t="array" ref="CF146">IF($AG146,SQRT(SUMPRODUCT($AH$2:$AH146, (AR$2:AR146-BL146)^2)/(SUM($AH$2:$AH146)-1)),0)</f>
        <v>0</v>
      </c>
      <c r="CG146" s="109" cm="1">
        <f t="array" ref="CG146">IF($AG146,SQRT(SUMPRODUCT($AH$2:$AH146, (AS$2:AS146-BM146)^2)/(SUM($AH$2:$AH146)-1)),0)</f>
        <v>0</v>
      </c>
      <c r="CH146" s="109" cm="1">
        <f t="array" ref="CH146">IF($AG146,SQRT(SUMPRODUCT($AH$2:$AH146, (AT$2:AT146-BN146)^2)/(SUM($AH$2:$AH146)-1)),0)</f>
        <v>0</v>
      </c>
      <c r="CI146" s="109" cm="1">
        <f t="array" ref="CI146">IF($AG146,SQRT(SUMPRODUCT($AH$2:$AH146, (AU$2:AU146-BO146)^2)/(SUM($AH$2:$AH146)-1)),0)</f>
        <v>0</v>
      </c>
      <c r="CJ146" s="109" cm="1">
        <f t="array" ref="CJ146">IF($AG146,SQRT(SUMPRODUCT($AH$2:$AH146, (AV$2:AV146-BP146)^2)/(SUM($AH$2:$AH146)-1)),0)</f>
        <v>0</v>
      </c>
      <c r="CK146" s="109" cm="1">
        <f t="array" ref="CK146">IF($AG146,SQRT(SUMPRODUCT($AH$2:$AH146, (AW$2:AW146-BQ146)^2)/(SUM($AH$2:$AH146)-1)),0)</f>
        <v>0</v>
      </c>
      <c r="CL146" s="109" cm="1">
        <f t="array" ref="CL146">IF($AG146,SQRT(SUMPRODUCT($AH$2:$AH146, (AX$2:AX146-BR146)^2)/(SUM($AH$2:$AH146)-1)),0)</f>
        <v>0</v>
      </c>
      <c r="CM146" s="109" cm="1">
        <f t="array" ref="CM146">IF($AG146,SQRT(SUMPRODUCT($AH$2:$AH146, (AY$2:AY146-BS146)^2)/(SUM($AH$2:$AH146)-1)),0)</f>
        <v>0</v>
      </c>
      <c r="CN146" s="109" cm="1">
        <f t="array" ref="CN146">IF($AG146,SQRT(SUMPRODUCT($AH$2:$AH146, (AZ$2:AZ146-BT146)^2)/(SUM($AH$2:$AH146)-1)),0)</f>
        <v>0</v>
      </c>
      <c r="CO146" s="109" cm="1">
        <f t="array" ref="CO146">IF($AG146,SQRT(SUMPRODUCT($AH$2:$AH146, (BA$2:BA146-BU146)^2)/(SUM($AH$2:$AH146)-1)),0)</f>
        <v>0</v>
      </c>
    </row>
    <row r="147" spans="34:93" x14ac:dyDescent="0.25">
      <c r="AH147" s="99" t="str">
        <f t="shared" si="46"/>
        <v/>
      </c>
      <c r="AI147" s="11">
        <f t="shared" ca="1" si="53"/>
        <v>0</v>
      </c>
      <c r="AJ147" s="11">
        <f t="shared" ca="1" si="53"/>
        <v>0</v>
      </c>
      <c r="AK147" s="11">
        <f t="shared" ca="1" si="53"/>
        <v>0</v>
      </c>
      <c r="AL147" s="11">
        <f t="shared" ca="1" si="53"/>
        <v>0</v>
      </c>
      <c r="AM147" s="11">
        <f t="shared" ca="1" si="53"/>
        <v>0</v>
      </c>
      <c r="AN147" s="11">
        <f t="shared" ca="1" si="53"/>
        <v>0</v>
      </c>
      <c r="AO147" s="11">
        <f t="shared" ca="1" si="53"/>
        <v>0</v>
      </c>
      <c r="AP147" s="11">
        <f t="shared" ca="1" si="53"/>
        <v>0</v>
      </c>
      <c r="AQ147" s="11">
        <f t="shared" ca="1" si="53"/>
        <v>0</v>
      </c>
      <c r="AR147" s="11">
        <f t="shared" ca="1" si="53"/>
        <v>0</v>
      </c>
      <c r="AS147" s="11">
        <f t="shared" ca="1" si="54"/>
        <v>0</v>
      </c>
      <c r="AT147" s="11">
        <f t="shared" ca="1" si="54"/>
        <v>0</v>
      </c>
      <c r="AU147" s="11">
        <f t="shared" ca="1" si="54"/>
        <v>0</v>
      </c>
      <c r="AV147" s="11">
        <f t="shared" ca="1" si="54"/>
        <v>0</v>
      </c>
      <c r="AW147" s="11">
        <f t="shared" ca="1" si="54"/>
        <v>0</v>
      </c>
      <c r="AX147" s="11">
        <f t="shared" ca="1" si="54"/>
        <v>0</v>
      </c>
      <c r="AY147" s="11">
        <f t="shared" ca="1" si="54"/>
        <v>0</v>
      </c>
      <c r="AZ147" s="11">
        <f t="shared" ca="1" si="54"/>
        <v>0</v>
      </c>
      <c r="BA147" s="11">
        <f t="shared" ca="1" si="54"/>
        <v>0</v>
      </c>
      <c r="BB147" s="11"/>
      <c r="BC147" s="11">
        <f>IF($AG147,SUMPRODUCT(AI$2:AI147,$AH$2:$AH147)/SUM($AH$2:$AH147),0)</f>
        <v>0</v>
      </c>
      <c r="BD147" s="11">
        <f>IF($AG147,SUMPRODUCT(AJ$2:AJ147,$AH$2:$AH147)/SUM($AH$2:$AH147),0)</f>
        <v>0</v>
      </c>
      <c r="BE147" s="11">
        <f>IF($AG147,SUMPRODUCT(AK$2:AK147,$AH$2:$AH147)/SUM($AH$2:$AH147),0)</f>
        <v>0</v>
      </c>
      <c r="BF147" s="11">
        <f>IF($AG147,SUMPRODUCT(AL$2:AL147,$AH$2:$AH147)/SUM($AH$2:$AH147),0)</f>
        <v>0</v>
      </c>
      <c r="BG147" s="11">
        <f>IF($AG147,SUMPRODUCT(AM$2:AM147,$AH$2:$AH147)/SUM($AH$2:$AH147),0)</f>
        <v>0</v>
      </c>
      <c r="BH147" s="11">
        <f>IF($AG147,SUMPRODUCT(AN$2:AN147,$AH$2:$AH147)/SUM($AH$2:$AH147),0)</f>
        <v>0</v>
      </c>
      <c r="BI147" s="11">
        <f>IF($AG147,SUMPRODUCT(AO$2:AO147,$AH$2:$AH147)/SUM($AH$2:$AH147),0)</f>
        <v>0</v>
      </c>
      <c r="BJ147" s="11">
        <f>IF($AG147,SUMPRODUCT(AP$2:AP147,$AH$2:$AH147)/SUM($AH$2:$AH147),0)</f>
        <v>0</v>
      </c>
      <c r="BK147" s="11">
        <f>IF($AG147,SUMPRODUCT(AQ$2:AQ147,$AH$2:$AH147)/SUM($AH$2:$AH147),0)</f>
        <v>0</v>
      </c>
      <c r="BL147" s="11">
        <f>IF($AG147,SUMPRODUCT(AR$2:AR147,$AH$2:$AH147)/SUM($AH$2:$AH147),0)</f>
        <v>0</v>
      </c>
      <c r="BM147" s="11">
        <f>IF($AG147,SUMPRODUCT(AS$2:AS147,$AH$2:$AH147)/SUM($AH$2:$AH147),0)</f>
        <v>0</v>
      </c>
      <c r="BN147" s="11">
        <f>IF($AG147,SUMPRODUCT(AT$2:AT147,$AH$2:$AH147)/SUM($AH$2:$AH147),0)</f>
        <v>0</v>
      </c>
      <c r="BO147" s="11">
        <f>IF($AG147,SUMPRODUCT(AU$2:AU147,$AH$2:$AH147)/SUM($AH$2:$AH147),0)</f>
        <v>0</v>
      </c>
      <c r="BP147" s="11">
        <f>IF($AG147,SUMPRODUCT(AV$2:AV147,$AH$2:$AH147)/SUM($AH$2:$AH147),0)</f>
        <v>0</v>
      </c>
      <c r="BQ147" s="11">
        <f>IF($AG147,SUMPRODUCT(AW$2:AW147,$AH$2:$AH147)/SUM($AH$2:$AH147),0)</f>
        <v>0</v>
      </c>
      <c r="BR147" s="11">
        <f>IF($AG147,SUMPRODUCT(AX$2:AX147,$AH$2:$AH147)/SUM($AH$2:$AH147),0)</f>
        <v>0</v>
      </c>
      <c r="BS147" s="11">
        <f>IF($AG147,SUMPRODUCT(AY$2:AY147,$AH$2:$AH147)/SUM($AH$2:$AH147),0)</f>
        <v>0</v>
      </c>
      <c r="BT147" s="11">
        <f>IF($AG147,SUMPRODUCT(AZ$2:AZ147,$AH$2:$AH147)/SUM($AH$2:$AH147),0)</f>
        <v>0</v>
      </c>
      <c r="BU147" s="11">
        <f>IF($AG147,SUMPRODUCT(BA$2:BA147,$AH$2:$AH147)/SUM($AH$2:$AH147),0)</f>
        <v>0</v>
      </c>
      <c r="BV147" s="11"/>
      <c r="BW147" s="109" cm="1">
        <f t="array" ref="BW147">IF($AG147,SQRT(SUMPRODUCT($AH$2:$AH147, (AI$2:AI147-BC147)^2)/(SUM($AH$2:$AH147)-1)),0)</f>
        <v>0</v>
      </c>
      <c r="BX147" s="109" cm="1">
        <f t="array" ref="BX147">IF($AG147,SQRT(SUMPRODUCT($AH$2:$AH147, (AJ$2:AJ147-BD147)^2)/(SUM($AH$2:$AH147)-1)),0)</f>
        <v>0</v>
      </c>
      <c r="BY147" s="109" cm="1">
        <f t="array" ref="BY147">IF($AG147,SQRT(SUMPRODUCT($AH$2:$AH147, (AK$2:AK147-BE147)^2)/(SUM($AH$2:$AH147)-1)),0)</f>
        <v>0</v>
      </c>
      <c r="BZ147" s="109" cm="1">
        <f t="array" ref="BZ147">IF($AG147,SQRT(SUMPRODUCT($AH$2:$AH147, (AL$2:AL147-BF147)^2)/(SUM($AH$2:$AH147)-1)),0)</f>
        <v>0</v>
      </c>
      <c r="CA147" s="109" cm="1">
        <f t="array" ref="CA147">IF($AG147,SQRT(SUMPRODUCT($AH$2:$AH147, (AM$2:AM147-BG147)^2)/(SUM($AH$2:$AH147)-1)),0)</f>
        <v>0</v>
      </c>
      <c r="CB147" s="109" cm="1">
        <f t="array" ref="CB147">IF($AG147,SQRT(SUMPRODUCT($AH$2:$AH147, (AN$2:AN147-BH147)^2)/(SUM($AH$2:$AH147)-1)),0)</f>
        <v>0</v>
      </c>
      <c r="CC147" s="109" cm="1">
        <f t="array" ref="CC147">IF($AG147,SQRT(SUMPRODUCT($AH$2:$AH147, (AO$2:AO147-BI147)^2)/(SUM($AH$2:$AH147)-1)),0)</f>
        <v>0</v>
      </c>
      <c r="CD147" s="109" cm="1">
        <f t="array" ref="CD147">IF($AG147,SQRT(SUMPRODUCT($AH$2:$AH147, (AP$2:AP147-BJ147)^2)/(SUM($AH$2:$AH147)-1)),0)</f>
        <v>0</v>
      </c>
      <c r="CE147" s="109" cm="1">
        <f t="array" ref="CE147">IF($AG147,SQRT(SUMPRODUCT($AH$2:$AH147, (AQ$2:AQ147-BK147)^2)/(SUM($AH$2:$AH147)-1)),0)</f>
        <v>0</v>
      </c>
      <c r="CF147" s="109" cm="1">
        <f t="array" ref="CF147">IF($AG147,SQRT(SUMPRODUCT($AH$2:$AH147, (AR$2:AR147-BL147)^2)/(SUM($AH$2:$AH147)-1)),0)</f>
        <v>0</v>
      </c>
      <c r="CG147" s="109" cm="1">
        <f t="array" ref="CG147">IF($AG147,SQRT(SUMPRODUCT($AH$2:$AH147, (AS$2:AS147-BM147)^2)/(SUM($AH$2:$AH147)-1)),0)</f>
        <v>0</v>
      </c>
      <c r="CH147" s="109" cm="1">
        <f t="array" ref="CH147">IF($AG147,SQRT(SUMPRODUCT($AH$2:$AH147, (AT$2:AT147-BN147)^2)/(SUM($AH$2:$AH147)-1)),0)</f>
        <v>0</v>
      </c>
      <c r="CI147" s="109" cm="1">
        <f t="array" ref="CI147">IF($AG147,SQRT(SUMPRODUCT($AH$2:$AH147, (AU$2:AU147-BO147)^2)/(SUM($AH$2:$AH147)-1)),0)</f>
        <v>0</v>
      </c>
      <c r="CJ147" s="109" cm="1">
        <f t="array" ref="CJ147">IF($AG147,SQRT(SUMPRODUCT($AH$2:$AH147, (AV$2:AV147-BP147)^2)/(SUM($AH$2:$AH147)-1)),0)</f>
        <v>0</v>
      </c>
      <c r="CK147" s="109" cm="1">
        <f t="array" ref="CK147">IF($AG147,SQRT(SUMPRODUCT($AH$2:$AH147, (AW$2:AW147-BQ147)^2)/(SUM($AH$2:$AH147)-1)),0)</f>
        <v>0</v>
      </c>
      <c r="CL147" s="109" cm="1">
        <f t="array" ref="CL147">IF($AG147,SQRT(SUMPRODUCT($AH$2:$AH147, (AX$2:AX147-BR147)^2)/(SUM($AH$2:$AH147)-1)),0)</f>
        <v>0</v>
      </c>
      <c r="CM147" s="109" cm="1">
        <f t="array" ref="CM147">IF($AG147,SQRT(SUMPRODUCT($AH$2:$AH147, (AY$2:AY147-BS147)^2)/(SUM($AH$2:$AH147)-1)),0)</f>
        <v>0</v>
      </c>
      <c r="CN147" s="109" cm="1">
        <f t="array" ref="CN147">IF($AG147,SQRT(SUMPRODUCT($AH$2:$AH147, (AZ$2:AZ147-BT147)^2)/(SUM($AH$2:$AH147)-1)),0)</f>
        <v>0</v>
      </c>
      <c r="CO147" s="109" cm="1">
        <f t="array" ref="CO147">IF($AG147,SQRT(SUMPRODUCT($AH$2:$AH147, (BA$2:BA147-BU147)^2)/(SUM($AH$2:$AH147)-1)),0)</f>
        <v>0</v>
      </c>
    </row>
    <row r="148" spans="34:93" x14ac:dyDescent="0.25">
      <c r="AH148" s="99" t="str">
        <f t="shared" si="46"/>
        <v/>
      </c>
      <c r="AI148" s="11">
        <f t="shared" ca="1" si="53"/>
        <v>0</v>
      </c>
      <c r="AJ148" s="11">
        <f t="shared" ca="1" si="53"/>
        <v>0</v>
      </c>
      <c r="AK148" s="11">
        <f t="shared" ca="1" si="53"/>
        <v>0</v>
      </c>
      <c r="AL148" s="11">
        <f t="shared" ca="1" si="53"/>
        <v>0</v>
      </c>
      <c r="AM148" s="11">
        <f t="shared" ca="1" si="53"/>
        <v>0</v>
      </c>
      <c r="AN148" s="11">
        <f t="shared" ca="1" si="53"/>
        <v>0</v>
      </c>
      <c r="AO148" s="11">
        <f t="shared" ca="1" si="53"/>
        <v>0</v>
      </c>
      <c r="AP148" s="11">
        <f t="shared" ca="1" si="53"/>
        <v>0</v>
      </c>
      <c r="AQ148" s="11">
        <f t="shared" ca="1" si="53"/>
        <v>0</v>
      </c>
      <c r="AR148" s="11">
        <f t="shared" ca="1" si="53"/>
        <v>0</v>
      </c>
      <c r="AS148" s="11">
        <f t="shared" ca="1" si="54"/>
        <v>0</v>
      </c>
      <c r="AT148" s="11">
        <f t="shared" ca="1" si="54"/>
        <v>0</v>
      </c>
      <c r="AU148" s="11">
        <f t="shared" ca="1" si="54"/>
        <v>0</v>
      </c>
      <c r="AV148" s="11">
        <f t="shared" ca="1" si="54"/>
        <v>0</v>
      </c>
      <c r="AW148" s="11">
        <f t="shared" ca="1" si="54"/>
        <v>0</v>
      </c>
      <c r="AX148" s="11">
        <f t="shared" ca="1" si="54"/>
        <v>0</v>
      </c>
      <c r="AY148" s="11">
        <f t="shared" ca="1" si="54"/>
        <v>0</v>
      </c>
      <c r="AZ148" s="11">
        <f t="shared" ca="1" si="54"/>
        <v>0</v>
      </c>
      <c r="BA148" s="11">
        <f t="shared" ca="1" si="54"/>
        <v>0</v>
      </c>
      <c r="BB148" s="11"/>
      <c r="BC148" s="11">
        <f>IF($AG148,SUMPRODUCT(AI$2:AI148,$AH$2:$AH148)/SUM($AH$2:$AH148),0)</f>
        <v>0</v>
      </c>
      <c r="BD148" s="11">
        <f>IF($AG148,SUMPRODUCT(AJ$2:AJ148,$AH$2:$AH148)/SUM($AH$2:$AH148),0)</f>
        <v>0</v>
      </c>
      <c r="BE148" s="11">
        <f>IF($AG148,SUMPRODUCT(AK$2:AK148,$AH$2:$AH148)/SUM($AH$2:$AH148),0)</f>
        <v>0</v>
      </c>
      <c r="BF148" s="11">
        <f>IF($AG148,SUMPRODUCT(AL$2:AL148,$AH$2:$AH148)/SUM($AH$2:$AH148),0)</f>
        <v>0</v>
      </c>
      <c r="BG148" s="11">
        <f>IF($AG148,SUMPRODUCT(AM$2:AM148,$AH$2:$AH148)/SUM($AH$2:$AH148),0)</f>
        <v>0</v>
      </c>
      <c r="BH148" s="11">
        <f>IF($AG148,SUMPRODUCT(AN$2:AN148,$AH$2:$AH148)/SUM($AH$2:$AH148),0)</f>
        <v>0</v>
      </c>
      <c r="BI148" s="11">
        <f>IF($AG148,SUMPRODUCT(AO$2:AO148,$AH$2:$AH148)/SUM($AH$2:$AH148),0)</f>
        <v>0</v>
      </c>
      <c r="BJ148" s="11">
        <f>IF($AG148,SUMPRODUCT(AP$2:AP148,$AH$2:$AH148)/SUM($AH$2:$AH148),0)</f>
        <v>0</v>
      </c>
      <c r="BK148" s="11">
        <f>IF($AG148,SUMPRODUCT(AQ$2:AQ148,$AH$2:$AH148)/SUM($AH$2:$AH148),0)</f>
        <v>0</v>
      </c>
      <c r="BL148" s="11">
        <f>IF($AG148,SUMPRODUCT(AR$2:AR148,$AH$2:$AH148)/SUM($AH$2:$AH148),0)</f>
        <v>0</v>
      </c>
      <c r="BM148" s="11">
        <f>IF($AG148,SUMPRODUCT(AS$2:AS148,$AH$2:$AH148)/SUM($AH$2:$AH148),0)</f>
        <v>0</v>
      </c>
      <c r="BN148" s="11">
        <f>IF($AG148,SUMPRODUCT(AT$2:AT148,$AH$2:$AH148)/SUM($AH$2:$AH148),0)</f>
        <v>0</v>
      </c>
      <c r="BO148" s="11">
        <f>IF($AG148,SUMPRODUCT(AU$2:AU148,$AH$2:$AH148)/SUM($AH$2:$AH148),0)</f>
        <v>0</v>
      </c>
      <c r="BP148" s="11">
        <f>IF($AG148,SUMPRODUCT(AV$2:AV148,$AH$2:$AH148)/SUM($AH$2:$AH148),0)</f>
        <v>0</v>
      </c>
      <c r="BQ148" s="11">
        <f>IF($AG148,SUMPRODUCT(AW$2:AW148,$AH$2:$AH148)/SUM($AH$2:$AH148),0)</f>
        <v>0</v>
      </c>
      <c r="BR148" s="11">
        <f>IF($AG148,SUMPRODUCT(AX$2:AX148,$AH$2:$AH148)/SUM($AH$2:$AH148),0)</f>
        <v>0</v>
      </c>
      <c r="BS148" s="11">
        <f>IF($AG148,SUMPRODUCT(AY$2:AY148,$AH$2:$AH148)/SUM($AH$2:$AH148),0)</f>
        <v>0</v>
      </c>
      <c r="BT148" s="11">
        <f>IF($AG148,SUMPRODUCT(AZ$2:AZ148,$AH$2:$AH148)/SUM($AH$2:$AH148),0)</f>
        <v>0</v>
      </c>
      <c r="BU148" s="11">
        <f>IF($AG148,SUMPRODUCT(BA$2:BA148,$AH$2:$AH148)/SUM($AH$2:$AH148),0)</f>
        <v>0</v>
      </c>
      <c r="BV148" s="11"/>
      <c r="BW148" s="109" cm="1">
        <f t="array" ref="BW148">IF($AG148,SQRT(SUMPRODUCT($AH$2:$AH148, (AI$2:AI148-BC148)^2)/(SUM($AH$2:$AH148)-1)),0)</f>
        <v>0</v>
      </c>
      <c r="BX148" s="109" cm="1">
        <f t="array" ref="BX148">IF($AG148,SQRT(SUMPRODUCT($AH$2:$AH148, (AJ$2:AJ148-BD148)^2)/(SUM($AH$2:$AH148)-1)),0)</f>
        <v>0</v>
      </c>
      <c r="BY148" s="109" cm="1">
        <f t="array" ref="BY148">IF($AG148,SQRT(SUMPRODUCT($AH$2:$AH148, (AK$2:AK148-BE148)^2)/(SUM($AH$2:$AH148)-1)),0)</f>
        <v>0</v>
      </c>
      <c r="BZ148" s="109" cm="1">
        <f t="array" ref="BZ148">IF($AG148,SQRT(SUMPRODUCT($AH$2:$AH148, (AL$2:AL148-BF148)^2)/(SUM($AH$2:$AH148)-1)),0)</f>
        <v>0</v>
      </c>
      <c r="CA148" s="109" cm="1">
        <f t="array" ref="CA148">IF($AG148,SQRT(SUMPRODUCT($AH$2:$AH148, (AM$2:AM148-BG148)^2)/(SUM($AH$2:$AH148)-1)),0)</f>
        <v>0</v>
      </c>
      <c r="CB148" s="109" cm="1">
        <f t="array" ref="CB148">IF($AG148,SQRT(SUMPRODUCT($AH$2:$AH148, (AN$2:AN148-BH148)^2)/(SUM($AH$2:$AH148)-1)),0)</f>
        <v>0</v>
      </c>
      <c r="CC148" s="109" cm="1">
        <f t="array" ref="CC148">IF($AG148,SQRT(SUMPRODUCT($AH$2:$AH148, (AO$2:AO148-BI148)^2)/(SUM($AH$2:$AH148)-1)),0)</f>
        <v>0</v>
      </c>
      <c r="CD148" s="109" cm="1">
        <f t="array" ref="CD148">IF($AG148,SQRT(SUMPRODUCT($AH$2:$AH148, (AP$2:AP148-BJ148)^2)/(SUM($AH$2:$AH148)-1)),0)</f>
        <v>0</v>
      </c>
      <c r="CE148" s="109" cm="1">
        <f t="array" ref="CE148">IF($AG148,SQRT(SUMPRODUCT($AH$2:$AH148, (AQ$2:AQ148-BK148)^2)/(SUM($AH$2:$AH148)-1)),0)</f>
        <v>0</v>
      </c>
      <c r="CF148" s="109" cm="1">
        <f t="array" ref="CF148">IF($AG148,SQRT(SUMPRODUCT($AH$2:$AH148, (AR$2:AR148-BL148)^2)/(SUM($AH$2:$AH148)-1)),0)</f>
        <v>0</v>
      </c>
      <c r="CG148" s="109" cm="1">
        <f t="array" ref="CG148">IF($AG148,SQRT(SUMPRODUCT($AH$2:$AH148, (AS$2:AS148-BM148)^2)/(SUM($AH$2:$AH148)-1)),0)</f>
        <v>0</v>
      </c>
      <c r="CH148" s="109" cm="1">
        <f t="array" ref="CH148">IF($AG148,SQRT(SUMPRODUCT($AH$2:$AH148, (AT$2:AT148-BN148)^2)/(SUM($AH$2:$AH148)-1)),0)</f>
        <v>0</v>
      </c>
      <c r="CI148" s="109" cm="1">
        <f t="array" ref="CI148">IF($AG148,SQRT(SUMPRODUCT($AH$2:$AH148, (AU$2:AU148-BO148)^2)/(SUM($AH$2:$AH148)-1)),0)</f>
        <v>0</v>
      </c>
      <c r="CJ148" s="109" cm="1">
        <f t="array" ref="CJ148">IF($AG148,SQRT(SUMPRODUCT($AH$2:$AH148, (AV$2:AV148-BP148)^2)/(SUM($AH$2:$AH148)-1)),0)</f>
        <v>0</v>
      </c>
      <c r="CK148" s="109" cm="1">
        <f t="array" ref="CK148">IF($AG148,SQRT(SUMPRODUCT($AH$2:$AH148, (AW$2:AW148-BQ148)^2)/(SUM($AH$2:$AH148)-1)),0)</f>
        <v>0</v>
      </c>
      <c r="CL148" s="109" cm="1">
        <f t="array" ref="CL148">IF($AG148,SQRT(SUMPRODUCT($AH$2:$AH148, (AX$2:AX148-BR148)^2)/(SUM($AH$2:$AH148)-1)),0)</f>
        <v>0</v>
      </c>
      <c r="CM148" s="109" cm="1">
        <f t="array" ref="CM148">IF($AG148,SQRT(SUMPRODUCT($AH$2:$AH148, (AY$2:AY148-BS148)^2)/(SUM($AH$2:$AH148)-1)),0)</f>
        <v>0</v>
      </c>
      <c r="CN148" s="109" cm="1">
        <f t="array" ref="CN148">IF($AG148,SQRT(SUMPRODUCT($AH$2:$AH148, (AZ$2:AZ148-BT148)^2)/(SUM($AH$2:$AH148)-1)),0)</f>
        <v>0</v>
      </c>
      <c r="CO148" s="109" cm="1">
        <f t="array" ref="CO148">IF($AG148,SQRT(SUMPRODUCT($AH$2:$AH148, (BA$2:BA148-BU148)^2)/(SUM($AH$2:$AH148)-1)),0)</f>
        <v>0</v>
      </c>
    </row>
    <row r="149" spans="34:93" x14ac:dyDescent="0.25">
      <c r="AH149" s="99" t="str">
        <f t="shared" si="46"/>
        <v/>
      </c>
      <c r="AI149" s="11">
        <f t="shared" ca="1" si="53"/>
        <v>0</v>
      </c>
      <c r="AJ149" s="11">
        <f t="shared" ca="1" si="53"/>
        <v>0</v>
      </c>
      <c r="AK149" s="11">
        <f t="shared" ca="1" si="53"/>
        <v>0</v>
      </c>
      <c r="AL149" s="11">
        <f t="shared" ca="1" si="53"/>
        <v>0</v>
      </c>
      <c r="AM149" s="11">
        <f t="shared" ca="1" si="53"/>
        <v>0</v>
      </c>
      <c r="AN149" s="11">
        <f t="shared" ca="1" si="53"/>
        <v>0</v>
      </c>
      <c r="AO149" s="11">
        <f t="shared" ca="1" si="53"/>
        <v>0</v>
      </c>
      <c r="AP149" s="11">
        <f t="shared" ca="1" si="53"/>
        <v>0</v>
      </c>
      <c r="AQ149" s="11">
        <f t="shared" ca="1" si="53"/>
        <v>0</v>
      </c>
      <c r="AR149" s="11">
        <f t="shared" ca="1" si="53"/>
        <v>0</v>
      </c>
      <c r="AS149" s="11">
        <f t="shared" ca="1" si="54"/>
        <v>0</v>
      </c>
      <c r="AT149" s="11">
        <f t="shared" ca="1" si="54"/>
        <v>0</v>
      </c>
      <c r="AU149" s="11">
        <f t="shared" ca="1" si="54"/>
        <v>0</v>
      </c>
      <c r="AV149" s="11">
        <f t="shared" ca="1" si="54"/>
        <v>0</v>
      </c>
      <c r="AW149" s="11">
        <f t="shared" ca="1" si="54"/>
        <v>0</v>
      </c>
      <c r="AX149" s="11">
        <f t="shared" ca="1" si="54"/>
        <v>0</v>
      </c>
      <c r="AY149" s="11">
        <f t="shared" ca="1" si="54"/>
        <v>0</v>
      </c>
      <c r="AZ149" s="11">
        <f t="shared" ca="1" si="54"/>
        <v>0</v>
      </c>
      <c r="BA149" s="11">
        <f t="shared" ca="1" si="54"/>
        <v>0</v>
      </c>
      <c r="BB149" s="11"/>
      <c r="BC149" s="11">
        <f>IF($AG149,SUMPRODUCT(AI$2:AI149,$AH$2:$AH149)/SUM($AH$2:$AH149),0)</f>
        <v>0</v>
      </c>
      <c r="BD149" s="11">
        <f>IF($AG149,SUMPRODUCT(AJ$2:AJ149,$AH$2:$AH149)/SUM($AH$2:$AH149),0)</f>
        <v>0</v>
      </c>
      <c r="BE149" s="11">
        <f>IF($AG149,SUMPRODUCT(AK$2:AK149,$AH$2:$AH149)/SUM($AH$2:$AH149),0)</f>
        <v>0</v>
      </c>
      <c r="BF149" s="11">
        <f>IF($AG149,SUMPRODUCT(AL$2:AL149,$AH$2:$AH149)/SUM($AH$2:$AH149),0)</f>
        <v>0</v>
      </c>
      <c r="BG149" s="11">
        <f>IF($AG149,SUMPRODUCT(AM$2:AM149,$AH$2:$AH149)/SUM($AH$2:$AH149),0)</f>
        <v>0</v>
      </c>
      <c r="BH149" s="11">
        <f>IF($AG149,SUMPRODUCT(AN$2:AN149,$AH$2:$AH149)/SUM($AH$2:$AH149),0)</f>
        <v>0</v>
      </c>
      <c r="BI149" s="11">
        <f>IF($AG149,SUMPRODUCT(AO$2:AO149,$AH$2:$AH149)/SUM($AH$2:$AH149),0)</f>
        <v>0</v>
      </c>
      <c r="BJ149" s="11">
        <f>IF($AG149,SUMPRODUCT(AP$2:AP149,$AH$2:$AH149)/SUM($AH$2:$AH149),0)</f>
        <v>0</v>
      </c>
      <c r="BK149" s="11">
        <f>IF($AG149,SUMPRODUCT(AQ$2:AQ149,$AH$2:$AH149)/SUM($AH$2:$AH149),0)</f>
        <v>0</v>
      </c>
      <c r="BL149" s="11">
        <f>IF($AG149,SUMPRODUCT(AR$2:AR149,$AH$2:$AH149)/SUM($AH$2:$AH149),0)</f>
        <v>0</v>
      </c>
      <c r="BM149" s="11">
        <f>IF($AG149,SUMPRODUCT(AS$2:AS149,$AH$2:$AH149)/SUM($AH$2:$AH149),0)</f>
        <v>0</v>
      </c>
      <c r="BN149" s="11">
        <f>IF($AG149,SUMPRODUCT(AT$2:AT149,$AH$2:$AH149)/SUM($AH$2:$AH149),0)</f>
        <v>0</v>
      </c>
      <c r="BO149" s="11">
        <f>IF($AG149,SUMPRODUCT(AU$2:AU149,$AH$2:$AH149)/SUM($AH$2:$AH149),0)</f>
        <v>0</v>
      </c>
      <c r="BP149" s="11">
        <f>IF($AG149,SUMPRODUCT(AV$2:AV149,$AH$2:$AH149)/SUM($AH$2:$AH149),0)</f>
        <v>0</v>
      </c>
      <c r="BQ149" s="11">
        <f>IF($AG149,SUMPRODUCT(AW$2:AW149,$AH$2:$AH149)/SUM($AH$2:$AH149),0)</f>
        <v>0</v>
      </c>
      <c r="BR149" s="11">
        <f>IF($AG149,SUMPRODUCT(AX$2:AX149,$AH$2:$AH149)/SUM($AH$2:$AH149),0)</f>
        <v>0</v>
      </c>
      <c r="BS149" s="11">
        <f>IF($AG149,SUMPRODUCT(AY$2:AY149,$AH$2:$AH149)/SUM($AH$2:$AH149),0)</f>
        <v>0</v>
      </c>
      <c r="BT149" s="11">
        <f>IF($AG149,SUMPRODUCT(AZ$2:AZ149,$AH$2:$AH149)/SUM($AH$2:$AH149),0)</f>
        <v>0</v>
      </c>
      <c r="BU149" s="11">
        <f>IF($AG149,SUMPRODUCT(BA$2:BA149,$AH$2:$AH149)/SUM($AH$2:$AH149),0)</f>
        <v>0</v>
      </c>
      <c r="BV149" s="11"/>
      <c r="BW149" s="109" cm="1">
        <f t="array" ref="BW149">IF($AG149,SQRT(SUMPRODUCT($AH$2:$AH149, (AI$2:AI149-BC149)^2)/(SUM($AH$2:$AH149)-1)),0)</f>
        <v>0</v>
      </c>
      <c r="BX149" s="109" cm="1">
        <f t="array" ref="BX149">IF($AG149,SQRT(SUMPRODUCT($AH$2:$AH149, (AJ$2:AJ149-BD149)^2)/(SUM($AH$2:$AH149)-1)),0)</f>
        <v>0</v>
      </c>
      <c r="BY149" s="109" cm="1">
        <f t="array" ref="BY149">IF($AG149,SQRT(SUMPRODUCT($AH$2:$AH149, (AK$2:AK149-BE149)^2)/(SUM($AH$2:$AH149)-1)),0)</f>
        <v>0</v>
      </c>
      <c r="BZ149" s="109" cm="1">
        <f t="array" ref="BZ149">IF($AG149,SQRT(SUMPRODUCT($AH$2:$AH149, (AL$2:AL149-BF149)^2)/(SUM($AH$2:$AH149)-1)),0)</f>
        <v>0</v>
      </c>
      <c r="CA149" s="109" cm="1">
        <f t="array" ref="CA149">IF($AG149,SQRT(SUMPRODUCT($AH$2:$AH149, (AM$2:AM149-BG149)^2)/(SUM($AH$2:$AH149)-1)),0)</f>
        <v>0</v>
      </c>
      <c r="CB149" s="109" cm="1">
        <f t="array" ref="CB149">IF($AG149,SQRT(SUMPRODUCT($AH$2:$AH149, (AN$2:AN149-BH149)^2)/(SUM($AH$2:$AH149)-1)),0)</f>
        <v>0</v>
      </c>
      <c r="CC149" s="109" cm="1">
        <f t="array" ref="CC149">IF($AG149,SQRT(SUMPRODUCT($AH$2:$AH149, (AO$2:AO149-BI149)^2)/(SUM($AH$2:$AH149)-1)),0)</f>
        <v>0</v>
      </c>
      <c r="CD149" s="109" cm="1">
        <f t="array" ref="CD149">IF($AG149,SQRT(SUMPRODUCT($AH$2:$AH149, (AP$2:AP149-BJ149)^2)/(SUM($AH$2:$AH149)-1)),0)</f>
        <v>0</v>
      </c>
      <c r="CE149" s="109" cm="1">
        <f t="array" ref="CE149">IF($AG149,SQRT(SUMPRODUCT($AH$2:$AH149, (AQ$2:AQ149-BK149)^2)/(SUM($AH$2:$AH149)-1)),0)</f>
        <v>0</v>
      </c>
      <c r="CF149" s="109" cm="1">
        <f t="array" ref="CF149">IF($AG149,SQRT(SUMPRODUCT($AH$2:$AH149, (AR$2:AR149-BL149)^2)/(SUM($AH$2:$AH149)-1)),0)</f>
        <v>0</v>
      </c>
      <c r="CG149" s="109" cm="1">
        <f t="array" ref="CG149">IF($AG149,SQRT(SUMPRODUCT($AH$2:$AH149, (AS$2:AS149-BM149)^2)/(SUM($AH$2:$AH149)-1)),0)</f>
        <v>0</v>
      </c>
      <c r="CH149" s="109" cm="1">
        <f t="array" ref="CH149">IF($AG149,SQRT(SUMPRODUCT($AH$2:$AH149, (AT$2:AT149-BN149)^2)/(SUM($AH$2:$AH149)-1)),0)</f>
        <v>0</v>
      </c>
      <c r="CI149" s="109" cm="1">
        <f t="array" ref="CI149">IF($AG149,SQRT(SUMPRODUCT($AH$2:$AH149, (AU$2:AU149-BO149)^2)/(SUM($AH$2:$AH149)-1)),0)</f>
        <v>0</v>
      </c>
      <c r="CJ149" s="109" cm="1">
        <f t="array" ref="CJ149">IF($AG149,SQRT(SUMPRODUCT($AH$2:$AH149, (AV$2:AV149-BP149)^2)/(SUM($AH$2:$AH149)-1)),0)</f>
        <v>0</v>
      </c>
      <c r="CK149" s="109" cm="1">
        <f t="array" ref="CK149">IF($AG149,SQRT(SUMPRODUCT($AH$2:$AH149, (AW$2:AW149-BQ149)^2)/(SUM($AH$2:$AH149)-1)),0)</f>
        <v>0</v>
      </c>
      <c r="CL149" s="109" cm="1">
        <f t="array" ref="CL149">IF($AG149,SQRT(SUMPRODUCT($AH$2:$AH149, (AX$2:AX149-BR149)^2)/(SUM($AH$2:$AH149)-1)),0)</f>
        <v>0</v>
      </c>
      <c r="CM149" s="109" cm="1">
        <f t="array" ref="CM149">IF($AG149,SQRT(SUMPRODUCT($AH$2:$AH149, (AY$2:AY149-BS149)^2)/(SUM($AH$2:$AH149)-1)),0)</f>
        <v>0</v>
      </c>
      <c r="CN149" s="109" cm="1">
        <f t="array" ref="CN149">IF($AG149,SQRT(SUMPRODUCT($AH$2:$AH149, (AZ$2:AZ149-BT149)^2)/(SUM($AH$2:$AH149)-1)),0)</f>
        <v>0</v>
      </c>
      <c r="CO149" s="109" cm="1">
        <f t="array" ref="CO149">IF($AG149,SQRT(SUMPRODUCT($AH$2:$AH149, (BA$2:BA149-BU149)^2)/(SUM($AH$2:$AH149)-1)),0)</f>
        <v>0</v>
      </c>
    </row>
    <row r="150" spans="34:93" x14ac:dyDescent="0.25">
      <c r="AH150" s="99" t="str">
        <f t="shared" si="46"/>
        <v/>
      </c>
      <c r="AI150" s="11">
        <f t="shared" ca="1" si="53"/>
        <v>0</v>
      </c>
      <c r="AJ150" s="11">
        <f t="shared" ca="1" si="53"/>
        <v>0</v>
      </c>
      <c r="AK150" s="11">
        <f t="shared" ca="1" si="53"/>
        <v>0</v>
      </c>
      <c r="AL150" s="11">
        <f t="shared" ca="1" si="53"/>
        <v>0</v>
      </c>
      <c r="AM150" s="11">
        <f t="shared" ca="1" si="53"/>
        <v>0</v>
      </c>
      <c r="AN150" s="11">
        <f t="shared" ca="1" si="53"/>
        <v>0</v>
      </c>
      <c r="AO150" s="11">
        <f t="shared" ca="1" si="53"/>
        <v>0</v>
      </c>
      <c r="AP150" s="11">
        <f t="shared" ca="1" si="53"/>
        <v>0</v>
      </c>
      <c r="AQ150" s="11">
        <f t="shared" ca="1" si="53"/>
        <v>0</v>
      </c>
      <c r="AR150" s="11">
        <f t="shared" ca="1" si="53"/>
        <v>0</v>
      </c>
      <c r="AS150" s="11">
        <f t="shared" ca="1" si="54"/>
        <v>0</v>
      </c>
      <c r="AT150" s="11">
        <f t="shared" ca="1" si="54"/>
        <v>0</v>
      </c>
      <c r="AU150" s="11">
        <f t="shared" ca="1" si="54"/>
        <v>0</v>
      </c>
      <c r="AV150" s="11">
        <f t="shared" ca="1" si="54"/>
        <v>0</v>
      </c>
      <c r="AW150" s="11">
        <f t="shared" ca="1" si="54"/>
        <v>0</v>
      </c>
      <c r="AX150" s="11">
        <f t="shared" ca="1" si="54"/>
        <v>0</v>
      </c>
      <c r="AY150" s="11">
        <f t="shared" ca="1" si="54"/>
        <v>0</v>
      </c>
      <c r="AZ150" s="11">
        <f t="shared" ca="1" si="54"/>
        <v>0</v>
      </c>
      <c r="BA150" s="11">
        <f t="shared" ca="1" si="54"/>
        <v>0</v>
      </c>
      <c r="BB150" s="11"/>
      <c r="BC150" s="11">
        <f>IF($AG150,SUMPRODUCT(AI$2:AI150,$AH$2:$AH150)/SUM($AH$2:$AH150),0)</f>
        <v>0</v>
      </c>
      <c r="BD150" s="11">
        <f>IF($AG150,SUMPRODUCT(AJ$2:AJ150,$AH$2:$AH150)/SUM($AH$2:$AH150),0)</f>
        <v>0</v>
      </c>
      <c r="BE150" s="11">
        <f>IF($AG150,SUMPRODUCT(AK$2:AK150,$AH$2:$AH150)/SUM($AH$2:$AH150),0)</f>
        <v>0</v>
      </c>
      <c r="BF150" s="11">
        <f>IF($AG150,SUMPRODUCT(AL$2:AL150,$AH$2:$AH150)/SUM($AH$2:$AH150),0)</f>
        <v>0</v>
      </c>
      <c r="BG150" s="11">
        <f>IF($AG150,SUMPRODUCT(AM$2:AM150,$AH$2:$AH150)/SUM($AH$2:$AH150),0)</f>
        <v>0</v>
      </c>
      <c r="BH150" s="11">
        <f>IF($AG150,SUMPRODUCT(AN$2:AN150,$AH$2:$AH150)/SUM($AH$2:$AH150),0)</f>
        <v>0</v>
      </c>
      <c r="BI150" s="11">
        <f>IF($AG150,SUMPRODUCT(AO$2:AO150,$AH$2:$AH150)/SUM($AH$2:$AH150),0)</f>
        <v>0</v>
      </c>
      <c r="BJ150" s="11">
        <f>IF($AG150,SUMPRODUCT(AP$2:AP150,$AH$2:$AH150)/SUM($AH$2:$AH150),0)</f>
        <v>0</v>
      </c>
      <c r="BK150" s="11">
        <f>IF($AG150,SUMPRODUCT(AQ$2:AQ150,$AH$2:$AH150)/SUM($AH$2:$AH150),0)</f>
        <v>0</v>
      </c>
      <c r="BL150" s="11">
        <f>IF($AG150,SUMPRODUCT(AR$2:AR150,$AH$2:$AH150)/SUM($AH$2:$AH150),0)</f>
        <v>0</v>
      </c>
      <c r="BM150" s="11">
        <f>IF($AG150,SUMPRODUCT(AS$2:AS150,$AH$2:$AH150)/SUM($AH$2:$AH150),0)</f>
        <v>0</v>
      </c>
      <c r="BN150" s="11">
        <f>IF($AG150,SUMPRODUCT(AT$2:AT150,$AH$2:$AH150)/SUM($AH$2:$AH150),0)</f>
        <v>0</v>
      </c>
      <c r="BO150" s="11">
        <f>IF($AG150,SUMPRODUCT(AU$2:AU150,$AH$2:$AH150)/SUM($AH$2:$AH150),0)</f>
        <v>0</v>
      </c>
      <c r="BP150" s="11">
        <f>IF($AG150,SUMPRODUCT(AV$2:AV150,$AH$2:$AH150)/SUM($AH$2:$AH150),0)</f>
        <v>0</v>
      </c>
      <c r="BQ150" s="11">
        <f>IF($AG150,SUMPRODUCT(AW$2:AW150,$AH$2:$AH150)/SUM($AH$2:$AH150),0)</f>
        <v>0</v>
      </c>
      <c r="BR150" s="11">
        <f>IF($AG150,SUMPRODUCT(AX$2:AX150,$AH$2:$AH150)/SUM($AH$2:$AH150),0)</f>
        <v>0</v>
      </c>
      <c r="BS150" s="11">
        <f>IF($AG150,SUMPRODUCT(AY$2:AY150,$AH$2:$AH150)/SUM($AH$2:$AH150),0)</f>
        <v>0</v>
      </c>
      <c r="BT150" s="11">
        <f>IF($AG150,SUMPRODUCT(AZ$2:AZ150,$AH$2:$AH150)/SUM($AH$2:$AH150),0)</f>
        <v>0</v>
      </c>
      <c r="BU150" s="11">
        <f>IF($AG150,SUMPRODUCT(BA$2:BA150,$AH$2:$AH150)/SUM($AH$2:$AH150),0)</f>
        <v>0</v>
      </c>
      <c r="BV150" s="11"/>
      <c r="BW150" s="109" cm="1">
        <f t="array" ref="BW150">IF($AG150,SQRT(SUMPRODUCT($AH$2:$AH150, (AI$2:AI150-BC150)^2)/(SUM($AH$2:$AH150)-1)),0)</f>
        <v>0</v>
      </c>
      <c r="BX150" s="109" cm="1">
        <f t="array" ref="BX150">IF($AG150,SQRT(SUMPRODUCT($AH$2:$AH150, (AJ$2:AJ150-BD150)^2)/(SUM($AH$2:$AH150)-1)),0)</f>
        <v>0</v>
      </c>
      <c r="BY150" s="109" cm="1">
        <f t="array" ref="BY150">IF($AG150,SQRT(SUMPRODUCT($AH$2:$AH150, (AK$2:AK150-BE150)^2)/(SUM($AH$2:$AH150)-1)),0)</f>
        <v>0</v>
      </c>
      <c r="BZ150" s="109" cm="1">
        <f t="array" ref="BZ150">IF($AG150,SQRT(SUMPRODUCT($AH$2:$AH150, (AL$2:AL150-BF150)^2)/(SUM($AH$2:$AH150)-1)),0)</f>
        <v>0</v>
      </c>
      <c r="CA150" s="109" cm="1">
        <f t="array" ref="CA150">IF($AG150,SQRT(SUMPRODUCT($AH$2:$AH150, (AM$2:AM150-BG150)^2)/(SUM($AH$2:$AH150)-1)),0)</f>
        <v>0</v>
      </c>
      <c r="CB150" s="109" cm="1">
        <f t="array" ref="CB150">IF($AG150,SQRT(SUMPRODUCT($AH$2:$AH150, (AN$2:AN150-BH150)^2)/(SUM($AH$2:$AH150)-1)),0)</f>
        <v>0</v>
      </c>
      <c r="CC150" s="109" cm="1">
        <f t="array" ref="CC150">IF($AG150,SQRT(SUMPRODUCT($AH$2:$AH150, (AO$2:AO150-BI150)^2)/(SUM($AH$2:$AH150)-1)),0)</f>
        <v>0</v>
      </c>
      <c r="CD150" s="109" cm="1">
        <f t="array" ref="CD150">IF($AG150,SQRT(SUMPRODUCT($AH$2:$AH150, (AP$2:AP150-BJ150)^2)/(SUM($AH$2:$AH150)-1)),0)</f>
        <v>0</v>
      </c>
      <c r="CE150" s="109" cm="1">
        <f t="array" ref="CE150">IF($AG150,SQRT(SUMPRODUCT($AH$2:$AH150, (AQ$2:AQ150-BK150)^2)/(SUM($AH$2:$AH150)-1)),0)</f>
        <v>0</v>
      </c>
      <c r="CF150" s="109" cm="1">
        <f t="array" ref="CF150">IF($AG150,SQRT(SUMPRODUCT($AH$2:$AH150, (AR$2:AR150-BL150)^2)/(SUM($AH$2:$AH150)-1)),0)</f>
        <v>0</v>
      </c>
      <c r="CG150" s="109" cm="1">
        <f t="array" ref="CG150">IF($AG150,SQRT(SUMPRODUCT($AH$2:$AH150, (AS$2:AS150-BM150)^2)/(SUM($AH$2:$AH150)-1)),0)</f>
        <v>0</v>
      </c>
      <c r="CH150" s="109" cm="1">
        <f t="array" ref="CH150">IF($AG150,SQRT(SUMPRODUCT($AH$2:$AH150, (AT$2:AT150-BN150)^2)/(SUM($AH$2:$AH150)-1)),0)</f>
        <v>0</v>
      </c>
      <c r="CI150" s="109" cm="1">
        <f t="array" ref="CI150">IF($AG150,SQRT(SUMPRODUCT($AH$2:$AH150, (AU$2:AU150-BO150)^2)/(SUM($AH$2:$AH150)-1)),0)</f>
        <v>0</v>
      </c>
      <c r="CJ150" s="109" cm="1">
        <f t="array" ref="CJ150">IF($AG150,SQRT(SUMPRODUCT($AH$2:$AH150, (AV$2:AV150-BP150)^2)/(SUM($AH$2:$AH150)-1)),0)</f>
        <v>0</v>
      </c>
      <c r="CK150" s="109" cm="1">
        <f t="array" ref="CK150">IF($AG150,SQRT(SUMPRODUCT($AH$2:$AH150, (AW$2:AW150-BQ150)^2)/(SUM($AH$2:$AH150)-1)),0)</f>
        <v>0</v>
      </c>
      <c r="CL150" s="109" cm="1">
        <f t="array" ref="CL150">IF($AG150,SQRT(SUMPRODUCT($AH$2:$AH150, (AX$2:AX150-BR150)^2)/(SUM($AH$2:$AH150)-1)),0)</f>
        <v>0</v>
      </c>
      <c r="CM150" s="109" cm="1">
        <f t="array" ref="CM150">IF($AG150,SQRT(SUMPRODUCT($AH$2:$AH150, (AY$2:AY150-BS150)^2)/(SUM($AH$2:$AH150)-1)),0)</f>
        <v>0</v>
      </c>
      <c r="CN150" s="109" cm="1">
        <f t="array" ref="CN150">IF($AG150,SQRT(SUMPRODUCT($AH$2:$AH150, (AZ$2:AZ150-BT150)^2)/(SUM($AH$2:$AH150)-1)),0)</f>
        <v>0</v>
      </c>
      <c r="CO150" s="109" cm="1">
        <f t="array" ref="CO150">IF($AG150,SQRT(SUMPRODUCT($AH$2:$AH150, (BA$2:BA150-BU150)^2)/(SUM($AH$2:$AH150)-1)),0)</f>
        <v>0</v>
      </c>
    </row>
    <row r="151" spans="34:93" x14ac:dyDescent="0.25">
      <c r="AH151" s="99" t="str">
        <f t="shared" si="46"/>
        <v/>
      </c>
      <c r="AI151" s="11">
        <f t="shared" ca="1" si="53"/>
        <v>0</v>
      </c>
      <c r="AJ151" s="11">
        <f t="shared" ca="1" si="53"/>
        <v>0</v>
      </c>
      <c r="AK151" s="11">
        <f t="shared" ca="1" si="53"/>
        <v>0</v>
      </c>
      <c r="AL151" s="11">
        <f t="shared" ca="1" si="53"/>
        <v>0</v>
      </c>
      <c r="AM151" s="11">
        <f t="shared" ca="1" si="53"/>
        <v>0</v>
      </c>
      <c r="AN151" s="11">
        <f t="shared" ca="1" si="53"/>
        <v>0</v>
      </c>
      <c r="AO151" s="11">
        <f t="shared" ca="1" si="53"/>
        <v>0</v>
      </c>
      <c r="AP151" s="11">
        <f t="shared" ca="1" si="53"/>
        <v>0</v>
      </c>
      <c r="AQ151" s="11">
        <f t="shared" ca="1" si="53"/>
        <v>0</v>
      </c>
      <c r="AR151" s="11">
        <f t="shared" ca="1" si="53"/>
        <v>0</v>
      </c>
      <c r="AS151" s="11">
        <f t="shared" ca="1" si="54"/>
        <v>0</v>
      </c>
      <c r="AT151" s="11">
        <f t="shared" ca="1" si="54"/>
        <v>0</v>
      </c>
      <c r="AU151" s="11">
        <f t="shared" ca="1" si="54"/>
        <v>0</v>
      </c>
      <c r="AV151" s="11">
        <f t="shared" ca="1" si="54"/>
        <v>0</v>
      </c>
      <c r="AW151" s="11">
        <f t="shared" ca="1" si="54"/>
        <v>0</v>
      </c>
      <c r="AX151" s="11">
        <f t="shared" ca="1" si="54"/>
        <v>0</v>
      </c>
      <c r="AY151" s="11">
        <f t="shared" ca="1" si="54"/>
        <v>0</v>
      </c>
      <c r="AZ151" s="11">
        <f t="shared" ca="1" si="54"/>
        <v>0</v>
      </c>
      <c r="BA151" s="11">
        <f t="shared" ca="1" si="54"/>
        <v>0</v>
      </c>
      <c r="BB151" s="11"/>
      <c r="BC151" s="11">
        <f>IF($AG151,SUMPRODUCT(AI$2:AI151,$AH$2:$AH151)/SUM($AH$2:$AH151),0)</f>
        <v>0</v>
      </c>
      <c r="BD151" s="11">
        <f>IF($AG151,SUMPRODUCT(AJ$2:AJ151,$AH$2:$AH151)/SUM($AH$2:$AH151),0)</f>
        <v>0</v>
      </c>
      <c r="BE151" s="11">
        <f>IF($AG151,SUMPRODUCT(AK$2:AK151,$AH$2:$AH151)/SUM($AH$2:$AH151),0)</f>
        <v>0</v>
      </c>
      <c r="BF151" s="11">
        <f>IF($AG151,SUMPRODUCT(AL$2:AL151,$AH$2:$AH151)/SUM($AH$2:$AH151),0)</f>
        <v>0</v>
      </c>
      <c r="BG151" s="11">
        <f>IF($AG151,SUMPRODUCT(AM$2:AM151,$AH$2:$AH151)/SUM($AH$2:$AH151),0)</f>
        <v>0</v>
      </c>
      <c r="BH151" s="11">
        <f>IF($AG151,SUMPRODUCT(AN$2:AN151,$AH$2:$AH151)/SUM($AH$2:$AH151),0)</f>
        <v>0</v>
      </c>
      <c r="BI151" s="11">
        <f>IF($AG151,SUMPRODUCT(AO$2:AO151,$AH$2:$AH151)/SUM($AH$2:$AH151),0)</f>
        <v>0</v>
      </c>
      <c r="BJ151" s="11">
        <f>IF($AG151,SUMPRODUCT(AP$2:AP151,$AH$2:$AH151)/SUM($AH$2:$AH151),0)</f>
        <v>0</v>
      </c>
      <c r="BK151" s="11">
        <f>IF($AG151,SUMPRODUCT(AQ$2:AQ151,$AH$2:$AH151)/SUM($AH$2:$AH151),0)</f>
        <v>0</v>
      </c>
      <c r="BL151" s="11">
        <f>IF($AG151,SUMPRODUCT(AR$2:AR151,$AH$2:$AH151)/SUM($AH$2:$AH151),0)</f>
        <v>0</v>
      </c>
      <c r="BM151" s="11">
        <f>IF($AG151,SUMPRODUCT(AS$2:AS151,$AH$2:$AH151)/SUM($AH$2:$AH151),0)</f>
        <v>0</v>
      </c>
      <c r="BN151" s="11">
        <f>IF($AG151,SUMPRODUCT(AT$2:AT151,$AH$2:$AH151)/SUM($AH$2:$AH151),0)</f>
        <v>0</v>
      </c>
      <c r="BO151" s="11">
        <f>IF($AG151,SUMPRODUCT(AU$2:AU151,$AH$2:$AH151)/SUM($AH$2:$AH151),0)</f>
        <v>0</v>
      </c>
      <c r="BP151" s="11">
        <f>IF($AG151,SUMPRODUCT(AV$2:AV151,$AH$2:$AH151)/SUM($AH$2:$AH151),0)</f>
        <v>0</v>
      </c>
      <c r="BQ151" s="11">
        <f>IF($AG151,SUMPRODUCT(AW$2:AW151,$AH$2:$AH151)/SUM($AH$2:$AH151),0)</f>
        <v>0</v>
      </c>
      <c r="BR151" s="11">
        <f>IF($AG151,SUMPRODUCT(AX$2:AX151,$AH$2:$AH151)/SUM($AH$2:$AH151),0)</f>
        <v>0</v>
      </c>
      <c r="BS151" s="11">
        <f>IF($AG151,SUMPRODUCT(AY$2:AY151,$AH$2:$AH151)/SUM($AH$2:$AH151),0)</f>
        <v>0</v>
      </c>
      <c r="BT151" s="11">
        <f>IF($AG151,SUMPRODUCT(AZ$2:AZ151,$AH$2:$AH151)/SUM($AH$2:$AH151),0)</f>
        <v>0</v>
      </c>
      <c r="BU151" s="11">
        <f>IF($AG151,SUMPRODUCT(BA$2:BA151,$AH$2:$AH151)/SUM($AH$2:$AH151),0)</f>
        <v>0</v>
      </c>
      <c r="BV151" s="11"/>
      <c r="BW151" s="109" cm="1">
        <f t="array" ref="BW151">IF($AG151,SQRT(SUMPRODUCT($AH$2:$AH151, (AI$2:AI151-BC151)^2)/(SUM($AH$2:$AH151)-1)),0)</f>
        <v>0</v>
      </c>
      <c r="BX151" s="109" cm="1">
        <f t="array" ref="BX151">IF($AG151,SQRT(SUMPRODUCT($AH$2:$AH151, (AJ$2:AJ151-BD151)^2)/(SUM($AH$2:$AH151)-1)),0)</f>
        <v>0</v>
      </c>
      <c r="BY151" s="109" cm="1">
        <f t="array" ref="BY151">IF($AG151,SQRT(SUMPRODUCT($AH$2:$AH151, (AK$2:AK151-BE151)^2)/(SUM($AH$2:$AH151)-1)),0)</f>
        <v>0</v>
      </c>
      <c r="BZ151" s="109" cm="1">
        <f t="array" ref="BZ151">IF($AG151,SQRT(SUMPRODUCT($AH$2:$AH151, (AL$2:AL151-BF151)^2)/(SUM($AH$2:$AH151)-1)),0)</f>
        <v>0</v>
      </c>
      <c r="CA151" s="109" cm="1">
        <f t="array" ref="CA151">IF($AG151,SQRT(SUMPRODUCT($AH$2:$AH151, (AM$2:AM151-BG151)^2)/(SUM($AH$2:$AH151)-1)),0)</f>
        <v>0</v>
      </c>
      <c r="CB151" s="109" cm="1">
        <f t="array" ref="CB151">IF($AG151,SQRT(SUMPRODUCT($AH$2:$AH151, (AN$2:AN151-BH151)^2)/(SUM($AH$2:$AH151)-1)),0)</f>
        <v>0</v>
      </c>
      <c r="CC151" s="109" cm="1">
        <f t="array" ref="CC151">IF($AG151,SQRT(SUMPRODUCT($AH$2:$AH151, (AO$2:AO151-BI151)^2)/(SUM($AH$2:$AH151)-1)),0)</f>
        <v>0</v>
      </c>
      <c r="CD151" s="109" cm="1">
        <f t="array" ref="CD151">IF($AG151,SQRT(SUMPRODUCT($AH$2:$AH151, (AP$2:AP151-BJ151)^2)/(SUM($AH$2:$AH151)-1)),0)</f>
        <v>0</v>
      </c>
      <c r="CE151" s="109" cm="1">
        <f t="array" ref="CE151">IF($AG151,SQRT(SUMPRODUCT($AH$2:$AH151, (AQ$2:AQ151-BK151)^2)/(SUM($AH$2:$AH151)-1)),0)</f>
        <v>0</v>
      </c>
      <c r="CF151" s="109" cm="1">
        <f t="array" ref="CF151">IF($AG151,SQRT(SUMPRODUCT($AH$2:$AH151, (AR$2:AR151-BL151)^2)/(SUM($AH$2:$AH151)-1)),0)</f>
        <v>0</v>
      </c>
      <c r="CG151" s="109" cm="1">
        <f t="array" ref="CG151">IF($AG151,SQRT(SUMPRODUCT($AH$2:$AH151, (AS$2:AS151-BM151)^2)/(SUM($AH$2:$AH151)-1)),0)</f>
        <v>0</v>
      </c>
      <c r="CH151" s="109" cm="1">
        <f t="array" ref="CH151">IF($AG151,SQRT(SUMPRODUCT($AH$2:$AH151, (AT$2:AT151-BN151)^2)/(SUM($AH$2:$AH151)-1)),0)</f>
        <v>0</v>
      </c>
      <c r="CI151" s="109" cm="1">
        <f t="array" ref="CI151">IF($AG151,SQRT(SUMPRODUCT($AH$2:$AH151, (AU$2:AU151-BO151)^2)/(SUM($AH$2:$AH151)-1)),0)</f>
        <v>0</v>
      </c>
      <c r="CJ151" s="109" cm="1">
        <f t="array" ref="CJ151">IF($AG151,SQRT(SUMPRODUCT($AH$2:$AH151, (AV$2:AV151-BP151)^2)/(SUM($AH$2:$AH151)-1)),0)</f>
        <v>0</v>
      </c>
      <c r="CK151" s="109" cm="1">
        <f t="array" ref="CK151">IF($AG151,SQRT(SUMPRODUCT($AH$2:$AH151, (AW$2:AW151-BQ151)^2)/(SUM($AH$2:$AH151)-1)),0)</f>
        <v>0</v>
      </c>
      <c r="CL151" s="109" cm="1">
        <f t="array" ref="CL151">IF($AG151,SQRT(SUMPRODUCT($AH$2:$AH151, (AX$2:AX151-BR151)^2)/(SUM($AH$2:$AH151)-1)),0)</f>
        <v>0</v>
      </c>
      <c r="CM151" s="109" cm="1">
        <f t="array" ref="CM151">IF($AG151,SQRT(SUMPRODUCT($AH$2:$AH151, (AY$2:AY151-BS151)^2)/(SUM($AH$2:$AH151)-1)),0)</f>
        <v>0</v>
      </c>
      <c r="CN151" s="109" cm="1">
        <f t="array" ref="CN151">IF($AG151,SQRT(SUMPRODUCT($AH$2:$AH151, (AZ$2:AZ151-BT151)^2)/(SUM($AH$2:$AH151)-1)),0)</f>
        <v>0</v>
      </c>
      <c r="CO151" s="109" cm="1">
        <f t="array" ref="CO151">IF($AG151,SQRT(SUMPRODUCT($AH$2:$AH151, (BA$2:BA151-BU151)^2)/(SUM($AH$2:$AH151)-1)),0)</f>
        <v>0</v>
      </c>
    </row>
    <row r="152" spans="34:93" x14ac:dyDescent="0.25">
      <c r="AH152" s="99" t="str">
        <f t="shared" si="46"/>
        <v/>
      </c>
      <c r="AI152" s="11">
        <f t="shared" ref="AI152:AR161" ca="1" si="55">IF(AI$1&lt;&gt;0,SUMIFS(INDIRECT(AI$1), Fecha,$AG152),0)</f>
        <v>0</v>
      </c>
      <c r="AJ152" s="11">
        <f t="shared" ca="1" si="55"/>
        <v>0</v>
      </c>
      <c r="AK152" s="11">
        <f t="shared" ca="1" si="55"/>
        <v>0</v>
      </c>
      <c r="AL152" s="11">
        <f t="shared" ca="1" si="55"/>
        <v>0</v>
      </c>
      <c r="AM152" s="11">
        <f t="shared" ca="1" si="55"/>
        <v>0</v>
      </c>
      <c r="AN152" s="11">
        <f t="shared" ca="1" si="55"/>
        <v>0</v>
      </c>
      <c r="AO152" s="11">
        <f t="shared" ca="1" si="55"/>
        <v>0</v>
      </c>
      <c r="AP152" s="11">
        <f t="shared" ca="1" si="55"/>
        <v>0</v>
      </c>
      <c r="AQ152" s="11">
        <f t="shared" ca="1" si="55"/>
        <v>0</v>
      </c>
      <c r="AR152" s="11">
        <f t="shared" ca="1" si="55"/>
        <v>0</v>
      </c>
      <c r="AS152" s="11">
        <f t="shared" ref="AS152:BA161" ca="1" si="56">IF(AS$1&lt;&gt;0,SUMIFS(INDIRECT(AS$1), Fecha,$AG152),0)</f>
        <v>0</v>
      </c>
      <c r="AT152" s="11">
        <f t="shared" ca="1" si="56"/>
        <v>0</v>
      </c>
      <c r="AU152" s="11">
        <f t="shared" ca="1" si="56"/>
        <v>0</v>
      </c>
      <c r="AV152" s="11">
        <f t="shared" ca="1" si="56"/>
        <v>0</v>
      </c>
      <c r="AW152" s="11">
        <f t="shared" ca="1" si="56"/>
        <v>0</v>
      </c>
      <c r="AX152" s="11">
        <f t="shared" ca="1" si="56"/>
        <v>0</v>
      </c>
      <c r="AY152" s="11">
        <f t="shared" ca="1" si="56"/>
        <v>0</v>
      </c>
      <c r="AZ152" s="11">
        <f t="shared" ca="1" si="56"/>
        <v>0</v>
      </c>
      <c r="BA152" s="11">
        <f t="shared" ca="1" si="56"/>
        <v>0</v>
      </c>
      <c r="BB152" s="11"/>
      <c r="BC152" s="11">
        <f>IF($AG152,SUMPRODUCT(AI$2:AI152,$AH$2:$AH152)/SUM($AH$2:$AH152),0)</f>
        <v>0</v>
      </c>
      <c r="BD152" s="11">
        <f>IF($AG152,SUMPRODUCT(AJ$2:AJ152,$AH$2:$AH152)/SUM($AH$2:$AH152),0)</f>
        <v>0</v>
      </c>
      <c r="BE152" s="11">
        <f>IF($AG152,SUMPRODUCT(AK$2:AK152,$AH$2:$AH152)/SUM($AH$2:$AH152),0)</f>
        <v>0</v>
      </c>
      <c r="BF152" s="11">
        <f>IF($AG152,SUMPRODUCT(AL$2:AL152,$AH$2:$AH152)/SUM($AH$2:$AH152),0)</f>
        <v>0</v>
      </c>
      <c r="BG152" s="11">
        <f>IF($AG152,SUMPRODUCT(AM$2:AM152,$AH$2:$AH152)/SUM($AH$2:$AH152),0)</f>
        <v>0</v>
      </c>
      <c r="BH152" s="11">
        <f>IF($AG152,SUMPRODUCT(AN$2:AN152,$AH$2:$AH152)/SUM($AH$2:$AH152),0)</f>
        <v>0</v>
      </c>
      <c r="BI152" s="11">
        <f>IF($AG152,SUMPRODUCT(AO$2:AO152,$AH$2:$AH152)/SUM($AH$2:$AH152),0)</f>
        <v>0</v>
      </c>
      <c r="BJ152" s="11">
        <f>IF($AG152,SUMPRODUCT(AP$2:AP152,$AH$2:$AH152)/SUM($AH$2:$AH152),0)</f>
        <v>0</v>
      </c>
      <c r="BK152" s="11">
        <f>IF($AG152,SUMPRODUCT(AQ$2:AQ152,$AH$2:$AH152)/SUM($AH$2:$AH152),0)</f>
        <v>0</v>
      </c>
      <c r="BL152" s="11">
        <f>IF($AG152,SUMPRODUCT(AR$2:AR152,$AH$2:$AH152)/SUM($AH$2:$AH152),0)</f>
        <v>0</v>
      </c>
      <c r="BM152" s="11">
        <f>IF($AG152,SUMPRODUCT(AS$2:AS152,$AH$2:$AH152)/SUM($AH$2:$AH152),0)</f>
        <v>0</v>
      </c>
      <c r="BN152" s="11">
        <f>IF($AG152,SUMPRODUCT(AT$2:AT152,$AH$2:$AH152)/SUM($AH$2:$AH152),0)</f>
        <v>0</v>
      </c>
      <c r="BO152" s="11">
        <f>IF($AG152,SUMPRODUCT(AU$2:AU152,$AH$2:$AH152)/SUM($AH$2:$AH152),0)</f>
        <v>0</v>
      </c>
      <c r="BP152" s="11">
        <f>IF($AG152,SUMPRODUCT(AV$2:AV152,$AH$2:$AH152)/SUM($AH$2:$AH152),0)</f>
        <v>0</v>
      </c>
      <c r="BQ152" s="11">
        <f>IF($AG152,SUMPRODUCT(AW$2:AW152,$AH$2:$AH152)/SUM($AH$2:$AH152),0)</f>
        <v>0</v>
      </c>
      <c r="BR152" s="11">
        <f>IF($AG152,SUMPRODUCT(AX$2:AX152,$AH$2:$AH152)/SUM($AH$2:$AH152),0)</f>
        <v>0</v>
      </c>
      <c r="BS152" s="11">
        <f>IF($AG152,SUMPRODUCT(AY$2:AY152,$AH$2:$AH152)/SUM($AH$2:$AH152),0)</f>
        <v>0</v>
      </c>
      <c r="BT152" s="11">
        <f>IF($AG152,SUMPRODUCT(AZ$2:AZ152,$AH$2:$AH152)/SUM($AH$2:$AH152),0)</f>
        <v>0</v>
      </c>
      <c r="BU152" s="11">
        <f>IF($AG152,SUMPRODUCT(BA$2:BA152,$AH$2:$AH152)/SUM($AH$2:$AH152),0)</f>
        <v>0</v>
      </c>
      <c r="BV152" s="11"/>
      <c r="BW152" s="109" cm="1">
        <f t="array" ref="BW152">IF($AG152,SQRT(SUMPRODUCT($AH$2:$AH152, (AI$2:AI152-BC152)^2)/(SUM($AH$2:$AH152)-1)),0)</f>
        <v>0</v>
      </c>
      <c r="BX152" s="109" cm="1">
        <f t="array" ref="BX152">IF($AG152,SQRT(SUMPRODUCT($AH$2:$AH152, (AJ$2:AJ152-BD152)^2)/(SUM($AH$2:$AH152)-1)),0)</f>
        <v>0</v>
      </c>
      <c r="BY152" s="109" cm="1">
        <f t="array" ref="BY152">IF($AG152,SQRT(SUMPRODUCT($AH$2:$AH152, (AK$2:AK152-BE152)^2)/(SUM($AH$2:$AH152)-1)),0)</f>
        <v>0</v>
      </c>
      <c r="BZ152" s="109" cm="1">
        <f t="array" ref="BZ152">IF($AG152,SQRT(SUMPRODUCT($AH$2:$AH152, (AL$2:AL152-BF152)^2)/(SUM($AH$2:$AH152)-1)),0)</f>
        <v>0</v>
      </c>
      <c r="CA152" s="109" cm="1">
        <f t="array" ref="CA152">IF($AG152,SQRT(SUMPRODUCT($AH$2:$AH152, (AM$2:AM152-BG152)^2)/(SUM($AH$2:$AH152)-1)),0)</f>
        <v>0</v>
      </c>
      <c r="CB152" s="109" cm="1">
        <f t="array" ref="CB152">IF($AG152,SQRT(SUMPRODUCT($AH$2:$AH152, (AN$2:AN152-BH152)^2)/(SUM($AH$2:$AH152)-1)),0)</f>
        <v>0</v>
      </c>
      <c r="CC152" s="109" cm="1">
        <f t="array" ref="CC152">IF($AG152,SQRT(SUMPRODUCT($AH$2:$AH152, (AO$2:AO152-BI152)^2)/(SUM($AH$2:$AH152)-1)),0)</f>
        <v>0</v>
      </c>
      <c r="CD152" s="109" cm="1">
        <f t="array" ref="CD152">IF($AG152,SQRT(SUMPRODUCT($AH$2:$AH152, (AP$2:AP152-BJ152)^2)/(SUM($AH$2:$AH152)-1)),0)</f>
        <v>0</v>
      </c>
      <c r="CE152" s="109" cm="1">
        <f t="array" ref="CE152">IF($AG152,SQRT(SUMPRODUCT($AH$2:$AH152, (AQ$2:AQ152-BK152)^2)/(SUM($AH$2:$AH152)-1)),0)</f>
        <v>0</v>
      </c>
      <c r="CF152" s="109" cm="1">
        <f t="array" ref="CF152">IF($AG152,SQRT(SUMPRODUCT($AH$2:$AH152, (AR$2:AR152-BL152)^2)/(SUM($AH$2:$AH152)-1)),0)</f>
        <v>0</v>
      </c>
      <c r="CG152" s="109" cm="1">
        <f t="array" ref="CG152">IF($AG152,SQRT(SUMPRODUCT($AH$2:$AH152, (AS$2:AS152-BM152)^2)/(SUM($AH$2:$AH152)-1)),0)</f>
        <v>0</v>
      </c>
      <c r="CH152" s="109" cm="1">
        <f t="array" ref="CH152">IF($AG152,SQRT(SUMPRODUCT($AH$2:$AH152, (AT$2:AT152-BN152)^2)/(SUM($AH$2:$AH152)-1)),0)</f>
        <v>0</v>
      </c>
      <c r="CI152" s="109" cm="1">
        <f t="array" ref="CI152">IF($AG152,SQRT(SUMPRODUCT($AH$2:$AH152, (AU$2:AU152-BO152)^2)/(SUM($AH$2:$AH152)-1)),0)</f>
        <v>0</v>
      </c>
      <c r="CJ152" s="109" cm="1">
        <f t="array" ref="CJ152">IF($AG152,SQRT(SUMPRODUCT($AH$2:$AH152, (AV$2:AV152-BP152)^2)/(SUM($AH$2:$AH152)-1)),0)</f>
        <v>0</v>
      </c>
      <c r="CK152" s="109" cm="1">
        <f t="array" ref="CK152">IF($AG152,SQRT(SUMPRODUCT($AH$2:$AH152, (AW$2:AW152-BQ152)^2)/(SUM($AH$2:$AH152)-1)),0)</f>
        <v>0</v>
      </c>
      <c r="CL152" s="109" cm="1">
        <f t="array" ref="CL152">IF($AG152,SQRT(SUMPRODUCT($AH$2:$AH152, (AX$2:AX152-BR152)^2)/(SUM($AH$2:$AH152)-1)),0)</f>
        <v>0</v>
      </c>
      <c r="CM152" s="109" cm="1">
        <f t="array" ref="CM152">IF($AG152,SQRT(SUMPRODUCT($AH$2:$AH152, (AY$2:AY152-BS152)^2)/(SUM($AH$2:$AH152)-1)),0)</f>
        <v>0</v>
      </c>
      <c r="CN152" s="109" cm="1">
        <f t="array" ref="CN152">IF($AG152,SQRT(SUMPRODUCT($AH$2:$AH152, (AZ$2:AZ152-BT152)^2)/(SUM($AH$2:$AH152)-1)),0)</f>
        <v>0</v>
      </c>
      <c r="CO152" s="109" cm="1">
        <f t="array" ref="CO152">IF($AG152,SQRT(SUMPRODUCT($AH$2:$AH152, (BA$2:BA152-BU152)^2)/(SUM($AH$2:$AH152)-1)),0)</f>
        <v>0</v>
      </c>
    </row>
    <row r="153" spans="34:93" x14ac:dyDescent="0.25">
      <c r="AH153" s="99" t="str">
        <f t="shared" si="46"/>
        <v/>
      </c>
      <c r="AI153" s="11">
        <f t="shared" ca="1" si="55"/>
        <v>0</v>
      </c>
      <c r="AJ153" s="11">
        <f t="shared" ca="1" si="55"/>
        <v>0</v>
      </c>
      <c r="AK153" s="11">
        <f t="shared" ca="1" si="55"/>
        <v>0</v>
      </c>
      <c r="AL153" s="11">
        <f t="shared" ca="1" si="55"/>
        <v>0</v>
      </c>
      <c r="AM153" s="11">
        <f t="shared" ca="1" si="55"/>
        <v>0</v>
      </c>
      <c r="AN153" s="11">
        <f t="shared" ca="1" si="55"/>
        <v>0</v>
      </c>
      <c r="AO153" s="11">
        <f t="shared" ca="1" si="55"/>
        <v>0</v>
      </c>
      <c r="AP153" s="11">
        <f t="shared" ca="1" si="55"/>
        <v>0</v>
      </c>
      <c r="AQ153" s="11">
        <f t="shared" ca="1" si="55"/>
        <v>0</v>
      </c>
      <c r="AR153" s="11">
        <f t="shared" ca="1" si="55"/>
        <v>0</v>
      </c>
      <c r="AS153" s="11">
        <f t="shared" ca="1" si="56"/>
        <v>0</v>
      </c>
      <c r="AT153" s="11">
        <f t="shared" ca="1" si="56"/>
        <v>0</v>
      </c>
      <c r="AU153" s="11">
        <f t="shared" ca="1" si="56"/>
        <v>0</v>
      </c>
      <c r="AV153" s="11">
        <f t="shared" ca="1" si="56"/>
        <v>0</v>
      </c>
      <c r="AW153" s="11">
        <f t="shared" ca="1" si="56"/>
        <v>0</v>
      </c>
      <c r="AX153" s="11">
        <f t="shared" ca="1" si="56"/>
        <v>0</v>
      </c>
      <c r="AY153" s="11">
        <f t="shared" ca="1" si="56"/>
        <v>0</v>
      </c>
      <c r="AZ153" s="11">
        <f t="shared" ca="1" si="56"/>
        <v>0</v>
      </c>
      <c r="BA153" s="11">
        <f t="shared" ca="1" si="56"/>
        <v>0</v>
      </c>
      <c r="BB153" s="11"/>
      <c r="BC153" s="11">
        <f>IF($AG153,SUMPRODUCT(AI$2:AI153,$AH$2:$AH153)/SUM($AH$2:$AH153),0)</f>
        <v>0</v>
      </c>
      <c r="BD153" s="11">
        <f>IF($AG153,SUMPRODUCT(AJ$2:AJ153,$AH$2:$AH153)/SUM($AH$2:$AH153),0)</f>
        <v>0</v>
      </c>
      <c r="BE153" s="11">
        <f>IF($AG153,SUMPRODUCT(AK$2:AK153,$AH$2:$AH153)/SUM($AH$2:$AH153),0)</f>
        <v>0</v>
      </c>
      <c r="BF153" s="11">
        <f>IF($AG153,SUMPRODUCT(AL$2:AL153,$AH$2:$AH153)/SUM($AH$2:$AH153),0)</f>
        <v>0</v>
      </c>
      <c r="BG153" s="11">
        <f>IF($AG153,SUMPRODUCT(AM$2:AM153,$AH$2:$AH153)/SUM($AH$2:$AH153),0)</f>
        <v>0</v>
      </c>
      <c r="BH153" s="11">
        <f>IF($AG153,SUMPRODUCT(AN$2:AN153,$AH$2:$AH153)/SUM($AH$2:$AH153),0)</f>
        <v>0</v>
      </c>
      <c r="BI153" s="11">
        <f>IF($AG153,SUMPRODUCT(AO$2:AO153,$AH$2:$AH153)/SUM($AH$2:$AH153),0)</f>
        <v>0</v>
      </c>
      <c r="BJ153" s="11">
        <f>IF($AG153,SUMPRODUCT(AP$2:AP153,$AH$2:$AH153)/SUM($AH$2:$AH153),0)</f>
        <v>0</v>
      </c>
      <c r="BK153" s="11">
        <f>IF($AG153,SUMPRODUCT(AQ$2:AQ153,$AH$2:$AH153)/SUM($AH$2:$AH153),0)</f>
        <v>0</v>
      </c>
      <c r="BL153" s="11">
        <f>IF($AG153,SUMPRODUCT(AR$2:AR153,$AH$2:$AH153)/SUM($AH$2:$AH153),0)</f>
        <v>0</v>
      </c>
      <c r="BM153" s="11">
        <f>IF($AG153,SUMPRODUCT(AS$2:AS153,$AH$2:$AH153)/SUM($AH$2:$AH153),0)</f>
        <v>0</v>
      </c>
      <c r="BN153" s="11">
        <f>IF($AG153,SUMPRODUCT(AT$2:AT153,$AH$2:$AH153)/SUM($AH$2:$AH153),0)</f>
        <v>0</v>
      </c>
      <c r="BO153" s="11">
        <f>IF($AG153,SUMPRODUCT(AU$2:AU153,$AH$2:$AH153)/SUM($AH$2:$AH153),0)</f>
        <v>0</v>
      </c>
      <c r="BP153" s="11">
        <f>IF($AG153,SUMPRODUCT(AV$2:AV153,$AH$2:$AH153)/SUM($AH$2:$AH153),0)</f>
        <v>0</v>
      </c>
      <c r="BQ153" s="11">
        <f>IF($AG153,SUMPRODUCT(AW$2:AW153,$AH$2:$AH153)/SUM($AH$2:$AH153),0)</f>
        <v>0</v>
      </c>
      <c r="BR153" s="11">
        <f>IF($AG153,SUMPRODUCT(AX$2:AX153,$AH$2:$AH153)/SUM($AH$2:$AH153),0)</f>
        <v>0</v>
      </c>
      <c r="BS153" s="11">
        <f>IF($AG153,SUMPRODUCT(AY$2:AY153,$AH$2:$AH153)/SUM($AH$2:$AH153),0)</f>
        <v>0</v>
      </c>
      <c r="BT153" s="11">
        <f>IF($AG153,SUMPRODUCT(AZ$2:AZ153,$AH$2:$AH153)/SUM($AH$2:$AH153),0)</f>
        <v>0</v>
      </c>
      <c r="BU153" s="11">
        <f>IF($AG153,SUMPRODUCT(BA$2:BA153,$AH$2:$AH153)/SUM($AH$2:$AH153),0)</f>
        <v>0</v>
      </c>
      <c r="BV153" s="11"/>
      <c r="BW153" s="109" cm="1">
        <f t="array" ref="BW153">IF($AG153,SQRT(SUMPRODUCT($AH$2:$AH153, (AI$2:AI153-BC153)^2)/(SUM($AH$2:$AH153)-1)),0)</f>
        <v>0</v>
      </c>
      <c r="BX153" s="109" cm="1">
        <f t="array" ref="BX153">IF($AG153,SQRT(SUMPRODUCT($AH$2:$AH153, (AJ$2:AJ153-BD153)^2)/(SUM($AH$2:$AH153)-1)),0)</f>
        <v>0</v>
      </c>
      <c r="BY153" s="109" cm="1">
        <f t="array" ref="BY153">IF($AG153,SQRT(SUMPRODUCT($AH$2:$AH153, (AK$2:AK153-BE153)^2)/(SUM($AH$2:$AH153)-1)),0)</f>
        <v>0</v>
      </c>
      <c r="BZ153" s="109" cm="1">
        <f t="array" ref="BZ153">IF($AG153,SQRT(SUMPRODUCT($AH$2:$AH153, (AL$2:AL153-BF153)^2)/(SUM($AH$2:$AH153)-1)),0)</f>
        <v>0</v>
      </c>
      <c r="CA153" s="109" cm="1">
        <f t="array" ref="CA153">IF($AG153,SQRT(SUMPRODUCT($AH$2:$AH153, (AM$2:AM153-BG153)^2)/(SUM($AH$2:$AH153)-1)),0)</f>
        <v>0</v>
      </c>
      <c r="CB153" s="109" cm="1">
        <f t="array" ref="CB153">IF($AG153,SQRT(SUMPRODUCT($AH$2:$AH153, (AN$2:AN153-BH153)^2)/(SUM($AH$2:$AH153)-1)),0)</f>
        <v>0</v>
      </c>
      <c r="CC153" s="109" cm="1">
        <f t="array" ref="CC153">IF($AG153,SQRT(SUMPRODUCT($AH$2:$AH153, (AO$2:AO153-BI153)^2)/(SUM($AH$2:$AH153)-1)),0)</f>
        <v>0</v>
      </c>
      <c r="CD153" s="109" cm="1">
        <f t="array" ref="CD153">IF($AG153,SQRT(SUMPRODUCT($AH$2:$AH153, (AP$2:AP153-BJ153)^2)/(SUM($AH$2:$AH153)-1)),0)</f>
        <v>0</v>
      </c>
      <c r="CE153" s="109" cm="1">
        <f t="array" ref="CE153">IF($AG153,SQRT(SUMPRODUCT($AH$2:$AH153, (AQ$2:AQ153-BK153)^2)/(SUM($AH$2:$AH153)-1)),0)</f>
        <v>0</v>
      </c>
      <c r="CF153" s="109" cm="1">
        <f t="array" ref="CF153">IF($AG153,SQRT(SUMPRODUCT($AH$2:$AH153, (AR$2:AR153-BL153)^2)/(SUM($AH$2:$AH153)-1)),0)</f>
        <v>0</v>
      </c>
      <c r="CG153" s="109" cm="1">
        <f t="array" ref="CG153">IF($AG153,SQRT(SUMPRODUCT($AH$2:$AH153, (AS$2:AS153-BM153)^2)/(SUM($AH$2:$AH153)-1)),0)</f>
        <v>0</v>
      </c>
      <c r="CH153" s="109" cm="1">
        <f t="array" ref="CH153">IF($AG153,SQRT(SUMPRODUCT($AH$2:$AH153, (AT$2:AT153-BN153)^2)/(SUM($AH$2:$AH153)-1)),0)</f>
        <v>0</v>
      </c>
      <c r="CI153" s="109" cm="1">
        <f t="array" ref="CI153">IF($AG153,SQRT(SUMPRODUCT($AH$2:$AH153, (AU$2:AU153-BO153)^2)/(SUM($AH$2:$AH153)-1)),0)</f>
        <v>0</v>
      </c>
      <c r="CJ153" s="109" cm="1">
        <f t="array" ref="CJ153">IF($AG153,SQRT(SUMPRODUCT($AH$2:$AH153, (AV$2:AV153-BP153)^2)/(SUM($AH$2:$AH153)-1)),0)</f>
        <v>0</v>
      </c>
      <c r="CK153" s="109" cm="1">
        <f t="array" ref="CK153">IF($AG153,SQRT(SUMPRODUCT($AH$2:$AH153, (AW$2:AW153-BQ153)^2)/(SUM($AH$2:$AH153)-1)),0)</f>
        <v>0</v>
      </c>
      <c r="CL153" s="109" cm="1">
        <f t="array" ref="CL153">IF($AG153,SQRT(SUMPRODUCT($AH$2:$AH153, (AX$2:AX153-BR153)^2)/(SUM($AH$2:$AH153)-1)),0)</f>
        <v>0</v>
      </c>
      <c r="CM153" s="109" cm="1">
        <f t="array" ref="CM153">IF($AG153,SQRT(SUMPRODUCT($AH$2:$AH153, (AY$2:AY153-BS153)^2)/(SUM($AH$2:$AH153)-1)),0)</f>
        <v>0</v>
      </c>
      <c r="CN153" s="109" cm="1">
        <f t="array" ref="CN153">IF($AG153,SQRT(SUMPRODUCT($AH$2:$AH153, (AZ$2:AZ153-BT153)^2)/(SUM($AH$2:$AH153)-1)),0)</f>
        <v>0</v>
      </c>
      <c r="CO153" s="109" cm="1">
        <f t="array" ref="CO153">IF($AG153,SQRT(SUMPRODUCT($AH$2:$AH153, (BA$2:BA153-BU153)^2)/(SUM($AH$2:$AH153)-1)),0)</f>
        <v>0</v>
      </c>
    </row>
    <row r="154" spans="34:93" x14ac:dyDescent="0.25">
      <c r="AH154" s="99" t="str">
        <f t="shared" si="46"/>
        <v/>
      </c>
      <c r="AI154" s="11">
        <f t="shared" ca="1" si="55"/>
        <v>0</v>
      </c>
      <c r="AJ154" s="11">
        <f t="shared" ca="1" si="55"/>
        <v>0</v>
      </c>
      <c r="AK154" s="11">
        <f t="shared" ca="1" si="55"/>
        <v>0</v>
      </c>
      <c r="AL154" s="11">
        <f t="shared" ca="1" si="55"/>
        <v>0</v>
      </c>
      <c r="AM154" s="11">
        <f t="shared" ca="1" si="55"/>
        <v>0</v>
      </c>
      <c r="AN154" s="11">
        <f t="shared" ca="1" si="55"/>
        <v>0</v>
      </c>
      <c r="AO154" s="11">
        <f t="shared" ca="1" si="55"/>
        <v>0</v>
      </c>
      <c r="AP154" s="11">
        <f t="shared" ca="1" si="55"/>
        <v>0</v>
      </c>
      <c r="AQ154" s="11">
        <f t="shared" ca="1" si="55"/>
        <v>0</v>
      </c>
      <c r="AR154" s="11">
        <f t="shared" ca="1" si="55"/>
        <v>0</v>
      </c>
      <c r="AS154" s="11">
        <f t="shared" ca="1" si="56"/>
        <v>0</v>
      </c>
      <c r="AT154" s="11">
        <f t="shared" ca="1" si="56"/>
        <v>0</v>
      </c>
      <c r="AU154" s="11">
        <f t="shared" ca="1" si="56"/>
        <v>0</v>
      </c>
      <c r="AV154" s="11">
        <f t="shared" ca="1" si="56"/>
        <v>0</v>
      </c>
      <c r="AW154" s="11">
        <f t="shared" ca="1" si="56"/>
        <v>0</v>
      </c>
      <c r="AX154" s="11">
        <f t="shared" ca="1" si="56"/>
        <v>0</v>
      </c>
      <c r="AY154" s="11">
        <f t="shared" ca="1" si="56"/>
        <v>0</v>
      </c>
      <c r="AZ154" s="11">
        <f t="shared" ca="1" si="56"/>
        <v>0</v>
      </c>
      <c r="BA154" s="11">
        <f t="shared" ca="1" si="56"/>
        <v>0</v>
      </c>
      <c r="BB154" s="11"/>
      <c r="BC154" s="11">
        <f>IF($AG154,SUMPRODUCT(AI$2:AI154,$AH$2:$AH154)/SUM($AH$2:$AH154),0)</f>
        <v>0</v>
      </c>
      <c r="BD154" s="11">
        <f>IF($AG154,SUMPRODUCT(AJ$2:AJ154,$AH$2:$AH154)/SUM($AH$2:$AH154),0)</f>
        <v>0</v>
      </c>
      <c r="BE154" s="11">
        <f>IF($AG154,SUMPRODUCT(AK$2:AK154,$AH$2:$AH154)/SUM($AH$2:$AH154),0)</f>
        <v>0</v>
      </c>
      <c r="BF154" s="11">
        <f>IF($AG154,SUMPRODUCT(AL$2:AL154,$AH$2:$AH154)/SUM($AH$2:$AH154),0)</f>
        <v>0</v>
      </c>
      <c r="BG154" s="11">
        <f>IF($AG154,SUMPRODUCT(AM$2:AM154,$AH$2:$AH154)/SUM($AH$2:$AH154),0)</f>
        <v>0</v>
      </c>
      <c r="BH154" s="11">
        <f>IF($AG154,SUMPRODUCT(AN$2:AN154,$AH$2:$AH154)/SUM($AH$2:$AH154),0)</f>
        <v>0</v>
      </c>
      <c r="BI154" s="11">
        <f>IF($AG154,SUMPRODUCT(AO$2:AO154,$AH$2:$AH154)/SUM($AH$2:$AH154),0)</f>
        <v>0</v>
      </c>
      <c r="BJ154" s="11">
        <f>IF($AG154,SUMPRODUCT(AP$2:AP154,$AH$2:$AH154)/SUM($AH$2:$AH154),0)</f>
        <v>0</v>
      </c>
      <c r="BK154" s="11">
        <f>IF($AG154,SUMPRODUCT(AQ$2:AQ154,$AH$2:$AH154)/SUM($AH$2:$AH154),0)</f>
        <v>0</v>
      </c>
      <c r="BL154" s="11">
        <f>IF($AG154,SUMPRODUCT(AR$2:AR154,$AH$2:$AH154)/SUM($AH$2:$AH154),0)</f>
        <v>0</v>
      </c>
      <c r="BM154" s="11">
        <f>IF($AG154,SUMPRODUCT(AS$2:AS154,$AH$2:$AH154)/SUM($AH$2:$AH154),0)</f>
        <v>0</v>
      </c>
      <c r="BN154" s="11">
        <f>IF($AG154,SUMPRODUCT(AT$2:AT154,$AH$2:$AH154)/SUM($AH$2:$AH154),0)</f>
        <v>0</v>
      </c>
      <c r="BO154" s="11">
        <f>IF($AG154,SUMPRODUCT(AU$2:AU154,$AH$2:$AH154)/SUM($AH$2:$AH154),0)</f>
        <v>0</v>
      </c>
      <c r="BP154" s="11">
        <f>IF($AG154,SUMPRODUCT(AV$2:AV154,$AH$2:$AH154)/SUM($AH$2:$AH154),0)</f>
        <v>0</v>
      </c>
      <c r="BQ154" s="11">
        <f>IF($AG154,SUMPRODUCT(AW$2:AW154,$AH$2:$AH154)/SUM($AH$2:$AH154),0)</f>
        <v>0</v>
      </c>
      <c r="BR154" s="11">
        <f>IF($AG154,SUMPRODUCT(AX$2:AX154,$AH$2:$AH154)/SUM($AH$2:$AH154),0)</f>
        <v>0</v>
      </c>
      <c r="BS154" s="11">
        <f>IF($AG154,SUMPRODUCT(AY$2:AY154,$AH$2:$AH154)/SUM($AH$2:$AH154),0)</f>
        <v>0</v>
      </c>
      <c r="BT154" s="11">
        <f>IF($AG154,SUMPRODUCT(AZ$2:AZ154,$AH$2:$AH154)/SUM($AH$2:$AH154),0)</f>
        <v>0</v>
      </c>
      <c r="BU154" s="11">
        <f>IF($AG154,SUMPRODUCT(BA$2:BA154,$AH$2:$AH154)/SUM($AH$2:$AH154),0)</f>
        <v>0</v>
      </c>
      <c r="BV154" s="11"/>
      <c r="BW154" s="109" cm="1">
        <f t="array" ref="BW154">IF($AG154,SQRT(SUMPRODUCT($AH$2:$AH154, (AI$2:AI154-BC154)^2)/(SUM($AH$2:$AH154)-1)),0)</f>
        <v>0</v>
      </c>
      <c r="BX154" s="109" cm="1">
        <f t="array" ref="BX154">IF($AG154,SQRT(SUMPRODUCT($AH$2:$AH154, (AJ$2:AJ154-BD154)^2)/(SUM($AH$2:$AH154)-1)),0)</f>
        <v>0</v>
      </c>
      <c r="BY154" s="109" cm="1">
        <f t="array" ref="BY154">IF($AG154,SQRT(SUMPRODUCT($AH$2:$AH154, (AK$2:AK154-BE154)^2)/(SUM($AH$2:$AH154)-1)),0)</f>
        <v>0</v>
      </c>
      <c r="BZ154" s="109" cm="1">
        <f t="array" ref="BZ154">IF($AG154,SQRT(SUMPRODUCT($AH$2:$AH154, (AL$2:AL154-BF154)^2)/(SUM($AH$2:$AH154)-1)),0)</f>
        <v>0</v>
      </c>
      <c r="CA154" s="109" cm="1">
        <f t="array" ref="CA154">IF($AG154,SQRT(SUMPRODUCT($AH$2:$AH154, (AM$2:AM154-BG154)^2)/(SUM($AH$2:$AH154)-1)),0)</f>
        <v>0</v>
      </c>
      <c r="CB154" s="109" cm="1">
        <f t="array" ref="CB154">IF($AG154,SQRT(SUMPRODUCT($AH$2:$AH154, (AN$2:AN154-BH154)^2)/(SUM($AH$2:$AH154)-1)),0)</f>
        <v>0</v>
      </c>
      <c r="CC154" s="109" cm="1">
        <f t="array" ref="CC154">IF($AG154,SQRT(SUMPRODUCT($AH$2:$AH154, (AO$2:AO154-BI154)^2)/(SUM($AH$2:$AH154)-1)),0)</f>
        <v>0</v>
      </c>
      <c r="CD154" s="109" cm="1">
        <f t="array" ref="CD154">IF($AG154,SQRT(SUMPRODUCT($AH$2:$AH154, (AP$2:AP154-BJ154)^2)/(SUM($AH$2:$AH154)-1)),0)</f>
        <v>0</v>
      </c>
      <c r="CE154" s="109" cm="1">
        <f t="array" ref="CE154">IF($AG154,SQRT(SUMPRODUCT($AH$2:$AH154, (AQ$2:AQ154-BK154)^2)/(SUM($AH$2:$AH154)-1)),0)</f>
        <v>0</v>
      </c>
      <c r="CF154" s="109" cm="1">
        <f t="array" ref="CF154">IF($AG154,SQRT(SUMPRODUCT($AH$2:$AH154, (AR$2:AR154-BL154)^2)/(SUM($AH$2:$AH154)-1)),0)</f>
        <v>0</v>
      </c>
      <c r="CG154" s="109" cm="1">
        <f t="array" ref="CG154">IF($AG154,SQRT(SUMPRODUCT($AH$2:$AH154, (AS$2:AS154-BM154)^2)/(SUM($AH$2:$AH154)-1)),0)</f>
        <v>0</v>
      </c>
      <c r="CH154" s="109" cm="1">
        <f t="array" ref="CH154">IF($AG154,SQRT(SUMPRODUCT($AH$2:$AH154, (AT$2:AT154-BN154)^2)/(SUM($AH$2:$AH154)-1)),0)</f>
        <v>0</v>
      </c>
      <c r="CI154" s="109" cm="1">
        <f t="array" ref="CI154">IF($AG154,SQRT(SUMPRODUCT($AH$2:$AH154, (AU$2:AU154-BO154)^2)/(SUM($AH$2:$AH154)-1)),0)</f>
        <v>0</v>
      </c>
      <c r="CJ154" s="109" cm="1">
        <f t="array" ref="CJ154">IF($AG154,SQRT(SUMPRODUCT($AH$2:$AH154, (AV$2:AV154-BP154)^2)/(SUM($AH$2:$AH154)-1)),0)</f>
        <v>0</v>
      </c>
      <c r="CK154" s="109" cm="1">
        <f t="array" ref="CK154">IF($AG154,SQRT(SUMPRODUCT($AH$2:$AH154, (AW$2:AW154-BQ154)^2)/(SUM($AH$2:$AH154)-1)),0)</f>
        <v>0</v>
      </c>
      <c r="CL154" s="109" cm="1">
        <f t="array" ref="CL154">IF($AG154,SQRT(SUMPRODUCT($AH$2:$AH154, (AX$2:AX154-BR154)^2)/(SUM($AH$2:$AH154)-1)),0)</f>
        <v>0</v>
      </c>
      <c r="CM154" s="109" cm="1">
        <f t="array" ref="CM154">IF($AG154,SQRT(SUMPRODUCT($AH$2:$AH154, (AY$2:AY154-BS154)^2)/(SUM($AH$2:$AH154)-1)),0)</f>
        <v>0</v>
      </c>
      <c r="CN154" s="109" cm="1">
        <f t="array" ref="CN154">IF($AG154,SQRT(SUMPRODUCT($AH$2:$AH154, (AZ$2:AZ154-BT154)^2)/(SUM($AH$2:$AH154)-1)),0)</f>
        <v>0</v>
      </c>
      <c r="CO154" s="109" cm="1">
        <f t="array" ref="CO154">IF($AG154,SQRT(SUMPRODUCT($AH$2:$AH154, (BA$2:BA154-BU154)^2)/(SUM($AH$2:$AH154)-1)),0)</f>
        <v>0</v>
      </c>
    </row>
    <row r="155" spans="34:93" x14ac:dyDescent="0.25">
      <c r="AH155" s="99" t="str">
        <f t="shared" si="46"/>
        <v/>
      </c>
      <c r="AI155" s="11">
        <f t="shared" ca="1" si="55"/>
        <v>0</v>
      </c>
      <c r="AJ155" s="11">
        <f t="shared" ca="1" si="55"/>
        <v>0</v>
      </c>
      <c r="AK155" s="11">
        <f t="shared" ca="1" si="55"/>
        <v>0</v>
      </c>
      <c r="AL155" s="11">
        <f t="shared" ca="1" si="55"/>
        <v>0</v>
      </c>
      <c r="AM155" s="11">
        <f t="shared" ca="1" si="55"/>
        <v>0</v>
      </c>
      <c r="AN155" s="11">
        <f t="shared" ca="1" si="55"/>
        <v>0</v>
      </c>
      <c r="AO155" s="11">
        <f t="shared" ca="1" si="55"/>
        <v>0</v>
      </c>
      <c r="AP155" s="11">
        <f t="shared" ca="1" si="55"/>
        <v>0</v>
      </c>
      <c r="AQ155" s="11">
        <f t="shared" ca="1" si="55"/>
        <v>0</v>
      </c>
      <c r="AR155" s="11">
        <f t="shared" ca="1" si="55"/>
        <v>0</v>
      </c>
      <c r="AS155" s="11">
        <f t="shared" ca="1" si="56"/>
        <v>0</v>
      </c>
      <c r="AT155" s="11">
        <f t="shared" ca="1" si="56"/>
        <v>0</v>
      </c>
      <c r="AU155" s="11">
        <f t="shared" ca="1" si="56"/>
        <v>0</v>
      </c>
      <c r="AV155" s="11">
        <f t="shared" ca="1" si="56"/>
        <v>0</v>
      </c>
      <c r="AW155" s="11">
        <f t="shared" ca="1" si="56"/>
        <v>0</v>
      </c>
      <c r="AX155" s="11">
        <f t="shared" ca="1" si="56"/>
        <v>0</v>
      </c>
      <c r="AY155" s="11">
        <f t="shared" ca="1" si="56"/>
        <v>0</v>
      </c>
      <c r="AZ155" s="11">
        <f t="shared" ca="1" si="56"/>
        <v>0</v>
      </c>
      <c r="BA155" s="11">
        <f t="shared" ca="1" si="56"/>
        <v>0</v>
      </c>
      <c r="BB155" s="11"/>
      <c r="BC155" s="11">
        <f>IF($AG155,SUMPRODUCT(AI$2:AI155,$AH$2:$AH155)/SUM($AH$2:$AH155),0)</f>
        <v>0</v>
      </c>
      <c r="BD155" s="11">
        <f>IF($AG155,SUMPRODUCT(AJ$2:AJ155,$AH$2:$AH155)/SUM($AH$2:$AH155),0)</f>
        <v>0</v>
      </c>
      <c r="BE155" s="11">
        <f>IF($AG155,SUMPRODUCT(AK$2:AK155,$AH$2:$AH155)/SUM($AH$2:$AH155),0)</f>
        <v>0</v>
      </c>
      <c r="BF155" s="11">
        <f>IF($AG155,SUMPRODUCT(AL$2:AL155,$AH$2:$AH155)/SUM($AH$2:$AH155),0)</f>
        <v>0</v>
      </c>
      <c r="BG155" s="11">
        <f>IF($AG155,SUMPRODUCT(AM$2:AM155,$AH$2:$AH155)/SUM($AH$2:$AH155),0)</f>
        <v>0</v>
      </c>
      <c r="BH155" s="11">
        <f>IF($AG155,SUMPRODUCT(AN$2:AN155,$AH$2:$AH155)/SUM($AH$2:$AH155),0)</f>
        <v>0</v>
      </c>
      <c r="BI155" s="11">
        <f>IF($AG155,SUMPRODUCT(AO$2:AO155,$AH$2:$AH155)/SUM($AH$2:$AH155),0)</f>
        <v>0</v>
      </c>
      <c r="BJ155" s="11">
        <f>IF($AG155,SUMPRODUCT(AP$2:AP155,$AH$2:$AH155)/SUM($AH$2:$AH155),0)</f>
        <v>0</v>
      </c>
      <c r="BK155" s="11">
        <f>IF($AG155,SUMPRODUCT(AQ$2:AQ155,$AH$2:$AH155)/SUM($AH$2:$AH155),0)</f>
        <v>0</v>
      </c>
      <c r="BL155" s="11">
        <f>IF($AG155,SUMPRODUCT(AR$2:AR155,$AH$2:$AH155)/SUM($AH$2:$AH155),0)</f>
        <v>0</v>
      </c>
      <c r="BM155" s="11">
        <f>IF($AG155,SUMPRODUCT(AS$2:AS155,$AH$2:$AH155)/SUM($AH$2:$AH155),0)</f>
        <v>0</v>
      </c>
      <c r="BN155" s="11">
        <f>IF($AG155,SUMPRODUCT(AT$2:AT155,$AH$2:$AH155)/SUM($AH$2:$AH155),0)</f>
        <v>0</v>
      </c>
      <c r="BO155" s="11">
        <f>IF($AG155,SUMPRODUCT(AU$2:AU155,$AH$2:$AH155)/SUM($AH$2:$AH155),0)</f>
        <v>0</v>
      </c>
      <c r="BP155" s="11">
        <f>IF($AG155,SUMPRODUCT(AV$2:AV155,$AH$2:$AH155)/SUM($AH$2:$AH155),0)</f>
        <v>0</v>
      </c>
      <c r="BQ155" s="11">
        <f>IF($AG155,SUMPRODUCT(AW$2:AW155,$AH$2:$AH155)/SUM($AH$2:$AH155),0)</f>
        <v>0</v>
      </c>
      <c r="BR155" s="11">
        <f>IF($AG155,SUMPRODUCT(AX$2:AX155,$AH$2:$AH155)/SUM($AH$2:$AH155),0)</f>
        <v>0</v>
      </c>
      <c r="BS155" s="11">
        <f>IF($AG155,SUMPRODUCT(AY$2:AY155,$AH$2:$AH155)/SUM($AH$2:$AH155),0)</f>
        <v>0</v>
      </c>
      <c r="BT155" s="11">
        <f>IF($AG155,SUMPRODUCT(AZ$2:AZ155,$AH$2:$AH155)/SUM($AH$2:$AH155),0)</f>
        <v>0</v>
      </c>
      <c r="BU155" s="11">
        <f>IF($AG155,SUMPRODUCT(BA$2:BA155,$AH$2:$AH155)/SUM($AH$2:$AH155),0)</f>
        <v>0</v>
      </c>
      <c r="BV155" s="11"/>
      <c r="BW155" s="109" cm="1">
        <f t="array" ref="BW155">IF($AG155,SQRT(SUMPRODUCT($AH$2:$AH155, (AI$2:AI155-BC155)^2)/(SUM($AH$2:$AH155)-1)),0)</f>
        <v>0</v>
      </c>
      <c r="BX155" s="109" cm="1">
        <f t="array" ref="BX155">IF($AG155,SQRT(SUMPRODUCT($AH$2:$AH155, (AJ$2:AJ155-BD155)^2)/(SUM($AH$2:$AH155)-1)),0)</f>
        <v>0</v>
      </c>
      <c r="BY155" s="109" cm="1">
        <f t="array" ref="BY155">IF($AG155,SQRT(SUMPRODUCT($AH$2:$AH155, (AK$2:AK155-BE155)^2)/(SUM($AH$2:$AH155)-1)),0)</f>
        <v>0</v>
      </c>
      <c r="BZ155" s="109" cm="1">
        <f t="array" ref="BZ155">IF($AG155,SQRT(SUMPRODUCT($AH$2:$AH155, (AL$2:AL155-BF155)^2)/(SUM($AH$2:$AH155)-1)),0)</f>
        <v>0</v>
      </c>
      <c r="CA155" s="109" cm="1">
        <f t="array" ref="CA155">IF($AG155,SQRT(SUMPRODUCT($AH$2:$AH155, (AM$2:AM155-BG155)^2)/(SUM($AH$2:$AH155)-1)),0)</f>
        <v>0</v>
      </c>
      <c r="CB155" s="109" cm="1">
        <f t="array" ref="CB155">IF($AG155,SQRT(SUMPRODUCT($AH$2:$AH155, (AN$2:AN155-BH155)^2)/(SUM($AH$2:$AH155)-1)),0)</f>
        <v>0</v>
      </c>
      <c r="CC155" s="109" cm="1">
        <f t="array" ref="CC155">IF($AG155,SQRT(SUMPRODUCT($AH$2:$AH155, (AO$2:AO155-BI155)^2)/(SUM($AH$2:$AH155)-1)),0)</f>
        <v>0</v>
      </c>
      <c r="CD155" s="109" cm="1">
        <f t="array" ref="CD155">IF($AG155,SQRT(SUMPRODUCT($AH$2:$AH155, (AP$2:AP155-BJ155)^2)/(SUM($AH$2:$AH155)-1)),0)</f>
        <v>0</v>
      </c>
      <c r="CE155" s="109" cm="1">
        <f t="array" ref="CE155">IF($AG155,SQRT(SUMPRODUCT($AH$2:$AH155, (AQ$2:AQ155-BK155)^2)/(SUM($AH$2:$AH155)-1)),0)</f>
        <v>0</v>
      </c>
      <c r="CF155" s="109" cm="1">
        <f t="array" ref="CF155">IF($AG155,SQRT(SUMPRODUCT($AH$2:$AH155, (AR$2:AR155-BL155)^2)/(SUM($AH$2:$AH155)-1)),0)</f>
        <v>0</v>
      </c>
      <c r="CG155" s="109" cm="1">
        <f t="array" ref="CG155">IF($AG155,SQRT(SUMPRODUCT($AH$2:$AH155, (AS$2:AS155-BM155)^2)/(SUM($AH$2:$AH155)-1)),0)</f>
        <v>0</v>
      </c>
      <c r="CH155" s="109" cm="1">
        <f t="array" ref="CH155">IF($AG155,SQRT(SUMPRODUCT($AH$2:$AH155, (AT$2:AT155-BN155)^2)/(SUM($AH$2:$AH155)-1)),0)</f>
        <v>0</v>
      </c>
      <c r="CI155" s="109" cm="1">
        <f t="array" ref="CI155">IF($AG155,SQRT(SUMPRODUCT($AH$2:$AH155, (AU$2:AU155-BO155)^2)/(SUM($AH$2:$AH155)-1)),0)</f>
        <v>0</v>
      </c>
      <c r="CJ155" s="109" cm="1">
        <f t="array" ref="CJ155">IF($AG155,SQRT(SUMPRODUCT($AH$2:$AH155, (AV$2:AV155-BP155)^2)/(SUM($AH$2:$AH155)-1)),0)</f>
        <v>0</v>
      </c>
      <c r="CK155" s="109" cm="1">
        <f t="array" ref="CK155">IF($AG155,SQRT(SUMPRODUCT($AH$2:$AH155, (AW$2:AW155-BQ155)^2)/(SUM($AH$2:$AH155)-1)),0)</f>
        <v>0</v>
      </c>
      <c r="CL155" s="109" cm="1">
        <f t="array" ref="CL155">IF($AG155,SQRT(SUMPRODUCT($AH$2:$AH155, (AX$2:AX155-BR155)^2)/(SUM($AH$2:$AH155)-1)),0)</f>
        <v>0</v>
      </c>
      <c r="CM155" s="109" cm="1">
        <f t="array" ref="CM155">IF($AG155,SQRT(SUMPRODUCT($AH$2:$AH155, (AY$2:AY155-BS155)^2)/(SUM($AH$2:$AH155)-1)),0)</f>
        <v>0</v>
      </c>
      <c r="CN155" s="109" cm="1">
        <f t="array" ref="CN155">IF($AG155,SQRT(SUMPRODUCT($AH$2:$AH155, (AZ$2:AZ155-BT155)^2)/(SUM($AH$2:$AH155)-1)),0)</f>
        <v>0</v>
      </c>
      <c r="CO155" s="109" cm="1">
        <f t="array" ref="CO155">IF($AG155,SQRT(SUMPRODUCT($AH$2:$AH155, (BA$2:BA155-BU155)^2)/(SUM($AH$2:$AH155)-1)),0)</f>
        <v>0</v>
      </c>
    </row>
    <row r="156" spans="34:93" x14ac:dyDescent="0.25">
      <c r="AH156" s="99" t="str">
        <f t="shared" si="46"/>
        <v/>
      </c>
      <c r="AI156" s="11">
        <f t="shared" ca="1" si="55"/>
        <v>0</v>
      </c>
      <c r="AJ156" s="11">
        <f t="shared" ca="1" si="55"/>
        <v>0</v>
      </c>
      <c r="AK156" s="11">
        <f t="shared" ca="1" si="55"/>
        <v>0</v>
      </c>
      <c r="AL156" s="11">
        <f t="shared" ca="1" si="55"/>
        <v>0</v>
      </c>
      <c r="AM156" s="11">
        <f t="shared" ca="1" si="55"/>
        <v>0</v>
      </c>
      <c r="AN156" s="11">
        <f t="shared" ca="1" si="55"/>
        <v>0</v>
      </c>
      <c r="AO156" s="11">
        <f t="shared" ca="1" si="55"/>
        <v>0</v>
      </c>
      <c r="AP156" s="11">
        <f t="shared" ca="1" si="55"/>
        <v>0</v>
      </c>
      <c r="AQ156" s="11">
        <f t="shared" ca="1" si="55"/>
        <v>0</v>
      </c>
      <c r="AR156" s="11">
        <f t="shared" ca="1" si="55"/>
        <v>0</v>
      </c>
      <c r="AS156" s="11">
        <f t="shared" ca="1" si="56"/>
        <v>0</v>
      </c>
      <c r="AT156" s="11">
        <f t="shared" ca="1" si="56"/>
        <v>0</v>
      </c>
      <c r="AU156" s="11">
        <f t="shared" ca="1" si="56"/>
        <v>0</v>
      </c>
      <c r="AV156" s="11">
        <f t="shared" ca="1" si="56"/>
        <v>0</v>
      </c>
      <c r="AW156" s="11">
        <f t="shared" ca="1" si="56"/>
        <v>0</v>
      </c>
      <c r="AX156" s="11">
        <f t="shared" ca="1" si="56"/>
        <v>0</v>
      </c>
      <c r="AY156" s="11">
        <f t="shared" ca="1" si="56"/>
        <v>0</v>
      </c>
      <c r="AZ156" s="11">
        <f t="shared" ca="1" si="56"/>
        <v>0</v>
      </c>
      <c r="BA156" s="11">
        <f t="shared" ca="1" si="56"/>
        <v>0</v>
      </c>
      <c r="BB156" s="11"/>
      <c r="BC156" s="11">
        <f>IF($AG156,SUMPRODUCT(AI$2:AI156,$AH$2:$AH156)/SUM($AH$2:$AH156),0)</f>
        <v>0</v>
      </c>
      <c r="BD156" s="11">
        <f>IF($AG156,SUMPRODUCT(AJ$2:AJ156,$AH$2:$AH156)/SUM($AH$2:$AH156),0)</f>
        <v>0</v>
      </c>
      <c r="BE156" s="11">
        <f>IF($AG156,SUMPRODUCT(AK$2:AK156,$AH$2:$AH156)/SUM($AH$2:$AH156),0)</f>
        <v>0</v>
      </c>
      <c r="BF156" s="11">
        <f>IF($AG156,SUMPRODUCT(AL$2:AL156,$AH$2:$AH156)/SUM($AH$2:$AH156),0)</f>
        <v>0</v>
      </c>
      <c r="BG156" s="11">
        <f>IF($AG156,SUMPRODUCT(AM$2:AM156,$AH$2:$AH156)/SUM($AH$2:$AH156),0)</f>
        <v>0</v>
      </c>
      <c r="BH156" s="11">
        <f>IF($AG156,SUMPRODUCT(AN$2:AN156,$AH$2:$AH156)/SUM($AH$2:$AH156),0)</f>
        <v>0</v>
      </c>
      <c r="BI156" s="11">
        <f>IF($AG156,SUMPRODUCT(AO$2:AO156,$AH$2:$AH156)/SUM($AH$2:$AH156),0)</f>
        <v>0</v>
      </c>
      <c r="BJ156" s="11">
        <f>IF($AG156,SUMPRODUCT(AP$2:AP156,$AH$2:$AH156)/SUM($AH$2:$AH156),0)</f>
        <v>0</v>
      </c>
      <c r="BK156" s="11">
        <f>IF($AG156,SUMPRODUCT(AQ$2:AQ156,$AH$2:$AH156)/SUM($AH$2:$AH156),0)</f>
        <v>0</v>
      </c>
      <c r="BL156" s="11">
        <f>IF($AG156,SUMPRODUCT(AR$2:AR156,$AH$2:$AH156)/SUM($AH$2:$AH156),0)</f>
        <v>0</v>
      </c>
      <c r="BM156" s="11">
        <f>IF($AG156,SUMPRODUCT(AS$2:AS156,$AH$2:$AH156)/SUM($AH$2:$AH156),0)</f>
        <v>0</v>
      </c>
      <c r="BN156" s="11">
        <f>IF($AG156,SUMPRODUCT(AT$2:AT156,$AH$2:$AH156)/SUM($AH$2:$AH156),0)</f>
        <v>0</v>
      </c>
      <c r="BO156" s="11">
        <f>IF($AG156,SUMPRODUCT(AU$2:AU156,$AH$2:$AH156)/SUM($AH$2:$AH156),0)</f>
        <v>0</v>
      </c>
      <c r="BP156" s="11">
        <f>IF($AG156,SUMPRODUCT(AV$2:AV156,$AH$2:$AH156)/SUM($AH$2:$AH156),0)</f>
        <v>0</v>
      </c>
      <c r="BQ156" s="11">
        <f>IF($AG156,SUMPRODUCT(AW$2:AW156,$AH$2:$AH156)/SUM($AH$2:$AH156),0)</f>
        <v>0</v>
      </c>
      <c r="BR156" s="11">
        <f>IF($AG156,SUMPRODUCT(AX$2:AX156,$AH$2:$AH156)/SUM($AH$2:$AH156),0)</f>
        <v>0</v>
      </c>
      <c r="BS156" s="11">
        <f>IF($AG156,SUMPRODUCT(AY$2:AY156,$AH$2:$AH156)/SUM($AH$2:$AH156),0)</f>
        <v>0</v>
      </c>
      <c r="BT156" s="11">
        <f>IF($AG156,SUMPRODUCT(AZ$2:AZ156,$AH$2:$AH156)/SUM($AH$2:$AH156),0)</f>
        <v>0</v>
      </c>
      <c r="BU156" s="11">
        <f>IF($AG156,SUMPRODUCT(BA$2:BA156,$AH$2:$AH156)/SUM($AH$2:$AH156),0)</f>
        <v>0</v>
      </c>
      <c r="BV156" s="11"/>
      <c r="BW156" s="109" cm="1">
        <f t="array" ref="BW156">IF($AG156,SQRT(SUMPRODUCT($AH$2:$AH156, (AI$2:AI156-BC156)^2)/(SUM($AH$2:$AH156)-1)),0)</f>
        <v>0</v>
      </c>
      <c r="BX156" s="109" cm="1">
        <f t="array" ref="BX156">IF($AG156,SQRT(SUMPRODUCT($AH$2:$AH156, (AJ$2:AJ156-BD156)^2)/(SUM($AH$2:$AH156)-1)),0)</f>
        <v>0</v>
      </c>
      <c r="BY156" s="109" cm="1">
        <f t="array" ref="BY156">IF($AG156,SQRT(SUMPRODUCT($AH$2:$AH156, (AK$2:AK156-BE156)^2)/(SUM($AH$2:$AH156)-1)),0)</f>
        <v>0</v>
      </c>
      <c r="BZ156" s="109" cm="1">
        <f t="array" ref="BZ156">IF($AG156,SQRT(SUMPRODUCT($AH$2:$AH156, (AL$2:AL156-BF156)^2)/(SUM($AH$2:$AH156)-1)),0)</f>
        <v>0</v>
      </c>
      <c r="CA156" s="109" cm="1">
        <f t="array" ref="CA156">IF($AG156,SQRT(SUMPRODUCT($AH$2:$AH156, (AM$2:AM156-BG156)^2)/(SUM($AH$2:$AH156)-1)),0)</f>
        <v>0</v>
      </c>
      <c r="CB156" s="109" cm="1">
        <f t="array" ref="CB156">IF($AG156,SQRT(SUMPRODUCT($AH$2:$AH156, (AN$2:AN156-BH156)^2)/(SUM($AH$2:$AH156)-1)),0)</f>
        <v>0</v>
      </c>
      <c r="CC156" s="109" cm="1">
        <f t="array" ref="CC156">IF($AG156,SQRT(SUMPRODUCT($AH$2:$AH156, (AO$2:AO156-BI156)^2)/(SUM($AH$2:$AH156)-1)),0)</f>
        <v>0</v>
      </c>
      <c r="CD156" s="109" cm="1">
        <f t="array" ref="CD156">IF($AG156,SQRT(SUMPRODUCT($AH$2:$AH156, (AP$2:AP156-BJ156)^2)/(SUM($AH$2:$AH156)-1)),0)</f>
        <v>0</v>
      </c>
      <c r="CE156" s="109" cm="1">
        <f t="array" ref="CE156">IF($AG156,SQRT(SUMPRODUCT($AH$2:$AH156, (AQ$2:AQ156-BK156)^2)/(SUM($AH$2:$AH156)-1)),0)</f>
        <v>0</v>
      </c>
      <c r="CF156" s="109" cm="1">
        <f t="array" ref="CF156">IF($AG156,SQRT(SUMPRODUCT($AH$2:$AH156, (AR$2:AR156-BL156)^2)/(SUM($AH$2:$AH156)-1)),0)</f>
        <v>0</v>
      </c>
      <c r="CG156" s="109" cm="1">
        <f t="array" ref="CG156">IF($AG156,SQRT(SUMPRODUCT($AH$2:$AH156, (AS$2:AS156-BM156)^2)/(SUM($AH$2:$AH156)-1)),0)</f>
        <v>0</v>
      </c>
      <c r="CH156" s="109" cm="1">
        <f t="array" ref="CH156">IF($AG156,SQRT(SUMPRODUCT($AH$2:$AH156, (AT$2:AT156-BN156)^2)/(SUM($AH$2:$AH156)-1)),0)</f>
        <v>0</v>
      </c>
      <c r="CI156" s="109" cm="1">
        <f t="array" ref="CI156">IF($AG156,SQRT(SUMPRODUCT($AH$2:$AH156, (AU$2:AU156-BO156)^2)/(SUM($AH$2:$AH156)-1)),0)</f>
        <v>0</v>
      </c>
      <c r="CJ156" s="109" cm="1">
        <f t="array" ref="CJ156">IF($AG156,SQRT(SUMPRODUCT($AH$2:$AH156, (AV$2:AV156-BP156)^2)/(SUM($AH$2:$AH156)-1)),0)</f>
        <v>0</v>
      </c>
      <c r="CK156" s="109" cm="1">
        <f t="array" ref="CK156">IF($AG156,SQRT(SUMPRODUCT($AH$2:$AH156, (AW$2:AW156-BQ156)^2)/(SUM($AH$2:$AH156)-1)),0)</f>
        <v>0</v>
      </c>
      <c r="CL156" s="109" cm="1">
        <f t="array" ref="CL156">IF($AG156,SQRT(SUMPRODUCT($AH$2:$AH156, (AX$2:AX156-BR156)^2)/(SUM($AH$2:$AH156)-1)),0)</f>
        <v>0</v>
      </c>
      <c r="CM156" s="109" cm="1">
        <f t="array" ref="CM156">IF($AG156,SQRT(SUMPRODUCT($AH$2:$AH156, (AY$2:AY156-BS156)^2)/(SUM($AH$2:$AH156)-1)),0)</f>
        <v>0</v>
      </c>
      <c r="CN156" s="109" cm="1">
        <f t="array" ref="CN156">IF($AG156,SQRT(SUMPRODUCT($AH$2:$AH156, (AZ$2:AZ156-BT156)^2)/(SUM($AH$2:$AH156)-1)),0)</f>
        <v>0</v>
      </c>
      <c r="CO156" s="109" cm="1">
        <f t="array" ref="CO156">IF($AG156,SQRT(SUMPRODUCT($AH$2:$AH156, (BA$2:BA156-BU156)^2)/(SUM($AH$2:$AH156)-1)),0)</f>
        <v>0</v>
      </c>
    </row>
    <row r="157" spans="34:93" x14ac:dyDescent="0.25">
      <c r="AH157" s="99" t="str">
        <f t="shared" si="46"/>
        <v/>
      </c>
      <c r="AI157" s="11">
        <f t="shared" ca="1" si="55"/>
        <v>0</v>
      </c>
      <c r="AJ157" s="11">
        <f t="shared" ca="1" si="55"/>
        <v>0</v>
      </c>
      <c r="AK157" s="11">
        <f t="shared" ca="1" si="55"/>
        <v>0</v>
      </c>
      <c r="AL157" s="11">
        <f t="shared" ca="1" si="55"/>
        <v>0</v>
      </c>
      <c r="AM157" s="11">
        <f t="shared" ca="1" si="55"/>
        <v>0</v>
      </c>
      <c r="AN157" s="11">
        <f t="shared" ca="1" si="55"/>
        <v>0</v>
      </c>
      <c r="AO157" s="11">
        <f t="shared" ca="1" si="55"/>
        <v>0</v>
      </c>
      <c r="AP157" s="11">
        <f t="shared" ca="1" si="55"/>
        <v>0</v>
      </c>
      <c r="AQ157" s="11">
        <f t="shared" ca="1" si="55"/>
        <v>0</v>
      </c>
      <c r="AR157" s="11">
        <f t="shared" ca="1" si="55"/>
        <v>0</v>
      </c>
      <c r="AS157" s="11">
        <f t="shared" ca="1" si="56"/>
        <v>0</v>
      </c>
      <c r="AT157" s="11">
        <f t="shared" ca="1" si="56"/>
        <v>0</v>
      </c>
      <c r="AU157" s="11">
        <f t="shared" ca="1" si="56"/>
        <v>0</v>
      </c>
      <c r="AV157" s="11">
        <f t="shared" ca="1" si="56"/>
        <v>0</v>
      </c>
      <c r="AW157" s="11">
        <f t="shared" ca="1" si="56"/>
        <v>0</v>
      </c>
      <c r="AX157" s="11">
        <f t="shared" ca="1" si="56"/>
        <v>0</v>
      </c>
      <c r="AY157" s="11">
        <f t="shared" ca="1" si="56"/>
        <v>0</v>
      </c>
      <c r="AZ157" s="11">
        <f t="shared" ca="1" si="56"/>
        <v>0</v>
      </c>
      <c r="BA157" s="11">
        <f t="shared" ca="1" si="56"/>
        <v>0</v>
      </c>
      <c r="BB157" s="11"/>
      <c r="BC157" s="11">
        <f>IF($AG157,SUMPRODUCT(AI$2:AI157,$AH$2:$AH157)/SUM($AH$2:$AH157),0)</f>
        <v>0</v>
      </c>
      <c r="BD157" s="11">
        <f>IF($AG157,SUMPRODUCT(AJ$2:AJ157,$AH$2:$AH157)/SUM($AH$2:$AH157),0)</f>
        <v>0</v>
      </c>
      <c r="BE157" s="11">
        <f>IF($AG157,SUMPRODUCT(AK$2:AK157,$AH$2:$AH157)/SUM($AH$2:$AH157),0)</f>
        <v>0</v>
      </c>
      <c r="BF157" s="11">
        <f>IF($AG157,SUMPRODUCT(AL$2:AL157,$AH$2:$AH157)/SUM($AH$2:$AH157),0)</f>
        <v>0</v>
      </c>
      <c r="BG157" s="11">
        <f>IF($AG157,SUMPRODUCT(AM$2:AM157,$AH$2:$AH157)/SUM($AH$2:$AH157),0)</f>
        <v>0</v>
      </c>
      <c r="BH157" s="11">
        <f>IF($AG157,SUMPRODUCT(AN$2:AN157,$AH$2:$AH157)/SUM($AH$2:$AH157),0)</f>
        <v>0</v>
      </c>
      <c r="BI157" s="11">
        <f>IF($AG157,SUMPRODUCT(AO$2:AO157,$AH$2:$AH157)/SUM($AH$2:$AH157),0)</f>
        <v>0</v>
      </c>
      <c r="BJ157" s="11">
        <f>IF($AG157,SUMPRODUCT(AP$2:AP157,$AH$2:$AH157)/SUM($AH$2:$AH157),0)</f>
        <v>0</v>
      </c>
      <c r="BK157" s="11">
        <f>IF($AG157,SUMPRODUCT(AQ$2:AQ157,$AH$2:$AH157)/SUM($AH$2:$AH157),0)</f>
        <v>0</v>
      </c>
      <c r="BL157" s="11">
        <f>IF($AG157,SUMPRODUCT(AR$2:AR157,$AH$2:$AH157)/SUM($AH$2:$AH157),0)</f>
        <v>0</v>
      </c>
      <c r="BM157" s="11">
        <f>IF($AG157,SUMPRODUCT(AS$2:AS157,$AH$2:$AH157)/SUM($AH$2:$AH157),0)</f>
        <v>0</v>
      </c>
      <c r="BN157" s="11">
        <f>IF($AG157,SUMPRODUCT(AT$2:AT157,$AH$2:$AH157)/SUM($AH$2:$AH157),0)</f>
        <v>0</v>
      </c>
      <c r="BO157" s="11">
        <f>IF($AG157,SUMPRODUCT(AU$2:AU157,$AH$2:$AH157)/SUM($AH$2:$AH157),0)</f>
        <v>0</v>
      </c>
      <c r="BP157" s="11">
        <f>IF($AG157,SUMPRODUCT(AV$2:AV157,$AH$2:$AH157)/SUM($AH$2:$AH157),0)</f>
        <v>0</v>
      </c>
      <c r="BQ157" s="11">
        <f>IF($AG157,SUMPRODUCT(AW$2:AW157,$AH$2:$AH157)/SUM($AH$2:$AH157),0)</f>
        <v>0</v>
      </c>
      <c r="BR157" s="11">
        <f>IF($AG157,SUMPRODUCT(AX$2:AX157,$AH$2:$AH157)/SUM($AH$2:$AH157),0)</f>
        <v>0</v>
      </c>
      <c r="BS157" s="11">
        <f>IF($AG157,SUMPRODUCT(AY$2:AY157,$AH$2:$AH157)/SUM($AH$2:$AH157),0)</f>
        <v>0</v>
      </c>
      <c r="BT157" s="11">
        <f>IF($AG157,SUMPRODUCT(AZ$2:AZ157,$AH$2:$AH157)/SUM($AH$2:$AH157),0)</f>
        <v>0</v>
      </c>
      <c r="BU157" s="11">
        <f>IF($AG157,SUMPRODUCT(BA$2:BA157,$AH$2:$AH157)/SUM($AH$2:$AH157),0)</f>
        <v>0</v>
      </c>
      <c r="BV157" s="11"/>
      <c r="BW157" s="109" cm="1">
        <f t="array" ref="BW157">IF($AG157,SQRT(SUMPRODUCT($AH$2:$AH157, (AI$2:AI157-BC157)^2)/(SUM($AH$2:$AH157)-1)),0)</f>
        <v>0</v>
      </c>
      <c r="BX157" s="109" cm="1">
        <f t="array" ref="BX157">IF($AG157,SQRT(SUMPRODUCT($AH$2:$AH157, (AJ$2:AJ157-BD157)^2)/(SUM($AH$2:$AH157)-1)),0)</f>
        <v>0</v>
      </c>
      <c r="BY157" s="109" cm="1">
        <f t="array" ref="BY157">IF($AG157,SQRT(SUMPRODUCT($AH$2:$AH157, (AK$2:AK157-BE157)^2)/(SUM($AH$2:$AH157)-1)),0)</f>
        <v>0</v>
      </c>
      <c r="BZ157" s="109" cm="1">
        <f t="array" ref="BZ157">IF($AG157,SQRT(SUMPRODUCT($AH$2:$AH157, (AL$2:AL157-BF157)^2)/(SUM($AH$2:$AH157)-1)),0)</f>
        <v>0</v>
      </c>
      <c r="CA157" s="109" cm="1">
        <f t="array" ref="CA157">IF($AG157,SQRT(SUMPRODUCT($AH$2:$AH157, (AM$2:AM157-BG157)^2)/(SUM($AH$2:$AH157)-1)),0)</f>
        <v>0</v>
      </c>
      <c r="CB157" s="109" cm="1">
        <f t="array" ref="CB157">IF($AG157,SQRT(SUMPRODUCT($AH$2:$AH157, (AN$2:AN157-BH157)^2)/(SUM($AH$2:$AH157)-1)),0)</f>
        <v>0</v>
      </c>
      <c r="CC157" s="109" cm="1">
        <f t="array" ref="CC157">IF($AG157,SQRT(SUMPRODUCT($AH$2:$AH157, (AO$2:AO157-BI157)^2)/(SUM($AH$2:$AH157)-1)),0)</f>
        <v>0</v>
      </c>
      <c r="CD157" s="109" cm="1">
        <f t="array" ref="CD157">IF($AG157,SQRT(SUMPRODUCT($AH$2:$AH157, (AP$2:AP157-BJ157)^2)/(SUM($AH$2:$AH157)-1)),0)</f>
        <v>0</v>
      </c>
      <c r="CE157" s="109" cm="1">
        <f t="array" ref="CE157">IF($AG157,SQRT(SUMPRODUCT($AH$2:$AH157, (AQ$2:AQ157-BK157)^2)/(SUM($AH$2:$AH157)-1)),0)</f>
        <v>0</v>
      </c>
      <c r="CF157" s="109" cm="1">
        <f t="array" ref="CF157">IF($AG157,SQRT(SUMPRODUCT($AH$2:$AH157, (AR$2:AR157-BL157)^2)/(SUM($AH$2:$AH157)-1)),0)</f>
        <v>0</v>
      </c>
      <c r="CG157" s="109" cm="1">
        <f t="array" ref="CG157">IF($AG157,SQRT(SUMPRODUCT($AH$2:$AH157, (AS$2:AS157-BM157)^2)/(SUM($AH$2:$AH157)-1)),0)</f>
        <v>0</v>
      </c>
      <c r="CH157" s="109" cm="1">
        <f t="array" ref="CH157">IF($AG157,SQRT(SUMPRODUCT($AH$2:$AH157, (AT$2:AT157-BN157)^2)/(SUM($AH$2:$AH157)-1)),0)</f>
        <v>0</v>
      </c>
      <c r="CI157" s="109" cm="1">
        <f t="array" ref="CI157">IF($AG157,SQRT(SUMPRODUCT($AH$2:$AH157, (AU$2:AU157-BO157)^2)/(SUM($AH$2:$AH157)-1)),0)</f>
        <v>0</v>
      </c>
      <c r="CJ157" s="109" cm="1">
        <f t="array" ref="CJ157">IF($AG157,SQRT(SUMPRODUCT($AH$2:$AH157, (AV$2:AV157-BP157)^2)/(SUM($AH$2:$AH157)-1)),0)</f>
        <v>0</v>
      </c>
      <c r="CK157" s="109" cm="1">
        <f t="array" ref="CK157">IF($AG157,SQRT(SUMPRODUCT($AH$2:$AH157, (AW$2:AW157-BQ157)^2)/(SUM($AH$2:$AH157)-1)),0)</f>
        <v>0</v>
      </c>
      <c r="CL157" s="109" cm="1">
        <f t="array" ref="CL157">IF($AG157,SQRT(SUMPRODUCT($AH$2:$AH157, (AX$2:AX157-BR157)^2)/(SUM($AH$2:$AH157)-1)),0)</f>
        <v>0</v>
      </c>
      <c r="CM157" s="109" cm="1">
        <f t="array" ref="CM157">IF($AG157,SQRT(SUMPRODUCT($AH$2:$AH157, (AY$2:AY157-BS157)^2)/(SUM($AH$2:$AH157)-1)),0)</f>
        <v>0</v>
      </c>
      <c r="CN157" s="109" cm="1">
        <f t="array" ref="CN157">IF($AG157,SQRT(SUMPRODUCT($AH$2:$AH157, (AZ$2:AZ157-BT157)^2)/(SUM($AH$2:$AH157)-1)),0)</f>
        <v>0</v>
      </c>
      <c r="CO157" s="109" cm="1">
        <f t="array" ref="CO157">IF($AG157,SQRT(SUMPRODUCT($AH$2:$AH157, (BA$2:BA157-BU157)^2)/(SUM($AH$2:$AH157)-1)),0)</f>
        <v>0</v>
      </c>
    </row>
    <row r="158" spans="34:93" x14ac:dyDescent="0.25">
      <c r="AH158" s="99" t="str">
        <f t="shared" si="46"/>
        <v/>
      </c>
      <c r="AI158" s="11">
        <f t="shared" ca="1" si="55"/>
        <v>0</v>
      </c>
      <c r="AJ158" s="11">
        <f t="shared" ca="1" si="55"/>
        <v>0</v>
      </c>
      <c r="AK158" s="11">
        <f t="shared" ca="1" si="55"/>
        <v>0</v>
      </c>
      <c r="AL158" s="11">
        <f t="shared" ca="1" si="55"/>
        <v>0</v>
      </c>
      <c r="AM158" s="11">
        <f t="shared" ca="1" si="55"/>
        <v>0</v>
      </c>
      <c r="AN158" s="11">
        <f t="shared" ca="1" si="55"/>
        <v>0</v>
      </c>
      <c r="AO158" s="11">
        <f t="shared" ca="1" si="55"/>
        <v>0</v>
      </c>
      <c r="AP158" s="11">
        <f t="shared" ca="1" si="55"/>
        <v>0</v>
      </c>
      <c r="AQ158" s="11">
        <f t="shared" ca="1" si="55"/>
        <v>0</v>
      </c>
      <c r="AR158" s="11">
        <f t="shared" ca="1" si="55"/>
        <v>0</v>
      </c>
      <c r="AS158" s="11">
        <f t="shared" ca="1" si="56"/>
        <v>0</v>
      </c>
      <c r="AT158" s="11">
        <f t="shared" ca="1" si="56"/>
        <v>0</v>
      </c>
      <c r="AU158" s="11">
        <f t="shared" ca="1" si="56"/>
        <v>0</v>
      </c>
      <c r="AV158" s="11">
        <f t="shared" ca="1" si="56"/>
        <v>0</v>
      </c>
      <c r="AW158" s="11">
        <f t="shared" ca="1" si="56"/>
        <v>0</v>
      </c>
      <c r="AX158" s="11">
        <f t="shared" ca="1" si="56"/>
        <v>0</v>
      </c>
      <c r="AY158" s="11">
        <f t="shared" ca="1" si="56"/>
        <v>0</v>
      </c>
      <c r="AZ158" s="11">
        <f t="shared" ca="1" si="56"/>
        <v>0</v>
      </c>
      <c r="BA158" s="11">
        <f t="shared" ca="1" si="56"/>
        <v>0</v>
      </c>
      <c r="BB158" s="11"/>
      <c r="BC158" s="11">
        <f>IF($AG158,SUMPRODUCT(AI$2:AI158,$AH$2:$AH158)/SUM($AH$2:$AH158),0)</f>
        <v>0</v>
      </c>
      <c r="BD158" s="11">
        <f>IF($AG158,SUMPRODUCT(AJ$2:AJ158,$AH$2:$AH158)/SUM($AH$2:$AH158),0)</f>
        <v>0</v>
      </c>
      <c r="BE158" s="11">
        <f>IF($AG158,SUMPRODUCT(AK$2:AK158,$AH$2:$AH158)/SUM($AH$2:$AH158),0)</f>
        <v>0</v>
      </c>
      <c r="BF158" s="11">
        <f>IF($AG158,SUMPRODUCT(AL$2:AL158,$AH$2:$AH158)/SUM($AH$2:$AH158),0)</f>
        <v>0</v>
      </c>
      <c r="BG158" s="11">
        <f>IF($AG158,SUMPRODUCT(AM$2:AM158,$AH$2:$AH158)/SUM($AH$2:$AH158),0)</f>
        <v>0</v>
      </c>
      <c r="BH158" s="11">
        <f>IF($AG158,SUMPRODUCT(AN$2:AN158,$AH$2:$AH158)/SUM($AH$2:$AH158),0)</f>
        <v>0</v>
      </c>
      <c r="BI158" s="11">
        <f>IF($AG158,SUMPRODUCT(AO$2:AO158,$AH$2:$AH158)/SUM($AH$2:$AH158),0)</f>
        <v>0</v>
      </c>
      <c r="BJ158" s="11">
        <f>IF($AG158,SUMPRODUCT(AP$2:AP158,$AH$2:$AH158)/SUM($AH$2:$AH158),0)</f>
        <v>0</v>
      </c>
      <c r="BK158" s="11">
        <f>IF($AG158,SUMPRODUCT(AQ$2:AQ158,$AH$2:$AH158)/SUM($AH$2:$AH158),0)</f>
        <v>0</v>
      </c>
      <c r="BL158" s="11">
        <f>IF($AG158,SUMPRODUCT(AR$2:AR158,$AH$2:$AH158)/SUM($AH$2:$AH158),0)</f>
        <v>0</v>
      </c>
      <c r="BM158" s="11">
        <f>IF($AG158,SUMPRODUCT(AS$2:AS158,$AH$2:$AH158)/SUM($AH$2:$AH158),0)</f>
        <v>0</v>
      </c>
      <c r="BN158" s="11">
        <f>IF($AG158,SUMPRODUCT(AT$2:AT158,$AH$2:$AH158)/SUM($AH$2:$AH158),0)</f>
        <v>0</v>
      </c>
      <c r="BO158" s="11">
        <f>IF($AG158,SUMPRODUCT(AU$2:AU158,$AH$2:$AH158)/SUM($AH$2:$AH158),0)</f>
        <v>0</v>
      </c>
      <c r="BP158" s="11">
        <f>IF($AG158,SUMPRODUCT(AV$2:AV158,$AH$2:$AH158)/SUM($AH$2:$AH158),0)</f>
        <v>0</v>
      </c>
      <c r="BQ158" s="11">
        <f>IF($AG158,SUMPRODUCT(AW$2:AW158,$AH$2:$AH158)/SUM($AH$2:$AH158),0)</f>
        <v>0</v>
      </c>
      <c r="BR158" s="11">
        <f>IF($AG158,SUMPRODUCT(AX$2:AX158,$AH$2:$AH158)/SUM($AH$2:$AH158),0)</f>
        <v>0</v>
      </c>
      <c r="BS158" s="11">
        <f>IF($AG158,SUMPRODUCT(AY$2:AY158,$AH$2:$AH158)/SUM($AH$2:$AH158),0)</f>
        <v>0</v>
      </c>
      <c r="BT158" s="11">
        <f>IF($AG158,SUMPRODUCT(AZ$2:AZ158,$AH$2:$AH158)/SUM($AH$2:$AH158),0)</f>
        <v>0</v>
      </c>
      <c r="BU158" s="11">
        <f>IF($AG158,SUMPRODUCT(BA$2:BA158,$AH$2:$AH158)/SUM($AH$2:$AH158),0)</f>
        <v>0</v>
      </c>
      <c r="BV158" s="11"/>
      <c r="BW158" s="109" cm="1">
        <f t="array" ref="BW158">IF($AG158,SQRT(SUMPRODUCT($AH$2:$AH158, (AI$2:AI158-BC158)^2)/(SUM($AH$2:$AH158)-1)),0)</f>
        <v>0</v>
      </c>
      <c r="BX158" s="109" cm="1">
        <f t="array" ref="BX158">IF($AG158,SQRT(SUMPRODUCT($AH$2:$AH158, (AJ$2:AJ158-BD158)^2)/(SUM($AH$2:$AH158)-1)),0)</f>
        <v>0</v>
      </c>
      <c r="BY158" s="109" cm="1">
        <f t="array" ref="BY158">IF($AG158,SQRT(SUMPRODUCT($AH$2:$AH158, (AK$2:AK158-BE158)^2)/(SUM($AH$2:$AH158)-1)),0)</f>
        <v>0</v>
      </c>
      <c r="BZ158" s="109" cm="1">
        <f t="array" ref="BZ158">IF($AG158,SQRT(SUMPRODUCT($AH$2:$AH158, (AL$2:AL158-BF158)^2)/(SUM($AH$2:$AH158)-1)),0)</f>
        <v>0</v>
      </c>
      <c r="CA158" s="109" cm="1">
        <f t="array" ref="CA158">IF($AG158,SQRT(SUMPRODUCT($AH$2:$AH158, (AM$2:AM158-BG158)^2)/(SUM($AH$2:$AH158)-1)),0)</f>
        <v>0</v>
      </c>
      <c r="CB158" s="109" cm="1">
        <f t="array" ref="CB158">IF($AG158,SQRT(SUMPRODUCT($AH$2:$AH158, (AN$2:AN158-BH158)^2)/(SUM($AH$2:$AH158)-1)),0)</f>
        <v>0</v>
      </c>
      <c r="CC158" s="109" cm="1">
        <f t="array" ref="CC158">IF($AG158,SQRT(SUMPRODUCT($AH$2:$AH158, (AO$2:AO158-BI158)^2)/(SUM($AH$2:$AH158)-1)),0)</f>
        <v>0</v>
      </c>
      <c r="CD158" s="109" cm="1">
        <f t="array" ref="CD158">IF($AG158,SQRT(SUMPRODUCT($AH$2:$AH158, (AP$2:AP158-BJ158)^2)/(SUM($AH$2:$AH158)-1)),0)</f>
        <v>0</v>
      </c>
      <c r="CE158" s="109" cm="1">
        <f t="array" ref="CE158">IF($AG158,SQRT(SUMPRODUCT($AH$2:$AH158, (AQ$2:AQ158-BK158)^2)/(SUM($AH$2:$AH158)-1)),0)</f>
        <v>0</v>
      </c>
      <c r="CF158" s="109" cm="1">
        <f t="array" ref="CF158">IF($AG158,SQRT(SUMPRODUCT($AH$2:$AH158, (AR$2:AR158-BL158)^2)/(SUM($AH$2:$AH158)-1)),0)</f>
        <v>0</v>
      </c>
      <c r="CG158" s="109" cm="1">
        <f t="array" ref="CG158">IF($AG158,SQRT(SUMPRODUCT($AH$2:$AH158, (AS$2:AS158-BM158)^2)/(SUM($AH$2:$AH158)-1)),0)</f>
        <v>0</v>
      </c>
      <c r="CH158" s="109" cm="1">
        <f t="array" ref="CH158">IF($AG158,SQRT(SUMPRODUCT($AH$2:$AH158, (AT$2:AT158-BN158)^2)/(SUM($AH$2:$AH158)-1)),0)</f>
        <v>0</v>
      </c>
      <c r="CI158" s="109" cm="1">
        <f t="array" ref="CI158">IF($AG158,SQRT(SUMPRODUCT($AH$2:$AH158, (AU$2:AU158-BO158)^2)/(SUM($AH$2:$AH158)-1)),0)</f>
        <v>0</v>
      </c>
      <c r="CJ158" s="109" cm="1">
        <f t="array" ref="CJ158">IF($AG158,SQRT(SUMPRODUCT($AH$2:$AH158, (AV$2:AV158-BP158)^2)/(SUM($AH$2:$AH158)-1)),0)</f>
        <v>0</v>
      </c>
      <c r="CK158" s="109" cm="1">
        <f t="array" ref="CK158">IF($AG158,SQRT(SUMPRODUCT($AH$2:$AH158, (AW$2:AW158-BQ158)^2)/(SUM($AH$2:$AH158)-1)),0)</f>
        <v>0</v>
      </c>
      <c r="CL158" s="109" cm="1">
        <f t="array" ref="CL158">IF($AG158,SQRT(SUMPRODUCT($AH$2:$AH158, (AX$2:AX158-BR158)^2)/(SUM($AH$2:$AH158)-1)),0)</f>
        <v>0</v>
      </c>
      <c r="CM158" s="109" cm="1">
        <f t="array" ref="CM158">IF($AG158,SQRT(SUMPRODUCT($AH$2:$AH158, (AY$2:AY158-BS158)^2)/(SUM($AH$2:$AH158)-1)),0)</f>
        <v>0</v>
      </c>
      <c r="CN158" s="109" cm="1">
        <f t="array" ref="CN158">IF($AG158,SQRT(SUMPRODUCT($AH$2:$AH158, (AZ$2:AZ158-BT158)^2)/(SUM($AH$2:$AH158)-1)),0)</f>
        <v>0</v>
      </c>
      <c r="CO158" s="109" cm="1">
        <f t="array" ref="CO158">IF($AG158,SQRT(SUMPRODUCT($AH$2:$AH158, (BA$2:BA158-BU158)^2)/(SUM($AH$2:$AH158)-1)),0)</f>
        <v>0</v>
      </c>
    </row>
    <row r="159" spans="34:93" x14ac:dyDescent="0.25">
      <c r="AH159" s="99" t="str">
        <f t="shared" si="46"/>
        <v/>
      </c>
      <c r="AI159" s="11">
        <f t="shared" ca="1" si="55"/>
        <v>0</v>
      </c>
      <c r="AJ159" s="11">
        <f t="shared" ca="1" si="55"/>
        <v>0</v>
      </c>
      <c r="AK159" s="11">
        <f t="shared" ca="1" si="55"/>
        <v>0</v>
      </c>
      <c r="AL159" s="11">
        <f t="shared" ca="1" si="55"/>
        <v>0</v>
      </c>
      <c r="AM159" s="11">
        <f t="shared" ca="1" si="55"/>
        <v>0</v>
      </c>
      <c r="AN159" s="11">
        <f t="shared" ca="1" si="55"/>
        <v>0</v>
      </c>
      <c r="AO159" s="11">
        <f t="shared" ca="1" si="55"/>
        <v>0</v>
      </c>
      <c r="AP159" s="11">
        <f t="shared" ca="1" si="55"/>
        <v>0</v>
      </c>
      <c r="AQ159" s="11">
        <f t="shared" ca="1" si="55"/>
        <v>0</v>
      </c>
      <c r="AR159" s="11">
        <f t="shared" ca="1" si="55"/>
        <v>0</v>
      </c>
      <c r="AS159" s="11">
        <f t="shared" ca="1" si="56"/>
        <v>0</v>
      </c>
      <c r="AT159" s="11">
        <f t="shared" ca="1" si="56"/>
        <v>0</v>
      </c>
      <c r="AU159" s="11">
        <f t="shared" ca="1" si="56"/>
        <v>0</v>
      </c>
      <c r="AV159" s="11">
        <f t="shared" ca="1" si="56"/>
        <v>0</v>
      </c>
      <c r="AW159" s="11">
        <f t="shared" ca="1" si="56"/>
        <v>0</v>
      </c>
      <c r="AX159" s="11">
        <f t="shared" ca="1" si="56"/>
        <v>0</v>
      </c>
      <c r="AY159" s="11">
        <f t="shared" ca="1" si="56"/>
        <v>0</v>
      </c>
      <c r="AZ159" s="11">
        <f t="shared" ca="1" si="56"/>
        <v>0</v>
      </c>
      <c r="BA159" s="11">
        <f t="shared" ca="1" si="56"/>
        <v>0</v>
      </c>
      <c r="BB159" s="11"/>
      <c r="BC159" s="11">
        <f>IF($AG159,SUMPRODUCT(AI$2:AI159,$AH$2:$AH159)/SUM($AH$2:$AH159),0)</f>
        <v>0</v>
      </c>
      <c r="BD159" s="11">
        <f>IF($AG159,SUMPRODUCT(AJ$2:AJ159,$AH$2:$AH159)/SUM($AH$2:$AH159),0)</f>
        <v>0</v>
      </c>
      <c r="BE159" s="11">
        <f>IF($AG159,SUMPRODUCT(AK$2:AK159,$AH$2:$AH159)/SUM($AH$2:$AH159),0)</f>
        <v>0</v>
      </c>
      <c r="BF159" s="11">
        <f>IF($AG159,SUMPRODUCT(AL$2:AL159,$AH$2:$AH159)/SUM($AH$2:$AH159),0)</f>
        <v>0</v>
      </c>
      <c r="BG159" s="11">
        <f>IF($AG159,SUMPRODUCT(AM$2:AM159,$AH$2:$AH159)/SUM($AH$2:$AH159),0)</f>
        <v>0</v>
      </c>
      <c r="BH159" s="11">
        <f>IF($AG159,SUMPRODUCT(AN$2:AN159,$AH$2:$AH159)/SUM($AH$2:$AH159),0)</f>
        <v>0</v>
      </c>
      <c r="BI159" s="11">
        <f>IF($AG159,SUMPRODUCT(AO$2:AO159,$AH$2:$AH159)/SUM($AH$2:$AH159),0)</f>
        <v>0</v>
      </c>
      <c r="BJ159" s="11">
        <f>IF($AG159,SUMPRODUCT(AP$2:AP159,$AH$2:$AH159)/SUM($AH$2:$AH159),0)</f>
        <v>0</v>
      </c>
      <c r="BK159" s="11">
        <f>IF($AG159,SUMPRODUCT(AQ$2:AQ159,$AH$2:$AH159)/SUM($AH$2:$AH159),0)</f>
        <v>0</v>
      </c>
      <c r="BL159" s="11">
        <f>IF($AG159,SUMPRODUCT(AR$2:AR159,$AH$2:$AH159)/SUM($AH$2:$AH159),0)</f>
        <v>0</v>
      </c>
      <c r="BM159" s="11">
        <f>IF($AG159,SUMPRODUCT(AS$2:AS159,$AH$2:$AH159)/SUM($AH$2:$AH159),0)</f>
        <v>0</v>
      </c>
      <c r="BN159" s="11">
        <f>IF($AG159,SUMPRODUCT(AT$2:AT159,$AH$2:$AH159)/SUM($AH$2:$AH159),0)</f>
        <v>0</v>
      </c>
      <c r="BO159" s="11">
        <f>IF($AG159,SUMPRODUCT(AU$2:AU159,$AH$2:$AH159)/SUM($AH$2:$AH159),0)</f>
        <v>0</v>
      </c>
      <c r="BP159" s="11">
        <f>IF($AG159,SUMPRODUCT(AV$2:AV159,$AH$2:$AH159)/SUM($AH$2:$AH159),0)</f>
        <v>0</v>
      </c>
      <c r="BQ159" s="11">
        <f>IF($AG159,SUMPRODUCT(AW$2:AW159,$AH$2:$AH159)/SUM($AH$2:$AH159),0)</f>
        <v>0</v>
      </c>
      <c r="BR159" s="11">
        <f>IF($AG159,SUMPRODUCT(AX$2:AX159,$AH$2:$AH159)/SUM($AH$2:$AH159),0)</f>
        <v>0</v>
      </c>
      <c r="BS159" s="11">
        <f>IF($AG159,SUMPRODUCT(AY$2:AY159,$AH$2:$AH159)/SUM($AH$2:$AH159),0)</f>
        <v>0</v>
      </c>
      <c r="BT159" s="11">
        <f>IF($AG159,SUMPRODUCT(AZ$2:AZ159,$AH$2:$AH159)/SUM($AH$2:$AH159),0)</f>
        <v>0</v>
      </c>
      <c r="BU159" s="11">
        <f>IF($AG159,SUMPRODUCT(BA$2:BA159,$AH$2:$AH159)/SUM($AH$2:$AH159),0)</f>
        <v>0</v>
      </c>
      <c r="BV159" s="11"/>
      <c r="BW159" s="109" cm="1">
        <f t="array" ref="BW159">IF($AG159,SQRT(SUMPRODUCT($AH$2:$AH159, (AI$2:AI159-BC159)^2)/(SUM($AH$2:$AH159)-1)),0)</f>
        <v>0</v>
      </c>
      <c r="BX159" s="109" cm="1">
        <f t="array" ref="BX159">IF($AG159,SQRT(SUMPRODUCT($AH$2:$AH159, (AJ$2:AJ159-BD159)^2)/(SUM($AH$2:$AH159)-1)),0)</f>
        <v>0</v>
      </c>
      <c r="BY159" s="109" cm="1">
        <f t="array" ref="BY159">IF($AG159,SQRT(SUMPRODUCT($AH$2:$AH159, (AK$2:AK159-BE159)^2)/(SUM($AH$2:$AH159)-1)),0)</f>
        <v>0</v>
      </c>
      <c r="BZ159" s="109" cm="1">
        <f t="array" ref="BZ159">IF($AG159,SQRT(SUMPRODUCT($AH$2:$AH159, (AL$2:AL159-BF159)^2)/(SUM($AH$2:$AH159)-1)),0)</f>
        <v>0</v>
      </c>
      <c r="CA159" s="109" cm="1">
        <f t="array" ref="CA159">IF($AG159,SQRT(SUMPRODUCT($AH$2:$AH159, (AM$2:AM159-BG159)^2)/(SUM($AH$2:$AH159)-1)),0)</f>
        <v>0</v>
      </c>
      <c r="CB159" s="109" cm="1">
        <f t="array" ref="CB159">IF($AG159,SQRT(SUMPRODUCT($AH$2:$AH159, (AN$2:AN159-BH159)^2)/(SUM($AH$2:$AH159)-1)),0)</f>
        <v>0</v>
      </c>
      <c r="CC159" s="109" cm="1">
        <f t="array" ref="CC159">IF($AG159,SQRT(SUMPRODUCT($AH$2:$AH159, (AO$2:AO159-BI159)^2)/(SUM($AH$2:$AH159)-1)),0)</f>
        <v>0</v>
      </c>
      <c r="CD159" s="109" cm="1">
        <f t="array" ref="CD159">IF($AG159,SQRT(SUMPRODUCT($AH$2:$AH159, (AP$2:AP159-BJ159)^2)/(SUM($AH$2:$AH159)-1)),0)</f>
        <v>0</v>
      </c>
      <c r="CE159" s="109" cm="1">
        <f t="array" ref="CE159">IF($AG159,SQRT(SUMPRODUCT($AH$2:$AH159, (AQ$2:AQ159-BK159)^2)/(SUM($AH$2:$AH159)-1)),0)</f>
        <v>0</v>
      </c>
      <c r="CF159" s="109" cm="1">
        <f t="array" ref="CF159">IF($AG159,SQRT(SUMPRODUCT($AH$2:$AH159, (AR$2:AR159-BL159)^2)/(SUM($AH$2:$AH159)-1)),0)</f>
        <v>0</v>
      </c>
      <c r="CG159" s="109" cm="1">
        <f t="array" ref="CG159">IF($AG159,SQRT(SUMPRODUCT($AH$2:$AH159, (AS$2:AS159-BM159)^2)/(SUM($AH$2:$AH159)-1)),0)</f>
        <v>0</v>
      </c>
      <c r="CH159" s="109" cm="1">
        <f t="array" ref="CH159">IF($AG159,SQRT(SUMPRODUCT($AH$2:$AH159, (AT$2:AT159-BN159)^2)/(SUM($AH$2:$AH159)-1)),0)</f>
        <v>0</v>
      </c>
      <c r="CI159" s="109" cm="1">
        <f t="array" ref="CI159">IF($AG159,SQRT(SUMPRODUCT($AH$2:$AH159, (AU$2:AU159-BO159)^2)/(SUM($AH$2:$AH159)-1)),0)</f>
        <v>0</v>
      </c>
      <c r="CJ159" s="109" cm="1">
        <f t="array" ref="CJ159">IF($AG159,SQRT(SUMPRODUCT($AH$2:$AH159, (AV$2:AV159-BP159)^2)/(SUM($AH$2:$AH159)-1)),0)</f>
        <v>0</v>
      </c>
      <c r="CK159" s="109" cm="1">
        <f t="array" ref="CK159">IF($AG159,SQRT(SUMPRODUCT($AH$2:$AH159, (AW$2:AW159-BQ159)^2)/(SUM($AH$2:$AH159)-1)),0)</f>
        <v>0</v>
      </c>
      <c r="CL159" s="109" cm="1">
        <f t="array" ref="CL159">IF($AG159,SQRT(SUMPRODUCT($AH$2:$AH159, (AX$2:AX159-BR159)^2)/(SUM($AH$2:$AH159)-1)),0)</f>
        <v>0</v>
      </c>
      <c r="CM159" s="109" cm="1">
        <f t="array" ref="CM159">IF($AG159,SQRT(SUMPRODUCT($AH$2:$AH159, (AY$2:AY159-BS159)^2)/(SUM($AH$2:$AH159)-1)),0)</f>
        <v>0</v>
      </c>
      <c r="CN159" s="109" cm="1">
        <f t="array" ref="CN159">IF($AG159,SQRT(SUMPRODUCT($AH$2:$AH159, (AZ$2:AZ159-BT159)^2)/(SUM($AH$2:$AH159)-1)),0)</f>
        <v>0</v>
      </c>
      <c r="CO159" s="109" cm="1">
        <f t="array" ref="CO159">IF($AG159,SQRT(SUMPRODUCT($AH$2:$AH159, (BA$2:BA159-BU159)^2)/(SUM($AH$2:$AH159)-1)),0)</f>
        <v>0</v>
      </c>
    </row>
    <row r="160" spans="34:93" x14ac:dyDescent="0.25">
      <c r="AH160" s="99" t="str">
        <f t="shared" si="46"/>
        <v/>
      </c>
      <c r="AI160" s="11">
        <f t="shared" ca="1" si="55"/>
        <v>0</v>
      </c>
      <c r="AJ160" s="11">
        <f t="shared" ca="1" si="55"/>
        <v>0</v>
      </c>
      <c r="AK160" s="11">
        <f t="shared" ca="1" si="55"/>
        <v>0</v>
      </c>
      <c r="AL160" s="11">
        <f t="shared" ca="1" si="55"/>
        <v>0</v>
      </c>
      <c r="AM160" s="11">
        <f t="shared" ca="1" si="55"/>
        <v>0</v>
      </c>
      <c r="AN160" s="11">
        <f t="shared" ca="1" si="55"/>
        <v>0</v>
      </c>
      <c r="AO160" s="11">
        <f t="shared" ca="1" si="55"/>
        <v>0</v>
      </c>
      <c r="AP160" s="11">
        <f t="shared" ca="1" si="55"/>
        <v>0</v>
      </c>
      <c r="AQ160" s="11">
        <f t="shared" ca="1" si="55"/>
        <v>0</v>
      </c>
      <c r="AR160" s="11">
        <f t="shared" ca="1" si="55"/>
        <v>0</v>
      </c>
      <c r="AS160" s="11">
        <f t="shared" ca="1" si="56"/>
        <v>0</v>
      </c>
      <c r="AT160" s="11">
        <f t="shared" ca="1" si="56"/>
        <v>0</v>
      </c>
      <c r="AU160" s="11">
        <f t="shared" ca="1" si="56"/>
        <v>0</v>
      </c>
      <c r="AV160" s="11">
        <f t="shared" ca="1" si="56"/>
        <v>0</v>
      </c>
      <c r="AW160" s="11">
        <f t="shared" ca="1" si="56"/>
        <v>0</v>
      </c>
      <c r="AX160" s="11">
        <f t="shared" ca="1" si="56"/>
        <v>0</v>
      </c>
      <c r="AY160" s="11">
        <f t="shared" ca="1" si="56"/>
        <v>0</v>
      </c>
      <c r="AZ160" s="11">
        <f t="shared" ca="1" si="56"/>
        <v>0</v>
      </c>
      <c r="BA160" s="11">
        <f t="shared" ca="1" si="56"/>
        <v>0</v>
      </c>
      <c r="BB160" s="11"/>
      <c r="BC160" s="11">
        <f>IF($AG160,SUMPRODUCT(AI$2:AI160,$AH$2:$AH160)/SUM($AH$2:$AH160),0)</f>
        <v>0</v>
      </c>
      <c r="BD160" s="11">
        <f>IF($AG160,SUMPRODUCT(AJ$2:AJ160,$AH$2:$AH160)/SUM($AH$2:$AH160),0)</f>
        <v>0</v>
      </c>
      <c r="BE160" s="11">
        <f>IF($AG160,SUMPRODUCT(AK$2:AK160,$AH$2:$AH160)/SUM($AH$2:$AH160),0)</f>
        <v>0</v>
      </c>
      <c r="BF160" s="11">
        <f>IF($AG160,SUMPRODUCT(AL$2:AL160,$AH$2:$AH160)/SUM($AH$2:$AH160),0)</f>
        <v>0</v>
      </c>
      <c r="BG160" s="11">
        <f>IF($AG160,SUMPRODUCT(AM$2:AM160,$AH$2:$AH160)/SUM($AH$2:$AH160),0)</f>
        <v>0</v>
      </c>
      <c r="BH160" s="11">
        <f>IF($AG160,SUMPRODUCT(AN$2:AN160,$AH$2:$AH160)/SUM($AH$2:$AH160),0)</f>
        <v>0</v>
      </c>
      <c r="BI160" s="11">
        <f>IF($AG160,SUMPRODUCT(AO$2:AO160,$AH$2:$AH160)/SUM($AH$2:$AH160),0)</f>
        <v>0</v>
      </c>
      <c r="BJ160" s="11">
        <f>IF($AG160,SUMPRODUCT(AP$2:AP160,$AH$2:$AH160)/SUM($AH$2:$AH160),0)</f>
        <v>0</v>
      </c>
      <c r="BK160" s="11">
        <f>IF($AG160,SUMPRODUCT(AQ$2:AQ160,$AH$2:$AH160)/SUM($AH$2:$AH160),0)</f>
        <v>0</v>
      </c>
      <c r="BL160" s="11">
        <f>IF($AG160,SUMPRODUCT(AR$2:AR160,$AH$2:$AH160)/SUM($AH$2:$AH160),0)</f>
        <v>0</v>
      </c>
      <c r="BM160" s="11">
        <f>IF($AG160,SUMPRODUCT(AS$2:AS160,$AH$2:$AH160)/SUM($AH$2:$AH160),0)</f>
        <v>0</v>
      </c>
      <c r="BN160" s="11">
        <f>IF($AG160,SUMPRODUCT(AT$2:AT160,$AH$2:$AH160)/SUM($AH$2:$AH160),0)</f>
        <v>0</v>
      </c>
      <c r="BO160" s="11">
        <f>IF($AG160,SUMPRODUCT(AU$2:AU160,$AH$2:$AH160)/SUM($AH$2:$AH160),0)</f>
        <v>0</v>
      </c>
      <c r="BP160" s="11">
        <f>IF($AG160,SUMPRODUCT(AV$2:AV160,$AH$2:$AH160)/SUM($AH$2:$AH160),0)</f>
        <v>0</v>
      </c>
      <c r="BQ160" s="11">
        <f>IF($AG160,SUMPRODUCT(AW$2:AW160,$AH$2:$AH160)/SUM($AH$2:$AH160),0)</f>
        <v>0</v>
      </c>
      <c r="BR160" s="11">
        <f>IF($AG160,SUMPRODUCT(AX$2:AX160,$AH$2:$AH160)/SUM($AH$2:$AH160),0)</f>
        <v>0</v>
      </c>
      <c r="BS160" s="11">
        <f>IF($AG160,SUMPRODUCT(AY$2:AY160,$AH$2:$AH160)/SUM($AH$2:$AH160),0)</f>
        <v>0</v>
      </c>
      <c r="BT160" s="11">
        <f>IF($AG160,SUMPRODUCT(AZ$2:AZ160,$AH$2:$AH160)/SUM($AH$2:$AH160),0)</f>
        <v>0</v>
      </c>
      <c r="BU160" s="11">
        <f>IF($AG160,SUMPRODUCT(BA$2:BA160,$AH$2:$AH160)/SUM($AH$2:$AH160),0)</f>
        <v>0</v>
      </c>
      <c r="BV160" s="11"/>
      <c r="BW160" s="109" cm="1">
        <f t="array" ref="BW160">IF($AG160,SQRT(SUMPRODUCT($AH$2:$AH160, (AI$2:AI160-BC160)^2)/(SUM($AH$2:$AH160)-1)),0)</f>
        <v>0</v>
      </c>
      <c r="BX160" s="109" cm="1">
        <f t="array" ref="BX160">IF($AG160,SQRT(SUMPRODUCT($AH$2:$AH160, (AJ$2:AJ160-BD160)^2)/(SUM($AH$2:$AH160)-1)),0)</f>
        <v>0</v>
      </c>
      <c r="BY160" s="109" cm="1">
        <f t="array" ref="BY160">IF($AG160,SQRT(SUMPRODUCT($AH$2:$AH160, (AK$2:AK160-BE160)^2)/(SUM($AH$2:$AH160)-1)),0)</f>
        <v>0</v>
      </c>
      <c r="BZ160" s="109" cm="1">
        <f t="array" ref="BZ160">IF($AG160,SQRT(SUMPRODUCT($AH$2:$AH160, (AL$2:AL160-BF160)^2)/(SUM($AH$2:$AH160)-1)),0)</f>
        <v>0</v>
      </c>
      <c r="CA160" s="109" cm="1">
        <f t="array" ref="CA160">IF($AG160,SQRT(SUMPRODUCT($AH$2:$AH160, (AM$2:AM160-BG160)^2)/(SUM($AH$2:$AH160)-1)),0)</f>
        <v>0</v>
      </c>
      <c r="CB160" s="109" cm="1">
        <f t="array" ref="CB160">IF($AG160,SQRT(SUMPRODUCT($AH$2:$AH160, (AN$2:AN160-BH160)^2)/(SUM($AH$2:$AH160)-1)),0)</f>
        <v>0</v>
      </c>
      <c r="CC160" s="109" cm="1">
        <f t="array" ref="CC160">IF($AG160,SQRT(SUMPRODUCT($AH$2:$AH160, (AO$2:AO160-BI160)^2)/(SUM($AH$2:$AH160)-1)),0)</f>
        <v>0</v>
      </c>
      <c r="CD160" s="109" cm="1">
        <f t="array" ref="CD160">IF($AG160,SQRT(SUMPRODUCT($AH$2:$AH160, (AP$2:AP160-BJ160)^2)/(SUM($AH$2:$AH160)-1)),0)</f>
        <v>0</v>
      </c>
      <c r="CE160" s="109" cm="1">
        <f t="array" ref="CE160">IF($AG160,SQRT(SUMPRODUCT($AH$2:$AH160, (AQ$2:AQ160-BK160)^2)/(SUM($AH$2:$AH160)-1)),0)</f>
        <v>0</v>
      </c>
      <c r="CF160" s="109" cm="1">
        <f t="array" ref="CF160">IF($AG160,SQRT(SUMPRODUCT($AH$2:$AH160, (AR$2:AR160-BL160)^2)/(SUM($AH$2:$AH160)-1)),0)</f>
        <v>0</v>
      </c>
      <c r="CG160" s="109" cm="1">
        <f t="array" ref="CG160">IF($AG160,SQRT(SUMPRODUCT($AH$2:$AH160, (AS$2:AS160-BM160)^2)/(SUM($AH$2:$AH160)-1)),0)</f>
        <v>0</v>
      </c>
      <c r="CH160" s="109" cm="1">
        <f t="array" ref="CH160">IF($AG160,SQRT(SUMPRODUCT($AH$2:$AH160, (AT$2:AT160-BN160)^2)/(SUM($AH$2:$AH160)-1)),0)</f>
        <v>0</v>
      </c>
      <c r="CI160" s="109" cm="1">
        <f t="array" ref="CI160">IF($AG160,SQRT(SUMPRODUCT($AH$2:$AH160, (AU$2:AU160-BO160)^2)/(SUM($AH$2:$AH160)-1)),0)</f>
        <v>0</v>
      </c>
      <c r="CJ160" s="109" cm="1">
        <f t="array" ref="CJ160">IF($AG160,SQRT(SUMPRODUCT($AH$2:$AH160, (AV$2:AV160-BP160)^2)/(SUM($AH$2:$AH160)-1)),0)</f>
        <v>0</v>
      </c>
      <c r="CK160" s="109" cm="1">
        <f t="array" ref="CK160">IF($AG160,SQRT(SUMPRODUCT($AH$2:$AH160, (AW$2:AW160-BQ160)^2)/(SUM($AH$2:$AH160)-1)),0)</f>
        <v>0</v>
      </c>
      <c r="CL160" s="109" cm="1">
        <f t="array" ref="CL160">IF($AG160,SQRT(SUMPRODUCT($AH$2:$AH160, (AX$2:AX160-BR160)^2)/(SUM($AH$2:$AH160)-1)),0)</f>
        <v>0</v>
      </c>
      <c r="CM160" s="109" cm="1">
        <f t="array" ref="CM160">IF($AG160,SQRT(SUMPRODUCT($AH$2:$AH160, (AY$2:AY160-BS160)^2)/(SUM($AH$2:$AH160)-1)),0)</f>
        <v>0</v>
      </c>
      <c r="CN160" s="109" cm="1">
        <f t="array" ref="CN160">IF($AG160,SQRT(SUMPRODUCT($AH$2:$AH160, (AZ$2:AZ160-BT160)^2)/(SUM($AH$2:$AH160)-1)),0)</f>
        <v>0</v>
      </c>
      <c r="CO160" s="109" cm="1">
        <f t="array" ref="CO160">IF($AG160,SQRT(SUMPRODUCT($AH$2:$AH160, (BA$2:BA160-BU160)^2)/(SUM($AH$2:$AH160)-1)),0)</f>
        <v>0</v>
      </c>
    </row>
    <row r="161" spans="34:93" x14ac:dyDescent="0.25">
      <c r="AH161" s="99" t="str">
        <f t="shared" si="46"/>
        <v/>
      </c>
      <c r="AI161" s="11">
        <f t="shared" ca="1" si="55"/>
        <v>0</v>
      </c>
      <c r="AJ161" s="11">
        <f t="shared" ca="1" si="55"/>
        <v>0</v>
      </c>
      <c r="AK161" s="11">
        <f t="shared" ca="1" si="55"/>
        <v>0</v>
      </c>
      <c r="AL161" s="11">
        <f t="shared" ca="1" si="55"/>
        <v>0</v>
      </c>
      <c r="AM161" s="11">
        <f t="shared" ca="1" si="55"/>
        <v>0</v>
      </c>
      <c r="AN161" s="11">
        <f t="shared" ca="1" si="55"/>
        <v>0</v>
      </c>
      <c r="AO161" s="11">
        <f t="shared" ca="1" si="55"/>
        <v>0</v>
      </c>
      <c r="AP161" s="11">
        <f t="shared" ca="1" si="55"/>
        <v>0</v>
      </c>
      <c r="AQ161" s="11">
        <f t="shared" ca="1" si="55"/>
        <v>0</v>
      </c>
      <c r="AR161" s="11">
        <f t="shared" ca="1" si="55"/>
        <v>0</v>
      </c>
      <c r="AS161" s="11">
        <f t="shared" ca="1" si="56"/>
        <v>0</v>
      </c>
      <c r="AT161" s="11">
        <f t="shared" ca="1" si="56"/>
        <v>0</v>
      </c>
      <c r="AU161" s="11">
        <f t="shared" ca="1" si="56"/>
        <v>0</v>
      </c>
      <c r="AV161" s="11">
        <f t="shared" ca="1" si="56"/>
        <v>0</v>
      </c>
      <c r="AW161" s="11">
        <f t="shared" ca="1" si="56"/>
        <v>0</v>
      </c>
      <c r="AX161" s="11">
        <f t="shared" ca="1" si="56"/>
        <v>0</v>
      </c>
      <c r="AY161" s="11">
        <f t="shared" ca="1" si="56"/>
        <v>0</v>
      </c>
      <c r="AZ161" s="11">
        <f t="shared" ca="1" si="56"/>
        <v>0</v>
      </c>
      <c r="BA161" s="11">
        <f t="shared" ca="1" si="56"/>
        <v>0</v>
      </c>
      <c r="BB161" s="11"/>
      <c r="BC161" s="11">
        <f>IF($AG161,SUMPRODUCT(AI$2:AI161,$AH$2:$AH161)/SUM($AH$2:$AH161),0)</f>
        <v>0</v>
      </c>
      <c r="BD161" s="11">
        <f>IF($AG161,SUMPRODUCT(AJ$2:AJ161,$AH$2:$AH161)/SUM($AH$2:$AH161),0)</f>
        <v>0</v>
      </c>
      <c r="BE161" s="11">
        <f>IF($AG161,SUMPRODUCT(AK$2:AK161,$AH$2:$AH161)/SUM($AH$2:$AH161),0)</f>
        <v>0</v>
      </c>
      <c r="BF161" s="11">
        <f>IF($AG161,SUMPRODUCT(AL$2:AL161,$AH$2:$AH161)/SUM($AH$2:$AH161),0)</f>
        <v>0</v>
      </c>
      <c r="BG161" s="11">
        <f>IF($AG161,SUMPRODUCT(AM$2:AM161,$AH$2:$AH161)/SUM($AH$2:$AH161),0)</f>
        <v>0</v>
      </c>
      <c r="BH161" s="11">
        <f>IF($AG161,SUMPRODUCT(AN$2:AN161,$AH$2:$AH161)/SUM($AH$2:$AH161),0)</f>
        <v>0</v>
      </c>
      <c r="BI161" s="11">
        <f>IF($AG161,SUMPRODUCT(AO$2:AO161,$AH$2:$AH161)/SUM($AH$2:$AH161),0)</f>
        <v>0</v>
      </c>
      <c r="BJ161" s="11">
        <f>IF($AG161,SUMPRODUCT(AP$2:AP161,$AH$2:$AH161)/SUM($AH$2:$AH161),0)</f>
        <v>0</v>
      </c>
      <c r="BK161" s="11">
        <f>IF($AG161,SUMPRODUCT(AQ$2:AQ161,$AH$2:$AH161)/SUM($AH$2:$AH161),0)</f>
        <v>0</v>
      </c>
      <c r="BL161" s="11">
        <f>IF($AG161,SUMPRODUCT(AR$2:AR161,$AH$2:$AH161)/SUM($AH$2:$AH161),0)</f>
        <v>0</v>
      </c>
      <c r="BM161" s="11">
        <f>IF($AG161,SUMPRODUCT(AS$2:AS161,$AH$2:$AH161)/SUM($AH$2:$AH161),0)</f>
        <v>0</v>
      </c>
      <c r="BN161" s="11">
        <f>IF($AG161,SUMPRODUCT(AT$2:AT161,$AH$2:$AH161)/SUM($AH$2:$AH161),0)</f>
        <v>0</v>
      </c>
      <c r="BO161" s="11">
        <f>IF($AG161,SUMPRODUCT(AU$2:AU161,$AH$2:$AH161)/SUM($AH$2:$AH161),0)</f>
        <v>0</v>
      </c>
      <c r="BP161" s="11">
        <f>IF($AG161,SUMPRODUCT(AV$2:AV161,$AH$2:$AH161)/SUM($AH$2:$AH161),0)</f>
        <v>0</v>
      </c>
      <c r="BQ161" s="11">
        <f>IF($AG161,SUMPRODUCT(AW$2:AW161,$AH$2:$AH161)/SUM($AH$2:$AH161),0)</f>
        <v>0</v>
      </c>
      <c r="BR161" s="11">
        <f>IF($AG161,SUMPRODUCT(AX$2:AX161,$AH$2:$AH161)/SUM($AH$2:$AH161),0)</f>
        <v>0</v>
      </c>
      <c r="BS161" s="11">
        <f>IF($AG161,SUMPRODUCT(AY$2:AY161,$AH$2:$AH161)/SUM($AH$2:$AH161),0)</f>
        <v>0</v>
      </c>
      <c r="BT161" s="11">
        <f>IF($AG161,SUMPRODUCT(AZ$2:AZ161,$AH$2:$AH161)/SUM($AH$2:$AH161),0)</f>
        <v>0</v>
      </c>
      <c r="BU161" s="11">
        <f>IF($AG161,SUMPRODUCT(BA$2:BA161,$AH$2:$AH161)/SUM($AH$2:$AH161),0)</f>
        <v>0</v>
      </c>
      <c r="BV161" s="11"/>
      <c r="BW161" s="109" cm="1">
        <f t="array" ref="BW161">IF($AG161,SQRT(SUMPRODUCT($AH$2:$AH161, (AI$2:AI161-BC161)^2)/(SUM($AH$2:$AH161)-1)),0)</f>
        <v>0</v>
      </c>
      <c r="BX161" s="109" cm="1">
        <f t="array" ref="BX161">IF($AG161,SQRT(SUMPRODUCT($AH$2:$AH161, (AJ$2:AJ161-BD161)^2)/(SUM($AH$2:$AH161)-1)),0)</f>
        <v>0</v>
      </c>
      <c r="BY161" s="109" cm="1">
        <f t="array" ref="BY161">IF($AG161,SQRT(SUMPRODUCT($AH$2:$AH161, (AK$2:AK161-BE161)^2)/(SUM($AH$2:$AH161)-1)),0)</f>
        <v>0</v>
      </c>
      <c r="BZ161" s="109" cm="1">
        <f t="array" ref="BZ161">IF($AG161,SQRT(SUMPRODUCT($AH$2:$AH161, (AL$2:AL161-BF161)^2)/(SUM($AH$2:$AH161)-1)),0)</f>
        <v>0</v>
      </c>
      <c r="CA161" s="109" cm="1">
        <f t="array" ref="CA161">IF($AG161,SQRT(SUMPRODUCT($AH$2:$AH161, (AM$2:AM161-BG161)^2)/(SUM($AH$2:$AH161)-1)),0)</f>
        <v>0</v>
      </c>
      <c r="CB161" s="109" cm="1">
        <f t="array" ref="CB161">IF($AG161,SQRT(SUMPRODUCT($AH$2:$AH161, (AN$2:AN161-BH161)^2)/(SUM($AH$2:$AH161)-1)),0)</f>
        <v>0</v>
      </c>
      <c r="CC161" s="109" cm="1">
        <f t="array" ref="CC161">IF($AG161,SQRT(SUMPRODUCT($AH$2:$AH161, (AO$2:AO161-BI161)^2)/(SUM($AH$2:$AH161)-1)),0)</f>
        <v>0</v>
      </c>
      <c r="CD161" s="109" cm="1">
        <f t="array" ref="CD161">IF($AG161,SQRT(SUMPRODUCT($AH$2:$AH161, (AP$2:AP161-BJ161)^2)/(SUM($AH$2:$AH161)-1)),0)</f>
        <v>0</v>
      </c>
      <c r="CE161" s="109" cm="1">
        <f t="array" ref="CE161">IF($AG161,SQRT(SUMPRODUCT($AH$2:$AH161, (AQ$2:AQ161-BK161)^2)/(SUM($AH$2:$AH161)-1)),0)</f>
        <v>0</v>
      </c>
      <c r="CF161" s="109" cm="1">
        <f t="array" ref="CF161">IF($AG161,SQRT(SUMPRODUCT($AH$2:$AH161, (AR$2:AR161-BL161)^2)/(SUM($AH$2:$AH161)-1)),0)</f>
        <v>0</v>
      </c>
      <c r="CG161" s="109" cm="1">
        <f t="array" ref="CG161">IF($AG161,SQRT(SUMPRODUCT($AH$2:$AH161, (AS$2:AS161-BM161)^2)/(SUM($AH$2:$AH161)-1)),0)</f>
        <v>0</v>
      </c>
      <c r="CH161" s="109" cm="1">
        <f t="array" ref="CH161">IF($AG161,SQRT(SUMPRODUCT($AH$2:$AH161, (AT$2:AT161-BN161)^2)/(SUM($AH$2:$AH161)-1)),0)</f>
        <v>0</v>
      </c>
      <c r="CI161" s="109" cm="1">
        <f t="array" ref="CI161">IF($AG161,SQRT(SUMPRODUCT($AH$2:$AH161, (AU$2:AU161-BO161)^2)/(SUM($AH$2:$AH161)-1)),0)</f>
        <v>0</v>
      </c>
      <c r="CJ161" s="109" cm="1">
        <f t="array" ref="CJ161">IF($AG161,SQRT(SUMPRODUCT($AH$2:$AH161, (AV$2:AV161-BP161)^2)/(SUM($AH$2:$AH161)-1)),0)</f>
        <v>0</v>
      </c>
      <c r="CK161" s="109" cm="1">
        <f t="array" ref="CK161">IF($AG161,SQRT(SUMPRODUCT($AH$2:$AH161, (AW$2:AW161-BQ161)^2)/(SUM($AH$2:$AH161)-1)),0)</f>
        <v>0</v>
      </c>
      <c r="CL161" s="109" cm="1">
        <f t="array" ref="CL161">IF($AG161,SQRT(SUMPRODUCT($AH$2:$AH161, (AX$2:AX161-BR161)^2)/(SUM($AH$2:$AH161)-1)),0)</f>
        <v>0</v>
      </c>
      <c r="CM161" s="109" cm="1">
        <f t="array" ref="CM161">IF($AG161,SQRT(SUMPRODUCT($AH$2:$AH161, (AY$2:AY161-BS161)^2)/(SUM($AH$2:$AH161)-1)),0)</f>
        <v>0</v>
      </c>
      <c r="CN161" s="109" cm="1">
        <f t="array" ref="CN161">IF($AG161,SQRT(SUMPRODUCT($AH$2:$AH161, (AZ$2:AZ161-BT161)^2)/(SUM($AH$2:$AH161)-1)),0)</f>
        <v>0</v>
      </c>
      <c r="CO161" s="109" cm="1">
        <f t="array" ref="CO161">IF($AG161,SQRT(SUMPRODUCT($AH$2:$AH161, (BA$2:BA161-BU161)^2)/(SUM($AH$2:$AH161)-1)),0)</f>
        <v>0</v>
      </c>
    </row>
    <row r="162" spans="34:93" x14ac:dyDescent="0.25">
      <c r="AH162" s="99" t="str">
        <f t="shared" si="46"/>
        <v/>
      </c>
      <c r="AI162" s="11">
        <f t="shared" ref="AI162:AR171" ca="1" si="57">IF(AI$1&lt;&gt;0,SUMIFS(INDIRECT(AI$1), Fecha,$AG162),0)</f>
        <v>0</v>
      </c>
      <c r="AJ162" s="11">
        <f t="shared" ca="1" si="57"/>
        <v>0</v>
      </c>
      <c r="AK162" s="11">
        <f t="shared" ca="1" si="57"/>
        <v>0</v>
      </c>
      <c r="AL162" s="11">
        <f t="shared" ca="1" si="57"/>
        <v>0</v>
      </c>
      <c r="AM162" s="11">
        <f t="shared" ca="1" si="57"/>
        <v>0</v>
      </c>
      <c r="AN162" s="11">
        <f t="shared" ca="1" si="57"/>
        <v>0</v>
      </c>
      <c r="AO162" s="11">
        <f t="shared" ca="1" si="57"/>
        <v>0</v>
      </c>
      <c r="AP162" s="11">
        <f t="shared" ca="1" si="57"/>
        <v>0</v>
      </c>
      <c r="AQ162" s="11">
        <f t="shared" ca="1" si="57"/>
        <v>0</v>
      </c>
      <c r="AR162" s="11">
        <f t="shared" ca="1" si="57"/>
        <v>0</v>
      </c>
      <c r="AS162" s="11">
        <f t="shared" ref="AS162:BA171" ca="1" si="58">IF(AS$1&lt;&gt;0,SUMIFS(INDIRECT(AS$1), Fecha,$AG162),0)</f>
        <v>0</v>
      </c>
      <c r="AT162" s="11">
        <f t="shared" ca="1" si="58"/>
        <v>0</v>
      </c>
      <c r="AU162" s="11">
        <f t="shared" ca="1" si="58"/>
        <v>0</v>
      </c>
      <c r="AV162" s="11">
        <f t="shared" ca="1" si="58"/>
        <v>0</v>
      </c>
      <c r="AW162" s="11">
        <f t="shared" ca="1" si="58"/>
        <v>0</v>
      </c>
      <c r="AX162" s="11">
        <f t="shared" ca="1" si="58"/>
        <v>0</v>
      </c>
      <c r="AY162" s="11">
        <f t="shared" ca="1" si="58"/>
        <v>0</v>
      </c>
      <c r="AZ162" s="11">
        <f t="shared" ca="1" si="58"/>
        <v>0</v>
      </c>
      <c r="BA162" s="11">
        <f t="shared" ca="1" si="58"/>
        <v>0</v>
      </c>
      <c r="BB162" s="11"/>
      <c r="BC162" s="11">
        <f>IF($AG162,SUMPRODUCT(AI$2:AI162,$AH$2:$AH162)/SUM($AH$2:$AH162),0)</f>
        <v>0</v>
      </c>
      <c r="BD162" s="11">
        <f>IF($AG162,SUMPRODUCT(AJ$2:AJ162,$AH$2:$AH162)/SUM($AH$2:$AH162),0)</f>
        <v>0</v>
      </c>
      <c r="BE162" s="11">
        <f>IF($AG162,SUMPRODUCT(AK$2:AK162,$AH$2:$AH162)/SUM($AH$2:$AH162),0)</f>
        <v>0</v>
      </c>
      <c r="BF162" s="11">
        <f>IF($AG162,SUMPRODUCT(AL$2:AL162,$AH$2:$AH162)/SUM($AH$2:$AH162),0)</f>
        <v>0</v>
      </c>
      <c r="BG162" s="11">
        <f>IF($AG162,SUMPRODUCT(AM$2:AM162,$AH$2:$AH162)/SUM($AH$2:$AH162),0)</f>
        <v>0</v>
      </c>
      <c r="BH162" s="11">
        <f>IF($AG162,SUMPRODUCT(AN$2:AN162,$AH$2:$AH162)/SUM($AH$2:$AH162),0)</f>
        <v>0</v>
      </c>
      <c r="BI162" s="11">
        <f>IF($AG162,SUMPRODUCT(AO$2:AO162,$AH$2:$AH162)/SUM($AH$2:$AH162),0)</f>
        <v>0</v>
      </c>
      <c r="BJ162" s="11">
        <f>IF($AG162,SUMPRODUCT(AP$2:AP162,$AH$2:$AH162)/SUM($AH$2:$AH162),0)</f>
        <v>0</v>
      </c>
      <c r="BK162" s="11">
        <f>IF($AG162,SUMPRODUCT(AQ$2:AQ162,$AH$2:$AH162)/SUM($AH$2:$AH162),0)</f>
        <v>0</v>
      </c>
      <c r="BL162" s="11">
        <f>IF($AG162,SUMPRODUCT(AR$2:AR162,$AH$2:$AH162)/SUM($AH$2:$AH162),0)</f>
        <v>0</v>
      </c>
      <c r="BM162" s="11">
        <f>IF($AG162,SUMPRODUCT(AS$2:AS162,$AH$2:$AH162)/SUM($AH$2:$AH162),0)</f>
        <v>0</v>
      </c>
      <c r="BN162" s="11">
        <f>IF($AG162,SUMPRODUCT(AT$2:AT162,$AH$2:$AH162)/SUM($AH$2:$AH162),0)</f>
        <v>0</v>
      </c>
      <c r="BO162" s="11">
        <f>IF($AG162,SUMPRODUCT(AU$2:AU162,$AH$2:$AH162)/SUM($AH$2:$AH162),0)</f>
        <v>0</v>
      </c>
      <c r="BP162" s="11">
        <f>IF($AG162,SUMPRODUCT(AV$2:AV162,$AH$2:$AH162)/SUM($AH$2:$AH162),0)</f>
        <v>0</v>
      </c>
      <c r="BQ162" s="11">
        <f>IF($AG162,SUMPRODUCT(AW$2:AW162,$AH$2:$AH162)/SUM($AH$2:$AH162),0)</f>
        <v>0</v>
      </c>
      <c r="BR162" s="11">
        <f>IF($AG162,SUMPRODUCT(AX$2:AX162,$AH$2:$AH162)/SUM($AH$2:$AH162),0)</f>
        <v>0</v>
      </c>
      <c r="BS162" s="11">
        <f>IF($AG162,SUMPRODUCT(AY$2:AY162,$AH$2:$AH162)/SUM($AH$2:$AH162),0)</f>
        <v>0</v>
      </c>
      <c r="BT162" s="11">
        <f>IF($AG162,SUMPRODUCT(AZ$2:AZ162,$AH$2:$AH162)/SUM($AH$2:$AH162),0)</f>
        <v>0</v>
      </c>
      <c r="BU162" s="11">
        <f>IF($AG162,SUMPRODUCT(BA$2:BA162,$AH$2:$AH162)/SUM($AH$2:$AH162),0)</f>
        <v>0</v>
      </c>
      <c r="BV162" s="11"/>
      <c r="BW162" s="109" cm="1">
        <f t="array" ref="BW162">IF($AG162,SQRT(SUMPRODUCT($AH$2:$AH162, (AI$2:AI162-BC162)^2)/(SUM($AH$2:$AH162)-1)),0)</f>
        <v>0</v>
      </c>
      <c r="BX162" s="109" cm="1">
        <f t="array" ref="BX162">IF($AG162,SQRT(SUMPRODUCT($AH$2:$AH162, (AJ$2:AJ162-BD162)^2)/(SUM($AH$2:$AH162)-1)),0)</f>
        <v>0</v>
      </c>
      <c r="BY162" s="109" cm="1">
        <f t="array" ref="BY162">IF($AG162,SQRT(SUMPRODUCT($AH$2:$AH162, (AK$2:AK162-BE162)^2)/(SUM($AH$2:$AH162)-1)),0)</f>
        <v>0</v>
      </c>
      <c r="BZ162" s="109" cm="1">
        <f t="array" ref="BZ162">IF($AG162,SQRT(SUMPRODUCT($AH$2:$AH162, (AL$2:AL162-BF162)^2)/(SUM($AH$2:$AH162)-1)),0)</f>
        <v>0</v>
      </c>
      <c r="CA162" s="109" cm="1">
        <f t="array" ref="CA162">IF($AG162,SQRT(SUMPRODUCT($AH$2:$AH162, (AM$2:AM162-BG162)^2)/(SUM($AH$2:$AH162)-1)),0)</f>
        <v>0</v>
      </c>
      <c r="CB162" s="109" cm="1">
        <f t="array" ref="CB162">IF($AG162,SQRT(SUMPRODUCT($AH$2:$AH162, (AN$2:AN162-BH162)^2)/(SUM($AH$2:$AH162)-1)),0)</f>
        <v>0</v>
      </c>
      <c r="CC162" s="109" cm="1">
        <f t="array" ref="CC162">IF($AG162,SQRT(SUMPRODUCT($AH$2:$AH162, (AO$2:AO162-BI162)^2)/(SUM($AH$2:$AH162)-1)),0)</f>
        <v>0</v>
      </c>
      <c r="CD162" s="109" cm="1">
        <f t="array" ref="CD162">IF($AG162,SQRT(SUMPRODUCT($AH$2:$AH162, (AP$2:AP162-BJ162)^2)/(SUM($AH$2:$AH162)-1)),0)</f>
        <v>0</v>
      </c>
      <c r="CE162" s="109" cm="1">
        <f t="array" ref="CE162">IF($AG162,SQRT(SUMPRODUCT($AH$2:$AH162, (AQ$2:AQ162-BK162)^2)/(SUM($AH$2:$AH162)-1)),0)</f>
        <v>0</v>
      </c>
      <c r="CF162" s="109" cm="1">
        <f t="array" ref="CF162">IF($AG162,SQRT(SUMPRODUCT($AH$2:$AH162, (AR$2:AR162-BL162)^2)/(SUM($AH$2:$AH162)-1)),0)</f>
        <v>0</v>
      </c>
      <c r="CG162" s="109" cm="1">
        <f t="array" ref="CG162">IF($AG162,SQRT(SUMPRODUCT($AH$2:$AH162, (AS$2:AS162-BM162)^2)/(SUM($AH$2:$AH162)-1)),0)</f>
        <v>0</v>
      </c>
      <c r="CH162" s="109" cm="1">
        <f t="array" ref="CH162">IF($AG162,SQRT(SUMPRODUCT($AH$2:$AH162, (AT$2:AT162-BN162)^2)/(SUM($AH$2:$AH162)-1)),0)</f>
        <v>0</v>
      </c>
      <c r="CI162" s="109" cm="1">
        <f t="array" ref="CI162">IF($AG162,SQRT(SUMPRODUCT($AH$2:$AH162, (AU$2:AU162-BO162)^2)/(SUM($AH$2:$AH162)-1)),0)</f>
        <v>0</v>
      </c>
      <c r="CJ162" s="109" cm="1">
        <f t="array" ref="CJ162">IF($AG162,SQRT(SUMPRODUCT($AH$2:$AH162, (AV$2:AV162-BP162)^2)/(SUM($AH$2:$AH162)-1)),0)</f>
        <v>0</v>
      </c>
      <c r="CK162" s="109" cm="1">
        <f t="array" ref="CK162">IF($AG162,SQRT(SUMPRODUCT($AH$2:$AH162, (AW$2:AW162-BQ162)^2)/(SUM($AH$2:$AH162)-1)),0)</f>
        <v>0</v>
      </c>
      <c r="CL162" s="109" cm="1">
        <f t="array" ref="CL162">IF($AG162,SQRT(SUMPRODUCT($AH$2:$AH162, (AX$2:AX162-BR162)^2)/(SUM($AH$2:$AH162)-1)),0)</f>
        <v>0</v>
      </c>
      <c r="CM162" s="109" cm="1">
        <f t="array" ref="CM162">IF($AG162,SQRT(SUMPRODUCT($AH$2:$AH162, (AY$2:AY162-BS162)^2)/(SUM($AH$2:$AH162)-1)),0)</f>
        <v>0</v>
      </c>
      <c r="CN162" s="109" cm="1">
        <f t="array" ref="CN162">IF($AG162,SQRT(SUMPRODUCT($AH$2:$AH162, (AZ$2:AZ162-BT162)^2)/(SUM($AH$2:$AH162)-1)),0)</f>
        <v>0</v>
      </c>
      <c r="CO162" s="109" cm="1">
        <f t="array" ref="CO162">IF($AG162,SQRT(SUMPRODUCT($AH$2:$AH162, (BA$2:BA162-BU162)^2)/(SUM($AH$2:$AH162)-1)),0)</f>
        <v>0</v>
      </c>
    </row>
    <row r="163" spans="34:93" x14ac:dyDescent="0.25">
      <c r="AH163" s="99" t="str">
        <f t="shared" si="46"/>
        <v/>
      </c>
      <c r="AI163" s="11">
        <f t="shared" ca="1" si="57"/>
        <v>0</v>
      </c>
      <c r="AJ163" s="11">
        <f t="shared" ca="1" si="57"/>
        <v>0</v>
      </c>
      <c r="AK163" s="11">
        <f t="shared" ca="1" si="57"/>
        <v>0</v>
      </c>
      <c r="AL163" s="11">
        <f t="shared" ca="1" si="57"/>
        <v>0</v>
      </c>
      <c r="AM163" s="11">
        <f t="shared" ca="1" si="57"/>
        <v>0</v>
      </c>
      <c r="AN163" s="11">
        <f t="shared" ca="1" si="57"/>
        <v>0</v>
      </c>
      <c r="AO163" s="11">
        <f t="shared" ca="1" si="57"/>
        <v>0</v>
      </c>
      <c r="AP163" s="11">
        <f t="shared" ca="1" si="57"/>
        <v>0</v>
      </c>
      <c r="AQ163" s="11">
        <f t="shared" ca="1" si="57"/>
        <v>0</v>
      </c>
      <c r="AR163" s="11">
        <f t="shared" ca="1" si="57"/>
        <v>0</v>
      </c>
      <c r="AS163" s="11">
        <f t="shared" ca="1" si="58"/>
        <v>0</v>
      </c>
      <c r="AT163" s="11">
        <f t="shared" ca="1" si="58"/>
        <v>0</v>
      </c>
      <c r="AU163" s="11">
        <f t="shared" ca="1" si="58"/>
        <v>0</v>
      </c>
      <c r="AV163" s="11">
        <f t="shared" ca="1" si="58"/>
        <v>0</v>
      </c>
      <c r="AW163" s="11">
        <f t="shared" ca="1" si="58"/>
        <v>0</v>
      </c>
      <c r="AX163" s="11">
        <f t="shared" ca="1" si="58"/>
        <v>0</v>
      </c>
      <c r="AY163" s="11">
        <f t="shared" ca="1" si="58"/>
        <v>0</v>
      </c>
      <c r="AZ163" s="11">
        <f t="shared" ca="1" si="58"/>
        <v>0</v>
      </c>
      <c r="BA163" s="11">
        <f t="shared" ca="1" si="58"/>
        <v>0</v>
      </c>
      <c r="BB163" s="11"/>
      <c r="BC163" s="11">
        <f>IF($AG163,SUMPRODUCT(AI$2:AI163,$AH$2:$AH163)/SUM($AH$2:$AH163),0)</f>
        <v>0</v>
      </c>
      <c r="BD163" s="11">
        <f>IF($AG163,SUMPRODUCT(AJ$2:AJ163,$AH$2:$AH163)/SUM($AH$2:$AH163),0)</f>
        <v>0</v>
      </c>
      <c r="BE163" s="11">
        <f>IF($AG163,SUMPRODUCT(AK$2:AK163,$AH$2:$AH163)/SUM($AH$2:$AH163),0)</f>
        <v>0</v>
      </c>
      <c r="BF163" s="11">
        <f>IF($AG163,SUMPRODUCT(AL$2:AL163,$AH$2:$AH163)/SUM($AH$2:$AH163),0)</f>
        <v>0</v>
      </c>
      <c r="BG163" s="11">
        <f>IF($AG163,SUMPRODUCT(AM$2:AM163,$AH$2:$AH163)/SUM($AH$2:$AH163),0)</f>
        <v>0</v>
      </c>
      <c r="BH163" s="11">
        <f>IF($AG163,SUMPRODUCT(AN$2:AN163,$AH$2:$AH163)/SUM($AH$2:$AH163),0)</f>
        <v>0</v>
      </c>
      <c r="BI163" s="11">
        <f>IF($AG163,SUMPRODUCT(AO$2:AO163,$AH$2:$AH163)/SUM($AH$2:$AH163),0)</f>
        <v>0</v>
      </c>
      <c r="BJ163" s="11">
        <f>IF($AG163,SUMPRODUCT(AP$2:AP163,$AH$2:$AH163)/SUM($AH$2:$AH163),0)</f>
        <v>0</v>
      </c>
      <c r="BK163" s="11">
        <f>IF($AG163,SUMPRODUCT(AQ$2:AQ163,$AH$2:$AH163)/SUM($AH$2:$AH163),0)</f>
        <v>0</v>
      </c>
      <c r="BL163" s="11">
        <f>IF($AG163,SUMPRODUCT(AR$2:AR163,$AH$2:$AH163)/SUM($AH$2:$AH163),0)</f>
        <v>0</v>
      </c>
      <c r="BM163" s="11">
        <f>IF($AG163,SUMPRODUCT(AS$2:AS163,$AH$2:$AH163)/SUM($AH$2:$AH163),0)</f>
        <v>0</v>
      </c>
      <c r="BN163" s="11">
        <f>IF($AG163,SUMPRODUCT(AT$2:AT163,$AH$2:$AH163)/SUM($AH$2:$AH163),0)</f>
        <v>0</v>
      </c>
      <c r="BO163" s="11">
        <f>IF($AG163,SUMPRODUCT(AU$2:AU163,$AH$2:$AH163)/SUM($AH$2:$AH163),0)</f>
        <v>0</v>
      </c>
      <c r="BP163" s="11">
        <f>IF($AG163,SUMPRODUCT(AV$2:AV163,$AH$2:$AH163)/SUM($AH$2:$AH163),0)</f>
        <v>0</v>
      </c>
      <c r="BQ163" s="11">
        <f>IF($AG163,SUMPRODUCT(AW$2:AW163,$AH$2:$AH163)/SUM($AH$2:$AH163),0)</f>
        <v>0</v>
      </c>
      <c r="BR163" s="11">
        <f>IF($AG163,SUMPRODUCT(AX$2:AX163,$AH$2:$AH163)/SUM($AH$2:$AH163),0)</f>
        <v>0</v>
      </c>
      <c r="BS163" s="11">
        <f>IF($AG163,SUMPRODUCT(AY$2:AY163,$AH$2:$AH163)/SUM($AH$2:$AH163),0)</f>
        <v>0</v>
      </c>
      <c r="BT163" s="11">
        <f>IF($AG163,SUMPRODUCT(AZ$2:AZ163,$AH$2:$AH163)/SUM($AH$2:$AH163),0)</f>
        <v>0</v>
      </c>
      <c r="BU163" s="11">
        <f>IF($AG163,SUMPRODUCT(BA$2:BA163,$AH$2:$AH163)/SUM($AH$2:$AH163),0)</f>
        <v>0</v>
      </c>
      <c r="BV163" s="11"/>
      <c r="BW163" s="109" cm="1">
        <f t="array" ref="BW163">IF($AG163,SQRT(SUMPRODUCT($AH$2:$AH163, (AI$2:AI163-BC163)^2)/(SUM($AH$2:$AH163)-1)),0)</f>
        <v>0</v>
      </c>
      <c r="BX163" s="109" cm="1">
        <f t="array" ref="BX163">IF($AG163,SQRT(SUMPRODUCT($AH$2:$AH163, (AJ$2:AJ163-BD163)^2)/(SUM($AH$2:$AH163)-1)),0)</f>
        <v>0</v>
      </c>
      <c r="BY163" s="109" cm="1">
        <f t="array" ref="BY163">IF($AG163,SQRT(SUMPRODUCT($AH$2:$AH163, (AK$2:AK163-BE163)^2)/(SUM($AH$2:$AH163)-1)),0)</f>
        <v>0</v>
      </c>
      <c r="BZ163" s="109" cm="1">
        <f t="array" ref="BZ163">IF($AG163,SQRT(SUMPRODUCT($AH$2:$AH163, (AL$2:AL163-BF163)^2)/(SUM($AH$2:$AH163)-1)),0)</f>
        <v>0</v>
      </c>
      <c r="CA163" s="109" cm="1">
        <f t="array" ref="CA163">IF($AG163,SQRT(SUMPRODUCT($AH$2:$AH163, (AM$2:AM163-BG163)^2)/(SUM($AH$2:$AH163)-1)),0)</f>
        <v>0</v>
      </c>
      <c r="CB163" s="109" cm="1">
        <f t="array" ref="CB163">IF($AG163,SQRT(SUMPRODUCT($AH$2:$AH163, (AN$2:AN163-BH163)^2)/(SUM($AH$2:$AH163)-1)),0)</f>
        <v>0</v>
      </c>
      <c r="CC163" s="109" cm="1">
        <f t="array" ref="CC163">IF($AG163,SQRT(SUMPRODUCT($AH$2:$AH163, (AO$2:AO163-BI163)^2)/(SUM($AH$2:$AH163)-1)),0)</f>
        <v>0</v>
      </c>
      <c r="CD163" s="109" cm="1">
        <f t="array" ref="CD163">IF($AG163,SQRT(SUMPRODUCT($AH$2:$AH163, (AP$2:AP163-BJ163)^2)/(SUM($AH$2:$AH163)-1)),0)</f>
        <v>0</v>
      </c>
      <c r="CE163" s="109" cm="1">
        <f t="array" ref="CE163">IF($AG163,SQRT(SUMPRODUCT($AH$2:$AH163, (AQ$2:AQ163-BK163)^2)/(SUM($AH$2:$AH163)-1)),0)</f>
        <v>0</v>
      </c>
      <c r="CF163" s="109" cm="1">
        <f t="array" ref="CF163">IF($AG163,SQRT(SUMPRODUCT($AH$2:$AH163, (AR$2:AR163-BL163)^2)/(SUM($AH$2:$AH163)-1)),0)</f>
        <v>0</v>
      </c>
      <c r="CG163" s="109" cm="1">
        <f t="array" ref="CG163">IF($AG163,SQRT(SUMPRODUCT($AH$2:$AH163, (AS$2:AS163-BM163)^2)/(SUM($AH$2:$AH163)-1)),0)</f>
        <v>0</v>
      </c>
      <c r="CH163" s="109" cm="1">
        <f t="array" ref="CH163">IF($AG163,SQRT(SUMPRODUCT($AH$2:$AH163, (AT$2:AT163-BN163)^2)/(SUM($AH$2:$AH163)-1)),0)</f>
        <v>0</v>
      </c>
      <c r="CI163" s="109" cm="1">
        <f t="array" ref="CI163">IF($AG163,SQRT(SUMPRODUCT($AH$2:$AH163, (AU$2:AU163-BO163)^2)/(SUM($AH$2:$AH163)-1)),0)</f>
        <v>0</v>
      </c>
      <c r="CJ163" s="109" cm="1">
        <f t="array" ref="CJ163">IF($AG163,SQRT(SUMPRODUCT($AH$2:$AH163, (AV$2:AV163-BP163)^2)/(SUM($AH$2:$AH163)-1)),0)</f>
        <v>0</v>
      </c>
      <c r="CK163" s="109" cm="1">
        <f t="array" ref="CK163">IF($AG163,SQRT(SUMPRODUCT($AH$2:$AH163, (AW$2:AW163-BQ163)^2)/(SUM($AH$2:$AH163)-1)),0)</f>
        <v>0</v>
      </c>
      <c r="CL163" s="109" cm="1">
        <f t="array" ref="CL163">IF($AG163,SQRT(SUMPRODUCT($AH$2:$AH163, (AX$2:AX163-BR163)^2)/(SUM($AH$2:$AH163)-1)),0)</f>
        <v>0</v>
      </c>
      <c r="CM163" s="109" cm="1">
        <f t="array" ref="CM163">IF($AG163,SQRT(SUMPRODUCT($AH$2:$AH163, (AY$2:AY163-BS163)^2)/(SUM($AH$2:$AH163)-1)),0)</f>
        <v>0</v>
      </c>
      <c r="CN163" s="109" cm="1">
        <f t="array" ref="CN163">IF($AG163,SQRT(SUMPRODUCT($AH$2:$AH163, (AZ$2:AZ163-BT163)^2)/(SUM($AH$2:$AH163)-1)),0)</f>
        <v>0</v>
      </c>
      <c r="CO163" s="109" cm="1">
        <f t="array" ref="CO163">IF($AG163,SQRT(SUMPRODUCT($AH$2:$AH163, (BA$2:BA163-BU163)^2)/(SUM($AH$2:$AH163)-1)),0)</f>
        <v>0</v>
      </c>
    </row>
    <row r="164" spans="34:93" x14ac:dyDescent="0.25">
      <c r="AH164" s="99" t="str">
        <f t="shared" si="46"/>
        <v/>
      </c>
      <c r="AI164" s="11">
        <f t="shared" ca="1" si="57"/>
        <v>0</v>
      </c>
      <c r="AJ164" s="11">
        <f t="shared" ca="1" si="57"/>
        <v>0</v>
      </c>
      <c r="AK164" s="11">
        <f t="shared" ca="1" si="57"/>
        <v>0</v>
      </c>
      <c r="AL164" s="11">
        <f t="shared" ca="1" si="57"/>
        <v>0</v>
      </c>
      <c r="AM164" s="11">
        <f t="shared" ca="1" si="57"/>
        <v>0</v>
      </c>
      <c r="AN164" s="11">
        <f t="shared" ca="1" si="57"/>
        <v>0</v>
      </c>
      <c r="AO164" s="11">
        <f t="shared" ca="1" si="57"/>
        <v>0</v>
      </c>
      <c r="AP164" s="11">
        <f t="shared" ca="1" si="57"/>
        <v>0</v>
      </c>
      <c r="AQ164" s="11">
        <f t="shared" ca="1" si="57"/>
        <v>0</v>
      </c>
      <c r="AR164" s="11">
        <f t="shared" ca="1" si="57"/>
        <v>0</v>
      </c>
      <c r="AS164" s="11">
        <f t="shared" ca="1" si="58"/>
        <v>0</v>
      </c>
      <c r="AT164" s="11">
        <f t="shared" ca="1" si="58"/>
        <v>0</v>
      </c>
      <c r="AU164" s="11">
        <f t="shared" ca="1" si="58"/>
        <v>0</v>
      </c>
      <c r="AV164" s="11">
        <f t="shared" ca="1" si="58"/>
        <v>0</v>
      </c>
      <c r="AW164" s="11">
        <f t="shared" ca="1" si="58"/>
        <v>0</v>
      </c>
      <c r="AX164" s="11">
        <f t="shared" ca="1" si="58"/>
        <v>0</v>
      </c>
      <c r="AY164" s="11">
        <f t="shared" ca="1" si="58"/>
        <v>0</v>
      </c>
      <c r="AZ164" s="11">
        <f t="shared" ca="1" si="58"/>
        <v>0</v>
      </c>
      <c r="BA164" s="11">
        <f t="shared" ca="1" si="58"/>
        <v>0</v>
      </c>
      <c r="BB164" s="11"/>
      <c r="BC164" s="11">
        <f>IF($AG164,SUMPRODUCT(AI$2:AI164,$AH$2:$AH164)/SUM($AH$2:$AH164),0)</f>
        <v>0</v>
      </c>
      <c r="BD164" s="11">
        <f>IF($AG164,SUMPRODUCT(AJ$2:AJ164,$AH$2:$AH164)/SUM($AH$2:$AH164),0)</f>
        <v>0</v>
      </c>
      <c r="BE164" s="11">
        <f>IF($AG164,SUMPRODUCT(AK$2:AK164,$AH$2:$AH164)/SUM($AH$2:$AH164),0)</f>
        <v>0</v>
      </c>
      <c r="BF164" s="11">
        <f>IF($AG164,SUMPRODUCT(AL$2:AL164,$AH$2:$AH164)/SUM($AH$2:$AH164),0)</f>
        <v>0</v>
      </c>
      <c r="BG164" s="11">
        <f>IF($AG164,SUMPRODUCT(AM$2:AM164,$AH$2:$AH164)/SUM($AH$2:$AH164),0)</f>
        <v>0</v>
      </c>
      <c r="BH164" s="11">
        <f>IF($AG164,SUMPRODUCT(AN$2:AN164,$AH$2:$AH164)/SUM($AH$2:$AH164),0)</f>
        <v>0</v>
      </c>
      <c r="BI164" s="11">
        <f>IF($AG164,SUMPRODUCT(AO$2:AO164,$AH$2:$AH164)/SUM($AH$2:$AH164),0)</f>
        <v>0</v>
      </c>
      <c r="BJ164" s="11">
        <f>IF($AG164,SUMPRODUCT(AP$2:AP164,$AH$2:$AH164)/SUM($AH$2:$AH164),0)</f>
        <v>0</v>
      </c>
      <c r="BK164" s="11">
        <f>IF($AG164,SUMPRODUCT(AQ$2:AQ164,$AH$2:$AH164)/SUM($AH$2:$AH164),0)</f>
        <v>0</v>
      </c>
      <c r="BL164" s="11">
        <f>IF($AG164,SUMPRODUCT(AR$2:AR164,$AH$2:$AH164)/SUM($AH$2:$AH164),0)</f>
        <v>0</v>
      </c>
      <c r="BM164" s="11">
        <f>IF($AG164,SUMPRODUCT(AS$2:AS164,$AH$2:$AH164)/SUM($AH$2:$AH164),0)</f>
        <v>0</v>
      </c>
      <c r="BN164" s="11">
        <f>IF($AG164,SUMPRODUCT(AT$2:AT164,$AH$2:$AH164)/SUM($AH$2:$AH164),0)</f>
        <v>0</v>
      </c>
      <c r="BO164" s="11">
        <f>IF($AG164,SUMPRODUCT(AU$2:AU164,$AH$2:$AH164)/SUM($AH$2:$AH164),0)</f>
        <v>0</v>
      </c>
      <c r="BP164" s="11">
        <f>IF($AG164,SUMPRODUCT(AV$2:AV164,$AH$2:$AH164)/SUM($AH$2:$AH164),0)</f>
        <v>0</v>
      </c>
      <c r="BQ164" s="11">
        <f>IF($AG164,SUMPRODUCT(AW$2:AW164,$AH$2:$AH164)/SUM($AH$2:$AH164),0)</f>
        <v>0</v>
      </c>
      <c r="BR164" s="11">
        <f>IF($AG164,SUMPRODUCT(AX$2:AX164,$AH$2:$AH164)/SUM($AH$2:$AH164),0)</f>
        <v>0</v>
      </c>
      <c r="BS164" s="11">
        <f>IF($AG164,SUMPRODUCT(AY$2:AY164,$AH$2:$AH164)/SUM($AH$2:$AH164),0)</f>
        <v>0</v>
      </c>
      <c r="BT164" s="11">
        <f>IF($AG164,SUMPRODUCT(AZ$2:AZ164,$AH$2:$AH164)/SUM($AH$2:$AH164),0)</f>
        <v>0</v>
      </c>
      <c r="BU164" s="11">
        <f>IF($AG164,SUMPRODUCT(BA$2:BA164,$AH$2:$AH164)/SUM($AH$2:$AH164),0)</f>
        <v>0</v>
      </c>
      <c r="BV164" s="11"/>
      <c r="BW164" s="109" cm="1">
        <f t="array" ref="BW164">IF($AG164,SQRT(SUMPRODUCT($AH$2:$AH164, (AI$2:AI164-BC164)^2)/(SUM($AH$2:$AH164)-1)),0)</f>
        <v>0</v>
      </c>
      <c r="BX164" s="109" cm="1">
        <f t="array" ref="BX164">IF($AG164,SQRT(SUMPRODUCT($AH$2:$AH164, (AJ$2:AJ164-BD164)^2)/(SUM($AH$2:$AH164)-1)),0)</f>
        <v>0</v>
      </c>
      <c r="BY164" s="109" cm="1">
        <f t="array" ref="BY164">IF($AG164,SQRT(SUMPRODUCT($AH$2:$AH164, (AK$2:AK164-BE164)^2)/(SUM($AH$2:$AH164)-1)),0)</f>
        <v>0</v>
      </c>
      <c r="BZ164" s="109" cm="1">
        <f t="array" ref="BZ164">IF($AG164,SQRT(SUMPRODUCT($AH$2:$AH164, (AL$2:AL164-BF164)^2)/(SUM($AH$2:$AH164)-1)),0)</f>
        <v>0</v>
      </c>
      <c r="CA164" s="109" cm="1">
        <f t="array" ref="CA164">IF($AG164,SQRT(SUMPRODUCT($AH$2:$AH164, (AM$2:AM164-BG164)^2)/(SUM($AH$2:$AH164)-1)),0)</f>
        <v>0</v>
      </c>
      <c r="CB164" s="109" cm="1">
        <f t="array" ref="CB164">IF($AG164,SQRT(SUMPRODUCT($AH$2:$AH164, (AN$2:AN164-BH164)^2)/(SUM($AH$2:$AH164)-1)),0)</f>
        <v>0</v>
      </c>
      <c r="CC164" s="109" cm="1">
        <f t="array" ref="CC164">IF($AG164,SQRT(SUMPRODUCT($AH$2:$AH164, (AO$2:AO164-BI164)^2)/(SUM($AH$2:$AH164)-1)),0)</f>
        <v>0</v>
      </c>
      <c r="CD164" s="109" cm="1">
        <f t="array" ref="CD164">IF($AG164,SQRT(SUMPRODUCT($AH$2:$AH164, (AP$2:AP164-BJ164)^2)/(SUM($AH$2:$AH164)-1)),0)</f>
        <v>0</v>
      </c>
      <c r="CE164" s="109" cm="1">
        <f t="array" ref="CE164">IF($AG164,SQRT(SUMPRODUCT($AH$2:$AH164, (AQ$2:AQ164-BK164)^2)/(SUM($AH$2:$AH164)-1)),0)</f>
        <v>0</v>
      </c>
      <c r="CF164" s="109" cm="1">
        <f t="array" ref="CF164">IF($AG164,SQRT(SUMPRODUCT($AH$2:$AH164, (AR$2:AR164-BL164)^2)/(SUM($AH$2:$AH164)-1)),0)</f>
        <v>0</v>
      </c>
      <c r="CG164" s="109" cm="1">
        <f t="array" ref="CG164">IF($AG164,SQRT(SUMPRODUCT($AH$2:$AH164, (AS$2:AS164-BM164)^2)/(SUM($AH$2:$AH164)-1)),0)</f>
        <v>0</v>
      </c>
      <c r="CH164" s="109" cm="1">
        <f t="array" ref="CH164">IF($AG164,SQRT(SUMPRODUCT($AH$2:$AH164, (AT$2:AT164-BN164)^2)/(SUM($AH$2:$AH164)-1)),0)</f>
        <v>0</v>
      </c>
      <c r="CI164" s="109" cm="1">
        <f t="array" ref="CI164">IF($AG164,SQRT(SUMPRODUCT($AH$2:$AH164, (AU$2:AU164-BO164)^2)/(SUM($AH$2:$AH164)-1)),0)</f>
        <v>0</v>
      </c>
      <c r="CJ164" s="109" cm="1">
        <f t="array" ref="CJ164">IF($AG164,SQRT(SUMPRODUCT($AH$2:$AH164, (AV$2:AV164-BP164)^2)/(SUM($AH$2:$AH164)-1)),0)</f>
        <v>0</v>
      </c>
      <c r="CK164" s="109" cm="1">
        <f t="array" ref="CK164">IF($AG164,SQRT(SUMPRODUCT($AH$2:$AH164, (AW$2:AW164-BQ164)^2)/(SUM($AH$2:$AH164)-1)),0)</f>
        <v>0</v>
      </c>
      <c r="CL164" s="109" cm="1">
        <f t="array" ref="CL164">IF($AG164,SQRT(SUMPRODUCT($AH$2:$AH164, (AX$2:AX164-BR164)^2)/(SUM($AH$2:$AH164)-1)),0)</f>
        <v>0</v>
      </c>
      <c r="CM164" s="109" cm="1">
        <f t="array" ref="CM164">IF($AG164,SQRT(SUMPRODUCT($AH$2:$AH164, (AY$2:AY164-BS164)^2)/(SUM($AH$2:$AH164)-1)),0)</f>
        <v>0</v>
      </c>
      <c r="CN164" s="109" cm="1">
        <f t="array" ref="CN164">IF($AG164,SQRT(SUMPRODUCT($AH$2:$AH164, (AZ$2:AZ164-BT164)^2)/(SUM($AH$2:$AH164)-1)),0)</f>
        <v>0</v>
      </c>
      <c r="CO164" s="109" cm="1">
        <f t="array" ref="CO164">IF($AG164,SQRT(SUMPRODUCT($AH$2:$AH164, (BA$2:BA164-BU164)^2)/(SUM($AH$2:$AH164)-1)),0)</f>
        <v>0</v>
      </c>
    </row>
    <row r="165" spans="34:93" x14ac:dyDescent="0.25">
      <c r="AH165" s="99" t="str">
        <f t="shared" si="46"/>
        <v/>
      </c>
      <c r="AI165" s="11">
        <f t="shared" ca="1" si="57"/>
        <v>0</v>
      </c>
      <c r="AJ165" s="11">
        <f t="shared" ca="1" si="57"/>
        <v>0</v>
      </c>
      <c r="AK165" s="11">
        <f t="shared" ca="1" si="57"/>
        <v>0</v>
      </c>
      <c r="AL165" s="11">
        <f t="shared" ca="1" si="57"/>
        <v>0</v>
      </c>
      <c r="AM165" s="11">
        <f t="shared" ca="1" si="57"/>
        <v>0</v>
      </c>
      <c r="AN165" s="11">
        <f t="shared" ca="1" si="57"/>
        <v>0</v>
      </c>
      <c r="AO165" s="11">
        <f t="shared" ca="1" si="57"/>
        <v>0</v>
      </c>
      <c r="AP165" s="11">
        <f t="shared" ca="1" si="57"/>
        <v>0</v>
      </c>
      <c r="AQ165" s="11">
        <f t="shared" ca="1" si="57"/>
        <v>0</v>
      </c>
      <c r="AR165" s="11">
        <f t="shared" ca="1" si="57"/>
        <v>0</v>
      </c>
      <c r="AS165" s="11">
        <f t="shared" ca="1" si="58"/>
        <v>0</v>
      </c>
      <c r="AT165" s="11">
        <f t="shared" ca="1" si="58"/>
        <v>0</v>
      </c>
      <c r="AU165" s="11">
        <f t="shared" ca="1" si="58"/>
        <v>0</v>
      </c>
      <c r="AV165" s="11">
        <f t="shared" ca="1" si="58"/>
        <v>0</v>
      </c>
      <c r="AW165" s="11">
        <f t="shared" ca="1" si="58"/>
        <v>0</v>
      </c>
      <c r="AX165" s="11">
        <f t="shared" ca="1" si="58"/>
        <v>0</v>
      </c>
      <c r="AY165" s="11">
        <f t="shared" ca="1" si="58"/>
        <v>0</v>
      </c>
      <c r="AZ165" s="11">
        <f t="shared" ca="1" si="58"/>
        <v>0</v>
      </c>
      <c r="BA165" s="11">
        <f t="shared" ca="1" si="58"/>
        <v>0</v>
      </c>
      <c r="BB165" s="11"/>
      <c r="BC165" s="11">
        <f>IF($AG165,SUMPRODUCT(AI$2:AI165,$AH$2:$AH165)/SUM($AH$2:$AH165),0)</f>
        <v>0</v>
      </c>
      <c r="BD165" s="11">
        <f>IF($AG165,SUMPRODUCT(AJ$2:AJ165,$AH$2:$AH165)/SUM($AH$2:$AH165),0)</f>
        <v>0</v>
      </c>
      <c r="BE165" s="11">
        <f>IF($AG165,SUMPRODUCT(AK$2:AK165,$AH$2:$AH165)/SUM($AH$2:$AH165),0)</f>
        <v>0</v>
      </c>
      <c r="BF165" s="11">
        <f>IF($AG165,SUMPRODUCT(AL$2:AL165,$AH$2:$AH165)/SUM($AH$2:$AH165),0)</f>
        <v>0</v>
      </c>
      <c r="BG165" s="11">
        <f>IF($AG165,SUMPRODUCT(AM$2:AM165,$AH$2:$AH165)/SUM($AH$2:$AH165),0)</f>
        <v>0</v>
      </c>
      <c r="BH165" s="11">
        <f>IF($AG165,SUMPRODUCT(AN$2:AN165,$AH$2:$AH165)/SUM($AH$2:$AH165),0)</f>
        <v>0</v>
      </c>
      <c r="BI165" s="11">
        <f>IF($AG165,SUMPRODUCT(AO$2:AO165,$AH$2:$AH165)/SUM($AH$2:$AH165),0)</f>
        <v>0</v>
      </c>
      <c r="BJ165" s="11">
        <f>IF($AG165,SUMPRODUCT(AP$2:AP165,$AH$2:$AH165)/SUM($AH$2:$AH165),0)</f>
        <v>0</v>
      </c>
      <c r="BK165" s="11">
        <f>IF($AG165,SUMPRODUCT(AQ$2:AQ165,$AH$2:$AH165)/SUM($AH$2:$AH165),0)</f>
        <v>0</v>
      </c>
      <c r="BL165" s="11">
        <f>IF($AG165,SUMPRODUCT(AR$2:AR165,$AH$2:$AH165)/SUM($AH$2:$AH165),0)</f>
        <v>0</v>
      </c>
      <c r="BM165" s="11">
        <f>IF($AG165,SUMPRODUCT(AS$2:AS165,$AH$2:$AH165)/SUM($AH$2:$AH165),0)</f>
        <v>0</v>
      </c>
      <c r="BN165" s="11">
        <f>IF($AG165,SUMPRODUCT(AT$2:AT165,$AH$2:$AH165)/SUM($AH$2:$AH165),0)</f>
        <v>0</v>
      </c>
      <c r="BO165" s="11">
        <f>IF($AG165,SUMPRODUCT(AU$2:AU165,$AH$2:$AH165)/SUM($AH$2:$AH165),0)</f>
        <v>0</v>
      </c>
      <c r="BP165" s="11">
        <f>IF($AG165,SUMPRODUCT(AV$2:AV165,$AH$2:$AH165)/SUM($AH$2:$AH165),0)</f>
        <v>0</v>
      </c>
      <c r="BQ165" s="11">
        <f>IF($AG165,SUMPRODUCT(AW$2:AW165,$AH$2:$AH165)/SUM($AH$2:$AH165),0)</f>
        <v>0</v>
      </c>
      <c r="BR165" s="11">
        <f>IF($AG165,SUMPRODUCT(AX$2:AX165,$AH$2:$AH165)/SUM($AH$2:$AH165),0)</f>
        <v>0</v>
      </c>
      <c r="BS165" s="11">
        <f>IF($AG165,SUMPRODUCT(AY$2:AY165,$AH$2:$AH165)/SUM($AH$2:$AH165),0)</f>
        <v>0</v>
      </c>
      <c r="BT165" s="11">
        <f>IF($AG165,SUMPRODUCT(AZ$2:AZ165,$AH$2:$AH165)/SUM($AH$2:$AH165),0)</f>
        <v>0</v>
      </c>
      <c r="BU165" s="11">
        <f>IF($AG165,SUMPRODUCT(BA$2:BA165,$AH$2:$AH165)/SUM($AH$2:$AH165),0)</f>
        <v>0</v>
      </c>
      <c r="BV165" s="11"/>
      <c r="BW165" s="109" cm="1">
        <f t="array" ref="BW165">IF($AG165,SQRT(SUMPRODUCT($AH$2:$AH165, (AI$2:AI165-BC165)^2)/(SUM($AH$2:$AH165)-1)),0)</f>
        <v>0</v>
      </c>
      <c r="BX165" s="109" cm="1">
        <f t="array" ref="BX165">IF($AG165,SQRT(SUMPRODUCT($AH$2:$AH165, (AJ$2:AJ165-BD165)^2)/(SUM($AH$2:$AH165)-1)),0)</f>
        <v>0</v>
      </c>
      <c r="BY165" s="109" cm="1">
        <f t="array" ref="BY165">IF($AG165,SQRT(SUMPRODUCT($AH$2:$AH165, (AK$2:AK165-BE165)^2)/(SUM($AH$2:$AH165)-1)),0)</f>
        <v>0</v>
      </c>
      <c r="BZ165" s="109" cm="1">
        <f t="array" ref="BZ165">IF($AG165,SQRT(SUMPRODUCT($AH$2:$AH165, (AL$2:AL165-BF165)^2)/(SUM($AH$2:$AH165)-1)),0)</f>
        <v>0</v>
      </c>
      <c r="CA165" s="109" cm="1">
        <f t="array" ref="CA165">IF($AG165,SQRT(SUMPRODUCT($AH$2:$AH165, (AM$2:AM165-BG165)^2)/(SUM($AH$2:$AH165)-1)),0)</f>
        <v>0</v>
      </c>
      <c r="CB165" s="109" cm="1">
        <f t="array" ref="CB165">IF($AG165,SQRT(SUMPRODUCT($AH$2:$AH165, (AN$2:AN165-BH165)^2)/(SUM($AH$2:$AH165)-1)),0)</f>
        <v>0</v>
      </c>
      <c r="CC165" s="109" cm="1">
        <f t="array" ref="CC165">IF($AG165,SQRT(SUMPRODUCT($AH$2:$AH165, (AO$2:AO165-BI165)^2)/(SUM($AH$2:$AH165)-1)),0)</f>
        <v>0</v>
      </c>
      <c r="CD165" s="109" cm="1">
        <f t="array" ref="CD165">IF($AG165,SQRT(SUMPRODUCT($AH$2:$AH165, (AP$2:AP165-BJ165)^2)/(SUM($AH$2:$AH165)-1)),0)</f>
        <v>0</v>
      </c>
      <c r="CE165" s="109" cm="1">
        <f t="array" ref="CE165">IF($AG165,SQRT(SUMPRODUCT($AH$2:$AH165, (AQ$2:AQ165-BK165)^2)/(SUM($AH$2:$AH165)-1)),0)</f>
        <v>0</v>
      </c>
      <c r="CF165" s="109" cm="1">
        <f t="array" ref="CF165">IF($AG165,SQRT(SUMPRODUCT($AH$2:$AH165, (AR$2:AR165-BL165)^2)/(SUM($AH$2:$AH165)-1)),0)</f>
        <v>0</v>
      </c>
      <c r="CG165" s="109" cm="1">
        <f t="array" ref="CG165">IF($AG165,SQRT(SUMPRODUCT($AH$2:$AH165, (AS$2:AS165-BM165)^2)/(SUM($AH$2:$AH165)-1)),0)</f>
        <v>0</v>
      </c>
      <c r="CH165" s="109" cm="1">
        <f t="array" ref="CH165">IF($AG165,SQRT(SUMPRODUCT($AH$2:$AH165, (AT$2:AT165-BN165)^2)/(SUM($AH$2:$AH165)-1)),0)</f>
        <v>0</v>
      </c>
      <c r="CI165" s="109" cm="1">
        <f t="array" ref="CI165">IF($AG165,SQRT(SUMPRODUCT($AH$2:$AH165, (AU$2:AU165-BO165)^2)/(SUM($AH$2:$AH165)-1)),0)</f>
        <v>0</v>
      </c>
      <c r="CJ165" s="109" cm="1">
        <f t="array" ref="CJ165">IF($AG165,SQRT(SUMPRODUCT($AH$2:$AH165, (AV$2:AV165-BP165)^2)/(SUM($AH$2:$AH165)-1)),0)</f>
        <v>0</v>
      </c>
      <c r="CK165" s="109" cm="1">
        <f t="array" ref="CK165">IF($AG165,SQRT(SUMPRODUCT($AH$2:$AH165, (AW$2:AW165-BQ165)^2)/(SUM($AH$2:$AH165)-1)),0)</f>
        <v>0</v>
      </c>
      <c r="CL165" s="109" cm="1">
        <f t="array" ref="CL165">IF($AG165,SQRT(SUMPRODUCT($AH$2:$AH165, (AX$2:AX165-BR165)^2)/(SUM($AH$2:$AH165)-1)),0)</f>
        <v>0</v>
      </c>
      <c r="CM165" s="109" cm="1">
        <f t="array" ref="CM165">IF($AG165,SQRT(SUMPRODUCT($AH$2:$AH165, (AY$2:AY165-BS165)^2)/(SUM($AH$2:$AH165)-1)),0)</f>
        <v>0</v>
      </c>
      <c r="CN165" s="109" cm="1">
        <f t="array" ref="CN165">IF($AG165,SQRT(SUMPRODUCT($AH$2:$AH165, (AZ$2:AZ165-BT165)^2)/(SUM($AH$2:$AH165)-1)),0)</f>
        <v>0</v>
      </c>
      <c r="CO165" s="109" cm="1">
        <f t="array" ref="CO165">IF($AG165,SQRT(SUMPRODUCT($AH$2:$AH165, (BA$2:BA165-BU165)^2)/(SUM($AH$2:$AH165)-1)),0)</f>
        <v>0</v>
      </c>
    </row>
    <row r="166" spans="34:93" x14ac:dyDescent="0.25">
      <c r="AH166" s="99" t="str">
        <f t="shared" si="46"/>
        <v/>
      </c>
      <c r="AI166" s="11">
        <f t="shared" ca="1" si="57"/>
        <v>0</v>
      </c>
      <c r="AJ166" s="11">
        <f t="shared" ca="1" si="57"/>
        <v>0</v>
      </c>
      <c r="AK166" s="11">
        <f t="shared" ca="1" si="57"/>
        <v>0</v>
      </c>
      <c r="AL166" s="11">
        <f t="shared" ca="1" si="57"/>
        <v>0</v>
      </c>
      <c r="AM166" s="11">
        <f t="shared" ca="1" si="57"/>
        <v>0</v>
      </c>
      <c r="AN166" s="11">
        <f t="shared" ca="1" si="57"/>
        <v>0</v>
      </c>
      <c r="AO166" s="11">
        <f t="shared" ca="1" si="57"/>
        <v>0</v>
      </c>
      <c r="AP166" s="11">
        <f t="shared" ca="1" si="57"/>
        <v>0</v>
      </c>
      <c r="AQ166" s="11">
        <f t="shared" ca="1" si="57"/>
        <v>0</v>
      </c>
      <c r="AR166" s="11">
        <f t="shared" ca="1" si="57"/>
        <v>0</v>
      </c>
      <c r="AS166" s="11">
        <f t="shared" ca="1" si="58"/>
        <v>0</v>
      </c>
      <c r="AT166" s="11">
        <f t="shared" ca="1" si="58"/>
        <v>0</v>
      </c>
      <c r="AU166" s="11">
        <f t="shared" ca="1" si="58"/>
        <v>0</v>
      </c>
      <c r="AV166" s="11">
        <f t="shared" ca="1" si="58"/>
        <v>0</v>
      </c>
      <c r="AW166" s="11">
        <f t="shared" ca="1" si="58"/>
        <v>0</v>
      </c>
      <c r="AX166" s="11">
        <f t="shared" ca="1" si="58"/>
        <v>0</v>
      </c>
      <c r="AY166" s="11">
        <f t="shared" ca="1" si="58"/>
        <v>0</v>
      </c>
      <c r="AZ166" s="11">
        <f t="shared" ca="1" si="58"/>
        <v>0</v>
      </c>
      <c r="BA166" s="11">
        <f t="shared" ca="1" si="58"/>
        <v>0</v>
      </c>
      <c r="BB166" s="11"/>
      <c r="BC166" s="11">
        <f>IF($AG166,SUMPRODUCT(AI$2:AI166,$AH$2:$AH166)/SUM($AH$2:$AH166),0)</f>
        <v>0</v>
      </c>
      <c r="BD166" s="11">
        <f>IF($AG166,SUMPRODUCT(AJ$2:AJ166,$AH$2:$AH166)/SUM($AH$2:$AH166),0)</f>
        <v>0</v>
      </c>
      <c r="BE166" s="11">
        <f>IF($AG166,SUMPRODUCT(AK$2:AK166,$AH$2:$AH166)/SUM($AH$2:$AH166),0)</f>
        <v>0</v>
      </c>
      <c r="BF166" s="11">
        <f>IF($AG166,SUMPRODUCT(AL$2:AL166,$AH$2:$AH166)/SUM($AH$2:$AH166),0)</f>
        <v>0</v>
      </c>
      <c r="BG166" s="11">
        <f>IF($AG166,SUMPRODUCT(AM$2:AM166,$AH$2:$AH166)/SUM($AH$2:$AH166),0)</f>
        <v>0</v>
      </c>
      <c r="BH166" s="11">
        <f>IF($AG166,SUMPRODUCT(AN$2:AN166,$AH$2:$AH166)/SUM($AH$2:$AH166),0)</f>
        <v>0</v>
      </c>
      <c r="BI166" s="11">
        <f>IF($AG166,SUMPRODUCT(AO$2:AO166,$AH$2:$AH166)/SUM($AH$2:$AH166),0)</f>
        <v>0</v>
      </c>
      <c r="BJ166" s="11">
        <f>IF($AG166,SUMPRODUCT(AP$2:AP166,$AH$2:$AH166)/SUM($AH$2:$AH166),0)</f>
        <v>0</v>
      </c>
      <c r="BK166" s="11">
        <f>IF($AG166,SUMPRODUCT(AQ$2:AQ166,$AH$2:$AH166)/SUM($AH$2:$AH166),0)</f>
        <v>0</v>
      </c>
      <c r="BL166" s="11">
        <f>IF($AG166,SUMPRODUCT(AR$2:AR166,$AH$2:$AH166)/SUM($AH$2:$AH166),0)</f>
        <v>0</v>
      </c>
      <c r="BM166" s="11">
        <f>IF($AG166,SUMPRODUCT(AS$2:AS166,$AH$2:$AH166)/SUM($AH$2:$AH166),0)</f>
        <v>0</v>
      </c>
      <c r="BN166" s="11">
        <f>IF($AG166,SUMPRODUCT(AT$2:AT166,$AH$2:$AH166)/SUM($AH$2:$AH166),0)</f>
        <v>0</v>
      </c>
      <c r="BO166" s="11">
        <f>IF($AG166,SUMPRODUCT(AU$2:AU166,$AH$2:$AH166)/SUM($AH$2:$AH166),0)</f>
        <v>0</v>
      </c>
      <c r="BP166" s="11">
        <f>IF($AG166,SUMPRODUCT(AV$2:AV166,$AH$2:$AH166)/SUM($AH$2:$AH166),0)</f>
        <v>0</v>
      </c>
      <c r="BQ166" s="11">
        <f>IF($AG166,SUMPRODUCT(AW$2:AW166,$AH$2:$AH166)/SUM($AH$2:$AH166),0)</f>
        <v>0</v>
      </c>
      <c r="BR166" s="11">
        <f>IF($AG166,SUMPRODUCT(AX$2:AX166,$AH$2:$AH166)/SUM($AH$2:$AH166),0)</f>
        <v>0</v>
      </c>
      <c r="BS166" s="11">
        <f>IF($AG166,SUMPRODUCT(AY$2:AY166,$AH$2:$AH166)/SUM($AH$2:$AH166),0)</f>
        <v>0</v>
      </c>
      <c r="BT166" s="11">
        <f>IF($AG166,SUMPRODUCT(AZ$2:AZ166,$AH$2:$AH166)/SUM($AH$2:$AH166),0)</f>
        <v>0</v>
      </c>
      <c r="BU166" s="11">
        <f>IF($AG166,SUMPRODUCT(BA$2:BA166,$AH$2:$AH166)/SUM($AH$2:$AH166),0)</f>
        <v>0</v>
      </c>
      <c r="BV166" s="11"/>
      <c r="BW166" s="109" cm="1">
        <f t="array" ref="BW166">IF($AG166,SQRT(SUMPRODUCT($AH$2:$AH166, (AI$2:AI166-BC166)^2)/(SUM($AH$2:$AH166)-1)),0)</f>
        <v>0</v>
      </c>
      <c r="BX166" s="109" cm="1">
        <f t="array" ref="BX166">IF($AG166,SQRT(SUMPRODUCT($AH$2:$AH166, (AJ$2:AJ166-BD166)^2)/(SUM($AH$2:$AH166)-1)),0)</f>
        <v>0</v>
      </c>
      <c r="BY166" s="109" cm="1">
        <f t="array" ref="BY166">IF($AG166,SQRT(SUMPRODUCT($AH$2:$AH166, (AK$2:AK166-BE166)^2)/(SUM($AH$2:$AH166)-1)),0)</f>
        <v>0</v>
      </c>
      <c r="BZ166" s="109" cm="1">
        <f t="array" ref="BZ166">IF($AG166,SQRT(SUMPRODUCT($AH$2:$AH166, (AL$2:AL166-BF166)^2)/(SUM($AH$2:$AH166)-1)),0)</f>
        <v>0</v>
      </c>
      <c r="CA166" s="109" cm="1">
        <f t="array" ref="CA166">IF($AG166,SQRT(SUMPRODUCT($AH$2:$AH166, (AM$2:AM166-BG166)^2)/(SUM($AH$2:$AH166)-1)),0)</f>
        <v>0</v>
      </c>
      <c r="CB166" s="109" cm="1">
        <f t="array" ref="CB166">IF($AG166,SQRT(SUMPRODUCT($AH$2:$AH166, (AN$2:AN166-BH166)^2)/(SUM($AH$2:$AH166)-1)),0)</f>
        <v>0</v>
      </c>
      <c r="CC166" s="109" cm="1">
        <f t="array" ref="CC166">IF($AG166,SQRT(SUMPRODUCT($AH$2:$AH166, (AO$2:AO166-BI166)^2)/(SUM($AH$2:$AH166)-1)),0)</f>
        <v>0</v>
      </c>
      <c r="CD166" s="109" cm="1">
        <f t="array" ref="CD166">IF($AG166,SQRT(SUMPRODUCT($AH$2:$AH166, (AP$2:AP166-BJ166)^2)/(SUM($AH$2:$AH166)-1)),0)</f>
        <v>0</v>
      </c>
      <c r="CE166" s="109" cm="1">
        <f t="array" ref="CE166">IF($AG166,SQRT(SUMPRODUCT($AH$2:$AH166, (AQ$2:AQ166-BK166)^2)/(SUM($AH$2:$AH166)-1)),0)</f>
        <v>0</v>
      </c>
      <c r="CF166" s="109" cm="1">
        <f t="array" ref="CF166">IF($AG166,SQRT(SUMPRODUCT($AH$2:$AH166, (AR$2:AR166-BL166)^2)/(SUM($AH$2:$AH166)-1)),0)</f>
        <v>0</v>
      </c>
      <c r="CG166" s="109" cm="1">
        <f t="array" ref="CG166">IF($AG166,SQRT(SUMPRODUCT($AH$2:$AH166, (AS$2:AS166-BM166)^2)/(SUM($AH$2:$AH166)-1)),0)</f>
        <v>0</v>
      </c>
      <c r="CH166" s="109" cm="1">
        <f t="array" ref="CH166">IF($AG166,SQRT(SUMPRODUCT($AH$2:$AH166, (AT$2:AT166-BN166)^2)/(SUM($AH$2:$AH166)-1)),0)</f>
        <v>0</v>
      </c>
      <c r="CI166" s="109" cm="1">
        <f t="array" ref="CI166">IF($AG166,SQRT(SUMPRODUCT($AH$2:$AH166, (AU$2:AU166-BO166)^2)/(SUM($AH$2:$AH166)-1)),0)</f>
        <v>0</v>
      </c>
      <c r="CJ166" s="109" cm="1">
        <f t="array" ref="CJ166">IF($AG166,SQRT(SUMPRODUCT($AH$2:$AH166, (AV$2:AV166-BP166)^2)/(SUM($AH$2:$AH166)-1)),0)</f>
        <v>0</v>
      </c>
      <c r="CK166" s="109" cm="1">
        <f t="array" ref="CK166">IF($AG166,SQRT(SUMPRODUCT($AH$2:$AH166, (AW$2:AW166-BQ166)^2)/(SUM($AH$2:$AH166)-1)),0)</f>
        <v>0</v>
      </c>
      <c r="CL166" s="109" cm="1">
        <f t="array" ref="CL166">IF($AG166,SQRT(SUMPRODUCT($AH$2:$AH166, (AX$2:AX166-BR166)^2)/(SUM($AH$2:$AH166)-1)),0)</f>
        <v>0</v>
      </c>
      <c r="CM166" s="109" cm="1">
        <f t="array" ref="CM166">IF($AG166,SQRT(SUMPRODUCT($AH$2:$AH166, (AY$2:AY166-BS166)^2)/(SUM($AH$2:$AH166)-1)),0)</f>
        <v>0</v>
      </c>
      <c r="CN166" s="109" cm="1">
        <f t="array" ref="CN166">IF($AG166,SQRT(SUMPRODUCT($AH$2:$AH166, (AZ$2:AZ166-BT166)^2)/(SUM($AH$2:$AH166)-1)),0)</f>
        <v>0</v>
      </c>
      <c r="CO166" s="109" cm="1">
        <f t="array" ref="CO166">IF($AG166,SQRT(SUMPRODUCT($AH$2:$AH166, (BA$2:BA166-BU166)^2)/(SUM($AH$2:$AH166)-1)),0)</f>
        <v>0</v>
      </c>
    </row>
    <row r="167" spans="34:93" x14ac:dyDescent="0.25">
      <c r="AH167" s="99" t="str">
        <f t="shared" si="46"/>
        <v/>
      </c>
      <c r="AI167" s="11">
        <f t="shared" ca="1" si="57"/>
        <v>0</v>
      </c>
      <c r="AJ167" s="11">
        <f t="shared" ca="1" si="57"/>
        <v>0</v>
      </c>
      <c r="AK167" s="11">
        <f t="shared" ca="1" si="57"/>
        <v>0</v>
      </c>
      <c r="AL167" s="11">
        <f t="shared" ca="1" si="57"/>
        <v>0</v>
      </c>
      <c r="AM167" s="11">
        <f t="shared" ca="1" si="57"/>
        <v>0</v>
      </c>
      <c r="AN167" s="11">
        <f t="shared" ca="1" si="57"/>
        <v>0</v>
      </c>
      <c r="AO167" s="11">
        <f t="shared" ca="1" si="57"/>
        <v>0</v>
      </c>
      <c r="AP167" s="11">
        <f t="shared" ca="1" si="57"/>
        <v>0</v>
      </c>
      <c r="AQ167" s="11">
        <f t="shared" ca="1" si="57"/>
        <v>0</v>
      </c>
      <c r="AR167" s="11">
        <f t="shared" ca="1" si="57"/>
        <v>0</v>
      </c>
      <c r="AS167" s="11">
        <f t="shared" ca="1" si="58"/>
        <v>0</v>
      </c>
      <c r="AT167" s="11">
        <f t="shared" ca="1" si="58"/>
        <v>0</v>
      </c>
      <c r="AU167" s="11">
        <f t="shared" ca="1" si="58"/>
        <v>0</v>
      </c>
      <c r="AV167" s="11">
        <f t="shared" ca="1" si="58"/>
        <v>0</v>
      </c>
      <c r="AW167" s="11">
        <f t="shared" ca="1" si="58"/>
        <v>0</v>
      </c>
      <c r="AX167" s="11">
        <f t="shared" ca="1" si="58"/>
        <v>0</v>
      </c>
      <c r="AY167" s="11">
        <f t="shared" ca="1" si="58"/>
        <v>0</v>
      </c>
      <c r="AZ167" s="11">
        <f t="shared" ca="1" si="58"/>
        <v>0</v>
      </c>
      <c r="BA167" s="11">
        <f t="shared" ca="1" si="58"/>
        <v>0</v>
      </c>
      <c r="BB167" s="11"/>
      <c r="BC167" s="11">
        <f>IF($AG167,SUMPRODUCT(AI$2:AI167,$AH$2:$AH167)/SUM($AH$2:$AH167),0)</f>
        <v>0</v>
      </c>
      <c r="BD167" s="11">
        <f>IF($AG167,SUMPRODUCT(AJ$2:AJ167,$AH$2:$AH167)/SUM($AH$2:$AH167),0)</f>
        <v>0</v>
      </c>
      <c r="BE167" s="11">
        <f>IF($AG167,SUMPRODUCT(AK$2:AK167,$AH$2:$AH167)/SUM($AH$2:$AH167),0)</f>
        <v>0</v>
      </c>
      <c r="BF167" s="11">
        <f>IF($AG167,SUMPRODUCT(AL$2:AL167,$AH$2:$AH167)/SUM($AH$2:$AH167),0)</f>
        <v>0</v>
      </c>
      <c r="BG167" s="11">
        <f>IF($AG167,SUMPRODUCT(AM$2:AM167,$AH$2:$AH167)/SUM($AH$2:$AH167),0)</f>
        <v>0</v>
      </c>
      <c r="BH167" s="11">
        <f>IF($AG167,SUMPRODUCT(AN$2:AN167,$AH$2:$AH167)/SUM($AH$2:$AH167),0)</f>
        <v>0</v>
      </c>
      <c r="BI167" s="11">
        <f>IF($AG167,SUMPRODUCT(AO$2:AO167,$AH$2:$AH167)/SUM($AH$2:$AH167),0)</f>
        <v>0</v>
      </c>
      <c r="BJ167" s="11">
        <f>IF($AG167,SUMPRODUCT(AP$2:AP167,$AH$2:$AH167)/SUM($AH$2:$AH167),0)</f>
        <v>0</v>
      </c>
      <c r="BK167" s="11">
        <f>IF($AG167,SUMPRODUCT(AQ$2:AQ167,$AH$2:$AH167)/SUM($AH$2:$AH167),0)</f>
        <v>0</v>
      </c>
      <c r="BL167" s="11">
        <f>IF($AG167,SUMPRODUCT(AR$2:AR167,$AH$2:$AH167)/SUM($AH$2:$AH167),0)</f>
        <v>0</v>
      </c>
      <c r="BM167" s="11">
        <f>IF($AG167,SUMPRODUCT(AS$2:AS167,$AH$2:$AH167)/SUM($AH$2:$AH167),0)</f>
        <v>0</v>
      </c>
      <c r="BN167" s="11">
        <f>IF($AG167,SUMPRODUCT(AT$2:AT167,$AH$2:$AH167)/SUM($AH$2:$AH167),0)</f>
        <v>0</v>
      </c>
      <c r="BO167" s="11">
        <f>IF($AG167,SUMPRODUCT(AU$2:AU167,$AH$2:$AH167)/SUM($AH$2:$AH167),0)</f>
        <v>0</v>
      </c>
      <c r="BP167" s="11">
        <f>IF($AG167,SUMPRODUCT(AV$2:AV167,$AH$2:$AH167)/SUM($AH$2:$AH167),0)</f>
        <v>0</v>
      </c>
      <c r="BQ167" s="11">
        <f>IF($AG167,SUMPRODUCT(AW$2:AW167,$AH$2:$AH167)/SUM($AH$2:$AH167),0)</f>
        <v>0</v>
      </c>
      <c r="BR167" s="11">
        <f>IF($AG167,SUMPRODUCT(AX$2:AX167,$AH$2:$AH167)/SUM($AH$2:$AH167),0)</f>
        <v>0</v>
      </c>
      <c r="BS167" s="11">
        <f>IF($AG167,SUMPRODUCT(AY$2:AY167,$AH$2:$AH167)/SUM($AH$2:$AH167),0)</f>
        <v>0</v>
      </c>
      <c r="BT167" s="11">
        <f>IF($AG167,SUMPRODUCT(AZ$2:AZ167,$AH$2:$AH167)/SUM($AH$2:$AH167),0)</f>
        <v>0</v>
      </c>
      <c r="BU167" s="11">
        <f>IF($AG167,SUMPRODUCT(BA$2:BA167,$AH$2:$AH167)/SUM($AH$2:$AH167),0)</f>
        <v>0</v>
      </c>
      <c r="BV167" s="11"/>
      <c r="BW167" s="109" cm="1">
        <f t="array" ref="BW167">IF($AG167,SQRT(SUMPRODUCT($AH$2:$AH167, (AI$2:AI167-BC167)^2)/(SUM($AH$2:$AH167)-1)),0)</f>
        <v>0</v>
      </c>
      <c r="BX167" s="109" cm="1">
        <f t="array" ref="BX167">IF($AG167,SQRT(SUMPRODUCT($AH$2:$AH167, (AJ$2:AJ167-BD167)^2)/(SUM($AH$2:$AH167)-1)),0)</f>
        <v>0</v>
      </c>
      <c r="BY167" s="109" cm="1">
        <f t="array" ref="BY167">IF($AG167,SQRT(SUMPRODUCT($AH$2:$AH167, (AK$2:AK167-BE167)^2)/(SUM($AH$2:$AH167)-1)),0)</f>
        <v>0</v>
      </c>
      <c r="BZ167" s="109" cm="1">
        <f t="array" ref="BZ167">IF($AG167,SQRT(SUMPRODUCT($AH$2:$AH167, (AL$2:AL167-BF167)^2)/(SUM($AH$2:$AH167)-1)),0)</f>
        <v>0</v>
      </c>
      <c r="CA167" s="109" cm="1">
        <f t="array" ref="CA167">IF($AG167,SQRT(SUMPRODUCT($AH$2:$AH167, (AM$2:AM167-BG167)^2)/(SUM($AH$2:$AH167)-1)),0)</f>
        <v>0</v>
      </c>
      <c r="CB167" s="109" cm="1">
        <f t="array" ref="CB167">IF($AG167,SQRT(SUMPRODUCT($AH$2:$AH167, (AN$2:AN167-BH167)^2)/(SUM($AH$2:$AH167)-1)),0)</f>
        <v>0</v>
      </c>
      <c r="CC167" s="109" cm="1">
        <f t="array" ref="CC167">IF($AG167,SQRT(SUMPRODUCT($AH$2:$AH167, (AO$2:AO167-BI167)^2)/(SUM($AH$2:$AH167)-1)),0)</f>
        <v>0</v>
      </c>
      <c r="CD167" s="109" cm="1">
        <f t="array" ref="CD167">IF($AG167,SQRT(SUMPRODUCT($AH$2:$AH167, (AP$2:AP167-BJ167)^2)/(SUM($AH$2:$AH167)-1)),0)</f>
        <v>0</v>
      </c>
      <c r="CE167" s="109" cm="1">
        <f t="array" ref="CE167">IF($AG167,SQRT(SUMPRODUCT($AH$2:$AH167, (AQ$2:AQ167-BK167)^2)/(SUM($AH$2:$AH167)-1)),0)</f>
        <v>0</v>
      </c>
      <c r="CF167" s="109" cm="1">
        <f t="array" ref="CF167">IF($AG167,SQRT(SUMPRODUCT($AH$2:$AH167, (AR$2:AR167-BL167)^2)/(SUM($AH$2:$AH167)-1)),0)</f>
        <v>0</v>
      </c>
      <c r="CG167" s="109" cm="1">
        <f t="array" ref="CG167">IF($AG167,SQRT(SUMPRODUCT($AH$2:$AH167, (AS$2:AS167-BM167)^2)/(SUM($AH$2:$AH167)-1)),0)</f>
        <v>0</v>
      </c>
      <c r="CH167" s="109" cm="1">
        <f t="array" ref="CH167">IF($AG167,SQRT(SUMPRODUCT($AH$2:$AH167, (AT$2:AT167-BN167)^2)/(SUM($AH$2:$AH167)-1)),0)</f>
        <v>0</v>
      </c>
      <c r="CI167" s="109" cm="1">
        <f t="array" ref="CI167">IF($AG167,SQRT(SUMPRODUCT($AH$2:$AH167, (AU$2:AU167-BO167)^2)/(SUM($AH$2:$AH167)-1)),0)</f>
        <v>0</v>
      </c>
      <c r="CJ167" s="109" cm="1">
        <f t="array" ref="CJ167">IF($AG167,SQRT(SUMPRODUCT($AH$2:$AH167, (AV$2:AV167-BP167)^2)/(SUM($AH$2:$AH167)-1)),0)</f>
        <v>0</v>
      </c>
      <c r="CK167" s="109" cm="1">
        <f t="array" ref="CK167">IF($AG167,SQRT(SUMPRODUCT($AH$2:$AH167, (AW$2:AW167-BQ167)^2)/(SUM($AH$2:$AH167)-1)),0)</f>
        <v>0</v>
      </c>
      <c r="CL167" s="109" cm="1">
        <f t="array" ref="CL167">IF($AG167,SQRT(SUMPRODUCT($AH$2:$AH167, (AX$2:AX167-BR167)^2)/(SUM($AH$2:$AH167)-1)),0)</f>
        <v>0</v>
      </c>
      <c r="CM167" s="109" cm="1">
        <f t="array" ref="CM167">IF($AG167,SQRT(SUMPRODUCT($AH$2:$AH167, (AY$2:AY167-BS167)^2)/(SUM($AH$2:$AH167)-1)),0)</f>
        <v>0</v>
      </c>
      <c r="CN167" s="109" cm="1">
        <f t="array" ref="CN167">IF($AG167,SQRT(SUMPRODUCT($AH$2:$AH167, (AZ$2:AZ167-BT167)^2)/(SUM($AH$2:$AH167)-1)),0)</f>
        <v>0</v>
      </c>
      <c r="CO167" s="109" cm="1">
        <f t="array" ref="CO167">IF($AG167,SQRT(SUMPRODUCT($AH$2:$AH167, (BA$2:BA167-BU167)^2)/(SUM($AH$2:$AH167)-1)),0)</f>
        <v>0</v>
      </c>
    </row>
    <row r="168" spans="34:93" x14ac:dyDescent="0.25">
      <c r="AH168" s="99" t="str">
        <f t="shared" si="46"/>
        <v/>
      </c>
      <c r="AI168" s="11">
        <f t="shared" ca="1" si="57"/>
        <v>0</v>
      </c>
      <c r="AJ168" s="11">
        <f t="shared" ca="1" si="57"/>
        <v>0</v>
      </c>
      <c r="AK168" s="11">
        <f t="shared" ca="1" si="57"/>
        <v>0</v>
      </c>
      <c r="AL168" s="11">
        <f t="shared" ca="1" si="57"/>
        <v>0</v>
      </c>
      <c r="AM168" s="11">
        <f t="shared" ca="1" si="57"/>
        <v>0</v>
      </c>
      <c r="AN168" s="11">
        <f t="shared" ca="1" si="57"/>
        <v>0</v>
      </c>
      <c r="AO168" s="11">
        <f t="shared" ca="1" si="57"/>
        <v>0</v>
      </c>
      <c r="AP168" s="11">
        <f t="shared" ca="1" si="57"/>
        <v>0</v>
      </c>
      <c r="AQ168" s="11">
        <f t="shared" ca="1" si="57"/>
        <v>0</v>
      </c>
      <c r="AR168" s="11">
        <f t="shared" ca="1" si="57"/>
        <v>0</v>
      </c>
      <c r="AS168" s="11">
        <f t="shared" ca="1" si="58"/>
        <v>0</v>
      </c>
      <c r="AT168" s="11">
        <f t="shared" ca="1" si="58"/>
        <v>0</v>
      </c>
      <c r="AU168" s="11">
        <f t="shared" ca="1" si="58"/>
        <v>0</v>
      </c>
      <c r="AV168" s="11">
        <f t="shared" ca="1" si="58"/>
        <v>0</v>
      </c>
      <c r="AW168" s="11">
        <f t="shared" ca="1" si="58"/>
        <v>0</v>
      </c>
      <c r="AX168" s="11">
        <f t="shared" ca="1" si="58"/>
        <v>0</v>
      </c>
      <c r="AY168" s="11">
        <f t="shared" ca="1" si="58"/>
        <v>0</v>
      </c>
      <c r="AZ168" s="11">
        <f t="shared" ca="1" si="58"/>
        <v>0</v>
      </c>
      <c r="BA168" s="11">
        <f t="shared" ca="1" si="58"/>
        <v>0</v>
      </c>
      <c r="BB168" s="11"/>
      <c r="BC168" s="11">
        <f>IF($AG168,SUMPRODUCT(AI$2:AI168,$AH$2:$AH168)/SUM($AH$2:$AH168),0)</f>
        <v>0</v>
      </c>
      <c r="BD168" s="11">
        <f>IF($AG168,SUMPRODUCT(AJ$2:AJ168,$AH$2:$AH168)/SUM($AH$2:$AH168),0)</f>
        <v>0</v>
      </c>
      <c r="BE168" s="11">
        <f>IF($AG168,SUMPRODUCT(AK$2:AK168,$AH$2:$AH168)/SUM($AH$2:$AH168),0)</f>
        <v>0</v>
      </c>
      <c r="BF168" s="11">
        <f>IF($AG168,SUMPRODUCT(AL$2:AL168,$AH$2:$AH168)/SUM($AH$2:$AH168),0)</f>
        <v>0</v>
      </c>
      <c r="BG168" s="11">
        <f>IF($AG168,SUMPRODUCT(AM$2:AM168,$AH$2:$AH168)/SUM($AH$2:$AH168),0)</f>
        <v>0</v>
      </c>
      <c r="BH168" s="11">
        <f>IF($AG168,SUMPRODUCT(AN$2:AN168,$AH$2:$AH168)/SUM($AH$2:$AH168),0)</f>
        <v>0</v>
      </c>
      <c r="BI168" s="11">
        <f>IF($AG168,SUMPRODUCT(AO$2:AO168,$AH$2:$AH168)/SUM($AH$2:$AH168),0)</f>
        <v>0</v>
      </c>
      <c r="BJ168" s="11">
        <f>IF($AG168,SUMPRODUCT(AP$2:AP168,$AH$2:$AH168)/SUM($AH$2:$AH168),0)</f>
        <v>0</v>
      </c>
      <c r="BK168" s="11">
        <f>IF($AG168,SUMPRODUCT(AQ$2:AQ168,$AH$2:$AH168)/SUM($AH$2:$AH168),0)</f>
        <v>0</v>
      </c>
      <c r="BL168" s="11">
        <f>IF($AG168,SUMPRODUCT(AR$2:AR168,$AH$2:$AH168)/SUM($AH$2:$AH168),0)</f>
        <v>0</v>
      </c>
      <c r="BM168" s="11">
        <f>IF($AG168,SUMPRODUCT(AS$2:AS168,$AH$2:$AH168)/SUM($AH$2:$AH168),0)</f>
        <v>0</v>
      </c>
      <c r="BN168" s="11">
        <f>IF($AG168,SUMPRODUCT(AT$2:AT168,$AH$2:$AH168)/SUM($AH$2:$AH168),0)</f>
        <v>0</v>
      </c>
      <c r="BO168" s="11">
        <f>IF($AG168,SUMPRODUCT(AU$2:AU168,$AH$2:$AH168)/SUM($AH$2:$AH168),0)</f>
        <v>0</v>
      </c>
      <c r="BP168" s="11">
        <f>IF($AG168,SUMPRODUCT(AV$2:AV168,$AH$2:$AH168)/SUM($AH$2:$AH168),0)</f>
        <v>0</v>
      </c>
      <c r="BQ168" s="11">
        <f>IF($AG168,SUMPRODUCT(AW$2:AW168,$AH$2:$AH168)/SUM($AH$2:$AH168),0)</f>
        <v>0</v>
      </c>
      <c r="BR168" s="11">
        <f>IF($AG168,SUMPRODUCT(AX$2:AX168,$AH$2:$AH168)/SUM($AH$2:$AH168),0)</f>
        <v>0</v>
      </c>
      <c r="BS168" s="11">
        <f>IF($AG168,SUMPRODUCT(AY$2:AY168,$AH$2:$AH168)/SUM($AH$2:$AH168),0)</f>
        <v>0</v>
      </c>
      <c r="BT168" s="11">
        <f>IF($AG168,SUMPRODUCT(AZ$2:AZ168,$AH$2:$AH168)/SUM($AH$2:$AH168),0)</f>
        <v>0</v>
      </c>
      <c r="BU168" s="11">
        <f>IF($AG168,SUMPRODUCT(BA$2:BA168,$AH$2:$AH168)/SUM($AH$2:$AH168),0)</f>
        <v>0</v>
      </c>
      <c r="BV168" s="11"/>
      <c r="BW168" s="109" cm="1">
        <f t="array" ref="BW168">IF($AG168,SQRT(SUMPRODUCT($AH$2:$AH168, (AI$2:AI168-BC168)^2)/(SUM($AH$2:$AH168)-1)),0)</f>
        <v>0</v>
      </c>
      <c r="BX168" s="109" cm="1">
        <f t="array" ref="BX168">IF($AG168,SQRT(SUMPRODUCT($AH$2:$AH168, (AJ$2:AJ168-BD168)^2)/(SUM($AH$2:$AH168)-1)),0)</f>
        <v>0</v>
      </c>
      <c r="BY168" s="109" cm="1">
        <f t="array" ref="BY168">IF($AG168,SQRT(SUMPRODUCT($AH$2:$AH168, (AK$2:AK168-BE168)^2)/(SUM($AH$2:$AH168)-1)),0)</f>
        <v>0</v>
      </c>
      <c r="BZ168" s="109" cm="1">
        <f t="array" ref="BZ168">IF($AG168,SQRT(SUMPRODUCT($AH$2:$AH168, (AL$2:AL168-BF168)^2)/(SUM($AH$2:$AH168)-1)),0)</f>
        <v>0</v>
      </c>
      <c r="CA168" s="109" cm="1">
        <f t="array" ref="CA168">IF($AG168,SQRT(SUMPRODUCT($AH$2:$AH168, (AM$2:AM168-BG168)^2)/(SUM($AH$2:$AH168)-1)),0)</f>
        <v>0</v>
      </c>
      <c r="CB168" s="109" cm="1">
        <f t="array" ref="CB168">IF($AG168,SQRT(SUMPRODUCT($AH$2:$AH168, (AN$2:AN168-BH168)^2)/(SUM($AH$2:$AH168)-1)),0)</f>
        <v>0</v>
      </c>
      <c r="CC168" s="109" cm="1">
        <f t="array" ref="CC168">IF($AG168,SQRT(SUMPRODUCT($AH$2:$AH168, (AO$2:AO168-BI168)^2)/(SUM($AH$2:$AH168)-1)),0)</f>
        <v>0</v>
      </c>
      <c r="CD168" s="109" cm="1">
        <f t="array" ref="CD168">IF($AG168,SQRT(SUMPRODUCT($AH$2:$AH168, (AP$2:AP168-BJ168)^2)/(SUM($AH$2:$AH168)-1)),0)</f>
        <v>0</v>
      </c>
      <c r="CE168" s="109" cm="1">
        <f t="array" ref="CE168">IF($AG168,SQRT(SUMPRODUCT($AH$2:$AH168, (AQ$2:AQ168-BK168)^2)/(SUM($AH$2:$AH168)-1)),0)</f>
        <v>0</v>
      </c>
      <c r="CF168" s="109" cm="1">
        <f t="array" ref="CF168">IF($AG168,SQRT(SUMPRODUCT($AH$2:$AH168, (AR$2:AR168-BL168)^2)/(SUM($AH$2:$AH168)-1)),0)</f>
        <v>0</v>
      </c>
      <c r="CG168" s="109" cm="1">
        <f t="array" ref="CG168">IF($AG168,SQRT(SUMPRODUCT($AH$2:$AH168, (AS$2:AS168-BM168)^2)/(SUM($AH$2:$AH168)-1)),0)</f>
        <v>0</v>
      </c>
      <c r="CH168" s="109" cm="1">
        <f t="array" ref="CH168">IF($AG168,SQRT(SUMPRODUCT($AH$2:$AH168, (AT$2:AT168-BN168)^2)/(SUM($AH$2:$AH168)-1)),0)</f>
        <v>0</v>
      </c>
      <c r="CI168" s="109" cm="1">
        <f t="array" ref="CI168">IF($AG168,SQRT(SUMPRODUCT($AH$2:$AH168, (AU$2:AU168-BO168)^2)/(SUM($AH$2:$AH168)-1)),0)</f>
        <v>0</v>
      </c>
      <c r="CJ168" s="109" cm="1">
        <f t="array" ref="CJ168">IF($AG168,SQRT(SUMPRODUCT($AH$2:$AH168, (AV$2:AV168-BP168)^2)/(SUM($AH$2:$AH168)-1)),0)</f>
        <v>0</v>
      </c>
      <c r="CK168" s="109" cm="1">
        <f t="array" ref="CK168">IF($AG168,SQRT(SUMPRODUCT($AH$2:$AH168, (AW$2:AW168-BQ168)^2)/(SUM($AH$2:$AH168)-1)),0)</f>
        <v>0</v>
      </c>
      <c r="CL168" s="109" cm="1">
        <f t="array" ref="CL168">IF($AG168,SQRT(SUMPRODUCT($AH$2:$AH168, (AX$2:AX168-BR168)^2)/(SUM($AH$2:$AH168)-1)),0)</f>
        <v>0</v>
      </c>
      <c r="CM168" s="109" cm="1">
        <f t="array" ref="CM168">IF($AG168,SQRT(SUMPRODUCT($AH$2:$AH168, (AY$2:AY168-BS168)^2)/(SUM($AH$2:$AH168)-1)),0)</f>
        <v>0</v>
      </c>
      <c r="CN168" s="109" cm="1">
        <f t="array" ref="CN168">IF($AG168,SQRT(SUMPRODUCT($AH$2:$AH168, (AZ$2:AZ168-BT168)^2)/(SUM($AH$2:$AH168)-1)),0)</f>
        <v>0</v>
      </c>
      <c r="CO168" s="109" cm="1">
        <f t="array" ref="CO168">IF($AG168,SQRT(SUMPRODUCT($AH$2:$AH168, (BA$2:BA168-BU168)^2)/(SUM($AH$2:$AH168)-1)),0)</f>
        <v>0</v>
      </c>
    </row>
    <row r="169" spans="34:93" x14ac:dyDescent="0.25">
      <c r="AH169" s="99" t="str">
        <f t="shared" si="46"/>
        <v/>
      </c>
      <c r="AI169" s="11">
        <f t="shared" ca="1" si="57"/>
        <v>0</v>
      </c>
      <c r="AJ169" s="11">
        <f t="shared" ca="1" si="57"/>
        <v>0</v>
      </c>
      <c r="AK169" s="11">
        <f t="shared" ca="1" si="57"/>
        <v>0</v>
      </c>
      <c r="AL169" s="11">
        <f t="shared" ca="1" si="57"/>
        <v>0</v>
      </c>
      <c r="AM169" s="11">
        <f t="shared" ca="1" si="57"/>
        <v>0</v>
      </c>
      <c r="AN169" s="11">
        <f t="shared" ca="1" si="57"/>
        <v>0</v>
      </c>
      <c r="AO169" s="11">
        <f t="shared" ca="1" si="57"/>
        <v>0</v>
      </c>
      <c r="AP169" s="11">
        <f t="shared" ca="1" si="57"/>
        <v>0</v>
      </c>
      <c r="AQ169" s="11">
        <f t="shared" ca="1" si="57"/>
        <v>0</v>
      </c>
      <c r="AR169" s="11">
        <f t="shared" ca="1" si="57"/>
        <v>0</v>
      </c>
      <c r="AS169" s="11">
        <f t="shared" ca="1" si="58"/>
        <v>0</v>
      </c>
      <c r="AT169" s="11">
        <f t="shared" ca="1" si="58"/>
        <v>0</v>
      </c>
      <c r="AU169" s="11">
        <f t="shared" ca="1" si="58"/>
        <v>0</v>
      </c>
      <c r="AV169" s="11">
        <f t="shared" ca="1" si="58"/>
        <v>0</v>
      </c>
      <c r="AW169" s="11">
        <f t="shared" ca="1" si="58"/>
        <v>0</v>
      </c>
      <c r="AX169" s="11">
        <f t="shared" ca="1" si="58"/>
        <v>0</v>
      </c>
      <c r="AY169" s="11">
        <f t="shared" ca="1" si="58"/>
        <v>0</v>
      </c>
      <c r="AZ169" s="11">
        <f t="shared" ca="1" si="58"/>
        <v>0</v>
      </c>
      <c r="BA169" s="11">
        <f t="shared" ca="1" si="58"/>
        <v>0</v>
      </c>
      <c r="BB169" s="11"/>
      <c r="BC169" s="11">
        <f>IF($AG169,SUMPRODUCT(AI$2:AI169,$AH$2:$AH169)/SUM($AH$2:$AH169),0)</f>
        <v>0</v>
      </c>
      <c r="BD169" s="11">
        <f>IF($AG169,SUMPRODUCT(AJ$2:AJ169,$AH$2:$AH169)/SUM($AH$2:$AH169),0)</f>
        <v>0</v>
      </c>
      <c r="BE169" s="11">
        <f>IF($AG169,SUMPRODUCT(AK$2:AK169,$AH$2:$AH169)/SUM($AH$2:$AH169),0)</f>
        <v>0</v>
      </c>
      <c r="BF169" s="11">
        <f>IF($AG169,SUMPRODUCT(AL$2:AL169,$AH$2:$AH169)/SUM($AH$2:$AH169),0)</f>
        <v>0</v>
      </c>
      <c r="BG169" s="11">
        <f>IF($AG169,SUMPRODUCT(AM$2:AM169,$AH$2:$AH169)/SUM($AH$2:$AH169),0)</f>
        <v>0</v>
      </c>
      <c r="BH169" s="11">
        <f>IF($AG169,SUMPRODUCT(AN$2:AN169,$AH$2:$AH169)/SUM($AH$2:$AH169),0)</f>
        <v>0</v>
      </c>
      <c r="BI169" s="11">
        <f>IF($AG169,SUMPRODUCT(AO$2:AO169,$AH$2:$AH169)/SUM($AH$2:$AH169),0)</f>
        <v>0</v>
      </c>
      <c r="BJ169" s="11">
        <f>IF($AG169,SUMPRODUCT(AP$2:AP169,$AH$2:$AH169)/SUM($AH$2:$AH169),0)</f>
        <v>0</v>
      </c>
      <c r="BK169" s="11">
        <f>IF($AG169,SUMPRODUCT(AQ$2:AQ169,$AH$2:$AH169)/SUM($AH$2:$AH169),0)</f>
        <v>0</v>
      </c>
      <c r="BL169" s="11">
        <f>IF($AG169,SUMPRODUCT(AR$2:AR169,$AH$2:$AH169)/SUM($AH$2:$AH169),0)</f>
        <v>0</v>
      </c>
      <c r="BM169" s="11">
        <f>IF($AG169,SUMPRODUCT(AS$2:AS169,$AH$2:$AH169)/SUM($AH$2:$AH169),0)</f>
        <v>0</v>
      </c>
      <c r="BN169" s="11">
        <f>IF($AG169,SUMPRODUCT(AT$2:AT169,$AH$2:$AH169)/SUM($AH$2:$AH169),0)</f>
        <v>0</v>
      </c>
      <c r="BO169" s="11">
        <f>IF($AG169,SUMPRODUCT(AU$2:AU169,$AH$2:$AH169)/SUM($AH$2:$AH169),0)</f>
        <v>0</v>
      </c>
      <c r="BP169" s="11">
        <f>IF($AG169,SUMPRODUCT(AV$2:AV169,$AH$2:$AH169)/SUM($AH$2:$AH169),0)</f>
        <v>0</v>
      </c>
      <c r="BQ169" s="11">
        <f>IF($AG169,SUMPRODUCT(AW$2:AW169,$AH$2:$AH169)/SUM($AH$2:$AH169),0)</f>
        <v>0</v>
      </c>
      <c r="BR169" s="11">
        <f>IF($AG169,SUMPRODUCT(AX$2:AX169,$AH$2:$AH169)/SUM($AH$2:$AH169),0)</f>
        <v>0</v>
      </c>
      <c r="BS169" s="11">
        <f>IF($AG169,SUMPRODUCT(AY$2:AY169,$AH$2:$AH169)/SUM($AH$2:$AH169),0)</f>
        <v>0</v>
      </c>
      <c r="BT169" s="11">
        <f>IF($AG169,SUMPRODUCT(AZ$2:AZ169,$AH$2:$AH169)/SUM($AH$2:$AH169),0)</f>
        <v>0</v>
      </c>
      <c r="BU169" s="11">
        <f>IF($AG169,SUMPRODUCT(BA$2:BA169,$AH$2:$AH169)/SUM($AH$2:$AH169),0)</f>
        <v>0</v>
      </c>
      <c r="BV169" s="11"/>
      <c r="BW169" s="109" cm="1">
        <f t="array" ref="BW169">IF($AG169,SQRT(SUMPRODUCT($AH$2:$AH169, (AI$2:AI169-BC169)^2)/(SUM($AH$2:$AH169)-1)),0)</f>
        <v>0</v>
      </c>
      <c r="BX169" s="109" cm="1">
        <f t="array" ref="BX169">IF($AG169,SQRT(SUMPRODUCT($AH$2:$AH169, (AJ$2:AJ169-BD169)^2)/(SUM($AH$2:$AH169)-1)),0)</f>
        <v>0</v>
      </c>
      <c r="BY169" s="109" cm="1">
        <f t="array" ref="BY169">IF($AG169,SQRT(SUMPRODUCT($AH$2:$AH169, (AK$2:AK169-BE169)^2)/(SUM($AH$2:$AH169)-1)),0)</f>
        <v>0</v>
      </c>
      <c r="BZ169" s="109" cm="1">
        <f t="array" ref="BZ169">IF($AG169,SQRT(SUMPRODUCT($AH$2:$AH169, (AL$2:AL169-BF169)^2)/(SUM($AH$2:$AH169)-1)),0)</f>
        <v>0</v>
      </c>
      <c r="CA169" s="109" cm="1">
        <f t="array" ref="CA169">IF($AG169,SQRT(SUMPRODUCT($AH$2:$AH169, (AM$2:AM169-BG169)^2)/(SUM($AH$2:$AH169)-1)),0)</f>
        <v>0</v>
      </c>
      <c r="CB169" s="109" cm="1">
        <f t="array" ref="CB169">IF($AG169,SQRT(SUMPRODUCT($AH$2:$AH169, (AN$2:AN169-BH169)^2)/(SUM($AH$2:$AH169)-1)),0)</f>
        <v>0</v>
      </c>
      <c r="CC169" s="109" cm="1">
        <f t="array" ref="CC169">IF($AG169,SQRT(SUMPRODUCT($AH$2:$AH169, (AO$2:AO169-BI169)^2)/(SUM($AH$2:$AH169)-1)),0)</f>
        <v>0</v>
      </c>
      <c r="CD169" s="109" cm="1">
        <f t="array" ref="CD169">IF($AG169,SQRT(SUMPRODUCT($AH$2:$AH169, (AP$2:AP169-BJ169)^2)/(SUM($AH$2:$AH169)-1)),0)</f>
        <v>0</v>
      </c>
      <c r="CE169" s="109" cm="1">
        <f t="array" ref="CE169">IF($AG169,SQRT(SUMPRODUCT($AH$2:$AH169, (AQ$2:AQ169-BK169)^2)/(SUM($AH$2:$AH169)-1)),0)</f>
        <v>0</v>
      </c>
      <c r="CF169" s="109" cm="1">
        <f t="array" ref="CF169">IF($AG169,SQRT(SUMPRODUCT($AH$2:$AH169, (AR$2:AR169-BL169)^2)/(SUM($AH$2:$AH169)-1)),0)</f>
        <v>0</v>
      </c>
      <c r="CG169" s="109" cm="1">
        <f t="array" ref="CG169">IF($AG169,SQRT(SUMPRODUCT($AH$2:$AH169, (AS$2:AS169-BM169)^2)/(SUM($AH$2:$AH169)-1)),0)</f>
        <v>0</v>
      </c>
      <c r="CH169" s="109" cm="1">
        <f t="array" ref="CH169">IF($AG169,SQRT(SUMPRODUCT($AH$2:$AH169, (AT$2:AT169-BN169)^2)/(SUM($AH$2:$AH169)-1)),0)</f>
        <v>0</v>
      </c>
      <c r="CI169" s="109" cm="1">
        <f t="array" ref="CI169">IF($AG169,SQRT(SUMPRODUCT($AH$2:$AH169, (AU$2:AU169-BO169)^2)/(SUM($AH$2:$AH169)-1)),0)</f>
        <v>0</v>
      </c>
      <c r="CJ169" s="109" cm="1">
        <f t="array" ref="CJ169">IF($AG169,SQRT(SUMPRODUCT($AH$2:$AH169, (AV$2:AV169-BP169)^2)/(SUM($AH$2:$AH169)-1)),0)</f>
        <v>0</v>
      </c>
      <c r="CK169" s="109" cm="1">
        <f t="array" ref="CK169">IF($AG169,SQRT(SUMPRODUCT($AH$2:$AH169, (AW$2:AW169-BQ169)^2)/(SUM($AH$2:$AH169)-1)),0)</f>
        <v>0</v>
      </c>
      <c r="CL169" s="109" cm="1">
        <f t="array" ref="CL169">IF($AG169,SQRT(SUMPRODUCT($AH$2:$AH169, (AX$2:AX169-BR169)^2)/(SUM($AH$2:$AH169)-1)),0)</f>
        <v>0</v>
      </c>
      <c r="CM169" s="109" cm="1">
        <f t="array" ref="CM169">IF($AG169,SQRT(SUMPRODUCT($AH$2:$AH169, (AY$2:AY169-BS169)^2)/(SUM($AH$2:$AH169)-1)),0)</f>
        <v>0</v>
      </c>
      <c r="CN169" s="109" cm="1">
        <f t="array" ref="CN169">IF($AG169,SQRT(SUMPRODUCT($AH$2:$AH169, (AZ$2:AZ169-BT169)^2)/(SUM($AH$2:$AH169)-1)),0)</f>
        <v>0</v>
      </c>
      <c r="CO169" s="109" cm="1">
        <f t="array" ref="CO169">IF($AG169,SQRT(SUMPRODUCT($AH$2:$AH169, (BA$2:BA169-BU169)^2)/(SUM($AH$2:$AH169)-1)),0)</f>
        <v>0</v>
      </c>
    </row>
    <row r="170" spans="34:93" x14ac:dyDescent="0.25">
      <c r="AH170" s="99" t="str">
        <f t="shared" si="46"/>
        <v/>
      </c>
      <c r="AI170" s="11">
        <f t="shared" ca="1" si="57"/>
        <v>0</v>
      </c>
      <c r="AJ170" s="11">
        <f t="shared" ca="1" si="57"/>
        <v>0</v>
      </c>
      <c r="AK170" s="11">
        <f t="shared" ca="1" si="57"/>
        <v>0</v>
      </c>
      <c r="AL170" s="11">
        <f t="shared" ca="1" si="57"/>
        <v>0</v>
      </c>
      <c r="AM170" s="11">
        <f t="shared" ca="1" si="57"/>
        <v>0</v>
      </c>
      <c r="AN170" s="11">
        <f t="shared" ca="1" si="57"/>
        <v>0</v>
      </c>
      <c r="AO170" s="11">
        <f t="shared" ca="1" si="57"/>
        <v>0</v>
      </c>
      <c r="AP170" s="11">
        <f t="shared" ca="1" si="57"/>
        <v>0</v>
      </c>
      <c r="AQ170" s="11">
        <f t="shared" ca="1" si="57"/>
        <v>0</v>
      </c>
      <c r="AR170" s="11">
        <f t="shared" ca="1" si="57"/>
        <v>0</v>
      </c>
      <c r="AS170" s="11">
        <f t="shared" ca="1" si="58"/>
        <v>0</v>
      </c>
      <c r="AT170" s="11">
        <f t="shared" ca="1" si="58"/>
        <v>0</v>
      </c>
      <c r="AU170" s="11">
        <f t="shared" ca="1" si="58"/>
        <v>0</v>
      </c>
      <c r="AV170" s="11">
        <f t="shared" ca="1" si="58"/>
        <v>0</v>
      </c>
      <c r="AW170" s="11">
        <f t="shared" ca="1" si="58"/>
        <v>0</v>
      </c>
      <c r="AX170" s="11">
        <f t="shared" ca="1" si="58"/>
        <v>0</v>
      </c>
      <c r="AY170" s="11">
        <f t="shared" ca="1" si="58"/>
        <v>0</v>
      </c>
      <c r="AZ170" s="11">
        <f t="shared" ca="1" si="58"/>
        <v>0</v>
      </c>
      <c r="BA170" s="11">
        <f t="shared" ca="1" si="58"/>
        <v>0</v>
      </c>
      <c r="BB170" s="11"/>
      <c r="BC170" s="11">
        <f>IF($AG170,SUMPRODUCT(AI$2:AI170,$AH$2:$AH170)/SUM($AH$2:$AH170),0)</f>
        <v>0</v>
      </c>
      <c r="BD170" s="11">
        <f>IF($AG170,SUMPRODUCT(AJ$2:AJ170,$AH$2:$AH170)/SUM($AH$2:$AH170),0)</f>
        <v>0</v>
      </c>
      <c r="BE170" s="11">
        <f>IF($AG170,SUMPRODUCT(AK$2:AK170,$AH$2:$AH170)/SUM($AH$2:$AH170),0)</f>
        <v>0</v>
      </c>
      <c r="BF170" s="11">
        <f>IF($AG170,SUMPRODUCT(AL$2:AL170,$AH$2:$AH170)/SUM($AH$2:$AH170),0)</f>
        <v>0</v>
      </c>
      <c r="BG170" s="11">
        <f>IF($AG170,SUMPRODUCT(AM$2:AM170,$AH$2:$AH170)/SUM($AH$2:$AH170),0)</f>
        <v>0</v>
      </c>
      <c r="BH170" s="11">
        <f>IF($AG170,SUMPRODUCT(AN$2:AN170,$AH$2:$AH170)/SUM($AH$2:$AH170),0)</f>
        <v>0</v>
      </c>
      <c r="BI170" s="11">
        <f>IF($AG170,SUMPRODUCT(AO$2:AO170,$AH$2:$AH170)/SUM($AH$2:$AH170),0)</f>
        <v>0</v>
      </c>
      <c r="BJ170" s="11">
        <f>IF($AG170,SUMPRODUCT(AP$2:AP170,$AH$2:$AH170)/SUM($AH$2:$AH170),0)</f>
        <v>0</v>
      </c>
      <c r="BK170" s="11">
        <f>IF($AG170,SUMPRODUCT(AQ$2:AQ170,$AH$2:$AH170)/SUM($AH$2:$AH170),0)</f>
        <v>0</v>
      </c>
      <c r="BL170" s="11">
        <f>IF($AG170,SUMPRODUCT(AR$2:AR170,$AH$2:$AH170)/SUM($AH$2:$AH170),0)</f>
        <v>0</v>
      </c>
      <c r="BM170" s="11">
        <f>IF($AG170,SUMPRODUCT(AS$2:AS170,$AH$2:$AH170)/SUM($AH$2:$AH170),0)</f>
        <v>0</v>
      </c>
      <c r="BN170" s="11">
        <f>IF($AG170,SUMPRODUCT(AT$2:AT170,$AH$2:$AH170)/SUM($AH$2:$AH170),0)</f>
        <v>0</v>
      </c>
      <c r="BO170" s="11">
        <f>IF($AG170,SUMPRODUCT(AU$2:AU170,$AH$2:$AH170)/SUM($AH$2:$AH170),0)</f>
        <v>0</v>
      </c>
      <c r="BP170" s="11">
        <f>IF($AG170,SUMPRODUCT(AV$2:AV170,$AH$2:$AH170)/SUM($AH$2:$AH170),0)</f>
        <v>0</v>
      </c>
      <c r="BQ170" s="11">
        <f>IF($AG170,SUMPRODUCT(AW$2:AW170,$AH$2:$AH170)/SUM($AH$2:$AH170),0)</f>
        <v>0</v>
      </c>
      <c r="BR170" s="11">
        <f>IF($AG170,SUMPRODUCT(AX$2:AX170,$AH$2:$AH170)/SUM($AH$2:$AH170),0)</f>
        <v>0</v>
      </c>
      <c r="BS170" s="11">
        <f>IF($AG170,SUMPRODUCT(AY$2:AY170,$AH$2:$AH170)/SUM($AH$2:$AH170),0)</f>
        <v>0</v>
      </c>
      <c r="BT170" s="11">
        <f>IF($AG170,SUMPRODUCT(AZ$2:AZ170,$AH$2:$AH170)/SUM($AH$2:$AH170),0)</f>
        <v>0</v>
      </c>
      <c r="BU170" s="11">
        <f>IF($AG170,SUMPRODUCT(BA$2:BA170,$AH$2:$AH170)/SUM($AH$2:$AH170),0)</f>
        <v>0</v>
      </c>
      <c r="BV170" s="11"/>
      <c r="BW170" s="109" cm="1">
        <f t="array" ref="BW170">IF($AG170,SQRT(SUMPRODUCT($AH$2:$AH170, (AI$2:AI170-BC170)^2)/(SUM($AH$2:$AH170)-1)),0)</f>
        <v>0</v>
      </c>
      <c r="BX170" s="109" cm="1">
        <f t="array" ref="BX170">IF($AG170,SQRT(SUMPRODUCT($AH$2:$AH170, (AJ$2:AJ170-BD170)^2)/(SUM($AH$2:$AH170)-1)),0)</f>
        <v>0</v>
      </c>
      <c r="BY170" s="109" cm="1">
        <f t="array" ref="BY170">IF($AG170,SQRT(SUMPRODUCT($AH$2:$AH170, (AK$2:AK170-BE170)^2)/(SUM($AH$2:$AH170)-1)),0)</f>
        <v>0</v>
      </c>
      <c r="BZ170" s="109" cm="1">
        <f t="array" ref="BZ170">IF($AG170,SQRT(SUMPRODUCT($AH$2:$AH170, (AL$2:AL170-BF170)^2)/(SUM($AH$2:$AH170)-1)),0)</f>
        <v>0</v>
      </c>
      <c r="CA170" s="109" cm="1">
        <f t="array" ref="CA170">IF($AG170,SQRT(SUMPRODUCT($AH$2:$AH170, (AM$2:AM170-BG170)^2)/(SUM($AH$2:$AH170)-1)),0)</f>
        <v>0</v>
      </c>
      <c r="CB170" s="109" cm="1">
        <f t="array" ref="CB170">IF($AG170,SQRT(SUMPRODUCT($AH$2:$AH170, (AN$2:AN170-BH170)^2)/(SUM($AH$2:$AH170)-1)),0)</f>
        <v>0</v>
      </c>
      <c r="CC170" s="109" cm="1">
        <f t="array" ref="CC170">IF($AG170,SQRT(SUMPRODUCT($AH$2:$AH170, (AO$2:AO170-BI170)^2)/(SUM($AH$2:$AH170)-1)),0)</f>
        <v>0</v>
      </c>
      <c r="CD170" s="109" cm="1">
        <f t="array" ref="CD170">IF($AG170,SQRT(SUMPRODUCT($AH$2:$AH170, (AP$2:AP170-BJ170)^2)/(SUM($AH$2:$AH170)-1)),0)</f>
        <v>0</v>
      </c>
      <c r="CE170" s="109" cm="1">
        <f t="array" ref="CE170">IF($AG170,SQRT(SUMPRODUCT($AH$2:$AH170, (AQ$2:AQ170-BK170)^2)/(SUM($AH$2:$AH170)-1)),0)</f>
        <v>0</v>
      </c>
      <c r="CF170" s="109" cm="1">
        <f t="array" ref="CF170">IF($AG170,SQRT(SUMPRODUCT($AH$2:$AH170, (AR$2:AR170-BL170)^2)/(SUM($AH$2:$AH170)-1)),0)</f>
        <v>0</v>
      </c>
      <c r="CG170" s="109" cm="1">
        <f t="array" ref="CG170">IF($AG170,SQRT(SUMPRODUCT($AH$2:$AH170, (AS$2:AS170-BM170)^2)/(SUM($AH$2:$AH170)-1)),0)</f>
        <v>0</v>
      </c>
      <c r="CH170" s="109" cm="1">
        <f t="array" ref="CH170">IF($AG170,SQRT(SUMPRODUCT($AH$2:$AH170, (AT$2:AT170-BN170)^2)/(SUM($AH$2:$AH170)-1)),0)</f>
        <v>0</v>
      </c>
      <c r="CI170" s="109" cm="1">
        <f t="array" ref="CI170">IF($AG170,SQRT(SUMPRODUCT($AH$2:$AH170, (AU$2:AU170-BO170)^2)/(SUM($AH$2:$AH170)-1)),0)</f>
        <v>0</v>
      </c>
      <c r="CJ170" s="109" cm="1">
        <f t="array" ref="CJ170">IF($AG170,SQRT(SUMPRODUCT($AH$2:$AH170, (AV$2:AV170-BP170)^2)/(SUM($AH$2:$AH170)-1)),0)</f>
        <v>0</v>
      </c>
      <c r="CK170" s="109" cm="1">
        <f t="array" ref="CK170">IF($AG170,SQRT(SUMPRODUCT($AH$2:$AH170, (AW$2:AW170-BQ170)^2)/(SUM($AH$2:$AH170)-1)),0)</f>
        <v>0</v>
      </c>
      <c r="CL170" s="109" cm="1">
        <f t="array" ref="CL170">IF($AG170,SQRT(SUMPRODUCT($AH$2:$AH170, (AX$2:AX170-BR170)^2)/(SUM($AH$2:$AH170)-1)),0)</f>
        <v>0</v>
      </c>
      <c r="CM170" s="109" cm="1">
        <f t="array" ref="CM170">IF($AG170,SQRT(SUMPRODUCT($AH$2:$AH170, (AY$2:AY170-BS170)^2)/(SUM($AH$2:$AH170)-1)),0)</f>
        <v>0</v>
      </c>
      <c r="CN170" s="109" cm="1">
        <f t="array" ref="CN170">IF($AG170,SQRT(SUMPRODUCT($AH$2:$AH170, (AZ$2:AZ170-BT170)^2)/(SUM($AH$2:$AH170)-1)),0)</f>
        <v>0</v>
      </c>
      <c r="CO170" s="109" cm="1">
        <f t="array" ref="CO170">IF($AG170,SQRT(SUMPRODUCT($AH$2:$AH170, (BA$2:BA170-BU170)^2)/(SUM($AH$2:$AH170)-1)),0)</f>
        <v>0</v>
      </c>
    </row>
    <row r="171" spans="34:93" x14ac:dyDescent="0.25">
      <c r="AH171" s="99" t="str">
        <f t="shared" si="46"/>
        <v/>
      </c>
      <c r="AI171" s="11">
        <f t="shared" ca="1" si="57"/>
        <v>0</v>
      </c>
      <c r="AJ171" s="11">
        <f t="shared" ca="1" si="57"/>
        <v>0</v>
      </c>
      <c r="AK171" s="11">
        <f t="shared" ca="1" si="57"/>
        <v>0</v>
      </c>
      <c r="AL171" s="11">
        <f t="shared" ca="1" si="57"/>
        <v>0</v>
      </c>
      <c r="AM171" s="11">
        <f t="shared" ca="1" si="57"/>
        <v>0</v>
      </c>
      <c r="AN171" s="11">
        <f t="shared" ca="1" si="57"/>
        <v>0</v>
      </c>
      <c r="AO171" s="11">
        <f t="shared" ca="1" si="57"/>
        <v>0</v>
      </c>
      <c r="AP171" s="11">
        <f t="shared" ca="1" si="57"/>
        <v>0</v>
      </c>
      <c r="AQ171" s="11">
        <f t="shared" ca="1" si="57"/>
        <v>0</v>
      </c>
      <c r="AR171" s="11">
        <f t="shared" ca="1" si="57"/>
        <v>0</v>
      </c>
      <c r="AS171" s="11">
        <f t="shared" ca="1" si="58"/>
        <v>0</v>
      </c>
      <c r="AT171" s="11">
        <f t="shared" ca="1" si="58"/>
        <v>0</v>
      </c>
      <c r="AU171" s="11">
        <f t="shared" ca="1" si="58"/>
        <v>0</v>
      </c>
      <c r="AV171" s="11">
        <f t="shared" ca="1" si="58"/>
        <v>0</v>
      </c>
      <c r="AW171" s="11">
        <f t="shared" ca="1" si="58"/>
        <v>0</v>
      </c>
      <c r="AX171" s="11">
        <f t="shared" ca="1" si="58"/>
        <v>0</v>
      </c>
      <c r="AY171" s="11">
        <f t="shared" ca="1" si="58"/>
        <v>0</v>
      </c>
      <c r="AZ171" s="11">
        <f t="shared" ca="1" si="58"/>
        <v>0</v>
      </c>
      <c r="BA171" s="11">
        <f t="shared" ca="1" si="58"/>
        <v>0</v>
      </c>
      <c r="BB171" s="11"/>
      <c r="BC171" s="11">
        <f>IF($AG171,SUMPRODUCT(AI$2:AI171,$AH$2:$AH171)/SUM($AH$2:$AH171),0)</f>
        <v>0</v>
      </c>
      <c r="BD171" s="11">
        <f>IF($AG171,SUMPRODUCT(AJ$2:AJ171,$AH$2:$AH171)/SUM($AH$2:$AH171),0)</f>
        <v>0</v>
      </c>
      <c r="BE171" s="11">
        <f>IF($AG171,SUMPRODUCT(AK$2:AK171,$AH$2:$AH171)/SUM($AH$2:$AH171),0)</f>
        <v>0</v>
      </c>
      <c r="BF171" s="11">
        <f>IF($AG171,SUMPRODUCT(AL$2:AL171,$AH$2:$AH171)/SUM($AH$2:$AH171),0)</f>
        <v>0</v>
      </c>
      <c r="BG171" s="11">
        <f>IF($AG171,SUMPRODUCT(AM$2:AM171,$AH$2:$AH171)/SUM($AH$2:$AH171),0)</f>
        <v>0</v>
      </c>
      <c r="BH171" s="11">
        <f>IF($AG171,SUMPRODUCT(AN$2:AN171,$AH$2:$AH171)/SUM($AH$2:$AH171),0)</f>
        <v>0</v>
      </c>
      <c r="BI171" s="11">
        <f>IF($AG171,SUMPRODUCT(AO$2:AO171,$AH$2:$AH171)/SUM($AH$2:$AH171),0)</f>
        <v>0</v>
      </c>
      <c r="BJ171" s="11">
        <f>IF($AG171,SUMPRODUCT(AP$2:AP171,$AH$2:$AH171)/SUM($AH$2:$AH171),0)</f>
        <v>0</v>
      </c>
      <c r="BK171" s="11">
        <f>IF($AG171,SUMPRODUCT(AQ$2:AQ171,$AH$2:$AH171)/SUM($AH$2:$AH171),0)</f>
        <v>0</v>
      </c>
      <c r="BL171" s="11">
        <f>IF($AG171,SUMPRODUCT(AR$2:AR171,$AH$2:$AH171)/SUM($AH$2:$AH171),0)</f>
        <v>0</v>
      </c>
      <c r="BM171" s="11">
        <f>IF($AG171,SUMPRODUCT(AS$2:AS171,$AH$2:$AH171)/SUM($AH$2:$AH171),0)</f>
        <v>0</v>
      </c>
      <c r="BN171" s="11">
        <f>IF($AG171,SUMPRODUCT(AT$2:AT171,$AH$2:$AH171)/SUM($AH$2:$AH171),0)</f>
        <v>0</v>
      </c>
      <c r="BO171" s="11">
        <f>IF($AG171,SUMPRODUCT(AU$2:AU171,$AH$2:$AH171)/SUM($AH$2:$AH171),0)</f>
        <v>0</v>
      </c>
      <c r="BP171" s="11">
        <f>IF($AG171,SUMPRODUCT(AV$2:AV171,$AH$2:$AH171)/SUM($AH$2:$AH171),0)</f>
        <v>0</v>
      </c>
      <c r="BQ171" s="11">
        <f>IF($AG171,SUMPRODUCT(AW$2:AW171,$AH$2:$AH171)/SUM($AH$2:$AH171),0)</f>
        <v>0</v>
      </c>
      <c r="BR171" s="11">
        <f>IF($AG171,SUMPRODUCT(AX$2:AX171,$AH$2:$AH171)/SUM($AH$2:$AH171),0)</f>
        <v>0</v>
      </c>
      <c r="BS171" s="11">
        <f>IF($AG171,SUMPRODUCT(AY$2:AY171,$AH$2:$AH171)/SUM($AH$2:$AH171),0)</f>
        <v>0</v>
      </c>
      <c r="BT171" s="11">
        <f>IF($AG171,SUMPRODUCT(AZ$2:AZ171,$AH$2:$AH171)/SUM($AH$2:$AH171),0)</f>
        <v>0</v>
      </c>
      <c r="BU171" s="11">
        <f>IF($AG171,SUMPRODUCT(BA$2:BA171,$AH$2:$AH171)/SUM($AH$2:$AH171),0)</f>
        <v>0</v>
      </c>
      <c r="BV171" s="11"/>
      <c r="BW171" s="109" cm="1">
        <f t="array" ref="BW171">IF($AG171,SQRT(SUMPRODUCT($AH$2:$AH171, (AI$2:AI171-BC171)^2)/(SUM($AH$2:$AH171)-1)),0)</f>
        <v>0</v>
      </c>
      <c r="BX171" s="109" cm="1">
        <f t="array" ref="BX171">IF($AG171,SQRT(SUMPRODUCT($AH$2:$AH171, (AJ$2:AJ171-BD171)^2)/(SUM($AH$2:$AH171)-1)),0)</f>
        <v>0</v>
      </c>
      <c r="BY171" s="109" cm="1">
        <f t="array" ref="BY171">IF($AG171,SQRT(SUMPRODUCT($AH$2:$AH171, (AK$2:AK171-BE171)^2)/(SUM($AH$2:$AH171)-1)),0)</f>
        <v>0</v>
      </c>
      <c r="BZ171" s="109" cm="1">
        <f t="array" ref="BZ171">IF($AG171,SQRT(SUMPRODUCT($AH$2:$AH171, (AL$2:AL171-BF171)^2)/(SUM($AH$2:$AH171)-1)),0)</f>
        <v>0</v>
      </c>
      <c r="CA171" s="109" cm="1">
        <f t="array" ref="CA171">IF($AG171,SQRT(SUMPRODUCT($AH$2:$AH171, (AM$2:AM171-BG171)^2)/(SUM($AH$2:$AH171)-1)),0)</f>
        <v>0</v>
      </c>
      <c r="CB171" s="109" cm="1">
        <f t="array" ref="CB171">IF($AG171,SQRT(SUMPRODUCT($AH$2:$AH171, (AN$2:AN171-BH171)^2)/(SUM($AH$2:$AH171)-1)),0)</f>
        <v>0</v>
      </c>
      <c r="CC171" s="109" cm="1">
        <f t="array" ref="CC171">IF($AG171,SQRT(SUMPRODUCT($AH$2:$AH171, (AO$2:AO171-BI171)^2)/(SUM($AH$2:$AH171)-1)),0)</f>
        <v>0</v>
      </c>
      <c r="CD171" s="109" cm="1">
        <f t="array" ref="CD171">IF($AG171,SQRT(SUMPRODUCT($AH$2:$AH171, (AP$2:AP171-BJ171)^2)/(SUM($AH$2:$AH171)-1)),0)</f>
        <v>0</v>
      </c>
      <c r="CE171" s="109" cm="1">
        <f t="array" ref="CE171">IF($AG171,SQRT(SUMPRODUCT($AH$2:$AH171, (AQ$2:AQ171-BK171)^2)/(SUM($AH$2:$AH171)-1)),0)</f>
        <v>0</v>
      </c>
      <c r="CF171" s="109" cm="1">
        <f t="array" ref="CF171">IF($AG171,SQRT(SUMPRODUCT($AH$2:$AH171, (AR$2:AR171-BL171)^2)/(SUM($AH$2:$AH171)-1)),0)</f>
        <v>0</v>
      </c>
      <c r="CG171" s="109" cm="1">
        <f t="array" ref="CG171">IF($AG171,SQRT(SUMPRODUCT($AH$2:$AH171, (AS$2:AS171-BM171)^2)/(SUM($AH$2:$AH171)-1)),0)</f>
        <v>0</v>
      </c>
      <c r="CH171" s="109" cm="1">
        <f t="array" ref="CH171">IF($AG171,SQRT(SUMPRODUCT($AH$2:$AH171, (AT$2:AT171-BN171)^2)/(SUM($AH$2:$AH171)-1)),0)</f>
        <v>0</v>
      </c>
      <c r="CI171" s="109" cm="1">
        <f t="array" ref="CI171">IF($AG171,SQRT(SUMPRODUCT($AH$2:$AH171, (AU$2:AU171-BO171)^2)/(SUM($AH$2:$AH171)-1)),0)</f>
        <v>0</v>
      </c>
      <c r="CJ171" s="109" cm="1">
        <f t="array" ref="CJ171">IF($AG171,SQRT(SUMPRODUCT($AH$2:$AH171, (AV$2:AV171-BP171)^2)/(SUM($AH$2:$AH171)-1)),0)</f>
        <v>0</v>
      </c>
      <c r="CK171" s="109" cm="1">
        <f t="array" ref="CK171">IF($AG171,SQRT(SUMPRODUCT($AH$2:$AH171, (AW$2:AW171-BQ171)^2)/(SUM($AH$2:$AH171)-1)),0)</f>
        <v>0</v>
      </c>
      <c r="CL171" s="109" cm="1">
        <f t="array" ref="CL171">IF($AG171,SQRT(SUMPRODUCT($AH$2:$AH171, (AX$2:AX171-BR171)^2)/(SUM($AH$2:$AH171)-1)),0)</f>
        <v>0</v>
      </c>
      <c r="CM171" s="109" cm="1">
        <f t="array" ref="CM171">IF($AG171,SQRT(SUMPRODUCT($AH$2:$AH171, (AY$2:AY171-BS171)^2)/(SUM($AH$2:$AH171)-1)),0)</f>
        <v>0</v>
      </c>
      <c r="CN171" s="109" cm="1">
        <f t="array" ref="CN171">IF($AG171,SQRT(SUMPRODUCT($AH$2:$AH171, (AZ$2:AZ171-BT171)^2)/(SUM($AH$2:$AH171)-1)),0)</f>
        <v>0</v>
      </c>
      <c r="CO171" s="109" cm="1">
        <f t="array" ref="CO171">IF($AG171,SQRT(SUMPRODUCT($AH$2:$AH171, (BA$2:BA171-BU171)^2)/(SUM($AH$2:$AH171)-1)),0)</f>
        <v>0</v>
      </c>
    </row>
    <row r="172" spans="34:93" x14ac:dyDescent="0.25">
      <c r="AH172" s="99" t="str">
        <f t="shared" si="46"/>
        <v/>
      </c>
      <c r="AI172" s="11">
        <f t="shared" ref="AI172:AR181" ca="1" si="59">IF(AI$1&lt;&gt;0,SUMIFS(INDIRECT(AI$1), Fecha,$AG172),0)</f>
        <v>0</v>
      </c>
      <c r="AJ172" s="11">
        <f t="shared" ca="1" si="59"/>
        <v>0</v>
      </c>
      <c r="AK172" s="11">
        <f t="shared" ca="1" si="59"/>
        <v>0</v>
      </c>
      <c r="AL172" s="11">
        <f t="shared" ca="1" si="59"/>
        <v>0</v>
      </c>
      <c r="AM172" s="11">
        <f t="shared" ca="1" si="59"/>
        <v>0</v>
      </c>
      <c r="AN172" s="11">
        <f t="shared" ca="1" si="59"/>
        <v>0</v>
      </c>
      <c r="AO172" s="11">
        <f t="shared" ca="1" si="59"/>
        <v>0</v>
      </c>
      <c r="AP172" s="11">
        <f t="shared" ca="1" si="59"/>
        <v>0</v>
      </c>
      <c r="AQ172" s="11">
        <f t="shared" ca="1" si="59"/>
        <v>0</v>
      </c>
      <c r="AR172" s="11">
        <f t="shared" ca="1" si="59"/>
        <v>0</v>
      </c>
      <c r="AS172" s="11">
        <f t="shared" ref="AS172:BA181" ca="1" si="60">IF(AS$1&lt;&gt;0,SUMIFS(INDIRECT(AS$1), Fecha,$AG172),0)</f>
        <v>0</v>
      </c>
      <c r="AT172" s="11">
        <f t="shared" ca="1" si="60"/>
        <v>0</v>
      </c>
      <c r="AU172" s="11">
        <f t="shared" ca="1" si="60"/>
        <v>0</v>
      </c>
      <c r="AV172" s="11">
        <f t="shared" ca="1" si="60"/>
        <v>0</v>
      </c>
      <c r="AW172" s="11">
        <f t="shared" ca="1" si="60"/>
        <v>0</v>
      </c>
      <c r="AX172" s="11">
        <f t="shared" ca="1" si="60"/>
        <v>0</v>
      </c>
      <c r="AY172" s="11">
        <f t="shared" ca="1" si="60"/>
        <v>0</v>
      </c>
      <c r="AZ172" s="11">
        <f t="shared" ca="1" si="60"/>
        <v>0</v>
      </c>
      <c r="BA172" s="11">
        <f t="shared" ca="1" si="60"/>
        <v>0</v>
      </c>
      <c r="BB172" s="11"/>
      <c r="BC172" s="11">
        <f>IF($AG172,SUMPRODUCT(AI$2:AI172,$AH$2:$AH172)/SUM($AH$2:$AH172),0)</f>
        <v>0</v>
      </c>
      <c r="BD172" s="11">
        <f>IF($AG172,SUMPRODUCT(AJ$2:AJ172,$AH$2:$AH172)/SUM($AH$2:$AH172),0)</f>
        <v>0</v>
      </c>
      <c r="BE172" s="11">
        <f>IF($AG172,SUMPRODUCT(AK$2:AK172,$AH$2:$AH172)/SUM($AH$2:$AH172),0)</f>
        <v>0</v>
      </c>
      <c r="BF172" s="11">
        <f>IF($AG172,SUMPRODUCT(AL$2:AL172,$AH$2:$AH172)/SUM($AH$2:$AH172),0)</f>
        <v>0</v>
      </c>
      <c r="BG172" s="11">
        <f>IF($AG172,SUMPRODUCT(AM$2:AM172,$AH$2:$AH172)/SUM($AH$2:$AH172),0)</f>
        <v>0</v>
      </c>
      <c r="BH172" s="11">
        <f>IF($AG172,SUMPRODUCT(AN$2:AN172,$AH$2:$AH172)/SUM($AH$2:$AH172),0)</f>
        <v>0</v>
      </c>
      <c r="BI172" s="11">
        <f>IF($AG172,SUMPRODUCT(AO$2:AO172,$AH$2:$AH172)/SUM($AH$2:$AH172),0)</f>
        <v>0</v>
      </c>
      <c r="BJ172" s="11">
        <f>IF($AG172,SUMPRODUCT(AP$2:AP172,$AH$2:$AH172)/SUM($AH$2:$AH172),0)</f>
        <v>0</v>
      </c>
      <c r="BK172" s="11">
        <f>IF($AG172,SUMPRODUCT(AQ$2:AQ172,$AH$2:$AH172)/SUM($AH$2:$AH172),0)</f>
        <v>0</v>
      </c>
      <c r="BL172" s="11">
        <f>IF($AG172,SUMPRODUCT(AR$2:AR172,$AH$2:$AH172)/SUM($AH$2:$AH172),0)</f>
        <v>0</v>
      </c>
      <c r="BM172" s="11">
        <f>IF($AG172,SUMPRODUCT(AS$2:AS172,$AH$2:$AH172)/SUM($AH$2:$AH172),0)</f>
        <v>0</v>
      </c>
      <c r="BN172" s="11">
        <f>IF($AG172,SUMPRODUCT(AT$2:AT172,$AH$2:$AH172)/SUM($AH$2:$AH172),0)</f>
        <v>0</v>
      </c>
      <c r="BO172" s="11">
        <f>IF($AG172,SUMPRODUCT(AU$2:AU172,$AH$2:$AH172)/SUM($AH$2:$AH172),0)</f>
        <v>0</v>
      </c>
      <c r="BP172" s="11">
        <f>IF($AG172,SUMPRODUCT(AV$2:AV172,$AH$2:$AH172)/SUM($AH$2:$AH172),0)</f>
        <v>0</v>
      </c>
      <c r="BQ172" s="11">
        <f>IF($AG172,SUMPRODUCT(AW$2:AW172,$AH$2:$AH172)/SUM($AH$2:$AH172),0)</f>
        <v>0</v>
      </c>
      <c r="BR172" s="11">
        <f>IF($AG172,SUMPRODUCT(AX$2:AX172,$AH$2:$AH172)/SUM($AH$2:$AH172),0)</f>
        <v>0</v>
      </c>
      <c r="BS172" s="11">
        <f>IF($AG172,SUMPRODUCT(AY$2:AY172,$AH$2:$AH172)/SUM($AH$2:$AH172),0)</f>
        <v>0</v>
      </c>
      <c r="BT172" s="11">
        <f>IF($AG172,SUMPRODUCT(AZ$2:AZ172,$AH$2:$AH172)/SUM($AH$2:$AH172),0)</f>
        <v>0</v>
      </c>
      <c r="BU172" s="11">
        <f>IF($AG172,SUMPRODUCT(BA$2:BA172,$AH$2:$AH172)/SUM($AH$2:$AH172),0)</f>
        <v>0</v>
      </c>
      <c r="BV172" s="11"/>
      <c r="BW172" s="109" cm="1">
        <f t="array" ref="BW172">IF($AG172,SQRT(SUMPRODUCT($AH$2:$AH172, (AI$2:AI172-BC172)^2)/(SUM($AH$2:$AH172)-1)),0)</f>
        <v>0</v>
      </c>
      <c r="BX172" s="109" cm="1">
        <f t="array" ref="BX172">IF($AG172,SQRT(SUMPRODUCT($AH$2:$AH172, (AJ$2:AJ172-BD172)^2)/(SUM($AH$2:$AH172)-1)),0)</f>
        <v>0</v>
      </c>
      <c r="BY172" s="109" cm="1">
        <f t="array" ref="BY172">IF($AG172,SQRT(SUMPRODUCT($AH$2:$AH172, (AK$2:AK172-BE172)^2)/(SUM($AH$2:$AH172)-1)),0)</f>
        <v>0</v>
      </c>
      <c r="BZ172" s="109" cm="1">
        <f t="array" ref="BZ172">IF($AG172,SQRT(SUMPRODUCT($AH$2:$AH172, (AL$2:AL172-BF172)^2)/(SUM($AH$2:$AH172)-1)),0)</f>
        <v>0</v>
      </c>
      <c r="CA172" s="109" cm="1">
        <f t="array" ref="CA172">IF($AG172,SQRT(SUMPRODUCT($AH$2:$AH172, (AM$2:AM172-BG172)^2)/(SUM($AH$2:$AH172)-1)),0)</f>
        <v>0</v>
      </c>
      <c r="CB172" s="109" cm="1">
        <f t="array" ref="CB172">IF($AG172,SQRT(SUMPRODUCT($AH$2:$AH172, (AN$2:AN172-BH172)^2)/(SUM($AH$2:$AH172)-1)),0)</f>
        <v>0</v>
      </c>
      <c r="CC172" s="109" cm="1">
        <f t="array" ref="CC172">IF($AG172,SQRT(SUMPRODUCT($AH$2:$AH172, (AO$2:AO172-BI172)^2)/(SUM($AH$2:$AH172)-1)),0)</f>
        <v>0</v>
      </c>
      <c r="CD172" s="109" cm="1">
        <f t="array" ref="CD172">IF($AG172,SQRT(SUMPRODUCT($AH$2:$AH172, (AP$2:AP172-BJ172)^2)/(SUM($AH$2:$AH172)-1)),0)</f>
        <v>0</v>
      </c>
      <c r="CE172" s="109" cm="1">
        <f t="array" ref="CE172">IF($AG172,SQRT(SUMPRODUCT($AH$2:$AH172, (AQ$2:AQ172-BK172)^2)/(SUM($AH$2:$AH172)-1)),0)</f>
        <v>0</v>
      </c>
      <c r="CF172" s="109" cm="1">
        <f t="array" ref="CF172">IF($AG172,SQRT(SUMPRODUCT($AH$2:$AH172, (AR$2:AR172-BL172)^2)/(SUM($AH$2:$AH172)-1)),0)</f>
        <v>0</v>
      </c>
      <c r="CG172" s="109" cm="1">
        <f t="array" ref="CG172">IF($AG172,SQRT(SUMPRODUCT($AH$2:$AH172, (AS$2:AS172-BM172)^2)/(SUM($AH$2:$AH172)-1)),0)</f>
        <v>0</v>
      </c>
      <c r="CH172" s="109" cm="1">
        <f t="array" ref="CH172">IF($AG172,SQRT(SUMPRODUCT($AH$2:$AH172, (AT$2:AT172-BN172)^2)/(SUM($AH$2:$AH172)-1)),0)</f>
        <v>0</v>
      </c>
      <c r="CI172" s="109" cm="1">
        <f t="array" ref="CI172">IF($AG172,SQRT(SUMPRODUCT($AH$2:$AH172, (AU$2:AU172-BO172)^2)/(SUM($AH$2:$AH172)-1)),0)</f>
        <v>0</v>
      </c>
      <c r="CJ172" s="109" cm="1">
        <f t="array" ref="CJ172">IF($AG172,SQRT(SUMPRODUCT($AH$2:$AH172, (AV$2:AV172-BP172)^2)/(SUM($AH$2:$AH172)-1)),0)</f>
        <v>0</v>
      </c>
      <c r="CK172" s="109" cm="1">
        <f t="array" ref="CK172">IF($AG172,SQRT(SUMPRODUCT($AH$2:$AH172, (AW$2:AW172-BQ172)^2)/(SUM($AH$2:$AH172)-1)),0)</f>
        <v>0</v>
      </c>
      <c r="CL172" s="109" cm="1">
        <f t="array" ref="CL172">IF($AG172,SQRT(SUMPRODUCT($AH$2:$AH172, (AX$2:AX172-BR172)^2)/(SUM($AH$2:$AH172)-1)),0)</f>
        <v>0</v>
      </c>
      <c r="CM172" s="109" cm="1">
        <f t="array" ref="CM172">IF($AG172,SQRT(SUMPRODUCT($AH$2:$AH172, (AY$2:AY172-BS172)^2)/(SUM($AH$2:$AH172)-1)),0)</f>
        <v>0</v>
      </c>
      <c r="CN172" s="109" cm="1">
        <f t="array" ref="CN172">IF($AG172,SQRT(SUMPRODUCT($AH$2:$AH172, (AZ$2:AZ172-BT172)^2)/(SUM($AH$2:$AH172)-1)),0)</f>
        <v>0</v>
      </c>
      <c r="CO172" s="109" cm="1">
        <f t="array" ref="CO172">IF($AG172,SQRT(SUMPRODUCT($AH$2:$AH172, (BA$2:BA172-BU172)^2)/(SUM($AH$2:$AH172)-1)),0)</f>
        <v>0</v>
      </c>
    </row>
    <row r="173" spans="34:93" x14ac:dyDescent="0.25">
      <c r="AH173" s="99" t="str">
        <f t="shared" si="46"/>
        <v/>
      </c>
      <c r="AI173" s="11">
        <f t="shared" ca="1" si="59"/>
        <v>0</v>
      </c>
      <c r="AJ173" s="11">
        <f t="shared" ca="1" si="59"/>
        <v>0</v>
      </c>
      <c r="AK173" s="11">
        <f t="shared" ca="1" si="59"/>
        <v>0</v>
      </c>
      <c r="AL173" s="11">
        <f t="shared" ca="1" si="59"/>
        <v>0</v>
      </c>
      <c r="AM173" s="11">
        <f t="shared" ca="1" si="59"/>
        <v>0</v>
      </c>
      <c r="AN173" s="11">
        <f t="shared" ca="1" si="59"/>
        <v>0</v>
      </c>
      <c r="AO173" s="11">
        <f t="shared" ca="1" si="59"/>
        <v>0</v>
      </c>
      <c r="AP173" s="11">
        <f t="shared" ca="1" si="59"/>
        <v>0</v>
      </c>
      <c r="AQ173" s="11">
        <f t="shared" ca="1" si="59"/>
        <v>0</v>
      </c>
      <c r="AR173" s="11">
        <f t="shared" ca="1" si="59"/>
        <v>0</v>
      </c>
      <c r="AS173" s="11">
        <f t="shared" ca="1" si="60"/>
        <v>0</v>
      </c>
      <c r="AT173" s="11">
        <f t="shared" ca="1" si="60"/>
        <v>0</v>
      </c>
      <c r="AU173" s="11">
        <f t="shared" ca="1" si="60"/>
        <v>0</v>
      </c>
      <c r="AV173" s="11">
        <f t="shared" ca="1" si="60"/>
        <v>0</v>
      </c>
      <c r="AW173" s="11">
        <f t="shared" ca="1" si="60"/>
        <v>0</v>
      </c>
      <c r="AX173" s="11">
        <f t="shared" ca="1" si="60"/>
        <v>0</v>
      </c>
      <c r="AY173" s="11">
        <f t="shared" ca="1" si="60"/>
        <v>0</v>
      </c>
      <c r="AZ173" s="11">
        <f t="shared" ca="1" si="60"/>
        <v>0</v>
      </c>
      <c r="BA173" s="11">
        <f t="shared" ca="1" si="60"/>
        <v>0</v>
      </c>
      <c r="BB173" s="11"/>
      <c r="BC173" s="11">
        <f>IF($AG173,SUMPRODUCT(AI$2:AI173,$AH$2:$AH173)/SUM($AH$2:$AH173),0)</f>
        <v>0</v>
      </c>
      <c r="BD173" s="11">
        <f>IF($AG173,SUMPRODUCT(AJ$2:AJ173,$AH$2:$AH173)/SUM($AH$2:$AH173),0)</f>
        <v>0</v>
      </c>
      <c r="BE173" s="11">
        <f>IF($AG173,SUMPRODUCT(AK$2:AK173,$AH$2:$AH173)/SUM($AH$2:$AH173),0)</f>
        <v>0</v>
      </c>
      <c r="BF173" s="11">
        <f>IF($AG173,SUMPRODUCT(AL$2:AL173,$AH$2:$AH173)/SUM($AH$2:$AH173),0)</f>
        <v>0</v>
      </c>
      <c r="BG173" s="11">
        <f>IF($AG173,SUMPRODUCT(AM$2:AM173,$AH$2:$AH173)/SUM($AH$2:$AH173),0)</f>
        <v>0</v>
      </c>
      <c r="BH173" s="11">
        <f>IF($AG173,SUMPRODUCT(AN$2:AN173,$AH$2:$AH173)/SUM($AH$2:$AH173),0)</f>
        <v>0</v>
      </c>
      <c r="BI173" s="11">
        <f>IF($AG173,SUMPRODUCT(AO$2:AO173,$AH$2:$AH173)/SUM($AH$2:$AH173),0)</f>
        <v>0</v>
      </c>
      <c r="BJ173" s="11">
        <f>IF($AG173,SUMPRODUCT(AP$2:AP173,$AH$2:$AH173)/SUM($AH$2:$AH173),0)</f>
        <v>0</v>
      </c>
      <c r="BK173" s="11">
        <f>IF($AG173,SUMPRODUCT(AQ$2:AQ173,$AH$2:$AH173)/SUM($AH$2:$AH173),0)</f>
        <v>0</v>
      </c>
      <c r="BL173" s="11">
        <f>IF($AG173,SUMPRODUCT(AR$2:AR173,$AH$2:$AH173)/SUM($AH$2:$AH173),0)</f>
        <v>0</v>
      </c>
      <c r="BM173" s="11">
        <f>IF($AG173,SUMPRODUCT(AS$2:AS173,$AH$2:$AH173)/SUM($AH$2:$AH173),0)</f>
        <v>0</v>
      </c>
      <c r="BN173" s="11">
        <f>IF($AG173,SUMPRODUCT(AT$2:AT173,$AH$2:$AH173)/SUM($AH$2:$AH173),0)</f>
        <v>0</v>
      </c>
      <c r="BO173" s="11">
        <f>IF($AG173,SUMPRODUCT(AU$2:AU173,$AH$2:$AH173)/SUM($AH$2:$AH173),0)</f>
        <v>0</v>
      </c>
      <c r="BP173" s="11">
        <f>IF($AG173,SUMPRODUCT(AV$2:AV173,$AH$2:$AH173)/SUM($AH$2:$AH173),0)</f>
        <v>0</v>
      </c>
      <c r="BQ173" s="11">
        <f>IF($AG173,SUMPRODUCT(AW$2:AW173,$AH$2:$AH173)/SUM($AH$2:$AH173),0)</f>
        <v>0</v>
      </c>
      <c r="BR173" s="11">
        <f>IF($AG173,SUMPRODUCT(AX$2:AX173,$AH$2:$AH173)/SUM($AH$2:$AH173),0)</f>
        <v>0</v>
      </c>
      <c r="BS173" s="11">
        <f>IF($AG173,SUMPRODUCT(AY$2:AY173,$AH$2:$AH173)/SUM($AH$2:$AH173),0)</f>
        <v>0</v>
      </c>
      <c r="BT173" s="11">
        <f>IF($AG173,SUMPRODUCT(AZ$2:AZ173,$AH$2:$AH173)/SUM($AH$2:$AH173),0)</f>
        <v>0</v>
      </c>
      <c r="BU173" s="11">
        <f>IF($AG173,SUMPRODUCT(BA$2:BA173,$AH$2:$AH173)/SUM($AH$2:$AH173),0)</f>
        <v>0</v>
      </c>
      <c r="BV173" s="11"/>
      <c r="BW173" s="109" cm="1">
        <f t="array" ref="BW173">IF($AG173,SQRT(SUMPRODUCT($AH$2:$AH173, (AI$2:AI173-BC173)^2)/(SUM($AH$2:$AH173)-1)),0)</f>
        <v>0</v>
      </c>
      <c r="BX173" s="109" cm="1">
        <f t="array" ref="BX173">IF($AG173,SQRT(SUMPRODUCT($AH$2:$AH173, (AJ$2:AJ173-BD173)^2)/(SUM($AH$2:$AH173)-1)),0)</f>
        <v>0</v>
      </c>
      <c r="BY173" s="109" cm="1">
        <f t="array" ref="BY173">IF($AG173,SQRT(SUMPRODUCT($AH$2:$AH173, (AK$2:AK173-BE173)^2)/(SUM($AH$2:$AH173)-1)),0)</f>
        <v>0</v>
      </c>
      <c r="BZ173" s="109" cm="1">
        <f t="array" ref="BZ173">IF($AG173,SQRT(SUMPRODUCT($AH$2:$AH173, (AL$2:AL173-BF173)^2)/(SUM($AH$2:$AH173)-1)),0)</f>
        <v>0</v>
      </c>
      <c r="CA173" s="109" cm="1">
        <f t="array" ref="CA173">IF($AG173,SQRT(SUMPRODUCT($AH$2:$AH173, (AM$2:AM173-BG173)^2)/(SUM($AH$2:$AH173)-1)),0)</f>
        <v>0</v>
      </c>
      <c r="CB173" s="109" cm="1">
        <f t="array" ref="CB173">IF($AG173,SQRT(SUMPRODUCT($AH$2:$AH173, (AN$2:AN173-BH173)^2)/(SUM($AH$2:$AH173)-1)),0)</f>
        <v>0</v>
      </c>
      <c r="CC173" s="109" cm="1">
        <f t="array" ref="CC173">IF($AG173,SQRT(SUMPRODUCT($AH$2:$AH173, (AO$2:AO173-BI173)^2)/(SUM($AH$2:$AH173)-1)),0)</f>
        <v>0</v>
      </c>
      <c r="CD173" s="109" cm="1">
        <f t="array" ref="CD173">IF($AG173,SQRT(SUMPRODUCT($AH$2:$AH173, (AP$2:AP173-BJ173)^2)/(SUM($AH$2:$AH173)-1)),0)</f>
        <v>0</v>
      </c>
      <c r="CE173" s="109" cm="1">
        <f t="array" ref="CE173">IF($AG173,SQRT(SUMPRODUCT($AH$2:$AH173, (AQ$2:AQ173-BK173)^2)/(SUM($AH$2:$AH173)-1)),0)</f>
        <v>0</v>
      </c>
      <c r="CF173" s="109" cm="1">
        <f t="array" ref="CF173">IF($AG173,SQRT(SUMPRODUCT($AH$2:$AH173, (AR$2:AR173-BL173)^2)/(SUM($AH$2:$AH173)-1)),0)</f>
        <v>0</v>
      </c>
      <c r="CG173" s="109" cm="1">
        <f t="array" ref="CG173">IF($AG173,SQRT(SUMPRODUCT($AH$2:$AH173, (AS$2:AS173-BM173)^2)/(SUM($AH$2:$AH173)-1)),0)</f>
        <v>0</v>
      </c>
      <c r="CH173" s="109" cm="1">
        <f t="array" ref="CH173">IF($AG173,SQRT(SUMPRODUCT($AH$2:$AH173, (AT$2:AT173-BN173)^2)/(SUM($AH$2:$AH173)-1)),0)</f>
        <v>0</v>
      </c>
      <c r="CI173" s="109" cm="1">
        <f t="array" ref="CI173">IF($AG173,SQRT(SUMPRODUCT($AH$2:$AH173, (AU$2:AU173-BO173)^2)/(SUM($AH$2:$AH173)-1)),0)</f>
        <v>0</v>
      </c>
      <c r="CJ173" s="109" cm="1">
        <f t="array" ref="CJ173">IF($AG173,SQRT(SUMPRODUCT($AH$2:$AH173, (AV$2:AV173-BP173)^2)/(SUM($AH$2:$AH173)-1)),0)</f>
        <v>0</v>
      </c>
      <c r="CK173" s="109" cm="1">
        <f t="array" ref="CK173">IF($AG173,SQRT(SUMPRODUCT($AH$2:$AH173, (AW$2:AW173-BQ173)^2)/(SUM($AH$2:$AH173)-1)),0)</f>
        <v>0</v>
      </c>
      <c r="CL173" s="109" cm="1">
        <f t="array" ref="CL173">IF($AG173,SQRT(SUMPRODUCT($AH$2:$AH173, (AX$2:AX173-BR173)^2)/(SUM($AH$2:$AH173)-1)),0)</f>
        <v>0</v>
      </c>
      <c r="CM173" s="109" cm="1">
        <f t="array" ref="CM173">IF($AG173,SQRT(SUMPRODUCT($AH$2:$AH173, (AY$2:AY173-BS173)^2)/(SUM($AH$2:$AH173)-1)),0)</f>
        <v>0</v>
      </c>
      <c r="CN173" s="109" cm="1">
        <f t="array" ref="CN173">IF($AG173,SQRT(SUMPRODUCT($AH$2:$AH173, (AZ$2:AZ173-BT173)^2)/(SUM($AH$2:$AH173)-1)),0)</f>
        <v>0</v>
      </c>
      <c r="CO173" s="109" cm="1">
        <f t="array" ref="CO173">IF($AG173,SQRT(SUMPRODUCT($AH$2:$AH173, (BA$2:BA173-BU173)^2)/(SUM($AH$2:$AH173)-1)),0)</f>
        <v>0</v>
      </c>
    </row>
    <row r="174" spans="34:93" x14ac:dyDescent="0.25">
      <c r="AH174" s="99" t="str">
        <f t="shared" si="46"/>
        <v/>
      </c>
      <c r="AI174" s="11">
        <f t="shared" ca="1" si="59"/>
        <v>0</v>
      </c>
      <c r="AJ174" s="11">
        <f t="shared" ca="1" si="59"/>
        <v>0</v>
      </c>
      <c r="AK174" s="11">
        <f t="shared" ca="1" si="59"/>
        <v>0</v>
      </c>
      <c r="AL174" s="11">
        <f t="shared" ca="1" si="59"/>
        <v>0</v>
      </c>
      <c r="AM174" s="11">
        <f t="shared" ca="1" si="59"/>
        <v>0</v>
      </c>
      <c r="AN174" s="11">
        <f t="shared" ca="1" si="59"/>
        <v>0</v>
      </c>
      <c r="AO174" s="11">
        <f t="shared" ca="1" si="59"/>
        <v>0</v>
      </c>
      <c r="AP174" s="11">
        <f t="shared" ca="1" si="59"/>
        <v>0</v>
      </c>
      <c r="AQ174" s="11">
        <f t="shared" ca="1" si="59"/>
        <v>0</v>
      </c>
      <c r="AR174" s="11">
        <f t="shared" ca="1" si="59"/>
        <v>0</v>
      </c>
      <c r="AS174" s="11">
        <f t="shared" ca="1" si="60"/>
        <v>0</v>
      </c>
      <c r="AT174" s="11">
        <f t="shared" ca="1" si="60"/>
        <v>0</v>
      </c>
      <c r="AU174" s="11">
        <f t="shared" ca="1" si="60"/>
        <v>0</v>
      </c>
      <c r="AV174" s="11">
        <f t="shared" ca="1" si="60"/>
        <v>0</v>
      </c>
      <c r="AW174" s="11">
        <f t="shared" ca="1" si="60"/>
        <v>0</v>
      </c>
      <c r="AX174" s="11">
        <f t="shared" ca="1" si="60"/>
        <v>0</v>
      </c>
      <c r="AY174" s="11">
        <f t="shared" ca="1" si="60"/>
        <v>0</v>
      </c>
      <c r="AZ174" s="11">
        <f t="shared" ca="1" si="60"/>
        <v>0</v>
      </c>
      <c r="BA174" s="11">
        <f t="shared" ca="1" si="60"/>
        <v>0</v>
      </c>
      <c r="BB174" s="11"/>
      <c r="BC174" s="11">
        <f>IF($AG174,SUMPRODUCT(AI$2:AI174,$AH$2:$AH174)/SUM($AH$2:$AH174),0)</f>
        <v>0</v>
      </c>
      <c r="BD174" s="11">
        <f>IF($AG174,SUMPRODUCT(AJ$2:AJ174,$AH$2:$AH174)/SUM($AH$2:$AH174),0)</f>
        <v>0</v>
      </c>
      <c r="BE174" s="11">
        <f>IF($AG174,SUMPRODUCT(AK$2:AK174,$AH$2:$AH174)/SUM($AH$2:$AH174),0)</f>
        <v>0</v>
      </c>
      <c r="BF174" s="11">
        <f>IF($AG174,SUMPRODUCT(AL$2:AL174,$AH$2:$AH174)/SUM($AH$2:$AH174),0)</f>
        <v>0</v>
      </c>
      <c r="BG174" s="11">
        <f>IF($AG174,SUMPRODUCT(AM$2:AM174,$AH$2:$AH174)/SUM($AH$2:$AH174),0)</f>
        <v>0</v>
      </c>
      <c r="BH174" s="11">
        <f>IF($AG174,SUMPRODUCT(AN$2:AN174,$AH$2:$AH174)/SUM($AH$2:$AH174),0)</f>
        <v>0</v>
      </c>
      <c r="BI174" s="11">
        <f>IF($AG174,SUMPRODUCT(AO$2:AO174,$AH$2:$AH174)/SUM($AH$2:$AH174),0)</f>
        <v>0</v>
      </c>
      <c r="BJ174" s="11">
        <f>IF($AG174,SUMPRODUCT(AP$2:AP174,$AH$2:$AH174)/SUM($AH$2:$AH174),0)</f>
        <v>0</v>
      </c>
      <c r="BK174" s="11">
        <f>IF($AG174,SUMPRODUCT(AQ$2:AQ174,$AH$2:$AH174)/SUM($AH$2:$AH174),0)</f>
        <v>0</v>
      </c>
      <c r="BL174" s="11">
        <f>IF($AG174,SUMPRODUCT(AR$2:AR174,$AH$2:$AH174)/SUM($AH$2:$AH174),0)</f>
        <v>0</v>
      </c>
      <c r="BM174" s="11">
        <f>IF($AG174,SUMPRODUCT(AS$2:AS174,$AH$2:$AH174)/SUM($AH$2:$AH174),0)</f>
        <v>0</v>
      </c>
      <c r="BN174" s="11">
        <f>IF($AG174,SUMPRODUCT(AT$2:AT174,$AH$2:$AH174)/SUM($AH$2:$AH174),0)</f>
        <v>0</v>
      </c>
      <c r="BO174" s="11">
        <f>IF($AG174,SUMPRODUCT(AU$2:AU174,$AH$2:$AH174)/SUM($AH$2:$AH174),0)</f>
        <v>0</v>
      </c>
      <c r="BP174" s="11">
        <f>IF($AG174,SUMPRODUCT(AV$2:AV174,$AH$2:$AH174)/SUM($AH$2:$AH174),0)</f>
        <v>0</v>
      </c>
      <c r="BQ174" s="11">
        <f>IF($AG174,SUMPRODUCT(AW$2:AW174,$AH$2:$AH174)/SUM($AH$2:$AH174),0)</f>
        <v>0</v>
      </c>
      <c r="BR174" s="11">
        <f>IF($AG174,SUMPRODUCT(AX$2:AX174,$AH$2:$AH174)/SUM($AH$2:$AH174),0)</f>
        <v>0</v>
      </c>
      <c r="BS174" s="11">
        <f>IF($AG174,SUMPRODUCT(AY$2:AY174,$AH$2:$AH174)/SUM($AH$2:$AH174),0)</f>
        <v>0</v>
      </c>
      <c r="BT174" s="11">
        <f>IF($AG174,SUMPRODUCT(AZ$2:AZ174,$AH$2:$AH174)/SUM($AH$2:$AH174),0)</f>
        <v>0</v>
      </c>
      <c r="BU174" s="11">
        <f>IF($AG174,SUMPRODUCT(BA$2:BA174,$AH$2:$AH174)/SUM($AH$2:$AH174),0)</f>
        <v>0</v>
      </c>
      <c r="BV174" s="11"/>
      <c r="BW174" s="109" cm="1">
        <f t="array" ref="BW174">IF($AG174,SQRT(SUMPRODUCT($AH$2:$AH174, (AI$2:AI174-BC174)^2)/(SUM($AH$2:$AH174)-1)),0)</f>
        <v>0</v>
      </c>
      <c r="BX174" s="109" cm="1">
        <f t="array" ref="BX174">IF($AG174,SQRT(SUMPRODUCT($AH$2:$AH174, (AJ$2:AJ174-BD174)^2)/(SUM($AH$2:$AH174)-1)),0)</f>
        <v>0</v>
      </c>
      <c r="BY174" s="109" cm="1">
        <f t="array" ref="BY174">IF($AG174,SQRT(SUMPRODUCT($AH$2:$AH174, (AK$2:AK174-BE174)^2)/(SUM($AH$2:$AH174)-1)),0)</f>
        <v>0</v>
      </c>
      <c r="BZ174" s="109" cm="1">
        <f t="array" ref="BZ174">IF($AG174,SQRT(SUMPRODUCT($AH$2:$AH174, (AL$2:AL174-BF174)^2)/(SUM($AH$2:$AH174)-1)),0)</f>
        <v>0</v>
      </c>
      <c r="CA174" s="109" cm="1">
        <f t="array" ref="CA174">IF($AG174,SQRT(SUMPRODUCT($AH$2:$AH174, (AM$2:AM174-BG174)^2)/(SUM($AH$2:$AH174)-1)),0)</f>
        <v>0</v>
      </c>
      <c r="CB174" s="109" cm="1">
        <f t="array" ref="CB174">IF($AG174,SQRT(SUMPRODUCT($AH$2:$AH174, (AN$2:AN174-BH174)^2)/(SUM($AH$2:$AH174)-1)),0)</f>
        <v>0</v>
      </c>
      <c r="CC174" s="109" cm="1">
        <f t="array" ref="CC174">IF($AG174,SQRT(SUMPRODUCT($AH$2:$AH174, (AO$2:AO174-BI174)^2)/(SUM($AH$2:$AH174)-1)),0)</f>
        <v>0</v>
      </c>
      <c r="CD174" s="109" cm="1">
        <f t="array" ref="CD174">IF($AG174,SQRT(SUMPRODUCT($AH$2:$AH174, (AP$2:AP174-BJ174)^2)/(SUM($AH$2:$AH174)-1)),0)</f>
        <v>0</v>
      </c>
      <c r="CE174" s="109" cm="1">
        <f t="array" ref="CE174">IF($AG174,SQRT(SUMPRODUCT($AH$2:$AH174, (AQ$2:AQ174-BK174)^2)/(SUM($AH$2:$AH174)-1)),0)</f>
        <v>0</v>
      </c>
      <c r="CF174" s="109" cm="1">
        <f t="array" ref="CF174">IF($AG174,SQRT(SUMPRODUCT($AH$2:$AH174, (AR$2:AR174-BL174)^2)/(SUM($AH$2:$AH174)-1)),0)</f>
        <v>0</v>
      </c>
      <c r="CG174" s="109" cm="1">
        <f t="array" ref="CG174">IF($AG174,SQRT(SUMPRODUCT($AH$2:$AH174, (AS$2:AS174-BM174)^2)/(SUM($AH$2:$AH174)-1)),0)</f>
        <v>0</v>
      </c>
      <c r="CH174" s="109" cm="1">
        <f t="array" ref="CH174">IF($AG174,SQRT(SUMPRODUCT($AH$2:$AH174, (AT$2:AT174-BN174)^2)/(SUM($AH$2:$AH174)-1)),0)</f>
        <v>0</v>
      </c>
      <c r="CI174" s="109" cm="1">
        <f t="array" ref="CI174">IF($AG174,SQRT(SUMPRODUCT($AH$2:$AH174, (AU$2:AU174-BO174)^2)/(SUM($AH$2:$AH174)-1)),0)</f>
        <v>0</v>
      </c>
      <c r="CJ174" s="109" cm="1">
        <f t="array" ref="CJ174">IF($AG174,SQRT(SUMPRODUCT($AH$2:$AH174, (AV$2:AV174-BP174)^2)/(SUM($AH$2:$AH174)-1)),0)</f>
        <v>0</v>
      </c>
      <c r="CK174" s="109" cm="1">
        <f t="array" ref="CK174">IF($AG174,SQRT(SUMPRODUCT($AH$2:$AH174, (AW$2:AW174-BQ174)^2)/(SUM($AH$2:$AH174)-1)),0)</f>
        <v>0</v>
      </c>
      <c r="CL174" s="109" cm="1">
        <f t="array" ref="CL174">IF($AG174,SQRT(SUMPRODUCT($AH$2:$AH174, (AX$2:AX174-BR174)^2)/(SUM($AH$2:$AH174)-1)),0)</f>
        <v>0</v>
      </c>
      <c r="CM174" s="109" cm="1">
        <f t="array" ref="CM174">IF($AG174,SQRT(SUMPRODUCT($AH$2:$AH174, (AY$2:AY174-BS174)^2)/(SUM($AH$2:$AH174)-1)),0)</f>
        <v>0</v>
      </c>
      <c r="CN174" s="109" cm="1">
        <f t="array" ref="CN174">IF($AG174,SQRT(SUMPRODUCT($AH$2:$AH174, (AZ$2:AZ174-BT174)^2)/(SUM($AH$2:$AH174)-1)),0)</f>
        <v>0</v>
      </c>
      <c r="CO174" s="109" cm="1">
        <f t="array" ref="CO174">IF($AG174,SQRT(SUMPRODUCT($AH$2:$AH174, (BA$2:BA174-BU174)^2)/(SUM($AH$2:$AH174)-1)),0)</f>
        <v>0</v>
      </c>
    </row>
    <row r="175" spans="34:93" x14ac:dyDescent="0.25">
      <c r="AH175" s="99" t="str">
        <f t="shared" ref="AH175:AH238" si="61">IF(AG175&lt;&gt;0,AG175-AG174,"")</f>
        <v/>
      </c>
      <c r="AI175" s="11">
        <f t="shared" ca="1" si="59"/>
        <v>0</v>
      </c>
      <c r="AJ175" s="11">
        <f t="shared" ca="1" si="59"/>
        <v>0</v>
      </c>
      <c r="AK175" s="11">
        <f t="shared" ca="1" si="59"/>
        <v>0</v>
      </c>
      <c r="AL175" s="11">
        <f t="shared" ca="1" si="59"/>
        <v>0</v>
      </c>
      <c r="AM175" s="11">
        <f t="shared" ca="1" si="59"/>
        <v>0</v>
      </c>
      <c r="AN175" s="11">
        <f t="shared" ca="1" si="59"/>
        <v>0</v>
      </c>
      <c r="AO175" s="11">
        <f t="shared" ca="1" si="59"/>
        <v>0</v>
      </c>
      <c r="AP175" s="11">
        <f t="shared" ca="1" si="59"/>
        <v>0</v>
      </c>
      <c r="AQ175" s="11">
        <f t="shared" ca="1" si="59"/>
        <v>0</v>
      </c>
      <c r="AR175" s="11">
        <f t="shared" ca="1" si="59"/>
        <v>0</v>
      </c>
      <c r="AS175" s="11">
        <f t="shared" ca="1" si="60"/>
        <v>0</v>
      </c>
      <c r="AT175" s="11">
        <f t="shared" ca="1" si="60"/>
        <v>0</v>
      </c>
      <c r="AU175" s="11">
        <f t="shared" ca="1" si="60"/>
        <v>0</v>
      </c>
      <c r="AV175" s="11">
        <f t="shared" ca="1" si="60"/>
        <v>0</v>
      </c>
      <c r="AW175" s="11">
        <f t="shared" ca="1" si="60"/>
        <v>0</v>
      </c>
      <c r="AX175" s="11">
        <f t="shared" ca="1" si="60"/>
        <v>0</v>
      </c>
      <c r="AY175" s="11">
        <f t="shared" ca="1" si="60"/>
        <v>0</v>
      </c>
      <c r="AZ175" s="11">
        <f t="shared" ca="1" si="60"/>
        <v>0</v>
      </c>
      <c r="BA175" s="11">
        <f t="shared" ca="1" si="60"/>
        <v>0</v>
      </c>
      <c r="BB175" s="11"/>
      <c r="BC175" s="11">
        <f>IF($AG175,SUMPRODUCT(AI$2:AI175,$AH$2:$AH175)/SUM($AH$2:$AH175),0)</f>
        <v>0</v>
      </c>
      <c r="BD175" s="11">
        <f>IF($AG175,SUMPRODUCT(AJ$2:AJ175,$AH$2:$AH175)/SUM($AH$2:$AH175),0)</f>
        <v>0</v>
      </c>
      <c r="BE175" s="11">
        <f>IF($AG175,SUMPRODUCT(AK$2:AK175,$AH$2:$AH175)/SUM($AH$2:$AH175),0)</f>
        <v>0</v>
      </c>
      <c r="BF175" s="11">
        <f>IF($AG175,SUMPRODUCT(AL$2:AL175,$AH$2:$AH175)/SUM($AH$2:$AH175),0)</f>
        <v>0</v>
      </c>
      <c r="BG175" s="11">
        <f>IF($AG175,SUMPRODUCT(AM$2:AM175,$AH$2:$AH175)/SUM($AH$2:$AH175),0)</f>
        <v>0</v>
      </c>
      <c r="BH175" s="11">
        <f>IF($AG175,SUMPRODUCT(AN$2:AN175,$AH$2:$AH175)/SUM($AH$2:$AH175),0)</f>
        <v>0</v>
      </c>
      <c r="BI175" s="11">
        <f>IF($AG175,SUMPRODUCT(AO$2:AO175,$AH$2:$AH175)/SUM($AH$2:$AH175),0)</f>
        <v>0</v>
      </c>
      <c r="BJ175" s="11">
        <f>IF($AG175,SUMPRODUCT(AP$2:AP175,$AH$2:$AH175)/SUM($AH$2:$AH175),0)</f>
        <v>0</v>
      </c>
      <c r="BK175" s="11">
        <f>IF($AG175,SUMPRODUCT(AQ$2:AQ175,$AH$2:$AH175)/SUM($AH$2:$AH175),0)</f>
        <v>0</v>
      </c>
      <c r="BL175" s="11">
        <f>IF($AG175,SUMPRODUCT(AR$2:AR175,$AH$2:$AH175)/SUM($AH$2:$AH175),0)</f>
        <v>0</v>
      </c>
      <c r="BM175" s="11">
        <f>IF($AG175,SUMPRODUCT(AS$2:AS175,$AH$2:$AH175)/SUM($AH$2:$AH175),0)</f>
        <v>0</v>
      </c>
      <c r="BN175" s="11">
        <f>IF($AG175,SUMPRODUCT(AT$2:AT175,$AH$2:$AH175)/SUM($AH$2:$AH175),0)</f>
        <v>0</v>
      </c>
      <c r="BO175" s="11">
        <f>IF($AG175,SUMPRODUCT(AU$2:AU175,$AH$2:$AH175)/SUM($AH$2:$AH175),0)</f>
        <v>0</v>
      </c>
      <c r="BP175" s="11">
        <f>IF($AG175,SUMPRODUCT(AV$2:AV175,$AH$2:$AH175)/SUM($AH$2:$AH175),0)</f>
        <v>0</v>
      </c>
      <c r="BQ175" s="11">
        <f>IF($AG175,SUMPRODUCT(AW$2:AW175,$AH$2:$AH175)/SUM($AH$2:$AH175),0)</f>
        <v>0</v>
      </c>
      <c r="BR175" s="11">
        <f>IF($AG175,SUMPRODUCT(AX$2:AX175,$AH$2:$AH175)/SUM($AH$2:$AH175),0)</f>
        <v>0</v>
      </c>
      <c r="BS175" s="11">
        <f>IF($AG175,SUMPRODUCT(AY$2:AY175,$AH$2:$AH175)/SUM($AH$2:$AH175),0)</f>
        <v>0</v>
      </c>
      <c r="BT175" s="11">
        <f>IF($AG175,SUMPRODUCT(AZ$2:AZ175,$AH$2:$AH175)/SUM($AH$2:$AH175),0)</f>
        <v>0</v>
      </c>
      <c r="BU175" s="11">
        <f>IF($AG175,SUMPRODUCT(BA$2:BA175,$AH$2:$AH175)/SUM($AH$2:$AH175),0)</f>
        <v>0</v>
      </c>
      <c r="BV175" s="11"/>
      <c r="BW175" s="109" cm="1">
        <f t="array" ref="BW175">IF($AG175,SQRT(SUMPRODUCT($AH$2:$AH175, (AI$2:AI175-BC175)^2)/(SUM($AH$2:$AH175)-1)),0)</f>
        <v>0</v>
      </c>
      <c r="BX175" s="109" cm="1">
        <f t="array" ref="BX175">IF($AG175,SQRT(SUMPRODUCT($AH$2:$AH175, (AJ$2:AJ175-BD175)^2)/(SUM($AH$2:$AH175)-1)),0)</f>
        <v>0</v>
      </c>
      <c r="BY175" s="109" cm="1">
        <f t="array" ref="BY175">IF($AG175,SQRT(SUMPRODUCT($AH$2:$AH175, (AK$2:AK175-BE175)^2)/(SUM($AH$2:$AH175)-1)),0)</f>
        <v>0</v>
      </c>
      <c r="BZ175" s="109" cm="1">
        <f t="array" ref="BZ175">IF($AG175,SQRT(SUMPRODUCT($AH$2:$AH175, (AL$2:AL175-BF175)^2)/(SUM($AH$2:$AH175)-1)),0)</f>
        <v>0</v>
      </c>
      <c r="CA175" s="109" cm="1">
        <f t="array" ref="CA175">IF($AG175,SQRT(SUMPRODUCT($AH$2:$AH175, (AM$2:AM175-BG175)^2)/(SUM($AH$2:$AH175)-1)),0)</f>
        <v>0</v>
      </c>
      <c r="CB175" s="109" cm="1">
        <f t="array" ref="CB175">IF($AG175,SQRT(SUMPRODUCT($AH$2:$AH175, (AN$2:AN175-BH175)^2)/(SUM($AH$2:$AH175)-1)),0)</f>
        <v>0</v>
      </c>
      <c r="CC175" s="109" cm="1">
        <f t="array" ref="CC175">IF($AG175,SQRT(SUMPRODUCT($AH$2:$AH175, (AO$2:AO175-BI175)^2)/(SUM($AH$2:$AH175)-1)),0)</f>
        <v>0</v>
      </c>
      <c r="CD175" s="109" cm="1">
        <f t="array" ref="CD175">IF($AG175,SQRT(SUMPRODUCT($AH$2:$AH175, (AP$2:AP175-BJ175)^2)/(SUM($AH$2:$AH175)-1)),0)</f>
        <v>0</v>
      </c>
      <c r="CE175" s="109" cm="1">
        <f t="array" ref="CE175">IF($AG175,SQRT(SUMPRODUCT($AH$2:$AH175, (AQ$2:AQ175-BK175)^2)/(SUM($AH$2:$AH175)-1)),0)</f>
        <v>0</v>
      </c>
      <c r="CF175" s="109" cm="1">
        <f t="array" ref="CF175">IF($AG175,SQRT(SUMPRODUCT($AH$2:$AH175, (AR$2:AR175-BL175)^2)/(SUM($AH$2:$AH175)-1)),0)</f>
        <v>0</v>
      </c>
      <c r="CG175" s="109" cm="1">
        <f t="array" ref="CG175">IF($AG175,SQRT(SUMPRODUCT($AH$2:$AH175, (AS$2:AS175-BM175)^2)/(SUM($AH$2:$AH175)-1)),0)</f>
        <v>0</v>
      </c>
      <c r="CH175" s="109" cm="1">
        <f t="array" ref="CH175">IF($AG175,SQRT(SUMPRODUCT($AH$2:$AH175, (AT$2:AT175-BN175)^2)/(SUM($AH$2:$AH175)-1)),0)</f>
        <v>0</v>
      </c>
      <c r="CI175" s="109" cm="1">
        <f t="array" ref="CI175">IF($AG175,SQRT(SUMPRODUCT($AH$2:$AH175, (AU$2:AU175-BO175)^2)/(SUM($AH$2:$AH175)-1)),0)</f>
        <v>0</v>
      </c>
      <c r="CJ175" s="109" cm="1">
        <f t="array" ref="CJ175">IF($AG175,SQRT(SUMPRODUCT($AH$2:$AH175, (AV$2:AV175-BP175)^2)/(SUM($AH$2:$AH175)-1)),0)</f>
        <v>0</v>
      </c>
      <c r="CK175" s="109" cm="1">
        <f t="array" ref="CK175">IF($AG175,SQRT(SUMPRODUCT($AH$2:$AH175, (AW$2:AW175-BQ175)^2)/(SUM($AH$2:$AH175)-1)),0)</f>
        <v>0</v>
      </c>
      <c r="CL175" s="109" cm="1">
        <f t="array" ref="CL175">IF($AG175,SQRT(SUMPRODUCT($AH$2:$AH175, (AX$2:AX175-BR175)^2)/(SUM($AH$2:$AH175)-1)),0)</f>
        <v>0</v>
      </c>
      <c r="CM175" s="109" cm="1">
        <f t="array" ref="CM175">IF($AG175,SQRT(SUMPRODUCT($AH$2:$AH175, (AY$2:AY175-BS175)^2)/(SUM($AH$2:$AH175)-1)),0)</f>
        <v>0</v>
      </c>
      <c r="CN175" s="109" cm="1">
        <f t="array" ref="CN175">IF($AG175,SQRT(SUMPRODUCT($AH$2:$AH175, (AZ$2:AZ175-BT175)^2)/(SUM($AH$2:$AH175)-1)),0)</f>
        <v>0</v>
      </c>
      <c r="CO175" s="109" cm="1">
        <f t="array" ref="CO175">IF($AG175,SQRT(SUMPRODUCT($AH$2:$AH175, (BA$2:BA175-BU175)^2)/(SUM($AH$2:$AH175)-1)),0)</f>
        <v>0</v>
      </c>
    </row>
    <row r="176" spans="34:93" x14ac:dyDescent="0.25">
      <c r="AH176" s="99" t="str">
        <f t="shared" si="61"/>
        <v/>
      </c>
      <c r="AI176" s="11">
        <f t="shared" ca="1" si="59"/>
        <v>0</v>
      </c>
      <c r="AJ176" s="11">
        <f t="shared" ca="1" si="59"/>
        <v>0</v>
      </c>
      <c r="AK176" s="11">
        <f t="shared" ca="1" si="59"/>
        <v>0</v>
      </c>
      <c r="AL176" s="11">
        <f t="shared" ca="1" si="59"/>
        <v>0</v>
      </c>
      <c r="AM176" s="11">
        <f t="shared" ca="1" si="59"/>
        <v>0</v>
      </c>
      <c r="AN176" s="11">
        <f t="shared" ca="1" si="59"/>
        <v>0</v>
      </c>
      <c r="AO176" s="11">
        <f t="shared" ca="1" si="59"/>
        <v>0</v>
      </c>
      <c r="AP176" s="11">
        <f t="shared" ca="1" si="59"/>
        <v>0</v>
      </c>
      <c r="AQ176" s="11">
        <f t="shared" ca="1" si="59"/>
        <v>0</v>
      </c>
      <c r="AR176" s="11">
        <f t="shared" ca="1" si="59"/>
        <v>0</v>
      </c>
      <c r="AS176" s="11">
        <f t="shared" ca="1" si="60"/>
        <v>0</v>
      </c>
      <c r="AT176" s="11">
        <f t="shared" ca="1" si="60"/>
        <v>0</v>
      </c>
      <c r="AU176" s="11">
        <f t="shared" ca="1" si="60"/>
        <v>0</v>
      </c>
      <c r="AV176" s="11">
        <f t="shared" ca="1" si="60"/>
        <v>0</v>
      </c>
      <c r="AW176" s="11">
        <f t="shared" ca="1" si="60"/>
        <v>0</v>
      </c>
      <c r="AX176" s="11">
        <f t="shared" ca="1" si="60"/>
        <v>0</v>
      </c>
      <c r="AY176" s="11">
        <f t="shared" ca="1" si="60"/>
        <v>0</v>
      </c>
      <c r="AZ176" s="11">
        <f t="shared" ca="1" si="60"/>
        <v>0</v>
      </c>
      <c r="BA176" s="11">
        <f t="shared" ca="1" si="60"/>
        <v>0</v>
      </c>
      <c r="BB176" s="11"/>
      <c r="BC176" s="11">
        <f>IF($AG176,SUMPRODUCT(AI$2:AI176,$AH$2:$AH176)/SUM($AH$2:$AH176),0)</f>
        <v>0</v>
      </c>
      <c r="BD176" s="11">
        <f>IF($AG176,SUMPRODUCT(AJ$2:AJ176,$AH$2:$AH176)/SUM($AH$2:$AH176),0)</f>
        <v>0</v>
      </c>
      <c r="BE176" s="11">
        <f>IF($AG176,SUMPRODUCT(AK$2:AK176,$AH$2:$AH176)/SUM($AH$2:$AH176),0)</f>
        <v>0</v>
      </c>
      <c r="BF176" s="11">
        <f>IF($AG176,SUMPRODUCT(AL$2:AL176,$AH$2:$AH176)/SUM($AH$2:$AH176),0)</f>
        <v>0</v>
      </c>
      <c r="BG176" s="11">
        <f>IF($AG176,SUMPRODUCT(AM$2:AM176,$AH$2:$AH176)/SUM($AH$2:$AH176),0)</f>
        <v>0</v>
      </c>
      <c r="BH176" s="11">
        <f>IF($AG176,SUMPRODUCT(AN$2:AN176,$AH$2:$AH176)/SUM($AH$2:$AH176),0)</f>
        <v>0</v>
      </c>
      <c r="BI176" s="11">
        <f>IF($AG176,SUMPRODUCT(AO$2:AO176,$AH$2:$AH176)/SUM($AH$2:$AH176),0)</f>
        <v>0</v>
      </c>
      <c r="BJ176" s="11">
        <f>IF($AG176,SUMPRODUCT(AP$2:AP176,$AH$2:$AH176)/SUM($AH$2:$AH176),0)</f>
        <v>0</v>
      </c>
      <c r="BK176" s="11">
        <f>IF($AG176,SUMPRODUCT(AQ$2:AQ176,$AH$2:$AH176)/SUM($AH$2:$AH176),0)</f>
        <v>0</v>
      </c>
      <c r="BL176" s="11">
        <f>IF($AG176,SUMPRODUCT(AR$2:AR176,$AH$2:$AH176)/SUM($AH$2:$AH176),0)</f>
        <v>0</v>
      </c>
      <c r="BM176" s="11">
        <f>IF($AG176,SUMPRODUCT(AS$2:AS176,$AH$2:$AH176)/SUM($AH$2:$AH176),0)</f>
        <v>0</v>
      </c>
      <c r="BN176" s="11">
        <f>IF($AG176,SUMPRODUCT(AT$2:AT176,$AH$2:$AH176)/SUM($AH$2:$AH176),0)</f>
        <v>0</v>
      </c>
      <c r="BO176" s="11">
        <f>IF($AG176,SUMPRODUCT(AU$2:AU176,$AH$2:$AH176)/SUM($AH$2:$AH176),0)</f>
        <v>0</v>
      </c>
      <c r="BP176" s="11">
        <f>IF($AG176,SUMPRODUCT(AV$2:AV176,$AH$2:$AH176)/SUM($AH$2:$AH176),0)</f>
        <v>0</v>
      </c>
      <c r="BQ176" s="11">
        <f>IF($AG176,SUMPRODUCT(AW$2:AW176,$AH$2:$AH176)/SUM($AH$2:$AH176),0)</f>
        <v>0</v>
      </c>
      <c r="BR176" s="11">
        <f>IF($AG176,SUMPRODUCT(AX$2:AX176,$AH$2:$AH176)/SUM($AH$2:$AH176),0)</f>
        <v>0</v>
      </c>
      <c r="BS176" s="11">
        <f>IF($AG176,SUMPRODUCT(AY$2:AY176,$AH$2:$AH176)/SUM($AH$2:$AH176),0)</f>
        <v>0</v>
      </c>
      <c r="BT176" s="11">
        <f>IF($AG176,SUMPRODUCT(AZ$2:AZ176,$AH$2:$AH176)/SUM($AH$2:$AH176),0)</f>
        <v>0</v>
      </c>
      <c r="BU176" s="11">
        <f>IF($AG176,SUMPRODUCT(BA$2:BA176,$AH$2:$AH176)/SUM($AH$2:$AH176),0)</f>
        <v>0</v>
      </c>
      <c r="BV176" s="11"/>
      <c r="BW176" s="109" cm="1">
        <f t="array" ref="BW176">IF($AG176,SQRT(SUMPRODUCT($AH$2:$AH176, (AI$2:AI176-BC176)^2)/(SUM($AH$2:$AH176)-1)),0)</f>
        <v>0</v>
      </c>
      <c r="BX176" s="109" cm="1">
        <f t="array" ref="BX176">IF($AG176,SQRT(SUMPRODUCT($AH$2:$AH176, (AJ$2:AJ176-BD176)^2)/(SUM($AH$2:$AH176)-1)),0)</f>
        <v>0</v>
      </c>
      <c r="BY176" s="109" cm="1">
        <f t="array" ref="BY176">IF($AG176,SQRT(SUMPRODUCT($AH$2:$AH176, (AK$2:AK176-BE176)^2)/(SUM($AH$2:$AH176)-1)),0)</f>
        <v>0</v>
      </c>
      <c r="BZ176" s="109" cm="1">
        <f t="array" ref="BZ176">IF($AG176,SQRT(SUMPRODUCT($AH$2:$AH176, (AL$2:AL176-BF176)^2)/(SUM($AH$2:$AH176)-1)),0)</f>
        <v>0</v>
      </c>
      <c r="CA176" s="109" cm="1">
        <f t="array" ref="CA176">IF($AG176,SQRT(SUMPRODUCT($AH$2:$AH176, (AM$2:AM176-BG176)^2)/(SUM($AH$2:$AH176)-1)),0)</f>
        <v>0</v>
      </c>
      <c r="CB176" s="109" cm="1">
        <f t="array" ref="CB176">IF($AG176,SQRT(SUMPRODUCT($AH$2:$AH176, (AN$2:AN176-BH176)^2)/(SUM($AH$2:$AH176)-1)),0)</f>
        <v>0</v>
      </c>
      <c r="CC176" s="109" cm="1">
        <f t="array" ref="CC176">IF($AG176,SQRT(SUMPRODUCT($AH$2:$AH176, (AO$2:AO176-BI176)^2)/(SUM($AH$2:$AH176)-1)),0)</f>
        <v>0</v>
      </c>
      <c r="CD176" s="109" cm="1">
        <f t="array" ref="CD176">IF($AG176,SQRT(SUMPRODUCT($AH$2:$AH176, (AP$2:AP176-BJ176)^2)/(SUM($AH$2:$AH176)-1)),0)</f>
        <v>0</v>
      </c>
      <c r="CE176" s="109" cm="1">
        <f t="array" ref="CE176">IF($AG176,SQRT(SUMPRODUCT($AH$2:$AH176, (AQ$2:AQ176-BK176)^2)/(SUM($AH$2:$AH176)-1)),0)</f>
        <v>0</v>
      </c>
      <c r="CF176" s="109" cm="1">
        <f t="array" ref="CF176">IF($AG176,SQRT(SUMPRODUCT($AH$2:$AH176, (AR$2:AR176-BL176)^2)/(SUM($AH$2:$AH176)-1)),0)</f>
        <v>0</v>
      </c>
      <c r="CG176" s="109" cm="1">
        <f t="array" ref="CG176">IF($AG176,SQRT(SUMPRODUCT($AH$2:$AH176, (AS$2:AS176-BM176)^2)/(SUM($AH$2:$AH176)-1)),0)</f>
        <v>0</v>
      </c>
      <c r="CH176" s="109" cm="1">
        <f t="array" ref="CH176">IF($AG176,SQRT(SUMPRODUCT($AH$2:$AH176, (AT$2:AT176-BN176)^2)/(SUM($AH$2:$AH176)-1)),0)</f>
        <v>0</v>
      </c>
      <c r="CI176" s="109" cm="1">
        <f t="array" ref="CI176">IF($AG176,SQRT(SUMPRODUCT($AH$2:$AH176, (AU$2:AU176-BO176)^2)/(SUM($AH$2:$AH176)-1)),0)</f>
        <v>0</v>
      </c>
      <c r="CJ176" s="109" cm="1">
        <f t="array" ref="CJ176">IF($AG176,SQRT(SUMPRODUCT($AH$2:$AH176, (AV$2:AV176-BP176)^2)/(SUM($AH$2:$AH176)-1)),0)</f>
        <v>0</v>
      </c>
      <c r="CK176" s="109" cm="1">
        <f t="array" ref="CK176">IF($AG176,SQRT(SUMPRODUCT($AH$2:$AH176, (AW$2:AW176-BQ176)^2)/(SUM($AH$2:$AH176)-1)),0)</f>
        <v>0</v>
      </c>
      <c r="CL176" s="109" cm="1">
        <f t="array" ref="CL176">IF($AG176,SQRT(SUMPRODUCT($AH$2:$AH176, (AX$2:AX176-BR176)^2)/(SUM($AH$2:$AH176)-1)),0)</f>
        <v>0</v>
      </c>
      <c r="CM176" s="109" cm="1">
        <f t="array" ref="CM176">IF($AG176,SQRT(SUMPRODUCT($AH$2:$AH176, (AY$2:AY176-BS176)^2)/(SUM($AH$2:$AH176)-1)),0)</f>
        <v>0</v>
      </c>
      <c r="CN176" s="109" cm="1">
        <f t="array" ref="CN176">IF($AG176,SQRT(SUMPRODUCT($AH$2:$AH176, (AZ$2:AZ176-BT176)^2)/(SUM($AH$2:$AH176)-1)),0)</f>
        <v>0</v>
      </c>
      <c r="CO176" s="109" cm="1">
        <f t="array" ref="CO176">IF($AG176,SQRT(SUMPRODUCT($AH$2:$AH176, (BA$2:BA176-BU176)^2)/(SUM($AH$2:$AH176)-1)),0)</f>
        <v>0</v>
      </c>
    </row>
    <row r="177" spans="34:93" x14ac:dyDescent="0.25">
      <c r="AH177" s="99" t="str">
        <f t="shared" si="61"/>
        <v/>
      </c>
      <c r="AI177" s="11">
        <f t="shared" ca="1" si="59"/>
        <v>0</v>
      </c>
      <c r="AJ177" s="11">
        <f t="shared" ca="1" si="59"/>
        <v>0</v>
      </c>
      <c r="AK177" s="11">
        <f t="shared" ca="1" si="59"/>
        <v>0</v>
      </c>
      <c r="AL177" s="11">
        <f t="shared" ca="1" si="59"/>
        <v>0</v>
      </c>
      <c r="AM177" s="11">
        <f t="shared" ca="1" si="59"/>
        <v>0</v>
      </c>
      <c r="AN177" s="11">
        <f t="shared" ca="1" si="59"/>
        <v>0</v>
      </c>
      <c r="AO177" s="11">
        <f t="shared" ca="1" si="59"/>
        <v>0</v>
      </c>
      <c r="AP177" s="11">
        <f t="shared" ca="1" si="59"/>
        <v>0</v>
      </c>
      <c r="AQ177" s="11">
        <f t="shared" ca="1" si="59"/>
        <v>0</v>
      </c>
      <c r="AR177" s="11">
        <f t="shared" ca="1" si="59"/>
        <v>0</v>
      </c>
      <c r="AS177" s="11">
        <f t="shared" ca="1" si="60"/>
        <v>0</v>
      </c>
      <c r="AT177" s="11">
        <f t="shared" ca="1" si="60"/>
        <v>0</v>
      </c>
      <c r="AU177" s="11">
        <f t="shared" ca="1" si="60"/>
        <v>0</v>
      </c>
      <c r="AV177" s="11">
        <f t="shared" ca="1" si="60"/>
        <v>0</v>
      </c>
      <c r="AW177" s="11">
        <f t="shared" ca="1" si="60"/>
        <v>0</v>
      </c>
      <c r="AX177" s="11">
        <f t="shared" ca="1" si="60"/>
        <v>0</v>
      </c>
      <c r="AY177" s="11">
        <f t="shared" ca="1" si="60"/>
        <v>0</v>
      </c>
      <c r="AZ177" s="11">
        <f t="shared" ca="1" si="60"/>
        <v>0</v>
      </c>
      <c r="BA177" s="11">
        <f t="shared" ca="1" si="60"/>
        <v>0</v>
      </c>
      <c r="BB177" s="11"/>
      <c r="BC177" s="11">
        <f>IF($AG177,SUMPRODUCT(AI$2:AI177,$AH$2:$AH177)/SUM($AH$2:$AH177),0)</f>
        <v>0</v>
      </c>
      <c r="BD177" s="11">
        <f>IF($AG177,SUMPRODUCT(AJ$2:AJ177,$AH$2:$AH177)/SUM($AH$2:$AH177),0)</f>
        <v>0</v>
      </c>
      <c r="BE177" s="11">
        <f>IF($AG177,SUMPRODUCT(AK$2:AK177,$AH$2:$AH177)/SUM($AH$2:$AH177),0)</f>
        <v>0</v>
      </c>
      <c r="BF177" s="11">
        <f>IF($AG177,SUMPRODUCT(AL$2:AL177,$AH$2:$AH177)/SUM($AH$2:$AH177),0)</f>
        <v>0</v>
      </c>
      <c r="BG177" s="11">
        <f>IF($AG177,SUMPRODUCT(AM$2:AM177,$AH$2:$AH177)/SUM($AH$2:$AH177),0)</f>
        <v>0</v>
      </c>
      <c r="BH177" s="11">
        <f>IF($AG177,SUMPRODUCT(AN$2:AN177,$AH$2:$AH177)/SUM($AH$2:$AH177),0)</f>
        <v>0</v>
      </c>
      <c r="BI177" s="11">
        <f>IF($AG177,SUMPRODUCT(AO$2:AO177,$AH$2:$AH177)/SUM($AH$2:$AH177),0)</f>
        <v>0</v>
      </c>
      <c r="BJ177" s="11">
        <f>IF($AG177,SUMPRODUCT(AP$2:AP177,$AH$2:$AH177)/SUM($AH$2:$AH177),0)</f>
        <v>0</v>
      </c>
      <c r="BK177" s="11">
        <f>IF($AG177,SUMPRODUCT(AQ$2:AQ177,$AH$2:$AH177)/SUM($AH$2:$AH177),0)</f>
        <v>0</v>
      </c>
      <c r="BL177" s="11">
        <f>IF($AG177,SUMPRODUCT(AR$2:AR177,$AH$2:$AH177)/SUM($AH$2:$AH177),0)</f>
        <v>0</v>
      </c>
      <c r="BM177" s="11">
        <f>IF($AG177,SUMPRODUCT(AS$2:AS177,$AH$2:$AH177)/SUM($AH$2:$AH177),0)</f>
        <v>0</v>
      </c>
      <c r="BN177" s="11">
        <f>IF($AG177,SUMPRODUCT(AT$2:AT177,$AH$2:$AH177)/SUM($AH$2:$AH177),0)</f>
        <v>0</v>
      </c>
      <c r="BO177" s="11">
        <f>IF($AG177,SUMPRODUCT(AU$2:AU177,$AH$2:$AH177)/SUM($AH$2:$AH177),0)</f>
        <v>0</v>
      </c>
      <c r="BP177" s="11">
        <f>IF($AG177,SUMPRODUCT(AV$2:AV177,$AH$2:$AH177)/SUM($AH$2:$AH177),0)</f>
        <v>0</v>
      </c>
      <c r="BQ177" s="11">
        <f>IF($AG177,SUMPRODUCT(AW$2:AW177,$AH$2:$AH177)/SUM($AH$2:$AH177),0)</f>
        <v>0</v>
      </c>
      <c r="BR177" s="11">
        <f>IF($AG177,SUMPRODUCT(AX$2:AX177,$AH$2:$AH177)/SUM($AH$2:$AH177),0)</f>
        <v>0</v>
      </c>
      <c r="BS177" s="11">
        <f>IF($AG177,SUMPRODUCT(AY$2:AY177,$AH$2:$AH177)/SUM($AH$2:$AH177),0)</f>
        <v>0</v>
      </c>
      <c r="BT177" s="11">
        <f>IF($AG177,SUMPRODUCT(AZ$2:AZ177,$AH$2:$AH177)/SUM($AH$2:$AH177),0)</f>
        <v>0</v>
      </c>
      <c r="BU177" s="11">
        <f>IF($AG177,SUMPRODUCT(BA$2:BA177,$AH$2:$AH177)/SUM($AH$2:$AH177),0)</f>
        <v>0</v>
      </c>
      <c r="BV177" s="11"/>
      <c r="BW177" s="109" cm="1">
        <f t="array" ref="BW177">IF($AG177,SQRT(SUMPRODUCT($AH$2:$AH177, (AI$2:AI177-BC177)^2)/(SUM($AH$2:$AH177)-1)),0)</f>
        <v>0</v>
      </c>
      <c r="BX177" s="109" cm="1">
        <f t="array" ref="BX177">IF($AG177,SQRT(SUMPRODUCT($AH$2:$AH177, (AJ$2:AJ177-BD177)^2)/(SUM($AH$2:$AH177)-1)),0)</f>
        <v>0</v>
      </c>
      <c r="BY177" s="109" cm="1">
        <f t="array" ref="BY177">IF($AG177,SQRT(SUMPRODUCT($AH$2:$AH177, (AK$2:AK177-BE177)^2)/(SUM($AH$2:$AH177)-1)),0)</f>
        <v>0</v>
      </c>
      <c r="BZ177" s="109" cm="1">
        <f t="array" ref="BZ177">IF($AG177,SQRT(SUMPRODUCT($AH$2:$AH177, (AL$2:AL177-BF177)^2)/(SUM($AH$2:$AH177)-1)),0)</f>
        <v>0</v>
      </c>
      <c r="CA177" s="109" cm="1">
        <f t="array" ref="CA177">IF($AG177,SQRT(SUMPRODUCT($AH$2:$AH177, (AM$2:AM177-BG177)^2)/(SUM($AH$2:$AH177)-1)),0)</f>
        <v>0</v>
      </c>
      <c r="CB177" s="109" cm="1">
        <f t="array" ref="CB177">IF($AG177,SQRT(SUMPRODUCT($AH$2:$AH177, (AN$2:AN177-BH177)^2)/(SUM($AH$2:$AH177)-1)),0)</f>
        <v>0</v>
      </c>
      <c r="CC177" s="109" cm="1">
        <f t="array" ref="CC177">IF($AG177,SQRT(SUMPRODUCT($AH$2:$AH177, (AO$2:AO177-BI177)^2)/(SUM($AH$2:$AH177)-1)),0)</f>
        <v>0</v>
      </c>
      <c r="CD177" s="109" cm="1">
        <f t="array" ref="CD177">IF($AG177,SQRT(SUMPRODUCT($AH$2:$AH177, (AP$2:AP177-BJ177)^2)/(SUM($AH$2:$AH177)-1)),0)</f>
        <v>0</v>
      </c>
      <c r="CE177" s="109" cm="1">
        <f t="array" ref="CE177">IF($AG177,SQRT(SUMPRODUCT($AH$2:$AH177, (AQ$2:AQ177-BK177)^2)/(SUM($AH$2:$AH177)-1)),0)</f>
        <v>0</v>
      </c>
      <c r="CF177" s="109" cm="1">
        <f t="array" ref="CF177">IF($AG177,SQRT(SUMPRODUCT($AH$2:$AH177, (AR$2:AR177-BL177)^2)/(SUM($AH$2:$AH177)-1)),0)</f>
        <v>0</v>
      </c>
      <c r="CG177" s="109" cm="1">
        <f t="array" ref="CG177">IF($AG177,SQRT(SUMPRODUCT($AH$2:$AH177, (AS$2:AS177-BM177)^2)/(SUM($AH$2:$AH177)-1)),0)</f>
        <v>0</v>
      </c>
      <c r="CH177" s="109" cm="1">
        <f t="array" ref="CH177">IF($AG177,SQRT(SUMPRODUCT($AH$2:$AH177, (AT$2:AT177-BN177)^2)/(SUM($AH$2:$AH177)-1)),0)</f>
        <v>0</v>
      </c>
      <c r="CI177" s="109" cm="1">
        <f t="array" ref="CI177">IF($AG177,SQRT(SUMPRODUCT($AH$2:$AH177, (AU$2:AU177-BO177)^2)/(SUM($AH$2:$AH177)-1)),0)</f>
        <v>0</v>
      </c>
      <c r="CJ177" s="109" cm="1">
        <f t="array" ref="CJ177">IF($AG177,SQRT(SUMPRODUCT($AH$2:$AH177, (AV$2:AV177-BP177)^2)/(SUM($AH$2:$AH177)-1)),0)</f>
        <v>0</v>
      </c>
      <c r="CK177" s="109" cm="1">
        <f t="array" ref="CK177">IF($AG177,SQRT(SUMPRODUCT($AH$2:$AH177, (AW$2:AW177-BQ177)^2)/(SUM($AH$2:$AH177)-1)),0)</f>
        <v>0</v>
      </c>
      <c r="CL177" s="109" cm="1">
        <f t="array" ref="CL177">IF($AG177,SQRT(SUMPRODUCT($AH$2:$AH177, (AX$2:AX177-BR177)^2)/(SUM($AH$2:$AH177)-1)),0)</f>
        <v>0</v>
      </c>
      <c r="CM177" s="109" cm="1">
        <f t="array" ref="CM177">IF($AG177,SQRT(SUMPRODUCT($AH$2:$AH177, (AY$2:AY177-BS177)^2)/(SUM($AH$2:$AH177)-1)),0)</f>
        <v>0</v>
      </c>
      <c r="CN177" s="109" cm="1">
        <f t="array" ref="CN177">IF($AG177,SQRT(SUMPRODUCT($AH$2:$AH177, (AZ$2:AZ177-BT177)^2)/(SUM($AH$2:$AH177)-1)),0)</f>
        <v>0</v>
      </c>
      <c r="CO177" s="109" cm="1">
        <f t="array" ref="CO177">IF($AG177,SQRT(SUMPRODUCT($AH$2:$AH177, (BA$2:BA177-BU177)^2)/(SUM($AH$2:$AH177)-1)),0)</f>
        <v>0</v>
      </c>
    </row>
    <row r="178" spans="34:93" x14ac:dyDescent="0.25">
      <c r="AH178" s="99" t="str">
        <f t="shared" si="61"/>
        <v/>
      </c>
      <c r="AI178" s="11">
        <f t="shared" ca="1" si="59"/>
        <v>0</v>
      </c>
      <c r="AJ178" s="11">
        <f t="shared" ca="1" si="59"/>
        <v>0</v>
      </c>
      <c r="AK178" s="11">
        <f t="shared" ca="1" si="59"/>
        <v>0</v>
      </c>
      <c r="AL178" s="11">
        <f t="shared" ca="1" si="59"/>
        <v>0</v>
      </c>
      <c r="AM178" s="11">
        <f t="shared" ca="1" si="59"/>
        <v>0</v>
      </c>
      <c r="AN178" s="11">
        <f t="shared" ca="1" si="59"/>
        <v>0</v>
      </c>
      <c r="AO178" s="11">
        <f t="shared" ca="1" si="59"/>
        <v>0</v>
      </c>
      <c r="AP178" s="11">
        <f t="shared" ca="1" si="59"/>
        <v>0</v>
      </c>
      <c r="AQ178" s="11">
        <f t="shared" ca="1" si="59"/>
        <v>0</v>
      </c>
      <c r="AR178" s="11">
        <f t="shared" ca="1" si="59"/>
        <v>0</v>
      </c>
      <c r="AS178" s="11">
        <f t="shared" ca="1" si="60"/>
        <v>0</v>
      </c>
      <c r="AT178" s="11">
        <f t="shared" ca="1" si="60"/>
        <v>0</v>
      </c>
      <c r="AU178" s="11">
        <f t="shared" ca="1" si="60"/>
        <v>0</v>
      </c>
      <c r="AV178" s="11">
        <f t="shared" ca="1" si="60"/>
        <v>0</v>
      </c>
      <c r="AW178" s="11">
        <f t="shared" ca="1" si="60"/>
        <v>0</v>
      </c>
      <c r="AX178" s="11">
        <f t="shared" ca="1" si="60"/>
        <v>0</v>
      </c>
      <c r="AY178" s="11">
        <f t="shared" ca="1" si="60"/>
        <v>0</v>
      </c>
      <c r="AZ178" s="11">
        <f t="shared" ca="1" si="60"/>
        <v>0</v>
      </c>
      <c r="BA178" s="11">
        <f t="shared" ca="1" si="60"/>
        <v>0</v>
      </c>
      <c r="BB178" s="11"/>
      <c r="BC178" s="11">
        <f>IF($AG178,SUMPRODUCT(AI$2:AI178,$AH$2:$AH178)/SUM($AH$2:$AH178),0)</f>
        <v>0</v>
      </c>
      <c r="BD178" s="11">
        <f>IF($AG178,SUMPRODUCT(AJ$2:AJ178,$AH$2:$AH178)/SUM($AH$2:$AH178),0)</f>
        <v>0</v>
      </c>
      <c r="BE178" s="11">
        <f>IF($AG178,SUMPRODUCT(AK$2:AK178,$AH$2:$AH178)/SUM($AH$2:$AH178),0)</f>
        <v>0</v>
      </c>
      <c r="BF178" s="11">
        <f>IF($AG178,SUMPRODUCT(AL$2:AL178,$AH$2:$AH178)/SUM($AH$2:$AH178),0)</f>
        <v>0</v>
      </c>
      <c r="BG178" s="11">
        <f>IF($AG178,SUMPRODUCT(AM$2:AM178,$AH$2:$AH178)/SUM($AH$2:$AH178),0)</f>
        <v>0</v>
      </c>
      <c r="BH178" s="11">
        <f>IF($AG178,SUMPRODUCT(AN$2:AN178,$AH$2:$AH178)/SUM($AH$2:$AH178),0)</f>
        <v>0</v>
      </c>
      <c r="BI178" s="11">
        <f>IF($AG178,SUMPRODUCT(AO$2:AO178,$AH$2:$AH178)/SUM($AH$2:$AH178),0)</f>
        <v>0</v>
      </c>
      <c r="BJ178" s="11">
        <f>IF($AG178,SUMPRODUCT(AP$2:AP178,$AH$2:$AH178)/SUM($AH$2:$AH178),0)</f>
        <v>0</v>
      </c>
      <c r="BK178" s="11">
        <f>IF($AG178,SUMPRODUCT(AQ$2:AQ178,$AH$2:$AH178)/SUM($AH$2:$AH178),0)</f>
        <v>0</v>
      </c>
      <c r="BL178" s="11">
        <f>IF($AG178,SUMPRODUCT(AR$2:AR178,$AH$2:$AH178)/SUM($AH$2:$AH178),0)</f>
        <v>0</v>
      </c>
      <c r="BM178" s="11">
        <f>IF($AG178,SUMPRODUCT(AS$2:AS178,$AH$2:$AH178)/SUM($AH$2:$AH178),0)</f>
        <v>0</v>
      </c>
      <c r="BN178" s="11">
        <f>IF($AG178,SUMPRODUCT(AT$2:AT178,$AH$2:$AH178)/SUM($AH$2:$AH178),0)</f>
        <v>0</v>
      </c>
      <c r="BO178" s="11">
        <f>IF($AG178,SUMPRODUCT(AU$2:AU178,$AH$2:$AH178)/SUM($AH$2:$AH178),0)</f>
        <v>0</v>
      </c>
      <c r="BP178" s="11">
        <f>IF($AG178,SUMPRODUCT(AV$2:AV178,$AH$2:$AH178)/SUM($AH$2:$AH178),0)</f>
        <v>0</v>
      </c>
      <c r="BQ178" s="11">
        <f>IF($AG178,SUMPRODUCT(AW$2:AW178,$AH$2:$AH178)/SUM($AH$2:$AH178),0)</f>
        <v>0</v>
      </c>
      <c r="BR178" s="11">
        <f>IF($AG178,SUMPRODUCT(AX$2:AX178,$AH$2:$AH178)/SUM($AH$2:$AH178),0)</f>
        <v>0</v>
      </c>
      <c r="BS178" s="11">
        <f>IF($AG178,SUMPRODUCT(AY$2:AY178,$AH$2:$AH178)/SUM($AH$2:$AH178),0)</f>
        <v>0</v>
      </c>
      <c r="BT178" s="11">
        <f>IF($AG178,SUMPRODUCT(AZ$2:AZ178,$AH$2:$AH178)/SUM($AH$2:$AH178),0)</f>
        <v>0</v>
      </c>
      <c r="BU178" s="11">
        <f>IF($AG178,SUMPRODUCT(BA$2:BA178,$AH$2:$AH178)/SUM($AH$2:$AH178),0)</f>
        <v>0</v>
      </c>
      <c r="BV178" s="11"/>
      <c r="BW178" s="109" cm="1">
        <f t="array" ref="BW178">IF($AG178,SQRT(SUMPRODUCT($AH$2:$AH178, (AI$2:AI178-BC178)^2)/(SUM($AH$2:$AH178)-1)),0)</f>
        <v>0</v>
      </c>
      <c r="BX178" s="109" cm="1">
        <f t="array" ref="BX178">IF($AG178,SQRT(SUMPRODUCT($AH$2:$AH178, (AJ$2:AJ178-BD178)^2)/(SUM($AH$2:$AH178)-1)),0)</f>
        <v>0</v>
      </c>
      <c r="BY178" s="109" cm="1">
        <f t="array" ref="BY178">IF($AG178,SQRT(SUMPRODUCT($AH$2:$AH178, (AK$2:AK178-BE178)^2)/(SUM($AH$2:$AH178)-1)),0)</f>
        <v>0</v>
      </c>
      <c r="BZ178" s="109" cm="1">
        <f t="array" ref="BZ178">IF($AG178,SQRT(SUMPRODUCT($AH$2:$AH178, (AL$2:AL178-BF178)^2)/(SUM($AH$2:$AH178)-1)),0)</f>
        <v>0</v>
      </c>
      <c r="CA178" s="109" cm="1">
        <f t="array" ref="CA178">IF($AG178,SQRT(SUMPRODUCT($AH$2:$AH178, (AM$2:AM178-BG178)^2)/(SUM($AH$2:$AH178)-1)),0)</f>
        <v>0</v>
      </c>
      <c r="CB178" s="109" cm="1">
        <f t="array" ref="CB178">IF($AG178,SQRT(SUMPRODUCT($AH$2:$AH178, (AN$2:AN178-BH178)^2)/(SUM($AH$2:$AH178)-1)),0)</f>
        <v>0</v>
      </c>
      <c r="CC178" s="109" cm="1">
        <f t="array" ref="CC178">IF($AG178,SQRT(SUMPRODUCT($AH$2:$AH178, (AO$2:AO178-BI178)^2)/(SUM($AH$2:$AH178)-1)),0)</f>
        <v>0</v>
      </c>
      <c r="CD178" s="109" cm="1">
        <f t="array" ref="CD178">IF($AG178,SQRT(SUMPRODUCT($AH$2:$AH178, (AP$2:AP178-BJ178)^2)/(SUM($AH$2:$AH178)-1)),0)</f>
        <v>0</v>
      </c>
      <c r="CE178" s="109" cm="1">
        <f t="array" ref="CE178">IF($AG178,SQRT(SUMPRODUCT($AH$2:$AH178, (AQ$2:AQ178-BK178)^2)/(SUM($AH$2:$AH178)-1)),0)</f>
        <v>0</v>
      </c>
      <c r="CF178" s="109" cm="1">
        <f t="array" ref="CF178">IF($AG178,SQRT(SUMPRODUCT($AH$2:$AH178, (AR$2:AR178-BL178)^2)/(SUM($AH$2:$AH178)-1)),0)</f>
        <v>0</v>
      </c>
      <c r="CG178" s="109" cm="1">
        <f t="array" ref="CG178">IF($AG178,SQRT(SUMPRODUCT($AH$2:$AH178, (AS$2:AS178-BM178)^2)/(SUM($AH$2:$AH178)-1)),0)</f>
        <v>0</v>
      </c>
      <c r="CH178" s="109" cm="1">
        <f t="array" ref="CH178">IF($AG178,SQRT(SUMPRODUCT($AH$2:$AH178, (AT$2:AT178-BN178)^2)/(SUM($AH$2:$AH178)-1)),0)</f>
        <v>0</v>
      </c>
      <c r="CI178" s="109" cm="1">
        <f t="array" ref="CI178">IF($AG178,SQRT(SUMPRODUCT($AH$2:$AH178, (AU$2:AU178-BO178)^2)/(SUM($AH$2:$AH178)-1)),0)</f>
        <v>0</v>
      </c>
      <c r="CJ178" s="109" cm="1">
        <f t="array" ref="CJ178">IF($AG178,SQRT(SUMPRODUCT($AH$2:$AH178, (AV$2:AV178-BP178)^2)/(SUM($AH$2:$AH178)-1)),0)</f>
        <v>0</v>
      </c>
      <c r="CK178" s="109" cm="1">
        <f t="array" ref="CK178">IF($AG178,SQRT(SUMPRODUCT($AH$2:$AH178, (AW$2:AW178-BQ178)^2)/(SUM($AH$2:$AH178)-1)),0)</f>
        <v>0</v>
      </c>
      <c r="CL178" s="109" cm="1">
        <f t="array" ref="CL178">IF($AG178,SQRT(SUMPRODUCT($AH$2:$AH178, (AX$2:AX178-BR178)^2)/(SUM($AH$2:$AH178)-1)),0)</f>
        <v>0</v>
      </c>
      <c r="CM178" s="109" cm="1">
        <f t="array" ref="CM178">IF($AG178,SQRT(SUMPRODUCT($AH$2:$AH178, (AY$2:AY178-BS178)^2)/(SUM($AH$2:$AH178)-1)),0)</f>
        <v>0</v>
      </c>
      <c r="CN178" s="109" cm="1">
        <f t="array" ref="CN178">IF($AG178,SQRT(SUMPRODUCT($AH$2:$AH178, (AZ$2:AZ178-BT178)^2)/(SUM($AH$2:$AH178)-1)),0)</f>
        <v>0</v>
      </c>
      <c r="CO178" s="109" cm="1">
        <f t="array" ref="CO178">IF($AG178,SQRT(SUMPRODUCT($AH$2:$AH178, (BA$2:BA178-BU178)^2)/(SUM($AH$2:$AH178)-1)),0)</f>
        <v>0</v>
      </c>
    </row>
    <row r="179" spans="34:93" x14ac:dyDescent="0.25">
      <c r="AH179" s="99" t="str">
        <f t="shared" si="61"/>
        <v/>
      </c>
      <c r="AI179" s="11">
        <f t="shared" ca="1" si="59"/>
        <v>0</v>
      </c>
      <c r="AJ179" s="11">
        <f t="shared" ca="1" si="59"/>
        <v>0</v>
      </c>
      <c r="AK179" s="11">
        <f t="shared" ca="1" si="59"/>
        <v>0</v>
      </c>
      <c r="AL179" s="11">
        <f t="shared" ca="1" si="59"/>
        <v>0</v>
      </c>
      <c r="AM179" s="11">
        <f t="shared" ca="1" si="59"/>
        <v>0</v>
      </c>
      <c r="AN179" s="11">
        <f t="shared" ca="1" si="59"/>
        <v>0</v>
      </c>
      <c r="AO179" s="11">
        <f t="shared" ca="1" si="59"/>
        <v>0</v>
      </c>
      <c r="AP179" s="11">
        <f t="shared" ca="1" si="59"/>
        <v>0</v>
      </c>
      <c r="AQ179" s="11">
        <f t="shared" ca="1" si="59"/>
        <v>0</v>
      </c>
      <c r="AR179" s="11">
        <f t="shared" ca="1" si="59"/>
        <v>0</v>
      </c>
      <c r="AS179" s="11">
        <f t="shared" ca="1" si="60"/>
        <v>0</v>
      </c>
      <c r="AT179" s="11">
        <f t="shared" ca="1" si="60"/>
        <v>0</v>
      </c>
      <c r="AU179" s="11">
        <f t="shared" ca="1" si="60"/>
        <v>0</v>
      </c>
      <c r="AV179" s="11">
        <f t="shared" ca="1" si="60"/>
        <v>0</v>
      </c>
      <c r="AW179" s="11">
        <f t="shared" ca="1" si="60"/>
        <v>0</v>
      </c>
      <c r="AX179" s="11">
        <f t="shared" ca="1" si="60"/>
        <v>0</v>
      </c>
      <c r="AY179" s="11">
        <f t="shared" ca="1" si="60"/>
        <v>0</v>
      </c>
      <c r="AZ179" s="11">
        <f t="shared" ca="1" si="60"/>
        <v>0</v>
      </c>
      <c r="BA179" s="11">
        <f t="shared" ca="1" si="60"/>
        <v>0</v>
      </c>
      <c r="BB179" s="11"/>
      <c r="BC179" s="11">
        <f>IF($AG179,SUMPRODUCT(AI$2:AI179,$AH$2:$AH179)/SUM($AH$2:$AH179),0)</f>
        <v>0</v>
      </c>
      <c r="BD179" s="11">
        <f>IF($AG179,SUMPRODUCT(AJ$2:AJ179,$AH$2:$AH179)/SUM($AH$2:$AH179),0)</f>
        <v>0</v>
      </c>
      <c r="BE179" s="11">
        <f>IF($AG179,SUMPRODUCT(AK$2:AK179,$AH$2:$AH179)/SUM($AH$2:$AH179),0)</f>
        <v>0</v>
      </c>
      <c r="BF179" s="11">
        <f>IF($AG179,SUMPRODUCT(AL$2:AL179,$AH$2:$AH179)/SUM($AH$2:$AH179),0)</f>
        <v>0</v>
      </c>
      <c r="BG179" s="11">
        <f>IF($AG179,SUMPRODUCT(AM$2:AM179,$AH$2:$AH179)/SUM($AH$2:$AH179),0)</f>
        <v>0</v>
      </c>
      <c r="BH179" s="11">
        <f>IF($AG179,SUMPRODUCT(AN$2:AN179,$AH$2:$AH179)/SUM($AH$2:$AH179),0)</f>
        <v>0</v>
      </c>
      <c r="BI179" s="11">
        <f>IF($AG179,SUMPRODUCT(AO$2:AO179,$AH$2:$AH179)/SUM($AH$2:$AH179),0)</f>
        <v>0</v>
      </c>
      <c r="BJ179" s="11">
        <f>IF($AG179,SUMPRODUCT(AP$2:AP179,$AH$2:$AH179)/SUM($AH$2:$AH179),0)</f>
        <v>0</v>
      </c>
      <c r="BK179" s="11">
        <f>IF($AG179,SUMPRODUCT(AQ$2:AQ179,$AH$2:$AH179)/SUM($AH$2:$AH179),0)</f>
        <v>0</v>
      </c>
      <c r="BL179" s="11">
        <f>IF($AG179,SUMPRODUCT(AR$2:AR179,$AH$2:$AH179)/SUM($AH$2:$AH179),0)</f>
        <v>0</v>
      </c>
      <c r="BM179" s="11">
        <f>IF($AG179,SUMPRODUCT(AS$2:AS179,$AH$2:$AH179)/SUM($AH$2:$AH179),0)</f>
        <v>0</v>
      </c>
      <c r="BN179" s="11">
        <f>IF($AG179,SUMPRODUCT(AT$2:AT179,$AH$2:$AH179)/SUM($AH$2:$AH179),0)</f>
        <v>0</v>
      </c>
      <c r="BO179" s="11">
        <f>IF($AG179,SUMPRODUCT(AU$2:AU179,$AH$2:$AH179)/SUM($AH$2:$AH179),0)</f>
        <v>0</v>
      </c>
      <c r="BP179" s="11">
        <f>IF($AG179,SUMPRODUCT(AV$2:AV179,$AH$2:$AH179)/SUM($AH$2:$AH179),0)</f>
        <v>0</v>
      </c>
      <c r="BQ179" s="11">
        <f>IF($AG179,SUMPRODUCT(AW$2:AW179,$AH$2:$AH179)/SUM($AH$2:$AH179),0)</f>
        <v>0</v>
      </c>
      <c r="BR179" s="11">
        <f>IF($AG179,SUMPRODUCT(AX$2:AX179,$AH$2:$AH179)/SUM($AH$2:$AH179),0)</f>
        <v>0</v>
      </c>
      <c r="BS179" s="11">
        <f>IF($AG179,SUMPRODUCT(AY$2:AY179,$AH$2:$AH179)/SUM($AH$2:$AH179),0)</f>
        <v>0</v>
      </c>
      <c r="BT179" s="11">
        <f>IF($AG179,SUMPRODUCT(AZ$2:AZ179,$AH$2:$AH179)/SUM($AH$2:$AH179),0)</f>
        <v>0</v>
      </c>
      <c r="BU179" s="11">
        <f>IF($AG179,SUMPRODUCT(BA$2:BA179,$AH$2:$AH179)/SUM($AH$2:$AH179),0)</f>
        <v>0</v>
      </c>
      <c r="BV179" s="11"/>
      <c r="BW179" s="109" cm="1">
        <f t="array" ref="BW179">IF($AG179,SQRT(SUMPRODUCT($AH$2:$AH179, (AI$2:AI179-BC179)^2)/(SUM($AH$2:$AH179)-1)),0)</f>
        <v>0</v>
      </c>
      <c r="BX179" s="109" cm="1">
        <f t="array" ref="BX179">IF($AG179,SQRT(SUMPRODUCT($AH$2:$AH179, (AJ$2:AJ179-BD179)^2)/(SUM($AH$2:$AH179)-1)),0)</f>
        <v>0</v>
      </c>
      <c r="BY179" s="109" cm="1">
        <f t="array" ref="BY179">IF($AG179,SQRT(SUMPRODUCT($AH$2:$AH179, (AK$2:AK179-BE179)^2)/(SUM($AH$2:$AH179)-1)),0)</f>
        <v>0</v>
      </c>
      <c r="BZ179" s="109" cm="1">
        <f t="array" ref="BZ179">IF($AG179,SQRT(SUMPRODUCT($AH$2:$AH179, (AL$2:AL179-BF179)^2)/(SUM($AH$2:$AH179)-1)),0)</f>
        <v>0</v>
      </c>
      <c r="CA179" s="109" cm="1">
        <f t="array" ref="CA179">IF($AG179,SQRT(SUMPRODUCT($AH$2:$AH179, (AM$2:AM179-BG179)^2)/(SUM($AH$2:$AH179)-1)),0)</f>
        <v>0</v>
      </c>
      <c r="CB179" s="109" cm="1">
        <f t="array" ref="CB179">IF($AG179,SQRT(SUMPRODUCT($AH$2:$AH179, (AN$2:AN179-BH179)^2)/(SUM($AH$2:$AH179)-1)),0)</f>
        <v>0</v>
      </c>
      <c r="CC179" s="109" cm="1">
        <f t="array" ref="CC179">IF($AG179,SQRT(SUMPRODUCT($AH$2:$AH179, (AO$2:AO179-BI179)^2)/(SUM($AH$2:$AH179)-1)),0)</f>
        <v>0</v>
      </c>
      <c r="CD179" s="109" cm="1">
        <f t="array" ref="CD179">IF($AG179,SQRT(SUMPRODUCT($AH$2:$AH179, (AP$2:AP179-BJ179)^2)/(SUM($AH$2:$AH179)-1)),0)</f>
        <v>0</v>
      </c>
      <c r="CE179" s="109" cm="1">
        <f t="array" ref="CE179">IF($AG179,SQRT(SUMPRODUCT($AH$2:$AH179, (AQ$2:AQ179-BK179)^2)/(SUM($AH$2:$AH179)-1)),0)</f>
        <v>0</v>
      </c>
      <c r="CF179" s="109" cm="1">
        <f t="array" ref="CF179">IF($AG179,SQRT(SUMPRODUCT($AH$2:$AH179, (AR$2:AR179-BL179)^2)/(SUM($AH$2:$AH179)-1)),0)</f>
        <v>0</v>
      </c>
      <c r="CG179" s="109" cm="1">
        <f t="array" ref="CG179">IF($AG179,SQRT(SUMPRODUCT($AH$2:$AH179, (AS$2:AS179-BM179)^2)/(SUM($AH$2:$AH179)-1)),0)</f>
        <v>0</v>
      </c>
      <c r="CH179" s="109" cm="1">
        <f t="array" ref="CH179">IF($AG179,SQRT(SUMPRODUCT($AH$2:$AH179, (AT$2:AT179-BN179)^2)/(SUM($AH$2:$AH179)-1)),0)</f>
        <v>0</v>
      </c>
      <c r="CI179" s="109" cm="1">
        <f t="array" ref="CI179">IF($AG179,SQRT(SUMPRODUCT($AH$2:$AH179, (AU$2:AU179-BO179)^2)/(SUM($AH$2:$AH179)-1)),0)</f>
        <v>0</v>
      </c>
      <c r="CJ179" s="109" cm="1">
        <f t="array" ref="CJ179">IF($AG179,SQRT(SUMPRODUCT($AH$2:$AH179, (AV$2:AV179-BP179)^2)/(SUM($AH$2:$AH179)-1)),0)</f>
        <v>0</v>
      </c>
      <c r="CK179" s="109" cm="1">
        <f t="array" ref="CK179">IF($AG179,SQRT(SUMPRODUCT($AH$2:$AH179, (AW$2:AW179-BQ179)^2)/(SUM($AH$2:$AH179)-1)),0)</f>
        <v>0</v>
      </c>
      <c r="CL179" s="109" cm="1">
        <f t="array" ref="CL179">IF($AG179,SQRT(SUMPRODUCT($AH$2:$AH179, (AX$2:AX179-BR179)^2)/(SUM($AH$2:$AH179)-1)),0)</f>
        <v>0</v>
      </c>
      <c r="CM179" s="109" cm="1">
        <f t="array" ref="CM179">IF($AG179,SQRT(SUMPRODUCT($AH$2:$AH179, (AY$2:AY179-BS179)^2)/(SUM($AH$2:$AH179)-1)),0)</f>
        <v>0</v>
      </c>
      <c r="CN179" s="109" cm="1">
        <f t="array" ref="CN179">IF($AG179,SQRT(SUMPRODUCT($AH$2:$AH179, (AZ$2:AZ179-BT179)^2)/(SUM($AH$2:$AH179)-1)),0)</f>
        <v>0</v>
      </c>
      <c r="CO179" s="109" cm="1">
        <f t="array" ref="CO179">IF($AG179,SQRT(SUMPRODUCT($AH$2:$AH179, (BA$2:BA179-BU179)^2)/(SUM($AH$2:$AH179)-1)),0)</f>
        <v>0</v>
      </c>
    </row>
    <row r="180" spans="34:93" x14ac:dyDescent="0.25">
      <c r="AH180" s="99" t="str">
        <f t="shared" si="61"/>
        <v/>
      </c>
      <c r="AI180" s="11">
        <f t="shared" ca="1" si="59"/>
        <v>0</v>
      </c>
      <c r="AJ180" s="11">
        <f t="shared" ca="1" si="59"/>
        <v>0</v>
      </c>
      <c r="AK180" s="11">
        <f t="shared" ca="1" si="59"/>
        <v>0</v>
      </c>
      <c r="AL180" s="11">
        <f t="shared" ca="1" si="59"/>
        <v>0</v>
      </c>
      <c r="AM180" s="11">
        <f t="shared" ca="1" si="59"/>
        <v>0</v>
      </c>
      <c r="AN180" s="11">
        <f t="shared" ca="1" si="59"/>
        <v>0</v>
      </c>
      <c r="AO180" s="11">
        <f t="shared" ca="1" si="59"/>
        <v>0</v>
      </c>
      <c r="AP180" s="11">
        <f t="shared" ca="1" si="59"/>
        <v>0</v>
      </c>
      <c r="AQ180" s="11">
        <f t="shared" ca="1" si="59"/>
        <v>0</v>
      </c>
      <c r="AR180" s="11">
        <f t="shared" ca="1" si="59"/>
        <v>0</v>
      </c>
      <c r="AS180" s="11">
        <f t="shared" ca="1" si="60"/>
        <v>0</v>
      </c>
      <c r="AT180" s="11">
        <f t="shared" ca="1" si="60"/>
        <v>0</v>
      </c>
      <c r="AU180" s="11">
        <f t="shared" ca="1" si="60"/>
        <v>0</v>
      </c>
      <c r="AV180" s="11">
        <f t="shared" ca="1" si="60"/>
        <v>0</v>
      </c>
      <c r="AW180" s="11">
        <f t="shared" ca="1" si="60"/>
        <v>0</v>
      </c>
      <c r="AX180" s="11">
        <f t="shared" ca="1" si="60"/>
        <v>0</v>
      </c>
      <c r="AY180" s="11">
        <f t="shared" ca="1" si="60"/>
        <v>0</v>
      </c>
      <c r="AZ180" s="11">
        <f t="shared" ca="1" si="60"/>
        <v>0</v>
      </c>
      <c r="BA180" s="11">
        <f t="shared" ca="1" si="60"/>
        <v>0</v>
      </c>
      <c r="BB180" s="11"/>
      <c r="BC180" s="11">
        <f>IF($AG180,SUMPRODUCT(AI$2:AI180,$AH$2:$AH180)/SUM($AH$2:$AH180),0)</f>
        <v>0</v>
      </c>
      <c r="BD180" s="11">
        <f>IF($AG180,SUMPRODUCT(AJ$2:AJ180,$AH$2:$AH180)/SUM($AH$2:$AH180),0)</f>
        <v>0</v>
      </c>
      <c r="BE180" s="11">
        <f>IF($AG180,SUMPRODUCT(AK$2:AK180,$AH$2:$AH180)/SUM($AH$2:$AH180),0)</f>
        <v>0</v>
      </c>
      <c r="BF180" s="11">
        <f>IF($AG180,SUMPRODUCT(AL$2:AL180,$AH$2:$AH180)/SUM($AH$2:$AH180),0)</f>
        <v>0</v>
      </c>
      <c r="BG180" s="11">
        <f>IF($AG180,SUMPRODUCT(AM$2:AM180,$AH$2:$AH180)/SUM($AH$2:$AH180),0)</f>
        <v>0</v>
      </c>
      <c r="BH180" s="11">
        <f>IF($AG180,SUMPRODUCT(AN$2:AN180,$AH$2:$AH180)/SUM($AH$2:$AH180),0)</f>
        <v>0</v>
      </c>
      <c r="BI180" s="11">
        <f>IF($AG180,SUMPRODUCT(AO$2:AO180,$AH$2:$AH180)/SUM($AH$2:$AH180),0)</f>
        <v>0</v>
      </c>
      <c r="BJ180" s="11">
        <f>IF($AG180,SUMPRODUCT(AP$2:AP180,$AH$2:$AH180)/SUM($AH$2:$AH180),0)</f>
        <v>0</v>
      </c>
      <c r="BK180" s="11">
        <f>IF($AG180,SUMPRODUCT(AQ$2:AQ180,$AH$2:$AH180)/SUM($AH$2:$AH180),0)</f>
        <v>0</v>
      </c>
      <c r="BL180" s="11">
        <f>IF($AG180,SUMPRODUCT(AR$2:AR180,$AH$2:$AH180)/SUM($AH$2:$AH180),0)</f>
        <v>0</v>
      </c>
      <c r="BM180" s="11">
        <f>IF($AG180,SUMPRODUCT(AS$2:AS180,$AH$2:$AH180)/SUM($AH$2:$AH180),0)</f>
        <v>0</v>
      </c>
      <c r="BN180" s="11">
        <f>IF($AG180,SUMPRODUCT(AT$2:AT180,$AH$2:$AH180)/SUM($AH$2:$AH180),0)</f>
        <v>0</v>
      </c>
      <c r="BO180" s="11">
        <f>IF($AG180,SUMPRODUCT(AU$2:AU180,$AH$2:$AH180)/SUM($AH$2:$AH180),0)</f>
        <v>0</v>
      </c>
      <c r="BP180" s="11">
        <f>IF($AG180,SUMPRODUCT(AV$2:AV180,$AH$2:$AH180)/SUM($AH$2:$AH180),0)</f>
        <v>0</v>
      </c>
      <c r="BQ180" s="11">
        <f>IF($AG180,SUMPRODUCT(AW$2:AW180,$AH$2:$AH180)/SUM($AH$2:$AH180),0)</f>
        <v>0</v>
      </c>
      <c r="BR180" s="11">
        <f>IF($AG180,SUMPRODUCT(AX$2:AX180,$AH$2:$AH180)/SUM($AH$2:$AH180),0)</f>
        <v>0</v>
      </c>
      <c r="BS180" s="11">
        <f>IF($AG180,SUMPRODUCT(AY$2:AY180,$AH$2:$AH180)/SUM($AH$2:$AH180),0)</f>
        <v>0</v>
      </c>
      <c r="BT180" s="11">
        <f>IF($AG180,SUMPRODUCT(AZ$2:AZ180,$AH$2:$AH180)/SUM($AH$2:$AH180),0)</f>
        <v>0</v>
      </c>
      <c r="BU180" s="11">
        <f>IF($AG180,SUMPRODUCT(BA$2:BA180,$AH$2:$AH180)/SUM($AH$2:$AH180),0)</f>
        <v>0</v>
      </c>
      <c r="BV180" s="11"/>
      <c r="BW180" s="109" cm="1">
        <f t="array" ref="BW180">IF($AG180,SQRT(SUMPRODUCT($AH$2:$AH180, (AI$2:AI180-BC180)^2)/(SUM($AH$2:$AH180)-1)),0)</f>
        <v>0</v>
      </c>
      <c r="BX180" s="109" cm="1">
        <f t="array" ref="BX180">IF($AG180,SQRT(SUMPRODUCT($AH$2:$AH180, (AJ$2:AJ180-BD180)^2)/(SUM($AH$2:$AH180)-1)),0)</f>
        <v>0</v>
      </c>
      <c r="BY180" s="109" cm="1">
        <f t="array" ref="BY180">IF($AG180,SQRT(SUMPRODUCT($AH$2:$AH180, (AK$2:AK180-BE180)^2)/(SUM($AH$2:$AH180)-1)),0)</f>
        <v>0</v>
      </c>
      <c r="BZ180" s="109" cm="1">
        <f t="array" ref="BZ180">IF($AG180,SQRT(SUMPRODUCT($AH$2:$AH180, (AL$2:AL180-BF180)^2)/(SUM($AH$2:$AH180)-1)),0)</f>
        <v>0</v>
      </c>
      <c r="CA180" s="109" cm="1">
        <f t="array" ref="CA180">IF($AG180,SQRT(SUMPRODUCT($AH$2:$AH180, (AM$2:AM180-BG180)^2)/(SUM($AH$2:$AH180)-1)),0)</f>
        <v>0</v>
      </c>
      <c r="CB180" s="109" cm="1">
        <f t="array" ref="CB180">IF($AG180,SQRT(SUMPRODUCT($AH$2:$AH180, (AN$2:AN180-BH180)^2)/(SUM($AH$2:$AH180)-1)),0)</f>
        <v>0</v>
      </c>
      <c r="CC180" s="109" cm="1">
        <f t="array" ref="CC180">IF($AG180,SQRT(SUMPRODUCT($AH$2:$AH180, (AO$2:AO180-BI180)^2)/(SUM($AH$2:$AH180)-1)),0)</f>
        <v>0</v>
      </c>
      <c r="CD180" s="109" cm="1">
        <f t="array" ref="CD180">IF($AG180,SQRT(SUMPRODUCT($AH$2:$AH180, (AP$2:AP180-BJ180)^2)/(SUM($AH$2:$AH180)-1)),0)</f>
        <v>0</v>
      </c>
      <c r="CE180" s="109" cm="1">
        <f t="array" ref="CE180">IF($AG180,SQRT(SUMPRODUCT($AH$2:$AH180, (AQ$2:AQ180-BK180)^2)/(SUM($AH$2:$AH180)-1)),0)</f>
        <v>0</v>
      </c>
      <c r="CF180" s="109" cm="1">
        <f t="array" ref="CF180">IF($AG180,SQRT(SUMPRODUCT($AH$2:$AH180, (AR$2:AR180-BL180)^2)/(SUM($AH$2:$AH180)-1)),0)</f>
        <v>0</v>
      </c>
      <c r="CG180" s="109" cm="1">
        <f t="array" ref="CG180">IF($AG180,SQRT(SUMPRODUCT($AH$2:$AH180, (AS$2:AS180-BM180)^2)/(SUM($AH$2:$AH180)-1)),0)</f>
        <v>0</v>
      </c>
      <c r="CH180" s="109" cm="1">
        <f t="array" ref="CH180">IF($AG180,SQRT(SUMPRODUCT($AH$2:$AH180, (AT$2:AT180-BN180)^2)/(SUM($AH$2:$AH180)-1)),0)</f>
        <v>0</v>
      </c>
      <c r="CI180" s="109" cm="1">
        <f t="array" ref="CI180">IF($AG180,SQRT(SUMPRODUCT($AH$2:$AH180, (AU$2:AU180-BO180)^2)/(SUM($AH$2:$AH180)-1)),0)</f>
        <v>0</v>
      </c>
      <c r="CJ180" s="109" cm="1">
        <f t="array" ref="CJ180">IF($AG180,SQRT(SUMPRODUCT($AH$2:$AH180, (AV$2:AV180-BP180)^2)/(SUM($AH$2:$AH180)-1)),0)</f>
        <v>0</v>
      </c>
      <c r="CK180" s="109" cm="1">
        <f t="array" ref="CK180">IF($AG180,SQRT(SUMPRODUCT($AH$2:$AH180, (AW$2:AW180-BQ180)^2)/(SUM($AH$2:$AH180)-1)),0)</f>
        <v>0</v>
      </c>
      <c r="CL180" s="109" cm="1">
        <f t="array" ref="CL180">IF($AG180,SQRT(SUMPRODUCT($AH$2:$AH180, (AX$2:AX180-BR180)^2)/(SUM($AH$2:$AH180)-1)),0)</f>
        <v>0</v>
      </c>
      <c r="CM180" s="109" cm="1">
        <f t="array" ref="CM180">IF($AG180,SQRT(SUMPRODUCT($AH$2:$AH180, (AY$2:AY180-BS180)^2)/(SUM($AH$2:$AH180)-1)),0)</f>
        <v>0</v>
      </c>
      <c r="CN180" s="109" cm="1">
        <f t="array" ref="CN180">IF($AG180,SQRT(SUMPRODUCT($AH$2:$AH180, (AZ$2:AZ180-BT180)^2)/(SUM($AH$2:$AH180)-1)),0)</f>
        <v>0</v>
      </c>
      <c r="CO180" s="109" cm="1">
        <f t="array" ref="CO180">IF($AG180,SQRT(SUMPRODUCT($AH$2:$AH180, (BA$2:BA180-BU180)^2)/(SUM($AH$2:$AH180)-1)),0)</f>
        <v>0</v>
      </c>
    </row>
    <row r="181" spans="34:93" x14ac:dyDescent="0.25">
      <c r="AH181" s="99" t="str">
        <f t="shared" si="61"/>
        <v/>
      </c>
      <c r="AI181" s="11">
        <f t="shared" ca="1" si="59"/>
        <v>0</v>
      </c>
      <c r="AJ181" s="11">
        <f t="shared" ca="1" si="59"/>
        <v>0</v>
      </c>
      <c r="AK181" s="11">
        <f t="shared" ca="1" si="59"/>
        <v>0</v>
      </c>
      <c r="AL181" s="11">
        <f t="shared" ca="1" si="59"/>
        <v>0</v>
      </c>
      <c r="AM181" s="11">
        <f t="shared" ca="1" si="59"/>
        <v>0</v>
      </c>
      <c r="AN181" s="11">
        <f t="shared" ca="1" si="59"/>
        <v>0</v>
      </c>
      <c r="AO181" s="11">
        <f t="shared" ca="1" si="59"/>
        <v>0</v>
      </c>
      <c r="AP181" s="11">
        <f t="shared" ca="1" si="59"/>
        <v>0</v>
      </c>
      <c r="AQ181" s="11">
        <f t="shared" ca="1" si="59"/>
        <v>0</v>
      </c>
      <c r="AR181" s="11">
        <f t="shared" ca="1" si="59"/>
        <v>0</v>
      </c>
      <c r="AS181" s="11">
        <f t="shared" ca="1" si="60"/>
        <v>0</v>
      </c>
      <c r="AT181" s="11">
        <f t="shared" ca="1" si="60"/>
        <v>0</v>
      </c>
      <c r="AU181" s="11">
        <f t="shared" ca="1" si="60"/>
        <v>0</v>
      </c>
      <c r="AV181" s="11">
        <f t="shared" ca="1" si="60"/>
        <v>0</v>
      </c>
      <c r="AW181" s="11">
        <f t="shared" ca="1" si="60"/>
        <v>0</v>
      </c>
      <c r="AX181" s="11">
        <f t="shared" ca="1" si="60"/>
        <v>0</v>
      </c>
      <c r="AY181" s="11">
        <f t="shared" ca="1" si="60"/>
        <v>0</v>
      </c>
      <c r="AZ181" s="11">
        <f t="shared" ca="1" si="60"/>
        <v>0</v>
      </c>
      <c r="BA181" s="11">
        <f t="shared" ca="1" si="60"/>
        <v>0</v>
      </c>
      <c r="BB181" s="11"/>
      <c r="BC181" s="11">
        <f>IF($AG181,SUMPRODUCT(AI$2:AI181,$AH$2:$AH181)/SUM($AH$2:$AH181),0)</f>
        <v>0</v>
      </c>
      <c r="BD181" s="11">
        <f>IF($AG181,SUMPRODUCT(AJ$2:AJ181,$AH$2:$AH181)/SUM($AH$2:$AH181),0)</f>
        <v>0</v>
      </c>
      <c r="BE181" s="11">
        <f>IF($AG181,SUMPRODUCT(AK$2:AK181,$AH$2:$AH181)/SUM($AH$2:$AH181),0)</f>
        <v>0</v>
      </c>
      <c r="BF181" s="11">
        <f>IF($AG181,SUMPRODUCT(AL$2:AL181,$AH$2:$AH181)/SUM($AH$2:$AH181),0)</f>
        <v>0</v>
      </c>
      <c r="BG181" s="11">
        <f>IF($AG181,SUMPRODUCT(AM$2:AM181,$AH$2:$AH181)/SUM($AH$2:$AH181),0)</f>
        <v>0</v>
      </c>
      <c r="BH181" s="11">
        <f>IF($AG181,SUMPRODUCT(AN$2:AN181,$AH$2:$AH181)/SUM($AH$2:$AH181),0)</f>
        <v>0</v>
      </c>
      <c r="BI181" s="11">
        <f>IF($AG181,SUMPRODUCT(AO$2:AO181,$AH$2:$AH181)/SUM($AH$2:$AH181),0)</f>
        <v>0</v>
      </c>
      <c r="BJ181" s="11">
        <f>IF($AG181,SUMPRODUCT(AP$2:AP181,$AH$2:$AH181)/SUM($AH$2:$AH181),0)</f>
        <v>0</v>
      </c>
      <c r="BK181" s="11">
        <f>IF($AG181,SUMPRODUCT(AQ$2:AQ181,$AH$2:$AH181)/SUM($AH$2:$AH181),0)</f>
        <v>0</v>
      </c>
      <c r="BL181" s="11">
        <f>IF($AG181,SUMPRODUCT(AR$2:AR181,$AH$2:$AH181)/SUM($AH$2:$AH181),0)</f>
        <v>0</v>
      </c>
      <c r="BM181" s="11">
        <f>IF($AG181,SUMPRODUCT(AS$2:AS181,$AH$2:$AH181)/SUM($AH$2:$AH181),0)</f>
        <v>0</v>
      </c>
      <c r="BN181" s="11">
        <f>IF($AG181,SUMPRODUCT(AT$2:AT181,$AH$2:$AH181)/SUM($AH$2:$AH181),0)</f>
        <v>0</v>
      </c>
      <c r="BO181" s="11">
        <f>IF($AG181,SUMPRODUCT(AU$2:AU181,$AH$2:$AH181)/SUM($AH$2:$AH181),0)</f>
        <v>0</v>
      </c>
      <c r="BP181" s="11">
        <f>IF($AG181,SUMPRODUCT(AV$2:AV181,$AH$2:$AH181)/SUM($AH$2:$AH181),0)</f>
        <v>0</v>
      </c>
      <c r="BQ181" s="11">
        <f>IF($AG181,SUMPRODUCT(AW$2:AW181,$AH$2:$AH181)/SUM($AH$2:$AH181),0)</f>
        <v>0</v>
      </c>
      <c r="BR181" s="11">
        <f>IF($AG181,SUMPRODUCT(AX$2:AX181,$AH$2:$AH181)/SUM($AH$2:$AH181),0)</f>
        <v>0</v>
      </c>
      <c r="BS181" s="11">
        <f>IF($AG181,SUMPRODUCT(AY$2:AY181,$AH$2:$AH181)/SUM($AH$2:$AH181),0)</f>
        <v>0</v>
      </c>
      <c r="BT181" s="11">
        <f>IF($AG181,SUMPRODUCT(AZ$2:AZ181,$AH$2:$AH181)/SUM($AH$2:$AH181),0)</f>
        <v>0</v>
      </c>
      <c r="BU181" s="11">
        <f>IF($AG181,SUMPRODUCT(BA$2:BA181,$AH$2:$AH181)/SUM($AH$2:$AH181),0)</f>
        <v>0</v>
      </c>
      <c r="BV181" s="11"/>
      <c r="BW181" s="109" cm="1">
        <f t="array" ref="BW181">IF($AG181,SQRT(SUMPRODUCT($AH$2:$AH181, (AI$2:AI181-BC181)^2)/(SUM($AH$2:$AH181)-1)),0)</f>
        <v>0</v>
      </c>
      <c r="BX181" s="109" cm="1">
        <f t="array" ref="BX181">IF($AG181,SQRT(SUMPRODUCT($AH$2:$AH181, (AJ$2:AJ181-BD181)^2)/(SUM($AH$2:$AH181)-1)),0)</f>
        <v>0</v>
      </c>
      <c r="BY181" s="109" cm="1">
        <f t="array" ref="BY181">IF($AG181,SQRT(SUMPRODUCT($AH$2:$AH181, (AK$2:AK181-BE181)^2)/(SUM($AH$2:$AH181)-1)),0)</f>
        <v>0</v>
      </c>
      <c r="BZ181" s="109" cm="1">
        <f t="array" ref="BZ181">IF($AG181,SQRT(SUMPRODUCT($AH$2:$AH181, (AL$2:AL181-BF181)^2)/(SUM($AH$2:$AH181)-1)),0)</f>
        <v>0</v>
      </c>
      <c r="CA181" s="109" cm="1">
        <f t="array" ref="CA181">IF($AG181,SQRT(SUMPRODUCT($AH$2:$AH181, (AM$2:AM181-BG181)^2)/(SUM($AH$2:$AH181)-1)),0)</f>
        <v>0</v>
      </c>
      <c r="CB181" s="109" cm="1">
        <f t="array" ref="CB181">IF($AG181,SQRT(SUMPRODUCT($AH$2:$AH181, (AN$2:AN181-BH181)^2)/(SUM($AH$2:$AH181)-1)),0)</f>
        <v>0</v>
      </c>
      <c r="CC181" s="109" cm="1">
        <f t="array" ref="CC181">IF($AG181,SQRT(SUMPRODUCT($AH$2:$AH181, (AO$2:AO181-BI181)^2)/(SUM($AH$2:$AH181)-1)),0)</f>
        <v>0</v>
      </c>
      <c r="CD181" s="109" cm="1">
        <f t="array" ref="CD181">IF($AG181,SQRT(SUMPRODUCT($AH$2:$AH181, (AP$2:AP181-BJ181)^2)/(SUM($AH$2:$AH181)-1)),0)</f>
        <v>0</v>
      </c>
      <c r="CE181" s="109" cm="1">
        <f t="array" ref="CE181">IF($AG181,SQRT(SUMPRODUCT($AH$2:$AH181, (AQ$2:AQ181-BK181)^2)/(SUM($AH$2:$AH181)-1)),0)</f>
        <v>0</v>
      </c>
      <c r="CF181" s="109" cm="1">
        <f t="array" ref="CF181">IF($AG181,SQRT(SUMPRODUCT($AH$2:$AH181, (AR$2:AR181-BL181)^2)/(SUM($AH$2:$AH181)-1)),0)</f>
        <v>0</v>
      </c>
      <c r="CG181" s="109" cm="1">
        <f t="array" ref="CG181">IF($AG181,SQRT(SUMPRODUCT($AH$2:$AH181, (AS$2:AS181-BM181)^2)/(SUM($AH$2:$AH181)-1)),0)</f>
        <v>0</v>
      </c>
      <c r="CH181" s="109" cm="1">
        <f t="array" ref="CH181">IF($AG181,SQRT(SUMPRODUCT($AH$2:$AH181, (AT$2:AT181-BN181)^2)/(SUM($AH$2:$AH181)-1)),0)</f>
        <v>0</v>
      </c>
      <c r="CI181" s="109" cm="1">
        <f t="array" ref="CI181">IF($AG181,SQRT(SUMPRODUCT($AH$2:$AH181, (AU$2:AU181-BO181)^2)/(SUM($AH$2:$AH181)-1)),0)</f>
        <v>0</v>
      </c>
      <c r="CJ181" s="109" cm="1">
        <f t="array" ref="CJ181">IF($AG181,SQRT(SUMPRODUCT($AH$2:$AH181, (AV$2:AV181-BP181)^2)/(SUM($AH$2:$AH181)-1)),0)</f>
        <v>0</v>
      </c>
      <c r="CK181" s="109" cm="1">
        <f t="array" ref="CK181">IF($AG181,SQRT(SUMPRODUCT($AH$2:$AH181, (AW$2:AW181-BQ181)^2)/(SUM($AH$2:$AH181)-1)),0)</f>
        <v>0</v>
      </c>
      <c r="CL181" s="109" cm="1">
        <f t="array" ref="CL181">IF($AG181,SQRT(SUMPRODUCT($AH$2:$AH181, (AX$2:AX181-BR181)^2)/(SUM($AH$2:$AH181)-1)),0)</f>
        <v>0</v>
      </c>
      <c r="CM181" s="109" cm="1">
        <f t="array" ref="CM181">IF($AG181,SQRT(SUMPRODUCT($AH$2:$AH181, (AY$2:AY181-BS181)^2)/(SUM($AH$2:$AH181)-1)),0)</f>
        <v>0</v>
      </c>
      <c r="CN181" s="109" cm="1">
        <f t="array" ref="CN181">IF($AG181,SQRT(SUMPRODUCT($AH$2:$AH181, (AZ$2:AZ181-BT181)^2)/(SUM($AH$2:$AH181)-1)),0)</f>
        <v>0</v>
      </c>
      <c r="CO181" s="109" cm="1">
        <f t="array" ref="CO181">IF($AG181,SQRT(SUMPRODUCT($AH$2:$AH181, (BA$2:BA181-BU181)^2)/(SUM($AH$2:$AH181)-1)),0)</f>
        <v>0</v>
      </c>
    </row>
    <row r="182" spans="34:93" x14ac:dyDescent="0.25">
      <c r="AH182" s="99" t="str">
        <f t="shared" si="61"/>
        <v/>
      </c>
      <c r="AI182" s="11">
        <f t="shared" ref="AI182:AR191" ca="1" si="62">IF(AI$1&lt;&gt;0,SUMIFS(INDIRECT(AI$1), Fecha,$AG182),0)</f>
        <v>0</v>
      </c>
      <c r="AJ182" s="11">
        <f t="shared" ca="1" si="62"/>
        <v>0</v>
      </c>
      <c r="AK182" s="11">
        <f t="shared" ca="1" si="62"/>
        <v>0</v>
      </c>
      <c r="AL182" s="11">
        <f t="shared" ca="1" si="62"/>
        <v>0</v>
      </c>
      <c r="AM182" s="11">
        <f t="shared" ca="1" si="62"/>
        <v>0</v>
      </c>
      <c r="AN182" s="11">
        <f t="shared" ca="1" si="62"/>
        <v>0</v>
      </c>
      <c r="AO182" s="11">
        <f t="shared" ca="1" si="62"/>
        <v>0</v>
      </c>
      <c r="AP182" s="11">
        <f t="shared" ca="1" si="62"/>
        <v>0</v>
      </c>
      <c r="AQ182" s="11">
        <f t="shared" ca="1" si="62"/>
        <v>0</v>
      </c>
      <c r="AR182" s="11">
        <f t="shared" ca="1" si="62"/>
        <v>0</v>
      </c>
      <c r="AS182" s="11">
        <f t="shared" ref="AS182:BA191" ca="1" si="63">IF(AS$1&lt;&gt;0,SUMIFS(INDIRECT(AS$1), Fecha,$AG182),0)</f>
        <v>0</v>
      </c>
      <c r="AT182" s="11">
        <f t="shared" ca="1" si="63"/>
        <v>0</v>
      </c>
      <c r="AU182" s="11">
        <f t="shared" ca="1" si="63"/>
        <v>0</v>
      </c>
      <c r="AV182" s="11">
        <f t="shared" ca="1" si="63"/>
        <v>0</v>
      </c>
      <c r="AW182" s="11">
        <f t="shared" ca="1" si="63"/>
        <v>0</v>
      </c>
      <c r="AX182" s="11">
        <f t="shared" ca="1" si="63"/>
        <v>0</v>
      </c>
      <c r="AY182" s="11">
        <f t="shared" ca="1" si="63"/>
        <v>0</v>
      </c>
      <c r="AZ182" s="11">
        <f t="shared" ca="1" si="63"/>
        <v>0</v>
      </c>
      <c r="BA182" s="11">
        <f t="shared" ca="1" si="63"/>
        <v>0</v>
      </c>
      <c r="BB182" s="11"/>
      <c r="BC182" s="11">
        <f>IF($AG182,SUMPRODUCT(AI$2:AI182,$AH$2:$AH182)/SUM($AH$2:$AH182),0)</f>
        <v>0</v>
      </c>
      <c r="BD182" s="11">
        <f>IF($AG182,SUMPRODUCT(AJ$2:AJ182,$AH$2:$AH182)/SUM($AH$2:$AH182),0)</f>
        <v>0</v>
      </c>
      <c r="BE182" s="11">
        <f>IF($AG182,SUMPRODUCT(AK$2:AK182,$AH$2:$AH182)/SUM($AH$2:$AH182),0)</f>
        <v>0</v>
      </c>
      <c r="BF182" s="11">
        <f>IF($AG182,SUMPRODUCT(AL$2:AL182,$AH$2:$AH182)/SUM($AH$2:$AH182),0)</f>
        <v>0</v>
      </c>
      <c r="BG182" s="11">
        <f>IF($AG182,SUMPRODUCT(AM$2:AM182,$AH$2:$AH182)/SUM($AH$2:$AH182),0)</f>
        <v>0</v>
      </c>
      <c r="BH182" s="11">
        <f>IF($AG182,SUMPRODUCT(AN$2:AN182,$AH$2:$AH182)/SUM($AH$2:$AH182),0)</f>
        <v>0</v>
      </c>
      <c r="BI182" s="11">
        <f>IF($AG182,SUMPRODUCT(AO$2:AO182,$AH$2:$AH182)/SUM($AH$2:$AH182),0)</f>
        <v>0</v>
      </c>
      <c r="BJ182" s="11">
        <f>IF($AG182,SUMPRODUCT(AP$2:AP182,$AH$2:$AH182)/SUM($AH$2:$AH182),0)</f>
        <v>0</v>
      </c>
      <c r="BK182" s="11">
        <f>IF($AG182,SUMPRODUCT(AQ$2:AQ182,$AH$2:$AH182)/SUM($AH$2:$AH182),0)</f>
        <v>0</v>
      </c>
      <c r="BL182" s="11">
        <f>IF($AG182,SUMPRODUCT(AR$2:AR182,$AH$2:$AH182)/SUM($AH$2:$AH182),0)</f>
        <v>0</v>
      </c>
      <c r="BM182" s="11">
        <f>IF($AG182,SUMPRODUCT(AS$2:AS182,$AH$2:$AH182)/SUM($AH$2:$AH182),0)</f>
        <v>0</v>
      </c>
      <c r="BN182" s="11">
        <f>IF($AG182,SUMPRODUCT(AT$2:AT182,$AH$2:$AH182)/SUM($AH$2:$AH182),0)</f>
        <v>0</v>
      </c>
      <c r="BO182" s="11">
        <f>IF($AG182,SUMPRODUCT(AU$2:AU182,$AH$2:$AH182)/SUM($AH$2:$AH182),0)</f>
        <v>0</v>
      </c>
      <c r="BP182" s="11">
        <f>IF($AG182,SUMPRODUCT(AV$2:AV182,$AH$2:$AH182)/SUM($AH$2:$AH182),0)</f>
        <v>0</v>
      </c>
      <c r="BQ182" s="11">
        <f>IF($AG182,SUMPRODUCT(AW$2:AW182,$AH$2:$AH182)/SUM($AH$2:$AH182),0)</f>
        <v>0</v>
      </c>
      <c r="BR182" s="11">
        <f>IF($AG182,SUMPRODUCT(AX$2:AX182,$AH$2:$AH182)/SUM($AH$2:$AH182),0)</f>
        <v>0</v>
      </c>
      <c r="BS182" s="11">
        <f>IF($AG182,SUMPRODUCT(AY$2:AY182,$AH$2:$AH182)/SUM($AH$2:$AH182),0)</f>
        <v>0</v>
      </c>
      <c r="BT182" s="11">
        <f>IF($AG182,SUMPRODUCT(AZ$2:AZ182,$AH$2:$AH182)/SUM($AH$2:$AH182),0)</f>
        <v>0</v>
      </c>
      <c r="BU182" s="11">
        <f>IF($AG182,SUMPRODUCT(BA$2:BA182,$AH$2:$AH182)/SUM($AH$2:$AH182),0)</f>
        <v>0</v>
      </c>
      <c r="BV182" s="11"/>
      <c r="BW182" s="109" cm="1">
        <f t="array" ref="BW182">IF($AG182,SQRT(SUMPRODUCT($AH$2:$AH182, (AI$2:AI182-BC182)^2)/(SUM($AH$2:$AH182)-1)),0)</f>
        <v>0</v>
      </c>
      <c r="BX182" s="109" cm="1">
        <f t="array" ref="BX182">IF($AG182,SQRT(SUMPRODUCT($AH$2:$AH182, (AJ$2:AJ182-BD182)^2)/(SUM($AH$2:$AH182)-1)),0)</f>
        <v>0</v>
      </c>
      <c r="BY182" s="109" cm="1">
        <f t="array" ref="BY182">IF($AG182,SQRT(SUMPRODUCT($AH$2:$AH182, (AK$2:AK182-BE182)^2)/(SUM($AH$2:$AH182)-1)),0)</f>
        <v>0</v>
      </c>
      <c r="BZ182" s="109" cm="1">
        <f t="array" ref="BZ182">IF($AG182,SQRT(SUMPRODUCT($AH$2:$AH182, (AL$2:AL182-BF182)^2)/(SUM($AH$2:$AH182)-1)),0)</f>
        <v>0</v>
      </c>
      <c r="CA182" s="109" cm="1">
        <f t="array" ref="CA182">IF($AG182,SQRT(SUMPRODUCT($AH$2:$AH182, (AM$2:AM182-BG182)^2)/(SUM($AH$2:$AH182)-1)),0)</f>
        <v>0</v>
      </c>
      <c r="CB182" s="109" cm="1">
        <f t="array" ref="CB182">IF($AG182,SQRT(SUMPRODUCT($AH$2:$AH182, (AN$2:AN182-BH182)^2)/(SUM($AH$2:$AH182)-1)),0)</f>
        <v>0</v>
      </c>
      <c r="CC182" s="109" cm="1">
        <f t="array" ref="CC182">IF($AG182,SQRT(SUMPRODUCT($AH$2:$AH182, (AO$2:AO182-BI182)^2)/(SUM($AH$2:$AH182)-1)),0)</f>
        <v>0</v>
      </c>
      <c r="CD182" s="109" cm="1">
        <f t="array" ref="CD182">IF($AG182,SQRT(SUMPRODUCT($AH$2:$AH182, (AP$2:AP182-BJ182)^2)/(SUM($AH$2:$AH182)-1)),0)</f>
        <v>0</v>
      </c>
      <c r="CE182" s="109" cm="1">
        <f t="array" ref="CE182">IF($AG182,SQRT(SUMPRODUCT($AH$2:$AH182, (AQ$2:AQ182-BK182)^2)/(SUM($AH$2:$AH182)-1)),0)</f>
        <v>0</v>
      </c>
      <c r="CF182" s="109" cm="1">
        <f t="array" ref="CF182">IF($AG182,SQRT(SUMPRODUCT($AH$2:$AH182, (AR$2:AR182-BL182)^2)/(SUM($AH$2:$AH182)-1)),0)</f>
        <v>0</v>
      </c>
      <c r="CG182" s="109" cm="1">
        <f t="array" ref="CG182">IF($AG182,SQRT(SUMPRODUCT($AH$2:$AH182, (AS$2:AS182-BM182)^2)/(SUM($AH$2:$AH182)-1)),0)</f>
        <v>0</v>
      </c>
      <c r="CH182" s="109" cm="1">
        <f t="array" ref="CH182">IF($AG182,SQRT(SUMPRODUCT($AH$2:$AH182, (AT$2:AT182-BN182)^2)/(SUM($AH$2:$AH182)-1)),0)</f>
        <v>0</v>
      </c>
      <c r="CI182" s="109" cm="1">
        <f t="array" ref="CI182">IF($AG182,SQRT(SUMPRODUCT($AH$2:$AH182, (AU$2:AU182-BO182)^2)/(SUM($AH$2:$AH182)-1)),0)</f>
        <v>0</v>
      </c>
      <c r="CJ182" s="109" cm="1">
        <f t="array" ref="CJ182">IF($AG182,SQRT(SUMPRODUCT($AH$2:$AH182, (AV$2:AV182-BP182)^2)/(SUM($AH$2:$AH182)-1)),0)</f>
        <v>0</v>
      </c>
      <c r="CK182" s="109" cm="1">
        <f t="array" ref="CK182">IF($AG182,SQRT(SUMPRODUCT($AH$2:$AH182, (AW$2:AW182-BQ182)^2)/(SUM($AH$2:$AH182)-1)),0)</f>
        <v>0</v>
      </c>
      <c r="CL182" s="109" cm="1">
        <f t="array" ref="CL182">IF($AG182,SQRT(SUMPRODUCT($AH$2:$AH182, (AX$2:AX182-BR182)^2)/(SUM($AH$2:$AH182)-1)),0)</f>
        <v>0</v>
      </c>
      <c r="CM182" s="109" cm="1">
        <f t="array" ref="CM182">IF($AG182,SQRT(SUMPRODUCT($AH$2:$AH182, (AY$2:AY182-BS182)^2)/(SUM($AH$2:$AH182)-1)),0)</f>
        <v>0</v>
      </c>
      <c r="CN182" s="109" cm="1">
        <f t="array" ref="CN182">IF($AG182,SQRT(SUMPRODUCT($AH$2:$AH182, (AZ$2:AZ182-BT182)^2)/(SUM($AH$2:$AH182)-1)),0)</f>
        <v>0</v>
      </c>
      <c r="CO182" s="109" cm="1">
        <f t="array" ref="CO182">IF($AG182,SQRT(SUMPRODUCT($AH$2:$AH182, (BA$2:BA182-BU182)^2)/(SUM($AH$2:$AH182)-1)),0)</f>
        <v>0</v>
      </c>
    </row>
    <row r="183" spans="34:93" x14ac:dyDescent="0.25">
      <c r="AH183" s="99" t="str">
        <f t="shared" si="61"/>
        <v/>
      </c>
      <c r="AI183" s="11">
        <f t="shared" ca="1" si="62"/>
        <v>0</v>
      </c>
      <c r="AJ183" s="11">
        <f t="shared" ca="1" si="62"/>
        <v>0</v>
      </c>
      <c r="AK183" s="11">
        <f t="shared" ca="1" si="62"/>
        <v>0</v>
      </c>
      <c r="AL183" s="11">
        <f t="shared" ca="1" si="62"/>
        <v>0</v>
      </c>
      <c r="AM183" s="11">
        <f t="shared" ca="1" si="62"/>
        <v>0</v>
      </c>
      <c r="AN183" s="11">
        <f t="shared" ca="1" si="62"/>
        <v>0</v>
      </c>
      <c r="AO183" s="11">
        <f t="shared" ca="1" si="62"/>
        <v>0</v>
      </c>
      <c r="AP183" s="11">
        <f t="shared" ca="1" si="62"/>
        <v>0</v>
      </c>
      <c r="AQ183" s="11">
        <f t="shared" ca="1" si="62"/>
        <v>0</v>
      </c>
      <c r="AR183" s="11">
        <f t="shared" ca="1" si="62"/>
        <v>0</v>
      </c>
      <c r="AS183" s="11">
        <f t="shared" ca="1" si="63"/>
        <v>0</v>
      </c>
      <c r="AT183" s="11">
        <f t="shared" ca="1" si="63"/>
        <v>0</v>
      </c>
      <c r="AU183" s="11">
        <f t="shared" ca="1" si="63"/>
        <v>0</v>
      </c>
      <c r="AV183" s="11">
        <f t="shared" ca="1" si="63"/>
        <v>0</v>
      </c>
      <c r="AW183" s="11">
        <f t="shared" ca="1" si="63"/>
        <v>0</v>
      </c>
      <c r="AX183" s="11">
        <f t="shared" ca="1" si="63"/>
        <v>0</v>
      </c>
      <c r="AY183" s="11">
        <f t="shared" ca="1" si="63"/>
        <v>0</v>
      </c>
      <c r="AZ183" s="11">
        <f t="shared" ca="1" si="63"/>
        <v>0</v>
      </c>
      <c r="BA183" s="11">
        <f t="shared" ca="1" si="63"/>
        <v>0</v>
      </c>
      <c r="BB183" s="11"/>
      <c r="BC183" s="11">
        <f>IF($AG183,SUMPRODUCT(AI$2:AI183,$AH$2:$AH183)/SUM($AH$2:$AH183),0)</f>
        <v>0</v>
      </c>
      <c r="BD183" s="11">
        <f>IF($AG183,SUMPRODUCT(AJ$2:AJ183,$AH$2:$AH183)/SUM($AH$2:$AH183),0)</f>
        <v>0</v>
      </c>
      <c r="BE183" s="11">
        <f>IF($AG183,SUMPRODUCT(AK$2:AK183,$AH$2:$AH183)/SUM($AH$2:$AH183),0)</f>
        <v>0</v>
      </c>
      <c r="BF183" s="11">
        <f>IF($AG183,SUMPRODUCT(AL$2:AL183,$AH$2:$AH183)/SUM($AH$2:$AH183),0)</f>
        <v>0</v>
      </c>
      <c r="BG183" s="11">
        <f>IF($AG183,SUMPRODUCT(AM$2:AM183,$AH$2:$AH183)/SUM($AH$2:$AH183),0)</f>
        <v>0</v>
      </c>
      <c r="BH183" s="11">
        <f>IF($AG183,SUMPRODUCT(AN$2:AN183,$AH$2:$AH183)/SUM($AH$2:$AH183),0)</f>
        <v>0</v>
      </c>
      <c r="BI183" s="11">
        <f>IF($AG183,SUMPRODUCT(AO$2:AO183,$AH$2:$AH183)/SUM($AH$2:$AH183),0)</f>
        <v>0</v>
      </c>
      <c r="BJ183" s="11">
        <f>IF($AG183,SUMPRODUCT(AP$2:AP183,$AH$2:$AH183)/SUM($AH$2:$AH183),0)</f>
        <v>0</v>
      </c>
      <c r="BK183" s="11">
        <f>IF($AG183,SUMPRODUCT(AQ$2:AQ183,$AH$2:$AH183)/SUM($AH$2:$AH183),0)</f>
        <v>0</v>
      </c>
      <c r="BL183" s="11">
        <f>IF($AG183,SUMPRODUCT(AR$2:AR183,$AH$2:$AH183)/SUM($AH$2:$AH183),0)</f>
        <v>0</v>
      </c>
      <c r="BM183" s="11">
        <f>IF($AG183,SUMPRODUCT(AS$2:AS183,$AH$2:$AH183)/SUM($AH$2:$AH183),0)</f>
        <v>0</v>
      </c>
      <c r="BN183" s="11">
        <f>IF($AG183,SUMPRODUCT(AT$2:AT183,$AH$2:$AH183)/SUM($AH$2:$AH183),0)</f>
        <v>0</v>
      </c>
      <c r="BO183" s="11">
        <f>IF($AG183,SUMPRODUCT(AU$2:AU183,$AH$2:$AH183)/SUM($AH$2:$AH183),0)</f>
        <v>0</v>
      </c>
      <c r="BP183" s="11">
        <f>IF($AG183,SUMPRODUCT(AV$2:AV183,$AH$2:$AH183)/SUM($AH$2:$AH183),0)</f>
        <v>0</v>
      </c>
      <c r="BQ183" s="11">
        <f>IF($AG183,SUMPRODUCT(AW$2:AW183,$AH$2:$AH183)/SUM($AH$2:$AH183),0)</f>
        <v>0</v>
      </c>
      <c r="BR183" s="11">
        <f>IF($AG183,SUMPRODUCT(AX$2:AX183,$AH$2:$AH183)/SUM($AH$2:$AH183),0)</f>
        <v>0</v>
      </c>
      <c r="BS183" s="11">
        <f>IF($AG183,SUMPRODUCT(AY$2:AY183,$AH$2:$AH183)/SUM($AH$2:$AH183),0)</f>
        <v>0</v>
      </c>
      <c r="BT183" s="11">
        <f>IF($AG183,SUMPRODUCT(AZ$2:AZ183,$AH$2:$AH183)/SUM($AH$2:$AH183),0)</f>
        <v>0</v>
      </c>
      <c r="BU183" s="11">
        <f>IF($AG183,SUMPRODUCT(BA$2:BA183,$AH$2:$AH183)/SUM($AH$2:$AH183),0)</f>
        <v>0</v>
      </c>
      <c r="BV183" s="11"/>
      <c r="BW183" s="109" cm="1">
        <f t="array" ref="BW183">IF($AG183,SQRT(SUMPRODUCT($AH$2:$AH183, (AI$2:AI183-BC183)^2)/(SUM($AH$2:$AH183)-1)),0)</f>
        <v>0</v>
      </c>
      <c r="BX183" s="109" cm="1">
        <f t="array" ref="BX183">IF($AG183,SQRT(SUMPRODUCT($AH$2:$AH183, (AJ$2:AJ183-BD183)^2)/(SUM($AH$2:$AH183)-1)),0)</f>
        <v>0</v>
      </c>
      <c r="BY183" s="109" cm="1">
        <f t="array" ref="BY183">IF($AG183,SQRT(SUMPRODUCT($AH$2:$AH183, (AK$2:AK183-BE183)^2)/(SUM($AH$2:$AH183)-1)),0)</f>
        <v>0</v>
      </c>
      <c r="BZ183" s="109" cm="1">
        <f t="array" ref="BZ183">IF($AG183,SQRT(SUMPRODUCT($AH$2:$AH183, (AL$2:AL183-BF183)^2)/(SUM($AH$2:$AH183)-1)),0)</f>
        <v>0</v>
      </c>
      <c r="CA183" s="109" cm="1">
        <f t="array" ref="CA183">IF($AG183,SQRT(SUMPRODUCT($AH$2:$AH183, (AM$2:AM183-BG183)^2)/(SUM($AH$2:$AH183)-1)),0)</f>
        <v>0</v>
      </c>
      <c r="CB183" s="109" cm="1">
        <f t="array" ref="CB183">IF($AG183,SQRT(SUMPRODUCT($AH$2:$AH183, (AN$2:AN183-BH183)^2)/(SUM($AH$2:$AH183)-1)),0)</f>
        <v>0</v>
      </c>
      <c r="CC183" s="109" cm="1">
        <f t="array" ref="CC183">IF($AG183,SQRT(SUMPRODUCT($AH$2:$AH183, (AO$2:AO183-BI183)^2)/(SUM($AH$2:$AH183)-1)),0)</f>
        <v>0</v>
      </c>
      <c r="CD183" s="109" cm="1">
        <f t="array" ref="CD183">IF($AG183,SQRT(SUMPRODUCT($AH$2:$AH183, (AP$2:AP183-BJ183)^2)/(SUM($AH$2:$AH183)-1)),0)</f>
        <v>0</v>
      </c>
      <c r="CE183" s="109" cm="1">
        <f t="array" ref="CE183">IF($AG183,SQRT(SUMPRODUCT($AH$2:$AH183, (AQ$2:AQ183-BK183)^2)/(SUM($AH$2:$AH183)-1)),0)</f>
        <v>0</v>
      </c>
      <c r="CF183" s="109" cm="1">
        <f t="array" ref="CF183">IF($AG183,SQRT(SUMPRODUCT($AH$2:$AH183, (AR$2:AR183-BL183)^2)/(SUM($AH$2:$AH183)-1)),0)</f>
        <v>0</v>
      </c>
      <c r="CG183" s="109" cm="1">
        <f t="array" ref="CG183">IF($AG183,SQRT(SUMPRODUCT($AH$2:$AH183, (AS$2:AS183-BM183)^2)/(SUM($AH$2:$AH183)-1)),0)</f>
        <v>0</v>
      </c>
      <c r="CH183" s="109" cm="1">
        <f t="array" ref="CH183">IF($AG183,SQRT(SUMPRODUCT($AH$2:$AH183, (AT$2:AT183-BN183)^2)/(SUM($AH$2:$AH183)-1)),0)</f>
        <v>0</v>
      </c>
      <c r="CI183" s="109" cm="1">
        <f t="array" ref="CI183">IF($AG183,SQRT(SUMPRODUCT($AH$2:$AH183, (AU$2:AU183-BO183)^2)/(SUM($AH$2:$AH183)-1)),0)</f>
        <v>0</v>
      </c>
      <c r="CJ183" s="109" cm="1">
        <f t="array" ref="CJ183">IF($AG183,SQRT(SUMPRODUCT($AH$2:$AH183, (AV$2:AV183-BP183)^2)/(SUM($AH$2:$AH183)-1)),0)</f>
        <v>0</v>
      </c>
      <c r="CK183" s="109" cm="1">
        <f t="array" ref="CK183">IF($AG183,SQRT(SUMPRODUCT($AH$2:$AH183, (AW$2:AW183-BQ183)^2)/(SUM($AH$2:$AH183)-1)),0)</f>
        <v>0</v>
      </c>
      <c r="CL183" s="109" cm="1">
        <f t="array" ref="CL183">IF($AG183,SQRT(SUMPRODUCT($AH$2:$AH183, (AX$2:AX183-BR183)^2)/(SUM($AH$2:$AH183)-1)),0)</f>
        <v>0</v>
      </c>
      <c r="CM183" s="109" cm="1">
        <f t="array" ref="CM183">IF($AG183,SQRT(SUMPRODUCT($AH$2:$AH183, (AY$2:AY183-BS183)^2)/(SUM($AH$2:$AH183)-1)),0)</f>
        <v>0</v>
      </c>
      <c r="CN183" s="109" cm="1">
        <f t="array" ref="CN183">IF($AG183,SQRT(SUMPRODUCT($AH$2:$AH183, (AZ$2:AZ183-BT183)^2)/(SUM($AH$2:$AH183)-1)),0)</f>
        <v>0</v>
      </c>
      <c r="CO183" s="109" cm="1">
        <f t="array" ref="CO183">IF($AG183,SQRT(SUMPRODUCT($AH$2:$AH183, (BA$2:BA183-BU183)^2)/(SUM($AH$2:$AH183)-1)),0)</f>
        <v>0</v>
      </c>
    </row>
    <row r="184" spans="34:93" x14ac:dyDescent="0.25">
      <c r="AH184" s="99" t="str">
        <f t="shared" si="61"/>
        <v/>
      </c>
      <c r="AI184" s="11">
        <f t="shared" ca="1" si="62"/>
        <v>0</v>
      </c>
      <c r="AJ184" s="11">
        <f t="shared" ca="1" si="62"/>
        <v>0</v>
      </c>
      <c r="AK184" s="11">
        <f t="shared" ca="1" si="62"/>
        <v>0</v>
      </c>
      <c r="AL184" s="11">
        <f t="shared" ca="1" si="62"/>
        <v>0</v>
      </c>
      <c r="AM184" s="11">
        <f t="shared" ca="1" si="62"/>
        <v>0</v>
      </c>
      <c r="AN184" s="11">
        <f t="shared" ca="1" si="62"/>
        <v>0</v>
      </c>
      <c r="AO184" s="11">
        <f t="shared" ca="1" si="62"/>
        <v>0</v>
      </c>
      <c r="AP184" s="11">
        <f t="shared" ca="1" si="62"/>
        <v>0</v>
      </c>
      <c r="AQ184" s="11">
        <f t="shared" ca="1" si="62"/>
        <v>0</v>
      </c>
      <c r="AR184" s="11">
        <f t="shared" ca="1" si="62"/>
        <v>0</v>
      </c>
      <c r="AS184" s="11">
        <f t="shared" ca="1" si="63"/>
        <v>0</v>
      </c>
      <c r="AT184" s="11">
        <f t="shared" ca="1" si="63"/>
        <v>0</v>
      </c>
      <c r="AU184" s="11">
        <f t="shared" ca="1" si="63"/>
        <v>0</v>
      </c>
      <c r="AV184" s="11">
        <f t="shared" ca="1" si="63"/>
        <v>0</v>
      </c>
      <c r="AW184" s="11">
        <f t="shared" ca="1" si="63"/>
        <v>0</v>
      </c>
      <c r="AX184" s="11">
        <f t="shared" ca="1" si="63"/>
        <v>0</v>
      </c>
      <c r="AY184" s="11">
        <f t="shared" ca="1" si="63"/>
        <v>0</v>
      </c>
      <c r="AZ184" s="11">
        <f t="shared" ca="1" si="63"/>
        <v>0</v>
      </c>
      <c r="BA184" s="11">
        <f t="shared" ca="1" si="63"/>
        <v>0</v>
      </c>
      <c r="BB184" s="11"/>
      <c r="BC184" s="11">
        <f>IF($AG184,SUMPRODUCT(AI$2:AI184,$AH$2:$AH184)/SUM($AH$2:$AH184),0)</f>
        <v>0</v>
      </c>
      <c r="BD184" s="11">
        <f>IF($AG184,SUMPRODUCT(AJ$2:AJ184,$AH$2:$AH184)/SUM($AH$2:$AH184),0)</f>
        <v>0</v>
      </c>
      <c r="BE184" s="11">
        <f>IF($AG184,SUMPRODUCT(AK$2:AK184,$AH$2:$AH184)/SUM($AH$2:$AH184),0)</f>
        <v>0</v>
      </c>
      <c r="BF184" s="11">
        <f>IF($AG184,SUMPRODUCT(AL$2:AL184,$AH$2:$AH184)/SUM($AH$2:$AH184),0)</f>
        <v>0</v>
      </c>
      <c r="BG184" s="11">
        <f>IF($AG184,SUMPRODUCT(AM$2:AM184,$AH$2:$AH184)/SUM($AH$2:$AH184),0)</f>
        <v>0</v>
      </c>
      <c r="BH184" s="11">
        <f>IF($AG184,SUMPRODUCT(AN$2:AN184,$AH$2:$AH184)/SUM($AH$2:$AH184),0)</f>
        <v>0</v>
      </c>
      <c r="BI184" s="11">
        <f>IF($AG184,SUMPRODUCT(AO$2:AO184,$AH$2:$AH184)/SUM($AH$2:$AH184),0)</f>
        <v>0</v>
      </c>
      <c r="BJ184" s="11">
        <f>IF($AG184,SUMPRODUCT(AP$2:AP184,$AH$2:$AH184)/SUM($AH$2:$AH184),0)</f>
        <v>0</v>
      </c>
      <c r="BK184" s="11">
        <f>IF($AG184,SUMPRODUCT(AQ$2:AQ184,$AH$2:$AH184)/SUM($AH$2:$AH184),0)</f>
        <v>0</v>
      </c>
      <c r="BL184" s="11">
        <f>IF($AG184,SUMPRODUCT(AR$2:AR184,$AH$2:$AH184)/SUM($AH$2:$AH184),0)</f>
        <v>0</v>
      </c>
      <c r="BM184" s="11">
        <f>IF($AG184,SUMPRODUCT(AS$2:AS184,$AH$2:$AH184)/SUM($AH$2:$AH184),0)</f>
        <v>0</v>
      </c>
      <c r="BN184" s="11">
        <f>IF($AG184,SUMPRODUCT(AT$2:AT184,$AH$2:$AH184)/SUM($AH$2:$AH184),0)</f>
        <v>0</v>
      </c>
      <c r="BO184" s="11">
        <f>IF($AG184,SUMPRODUCT(AU$2:AU184,$AH$2:$AH184)/SUM($AH$2:$AH184),0)</f>
        <v>0</v>
      </c>
      <c r="BP184" s="11">
        <f>IF($AG184,SUMPRODUCT(AV$2:AV184,$AH$2:$AH184)/SUM($AH$2:$AH184),0)</f>
        <v>0</v>
      </c>
      <c r="BQ184" s="11">
        <f>IF($AG184,SUMPRODUCT(AW$2:AW184,$AH$2:$AH184)/SUM($AH$2:$AH184),0)</f>
        <v>0</v>
      </c>
      <c r="BR184" s="11">
        <f>IF($AG184,SUMPRODUCT(AX$2:AX184,$AH$2:$AH184)/SUM($AH$2:$AH184),0)</f>
        <v>0</v>
      </c>
      <c r="BS184" s="11">
        <f>IF($AG184,SUMPRODUCT(AY$2:AY184,$AH$2:$AH184)/SUM($AH$2:$AH184),0)</f>
        <v>0</v>
      </c>
      <c r="BT184" s="11">
        <f>IF($AG184,SUMPRODUCT(AZ$2:AZ184,$AH$2:$AH184)/SUM($AH$2:$AH184),0)</f>
        <v>0</v>
      </c>
      <c r="BU184" s="11">
        <f>IF($AG184,SUMPRODUCT(BA$2:BA184,$AH$2:$AH184)/SUM($AH$2:$AH184),0)</f>
        <v>0</v>
      </c>
      <c r="BV184" s="11"/>
      <c r="BW184" s="109" cm="1">
        <f t="array" ref="BW184">IF($AG184,SQRT(SUMPRODUCT($AH$2:$AH184, (AI$2:AI184-BC184)^2)/(SUM($AH$2:$AH184)-1)),0)</f>
        <v>0</v>
      </c>
      <c r="BX184" s="109" cm="1">
        <f t="array" ref="BX184">IF($AG184,SQRT(SUMPRODUCT($AH$2:$AH184, (AJ$2:AJ184-BD184)^2)/(SUM($AH$2:$AH184)-1)),0)</f>
        <v>0</v>
      </c>
      <c r="BY184" s="109" cm="1">
        <f t="array" ref="BY184">IF($AG184,SQRT(SUMPRODUCT($AH$2:$AH184, (AK$2:AK184-BE184)^2)/(SUM($AH$2:$AH184)-1)),0)</f>
        <v>0</v>
      </c>
      <c r="BZ184" s="109" cm="1">
        <f t="array" ref="BZ184">IF($AG184,SQRT(SUMPRODUCT($AH$2:$AH184, (AL$2:AL184-BF184)^2)/(SUM($AH$2:$AH184)-1)),0)</f>
        <v>0</v>
      </c>
      <c r="CA184" s="109" cm="1">
        <f t="array" ref="CA184">IF($AG184,SQRT(SUMPRODUCT($AH$2:$AH184, (AM$2:AM184-BG184)^2)/(SUM($AH$2:$AH184)-1)),0)</f>
        <v>0</v>
      </c>
      <c r="CB184" s="109" cm="1">
        <f t="array" ref="CB184">IF($AG184,SQRT(SUMPRODUCT($AH$2:$AH184, (AN$2:AN184-BH184)^2)/(SUM($AH$2:$AH184)-1)),0)</f>
        <v>0</v>
      </c>
      <c r="CC184" s="109" cm="1">
        <f t="array" ref="CC184">IF($AG184,SQRT(SUMPRODUCT($AH$2:$AH184, (AO$2:AO184-BI184)^2)/(SUM($AH$2:$AH184)-1)),0)</f>
        <v>0</v>
      </c>
      <c r="CD184" s="109" cm="1">
        <f t="array" ref="CD184">IF($AG184,SQRT(SUMPRODUCT($AH$2:$AH184, (AP$2:AP184-BJ184)^2)/(SUM($AH$2:$AH184)-1)),0)</f>
        <v>0</v>
      </c>
      <c r="CE184" s="109" cm="1">
        <f t="array" ref="CE184">IF($AG184,SQRT(SUMPRODUCT($AH$2:$AH184, (AQ$2:AQ184-BK184)^2)/(SUM($AH$2:$AH184)-1)),0)</f>
        <v>0</v>
      </c>
      <c r="CF184" s="109" cm="1">
        <f t="array" ref="CF184">IF($AG184,SQRT(SUMPRODUCT($AH$2:$AH184, (AR$2:AR184-BL184)^2)/(SUM($AH$2:$AH184)-1)),0)</f>
        <v>0</v>
      </c>
      <c r="CG184" s="109" cm="1">
        <f t="array" ref="CG184">IF($AG184,SQRT(SUMPRODUCT($AH$2:$AH184, (AS$2:AS184-BM184)^2)/(SUM($AH$2:$AH184)-1)),0)</f>
        <v>0</v>
      </c>
      <c r="CH184" s="109" cm="1">
        <f t="array" ref="CH184">IF($AG184,SQRT(SUMPRODUCT($AH$2:$AH184, (AT$2:AT184-BN184)^2)/(SUM($AH$2:$AH184)-1)),0)</f>
        <v>0</v>
      </c>
      <c r="CI184" s="109" cm="1">
        <f t="array" ref="CI184">IF($AG184,SQRT(SUMPRODUCT($AH$2:$AH184, (AU$2:AU184-BO184)^2)/(SUM($AH$2:$AH184)-1)),0)</f>
        <v>0</v>
      </c>
      <c r="CJ184" s="109" cm="1">
        <f t="array" ref="CJ184">IF($AG184,SQRT(SUMPRODUCT($AH$2:$AH184, (AV$2:AV184-BP184)^2)/(SUM($AH$2:$AH184)-1)),0)</f>
        <v>0</v>
      </c>
      <c r="CK184" s="109" cm="1">
        <f t="array" ref="CK184">IF($AG184,SQRT(SUMPRODUCT($AH$2:$AH184, (AW$2:AW184-BQ184)^2)/(SUM($AH$2:$AH184)-1)),0)</f>
        <v>0</v>
      </c>
      <c r="CL184" s="109" cm="1">
        <f t="array" ref="CL184">IF($AG184,SQRT(SUMPRODUCT($AH$2:$AH184, (AX$2:AX184-BR184)^2)/(SUM($AH$2:$AH184)-1)),0)</f>
        <v>0</v>
      </c>
      <c r="CM184" s="109" cm="1">
        <f t="array" ref="CM184">IF($AG184,SQRT(SUMPRODUCT($AH$2:$AH184, (AY$2:AY184-BS184)^2)/(SUM($AH$2:$AH184)-1)),0)</f>
        <v>0</v>
      </c>
      <c r="CN184" s="109" cm="1">
        <f t="array" ref="CN184">IF($AG184,SQRT(SUMPRODUCT($AH$2:$AH184, (AZ$2:AZ184-BT184)^2)/(SUM($AH$2:$AH184)-1)),0)</f>
        <v>0</v>
      </c>
      <c r="CO184" s="109" cm="1">
        <f t="array" ref="CO184">IF($AG184,SQRT(SUMPRODUCT($AH$2:$AH184, (BA$2:BA184-BU184)^2)/(SUM($AH$2:$AH184)-1)),0)</f>
        <v>0</v>
      </c>
    </row>
    <row r="185" spans="34:93" x14ac:dyDescent="0.25">
      <c r="AH185" s="99" t="str">
        <f t="shared" si="61"/>
        <v/>
      </c>
      <c r="AI185" s="11">
        <f t="shared" ca="1" si="62"/>
        <v>0</v>
      </c>
      <c r="AJ185" s="11">
        <f t="shared" ca="1" si="62"/>
        <v>0</v>
      </c>
      <c r="AK185" s="11">
        <f t="shared" ca="1" si="62"/>
        <v>0</v>
      </c>
      <c r="AL185" s="11">
        <f t="shared" ca="1" si="62"/>
        <v>0</v>
      </c>
      <c r="AM185" s="11">
        <f t="shared" ca="1" si="62"/>
        <v>0</v>
      </c>
      <c r="AN185" s="11">
        <f t="shared" ca="1" si="62"/>
        <v>0</v>
      </c>
      <c r="AO185" s="11">
        <f t="shared" ca="1" si="62"/>
        <v>0</v>
      </c>
      <c r="AP185" s="11">
        <f t="shared" ca="1" si="62"/>
        <v>0</v>
      </c>
      <c r="AQ185" s="11">
        <f t="shared" ca="1" si="62"/>
        <v>0</v>
      </c>
      <c r="AR185" s="11">
        <f t="shared" ca="1" si="62"/>
        <v>0</v>
      </c>
      <c r="AS185" s="11">
        <f t="shared" ca="1" si="63"/>
        <v>0</v>
      </c>
      <c r="AT185" s="11">
        <f t="shared" ca="1" si="63"/>
        <v>0</v>
      </c>
      <c r="AU185" s="11">
        <f t="shared" ca="1" si="63"/>
        <v>0</v>
      </c>
      <c r="AV185" s="11">
        <f t="shared" ca="1" si="63"/>
        <v>0</v>
      </c>
      <c r="AW185" s="11">
        <f t="shared" ca="1" si="63"/>
        <v>0</v>
      </c>
      <c r="AX185" s="11">
        <f t="shared" ca="1" si="63"/>
        <v>0</v>
      </c>
      <c r="AY185" s="11">
        <f t="shared" ca="1" si="63"/>
        <v>0</v>
      </c>
      <c r="AZ185" s="11">
        <f t="shared" ca="1" si="63"/>
        <v>0</v>
      </c>
      <c r="BA185" s="11">
        <f t="shared" ca="1" si="63"/>
        <v>0</v>
      </c>
      <c r="BB185" s="11"/>
      <c r="BC185" s="11">
        <f>IF($AG185,SUMPRODUCT(AI$2:AI185,$AH$2:$AH185)/SUM($AH$2:$AH185),0)</f>
        <v>0</v>
      </c>
      <c r="BD185" s="11">
        <f>IF($AG185,SUMPRODUCT(AJ$2:AJ185,$AH$2:$AH185)/SUM($AH$2:$AH185),0)</f>
        <v>0</v>
      </c>
      <c r="BE185" s="11">
        <f>IF($AG185,SUMPRODUCT(AK$2:AK185,$AH$2:$AH185)/SUM($AH$2:$AH185),0)</f>
        <v>0</v>
      </c>
      <c r="BF185" s="11">
        <f>IF($AG185,SUMPRODUCT(AL$2:AL185,$AH$2:$AH185)/SUM($AH$2:$AH185),0)</f>
        <v>0</v>
      </c>
      <c r="BG185" s="11">
        <f>IF($AG185,SUMPRODUCT(AM$2:AM185,$AH$2:$AH185)/SUM($AH$2:$AH185),0)</f>
        <v>0</v>
      </c>
      <c r="BH185" s="11">
        <f>IF($AG185,SUMPRODUCT(AN$2:AN185,$AH$2:$AH185)/SUM($AH$2:$AH185),0)</f>
        <v>0</v>
      </c>
      <c r="BI185" s="11">
        <f>IF($AG185,SUMPRODUCT(AO$2:AO185,$AH$2:$AH185)/SUM($AH$2:$AH185),0)</f>
        <v>0</v>
      </c>
      <c r="BJ185" s="11">
        <f>IF($AG185,SUMPRODUCT(AP$2:AP185,$AH$2:$AH185)/SUM($AH$2:$AH185),0)</f>
        <v>0</v>
      </c>
      <c r="BK185" s="11">
        <f>IF($AG185,SUMPRODUCT(AQ$2:AQ185,$AH$2:$AH185)/SUM($AH$2:$AH185),0)</f>
        <v>0</v>
      </c>
      <c r="BL185" s="11">
        <f>IF($AG185,SUMPRODUCT(AR$2:AR185,$AH$2:$AH185)/SUM($AH$2:$AH185),0)</f>
        <v>0</v>
      </c>
      <c r="BM185" s="11">
        <f>IF($AG185,SUMPRODUCT(AS$2:AS185,$AH$2:$AH185)/SUM($AH$2:$AH185),0)</f>
        <v>0</v>
      </c>
      <c r="BN185" s="11">
        <f>IF($AG185,SUMPRODUCT(AT$2:AT185,$AH$2:$AH185)/SUM($AH$2:$AH185),0)</f>
        <v>0</v>
      </c>
      <c r="BO185" s="11">
        <f>IF($AG185,SUMPRODUCT(AU$2:AU185,$AH$2:$AH185)/SUM($AH$2:$AH185),0)</f>
        <v>0</v>
      </c>
      <c r="BP185" s="11">
        <f>IF($AG185,SUMPRODUCT(AV$2:AV185,$AH$2:$AH185)/SUM($AH$2:$AH185),0)</f>
        <v>0</v>
      </c>
      <c r="BQ185" s="11">
        <f>IF($AG185,SUMPRODUCT(AW$2:AW185,$AH$2:$AH185)/SUM($AH$2:$AH185),0)</f>
        <v>0</v>
      </c>
      <c r="BR185" s="11">
        <f>IF($AG185,SUMPRODUCT(AX$2:AX185,$AH$2:$AH185)/SUM($AH$2:$AH185),0)</f>
        <v>0</v>
      </c>
      <c r="BS185" s="11">
        <f>IF($AG185,SUMPRODUCT(AY$2:AY185,$AH$2:$AH185)/SUM($AH$2:$AH185),0)</f>
        <v>0</v>
      </c>
      <c r="BT185" s="11">
        <f>IF($AG185,SUMPRODUCT(AZ$2:AZ185,$AH$2:$AH185)/SUM($AH$2:$AH185),0)</f>
        <v>0</v>
      </c>
      <c r="BU185" s="11">
        <f>IF($AG185,SUMPRODUCT(BA$2:BA185,$AH$2:$AH185)/SUM($AH$2:$AH185),0)</f>
        <v>0</v>
      </c>
      <c r="BV185" s="11"/>
      <c r="BW185" s="109" cm="1">
        <f t="array" ref="BW185">IF($AG185,SQRT(SUMPRODUCT($AH$2:$AH185, (AI$2:AI185-BC185)^2)/(SUM($AH$2:$AH185)-1)),0)</f>
        <v>0</v>
      </c>
      <c r="BX185" s="109" cm="1">
        <f t="array" ref="BX185">IF($AG185,SQRT(SUMPRODUCT($AH$2:$AH185, (AJ$2:AJ185-BD185)^2)/(SUM($AH$2:$AH185)-1)),0)</f>
        <v>0</v>
      </c>
      <c r="BY185" s="109" cm="1">
        <f t="array" ref="BY185">IF($AG185,SQRT(SUMPRODUCT($AH$2:$AH185, (AK$2:AK185-BE185)^2)/(SUM($AH$2:$AH185)-1)),0)</f>
        <v>0</v>
      </c>
      <c r="BZ185" s="109" cm="1">
        <f t="array" ref="BZ185">IF($AG185,SQRT(SUMPRODUCT($AH$2:$AH185, (AL$2:AL185-BF185)^2)/(SUM($AH$2:$AH185)-1)),0)</f>
        <v>0</v>
      </c>
      <c r="CA185" s="109" cm="1">
        <f t="array" ref="CA185">IF($AG185,SQRT(SUMPRODUCT($AH$2:$AH185, (AM$2:AM185-BG185)^2)/(SUM($AH$2:$AH185)-1)),0)</f>
        <v>0</v>
      </c>
      <c r="CB185" s="109" cm="1">
        <f t="array" ref="CB185">IF($AG185,SQRT(SUMPRODUCT($AH$2:$AH185, (AN$2:AN185-BH185)^2)/(SUM($AH$2:$AH185)-1)),0)</f>
        <v>0</v>
      </c>
      <c r="CC185" s="109" cm="1">
        <f t="array" ref="CC185">IF($AG185,SQRT(SUMPRODUCT($AH$2:$AH185, (AO$2:AO185-BI185)^2)/(SUM($AH$2:$AH185)-1)),0)</f>
        <v>0</v>
      </c>
      <c r="CD185" s="109" cm="1">
        <f t="array" ref="CD185">IF($AG185,SQRT(SUMPRODUCT($AH$2:$AH185, (AP$2:AP185-BJ185)^2)/(SUM($AH$2:$AH185)-1)),0)</f>
        <v>0</v>
      </c>
      <c r="CE185" s="109" cm="1">
        <f t="array" ref="CE185">IF($AG185,SQRT(SUMPRODUCT($AH$2:$AH185, (AQ$2:AQ185-BK185)^2)/(SUM($AH$2:$AH185)-1)),0)</f>
        <v>0</v>
      </c>
      <c r="CF185" s="109" cm="1">
        <f t="array" ref="CF185">IF($AG185,SQRT(SUMPRODUCT($AH$2:$AH185, (AR$2:AR185-BL185)^2)/(SUM($AH$2:$AH185)-1)),0)</f>
        <v>0</v>
      </c>
      <c r="CG185" s="109" cm="1">
        <f t="array" ref="CG185">IF($AG185,SQRT(SUMPRODUCT($AH$2:$AH185, (AS$2:AS185-BM185)^2)/(SUM($AH$2:$AH185)-1)),0)</f>
        <v>0</v>
      </c>
      <c r="CH185" s="109" cm="1">
        <f t="array" ref="CH185">IF($AG185,SQRT(SUMPRODUCT($AH$2:$AH185, (AT$2:AT185-BN185)^2)/(SUM($AH$2:$AH185)-1)),0)</f>
        <v>0</v>
      </c>
      <c r="CI185" s="109" cm="1">
        <f t="array" ref="CI185">IF($AG185,SQRT(SUMPRODUCT($AH$2:$AH185, (AU$2:AU185-BO185)^2)/(SUM($AH$2:$AH185)-1)),0)</f>
        <v>0</v>
      </c>
      <c r="CJ185" s="109" cm="1">
        <f t="array" ref="CJ185">IF($AG185,SQRT(SUMPRODUCT($AH$2:$AH185, (AV$2:AV185-BP185)^2)/(SUM($AH$2:$AH185)-1)),0)</f>
        <v>0</v>
      </c>
      <c r="CK185" s="109" cm="1">
        <f t="array" ref="CK185">IF($AG185,SQRT(SUMPRODUCT($AH$2:$AH185, (AW$2:AW185-BQ185)^2)/(SUM($AH$2:$AH185)-1)),0)</f>
        <v>0</v>
      </c>
      <c r="CL185" s="109" cm="1">
        <f t="array" ref="CL185">IF($AG185,SQRT(SUMPRODUCT($AH$2:$AH185, (AX$2:AX185-BR185)^2)/(SUM($AH$2:$AH185)-1)),0)</f>
        <v>0</v>
      </c>
      <c r="CM185" s="109" cm="1">
        <f t="array" ref="CM185">IF($AG185,SQRT(SUMPRODUCT($AH$2:$AH185, (AY$2:AY185-BS185)^2)/(SUM($AH$2:$AH185)-1)),0)</f>
        <v>0</v>
      </c>
      <c r="CN185" s="109" cm="1">
        <f t="array" ref="CN185">IF($AG185,SQRT(SUMPRODUCT($AH$2:$AH185, (AZ$2:AZ185-BT185)^2)/(SUM($AH$2:$AH185)-1)),0)</f>
        <v>0</v>
      </c>
      <c r="CO185" s="109" cm="1">
        <f t="array" ref="CO185">IF($AG185,SQRT(SUMPRODUCT($AH$2:$AH185, (BA$2:BA185-BU185)^2)/(SUM($AH$2:$AH185)-1)),0)</f>
        <v>0</v>
      </c>
    </row>
    <row r="186" spans="34:93" x14ac:dyDescent="0.25">
      <c r="AH186" s="99" t="str">
        <f t="shared" si="61"/>
        <v/>
      </c>
      <c r="AI186" s="11">
        <f t="shared" ca="1" si="62"/>
        <v>0</v>
      </c>
      <c r="AJ186" s="11">
        <f t="shared" ca="1" si="62"/>
        <v>0</v>
      </c>
      <c r="AK186" s="11">
        <f t="shared" ca="1" si="62"/>
        <v>0</v>
      </c>
      <c r="AL186" s="11">
        <f t="shared" ca="1" si="62"/>
        <v>0</v>
      </c>
      <c r="AM186" s="11">
        <f t="shared" ca="1" si="62"/>
        <v>0</v>
      </c>
      <c r="AN186" s="11">
        <f t="shared" ca="1" si="62"/>
        <v>0</v>
      </c>
      <c r="AO186" s="11">
        <f t="shared" ca="1" si="62"/>
        <v>0</v>
      </c>
      <c r="AP186" s="11">
        <f t="shared" ca="1" si="62"/>
        <v>0</v>
      </c>
      <c r="AQ186" s="11">
        <f t="shared" ca="1" si="62"/>
        <v>0</v>
      </c>
      <c r="AR186" s="11">
        <f t="shared" ca="1" si="62"/>
        <v>0</v>
      </c>
      <c r="AS186" s="11">
        <f t="shared" ca="1" si="63"/>
        <v>0</v>
      </c>
      <c r="AT186" s="11">
        <f t="shared" ca="1" si="63"/>
        <v>0</v>
      </c>
      <c r="AU186" s="11">
        <f t="shared" ca="1" si="63"/>
        <v>0</v>
      </c>
      <c r="AV186" s="11">
        <f t="shared" ca="1" si="63"/>
        <v>0</v>
      </c>
      <c r="AW186" s="11">
        <f t="shared" ca="1" si="63"/>
        <v>0</v>
      </c>
      <c r="AX186" s="11">
        <f t="shared" ca="1" si="63"/>
        <v>0</v>
      </c>
      <c r="AY186" s="11">
        <f t="shared" ca="1" si="63"/>
        <v>0</v>
      </c>
      <c r="AZ186" s="11">
        <f t="shared" ca="1" si="63"/>
        <v>0</v>
      </c>
      <c r="BA186" s="11">
        <f t="shared" ca="1" si="63"/>
        <v>0</v>
      </c>
      <c r="BB186" s="11"/>
      <c r="BC186" s="11">
        <f>IF($AG186,SUMPRODUCT(AI$2:AI186,$AH$2:$AH186)/SUM($AH$2:$AH186),0)</f>
        <v>0</v>
      </c>
      <c r="BD186" s="11">
        <f>IF($AG186,SUMPRODUCT(AJ$2:AJ186,$AH$2:$AH186)/SUM($AH$2:$AH186),0)</f>
        <v>0</v>
      </c>
      <c r="BE186" s="11">
        <f>IF($AG186,SUMPRODUCT(AK$2:AK186,$AH$2:$AH186)/SUM($AH$2:$AH186),0)</f>
        <v>0</v>
      </c>
      <c r="BF186" s="11">
        <f>IF($AG186,SUMPRODUCT(AL$2:AL186,$AH$2:$AH186)/SUM($AH$2:$AH186),0)</f>
        <v>0</v>
      </c>
      <c r="BG186" s="11">
        <f>IF($AG186,SUMPRODUCT(AM$2:AM186,$AH$2:$AH186)/SUM($AH$2:$AH186),0)</f>
        <v>0</v>
      </c>
      <c r="BH186" s="11">
        <f>IF($AG186,SUMPRODUCT(AN$2:AN186,$AH$2:$AH186)/SUM($AH$2:$AH186),0)</f>
        <v>0</v>
      </c>
      <c r="BI186" s="11">
        <f>IF($AG186,SUMPRODUCT(AO$2:AO186,$AH$2:$AH186)/SUM($AH$2:$AH186),0)</f>
        <v>0</v>
      </c>
      <c r="BJ186" s="11">
        <f>IF($AG186,SUMPRODUCT(AP$2:AP186,$AH$2:$AH186)/SUM($AH$2:$AH186),0)</f>
        <v>0</v>
      </c>
      <c r="BK186" s="11">
        <f>IF($AG186,SUMPRODUCT(AQ$2:AQ186,$AH$2:$AH186)/SUM($AH$2:$AH186),0)</f>
        <v>0</v>
      </c>
      <c r="BL186" s="11">
        <f>IF($AG186,SUMPRODUCT(AR$2:AR186,$AH$2:$AH186)/SUM($AH$2:$AH186),0)</f>
        <v>0</v>
      </c>
      <c r="BM186" s="11">
        <f>IF($AG186,SUMPRODUCT(AS$2:AS186,$AH$2:$AH186)/SUM($AH$2:$AH186),0)</f>
        <v>0</v>
      </c>
      <c r="BN186" s="11">
        <f>IF($AG186,SUMPRODUCT(AT$2:AT186,$AH$2:$AH186)/SUM($AH$2:$AH186),0)</f>
        <v>0</v>
      </c>
      <c r="BO186" s="11">
        <f>IF($AG186,SUMPRODUCT(AU$2:AU186,$AH$2:$AH186)/SUM($AH$2:$AH186),0)</f>
        <v>0</v>
      </c>
      <c r="BP186" s="11">
        <f>IF($AG186,SUMPRODUCT(AV$2:AV186,$AH$2:$AH186)/SUM($AH$2:$AH186),0)</f>
        <v>0</v>
      </c>
      <c r="BQ186" s="11">
        <f>IF($AG186,SUMPRODUCT(AW$2:AW186,$AH$2:$AH186)/SUM($AH$2:$AH186),0)</f>
        <v>0</v>
      </c>
      <c r="BR186" s="11">
        <f>IF($AG186,SUMPRODUCT(AX$2:AX186,$AH$2:$AH186)/SUM($AH$2:$AH186),0)</f>
        <v>0</v>
      </c>
      <c r="BS186" s="11">
        <f>IF($AG186,SUMPRODUCT(AY$2:AY186,$AH$2:$AH186)/SUM($AH$2:$AH186),0)</f>
        <v>0</v>
      </c>
      <c r="BT186" s="11">
        <f>IF($AG186,SUMPRODUCT(AZ$2:AZ186,$AH$2:$AH186)/SUM($AH$2:$AH186),0)</f>
        <v>0</v>
      </c>
      <c r="BU186" s="11">
        <f>IF($AG186,SUMPRODUCT(BA$2:BA186,$AH$2:$AH186)/SUM($AH$2:$AH186),0)</f>
        <v>0</v>
      </c>
      <c r="BV186" s="11"/>
      <c r="BW186" s="109" cm="1">
        <f t="array" ref="BW186">IF($AG186,SQRT(SUMPRODUCT($AH$2:$AH186, (AI$2:AI186-BC186)^2)/(SUM($AH$2:$AH186)-1)),0)</f>
        <v>0</v>
      </c>
      <c r="BX186" s="109" cm="1">
        <f t="array" ref="BX186">IF($AG186,SQRT(SUMPRODUCT($AH$2:$AH186, (AJ$2:AJ186-BD186)^2)/(SUM($AH$2:$AH186)-1)),0)</f>
        <v>0</v>
      </c>
      <c r="BY186" s="109" cm="1">
        <f t="array" ref="BY186">IF($AG186,SQRT(SUMPRODUCT($AH$2:$AH186, (AK$2:AK186-BE186)^2)/(SUM($AH$2:$AH186)-1)),0)</f>
        <v>0</v>
      </c>
      <c r="BZ186" s="109" cm="1">
        <f t="array" ref="BZ186">IF($AG186,SQRT(SUMPRODUCT($AH$2:$AH186, (AL$2:AL186-BF186)^2)/(SUM($AH$2:$AH186)-1)),0)</f>
        <v>0</v>
      </c>
      <c r="CA186" s="109" cm="1">
        <f t="array" ref="CA186">IF($AG186,SQRT(SUMPRODUCT($AH$2:$AH186, (AM$2:AM186-BG186)^2)/(SUM($AH$2:$AH186)-1)),0)</f>
        <v>0</v>
      </c>
      <c r="CB186" s="109" cm="1">
        <f t="array" ref="CB186">IF($AG186,SQRT(SUMPRODUCT($AH$2:$AH186, (AN$2:AN186-BH186)^2)/(SUM($AH$2:$AH186)-1)),0)</f>
        <v>0</v>
      </c>
      <c r="CC186" s="109" cm="1">
        <f t="array" ref="CC186">IF($AG186,SQRT(SUMPRODUCT($AH$2:$AH186, (AO$2:AO186-BI186)^2)/(SUM($AH$2:$AH186)-1)),0)</f>
        <v>0</v>
      </c>
      <c r="CD186" s="109" cm="1">
        <f t="array" ref="CD186">IF($AG186,SQRT(SUMPRODUCT($AH$2:$AH186, (AP$2:AP186-BJ186)^2)/(SUM($AH$2:$AH186)-1)),0)</f>
        <v>0</v>
      </c>
      <c r="CE186" s="109" cm="1">
        <f t="array" ref="CE186">IF($AG186,SQRT(SUMPRODUCT($AH$2:$AH186, (AQ$2:AQ186-BK186)^2)/(SUM($AH$2:$AH186)-1)),0)</f>
        <v>0</v>
      </c>
      <c r="CF186" s="109" cm="1">
        <f t="array" ref="CF186">IF($AG186,SQRT(SUMPRODUCT($AH$2:$AH186, (AR$2:AR186-BL186)^2)/(SUM($AH$2:$AH186)-1)),0)</f>
        <v>0</v>
      </c>
      <c r="CG186" s="109" cm="1">
        <f t="array" ref="CG186">IF($AG186,SQRT(SUMPRODUCT($AH$2:$AH186, (AS$2:AS186-BM186)^2)/(SUM($AH$2:$AH186)-1)),0)</f>
        <v>0</v>
      </c>
      <c r="CH186" s="109" cm="1">
        <f t="array" ref="CH186">IF($AG186,SQRT(SUMPRODUCT($AH$2:$AH186, (AT$2:AT186-BN186)^2)/(SUM($AH$2:$AH186)-1)),0)</f>
        <v>0</v>
      </c>
      <c r="CI186" s="109" cm="1">
        <f t="array" ref="CI186">IF($AG186,SQRT(SUMPRODUCT($AH$2:$AH186, (AU$2:AU186-BO186)^2)/(SUM($AH$2:$AH186)-1)),0)</f>
        <v>0</v>
      </c>
      <c r="CJ186" s="109" cm="1">
        <f t="array" ref="CJ186">IF($AG186,SQRT(SUMPRODUCT($AH$2:$AH186, (AV$2:AV186-BP186)^2)/(SUM($AH$2:$AH186)-1)),0)</f>
        <v>0</v>
      </c>
      <c r="CK186" s="109" cm="1">
        <f t="array" ref="CK186">IF($AG186,SQRT(SUMPRODUCT($AH$2:$AH186, (AW$2:AW186-BQ186)^2)/(SUM($AH$2:$AH186)-1)),0)</f>
        <v>0</v>
      </c>
      <c r="CL186" s="109" cm="1">
        <f t="array" ref="CL186">IF($AG186,SQRT(SUMPRODUCT($AH$2:$AH186, (AX$2:AX186-BR186)^2)/(SUM($AH$2:$AH186)-1)),0)</f>
        <v>0</v>
      </c>
      <c r="CM186" s="109" cm="1">
        <f t="array" ref="CM186">IF($AG186,SQRT(SUMPRODUCT($AH$2:$AH186, (AY$2:AY186-BS186)^2)/(SUM($AH$2:$AH186)-1)),0)</f>
        <v>0</v>
      </c>
      <c r="CN186" s="109" cm="1">
        <f t="array" ref="CN186">IF($AG186,SQRT(SUMPRODUCT($AH$2:$AH186, (AZ$2:AZ186-BT186)^2)/(SUM($AH$2:$AH186)-1)),0)</f>
        <v>0</v>
      </c>
      <c r="CO186" s="109" cm="1">
        <f t="array" ref="CO186">IF($AG186,SQRT(SUMPRODUCT($AH$2:$AH186, (BA$2:BA186-BU186)^2)/(SUM($AH$2:$AH186)-1)),0)</f>
        <v>0</v>
      </c>
    </row>
    <row r="187" spans="34:93" x14ac:dyDescent="0.25">
      <c r="AH187" s="99" t="str">
        <f t="shared" si="61"/>
        <v/>
      </c>
      <c r="AI187" s="11">
        <f t="shared" ca="1" si="62"/>
        <v>0</v>
      </c>
      <c r="AJ187" s="11">
        <f t="shared" ca="1" si="62"/>
        <v>0</v>
      </c>
      <c r="AK187" s="11">
        <f t="shared" ca="1" si="62"/>
        <v>0</v>
      </c>
      <c r="AL187" s="11">
        <f t="shared" ca="1" si="62"/>
        <v>0</v>
      </c>
      <c r="AM187" s="11">
        <f t="shared" ca="1" si="62"/>
        <v>0</v>
      </c>
      <c r="AN187" s="11">
        <f t="shared" ca="1" si="62"/>
        <v>0</v>
      </c>
      <c r="AO187" s="11">
        <f t="shared" ca="1" si="62"/>
        <v>0</v>
      </c>
      <c r="AP187" s="11">
        <f t="shared" ca="1" si="62"/>
        <v>0</v>
      </c>
      <c r="AQ187" s="11">
        <f t="shared" ca="1" si="62"/>
        <v>0</v>
      </c>
      <c r="AR187" s="11">
        <f t="shared" ca="1" si="62"/>
        <v>0</v>
      </c>
      <c r="AS187" s="11">
        <f t="shared" ca="1" si="63"/>
        <v>0</v>
      </c>
      <c r="AT187" s="11">
        <f t="shared" ca="1" si="63"/>
        <v>0</v>
      </c>
      <c r="AU187" s="11">
        <f t="shared" ca="1" si="63"/>
        <v>0</v>
      </c>
      <c r="AV187" s="11">
        <f t="shared" ca="1" si="63"/>
        <v>0</v>
      </c>
      <c r="AW187" s="11">
        <f t="shared" ca="1" si="63"/>
        <v>0</v>
      </c>
      <c r="AX187" s="11">
        <f t="shared" ca="1" si="63"/>
        <v>0</v>
      </c>
      <c r="AY187" s="11">
        <f t="shared" ca="1" si="63"/>
        <v>0</v>
      </c>
      <c r="AZ187" s="11">
        <f t="shared" ca="1" si="63"/>
        <v>0</v>
      </c>
      <c r="BA187" s="11">
        <f t="shared" ca="1" si="63"/>
        <v>0</v>
      </c>
      <c r="BB187" s="11"/>
      <c r="BC187" s="11">
        <f>IF($AG187,SUMPRODUCT(AI$2:AI187,$AH$2:$AH187)/SUM($AH$2:$AH187),0)</f>
        <v>0</v>
      </c>
      <c r="BD187" s="11">
        <f>IF($AG187,SUMPRODUCT(AJ$2:AJ187,$AH$2:$AH187)/SUM($AH$2:$AH187),0)</f>
        <v>0</v>
      </c>
      <c r="BE187" s="11">
        <f>IF($AG187,SUMPRODUCT(AK$2:AK187,$AH$2:$AH187)/SUM($AH$2:$AH187),0)</f>
        <v>0</v>
      </c>
      <c r="BF187" s="11">
        <f>IF($AG187,SUMPRODUCT(AL$2:AL187,$AH$2:$AH187)/SUM($AH$2:$AH187),0)</f>
        <v>0</v>
      </c>
      <c r="BG187" s="11">
        <f>IF($AG187,SUMPRODUCT(AM$2:AM187,$AH$2:$AH187)/SUM($AH$2:$AH187),0)</f>
        <v>0</v>
      </c>
      <c r="BH187" s="11">
        <f>IF($AG187,SUMPRODUCT(AN$2:AN187,$AH$2:$AH187)/SUM($AH$2:$AH187),0)</f>
        <v>0</v>
      </c>
      <c r="BI187" s="11">
        <f>IF($AG187,SUMPRODUCT(AO$2:AO187,$AH$2:$AH187)/SUM($AH$2:$AH187),0)</f>
        <v>0</v>
      </c>
      <c r="BJ187" s="11">
        <f>IF($AG187,SUMPRODUCT(AP$2:AP187,$AH$2:$AH187)/SUM($AH$2:$AH187),0)</f>
        <v>0</v>
      </c>
      <c r="BK187" s="11">
        <f>IF($AG187,SUMPRODUCT(AQ$2:AQ187,$AH$2:$AH187)/SUM($AH$2:$AH187),0)</f>
        <v>0</v>
      </c>
      <c r="BL187" s="11">
        <f>IF($AG187,SUMPRODUCT(AR$2:AR187,$AH$2:$AH187)/SUM($AH$2:$AH187),0)</f>
        <v>0</v>
      </c>
      <c r="BM187" s="11">
        <f>IF($AG187,SUMPRODUCT(AS$2:AS187,$AH$2:$AH187)/SUM($AH$2:$AH187),0)</f>
        <v>0</v>
      </c>
      <c r="BN187" s="11">
        <f>IF($AG187,SUMPRODUCT(AT$2:AT187,$AH$2:$AH187)/SUM($AH$2:$AH187),0)</f>
        <v>0</v>
      </c>
      <c r="BO187" s="11">
        <f>IF($AG187,SUMPRODUCT(AU$2:AU187,$AH$2:$AH187)/SUM($AH$2:$AH187),0)</f>
        <v>0</v>
      </c>
      <c r="BP187" s="11">
        <f>IF($AG187,SUMPRODUCT(AV$2:AV187,$AH$2:$AH187)/SUM($AH$2:$AH187),0)</f>
        <v>0</v>
      </c>
      <c r="BQ187" s="11">
        <f>IF($AG187,SUMPRODUCT(AW$2:AW187,$AH$2:$AH187)/SUM($AH$2:$AH187),0)</f>
        <v>0</v>
      </c>
      <c r="BR187" s="11">
        <f>IF($AG187,SUMPRODUCT(AX$2:AX187,$AH$2:$AH187)/SUM($AH$2:$AH187),0)</f>
        <v>0</v>
      </c>
      <c r="BS187" s="11">
        <f>IF($AG187,SUMPRODUCT(AY$2:AY187,$AH$2:$AH187)/SUM($AH$2:$AH187),0)</f>
        <v>0</v>
      </c>
      <c r="BT187" s="11">
        <f>IF($AG187,SUMPRODUCT(AZ$2:AZ187,$AH$2:$AH187)/SUM($AH$2:$AH187),0)</f>
        <v>0</v>
      </c>
      <c r="BU187" s="11">
        <f>IF($AG187,SUMPRODUCT(BA$2:BA187,$AH$2:$AH187)/SUM($AH$2:$AH187),0)</f>
        <v>0</v>
      </c>
      <c r="BV187" s="11"/>
      <c r="BW187" s="109" cm="1">
        <f t="array" ref="BW187">IF($AG187,SQRT(SUMPRODUCT($AH$2:$AH187, (AI$2:AI187-BC187)^2)/(SUM($AH$2:$AH187)-1)),0)</f>
        <v>0</v>
      </c>
      <c r="BX187" s="109" cm="1">
        <f t="array" ref="BX187">IF($AG187,SQRT(SUMPRODUCT($AH$2:$AH187, (AJ$2:AJ187-BD187)^2)/(SUM($AH$2:$AH187)-1)),0)</f>
        <v>0</v>
      </c>
      <c r="BY187" s="109" cm="1">
        <f t="array" ref="BY187">IF($AG187,SQRT(SUMPRODUCT($AH$2:$AH187, (AK$2:AK187-BE187)^2)/(SUM($AH$2:$AH187)-1)),0)</f>
        <v>0</v>
      </c>
      <c r="BZ187" s="109" cm="1">
        <f t="array" ref="BZ187">IF($AG187,SQRT(SUMPRODUCT($AH$2:$AH187, (AL$2:AL187-BF187)^2)/(SUM($AH$2:$AH187)-1)),0)</f>
        <v>0</v>
      </c>
      <c r="CA187" s="109" cm="1">
        <f t="array" ref="CA187">IF($AG187,SQRT(SUMPRODUCT($AH$2:$AH187, (AM$2:AM187-BG187)^2)/(SUM($AH$2:$AH187)-1)),0)</f>
        <v>0</v>
      </c>
      <c r="CB187" s="109" cm="1">
        <f t="array" ref="CB187">IF($AG187,SQRT(SUMPRODUCT($AH$2:$AH187, (AN$2:AN187-BH187)^2)/(SUM($AH$2:$AH187)-1)),0)</f>
        <v>0</v>
      </c>
      <c r="CC187" s="109" cm="1">
        <f t="array" ref="CC187">IF($AG187,SQRT(SUMPRODUCT($AH$2:$AH187, (AO$2:AO187-BI187)^2)/(SUM($AH$2:$AH187)-1)),0)</f>
        <v>0</v>
      </c>
      <c r="CD187" s="109" cm="1">
        <f t="array" ref="CD187">IF($AG187,SQRT(SUMPRODUCT($AH$2:$AH187, (AP$2:AP187-BJ187)^2)/(SUM($AH$2:$AH187)-1)),0)</f>
        <v>0</v>
      </c>
      <c r="CE187" s="109" cm="1">
        <f t="array" ref="CE187">IF($AG187,SQRT(SUMPRODUCT($AH$2:$AH187, (AQ$2:AQ187-BK187)^2)/(SUM($AH$2:$AH187)-1)),0)</f>
        <v>0</v>
      </c>
      <c r="CF187" s="109" cm="1">
        <f t="array" ref="CF187">IF($AG187,SQRT(SUMPRODUCT($AH$2:$AH187, (AR$2:AR187-BL187)^2)/(SUM($AH$2:$AH187)-1)),0)</f>
        <v>0</v>
      </c>
      <c r="CG187" s="109" cm="1">
        <f t="array" ref="CG187">IF($AG187,SQRT(SUMPRODUCT($AH$2:$AH187, (AS$2:AS187-BM187)^2)/(SUM($AH$2:$AH187)-1)),0)</f>
        <v>0</v>
      </c>
      <c r="CH187" s="109" cm="1">
        <f t="array" ref="CH187">IF($AG187,SQRT(SUMPRODUCT($AH$2:$AH187, (AT$2:AT187-BN187)^2)/(SUM($AH$2:$AH187)-1)),0)</f>
        <v>0</v>
      </c>
      <c r="CI187" s="109" cm="1">
        <f t="array" ref="CI187">IF($AG187,SQRT(SUMPRODUCT($AH$2:$AH187, (AU$2:AU187-BO187)^2)/(SUM($AH$2:$AH187)-1)),0)</f>
        <v>0</v>
      </c>
      <c r="CJ187" s="109" cm="1">
        <f t="array" ref="CJ187">IF($AG187,SQRT(SUMPRODUCT($AH$2:$AH187, (AV$2:AV187-BP187)^2)/(SUM($AH$2:$AH187)-1)),0)</f>
        <v>0</v>
      </c>
      <c r="CK187" s="109" cm="1">
        <f t="array" ref="CK187">IF($AG187,SQRT(SUMPRODUCT($AH$2:$AH187, (AW$2:AW187-BQ187)^2)/(SUM($AH$2:$AH187)-1)),0)</f>
        <v>0</v>
      </c>
      <c r="CL187" s="109" cm="1">
        <f t="array" ref="CL187">IF($AG187,SQRT(SUMPRODUCT($AH$2:$AH187, (AX$2:AX187-BR187)^2)/(SUM($AH$2:$AH187)-1)),0)</f>
        <v>0</v>
      </c>
      <c r="CM187" s="109" cm="1">
        <f t="array" ref="CM187">IF($AG187,SQRT(SUMPRODUCT($AH$2:$AH187, (AY$2:AY187-BS187)^2)/(SUM($AH$2:$AH187)-1)),0)</f>
        <v>0</v>
      </c>
      <c r="CN187" s="109" cm="1">
        <f t="array" ref="CN187">IF($AG187,SQRT(SUMPRODUCT($AH$2:$AH187, (AZ$2:AZ187-BT187)^2)/(SUM($AH$2:$AH187)-1)),0)</f>
        <v>0</v>
      </c>
      <c r="CO187" s="109" cm="1">
        <f t="array" ref="CO187">IF($AG187,SQRT(SUMPRODUCT($AH$2:$AH187, (BA$2:BA187-BU187)^2)/(SUM($AH$2:$AH187)-1)),0)</f>
        <v>0</v>
      </c>
    </row>
    <row r="188" spans="34:93" x14ac:dyDescent="0.25">
      <c r="AH188" s="99" t="str">
        <f t="shared" si="61"/>
        <v/>
      </c>
      <c r="AI188" s="11">
        <f t="shared" ca="1" si="62"/>
        <v>0</v>
      </c>
      <c r="AJ188" s="11">
        <f t="shared" ca="1" si="62"/>
        <v>0</v>
      </c>
      <c r="AK188" s="11">
        <f t="shared" ca="1" si="62"/>
        <v>0</v>
      </c>
      <c r="AL188" s="11">
        <f t="shared" ca="1" si="62"/>
        <v>0</v>
      </c>
      <c r="AM188" s="11">
        <f t="shared" ca="1" si="62"/>
        <v>0</v>
      </c>
      <c r="AN188" s="11">
        <f t="shared" ca="1" si="62"/>
        <v>0</v>
      </c>
      <c r="AO188" s="11">
        <f t="shared" ca="1" si="62"/>
        <v>0</v>
      </c>
      <c r="AP188" s="11">
        <f t="shared" ca="1" si="62"/>
        <v>0</v>
      </c>
      <c r="AQ188" s="11">
        <f t="shared" ca="1" si="62"/>
        <v>0</v>
      </c>
      <c r="AR188" s="11">
        <f t="shared" ca="1" si="62"/>
        <v>0</v>
      </c>
      <c r="AS188" s="11">
        <f t="shared" ca="1" si="63"/>
        <v>0</v>
      </c>
      <c r="AT188" s="11">
        <f t="shared" ca="1" si="63"/>
        <v>0</v>
      </c>
      <c r="AU188" s="11">
        <f t="shared" ca="1" si="63"/>
        <v>0</v>
      </c>
      <c r="AV188" s="11">
        <f t="shared" ca="1" si="63"/>
        <v>0</v>
      </c>
      <c r="AW188" s="11">
        <f t="shared" ca="1" si="63"/>
        <v>0</v>
      </c>
      <c r="AX188" s="11">
        <f t="shared" ca="1" si="63"/>
        <v>0</v>
      </c>
      <c r="AY188" s="11">
        <f t="shared" ca="1" si="63"/>
        <v>0</v>
      </c>
      <c r="AZ188" s="11">
        <f t="shared" ca="1" si="63"/>
        <v>0</v>
      </c>
      <c r="BA188" s="11">
        <f t="shared" ca="1" si="63"/>
        <v>0</v>
      </c>
      <c r="BB188" s="11"/>
      <c r="BC188" s="11">
        <f>IF($AG188,SUMPRODUCT(AI$2:AI188,$AH$2:$AH188)/SUM($AH$2:$AH188),0)</f>
        <v>0</v>
      </c>
      <c r="BD188" s="11">
        <f>IF($AG188,SUMPRODUCT(AJ$2:AJ188,$AH$2:$AH188)/SUM($AH$2:$AH188),0)</f>
        <v>0</v>
      </c>
      <c r="BE188" s="11">
        <f>IF($AG188,SUMPRODUCT(AK$2:AK188,$AH$2:$AH188)/SUM($AH$2:$AH188),0)</f>
        <v>0</v>
      </c>
      <c r="BF188" s="11">
        <f>IF($AG188,SUMPRODUCT(AL$2:AL188,$AH$2:$AH188)/SUM($AH$2:$AH188),0)</f>
        <v>0</v>
      </c>
      <c r="BG188" s="11">
        <f>IF($AG188,SUMPRODUCT(AM$2:AM188,$AH$2:$AH188)/SUM($AH$2:$AH188),0)</f>
        <v>0</v>
      </c>
      <c r="BH188" s="11">
        <f>IF($AG188,SUMPRODUCT(AN$2:AN188,$AH$2:$AH188)/SUM($AH$2:$AH188),0)</f>
        <v>0</v>
      </c>
      <c r="BI188" s="11">
        <f>IF($AG188,SUMPRODUCT(AO$2:AO188,$AH$2:$AH188)/SUM($AH$2:$AH188),0)</f>
        <v>0</v>
      </c>
      <c r="BJ188" s="11">
        <f>IF($AG188,SUMPRODUCT(AP$2:AP188,$AH$2:$AH188)/SUM($AH$2:$AH188),0)</f>
        <v>0</v>
      </c>
      <c r="BK188" s="11">
        <f>IF($AG188,SUMPRODUCT(AQ$2:AQ188,$AH$2:$AH188)/SUM($AH$2:$AH188),0)</f>
        <v>0</v>
      </c>
      <c r="BL188" s="11">
        <f>IF($AG188,SUMPRODUCT(AR$2:AR188,$AH$2:$AH188)/SUM($AH$2:$AH188),0)</f>
        <v>0</v>
      </c>
      <c r="BM188" s="11">
        <f>IF($AG188,SUMPRODUCT(AS$2:AS188,$AH$2:$AH188)/SUM($AH$2:$AH188),0)</f>
        <v>0</v>
      </c>
      <c r="BN188" s="11">
        <f>IF($AG188,SUMPRODUCT(AT$2:AT188,$AH$2:$AH188)/SUM($AH$2:$AH188),0)</f>
        <v>0</v>
      </c>
      <c r="BO188" s="11">
        <f>IF($AG188,SUMPRODUCT(AU$2:AU188,$AH$2:$AH188)/SUM($AH$2:$AH188),0)</f>
        <v>0</v>
      </c>
      <c r="BP188" s="11">
        <f>IF($AG188,SUMPRODUCT(AV$2:AV188,$AH$2:$AH188)/SUM($AH$2:$AH188),0)</f>
        <v>0</v>
      </c>
      <c r="BQ188" s="11">
        <f>IF($AG188,SUMPRODUCT(AW$2:AW188,$AH$2:$AH188)/SUM($AH$2:$AH188),0)</f>
        <v>0</v>
      </c>
      <c r="BR188" s="11">
        <f>IF($AG188,SUMPRODUCT(AX$2:AX188,$AH$2:$AH188)/SUM($AH$2:$AH188),0)</f>
        <v>0</v>
      </c>
      <c r="BS188" s="11">
        <f>IF($AG188,SUMPRODUCT(AY$2:AY188,$AH$2:$AH188)/SUM($AH$2:$AH188),0)</f>
        <v>0</v>
      </c>
      <c r="BT188" s="11">
        <f>IF($AG188,SUMPRODUCT(AZ$2:AZ188,$AH$2:$AH188)/SUM($AH$2:$AH188),0)</f>
        <v>0</v>
      </c>
      <c r="BU188" s="11">
        <f>IF($AG188,SUMPRODUCT(BA$2:BA188,$AH$2:$AH188)/SUM($AH$2:$AH188),0)</f>
        <v>0</v>
      </c>
      <c r="BV188" s="11"/>
      <c r="BW188" s="109" cm="1">
        <f t="array" ref="BW188">IF($AG188,SQRT(SUMPRODUCT($AH$2:$AH188, (AI$2:AI188-BC188)^2)/(SUM($AH$2:$AH188)-1)),0)</f>
        <v>0</v>
      </c>
      <c r="BX188" s="109" cm="1">
        <f t="array" ref="BX188">IF($AG188,SQRT(SUMPRODUCT($AH$2:$AH188, (AJ$2:AJ188-BD188)^2)/(SUM($AH$2:$AH188)-1)),0)</f>
        <v>0</v>
      </c>
      <c r="BY188" s="109" cm="1">
        <f t="array" ref="BY188">IF($AG188,SQRT(SUMPRODUCT($AH$2:$AH188, (AK$2:AK188-BE188)^2)/(SUM($AH$2:$AH188)-1)),0)</f>
        <v>0</v>
      </c>
      <c r="BZ188" s="109" cm="1">
        <f t="array" ref="BZ188">IF($AG188,SQRT(SUMPRODUCT($AH$2:$AH188, (AL$2:AL188-BF188)^2)/(SUM($AH$2:$AH188)-1)),0)</f>
        <v>0</v>
      </c>
      <c r="CA188" s="109" cm="1">
        <f t="array" ref="CA188">IF($AG188,SQRT(SUMPRODUCT($AH$2:$AH188, (AM$2:AM188-BG188)^2)/(SUM($AH$2:$AH188)-1)),0)</f>
        <v>0</v>
      </c>
      <c r="CB188" s="109" cm="1">
        <f t="array" ref="CB188">IF($AG188,SQRT(SUMPRODUCT($AH$2:$AH188, (AN$2:AN188-BH188)^2)/(SUM($AH$2:$AH188)-1)),0)</f>
        <v>0</v>
      </c>
      <c r="CC188" s="109" cm="1">
        <f t="array" ref="CC188">IF($AG188,SQRT(SUMPRODUCT($AH$2:$AH188, (AO$2:AO188-BI188)^2)/(SUM($AH$2:$AH188)-1)),0)</f>
        <v>0</v>
      </c>
      <c r="CD188" s="109" cm="1">
        <f t="array" ref="CD188">IF($AG188,SQRT(SUMPRODUCT($AH$2:$AH188, (AP$2:AP188-BJ188)^2)/(SUM($AH$2:$AH188)-1)),0)</f>
        <v>0</v>
      </c>
      <c r="CE188" s="109" cm="1">
        <f t="array" ref="CE188">IF($AG188,SQRT(SUMPRODUCT($AH$2:$AH188, (AQ$2:AQ188-BK188)^2)/(SUM($AH$2:$AH188)-1)),0)</f>
        <v>0</v>
      </c>
      <c r="CF188" s="109" cm="1">
        <f t="array" ref="CF188">IF($AG188,SQRT(SUMPRODUCT($AH$2:$AH188, (AR$2:AR188-BL188)^2)/(SUM($AH$2:$AH188)-1)),0)</f>
        <v>0</v>
      </c>
      <c r="CG188" s="109" cm="1">
        <f t="array" ref="CG188">IF($AG188,SQRT(SUMPRODUCT($AH$2:$AH188, (AS$2:AS188-BM188)^2)/(SUM($AH$2:$AH188)-1)),0)</f>
        <v>0</v>
      </c>
      <c r="CH188" s="109" cm="1">
        <f t="array" ref="CH188">IF($AG188,SQRT(SUMPRODUCT($AH$2:$AH188, (AT$2:AT188-BN188)^2)/(SUM($AH$2:$AH188)-1)),0)</f>
        <v>0</v>
      </c>
      <c r="CI188" s="109" cm="1">
        <f t="array" ref="CI188">IF($AG188,SQRT(SUMPRODUCT($AH$2:$AH188, (AU$2:AU188-BO188)^2)/(SUM($AH$2:$AH188)-1)),0)</f>
        <v>0</v>
      </c>
      <c r="CJ188" s="109" cm="1">
        <f t="array" ref="CJ188">IF($AG188,SQRT(SUMPRODUCT($AH$2:$AH188, (AV$2:AV188-BP188)^2)/(SUM($AH$2:$AH188)-1)),0)</f>
        <v>0</v>
      </c>
      <c r="CK188" s="109" cm="1">
        <f t="array" ref="CK188">IF($AG188,SQRT(SUMPRODUCT($AH$2:$AH188, (AW$2:AW188-BQ188)^2)/(SUM($AH$2:$AH188)-1)),0)</f>
        <v>0</v>
      </c>
      <c r="CL188" s="109" cm="1">
        <f t="array" ref="CL188">IF($AG188,SQRT(SUMPRODUCT($AH$2:$AH188, (AX$2:AX188-BR188)^2)/(SUM($AH$2:$AH188)-1)),0)</f>
        <v>0</v>
      </c>
      <c r="CM188" s="109" cm="1">
        <f t="array" ref="CM188">IF($AG188,SQRT(SUMPRODUCT($AH$2:$AH188, (AY$2:AY188-BS188)^2)/(SUM($AH$2:$AH188)-1)),0)</f>
        <v>0</v>
      </c>
      <c r="CN188" s="109" cm="1">
        <f t="array" ref="CN188">IF($AG188,SQRT(SUMPRODUCT($AH$2:$AH188, (AZ$2:AZ188-BT188)^2)/(SUM($AH$2:$AH188)-1)),0)</f>
        <v>0</v>
      </c>
      <c r="CO188" s="109" cm="1">
        <f t="array" ref="CO188">IF($AG188,SQRT(SUMPRODUCT($AH$2:$AH188, (BA$2:BA188-BU188)^2)/(SUM($AH$2:$AH188)-1)),0)</f>
        <v>0</v>
      </c>
    </row>
    <row r="189" spans="34:93" x14ac:dyDescent="0.25">
      <c r="AH189" s="99" t="str">
        <f t="shared" si="61"/>
        <v/>
      </c>
      <c r="AI189" s="11">
        <f t="shared" ca="1" si="62"/>
        <v>0</v>
      </c>
      <c r="AJ189" s="11">
        <f t="shared" ca="1" si="62"/>
        <v>0</v>
      </c>
      <c r="AK189" s="11">
        <f t="shared" ca="1" si="62"/>
        <v>0</v>
      </c>
      <c r="AL189" s="11">
        <f t="shared" ca="1" si="62"/>
        <v>0</v>
      </c>
      <c r="AM189" s="11">
        <f t="shared" ca="1" si="62"/>
        <v>0</v>
      </c>
      <c r="AN189" s="11">
        <f t="shared" ca="1" si="62"/>
        <v>0</v>
      </c>
      <c r="AO189" s="11">
        <f t="shared" ca="1" si="62"/>
        <v>0</v>
      </c>
      <c r="AP189" s="11">
        <f t="shared" ca="1" si="62"/>
        <v>0</v>
      </c>
      <c r="AQ189" s="11">
        <f t="shared" ca="1" si="62"/>
        <v>0</v>
      </c>
      <c r="AR189" s="11">
        <f t="shared" ca="1" si="62"/>
        <v>0</v>
      </c>
      <c r="AS189" s="11">
        <f t="shared" ca="1" si="63"/>
        <v>0</v>
      </c>
      <c r="AT189" s="11">
        <f t="shared" ca="1" si="63"/>
        <v>0</v>
      </c>
      <c r="AU189" s="11">
        <f t="shared" ca="1" si="63"/>
        <v>0</v>
      </c>
      <c r="AV189" s="11">
        <f t="shared" ca="1" si="63"/>
        <v>0</v>
      </c>
      <c r="AW189" s="11">
        <f t="shared" ca="1" si="63"/>
        <v>0</v>
      </c>
      <c r="AX189" s="11">
        <f t="shared" ca="1" si="63"/>
        <v>0</v>
      </c>
      <c r="AY189" s="11">
        <f t="shared" ca="1" si="63"/>
        <v>0</v>
      </c>
      <c r="AZ189" s="11">
        <f t="shared" ca="1" si="63"/>
        <v>0</v>
      </c>
      <c r="BA189" s="11">
        <f t="shared" ca="1" si="63"/>
        <v>0</v>
      </c>
      <c r="BB189" s="11"/>
      <c r="BC189" s="11">
        <f>IF($AG189,SUMPRODUCT(AI$2:AI189,$AH$2:$AH189)/SUM($AH$2:$AH189),0)</f>
        <v>0</v>
      </c>
      <c r="BD189" s="11">
        <f>IF($AG189,SUMPRODUCT(AJ$2:AJ189,$AH$2:$AH189)/SUM($AH$2:$AH189),0)</f>
        <v>0</v>
      </c>
      <c r="BE189" s="11">
        <f>IF($AG189,SUMPRODUCT(AK$2:AK189,$AH$2:$AH189)/SUM($AH$2:$AH189),0)</f>
        <v>0</v>
      </c>
      <c r="BF189" s="11">
        <f>IF($AG189,SUMPRODUCT(AL$2:AL189,$AH$2:$AH189)/SUM($AH$2:$AH189),0)</f>
        <v>0</v>
      </c>
      <c r="BG189" s="11">
        <f>IF($AG189,SUMPRODUCT(AM$2:AM189,$AH$2:$AH189)/SUM($AH$2:$AH189),0)</f>
        <v>0</v>
      </c>
      <c r="BH189" s="11">
        <f>IF($AG189,SUMPRODUCT(AN$2:AN189,$AH$2:$AH189)/SUM($AH$2:$AH189),0)</f>
        <v>0</v>
      </c>
      <c r="BI189" s="11">
        <f>IF($AG189,SUMPRODUCT(AO$2:AO189,$AH$2:$AH189)/SUM($AH$2:$AH189),0)</f>
        <v>0</v>
      </c>
      <c r="BJ189" s="11">
        <f>IF($AG189,SUMPRODUCT(AP$2:AP189,$AH$2:$AH189)/SUM($AH$2:$AH189),0)</f>
        <v>0</v>
      </c>
      <c r="BK189" s="11">
        <f>IF($AG189,SUMPRODUCT(AQ$2:AQ189,$AH$2:$AH189)/SUM($AH$2:$AH189),0)</f>
        <v>0</v>
      </c>
      <c r="BL189" s="11">
        <f>IF($AG189,SUMPRODUCT(AR$2:AR189,$AH$2:$AH189)/SUM($AH$2:$AH189),0)</f>
        <v>0</v>
      </c>
      <c r="BM189" s="11">
        <f>IF($AG189,SUMPRODUCT(AS$2:AS189,$AH$2:$AH189)/SUM($AH$2:$AH189),0)</f>
        <v>0</v>
      </c>
      <c r="BN189" s="11">
        <f>IF($AG189,SUMPRODUCT(AT$2:AT189,$AH$2:$AH189)/SUM($AH$2:$AH189),0)</f>
        <v>0</v>
      </c>
      <c r="BO189" s="11">
        <f>IF($AG189,SUMPRODUCT(AU$2:AU189,$AH$2:$AH189)/SUM($AH$2:$AH189),0)</f>
        <v>0</v>
      </c>
      <c r="BP189" s="11">
        <f>IF($AG189,SUMPRODUCT(AV$2:AV189,$AH$2:$AH189)/SUM($AH$2:$AH189),0)</f>
        <v>0</v>
      </c>
      <c r="BQ189" s="11">
        <f>IF($AG189,SUMPRODUCT(AW$2:AW189,$AH$2:$AH189)/SUM($AH$2:$AH189),0)</f>
        <v>0</v>
      </c>
      <c r="BR189" s="11">
        <f>IF($AG189,SUMPRODUCT(AX$2:AX189,$AH$2:$AH189)/SUM($AH$2:$AH189),0)</f>
        <v>0</v>
      </c>
      <c r="BS189" s="11">
        <f>IF($AG189,SUMPRODUCT(AY$2:AY189,$AH$2:$AH189)/SUM($AH$2:$AH189),0)</f>
        <v>0</v>
      </c>
      <c r="BT189" s="11">
        <f>IF($AG189,SUMPRODUCT(AZ$2:AZ189,$AH$2:$AH189)/SUM($AH$2:$AH189),0)</f>
        <v>0</v>
      </c>
      <c r="BU189" s="11">
        <f>IF($AG189,SUMPRODUCT(BA$2:BA189,$AH$2:$AH189)/SUM($AH$2:$AH189),0)</f>
        <v>0</v>
      </c>
      <c r="BV189" s="11"/>
      <c r="BW189" s="109" cm="1">
        <f t="array" ref="BW189">IF($AG189,SQRT(SUMPRODUCT($AH$2:$AH189, (AI$2:AI189-BC189)^2)/(SUM($AH$2:$AH189)-1)),0)</f>
        <v>0</v>
      </c>
      <c r="BX189" s="109" cm="1">
        <f t="array" ref="BX189">IF($AG189,SQRT(SUMPRODUCT($AH$2:$AH189, (AJ$2:AJ189-BD189)^2)/(SUM($AH$2:$AH189)-1)),0)</f>
        <v>0</v>
      </c>
      <c r="BY189" s="109" cm="1">
        <f t="array" ref="BY189">IF($AG189,SQRT(SUMPRODUCT($AH$2:$AH189, (AK$2:AK189-BE189)^2)/(SUM($AH$2:$AH189)-1)),0)</f>
        <v>0</v>
      </c>
      <c r="BZ189" s="109" cm="1">
        <f t="array" ref="BZ189">IF($AG189,SQRT(SUMPRODUCT($AH$2:$AH189, (AL$2:AL189-BF189)^2)/(SUM($AH$2:$AH189)-1)),0)</f>
        <v>0</v>
      </c>
      <c r="CA189" s="109" cm="1">
        <f t="array" ref="CA189">IF($AG189,SQRT(SUMPRODUCT($AH$2:$AH189, (AM$2:AM189-BG189)^2)/(SUM($AH$2:$AH189)-1)),0)</f>
        <v>0</v>
      </c>
      <c r="CB189" s="109" cm="1">
        <f t="array" ref="CB189">IF($AG189,SQRT(SUMPRODUCT($AH$2:$AH189, (AN$2:AN189-BH189)^2)/(SUM($AH$2:$AH189)-1)),0)</f>
        <v>0</v>
      </c>
      <c r="CC189" s="109" cm="1">
        <f t="array" ref="CC189">IF($AG189,SQRT(SUMPRODUCT($AH$2:$AH189, (AO$2:AO189-BI189)^2)/(SUM($AH$2:$AH189)-1)),0)</f>
        <v>0</v>
      </c>
      <c r="CD189" s="109" cm="1">
        <f t="array" ref="CD189">IF($AG189,SQRT(SUMPRODUCT($AH$2:$AH189, (AP$2:AP189-BJ189)^2)/(SUM($AH$2:$AH189)-1)),0)</f>
        <v>0</v>
      </c>
      <c r="CE189" s="109" cm="1">
        <f t="array" ref="CE189">IF($AG189,SQRT(SUMPRODUCT($AH$2:$AH189, (AQ$2:AQ189-BK189)^2)/(SUM($AH$2:$AH189)-1)),0)</f>
        <v>0</v>
      </c>
      <c r="CF189" s="109" cm="1">
        <f t="array" ref="CF189">IF($AG189,SQRT(SUMPRODUCT($AH$2:$AH189, (AR$2:AR189-BL189)^2)/(SUM($AH$2:$AH189)-1)),0)</f>
        <v>0</v>
      </c>
      <c r="CG189" s="109" cm="1">
        <f t="array" ref="CG189">IF($AG189,SQRT(SUMPRODUCT($AH$2:$AH189, (AS$2:AS189-BM189)^2)/(SUM($AH$2:$AH189)-1)),0)</f>
        <v>0</v>
      </c>
      <c r="CH189" s="109" cm="1">
        <f t="array" ref="CH189">IF($AG189,SQRT(SUMPRODUCT($AH$2:$AH189, (AT$2:AT189-BN189)^2)/(SUM($AH$2:$AH189)-1)),0)</f>
        <v>0</v>
      </c>
      <c r="CI189" s="109" cm="1">
        <f t="array" ref="CI189">IF($AG189,SQRT(SUMPRODUCT($AH$2:$AH189, (AU$2:AU189-BO189)^2)/(SUM($AH$2:$AH189)-1)),0)</f>
        <v>0</v>
      </c>
      <c r="CJ189" s="109" cm="1">
        <f t="array" ref="CJ189">IF($AG189,SQRT(SUMPRODUCT($AH$2:$AH189, (AV$2:AV189-BP189)^2)/(SUM($AH$2:$AH189)-1)),0)</f>
        <v>0</v>
      </c>
      <c r="CK189" s="109" cm="1">
        <f t="array" ref="CK189">IF($AG189,SQRT(SUMPRODUCT($AH$2:$AH189, (AW$2:AW189-BQ189)^2)/(SUM($AH$2:$AH189)-1)),0)</f>
        <v>0</v>
      </c>
      <c r="CL189" s="109" cm="1">
        <f t="array" ref="CL189">IF($AG189,SQRT(SUMPRODUCT($AH$2:$AH189, (AX$2:AX189-BR189)^2)/(SUM($AH$2:$AH189)-1)),0)</f>
        <v>0</v>
      </c>
      <c r="CM189" s="109" cm="1">
        <f t="array" ref="CM189">IF($AG189,SQRT(SUMPRODUCT($AH$2:$AH189, (AY$2:AY189-BS189)^2)/(SUM($AH$2:$AH189)-1)),0)</f>
        <v>0</v>
      </c>
      <c r="CN189" s="109" cm="1">
        <f t="array" ref="CN189">IF($AG189,SQRT(SUMPRODUCT($AH$2:$AH189, (AZ$2:AZ189-BT189)^2)/(SUM($AH$2:$AH189)-1)),0)</f>
        <v>0</v>
      </c>
      <c r="CO189" s="109" cm="1">
        <f t="array" ref="CO189">IF($AG189,SQRT(SUMPRODUCT($AH$2:$AH189, (BA$2:BA189-BU189)^2)/(SUM($AH$2:$AH189)-1)),0)</f>
        <v>0</v>
      </c>
    </row>
    <row r="190" spans="34:93" x14ac:dyDescent="0.25">
      <c r="AH190" s="99" t="str">
        <f t="shared" si="61"/>
        <v/>
      </c>
      <c r="AI190" s="11">
        <f t="shared" ca="1" si="62"/>
        <v>0</v>
      </c>
      <c r="AJ190" s="11">
        <f t="shared" ca="1" si="62"/>
        <v>0</v>
      </c>
      <c r="AK190" s="11">
        <f t="shared" ca="1" si="62"/>
        <v>0</v>
      </c>
      <c r="AL190" s="11">
        <f t="shared" ca="1" si="62"/>
        <v>0</v>
      </c>
      <c r="AM190" s="11">
        <f t="shared" ca="1" si="62"/>
        <v>0</v>
      </c>
      <c r="AN190" s="11">
        <f t="shared" ca="1" si="62"/>
        <v>0</v>
      </c>
      <c r="AO190" s="11">
        <f t="shared" ca="1" si="62"/>
        <v>0</v>
      </c>
      <c r="AP190" s="11">
        <f t="shared" ca="1" si="62"/>
        <v>0</v>
      </c>
      <c r="AQ190" s="11">
        <f t="shared" ca="1" si="62"/>
        <v>0</v>
      </c>
      <c r="AR190" s="11">
        <f t="shared" ca="1" si="62"/>
        <v>0</v>
      </c>
      <c r="AS190" s="11">
        <f t="shared" ca="1" si="63"/>
        <v>0</v>
      </c>
      <c r="AT190" s="11">
        <f t="shared" ca="1" si="63"/>
        <v>0</v>
      </c>
      <c r="AU190" s="11">
        <f t="shared" ca="1" si="63"/>
        <v>0</v>
      </c>
      <c r="AV190" s="11">
        <f t="shared" ca="1" si="63"/>
        <v>0</v>
      </c>
      <c r="AW190" s="11">
        <f t="shared" ca="1" si="63"/>
        <v>0</v>
      </c>
      <c r="AX190" s="11">
        <f t="shared" ca="1" si="63"/>
        <v>0</v>
      </c>
      <c r="AY190" s="11">
        <f t="shared" ca="1" si="63"/>
        <v>0</v>
      </c>
      <c r="AZ190" s="11">
        <f t="shared" ca="1" si="63"/>
        <v>0</v>
      </c>
      <c r="BA190" s="11">
        <f t="shared" ca="1" si="63"/>
        <v>0</v>
      </c>
      <c r="BB190" s="11"/>
      <c r="BC190" s="11">
        <f>IF($AG190,SUMPRODUCT(AI$2:AI190,$AH$2:$AH190)/SUM($AH$2:$AH190),0)</f>
        <v>0</v>
      </c>
      <c r="BD190" s="11">
        <f>IF($AG190,SUMPRODUCT(AJ$2:AJ190,$AH$2:$AH190)/SUM($AH$2:$AH190),0)</f>
        <v>0</v>
      </c>
      <c r="BE190" s="11">
        <f>IF($AG190,SUMPRODUCT(AK$2:AK190,$AH$2:$AH190)/SUM($AH$2:$AH190),0)</f>
        <v>0</v>
      </c>
      <c r="BF190" s="11">
        <f>IF($AG190,SUMPRODUCT(AL$2:AL190,$AH$2:$AH190)/SUM($AH$2:$AH190),0)</f>
        <v>0</v>
      </c>
      <c r="BG190" s="11">
        <f>IF($AG190,SUMPRODUCT(AM$2:AM190,$AH$2:$AH190)/SUM($AH$2:$AH190),0)</f>
        <v>0</v>
      </c>
      <c r="BH190" s="11">
        <f>IF($AG190,SUMPRODUCT(AN$2:AN190,$AH$2:$AH190)/SUM($AH$2:$AH190),0)</f>
        <v>0</v>
      </c>
      <c r="BI190" s="11">
        <f>IF($AG190,SUMPRODUCT(AO$2:AO190,$AH$2:$AH190)/SUM($AH$2:$AH190),0)</f>
        <v>0</v>
      </c>
      <c r="BJ190" s="11">
        <f>IF($AG190,SUMPRODUCT(AP$2:AP190,$AH$2:$AH190)/SUM($AH$2:$AH190),0)</f>
        <v>0</v>
      </c>
      <c r="BK190" s="11">
        <f>IF($AG190,SUMPRODUCT(AQ$2:AQ190,$AH$2:$AH190)/SUM($AH$2:$AH190),0)</f>
        <v>0</v>
      </c>
      <c r="BL190" s="11">
        <f>IF($AG190,SUMPRODUCT(AR$2:AR190,$AH$2:$AH190)/SUM($AH$2:$AH190),0)</f>
        <v>0</v>
      </c>
      <c r="BM190" s="11">
        <f>IF($AG190,SUMPRODUCT(AS$2:AS190,$AH$2:$AH190)/SUM($AH$2:$AH190),0)</f>
        <v>0</v>
      </c>
      <c r="BN190" s="11">
        <f>IF($AG190,SUMPRODUCT(AT$2:AT190,$AH$2:$AH190)/SUM($AH$2:$AH190),0)</f>
        <v>0</v>
      </c>
      <c r="BO190" s="11">
        <f>IF($AG190,SUMPRODUCT(AU$2:AU190,$AH$2:$AH190)/SUM($AH$2:$AH190),0)</f>
        <v>0</v>
      </c>
      <c r="BP190" s="11">
        <f>IF($AG190,SUMPRODUCT(AV$2:AV190,$AH$2:$AH190)/SUM($AH$2:$AH190),0)</f>
        <v>0</v>
      </c>
      <c r="BQ190" s="11">
        <f>IF($AG190,SUMPRODUCT(AW$2:AW190,$AH$2:$AH190)/SUM($AH$2:$AH190),0)</f>
        <v>0</v>
      </c>
      <c r="BR190" s="11">
        <f>IF($AG190,SUMPRODUCT(AX$2:AX190,$AH$2:$AH190)/SUM($AH$2:$AH190),0)</f>
        <v>0</v>
      </c>
      <c r="BS190" s="11">
        <f>IF($AG190,SUMPRODUCT(AY$2:AY190,$AH$2:$AH190)/SUM($AH$2:$AH190),0)</f>
        <v>0</v>
      </c>
      <c r="BT190" s="11">
        <f>IF($AG190,SUMPRODUCT(AZ$2:AZ190,$AH$2:$AH190)/SUM($AH$2:$AH190),0)</f>
        <v>0</v>
      </c>
      <c r="BU190" s="11">
        <f>IF($AG190,SUMPRODUCT(BA$2:BA190,$AH$2:$AH190)/SUM($AH$2:$AH190),0)</f>
        <v>0</v>
      </c>
      <c r="BV190" s="11"/>
      <c r="BW190" s="109" cm="1">
        <f t="array" ref="BW190">IF($AG190,SQRT(SUMPRODUCT($AH$2:$AH190, (AI$2:AI190-BC190)^2)/(SUM($AH$2:$AH190)-1)),0)</f>
        <v>0</v>
      </c>
      <c r="BX190" s="109" cm="1">
        <f t="array" ref="BX190">IF($AG190,SQRT(SUMPRODUCT($AH$2:$AH190, (AJ$2:AJ190-BD190)^2)/(SUM($AH$2:$AH190)-1)),0)</f>
        <v>0</v>
      </c>
      <c r="BY190" s="109" cm="1">
        <f t="array" ref="BY190">IF($AG190,SQRT(SUMPRODUCT($AH$2:$AH190, (AK$2:AK190-BE190)^2)/(SUM($AH$2:$AH190)-1)),0)</f>
        <v>0</v>
      </c>
      <c r="BZ190" s="109" cm="1">
        <f t="array" ref="BZ190">IF($AG190,SQRT(SUMPRODUCT($AH$2:$AH190, (AL$2:AL190-BF190)^2)/(SUM($AH$2:$AH190)-1)),0)</f>
        <v>0</v>
      </c>
      <c r="CA190" s="109" cm="1">
        <f t="array" ref="CA190">IF($AG190,SQRT(SUMPRODUCT($AH$2:$AH190, (AM$2:AM190-BG190)^2)/(SUM($AH$2:$AH190)-1)),0)</f>
        <v>0</v>
      </c>
      <c r="CB190" s="109" cm="1">
        <f t="array" ref="CB190">IF($AG190,SQRT(SUMPRODUCT($AH$2:$AH190, (AN$2:AN190-BH190)^2)/(SUM($AH$2:$AH190)-1)),0)</f>
        <v>0</v>
      </c>
      <c r="CC190" s="109" cm="1">
        <f t="array" ref="CC190">IF($AG190,SQRT(SUMPRODUCT($AH$2:$AH190, (AO$2:AO190-BI190)^2)/(SUM($AH$2:$AH190)-1)),0)</f>
        <v>0</v>
      </c>
      <c r="CD190" s="109" cm="1">
        <f t="array" ref="CD190">IF($AG190,SQRT(SUMPRODUCT($AH$2:$AH190, (AP$2:AP190-BJ190)^2)/(SUM($AH$2:$AH190)-1)),0)</f>
        <v>0</v>
      </c>
      <c r="CE190" s="109" cm="1">
        <f t="array" ref="CE190">IF($AG190,SQRT(SUMPRODUCT($AH$2:$AH190, (AQ$2:AQ190-BK190)^2)/(SUM($AH$2:$AH190)-1)),0)</f>
        <v>0</v>
      </c>
      <c r="CF190" s="109" cm="1">
        <f t="array" ref="CF190">IF($AG190,SQRT(SUMPRODUCT($AH$2:$AH190, (AR$2:AR190-BL190)^2)/(SUM($AH$2:$AH190)-1)),0)</f>
        <v>0</v>
      </c>
      <c r="CG190" s="109" cm="1">
        <f t="array" ref="CG190">IF($AG190,SQRT(SUMPRODUCT($AH$2:$AH190, (AS$2:AS190-BM190)^2)/(SUM($AH$2:$AH190)-1)),0)</f>
        <v>0</v>
      </c>
      <c r="CH190" s="109" cm="1">
        <f t="array" ref="CH190">IF($AG190,SQRT(SUMPRODUCT($AH$2:$AH190, (AT$2:AT190-BN190)^2)/(SUM($AH$2:$AH190)-1)),0)</f>
        <v>0</v>
      </c>
      <c r="CI190" s="109" cm="1">
        <f t="array" ref="CI190">IF($AG190,SQRT(SUMPRODUCT($AH$2:$AH190, (AU$2:AU190-BO190)^2)/(SUM($AH$2:$AH190)-1)),0)</f>
        <v>0</v>
      </c>
      <c r="CJ190" s="109" cm="1">
        <f t="array" ref="CJ190">IF($AG190,SQRT(SUMPRODUCT($AH$2:$AH190, (AV$2:AV190-BP190)^2)/(SUM($AH$2:$AH190)-1)),0)</f>
        <v>0</v>
      </c>
      <c r="CK190" s="109" cm="1">
        <f t="array" ref="CK190">IF($AG190,SQRT(SUMPRODUCT($AH$2:$AH190, (AW$2:AW190-BQ190)^2)/(SUM($AH$2:$AH190)-1)),0)</f>
        <v>0</v>
      </c>
      <c r="CL190" s="109" cm="1">
        <f t="array" ref="CL190">IF($AG190,SQRT(SUMPRODUCT($AH$2:$AH190, (AX$2:AX190-BR190)^2)/(SUM($AH$2:$AH190)-1)),0)</f>
        <v>0</v>
      </c>
      <c r="CM190" s="109" cm="1">
        <f t="array" ref="CM190">IF($AG190,SQRT(SUMPRODUCT($AH$2:$AH190, (AY$2:AY190-BS190)^2)/(SUM($AH$2:$AH190)-1)),0)</f>
        <v>0</v>
      </c>
      <c r="CN190" s="109" cm="1">
        <f t="array" ref="CN190">IF($AG190,SQRT(SUMPRODUCT($AH$2:$AH190, (AZ$2:AZ190-BT190)^2)/(SUM($AH$2:$AH190)-1)),0)</f>
        <v>0</v>
      </c>
      <c r="CO190" s="109" cm="1">
        <f t="array" ref="CO190">IF($AG190,SQRT(SUMPRODUCT($AH$2:$AH190, (BA$2:BA190-BU190)^2)/(SUM($AH$2:$AH190)-1)),0)</f>
        <v>0</v>
      </c>
    </row>
    <row r="191" spans="34:93" x14ac:dyDescent="0.25">
      <c r="AH191" s="99" t="str">
        <f t="shared" si="61"/>
        <v/>
      </c>
      <c r="AI191" s="11">
        <f t="shared" ca="1" si="62"/>
        <v>0</v>
      </c>
      <c r="AJ191" s="11">
        <f t="shared" ca="1" si="62"/>
        <v>0</v>
      </c>
      <c r="AK191" s="11">
        <f t="shared" ca="1" si="62"/>
        <v>0</v>
      </c>
      <c r="AL191" s="11">
        <f t="shared" ca="1" si="62"/>
        <v>0</v>
      </c>
      <c r="AM191" s="11">
        <f t="shared" ca="1" si="62"/>
        <v>0</v>
      </c>
      <c r="AN191" s="11">
        <f t="shared" ca="1" si="62"/>
        <v>0</v>
      </c>
      <c r="AO191" s="11">
        <f t="shared" ca="1" si="62"/>
        <v>0</v>
      </c>
      <c r="AP191" s="11">
        <f t="shared" ca="1" si="62"/>
        <v>0</v>
      </c>
      <c r="AQ191" s="11">
        <f t="shared" ca="1" si="62"/>
        <v>0</v>
      </c>
      <c r="AR191" s="11">
        <f t="shared" ca="1" si="62"/>
        <v>0</v>
      </c>
      <c r="AS191" s="11">
        <f t="shared" ca="1" si="63"/>
        <v>0</v>
      </c>
      <c r="AT191" s="11">
        <f t="shared" ca="1" si="63"/>
        <v>0</v>
      </c>
      <c r="AU191" s="11">
        <f t="shared" ca="1" si="63"/>
        <v>0</v>
      </c>
      <c r="AV191" s="11">
        <f t="shared" ca="1" si="63"/>
        <v>0</v>
      </c>
      <c r="AW191" s="11">
        <f t="shared" ca="1" si="63"/>
        <v>0</v>
      </c>
      <c r="AX191" s="11">
        <f t="shared" ca="1" si="63"/>
        <v>0</v>
      </c>
      <c r="AY191" s="11">
        <f t="shared" ca="1" si="63"/>
        <v>0</v>
      </c>
      <c r="AZ191" s="11">
        <f t="shared" ca="1" si="63"/>
        <v>0</v>
      </c>
      <c r="BA191" s="11">
        <f t="shared" ca="1" si="63"/>
        <v>0</v>
      </c>
      <c r="BB191" s="11"/>
      <c r="BC191" s="11">
        <f>IF($AG191,SUMPRODUCT(AI$2:AI191,$AH$2:$AH191)/SUM($AH$2:$AH191),0)</f>
        <v>0</v>
      </c>
      <c r="BD191" s="11">
        <f>IF($AG191,SUMPRODUCT(AJ$2:AJ191,$AH$2:$AH191)/SUM($AH$2:$AH191),0)</f>
        <v>0</v>
      </c>
      <c r="BE191" s="11">
        <f>IF($AG191,SUMPRODUCT(AK$2:AK191,$AH$2:$AH191)/SUM($AH$2:$AH191),0)</f>
        <v>0</v>
      </c>
      <c r="BF191" s="11">
        <f>IF($AG191,SUMPRODUCT(AL$2:AL191,$AH$2:$AH191)/SUM($AH$2:$AH191),0)</f>
        <v>0</v>
      </c>
      <c r="BG191" s="11">
        <f>IF($AG191,SUMPRODUCT(AM$2:AM191,$AH$2:$AH191)/SUM($AH$2:$AH191),0)</f>
        <v>0</v>
      </c>
      <c r="BH191" s="11">
        <f>IF($AG191,SUMPRODUCT(AN$2:AN191,$AH$2:$AH191)/SUM($AH$2:$AH191),0)</f>
        <v>0</v>
      </c>
      <c r="BI191" s="11">
        <f>IF($AG191,SUMPRODUCT(AO$2:AO191,$AH$2:$AH191)/SUM($AH$2:$AH191),0)</f>
        <v>0</v>
      </c>
      <c r="BJ191" s="11">
        <f>IF($AG191,SUMPRODUCT(AP$2:AP191,$AH$2:$AH191)/SUM($AH$2:$AH191),0)</f>
        <v>0</v>
      </c>
      <c r="BK191" s="11">
        <f>IF($AG191,SUMPRODUCT(AQ$2:AQ191,$AH$2:$AH191)/SUM($AH$2:$AH191),0)</f>
        <v>0</v>
      </c>
      <c r="BL191" s="11">
        <f>IF($AG191,SUMPRODUCT(AR$2:AR191,$AH$2:$AH191)/SUM($AH$2:$AH191),0)</f>
        <v>0</v>
      </c>
      <c r="BM191" s="11">
        <f>IF($AG191,SUMPRODUCT(AS$2:AS191,$AH$2:$AH191)/SUM($AH$2:$AH191),0)</f>
        <v>0</v>
      </c>
      <c r="BN191" s="11">
        <f>IF($AG191,SUMPRODUCT(AT$2:AT191,$AH$2:$AH191)/SUM($AH$2:$AH191),0)</f>
        <v>0</v>
      </c>
      <c r="BO191" s="11">
        <f>IF($AG191,SUMPRODUCT(AU$2:AU191,$AH$2:$AH191)/SUM($AH$2:$AH191),0)</f>
        <v>0</v>
      </c>
      <c r="BP191" s="11">
        <f>IF($AG191,SUMPRODUCT(AV$2:AV191,$AH$2:$AH191)/SUM($AH$2:$AH191),0)</f>
        <v>0</v>
      </c>
      <c r="BQ191" s="11">
        <f>IF($AG191,SUMPRODUCT(AW$2:AW191,$AH$2:$AH191)/SUM($AH$2:$AH191),0)</f>
        <v>0</v>
      </c>
      <c r="BR191" s="11">
        <f>IF($AG191,SUMPRODUCT(AX$2:AX191,$AH$2:$AH191)/SUM($AH$2:$AH191),0)</f>
        <v>0</v>
      </c>
      <c r="BS191" s="11">
        <f>IF($AG191,SUMPRODUCT(AY$2:AY191,$AH$2:$AH191)/SUM($AH$2:$AH191),0)</f>
        <v>0</v>
      </c>
      <c r="BT191" s="11">
        <f>IF($AG191,SUMPRODUCT(AZ$2:AZ191,$AH$2:$AH191)/SUM($AH$2:$AH191),0)</f>
        <v>0</v>
      </c>
      <c r="BU191" s="11">
        <f>IF($AG191,SUMPRODUCT(BA$2:BA191,$AH$2:$AH191)/SUM($AH$2:$AH191),0)</f>
        <v>0</v>
      </c>
      <c r="BV191" s="11"/>
      <c r="BW191" s="109" cm="1">
        <f t="array" ref="BW191">IF($AG191,SQRT(SUMPRODUCT($AH$2:$AH191, (AI$2:AI191-BC191)^2)/(SUM($AH$2:$AH191)-1)),0)</f>
        <v>0</v>
      </c>
      <c r="BX191" s="109" cm="1">
        <f t="array" ref="BX191">IF($AG191,SQRT(SUMPRODUCT($AH$2:$AH191, (AJ$2:AJ191-BD191)^2)/(SUM($AH$2:$AH191)-1)),0)</f>
        <v>0</v>
      </c>
      <c r="BY191" s="109" cm="1">
        <f t="array" ref="BY191">IF($AG191,SQRT(SUMPRODUCT($AH$2:$AH191, (AK$2:AK191-BE191)^2)/(SUM($AH$2:$AH191)-1)),0)</f>
        <v>0</v>
      </c>
      <c r="BZ191" s="109" cm="1">
        <f t="array" ref="BZ191">IF($AG191,SQRT(SUMPRODUCT($AH$2:$AH191, (AL$2:AL191-BF191)^2)/(SUM($AH$2:$AH191)-1)),0)</f>
        <v>0</v>
      </c>
      <c r="CA191" s="109" cm="1">
        <f t="array" ref="CA191">IF($AG191,SQRT(SUMPRODUCT($AH$2:$AH191, (AM$2:AM191-BG191)^2)/(SUM($AH$2:$AH191)-1)),0)</f>
        <v>0</v>
      </c>
      <c r="CB191" s="109" cm="1">
        <f t="array" ref="CB191">IF($AG191,SQRT(SUMPRODUCT($AH$2:$AH191, (AN$2:AN191-BH191)^2)/(SUM($AH$2:$AH191)-1)),0)</f>
        <v>0</v>
      </c>
      <c r="CC191" s="109" cm="1">
        <f t="array" ref="CC191">IF($AG191,SQRT(SUMPRODUCT($AH$2:$AH191, (AO$2:AO191-BI191)^2)/(SUM($AH$2:$AH191)-1)),0)</f>
        <v>0</v>
      </c>
      <c r="CD191" s="109" cm="1">
        <f t="array" ref="CD191">IF($AG191,SQRT(SUMPRODUCT($AH$2:$AH191, (AP$2:AP191-BJ191)^2)/(SUM($AH$2:$AH191)-1)),0)</f>
        <v>0</v>
      </c>
      <c r="CE191" s="109" cm="1">
        <f t="array" ref="CE191">IF($AG191,SQRT(SUMPRODUCT($AH$2:$AH191, (AQ$2:AQ191-BK191)^2)/(SUM($AH$2:$AH191)-1)),0)</f>
        <v>0</v>
      </c>
      <c r="CF191" s="109" cm="1">
        <f t="array" ref="CF191">IF($AG191,SQRT(SUMPRODUCT($AH$2:$AH191, (AR$2:AR191-BL191)^2)/(SUM($AH$2:$AH191)-1)),0)</f>
        <v>0</v>
      </c>
      <c r="CG191" s="109" cm="1">
        <f t="array" ref="CG191">IF($AG191,SQRT(SUMPRODUCT($AH$2:$AH191, (AS$2:AS191-BM191)^2)/(SUM($AH$2:$AH191)-1)),0)</f>
        <v>0</v>
      </c>
      <c r="CH191" s="109" cm="1">
        <f t="array" ref="CH191">IF($AG191,SQRT(SUMPRODUCT($AH$2:$AH191, (AT$2:AT191-BN191)^2)/(SUM($AH$2:$AH191)-1)),0)</f>
        <v>0</v>
      </c>
      <c r="CI191" s="109" cm="1">
        <f t="array" ref="CI191">IF($AG191,SQRT(SUMPRODUCT($AH$2:$AH191, (AU$2:AU191-BO191)^2)/(SUM($AH$2:$AH191)-1)),0)</f>
        <v>0</v>
      </c>
      <c r="CJ191" s="109" cm="1">
        <f t="array" ref="CJ191">IF($AG191,SQRT(SUMPRODUCT($AH$2:$AH191, (AV$2:AV191-BP191)^2)/(SUM($AH$2:$AH191)-1)),0)</f>
        <v>0</v>
      </c>
      <c r="CK191" s="109" cm="1">
        <f t="array" ref="CK191">IF($AG191,SQRT(SUMPRODUCT($AH$2:$AH191, (AW$2:AW191-BQ191)^2)/(SUM($AH$2:$AH191)-1)),0)</f>
        <v>0</v>
      </c>
      <c r="CL191" s="109" cm="1">
        <f t="array" ref="CL191">IF($AG191,SQRT(SUMPRODUCT($AH$2:$AH191, (AX$2:AX191-BR191)^2)/(SUM($AH$2:$AH191)-1)),0)</f>
        <v>0</v>
      </c>
      <c r="CM191" s="109" cm="1">
        <f t="array" ref="CM191">IF($AG191,SQRT(SUMPRODUCT($AH$2:$AH191, (AY$2:AY191-BS191)^2)/(SUM($AH$2:$AH191)-1)),0)</f>
        <v>0</v>
      </c>
      <c r="CN191" s="109" cm="1">
        <f t="array" ref="CN191">IF($AG191,SQRT(SUMPRODUCT($AH$2:$AH191, (AZ$2:AZ191-BT191)^2)/(SUM($AH$2:$AH191)-1)),0)</f>
        <v>0</v>
      </c>
      <c r="CO191" s="109" cm="1">
        <f t="array" ref="CO191">IF($AG191,SQRT(SUMPRODUCT($AH$2:$AH191, (BA$2:BA191-BU191)^2)/(SUM($AH$2:$AH191)-1)),0)</f>
        <v>0</v>
      </c>
    </row>
    <row r="192" spans="34:93" x14ac:dyDescent="0.25">
      <c r="AH192" s="99" t="str">
        <f t="shared" si="61"/>
        <v/>
      </c>
      <c r="AI192" s="11">
        <f t="shared" ref="AI192:AR201" ca="1" si="64">IF(AI$1&lt;&gt;0,SUMIFS(INDIRECT(AI$1), Fecha,$AG192),0)</f>
        <v>0</v>
      </c>
      <c r="AJ192" s="11">
        <f t="shared" ca="1" si="64"/>
        <v>0</v>
      </c>
      <c r="AK192" s="11">
        <f t="shared" ca="1" si="64"/>
        <v>0</v>
      </c>
      <c r="AL192" s="11">
        <f t="shared" ca="1" si="64"/>
        <v>0</v>
      </c>
      <c r="AM192" s="11">
        <f t="shared" ca="1" si="64"/>
        <v>0</v>
      </c>
      <c r="AN192" s="11">
        <f t="shared" ca="1" si="64"/>
        <v>0</v>
      </c>
      <c r="AO192" s="11">
        <f t="shared" ca="1" si="64"/>
        <v>0</v>
      </c>
      <c r="AP192" s="11">
        <f t="shared" ca="1" si="64"/>
        <v>0</v>
      </c>
      <c r="AQ192" s="11">
        <f t="shared" ca="1" si="64"/>
        <v>0</v>
      </c>
      <c r="AR192" s="11">
        <f t="shared" ca="1" si="64"/>
        <v>0</v>
      </c>
      <c r="AS192" s="11">
        <f t="shared" ref="AS192:BA201" ca="1" si="65">IF(AS$1&lt;&gt;0,SUMIFS(INDIRECT(AS$1), Fecha,$AG192),0)</f>
        <v>0</v>
      </c>
      <c r="AT192" s="11">
        <f t="shared" ca="1" si="65"/>
        <v>0</v>
      </c>
      <c r="AU192" s="11">
        <f t="shared" ca="1" si="65"/>
        <v>0</v>
      </c>
      <c r="AV192" s="11">
        <f t="shared" ca="1" si="65"/>
        <v>0</v>
      </c>
      <c r="AW192" s="11">
        <f t="shared" ca="1" si="65"/>
        <v>0</v>
      </c>
      <c r="AX192" s="11">
        <f t="shared" ca="1" si="65"/>
        <v>0</v>
      </c>
      <c r="AY192" s="11">
        <f t="shared" ca="1" si="65"/>
        <v>0</v>
      </c>
      <c r="AZ192" s="11">
        <f t="shared" ca="1" si="65"/>
        <v>0</v>
      </c>
      <c r="BA192" s="11">
        <f t="shared" ca="1" si="65"/>
        <v>0</v>
      </c>
      <c r="BB192" s="11"/>
      <c r="BC192" s="11">
        <f>IF($AG192,SUMPRODUCT(AI$2:AI192,$AH$2:$AH192)/SUM($AH$2:$AH192),0)</f>
        <v>0</v>
      </c>
      <c r="BD192" s="11">
        <f>IF($AG192,SUMPRODUCT(AJ$2:AJ192,$AH$2:$AH192)/SUM($AH$2:$AH192),0)</f>
        <v>0</v>
      </c>
      <c r="BE192" s="11">
        <f>IF($AG192,SUMPRODUCT(AK$2:AK192,$AH$2:$AH192)/SUM($AH$2:$AH192),0)</f>
        <v>0</v>
      </c>
      <c r="BF192" s="11">
        <f>IF($AG192,SUMPRODUCT(AL$2:AL192,$AH$2:$AH192)/SUM($AH$2:$AH192),0)</f>
        <v>0</v>
      </c>
      <c r="BG192" s="11">
        <f>IF($AG192,SUMPRODUCT(AM$2:AM192,$AH$2:$AH192)/SUM($AH$2:$AH192),0)</f>
        <v>0</v>
      </c>
      <c r="BH192" s="11">
        <f>IF($AG192,SUMPRODUCT(AN$2:AN192,$AH$2:$AH192)/SUM($AH$2:$AH192),0)</f>
        <v>0</v>
      </c>
      <c r="BI192" s="11">
        <f>IF($AG192,SUMPRODUCT(AO$2:AO192,$AH$2:$AH192)/SUM($AH$2:$AH192),0)</f>
        <v>0</v>
      </c>
      <c r="BJ192" s="11">
        <f>IF($AG192,SUMPRODUCT(AP$2:AP192,$AH$2:$AH192)/SUM($AH$2:$AH192),0)</f>
        <v>0</v>
      </c>
      <c r="BK192" s="11">
        <f>IF($AG192,SUMPRODUCT(AQ$2:AQ192,$AH$2:$AH192)/SUM($AH$2:$AH192),0)</f>
        <v>0</v>
      </c>
      <c r="BL192" s="11">
        <f>IF($AG192,SUMPRODUCT(AR$2:AR192,$AH$2:$AH192)/SUM($AH$2:$AH192),0)</f>
        <v>0</v>
      </c>
      <c r="BM192" s="11">
        <f>IF($AG192,SUMPRODUCT(AS$2:AS192,$AH$2:$AH192)/SUM($AH$2:$AH192),0)</f>
        <v>0</v>
      </c>
      <c r="BN192" s="11">
        <f>IF($AG192,SUMPRODUCT(AT$2:AT192,$AH$2:$AH192)/SUM($AH$2:$AH192),0)</f>
        <v>0</v>
      </c>
      <c r="BO192" s="11">
        <f>IF($AG192,SUMPRODUCT(AU$2:AU192,$AH$2:$AH192)/SUM($AH$2:$AH192),0)</f>
        <v>0</v>
      </c>
      <c r="BP192" s="11">
        <f>IF($AG192,SUMPRODUCT(AV$2:AV192,$AH$2:$AH192)/SUM($AH$2:$AH192),0)</f>
        <v>0</v>
      </c>
      <c r="BQ192" s="11">
        <f>IF($AG192,SUMPRODUCT(AW$2:AW192,$AH$2:$AH192)/SUM($AH$2:$AH192),0)</f>
        <v>0</v>
      </c>
      <c r="BR192" s="11">
        <f>IF($AG192,SUMPRODUCT(AX$2:AX192,$AH$2:$AH192)/SUM($AH$2:$AH192),0)</f>
        <v>0</v>
      </c>
      <c r="BS192" s="11">
        <f>IF($AG192,SUMPRODUCT(AY$2:AY192,$AH$2:$AH192)/SUM($AH$2:$AH192),0)</f>
        <v>0</v>
      </c>
      <c r="BT192" s="11">
        <f>IF($AG192,SUMPRODUCT(AZ$2:AZ192,$AH$2:$AH192)/SUM($AH$2:$AH192),0)</f>
        <v>0</v>
      </c>
      <c r="BU192" s="11">
        <f>IF($AG192,SUMPRODUCT(BA$2:BA192,$AH$2:$AH192)/SUM($AH$2:$AH192),0)</f>
        <v>0</v>
      </c>
      <c r="BV192" s="11"/>
      <c r="BW192" s="109" cm="1">
        <f t="array" ref="BW192">IF($AG192,SQRT(SUMPRODUCT($AH$2:$AH192, (AI$2:AI192-BC192)^2)/(SUM($AH$2:$AH192)-1)),0)</f>
        <v>0</v>
      </c>
      <c r="BX192" s="109" cm="1">
        <f t="array" ref="BX192">IF($AG192,SQRT(SUMPRODUCT($AH$2:$AH192, (AJ$2:AJ192-BD192)^2)/(SUM($AH$2:$AH192)-1)),0)</f>
        <v>0</v>
      </c>
      <c r="BY192" s="109" cm="1">
        <f t="array" ref="BY192">IF($AG192,SQRT(SUMPRODUCT($AH$2:$AH192, (AK$2:AK192-BE192)^2)/(SUM($AH$2:$AH192)-1)),0)</f>
        <v>0</v>
      </c>
      <c r="BZ192" s="109" cm="1">
        <f t="array" ref="BZ192">IF($AG192,SQRT(SUMPRODUCT($AH$2:$AH192, (AL$2:AL192-BF192)^2)/(SUM($AH$2:$AH192)-1)),0)</f>
        <v>0</v>
      </c>
      <c r="CA192" s="109" cm="1">
        <f t="array" ref="CA192">IF($AG192,SQRT(SUMPRODUCT($AH$2:$AH192, (AM$2:AM192-BG192)^2)/(SUM($AH$2:$AH192)-1)),0)</f>
        <v>0</v>
      </c>
      <c r="CB192" s="109" cm="1">
        <f t="array" ref="CB192">IF($AG192,SQRT(SUMPRODUCT($AH$2:$AH192, (AN$2:AN192-BH192)^2)/(SUM($AH$2:$AH192)-1)),0)</f>
        <v>0</v>
      </c>
      <c r="CC192" s="109" cm="1">
        <f t="array" ref="CC192">IF($AG192,SQRT(SUMPRODUCT($AH$2:$AH192, (AO$2:AO192-BI192)^2)/(SUM($AH$2:$AH192)-1)),0)</f>
        <v>0</v>
      </c>
      <c r="CD192" s="109" cm="1">
        <f t="array" ref="CD192">IF($AG192,SQRT(SUMPRODUCT($AH$2:$AH192, (AP$2:AP192-BJ192)^2)/(SUM($AH$2:$AH192)-1)),0)</f>
        <v>0</v>
      </c>
      <c r="CE192" s="109" cm="1">
        <f t="array" ref="CE192">IF($AG192,SQRT(SUMPRODUCT($AH$2:$AH192, (AQ$2:AQ192-BK192)^2)/(SUM($AH$2:$AH192)-1)),0)</f>
        <v>0</v>
      </c>
      <c r="CF192" s="109" cm="1">
        <f t="array" ref="CF192">IF($AG192,SQRT(SUMPRODUCT($AH$2:$AH192, (AR$2:AR192-BL192)^2)/(SUM($AH$2:$AH192)-1)),0)</f>
        <v>0</v>
      </c>
      <c r="CG192" s="109" cm="1">
        <f t="array" ref="CG192">IF($AG192,SQRT(SUMPRODUCT($AH$2:$AH192, (AS$2:AS192-BM192)^2)/(SUM($AH$2:$AH192)-1)),0)</f>
        <v>0</v>
      </c>
      <c r="CH192" s="109" cm="1">
        <f t="array" ref="CH192">IF($AG192,SQRT(SUMPRODUCT($AH$2:$AH192, (AT$2:AT192-BN192)^2)/(SUM($AH$2:$AH192)-1)),0)</f>
        <v>0</v>
      </c>
      <c r="CI192" s="109" cm="1">
        <f t="array" ref="CI192">IF($AG192,SQRT(SUMPRODUCT($AH$2:$AH192, (AU$2:AU192-BO192)^2)/(SUM($AH$2:$AH192)-1)),0)</f>
        <v>0</v>
      </c>
      <c r="CJ192" s="109" cm="1">
        <f t="array" ref="CJ192">IF($AG192,SQRT(SUMPRODUCT($AH$2:$AH192, (AV$2:AV192-BP192)^2)/(SUM($AH$2:$AH192)-1)),0)</f>
        <v>0</v>
      </c>
      <c r="CK192" s="109" cm="1">
        <f t="array" ref="CK192">IF($AG192,SQRT(SUMPRODUCT($AH$2:$AH192, (AW$2:AW192-BQ192)^2)/(SUM($AH$2:$AH192)-1)),0)</f>
        <v>0</v>
      </c>
      <c r="CL192" s="109" cm="1">
        <f t="array" ref="CL192">IF($AG192,SQRT(SUMPRODUCT($AH$2:$AH192, (AX$2:AX192-BR192)^2)/(SUM($AH$2:$AH192)-1)),0)</f>
        <v>0</v>
      </c>
      <c r="CM192" s="109" cm="1">
        <f t="array" ref="CM192">IF($AG192,SQRT(SUMPRODUCT($AH$2:$AH192, (AY$2:AY192-BS192)^2)/(SUM($AH$2:$AH192)-1)),0)</f>
        <v>0</v>
      </c>
      <c r="CN192" s="109" cm="1">
        <f t="array" ref="CN192">IF($AG192,SQRT(SUMPRODUCT($AH$2:$AH192, (AZ$2:AZ192-BT192)^2)/(SUM($AH$2:$AH192)-1)),0)</f>
        <v>0</v>
      </c>
      <c r="CO192" s="109" cm="1">
        <f t="array" ref="CO192">IF($AG192,SQRT(SUMPRODUCT($AH$2:$AH192, (BA$2:BA192-BU192)^2)/(SUM($AH$2:$AH192)-1)),0)</f>
        <v>0</v>
      </c>
    </row>
    <row r="193" spans="34:93" x14ac:dyDescent="0.25">
      <c r="AH193" s="99" t="str">
        <f t="shared" si="61"/>
        <v/>
      </c>
      <c r="AI193" s="11">
        <f t="shared" ca="1" si="64"/>
        <v>0</v>
      </c>
      <c r="AJ193" s="11">
        <f t="shared" ca="1" si="64"/>
        <v>0</v>
      </c>
      <c r="AK193" s="11">
        <f t="shared" ca="1" si="64"/>
        <v>0</v>
      </c>
      <c r="AL193" s="11">
        <f t="shared" ca="1" si="64"/>
        <v>0</v>
      </c>
      <c r="AM193" s="11">
        <f t="shared" ca="1" si="64"/>
        <v>0</v>
      </c>
      <c r="AN193" s="11">
        <f t="shared" ca="1" si="64"/>
        <v>0</v>
      </c>
      <c r="AO193" s="11">
        <f t="shared" ca="1" si="64"/>
        <v>0</v>
      </c>
      <c r="AP193" s="11">
        <f t="shared" ca="1" si="64"/>
        <v>0</v>
      </c>
      <c r="AQ193" s="11">
        <f t="shared" ca="1" si="64"/>
        <v>0</v>
      </c>
      <c r="AR193" s="11">
        <f t="shared" ca="1" si="64"/>
        <v>0</v>
      </c>
      <c r="AS193" s="11">
        <f t="shared" ca="1" si="65"/>
        <v>0</v>
      </c>
      <c r="AT193" s="11">
        <f t="shared" ca="1" si="65"/>
        <v>0</v>
      </c>
      <c r="AU193" s="11">
        <f t="shared" ca="1" si="65"/>
        <v>0</v>
      </c>
      <c r="AV193" s="11">
        <f t="shared" ca="1" si="65"/>
        <v>0</v>
      </c>
      <c r="AW193" s="11">
        <f t="shared" ca="1" si="65"/>
        <v>0</v>
      </c>
      <c r="AX193" s="11">
        <f t="shared" ca="1" si="65"/>
        <v>0</v>
      </c>
      <c r="AY193" s="11">
        <f t="shared" ca="1" si="65"/>
        <v>0</v>
      </c>
      <c r="AZ193" s="11">
        <f t="shared" ca="1" si="65"/>
        <v>0</v>
      </c>
      <c r="BA193" s="11">
        <f t="shared" ca="1" si="65"/>
        <v>0</v>
      </c>
      <c r="BB193" s="11"/>
      <c r="BC193" s="11">
        <f>IF($AG193,SUMPRODUCT(AI$2:AI193,$AH$2:$AH193)/SUM($AH$2:$AH193),0)</f>
        <v>0</v>
      </c>
      <c r="BD193" s="11">
        <f>IF($AG193,SUMPRODUCT(AJ$2:AJ193,$AH$2:$AH193)/SUM($AH$2:$AH193),0)</f>
        <v>0</v>
      </c>
      <c r="BE193" s="11">
        <f>IF($AG193,SUMPRODUCT(AK$2:AK193,$AH$2:$AH193)/SUM($AH$2:$AH193),0)</f>
        <v>0</v>
      </c>
      <c r="BF193" s="11">
        <f>IF($AG193,SUMPRODUCT(AL$2:AL193,$AH$2:$AH193)/SUM($AH$2:$AH193),0)</f>
        <v>0</v>
      </c>
      <c r="BG193" s="11">
        <f>IF($AG193,SUMPRODUCT(AM$2:AM193,$AH$2:$AH193)/SUM($AH$2:$AH193),0)</f>
        <v>0</v>
      </c>
      <c r="BH193" s="11">
        <f>IF($AG193,SUMPRODUCT(AN$2:AN193,$AH$2:$AH193)/SUM($AH$2:$AH193),0)</f>
        <v>0</v>
      </c>
      <c r="BI193" s="11">
        <f>IF($AG193,SUMPRODUCT(AO$2:AO193,$AH$2:$AH193)/SUM($AH$2:$AH193),0)</f>
        <v>0</v>
      </c>
      <c r="BJ193" s="11">
        <f>IF($AG193,SUMPRODUCT(AP$2:AP193,$AH$2:$AH193)/SUM($AH$2:$AH193),0)</f>
        <v>0</v>
      </c>
      <c r="BK193" s="11">
        <f>IF($AG193,SUMPRODUCT(AQ$2:AQ193,$AH$2:$AH193)/SUM($AH$2:$AH193),0)</f>
        <v>0</v>
      </c>
      <c r="BL193" s="11">
        <f>IF($AG193,SUMPRODUCT(AR$2:AR193,$AH$2:$AH193)/SUM($AH$2:$AH193),0)</f>
        <v>0</v>
      </c>
      <c r="BM193" s="11">
        <f>IF($AG193,SUMPRODUCT(AS$2:AS193,$AH$2:$AH193)/SUM($AH$2:$AH193),0)</f>
        <v>0</v>
      </c>
      <c r="BN193" s="11">
        <f>IF($AG193,SUMPRODUCT(AT$2:AT193,$AH$2:$AH193)/SUM($AH$2:$AH193),0)</f>
        <v>0</v>
      </c>
      <c r="BO193" s="11">
        <f>IF($AG193,SUMPRODUCT(AU$2:AU193,$AH$2:$AH193)/SUM($AH$2:$AH193),0)</f>
        <v>0</v>
      </c>
      <c r="BP193" s="11">
        <f>IF($AG193,SUMPRODUCT(AV$2:AV193,$AH$2:$AH193)/SUM($AH$2:$AH193),0)</f>
        <v>0</v>
      </c>
      <c r="BQ193" s="11">
        <f>IF($AG193,SUMPRODUCT(AW$2:AW193,$AH$2:$AH193)/SUM($AH$2:$AH193),0)</f>
        <v>0</v>
      </c>
      <c r="BR193" s="11">
        <f>IF($AG193,SUMPRODUCT(AX$2:AX193,$AH$2:$AH193)/SUM($AH$2:$AH193),0)</f>
        <v>0</v>
      </c>
      <c r="BS193" s="11">
        <f>IF($AG193,SUMPRODUCT(AY$2:AY193,$AH$2:$AH193)/SUM($AH$2:$AH193),0)</f>
        <v>0</v>
      </c>
      <c r="BT193" s="11">
        <f>IF($AG193,SUMPRODUCT(AZ$2:AZ193,$AH$2:$AH193)/SUM($AH$2:$AH193),0)</f>
        <v>0</v>
      </c>
      <c r="BU193" s="11">
        <f>IF($AG193,SUMPRODUCT(BA$2:BA193,$AH$2:$AH193)/SUM($AH$2:$AH193),0)</f>
        <v>0</v>
      </c>
      <c r="BV193" s="11"/>
      <c r="BW193" s="109" cm="1">
        <f t="array" ref="BW193">IF($AG193,SQRT(SUMPRODUCT($AH$2:$AH193, (AI$2:AI193-BC193)^2)/(SUM($AH$2:$AH193)-1)),0)</f>
        <v>0</v>
      </c>
      <c r="BX193" s="109" cm="1">
        <f t="array" ref="BX193">IF($AG193,SQRT(SUMPRODUCT($AH$2:$AH193, (AJ$2:AJ193-BD193)^2)/(SUM($AH$2:$AH193)-1)),0)</f>
        <v>0</v>
      </c>
      <c r="BY193" s="109" cm="1">
        <f t="array" ref="BY193">IF($AG193,SQRT(SUMPRODUCT($AH$2:$AH193, (AK$2:AK193-BE193)^2)/(SUM($AH$2:$AH193)-1)),0)</f>
        <v>0</v>
      </c>
      <c r="BZ193" s="109" cm="1">
        <f t="array" ref="BZ193">IF($AG193,SQRT(SUMPRODUCT($AH$2:$AH193, (AL$2:AL193-BF193)^2)/(SUM($AH$2:$AH193)-1)),0)</f>
        <v>0</v>
      </c>
      <c r="CA193" s="109" cm="1">
        <f t="array" ref="CA193">IF($AG193,SQRT(SUMPRODUCT($AH$2:$AH193, (AM$2:AM193-BG193)^2)/(SUM($AH$2:$AH193)-1)),0)</f>
        <v>0</v>
      </c>
      <c r="CB193" s="109" cm="1">
        <f t="array" ref="CB193">IF($AG193,SQRT(SUMPRODUCT($AH$2:$AH193, (AN$2:AN193-BH193)^2)/(SUM($AH$2:$AH193)-1)),0)</f>
        <v>0</v>
      </c>
      <c r="CC193" s="109" cm="1">
        <f t="array" ref="CC193">IF($AG193,SQRT(SUMPRODUCT($AH$2:$AH193, (AO$2:AO193-BI193)^2)/(SUM($AH$2:$AH193)-1)),0)</f>
        <v>0</v>
      </c>
      <c r="CD193" s="109" cm="1">
        <f t="array" ref="CD193">IF($AG193,SQRT(SUMPRODUCT($AH$2:$AH193, (AP$2:AP193-BJ193)^2)/(SUM($AH$2:$AH193)-1)),0)</f>
        <v>0</v>
      </c>
      <c r="CE193" s="109" cm="1">
        <f t="array" ref="CE193">IF($AG193,SQRT(SUMPRODUCT($AH$2:$AH193, (AQ$2:AQ193-BK193)^2)/(SUM($AH$2:$AH193)-1)),0)</f>
        <v>0</v>
      </c>
      <c r="CF193" s="109" cm="1">
        <f t="array" ref="CF193">IF($AG193,SQRT(SUMPRODUCT($AH$2:$AH193, (AR$2:AR193-BL193)^2)/(SUM($AH$2:$AH193)-1)),0)</f>
        <v>0</v>
      </c>
      <c r="CG193" s="109" cm="1">
        <f t="array" ref="CG193">IF($AG193,SQRT(SUMPRODUCT($AH$2:$AH193, (AS$2:AS193-BM193)^2)/(SUM($AH$2:$AH193)-1)),0)</f>
        <v>0</v>
      </c>
      <c r="CH193" s="109" cm="1">
        <f t="array" ref="CH193">IF($AG193,SQRT(SUMPRODUCT($AH$2:$AH193, (AT$2:AT193-BN193)^2)/(SUM($AH$2:$AH193)-1)),0)</f>
        <v>0</v>
      </c>
      <c r="CI193" s="109" cm="1">
        <f t="array" ref="CI193">IF($AG193,SQRT(SUMPRODUCT($AH$2:$AH193, (AU$2:AU193-BO193)^2)/(SUM($AH$2:$AH193)-1)),0)</f>
        <v>0</v>
      </c>
      <c r="CJ193" s="109" cm="1">
        <f t="array" ref="CJ193">IF($AG193,SQRT(SUMPRODUCT($AH$2:$AH193, (AV$2:AV193-BP193)^2)/(SUM($AH$2:$AH193)-1)),0)</f>
        <v>0</v>
      </c>
      <c r="CK193" s="109" cm="1">
        <f t="array" ref="CK193">IF($AG193,SQRT(SUMPRODUCT($AH$2:$AH193, (AW$2:AW193-BQ193)^2)/(SUM($AH$2:$AH193)-1)),0)</f>
        <v>0</v>
      </c>
      <c r="CL193" s="109" cm="1">
        <f t="array" ref="CL193">IF($AG193,SQRT(SUMPRODUCT($AH$2:$AH193, (AX$2:AX193-BR193)^2)/(SUM($AH$2:$AH193)-1)),0)</f>
        <v>0</v>
      </c>
      <c r="CM193" s="109" cm="1">
        <f t="array" ref="CM193">IF($AG193,SQRT(SUMPRODUCT($AH$2:$AH193, (AY$2:AY193-BS193)^2)/(SUM($AH$2:$AH193)-1)),0)</f>
        <v>0</v>
      </c>
      <c r="CN193" s="109" cm="1">
        <f t="array" ref="CN193">IF($AG193,SQRT(SUMPRODUCT($AH$2:$AH193, (AZ$2:AZ193-BT193)^2)/(SUM($AH$2:$AH193)-1)),0)</f>
        <v>0</v>
      </c>
      <c r="CO193" s="109" cm="1">
        <f t="array" ref="CO193">IF($AG193,SQRT(SUMPRODUCT($AH$2:$AH193, (BA$2:BA193-BU193)^2)/(SUM($AH$2:$AH193)-1)),0)</f>
        <v>0</v>
      </c>
    </row>
    <row r="194" spans="34:93" x14ac:dyDescent="0.25">
      <c r="AH194" s="99" t="str">
        <f t="shared" si="61"/>
        <v/>
      </c>
      <c r="AI194" s="11">
        <f t="shared" ca="1" si="64"/>
        <v>0</v>
      </c>
      <c r="AJ194" s="11">
        <f t="shared" ca="1" si="64"/>
        <v>0</v>
      </c>
      <c r="AK194" s="11">
        <f t="shared" ca="1" si="64"/>
        <v>0</v>
      </c>
      <c r="AL194" s="11">
        <f t="shared" ca="1" si="64"/>
        <v>0</v>
      </c>
      <c r="AM194" s="11">
        <f t="shared" ca="1" si="64"/>
        <v>0</v>
      </c>
      <c r="AN194" s="11">
        <f t="shared" ca="1" si="64"/>
        <v>0</v>
      </c>
      <c r="AO194" s="11">
        <f t="shared" ca="1" si="64"/>
        <v>0</v>
      </c>
      <c r="AP194" s="11">
        <f t="shared" ca="1" si="64"/>
        <v>0</v>
      </c>
      <c r="AQ194" s="11">
        <f t="shared" ca="1" si="64"/>
        <v>0</v>
      </c>
      <c r="AR194" s="11">
        <f t="shared" ca="1" si="64"/>
        <v>0</v>
      </c>
      <c r="AS194" s="11">
        <f t="shared" ca="1" si="65"/>
        <v>0</v>
      </c>
      <c r="AT194" s="11">
        <f t="shared" ca="1" si="65"/>
        <v>0</v>
      </c>
      <c r="AU194" s="11">
        <f t="shared" ca="1" si="65"/>
        <v>0</v>
      </c>
      <c r="AV194" s="11">
        <f t="shared" ca="1" si="65"/>
        <v>0</v>
      </c>
      <c r="AW194" s="11">
        <f t="shared" ca="1" si="65"/>
        <v>0</v>
      </c>
      <c r="AX194" s="11">
        <f t="shared" ca="1" si="65"/>
        <v>0</v>
      </c>
      <c r="AY194" s="11">
        <f t="shared" ca="1" si="65"/>
        <v>0</v>
      </c>
      <c r="AZ194" s="11">
        <f t="shared" ca="1" si="65"/>
        <v>0</v>
      </c>
      <c r="BA194" s="11">
        <f t="shared" ca="1" si="65"/>
        <v>0</v>
      </c>
      <c r="BB194" s="11"/>
      <c r="BC194" s="11">
        <f>IF($AG194,SUMPRODUCT(AI$2:AI194,$AH$2:$AH194)/SUM($AH$2:$AH194),0)</f>
        <v>0</v>
      </c>
      <c r="BD194" s="11">
        <f>IF($AG194,SUMPRODUCT(AJ$2:AJ194,$AH$2:$AH194)/SUM($AH$2:$AH194),0)</f>
        <v>0</v>
      </c>
      <c r="BE194" s="11">
        <f>IF($AG194,SUMPRODUCT(AK$2:AK194,$AH$2:$AH194)/SUM($AH$2:$AH194),0)</f>
        <v>0</v>
      </c>
      <c r="BF194" s="11">
        <f>IF($AG194,SUMPRODUCT(AL$2:AL194,$AH$2:$AH194)/SUM($AH$2:$AH194),0)</f>
        <v>0</v>
      </c>
      <c r="BG194" s="11">
        <f>IF($AG194,SUMPRODUCT(AM$2:AM194,$AH$2:$AH194)/SUM($AH$2:$AH194),0)</f>
        <v>0</v>
      </c>
      <c r="BH194" s="11">
        <f>IF($AG194,SUMPRODUCT(AN$2:AN194,$AH$2:$AH194)/SUM($AH$2:$AH194),0)</f>
        <v>0</v>
      </c>
      <c r="BI194" s="11">
        <f>IF($AG194,SUMPRODUCT(AO$2:AO194,$AH$2:$AH194)/SUM($AH$2:$AH194),0)</f>
        <v>0</v>
      </c>
      <c r="BJ194" s="11">
        <f>IF($AG194,SUMPRODUCT(AP$2:AP194,$AH$2:$AH194)/SUM($AH$2:$AH194),0)</f>
        <v>0</v>
      </c>
      <c r="BK194" s="11">
        <f>IF($AG194,SUMPRODUCT(AQ$2:AQ194,$AH$2:$AH194)/SUM($AH$2:$AH194),0)</f>
        <v>0</v>
      </c>
      <c r="BL194" s="11">
        <f>IF($AG194,SUMPRODUCT(AR$2:AR194,$AH$2:$AH194)/SUM($AH$2:$AH194),0)</f>
        <v>0</v>
      </c>
      <c r="BM194" s="11">
        <f>IF($AG194,SUMPRODUCT(AS$2:AS194,$AH$2:$AH194)/SUM($AH$2:$AH194),0)</f>
        <v>0</v>
      </c>
      <c r="BN194" s="11">
        <f>IF($AG194,SUMPRODUCT(AT$2:AT194,$AH$2:$AH194)/SUM($AH$2:$AH194),0)</f>
        <v>0</v>
      </c>
      <c r="BO194" s="11">
        <f>IF($AG194,SUMPRODUCT(AU$2:AU194,$AH$2:$AH194)/SUM($AH$2:$AH194),0)</f>
        <v>0</v>
      </c>
      <c r="BP194" s="11">
        <f>IF($AG194,SUMPRODUCT(AV$2:AV194,$AH$2:$AH194)/SUM($AH$2:$AH194),0)</f>
        <v>0</v>
      </c>
      <c r="BQ194" s="11">
        <f>IF($AG194,SUMPRODUCT(AW$2:AW194,$AH$2:$AH194)/SUM($AH$2:$AH194),0)</f>
        <v>0</v>
      </c>
      <c r="BR194" s="11">
        <f>IF($AG194,SUMPRODUCT(AX$2:AX194,$AH$2:$AH194)/SUM($AH$2:$AH194),0)</f>
        <v>0</v>
      </c>
      <c r="BS194" s="11">
        <f>IF($AG194,SUMPRODUCT(AY$2:AY194,$AH$2:$AH194)/SUM($AH$2:$AH194),0)</f>
        <v>0</v>
      </c>
      <c r="BT194" s="11">
        <f>IF($AG194,SUMPRODUCT(AZ$2:AZ194,$AH$2:$AH194)/SUM($AH$2:$AH194),0)</f>
        <v>0</v>
      </c>
      <c r="BU194" s="11">
        <f>IF($AG194,SUMPRODUCT(BA$2:BA194,$AH$2:$AH194)/SUM($AH$2:$AH194),0)</f>
        <v>0</v>
      </c>
      <c r="BV194" s="11"/>
      <c r="BW194" s="109" cm="1">
        <f t="array" ref="BW194">IF($AG194,SQRT(SUMPRODUCT($AH$2:$AH194, (AI$2:AI194-BC194)^2)/(SUM($AH$2:$AH194)-1)),0)</f>
        <v>0</v>
      </c>
      <c r="BX194" s="109" cm="1">
        <f t="array" ref="BX194">IF($AG194,SQRT(SUMPRODUCT($AH$2:$AH194, (AJ$2:AJ194-BD194)^2)/(SUM($AH$2:$AH194)-1)),0)</f>
        <v>0</v>
      </c>
      <c r="BY194" s="109" cm="1">
        <f t="array" ref="BY194">IF($AG194,SQRT(SUMPRODUCT($AH$2:$AH194, (AK$2:AK194-BE194)^2)/(SUM($AH$2:$AH194)-1)),0)</f>
        <v>0</v>
      </c>
      <c r="BZ194" s="109" cm="1">
        <f t="array" ref="BZ194">IF($AG194,SQRT(SUMPRODUCT($AH$2:$AH194, (AL$2:AL194-BF194)^2)/(SUM($AH$2:$AH194)-1)),0)</f>
        <v>0</v>
      </c>
      <c r="CA194" s="109" cm="1">
        <f t="array" ref="CA194">IF($AG194,SQRT(SUMPRODUCT($AH$2:$AH194, (AM$2:AM194-BG194)^2)/(SUM($AH$2:$AH194)-1)),0)</f>
        <v>0</v>
      </c>
      <c r="CB194" s="109" cm="1">
        <f t="array" ref="CB194">IF($AG194,SQRT(SUMPRODUCT($AH$2:$AH194, (AN$2:AN194-BH194)^2)/(SUM($AH$2:$AH194)-1)),0)</f>
        <v>0</v>
      </c>
      <c r="CC194" s="109" cm="1">
        <f t="array" ref="CC194">IF($AG194,SQRT(SUMPRODUCT($AH$2:$AH194, (AO$2:AO194-BI194)^2)/(SUM($AH$2:$AH194)-1)),0)</f>
        <v>0</v>
      </c>
      <c r="CD194" s="109" cm="1">
        <f t="array" ref="CD194">IF($AG194,SQRT(SUMPRODUCT($AH$2:$AH194, (AP$2:AP194-BJ194)^2)/(SUM($AH$2:$AH194)-1)),0)</f>
        <v>0</v>
      </c>
      <c r="CE194" s="109" cm="1">
        <f t="array" ref="CE194">IF($AG194,SQRT(SUMPRODUCT($AH$2:$AH194, (AQ$2:AQ194-BK194)^2)/(SUM($AH$2:$AH194)-1)),0)</f>
        <v>0</v>
      </c>
      <c r="CF194" s="109" cm="1">
        <f t="array" ref="CF194">IF($AG194,SQRT(SUMPRODUCT($AH$2:$AH194, (AR$2:AR194-BL194)^2)/(SUM($AH$2:$AH194)-1)),0)</f>
        <v>0</v>
      </c>
      <c r="CG194" s="109" cm="1">
        <f t="array" ref="CG194">IF($AG194,SQRT(SUMPRODUCT($AH$2:$AH194, (AS$2:AS194-BM194)^2)/(SUM($AH$2:$AH194)-1)),0)</f>
        <v>0</v>
      </c>
      <c r="CH194" s="109" cm="1">
        <f t="array" ref="CH194">IF($AG194,SQRT(SUMPRODUCT($AH$2:$AH194, (AT$2:AT194-BN194)^2)/(SUM($AH$2:$AH194)-1)),0)</f>
        <v>0</v>
      </c>
      <c r="CI194" s="109" cm="1">
        <f t="array" ref="CI194">IF($AG194,SQRT(SUMPRODUCT($AH$2:$AH194, (AU$2:AU194-BO194)^2)/(SUM($AH$2:$AH194)-1)),0)</f>
        <v>0</v>
      </c>
      <c r="CJ194" s="109" cm="1">
        <f t="array" ref="CJ194">IF($AG194,SQRT(SUMPRODUCT($AH$2:$AH194, (AV$2:AV194-BP194)^2)/(SUM($AH$2:$AH194)-1)),0)</f>
        <v>0</v>
      </c>
      <c r="CK194" s="109" cm="1">
        <f t="array" ref="CK194">IF($AG194,SQRT(SUMPRODUCT($AH$2:$AH194, (AW$2:AW194-BQ194)^2)/(SUM($AH$2:$AH194)-1)),0)</f>
        <v>0</v>
      </c>
      <c r="CL194" s="109" cm="1">
        <f t="array" ref="CL194">IF($AG194,SQRT(SUMPRODUCT($AH$2:$AH194, (AX$2:AX194-BR194)^2)/(SUM($AH$2:$AH194)-1)),0)</f>
        <v>0</v>
      </c>
      <c r="CM194" s="109" cm="1">
        <f t="array" ref="CM194">IF($AG194,SQRT(SUMPRODUCT($AH$2:$AH194, (AY$2:AY194-BS194)^2)/(SUM($AH$2:$AH194)-1)),0)</f>
        <v>0</v>
      </c>
      <c r="CN194" s="109" cm="1">
        <f t="array" ref="CN194">IF($AG194,SQRT(SUMPRODUCT($AH$2:$AH194, (AZ$2:AZ194-BT194)^2)/(SUM($AH$2:$AH194)-1)),0)</f>
        <v>0</v>
      </c>
      <c r="CO194" s="109" cm="1">
        <f t="array" ref="CO194">IF($AG194,SQRT(SUMPRODUCT($AH$2:$AH194, (BA$2:BA194-BU194)^2)/(SUM($AH$2:$AH194)-1)),0)</f>
        <v>0</v>
      </c>
    </row>
    <row r="195" spans="34:93" x14ac:dyDescent="0.25">
      <c r="AH195" s="99" t="str">
        <f t="shared" si="61"/>
        <v/>
      </c>
      <c r="AI195" s="11">
        <f t="shared" ca="1" si="64"/>
        <v>0</v>
      </c>
      <c r="AJ195" s="11">
        <f t="shared" ca="1" si="64"/>
        <v>0</v>
      </c>
      <c r="AK195" s="11">
        <f t="shared" ca="1" si="64"/>
        <v>0</v>
      </c>
      <c r="AL195" s="11">
        <f t="shared" ca="1" si="64"/>
        <v>0</v>
      </c>
      <c r="AM195" s="11">
        <f t="shared" ca="1" si="64"/>
        <v>0</v>
      </c>
      <c r="AN195" s="11">
        <f t="shared" ca="1" si="64"/>
        <v>0</v>
      </c>
      <c r="AO195" s="11">
        <f t="shared" ca="1" si="64"/>
        <v>0</v>
      </c>
      <c r="AP195" s="11">
        <f t="shared" ca="1" si="64"/>
        <v>0</v>
      </c>
      <c r="AQ195" s="11">
        <f t="shared" ca="1" si="64"/>
        <v>0</v>
      </c>
      <c r="AR195" s="11">
        <f t="shared" ca="1" si="64"/>
        <v>0</v>
      </c>
      <c r="AS195" s="11">
        <f t="shared" ca="1" si="65"/>
        <v>0</v>
      </c>
      <c r="AT195" s="11">
        <f t="shared" ca="1" si="65"/>
        <v>0</v>
      </c>
      <c r="AU195" s="11">
        <f t="shared" ca="1" si="65"/>
        <v>0</v>
      </c>
      <c r="AV195" s="11">
        <f t="shared" ca="1" si="65"/>
        <v>0</v>
      </c>
      <c r="AW195" s="11">
        <f t="shared" ca="1" si="65"/>
        <v>0</v>
      </c>
      <c r="AX195" s="11">
        <f t="shared" ca="1" si="65"/>
        <v>0</v>
      </c>
      <c r="AY195" s="11">
        <f t="shared" ca="1" si="65"/>
        <v>0</v>
      </c>
      <c r="AZ195" s="11">
        <f t="shared" ca="1" si="65"/>
        <v>0</v>
      </c>
      <c r="BA195" s="11">
        <f t="shared" ca="1" si="65"/>
        <v>0</v>
      </c>
      <c r="BB195" s="11"/>
      <c r="BC195" s="11">
        <f>IF($AG195,SUMPRODUCT(AI$2:AI195,$AH$2:$AH195)/SUM($AH$2:$AH195),0)</f>
        <v>0</v>
      </c>
      <c r="BD195" s="11">
        <f>IF($AG195,SUMPRODUCT(AJ$2:AJ195,$AH$2:$AH195)/SUM($AH$2:$AH195),0)</f>
        <v>0</v>
      </c>
      <c r="BE195" s="11">
        <f>IF($AG195,SUMPRODUCT(AK$2:AK195,$AH$2:$AH195)/SUM($AH$2:$AH195),0)</f>
        <v>0</v>
      </c>
      <c r="BF195" s="11">
        <f>IF($AG195,SUMPRODUCT(AL$2:AL195,$AH$2:$AH195)/SUM($AH$2:$AH195),0)</f>
        <v>0</v>
      </c>
      <c r="BG195" s="11">
        <f>IF($AG195,SUMPRODUCT(AM$2:AM195,$AH$2:$AH195)/SUM($AH$2:$AH195),0)</f>
        <v>0</v>
      </c>
      <c r="BH195" s="11">
        <f>IF($AG195,SUMPRODUCT(AN$2:AN195,$AH$2:$AH195)/SUM($AH$2:$AH195),0)</f>
        <v>0</v>
      </c>
      <c r="BI195" s="11">
        <f>IF($AG195,SUMPRODUCT(AO$2:AO195,$AH$2:$AH195)/SUM($AH$2:$AH195),0)</f>
        <v>0</v>
      </c>
      <c r="BJ195" s="11">
        <f>IF($AG195,SUMPRODUCT(AP$2:AP195,$AH$2:$AH195)/SUM($AH$2:$AH195),0)</f>
        <v>0</v>
      </c>
      <c r="BK195" s="11">
        <f>IF($AG195,SUMPRODUCT(AQ$2:AQ195,$AH$2:$AH195)/SUM($AH$2:$AH195),0)</f>
        <v>0</v>
      </c>
      <c r="BL195" s="11">
        <f>IF($AG195,SUMPRODUCT(AR$2:AR195,$AH$2:$AH195)/SUM($AH$2:$AH195),0)</f>
        <v>0</v>
      </c>
      <c r="BM195" s="11">
        <f>IF($AG195,SUMPRODUCT(AS$2:AS195,$AH$2:$AH195)/SUM($AH$2:$AH195),0)</f>
        <v>0</v>
      </c>
      <c r="BN195" s="11">
        <f>IF($AG195,SUMPRODUCT(AT$2:AT195,$AH$2:$AH195)/SUM($AH$2:$AH195),0)</f>
        <v>0</v>
      </c>
      <c r="BO195" s="11">
        <f>IF($AG195,SUMPRODUCT(AU$2:AU195,$AH$2:$AH195)/SUM($AH$2:$AH195),0)</f>
        <v>0</v>
      </c>
      <c r="BP195" s="11">
        <f>IF($AG195,SUMPRODUCT(AV$2:AV195,$AH$2:$AH195)/SUM($AH$2:$AH195),0)</f>
        <v>0</v>
      </c>
      <c r="BQ195" s="11">
        <f>IF($AG195,SUMPRODUCT(AW$2:AW195,$AH$2:$AH195)/SUM($AH$2:$AH195),0)</f>
        <v>0</v>
      </c>
      <c r="BR195" s="11">
        <f>IF($AG195,SUMPRODUCT(AX$2:AX195,$AH$2:$AH195)/SUM($AH$2:$AH195),0)</f>
        <v>0</v>
      </c>
      <c r="BS195" s="11">
        <f>IF($AG195,SUMPRODUCT(AY$2:AY195,$AH$2:$AH195)/SUM($AH$2:$AH195),0)</f>
        <v>0</v>
      </c>
      <c r="BT195" s="11">
        <f>IF($AG195,SUMPRODUCT(AZ$2:AZ195,$AH$2:$AH195)/SUM($AH$2:$AH195),0)</f>
        <v>0</v>
      </c>
      <c r="BU195" s="11">
        <f>IF($AG195,SUMPRODUCT(BA$2:BA195,$AH$2:$AH195)/SUM($AH$2:$AH195),0)</f>
        <v>0</v>
      </c>
      <c r="BV195" s="11"/>
      <c r="BW195" s="109" cm="1">
        <f t="array" ref="BW195">IF($AG195,SQRT(SUMPRODUCT($AH$2:$AH195, (AI$2:AI195-BC195)^2)/(SUM($AH$2:$AH195)-1)),0)</f>
        <v>0</v>
      </c>
      <c r="BX195" s="109" cm="1">
        <f t="array" ref="BX195">IF($AG195,SQRT(SUMPRODUCT($AH$2:$AH195, (AJ$2:AJ195-BD195)^2)/(SUM($AH$2:$AH195)-1)),0)</f>
        <v>0</v>
      </c>
      <c r="BY195" s="109" cm="1">
        <f t="array" ref="BY195">IF($AG195,SQRT(SUMPRODUCT($AH$2:$AH195, (AK$2:AK195-BE195)^2)/(SUM($AH$2:$AH195)-1)),0)</f>
        <v>0</v>
      </c>
      <c r="BZ195" s="109" cm="1">
        <f t="array" ref="BZ195">IF($AG195,SQRT(SUMPRODUCT($AH$2:$AH195, (AL$2:AL195-BF195)^2)/(SUM($AH$2:$AH195)-1)),0)</f>
        <v>0</v>
      </c>
      <c r="CA195" s="109" cm="1">
        <f t="array" ref="CA195">IF($AG195,SQRT(SUMPRODUCT($AH$2:$AH195, (AM$2:AM195-BG195)^2)/(SUM($AH$2:$AH195)-1)),0)</f>
        <v>0</v>
      </c>
      <c r="CB195" s="109" cm="1">
        <f t="array" ref="CB195">IF($AG195,SQRT(SUMPRODUCT($AH$2:$AH195, (AN$2:AN195-BH195)^2)/(SUM($AH$2:$AH195)-1)),0)</f>
        <v>0</v>
      </c>
      <c r="CC195" s="109" cm="1">
        <f t="array" ref="CC195">IF($AG195,SQRT(SUMPRODUCT($AH$2:$AH195, (AO$2:AO195-BI195)^2)/(SUM($AH$2:$AH195)-1)),0)</f>
        <v>0</v>
      </c>
      <c r="CD195" s="109" cm="1">
        <f t="array" ref="CD195">IF($AG195,SQRT(SUMPRODUCT($AH$2:$AH195, (AP$2:AP195-BJ195)^2)/(SUM($AH$2:$AH195)-1)),0)</f>
        <v>0</v>
      </c>
      <c r="CE195" s="109" cm="1">
        <f t="array" ref="CE195">IF($AG195,SQRT(SUMPRODUCT($AH$2:$AH195, (AQ$2:AQ195-BK195)^2)/(SUM($AH$2:$AH195)-1)),0)</f>
        <v>0</v>
      </c>
      <c r="CF195" s="109" cm="1">
        <f t="array" ref="CF195">IF($AG195,SQRT(SUMPRODUCT($AH$2:$AH195, (AR$2:AR195-BL195)^2)/(SUM($AH$2:$AH195)-1)),0)</f>
        <v>0</v>
      </c>
      <c r="CG195" s="109" cm="1">
        <f t="array" ref="CG195">IF($AG195,SQRT(SUMPRODUCT($AH$2:$AH195, (AS$2:AS195-BM195)^2)/(SUM($AH$2:$AH195)-1)),0)</f>
        <v>0</v>
      </c>
      <c r="CH195" s="109" cm="1">
        <f t="array" ref="CH195">IF($AG195,SQRT(SUMPRODUCT($AH$2:$AH195, (AT$2:AT195-BN195)^2)/(SUM($AH$2:$AH195)-1)),0)</f>
        <v>0</v>
      </c>
      <c r="CI195" s="109" cm="1">
        <f t="array" ref="CI195">IF($AG195,SQRT(SUMPRODUCT($AH$2:$AH195, (AU$2:AU195-BO195)^2)/(SUM($AH$2:$AH195)-1)),0)</f>
        <v>0</v>
      </c>
      <c r="CJ195" s="109" cm="1">
        <f t="array" ref="CJ195">IF($AG195,SQRT(SUMPRODUCT($AH$2:$AH195, (AV$2:AV195-BP195)^2)/(SUM($AH$2:$AH195)-1)),0)</f>
        <v>0</v>
      </c>
      <c r="CK195" s="109" cm="1">
        <f t="array" ref="CK195">IF($AG195,SQRT(SUMPRODUCT($AH$2:$AH195, (AW$2:AW195-BQ195)^2)/(SUM($AH$2:$AH195)-1)),0)</f>
        <v>0</v>
      </c>
      <c r="CL195" s="109" cm="1">
        <f t="array" ref="CL195">IF($AG195,SQRT(SUMPRODUCT($AH$2:$AH195, (AX$2:AX195-BR195)^2)/(SUM($AH$2:$AH195)-1)),0)</f>
        <v>0</v>
      </c>
      <c r="CM195" s="109" cm="1">
        <f t="array" ref="CM195">IF($AG195,SQRT(SUMPRODUCT($AH$2:$AH195, (AY$2:AY195-BS195)^2)/(SUM($AH$2:$AH195)-1)),0)</f>
        <v>0</v>
      </c>
      <c r="CN195" s="109" cm="1">
        <f t="array" ref="CN195">IF($AG195,SQRT(SUMPRODUCT($AH$2:$AH195, (AZ$2:AZ195-BT195)^2)/(SUM($AH$2:$AH195)-1)),0)</f>
        <v>0</v>
      </c>
      <c r="CO195" s="109" cm="1">
        <f t="array" ref="CO195">IF($AG195,SQRT(SUMPRODUCT($AH$2:$AH195, (BA$2:BA195-BU195)^2)/(SUM($AH$2:$AH195)-1)),0)</f>
        <v>0</v>
      </c>
    </row>
    <row r="196" spans="34:93" x14ac:dyDescent="0.25">
      <c r="AH196" s="99" t="str">
        <f t="shared" si="61"/>
        <v/>
      </c>
      <c r="AI196" s="11">
        <f t="shared" ca="1" si="64"/>
        <v>0</v>
      </c>
      <c r="AJ196" s="11">
        <f t="shared" ca="1" si="64"/>
        <v>0</v>
      </c>
      <c r="AK196" s="11">
        <f t="shared" ca="1" si="64"/>
        <v>0</v>
      </c>
      <c r="AL196" s="11">
        <f t="shared" ca="1" si="64"/>
        <v>0</v>
      </c>
      <c r="AM196" s="11">
        <f t="shared" ca="1" si="64"/>
        <v>0</v>
      </c>
      <c r="AN196" s="11">
        <f t="shared" ca="1" si="64"/>
        <v>0</v>
      </c>
      <c r="AO196" s="11">
        <f t="shared" ca="1" si="64"/>
        <v>0</v>
      </c>
      <c r="AP196" s="11">
        <f t="shared" ca="1" si="64"/>
        <v>0</v>
      </c>
      <c r="AQ196" s="11">
        <f t="shared" ca="1" si="64"/>
        <v>0</v>
      </c>
      <c r="AR196" s="11">
        <f t="shared" ca="1" si="64"/>
        <v>0</v>
      </c>
      <c r="AS196" s="11">
        <f t="shared" ca="1" si="65"/>
        <v>0</v>
      </c>
      <c r="AT196" s="11">
        <f t="shared" ca="1" si="65"/>
        <v>0</v>
      </c>
      <c r="AU196" s="11">
        <f t="shared" ca="1" si="65"/>
        <v>0</v>
      </c>
      <c r="AV196" s="11">
        <f t="shared" ca="1" si="65"/>
        <v>0</v>
      </c>
      <c r="AW196" s="11">
        <f t="shared" ca="1" si="65"/>
        <v>0</v>
      </c>
      <c r="AX196" s="11">
        <f t="shared" ca="1" si="65"/>
        <v>0</v>
      </c>
      <c r="AY196" s="11">
        <f t="shared" ca="1" si="65"/>
        <v>0</v>
      </c>
      <c r="AZ196" s="11">
        <f t="shared" ca="1" si="65"/>
        <v>0</v>
      </c>
      <c r="BA196" s="11">
        <f t="shared" ca="1" si="65"/>
        <v>0</v>
      </c>
      <c r="BB196" s="11"/>
      <c r="BC196" s="11">
        <f>IF($AG196,SUMPRODUCT(AI$2:AI196,$AH$2:$AH196)/SUM($AH$2:$AH196),0)</f>
        <v>0</v>
      </c>
      <c r="BD196" s="11">
        <f>IF($AG196,SUMPRODUCT(AJ$2:AJ196,$AH$2:$AH196)/SUM($AH$2:$AH196),0)</f>
        <v>0</v>
      </c>
      <c r="BE196" s="11">
        <f>IF($AG196,SUMPRODUCT(AK$2:AK196,$AH$2:$AH196)/SUM($AH$2:$AH196),0)</f>
        <v>0</v>
      </c>
      <c r="BF196" s="11">
        <f>IF($AG196,SUMPRODUCT(AL$2:AL196,$AH$2:$AH196)/SUM($AH$2:$AH196),0)</f>
        <v>0</v>
      </c>
      <c r="BG196" s="11">
        <f>IF($AG196,SUMPRODUCT(AM$2:AM196,$AH$2:$AH196)/SUM($AH$2:$AH196),0)</f>
        <v>0</v>
      </c>
      <c r="BH196" s="11">
        <f>IF($AG196,SUMPRODUCT(AN$2:AN196,$AH$2:$AH196)/SUM($AH$2:$AH196),0)</f>
        <v>0</v>
      </c>
      <c r="BI196" s="11">
        <f>IF($AG196,SUMPRODUCT(AO$2:AO196,$AH$2:$AH196)/SUM($AH$2:$AH196),0)</f>
        <v>0</v>
      </c>
      <c r="BJ196" s="11">
        <f>IF($AG196,SUMPRODUCT(AP$2:AP196,$AH$2:$AH196)/SUM($AH$2:$AH196),0)</f>
        <v>0</v>
      </c>
      <c r="BK196" s="11">
        <f>IF($AG196,SUMPRODUCT(AQ$2:AQ196,$AH$2:$AH196)/SUM($AH$2:$AH196),0)</f>
        <v>0</v>
      </c>
      <c r="BL196" s="11">
        <f>IF($AG196,SUMPRODUCT(AR$2:AR196,$AH$2:$AH196)/SUM($AH$2:$AH196),0)</f>
        <v>0</v>
      </c>
      <c r="BM196" s="11">
        <f>IF($AG196,SUMPRODUCT(AS$2:AS196,$AH$2:$AH196)/SUM($AH$2:$AH196),0)</f>
        <v>0</v>
      </c>
      <c r="BN196" s="11">
        <f>IF($AG196,SUMPRODUCT(AT$2:AT196,$AH$2:$AH196)/SUM($AH$2:$AH196),0)</f>
        <v>0</v>
      </c>
      <c r="BO196" s="11">
        <f>IF($AG196,SUMPRODUCT(AU$2:AU196,$AH$2:$AH196)/SUM($AH$2:$AH196),0)</f>
        <v>0</v>
      </c>
      <c r="BP196" s="11">
        <f>IF($AG196,SUMPRODUCT(AV$2:AV196,$AH$2:$AH196)/SUM($AH$2:$AH196),0)</f>
        <v>0</v>
      </c>
      <c r="BQ196" s="11">
        <f>IF($AG196,SUMPRODUCT(AW$2:AW196,$AH$2:$AH196)/SUM($AH$2:$AH196),0)</f>
        <v>0</v>
      </c>
      <c r="BR196" s="11">
        <f>IF($AG196,SUMPRODUCT(AX$2:AX196,$AH$2:$AH196)/SUM($AH$2:$AH196),0)</f>
        <v>0</v>
      </c>
      <c r="BS196" s="11">
        <f>IF($AG196,SUMPRODUCT(AY$2:AY196,$AH$2:$AH196)/SUM($AH$2:$AH196),0)</f>
        <v>0</v>
      </c>
      <c r="BT196" s="11">
        <f>IF($AG196,SUMPRODUCT(AZ$2:AZ196,$AH$2:$AH196)/SUM($AH$2:$AH196),0)</f>
        <v>0</v>
      </c>
      <c r="BU196" s="11">
        <f>IF($AG196,SUMPRODUCT(BA$2:BA196,$AH$2:$AH196)/SUM($AH$2:$AH196),0)</f>
        <v>0</v>
      </c>
      <c r="BV196" s="11"/>
      <c r="BW196" s="109" cm="1">
        <f t="array" ref="BW196">IF($AG196,SQRT(SUMPRODUCT($AH$2:$AH196, (AI$2:AI196-BC196)^2)/(SUM($AH$2:$AH196)-1)),0)</f>
        <v>0</v>
      </c>
      <c r="BX196" s="109" cm="1">
        <f t="array" ref="BX196">IF($AG196,SQRT(SUMPRODUCT($AH$2:$AH196, (AJ$2:AJ196-BD196)^2)/(SUM($AH$2:$AH196)-1)),0)</f>
        <v>0</v>
      </c>
      <c r="BY196" s="109" cm="1">
        <f t="array" ref="BY196">IF($AG196,SQRT(SUMPRODUCT($AH$2:$AH196, (AK$2:AK196-BE196)^2)/(SUM($AH$2:$AH196)-1)),0)</f>
        <v>0</v>
      </c>
      <c r="BZ196" s="109" cm="1">
        <f t="array" ref="BZ196">IF($AG196,SQRT(SUMPRODUCT($AH$2:$AH196, (AL$2:AL196-BF196)^2)/(SUM($AH$2:$AH196)-1)),0)</f>
        <v>0</v>
      </c>
      <c r="CA196" s="109" cm="1">
        <f t="array" ref="CA196">IF($AG196,SQRT(SUMPRODUCT($AH$2:$AH196, (AM$2:AM196-BG196)^2)/(SUM($AH$2:$AH196)-1)),0)</f>
        <v>0</v>
      </c>
      <c r="CB196" s="109" cm="1">
        <f t="array" ref="CB196">IF($AG196,SQRT(SUMPRODUCT($AH$2:$AH196, (AN$2:AN196-BH196)^2)/(SUM($AH$2:$AH196)-1)),0)</f>
        <v>0</v>
      </c>
      <c r="CC196" s="109" cm="1">
        <f t="array" ref="CC196">IF($AG196,SQRT(SUMPRODUCT($AH$2:$AH196, (AO$2:AO196-BI196)^2)/(SUM($AH$2:$AH196)-1)),0)</f>
        <v>0</v>
      </c>
      <c r="CD196" s="109" cm="1">
        <f t="array" ref="CD196">IF($AG196,SQRT(SUMPRODUCT($AH$2:$AH196, (AP$2:AP196-BJ196)^2)/(SUM($AH$2:$AH196)-1)),0)</f>
        <v>0</v>
      </c>
      <c r="CE196" s="109" cm="1">
        <f t="array" ref="CE196">IF($AG196,SQRT(SUMPRODUCT($AH$2:$AH196, (AQ$2:AQ196-BK196)^2)/(SUM($AH$2:$AH196)-1)),0)</f>
        <v>0</v>
      </c>
      <c r="CF196" s="109" cm="1">
        <f t="array" ref="CF196">IF($AG196,SQRT(SUMPRODUCT($AH$2:$AH196, (AR$2:AR196-BL196)^2)/(SUM($AH$2:$AH196)-1)),0)</f>
        <v>0</v>
      </c>
      <c r="CG196" s="109" cm="1">
        <f t="array" ref="CG196">IF($AG196,SQRT(SUMPRODUCT($AH$2:$AH196, (AS$2:AS196-BM196)^2)/(SUM($AH$2:$AH196)-1)),0)</f>
        <v>0</v>
      </c>
      <c r="CH196" s="109" cm="1">
        <f t="array" ref="CH196">IF($AG196,SQRT(SUMPRODUCT($AH$2:$AH196, (AT$2:AT196-BN196)^2)/(SUM($AH$2:$AH196)-1)),0)</f>
        <v>0</v>
      </c>
      <c r="CI196" s="109" cm="1">
        <f t="array" ref="CI196">IF($AG196,SQRT(SUMPRODUCT($AH$2:$AH196, (AU$2:AU196-BO196)^2)/(SUM($AH$2:$AH196)-1)),0)</f>
        <v>0</v>
      </c>
      <c r="CJ196" s="109" cm="1">
        <f t="array" ref="CJ196">IF($AG196,SQRT(SUMPRODUCT($AH$2:$AH196, (AV$2:AV196-BP196)^2)/(SUM($AH$2:$AH196)-1)),0)</f>
        <v>0</v>
      </c>
      <c r="CK196" s="109" cm="1">
        <f t="array" ref="CK196">IF($AG196,SQRT(SUMPRODUCT($AH$2:$AH196, (AW$2:AW196-BQ196)^2)/(SUM($AH$2:$AH196)-1)),0)</f>
        <v>0</v>
      </c>
      <c r="CL196" s="109" cm="1">
        <f t="array" ref="CL196">IF($AG196,SQRT(SUMPRODUCT($AH$2:$AH196, (AX$2:AX196-BR196)^2)/(SUM($AH$2:$AH196)-1)),0)</f>
        <v>0</v>
      </c>
      <c r="CM196" s="109" cm="1">
        <f t="array" ref="CM196">IF($AG196,SQRT(SUMPRODUCT($AH$2:$AH196, (AY$2:AY196-BS196)^2)/(SUM($AH$2:$AH196)-1)),0)</f>
        <v>0</v>
      </c>
      <c r="CN196" s="109" cm="1">
        <f t="array" ref="CN196">IF($AG196,SQRT(SUMPRODUCT($AH$2:$AH196, (AZ$2:AZ196-BT196)^2)/(SUM($AH$2:$AH196)-1)),0)</f>
        <v>0</v>
      </c>
      <c r="CO196" s="109" cm="1">
        <f t="array" ref="CO196">IF($AG196,SQRT(SUMPRODUCT($AH$2:$AH196, (BA$2:BA196-BU196)^2)/(SUM($AH$2:$AH196)-1)),0)</f>
        <v>0</v>
      </c>
    </row>
    <row r="197" spans="34:93" x14ac:dyDescent="0.25">
      <c r="AH197" s="99" t="str">
        <f t="shared" si="61"/>
        <v/>
      </c>
      <c r="AI197" s="11">
        <f t="shared" ca="1" si="64"/>
        <v>0</v>
      </c>
      <c r="AJ197" s="11">
        <f t="shared" ca="1" si="64"/>
        <v>0</v>
      </c>
      <c r="AK197" s="11">
        <f t="shared" ca="1" si="64"/>
        <v>0</v>
      </c>
      <c r="AL197" s="11">
        <f t="shared" ca="1" si="64"/>
        <v>0</v>
      </c>
      <c r="AM197" s="11">
        <f t="shared" ca="1" si="64"/>
        <v>0</v>
      </c>
      <c r="AN197" s="11">
        <f t="shared" ca="1" si="64"/>
        <v>0</v>
      </c>
      <c r="AO197" s="11">
        <f t="shared" ca="1" si="64"/>
        <v>0</v>
      </c>
      <c r="AP197" s="11">
        <f t="shared" ca="1" si="64"/>
        <v>0</v>
      </c>
      <c r="AQ197" s="11">
        <f t="shared" ca="1" si="64"/>
        <v>0</v>
      </c>
      <c r="AR197" s="11">
        <f t="shared" ca="1" si="64"/>
        <v>0</v>
      </c>
      <c r="AS197" s="11">
        <f t="shared" ca="1" si="65"/>
        <v>0</v>
      </c>
      <c r="AT197" s="11">
        <f t="shared" ca="1" si="65"/>
        <v>0</v>
      </c>
      <c r="AU197" s="11">
        <f t="shared" ca="1" si="65"/>
        <v>0</v>
      </c>
      <c r="AV197" s="11">
        <f t="shared" ca="1" si="65"/>
        <v>0</v>
      </c>
      <c r="AW197" s="11">
        <f t="shared" ca="1" si="65"/>
        <v>0</v>
      </c>
      <c r="AX197" s="11">
        <f t="shared" ca="1" si="65"/>
        <v>0</v>
      </c>
      <c r="AY197" s="11">
        <f t="shared" ca="1" si="65"/>
        <v>0</v>
      </c>
      <c r="AZ197" s="11">
        <f t="shared" ca="1" si="65"/>
        <v>0</v>
      </c>
      <c r="BA197" s="11">
        <f t="shared" ca="1" si="65"/>
        <v>0</v>
      </c>
      <c r="BB197" s="11"/>
      <c r="BC197" s="11">
        <f>IF($AG197,SUMPRODUCT(AI$2:AI197,$AH$2:$AH197)/SUM($AH$2:$AH197),0)</f>
        <v>0</v>
      </c>
      <c r="BD197" s="11">
        <f>IF($AG197,SUMPRODUCT(AJ$2:AJ197,$AH$2:$AH197)/SUM($AH$2:$AH197),0)</f>
        <v>0</v>
      </c>
      <c r="BE197" s="11">
        <f>IF($AG197,SUMPRODUCT(AK$2:AK197,$AH$2:$AH197)/SUM($AH$2:$AH197),0)</f>
        <v>0</v>
      </c>
      <c r="BF197" s="11">
        <f>IF($AG197,SUMPRODUCT(AL$2:AL197,$AH$2:$AH197)/SUM($AH$2:$AH197),0)</f>
        <v>0</v>
      </c>
      <c r="BG197" s="11">
        <f>IF($AG197,SUMPRODUCT(AM$2:AM197,$AH$2:$AH197)/SUM($AH$2:$AH197),0)</f>
        <v>0</v>
      </c>
      <c r="BH197" s="11">
        <f>IF($AG197,SUMPRODUCT(AN$2:AN197,$AH$2:$AH197)/SUM($AH$2:$AH197),0)</f>
        <v>0</v>
      </c>
      <c r="BI197" s="11">
        <f>IF($AG197,SUMPRODUCT(AO$2:AO197,$AH$2:$AH197)/SUM($AH$2:$AH197),0)</f>
        <v>0</v>
      </c>
      <c r="BJ197" s="11">
        <f>IF($AG197,SUMPRODUCT(AP$2:AP197,$AH$2:$AH197)/SUM($AH$2:$AH197),0)</f>
        <v>0</v>
      </c>
      <c r="BK197" s="11">
        <f>IF($AG197,SUMPRODUCT(AQ$2:AQ197,$AH$2:$AH197)/SUM($AH$2:$AH197),0)</f>
        <v>0</v>
      </c>
      <c r="BL197" s="11">
        <f>IF($AG197,SUMPRODUCT(AR$2:AR197,$AH$2:$AH197)/SUM($AH$2:$AH197),0)</f>
        <v>0</v>
      </c>
      <c r="BM197" s="11">
        <f>IF($AG197,SUMPRODUCT(AS$2:AS197,$AH$2:$AH197)/SUM($AH$2:$AH197),0)</f>
        <v>0</v>
      </c>
      <c r="BN197" s="11">
        <f>IF($AG197,SUMPRODUCT(AT$2:AT197,$AH$2:$AH197)/SUM($AH$2:$AH197),0)</f>
        <v>0</v>
      </c>
      <c r="BO197" s="11">
        <f>IF($AG197,SUMPRODUCT(AU$2:AU197,$AH$2:$AH197)/SUM($AH$2:$AH197),0)</f>
        <v>0</v>
      </c>
      <c r="BP197" s="11">
        <f>IF($AG197,SUMPRODUCT(AV$2:AV197,$AH$2:$AH197)/SUM($AH$2:$AH197),0)</f>
        <v>0</v>
      </c>
      <c r="BQ197" s="11">
        <f>IF($AG197,SUMPRODUCT(AW$2:AW197,$AH$2:$AH197)/SUM($AH$2:$AH197),0)</f>
        <v>0</v>
      </c>
      <c r="BR197" s="11">
        <f>IF($AG197,SUMPRODUCT(AX$2:AX197,$AH$2:$AH197)/SUM($AH$2:$AH197),0)</f>
        <v>0</v>
      </c>
      <c r="BS197" s="11">
        <f>IF($AG197,SUMPRODUCT(AY$2:AY197,$AH$2:$AH197)/SUM($AH$2:$AH197),0)</f>
        <v>0</v>
      </c>
      <c r="BT197" s="11">
        <f>IF($AG197,SUMPRODUCT(AZ$2:AZ197,$AH$2:$AH197)/SUM($AH$2:$AH197),0)</f>
        <v>0</v>
      </c>
      <c r="BU197" s="11">
        <f>IF($AG197,SUMPRODUCT(BA$2:BA197,$AH$2:$AH197)/SUM($AH$2:$AH197),0)</f>
        <v>0</v>
      </c>
      <c r="BV197" s="11"/>
      <c r="BW197" s="109" cm="1">
        <f t="array" ref="BW197">IF($AG197,SQRT(SUMPRODUCT($AH$2:$AH197, (AI$2:AI197-BC197)^2)/(SUM($AH$2:$AH197)-1)),0)</f>
        <v>0</v>
      </c>
      <c r="BX197" s="109" cm="1">
        <f t="array" ref="BX197">IF($AG197,SQRT(SUMPRODUCT($AH$2:$AH197, (AJ$2:AJ197-BD197)^2)/(SUM($AH$2:$AH197)-1)),0)</f>
        <v>0</v>
      </c>
      <c r="BY197" s="109" cm="1">
        <f t="array" ref="BY197">IF($AG197,SQRT(SUMPRODUCT($AH$2:$AH197, (AK$2:AK197-BE197)^2)/(SUM($AH$2:$AH197)-1)),0)</f>
        <v>0</v>
      </c>
      <c r="BZ197" s="109" cm="1">
        <f t="array" ref="BZ197">IF($AG197,SQRT(SUMPRODUCT($AH$2:$AH197, (AL$2:AL197-BF197)^2)/(SUM($AH$2:$AH197)-1)),0)</f>
        <v>0</v>
      </c>
      <c r="CA197" s="109" cm="1">
        <f t="array" ref="CA197">IF($AG197,SQRT(SUMPRODUCT($AH$2:$AH197, (AM$2:AM197-BG197)^2)/(SUM($AH$2:$AH197)-1)),0)</f>
        <v>0</v>
      </c>
      <c r="CB197" s="109" cm="1">
        <f t="array" ref="CB197">IF($AG197,SQRT(SUMPRODUCT($AH$2:$AH197, (AN$2:AN197-BH197)^2)/(SUM($AH$2:$AH197)-1)),0)</f>
        <v>0</v>
      </c>
      <c r="CC197" s="109" cm="1">
        <f t="array" ref="CC197">IF($AG197,SQRT(SUMPRODUCT($AH$2:$AH197, (AO$2:AO197-BI197)^2)/(SUM($AH$2:$AH197)-1)),0)</f>
        <v>0</v>
      </c>
      <c r="CD197" s="109" cm="1">
        <f t="array" ref="CD197">IF($AG197,SQRT(SUMPRODUCT($AH$2:$AH197, (AP$2:AP197-BJ197)^2)/(SUM($AH$2:$AH197)-1)),0)</f>
        <v>0</v>
      </c>
      <c r="CE197" s="109" cm="1">
        <f t="array" ref="CE197">IF($AG197,SQRT(SUMPRODUCT($AH$2:$AH197, (AQ$2:AQ197-BK197)^2)/(SUM($AH$2:$AH197)-1)),0)</f>
        <v>0</v>
      </c>
      <c r="CF197" s="109" cm="1">
        <f t="array" ref="CF197">IF($AG197,SQRT(SUMPRODUCT($AH$2:$AH197, (AR$2:AR197-BL197)^2)/(SUM($AH$2:$AH197)-1)),0)</f>
        <v>0</v>
      </c>
      <c r="CG197" s="109" cm="1">
        <f t="array" ref="CG197">IF($AG197,SQRT(SUMPRODUCT($AH$2:$AH197, (AS$2:AS197-BM197)^2)/(SUM($AH$2:$AH197)-1)),0)</f>
        <v>0</v>
      </c>
      <c r="CH197" s="109" cm="1">
        <f t="array" ref="CH197">IF($AG197,SQRT(SUMPRODUCT($AH$2:$AH197, (AT$2:AT197-BN197)^2)/(SUM($AH$2:$AH197)-1)),0)</f>
        <v>0</v>
      </c>
      <c r="CI197" s="109" cm="1">
        <f t="array" ref="CI197">IF($AG197,SQRT(SUMPRODUCT($AH$2:$AH197, (AU$2:AU197-BO197)^2)/(SUM($AH$2:$AH197)-1)),0)</f>
        <v>0</v>
      </c>
      <c r="CJ197" s="109" cm="1">
        <f t="array" ref="CJ197">IF($AG197,SQRT(SUMPRODUCT($AH$2:$AH197, (AV$2:AV197-BP197)^2)/(SUM($AH$2:$AH197)-1)),0)</f>
        <v>0</v>
      </c>
      <c r="CK197" s="109" cm="1">
        <f t="array" ref="CK197">IF($AG197,SQRT(SUMPRODUCT($AH$2:$AH197, (AW$2:AW197-BQ197)^2)/(SUM($AH$2:$AH197)-1)),0)</f>
        <v>0</v>
      </c>
      <c r="CL197" s="109" cm="1">
        <f t="array" ref="CL197">IF($AG197,SQRT(SUMPRODUCT($AH$2:$AH197, (AX$2:AX197-BR197)^2)/(SUM($AH$2:$AH197)-1)),0)</f>
        <v>0</v>
      </c>
      <c r="CM197" s="109" cm="1">
        <f t="array" ref="CM197">IF($AG197,SQRT(SUMPRODUCT($AH$2:$AH197, (AY$2:AY197-BS197)^2)/(SUM($AH$2:$AH197)-1)),0)</f>
        <v>0</v>
      </c>
      <c r="CN197" s="109" cm="1">
        <f t="array" ref="CN197">IF($AG197,SQRT(SUMPRODUCT($AH$2:$AH197, (AZ$2:AZ197-BT197)^2)/(SUM($AH$2:$AH197)-1)),0)</f>
        <v>0</v>
      </c>
      <c r="CO197" s="109" cm="1">
        <f t="array" ref="CO197">IF($AG197,SQRT(SUMPRODUCT($AH$2:$AH197, (BA$2:BA197-BU197)^2)/(SUM($AH$2:$AH197)-1)),0)</f>
        <v>0</v>
      </c>
    </row>
    <row r="198" spans="34:93" x14ac:dyDescent="0.25">
      <c r="AH198" s="99" t="str">
        <f t="shared" si="61"/>
        <v/>
      </c>
      <c r="AI198" s="11">
        <f t="shared" ca="1" si="64"/>
        <v>0</v>
      </c>
      <c r="AJ198" s="11">
        <f t="shared" ca="1" si="64"/>
        <v>0</v>
      </c>
      <c r="AK198" s="11">
        <f t="shared" ca="1" si="64"/>
        <v>0</v>
      </c>
      <c r="AL198" s="11">
        <f t="shared" ca="1" si="64"/>
        <v>0</v>
      </c>
      <c r="AM198" s="11">
        <f t="shared" ca="1" si="64"/>
        <v>0</v>
      </c>
      <c r="AN198" s="11">
        <f t="shared" ca="1" si="64"/>
        <v>0</v>
      </c>
      <c r="AO198" s="11">
        <f t="shared" ca="1" si="64"/>
        <v>0</v>
      </c>
      <c r="AP198" s="11">
        <f t="shared" ca="1" si="64"/>
        <v>0</v>
      </c>
      <c r="AQ198" s="11">
        <f t="shared" ca="1" si="64"/>
        <v>0</v>
      </c>
      <c r="AR198" s="11">
        <f t="shared" ca="1" si="64"/>
        <v>0</v>
      </c>
      <c r="AS198" s="11">
        <f t="shared" ca="1" si="65"/>
        <v>0</v>
      </c>
      <c r="AT198" s="11">
        <f t="shared" ca="1" si="65"/>
        <v>0</v>
      </c>
      <c r="AU198" s="11">
        <f t="shared" ca="1" si="65"/>
        <v>0</v>
      </c>
      <c r="AV198" s="11">
        <f t="shared" ca="1" si="65"/>
        <v>0</v>
      </c>
      <c r="AW198" s="11">
        <f t="shared" ca="1" si="65"/>
        <v>0</v>
      </c>
      <c r="AX198" s="11">
        <f t="shared" ca="1" si="65"/>
        <v>0</v>
      </c>
      <c r="AY198" s="11">
        <f t="shared" ca="1" si="65"/>
        <v>0</v>
      </c>
      <c r="AZ198" s="11">
        <f t="shared" ca="1" si="65"/>
        <v>0</v>
      </c>
      <c r="BA198" s="11">
        <f t="shared" ca="1" si="65"/>
        <v>0</v>
      </c>
      <c r="BB198" s="11"/>
      <c r="BC198" s="11">
        <f>IF($AG198,SUMPRODUCT(AI$2:AI198,$AH$2:$AH198)/SUM($AH$2:$AH198),0)</f>
        <v>0</v>
      </c>
      <c r="BD198" s="11">
        <f>IF($AG198,SUMPRODUCT(AJ$2:AJ198,$AH$2:$AH198)/SUM($AH$2:$AH198),0)</f>
        <v>0</v>
      </c>
      <c r="BE198" s="11">
        <f>IF($AG198,SUMPRODUCT(AK$2:AK198,$AH$2:$AH198)/SUM($AH$2:$AH198),0)</f>
        <v>0</v>
      </c>
      <c r="BF198" s="11">
        <f>IF($AG198,SUMPRODUCT(AL$2:AL198,$AH$2:$AH198)/SUM($AH$2:$AH198),0)</f>
        <v>0</v>
      </c>
      <c r="BG198" s="11">
        <f>IF($AG198,SUMPRODUCT(AM$2:AM198,$AH$2:$AH198)/SUM($AH$2:$AH198),0)</f>
        <v>0</v>
      </c>
      <c r="BH198" s="11">
        <f>IF($AG198,SUMPRODUCT(AN$2:AN198,$AH$2:$AH198)/SUM($AH$2:$AH198),0)</f>
        <v>0</v>
      </c>
      <c r="BI198" s="11">
        <f>IF($AG198,SUMPRODUCT(AO$2:AO198,$AH$2:$AH198)/SUM($AH$2:$AH198),0)</f>
        <v>0</v>
      </c>
      <c r="BJ198" s="11">
        <f>IF($AG198,SUMPRODUCT(AP$2:AP198,$AH$2:$AH198)/SUM($AH$2:$AH198),0)</f>
        <v>0</v>
      </c>
      <c r="BK198" s="11">
        <f>IF($AG198,SUMPRODUCT(AQ$2:AQ198,$AH$2:$AH198)/SUM($AH$2:$AH198),0)</f>
        <v>0</v>
      </c>
      <c r="BL198" s="11">
        <f>IF($AG198,SUMPRODUCT(AR$2:AR198,$AH$2:$AH198)/SUM($AH$2:$AH198),0)</f>
        <v>0</v>
      </c>
      <c r="BM198" s="11">
        <f>IF($AG198,SUMPRODUCT(AS$2:AS198,$AH$2:$AH198)/SUM($AH$2:$AH198),0)</f>
        <v>0</v>
      </c>
      <c r="BN198" s="11">
        <f>IF($AG198,SUMPRODUCT(AT$2:AT198,$AH$2:$AH198)/SUM($AH$2:$AH198),0)</f>
        <v>0</v>
      </c>
      <c r="BO198" s="11">
        <f>IF($AG198,SUMPRODUCT(AU$2:AU198,$AH$2:$AH198)/SUM($AH$2:$AH198),0)</f>
        <v>0</v>
      </c>
      <c r="BP198" s="11">
        <f>IF($AG198,SUMPRODUCT(AV$2:AV198,$AH$2:$AH198)/SUM($AH$2:$AH198),0)</f>
        <v>0</v>
      </c>
      <c r="BQ198" s="11">
        <f>IF($AG198,SUMPRODUCT(AW$2:AW198,$AH$2:$AH198)/SUM($AH$2:$AH198),0)</f>
        <v>0</v>
      </c>
      <c r="BR198" s="11">
        <f>IF($AG198,SUMPRODUCT(AX$2:AX198,$AH$2:$AH198)/SUM($AH$2:$AH198),0)</f>
        <v>0</v>
      </c>
      <c r="BS198" s="11">
        <f>IF($AG198,SUMPRODUCT(AY$2:AY198,$AH$2:$AH198)/SUM($AH$2:$AH198),0)</f>
        <v>0</v>
      </c>
      <c r="BT198" s="11">
        <f>IF($AG198,SUMPRODUCT(AZ$2:AZ198,$AH$2:$AH198)/SUM($AH$2:$AH198),0)</f>
        <v>0</v>
      </c>
      <c r="BU198" s="11">
        <f>IF($AG198,SUMPRODUCT(BA$2:BA198,$AH$2:$AH198)/SUM($AH$2:$AH198),0)</f>
        <v>0</v>
      </c>
      <c r="BV198" s="11"/>
      <c r="BW198" s="109" cm="1">
        <f t="array" ref="BW198">IF($AG198,SQRT(SUMPRODUCT($AH$2:$AH198, (AI$2:AI198-BC198)^2)/(SUM($AH$2:$AH198)-1)),0)</f>
        <v>0</v>
      </c>
      <c r="BX198" s="109" cm="1">
        <f t="array" ref="BX198">IF($AG198,SQRT(SUMPRODUCT($AH$2:$AH198, (AJ$2:AJ198-BD198)^2)/(SUM($AH$2:$AH198)-1)),0)</f>
        <v>0</v>
      </c>
      <c r="BY198" s="109" cm="1">
        <f t="array" ref="BY198">IF($AG198,SQRT(SUMPRODUCT($AH$2:$AH198, (AK$2:AK198-BE198)^2)/(SUM($AH$2:$AH198)-1)),0)</f>
        <v>0</v>
      </c>
      <c r="BZ198" s="109" cm="1">
        <f t="array" ref="BZ198">IF($AG198,SQRT(SUMPRODUCT($AH$2:$AH198, (AL$2:AL198-BF198)^2)/(SUM($AH$2:$AH198)-1)),0)</f>
        <v>0</v>
      </c>
      <c r="CA198" s="109" cm="1">
        <f t="array" ref="CA198">IF($AG198,SQRT(SUMPRODUCT($AH$2:$AH198, (AM$2:AM198-BG198)^2)/(SUM($AH$2:$AH198)-1)),0)</f>
        <v>0</v>
      </c>
      <c r="CB198" s="109" cm="1">
        <f t="array" ref="CB198">IF($AG198,SQRT(SUMPRODUCT($AH$2:$AH198, (AN$2:AN198-BH198)^2)/(SUM($AH$2:$AH198)-1)),0)</f>
        <v>0</v>
      </c>
      <c r="CC198" s="109" cm="1">
        <f t="array" ref="CC198">IF($AG198,SQRT(SUMPRODUCT($AH$2:$AH198, (AO$2:AO198-BI198)^2)/(SUM($AH$2:$AH198)-1)),0)</f>
        <v>0</v>
      </c>
      <c r="CD198" s="109" cm="1">
        <f t="array" ref="CD198">IF($AG198,SQRT(SUMPRODUCT($AH$2:$AH198, (AP$2:AP198-BJ198)^2)/(SUM($AH$2:$AH198)-1)),0)</f>
        <v>0</v>
      </c>
      <c r="CE198" s="109" cm="1">
        <f t="array" ref="CE198">IF($AG198,SQRT(SUMPRODUCT($AH$2:$AH198, (AQ$2:AQ198-BK198)^2)/(SUM($AH$2:$AH198)-1)),0)</f>
        <v>0</v>
      </c>
      <c r="CF198" s="109" cm="1">
        <f t="array" ref="CF198">IF($AG198,SQRT(SUMPRODUCT($AH$2:$AH198, (AR$2:AR198-BL198)^2)/(SUM($AH$2:$AH198)-1)),0)</f>
        <v>0</v>
      </c>
      <c r="CG198" s="109" cm="1">
        <f t="array" ref="CG198">IF($AG198,SQRT(SUMPRODUCT($AH$2:$AH198, (AS$2:AS198-BM198)^2)/(SUM($AH$2:$AH198)-1)),0)</f>
        <v>0</v>
      </c>
      <c r="CH198" s="109" cm="1">
        <f t="array" ref="CH198">IF($AG198,SQRT(SUMPRODUCT($AH$2:$AH198, (AT$2:AT198-BN198)^2)/(SUM($AH$2:$AH198)-1)),0)</f>
        <v>0</v>
      </c>
      <c r="CI198" s="109" cm="1">
        <f t="array" ref="CI198">IF($AG198,SQRT(SUMPRODUCT($AH$2:$AH198, (AU$2:AU198-BO198)^2)/(SUM($AH$2:$AH198)-1)),0)</f>
        <v>0</v>
      </c>
      <c r="CJ198" s="109" cm="1">
        <f t="array" ref="CJ198">IF($AG198,SQRT(SUMPRODUCT($AH$2:$AH198, (AV$2:AV198-BP198)^2)/(SUM($AH$2:$AH198)-1)),0)</f>
        <v>0</v>
      </c>
      <c r="CK198" s="109" cm="1">
        <f t="array" ref="CK198">IF($AG198,SQRT(SUMPRODUCT($AH$2:$AH198, (AW$2:AW198-BQ198)^2)/(SUM($AH$2:$AH198)-1)),0)</f>
        <v>0</v>
      </c>
      <c r="CL198" s="109" cm="1">
        <f t="array" ref="CL198">IF($AG198,SQRT(SUMPRODUCT($AH$2:$AH198, (AX$2:AX198-BR198)^2)/(SUM($AH$2:$AH198)-1)),0)</f>
        <v>0</v>
      </c>
      <c r="CM198" s="109" cm="1">
        <f t="array" ref="CM198">IF($AG198,SQRT(SUMPRODUCT($AH$2:$AH198, (AY$2:AY198-BS198)^2)/(SUM($AH$2:$AH198)-1)),0)</f>
        <v>0</v>
      </c>
      <c r="CN198" s="109" cm="1">
        <f t="array" ref="CN198">IF($AG198,SQRT(SUMPRODUCT($AH$2:$AH198, (AZ$2:AZ198-BT198)^2)/(SUM($AH$2:$AH198)-1)),0)</f>
        <v>0</v>
      </c>
      <c r="CO198" s="109" cm="1">
        <f t="array" ref="CO198">IF($AG198,SQRT(SUMPRODUCT($AH$2:$AH198, (BA$2:BA198-BU198)^2)/(SUM($AH$2:$AH198)-1)),0)</f>
        <v>0</v>
      </c>
    </row>
    <row r="199" spans="34:93" x14ac:dyDescent="0.25">
      <c r="AH199" s="99" t="str">
        <f t="shared" si="61"/>
        <v/>
      </c>
      <c r="AI199" s="11">
        <f t="shared" ca="1" si="64"/>
        <v>0</v>
      </c>
      <c r="AJ199" s="11">
        <f t="shared" ca="1" si="64"/>
        <v>0</v>
      </c>
      <c r="AK199" s="11">
        <f t="shared" ca="1" si="64"/>
        <v>0</v>
      </c>
      <c r="AL199" s="11">
        <f t="shared" ca="1" si="64"/>
        <v>0</v>
      </c>
      <c r="AM199" s="11">
        <f t="shared" ca="1" si="64"/>
        <v>0</v>
      </c>
      <c r="AN199" s="11">
        <f t="shared" ca="1" si="64"/>
        <v>0</v>
      </c>
      <c r="AO199" s="11">
        <f t="shared" ca="1" si="64"/>
        <v>0</v>
      </c>
      <c r="AP199" s="11">
        <f t="shared" ca="1" si="64"/>
        <v>0</v>
      </c>
      <c r="AQ199" s="11">
        <f t="shared" ca="1" si="64"/>
        <v>0</v>
      </c>
      <c r="AR199" s="11">
        <f t="shared" ca="1" si="64"/>
        <v>0</v>
      </c>
      <c r="AS199" s="11">
        <f t="shared" ca="1" si="65"/>
        <v>0</v>
      </c>
      <c r="AT199" s="11">
        <f t="shared" ca="1" si="65"/>
        <v>0</v>
      </c>
      <c r="AU199" s="11">
        <f t="shared" ca="1" si="65"/>
        <v>0</v>
      </c>
      <c r="AV199" s="11">
        <f t="shared" ca="1" si="65"/>
        <v>0</v>
      </c>
      <c r="AW199" s="11">
        <f t="shared" ca="1" si="65"/>
        <v>0</v>
      </c>
      <c r="AX199" s="11">
        <f t="shared" ca="1" si="65"/>
        <v>0</v>
      </c>
      <c r="AY199" s="11">
        <f t="shared" ca="1" si="65"/>
        <v>0</v>
      </c>
      <c r="AZ199" s="11">
        <f t="shared" ca="1" si="65"/>
        <v>0</v>
      </c>
      <c r="BA199" s="11">
        <f t="shared" ca="1" si="65"/>
        <v>0</v>
      </c>
      <c r="BB199" s="11"/>
      <c r="BC199" s="11">
        <f>IF($AG199,SUMPRODUCT(AI$2:AI199,$AH$2:$AH199)/SUM($AH$2:$AH199),0)</f>
        <v>0</v>
      </c>
      <c r="BD199" s="11">
        <f>IF($AG199,SUMPRODUCT(AJ$2:AJ199,$AH$2:$AH199)/SUM($AH$2:$AH199),0)</f>
        <v>0</v>
      </c>
      <c r="BE199" s="11">
        <f>IF($AG199,SUMPRODUCT(AK$2:AK199,$AH$2:$AH199)/SUM($AH$2:$AH199),0)</f>
        <v>0</v>
      </c>
      <c r="BF199" s="11">
        <f>IF($AG199,SUMPRODUCT(AL$2:AL199,$AH$2:$AH199)/SUM($AH$2:$AH199),0)</f>
        <v>0</v>
      </c>
      <c r="BG199" s="11">
        <f>IF($AG199,SUMPRODUCT(AM$2:AM199,$AH$2:$AH199)/SUM($AH$2:$AH199),0)</f>
        <v>0</v>
      </c>
      <c r="BH199" s="11">
        <f>IF($AG199,SUMPRODUCT(AN$2:AN199,$AH$2:$AH199)/SUM($AH$2:$AH199),0)</f>
        <v>0</v>
      </c>
      <c r="BI199" s="11">
        <f>IF($AG199,SUMPRODUCT(AO$2:AO199,$AH$2:$AH199)/SUM($AH$2:$AH199),0)</f>
        <v>0</v>
      </c>
      <c r="BJ199" s="11">
        <f>IF($AG199,SUMPRODUCT(AP$2:AP199,$AH$2:$AH199)/SUM($AH$2:$AH199),0)</f>
        <v>0</v>
      </c>
      <c r="BK199" s="11">
        <f>IF($AG199,SUMPRODUCT(AQ$2:AQ199,$AH$2:$AH199)/SUM($AH$2:$AH199),0)</f>
        <v>0</v>
      </c>
      <c r="BL199" s="11">
        <f>IF($AG199,SUMPRODUCT(AR$2:AR199,$AH$2:$AH199)/SUM($AH$2:$AH199),0)</f>
        <v>0</v>
      </c>
      <c r="BM199" s="11">
        <f>IF($AG199,SUMPRODUCT(AS$2:AS199,$AH$2:$AH199)/SUM($AH$2:$AH199),0)</f>
        <v>0</v>
      </c>
      <c r="BN199" s="11">
        <f>IF($AG199,SUMPRODUCT(AT$2:AT199,$AH$2:$AH199)/SUM($AH$2:$AH199),0)</f>
        <v>0</v>
      </c>
      <c r="BO199" s="11">
        <f>IF($AG199,SUMPRODUCT(AU$2:AU199,$AH$2:$AH199)/SUM($AH$2:$AH199),0)</f>
        <v>0</v>
      </c>
      <c r="BP199" s="11">
        <f>IF($AG199,SUMPRODUCT(AV$2:AV199,$AH$2:$AH199)/SUM($AH$2:$AH199),0)</f>
        <v>0</v>
      </c>
      <c r="BQ199" s="11">
        <f>IF($AG199,SUMPRODUCT(AW$2:AW199,$AH$2:$AH199)/SUM($AH$2:$AH199),0)</f>
        <v>0</v>
      </c>
      <c r="BR199" s="11">
        <f>IF($AG199,SUMPRODUCT(AX$2:AX199,$AH$2:$AH199)/SUM($AH$2:$AH199),0)</f>
        <v>0</v>
      </c>
      <c r="BS199" s="11">
        <f>IF($AG199,SUMPRODUCT(AY$2:AY199,$AH$2:$AH199)/SUM($AH$2:$AH199),0)</f>
        <v>0</v>
      </c>
      <c r="BT199" s="11">
        <f>IF($AG199,SUMPRODUCT(AZ$2:AZ199,$AH$2:$AH199)/SUM($AH$2:$AH199),0)</f>
        <v>0</v>
      </c>
      <c r="BU199" s="11">
        <f>IF($AG199,SUMPRODUCT(BA$2:BA199,$AH$2:$AH199)/SUM($AH$2:$AH199),0)</f>
        <v>0</v>
      </c>
      <c r="BV199" s="11"/>
      <c r="BW199" s="109" cm="1">
        <f t="array" ref="BW199">IF($AG199,SQRT(SUMPRODUCT($AH$2:$AH199, (AI$2:AI199-BC199)^2)/(SUM($AH$2:$AH199)-1)),0)</f>
        <v>0</v>
      </c>
      <c r="BX199" s="109" cm="1">
        <f t="array" ref="BX199">IF($AG199,SQRT(SUMPRODUCT($AH$2:$AH199, (AJ$2:AJ199-BD199)^2)/(SUM($AH$2:$AH199)-1)),0)</f>
        <v>0</v>
      </c>
      <c r="BY199" s="109" cm="1">
        <f t="array" ref="BY199">IF($AG199,SQRT(SUMPRODUCT($AH$2:$AH199, (AK$2:AK199-BE199)^2)/(SUM($AH$2:$AH199)-1)),0)</f>
        <v>0</v>
      </c>
      <c r="BZ199" s="109" cm="1">
        <f t="array" ref="BZ199">IF($AG199,SQRT(SUMPRODUCT($AH$2:$AH199, (AL$2:AL199-BF199)^2)/(SUM($AH$2:$AH199)-1)),0)</f>
        <v>0</v>
      </c>
      <c r="CA199" s="109" cm="1">
        <f t="array" ref="CA199">IF($AG199,SQRT(SUMPRODUCT($AH$2:$AH199, (AM$2:AM199-BG199)^2)/(SUM($AH$2:$AH199)-1)),0)</f>
        <v>0</v>
      </c>
      <c r="CB199" s="109" cm="1">
        <f t="array" ref="CB199">IF($AG199,SQRT(SUMPRODUCT($AH$2:$AH199, (AN$2:AN199-BH199)^2)/(SUM($AH$2:$AH199)-1)),0)</f>
        <v>0</v>
      </c>
      <c r="CC199" s="109" cm="1">
        <f t="array" ref="CC199">IF($AG199,SQRT(SUMPRODUCT($AH$2:$AH199, (AO$2:AO199-BI199)^2)/(SUM($AH$2:$AH199)-1)),0)</f>
        <v>0</v>
      </c>
      <c r="CD199" s="109" cm="1">
        <f t="array" ref="CD199">IF($AG199,SQRT(SUMPRODUCT($AH$2:$AH199, (AP$2:AP199-BJ199)^2)/(SUM($AH$2:$AH199)-1)),0)</f>
        <v>0</v>
      </c>
      <c r="CE199" s="109" cm="1">
        <f t="array" ref="CE199">IF($AG199,SQRT(SUMPRODUCT($AH$2:$AH199, (AQ$2:AQ199-BK199)^2)/(SUM($AH$2:$AH199)-1)),0)</f>
        <v>0</v>
      </c>
      <c r="CF199" s="109" cm="1">
        <f t="array" ref="CF199">IF($AG199,SQRT(SUMPRODUCT($AH$2:$AH199, (AR$2:AR199-BL199)^2)/(SUM($AH$2:$AH199)-1)),0)</f>
        <v>0</v>
      </c>
      <c r="CG199" s="109" cm="1">
        <f t="array" ref="CG199">IF($AG199,SQRT(SUMPRODUCT($AH$2:$AH199, (AS$2:AS199-BM199)^2)/(SUM($AH$2:$AH199)-1)),0)</f>
        <v>0</v>
      </c>
      <c r="CH199" s="109" cm="1">
        <f t="array" ref="CH199">IF($AG199,SQRT(SUMPRODUCT($AH$2:$AH199, (AT$2:AT199-BN199)^2)/(SUM($AH$2:$AH199)-1)),0)</f>
        <v>0</v>
      </c>
      <c r="CI199" s="109" cm="1">
        <f t="array" ref="CI199">IF($AG199,SQRT(SUMPRODUCT($AH$2:$AH199, (AU$2:AU199-BO199)^2)/(SUM($AH$2:$AH199)-1)),0)</f>
        <v>0</v>
      </c>
      <c r="CJ199" s="109" cm="1">
        <f t="array" ref="CJ199">IF($AG199,SQRT(SUMPRODUCT($AH$2:$AH199, (AV$2:AV199-BP199)^2)/(SUM($AH$2:$AH199)-1)),0)</f>
        <v>0</v>
      </c>
      <c r="CK199" s="109" cm="1">
        <f t="array" ref="CK199">IF($AG199,SQRT(SUMPRODUCT($AH$2:$AH199, (AW$2:AW199-BQ199)^2)/(SUM($AH$2:$AH199)-1)),0)</f>
        <v>0</v>
      </c>
      <c r="CL199" s="109" cm="1">
        <f t="array" ref="CL199">IF($AG199,SQRT(SUMPRODUCT($AH$2:$AH199, (AX$2:AX199-BR199)^2)/(SUM($AH$2:$AH199)-1)),0)</f>
        <v>0</v>
      </c>
      <c r="CM199" s="109" cm="1">
        <f t="array" ref="CM199">IF($AG199,SQRT(SUMPRODUCT($AH$2:$AH199, (AY$2:AY199-BS199)^2)/(SUM($AH$2:$AH199)-1)),0)</f>
        <v>0</v>
      </c>
      <c r="CN199" s="109" cm="1">
        <f t="array" ref="CN199">IF($AG199,SQRT(SUMPRODUCT($AH$2:$AH199, (AZ$2:AZ199-BT199)^2)/(SUM($AH$2:$AH199)-1)),0)</f>
        <v>0</v>
      </c>
      <c r="CO199" s="109" cm="1">
        <f t="array" ref="CO199">IF($AG199,SQRT(SUMPRODUCT($AH$2:$AH199, (BA$2:BA199-BU199)^2)/(SUM($AH$2:$AH199)-1)),0)</f>
        <v>0</v>
      </c>
    </row>
    <row r="200" spans="34:93" x14ac:dyDescent="0.25">
      <c r="AH200" s="99" t="str">
        <f t="shared" si="61"/>
        <v/>
      </c>
      <c r="AI200" s="11">
        <f t="shared" ca="1" si="64"/>
        <v>0</v>
      </c>
      <c r="AJ200" s="11">
        <f t="shared" ca="1" si="64"/>
        <v>0</v>
      </c>
      <c r="AK200" s="11">
        <f t="shared" ca="1" si="64"/>
        <v>0</v>
      </c>
      <c r="AL200" s="11">
        <f t="shared" ca="1" si="64"/>
        <v>0</v>
      </c>
      <c r="AM200" s="11">
        <f t="shared" ca="1" si="64"/>
        <v>0</v>
      </c>
      <c r="AN200" s="11">
        <f t="shared" ca="1" si="64"/>
        <v>0</v>
      </c>
      <c r="AO200" s="11">
        <f t="shared" ca="1" si="64"/>
        <v>0</v>
      </c>
      <c r="AP200" s="11">
        <f t="shared" ca="1" si="64"/>
        <v>0</v>
      </c>
      <c r="AQ200" s="11">
        <f t="shared" ca="1" si="64"/>
        <v>0</v>
      </c>
      <c r="AR200" s="11">
        <f t="shared" ca="1" si="64"/>
        <v>0</v>
      </c>
      <c r="AS200" s="11">
        <f t="shared" ca="1" si="65"/>
        <v>0</v>
      </c>
      <c r="AT200" s="11">
        <f t="shared" ca="1" si="65"/>
        <v>0</v>
      </c>
      <c r="AU200" s="11">
        <f t="shared" ca="1" si="65"/>
        <v>0</v>
      </c>
      <c r="AV200" s="11">
        <f t="shared" ca="1" si="65"/>
        <v>0</v>
      </c>
      <c r="AW200" s="11">
        <f t="shared" ca="1" si="65"/>
        <v>0</v>
      </c>
      <c r="AX200" s="11">
        <f t="shared" ca="1" si="65"/>
        <v>0</v>
      </c>
      <c r="AY200" s="11">
        <f t="shared" ca="1" si="65"/>
        <v>0</v>
      </c>
      <c r="AZ200" s="11">
        <f t="shared" ca="1" si="65"/>
        <v>0</v>
      </c>
      <c r="BA200" s="11">
        <f t="shared" ca="1" si="65"/>
        <v>0</v>
      </c>
      <c r="BB200" s="11"/>
      <c r="BC200" s="11">
        <f>IF($AG200,SUMPRODUCT(AI$2:AI200,$AH$2:$AH200)/SUM($AH$2:$AH200),0)</f>
        <v>0</v>
      </c>
      <c r="BD200" s="11">
        <f>IF($AG200,SUMPRODUCT(AJ$2:AJ200,$AH$2:$AH200)/SUM($AH$2:$AH200),0)</f>
        <v>0</v>
      </c>
      <c r="BE200" s="11">
        <f>IF($AG200,SUMPRODUCT(AK$2:AK200,$AH$2:$AH200)/SUM($AH$2:$AH200),0)</f>
        <v>0</v>
      </c>
      <c r="BF200" s="11">
        <f>IF($AG200,SUMPRODUCT(AL$2:AL200,$AH$2:$AH200)/SUM($AH$2:$AH200),0)</f>
        <v>0</v>
      </c>
      <c r="BG200" s="11">
        <f>IF($AG200,SUMPRODUCT(AM$2:AM200,$AH$2:$AH200)/SUM($AH$2:$AH200),0)</f>
        <v>0</v>
      </c>
      <c r="BH200" s="11">
        <f>IF($AG200,SUMPRODUCT(AN$2:AN200,$AH$2:$AH200)/SUM($AH$2:$AH200),0)</f>
        <v>0</v>
      </c>
      <c r="BI200" s="11">
        <f>IF($AG200,SUMPRODUCT(AO$2:AO200,$AH$2:$AH200)/SUM($AH$2:$AH200),0)</f>
        <v>0</v>
      </c>
      <c r="BJ200" s="11">
        <f>IF($AG200,SUMPRODUCT(AP$2:AP200,$AH$2:$AH200)/SUM($AH$2:$AH200),0)</f>
        <v>0</v>
      </c>
      <c r="BK200" s="11">
        <f>IF($AG200,SUMPRODUCT(AQ$2:AQ200,$AH$2:$AH200)/SUM($AH$2:$AH200),0)</f>
        <v>0</v>
      </c>
      <c r="BL200" s="11">
        <f>IF($AG200,SUMPRODUCT(AR$2:AR200,$AH$2:$AH200)/SUM($AH$2:$AH200),0)</f>
        <v>0</v>
      </c>
      <c r="BM200" s="11">
        <f>IF($AG200,SUMPRODUCT(AS$2:AS200,$AH$2:$AH200)/SUM($AH$2:$AH200),0)</f>
        <v>0</v>
      </c>
      <c r="BN200" s="11">
        <f>IF($AG200,SUMPRODUCT(AT$2:AT200,$AH$2:$AH200)/SUM($AH$2:$AH200),0)</f>
        <v>0</v>
      </c>
      <c r="BO200" s="11">
        <f>IF($AG200,SUMPRODUCT(AU$2:AU200,$AH$2:$AH200)/SUM($AH$2:$AH200),0)</f>
        <v>0</v>
      </c>
      <c r="BP200" s="11">
        <f>IF($AG200,SUMPRODUCT(AV$2:AV200,$AH$2:$AH200)/SUM($AH$2:$AH200),0)</f>
        <v>0</v>
      </c>
      <c r="BQ200" s="11">
        <f>IF($AG200,SUMPRODUCT(AW$2:AW200,$AH$2:$AH200)/SUM($AH$2:$AH200),0)</f>
        <v>0</v>
      </c>
      <c r="BR200" s="11">
        <f>IF($AG200,SUMPRODUCT(AX$2:AX200,$AH$2:$AH200)/SUM($AH$2:$AH200),0)</f>
        <v>0</v>
      </c>
      <c r="BS200" s="11">
        <f>IF($AG200,SUMPRODUCT(AY$2:AY200,$AH$2:$AH200)/SUM($AH$2:$AH200),0)</f>
        <v>0</v>
      </c>
      <c r="BT200" s="11">
        <f>IF($AG200,SUMPRODUCT(AZ$2:AZ200,$AH$2:$AH200)/SUM($AH$2:$AH200),0)</f>
        <v>0</v>
      </c>
      <c r="BU200" s="11">
        <f>IF($AG200,SUMPRODUCT(BA$2:BA200,$AH$2:$AH200)/SUM($AH$2:$AH200),0)</f>
        <v>0</v>
      </c>
      <c r="BV200" s="11"/>
      <c r="BW200" s="109" cm="1">
        <f t="array" ref="BW200">IF($AG200,SQRT(SUMPRODUCT($AH$2:$AH200, (AI$2:AI200-BC200)^2)/(SUM($AH$2:$AH200)-1)),0)</f>
        <v>0</v>
      </c>
      <c r="BX200" s="109" cm="1">
        <f t="array" ref="BX200">IF($AG200,SQRT(SUMPRODUCT($AH$2:$AH200, (AJ$2:AJ200-BD200)^2)/(SUM($AH$2:$AH200)-1)),0)</f>
        <v>0</v>
      </c>
      <c r="BY200" s="109" cm="1">
        <f t="array" ref="BY200">IF($AG200,SQRT(SUMPRODUCT($AH$2:$AH200, (AK$2:AK200-BE200)^2)/(SUM($AH$2:$AH200)-1)),0)</f>
        <v>0</v>
      </c>
      <c r="BZ200" s="109" cm="1">
        <f t="array" ref="BZ200">IF($AG200,SQRT(SUMPRODUCT($AH$2:$AH200, (AL$2:AL200-BF200)^2)/(SUM($AH$2:$AH200)-1)),0)</f>
        <v>0</v>
      </c>
      <c r="CA200" s="109" cm="1">
        <f t="array" ref="CA200">IF($AG200,SQRT(SUMPRODUCT($AH$2:$AH200, (AM$2:AM200-BG200)^2)/(SUM($AH$2:$AH200)-1)),0)</f>
        <v>0</v>
      </c>
      <c r="CB200" s="109" cm="1">
        <f t="array" ref="CB200">IF($AG200,SQRT(SUMPRODUCT($AH$2:$AH200, (AN$2:AN200-BH200)^2)/(SUM($AH$2:$AH200)-1)),0)</f>
        <v>0</v>
      </c>
      <c r="CC200" s="109" cm="1">
        <f t="array" ref="CC200">IF($AG200,SQRT(SUMPRODUCT($AH$2:$AH200, (AO$2:AO200-BI200)^2)/(SUM($AH$2:$AH200)-1)),0)</f>
        <v>0</v>
      </c>
      <c r="CD200" s="109" cm="1">
        <f t="array" ref="CD200">IF($AG200,SQRT(SUMPRODUCT($AH$2:$AH200, (AP$2:AP200-BJ200)^2)/(SUM($AH$2:$AH200)-1)),0)</f>
        <v>0</v>
      </c>
      <c r="CE200" s="109" cm="1">
        <f t="array" ref="CE200">IF($AG200,SQRT(SUMPRODUCT($AH$2:$AH200, (AQ$2:AQ200-BK200)^2)/(SUM($AH$2:$AH200)-1)),0)</f>
        <v>0</v>
      </c>
      <c r="CF200" s="109" cm="1">
        <f t="array" ref="CF200">IF($AG200,SQRT(SUMPRODUCT($AH$2:$AH200, (AR$2:AR200-BL200)^2)/(SUM($AH$2:$AH200)-1)),0)</f>
        <v>0</v>
      </c>
      <c r="CG200" s="109" cm="1">
        <f t="array" ref="CG200">IF($AG200,SQRT(SUMPRODUCT($AH$2:$AH200, (AS$2:AS200-BM200)^2)/(SUM($AH$2:$AH200)-1)),0)</f>
        <v>0</v>
      </c>
      <c r="CH200" s="109" cm="1">
        <f t="array" ref="CH200">IF($AG200,SQRT(SUMPRODUCT($AH$2:$AH200, (AT$2:AT200-BN200)^2)/(SUM($AH$2:$AH200)-1)),0)</f>
        <v>0</v>
      </c>
      <c r="CI200" s="109" cm="1">
        <f t="array" ref="CI200">IF($AG200,SQRT(SUMPRODUCT($AH$2:$AH200, (AU$2:AU200-BO200)^2)/(SUM($AH$2:$AH200)-1)),0)</f>
        <v>0</v>
      </c>
      <c r="CJ200" s="109" cm="1">
        <f t="array" ref="CJ200">IF($AG200,SQRT(SUMPRODUCT($AH$2:$AH200, (AV$2:AV200-BP200)^2)/(SUM($AH$2:$AH200)-1)),0)</f>
        <v>0</v>
      </c>
      <c r="CK200" s="109" cm="1">
        <f t="array" ref="CK200">IF($AG200,SQRT(SUMPRODUCT($AH$2:$AH200, (AW$2:AW200-BQ200)^2)/(SUM($AH$2:$AH200)-1)),0)</f>
        <v>0</v>
      </c>
      <c r="CL200" s="109" cm="1">
        <f t="array" ref="CL200">IF($AG200,SQRT(SUMPRODUCT($AH$2:$AH200, (AX$2:AX200-BR200)^2)/(SUM($AH$2:$AH200)-1)),0)</f>
        <v>0</v>
      </c>
      <c r="CM200" s="109" cm="1">
        <f t="array" ref="CM200">IF($AG200,SQRT(SUMPRODUCT($AH$2:$AH200, (AY$2:AY200-BS200)^2)/(SUM($AH$2:$AH200)-1)),0)</f>
        <v>0</v>
      </c>
      <c r="CN200" s="109" cm="1">
        <f t="array" ref="CN200">IF($AG200,SQRT(SUMPRODUCT($AH$2:$AH200, (AZ$2:AZ200-BT200)^2)/(SUM($AH$2:$AH200)-1)),0)</f>
        <v>0</v>
      </c>
      <c r="CO200" s="109" cm="1">
        <f t="array" ref="CO200">IF($AG200,SQRT(SUMPRODUCT($AH$2:$AH200, (BA$2:BA200-BU200)^2)/(SUM($AH$2:$AH200)-1)),0)</f>
        <v>0</v>
      </c>
    </row>
    <row r="201" spans="34:93" x14ac:dyDescent="0.25">
      <c r="AH201" s="99" t="str">
        <f t="shared" si="61"/>
        <v/>
      </c>
      <c r="AI201" s="11">
        <f t="shared" ca="1" si="64"/>
        <v>0</v>
      </c>
      <c r="AJ201" s="11">
        <f t="shared" ca="1" si="64"/>
        <v>0</v>
      </c>
      <c r="AK201" s="11">
        <f t="shared" ca="1" si="64"/>
        <v>0</v>
      </c>
      <c r="AL201" s="11">
        <f t="shared" ca="1" si="64"/>
        <v>0</v>
      </c>
      <c r="AM201" s="11">
        <f t="shared" ca="1" si="64"/>
        <v>0</v>
      </c>
      <c r="AN201" s="11">
        <f t="shared" ca="1" si="64"/>
        <v>0</v>
      </c>
      <c r="AO201" s="11">
        <f t="shared" ca="1" si="64"/>
        <v>0</v>
      </c>
      <c r="AP201" s="11">
        <f t="shared" ca="1" si="64"/>
        <v>0</v>
      </c>
      <c r="AQ201" s="11">
        <f t="shared" ca="1" si="64"/>
        <v>0</v>
      </c>
      <c r="AR201" s="11">
        <f t="shared" ca="1" si="64"/>
        <v>0</v>
      </c>
      <c r="AS201" s="11">
        <f t="shared" ca="1" si="65"/>
        <v>0</v>
      </c>
      <c r="AT201" s="11">
        <f t="shared" ca="1" si="65"/>
        <v>0</v>
      </c>
      <c r="AU201" s="11">
        <f t="shared" ca="1" si="65"/>
        <v>0</v>
      </c>
      <c r="AV201" s="11">
        <f t="shared" ca="1" si="65"/>
        <v>0</v>
      </c>
      <c r="AW201" s="11">
        <f t="shared" ca="1" si="65"/>
        <v>0</v>
      </c>
      <c r="AX201" s="11">
        <f t="shared" ca="1" si="65"/>
        <v>0</v>
      </c>
      <c r="AY201" s="11">
        <f t="shared" ca="1" si="65"/>
        <v>0</v>
      </c>
      <c r="AZ201" s="11">
        <f t="shared" ca="1" si="65"/>
        <v>0</v>
      </c>
      <c r="BA201" s="11">
        <f t="shared" ca="1" si="65"/>
        <v>0</v>
      </c>
      <c r="BB201" s="11"/>
      <c r="BC201" s="11">
        <f>IF($AG201,SUMPRODUCT(AI$2:AI201,$AH$2:$AH201)/SUM($AH$2:$AH201),0)</f>
        <v>0</v>
      </c>
      <c r="BD201" s="11">
        <f>IF($AG201,SUMPRODUCT(AJ$2:AJ201,$AH$2:$AH201)/SUM($AH$2:$AH201),0)</f>
        <v>0</v>
      </c>
      <c r="BE201" s="11">
        <f>IF($AG201,SUMPRODUCT(AK$2:AK201,$AH$2:$AH201)/SUM($AH$2:$AH201),0)</f>
        <v>0</v>
      </c>
      <c r="BF201" s="11">
        <f>IF($AG201,SUMPRODUCT(AL$2:AL201,$AH$2:$AH201)/SUM($AH$2:$AH201),0)</f>
        <v>0</v>
      </c>
      <c r="BG201" s="11">
        <f>IF($AG201,SUMPRODUCT(AM$2:AM201,$AH$2:$AH201)/SUM($AH$2:$AH201),0)</f>
        <v>0</v>
      </c>
      <c r="BH201" s="11">
        <f>IF($AG201,SUMPRODUCT(AN$2:AN201,$AH$2:$AH201)/SUM($AH$2:$AH201),0)</f>
        <v>0</v>
      </c>
      <c r="BI201" s="11">
        <f>IF($AG201,SUMPRODUCT(AO$2:AO201,$AH$2:$AH201)/SUM($AH$2:$AH201),0)</f>
        <v>0</v>
      </c>
      <c r="BJ201" s="11">
        <f>IF($AG201,SUMPRODUCT(AP$2:AP201,$AH$2:$AH201)/SUM($AH$2:$AH201),0)</f>
        <v>0</v>
      </c>
      <c r="BK201" s="11">
        <f>IF($AG201,SUMPRODUCT(AQ$2:AQ201,$AH$2:$AH201)/SUM($AH$2:$AH201),0)</f>
        <v>0</v>
      </c>
      <c r="BL201" s="11">
        <f>IF($AG201,SUMPRODUCT(AR$2:AR201,$AH$2:$AH201)/SUM($AH$2:$AH201),0)</f>
        <v>0</v>
      </c>
      <c r="BM201" s="11">
        <f>IF($AG201,SUMPRODUCT(AS$2:AS201,$AH$2:$AH201)/SUM($AH$2:$AH201),0)</f>
        <v>0</v>
      </c>
      <c r="BN201" s="11">
        <f>IF($AG201,SUMPRODUCT(AT$2:AT201,$AH$2:$AH201)/SUM($AH$2:$AH201),0)</f>
        <v>0</v>
      </c>
      <c r="BO201" s="11">
        <f>IF($AG201,SUMPRODUCT(AU$2:AU201,$AH$2:$AH201)/SUM($AH$2:$AH201),0)</f>
        <v>0</v>
      </c>
      <c r="BP201" s="11">
        <f>IF($AG201,SUMPRODUCT(AV$2:AV201,$AH$2:$AH201)/SUM($AH$2:$AH201),0)</f>
        <v>0</v>
      </c>
      <c r="BQ201" s="11">
        <f>IF($AG201,SUMPRODUCT(AW$2:AW201,$AH$2:$AH201)/SUM($AH$2:$AH201),0)</f>
        <v>0</v>
      </c>
      <c r="BR201" s="11">
        <f>IF($AG201,SUMPRODUCT(AX$2:AX201,$AH$2:$AH201)/SUM($AH$2:$AH201),0)</f>
        <v>0</v>
      </c>
      <c r="BS201" s="11">
        <f>IF($AG201,SUMPRODUCT(AY$2:AY201,$AH$2:$AH201)/SUM($AH$2:$AH201),0)</f>
        <v>0</v>
      </c>
      <c r="BT201" s="11">
        <f>IF($AG201,SUMPRODUCT(AZ$2:AZ201,$AH$2:$AH201)/SUM($AH$2:$AH201),0)</f>
        <v>0</v>
      </c>
      <c r="BU201" s="11">
        <f>IF($AG201,SUMPRODUCT(BA$2:BA201,$AH$2:$AH201)/SUM($AH$2:$AH201),0)</f>
        <v>0</v>
      </c>
      <c r="BV201" s="11"/>
      <c r="BW201" s="109" cm="1">
        <f t="array" ref="BW201">IF($AG201,SQRT(SUMPRODUCT($AH$2:$AH201, (AI$2:AI201-BC201)^2)/(SUM($AH$2:$AH201)-1)),0)</f>
        <v>0</v>
      </c>
      <c r="BX201" s="109" cm="1">
        <f t="array" ref="BX201">IF($AG201,SQRT(SUMPRODUCT($AH$2:$AH201, (AJ$2:AJ201-BD201)^2)/(SUM($AH$2:$AH201)-1)),0)</f>
        <v>0</v>
      </c>
      <c r="BY201" s="109" cm="1">
        <f t="array" ref="BY201">IF($AG201,SQRT(SUMPRODUCT($AH$2:$AH201, (AK$2:AK201-BE201)^2)/(SUM($AH$2:$AH201)-1)),0)</f>
        <v>0</v>
      </c>
      <c r="BZ201" s="109" cm="1">
        <f t="array" ref="BZ201">IF($AG201,SQRT(SUMPRODUCT($AH$2:$AH201, (AL$2:AL201-BF201)^2)/(SUM($AH$2:$AH201)-1)),0)</f>
        <v>0</v>
      </c>
      <c r="CA201" s="109" cm="1">
        <f t="array" ref="CA201">IF($AG201,SQRT(SUMPRODUCT($AH$2:$AH201, (AM$2:AM201-BG201)^2)/(SUM($AH$2:$AH201)-1)),0)</f>
        <v>0</v>
      </c>
      <c r="CB201" s="109" cm="1">
        <f t="array" ref="CB201">IF($AG201,SQRT(SUMPRODUCT($AH$2:$AH201, (AN$2:AN201-BH201)^2)/(SUM($AH$2:$AH201)-1)),0)</f>
        <v>0</v>
      </c>
      <c r="CC201" s="109" cm="1">
        <f t="array" ref="CC201">IF($AG201,SQRT(SUMPRODUCT($AH$2:$AH201, (AO$2:AO201-BI201)^2)/(SUM($AH$2:$AH201)-1)),0)</f>
        <v>0</v>
      </c>
      <c r="CD201" s="109" cm="1">
        <f t="array" ref="CD201">IF($AG201,SQRT(SUMPRODUCT($AH$2:$AH201, (AP$2:AP201-BJ201)^2)/(SUM($AH$2:$AH201)-1)),0)</f>
        <v>0</v>
      </c>
      <c r="CE201" s="109" cm="1">
        <f t="array" ref="CE201">IF($AG201,SQRT(SUMPRODUCT($AH$2:$AH201, (AQ$2:AQ201-BK201)^2)/(SUM($AH$2:$AH201)-1)),0)</f>
        <v>0</v>
      </c>
      <c r="CF201" s="109" cm="1">
        <f t="array" ref="CF201">IF($AG201,SQRT(SUMPRODUCT($AH$2:$AH201, (AR$2:AR201-BL201)^2)/(SUM($AH$2:$AH201)-1)),0)</f>
        <v>0</v>
      </c>
      <c r="CG201" s="109" cm="1">
        <f t="array" ref="CG201">IF($AG201,SQRT(SUMPRODUCT($AH$2:$AH201, (AS$2:AS201-BM201)^2)/(SUM($AH$2:$AH201)-1)),0)</f>
        <v>0</v>
      </c>
      <c r="CH201" s="109" cm="1">
        <f t="array" ref="CH201">IF($AG201,SQRT(SUMPRODUCT($AH$2:$AH201, (AT$2:AT201-BN201)^2)/(SUM($AH$2:$AH201)-1)),0)</f>
        <v>0</v>
      </c>
      <c r="CI201" s="109" cm="1">
        <f t="array" ref="CI201">IF($AG201,SQRT(SUMPRODUCT($AH$2:$AH201, (AU$2:AU201-BO201)^2)/(SUM($AH$2:$AH201)-1)),0)</f>
        <v>0</v>
      </c>
      <c r="CJ201" s="109" cm="1">
        <f t="array" ref="CJ201">IF($AG201,SQRT(SUMPRODUCT($AH$2:$AH201, (AV$2:AV201-BP201)^2)/(SUM($AH$2:$AH201)-1)),0)</f>
        <v>0</v>
      </c>
      <c r="CK201" s="109" cm="1">
        <f t="array" ref="CK201">IF($AG201,SQRT(SUMPRODUCT($AH$2:$AH201, (AW$2:AW201-BQ201)^2)/(SUM($AH$2:$AH201)-1)),0)</f>
        <v>0</v>
      </c>
      <c r="CL201" s="109" cm="1">
        <f t="array" ref="CL201">IF($AG201,SQRT(SUMPRODUCT($AH$2:$AH201, (AX$2:AX201-BR201)^2)/(SUM($AH$2:$AH201)-1)),0)</f>
        <v>0</v>
      </c>
      <c r="CM201" s="109" cm="1">
        <f t="array" ref="CM201">IF($AG201,SQRT(SUMPRODUCT($AH$2:$AH201, (AY$2:AY201-BS201)^2)/(SUM($AH$2:$AH201)-1)),0)</f>
        <v>0</v>
      </c>
      <c r="CN201" s="109" cm="1">
        <f t="array" ref="CN201">IF($AG201,SQRT(SUMPRODUCT($AH$2:$AH201, (AZ$2:AZ201-BT201)^2)/(SUM($AH$2:$AH201)-1)),0)</f>
        <v>0</v>
      </c>
      <c r="CO201" s="109" cm="1">
        <f t="array" ref="CO201">IF($AG201,SQRT(SUMPRODUCT($AH$2:$AH201, (BA$2:BA201-BU201)^2)/(SUM($AH$2:$AH201)-1)),0)</f>
        <v>0</v>
      </c>
    </row>
    <row r="202" spans="34:93" x14ac:dyDescent="0.25">
      <c r="AH202" s="99" t="str">
        <f t="shared" si="61"/>
        <v/>
      </c>
      <c r="AI202" s="11">
        <f t="shared" ref="AI202:AR211" ca="1" si="66">IF(AI$1&lt;&gt;0,SUMIFS(INDIRECT(AI$1), Fecha,$AG202),0)</f>
        <v>0</v>
      </c>
      <c r="AJ202" s="11">
        <f t="shared" ca="1" si="66"/>
        <v>0</v>
      </c>
      <c r="AK202" s="11">
        <f t="shared" ca="1" si="66"/>
        <v>0</v>
      </c>
      <c r="AL202" s="11">
        <f t="shared" ca="1" si="66"/>
        <v>0</v>
      </c>
      <c r="AM202" s="11">
        <f t="shared" ca="1" si="66"/>
        <v>0</v>
      </c>
      <c r="AN202" s="11">
        <f t="shared" ca="1" si="66"/>
        <v>0</v>
      </c>
      <c r="AO202" s="11">
        <f t="shared" ca="1" si="66"/>
        <v>0</v>
      </c>
      <c r="AP202" s="11">
        <f t="shared" ca="1" si="66"/>
        <v>0</v>
      </c>
      <c r="AQ202" s="11">
        <f t="shared" ca="1" si="66"/>
        <v>0</v>
      </c>
      <c r="AR202" s="11">
        <f t="shared" ca="1" si="66"/>
        <v>0</v>
      </c>
      <c r="AS202" s="11">
        <f t="shared" ref="AS202:BA211" ca="1" si="67">IF(AS$1&lt;&gt;0,SUMIFS(INDIRECT(AS$1), Fecha,$AG202),0)</f>
        <v>0</v>
      </c>
      <c r="AT202" s="11">
        <f t="shared" ca="1" si="67"/>
        <v>0</v>
      </c>
      <c r="AU202" s="11">
        <f t="shared" ca="1" si="67"/>
        <v>0</v>
      </c>
      <c r="AV202" s="11">
        <f t="shared" ca="1" si="67"/>
        <v>0</v>
      </c>
      <c r="AW202" s="11">
        <f t="shared" ca="1" si="67"/>
        <v>0</v>
      </c>
      <c r="AX202" s="11">
        <f t="shared" ca="1" si="67"/>
        <v>0</v>
      </c>
      <c r="AY202" s="11">
        <f t="shared" ca="1" si="67"/>
        <v>0</v>
      </c>
      <c r="AZ202" s="11">
        <f t="shared" ca="1" si="67"/>
        <v>0</v>
      </c>
      <c r="BA202" s="11">
        <f t="shared" ca="1" si="67"/>
        <v>0</v>
      </c>
      <c r="BB202" s="11"/>
      <c r="BC202" s="11">
        <f>IF($AG202,SUMPRODUCT(AI$2:AI202,$AH$2:$AH202)/SUM($AH$2:$AH202),0)</f>
        <v>0</v>
      </c>
      <c r="BD202" s="11">
        <f>IF($AG202,SUMPRODUCT(AJ$2:AJ202,$AH$2:$AH202)/SUM($AH$2:$AH202),0)</f>
        <v>0</v>
      </c>
      <c r="BE202" s="11">
        <f>IF($AG202,SUMPRODUCT(AK$2:AK202,$AH$2:$AH202)/SUM($AH$2:$AH202),0)</f>
        <v>0</v>
      </c>
      <c r="BF202" s="11">
        <f>IF($AG202,SUMPRODUCT(AL$2:AL202,$AH$2:$AH202)/SUM($AH$2:$AH202),0)</f>
        <v>0</v>
      </c>
      <c r="BG202" s="11">
        <f>IF($AG202,SUMPRODUCT(AM$2:AM202,$AH$2:$AH202)/SUM($AH$2:$AH202),0)</f>
        <v>0</v>
      </c>
      <c r="BH202" s="11">
        <f>IF($AG202,SUMPRODUCT(AN$2:AN202,$AH$2:$AH202)/SUM($AH$2:$AH202),0)</f>
        <v>0</v>
      </c>
      <c r="BI202" s="11">
        <f>IF($AG202,SUMPRODUCT(AO$2:AO202,$AH$2:$AH202)/SUM($AH$2:$AH202),0)</f>
        <v>0</v>
      </c>
      <c r="BJ202" s="11">
        <f>IF($AG202,SUMPRODUCT(AP$2:AP202,$AH$2:$AH202)/SUM($AH$2:$AH202),0)</f>
        <v>0</v>
      </c>
      <c r="BK202" s="11">
        <f>IF($AG202,SUMPRODUCT(AQ$2:AQ202,$AH$2:$AH202)/SUM($AH$2:$AH202),0)</f>
        <v>0</v>
      </c>
      <c r="BL202" s="11">
        <f>IF($AG202,SUMPRODUCT(AR$2:AR202,$AH$2:$AH202)/SUM($AH$2:$AH202),0)</f>
        <v>0</v>
      </c>
      <c r="BM202" s="11">
        <f>IF($AG202,SUMPRODUCT(AS$2:AS202,$AH$2:$AH202)/SUM($AH$2:$AH202),0)</f>
        <v>0</v>
      </c>
      <c r="BN202" s="11">
        <f>IF($AG202,SUMPRODUCT(AT$2:AT202,$AH$2:$AH202)/SUM($AH$2:$AH202),0)</f>
        <v>0</v>
      </c>
      <c r="BO202" s="11">
        <f>IF($AG202,SUMPRODUCT(AU$2:AU202,$AH$2:$AH202)/SUM($AH$2:$AH202),0)</f>
        <v>0</v>
      </c>
      <c r="BP202" s="11">
        <f>IF($AG202,SUMPRODUCT(AV$2:AV202,$AH$2:$AH202)/SUM($AH$2:$AH202),0)</f>
        <v>0</v>
      </c>
      <c r="BQ202" s="11">
        <f>IF($AG202,SUMPRODUCT(AW$2:AW202,$AH$2:$AH202)/SUM($AH$2:$AH202),0)</f>
        <v>0</v>
      </c>
      <c r="BR202" s="11">
        <f>IF($AG202,SUMPRODUCT(AX$2:AX202,$AH$2:$AH202)/SUM($AH$2:$AH202),0)</f>
        <v>0</v>
      </c>
      <c r="BS202" s="11">
        <f>IF($AG202,SUMPRODUCT(AY$2:AY202,$AH$2:$AH202)/SUM($AH$2:$AH202),0)</f>
        <v>0</v>
      </c>
      <c r="BT202" s="11">
        <f>IF($AG202,SUMPRODUCT(AZ$2:AZ202,$AH$2:$AH202)/SUM($AH$2:$AH202),0)</f>
        <v>0</v>
      </c>
      <c r="BU202" s="11">
        <f>IF($AG202,SUMPRODUCT(BA$2:BA202,$AH$2:$AH202)/SUM($AH$2:$AH202),0)</f>
        <v>0</v>
      </c>
      <c r="BV202" s="11"/>
      <c r="BW202" s="109" cm="1">
        <f t="array" ref="BW202">IF($AG202,SQRT(SUMPRODUCT($AH$2:$AH202, (AI$2:AI202-BC202)^2)/(SUM($AH$2:$AH202)-1)),0)</f>
        <v>0</v>
      </c>
      <c r="BX202" s="109" cm="1">
        <f t="array" ref="BX202">IF($AG202,SQRT(SUMPRODUCT($AH$2:$AH202, (AJ$2:AJ202-BD202)^2)/(SUM($AH$2:$AH202)-1)),0)</f>
        <v>0</v>
      </c>
      <c r="BY202" s="109" cm="1">
        <f t="array" ref="BY202">IF($AG202,SQRT(SUMPRODUCT($AH$2:$AH202, (AK$2:AK202-BE202)^2)/(SUM($AH$2:$AH202)-1)),0)</f>
        <v>0</v>
      </c>
      <c r="BZ202" s="109" cm="1">
        <f t="array" ref="BZ202">IF($AG202,SQRT(SUMPRODUCT($AH$2:$AH202, (AL$2:AL202-BF202)^2)/(SUM($AH$2:$AH202)-1)),0)</f>
        <v>0</v>
      </c>
      <c r="CA202" s="109" cm="1">
        <f t="array" ref="CA202">IF($AG202,SQRT(SUMPRODUCT($AH$2:$AH202, (AM$2:AM202-BG202)^2)/(SUM($AH$2:$AH202)-1)),0)</f>
        <v>0</v>
      </c>
      <c r="CB202" s="109" cm="1">
        <f t="array" ref="CB202">IF($AG202,SQRT(SUMPRODUCT($AH$2:$AH202, (AN$2:AN202-BH202)^2)/(SUM($AH$2:$AH202)-1)),0)</f>
        <v>0</v>
      </c>
      <c r="CC202" s="109" cm="1">
        <f t="array" ref="CC202">IF($AG202,SQRT(SUMPRODUCT($AH$2:$AH202, (AO$2:AO202-BI202)^2)/(SUM($AH$2:$AH202)-1)),0)</f>
        <v>0</v>
      </c>
      <c r="CD202" s="109" cm="1">
        <f t="array" ref="CD202">IF($AG202,SQRT(SUMPRODUCT($AH$2:$AH202, (AP$2:AP202-BJ202)^2)/(SUM($AH$2:$AH202)-1)),0)</f>
        <v>0</v>
      </c>
      <c r="CE202" s="109" cm="1">
        <f t="array" ref="CE202">IF($AG202,SQRT(SUMPRODUCT($AH$2:$AH202, (AQ$2:AQ202-BK202)^2)/(SUM($AH$2:$AH202)-1)),0)</f>
        <v>0</v>
      </c>
      <c r="CF202" s="109" cm="1">
        <f t="array" ref="CF202">IF($AG202,SQRT(SUMPRODUCT($AH$2:$AH202, (AR$2:AR202-BL202)^2)/(SUM($AH$2:$AH202)-1)),0)</f>
        <v>0</v>
      </c>
      <c r="CG202" s="109" cm="1">
        <f t="array" ref="CG202">IF($AG202,SQRT(SUMPRODUCT($AH$2:$AH202, (AS$2:AS202-BM202)^2)/(SUM($AH$2:$AH202)-1)),0)</f>
        <v>0</v>
      </c>
      <c r="CH202" s="109" cm="1">
        <f t="array" ref="CH202">IF($AG202,SQRT(SUMPRODUCT($AH$2:$AH202, (AT$2:AT202-BN202)^2)/(SUM($AH$2:$AH202)-1)),0)</f>
        <v>0</v>
      </c>
      <c r="CI202" s="109" cm="1">
        <f t="array" ref="CI202">IF($AG202,SQRT(SUMPRODUCT($AH$2:$AH202, (AU$2:AU202-BO202)^2)/(SUM($AH$2:$AH202)-1)),0)</f>
        <v>0</v>
      </c>
      <c r="CJ202" s="109" cm="1">
        <f t="array" ref="CJ202">IF($AG202,SQRT(SUMPRODUCT($AH$2:$AH202, (AV$2:AV202-BP202)^2)/(SUM($AH$2:$AH202)-1)),0)</f>
        <v>0</v>
      </c>
      <c r="CK202" s="109" cm="1">
        <f t="array" ref="CK202">IF($AG202,SQRT(SUMPRODUCT($AH$2:$AH202, (AW$2:AW202-BQ202)^2)/(SUM($AH$2:$AH202)-1)),0)</f>
        <v>0</v>
      </c>
      <c r="CL202" s="109" cm="1">
        <f t="array" ref="CL202">IF($AG202,SQRT(SUMPRODUCT($AH$2:$AH202, (AX$2:AX202-BR202)^2)/(SUM($AH$2:$AH202)-1)),0)</f>
        <v>0</v>
      </c>
      <c r="CM202" s="109" cm="1">
        <f t="array" ref="CM202">IF($AG202,SQRT(SUMPRODUCT($AH$2:$AH202, (AY$2:AY202-BS202)^2)/(SUM($AH$2:$AH202)-1)),0)</f>
        <v>0</v>
      </c>
      <c r="CN202" s="109" cm="1">
        <f t="array" ref="CN202">IF($AG202,SQRT(SUMPRODUCT($AH$2:$AH202, (AZ$2:AZ202-BT202)^2)/(SUM($AH$2:$AH202)-1)),0)</f>
        <v>0</v>
      </c>
      <c r="CO202" s="109" cm="1">
        <f t="array" ref="CO202">IF($AG202,SQRT(SUMPRODUCT($AH$2:$AH202, (BA$2:BA202-BU202)^2)/(SUM($AH$2:$AH202)-1)),0)</f>
        <v>0</v>
      </c>
    </row>
    <row r="203" spans="34:93" x14ac:dyDescent="0.25">
      <c r="AH203" s="99" t="str">
        <f t="shared" si="61"/>
        <v/>
      </c>
      <c r="AI203" s="11">
        <f t="shared" ca="1" si="66"/>
        <v>0</v>
      </c>
      <c r="AJ203" s="11">
        <f t="shared" ca="1" si="66"/>
        <v>0</v>
      </c>
      <c r="AK203" s="11">
        <f t="shared" ca="1" si="66"/>
        <v>0</v>
      </c>
      <c r="AL203" s="11">
        <f t="shared" ca="1" si="66"/>
        <v>0</v>
      </c>
      <c r="AM203" s="11">
        <f t="shared" ca="1" si="66"/>
        <v>0</v>
      </c>
      <c r="AN203" s="11">
        <f t="shared" ca="1" si="66"/>
        <v>0</v>
      </c>
      <c r="AO203" s="11">
        <f t="shared" ca="1" si="66"/>
        <v>0</v>
      </c>
      <c r="AP203" s="11">
        <f t="shared" ca="1" si="66"/>
        <v>0</v>
      </c>
      <c r="AQ203" s="11">
        <f t="shared" ca="1" si="66"/>
        <v>0</v>
      </c>
      <c r="AR203" s="11">
        <f t="shared" ca="1" si="66"/>
        <v>0</v>
      </c>
      <c r="AS203" s="11">
        <f t="shared" ca="1" si="67"/>
        <v>0</v>
      </c>
      <c r="AT203" s="11">
        <f t="shared" ca="1" si="67"/>
        <v>0</v>
      </c>
      <c r="AU203" s="11">
        <f t="shared" ca="1" si="67"/>
        <v>0</v>
      </c>
      <c r="AV203" s="11">
        <f t="shared" ca="1" si="67"/>
        <v>0</v>
      </c>
      <c r="AW203" s="11">
        <f t="shared" ca="1" si="67"/>
        <v>0</v>
      </c>
      <c r="AX203" s="11">
        <f t="shared" ca="1" si="67"/>
        <v>0</v>
      </c>
      <c r="AY203" s="11">
        <f t="shared" ca="1" si="67"/>
        <v>0</v>
      </c>
      <c r="AZ203" s="11">
        <f t="shared" ca="1" si="67"/>
        <v>0</v>
      </c>
      <c r="BA203" s="11">
        <f t="shared" ca="1" si="67"/>
        <v>0</v>
      </c>
      <c r="BB203" s="11"/>
      <c r="BC203" s="11">
        <f>IF($AG203,SUMPRODUCT(AI$2:AI203,$AH$2:$AH203)/SUM($AH$2:$AH203),0)</f>
        <v>0</v>
      </c>
      <c r="BD203" s="11">
        <f>IF($AG203,SUMPRODUCT(AJ$2:AJ203,$AH$2:$AH203)/SUM($AH$2:$AH203),0)</f>
        <v>0</v>
      </c>
      <c r="BE203" s="11">
        <f>IF($AG203,SUMPRODUCT(AK$2:AK203,$AH$2:$AH203)/SUM($AH$2:$AH203),0)</f>
        <v>0</v>
      </c>
      <c r="BF203" s="11">
        <f>IF($AG203,SUMPRODUCT(AL$2:AL203,$AH$2:$AH203)/SUM($AH$2:$AH203),0)</f>
        <v>0</v>
      </c>
      <c r="BG203" s="11">
        <f>IF($AG203,SUMPRODUCT(AM$2:AM203,$AH$2:$AH203)/SUM($AH$2:$AH203),0)</f>
        <v>0</v>
      </c>
      <c r="BH203" s="11">
        <f>IF($AG203,SUMPRODUCT(AN$2:AN203,$AH$2:$AH203)/SUM($AH$2:$AH203),0)</f>
        <v>0</v>
      </c>
      <c r="BI203" s="11">
        <f>IF($AG203,SUMPRODUCT(AO$2:AO203,$AH$2:$AH203)/SUM($AH$2:$AH203),0)</f>
        <v>0</v>
      </c>
      <c r="BJ203" s="11">
        <f>IF($AG203,SUMPRODUCT(AP$2:AP203,$AH$2:$AH203)/SUM($AH$2:$AH203),0)</f>
        <v>0</v>
      </c>
      <c r="BK203" s="11">
        <f>IF($AG203,SUMPRODUCT(AQ$2:AQ203,$AH$2:$AH203)/SUM($AH$2:$AH203),0)</f>
        <v>0</v>
      </c>
      <c r="BL203" s="11">
        <f>IF($AG203,SUMPRODUCT(AR$2:AR203,$AH$2:$AH203)/SUM($AH$2:$AH203),0)</f>
        <v>0</v>
      </c>
      <c r="BM203" s="11">
        <f>IF($AG203,SUMPRODUCT(AS$2:AS203,$AH$2:$AH203)/SUM($AH$2:$AH203),0)</f>
        <v>0</v>
      </c>
      <c r="BN203" s="11">
        <f>IF($AG203,SUMPRODUCT(AT$2:AT203,$AH$2:$AH203)/SUM($AH$2:$AH203),0)</f>
        <v>0</v>
      </c>
      <c r="BO203" s="11">
        <f>IF($AG203,SUMPRODUCT(AU$2:AU203,$AH$2:$AH203)/SUM($AH$2:$AH203),0)</f>
        <v>0</v>
      </c>
      <c r="BP203" s="11">
        <f>IF($AG203,SUMPRODUCT(AV$2:AV203,$AH$2:$AH203)/SUM($AH$2:$AH203),0)</f>
        <v>0</v>
      </c>
      <c r="BQ203" s="11">
        <f>IF($AG203,SUMPRODUCT(AW$2:AW203,$AH$2:$AH203)/SUM($AH$2:$AH203),0)</f>
        <v>0</v>
      </c>
      <c r="BR203" s="11">
        <f>IF($AG203,SUMPRODUCT(AX$2:AX203,$AH$2:$AH203)/SUM($AH$2:$AH203),0)</f>
        <v>0</v>
      </c>
      <c r="BS203" s="11">
        <f>IF($AG203,SUMPRODUCT(AY$2:AY203,$AH$2:$AH203)/SUM($AH$2:$AH203),0)</f>
        <v>0</v>
      </c>
      <c r="BT203" s="11">
        <f>IF($AG203,SUMPRODUCT(AZ$2:AZ203,$AH$2:$AH203)/SUM($AH$2:$AH203),0)</f>
        <v>0</v>
      </c>
      <c r="BU203" s="11">
        <f>IF($AG203,SUMPRODUCT(BA$2:BA203,$AH$2:$AH203)/SUM($AH$2:$AH203),0)</f>
        <v>0</v>
      </c>
      <c r="BV203" s="11"/>
      <c r="BW203" s="109" cm="1">
        <f t="array" ref="BW203">IF($AG203,SQRT(SUMPRODUCT($AH$2:$AH203, (AI$2:AI203-BC203)^2)/(SUM($AH$2:$AH203)-1)),0)</f>
        <v>0</v>
      </c>
      <c r="BX203" s="109" cm="1">
        <f t="array" ref="BX203">IF($AG203,SQRT(SUMPRODUCT($AH$2:$AH203, (AJ$2:AJ203-BD203)^2)/(SUM($AH$2:$AH203)-1)),0)</f>
        <v>0</v>
      </c>
      <c r="BY203" s="109" cm="1">
        <f t="array" ref="BY203">IF($AG203,SQRT(SUMPRODUCT($AH$2:$AH203, (AK$2:AK203-BE203)^2)/(SUM($AH$2:$AH203)-1)),0)</f>
        <v>0</v>
      </c>
      <c r="BZ203" s="109" cm="1">
        <f t="array" ref="BZ203">IF($AG203,SQRT(SUMPRODUCT($AH$2:$AH203, (AL$2:AL203-BF203)^2)/(SUM($AH$2:$AH203)-1)),0)</f>
        <v>0</v>
      </c>
      <c r="CA203" s="109" cm="1">
        <f t="array" ref="CA203">IF($AG203,SQRT(SUMPRODUCT($AH$2:$AH203, (AM$2:AM203-BG203)^2)/(SUM($AH$2:$AH203)-1)),0)</f>
        <v>0</v>
      </c>
      <c r="CB203" s="109" cm="1">
        <f t="array" ref="CB203">IF($AG203,SQRT(SUMPRODUCT($AH$2:$AH203, (AN$2:AN203-BH203)^2)/(SUM($AH$2:$AH203)-1)),0)</f>
        <v>0</v>
      </c>
      <c r="CC203" s="109" cm="1">
        <f t="array" ref="CC203">IF($AG203,SQRT(SUMPRODUCT($AH$2:$AH203, (AO$2:AO203-BI203)^2)/(SUM($AH$2:$AH203)-1)),0)</f>
        <v>0</v>
      </c>
      <c r="CD203" s="109" cm="1">
        <f t="array" ref="CD203">IF($AG203,SQRT(SUMPRODUCT($AH$2:$AH203, (AP$2:AP203-BJ203)^2)/(SUM($AH$2:$AH203)-1)),0)</f>
        <v>0</v>
      </c>
      <c r="CE203" s="109" cm="1">
        <f t="array" ref="CE203">IF($AG203,SQRT(SUMPRODUCT($AH$2:$AH203, (AQ$2:AQ203-BK203)^2)/(SUM($AH$2:$AH203)-1)),0)</f>
        <v>0</v>
      </c>
      <c r="CF203" s="109" cm="1">
        <f t="array" ref="CF203">IF($AG203,SQRT(SUMPRODUCT($AH$2:$AH203, (AR$2:AR203-BL203)^2)/(SUM($AH$2:$AH203)-1)),0)</f>
        <v>0</v>
      </c>
      <c r="CG203" s="109" cm="1">
        <f t="array" ref="CG203">IF($AG203,SQRT(SUMPRODUCT($AH$2:$AH203, (AS$2:AS203-BM203)^2)/(SUM($AH$2:$AH203)-1)),0)</f>
        <v>0</v>
      </c>
      <c r="CH203" s="109" cm="1">
        <f t="array" ref="CH203">IF($AG203,SQRT(SUMPRODUCT($AH$2:$AH203, (AT$2:AT203-BN203)^2)/(SUM($AH$2:$AH203)-1)),0)</f>
        <v>0</v>
      </c>
      <c r="CI203" s="109" cm="1">
        <f t="array" ref="CI203">IF($AG203,SQRT(SUMPRODUCT($AH$2:$AH203, (AU$2:AU203-BO203)^2)/(SUM($AH$2:$AH203)-1)),0)</f>
        <v>0</v>
      </c>
      <c r="CJ203" s="109" cm="1">
        <f t="array" ref="CJ203">IF($AG203,SQRT(SUMPRODUCT($AH$2:$AH203, (AV$2:AV203-BP203)^2)/(SUM($AH$2:$AH203)-1)),0)</f>
        <v>0</v>
      </c>
      <c r="CK203" s="109" cm="1">
        <f t="array" ref="CK203">IF($AG203,SQRT(SUMPRODUCT($AH$2:$AH203, (AW$2:AW203-BQ203)^2)/(SUM($AH$2:$AH203)-1)),0)</f>
        <v>0</v>
      </c>
      <c r="CL203" s="109" cm="1">
        <f t="array" ref="CL203">IF($AG203,SQRT(SUMPRODUCT($AH$2:$AH203, (AX$2:AX203-BR203)^2)/(SUM($AH$2:$AH203)-1)),0)</f>
        <v>0</v>
      </c>
      <c r="CM203" s="109" cm="1">
        <f t="array" ref="CM203">IF($AG203,SQRT(SUMPRODUCT($AH$2:$AH203, (AY$2:AY203-BS203)^2)/(SUM($AH$2:$AH203)-1)),0)</f>
        <v>0</v>
      </c>
      <c r="CN203" s="109" cm="1">
        <f t="array" ref="CN203">IF($AG203,SQRT(SUMPRODUCT($AH$2:$AH203, (AZ$2:AZ203-BT203)^2)/(SUM($AH$2:$AH203)-1)),0)</f>
        <v>0</v>
      </c>
      <c r="CO203" s="109" cm="1">
        <f t="array" ref="CO203">IF($AG203,SQRT(SUMPRODUCT($AH$2:$AH203, (BA$2:BA203-BU203)^2)/(SUM($AH$2:$AH203)-1)),0)</f>
        <v>0</v>
      </c>
    </row>
    <row r="204" spans="34:93" x14ac:dyDescent="0.25">
      <c r="AH204" s="99" t="str">
        <f t="shared" si="61"/>
        <v/>
      </c>
      <c r="AI204" s="11">
        <f t="shared" ca="1" si="66"/>
        <v>0</v>
      </c>
      <c r="AJ204" s="11">
        <f t="shared" ca="1" si="66"/>
        <v>0</v>
      </c>
      <c r="AK204" s="11">
        <f t="shared" ca="1" si="66"/>
        <v>0</v>
      </c>
      <c r="AL204" s="11">
        <f t="shared" ca="1" si="66"/>
        <v>0</v>
      </c>
      <c r="AM204" s="11">
        <f t="shared" ca="1" si="66"/>
        <v>0</v>
      </c>
      <c r="AN204" s="11">
        <f t="shared" ca="1" si="66"/>
        <v>0</v>
      </c>
      <c r="AO204" s="11">
        <f t="shared" ca="1" si="66"/>
        <v>0</v>
      </c>
      <c r="AP204" s="11">
        <f t="shared" ca="1" si="66"/>
        <v>0</v>
      </c>
      <c r="AQ204" s="11">
        <f t="shared" ca="1" si="66"/>
        <v>0</v>
      </c>
      <c r="AR204" s="11">
        <f t="shared" ca="1" si="66"/>
        <v>0</v>
      </c>
      <c r="AS204" s="11">
        <f t="shared" ca="1" si="67"/>
        <v>0</v>
      </c>
      <c r="AT204" s="11">
        <f t="shared" ca="1" si="67"/>
        <v>0</v>
      </c>
      <c r="AU204" s="11">
        <f t="shared" ca="1" si="67"/>
        <v>0</v>
      </c>
      <c r="AV204" s="11">
        <f t="shared" ca="1" si="67"/>
        <v>0</v>
      </c>
      <c r="AW204" s="11">
        <f t="shared" ca="1" si="67"/>
        <v>0</v>
      </c>
      <c r="AX204" s="11">
        <f t="shared" ca="1" si="67"/>
        <v>0</v>
      </c>
      <c r="AY204" s="11">
        <f t="shared" ca="1" si="67"/>
        <v>0</v>
      </c>
      <c r="AZ204" s="11">
        <f t="shared" ca="1" si="67"/>
        <v>0</v>
      </c>
      <c r="BA204" s="11">
        <f t="shared" ca="1" si="67"/>
        <v>0</v>
      </c>
      <c r="BB204" s="11"/>
      <c r="BC204" s="11">
        <f>IF($AG204,SUMPRODUCT(AI$2:AI204,$AH$2:$AH204)/SUM($AH$2:$AH204),0)</f>
        <v>0</v>
      </c>
      <c r="BD204" s="11">
        <f>IF($AG204,SUMPRODUCT(AJ$2:AJ204,$AH$2:$AH204)/SUM($AH$2:$AH204),0)</f>
        <v>0</v>
      </c>
      <c r="BE204" s="11">
        <f>IF($AG204,SUMPRODUCT(AK$2:AK204,$AH$2:$AH204)/SUM($AH$2:$AH204),0)</f>
        <v>0</v>
      </c>
      <c r="BF204" s="11">
        <f>IF($AG204,SUMPRODUCT(AL$2:AL204,$AH$2:$AH204)/SUM($AH$2:$AH204),0)</f>
        <v>0</v>
      </c>
      <c r="BG204" s="11">
        <f>IF($AG204,SUMPRODUCT(AM$2:AM204,$AH$2:$AH204)/SUM($AH$2:$AH204),0)</f>
        <v>0</v>
      </c>
      <c r="BH204" s="11">
        <f>IF($AG204,SUMPRODUCT(AN$2:AN204,$AH$2:$AH204)/SUM($AH$2:$AH204),0)</f>
        <v>0</v>
      </c>
      <c r="BI204" s="11">
        <f>IF($AG204,SUMPRODUCT(AO$2:AO204,$AH$2:$AH204)/SUM($AH$2:$AH204),0)</f>
        <v>0</v>
      </c>
      <c r="BJ204" s="11">
        <f>IF($AG204,SUMPRODUCT(AP$2:AP204,$AH$2:$AH204)/SUM($AH$2:$AH204),0)</f>
        <v>0</v>
      </c>
      <c r="BK204" s="11">
        <f>IF($AG204,SUMPRODUCT(AQ$2:AQ204,$AH$2:$AH204)/SUM($AH$2:$AH204),0)</f>
        <v>0</v>
      </c>
      <c r="BL204" s="11">
        <f>IF($AG204,SUMPRODUCT(AR$2:AR204,$AH$2:$AH204)/SUM($AH$2:$AH204),0)</f>
        <v>0</v>
      </c>
      <c r="BM204" s="11">
        <f>IF($AG204,SUMPRODUCT(AS$2:AS204,$AH$2:$AH204)/SUM($AH$2:$AH204),0)</f>
        <v>0</v>
      </c>
      <c r="BN204" s="11">
        <f>IF($AG204,SUMPRODUCT(AT$2:AT204,$AH$2:$AH204)/SUM($AH$2:$AH204),0)</f>
        <v>0</v>
      </c>
      <c r="BO204" s="11">
        <f>IF($AG204,SUMPRODUCT(AU$2:AU204,$AH$2:$AH204)/SUM($AH$2:$AH204),0)</f>
        <v>0</v>
      </c>
      <c r="BP204" s="11">
        <f>IF($AG204,SUMPRODUCT(AV$2:AV204,$AH$2:$AH204)/SUM($AH$2:$AH204),0)</f>
        <v>0</v>
      </c>
      <c r="BQ204" s="11">
        <f>IF($AG204,SUMPRODUCT(AW$2:AW204,$AH$2:$AH204)/SUM($AH$2:$AH204),0)</f>
        <v>0</v>
      </c>
      <c r="BR204" s="11">
        <f>IF($AG204,SUMPRODUCT(AX$2:AX204,$AH$2:$AH204)/SUM($AH$2:$AH204),0)</f>
        <v>0</v>
      </c>
      <c r="BS204" s="11">
        <f>IF($AG204,SUMPRODUCT(AY$2:AY204,$AH$2:$AH204)/SUM($AH$2:$AH204),0)</f>
        <v>0</v>
      </c>
      <c r="BT204" s="11">
        <f>IF($AG204,SUMPRODUCT(AZ$2:AZ204,$AH$2:$AH204)/SUM($AH$2:$AH204),0)</f>
        <v>0</v>
      </c>
      <c r="BU204" s="11">
        <f>IF($AG204,SUMPRODUCT(BA$2:BA204,$AH$2:$AH204)/SUM($AH$2:$AH204),0)</f>
        <v>0</v>
      </c>
      <c r="BV204" s="11"/>
      <c r="BW204" s="109" cm="1">
        <f t="array" ref="BW204">IF($AG204,SQRT(SUMPRODUCT($AH$2:$AH204, (AI$2:AI204-BC204)^2)/(SUM($AH$2:$AH204)-1)),0)</f>
        <v>0</v>
      </c>
      <c r="BX204" s="109" cm="1">
        <f t="array" ref="BX204">IF($AG204,SQRT(SUMPRODUCT($AH$2:$AH204, (AJ$2:AJ204-BD204)^2)/(SUM($AH$2:$AH204)-1)),0)</f>
        <v>0</v>
      </c>
      <c r="BY204" s="109" cm="1">
        <f t="array" ref="BY204">IF($AG204,SQRT(SUMPRODUCT($AH$2:$AH204, (AK$2:AK204-BE204)^2)/(SUM($AH$2:$AH204)-1)),0)</f>
        <v>0</v>
      </c>
      <c r="BZ204" s="109" cm="1">
        <f t="array" ref="BZ204">IF($AG204,SQRT(SUMPRODUCT($AH$2:$AH204, (AL$2:AL204-BF204)^2)/(SUM($AH$2:$AH204)-1)),0)</f>
        <v>0</v>
      </c>
      <c r="CA204" s="109" cm="1">
        <f t="array" ref="CA204">IF($AG204,SQRT(SUMPRODUCT($AH$2:$AH204, (AM$2:AM204-BG204)^2)/(SUM($AH$2:$AH204)-1)),0)</f>
        <v>0</v>
      </c>
      <c r="CB204" s="109" cm="1">
        <f t="array" ref="CB204">IF($AG204,SQRT(SUMPRODUCT($AH$2:$AH204, (AN$2:AN204-BH204)^2)/(SUM($AH$2:$AH204)-1)),0)</f>
        <v>0</v>
      </c>
      <c r="CC204" s="109" cm="1">
        <f t="array" ref="CC204">IF($AG204,SQRT(SUMPRODUCT($AH$2:$AH204, (AO$2:AO204-BI204)^2)/(SUM($AH$2:$AH204)-1)),0)</f>
        <v>0</v>
      </c>
      <c r="CD204" s="109" cm="1">
        <f t="array" ref="CD204">IF($AG204,SQRT(SUMPRODUCT($AH$2:$AH204, (AP$2:AP204-BJ204)^2)/(SUM($AH$2:$AH204)-1)),0)</f>
        <v>0</v>
      </c>
      <c r="CE204" s="109" cm="1">
        <f t="array" ref="CE204">IF($AG204,SQRT(SUMPRODUCT($AH$2:$AH204, (AQ$2:AQ204-BK204)^2)/(SUM($AH$2:$AH204)-1)),0)</f>
        <v>0</v>
      </c>
      <c r="CF204" s="109" cm="1">
        <f t="array" ref="CF204">IF($AG204,SQRT(SUMPRODUCT($AH$2:$AH204, (AR$2:AR204-BL204)^2)/(SUM($AH$2:$AH204)-1)),0)</f>
        <v>0</v>
      </c>
      <c r="CG204" s="109" cm="1">
        <f t="array" ref="CG204">IF($AG204,SQRT(SUMPRODUCT($AH$2:$AH204, (AS$2:AS204-BM204)^2)/(SUM($AH$2:$AH204)-1)),0)</f>
        <v>0</v>
      </c>
      <c r="CH204" s="109" cm="1">
        <f t="array" ref="CH204">IF($AG204,SQRT(SUMPRODUCT($AH$2:$AH204, (AT$2:AT204-BN204)^2)/(SUM($AH$2:$AH204)-1)),0)</f>
        <v>0</v>
      </c>
      <c r="CI204" s="109" cm="1">
        <f t="array" ref="CI204">IF($AG204,SQRT(SUMPRODUCT($AH$2:$AH204, (AU$2:AU204-BO204)^2)/(SUM($AH$2:$AH204)-1)),0)</f>
        <v>0</v>
      </c>
      <c r="CJ204" s="109" cm="1">
        <f t="array" ref="CJ204">IF($AG204,SQRT(SUMPRODUCT($AH$2:$AH204, (AV$2:AV204-BP204)^2)/(SUM($AH$2:$AH204)-1)),0)</f>
        <v>0</v>
      </c>
      <c r="CK204" s="109" cm="1">
        <f t="array" ref="CK204">IF($AG204,SQRT(SUMPRODUCT($AH$2:$AH204, (AW$2:AW204-BQ204)^2)/(SUM($AH$2:$AH204)-1)),0)</f>
        <v>0</v>
      </c>
      <c r="CL204" s="109" cm="1">
        <f t="array" ref="CL204">IF($AG204,SQRT(SUMPRODUCT($AH$2:$AH204, (AX$2:AX204-BR204)^2)/(SUM($AH$2:$AH204)-1)),0)</f>
        <v>0</v>
      </c>
      <c r="CM204" s="109" cm="1">
        <f t="array" ref="CM204">IF($AG204,SQRT(SUMPRODUCT($AH$2:$AH204, (AY$2:AY204-BS204)^2)/(SUM($AH$2:$AH204)-1)),0)</f>
        <v>0</v>
      </c>
      <c r="CN204" s="109" cm="1">
        <f t="array" ref="CN204">IF($AG204,SQRT(SUMPRODUCT($AH$2:$AH204, (AZ$2:AZ204-BT204)^2)/(SUM($AH$2:$AH204)-1)),0)</f>
        <v>0</v>
      </c>
      <c r="CO204" s="109" cm="1">
        <f t="array" ref="CO204">IF($AG204,SQRT(SUMPRODUCT($AH$2:$AH204, (BA$2:BA204-BU204)^2)/(SUM($AH$2:$AH204)-1)),0)</f>
        <v>0</v>
      </c>
    </row>
    <row r="205" spans="34:93" x14ac:dyDescent="0.25">
      <c r="AH205" s="99" t="str">
        <f t="shared" si="61"/>
        <v/>
      </c>
      <c r="AI205" s="11">
        <f t="shared" ca="1" si="66"/>
        <v>0</v>
      </c>
      <c r="AJ205" s="11">
        <f t="shared" ca="1" si="66"/>
        <v>0</v>
      </c>
      <c r="AK205" s="11">
        <f t="shared" ca="1" si="66"/>
        <v>0</v>
      </c>
      <c r="AL205" s="11">
        <f t="shared" ca="1" si="66"/>
        <v>0</v>
      </c>
      <c r="AM205" s="11">
        <f t="shared" ca="1" si="66"/>
        <v>0</v>
      </c>
      <c r="AN205" s="11">
        <f t="shared" ca="1" si="66"/>
        <v>0</v>
      </c>
      <c r="AO205" s="11">
        <f t="shared" ca="1" si="66"/>
        <v>0</v>
      </c>
      <c r="AP205" s="11">
        <f t="shared" ca="1" si="66"/>
        <v>0</v>
      </c>
      <c r="AQ205" s="11">
        <f t="shared" ca="1" si="66"/>
        <v>0</v>
      </c>
      <c r="AR205" s="11">
        <f t="shared" ca="1" si="66"/>
        <v>0</v>
      </c>
      <c r="AS205" s="11">
        <f t="shared" ca="1" si="67"/>
        <v>0</v>
      </c>
      <c r="AT205" s="11">
        <f t="shared" ca="1" si="67"/>
        <v>0</v>
      </c>
      <c r="AU205" s="11">
        <f t="shared" ca="1" si="67"/>
        <v>0</v>
      </c>
      <c r="AV205" s="11">
        <f t="shared" ca="1" si="67"/>
        <v>0</v>
      </c>
      <c r="AW205" s="11">
        <f t="shared" ca="1" si="67"/>
        <v>0</v>
      </c>
      <c r="AX205" s="11">
        <f t="shared" ca="1" si="67"/>
        <v>0</v>
      </c>
      <c r="AY205" s="11">
        <f t="shared" ca="1" si="67"/>
        <v>0</v>
      </c>
      <c r="AZ205" s="11">
        <f t="shared" ca="1" si="67"/>
        <v>0</v>
      </c>
      <c r="BA205" s="11">
        <f t="shared" ca="1" si="67"/>
        <v>0</v>
      </c>
      <c r="BB205" s="11"/>
      <c r="BC205" s="11">
        <f>IF($AG205,SUMPRODUCT(AI$2:AI205,$AH$2:$AH205)/SUM($AH$2:$AH205),0)</f>
        <v>0</v>
      </c>
      <c r="BD205" s="11">
        <f>IF($AG205,SUMPRODUCT(AJ$2:AJ205,$AH$2:$AH205)/SUM($AH$2:$AH205),0)</f>
        <v>0</v>
      </c>
      <c r="BE205" s="11">
        <f>IF($AG205,SUMPRODUCT(AK$2:AK205,$AH$2:$AH205)/SUM($AH$2:$AH205),0)</f>
        <v>0</v>
      </c>
      <c r="BF205" s="11">
        <f>IF($AG205,SUMPRODUCT(AL$2:AL205,$AH$2:$AH205)/SUM($AH$2:$AH205),0)</f>
        <v>0</v>
      </c>
      <c r="BG205" s="11">
        <f>IF($AG205,SUMPRODUCT(AM$2:AM205,$AH$2:$AH205)/SUM($AH$2:$AH205),0)</f>
        <v>0</v>
      </c>
      <c r="BH205" s="11">
        <f>IF($AG205,SUMPRODUCT(AN$2:AN205,$AH$2:$AH205)/SUM($AH$2:$AH205),0)</f>
        <v>0</v>
      </c>
      <c r="BI205" s="11">
        <f>IF($AG205,SUMPRODUCT(AO$2:AO205,$AH$2:$AH205)/SUM($AH$2:$AH205),0)</f>
        <v>0</v>
      </c>
      <c r="BJ205" s="11">
        <f>IF($AG205,SUMPRODUCT(AP$2:AP205,$AH$2:$AH205)/SUM($AH$2:$AH205),0)</f>
        <v>0</v>
      </c>
      <c r="BK205" s="11">
        <f>IF($AG205,SUMPRODUCT(AQ$2:AQ205,$AH$2:$AH205)/SUM($AH$2:$AH205),0)</f>
        <v>0</v>
      </c>
      <c r="BL205" s="11">
        <f>IF($AG205,SUMPRODUCT(AR$2:AR205,$AH$2:$AH205)/SUM($AH$2:$AH205),0)</f>
        <v>0</v>
      </c>
      <c r="BM205" s="11">
        <f>IF($AG205,SUMPRODUCT(AS$2:AS205,$AH$2:$AH205)/SUM($AH$2:$AH205),0)</f>
        <v>0</v>
      </c>
      <c r="BN205" s="11">
        <f>IF($AG205,SUMPRODUCT(AT$2:AT205,$AH$2:$AH205)/SUM($AH$2:$AH205),0)</f>
        <v>0</v>
      </c>
      <c r="BO205" s="11">
        <f>IF($AG205,SUMPRODUCT(AU$2:AU205,$AH$2:$AH205)/SUM($AH$2:$AH205),0)</f>
        <v>0</v>
      </c>
      <c r="BP205" s="11">
        <f>IF($AG205,SUMPRODUCT(AV$2:AV205,$AH$2:$AH205)/SUM($AH$2:$AH205),0)</f>
        <v>0</v>
      </c>
      <c r="BQ205" s="11">
        <f>IF($AG205,SUMPRODUCT(AW$2:AW205,$AH$2:$AH205)/SUM($AH$2:$AH205),0)</f>
        <v>0</v>
      </c>
      <c r="BR205" s="11">
        <f>IF($AG205,SUMPRODUCT(AX$2:AX205,$AH$2:$AH205)/SUM($AH$2:$AH205),0)</f>
        <v>0</v>
      </c>
      <c r="BS205" s="11">
        <f>IF($AG205,SUMPRODUCT(AY$2:AY205,$AH$2:$AH205)/SUM($AH$2:$AH205),0)</f>
        <v>0</v>
      </c>
      <c r="BT205" s="11">
        <f>IF($AG205,SUMPRODUCT(AZ$2:AZ205,$AH$2:$AH205)/SUM($AH$2:$AH205),0)</f>
        <v>0</v>
      </c>
      <c r="BU205" s="11">
        <f>IF($AG205,SUMPRODUCT(BA$2:BA205,$AH$2:$AH205)/SUM($AH$2:$AH205),0)</f>
        <v>0</v>
      </c>
      <c r="BV205" s="11"/>
      <c r="BW205" s="109" cm="1">
        <f t="array" ref="BW205">IF($AG205,SQRT(SUMPRODUCT($AH$2:$AH205, (AI$2:AI205-BC205)^2)/(SUM($AH$2:$AH205)-1)),0)</f>
        <v>0</v>
      </c>
      <c r="BX205" s="109" cm="1">
        <f t="array" ref="BX205">IF($AG205,SQRT(SUMPRODUCT($AH$2:$AH205, (AJ$2:AJ205-BD205)^2)/(SUM($AH$2:$AH205)-1)),0)</f>
        <v>0</v>
      </c>
      <c r="BY205" s="109" cm="1">
        <f t="array" ref="BY205">IF($AG205,SQRT(SUMPRODUCT($AH$2:$AH205, (AK$2:AK205-BE205)^2)/(SUM($AH$2:$AH205)-1)),0)</f>
        <v>0</v>
      </c>
      <c r="BZ205" s="109" cm="1">
        <f t="array" ref="BZ205">IF($AG205,SQRT(SUMPRODUCT($AH$2:$AH205, (AL$2:AL205-BF205)^2)/(SUM($AH$2:$AH205)-1)),0)</f>
        <v>0</v>
      </c>
      <c r="CA205" s="109" cm="1">
        <f t="array" ref="CA205">IF($AG205,SQRT(SUMPRODUCT($AH$2:$AH205, (AM$2:AM205-BG205)^2)/(SUM($AH$2:$AH205)-1)),0)</f>
        <v>0</v>
      </c>
      <c r="CB205" s="109" cm="1">
        <f t="array" ref="CB205">IF($AG205,SQRT(SUMPRODUCT($AH$2:$AH205, (AN$2:AN205-BH205)^2)/(SUM($AH$2:$AH205)-1)),0)</f>
        <v>0</v>
      </c>
      <c r="CC205" s="109" cm="1">
        <f t="array" ref="CC205">IF($AG205,SQRT(SUMPRODUCT($AH$2:$AH205, (AO$2:AO205-BI205)^2)/(SUM($AH$2:$AH205)-1)),0)</f>
        <v>0</v>
      </c>
      <c r="CD205" s="109" cm="1">
        <f t="array" ref="CD205">IF($AG205,SQRT(SUMPRODUCT($AH$2:$AH205, (AP$2:AP205-BJ205)^2)/(SUM($AH$2:$AH205)-1)),0)</f>
        <v>0</v>
      </c>
      <c r="CE205" s="109" cm="1">
        <f t="array" ref="CE205">IF($AG205,SQRT(SUMPRODUCT($AH$2:$AH205, (AQ$2:AQ205-BK205)^2)/(SUM($AH$2:$AH205)-1)),0)</f>
        <v>0</v>
      </c>
      <c r="CF205" s="109" cm="1">
        <f t="array" ref="CF205">IF($AG205,SQRT(SUMPRODUCT($AH$2:$AH205, (AR$2:AR205-BL205)^2)/(SUM($AH$2:$AH205)-1)),0)</f>
        <v>0</v>
      </c>
      <c r="CG205" s="109" cm="1">
        <f t="array" ref="CG205">IF($AG205,SQRT(SUMPRODUCT($AH$2:$AH205, (AS$2:AS205-BM205)^2)/(SUM($AH$2:$AH205)-1)),0)</f>
        <v>0</v>
      </c>
      <c r="CH205" s="109" cm="1">
        <f t="array" ref="CH205">IF($AG205,SQRT(SUMPRODUCT($AH$2:$AH205, (AT$2:AT205-BN205)^2)/(SUM($AH$2:$AH205)-1)),0)</f>
        <v>0</v>
      </c>
      <c r="CI205" s="109" cm="1">
        <f t="array" ref="CI205">IF($AG205,SQRT(SUMPRODUCT($AH$2:$AH205, (AU$2:AU205-BO205)^2)/(SUM($AH$2:$AH205)-1)),0)</f>
        <v>0</v>
      </c>
      <c r="CJ205" s="109" cm="1">
        <f t="array" ref="CJ205">IF($AG205,SQRT(SUMPRODUCT($AH$2:$AH205, (AV$2:AV205-BP205)^2)/(SUM($AH$2:$AH205)-1)),0)</f>
        <v>0</v>
      </c>
      <c r="CK205" s="109" cm="1">
        <f t="array" ref="CK205">IF($AG205,SQRT(SUMPRODUCT($AH$2:$AH205, (AW$2:AW205-BQ205)^2)/(SUM($AH$2:$AH205)-1)),0)</f>
        <v>0</v>
      </c>
      <c r="CL205" s="109" cm="1">
        <f t="array" ref="CL205">IF($AG205,SQRT(SUMPRODUCT($AH$2:$AH205, (AX$2:AX205-BR205)^2)/(SUM($AH$2:$AH205)-1)),0)</f>
        <v>0</v>
      </c>
      <c r="CM205" s="109" cm="1">
        <f t="array" ref="CM205">IF($AG205,SQRT(SUMPRODUCT($AH$2:$AH205, (AY$2:AY205-BS205)^2)/(SUM($AH$2:$AH205)-1)),0)</f>
        <v>0</v>
      </c>
      <c r="CN205" s="109" cm="1">
        <f t="array" ref="CN205">IF($AG205,SQRT(SUMPRODUCT($AH$2:$AH205, (AZ$2:AZ205-BT205)^2)/(SUM($AH$2:$AH205)-1)),0)</f>
        <v>0</v>
      </c>
      <c r="CO205" s="109" cm="1">
        <f t="array" ref="CO205">IF($AG205,SQRT(SUMPRODUCT($AH$2:$AH205, (BA$2:BA205-BU205)^2)/(SUM($AH$2:$AH205)-1)),0)</f>
        <v>0</v>
      </c>
    </row>
    <row r="206" spans="34:93" x14ac:dyDescent="0.25">
      <c r="AH206" s="99" t="str">
        <f t="shared" si="61"/>
        <v/>
      </c>
      <c r="AI206" s="11">
        <f t="shared" ca="1" si="66"/>
        <v>0</v>
      </c>
      <c r="AJ206" s="11">
        <f t="shared" ca="1" si="66"/>
        <v>0</v>
      </c>
      <c r="AK206" s="11">
        <f t="shared" ca="1" si="66"/>
        <v>0</v>
      </c>
      <c r="AL206" s="11">
        <f t="shared" ca="1" si="66"/>
        <v>0</v>
      </c>
      <c r="AM206" s="11">
        <f t="shared" ca="1" si="66"/>
        <v>0</v>
      </c>
      <c r="AN206" s="11">
        <f t="shared" ca="1" si="66"/>
        <v>0</v>
      </c>
      <c r="AO206" s="11">
        <f t="shared" ca="1" si="66"/>
        <v>0</v>
      </c>
      <c r="AP206" s="11">
        <f t="shared" ca="1" si="66"/>
        <v>0</v>
      </c>
      <c r="AQ206" s="11">
        <f t="shared" ca="1" si="66"/>
        <v>0</v>
      </c>
      <c r="AR206" s="11">
        <f t="shared" ca="1" si="66"/>
        <v>0</v>
      </c>
      <c r="AS206" s="11">
        <f t="shared" ca="1" si="67"/>
        <v>0</v>
      </c>
      <c r="AT206" s="11">
        <f t="shared" ca="1" si="67"/>
        <v>0</v>
      </c>
      <c r="AU206" s="11">
        <f t="shared" ca="1" si="67"/>
        <v>0</v>
      </c>
      <c r="AV206" s="11">
        <f t="shared" ca="1" si="67"/>
        <v>0</v>
      </c>
      <c r="AW206" s="11">
        <f t="shared" ca="1" si="67"/>
        <v>0</v>
      </c>
      <c r="AX206" s="11">
        <f t="shared" ca="1" si="67"/>
        <v>0</v>
      </c>
      <c r="AY206" s="11">
        <f t="shared" ca="1" si="67"/>
        <v>0</v>
      </c>
      <c r="AZ206" s="11">
        <f t="shared" ca="1" si="67"/>
        <v>0</v>
      </c>
      <c r="BA206" s="11">
        <f t="shared" ca="1" si="67"/>
        <v>0</v>
      </c>
      <c r="BB206" s="11"/>
      <c r="BC206" s="11">
        <f>IF($AG206,SUMPRODUCT(AI$2:AI206,$AH$2:$AH206)/SUM($AH$2:$AH206),0)</f>
        <v>0</v>
      </c>
      <c r="BD206" s="11">
        <f>IF($AG206,SUMPRODUCT(AJ$2:AJ206,$AH$2:$AH206)/SUM($AH$2:$AH206),0)</f>
        <v>0</v>
      </c>
      <c r="BE206" s="11">
        <f>IF($AG206,SUMPRODUCT(AK$2:AK206,$AH$2:$AH206)/SUM($AH$2:$AH206),0)</f>
        <v>0</v>
      </c>
      <c r="BF206" s="11">
        <f>IF($AG206,SUMPRODUCT(AL$2:AL206,$AH$2:$AH206)/SUM($AH$2:$AH206),0)</f>
        <v>0</v>
      </c>
      <c r="BG206" s="11">
        <f>IF($AG206,SUMPRODUCT(AM$2:AM206,$AH$2:$AH206)/SUM($AH$2:$AH206),0)</f>
        <v>0</v>
      </c>
      <c r="BH206" s="11">
        <f>IF($AG206,SUMPRODUCT(AN$2:AN206,$AH$2:$AH206)/SUM($AH$2:$AH206),0)</f>
        <v>0</v>
      </c>
      <c r="BI206" s="11">
        <f>IF($AG206,SUMPRODUCT(AO$2:AO206,$AH$2:$AH206)/SUM($AH$2:$AH206),0)</f>
        <v>0</v>
      </c>
      <c r="BJ206" s="11">
        <f>IF($AG206,SUMPRODUCT(AP$2:AP206,$AH$2:$AH206)/SUM($AH$2:$AH206),0)</f>
        <v>0</v>
      </c>
      <c r="BK206" s="11">
        <f>IF($AG206,SUMPRODUCT(AQ$2:AQ206,$AH$2:$AH206)/SUM($AH$2:$AH206),0)</f>
        <v>0</v>
      </c>
      <c r="BL206" s="11">
        <f>IF($AG206,SUMPRODUCT(AR$2:AR206,$AH$2:$AH206)/SUM($AH$2:$AH206),0)</f>
        <v>0</v>
      </c>
      <c r="BM206" s="11">
        <f>IF($AG206,SUMPRODUCT(AS$2:AS206,$AH$2:$AH206)/SUM($AH$2:$AH206),0)</f>
        <v>0</v>
      </c>
      <c r="BN206" s="11">
        <f>IF($AG206,SUMPRODUCT(AT$2:AT206,$AH$2:$AH206)/SUM($AH$2:$AH206),0)</f>
        <v>0</v>
      </c>
      <c r="BO206" s="11">
        <f>IF($AG206,SUMPRODUCT(AU$2:AU206,$AH$2:$AH206)/SUM($AH$2:$AH206),0)</f>
        <v>0</v>
      </c>
      <c r="BP206" s="11">
        <f>IF($AG206,SUMPRODUCT(AV$2:AV206,$AH$2:$AH206)/SUM($AH$2:$AH206),0)</f>
        <v>0</v>
      </c>
      <c r="BQ206" s="11">
        <f>IF($AG206,SUMPRODUCT(AW$2:AW206,$AH$2:$AH206)/SUM($AH$2:$AH206),0)</f>
        <v>0</v>
      </c>
      <c r="BR206" s="11">
        <f>IF($AG206,SUMPRODUCT(AX$2:AX206,$AH$2:$AH206)/SUM($AH$2:$AH206),0)</f>
        <v>0</v>
      </c>
      <c r="BS206" s="11">
        <f>IF($AG206,SUMPRODUCT(AY$2:AY206,$AH$2:$AH206)/SUM($AH$2:$AH206),0)</f>
        <v>0</v>
      </c>
      <c r="BT206" s="11">
        <f>IF($AG206,SUMPRODUCT(AZ$2:AZ206,$AH$2:$AH206)/SUM($AH$2:$AH206),0)</f>
        <v>0</v>
      </c>
      <c r="BU206" s="11">
        <f>IF($AG206,SUMPRODUCT(BA$2:BA206,$AH$2:$AH206)/SUM($AH$2:$AH206),0)</f>
        <v>0</v>
      </c>
      <c r="BV206" s="11"/>
      <c r="BW206" s="109" cm="1">
        <f t="array" ref="BW206">IF($AG206,SQRT(SUMPRODUCT($AH$2:$AH206, (AI$2:AI206-BC206)^2)/(SUM($AH$2:$AH206)-1)),0)</f>
        <v>0</v>
      </c>
      <c r="BX206" s="109" cm="1">
        <f t="array" ref="BX206">IF($AG206,SQRT(SUMPRODUCT($AH$2:$AH206, (AJ$2:AJ206-BD206)^2)/(SUM($AH$2:$AH206)-1)),0)</f>
        <v>0</v>
      </c>
      <c r="BY206" s="109" cm="1">
        <f t="array" ref="BY206">IF($AG206,SQRT(SUMPRODUCT($AH$2:$AH206, (AK$2:AK206-BE206)^2)/(SUM($AH$2:$AH206)-1)),0)</f>
        <v>0</v>
      </c>
      <c r="BZ206" s="109" cm="1">
        <f t="array" ref="BZ206">IF($AG206,SQRT(SUMPRODUCT($AH$2:$AH206, (AL$2:AL206-BF206)^2)/(SUM($AH$2:$AH206)-1)),0)</f>
        <v>0</v>
      </c>
      <c r="CA206" s="109" cm="1">
        <f t="array" ref="CA206">IF($AG206,SQRT(SUMPRODUCT($AH$2:$AH206, (AM$2:AM206-BG206)^2)/(SUM($AH$2:$AH206)-1)),0)</f>
        <v>0</v>
      </c>
      <c r="CB206" s="109" cm="1">
        <f t="array" ref="CB206">IF($AG206,SQRT(SUMPRODUCT($AH$2:$AH206, (AN$2:AN206-BH206)^2)/(SUM($AH$2:$AH206)-1)),0)</f>
        <v>0</v>
      </c>
      <c r="CC206" s="109" cm="1">
        <f t="array" ref="CC206">IF($AG206,SQRT(SUMPRODUCT($AH$2:$AH206, (AO$2:AO206-BI206)^2)/(SUM($AH$2:$AH206)-1)),0)</f>
        <v>0</v>
      </c>
      <c r="CD206" s="109" cm="1">
        <f t="array" ref="CD206">IF($AG206,SQRT(SUMPRODUCT($AH$2:$AH206, (AP$2:AP206-BJ206)^2)/(SUM($AH$2:$AH206)-1)),0)</f>
        <v>0</v>
      </c>
      <c r="CE206" s="109" cm="1">
        <f t="array" ref="CE206">IF($AG206,SQRT(SUMPRODUCT($AH$2:$AH206, (AQ$2:AQ206-BK206)^2)/(SUM($AH$2:$AH206)-1)),0)</f>
        <v>0</v>
      </c>
      <c r="CF206" s="109" cm="1">
        <f t="array" ref="CF206">IF($AG206,SQRT(SUMPRODUCT($AH$2:$AH206, (AR$2:AR206-BL206)^2)/(SUM($AH$2:$AH206)-1)),0)</f>
        <v>0</v>
      </c>
      <c r="CG206" s="109" cm="1">
        <f t="array" ref="CG206">IF($AG206,SQRT(SUMPRODUCT($AH$2:$AH206, (AS$2:AS206-BM206)^2)/(SUM($AH$2:$AH206)-1)),0)</f>
        <v>0</v>
      </c>
      <c r="CH206" s="109" cm="1">
        <f t="array" ref="CH206">IF($AG206,SQRT(SUMPRODUCT($AH$2:$AH206, (AT$2:AT206-BN206)^2)/(SUM($AH$2:$AH206)-1)),0)</f>
        <v>0</v>
      </c>
      <c r="CI206" s="109" cm="1">
        <f t="array" ref="CI206">IF($AG206,SQRT(SUMPRODUCT($AH$2:$AH206, (AU$2:AU206-BO206)^2)/(SUM($AH$2:$AH206)-1)),0)</f>
        <v>0</v>
      </c>
      <c r="CJ206" s="109" cm="1">
        <f t="array" ref="CJ206">IF($AG206,SQRT(SUMPRODUCT($AH$2:$AH206, (AV$2:AV206-BP206)^2)/(SUM($AH$2:$AH206)-1)),0)</f>
        <v>0</v>
      </c>
      <c r="CK206" s="109" cm="1">
        <f t="array" ref="CK206">IF($AG206,SQRT(SUMPRODUCT($AH$2:$AH206, (AW$2:AW206-BQ206)^2)/(SUM($AH$2:$AH206)-1)),0)</f>
        <v>0</v>
      </c>
      <c r="CL206" s="109" cm="1">
        <f t="array" ref="CL206">IF($AG206,SQRT(SUMPRODUCT($AH$2:$AH206, (AX$2:AX206-BR206)^2)/(SUM($AH$2:$AH206)-1)),0)</f>
        <v>0</v>
      </c>
      <c r="CM206" s="109" cm="1">
        <f t="array" ref="CM206">IF($AG206,SQRT(SUMPRODUCT($AH$2:$AH206, (AY$2:AY206-BS206)^2)/(SUM($AH$2:$AH206)-1)),0)</f>
        <v>0</v>
      </c>
      <c r="CN206" s="109" cm="1">
        <f t="array" ref="CN206">IF($AG206,SQRT(SUMPRODUCT($AH$2:$AH206, (AZ$2:AZ206-BT206)^2)/(SUM($AH$2:$AH206)-1)),0)</f>
        <v>0</v>
      </c>
      <c r="CO206" s="109" cm="1">
        <f t="array" ref="CO206">IF($AG206,SQRT(SUMPRODUCT($AH$2:$AH206, (BA$2:BA206-BU206)^2)/(SUM($AH$2:$AH206)-1)),0)</f>
        <v>0</v>
      </c>
    </row>
    <row r="207" spans="34:93" x14ac:dyDescent="0.25">
      <c r="AH207" s="99" t="str">
        <f t="shared" si="61"/>
        <v/>
      </c>
      <c r="AI207" s="11">
        <f t="shared" ca="1" si="66"/>
        <v>0</v>
      </c>
      <c r="AJ207" s="11">
        <f t="shared" ca="1" si="66"/>
        <v>0</v>
      </c>
      <c r="AK207" s="11">
        <f t="shared" ca="1" si="66"/>
        <v>0</v>
      </c>
      <c r="AL207" s="11">
        <f t="shared" ca="1" si="66"/>
        <v>0</v>
      </c>
      <c r="AM207" s="11">
        <f t="shared" ca="1" si="66"/>
        <v>0</v>
      </c>
      <c r="AN207" s="11">
        <f t="shared" ca="1" si="66"/>
        <v>0</v>
      </c>
      <c r="AO207" s="11">
        <f t="shared" ca="1" si="66"/>
        <v>0</v>
      </c>
      <c r="AP207" s="11">
        <f t="shared" ca="1" si="66"/>
        <v>0</v>
      </c>
      <c r="AQ207" s="11">
        <f t="shared" ca="1" si="66"/>
        <v>0</v>
      </c>
      <c r="AR207" s="11">
        <f t="shared" ca="1" si="66"/>
        <v>0</v>
      </c>
      <c r="AS207" s="11">
        <f t="shared" ca="1" si="67"/>
        <v>0</v>
      </c>
      <c r="AT207" s="11">
        <f t="shared" ca="1" si="67"/>
        <v>0</v>
      </c>
      <c r="AU207" s="11">
        <f t="shared" ca="1" si="67"/>
        <v>0</v>
      </c>
      <c r="AV207" s="11">
        <f t="shared" ca="1" si="67"/>
        <v>0</v>
      </c>
      <c r="AW207" s="11">
        <f t="shared" ca="1" si="67"/>
        <v>0</v>
      </c>
      <c r="AX207" s="11">
        <f t="shared" ca="1" si="67"/>
        <v>0</v>
      </c>
      <c r="AY207" s="11">
        <f t="shared" ca="1" si="67"/>
        <v>0</v>
      </c>
      <c r="AZ207" s="11">
        <f t="shared" ca="1" si="67"/>
        <v>0</v>
      </c>
      <c r="BA207" s="11">
        <f t="shared" ca="1" si="67"/>
        <v>0</v>
      </c>
      <c r="BB207" s="11"/>
      <c r="BC207" s="11">
        <f>IF($AG207,SUMPRODUCT(AI$2:AI207,$AH$2:$AH207)/SUM($AH$2:$AH207),0)</f>
        <v>0</v>
      </c>
      <c r="BD207" s="11">
        <f>IF($AG207,SUMPRODUCT(AJ$2:AJ207,$AH$2:$AH207)/SUM($AH$2:$AH207),0)</f>
        <v>0</v>
      </c>
      <c r="BE207" s="11">
        <f>IF($AG207,SUMPRODUCT(AK$2:AK207,$AH$2:$AH207)/SUM($AH$2:$AH207),0)</f>
        <v>0</v>
      </c>
      <c r="BF207" s="11">
        <f>IF($AG207,SUMPRODUCT(AL$2:AL207,$AH$2:$AH207)/SUM($AH$2:$AH207),0)</f>
        <v>0</v>
      </c>
      <c r="BG207" s="11">
        <f>IF($AG207,SUMPRODUCT(AM$2:AM207,$AH$2:$AH207)/SUM($AH$2:$AH207),0)</f>
        <v>0</v>
      </c>
      <c r="BH207" s="11">
        <f>IF($AG207,SUMPRODUCT(AN$2:AN207,$AH$2:$AH207)/SUM($AH$2:$AH207),0)</f>
        <v>0</v>
      </c>
      <c r="BI207" s="11">
        <f>IF($AG207,SUMPRODUCT(AO$2:AO207,$AH$2:$AH207)/SUM($AH$2:$AH207),0)</f>
        <v>0</v>
      </c>
      <c r="BJ207" s="11">
        <f>IF($AG207,SUMPRODUCT(AP$2:AP207,$AH$2:$AH207)/SUM($AH$2:$AH207),0)</f>
        <v>0</v>
      </c>
      <c r="BK207" s="11">
        <f>IF($AG207,SUMPRODUCT(AQ$2:AQ207,$AH$2:$AH207)/SUM($AH$2:$AH207),0)</f>
        <v>0</v>
      </c>
      <c r="BL207" s="11">
        <f>IF($AG207,SUMPRODUCT(AR$2:AR207,$AH$2:$AH207)/SUM($AH$2:$AH207),0)</f>
        <v>0</v>
      </c>
      <c r="BM207" s="11">
        <f>IF($AG207,SUMPRODUCT(AS$2:AS207,$AH$2:$AH207)/SUM($AH$2:$AH207),0)</f>
        <v>0</v>
      </c>
      <c r="BN207" s="11">
        <f>IF($AG207,SUMPRODUCT(AT$2:AT207,$AH$2:$AH207)/SUM($AH$2:$AH207),0)</f>
        <v>0</v>
      </c>
      <c r="BO207" s="11">
        <f>IF($AG207,SUMPRODUCT(AU$2:AU207,$AH$2:$AH207)/SUM($AH$2:$AH207),0)</f>
        <v>0</v>
      </c>
      <c r="BP207" s="11">
        <f>IF($AG207,SUMPRODUCT(AV$2:AV207,$AH$2:$AH207)/SUM($AH$2:$AH207),0)</f>
        <v>0</v>
      </c>
      <c r="BQ207" s="11">
        <f>IF($AG207,SUMPRODUCT(AW$2:AW207,$AH$2:$AH207)/SUM($AH$2:$AH207),0)</f>
        <v>0</v>
      </c>
      <c r="BR207" s="11">
        <f>IF($AG207,SUMPRODUCT(AX$2:AX207,$AH$2:$AH207)/SUM($AH$2:$AH207),0)</f>
        <v>0</v>
      </c>
      <c r="BS207" s="11">
        <f>IF($AG207,SUMPRODUCT(AY$2:AY207,$AH$2:$AH207)/SUM($AH$2:$AH207),0)</f>
        <v>0</v>
      </c>
      <c r="BT207" s="11">
        <f>IF($AG207,SUMPRODUCT(AZ$2:AZ207,$AH$2:$AH207)/SUM($AH$2:$AH207),0)</f>
        <v>0</v>
      </c>
      <c r="BU207" s="11">
        <f>IF($AG207,SUMPRODUCT(BA$2:BA207,$AH$2:$AH207)/SUM($AH$2:$AH207),0)</f>
        <v>0</v>
      </c>
      <c r="BV207" s="11"/>
      <c r="BW207" s="109" cm="1">
        <f t="array" ref="BW207">IF($AG207,SQRT(SUMPRODUCT($AH$2:$AH207, (AI$2:AI207-BC207)^2)/(SUM($AH$2:$AH207)-1)),0)</f>
        <v>0</v>
      </c>
      <c r="BX207" s="109" cm="1">
        <f t="array" ref="BX207">IF($AG207,SQRT(SUMPRODUCT($AH$2:$AH207, (AJ$2:AJ207-BD207)^2)/(SUM($AH$2:$AH207)-1)),0)</f>
        <v>0</v>
      </c>
      <c r="BY207" s="109" cm="1">
        <f t="array" ref="BY207">IF($AG207,SQRT(SUMPRODUCT($AH$2:$AH207, (AK$2:AK207-BE207)^2)/(SUM($AH$2:$AH207)-1)),0)</f>
        <v>0</v>
      </c>
      <c r="BZ207" s="109" cm="1">
        <f t="array" ref="BZ207">IF($AG207,SQRT(SUMPRODUCT($AH$2:$AH207, (AL$2:AL207-BF207)^2)/(SUM($AH$2:$AH207)-1)),0)</f>
        <v>0</v>
      </c>
      <c r="CA207" s="109" cm="1">
        <f t="array" ref="CA207">IF($AG207,SQRT(SUMPRODUCT($AH$2:$AH207, (AM$2:AM207-BG207)^2)/(SUM($AH$2:$AH207)-1)),0)</f>
        <v>0</v>
      </c>
      <c r="CB207" s="109" cm="1">
        <f t="array" ref="CB207">IF($AG207,SQRT(SUMPRODUCT($AH$2:$AH207, (AN$2:AN207-BH207)^2)/(SUM($AH$2:$AH207)-1)),0)</f>
        <v>0</v>
      </c>
      <c r="CC207" s="109" cm="1">
        <f t="array" ref="CC207">IF($AG207,SQRT(SUMPRODUCT($AH$2:$AH207, (AO$2:AO207-BI207)^2)/(SUM($AH$2:$AH207)-1)),0)</f>
        <v>0</v>
      </c>
      <c r="CD207" s="109" cm="1">
        <f t="array" ref="CD207">IF($AG207,SQRT(SUMPRODUCT($AH$2:$AH207, (AP$2:AP207-BJ207)^2)/(SUM($AH$2:$AH207)-1)),0)</f>
        <v>0</v>
      </c>
      <c r="CE207" s="109" cm="1">
        <f t="array" ref="CE207">IF($AG207,SQRT(SUMPRODUCT($AH$2:$AH207, (AQ$2:AQ207-BK207)^2)/(SUM($AH$2:$AH207)-1)),0)</f>
        <v>0</v>
      </c>
      <c r="CF207" s="109" cm="1">
        <f t="array" ref="CF207">IF($AG207,SQRT(SUMPRODUCT($AH$2:$AH207, (AR$2:AR207-BL207)^2)/(SUM($AH$2:$AH207)-1)),0)</f>
        <v>0</v>
      </c>
      <c r="CG207" s="109" cm="1">
        <f t="array" ref="CG207">IF($AG207,SQRT(SUMPRODUCT($AH$2:$AH207, (AS$2:AS207-BM207)^2)/(SUM($AH$2:$AH207)-1)),0)</f>
        <v>0</v>
      </c>
      <c r="CH207" s="109" cm="1">
        <f t="array" ref="CH207">IF($AG207,SQRT(SUMPRODUCT($AH$2:$AH207, (AT$2:AT207-BN207)^2)/(SUM($AH$2:$AH207)-1)),0)</f>
        <v>0</v>
      </c>
      <c r="CI207" s="109" cm="1">
        <f t="array" ref="CI207">IF($AG207,SQRT(SUMPRODUCT($AH$2:$AH207, (AU$2:AU207-BO207)^2)/(SUM($AH$2:$AH207)-1)),0)</f>
        <v>0</v>
      </c>
      <c r="CJ207" s="109" cm="1">
        <f t="array" ref="CJ207">IF($AG207,SQRT(SUMPRODUCT($AH$2:$AH207, (AV$2:AV207-BP207)^2)/(SUM($AH$2:$AH207)-1)),0)</f>
        <v>0</v>
      </c>
      <c r="CK207" s="109" cm="1">
        <f t="array" ref="CK207">IF($AG207,SQRT(SUMPRODUCT($AH$2:$AH207, (AW$2:AW207-BQ207)^2)/(SUM($AH$2:$AH207)-1)),0)</f>
        <v>0</v>
      </c>
      <c r="CL207" s="109" cm="1">
        <f t="array" ref="CL207">IF($AG207,SQRT(SUMPRODUCT($AH$2:$AH207, (AX$2:AX207-BR207)^2)/(SUM($AH$2:$AH207)-1)),0)</f>
        <v>0</v>
      </c>
      <c r="CM207" s="109" cm="1">
        <f t="array" ref="CM207">IF($AG207,SQRT(SUMPRODUCT($AH$2:$AH207, (AY$2:AY207-BS207)^2)/(SUM($AH$2:$AH207)-1)),0)</f>
        <v>0</v>
      </c>
      <c r="CN207" s="109" cm="1">
        <f t="array" ref="CN207">IF($AG207,SQRT(SUMPRODUCT($AH$2:$AH207, (AZ$2:AZ207-BT207)^2)/(SUM($AH$2:$AH207)-1)),0)</f>
        <v>0</v>
      </c>
      <c r="CO207" s="109" cm="1">
        <f t="array" ref="CO207">IF($AG207,SQRT(SUMPRODUCT($AH$2:$AH207, (BA$2:BA207-BU207)^2)/(SUM($AH$2:$AH207)-1)),0)</f>
        <v>0</v>
      </c>
    </row>
    <row r="208" spans="34:93" x14ac:dyDescent="0.25">
      <c r="AH208" s="99" t="str">
        <f t="shared" si="61"/>
        <v/>
      </c>
      <c r="AI208" s="11">
        <f t="shared" ca="1" si="66"/>
        <v>0</v>
      </c>
      <c r="AJ208" s="11">
        <f t="shared" ca="1" si="66"/>
        <v>0</v>
      </c>
      <c r="AK208" s="11">
        <f t="shared" ca="1" si="66"/>
        <v>0</v>
      </c>
      <c r="AL208" s="11">
        <f t="shared" ca="1" si="66"/>
        <v>0</v>
      </c>
      <c r="AM208" s="11">
        <f t="shared" ca="1" si="66"/>
        <v>0</v>
      </c>
      <c r="AN208" s="11">
        <f t="shared" ca="1" si="66"/>
        <v>0</v>
      </c>
      <c r="AO208" s="11">
        <f t="shared" ca="1" si="66"/>
        <v>0</v>
      </c>
      <c r="AP208" s="11">
        <f t="shared" ca="1" si="66"/>
        <v>0</v>
      </c>
      <c r="AQ208" s="11">
        <f t="shared" ca="1" si="66"/>
        <v>0</v>
      </c>
      <c r="AR208" s="11">
        <f t="shared" ca="1" si="66"/>
        <v>0</v>
      </c>
      <c r="AS208" s="11">
        <f t="shared" ca="1" si="67"/>
        <v>0</v>
      </c>
      <c r="AT208" s="11">
        <f t="shared" ca="1" si="67"/>
        <v>0</v>
      </c>
      <c r="AU208" s="11">
        <f t="shared" ca="1" si="67"/>
        <v>0</v>
      </c>
      <c r="AV208" s="11">
        <f t="shared" ca="1" si="67"/>
        <v>0</v>
      </c>
      <c r="AW208" s="11">
        <f t="shared" ca="1" si="67"/>
        <v>0</v>
      </c>
      <c r="AX208" s="11">
        <f t="shared" ca="1" si="67"/>
        <v>0</v>
      </c>
      <c r="AY208" s="11">
        <f t="shared" ca="1" si="67"/>
        <v>0</v>
      </c>
      <c r="AZ208" s="11">
        <f t="shared" ca="1" si="67"/>
        <v>0</v>
      </c>
      <c r="BA208" s="11">
        <f t="shared" ca="1" si="67"/>
        <v>0</v>
      </c>
      <c r="BB208" s="11"/>
      <c r="BC208" s="11">
        <f>IF($AG208,SUMPRODUCT(AI$2:AI208,$AH$2:$AH208)/SUM($AH$2:$AH208),0)</f>
        <v>0</v>
      </c>
      <c r="BD208" s="11">
        <f>IF($AG208,SUMPRODUCT(AJ$2:AJ208,$AH$2:$AH208)/SUM($AH$2:$AH208),0)</f>
        <v>0</v>
      </c>
      <c r="BE208" s="11">
        <f>IF($AG208,SUMPRODUCT(AK$2:AK208,$AH$2:$AH208)/SUM($AH$2:$AH208),0)</f>
        <v>0</v>
      </c>
      <c r="BF208" s="11">
        <f>IF($AG208,SUMPRODUCT(AL$2:AL208,$AH$2:$AH208)/SUM($AH$2:$AH208),0)</f>
        <v>0</v>
      </c>
      <c r="BG208" s="11">
        <f>IF($AG208,SUMPRODUCT(AM$2:AM208,$AH$2:$AH208)/SUM($AH$2:$AH208),0)</f>
        <v>0</v>
      </c>
      <c r="BH208" s="11">
        <f>IF($AG208,SUMPRODUCT(AN$2:AN208,$AH$2:$AH208)/SUM($AH$2:$AH208),0)</f>
        <v>0</v>
      </c>
      <c r="BI208" s="11">
        <f>IF($AG208,SUMPRODUCT(AO$2:AO208,$AH$2:$AH208)/SUM($AH$2:$AH208),0)</f>
        <v>0</v>
      </c>
      <c r="BJ208" s="11">
        <f>IF($AG208,SUMPRODUCT(AP$2:AP208,$AH$2:$AH208)/SUM($AH$2:$AH208),0)</f>
        <v>0</v>
      </c>
      <c r="BK208" s="11">
        <f>IF($AG208,SUMPRODUCT(AQ$2:AQ208,$AH$2:$AH208)/SUM($AH$2:$AH208),0)</f>
        <v>0</v>
      </c>
      <c r="BL208" s="11">
        <f>IF($AG208,SUMPRODUCT(AR$2:AR208,$AH$2:$AH208)/SUM($AH$2:$AH208),0)</f>
        <v>0</v>
      </c>
      <c r="BM208" s="11">
        <f>IF($AG208,SUMPRODUCT(AS$2:AS208,$AH$2:$AH208)/SUM($AH$2:$AH208),0)</f>
        <v>0</v>
      </c>
      <c r="BN208" s="11">
        <f>IF($AG208,SUMPRODUCT(AT$2:AT208,$AH$2:$AH208)/SUM($AH$2:$AH208),0)</f>
        <v>0</v>
      </c>
      <c r="BO208" s="11">
        <f>IF($AG208,SUMPRODUCT(AU$2:AU208,$AH$2:$AH208)/SUM($AH$2:$AH208),0)</f>
        <v>0</v>
      </c>
      <c r="BP208" s="11">
        <f>IF($AG208,SUMPRODUCT(AV$2:AV208,$AH$2:$AH208)/SUM($AH$2:$AH208),0)</f>
        <v>0</v>
      </c>
      <c r="BQ208" s="11">
        <f>IF($AG208,SUMPRODUCT(AW$2:AW208,$AH$2:$AH208)/SUM($AH$2:$AH208),0)</f>
        <v>0</v>
      </c>
      <c r="BR208" s="11">
        <f>IF($AG208,SUMPRODUCT(AX$2:AX208,$AH$2:$AH208)/SUM($AH$2:$AH208),0)</f>
        <v>0</v>
      </c>
      <c r="BS208" s="11">
        <f>IF($AG208,SUMPRODUCT(AY$2:AY208,$AH$2:$AH208)/SUM($AH$2:$AH208),0)</f>
        <v>0</v>
      </c>
      <c r="BT208" s="11">
        <f>IF($AG208,SUMPRODUCT(AZ$2:AZ208,$AH$2:$AH208)/SUM($AH$2:$AH208),0)</f>
        <v>0</v>
      </c>
      <c r="BU208" s="11">
        <f>IF($AG208,SUMPRODUCT(BA$2:BA208,$AH$2:$AH208)/SUM($AH$2:$AH208),0)</f>
        <v>0</v>
      </c>
      <c r="BV208" s="11"/>
      <c r="BW208" s="109" cm="1">
        <f t="array" ref="BW208">IF($AG208,SQRT(SUMPRODUCT($AH$2:$AH208, (AI$2:AI208-BC208)^2)/(SUM($AH$2:$AH208)-1)),0)</f>
        <v>0</v>
      </c>
      <c r="BX208" s="109" cm="1">
        <f t="array" ref="BX208">IF($AG208,SQRT(SUMPRODUCT($AH$2:$AH208, (AJ$2:AJ208-BD208)^2)/(SUM($AH$2:$AH208)-1)),0)</f>
        <v>0</v>
      </c>
      <c r="BY208" s="109" cm="1">
        <f t="array" ref="BY208">IF($AG208,SQRT(SUMPRODUCT($AH$2:$AH208, (AK$2:AK208-BE208)^2)/(SUM($AH$2:$AH208)-1)),0)</f>
        <v>0</v>
      </c>
      <c r="BZ208" s="109" cm="1">
        <f t="array" ref="BZ208">IF($AG208,SQRT(SUMPRODUCT($AH$2:$AH208, (AL$2:AL208-BF208)^2)/(SUM($AH$2:$AH208)-1)),0)</f>
        <v>0</v>
      </c>
      <c r="CA208" s="109" cm="1">
        <f t="array" ref="CA208">IF($AG208,SQRT(SUMPRODUCT($AH$2:$AH208, (AM$2:AM208-BG208)^2)/(SUM($AH$2:$AH208)-1)),0)</f>
        <v>0</v>
      </c>
      <c r="CB208" s="109" cm="1">
        <f t="array" ref="CB208">IF($AG208,SQRT(SUMPRODUCT($AH$2:$AH208, (AN$2:AN208-BH208)^2)/(SUM($AH$2:$AH208)-1)),0)</f>
        <v>0</v>
      </c>
      <c r="CC208" s="109" cm="1">
        <f t="array" ref="CC208">IF($AG208,SQRT(SUMPRODUCT($AH$2:$AH208, (AO$2:AO208-BI208)^2)/(SUM($AH$2:$AH208)-1)),0)</f>
        <v>0</v>
      </c>
      <c r="CD208" s="109" cm="1">
        <f t="array" ref="CD208">IF($AG208,SQRT(SUMPRODUCT($AH$2:$AH208, (AP$2:AP208-BJ208)^2)/(SUM($AH$2:$AH208)-1)),0)</f>
        <v>0</v>
      </c>
      <c r="CE208" s="109" cm="1">
        <f t="array" ref="CE208">IF($AG208,SQRT(SUMPRODUCT($AH$2:$AH208, (AQ$2:AQ208-BK208)^2)/(SUM($AH$2:$AH208)-1)),0)</f>
        <v>0</v>
      </c>
      <c r="CF208" s="109" cm="1">
        <f t="array" ref="CF208">IF($AG208,SQRT(SUMPRODUCT($AH$2:$AH208, (AR$2:AR208-BL208)^2)/(SUM($AH$2:$AH208)-1)),0)</f>
        <v>0</v>
      </c>
      <c r="CG208" s="109" cm="1">
        <f t="array" ref="CG208">IF($AG208,SQRT(SUMPRODUCT($AH$2:$AH208, (AS$2:AS208-BM208)^2)/(SUM($AH$2:$AH208)-1)),0)</f>
        <v>0</v>
      </c>
      <c r="CH208" s="109" cm="1">
        <f t="array" ref="CH208">IF($AG208,SQRT(SUMPRODUCT($AH$2:$AH208, (AT$2:AT208-BN208)^2)/(SUM($AH$2:$AH208)-1)),0)</f>
        <v>0</v>
      </c>
      <c r="CI208" s="109" cm="1">
        <f t="array" ref="CI208">IF($AG208,SQRT(SUMPRODUCT($AH$2:$AH208, (AU$2:AU208-BO208)^2)/(SUM($AH$2:$AH208)-1)),0)</f>
        <v>0</v>
      </c>
      <c r="CJ208" s="109" cm="1">
        <f t="array" ref="CJ208">IF($AG208,SQRT(SUMPRODUCT($AH$2:$AH208, (AV$2:AV208-BP208)^2)/(SUM($AH$2:$AH208)-1)),0)</f>
        <v>0</v>
      </c>
      <c r="CK208" s="109" cm="1">
        <f t="array" ref="CK208">IF($AG208,SQRT(SUMPRODUCT($AH$2:$AH208, (AW$2:AW208-BQ208)^2)/(SUM($AH$2:$AH208)-1)),0)</f>
        <v>0</v>
      </c>
      <c r="CL208" s="109" cm="1">
        <f t="array" ref="CL208">IF($AG208,SQRT(SUMPRODUCT($AH$2:$AH208, (AX$2:AX208-BR208)^2)/(SUM($AH$2:$AH208)-1)),0)</f>
        <v>0</v>
      </c>
      <c r="CM208" s="109" cm="1">
        <f t="array" ref="CM208">IF($AG208,SQRT(SUMPRODUCT($AH$2:$AH208, (AY$2:AY208-BS208)^2)/(SUM($AH$2:$AH208)-1)),0)</f>
        <v>0</v>
      </c>
      <c r="CN208" s="109" cm="1">
        <f t="array" ref="CN208">IF($AG208,SQRT(SUMPRODUCT($AH$2:$AH208, (AZ$2:AZ208-BT208)^2)/(SUM($AH$2:$AH208)-1)),0)</f>
        <v>0</v>
      </c>
      <c r="CO208" s="109" cm="1">
        <f t="array" ref="CO208">IF($AG208,SQRT(SUMPRODUCT($AH$2:$AH208, (BA$2:BA208-BU208)^2)/(SUM($AH$2:$AH208)-1)),0)</f>
        <v>0</v>
      </c>
    </row>
    <row r="209" spans="34:93" x14ac:dyDescent="0.25">
      <c r="AH209" s="99" t="str">
        <f t="shared" si="61"/>
        <v/>
      </c>
      <c r="AI209" s="11">
        <f t="shared" ca="1" si="66"/>
        <v>0</v>
      </c>
      <c r="AJ209" s="11">
        <f t="shared" ca="1" si="66"/>
        <v>0</v>
      </c>
      <c r="AK209" s="11">
        <f t="shared" ca="1" si="66"/>
        <v>0</v>
      </c>
      <c r="AL209" s="11">
        <f t="shared" ca="1" si="66"/>
        <v>0</v>
      </c>
      <c r="AM209" s="11">
        <f t="shared" ca="1" si="66"/>
        <v>0</v>
      </c>
      <c r="AN209" s="11">
        <f t="shared" ca="1" si="66"/>
        <v>0</v>
      </c>
      <c r="AO209" s="11">
        <f t="shared" ca="1" si="66"/>
        <v>0</v>
      </c>
      <c r="AP209" s="11">
        <f t="shared" ca="1" si="66"/>
        <v>0</v>
      </c>
      <c r="AQ209" s="11">
        <f t="shared" ca="1" si="66"/>
        <v>0</v>
      </c>
      <c r="AR209" s="11">
        <f t="shared" ca="1" si="66"/>
        <v>0</v>
      </c>
      <c r="AS209" s="11">
        <f t="shared" ca="1" si="67"/>
        <v>0</v>
      </c>
      <c r="AT209" s="11">
        <f t="shared" ca="1" si="67"/>
        <v>0</v>
      </c>
      <c r="AU209" s="11">
        <f t="shared" ca="1" si="67"/>
        <v>0</v>
      </c>
      <c r="AV209" s="11">
        <f t="shared" ca="1" si="67"/>
        <v>0</v>
      </c>
      <c r="AW209" s="11">
        <f t="shared" ca="1" si="67"/>
        <v>0</v>
      </c>
      <c r="AX209" s="11">
        <f t="shared" ca="1" si="67"/>
        <v>0</v>
      </c>
      <c r="AY209" s="11">
        <f t="shared" ca="1" si="67"/>
        <v>0</v>
      </c>
      <c r="AZ209" s="11">
        <f t="shared" ca="1" si="67"/>
        <v>0</v>
      </c>
      <c r="BA209" s="11">
        <f t="shared" ca="1" si="67"/>
        <v>0</v>
      </c>
      <c r="BB209" s="11"/>
      <c r="BC209" s="11">
        <f>IF($AG209,SUMPRODUCT(AI$2:AI209,$AH$2:$AH209)/SUM($AH$2:$AH209),0)</f>
        <v>0</v>
      </c>
      <c r="BD209" s="11">
        <f>IF($AG209,SUMPRODUCT(AJ$2:AJ209,$AH$2:$AH209)/SUM($AH$2:$AH209),0)</f>
        <v>0</v>
      </c>
      <c r="BE209" s="11">
        <f>IF($AG209,SUMPRODUCT(AK$2:AK209,$AH$2:$AH209)/SUM($AH$2:$AH209),0)</f>
        <v>0</v>
      </c>
      <c r="BF209" s="11">
        <f>IF($AG209,SUMPRODUCT(AL$2:AL209,$AH$2:$AH209)/SUM($AH$2:$AH209),0)</f>
        <v>0</v>
      </c>
      <c r="BG209" s="11">
        <f>IF($AG209,SUMPRODUCT(AM$2:AM209,$AH$2:$AH209)/SUM($AH$2:$AH209),0)</f>
        <v>0</v>
      </c>
      <c r="BH209" s="11">
        <f>IF($AG209,SUMPRODUCT(AN$2:AN209,$AH$2:$AH209)/SUM($AH$2:$AH209),0)</f>
        <v>0</v>
      </c>
      <c r="BI209" s="11">
        <f>IF($AG209,SUMPRODUCT(AO$2:AO209,$AH$2:$AH209)/SUM($AH$2:$AH209),0)</f>
        <v>0</v>
      </c>
      <c r="BJ209" s="11">
        <f>IF($AG209,SUMPRODUCT(AP$2:AP209,$AH$2:$AH209)/SUM($AH$2:$AH209),0)</f>
        <v>0</v>
      </c>
      <c r="BK209" s="11">
        <f>IF($AG209,SUMPRODUCT(AQ$2:AQ209,$AH$2:$AH209)/SUM($AH$2:$AH209),0)</f>
        <v>0</v>
      </c>
      <c r="BL209" s="11">
        <f>IF($AG209,SUMPRODUCT(AR$2:AR209,$AH$2:$AH209)/SUM($AH$2:$AH209),0)</f>
        <v>0</v>
      </c>
      <c r="BM209" s="11">
        <f>IF($AG209,SUMPRODUCT(AS$2:AS209,$AH$2:$AH209)/SUM($AH$2:$AH209),0)</f>
        <v>0</v>
      </c>
      <c r="BN209" s="11">
        <f>IF($AG209,SUMPRODUCT(AT$2:AT209,$AH$2:$AH209)/SUM($AH$2:$AH209),0)</f>
        <v>0</v>
      </c>
      <c r="BO209" s="11">
        <f>IF($AG209,SUMPRODUCT(AU$2:AU209,$AH$2:$AH209)/SUM($AH$2:$AH209),0)</f>
        <v>0</v>
      </c>
      <c r="BP209" s="11">
        <f>IF($AG209,SUMPRODUCT(AV$2:AV209,$AH$2:$AH209)/SUM($AH$2:$AH209),0)</f>
        <v>0</v>
      </c>
      <c r="BQ209" s="11">
        <f>IF($AG209,SUMPRODUCT(AW$2:AW209,$AH$2:$AH209)/SUM($AH$2:$AH209),0)</f>
        <v>0</v>
      </c>
      <c r="BR209" s="11">
        <f>IF($AG209,SUMPRODUCT(AX$2:AX209,$AH$2:$AH209)/SUM($AH$2:$AH209),0)</f>
        <v>0</v>
      </c>
      <c r="BS209" s="11">
        <f>IF($AG209,SUMPRODUCT(AY$2:AY209,$AH$2:$AH209)/SUM($AH$2:$AH209),0)</f>
        <v>0</v>
      </c>
      <c r="BT209" s="11">
        <f>IF($AG209,SUMPRODUCT(AZ$2:AZ209,$AH$2:$AH209)/SUM($AH$2:$AH209),0)</f>
        <v>0</v>
      </c>
      <c r="BU209" s="11">
        <f>IF($AG209,SUMPRODUCT(BA$2:BA209,$AH$2:$AH209)/SUM($AH$2:$AH209),0)</f>
        <v>0</v>
      </c>
      <c r="BV209" s="11"/>
      <c r="BW209" s="109" cm="1">
        <f t="array" ref="BW209">IF($AG209,SQRT(SUMPRODUCT($AH$2:$AH209, (AI$2:AI209-BC209)^2)/(SUM($AH$2:$AH209)-1)),0)</f>
        <v>0</v>
      </c>
      <c r="BX209" s="109" cm="1">
        <f t="array" ref="BX209">IF($AG209,SQRT(SUMPRODUCT($AH$2:$AH209, (AJ$2:AJ209-BD209)^2)/(SUM($AH$2:$AH209)-1)),0)</f>
        <v>0</v>
      </c>
      <c r="BY209" s="109" cm="1">
        <f t="array" ref="BY209">IF($AG209,SQRT(SUMPRODUCT($AH$2:$AH209, (AK$2:AK209-BE209)^2)/(SUM($AH$2:$AH209)-1)),0)</f>
        <v>0</v>
      </c>
      <c r="BZ209" s="109" cm="1">
        <f t="array" ref="BZ209">IF($AG209,SQRT(SUMPRODUCT($AH$2:$AH209, (AL$2:AL209-BF209)^2)/(SUM($AH$2:$AH209)-1)),0)</f>
        <v>0</v>
      </c>
      <c r="CA209" s="109" cm="1">
        <f t="array" ref="CA209">IF($AG209,SQRT(SUMPRODUCT($AH$2:$AH209, (AM$2:AM209-BG209)^2)/(SUM($AH$2:$AH209)-1)),0)</f>
        <v>0</v>
      </c>
      <c r="CB209" s="109" cm="1">
        <f t="array" ref="CB209">IF($AG209,SQRT(SUMPRODUCT($AH$2:$AH209, (AN$2:AN209-BH209)^2)/(SUM($AH$2:$AH209)-1)),0)</f>
        <v>0</v>
      </c>
      <c r="CC209" s="109" cm="1">
        <f t="array" ref="CC209">IF($AG209,SQRT(SUMPRODUCT($AH$2:$AH209, (AO$2:AO209-BI209)^2)/(SUM($AH$2:$AH209)-1)),0)</f>
        <v>0</v>
      </c>
      <c r="CD209" s="109" cm="1">
        <f t="array" ref="CD209">IF($AG209,SQRT(SUMPRODUCT($AH$2:$AH209, (AP$2:AP209-BJ209)^2)/(SUM($AH$2:$AH209)-1)),0)</f>
        <v>0</v>
      </c>
      <c r="CE209" s="109" cm="1">
        <f t="array" ref="CE209">IF($AG209,SQRT(SUMPRODUCT($AH$2:$AH209, (AQ$2:AQ209-BK209)^2)/(SUM($AH$2:$AH209)-1)),0)</f>
        <v>0</v>
      </c>
      <c r="CF209" s="109" cm="1">
        <f t="array" ref="CF209">IF($AG209,SQRT(SUMPRODUCT($AH$2:$AH209, (AR$2:AR209-BL209)^2)/(SUM($AH$2:$AH209)-1)),0)</f>
        <v>0</v>
      </c>
      <c r="CG209" s="109" cm="1">
        <f t="array" ref="CG209">IF($AG209,SQRT(SUMPRODUCT($AH$2:$AH209, (AS$2:AS209-BM209)^2)/(SUM($AH$2:$AH209)-1)),0)</f>
        <v>0</v>
      </c>
      <c r="CH209" s="109" cm="1">
        <f t="array" ref="CH209">IF($AG209,SQRT(SUMPRODUCT($AH$2:$AH209, (AT$2:AT209-BN209)^2)/(SUM($AH$2:$AH209)-1)),0)</f>
        <v>0</v>
      </c>
      <c r="CI209" s="109" cm="1">
        <f t="array" ref="CI209">IF($AG209,SQRT(SUMPRODUCT($AH$2:$AH209, (AU$2:AU209-BO209)^2)/(SUM($AH$2:$AH209)-1)),0)</f>
        <v>0</v>
      </c>
      <c r="CJ209" s="109" cm="1">
        <f t="array" ref="CJ209">IF($AG209,SQRT(SUMPRODUCT($AH$2:$AH209, (AV$2:AV209-BP209)^2)/(SUM($AH$2:$AH209)-1)),0)</f>
        <v>0</v>
      </c>
      <c r="CK209" s="109" cm="1">
        <f t="array" ref="CK209">IF($AG209,SQRT(SUMPRODUCT($AH$2:$AH209, (AW$2:AW209-BQ209)^2)/(SUM($AH$2:$AH209)-1)),0)</f>
        <v>0</v>
      </c>
      <c r="CL209" s="109" cm="1">
        <f t="array" ref="CL209">IF($AG209,SQRT(SUMPRODUCT($AH$2:$AH209, (AX$2:AX209-BR209)^2)/(SUM($AH$2:$AH209)-1)),0)</f>
        <v>0</v>
      </c>
      <c r="CM209" s="109" cm="1">
        <f t="array" ref="CM209">IF($AG209,SQRT(SUMPRODUCT($AH$2:$AH209, (AY$2:AY209-BS209)^2)/(SUM($AH$2:$AH209)-1)),0)</f>
        <v>0</v>
      </c>
      <c r="CN209" s="109" cm="1">
        <f t="array" ref="CN209">IF($AG209,SQRT(SUMPRODUCT($AH$2:$AH209, (AZ$2:AZ209-BT209)^2)/(SUM($AH$2:$AH209)-1)),0)</f>
        <v>0</v>
      </c>
      <c r="CO209" s="109" cm="1">
        <f t="array" ref="CO209">IF($AG209,SQRT(SUMPRODUCT($AH$2:$AH209, (BA$2:BA209-BU209)^2)/(SUM($AH$2:$AH209)-1)),0)</f>
        <v>0</v>
      </c>
    </row>
    <row r="210" spans="34:93" x14ac:dyDescent="0.25">
      <c r="AH210" s="99" t="str">
        <f t="shared" si="61"/>
        <v/>
      </c>
      <c r="AI210" s="11">
        <f t="shared" ca="1" si="66"/>
        <v>0</v>
      </c>
      <c r="AJ210" s="11">
        <f t="shared" ca="1" si="66"/>
        <v>0</v>
      </c>
      <c r="AK210" s="11">
        <f t="shared" ca="1" si="66"/>
        <v>0</v>
      </c>
      <c r="AL210" s="11">
        <f t="shared" ca="1" si="66"/>
        <v>0</v>
      </c>
      <c r="AM210" s="11">
        <f t="shared" ca="1" si="66"/>
        <v>0</v>
      </c>
      <c r="AN210" s="11">
        <f t="shared" ca="1" si="66"/>
        <v>0</v>
      </c>
      <c r="AO210" s="11">
        <f t="shared" ca="1" si="66"/>
        <v>0</v>
      </c>
      <c r="AP210" s="11">
        <f t="shared" ca="1" si="66"/>
        <v>0</v>
      </c>
      <c r="AQ210" s="11">
        <f t="shared" ca="1" si="66"/>
        <v>0</v>
      </c>
      <c r="AR210" s="11">
        <f t="shared" ca="1" si="66"/>
        <v>0</v>
      </c>
      <c r="AS210" s="11">
        <f t="shared" ca="1" si="67"/>
        <v>0</v>
      </c>
      <c r="AT210" s="11">
        <f t="shared" ca="1" si="67"/>
        <v>0</v>
      </c>
      <c r="AU210" s="11">
        <f t="shared" ca="1" si="67"/>
        <v>0</v>
      </c>
      <c r="AV210" s="11">
        <f t="shared" ca="1" si="67"/>
        <v>0</v>
      </c>
      <c r="AW210" s="11">
        <f t="shared" ca="1" si="67"/>
        <v>0</v>
      </c>
      <c r="AX210" s="11">
        <f t="shared" ca="1" si="67"/>
        <v>0</v>
      </c>
      <c r="AY210" s="11">
        <f t="shared" ca="1" si="67"/>
        <v>0</v>
      </c>
      <c r="AZ210" s="11">
        <f t="shared" ca="1" si="67"/>
        <v>0</v>
      </c>
      <c r="BA210" s="11">
        <f t="shared" ca="1" si="67"/>
        <v>0</v>
      </c>
      <c r="BB210" s="11"/>
      <c r="BC210" s="11">
        <f>IF($AG210,SUMPRODUCT(AI$2:AI210,$AH$2:$AH210)/SUM($AH$2:$AH210),0)</f>
        <v>0</v>
      </c>
      <c r="BD210" s="11">
        <f>IF($AG210,SUMPRODUCT(AJ$2:AJ210,$AH$2:$AH210)/SUM($AH$2:$AH210),0)</f>
        <v>0</v>
      </c>
      <c r="BE210" s="11">
        <f>IF($AG210,SUMPRODUCT(AK$2:AK210,$AH$2:$AH210)/SUM($AH$2:$AH210),0)</f>
        <v>0</v>
      </c>
      <c r="BF210" s="11">
        <f>IF($AG210,SUMPRODUCT(AL$2:AL210,$AH$2:$AH210)/SUM($AH$2:$AH210),0)</f>
        <v>0</v>
      </c>
      <c r="BG210" s="11">
        <f>IF($AG210,SUMPRODUCT(AM$2:AM210,$AH$2:$AH210)/SUM($AH$2:$AH210),0)</f>
        <v>0</v>
      </c>
      <c r="BH210" s="11">
        <f>IF($AG210,SUMPRODUCT(AN$2:AN210,$AH$2:$AH210)/SUM($AH$2:$AH210),0)</f>
        <v>0</v>
      </c>
      <c r="BI210" s="11">
        <f>IF($AG210,SUMPRODUCT(AO$2:AO210,$AH$2:$AH210)/SUM($AH$2:$AH210),0)</f>
        <v>0</v>
      </c>
      <c r="BJ210" s="11">
        <f>IF($AG210,SUMPRODUCT(AP$2:AP210,$AH$2:$AH210)/SUM($AH$2:$AH210),0)</f>
        <v>0</v>
      </c>
      <c r="BK210" s="11">
        <f>IF($AG210,SUMPRODUCT(AQ$2:AQ210,$AH$2:$AH210)/SUM($AH$2:$AH210),0)</f>
        <v>0</v>
      </c>
      <c r="BL210" s="11">
        <f>IF($AG210,SUMPRODUCT(AR$2:AR210,$AH$2:$AH210)/SUM($AH$2:$AH210),0)</f>
        <v>0</v>
      </c>
      <c r="BM210" s="11">
        <f>IF($AG210,SUMPRODUCT(AS$2:AS210,$AH$2:$AH210)/SUM($AH$2:$AH210),0)</f>
        <v>0</v>
      </c>
      <c r="BN210" s="11">
        <f>IF($AG210,SUMPRODUCT(AT$2:AT210,$AH$2:$AH210)/SUM($AH$2:$AH210),0)</f>
        <v>0</v>
      </c>
      <c r="BO210" s="11">
        <f>IF($AG210,SUMPRODUCT(AU$2:AU210,$AH$2:$AH210)/SUM($AH$2:$AH210),0)</f>
        <v>0</v>
      </c>
      <c r="BP210" s="11">
        <f>IF($AG210,SUMPRODUCT(AV$2:AV210,$AH$2:$AH210)/SUM($AH$2:$AH210),0)</f>
        <v>0</v>
      </c>
      <c r="BQ210" s="11">
        <f>IF($AG210,SUMPRODUCT(AW$2:AW210,$AH$2:$AH210)/SUM($AH$2:$AH210),0)</f>
        <v>0</v>
      </c>
      <c r="BR210" s="11">
        <f>IF($AG210,SUMPRODUCT(AX$2:AX210,$AH$2:$AH210)/SUM($AH$2:$AH210),0)</f>
        <v>0</v>
      </c>
      <c r="BS210" s="11">
        <f>IF($AG210,SUMPRODUCT(AY$2:AY210,$AH$2:$AH210)/SUM($AH$2:$AH210),0)</f>
        <v>0</v>
      </c>
      <c r="BT210" s="11">
        <f>IF($AG210,SUMPRODUCT(AZ$2:AZ210,$AH$2:$AH210)/SUM($AH$2:$AH210),0)</f>
        <v>0</v>
      </c>
      <c r="BU210" s="11">
        <f>IF($AG210,SUMPRODUCT(BA$2:BA210,$AH$2:$AH210)/SUM($AH$2:$AH210),0)</f>
        <v>0</v>
      </c>
      <c r="BV210" s="11"/>
      <c r="BW210" s="109" cm="1">
        <f t="array" ref="BW210">IF($AG210,SQRT(SUMPRODUCT($AH$2:$AH210, (AI$2:AI210-BC210)^2)/(SUM($AH$2:$AH210)-1)),0)</f>
        <v>0</v>
      </c>
      <c r="BX210" s="109" cm="1">
        <f t="array" ref="BX210">IF($AG210,SQRT(SUMPRODUCT($AH$2:$AH210, (AJ$2:AJ210-BD210)^2)/(SUM($AH$2:$AH210)-1)),0)</f>
        <v>0</v>
      </c>
      <c r="BY210" s="109" cm="1">
        <f t="array" ref="BY210">IF($AG210,SQRT(SUMPRODUCT($AH$2:$AH210, (AK$2:AK210-BE210)^2)/(SUM($AH$2:$AH210)-1)),0)</f>
        <v>0</v>
      </c>
      <c r="BZ210" s="109" cm="1">
        <f t="array" ref="BZ210">IF($AG210,SQRT(SUMPRODUCT($AH$2:$AH210, (AL$2:AL210-BF210)^2)/(SUM($AH$2:$AH210)-1)),0)</f>
        <v>0</v>
      </c>
      <c r="CA210" s="109" cm="1">
        <f t="array" ref="CA210">IF($AG210,SQRT(SUMPRODUCT($AH$2:$AH210, (AM$2:AM210-BG210)^2)/(SUM($AH$2:$AH210)-1)),0)</f>
        <v>0</v>
      </c>
      <c r="CB210" s="109" cm="1">
        <f t="array" ref="CB210">IF($AG210,SQRT(SUMPRODUCT($AH$2:$AH210, (AN$2:AN210-BH210)^2)/(SUM($AH$2:$AH210)-1)),0)</f>
        <v>0</v>
      </c>
      <c r="CC210" s="109" cm="1">
        <f t="array" ref="CC210">IF($AG210,SQRT(SUMPRODUCT($AH$2:$AH210, (AO$2:AO210-BI210)^2)/(SUM($AH$2:$AH210)-1)),0)</f>
        <v>0</v>
      </c>
      <c r="CD210" s="109" cm="1">
        <f t="array" ref="CD210">IF($AG210,SQRT(SUMPRODUCT($AH$2:$AH210, (AP$2:AP210-BJ210)^2)/(SUM($AH$2:$AH210)-1)),0)</f>
        <v>0</v>
      </c>
      <c r="CE210" s="109" cm="1">
        <f t="array" ref="CE210">IF($AG210,SQRT(SUMPRODUCT($AH$2:$AH210, (AQ$2:AQ210-BK210)^2)/(SUM($AH$2:$AH210)-1)),0)</f>
        <v>0</v>
      </c>
      <c r="CF210" s="109" cm="1">
        <f t="array" ref="CF210">IF($AG210,SQRT(SUMPRODUCT($AH$2:$AH210, (AR$2:AR210-BL210)^2)/(SUM($AH$2:$AH210)-1)),0)</f>
        <v>0</v>
      </c>
      <c r="CG210" s="109" cm="1">
        <f t="array" ref="CG210">IF($AG210,SQRT(SUMPRODUCT($AH$2:$AH210, (AS$2:AS210-BM210)^2)/(SUM($AH$2:$AH210)-1)),0)</f>
        <v>0</v>
      </c>
      <c r="CH210" s="109" cm="1">
        <f t="array" ref="CH210">IF($AG210,SQRT(SUMPRODUCT($AH$2:$AH210, (AT$2:AT210-BN210)^2)/(SUM($AH$2:$AH210)-1)),0)</f>
        <v>0</v>
      </c>
      <c r="CI210" s="109" cm="1">
        <f t="array" ref="CI210">IF($AG210,SQRT(SUMPRODUCT($AH$2:$AH210, (AU$2:AU210-BO210)^2)/(SUM($AH$2:$AH210)-1)),0)</f>
        <v>0</v>
      </c>
      <c r="CJ210" s="109" cm="1">
        <f t="array" ref="CJ210">IF($AG210,SQRT(SUMPRODUCT($AH$2:$AH210, (AV$2:AV210-BP210)^2)/(SUM($AH$2:$AH210)-1)),0)</f>
        <v>0</v>
      </c>
      <c r="CK210" s="109" cm="1">
        <f t="array" ref="CK210">IF($AG210,SQRT(SUMPRODUCT($AH$2:$AH210, (AW$2:AW210-BQ210)^2)/(SUM($AH$2:$AH210)-1)),0)</f>
        <v>0</v>
      </c>
      <c r="CL210" s="109" cm="1">
        <f t="array" ref="CL210">IF($AG210,SQRT(SUMPRODUCT($AH$2:$AH210, (AX$2:AX210-BR210)^2)/(SUM($AH$2:$AH210)-1)),0)</f>
        <v>0</v>
      </c>
      <c r="CM210" s="109" cm="1">
        <f t="array" ref="CM210">IF($AG210,SQRT(SUMPRODUCT($AH$2:$AH210, (AY$2:AY210-BS210)^2)/(SUM($AH$2:$AH210)-1)),0)</f>
        <v>0</v>
      </c>
      <c r="CN210" s="109" cm="1">
        <f t="array" ref="CN210">IF($AG210,SQRT(SUMPRODUCT($AH$2:$AH210, (AZ$2:AZ210-BT210)^2)/(SUM($AH$2:$AH210)-1)),0)</f>
        <v>0</v>
      </c>
      <c r="CO210" s="109" cm="1">
        <f t="array" ref="CO210">IF($AG210,SQRT(SUMPRODUCT($AH$2:$AH210, (BA$2:BA210-BU210)^2)/(SUM($AH$2:$AH210)-1)),0)</f>
        <v>0</v>
      </c>
    </row>
    <row r="211" spans="34:93" x14ac:dyDescent="0.25">
      <c r="AH211" s="99" t="str">
        <f t="shared" si="61"/>
        <v/>
      </c>
      <c r="AI211" s="11">
        <f t="shared" ca="1" si="66"/>
        <v>0</v>
      </c>
      <c r="AJ211" s="11">
        <f t="shared" ca="1" si="66"/>
        <v>0</v>
      </c>
      <c r="AK211" s="11">
        <f t="shared" ca="1" si="66"/>
        <v>0</v>
      </c>
      <c r="AL211" s="11">
        <f t="shared" ca="1" si="66"/>
        <v>0</v>
      </c>
      <c r="AM211" s="11">
        <f t="shared" ca="1" si="66"/>
        <v>0</v>
      </c>
      <c r="AN211" s="11">
        <f t="shared" ca="1" si="66"/>
        <v>0</v>
      </c>
      <c r="AO211" s="11">
        <f t="shared" ca="1" si="66"/>
        <v>0</v>
      </c>
      <c r="AP211" s="11">
        <f t="shared" ca="1" si="66"/>
        <v>0</v>
      </c>
      <c r="AQ211" s="11">
        <f t="shared" ca="1" si="66"/>
        <v>0</v>
      </c>
      <c r="AR211" s="11">
        <f t="shared" ca="1" si="66"/>
        <v>0</v>
      </c>
      <c r="AS211" s="11">
        <f t="shared" ca="1" si="67"/>
        <v>0</v>
      </c>
      <c r="AT211" s="11">
        <f t="shared" ca="1" si="67"/>
        <v>0</v>
      </c>
      <c r="AU211" s="11">
        <f t="shared" ca="1" si="67"/>
        <v>0</v>
      </c>
      <c r="AV211" s="11">
        <f t="shared" ca="1" si="67"/>
        <v>0</v>
      </c>
      <c r="AW211" s="11">
        <f t="shared" ca="1" si="67"/>
        <v>0</v>
      </c>
      <c r="AX211" s="11">
        <f t="shared" ca="1" si="67"/>
        <v>0</v>
      </c>
      <c r="AY211" s="11">
        <f t="shared" ca="1" si="67"/>
        <v>0</v>
      </c>
      <c r="AZ211" s="11">
        <f t="shared" ca="1" si="67"/>
        <v>0</v>
      </c>
      <c r="BA211" s="11">
        <f t="shared" ca="1" si="67"/>
        <v>0</v>
      </c>
      <c r="BB211" s="11"/>
      <c r="BC211" s="11">
        <f>IF($AG211,SUMPRODUCT(AI$2:AI211,$AH$2:$AH211)/SUM($AH$2:$AH211),0)</f>
        <v>0</v>
      </c>
      <c r="BD211" s="11">
        <f>IF($AG211,SUMPRODUCT(AJ$2:AJ211,$AH$2:$AH211)/SUM($AH$2:$AH211),0)</f>
        <v>0</v>
      </c>
      <c r="BE211" s="11">
        <f>IF($AG211,SUMPRODUCT(AK$2:AK211,$AH$2:$AH211)/SUM($AH$2:$AH211),0)</f>
        <v>0</v>
      </c>
      <c r="BF211" s="11">
        <f>IF($AG211,SUMPRODUCT(AL$2:AL211,$AH$2:$AH211)/SUM($AH$2:$AH211),0)</f>
        <v>0</v>
      </c>
      <c r="BG211" s="11">
        <f>IF($AG211,SUMPRODUCT(AM$2:AM211,$AH$2:$AH211)/SUM($AH$2:$AH211),0)</f>
        <v>0</v>
      </c>
      <c r="BH211" s="11">
        <f>IF($AG211,SUMPRODUCT(AN$2:AN211,$AH$2:$AH211)/SUM($AH$2:$AH211),0)</f>
        <v>0</v>
      </c>
      <c r="BI211" s="11">
        <f>IF($AG211,SUMPRODUCT(AO$2:AO211,$AH$2:$AH211)/SUM($AH$2:$AH211),0)</f>
        <v>0</v>
      </c>
      <c r="BJ211" s="11">
        <f>IF($AG211,SUMPRODUCT(AP$2:AP211,$AH$2:$AH211)/SUM($AH$2:$AH211),0)</f>
        <v>0</v>
      </c>
      <c r="BK211" s="11">
        <f>IF($AG211,SUMPRODUCT(AQ$2:AQ211,$AH$2:$AH211)/SUM($AH$2:$AH211),0)</f>
        <v>0</v>
      </c>
      <c r="BL211" s="11">
        <f>IF($AG211,SUMPRODUCT(AR$2:AR211,$AH$2:$AH211)/SUM($AH$2:$AH211),0)</f>
        <v>0</v>
      </c>
      <c r="BM211" s="11">
        <f>IF($AG211,SUMPRODUCT(AS$2:AS211,$AH$2:$AH211)/SUM($AH$2:$AH211),0)</f>
        <v>0</v>
      </c>
      <c r="BN211" s="11">
        <f>IF($AG211,SUMPRODUCT(AT$2:AT211,$AH$2:$AH211)/SUM($AH$2:$AH211),0)</f>
        <v>0</v>
      </c>
      <c r="BO211" s="11">
        <f>IF($AG211,SUMPRODUCT(AU$2:AU211,$AH$2:$AH211)/SUM($AH$2:$AH211),0)</f>
        <v>0</v>
      </c>
      <c r="BP211" s="11">
        <f>IF($AG211,SUMPRODUCT(AV$2:AV211,$AH$2:$AH211)/SUM($AH$2:$AH211),0)</f>
        <v>0</v>
      </c>
      <c r="BQ211" s="11">
        <f>IF($AG211,SUMPRODUCT(AW$2:AW211,$AH$2:$AH211)/SUM($AH$2:$AH211),0)</f>
        <v>0</v>
      </c>
      <c r="BR211" s="11">
        <f>IF($AG211,SUMPRODUCT(AX$2:AX211,$AH$2:$AH211)/SUM($AH$2:$AH211),0)</f>
        <v>0</v>
      </c>
      <c r="BS211" s="11">
        <f>IF($AG211,SUMPRODUCT(AY$2:AY211,$AH$2:$AH211)/SUM($AH$2:$AH211),0)</f>
        <v>0</v>
      </c>
      <c r="BT211" s="11">
        <f>IF($AG211,SUMPRODUCT(AZ$2:AZ211,$AH$2:$AH211)/SUM($AH$2:$AH211),0)</f>
        <v>0</v>
      </c>
      <c r="BU211" s="11">
        <f>IF($AG211,SUMPRODUCT(BA$2:BA211,$AH$2:$AH211)/SUM($AH$2:$AH211),0)</f>
        <v>0</v>
      </c>
      <c r="BV211" s="11"/>
      <c r="BW211" s="109" cm="1">
        <f t="array" ref="BW211">IF($AG211,SQRT(SUMPRODUCT($AH$2:$AH211, (AI$2:AI211-BC211)^2)/(SUM($AH$2:$AH211)-1)),0)</f>
        <v>0</v>
      </c>
      <c r="BX211" s="109" cm="1">
        <f t="array" ref="BX211">IF($AG211,SQRT(SUMPRODUCT($AH$2:$AH211, (AJ$2:AJ211-BD211)^2)/(SUM($AH$2:$AH211)-1)),0)</f>
        <v>0</v>
      </c>
      <c r="BY211" s="109" cm="1">
        <f t="array" ref="BY211">IF($AG211,SQRT(SUMPRODUCT($AH$2:$AH211, (AK$2:AK211-BE211)^2)/(SUM($AH$2:$AH211)-1)),0)</f>
        <v>0</v>
      </c>
      <c r="BZ211" s="109" cm="1">
        <f t="array" ref="BZ211">IF($AG211,SQRT(SUMPRODUCT($AH$2:$AH211, (AL$2:AL211-BF211)^2)/(SUM($AH$2:$AH211)-1)),0)</f>
        <v>0</v>
      </c>
      <c r="CA211" s="109" cm="1">
        <f t="array" ref="CA211">IF($AG211,SQRT(SUMPRODUCT($AH$2:$AH211, (AM$2:AM211-BG211)^2)/(SUM($AH$2:$AH211)-1)),0)</f>
        <v>0</v>
      </c>
      <c r="CB211" s="109" cm="1">
        <f t="array" ref="CB211">IF($AG211,SQRT(SUMPRODUCT($AH$2:$AH211, (AN$2:AN211-BH211)^2)/(SUM($AH$2:$AH211)-1)),0)</f>
        <v>0</v>
      </c>
      <c r="CC211" s="109" cm="1">
        <f t="array" ref="CC211">IF($AG211,SQRT(SUMPRODUCT($AH$2:$AH211, (AO$2:AO211-BI211)^2)/(SUM($AH$2:$AH211)-1)),0)</f>
        <v>0</v>
      </c>
      <c r="CD211" s="109" cm="1">
        <f t="array" ref="CD211">IF($AG211,SQRT(SUMPRODUCT($AH$2:$AH211, (AP$2:AP211-BJ211)^2)/(SUM($AH$2:$AH211)-1)),0)</f>
        <v>0</v>
      </c>
      <c r="CE211" s="109" cm="1">
        <f t="array" ref="CE211">IF($AG211,SQRT(SUMPRODUCT($AH$2:$AH211, (AQ$2:AQ211-BK211)^2)/(SUM($AH$2:$AH211)-1)),0)</f>
        <v>0</v>
      </c>
      <c r="CF211" s="109" cm="1">
        <f t="array" ref="CF211">IF($AG211,SQRT(SUMPRODUCT($AH$2:$AH211, (AR$2:AR211-BL211)^2)/(SUM($AH$2:$AH211)-1)),0)</f>
        <v>0</v>
      </c>
      <c r="CG211" s="109" cm="1">
        <f t="array" ref="CG211">IF($AG211,SQRT(SUMPRODUCT($AH$2:$AH211, (AS$2:AS211-BM211)^2)/(SUM($AH$2:$AH211)-1)),0)</f>
        <v>0</v>
      </c>
      <c r="CH211" s="109" cm="1">
        <f t="array" ref="CH211">IF($AG211,SQRT(SUMPRODUCT($AH$2:$AH211, (AT$2:AT211-BN211)^2)/(SUM($AH$2:$AH211)-1)),0)</f>
        <v>0</v>
      </c>
      <c r="CI211" s="109" cm="1">
        <f t="array" ref="CI211">IF($AG211,SQRT(SUMPRODUCT($AH$2:$AH211, (AU$2:AU211-BO211)^2)/(SUM($AH$2:$AH211)-1)),0)</f>
        <v>0</v>
      </c>
      <c r="CJ211" s="109" cm="1">
        <f t="array" ref="CJ211">IF($AG211,SQRT(SUMPRODUCT($AH$2:$AH211, (AV$2:AV211-BP211)^2)/(SUM($AH$2:$AH211)-1)),0)</f>
        <v>0</v>
      </c>
      <c r="CK211" s="109" cm="1">
        <f t="array" ref="CK211">IF($AG211,SQRT(SUMPRODUCT($AH$2:$AH211, (AW$2:AW211-BQ211)^2)/(SUM($AH$2:$AH211)-1)),0)</f>
        <v>0</v>
      </c>
      <c r="CL211" s="109" cm="1">
        <f t="array" ref="CL211">IF($AG211,SQRT(SUMPRODUCT($AH$2:$AH211, (AX$2:AX211-BR211)^2)/(SUM($AH$2:$AH211)-1)),0)</f>
        <v>0</v>
      </c>
      <c r="CM211" s="109" cm="1">
        <f t="array" ref="CM211">IF($AG211,SQRT(SUMPRODUCT($AH$2:$AH211, (AY$2:AY211-BS211)^2)/(SUM($AH$2:$AH211)-1)),0)</f>
        <v>0</v>
      </c>
      <c r="CN211" s="109" cm="1">
        <f t="array" ref="CN211">IF($AG211,SQRT(SUMPRODUCT($AH$2:$AH211, (AZ$2:AZ211-BT211)^2)/(SUM($AH$2:$AH211)-1)),0)</f>
        <v>0</v>
      </c>
      <c r="CO211" s="109" cm="1">
        <f t="array" ref="CO211">IF($AG211,SQRT(SUMPRODUCT($AH$2:$AH211, (BA$2:BA211-BU211)^2)/(SUM($AH$2:$AH211)-1)),0)</f>
        <v>0</v>
      </c>
    </row>
    <row r="212" spans="34:93" x14ac:dyDescent="0.25">
      <c r="AH212" s="99" t="str">
        <f t="shared" si="61"/>
        <v/>
      </c>
      <c r="AI212" s="11">
        <f t="shared" ref="AI212:AR221" ca="1" si="68">IF(AI$1&lt;&gt;0,SUMIFS(INDIRECT(AI$1), Fecha,$AG212),0)</f>
        <v>0</v>
      </c>
      <c r="AJ212" s="11">
        <f t="shared" ca="1" si="68"/>
        <v>0</v>
      </c>
      <c r="AK212" s="11">
        <f t="shared" ca="1" si="68"/>
        <v>0</v>
      </c>
      <c r="AL212" s="11">
        <f t="shared" ca="1" si="68"/>
        <v>0</v>
      </c>
      <c r="AM212" s="11">
        <f t="shared" ca="1" si="68"/>
        <v>0</v>
      </c>
      <c r="AN212" s="11">
        <f t="shared" ca="1" si="68"/>
        <v>0</v>
      </c>
      <c r="AO212" s="11">
        <f t="shared" ca="1" si="68"/>
        <v>0</v>
      </c>
      <c r="AP212" s="11">
        <f t="shared" ca="1" si="68"/>
        <v>0</v>
      </c>
      <c r="AQ212" s="11">
        <f t="shared" ca="1" si="68"/>
        <v>0</v>
      </c>
      <c r="AR212" s="11">
        <f t="shared" ca="1" si="68"/>
        <v>0</v>
      </c>
      <c r="AS212" s="11">
        <f t="shared" ref="AS212:BA221" ca="1" si="69">IF(AS$1&lt;&gt;0,SUMIFS(INDIRECT(AS$1), Fecha,$AG212),0)</f>
        <v>0</v>
      </c>
      <c r="AT212" s="11">
        <f t="shared" ca="1" si="69"/>
        <v>0</v>
      </c>
      <c r="AU212" s="11">
        <f t="shared" ca="1" si="69"/>
        <v>0</v>
      </c>
      <c r="AV212" s="11">
        <f t="shared" ca="1" si="69"/>
        <v>0</v>
      </c>
      <c r="AW212" s="11">
        <f t="shared" ca="1" si="69"/>
        <v>0</v>
      </c>
      <c r="AX212" s="11">
        <f t="shared" ca="1" si="69"/>
        <v>0</v>
      </c>
      <c r="AY212" s="11">
        <f t="shared" ca="1" si="69"/>
        <v>0</v>
      </c>
      <c r="AZ212" s="11">
        <f t="shared" ca="1" si="69"/>
        <v>0</v>
      </c>
      <c r="BA212" s="11">
        <f t="shared" ca="1" si="69"/>
        <v>0</v>
      </c>
      <c r="BB212" s="11"/>
      <c r="BC212" s="11">
        <f>IF($AG212,SUMPRODUCT(AI$2:AI212,$AH$2:$AH212)/SUM($AH$2:$AH212),0)</f>
        <v>0</v>
      </c>
      <c r="BD212" s="11">
        <f>IF($AG212,SUMPRODUCT(AJ$2:AJ212,$AH$2:$AH212)/SUM($AH$2:$AH212),0)</f>
        <v>0</v>
      </c>
      <c r="BE212" s="11">
        <f>IF($AG212,SUMPRODUCT(AK$2:AK212,$AH$2:$AH212)/SUM($AH$2:$AH212),0)</f>
        <v>0</v>
      </c>
      <c r="BF212" s="11">
        <f>IF($AG212,SUMPRODUCT(AL$2:AL212,$AH$2:$AH212)/SUM($AH$2:$AH212),0)</f>
        <v>0</v>
      </c>
      <c r="BG212" s="11">
        <f>IF($AG212,SUMPRODUCT(AM$2:AM212,$AH$2:$AH212)/SUM($AH$2:$AH212),0)</f>
        <v>0</v>
      </c>
      <c r="BH212" s="11">
        <f>IF($AG212,SUMPRODUCT(AN$2:AN212,$AH$2:$AH212)/SUM($AH$2:$AH212),0)</f>
        <v>0</v>
      </c>
      <c r="BI212" s="11">
        <f>IF($AG212,SUMPRODUCT(AO$2:AO212,$AH$2:$AH212)/SUM($AH$2:$AH212),0)</f>
        <v>0</v>
      </c>
      <c r="BJ212" s="11">
        <f>IF($AG212,SUMPRODUCT(AP$2:AP212,$AH$2:$AH212)/SUM($AH$2:$AH212),0)</f>
        <v>0</v>
      </c>
      <c r="BK212" s="11">
        <f>IF($AG212,SUMPRODUCT(AQ$2:AQ212,$AH$2:$AH212)/SUM($AH$2:$AH212),0)</f>
        <v>0</v>
      </c>
      <c r="BL212" s="11">
        <f>IF($AG212,SUMPRODUCT(AR$2:AR212,$AH$2:$AH212)/SUM($AH$2:$AH212),0)</f>
        <v>0</v>
      </c>
      <c r="BM212" s="11">
        <f>IF($AG212,SUMPRODUCT(AS$2:AS212,$AH$2:$AH212)/SUM($AH$2:$AH212),0)</f>
        <v>0</v>
      </c>
      <c r="BN212" s="11">
        <f>IF($AG212,SUMPRODUCT(AT$2:AT212,$AH$2:$AH212)/SUM($AH$2:$AH212),0)</f>
        <v>0</v>
      </c>
      <c r="BO212" s="11">
        <f>IF($AG212,SUMPRODUCT(AU$2:AU212,$AH$2:$AH212)/SUM($AH$2:$AH212),0)</f>
        <v>0</v>
      </c>
      <c r="BP212" s="11">
        <f>IF($AG212,SUMPRODUCT(AV$2:AV212,$AH$2:$AH212)/SUM($AH$2:$AH212),0)</f>
        <v>0</v>
      </c>
      <c r="BQ212" s="11">
        <f>IF($AG212,SUMPRODUCT(AW$2:AW212,$AH$2:$AH212)/SUM($AH$2:$AH212),0)</f>
        <v>0</v>
      </c>
      <c r="BR212" s="11">
        <f>IF($AG212,SUMPRODUCT(AX$2:AX212,$AH$2:$AH212)/SUM($AH$2:$AH212),0)</f>
        <v>0</v>
      </c>
      <c r="BS212" s="11">
        <f>IF($AG212,SUMPRODUCT(AY$2:AY212,$AH$2:$AH212)/SUM($AH$2:$AH212),0)</f>
        <v>0</v>
      </c>
      <c r="BT212" s="11">
        <f>IF($AG212,SUMPRODUCT(AZ$2:AZ212,$AH$2:$AH212)/SUM($AH$2:$AH212),0)</f>
        <v>0</v>
      </c>
      <c r="BU212" s="11">
        <f>IF($AG212,SUMPRODUCT(BA$2:BA212,$AH$2:$AH212)/SUM($AH$2:$AH212),0)</f>
        <v>0</v>
      </c>
      <c r="BV212" s="11"/>
      <c r="BW212" s="109" cm="1">
        <f t="array" ref="BW212">IF($AG212,SQRT(SUMPRODUCT($AH$2:$AH212, (AI$2:AI212-BC212)^2)/(SUM($AH$2:$AH212)-1)),0)</f>
        <v>0</v>
      </c>
      <c r="BX212" s="109" cm="1">
        <f t="array" ref="BX212">IF($AG212,SQRT(SUMPRODUCT($AH$2:$AH212, (AJ$2:AJ212-BD212)^2)/(SUM($AH$2:$AH212)-1)),0)</f>
        <v>0</v>
      </c>
      <c r="BY212" s="109" cm="1">
        <f t="array" ref="BY212">IF($AG212,SQRT(SUMPRODUCT($AH$2:$AH212, (AK$2:AK212-BE212)^2)/(SUM($AH$2:$AH212)-1)),0)</f>
        <v>0</v>
      </c>
      <c r="BZ212" s="109" cm="1">
        <f t="array" ref="BZ212">IF($AG212,SQRT(SUMPRODUCT($AH$2:$AH212, (AL$2:AL212-BF212)^2)/(SUM($AH$2:$AH212)-1)),0)</f>
        <v>0</v>
      </c>
      <c r="CA212" s="109" cm="1">
        <f t="array" ref="CA212">IF($AG212,SQRT(SUMPRODUCT($AH$2:$AH212, (AM$2:AM212-BG212)^2)/(SUM($AH$2:$AH212)-1)),0)</f>
        <v>0</v>
      </c>
      <c r="CB212" s="109" cm="1">
        <f t="array" ref="CB212">IF($AG212,SQRT(SUMPRODUCT($AH$2:$AH212, (AN$2:AN212-BH212)^2)/(SUM($AH$2:$AH212)-1)),0)</f>
        <v>0</v>
      </c>
      <c r="CC212" s="109" cm="1">
        <f t="array" ref="CC212">IF($AG212,SQRT(SUMPRODUCT($AH$2:$AH212, (AO$2:AO212-BI212)^2)/(SUM($AH$2:$AH212)-1)),0)</f>
        <v>0</v>
      </c>
      <c r="CD212" s="109" cm="1">
        <f t="array" ref="CD212">IF($AG212,SQRT(SUMPRODUCT($AH$2:$AH212, (AP$2:AP212-BJ212)^2)/(SUM($AH$2:$AH212)-1)),0)</f>
        <v>0</v>
      </c>
      <c r="CE212" s="109" cm="1">
        <f t="array" ref="CE212">IF($AG212,SQRT(SUMPRODUCT($AH$2:$AH212, (AQ$2:AQ212-BK212)^2)/(SUM($AH$2:$AH212)-1)),0)</f>
        <v>0</v>
      </c>
      <c r="CF212" s="109" cm="1">
        <f t="array" ref="CF212">IF($AG212,SQRT(SUMPRODUCT($AH$2:$AH212, (AR$2:AR212-BL212)^2)/(SUM($AH$2:$AH212)-1)),0)</f>
        <v>0</v>
      </c>
      <c r="CG212" s="109" cm="1">
        <f t="array" ref="CG212">IF($AG212,SQRT(SUMPRODUCT($AH$2:$AH212, (AS$2:AS212-BM212)^2)/(SUM($AH$2:$AH212)-1)),0)</f>
        <v>0</v>
      </c>
      <c r="CH212" s="109" cm="1">
        <f t="array" ref="CH212">IF($AG212,SQRT(SUMPRODUCT($AH$2:$AH212, (AT$2:AT212-BN212)^2)/(SUM($AH$2:$AH212)-1)),0)</f>
        <v>0</v>
      </c>
      <c r="CI212" s="109" cm="1">
        <f t="array" ref="CI212">IF($AG212,SQRT(SUMPRODUCT($AH$2:$AH212, (AU$2:AU212-BO212)^2)/(SUM($AH$2:$AH212)-1)),0)</f>
        <v>0</v>
      </c>
      <c r="CJ212" s="109" cm="1">
        <f t="array" ref="CJ212">IF($AG212,SQRT(SUMPRODUCT($AH$2:$AH212, (AV$2:AV212-BP212)^2)/(SUM($AH$2:$AH212)-1)),0)</f>
        <v>0</v>
      </c>
      <c r="CK212" s="109" cm="1">
        <f t="array" ref="CK212">IF($AG212,SQRT(SUMPRODUCT($AH$2:$AH212, (AW$2:AW212-BQ212)^2)/(SUM($AH$2:$AH212)-1)),0)</f>
        <v>0</v>
      </c>
      <c r="CL212" s="109" cm="1">
        <f t="array" ref="CL212">IF($AG212,SQRT(SUMPRODUCT($AH$2:$AH212, (AX$2:AX212-BR212)^2)/(SUM($AH$2:$AH212)-1)),0)</f>
        <v>0</v>
      </c>
      <c r="CM212" s="109" cm="1">
        <f t="array" ref="CM212">IF($AG212,SQRT(SUMPRODUCT($AH$2:$AH212, (AY$2:AY212-BS212)^2)/(SUM($AH$2:$AH212)-1)),0)</f>
        <v>0</v>
      </c>
      <c r="CN212" s="109" cm="1">
        <f t="array" ref="CN212">IF($AG212,SQRT(SUMPRODUCT($AH$2:$AH212, (AZ$2:AZ212-BT212)^2)/(SUM($AH$2:$AH212)-1)),0)</f>
        <v>0</v>
      </c>
      <c r="CO212" s="109" cm="1">
        <f t="array" ref="CO212">IF($AG212,SQRT(SUMPRODUCT($AH$2:$AH212, (BA$2:BA212-BU212)^2)/(SUM($AH$2:$AH212)-1)),0)</f>
        <v>0</v>
      </c>
    </row>
    <row r="213" spans="34:93" x14ac:dyDescent="0.25">
      <c r="AH213" s="99" t="str">
        <f t="shared" si="61"/>
        <v/>
      </c>
      <c r="AI213" s="11">
        <f t="shared" ca="1" si="68"/>
        <v>0</v>
      </c>
      <c r="AJ213" s="11">
        <f t="shared" ca="1" si="68"/>
        <v>0</v>
      </c>
      <c r="AK213" s="11">
        <f t="shared" ca="1" si="68"/>
        <v>0</v>
      </c>
      <c r="AL213" s="11">
        <f t="shared" ca="1" si="68"/>
        <v>0</v>
      </c>
      <c r="AM213" s="11">
        <f t="shared" ca="1" si="68"/>
        <v>0</v>
      </c>
      <c r="AN213" s="11">
        <f t="shared" ca="1" si="68"/>
        <v>0</v>
      </c>
      <c r="AO213" s="11">
        <f t="shared" ca="1" si="68"/>
        <v>0</v>
      </c>
      <c r="AP213" s="11">
        <f t="shared" ca="1" si="68"/>
        <v>0</v>
      </c>
      <c r="AQ213" s="11">
        <f t="shared" ca="1" si="68"/>
        <v>0</v>
      </c>
      <c r="AR213" s="11">
        <f t="shared" ca="1" si="68"/>
        <v>0</v>
      </c>
      <c r="AS213" s="11">
        <f t="shared" ca="1" si="69"/>
        <v>0</v>
      </c>
      <c r="AT213" s="11">
        <f t="shared" ca="1" si="69"/>
        <v>0</v>
      </c>
      <c r="AU213" s="11">
        <f t="shared" ca="1" si="69"/>
        <v>0</v>
      </c>
      <c r="AV213" s="11">
        <f t="shared" ca="1" si="69"/>
        <v>0</v>
      </c>
      <c r="AW213" s="11">
        <f t="shared" ca="1" si="69"/>
        <v>0</v>
      </c>
      <c r="AX213" s="11">
        <f t="shared" ca="1" si="69"/>
        <v>0</v>
      </c>
      <c r="AY213" s="11">
        <f t="shared" ca="1" si="69"/>
        <v>0</v>
      </c>
      <c r="AZ213" s="11">
        <f t="shared" ca="1" si="69"/>
        <v>0</v>
      </c>
      <c r="BA213" s="11">
        <f t="shared" ca="1" si="69"/>
        <v>0</v>
      </c>
      <c r="BB213" s="11"/>
      <c r="BC213" s="11">
        <f>IF($AG213,SUMPRODUCT(AI$2:AI213,$AH$2:$AH213)/SUM($AH$2:$AH213),0)</f>
        <v>0</v>
      </c>
      <c r="BD213" s="11">
        <f>IF($AG213,SUMPRODUCT(AJ$2:AJ213,$AH$2:$AH213)/SUM($AH$2:$AH213),0)</f>
        <v>0</v>
      </c>
      <c r="BE213" s="11">
        <f>IF($AG213,SUMPRODUCT(AK$2:AK213,$AH$2:$AH213)/SUM($AH$2:$AH213),0)</f>
        <v>0</v>
      </c>
      <c r="BF213" s="11">
        <f>IF($AG213,SUMPRODUCT(AL$2:AL213,$AH$2:$AH213)/SUM($AH$2:$AH213),0)</f>
        <v>0</v>
      </c>
      <c r="BG213" s="11">
        <f>IF($AG213,SUMPRODUCT(AM$2:AM213,$AH$2:$AH213)/SUM($AH$2:$AH213),0)</f>
        <v>0</v>
      </c>
      <c r="BH213" s="11">
        <f>IF($AG213,SUMPRODUCT(AN$2:AN213,$AH$2:$AH213)/SUM($AH$2:$AH213),0)</f>
        <v>0</v>
      </c>
      <c r="BI213" s="11">
        <f>IF($AG213,SUMPRODUCT(AO$2:AO213,$AH$2:$AH213)/SUM($AH$2:$AH213),0)</f>
        <v>0</v>
      </c>
      <c r="BJ213" s="11">
        <f>IF($AG213,SUMPRODUCT(AP$2:AP213,$AH$2:$AH213)/SUM($AH$2:$AH213),0)</f>
        <v>0</v>
      </c>
      <c r="BK213" s="11">
        <f>IF($AG213,SUMPRODUCT(AQ$2:AQ213,$AH$2:$AH213)/SUM($AH$2:$AH213),0)</f>
        <v>0</v>
      </c>
      <c r="BL213" s="11">
        <f>IF($AG213,SUMPRODUCT(AR$2:AR213,$AH$2:$AH213)/SUM($AH$2:$AH213),0)</f>
        <v>0</v>
      </c>
      <c r="BM213" s="11">
        <f>IF($AG213,SUMPRODUCT(AS$2:AS213,$AH$2:$AH213)/SUM($AH$2:$AH213),0)</f>
        <v>0</v>
      </c>
      <c r="BN213" s="11">
        <f>IF($AG213,SUMPRODUCT(AT$2:AT213,$AH$2:$AH213)/SUM($AH$2:$AH213),0)</f>
        <v>0</v>
      </c>
      <c r="BO213" s="11">
        <f>IF($AG213,SUMPRODUCT(AU$2:AU213,$AH$2:$AH213)/SUM($AH$2:$AH213),0)</f>
        <v>0</v>
      </c>
      <c r="BP213" s="11">
        <f>IF($AG213,SUMPRODUCT(AV$2:AV213,$AH$2:$AH213)/SUM($AH$2:$AH213),0)</f>
        <v>0</v>
      </c>
      <c r="BQ213" s="11">
        <f>IF($AG213,SUMPRODUCT(AW$2:AW213,$AH$2:$AH213)/SUM($AH$2:$AH213),0)</f>
        <v>0</v>
      </c>
      <c r="BR213" s="11">
        <f>IF($AG213,SUMPRODUCT(AX$2:AX213,$AH$2:$AH213)/SUM($AH$2:$AH213),0)</f>
        <v>0</v>
      </c>
      <c r="BS213" s="11">
        <f>IF($AG213,SUMPRODUCT(AY$2:AY213,$AH$2:$AH213)/SUM($AH$2:$AH213),0)</f>
        <v>0</v>
      </c>
      <c r="BT213" s="11">
        <f>IF($AG213,SUMPRODUCT(AZ$2:AZ213,$AH$2:$AH213)/SUM($AH$2:$AH213),0)</f>
        <v>0</v>
      </c>
      <c r="BU213" s="11">
        <f>IF($AG213,SUMPRODUCT(BA$2:BA213,$AH$2:$AH213)/SUM($AH$2:$AH213),0)</f>
        <v>0</v>
      </c>
      <c r="BV213" s="11"/>
      <c r="BW213" s="109" cm="1">
        <f t="array" ref="BW213">IF($AG213,SQRT(SUMPRODUCT($AH$2:$AH213, (AI$2:AI213-BC213)^2)/(SUM($AH$2:$AH213)-1)),0)</f>
        <v>0</v>
      </c>
      <c r="BX213" s="109" cm="1">
        <f t="array" ref="BX213">IF($AG213,SQRT(SUMPRODUCT($AH$2:$AH213, (AJ$2:AJ213-BD213)^2)/(SUM($AH$2:$AH213)-1)),0)</f>
        <v>0</v>
      </c>
      <c r="BY213" s="109" cm="1">
        <f t="array" ref="BY213">IF($AG213,SQRT(SUMPRODUCT($AH$2:$AH213, (AK$2:AK213-BE213)^2)/(SUM($AH$2:$AH213)-1)),0)</f>
        <v>0</v>
      </c>
      <c r="BZ213" s="109" cm="1">
        <f t="array" ref="BZ213">IF($AG213,SQRT(SUMPRODUCT($AH$2:$AH213, (AL$2:AL213-BF213)^2)/(SUM($AH$2:$AH213)-1)),0)</f>
        <v>0</v>
      </c>
      <c r="CA213" s="109" cm="1">
        <f t="array" ref="CA213">IF($AG213,SQRT(SUMPRODUCT($AH$2:$AH213, (AM$2:AM213-BG213)^2)/(SUM($AH$2:$AH213)-1)),0)</f>
        <v>0</v>
      </c>
      <c r="CB213" s="109" cm="1">
        <f t="array" ref="CB213">IF($AG213,SQRT(SUMPRODUCT($AH$2:$AH213, (AN$2:AN213-BH213)^2)/(SUM($AH$2:$AH213)-1)),0)</f>
        <v>0</v>
      </c>
      <c r="CC213" s="109" cm="1">
        <f t="array" ref="CC213">IF($AG213,SQRT(SUMPRODUCT($AH$2:$AH213, (AO$2:AO213-BI213)^2)/(SUM($AH$2:$AH213)-1)),0)</f>
        <v>0</v>
      </c>
      <c r="CD213" s="109" cm="1">
        <f t="array" ref="CD213">IF($AG213,SQRT(SUMPRODUCT($AH$2:$AH213, (AP$2:AP213-BJ213)^2)/(SUM($AH$2:$AH213)-1)),0)</f>
        <v>0</v>
      </c>
      <c r="CE213" s="109" cm="1">
        <f t="array" ref="CE213">IF($AG213,SQRT(SUMPRODUCT($AH$2:$AH213, (AQ$2:AQ213-BK213)^2)/(SUM($AH$2:$AH213)-1)),0)</f>
        <v>0</v>
      </c>
      <c r="CF213" s="109" cm="1">
        <f t="array" ref="CF213">IF($AG213,SQRT(SUMPRODUCT($AH$2:$AH213, (AR$2:AR213-BL213)^2)/(SUM($AH$2:$AH213)-1)),0)</f>
        <v>0</v>
      </c>
      <c r="CG213" s="109" cm="1">
        <f t="array" ref="CG213">IF($AG213,SQRT(SUMPRODUCT($AH$2:$AH213, (AS$2:AS213-BM213)^2)/(SUM($AH$2:$AH213)-1)),0)</f>
        <v>0</v>
      </c>
      <c r="CH213" s="109" cm="1">
        <f t="array" ref="CH213">IF($AG213,SQRT(SUMPRODUCT($AH$2:$AH213, (AT$2:AT213-BN213)^2)/(SUM($AH$2:$AH213)-1)),0)</f>
        <v>0</v>
      </c>
      <c r="CI213" s="109" cm="1">
        <f t="array" ref="CI213">IF($AG213,SQRT(SUMPRODUCT($AH$2:$AH213, (AU$2:AU213-BO213)^2)/(SUM($AH$2:$AH213)-1)),0)</f>
        <v>0</v>
      </c>
      <c r="CJ213" s="109" cm="1">
        <f t="array" ref="CJ213">IF($AG213,SQRT(SUMPRODUCT($AH$2:$AH213, (AV$2:AV213-BP213)^2)/(SUM($AH$2:$AH213)-1)),0)</f>
        <v>0</v>
      </c>
      <c r="CK213" s="109" cm="1">
        <f t="array" ref="CK213">IF($AG213,SQRT(SUMPRODUCT($AH$2:$AH213, (AW$2:AW213-BQ213)^2)/(SUM($AH$2:$AH213)-1)),0)</f>
        <v>0</v>
      </c>
      <c r="CL213" s="109" cm="1">
        <f t="array" ref="CL213">IF($AG213,SQRT(SUMPRODUCT($AH$2:$AH213, (AX$2:AX213-BR213)^2)/(SUM($AH$2:$AH213)-1)),0)</f>
        <v>0</v>
      </c>
      <c r="CM213" s="109" cm="1">
        <f t="array" ref="CM213">IF($AG213,SQRT(SUMPRODUCT($AH$2:$AH213, (AY$2:AY213-BS213)^2)/(SUM($AH$2:$AH213)-1)),0)</f>
        <v>0</v>
      </c>
      <c r="CN213" s="109" cm="1">
        <f t="array" ref="CN213">IF($AG213,SQRT(SUMPRODUCT($AH$2:$AH213, (AZ$2:AZ213-BT213)^2)/(SUM($AH$2:$AH213)-1)),0)</f>
        <v>0</v>
      </c>
      <c r="CO213" s="109" cm="1">
        <f t="array" ref="CO213">IF($AG213,SQRT(SUMPRODUCT($AH$2:$AH213, (BA$2:BA213-BU213)^2)/(SUM($AH$2:$AH213)-1)),0)</f>
        <v>0</v>
      </c>
    </row>
    <row r="214" spans="34:93" x14ac:dyDescent="0.25">
      <c r="AH214" s="99" t="str">
        <f t="shared" si="61"/>
        <v/>
      </c>
      <c r="AI214" s="11">
        <f t="shared" ca="1" si="68"/>
        <v>0</v>
      </c>
      <c r="AJ214" s="11">
        <f t="shared" ca="1" si="68"/>
        <v>0</v>
      </c>
      <c r="AK214" s="11">
        <f t="shared" ca="1" si="68"/>
        <v>0</v>
      </c>
      <c r="AL214" s="11">
        <f t="shared" ca="1" si="68"/>
        <v>0</v>
      </c>
      <c r="AM214" s="11">
        <f t="shared" ca="1" si="68"/>
        <v>0</v>
      </c>
      <c r="AN214" s="11">
        <f t="shared" ca="1" si="68"/>
        <v>0</v>
      </c>
      <c r="AO214" s="11">
        <f t="shared" ca="1" si="68"/>
        <v>0</v>
      </c>
      <c r="AP214" s="11">
        <f t="shared" ca="1" si="68"/>
        <v>0</v>
      </c>
      <c r="AQ214" s="11">
        <f t="shared" ca="1" si="68"/>
        <v>0</v>
      </c>
      <c r="AR214" s="11">
        <f t="shared" ca="1" si="68"/>
        <v>0</v>
      </c>
      <c r="AS214" s="11">
        <f t="shared" ca="1" si="69"/>
        <v>0</v>
      </c>
      <c r="AT214" s="11">
        <f t="shared" ca="1" si="69"/>
        <v>0</v>
      </c>
      <c r="AU214" s="11">
        <f t="shared" ca="1" si="69"/>
        <v>0</v>
      </c>
      <c r="AV214" s="11">
        <f t="shared" ca="1" si="69"/>
        <v>0</v>
      </c>
      <c r="AW214" s="11">
        <f t="shared" ca="1" si="69"/>
        <v>0</v>
      </c>
      <c r="AX214" s="11">
        <f t="shared" ca="1" si="69"/>
        <v>0</v>
      </c>
      <c r="AY214" s="11">
        <f t="shared" ca="1" si="69"/>
        <v>0</v>
      </c>
      <c r="AZ214" s="11">
        <f t="shared" ca="1" si="69"/>
        <v>0</v>
      </c>
      <c r="BA214" s="11">
        <f t="shared" ca="1" si="69"/>
        <v>0</v>
      </c>
      <c r="BB214" s="11"/>
      <c r="BC214" s="11">
        <f>IF($AG214,SUMPRODUCT(AI$2:AI214,$AH$2:$AH214)/SUM($AH$2:$AH214),0)</f>
        <v>0</v>
      </c>
      <c r="BD214" s="11">
        <f>IF($AG214,SUMPRODUCT(AJ$2:AJ214,$AH$2:$AH214)/SUM($AH$2:$AH214),0)</f>
        <v>0</v>
      </c>
      <c r="BE214" s="11">
        <f>IF($AG214,SUMPRODUCT(AK$2:AK214,$AH$2:$AH214)/SUM($AH$2:$AH214),0)</f>
        <v>0</v>
      </c>
      <c r="BF214" s="11">
        <f>IF($AG214,SUMPRODUCT(AL$2:AL214,$AH$2:$AH214)/SUM($AH$2:$AH214),0)</f>
        <v>0</v>
      </c>
      <c r="BG214" s="11">
        <f>IF($AG214,SUMPRODUCT(AM$2:AM214,$AH$2:$AH214)/SUM($AH$2:$AH214),0)</f>
        <v>0</v>
      </c>
      <c r="BH214" s="11">
        <f>IF($AG214,SUMPRODUCT(AN$2:AN214,$AH$2:$AH214)/SUM($AH$2:$AH214),0)</f>
        <v>0</v>
      </c>
      <c r="BI214" s="11">
        <f>IF($AG214,SUMPRODUCT(AO$2:AO214,$AH$2:$AH214)/SUM($AH$2:$AH214),0)</f>
        <v>0</v>
      </c>
      <c r="BJ214" s="11">
        <f>IF($AG214,SUMPRODUCT(AP$2:AP214,$AH$2:$AH214)/SUM($AH$2:$AH214),0)</f>
        <v>0</v>
      </c>
      <c r="BK214" s="11">
        <f>IF($AG214,SUMPRODUCT(AQ$2:AQ214,$AH$2:$AH214)/SUM($AH$2:$AH214),0)</f>
        <v>0</v>
      </c>
      <c r="BL214" s="11">
        <f>IF($AG214,SUMPRODUCT(AR$2:AR214,$AH$2:$AH214)/SUM($AH$2:$AH214),0)</f>
        <v>0</v>
      </c>
      <c r="BM214" s="11">
        <f>IF($AG214,SUMPRODUCT(AS$2:AS214,$AH$2:$AH214)/SUM($AH$2:$AH214),0)</f>
        <v>0</v>
      </c>
      <c r="BN214" s="11">
        <f>IF($AG214,SUMPRODUCT(AT$2:AT214,$AH$2:$AH214)/SUM($AH$2:$AH214),0)</f>
        <v>0</v>
      </c>
      <c r="BO214" s="11">
        <f>IF($AG214,SUMPRODUCT(AU$2:AU214,$AH$2:$AH214)/SUM($AH$2:$AH214),0)</f>
        <v>0</v>
      </c>
      <c r="BP214" s="11">
        <f>IF($AG214,SUMPRODUCT(AV$2:AV214,$AH$2:$AH214)/SUM($AH$2:$AH214),0)</f>
        <v>0</v>
      </c>
      <c r="BQ214" s="11">
        <f>IF($AG214,SUMPRODUCT(AW$2:AW214,$AH$2:$AH214)/SUM($AH$2:$AH214),0)</f>
        <v>0</v>
      </c>
      <c r="BR214" s="11">
        <f>IF($AG214,SUMPRODUCT(AX$2:AX214,$AH$2:$AH214)/SUM($AH$2:$AH214),0)</f>
        <v>0</v>
      </c>
      <c r="BS214" s="11">
        <f>IF($AG214,SUMPRODUCT(AY$2:AY214,$AH$2:$AH214)/SUM($AH$2:$AH214),0)</f>
        <v>0</v>
      </c>
      <c r="BT214" s="11">
        <f>IF($AG214,SUMPRODUCT(AZ$2:AZ214,$AH$2:$AH214)/SUM($AH$2:$AH214),0)</f>
        <v>0</v>
      </c>
      <c r="BU214" s="11">
        <f>IF($AG214,SUMPRODUCT(BA$2:BA214,$AH$2:$AH214)/SUM($AH$2:$AH214),0)</f>
        <v>0</v>
      </c>
      <c r="BV214" s="11"/>
      <c r="BW214" s="109" cm="1">
        <f t="array" ref="BW214">IF($AG214,SQRT(SUMPRODUCT($AH$2:$AH214, (AI$2:AI214-BC214)^2)/(SUM($AH$2:$AH214)-1)),0)</f>
        <v>0</v>
      </c>
      <c r="BX214" s="109" cm="1">
        <f t="array" ref="BX214">IF($AG214,SQRT(SUMPRODUCT($AH$2:$AH214, (AJ$2:AJ214-BD214)^2)/(SUM($AH$2:$AH214)-1)),0)</f>
        <v>0</v>
      </c>
      <c r="BY214" s="109" cm="1">
        <f t="array" ref="BY214">IF($AG214,SQRT(SUMPRODUCT($AH$2:$AH214, (AK$2:AK214-BE214)^2)/(SUM($AH$2:$AH214)-1)),0)</f>
        <v>0</v>
      </c>
      <c r="BZ214" s="109" cm="1">
        <f t="array" ref="BZ214">IF($AG214,SQRT(SUMPRODUCT($AH$2:$AH214, (AL$2:AL214-BF214)^2)/(SUM($AH$2:$AH214)-1)),0)</f>
        <v>0</v>
      </c>
      <c r="CA214" s="109" cm="1">
        <f t="array" ref="CA214">IF($AG214,SQRT(SUMPRODUCT($AH$2:$AH214, (AM$2:AM214-BG214)^2)/(SUM($AH$2:$AH214)-1)),0)</f>
        <v>0</v>
      </c>
      <c r="CB214" s="109" cm="1">
        <f t="array" ref="CB214">IF($AG214,SQRT(SUMPRODUCT($AH$2:$AH214, (AN$2:AN214-BH214)^2)/(SUM($AH$2:$AH214)-1)),0)</f>
        <v>0</v>
      </c>
      <c r="CC214" s="109" cm="1">
        <f t="array" ref="CC214">IF($AG214,SQRT(SUMPRODUCT($AH$2:$AH214, (AO$2:AO214-BI214)^2)/(SUM($AH$2:$AH214)-1)),0)</f>
        <v>0</v>
      </c>
      <c r="CD214" s="109" cm="1">
        <f t="array" ref="CD214">IF($AG214,SQRT(SUMPRODUCT($AH$2:$AH214, (AP$2:AP214-BJ214)^2)/(SUM($AH$2:$AH214)-1)),0)</f>
        <v>0</v>
      </c>
      <c r="CE214" s="109" cm="1">
        <f t="array" ref="CE214">IF($AG214,SQRT(SUMPRODUCT($AH$2:$AH214, (AQ$2:AQ214-BK214)^2)/(SUM($AH$2:$AH214)-1)),0)</f>
        <v>0</v>
      </c>
      <c r="CF214" s="109" cm="1">
        <f t="array" ref="CF214">IF($AG214,SQRT(SUMPRODUCT($AH$2:$AH214, (AR$2:AR214-BL214)^2)/(SUM($AH$2:$AH214)-1)),0)</f>
        <v>0</v>
      </c>
      <c r="CG214" s="109" cm="1">
        <f t="array" ref="CG214">IF($AG214,SQRT(SUMPRODUCT($AH$2:$AH214, (AS$2:AS214-BM214)^2)/(SUM($AH$2:$AH214)-1)),0)</f>
        <v>0</v>
      </c>
      <c r="CH214" s="109" cm="1">
        <f t="array" ref="CH214">IF($AG214,SQRT(SUMPRODUCT($AH$2:$AH214, (AT$2:AT214-BN214)^2)/(SUM($AH$2:$AH214)-1)),0)</f>
        <v>0</v>
      </c>
      <c r="CI214" s="109" cm="1">
        <f t="array" ref="CI214">IF($AG214,SQRT(SUMPRODUCT($AH$2:$AH214, (AU$2:AU214-BO214)^2)/(SUM($AH$2:$AH214)-1)),0)</f>
        <v>0</v>
      </c>
      <c r="CJ214" s="109" cm="1">
        <f t="array" ref="CJ214">IF($AG214,SQRT(SUMPRODUCT($AH$2:$AH214, (AV$2:AV214-BP214)^2)/(SUM($AH$2:$AH214)-1)),0)</f>
        <v>0</v>
      </c>
      <c r="CK214" s="109" cm="1">
        <f t="array" ref="CK214">IF($AG214,SQRT(SUMPRODUCT($AH$2:$AH214, (AW$2:AW214-BQ214)^2)/(SUM($AH$2:$AH214)-1)),0)</f>
        <v>0</v>
      </c>
      <c r="CL214" s="109" cm="1">
        <f t="array" ref="CL214">IF($AG214,SQRT(SUMPRODUCT($AH$2:$AH214, (AX$2:AX214-BR214)^2)/(SUM($AH$2:$AH214)-1)),0)</f>
        <v>0</v>
      </c>
      <c r="CM214" s="109" cm="1">
        <f t="array" ref="CM214">IF($AG214,SQRT(SUMPRODUCT($AH$2:$AH214, (AY$2:AY214-BS214)^2)/(SUM($AH$2:$AH214)-1)),0)</f>
        <v>0</v>
      </c>
      <c r="CN214" s="109" cm="1">
        <f t="array" ref="CN214">IF($AG214,SQRT(SUMPRODUCT($AH$2:$AH214, (AZ$2:AZ214-BT214)^2)/(SUM($AH$2:$AH214)-1)),0)</f>
        <v>0</v>
      </c>
      <c r="CO214" s="109" cm="1">
        <f t="array" ref="CO214">IF($AG214,SQRT(SUMPRODUCT($AH$2:$AH214, (BA$2:BA214-BU214)^2)/(SUM($AH$2:$AH214)-1)),0)</f>
        <v>0</v>
      </c>
    </row>
    <row r="215" spans="34:93" x14ac:dyDescent="0.25">
      <c r="AH215" s="99" t="str">
        <f t="shared" si="61"/>
        <v/>
      </c>
      <c r="AI215" s="11">
        <f t="shared" ca="1" si="68"/>
        <v>0</v>
      </c>
      <c r="AJ215" s="11">
        <f t="shared" ca="1" si="68"/>
        <v>0</v>
      </c>
      <c r="AK215" s="11">
        <f t="shared" ca="1" si="68"/>
        <v>0</v>
      </c>
      <c r="AL215" s="11">
        <f t="shared" ca="1" si="68"/>
        <v>0</v>
      </c>
      <c r="AM215" s="11">
        <f t="shared" ca="1" si="68"/>
        <v>0</v>
      </c>
      <c r="AN215" s="11">
        <f t="shared" ca="1" si="68"/>
        <v>0</v>
      </c>
      <c r="AO215" s="11">
        <f t="shared" ca="1" si="68"/>
        <v>0</v>
      </c>
      <c r="AP215" s="11">
        <f t="shared" ca="1" si="68"/>
        <v>0</v>
      </c>
      <c r="AQ215" s="11">
        <f t="shared" ca="1" si="68"/>
        <v>0</v>
      </c>
      <c r="AR215" s="11">
        <f t="shared" ca="1" si="68"/>
        <v>0</v>
      </c>
      <c r="AS215" s="11">
        <f t="shared" ca="1" si="69"/>
        <v>0</v>
      </c>
      <c r="AT215" s="11">
        <f t="shared" ca="1" si="69"/>
        <v>0</v>
      </c>
      <c r="AU215" s="11">
        <f t="shared" ca="1" si="69"/>
        <v>0</v>
      </c>
      <c r="AV215" s="11">
        <f t="shared" ca="1" si="69"/>
        <v>0</v>
      </c>
      <c r="AW215" s="11">
        <f t="shared" ca="1" si="69"/>
        <v>0</v>
      </c>
      <c r="AX215" s="11">
        <f t="shared" ca="1" si="69"/>
        <v>0</v>
      </c>
      <c r="AY215" s="11">
        <f t="shared" ca="1" si="69"/>
        <v>0</v>
      </c>
      <c r="AZ215" s="11">
        <f t="shared" ca="1" si="69"/>
        <v>0</v>
      </c>
      <c r="BA215" s="11">
        <f t="shared" ca="1" si="69"/>
        <v>0</v>
      </c>
      <c r="BB215" s="11"/>
      <c r="BC215" s="11">
        <f>IF($AG215,SUMPRODUCT(AI$2:AI215,$AH$2:$AH215)/SUM($AH$2:$AH215),0)</f>
        <v>0</v>
      </c>
      <c r="BD215" s="11">
        <f>IF($AG215,SUMPRODUCT(AJ$2:AJ215,$AH$2:$AH215)/SUM($AH$2:$AH215),0)</f>
        <v>0</v>
      </c>
      <c r="BE215" s="11">
        <f>IF($AG215,SUMPRODUCT(AK$2:AK215,$AH$2:$AH215)/SUM($AH$2:$AH215),0)</f>
        <v>0</v>
      </c>
      <c r="BF215" s="11">
        <f>IF($AG215,SUMPRODUCT(AL$2:AL215,$AH$2:$AH215)/SUM($AH$2:$AH215),0)</f>
        <v>0</v>
      </c>
      <c r="BG215" s="11">
        <f>IF($AG215,SUMPRODUCT(AM$2:AM215,$AH$2:$AH215)/SUM($AH$2:$AH215),0)</f>
        <v>0</v>
      </c>
      <c r="BH215" s="11">
        <f>IF($AG215,SUMPRODUCT(AN$2:AN215,$AH$2:$AH215)/SUM($AH$2:$AH215),0)</f>
        <v>0</v>
      </c>
      <c r="BI215" s="11">
        <f>IF($AG215,SUMPRODUCT(AO$2:AO215,$AH$2:$AH215)/SUM($AH$2:$AH215),0)</f>
        <v>0</v>
      </c>
      <c r="BJ215" s="11">
        <f>IF($AG215,SUMPRODUCT(AP$2:AP215,$AH$2:$AH215)/SUM($AH$2:$AH215),0)</f>
        <v>0</v>
      </c>
      <c r="BK215" s="11">
        <f>IF($AG215,SUMPRODUCT(AQ$2:AQ215,$AH$2:$AH215)/SUM($AH$2:$AH215),0)</f>
        <v>0</v>
      </c>
      <c r="BL215" s="11">
        <f>IF($AG215,SUMPRODUCT(AR$2:AR215,$AH$2:$AH215)/SUM($AH$2:$AH215),0)</f>
        <v>0</v>
      </c>
      <c r="BM215" s="11">
        <f>IF($AG215,SUMPRODUCT(AS$2:AS215,$AH$2:$AH215)/SUM($AH$2:$AH215),0)</f>
        <v>0</v>
      </c>
      <c r="BN215" s="11">
        <f>IF($AG215,SUMPRODUCT(AT$2:AT215,$AH$2:$AH215)/SUM($AH$2:$AH215),0)</f>
        <v>0</v>
      </c>
      <c r="BO215" s="11">
        <f>IF($AG215,SUMPRODUCT(AU$2:AU215,$AH$2:$AH215)/SUM($AH$2:$AH215),0)</f>
        <v>0</v>
      </c>
      <c r="BP215" s="11">
        <f>IF($AG215,SUMPRODUCT(AV$2:AV215,$AH$2:$AH215)/SUM($AH$2:$AH215),0)</f>
        <v>0</v>
      </c>
      <c r="BQ215" s="11">
        <f>IF($AG215,SUMPRODUCT(AW$2:AW215,$AH$2:$AH215)/SUM($AH$2:$AH215),0)</f>
        <v>0</v>
      </c>
      <c r="BR215" s="11">
        <f>IF($AG215,SUMPRODUCT(AX$2:AX215,$AH$2:$AH215)/SUM($AH$2:$AH215),0)</f>
        <v>0</v>
      </c>
      <c r="BS215" s="11">
        <f>IF($AG215,SUMPRODUCT(AY$2:AY215,$AH$2:$AH215)/SUM($AH$2:$AH215),0)</f>
        <v>0</v>
      </c>
      <c r="BT215" s="11">
        <f>IF($AG215,SUMPRODUCT(AZ$2:AZ215,$AH$2:$AH215)/SUM($AH$2:$AH215),0)</f>
        <v>0</v>
      </c>
      <c r="BU215" s="11">
        <f>IF($AG215,SUMPRODUCT(BA$2:BA215,$AH$2:$AH215)/SUM($AH$2:$AH215),0)</f>
        <v>0</v>
      </c>
      <c r="BV215" s="11"/>
      <c r="BW215" s="109" cm="1">
        <f t="array" ref="BW215">IF($AG215,SQRT(SUMPRODUCT($AH$2:$AH215, (AI$2:AI215-BC215)^2)/(SUM($AH$2:$AH215)-1)),0)</f>
        <v>0</v>
      </c>
      <c r="BX215" s="109" cm="1">
        <f t="array" ref="BX215">IF($AG215,SQRT(SUMPRODUCT($AH$2:$AH215, (AJ$2:AJ215-BD215)^2)/(SUM($AH$2:$AH215)-1)),0)</f>
        <v>0</v>
      </c>
      <c r="BY215" s="109" cm="1">
        <f t="array" ref="BY215">IF($AG215,SQRT(SUMPRODUCT($AH$2:$AH215, (AK$2:AK215-BE215)^2)/(SUM($AH$2:$AH215)-1)),0)</f>
        <v>0</v>
      </c>
      <c r="BZ215" s="109" cm="1">
        <f t="array" ref="BZ215">IF($AG215,SQRT(SUMPRODUCT($AH$2:$AH215, (AL$2:AL215-BF215)^2)/(SUM($AH$2:$AH215)-1)),0)</f>
        <v>0</v>
      </c>
      <c r="CA215" s="109" cm="1">
        <f t="array" ref="CA215">IF($AG215,SQRT(SUMPRODUCT($AH$2:$AH215, (AM$2:AM215-BG215)^2)/(SUM($AH$2:$AH215)-1)),0)</f>
        <v>0</v>
      </c>
      <c r="CB215" s="109" cm="1">
        <f t="array" ref="CB215">IF($AG215,SQRT(SUMPRODUCT($AH$2:$AH215, (AN$2:AN215-BH215)^2)/(SUM($AH$2:$AH215)-1)),0)</f>
        <v>0</v>
      </c>
      <c r="CC215" s="109" cm="1">
        <f t="array" ref="CC215">IF($AG215,SQRT(SUMPRODUCT($AH$2:$AH215, (AO$2:AO215-BI215)^2)/(SUM($AH$2:$AH215)-1)),0)</f>
        <v>0</v>
      </c>
      <c r="CD215" s="109" cm="1">
        <f t="array" ref="CD215">IF($AG215,SQRT(SUMPRODUCT($AH$2:$AH215, (AP$2:AP215-BJ215)^2)/(SUM($AH$2:$AH215)-1)),0)</f>
        <v>0</v>
      </c>
      <c r="CE215" s="109" cm="1">
        <f t="array" ref="CE215">IF($AG215,SQRT(SUMPRODUCT($AH$2:$AH215, (AQ$2:AQ215-BK215)^2)/(SUM($AH$2:$AH215)-1)),0)</f>
        <v>0</v>
      </c>
      <c r="CF215" s="109" cm="1">
        <f t="array" ref="CF215">IF($AG215,SQRT(SUMPRODUCT($AH$2:$AH215, (AR$2:AR215-BL215)^2)/(SUM($AH$2:$AH215)-1)),0)</f>
        <v>0</v>
      </c>
      <c r="CG215" s="109" cm="1">
        <f t="array" ref="CG215">IF($AG215,SQRT(SUMPRODUCT($AH$2:$AH215, (AS$2:AS215-BM215)^2)/(SUM($AH$2:$AH215)-1)),0)</f>
        <v>0</v>
      </c>
      <c r="CH215" s="109" cm="1">
        <f t="array" ref="CH215">IF($AG215,SQRT(SUMPRODUCT($AH$2:$AH215, (AT$2:AT215-BN215)^2)/(SUM($AH$2:$AH215)-1)),0)</f>
        <v>0</v>
      </c>
      <c r="CI215" s="109" cm="1">
        <f t="array" ref="CI215">IF($AG215,SQRT(SUMPRODUCT($AH$2:$AH215, (AU$2:AU215-BO215)^2)/(SUM($AH$2:$AH215)-1)),0)</f>
        <v>0</v>
      </c>
      <c r="CJ215" s="109" cm="1">
        <f t="array" ref="CJ215">IF($AG215,SQRT(SUMPRODUCT($AH$2:$AH215, (AV$2:AV215-BP215)^2)/(SUM($AH$2:$AH215)-1)),0)</f>
        <v>0</v>
      </c>
      <c r="CK215" s="109" cm="1">
        <f t="array" ref="CK215">IF($AG215,SQRT(SUMPRODUCT($AH$2:$AH215, (AW$2:AW215-BQ215)^2)/(SUM($AH$2:$AH215)-1)),0)</f>
        <v>0</v>
      </c>
      <c r="CL215" s="109" cm="1">
        <f t="array" ref="CL215">IF($AG215,SQRT(SUMPRODUCT($AH$2:$AH215, (AX$2:AX215-BR215)^2)/(SUM($AH$2:$AH215)-1)),0)</f>
        <v>0</v>
      </c>
      <c r="CM215" s="109" cm="1">
        <f t="array" ref="CM215">IF($AG215,SQRT(SUMPRODUCT($AH$2:$AH215, (AY$2:AY215-BS215)^2)/(SUM($AH$2:$AH215)-1)),0)</f>
        <v>0</v>
      </c>
      <c r="CN215" s="109" cm="1">
        <f t="array" ref="CN215">IF($AG215,SQRT(SUMPRODUCT($AH$2:$AH215, (AZ$2:AZ215-BT215)^2)/(SUM($AH$2:$AH215)-1)),0)</f>
        <v>0</v>
      </c>
      <c r="CO215" s="109" cm="1">
        <f t="array" ref="CO215">IF($AG215,SQRT(SUMPRODUCT($AH$2:$AH215, (BA$2:BA215-BU215)^2)/(SUM($AH$2:$AH215)-1)),0)</f>
        <v>0</v>
      </c>
    </row>
    <row r="216" spans="34:93" x14ac:dyDescent="0.25">
      <c r="AH216" s="99" t="str">
        <f t="shared" si="61"/>
        <v/>
      </c>
      <c r="AI216" s="11">
        <f t="shared" ca="1" si="68"/>
        <v>0</v>
      </c>
      <c r="AJ216" s="11">
        <f t="shared" ca="1" si="68"/>
        <v>0</v>
      </c>
      <c r="AK216" s="11">
        <f t="shared" ca="1" si="68"/>
        <v>0</v>
      </c>
      <c r="AL216" s="11">
        <f t="shared" ca="1" si="68"/>
        <v>0</v>
      </c>
      <c r="AM216" s="11">
        <f t="shared" ca="1" si="68"/>
        <v>0</v>
      </c>
      <c r="AN216" s="11">
        <f t="shared" ca="1" si="68"/>
        <v>0</v>
      </c>
      <c r="AO216" s="11">
        <f t="shared" ca="1" si="68"/>
        <v>0</v>
      </c>
      <c r="AP216" s="11">
        <f t="shared" ca="1" si="68"/>
        <v>0</v>
      </c>
      <c r="AQ216" s="11">
        <f t="shared" ca="1" si="68"/>
        <v>0</v>
      </c>
      <c r="AR216" s="11">
        <f t="shared" ca="1" si="68"/>
        <v>0</v>
      </c>
      <c r="AS216" s="11">
        <f t="shared" ca="1" si="69"/>
        <v>0</v>
      </c>
      <c r="AT216" s="11">
        <f t="shared" ca="1" si="69"/>
        <v>0</v>
      </c>
      <c r="AU216" s="11">
        <f t="shared" ca="1" si="69"/>
        <v>0</v>
      </c>
      <c r="AV216" s="11">
        <f t="shared" ca="1" si="69"/>
        <v>0</v>
      </c>
      <c r="AW216" s="11">
        <f t="shared" ca="1" si="69"/>
        <v>0</v>
      </c>
      <c r="AX216" s="11">
        <f t="shared" ca="1" si="69"/>
        <v>0</v>
      </c>
      <c r="AY216" s="11">
        <f t="shared" ca="1" si="69"/>
        <v>0</v>
      </c>
      <c r="AZ216" s="11">
        <f t="shared" ca="1" si="69"/>
        <v>0</v>
      </c>
      <c r="BA216" s="11">
        <f t="shared" ca="1" si="69"/>
        <v>0</v>
      </c>
      <c r="BB216" s="11"/>
      <c r="BC216" s="11">
        <f>IF($AG216,SUMPRODUCT(AI$2:AI216,$AH$2:$AH216)/SUM($AH$2:$AH216),0)</f>
        <v>0</v>
      </c>
      <c r="BD216" s="11">
        <f>IF($AG216,SUMPRODUCT(AJ$2:AJ216,$AH$2:$AH216)/SUM($AH$2:$AH216),0)</f>
        <v>0</v>
      </c>
      <c r="BE216" s="11">
        <f>IF($AG216,SUMPRODUCT(AK$2:AK216,$AH$2:$AH216)/SUM($AH$2:$AH216),0)</f>
        <v>0</v>
      </c>
      <c r="BF216" s="11">
        <f>IF($AG216,SUMPRODUCT(AL$2:AL216,$AH$2:$AH216)/SUM($AH$2:$AH216),0)</f>
        <v>0</v>
      </c>
      <c r="BG216" s="11">
        <f>IF($AG216,SUMPRODUCT(AM$2:AM216,$AH$2:$AH216)/SUM($AH$2:$AH216),0)</f>
        <v>0</v>
      </c>
      <c r="BH216" s="11">
        <f>IF($AG216,SUMPRODUCT(AN$2:AN216,$AH$2:$AH216)/SUM($AH$2:$AH216),0)</f>
        <v>0</v>
      </c>
      <c r="BI216" s="11">
        <f>IF($AG216,SUMPRODUCT(AO$2:AO216,$AH$2:$AH216)/SUM($AH$2:$AH216),0)</f>
        <v>0</v>
      </c>
      <c r="BJ216" s="11">
        <f>IF($AG216,SUMPRODUCT(AP$2:AP216,$AH$2:$AH216)/SUM($AH$2:$AH216),0)</f>
        <v>0</v>
      </c>
      <c r="BK216" s="11">
        <f>IF($AG216,SUMPRODUCT(AQ$2:AQ216,$AH$2:$AH216)/SUM($AH$2:$AH216),0)</f>
        <v>0</v>
      </c>
      <c r="BL216" s="11">
        <f>IF($AG216,SUMPRODUCT(AR$2:AR216,$AH$2:$AH216)/SUM($AH$2:$AH216),0)</f>
        <v>0</v>
      </c>
      <c r="BM216" s="11">
        <f>IF($AG216,SUMPRODUCT(AS$2:AS216,$AH$2:$AH216)/SUM($AH$2:$AH216),0)</f>
        <v>0</v>
      </c>
      <c r="BN216" s="11">
        <f>IF($AG216,SUMPRODUCT(AT$2:AT216,$AH$2:$AH216)/SUM($AH$2:$AH216),0)</f>
        <v>0</v>
      </c>
      <c r="BO216" s="11">
        <f>IF($AG216,SUMPRODUCT(AU$2:AU216,$AH$2:$AH216)/SUM($AH$2:$AH216),0)</f>
        <v>0</v>
      </c>
      <c r="BP216" s="11">
        <f>IF($AG216,SUMPRODUCT(AV$2:AV216,$AH$2:$AH216)/SUM($AH$2:$AH216),0)</f>
        <v>0</v>
      </c>
      <c r="BQ216" s="11">
        <f>IF($AG216,SUMPRODUCT(AW$2:AW216,$AH$2:$AH216)/SUM($AH$2:$AH216),0)</f>
        <v>0</v>
      </c>
      <c r="BR216" s="11">
        <f>IF($AG216,SUMPRODUCT(AX$2:AX216,$AH$2:$AH216)/SUM($AH$2:$AH216),0)</f>
        <v>0</v>
      </c>
      <c r="BS216" s="11">
        <f>IF($AG216,SUMPRODUCT(AY$2:AY216,$AH$2:$AH216)/SUM($AH$2:$AH216),0)</f>
        <v>0</v>
      </c>
      <c r="BT216" s="11">
        <f>IF($AG216,SUMPRODUCT(AZ$2:AZ216,$AH$2:$AH216)/SUM($AH$2:$AH216),0)</f>
        <v>0</v>
      </c>
      <c r="BU216" s="11">
        <f>IF($AG216,SUMPRODUCT(BA$2:BA216,$AH$2:$AH216)/SUM($AH$2:$AH216),0)</f>
        <v>0</v>
      </c>
      <c r="BV216" s="11"/>
      <c r="BW216" s="109" cm="1">
        <f t="array" ref="BW216">IF($AG216,SQRT(SUMPRODUCT($AH$2:$AH216, (AI$2:AI216-BC216)^2)/(SUM($AH$2:$AH216)-1)),0)</f>
        <v>0</v>
      </c>
      <c r="BX216" s="109" cm="1">
        <f t="array" ref="BX216">IF($AG216,SQRT(SUMPRODUCT($AH$2:$AH216, (AJ$2:AJ216-BD216)^2)/(SUM($AH$2:$AH216)-1)),0)</f>
        <v>0</v>
      </c>
      <c r="BY216" s="109" cm="1">
        <f t="array" ref="BY216">IF($AG216,SQRT(SUMPRODUCT($AH$2:$AH216, (AK$2:AK216-BE216)^2)/(SUM($AH$2:$AH216)-1)),0)</f>
        <v>0</v>
      </c>
      <c r="BZ216" s="109" cm="1">
        <f t="array" ref="BZ216">IF($AG216,SQRT(SUMPRODUCT($AH$2:$AH216, (AL$2:AL216-BF216)^2)/(SUM($AH$2:$AH216)-1)),0)</f>
        <v>0</v>
      </c>
      <c r="CA216" s="109" cm="1">
        <f t="array" ref="CA216">IF($AG216,SQRT(SUMPRODUCT($AH$2:$AH216, (AM$2:AM216-BG216)^2)/(SUM($AH$2:$AH216)-1)),0)</f>
        <v>0</v>
      </c>
      <c r="CB216" s="109" cm="1">
        <f t="array" ref="CB216">IF($AG216,SQRT(SUMPRODUCT($AH$2:$AH216, (AN$2:AN216-BH216)^2)/(SUM($AH$2:$AH216)-1)),0)</f>
        <v>0</v>
      </c>
      <c r="CC216" s="109" cm="1">
        <f t="array" ref="CC216">IF($AG216,SQRT(SUMPRODUCT($AH$2:$AH216, (AO$2:AO216-BI216)^2)/(SUM($AH$2:$AH216)-1)),0)</f>
        <v>0</v>
      </c>
      <c r="CD216" s="109" cm="1">
        <f t="array" ref="CD216">IF($AG216,SQRT(SUMPRODUCT($AH$2:$AH216, (AP$2:AP216-BJ216)^2)/(SUM($AH$2:$AH216)-1)),0)</f>
        <v>0</v>
      </c>
      <c r="CE216" s="109" cm="1">
        <f t="array" ref="CE216">IF($AG216,SQRT(SUMPRODUCT($AH$2:$AH216, (AQ$2:AQ216-BK216)^2)/(SUM($AH$2:$AH216)-1)),0)</f>
        <v>0</v>
      </c>
      <c r="CF216" s="109" cm="1">
        <f t="array" ref="CF216">IF($AG216,SQRT(SUMPRODUCT($AH$2:$AH216, (AR$2:AR216-BL216)^2)/(SUM($AH$2:$AH216)-1)),0)</f>
        <v>0</v>
      </c>
      <c r="CG216" s="109" cm="1">
        <f t="array" ref="CG216">IF($AG216,SQRT(SUMPRODUCT($AH$2:$AH216, (AS$2:AS216-BM216)^2)/(SUM($AH$2:$AH216)-1)),0)</f>
        <v>0</v>
      </c>
      <c r="CH216" s="109" cm="1">
        <f t="array" ref="CH216">IF($AG216,SQRT(SUMPRODUCT($AH$2:$AH216, (AT$2:AT216-BN216)^2)/(SUM($AH$2:$AH216)-1)),0)</f>
        <v>0</v>
      </c>
      <c r="CI216" s="109" cm="1">
        <f t="array" ref="CI216">IF($AG216,SQRT(SUMPRODUCT($AH$2:$AH216, (AU$2:AU216-BO216)^2)/(SUM($AH$2:$AH216)-1)),0)</f>
        <v>0</v>
      </c>
      <c r="CJ216" s="109" cm="1">
        <f t="array" ref="CJ216">IF($AG216,SQRT(SUMPRODUCT($AH$2:$AH216, (AV$2:AV216-BP216)^2)/(SUM($AH$2:$AH216)-1)),0)</f>
        <v>0</v>
      </c>
      <c r="CK216" s="109" cm="1">
        <f t="array" ref="CK216">IF($AG216,SQRT(SUMPRODUCT($AH$2:$AH216, (AW$2:AW216-BQ216)^2)/(SUM($AH$2:$AH216)-1)),0)</f>
        <v>0</v>
      </c>
      <c r="CL216" s="109" cm="1">
        <f t="array" ref="CL216">IF($AG216,SQRT(SUMPRODUCT($AH$2:$AH216, (AX$2:AX216-BR216)^2)/(SUM($AH$2:$AH216)-1)),0)</f>
        <v>0</v>
      </c>
      <c r="CM216" s="109" cm="1">
        <f t="array" ref="CM216">IF($AG216,SQRT(SUMPRODUCT($AH$2:$AH216, (AY$2:AY216-BS216)^2)/(SUM($AH$2:$AH216)-1)),0)</f>
        <v>0</v>
      </c>
      <c r="CN216" s="109" cm="1">
        <f t="array" ref="CN216">IF($AG216,SQRT(SUMPRODUCT($AH$2:$AH216, (AZ$2:AZ216-BT216)^2)/(SUM($AH$2:$AH216)-1)),0)</f>
        <v>0</v>
      </c>
      <c r="CO216" s="109" cm="1">
        <f t="array" ref="CO216">IF($AG216,SQRT(SUMPRODUCT($AH$2:$AH216, (BA$2:BA216-BU216)^2)/(SUM($AH$2:$AH216)-1)),0)</f>
        <v>0</v>
      </c>
    </row>
    <row r="217" spans="34:93" x14ac:dyDescent="0.25">
      <c r="AH217" s="99" t="str">
        <f t="shared" si="61"/>
        <v/>
      </c>
      <c r="AI217" s="11">
        <f t="shared" ca="1" si="68"/>
        <v>0</v>
      </c>
      <c r="AJ217" s="11">
        <f t="shared" ca="1" si="68"/>
        <v>0</v>
      </c>
      <c r="AK217" s="11">
        <f t="shared" ca="1" si="68"/>
        <v>0</v>
      </c>
      <c r="AL217" s="11">
        <f t="shared" ca="1" si="68"/>
        <v>0</v>
      </c>
      <c r="AM217" s="11">
        <f t="shared" ca="1" si="68"/>
        <v>0</v>
      </c>
      <c r="AN217" s="11">
        <f t="shared" ca="1" si="68"/>
        <v>0</v>
      </c>
      <c r="AO217" s="11">
        <f t="shared" ca="1" si="68"/>
        <v>0</v>
      </c>
      <c r="AP217" s="11">
        <f t="shared" ca="1" si="68"/>
        <v>0</v>
      </c>
      <c r="AQ217" s="11">
        <f t="shared" ca="1" si="68"/>
        <v>0</v>
      </c>
      <c r="AR217" s="11">
        <f t="shared" ca="1" si="68"/>
        <v>0</v>
      </c>
      <c r="AS217" s="11">
        <f t="shared" ca="1" si="69"/>
        <v>0</v>
      </c>
      <c r="AT217" s="11">
        <f t="shared" ca="1" si="69"/>
        <v>0</v>
      </c>
      <c r="AU217" s="11">
        <f t="shared" ca="1" si="69"/>
        <v>0</v>
      </c>
      <c r="AV217" s="11">
        <f t="shared" ca="1" si="69"/>
        <v>0</v>
      </c>
      <c r="AW217" s="11">
        <f t="shared" ca="1" si="69"/>
        <v>0</v>
      </c>
      <c r="AX217" s="11">
        <f t="shared" ca="1" si="69"/>
        <v>0</v>
      </c>
      <c r="AY217" s="11">
        <f t="shared" ca="1" si="69"/>
        <v>0</v>
      </c>
      <c r="AZ217" s="11">
        <f t="shared" ca="1" si="69"/>
        <v>0</v>
      </c>
      <c r="BA217" s="11">
        <f t="shared" ca="1" si="69"/>
        <v>0</v>
      </c>
      <c r="BB217" s="11"/>
      <c r="BC217" s="11">
        <f>IF($AG217,SUMPRODUCT(AI$2:AI217,$AH$2:$AH217)/SUM($AH$2:$AH217),0)</f>
        <v>0</v>
      </c>
      <c r="BD217" s="11">
        <f>IF($AG217,SUMPRODUCT(AJ$2:AJ217,$AH$2:$AH217)/SUM($AH$2:$AH217),0)</f>
        <v>0</v>
      </c>
      <c r="BE217" s="11">
        <f>IF($AG217,SUMPRODUCT(AK$2:AK217,$AH$2:$AH217)/SUM($AH$2:$AH217),0)</f>
        <v>0</v>
      </c>
      <c r="BF217" s="11">
        <f>IF($AG217,SUMPRODUCT(AL$2:AL217,$AH$2:$AH217)/SUM($AH$2:$AH217),0)</f>
        <v>0</v>
      </c>
      <c r="BG217" s="11">
        <f>IF($AG217,SUMPRODUCT(AM$2:AM217,$AH$2:$AH217)/SUM($AH$2:$AH217),0)</f>
        <v>0</v>
      </c>
      <c r="BH217" s="11">
        <f>IF($AG217,SUMPRODUCT(AN$2:AN217,$AH$2:$AH217)/SUM($AH$2:$AH217),0)</f>
        <v>0</v>
      </c>
      <c r="BI217" s="11">
        <f>IF($AG217,SUMPRODUCT(AO$2:AO217,$AH$2:$AH217)/SUM($AH$2:$AH217),0)</f>
        <v>0</v>
      </c>
      <c r="BJ217" s="11">
        <f>IF($AG217,SUMPRODUCT(AP$2:AP217,$AH$2:$AH217)/SUM($AH$2:$AH217),0)</f>
        <v>0</v>
      </c>
      <c r="BK217" s="11">
        <f>IF($AG217,SUMPRODUCT(AQ$2:AQ217,$AH$2:$AH217)/SUM($AH$2:$AH217),0)</f>
        <v>0</v>
      </c>
      <c r="BL217" s="11">
        <f>IF($AG217,SUMPRODUCT(AR$2:AR217,$AH$2:$AH217)/SUM($AH$2:$AH217),0)</f>
        <v>0</v>
      </c>
      <c r="BM217" s="11">
        <f>IF($AG217,SUMPRODUCT(AS$2:AS217,$AH$2:$AH217)/SUM($AH$2:$AH217),0)</f>
        <v>0</v>
      </c>
      <c r="BN217" s="11">
        <f>IF($AG217,SUMPRODUCT(AT$2:AT217,$AH$2:$AH217)/SUM($AH$2:$AH217),0)</f>
        <v>0</v>
      </c>
      <c r="BO217" s="11">
        <f>IF($AG217,SUMPRODUCT(AU$2:AU217,$AH$2:$AH217)/SUM($AH$2:$AH217),0)</f>
        <v>0</v>
      </c>
      <c r="BP217" s="11">
        <f>IF($AG217,SUMPRODUCT(AV$2:AV217,$AH$2:$AH217)/SUM($AH$2:$AH217),0)</f>
        <v>0</v>
      </c>
      <c r="BQ217" s="11">
        <f>IF($AG217,SUMPRODUCT(AW$2:AW217,$AH$2:$AH217)/SUM($AH$2:$AH217),0)</f>
        <v>0</v>
      </c>
      <c r="BR217" s="11">
        <f>IF($AG217,SUMPRODUCT(AX$2:AX217,$AH$2:$AH217)/SUM($AH$2:$AH217),0)</f>
        <v>0</v>
      </c>
      <c r="BS217" s="11">
        <f>IF($AG217,SUMPRODUCT(AY$2:AY217,$AH$2:$AH217)/SUM($AH$2:$AH217),0)</f>
        <v>0</v>
      </c>
      <c r="BT217" s="11">
        <f>IF($AG217,SUMPRODUCT(AZ$2:AZ217,$AH$2:$AH217)/SUM($AH$2:$AH217),0)</f>
        <v>0</v>
      </c>
      <c r="BU217" s="11">
        <f>IF($AG217,SUMPRODUCT(BA$2:BA217,$AH$2:$AH217)/SUM($AH$2:$AH217),0)</f>
        <v>0</v>
      </c>
      <c r="BV217" s="11"/>
      <c r="BW217" s="109" cm="1">
        <f t="array" ref="BW217">IF($AG217,SQRT(SUMPRODUCT($AH$2:$AH217, (AI$2:AI217-BC217)^2)/(SUM($AH$2:$AH217)-1)),0)</f>
        <v>0</v>
      </c>
      <c r="BX217" s="109" cm="1">
        <f t="array" ref="BX217">IF($AG217,SQRT(SUMPRODUCT($AH$2:$AH217, (AJ$2:AJ217-BD217)^2)/(SUM($AH$2:$AH217)-1)),0)</f>
        <v>0</v>
      </c>
      <c r="BY217" s="109" cm="1">
        <f t="array" ref="BY217">IF($AG217,SQRT(SUMPRODUCT($AH$2:$AH217, (AK$2:AK217-BE217)^2)/(SUM($AH$2:$AH217)-1)),0)</f>
        <v>0</v>
      </c>
      <c r="BZ217" s="109" cm="1">
        <f t="array" ref="BZ217">IF($AG217,SQRT(SUMPRODUCT($AH$2:$AH217, (AL$2:AL217-BF217)^2)/(SUM($AH$2:$AH217)-1)),0)</f>
        <v>0</v>
      </c>
      <c r="CA217" s="109" cm="1">
        <f t="array" ref="CA217">IF($AG217,SQRT(SUMPRODUCT($AH$2:$AH217, (AM$2:AM217-BG217)^2)/(SUM($AH$2:$AH217)-1)),0)</f>
        <v>0</v>
      </c>
      <c r="CB217" s="109" cm="1">
        <f t="array" ref="CB217">IF($AG217,SQRT(SUMPRODUCT($AH$2:$AH217, (AN$2:AN217-BH217)^2)/(SUM($AH$2:$AH217)-1)),0)</f>
        <v>0</v>
      </c>
      <c r="CC217" s="109" cm="1">
        <f t="array" ref="CC217">IF($AG217,SQRT(SUMPRODUCT($AH$2:$AH217, (AO$2:AO217-BI217)^2)/(SUM($AH$2:$AH217)-1)),0)</f>
        <v>0</v>
      </c>
      <c r="CD217" s="109" cm="1">
        <f t="array" ref="CD217">IF($AG217,SQRT(SUMPRODUCT($AH$2:$AH217, (AP$2:AP217-BJ217)^2)/(SUM($AH$2:$AH217)-1)),0)</f>
        <v>0</v>
      </c>
      <c r="CE217" s="109" cm="1">
        <f t="array" ref="CE217">IF($AG217,SQRT(SUMPRODUCT($AH$2:$AH217, (AQ$2:AQ217-BK217)^2)/(SUM($AH$2:$AH217)-1)),0)</f>
        <v>0</v>
      </c>
      <c r="CF217" s="109" cm="1">
        <f t="array" ref="CF217">IF($AG217,SQRT(SUMPRODUCT($AH$2:$AH217, (AR$2:AR217-BL217)^2)/(SUM($AH$2:$AH217)-1)),0)</f>
        <v>0</v>
      </c>
      <c r="CG217" s="109" cm="1">
        <f t="array" ref="CG217">IF($AG217,SQRT(SUMPRODUCT($AH$2:$AH217, (AS$2:AS217-BM217)^2)/(SUM($AH$2:$AH217)-1)),0)</f>
        <v>0</v>
      </c>
      <c r="CH217" s="109" cm="1">
        <f t="array" ref="CH217">IF($AG217,SQRT(SUMPRODUCT($AH$2:$AH217, (AT$2:AT217-BN217)^2)/(SUM($AH$2:$AH217)-1)),0)</f>
        <v>0</v>
      </c>
      <c r="CI217" s="109" cm="1">
        <f t="array" ref="CI217">IF($AG217,SQRT(SUMPRODUCT($AH$2:$AH217, (AU$2:AU217-BO217)^2)/(SUM($AH$2:$AH217)-1)),0)</f>
        <v>0</v>
      </c>
      <c r="CJ217" s="109" cm="1">
        <f t="array" ref="CJ217">IF($AG217,SQRT(SUMPRODUCT($AH$2:$AH217, (AV$2:AV217-BP217)^2)/(SUM($AH$2:$AH217)-1)),0)</f>
        <v>0</v>
      </c>
      <c r="CK217" s="109" cm="1">
        <f t="array" ref="CK217">IF($AG217,SQRT(SUMPRODUCT($AH$2:$AH217, (AW$2:AW217-BQ217)^2)/(SUM($AH$2:$AH217)-1)),0)</f>
        <v>0</v>
      </c>
      <c r="CL217" s="109" cm="1">
        <f t="array" ref="CL217">IF($AG217,SQRT(SUMPRODUCT($AH$2:$AH217, (AX$2:AX217-BR217)^2)/(SUM($AH$2:$AH217)-1)),0)</f>
        <v>0</v>
      </c>
      <c r="CM217" s="109" cm="1">
        <f t="array" ref="CM217">IF($AG217,SQRT(SUMPRODUCT($AH$2:$AH217, (AY$2:AY217-BS217)^2)/(SUM($AH$2:$AH217)-1)),0)</f>
        <v>0</v>
      </c>
      <c r="CN217" s="109" cm="1">
        <f t="array" ref="CN217">IF($AG217,SQRT(SUMPRODUCT($AH$2:$AH217, (AZ$2:AZ217-BT217)^2)/(SUM($AH$2:$AH217)-1)),0)</f>
        <v>0</v>
      </c>
      <c r="CO217" s="109" cm="1">
        <f t="array" ref="CO217">IF($AG217,SQRT(SUMPRODUCT($AH$2:$AH217, (BA$2:BA217-BU217)^2)/(SUM($AH$2:$AH217)-1)),0)</f>
        <v>0</v>
      </c>
    </row>
    <row r="218" spans="34:93" x14ac:dyDescent="0.25">
      <c r="AH218" s="99" t="str">
        <f t="shared" si="61"/>
        <v/>
      </c>
      <c r="AI218" s="11">
        <f t="shared" ca="1" si="68"/>
        <v>0</v>
      </c>
      <c r="AJ218" s="11">
        <f t="shared" ca="1" si="68"/>
        <v>0</v>
      </c>
      <c r="AK218" s="11">
        <f t="shared" ca="1" si="68"/>
        <v>0</v>
      </c>
      <c r="AL218" s="11">
        <f t="shared" ca="1" si="68"/>
        <v>0</v>
      </c>
      <c r="AM218" s="11">
        <f t="shared" ca="1" si="68"/>
        <v>0</v>
      </c>
      <c r="AN218" s="11">
        <f t="shared" ca="1" si="68"/>
        <v>0</v>
      </c>
      <c r="AO218" s="11">
        <f t="shared" ca="1" si="68"/>
        <v>0</v>
      </c>
      <c r="AP218" s="11">
        <f t="shared" ca="1" si="68"/>
        <v>0</v>
      </c>
      <c r="AQ218" s="11">
        <f t="shared" ca="1" si="68"/>
        <v>0</v>
      </c>
      <c r="AR218" s="11">
        <f t="shared" ca="1" si="68"/>
        <v>0</v>
      </c>
      <c r="AS218" s="11">
        <f t="shared" ca="1" si="69"/>
        <v>0</v>
      </c>
      <c r="AT218" s="11">
        <f t="shared" ca="1" si="69"/>
        <v>0</v>
      </c>
      <c r="AU218" s="11">
        <f t="shared" ca="1" si="69"/>
        <v>0</v>
      </c>
      <c r="AV218" s="11">
        <f t="shared" ca="1" si="69"/>
        <v>0</v>
      </c>
      <c r="AW218" s="11">
        <f t="shared" ca="1" si="69"/>
        <v>0</v>
      </c>
      <c r="AX218" s="11">
        <f t="shared" ca="1" si="69"/>
        <v>0</v>
      </c>
      <c r="AY218" s="11">
        <f t="shared" ca="1" si="69"/>
        <v>0</v>
      </c>
      <c r="AZ218" s="11">
        <f t="shared" ca="1" si="69"/>
        <v>0</v>
      </c>
      <c r="BA218" s="11">
        <f t="shared" ca="1" si="69"/>
        <v>0</v>
      </c>
      <c r="BB218" s="11"/>
      <c r="BC218" s="11">
        <f>IF($AG218,SUMPRODUCT(AI$2:AI218,$AH$2:$AH218)/SUM($AH$2:$AH218),0)</f>
        <v>0</v>
      </c>
      <c r="BD218" s="11">
        <f>IF($AG218,SUMPRODUCT(AJ$2:AJ218,$AH$2:$AH218)/SUM($AH$2:$AH218),0)</f>
        <v>0</v>
      </c>
      <c r="BE218" s="11">
        <f>IF($AG218,SUMPRODUCT(AK$2:AK218,$AH$2:$AH218)/SUM($AH$2:$AH218),0)</f>
        <v>0</v>
      </c>
      <c r="BF218" s="11">
        <f>IF($AG218,SUMPRODUCT(AL$2:AL218,$AH$2:$AH218)/SUM($AH$2:$AH218),0)</f>
        <v>0</v>
      </c>
      <c r="BG218" s="11">
        <f>IF($AG218,SUMPRODUCT(AM$2:AM218,$AH$2:$AH218)/SUM($AH$2:$AH218),0)</f>
        <v>0</v>
      </c>
      <c r="BH218" s="11">
        <f>IF($AG218,SUMPRODUCT(AN$2:AN218,$AH$2:$AH218)/SUM($AH$2:$AH218),0)</f>
        <v>0</v>
      </c>
      <c r="BI218" s="11">
        <f>IF($AG218,SUMPRODUCT(AO$2:AO218,$AH$2:$AH218)/SUM($AH$2:$AH218),0)</f>
        <v>0</v>
      </c>
      <c r="BJ218" s="11">
        <f>IF($AG218,SUMPRODUCT(AP$2:AP218,$AH$2:$AH218)/SUM($AH$2:$AH218),0)</f>
        <v>0</v>
      </c>
      <c r="BK218" s="11">
        <f>IF($AG218,SUMPRODUCT(AQ$2:AQ218,$AH$2:$AH218)/SUM($AH$2:$AH218),0)</f>
        <v>0</v>
      </c>
      <c r="BL218" s="11">
        <f>IF($AG218,SUMPRODUCT(AR$2:AR218,$AH$2:$AH218)/SUM($AH$2:$AH218),0)</f>
        <v>0</v>
      </c>
      <c r="BM218" s="11">
        <f>IF($AG218,SUMPRODUCT(AS$2:AS218,$AH$2:$AH218)/SUM($AH$2:$AH218),0)</f>
        <v>0</v>
      </c>
      <c r="BN218" s="11">
        <f>IF($AG218,SUMPRODUCT(AT$2:AT218,$AH$2:$AH218)/SUM($AH$2:$AH218),0)</f>
        <v>0</v>
      </c>
      <c r="BO218" s="11">
        <f>IF($AG218,SUMPRODUCT(AU$2:AU218,$AH$2:$AH218)/SUM($AH$2:$AH218),0)</f>
        <v>0</v>
      </c>
      <c r="BP218" s="11">
        <f>IF($AG218,SUMPRODUCT(AV$2:AV218,$AH$2:$AH218)/SUM($AH$2:$AH218),0)</f>
        <v>0</v>
      </c>
      <c r="BQ218" s="11">
        <f>IF($AG218,SUMPRODUCT(AW$2:AW218,$AH$2:$AH218)/SUM($AH$2:$AH218),0)</f>
        <v>0</v>
      </c>
      <c r="BR218" s="11">
        <f>IF($AG218,SUMPRODUCT(AX$2:AX218,$AH$2:$AH218)/SUM($AH$2:$AH218),0)</f>
        <v>0</v>
      </c>
      <c r="BS218" s="11">
        <f>IF($AG218,SUMPRODUCT(AY$2:AY218,$AH$2:$AH218)/SUM($AH$2:$AH218),0)</f>
        <v>0</v>
      </c>
      <c r="BT218" s="11">
        <f>IF($AG218,SUMPRODUCT(AZ$2:AZ218,$AH$2:$AH218)/SUM($AH$2:$AH218),0)</f>
        <v>0</v>
      </c>
      <c r="BU218" s="11">
        <f>IF($AG218,SUMPRODUCT(BA$2:BA218,$AH$2:$AH218)/SUM($AH$2:$AH218),0)</f>
        <v>0</v>
      </c>
      <c r="BV218" s="11"/>
      <c r="BW218" s="109" cm="1">
        <f t="array" ref="BW218">IF($AG218,SQRT(SUMPRODUCT($AH$2:$AH218, (AI$2:AI218-BC218)^2)/(SUM($AH$2:$AH218)-1)),0)</f>
        <v>0</v>
      </c>
      <c r="BX218" s="109" cm="1">
        <f t="array" ref="BX218">IF($AG218,SQRT(SUMPRODUCT($AH$2:$AH218, (AJ$2:AJ218-BD218)^2)/(SUM($AH$2:$AH218)-1)),0)</f>
        <v>0</v>
      </c>
      <c r="BY218" s="109" cm="1">
        <f t="array" ref="BY218">IF($AG218,SQRT(SUMPRODUCT($AH$2:$AH218, (AK$2:AK218-BE218)^2)/(SUM($AH$2:$AH218)-1)),0)</f>
        <v>0</v>
      </c>
      <c r="BZ218" s="109" cm="1">
        <f t="array" ref="BZ218">IF($AG218,SQRT(SUMPRODUCT($AH$2:$AH218, (AL$2:AL218-BF218)^2)/(SUM($AH$2:$AH218)-1)),0)</f>
        <v>0</v>
      </c>
      <c r="CA218" s="109" cm="1">
        <f t="array" ref="CA218">IF($AG218,SQRT(SUMPRODUCT($AH$2:$AH218, (AM$2:AM218-BG218)^2)/(SUM($AH$2:$AH218)-1)),0)</f>
        <v>0</v>
      </c>
      <c r="CB218" s="109" cm="1">
        <f t="array" ref="CB218">IF($AG218,SQRT(SUMPRODUCT($AH$2:$AH218, (AN$2:AN218-BH218)^2)/(SUM($AH$2:$AH218)-1)),0)</f>
        <v>0</v>
      </c>
      <c r="CC218" s="109" cm="1">
        <f t="array" ref="CC218">IF($AG218,SQRT(SUMPRODUCT($AH$2:$AH218, (AO$2:AO218-BI218)^2)/(SUM($AH$2:$AH218)-1)),0)</f>
        <v>0</v>
      </c>
      <c r="CD218" s="109" cm="1">
        <f t="array" ref="CD218">IF($AG218,SQRT(SUMPRODUCT($AH$2:$AH218, (AP$2:AP218-BJ218)^2)/(SUM($AH$2:$AH218)-1)),0)</f>
        <v>0</v>
      </c>
      <c r="CE218" s="109" cm="1">
        <f t="array" ref="CE218">IF($AG218,SQRT(SUMPRODUCT($AH$2:$AH218, (AQ$2:AQ218-BK218)^2)/(SUM($AH$2:$AH218)-1)),0)</f>
        <v>0</v>
      </c>
      <c r="CF218" s="109" cm="1">
        <f t="array" ref="CF218">IF($AG218,SQRT(SUMPRODUCT($AH$2:$AH218, (AR$2:AR218-BL218)^2)/(SUM($AH$2:$AH218)-1)),0)</f>
        <v>0</v>
      </c>
      <c r="CG218" s="109" cm="1">
        <f t="array" ref="CG218">IF($AG218,SQRT(SUMPRODUCT($AH$2:$AH218, (AS$2:AS218-BM218)^2)/(SUM($AH$2:$AH218)-1)),0)</f>
        <v>0</v>
      </c>
      <c r="CH218" s="109" cm="1">
        <f t="array" ref="CH218">IF($AG218,SQRT(SUMPRODUCT($AH$2:$AH218, (AT$2:AT218-BN218)^2)/(SUM($AH$2:$AH218)-1)),0)</f>
        <v>0</v>
      </c>
      <c r="CI218" s="109" cm="1">
        <f t="array" ref="CI218">IF($AG218,SQRT(SUMPRODUCT($AH$2:$AH218, (AU$2:AU218-BO218)^2)/(SUM($AH$2:$AH218)-1)),0)</f>
        <v>0</v>
      </c>
      <c r="CJ218" s="109" cm="1">
        <f t="array" ref="CJ218">IF($AG218,SQRT(SUMPRODUCT($AH$2:$AH218, (AV$2:AV218-BP218)^2)/(SUM($AH$2:$AH218)-1)),0)</f>
        <v>0</v>
      </c>
      <c r="CK218" s="109" cm="1">
        <f t="array" ref="CK218">IF($AG218,SQRT(SUMPRODUCT($AH$2:$AH218, (AW$2:AW218-BQ218)^2)/(SUM($AH$2:$AH218)-1)),0)</f>
        <v>0</v>
      </c>
      <c r="CL218" s="109" cm="1">
        <f t="array" ref="CL218">IF($AG218,SQRT(SUMPRODUCT($AH$2:$AH218, (AX$2:AX218-BR218)^2)/(SUM($AH$2:$AH218)-1)),0)</f>
        <v>0</v>
      </c>
      <c r="CM218" s="109" cm="1">
        <f t="array" ref="CM218">IF($AG218,SQRT(SUMPRODUCT($AH$2:$AH218, (AY$2:AY218-BS218)^2)/(SUM($AH$2:$AH218)-1)),0)</f>
        <v>0</v>
      </c>
      <c r="CN218" s="109" cm="1">
        <f t="array" ref="CN218">IF($AG218,SQRT(SUMPRODUCT($AH$2:$AH218, (AZ$2:AZ218-BT218)^2)/(SUM($AH$2:$AH218)-1)),0)</f>
        <v>0</v>
      </c>
      <c r="CO218" s="109" cm="1">
        <f t="array" ref="CO218">IF($AG218,SQRT(SUMPRODUCT($AH$2:$AH218, (BA$2:BA218-BU218)^2)/(SUM($AH$2:$AH218)-1)),0)</f>
        <v>0</v>
      </c>
    </row>
    <row r="219" spans="34:93" x14ac:dyDescent="0.25">
      <c r="AH219" s="99" t="str">
        <f t="shared" si="61"/>
        <v/>
      </c>
      <c r="AI219" s="11">
        <f t="shared" ca="1" si="68"/>
        <v>0</v>
      </c>
      <c r="AJ219" s="11">
        <f t="shared" ca="1" si="68"/>
        <v>0</v>
      </c>
      <c r="AK219" s="11">
        <f t="shared" ca="1" si="68"/>
        <v>0</v>
      </c>
      <c r="AL219" s="11">
        <f t="shared" ca="1" si="68"/>
        <v>0</v>
      </c>
      <c r="AM219" s="11">
        <f t="shared" ca="1" si="68"/>
        <v>0</v>
      </c>
      <c r="AN219" s="11">
        <f t="shared" ca="1" si="68"/>
        <v>0</v>
      </c>
      <c r="AO219" s="11">
        <f t="shared" ca="1" si="68"/>
        <v>0</v>
      </c>
      <c r="AP219" s="11">
        <f t="shared" ca="1" si="68"/>
        <v>0</v>
      </c>
      <c r="AQ219" s="11">
        <f t="shared" ca="1" si="68"/>
        <v>0</v>
      </c>
      <c r="AR219" s="11">
        <f t="shared" ca="1" si="68"/>
        <v>0</v>
      </c>
      <c r="AS219" s="11">
        <f t="shared" ca="1" si="69"/>
        <v>0</v>
      </c>
      <c r="AT219" s="11">
        <f t="shared" ca="1" si="69"/>
        <v>0</v>
      </c>
      <c r="AU219" s="11">
        <f t="shared" ca="1" si="69"/>
        <v>0</v>
      </c>
      <c r="AV219" s="11">
        <f t="shared" ca="1" si="69"/>
        <v>0</v>
      </c>
      <c r="AW219" s="11">
        <f t="shared" ca="1" si="69"/>
        <v>0</v>
      </c>
      <c r="AX219" s="11">
        <f t="shared" ca="1" si="69"/>
        <v>0</v>
      </c>
      <c r="AY219" s="11">
        <f t="shared" ca="1" si="69"/>
        <v>0</v>
      </c>
      <c r="AZ219" s="11">
        <f t="shared" ca="1" si="69"/>
        <v>0</v>
      </c>
      <c r="BA219" s="11">
        <f t="shared" ca="1" si="69"/>
        <v>0</v>
      </c>
      <c r="BB219" s="11"/>
      <c r="BC219" s="11">
        <f>IF($AG219,SUMPRODUCT(AI$2:AI219,$AH$2:$AH219)/SUM($AH$2:$AH219),0)</f>
        <v>0</v>
      </c>
      <c r="BD219" s="11">
        <f>IF($AG219,SUMPRODUCT(AJ$2:AJ219,$AH$2:$AH219)/SUM($AH$2:$AH219),0)</f>
        <v>0</v>
      </c>
      <c r="BE219" s="11">
        <f>IF($AG219,SUMPRODUCT(AK$2:AK219,$AH$2:$AH219)/SUM($AH$2:$AH219),0)</f>
        <v>0</v>
      </c>
      <c r="BF219" s="11">
        <f>IF($AG219,SUMPRODUCT(AL$2:AL219,$AH$2:$AH219)/SUM($AH$2:$AH219),0)</f>
        <v>0</v>
      </c>
      <c r="BG219" s="11">
        <f>IF($AG219,SUMPRODUCT(AM$2:AM219,$AH$2:$AH219)/SUM($AH$2:$AH219),0)</f>
        <v>0</v>
      </c>
      <c r="BH219" s="11">
        <f>IF($AG219,SUMPRODUCT(AN$2:AN219,$AH$2:$AH219)/SUM($AH$2:$AH219),0)</f>
        <v>0</v>
      </c>
      <c r="BI219" s="11">
        <f>IF($AG219,SUMPRODUCT(AO$2:AO219,$AH$2:$AH219)/SUM($AH$2:$AH219),0)</f>
        <v>0</v>
      </c>
      <c r="BJ219" s="11">
        <f>IF($AG219,SUMPRODUCT(AP$2:AP219,$AH$2:$AH219)/SUM($AH$2:$AH219),0)</f>
        <v>0</v>
      </c>
      <c r="BK219" s="11">
        <f>IF($AG219,SUMPRODUCT(AQ$2:AQ219,$AH$2:$AH219)/SUM($AH$2:$AH219),0)</f>
        <v>0</v>
      </c>
      <c r="BL219" s="11">
        <f>IF($AG219,SUMPRODUCT(AR$2:AR219,$AH$2:$AH219)/SUM($AH$2:$AH219),0)</f>
        <v>0</v>
      </c>
      <c r="BM219" s="11">
        <f>IF($AG219,SUMPRODUCT(AS$2:AS219,$AH$2:$AH219)/SUM($AH$2:$AH219),0)</f>
        <v>0</v>
      </c>
      <c r="BN219" s="11">
        <f>IF($AG219,SUMPRODUCT(AT$2:AT219,$AH$2:$AH219)/SUM($AH$2:$AH219),0)</f>
        <v>0</v>
      </c>
      <c r="BO219" s="11">
        <f>IF($AG219,SUMPRODUCT(AU$2:AU219,$AH$2:$AH219)/SUM($AH$2:$AH219),0)</f>
        <v>0</v>
      </c>
      <c r="BP219" s="11">
        <f>IF($AG219,SUMPRODUCT(AV$2:AV219,$AH$2:$AH219)/SUM($AH$2:$AH219),0)</f>
        <v>0</v>
      </c>
      <c r="BQ219" s="11">
        <f>IF($AG219,SUMPRODUCT(AW$2:AW219,$AH$2:$AH219)/SUM($AH$2:$AH219),0)</f>
        <v>0</v>
      </c>
      <c r="BR219" s="11">
        <f>IF($AG219,SUMPRODUCT(AX$2:AX219,$AH$2:$AH219)/SUM($AH$2:$AH219),0)</f>
        <v>0</v>
      </c>
      <c r="BS219" s="11">
        <f>IF($AG219,SUMPRODUCT(AY$2:AY219,$AH$2:$AH219)/SUM($AH$2:$AH219),0)</f>
        <v>0</v>
      </c>
      <c r="BT219" s="11">
        <f>IF($AG219,SUMPRODUCT(AZ$2:AZ219,$AH$2:$AH219)/SUM($AH$2:$AH219),0)</f>
        <v>0</v>
      </c>
      <c r="BU219" s="11">
        <f>IF($AG219,SUMPRODUCT(BA$2:BA219,$AH$2:$AH219)/SUM($AH$2:$AH219),0)</f>
        <v>0</v>
      </c>
      <c r="BV219" s="11"/>
      <c r="BW219" s="109" cm="1">
        <f t="array" ref="BW219">IF($AG219,SQRT(SUMPRODUCT($AH$2:$AH219, (AI$2:AI219-BC219)^2)/(SUM($AH$2:$AH219)-1)),0)</f>
        <v>0</v>
      </c>
      <c r="BX219" s="109" cm="1">
        <f t="array" ref="BX219">IF($AG219,SQRT(SUMPRODUCT($AH$2:$AH219, (AJ$2:AJ219-BD219)^2)/(SUM($AH$2:$AH219)-1)),0)</f>
        <v>0</v>
      </c>
      <c r="BY219" s="109" cm="1">
        <f t="array" ref="BY219">IF($AG219,SQRT(SUMPRODUCT($AH$2:$AH219, (AK$2:AK219-BE219)^2)/(SUM($AH$2:$AH219)-1)),0)</f>
        <v>0</v>
      </c>
      <c r="BZ219" s="109" cm="1">
        <f t="array" ref="BZ219">IF($AG219,SQRT(SUMPRODUCT($AH$2:$AH219, (AL$2:AL219-BF219)^2)/(SUM($AH$2:$AH219)-1)),0)</f>
        <v>0</v>
      </c>
      <c r="CA219" s="109" cm="1">
        <f t="array" ref="CA219">IF($AG219,SQRT(SUMPRODUCT($AH$2:$AH219, (AM$2:AM219-BG219)^2)/(SUM($AH$2:$AH219)-1)),0)</f>
        <v>0</v>
      </c>
      <c r="CB219" s="109" cm="1">
        <f t="array" ref="CB219">IF($AG219,SQRT(SUMPRODUCT($AH$2:$AH219, (AN$2:AN219-BH219)^2)/(SUM($AH$2:$AH219)-1)),0)</f>
        <v>0</v>
      </c>
      <c r="CC219" s="109" cm="1">
        <f t="array" ref="CC219">IF($AG219,SQRT(SUMPRODUCT($AH$2:$AH219, (AO$2:AO219-BI219)^2)/(SUM($AH$2:$AH219)-1)),0)</f>
        <v>0</v>
      </c>
      <c r="CD219" s="109" cm="1">
        <f t="array" ref="CD219">IF($AG219,SQRT(SUMPRODUCT($AH$2:$AH219, (AP$2:AP219-BJ219)^2)/(SUM($AH$2:$AH219)-1)),0)</f>
        <v>0</v>
      </c>
      <c r="CE219" s="109" cm="1">
        <f t="array" ref="CE219">IF($AG219,SQRT(SUMPRODUCT($AH$2:$AH219, (AQ$2:AQ219-BK219)^2)/(SUM($AH$2:$AH219)-1)),0)</f>
        <v>0</v>
      </c>
      <c r="CF219" s="109" cm="1">
        <f t="array" ref="CF219">IF($AG219,SQRT(SUMPRODUCT($AH$2:$AH219, (AR$2:AR219-BL219)^2)/(SUM($AH$2:$AH219)-1)),0)</f>
        <v>0</v>
      </c>
      <c r="CG219" s="109" cm="1">
        <f t="array" ref="CG219">IF($AG219,SQRT(SUMPRODUCT($AH$2:$AH219, (AS$2:AS219-BM219)^2)/(SUM($AH$2:$AH219)-1)),0)</f>
        <v>0</v>
      </c>
      <c r="CH219" s="109" cm="1">
        <f t="array" ref="CH219">IF($AG219,SQRT(SUMPRODUCT($AH$2:$AH219, (AT$2:AT219-BN219)^2)/(SUM($AH$2:$AH219)-1)),0)</f>
        <v>0</v>
      </c>
      <c r="CI219" s="109" cm="1">
        <f t="array" ref="CI219">IF($AG219,SQRT(SUMPRODUCT($AH$2:$AH219, (AU$2:AU219-BO219)^2)/(SUM($AH$2:$AH219)-1)),0)</f>
        <v>0</v>
      </c>
      <c r="CJ219" s="109" cm="1">
        <f t="array" ref="CJ219">IF($AG219,SQRT(SUMPRODUCT($AH$2:$AH219, (AV$2:AV219-BP219)^2)/(SUM($AH$2:$AH219)-1)),0)</f>
        <v>0</v>
      </c>
      <c r="CK219" s="109" cm="1">
        <f t="array" ref="CK219">IF($AG219,SQRT(SUMPRODUCT($AH$2:$AH219, (AW$2:AW219-BQ219)^2)/(SUM($AH$2:$AH219)-1)),0)</f>
        <v>0</v>
      </c>
      <c r="CL219" s="109" cm="1">
        <f t="array" ref="CL219">IF($AG219,SQRT(SUMPRODUCT($AH$2:$AH219, (AX$2:AX219-BR219)^2)/(SUM($AH$2:$AH219)-1)),0)</f>
        <v>0</v>
      </c>
      <c r="CM219" s="109" cm="1">
        <f t="array" ref="CM219">IF($AG219,SQRT(SUMPRODUCT($AH$2:$AH219, (AY$2:AY219-BS219)^2)/(SUM($AH$2:$AH219)-1)),0)</f>
        <v>0</v>
      </c>
      <c r="CN219" s="109" cm="1">
        <f t="array" ref="CN219">IF($AG219,SQRT(SUMPRODUCT($AH$2:$AH219, (AZ$2:AZ219-BT219)^2)/(SUM($AH$2:$AH219)-1)),0)</f>
        <v>0</v>
      </c>
      <c r="CO219" s="109" cm="1">
        <f t="array" ref="CO219">IF($AG219,SQRT(SUMPRODUCT($AH$2:$AH219, (BA$2:BA219-BU219)^2)/(SUM($AH$2:$AH219)-1)),0)</f>
        <v>0</v>
      </c>
    </row>
    <row r="220" spans="34:93" x14ac:dyDescent="0.25">
      <c r="AH220" s="99" t="str">
        <f t="shared" si="61"/>
        <v/>
      </c>
      <c r="AI220" s="11">
        <f t="shared" ca="1" si="68"/>
        <v>0</v>
      </c>
      <c r="AJ220" s="11">
        <f t="shared" ca="1" si="68"/>
        <v>0</v>
      </c>
      <c r="AK220" s="11">
        <f t="shared" ca="1" si="68"/>
        <v>0</v>
      </c>
      <c r="AL220" s="11">
        <f t="shared" ca="1" si="68"/>
        <v>0</v>
      </c>
      <c r="AM220" s="11">
        <f t="shared" ca="1" si="68"/>
        <v>0</v>
      </c>
      <c r="AN220" s="11">
        <f t="shared" ca="1" si="68"/>
        <v>0</v>
      </c>
      <c r="AO220" s="11">
        <f t="shared" ca="1" si="68"/>
        <v>0</v>
      </c>
      <c r="AP220" s="11">
        <f t="shared" ca="1" si="68"/>
        <v>0</v>
      </c>
      <c r="AQ220" s="11">
        <f t="shared" ca="1" si="68"/>
        <v>0</v>
      </c>
      <c r="AR220" s="11">
        <f t="shared" ca="1" si="68"/>
        <v>0</v>
      </c>
      <c r="AS220" s="11">
        <f t="shared" ca="1" si="69"/>
        <v>0</v>
      </c>
      <c r="AT220" s="11">
        <f t="shared" ca="1" si="69"/>
        <v>0</v>
      </c>
      <c r="AU220" s="11">
        <f t="shared" ca="1" si="69"/>
        <v>0</v>
      </c>
      <c r="AV220" s="11">
        <f t="shared" ca="1" si="69"/>
        <v>0</v>
      </c>
      <c r="AW220" s="11">
        <f t="shared" ca="1" si="69"/>
        <v>0</v>
      </c>
      <c r="AX220" s="11">
        <f t="shared" ca="1" si="69"/>
        <v>0</v>
      </c>
      <c r="AY220" s="11">
        <f t="shared" ca="1" si="69"/>
        <v>0</v>
      </c>
      <c r="AZ220" s="11">
        <f t="shared" ca="1" si="69"/>
        <v>0</v>
      </c>
      <c r="BA220" s="11">
        <f t="shared" ca="1" si="69"/>
        <v>0</v>
      </c>
      <c r="BB220" s="11"/>
      <c r="BC220" s="11">
        <f>IF($AG220,SUMPRODUCT(AI$2:AI220,$AH$2:$AH220)/SUM($AH$2:$AH220),0)</f>
        <v>0</v>
      </c>
      <c r="BD220" s="11">
        <f>IF($AG220,SUMPRODUCT(AJ$2:AJ220,$AH$2:$AH220)/SUM($AH$2:$AH220),0)</f>
        <v>0</v>
      </c>
      <c r="BE220" s="11">
        <f>IF($AG220,SUMPRODUCT(AK$2:AK220,$AH$2:$AH220)/SUM($AH$2:$AH220),0)</f>
        <v>0</v>
      </c>
      <c r="BF220" s="11">
        <f>IF($AG220,SUMPRODUCT(AL$2:AL220,$AH$2:$AH220)/SUM($AH$2:$AH220),0)</f>
        <v>0</v>
      </c>
      <c r="BG220" s="11">
        <f>IF($AG220,SUMPRODUCT(AM$2:AM220,$AH$2:$AH220)/SUM($AH$2:$AH220),0)</f>
        <v>0</v>
      </c>
      <c r="BH220" s="11">
        <f>IF($AG220,SUMPRODUCT(AN$2:AN220,$AH$2:$AH220)/SUM($AH$2:$AH220),0)</f>
        <v>0</v>
      </c>
      <c r="BI220" s="11">
        <f>IF($AG220,SUMPRODUCT(AO$2:AO220,$AH$2:$AH220)/SUM($AH$2:$AH220),0)</f>
        <v>0</v>
      </c>
      <c r="BJ220" s="11">
        <f>IF($AG220,SUMPRODUCT(AP$2:AP220,$AH$2:$AH220)/SUM($AH$2:$AH220),0)</f>
        <v>0</v>
      </c>
      <c r="BK220" s="11">
        <f>IF($AG220,SUMPRODUCT(AQ$2:AQ220,$AH$2:$AH220)/SUM($AH$2:$AH220),0)</f>
        <v>0</v>
      </c>
      <c r="BL220" s="11">
        <f>IF($AG220,SUMPRODUCT(AR$2:AR220,$AH$2:$AH220)/SUM($AH$2:$AH220),0)</f>
        <v>0</v>
      </c>
      <c r="BM220" s="11">
        <f>IF($AG220,SUMPRODUCT(AS$2:AS220,$AH$2:$AH220)/SUM($AH$2:$AH220),0)</f>
        <v>0</v>
      </c>
      <c r="BN220" s="11">
        <f>IF($AG220,SUMPRODUCT(AT$2:AT220,$AH$2:$AH220)/SUM($AH$2:$AH220),0)</f>
        <v>0</v>
      </c>
      <c r="BO220" s="11">
        <f>IF($AG220,SUMPRODUCT(AU$2:AU220,$AH$2:$AH220)/SUM($AH$2:$AH220),0)</f>
        <v>0</v>
      </c>
      <c r="BP220" s="11">
        <f>IF($AG220,SUMPRODUCT(AV$2:AV220,$AH$2:$AH220)/SUM($AH$2:$AH220),0)</f>
        <v>0</v>
      </c>
      <c r="BQ220" s="11">
        <f>IF($AG220,SUMPRODUCT(AW$2:AW220,$AH$2:$AH220)/SUM($AH$2:$AH220),0)</f>
        <v>0</v>
      </c>
      <c r="BR220" s="11">
        <f>IF($AG220,SUMPRODUCT(AX$2:AX220,$AH$2:$AH220)/SUM($AH$2:$AH220),0)</f>
        <v>0</v>
      </c>
      <c r="BS220" s="11">
        <f>IF($AG220,SUMPRODUCT(AY$2:AY220,$AH$2:$AH220)/SUM($AH$2:$AH220),0)</f>
        <v>0</v>
      </c>
      <c r="BT220" s="11">
        <f>IF($AG220,SUMPRODUCT(AZ$2:AZ220,$AH$2:$AH220)/SUM($AH$2:$AH220),0)</f>
        <v>0</v>
      </c>
      <c r="BU220" s="11">
        <f>IF($AG220,SUMPRODUCT(BA$2:BA220,$AH$2:$AH220)/SUM($AH$2:$AH220),0)</f>
        <v>0</v>
      </c>
      <c r="BV220" s="11"/>
      <c r="BW220" s="109" cm="1">
        <f t="array" ref="BW220">IF($AG220,SQRT(SUMPRODUCT($AH$2:$AH220, (AI$2:AI220-BC220)^2)/(SUM($AH$2:$AH220)-1)),0)</f>
        <v>0</v>
      </c>
      <c r="BX220" s="109" cm="1">
        <f t="array" ref="BX220">IF($AG220,SQRT(SUMPRODUCT($AH$2:$AH220, (AJ$2:AJ220-BD220)^2)/(SUM($AH$2:$AH220)-1)),0)</f>
        <v>0</v>
      </c>
      <c r="BY220" s="109" cm="1">
        <f t="array" ref="BY220">IF($AG220,SQRT(SUMPRODUCT($AH$2:$AH220, (AK$2:AK220-BE220)^2)/(SUM($AH$2:$AH220)-1)),0)</f>
        <v>0</v>
      </c>
      <c r="BZ220" s="109" cm="1">
        <f t="array" ref="BZ220">IF($AG220,SQRT(SUMPRODUCT($AH$2:$AH220, (AL$2:AL220-BF220)^2)/(SUM($AH$2:$AH220)-1)),0)</f>
        <v>0</v>
      </c>
      <c r="CA220" s="109" cm="1">
        <f t="array" ref="CA220">IF($AG220,SQRT(SUMPRODUCT($AH$2:$AH220, (AM$2:AM220-BG220)^2)/(SUM($AH$2:$AH220)-1)),0)</f>
        <v>0</v>
      </c>
      <c r="CB220" s="109" cm="1">
        <f t="array" ref="CB220">IF($AG220,SQRT(SUMPRODUCT($AH$2:$AH220, (AN$2:AN220-BH220)^2)/(SUM($AH$2:$AH220)-1)),0)</f>
        <v>0</v>
      </c>
      <c r="CC220" s="109" cm="1">
        <f t="array" ref="CC220">IF($AG220,SQRT(SUMPRODUCT($AH$2:$AH220, (AO$2:AO220-BI220)^2)/(SUM($AH$2:$AH220)-1)),0)</f>
        <v>0</v>
      </c>
      <c r="CD220" s="109" cm="1">
        <f t="array" ref="CD220">IF($AG220,SQRT(SUMPRODUCT($AH$2:$AH220, (AP$2:AP220-BJ220)^2)/(SUM($AH$2:$AH220)-1)),0)</f>
        <v>0</v>
      </c>
      <c r="CE220" s="109" cm="1">
        <f t="array" ref="CE220">IF($AG220,SQRT(SUMPRODUCT($AH$2:$AH220, (AQ$2:AQ220-BK220)^2)/(SUM($AH$2:$AH220)-1)),0)</f>
        <v>0</v>
      </c>
      <c r="CF220" s="109" cm="1">
        <f t="array" ref="CF220">IF($AG220,SQRT(SUMPRODUCT($AH$2:$AH220, (AR$2:AR220-BL220)^2)/(SUM($AH$2:$AH220)-1)),0)</f>
        <v>0</v>
      </c>
      <c r="CG220" s="109" cm="1">
        <f t="array" ref="CG220">IF($AG220,SQRT(SUMPRODUCT($AH$2:$AH220, (AS$2:AS220-BM220)^2)/(SUM($AH$2:$AH220)-1)),0)</f>
        <v>0</v>
      </c>
      <c r="CH220" s="109" cm="1">
        <f t="array" ref="CH220">IF($AG220,SQRT(SUMPRODUCT($AH$2:$AH220, (AT$2:AT220-BN220)^2)/(SUM($AH$2:$AH220)-1)),0)</f>
        <v>0</v>
      </c>
      <c r="CI220" s="109" cm="1">
        <f t="array" ref="CI220">IF($AG220,SQRT(SUMPRODUCT($AH$2:$AH220, (AU$2:AU220-BO220)^2)/(SUM($AH$2:$AH220)-1)),0)</f>
        <v>0</v>
      </c>
      <c r="CJ220" s="109" cm="1">
        <f t="array" ref="CJ220">IF($AG220,SQRT(SUMPRODUCT($AH$2:$AH220, (AV$2:AV220-BP220)^2)/(SUM($AH$2:$AH220)-1)),0)</f>
        <v>0</v>
      </c>
      <c r="CK220" s="109" cm="1">
        <f t="array" ref="CK220">IF($AG220,SQRT(SUMPRODUCT($AH$2:$AH220, (AW$2:AW220-BQ220)^2)/(SUM($AH$2:$AH220)-1)),0)</f>
        <v>0</v>
      </c>
      <c r="CL220" s="109" cm="1">
        <f t="array" ref="CL220">IF($AG220,SQRT(SUMPRODUCT($AH$2:$AH220, (AX$2:AX220-BR220)^2)/(SUM($AH$2:$AH220)-1)),0)</f>
        <v>0</v>
      </c>
      <c r="CM220" s="109" cm="1">
        <f t="array" ref="CM220">IF($AG220,SQRT(SUMPRODUCT($AH$2:$AH220, (AY$2:AY220-BS220)^2)/(SUM($AH$2:$AH220)-1)),0)</f>
        <v>0</v>
      </c>
      <c r="CN220" s="109" cm="1">
        <f t="array" ref="CN220">IF($AG220,SQRT(SUMPRODUCT($AH$2:$AH220, (AZ$2:AZ220-BT220)^2)/(SUM($AH$2:$AH220)-1)),0)</f>
        <v>0</v>
      </c>
      <c r="CO220" s="109" cm="1">
        <f t="array" ref="CO220">IF($AG220,SQRT(SUMPRODUCT($AH$2:$AH220, (BA$2:BA220-BU220)^2)/(SUM($AH$2:$AH220)-1)),0)</f>
        <v>0</v>
      </c>
    </row>
    <row r="221" spans="34:93" x14ac:dyDescent="0.25">
      <c r="AH221" s="99" t="str">
        <f t="shared" si="61"/>
        <v/>
      </c>
      <c r="AI221" s="11">
        <f t="shared" ca="1" si="68"/>
        <v>0</v>
      </c>
      <c r="AJ221" s="11">
        <f t="shared" ca="1" si="68"/>
        <v>0</v>
      </c>
      <c r="AK221" s="11">
        <f t="shared" ca="1" si="68"/>
        <v>0</v>
      </c>
      <c r="AL221" s="11">
        <f t="shared" ca="1" si="68"/>
        <v>0</v>
      </c>
      <c r="AM221" s="11">
        <f t="shared" ca="1" si="68"/>
        <v>0</v>
      </c>
      <c r="AN221" s="11">
        <f t="shared" ca="1" si="68"/>
        <v>0</v>
      </c>
      <c r="AO221" s="11">
        <f t="shared" ca="1" si="68"/>
        <v>0</v>
      </c>
      <c r="AP221" s="11">
        <f t="shared" ca="1" si="68"/>
        <v>0</v>
      </c>
      <c r="AQ221" s="11">
        <f t="shared" ca="1" si="68"/>
        <v>0</v>
      </c>
      <c r="AR221" s="11">
        <f t="shared" ca="1" si="68"/>
        <v>0</v>
      </c>
      <c r="AS221" s="11">
        <f t="shared" ca="1" si="69"/>
        <v>0</v>
      </c>
      <c r="AT221" s="11">
        <f t="shared" ca="1" si="69"/>
        <v>0</v>
      </c>
      <c r="AU221" s="11">
        <f t="shared" ca="1" si="69"/>
        <v>0</v>
      </c>
      <c r="AV221" s="11">
        <f t="shared" ca="1" si="69"/>
        <v>0</v>
      </c>
      <c r="AW221" s="11">
        <f t="shared" ca="1" si="69"/>
        <v>0</v>
      </c>
      <c r="AX221" s="11">
        <f t="shared" ca="1" si="69"/>
        <v>0</v>
      </c>
      <c r="AY221" s="11">
        <f t="shared" ca="1" si="69"/>
        <v>0</v>
      </c>
      <c r="AZ221" s="11">
        <f t="shared" ca="1" si="69"/>
        <v>0</v>
      </c>
      <c r="BA221" s="11">
        <f t="shared" ca="1" si="69"/>
        <v>0</v>
      </c>
      <c r="BB221" s="11"/>
      <c r="BC221" s="11">
        <f>IF($AG221,SUMPRODUCT(AI$2:AI221,$AH$2:$AH221)/SUM($AH$2:$AH221),0)</f>
        <v>0</v>
      </c>
      <c r="BD221" s="11">
        <f>IF($AG221,SUMPRODUCT(AJ$2:AJ221,$AH$2:$AH221)/SUM($AH$2:$AH221),0)</f>
        <v>0</v>
      </c>
      <c r="BE221" s="11">
        <f>IF($AG221,SUMPRODUCT(AK$2:AK221,$AH$2:$AH221)/SUM($AH$2:$AH221),0)</f>
        <v>0</v>
      </c>
      <c r="BF221" s="11">
        <f>IF($AG221,SUMPRODUCT(AL$2:AL221,$AH$2:$AH221)/SUM($AH$2:$AH221),0)</f>
        <v>0</v>
      </c>
      <c r="BG221" s="11">
        <f>IF($AG221,SUMPRODUCT(AM$2:AM221,$AH$2:$AH221)/SUM($AH$2:$AH221),0)</f>
        <v>0</v>
      </c>
      <c r="BH221" s="11">
        <f>IF($AG221,SUMPRODUCT(AN$2:AN221,$AH$2:$AH221)/SUM($AH$2:$AH221),0)</f>
        <v>0</v>
      </c>
      <c r="BI221" s="11">
        <f>IF($AG221,SUMPRODUCT(AO$2:AO221,$AH$2:$AH221)/SUM($AH$2:$AH221),0)</f>
        <v>0</v>
      </c>
      <c r="BJ221" s="11">
        <f>IF($AG221,SUMPRODUCT(AP$2:AP221,$AH$2:$AH221)/SUM($AH$2:$AH221),0)</f>
        <v>0</v>
      </c>
      <c r="BK221" s="11">
        <f>IF($AG221,SUMPRODUCT(AQ$2:AQ221,$AH$2:$AH221)/SUM($AH$2:$AH221),0)</f>
        <v>0</v>
      </c>
      <c r="BL221" s="11">
        <f>IF($AG221,SUMPRODUCT(AR$2:AR221,$AH$2:$AH221)/SUM($AH$2:$AH221),0)</f>
        <v>0</v>
      </c>
      <c r="BM221" s="11">
        <f>IF($AG221,SUMPRODUCT(AS$2:AS221,$AH$2:$AH221)/SUM($AH$2:$AH221),0)</f>
        <v>0</v>
      </c>
      <c r="BN221" s="11">
        <f>IF($AG221,SUMPRODUCT(AT$2:AT221,$AH$2:$AH221)/SUM($AH$2:$AH221),0)</f>
        <v>0</v>
      </c>
      <c r="BO221" s="11">
        <f>IF($AG221,SUMPRODUCT(AU$2:AU221,$AH$2:$AH221)/SUM($AH$2:$AH221),0)</f>
        <v>0</v>
      </c>
      <c r="BP221" s="11">
        <f>IF($AG221,SUMPRODUCT(AV$2:AV221,$AH$2:$AH221)/SUM($AH$2:$AH221),0)</f>
        <v>0</v>
      </c>
      <c r="BQ221" s="11">
        <f>IF($AG221,SUMPRODUCT(AW$2:AW221,$AH$2:$AH221)/SUM($AH$2:$AH221),0)</f>
        <v>0</v>
      </c>
      <c r="BR221" s="11">
        <f>IF($AG221,SUMPRODUCT(AX$2:AX221,$AH$2:$AH221)/SUM($AH$2:$AH221),0)</f>
        <v>0</v>
      </c>
      <c r="BS221" s="11">
        <f>IF($AG221,SUMPRODUCT(AY$2:AY221,$AH$2:$AH221)/SUM($AH$2:$AH221),0)</f>
        <v>0</v>
      </c>
      <c r="BT221" s="11">
        <f>IF($AG221,SUMPRODUCT(AZ$2:AZ221,$AH$2:$AH221)/SUM($AH$2:$AH221),0)</f>
        <v>0</v>
      </c>
      <c r="BU221" s="11">
        <f>IF($AG221,SUMPRODUCT(BA$2:BA221,$AH$2:$AH221)/SUM($AH$2:$AH221),0)</f>
        <v>0</v>
      </c>
      <c r="BV221" s="11"/>
      <c r="BW221" s="109" cm="1">
        <f t="array" ref="BW221">IF($AG221,SQRT(SUMPRODUCT($AH$2:$AH221, (AI$2:AI221-BC221)^2)/(SUM($AH$2:$AH221)-1)),0)</f>
        <v>0</v>
      </c>
      <c r="BX221" s="109" cm="1">
        <f t="array" ref="BX221">IF($AG221,SQRT(SUMPRODUCT($AH$2:$AH221, (AJ$2:AJ221-BD221)^2)/(SUM($AH$2:$AH221)-1)),0)</f>
        <v>0</v>
      </c>
      <c r="BY221" s="109" cm="1">
        <f t="array" ref="BY221">IF($AG221,SQRT(SUMPRODUCT($AH$2:$AH221, (AK$2:AK221-BE221)^2)/(SUM($AH$2:$AH221)-1)),0)</f>
        <v>0</v>
      </c>
      <c r="BZ221" s="109" cm="1">
        <f t="array" ref="BZ221">IF($AG221,SQRT(SUMPRODUCT($AH$2:$AH221, (AL$2:AL221-BF221)^2)/(SUM($AH$2:$AH221)-1)),0)</f>
        <v>0</v>
      </c>
      <c r="CA221" s="109" cm="1">
        <f t="array" ref="CA221">IF($AG221,SQRT(SUMPRODUCT($AH$2:$AH221, (AM$2:AM221-BG221)^2)/(SUM($AH$2:$AH221)-1)),0)</f>
        <v>0</v>
      </c>
      <c r="CB221" s="109" cm="1">
        <f t="array" ref="CB221">IF($AG221,SQRT(SUMPRODUCT($AH$2:$AH221, (AN$2:AN221-BH221)^2)/(SUM($AH$2:$AH221)-1)),0)</f>
        <v>0</v>
      </c>
      <c r="CC221" s="109" cm="1">
        <f t="array" ref="CC221">IF($AG221,SQRT(SUMPRODUCT($AH$2:$AH221, (AO$2:AO221-BI221)^2)/(SUM($AH$2:$AH221)-1)),0)</f>
        <v>0</v>
      </c>
      <c r="CD221" s="109" cm="1">
        <f t="array" ref="CD221">IF($AG221,SQRT(SUMPRODUCT($AH$2:$AH221, (AP$2:AP221-BJ221)^2)/(SUM($AH$2:$AH221)-1)),0)</f>
        <v>0</v>
      </c>
      <c r="CE221" s="109" cm="1">
        <f t="array" ref="CE221">IF($AG221,SQRT(SUMPRODUCT($AH$2:$AH221, (AQ$2:AQ221-BK221)^2)/(SUM($AH$2:$AH221)-1)),0)</f>
        <v>0</v>
      </c>
      <c r="CF221" s="109" cm="1">
        <f t="array" ref="CF221">IF($AG221,SQRT(SUMPRODUCT($AH$2:$AH221, (AR$2:AR221-BL221)^2)/(SUM($AH$2:$AH221)-1)),0)</f>
        <v>0</v>
      </c>
      <c r="CG221" s="109" cm="1">
        <f t="array" ref="CG221">IF($AG221,SQRT(SUMPRODUCT($AH$2:$AH221, (AS$2:AS221-BM221)^2)/(SUM($AH$2:$AH221)-1)),0)</f>
        <v>0</v>
      </c>
      <c r="CH221" s="109" cm="1">
        <f t="array" ref="CH221">IF($AG221,SQRT(SUMPRODUCT($AH$2:$AH221, (AT$2:AT221-BN221)^2)/(SUM($AH$2:$AH221)-1)),0)</f>
        <v>0</v>
      </c>
      <c r="CI221" s="109" cm="1">
        <f t="array" ref="CI221">IF($AG221,SQRT(SUMPRODUCT($AH$2:$AH221, (AU$2:AU221-BO221)^2)/(SUM($AH$2:$AH221)-1)),0)</f>
        <v>0</v>
      </c>
      <c r="CJ221" s="109" cm="1">
        <f t="array" ref="CJ221">IF($AG221,SQRT(SUMPRODUCT($AH$2:$AH221, (AV$2:AV221-BP221)^2)/(SUM($AH$2:$AH221)-1)),0)</f>
        <v>0</v>
      </c>
      <c r="CK221" s="109" cm="1">
        <f t="array" ref="CK221">IF($AG221,SQRT(SUMPRODUCT($AH$2:$AH221, (AW$2:AW221-BQ221)^2)/(SUM($AH$2:$AH221)-1)),0)</f>
        <v>0</v>
      </c>
      <c r="CL221" s="109" cm="1">
        <f t="array" ref="CL221">IF($AG221,SQRT(SUMPRODUCT($AH$2:$AH221, (AX$2:AX221-BR221)^2)/(SUM($AH$2:$AH221)-1)),0)</f>
        <v>0</v>
      </c>
      <c r="CM221" s="109" cm="1">
        <f t="array" ref="CM221">IF($AG221,SQRT(SUMPRODUCT($AH$2:$AH221, (AY$2:AY221-BS221)^2)/(SUM($AH$2:$AH221)-1)),0)</f>
        <v>0</v>
      </c>
      <c r="CN221" s="109" cm="1">
        <f t="array" ref="CN221">IF($AG221,SQRT(SUMPRODUCT($AH$2:$AH221, (AZ$2:AZ221-BT221)^2)/(SUM($AH$2:$AH221)-1)),0)</f>
        <v>0</v>
      </c>
      <c r="CO221" s="109" cm="1">
        <f t="array" ref="CO221">IF($AG221,SQRT(SUMPRODUCT($AH$2:$AH221, (BA$2:BA221-BU221)^2)/(SUM($AH$2:$AH221)-1)),0)</f>
        <v>0</v>
      </c>
    </row>
    <row r="222" spans="34:93" x14ac:dyDescent="0.25">
      <c r="AH222" s="99" t="str">
        <f t="shared" si="61"/>
        <v/>
      </c>
      <c r="AI222" s="11">
        <f t="shared" ref="AI222:AR231" ca="1" si="70">IF(AI$1&lt;&gt;0,SUMIFS(INDIRECT(AI$1), Fecha,$AG222),0)</f>
        <v>0</v>
      </c>
      <c r="AJ222" s="11">
        <f t="shared" ca="1" si="70"/>
        <v>0</v>
      </c>
      <c r="AK222" s="11">
        <f t="shared" ca="1" si="70"/>
        <v>0</v>
      </c>
      <c r="AL222" s="11">
        <f t="shared" ca="1" si="70"/>
        <v>0</v>
      </c>
      <c r="AM222" s="11">
        <f t="shared" ca="1" si="70"/>
        <v>0</v>
      </c>
      <c r="AN222" s="11">
        <f t="shared" ca="1" si="70"/>
        <v>0</v>
      </c>
      <c r="AO222" s="11">
        <f t="shared" ca="1" si="70"/>
        <v>0</v>
      </c>
      <c r="AP222" s="11">
        <f t="shared" ca="1" si="70"/>
        <v>0</v>
      </c>
      <c r="AQ222" s="11">
        <f t="shared" ca="1" si="70"/>
        <v>0</v>
      </c>
      <c r="AR222" s="11">
        <f t="shared" ca="1" si="70"/>
        <v>0</v>
      </c>
      <c r="AS222" s="11">
        <f t="shared" ref="AS222:BA231" ca="1" si="71">IF(AS$1&lt;&gt;0,SUMIFS(INDIRECT(AS$1), Fecha,$AG222),0)</f>
        <v>0</v>
      </c>
      <c r="AT222" s="11">
        <f t="shared" ca="1" si="71"/>
        <v>0</v>
      </c>
      <c r="AU222" s="11">
        <f t="shared" ca="1" si="71"/>
        <v>0</v>
      </c>
      <c r="AV222" s="11">
        <f t="shared" ca="1" si="71"/>
        <v>0</v>
      </c>
      <c r="AW222" s="11">
        <f t="shared" ca="1" si="71"/>
        <v>0</v>
      </c>
      <c r="AX222" s="11">
        <f t="shared" ca="1" si="71"/>
        <v>0</v>
      </c>
      <c r="AY222" s="11">
        <f t="shared" ca="1" si="71"/>
        <v>0</v>
      </c>
      <c r="AZ222" s="11">
        <f t="shared" ca="1" si="71"/>
        <v>0</v>
      </c>
      <c r="BA222" s="11">
        <f t="shared" ca="1" si="71"/>
        <v>0</v>
      </c>
      <c r="BB222" s="11"/>
      <c r="BC222" s="11">
        <f>IF($AG222,SUMPRODUCT(AI$2:AI222,$AH$2:$AH222)/SUM($AH$2:$AH222),0)</f>
        <v>0</v>
      </c>
      <c r="BD222" s="11">
        <f>IF($AG222,SUMPRODUCT(AJ$2:AJ222,$AH$2:$AH222)/SUM($AH$2:$AH222),0)</f>
        <v>0</v>
      </c>
      <c r="BE222" s="11">
        <f>IF($AG222,SUMPRODUCT(AK$2:AK222,$AH$2:$AH222)/SUM($AH$2:$AH222),0)</f>
        <v>0</v>
      </c>
      <c r="BF222" s="11">
        <f>IF($AG222,SUMPRODUCT(AL$2:AL222,$AH$2:$AH222)/SUM($AH$2:$AH222),0)</f>
        <v>0</v>
      </c>
      <c r="BG222" s="11">
        <f>IF($AG222,SUMPRODUCT(AM$2:AM222,$AH$2:$AH222)/SUM($AH$2:$AH222),0)</f>
        <v>0</v>
      </c>
      <c r="BH222" s="11">
        <f>IF($AG222,SUMPRODUCT(AN$2:AN222,$AH$2:$AH222)/SUM($AH$2:$AH222),0)</f>
        <v>0</v>
      </c>
      <c r="BI222" s="11">
        <f>IF($AG222,SUMPRODUCT(AO$2:AO222,$AH$2:$AH222)/SUM($AH$2:$AH222),0)</f>
        <v>0</v>
      </c>
      <c r="BJ222" s="11">
        <f>IF($AG222,SUMPRODUCT(AP$2:AP222,$AH$2:$AH222)/SUM($AH$2:$AH222),0)</f>
        <v>0</v>
      </c>
      <c r="BK222" s="11">
        <f>IF($AG222,SUMPRODUCT(AQ$2:AQ222,$AH$2:$AH222)/SUM($AH$2:$AH222),0)</f>
        <v>0</v>
      </c>
      <c r="BL222" s="11">
        <f>IF($AG222,SUMPRODUCT(AR$2:AR222,$AH$2:$AH222)/SUM($AH$2:$AH222),0)</f>
        <v>0</v>
      </c>
      <c r="BM222" s="11">
        <f>IF($AG222,SUMPRODUCT(AS$2:AS222,$AH$2:$AH222)/SUM($AH$2:$AH222),0)</f>
        <v>0</v>
      </c>
      <c r="BN222" s="11">
        <f>IF($AG222,SUMPRODUCT(AT$2:AT222,$AH$2:$AH222)/SUM($AH$2:$AH222),0)</f>
        <v>0</v>
      </c>
      <c r="BO222" s="11">
        <f>IF($AG222,SUMPRODUCT(AU$2:AU222,$AH$2:$AH222)/SUM($AH$2:$AH222),0)</f>
        <v>0</v>
      </c>
      <c r="BP222" s="11">
        <f>IF($AG222,SUMPRODUCT(AV$2:AV222,$AH$2:$AH222)/SUM($AH$2:$AH222),0)</f>
        <v>0</v>
      </c>
      <c r="BQ222" s="11">
        <f>IF($AG222,SUMPRODUCT(AW$2:AW222,$AH$2:$AH222)/SUM($AH$2:$AH222),0)</f>
        <v>0</v>
      </c>
      <c r="BR222" s="11">
        <f>IF($AG222,SUMPRODUCT(AX$2:AX222,$AH$2:$AH222)/SUM($AH$2:$AH222),0)</f>
        <v>0</v>
      </c>
      <c r="BS222" s="11">
        <f>IF($AG222,SUMPRODUCT(AY$2:AY222,$AH$2:$AH222)/SUM($AH$2:$AH222),0)</f>
        <v>0</v>
      </c>
      <c r="BT222" s="11">
        <f>IF($AG222,SUMPRODUCT(AZ$2:AZ222,$AH$2:$AH222)/SUM($AH$2:$AH222),0)</f>
        <v>0</v>
      </c>
      <c r="BU222" s="11">
        <f>IF($AG222,SUMPRODUCT(BA$2:BA222,$AH$2:$AH222)/SUM($AH$2:$AH222),0)</f>
        <v>0</v>
      </c>
      <c r="BV222" s="11"/>
      <c r="BW222" s="109" cm="1">
        <f t="array" ref="BW222">IF($AG222,SQRT(SUMPRODUCT($AH$2:$AH222, (AI$2:AI222-BC222)^2)/(SUM($AH$2:$AH222)-1)),0)</f>
        <v>0</v>
      </c>
      <c r="BX222" s="109" cm="1">
        <f t="array" ref="BX222">IF($AG222,SQRT(SUMPRODUCT($AH$2:$AH222, (AJ$2:AJ222-BD222)^2)/(SUM($AH$2:$AH222)-1)),0)</f>
        <v>0</v>
      </c>
      <c r="BY222" s="109" cm="1">
        <f t="array" ref="BY222">IF($AG222,SQRT(SUMPRODUCT($AH$2:$AH222, (AK$2:AK222-BE222)^2)/(SUM($AH$2:$AH222)-1)),0)</f>
        <v>0</v>
      </c>
      <c r="BZ222" s="109" cm="1">
        <f t="array" ref="BZ222">IF($AG222,SQRT(SUMPRODUCT($AH$2:$AH222, (AL$2:AL222-BF222)^2)/(SUM($AH$2:$AH222)-1)),0)</f>
        <v>0</v>
      </c>
      <c r="CA222" s="109" cm="1">
        <f t="array" ref="CA222">IF($AG222,SQRT(SUMPRODUCT($AH$2:$AH222, (AM$2:AM222-BG222)^2)/(SUM($AH$2:$AH222)-1)),0)</f>
        <v>0</v>
      </c>
      <c r="CB222" s="109" cm="1">
        <f t="array" ref="CB222">IF($AG222,SQRT(SUMPRODUCT($AH$2:$AH222, (AN$2:AN222-BH222)^2)/(SUM($AH$2:$AH222)-1)),0)</f>
        <v>0</v>
      </c>
      <c r="CC222" s="109" cm="1">
        <f t="array" ref="CC222">IF($AG222,SQRT(SUMPRODUCT($AH$2:$AH222, (AO$2:AO222-BI222)^2)/(SUM($AH$2:$AH222)-1)),0)</f>
        <v>0</v>
      </c>
      <c r="CD222" s="109" cm="1">
        <f t="array" ref="CD222">IF($AG222,SQRT(SUMPRODUCT($AH$2:$AH222, (AP$2:AP222-BJ222)^2)/(SUM($AH$2:$AH222)-1)),0)</f>
        <v>0</v>
      </c>
      <c r="CE222" s="109" cm="1">
        <f t="array" ref="CE222">IF($AG222,SQRT(SUMPRODUCT($AH$2:$AH222, (AQ$2:AQ222-BK222)^2)/(SUM($AH$2:$AH222)-1)),0)</f>
        <v>0</v>
      </c>
      <c r="CF222" s="109" cm="1">
        <f t="array" ref="CF222">IF($AG222,SQRT(SUMPRODUCT($AH$2:$AH222, (AR$2:AR222-BL222)^2)/(SUM($AH$2:$AH222)-1)),0)</f>
        <v>0</v>
      </c>
      <c r="CG222" s="109" cm="1">
        <f t="array" ref="CG222">IF($AG222,SQRT(SUMPRODUCT($AH$2:$AH222, (AS$2:AS222-BM222)^2)/(SUM($AH$2:$AH222)-1)),0)</f>
        <v>0</v>
      </c>
      <c r="CH222" s="109" cm="1">
        <f t="array" ref="CH222">IF($AG222,SQRT(SUMPRODUCT($AH$2:$AH222, (AT$2:AT222-BN222)^2)/(SUM($AH$2:$AH222)-1)),0)</f>
        <v>0</v>
      </c>
      <c r="CI222" s="109" cm="1">
        <f t="array" ref="CI222">IF($AG222,SQRT(SUMPRODUCT($AH$2:$AH222, (AU$2:AU222-BO222)^2)/(SUM($AH$2:$AH222)-1)),0)</f>
        <v>0</v>
      </c>
      <c r="CJ222" s="109" cm="1">
        <f t="array" ref="CJ222">IF($AG222,SQRT(SUMPRODUCT($AH$2:$AH222, (AV$2:AV222-BP222)^2)/(SUM($AH$2:$AH222)-1)),0)</f>
        <v>0</v>
      </c>
      <c r="CK222" s="109" cm="1">
        <f t="array" ref="CK222">IF($AG222,SQRT(SUMPRODUCT($AH$2:$AH222, (AW$2:AW222-BQ222)^2)/(SUM($AH$2:$AH222)-1)),0)</f>
        <v>0</v>
      </c>
      <c r="CL222" s="109" cm="1">
        <f t="array" ref="CL222">IF($AG222,SQRT(SUMPRODUCT($AH$2:$AH222, (AX$2:AX222-BR222)^2)/(SUM($AH$2:$AH222)-1)),0)</f>
        <v>0</v>
      </c>
      <c r="CM222" s="109" cm="1">
        <f t="array" ref="CM222">IF($AG222,SQRT(SUMPRODUCT($AH$2:$AH222, (AY$2:AY222-BS222)^2)/(SUM($AH$2:$AH222)-1)),0)</f>
        <v>0</v>
      </c>
      <c r="CN222" s="109" cm="1">
        <f t="array" ref="CN222">IF($AG222,SQRT(SUMPRODUCT($AH$2:$AH222, (AZ$2:AZ222-BT222)^2)/(SUM($AH$2:$AH222)-1)),0)</f>
        <v>0</v>
      </c>
      <c r="CO222" s="109" cm="1">
        <f t="array" ref="CO222">IF($AG222,SQRT(SUMPRODUCT($AH$2:$AH222, (BA$2:BA222-BU222)^2)/(SUM($AH$2:$AH222)-1)),0)</f>
        <v>0</v>
      </c>
    </row>
    <row r="223" spans="34:93" x14ac:dyDescent="0.25">
      <c r="AH223" s="99" t="str">
        <f t="shared" si="61"/>
        <v/>
      </c>
      <c r="AI223" s="11">
        <f t="shared" ca="1" si="70"/>
        <v>0</v>
      </c>
      <c r="AJ223" s="11">
        <f t="shared" ca="1" si="70"/>
        <v>0</v>
      </c>
      <c r="AK223" s="11">
        <f t="shared" ca="1" si="70"/>
        <v>0</v>
      </c>
      <c r="AL223" s="11">
        <f t="shared" ca="1" si="70"/>
        <v>0</v>
      </c>
      <c r="AM223" s="11">
        <f t="shared" ca="1" si="70"/>
        <v>0</v>
      </c>
      <c r="AN223" s="11">
        <f t="shared" ca="1" si="70"/>
        <v>0</v>
      </c>
      <c r="AO223" s="11">
        <f t="shared" ca="1" si="70"/>
        <v>0</v>
      </c>
      <c r="AP223" s="11">
        <f t="shared" ca="1" si="70"/>
        <v>0</v>
      </c>
      <c r="AQ223" s="11">
        <f t="shared" ca="1" si="70"/>
        <v>0</v>
      </c>
      <c r="AR223" s="11">
        <f t="shared" ca="1" si="70"/>
        <v>0</v>
      </c>
      <c r="AS223" s="11">
        <f t="shared" ca="1" si="71"/>
        <v>0</v>
      </c>
      <c r="AT223" s="11">
        <f t="shared" ca="1" si="71"/>
        <v>0</v>
      </c>
      <c r="AU223" s="11">
        <f t="shared" ca="1" si="71"/>
        <v>0</v>
      </c>
      <c r="AV223" s="11">
        <f t="shared" ca="1" si="71"/>
        <v>0</v>
      </c>
      <c r="AW223" s="11">
        <f t="shared" ca="1" si="71"/>
        <v>0</v>
      </c>
      <c r="AX223" s="11">
        <f t="shared" ca="1" si="71"/>
        <v>0</v>
      </c>
      <c r="AY223" s="11">
        <f t="shared" ca="1" si="71"/>
        <v>0</v>
      </c>
      <c r="AZ223" s="11">
        <f t="shared" ca="1" si="71"/>
        <v>0</v>
      </c>
      <c r="BA223" s="11">
        <f t="shared" ca="1" si="71"/>
        <v>0</v>
      </c>
      <c r="BB223" s="11"/>
      <c r="BC223" s="11">
        <f>IF($AG223,SUMPRODUCT(AI$2:AI223,$AH$2:$AH223)/SUM($AH$2:$AH223),0)</f>
        <v>0</v>
      </c>
      <c r="BD223" s="11">
        <f>IF($AG223,SUMPRODUCT(AJ$2:AJ223,$AH$2:$AH223)/SUM($AH$2:$AH223),0)</f>
        <v>0</v>
      </c>
      <c r="BE223" s="11">
        <f>IF($AG223,SUMPRODUCT(AK$2:AK223,$AH$2:$AH223)/SUM($AH$2:$AH223),0)</f>
        <v>0</v>
      </c>
      <c r="BF223" s="11">
        <f>IF($AG223,SUMPRODUCT(AL$2:AL223,$AH$2:$AH223)/SUM($AH$2:$AH223),0)</f>
        <v>0</v>
      </c>
      <c r="BG223" s="11">
        <f>IF($AG223,SUMPRODUCT(AM$2:AM223,$AH$2:$AH223)/SUM($AH$2:$AH223),0)</f>
        <v>0</v>
      </c>
      <c r="BH223" s="11">
        <f>IF($AG223,SUMPRODUCT(AN$2:AN223,$AH$2:$AH223)/SUM($AH$2:$AH223),0)</f>
        <v>0</v>
      </c>
      <c r="BI223" s="11">
        <f>IF($AG223,SUMPRODUCT(AO$2:AO223,$AH$2:$AH223)/SUM($AH$2:$AH223),0)</f>
        <v>0</v>
      </c>
      <c r="BJ223" s="11">
        <f>IF($AG223,SUMPRODUCT(AP$2:AP223,$AH$2:$AH223)/SUM($AH$2:$AH223),0)</f>
        <v>0</v>
      </c>
      <c r="BK223" s="11">
        <f>IF($AG223,SUMPRODUCT(AQ$2:AQ223,$AH$2:$AH223)/SUM($AH$2:$AH223),0)</f>
        <v>0</v>
      </c>
      <c r="BL223" s="11">
        <f>IF($AG223,SUMPRODUCT(AR$2:AR223,$AH$2:$AH223)/SUM($AH$2:$AH223),0)</f>
        <v>0</v>
      </c>
      <c r="BM223" s="11">
        <f>IF($AG223,SUMPRODUCT(AS$2:AS223,$AH$2:$AH223)/SUM($AH$2:$AH223),0)</f>
        <v>0</v>
      </c>
      <c r="BN223" s="11">
        <f>IF($AG223,SUMPRODUCT(AT$2:AT223,$AH$2:$AH223)/SUM($AH$2:$AH223),0)</f>
        <v>0</v>
      </c>
      <c r="BO223" s="11">
        <f>IF($AG223,SUMPRODUCT(AU$2:AU223,$AH$2:$AH223)/SUM($AH$2:$AH223),0)</f>
        <v>0</v>
      </c>
      <c r="BP223" s="11">
        <f>IF($AG223,SUMPRODUCT(AV$2:AV223,$AH$2:$AH223)/SUM($AH$2:$AH223),0)</f>
        <v>0</v>
      </c>
      <c r="BQ223" s="11">
        <f>IF($AG223,SUMPRODUCT(AW$2:AW223,$AH$2:$AH223)/SUM($AH$2:$AH223),0)</f>
        <v>0</v>
      </c>
      <c r="BR223" s="11">
        <f>IF($AG223,SUMPRODUCT(AX$2:AX223,$AH$2:$AH223)/SUM($AH$2:$AH223),0)</f>
        <v>0</v>
      </c>
      <c r="BS223" s="11">
        <f>IF($AG223,SUMPRODUCT(AY$2:AY223,$AH$2:$AH223)/SUM($AH$2:$AH223),0)</f>
        <v>0</v>
      </c>
      <c r="BT223" s="11">
        <f>IF($AG223,SUMPRODUCT(AZ$2:AZ223,$AH$2:$AH223)/SUM($AH$2:$AH223),0)</f>
        <v>0</v>
      </c>
      <c r="BU223" s="11">
        <f>IF($AG223,SUMPRODUCT(BA$2:BA223,$AH$2:$AH223)/SUM($AH$2:$AH223),0)</f>
        <v>0</v>
      </c>
      <c r="BV223" s="11"/>
      <c r="BW223" s="109" cm="1">
        <f t="array" ref="BW223">IF($AG223,SQRT(SUMPRODUCT($AH$2:$AH223, (AI$2:AI223-BC223)^2)/(SUM($AH$2:$AH223)-1)),0)</f>
        <v>0</v>
      </c>
      <c r="BX223" s="109" cm="1">
        <f t="array" ref="BX223">IF($AG223,SQRT(SUMPRODUCT($AH$2:$AH223, (AJ$2:AJ223-BD223)^2)/(SUM($AH$2:$AH223)-1)),0)</f>
        <v>0</v>
      </c>
      <c r="BY223" s="109" cm="1">
        <f t="array" ref="BY223">IF($AG223,SQRT(SUMPRODUCT($AH$2:$AH223, (AK$2:AK223-BE223)^2)/(SUM($AH$2:$AH223)-1)),0)</f>
        <v>0</v>
      </c>
      <c r="BZ223" s="109" cm="1">
        <f t="array" ref="BZ223">IF($AG223,SQRT(SUMPRODUCT($AH$2:$AH223, (AL$2:AL223-BF223)^2)/(SUM($AH$2:$AH223)-1)),0)</f>
        <v>0</v>
      </c>
      <c r="CA223" s="109" cm="1">
        <f t="array" ref="CA223">IF($AG223,SQRT(SUMPRODUCT($AH$2:$AH223, (AM$2:AM223-BG223)^2)/(SUM($AH$2:$AH223)-1)),0)</f>
        <v>0</v>
      </c>
      <c r="CB223" s="109" cm="1">
        <f t="array" ref="CB223">IF($AG223,SQRT(SUMPRODUCT($AH$2:$AH223, (AN$2:AN223-BH223)^2)/(SUM($AH$2:$AH223)-1)),0)</f>
        <v>0</v>
      </c>
      <c r="CC223" s="109" cm="1">
        <f t="array" ref="CC223">IF($AG223,SQRT(SUMPRODUCT($AH$2:$AH223, (AO$2:AO223-BI223)^2)/(SUM($AH$2:$AH223)-1)),0)</f>
        <v>0</v>
      </c>
      <c r="CD223" s="109" cm="1">
        <f t="array" ref="CD223">IF($AG223,SQRT(SUMPRODUCT($AH$2:$AH223, (AP$2:AP223-BJ223)^2)/(SUM($AH$2:$AH223)-1)),0)</f>
        <v>0</v>
      </c>
      <c r="CE223" s="109" cm="1">
        <f t="array" ref="CE223">IF($AG223,SQRT(SUMPRODUCT($AH$2:$AH223, (AQ$2:AQ223-BK223)^2)/(SUM($AH$2:$AH223)-1)),0)</f>
        <v>0</v>
      </c>
      <c r="CF223" s="109" cm="1">
        <f t="array" ref="CF223">IF($AG223,SQRT(SUMPRODUCT($AH$2:$AH223, (AR$2:AR223-BL223)^2)/(SUM($AH$2:$AH223)-1)),0)</f>
        <v>0</v>
      </c>
      <c r="CG223" s="109" cm="1">
        <f t="array" ref="CG223">IF($AG223,SQRT(SUMPRODUCT($AH$2:$AH223, (AS$2:AS223-BM223)^2)/(SUM($AH$2:$AH223)-1)),0)</f>
        <v>0</v>
      </c>
      <c r="CH223" s="109" cm="1">
        <f t="array" ref="CH223">IF($AG223,SQRT(SUMPRODUCT($AH$2:$AH223, (AT$2:AT223-BN223)^2)/(SUM($AH$2:$AH223)-1)),0)</f>
        <v>0</v>
      </c>
      <c r="CI223" s="109" cm="1">
        <f t="array" ref="CI223">IF($AG223,SQRT(SUMPRODUCT($AH$2:$AH223, (AU$2:AU223-BO223)^2)/(SUM($AH$2:$AH223)-1)),0)</f>
        <v>0</v>
      </c>
      <c r="CJ223" s="109" cm="1">
        <f t="array" ref="CJ223">IF($AG223,SQRT(SUMPRODUCT($AH$2:$AH223, (AV$2:AV223-BP223)^2)/(SUM($AH$2:$AH223)-1)),0)</f>
        <v>0</v>
      </c>
      <c r="CK223" s="109" cm="1">
        <f t="array" ref="CK223">IF($AG223,SQRT(SUMPRODUCT($AH$2:$AH223, (AW$2:AW223-BQ223)^2)/(SUM($AH$2:$AH223)-1)),0)</f>
        <v>0</v>
      </c>
      <c r="CL223" s="109" cm="1">
        <f t="array" ref="CL223">IF($AG223,SQRT(SUMPRODUCT($AH$2:$AH223, (AX$2:AX223-BR223)^2)/(SUM($AH$2:$AH223)-1)),0)</f>
        <v>0</v>
      </c>
      <c r="CM223" s="109" cm="1">
        <f t="array" ref="CM223">IF($AG223,SQRT(SUMPRODUCT($AH$2:$AH223, (AY$2:AY223-BS223)^2)/(SUM($AH$2:$AH223)-1)),0)</f>
        <v>0</v>
      </c>
      <c r="CN223" s="109" cm="1">
        <f t="array" ref="CN223">IF($AG223,SQRT(SUMPRODUCT($AH$2:$AH223, (AZ$2:AZ223-BT223)^2)/(SUM($AH$2:$AH223)-1)),0)</f>
        <v>0</v>
      </c>
      <c r="CO223" s="109" cm="1">
        <f t="array" ref="CO223">IF($AG223,SQRT(SUMPRODUCT($AH$2:$AH223, (BA$2:BA223-BU223)^2)/(SUM($AH$2:$AH223)-1)),0)</f>
        <v>0</v>
      </c>
    </row>
    <row r="224" spans="34:93" x14ac:dyDescent="0.25">
      <c r="AH224" s="99" t="str">
        <f t="shared" si="61"/>
        <v/>
      </c>
      <c r="AI224" s="11">
        <f t="shared" ca="1" si="70"/>
        <v>0</v>
      </c>
      <c r="AJ224" s="11">
        <f t="shared" ca="1" si="70"/>
        <v>0</v>
      </c>
      <c r="AK224" s="11">
        <f t="shared" ca="1" si="70"/>
        <v>0</v>
      </c>
      <c r="AL224" s="11">
        <f t="shared" ca="1" si="70"/>
        <v>0</v>
      </c>
      <c r="AM224" s="11">
        <f t="shared" ca="1" si="70"/>
        <v>0</v>
      </c>
      <c r="AN224" s="11">
        <f t="shared" ca="1" si="70"/>
        <v>0</v>
      </c>
      <c r="AO224" s="11">
        <f t="shared" ca="1" si="70"/>
        <v>0</v>
      </c>
      <c r="AP224" s="11">
        <f t="shared" ca="1" si="70"/>
        <v>0</v>
      </c>
      <c r="AQ224" s="11">
        <f t="shared" ca="1" si="70"/>
        <v>0</v>
      </c>
      <c r="AR224" s="11">
        <f t="shared" ca="1" si="70"/>
        <v>0</v>
      </c>
      <c r="AS224" s="11">
        <f t="shared" ca="1" si="71"/>
        <v>0</v>
      </c>
      <c r="AT224" s="11">
        <f t="shared" ca="1" si="71"/>
        <v>0</v>
      </c>
      <c r="AU224" s="11">
        <f t="shared" ca="1" si="71"/>
        <v>0</v>
      </c>
      <c r="AV224" s="11">
        <f t="shared" ca="1" si="71"/>
        <v>0</v>
      </c>
      <c r="AW224" s="11">
        <f t="shared" ca="1" si="71"/>
        <v>0</v>
      </c>
      <c r="AX224" s="11">
        <f t="shared" ca="1" si="71"/>
        <v>0</v>
      </c>
      <c r="AY224" s="11">
        <f t="shared" ca="1" si="71"/>
        <v>0</v>
      </c>
      <c r="AZ224" s="11">
        <f t="shared" ca="1" si="71"/>
        <v>0</v>
      </c>
      <c r="BA224" s="11">
        <f t="shared" ca="1" si="71"/>
        <v>0</v>
      </c>
      <c r="BB224" s="11"/>
      <c r="BC224" s="11">
        <f>IF($AG224,SUMPRODUCT(AI$2:AI224,$AH$2:$AH224)/SUM($AH$2:$AH224),0)</f>
        <v>0</v>
      </c>
      <c r="BD224" s="11">
        <f>IF($AG224,SUMPRODUCT(AJ$2:AJ224,$AH$2:$AH224)/SUM($AH$2:$AH224),0)</f>
        <v>0</v>
      </c>
      <c r="BE224" s="11">
        <f>IF($AG224,SUMPRODUCT(AK$2:AK224,$AH$2:$AH224)/SUM($AH$2:$AH224),0)</f>
        <v>0</v>
      </c>
      <c r="BF224" s="11">
        <f>IF($AG224,SUMPRODUCT(AL$2:AL224,$AH$2:$AH224)/SUM($AH$2:$AH224),0)</f>
        <v>0</v>
      </c>
      <c r="BG224" s="11">
        <f>IF($AG224,SUMPRODUCT(AM$2:AM224,$AH$2:$AH224)/SUM($AH$2:$AH224),0)</f>
        <v>0</v>
      </c>
      <c r="BH224" s="11">
        <f>IF($AG224,SUMPRODUCT(AN$2:AN224,$AH$2:$AH224)/SUM($AH$2:$AH224),0)</f>
        <v>0</v>
      </c>
      <c r="BI224" s="11">
        <f>IF($AG224,SUMPRODUCT(AO$2:AO224,$AH$2:$AH224)/SUM($AH$2:$AH224),0)</f>
        <v>0</v>
      </c>
      <c r="BJ224" s="11">
        <f>IF($AG224,SUMPRODUCT(AP$2:AP224,$AH$2:$AH224)/SUM($AH$2:$AH224),0)</f>
        <v>0</v>
      </c>
      <c r="BK224" s="11">
        <f>IF($AG224,SUMPRODUCT(AQ$2:AQ224,$AH$2:$AH224)/SUM($AH$2:$AH224),0)</f>
        <v>0</v>
      </c>
      <c r="BL224" s="11">
        <f>IF($AG224,SUMPRODUCT(AR$2:AR224,$AH$2:$AH224)/SUM($AH$2:$AH224),0)</f>
        <v>0</v>
      </c>
      <c r="BM224" s="11">
        <f>IF($AG224,SUMPRODUCT(AS$2:AS224,$AH$2:$AH224)/SUM($AH$2:$AH224),0)</f>
        <v>0</v>
      </c>
      <c r="BN224" s="11">
        <f>IF($AG224,SUMPRODUCT(AT$2:AT224,$AH$2:$AH224)/SUM($AH$2:$AH224),0)</f>
        <v>0</v>
      </c>
      <c r="BO224" s="11">
        <f>IF($AG224,SUMPRODUCT(AU$2:AU224,$AH$2:$AH224)/SUM($AH$2:$AH224),0)</f>
        <v>0</v>
      </c>
      <c r="BP224" s="11">
        <f>IF($AG224,SUMPRODUCT(AV$2:AV224,$AH$2:$AH224)/SUM($AH$2:$AH224),0)</f>
        <v>0</v>
      </c>
      <c r="BQ224" s="11">
        <f>IF($AG224,SUMPRODUCT(AW$2:AW224,$AH$2:$AH224)/SUM($AH$2:$AH224),0)</f>
        <v>0</v>
      </c>
      <c r="BR224" s="11">
        <f>IF($AG224,SUMPRODUCT(AX$2:AX224,$AH$2:$AH224)/SUM($AH$2:$AH224),0)</f>
        <v>0</v>
      </c>
      <c r="BS224" s="11">
        <f>IF($AG224,SUMPRODUCT(AY$2:AY224,$AH$2:$AH224)/SUM($AH$2:$AH224),0)</f>
        <v>0</v>
      </c>
      <c r="BT224" s="11">
        <f>IF($AG224,SUMPRODUCT(AZ$2:AZ224,$AH$2:$AH224)/SUM($AH$2:$AH224),0)</f>
        <v>0</v>
      </c>
      <c r="BU224" s="11">
        <f>IF($AG224,SUMPRODUCT(BA$2:BA224,$AH$2:$AH224)/SUM($AH$2:$AH224),0)</f>
        <v>0</v>
      </c>
      <c r="BV224" s="11"/>
      <c r="BW224" s="109" cm="1">
        <f t="array" ref="BW224">IF($AG224,SQRT(SUMPRODUCT($AH$2:$AH224, (AI$2:AI224-BC224)^2)/(SUM($AH$2:$AH224)-1)),0)</f>
        <v>0</v>
      </c>
      <c r="BX224" s="109" cm="1">
        <f t="array" ref="BX224">IF($AG224,SQRT(SUMPRODUCT($AH$2:$AH224, (AJ$2:AJ224-BD224)^2)/(SUM($AH$2:$AH224)-1)),0)</f>
        <v>0</v>
      </c>
      <c r="BY224" s="109" cm="1">
        <f t="array" ref="BY224">IF($AG224,SQRT(SUMPRODUCT($AH$2:$AH224, (AK$2:AK224-BE224)^2)/(SUM($AH$2:$AH224)-1)),0)</f>
        <v>0</v>
      </c>
      <c r="BZ224" s="109" cm="1">
        <f t="array" ref="BZ224">IF($AG224,SQRT(SUMPRODUCT($AH$2:$AH224, (AL$2:AL224-BF224)^2)/(SUM($AH$2:$AH224)-1)),0)</f>
        <v>0</v>
      </c>
      <c r="CA224" s="109" cm="1">
        <f t="array" ref="CA224">IF($AG224,SQRT(SUMPRODUCT($AH$2:$AH224, (AM$2:AM224-BG224)^2)/(SUM($AH$2:$AH224)-1)),0)</f>
        <v>0</v>
      </c>
      <c r="CB224" s="109" cm="1">
        <f t="array" ref="CB224">IF($AG224,SQRT(SUMPRODUCT($AH$2:$AH224, (AN$2:AN224-BH224)^2)/(SUM($AH$2:$AH224)-1)),0)</f>
        <v>0</v>
      </c>
      <c r="CC224" s="109" cm="1">
        <f t="array" ref="CC224">IF($AG224,SQRT(SUMPRODUCT($AH$2:$AH224, (AO$2:AO224-BI224)^2)/(SUM($AH$2:$AH224)-1)),0)</f>
        <v>0</v>
      </c>
      <c r="CD224" s="109" cm="1">
        <f t="array" ref="CD224">IF($AG224,SQRT(SUMPRODUCT($AH$2:$AH224, (AP$2:AP224-BJ224)^2)/(SUM($AH$2:$AH224)-1)),0)</f>
        <v>0</v>
      </c>
      <c r="CE224" s="109" cm="1">
        <f t="array" ref="CE224">IF($AG224,SQRT(SUMPRODUCT($AH$2:$AH224, (AQ$2:AQ224-BK224)^2)/(SUM($AH$2:$AH224)-1)),0)</f>
        <v>0</v>
      </c>
      <c r="CF224" s="109" cm="1">
        <f t="array" ref="CF224">IF($AG224,SQRT(SUMPRODUCT($AH$2:$AH224, (AR$2:AR224-BL224)^2)/(SUM($AH$2:$AH224)-1)),0)</f>
        <v>0</v>
      </c>
      <c r="CG224" s="109" cm="1">
        <f t="array" ref="CG224">IF($AG224,SQRT(SUMPRODUCT($AH$2:$AH224, (AS$2:AS224-BM224)^2)/(SUM($AH$2:$AH224)-1)),0)</f>
        <v>0</v>
      </c>
      <c r="CH224" s="109" cm="1">
        <f t="array" ref="CH224">IF($AG224,SQRT(SUMPRODUCT($AH$2:$AH224, (AT$2:AT224-BN224)^2)/(SUM($AH$2:$AH224)-1)),0)</f>
        <v>0</v>
      </c>
      <c r="CI224" s="109" cm="1">
        <f t="array" ref="CI224">IF($AG224,SQRT(SUMPRODUCT($AH$2:$AH224, (AU$2:AU224-BO224)^2)/(SUM($AH$2:$AH224)-1)),0)</f>
        <v>0</v>
      </c>
      <c r="CJ224" s="109" cm="1">
        <f t="array" ref="CJ224">IF($AG224,SQRT(SUMPRODUCT($AH$2:$AH224, (AV$2:AV224-BP224)^2)/(SUM($AH$2:$AH224)-1)),0)</f>
        <v>0</v>
      </c>
      <c r="CK224" s="109" cm="1">
        <f t="array" ref="CK224">IF($AG224,SQRT(SUMPRODUCT($AH$2:$AH224, (AW$2:AW224-BQ224)^2)/(SUM($AH$2:$AH224)-1)),0)</f>
        <v>0</v>
      </c>
      <c r="CL224" s="109" cm="1">
        <f t="array" ref="CL224">IF($AG224,SQRT(SUMPRODUCT($AH$2:$AH224, (AX$2:AX224-BR224)^2)/(SUM($AH$2:$AH224)-1)),0)</f>
        <v>0</v>
      </c>
      <c r="CM224" s="109" cm="1">
        <f t="array" ref="CM224">IF($AG224,SQRT(SUMPRODUCT($AH$2:$AH224, (AY$2:AY224-BS224)^2)/(SUM($AH$2:$AH224)-1)),0)</f>
        <v>0</v>
      </c>
      <c r="CN224" s="109" cm="1">
        <f t="array" ref="CN224">IF($AG224,SQRT(SUMPRODUCT($AH$2:$AH224, (AZ$2:AZ224-BT224)^2)/(SUM($AH$2:$AH224)-1)),0)</f>
        <v>0</v>
      </c>
      <c r="CO224" s="109" cm="1">
        <f t="array" ref="CO224">IF($AG224,SQRT(SUMPRODUCT($AH$2:$AH224, (BA$2:BA224-BU224)^2)/(SUM($AH$2:$AH224)-1)),0)</f>
        <v>0</v>
      </c>
    </row>
    <row r="225" spans="34:93" x14ac:dyDescent="0.25">
      <c r="AH225" s="99" t="str">
        <f t="shared" si="61"/>
        <v/>
      </c>
      <c r="AI225" s="11">
        <f t="shared" ca="1" si="70"/>
        <v>0</v>
      </c>
      <c r="AJ225" s="11">
        <f t="shared" ca="1" si="70"/>
        <v>0</v>
      </c>
      <c r="AK225" s="11">
        <f t="shared" ca="1" si="70"/>
        <v>0</v>
      </c>
      <c r="AL225" s="11">
        <f t="shared" ca="1" si="70"/>
        <v>0</v>
      </c>
      <c r="AM225" s="11">
        <f t="shared" ca="1" si="70"/>
        <v>0</v>
      </c>
      <c r="AN225" s="11">
        <f t="shared" ca="1" si="70"/>
        <v>0</v>
      </c>
      <c r="AO225" s="11">
        <f t="shared" ca="1" si="70"/>
        <v>0</v>
      </c>
      <c r="AP225" s="11">
        <f t="shared" ca="1" si="70"/>
        <v>0</v>
      </c>
      <c r="AQ225" s="11">
        <f t="shared" ca="1" si="70"/>
        <v>0</v>
      </c>
      <c r="AR225" s="11">
        <f t="shared" ca="1" si="70"/>
        <v>0</v>
      </c>
      <c r="AS225" s="11">
        <f t="shared" ca="1" si="71"/>
        <v>0</v>
      </c>
      <c r="AT225" s="11">
        <f t="shared" ca="1" si="71"/>
        <v>0</v>
      </c>
      <c r="AU225" s="11">
        <f t="shared" ca="1" si="71"/>
        <v>0</v>
      </c>
      <c r="AV225" s="11">
        <f t="shared" ca="1" si="71"/>
        <v>0</v>
      </c>
      <c r="AW225" s="11">
        <f t="shared" ca="1" si="71"/>
        <v>0</v>
      </c>
      <c r="AX225" s="11">
        <f t="shared" ca="1" si="71"/>
        <v>0</v>
      </c>
      <c r="AY225" s="11">
        <f t="shared" ca="1" si="71"/>
        <v>0</v>
      </c>
      <c r="AZ225" s="11">
        <f t="shared" ca="1" si="71"/>
        <v>0</v>
      </c>
      <c r="BA225" s="11">
        <f t="shared" ca="1" si="71"/>
        <v>0</v>
      </c>
      <c r="BB225" s="11"/>
      <c r="BC225" s="11">
        <f>IF($AG225,SUMPRODUCT(AI$2:AI225,$AH$2:$AH225)/SUM($AH$2:$AH225),0)</f>
        <v>0</v>
      </c>
      <c r="BD225" s="11">
        <f>IF($AG225,SUMPRODUCT(AJ$2:AJ225,$AH$2:$AH225)/SUM($AH$2:$AH225),0)</f>
        <v>0</v>
      </c>
      <c r="BE225" s="11">
        <f>IF($AG225,SUMPRODUCT(AK$2:AK225,$AH$2:$AH225)/SUM($AH$2:$AH225),0)</f>
        <v>0</v>
      </c>
      <c r="BF225" s="11">
        <f>IF($AG225,SUMPRODUCT(AL$2:AL225,$AH$2:$AH225)/SUM($AH$2:$AH225),0)</f>
        <v>0</v>
      </c>
      <c r="BG225" s="11">
        <f>IF($AG225,SUMPRODUCT(AM$2:AM225,$AH$2:$AH225)/SUM($AH$2:$AH225),0)</f>
        <v>0</v>
      </c>
      <c r="BH225" s="11">
        <f>IF($AG225,SUMPRODUCT(AN$2:AN225,$AH$2:$AH225)/SUM($AH$2:$AH225),0)</f>
        <v>0</v>
      </c>
      <c r="BI225" s="11">
        <f>IF($AG225,SUMPRODUCT(AO$2:AO225,$AH$2:$AH225)/SUM($AH$2:$AH225),0)</f>
        <v>0</v>
      </c>
      <c r="BJ225" s="11">
        <f>IF($AG225,SUMPRODUCT(AP$2:AP225,$AH$2:$AH225)/SUM($AH$2:$AH225),0)</f>
        <v>0</v>
      </c>
      <c r="BK225" s="11">
        <f>IF($AG225,SUMPRODUCT(AQ$2:AQ225,$AH$2:$AH225)/SUM($AH$2:$AH225),0)</f>
        <v>0</v>
      </c>
      <c r="BL225" s="11">
        <f>IF($AG225,SUMPRODUCT(AR$2:AR225,$AH$2:$AH225)/SUM($AH$2:$AH225),0)</f>
        <v>0</v>
      </c>
      <c r="BM225" s="11">
        <f>IF($AG225,SUMPRODUCT(AS$2:AS225,$AH$2:$AH225)/SUM($AH$2:$AH225),0)</f>
        <v>0</v>
      </c>
      <c r="BN225" s="11">
        <f>IF($AG225,SUMPRODUCT(AT$2:AT225,$AH$2:$AH225)/SUM($AH$2:$AH225),0)</f>
        <v>0</v>
      </c>
      <c r="BO225" s="11">
        <f>IF($AG225,SUMPRODUCT(AU$2:AU225,$AH$2:$AH225)/SUM($AH$2:$AH225),0)</f>
        <v>0</v>
      </c>
      <c r="BP225" s="11">
        <f>IF($AG225,SUMPRODUCT(AV$2:AV225,$AH$2:$AH225)/SUM($AH$2:$AH225),0)</f>
        <v>0</v>
      </c>
      <c r="BQ225" s="11">
        <f>IF($AG225,SUMPRODUCT(AW$2:AW225,$AH$2:$AH225)/SUM($AH$2:$AH225),0)</f>
        <v>0</v>
      </c>
      <c r="BR225" s="11">
        <f>IF($AG225,SUMPRODUCT(AX$2:AX225,$AH$2:$AH225)/SUM($AH$2:$AH225),0)</f>
        <v>0</v>
      </c>
      <c r="BS225" s="11">
        <f>IF($AG225,SUMPRODUCT(AY$2:AY225,$AH$2:$AH225)/SUM($AH$2:$AH225),0)</f>
        <v>0</v>
      </c>
      <c r="BT225" s="11">
        <f>IF($AG225,SUMPRODUCT(AZ$2:AZ225,$AH$2:$AH225)/SUM($AH$2:$AH225),0)</f>
        <v>0</v>
      </c>
      <c r="BU225" s="11">
        <f>IF($AG225,SUMPRODUCT(BA$2:BA225,$AH$2:$AH225)/SUM($AH$2:$AH225),0)</f>
        <v>0</v>
      </c>
      <c r="BV225" s="11"/>
      <c r="BW225" s="109" cm="1">
        <f t="array" ref="BW225">IF($AG225,SQRT(SUMPRODUCT($AH$2:$AH225, (AI$2:AI225-BC225)^2)/(SUM($AH$2:$AH225)-1)),0)</f>
        <v>0</v>
      </c>
      <c r="BX225" s="109" cm="1">
        <f t="array" ref="BX225">IF($AG225,SQRT(SUMPRODUCT($AH$2:$AH225, (AJ$2:AJ225-BD225)^2)/(SUM($AH$2:$AH225)-1)),0)</f>
        <v>0</v>
      </c>
      <c r="BY225" s="109" cm="1">
        <f t="array" ref="BY225">IF($AG225,SQRT(SUMPRODUCT($AH$2:$AH225, (AK$2:AK225-BE225)^2)/(SUM($AH$2:$AH225)-1)),0)</f>
        <v>0</v>
      </c>
      <c r="BZ225" s="109" cm="1">
        <f t="array" ref="BZ225">IF($AG225,SQRT(SUMPRODUCT($AH$2:$AH225, (AL$2:AL225-BF225)^2)/(SUM($AH$2:$AH225)-1)),0)</f>
        <v>0</v>
      </c>
      <c r="CA225" s="109" cm="1">
        <f t="array" ref="CA225">IF($AG225,SQRT(SUMPRODUCT($AH$2:$AH225, (AM$2:AM225-BG225)^2)/(SUM($AH$2:$AH225)-1)),0)</f>
        <v>0</v>
      </c>
      <c r="CB225" s="109" cm="1">
        <f t="array" ref="CB225">IF($AG225,SQRT(SUMPRODUCT($AH$2:$AH225, (AN$2:AN225-BH225)^2)/(SUM($AH$2:$AH225)-1)),0)</f>
        <v>0</v>
      </c>
      <c r="CC225" s="109" cm="1">
        <f t="array" ref="CC225">IF($AG225,SQRT(SUMPRODUCT($AH$2:$AH225, (AO$2:AO225-BI225)^2)/(SUM($AH$2:$AH225)-1)),0)</f>
        <v>0</v>
      </c>
      <c r="CD225" s="109" cm="1">
        <f t="array" ref="CD225">IF($AG225,SQRT(SUMPRODUCT($AH$2:$AH225, (AP$2:AP225-BJ225)^2)/(SUM($AH$2:$AH225)-1)),0)</f>
        <v>0</v>
      </c>
      <c r="CE225" s="109" cm="1">
        <f t="array" ref="CE225">IF($AG225,SQRT(SUMPRODUCT($AH$2:$AH225, (AQ$2:AQ225-BK225)^2)/(SUM($AH$2:$AH225)-1)),0)</f>
        <v>0</v>
      </c>
      <c r="CF225" s="109" cm="1">
        <f t="array" ref="CF225">IF($AG225,SQRT(SUMPRODUCT($AH$2:$AH225, (AR$2:AR225-BL225)^2)/(SUM($AH$2:$AH225)-1)),0)</f>
        <v>0</v>
      </c>
      <c r="CG225" s="109" cm="1">
        <f t="array" ref="CG225">IF($AG225,SQRT(SUMPRODUCT($AH$2:$AH225, (AS$2:AS225-BM225)^2)/(SUM($AH$2:$AH225)-1)),0)</f>
        <v>0</v>
      </c>
      <c r="CH225" s="109" cm="1">
        <f t="array" ref="CH225">IF($AG225,SQRT(SUMPRODUCT($AH$2:$AH225, (AT$2:AT225-BN225)^2)/(SUM($AH$2:$AH225)-1)),0)</f>
        <v>0</v>
      </c>
      <c r="CI225" s="109" cm="1">
        <f t="array" ref="CI225">IF($AG225,SQRT(SUMPRODUCT($AH$2:$AH225, (AU$2:AU225-BO225)^2)/(SUM($AH$2:$AH225)-1)),0)</f>
        <v>0</v>
      </c>
      <c r="CJ225" s="109" cm="1">
        <f t="array" ref="CJ225">IF($AG225,SQRT(SUMPRODUCT($AH$2:$AH225, (AV$2:AV225-BP225)^2)/(SUM($AH$2:$AH225)-1)),0)</f>
        <v>0</v>
      </c>
      <c r="CK225" s="109" cm="1">
        <f t="array" ref="CK225">IF($AG225,SQRT(SUMPRODUCT($AH$2:$AH225, (AW$2:AW225-BQ225)^2)/(SUM($AH$2:$AH225)-1)),0)</f>
        <v>0</v>
      </c>
      <c r="CL225" s="109" cm="1">
        <f t="array" ref="CL225">IF($AG225,SQRT(SUMPRODUCT($AH$2:$AH225, (AX$2:AX225-BR225)^2)/(SUM($AH$2:$AH225)-1)),0)</f>
        <v>0</v>
      </c>
      <c r="CM225" s="109" cm="1">
        <f t="array" ref="CM225">IF($AG225,SQRT(SUMPRODUCT($AH$2:$AH225, (AY$2:AY225-BS225)^2)/(SUM($AH$2:$AH225)-1)),0)</f>
        <v>0</v>
      </c>
      <c r="CN225" s="109" cm="1">
        <f t="array" ref="CN225">IF($AG225,SQRT(SUMPRODUCT($AH$2:$AH225, (AZ$2:AZ225-BT225)^2)/(SUM($AH$2:$AH225)-1)),0)</f>
        <v>0</v>
      </c>
      <c r="CO225" s="109" cm="1">
        <f t="array" ref="CO225">IF($AG225,SQRT(SUMPRODUCT($AH$2:$AH225, (BA$2:BA225-BU225)^2)/(SUM($AH$2:$AH225)-1)),0)</f>
        <v>0</v>
      </c>
    </row>
    <row r="226" spans="34:93" x14ac:dyDescent="0.25">
      <c r="AH226" s="99" t="str">
        <f t="shared" si="61"/>
        <v/>
      </c>
      <c r="AI226" s="11">
        <f t="shared" ca="1" si="70"/>
        <v>0</v>
      </c>
      <c r="AJ226" s="11">
        <f t="shared" ca="1" si="70"/>
        <v>0</v>
      </c>
      <c r="AK226" s="11">
        <f t="shared" ca="1" si="70"/>
        <v>0</v>
      </c>
      <c r="AL226" s="11">
        <f t="shared" ca="1" si="70"/>
        <v>0</v>
      </c>
      <c r="AM226" s="11">
        <f t="shared" ca="1" si="70"/>
        <v>0</v>
      </c>
      <c r="AN226" s="11">
        <f t="shared" ca="1" si="70"/>
        <v>0</v>
      </c>
      <c r="AO226" s="11">
        <f t="shared" ca="1" si="70"/>
        <v>0</v>
      </c>
      <c r="AP226" s="11">
        <f t="shared" ca="1" si="70"/>
        <v>0</v>
      </c>
      <c r="AQ226" s="11">
        <f t="shared" ca="1" si="70"/>
        <v>0</v>
      </c>
      <c r="AR226" s="11">
        <f t="shared" ca="1" si="70"/>
        <v>0</v>
      </c>
      <c r="AS226" s="11">
        <f t="shared" ca="1" si="71"/>
        <v>0</v>
      </c>
      <c r="AT226" s="11">
        <f t="shared" ca="1" si="71"/>
        <v>0</v>
      </c>
      <c r="AU226" s="11">
        <f t="shared" ca="1" si="71"/>
        <v>0</v>
      </c>
      <c r="AV226" s="11">
        <f t="shared" ca="1" si="71"/>
        <v>0</v>
      </c>
      <c r="AW226" s="11">
        <f t="shared" ca="1" si="71"/>
        <v>0</v>
      </c>
      <c r="AX226" s="11">
        <f t="shared" ca="1" si="71"/>
        <v>0</v>
      </c>
      <c r="AY226" s="11">
        <f t="shared" ca="1" si="71"/>
        <v>0</v>
      </c>
      <c r="AZ226" s="11">
        <f t="shared" ca="1" si="71"/>
        <v>0</v>
      </c>
      <c r="BA226" s="11">
        <f t="shared" ca="1" si="71"/>
        <v>0</v>
      </c>
      <c r="BB226" s="11"/>
      <c r="BC226" s="11">
        <f>IF($AG226,SUMPRODUCT(AI$2:AI226,$AH$2:$AH226)/SUM($AH$2:$AH226),0)</f>
        <v>0</v>
      </c>
      <c r="BD226" s="11">
        <f>IF($AG226,SUMPRODUCT(AJ$2:AJ226,$AH$2:$AH226)/SUM($AH$2:$AH226),0)</f>
        <v>0</v>
      </c>
      <c r="BE226" s="11">
        <f>IF($AG226,SUMPRODUCT(AK$2:AK226,$AH$2:$AH226)/SUM($AH$2:$AH226),0)</f>
        <v>0</v>
      </c>
      <c r="BF226" s="11">
        <f>IF($AG226,SUMPRODUCT(AL$2:AL226,$AH$2:$AH226)/SUM($AH$2:$AH226),0)</f>
        <v>0</v>
      </c>
      <c r="BG226" s="11">
        <f>IF($AG226,SUMPRODUCT(AM$2:AM226,$AH$2:$AH226)/SUM($AH$2:$AH226),0)</f>
        <v>0</v>
      </c>
      <c r="BH226" s="11">
        <f>IF($AG226,SUMPRODUCT(AN$2:AN226,$AH$2:$AH226)/SUM($AH$2:$AH226),0)</f>
        <v>0</v>
      </c>
      <c r="BI226" s="11">
        <f>IF($AG226,SUMPRODUCT(AO$2:AO226,$AH$2:$AH226)/SUM($AH$2:$AH226),0)</f>
        <v>0</v>
      </c>
      <c r="BJ226" s="11">
        <f>IF($AG226,SUMPRODUCT(AP$2:AP226,$AH$2:$AH226)/SUM($AH$2:$AH226),0)</f>
        <v>0</v>
      </c>
      <c r="BK226" s="11">
        <f>IF($AG226,SUMPRODUCT(AQ$2:AQ226,$AH$2:$AH226)/SUM($AH$2:$AH226),0)</f>
        <v>0</v>
      </c>
      <c r="BL226" s="11">
        <f>IF($AG226,SUMPRODUCT(AR$2:AR226,$AH$2:$AH226)/SUM($AH$2:$AH226),0)</f>
        <v>0</v>
      </c>
      <c r="BM226" s="11">
        <f>IF($AG226,SUMPRODUCT(AS$2:AS226,$AH$2:$AH226)/SUM($AH$2:$AH226),0)</f>
        <v>0</v>
      </c>
      <c r="BN226" s="11">
        <f>IF($AG226,SUMPRODUCT(AT$2:AT226,$AH$2:$AH226)/SUM($AH$2:$AH226),0)</f>
        <v>0</v>
      </c>
      <c r="BO226" s="11">
        <f>IF($AG226,SUMPRODUCT(AU$2:AU226,$AH$2:$AH226)/SUM($AH$2:$AH226),0)</f>
        <v>0</v>
      </c>
      <c r="BP226" s="11">
        <f>IF($AG226,SUMPRODUCT(AV$2:AV226,$AH$2:$AH226)/SUM($AH$2:$AH226),0)</f>
        <v>0</v>
      </c>
      <c r="BQ226" s="11">
        <f>IF($AG226,SUMPRODUCT(AW$2:AW226,$AH$2:$AH226)/SUM($AH$2:$AH226),0)</f>
        <v>0</v>
      </c>
      <c r="BR226" s="11">
        <f>IF($AG226,SUMPRODUCT(AX$2:AX226,$AH$2:$AH226)/SUM($AH$2:$AH226),0)</f>
        <v>0</v>
      </c>
      <c r="BS226" s="11">
        <f>IF($AG226,SUMPRODUCT(AY$2:AY226,$AH$2:$AH226)/SUM($AH$2:$AH226),0)</f>
        <v>0</v>
      </c>
      <c r="BT226" s="11">
        <f>IF($AG226,SUMPRODUCT(AZ$2:AZ226,$AH$2:$AH226)/SUM($AH$2:$AH226),0)</f>
        <v>0</v>
      </c>
      <c r="BU226" s="11">
        <f>IF($AG226,SUMPRODUCT(BA$2:BA226,$AH$2:$AH226)/SUM($AH$2:$AH226),0)</f>
        <v>0</v>
      </c>
      <c r="BV226" s="11"/>
      <c r="BW226" s="109" cm="1">
        <f t="array" ref="BW226">IF($AG226,SQRT(SUMPRODUCT($AH$2:$AH226, (AI$2:AI226-BC226)^2)/(SUM($AH$2:$AH226)-1)),0)</f>
        <v>0</v>
      </c>
      <c r="BX226" s="109" cm="1">
        <f t="array" ref="BX226">IF($AG226,SQRT(SUMPRODUCT($AH$2:$AH226, (AJ$2:AJ226-BD226)^2)/(SUM($AH$2:$AH226)-1)),0)</f>
        <v>0</v>
      </c>
      <c r="BY226" s="109" cm="1">
        <f t="array" ref="BY226">IF($AG226,SQRT(SUMPRODUCT($AH$2:$AH226, (AK$2:AK226-BE226)^2)/(SUM($AH$2:$AH226)-1)),0)</f>
        <v>0</v>
      </c>
      <c r="BZ226" s="109" cm="1">
        <f t="array" ref="BZ226">IF($AG226,SQRT(SUMPRODUCT($AH$2:$AH226, (AL$2:AL226-BF226)^2)/(SUM($AH$2:$AH226)-1)),0)</f>
        <v>0</v>
      </c>
      <c r="CA226" s="109" cm="1">
        <f t="array" ref="CA226">IF($AG226,SQRT(SUMPRODUCT($AH$2:$AH226, (AM$2:AM226-BG226)^2)/(SUM($AH$2:$AH226)-1)),0)</f>
        <v>0</v>
      </c>
      <c r="CB226" s="109" cm="1">
        <f t="array" ref="CB226">IF($AG226,SQRT(SUMPRODUCT($AH$2:$AH226, (AN$2:AN226-BH226)^2)/(SUM($AH$2:$AH226)-1)),0)</f>
        <v>0</v>
      </c>
      <c r="CC226" s="109" cm="1">
        <f t="array" ref="CC226">IF($AG226,SQRT(SUMPRODUCT($AH$2:$AH226, (AO$2:AO226-BI226)^2)/(SUM($AH$2:$AH226)-1)),0)</f>
        <v>0</v>
      </c>
      <c r="CD226" s="109" cm="1">
        <f t="array" ref="CD226">IF($AG226,SQRT(SUMPRODUCT($AH$2:$AH226, (AP$2:AP226-BJ226)^2)/(SUM($AH$2:$AH226)-1)),0)</f>
        <v>0</v>
      </c>
      <c r="CE226" s="109" cm="1">
        <f t="array" ref="CE226">IF($AG226,SQRT(SUMPRODUCT($AH$2:$AH226, (AQ$2:AQ226-BK226)^2)/(SUM($AH$2:$AH226)-1)),0)</f>
        <v>0</v>
      </c>
      <c r="CF226" s="109" cm="1">
        <f t="array" ref="CF226">IF($AG226,SQRT(SUMPRODUCT($AH$2:$AH226, (AR$2:AR226-BL226)^2)/(SUM($AH$2:$AH226)-1)),0)</f>
        <v>0</v>
      </c>
      <c r="CG226" s="109" cm="1">
        <f t="array" ref="CG226">IF($AG226,SQRT(SUMPRODUCT($AH$2:$AH226, (AS$2:AS226-BM226)^2)/(SUM($AH$2:$AH226)-1)),0)</f>
        <v>0</v>
      </c>
      <c r="CH226" s="109" cm="1">
        <f t="array" ref="CH226">IF($AG226,SQRT(SUMPRODUCT($AH$2:$AH226, (AT$2:AT226-BN226)^2)/(SUM($AH$2:$AH226)-1)),0)</f>
        <v>0</v>
      </c>
      <c r="CI226" s="109" cm="1">
        <f t="array" ref="CI226">IF($AG226,SQRT(SUMPRODUCT($AH$2:$AH226, (AU$2:AU226-BO226)^2)/(SUM($AH$2:$AH226)-1)),0)</f>
        <v>0</v>
      </c>
      <c r="CJ226" s="109" cm="1">
        <f t="array" ref="CJ226">IF($AG226,SQRT(SUMPRODUCT($AH$2:$AH226, (AV$2:AV226-BP226)^2)/(SUM($AH$2:$AH226)-1)),0)</f>
        <v>0</v>
      </c>
      <c r="CK226" s="109" cm="1">
        <f t="array" ref="CK226">IF($AG226,SQRT(SUMPRODUCT($AH$2:$AH226, (AW$2:AW226-BQ226)^2)/(SUM($AH$2:$AH226)-1)),0)</f>
        <v>0</v>
      </c>
      <c r="CL226" s="109" cm="1">
        <f t="array" ref="CL226">IF($AG226,SQRT(SUMPRODUCT($AH$2:$AH226, (AX$2:AX226-BR226)^2)/(SUM($AH$2:$AH226)-1)),0)</f>
        <v>0</v>
      </c>
      <c r="CM226" s="109" cm="1">
        <f t="array" ref="CM226">IF($AG226,SQRT(SUMPRODUCT($AH$2:$AH226, (AY$2:AY226-BS226)^2)/(SUM($AH$2:$AH226)-1)),0)</f>
        <v>0</v>
      </c>
      <c r="CN226" s="109" cm="1">
        <f t="array" ref="CN226">IF($AG226,SQRT(SUMPRODUCT($AH$2:$AH226, (AZ$2:AZ226-BT226)^2)/(SUM($AH$2:$AH226)-1)),0)</f>
        <v>0</v>
      </c>
      <c r="CO226" s="109" cm="1">
        <f t="array" ref="CO226">IF($AG226,SQRT(SUMPRODUCT($AH$2:$AH226, (BA$2:BA226-BU226)^2)/(SUM($AH$2:$AH226)-1)),0)</f>
        <v>0</v>
      </c>
    </row>
    <row r="227" spans="34:93" x14ac:dyDescent="0.25">
      <c r="AH227" s="99" t="str">
        <f t="shared" si="61"/>
        <v/>
      </c>
      <c r="AI227" s="11">
        <f t="shared" ca="1" si="70"/>
        <v>0</v>
      </c>
      <c r="AJ227" s="11">
        <f t="shared" ca="1" si="70"/>
        <v>0</v>
      </c>
      <c r="AK227" s="11">
        <f t="shared" ca="1" si="70"/>
        <v>0</v>
      </c>
      <c r="AL227" s="11">
        <f t="shared" ca="1" si="70"/>
        <v>0</v>
      </c>
      <c r="AM227" s="11">
        <f t="shared" ca="1" si="70"/>
        <v>0</v>
      </c>
      <c r="AN227" s="11">
        <f t="shared" ca="1" si="70"/>
        <v>0</v>
      </c>
      <c r="AO227" s="11">
        <f t="shared" ca="1" si="70"/>
        <v>0</v>
      </c>
      <c r="AP227" s="11">
        <f t="shared" ca="1" si="70"/>
        <v>0</v>
      </c>
      <c r="AQ227" s="11">
        <f t="shared" ca="1" si="70"/>
        <v>0</v>
      </c>
      <c r="AR227" s="11">
        <f t="shared" ca="1" si="70"/>
        <v>0</v>
      </c>
      <c r="AS227" s="11">
        <f t="shared" ca="1" si="71"/>
        <v>0</v>
      </c>
      <c r="AT227" s="11">
        <f t="shared" ca="1" si="71"/>
        <v>0</v>
      </c>
      <c r="AU227" s="11">
        <f t="shared" ca="1" si="71"/>
        <v>0</v>
      </c>
      <c r="AV227" s="11">
        <f t="shared" ca="1" si="71"/>
        <v>0</v>
      </c>
      <c r="AW227" s="11">
        <f t="shared" ca="1" si="71"/>
        <v>0</v>
      </c>
      <c r="AX227" s="11">
        <f t="shared" ca="1" si="71"/>
        <v>0</v>
      </c>
      <c r="AY227" s="11">
        <f t="shared" ca="1" si="71"/>
        <v>0</v>
      </c>
      <c r="AZ227" s="11">
        <f t="shared" ca="1" si="71"/>
        <v>0</v>
      </c>
      <c r="BA227" s="11">
        <f t="shared" ca="1" si="71"/>
        <v>0</v>
      </c>
      <c r="BB227" s="11"/>
      <c r="BC227" s="11">
        <f>IF($AG227,SUMPRODUCT(AI$2:AI227,$AH$2:$AH227)/SUM($AH$2:$AH227),0)</f>
        <v>0</v>
      </c>
      <c r="BD227" s="11">
        <f>IF($AG227,SUMPRODUCT(AJ$2:AJ227,$AH$2:$AH227)/SUM($AH$2:$AH227),0)</f>
        <v>0</v>
      </c>
      <c r="BE227" s="11">
        <f>IF($AG227,SUMPRODUCT(AK$2:AK227,$AH$2:$AH227)/SUM($AH$2:$AH227),0)</f>
        <v>0</v>
      </c>
      <c r="BF227" s="11">
        <f>IF($AG227,SUMPRODUCT(AL$2:AL227,$AH$2:$AH227)/SUM($AH$2:$AH227),0)</f>
        <v>0</v>
      </c>
      <c r="BG227" s="11">
        <f>IF($AG227,SUMPRODUCT(AM$2:AM227,$AH$2:$AH227)/SUM($AH$2:$AH227),0)</f>
        <v>0</v>
      </c>
      <c r="BH227" s="11">
        <f>IF($AG227,SUMPRODUCT(AN$2:AN227,$AH$2:$AH227)/SUM($AH$2:$AH227),0)</f>
        <v>0</v>
      </c>
      <c r="BI227" s="11">
        <f>IF($AG227,SUMPRODUCT(AO$2:AO227,$AH$2:$AH227)/SUM($AH$2:$AH227),0)</f>
        <v>0</v>
      </c>
      <c r="BJ227" s="11">
        <f>IF($AG227,SUMPRODUCT(AP$2:AP227,$AH$2:$AH227)/SUM($AH$2:$AH227),0)</f>
        <v>0</v>
      </c>
      <c r="BK227" s="11">
        <f>IF($AG227,SUMPRODUCT(AQ$2:AQ227,$AH$2:$AH227)/SUM($AH$2:$AH227),0)</f>
        <v>0</v>
      </c>
      <c r="BL227" s="11">
        <f>IF($AG227,SUMPRODUCT(AR$2:AR227,$AH$2:$AH227)/SUM($AH$2:$AH227),0)</f>
        <v>0</v>
      </c>
      <c r="BM227" s="11">
        <f>IF($AG227,SUMPRODUCT(AS$2:AS227,$AH$2:$AH227)/SUM($AH$2:$AH227),0)</f>
        <v>0</v>
      </c>
      <c r="BN227" s="11">
        <f>IF($AG227,SUMPRODUCT(AT$2:AT227,$AH$2:$AH227)/SUM($AH$2:$AH227),0)</f>
        <v>0</v>
      </c>
      <c r="BO227" s="11">
        <f>IF($AG227,SUMPRODUCT(AU$2:AU227,$AH$2:$AH227)/SUM($AH$2:$AH227),0)</f>
        <v>0</v>
      </c>
      <c r="BP227" s="11">
        <f>IF($AG227,SUMPRODUCT(AV$2:AV227,$AH$2:$AH227)/SUM($AH$2:$AH227),0)</f>
        <v>0</v>
      </c>
      <c r="BQ227" s="11">
        <f>IF($AG227,SUMPRODUCT(AW$2:AW227,$AH$2:$AH227)/SUM($AH$2:$AH227),0)</f>
        <v>0</v>
      </c>
      <c r="BR227" s="11">
        <f>IF($AG227,SUMPRODUCT(AX$2:AX227,$AH$2:$AH227)/SUM($AH$2:$AH227),0)</f>
        <v>0</v>
      </c>
      <c r="BS227" s="11">
        <f>IF($AG227,SUMPRODUCT(AY$2:AY227,$AH$2:$AH227)/SUM($AH$2:$AH227),0)</f>
        <v>0</v>
      </c>
      <c r="BT227" s="11">
        <f>IF($AG227,SUMPRODUCT(AZ$2:AZ227,$AH$2:$AH227)/SUM($AH$2:$AH227),0)</f>
        <v>0</v>
      </c>
      <c r="BU227" s="11">
        <f>IF($AG227,SUMPRODUCT(BA$2:BA227,$AH$2:$AH227)/SUM($AH$2:$AH227),0)</f>
        <v>0</v>
      </c>
      <c r="BV227" s="11"/>
      <c r="BW227" s="109" cm="1">
        <f t="array" ref="BW227">IF($AG227,SQRT(SUMPRODUCT($AH$2:$AH227, (AI$2:AI227-BC227)^2)/(SUM($AH$2:$AH227)-1)),0)</f>
        <v>0</v>
      </c>
      <c r="BX227" s="109" cm="1">
        <f t="array" ref="BX227">IF($AG227,SQRT(SUMPRODUCT($AH$2:$AH227, (AJ$2:AJ227-BD227)^2)/(SUM($AH$2:$AH227)-1)),0)</f>
        <v>0</v>
      </c>
      <c r="BY227" s="109" cm="1">
        <f t="array" ref="BY227">IF($AG227,SQRT(SUMPRODUCT($AH$2:$AH227, (AK$2:AK227-BE227)^2)/(SUM($AH$2:$AH227)-1)),0)</f>
        <v>0</v>
      </c>
      <c r="BZ227" s="109" cm="1">
        <f t="array" ref="BZ227">IF($AG227,SQRT(SUMPRODUCT($AH$2:$AH227, (AL$2:AL227-BF227)^2)/(SUM($AH$2:$AH227)-1)),0)</f>
        <v>0</v>
      </c>
      <c r="CA227" s="109" cm="1">
        <f t="array" ref="CA227">IF($AG227,SQRT(SUMPRODUCT($AH$2:$AH227, (AM$2:AM227-BG227)^2)/(SUM($AH$2:$AH227)-1)),0)</f>
        <v>0</v>
      </c>
      <c r="CB227" s="109" cm="1">
        <f t="array" ref="CB227">IF($AG227,SQRT(SUMPRODUCT($AH$2:$AH227, (AN$2:AN227-BH227)^2)/(SUM($AH$2:$AH227)-1)),0)</f>
        <v>0</v>
      </c>
      <c r="CC227" s="109" cm="1">
        <f t="array" ref="CC227">IF($AG227,SQRT(SUMPRODUCT($AH$2:$AH227, (AO$2:AO227-BI227)^2)/(SUM($AH$2:$AH227)-1)),0)</f>
        <v>0</v>
      </c>
      <c r="CD227" s="109" cm="1">
        <f t="array" ref="CD227">IF($AG227,SQRT(SUMPRODUCT($AH$2:$AH227, (AP$2:AP227-BJ227)^2)/(SUM($AH$2:$AH227)-1)),0)</f>
        <v>0</v>
      </c>
      <c r="CE227" s="109" cm="1">
        <f t="array" ref="CE227">IF($AG227,SQRT(SUMPRODUCT($AH$2:$AH227, (AQ$2:AQ227-BK227)^2)/(SUM($AH$2:$AH227)-1)),0)</f>
        <v>0</v>
      </c>
      <c r="CF227" s="109" cm="1">
        <f t="array" ref="CF227">IF($AG227,SQRT(SUMPRODUCT($AH$2:$AH227, (AR$2:AR227-BL227)^2)/(SUM($AH$2:$AH227)-1)),0)</f>
        <v>0</v>
      </c>
      <c r="CG227" s="109" cm="1">
        <f t="array" ref="CG227">IF($AG227,SQRT(SUMPRODUCT($AH$2:$AH227, (AS$2:AS227-BM227)^2)/(SUM($AH$2:$AH227)-1)),0)</f>
        <v>0</v>
      </c>
      <c r="CH227" s="109" cm="1">
        <f t="array" ref="CH227">IF($AG227,SQRT(SUMPRODUCT($AH$2:$AH227, (AT$2:AT227-BN227)^2)/(SUM($AH$2:$AH227)-1)),0)</f>
        <v>0</v>
      </c>
      <c r="CI227" s="109" cm="1">
        <f t="array" ref="CI227">IF($AG227,SQRT(SUMPRODUCT($AH$2:$AH227, (AU$2:AU227-BO227)^2)/(SUM($AH$2:$AH227)-1)),0)</f>
        <v>0</v>
      </c>
      <c r="CJ227" s="109" cm="1">
        <f t="array" ref="CJ227">IF($AG227,SQRT(SUMPRODUCT($AH$2:$AH227, (AV$2:AV227-BP227)^2)/(SUM($AH$2:$AH227)-1)),0)</f>
        <v>0</v>
      </c>
      <c r="CK227" s="109" cm="1">
        <f t="array" ref="CK227">IF($AG227,SQRT(SUMPRODUCT($AH$2:$AH227, (AW$2:AW227-BQ227)^2)/(SUM($AH$2:$AH227)-1)),0)</f>
        <v>0</v>
      </c>
      <c r="CL227" s="109" cm="1">
        <f t="array" ref="CL227">IF($AG227,SQRT(SUMPRODUCT($AH$2:$AH227, (AX$2:AX227-BR227)^2)/(SUM($AH$2:$AH227)-1)),0)</f>
        <v>0</v>
      </c>
      <c r="CM227" s="109" cm="1">
        <f t="array" ref="CM227">IF($AG227,SQRT(SUMPRODUCT($AH$2:$AH227, (AY$2:AY227-BS227)^2)/(SUM($AH$2:$AH227)-1)),0)</f>
        <v>0</v>
      </c>
      <c r="CN227" s="109" cm="1">
        <f t="array" ref="CN227">IF($AG227,SQRT(SUMPRODUCT($AH$2:$AH227, (AZ$2:AZ227-BT227)^2)/(SUM($AH$2:$AH227)-1)),0)</f>
        <v>0</v>
      </c>
      <c r="CO227" s="109" cm="1">
        <f t="array" ref="CO227">IF($AG227,SQRT(SUMPRODUCT($AH$2:$AH227, (BA$2:BA227-BU227)^2)/(SUM($AH$2:$AH227)-1)),0)</f>
        <v>0</v>
      </c>
    </row>
    <row r="228" spans="34:93" x14ac:dyDescent="0.25">
      <c r="AH228" s="99" t="str">
        <f t="shared" si="61"/>
        <v/>
      </c>
      <c r="AI228" s="11">
        <f t="shared" ca="1" si="70"/>
        <v>0</v>
      </c>
      <c r="AJ228" s="11">
        <f t="shared" ca="1" si="70"/>
        <v>0</v>
      </c>
      <c r="AK228" s="11">
        <f t="shared" ca="1" si="70"/>
        <v>0</v>
      </c>
      <c r="AL228" s="11">
        <f t="shared" ca="1" si="70"/>
        <v>0</v>
      </c>
      <c r="AM228" s="11">
        <f t="shared" ca="1" si="70"/>
        <v>0</v>
      </c>
      <c r="AN228" s="11">
        <f t="shared" ca="1" si="70"/>
        <v>0</v>
      </c>
      <c r="AO228" s="11">
        <f t="shared" ca="1" si="70"/>
        <v>0</v>
      </c>
      <c r="AP228" s="11">
        <f t="shared" ca="1" si="70"/>
        <v>0</v>
      </c>
      <c r="AQ228" s="11">
        <f t="shared" ca="1" si="70"/>
        <v>0</v>
      </c>
      <c r="AR228" s="11">
        <f t="shared" ca="1" si="70"/>
        <v>0</v>
      </c>
      <c r="AS228" s="11">
        <f t="shared" ca="1" si="71"/>
        <v>0</v>
      </c>
      <c r="AT228" s="11">
        <f t="shared" ca="1" si="71"/>
        <v>0</v>
      </c>
      <c r="AU228" s="11">
        <f t="shared" ca="1" si="71"/>
        <v>0</v>
      </c>
      <c r="AV228" s="11">
        <f t="shared" ca="1" si="71"/>
        <v>0</v>
      </c>
      <c r="AW228" s="11">
        <f t="shared" ca="1" si="71"/>
        <v>0</v>
      </c>
      <c r="AX228" s="11">
        <f t="shared" ca="1" si="71"/>
        <v>0</v>
      </c>
      <c r="AY228" s="11">
        <f t="shared" ca="1" si="71"/>
        <v>0</v>
      </c>
      <c r="AZ228" s="11">
        <f t="shared" ca="1" si="71"/>
        <v>0</v>
      </c>
      <c r="BA228" s="11">
        <f t="shared" ca="1" si="71"/>
        <v>0</v>
      </c>
      <c r="BB228" s="11"/>
      <c r="BC228" s="11">
        <f>IF($AG228,SUMPRODUCT(AI$2:AI228,$AH$2:$AH228)/SUM($AH$2:$AH228),0)</f>
        <v>0</v>
      </c>
      <c r="BD228" s="11">
        <f>IF($AG228,SUMPRODUCT(AJ$2:AJ228,$AH$2:$AH228)/SUM($AH$2:$AH228),0)</f>
        <v>0</v>
      </c>
      <c r="BE228" s="11">
        <f>IF($AG228,SUMPRODUCT(AK$2:AK228,$AH$2:$AH228)/SUM($AH$2:$AH228),0)</f>
        <v>0</v>
      </c>
      <c r="BF228" s="11">
        <f>IF($AG228,SUMPRODUCT(AL$2:AL228,$AH$2:$AH228)/SUM($AH$2:$AH228),0)</f>
        <v>0</v>
      </c>
      <c r="BG228" s="11">
        <f>IF($AG228,SUMPRODUCT(AM$2:AM228,$AH$2:$AH228)/SUM($AH$2:$AH228),0)</f>
        <v>0</v>
      </c>
      <c r="BH228" s="11">
        <f>IF($AG228,SUMPRODUCT(AN$2:AN228,$AH$2:$AH228)/SUM($AH$2:$AH228),0)</f>
        <v>0</v>
      </c>
      <c r="BI228" s="11">
        <f>IF($AG228,SUMPRODUCT(AO$2:AO228,$AH$2:$AH228)/SUM($AH$2:$AH228),0)</f>
        <v>0</v>
      </c>
      <c r="BJ228" s="11">
        <f>IF($AG228,SUMPRODUCT(AP$2:AP228,$AH$2:$AH228)/SUM($AH$2:$AH228),0)</f>
        <v>0</v>
      </c>
      <c r="BK228" s="11">
        <f>IF($AG228,SUMPRODUCT(AQ$2:AQ228,$AH$2:$AH228)/SUM($AH$2:$AH228),0)</f>
        <v>0</v>
      </c>
      <c r="BL228" s="11">
        <f>IF($AG228,SUMPRODUCT(AR$2:AR228,$AH$2:$AH228)/SUM($AH$2:$AH228),0)</f>
        <v>0</v>
      </c>
      <c r="BM228" s="11">
        <f>IF($AG228,SUMPRODUCT(AS$2:AS228,$AH$2:$AH228)/SUM($AH$2:$AH228),0)</f>
        <v>0</v>
      </c>
      <c r="BN228" s="11">
        <f>IF($AG228,SUMPRODUCT(AT$2:AT228,$AH$2:$AH228)/SUM($AH$2:$AH228),0)</f>
        <v>0</v>
      </c>
      <c r="BO228" s="11">
        <f>IF($AG228,SUMPRODUCT(AU$2:AU228,$AH$2:$AH228)/SUM($AH$2:$AH228),0)</f>
        <v>0</v>
      </c>
      <c r="BP228" s="11">
        <f>IF($AG228,SUMPRODUCT(AV$2:AV228,$AH$2:$AH228)/SUM($AH$2:$AH228),0)</f>
        <v>0</v>
      </c>
      <c r="BQ228" s="11">
        <f>IF($AG228,SUMPRODUCT(AW$2:AW228,$AH$2:$AH228)/SUM($AH$2:$AH228),0)</f>
        <v>0</v>
      </c>
      <c r="BR228" s="11">
        <f>IF($AG228,SUMPRODUCT(AX$2:AX228,$AH$2:$AH228)/SUM($AH$2:$AH228),0)</f>
        <v>0</v>
      </c>
      <c r="BS228" s="11">
        <f>IF($AG228,SUMPRODUCT(AY$2:AY228,$AH$2:$AH228)/SUM($AH$2:$AH228),0)</f>
        <v>0</v>
      </c>
      <c r="BT228" s="11">
        <f>IF($AG228,SUMPRODUCT(AZ$2:AZ228,$AH$2:$AH228)/SUM($AH$2:$AH228),0)</f>
        <v>0</v>
      </c>
      <c r="BU228" s="11">
        <f>IF($AG228,SUMPRODUCT(BA$2:BA228,$AH$2:$AH228)/SUM($AH$2:$AH228),0)</f>
        <v>0</v>
      </c>
      <c r="BV228" s="11"/>
      <c r="BW228" s="109" cm="1">
        <f t="array" ref="BW228">IF($AG228,SQRT(SUMPRODUCT($AH$2:$AH228, (AI$2:AI228-BC228)^2)/(SUM($AH$2:$AH228)-1)),0)</f>
        <v>0</v>
      </c>
      <c r="BX228" s="109" cm="1">
        <f t="array" ref="BX228">IF($AG228,SQRT(SUMPRODUCT($AH$2:$AH228, (AJ$2:AJ228-BD228)^2)/(SUM($AH$2:$AH228)-1)),0)</f>
        <v>0</v>
      </c>
      <c r="BY228" s="109" cm="1">
        <f t="array" ref="BY228">IF($AG228,SQRT(SUMPRODUCT($AH$2:$AH228, (AK$2:AK228-BE228)^2)/(SUM($AH$2:$AH228)-1)),0)</f>
        <v>0</v>
      </c>
      <c r="BZ228" s="109" cm="1">
        <f t="array" ref="BZ228">IF($AG228,SQRT(SUMPRODUCT($AH$2:$AH228, (AL$2:AL228-BF228)^2)/(SUM($AH$2:$AH228)-1)),0)</f>
        <v>0</v>
      </c>
      <c r="CA228" s="109" cm="1">
        <f t="array" ref="CA228">IF($AG228,SQRT(SUMPRODUCT($AH$2:$AH228, (AM$2:AM228-BG228)^2)/(SUM($AH$2:$AH228)-1)),0)</f>
        <v>0</v>
      </c>
      <c r="CB228" s="109" cm="1">
        <f t="array" ref="CB228">IF($AG228,SQRT(SUMPRODUCT($AH$2:$AH228, (AN$2:AN228-BH228)^2)/(SUM($AH$2:$AH228)-1)),0)</f>
        <v>0</v>
      </c>
      <c r="CC228" s="109" cm="1">
        <f t="array" ref="CC228">IF($AG228,SQRT(SUMPRODUCT($AH$2:$AH228, (AO$2:AO228-BI228)^2)/(SUM($AH$2:$AH228)-1)),0)</f>
        <v>0</v>
      </c>
      <c r="CD228" s="109" cm="1">
        <f t="array" ref="CD228">IF($AG228,SQRT(SUMPRODUCT($AH$2:$AH228, (AP$2:AP228-BJ228)^2)/(SUM($AH$2:$AH228)-1)),0)</f>
        <v>0</v>
      </c>
      <c r="CE228" s="109" cm="1">
        <f t="array" ref="CE228">IF($AG228,SQRT(SUMPRODUCT($AH$2:$AH228, (AQ$2:AQ228-BK228)^2)/(SUM($AH$2:$AH228)-1)),0)</f>
        <v>0</v>
      </c>
      <c r="CF228" s="109" cm="1">
        <f t="array" ref="CF228">IF($AG228,SQRT(SUMPRODUCT($AH$2:$AH228, (AR$2:AR228-BL228)^2)/(SUM($AH$2:$AH228)-1)),0)</f>
        <v>0</v>
      </c>
      <c r="CG228" s="109" cm="1">
        <f t="array" ref="CG228">IF($AG228,SQRT(SUMPRODUCT($AH$2:$AH228, (AS$2:AS228-BM228)^2)/(SUM($AH$2:$AH228)-1)),0)</f>
        <v>0</v>
      </c>
      <c r="CH228" s="109" cm="1">
        <f t="array" ref="CH228">IF($AG228,SQRT(SUMPRODUCT($AH$2:$AH228, (AT$2:AT228-BN228)^2)/(SUM($AH$2:$AH228)-1)),0)</f>
        <v>0</v>
      </c>
      <c r="CI228" s="109" cm="1">
        <f t="array" ref="CI228">IF($AG228,SQRT(SUMPRODUCT($AH$2:$AH228, (AU$2:AU228-BO228)^2)/(SUM($AH$2:$AH228)-1)),0)</f>
        <v>0</v>
      </c>
      <c r="CJ228" s="109" cm="1">
        <f t="array" ref="CJ228">IF($AG228,SQRT(SUMPRODUCT($AH$2:$AH228, (AV$2:AV228-BP228)^2)/(SUM($AH$2:$AH228)-1)),0)</f>
        <v>0</v>
      </c>
      <c r="CK228" s="109" cm="1">
        <f t="array" ref="CK228">IF($AG228,SQRT(SUMPRODUCT($AH$2:$AH228, (AW$2:AW228-BQ228)^2)/(SUM($AH$2:$AH228)-1)),0)</f>
        <v>0</v>
      </c>
      <c r="CL228" s="109" cm="1">
        <f t="array" ref="CL228">IF($AG228,SQRT(SUMPRODUCT($AH$2:$AH228, (AX$2:AX228-BR228)^2)/(SUM($AH$2:$AH228)-1)),0)</f>
        <v>0</v>
      </c>
      <c r="CM228" s="109" cm="1">
        <f t="array" ref="CM228">IF($AG228,SQRT(SUMPRODUCT($AH$2:$AH228, (AY$2:AY228-BS228)^2)/(SUM($AH$2:$AH228)-1)),0)</f>
        <v>0</v>
      </c>
      <c r="CN228" s="109" cm="1">
        <f t="array" ref="CN228">IF($AG228,SQRT(SUMPRODUCT($AH$2:$AH228, (AZ$2:AZ228-BT228)^2)/(SUM($AH$2:$AH228)-1)),0)</f>
        <v>0</v>
      </c>
      <c r="CO228" s="109" cm="1">
        <f t="array" ref="CO228">IF($AG228,SQRT(SUMPRODUCT($AH$2:$AH228, (BA$2:BA228-BU228)^2)/(SUM($AH$2:$AH228)-1)),0)</f>
        <v>0</v>
      </c>
    </row>
    <row r="229" spans="34:93" x14ac:dyDescent="0.25">
      <c r="AH229" s="99" t="str">
        <f t="shared" si="61"/>
        <v/>
      </c>
      <c r="AI229" s="11">
        <f t="shared" ca="1" si="70"/>
        <v>0</v>
      </c>
      <c r="AJ229" s="11">
        <f t="shared" ca="1" si="70"/>
        <v>0</v>
      </c>
      <c r="AK229" s="11">
        <f t="shared" ca="1" si="70"/>
        <v>0</v>
      </c>
      <c r="AL229" s="11">
        <f t="shared" ca="1" si="70"/>
        <v>0</v>
      </c>
      <c r="AM229" s="11">
        <f t="shared" ca="1" si="70"/>
        <v>0</v>
      </c>
      <c r="AN229" s="11">
        <f t="shared" ca="1" si="70"/>
        <v>0</v>
      </c>
      <c r="AO229" s="11">
        <f t="shared" ca="1" si="70"/>
        <v>0</v>
      </c>
      <c r="AP229" s="11">
        <f t="shared" ca="1" si="70"/>
        <v>0</v>
      </c>
      <c r="AQ229" s="11">
        <f t="shared" ca="1" si="70"/>
        <v>0</v>
      </c>
      <c r="AR229" s="11">
        <f t="shared" ca="1" si="70"/>
        <v>0</v>
      </c>
      <c r="AS229" s="11">
        <f t="shared" ca="1" si="71"/>
        <v>0</v>
      </c>
      <c r="AT229" s="11">
        <f t="shared" ca="1" si="71"/>
        <v>0</v>
      </c>
      <c r="AU229" s="11">
        <f t="shared" ca="1" si="71"/>
        <v>0</v>
      </c>
      <c r="AV229" s="11">
        <f t="shared" ca="1" si="71"/>
        <v>0</v>
      </c>
      <c r="AW229" s="11">
        <f t="shared" ca="1" si="71"/>
        <v>0</v>
      </c>
      <c r="AX229" s="11">
        <f t="shared" ca="1" si="71"/>
        <v>0</v>
      </c>
      <c r="AY229" s="11">
        <f t="shared" ca="1" si="71"/>
        <v>0</v>
      </c>
      <c r="AZ229" s="11">
        <f t="shared" ca="1" si="71"/>
        <v>0</v>
      </c>
      <c r="BA229" s="11">
        <f t="shared" ca="1" si="71"/>
        <v>0</v>
      </c>
      <c r="BB229" s="11"/>
      <c r="BC229" s="11">
        <f>IF($AG229,SUMPRODUCT(AI$2:AI229,$AH$2:$AH229)/SUM($AH$2:$AH229),0)</f>
        <v>0</v>
      </c>
      <c r="BD229" s="11">
        <f>IF($AG229,SUMPRODUCT(AJ$2:AJ229,$AH$2:$AH229)/SUM($AH$2:$AH229),0)</f>
        <v>0</v>
      </c>
      <c r="BE229" s="11">
        <f>IF($AG229,SUMPRODUCT(AK$2:AK229,$AH$2:$AH229)/SUM($AH$2:$AH229),0)</f>
        <v>0</v>
      </c>
      <c r="BF229" s="11">
        <f>IF($AG229,SUMPRODUCT(AL$2:AL229,$AH$2:$AH229)/SUM($AH$2:$AH229),0)</f>
        <v>0</v>
      </c>
      <c r="BG229" s="11">
        <f>IF($AG229,SUMPRODUCT(AM$2:AM229,$AH$2:$AH229)/SUM($AH$2:$AH229),0)</f>
        <v>0</v>
      </c>
      <c r="BH229" s="11">
        <f>IF($AG229,SUMPRODUCT(AN$2:AN229,$AH$2:$AH229)/SUM($AH$2:$AH229),0)</f>
        <v>0</v>
      </c>
      <c r="BI229" s="11">
        <f>IF($AG229,SUMPRODUCT(AO$2:AO229,$AH$2:$AH229)/SUM($AH$2:$AH229),0)</f>
        <v>0</v>
      </c>
      <c r="BJ229" s="11">
        <f>IF($AG229,SUMPRODUCT(AP$2:AP229,$AH$2:$AH229)/SUM($AH$2:$AH229),0)</f>
        <v>0</v>
      </c>
      <c r="BK229" s="11">
        <f>IF($AG229,SUMPRODUCT(AQ$2:AQ229,$AH$2:$AH229)/SUM($AH$2:$AH229),0)</f>
        <v>0</v>
      </c>
      <c r="BL229" s="11">
        <f>IF($AG229,SUMPRODUCT(AR$2:AR229,$AH$2:$AH229)/SUM($AH$2:$AH229),0)</f>
        <v>0</v>
      </c>
      <c r="BM229" s="11">
        <f>IF($AG229,SUMPRODUCT(AS$2:AS229,$AH$2:$AH229)/SUM($AH$2:$AH229),0)</f>
        <v>0</v>
      </c>
      <c r="BN229" s="11">
        <f>IF($AG229,SUMPRODUCT(AT$2:AT229,$AH$2:$AH229)/SUM($AH$2:$AH229),0)</f>
        <v>0</v>
      </c>
      <c r="BO229" s="11">
        <f>IF($AG229,SUMPRODUCT(AU$2:AU229,$AH$2:$AH229)/SUM($AH$2:$AH229),0)</f>
        <v>0</v>
      </c>
      <c r="BP229" s="11">
        <f>IF($AG229,SUMPRODUCT(AV$2:AV229,$AH$2:$AH229)/SUM($AH$2:$AH229),0)</f>
        <v>0</v>
      </c>
      <c r="BQ229" s="11">
        <f>IF($AG229,SUMPRODUCT(AW$2:AW229,$AH$2:$AH229)/SUM($AH$2:$AH229),0)</f>
        <v>0</v>
      </c>
      <c r="BR229" s="11">
        <f>IF($AG229,SUMPRODUCT(AX$2:AX229,$AH$2:$AH229)/SUM($AH$2:$AH229),0)</f>
        <v>0</v>
      </c>
      <c r="BS229" s="11">
        <f>IF($AG229,SUMPRODUCT(AY$2:AY229,$AH$2:$AH229)/SUM($AH$2:$AH229),0)</f>
        <v>0</v>
      </c>
      <c r="BT229" s="11">
        <f>IF($AG229,SUMPRODUCT(AZ$2:AZ229,$AH$2:$AH229)/SUM($AH$2:$AH229),0)</f>
        <v>0</v>
      </c>
      <c r="BU229" s="11">
        <f>IF($AG229,SUMPRODUCT(BA$2:BA229,$AH$2:$AH229)/SUM($AH$2:$AH229),0)</f>
        <v>0</v>
      </c>
      <c r="BV229" s="11"/>
      <c r="BW229" s="109" cm="1">
        <f t="array" ref="BW229">IF($AG229,SQRT(SUMPRODUCT($AH$2:$AH229, (AI$2:AI229-BC229)^2)/(SUM($AH$2:$AH229)-1)),0)</f>
        <v>0</v>
      </c>
      <c r="BX229" s="109" cm="1">
        <f t="array" ref="BX229">IF($AG229,SQRT(SUMPRODUCT($AH$2:$AH229, (AJ$2:AJ229-BD229)^2)/(SUM($AH$2:$AH229)-1)),0)</f>
        <v>0</v>
      </c>
      <c r="BY229" s="109" cm="1">
        <f t="array" ref="BY229">IF($AG229,SQRT(SUMPRODUCT($AH$2:$AH229, (AK$2:AK229-BE229)^2)/(SUM($AH$2:$AH229)-1)),0)</f>
        <v>0</v>
      </c>
      <c r="BZ229" s="109" cm="1">
        <f t="array" ref="BZ229">IF($AG229,SQRT(SUMPRODUCT($AH$2:$AH229, (AL$2:AL229-BF229)^2)/(SUM($AH$2:$AH229)-1)),0)</f>
        <v>0</v>
      </c>
      <c r="CA229" s="109" cm="1">
        <f t="array" ref="CA229">IF($AG229,SQRT(SUMPRODUCT($AH$2:$AH229, (AM$2:AM229-BG229)^2)/(SUM($AH$2:$AH229)-1)),0)</f>
        <v>0</v>
      </c>
      <c r="CB229" s="109" cm="1">
        <f t="array" ref="CB229">IF($AG229,SQRT(SUMPRODUCT($AH$2:$AH229, (AN$2:AN229-BH229)^2)/(SUM($AH$2:$AH229)-1)),0)</f>
        <v>0</v>
      </c>
      <c r="CC229" s="109" cm="1">
        <f t="array" ref="CC229">IF($AG229,SQRT(SUMPRODUCT($AH$2:$AH229, (AO$2:AO229-BI229)^2)/(SUM($AH$2:$AH229)-1)),0)</f>
        <v>0</v>
      </c>
      <c r="CD229" s="109" cm="1">
        <f t="array" ref="CD229">IF($AG229,SQRT(SUMPRODUCT($AH$2:$AH229, (AP$2:AP229-BJ229)^2)/(SUM($AH$2:$AH229)-1)),0)</f>
        <v>0</v>
      </c>
      <c r="CE229" s="109" cm="1">
        <f t="array" ref="CE229">IF($AG229,SQRT(SUMPRODUCT($AH$2:$AH229, (AQ$2:AQ229-BK229)^2)/(SUM($AH$2:$AH229)-1)),0)</f>
        <v>0</v>
      </c>
      <c r="CF229" s="109" cm="1">
        <f t="array" ref="CF229">IF($AG229,SQRT(SUMPRODUCT($AH$2:$AH229, (AR$2:AR229-BL229)^2)/(SUM($AH$2:$AH229)-1)),0)</f>
        <v>0</v>
      </c>
      <c r="CG229" s="109" cm="1">
        <f t="array" ref="CG229">IF($AG229,SQRT(SUMPRODUCT($AH$2:$AH229, (AS$2:AS229-BM229)^2)/(SUM($AH$2:$AH229)-1)),0)</f>
        <v>0</v>
      </c>
      <c r="CH229" s="109" cm="1">
        <f t="array" ref="CH229">IF($AG229,SQRT(SUMPRODUCT($AH$2:$AH229, (AT$2:AT229-BN229)^2)/(SUM($AH$2:$AH229)-1)),0)</f>
        <v>0</v>
      </c>
      <c r="CI229" s="109" cm="1">
        <f t="array" ref="CI229">IF($AG229,SQRT(SUMPRODUCT($AH$2:$AH229, (AU$2:AU229-BO229)^2)/(SUM($AH$2:$AH229)-1)),0)</f>
        <v>0</v>
      </c>
      <c r="CJ229" s="109" cm="1">
        <f t="array" ref="CJ229">IF($AG229,SQRT(SUMPRODUCT($AH$2:$AH229, (AV$2:AV229-BP229)^2)/(SUM($AH$2:$AH229)-1)),0)</f>
        <v>0</v>
      </c>
      <c r="CK229" s="109" cm="1">
        <f t="array" ref="CK229">IF($AG229,SQRT(SUMPRODUCT($AH$2:$AH229, (AW$2:AW229-BQ229)^2)/(SUM($AH$2:$AH229)-1)),0)</f>
        <v>0</v>
      </c>
      <c r="CL229" s="109" cm="1">
        <f t="array" ref="CL229">IF($AG229,SQRT(SUMPRODUCT($AH$2:$AH229, (AX$2:AX229-BR229)^2)/(SUM($AH$2:$AH229)-1)),0)</f>
        <v>0</v>
      </c>
      <c r="CM229" s="109" cm="1">
        <f t="array" ref="CM229">IF($AG229,SQRT(SUMPRODUCT($AH$2:$AH229, (AY$2:AY229-BS229)^2)/(SUM($AH$2:$AH229)-1)),0)</f>
        <v>0</v>
      </c>
      <c r="CN229" s="109" cm="1">
        <f t="array" ref="CN229">IF($AG229,SQRT(SUMPRODUCT($AH$2:$AH229, (AZ$2:AZ229-BT229)^2)/(SUM($AH$2:$AH229)-1)),0)</f>
        <v>0</v>
      </c>
      <c r="CO229" s="109" cm="1">
        <f t="array" ref="CO229">IF($AG229,SQRT(SUMPRODUCT($AH$2:$AH229, (BA$2:BA229-BU229)^2)/(SUM($AH$2:$AH229)-1)),0)</f>
        <v>0</v>
      </c>
    </row>
    <row r="230" spans="34:93" x14ac:dyDescent="0.25">
      <c r="AH230" s="99" t="str">
        <f t="shared" si="61"/>
        <v/>
      </c>
      <c r="AI230" s="11">
        <f t="shared" ca="1" si="70"/>
        <v>0</v>
      </c>
      <c r="AJ230" s="11">
        <f t="shared" ca="1" si="70"/>
        <v>0</v>
      </c>
      <c r="AK230" s="11">
        <f t="shared" ca="1" si="70"/>
        <v>0</v>
      </c>
      <c r="AL230" s="11">
        <f t="shared" ca="1" si="70"/>
        <v>0</v>
      </c>
      <c r="AM230" s="11">
        <f t="shared" ca="1" si="70"/>
        <v>0</v>
      </c>
      <c r="AN230" s="11">
        <f t="shared" ca="1" si="70"/>
        <v>0</v>
      </c>
      <c r="AO230" s="11">
        <f t="shared" ca="1" si="70"/>
        <v>0</v>
      </c>
      <c r="AP230" s="11">
        <f t="shared" ca="1" si="70"/>
        <v>0</v>
      </c>
      <c r="AQ230" s="11">
        <f t="shared" ca="1" si="70"/>
        <v>0</v>
      </c>
      <c r="AR230" s="11">
        <f t="shared" ca="1" si="70"/>
        <v>0</v>
      </c>
      <c r="AS230" s="11">
        <f t="shared" ca="1" si="71"/>
        <v>0</v>
      </c>
      <c r="AT230" s="11">
        <f t="shared" ca="1" si="71"/>
        <v>0</v>
      </c>
      <c r="AU230" s="11">
        <f t="shared" ca="1" si="71"/>
        <v>0</v>
      </c>
      <c r="AV230" s="11">
        <f t="shared" ca="1" si="71"/>
        <v>0</v>
      </c>
      <c r="AW230" s="11">
        <f t="shared" ca="1" si="71"/>
        <v>0</v>
      </c>
      <c r="AX230" s="11">
        <f t="shared" ca="1" si="71"/>
        <v>0</v>
      </c>
      <c r="AY230" s="11">
        <f t="shared" ca="1" si="71"/>
        <v>0</v>
      </c>
      <c r="AZ230" s="11">
        <f t="shared" ca="1" si="71"/>
        <v>0</v>
      </c>
      <c r="BA230" s="11">
        <f t="shared" ca="1" si="71"/>
        <v>0</v>
      </c>
      <c r="BB230" s="11"/>
      <c r="BC230" s="11">
        <f>IF($AG230,SUMPRODUCT(AI$2:AI230,$AH$2:$AH230)/SUM($AH$2:$AH230),0)</f>
        <v>0</v>
      </c>
      <c r="BD230" s="11">
        <f>IF($AG230,SUMPRODUCT(AJ$2:AJ230,$AH$2:$AH230)/SUM($AH$2:$AH230),0)</f>
        <v>0</v>
      </c>
      <c r="BE230" s="11">
        <f>IF($AG230,SUMPRODUCT(AK$2:AK230,$AH$2:$AH230)/SUM($AH$2:$AH230),0)</f>
        <v>0</v>
      </c>
      <c r="BF230" s="11">
        <f>IF($AG230,SUMPRODUCT(AL$2:AL230,$AH$2:$AH230)/SUM($AH$2:$AH230),0)</f>
        <v>0</v>
      </c>
      <c r="BG230" s="11">
        <f>IF($AG230,SUMPRODUCT(AM$2:AM230,$AH$2:$AH230)/SUM($AH$2:$AH230),0)</f>
        <v>0</v>
      </c>
      <c r="BH230" s="11">
        <f>IF($AG230,SUMPRODUCT(AN$2:AN230,$AH$2:$AH230)/SUM($AH$2:$AH230),0)</f>
        <v>0</v>
      </c>
      <c r="BI230" s="11">
        <f>IF($AG230,SUMPRODUCT(AO$2:AO230,$AH$2:$AH230)/SUM($AH$2:$AH230),0)</f>
        <v>0</v>
      </c>
      <c r="BJ230" s="11">
        <f>IF($AG230,SUMPRODUCT(AP$2:AP230,$AH$2:$AH230)/SUM($AH$2:$AH230),0)</f>
        <v>0</v>
      </c>
      <c r="BK230" s="11">
        <f>IF($AG230,SUMPRODUCT(AQ$2:AQ230,$AH$2:$AH230)/SUM($AH$2:$AH230),0)</f>
        <v>0</v>
      </c>
      <c r="BL230" s="11">
        <f>IF($AG230,SUMPRODUCT(AR$2:AR230,$AH$2:$AH230)/SUM($AH$2:$AH230),0)</f>
        <v>0</v>
      </c>
      <c r="BM230" s="11">
        <f>IF($AG230,SUMPRODUCT(AS$2:AS230,$AH$2:$AH230)/SUM($AH$2:$AH230),0)</f>
        <v>0</v>
      </c>
      <c r="BN230" s="11">
        <f>IF($AG230,SUMPRODUCT(AT$2:AT230,$AH$2:$AH230)/SUM($AH$2:$AH230),0)</f>
        <v>0</v>
      </c>
      <c r="BO230" s="11">
        <f>IF($AG230,SUMPRODUCT(AU$2:AU230,$AH$2:$AH230)/SUM($AH$2:$AH230),0)</f>
        <v>0</v>
      </c>
      <c r="BP230" s="11">
        <f>IF($AG230,SUMPRODUCT(AV$2:AV230,$AH$2:$AH230)/SUM($AH$2:$AH230),0)</f>
        <v>0</v>
      </c>
      <c r="BQ230" s="11">
        <f>IF($AG230,SUMPRODUCT(AW$2:AW230,$AH$2:$AH230)/SUM($AH$2:$AH230),0)</f>
        <v>0</v>
      </c>
      <c r="BR230" s="11">
        <f>IF($AG230,SUMPRODUCT(AX$2:AX230,$AH$2:$AH230)/SUM($AH$2:$AH230),0)</f>
        <v>0</v>
      </c>
      <c r="BS230" s="11">
        <f>IF($AG230,SUMPRODUCT(AY$2:AY230,$AH$2:$AH230)/SUM($AH$2:$AH230),0)</f>
        <v>0</v>
      </c>
      <c r="BT230" s="11">
        <f>IF($AG230,SUMPRODUCT(AZ$2:AZ230,$AH$2:$AH230)/SUM($AH$2:$AH230),0)</f>
        <v>0</v>
      </c>
      <c r="BU230" s="11">
        <f>IF($AG230,SUMPRODUCT(BA$2:BA230,$AH$2:$AH230)/SUM($AH$2:$AH230),0)</f>
        <v>0</v>
      </c>
      <c r="BV230" s="11"/>
      <c r="BW230" s="109" cm="1">
        <f t="array" ref="BW230">IF($AG230,SQRT(SUMPRODUCT($AH$2:$AH230, (AI$2:AI230-BC230)^2)/(SUM($AH$2:$AH230)-1)),0)</f>
        <v>0</v>
      </c>
      <c r="BX230" s="109" cm="1">
        <f t="array" ref="BX230">IF($AG230,SQRT(SUMPRODUCT($AH$2:$AH230, (AJ$2:AJ230-BD230)^2)/(SUM($AH$2:$AH230)-1)),0)</f>
        <v>0</v>
      </c>
      <c r="BY230" s="109" cm="1">
        <f t="array" ref="BY230">IF($AG230,SQRT(SUMPRODUCT($AH$2:$AH230, (AK$2:AK230-BE230)^2)/(SUM($AH$2:$AH230)-1)),0)</f>
        <v>0</v>
      </c>
      <c r="BZ230" s="109" cm="1">
        <f t="array" ref="BZ230">IF($AG230,SQRT(SUMPRODUCT($AH$2:$AH230, (AL$2:AL230-BF230)^2)/(SUM($AH$2:$AH230)-1)),0)</f>
        <v>0</v>
      </c>
      <c r="CA230" s="109" cm="1">
        <f t="array" ref="CA230">IF($AG230,SQRT(SUMPRODUCT($AH$2:$AH230, (AM$2:AM230-BG230)^2)/(SUM($AH$2:$AH230)-1)),0)</f>
        <v>0</v>
      </c>
      <c r="CB230" s="109" cm="1">
        <f t="array" ref="CB230">IF($AG230,SQRT(SUMPRODUCT($AH$2:$AH230, (AN$2:AN230-BH230)^2)/(SUM($AH$2:$AH230)-1)),0)</f>
        <v>0</v>
      </c>
      <c r="CC230" s="109" cm="1">
        <f t="array" ref="CC230">IF($AG230,SQRT(SUMPRODUCT($AH$2:$AH230, (AO$2:AO230-BI230)^2)/(SUM($AH$2:$AH230)-1)),0)</f>
        <v>0</v>
      </c>
      <c r="CD230" s="109" cm="1">
        <f t="array" ref="CD230">IF($AG230,SQRT(SUMPRODUCT($AH$2:$AH230, (AP$2:AP230-BJ230)^2)/(SUM($AH$2:$AH230)-1)),0)</f>
        <v>0</v>
      </c>
      <c r="CE230" s="109" cm="1">
        <f t="array" ref="CE230">IF($AG230,SQRT(SUMPRODUCT($AH$2:$AH230, (AQ$2:AQ230-BK230)^2)/(SUM($AH$2:$AH230)-1)),0)</f>
        <v>0</v>
      </c>
      <c r="CF230" s="109" cm="1">
        <f t="array" ref="CF230">IF($AG230,SQRT(SUMPRODUCT($AH$2:$AH230, (AR$2:AR230-BL230)^2)/(SUM($AH$2:$AH230)-1)),0)</f>
        <v>0</v>
      </c>
      <c r="CG230" s="109" cm="1">
        <f t="array" ref="CG230">IF($AG230,SQRT(SUMPRODUCT($AH$2:$AH230, (AS$2:AS230-BM230)^2)/(SUM($AH$2:$AH230)-1)),0)</f>
        <v>0</v>
      </c>
      <c r="CH230" s="109" cm="1">
        <f t="array" ref="CH230">IF($AG230,SQRT(SUMPRODUCT($AH$2:$AH230, (AT$2:AT230-BN230)^2)/(SUM($AH$2:$AH230)-1)),0)</f>
        <v>0</v>
      </c>
      <c r="CI230" s="109" cm="1">
        <f t="array" ref="CI230">IF($AG230,SQRT(SUMPRODUCT($AH$2:$AH230, (AU$2:AU230-BO230)^2)/(SUM($AH$2:$AH230)-1)),0)</f>
        <v>0</v>
      </c>
      <c r="CJ230" s="109" cm="1">
        <f t="array" ref="CJ230">IF($AG230,SQRT(SUMPRODUCT($AH$2:$AH230, (AV$2:AV230-BP230)^2)/(SUM($AH$2:$AH230)-1)),0)</f>
        <v>0</v>
      </c>
      <c r="CK230" s="109" cm="1">
        <f t="array" ref="CK230">IF($AG230,SQRT(SUMPRODUCT($AH$2:$AH230, (AW$2:AW230-BQ230)^2)/(SUM($AH$2:$AH230)-1)),0)</f>
        <v>0</v>
      </c>
      <c r="CL230" s="109" cm="1">
        <f t="array" ref="CL230">IF($AG230,SQRT(SUMPRODUCT($AH$2:$AH230, (AX$2:AX230-BR230)^2)/(SUM($AH$2:$AH230)-1)),0)</f>
        <v>0</v>
      </c>
      <c r="CM230" s="109" cm="1">
        <f t="array" ref="CM230">IF($AG230,SQRT(SUMPRODUCT($AH$2:$AH230, (AY$2:AY230-BS230)^2)/(SUM($AH$2:$AH230)-1)),0)</f>
        <v>0</v>
      </c>
      <c r="CN230" s="109" cm="1">
        <f t="array" ref="CN230">IF($AG230,SQRT(SUMPRODUCT($AH$2:$AH230, (AZ$2:AZ230-BT230)^2)/(SUM($AH$2:$AH230)-1)),0)</f>
        <v>0</v>
      </c>
      <c r="CO230" s="109" cm="1">
        <f t="array" ref="CO230">IF($AG230,SQRT(SUMPRODUCT($AH$2:$AH230, (BA$2:BA230-BU230)^2)/(SUM($AH$2:$AH230)-1)),0)</f>
        <v>0</v>
      </c>
    </row>
    <row r="231" spans="34:93" x14ac:dyDescent="0.25">
      <c r="AH231" s="99" t="str">
        <f t="shared" si="61"/>
        <v/>
      </c>
      <c r="AI231" s="11">
        <f t="shared" ca="1" si="70"/>
        <v>0</v>
      </c>
      <c r="AJ231" s="11">
        <f t="shared" ca="1" si="70"/>
        <v>0</v>
      </c>
      <c r="AK231" s="11">
        <f t="shared" ca="1" si="70"/>
        <v>0</v>
      </c>
      <c r="AL231" s="11">
        <f t="shared" ca="1" si="70"/>
        <v>0</v>
      </c>
      <c r="AM231" s="11">
        <f t="shared" ca="1" si="70"/>
        <v>0</v>
      </c>
      <c r="AN231" s="11">
        <f t="shared" ca="1" si="70"/>
        <v>0</v>
      </c>
      <c r="AO231" s="11">
        <f t="shared" ca="1" si="70"/>
        <v>0</v>
      </c>
      <c r="AP231" s="11">
        <f t="shared" ca="1" si="70"/>
        <v>0</v>
      </c>
      <c r="AQ231" s="11">
        <f t="shared" ca="1" si="70"/>
        <v>0</v>
      </c>
      <c r="AR231" s="11">
        <f t="shared" ca="1" si="70"/>
        <v>0</v>
      </c>
      <c r="AS231" s="11">
        <f t="shared" ca="1" si="71"/>
        <v>0</v>
      </c>
      <c r="AT231" s="11">
        <f t="shared" ca="1" si="71"/>
        <v>0</v>
      </c>
      <c r="AU231" s="11">
        <f t="shared" ca="1" si="71"/>
        <v>0</v>
      </c>
      <c r="AV231" s="11">
        <f t="shared" ca="1" si="71"/>
        <v>0</v>
      </c>
      <c r="AW231" s="11">
        <f t="shared" ca="1" si="71"/>
        <v>0</v>
      </c>
      <c r="AX231" s="11">
        <f t="shared" ca="1" si="71"/>
        <v>0</v>
      </c>
      <c r="AY231" s="11">
        <f t="shared" ca="1" si="71"/>
        <v>0</v>
      </c>
      <c r="AZ231" s="11">
        <f t="shared" ca="1" si="71"/>
        <v>0</v>
      </c>
      <c r="BA231" s="11">
        <f t="shared" ca="1" si="71"/>
        <v>0</v>
      </c>
      <c r="BB231" s="11"/>
      <c r="BC231" s="11">
        <f>IF($AG231,SUMPRODUCT(AI$2:AI231,$AH$2:$AH231)/SUM($AH$2:$AH231),0)</f>
        <v>0</v>
      </c>
      <c r="BD231" s="11">
        <f>IF($AG231,SUMPRODUCT(AJ$2:AJ231,$AH$2:$AH231)/SUM($AH$2:$AH231),0)</f>
        <v>0</v>
      </c>
      <c r="BE231" s="11">
        <f>IF($AG231,SUMPRODUCT(AK$2:AK231,$AH$2:$AH231)/SUM($AH$2:$AH231),0)</f>
        <v>0</v>
      </c>
      <c r="BF231" s="11">
        <f>IF($AG231,SUMPRODUCT(AL$2:AL231,$AH$2:$AH231)/SUM($AH$2:$AH231),0)</f>
        <v>0</v>
      </c>
      <c r="BG231" s="11">
        <f>IF($AG231,SUMPRODUCT(AM$2:AM231,$AH$2:$AH231)/SUM($AH$2:$AH231),0)</f>
        <v>0</v>
      </c>
      <c r="BH231" s="11">
        <f>IF($AG231,SUMPRODUCT(AN$2:AN231,$AH$2:$AH231)/SUM($AH$2:$AH231),0)</f>
        <v>0</v>
      </c>
      <c r="BI231" s="11">
        <f>IF($AG231,SUMPRODUCT(AO$2:AO231,$AH$2:$AH231)/SUM($AH$2:$AH231),0)</f>
        <v>0</v>
      </c>
      <c r="BJ231" s="11">
        <f>IF($AG231,SUMPRODUCT(AP$2:AP231,$AH$2:$AH231)/SUM($AH$2:$AH231),0)</f>
        <v>0</v>
      </c>
      <c r="BK231" s="11">
        <f>IF($AG231,SUMPRODUCT(AQ$2:AQ231,$AH$2:$AH231)/SUM($AH$2:$AH231),0)</f>
        <v>0</v>
      </c>
      <c r="BL231" s="11">
        <f>IF($AG231,SUMPRODUCT(AR$2:AR231,$AH$2:$AH231)/SUM($AH$2:$AH231),0)</f>
        <v>0</v>
      </c>
      <c r="BM231" s="11">
        <f>IF($AG231,SUMPRODUCT(AS$2:AS231,$AH$2:$AH231)/SUM($AH$2:$AH231),0)</f>
        <v>0</v>
      </c>
      <c r="BN231" s="11">
        <f>IF($AG231,SUMPRODUCT(AT$2:AT231,$AH$2:$AH231)/SUM($AH$2:$AH231),0)</f>
        <v>0</v>
      </c>
      <c r="BO231" s="11">
        <f>IF($AG231,SUMPRODUCT(AU$2:AU231,$AH$2:$AH231)/SUM($AH$2:$AH231),0)</f>
        <v>0</v>
      </c>
      <c r="BP231" s="11">
        <f>IF($AG231,SUMPRODUCT(AV$2:AV231,$AH$2:$AH231)/SUM($AH$2:$AH231),0)</f>
        <v>0</v>
      </c>
      <c r="BQ231" s="11">
        <f>IF($AG231,SUMPRODUCT(AW$2:AW231,$AH$2:$AH231)/SUM($AH$2:$AH231),0)</f>
        <v>0</v>
      </c>
      <c r="BR231" s="11">
        <f>IF($AG231,SUMPRODUCT(AX$2:AX231,$AH$2:$AH231)/SUM($AH$2:$AH231),0)</f>
        <v>0</v>
      </c>
      <c r="BS231" s="11">
        <f>IF($AG231,SUMPRODUCT(AY$2:AY231,$AH$2:$AH231)/SUM($AH$2:$AH231),0)</f>
        <v>0</v>
      </c>
      <c r="BT231" s="11">
        <f>IF($AG231,SUMPRODUCT(AZ$2:AZ231,$AH$2:$AH231)/SUM($AH$2:$AH231),0)</f>
        <v>0</v>
      </c>
      <c r="BU231" s="11">
        <f>IF($AG231,SUMPRODUCT(BA$2:BA231,$AH$2:$AH231)/SUM($AH$2:$AH231),0)</f>
        <v>0</v>
      </c>
      <c r="BV231" s="11"/>
      <c r="BW231" s="109" cm="1">
        <f t="array" ref="BW231">IF($AG231,SQRT(SUMPRODUCT($AH$2:$AH231, (AI$2:AI231-BC231)^2)/(SUM($AH$2:$AH231)-1)),0)</f>
        <v>0</v>
      </c>
      <c r="BX231" s="109" cm="1">
        <f t="array" ref="BX231">IF($AG231,SQRT(SUMPRODUCT($AH$2:$AH231, (AJ$2:AJ231-BD231)^2)/(SUM($AH$2:$AH231)-1)),0)</f>
        <v>0</v>
      </c>
      <c r="BY231" s="109" cm="1">
        <f t="array" ref="BY231">IF($AG231,SQRT(SUMPRODUCT($AH$2:$AH231, (AK$2:AK231-BE231)^2)/(SUM($AH$2:$AH231)-1)),0)</f>
        <v>0</v>
      </c>
      <c r="BZ231" s="109" cm="1">
        <f t="array" ref="BZ231">IF($AG231,SQRT(SUMPRODUCT($AH$2:$AH231, (AL$2:AL231-BF231)^2)/(SUM($AH$2:$AH231)-1)),0)</f>
        <v>0</v>
      </c>
      <c r="CA231" s="109" cm="1">
        <f t="array" ref="CA231">IF($AG231,SQRT(SUMPRODUCT($AH$2:$AH231, (AM$2:AM231-BG231)^2)/(SUM($AH$2:$AH231)-1)),0)</f>
        <v>0</v>
      </c>
      <c r="CB231" s="109" cm="1">
        <f t="array" ref="CB231">IF($AG231,SQRT(SUMPRODUCT($AH$2:$AH231, (AN$2:AN231-BH231)^2)/(SUM($AH$2:$AH231)-1)),0)</f>
        <v>0</v>
      </c>
      <c r="CC231" s="109" cm="1">
        <f t="array" ref="CC231">IF($AG231,SQRT(SUMPRODUCT($AH$2:$AH231, (AO$2:AO231-BI231)^2)/(SUM($AH$2:$AH231)-1)),0)</f>
        <v>0</v>
      </c>
      <c r="CD231" s="109" cm="1">
        <f t="array" ref="CD231">IF($AG231,SQRT(SUMPRODUCT($AH$2:$AH231, (AP$2:AP231-BJ231)^2)/(SUM($AH$2:$AH231)-1)),0)</f>
        <v>0</v>
      </c>
      <c r="CE231" s="109" cm="1">
        <f t="array" ref="CE231">IF($AG231,SQRT(SUMPRODUCT($AH$2:$AH231, (AQ$2:AQ231-BK231)^2)/(SUM($AH$2:$AH231)-1)),0)</f>
        <v>0</v>
      </c>
      <c r="CF231" s="109" cm="1">
        <f t="array" ref="CF231">IF($AG231,SQRT(SUMPRODUCT($AH$2:$AH231, (AR$2:AR231-BL231)^2)/(SUM($AH$2:$AH231)-1)),0)</f>
        <v>0</v>
      </c>
      <c r="CG231" s="109" cm="1">
        <f t="array" ref="CG231">IF($AG231,SQRT(SUMPRODUCT($AH$2:$AH231, (AS$2:AS231-BM231)^2)/(SUM($AH$2:$AH231)-1)),0)</f>
        <v>0</v>
      </c>
      <c r="CH231" s="109" cm="1">
        <f t="array" ref="CH231">IF($AG231,SQRT(SUMPRODUCT($AH$2:$AH231, (AT$2:AT231-BN231)^2)/(SUM($AH$2:$AH231)-1)),0)</f>
        <v>0</v>
      </c>
      <c r="CI231" s="109" cm="1">
        <f t="array" ref="CI231">IF($AG231,SQRT(SUMPRODUCT($AH$2:$AH231, (AU$2:AU231-BO231)^2)/(SUM($AH$2:$AH231)-1)),0)</f>
        <v>0</v>
      </c>
      <c r="CJ231" s="109" cm="1">
        <f t="array" ref="CJ231">IF($AG231,SQRT(SUMPRODUCT($AH$2:$AH231, (AV$2:AV231-BP231)^2)/(SUM($AH$2:$AH231)-1)),0)</f>
        <v>0</v>
      </c>
      <c r="CK231" s="109" cm="1">
        <f t="array" ref="CK231">IF($AG231,SQRT(SUMPRODUCT($AH$2:$AH231, (AW$2:AW231-BQ231)^2)/(SUM($AH$2:$AH231)-1)),0)</f>
        <v>0</v>
      </c>
      <c r="CL231" s="109" cm="1">
        <f t="array" ref="CL231">IF($AG231,SQRT(SUMPRODUCT($AH$2:$AH231, (AX$2:AX231-BR231)^2)/(SUM($AH$2:$AH231)-1)),0)</f>
        <v>0</v>
      </c>
      <c r="CM231" s="109" cm="1">
        <f t="array" ref="CM231">IF($AG231,SQRT(SUMPRODUCT($AH$2:$AH231, (AY$2:AY231-BS231)^2)/(SUM($AH$2:$AH231)-1)),0)</f>
        <v>0</v>
      </c>
      <c r="CN231" s="109" cm="1">
        <f t="array" ref="CN231">IF($AG231,SQRT(SUMPRODUCT($AH$2:$AH231, (AZ$2:AZ231-BT231)^2)/(SUM($AH$2:$AH231)-1)),0)</f>
        <v>0</v>
      </c>
      <c r="CO231" s="109" cm="1">
        <f t="array" ref="CO231">IF($AG231,SQRT(SUMPRODUCT($AH$2:$AH231, (BA$2:BA231-BU231)^2)/(SUM($AH$2:$AH231)-1)),0)</f>
        <v>0</v>
      </c>
    </row>
    <row r="232" spans="34:93" x14ac:dyDescent="0.25">
      <c r="AH232" s="99" t="str">
        <f t="shared" si="61"/>
        <v/>
      </c>
      <c r="AI232" s="11">
        <f t="shared" ref="AI232:AR241" ca="1" si="72">IF(AI$1&lt;&gt;0,SUMIFS(INDIRECT(AI$1), Fecha,$AG232),0)</f>
        <v>0</v>
      </c>
      <c r="AJ232" s="11">
        <f t="shared" ca="1" si="72"/>
        <v>0</v>
      </c>
      <c r="AK232" s="11">
        <f t="shared" ca="1" si="72"/>
        <v>0</v>
      </c>
      <c r="AL232" s="11">
        <f t="shared" ca="1" si="72"/>
        <v>0</v>
      </c>
      <c r="AM232" s="11">
        <f t="shared" ca="1" si="72"/>
        <v>0</v>
      </c>
      <c r="AN232" s="11">
        <f t="shared" ca="1" si="72"/>
        <v>0</v>
      </c>
      <c r="AO232" s="11">
        <f t="shared" ca="1" si="72"/>
        <v>0</v>
      </c>
      <c r="AP232" s="11">
        <f t="shared" ca="1" si="72"/>
        <v>0</v>
      </c>
      <c r="AQ232" s="11">
        <f t="shared" ca="1" si="72"/>
        <v>0</v>
      </c>
      <c r="AR232" s="11">
        <f t="shared" ca="1" si="72"/>
        <v>0</v>
      </c>
      <c r="AS232" s="11">
        <f t="shared" ref="AS232:BA241" ca="1" si="73">IF(AS$1&lt;&gt;0,SUMIFS(INDIRECT(AS$1), Fecha,$AG232),0)</f>
        <v>0</v>
      </c>
      <c r="AT232" s="11">
        <f t="shared" ca="1" si="73"/>
        <v>0</v>
      </c>
      <c r="AU232" s="11">
        <f t="shared" ca="1" si="73"/>
        <v>0</v>
      </c>
      <c r="AV232" s="11">
        <f t="shared" ca="1" si="73"/>
        <v>0</v>
      </c>
      <c r="AW232" s="11">
        <f t="shared" ca="1" si="73"/>
        <v>0</v>
      </c>
      <c r="AX232" s="11">
        <f t="shared" ca="1" si="73"/>
        <v>0</v>
      </c>
      <c r="AY232" s="11">
        <f t="shared" ca="1" si="73"/>
        <v>0</v>
      </c>
      <c r="AZ232" s="11">
        <f t="shared" ca="1" si="73"/>
        <v>0</v>
      </c>
      <c r="BA232" s="11">
        <f t="shared" ca="1" si="73"/>
        <v>0</v>
      </c>
      <c r="BB232" s="11"/>
      <c r="BC232" s="11">
        <f>IF($AG232,SUMPRODUCT(AI$2:AI232,$AH$2:$AH232)/SUM($AH$2:$AH232),0)</f>
        <v>0</v>
      </c>
      <c r="BD232" s="11">
        <f>IF($AG232,SUMPRODUCT(AJ$2:AJ232,$AH$2:$AH232)/SUM($AH$2:$AH232),0)</f>
        <v>0</v>
      </c>
      <c r="BE232" s="11">
        <f>IF($AG232,SUMPRODUCT(AK$2:AK232,$AH$2:$AH232)/SUM($AH$2:$AH232),0)</f>
        <v>0</v>
      </c>
      <c r="BF232" s="11">
        <f>IF($AG232,SUMPRODUCT(AL$2:AL232,$AH$2:$AH232)/SUM($AH$2:$AH232),0)</f>
        <v>0</v>
      </c>
      <c r="BG232" s="11">
        <f>IF($AG232,SUMPRODUCT(AM$2:AM232,$AH$2:$AH232)/SUM($AH$2:$AH232),0)</f>
        <v>0</v>
      </c>
      <c r="BH232" s="11">
        <f>IF($AG232,SUMPRODUCT(AN$2:AN232,$AH$2:$AH232)/SUM($AH$2:$AH232),0)</f>
        <v>0</v>
      </c>
      <c r="BI232" s="11">
        <f>IF($AG232,SUMPRODUCT(AO$2:AO232,$AH$2:$AH232)/SUM($AH$2:$AH232),0)</f>
        <v>0</v>
      </c>
      <c r="BJ232" s="11">
        <f>IF($AG232,SUMPRODUCT(AP$2:AP232,$AH$2:$AH232)/SUM($AH$2:$AH232),0)</f>
        <v>0</v>
      </c>
      <c r="BK232" s="11">
        <f>IF($AG232,SUMPRODUCT(AQ$2:AQ232,$AH$2:$AH232)/SUM($AH$2:$AH232),0)</f>
        <v>0</v>
      </c>
      <c r="BL232" s="11">
        <f>IF($AG232,SUMPRODUCT(AR$2:AR232,$AH$2:$AH232)/SUM($AH$2:$AH232),0)</f>
        <v>0</v>
      </c>
      <c r="BM232" s="11">
        <f>IF($AG232,SUMPRODUCT(AS$2:AS232,$AH$2:$AH232)/SUM($AH$2:$AH232),0)</f>
        <v>0</v>
      </c>
      <c r="BN232" s="11">
        <f>IF($AG232,SUMPRODUCT(AT$2:AT232,$AH$2:$AH232)/SUM($AH$2:$AH232),0)</f>
        <v>0</v>
      </c>
      <c r="BO232" s="11">
        <f>IF($AG232,SUMPRODUCT(AU$2:AU232,$AH$2:$AH232)/SUM($AH$2:$AH232),0)</f>
        <v>0</v>
      </c>
      <c r="BP232" s="11">
        <f>IF($AG232,SUMPRODUCT(AV$2:AV232,$AH$2:$AH232)/SUM($AH$2:$AH232),0)</f>
        <v>0</v>
      </c>
      <c r="BQ232" s="11">
        <f>IF($AG232,SUMPRODUCT(AW$2:AW232,$AH$2:$AH232)/SUM($AH$2:$AH232),0)</f>
        <v>0</v>
      </c>
      <c r="BR232" s="11">
        <f>IF($AG232,SUMPRODUCT(AX$2:AX232,$AH$2:$AH232)/SUM($AH$2:$AH232),0)</f>
        <v>0</v>
      </c>
      <c r="BS232" s="11">
        <f>IF($AG232,SUMPRODUCT(AY$2:AY232,$AH$2:$AH232)/SUM($AH$2:$AH232),0)</f>
        <v>0</v>
      </c>
      <c r="BT232" s="11">
        <f>IF($AG232,SUMPRODUCT(AZ$2:AZ232,$AH$2:$AH232)/SUM($AH$2:$AH232),0)</f>
        <v>0</v>
      </c>
      <c r="BU232" s="11">
        <f>IF($AG232,SUMPRODUCT(BA$2:BA232,$AH$2:$AH232)/SUM($AH$2:$AH232),0)</f>
        <v>0</v>
      </c>
      <c r="BV232" s="11"/>
      <c r="BW232" s="109" cm="1">
        <f t="array" ref="BW232">IF($AG232,SQRT(SUMPRODUCT($AH$2:$AH232, (AI$2:AI232-BC232)^2)/(SUM($AH$2:$AH232)-1)),0)</f>
        <v>0</v>
      </c>
      <c r="BX232" s="109" cm="1">
        <f t="array" ref="BX232">IF($AG232,SQRT(SUMPRODUCT($AH$2:$AH232, (AJ$2:AJ232-BD232)^2)/(SUM($AH$2:$AH232)-1)),0)</f>
        <v>0</v>
      </c>
      <c r="BY232" s="109" cm="1">
        <f t="array" ref="BY232">IF($AG232,SQRT(SUMPRODUCT($AH$2:$AH232, (AK$2:AK232-BE232)^2)/(SUM($AH$2:$AH232)-1)),0)</f>
        <v>0</v>
      </c>
      <c r="BZ232" s="109" cm="1">
        <f t="array" ref="BZ232">IF($AG232,SQRT(SUMPRODUCT($AH$2:$AH232, (AL$2:AL232-BF232)^2)/(SUM($AH$2:$AH232)-1)),0)</f>
        <v>0</v>
      </c>
      <c r="CA232" s="109" cm="1">
        <f t="array" ref="CA232">IF($AG232,SQRT(SUMPRODUCT($AH$2:$AH232, (AM$2:AM232-BG232)^2)/(SUM($AH$2:$AH232)-1)),0)</f>
        <v>0</v>
      </c>
      <c r="CB232" s="109" cm="1">
        <f t="array" ref="CB232">IF($AG232,SQRT(SUMPRODUCT($AH$2:$AH232, (AN$2:AN232-BH232)^2)/(SUM($AH$2:$AH232)-1)),0)</f>
        <v>0</v>
      </c>
      <c r="CC232" s="109" cm="1">
        <f t="array" ref="CC232">IF($AG232,SQRT(SUMPRODUCT($AH$2:$AH232, (AO$2:AO232-BI232)^2)/(SUM($AH$2:$AH232)-1)),0)</f>
        <v>0</v>
      </c>
      <c r="CD232" s="109" cm="1">
        <f t="array" ref="CD232">IF($AG232,SQRT(SUMPRODUCT($AH$2:$AH232, (AP$2:AP232-BJ232)^2)/(SUM($AH$2:$AH232)-1)),0)</f>
        <v>0</v>
      </c>
      <c r="CE232" s="109" cm="1">
        <f t="array" ref="CE232">IF($AG232,SQRT(SUMPRODUCT($AH$2:$AH232, (AQ$2:AQ232-BK232)^2)/(SUM($AH$2:$AH232)-1)),0)</f>
        <v>0</v>
      </c>
      <c r="CF232" s="109" cm="1">
        <f t="array" ref="CF232">IF($AG232,SQRT(SUMPRODUCT($AH$2:$AH232, (AR$2:AR232-BL232)^2)/(SUM($AH$2:$AH232)-1)),0)</f>
        <v>0</v>
      </c>
      <c r="CG232" s="109" cm="1">
        <f t="array" ref="CG232">IF($AG232,SQRT(SUMPRODUCT($AH$2:$AH232, (AS$2:AS232-BM232)^2)/(SUM($AH$2:$AH232)-1)),0)</f>
        <v>0</v>
      </c>
      <c r="CH232" s="109" cm="1">
        <f t="array" ref="CH232">IF($AG232,SQRT(SUMPRODUCT($AH$2:$AH232, (AT$2:AT232-BN232)^2)/(SUM($AH$2:$AH232)-1)),0)</f>
        <v>0</v>
      </c>
      <c r="CI232" s="109" cm="1">
        <f t="array" ref="CI232">IF($AG232,SQRT(SUMPRODUCT($AH$2:$AH232, (AU$2:AU232-BO232)^2)/(SUM($AH$2:$AH232)-1)),0)</f>
        <v>0</v>
      </c>
      <c r="CJ232" s="109" cm="1">
        <f t="array" ref="CJ232">IF($AG232,SQRT(SUMPRODUCT($AH$2:$AH232, (AV$2:AV232-BP232)^2)/(SUM($AH$2:$AH232)-1)),0)</f>
        <v>0</v>
      </c>
      <c r="CK232" s="109" cm="1">
        <f t="array" ref="CK232">IF($AG232,SQRT(SUMPRODUCT($AH$2:$AH232, (AW$2:AW232-BQ232)^2)/(SUM($AH$2:$AH232)-1)),0)</f>
        <v>0</v>
      </c>
      <c r="CL232" s="109" cm="1">
        <f t="array" ref="CL232">IF($AG232,SQRT(SUMPRODUCT($AH$2:$AH232, (AX$2:AX232-BR232)^2)/(SUM($AH$2:$AH232)-1)),0)</f>
        <v>0</v>
      </c>
      <c r="CM232" s="109" cm="1">
        <f t="array" ref="CM232">IF($AG232,SQRT(SUMPRODUCT($AH$2:$AH232, (AY$2:AY232-BS232)^2)/(SUM($AH$2:$AH232)-1)),0)</f>
        <v>0</v>
      </c>
      <c r="CN232" s="109" cm="1">
        <f t="array" ref="CN232">IF($AG232,SQRT(SUMPRODUCT($AH$2:$AH232, (AZ$2:AZ232-BT232)^2)/(SUM($AH$2:$AH232)-1)),0)</f>
        <v>0</v>
      </c>
      <c r="CO232" s="109" cm="1">
        <f t="array" ref="CO232">IF($AG232,SQRT(SUMPRODUCT($AH$2:$AH232, (BA$2:BA232-BU232)^2)/(SUM($AH$2:$AH232)-1)),0)</f>
        <v>0</v>
      </c>
    </row>
    <row r="233" spans="34:93" x14ac:dyDescent="0.25">
      <c r="AH233" s="99" t="str">
        <f t="shared" si="61"/>
        <v/>
      </c>
      <c r="AI233" s="11">
        <f t="shared" ca="1" si="72"/>
        <v>0</v>
      </c>
      <c r="AJ233" s="11">
        <f t="shared" ca="1" si="72"/>
        <v>0</v>
      </c>
      <c r="AK233" s="11">
        <f t="shared" ca="1" si="72"/>
        <v>0</v>
      </c>
      <c r="AL233" s="11">
        <f t="shared" ca="1" si="72"/>
        <v>0</v>
      </c>
      <c r="AM233" s="11">
        <f t="shared" ca="1" si="72"/>
        <v>0</v>
      </c>
      <c r="AN233" s="11">
        <f t="shared" ca="1" si="72"/>
        <v>0</v>
      </c>
      <c r="AO233" s="11">
        <f t="shared" ca="1" si="72"/>
        <v>0</v>
      </c>
      <c r="AP233" s="11">
        <f t="shared" ca="1" si="72"/>
        <v>0</v>
      </c>
      <c r="AQ233" s="11">
        <f t="shared" ca="1" si="72"/>
        <v>0</v>
      </c>
      <c r="AR233" s="11">
        <f t="shared" ca="1" si="72"/>
        <v>0</v>
      </c>
      <c r="AS233" s="11">
        <f t="shared" ca="1" si="73"/>
        <v>0</v>
      </c>
      <c r="AT233" s="11">
        <f t="shared" ca="1" si="73"/>
        <v>0</v>
      </c>
      <c r="AU233" s="11">
        <f t="shared" ca="1" si="73"/>
        <v>0</v>
      </c>
      <c r="AV233" s="11">
        <f t="shared" ca="1" si="73"/>
        <v>0</v>
      </c>
      <c r="AW233" s="11">
        <f t="shared" ca="1" si="73"/>
        <v>0</v>
      </c>
      <c r="AX233" s="11">
        <f t="shared" ca="1" si="73"/>
        <v>0</v>
      </c>
      <c r="AY233" s="11">
        <f t="shared" ca="1" si="73"/>
        <v>0</v>
      </c>
      <c r="AZ233" s="11">
        <f t="shared" ca="1" si="73"/>
        <v>0</v>
      </c>
      <c r="BA233" s="11">
        <f t="shared" ca="1" si="73"/>
        <v>0</v>
      </c>
      <c r="BB233" s="11"/>
      <c r="BC233" s="11">
        <f>IF($AG233,SUMPRODUCT(AI$2:AI233,$AH$2:$AH233)/SUM($AH$2:$AH233),0)</f>
        <v>0</v>
      </c>
      <c r="BD233" s="11">
        <f>IF($AG233,SUMPRODUCT(AJ$2:AJ233,$AH$2:$AH233)/SUM($AH$2:$AH233),0)</f>
        <v>0</v>
      </c>
      <c r="BE233" s="11">
        <f>IF($AG233,SUMPRODUCT(AK$2:AK233,$AH$2:$AH233)/SUM($AH$2:$AH233),0)</f>
        <v>0</v>
      </c>
      <c r="BF233" s="11">
        <f>IF($AG233,SUMPRODUCT(AL$2:AL233,$AH$2:$AH233)/SUM($AH$2:$AH233),0)</f>
        <v>0</v>
      </c>
      <c r="BG233" s="11">
        <f>IF($AG233,SUMPRODUCT(AM$2:AM233,$AH$2:$AH233)/SUM($AH$2:$AH233),0)</f>
        <v>0</v>
      </c>
      <c r="BH233" s="11">
        <f>IF($AG233,SUMPRODUCT(AN$2:AN233,$AH$2:$AH233)/SUM($AH$2:$AH233),0)</f>
        <v>0</v>
      </c>
      <c r="BI233" s="11">
        <f>IF($AG233,SUMPRODUCT(AO$2:AO233,$AH$2:$AH233)/SUM($AH$2:$AH233),0)</f>
        <v>0</v>
      </c>
      <c r="BJ233" s="11">
        <f>IF($AG233,SUMPRODUCT(AP$2:AP233,$AH$2:$AH233)/SUM($AH$2:$AH233),0)</f>
        <v>0</v>
      </c>
      <c r="BK233" s="11">
        <f>IF($AG233,SUMPRODUCT(AQ$2:AQ233,$AH$2:$AH233)/SUM($AH$2:$AH233),0)</f>
        <v>0</v>
      </c>
      <c r="BL233" s="11">
        <f>IF($AG233,SUMPRODUCT(AR$2:AR233,$AH$2:$AH233)/SUM($AH$2:$AH233),0)</f>
        <v>0</v>
      </c>
      <c r="BM233" s="11">
        <f>IF($AG233,SUMPRODUCT(AS$2:AS233,$AH$2:$AH233)/SUM($AH$2:$AH233),0)</f>
        <v>0</v>
      </c>
      <c r="BN233" s="11">
        <f>IF($AG233,SUMPRODUCT(AT$2:AT233,$AH$2:$AH233)/SUM($AH$2:$AH233),0)</f>
        <v>0</v>
      </c>
      <c r="BO233" s="11">
        <f>IF($AG233,SUMPRODUCT(AU$2:AU233,$AH$2:$AH233)/SUM($AH$2:$AH233),0)</f>
        <v>0</v>
      </c>
      <c r="BP233" s="11">
        <f>IF($AG233,SUMPRODUCT(AV$2:AV233,$AH$2:$AH233)/SUM($AH$2:$AH233),0)</f>
        <v>0</v>
      </c>
      <c r="BQ233" s="11">
        <f>IF($AG233,SUMPRODUCT(AW$2:AW233,$AH$2:$AH233)/SUM($AH$2:$AH233),0)</f>
        <v>0</v>
      </c>
      <c r="BR233" s="11">
        <f>IF($AG233,SUMPRODUCT(AX$2:AX233,$AH$2:$AH233)/SUM($AH$2:$AH233),0)</f>
        <v>0</v>
      </c>
      <c r="BS233" s="11">
        <f>IF($AG233,SUMPRODUCT(AY$2:AY233,$AH$2:$AH233)/SUM($AH$2:$AH233),0)</f>
        <v>0</v>
      </c>
      <c r="BT233" s="11">
        <f>IF($AG233,SUMPRODUCT(AZ$2:AZ233,$AH$2:$AH233)/SUM($AH$2:$AH233),0)</f>
        <v>0</v>
      </c>
      <c r="BU233" s="11">
        <f>IF($AG233,SUMPRODUCT(BA$2:BA233,$AH$2:$AH233)/SUM($AH$2:$AH233),0)</f>
        <v>0</v>
      </c>
      <c r="BV233" s="11"/>
      <c r="BW233" s="109" cm="1">
        <f t="array" ref="BW233">IF($AG233,SQRT(SUMPRODUCT($AH$2:$AH233, (AI$2:AI233-BC233)^2)/(SUM($AH$2:$AH233)-1)),0)</f>
        <v>0</v>
      </c>
      <c r="BX233" s="109" cm="1">
        <f t="array" ref="BX233">IF($AG233,SQRT(SUMPRODUCT($AH$2:$AH233, (AJ$2:AJ233-BD233)^2)/(SUM($AH$2:$AH233)-1)),0)</f>
        <v>0</v>
      </c>
      <c r="BY233" s="109" cm="1">
        <f t="array" ref="BY233">IF($AG233,SQRT(SUMPRODUCT($AH$2:$AH233, (AK$2:AK233-BE233)^2)/(SUM($AH$2:$AH233)-1)),0)</f>
        <v>0</v>
      </c>
      <c r="BZ233" s="109" cm="1">
        <f t="array" ref="BZ233">IF($AG233,SQRT(SUMPRODUCT($AH$2:$AH233, (AL$2:AL233-BF233)^2)/(SUM($AH$2:$AH233)-1)),0)</f>
        <v>0</v>
      </c>
      <c r="CA233" s="109" cm="1">
        <f t="array" ref="CA233">IF($AG233,SQRT(SUMPRODUCT($AH$2:$AH233, (AM$2:AM233-BG233)^2)/(SUM($AH$2:$AH233)-1)),0)</f>
        <v>0</v>
      </c>
      <c r="CB233" s="109" cm="1">
        <f t="array" ref="CB233">IF($AG233,SQRT(SUMPRODUCT($AH$2:$AH233, (AN$2:AN233-BH233)^2)/(SUM($AH$2:$AH233)-1)),0)</f>
        <v>0</v>
      </c>
      <c r="CC233" s="109" cm="1">
        <f t="array" ref="CC233">IF($AG233,SQRT(SUMPRODUCT($AH$2:$AH233, (AO$2:AO233-BI233)^2)/(SUM($AH$2:$AH233)-1)),0)</f>
        <v>0</v>
      </c>
      <c r="CD233" s="109" cm="1">
        <f t="array" ref="CD233">IF($AG233,SQRT(SUMPRODUCT($AH$2:$AH233, (AP$2:AP233-BJ233)^2)/(SUM($AH$2:$AH233)-1)),0)</f>
        <v>0</v>
      </c>
      <c r="CE233" s="109" cm="1">
        <f t="array" ref="CE233">IF($AG233,SQRT(SUMPRODUCT($AH$2:$AH233, (AQ$2:AQ233-BK233)^2)/(SUM($AH$2:$AH233)-1)),0)</f>
        <v>0</v>
      </c>
      <c r="CF233" s="109" cm="1">
        <f t="array" ref="CF233">IF($AG233,SQRT(SUMPRODUCT($AH$2:$AH233, (AR$2:AR233-BL233)^2)/(SUM($AH$2:$AH233)-1)),0)</f>
        <v>0</v>
      </c>
      <c r="CG233" s="109" cm="1">
        <f t="array" ref="CG233">IF($AG233,SQRT(SUMPRODUCT($AH$2:$AH233, (AS$2:AS233-BM233)^2)/(SUM($AH$2:$AH233)-1)),0)</f>
        <v>0</v>
      </c>
      <c r="CH233" s="109" cm="1">
        <f t="array" ref="CH233">IF($AG233,SQRT(SUMPRODUCT($AH$2:$AH233, (AT$2:AT233-BN233)^2)/(SUM($AH$2:$AH233)-1)),0)</f>
        <v>0</v>
      </c>
      <c r="CI233" s="109" cm="1">
        <f t="array" ref="CI233">IF($AG233,SQRT(SUMPRODUCT($AH$2:$AH233, (AU$2:AU233-BO233)^2)/(SUM($AH$2:$AH233)-1)),0)</f>
        <v>0</v>
      </c>
      <c r="CJ233" s="109" cm="1">
        <f t="array" ref="CJ233">IF($AG233,SQRT(SUMPRODUCT($AH$2:$AH233, (AV$2:AV233-BP233)^2)/(SUM($AH$2:$AH233)-1)),0)</f>
        <v>0</v>
      </c>
      <c r="CK233" s="109" cm="1">
        <f t="array" ref="CK233">IF($AG233,SQRT(SUMPRODUCT($AH$2:$AH233, (AW$2:AW233-BQ233)^2)/(SUM($AH$2:$AH233)-1)),0)</f>
        <v>0</v>
      </c>
      <c r="CL233" s="109" cm="1">
        <f t="array" ref="CL233">IF($AG233,SQRT(SUMPRODUCT($AH$2:$AH233, (AX$2:AX233-BR233)^2)/(SUM($AH$2:$AH233)-1)),0)</f>
        <v>0</v>
      </c>
      <c r="CM233" s="109" cm="1">
        <f t="array" ref="CM233">IF($AG233,SQRT(SUMPRODUCT($AH$2:$AH233, (AY$2:AY233-BS233)^2)/(SUM($AH$2:$AH233)-1)),0)</f>
        <v>0</v>
      </c>
      <c r="CN233" s="109" cm="1">
        <f t="array" ref="CN233">IF($AG233,SQRT(SUMPRODUCT($AH$2:$AH233, (AZ$2:AZ233-BT233)^2)/(SUM($AH$2:$AH233)-1)),0)</f>
        <v>0</v>
      </c>
      <c r="CO233" s="109" cm="1">
        <f t="array" ref="CO233">IF($AG233,SQRT(SUMPRODUCT($AH$2:$AH233, (BA$2:BA233-BU233)^2)/(SUM($AH$2:$AH233)-1)),0)</f>
        <v>0</v>
      </c>
    </row>
    <row r="234" spans="34:93" x14ac:dyDescent="0.25">
      <c r="AH234" s="99" t="str">
        <f t="shared" si="61"/>
        <v/>
      </c>
      <c r="AI234" s="11">
        <f t="shared" ca="1" si="72"/>
        <v>0</v>
      </c>
      <c r="AJ234" s="11">
        <f t="shared" ca="1" si="72"/>
        <v>0</v>
      </c>
      <c r="AK234" s="11">
        <f t="shared" ca="1" si="72"/>
        <v>0</v>
      </c>
      <c r="AL234" s="11">
        <f t="shared" ca="1" si="72"/>
        <v>0</v>
      </c>
      <c r="AM234" s="11">
        <f t="shared" ca="1" si="72"/>
        <v>0</v>
      </c>
      <c r="AN234" s="11">
        <f t="shared" ca="1" si="72"/>
        <v>0</v>
      </c>
      <c r="AO234" s="11">
        <f t="shared" ca="1" si="72"/>
        <v>0</v>
      </c>
      <c r="AP234" s="11">
        <f t="shared" ca="1" si="72"/>
        <v>0</v>
      </c>
      <c r="AQ234" s="11">
        <f t="shared" ca="1" si="72"/>
        <v>0</v>
      </c>
      <c r="AR234" s="11">
        <f t="shared" ca="1" si="72"/>
        <v>0</v>
      </c>
      <c r="AS234" s="11">
        <f t="shared" ca="1" si="73"/>
        <v>0</v>
      </c>
      <c r="AT234" s="11">
        <f t="shared" ca="1" si="73"/>
        <v>0</v>
      </c>
      <c r="AU234" s="11">
        <f t="shared" ca="1" si="73"/>
        <v>0</v>
      </c>
      <c r="AV234" s="11">
        <f t="shared" ca="1" si="73"/>
        <v>0</v>
      </c>
      <c r="AW234" s="11">
        <f t="shared" ca="1" si="73"/>
        <v>0</v>
      </c>
      <c r="AX234" s="11">
        <f t="shared" ca="1" si="73"/>
        <v>0</v>
      </c>
      <c r="AY234" s="11">
        <f t="shared" ca="1" si="73"/>
        <v>0</v>
      </c>
      <c r="AZ234" s="11">
        <f t="shared" ca="1" si="73"/>
        <v>0</v>
      </c>
      <c r="BA234" s="11">
        <f t="shared" ca="1" si="73"/>
        <v>0</v>
      </c>
      <c r="BB234" s="11"/>
      <c r="BC234" s="11">
        <f>IF($AG234,SUMPRODUCT(AI$2:AI234,$AH$2:$AH234)/SUM($AH$2:$AH234),0)</f>
        <v>0</v>
      </c>
      <c r="BD234" s="11">
        <f>IF($AG234,SUMPRODUCT(AJ$2:AJ234,$AH$2:$AH234)/SUM($AH$2:$AH234),0)</f>
        <v>0</v>
      </c>
      <c r="BE234" s="11">
        <f>IF($AG234,SUMPRODUCT(AK$2:AK234,$AH$2:$AH234)/SUM($AH$2:$AH234),0)</f>
        <v>0</v>
      </c>
      <c r="BF234" s="11">
        <f>IF($AG234,SUMPRODUCT(AL$2:AL234,$AH$2:$AH234)/SUM($AH$2:$AH234),0)</f>
        <v>0</v>
      </c>
      <c r="BG234" s="11">
        <f>IF($AG234,SUMPRODUCT(AM$2:AM234,$AH$2:$AH234)/SUM($AH$2:$AH234),0)</f>
        <v>0</v>
      </c>
      <c r="BH234" s="11">
        <f>IF($AG234,SUMPRODUCT(AN$2:AN234,$AH$2:$AH234)/SUM($AH$2:$AH234),0)</f>
        <v>0</v>
      </c>
      <c r="BI234" s="11">
        <f>IF($AG234,SUMPRODUCT(AO$2:AO234,$AH$2:$AH234)/SUM($AH$2:$AH234),0)</f>
        <v>0</v>
      </c>
      <c r="BJ234" s="11">
        <f>IF($AG234,SUMPRODUCT(AP$2:AP234,$AH$2:$AH234)/SUM($AH$2:$AH234),0)</f>
        <v>0</v>
      </c>
      <c r="BK234" s="11">
        <f>IF($AG234,SUMPRODUCT(AQ$2:AQ234,$AH$2:$AH234)/SUM($AH$2:$AH234),0)</f>
        <v>0</v>
      </c>
      <c r="BL234" s="11">
        <f>IF($AG234,SUMPRODUCT(AR$2:AR234,$AH$2:$AH234)/SUM($AH$2:$AH234),0)</f>
        <v>0</v>
      </c>
      <c r="BM234" s="11">
        <f>IF($AG234,SUMPRODUCT(AS$2:AS234,$AH$2:$AH234)/SUM($AH$2:$AH234),0)</f>
        <v>0</v>
      </c>
      <c r="BN234" s="11">
        <f>IF($AG234,SUMPRODUCT(AT$2:AT234,$AH$2:$AH234)/SUM($AH$2:$AH234),0)</f>
        <v>0</v>
      </c>
      <c r="BO234" s="11">
        <f>IF($AG234,SUMPRODUCT(AU$2:AU234,$AH$2:$AH234)/SUM($AH$2:$AH234),0)</f>
        <v>0</v>
      </c>
      <c r="BP234" s="11">
        <f>IF($AG234,SUMPRODUCT(AV$2:AV234,$AH$2:$AH234)/SUM($AH$2:$AH234),0)</f>
        <v>0</v>
      </c>
      <c r="BQ234" s="11">
        <f>IF($AG234,SUMPRODUCT(AW$2:AW234,$AH$2:$AH234)/SUM($AH$2:$AH234),0)</f>
        <v>0</v>
      </c>
      <c r="BR234" s="11">
        <f>IF($AG234,SUMPRODUCT(AX$2:AX234,$AH$2:$AH234)/SUM($AH$2:$AH234),0)</f>
        <v>0</v>
      </c>
      <c r="BS234" s="11">
        <f>IF($AG234,SUMPRODUCT(AY$2:AY234,$AH$2:$AH234)/SUM($AH$2:$AH234),0)</f>
        <v>0</v>
      </c>
      <c r="BT234" s="11">
        <f>IF($AG234,SUMPRODUCT(AZ$2:AZ234,$AH$2:$AH234)/SUM($AH$2:$AH234),0)</f>
        <v>0</v>
      </c>
      <c r="BU234" s="11">
        <f>IF($AG234,SUMPRODUCT(BA$2:BA234,$AH$2:$AH234)/SUM($AH$2:$AH234),0)</f>
        <v>0</v>
      </c>
      <c r="BV234" s="11"/>
      <c r="BW234" s="109" cm="1">
        <f t="array" ref="BW234">IF($AG234,SQRT(SUMPRODUCT($AH$2:$AH234, (AI$2:AI234-BC234)^2)/(SUM($AH$2:$AH234)-1)),0)</f>
        <v>0</v>
      </c>
      <c r="BX234" s="109" cm="1">
        <f t="array" ref="BX234">IF($AG234,SQRT(SUMPRODUCT($AH$2:$AH234, (AJ$2:AJ234-BD234)^2)/(SUM($AH$2:$AH234)-1)),0)</f>
        <v>0</v>
      </c>
      <c r="BY234" s="109" cm="1">
        <f t="array" ref="BY234">IF($AG234,SQRT(SUMPRODUCT($AH$2:$AH234, (AK$2:AK234-BE234)^2)/(SUM($AH$2:$AH234)-1)),0)</f>
        <v>0</v>
      </c>
      <c r="BZ234" s="109" cm="1">
        <f t="array" ref="BZ234">IF($AG234,SQRT(SUMPRODUCT($AH$2:$AH234, (AL$2:AL234-BF234)^2)/(SUM($AH$2:$AH234)-1)),0)</f>
        <v>0</v>
      </c>
      <c r="CA234" s="109" cm="1">
        <f t="array" ref="CA234">IF($AG234,SQRT(SUMPRODUCT($AH$2:$AH234, (AM$2:AM234-BG234)^2)/(SUM($AH$2:$AH234)-1)),0)</f>
        <v>0</v>
      </c>
      <c r="CB234" s="109" cm="1">
        <f t="array" ref="CB234">IF($AG234,SQRT(SUMPRODUCT($AH$2:$AH234, (AN$2:AN234-BH234)^2)/(SUM($AH$2:$AH234)-1)),0)</f>
        <v>0</v>
      </c>
      <c r="CC234" s="109" cm="1">
        <f t="array" ref="CC234">IF($AG234,SQRT(SUMPRODUCT($AH$2:$AH234, (AO$2:AO234-BI234)^2)/(SUM($AH$2:$AH234)-1)),0)</f>
        <v>0</v>
      </c>
      <c r="CD234" s="109" cm="1">
        <f t="array" ref="CD234">IF($AG234,SQRT(SUMPRODUCT($AH$2:$AH234, (AP$2:AP234-BJ234)^2)/(SUM($AH$2:$AH234)-1)),0)</f>
        <v>0</v>
      </c>
      <c r="CE234" s="109" cm="1">
        <f t="array" ref="CE234">IF($AG234,SQRT(SUMPRODUCT($AH$2:$AH234, (AQ$2:AQ234-BK234)^2)/(SUM($AH$2:$AH234)-1)),0)</f>
        <v>0</v>
      </c>
      <c r="CF234" s="109" cm="1">
        <f t="array" ref="CF234">IF($AG234,SQRT(SUMPRODUCT($AH$2:$AH234, (AR$2:AR234-BL234)^2)/(SUM($AH$2:$AH234)-1)),0)</f>
        <v>0</v>
      </c>
      <c r="CG234" s="109" cm="1">
        <f t="array" ref="CG234">IF($AG234,SQRT(SUMPRODUCT($AH$2:$AH234, (AS$2:AS234-BM234)^2)/(SUM($AH$2:$AH234)-1)),0)</f>
        <v>0</v>
      </c>
      <c r="CH234" s="109" cm="1">
        <f t="array" ref="CH234">IF($AG234,SQRT(SUMPRODUCT($AH$2:$AH234, (AT$2:AT234-BN234)^2)/(SUM($AH$2:$AH234)-1)),0)</f>
        <v>0</v>
      </c>
      <c r="CI234" s="109" cm="1">
        <f t="array" ref="CI234">IF($AG234,SQRT(SUMPRODUCT($AH$2:$AH234, (AU$2:AU234-BO234)^2)/(SUM($AH$2:$AH234)-1)),0)</f>
        <v>0</v>
      </c>
      <c r="CJ234" s="109" cm="1">
        <f t="array" ref="CJ234">IF($AG234,SQRT(SUMPRODUCT($AH$2:$AH234, (AV$2:AV234-BP234)^2)/(SUM($AH$2:$AH234)-1)),0)</f>
        <v>0</v>
      </c>
      <c r="CK234" s="109" cm="1">
        <f t="array" ref="CK234">IF($AG234,SQRT(SUMPRODUCT($AH$2:$AH234, (AW$2:AW234-BQ234)^2)/(SUM($AH$2:$AH234)-1)),0)</f>
        <v>0</v>
      </c>
      <c r="CL234" s="109" cm="1">
        <f t="array" ref="CL234">IF($AG234,SQRT(SUMPRODUCT($AH$2:$AH234, (AX$2:AX234-BR234)^2)/(SUM($AH$2:$AH234)-1)),0)</f>
        <v>0</v>
      </c>
      <c r="CM234" s="109" cm="1">
        <f t="array" ref="CM234">IF($AG234,SQRT(SUMPRODUCT($AH$2:$AH234, (AY$2:AY234-BS234)^2)/(SUM($AH$2:$AH234)-1)),0)</f>
        <v>0</v>
      </c>
      <c r="CN234" s="109" cm="1">
        <f t="array" ref="CN234">IF($AG234,SQRT(SUMPRODUCT($AH$2:$AH234, (AZ$2:AZ234-BT234)^2)/(SUM($AH$2:$AH234)-1)),0)</f>
        <v>0</v>
      </c>
      <c r="CO234" s="109" cm="1">
        <f t="array" ref="CO234">IF($AG234,SQRT(SUMPRODUCT($AH$2:$AH234, (BA$2:BA234-BU234)^2)/(SUM($AH$2:$AH234)-1)),0)</f>
        <v>0</v>
      </c>
    </row>
    <row r="235" spans="34:93" x14ac:dyDescent="0.25">
      <c r="AH235" s="99" t="str">
        <f t="shared" si="61"/>
        <v/>
      </c>
      <c r="AI235" s="11">
        <f t="shared" ca="1" si="72"/>
        <v>0</v>
      </c>
      <c r="AJ235" s="11">
        <f t="shared" ca="1" si="72"/>
        <v>0</v>
      </c>
      <c r="AK235" s="11">
        <f t="shared" ca="1" si="72"/>
        <v>0</v>
      </c>
      <c r="AL235" s="11">
        <f t="shared" ca="1" si="72"/>
        <v>0</v>
      </c>
      <c r="AM235" s="11">
        <f t="shared" ca="1" si="72"/>
        <v>0</v>
      </c>
      <c r="AN235" s="11">
        <f t="shared" ca="1" si="72"/>
        <v>0</v>
      </c>
      <c r="AO235" s="11">
        <f t="shared" ca="1" si="72"/>
        <v>0</v>
      </c>
      <c r="AP235" s="11">
        <f t="shared" ca="1" si="72"/>
        <v>0</v>
      </c>
      <c r="AQ235" s="11">
        <f t="shared" ca="1" si="72"/>
        <v>0</v>
      </c>
      <c r="AR235" s="11">
        <f t="shared" ca="1" si="72"/>
        <v>0</v>
      </c>
      <c r="AS235" s="11">
        <f t="shared" ca="1" si="73"/>
        <v>0</v>
      </c>
      <c r="AT235" s="11">
        <f t="shared" ca="1" si="73"/>
        <v>0</v>
      </c>
      <c r="AU235" s="11">
        <f t="shared" ca="1" si="73"/>
        <v>0</v>
      </c>
      <c r="AV235" s="11">
        <f t="shared" ca="1" si="73"/>
        <v>0</v>
      </c>
      <c r="AW235" s="11">
        <f t="shared" ca="1" si="73"/>
        <v>0</v>
      </c>
      <c r="AX235" s="11">
        <f t="shared" ca="1" si="73"/>
        <v>0</v>
      </c>
      <c r="AY235" s="11">
        <f t="shared" ca="1" si="73"/>
        <v>0</v>
      </c>
      <c r="AZ235" s="11">
        <f t="shared" ca="1" si="73"/>
        <v>0</v>
      </c>
      <c r="BA235" s="11">
        <f t="shared" ca="1" si="73"/>
        <v>0</v>
      </c>
      <c r="BB235" s="11"/>
      <c r="BC235" s="11">
        <f>IF($AG235,SUMPRODUCT(AI$2:AI235,$AH$2:$AH235)/SUM($AH$2:$AH235),0)</f>
        <v>0</v>
      </c>
      <c r="BD235" s="11">
        <f>IF($AG235,SUMPRODUCT(AJ$2:AJ235,$AH$2:$AH235)/SUM($AH$2:$AH235),0)</f>
        <v>0</v>
      </c>
      <c r="BE235" s="11">
        <f>IF($AG235,SUMPRODUCT(AK$2:AK235,$AH$2:$AH235)/SUM($AH$2:$AH235),0)</f>
        <v>0</v>
      </c>
      <c r="BF235" s="11">
        <f>IF($AG235,SUMPRODUCT(AL$2:AL235,$AH$2:$AH235)/SUM($AH$2:$AH235),0)</f>
        <v>0</v>
      </c>
      <c r="BG235" s="11">
        <f>IF($AG235,SUMPRODUCT(AM$2:AM235,$AH$2:$AH235)/SUM($AH$2:$AH235),0)</f>
        <v>0</v>
      </c>
      <c r="BH235" s="11">
        <f>IF($AG235,SUMPRODUCT(AN$2:AN235,$AH$2:$AH235)/SUM($AH$2:$AH235),0)</f>
        <v>0</v>
      </c>
      <c r="BI235" s="11">
        <f>IF($AG235,SUMPRODUCT(AO$2:AO235,$AH$2:$AH235)/SUM($AH$2:$AH235),0)</f>
        <v>0</v>
      </c>
      <c r="BJ235" s="11">
        <f>IF($AG235,SUMPRODUCT(AP$2:AP235,$AH$2:$AH235)/SUM($AH$2:$AH235),0)</f>
        <v>0</v>
      </c>
      <c r="BK235" s="11">
        <f>IF($AG235,SUMPRODUCT(AQ$2:AQ235,$AH$2:$AH235)/SUM($AH$2:$AH235),0)</f>
        <v>0</v>
      </c>
      <c r="BL235" s="11">
        <f>IF($AG235,SUMPRODUCT(AR$2:AR235,$AH$2:$AH235)/SUM($AH$2:$AH235),0)</f>
        <v>0</v>
      </c>
      <c r="BM235" s="11">
        <f>IF($AG235,SUMPRODUCT(AS$2:AS235,$AH$2:$AH235)/SUM($AH$2:$AH235),0)</f>
        <v>0</v>
      </c>
      <c r="BN235" s="11">
        <f>IF($AG235,SUMPRODUCT(AT$2:AT235,$AH$2:$AH235)/SUM($AH$2:$AH235),0)</f>
        <v>0</v>
      </c>
      <c r="BO235" s="11">
        <f>IF($AG235,SUMPRODUCT(AU$2:AU235,$AH$2:$AH235)/SUM($AH$2:$AH235),0)</f>
        <v>0</v>
      </c>
      <c r="BP235" s="11">
        <f>IF($AG235,SUMPRODUCT(AV$2:AV235,$AH$2:$AH235)/SUM($AH$2:$AH235),0)</f>
        <v>0</v>
      </c>
      <c r="BQ235" s="11">
        <f>IF($AG235,SUMPRODUCT(AW$2:AW235,$AH$2:$AH235)/SUM($AH$2:$AH235),0)</f>
        <v>0</v>
      </c>
      <c r="BR235" s="11">
        <f>IF($AG235,SUMPRODUCT(AX$2:AX235,$AH$2:$AH235)/SUM($AH$2:$AH235),0)</f>
        <v>0</v>
      </c>
      <c r="BS235" s="11">
        <f>IF($AG235,SUMPRODUCT(AY$2:AY235,$AH$2:$AH235)/SUM($AH$2:$AH235),0)</f>
        <v>0</v>
      </c>
      <c r="BT235" s="11">
        <f>IF($AG235,SUMPRODUCT(AZ$2:AZ235,$AH$2:$AH235)/SUM($AH$2:$AH235),0)</f>
        <v>0</v>
      </c>
      <c r="BU235" s="11">
        <f>IF($AG235,SUMPRODUCT(BA$2:BA235,$AH$2:$AH235)/SUM($AH$2:$AH235),0)</f>
        <v>0</v>
      </c>
      <c r="BV235" s="11"/>
      <c r="BW235" s="109" cm="1">
        <f t="array" ref="BW235">IF($AG235,SQRT(SUMPRODUCT($AH$2:$AH235, (AI$2:AI235-BC235)^2)/(SUM($AH$2:$AH235)-1)),0)</f>
        <v>0</v>
      </c>
      <c r="BX235" s="109" cm="1">
        <f t="array" ref="BX235">IF($AG235,SQRT(SUMPRODUCT($AH$2:$AH235, (AJ$2:AJ235-BD235)^2)/(SUM($AH$2:$AH235)-1)),0)</f>
        <v>0</v>
      </c>
      <c r="BY235" s="109" cm="1">
        <f t="array" ref="BY235">IF($AG235,SQRT(SUMPRODUCT($AH$2:$AH235, (AK$2:AK235-BE235)^2)/(SUM($AH$2:$AH235)-1)),0)</f>
        <v>0</v>
      </c>
      <c r="BZ235" s="109" cm="1">
        <f t="array" ref="BZ235">IF($AG235,SQRT(SUMPRODUCT($AH$2:$AH235, (AL$2:AL235-BF235)^2)/(SUM($AH$2:$AH235)-1)),0)</f>
        <v>0</v>
      </c>
      <c r="CA235" s="109" cm="1">
        <f t="array" ref="CA235">IF($AG235,SQRT(SUMPRODUCT($AH$2:$AH235, (AM$2:AM235-BG235)^2)/(SUM($AH$2:$AH235)-1)),0)</f>
        <v>0</v>
      </c>
      <c r="CB235" s="109" cm="1">
        <f t="array" ref="CB235">IF($AG235,SQRT(SUMPRODUCT($AH$2:$AH235, (AN$2:AN235-BH235)^2)/(SUM($AH$2:$AH235)-1)),0)</f>
        <v>0</v>
      </c>
      <c r="CC235" s="109" cm="1">
        <f t="array" ref="CC235">IF($AG235,SQRT(SUMPRODUCT($AH$2:$AH235, (AO$2:AO235-BI235)^2)/(SUM($AH$2:$AH235)-1)),0)</f>
        <v>0</v>
      </c>
      <c r="CD235" s="109" cm="1">
        <f t="array" ref="CD235">IF($AG235,SQRT(SUMPRODUCT($AH$2:$AH235, (AP$2:AP235-BJ235)^2)/(SUM($AH$2:$AH235)-1)),0)</f>
        <v>0</v>
      </c>
      <c r="CE235" s="109" cm="1">
        <f t="array" ref="CE235">IF($AG235,SQRT(SUMPRODUCT($AH$2:$AH235, (AQ$2:AQ235-BK235)^2)/(SUM($AH$2:$AH235)-1)),0)</f>
        <v>0</v>
      </c>
      <c r="CF235" s="109" cm="1">
        <f t="array" ref="CF235">IF($AG235,SQRT(SUMPRODUCT($AH$2:$AH235, (AR$2:AR235-BL235)^2)/(SUM($AH$2:$AH235)-1)),0)</f>
        <v>0</v>
      </c>
      <c r="CG235" s="109" cm="1">
        <f t="array" ref="CG235">IF($AG235,SQRT(SUMPRODUCT($AH$2:$AH235, (AS$2:AS235-BM235)^2)/(SUM($AH$2:$AH235)-1)),0)</f>
        <v>0</v>
      </c>
      <c r="CH235" s="109" cm="1">
        <f t="array" ref="CH235">IF($AG235,SQRT(SUMPRODUCT($AH$2:$AH235, (AT$2:AT235-BN235)^2)/(SUM($AH$2:$AH235)-1)),0)</f>
        <v>0</v>
      </c>
      <c r="CI235" s="109" cm="1">
        <f t="array" ref="CI235">IF($AG235,SQRT(SUMPRODUCT($AH$2:$AH235, (AU$2:AU235-BO235)^2)/(SUM($AH$2:$AH235)-1)),0)</f>
        <v>0</v>
      </c>
      <c r="CJ235" s="109" cm="1">
        <f t="array" ref="CJ235">IF($AG235,SQRT(SUMPRODUCT($AH$2:$AH235, (AV$2:AV235-BP235)^2)/(SUM($AH$2:$AH235)-1)),0)</f>
        <v>0</v>
      </c>
      <c r="CK235" s="109" cm="1">
        <f t="array" ref="CK235">IF($AG235,SQRT(SUMPRODUCT($AH$2:$AH235, (AW$2:AW235-BQ235)^2)/(SUM($AH$2:$AH235)-1)),0)</f>
        <v>0</v>
      </c>
      <c r="CL235" s="109" cm="1">
        <f t="array" ref="CL235">IF($AG235,SQRT(SUMPRODUCT($AH$2:$AH235, (AX$2:AX235-BR235)^2)/(SUM($AH$2:$AH235)-1)),0)</f>
        <v>0</v>
      </c>
      <c r="CM235" s="109" cm="1">
        <f t="array" ref="CM235">IF($AG235,SQRT(SUMPRODUCT($AH$2:$AH235, (AY$2:AY235-BS235)^2)/(SUM($AH$2:$AH235)-1)),0)</f>
        <v>0</v>
      </c>
      <c r="CN235" s="109" cm="1">
        <f t="array" ref="CN235">IF($AG235,SQRT(SUMPRODUCT($AH$2:$AH235, (AZ$2:AZ235-BT235)^2)/(SUM($AH$2:$AH235)-1)),0)</f>
        <v>0</v>
      </c>
      <c r="CO235" s="109" cm="1">
        <f t="array" ref="CO235">IF($AG235,SQRT(SUMPRODUCT($AH$2:$AH235, (BA$2:BA235-BU235)^2)/(SUM($AH$2:$AH235)-1)),0)</f>
        <v>0</v>
      </c>
    </row>
    <row r="236" spans="34:93" x14ac:dyDescent="0.25">
      <c r="AH236" s="99" t="str">
        <f t="shared" si="61"/>
        <v/>
      </c>
      <c r="AI236" s="11">
        <f t="shared" ca="1" si="72"/>
        <v>0</v>
      </c>
      <c r="AJ236" s="11">
        <f t="shared" ca="1" si="72"/>
        <v>0</v>
      </c>
      <c r="AK236" s="11">
        <f t="shared" ca="1" si="72"/>
        <v>0</v>
      </c>
      <c r="AL236" s="11">
        <f t="shared" ca="1" si="72"/>
        <v>0</v>
      </c>
      <c r="AM236" s="11">
        <f t="shared" ca="1" si="72"/>
        <v>0</v>
      </c>
      <c r="AN236" s="11">
        <f t="shared" ca="1" si="72"/>
        <v>0</v>
      </c>
      <c r="AO236" s="11">
        <f t="shared" ca="1" si="72"/>
        <v>0</v>
      </c>
      <c r="AP236" s="11">
        <f t="shared" ca="1" si="72"/>
        <v>0</v>
      </c>
      <c r="AQ236" s="11">
        <f t="shared" ca="1" si="72"/>
        <v>0</v>
      </c>
      <c r="AR236" s="11">
        <f t="shared" ca="1" si="72"/>
        <v>0</v>
      </c>
      <c r="AS236" s="11">
        <f t="shared" ca="1" si="73"/>
        <v>0</v>
      </c>
      <c r="AT236" s="11">
        <f t="shared" ca="1" si="73"/>
        <v>0</v>
      </c>
      <c r="AU236" s="11">
        <f t="shared" ca="1" si="73"/>
        <v>0</v>
      </c>
      <c r="AV236" s="11">
        <f t="shared" ca="1" si="73"/>
        <v>0</v>
      </c>
      <c r="AW236" s="11">
        <f t="shared" ca="1" si="73"/>
        <v>0</v>
      </c>
      <c r="AX236" s="11">
        <f t="shared" ca="1" si="73"/>
        <v>0</v>
      </c>
      <c r="AY236" s="11">
        <f t="shared" ca="1" si="73"/>
        <v>0</v>
      </c>
      <c r="AZ236" s="11">
        <f t="shared" ca="1" si="73"/>
        <v>0</v>
      </c>
      <c r="BA236" s="11">
        <f t="shared" ca="1" si="73"/>
        <v>0</v>
      </c>
      <c r="BB236" s="11"/>
      <c r="BC236" s="11">
        <f>IF($AG236,SUMPRODUCT(AI$2:AI236,$AH$2:$AH236)/SUM($AH$2:$AH236),0)</f>
        <v>0</v>
      </c>
      <c r="BD236" s="11">
        <f>IF($AG236,SUMPRODUCT(AJ$2:AJ236,$AH$2:$AH236)/SUM($AH$2:$AH236),0)</f>
        <v>0</v>
      </c>
      <c r="BE236" s="11">
        <f>IF($AG236,SUMPRODUCT(AK$2:AK236,$AH$2:$AH236)/SUM($AH$2:$AH236),0)</f>
        <v>0</v>
      </c>
      <c r="BF236" s="11">
        <f>IF($AG236,SUMPRODUCT(AL$2:AL236,$AH$2:$AH236)/SUM($AH$2:$AH236),0)</f>
        <v>0</v>
      </c>
      <c r="BG236" s="11">
        <f>IF($AG236,SUMPRODUCT(AM$2:AM236,$AH$2:$AH236)/SUM($AH$2:$AH236),0)</f>
        <v>0</v>
      </c>
      <c r="BH236" s="11">
        <f>IF($AG236,SUMPRODUCT(AN$2:AN236,$AH$2:$AH236)/SUM($AH$2:$AH236),0)</f>
        <v>0</v>
      </c>
      <c r="BI236" s="11">
        <f>IF($AG236,SUMPRODUCT(AO$2:AO236,$AH$2:$AH236)/SUM($AH$2:$AH236),0)</f>
        <v>0</v>
      </c>
      <c r="BJ236" s="11">
        <f>IF($AG236,SUMPRODUCT(AP$2:AP236,$AH$2:$AH236)/SUM($AH$2:$AH236),0)</f>
        <v>0</v>
      </c>
      <c r="BK236" s="11">
        <f>IF($AG236,SUMPRODUCT(AQ$2:AQ236,$AH$2:$AH236)/SUM($AH$2:$AH236),0)</f>
        <v>0</v>
      </c>
      <c r="BL236" s="11">
        <f>IF($AG236,SUMPRODUCT(AR$2:AR236,$AH$2:$AH236)/SUM($AH$2:$AH236),0)</f>
        <v>0</v>
      </c>
      <c r="BM236" s="11">
        <f>IF($AG236,SUMPRODUCT(AS$2:AS236,$AH$2:$AH236)/SUM($AH$2:$AH236),0)</f>
        <v>0</v>
      </c>
      <c r="BN236" s="11">
        <f>IF($AG236,SUMPRODUCT(AT$2:AT236,$AH$2:$AH236)/SUM($AH$2:$AH236),0)</f>
        <v>0</v>
      </c>
      <c r="BO236" s="11">
        <f>IF($AG236,SUMPRODUCT(AU$2:AU236,$AH$2:$AH236)/SUM($AH$2:$AH236),0)</f>
        <v>0</v>
      </c>
      <c r="BP236" s="11">
        <f>IF($AG236,SUMPRODUCT(AV$2:AV236,$AH$2:$AH236)/SUM($AH$2:$AH236),0)</f>
        <v>0</v>
      </c>
      <c r="BQ236" s="11">
        <f>IF($AG236,SUMPRODUCT(AW$2:AW236,$AH$2:$AH236)/SUM($AH$2:$AH236),0)</f>
        <v>0</v>
      </c>
      <c r="BR236" s="11">
        <f>IF($AG236,SUMPRODUCT(AX$2:AX236,$AH$2:$AH236)/SUM($AH$2:$AH236),0)</f>
        <v>0</v>
      </c>
      <c r="BS236" s="11">
        <f>IF($AG236,SUMPRODUCT(AY$2:AY236,$AH$2:$AH236)/SUM($AH$2:$AH236),0)</f>
        <v>0</v>
      </c>
      <c r="BT236" s="11">
        <f>IF($AG236,SUMPRODUCT(AZ$2:AZ236,$AH$2:$AH236)/SUM($AH$2:$AH236),0)</f>
        <v>0</v>
      </c>
      <c r="BU236" s="11">
        <f>IF($AG236,SUMPRODUCT(BA$2:BA236,$AH$2:$AH236)/SUM($AH$2:$AH236),0)</f>
        <v>0</v>
      </c>
      <c r="BV236" s="11"/>
      <c r="BW236" s="109" cm="1">
        <f t="array" ref="BW236">IF($AG236,SQRT(SUMPRODUCT($AH$2:$AH236, (AI$2:AI236-BC236)^2)/(SUM($AH$2:$AH236)-1)),0)</f>
        <v>0</v>
      </c>
      <c r="BX236" s="109" cm="1">
        <f t="array" ref="BX236">IF($AG236,SQRT(SUMPRODUCT($AH$2:$AH236, (AJ$2:AJ236-BD236)^2)/(SUM($AH$2:$AH236)-1)),0)</f>
        <v>0</v>
      </c>
      <c r="BY236" s="109" cm="1">
        <f t="array" ref="BY236">IF($AG236,SQRT(SUMPRODUCT($AH$2:$AH236, (AK$2:AK236-BE236)^2)/(SUM($AH$2:$AH236)-1)),0)</f>
        <v>0</v>
      </c>
      <c r="BZ236" s="109" cm="1">
        <f t="array" ref="BZ236">IF($AG236,SQRT(SUMPRODUCT($AH$2:$AH236, (AL$2:AL236-BF236)^2)/(SUM($AH$2:$AH236)-1)),0)</f>
        <v>0</v>
      </c>
      <c r="CA236" s="109" cm="1">
        <f t="array" ref="CA236">IF($AG236,SQRT(SUMPRODUCT($AH$2:$AH236, (AM$2:AM236-BG236)^2)/(SUM($AH$2:$AH236)-1)),0)</f>
        <v>0</v>
      </c>
      <c r="CB236" s="109" cm="1">
        <f t="array" ref="CB236">IF($AG236,SQRT(SUMPRODUCT($AH$2:$AH236, (AN$2:AN236-BH236)^2)/(SUM($AH$2:$AH236)-1)),0)</f>
        <v>0</v>
      </c>
      <c r="CC236" s="109" cm="1">
        <f t="array" ref="CC236">IF($AG236,SQRT(SUMPRODUCT($AH$2:$AH236, (AO$2:AO236-BI236)^2)/(SUM($AH$2:$AH236)-1)),0)</f>
        <v>0</v>
      </c>
      <c r="CD236" s="109" cm="1">
        <f t="array" ref="CD236">IF($AG236,SQRT(SUMPRODUCT($AH$2:$AH236, (AP$2:AP236-BJ236)^2)/(SUM($AH$2:$AH236)-1)),0)</f>
        <v>0</v>
      </c>
      <c r="CE236" s="109" cm="1">
        <f t="array" ref="CE236">IF($AG236,SQRT(SUMPRODUCT($AH$2:$AH236, (AQ$2:AQ236-BK236)^2)/(SUM($AH$2:$AH236)-1)),0)</f>
        <v>0</v>
      </c>
      <c r="CF236" s="109" cm="1">
        <f t="array" ref="CF236">IF($AG236,SQRT(SUMPRODUCT($AH$2:$AH236, (AR$2:AR236-BL236)^2)/(SUM($AH$2:$AH236)-1)),0)</f>
        <v>0</v>
      </c>
      <c r="CG236" s="109" cm="1">
        <f t="array" ref="CG236">IF($AG236,SQRT(SUMPRODUCT($AH$2:$AH236, (AS$2:AS236-BM236)^2)/(SUM($AH$2:$AH236)-1)),0)</f>
        <v>0</v>
      </c>
      <c r="CH236" s="109" cm="1">
        <f t="array" ref="CH236">IF($AG236,SQRT(SUMPRODUCT($AH$2:$AH236, (AT$2:AT236-BN236)^2)/(SUM($AH$2:$AH236)-1)),0)</f>
        <v>0</v>
      </c>
      <c r="CI236" s="109" cm="1">
        <f t="array" ref="CI236">IF($AG236,SQRT(SUMPRODUCT($AH$2:$AH236, (AU$2:AU236-BO236)^2)/(SUM($AH$2:$AH236)-1)),0)</f>
        <v>0</v>
      </c>
      <c r="CJ236" s="109" cm="1">
        <f t="array" ref="CJ236">IF($AG236,SQRT(SUMPRODUCT($AH$2:$AH236, (AV$2:AV236-BP236)^2)/(SUM($AH$2:$AH236)-1)),0)</f>
        <v>0</v>
      </c>
      <c r="CK236" s="109" cm="1">
        <f t="array" ref="CK236">IF($AG236,SQRT(SUMPRODUCT($AH$2:$AH236, (AW$2:AW236-BQ236)^2)/(SUM($AH$2:$AH236)-1)),0)</f>
        <v>0</v>
      </c>
      <c r="CL236" s="109" cm="1">
        <f t="array" ref="CL236">IF($AG236,SQRT(SUMPRODUCT($AH$2:$AH236, (AX$2:AX236-BR236)^2)/(SUM($AH$2:$AH236)-1)),0)</f>
        <v>0</v>
      </c>
      <c r="CM236" s="109" cm="1">
        <f t="array" ref="CM236">IF($AG236,SQRT(SUMPRODUCT($AH$2:$AH236, (AY$2:AY236-BS236)^2)/(SUM($AH$2:$AH236)-1)),0)</f>
        <v>0</v>
      </c>
      <c r="CN236" s="109" cm="1">
        <f t="array" ref="CN236">IF($AG236,SQRT(SUMPRODUCT($AH$2:$AH236, (AZ$2:AZ236-BT236)^2)/(SUM($AH$2:$AH236)-1)),0)</f>
        <v>0</v>
      </c>
      <c r="CO236" s="109" cm="1">
        <f t="array" ref="CO236">IF($AG236,SQRT(SUMPRODUCT($AH$2:$AH236, (BA$2:BA236-BU236)^2)/(SUM($AH$2:$AH236)-1)),0)</f>
        <v>0</v>
      </c>
    </row>
    <row r="237" spans="34:93" x14ac:dyDescent="0.25">
      <c r="AH237" s="99" t="str">
        <f t="shared" si="61"/>
        <v/>
      </c>
      <c r="AI237" s="11">
        <f t="shared" ca="1" si="72"/>
        <v>0</v>
      </c>
      <c r="AJ237" s="11">
        <f t="shared" ca="1" si="72"/>
        <v>0</v>
      </c>
      <c r="AK237" s="11">
        <f t="shared" ca="1" si="72"/>
        <v>0</v>
      </c>
      <c r="AL237" s="11">
        <f t="shared" ca="1" si="72"/>
        <v>0</v>
      </c>
      <c r="AM237" s="11">
        <f t="shared" ca="1" si="72"/>
        <v>0</v>
      </c>
      <c r="AN237" s="11">
        <f t="shared" ca="1" si="72"/>
        <v>0</v>
      </c>
      <c r="AO237" s="11">
        <f t="shared" ca="1" si="72"/>
        <v>0</v>
      </c>
      <c r="AP237" s="11">
        <f t="shared" ca="1" si="72"/>
        <v>0</v>
      </c>
      <c r="AQ237" s="11">
        <f t="shared" ca="1" si="72"/>
        <v>0</v>
      </c>
      <c r="AR237" s="11">
        <f t="shared" ca="1" si="72"/>
        <v>0</v>
      </c>
      <c r="AS237" s="11">
        <f t="shared" ca="1" si="73"/>
        <v>0</v>
      </c>
      <c r="AT237" s="11">
        <f t="shared" ca="1" si="73"/>
        <v>0</v>
      </c>
      <c r="AU237" s="11">
        <f t="shared" ca="1" si="73"/>
        <v>0</v>
      </c>
      <c r="AV237" s="11">
        <f t="shared" ca="1" si="73"/>
        <v>0</v>
      </c>
      <c r="AW237" s="11">
        <f t="shared" ca="1" si="73"/>
        <v>0</v>
      </c>
      <c r="AX237" s="11">
        <f t="shared" ca="1" si="73"/>
        <v>0</v>
      </c>
      <c r="AY237" s="11">
        <f t="shared" ca="1" si="73"/>
        <v>0</v>
      </c>
      <c r="AZ237" s="11">
        <f t="shared" ca="1" si="73"/>
        <v>0</v>
      </c>
      <c r="BA237" s="11">
        <f t="shared" ca="1" si="73"/>
        <v>0</v>
      </c>
      <c r="BB237" s="11"/>
      <c r="BC237" s="11">
        <f>IF($AG237,SUMPRODUCT(AI$2:AI237,$AH$2:$AH237)/SUM($AH$2:$AH237),0)</f>
        <v>0</v>
      </c>
      <c r="BD237" s="11">
        <f>IF($AG237,SUMPRODUCT(AJ$2:AJ237,$AH$2:$AH237)/SUM($AH$2:$AH237),0)</f>
        <v>0</v>
      </c>
      <c r="BE237" s="11">
        <f>IF($AG237,SUMPRODUCT(AK$2:AK237,$AH$2:$AH237)/SUM($AH$2:$AH237),0)</f>
        <v>0</v>
      </c>
      <c r="BF237" s="11">
        <f>IF($AG237,SUMPRODUCT(AL$2:AL237,$AH$2:$AH237)/SUM($AH$2:$AH237),0)</f>
        <v>0</v>
      </c>
      <c r="BG237" s="11">
        <f>IF($AG237,SUMPRODUCT(AM$2:AM237,$AH$2:$AH237)/SUM($AH$2:$AH237),0)</f>
        <v>0</v>
      </c>
      <c r="BH237" s="11">
        <f>IF($AG237,SUMPRODUCT(AN$2:AN237,$AH$2:$AH237)/SUM($AH$2:$AH237),0)</f>
        <v>0</v>
      </c>
      <c r="BI237" s="11">
        <f>IF($AG237,SUMPRODUCT(AO$2:AO237,$AH$2:$AH237)/SUM($AH$2:$AH237),0)</f>
        <v>0</v>
      </c>
      <c r="BJ237" s="11">
        <f>IF($AG237,SUMPRODUCT(AP$2:AP237,$AH$2:$AH237)/SUM($AH$2:$AH237),0)</f>
        <v>0</v>
      </c>
      <c r="BK237" s="11">
        <f>IF($AG237,SUMPRODUCT(AQ$2:AQ237,$AH$2:$AH237)/SUM($AH$2:$AH237),0)</f>
        <v>0</v>
      </c>
      <c r="BL237" s="11">
        <f>IF($AG237,SUMPRODUCT(AR$2:AR237,$AH$2:$AH237)/SUM($AH$2:$AH237),0)</f>
        <v>0</v>
      </c>
      <c r="BM237" s="11">
        <f>IF($AG237,SUMPRODUCT(AS$2:AS237,$AH$2:$AH237)/SUM($AH$2:$AH237),0)</f>
        <v>0</v>
      </c>
      <c r="BN237" s="11">
        <f>IF($AG237,SUMPRODUCT(AT$2:AT237,$AH$2:$AH237)/SUM($AH$2:$AH237),0)</f>
        <v>0</v>
      </c>
      <c r="BO237" s="11">
        <f>IF($AG237,SUMPRODUCT(AU$2:AU237,$AH$2:$AH237)/SUM($AH$2:$AH237),0)</f>
        <v>0</v>
      </c>
      <c r="BP237" s="11">
        <f>IF($AG237,SUMPRODUCT(AV$2:AV237,$AH$2:$AH237)/SUM($AH$2:$AH237),0)</f>
        <v>0</v>
      </c>
      <c r="BQ237" s="11">
        <f>IF($AG237,SUMPRODUCT(AW$2:AW237,$AH$2:$AH237)/SUM($AH$2:$AH237),0)</f>
        <v>0</v>
      </c>
      <c r="BR237" s="11">
        <f>IF($AG237,SUMPRODUCT(AX$2:AX237,$AH$2:$AH237)/SUM($AH$2:$AH237),0)</f>
        <v>0</v>
      </c>
      <c r="BS237" s="11">
        <f>IF($AG237,SUMPRODUCT(AY$2:AY237,$AH$2:$AH237)/SUM($AH$2:$AH237),0)</f>
        <v>0</v>
      </c>
      <c r="BT237" s="11">
        <f>IF($AG237,SUMPRODUCT(AZ$2:AZ237,$AH$2:$AH237)/SUM($AH$2:$AH237),0)</f>
        <v>0</v>
      </c>
      <c r="BU237" s="11">
        <f>IF($AG237,SUMPRODUCT(BA$2:BA237,$AH$2:$AH237)/SUM($AH$2:$AH237),0)</f>
        <v>0</v>
      </c>
      <c r="BV237" s="11"/>
      <c r="BW237" s="109" cm="1">
        <f t="array" ref="BW237">IF($AG237,SQRT(SUMPRODUCT($AH$2:$AH237, (AI$2:AI237-BC237)^2)/(SUM($AH$2:$AH237)-1)),0)</f>
        <v>0</v>
      </c>
      <c r="BX237" s="109" cm="1">
        <f t="array" ref="BX237">IF($AG237,SQRT(SUMPRODUCT($AH$2:$AH237, (AJ$2:AJ237-BD237)^2)/(SUM($AH$2:$AH237)-1)),0)</f>
        <v>0</v>
      </c>
      <c r="BY237" s="109" cm="1">
        <f t="array" ref="BY237">IF($AG237,SQRT(SUMPRODUCT($AH$2:$AH237, (AK$2:AK237-BE237)^2)/(SUM($AH$2:$AH237)-1)),0)</f>
        <v>0</v>
      </c>
      <c r="BZ237" s="109" cm="1">
        <f t="array" ref="BZ237">IF($AG237,SQRT(SUMPRODUCT($AH$2:$AH237, (AL$2:AL237-BF237)^2)/(SUM($AH$2:$AH237)-1)),0)</f>
        <v>0</v>
      </c>
      <c r="CA237" s="109" cm="1">
        <f t="array" ref="CA237">IF($AG237,SQRT(SUMPRODUCT($AH$2:$AH237, (AM$2:AM237-BG237)^2)/(SUM($AH$2:$AH237)-1)),0)</f>
        <v>0</v>
      </c>
      <c r="CB237" s="109" cm="1">
        <f t="array" ref="CB237">IF($AG237,SQRT(SUMPRODUCT($AH$2:$AH237, (AN$2:AN237-BH237)^2)/(SUM($AH$2:$AH237)-1)),0)</f>
        <v>0</v>
      </c>
      <c r="CC237" s="109" cm="1">
        <f t="array" ref="CC237">IF($AG237,SQRT(SUMPRODUCT($AH$2:$AH237, (AO$2:AO237-BI237)^2)/(SUM($AH$2:$AH237)-1)),0)</f>
        <v>0</v>
      </c>
      <c r="CD237" s="109" cm="1">
        <f t="array" ref="CD237">IF($AG237,SQRT(SUMPRODUCT($AH$2:$AH237, (AP$2:AP237-BJ237)^2)/(SUM($AH$2:$AH237)-1)),0)</f>
        <v>0</v>
      </c>
      <c r="CE237" s="109" cm="1">
        <f t="array" ref="CE237">IF($AG237,SQRT(SUMPRODUCT($AH$2:$AH237, (AQ$2:AQ237-BK237)^2)/(SUM($AH$2:$AH237)-1)),0)</f>
        <v>0</v>
      </c>
      <c r="CF237" s="109" cm="1">
        <f t="array" ref="CF237">IF($AG237,SQRT(SUMPRODUCT($AH$2:$AH237, (AR$2:AR237-BL237)^2)/(SUM($AH$2:$AH237)-1)),0)</f>
        <v>0</v>
      </c>
      <c r="CG237" s="109" cm="1">
        <f t="array" ref="CG237">IF($AG237,SQRT(SUMPRODUCT($AH$2:$AH237, (AS$2:AS237-BM237)^2)/(SUM($AH$2:$AH237)-1)),0)</f>
        <v>0</v>
      </c>
      <c r="CH237" s="109" cm="1">
        <f t="array" ref="CH237">IF($AG237,SQRT(SUMPRODUCT($AH$2:$AH237, (AT$2:AT237-BN237)^2)/(SUM($AH$2:$AH237)-1)),0)</f>
        <v>0</v>
      </c>
      <c r="CI237" s="109" cm="1">
        <f t="array" ref="CI237">IF($AG237,SQRT(SUMPRODUCT($AH$2:$AH237, (AU$2:AU237-BO237)^2)/(SUM($AH$2:$AH237)-1)),0)</f>
        <v>0</v>
      </c>
      <c r="CJ237" s="109" cm="1">
        <f t="array" ref="CJ237">IF($AG237,SQRT(SUMPRODUCT($AH$2:$AH237, (AV$2:AV237-BP237)^2)/(SUM($AH$2:$AH237)-1)),0)</f>
        <v>0</v>
      </c>
      <c r="CK237" s="109" cm="1">
        <f t="array" ref="CK237">IF($AG237,SQRT(SUMPRODUCT($AH$2:$AH237, (AW$2:AW237-BQ237)^2)/(SUM($AH$2:$AH237)-1)),0)</f>
        <v>0</v>
      </c>
      <c r="CL237" s="109" cm="1">
        <f t="array" ref="CL237">IF($AG237,SQRT(SUMPRODUCT($AH$2:$AH237, (AX$2:AX237-BR237)^2)/(SUM($AH$2:$AH237)-1)),0)</f>
        <v>0</v>
      </c>
      <c r="CM237" s="109" cm="1">
        <f t="array" ref="CM237">IF($AG237,SQRT(SUMPRODUCT($AH$2:$AH237, (AY$2:AY237-BS237)^2)/(SUM($AH$2:$AH237)-1)),0)</f>
        <v>0</v>
      </c>
      <c r="CN237" s="109" cm="1">
        <f t="array" ref="CN237">IF($AG237,SQRT(SUMPRODUCT($AH$2:$AH237, (AZ$2:AZ237-BT237)^2)/(SUM($AH$2:$AH237)-1)),0)</f>
        <v>0</v>
      </c>
      <c r="CO237" s="109" cm="1">
        <f t="array" ref="CO237">IF($AG237,SQRT(SUMPRODUCT($AH$2:$AH237, (BA$2:BA237-BU237)^2)/(SUM($AH$2:$AH237)-1)),0)</f>
        <v>0</v>
      </c>
    </row>
    <row r="238" spans="34:93" x14ac:dyDescent="0.25">
      <c r="AH238" s="99" t="str">
        <f t="shared" si="61"/>
        <v/>
      </c>
      <c r="AI238" s="11">
        <f t="shared" ca="1" si="72"/>
        <v>0</v>
      </c>
      <c r="AJ238" s="11">
        <f t="shared" ca="1" si="72"/>
        <v>0</v>
      </c>
      <c r="AK238" s="11">
        <f t="shared" ca="1" si="72"/>
        <v>0</v>
      </c>
      <c r="AL238" s="11">
        <f t="shared" ca="1" si="72"/>
        <v>0</v>
      </c>
      <c r="AM238" s="11">
        <f t="shared" ca="1" si="72"/>
        <v>0</v>
      </c>
      <c r="AN238" s="11">
        <f t="shared" ca="1" si="72"/>
        <v>0</v>
      </c>
      <c r="AO238" s="11">
        <f t="shared" ca="1" si="72"/>
        <v>0</v>
      </c>
      <c r="AP238" s="11">
        <f t="shared" ca="1" si="72"/>
        <v>0</v>
      </c>
      <c r="AQ238" s="11">
        <f t="shared" ca="1" si="72"/>
        <v>0</v>
      </c>
      <c r="AR238" s="11">
        <f t="shared" ca="1" si="72"/>
        <v>0</v>
      </c>
      <c r="AS238" s="11">
        <f t="shared" ca="1" si="73"/>
        <v>0</v>
      </c>
      <c r="AT238" s="11">
        <f t="shared" ca="1" si="73"/>
        <v>0</v>
      </c>
      <c r="AU238" s="11">
        <f t="shared" ca="1" si="73"/>
        <v>0</v>
      </c>
      <c r="AV238" s="11">
        <f t="shared" ca="1" si="73"/>
        <v>0</v>
      </c>
      <c r="AW238" s="11">
        <f t="shared" ca="1" si="73"/>
        <v>0</v>
      </c>
      <c r="AX238" s="11">
        <f t="shared" ca="1" si="73"/>
        <v>0</v>
      </c>
      <c r="AY238" s="11">
        <f t="shared" ca="1" si="73"/>
        <v>0</v>
      </c>
      <c r="AZ238" s="11">
        <f t="shared" ca="1" si="73"/>
        <v>0</v>
      </c>
      <c r="BA238" s="11">
        <f t="shared" ca="1" si="73"/>
        <v>0</v>
      </c>
      <c r="BB238" s="11"/>
      <c r="BC238" s="11">
        <f>IF($AG238,SUMPRODUCT(AI$2:AI238,$AH$2:$AH238)/SUM($AH$2:$AH238),0)</f>
        <v>0</v>
      </c>
      <c r="BD238" s="11">
        <f>IF($AG238,SUMPRODUCT(AJ$2:AJ238,$AH$2:$AH238)/SUM($AH$2:$AH238),0)</f>
        <v>0</v>
      </c>
      <c r="BE238" s="11">
        <f>IF($AG238,SUMPRODUCT(AK$2:AK238,$AH$2:$AH238)/SUM($AH$2:$AH238),0)</f>
        <v>0</v>
      </c>
      <c r="BF238" s="11">
        <f>IF($AG238,SUMPRODUCT(AL$2:AL238,$AH$2:$AH238)/SUM($AH$2:$AH238),0)</f>
        <v>0</v>
      </c>
      <c r="BG238" s="11">
        <f>IF($AG238,SUMPRODUCT(AM$2:AM238,$AH$2:$AH238)/SUM($AH$2:$AH238),0)</f>
        <v>0</v>
      </c>
      <c r="BH238" s="11">
        <f>IF($AG238,SUMPRODUCT(AN$2:AN238,$AH$2:$AH238)/SUM($AH$2:$AH238),0)</f>
        <v>0</v>
      </c>
      <c r="BI238" s="11">
        <f>IF($AG238,SUMPRODUCT(AO$2:AO238,$AH$2:$AH238)/SUM($AH$2:$AH238),0)</f>
        <v>0</v>
      </c>
      <c r="BJ238" s="11">
        <f>IF($AG238,SUMPRODUCT(AP$2:AP238,$AH$2:$AH238)/SUM($AH$2:$AH238),0)</f>
        <v>0</v>
      </c>
      <c r="BK238" s="11">
        <f>IF($AG238,SUMPRODUCT(AQ$2:AQ238,$AH$2:$AH238)/SUM($AH$2:$AH238),0)</f>
        <v>0</v>
      </c>
      <c r="BL238" s="11">
        <f>IF($AG238,SUMPRODUCT(AR$2:AR238,$AH$2:$AH238)/SUM($AH$2:$AH238),0)</f>
        <v>0</v>
      </c>
      <c r="BM238" s="11">
        <f>IF($AG238,SUMPRODUCT(AS$2:AS238,$AH$2:$AH238)/SUM($AH$2:$AH238),0)</f>
        <v>0</v>
      </c>
      <c r="BN238" s="11">
        <f>IF($AG238,SUMPRODUCT(AT$2:AT238,$AH$2:$AH238)/SUM($AH$2:$AH238),0)</f>
        <v>0</v>
      </c>
      <c r="BO238" s="11">
        <f>IF($AG238,SUMPRODUCT(AU$2:AU238,$AH$2:$AH238)/SUM($AH$2:$AH238),0)</f>
        <v>0</v>
      </c>
      <c r="BP238" s="11">
        <f>IF($AG238,SUMPRODUCT(AV$2:AV238,$AH$2:$AH238)/SUM($AH$2:$AH238),0)</f>
        <v>0</v>
      </c>
      <c r="BQ238" s="11">
        <f>IF($AG238,SUMPRODUCT(AW$2:AW238,$AH$2:$AH238)/SUM($AH$2:$AH238),0)</f>
        <v>0</v>
      </c>
      <c r="BR238" s="11">
        <f>IF($AG238,SUMPRODUCT(AX$2:AX238,$AH$2:$AH238)/SUM($AH$2:$AH238),0)</f>
        <v>0</v>
      </c>
      <c r="BS238" s="11">
        <f>IF($AG238,SUMPRODUCT(AY$2:AY238,$AH$2:$AH238)/SUM($AH$2:$AH238),0)</f>
        <v>0</v>
      </c>
      <c r="BT238" s="11">
        <f>IF($AG238,SUMPRODUCT(AZ$2:AZ238,$AH$2:$AH238)/SUM($AH$2:$AH238),0)</f>
        <v>0</v>
      </c>
      <c r="BU238" s="11">
        <f>IF($AG238,SUMPRODUCT(BA$2:BA238,$AH$2:$AH238)/SUM($AH$2:$AH238),0)</f>
        <v>0</v>
      </c>
      <c r="BV238" s="11"/>
      <c r="BW238" s="109" cm="1">
        <f t="array" ref="BW238">IF($AG238,SQRT(SUMPRODUCT($AH$2:$AH238, (AI$2:AI238-BC238)^2)/(SUM($AH$2:$AH238)-1)),0)</f>
        <v>0</v>
      </c>
      <c r="BX238" s="109" cm="1">
        <f t="array" ref="BX238">IF($AG238,SQRT(SUMPRODUCT($AH$2:$AH238, (AJ$2:AJ238-BD238)^2)/(SUM($AH$2:$AH238)-1)),0)</f>
        <v>0</v>
      </c>
      <c r="BY238" s="109" cm="1">
        <f t="array" ref="BY238">IF($AG238,SQRT(SUMPRODUCT($AH$2:$AH238, (AK$2:AK238-BE238)^2)/(SUM($AH$2:$AH238)-1)),0)</f>
        <v>0</v>
      </c>
      <c r="BZ238" s="109" cm="1">
        <f t="array" ref="BZ238">IF($AG238,SQRT(SUMPRODUCT($AH$2:$AH238, (AL$2:AL238-BF238)^2)/(SUM($AH$2:$AH238)-1)),0)</f>
        <v>0</v>
      </c>
      <c r="CA238" s="109" cm="1">
        <f t="array" ref="CA238">IF($AG238,SQRT(SUMPRODUCT($AH$2:$AH238, (AM$2:AM238-BG238)^2)/(SUM($AH$2:$AH238)-1)),0)</f>
        <v>0</v>
      </c>
      <c r="CB238" s="109" cm="1">
        <f t="array" ref="CB238">IF($AG238,SQRT(SUMPRODUCT($AH$2:$AH238, (AN$2:AN238-BH238)^2)/(SUM($AH$2:$AH238)-1)),0)</f>
        <v>0</v>
      </c>
      <c r="CC238" s="109" cm="1">
        <f t="array" ref="CC238">IF($AG238,SQRT(SUMPRODUCT($AH$2:$AH238, (AO$2:AO238-BI238)^2)/(SUM($AH$2:$AH238)-1)),0)</f>
        <v>0</v>
      </c>
      <c r="CD238" s="109" cm="1">
        <f t="array" ref="CD238">IF($AG238,SQRT(SUMPRODUCT($AH$2:$AH238, (AP$2:AP238-BJ238)^2)/(SUM($AH$2:$AH238)-1)),0)</f>
        <v>0</v>
      </c>
      <c r="CE238" s="109" cm="1">
        <f t="array" ref="CE238">IF($AG238,SQRT(SUMPRODUCT($AH$2:$AH238, (AQ$2:AQ238-BK238)^2)/(SUM($AH$2:$AH238)-1)),0)</f>
        <v>0</v>
      </c>
      <c r="CF238" s="109" cm="1">
        <f t="array" ref="CF238">IF($AG238,SQRT(SUMPRODUCT($AH$2:$AH238, (AR$2:AR238-BL238)^2)/(SUM($AH$2:$AH238)-1)),0)</f>
        <v>0</v>
      </c>
      <c r="CG238" s="109" cm="1">
        <f t="array" ref="CG238">IF($AG238,SQRT(SUMPRODUCT($AH$2:$AH238, (AS$2:AS238-BM238)^2)/(SUM($AH$2:$AH238)-1)),0)</f>
        <v>0</v>
      </c>
      <c r="CH238" s="109" cm="1">
        <f t="array" ref="CH238">IF($AG238,SQRT(SUMPRODUCT($AH$2:$AH238, (AT$2:AT238-BN238)^2)/(SUM($AH$2:$AH238)-1)),0)</f>
        <v>0</v>
      </c>
      <c r="CI238" s="109" cm="1">
        <f t="array" ref="CI238">IF($AG238,SQRT(SUMPRODUCT($AH$2:$AH238, (AU$2:AU238-BO238)^2)/(SUM($AH$2:$AH238)-1)),0)</f>
        <v>0</v>
      </c>
      <c r="CJ238" s="109" cm="1">
        <f t="array" ref="CJ238">IF($AG238,SQRT(SUMPRODUCT($AH$2:$AH238, (AV$2:AV238-BP238)^2)/(SUM($AH$2:$AH238)-1)),0)</f>
        <v>0</v>
      </c>
      <c r="CK238" s="109" cm="1">
        <f t="array" ref="CK238">IF($AG238,SQRT(SUMPRODUCT($AH$2:$AH238, (AW$2:AW238-BQ238)^2)/(SUM($AH$2:$AH238)-1)),0)</f>
        <v>0</v>
      </c>
      <c r="CL238" s="109" cm="1">
        <f t="array" ref="CL238">IF($AG238,SQRT(SUMPRODUCT($AH$2:$AH238, (AX$2:AX238-BR238)^2)/(SUM($AH$2:$AH238)-1)),0)</f>
        <v>0</v>
      </c>
      <c r="CM238" s="109" cm="1">
        <f t="array" ref="CM238">IF($AG238,SQRT(SUMPRODUCT($AH$2:$AH238, (AY$2:AY238-BS238)^2)/(SUM($AH$2:$AH238)-1)),0)</f>
        <v>0</v>
      </c>
      <c r="CN238" s="109" cm="1">
        <f t="array" ref="CN238">IF($AG238,SQRT(SUMPRODUCT($AH$2:$AH238, (AZ$2:AZ238-BT238)^2)/(SUM($AH$2:$AH238)-1)),0)</f>
        <v>0</v>
      </c>
      <c r="CO238" s="109" cm="1">
        <f t="array" ref="CO238">IF($AG238,SQRT(SUMPRODUCT($AH$2:$AH238, (BA$2:BA238-BU238)^2)/(SUM($AH$2:$AH238)-1)),0)</f>
        <v>0</v>
      </c>
    </row>
    <row r="239" spans="34:93" x14ac:dyDescent="0.25">
      <c r="AH239" s="99" t="str">
        <f t="shared" ref="AH239:AH302" si="74">IF(AG239&lt;&gt;0,AG239-AG238,"")</f>
        <v/>
      </c>
      <c r="AI239" s="11">
        <f t="shared" ca="1" si="72"/>
        <v>0</v>
      </c>
      <c r="AJ239" s="11">
        <f t="shared" ca="1" si="72"/>
        <v>0</v>
      </c>
      <c r="AK239" s="11">
        <f t="shared" ca="1" si="72"/>
        <v>0</v>
      </c>
      <c r="AL239" s="11">
        <f t="shared" ca="1" si="72"/>
        <v>0</v>
      </c>
      <c r="AM239" s="11">
        <f t="shared" ca="1" si="72"/>
        <v>0</v>
      </c>
      <c r="AN239" s="11">
        <f t="shared" ca="1" si="72"/>
        <v>0</v>
      </c>
      <c r="AO239" s="11">
        <f t="shared" ca="1" si="72"/>
        <v>0</v>
      </c>
      <c r="AP239" s="11">
        <f t="shared" ca="1" si="72"/>
        <v>0</v>
      </c>
      <c r="AQ239" s="11">
        <f t="shared" ca="1" si="72"/>
        <v>0</v>
      </c>
      <c r="AR239" s="11">
        <f t="shared" ca="1" si="72"/>
        <v>0</v>
      </c>
      <c r="AS239" s="11">
        <f t="shared" ca="1" si="73"/>
        <v>0</v>
      </c>
      <c r="AT239" s="11">
        <f t="shared" ca="1" si="73"/>
        <v>0</v>
      </c>
      <c r="AU239" s="11">
        <f t="shared" ca="1" si="73"/>
        <v>0</v>
      </c>
      <c r="AV239" s="11">
        <f t="shared" ca="1" si="73"/>
        <v>0</v>
      </c>
      <c r="AW239" s="11">
        <f t="shared" ca="1" si="73"/>
        <v>0</v>
      </c>
      <c r="AX239" s="11">
        <f t="shared" ca="1" si="73"/>
        <v>0</v>
      </c>
      <c r="AY239" s="11">
        <f t="shared" ca="1" si="73"/>
        <v>0</v>
      </c>
      <c r="AZ239" s="11">
        <f t="shared" ca="1" si="73"/>
        <v>0</v>
      </c>
      <c r="BA239" s="11">
        <f t="shared" ca="1" si="73"/>
        <v>0</v>
      </c>
      <c r="BB239" s="11"/>
      <c r="BC239" s="11">
        <f>IF($AG239,SUMPRODUCT(AI$2:AI239,$AH$2:$AH239)/SUM($AH$2:$AH239),0)</f>
        <v>0</v>
      </c>
      <c r="BD239" s="11">
        <f>IF($AG239,SUMPRODUCT(AJ$2:AJ239,$AH$2:$AH239)/SUM($AH$2:$AH239),0)</f>
        <v>0</v>
      </c>
      <c r="BE239" s="11">
        <f>IF($AG239,SUMPRODUCT(AK$2:AK239,$AH$2:$AH239)/SUM($AH$2:$AH239),0)</f>
        <v>0</v>
      </c>
      <c r="BF239" s="11">
        <f>IF($AG239,SUMPRODUCT(AL$2:AL239,$AH$2:$AH239)/SUM($AH$2:$AH239),0)</f>
        <v>0</v>
      </c>
      <c r="BG239" s="11">
        <f>IF($AG239,SUMPRODUCT(AM$2:AM239,$AH$2:$AH239)/SUM($AH$2:$AH239),0)</f>
        <v>0</v>
      </c>
      <c r="BH239" s="11">
        <f>IF($AG239,SUMPRODUCT(AN$2:AN239,$AH$2:$AH239)/SUM($AH$2:$AH239),0)</f>
        <v>0</v>
      </c>
      <c r="BI239" s="11">
        <f>IF($AG239,SUMPRODUCT(AO$2:AO239,$AH$2:$AH239)/SUM($AH$2:$AH239),0)</f>
        <v>0</v>
      </c>
      <c r="BJ239" s="11">
        <f>IF($AG239,SUMPRODUCT(AP$2:AP239,$AH$2:$AH239)/SUM($AH$2:$AH239),0)</f>
        <v>0</v>
      </c>
      <c r="BK239" s="11">
        <f>IF($AG239,SUMPRODUCT(AQ$2:AQ239,$AH$2:$AH239)/SUM($AH$2:$AH239),0)</f>
        <v>0</v>
      </c>
      <c r="BL239" s="11">
        <f>IF($AG239,SUMPRODUCT(AR$2:AR239,$AH$2:$AH239)/SUM($AH$2:$AH239),0)</f>
        <v>0</v>
      </c>
      <c r="BM239" s="11">
        <f>IF($AG239,SUMPRODUCT(AS$2:AS239,$AH$2:$AH239)/SUM($AH$2:$AH239),0)</f>
        <v>0</v>
      </c>
      <c r="BN239" s="11">
        <f>IF($AG239,SUMPRODUCT(AT$2:AT239,$AH$2:$AH239)/SUM($AH$2:$AH239),0)</f>
        <v>0</v>
      </c>
      <c r="BO239" s="11">
        <f>IF($AG239,SUMPRODUCT(AU$2:AU239,$AH$2:$AH239)/SUM($AH$2:$AH239),0)</f>
        <v>0</v>
      </c>
      <c r="BP239" s="11">
        <f>IF($AG239,SUMPRODUCT(AV$2:AV239,$AH$2:$AH239)/SUM($AH$2:$AH239),0)</f>
        <v>0</v>
      </c>
      <c r="BQ239" s="11">
        <f>IF($AG239,SUMPRODUCT(AW$2:AW239,$AH$2:$AH239)/SUM($AH$2:$AH239),0)</f>
        <v>0</v>
      </c>
      <c r="BR239" s="11">
        <f>IF($AG239,SUMPRODUCT(AX$2:AX239,$AH$2:$AH239)/SUM($AH$2:$AH239),0)</f>
        <v>0</v>
      </c>
      <c r="BS239" s="11">
        <f>IF($AG239,SUMPRODUCT(AY$2:AY239,$AH$2:$AH239)/SUM($AH$2:$AH239),0)</f>
        <v>0</v>
      </c>
      <c r="BT239" s="11">
        <f>IF($AG239,SUMPRODUCT(AZ$2:AZ239,$AH$2:$AH239)/SUM($AH$2:$AH239),0)</f>
        <v>0</v>
      </c>
      <c r="BU239" s="11">
        <f>IF($AG239,SUMPRODUCT(BA$2:BA239,$AH$2:$AH239)/SUM($AH$2:$AH239),0)</f>
        <v>0</v>
      </c>
      <c r="BV239" s="11"/>
      <c r="BW239" s="109" cm="1">
        <f t="array" ref="BW239">IF($AG239,SQRT(SUMPRODUCT($AH$2:$AH239, (AI$2:AI239-BC239)^2)/(SUM($AH$2:$AH239)-1)),0)</f>
        <v>0</v>
      </c>
      <c r="BX239" s="109" cm="1">
        <f t="array" ref="BX239">IF($AG239,SQRT(SUMPRODUCT($AH$2:$AH239, (AJ$2:AJ239-BD239)^2)/(SUM($AH$2:$AH239)-1)),0)</f>
        <v>0</v>
      </c>
      <c r="BY239" s="109" cm="1">
        <f t="array" ref="BY239">IF($AG239,SQRT(SUMPRODUCT($AH$2:$AH239, (AK$2:AK239-BE239)^2)/(SUM($AH$2:$AH239)-1)),0)</f>
        <v>0</v>
      </c>
      <c r="BZ239" s="109" cm="1">
        <f t="array" ref="BZ239">IF($AG239,SQRT(SUMPRODUCT($AH$2:$AH239, (AL$2:AL239-BF239)^2)/(SUM($AH$2:$AH239)-1)),0)</f>
        <v>0</v>
      </c>
      <c r="CA239" s="109" cm="1">
        <f t="array" ref="CA239">IF($AG239,SQRT(SUMPRODUCT($AH$2:$AH239, (AM$2:AM239-BG239)^2)/(SUM($AH$2:$AH239)-1)),0)</f>
        <v>0</v>
      </c>
      <c r="CB239" s="109" cm="1">
        <f t="array" ref="CB239">IF($AG239,SQRT(SUMPRODUCT($AH$2:$AH239, (AN$2:AN239-BH239)^2)/(SUM($AH$2:$AH239)-1)),0)</f>
        <v>0</v>
      </c>
      <c r="CC239" s="109" cm="1">
        <f t="array" ref="CC239">IF($AG239,SQRT(SUMPRODUCT($AH$2:$AH239, (AO$2:AO239-BI239)^2)/(SUM($AH$2:$AH239)-1)),0)</f>
        <v>0</v>
      </c>
      <c r="CD239" s="109" cm="1">
        <f t="array" ref="CD239">IF($AG239,SQRT(SUMPRODUCT($AH$2:$AH239, (AP$2:AP239-BJ239)^2)/(SUM($AH$2:$AH239)-1)),0)</f>
        <v>0</v>
      </c>
      <c r="CE239" s="109" cm="1">
        <f t="array" ref="CE239">IF($AG239,SQRT(SUMPRODUCT($AH$2:$AH239, (AQ$2:AQ239-BK239)^2)/(SUM($AH$2:$AH239)-1)),0)</f>
        <v>0</v>
      </c>
      <c r="CF239" s="109" cm="1">
        <f t="array" ref="CF239">IF($AG239,SQRT(SUMPRODUCT($AH$2:$AH239, (AR$2:AR239-BL239)^2)/(SUM($AH$2:$AH239)-1)),0)</f>
        <v>0</v>
      </c>
      <c r="CG239" s="109" cm="1">
        <f t="array" ref="CG239">IF($AG239,SQRT(SUMPRODUCT($AH$2:$AH239, (AS$2:AS239-BM239)^2)/(SUM($AH$2:$AH239)-1)),0)</f>
        <v>0</v>
      </c>
      <c r="CH239" s="109" cm="1">
        <f t="array" ref="CH239">IF($AG239,SQRT(SUMPRODUCT($AH$2:$AH239, (AT$2:AT239-BN239)^2)/(SUM($AH$2:$AH239)-1)),0)</f>
        <v>0</v>
      </c>
      <c r="CI239" s="109" cm="1">
        <f t="array" ref="CI239">IF($AG239,SQRT(SUMPRODUCT($AH$2:$AH239, (AU$2:AU239-BO239)^2)/(SUM($AH$2:$AH239)-1)),0)</f>
        <v>0</v>
      </c>
      <c r="CJ239" s="109" cm="1">
        <f t="array" ref="CJ239">IF($AG239,SQRT(SUMPRODUCT($AH$2:$AH239, (AV$2:AV239-BP239)^2)/(SUM($AH$2:$AH239)-1)),0)</f>
        <v>0</v>
      </c>
      <c r="CK239" s="109" cm="1">
        <f t="array" ref="CK239">IF($AG239,SQRT(SUMPRODUCT($AH$2:$AH239, (AW$2:AW239-BQ239)^2)/(SUM($AH$2:$AH239)-1)),0)</f>
        <v>0</v>
      </c>
      <c r="CL239" s="109" cm="1">
        <f t="array" ref="CL239">IF($AG239,SQRT(SUMPRODUCT($AH$2:$AH239, (AX$2:AX239-BR239)^2)/(SUM($AH$2:$AH239)-1)),0)</f>
        <v>0</v>
      </c>
      <c r="CM239" s="109" cm="1">
        <f t="array" ref="CM239">IF($AG239,SQRT(SUMPRODUCT($AH$2:$AH239, (AY$2:AY239-BS239)^2)/(SUM($AH$2:$AH239)-1)),0)</f>
        <v>0</v>
      </c>
      <c r="CN239" s="109" cm="1">
        <f t="array" ref="CN239">IF($AG239,SQRT(SUMPRODUCT($AH$2:$AH239, (AZ$2:AZ239-BT239)^2)/(SUM($AH$2:$AH239)-1)),0)</f>
        <v>0</v>
      </c>
      <c r="CO239" s="109" cm="1">
        <f t="array" ref="CO239">IF($AG239,SQRT(SUMPRODUCT($AH$2:$AH239, (BA$2:BA239-BU239)^2)/(SUM($AH$2:$AH239)-1)),0)</f>
        <v>0</v>
      </c>
    </row>
    <row r="240" spans="34:93" x14ac:dyDescent="0.25">
      <c r="AH240" s="99" t="str">
        <f t="shared" si="74"/>
        <v/>
      </c>
      <c r="AI240" s="11">
        <f t="shared" ca="1" si="72"/>
        <v>0</v>
      </c>
      <c r="AJ240" s="11">
        <f t="shared" ca="1" si="72"/>
        <v>0</v>
      </c>
      <c r="AK240" s="11">
        <f t="shared" ca="1" si="72"/>
        <v>0</v>
      </c>
      <c r="AL240" s="11">
        <f t="shared" ca="1" si="72"/>
        <v>0</v>
      </c>
      <c r="AM240" s="11">
        <f t="shared" ca="1" si="72"/>
        <v>0</v>
      </c>
      <c r="AN240" s="11">
        <f t="shared" ca="1" si="72"/>
        <v>0</v>
      </c>
      <c r="AO240" s="11">
        <f t="shared" ca="1" si="72"/>
        <v>0</v>
      </c>
      <c r="AP240" s="11">
        <f t="shared" ca="1" si="72"/>
        <v>0</v>
      </c>
      <c r="AQ240" s="11">
        <f t="shared" ca="1" si="72"/>
        <v>0</v>
      </c>
      <c r="AR240" s="11">
        <f t="shared" ca="1" si="72"/>
        <v>0</v>
      </c>
      <c r="AS240" s="11">
        <f t="shared" ca="1" si="73"/>
        <v>0</v>
      </c>
      <c r="AT240" s="11">
        <f t="shared" ca="1" si="73"/>
        <v>0</v>
      </c>
      <c r="AU240" s="11">
        <f t="shared" ca="1" si="73"/>
        <v>0</v>
      </c>
      <c r="AV240" s="11">
        <f t="shared" ca="1" si="73"/>
        <v>0</v>
      </c>
      <c r="AW240" s="11">
        <f t="shared" ca="1" si="73"/>
        <v>0</v>
      </c>
      <c r="AX240" s="11">
        <f t="shared" ca="1" si="73"/>
        <v>0</v>
      </c>
      <c r="AY240" s="11">
        <f t="shared" ca="1" si="73"/>
        <v>0</v>
      </c>
      <c r="AZ240" s="11">
        <f t="shared" ca="1" si="73"/>
        <v>0</v>
      </c>
      <c r="BA240" s="11">
        <f t="shared" ca="1" si="73"/>
        <v>0</v>
      </c>
      <c r="BB240" s="11"/>
      <c r="BC240" s="11">
        <f>IF($AG240,SUMPRODUCT(AI$2:AI240,$AH$2:$AH240)/SUM($AH$2:$AH240),0)</f>
        <v>0</v>
      </c>
      <c r="BD240" s="11">
        <f>IF($AG240,SUMPRODUCT(AJ$2:AJ240,$AH$2:$AH240)/SUM($AH$2:$AH240),0)</f>
        <v>0</v>
      </c>
      <c r="BE240" s="11">
        <f>IF($AG240,SUMPRODUCT(AK$2:AK240,$AH$2:$AH240)/SUM($AH$2:$AH240),0)</f>
        <v>0</v>
      </c>
      <c r="BF240" s="11">
        <f>IF($AG240,SUMPRODUCT(AL$2:AL240,$AH$2:$AH240)/SUM($AH$2:$AH240),0)</f>
        <v>0</v>
      </c>
      <c r="BG240" s="11">
        <f>IF($AG240,SUMPRODUCT(AM$2:AM240,$AH$2:$AH240)/SUM($AH$2:$AH240),0)</f>
        <v>0</v>
      </c>
      <c r="BH240" s="11">
        <f>IF($AG240,SUMPRODUCT(AN$2:AN240,$AH$2:$AH240)/SUM($AH$2:$AH240),0)</f>
        <v>0</v>
      </c>
      <c r="BI240" s="11">
        <f>IF($AG240,SUMPRODUCT(AO$2:AO240,$AH$2:$AH240)/SUM($AH$2:$AH240),0)</f>
        <v>0</v>
      </c>
      <c r="BJ240" s="11">
        <f>IF($AG240,SUMPRODUCT(AP$2:AP240,$AH$2:$AH240)/SUM($AH$2:$AH240),0)</f>
        <v>0</v>
      </c>
      <c r="BK240" s="11">
        <f>IF($AG240,SUMPRODUCT(AQ$2:AQ240,$AH$2:$AH240)/SUM($AH$2:$AH240),0)</f>
        <v>0</v>
      </c>
      <c r="BL240" s="11">
        <f>IF($AG240,SUMPRODUCT(AR$2:AR240,$AH$2:$AH240)/SUM($AH$2:$AH240),0)</f>
        <v>0</v>
      </c>
      <c r="BM240" s="11">
        <f>IF($AG240,SUMPRODUCT(AS$2:AS240,$AH$2:$AH240)/SUM($AH$2:$AH240),0)</f>
        <v>0</v>
      </c>
      <c r="BN240" s="11">
        <f>IF($AG240,SUMPRODUCT(AT$2:AT240,$AH$2:$AH240)/SUM($AH$2:$AH240),0)</f>
        <v>0</v>
      </c>
      <c r="BO240" s="11">
        <f>IF($AG240,SUMPRODUCT(AU$2:AU240,$AH$2:$AH240)/SUM($AH$2:$AH240),0)</f>
        <v>0</v>
      </c>
      <c r="BP240" s="11">
        <f>IF($AG240,SUMPRODUCT(AV$2:AV240,$AH$2:$AH240)/SUM($AH$2:$AH240),0)</f>
        <v>0</v>
      </c>
      <c r="BQ240" s="11">
        <f>IF($AG240,SUMPRODUCT(AW$2:AW240,$AH$2:$AH240)/SUM($AH$2:$AH240),0)</f>
        <v>0</v>
      </c>
      <c r="BR240" s="11">
        <f>IF($AG240,SUMPRODUCT(AX$2:AX240,$AH$2:$AH240)/SUM($AH$2:$AH240),0)</f>
        <v>0</v>
      </c>
      <c r="BS240" s="11">
        <f>IF($AG240,SUMPRODUCT(AY$2:AY240,$AH$2:$AH240)/SUM($AH$2:$AH240),0)</f>
        <v>0</v>
      </c>
      <c r="BT240" s="11">
        <f>IF($AG240,SUMPRODUCT(AZ$2:AZ240,$AH$2:$AH240)/SUM($AH$2:$AH240),0)</f>
        <v>0</v>
      </c>
      <c r="BU240" s="11">
        <f>IF($AG240,SUMPRODUCT(BA$2:BA240,$AH$2:$AH240)/SUM($AH$2:$AH240),0)</f>
        <v>0</v>
      </c>
      <c r="BV240" s="11"/>
      <c r="BW240" s="109" cm="1">
        <f t="array" ref="BW240">IF($AG240,SQRT(SUMPRODUCT($AH$2:$AH240, (AI$2:AI240-BC240)^2)/(SUM($AH$2:$AH240)-1)),0)</f>
        <v>0</v>
      </c>
      <c r="BX240" s="109" cm="1">
        <f t="array" ref="BX240">IF($AG240,SQRT(SUMPRODUCT($AH$2:$AH240, (AJ$2:AJ240-BD240)^2)/(SUM($AH$2:$AH240)-1)),0)</f>
        <v>0</v>
      </c>
      <c r="BY240" s="109" cm="1">
        <f t="array" ref="BY240">IF($AG240,SQRT(SUMPRODUCT($AH$2:$AH240, (AK$2:AK240-BE240)^2)/(SUM($AH$2:$AH240)-1)),0)</f>
        <v>0</v>
      </c>
      <c r="BZ240" s="109" cm="1">
        <f t="array" ref="BZ240">IF($AG240,SQRT(SUMPRODUCT($AH$2:$AH240, (AL$2:AL240-BF240)^2)/(SUM($AH$2:$AH240)-1)),0)</f>
        <v>0</v>
      </c>
      <c r="CA240" s="109" cm="1">
        <f t="array" ref="CA240">IF($AG240,SQRT(SUMPRODUCT($AH$2:$AH240, (AM$2:AM240-BG240)^2)/(SUM($AH$2:$AH240)-1)),0)</f>
        <v>0</v>
      </c>
      <c r="CB240" s="109" cm="1">
        <f t="array" ref="CB240">IF($AG240,SQRT(SUMPRODUCT($AH$2:$AH240, (AN$2:AN240-BH240)^2)/(SUM($AH$2:$AH240)-1)),0)</f>
        <v>0</v>
      </c>
      <c r="CC240" s="109" cm="1">
        <f t="array" ref="CC240">IF($AG240,SQRT(SUMPRODUCT($AH$2:$AH240, (AO$2:AO240-BI240)^2)/(SUM($AH$2:$AH240)-1)),0)</f>
        <v>0</v>
      </c>
      <c r="CD240" s="109" cm="1">
        <f t="array" ref="CD240">IF($AG240,SQRT(SUMPRODUCT($AH$2:$AH240, (AP$2:AP240-BJ240)^2)/(SUM($AH$2:$AH240)-1)),0)</f>
        <v>0</v>
      </c>
      <c r="CE240" s="109" cm="1">
        <f t="array" ref="CE240">IF($AG240,SQRT(SUMPRODUCT($AH$2:$AH240, (AQ$2:AQ240-BK240)^2)/(SUM($AH$2:$AH240)-1)),0)</f>
        <v>0</v>
      </c>
      <c r="CF240" s="109" cm="1">
        <f t="array" ref="CF240">IF($AG240,SQRT(SUMPRODUCT($AH$2:$AH240, (AR$2:AR240-BL240)^2)/(SUM($AH$2:$AH240)-1)),0)</f>
        <v>0</v>
      </c>
      <c r="CG240" s="109" cm="1">
        <f t="array" ref="CG240">IF($AG240,SQRT(SUMPRODUCT($AH$2:$AH240, (AS$2:AS240-BM240)^2)/(SUM($AH$2:$AH240)-1)),0)</f>
        <v>0</v>
      </c>
      <c r="CH240" s="109" cm="1">
        <f t="array" ref="CH240">IF($AG240,SQRT(SUMPRODUCT($AH$2:$AH240, (AT$2:AT240-BN240)^2)/(SUM($AH$2:$AH240)-1)),0)</f>
        <v>0</v>
      </c>
      <c r="CI240" s="109" cm="1">
        <f t="array" ref="CI240">IF($AG240,SQRT(SUMPRODUCT($AH$2:$AH240, (AU$2:AU240-BO240)^2)/(SUM($AH$2:$AH240)-1)),0)</f>
        <v>0</v>
      </c>
      <c r="CJ240" s="109" cm="1">
        <f t="array" ref="CJ240">IF($AG240,SQRT(SUMPRODUCT($AH$2:$AH240, (AV$2:AV240-BP240)^2)/(SUM($AH$2:$AH240)-1)),0)</f>
        <v>0</v>
      </c>
      <c r="CK240" s="109" cm="1">
        <f t="array" ref="CK240">IF($AG240,SQRT(SUMPRODUCT($AH$2:$AH240, (AW$2:AW240-BQ240)^2)/(SUM($AH$2:$AH240)-1)),0)</f>
        <v>0</v>
      </c>
      <c r="CL240" s="109" cm="1">
        <f t="array" ref="CL240">IF($AG240,SQRT(SUMPRODUCT($AH$2:$AH240, (AX$2:AX240-BR240)^2)/(SUM($AH$2:$AH240)-1)),0)</f>
        <v>0</v>
      </c>
      <c r="CM240" s="109" cm="1">
        <f t="array" ref="CM240">IF($AG240,SQRT(SUMPRODUCT($AH$2:$AH240, (AY$2:AY240-BS240)^2)/(SUM($AH$2:$AH240)-1)),0)</f>
        <v>0</v>
      </c>
      <c r="CN240" s="109" cm="1">
        <f t="array" ref="CN240">IF($AG240,SQRT(SUMPRODUCT($AH$2:$AH240, (AZ$2:AZ240-BT240)^2)/(SUM($AH$2:$AH240)-1)),0)</f>
        <v>0</v>
      </c>
      <c r="CO240" s="109" cm="1">
        <f t="array" ref="CO240">IF($AG240,SQRT(SUMPRODUCT($AH$2:$AH240, (BA$2:BA240-BU240)^2)/(SUM($AH$2:$AH240)-1)),0)</f>
        <v>0</v>
      </c>
    </row>
    <row r="241" spans="34:93" x14ac:dyDescent="0.25">
      <c r="AH241" s="99" t="str">
        <f t="shared" si="74"/>
        <v/>
      </c>
      <c r="AI241" s="11">
        <f t="shared" ca="1" si="72"/>
        <v>0</v>
      </c>
      <c r="AJ241" s="11">
        <f t="shared" ca="1" si="72"/>
        <v>0</v>
      </c>
      <c r="AK241" s="11">
        <f t="shared" ca="1" si="72"/>
        <v>0</v>
      </c>
      <c r="AL241" s="11">
        <f t="shared" ca="1" si="72"/>
        <v>0</v>
      </c>
      <c r="AM241" s="11">
        <f t="shared" ca="1" si="72"/>
        <v>0</v>
      </c>
      <c r="AN241" s="11">
        <f t="shared" ca="1" si="72"/>
        <v>0</v>
      </c>
      <c r="AO241" s="11">
        <f t="shared" ca="1" si="72"/>
        <v>0</v>
      </c>
      <c r="AP241" s="11">
        <f t="shared" ca="1" si="72"/>
        <v>0</v>
      </c>
      <c r="AQ241" s="11">
        <f t="shared" ca="1" si="72"/>
        <v>0</v>
      </c>
      <c r="AR241" s="11">
        <f t="shared" ca="1" si="72"/>
        <v>0</v>
      </c>
      <c r="AS241" s="11">
        <f t="shared" ca="1" si="73"/>
        <v>0</v>
      </c>
      <c r="AT241" s="11">
        <f t="shared" ca="1" si="73"/>
        <v>0</v>
      </c>
      <c r="AU241" s="11">
        <f t="shared" ca="1" si="73"/>
        <v>0</v>
      </c>
      <c r="AV241" s="11">
        <f t="shared" ca="1" si="73"/>
        <v>0</v>
      </c>
      <c r="AW241" s="11">
        <f t="shared" ca="1" si="73"/>
        <v>0</v>
      </c>
      <c r="AX241" s="11">
        <f t="shared" ca="1" si="73"/>
        <v>0</v>
      </c>
      <c r="AY241" s="11">
        <f t="shared" ca="1" si="73"/>
        <v>0</v>
      </c>
      <c r="AZ241" s="11">
        <f t="shared" ca="1" si="73"/>
        <v>0</v>
      </c>
      <c r="BA241" s="11">
        <f t="shared" ca="1" si="73"/>
        <v>0</v>
      </c>
      <c r="BB241" s="11"/>
      <c r="BC241" s="11">
        <f>IF($AG241,SUMPRODUCT(AI$2:AI241,$AH$2:$AH241)/SUM($AH$2:$AH241),0)</f>
        <v>0</v>
      </c>
      <c r="BD241" s="11">
        <f>IF($AG241,SUMPRODUCT(AJ$2:AJ241,$AH$2:$AH241)/SUM($AH$2:$AH241),0)</f>
        <v>0</v>
      </c>
      <c r="BE241" s="11">
        <f>IF($AG241,SUMPRODUCT(AK$2:AK241,$AH$2:$AH241)/SUM($AH$2:$AH241),0)</f>
        <v>0</v>
      </c>
      <c r="BF241" s="11">
        <f>IF($AG241,SUMPRODUCT(AL$2:AL241,$AH$2:$AH241)/SUM($AH$2:$AH241),0)</f>
        <v>0</v>
      </c>
      <c r="BG241" s="11">
        <f>IF($AG241,SUMPRODUCT(AM$2:AM241,$AH$2:$AH241)/SUM($AH$2:$AH241),0)</f>
        <v>0</v>
      </c>
      <c r="BH241" s="11">
        <f>IF($AG241,SUMPRODUCT(AN$2:AN241,$AH$2:$AH241)/SUM($AH$2:$AH241),0)</f>
        <v>0</v>
      </c>
      <c r="BI241" s="11">
        <f>IF($AG241,SUMPRODUCT(AO$2:AO241,$AH$2:$AH241)/SUM($AH$2:$AH241),0)</f>
        <v>0</v>
      </c>
      <c r="BJ241" s="11">
        <f>IF($AG241,SUMPRODUCT(AP$2:AP241,$AH$2:$AH241)/SUM($AH$2:$AH241),0)</f>
        <v>0</v>
      </c>
      <c r="BK241" s="11">
        <f>IF($AG241,SUMPRODUCT(AQ$2:AQ241,$AH$2:$AH241)/SUM($AH$2:$AH241),0)</f>
        <v>0</v>
      </c>
      <c r="BL241" s="11">
        <f>IF($AG241,SUMPRODUCT(AR$2:AR241,$AH$2:$AH241)/SUM($AH$2:$AH241),0)</f>
        <v>0</v>
      </c>
      <c r="BM241" s="11">
        <f>IF($AG241,SUMPRODUCT(AS$2:AS241,$AH$2:$AH241)/SUM($AH$2:$AH241),0)</f>
        <v>0</v>
      </c>
      <c r="BN241" s="11">
        <f>IF($AG241,SUMPRODUCT(AT$2:AT241,$AH$2:$AH241)/SUM($AH$2:$AH241),0)</f>
        <v>0</v>
      </c>
      <c r="BO241" s="11">
        <f>IF($AG241,SUMPRODUCT(AU$2:AU241,$AH$2:$AH241)/SUM($AH$2:$AH241),0)</f>
        <v>0</v>
      </c>
      <c r="BP241" s="11">
        <f>IF($AG241,SUMPRODUCT(AV$2:AV241,$AH$2:$AH241)/SUM($AH$2:$AH241),0)</f>
        <v>0</v>
      </c>
      <c r="BQ241" s="11">
        <f>IF($AG241,SUMPRODUCT(AW$2:AW241,$AH$2:$AH241)/SUM($AH$2:$AH241),0)</f>
        <v>0</v>
      </c>
      <c r="BR241" s="11">
        <f>IF($AG241,SUMPRODUCT(AX$2:AX241,$AH$2:$AH241)/SUM($AH$2:$AH241),0)</f>
        <v>0</v>
      </c>
      <c r="BS241" s="11">
        <f>IF($AG241,SUMPRODUCT(AY$2:AY241,$AH$2:$AH241)/SUM($AH$2:$AH241),0)</f>
        <v>0</v>
      </c>
      <c r="BT241" s="11">
        <f>IF($AG241,SUMPRODUCT(AZ$2:AZ241,$AH$2:$AH241)/SUM($AH$2:$AH241),0)</f>
        <v>0</v>
      </c>
      <c r="BU241" s="11">
        <f>IF($AG241,SUMPRODUCT(BA$2:BA241,$AH$2:$AH241)/SUM($AH$2:$AH241),0)</f>
        <v>0</v>
      </c>
      <c r="BV241" s="11"/>
      <c r="BW241" s="109" cm="1">
        <f t="array" ref="BW241">IF($AG241,SQRT(SUMPRODUCT($AH$2:$AH241, (AI$2:AI241-BC241)^2)/(SUM($AH$2:$AH241)-1)),0)</f>
        <v>0</v>
      </c>
      <c r="BX241" s="109" cm="1">
        <f t="array" ref="BX241">IF($AG241,SQRT(SUMPRODUCT($AH$2:$AH241, (AJ$2:AJ241-BD241)^2)/(SUM($AH$2:$AH241)-1)),0)</f>
        <v>0</v>
      </c>
      <c r="BY241" s="109" cm="1">
        <f t="array" ref="BY241">IF($AG241,SQRT(SUMPRODUCT($AH$2:$AH241, (AK$2:AK241-BE241)^2)/(SUM($AH$2:$AH241)-1)),0)</f>
        <v>0</v>
      </c>
      <c r="BZ241" s="109" cm="1">
        <f t="array" ref="BZ241">IF($AG241,SQRT(SUMPRODUCT($AH$2:$AH241, (AL$2:AL241-BF241)^2)/(SUM($AH$2:$AH241)-1)),0)</f>
        <v>0</v>
      </c>
      <c r="CA241" s="109" cm="1">
        <f t="array" ref="CA241">IF($AG241,SQRT(SUMPRODUCT($AH$2:$AH241, (AM$2:AM241-BG241)^2)/(SUM($AH$2:$AH241)-1)),0)</f>
        <v>0</v>
      </c>
      <c r="CB241" s="109" cm="1">
        <f t="array" ref="CB241">IF($AG241,SQRT(SUMPRODUCT($AH$2:$AH241, (AN$2:AN241-BH241)^2)/(SUM($AH$2:$AH241)-1)),0)</f>
        <v>0</v>
      </c>
      <c r="CC241" s="109" cm="1">
        <f t="array" ref="CC241">IF($AG241,SQRT(SUMPRODUCT($AH$2:$AH241, (AO$2:AO241-BI241)^2)/(SUM($AH$2:$AH241)-1)),0)</f>
        <v>0</v>
      </c>
      <c r="CD241" s="109" cm="1">
        <f t="array" ref="CD241">IF($AG241,SQRT(SUMPRODUCT($AH$2:$AH241, (AP$2:AP241-BJ241)^2)/(SUM($AH$2:$AH241)-1)),0)</f>
        <v>0</v>
      </c>
      <c r="CE241" s="109" cm="1">
        <f t="array" ref="CE241">IF($AG241,SQRT(SUMPRODUCT($AH$2:$AH241, (AQ$2:AQ241-BK241)^2)/(SUM($AH$2:$AH241)-1)),0)</f>
        <v>0</v>
      </c>
      <c r="CF241" s="109" cm="1">
        <f t="array" ref="CF241">IF($AG241,SQRT(SUMPRODUCT($AH$2:$AH241, (AR$2:AR241-BL241)^2)/(SUM($AH$2:$AH241)-1)),0)</f>
        <v>0</v>
      </c>
      <c r="CG241" s="109" cm="1">
        <f t="array" ref="CG241">IF($AG241,SQRT(SUMPRODUCT($AH$2:$AH241, (AS$2:AS241-BM241)^2)/(SUM($AH$2:$AH241)-1)),0)</f>
        <v>0</v>
      </c>
      <c r="CH241" s="109" cm="1">
        <f t="array" ref="CH241">IF($AG241,SQRT(SUMPRODUCT($AH$2:$AH241, (AT$2:AT241-BN241)^2)/(SUM($AH$2:$AH241)-1)),0)</f>
        <v>0</v>
      </c>
      <c r="CI241" s="109" cm="1">
        <f t="array" ref="CI241">IF($AG241,SQRT(SUMPRODUCT($AH$2:$AH241, (AU$2:AU241-BO241)^2)/(SUM($AH$2:$AH241)-1)),0)</f>
        <v>0</v>
      </c>
      <c r="CJ241" s="109" cm="1">
        <f t="array" ref="CJ241">IF($AG241,SQRT(SUMPRODUCT($AH$2:$AH241, (AV$2:AV241-BP241)^2)/(SUM($AH$2:$AH241)-1)),0)</f>
        <v>0</v>
      </c>
      <c r="CK241" s="109" cm="1">
        <f t="array" ref="CK241">IF($AG241,SQRT(SUMPRODUCT($AH$2:$AH241, (AW$2:AW241-BQ241)^2)/(SUM($AH$2:$AH241)-1)),0)</f>
        <v>0</v>
      </c>
      <c r="CL241" s="109" cm="1">
        <f t="array" ref="CL241">IF($AG241,SQRT(SUMPRODUCT($AH$2:$AH241, (AX$2:AX241-BR241)^2)/(SUM($AH$2:$AH241)-1)),0)</f>
        <v>0</v>
      </c>
      <c r="CM241" s="109" cm="1">
        <f t="array" ref="CM241">IF($AG241,SQRT(SUMPRODUCT($AH$2:$AH241, (AY$2:AY241-BS241)^2)/(SUM($AH$2:$AH241)-1)),0)</f>
        <v>0</v>
      </c>
      <c r="CN241" s="109" cm="1">
        <f t="array" ref="CN241">IF($AG241,SQRT(SUMPRODUCT($AH$2:$AH241, (AZ$2:AZ241-BT241)^2)/(SUM($AH$2:$AH241)-1)),0)</f>
        <v>0</v>
      </c>
      <c r="CO241" s="109" cm="1">
        <f t="array" ref="CO241">IF($AG241,SQRT(SUMPRODUCT($AH$2:$AH241, (BA$2:BA241-BU241)^2)/(SUM($AH$2:$AH241)-1)),0)</f>
        <v>0</v>
      </c>
    </row>
    <row r="242" spans="34:93" x14ac:dyDescent="0.25">
      <c r="AH242" s="99" t="str">
        <f t="shared" si="74"/>
        <v/>
      </c>
      <c r="AI242" s="11">
        <f t="shared" ref="AI242:AR251" ca="1" si="75">IF(AI$1&lt;&gt;0,SUMIFS(INDIRECT(AI$1), Fecha,$AG242),0)</f>
        <v>0</v>
      </c>
      <c r="AJ242" s="11">
        <f t="shared" ca="1" si="75"/>
        <v>0</v>
      </c>
      <c r="AK242" s="11">
        <f t="shared" ca="1" si="75"/>
        <v>0</v>
      </c>
      <c r="AL242" s="11">
        <f t="shared" ca="1" si="75"/>
        <v>0</v>
      </c>
      <c r="AM242" s="11">
        <f t="shared" ca="1" si="75"/>
        <v>0</v>
      </c>
      <c r="AN242" s="11">
        <f t="shared" ca="1" si="75"/>
        <v>0</v>
      </c>
      <c r="AO242" s="11">
        <f t="shared" ca="1" si="75"/>
        <v>0</v>
      </c>
      <c r="AP242" s="11">
        <f t="shared" ca="1" si="75"/>
        <v>0</v>
      </c>
      <c r="AQ242" s="11">
        <f t="shared" ca="1" si="75"/>
        <v>0</v>
      </c>
      <c r="AR242" s="11">
        <f t="shared" ca="1" si="75"/>
        <v>0</v>
      </c>
      <c r="AS242" s="11">
        <f t="shared" ref="AS242:BA251" ca="1" si="76">IF(AS$1&lt;&gt;0,SUMIFS(INDIRECT(AS$1), Fecha,$AG242),0)</f>
        <v>0</v>
      </c>
      <c r="AT242" s="11">
        <f t="shared" ca="1" si="76"/>
        <v>0</v>
      </c>
      <c r="AU242" s="11">
        <f t="shared" ca="1" si="76"/>
        <v>0</v>
      </c>
      <c r="AV242" s="11">
        <f t="shared" ca="1" si="76"/>
        <v>0</v>
      </c>
      <c r="AW242" s="11">
        <f t="shared" ca="1" si="76"/>
        <v>0</v>
      </c>
      <c r="AX242" s="11">
        <f t="shared" ca="1" si="76"/>
        <v>0</v>
      </c>
      <c r="AY242" s="11">
        <f t="shared" ca="1" si="76"/>
        <v>0</v>
      </c>
      <c r="AZ242" s="11">
        <f t="shared" ca="1" si="76"/>
        <v>0</v>
      </c>
      <c r="BA242" s="11">
        <f t="shared" ca="1" si="76"/>
        <v>0</v>
      </c>
      <c r="BB242" s="11"/>
      <c r="BC242" s="11">
        <f>IF($AG242,SUMPRODUCT(AI$2:AI242,$AH$2:$AH242)/SUM($AH$2:$AH242),0)</f>
        <v>0</v>
      </c>
      <c r="BD242" s="11">
        <f>IF($AG242,SUMPRODUCT(AJ$2:AJ242,$AH$2:$AH242)/SUM($AH$2:$AH242),0)</f>
        <v>0</v>
      </c>
      <c r="BE242" s="11">
        <f>IF($AG242,SUMPRODUCT(AK$2:AK242,$AH$2:$AH242)/SUM($AH$2:$AH242),0)</f>
        <v>0</v>
      </c>
      <c r="BF242" s="11">
        <f>IF($AG242,SUMPRODUCT(AL$2:AL242,$AH$2:$AH242)/SUM($AH$2:$AH242),0)</f>
        <v>0</v>
      </c>
      <c r="BG242" s="11">
        <f>IF($AG242,SUMPRODUCT(AM$2:AM242,$AH$2:$AH242)/SUM($AH$2:$AH242),0)</f>
        <v>0</v>
      </c>
      <c r="BH242" s="11">
        <f>IF($AG242,SUMPRODUCT(AN$2:AN242,$AH$2:$AH242)/SUM($AH$2:$AH242),0)</f>
        <v>0</v>
      </c>
      <c r="BI242" s="11">
        <f>IF($AG242,SUMPRODUCT(AO$2:AO242,$AH$2:$AH242)/SUM($AH$2:$AH242),0)</f>
        <v>0</v>
      </c>
      <c r="BJ242" s="11">
        <f>IF($AG242,SUMPRODUCT(AP$2:AP242,$AH$2:$AH242)/SUM($AH$2:$AH242),0)</f>
        <v>0</v>
      </c>
      <c r="BK242" s="11">
        <f>IF($AG242,SUMPRODUCT(AQ$2:AQ242,$AH$2:$AH242)/SUM($AH$2:$AH242),0)</f>
        <v>0</v>
      </c>
      <c r="BL242" s="11">
        <f>IF($AG242,SUMPRODUCT(AR$2:AR242,$AH$2:$AH242)/SUM($AH$2:$AH242),0)</f>
        <v>0</v>
      </c>
      <c r="BM242" s="11">
        <f>IF($AG242,SUMPRODUCT(AS$2:AS242,$AH$2:$AH242)/SUM($AH$2:$AH242),0)</f>
        <v>0</v>
      </c>
      <c r="BN242" s="11">
        <f>IF($AG242,SUMPRODUCT(AT$2:AT242,$AH$2:$AH242)/SUM($AH$2:$AH242),0)</f>
        <v>0</v>
      </c>
      <c r="BO242" s="11">
        <f>IF($AG242,SUMPRODUCT(AU$2:AU242,$AH$2:$AH242)/SUM($AH$2:$AH242),0)</f>
        <v>0</v>
      </c>
      <c r="BP242" s="11">
        <f>IF($AG242,SUMPRODUCT(AV$2:AV242,$AH$2:$AH242)/SUM($AH$2:$AH242),0)</f>
        <v>0</v>
      </c>
      <c r="BQ242" s="11">
        <f>IF($AG242,SUMPRODUCT(AW$2:AW242,$AH$2:$AH242)/SUM($AH$2:$AH242),0)</f>
        <v>0</v>
      </c>
      <c r="BR242" s="11">
        <f>IF($AG242,SUMPRODUCT(AX$2:AX242,$AH$2:$AH242)/SUM($AH$2:$AH242),0)</f>
        <v>0</v>
      </c>
      <c r="BS242" s="11">
        <f>IF($AG242,SUMPRODUCT(AY$2:AY242,$AH$2:$AH242)/SUM($AH$2:$AH242),0)</f>
        <v>0</v>
      </c>
      <c r="BT242" s="11">
        <f>IF($AG242,SUMPRODUCT(AZ$2:AZ242,$AH$2:$AH242)/SUM($AH$2:$AH242),0)</f>
        <v>0</v>
      </c>
      <c r="BU242" s="11">
        <f>IF($AG242,SUMPRODUCT(BA$2:BA242,$AH$2:$AH242)/SUM($AH$2:$AH242),0)</f>
        <v>0</v>
      </c>
      <c r="BV242" s="11"/>
      <c r="BW242" s="109" cm="1">
        <f t="array" ref="BW242">IF($AG242,SQRT(SUMPRODUCT($AH$2:$AH242, (AI$2:AI242-BC242)^2)/(SUM($AH$2:$AH242)-1)),0)</f>
        <v>0</v>
      </c>
      <c r="BX242" s="109" cm="1">
        <f t="array" ref="BX242">IF($AG242,SQRT(SUMPRODUCT($AH$2:$AH242, (AJ$2:AJ242-BD242)^2)/(SUM($AH$2:$AH242)-1)),0)</f>
        <v>0</v>
      </c>
      <c r="BY242" s="109" cm="1">
        <f t="array" ref="BY242">IF($AG242,SQRT(SUMPRODUCT($AH$2:$AH242, (AK$2:AK242-BE242)^2)/(SUM($AH$2:$AH242)-1)),0)</f>
        <v>0</v>
      </c>
      <c r="BZ242" s="109" cm="1">
        <f t="array" ref="BZ242">IF($AG242,SQRT(SUMPRODUCT($AH$2:$AH242, (AL$2:AL242-BF242)^2)/(SUM($AH$2:$AH242)-1)),0)</f>
        <v>0</v>
      </c>
      <c r="CA242" s="109" cm="1">
        <f t="array" ref="CA242">IF($AG242,SQRT(SUMPRODUCT($AH$2:$AH242, (AM$2:AM242-BG242)^2)/(SUM($AH$2:$AH242)-1)),0)</f>
        <v>0</v>
      </c>
      <c r="CB242" s="109" cm="1">
        <f t="array" ref="CB242">IF($AG242,SQRT(SUMPRODUCT($AH$2:$AH242, (AN$2:AN242-BH242)^2)/(SUM($AH$2:$AH242)-1)),0)</f>
        <v>0</v>
      </c>
      <c r="CC242" s="109" cm="1">
        <f t="array" ref="CC242">IF($AG242,SQRT(SUMPRODUCT($AH$2:$AH242, (AO$2:AO242-BI242)^2)/(SUM($AH$2:$AH242)-1)),0)</f>
        <v>0</v>
      </c>
      <c r="CD242" s="109" cm="1">
        <f t="array" ref="CD242">IF($AG242,SQRT(SUMPRODUCT($AH$2:$AH242, (AP$2:AP242-BJ242)^2)/(SUM($AH$2:$AH242)-1)),0)</f>
        <v>0</v>
      </c>
      <c r="CE242" s="109" cm="1">
        <f t="array" ref="CE242">IF($AG242,SQRT(SUMPRODUCT($AH$2:$AH242, (AQ$2:AQ242-BK242)^2)/(SUM($AH$2:$AH242)-1)),0)</f>
        <v>0</v>
      </c>
      <c r="CF242" s="109" cm="1">
        <f t="array" ref="CF242">IF($AG242,SQRT(SUMPRODUCT($AH$2:$AH242, (AR$2:AR242-BL242)^2)/(SUM($AH$2:$AH242)-1)),0)</f>
        <v>0</v>
      </c>
      <c r="CG242" s="109" cm="1">
        <f t="array" ref="CG242">IF($AG242,SQRT(SUMPRODUCT($AH$2:$AH242, (AS$2:AS242-BM242)^2)/(SUM($AH$2:$AH242)-1)),0)</f>
        <v>0</v>
      </c>
      <c r="CH242" s="109" cm="1">
        <f t="array" ref="CH242">IF($AG242,SQRT(SUMPRODUCT($AH$2:$AH242, (AT$2:AT242-BN242)^2)/(SUM($AH$2:$AH242)-1)),0)</f>
        <v>0</v>
      </c>
      <c r="CI242" s="109" cm="1">
        <f t="array" ref="CI242">IF($AG242,SQRT(SUMPRODUCT($AH$2:$AH242, (AU$2:AU242-BO242)^2)/(SUM($AH$2:$AH242)-1)),0)</f>
        <v>0</v>
      </c>
      <c r="CJ242" s="109" cm="1">
        <f t="array" ref="CJ242">IF($AG242,SQRT(SUMPRODUCT($AH$2:$AH242, (AV$2:AV242-BP242)^2)/(SUM($AH$2:$AH242)-1)),0)</f>
        <v>0</v>
      </c>
      <c r="CK242" s="109" cm="1">
        <f t="array" ref="CK242">IF($AG242,SQRT(SUMPRODUCT($AH$2:$AH242, (AW$2:AW242-BQ242)^2)/(SUM($AH$2:$AH242)-1)),0)</f>
        <v>0</v>
      </c>
      <c r="CL242" s="109" cm="1">
        <f t="array" ref="CL242">IF($AG242,SQRT(SUMPRODUCT($AH$2:$AH242, (AX$2:AX242-BR242)^2)/(SUM($AH$2:$AH242)-1)),0)</f>
        <v>0</v>
      </c>
      <c r="CM242" s="109" cm="1">
        <f t="array" ref="CM242">IF($AG242,SQRT(SUMPRODUCT($AH$2:$AH242, (AY$2:AY242-BS242)^2)/(SUM($AH$2:$AH242)-1)),0)</f>
        <v>0</v>
      </c>
      <c r="CN242" s="109" cm="1">
        <f t="array" ref="CN242">IF($AG242,SQRT(SUMPRODUCT($AH$2:$AH242, (AZ$2:AZ242-BT242)^2)/(SUM($AH$2:$AH242)-1)),0)</f>
        <v>0</v>
      </c>
      <c r="CO242" s="109" cm="1">
        <f t="array" ref="CO242">IF($AG242,SQRT(SUMPRODUCT($AH$2:$AH242, (BA$2:BA242-BU242)^2)/(SUM($AH$2:$AH242)-1)),0)</f>
        <v>0</v>
      </c>
    </row>
    <row r="243" spans="34:93" x14ac:dyDescent="0.25">
      <c r="AH243" s="99" t="str">
        <f t="shared" si="74"/>
        <v/>
      </c>
      <c r="AI243" s="11">
        <f t="shared" ca="1" si="75"/>
        <v>0</v>
      </c>
      <c r="AJ243" s="11">
        <f t="shared" ca="1" si="75"/>
        <v>0</v>
      </c>
      <c r="AK243" s="11">
        <f t="shared" ca="1" si="75"/>
        <v>0</v>
      </c>
      <c r="AL243" s="11">
        <f t="shared" ca="1" si="75"/>
        <v>0</v>
      </c>
      <c r="AM243" s="11">
        <f t="shared" ca="1" si="75"/>
        <v>0</v>
      </c>
      <c r="AN243" s="11">
        <f t="shared" ca="1" si="75"/>
        <v>0</v>
      </c>
      <c r="AO243" s="11">
        <f t="shared" ca="1" si="75"/>
        <v>0</v>
      </c>
      <c r="AP243" s="11">
        <f t="shared" ca="1" si="75"/>
        <v>0</v>
      </c>
      <c r="AQ243" s="11">
        <f t="shared" ca="1" si="75"/>
        <v>0</v>
      </c>
      <c r="AR243" s="11">
        <f t="shared" ca="1" si="75"/>
        <v>0</v>
      </c>
      <c r="AS243" s="11">
        <f t="shared" ca="1" si="76"/>
        <v>0</v>
      </c>
      <c r="AT243" s="11">
        <f t="shared" ca="1" si="76"/>
        <v>0</v>
      </c>
      <c r="AU243" s="11">
        <f t="shared" ca="1" si="76"/>
        <v>0</v>
      </c>
      <c r="AV243" s="11">
        <f t="shared" ca="1" si="76"/>
        <v>0</v>
      </c>
      <c r="AW243" s="11">
        <f t="shared" ca="1" si="76"/>
        <v>0</v>
      </c>
      <c r="AX243" s="11">
        <f t="shared" ca="1" si="76"/>
        <v>0</v>
      </c>
      <c r="AY243" s="11">
        <f t="shared" ca="1" si="76"/>
        <v>0</v>
      </c>
      <c r="AZ243" s="11">
        <f t="shared" ca="1" si="76"/>
        <v>0</v>
      </c>
      <c r="BA243" s="11">
        <f t="shared" ca="1" si="76"/>
        <v>0</v>
      </c>
      <c r="BB243" s="11"/>
      <c r="BC243" s="11">
        <f>IF($AG243,SUMPRODUCT(AI$2:AI243,$AH$2:$AH243)/SUM($AH$2:$AH243),0)</f>
        <v>0</v>
      </c>
      <c r="BD243" s="11">
        <f>IF($AG243,SUMPRODUCT(AJ$2:AJ243,$AH$2:$AH243)/SUM($AH$2:$AH243),0)</f>
        <v>0</v>
      </c>
      <c r="BE243" s="11">
        <f>IF($AG243,SUMPRODUCT(AK$2:AK243,$AH$2:$AH243)/SUM($AH$2:$AH243),0)</f>
        <v>0</v>
      </c>
      <c r="BF243" s="11">
        <f>IF($AG243,SUMPRODUCT(AL$2:AL243,$AH$2:$AH243)/SUM($AH$2:$AH243),0)</f>
        <v>0</v>
      </c>
      <c r="BG243" s="11">
        <f>IF($AG243,SUMPRODUCT(AM$2:AM243,$AH$2:$AH243)/SUM($AH$2:$AH243),0)</f>
        <v>0</v>
      </c>
      <c r="BH243" s="11">
        <f>IF($AG243,SUMPRODUCT(AN$2:AN243,$AH$2:$AH243)/SUM($AH$2:$AH243),0)</f>
        <v>0</v>
      </c>
      <c r="BI243" s="11">
        <f>IF($AG243,SUMPRODUCT(AO$2:AO243,$AH$2:$AH243)/SUM($AH$2:$AH243),0)</f>
        <v>0</v>
      </c>
      <c r="BJ243" s="11">
        <f>IF($AG243,SUMPRODUCT(AP$2:AP243,$AH$2:$AH243)/SUM($AH$2:$AH243),0)</f>
        <v>0</v>
      </c>
      <c r="BK243" s="11">
        <f>IF($AG243,SUMPRODUCT(AQ$2:AQ243,$AH$2:$AH243)/SUM($AH$2:$AH243),0)</f>
        <v>0</v>
      </c>
      <c r="BL243" s="11">
        <f>IF($AG243,SUMPRODUCT(AR$2:AR243,$AH$2:$AH243)/SUM($AH$2:$AH243),0)</f>
        <v>0</v>
      </c>
      <c r="BM243" s="11">
        <f>IF($AG243,SUMPRODUCT(AS$2:AS243,$AH$2:$AH243)/SUM($AH$2:$AH243),0)</f>
        <v>0</v>
      </c>
      <c r="BN243" s="11">
        <f>IF($AG243,SUMPRODUCT(AT$2:AT243,$AH$2:$AH243)/SUM($AH$2:$AH243),0)</f>
        <v>0</v>
      </c>
      <c r="BO243" s="11">
        <f>IF($AG243,SUMPRODUCT(AU$2:AU243,$AH$2:$AH243)/SUM($AH$2:$AH243),0)</f>
        <v>0</v>
      </c>
      <c r="BP243" s="11">
        <f>IF($AG243,SUMPRODUCT(AV$2:AV243,$AH$2:$AH243)/SUM($AH$2:$AH243),0)</f>
        <v>0</v>
      </c>
      <c r="BQ243" s="11">
        <f>IF($AG243,SUMPRODUCT(AW$2:AW243,$AH$2:$AH243)/SUM($AH$2:$AH243),0)</f>
        <v>0</v>
      </c>
      <c r="BR243" s="11">
        <f>IF($AG243,SUMPRODUCT(AX$2:AX243,$AH$2:$AH243)/SUM($AH$2:$AH243),0)</f>
        <v>0</v>
      </c>
      <c r="BS243" s="11">
        <f>IF($AG243,SUMPRODUCT(AY$2:AY243,$AH$2:$AH243)/SUM($AH$2:$AH243),0)</f>
        <v>0</v>
      </c>
      <c r="BT243" s="11">
        <f>IF($AG243,SUMPRODUCT(AZ$2:AZ243,$AH$2:$AH243)/SUM($AH$2:$AH243),0)</f>
        <v>0</v>
      </c>
      <c r="BU243" s="11">
        <f>IF($AG243,SUMPRODUCT(BA$2:BA243,$AH$2:$AH243)/SUM($AH$2:$AH243),0)</f>
        <v>0</v>
      </c>
      <c r="BV243" s="11"/>
      <c r="BW243" s="109" cm="1">
        <f t="array" ref="BW243">IF($AG243,SQRT(SUMPRODUCT($AH$2:$AH243, (AI$2:AI243-BC243)^2)/(SUM($AH$2:$AH243)-1)),0)</f>
        <v>0</v>
      </c>
      <c r="BX243" s="109" cm="1">
        <f t="array" ref="BX243">IF($AG243,SQRT(SUMPRODUCT($AH$2:$AH243, (AJ$2:AJ243-BD243)^2)/(SUM($AH$2:$AH243)-1)),0)</f>
        <v>0</v>
      </c>
      <c r="BY243" s="109" cm="1">
        <f t="array" ref="BY243">IF($AG243,SQRT(SUMPRODUCT($AH$2:$AH243, (AK$2:AK243-BE243)^2)/(SUM($AH$2:$AH243)-1)),0)</f>
        <v>0</v>
      </c>
      <c r="BZ243" s="109" cm="1">
        <f t="array" ref="BZ243">IF($AG243,SQRT(SUMPRODUCT($AH$2:$AH243, (AL$2:AL243-BF243)^2)/(SUM($AH$2:$AH243)-1)),0)</f>
        <v>0</v>
      </c>
      <c r="CA243" s="109" cm="1">
        <f t="array" ref="CA243">IF($AG243,SQRT(SUMPRODUCT($AH$2:$AH243, (AM$2:AM243-BG243)^2)/(SUM($AH$2:$AH243)-1)),0)</f>
        <v>0</v>
      </c>
      <c r="CB243" s="109" cm="1">
        <f t="array" ref="CB243">IF($AG243,SQRT(SUMPRODUCT($AH$2:$AH243, (AN$2:AN243-BH243)^2)/(SUM($AH$2:$AH243)-1)),0)</f>
        <v>0</v>
      </c>
      <c r="CC243" s="109" cm="1">
        <f t="array" ref="CC243">IF($AG243,SQRT(SUMPRODUCT($AH$2:$AH243, (AO$2:AO243-BI243)^2)/(SUM($AH$2:$AH243)-1)),0)</f>
        <v>0</v>
      </c>
      <c r="CD243" s="109" cm="1">
        <f t="array" ref="CD243">IF($AG243,SQRT(SUMPRODUCT($AH$2:$AH243, (AP$2:AP243-BJ243)^2)/(SUM($AH$2:$AH243)-1)),0)</f>
        <v>0</v>
      </c>
      <c r="CE243" s="109" cm="1">
        <f t="array" ref="CE243">IF($AG243,SQRT(SUMPRODUCT($AH$2:$AH243, (AQ$2:AQ243-BK243)^2)/(SUM($AH$2:$AH243)-1)),0)</f>
        <v>0</v>
      </c>
      <c r="CF243" s="109" cm="1">
        <f t="array" ref="CF243">IF($AG243,SQRT(SUMPRODUCT($AH$2:$AH243, (AR$2:AR243-BL243)^2)/(SUM($AH$2:$AH243)-1)),0)</f>
        <v>0</v>
      </c>
      <c r="CG243" s="109" cm="1">
        <f t="array" ref="CG243">IF($AG243,SQRT(SUMPRODUCT($AH$2:$AH243, (AS$2:AS243-BM243)^2)/(SUM($AH$2:$AH243)-1)),0)</f>
        <v>0</v>
      </c>
      <c r="CH243" s="109" cm="1">
        <f t="array" ref="CH243">IF($AG243,SQRT(SUMPRODUCT($AH$2:$AH243, (AT$2:AT243-BN243)^2)/(SUM($AH$2:$AH243)-1)),0)</f>
        <v>0</v>
      </c>
      <c r="CI243" s="109" cm="1">
        <f t="array" ref="CI243">IF($AG243,SQRT(SUMPRODUCT($AH$2:$AH243, (AU$2:AU243-BO243)^2)/(SUM($AH$2:$AH243)-1)),0)</f>
        <v>0</v>
      </c>
      <c r="CJ243" s="109" cm="1">
        <f t="array" ref="CJ243">IF($AG243,SQRT(SUMPRODUCT($AH$2:$AH243, (AV$2:AV243-BP243)^2)/(SUM($AH$2:$AH243)-1)),0)</f>
        <v>0</v>
      </c>
      <c r="CK243" s="109" cm="1">
        <f t="array" ref="CK243">IF($AG243,SQRT(SUMPRODUCT($AH$2:$AH243, (AW$2:AW243-BQ243)^2)/(SUM($AH$2:$AH243)-1)),0)</f>
        <v>0</v>
      </c>
      <c r="CL243" s="109" cm="1">
        <f t="array" ref="CL243">IF($AG243,SQRT(SUMPRODUCT($AH$2:$AH243, (AX$2:AX243-BR243)^2)/(SUM($AH$2:$AH243)-1)),0)</f>
        <v>0</v>
      </c>
      <c r="CM243" s="109" cm="1">
        <f t="array" ref="CM243">IF($AG243,SQRT(SUMPRODUCT($AH$2:$AH243, (AY$2:AY243-BS243)^2)/(SUM($AH$2:$AH243)-1)),0)</f>
        <v>0</v>
      </c>
      <c r="CN243" s="109" cm="1">
        <f t="array" ref="CN243">IF($AG243,SQRT(SUMPRODUCT($AH$2:$AH243, (AZ$2:AZ243-BT243)^2)/(SUM($AH$2:$AH243)-1)),0)</f>
        <v>0</v>
      </c>
      <c r="CO243" s="109" cm="1">
        <f t="array" ref="CO243">IF($AG243,SQRT(SUMPRODUCT($AH$2:$AH243, (BA$2:BA243-BU243)^2)/(SUM($AH$2:$AH243)-1)),0)</f>
        <v>0</v>
      </c>
    </row>
    <row r="244" spans="34:93" x14ac:dyDescent="0.25">
      <c r="AH244" s="99" t="str">
        <f t="shared" si="74"/>
        <v/>
      </c>
      <c r="AI244" s="11">
        <f t="shared" ca="1" si="75"/>
        <v>0</v>
      </c>
      <c r="AJ244" s="11">
        <f t="shared" ca="1" si="75"/>
        <v>0</v>
      </c>
      <c r="AK244" s="11">
        <f t="shared" ca="1" si="75"/>
        <v>0</v>
      </c>
      <c r="AL244" s="11">
        <f t="shared" ca="1" si="75"/>
        <v>0</v>
      </c>
      <c r="AM244" s="11">
        <f t="shared" ca="1" si="75"/>
        <v>0</v>
      </c>
      <c r="AN244" s="11">
        <f t="shared" ca="1" si="75"/>
        <v>0</v>
      </c>
      <c r="AO244" s="11">
        <f t="shared" ca="1" si="75"/>
        <v>0</v>
      </c>
      <c r="AP244" s="11">
        <f t="shared" ca="1" si="75"/>
        <v>0</v>
      </c>
      <c r="AQ244" s="11">
        <f t="shared" ca="1" si="75"/>
        <v>0</v>
      </c>
      <c r="AR244" s="11">
        <f t="shared" ca="1" si="75"/>
        <v>0</v>
      </c>
      <c r="AS244" s="11">
        <f t="shared" ca="1" si="76"/>
        <v>0</v>
      </c>
      <c r="AT244" s="11">
        <f t="shared" ca="1" si="76"/>
        <v>0</v>
      </c>
      <c r="AU244" s="11">
        <f t="shared" ca="1" si="76"/>
        <v>0</v>
      </c>
      <c r="AV244" s="11">
        <f t="shared" ca="1" si="76"/>
        <v>0</v>
      </c>
      <c r="AW244" s="11">
        <f t="shared" ca="1" si="76"/>
        <v>0</v>
      </c>
      <c r="AX244" s="11">
        <f t="shared" ca="1" si="76"/>
        <v>0</v>
      </c>
      <c r="AY244" s="11">
        <f t="shared" ca="1" si="76"/>
        <v>0</v>
      </c>
      <c r="AZ244" s="11">
        <f t="shared" ca="1" si="76"/>
        <v>0</v>
      </c>
      <c r="BA244" s="11">
        <f t="shared" ca="1" si="76"/>
        <v>0</v>
      </c>
      <c r="BB244" s="11"/>
      <c r="BC244" s="11">
        <f>IF($AG244,SUMPRODUCT(AI$2:AI244,$AH$2:$AH244)/SUM($AH$2:$AH244),0)</f>
        <v>0</v>
      </c>
      <c r="BD244" s="11">
        <f>IF($AG244,SUMPRODUCT(AJ$2:AJ244,$AH$2:$AH244)/SUM($AH$2:$AH244),0)</f>
        <v>0</v>
      </c>
      <c r="BE244" s="11">
        <f>IF($AG244,SUMPRODUCT(AK$2:AK244,$AH$2:$AH244)/SUM($AH$2:$AH244),0)</f>
        <v>0</v>
      </c>
      <c r="BF244" s="11">
        <f>IF($AG244,SUMPRODUCT(AL$2:AL244,$AH$2:$AH244)/SUM($AH$2:$AH244),0)</f>
        <v>0</v>
      </c>
      <c r="BG244" s="11">
        <f>IF($AG244,SUMPRODUCT(AM$2:AM244,$AH$2:$AH244)/SUM($AH$2:$AH244),0)</f>
        <v>0</v>
      </c>
      <c r="BH244" s="11">
        <f>IF($AG244,SUMPRODUCT(AN$2:AN244,$AH$2:$AH244)/SUM($AH$2:$AH244),0)</f>
        <v>0</v>
      </c>
      <c r="BI244" s="11">
        <f>IF($AG244,SUMPRODUCT(AO$2:AO244,$AH$2:$AH244)/SUM($AH$2:$AH244),0)</f>
        <v>0</v>
      </c>
      <c r="BJ244" s="11">
        <f>IF($AG244,SUMPRODUCT(AP$2:AP244,$AH$2:$AH244)/SUM($AH$2:$AH244),0)</f>
        <v>0</v>
      </c>
      <c r="BK244" s="11">
        <f>IF($AG244,SUMPRODUCT(AQ$2:AQ244,$AH$2:$AH244)/SUM($AH$2:$AH244),0)</f>
        <v>0</v>
      </c>
      <c r="BL244" s="11">
        <f>IF($AG244,SUMPRODUCT(AR$2:AR244,$AH$2:$AH244)/SUM($AH$2:$AH244),0)</f>
        <v>0</v>
      </c>
      <c r="BM244" s="11">
        <f>IF($AG244,SUMPRODUCT(AS$2:AS244,$AH$2:$AH244)/SUM($AH$2:$AH244),0)</f>
        <v>0</v>
      </c>
      <c r="BN244" s="11">
        <f>IF($AG244,SUMPRODUCT(AT$2:AT244,$AH$2:$AH244)/SUM($AH$2:$AH244),0)</f>
        <v>0</v>
      </c>
      <c r="BO244" s="11">
        <f>IF($AG244,SUMPRODUCT(AU$2:AU244,$AH$2:$AH244)/SUM($AH$2:$AH244),0)</f>
        <v>0</v>
      </c>
      <c r="BP244" s="11">
        <f>IF($AG244,SUMPRODUCT(AV$2:AV244,$AH$2:$AH244)/SUM($AH$2:$AH244),0)</f>
        <v>0</v>
      </c>
      <c r="BQ244" s="11">
        <f>IF($AG244,SUMPRODUCT(AW$2:AW244,$AH$2:$AH244)/SUM($AH$2:$AH244),0)</f>
        <v>0</v>
      </c>
      <c r="BR244" s="11">
        <f>IF($AG244,SUMPRODUCT(AX$2:AX244,$AH$2:$AH244)/SUM($AH$2:$AH244),0)</f>
        <v>0</v>
      </c>
      <c r="BS244" s="11">
        <f>IF($AG244,SUMPRODUCT(AY$2:AY244,$AH$2:$AH244)/SUM($AH$2:$AH244),0)</f>
        <v>0</v>
      </c>
      <c r="BT244" s="11">
        <f>IF($AG244,SUMPRODUCT(AZ$2:AZ244,$AH$2:$AH244)/SUM($AH$2:$AH244),0)</f>
        <v>0</v>
      </c>
      <c r="BU244" s="11">
        <f>IF($AG244,SUMPRODUCT(BA$2:BA244,$AH$2:$AH244)/SUM($AH$2:$AH244),0)</f>
        <v>0</v>
      </c>
      <c r="BV244" s="11"/>
      <c r="BW244" s="109" cm="1">
        <f t="array" ref="BW244">IF($AG244,SQRT(SUMPRODUCT($AH$2:$AH244, (AI$2:AI244-BC244)^2)/(SUM($AH$2:$AH244)-1)),0)</f>
        <v>0</v>
      </c>
      <c r="BX244" s="109" cm="1">
        <f t="array" ref="BX244">IF($AG244,SQRT(SUMPRODUCT($AH$2:$AH244, (AJ$2:AJ244-BD244)^2)/(SUM($AH$2:$AH244)-1)),0)</f>
        <v>0</v>
      </c>
      <c r="BY244" s="109" cm="1">
        <f t="array" ref="BY244">IF($AG244,SQRT(SUMPRODUCT($AH$2:$AH244, (AK$2:AK244-BE244)^2)/(SUM($AH$2:$AH244)-1)),0)</f>
        <v>0</v>
      </c>
      <c r="BZ244" s="109" cm="1">
        <f t="array" ref="BZ244">IF($AG244,SQRT(SUMPRODUCT($AH$2:$AH244, (AL$2:AL244-BF244)^2)/(SUM($AH$2:$AH244)-1)),0)</f>
        <v>0</v>
      </c>
      <c r="CA244" s="109" cm="1">
        <f t="array" ref="CA244">IF($AG244,SQRT(SUMPRODUCT($AH$2:$AH244, (AM$2:AM244-BG244)^2)/(SUM($AH$2:$AH244)-1)),0)</f>
        <v>0</v>
      </c>
      <c r="CB244" s="109" cm="1">
        <f t="array" ref="CB244">IF($AG244,SQRT(SUMPRODUCT($AH$2:$AH244, (AN$2:AN244-BH244)^2)/(SUM($AH$2:$AH244)-1)),0)</f>
        <v>0</v>
      </c>
      <c r="CC244" s="109" cm="1">
        <f t="array" ref="CC244">IF($AG244,SQRT(SUMPRODUCT($AH$2:$AH244, (AO$2:AO244-BI244)^2)/(SUM($AH$2:$AH244)-1)),0)</f>
        <v>0</v>
      </c>
      <c r="CD244" s="109" cm="1">
        <f t="array" ref="CD244">IF($AG244,SQRT(SUMPRODUCT($AH$2:$AH244, (AP$2:AP244-BJ244)^2)/(SUM($AH$2:$AH244)-1)),0)</f>
        <v>0</v>
      </c>
      <c r="CE244" s="109" cm="1">
        <f t="array" ref="CE244">IF($AG244,SQRT(SUMPRODUCT($AH$2:$AH244, (AQ$2:AQ244-BK244)^2)/(SUM($AH$2:$AH244)-1)),0)</f>
        <v>0</v>
      </c>
      <c r="CF244" s="109" cm="1">
        <f t="array" ref="CF244">IF($AG244,SQRT(SUMPRODUCT($AH$2:$AH244, (AR$2:AR244-BL244)^2)/(SUM($AH$2:$AH244)-1)),0)</f>
        <v>0</v>
      </c>
      <c r="CG244" s="109" cm="1">
        <f t="array" ref="CG244">IF($AG244,SQRT(SUMPRODUCT($AH$2:$AH244, (AS$2:AS244-BM244)^2)/(SUM($AH$2:$AH244)-1)),0)</f>
        <v>0</v>
      </c>
      <c r="CH244" s="109" cm="1">
        <f t="array" ref="CH244">IF($AG244,SQRT(SUMPRODUCT($AH$2:$AH244, (AT$2:AT244-BN244)^2)/(SUM($AH$2:$AH244)-1)),0)</f>
        <v>0</v>
      </c>
      <c r="CI244" s="109" cm="1">
        <f t="array" ref="CI244">IF($AG244,SQRT(SUMPRODUCT($AH$2:$AH244, (AU$2:AU244-BO244)^2)/(SUM($AH$2:$AH244)-1)),0)</f>
        <v>0</v>
      </c>
      <c r="CJ244" s="109" cm="1">
        <f t="array" ref="CJ244">IF($AG244,SQRT(SUMPRODUCT($AH$2:$AH244, (AV$2:AV244-BP244)^2)/(SUM($AH$2:$AH244)-1)),0)</f>
        <v>0</v>
      </c>
      <c r="CK244" s="109" cm="1">
        <f t="array" ref="CK244">IF($AG244,SQRT(SUMPRODUCT($AH$2:$AH244, (AW$2:AW244-BQ244)^2)/(SUM($AH$2:$AH244)-1)),0)</f>
        <v>0</v>
      </c>
      <c r="CL244" s="109" cm="1">
        <f t="array" ref="CL244">IF($AG244,SQRT(SUMPRODUCT($AH$2:$AH244, (AX$2:AX244-BR244)^2)/(SUM($AH$2:$AH244)-1)),0)</f>
        <v>0</v>
      </c>
      <c r="CM244" s="109" cm="1">
        <f t="array" ref="CM244">IF($AG244,SQRT(SUMPRODUCT($AH$2:$AH244, (AY$2:AY244-BS244)^2)/(SUM($AH$2:$AH244)-1)),0)</f>
        <v>0</v>
      </c>
      <c r="CN244" s="109" cm="1">
        <f t="array" ref="CN244">IF($AG244,SQRT(SUMPRODUCT($AH$2:$AH244, (AZ$2:AZ244-BT244)^2)/(SUM($AH$2:$AH244)-1)),0)</f>
        <v>0</v>
      </c>
      <c r="CO244" s="109" cm="1">
        <f t="array" ref="CO244">IF($AG244,SQRT(SUMPRODUCT($AH$2:$AH244, (BA$2:BA244-BU244)^2)/(SUM($AH$2:$AH244)-1)),0)</f>
        <v>0</v>
      </c>
    </row>
    <row r="245" spans="34:93" x14ac:dyDescent="0.25">
      <c r="AH245" s="99" t="str">
        <f t="shared" si="74"/>
        <v/>
      </c>
      <c r="AI245" s="11">
        <f t="shared" ca="1" si="75"/>
        <v>0</v>
      </c>
      <c r="AJ245" s="11">
        <f t="shared" ca="1" si="75"/>
        <v>0</v>
      </c>
      <c r="AK245" s="11">
        <f t="shared" ca="1" si="75"/>
        <v>0</v>
      </c>
      <c r="AL245" s="11">
        <f t="shared" ca="1" si="75"/>
        <v>0</v>
      </c>
      <c r="AM245" s="11">
        <f t="shared" ca="1" si="75"/>
        <v>0</v>
      </c>
      <c r="AN245" s="11">
        <f t="shared" ca="1" si="75"/>
        <v>0</v>
      </c>
      <c r="AO245" s="11">
        <f t="shared" ca="1" si="75"/>
        <v>0</v>
      </c>
      <c r="AP245" s="11">
        <f t="shared" ca="1" si="75"/>
        <v>0</v>
      </c>
      <c r="AQ245" s="11">
        <f t="shared" ca="1" si="75"/>
        <v>0</v>
      </c>
      <c r="AR245" s="11">
        <f t="shared" ca="1" si="75"/>
        <v>0</v>
      </c>
      <c r="AS245" s="11">
        <f t="shared" ca="1" si="76"/>
        <v>0</v>
      </c>
      <c r="AT245" s="11">
        <f t="shared" ca="1" si="76"/>
        <v>0</v>
      </c>
      <c r="AU245" s="11">
        <f t="shared" ca="1" si="76"/>
        <v>0</v>
      </c>
      <c r="AV245" s="11">
        <f t="shared" ca="1" si="76"/>
        <v>0</v>
      </c>
      <c r="AW245" s="11">
        <f t="shared" ca="1" si="76"/>
        <v>0</v>
      </c>
      <c r="AX245" s="11">
        <f t="shared" ca="1" si="76"/>
        <v>0</v>
      </c>
      <c r="AY245" s="11">
        <f t="shared" ca="1" si="76"/>
        <v>0</v>
      </c>
      <c r="AZ245" s="11">
        <f t="shared" ca="1" si="76"/>
        <v>0</v>
      </c>
      <c r="BA245" s="11">
        <f t="shared" ca="1" si="76"/>
        <v>0</v>
      </c>
      <c r="BB245" s="11"/>
      <c r="BC245" s="11">
        <f>IF($AG245,SUMPRODUCT(AI$2:AI245,$AH$2:$AH245)/SUM($AH$2:$AH245),0)</f>
        <v>0</v>
      </c>
      <c r="BD245" s="11">
        <f>IF($AG245,SUMPRODUCT(AJ$2:AJ245,$AH$2:$AH245)/SUM($AH$2:$AH245),0)</f>
        <v>0</v>
      </c>
      <c r="BE245" s="11">
        <f>IF($AG245,SUMPRODUCT(AK$2:AK245,$AH$2:$AH245)/SUM($AH$2:$AH245),0)</f>
        <v>0</v>
      </c>
      <c r="BF245" s="11">
        <f>IF($AG245,SUMPRODUCT(AL$2:AL245,$AH$2:$AH245)/SUM($AH$2:$AH245),0)</f>
        <v>0</v>
      </c>
      <c r="BG245" s="11">
        <f>IF($AG245,SUMPRODUCT(AM$2:AM245,$AH$2:$AH245)/SUM($AH$2:$AH245),0)</f>
        <v>0</v>
      </c>
      <c r="BH245" s="11">
        <f>IF($AG245,SUMPRODUCT(AN$2:AN245,$AH$2:$AH245)/SUM($AH$2:$AH245),0)</f>
        <v>0</v>
      </c>
      <c r="BI245" s="11">
        <f>IF($AG245,SUMPRODUCT(AO$2:AO245,$AH$2:$AH245)/SUM($AH$2:$AH245),0)</f>
        <v>0</v>
      </c>
      <c r="BJ245" s="11">
        <f>IF($AG245,SUMPRODUCT(AP$2:AP245,$AH$2:$AH245)/SUM($AH$2:$AH245),0)</f>
        <v>0</v>
      </c>
      <c r="BK245" s="11">
        <f>IF($AG245,SUMPRODUCT(AQ$2:AQ245,$AH$2:$AH245)/SUM($AH$2:$AH245),0)</f>
        <v>0</v>
      </c>
      <c r="BL245" s="11">
        <f>IF($AG245,SUMPRODUCT(AR$2:AR245,$AH$2:$AH245)/SUM($AH$2:$AH245),0)</f>
        <v>0</v>
      </c>
      <c r="BM245" s="11">
        <f>IF($AG245,SUMPRODUCT(AS$2:AS245,$AH$2:$AH245)/SUM($AH$2:$AH245),0)</f>
        <v>0</v>
      </c>
      <c r="BN245" s="11">
        <f>IF($AG245,SUMPRODUCT(AT$2:AT245,$AH$2:$AH245)/SUM($AH$2:$AH245),0)</f>
        <v>0</v>
      </c>
      <c r="BO245" s="11">
        <f>IF($AG245,SUMPRODUCT(AU$2:AU245,$AH$2:$AH245)/SUM($AH$2:$AH245),0)</f>
        <v>0</v>
      </c>
      <c r="BP245" s="11">
        <f>IF($AG245,SUMPRODUCT(AV$2:AV245,$AH$2:$AH245)/SUM($AH$2:$AH245),0)</f>
        <v>0</v>
      </c>
      <c r="BQ245" s="11">
        <f>IF($AG245,SUMPRODUCT(AW$2:AW245,$AH$2:$AH245)/SUM($AH$2:$AH245),0)</f>
        <v>0</v>
      </c>
      <c r="BR245" s="11">
        <f>IF($AG245,SUMPRODUCT(AX$2:AX245,$AH$2:$AH245)/SUM($AH$2:$AH245),0)</f>
        <v>0</v>
      </c>
      <c r="BS245" s="11">
        <f>IF($AG245,SUMPRODUCT(AY$2:AY245,$AH$2:$AH245)/SUM($AH$2:$AH245),0)</f>
        <v>0</v>
      </c>
      <c r="BT245" s="11">
        <f>IF($AG245,SUMPRODUCT(AZ$2:AZ245,$AH$2:$AH245)/SUM($AH$2:$AH245),0)</f>
        <v>0</v>
      </c>
      <c r="BU245" s="11">
        <f>IF($AG245,SUMPRODUCT(BA$2:BA245,$AH$2:$AH245)/SUM($AH$2:$AH245),0)</f>
        <v>0</v>
      </c>
      <c r="BV245" s="11"/>
      <c r="BW245" s="109" cm="1">
        <f t="array" ref="BW245">IF($AG245,SQRT(SUMPRODUCT($AH$2:$AH245, (AI$2:AI245-BC245)^2)/(SUM($AH$2:$AH245)-1)),0)</f>
        <v>0</v>
      </c>
      <c r="BX245" s="109" cm="1">
        <f t="array" ref="BX245">IF($AG245,SQRT(SUMPRODUCT($AH$2:$AH245, (AJ$2:AJ245-BD245)^2)/(SUM($AH$2:$AH245)-1)),0)</f>
        <v>0</v>
      </c>
      <c r="BY245" s="109" cm="1">
        <f t="array" ref="BY245">IF($AG245,SQRT(SUMPRODUCT($AH$2:$AH245, (AK$2:AK245-BE245)^2)/(SUM($AH$2:$AH245)-1)),0)</f>
        <v>0</v>
      </c>
      <c r="BZ245" s="109" cm="1">
        <f t="array" ref="BZ245">IF($AG245,SQRT(SUMPRODUCT($AH$2:$AH245, (AL$2:AL245-BF245)^2)/(SUM($AH$2:$AH245)-1)),0)</f>
        <v>0</v>
      </c>
      <c r="CA245" s="109" cm="1">
        <f t="array" ref="CA245">IF($AG245,SQRT(SUMPRODUCT($AH$2:$AH245, (AM$2:AM245-BG245)^2)/(SUM($AH$2:$AH245)-1)),0)</f>
        <v>0</v>
      </c>
      <c r="CB245" s="109" cm="1">
        <f t="array" ref="CB245">IF($AG245,SQRT(SUMPRODUCT($AH$2:$AH245, (AN$2:AN245-BH245)^2)/(SUM($AH$2:$AH245)-1)),0)</f>
        <v>0</v>
      </c>
      <c r="CC245" s="109" cm="1">
        <f t="array" ref="CC245">IF($AG245,SQRT(SUMPRODUCT($AH$2:$AH245, (AO$2:AO245-BI245)^2)/(SUM($AH$2:$AH245)-1)),0)</f>
        <v>0</v>
      </c>
      <c r="CD245" s="109" cm="1">
        <f t="array" ref="CD245">IF($AG245,SQRT(SUMPRODUCT($AH$2:$AH245, (AP$2:AP245-BJ245)^2)/(SUM($AH$2:$AH245)-1)),0)</f>
        <v>0</v>
      </c>
      <c r="CE245" s="109" cm="1">
        <f t="array" ref="CE245">IF($AG245,SQRT(SUMPRODUCT($AH$2:$AH245, (AQ$2:AQ245-BK245)^2)/(SUM($AH$2:$AH245)-1)),0)</f>
        <v>0</v>
      </c>
      <c r="CF245" s="109" cm="1">
        <f t="array" ref="CF245">IF($AG245,SQRT(SUMPRODUCT($AH$2:$AH245, (AR$2:AR245-BL245)^2)/(SUM($AH$2:$AH245)-1)),0)</f>
        <v>0</v>
      </c>
      <c r="CG245" s="109" cm="1">
        <f t="array" ref="CG245">IF($AG245,SQRT(SUMPRODUCT($AH$2:$AH245, (AS$2:AS245-BM245)^2)/(SUM($AH$2:$AH245)-1)),0)</f>
        <v>0</v>
      </c>
      <c r="CH245" s="109" cm="1">
        <f t="array" ref="CH245">IF($AG245,SQRT(SUMPRODUCT($AH$2:$AH245, (AT$2:AT245-BN245)^2)/(SUM($AH$2:$AH245)-1)),0)</f>
        <v>0</v>
      </c>
      <c r="CI245" s="109" cm="1">
        <f t="array" ref="CI245">IF($AG245,SQRT(SUMPRODUCT($AH$2:$AH245, (AU$2:AU245-BO245)^2)/(SUM($AH$2:$AH245)-1)),0)</f>
        <v>0</v>
      </c>
      <c r="CJ245" s="109" cm="1">
        <f t="array" ref="CJ245">IF($AG245,SQRT(SUMPRODUCT($AH$2:$AH245, (AV$2:AV245-BP245)^2)/(SUM($AH$2:$AH245)-1)),0)</f>
        <v>0</v>
      </c>
      <c r="CK245" s="109" cm="1">
        <f t="array" ref="CK245">IF($AG245,SQRT(SUMPRODUCT($AH$2:$AH245, (AW$2:AW245-BQ245)^2)/(SUM($AH$2:$AH245)-1)),0)</f>
        <v>0</v>
      </c>
      <c r="CL245" s="109" cm="1">
        <f t="array" ref="CL245">IF($AG245,SQRT(SUMPRODUCT($AH$2:$AH245, (AX$2:AX245-BR245)^2)/(SUM($AH$2:$AH245)-1)),0)</f>
        <v>0</v>
      </c>
      <c r="CM245" s="109" cm="1">
        <f t="array" ref="CM245">IF($AG245,SQRT(SUMPRODUCT($AH$2:$AH245, (AY$2:AY245-BS245)^2)/(SUM($AH$2:$AH245)-1)),0)</f>
        <v>0</v>
      </c>
      <c r="CN245" s="109" cm="1">
        <f t="array" ref="CN245">IF($AG245,SQRT(SUMPRODUCT($AH$2:$AH245, (AZ$2:AZ245-BT245)^2)/(SUM($AH$2:$AH245)-1)),0)</f>
        <v>0</v>
      </c>
      <c r="CO245" s="109" cm="1">
        <f t="array" ref="CO245">IF($AG245,SQRT(SUMPRODUCT($AH$2:$AH245, (BA$2:BA245-BU245)^2)/(SUM($AH$2:$AH245)-1)),0)</f>
        <v>0</v>
      </c>
    </row>
    <row r="246" spans="34:93" x14ac:dyDescent="0.25">
      <c r="AH246" s="99" t="str">
        <f t="shared" si="74"/>
        <v/>
      </c>
      <c r="AI246" s="11">
        <f t="shared" ca="1" si="75"/>
        <v>0</v>
      </c>
      <c r="AJ246" s="11">
        <f t="shared" ca="1" si="75"/>
        <v>0</v>
      </c>
      <c r="AK246" s="11">
        <f t="shared" ca="1" si="75"/>
        <v>0</v>
      </c>
      <c r="AL246" s="11">
        <f t="shared" ca="1" si="75"/>
        <v>0</v>
      </c>
      <c r="AM246" s="11">
        <f t="shared" ca="1" si="75"/>
        <v>0</v>
      </c>
      <c r="AN246" s="11">
        <f t="shared" ca="1" si="75"/>
        <v>0</v>
      </c>
      <c r="AO246" s="11">
        <f t="shared" ca="1" si="75"/>
        <v>0</v>
      </c>
      <c r="AP246" s="11">
        <f t="shared" ca="1" si="75"/>
        <v>0</v>
      </c>
      <c r="AQ246" s="11">
        <f t="shared" ca="1" si="75"/>
        <v>0</v>
      </c>
      <c r="AR246" s="11">
        <f t="shared" ca="1" si="75"/>
        <v>0</v>
      </c>
      <c r="AS246" s="11">
        <f t="shared" ca="1" si="76"/>
        <v>0</v>
      </c>
      <c r="AT246" s="11">
        <f t="shared" ca="1" si="76"/>
        <v>0</v>
      </c>
      <c r="AU246" s="11">
        <f t="shared" ca="1" si="76"/>
        <v>0</v>
      </c>
      <c r="AV246" s="11">
        <f t="shared" ca="1" si="76"/>
        <v>0</v>
      </c>
      <c r="AW246" s="11">
        <f t="shared" ca="1" si="76"/>
        <v>0</v>
      </c>
      <c r="AX246" s="11">
        <f t="shared" ca="1" si="76"/>
        <v>0</v>
      </c>
      <c r="AY246" s="11">
        <f t="shared" ca="1" si="76"/>
        <v>0</v>
      </c>
      <c r="AZ246" s="11">
        <f t="shared" ca="1" si="76"/>
        <v>0</v>
      </c>
      <c r="BA246" s="11">
        <f t="shared" ca="1" si="76"/>
        <v>0</v>
      </c>
      <c r="BB246" s="11"/>
      <c r="BC246" s="11">
        <f>IF($AG246,SUMPRODUCT(AI$2:AI246,$AH$2:$AH246)/SUM($AH$2:$AH246),0)</f>
        <v>0</v>
      </c>
      <c r="BD246" s="11">
        <f>IF($AG246,SUMPRODUCT(AJ$2:AJ246,$AH$2:$AH246)/SUM($AH$2:$AH246),0)</f>
        <v>0</v>
      </c>
      <c r="BE246" s="11">
        <f>IF($AG246,SUMPRODUCT(AK$2:AK246,$AH$2:$AH246)/SUM($AH$2:$AH246),0)</f>
        <v>0</v>
      </c>
      <c r="BF246" s="11">
        <f>IF($AG246,SUMPRODUCT(AL$2:AL246,$AH$2:$AH246)/SUM($AH$2:$AH246),0)</f>
        <v>0</v>
      </c>
      <c r="BG246" s="11">
        <f>IF($AG246,SUMPRODUCT(AM$2:AM246,$AH$2:$AH246)/SUM($AH$2:$AH246),0)</f>
        <v>0</v>
      </c>
      <c r="BH246" s="11">
        <f>IF($AG246,SUMPRODUCT(AN$2:AN246,$AH$2:$AH246)/SUM($AH$2:$AH246),0)</f>
        <v>0</v>
      </c>
      <c r="BI246" s="11">
        <f>IF($AG246,SUMPRODUCT(AO$2:AO246,$AH$2:$AH246)/SUM($AH$2:$AH246),0)</f>
        <v>0</v>
      </c>
      <c r="BJ246" s="11">
        <f>IF($AG246,SUMPRODUCT(AP$2:AP246,$AH$2:$AH246)/SUM($AH$2:$AH246),0)</f>
        <v>0</v>
      </c>
      <c r="BK246" s="11">
        <f>IF($AG246,SUMPRODUCT(AQ$2:AQ246,$AH$2:$AH246)/SUM($AH$2:$AH246),0)</f>
        <v>0</v>
      </c>
      <c r="BL246" s="11">
        <f>IF($AG246,SUMPRODUCT(AR$2:AR246,$AH$2:$AH246)/SUM($AH$2:$AH246),0)</f>
        <v>0</v>
      </c>
      <c r="BM246" s="11">
        <f>IF($AG246,SUMPRODUCT(AS$2:AS246,$AH$2:$AH246)/SUM($AH$2:$AH246),0)</f>
        <v>0</v>
      </c>
      <c r="BN246" s="11">
        <f>IF($AG246,SUMPRODUCT(AT$2:AT246,$AH$2:$AH246)/SUM($AH$2:$AH246),0)</f>
        <v>0</v>
      </c>
      <c r="BO246" s="11">
        <f>IF($AG246,SUMPRODUCT(AU$2:AU246,$AH$2:$AH246)/SUM($AH$2:$AH246),0)</f>
        <v>0</v>
      </c>
      <c r="BP246" s="11">
        <f>IF($AG246,SUMPRODUCT(AV$2:AV246,$AH$2:$AH246)/SUM($AH$2:$AH246),0)</f>
        <v>0</v>
      </c>
      <c r="BQ246" s="11">
        <f>IF($AG246,SUMPRODUCT(AW$2:AW246,$AH$2:$AH246)/SUM($AH$2:$AH246),0)</f>
        <v>0</v>
      </c>
      <c r="BR246" s="11">
        <f>IF($AG246,SUMPRODUCT(AX$2:AX246,$AH$2:$AH246)/SUM($AH$2:$AH246),0)</f>
        <v>0</v>
      </c>
      <c r="BS246" s="11">
        <f>IF($AG246,SUMPRODUCT(AY$2:AY246,$AH$2:$AH246)/SUM($AH$2:$AH246),0)</f>
        <v>0</v>
      </c>
      <c r="BT246" s="11">
        <f>IF($AG246,SUMPRODUCT(AZ$2:AZ246,$AH$2:$AH246)/SUM($AH$2:$AH246),0)</f>
        <v>0</v>
      </c>
      <c r="BU246" s="11">
        <f>IF($AG246,SUMPRODUCT(BA$2:BA246,$AH$2:$AH246)/SUM($AH$2:$AH246),0)</f>
        <v>0</v>
      </c>
      <c r="BV246" s="11"/>
      <c r="BW246" s="109" cm="1">
        <f t="array" ref="BW246">IF($AG246,SQRT(SUMPRODUCT($AH$2:$AH246, (AI$2:AI246-BC246)^2)/(SUM($AH$2:$AH246)-1)),0)</f>
        <v>0</v>
      </c>
      <c r="BX246" s="109" cm="1">
        <f t="array" ref="BX246">IF($AG246,SQRT(SUMPRODUCT($AH$2:$AH246, (AJ$2:AJ246-BD246)^2)/(SUM($AH$2:$AH246)-1)),0)</f>
        <v>0</v>
      </c>
      <c r="BY246" s="109" cm="1">
        <f t="array" ref="BY246">IF($AG246,SQRT(SUMPRODUCT($AH$2:$AH246, (AK$2:AK246-BE246)^2)/(SUM($AH$2:$AH246)-1)),0)</f>
        <v>0</v>
      </c>
      <c r="BZ246" s="109" cm="1">
        <f t="array" ref="BZ246">IF($AG246,SQRT(SUMPRODUCT($AH$2:$AH246, (AL$2:AL246-BF246)^2)/(SUM($AH$2:$AH246)-1)),0)</f>
        <v>0</v>
      </c>
      <c r="CA246" s="109" cm="1">
        <f t="array" ref="CA246">IF($AG246,SQRT(SUMPRODUCT($AH$2:$AH246, (AM$2:AM246-BG246)^2)/(SUM($AH$2:$AH246)-1)),0)</f>
        <v>0</v>
      </c>
      <c r="CB246" s="109" cm="1">
        <f t="array" ref="CB246">IF($AG246,SQRT(SUMPRODUCT($AH$2:$AH246, (AN$2:AN246-BH246)^2)/(SUM($AH$2:$AH246)-1)),0)</f>
        <v>0</v>
      </c>
      <c r="CC246" s="109" cm="1">
        <f t="array" ref="CC246">IF($AG246,SQRT(SUMPRODUCT($AH$2:$AH246, (AO$2:AO246-BI246)^2)/(SUM($AH$2:$AH246)-1)),0)</f>
        <v>0</v>
      </c>
      <c r="CD246" s="109" cm="1">
        <f t="array" ref="CD246">IF($AG246,SQRT(SUMPRODUCT($AH$2:$AH246, (AP$2:AP246-BJ246)^2)/(SUM($AH$2:$AH246)-1)),0)</f>
        <v>0</v>
      </c>
      <c r="CE246" s="109" cm="1">
        <f t="array" ref="CE246">IF($AG246,SQRT(SUMPRODUCT($AH$2:$AH246, (AQ$2:AQ246-BK246)^2)/(SUM($AH$2:$AH246)-1)),0)</f>
        <v>0</v>
      </c>
      <c r="CF246" s="109" cm="1">
        <f t="array" ref="CF246">IF($AG246,SQRT(SUMPRODUCT($AH$2:$AH246, (AR$2:AR246-BL246)^2)/(SUM($AH$2:$AH246)-1)),0)</f>
        <v>0</v>
      </c>
      <c r="CG246" s="109" cm="1">
        <f t="array" ref="CG246">IF($AG246,SQRT(SUMPRODUCT($AH$2:$AH246, (AS$2:AS246-BM246)^2)/(SUM($AH$2:$AH246)-1)),0)</f>
        <v>0</v>
      </c>
      <c r="CH246" s="109" cm="1">
        <f t="array" ref="CH246">IF($AG246,SQRT(SUMPRODUCT($AH$2:$AH246, (AT$2:AT246-BN246)^2)/(SUM($AH$2:$AH246)-1)),0)</f>
        <v>0</v>
      </c>
      <c r="CI246" s="109" cm="1">
        <f t="array" ref="CI246">IF($AG246,SQRT(SUMPRODUCT($AH$2:$AH246, (AU$2:AU246-BO246)^2)/(SUM($AH$2:$AH246)-1)),0)</f>
        <v>0</v>
      </c>
      <c r="CJ246" s="109" cm="1">
        <f t="array" ref="CJ246">IF($AG246,SQRT(SUMPRODUCT($AH$2:$AH246, (AV$2:AV246-BP246)^2)/(SUM($AH$2:$AH246)-1)),0)</f>
        <v>0</v>
      </c>
      <c r="CK246" s="109" cm="1">
        <f t="array" ref="CK246">IF($AG246,SQRT(SUMPRODUCT($AH$2:$AH246, (AW$2:AW246-BQ246)^2)/(SUM($AH$2:$AH246)-1)),0)</f>
        <v>0</v>
      </c>
      <c r="CL246" s="109" cm="1">
        <f t="array" ref="CL246">IF($AG246,SQRT(SUMPRODUCT($AH$2:$AH246, (AX$2:AX246-BR246)^2)/(SUM($AH$2:$AH246)-1)),0)</f>
        <v>0</v>
      </c>
      <c r="CM246" s="109" cm="1">
        <f t="array" ref="CM246">IF($AG246,SQRT(SUMPRODUCT($AH$2:$AH246, (AY$2:AY246-BS246)^2)/(SUM($AH$2:$AH246)-1)),0)</f>
        <v>0</v>
      </c>
      <c r="CN246" s="109" cm="1">
        <f t="array" ref="CN246">IF($AG246,SQRT(SUMPRODUCT($AH$2:$AH246, (AZ$2:AZ246-BT246)^2)/(SUM($AH$2:$AH246)-1)),0)</f>
        <v>0</v>
      </c>
      <c r="CO246" s="109" cm="1">
        <f t="array" ref="CO246">IF($AG246,SQRT(SUMPRODUCT($AH$2:$AH246, (BA$2:BA246-BU246)^2)/(SUM($AH$2:$AH246)-1)),0)</f>
        <v>0</v>
      </c>
    </row>
    <row r="247" spans="34:93" x14ac:dyDescent="0.25">
      <c r="AH247" s="99" t="str">
        <f t="shared" si="74"/>
        <v/>
      </c>
      <c r="AI247" s="11">
        <f t="shared" ca="1" si="75"/>
        <v>0</v>
      </c>
      <c r="AJ247" s="11">
        <f t="shared" ca="1" si="75"/>
        <v>0</v>
      </c>
      <c r="AK247" s="11">
        <f t="shared" ca="1" si="75"/>
        <v>0</v>
      </c>
      <c r="AL247" s="11">
        <f t="shared" ca="1" si="75"/>
        <v>0</v>
      </c>
      <c r="AM247" s="11">
        <f t="shared" ca="1" si="75"/>
        <v>0</v>
      </c>
      <c r="AN247" s="11">
        <f t="shared" ca="1" si="75"/>
        <v>0</v>
      </c>
      <c r="AO247" s="11">
        <f t="shared" ca="1" si="75"/>
        <v>0</v>
      </c>
      <c r="AP247" s="11">
        <f t="shared" ca="1" si="75"/>
        <v>0</v>
      </c>
      <c r="AQ247" s="11">
        <f t="shared" ca="1" si="75"/>
        <v>0</v>
      </c>
      <c r="AR247" s="11">
        <f t="shared" ca="1" si="75"/>
        <v>0</v>
      </c>
      <c r="AS247" s="11">
        <f t="shared" ca="1" si="76"/>
        <v>0</v>
      </c>
      <c r="AT247" s="11">
        <f t="shared" ca="1" si="76"/>
        <v>0</v>
      </c>
      <c r="AU247" s="11">
        <f t="shared" ca="1" si="76"/>
        <v>0</v>
      </c>
      <c r="AV247" s="11">
        <f t="shared" ca="1" si="76"/>
        <v>0</v>
      </c>
      <c r="AW247" s="11">
        <f t="shared" ca="1" si="76"/>
        <v>0</v>
      </c>
      <c r="AX247" s="11">
        <f t="shared" ca="1" si="76"/>
        <v>0</v>
      </c>
      <c r="AY247" s="11">
        <f t="shared" ca="1" si="76"/>
        <v>0</v>
      </c>
      <c r="AZ247" s="11">
        <f t="shared" ca="1" si="76"/>
        <v>0</v>
      </c>
      <c r="BA247" s="11">
        <f t="shared" ca="1" si="76"/>
        <v>0</v>
      </c>
      <c r="BB247" s="11"/>
      <c r="BC247" s="11">
        <f>IF($AG247,SUMPRODUCT(AI$2:AI247,$AH$2:$AH247)/SUM($AH$2:$AH247),0)</f>
        <v>0</v>
      </c>
      <c r="BD247" s="11">
        <f>IF($AG247,SUMPRODUCT(AJ$2:AJ247,$AH$2:$AH247)/SUM($AH$2:$AH247),0)</f>
        <v>0</v>
      </c>
      <c r="BE247" s="11">
        <f>IF($AG247,SUMPRODUCT(AK$2:AK247,$AH$2:$AH247)/SUM($AH$2:$AH247),0)</f>
        <v>0</v>
      </c>
      <c r="BF247" s="11">
        <f>IF($AG247,SUMPRODUCT(AL$2:AL247,$AH$2:$AH247)/SUM($AH$2:$AH247),0)</f>
        <v>0</v>
      </c>
      <c r="BG247" s="11">
        <f>IF($AG247,SUMPRODUCT(AM$2:AM247,$AH$2:$AH247)/SUM($AH$2:$AH247),0)</f>
        <v>0</v>
      </c>
      <c r="BH247" s="11">
        <f>IF($AG247,SUMPRODUCT(AN$2:AN247,$AH$2:$AH247)/SUM($AH$2:$AH247),0)</f>
        <v>0</v>
      </c>
      <c r="BI247" s="11">
        <f>IF($AG247,SUMPRODUCT(AO$2:AO247,$AH$2:$AH247)/SUM($AH$2:$AH247),0)</f>
        <v>0</v>
      </c>
      <c r="BJ247" s="11">
        <f>IF($AG247,SUMPRODUCT(AP$2:AP247,$AH$2:$AH247)/SUM($AH$2:$AH247),0)</f>
        <v>0</v>
      </c>
      <c r="BK247" s="11">
        <f>IF($AG247,SUMPRODUCT(AQ$2:AQ247,$AH$2:$AH247)/SUM($AH$2:$AH247),0)</f>
        <v>0</v>
      </c>
      <c r="BL247" s="11">
        <f>IF($AG247,SUMPRODUCT(AR$2:AR247,$AH$2:$AH247)/SUM($AH$2:$AH247),0)</f>
        <v>0</v>
      </c>
      <c r="BM247" s="11">
        <f>IF($AG247,SUMPRODUCT(AS$2:AS247,$AH$2:$AH247)/SUM($AH$2:$AH247),0)</f>
        <v>0</v>
      </c>
      <c r="BN247" s="11">
        <f>IF($AG247,SUMPRODUCT(AT$2:AT247,$AH$2:$AH247)/SUM($AH$2:$AH247),0)</f>
        <v>0</v>
      </c>
      <c r="BO247" s="11">
        <f>IF($AG247,SUMPRODUCT(AU$2:AU247,$AH$2:$AH247)/SUM($AH$2:$AH247),0)</f>
        <v>0</v>
      </c>
      <c r="BP247" s="11">
        <f>IF($AG247,SUMPRODUCT(AV$2:AV247,$AH$2:$AH247)/SUM($AH$2:$AH247),0)</f>
        <v>0</v>
      </c>
      <c r="BQ247" s="11">
        <f>IF($AG247,SUMPRODUCT(AW$2:AW247,$AH$2:$AH247)/SUM($AH$2:$AH247),0)</f>
        <v>0</v>
      </c>
      <c r="BR247" s="11">
        <f>IF($AG247,SUMPRODUCT(AX$2:AX247,$AH$2:$AH247)/SUM($AH$2:$AH247),0)</f>
        <v>0</v>
      </c>
      <c r="BS247" s="11">
        <f>IF($AG247,SUMPRODUCT(AY$2:AY247,$AH$2:$AH247)/SUM($AH$2:$AH247),0)</f>
        <v>0</v>
      </c>
      <c r="BT247" s="11">
        <f>IF($AG247,SUMPRODUCT(AZ$2:AZ247,$AH$2:$AH247)/SUM($AH$2:$AH247),0)</f>
        <v>0</v>
      </c>
      <c r="BU247" s="11">
        <f>IF($AG247,SUMPRODUCT(BA$2:BA247,$AH$2:$AH247)/SUM($AH$2:$AH247),0)</f>
        <v>0</v>
      </c>
      <c r="BV247" s="11"/>
      <c r="BW247" s="109" cm="1">
        <f t="array" ref="BW247">IF($AG247,SQRT(SUMPRODUCT($AH$2:$AH247, (AI$2:AI247-BC247)^2)/(SUM($AH$2:$AH247)-1)),0)</f>
        <v>0</v>
      </c>
      <c r="BX247" s="109" cm="1">
        <f t="array" ref="BX247">IF($AG247,SQRT(SUMPRODUCT($AH$2:$AH247, (AJ$2:AJ247-BD247)^2)/(SUM($AH$2:$AH247)-1)),0)</f>
        <v>0</v>
      </c>
      <c r="BY247" s="109" cm="1">
        <f t="array" ref="BY247">IF($AG247,SQRT(SUMPRODUCT($AH$2:$AH247, (AK$2:AK247-BE247)^2)/(SUM($AH$2:$AH247)-1)),0)</f>
        <v>0</v>
      </c>
      <c r="BZ247" s="109" cm="1">
        <f t="array" ref="BZ247">IF($AG247,SQRT(SUMPRODUCT($AH$2:$AH247, (AL$2:AL247-BF247)^2)/(SUM($AH$2:$AH247)-1)),0)</f>
        <v>0</v>
      </c>
      <c r="CA247" s="109" cm="1">
        <f t="array" ref="CA247">IF($AG247,SQRT(SUMPRODUCT($AH$2:$AH247, (AM$2:AM247-BG247)^2)/(SUM($AH$2:$AH247)-1)),0)</f>
        <v>0</v>
      </c>
      <c r="CB247" s="109" cm="1">
        <f t="array" ref="CB247">IF($AG247,SQRT(SUMPRODUCT($AH$2:$AH247, (AN$2:AN247-BH247)^2)/(SUM($AH$2:$AH247)-1)),0)</f>
        <v>0</v>
      </c>
      <c r="CC247" s="109" cm="1">
        <f t="array" ref="CC247">IF($AG247,SQRT(SUMPRODUCT($AH$2:$AH247, (AO$2:AO247-BI247)^2)/(SUM($AH$2:$AH247)-1)),0)</f>
        <v>0</v>
      </c>
      <c r="CD247" s="109" cm="1">
        <f t="array" ref="CD247">IF($AG247,SQRT(SUMPRODUCT($AH$2:$AH247, (AP$2:AP247-BJ247)^2)/(SUM($AH$2:$AH247)-1)),0)</f>
        <v>0</v>
      </c>
      <c r="CE247" s="109" cm="1">
        <f t="array" ref="CE247">IF($AG247,SQRT(SUMPRODUCT($AH$2:$AH247, (AQ$2:AQ247-BK247)^2)/(SUM($AH$2:$AH247)-1)),0)</f>
        <v>0</v>
      </c>
      <c r="CF247" s="109" cm="1">
        <f t="array" ref="CF247">IF($AG247,SQRT(SUMPRODUCT($AH$2:$AH247, (AR$2:AR247-BL247)^2)/(SUM($AH$2:$AH247)-1)),0)</f>
        <v>0</v>
      </c>
      <c r="CG247" s="109" cm="1">
        <f t="array" ref="CG247">IF($AG247,SQRT(SUMPRODUCT($AH$2:$AH247, (AS$2:AS247-BM247)^2)/(SUM($AH$2:$AH247)-1)),0)</f>
        <v>0</v>
      </c>
      <c r="CH247" s="109" cm="1">
        <f t="array" ref="CH247">IF($AG247,SQRT(SUMPRODUCT($AH$2:$AH247, (AT$2:AT247-BN247)^2)/(SUM($AH$2:$AH247)-1)),0)</f>
        <v>0</v>
      </c>
      <c r="CI247" s="109" cm="1">
        <f t="array" ref="CI247">IF($AG247,SQRT(SUMPRODUCT($AH$2:$AH247, (AU$2:AU247-BO247)^2)/(SUM($AH$2:$AH247)-1)),0)</f>
        <v>0</v>
      </c>
      <c r="CJ247" s="109" cm="1">
        <f t="array" ref="CJ247">IF($AG247,SQRT(SUMPRODUCT($AH$2:$AH247, (AV$2:AV247-BP247)^2)/(SUM($AH$2:$AH247)-1)),0)</f>
        <v>0</v>
      </c>
      <c r="CK247" s="109" cm="1">
        <f t="array" ref="CK247">IF($AG247,SQRT(SUMPRODUCT($AH$2:$AH247, (AW$2:AW247-BQ247)^2)/(SUM($AH$2:$AH247)-1)),0)</f>
        <v>0</v>
      </c>
      <c r="CL247" s="109" cm="1">
        <f t="array" ref="CL247">IF($AG247,SQRT(SUMPRODUCT($AH$2:$AH247, (AX$2:AX247-BR247)^2)/(SUM($AH$2:$AH247)-1)),0)</f>
        <v>0</v>
      </c>
      <c r="CM247" s="109" cm="1">
        <f t="array" ref="CM247">IF($AG247,SQRT(SUMPRODUCT($AH$2:$AH247, (AY$2:AY247-BS247)^2)/(SUM($AH$2:$AH247)-1)),0)</f>
        <v>0</v>
      </c>
      <c r="CN247" s="109" cm="1">
        <f t="array" ref="CN247">IF($AG247,SQRT(SUMPRODUCT($AH$2:$AH247, (AZ$2:AZ247-BT247)^2)/(SUM($AH$2:$AH247)-1)),0)</f>
        <v>0</v>
      </c>
      <c r="CO247" s="109" cm="1">
        <f t="array" ref="CO247">IF($AG247,SQRT(SUMPRODUCT($AH$2:$AH247, (BA$2:BA247-BU247)^2)/(SUM($AH$2:$AH247)-1)),0)</f>
        <v>0</v>
      </c>
    </row>
    <row r="248" spans="34:93" x14ac:dyDescent="0.25">
      <c r="AH248" s="99" t="str">
        <f t="shared" si="74"/>
        <v/>
      </c>
      <c r="AI248" s="11">
        <f t="shared" ca="1" si="75"/>
        <v>0</v>
      </c>
      <c r="AJ248" s="11">
        <f t="shared" ca="1" si="75"/>
        <v>0</v>
      </c>
      <c r="AK248" s="11">
        <f t="shared" ca="1" si="75"/>
        <v>0</v>
      </c>
      <c r="AL248" s="11">
        <f t="shared" ca="1" si="75"/>
        <v>0</v>
      </c>
      <c r="AM248" s="11">
        <f t="shared" ca="1" si="75"/>
        <v>0</v>
      </c>
      <c r="AN248" s="11">
        <f t="shared" ca="1" si="75"/>
        <v>0</v>
      </c>
      <c r="AO248" s="11">
        <f t="shared" ca="1" si="75"/>
        <v>0</v>
      </c>
      <c r="AP248" s="11">
        <f t="shared" ca="1" si="75"/>
        <v>0</v>
      </c>
      <c r="AQ248" s="11">
        <f t="shared" ca="1" si="75"/>
        <v>0</v>
      </c>
      <c r="AR248" s="11">
        <f t="shared" ca="1" si="75"/>
        <v>0</v>
      </c>
      <c r="AS248" s="11">
        <f t="shared" ca="1" si="76"/>
        <v>0</v>
      </c>
      <c r="AT248" s="11">
        <f t="shared" ca="1" si="76"/>
        <v>0</v>
      </c>
      <c r="AU248" s="11">
        <f t="shared" ca="1" si="76"/>
        <v>0</v>
      </c>
      <c r="AV248" s="11">
        <f t="shared" ca="1" si="76"/>
        <v>0</v>
      </c>
      <c r="AW248" s="11">
        <f t="shared" ca="1" si="76"/>
        <v>0</v>
      </c>
      <c r="AX248" s="11">
        <f t="shared" ca="1" si="76"/>
        <v>0</v>
      </c>
      <c r="AY248" s="11">
        <f t="shared" ca="1" si="76"/>
        <v>0</v>
      </c>
      <c r="AZ248" s="11">
        <f t="shared" ca="1" si="76"/>
        <v>0</v>
      </c>
      <c r="BA248" s="11">
        <f t="shared" ca="1" si="76"/>
        <v>0</v>
      </c>
      <c r="BB248" s="11"/>
      <c r="BC248" s="11">
        <f>IF($AG248,SUMPRODUCT(AI$2:AI248,$AH$2:$AH248)/SUM($AH$2:$AH248),0)</f>
        <v>0</v>
      </c>
      <c r="BD248" s="11">
        <f>IF($AG248,SUMPRODUCT(AJ$2:AJ248,$AH$2:$AH248)/SUM($AH$2:$AH248),0)</f>
        <v>0</v>
      </c>
      <c r="BE248" s="11">
        <f>IF($AG248,SUMPRODUCT(AK$2:AK248,$AH$2:$AH248)/SUM($AH$2:$AH248),0)</f>
        <v>0</v>
      </c>
      <c r="BF248" s="11">
        <f>IF($AG248,SUMPRODUCT(AL$2:AL248,$AH$2:$AH248)/SUM($AH$2:$AH248),0)</f>
        <v>0</v>
      </c>
      <c r="BG248" s="11">
        <f>IF($AG248,SUMPRODUCT(AM$2:AM248,$AH$2:$AH248)/SUM($AH$2:$AH248),0)</f>
        <v>0</v>
      </c>
      <c r="BH248" s="11">
        <f>IF($AG248,SUMPRODUCT(AN$2:AN248,$AH$2:$AH248)/SUM($AH$2:$AH248),0)</f>
        <v>0</v>
      </c>
      <c r="BI248" s="11">
        <f>IF($AG248,SUMPRODUCT(AO$2:AO248,$AH$2:$AH248)/SUM($AH$2:$AH248),0)</f>
        <v>0</v>
      </c>
      <c r="BJ248" s="11">
        <f>IF($AG248,SUMPRODUCT(AP$2:AP248,$AH$2:$AH248)/SUM($AH$2:$AH248),0)</f>
        <v>0</v>
      </c>
      <c r="BK248" s="11">
        <f>IF($AG248,SUMPRODUCT(AQ$2:AQ248,$AH$2:$AH248)/SUM($AH$2:$AH248),0)</f>
        <v>0</v>
      </c>
      <c r="BL248" s="11">
        <f>IF($AG248,SUMPRODUCT(AR$2:AR248,$AH$2:$AH248)/SUM($AH$2:$AH248),0)</f>
        <v>0</v>
      </c>
      <c r="BM248" s="11">
        <f>IF($AG248,SUMPRODUCT(AS$2:AS248,$AH$2:$AH248)/SUM($AH$2:$AH248),0)</f>
        <v>0</v>
      </c>
      <c r="BN248" s="11">
        <f>IF($AG248,SUMPRODUCT(AT$2:AT248,$AH$2:$AH248)/SUM($AH$2:$AH248),0)</f>
        <v>0</v>
      </c>
      <c r="BO248" s="11">
        <f>IF($AG248,SUMPRODUCT(AU$2:AU248,$AH$2:$AH248)/SUM($AH$2:$AH248),0)</f>
        <v>0</v>
      </c>
      <c r="BP248" s="11">
        <f>IF($AG248,SUMPRODUCT(AV$2:AV248,$AH$2:$AH248)/SUM($AH$2:$AH248),0)</f>
        <v>0</v>
      </c>
      <c r="BQ248" s="11">
        <f>IF($AG248,SUMPRODUCT(AW$2:AW248,$AH$2:$AH248)/SUM($AH$2:$AH248),0)</f>
        <v>0</v>
      </c>
      <c r="BR248" s="11">
        <f>IF($AG248,SUMPRODUCT(AX$2:AX248,$AH$2:$AH248)/SUM($AH$2:$AH248),0)</f>
        <v>0</v>
      </c>
      <c r="BS248" s="11">
        <f>IF($AG248,SUMPRODUCT(AY$2:AY248,$AH$2:$AH248)/SUM($AH$2:$AH248),0)</f>
        <v>0</v>
      </c>
      <c r="BT248" s="11">
        <f>IF($AG248,SUMPRODUCT(AZ$2:AZ248,$AH$2:$AH248)/SUM($AH$2:$AH248),0)</f>
        <v>0</v>
      </c>
      <c r="BU248" s="11">
        <f>IF($AG248,SUMPRODUCT(BA$2:BA248,$AH$2:$AH248)/SUM($AH$2:$AH248),0)</f>
        <v>0</v>
      </c>
      <c r="BV248" s="11"/>
      <c r="BW248" s="109" cm="1">
        <f t="array" ref="BW248">IF($AG248,SQRT(SUMPRODUCT($AH$2:$AH248, (AI$2:AI248-BC248)^2)/(SUM($AH$2:$AH248)-1)),0)</f>
        <v>0</v>
      </c>
      <c r="BX248" s="109" cm="1">
        <f t="array" ref="BX248">IF($AG248,SQRT(SUMPRODUCT($AH$2:$AH248, (AJ$2:AJ248-BD248)^2)/(SUM($AH$2:$AH248)-1)),0)</f>
        <v>0</v>
      </c>
      <c r="BY248" s="109" cm="1">
        <f t="array" ref="BY248">IF($AG248,SQRT(SUMPRODUCT($AH$2:$AH248, (AK$2:AK248-BE248)^2)/(SUM($AH$2:$AH248)-1)),0)</f>
        <v>0</v>
      </c>
      <c r="BZ248" s="109" cm="1">
        <f t="array" ref="BZ248">IF($AG248,SQRT(SUMPRODUCT($AH$2:$AH248, (AL$2:AL248-BF248)^2)/(SUM($AH$2:$AH248)-1)),0)</f>
        <v>0</v>
      </c>
      <c r="CA248" s="109" cm="1">
        <f t="array" ref="CA248">IF($AG248,SQRT(SUMPRODUCT($AH$2:$AH248, (AM$2:AM248-BG248)^2)/(SUM($AH$2:$AH248)-1)),0)</f>
        <v>0</v>
      </c>
      <c r="CB248" s="109" cm="1">
        <f t="array" ref="CB248">IF($AG248,SQRT(SUMPRODUCT($AH$2:$AH248, (AN$2:AN248-BH248)^2)/(SUM($AH$2:$AH248)-1)),0)</f>
        <v>0</v>
      </c>
      <c r="CC248" s="109" cm="1">
        <f t="array" ref="CC248">IF($AG248,SQRT(SUMPRODUCT($AH$2:$AH248, (AO$2:AO248-BI248)^2)/(SUM($AH$2:$AH248)-1)),0)</f>
        <v>0</v>
      </c>
      <c r="CD248" s="109" cm="1">
        <f t="array" ref="CD248">IF($AG248,SQRT(SUMPRODUCT($AH$2:$AH248, (AP$2:AP248-BJ248)^2)/(SUM($AH$2:$AH248)-1)),0)</f>
        <v>0</v>
      </c>
      <c r="CE248" s="109" cm="1">
        <f t="array" ref="CE248">IF($AG248,SQRT(SUMPRODUCT($AH$2:$AH248, (AQ$2:AQ248-BK248)^2)/(SUM($AH$2:$AH248)-1)),0)</f>
        <v>0</v>
      </c>
      <c r="CF248" s="109" cm="1">
        <f t="array" ref="CF248">IF($AG248,SQRT(SUMPRODUCT($AH$2:$AH248, (AR$2:AR248-BL248)^2)/(SUM($AH$2:$AH248)-1)),0)</f>
        <v>0</v>
      </c>
      <c r="CG248" s="109" cm="1">
        <f t="array" ref="CG248">IF($AG248,SQRT(SUMPRODUCT($AH$2:$AH248, (AS$2:AS248-BM248)^2)/(SUM($AH$2:$AH248)-1)),0)</f>
        <v>0</v>
      </c>
      <c r="CH248" s="109" cm="1">
        <f t="array" ref="CH248">IF($AG248,SQRT(SUMPRODUCT($AH$2:$AH248, (AT$2:AT248-BN248)^2)/(SUM($AH$2:$AH248)-1)),0)</f>
        <v>0</v>
      </c>
      <c r="CI248" s="109" cm="1">
        <f t="array" ref="CI248">IF($AG248,SQRT(SUMPRODUCT($AH$2:$AH248, (AU$2:AU248-BO248)^2)/(SUM($AH$2:$AH248)-1)),0)</f>
        <v>0</v>
      </c>
      <c r="CJ248" s="109" cm="1">
        <f t="array" ref="CJ248">IF($AG248,SQRT(SUMPRODUCT($AH$2:$AH248, (AV$2:AV248-BP248)^2)/(SUM($AH$2:$AH248)-1)),0)</f>
        <v>0</v>
      </c>
      <c r="CK248" s="109" cm="1">
        <f t="array" ref="CK248">IF($AG248,SQRT(SUMPRODUCT($AH$2:$AH248, (AW$2:AW248-BQ248)^2)/(SUM($AH$2:$AH248)-1)),0)</f>
        <v>0</v>
      </c>
      <c r="CL248" s="109" cm="1">
        <f t="array" ref="CL248">IF($AG248,SQRT(SUMPRODUCT($AH$2:$AH248, (AX$2:AX248-BR248)^2)/(SUM($AH$2:$AH248)-1)),0)</f>
        <v>0</v>
      </c>
      <c r="CM248" s="109" cm="1">
        <f t="array" ref="CM248">IF($AG248,SQRT(SUMPRODUCT($AH$2:$AH248, (AY$2:AY248-BS248)^2)/(SUM($AH$2:$AH248)-1)),0)</f>
        <v>0</v>
      </c>
      <c r="CN248" s="109" cm="1">
        <f t="array" ref="CN248">IF($AG248,SQRT(SUMPRODUCT($AH$2:$AH248, (AZ$2:AZ248-BT248)^2)/(SUM($AH$2:$AH248)-1)),0)</f>
        <v>0</v>
      </c>
      <c r="CO248" s="109" cm="1">
        <f t="array" ref="CO248">IF($AG248,SQRT(SUMPRODUCT($AH$2:$AH248, (BA$2:BA248-BU248)^2)/(SUM($AH$2:$AH248)-1)),0)</f>
        <v>0</v>
      </c>
    </row>
    <row r="249" spans="34:93" x14ac:dyDescent="0.25">
      <c r="AH249" s="99" t="str">
        <f t="shared" si="74"/>
        <v/>
      </c>
      <c r="AI249" s="11">
        <f t="shared" ca="1" si="75"/>
        <v>0</v>
      </c>
      <c r="AJ249" s="11">
        <f t="shared" ca="1" si="75"/>
        <v>0</v>
      </c>
      <c r="AK249" s="11">
        <f t="shared" ca="1" si="75"/>
        <v>0</v>
      </c>
      <c r="AL249" s="11">
        <f t="shared" ca="1" si="75"/>
        <v>0</v>
      </c>
      <c r="AM249" s="11">
        <f t="shared" ca="1" si="75"/>
        <v>0</v>
      </c>
      <c r="AN249" s="11">
        <f t="shared" ca="1" si="75"/>
        <v>0</v>
      </c>
      <c r="AO249" s="11">
        <f t="shared" ca="1" si="75"/>
        <v>0</v>
      </c>
      <c r="AP249" s="11">
        <f t="shared" ca="1" si="75"/>
        <v>0</v>
      </c>
      <c r="AQ249" s="11">
        <f t="shared" ca="1" si="75"/>
        <v>0</v>
      </c>
      <c r="AR249" s="11">
        <f t="shared" ca="1" si="75"/>
        <v>0</v>
      </c>
      <c r="AS249" s="11">
        <f t="shared" ca="1" si="76"/>
        <v>0</v>
      </c>
      <c r="AT249" s="11">
        <f t="shared" ca="1" si="76"/>
        <v>0</v>
      </c>
      <c r="AU249" s="11">
        <f t="shared" ca="1" si="76"/>
        <v>0</v>
      </c>
      <c r="AV249" s="11">
        <f t="shared" ca="1" si="76"/>
        <v>0</v>
      </c>
      <c r="AW249" s="11">
        <f t="shared" ca="1" si="76"/>
        <v>0</v>
      </c>
      <c r="AX249" s="11">
        <f t="shared" ca="1" si="76"/>
        <v>0</v>
      </c>
      <c r="AY249" s="11">
        <f t="shared" ca="1" si="76"/>
        <v>0</v>
      </c>
      <c r="AZ249" s="11">
        <f t="shared" ca="1" si="76"/>
        <v>0</v>
      </c>
      <c r="BA249" s="11">
        <f t="shared" ca="1" si="76"/>
        <v>0</v>
      </c>
      <c r="BB249" s="11"/>
      <c r="BC249" s="11">
        <f>IF($AG249,SUMPRODUCT(AI$2:AI249,$AH$2:$AH249)/SUM($AH$2:$AH249),0)</f>
        <v>0</v>
      </c>
      <c r="BD249" s="11">
        <f>IF($AG249,SUMPRODUCT(AJ$2:AJ249,$AH$2:$AH249)/SUM($AH$2:$AH249),0)</f>
        <v>0</v>
      </c>
      <c r="BE249" s="11">
        <f>IF($AG249,SUMPRODUCT(AK$2:AK249,$AH$2:$AH249)/SUM($AH$2:$AH249),0)</f>
        <v>0</v>
      </c>
      <c r="BF249" s="11">
        <f>IF($AG249,SUMPRODUCT(AL$2:AL249,$AH$2:$AH249)/SUM($AH$2:$AH249),0)</f>
        <v>0</v>
      </c>
      <c r="BG249" s="11">
        <f>IF($AG249,SUMPRODUCT(AM$2:AM249,$AH$2:$AH249)/SUM($AH$2:$AH249),0)</f>
        <v>0</v>
      </c>
      <c r="BH249" s="11">
        <f>IF($AG249,SUMPRODUCT(AN$2:AN249,$AH$2:$AH249)/SUM($AH$2:$AH249),0)</f>
        <v>0</v>
      </c>
      <c r="BI249" s="11">
        <f>IF($AG249,SUMPRODUCT(AO$2:AO249,$AH$2:$AH249)/SUM($AH$2:$AH249),0)</f>
        <v>0</v>
      </c>
      <c r="BJ249" s="11">
        <f>IF($AG249,SUMPRODUCT(AP$2:AP249,$AH$2:$AH249)/SUM($AH$2:$AH249),0)</f>
        <v>0</v>
      </c>
      <c r="BK249" s="11">
        <f>IF($AG249,SUMPRODUCT(AQ$2:AQ249,$AH$2:$AH249)/SUM($AH$2:$AH249),0)</f>
        <v>0</v>
      </c>
      <c r="BL249" s="11">
        <f>IF($AG249,SUMPRODUCT(AR$2:AR249,$AH$2:$AH249)/SUM($AH$2:$AH249),0)</f>
        <v>0</v>
      </c>
      <c r="BM249" s="11">
        <f>IF($AG249,SUMPRODUCT(AS$2:AS249,$AH$2:$AH249)/SUM($AH$2:$AH249),0)</f>
        <v>0</v>
      </c>
      <c r="BN249" s="11">
        <f>IF($AG249,SUMPRODUCT(AT$2:AT249,$AH$2:$AH249)/SUM($AH$2:$AH249),0)</f>
        <v>0</v>
      </c>
      <c r="BO249" s="11">
        <f>IF($AG249,SUMPRODUCT(AU$2:AU249,$AH$2:$AH249)/SUM($AH$2:$AH249),0)</f>
        <v>0</v>
      </c>
      <c r="BP249" s="11">
        <f>IF($AG249,SUMPRODUCT(AV$2:AV249,$AH$2:$AH249)/SUM($AH$2:$AH249),0)</f>
        <v>0</v>
      </c>
      <c r="BQ249" s="11">
        <f>IF($AG249,SUMPRODUCT(AW$2:AW249,$AH$2:$AH249)/SUM($AH$2:$AH249),0)</f>
        <v>0</v>
      </c>
      <c r="BR249" s="11">
        <f>IF($AG249,SUMPRODUCT(AX$2:AX249,$AH$2:$AH249)/SUM($AH$2:$AH249),0)</f>
        <v>0</v>
      </c>
      <c r="BS249" s="11">
        <f>IF($AG249,SUMPRODUCT(AY$2:AY249,$AH$2:$AH249)/SUM($AH$2:$AH249),0)</f>
        <v>0</v>
      </c>
      <c r="BT249" s="11">
        <f>IF($AG249,SUMPRODUCT(AZ$2:AZ249,$AH$2:$AH249)/SUM($AH$2:$AH249),0)</f>
        <v>0</v>
      </c>
      <c r="BU249" s="11">
        <f>IF($AG249,SUMPRODUCT(BA$2:BA249,$AH$2:$AH249)/SUM($AH$2:$AH249),0)</f>
        <v>0</v>
      </c>
      <c r="BV249" s="11"/>
      <c r="BW249" s="109" cm="1">
        <f t="array" ref="BW249">IF($AG249,SQRT(SUMPRODUCT($AH$2:$AH249, (AI$2:AI249-BC249)^2)/(SUM($AH$2:$AH249)-1)),0)</f>
        <v>0</v>
      </c>
      <c r="BX249" s="109" cm="1">
        <f t="array" ref="BX249">IF($AG249,SQRT(SUMPRODUCT($AH$2:$AH249, (AJ$2:AJ249-BD249)^2)/(SUM($AH$2:$AH249)-1)),0)</f>
        <v>0</v>
      </c>
      <c r="BY249" s="109" cm="1">
        <f t="array" ref="BY249">IF($AG249,SQRT(SUMPRODUCT($AH$2:$AH249, (AK$2:AK249-BE249)^2)/(SUM($AH$2:$AH249)-1)),0)</f>
        <v>0</v>
      </c>
      <c r="BZ249" s="109" cm="1">
        <f t="array" ref="BZ249">IF($AG249,SQRT(SUMPRODUCT($AH$2:$AH249, (AL$2:AL249-BF249)^2)/(SUM($AH$2:$AH249)-1)),0)</f>
        <v>0</v>
      </c>
      <c r="CA249" s="109" cm="1">
        <f t="array" ref="CA249">IF($AG249,SQRT(SUMPRODUCT($AH$2:$AH249, (AM$2:AM249-BG249)^2)/(SUM($AH$2:$AH249)-1)),0)</f>
        <v>0</v>
      </c>
      <c r="CB249" s="109" cm="1">
        <f t="array" ref="CB249">IF($AG249,SQRT(SUMPRODUCT($AH$2:$AH249, (AN$2:AN249-BH249)^2)/(SUM($AH$2:$AH249)-1)),0)</f>
        <v>0</v>
      </c>
      <c r="CC249" s="109" cm="1">
        <f t="array" ref="CC249">IF($AG249,SQRT(SUMPRODUCT($AH$2:$AH249, (AO$2:AO249-BI249)^2)/(SUM($AH$2:$AH249)-1)),0)</f>
        <v>0</v>
      </c>
      <c r="CD249" s="109" cm="1">
        <f t="array" ref="CD249">IF($AG249,SQRT(SUMPRODUCT($AH$2:$AH249, (AP$2:AP249-BJ249)^2)/(SUM($AH$2:$AH249)-1)),0)</f>
        <v>0</v>
      </c>
      <c r="CE249" s="109" cm="1">
        <f t="array" ref="CE249">IF($AG249,SQRT(SUMPRODUCT($AH$2:$AH249, (AQ$2:AQ249-BK249)^2)/(SUM($AH$2:$AH249)-1)),0)</f>
        <v>0</v>
      </c>
      <c r="CF249" s="109" cm="1">
        <f t="array" ref="CF249">IF($AG249,SQRT(SUMPRODUCT($AH$2:$AH249, (AR$2:AR249-BL249)^2)/(SUM($AH$2:$AH249)-1)),0)</f>
        <v>0</v>
      </c>
      <c r="CG249" s="109" cm="1">
        <f t="array" ref="CG249">IF($AG249,SQRT(SUMPRODUCT($AH$2:$AH249, (AS$2:AS249-BM249)^2)/(SUM($AH$2:$AH249)-1)),0)</f>
        <v>0</v>
      </c>
      <c r="CH249" s="109" cm="1">
        <f t="array" ref="CH249">IF($AG249,SQRT(SUMPRODUCT($AH$2:$AH249, (AT$2:AT249-BN249)^2)/(SUM($AH$2:$AH249)-1)),0)</f>
        <v>0</v>
      </c>
      <c r="CI249" s="109" cm="1">
        <f t="array" ref="CI249">IF($AG249,SQRT(SUMPRODUCT($AH$2:$AH249, (AU$2:AU249-BO249)^2)/(SUM($AH$2:$AH249)-1)),0)</f>
        <v>0</v>
      </c>
      <c r="CJ249" s="109" cm="1">
        <f t="array" ref="CJ249">IF($AG249,SQRT(SUMPRODUCT($AH$2:$AH249, (AV$2:AV249-BP249)^2)/(SUM($AH$2:$AH249)-1)),0)</f>
        <v>0</v>
      </c>
      <c r="CK249" s="109" cm="1">
        <f t="array" ref="CK249">IF($AG249,SQRT(SUMPRODUCT($AH$2:$AH249, (AW$2:AW249-BQ249)^2)/(SUM($AH$2:$AH249)-1)),0)</f>
        <v>0</v>
      </c>
      <c r="CL249" s="109" cm="1">
        <f t="array" ref="CL249">IF($AG249,SQRT(SUMPRODUCT($AH$2:$AH249, (AX$2:AX249-BR249)^2)/(SUM($AH$2:$AH249)-1)),0)</f>
        <v>0</v>
      </c>
      <c r="CM249" s="109" cm="1">
        <f t="array" ref="CM249">IF($AG249,SQRT(SUMPRODUCT($AH$2:$AH249, (AY$2:AY249-BS249)^2)/(SUM($AH$2:$AH249)-1)),0)</f>
        <v>0</v>
      </c>
      <c r="CN249" s="109" cm="1">
        <f t="array" ref="CN249">IF($AG249,SQRT(SUMPRODUCT($AH$2:$AH249, (AZ$2:AZ249-BT249)^2)/(SUM($AH$2:$AH249)-1)),0)</f>
        <v>0</v>
      </c>
      <c r="CO249" s="109" cm="1">
        <f t="array" ref="CO249">IF($AG249,SQRT(SUMPRODUCT($AH$2:$AH249, (BA$2:BA249-BU249)^2)/(SUM($AH$2:$AH249)-1)),0)</f>
        <v>0</v>
      </c>
    </row>
    <row r="250" spans="34:93" x14ac:dyDescent="0.25">
      <c r="AH250" s="99" t="str">
        <f t="shared" si="74"/>
        <v/>
      </c>
      <c r="AI250" s="11">
        <f t="shared" ca="1" si="75"/>
        <v>0</v>
      </c>
      <c r="AJ250" s="11">
        <f t="shared" ca="1" si="75"/>
        <v>0</v>
      </c>
      <c r="AK250" s="11">
        <f t="shared" ca="1" si="75"/>
        <v>0</v>
      </c>
      <c r="AL250" s="11">
        <f t="shared" ca="1" si="75"/>
        <v>0</v>
      </c>
      <c r="AM250" s="11">
        <f t="shared" ca="1" si="75"/>
        <v>0</v>
      </c>
      <c r="AN250" s="11">
        <f t="shared" ca="1" si="75"/>
        <v>0</v>
      </c>
      <c r="AO250" s="11">
        <f t="shared" ca="1" si="75"/>
        <v>0</v>
      </c>
      <c r="AP250" s="11">
        <f t="shared" ca="1" si="75"/>
        <v>0</v>
      </c>
      <c r="AQ250" s="11">
        <f t="shared" ca="1" si="75"/>
        <v>0</v>
      </c>
      <c r="AR250" s="11">
        <f t="shared" ca="1" si="75"/>
        <v>0</v>
      </c>
      <c r="AS250" s="11">
        <f t="shared" ca="1" si="76"/>
        <v>0</v>
      </c>
      <c r="AT250" s="11">
        <f t="shared" ca="1" si="76"/>
        <v>0</v>
      </c>
      <c r="AU250" s="11">
        <f t="shared" ca="1" si="76"/>
        <v>0</v>
      </c>
      <c r="AV250" s="11">
        <f t="shared" ca="1" si="76"/>
        <v>0</v>
      </c>
      <c r="AW250" s="11">
        <f t="shared" ca="1" si="76"/>
        <v>0</v>
      </c>
      <c r="AX250" s="11">
        <f t="shared" ca="1" si="76"/>
        <v>0</v>
      </c>
      <c r="AY250" s="11">
        <f t="shared" ca="1" si="76"/>
        <v>0</v>
      </c>
      <c r="AZ250" s="11">
        <f t="shared" ca="1" si="76"/>
        <v>0</v>
      </c>
      <c r="BA250" s="11">
        <f t="shared" ca="1" si="76"/>
        <v>0</v>
      </c>
      <c r="BB250" s="11"/>
      <c r="BC250" s="11">
        <f>IF($AG250,SUMPRODUCT(AI$2:AI250,$AH$2:$AH250)/SUM($AH$2:$AH250),0)</f>
        <v>0</v>
      </c>
      <c r="BD250" s="11">
        <f>IF($AG250,SUMPRODUCT(AJ$2:AJ250,$AH$2:$AH250)/SUM($AH$2:$AH250),0)</f>
        <v>0</v>
      </c>
      <c r="BE250" s="11">
        <f>IF($AG250,SUMPRODUCT(AK$2:AK250,$AH$2:$AH250)/SUM($AH$2:$AH250),0)</f>
        <v>0</v>
      </c>
      <c r="BF250" s="11">
        <f>IF($AG250,SUMPRODUCT(AL$2:AL250,$AH$2:$AH250)/SUM($AH$2:$AH250),0)</f>
        <v>0</v>
      </c>
      <c r="BG250" s="11">
        <f>IF($AG250,SUMPRODUCT(AM$2:AM250,$AH$2:$AH250)/SUM($AH$2:$AH250),0)</f>
        <v>0</v>
      </c>
      <c r="BH250" s="11">
        <f>IF($AG250,SUMPRODUCT(AN$2:AN250,$AH$2:$AH250)/SUM($AH$2:$AH250),0)</f>
        <v>0</v>
      </c>
      <c r="BI250" s="11">
        <f>IF($AG250,SUMPRODUCT(AO$2:AO250,$AH$2:$AH250)/SUM($AH$2:$AH250),0)</f>
        <v>0</v>
      </c>
      <c r="BJ250" s="11">
        <f>IF($AG250,SUMPRODUCT(AP$2:AP250,$AH$2:$AH250)/SUM($AH$2:$AH250),0)</f>
        <v>0</v>
      </c>
      <c r="BK250" s="11">
        <f>IF($AG250,SUMPRODUCT(AQ$2:AQ250,$AH$2:$AH250)/SUM($AH$2:$AH250),0)</f>
        <v>0</v>
      </c>
      <c r="BL250" s="11">
        <f>IF($AG250,SUMPRODUCT(AR$2:AR250,$AH$2:$AH250)/SUM($AH$2:$AH250),0)</f>
        <v>0</v>
      </c>
      <c r="BM250" s="11">
        <f>IF($AG250,SUMPRODUCT(AS$2:AS250,$AH$2:$AH250)/SUM($AH$2:$AH250),0)</f>
        <v>0</v>
      </c>
      <c r="BN250" s="11">
        <f>IF($AG250,SUMPRODUCT(AT$2:AT250,$AH$2:$AH250)/SUM($AH$2:$AH250),0)</f>
        <v>0</v>
      </c>
      <c r="BO250" s="11">
        <f>IF($AG250,SUMPRODUCT(AU$2:AU250,$AH$2:$AH250)/SUM($AH$2:$AH250),0)</f>
        <v>0</v>
      </c>
      <c r="BP250" s="11">
        <f>IF($AG250,SUMPRODUCT(AV$2:AV250,$AH$2:$AH250)/SUM($AH$2:$AH250),0)</f>
        <v>0</v>
      </c>
      <c r="BQ250" s="11">
        <f>IF($AG250,SUMPRODUCT(AW$2:AW250,$AH$2:$AH250)/SUM($AH$2:$AH250),0)</f>
        <v>0</v>
      </c>
      <c r="BR250" s="11">
        <f>IF($AG250,SUMPRODUCT(AX$2:AX250,$AH$2:$AH250)/SUM($AH$2:$AH250),0)</f>
        <v>0</v>
      </c>
      <c r="BS250" s="11">
        <f>IF($AG250,SUMPRODUCT(AY$2:AY250,$AH$2:$AH250)/SUM($AH$2:$AH250),0)</f>
        <v>0</v>
      </c>
      <c r="BT250" s="11">
        <f>IF($AG250,SUMPRODUCT(AZ$2:AZ250,$AH$2:$AH250)/SUM($AH$2:$AH250),0)</f>
        <v>0</v>
      </c>
      <c r="BU250" s="11">
        <f>IF($AG250,SUMPRODUCT(BA$2:BA250,$AH$2:$AH250)/SUM($AH$2:$AH250),0)</f>
        <v>0</v>
      </c>
      <c r="BV250" s="11"/>
      <c r="BW250" s="109" cm="1">
        <f t="array" ref="BW250">IF($AG250,SQRT(SUMPRODUCT($AH$2:$AH250, (AI$2:AI250-BC250)^2)/(SUM($AH$2:$AH250)-1)),0)</f>
        <v>0</v>
      </c>
      <c r="BX250" s="109" cm="1">
        <f t="array" ref="BX250">IF($AG250,SQRT(SUMPRODUCT($AH$2:$AH250, (AJ$2:AJ250-BD250)^2)/(SUM($AH$2:$AH250)-1)),0)</f>
        <v>0</v>
      </c>
      <c r="BY250" s="109" cm="1">
        <f t="array" ref="BY250">IF($AG250,SQRT(SUMPRODUCT($AH$2:$AH250, (AK$2:AK250-BE250)^2)/(SUM($AH$2:$AH250)-1)),0)</f>
        <v>0</v>
      </c>
      <c r="BZ250" s="109" cm="1">
        <f t="array" ref="BZ250">IF($AG250,SQRT(SUMPRODUCT($AH$2:$AH250, (AL$2:AL250-BF250)^2)/(SUM($AH$2:$AH250)-1)),0)</f>
        <v>0</v>
      </c>
      <c r="CA250" s="109" cm="1">
        <f t="array" ref="CA250">IF($AG250,SQRT(SUMPRODUCT($AH$2:$AH250, (AM$2:AM250-BG250)^2)/(SUM($AH$2:$AH250)-1)),0)</f>
        <v>0</v>
      </c>
      <c r="CB250" s="109" cm="1">
        <f t="array" ref="CB250">IF($AG250,SQRT(SUMPRODUCT($AH$2:$AH250, (AN$2:AN250-BH250)^2)/(SUM($AH$2:$AH250)-1)),0)</f>
        <v>0</v>
      </c>
      <c r="CC250" s="109" cm="1">
        <f t="array" ref="CC250">IF($AG250,SQRT(SUMPRODUCT($AH$2:$AH250, (AO$2:AO250-BI250)^2)/(SUM($AH$2:$AH250)-1)),0)</f>
        <v>0</v>
      </c>
      <c r="CD250" s="109" cm="1">
        <f t="array" ref="CD250">IF($AG250,SQRT(SUMPRODUCT($AH$2:$AH250, (AP$2:AP250-BJ250)^2)/(SUM($AH$2:$AH250)-1)),0)</f>
        <v>0</v>
      </c>
      <c r="CE250" s="109" cm="1">
        <f t="array" ref="CE250">IF($AG250,SQRT(SUMPRODUCT($AH$2:$AH250, (AQ$2:AQ250-BK250)^2)/(SUM($AH$2:$AH250)-1)),0)</f>
        <v>0</v>
      </c>
      <c r="CF250" s="109" cm="1">
        <f t="array" ref="CF250">IF($AG250,SQRT(SUMPRODUCT($AH$2:$AH250, (AR$2:AR250-BL250)^2)/(SUM($AH$2:$AH250)-1)),0)</f>
        <v>0</v>
      </c>
      <c r="CG250" s="109" cm="1">
        <f t="array" ref="CG250">IF($AG250,SQRT(SUMPRODUCT($AH$2:$AH250, (AS$2:AS250-BM250)^2)/(SUM($AH$2:$AH250)-1)),0)</f>
        <v>0</v>
      </c>
      <c r="CH250" s="109" cm="1">
        <f t="array" ref="CH250">IF($AG250,SQRT(SUMPRODUCT($AH$2:$AH250, (AT$2:AT250-BN250)^2)/(SUM($AH$2:$AH250)-1)),0)</f>
        <v>0</v>
      </c>
      <c r="CI250" s="109" cm="1">
        <f t="array" ref="CI250">IF($AG250,SQRT(SUMPRODUCT($AH$2:$AH250, (AU$2:AU250-BO250)^2)/(SUM($AH$2:$AH250)-1)),0)</f>
        <v>0</v>
      </c>
      <c r="CJ250" s="109" cm="1">
        <f t="array" ref="CJ250">IF($AG250,SQRT(SUMPRODUCT($AH$2:$AH250, (AV$2:AV250-BP250)^2)/(SUM($AH$2:$AH250)-1)),0)</f>
        <v>0</v>
      </c>
      <c r="CK250" s="109" cm="1">
        <f t="array" ref="CK250">IF($AG250,SQRT(SUMPRODUCT($AH$2:$AH250, (AW$2:AW250-BQ250)^2)/(SUM($AH$2:$AH250)-1)),0)</f>
        <v>0</v>
      </c>
      <c r="CL250" s="109" cm="1">
        <f t="array" ref="CL250">IF($AG250,SQRT(SUMPRODUCT($AH$2:$AH250, (AX$2:AX250-BR250)^2)/(SUM($AH$2:$AH250)-1)),0)</f>
        <v>0</v>
      </c>
      <c r="CM250" s="109" cm="1">
        <f t="array" ref="CM250">IF($AG250,SQRT(SUMPRODUCT($AH$2:$AH250, (AY$2:AY250-BS250)^2)/(SUM($AH$2:$AH250)-1)),0)</f>
        <v>0</v>
      </c>
      <c r="CN250" s="109" cm="1">
        <f t="array" ref="CN250">IF($AG250,SQRT(SUMPRODUCT($AH$2:$AH250, (AZ$2:AZ250-BT250)^2)/(SUM($AH$2:$AH250)-1)),0)</f>
        <v>0</v>
      </c>
      <c r="CO250" s="109" cm="1">
        <f t="array" ref="CO250">IF($AG250,SQRT(SUMPRODUCT($AH$2:$AH250, (BA$2:BA250-BU250)^2)/(SUM($AH$2:$AH250)-1)),0)</f>
        <v>0</v>
      </c>
    </row>
    <row r="251" spans="34:93" x14ac:dyDescent="0.25">
      <c r="AH251" s="99" t="str">
        <f t="shared" si="74"/>
        <v/>
      </c>
      <c r="AI251" s="11">
        <f t="shared" ca="1" si="75"/>
        <v>0</v>
      </c>
      <c r="AJ251" s="11">
        <f t="shared" ca="1" si="75"/>
        <v>0</v>
      </c>
      <c r="AK251" s="11">
        <f t="shared" ca="1" si="75"/>
        <v>0</v>
      </c>
      <c r="AL251" s="11">
        <f t="shared" ca="1" si="75"/>
        <v>0</v>
      </c>
      <c r="AM251" s="11">
        <f t="shared" ca="1" si="75"/>
        <v>0</v>
      </c>
      <c r="AN251" s="11">
        <f t="shared" ca="1" si="75"/>
        <v>0</v>
      </c>
      <c r="AO251" s="11">
        <f t="shared" ca="1" si="75"/>
        <v>0</v>
      </c>
      <c r="AP251" s="11">
        <f t="shared" ca="1" si="75"/>
        <v>0</v>
      </c>
      <c r="AQ251" s="11">
        <f t="shared" ca="1" si="75"/>
        <v>0</v>
      </c>
      <c r="AR251" s="11">
        <f t="shared" ca="1" si="75"/>
        <v>0</v>
      </c>
      <c r="AS251" s="11">
        <f t="shared" ca="1" si="76"/>
        <v>0</v>
      </c>
      <c r="AT251" s="11">
        <f t="shared" ca="1" si="76"/>
        <v>0</v>
      </c>
      <c r="AU251" s="11">
        <f t="shared" ca="1" si="76"/>
        <v>0</v>
      </c>
      <c r="AV251" s="11">
        <f t="shared" ca="1" si="76"/>
        <v>0</v>
      </c>
      <c r="AW251" s="11">
        <f t="shared" ca="1" si="76"/>
        <v>0</v>
      </c>
      <c r="AX251" s="11">
        <f t="shared" ca="1" si="76"/>
        <v>0</v>
      </c>
      <c r="AY251" s="11">
        <f t="shared" ca="1" si="76"/>
        <v>0</v>
      </c>
      <c r="AZ251" s="11">
        <f t="shared" ca="1" si="76"/>
        <v>0</v>
      </c>
      <c r="BA251" s="11">
        <f t="shared" ca="1" si="76"/>
        <v>0</v>
      </c>
      <c r="BB251" s="11"/>
      <c r="BC251" s="11">
        <f>IF($AG251,SUMPRODUCT(AI$2:AI251,$AH$2:$AH251)/SUM($AH$2:$AH251),0)</f>
        <v>0</v>
      </c>
      <c r="BD251" s="11">
        <f>IF($AG251,SUMPRODUCT(AJ$2:AJ251,$AH$2:$AH251)/SUM($AH$2:$AH251),0)</f>
        <v>0</v>
      </c>
      <c r="BE251" s="11">
        <f>IF($AG251,SUMPRODUCT(AK$2:AK251,$AH$2:$AH251)/SUM($AH$2:$AH251),0)</f>
        <v>0</v>
      </c>
      <c r="BF251" s="11">
        <f>IF($AG251,SUMPRODUCT(AL$2:AL251,$AH$2:$AH251)/SUM($AH$2:$AH251),0)</f>
        <v>0</v>
      </c>
      <c r="BG251" s="11">
        <f>IF($AG251,SUMPRODUCT(AM$2:AM251,$AH$2:$AH251)/SUM($AH$2:$AH251),0)</f>
        <v>0</v>
      </c>
      <c r="BH251" s="11">
        <f>IF($AG251,SUMPRODUCT(AN$2:AN251,$AH$2:$AH251)/SUM($AH$2:$AH251),0)</f>
        <v>0</v>
      </c>
      <c r="BI251" s="11">
        <f>IF($AG251,SUMPRODUCT(AO$2:AO251,$AH$2:$AH251)/SUM($AH$2:$AH251),0)</f>
        <v>0</v>
      </c>
      <c r="BJ251" s="11">
        <f>IF($AG251,SUMPRODUCT(AP$2:AP251,$AH$2:$AH251)/SUM($AH$2:$AH251),0)</f>
        <v>0</v>
      </c>
      <c r="BK251" s="11">
        <f>IF($AG251,SUMPRODUCT(AQ$2:AQ251,$AH$2:$AH251)/SUM($AH$2:$AH251),0)</f>
        <v>0</v>
      </c>
      <c r="BL251" s="11">
        <f>IF($AG251,SUMPRODUCT(AR$2:AR251,$AH$2:$AH251)/SUM($AH$2:$AH251),0)</f>
        <v>0</v>
      </c>
      <c r="BM251" s="11">
        <f>IF($AG251,SUMPRODUCT(AS$2:AS251,$AH$2:$AH251)/SUM($AH$2:$AH251),0)</f>
        <v>0</v>
      </c>
      <c r="BN251" s="11">
        <f>IF($AG251,SUMPRODUCT(AT$2:AT251,$AH$2:$AH251)/SUM($AH$2:$AH251),0)</f>
        <v>0</v>
      </c>
      <c r="BO251" s="11">
        <f>IF($AG251,SUMPRODUCT(AU$2:AU251,$AH$2:$AH251)/SUM($AH$2:$AH251),0)</f>
        <v>0</v>
      </c>
      <c r="BP251" s="11">
        <f>IF($AG251,SUMPRODUCT(AV$2:AV251,$AH$2:$AH251)/SUM($AH$2:$AH251),0)</f>
        <v>0</v>
      </c>
      <c r="BQ251" s="11">
        <f>IF($AG251,SUMPRODUCT(AW$2:AW251,$AH$2:$AH251)/SUM($AH$2:$AH251),0)</f>
        <v>0</v>
      </c>
      <c r="BR251" s="11">
        <f>IF($AG251,SUMPRODUCT(AX$2:AX251,$AH$2:$AH251)/SUM($AH$2:$AH251),0)</f>
        <v>0</v>
      </c>
      <c r="BS251" s="11">
        <f>IF($AG251,SUMPRODUCT(AY$2:AY251,$AH$2:$AH251)/SUM($AH$2:$AH251),0)</f>
        <v>0</v>
      </c>
      <c r="BT251" s="11">
        <f>IF($AG251,SUMPRODUCT(AZ$2:AZ251,$AH$2:$AH251)/SUM($AH$2:$AH251),0)</f>
        <v>0</v>
      </c>
      <c r="BU251" s="11">
        <f>IF($AG251,SUMPRODUCT(BA$2:BA251,$AH$2:$AH251)/SUM($AH$2:$AH251),0)</f>
        <v>0</v>
      </c>
      <c r="BV251" s="11"/>
      <c r="BW251" s="109" cm="1">
        <f t="array" ref="BW251">IF($AG251,SQRT(SUMPRODUCT($AH$2:$AH251, (AI$2:AI251-BC251)^2)/(SUM($AH$2:$AH251)-1)),0)</f>
        <v>0</v>
      </c>
      <c r="BX251" s="109" cm="1">
        <f t="array" ref="BX251">IF($AG251,SQRT(SUMPRODUCT($AH$2:$AH251, (AJ$2:AJ251-BD251)^2)/(SUM($AH$2:$AH251)-1)),0)</f>
        <v>0</v>
      </c>
      <c r="BY251" s="109" cm="1">
        <f t="array" ref="BY251">IF($AG251,SQRT(SUMPRODUCT($AH$2:$AH251, (AK$2:AK251-BE251)^2)/(SUM($AH$2:$AH251)-1)),0)</f>
        <v>0</v>
      </c>
      <c r="BZ251" s="109" cm="1">
        <f t="array" ref="BZ251">IF($AG251,SQRT(SUMPRODUCT($AH$2:$AH251, (AL$2:AL251-BF251)^2)/(SUM($AH$2:$AH251)-1)),0)</f>
        <v>0</v>
      </c>
      <c r="CA251" s="109" cm="1">
        <f t="array" ref="CA251">IF($AG251,SQRT(SUMPRODUCT($AH$2:$AH251, (AM$2:AM251-BG251)^2)/(SUM($AH$2:$AH251)-1)),0)</f>
        <v>0</v>
      </c>
      <c r="CB251" s="109" cm="1">
        <f t="array" ref="CB251">IF($AG251,SQRT(SUMPRODUCT($AH$2:$AH251, (AN$2:AN251-BH251)^2)/(SUM($AH$2:$AH251)-1)),0)</f>
        <v>0</v>
      </c>
      <c r="CC251" s="109" cm="1">
        <f t="array" ref="CC251">IF($AG251,SQRT(SUMPRODUCT($AH$2:$AH251, (AO$2:AO251-BI251)^2)/(SUM($AH$2:$AH251)-1)),0)</f>
        <v>0</v>
      </c>
      <c r="CD251" s="109" cm="1">
        <f t="array" ref="CD251">IF($AG251,SQRT(SUMPRODUCT($AH$2:$AH251, (AP$2:AP251-BJ251)^2)/(SUM($AH$2:$AH251)-1)),0)</f>
        <v>0</v>
      </c>
      <c r="CE251" s="109" cm="1">
        <f t="array" ref="CE251">IF($AG251,SQRT(SUMPRODUCT($AH$2:$AH251, (AQ$2:AQ251-BK251)^2)/(SUM($AH$2:$AH251)-1)),0)</f>
        <v>0</v>
      </c>
      <c r="CF251" s="109" cm="1">
        <f t="array" ref="CF251">IF($AG251,SQRT(SUMPRODUCT($AH$2:$AH251, (AR$2:AR251-BL251)^2)/(SUM($AH$2:$AH251)-1)),0)</f>
        <v>0</v>
      </c>
      <c r="CG251" s="109" cm="1">
        <f t="array" ref="CG251">IF($AG251,SQRT(SUMPRODUCT($AH$2:$AH251, (AS$2:AS251-BM251)^2)/(SUM($AH$2:$AH251)-1)),0)</f>
        <v>0</v>
      </c>
      <c r="CH251" s="109" cm="1">
        <f t="array" ref="CH251">IF($AG251,SQRT(SUMPRODUCT($AH$2:$AH251, (AT$2:AT251-BN251)^2)/(SUM($AH$2:$AH251)-1)),0)</f>
        <v>0</v>
      </c>
      <c r="CI251" s="109" cm="1">
        <f t="array" ref="CI251">IF($AG251,SQRT(SUMPRODUCT($AH$2:$AH251, (AU$2:AU251-BO251)^2)/(SUM($AH$2:$AH251)-1)),0)</f>
        <v>0</v>
      </c>
      <c r="CJ251" s="109" cm="1">
        <f t="array" ref="CJ251">IF($AG251,SQRT(SUMPRODUCT($AH$2:$AH251, (AV$2:AV251-BP251)^2)/(SUM($AH$2:$AH251)-1)),0)</f>
        <v>0</v>
      </c>
      <c r="CK251" s="109" cm="1">
        <f t="array" ref="CK251">IF($AG251,SQRT(SUMPRODUCT($AH$2:$AH251, (AW$2:AW251-BQ251)^2)/(SUM($AH$2:$AH251)-1)),0)</f>
        <v>0</v>
      </c>
      <c r="CL251" s="109" cm="1">
        <f t="array" ref="CL251">IF($AG251,SQRT(SUMPRODUCT($AH$2:$AH251, (AX$2:AX251-BR251)^2)/(SUM($AH$2:$AH251)-1)),0)</f>
        <v>0</v>
      </c>
      <c r="CM251" s="109" cm="1">
        <f t="array" ref="CM251">IF($AG251,SQRT(SUMPRODUCT($AH$2:$AH251, (AY$2:AY251-BS251)^2)/(SUM($AH$2:$AH251)-1)),0)</f>
        <v>0</v>
      </c>
      <c r="CN251" s="109" cm="1">
        <f t="array" ref="CN251">IF($AG251,SQRT(SUMPRODUCT($AH$2:$AH251, (AZ$2:AZ251-BT251)^2)/(SUM($AH$2:$AH251)-1)),0)</f>
        <v>0</v>
      </c>
      <c r="CO251" s="109" cm="1">
        <f t="array" ref="CO251">IF($AG251,SQRT(SUMPRODUCT($AH$2:$AH251, (BA$2:BA251-BU251)^2)/(SUM($AH$2:$AH251)-1)),0)</f>
        <v>0</v>
      </c>
    </row>
    <row r="252" spans="34:93" x14ac:dyDescent="0.25">
      <c r="AH252" s="99" t="str">
        <f t="shared" si="74"/>
        <v/>
      </c>
      <c r="AI252" s="11">
        <f t="shared" ref="AI252:AR261" ca="1" si="77">IF(AI$1&lt;&gt;0,SUMIFS(INDIRECT(AI$1), Fecha,$AG252),0)</f>
        <v>0</v>
      </c>
      <c r="AJ252" s="11">
        <f t="shared" ca="1" si="77"/>
        <v>0</v>
      </c>
      <c r="AK252" s="11">
        <f t="shared" ca="1" si="77"/>
        <v>0</v>
      </c>
      <c r="AL252" s="11">
        <f t="shared" ca="1" si="77"/>
        <v>0</v>
      </c>
      <c r="AM252" s="11">
        <f t="shared" ca="1" si="77"/>
        <v>0</v>
      </c>
      <c r="AN252" s="11">
        <f t="shared" ca="1" si="77"/>
        <v>0</v>
      </c>
      <c r="AO252" s="11">
        <f t="shared" ca="1" si="77"/>
        <v>0</v>
      </c>
      <c r="AP252" s="11">
        <f t="shared" ca="1" si="77"/>
        <v>0</v>
      </c>
      <c r="AQ252" s="11">
        <f t="shared" ca="1" si="77"/>
        <v>0</v>
      </c>
      <c r="AR252" s="11">
        <f t="shared" ca="1" si="77"/>
        <v>0</v>
      </c>
      <c r="AS252" s="11">
        <f t="shared" ref="AS252:BA261" ca="1" si="78">IF(AS$1&lt;&gt;0,SUMIFS(INDIRECT(AS$1), Fecha,$AG252),0)</f>
        <v>0</v>
      </c>
      <c r="AT252" s="11">
        <f t="shared" ca="1" si="78"/>
        <v>0</v>
      </c>
      <c r="AU252" s="11">
        <f t="shared" ca="1" si="78"/>
        <v>0</v>
      </c>
      <c r="AV252" s="11">
        <f t="shared" ca="1" si="78"/>
        <v>0</v>
      </c>
      <c r="AW252" s="11">
        <f t="shared" ca="1" si="78"/>
        <v>0</v>
      </c>
      <c r="AX252" s="11">
        <f t="shared" ca="1" si="78"/>
        <v>0</v>
      </c>
      <c r="AY252" s="11">
        <f t="shared" ca="1" si="78"/>
        <v>0</v>
      </c>
      <c r="AZ252" s="11">
        <f t="shared" ca="1" si="78"/>
        <v>0</v>
      </c>
      <c r="BA252" s="11">
        <f t="shared" ca="1" si="78"/>
        <v>0</v>
      </c>
      <c r="BB252" s="11"/>
      <c r="BC252" s="11">
        <f>IF($AG252,SUMPRODUCT(AI$2:AI252,$AH$2:$AH252)/SUM($AH$2:$AH252),0)</f>
        <v>0</v>
      </c>
      <c r="BD252" s="11">
        <f>IF($AG252,SUMPRODUCT(AJ$2:AJ252,$AH$2:$AH252)/SUM($AH$2:$AH252),0)</f>
        <v>0</v>
      </c>
      <c r="BE252" s="11">
        <f>IF($AG252,SUMPRODUCT(AK$2:AK252,$AH$2:$AH252)/SUM($AH$2:$AH252),0)</f>
        <v>0</v>
      </c>
      <c r="BF252" s="11">
        <f>IF($AG252,SUMPRODUCT(AL$2:AL252,$AH$2:$AH252)/SUM($AH$2:$AH252),0)</f>
        <v>0</v>
      </c>
      <c r="BG252" s="11">
        <f>IF($AG252,SUMPRODUCT(AM$2:AM252,$AH$2:$AH252)/SUM($AH$2:$AH252),0)</f>
        <v>0</v>
      </c>
      <c r="BH252" s="11">
        <f>IF($AG252,SUMPRODUCT(AN$2:AN252,$AH$2:$AH252)/SUM($AH$2:$AH252),0)</f>
        <v>0</v>
      </c>
      <c r="BI252" s="11">
        <f>IF($AG252,SUMPRODUCT(AO$2:AO252,$AH$2:$AH252)/SUM($AH$2:$AH252),0)</f>
        <v>0</v>
      </c>
      <c r="BJ252" s="11">
        <f>IF($AG252,SUMPRODUCT(AP$2:AP252,$AH$2:$AH252)/SUM($AH$2:$AH252),0)</f>
        <v>0</v>
      </c>
      <c r="BK252" s="11">
        <f>IF($AG252,SUMPRODUCT(AQ$2:AQ252,$AH$2:$AH252)/SUM($AH$2:$AH252),0)</f>
        <v>0</v>
      </c>
      <c r="BL252" s="11">
        <f>IF($AG252,SUMPRODUCT(AR$2:AR252,$AH$2:$AH252)/SUM($AH$2:$AH252),0)</f>
        <v>0</v>
      </c>
      <c r="BM252" s="11">
        <f>IF($AG252,SUMPRODUCT(AS$2:AS252,$AH$2:$AH252)/SUM($AH$2:$AH252),0)</f>
        <v>0</v>
      </c>
      <c r="BN252" s="11">
        <f>IF($AG252,SUMPRODUCT(AT$2:AT252,$AH$2:$AH252)/SUM($AH$2:$AH252),0)</f>
        <v>0</v>
      </c>
      <c r="BO252" s="11">
        <f>IF($AG252,SUMPRODUCT(AU$2:AU252,$AH$2:$AH252)/SUM($AH$2:$AH252),0)</f>
        <v>0</v>
      </c>
      <c r="BP252" s="11">
        <f>IF($AG252,SUMPRODUCT(AV$2:AV252,$AH$2:$AH252)/SUM($AH$2:$AH252),0)</f>
        <v>0</v>
      </c>
      <c r="BQ252" s="11">
        <f>IF($AG252,SUMPRODUCT(AW$2:AW252,$AH$2:$AH252)/SUM($AH$2:$AH252),0)</f>
        <v>0</v>
      </c>
      <c r="BR252" s="11">
        <f>IF($AG252,SUMPRODUCT(AX$2:AX252,$AH$2:$AH252)/SUM($AH$2:$AH252),0)</f>
        <v>0</v>
      </c>
      <c r="BS252" s="11">
        <f>IF($AG252,SUMPRODUCT(AY$2:AY252,$AH$2:$AH252)/SUM($AH$2:$AH252),0)</f>
        <v>0</v>
      </c>
      <c r="BT252" s="11">
        <f>IF($AG252,SUMPRODUCT(AZ$2:AZ252,$AH$2:$AH252)/SUM($AH$2:$AH252),0)</f>
        <v>0</v>
      </c>
      <c r="BU252" s="11">
        <f>IF($AG252,SUMPRODUCT(BA$2:BA252,$AH$2:$AH252)/SUM($AH$2:$AH252),0)</f>
        <v>0</v>
      </c>
      <c r="BV252" s="11"/>
      <c r="BW252" s="109" cm="1">
        <f t="array" ref="BW252">IF($AG252,SQRT(SUMPRODUCT($AH$2:$AH252, (AI$2:AI252-BC252)^2)/(SUM($AH$2:$AH252)-1)),0)</f>
        <v>0</v>
      </c>
      <c r="BX252" s="109" cm="1">
        <f t="array" ref="BX252">IF($AG252,SQRT(SUMPRODUCT($AH$2:$AH252, (AJ$2:AJ252-BD252)^2)/(SUM($AH$2:$AH252)-1)),0)</f>
        <v>0</v>
      </c>
      <c r="BY252" s="109" cm="1">
        <f t="array" ref="BY252">IF($AG252,SQRT(SUMPRODUCT($AH$2:$AH252, (AK$2:AK252-BE252)^2)/(SUM($AH$2:$AH252)-1)),0)</f>
        <v>0</v>
      </c>
      <c r="BZ252" s="109" cm="1">
        <f t="array" ref="BZ252">IF($AG252,SQRT(SUMPRODUCT($AH$2:$AH252, (AL$2:AL252-BF252)^2)/(SUM($AH$2:$AH252)-1)),0)</f>
        <v>0</v>
      </c>
      <c r="CA252" s="109" cm="1">
        <f t="array" ref="CA252">IF($AG252,SQRT(SUMPRODUCT($AH$2:$AH252, (AM$2:AM252-BG252)^2)/(SUM($AH$2:$AH252)-1)),0)</f>
        <v>0</v>
      </c>
      <c r="CB252" s="109" cm="1">
        <f t="array" ref="CB252">IF($AG252,SQRT(SUMPRODUCT($AH$2:$AH252, (AN$2:AN252-BH252)^2)/(SUM($AH$2:$AH252)-1)),0)</f>
        <v>0</v>
      </c>
      <c r="CC252" s="109" cm="1">
        <f t="array" ref="CC252">IF($AG252,SQRT(SUMPRODUCT($AH$2:$AH252, (AO$2:AO252-BI252)^2)/(SUM($AH$2:$AH252)-1)),0)</f>
        <v>0</v>
      </c>
      <c r="CD252" s="109" cm="1">
        <f t="array" ref="CD252">IF($AG252,SQRT(SUMPRODUCT($AH$2:$AH252, (AP$2:AP252-BJ252)^2)/(SUM($AH$2:$AH252)-1)),0)</f>
        <v>0</v>
      </c>
      <c r="CE252" s="109" cm="1">
        <f t="array" ref="CE252">IF($AG252,SQRT(SUMPRODUCT($AH$2:$AH252, (AQ$2:AQ252-BK252)^2)/(SUM($AH$2:$AH252)-1)),0)</f>
        <v>0</v>
      </c>
      <c r="CF252" s="109" cm="1">
        <f t="array" ref="CF252">IF($AG252,SQRT(SUMPRODUCT($AH$2:$AH252, (AR$2:AR252-BL252)^2)/(SUM($AH$2:$AH252)-1)),0)</f>
        <v>0</v>
      </c>
      <c r="CG252" s="109" cm="1">
        <f t="array" ref="CG252">IF($AG252,SQRT(SUMPRODUCT($AH$2:$AH252, (AS$2:AS252-BM252)^2)/(SUM($AH$2:$AH252)-1)),0)</f>
        <v>0</v>
      </c>
      <c r="CH252" s="109" cm="1">
        <f t="array" ref="CH252">IF($AG252,SQRT(SUMPRODUCT($AH$2:$AH252, (AT$2:AT252-BN252)^2)/(SUM($AH$2:$AH252)-1)),0)</f>
        <v>0</v>
      </c>
      <c r="CI252" s="109" cm="1">
        <f t="array" ref="CI252">IF($AG252,SQRT(SUMPRODUCT($AH$2:$AH252, (AU$2:AU252-BO252)^2)/(SUM($AH$2:$AH252)-1)),0)</f>
        <v>0</v>
      </c>
      <c r="CJ252" s="109" cm="1">
        <f t="array" ref="CJ252">IF($AG252,SQRT(SUMPRODUCT($AH$2:$AH252, (AV$2:AV252-BP252)^2)/(SUM($AH$2:$AH252)-1)),0)</f>
        <v>0</v>
      </c>
      <c r="CK252" s="109" cm="1">
        <f t="array" ref="CK252">IF($AG252,SQRT(SUMPRODUCT($AH$2:$AH252, (AW$2:AW252-BQ252)^2)/(SUM($AH$2:$AH252)-1)),0)</f>
        <v>0</v>
      </c>
      <c r="CL252" s="109" cm="1">
        <f t="array" ref="CL252">IF($AG252,SQRT(SUMPRODUCT($AH$2:$AH252, (AX$2:AX252-BR252)^2)/(SUM($AH$2:$AH252)-1)),0)</f>
        <v>0</v>
      </c>
      <c r="CM252" s="109" cm="1">
        <f t="array" ref="CM252">IF($AG252,SQRT(SUMPRODUCT($AH$2:$AH252, (AY$2:AY252-BS252)^2)/(SUM($AH$2:$AH252)-1)),0)</f>
        <v>0</v>
      </c>
      <c r="CN252" s="109" cm="1">
        <f t="array" ref="CN252">IF($AG252,SQRT(SUMPRODUCT($AH$2:$AH252, (AZ$2:AZ252-BT252)^2)/(SUM($AH$2:$AH252)-1)),0)</f>
        <v>0</v>
      </c>
      <c r="CO252" s="109" cm="1">
        <f t="array" ref="CO252">IF($AG252,SQRT(SUMPRODUCT($AH$2:$AH252, (BA$2:BA252-BU252)^2)/(SUM($AH$2:$AH252)-1)),0)</f>
        <v>0</v>
      </c>
    </row>
    <row r="253" spans="34:93" x14ac:dyDescent="0.25">
      <c r="AH253" s="99" t="str">
        <f t="shared" si="74"/>
        <v/>
      </c>
      <c r="AI253" s="11">
        <f t="shared" ca="1" si="77"/>
        <v>0</v>
      </c>
      <c r="AJ253" s="11">
        <f t="shared" ca="1" si="77"/>
        <v>0</v>
      </c>
      <c r="AK253" s="11">
        <f t="shared" ca="1" si="77"/>
        <v>0</v>
      </c>
      <c r="AL253" s="11">
        <f t="shared" ca="1" si="77"/>
        <v>0</v>
      </c>
      <c r="AM253" s="11">
        <f t="shared" ca="1" si="77"/>
        <v>0</v>
      </c>
      <c r="AN253" s="11">
        <f t="shared" ca="1" si="77"/>
        <v>0</v>
      </c>
      <c r="AO253" s="11">
        <f t="shared" ca="1" si="77"/>
        <v>0</v>
      </c>
      <c r="AP253" s="11">
        <f t="shared" ca="1" si="77"/>
        <v>0</v>
      </c>
      <c r="AQ253" s="11">
        <f t="shared" ca="1" si="77"/>
        <v>0</v>
      </c>
      <c r="AR253" s="11">
        <f t="shared" ca="1" si="77"/>
        <v>0</v>
      </c>
      <c r="AS253" s="11">
        <f t="shared" ca="1" si="78"/>
        <v>0</v>
      </c>
      <c r="AT253" s="11">
        <f t="shared" ca="1" si="78"/>
        <v>0</v>
      </c>
      <c r="AU253" s="11">
        <f t="shared" ca="1" si="78"/>
        <v>0</v>
      </c>
      <c r="AV253" s="11">
        <f t="shared" ca="1" si="78"/>
        <v>0</v>
      </c>
      <c r="AW253" s="11">
        <f t="shared" ca="1" si="78"/>
        <v>0</v>
      </c>
      <c r="AX253" s="11">
        <f t="shared" ca="1" si="78"/>
        <v>0</v>
      </c>
      <c r="AY253" s="11">
        <f t="shared" ca="1" si="78"/>
        <v>0</v>
      </c>
      <c r="AZ253" s="11">
        <f t="shared" ca="1" si="78"/>
        <v>0</v>
      </c>
      <c r="BA253" s="11">
        <f t="shared" ca="1" si="78"/>
        <v>0</v>
      </c>
      <c r="BB253" s="11"/>
      <c r="BC253" s="11">
        <f>IF($AG253,SUMPRODUCT(AI$2:AI253,$AH$2:$AH253)/SUM($AH$2:$AH253),0)</f>
        <v>0</v>
      </c>
      <c r="BD253" s="11">
        <f>IF($AG253,SUMPRODUCT(AJ$2:AJ253,$AH$2:$AH253)/SUM($AH$2:$AH253),0)</f>
        <v>0</v>
      </c>
      <c r="BE253" s="11">
        <f>IF($AG253,SUMPRODUCT(AK$2:AK253,$AH$2:$AH253)/SUM($AH$2:$AH253),0)</f>
        <v>0</v>
      </c>
      <c r="BF253" s="11">
        <f>IF($AG253,SUMPRODUCT(AL$2:AL253,$AH$2:$AH253)/SUM($AH$2:$AH253),0)</f>
        <v>0</v>
      </c>
      <c r="BG253" s="11">
        <f>IF($AG253,SUMPRODUCT(AM$2:AM253,$AH$2:$AH253)/SUM($AH$2:$AH253),0)</f>
        <v>0</v>
      </c>
      <c r="BH253" s="11">
        <f>IF($AG253,SUMPRODUCT(AN$2:AN253,$AH$2:$AH253)/SUM($AH$2:$AH253),0)</f>
        <v>0</v>
      </c>
      <c r="BI253" s="11">
        <f>IF($AG253,SUMPRODUCT(AO$2:AO253,$AH$2:$AH253)/SUM($AH$2:$AH253),0)</f>
        <v>0</v>
      </c>
      <c r="BJ253" s="11">
        <f>IF($AG253,SUMPRODUCT(AP$2:AP253,$AH$2:$AH253)/SUM($AH$2:$AH253),0)</f>
        <v>0</v>
      </c>
      <c r="BK253" s="11">
        <f>IF($AG253,SUMPRODUCT(AQ$2:AQ253,$AH$2:$AH253)/SUM($AH$2:$AH253),0)</f>
        <v>0</v>
      </c>
      <c r="BL253" s="11">
        <f>IF($AG253,SUMPRODUCT(AR$2:AR253,$AH$2:$AH253)/SUM($AH$2:$AH253),0)</f>
        <v>0</v>
      </c>
      <c r="BM253" s="11">
        <f>IF($AG253,SUMPRODUCT(AS$2:AS253,$AH$2:$AH253)/SUM($AH$2:$AH253),0)</f>
        <v>0</v>
      </c>
      <c r="BN253" s="11">
        <f>IF($AG253,SUMPRODUCT(AT$2:AT253,$AH$2:$AH253)/SUM($AH$2:$AH253),0)</f>
        <v>0</v>
      </c>
      <c r="BO253" s="11">
        <f>IF($AG253,SUMPRODUCT(AU$2:AU253,$AH$2:$AH253)/SUM($AH$2:$AH253),0)</f>
        <v>0</v>
      </c>
      <c r="BP253" s="11">
        <f>IF($AG253,SUMPRODUCT(AV$2:AV253,$AH$2:$AH253)/SUM($AH$2:$AH253),0)</f>
        <v>0</v>
      </c>
      <c r="BQ253" s="11">
        <f>IF($AG253,SUMPRODUCT(AW$2:AW253,$AH$2:$AH253)/SUM($AH$2:$AH253),0)</f>
        <v>0</v>
      </c>
      <c r="BR253" s="11">
        <f>IF($AG253,SUMPRODUCT(AX$2:AX253,$AH$2:$AH253)/SUM($AH$2:$AH253),0)</f>
        <v>0</v>
      </c>
      <c r="BS253" s="11">
        <f>IF($AG253,SUMPRODUCT(AY$2:AY253,$AH$2:$AH253)/SUM($AH$2:$AH253),0)</f>
        <v>0</v>
      </c>
      <c r="BT253" s="11">
        <f>IF($AG253,SUMPRODUCT(AZ$2:AZ253,$AH$2:$AH253)/SUM($AH$2:$AH253),0)</f>
        <v>0</v>
      </c>
      <c r="BU253" s="11">
        <f>IF($AG253,SUMPRODUCT(BA$2:BA253,$AH$2:$AH253)/SUM($AH$2:$AH253),0)</f>
        <v>0</v>
      </c>
      <c r="BV253" s="11"/>
      <c r="BW253" s="109" cm="1">
        <f t="array" ref="BW253">IF($AG253,SQRT(SUMPRODUCT($AH$2:$AH253, (AI$2:AI253-BC253)^2)/(SUM($AH$2:$AH253)-1)),0)</f>
        <v>0</v>
      </c>
      <c r="BX253" s="109" cm="1">
        <f t="array" ref="BX253">IF($AG253,SQRT(SUMPRODUCT($AH$2:$AH253, (AJ$2:AJ253-BD253)^2)/(SUM($AH$2:$AH253)-1)),0)</f>
        <v>0</v>
      </c>
      <c r="BY253" s="109" cm="1">
        <f t="array" ref="BY253">IF($AG253,SQRT(SUMPRODUCT($AH$2:$AH253, (AK$2:AK253-BE253)^2)/(SUM($AH$2:$AH253)-1)),0)</f>
        <v>0</v>
      </c>
      <c r="BZ253" s="109" cm="1">
        <f t="array" ref="BZ253">IF($AG253,SQRT(SUMPRODUCT($AH$2:$AH253, (AL$2:AL253-BF253)^2)/(SUM($AH$2:$AH253)-1)),0)</f>
        <v>0</v>
      </c>
      <c r="CA253" s="109" cm="1">
        <f t="array" ref="CA253">IF($AG253,SQRT(SUMPRODUCT($AH$2:$AH253, (AM$2:AM253-BG253)^2)/(SUM($AH$2:$AH253)-1)),0)</f>
        <v>0</v>
      </c>
      <c r="CB253" s="109" cm="1">
        <f t="array" ref="CB253">IF($AG253,SQRT(SUMPRODUCT($AH$2:$AH253, (AN$2:AN253-BH253)^2)/(SUM($AH$2:$AH253)-1)),0)</f>
        <v>0</v>
      </c>
      <c r="CC253" s="109" cm="1">
        <f t="array" ref="CC253">IF($AG253,SQRT(SUMPRODUCT($AH$2:$AH253, (AO$2:AO253-BI253)^2)/(SUM($AH$2:$AH253)-1)),0)</f>
        <v>0</v>
      </c>
      <c r="CD253" s="109" cm="1">
        <f t="array" ref="CD253">IF($AG253,SQRT(SUMPRODUCT($AH$2:$AH253, (AP$2:AP253-BJ253)^2)/(SUM($AH$2:$AH253)-1)),0)</f>
        <v>0</v>
      </c>
      <c r="CE253" s="109" cm="1">
        <f t="array" ref="CE253">IF($AG253,SQRT(SUMPRODUCT($AH$2:$AH253, (AQ$2:AQ253-BK253)^2)/(SUM($AH$2:$AH253)-1)),0)</f>
        <v>0</v>
      </c>
      <c r="CF253" s="109" cm="1">
        <f t="array" ref="CF253">IF($AG253,SQRT(SUMPRODUCT($AH$2:$AH253, (AR$2:AR253-BL253)^2)/(SUM($AH$2:$AH253)-1)),0)</f>
        <v>0</v>
      </c>
      <c r="CG253" s="109" cm="1">
        <f t="array" ref="CG253">IF($AG253,SQRT(SUMPRODUCT($AH$2:$AH253, (AS$2:AS253-BM253)^2)/(SUM($AH$2:$AH253)-1)),0)</f>
        <v>0</v>
      </c>
      <c r="CH253" s="109" cm="1">
        <f t="array" ref="CH253">IF($AG253,SQRT(SUMPRODUCT($AH$2:$AH253, (AT$2:AT253-BN253)^2)/(SUM($AH$2:$AH253)-1)),0)</f>
        <v>0</v>
      </c>
      <c r="CI253" s="109" cm="1">
        <f t="array" ref="CI253">IF($AG253,SQRT(SUMPRODUCT($AH$2:$AH253, (AU$2:AU253-BO253)^2)/(SUM($AH$2:$AH253)-1)),0)</f>
        <v>0</v>
      </c>
      <c r="CJ253" s="109" cm="1">
        <f t="array" ref="CJ253">IF($AG253,SQRT(SUMPRODUCT($AH$2:$AH253, (AV$2:AV253-BP253)^2)/(SUM($AH$2:$AH253)-1)),0)</f>
        <v>0</v>
      </c>
      <c r="CK253" s="109" cm="1">
        <f t="array" ref="CK253">IF($AG253,SQRT(SUMPRODUCT($AH$2:$AH253, (AW$2:AW253-BQ253)^2)/(SUM($AH$2:$AH253)-1)),0)</f>
        <v>0</v>
      </c>
      <c r="CL253" s="109" cm="1">
        <f t="array" ref="CL253">IF($AG253,SQRT(SUMPRODUCT($AH$2:$AH253, (AX$2:AX253-BR253)^2)/(SUM($AH$2:$AH253)-1)),0)</f>
        <v>0</v>
      </c>
      <c r="CM253" s="109" cm="1">
        <f t="array" ref="CM253">IF($AG253,SQRT(SUMPRODUCT($AH$2:$AH253, (AY$2:AY253-BS253)^2)/(SUM($AH$2:$AH253)-1)),0)</f>
        <v>0</v>
      </c>
      <c r="CN253" s="109" cm="1">
        <f t="array" ref="CN253">IF($AG253,SQRT(SUMPRODUCT($AH$2:$AH253, (AZ$2:AZ253-BT253)^2)/(SUM($AH$2:$AH253)-1)),0)</f>
        <v>0</v>
      </c>
      <c r="CO253" s="109" cm="1">
        <f t="array" ref="CO253">IF($AG253,SQRT(SUMPRODUCT($AH$2:$AH253, (BA$2:BA253-BU253)^2)/(SUM($AH$2:$AH253)-1)),0)</f>
        <v>0</v>
      </c>
    </row>
    <row r="254" spans="34:93" x14ac:dyDescent="0.25">
      <c r="AH254" s="99" t="str">
        <f t="shared" si="74"/>
        <v/>
      </c>
      <c r="AI254" s="11">
        <f t="shared" ca="1" si="77"/>
        <v>0</v>
      </c>
      <c r="AJ254" s="11">
        <f t="shared" ca="1" si="77"/>
        <v>0</v>
      </c>
      <c r="AK254" s="11">
        <f t="shared" ca="1" si="77"/>
        <v>0</v>
      </c>
      <c r="AL254" s="11">
        <f t="shared" ca="1" si="77"/>
        <v>0</v>
      </c>
      <c r="AM254" s="11">
        <f t="shared" ca="1" si="77"/>
        <v>0</v>
      </c>
      <c r="AN254" s="11">
        <f t="shared" ca="1" si="77"/>
        <v>0</v>
      </c>
      <c r="AO254" s="11">
        <f t="shared" ca="1" si="77"/>
        <v>0</v>
      </c>
      <c r="AP254" s="11">
        <f t="shared" ca="1" si="77"/>
        <v>0</v>
      </c>
      <c r="AQ254" s="11">
        <f t="shared" ca="1" si="77"/>
        <v>0</v>
      </c>
      <c r="AR254" s="11">
        <f t="shared" ca="1" si="77"/>
        <v>0</v>
      </c>
      <c r="AS254" s="11">
        <f t="shared" ca="1" si="78"/>
        <v>0</v>
      </c>
      <c r="AT254" s="11">
        <f t="shared" ca="1" si="78"/>
        <v>0</v>
      </c>
      <c r="AU254" s="11">
        <f t="shared" ca="1" si="78"/>
        <v>0</v>
      </c>
      <c r="AV254" s="11">
        <f t="shared" ca="1" si="78"/>
        <v>0</v>
      </c>
      <c r="AW254" s="11">
        <f t="shared" ca="1" si="78"/>
        <v>0</v>
      </c>
      <c r="AX254" s="11">
        <f t="shared" ca="1" si="78"/>
        <v>0</v>
      </c>
      <c r="AY254" s="11">
        <f t="shared" ca="1" si="78"/>
        <v>0</v>
      </c>
      <c r="AZ254" s="11">
        <f t="shared" ca="1" si="78"/>
        <v>0</v>
      </c>
      <c r="BA254" s="11">
        <f t="shared" ca="1" si="78"/>
        <v>0</v>
      </c>
      <c r="BB254" s="11"/>
      <c r="BC254" s="11">
        <f>IF($AG254,SUMPRODUCT(AI$2:AI254,$AH$2:$AH254)/SUM($AH$2:$AH254),0)</f>
        <v>0</v>
      </c>
      <c r="BD254" s="11">
        <f>IF($AG254,SUMPRODUCT(AJ$2:AJ254,$AH$2:$AH254)/SUM($AH$2:$AH254),0)</f>
        <v>0</v>
      </c>
      <c r="BE254" s="11">
        <f>IF($AG254,SUMPRODUCT(AK$2:AK254,$AH$2:$AH254)/SUM($AH$2:$AH254),0)</f>
        <v>0</v>
      </c>
      <c r="BF254" s="11">
        <f>IF($AG254,SUMPRODUCT(AL$2:AL254,$AH$2:$AH254)/SUM($AH$2:$AH254),0)</f>
        <v>0</v>
      </c>
      <c r="BG254" s="11">
        <f>IF($AG254,SUMPRODUCT(AM$2:AM254,$AH$2:$AH254)/SUM($AH$2:$AH254),0)</f>
        <v>0</v>
      </c>
      <c r="BH254" s="11">
        <f>IF($AG254,SUMPRODUCT(AN$2:AN254,$AH$2:$AH254)/SUM($AH$2:$AH254),0)</f>
        <v>0</v>
      </c>
      <c r="BI254" s="11">
        <f>IF($AG254,SUMPRODUCT(AO$2:AO254,$AH$2:$AH254)/SUM($AH$2:$AH254),0)</f>
        <v>0</v>
      </c>
      <c r="BJ254" s="11">
        <f>IF($AG254,SUMPRODUCT(AP$2:AP254,$AH$2:$AH254)/SUM($AH$2:$AH254),0)</f>
        <v>0</v>
      </c>
      <c r="BK254" s="11">
        <f>IF($AG254,SUMPRODUCT(AQ$2:AQ254,$AH$2:$AH254)/SUM($AH$2:$AH254),0)</f>
        <v>0</v>
      </c>
      <c r="BL254" s="11">
        <f>IF($AG254,SUMPRODUCT(AR$2:AR254,$AH$2:$AH254)/SUM($AH$2:$AH254),0)</f>
        <v>0</v>
      </c>
      <c r="BM254" s="11">
        <f>IF($AG254,SUMPRODUCT(AS$2:AS254,$AH$2:$AH254)/SUM($AH$2:$AH254),0)</f>
        <v>0</v>
      </c>
      <c r="BN254" s="11">
        <f>IF($AG254,SUMPRODUCT(AT$2:AT254,$AH$2:$AH254)/SUM($AH$2:$AH254),0)</f>
        <v>0</v>
      </c>
      <c r="BO254" s="11">
        <f>IF($AG254,SUMPRODUCT(AU$2:AU254,$AH$2:$AH254)/SUM($AH$2:$AH254),0)</f>
        <v>0</v>
      </c>
      <c r="BP254" s="11">
        <f>IF($AG254,SUMPRODUCT(AV$2:AV254,$AH$2:$AH254)/SUM($AH$2:$AH254),0)</f>
        <v>0</v>
      </c>
      <c r="BQ254" s="11">
        <f>IF($AG254,SUMPRODUCT(AW$2:AW254,$AH$2:$AH254)/SUM($AH$2:$AH254),0)</f>
        <v>0</v>
      </c>
      <c r="BR254" s="11">
        <f>IF($AG254,SUMPRODUCT(AX$2:AX254,$AH$2:$AH254)/SUM($AH$2:$AH254),0)</f>
        <v>0</v>
      </c>
      <c r="BS254" s="11">
        <f>IF($AG254,SUMPRODUCT(AY$2:AY254,$AH$2:$AH254)/SUM($AH$2:$AH254),0)</f>
        <v>0</v>
      </c>
      <c r="BT254" s="11">
        <f>IF($AG254,SUMPRODUCT(AZ$2:AZ254,$AH$2:$AH254)/SUM($AH$2:$AH254),0)</f>
        <v>0</v>
      </c>
      <c r="BU254" s="11">
        <f>IF($AG254,SUMPRODUCT(BA$2:BA254,$AH$2:$AH254)/SUM($AH$2:$AH254),0)</f>
        <v>0</v>
      </c>
      <c r="BV254" s="11"/>
      <c r="BW254" s="109" cm="1">
        <f t="array" ref="BW254">IF($AG254,SQRT(SUMPRODUCT($AH$2:$AH254, (AI$2:AI254-BC254)^2)/(SUM($AH$2:$AH254)-1)),0)</f>
        <v>0</v>
      </c>
      <c r="BX254" s="109" cm="1">
        <f t="array" ref="BX254">IF($AG254,SQRT(SUMPRODUCT($AH$2:$AH254, (AJ$2:AJ254-BD254)^2)/(SUM($AH$2:$AH254)-1)),0)</f>
        <v>0</v>
      </c>
      <c r="BY254" s="109" cm="1">
        <f t="array" ref="BY254">IF($AG254,SQRT(SUMPRODUCT($AH$2:$AH254, (AK$2:AK254-BE254)^2)/(SUM($AH$2:$AH254)-1)),0)</f>
        <v>0</v>
      </c>
      <c r="BZ254" s="109" cm="1">
        <f t="array" ref="BZ254">IF($AG254,SQRT(SUMPRODUCT($AH$2:$AH254, (AL$2:AL254-BF254)^2)/(SUM($AH$2:$AH254)-1)),0)</f>
        <v>0</v>
      </c>
      <c r="CA254" s="109" cm="1">
        <f t="array" ref="CA254">IF($AG254,SQRT(SUMPRODUCT($AH$2:$AH254, (AM$2:AM254-BG254)^2)/(SUM($AH$2:$AH254)-1)),0)</f>
        <v>0</v>
      </c>
      <c r="CB254" s="109" cm="1">
        <f t="array" ref="CB254">IF($AG254,SQRT(SUMPRODUCT($AH$2:$AH254, (AN$2:AN254-BH254)^2)/(SUM($AH$2:$AH254)-1)),0)</f>
        <v>0</v>
      </c>
      <c r="CC254" s="109" cm="1">
        <f t="array" ref="CC254">IF($AG254,SQRT(SUMPRODUCT($AH$2:$AH254, (AO$2:AO254-BI254)^2)/(SUM($AH$2:$AH254)-1)),0)</f>
        <v>0</v>
      </c>
      <c r="CD254" s="109" cm="1">
        <f t="array" ref="CD254">IF($AG254,SQRT(SUMPRODUCT($AH$2:$AH254, (AP$2:AP254-BJ254)^2)/(SUM($AH$2:$AH254)-1)),0)</f>
        <v>0</v>
      </c>
      <c r="CE254" s="109" cm="1">
        <f t="array" ref="CE254">IF($AG254,SQRT(SUMPRODUCT($AH$2:$AH254, (AQ$2:AQ254-BK254)^2)/(SUM($AH$2:$AH254)-1)),0)</f>
        <v>0</v>
      </c>
      <c r="CF254" s="109" cm="1">
        <f t="array" ref="CF254">IF($AG254,SQRT(SUMPRODUCT($AH$2:$AH254, (AR$2:AR254-BL254)^2)/(SUM($AH$2:$AH254)-1)),0)</f>
        <v>0</v>
      </c>
      <c r="CG254" s="109" cm="1">
        <f t="array" ref="CG254">IF($AG254,SQRT(SUMPRODUCT($AH$2:$AH254, (AS$2:AS254-BM254)^2)/(SUM($AH$2:$AH254)-1)),0)</f>
        <v>0</v>
      </c>
      <c r="CH254" s="109" cm="1">
        <f t="array" ref="CH254">IF($AG254,SQRT(SUMPRODUCT($AH$2:$AH254, (AT$2:AT254-BN254)^2)/(SUM($AH$2:$AH254)-1)),0)</f>
        <v>0</v>
      </c>
      <c r="CI254" s="109" cm="1">
        <f t="array" ref="CI254">IF($AG254,SQRT(SUMPRODUCT($AH$2:$AH254, (AU$2:AU254-BO254)^2)/(SUM($AH$2:$AH254)-1)),0)</f>
        <v>0</v>
      </c>
      <c r="CJ254" s="109" cm="1">
        <f t="array" ref="CJ254">IF($AG254,SQRT(SUMPRODUCT($AH$2:$AH254, (AV$2:AV254-BP254)^2)/(SUM($AH$2:$AH254)-1)),0)</f>
        <v>0</v>
      </c>
      <c r="CK254" s="109" cm="1">
        <f t="array" ref="CK254">IF($AG254,SQRT(SUMPRODUCT($AH$2:$AH254, (AW$2:AW254-BQ254)^2)/(SUM($AH$2:$AH254)-1)),0)</f>
        <v>0</v>
      </c>
      <c r="CL254" s="109" cm="1">
        <f t="array" ref="CL254">IF($AG254,SQRT(SUMPRODUCT($AH$2:$AH254, (AX$2:AX254-BR254)^2)/(SUM($AH$2:$AH254)-1)),0)</f>
        <v>0</v>
      </c>
      <c r="CM254" s="109" cm="1">
        <f t="array" ref="CM254">IF($AG254,SQRT(SUMPRODUCT($AH$2:$AH254, (AY$2:AY254-BS254)^2)/(SUM($AH$2:$AH254)-1)),0)</f>
        <v>0</v>
      </c>
      <c r="CN254" s="109" cm="1">
        <f t="array" ref="CN254">IF($AG254,SQRT(SUMPRODUCT($AH$2:$AH254, (AZ$2:AZ254-BT254)^2)/(SUM($AH$2:$AH254)-1)),0)</f>
        <v>0</v>
      </c>
      <c r="CO254" s="109" cm="1">
        <f t="array" ref="CO254">IF($AG254,SQRT(SUMPRODUCT($AH$2:$AH254, (BA$2:BA254-BU254)^2)/(SUM($AH$2:$AH254)-1)),0)</f>
        <v>0</v>
      </c>
    </row>
    <row r="255" spans="34:93" x14ac:dyDescent="0.25">
      <c r="AH255" s="99" t="str">
        <f t="shared" si="74"/>
        <v/>
      </c>
      <c r="AI255" s="11">
        <f t="shared" ca="1" si="77"/>
        <v>0</v>
      </c>
      <c r="AJ255" s="11">
        <f t="shared" ca="1" si="77"/>
        <v>0</v>
      </c>
      <c r="AK255" s="11">
        <f t="shared" ca="1" si="77"/>
        <v>0</v>
      </c>
      <c r="AL255" s="11">
        <f t="shared" ca="1" si="77"/>
        <v>0</v>
      </c>
      <c r="AM255" s="11">
        <f t="shared" ca="1" si="77"/>
        <v>0</v>
      </c>
      <c r="AN255" s="11">
        <f t="shared" ca="1" si="77"/>
        <v>0</v>
      </c>
      <c r="AO255" s="11">
        <f t="shared" ca="1" si="77"/>
        <v>0</v>
      </c>
      <c r="AP255" s="11">
        <f t="shared" ca="1" si="77"/>
        <v>0</v>
      </c>
      <c r="AQ255" s="11">
        <f t="shared" ca="1" si="77"/>
        <v>0</v>
      </c>
      <c r="AR255" s="11">
        <f t="shared" ca="1" si="77"/>
        <v>0</v>
      </c>
      <c r="AS255" s="11">
        <f t="shared" ca="1" si="78"/>
        <v>0</v>
      </c>
      <c r="AT255" s="11">
        <f t="shared" ca="1" si="78"/>
        <v>0</v>
      </c>
      <c r="AU255" s="11">
        <f t="shared" ca="1" si="78"/>
        <v>0</v>
      </c>
      <c r="AV255" s="11">
        <f t="shared" ca="1" si="78"/>
        <v>0</v>
      </c>
      <c r="AW255" s="11">
        <f t="shared" ca="1" si="78"/>
        <v>0</v>
      </c>
      <c r="AX255" s="11">
        <f t="shared" ca="1" si="78"/>
        <v>0</v>
      </c>
      <c r="AY255" s="11">
        <f t="shared" ca="1" si="78"/>
        <v>0</v>
      </c>
      <c r="AZ255" s="11">
        <f t="shared" ca="1" si="78"/>
        <v>0</v>
      </c>
      <c r="BA255" s="11">
        <f t="shared" ca="1" si="78"/>
        <v>0</v>
      </c>
      <c r="BB255" s="11"/>
      <c r="BC255" s="11">
        <f>IF($AG255,SUMPRODUCT(AI$2:AI255,$AH$2:$AH255)/SUM($AH$2:$AH255),0)</f>
        <v>0</v>
      </c>
      <c r="BD255" s="11">
        <f>IF($AG255,SUMPRODUCT(AJ$2:AJ255,$AH$2:$AH255)/SUM($AH$2:$AH255),0)</f>
        <v>0</v>
      </c>
      <c r="BE255" s="11">
        <f>IF($AG255,SUMPRODUCT(AK$2:AK255,$AH$2:$AH255)/SUM($AH$2:$AH255),0)</f>
        <v>0</v>
      </c>
      <c r="BF255" s="11">
        <f>IF($AG255,SUMPRODUCT(AL$2:AL255,$AH$2:$AH255)/SUM($AH$2:$AH255),0)</f>
        <v>0</v>
      </c>
      <c r="BG255" s="11">
        <f>IF($AG255,SUMPRODUCT(AM$2:AM255,$AH$2:$AH255)/SUM($AH$2:$AH255),0)</f>
        <v>0</v>
      </c>
      <c r="BH255" s="11">
        <f>IF($AG255,SUMPRODUCT(AN$2:AN255,$AH$2:$AH255)/SUM($AH$2:$AH255),0)</f>
        <v>0</v>
      </c>
      <c r="BI255" s="11">
        <f>IF($AG255,SUMPRODUCT(AO$2:AO255,$AH$2:$AH255)/SUM($AH$2:$AH255),0)</f>
        <v>0</v>
      </c>
      <c r="BJ255" s="11">
        <f>IF($AG255,SUMPRODUCT(AP$2:AP255,$AH$2:$AH255)/SUM($AH$2:$AH255),0)</f>
        <v>0</v>
      </c>
      <c r="BK255" s="11">
        <f>IF($AG255,SUMPRODUCT(AQ$2:AQ255,$AH$2:$AH255)/SUM($AH$2:$AH255),0)</f>
        <v>0</v>
      </c>
      <c r="BL255" s="11">
        <f>IF($AG255,SUMPRODUCT(AR$2:AR255,$AH$2:$AH255)/SUM($AH$2:$AH255),0)</f>
        <v>0</v>
      </c>
      <c r="BM255" s="11">
        <f>IF($AG255,SUMPRODUCT(AS$2:AS255,$AH$2:$AH255)/SUM($AH$2:$AH255),0)</f>
        <v>0</v>
      </c>
      <c r="BN255" s="11">
        <f>IF($AG255,SUMPRODUCT(AT$2:AT255,$AH$2:$AH255)/SUM($AH$2:$AH255),0)</f>
        <v>0</v>
      </c>
      <c r="BO255" s="11">
        <f>IF($AG255,SUMPRODUCT(AU$2:AU255,$AH$2:$AH255)/SUM($AH$2:$AH255),0)</f>
        <v>0</v>
      </c>
      <c r="BP255" s="11">
        <f>IF($AG255,SUMPRODUCT(AV$2:AV255,$AH$2:$AH255)/SUM($AH$2:$AH255),0)</f>
        <v>0</v>
      </c>
      <c r="BQ255" s="11">
        <f>IF($AG255,SUMPRODUCT(AW$2:AW255,$AH$2:$AH255)/SUM($AH$2:$AH255),0)</f>
        <v>0</v>
      </c>
      <c r="BR255" s="11">
        <f>IF($AG255,SUMPRODUCT(AX$2:AX255,$AH$2:$AH255)/SUM($AH$2:$AH255),0)</f>
        <v>0</v>
      </c>
      <c r="BS255" s="11">
        <f>IF($AG255,SUMPRODUCT(AY$2:AY255,$AH$2:$AH255)/SUM($AH$2:$AH255),0)</f>
        <v>0</v>
      </c>
      <c r="BT255" s="11">
        <f>IF($AG255,SUMPRODUCT(AZ$2:AZ255,$AH$2:$AH255)/SUM($AH$2:$AH255),0)</f>
        <v>0</v>
      </c>
      <c r="BU255" s="11">
        <f>IF($AG255,SUMPRODUCT(BA$2:BA255,$AH$2:$AH255)/SUM($AH$2:$AH255),0)</f>
        <v>0</v>
      </c>
      <c r="BV255" s="11"/>
      <c r="BW255" s="109" cm="1">
        <f t="array" ref="BW255">IF($AG255,SQRT(SUMPRODUCT($AH$2:$AH255, (AI$2:AI255-BC255)^2)/(SUM($AH$2:$AH255)-1)),0)</f>
        <v>0</v>
      </c>
      <c r="BX255" s="109" cm="1">
        <f t="array" ref="BX255">IF($AG255,SQRT(SUMPRODUCT($AH$2:$AH255, (AJ$2:AJ255-BD255)^2)/(SUM($AH$2:$AH255)-1)),0)</f>
        <v>0</v>
      </c>
      <c r="BY255" s="109" cm="1">
        <f t="array" ref="BY255">IF($AG255,SQRT(SUMPRODUCT($AH$2:$AH255, (AK$2:AK255-BE255)^2)/(SUM($AH$2:$AH255)-1)),0)</f>
        <v>0</v>
      </c>
      <c r="BZ255" s="109" cm="1">
        <f t="array" ref="BZ255">IF($AG255,SQRT(SUMPRODUCT($AH$2:$AH255, (AL$2:AL255-BF255)^2)/(SUM($AH$2:$AH255)-1)),0)</f>
        <v>0</v>
      </c>
      <c r="CA255" s="109" cm="1">
        <f t="array" ref="CA255">IF($AG255,SQRT(SUMPRODUCT($AH$2:$AH255, (AM$2:AM255-BG255)^2)/(SUM($AH$2:$AH255)-1)),0)</f>
        <v>0</v>
      </c>
      <c r="CB255" s="109" cm="1">
        <f t="array" ref="CB255">IF($AG255,SQRT(SUMPRODUCT($AH$2:$AH255, (AN$2:AN255-BH255)^2)/(SUM($AH$2:$AH255)-1)),0)</f>
        <v>0</v>
      </c>
      <c r="CC255" s="109" cm="1">
        <f t="array" ref="CC255">IF($AG255,SQRT(SUMPRODUCT($AH$2:$AH255, (AO$2:AO255-BI255)^2)/(SUM($AH$2:$AH255)-1)),0)</f>
        <v>0</v>
      </c>
      <c r="CD255" s="109" cm="1">
        <f t="array" ref="CD255">IF($AG255,SQRT(SUMPRODUCT($AH$2:$AH255, (AP$2:AP255-BJ255)^2)/(SUM($AH$2:$AH255)-1)),0)</f>
        <v>0</v>
      </c>
      <c r="CE255" s="109" cm="1">
        <f t="array" ref="CE255">IF($AG255,SQRT(SUMPRODUCT($AH$2:$AH255, (AQ$2:AQ255-BK255)^2)/(SUM($AH$2:$AH255)-1)),0)</f>
        <v>0</v>
      </c>
      <c r="CF255" s="109" cm="1">
        <f t="array" ref="CF255">IF($AG255,SQRT(SUMPRODUCT($AH$2:$AH255, (AR$2:AR255-BL255)^2)/(SUM($AH$2:$AH255)-1)),0)</f>
        <v>0</v>
      </c>
      <c r="CG255" s="109" cm="1">
        <f t="array" ref="CG255">IF($AG255,SQRT(SUMPRODUCT($AH$2:$AH255, (AS$2:AS255-BM255)^2)/(SUM($AH$2:$AH255)-1)),0)</f>
        <v>0</v>
      </c>
      <c r="CH255" s="109" cm="1">
        <f t="array" ref="CH255">IF($AG255,SQRT(SUMPRODUCT($AH$2:$AH255, (AT$2:AT255-BN255)^2)/(SUM($AH$2:$AH255)-1)),0)</f>
        <v>0</v>
      </c>
      <c r="CI255" s="109" cm="1">
        <f t="array" ref="CI255">IF($AG255,SQRT(SUMPRODUCT($AH$2:$AH255, (AU$2:AU255-BO255)^2)/(SUM($AH$2:$AH255)-1)),0)</f>
        <v>0</v>
      </c>
      <c r="CJ255" s="109" cm="1">
        <f t="array" ref="CJ255">IF($AG255,SQRT(SUMPRODUCT($AH$2:$AH255, (AV$2:AV255-BP255)^2)/(SUM($AH$2:$AH255)-1)),0)</f>
        <v>0</v>
      </c>
      <c r="CK255" s="109" cm="1">
        <f t="array" ref="CK255">IF($AG255,SQRT(SUMPRODUCT($AH$2:$AH255, (AW$2:AW255-BQ255)^2)/(SUM($AH$2:$AH255)-1)),0)</f>
        <v>0</v>
      </c>
      <c r="CL255" s="109" cm="1">
        <f t="array" ref="CL255">IF($AG255,SQRT(SUMPRODUCT($AH$2:$AH255, (AX$2:AX255-BR255)^2)/(SUM($AH$2:$AH255)-1)),0)</f>
        <v>0</v>
      </c>
      <c r="CM255" s="109" cm="1">
        <f t="array" ref="CM255">IF($AG255,SQRT(SUMPRODUCT($AH$2:$AH255, (AY$2:AY255-BS255)^2)/(SUM($AH$2:$AH255)-1)),0)</f>
        <v>0</v>
      </c>
      <c r="CN255" s="109" cm="1">
        <f t="array" ref="CN255">IF($AG255,SQRT(SUMPRODUCT($AH$2:$AH255, (AZ$2:AZ255-BT255)^2)/(SUM($AH$2:$AH255)-1)),0)</f>
        <v>0</v>
      </c>
      <c r="CO255" s="109" cm="1">
        <f t="array" ref="CO255">IF($AG255,SQRT(SUMPRODUCT($AH$2:$AH255, (BA$2:BA255-BU255)^2)/(SUM($AH$2:$AH255)-1)),0)</f>
        <v>0</v>
      </c>
    </row>
    <row r="256" spans="34:93" x14ac:dyDescent="0.25">
      <c r="AH256" s="99" t="str">
        <f t="shared" si="74"/>
        <v/>
      </c>
      <c r="AI256" s="11">
        <f t="shared" ca="1" si="77"/>
        <v>0</v>
      </c>
      <c r="AJ256" s="11">
        <f t="shared" ca="1" si="77"/>
        <v>0</v>
      </c>
      <c r="AK256" s="11">
        <f t="shared" ca="1" si="77"/>
        <v>0</v>
      </c>
      <c r="AL256" s="11">
        <f t="shared" ca="1" si="77"/>
        <v>0</v>
      </c>
      <c r="AM256" s="11">
        <f t="shared" ca="1" si="77"/>
        <v>0</v>
      </c>
      <c r="AN256" s="11">
        <f t="shared" ca="1" si="77"/>
        <v>0</v>
      </c>
      <c r="AO256" s="11">
        <f t="shared" ca="1" si="77"/>
        <v>0</v>
      </c>
      <c r="AP256" s="11">
        <f t="shared" ca="1" si="77"/>
        <v>0</v>
      </c>
      <c r="AQ256" s="11">
        <f t="shared" ca="1" si="77"/>
        <v>0</v>
      </c>
      <c r="AR256" s="11">
        <f t="shared" ca="1" si="77"/>
        <v>0</v>
      </c>
      <c r="AS256" s="11">
        <f t="shared" ca="1" si="78"/>
        <v>0</v>
      </c>
      <c r="AT256" s="11">
        <f t="shared" ca="1" si="78"/>
        <v>0</v>
      </c>
      <c r="AU256" s="11">
        <f t="shared" ca="1" si="78"/>
        <v>0</v>
      </c>
      <c r="AV256" s="11">
        <f t="shared" ca="1" si="78"/>
        <v>0</v>
      </c>
      <c r="AW256" s="11">
        <f t="shared" ca="1" si="78"/>
        <v>0</v>
      </c>
      <c r="AX256" s="11">
        <f t="shared" ca="1" si="78"/>
        <v>0</v>
      </c>
      <c r="AY256" s="11">
        <f t="shared" ca="1" si="78"/>
        <v>0</v>
      </c>
      <c r="AZ256" s="11">
        <f t="shared" ca="1" si="78"/>
        <v>0</v>
      </c>
      <c r="BA256" s="11">
        <f t="shared" ca="1" si="78"/>
        <v>0</v>
      </c>
      <c r="BB256" s="11"/>
      <c r="BC256" s="11">
        <f>IF($AG256,SUMPRODUCT(AI$2:AI256,$AH$2:$AH256)/SUM($AH$2:$AH256),0)</f>
        <v>0</v>
      </c>
      <c r="BD256" s="11">
        <f>IF($AG256,SUMPRODUCT(AJ$2:AJ256,$AH$2:$AH256)/SUM($AH$2:$AH256),0)</f>
        <v>0</v>
      </c>
      <c r="BE256" s="11">
        <f>IF($AG256,SUMPRODUCT(AK$2:AK256,$AH$2:$AH256)/SUM($AH$2:$AH256),0)</f>
        <v>0</v>
      </c>
      <c r="BF256" s="11">
        <f>IF($AG256,SUMPRODUCT(AL$2:AL256,$AH$2:$AH256)/SUM($AH$2:$AH256),0)</f>
        <v>0</v>
      </c>
      <c r="BG256" s="11">
        <f>IF($AG256,SUMPRODUCT(AM$2:AM256,$AH$2:$AH256)/SUM($AH$2:$AH256),0)</f>
        <v>0</v>
      </c>
      <c r="BH256" s="11">
        <f>IF($AG256,SUMPRODUCT(AN$2:AN256,$AH$2:$AH256)/SUM($AH$2:$AH256),0)</f>
        <v>0</v>
      </c>
      <c r="BI256" s="11">
        <f>IF($AG256,SUMPRODUCT(AO$2:AO256,$AH$2:$AH256)/SUM($AH$2:$AH256),0)</f>
        <v>0</v>
      </c>
      <c r="BJ256" s="11">
        <f>IF($AG256,SUMPRODUCT(AP$2:AP256,$AH$2:$AH256)/SUM($AH$2:$AH256),0)</f>
        <v>0</v>
      </c>
      <c r="BK256" s="11">
        <f>IF($AG256,SUMPRODUCT(AQ$2:AQ256,$AH$2:$AH256)/SUM($AH$2:$AH256),0)</f>
        <v>0</v>
      </c>
      <c r="BL256" s="11">
        <f>IF($AG256,SUMPRODUCT(AR$2:AR256,$AH$2:$AH256)/SUM($AH$2:$AH256),0)</f>
        <v>0</v>
      </c>
      <c r="BM256" s="11">
        <f>IF($AG256,SUMPRODUCT(AS$2:AS256,$AH$2:$AH256)/SUM($AH$2:$AH256),0)</f>
        <v>0</v>
      </c>
      <c r="BN256" s="11">
        <f>IF($AG256,SUMPRODUCT(AT$2:AT256,$AH$2:$AH256)/SUM($AH$2:$AH256),0)</f>
        <v>0</v>
      </c>
      <c r="BO256" s="11">
        <f>IF($AG256,SUMPRODUCT(AU$2:AU256,$AH$2:$AH256)/SUM($AH$2:$AH256),0)</f>
        <v>0</v>
      </c>
      <c r="BP256" s="11">
        <f>IF($AG256,SUMPRODUCT(AV$2:AV256,$AH$2:$AH256)/SUM($AH$2:$AH256),0)</f>
        <v>0</v>
      </c>
      <c r="BQ256" s="11">
        <f>IF($AG256,SUMPRODUCT(AW$2:AW256,$AH$2:$AH256)/SUM($AH$2:$AH256),0)</f>
        <v>0</v>
      </c>
      <c r="BR256" s="11">
        <f>IF($AG256,SUMPRODUCT(AX$2:AX256,$AH$2:$AH256)/SUM($AH$2:$AH256),0)</f>
        <v>0</v>
      </c>
      <c r="BS256" s="11">
        <f>IF($AG256,SUMPRODUCT(AY$2:AY256,$AH$2:$AH256)/SUM($AH$2:$AH256),0)</f>
        <v>0</v>
      </c>
      <c r="BT256" s="11">
        <f>IF($AG256,SUMPRODUCT(AZ$2:AZ256,$AH$2:$AH256)/SUM($AH$2:$AH256),0)</f>
        <v>0</v>
      </c>
      <c r="BU256" s="11">
        <f>IF($AG256,SUMPRODUCT(BA$2:BA256,$AH$2:$AH256)/SUM($AH$2:$AH256),0)</f>
        <v>0</v>
      </c>
      <c r="BV256" s="11"/>
      <c r="BW256" s="109" cm="1">
        <f t="array" ref="BW256">IF($AG256,SQRT(SUMPRODUCT($AH$2:$AH256, (AI$2:AI256-BC256)^2)/(SUM($AH$2:$AH256)-1)),0)</f>
        <v>0</v>
      </c>
      <c r="BX256" s="109" cm="1">
        <f t="array" ref="BX256">IF($AG256,SQRT(SUMPRODUCT($AH$2:$AH256, (AJ$2:AJ256-BD256)^2)/(SUM($AH$2:$AH256)-1)),0)</f>
        <v>0</v>
      </c>
      <c r="BY256" s="109" cm="1">
        <f t="array" ref="BY256">IF($AG256,SQRT(SUMPRODUCT($AH$2:$AH256, (AK$2:AK256-BE256)^2)/(SUM($AH$2:$AH256)-1)),0)</f>
        <v>0</v>
      </c>
      <c r="BZ256" s="109" cm="1">
        <f t="array" ref="BZ256">IF($AG256,SQRT(SUMPRODUCT($AH$2:$AH256, (AL$2:AL256-BF256)^2)/(SUM($AH$2:$AH256)-1)),0)</f>
        <v>0</v>
      </c>
      <c r="CA256" s="109" cm="1">
        <f t="array" ref="CA256">IF($AG256,SQRT(SUMPRODUCT($AH$2:$AH256, (AM$2:AM256-BG256)^2)/(SUM($AH$2:$AH256)-1)),0)</f>
        <v>0</v>
      </c>
      <c r="CB256" s="109" cm="1">
        <f t="array" ref="CB256">IF($AG256,SQRT(SUMPRODUCT($AH$2:$AH256, (AN$2:AN256-BH256)^2)/(SUM($AH$2:$AH256)-1)),0)</f>
        <v>0</v>
      </c>
      <c r="CC256" s="109" cm="1">
        <f t="array" ref="CC256">IF($AG256,SQRT(SUMPRODUCT($AH$2:$AH256, (AO$2:AO256-BI256)^2)/(SUM($AH$2:$AH256)-1)),0)</f>
        <v>0</v>
      </c>
      <c r="CD256" s="109" cm="1">
        <f t="array" ref="CD256">IF($AG256,SQRT(SUMPRODUCT($AH$2:$AH256, (AP$2:AP256-BJ256)^2)/(SUM($AH$2:$AH256)-1)),0)</f>
        <v>0</v>
      </c>
      <c r="CE256" s="109" cm="1">
        <f t="array" ref="CE256">IF($AG256,SQRT(SUMPRODUCT($AH$2:$AH256, (AQ$2:AQ256-BK256)^2)/(SUM($AH$2:$AH256)-1)),0)</f>
        <v>0</v>
      </c>
      <c r="CF256" s="109" cm="1">
        <f t="array" ref="CF256">IF($AG256,SQRT(SUMPRODUCT($AH$2:$AH256, (AR$2:AR256-BL256)^2)/(SUM($AH$2:$AH256)-1)),0)</f>
        <v>0</v>
      </c>
      <c r="CG256" s="109" cm="1">
        <f t="array" ref="CG256">IF($AG256,SQRT(SUMPRODUCT($AH$2:$AH256, (AS$2:AS256-BM256)^2)/(SUM($AH$2:$AH256)-1)),0)</f>
        <v>0</v>
      </c>
      <c r="CH256" s="109" cm="1">
        <f t="array" ref="CH256">IF($AG256,SQRT(SUMPRODUCT($AH$2:$AH256, (AT$2:AT256-BN256)^2)/(SUM($AH$2:$AH256)-1)),0)</f>
        <v>0</v>
      </c>
      <c r="CI256" s="109" cm="1">
        <f t="array" ref="CI256">IF($AG256,SQRT(SUMPRODUCT($AH$2:$AH256, (AU$2:AU256-BO256)^2)/(SUM($AH$2:$AH256)-1)),0)</f>
        <v>0</v>
      </c>
      <c r="CJ256" s="109" cm="1">
        <f t="array" ref="CJ256">IF($AG256,SQRT(SUMPRODUCT($AH$2:$AH256, (AV$2:AV256-BP256)^2)/(SUM($AH$2:$AH256)-1)),0)</f>
        <v>0</v>
      </c>
      <c r="CK256" s="109" cm="1">
        <f t="array" ref="CK256">IF($AG256,SQRT(SUMPRODUCT($AH$2:$AH256, (AW$2:AW256-BQ256)^2)/(SUM($AH$2:$AH256)-1)),0)</f>
        <v>0</v>
      </c>
      <c r="CL256" s="109" cm="1">
        <f t="array" ref="CL256">IF($AG256,SQRT(SUMPRODUCT($AH$2:$AH256, (AX$2:AX256-BR256)^2)/(SUM($AH$2:$AH256)-1)),0)</f>
        <v>0</v>
      </c>
      <c r="CM256" s="109" cm="1">
        <f t="array" ref="CM256">IF($AG256,SQRT(SUMPRODUCT($AH$2:$AH256, (AY$2:AY256-BS256)^2)/(SUM($AH$2:$AH256)-1)),0)</f>
        <v>0</v>
      </c>
      <c r="CN256" s="109" cm="1">
        <f t="array" ref="CN256">IF($AG256,SQRT(SUMPRODUCT($AH$2:$AH256, (AZ$2:AZ256-BT256)^2)/(SUM($AH$2:$AH256)-1)),0)</f>
        <v>0</v>
      </c>
      <c r="CO256" s="109" cm="1">
        <f t="array" ref="CO256">IF($AG256,SQRT(SUMPRODUCT($AH$2:$AH256, (BA$2:BA256-BU256)^2)/(SUM($AH$2:$AH256)-1)),0)</f>
        <v>0</v>
      </c>
    </row>
    <row r="257" spans="34:93" x14ac:dyDescent="0.25">
      <c r="AH257" s="99" t="str">
        <f t="shared" si="74"/>
        <v/>
      </c>
      <c r="AI257" s="11">
        <f t="shared" ca="1" si="77"/>
        <v>0</v>
      </c>
      <c r="AJ257" s="11">
        <f t="shared" ca="1" si="77"/>
        <v>0</v>
      </c>
      <c r="AK257" s="11">
        <f t="shared" ca="1" si="77"/>
        <v>0</v>
      </c>
      <c r="AL257" s="11">
        <f t="shared" ca="1" si="77"/>
        <v>0</v>
      </c>
      <c r="AM257" s="11">
        <f t="shared" ca="1" si="77"/>
        <v>0</v>
      </c>
      <c r="AN257" s="11">
        <f t="shared" ca="1" si="77"/>
        <v>0</v>
      </c>
      <c r="AO257" s="11">
        <f t="shared" ca="1" si="77"/>
        <v>0</v>
      </c>
      <c r="AP257" s="11">
        <f t="shared" ca="1" si="77"/>
        <v>0</v>
      </c>
      <c r="AQ257" s="11">
        <f t="shared" ca="1" si="77"/>
        <v>0</v>
      </c>
      <c r="AR257" s="11">
        <f t="shared" ca="1" si="77"/>
        <v>0</v>
      </c>
      <c r="AS257" s="11">
        <f t="shared" ca="1" si="78"/>
        <v>0</v>
      </c>
      <c r="AT257" s="11">
        <f t="shared" ca="1" si="78"/>
        <v>0</v>
      </c>
      <c r="AU257" s="11">
        <f t="shared" ca="1" si="78"/>
        <v>0</v>
      </c>
      <c r="AV257" s="11">
        <f t="shared" ca="1" si="78"/>
        <v>0</v>
      </c>
      <c r="AW257" s="11">
        <f t="shared" ca="1" si="78"/>
        <v>0</v>
      </c>
      <c r="AX257" s="11">
        <f t="shared" ca="1" si="78"/>
        <v>0</v>
      </c>
      <c r="AY257" s="11">
        <f t="shared" ca="1" si="78"/>
        <v>0</v>
      </c>
      <c r="AZ257" s="11">
        <f t="shared" ca="1" si="78"/>
        <v>0</v>
      </c>
      <c r="BA257" s="11">
        <f t="shared" ca="1" si="78"/>
        <v>0</v>
      </c>
      <c r="BB257" s="11"/>
      <c r="BC257" s="11">
        <f>IF($AG257,SUMPRODUCT(AI$2:AI257,$AH$2:$AH257)/SUM($AH$2:$AH257),0)</f>
        <v>0</v>
      </c>
      <c r="BD257" s="11">
        <f>IF($AG257,SUMPRODUCT(AJ$2:AJ257,$AH$2:$AH257)/SUM($AH$2:$AH257),0)</f>
        <v>0</v>
      </c>
      <c r="BE257" s="11">
        <f>IF($AG257,SUMPRODUCT(AK$2:AK257,$AH$2:$AH257)/SUM($AH$2:$AH257),0)</f>
        <v>0</v>
      </c>
      <c r="BF257" s="11">
        <f>IF($AG257,SUMPRODUCT(AL$2:AL257,$AH$2:$AH257)/SUM($AH$2:$AH257),0)</f>
        <v>0</v>
      </c>
      <c r="BG257" s="11">
        <f>IF($AG257,SUMPRODUCT(AM$2:AM257,$AH$2:$AH257)/SUM($AH$2:$AH257),0)</f>
        <v>0</v>
      </c>
      <c r="BH257" s="11">
        <f>IF($AG257,SUMPRODUCT(AN$2:AN257,$AH$2:$AH257)/SUM($AH$2:$AH257),0)</f>
        <v>0</v>
      </c>
      <c r="BI257" s="11">
        <f>IF($AG257,SUMPRODUCT(AO$2:AO257,$AH$2:$AH257)/SUM($AH$2:$AH257),0)</f>
        <v>0</v>
      </c>
      <c r="BJ257" s="11">
        <f>IF($AG257,SUMPRODUCT(AP$2:AP257,$AH$2:$AH257)/SUM($AH$2:$AH257),0)</f>
        <v>0</v>
      </c>
      <c r="BK257" s="11">
        <f>IF($AG257,SUMPRODUCT(AQ$2:AQ257,$AH$2:$AH257)/SUM($AH$2:$AH257),0)</f>
        <v>0</v>
      </c>
      <c r="BL257" s="11">
        <f>IF($AG257,SUMPRODUCT(AR$2:AR257,$AH$2:$AH257)/SUM($AH$2:$AH257),0)</f>
        <v>0</v>
      </c>
      <c r="BM257" s="11">
        <f>IF($AG257,SUMPRODUCT(AS$2:AS257,$AH$2:$AH257)/SUM($AH$2:$AH257),0)</f>
        <v>0</v>
      </c>
      <c r="BN257" s="11">
        <f>IF($AG257,SUMPRODUCT(AT$2:AT257,$AH$2:$AH257)/SUM($AH$2:$AH257),0)</f>
        <v>0</v>
      </c>
      <c r="BO257" s="11">
        <f>IF($AG257,SUMPRODUCT(AU$2:AU257,$AH$2:$AH257)/SUM($AH$2:$AH257),0)</f>
        <v>0</v>
      </c>
      <c r="BP257" s="11">
        <f>IF($AG257,SUMPRODUCT(AV$2:AV257,$AH$2:$AH257)/SUM($AH$2:$AH257),0)</f>
        <v>0</v>
      </c>
      <c r="BQ257" s="11">
        <f>IF($AG257,SUMPRODUCT(AW$2:AW257,$AH$2:$AH257)/SUM($AH$2:$AH257),0)</f>
        <v>0</v>
      </c>
      <c r="BR257" s="11">
        <f>IF($AG257,SUMPRODUCT(AX$2:AX257,$AH$2:$AH257)/SUM($AH$2:$AH257),0)</f>
        <v>0</v>
      </c>
      <c r="BS257" s="11">
        <f>IF($AG257,SUMPRODUCT(AY$2:AY257,$AH$2:$AH257)/SUM($AH$2:$AH257),0)</f>
        <v>0</v>
      </c>
      <c r="BT257" s="11">
        <f>IF($AG257,SUMPRODUCT(AZ$2:AZ257,$AH$2:$AH257)/SUM($AH$2:$AH257),0)</f>
        <v>0</v>
      </c>
      <c r="BU257" s="11">
        <f>IF($AG257,SUMPRODUCT(BA$2:BA257,$AH$2:$AH257)/SUM($AH$2:$AH257),0)</f>
        <v>0</v>
      </c>
      <c r="BV257" s="11"/>
      <c r="BW257" s="109" cm="1">
        <f t="array" ref="BW257">IF($AG257,SQRT(SUMPRODUCT($AH$2:$AH257, (AI$2:AI257-BC257)^2)/(SUM($AH$2:$AH257)-1)),0)</f>
        <v>0</v>
      </c>
      <c r="BX257" s="109" cm="1">
        <f t="array" ref="BX257">IF($AG257,SQRT(SUMPRODUCT($AH$2:$AH257, (AJ$2:AJ257-BD257)^2)/(SUM($AH$2:$AH257)-1)),0)</f>
        <v>0</v>
      </c>
      <c r="BY257" s="109" cm="1">
        <f t="array" ref="BY257">IF($AG257,SQRT(SUMPRODUCT($AH$2:$AH257, (AK$2:AK257-BE257)^2)/(SUM($AH$2:$AH257)-1)),0)</f>
        <v>0</v>
      </c>
      <c r="BZ257" s="109" cm="1">
        <f t="array" ref="BZ257">IF($AG257,SQRT(SUMPRODUCT($AH$2:$AH257, (AL$2:AL257-BF257)^2)/(SUM($AH$2:$AH257)-1)),0)</f>
        <v>0</v>
      </c>
      <c r="CA257" s="109" cm="1">
        <f t="array" ref="CA257">IF($AG257,SQRT(SUMPRODUCT($AH$2:$AH257, (AM$2:AM257-BG257)^2)/(SUM($AH$2:$AH257)-1)),0)</f>
        <v>0</v>
      </c>
      <c r="CB257" s="109" cm="1">
        <f t="array" ref="CB257">IF($AG257,SQRT(SUMPRODUCT($AH$2:$AH257, (AN$2:AN257-BH257)^2)/(SUM($AH$2:$AH257)-1)),0)</f>
        <v>0</v>
      </c>
      <c r="CC257" s="109" cm="1">
        <f t="array" ref="CC257">IF($AG257,SQRT(SUMPRODUCT($AH$2:$AH257, (AO$2:AO257-BI257)^2)/(SUM($AH$2:$AH257)-1)),0)</f>
        <v>0</v>
      </c>
      <c r="CD257" s="109" cm="1">
        <f t="array" ref="CD257">IF($AG257,SQRT(SUMPRODUCT($AH$2:$AH257, (AP$2:AP257-BJ257)^2)/(SUM($AH$2:$AH257)-1)),0)</f>
        <v>0</v>
      </c>
      <c r="CE257" s="109" cm="1">
        <f t="array" ref="CE257">IF($AG257,SQRT(SUMPRODUCT($AH$2:$AH257, (AQ$2:AQ257-BK257)^2)/(SUM($AH$2:$AH257)-1)),0)</f>
        <v>0</v>
      </c>
      <c r="CF257" s="109" cm="1">
        <f t="array" ref="CF257">IF($AG257,SQRT(SUMPRODUCT($AH$2:$AH257, (AR$2:AR257-BL257)^2)/(SUM($AH$2:$AH257)-1)),0)</f>
        <v>0</v>
      </c>
      <c r="CG257" s="109" cm="1">
        <f t="array" ref="CG257">IF($AG257,SQRT(SUMPRODUCT($AH$2:$AH257, (AS$2:AS257-BM257)^2)/(SUM($AH$2:$AH257)-1)),0)</f>
        <v>0</v>
      </c>
      <c r="CH257" s="109" cm="1">
        <f t="array" ref="CH257">IF($AG257,SQRT(SUMPRODUCT($AH$2:$AH257, (AT$2:AT257-BN257)^2)/(SUM($AH$2:$AH257)-1)),0)</f>
        <v>0</v>
      </c>
      <c r="CI257" s="109" cm="1">
        <f t="array" ref="CI257">IF($AG257,SQRT(SUMPRODUCT($AH$2:$AH257, (AU$2:AU257-BO257)^2)/(SUM($AH$2:$AH257)-1)),0)</f>
        <v>0</v>
      </c>
      <c r="CJ257" s="109" cm="1">
        <f t="array" ref="CJ257">IF($AG257,SQRT(SUMPRODUCT($AH$2:$AH257, (AV$2:AV257-BP257)^2)/(SUM($AH$2:$AH257)-1)),0)</f>
        <v>0</v>
      </c>
      <c r="CK257" s="109" cm="1">
        <f t="array" ref="CK257">IF($AG257,SQRT(SUMPRODUCT($AH$2:$AH257, (AW$2:AW257-BQ257)^2)/(SUM($AH$2:$AH257)-1)),0)</f>
        <v>0</v>
      </c>
      <c r="CL257" s="109" cm="1">
        <f t="array" ref="CL257">IF($AG257,SQRT(SUMPRODUCT($AH$2:$AH257, (AX$2:AX257-BR257)^2)/(SUM($AH$2:$AH257)-1)),0)</f>
        <v>0</v>
      </c>
      <c r="CM257" s="109" cm="1">
        <f t="array" ref="CM257">IF($AG257,SQRT(SUMPRODUCT($AH$2:$AH257, (AY$2:AY257-BS257)^2)/(SUM($AH$2:$AH257)-1)),0)</f>
        <v>0</v>
      </c>
      <c r="CN257" s="109" cm="1">
        <f t="array" ref="CN257">IF($AG257,SQRT(SUMPRODUCT($AH$2:$AH257, (AZ$2:AZ257-BT257)^2)/(SUM($AH$2:$AH257)-1)),0)</f>
        <v>0</v>
      </c>
      <c r="CO257" s="109" cm="1">
        <f t="array" ref="CO257">IF($AG257,SQRT(SUMPRODUCT($AH$2:$AH257, (BA$2:BA257-BU257)^2)/(SUM($AH$2:$AH257)-1)),0)</f>
        <v>0</v>
      </c>
    </row>
    <row r="258" spans="34:93" x14ac:dyDescent="0.25">
      <c r="AH258" s="99" t="str">
        <f t="shared" si="74"/>
        <v/>
      </c>
      <c r="AI258" s="11">
        <f t="shared" ca="1" si="77"/>
        <v>0</v>
      </c>
      <c r="AJ258" s="11">
        <f t="shared" ca="1" si="77"/>
        <v>0</v>
      </c>
      <c r="AK258" s="11">
        <f t="shared" ca="1" si="77"/>
        <v>0</v>
      </c>
      <c r="AL258" s="11">
        <f t="shared" ca="1" si="77"/>
        <v>0</v>
      </c>
      <c r="AM258" s="11">
        <f t="shared" ca="1" si="77"/>
        <v>0</v>
      </c>
      <c r="AN258" s="11">
        <f t="shared" ca="1" si="77"/>
        <v>0</v>
      </c>
      <c r="AO258" s="11">
        <f t="shared" ca="1" si="77"/>
        <v>0</v>
      </c>
      <c r="AP258" s="11">
        <f t="shared" ca="1" si="77"/>
        <v>0</v>
      </c>
      <c r="AQ258" s="11">
        <f t="shared" ca="1" si="77"/>
        <v>0</v>
      </c>
      <c r="AR258" s="11">
        <f t="shared" ca="1" si="77"/>
        <v>0</v>
      </c>
      <c r="AS258" s="11">
        <f t="shared" ca="1" si="78"/>
        <v>0</v>
      </c>
      <c r="AT258" s="11">
        <f t="shared" ca="1" si="78"/>
        <v>0</v>
      </c>
      <c r="AU258" s="11">
        <f t="shared" ca="1" si="78"/>
        <v>0</v>
      </c>
      <c r="AV258" s="11">
        <f t="shared" ca="1" si="78"/>
        <v>0</v>
      </c>
      <c r="AW258" s="11">
        <f t="shared" ca="1" si="78"/>
        <v>0</v>
      </c>
      <c r="AX258" s="11">
        <f t="shared" ca="1" si="78"/>
        <v>0</v>
      </c>
      <c r="AY258" s="11">
        <f t="shared" ca="1" si="78"/>
        <v>0</v>
      </c>
      <c r="AZ258" s="11">
        <f t="shared" ca="1" si="78"/>
        <v>0</v>
      </c>
      <c r="BA258" s="11">
        <f t="shared" ca="1" si="78"/>
        <v>0</v>
      </c>
      <c r="BB258" s="11"/>
      <c r="BC258" s="11">
        <f>IF($AG258,SUMPRODUCT(AI$2:AI258,$AH$2:$AH258)/SUM($AH$2:$AH258),0)</f>
        <v>0</v>
      </c>
      <c r="BD258" s="11">
        <f>IF($AG258,SUMPRODUCT(AJ$2:AJ258,$AH$2:$AH258)/SUM($AH$2:$AH258),0)</f>
        <v>0</v>
      </c>
      <c r="BE258" s="11">
        <f>IF($AG258,SUMPRODUCT(AK$2:AK258,$AH$2:$AH258)/SUM($AH$2:$AH258),0)</f>
        <v>0</v>
      </c>
      <c r="BF258" s="11">
        <f>IF($AG258,SUMPRODUCT(AL$2:AL258,$AH$2:$AH258)/SUM($AH$2:$AH258),0)</f>
        <v>0</v>
      </c>
      <c r="BG258" s="11">
        <f>IF($AG258,SUMPRODUCT(AM$2:AM258,$AH$2:$AH258)/SUM($AH$2:$AH258),0)</f>
        <v>0</v>
      </c>
      <c r="BH258" s="11">
        <f>IF($AG258,SUMPRODUCT(AN$2:AN258,$AH$2:$AH258)/SUM($AH$2:$AH258),0)</f>
        <v>0</v>
      </c>
      <c r="BI258" s="11">
        <f>IF($AG258,SUMPRODUCT(AO$2:AO258,$AH$2:$AH258)/SUM($AH$2:$AH258),0)</f>
        <v>0</v>
      </c>
      <c r="BJ258" s="11">
        <f>IF($AG258,SUMPRODUCT(AP$2:AP258,$AH$2:$AH258)/SUM($AH$2:$AH258),0)</f>
        <v>0</v>
      </c>
      <c r="BK258" s="11">
        <f>IF($AG258,SUMPRODUCT(AQ$2:AQ258,$AH$2:$AH258)/SUM($AH$2:$AH258),0)</f>
        <v>0</v>
      </c>
      <c r="BL258" s="11">
        <f>IF($AG258,SUMPRODUCT(AR$2:AR258,$AH$2:$AH258)/SUM($AH$2:$AH258),0)</f>
        <v>0</v>
      </c>
      <c r="BM258" s="11">
        <f>IF($AG258,SUMPRODUCT(AS$2:AS258,$AH$2:$AH258)/SUM($AH$2:$AH258),0)</f>
        <v>0</v>
      </c>
      <c r="BN258" s="11">
        <f>IF($AG258,SUMPRODUCT(AT$2:AT258,$AH$2:$AH258)/SUM($AH$2:$AH258),0)</f>
        <v>0</v>
      </c>
      <c r="BO258" s="11">
        <f>IF($AG258,SUMPRODUCT(AU$2:AU258,$AH$2:$AH258)/SUM($AH$2:$AH258),0)</f>
        <v>0</v>
      </c>
      <c r="BP258" s="11">
        <f>IF($AG258,SUMPRODUCT(AV$2:AV258,$AH$2:$AH258)/SUM($AH$2:$AH258),0)</f>
        <v>0</v>
      </c>
      <c r="BQ258" s="11">
        <f>IF($AG258,SUMPRODUCT(AW$2:AW258,$AH$2:$AH258)/SUM($AH$2:$AH258),0)</f>
        <v>0</v>
      </c>
      <c r="BR258" s="11">
        <f>IF($AG258,SUMPRODUCT(AX$2:AX258,$AH$2:$AH258)/SUM($AH$2:$AH258),0)</f>
        <v>0</v>
      </c>
      <c r="BS258" s="11">
        <f>IF($AG258,SUMPRODUCT(AY$2:AY258,$AH$2:$AH258)/SUM($AH$2:$AH258),0)</f>
        <v>0</v>
      </c>
      <c r="BT258" s="11">
        <f>IF($AG258,SUMPRODUCT(AZ$2:AZ258,$AH$2:$AH258)/SUM($AH$2:$AH258),0)</f>
        <v>0</v>
      </c>
      <c r="BU258" s="11">
        <f>IF($AG258,SUMPRODUCT(BA$2:BA258,$AH$2:$AH258)/SUM($AH$2:$AH258),0)</f>
        <v>0</v>
      </c>
      <c r="BV258" s="11"/>
      <c r="BW258" s="109" cm="1">
        <f t="array" ref="BW258">IF($AG258,SQRT(SUMPRODUCT($AH$2:$AH258, (AI$2:AI258-BC258)^2)/(SUM($AH$2:$AH258)-1)),0)</f>
        <v>0</v>
      </c>
      <c r="BX258" s="109" cm="1">
        <f t="array" ref="BX258">IF($AG258,SQRT(SUMPRODUCT($AH$2:$AH258, (AJ$2:AJ258-BD258)^2)/(SUM($AH$2:$AH258)-1)),0)</f>
        <v>0</v>
      </c>
      <c r="BY258" s="109" cm="1">
        <f t="array" ref="BY258">IF($AG258,SQRT(SUMPRODUCT($AH$2:$AH258, (AK$2:AK258-BE258)^2)/(SUM($AH$2:$AH258)-1)),0)</f>
        <v>0</v>
      </c>
      <c r="BZ258" s="109" cm="1">
        <f t="array" ref="BZ258">IF($AG258,SQRT(SUMPRODUCT($AH$2:$AH258, (AL$2:AL258-BF258)^2)/(SUM($AH$2:$AH258)-1)),0)</f>
        <v>0</v>
      </c>
      <c r="CA258" s="109" cm="1">
        <f t="array" ref="CA258">IF($AG258,SQRT(SUMPRODUCT($AH$2:$AH258, (AM$2:AM258-BG258)^2)/(SUM($AH$2:$AH258)-1)),0)</f>
        <v>0</v>
      </c>
      <c r="CB258" s="109" cm="1">
        <f t="array" ref="CB258">IF($AG258,SQRT(SUMPRODUCT($AH$2:$AH258, (AN$2:AN258-BH258)^2)/(SUM($AH$2:$AH258)-1)),0)</f>
        <v>0</v>
      </c>
      <c r="CC258" s="109" cm="1">
        <f t="array" ref="CC258">IF($AG258,SQRT(SUMPRODUCT($AH$2:$AH258, (AO$2:AO258-BI258)^2)/(SUM($AH$2:$AH258)-1)),0)</f>
        <v>0</v>
      </c>
      <c r="CD258" s="109" cm="1">
        <f t="array" ref="CD258">IF($AG258,SQRT(SUMPRODUCT($AH$2:$AH258, (AP$2:AP258-BJ258)^2)/(SUM($AH$2:$AH258)-1)),0)</f>
        <v>0</v>
      </c>
      <c r="CE258" s="109" cm="1">
        <f t="array" ref="CE258">IF($AG258,SQRT(SUMPRODUCT($AH$2:$AH258, (AQ$2:AQ258-BK258)^2)/(SUM($AH$2:$AH258)-1)),0)</f>
        <v>0</v>
      </c>
      <c r="CF258" s="109" cm="1">
        <f t="array" ref="CF258">IF($AG258,SQRT(SUMPRODUCT($AH$2:$AH258, (AR$2:AR258-BL258)^2)/(SUM($AH$2:$AH258)-1)),0)</f>
        <v>0</v>
      </c>
      <c r="CG258" s="109" cm="1">
        <f t="array" ref="CG258">IF($AG258,SQRT(SUMPRODUCT($AH$2:$AH258, (AS$2:AS258-BM258)^2)/(SUM($AH$2:$AH258)-1)),0)</f>
        <v>0</v>
      </c>
      <c r="CH258" s="109" cm="1">
        <f t="array" ref="CH258">IF($AG258,SQRT(SUMPRODUCT($AH$2:$AH258, (AT$2:AT258-BN258)^2)/(SUM($AH$2:$AH258)-1)),0)</f>
        <v>0</v>
      </c>
      <c r="CI258" s="109" cm="1">
        <f t="array" ref="CI258">IF($AG258,SQRT(SUMPRODUCT($AH$2:$AH258, (AU$2:AU258-BO258)^2)/(SUM($AH$2:$AH258)-1)),0)</f>
        <v>0</v>
      </c>
      <c r="CJ258" s="109" cm="1">
        <f t="array" ref="CJ258">IF($AG258,SQRT(SUMPRODUCT($AH$2:$AH258, (AV$2:AV258-BP258)^2)/(SUM($AH$2:$AH258)-1)),0)</f>
        <v>0</v>
      </c>
      <c r="CK258" s="109" cm="1">
        <f t="array" ref="CK258">IF($AG258,SQRT(SUMPRODUCT($AH$2:$AH258, (AW$2:AW258-BQ258)^2)/(SUM($AH$2:$AH258)-1)),0)</f>
        <v>0</v>
      </c>
      <c r="CL258" s="109" cm="1">
        <f t="array" ref="CL258">IF($AG258,SQRT(SUMPRODUCT($AH$2:$AH258, (AX$2:AX258-BR258)^2)/(SUM($AH$2:$AH258)-1)),0)</f>
        <v>0</v>
      </c>
      <c r="CM258" s="109" cm="1">
        <f t="array" ref="CM258">IF($AG258,SQRT(SUMPRODUCT($AH$2:$AH258, (AY$2:AY258-BS258)^2)/(SUM($AH$2:$AH258)-1)),0)</f>
        <v>0</v>
      </c>
      <c r="CN258" s="109" cm="1">
        <f t="array" ref="CN258">IF($AG258,SQRT(SUMPRODUCT($AH$2:$AH258, (AZ$2:AZ258-BT258)^2)/(SUM($AH$2:$AH258)-1)),0)</f>
        <v>0</v>
      </c>
      <c r="CO258" s="109" cm="1">
        <f t="array" ref="CO258">IF($AG258,SQRT(SUMPRODUCT($AH$2:$AH258, (BA$2:BA258-BU258)^2)/(SUM($AH$2:$AH258)-1)),0)</f>
        <v>0</v>
      </c>
    </row>
    <row r="259" spans="34:93" x14ac:dyDescent="0.25">
      <c r="AH259" s="99" t="str">
        <f t="shared" si="74"/>
        <v/>
      </c>
      <c r="AI259" s="11">
        <f t="shared" ca="1" si="77"/>
        <v>0</v>
      </c>
      <c r="AJ259" s="11">
        <f t="shared" ca="1" si="77"/>
        <v>0</v>
      </c>
      <c r="AK259" s="11">
        <f t="shared" ca="1" si="77"/>
        <v>0</v>
      </c>
      <c r="AL259" s="11">
        <f t="shared" ca="1" si="77"/>
        <v>0</v>
      </c>
      <c r="AM259" s="11">
        <f t="shared" ca="1" si="77"/>
        <v>0</v>
      </c>
      <c r="AN259" s="11">
        <f t="shared" ca="1" si="77"/>
        <v>0</v>
      </c>
      <c r="AO259" s="11">
        <f t="shared" ca="1" si="77"/>
        <v>0</v>
      </c>
      <c r="AP259" s="11">
        <f t="shared" ca="1" si="77"/>
        <v>0</v>
      </c>
      <c r="AQ259" s="11">
        <f t="shared" ca="1" si="77"/>
        <v>0</v>
      </c>
      <c r="AR259" s="11">
        <f t="shared" ca="1" si="77"/>
        <v>0</v>
      </c>
      <c r="AS259" s="11">
        <f t="shared" ca="1" si="78"/>
        <v>0</v>
      </c>
      <c r="AT259" s="11">
        <f t="shared" ca="1" si="78"/>
        <v>0</v>
      </c>
      <c r="AU259" s="11">
        <f t="shared" ca="1" si="78"/>
        <v>0</v>
      </c>
      <c r="AV259" s="11">
        <f t="shared" ca="1" si="78"/>
        <v>0</v>
      </c>
      <c r="AW259" s="11">
        <f t="shared" ca="1" si="78"/>
        <v>0</v>
      </c>
      <c r="AX259" s="11">
        <f t="shared" ca="1" si="78"/>
        <v>0</v>
      </c>
      <c r="AY259" s="11">
        <f t="shared" ca="1" si="78"/>
        <v>0</v>
      </c>
      <c r="AZ259" s="11">
        <f t="shared" ca="1" si="78"/>
        <v>0</v>
      </c>
      <c r="BA259" s="11">
        <f t="shared" ca="1" si="78"/>
        <v>0</v>
      </c>
      <c r="BB259" s="11"/>
      <c r="BC259" s="11">
        <f>IF($AG259,SUMPRODUCT(AI$2:AI259,$AH$2:$AH259)/SUM($AH$2:$AH259),0)</f>
        <v>0</v>
      </c>
      <c r="BD259" s="11">
        <f>IF($AG259,SUMPRODUCT(AJ$2:AJ259,$AH$2:$AH259)/SUM($AH$2:$AH259),0)</f>
        <v>0</v>
      </c>
      <c r="BE259" s="11">
        <f>IF($AG259,SUMPRODUCT(AK$2:AK259,$AH$2:$AH259)/SUM($AH$2:$AH259),0)</f>
        <v>0</v>
      </c>
      <c r="BF259" s="11">
        <f>IF($AG259,SUMPRODUCT(AL$2:AL259,$AH$2:$AH259)/SUM($AH$2:$AH259),0)</f>
        <v>0</v>
      </c>
      <c r="BG259" s="11">
        <f>IF($AG259,SUMPRODUCT(AM$2:AM259,$AH$2:$AH259)/SUM($AH$2:$AH259),0)</f>
        <v>0</v>
      </c>
      <c r="BH259" s="11">
        <f>IF($AG259,SUMPRODUCT(AN$2:AN259,$AH$2:$AH259)/SUM($AH$2:$AH259),0)</f>
        <v>0</v>
      </c>
      <c r="BI259" s="11">
        <f>IF($AG259,SUMPRODUCT(AO$2:AO259,$AH$2:$AH259)/SUM($AH$2:$AH259),0)</f>
        <v>0</v>
      </c>
      <c r="BJ259" s="11">
        <f>IF($AG259,SUMPRODUCT(AP$2:AP259,$AH$2:$AH259)/SUM($AH$2:$AH259),0)</f>
        <v>0</v>
      </c>
      <c r="BK259" s="11">
        <f>IF($AG259,SUMPRODUCT(AQ$2:AQ259,$AH$2:$AH259)/SUM($AH$2:$AH259),0)</f>
        <v>0</v>
      </c>
      <c r="BL259" s="11">
        <f>IF($AG259,SUMPRODUCT(AR$2:AR259,$AH$2:$AH259)/SUM($AH$2:$AH259),0)</f>
        <v>0</v>
      </c>
      <c r="BM259" s="11">
        <f>IF($AG259,SUMPRODUCT(AS$2:AS259,$AH$2:$AH259)/SUM($AH$2:$AH259),0)</f>
        <v>0</v>
      </c>
      <c r="BN259" s="11">
        <f>IF($AG259,SUMPRODUCT(AT$2:AT259,$AH$2:$AH259)/SUM($AH$2:$AH259),0)</f>
        <v>0</v>
      </c>
      <c r="BO259" s="11">
        <f>IF($AG259,SUMPRODUCT(AU$2:AU259,$AH$2:$AH259)/SUM($AH$2:$AH259),0)</f>
        <v>0</v>
      </c>
      <c r="BP259" s="11">
        <f>IF($AG259,SUMPRODUCT(AV$2:AV259,$AH$2:$AH259)/SUM($AH$2:$AH259),0)</f>
        <v>0</v>
      </c>
      <c r="BQ259" s="11">
        <f>IF($AG259,SUMPRODUCT(AW$2:AW259,$AH$2:$AH259)/SUM($AH$2:$AH259),0)</f>
        <v>0</v>
      </c>
      <c r="BR259" s="11">
        <f>IF($AG259,SUMPRODUCT(AX$2:AX259,$AH$2:$AH259)/SUM($AH$2:$AH259),0)</f>
        <v>0</v>
      </c>
      <c r="BS259" s="11">
        <f>IF($AG259,SUMPRODUCT(AY$2:AY259,$AH$2:$AH259)/SUM($AH$2:$AH259),0)</f>
        <v>0</v>
      </c>
      <c r="BT259" s="11">
        <f>IF($AG259,SUMPRODUCT(AZ$2:AZ259,$AH$2:$AH259)/SUM($AH$2:$AH259),0)</f>
        <v>0</v>
      </c>
      <c r="BU259" s="11">
        <f>IF($AG259,SUMPRODUCT(BA$2:BA259,$AH$2:$AH259)/SUM($AH$2:$AH259),0)</f>
        <v>0</v>
      </c>
      <c r="BV259" s="11"/>
      <c r="BW259" s="109" cm="1">
        <f t="array" ref="BW259">IF($AG259,SQRT(SUMPRODUCT($AH$2:$AH259, (AI$2:AI259-BC259)^2)/(SUM($AH$2:$AH259)-1)),0)</f>
        <v>0</v>
      </c>
      <c r="BX259" s="109" cm="1">
        <f t="array" ref="BX259">IF($AG259,SQRT(SUMPRODUCT($AH$2:$AH259, (AJ$2:AJ259-BD259)^2)/(SUM($AH$2:$AH259)-1)),0)</f>
        <v>0</v>
      </c>
      <c r="BY259" s="109" cm="1">
        <f t="array" ref="BY259">IF($AG259,SQRT(SUMPRODUCT($AH$2:$AH259, (AK$2:AK259-BE259)^2)/(SUM($AH$2:$AH259)-1)),0)</f>
        <v>0</v>
      </c>
      <c r="BZ259" s="109" cm="1">
        <f t="array" ref="BZ259">IF($AG259,SQRT(SUMPRODUCT($AH$2:$AH259, (AL$2:AL259-BF259)^2)/(SUM($AH$2:$AH259)-1)),0)</f>
        <v>0</v>
      </c>
      <c r="CA259" s="109" cm="1">
        <f t="array" ref="CA259">IF($AG259,SQRT(SUMPRODUCT($AH$2:$AH259, (AM$2:AM259-BG259)^2)/(SUM($AH$2:$AH259)-1)),0)</f>
        <v>0</v>
      </c>
      <c r="CB259" s="109" cm="1">
        <f t="array" ref="CB259">IF($AG259,SQRT(SUMPRODUCT($AH$2:$AH259, (AN$2:AN259-BH259)^2)/(SUM($AH$2:$AH259)-1)),0)</f>
        <v>0</v>
      </c>
      <c r="CC259" s="109" cm="1">
        <f t="array" ref="CC259">IF($AG259,SQRT(SUMPRODUCT($AH$2:$AH259, (AO$2:AO259-BI259)^2)/(SUM($AH$2:$AH259)-1)),0)</f>
        <v>0</v>
      </c>
      <c r="CD259" s="109" cm="1">
        <f t="array" ref="CD259">IF($AG259,SQRT(SUMPRODUCT($AH$2:$AH259, (AP$2:AP259-BJ259)^2)/(SUM($AH$2:$AH259)-1)),0)</f>
        <v>0</v>
      </c>
      <c r="CE259" s="109" cm="1">
        <f t="array" ref="CE259">IF($AG259,SQRT(SUMPRODUCT($AH$2:$AH259, (AQ$2:AQ259-BK259)^2)/(SUM($AH$2:$AH259)-1)),0)</f>
        <v>0</v>
      </c>
      <c r="CF259" s="109" cm="1">
        <f t="array" ref="CF259">IF($AG259,SQRT(SUMPRODUCT($AH$2:$AH259, (AR$2:AR259-BL259)^2)/(SUM($AH$2:$AH259)-1)),0)</f>
        <v>0</v>
      </c>
      <c r="CG259" s="109" cm="1">
        <f t="array" ref="CG259">IF($AG259,SQRT(SUMPRODUCT($AH$2:$AH259, (AS$2:AS259-BM259)^2)/(SUM($AH$2:$AH259)-1)),0)</f>
        <v>0</v>
      </c>
      <c r="CH259" s="109" cm="1">
        <f t="array" ref="CH259">IF($AG259,SQRT(SUMPRODUCT($AH$2:$AH259, (AT$2:AT259-BN259)^2)/(SUM($AH$2:$AH259)-1)),0)</f>
        <v>0</v>
      </c>
      <c r="CI259" s="109" cm="1">
        <f t="array" ref="CI259">IF($AG259,SQRT(SUMPRODUCT($AH$2:$AH259, (AU$2:AU259-BO259)^2)/(SUM($AH$2:$AH259)-1)),0)</f>
        <v>0</v>
      </c>
      <c r="CJ259" s="109" cm="1">
        <f t="array" ref="CJ259">IF($AG259,SQRT(SUMPRODUCT($AH$2:$AH259, (AV$2:AV259-BP259)^2)/(SUM($AH$2:$AH259)-1)),0)</f>
        <v>0</v>
      </c>
      <c r="CK259" s="109" cm="1">
        <f t="array" ref="CK259">IF($AG259,SQRT(SUMPRODUCT($AH$2:$AH259, (AW$2:AW259-BQ259)^2)/(SUM($AH$2:$AH259)-1)),0)</f>
        <v>0</v>
      </c>
      <c r="CL259" s="109" cm="1">
        <f t="array" ref="CL259">IF($AG259,SQRT(SUMPRODUCT($AH$2:$AH259, (AX$2:AX259-BR259)^2)/(SUM($AH$2:$AH259)-1)),0)</f>
        <v>0</v>
      </c>
      <c r="CM259" s="109" cm="1">
        <f t="array" ref="CM259">IF($AG259,SQRT(SUMPRODUCT($AH$2:$AH259, (AY$2:AY259-BS259)^2)/(SUM($AH$2:$AH259)-1)),0)</f>
        <v>0</v>
      </c>
      <c r="CN259" s="109" cm="1">
        <f t="array" ref="CN259">IF($AG259,SQRT(SUMPRODUCT($AH$2:$AH259, (AZ$2:AZ259-BT259)^2)/(SUM($AH$2:$AH259)-1)),0)</f>
        <v>0</v>
      </c>
      <c r="CO259" s="109" cm="1">
        <f t="array" ref="CO259">IF($AG259,SQRT(SUMPRODUCT($AH$2:$AH259, (BA$2:BA259-BU259)^2)/(SUM($AH$2:$AH259)-1)),0)</f>
        <v>0</v>
      </c>
    </row>
    <row r="260" spans="34:93" x14ac:dyDescent="0.25">
      <c r="AH260" s="99" t="str">
        <f t="shared" si="74"/>
        <v/>
      </c>
      <c r="AI260" s="11">
        <f t="shared" ca="1" si="77"/>
        <v>0</v>
      </c>
      <c r="AJ260" s="11">
        <f t="shared" ca="1" si="77"/>
        <v>0</v>
      </c>
      <c r="AK260" s="11">
        <f t="shared" ca="1" si="77"/>
        <v>0</v>
      </c>
      <c r="AL260" s="11">
        <f t="shared" ca="1" si="77"/>
        <v>0</v>
      </c>
      <c r="AM260" s="11">
        <f t="shared" ca="1" si="77"/>
        <v>0</v>
      </c>
      <c r="AN260" s="11">
        <f t="shared" ca="1" si="77"/>
        <v>0</v>
      </c>
      <c r="AO260" s="11">
        <f t="shared" ca="1" si="77"/>
        <v>0</v>
      </c>
      <c r="AP260" s="11">
        <f t="shared" ca="1" si="77"/>
        <v>0</v>
      </c>
      <c r="AQ260" s="11">
        <f t="shared" ca="1" si="77"/>
        <v>0</v>
      </c>
      <c r="AR260" s="11">
        <f t="shared" ca="1" si="77"/>
        <v>0</v>
      </c>
      <c r="AS260" s="11">
        <f t="shared" ca="1" si="78"/>
        <v>0</v>
      </c>
      <c r="AT260" s="11">
        <f t="shared" ca="1" si="78"/>
        <v>0</v>
      </c>
      <c r="AU260" s="11">
        <f t="shared" ca="1" si="78"/>
        <v>0</v>
      </c>
      <c r="AV260" s="11">
        <f t="shared" ca="1" si="78"/>
        <v>0</v>
      </c>
      <c r="AW260" s="11">
        <f t="shared" ca="1" si="78"/>
        <v>0</v>
      </c>
      <c r="AX260" s="11">
        <f t="shared" ca="1" si="78"/>
        <v>0</v>
      </c>
      <c r="AY260" s="11">
        <f t="shared" ca="1" si="78"/>
        <v>0</v>
      </c>
      <c r="AZ260" s="11">
        <f t="shared" ca="1" si="78"/>
        <v>0</v>
      </c>
      <c r="BA260" s="11">
        <f t="shared" ca="1" si="78"/>
        <v>0</v>
      </c>
      <c r="BB260" s="11"/>
      <c r="BC260" s="11">
        <f>IF($AG260,SUMPRODUCT(AI$2:AI260,$AH$2:$AH260)/SUM($AH$2:$AH260),0)</f>
        <v>0</v>
      </c>
      <c r="BD260" s="11">
        <f>IF($AG260,SUMPRODUCT(AJ$2:AJ260,$AH$2:$AH260)/SUM($AH$2:$AH260),0)</f>
        <v>0</v>
      </c>
      <c r="BE260" s="11">
        <f>IF($AG260,SUMPRODUCT(AK$2:AK260,$AH$2:$AH260)/SUM($AH$2:$AH260),0)</f>
        <v>0</v>
      </c>
      <c r="BF260" s="11">
        <f>IF($AG260,SUMPRODUCT(AL$2:AL260,$AH$2:$AH260)/SUM($AH$2:$AH260),0)</f>
        <v>0</v>
      </c>
      <c r="BG260" s="11">
        <f>IF($AG260,SUMPRODUCT(AM$2:AM260,$AH$2:$AH260)/SUM($AH$2:$AH260),0)</f>
        <v>0</v>
      </c>
      <c r="BH260" s="11">
        <f>IF($AG260,SUMPRODUCT(AN$2:AN260,$AH$2:$AH260)/SUM($AH$2:$AH260),0)</f>
        <v>0</v>
      </c>
      <c r="BI260" s="11">
        <f>IF($AG260,SUMPRODUCT(AO$2:AO260,$AH$2:$AH260)/SUM($AH$2:$AH260),0)</f>
        <v>0</v>
      </c>
      <c r="BJ260" s="11">
        <f>IF($AG260,SUMPRODUCT(AP$2:AP260,$AH$2:$AH260)/SUM($AH$2:$AH260),0)</f>
        <v>0</v>
      </c>
      <c r="BK260" s="11">
        <f>IF($AG260,SUMPRODUCT(AQ$2:AQ260,$AH$2:$AH260)/SUM($AH$2:$AH260),0)</f>
        <v>0</v>
      </c>
      <c r="BL260" s="11">
        <f>IF($AG260,SUMPRODUCT(AR$2:AR260,$AH$2:$AH260)/SUM($AH$2:$AH260),0)</f>
        <v>0</v>
      </c>
      <c r="BM260" s="11">
        <f>IF($AG260,SUMPRODUCT(AS$2:AS260,$AH$2:$AH260)/SUM($AH$2:$AH260),0)</f>
        <v>0</v>
      </c>
      <c r="BN260" s="11">
        <f>IF($AG260,SUMPRODUCT(AT$2:AT260,$AH$2:$AH260)/SUM($AH$2:$AH260),0)</f>
        <v>0</v>
      </c>
      <c r="BO260" s="11">
        <f>IF($AG260,SUMPRODUCT(AU$2:AU260,$AH$2:$AH260)/SUM($AH$2:$AH260),0)</f>
        <v>0</v>
      </c>
      <c r="BP260" s="11">
        <f>IF($AG260,SUMPRODUCT(AV$2:AV260,$AH$2:$AH260)/SUM($AH$2:$AH260),0)</f>
        <v>0</v>
      </c>
      <c r="BQ260" s="11">
        <f>IF($AG260,SUMPRODUCT(AW$2:AW260,$AH$2:$AH260)/SUM($AH$2:$AH260),0)</f>
        <v>0</v>
      </c>
      <c r="BR260" s="11">
        <f>IF($AG260,SUMPRODUCT(AX$2:AX260,$AH$2:$AH260)/SUM($AH$2:$AH260),0)</f>
        <v>0</v>
      </c>
      <c r="BS260" s="11">
        <f>IF($AG260,SUMPRODUCT(AY$2:AY260,$AH$2:$AH260)/SUM($AH$2:$AH260),0)</f>
        <v>0</v>
      </c>
      <c r="BT260" s="11">
        <f>IF($AG260,SUMPRODUCT(AZ$2:AZ260,$AH$2:$AH260)/SUM($AH$2:$AH260),0)</f>
        <v>0</v>
      </c>
      <c r="BU260" s="11">
        <f>IF($AG260,SUMPRODUCT(BA$2:BA260,$AH$2:$AH260)/SUM($AH$2:$AH260),0)</f>
        <v>0</v>
      </c>
      <c r="BV260" s="11"/>
      <c r="BW260" s="109" cm="1">
        <f t="array" ref="BW260">IF($AG260,SQRT(SUMPRODUCT($AH$2:$AH260, (AI$2:AI260-BC260)^2)/(SUM($AH$2:$AH260)-1)),0)</f>
        <v>0</v>
      </c>
      <c r="BX260" s="109" cm="1">
        <f t="array" ref="BX260">IF($AG260,SQRT(SUMPRODUCT($AH$2:$AH260, (AJ$2:AJ260-BD260)^2)/(SUM($AH$2:$AH260)-1)),0)</f>
        <v>0</v>
      </c>
      <c r="BY260" s="109" cm="1">
        <f t="array" ref="BY260">IF($AG260,SQRT(SUMPRODUCT($AH$2:$AH260, (AK$2:AK260-BE260)^2)/(SUM($AH$2:$AH260)-1)),0)</f>
        <v>0</v>
      </c>
      <c r="BZ260" s="109" cm="1">
        <f t="array" ref="BZ260">IF($AG260,SQRT(SUMPRODUCT($AH$2:$AH260, (AL$2:AL260-BF260)^2)/(SUM($AH$2:$AH260)-1)),0)</f>
        <v>0</v>
      </c>
      <c r="CA260" s="109" cm="1">
        <f t="array" ref="CA260">IF($AG260,SQRT(SUMPRODUCT($AH$2:$AH260, (AM$2:AM260-BG260)^2)/(SUM($AH$2:$AH260)-1)),0)</f>
        <v>0</v>
      </c>
      <c r="CB260" s="109" cm="1">
        <f t="array" ref="CB260">IF($AG260,SQRT(SUMPRODUCT($AH$2:$AH260, (AN$2:AN260-BH260)^2)/(SUM($AH$2:$AH260)-1)),0)</f>
        <v>0</v>
      </c>
      <c r="CC260" s="109" cm="1">
        <f t="array" ref="CC260">IF($AG260,SQRT(SUMPRODUCT($AH$2:$AH260, (AO$2:AO260-BI260)^2)/(SUM($AH$2:$AH260)-1)),0)</f>
        <v>0</v>
      </c>
      <c r="CD260" s="109" cm="1">
        <f t="array" ref="CD260">IF($AG260,SQRT(SUMPRODUCT($AH$2:$AH260, (AP$2:AP260-BJ260)^2)/(SUM($AH$2:$AH260)-1)),0)</f>
        <v>0</v>
      </c>
      <c r="CE260" s="109" cm="1">
        <f t="array" ref="CE260">IF($AG260,SQRT(SUMPRODUCT($AH$2:$AH260, (AQ$2:AQ260-BK260)^2)/(SUM($AH$2:$AH260)-1)),0)</f>
        <v>0</v>
      </c>
      <c r="CF260" s="109" cm="1">
        <f t="array" ref="CF260">IF($AG260,SQRT(SUMPRODUCT($AH$2:$AH260, (AR$2:AR260-BL260)^2)/(SUM($AH$2:$AH260)-1)),0)</f>
        <v>0</v>
      </c>
      <c r="CG260" s="109" cm="1">
        <f t="array" ref="CG260">IF($AG260,SQRT(SUMPRODUCT($AH$2:$AH260, (AS$2:AS260-BM260)^2)/(SUM($AH$2:$AH260)-1)),0)</f>
        <v>0</v>
      </c>
      <c r="CH260" s="109" cm="1">
        <f t="array" ref="CH260">IF($AG260,SQRT(SUMPRODUCT($AH$2:$AH260, (AT$2:AT260-BN260)^2)/(SUM($AH$2:$AH260)-1)),0)</f>
        <v>0</v>
      </c>
      <c r="CI260" s="109" cm="1">
        <f t="array" ref="CI260">IF($AG260,SQRT(SUMPRODUCT($AH$2:$AH260, (AU$2:AU260-BO260)^2)/(SUM($AH$2:$AH260)-1)),0)</f>
        <v>0</v>
      </c>
      <c r="CJ260" s="109" cm="1">
        <f t="array" ref="CJ260">IF($AG260,SQRT(SUMPRODUCT($AH$2:$AH260, (AV$2:AV260-BP260)^2)/(SUM($AH$2:$AH260)-1)),0)</f>
        <v>0</v>
      </c>
      <c r="CK260" s="109" cm="1">
        <f t="array" ref="CK260">IF($AG260,SQRT(SUMPRODUCT($AH$2:$AH260, (AW$2:AW260-BQ260)^2)/(SUM($AH$2:$AH260)-1)),0)</f>
        <v>0</v>
      </c>
      <c r="CL260" s="109" cm="1">
        <f t="array" ref="CL260">IF($AG260,SQRT(SUMPRODUCT($AH$2:$AH260, (AX$2:AX260-BR260)^2)/(SUM($AH$2:$AH260)-1)),0)</f>
        <v>0</v>
      </c>
      <c r="CM260" s="109" cm="1">
        <f t="array" ref="CM260">IF($AG260,SQRT(SUMPRODUCT($AH$2:$AH260, (AY$2:AY260-BS260)^2)/(SUM($AH$2:$AH260)-1)),0)</f>
        <v>0</v>
      </c>
      <c r="CN260" s="109" cm="1">
        <f t="array" ref="CN260">IF($AG260,SQRT(SUMPRODUCT($AH$2:$AH260, (AZ$2:AZ260-BT260)^2)/(SUM($AH$2:$AH260)-1)),0)</f>
        <v>0</v>
      </c>
      <c r="CO260" s="109" cm="1">
        <f t="array" ref="CO260">IF($AG260,SQRT(SUMPRODUCT($AH$2:$AH260, (BA$2:BA260-BU260)^2)/(SUM($AH$2:$AH260)-1)),0)</f>
        <v>0</v>
      </c>
    </row>
    <row r="261" spans="34:93" x14ac:dyDescent="0.25">
      <c r="AH261" s="99" t="str">
        <f t="shared" si="74"/>
        <v/>
      </c>
      <c r="AI261" s="11">
        <f t="shared" ca="1" si="77"/>
        <v>0</v>
      </c>
      <c r="AJ261" s="11">
        <f t="shared" ca="1" si="77"/>
        <v>0</v>
      </c>
      <c r="AK261" s="11">
        <f t="shared" ca="1" si="77"/>
        <v>0</v>
      </c>
      <c r="AL261" s="11">
        <f t="shared" ca="1" si="77"/>
        <v>0</v>
      </c>
      <c r="AM261" s="11">
        <f t="shared" ca="1" si="77"/>
        <v>0</v>
      </c>
      <c r="AN261" s="11">
        <f t="shared" ca="1" si="77"/>
        <v>0</v>
      </c>
      <c r="AO261" s="11">
        <f t="shared" ca="1" si="77"/>
        <v>0</v>
      </c>
      <c r="AP261" s="11">
        <f t="shared" ca="1" si="77"/>
        <v>0</v>
      </c>
      <c r="AQ261" s="11">
        <f t="shared" ca="1" si="77"/>
        <v>0</v>
      </c>
      <c r="AR261" s="11">
        <f t="shared" ca="1" si="77"/>
        <v>0</v>
      </c>
      <c r="AS261" s="11">
        <f t="shared" ca="1" si="78"/>
        <v>0</v>
      </c>
      <c r="AT261" s="11">
        <f t="shared" ca="1" si="78"/>
        <v>0</v>
      </c>
      <c r="AU261" s="11">
        <f t="shared" ca="1" si="78"/>
        <v>0</v>
      </c>
      <c r="AV261" s="11">
        <f t="shared" ca="1" si="78"/>
        <v>0</v>
      </c>
      <c r="AW261" s="11">
        <f t="shared" ca="1" si="78"/>
        <v>0</v>
      </c>
      <c r="AX261" s="11">
        <f t="shared" ca="1" si="78"/>
        <v>0</v>
      </c>
      <c r="AY261" s="11">
        <f t="shared" ca="1" si="78"/>
        <v>0</v>
      </c>
      <c r="AZ261" s="11">
        <f t="shared" ca="1" si="78"/>
        <v>0</v>
      </c>
      <c r="BA261" s="11">
        <f t="shared" ca="1" si="78"/>
        <v>0</v>
      </c>
      <c r="BB261" s="11"/>
      <c r="BC261" s="11">
        <f>IF($AG261,SUMPRODUCT(AI$2:AI261,$AH$2:$AH261)/SUM($AH$2:$AH261),0)</f>
        <v>0</v>
      </c>
      <c r="BD261" s="11">
        <f>IF($AG261,SUMPRODUCT(AJ$2:AJ261,$AH$2:$AH261)/SUM($AH$2:$AH261),0)</f>
        <v>0</v>
      </c>
      <c r="BE261" s="11">
        <f>IF($AG261,SUMPRODUCT(AK$2:AK261,$AH$2:$AH261)/SUM($AH$2:$AH261),0)</f>
        <v>0</v>
      </c>
      <c r="BF261" s="11">
        <f>IF($AG261,SUMPRODUCT(AL$2:AL261,$AH$2:$AH261)/SUM($AH$2:$AH261),0)</f>
        <v>0</v>
      </c>
      <c r="BG261" s="11">
        <f>IF($AG261,SUMPRODUCT(AM$2:AM261,$AH$2:$AH261)/SUM($AH$2:$AH261),0)</f>
        <v>0</v>
      </c>
      <c r="BH261" s="11">
        <f>IF($AG261,SUMPRODUCT(AN$2:AN261,$AH$2:$AH261)/SUM($AH$2:$AH261),0)</f>
        <v>0</v>
      </c>
      <c r="BI261" s="11">
        <f>IF($AG261,SUMPRODUCT(AO$2:AO261,$AH$2:$AH261)/SUM($AH$2:$AH261),0)</f>
        <v>0</v>
      </c>
      <c r="BJ261" s="11">
        <f>IF($AG261,SUMPRODUCT(AP$2:AP261,$AH$2:$AH261)/SUM($AH$2:$AH261),0)</f>
        <v>0</v>
      </c>
      <c r="BK261" s="11">
        <f>IF($AG261,SUMPRODUCT(AQ$2:AQ261,$AH$2:$AH261)/SUM($AH$2:$AH261),0)</f>
        <v>0</v>
      </c>
      <c r="BL261" s="11">
        <f>IF($AG261,SUMPRODUCT(AR$2:AR261,$AH$2:$AH261)/SUM($AH$2:$AH261),0)</f>
        <v>0</v>
      </c>
      <c r="BM261" s="11">
        <f>IF($AG261,SUMPRODUCT(AS$2:AS261,$AH$2:$AH261)/SUM($AH$2:$AH261),0)</f>
        <v>0</v>
      </c>
      <c r="BN261" s="11">
        <f>IF($AG261,SUMPRODUCT(AT$2:AT261,$AH$2:$AH261)/SUM($AH$2:$AH261),0)</f>
        <v>0</v>
      </c>
      <c r="BO261" s="11">
        <f>IF($AG261,SUMPRODUCT(AU$2:AU261,$AH$2:$AH261)/SUM($AH$2:$AH261),0)</f>
        <v>0</v>
      </c>
      <c r="BP261" s="11">
        <f>IF($AG261,SUMPRODUCT(AV$2:AV261,$AH$2:$AH261)/SUM($AH$2:$AH261),0)</f>
        <v>0</v>
      </c>
      <c r="BQ261" s="11">
        <f>IF($AG261,SUMPRODUCT(AW$2:AW261,$AH$2:$AH261)/SUM($AH$2:$AH261),0)</f>
        <v>0</v>
      </c>
      <c r="BR261" s="11">
        <f>IF($AG261,SUMPRODUCT(AX$2:AX261,$AH$2:$AH261)/SUM($AH$2:$AH261),0)</f>
        <v>0</v>
      </c>
      <c r="BS261" s="11">
        <f>IF($AG261,SUMPRODUCT(AY$2:AY261,$AH$2:$AH261)/SUM($AH$2:$AH261),0)</f>
        <v>0</v>
      </c>
      <c r="BT261" s="11">
        <f>IF($AG261,SUMPRODUCT(AZ$2:AZ261,$AH$2:$AH261)/SUM($AH$2:$AH261),0)</f>
        <v>0</v>
      </c>
      <c r="BU261" s="11">
        <f>IF($AG261,SUMPRODUCT(BA$2:BA261,$AH$2:$AH261)/SUM($AH$2:$AH261),0)</f>
        <v>0</v>
      </c>
      <c r="BV261" s="11"/>
      <c r="BW261" s="109" cm="1">
        <f t="array" ref="BW261">IF($AG261,SQRT(SUMPRODUCT($AH$2:$AH261, (AI$2:AI261-BC261)^2)/(SUM($AH$2:$AH261)-1)),0)</f>
        <v>0</v>
      </c>
      <c r="BX261" s="109" cm="1">
        <f t="array" ref="BX261">IF($AG261,SQRT(SUMPRODUCT($AH$2:$AH261, (AJ$2:AJ261-BD261)^2)/(SUM($AH$2:$AH261)-1)),0)</f>
        <v>0</v>
      </c>
      <c r="BY261" s="109" cm="1">
        <f t="array" ref="BY261">IF($AG261,SQRT(SUMPRODUCT($AH$2:$AH261, (AK$2:AK261-BE261)^2)/(SUM($AH$2:$AH261)-1)),0)</f>
        <v>0</v>
      </c>
      <c r="BZ261" s="109" cm="1">
        <f t="array" ref="BZ261">IF($AG261,SQRT(SUMPRODUCT($AH$2:$AH261, (AL$2:AL261-BF261)^2)/(SUM($AH$2:$AH261)-1)),0)</f>
        <v>0</v>
      </c>
      <c r="CA261" s="109" cm="1">
        <f t="array" ref="CA261">IF($AG261,SQRT(SUMPRODUCT($AH$2:$AH261, (AM$2:AM261-BG261)^2)/(SUM($AH$2:$AH261)-1)),0)</f>
        <v>0</v>
      </c>
      <c r="CB261" s="109" cm="1">
        <f t="array" ref="CB261">IF($AG261,SQRT(SUMPRODUCT($AH$2:$AH261, (AN$2:AN261-BH261)^2)/(SUM($AH$2:$AH261)-1)),0)</f>
        <v>0</v>
      </c>
      <c r="CC261" s="109" cm="1">
        <f t="array" ref="CC261">IF($AG261,SQRT(SUMPRODUCT($AH$2:$AH261, (AO$2:AO261-BI261)^2)/(SUM($AH$2:$AH261)-1)),0)</f>
        <v>0</v>
      </c>
      <c r="CD261" s="109" cm="1">
        <f t="array" ref="CD261">IF($AG261,SQRT(SUMPRODUCT($AH$2:$AH261, (AP$2:AP261-BJ261)^2)/(SUM($AH$2:$AH261)-1)),0)</f>
        <v>0</v>
      </c>
      <c r="CE261" s="109" cm="1">
        <f t="array" ref="CE261">IF($AG261,SQRT(SUMPRODUCT($AH$2:$AH261, (AQ$2:AQ261-BK261)^2)/(SUM($AH$2:$AH261)-1)),0)</f>
        <v>0</v>
      </c>
      <c r="CF261" s="109" cm="1">
        <f t="array" ref="CF261">IF($AG261,SQRT(SUMPRODUCT($AH$2:$AH261, (AR$2:AR261-BL261)^2)/(SUM($AH$2:$AH261)-1)),0)</f>
        <v>0</v>
      </c>
      <c r="CG261" s="109" cm="1">
        <f t="array" ref="CG261">IF($AG261,SQRT(SUMPRODUCT($AH$2:$AH261, (AS$2:AS261-BM261)^2)/(SUM($AH$2:$AH261)-1)),0)</f>
        <v>0</v>
      </c>
      <c r="CH261" s="109" cm="1">
        <f t="array" ref="CH261">IF($AG261,SQRT(SUMPRODUCT($AH$2:$AH261, (AT$2:AT261-BN261)^2)/(SUM($AH$2:$AH261)-1)),0)</f>
        <v>0</v>
      </c>
      <c r="CI261" s="109" cm="1">
        <f t="array" ref="CI261">IF($AG261,SQRT(SUMPRODUCT($AH$2:$AH261, (AU$2:AU261-BO261)^2)/(SUM($AH$2:$AH261)-1)),0)</f>
        <v>0</v>
      </c>
      <c r="CJ261" s="109" cm="1">
        <f t="array" ref="CJ261">IF($AG261,SQRT(SUMPRODUCT($AH$2:$AH261, (AV$2:AV261-BP261)^2)/(SUM($AH$2:$AH261)-1)),0)</f>
        <v>0</v>
      </c>
      <c r="CK261" s="109" cm="1">
        <f t="array" ref="CK261">IF($AG261,SQRT(SUMPRODUCT($AH$2:$AH261, (AW$2:AW261-BQ261)^2)/(SUM($AH$2:$AH261)-1)),0)</f>
        <v>0</v>
      </c>
      <c r="CL261" s="109" cm="1">
        <f t="array" ref="CL261">IF($AG261,SQRT(SUMPRODUCT($AH$2:$AH261, (AX$2:AX261-BR261)^2)/(SUM($AH$2:$AH261)-1)),0)</f>
        <v>0</v>
      </c>
      <c r="CM261" s="109" cm="1">
        <f t="array" ref="CM261">IF($AG261,SQRT(SUMPRODUCT($AH$2:$AH261, (AY$2:AY261-BS261)^2)/(SUM($AH$2:$AH261)-1)),0)</f>
        <v>0</v>
      </c>
      <c r="CN261" s="109" cm="1">
        <f t="array" ref="CN261">IF($AG261,SQRT(SUMPRODUCT($AH$2:$AH261, (AZ$2:AZ261-BT261)^2)/(SUM($AH$2:$AH261)-1)),0)</f>
        <v>0</v>
      </c>
      <c r="CO261" s="109" cm="1">
        <f t="array" ref="CO261">IF($AG261,SQRT(SUMPRODUCT($AH$2:$AH261, (BA$2:BA261-BU261)^2)/(SUM($AH$2:$AH261)-1)),0)</f>
        <v>0</v>
      </c>
    </row>
    <row r="262" spans="34:93" x14ac:dyDescent="0.25">
      <c r="AH262" s="99" t="str">
        <f t="shared" si="74"/>
        <v/>
      </c>
      <c r="AI262" s="11">
        <f t="shared" ref="AI262:AR271" ca="1" si="79">IF(AI$1&lt;&gt;0,SUMIFS(INDIRECT(AI$1), Fecha,$AG262),0)</f>
        <v>0</v>
      </c>
      <c r="AJ262" s="11">
        <f t="shared" ca="1" si="79"/>
        <v>0</v>
      </c>
      <c r="AK262" s="11">
        <f t="shared" ca="1" si="79"/>
        <v>0</v>
      </c>
      <c r="AL262" s="11">
        <f t="shared" ca="1" si="79"/>
        <v>0</v>
      </c>
      <c r="AM262" s="11">
        <f t="shared" ca="1" si="79"/>
        <v>0</v>
      </c>
      <c r="AN262" s="11">
        <f t="shared" ca="1" si="79"/>
        <v>0</v>
      </c>
      <c r="AO262" s="11">
        <f t="shared" ca="1" si="79"/>
        <v>0</v>
      </c>
      <c r="AP262" s="11">
        <f t="shared" ca="1" si="79"/>
        <v>0</v>
      </c>
      <c r="AQ262" s="11">
        <f t="shared" ca="1" si="79"/>
        <v>0</v>
      </c>
      <c r="AR262" s="11">
        <f t="shared" ca="1" si="79"/>
        <v>0</v>
      </c>
      <c r="AS262" s="11">
        <f t="shared" ref="AS262:BA271" ca="1" si="80">IF(AS$1&lt;&gt;0,SUMIFS(INDIRECT(AS$1), Fecha,$AG262),0)</f>
        <v>0</v>
      </c>
      <c r="AT262" s="11">
        <f t="shared" ca="1" si="80"/>
        <v>0</v>
      </c>
      <c r="AU262" s="11">
        <f t="shared" ca="1" si="80"/>
        <v>0</v>
      </c>
      <c r="AV262" s="11">
        <f t="shared" ca="1" si="80"/>
        <v>0</v>
      </c>
      <c r="AW262" s="11">
        <f t="shared" ca="1" si="80"/>
        <v>0</v>
      </c>
      <c r="AX262" s="11">
        <f t="shared" ca="1" si="80"/>
        <v>0</v>
      </c>
      <c r="AY262" s="11">
        <f t="shared" ca="1" si="80"/>
        <v>0</v>
      </c>
      <c r="AZ262" s="11">
        <f t="shared" ca="1" si="80"/>
        <v>0</v>
      </c>
      <c r="BA262" s="11">
        <f t="shared" ca="1" si="80"/>
        <v>0</v>
      </c>
      <c r="BB262" s="11"/>
      <c r="BC262" s="11">
        <f>IF($AG262,SUMPRODUCT(AI$2:AI262,$AH$2:$AH262)/SUM($AH$2:$AH262),0)</f>
        <v>0</v>
      </c>
      <c r="BD262" s="11">
        <f>IF($AG262,SUMPRODUCT(AJ$2:AJ262,$AH$2:$AH262)/SUM($AH$2:$AH262),0)</f>
        <v>0</v>
      </c>
      <c r="BE262" s="11">
        <f>IF($AG262,SUMPRODUCT(AK$2:AK262,$AH$2:$AH262)/SUM($AH$2:$AH262),0)</f>
        <v>0</v>
      </c>
      <c r="BF262" s="11">
        <f>IF($AG262,SUMPRODUCT(AL$2:AL262,$AH$2:$AH262)/SUM($AH$2:$AH262),0)</f>
        <v>0</v>
      </c>
      <c r="BG262" s="11">
        <f>IF($AG262,SUMPRODUCT(AM$2:AM262,$AH$2:$AH262)/SUM($AH$2:$AH262),0)</f>
        <v>0</v>
      </c>
      <c r="BH262" s="11">
        <f>IF($AG262,SUMPRODUCT(AN$2:AN262,$AH$2:$AH262)/SUM($AH$2:$AH262),0)</f>
        <v>0</v>
      </c>
      <c r="BI262" s="11">
        <f>IF($AG262,SUMPRODUCT(AO$2:AO262,$AH$2:$AH262)/SUM($AH$2:$AH262),0)</f>
        <v>0</v>
      </c>
      <c r="BJ262" s="11">
        <f>IF($AG262,SUMPRODUCT(AP$2:AP262,$AH$2:$AH262)/SUM($AH$2:$AH262),0)</f>
        <v>0</v>
      </c>
      <c r="BK262" s="11">
        <f>IF($AG262,SUMPRODUCT(AQ$2:AQ262,$AH$2:$AH262)/SUM($AH$2:$AH262),0)</f>
        <v>0</v>
      </c>
      <c r="BL262" s="11">
        <f>IF($AG262,SUMPRODUCT(AR$2:AR262,$AH$2:$AH262)/SUM($AH$2:$AH262),0)</f>
        <v>0</v>
      </c>
      <c r="BM262" s="11">
        <f>IF($AG262,SUMPRODUCT(AS$2:AS262,$AH$2:$AH262)/SUM($AH$2:$AH262),0)</f>
        <v>0</v>
      </c>
      <c r="BN262" s="11">
        <f>IF($AG262,SUMPRODUCT(AT$2:AT262,$AH$2:$AH262)/SUM($AH$2:$AH262),0)</f>
        <v>0</v>
      </c>
      <c r="BO262" s="11">
        <f>IF($AG262,SUMPRODUCT(AU$2:AU262,$AH$2:$AH262)/SUM($AH$2:$AH262),0)</f>
        <v>0</v>
      </c>
      <c r="BP262" s="11">
        <f>IF($AG262,SUMPRODUCT(AV$2:AV262,$AH$2:$AH262)/SUM($AH$2:$AH262),0)</f>
        <v>0</v>
      </c>
      <c r="BQ262" s="11">
        <f>IF($AG262,SUMPRODUCT(AW$2:AW262,$AH$2:$AH262)/SUM($AH$2:$AH262),0)</f>
        <v>0</v>
      </c>
      <c r="BR262" s="11">
        <f>IF($AG262,SUMPRODUCT(AX$2:AX262,$AH$2:$AH262)/SUM($AH$2:$AH262),0)</f>
        <v>0</v>
      </c>
      <c r="BS262" s="11">
        <f>IF($AG262,SUMPRODUCT(AY$2:AY262,$AH$2:$AH262)/SUM($AH$2:$AH262),0)</f>
        <v>0</v>
      </c>
      <c r="BT262" s="11">
        <f>IF($AG262,SUMPRODUCT(AZ$2:AZ262,$AH$2:$AH262)/SUM($AH$2:$AH262),0)</f>
        <v>0</v>
      </c>
      <c r="BU262" s="11">
        <f>IF($AG262,SUMPRODUCT(BA$2:BA262,$AH$2:$AH262)/SUM($AH$2:$AH262),0)</f>
        <v>0</v>
      </c>
      <c r="BV262" s="11"/>
      <c r="BW262" s="109" cm="1">
        <f t="array" ref="BW262">IF($AG262,SQRT(SUMPRODUCT($AH$2:$AH262, (AI$2:AI262-BC262)^2)/(SUM($AH$2:$AH262)-1)),0)</f>
        <v>0</v>
      </c>
      <c r="BX262" s="109" cm="1">
        <f t="array" ref="BX262">IF($AG262,SQRT(SUMPRODUCT($AH$2:$AH262, (AJ$2:AJ262-BD262)^2)/(SUM($AH$2:$AH262)-1)),0)</f>
        <v>0</v>
      </c>
      <c r="BY262" s="109" cm="1">
        <f t="array" ref="BY262">IF($AG262,SQRT(SUMPRODUCT($AH$2:$AH262, (AK$2:AK262-BE262)^2)/(SUM($AH$2:$AH262)-1)),0)</f>
        <v>0</v>
      </c>
      <c r="BZ262" s="109" cm="1">
        <f t="array" ref="BZ262">IF($AG262,SQRT(SUMPRODUCT($AH$2:$AH262, (AL$2:AL262-BF262)^2)/(SUM($AH$2:$AH262)-1)),0)</f>
        <v>0</v>
      </c>
      <c r="CA262" s="109" cm="1">
        <f t="array" ref="CA262">IF($AG262,SQRT(SUMPRODUCT($AH$2:$AH262, (AM$2:AM262-BG262)^2)/(SUM($AH$2:$AH262)-1)),0)</f>
        <v>0</v>
      </c>
      <c r="CB262" s="109" cm="1">
        <f t="array" ref="CB262">IF($AG262,SQRT(SUMPRODUCT($AH$2:$AH262, (AN$2:AN262-BH262)^2)/(SUM($AH$2:$AH262)-1)),0)</f>
        <v>0</v>
      </c>
      <c r="CC262" s="109" cm="1">
        <f t="array" ref="CC262">IF($AG262,SQRT(SUMPRODUCT($AH$2:$AH262, (AO$2:AO262-BI262)^2)/(SUM($AH$2:$AH262)-1)),0)</f>
        <v>0</v>
      </c>
      <c r="CD262" s="109" cm="1">
        <f t="array" ref="CD262">IF($AG262,SQRT(SUMPRODUCT($AH$2:$AH262, (AP$2:AP262-BJ262)^2)/(SUM($AH$2:$AH262)-1)),0)</f>
        <v>0</v>
      </c>
      <c r="CE262" s="109" cm="1">
        <f t="array" ref="CE262">IF($AG262,SQRT(SUMPRODUCT($AH$2:$AH262, (AQ$2:AQ262-BK262)^2)/(SUM($AH$2:$AH262)-1)),0)</f>
        <v>0</v>
      </c>
      <c r="CF262" s="109" cm="1">
        <f t="array" ref="CF262">IF($AG262,SQRT(SUMPRODUCT($AH$2:$AH262, (AR$2:AR262-BL262)^2)/(SUM($AH$2:$AH262)-1)),0)</f>
        <v>0</v>
      </c>
      <c r="CG262" s="109" cm="1">
        <f t="array" ref="CG262">IF($AG262,SQRT(SUMPRODUCT($AH$2:$AH262, (AS$2:AS262-BM262)^2)/(SUM($AH$2:$AH262)-1)),0)</f>
        <v>0</v>
      </c>
      <c r="CH262" s="109" cm="1">
        <f t="array" ref="CH262">IF($AG262,SQRT(SUMPRODUCT($AH$2:$AH262, (AT$2:AT262-BN262)^2)/(SUM($AH$2:$AH262)-1)),0)</f>
        <v>0</v>
      </c>
      <c r="CI262" s="109" cm="1">
        <f t="array" ref="CI262">IF($AG262,SQRT(SUMPRODUCT($AH$2:$AH262, (AU$2:AU262-BO262)^2)/(SUM($AH$2:$AH262)-1)),0)</f>
        <v>0</v>
      </c>
      <c r="CJ262" s="109" cm="1">
        <f t="array" ref="CJ262">IF($AG262,SQRT(SUMPRODUCT($AH$2:$AH262, (AV$2:AV262-BP262)^2)/(SUM($AH$2:$AH262)-1)),0)</f>
        <v>0</v>
      </c>
      <c r="CK262" s="109" cm="1">
        <f t="array" ref="CK262">IF($AG262,SQRT(SUMPRODUCT($AH$2:$AH262, (AW$2:AW262-BQ262)^2)/(SUM($AH$2:$AH262)-1)),0)</f>
        <v>0</v>
      </c>
      <c r="CL262" s="109" cm="1">
        <f t="array" ref="CL262">IF($AG262,SQRT(SUMPRODUCT($AH$2:$AH262, (AX$2:AX262-BR262)^2)/(SUM($AH$2:$AH262)-1)),0)</f>
        <v>0</v>
      </c>
      <c r="CM262" s="109" cm="1">
        <f t="array" ref="CM262">IF($AG262,SQRT(SUMPRODUCT($AH$2:$AH262, (AY$2:AY262-BS262)^2)/(SUM($AH$2:$AH262)-1)),0)</f>
        <v>0</v>
      </c>
      <c r="CN262" s="109" cm="1">
        <f t="array" ref="CN262">IF($AG262,SQRT(SUMPRODUCT($AH$2:$AH262, (AZ$2:AZ262-BT262)^2)/(SUM($AH$2:$AH262)-1)),0)</f>
        <v>0</v>
      </c>
      <c r="CO262" s="109" cm="1">
        <f t="array" ref="CO262">IF($AG262,SQRT(SUMPRODUCT($AH$2:$AH262, (BA$2:BA262-BU262)^2)/(SUM($AH$2:$AH262)-1)),0)</f>
        <v>0</v>
      </c>
    </row>
    <row r="263" spans="34:93" x14ac:dyDescent="0.25">
      <c r="AH263" s="99" t="str">
        <f t="shared" si="74"/>
        <v/>
      </c>
      <c r="AI263" s="11">
        <f t="shared" ca="1" si="79"/>
        <v>0</v>
      </c>
      <c r="AJ263" s="11">
        <f t="shared" ca="1" si="79"/>
        <v>0</v>
      </c>
      <c r="AK263" s="11">
        <f t="shared" ca="1" si="79"/>
        <v>0</v>
      </c>
      <c r="AL263" s="11">
        <f t="shared" ca="1" si="79"/>
        <v>0</v>
      </c>
      <c r="AM263" s="11">
        <f t="shared" ca="1" si="79"/>
        <v>0</v>
      </c>
      <c r="AN263" s="11">
        <f t="shared" ca="1" si="79"/>
        <v>0</v>
      </c>
      <c r="AO263" s="11">
        <f t="shared" ca="1" si="79"/>
        <v>0</v>
      </c>
      <c r="AP263" s="11">
        <f t="shared" ca="1" si="79"/>
        <v>0</v>
      </c>
      <c r="AQ263" s="11">
        <f t="shared" ca="1" si="79"/>
        <v>0</v>
      </c>
      <c r="AR263" s="11">
        <f t="shared" ca="1" si="79"/>
        <v>0</v>
      </c>
      <c r="AS263" s="11">
        <f t="shared" ca="1" si="80"/>
        <v>0</v>
      </c>
      <c r="AT263" s="11">
        <f t="shared" ca="1" si="80"/>
        <v>0</v>
      </c>
      <c r="AU263" s="11">
        <f t="shared" ca="1" si="80"/>
        <v>0</v>
      </c>
      <c r="AV263" s="11">
        <f t="shared" ca="1" si="80"/>
        <v>0</v>
      </c>
      <c r="AW263" s="11">
        <f t="shared" ca="1" si="80"/>
        <v>0</v>
      </c>
      <c r="AX263" s="11">
        <f t="shared" ca="1" si="80"/>
        <v>0</v>
      </c>
      <c r="AY263" s="11">
        <f t="shared" ca="1" si="80"/>
        <v>0</v>
      </c>
      <c r="AZ263" s="11">
        <f t="shared" ca="1" si="80"/>
        <v>0</v>
      </c>
      <c r="BA263" s="11">
        <f t="shared" ca="1" si="80"/>
        <v>0</v>
      </c>
      <c r="BB263" s="11"/>
      <c r="BC263" s="11">
        <f>IF($AG263,SUMPRODUCT(AI$2:AI263,$AH$2:$AH263)/SUM($AH$2:$AH263),0)</f>
        <v>0</v>
      </c>
      <c r="BD263" s="11">
        <f>IF($AG263,SUMPRODUCT(AJ$2:AJ263,$AH$2:$AH263)/SUM($AH$2:$AH263),0)</f>
        <v>0</v>
      </c>
      <c r="BE263" s="11">
        <f>IF($AG263,SUMPRODUCT(AK$2:AK263,$AH$2:$AH263)/SUM($AH$2:$AH263),0)</f>
        <v>0</v>
      </c>
      <c r="BF263" s="11">
        <f>IF($AG263,SUMPRODUCT(AL$2:AL263,$AH$2:$AH263)/SUM($AH$2:$AH263),0)</f>
        <v>0</v>
      </c>
      <c r="BG263" s="11">
        <f>IF($AG263,SUMPRODUCT(AM$2:AM263,$AH$2:$AH263)/SUM($AH$2:$AH263),0)</f>
        <v>0</v>
      </c>
      <c r="BH263" s="11">
        <f>IF($AG263,SUMPRODUCT(AN$2:AN263,$AH$2:$AH263)/SUM($AH$2:$AH263),0)</f>
        <v>0</v>
      </c>
      <c r="BI263" s="11">
        <f>IF($AG263,SUMPRODUCT(AO$2:AO263,$AH$2:$AH263)/SUM($AH$2:$AH263),0)</f>
        <v>0</v>
      </c>
      <c r="BJ263" s="11">
        <f>IF($AG263,SUMPRODUCT(AP$2:AP263,$AH$2:$AH263)/SUM($AH$2:$AH263),0)</f>
        <v>0</v>
      </c>
      <c r="BK263" s="11">
        <f>IF($AG263,SUMPRODUCT(AQ$2:AQ263,$AH$2:$AH263)/SUM($AH$2:$AH263),0)</f>
        <v>0</v>
      </c>
      <c r="BL263" s="11">
        <f>IF($AG263,SUMPRODUCT(AR$2:AR263,$AH$2:$AH263)/SUM($AH$2:$AH263),0)</f>
        <v>0</v>
      </c>
      <c r="BM263" s="11">
        <f>IF($AG263,SUMPRODUCT(AS$2:AS263,$AH$2:$AH263)/SUM($AH$2:$AH263),0)</f>
        <v>0</v>
      </c>
      <c r="BN263" s="11">
        <f>IF($AG263,SUMPRODUCT(AT$2:AT263,$AH$2:$AH263)/SUM($AH$2:$AH263),0)</f>
        <v>0</v>
      </c>
      <c r="BO263" s="11">
        <f>IF($AG263,SUMPRODUCT(AU$2:AU263,$AH$2:$AH263)/SUM($AH$2:$AH263),0)</f>
        <v>0</v>
      </c>
      <c r="BP263" s="11">
        <f>IF($AG263,SUMPRODUCT(AV$2:AV263,$AH$2:$AH263)/SUM($AH$2:$AH263),0)</f>
        <v>0</v>
      </c>
      <c r="BQ263" s="11">
        <f>IF($AG263,SUMPRODUCT(AW$2:AW263,$AH$2:$AH263)/SUM($AH$2:$AH263),0)</f>
        <v>0</v>
      </c>
      <c r="BR263" s="11">
        <f>IF($AG263,SUMPRODUCT(AX$2:AX263,$AH$2:$AH263)/SUM($AH$2:$AH263),0)</f>
        <v>0</v>
      </c>
      <c r="BS263" s="11">
        <f>IF($AG263,SUMPRODUCT(AY$2:AY263,$AH$2:$AH263)/SUM($AH$2:$AH263),0)</f>
        <v>0</v>
      </c>
      <c r="BT263" s="11">
        <f>IF($AG263,SUMPRODUCT(AZ$2:AZ263,$AH$2:$AH263)/SUM($AH$2:$AH263),0)</f>
        <v>0</v>
      </c>
      <c r="BU263" s="11">
        <f>IF($AG263,SUMPRODUCT(BA$2:BA263,$AH$2:$AH263)/SUM($AH$2:$AH263),0)</f>
        <v>0</v>
      </c>
      <c r="BV263" s="11"/>
      <c r="BW263" s="109" cm="1">
        <f t="array" ref="BW263">IF($AG263,SQRT(SUMPRODUCT($AH$2:$AH263, (AI$2:AI263-BC263)^2)/(SUM($AH$2:$AH263)-1)),0)</f>
        <v>0</v>
      </c>
      <c r="BX263" s="109" cm="1">
        <f t="array" ref="BX263">IF($AG263,SQRT(SUMPRODUCT($AH$2:$AH263, (AJ$2:AJ263-BD263)^2)/(SUM($AH$2:$AH263)-1)),0)</f>
        <v>0</v>
      </c>
      <c r="BY263" s="109" cm="1">
        <f t="array" ref="BY263">IF($AG263,SQRT(SUMPRODUCT($AH$2:$AH263, (AK$2:AK263-BE263)^2)/(SUM($AH$2:$AH263)-1)),0)</f>
        <v>0</v>
      </c>
      <c r="BZ263" s="109" cm="1">
        <f t="array" ref="BZ263">IF($AG263,SQRT(SUMPRODUCT($AH$2:$AH263, (AL$2:AL263-BF263)^2)/(SUM($AH$2:$AH263)-1)),0)</f>
        <v>0</v>
      </c>
      <c r="CA263" s="109" cm="1">
        <f t="array" ref="CA263">IF($AG263,SQRT(SUMPRODUCT($AH$2:$AH263, (AM$2:AM263-BG263)^2)/(SUM($AH$2:$AH263)-1)),0)</f>
        <v>0</v>
      </c>
      <c r="CB263" s="109" cm="1">
        <f t="array" ref="CB263">IF($AG263,SQRT(SUMPRODUCT($AH$2:$AH263, (AN$2:AN263-BH263)^2)/(SUM($AH$2:$AH263)-1)),0)</f>
        <v>0</v>
      </c>
      <c r="CC263" s="109" cm="1">
        <f t="array" ref="CC263">IF($AG263,SQRT(SUMPRODUCT($AH$2:$AH263, (AO$2:AO263-BI263)^2)/(SUM($AH$2:$AH263)-1)),0)</f>
        <v>0</v>
      </c>
      <c r="CD263" s="109" cm="1">
        <f t="array" ref="CD263">IF($AG263,SQRT(SUMPRODUCT($AH$2:$AH263, (AP$2:AP263-BJ263)^2)/(SUM($AH$2:$AH263)-1)),0)</f>
        <v>0</v>
      </c>
      <c r="CE263" s="109" cm="1">
        <f t="array" ref="CE263">IF($AG263,SQRT(SUMPRODUCT($AH$2:$AH263, (AQ$2:AQ263-BK263)^2)/(SUM($AH$2:$AH263)-1)),0)</f>
        <v>0</v>
      </c>
      <c r="CF263" s="109" cm="1">
        <f t="array" ref="CF263">IF($AG263,SQRT(SUMPRODUCT($AH$2:$AH263, (AR$2:AR263-BL263)^2)/(SUM($AH$2:$AH263)-1)),0)</f>
        <v>0</v>
      </c>
      <c r="CG263" s="109" cm="1">
        <f t="array" ref="CG263">IF($AG263,SQRT(SUMPRODUCT($AH$2:$AH263, (AS$2:AS263-BM263)^2)/(SUM($AH$2:$AH263)-1)),0)</f>
        <v>0</v>
      </c>
      <c r="CH263" s="109" cm="1">
        <f t="array" ref="CH263">IF($AG263,SQRT(SUMPRODUCT($AH$2:$AH263, (AT$2:AT263-BN263)^2)/(SUM($AH$2:$AH263)-1)),0)</f>
        <v>0</v>
      </c>
      <c r="CI263" s="109" cm="1">
        <f t="array" ref="CI263">IF($AG263,SQRT(SUMPRODUCT($AH$2:$AH263, (AU$2:AU263-BO263)^2)/(SUM($AH$2:$AH263)-1)),0)</f>
        <v>0</v>
      </c>
      <c r="CJ263" s="109" cm="1">
        <f t="array" ref="CJ263">IF($AG263,SQRT(SUMPRODUCT($AH$2:$AH263, (AV$2:AV263-BP263)^2)/(SUM($AH$2:$AH263)-1)),0)</f>
        <v>0</v>
      </c>
      <c r="CK263" s="109" cm="1">
        <f t="array" ref="CK263">IF($AG263,SQRT(SUMPRODUCT($AH$2:$AH263, (AW$2:AW263-BQ263)^2)/(SUM($AH$2:$AH263)-1)),0)</f>
        <v>0</v>
      </c>
      <c r="CL263" s="109" cm="1">
        <f t="array" ref="CL263">IF($AG263,SQRT(SUMPRODUCT($AH$2:$AH263, (AX$2:AX263-BR263)^2)/(SUM($AH$2:$AH263)-1)),0)</f>
        <v>0</v>
      </c>
      <c r="CM263" s="109" cm="1">
        <f t="array" ref="CM263">IF($AG263,SQRT(SUMPRODUCT($AH$2:$AH263, (AY$2:AY263-BS263)^2)/(SUM($AH$2:$AH263)-1)),0)</f>
        <v>0</v>
      </c>
      <c r="CN263" s="109" cm="1">
        <f t="array" ref="CN263">IF($AG263,SQRT(SUMPRODUCT($AH$2:$AH263, (AZ$2:AZ263-BT263)^2)/(SUM($AH$2:$AH263)-1)),0)</f>
        <v>0</v>
      </c>
      <c r="CO263" s="109" cm="1">
        <f t="array" ref="CO263">IF($AG263,SQRT(SUMPRODUCT($AH$2:$AH263, (BA$2:BA263-BU263)^2)/(SUM($AH$2:$AH263)-1)),0)</f>
        <v>0</v>
      </c>
    </row>
    <row r="264" spans="34:93" x14ac:dyDescent="0.25">
      <c r="AH264" s="99" t="str">
        <f t="shared" si="74"/>
        <v/>
      </c>
      <c r="AI264" s="11">
        <f t="shared" ca="1" si="79"/>
        <v>0</v>
      </c>
      <c r="AJ264" s="11">
        <f t="shared" ca="1" si="79"/>
        <v>0</v>
      </c>
      <c r="AK264" s="11">
        <f t="shared" ca="1" si="79"/>
        <v>0</v>
      </c>
      <c r="AL264" s="11">
        <f t="shared" ca="1" si="79"/>
        <v>0</v>
      </c>
      <c r="AM264" s="11">
        <f t="shared" ca="1" si="79"/>
        <v>0</v>
      </c>
      <c r="AN264" s="11">
        <f t="shared" ca="1" si="79"/>
        <v>0</v>
      </c>
      <c r="AO264" s="11">
        <f t="shared" ca="1" si="79"/>
        <v>0</v>
      </c>
      <c r="AP264" s="11">
        <f t="shared" ca="1" si="79"/>
        <v>0</v>
      </c>
      <c r="AQ264" s="11">
        <f t="shared" ca="1" si="79"/>
        <v>0</v>
      </c>
      <c r="AR264" s="11">
        <f t="shared" ca="1" si="79"/>
        <v>0</v>
      </c>
      <c r="AS264" s="11">
        <f t="shared" ca="1" si="80"/>
        <v>0</v>
      </c>
      <c r="AT264" s="11">
        <f t="shared" ca="1" si="80"/>
        <v>0</v>
      </c>
      <c r="AU264" s="11">
        <f t="shared" ca="1" si="80"/>
        <v>0</v>
      </c>
      <c r="AV264" s="11">
        <f t="shared" ca="1" si="80"/>
        <v>0</v>
      </c>
      <c r="AW264" s="11">
        <f t="shared" ca="1" si="80"/>
        <v>0</v>
      </c>
      <c r="AX264" s="11">
        <f t="shared" ca="1" si="80"/>
        <v>0</v>
      </c>
      <c r="AY264" s="11">
        <f t="shared" ca="1" si="80"/>
        <v>0</v>
      </c>
      <c r="AZ264" s="11">
        <f t="shared" ca="1" si="80"/>
        <v>0</v>
      </c>
      <c r="BA264" s="11">
        <f t="shared" ca="1" si="80"/>
        <v>0</v>
      </c>
      <c r="BB264" s="11"/>
      <c r="BC264" s="11">
        <f>IF($AG264,SUMPRODUCT(AI$2:AI264,$AH$2:$AH264)/SUM($AH$2:$AH264),0)</f>
        <v>0</v>
      </c>
      <c r="BD264" s="11">
        <f>IF($AG264,SUMPRODUCT(AJ$2:AJ264,$AH$2:$AH264)/SUM($AH$2:$AH264),0)</f>
        <v>0</v>
      </c>
      <c r="BE264" s="11">
        <f>IF($AG264,SUMPRODUCT(AK$2:AK264,$AH$2:$AH264)/SUM($AH$2:$AH264),0)</f>
        <v>0</v>
      </c>
      <c r="BF264" s="11">
        <f>IF($AG264,SUMPRODUCT(AL$2:AL264,$AH$2:$AH264)/SUM($AH$2:$AH264),0)</f>
        <v>0</v>
      </c>
      <c r="BG264" s="11">
        <f>IF($AG264,SUMPRODUCT(AM$2:AM264,$AH$2:$AH264)/SUM($AH$2:$AH264),0)</f>
        <v>0</v>
      </c>
      <c r="BH264" s="11">
        <f>IF($AG264,SUMPRODUCT(AN$2:AN264,$AH$2:$AH264)/SUM($AH$2:$AH264),0)</f>
        <v>0</v>
      </c>
      <c r="BI264" s="11">
        <f>IF($AG264,SUMPRODUCT(AO$2:AO264,$AH$2:$AH264)/SUM($AH$2:$AH264),0)</f>
        <v>0</v>
      </c>
      <c r="BJ264" s="11">
        <f>IF($AG264,SUMPRODUCT(AP$2:AP264,$AH$2:$AH264)/SUM($AH$2:$AH264),0)</f>
        <v>0</v>
      </c>
      <c r="BK264" s="11">
        <f>IF($AG264,SUMPRODUCT(AQ$2:AQ264,$AH$2:$AH264)/SUM($AH$2:$AH264),0)</f>
        <v>0</v>
      </c>
      <c r="BL264" s="11">
        <f>IF($AG264,SUMPRODUCT(AR$2:AR264,$AH$2:$AH264)/SUM($AH$2:$AH264),0)</f>
        <v>0</v>
      </c>
      <c r="BM264" s="11">
        <f>IF($AG264,SUMPRODUCT(AS$2:AS264,$AH$2:$AH264)/SUM($AH$2:$AH264),0)</f>
        <v>0</v>
      </c>
      <c r="BN264" s="11">
        <f>IF($AG264,SUMPRODUCT(AT$2:AT264,$AH$2:$AH264)/SUM($AH$2:$AH264),0)</f>
        <v>0</v>
      </c>
      <c r="BO264" s="11">
        <f>IF($AG264,SUMPRODUCT(AU$2:AU264,$AH$2:$AH264)/SUM($AH$2:$AH264),0)</f>
        <v>0</v>
      </c>
      <c r="BP264" s="11">
        <f>IF($AG264,SUMPRODUCT(AV$2:AV264,$AH$2:$AH264)/SUM($AH$2:$AH264),0)</f>
        <v>0</v>
      </c>
      <c r="BQ264" s="11">
        <f>IF($AG264,SUMPRODUCT(AW$2:AW264,$AH$2:$AH264)/SUM($AH$2:$AH264),0)</f>
        <v>0</v>
      </c>
      <c r="BR264" s="11">
        <f>IF($AG264,SUMPRODUCT(AX$2:AX264,$AH$2:$AH264)/SUM($AH$2:$AH264),0)</f>
        <v>0</v>
      </c>
      <c r="BS264" s="11">
        <f>IF($AG264,SUMPRODUCT(AY$2:AY264,$AH$2:$AH264)/SUM($AH$2:$AH264),0)</f>
        <v>0</v>
      </c>
      <c r="BT264" s="11">
        <f>IF($AG264,SUMPRODUCT(AZ$2:AZ264,$AH$2:$AH264)/SUM($AH$2:$AH264),0)</f>
        <v>0</v>
      </c>
      <c r="BU264" s="11">
        <f>IF($AG264,SUMPRODUCT(BA$2:BA264,$AH$2:$AH264)/SUM($AH$2:$AH264),0)</f>
        <v>0</v>
      </c>
      <c r="BV264" s="11"/>
      <c r="BW264" s="109" cm="1">
        <f t="array" ref="BW264">IF($AG264,SQRT(SUMPRODUCT($AH$2:$AH264, (AI$2:AI264-BC264)^2)/(SUM($AH$2:$AH264)-1)),0)</f>
        <v>0</v>
      </c>
      <c r="BX264" s="109" cm="1">
        <f t="array" ref="BX264">IF($AG264,SQRT(SUMPRODUCT($AH$2:$AH264, (AJ$2:AJ264-BD264)^2)/(SUM($AH$2:$AH264)-1)),0)</f>
        <v>0</v>
      </c>
      <c r="BY264" s="109" cm="1">
        <f t="array" ref="BY264">IF($AG264,SQRT(SUMPRODUCT($AH$2:$AH264, (AK$2:AK264-BE264)^2)/(SUM($AH$2:$AH264)-1)),0)</f>
        <v>0</v>
      </c>
      <c r="BZ264" s="109" cm="1">
        <f t="array" ref="BZ264">IF($AG264,SQRT(SUMPRODUCT($AH$2:$AH264, (AL$2:AL264-BF264)^2)/(SUM($AH$2:$AH264)-1)),0)</f>
        <v>0</v>
      </c>
      <c r="CA264" s="109" cm="1">
        <f t="array" ref="CA264">IF($AG264,SQRT(SUMPRODUCT($AH$2:$AH264, (AM$2:AM264-BG264)^2)/(SUM($AH$2:$AH264)-1)),0)</f>
        <v>0</v>
      </c>
      <c r="CB264" s="109" cm="1">
        <f t="array" ref="CB264">IF($AG264,SQRT(SUMPRODUCT($AH$2:$AH264, (AN$2:AN264-BH264)^2)/(SUM($AH$2:$AH264)-1)),0)</f>
        <v>0</v>
      </c>
      <c r="CC264" s="109" cm="1">
        <f t="array" ref="CC264">IF($AG264,SQRT(SUMPRODUCT($AH$2:$AH264, (AO$2:AO264-BI264)^2)/(SUM($AH$2:$AH264)-1)),0)</f>
        <v>0</v>
      </c>
      <c r="CD264" s="109" cm="1">
        <f t="array" ref="CD264">IF($AG264,SQRT(SUMPRODUCT($AH$2:$AH264, (AP$2:AP264-BJ264)^2)/(SUM($AH$2:$AH264)-1)),0)</f>
        <v>0</v>
      </c>
      <c r="CE264" s="109" cm="1">
        <f t="array" ref="CE264">IF($AG264,SQRT(SUMPRODUCT($AH$2:$AH264, (AQ$2:AQ264-BK264)^2)/(SUM($AH$2:$AH264)-1)),0)</f>
        <v>0</v>
      </c>
      <c r="CF264" s="109" cm="1">
        <f t="array" ref="CF264">IF($AG264,SQRT(SUMPRODUCT($AH$2:$AH264, (AR$2:AR264-BL264)^2)/(SUM($AH$2:$AH264)-1)),0)</f>
        <v>0</v>
      </c>
      <c r="CG264" s="109" cm="1">
        <f t="array" ref="CG264">IF($AG264,SQRT(SUMPRODUCT($AH$2:$AH264, (AS$2:AS264-BM264)^2)/(SUM($AH$2:$AH264)-1)),0)</f>
        <v>0</v>
      </c>
      <c r="CH264" s="109" cm="1">
        <f t="array" ref="CH264">IF($AG264,SQRT(SUMPRODUCT($AH$2:$AH264, (AT$2:AT264-BN264)^2)/(SUM($AH$2:$AH264)-1)),0)</f>
        <v>0</v>
      </c>
      <c r="CI264" s="109" cm="1">
        <f t="array" ref="CI264">IF($AG264,SQRT(SUMPRODUCT($AH$2:$AH264, (AU$2:AU264-BO264)^2)/(SUM($AH$2:$AH264)-1)),0)</f>
        <v>0</v>
      </c>
      <c r="CJ264" s="109" cm="1">
        <f t="array" ref="CJ264">IF($AG264,SQRT(SUMPRODUCT($AH$2:$AH264, (AV$2:AV264-BP264)^2)/(SUM($AH$2:$AH264)-1)),0)</f>
        <v>0</v>
      </c>
      <c r="CK264" s="109" cm="1">
        <f t="array" ref="CK264">IF($AG264,SQRT(SUMPRODUCT($AH$2:$AH264, (AW$2:AW264-BQ264)^2)/(SUM($AH$2:$AH264)-1)),0)</f>
        <v>0</v>
      </c>
      <c r="CL264" s="109" cm="1">
        <f t="array" ref="CL264">IF($AG264,SQRT(SUMPRODUCT($AH$2:$AH264, (AX$2:AX264-BR264)^2)/(SUM($AH$2:$AH264)-1)),0)</f>
        <v>0</v>
      </c>
      <c r="CM264" s="109" cm="1">
        <f t="array" ref="CM264">IF($AG264,SQRT(SUMPRODUCT($AH$2:$AH264, (AY$2:AY264-BS264)^2)/(SUM($AH$2:$AH264)-1)),0)</f>
        <v>0</v>
      </c>
      <c r="CN264" s="109" cm="1">
        <f t="array" ref="CN264">IF($AG264,SQRT(SUMPRODUCT($AH$2:$AH264, (AZ$2:AZ264-BT264)^2)/(SUM($AH$2:$AH264)-1)),0)</f>
        <v>0</v>
      </c>
      <c r="CO264" s="109" cm="1">
        <f t="array" ref="CO264">IF($AG264,SQRT(SUMPRODUCT($AH$2:$AH264, (BA$2:BA264-BU264)^2)/(SUM($AH$2:$AH264)-1)),0)</f>
        <v>0</v>
      </c>
    </row>
    <row r="265" spans="34:93" x14ac:dyDescent="0.25">
      <c r="AH265" s="99" t="str">
        <f t="shared" si="74"/>
        <v/>
      </c>
      <c r="AI265" s="11">
        <f t="shared" ca="1" si="79"/>
        <v>0</v>
      </c>
      <c r="AJ265" s="11">
        <f t="shared" ca="1" si="79"/>
        <v>0</v>
      </c>
      <c r="AK265" s="11">
        <f t="shared" ca="1" si="79"/>
        <v>0</v>
      </c>
      <c r="AL265" s="11">
        <f t="shared" ca="1" si="79"/>
        <v>0</v>
      </c>
      <c r="AM265" s="11">
        <f t="shared" ca="1" si="79"/>
        <v>0</v>
      </c>
      <c r="AN265" s="11">
        <f t="shared" ca="1" si="79"/>
        <v>0</v>
      </c>
      <c r="AO265" s="11">
        <f t="shared" ca="1" si="79"/>
        <v>0</v>
      </c>
      <c r="AP265" s="11">
        <f t="shared" ca="1" si="79"/>
        <v>0</v>
      </c>
      <c r="AQ265" s="11">
        <f t="shared" ca="1" si="79"/>
        <v>0</v>
      </c>
      <c r="AR265" s="11">
        <f t="shared" ca="1" si="79"/>
        <v>0</v>
      </c>
      <c r="AS265" s="11">
        <f t="shared" ca="1" si="80"/>
        <v>0</v>
      </c>
      <c r="AT265" s="11">
        <f t="shared" ca="1" si="80"/>
        <v>0</v>
      </c>
      <c r="AU265" s="11">
        <f t="shared" ca="1" si="80"/>
        <v>0</v>
      </c>
      <c r="AV265" s="11">
        <f t="shared" ca="1" si="80"/>
        <v>0</v>
      </c>
      <c r="AW265" s="11">
        <f t="shared" ca="1" si="80"/>
        <v>0</v>
      </c>
      <c r="AX265" s="11">
        <f t="shared" ca="1" si="80"/>
        <v>0</v>
      </c>
      <c r="AY265" s="11">
        <f t="shared" ca="1" si="80"/>
        <v>0</v>
      </c>
      <c r="AZ265" s="11">
        <f t="shared" ca="1" si="80"/>
        <v>0</v>
      </c>
      <c r="BA265" s="11">
        <f t="shared" ca="1" si="80"/>
        <v>0</v>
      </c>
      <c r="BB265" s="11"/>
      <c r="BC265" s="11">
        <f>IF($AG265,SUMPRODUCT(AI$2:AI265,$AH$2:$AH265)/SUM($AH$2:$AH265),0)</f>
        <v>0</v>
      </c>
      <c r="BD265" s="11">
        <f>IF($AG265,SUMPRODUCT(AJ$2:AJ265,$AH$2:$AH265)/SUM($AH$2:$AH265),0)</f>
        <v>0</v>
      </c>
      <c r="BE265" s="11">
        <f>IF($AG265,SUMPRODUCT(AK$2:AK265,$AH$2:$AH265)/SUM($AH$2:$AH265),0)</f>
        <v>0</v>
      </c>
      <c r="BF265" s="11">
        <f>IF($AG265,SUMPRODUCT(AL$2:AL265,$AH$2:$AH265)/SUM($AH$2:$AH265),0)</f>
        <v>0</v>
      </c>
      <c r="BG265" s="11">
        <f>IF($AG265,SUMPRODUCT(AM$2:AM265,$AH$2:$AH265)/SUM($AH$2:$AH265),0)</f>
        <v>0</v>
      </c>
      <c r="BH265" s="11">
        <f>IF($AG265,SUMPRODUCT(AN$2:AN265,$AH$2:$AH265)/SUM($AH$2:$AH265),0)</f>
        <v>0</v>
      </c>
      <c r="BI265" s="11">
        <f>IF($AG265,SUMPRODUCT(AO$2:AO265,$AH$2:$AH265)/SUM($AH$2:$AH265),0)</f>
        <v>0</v>
      </c>
      <c r="BJ265" s="11">
        <f>IF($AG265,SUMPRODUCT(AP$2:AP265,$AH$2:$AH265)/SUM($AH$2:$AH265),0)</f>
        <v>0</v>
      </c>
      <c r="BK265" s="11">
        <f>IF($AG265,SUMPRODUCT(AQ$2:AQ265,$AH$2:$AH265)/SUM($AH$2:$AH265),0)</f>
        <v>0</v>
      </c>
      <c r="BL265" s="11">
        <f>IF($AG265,SUMPRODUCT(AR$2:AR265,$AH$2:$AH265)/SUM($AH$2:$AH265),0)</f>
        <v>0</v>
      </c>
      <c r="BM265" s="11">
        <f>IF($AG265,SUMPRODUCT(AS$2:AS265,$AH$2:$AH265)/SUM($AH$2:$AH265),0)</f>
        <v>0</v>
      </c>
      <c r="BN265" s="11">
        <f>IF($AG265,SUMPRODUCT(AT$2:AT265,$AH$2:$AH265)/SUM($AH$2:$AH265),0)</f>
        <v>0</v>
      </c>
      <c r="BO265" s="11">
        <f>IF($AG265,SUMPRODUCT(AU$2:AU265,$AH$2:$AH265)/SUM($AH$2:$AH265),0)</f>
        <v>0</v>
      </c>
      <c r="BP265" s="11">
        <f>IF($AG265,SUMPRODUCT(AV$2:AV265,$AH$2:$AH265)/SUM($AH$2:$AH265),0)</f>
        <v>0</v>
      </c>
      <c r="BQ265" s="11">
        <f>IF($AG265,SUMPRODUCT(AW$2:AW265,$AH$2:$AH265)/SUM($AH$2:$AH265),0)</f>
        <v>0</v>
      </c>
      <c r="BR265" s="11">
        <f>IF($AG265,SUMPRODUCT(AX$2:AX265,$AH$2:$AH265)/SUM($AH$2:$AH265),0)</f>
        <v>0</v>
      </c>
      <c r="BS265" s="11">
        <f>IF($AG265,SUMPRODUCT(AY$2:AY265,$AH$2:$AH265)/SUM($AH$2:$AH265),0)</f>
        <v>0</v>
      </c>
      <c r="BT265" s="11">
        <f>IF($AG265,SUMPRODUCT(AZ$2:AZ265,$AH$2:$AH265)/SUM($AH$2:$AH265),0)</f>
        <v>0</v>
      </c>
      <c r="BU265" s="11">
        <f>IF($AG265,SUMPRODUCT(BA$2:BA265,$AH$2:$AH265)/SUM($AH$2:$AH265),0)</f>
        <v>0</v>
      </c>
      <c r="BV265" s="11"/>
      <c r="BW265" s="109" cm="1">
        <f t="array" ref="BW265">IF($AG265,SQRT(SUMPRODUCT($AH$2:$AH265, (AI$2:AI265-BC265)^2)/(SUM($AH$2:$AH265)-1)),0)</f>
        <v>0</v>
      </c>
      <c r="BX265" s="109" cm="1">
        <f t="array" ref="BX265">IF($AG265,SQRT(SUMPRODUCT($AH$2:$AH265, (AJ$2:AJ265-BD265)^2)/(SUM($AH$2:$AH265)-1)),0)</f>
        <v>0</v>
      </c>
      <c r="BY265" s="109" cm="1">
        <f t="array" ref="BY265">IF($AG265,SQRT(SUMPRODUCT($AH$2:$AH265, (AK$2:AK265-BE265)^2)/(SUM($AH$2:$AH265)-1)),0)</f>
        <v>0</v>
      </c>
      <c r="BZ265" s="109" cm="1">
        <f t="array" ref="BZ265">IF($AG265,SQRT(SUMPRODUCT($AH$2:$AH265, (AL$2:AL265-BF265)^2)/(SUM($AH$2:$AH265)-1)),0)</f>
        <v>0</v>
      </c>
      <c r="CA265" s="109" cm="1">
        <f t="array" ref="CA265">IF($AG265,SQRT(SUMPRODUCT($AH$2:$AH265, (AM$2:AM265-BG265)^2)/(SUM($AH$2:$AH265)-1)),0)</f>
        <v>0</v>
      </c>
      <c r="CB265" s="109" cm="1">
        <f t="array" ref="CB265">IF($AG265,SQRT(SUMPRODUCT($AH$2:$AH265, (AN$2:AN265-BH265)^2)/(SUM($AH$2:$AH265)-1)),0)</f>
        <v>0</v>
      </c>
      <c r="CC265" s="109" cm="1">
        <f t="array" ref="CC265">IF($AG265,SQRT(SUMPRODUCT($AH$2:$AH265, (AO$2:AO265-BI265)^2)/(SUM($AH$2:$AH265)-1)),0)</f>
        <v>0</v>
      </c>
      <c r="CD265" s="109" cm="1">
        <f t="array" ref="CD265">IF($AG265,SQRT(SUMPRODUCT($AH$2:$AH265, (AP$2:AP265-BJ265)^2)/(SUM($AH$2:$AH265)-1)),0)</f>
        <v>0</v>
      </c>
      <c r="CE265" s="109" cm="1">
        <f t="array" ref="CE265">IF($AG265,SQRT(SUMPRODUCT($AH$2:$AH265, (AQ$2:AQ265-BK265)^2)/(SUM($AH$2:$AH265)-1)),0)</f>
        <v>0</v>
      </c>
      <c r="CF265" s="109" cm="1">
        <f t="array" ref="CF265">IF($AG265,SQRT(SUMPRODUCT($AH$2:$AH265, (AR$2:AR265-BL265)^2)/(SUM($AH$2:$AH265)-1)),0)</f>
        <v>0</v>
      </c>
      <c r="CG265" s="109" cm="1">
        <f t="array" ref="CG265">IF($AG265,SQRT(SUMPRODUCT($AH$2:$AH265, (AS$2:AS265-BM265)^2)/(SUM($AH$2:$AH265)-1)),0)</f>
        <v>0</v>
      </c>
      <c r="CH265" s="109" cm="1">
        <f t="array" ref="CH265">IF($AG265,SQRT(SUMPRODUCT($AH$2:$AH265, (AT$2:AT265-BN265)^2)/(SUM($AH$2:$AH265)-1)),0)</f>
        <v>0</v>
      </c>
      <c r="CI265" s="109" cm="1">
        <f t="array" ref="CI265">IF($AG265,SQRT(SUMPRODUCT($AH$2:$AH265, (AU$2:AU265-BO265)^2)/(SUM($AH$2:$AH265)-1)),0)</f>
        <v>0</v>
      </c>
      <c r="CJ265" s="109" cm="1">
        <f t="array" ref="CJ265">IF($AG265,SQRT(SUMPRODUCT($AH$2:$AH265, (AV$2:AV265-BP265)^2)/(SUM($AH$2:$AH265)-1)),0)</f>
        <v>0</v>
      </c>
      <c r="CK265" s="109" cm="1">
        <f t="array" ref="CK265">IF($AG265,SQRT(SUMPRODUCT($AH$2:$AH265, (AW$2:AW265-BQ265)^2)/(SUM($AH$2:$AH265)-1)),0)</f>
        <v>0</v>
      </c>
      <c r="CL265" s="109" cm="1">
        <f t="array" ref="CL265">IF($AG265,SQRT(SUMPRODUCT($AH$2:$AH265, (AX$2:AX265-BR265)^2)/(SUM($AH$2:$AH265)-1)),0)</f>
        <v>0</v>
      </c>
      <c r="CM265" s="109" cm="1">
        <f t="array" ref="CM265">IF($AG265,SQRT(SUMPRODUCT($AH$2:$AH265, (AY$2:AY265-BS265)^2)/(SUM($AH$2:$AH265)-1)),0)</f>
        <v>0</v>
      </c>
      <c r="CN265" s="109" cm="1">
        <f t="array" ref="CN265">IF($AG265,SQRT(SUMPRODUCT($AH$2:$AH265, (AZ$2:AZ265-BT265)^2)/(SUM($AH$2:$AH265)-1)),0)</f>
        <v>0</v>
      </c>
      <c r="CO265" s="109" cm="1">
        <f t="array" ref="CO265">IF($AG265,SQRT(SUMPRODUCT($AH$2:$AH265, (BA$2:BA265-BU265)^2)/(SUM($AH$2:$AH265)-1)),0)</f>
        <v>0</v>
      </c>
    </row>
    <row r="266" spans="34:93" x14ac:dyDescent="0.25">
      <c r="AH266" s="99" t="str">
        <f t="shared" si="74"/>
        <v/>
      </c>
      <c r="AI266" s="11">
        <f t="shared" ca="1" si="79"/>
        <v>0</v>
      </c>
      <c r="AJ266" s="11">
        <f t="shared" ca="1" si="79"/>
        <v>0</v>
      </c>
      <c r="AK266" s="11">
        <f t="shared" ca="1" si="79"/>
        <v>0</v>
      </c>
      <c r="AL266" s="11">
        <f t="shared" ca="1" si="79"/>
        <v>0</v>
      </c>
      <c r="AM266" s="11">
        <f t="shared" ca="1" si="79"/>
        <v>0</v>
      </c>
      <c r="AN266" s="11">
        <f t="shared" ca="1" si="79"/>
        <v>0</v>
      </c>
      <c r="AO266" s="11">
        <f t="shared" ca="1" si="79"/>
        <v>0</v>
      </c>
      <c r="AP266" s="11">
        <f t="shared" ca="1" si="79"/>
        <v>0</v>
      </c>
      <c r="AQ266" s="11">
        <f t="shared" ca="1" si="79"/>
        <v>0</v>
      </c>
      <c r="AR266" s="11">
        <f t="shared" ca="1" si="79"/>
        <v>0</v>
      </c>
      <c r="AS266" s="11">
        <f t="shared" ca="1" si="80"/>
        <v>0</v>
      </c>
      <c r="AT266" s="11">
        <f t="shared" ca="1" si="80"/>
        <v>0</v>
      </c>
      <c r="AU266" s="11">
        <f t="shared" ca="1" si="80"/>
        <v>0</v>
      </c>
      <c r="AV266" s="11">
        <f t="shared" ca="1" si="80"/>
        <v>0</v>
      </c>
      <c r="AW266" s="11">
        <f t="shared" ca="1" si="80"/>
        <v>0</v>
      </c>
      <c r="AX266" s="11">
        <f t="shared" ca="1" si="80"/>
        <v>0</v>
      </c>
      <c r="AY266" s="11">
        <f t="shared" ca="1" si="80"/>
        <v>0</v>
      </c>
      <c r="AZ266" s="11">
        <f t="shared" ca="1" si="80"/>
        <v>0</v>
      </c>
      <c r="BA266" s="11">
        <f t="shared" ca="1" si="80"/>
        <v>0</v>
      </c>
      <c r="BB266" s="11"/>
      <c r="BC266" s="11">
        <f>IF($AG266,SUMPRODUCT(AI$2:AI266,$AH$2:$AH266)/SUM($AH$2:$AH266),0)</f>
        <v>0</v>
      </c>
      <c r="BD266" s="11">
        <f>IF($AG266,SUMPRODUCT(AJ$2:AJ266,$AH$2:$AH266)/SUM($AH$2:$AH266),0)</f>
        <v>0</v>
      </c>
      <c r="BE266" s="11">
        <f>IF($AG266,SUMPRODUCT(AK$2:AK266,$AH$2:$AH266)/SUM($AH$2:$AH266),0)</f>
        <v>0</v>
      </c>
      <c r="BF266" s="11">
        <f>IF($AG266,SUMPRODUCT(AL$2:AL266,$AH$2:$AH266)/SUM($AH$2:$AH266),0)</f>
        <v>0</v>
      </c>
      <c r="BG266" s="11">
        <f>IF($AG266,SUMPRODUCT(AM$2:AM266,$AH$2:$AH266)/SUM($AH$2:$AH266),0)</f>
        <v>0</v>
      </c>
      <c r="BH266" s="11">
        <f>IF($AG266,SUMPRODUCT(AN$2:AN266,$AH$2:$AH266)/SUM($AH$2:$AH266),0)</f>
        <v>0</v>
      </c>
      <c r="BI266" s="11">
        <f>IF($AG266,SUMPRODUCT(AO$2:AO266,$AH$2:$AH266)/SUM($AH$2:$AH266),0)</f>
        <v>0</v>
      </c>
      <c r="BJ266" s="11">
        <f>IF($AG266,SUMPRODUCT(AP$2:AP266,$AH$2:$AH266)/SUM($AH$2:$AH266),0)</f>
        <v>0</v>
      </c>
      <c r="BK266" s="11">
        <f>IF($AG266,SUMPRODUCT(AQ$2:AQ266,$AH$2:$AH266)/SUM($AH$2:$AH266),0)</f>
        <v>0</v>
      </c>
      <c r="BL266" s="11">
        <f>IF($AG266,SUMPRODUCT(AR$2:AR266,$AH$2:$AH266)/SUM($AH$2:$AH266),0)</f>
        <v>0</v>
      </c>
      <c r="BM266" s="11">
        <f>IF($AG266,SUMPRODUCT(AS$2:AS266,$AH$2:$AH266)/SUM($AH$2:$AH266),0)</f>
        <v>0</v>
      </c>
      <c r="BN266" s="11">
        <f>IF($AG266,SUMPRODUCT(AT$2:AT266,$AH$2:$AH266)/SUM($AH$2:$AH266),0)</f>
        <v>0</v>
      </c>
      <c r="BO266" s="11">
        <f>IF($AG266,SUMPRODUCT(AU$2:AU266,$AH$2:$AH266)/SUM($AH$2:$AH266),0)</f>
        <v>0</v>
      </c>
      <c r="BP266" s="11">
        <f>IF($AG266,SUMPRODUCT(AV$2:AV266,$AH$2:$AH266)/SUM($AH$2:$AH266),0)</f>
        <v>0</v>
      </c>
      <c r="BQ266" s="11">
        <f>IF($AG266,SUMPRODUCT(AW$2:AW266,$AH$2:$AH266)/SUM($AH$2:$AH266),0)</f>
        <v>0</v>
      </c>
      <c r="BR266" s="11">
        <f>IF($AG266,SUMPRODUCT(AX$2:AX266,$AH$2:$AH266)/SUM($AH$2:$AH266),0)</f>
        <v>0</v>
      </c>
      <c r="BS266" s="11">
        <f>IF($AG266,SUMPRODUCT(AY$2:AY266,$AH$2:$AH266)/SUM($AH$2:$AH266),0)</f>
        <v>0</v>
      </c>
      <c r="BT266" s="11">
        <f>IF($AG266,SUMPRODUCT(AZ$2:AZ266,$AH$2:$AH266)/SUM($AH$2:$AH266),0)</f>
        <v>0</v>
      </c>
      <c r="BU266" s="11">
        <f>IF($AG266,SUMPRODUCT(BA$2:BA266,$AH$2:$AH266)/SUM($AH$2:$AH266),0)</f>
        <v>0</v>
      </c>
      <c r="BV266" s="11"/>
      <c r="BW266" s="109" cm="1">
        <f t="array" ref="BW266">IF($AG266,SQRT(SUMPRODUCT($AH$2:$AH266, (AI$2:AI266-BC266)^2)/(SUM($AH$2:$AH266)-1)),0)</f>
        <v>0</v>
      </c>
      <c r="BX266" s="109" cm="1">
        <f t="array" ref="BX266">IF($AG266,SQRT(SUMPRODUCT($AH$2:$AH266, (AJ$2:AJ266-BD266)^2)/(SUM($AH$2:$AH266)-1)),0)</f>
        <v>0</v>
      </c>
      <c r="BY266" s="109" cm="1">
        <f t="array" ref="BY266">IF($AG266,SQRT(SUMPRODUCT($AH$2:$AH266, (AK$2:AK266-BE266)^2)/(SUM($AH$2:$AH266)-1)),0)</f>
        <v>0</v>
      </c>
      <c r="BZ266" s="109" cm="1">
        <f t="array" ref="BZ266">IF($AG266,SQRT(SUMPRODUCT($AH$2:$AH266, (AL$2:AL266-BF266)^2)/(SUM($AH$2:$AH266)-1)),0)</f>
        <v>0</v>
      </c>
      <c r="CA266" s="109" cm="1">
        <f t="array" ref="CA266">IF($AG266,SQRT(SUMPRODUCT($AH$2:$AH266, (AM$2:AM266-BG266)^2)/(SUM($AH$2:$AH266)-1)),0)</f>
        <v>0</v>
      </c>
      <c r="CB266" s="109" cm="1">
        <f t="array" ref="CB266">IF($AG266,SQRT(SUMPRODUCT($AH$2:$AH266, (AN$2:AN266-BH266)^2)/(SUM($AH$2:$AH266)-1)),0)</f>
        <v>0</v>
      </c>
      <c r="CC266" s="109" cm="1">
        <f t="array" ref="CC266">IF($AG266,SQRT(SUMPRODUCT($AH$2:$AH266, (AO$2:AO266-BI266)^2)/(SUM($AH$2:$AH266)-1)),0)</f>
        <v>0</v>
      </c>
      <c r="CD266" s="109" cm="1">
        <f t="array" ref="CD266">IF($AG266,SQRT(SUMPRODUCT($AH$2:$AH266, (AP$2:AP266-BJ266)^2)/(SUM($AH$2:$AH266)-1)),0)</f>
        <v>0</v>
      </c>
      <c r="CE266" s="109" cm="1">
        <f t="array" ref="CE266">IF($AG266,SQRT(SUMPRODUCT($AH$2:$AH266, (AQ$2:AQ266-BK266)^2)/(SUM($AH$2:$AH266)-1)),0)</f>
        <v>0</v>
      </c>
      <c r="CF266" s="109" cm="1">
        <f t="array" ref="CF266">IF($AG266,SQRT(SUMPRODUCT($AH$2:$AH266, (AR$2:AR266-BL266)^2)/(SUM($AH$2:$AH266)-1)),0)</f>
        <v>0</v>
      </c>
      <c r="CG266" s="109" cm="1">
        <f t="array" ref="CG266">IF($AG266,SQRT(SUMPRODUCT($AH$2:$AH266, (AS$2:AS266-BM266)^2)/(SUM($AH$2:$AH266)-1)),0)</f>
        <v>0</v>
      </c>
      <c r="CH266" s="109" cm="1">
        <f t="array" ref="CH266">IF($AG266,SQRT(SUMPRODUCT($AH$2:$AH266, (AT$2:AT266-BN266)^2)/(SUM($AH$2:$AH266)-1)),0)</f>
        <v>0</v>
      </c>
      <c r="CI266" s="109" cm="1">
        <f t="array" ref="CI266">IF($AG266,SQRT(SUMPRODUCT($AH$2:$AH266, (AU$2:AU266-BO266)^2)/(SUM($AH$2:$AH266)-1)),0)</f>
        <v>0</v>
      </c>
      <c r="CJ266" s="109" cm="1">
        <f t="array" ref="CJ266">IF($AG266,SQRT(SUMPRODUCT($AH$2:$AH266, (AV$2:AV266-BP266)^2)/(SUM($AH$2:$AH266)-1)),0)</f>
        <v>0</v>
      </c>
      <c r="CK266" s="109" cm="1">
        <f t="array" ref="CK266">IF($AG266,SQRT(SUMPRODUCT($AH$2:$AH266, (AW$2:AW266-BQ266)^2)/(SUM($AH$2:$AH266)-1)),0)</f>
        <v>0</v>
      </c>
      <c r="CL266" s="109" cm="1">
        <f t="array" ref="CL266">IF($AG266,SQRT(SUMPRODUCT($AH$2:$AH266, (AX$2:AX266-BR266)^2)/(SUM($AH$2:$AH266)-1)),0)</f>
        <v>0</v>
      </c>
      <c r="CM266" s="109" cm="1">
        <f t="array" ref="CM266">IF($AG266,SQRT(SUMPRODUCT($AH$2:$AH266, (AY$2:AY266-BS266)^2)/(SUM($AH$2:$AH266)-1)),0)</f>
        <v>0</v>
      </c>
      <c r="CN266" s="109" cm="1">
        <f t="array" ref="CN266">IF($AG266,SQRT(SUMPRODUCT($AH$2:$AH266, (AZ$2:AZ266-BT266)^2)/(SUM($AH$2:$AH266)-1)),0)</f>
        <v>0</v>
      </c>
      <c r="CO266" s="109" cm="1">
        <f t="array" ref="CO266">IF($AG266,SQRT(SUMPRODUCT($AH$2:$AH266, (BA$2:BA266-BU266)^2)/(SUM($AH$2:$AH266)-1)),0)</f>
        <v>0</v>
      </c>
    </row>
    <row r="267" spans="34:93" x14ac:dyDescent="0.25">
      <c r="AH267" s="99" t="str">
        <f t="shared" si="74"/>
        <v/>
      </c>
      <c r="AI267" s="11">
        <f t="shared" ca="1" si="79"/>
        <v>0</v>
      </c>
      <c r="AJ267" s="11">
        <f t="shared" ca="1" si="79"/>
        <v>0</v>
      </c>
      <c r="AK267" s="11">
        <f t="shared" ca="1" si="79"/>
        <v>0</v>
      </c>
      <c r="AL267" s="11">
        <f t="shared" ca="1" si="79"/>
        <v>0</v>
      </c>
      <c r="AM267" s="11">
        <f t="shared" ca="1" si="79"/>
        <v>0</v>
      </c>
      <c r="AN267" s="11">
        <f t="shared" ca="1" si="79"/>
        <v>0</v>
      </c>
      <c r="AO267" s="11">
        <f t="shared" ca="1" si="79"/>
        <v>0</v>
      </c>
      <c r="AP267" s="11">
        <f t="shared" ca="1" si="79"/>
        <v>0</v>
      </c>
      <c r="AQ267" s="11">
        <f t="shared" ca="1" si="79"/>
        <v>0</v>
      </c>
      <c r="AR267" s="11">
        <f t="shared" ca="1" si="79"/>
        <v>0</v>
      </c>
      <c r="AS267" s="11">
        <f t="shared" ca="1" si="80"/>
        <v>0</v>
      </c>
      <c r="AT267" s="11">
        <f t="shared" ca="1" si="80"/>
        <v>0</v>
      </c>
      <c r="AU267" s="11">
        <f t="shared" ca="1" si="80"/>
        <v>0</v>
      </c>
      <c r="AV267" s="11">
        <f t="shared" ca="1" si="80"/>
        <v>0</v>
      </c>
      <c r="AW267" s="11">
        <f t="shared" ca="1" si="80"/>
        <v>0</v>
      </c>
      <c r="AX267" s="11">
        <f t="shared" ca="1" si="80"/>
        <v>0</v>
      </c>
      <c r="AY267" s="11">
        <f t="shared" ca="1" si="80"/>
        <v>0</v>
      </c>
      <c r="AZ267" s="11">
        <f t="shared" ca="1" si="80"/>
        <v>0</v>
      </c>
      <c r="BA267" s="11">
        <f t="shared" ca="1" si="80"/>
        <v>0</v>
      </c>
      <c r="BB267" s="11"/>
      <c r="BC267" s="11">
        <f>IF($AG267,SUMPRODUCT(AI$2:AI267,$AH$2:$AH267)/SUM($AH$2:$AH267),0)</f>
        <v>0</v>
      </c>
      <c r="BD267" s="11">
        <f>IF($AG267,SUMPRODUCT(AJ$2:AJ267,$AH$2:$AH267)/SUM($AH$2:$AH267),0)</f>
        <v>0</v>
      </c>
      <c r="BE267" s="11">
        <f>IF($AG267,SUMPRODUCT(AK$2:AK267,$AH$2:$AH267)/SUM($AH$2:$AH267),0)</f>
        <v>0</v>
      </c>
      <c r="BF267" s="11">
        <f>IF($AG267,SUMPRODUCT(AL$2:AL267,$AH$2:$AH267)/SUM($AH$2:$AH267),0)</f>
        <v>0</v>
      </c>
      <c r="BG267" s="11">
        <f>IF($AG267,SUMPRODUCT(AM$2:AM267,$AH$2:$AH267)/SUM($AH$2:$AH267),0)</f>
        <v>0</v>
      </c>
      <c r="BH267" s="11">
        <f>IF($AG267,SUMPRODUCT(AN$2:AN267,$AH$2:$AH267)/SUM($AH$2:$AH267),0)</f>
        <v>0</v>
      </c>
      <c r="BI267" s="11">
        <f>IF($AG267,SUMPRODUCT(AO$2:AO267,$AH$2:$AH267)/SUM($AH$2:$AH267),0)</f>
        <v>0</v>
      </c>
      <c r="BJ267" s="11">
        <f>IF($AG267,SUMPRODUCT(AP$2:AP267,$AH$2:$AH267)/SUM($AH$2:$AH267),0)</f>
        <v>0</v>
      </c>
      <c r="BK267" s="11">
        <f>IF($AG267,SUMPRODUCT(AQ$2:AQ267,$AH$2:$AH267)/SUM($AH$2:$AH267),0)</f>
        <v>0</v>
      </c>
      <c r="BL267" s="11">
        <f>IF($AG267,SUMPRODUCT(AR$2:AR267,$AH$2:$AH267)/SUM($AH$2:$AH267),0)</f>
        <v>0</v>
      </c>
      <c r="BM267" s="11">
        <f>IF($AG267,SUMPRODUCT(AS$2:AS267,$AH$2:$AH267)/SUM($AH$2:$AH267),0)</f>
        <v>0</v>
      </c>
      <c r="BN267" s="11">
        <f>IF($AG267,SUMPRODUCT(AT$2:AT267,$AH$2:$AH267)/SUM($AH$2:$AH267),0)</f>
        <v>0</v>
      </c>
      <c r="BO267" s="11">
        <f>IF($AG267,SUMPRODUCT(AU$2:AU267,$AH$2:$AH267)/SUM($AH$2:$AH267),0)</f>
        <v>0</v>
      </c>
      <c r="BP267" s="11">
        <f>IF($AG267,SUMPRODUCT(AV$2:AV267,$AH$2:$AH267)/SUM($AH$2:$AH267),0)</f>
        <v>0</v>
      </c>
      <c r="BQ267" s="11">
        <f>IF($AG267,SUMPRODUCT(AW$2:AW267,$AH$2:$AH267)/SUM($AH$2:$AH267),0)</f>
        <v>0</v>
      </c>
      <c r="BR267" s="11">
        <f>IF($AG267,SUMPRODUCT(AX$2:AX267,$AH$2:$AH267)/SUM($AH$2:$AH267),0)</f>
        <v>0</v>
      </c>
      <c r="BS267" s="11">
        <f>IF($AG267,SUMPRODUCT(AY$2:AY267,$AH$2:$AH267)/SUM($AH$2:$AH267),0)</f>
        <v>0</v>
      </c>
      <c r="BT267" s="11">
        <f>IF($AG267,SUMPRODUCT(AZ$2:AZ267,$AH$2:$AH267)/SUM($AH$2:$AH267),0)</f>
        <v>0</v>
      </c>
      <c r="BU267" s="11">
        <f>IF($AG267,SUMPRODUCT(BA$2:BA267,$AH$2:$AH267)/SUM($AH$2:$AH267),0)</f>
        <v>0</v>
      </c>
      <c r="BV267" s="11"/>
      <c r="BW267" s="109" cm="1">
        <f t="array" ref="BW267">IF($AG267,SQRT(SUMPRODUCT($AH$2:$AH267, (AI$2:AI267-BC267)^2)/(SUM($AH$2:$AH267)-1)),0)</f>
        <v>0</v>
      </c>
      <c r="BX267" s="109" cm="1">
        <f t="array" ref="BX267">IF($AG267,SQRT(SUMPRODUCT($AH$2:$AH267, (AJ$2:AJ267-BD267)^2)/(SUM($AH$2:$AH267)-1)),0)</f>
        <v>0</v>
      </c>
      <c r="BY267" s="109" cm="1">
        <f t="array" ref="BY267">IF($AG267,SQRT(SUMPRODUCT($AH$2:$AH267, (AK$2:AK267-BE267)^2)/(SUM($AH$2:$AH267)-1)),0)</f>
        <v>0</v>
      </c>
      <c r="BZ267" s="109" cm="1">
        <f t="array" ref="BZ267">IF($AG267,SQRT(SUMPRODUCT($AH$2:$AH267, (AL$2:AL267-BF267)^2)/(SUM($AH$2:$AH267)-1)),0)</f>
        <v>0</v>
      </c>
      <c r="CA267" s="109" cm="1">
        <f t="array" ref="CA267">IF($AG267,SQRT(SUMPRODUCT($AH$2:$AH267, (AM$2:AM267-BG267)^2)/(SUM($AH$2:$AH267)-1)),0)</f>
        <v>0</v>
      </c>
      <c r="CB267" s="109" cm="1">
        <f t="array" ref="CB267">IF($AG267,SQRT(SUMPRODUCT($AH$2:$AH267, (AN$2:AN267-BH267)^2)/(SUM($AH$2:$AH267)-1)),0)</f>
        <v>0</v>
      </c>
      <c r="CC267" s="109" cm="1">
        <f t="array" ref="CC267">IF($AG267,SQRT(SUMPRODUCT($AH$2:$AH267, (AO$2:AO267-BI267)^2)/(SUM($AH$2:$AH267)-1)),0)</f>
        <v>0</v>
      </c>
      <c r="CD267" s="109" cm="1">
        <f t="array" ref="CD267">IF($AG267,SQRT(SUMPRODUCT($AH$2:$AH267, (AP$2:AP267-BJ267)^2)/(SUM($AH$2:$AH267)-1)),0)</f>
        <v>0</v>
      </c>
      <c r="CE267" s="109" cm="1">
        <f t="array" ref="CE267">IF($AG267,SQRT(SUMPRODUCT($AH$2:$AH267, (AQ$2:AQ267-BK267)^2)/(SUM($AH$2:$AH267)-1)),0)</f>
        <v>0</v>
      </c>
      <c r="CF267" s="109" cm="1">
        <f t="array" ref="CF267">IF($AG267,SQRT(SUMPRODUCT($AH$2:$AH267, (AR$2:AR267-BL267)^2)/(SUM($AH$2:$AH267)-1)),0)</f>
        <v>0</v>
      </c>
      <c r="CG267" s="109" cm="1">
        <f t="array" ref="CG267">IF($AG267,SQRT(SUMPRODUCT($AH$2:$AH267, (AS$2:AS267-BM267)^2)/(SUM($AH$2:$AH267)-1)),0)</f>
        <v>0</v>
      </c>
      <c r="CH267" s="109" cm="1">
        <f t="array" ref="CH267">IF($AG267,SQRT(SUMPRODUCT($AH$2:$AH267, (AT$2:AT267-BN267)^2)/(SUM($AH$2:$AH267)-1)),0)</f>
        <v>0</v>
      </c>
      <c r="CI267" s="109" cm="1">
        <f t="array" ref="CI267">IF($AG267,SQRT(SUMPRODUCT($AH$2:$AH267, (AU$2:AU267-BO267)^2)/(SUM($AH$2:$AH267)-1)),0)</f>
        <v>0</v>
      </c>
      <c r="CJ267" s="109" cm="1">
        <f t="array" ref="CJ267">IF($AG267,SQRT(SUMPRODUCT($AH$2:$AH267, (AV$2:AV267-BP267)^2)/(SUM($AH$2:$AH267)-1)),0)</f>
        <v>0</v>
      </c>
      <c r="CK267" s="109" cm="1">
        <f t="array" ref="CK267">IF($AG267,SQRT(SUMPRODUCT($AH$2:$AH267, (AW$2:AW267-BQ267)^2)/(SUM($AH$2:$AH267)-1)),0)</f>
        <v>0</v>
      </c>
      <c r="CL267" s="109" cm="1">
        <f t="array" ref="CL267">IF($AG267,SQRT(SUMPRODUCT($AH$2:$AH267, (AX$2:AX267-BR267)^2)/(SUM($AH$2:$AH267)-1)),0)</f>
        <v>0</v>
      </c>
      <c r="CM267" s="109" cm="1">
        <f t="array" ref="CM267">IF($AG267,SQRT(SUMPRODUCT($AH$2:$AH267, (AY$2:AY267-BS267)^2)/(SUM($AH$2:$AH267)-1)),0)</f>
        <v>0</v>
      </c>
      <c r="CN267" s="109" cm="1">
        <f t="array" ref="CN267">IF($AG267,SQRT(SUMPRODUCT($AH$2:$AH267, (AZ$2:AZ267-BT267)^2)/(SUM($AH$2:$AH267)-1)),0)</f>
        <v>0</v>
      </c>
      <c r="CO267" s="109" cm="1">
        <f t="array" ref="CO267">IF($AG267,SQRT(SUMPRODUCT($AH$2:$AH267, (BA$2:BA267-BU267)^2)/(SUM($AH$2:$AH267)-1)),0)</f>
        <v>0</v>
      </c>
    </row>
    <row r="268" spans="34:93" x14ac:dyDescent="0.25">
      <c r="AH268" s="99" t="str">
        <f t="shared" si="74"/>
        <v/>
      </c>
      <c r="AI268" s="11">
        <f t="shared" ca="1" si="79"/>
        <v>0</v>
      </c>
      <c r="AJ268" s="11">
        <f t="shared" ca="1" si="79"/>
        <v>0</v>
      </c>
      <c r="AK268" s="11">
        <f t="shared" ca="1" si="79"/>
        <v>0</v>
      </c>
      <c r="AL268" s="11">
        <f t="shared" ca="1" si="79"/>
        <v>0</v>
      </c>
      <c r="AM268" s="11">
        <f t="shared" ca="1" si="79"/>
        <v>0</v>
      </c>
      <c r="AN268" s="11">
        <f t="shared" ca="1" si="79"/>
        <v>0</v>
      </c>
      <c r="AO268" s="11">
        <f t="shared" ca="1" si="79"/>
        <v>0</v>
      </c>
      <c r="AP268" s="11">
        <f t="shared" ca="1" si="79"/>
        <v>0</v>
      </c>
      <c r="AQ268" s="11">
        <f t="shared" ca="1" si="79"/>
        <v>0</v>
      </c>
      <c r="AR268" s="11">
        <f t="shared" ca="1" si="79"/>
        <v>0</v>
      </c>
      <c r="AS268" s="11">
        <f t="shared" ca="1" si="80"/>
        <v>0</v>
      </c>
      <c r="AT268" s="11">
        <f t="shared" ca="1" si="80"/>
        <v>0</v>
      </c>
      <c r="AU268" s="11">
        <f t="shared" ca="1" si="80"/>
        <v>0</v>
      </c>
      <c r="AV268" s="11">
        <f t="shared" ca="1" si="80"/>
        <v>0</v>
      </c>
      <c r="AW268" s="11">
        <f t="shared" ca="1" si="80"/>
        <v>0</v>
      </c>
      <c r="AX268" s="11">
        <f t="shared" ca="1" si="80"/>
        <v>0</v>
      </c>
      <c r="AY268" s="11">
        <f t="shared" ca="1" si="80"/>
        <v>0</v>
      </c>
      <c r="AZ268" s="11">
        <f t="shared" ca="1" si="80"/>
        <v>0</v>
      </c>
      <c r="BA268" s="11">
        <f t="shared" ca="1" si="80"/>
        <v>0</v>
      </c>
      <c r="BB268" s="11"/>
      <c r="BC268" s="11">
        <f>IF($AG268,SUMPRODUCT(AI$2:AI268,$AH$2:$AH268)/SUM($AH$2:$AH268),0)</f>
        <v>0</v>
      </c>
      <c r="BD268" s="11">
        <f>IF($AG268,SUMPRODUCT(AJ$2:AJ268,$AH$2:$AH268)/SUM($AH$2:$AH268),0)</f>
        <v>0</v>
      </c>
      <c r="BE268" s="11">
        <f>IF($AG268,SUMPRODUCT(AK$2:AK268,$AH$2:$AH268)/SUM($AH$2:$AH268),0)</f>
        <v>0</v>
      </c>
      <c r="BF268" s="11">
        <f>IF($AG268,SUMPRODUCT(AL$2:AL268,$AH$2:$AH268)/SUM($AH$2:$AH268),0)</f>
        <v>0</v>
      </c>
      <c r="BG268" s="11">
        <f>IF($AG268,SUMPRODUCT(AM$2:AM268,$AH$2:$AH268)/SUM($AH$2:$AH268),0)</f>
        <v>0</v>
      </c>
      <c r="BH268" s="11">
        <f>IF($AG268,SUMPRODUCT(AN$2:AN268,$AH$2:$AH268)/SUM($AH$2:$AH268),0)</f>
        <v>0</v>
      </c>
      <c r="BI268" s="11">
        <f>IF($AG268,SUMPRODUCT(AO$2:AO268,$AH$2:$AH268)/SUM($AH$2:$AH268),0)</f>
        <v>0</v>
      </c>
      <c r="BJ268" s="11">
        <f>IF($AG268,SUMPRODUCT(AP$2:AP268,$AH$2:$AH268)/SUM($AH$2:$AH268),0)</f>
        <v>0</v>
      </c>
      <c r="BK268" s="11">
        <f>IF($AG268,SUMPRODUCT(AQ$2:AQ268,$AH$2:$AH268)/SUM($AH$2:$AH268),0)</f>
        <v>0</v>
      </c>
      <c r="BL268" s="11">
        <f>IF($AG268,SUMPRODUCT(AR$2:AR268,$AH$2:$AH268)/SUM($AH$2:$AH268),0)</f>
        <v>0</v>
      </c>
      <c r="BM268" s="11">
        <f>IF($AG268,SUMPRODUCT(AS$2:AS268,$AH$2:$AH268)/SUM($AH$2:$AH268),0)</f>
        <v>0</v>
      </c>
      <c r="BN268" s="11">
        <f>IF($AG268,SUMPRODUCT(AT$2:AT268,$AH$2:$AH268)/SUM($AH$2:$AH268),0)</f>
        <v>0</v>
      </c>
      <c r="BO268" s="11">
        <f>IF($AG268,SUMPRODUCT(AU$2:AU268,$AH$2:$AH268)/SUM($AH$2:$AH268),0)</f>
        <v>0</v>
      </c>
      <c r="BP268" s="11">
        <f>IF($AG268,SUMPRODUCT(AV$2:AV268,$AH$2:$AH268)/SUM($AH$2:$AH268),0)</f>
        <v>0</v>
      </c>
      <c r="BQ268" s="11">
        <f>IF($AG268,SUMPRODUCT(AW$2:AW268,$AH$2:$AH268)/SUM($AH$2:$AH268),0)</f>
        <v>0</v>
      </c>
      <c r="BR268" s="11">
        <f>IF($AG268,SUMPRODUCT(AX$2:AX268,$AH$2:$AH268)/SUM($AH$2:$AH268),0)</f>
        <v>0</v>
      </c>
      <c r="BS268" s="11">
        <f>IF($AG268,SUMPRODUCT(AY$2:AY268,$AH$2:$AH268)/SUM($AH$2:$AH268),0)</f>
        <v>0</v>
      </c>
      <c r="BT268" s="11">
        <f>IF($AG268,SUMPRODUCT(AZ$2:AZ268,$AH$2:$AH268)/SUM($AH$2:$AH268),0)</f>
        <v>0</v>
      </c>
      <c r="BU268" s="11">
        <f>IF($AG268,SUMPRODUCT(BA$2:BA268,$AH$2:$AH268)/SUM($AH$2:$AH268),0)</f>
        <v>0</v>
      </c>
      <c r="BV268" s="11"/>
      <c r="BW268" s="109" cm="1">
        <f t="array" ref="BW268">IF($AG268,SQRT(SUMPRODUCT($AH$2:$AH268, (AI$2:AI268-BC268)^2)/(SUM($AH$2:$AH268)-1)),0)</f>
        <v>0</v>
      </c>
      <c r="BX268" s="109" cm="1">
        <f t="array" ref="BX268">IF($AG268,SQRT(SUMPRODUCT($AH$2:$AH268, (AJ$2:AJ268-BD268)^2)/(SUM($AH$2:$AH268)-1)),0)</f>
        <v>0</v>
      </c>
      <c r="BY268" s="109" cm="1">
        <f t="array" ref="BY268">IF($AG268,SQRT(SUMPRODUCT($AH$2:$AH268, (AK$2:AK268-BE268)^2)/(SUM($AH$2:$AH268)-1)),0)</f>
        <v>0</v>
      </c>
      <c r="BZ268" s="109" cm="1">
        <f t="array" ref="BZ268">IF($AG268,SQRT(SUMPRODUCT($AH$2:$AH268, (AL$2:AL268-BF268)^2)/(SUM($AH$2:$AH268)-1)),0)</f>
        <v>0</v>
      </c>
      <c r="CA268" s="109" cm="1">
        <f t="array" ref="CA268">IF($AG268,SQRT(SUMPRODUCT($AH$2:$AH268, (AM$2:AM268-BG268)^2)/(SUM($AH$2:$AH268)-1)),0)</f>
        <v>0</v>
      </c>
      <c r="CB268" s="109" cm="1">
        <f t="array" ref="CB268">IF($AG268,SQRT(SUMPRODUCT($AH$2:$AH268, (AN$2:AN268-BH268)^2)/(SUM($AH$2:$AH268)-1)),0)</f>
        <v>0</v>
      </c>
      <c r="CC268" s="109" cm="1">
        <f t="array" ref="CC268">IF($AG268,SQRT(SUMPRODUCT($AH$2:$AH268, (AO$2:AO268-BI268)^2)/(SUM($AH$2:$AH268)-1)),0)</f>
        <v>0</v>
      </c>
      <c r="CD268" s="109" cm="1">
        <f t="array" ref="CD268">IF($AG268,SQRT(SUMPRODUCT($AH$2:$AH268, (AP$2:AP268-BJ268)^2)/(SUM($AH$2:$AH268)-1)),0)</f>
        <v>0</v>
      </c>
      <c r="CE268" s="109" cm="1">
        <f t="array" ref="CE268">IF($AG268,SQRT(SUMPRODUCT($AH$2:$AH268, (AQ$2:AQ268-BK268)^2)/(SUM($AH$2:$AH268)-1)),0)</f>
        <v>0</v>
      </c>
      <c r="CF268" s="109" cm="1">
        <f t="array" ref="CF268">IF($AG268,SQRT(SUMPRODUCT($AH$2:$AH268, (AR$2:AR268-BL268)^2)/(SUM($AH$2:$AH268)-1)),0)</f>
        <v>0</v>
      </c>
      <c r="CG268" s="109" cm="1">
        <f t="array" ref="CG268">IF($AG268,SQRT(SUMPRODUCT($AH$2:$AH268, (AS$2:AS268-BM268)^2)/(SUM($AH$2:$AH268)-1)),0)</f>
        <v>0</v>
      </c>
      <c r="CH268" s="109" cm="1">
        <f t="array" ref="CH268">IF($AG268,SQRT(SUMPRODUCT($AH$2:$AH268, (AT$2:AT268-BN268)^2)/(SUM($AH$2:$AH268)-1)),0)</f>
        <v>0</v>
      </c>
      <c r="CI268" s="109" cm="1">
        <f t="array" ref="CI268">IF($AG268,SQRT(SUMPRODUCT($AH$2:$AH268, (AU$2:AU268-BO268)^2)/(SUM($AH$2:$AH268)-1)),0)</f>
        <v>0</v>
      </c>
      <c r="CJ268" s="109" cm="1">
        <f t="array" ref="CJ268">IF($AG268,SQRT(SUMPRODUCT($AH$2:$AH268, (AV$2:AV268-BP268)^2)/(SUM($AH$2:$AH268)-1)),0)</f>
        <v>0</v>
      </c>
      <c r="CK268" s="109" cm="1">
        <f t="array" ref="CK268">IF($AG268,SQRT(SUMPRODUCT($AH$2:$AH268, (AW$2:AW268-BQ268)^2)/(SUM($AH$2:$AH268)-1)),0)</f>
        <v>0</v>
      </c>
      <c r="CL268" s="109" cm="1">
        <f t="array" ref="CL268">IF($AG268,SQRT(SUMPRODUCT($AH$2:$AH268, (AX$2:AX268-BR268)^2)/(SUM($AH$2:$AH268)-1)),0)</f>
        <v>0</v>
      </c>
      <c r="CM268" s="109" cm="1">
        <f t="array" ref="CM268">IF($AG268,SQRT(SUMPRODUCT($AH$2:$AH268, (AY$2:AY268-BS268)^2)/(SUM($AH$2:$AH268)-1)),0)</f>
        <v>0</v>
      </c>
      <c r="CN268" s="109" cm="1">
        <f t="array" ref="CN268">IF($AG268,SQRT(SUMPRODUCT($AH$2:$AH268, (AZ$2:AZ268-BT268)^2)/(SUM($AH$2:$AH268)-1)),0)</f>
        <v>0</v>
      </c>
      <c r="CO268" s="109" cm="1">
        <f t="array" ref="CO268">IF($AG268,SQRT(SUMPRODUCT($AH$2:$AH268, (BA$2:BA268-BU268)^2)/(SUM($AH$2:$AH268)-1)),0)</f>
        <v>0</v>
      </c>
    </row>
    <row r="269" spans="34:93" x14ac:dyDescent="0.25">
      <c r="AH269" s="99" t="str">
        <f t="shared" si="74"/>
        <v/>
      </c>
      <c r="AI269" s="11">
        <f t="shared" ca="1" si="79"/>
        <v>0</v>
      </c>
      <c r="AJ269" s="11">
        <f t="shared" ca="1" si="79"/>
        <v>0</v>
      </c>
      <c r="AK269" s="11">
        <f t="shared" ca="1" si="79"/>
        <v>0</v>
      </c>
      <c r="AL269" s="11">
        <f t="shared" ca="1" si="79"/>
        <v>0</v>
      </c>
      <c r="AM269" s="11">
        <f t="shared" ca="1" si="79"/>
        <v>0</v>
      </c>
      <c r="AN269" s="11">
        <f t="shared" ca="1" si="79"/>
        <v>0</v>
      </c>
      <c r="AO269" s="11">
        <f t="shared" ca="1" si="79"/>
        <v>0</v>
      </c>
      <c r="AP269" s="11">
        <f t="shared" ca="1" si="79"/>
        <v>0</v>
      </c>
      <c r="AQ269" s="11">
        <f t="shared" ca="1" si="79"/>
        <v>0</v>
      </c>
      <c r="AR269" s="11">
        <f t="shared" ca="1" si="79"/>
        <v>0</v>
      </c>
      <c r="AS269" s="11">
        <f t="shared" ca="1" si="80"/>
        <v>0</v>
      </c>
      <c r="AT269" s="11">
        <f t="shared" ca="1" si="80"/>
        <v>0</v>
      </c>
      <c r="AU269" s="11">
        <f t="shared" ca="1" si="80"/>
        <v>0</v>
      </c>
      <c r="AV269" s="11">
        <f t="shared" ca="1" si="80"/>
        <v>0</v>
      </c>
      <c r="AW269" s="11">
        <f t="shared" ca="1" si="80"/>
        <v>0</v>
      </c>
      <c r="AX269" s="11">
        <f t="shared" ca="1" si="80"/>
        <v>0</v>
      </c>
      <c r="AY269" s="11">
        <f t="shared" ca="1" si="80"/>
        <v>0</v>
      </c>
      <c r="AZ269" s="11">
        <f t="shared" ca="1" si="80"/>
        <v>0</v>
      </c>
      <c r="BA269" s="11">
        <f t="shared" ca="1" si="80"/>
        <v>0</v>
      </c>
      <c r="BB269" s="11"/>
      <c r="BC269" s="11">
        <f>IF($AG269,SUMPRODUCT(AI$2:AI269,$AH$2:$AH269)/SUM($AH$2:$AH269),0)</f>
        <v>0</v>
      </c>
      <c r="BD269" s="11">
        <f>IF($AG269,SUMPRODUCT(AJ$2:AJ269,$AH$2:$AH269)/SUM($AH$2:$AH269),0)</f>
        <v>0</v>
      </c>
      <c r="BE269" s="11">
        <f>IF($AG269,SUMPRODUCT(AK$2:AK269,$AH$2:$AH269)/SUM($AH$2:$AH269),0)</f>
        <v>0</v>
      </c>
      <c r="BF269" s="11">
        <f>IF($AG269,SUMPRODUCT(AL$2:AL269,$AH$2:$AH269)/SUM($AH$2:$AH269),0)</f>
        <v>0</v>
      </c>
      <c r="BG269" s="11">
        <f>IF($AG269,SUMPRODUCT(AM$2:AM269,$AH$2:$AH269)/SUM($AH$2:$AH269),0)</f>
        <v>0</v>
      </c>
      <c r="BH269" s="11">
        <f>IF($AG269,SUMPRODUCT(AN$2:AN269,$AH$2:$AH269)/SUM($AH$2:$AH269),0)</f>
        <v>0</v>
      </c>
      <c r="BI269" s="11">
        <f>IF($AG269,SUMPRODUCT(AO$2:AO269,$AH$2:$AH269)/SUM($AH$2:$AH269),0)</f>
        <v>0</v>
      </c>
      <c r="BJ269" s="11">
        <f>IF($AG269,SUMPRODUCT(AP$2:AP269,$AH$2:$AH269)/SUM($AH$2:$AH269),0)</f>
        <v>0</v>
      </c>
      <c r="BK269" s="11">
        <f>IF($AG269,SUMPRODUCT(AQ$2:AQ269,$AH$2:$AH269)/SUM($AH$2:$AH269),0)</f>
        <v>0</v>
      </c>
      <c r="BL269" s="11">
        <f>IF($AG269,SUMPRODUCT(AR$2:AR269,$AH$2:$AH269)/SUM($AH$2:$AH269),0)</f>
        <v>0</v>
      </c>
      <c r="BM269" s="11">
        <f>IF($AG269,SUMPRODUCT(AS$2:AS269,$AH$2:$AH269)/SUM($AH$2:$AH269),0)</f>
        <v>0</v>
      </c>
      <c r="BN269" s="11">
        <f>IF($AG269,SUMPRODUCT(AT$2:AT269,$AH$2:$AH269)/SUM($AH$2:$AH269),0)</f>
        <v>0</v>
      </c>
      <c r="BO269" s="11">
        <f>IF($AG269,SUMPRODUCT(AU$2:AU269,$AH$2:$AH269)/SUM($AH$2:$AH269),0)</f>
        <v>0</v>
      </c>
      <c r="BP269" s="11">
        <f>IF($AG269,SUMPRODUCT(AV$2:AV269,$AH$2:$AH269)/SUM($AH$2:$AH269),0)</f>
        <v>0</v>
      </c>
      <c r="BQ269" s="11">
        <f>IF($AG269,SUMPRODUCT(AW$2:AW269,$AH$2:$AH269)/SUM($AH$2:$AH269),0)</f>
        <v>0</v>
      </c>
      <c r="BR269" s="11">
        <f>IF($AG269,SUMPRODUCT(AX$2:AX269,$AH$2:$AH269)/SUM($AH$2:$AH269),0)</f>
        <v>0</v>
      </c>
      <c r="BS269" s="11">
        <f>IF($AG269,SUMPRODUCT(AY$2:AY269,$AH$2:$AH269)/SUM($AH$2:$AH269),0)</f>
        <v>0</v>
      </c>
      <c r="BT269" s="11">
        <f>IF($AG269,SUMPRODUCT(AZ$2:AZ269,$AH$2:$AH269)/SUM($AH$2:$AH269),0)</f>
        <v>0</v>
      </c>
      <c r="BU269" s="11">
        <f>IF($AG269,SUMPRODUCT(BA$2:BA269,$AH$2:$AH269)/SUM($AH$2:$AH269),0)</f>
        <v>0</v>
      </c>
      <c r="BV269" s="11"/>
      <c r="BW269" s="109" cm="1">
        <f t="array" ref="BW269">IF($AG269,SQRT(SUMPRODUCT($AH$2:$AH269, (AI$2:AI269-BC269)^2)/(SUM($AH$2:$AH269)-1)),0)</f>
        <v>0</v>
      </c>
      <c r="BX269" s="109" cm="1">
        <f t="array" ref="BX269">IF($AG269,SQRT(SUMPRODUCT($AH$2:$AH269, (AJ$2:AJ269-BD269)^2)/(SUM($AH$2:$AH269)-1)),0)</f>
        <v>0</v>
      </c>
      <c r="BY269" s="109" cm="1">
        <f t="array" ref="BY269">IF($AG269,SQRT(SUMPRODUCT($AH$2:$AH269, (AK$2:AK269-BE269)^2)/(SUM($AH$2:$AH269)-1)),0)</f>
        <v>0</v>
      </c>
      <c r="BZ269" s="109" cm="1">
        <f t="array" ref="BZ269">IF($AG269,SQRT(SUMPRODUCT($AH$2:$AH269, (AL$2:AL269-BF269)^2)/(SUM($AH$2:$AH269)-1)),0)</f>
        <v>0</v>
      </c>
      <c r="CA269" s="109" cm="1">
        <f t="array" ref="CA269">IF($AG269,SQRT(SUMPRODUCT($AH$2:$AH269, (AM$2:AM269-BG269)^2)/(SUM($AH$2:$AH269)-1)),0)</f>
        <v>0</v>
      </c>
      <c r="CB269" s="109" cm="1">
        <f t="array" ref="CB269">IF($AG269,SQRT(SUMPRODUCT($AH$2:$AH269, (AN$2:AN269-BH269)^2)/(SUM($AH$2:$AH269)-1)),0)</f>
        <v>0</v>
      </c>
      <c r="CC269" s="109" cm="1">
        <f t="array" ref="CC269">IF($AG269,SQRT(SUMPRODUCT($AH$2:$AH269, (AO$2:AO269-BI269)^2)/(SUM($AH$2:$AH269)-1)),0)</f>
        <v>0</v>
      </c>
      <c r="CD269" s="109" cm="1">
        <f t="array" ref="CD269">IF($AG269,SQRT(SUMPRODUCT($AH$2:$AH269, (AP$2:AP269-BJ269)^2)/(SUM($AH$2:$AH269)-1)),0)</f>
        <v>0</v>
      </c>
      <c r="CE269" s="109" cm="1">
        <f t="array" ref="CE269">IF($AG269,SQRT(SUMPRODUCT($AH$2:$AH269, (AQ$2:AQ269-BK269)^2)/(SUM($AH$2:$AH269)-1)),0)</f>
        <v>0</v>
      </c>
      <c r="CF269" s="109" cm="1">
        <f t="array" ref="CF269">IF($AG269,SQRT(SUMPRODUCT($AH$2:$AH269, (AR$2:AR269-BL269)^2)/(SUM($AH$2:$AH269)-1)),0)</f>
        <v>0</v>
      </c>
      <c r="CG269" s="109" cm="1">
        <f t="array" ref="CG269">IF($AG269,SQRT(SUMPRODUCT($AH$2:$AH269, (AS$2:AS269-BM269)^2)/(SUM($AH$2:$AH269)-1)),0)</f>
        <v>0</v>
      </c>
      <c r="CH269" s="109" cm="1">
        <f t="array" ref="CH269">IF($AG269,SQRT(SUMPRODUCT($AH$2:$AH269, (AT$2:AT269-BN269)^2)/(SUM($AH$2:$AH269)-1)),0)</f>
        <v>0</v>
      </c>
      <c r="CI269" s="109" cm="1">
        <f t="array" ref="CI269">IF($AG269,SQRT(SUMPRODUCT($AH$2:$AH269, (AU$2:AU269-BO269)^2)/(SUM($AH$2:$AH269)-1)),0)</f>
        <v>0</v>
      </c>
      <c r="CJ269" s="109" cm="1">
        <f t="array" ref="CJ269">IF($AG269,SQRT(SUMPRODUCT($AH$2:$AH269, (AV$2:AV269-BP269)^2)/(SUM($AH$2:$AH269)-1)),0)</f>
        <v>0</v>
      </c>
      <c r="CK269" s="109" cm="1">
        <f t="array" ref="CK269">IF($AG269,SQRT(SUMPRODUCT($AH$2:$AH269, (AW$2:AW269-BQ269)^2)/(SUM($AH$2:$AH269)-1)),0)</f>
        <v>0</v>
      </c>
      <c r="CL269" s="109" cm="1">
        <f t="array" ref="CL269">IF($AG269,SQRT(SUMPRODUCT($AH$2:$AH269, (AX$2:AX269-BR269)^2)/(SUM($AH$2:$AH269)-1)),0)</f>
        <v>0</v>
      </c>
      <c r="CM269" s="109" cm="1">
        <f t="array" ref="CM269">IF($AG269,SQRT(SUMPRODUCT($AH$2:$AH269, (AY$2:AY269-BS269)^2)/(SUM($AH$2:$AH269)-1)),0)</f>
        <v>0</v>
      </c>
      <c r="CN269" s="109" cm="1">
        <f t="array" ref="CN269">IF($AG269,SQRT(SUMPRODUCT($AH$2:$AH269, (AZ$2:AZ269-BT269)^2)/(SUM($AH$2:$AH269)-1)),0)</f>
        <v>0</v>
      </c>
      <c r="CO269" s="109" cm="1">
        <f t="array" ref="CO269">IF($AG269,SQRT(SUMPRODUCT($AH$2:$AH269, (BA$2:BA269-BU269)^2)/(SUM($AH$2:$AH269)-1)),0)</f>
        <v>0</v>
      </c>
    </row>
    <row r="270" spans="34:93" x14ac:dyDescent="0.25">
      <c r="AH270" s="99" t="str">
        <f t="shared" si="74"/>
        <v/>
      </c>
      <c r="AI270" s="11">
        <f t="shared" ca="1" si="79"/>
        <v>0</v>
      </c>
      <c r="AJ270" s="11">
        <f t="shared" ca="1" si="79"/>
        <v>0</v>
      </c>
      <c r="AK270" s="11">
        <f t="shared" ca="1" si="79"/>
        <v>0</v>
      </c>
      <c r="AL270" s="11">
        <f t="shared" ca="1" si="79"/>
        <v>0</v>
      </c>
      <c r="AM270" s="11">
        <f t="shared" ca="1" si="79"/>
        <v>0</v>
      </c>
      <c r="AN270" s="11">
        <f t="shared" ca="1" si="79"/>
        <v>0</v>
      </c>
      <c r="AO270" s="11">
        <f t="shared" ca="1" si="79"/>
        <v>0</v>
      </c>
      <c r="AP270" s="11">
        <f t="shared" ca="1" si="79"/>
        <v>0</v>
      </c>
      <c r="AQ270" s="11">
        <f t="shared" ca="1" si="79"/>
        <v>0</v>
      </c>
      <c r="AR270" s="11">
        <f t="shared" ca="1" si="79"/>
        <v>0</v>
      </c>
      <c r="AS270" s="11">
        <f t="shared" ca="1" si="80"/>
        <v>0</v>
      </c>
      <c r="AT270" s="11">
        <f t="shared" ca="1" si="80"/>
        <v>0</v>
      </c>
      <c r="AU270" s="11">
        <f t="shared" ca="1" si="80"/>
        <v>0</v>
      </c>
      <c r="AV270" s="11">
        <f t="shared" ca="1" si="80"/>
        <v>0</v>
      </c>
      <c r="AW270" s="11">
        <f t="shared" ca="1" si="80"/>
        <v>0</v>
      </c>
      <c r="AX270" s="11">
        <f t="shared" ca="1" si="80"/>
        <v>0</v>
      </c>
      <c r="AY270" s="11">
        <f t="shared" ca="1" si="80"/>
        <v>0</v>
      </c>
      <c r="AZ270" s="11">
        <f t="shared" ca="1" si="80"/>
        <v>0</v>
      </c>
      <c r="BA270" s="11">
        <f t="shared" ca="1" si="80"/>
        <v>0</v>
      </c>
      <c r="BB270" s="11"/>
      <c r="BC270" s="11">
        <f>IF($AG270,SUMPRODUCT(AI$2:AI270,$AH$2:$AH270)/SUM($AH$2:$AH270),0)</f>
        <v>0</v>
      </c>
      <c r="BD270" s="11">
        <f>IF($AG270,SUMPRODUCT(AJ$2:AJ270,$AH$2:$AH270)/SUM($AH$2:$AH270),0)</f>
        <v>0</v>
      </c>
      <c r="BE270" s="11">
        <f>IF($AG270,SUMPRODUCT(AK$2:AK270,$AH$2:$AH270)/SUM($AH$2:$AH270),0)</f>
        <v>0</v>
      </c>
      <c r="BF270" s="11">
        <f>IF($AG270,SUMPRODUCT(AL$2:AL270,$AH$2:$AH270)/SUM($AH$2:$AH270),0)</f>
        <v>0</v>
      </c>
      <c r="BG270" s="11">
        <f>IF($AG270,SUMPRODUCT(AM$2:AM270,$AH$2:$AH270)/SUM($AH$2:$AH270),0)</f>
        <v>0</v>
      </c>
      <c r="BH270" s="11">
        <f>IF($AG270,SUMPRODUCT(AN$2:AN270,$AH$2:$AH270)/SUM($AH$2:$AH270),0)</f>
        <v>0</v>
      </c>
      <c r="BI270" s="11">
        <f>IF($AG270,SUMPRODUCT(AO$2:AO270,$AH$2:$AH270)/SUM($AH$2:$AH270),0)</f>
        <v>0</v>
      </c>
      <c r="BJ270" s="11">
        <f>IF($AG270,SUMPRODUCT(AP$2:AP270,$AH$2:$AH270)/SUM($AH$2:$AH270),0)</f>
        <v>0</v>
      </c>
      <c r="BK270" s="11">
        <f>IF($AG270,SUMPRODUCT(AQ$2:AQ270,$AH$2:$AH270)/SUM($AH$2:$AH270),0)</f>
        <v>0</v>
      </c>
      <c r="BL270" s="11">
        <f>IF($AG270,SUMPRODUCT(AR$2:AR270,$AH$2:$AH270)/SUM($AH$2:$AH270),0)</f>
        <v>0</v>
      </c>
      <c r="BM270" s="11">
        <f>IF($AG270,SUMPRODUCT(AS$2:AS270,$AH$2:$AH270)/SUM($AH$2:$AH270),0)</f>
        <v>0</v>
      </c>
      <c r="BN270" s="11">
        <f>IF($AG270,SUMPRODUCT(AT$2:AT270,$AH$2:$AH270)/SUM($AH$2:$AH270),0)</f>
        <v>0</v>
      </c>
      <c r="BO270" s="11">
        <f>IF($AG270,SUMPRODUCT(AU$2:AU270,$AH$2:$AH270)/SUM($AH$2:$AH270),0)</f>
        <v>0</v>
      </c>
      <c r="BP270" s="11">
        <f>IF($AG270,SUMPRODUCT(AV$2:AV270,$AH$2:$AH270)/SUM($AH$2:$AH270),0)</f>
        <v>0</v>
      </c>
      <c r="BQ270" s="11">
        <f>IF($AG270,SUMPRODUCT(AW$2:AW270,$AH$2:$AH270)/SUM($AH$2:$AH270),0)</f>
        <v>0</v>
      </c>
      <c r="BR270" s="11">
        <f>IF($AG270,SUMPRODUCT(AX$2:AX270,$AH$2:$AH270)/SUM($AH$2:$AH270),0)</f>
        <v>0</v>
      </c>
      <c r="BS270" s="11">
        <f>IF($AG270,SUMPRODUCT(AY$2:AY270,$AH$2:$AH270)/SUM($AH$2:$AH270),0)</f>
        <v>0</v>
      </c>
      <c r="BT270" s="11">
        <f>IF($AG270,SUMPRODUCT(AZ$2:AZ270,$AH$2:$AH270)/SUM($AH$2:$AH270),0)</f>
        <v>0</v>
      </c>
      <c r="BU270" s="11">
        <f>IF($AG270,SUMPRODUCT(BA$2:BA270,$AH$2:$AH270)/SUM($AH$2:$AH270),0)</f>
        <v>0</v>
      </c>
      <c r="BV270" s="11"/>
      <c r="BW270" s="109" cm="1">
        <f t="array" ref="BW270">IF($AG270,SQRT(SUMPRODUCT($AH$2:$AH270, (AI$2:AI270-BC270)^2)/(SUM($AH$2:$AH270)-1)),0)</f>
        <v>0</v>
      </c>
      <c r="BX270" s="109" cm="1">
        <f t="array" ref="BX270">IF($AG270,SQRT(SUMPRODUCT($AH$2:$AH270, (AJ$2:AJ270-BD270)^2)/(SUM($AH$2:$AH270)-1)),0)</f>
        <v>0</v>
      </c>
      <c r="BY270" s="109" cm="1">
        <f t="array" ref="BY270">IF($AG270,SQRT(SUMPRODUCT($AH$2:$AH270, (AK$2:AK270-BE270)^2)/(SUM($AH$2:$AH270)-1)),0)</f>
        <v>0</v>
      </c>
      <c r="BZ270" s="109" cm="1">
        <f t="array" ref="BZ270">IF($AG270,SQRT(SUMPRODUCT($AH$2:$AH270, (AL$2:AL270-BF270)^2)/(SUM($AH$2:$AH270)-1)),0)</f>
        <v>0</v>
      </c>
      <c r="CA270" s="109" cm="1">
        <f t="array" ref="CA270">IF($AG270,SQRT(SUMPRODUCT($AH$2:$AH270, (AM$2:AM270-BG270)^2)/(SUM($AH$2:$AH270)-1)),0)</f>
        <v>0</v>
      </c>
      <c r="CB270" s="109" cm="1">
        <f t="array" ref="CB270">IF($AG270,SQRT(SUMPRODUCT($AH$2:$AH270, (AN$2:AN270-BH270)^2)/(SUM($AH$2:$AH270)-1)),0)</f>
        <v>0</v>
      </c>
      <c r="CC270" s="109" cm="1">
        <f t="array" ref="CC270">IF($AG270,SQRT(SUMPRODUCT($AH$2:$AH270, (AO$2:AO270-BI270)^2)/(SUM($AH$2:$AH270)-1)),0)</f>
        <v>0</v>
      </c>
      <c r="CD270" s="109" cm="1">
        <f t="array" ref="CD270">IF($AG270,SQRT(SUMPRODUCT($AH$2:$AH270, (AP$2:AP270-BJ270)^2)/(SUM($AH$2:$AH270)-1)),0)</f>
        <v>0</v>
      </c>
      <c r="CE270" s="109" cm="1">
        <f t="array" ref="CE270">IF($AG270,SQRT(SUMPRODUCT($AH$2:$AH270, (AQ$2:AQ270-BK270)^2)/(SUM($AH$2:$AH270)-1)),0)</f>
        <v>0</v>
      </c>
      <c r="CF270" s="109" cm="1">
        <f t="array" ref="CF270">IF($AG270,SQRT(SUMPRODUCT($AH$2:$AH270, (AR$2:AR270-BL270)^2)/(SUM($AH$2:$AH270)-1)),0)</f>
        <v>0</v>
      </c>
      <c r="CG270" s="109" cm="1">
        <f t="array" ref="CG270">IF($AG270,SQRT(SUMPRODUCT($AH$2:$AH270, (AS$2:AS270-BM270)^2)/(SUM($AH$2:$AH270)-1)),0)</f>
        <v>0</v>
      </c>
      <c r="CH270" s="109" cm="1">
        <f t="array" ref="CH270">IF($AG270,SQRT(SUMPRODUCT($AH$2:$AH270, (AT$2:AT270-BN270)^2)/(SUM($AH$2:$AH270)-1)),0)</f>
        <v>0</v>
      </c>
      <c r="CI270" s="109" cm="1">
        <f t="array" ref="CI270">IF($AG270,SQRT(SUMPRODUCT($AH$2:$AH270, (AU$2:AU270-BO270)^2)/(SUM($AH$2:$AH270)-1)),0)</f>
        <v>0</v>
      </c>
      <c r="CJ270" s="109" cm="1">
        <f t="array" ref="CJ270">IF($AG270,SQRT(SUMPRODUCT($AH$2:$AH270, (AV$2:AV270-BP270)^2)/(SUM($AH$2:$AH270)-1)),0)</f>
        <v>0</v>
      </c>
      <c r="CK270" s="109" cm="1">
        <f t="array" ref="CK270">IF($AG270,SQRT(SUMPRODUCT($AH$2:$AH270, (AW$2:AW270-BQ270)^2)/(SUM($AH$2:$AH270)-1)),0)</f>
        <v>0</v>
      </c>
      <c r="CL270" s="109" cm="1">
        <f t="array" ref="CL270">IF($AG270,SQRT(SUMPRODUCT($AH$2:$AH270, (AX$2:AX270-BR270)^2)/(SUM($AH$2:$AH270)-1)),0)</f>
        <v>0</v>
      </c>
      <c r="CM270" s="109" cm="1">
        <f t="array" ref="CM270">IF($AG270,SQRT(SUMPRODUCT($AH$2:$AH270, (AY$2:AY270-BS270)^2)/(SUM($AH$2:$AH270)-1)),0)</f>
        <v>0</v>
      </c>
      <c r="CN270" s="109" cm="1">
        <f t="array" ref="CN270">IF($AG270,SQRT(SUMPRODUCT($AH$2:$AH270, (AZ$2:AZ270-BT270)^2)/(SUM($AH$2:$AH270)-1)),0)</f>
        <v>0</v>
      </c>
      <c r="CO270" s="109" cm="1">
        <f t="array" ref="CO270">IF($AG270,SQRT(SUMPRODUCT($AH$2:$AH270, (BA$2:BA270-BU270)^2)/(SUM($AH$2:$AH270)-1)),0)</f>
        <v>0</v>
      </c>
    </row>
    <row r="271" spans="34:93" x14ac:dyDescent="0.25">
      <c r="AH271" s="99" t="str">
        <f t="shared" si="74"/>
        <v/>
      </c>
      <c r="AI271" s="11">
        <f t="shared" ca="1" si="79"/>
        <v>0</v>
      </c>
      <c r="AJ271" s="11">
        <f t="shared" ca="1" si="79"/>
        <v>0</v>
      </c>
      <c r="AK271" s="11">
        <f t="shared" ca="1" si="79"/>
        <v>0</v>
      </c>
      <c r="AL271" s="11">
        <f t="shared" ca="1" si="79"/>
        <v>0</v>
      </c>
      <c r="AM271" s="11">
        <f t="shared" ca="1" si="79"/>
        <v>0</v>
      </c>
      <c r="AN271" s="11">
        <f t="shared" ca="1" si="79"/>
        <v>0</v>
      </c>
      <c r="AO271" s="11">
        <f t="shared" ca="1" si="79"/>
        <v>0</v>
      </c>
      <c r="AP271" s="11">
        <f t="shared" ca="1" si="79"/>
        <v>0</v>
      </c>
      <c r="AQ271" s="11">
        <f t="shared" ca="1" si="79"/>
        <v>0</v>
      </c>
      <c r="AR271" s="11">
        <f t="shared" ca="1" si="79"/>
        <v>0</v>
      </c>
      <c r="AS271" s="11">
        <f t="shared" ca="1" si="80"/>
        <v>0</v>
      </c>
      <c r="AT271" s="11">
        <f t="shared" ca="1" si="80"/>
        <v>0</v>
      </c>
      <c r="AU271" s="11">
        <f t="shared" ca="1" si="80"/>
        <v>0</v>
      </c>
      <c r="AV271" s="11">
        <f t="shared" ca="1" si="80"/>
        <v>0</v>
      </c>
      <c r="AW271" s="11">
        <f t="shared" ca="1" si="80"/>
        <v>0</v>
      </c>
      <c r="AX271" s="11">
        <f t="shared" ca="1" si="80"/>
        <v>0</v>
      </c>
      <c r="AY271" s="11">
        <f t="shared" ca="1" si="80"/>
        <v>0</v>
      </c>
      <c r="AZ271" s="11">
        <f t="shared" ca="1" si="80"/>
        <v>0</v>
      </c>
      <c r="BA271" s="11">
        <f t="shared" ca="1" si="80"/>
        <v>0</v>
      </c>
      <c r="BB271" s="11"/>
      <c r="BC271" s="11">
        <f>IF($AG271,SUMPRODUCT(AI$2:AI271,$AH$2:$AH271)/SUM($AH$2:$AH271),0)</f>
        <v>0</v>
      </c>
      <c r="BD271" s="11">
        <f>IF($AG271,SUMPRODUCT(AJ$2:AJ271,$AH$2:$AH271)/SUM($AH$2:$AH271),0)</f>
        <v>0</v>
      </c>
      <c r="BE271" s="11">
        <f>IF($AG271,SUMPRODUCT(AK$2:AK271,$AH$2:$AH271)/SUM($AH$2:$AH271),0)</f>
        <v>0</v>
      </c>
      <c r="BF271" s="11">
        <f>IF($AG271,SUMPRODUCT(AL$2:AL271,$AH$2:$AH271)/SUM($AH$2:$AH271),0)</f>
        <v>0</v>
      </c>
      <c r="BG271" s="11">
        <f>IF($AG271,SUMPRODUCT(AM$2:AM271,$AH$2:$AH271)/SUM($AH$2:$AH271),0)</f>
        <v>0</v>
      </c>
      <c r="BH271" s="11">
        <f>IF($AG271,SUMPRODUCT(AN$2:AN271,$AH$2:$AH271)/SUM($AH$2:$AH271),0)</f>
        <v>0</v>
      </c>
      <c r="BI271" s="11">
        <f>IF($AG271,SUMPRODUCT(AO$2:AO271,$AH$2:$AH271)/SUM($AH$2:$AH271),0)</f>
        <v>0</v>
      </c>
      <c r="BJ271" s="11">
        <f>IF($AG271,SUMPRODUCT(AP$2:AP271,$AH$2:$AH271)/SUM($AH$2:$AH271),0)</f>
        <v>0</v>
      </c>
      <c r="BK271" s="11">
        <f>IF($AG271,SUMPRODUCT(AQ$2:AQ271,$AH$2:$AH271)/SUM($AH$2:$AH271),0)</f>
        <v>0</v>
      </c>
      <c r="BL271" s="11">
        <f>IF($AG271,SUMPRODUCT(AR$2:AR271,$AH$2:$AH271)/SUM($AH$2:$AH271),0)</f>
        <v>0</v>
      </c>
      <c r="BM271" s="11">
        <f>IF($AG271,SUMPRODUCT(AS$2:AS271,$AH$2:$AH271)/SUM($AH$2:$AH271),0)</f>
        <v>0</v>
      </c>
      <c r="BN271" s="11">
        <f>IF($AG271,SUMPRODUCT(AT$2:AT271,$AH$2:$AH271)/SUM($AH$2:$AH271),0)</f>
        <v>0</v>
      </c>
      <c r="BO271" s="11">
        <f>IF($AG271,SUMPRODUCT(AU$2:AU271,$AH$2:$AH271)/SUM($AH$2:$AH271),0)</f>
        <v>0</v>
      </c>
      <c r="BP271" s="11">
        <f>IF($AG271,SUMPRODUCT(AV$2:AV271,$AH$2:$AH271)/SUM($AH$2:$AH271),0)</f>
        <v>0</v>
      </c>
      <c r="BQ271" s="11">
        <f>IF($AG271,SUMPRODUCT(AW$2:AW271,$AH$2:$AH271)/SUM($AH$2:$AH271),0)</f>
        <v>0</v>
      </c>
      <c r="BR271" s="11">
        <f>IF($AG271,SUMPRODUCT(AX$2:AX271,$AH$2:$AH271)/SUM($AH$2:$AH271),0)</f>
        <v>0</v>
      </c>
      <c r="BS271" s="11">
        <f>IF($AG271,SUMPRODUCT(AY$2:AY271,$AH$2:$AH271)/SUM($AH$2:$AH271),0)</f>
        <v>0</v>
      </c>
      <c r="BT271" s="11">
        <f>IF($AG271,SUMPRODUCT(AZ$2:AZ271,$AH$2:$AH271)/SUM($AH$2:$AH271),0)</f>
        <v>0</v>
      </c>
      <c r="BU271" s="11">
        <f>IF($AG271,SUMPRODUCT(BA$2:BA271,$AH$2:$AH271)/SUM($AH$2:$AH271),0)</f>
        <v>0</v>
      </c>
      <c r="BV271" s="11"/>
      <c r="BW271" s="109" cm="1">
        <f t="array" ref="BW271">IF($AG271,SQRT(SUMPRODUCT($AH$2:$AH271, (AI$2:AI271-BC271)^2)/(SUM($AH$2:$AH271)-1)),0)</f>
        <v>0</v>
      </c>
      <c r="BX271" s="109" cm="1">
        <f t="array" ref="BX271">IF($AG271,SQRT(SUMPRODUCT($AH$2:$AH271, (AJ$2:AJ271-BD271)^2)/(SUM($AH$2:$AH271)-1)),0)</f>
        <v>0</v>
      </c>
      <c r="BY271" s="109" cm="1">
        <f t="array" ref="BY271">IF($AG271,SQRT(SUMPRODUCT($AH$2:$AH271, (AK$2:AK271-BE271)^2)/(SUM($AH$2:$AH271)-1)),0)</f>
        <v>0</v>
      </c>
      <c r="BZ271" s="109" cm="1">
        <f t="array" ref="BZ271">IF($AG271,SQRT(SUMPRODUCT($AH$2:$AH271, (AL$2:AL271-BF271)^2)/(SUM($AH$2:$AH271)-1)),0)</f>
        <v>0</v>
      </c>
      <c r="CA271" s="109" cm="1">
        <f t="array" ref="CA271">IF($AG271,SQRT(SUMPRODUCT($AH$2:$AH271, (AM$2:AM271-BG271)^2)/(SUM($AH$2:$AH271)-1)),0)</f>
        <v>0</v>
      </c>
      <c r="CB271" s="109" cm="1">
        <f t="array" ref="CB271">IF($AG271,SQRT(SUMPRODUCT($AH$2:$AH271, (AN$2:AN271-BH271)^2)/(SUM($AH$2:$AH271)-1)),0)</f>
        <v>0</v>
      </c>
      <c r="CC271" s="109" cm="1">
        <f t="array" ref="CC271">IF($AG271,SQRT(SUMPRODUCT($AH$2:$AH271, (AO$2:AO271-BI271)^2)/(SUM($AH$2:$AH271)-1)),0)</f>
        <v>0</v>
      </c>
      <c r="CD271" s="109" cm="1">
        <f t="array" ref="CD271">IF($AG271,SQRT(SUMPRODUCT($AH$2:$AH271, (AP$2:AP271-BJ271)^2)/(SUM($AH$2:$AH271)-1)),0)</f>
        <v>0</v>
      </c>
      <c r="CE271" s="109" cm="1">
        <f t="array" ref="CE271">IF($AG271,SQRT(SUMPRODUCT($AH$2:$AH271, (AQ$2:AQ271-BK271)^2)/(SUM($AH$2:$AH271)-1)),0)</f>
        <v>0</v>
      </c>
      <c r="CF271" s="109" cm="1">
        <f t="array" ref="CF271">IF($AG271,SQRT(SUMPRODUCT($AH$2:$AH271, (AR$2:AR271-BL271)^2)/(SUM($AH$2:$AH271)-1)),0)</f>
        <v>0</v>
      </c>
      <c r="CG271" s="109" cm="1">
        <f t="array" ref="CG271">IF($AG271,SQRT(SUMPRODUCT($AH$2:$AH271, (AS$2:AS271-BM271)^2)/(SUM($AH$2:$AH271)-1)),0)</f>
        <v>0</v>
      </c>
      <c r="CH271" s="109" cm="1">
        <f t="array" ref="CH271">IF($AG271,SQRT(SUMPRODUCT($AH$2:$AH271, (AT$2:AT271-BN271)^2)/(SUM($AH$2:$AH271)-1)),0)</f>
        <v>0</v>
      </c>
      <c r="CI271" s="109" cm="1">
        <f t="array" ref="CI271">IF($AG271,SQRT(SUMPRODUCT($AH$2:$AH271, (AU$2:AU271-BO271)^2)/(SUM($AH$2:$AH271)-1)),0)</f>
        <v>0</v>
      </c>
      <c r="CJ271" s="109" cm="1">
        <f t="array" ref="CJ271">IF($AG271,SQRT(SUMPRODUCT($AH$2:$AH271, (AV$2:AV271-BP271)^2)/(SUM($AH$2:$AH271)-1)),0)</f>
        <v>0</v>
      </c>
      <c r="CK271" s="109" cm="1">
        <f t="array" ref="CK271">IF($AG271,SQRT(SUMPRODUCT($AH$2:$AH271, (AW$2:AW271-BQ271)^2)/(SUM($AH$2:$AH271)-1)),0)</f>
        <v>0</v>
      </c>
      <c r="CL271" s="109" cm="1">
        <f t="array" ref="CL271">IF($AG271,SQRT(SUMPRODUCT($AH$2:$AH271, (AX$2:AX271-BR271)^2)/(SUM($AH$2:$AH271)-1)),0)</f>
        <v>0</v>
      </c>
      <c r="CM271" s="109" cm="1">
        <f t="array" ref="CM271">IF($AG271,SQRT(SUMPRODUCT($AH$2:$AH271, (AY$2:AY271-BS271)^2)/(SUM($AH$2:$AH271)-1)),0)</f>
        <v>0</v>
      </c>
      <c r="CN271" s="109" cm="1">
        <f t="array" ref="CN271">IF($AG271,SQRT(SUMPRODUCT($AH$2:$AH271, (AZ$2:AZ271-BT271)^2)/(SUM($AH$2:$AH271)-1)),0)</f>
        <v>0</v>
      </c>
      <c r="CO271" s="109" cm="1">
        <f t="array" ref="CO271">IF($AG271,SQRT(SUMPRODUCT($AH$2:$AH271, (BA$2:BA271-BU271)^2)/(SUM($AH$2:$AH271)-1)),0)</f>
        <v>0</v>
      </c>
    </row>
    <row r="272" spans="34:93" x14ac:dyDescent="0.25">
      <c r="AH272" s="99" t="str">
        <f t="shared" si="74"/>
        <v/>
      </c>
      <c r="AI272" s="11">
        <f t="shared" ref="AI272:AR281" ca="1" si="81">IF(AI$1&lt;&gt;0,SUMIFS(INDIRECT(AI$1), Fecha,$AG272),0)</f>
        <v>0</v>
      </c>
      <c r="AJ272" s="11">
        <f t="shared" ca="1" si="81"/>
        <v>0</v>
      </c>
      <c r="AK272" s="11">
        <f t="shared" ca="1" si="81"/>
        <v>0</v>
      </c>
      <c r="AL272" s="11">
        <f t="shared" ca="1" si="81"/>
        <v>0</v>
      </c>
      <c r="AM272" s="11">
        <f t="shared" ca="1" si="81"/>
        <v>0</v>
      </c>
      <c r="AN272" s="11">
        <f t="shared" ca="1" si="81"/>
        <v>0</v>
      </c>
      <c r="AO272" s="11">
        <f t="shared" ca="1" si="81"/>
        <v>0</v>
      </c>
      <c r="AP272" s="11">
        <f t="shared" ca="1" si="81"/>
        <v>0</v>
      </c>
      <c r="AQ272" s="11">
        <f t="shared" ca="1" si="81"/>
        <v>0</v>
      </c>
      <c r="AR272" s="11">
        <f t="shared" ca="1" si="81"/>
        <v>0</v>
      </c>
      <c r="AS272" s="11">
        <f t="shared" ref="AS272:BA281" ca="1" si="82">IF(AS$1&lt;&gt;0,SUMIFS(INDIRECT(AS$1), Fecha,$AG272),0)</f>
        <v>0</v>
      </c>
      <c r="AT272" s="11">
        <f t="shared" ca="1" si="82"/>
        <v>0</v>
      </c>
      <c r="AU272" s="11">
        <f t="shared" ca="1" si="82"/>
        <v>0</v>
      </c>
      <c r="AV272" s="11">
        <f t="shared" ca="1" si="82"/>
        <v>0</v>
      </c>
      <c r="AW272" s="11">
        <f t="shared" ca="1" si="82"/>
        <v>0</v>
      </c>
      <c r="AX272" s="11">
        <f t="shared" ca="1" si="82"/>
        <v>0</v>
      </c>
      <c r="AY272" s="11">
        <f t="shared" ca="1" si="82"/>
        <v>0</v>
      </c>
      <c r="AZ272" s="11">
        <f t="shared" ca="1" si="82"/>
        <v>0</v>
      </c>
      <c r="BA272" s="11">
        <f t="shared" ca="1" si="82"/>
        <v>0</v>
      </c>
      <c r="BB272" s="11"/>
      <c r="BC272" s="11">
        <f>IF($AG272,SUMPRODUCT(AI$2:AI272,$AH$2:$AH272)/SUM($AH$2:$AH272),0)</f>
        <v>0</v>
      </c>
      <c r="BD272" s="11">
        <f>IF($AG272,SUMPRODUCT(AJ$2:AJ272,$AH$2:$AH272)/SUM($AH$2:$AH272),0)</f>
        <v>0</v>
      </c>
      <c r="BE272" s="11">
        <f>IF($AG272,SUMPRODUCT(AK$2:AK272,$AH$2:$AH272)/SUM($AH$2:$AH272),0)</f>
        <v>0</v>
      </c>
      <c r="BF272" s="11">
        <f>IF($AG272,SUMPRODUCT(AL$2:AL272,$AH$2:$AH272)/SUM($AH$2:$AH272),0)</f>
        <v>0</v>
      </c>
      <c r="BG272" s="11">
        <f>IF($AG272,SUMPRODUCT(AM$2:AM272,$AH$2:$AH272)/SUM($AH$2:$AH272),0)</f>
        <v>0</v>
      </c>
      <c r="BH272" s="11">
        <f>IF($AG272,SUMPRODUCT(AN$2:AN272,$AH$2:$AH272)/SUM($AH$2:$AH272),0)</f>
        <v>0</v>
      </c>
      <c r="BI272" s="11">
        <f>IF($AG272,SUMPRODUCT(AO$2:AO272,$AH$2:$AH272)/SUM($AH$2:$AH272),0)</f>
        <v>0</v>
      </c>
      <c r="BJ272" s="11">
        <f>IF($AG272,SUMPRODUCT(AP$2:AP272,$AH$2:$AH272)/SUM($AH$2:$AH272),0)</f>
        <v>0</v>
      </c>
      <c r="BK272" s="11">
        <f>IF($AG272,SUMPRODUCT(AQ$2:AQ272,$AH$2:$AH272)/SUM($AH$2:$AH272),0)</f>
        <v>0</v>
      </c>
      <c r="BL272" s="11">
        <f>IF($AG272,SUMPRODUCT(AR$2:AR272,$AH$2:$AH272)/SUM($AH$2:$AH272),0)</f>
        <v>0</v>
      </c>
      <c r="BM272" s="11">
        <f>IF($AG272,SUMPRODUCT(AS$2:AS272,$AH$2:$AH272)/SUM($AH$2:$AH272),0)</f>
        <v>0</v>
      </c>
      <c r="BN272" s="11">
        <f>IF($AG272,SUMPRODUCT(AT$2:AT272,$AH$2:$AH272)/SUM($AH$2:$AH272),0)</f>
        <v>0</v>
      </c>
      <c r="BO272" s="11">
        <f>IF($AG272,SUMPRODUCT(AU$2:AU272,$AH$2:$AH272)/SUM($AH$2:$AH272),0)</f>
        <v>0</v>
      </c>
      <c r="BP272" s="11">
        <f>IF($AG272,SUMPRODUCT(AV$2:AV272,$AH$2:$AH272)/SUM($AH$2:$AH272),0)</f>
        <v>0</v>
      </c>
      <c r="BQ272" s="11">
        <f>IF($AG272,SUMPRODUCT(AW$2:AW272,$AH$2:$AH272)/SUM($AH$2:$AH272),0)</f>
        <v>0</v>
      </c>
      <c r="BR272" s="11">
        <f>IF($AG272,SUMPRODUCT(AX$2:AX272,$AH$2:$AH272)/SUM($AH$2:$AH272),0)</f>
        <v>0</v>
      </c>
      <c r="BS272" s="11">
        <f>IF($AG272,SUMPRODUCT(AY$2:AY272,$AH$2:$AH272)/SUM($AH$2:$AH272),0)</f>
        <v>0</v>
      </c>
      <c r="BT272" s="11">
        <f>IF($AG272,SUMPRODUCT(AZ$2:AZ272,$AH$2:$AH272)/SUM($AH$2:$AH272),0)</f>
        <v>0</v>
      </c>
      <c r="BU272" s="11">
        <f>IF($AG272,SUMPRODUCT(BA$2:BA272,$AH$2:$AH272)/SUM($AH$2:$AH272),0)</f>
        <v>0</v>
      </c>
      <c r="BV272" s="11"/>
      <c r="BW272" s="109" cm="1">
        <f t="array" ref="BW272">IF($AG272,SQRT(SUMPRODUCT($AH$2:$AH272, (AI$2:AI272-BC272)^2)/(SUM($AH$2:$AH272)-1)),0)</f>
        <v>0</v>
      </c>
      <c r="BX272" s="109" cm="1">
        <f t="array" ref="BX272">IF($AG272,SQRT(SUMPRODUCT($AH$2:$AH272, (AJ$2:AJ272-BD272)^2)/(SUM($AH$2:$AH272)-1)),0)</f>
        <v>0</v>
      </c>
      <c r="BY272" s="109" cm="1">
        <f t="array" ref="BY272">IF($AG272,SQRT(SUMPRODUCT($AH$2:$AH272, (AK$2:AK272-BE272)^2)/(SUM($AH$2:$AH272)-1)),0)</f>
        <v>0</v>
      </c>
      <c r="BZ272" s="109" cm="1">
        <f t="array" ref="BZ272">IF($AG272,SQRT(SUMPRODUCT($AH$2:$AH272, (AL$2:AL272-BF272)^2)/(SUM($AH$2:$AH272)-1)),0)</f>
        <v>0</v>
      </c>
      <c r="CA272" s="109" cm="1">
        <f t="array" ref="CA272">IF($AG272,SQRT(SUMPRODUCT($AH$2:$AH272, (AM$2:AM272-BG272)^2)/(SUM($AH$2:$AH272)-1)),0)</f>
        <v>0</v>
      </c>
      <c r="CB272" s="109" cm="1">
        <f t="array" ref="CB272">IF($AG272,SQRT(SUMPRODUCT($AH$2:$AH272, (AN$2:AN272-BH272)^2)/(SUM($AH$2:$AH272)-1)),0)</f>
        <v>0</v>
      </c>
      <c r="CC272" s="109" cm="1">
        <f t="array" ref="CC272">IF($AG272,SQRT(SUMPRODUCT($AH$2:$AH272, (AO$2:AO272-BI272)^2)/(SUM($AH$2:$AH272)-1)),0)</f>
        <v>0</v>
      </c>
      <c r="CD272" s="109" cm="1">
        <f t="array" ref="CD272">IF($AG272,SQRT(SUMPRODUCT($AH$2:$AH272, (AP$2:AP272-BJ272)^2)/(SUM($AH$2:$AH272)-1)),0)</f>
        <v>0</v>
      </c>
      <c r="CE272" s="109" cm="1">
        <f t="array" ref="CE272">IF($AG272,SQRT(SUMPRODUCT($AH$2:$AH272, (AQ$2:AQ272-BK272)^2)/(SUM($AH$2:$AH272)-1)),0)</f>
        <v>0</v>
      </c>
      <c r="CF272" s="109" cm="1">
        <f t="array" ref="CF272">IF($AG272,SQRT(SUMPRODUCT($AH$2:$AH272, (AR$2:AR272-BL272)^2)/(SUM($AH$2:$AH272)-1)),0)</f>
        <v>0</v>
      </c>
      <c r="CG272" s="109" cm="1">
        <f t="array" ref="CG272">IF($AG272,SQRT(SUMPRODUCT($AH$2:$AH272, (AS$2:AS272-BM272)^2)/(SUM($AH$2:$AH272)-1)),0)</f>
        <v>0</v>
      </c>
      <c r="CH272" s="109" cm="1">
        <f t="array" ref="CH272">IF($AG272,SQRT(SUMPRODUCT($AH$2:$AH272, (AT$2:AT272-BN272)^2)/(SUM($AH$2:$AH272)-1)),0)</f>
        <v>0</v>
      </c>
      <c r="CI272" s="109" cm="1">
        <f t="array" ref="CI272">IF($AG272,SQRT(SUMPRODUCT($AH$2:$AH272, (AU$2:AU272-BO272)^2)/(SUM($AH$2:$AH272)-1)),0)</f>
        <v>0</v>
      </c>
      <c r="CJ272" s="109" cm="1">
        <f t="array" ref="CJ272">IF($AG272,SQRT(SUMPRODUCT($AH$2:$AH272, (AV$2:AV272-BP272)^2)/(SUM($AH$2:$AH272)-1)),0)</f>
        <v>0</v>
      </c>
      <c r="CK272" s="109" cm="1">
        <f t="array" ref="CK272">IF($AG272,SQRT(SUMPRODUCT($AH$2:$AH272, (AW$2:AW272-BQ272)^2)/(SUM($AH$2:$AH272)-1)),0)</f>
        <v>0</v>
      </c>
      <c r="CL272" s="109" cm="1">
        <f t="array" ref="CL272">IF($AG272,SQRT(SUMPRODUCT($AH$2:$AH272, (AX$2:AX272-BR272)^2)/(SUM($AH$2:$AH272)-1)),0)</f>
        <v>0</v>
      </c>
      <c r="CM272" s="109" cm="1">
        <f t="array" ref="CM272">IF($AG272,SQRT(SUMPRODUCT($AH$2:$AH272, (AY$2:AY272-BS272)^2)/(SUM($AH$2:$AH272)-1)),0)</f>
        <v>0</v>
      </c>
      <c r="CN272" s="109" cm="1">
        <f t="array" ref="CN272">IF($AG272,SQRT(SUMPRODUCT($AH$2:$AH272, (AZ$2:AZ272-BT272)^2)/(SUM($AH$2:$AH272)-1)),0)</f>
        <v>0</v>
      </c>
      <c r="CO272" s="109" cm="1">
        <f t="array" ref="CO272">IF($AG272,SQRT(SUMPRODUCT($AH$2:$AH272, (BA$2:BA272-BU272)^2)/(SUM($AH$2:$AH272)-1)),0)</f>
        <v>0</v>
      </c>
    </row>
    <row r="273" spans="34:93" x14ac:dyDescent="0.25">
      <c r="AH273" s="99" t="str">
        <f t="shared" si="74"/>
        <v/>
      </c>
      <c r="AI273" s="11">
        <f t="shared" ca="1" si="81"/>
        <v>0</v>
      </c>
      <c r="AJ273" s="11">
        <f t="shared" ca="1" si="81"/>
        <v>0</v>
      </c>
      <c r="AK273" s="11">
        <f t="shared" ca="1" si="81"/>
        <v>0</v>
      </c>
      <c r="AL273" s="11">
        <f t="shared" ca="1" si="81"/>
        <v>0</v>
      </c>
      <c r="AM273" s="11">
        <f t="shared" ca="1" si="81"/>
        <v>0</v>
      </c>
      <c r="AN273" s="11">
        <f t="shared" ca="1" si="81"/>
        <v>0</v>
      </c>
      <c r="AO273" s="11">
        <f t="shared" ca="1" si="81"/>
        <v>0</v>
      </c>
      <c r="AP273" s="11">
        <f t="shared" ca="1" si="81"/>
        <v>0</v>
      </c>
      <c r="AQ273" s="11">
        <f t="shared" ca="1" si="81"/>
        <v>0</v>
      </c>
      <c r="AR273" s="11">
        <f t="shared" ca="1" si="81"/>
        <v>0</v>
      </c>
      <c r="AS273" s="11">
        <f t="shared" ca="1" si="82"/>
        <v>0</v>
      </c>
      <c r="AT273" s="11">
        <f t="shared" ca="1" si="82"/>
        <v>0</v>
      </c>
      <c r="AU273" s="11">
        <f t="shared" ca="1" si="82"/>
        <v>0</v>
      </c>
      <c r="AV273" s="11">
        <f t="shared" ca="1" si="82"/>
        <v>0</v>
      </c>
      <c r="AW273" s="11">
        <f t="shared" ca="1" si="82"/>
        <v>0</v>
      </c>
      <c r="AX273" s="11">
        <f t="shared" ca="1" si="82"/>
        <v>0</v>
      </c>
      <c r="AY273" s="11">
        <f t="shared" ca="1" si="82"/>
        <v>0</v>
      </c>
      <c r="AZ273" s="11">
        <f t="shared" ca="1" si="82"/>
        <v>0</v>
      </c>
      <c r="BA273" s="11">
        <f t="shared" ca="1" si="82"/>
        <v>0</v>
      </c>
      <c r="BB273" s="11"/>
      <c r="BC273" s="11">
        <f>IF($AG273,SUMPRODUCT(AI$2:AI273,$AH$2:$AH273)/SUM($AH$2:$AH273),0)</f>
        <v>0</v>
      </c>
      <c r="BD273" s="11">
        <f>IF($AG273,SUMPRODUCT(AJ$2:AJ273,$AH$2:$AH273)/SUM($AH$2:$AH273),0)</f>
        <v>0</v>
      </c>
      <c r="BE273" s="11">
        <f>IF($AG273,SUMPRODUCT(AK$2:AK273,$AH$2:$AH273)/SUM($AH$2:$AH273),0)</f>
        <v>0</v>
      </c>
      <c r="BF273" s="11">
        <f>IF($AG273,SUMPRODUCT(AL$2:AL273,$AH$2:$AH273)/SUM($AH$2:$AH273),0)</f>
        <v>0</v>
      </c>
      <c r="BG273" s="11">
        <f>IF($AG273,SUMPRODUCT(AM$2:AM273,$AH$2:$AH273)/SUM($AH$2:$AH273),0)</f>
        <v>0</v>
      </c>
      <c r="BH273" s="11">
        <f>IF($AG273,SUMPRODUCT(AN$2:AN273,$AH$2:$AH273)/SUM($AH$2:$AH273),0)</f>
        <v>0</v>
      </c>
      <c r="BI273" s="11">
        <f>IF($AG273,SUMPRODUCT(AO$2:AO273,$AH$2:$AH273)/SUM($AH$2:$AH273),0)</f>
        <v>0</v>
      </c>
      <c r="BJ273" s="11">
        <f>IF($AG273,SUMPRODUCT(AP$2:AP273,$AH$2:$AH273)/SUM($AH$2:$AH273),0)</f>
        <v>0</v>
      </c>
      <c r="BK273" s="11">
        <f>IF($AG273,SUMPRODUCT(AQ$2:AQ273,$AH$2:$AH273)/SUM($AH$2:$AH273),0)</f>
        <v>0</v>
      </c>
      <c r="BL273" s="11">
        <f>IF($AG273,SUMPRODUCT(AR$2:AR273,$AH$2:$AH273)/SUM($AH$2:$AH273),0)</f>
        <v>0</v>
      </c>
      <c r="BM273" s="11">
        <f>IF($AG273,SUMPRODUCT(AS$2:AS273,$AH$2:$AH273)/SUM($AH$2:$AH273),0)</f>
        <v>0</v>
      </c>
      <c r="BN273" s="11">
        <f>IF($AG273,SUMPRODUCT(AT$2:AT273,$AH$2:$AH273)/SUM($AH$2:$AH273),0)</f>
        <v>0</v>
      </c>
      <c r="BO273" s="11">
        <f>IF($AG273,SUMPRODUCT(AU$2:AU273,$AH$2:$AH273)/SUM($AH$2:$AH273),0)</f>
        <v>0</v>
      </c>
      <c r="BP273" s="11">
        <f>IF($AG273,SUMPRODUCT(AV$2:AV273,$AH$2:$AH273)/SUM($AH$2:$AH273),0)</f>
        <v>0</v>
      </c>
      <c r="BQ273" s="11">
        <f>IF($AG273,SUMPRODUCT(AW$2:AW273,$AH$2:$AH273)/SUM($AH$2:$AH273),0)</f>
        <v>0</v>
      </c>
      <c r="BR273" s="11">
        <f>IF($AG273,SUMPRODUCT(AX$2:AX273,$AH$2:$AH273)/SUM($AH$2:$AH273),0)</f>
        <v>0</v>
      </c>
      <c r="BS273" s="11">
        <f>IF($AG273,SUMPRODUCT(AY$2:AY273,$AH$2:$AH273)/SUM($AH$2:$AH273),0)</f>
        <v>0</v>
      </c>
      <c r="BT273" s="11">
        <f>IF($AG273,SUMPRODUCT(AZ$2:AZ273,$AH$2:$AH273)/SUM($AH$2:$AH273),0)</f>
        <v>0</v>
      </c>
      <c r="BU273" s="11">
        <f>IF($AG273,SUMPRODUCT(BA$2:BA273,$AH$2:$AH273)/SUM($AH$2:$AH273),0)</f>
        <v>0</v>
      </c>
      <c r="BV273" s="11"/>
      <c r="BW273" s="109" cm="1">
        <f t="array" ref="BW273">IF($AG273,SQRT(SUMPRODUCT($AH$2:$AH273, (AI$2:AI273-BC273)^2)/(SUM($AH$2:$AH273)-1)),0)</f>
        <v>0</v>
      </c>
      <c r="BX273" s="109" cm="1">
        <f t="array" ref="BX273">IF($AG273,SQRT(SUMPRODUCT($AH$2:$AH273, (AJ$2:AJ273-BD273)^2)/(SUM($AH$2:$AH273)-1)),0)</f>
        <v>0</v>
      </c>
      <c r="BY273" s="109" cm="1">
        <f t="array" ref="BY273">IF($AG273,SQRT(SUMPRODUCT($AH$2:$AH273, (AK$2:AK273-BE273)^2)/(SUM($AH$2:$AH273)-1)),0)</f>
        <v>0</v>
      </c>
      <c r="BZ273" s="109" cm="1">
        <f t="array" ref="BZ273">IF($AG273,SQRT(SUMPRODUCT($AH$2:$AH273, (AL$2:AL273-BF273)^2)/(SUM($AH$2:$AH273)-1)),0)</f>
        <v>0</v>
      </c>
      <c r="CA273" s="109" cm="1">
        <f t="array" ref="CA273">IF($AG273,SQRT(SUMPRODUCT($AH$2:$AH273, (AM$2:AM273-BG273)^2)/(SUM($AH$2:$AH273)-1)),0)</f>
        <v>0</v>
      </c>
      <c r="CB273" s="109" cm="1">
        <f t="array" ref="CB273">IF($AG273,SQRT(SUMPRODUCT($AH$2:$AH273, (AN$2:AN273-BH273)^2)/(SUM($AH$2:$AH273)-1)),0)</f>
        <v>0</v>
      </c>
      <c r="CC273" s="109" cm="1">
        <f t="array" ref="CC273">IF($AG273,SQRT(SUMPRODUCT($AH$2:$AH273, (AO$2:AO273-BI273)^2)/(SUM($AH$2:$AH273)-1)),0)</f>
        <v>0</v>
      </c>
      <c r="CD273" s="109" cm="1">
        <f t="array" ref="CD273">IF($AG273,SQRT(SUMPRODUCT($AH$2:$AH273, (AP$2:AP273-BJ273)^2)/(SUM($AH$2:$AH273)-1)),0)</f>
        <v>0</v>
      </c>
      <c r="CE273" s="109" cm="1">
        <f t="array" ref="CE273">IF($AG273,SQRT(SUMPRODUCT($AH$2:$AH273, (AQ$2:AQ273-BK273)^2)/(SUM($AH$2:$AH273)-1)),0)</f>
        <v>0</v>
      </c>
      <c r="CF273" s="109" cm="1">
        <f t="array" ref="CF273">IF($AG273,SQRT(SUMPRODUCT($AH$2:$AH273, (AR$2:AR273-BL273)^2)/(SUM($AH$2:$AH273)-1)),0)</f>
        <v>0</v>
      </c>
      <c r="CG273" s="109" cm="1">
        <f t="array" ref="CG273">IF($AG273,SQRT(SUMPRODUCT($AH$2:$AH273, (AS$2:AS273-BM273)^2)/(SUM($AH$2:$AH273)-1)),0)</f>
        <v>0</v>
      </c>
      <c r="CH273" s="109" cm="1">
        <f t="array" ref="CH273">IF($AG273,SQRT(SUMPRODUCT($AH$2:$AH273, (AT$2:AT273-BN273)^2)/(SUM($AH$2:$AH273)-1)),0)</f>
        <v>0</v>
      </c>
      <c r="CI273" s="109" cm="1">
        <f t="array" ref="CI273">IF($AG273,SQRT(SUMPRODUCT($AH$2:$AH273, (AU$2:AU273-BO273)^2)/(SUM($AH$2:$AH273)-1)),0)</f>
        <v>0</v>
      </c>
      <c r="CJ273" s="109" cm="1">
        <f t="array" ref="CJ273">IF($AG273,SQRT(SUMPRODUCT($AH$2:$AH273, (AV$2:AV273-BP273)^2)/(SUM($AH$2:$AH273)-1)),0)</f>
        <v>0</v>
      </c>
      <c r="CK273" s="109" cm="1">
        <f t="array" ref="CK273">IF($AG273,SQRT(SUMPRODUCT($AH$2:$AH273, (AW$2:AW273-BQ273)^2)/(SUM($AH$2:$AH273)-1)),0)</f>
        <v>0</v>
      </c>
      <c r="CL273" s="109" cm="1">
        <f t="array" ref="CL273">IF($AG273,SQRT(SUMPRODUCT($AH$2:$AH273, (AX$2:AX273-BR273)^2)/(SUM($AH$2:$AH273)-1)),0)</f>
        <v>0</v>
      </c>
      <c r="CM273" s="109" cm="1">
        <f t="array" ref="CM273">IF($AG273,SQRT(SUMPRODUCT($AH$2:$AH273, (AY$2:AY273-BS273)^2)/(SUM($AH$2:$AH273)-1)),0)</f>
        <v>0</v>
      </c>
      <c r="CN273" s="109" cm="1">
        <f t="array" ref="CN273">IF($AG273,SQRT(SUMPRODUCT($AH$2:$AH273, (AZ$2:AZ273-BT273)^2)/(SUM($AH$2:$AH273)-1)),0)</f>
        <v>0</v>
      </c>
      <c r="CO273" s="109" cm="1">
        <f t="array" ref="CO273">IF($AG273,SQRT(SUMPRODUCT($AH$2:$AH273, (BA$2:BA273-BU273)^2)/(SUM($AH$2:$AH273)-1)),0)</f>
        <v>0</v>
      </c>
    </row>
    <row r="274" spans="34:93" x14ac:dyDescent="0.25">
      <c r="AH274" s="99" t="str">
        <f t="shared" si="74"/>
        <v/>
      </c>
      <c r="AI274" s="11">
        <f t="shared" ca="1" si="81"/>
        <v>0</v>
      </c>
      <c r="AJ274" s="11">
        <f t="shared" ca="1" si="81"/>
        <v>0</v>
      </c>
      <c r="AK274" s="11">
        <f t="shared" ca="1" si="81"/>
        <v>0</v>
      </c>
      <c r="AL274" s="11">
        <f t="shared" ca="1" si="81"/>
        <v>0</v>
      </c>
      <c r="AM274" s="11">
        <f t="shared" ca="1" si="81"/>
        <v>0</v>
      </c>
      <c r="AN274" s="11">
        <f t="shared" ca="1" si="81"/>
        <v>0</v>
      </c>
      <c r="AO274" s="11">
        <f t="shared" ca="1" si="81"/>
        <v>0</v>
      </c>
      <c r="AP274" s="11">
        <f t="shared" ca="1" si="81"/>
        <v>0</v>
      </c>
      <c r="AQ274" s="11">
        <f t="shared" ca="1" si="81"/>
        <v>0</v>
      </c>
      <c r="AR274" s="11">
        <f t="shared" ca="1" si="81"/>
        <v>0</v>
      </c>
      <c r="AS274" s="11">
        <f t="shared" ca="1" si="82"/>
        <v>0</v>
      </c>
      <c r="AT274" s="11">
        <f t="shared" ca="1" si="82"/>
        <v>0</v>
      </c>
      <c r="AU274" s="11">
        <f t="shared" ca="1" si="82"/>
        <v>0</v>
      </c>
      <c r="AV274" s="11">
        <f t="shared" ca="1" si="82"/>
        <v>0</v>
      </c>
      <c r="AW274" s="11">
        <f t="shared" ca="1" si="82"/>
        <v>0</v>
      </c>
      <c r="AX274" s="11">
        <f t="shared" ca="1" si="82"/>
        <v>0</v>
      </c>
      <c r="AY274" s="11">
        <f t="shared" ca="1" si="82"/>
        <v>0</v>
      </c>
      <c r="AZ274" s="11">
        <f t="shared" ca="1" si="82"/>
        <v>0</v>
      </c>
      <c r="BA274" s="11">
        <f t="shared" ca="1" si="82"/>
        <v>0</v>
      </c>
      <c r="BB274" s="11"/>
      <c r="BC274" s="11">
        <f>IF($AG274,SUMPRODUCT(AI$2:AI274,$AH$2:$AH274)/SUM($AH$2:$AH274),0)</f>
        <v>0</v>
      </c>
      <c r="BD274" s="11">
        <f>IF($AG274,SUMPRODUCT(AJ$2:AJ274,$AH$2:$AH274)/SUM($AH$2:$AH274),0)</f>
        <v>0</v>
      </c>
      <c r="BE274" s="11">
        <f>IF($AG274,SUMPRODUCT(AK$2:AK274,$AH$2:$AH274)/SUM($AH$2:$AH274),0)</f>
        <v>0</v>
      </c>
      <c r="BF274" s="11">
        <f>IF($AG274,SUMPRODUCT(AL$2:AL274,$AH$2:$AH274)/SUM($AH$2:$AH274),0)</f>
        <v>0</v>
      </c>
      <c r="BG274" s="11">
        <f>IF($AG274,SUMPRODUCT(AM$2:AM274,$AH$2:$AH274)/SUM($AH$2:$AH274),0)</f>
        <v>0</v>
      </c>
      <c r="BH274" s="11">
        <f>IF($AG274,SUMPRODUCT(AN$2:AN274,$AH$2:$AH274)/SUM($AH$2:$AH274),0)</f>
        <v>0</v>
      </c>
      <c r="BI274" s="11">
        <f>IF($AG274,SUMPRODUCT(AO$2:AO274,$AH$2:$AH274)/SUM($AH$2:$AH274),0)</f>
        <v>0</v>
      </c>
      <c r="BJ274" s="11">
        <f>IF($AG274,SUMPRODUCT(AP$2:AP274,$AH$2:$AH274)/SUM($AH$2:$AH274),0)</f>
        <v>0</v>
      </c>
      <c r="BK274" s="11">
        <f>IF($AG274,SUMPRODUCT(AQ$2:AQ274,$AH$2:$AH274)/SUM($AH$2:$AH274),0)</f>
        <v>0</v>
      </c>
      <c r="BL274" s="11">
        <f>IF($AG274,SUMPRODUCT(AR$2:AR274,$AH$2:$AH274)/SUM($AH$2:$AH274),0)</f>
        <v>0</v>
      </c>
      <c r="BM274" s="11">
        <f>IF($AG274,SUMPRODUCT(AS$2:AS274,$AH$2:$AH274)/SUM($AH$2:$AH274),0)</f>
        <v>0</v>
      </c>
      <c r="BN274" s="11">
        <f>IF($AG274,SUMPRODUCT(AT$2:AT274,$AH$2:$AH274)/SUM($AH$2:$AH274),0)</f>
        <v>0</v>
      </c>
      <c r="BO274" s="11">
        <f>IF($AG274,SUMPRODUCT(AU$2:AU274,$AH$2:$AH274)/SUM($AH$2:$AH274),0)</f>
        <v>0</v>
      </c>
      <c r="BP274" s="11">
        <f>IF($AG274,SUMPRODUCT(AV$2:AV274,$AH$2:$AH274)/SUM($AH$2:$AH274),0)</f>
        <v>0</v>
      </c>
      <c r="BQ274" s="11">
        <f>IF($AG274,SUMPRODUCT(AW$2:AW274,$AH$2:$AH274)/SUM($AH$2:$AH274),0)</f>
        <v>0</v>
      </c>
      <c r="BR274" s="11">
        <f>IF($AG274,SUMPRODUCT(AX$2:AX274,$AH$2:$AH274)/SUM($AH$2:$AH274),0)</f>
        <v>0</v>
      </c>
      <c r="BS274" s="11">
        <f>IF($AG274,SUMPRODUCT(AY$2:AY274,$AH$2:$AH274)/SUM($AH$2:$AH274),0)</f>
        <v>0</v>
      </c>
      <c r="BT274" s="11">
        <f>IF($AG274,SUMPRODUCT(AZ$2:AZ274,$AH$2:$AH274)/SUM($AH$2:$AH274),0)</f>
        <v>0</v>
      </c>
      <c r="BU274" s="11">
        <f>IF($AG274,SUMPRODUCT(BA$2:BA274,$AH$2:$AH274)/SUM($AH$2:$AH274),0)</f>
        <v>0</v>
      </c>
      <c r="BV274" s="11"/>
      <c r="BW274" s="109" cm="1">
        <f t="array" ref="BW274">IF($AG274,SQRT(SUMPRODUCT($AH$2:$AH274, (AI$2:AI274-BC274)^2)/(SUM($AH$2:$AH274)-1)),0)</f>
        <v>0</v>
      </c>
      <c r="BX274" s="109" cm="1">
        <f t="array" ref="BX274">IF($AG274,SQRT(SUMPRODUCT($AH$2:$AH274, (AJ$2:AJ274-BD274)^2)/(SUM($AH$2:$AH274)-1)),0)</f>
        <v>0</v>
      </c>
      <c r="BY274" s="109" cm="1">
        <f t="array" ref="BY274">IF($AG274,SQRT(SUMPRODUCT($AH$2:$AH274, (AK$2:AK274-BE274)^2)/(SUM($AH$2:$AH274)-1)),0)</f>
        <v>0</v>
      </c>
      <c r="BZ274" s="109" cm="1">
        <f t="array" ref="BZ274">IF($AG274,SQRT(SUMPRODUCT($AH$2:$AH274, (AL$2:AL274-BF274)^2)/(SUM($AH$2:$AH274)-1)),0)</f>
        <v>0</v>
      </c>
      <c r="CA274" s="109" cm="1">
        <f t="array" ref="CA274">IF($AG274,SQRT(SUMPRODUCT($AH$2:$AH274, (AM$2:AM274-BG274)^2)/(SUM($AH$2:$AH274)-1)),0)</f>
        <v>0</v>
      </c>
      <c r="CB274" s="109" cm="1">
        <f t="array" ref="CB274">IF($AG274,SQRT(SUMPRODUCT($AH$2:$AH274, (AN$2:AN274-BH274)^2)/(SUM($AH$2:$AH274)-1)),0)</f>
        <v>0</v>
      </c>
      <c r="CC274" s="109" cm="1">
        <f t="array" ref="CC274">IF($AG274,SQRT(SUMPRODUCT($AH$2:$AH274, (AO$2:AO274-BI274)^2)/(SUM($AH$2:$AH274)-1)),0)</f>
        <v>0</v>
      </c>
      <c r="CD274" s="109" cm="1">
        <f t="array" ref="CD274">IF($AG274,SQRT(SUMPRODUCT($AH$2:$AH274, (AP$2:AP274-BJ274)^2)/(SUM($AH$2:$AH274)-1)),0)</f>
        <v>0</v>
      </c>
      <c r="CE274" s="109" cm="1">
        <f t="array" ref="CE274">IF($AG274,SQRT(SUMPRODUCT($AH$2:$AH274, (AQ$2:AQ274-BK274)^2)/(SUM($AH$2:$AH274)-1)),0)</f>
        <v>0</v>
      </c>
      <c r="CF274" s="109" cm="1">
        <f t="array" ref="CF274">IF($AG274,SQRT(SUMPRODUCT($AH$2:$AH274, (AR$2:AR274-BL274)^2)/(SUM($AH$2:$AH274)-1)),0)</f>
        <v>0</v>
      </c>
      <c r="CG274" s="109" cm="1">
        <f t="array" ref="CG274">IF($AG274,SQRT(SUMPRODUCT($AH$2:$AH274, (AS$2:AS274-BM274)^2)/(SUM($AH$2:$AH274)-1)),0)</f>
        <v>0</v>
      </c>
      <c r="CH274" s="109" cm="1">
        <f t="array" ref="CH274">IF($AG274,SQRT(SUMPRODUCT($AH$2:$AH274, (AT$2:AT274-BN274)^2)/(SUM($AH$2:$AH274)-1)),0)</f>
        <v>0</v>
      </c>
      <c r="CI274" s="109" cm="1">
        <f t="array" ref="CI274">IF($AG274,SQRT(SUMPRODUCT($AH$2:$AH274, (AU$2:AU274-BO274)^2)/(SUM($AH$2:$AH274)-1)),0)</f>
        <v>0</v>
      </c>
      <c r="CJ274" s="109" cm="1">
        <f t="array" ref="CJ274">IF($AG274,SQRT(SUMPRODUCT($AH$2:$AH274, (AV$2:AV274-BP274)^2)/(SUM($AH$2:$AH274)-1)),0)</f>
        <v>0</v>
      </c>
      <c r="CK274" s="109" cm="1">
        <f t="array" ref="CK274">IF($AG274,SQRT(SUMPRODUCT($AH$2:$AH274, (AW$2:AW274-BQ274)^2)/(SUM($AH$2:$AH274)-1)),0)</f>
        <v>0</v>
      </c>
      <c r="CL274" s="109" cm="1">
        <f t="array" ref="CL274">IF($AG274,SQRT(SUMPRODUCT($AH$2:$AH274, (AX$2:AX274-BR274)^2)/(SUM($AH$2:$AH274)-1)),0)</f>
        <v>0</v>
      </c>
      <c r="CM274" s="109" cm="1">
        <f t="array" ref="CM274">IF($AG274,SQRT(SUMPRODUCT($AH$2:$AH274, (AY$2:AY274-BS274)^2)/(SUM($AH$2:$AH274)-1)),0)</f>
        <v>0</v>
      </c>
      <c r="CN274" s="109" cm="1">
        <f t="array" ref="CN274">IF($AG274,SQRT(SUMPRODUCT($AH$2:$AH274, (AZ$2:AZ274-BT274)^2)/(SUM($AH$2:$AH274)-1)),0)</f>
        <v>0</v>
      </c>
      <c r="CO274" s="109" cm="1">
        <f t="array" ref="CO274">IF($AG274,SQRT(SUMPRODUCT($AH$2:$AH274, (BA$2:BA274-BU274)^2)/(SUM($AH$2:$AH274)-1)),0)</f>
        <v>0</v>
      </c>
    </row>
    <row r="275" spans="34:93" x14ac:dyDescent="0.25">
      <c r="AH275" s="99" t="str">
        <f t="shared" si="74"/>
        <v/>
      </c>
      <c r="AI275" s="11">
        <f t="shared" ca="1" si="81"/>
        <v>0</v>
      </c>
      <c r="AJ275" s="11">
        <f t="shared" ca="1" si="81"/>
        <v>0</v>
      </c>
      <c r="AK275" s="11">
        <f t="shared" ca="1" si="81"/>
        <v>0</v>
      </c>
      <c r="AL275" s="11">
        <f t="shared" ca="1" si="81"/>
        <v>0</v>
      </c>
      <c r="AM275" s="11">
        <f t="shared" ca="1" si="81"/>
        <v>0</v>
      </c>
      <c r="AN275" s="11">
        <f t="shared" ca="1" si="81"/>
        <v>0</v>
      </c>
      <c r="AO275" s="11">
        <f t="shared" ca="1" si="81"/>
        <v>0</v>
      </c>
      <c r="AP275" s="11">
        <f t="shared" ca="1" si="81"/>
        <v>0</v>
      </c>
      <c r="AQ275" s="11">
        <f t="shared" ca="1" si="81"/>
        <v>0</v>
      </c>
      <c r="AR275" s="11">
        <f t="shared" ca="1" si="81"/>
        <v>0</v>
      </c>
      <c r="AS275" s="11">
        <f t="shared" ca="1" si="82"/>
        <v>0</v>
      </c>
      <c r="AT275" s="11">
        <f t="shared" ca="1" si="82"/>
        <v>0</v>
      </c>
      <c r="AU275" s="11">
        <f t="shared" ca="1" si="82"/>
        <v>0</v>
      </c>
      <c r="AV275" s="11">
        <f t="shared" ca="1" si="82"/>
        <v>0</v>
      </c>
      <c r="AW275" s="11">
        <f t="shared" ca="1" si="82"/>
        <v>0</v>
      </c>
      <c r="AX275" s="11">
        <f t="shared" ca="1" si="82"/>
        <v>0</v>
      </c>
      <c r="AY275" s="11">
        <f t="shared" ca="1" si="82"/>
        <v>0</v>
      </c>
      <c r="AZ275" s="11">
        <f t="shared" ca="1" si="82"/>
        <v>0</v>
      </c>
      <c r="BA275" s="11">
        <f t="shared" ca="1" si="82"/>
        <v>0</v>
      </c>
      <c r="BB275" s="11"/>
      <c r="BC275" s="11">
        <f>IF($AG275,SUMPRODUCT(AI$2:AI275,$AH$2:$AH275)/SUM($AH$2:$AH275),0)</f>
        <v>0</v>
      </c>
      <c r="BD275" s="11">
        <f>IF($AG275,SUMPRODUCT(AJ$2:AJ275,$AH$2:$AH275)/SUM($AH$2:$AH275),0)</f>
        <v>0</v>
      </c>
      <c r="BE275" s="11">
        <f>IF($AG275,SUMPRODUCT(AK$2:AK275,$AH$2:$AH275)/SUM($AH$2:$AH275),0)</f>
        <v>0</v>
      </c>
      <c r="BF275" s="11">
        <f>IF($AG275,SUMPRODUCT(AL$2:AL275,$AH$2:$AH275)/SUM($AH$2:$AH275),0)</f>
        <v>0</v>
      </c>
      <c r="BG275" s="11">
        <f>IF($AG275,SUMPRODUCT(AM$2:AM275,$AH$2:$AH275)/SUM($AH$2:$AH275),0)</f>
        <v>0</v>
      </c>
      <c r="BH275" s="11">
        <f>IF($AG275,SUMPRODUCT(AN$2:AN275,$AH$2:$AH275)/SUM($AH$2:$AH275),0)</f>
        <v>0</v>
      </c>
      <c r="BI275" s="11">
        <f>IF($AG275,SUMPRODUCT(AO$2:AO275,$AH$2:$AH275)/SUM($AH$2:$AH275),0)</f>
        <v>0</v>
      </c>
      <c r="BJ275" s="11">
        <f>IF($AG275,SUMPRODUCT(AP$2:AP275,$AH$2:$AH275)/SUM($AH$2:$AH275),0)</f>
        <v>0</v>
      </c>
      <c r="BK275" s="11">
        <f>IF($AG275,SUMPRODUCT(AQ$2:AQ275,$AH$2:$AH275)/SUM($AH$2:$AH275),0)</f>
        <v>0</v>
      </c>
      <c r="BL275" s="11">
        <f>IF($AG275,SUMPRODUCT(AR$2:AR275,$AH$2:$AH275)/SUM($AH$2:$AH275),0)</f>
        <v>0</v>
      </c>
      <c r="BM275" s="11">
        <f>IF($AG275,SUMPRODUCT(AS$2:AS275,$AH$2:$AH275)/SUM($AH$2:$AH275),0)</f>
        <v>0</v>
      </c>
      <c r="BN275" s="11">
        <f>IF($AG275,SUMPRODUCT(AT$2:AT275,$AH$2:$AH275)/SUM($AH$2:$AH275),0)</f>
        <v>0</v>
      </c>
      <c r="BO275" s="11">
        <f>IF($AG275,SUMPRODUCT(AU$2:AU275,$AH$2:$AH275)/SUM($AH$2:$AH275),0)</f>
        <v>0</v>
      </c>
      <c r="BP275" s="11">
        <f>IF($AG275,SUMPRODUCT(AV$2:AV275,$AH$2:$AH275)/SUM($AH$2:$AH275),0)</f>
        <v>0</v>
      </c>
      <c r="BQ275" s="11">
        <f>IF($AG275,SUMPRODUCT(AW$2:AW275,$AH$2:$AH275)/SUM($AH$2:$AH275),0)</f>
        <v>0</v>
      </c>
      <c r="BR275" s="11">
        <f>IF($AG275,SUMPRODUCT(AX$2:AX275,$AH$2:$AH275)/SUM($AH$2:$AH275),0)</f>
        <v>0</v>
      </c>
      <c r="BS275" s="11">
        <f>IF($AG275,SUMPRODUCT(AY$2:AY275,$AH$2:$AH275)/SUM($AH$2:$AH275),0)</f>
        <v>0</v>
      </c>
      <c r="BT275" s="11">
        <f>IF($AG275,SUMPRODUCT(AZ$2:AZ275,$AH$2:$AH275)/SUM($AH$2:$AH275),0)</f>
        <v>0</v>
      </c>
      <c r="BU275" s="11">
        <f>IF($AG275,SUMPRODUCT(BA$2:BA275,$AH$2:$AH275)/SUM($AH$2:$AH275),0)</f>
        <v>0</v>
      </c>
      <c r="BV275" s="11"/>
      <c r="BW275" s="109" cm="1">
        <f t="array" ref="BW275">IF($AG275,SQRT(SUMPRODUCT($AH$2:$AH275, (AI$2:AI275-BC275)^2)/(SUM($AH$2:$AH275)-1)),0)</f>
        <v>0</v>
      </c>
      <c r="BX275" s="109" cm="1">
        <f t="array" ref="BX275">IF($AG275,SQRT(SUMPRODUCT($AH$2:$AH275, (AJ$2:AJ275-BD275)^2)/(SUM($AH$2:$AH275)-1)),0)</f>
        <v>0</v>
      </c>
      <c r="BY275" s="109" cm="1">
        <f t="array" ref="BY275">IF($AG275,SQRT(SUMPRODUCT($AH$2:$AH275, (AK$2:AK275-BE275)^2)/(SUM($AH$2:$AH275)-1)),0)</f>
        <v>0</v>
      </c>
      <c r="BZ275" s="109" cm="1">
        <f t="array" ref="BZ275">IF($AG275,SQRT(SUMPRODUCT($AH$2:$AH275, (AL$2:AL275-BF275)^2)/(SUM($AH$2:$AH275)-1)),0)</f>
        <v>0</v>
      </c>
      <c r="CA275" s="109" cm="1">
        <f t="array" ref="CA275">IF($AG275,SQRT(SUMPRODUCT($AH$2:$AH275, (AM$2:AM275-BG275)^2)/(SUM($AH$2:$AH275)-1)),0)</f>
        <v>0</v>
      </c>
      <c r="CB275" s="109" cm="1">
        <f t="array" ref="CB275">IF($AG275,SQRT(SUMPRODUCT($AH$2:$AH275, (AN$2:AN275-BH275)^2)/(SUM($AH$2:$AH275)-1)),0)</f>
        <v>0</v>
      </c>
      <c r="CC275" s="109" cm="1">
        <f t="array" ref="CC275">IF($AG275,SQRT(SUMPRODUCT($AH$2:$AH275, (AO$2:AO275-BI275)^2)/(SUM($AH$2:$AH275)-1)),0)</f>
        <v>0</v>
      </c>
      <c r="CD275" s="109" cm="1">
        <f t="array" ref="CD275">IF($AG275,SQRT(SUMPRODUCT($AH$2:$AH275, (AP$2:AP275-BJ275)^2)/(SUM($AH$2:$AH275)-1)),0)</f>
        <v>0</v>
      </c>
      <c r="CE275" s="109" cm="1">
        <f t="array" ref="CE275">IF($AG275,SQRT(SUMPRODUCT($AH$2:$AH275, (AQ$2:AQ275-BK275)^2)/(SUM($AH$2:$AH275)-1)),0)</f>
        <v>0</v>
      </c>
      <c r="CF275" s="109" cm="1">
        <f t="array" ref="CF275">IF($AG275,SQRT(SUMPRODUCT($AH$2:$AH275, (AR$2:AR275-BL275)^2)/(SUM($AH$2:$AH275)-1)),0)</f>
        <v>0</v>
      </c>
      <c r="CG275" s="109" cm="1">
        <f t="array" ref="CG275">IF($AG275,SQRT(SUMPRODUCT($AH$2:$AH275, (AS$2:AS275-BM275)^2)/(SUM($AH$2:$AH275)-1)),0)</f>
        <v>0</v>
      </c>
      <c r="CH275" s="109" cm="1">
        <f t="array" ref="CH275">IF($AG275,SQRT(SUMPRODUCT($AH$2:$AH275, (AT$2:AT275-BN275)^2)/(SUM($AH$2:$AH275)-1)),0)</f>
        <v>0</v>
      </c>
      <c r="CI275" s="109" cm="1">
        <f t="array" ref="CI275">IF($AG275,SQRT(SUMPRODUCT($AH$2:$AH275, (AU$2:AU275-BO275)^2)/(SUM($AH$2:$AH275)-1)),0)</f>
        <v>0</v>
      </c>
      <c r="CJ275" s="109" cm="1">
        <f t="array" ref="CJ275">IF($AG275,SQRT(SUMPRODUCT($AH$2:$AH275, (AV$2:AV275-BP275)^2)/(SUM($AH$2:$AH275)-1)),0)</f>
        <v>0</v>
      </c>
      <c r="CK275" s="109" cm="1">
        <f t="array" ref="CK275">IF($AG275,SQRT(SUMPRODUCT($AH$2:$AH275, (AW$2:AW275-BQ275)^2)/(SUM($AH$2:$AH275)-1)),0)</f>
        <v>0</v>
      </c>
      <c r="CL275" s="109" cm="1">
        <f t="array" ref="CL275">IF($AG275,SQRT(SUMPRODUCT($AH$2:$AH275, (AX$2:AX275-BR275)^2)/(SUM($AH$2:$AH275)-1)),0)</f>
        <v>0</v>
      </c>
      <c r="CM275" s="109" cm="1">
        <f t="array" ref="CM275">IF($AG275,SQRT(SUMPRODUCT($AH$2:$AH275, (AY$2:AY275-BS275)^2)/(SUM($AH$2:$AH275)-1)),0)</f>
        <v>0</v>
      </c>
      <c r="CN275" s="109" cm="1">
        <f t="array" ref="CN275">IF($AG275,SQRT(SUMPRODUCT($AH$2:$AH275, (AZ$2:AZ275-BT275)^2)/(SUM($AH$2:$AH275)-1)),0)</f>
        <v>0</v>
      </c>
      <c r="CO275" s="109" cm="1">
        <f t="array" ref="CO275">IF($AG275,SQRT(SUMPRODUCT($AH$2:$AH275, (BA$2:BA275-BU275)^2)/(SUM($AH$2:$AH275)-1)),0)</f>
        <v>0</v>
      </c>
    </row>
    <row r="276" spans="34:93" x14ac:dyDescent="0.25">
      <c r="AH276" s="99" t="str">
        <f t="shared" si="74"/>
        <v/>
      </c>
      <c r="AI276" s="11">
        <f t="shared" ca="1" si="81"/>
        <v>0</v>
      </c>
      <c r="AJ276" s="11">
        <f t="shared" ca="1" si="81"/>
        <v>0</v>
      </c>
      <c r="AK276" s="11">
        <f t="shared" ca="1" si="81"/>
        <v>0</v>
      </c>
      <c r="AL276" s="11">
        <f t="shared" ca="1" si="81"/>
        <v>0</v>
      </c>
      <c r="AM276" s="11">
        <f t="shared" ca="1" si="81"/>
        <v>0</v>
      </c>
      <c r="AN276" s="11">
        <f t="shared" ca="1" si="81"/>
        <v>0</v>
      </c>
      <c r="AO276" s="11">
        <f t="shared" ca="1" si="81"/>
        <v>0</v>
      </c>
      <c r="AP276" s="11">
        <f t="shared" ca="1" si="81"/>
        <v>0</v>
      </c>
      <c r="AQ276" s="11">
        <f t="shared" ca="1" si="81"/>
        <v>0</v>
      </c>
      <c r="AR276" s="11">
        <f t="shared" ca="1" si="81"/>
        <v>0</v>
      </c>
      <c r="AS276" s="11">
        <f t="shared" ca="1" si="82"/>
        <v>0</v>
      </c>
      <c r="AT276" s="11">
        <f t="shared" ca="1" si="82"/>
        <v>0</v>
      </c>
      <c r="AU276" s="11">
        <f t="shared" ca="1" si="82"/>
        <v>0</v>
      </c>
      <c r="AV276" s="11">
        <f t="shared" ca="1" si="82"/>
        <v>0</v>
      </c>
      <c r="AW276" s="11">
        <f t="shared" ca="1" si="82"/>
        <v>0</v>
      </c>
      <c r="AX276" s="11">
        <f t="shared" ca="1" si="82"/>
        <v>0</v>
      </c>
      <c r="AY276" s="11">
        <f t="shared" ca="1" si="82"/>
        <v>0</v>
      </c>
      <c r="AZ276" s="11">
        <f t="shared" ca="1" si="82"/>
        <v>0</v>
      </c>
      <c r="BA276" s="11">
        <f t="shared" ca="1" si="82"/>
        <v>0</v>
      </c>
      <c r="BB276" s="11"/>
      <c r="BC276" s="11">
        <f>IF($AG276,SUMPRODUCT(AI$2:AI276,$AH$2:$AH276)/SUM($AH$2:$AH276),0)</f>
        <v>0</v>
      </c>
      <c r="BD276" s="11">
        <f>IF($AG276,SUMPRODUCT(AJ$2:AJ276,$AH$2:$AH276)/SUM($AH$2:$AH276),0)</f>
        <v>0</v>
      </c>
      <c r="BE276" s="11">
        <f>IF($AG276,SUMPRODUCT(AK$2:AK276,$AH$2:$AH276)/SUM($AH$2:$AH276),0)</f>
        <v>0</v>
      </c>
      <c r="BF276" s="11">
        <f>IF($AG276,SUMPRODUCT(AL$2:AL276,$AH$2:$AH276)/SUM($AH$2:$AH276),0)</f>
        <v>0</v>
      </c>
      <c r="BG276" s="11">
        <f>IF($AG276,SUMPRODUCT(AM$2:AM276,$AH$2:$AH276)/SUM($AH$2:$AH276),0)</f>
        <v>0</v>
      </c>
      <c r="BH276" s="11">
        <f>IF($AG276,SUMPRODUCT(AN$2:AN276,$AH$2:$AH276)/SUM($AH$2:$AH276),0)</f>
        <v>0</v>
      </c>
      <c r="BI276" s="11">
        <f>IF($AG276,SUMPRODUCT(AO$2:AO276,$AH$2:$AH276)/SUM($AH$2:$AH276),0)</f>
        <v>0</v>
      </c>
      <c r="BJ276" s="11">
        <f>IF($AG276,SUMPRODUCT(AP$2:AP276,$AH$2:$AH276)/SUM($AH$2:$AH276),0)</f>
        <v>0</v>
      </c>
      <c r="BK276" s="11">
        <f>IF($AG276,SUMPRODUCT(AQ$2:AQ276,$AH$2:$AH276)/SUM($AH$2:$AH276),0)</f>
        <v>0</v>
      </c>
      <c r="BL276" s="11">
        <f>IF($AG276,SUMPRODUCT(AR$2:AR276,$AH$2:$AH276)/SUM($AH$2:$AH276),0)</f>
        <v>0</v>
      </c>
      <c r="BM276" s="11">
        <f>IF($AG276,SUMPRODUCT(AS$2:AS276,$AH$2:$AH276)/SUM($AH$2:$AH276),0)</f>
        <v>0</v>
      </c>
      <c r="BN276" s="11">
        <f>IF($AG276,SUMPRODUCT(AT$2:AT276,$AH$2:$AH276)/SUM($AH$2:$AH276),0)</f>
        <v>0</v>
      </c>
      <c r="BO276" s="11">
        <f>IF($AG276,SUMPRODUCT(AU$2:AU276,$AH$2:$AH276)/SUM($AH$2:$AH276),0)</f>
        <v>0</v>
      </c>
      <c r="BP276" s="11">
        <f>IF($AG276,SUMPRODUCT(AV$2:AV276,$AH$2:$AH276)/SUM($AH$2:$AH276),0)</f>
        <v>0</v>
      </c>
      <c r="BQ276" s="11">
        <f>IF($AG276,SUMPRODUCT(AW$2:AW276,$AH$2:$AH276)/SUM($AH$2:$AH276),0)</f>
        <v>0</v>
      </c>
      <c r="BR276" s="11">
        <f>IF($AG276,SUMPRODUCT(AX$2:AX276,$AH$2:$AH276)/SUM($AH$2:$AH276),0)</f>
        <v>0</v>
      </c>
      <c r="BS276" s="11">
        <f>IF($AG276,SUMPRODUCT(AY$2:AY276,$AH$2:$AH276)/SUM($AH$2:$AH276),0)</f>
        <v>0</v>
      </c>
      <c r="BT276" s="11">
        <f>IF($AG276,SUMPRODUCT(AZ$2:AZ276,$AH$2:$AH276)/SUM($AH$2:$AH276),0)</f>
        <v>0</v>
      </c>
      <c r="BU276" s="11">
        <f>IF($AG276,SUMPRODUCT(BA$2:BA276,$AH$2:$AH276)/SUM($AH$2:$AH276),0)</f>
        <v>0</v>
      </c>
      <c r="BV276" s="11"/>
      <c r="BW276" s="109" cm="1">
        <f t="array" ref="BW276">IF($AG276,SQRT(SUMPRODUCT($AH$2:$AH276, (AI$2:AI276-BC276)^2)/(SUM($AH$2:$AH276)-1)),0)</f>
        <v>0</v>
      </c>
      <c r="BX276" s="109" cm="1">
        <f t="array" ref="BX276">IF($AG276,SQRT(SUMPRODUCT($AH$2:$AH276, (AJ$2:AJ276-BD276)^2)/(SUM($AH$2:$AH276)-1)),0)</f>
        <v>0</v>
      </c>
      <c r="BY276" s="109" cm="1">
        <f t="array" ref="BY276">IF($AG276,SQRT(SUMPRODUCT($AH$2:$AH276, (AK$2:AK276-BE276)^2)/(SUM($AH$2:$AH276)-1)),0)</f>
        <v>0</v>
      </c>
      <c r="BZ276" s="109" cm="1">
        <f t="array" ref="BZ276">IF($AG276,SQRT(SUMPRODUCT($AH$2:$AH276, (AL$2:AL276-BF276)^2)/(SUM($AH$2:$AH276)-1)),0)</f>
        <v>0</v>
      </c>
      <c r="CA276" s="109" cm="1">
        <f t="array" ref="CA276">IF($AG276,SQRT(SUMPRODUCT($AH$2:$AH276, (AM$2:AM276-BG276)^2)/(SUM($AH$2:$AH276)-1)),0)</f>
        <v>0</v>
      </c>
      <c r="CB276" s="109" cm="1">
        <f t="array" ref="CB276">IF($AG276,SQRT(SUMPRODUCT($AH$2:$AH276, (AN$2:AN276-BH276)^2)/(SUM($AH$2:$AH276)-1)),0)</f>
        <v>0</v>
      </c>
      <c r="CC276" s="109" cm="1">
        <f t="array" ref="CC276">IF($AG276,SQRT(SUMPRODUCT($AH$2:$AH276, (AO$2:AO276-BI276)^2)/(SUM($AH$2:$AH276)-1)),0)</f>
        <v>0</v>
      </c>
      <c r="CD276" s="109" cm="1">
        <f t="array" ref="CD276">IF($AG276,SQRT(SUMPRODUCT($AH$2:$AH276, (AP$2:AP276-BJ276)^2)/(SUM($AH$2:$AH276)-1)),0)</f>
        <v>0</v>
      </c>
      <c r="CE276" s="109" cm="1">
        <f t="array" ref="CE276">IF($AG276,SQRT(SUMPRODUCT($AH$2:$AH276, (AQ$2:AQ276-BK276)^2)/(SUM($AH$2:$AH276)-1)),0)</f>
        <v>0</v>
      </c>
      <c r="CF276" s="109" cm="1">
        <f t="array" ref="CF276">IF($AG276,SQRT(SUMPRODUCT($AH$2:$AH276, (AR$2:AR276-BL276)^2)/(SUM($AH$2:$AH276)-1)),0)</f>
        <v>0</v>
      </c>
      <c r="CG276" s="109" cm="1">
        <f t="array" ref="CG276">IF($AG276,SQRT(SUMPRODUCT($AH$2:$AH276, (AS$2:AS276-BM276)^2)/(SUM($AH$2:$AH276)-1)),0)</f>
        <v>0</v>
      </c>
      <c r="CH276" s="109" cm="1">
        <f t="array" ref="CH276">IF($AG276,SQRT(SUMPRODUCT($AH$2:$AH276, (AT$2:AT276-BN276)^2)/(SUM($AH$2:$AH276)-1)),0)</f>
        <v>0</v>
      </c>
      <c r="CI276" s="109" cm="1">
        <f t="array" ref="CI276">IF($AG276,SQRT(SUMPRODUCT($AH$2:$AH276, (AU$2:AU276-BO276)^2)/(SUM($AH$2:$AH276)-1)),0)</f>
        <v>0</v>
      </c>
      <c r="CJ276" s="109" cm="1">
        <f t="array" ref="CJ276">IF($AG276,SQRT(SUMPRODUCT($AH$2:$AH276, (AV$2:AV276-BP276)^2)/(SUM($AH$2:$AH276)-1)),0)</f>
        <v>0</v>
      </c>
      <c r="CK276" s="109" cm="1">
        <f t="array" ref="CK276">IF($AG276,SQRT(SUMPRODUCT($AH$2:$AH276, (AW$2:AW276-BQ276)^2)/(SUM($AH$2:$AH276)-1)),0)</f>
        <v>0</v>
      </c>
      <c r="CL276" s="109" cm="1">
        <f t="array" ref="CL276">IF($AG276,SQRT(SUMPRODUCT($AH$2:$AH276, (AX$2:AX276-BR276)^2)/(SUM($AH$2:$AH276)-1)),0)</f>
        <v>0</v>
      </c>
      <c r="CM276" s="109" cm="1">
        <f t="array" ref="CM276">IF($AG276,SQRT(SUMPRODUCT($AH$2:$AH276, (AY$2:AY276-BS276)^2)/(SUM($AH$2:$AH276)-1)),0)</f>
        <v>0</v>
      </c>
      <c r="CN276" s="109" cm="1">
        <f t="array" ref="CN276">IF($AG276,SQRT(SUMPRODUCT($AH$2:$AH276, (AZ$2:AZ276-BT276)^2)/(SUM($AH$2:$AH276)-1)),0)</f>
        <v>0</v>
      </c>
      <c r="CO276" s="109" cm="1">
        <f t="array" ref="CO276">IF($AG276,SQRT(SUMPRODUCT($AH$2:$AH276, (BA$2:BA276-BU276)^2)/(SUM($AH$2:$AH276)-1)),0)</f>
        <v>0</v>
      </c>
    </row>
    <row r="277" spans="34:93" x14ac:dyDescent="0.25">
      <c r="AH277" s="99" t="str">
        <f t="shared" si="74"/>
        <v/>
      </c>
      <c r="AI277" s="11">
        <f t="shared" ca="1" si="81"/>
        <v>0</v>
      </c>
      <c r="AJ277" s="11">
        <f t="shared" ca="1" si="81"/>
        <v>0</v>
      </c>
      <c r="AK277" s="11">
        <f t="shared" ca="1" si="81"/>
        <v>0</v>
      </c>
      <c r="AL277" s="11">
        <f t="shared" ca="1" si="81"/>
        <v>0</v>
      </c>
      <c r="AM277" s="11">
        <f t="shared" ca="1" si="81"/>
        <v>0</v>
      </c>
      <c r="AN277" s="11">
        <f t="shared" ca="1" si="81"/>
        <v>0</v>
      </c>
      <c r="AO277" s="11">
        <f t="shared" ca="1" si="81"/>
        <v>0</v>
      </c>
      <c r="AP277" s="11">
        <f t="shared" ca="1" si="81"/>
        <v>0</v>
      </c>
      <c r="AQ277" s="11">
        <f t="shared" ca="1" si="81"/>
        <v>0</v>
      </c>
      <c r="AR277" s="11">
        <f t="shared" ca="1" si="81"/>
        <v>0</v>
      </c>
      <c r="AS277" s="11">
        <f t="shared" ca="1" si="82"/>
        <v>0</v>
      </c>
      <c r="AT277" s="11">
        <f t="shared" ca="1" si="82"/>
        <v>0</v>
      </c>
      <c r="AU277" s="11">
        <f t="shared" ca="1" si="82"/>
        <v>0</v>
      </c>
      <c r="AV277" s="11">
        <f t="shared" ca="1" si="82"/>
        <v>0</v>
      </c>
      <c r="AW277" s="11">
        <f t="shared" ca="1" si="82"/>
        <v>0</v>
      </c>
      <c r="AX277" s="11">
        <f t="shared" ca="1" si="82"/>
        <v>0</v>
      </c>
      <c r="AY277" s="11">
        <f t="shared" ca="1" si="82"/>
        <v>0</v>
      </c>
      <c r="AZ277" s="11">
        <f t="shared" ca="1" si="82"/>
        <v>0</v>
      </c>
      <c r="BA277" s="11">
        <f t="shared" ca="1" si="82"/>
        <v>0</v>
      </c>
      <c r="BB277" s="11"/>
      <c r="BC277" s="11">
        <f>IF($AG277,SUMPRODUCT(AI$2:AI277,$AH$2:$AH277)/SUM($AH$2:$AH277),0)</f>
        <v>0</v>
      </c>
      <c r="BD277" s="11">
        <f>IF($AG277,SUMPRODUCT(AJ$2:AJ277,$AH$2:$AH277)/SUM($AH$2:$AH277),0)</f>
        <v>0</v>
      </c>
      <c r="BE277" s="11">
        <f>IF($AG277,SUMPRODUCT(AK$2:AK277,$AH$2:$AH277)/SUM($AH$2:$AH277),0)</f>
        <v>0</v>
      </c>
      <c r="BF277" s="11">
        <f>IF($AG277,SUMPRODUCT(AL$2:AL277,$AH$2:$AH277)/SUM($AH$2:$AH277),0)</f>
        <v>0</v>
      </c>
      <c r="BG277" s="11">
        <f>IF($AG277,SUMPRODUCT(AM$2:AM277,$AH$2:$AH277)/SUM($AH$2:$AH277),0)</f>
        <v>0</v>
      </c>
      <c r="BH277" s="11">
        <f>IF($AG277,SUMPRODUCT(AN$2:AN277,$AH$2:$AH277)/SUM($AH$2:$AH277),0)</f>
        <v>0</v>
      </c>
      <c r="BI277" s="11">
        <f>IF($AG277,SUMPRODUCT(AO$2:AO277,$AH$2:$AH277)/SUM($AH$2:$AH277),0)</f>
        <v>0</v>
      </c>
      <c r="BJ277" s="11">
        <f>IF($AG277,SUMPRODUCT(AP$2:AP277,$AH$2:$AH277)/SUM($AH$2:$AH277),0)</f>
        <v>0</v>
      </c>
      <c r="BK277" s="11">
        <f>IF($AG277,SUMPRODUCT(AQ$2:AQ277,$AH$2:$AH277)/SUM($AH$2:$AH277),0)</f>
        <v>0</v>
      </c>
      <c r="BL277" s="11">
        <f>IF($AG277,SUMPRODUCT(AR$2:AR277,$AH$2:$AH277)/SUM($AH$2:$AH277),0)</f>
        <v>0</v>
      </c>
      <c r="BM277" s="11">
        <f>IF($AG277,SUMPRODUCT(AS$2:AS277,$AH$2:$AH277)/SUM($AH$2:$AH277),0)</f>
        <v>0</v>
      </c>
      <c r="BN277" s="11">
        <f>IF($AG277,SUMPRODUCT(AT$2:AT277,$AH$2:$AH277)/SUM($AH$2:$AH277),0)</f>
        <v>0</v>
      </c>
      <c r="BO277" s="11">
        <f>IF($AG277,SUMPRODUCT(AU$2:AU277,$AH$2:$AH277)/SUM($AH$2:$AH277),0)</f>
        <v>0</v>
      </c>
      <c r="BP277" s="11">
        <f>IF($AG277,SUMPRODUCT(AV$2:AV277,$AH$2:$AH277)/SUM($AH$2:$AH277),0)</f>
        <v>0</v>
      </c>
      <c r="BQ277" s="11">
        <f>IF($AG277,SUMPRODUCT(AW$2:AW277,$AH$2:$AH277)/SUM($AH$2:$AH277),0)</f>
        <v>0</v>
      </c>
      <c r="BR277" s="11">
        <f>IF($AG277,SUMPRODUCT(AX$2:AX277,$AH$2:$AH277)/SUM($AH$2:$AH277),0)</f>
        <v>0</v>
      </c>
      <c r="BS277" s="11">
        <f>IF($AG277,SUMPRODUCT(AY$2:AY277,$AH$2:$AH277)/SUM($AH$2:$AH277),0)</f>
        <v>0</v>
      </c>
      <c r="BT277" s="11">
        <f>IF($AG277,SUMPRODUCT(AZ$2:AZ277,$AH$2:$AH277)/SUM($AH$2:$AH277),0)</f>
        <v>0</v>
      </c>
      <c r="BU277" s="11">
        <f>IF($AG277,SUMPRODUCT(BA$2:BA277,$AH$2:$AH277)/SUM($AH$2:$AH277),0)</f>
        <v>0</v>
      </c>
      <c r="BV277" s="11"/>
      <c r="BW277" s="109" cm="1">
        <f t="array" ref="BW277">IF($AG277,SQRT(SUMPRODUCT($AH$2:$AH277, (AI$2:AI277-BC277)^2)/(SUM($AH$2:$AH277)-1)),0)</f>
        <v>0</v>
      </c>
      <c r="BX277" s="109" cm="1">
        <f t="array" ref="BX277">IF($AG277,SQRT(SUMPRODUCT($AH$2:$AH277, (AJ$2:AJ277-BD277)^2)/(SUM($AH$2:$AH277)-1)),0)</f>
        <v>0</v>
      </c>
      <c r="BY277" s="109" cm="1">
        <f t="array" ref="BY277">IF($AG277,SQRT(SUMPRODUCT($AH$2:$AH277, (AK$2:AK277-BE277)^2)/(SUM($AH$2:$AH277)-1)),0)</f>
        <v>0</v>
      </c>
      <c r="BZ277" s="109" cm="1">
        <f t="array" ref="BZ277">IF($AG277,SQRT(SUMPRODUCT($AH$2:$AH277, (AL$2:AL277-BF277)^2)/(SUM($AH$2:$AH277)-1)),0)</f>
        <v>0</v>
      </c>
      <c r="CA277" s="109" cm="1">
        <f t="array" ref="CA277">IF($AG277,SQRT(SUMPRODUCT($AH$2:$AH277, (AM$2:AM277-BG277)^2)/(SUM($AH$2:$AH277)-1)),0)</f>
        <v>0</v>
      </c>
      <c r="CB277" s="109" cm="1">
        <f t="array" ref="CB277">IF($AG277,SQRT(SUMPRODUCT($AH$2:$AH277, (AN$2:AN277-BH277)^2)/(SUM($AH$2:$AH277)-1)),0)</f>
        <v>0</v>
      </c>
      <c r="CC277" s="109" cm="1">
        <f t="array" ref="CC277">IF($AG277,SQRT(SUMPRODUCT($AH$2:$AH277, (AO$2:AO277-BI277)^2)/(SUM($AH$2:$AH277)-1)),0)</f>
        <v>0</v>
      </c>
      <c r="CD277" s="109" cm="1">
        <f t="array" ref="CD277">IF($AG277,SQRT(SUMPRODUCT($AH$2:$AH277, (AP$2:AP277-BJ277)^2)/(SUM($AH$2:$AH277)-1)),0)</f>
        <v>0</v>
      </c>
      <c r="CE277" s="109" cm="1">
        <f t="array" ref="CE277">IF($AG277,SQRT(SUMPRODUCT($AH$2:$AH277, (AQ$2:AQ277-BK277)^2)/(SUM($AH$2:$AH277)-1)),0)</f>
        <v>0</v>
      </c>
      <c r="CF277" s="109" cm="1">
        <f t="array" ref="CF277">IF($AG277,SQRT(SUMPRODUCT($AH$2:$AH277, (AR$2:AR277-BL277)^2)/(SUM($AH$2:$AH277)-1)),0)</f>
        <v>0</v>
      </c>
      <c r="CG277" s="109" cm="1">
        <f t="array" ref="CG277">IF($AG277,SQRT(SUMPRODUCT($AH$2:$AH277, (AS$2:AS277-BM277)^2)/(SUM($AH$2:$AH277)-1)),0)</f>
        <v>0</v>
      </c>
      <c r="CH277" s="109" cm="1">
        <f t="array" ref="CH277">IF($AG277,SQRT(SUMPRODUCT($AH$2:$AH277, (AT$2:AT277-BN277)^2)/(SUM($AH$2:$AH277)-1)),0)</f>
        <v>0</v>
      </c>
      <c r="CI277" s="109" cm="1">
        <f t="array" ref="CI277">IF($AG277,SQRT(SUMPRODUCT($AH$2:$AH277, (AU$2:AU277-BO277)^2)/(SUM($AH$2:$AH277)-1)),0)</f>
        <v>0</v>
      </c>
      <c r="CJ277" s="109" cm="1">
        <f t="array" ref="CJ277">IF($AG277,SQRT(SUMPRODUCT($AH$2:$AH277, (AV$2:AV277-BP277)^2)/(SUM($AH$2:$AH277)-1)),0)</f>
        <v>0</v>
      </c>
      <c r="CK277" s="109" cm="1">
        <f t="array" ref="CK277">IF($AG277,SQRT(SUMPRODUCT($AH$2:$AH277, (AW$2:AW277-BQ277)^2)/(SUM($AH$2:$AH277)-1)),0)</f>
        <v>0</v>
      </c>
      <c r="CL277" s="109" cm="1">
        <f t="array" ref="CL277">IF($AG277,SQRT(SUMPRODUCT($AH$2:$AH277, (AX$2:AX277-BR277)^2)/(SUM($AH$2:$AH277)-1)),0)</f>
        <v>0</v>
      </c>
      <c r="CM277" s="109" cm="1">
        <f t="array" ref="CM277">IF($AG277,SQRT(SUMPRODUCT($AH$2:$AH277, (AY$2:AY277-BS277)^2)/(SUM($AH$2:$AH277)-1)),0)</f>
        <v>0</v>
      </c>
      <c r="CN277" s="109" cm="1">
        <f t="array" ref="CN277">IF($AG277,SQRT(SUMPRODUCT($AH$2:$AH277, (AZ$2:AZ277-BT277)^2)/(SUM($AH$2:$AH277)-1)),0)</f>
        <v>0</v>
      </c>
      <c r="CO277" s="109" cm="1">
        <f t="array" ref="CO277">IF($AG277,SQRT(SUMPRODUCT($AH$2:$AH277, (BA$2:BA277-BU277)^2)/(SUM($AH$2:$AH277)-1)),0)</f>
        <v>0</v>
      </c>
    </row>
    <row r="278" spans="34:93" x14ac:dyDescent="0.25">
      <c r="AH278" s="99" t="str">
        <f t="shared" si="74"/>
        <v/>
      </c>
      <c r="AI278" s="11">
        <f t="shared" ca="1" si="81"/>
        <v>0</v>
      </c>
      <c r="AJ278" s="11">
        <f t="shared" ca="1" si="81"/>
        <v>0</v>
      </c>
      <c r="AK278" s="11">
        <f t="shared" ca="1" si="81"/>
        <v>0</v>
      </c>
      <c r="AL278" s="11">
        <f t="shared" ca="1" si="81"/>
        <v>0</v>
      </c>
      <c r="AM278" s="11">
        <f t="shared" ca="1" si="81"/>
        <v>0</v>
      </c>
      <c r="AN278" s="11">
        <f t="shared" ca="1" si="81"/>
        <v>0</v>
      </c>
      <c r="AO278" s="11">
        <f t="shared" ca="1" si="81"/>
        <v>0</v>
      </c>
      <c r="AP278" s="11">
        <f t="shared" ca="1" si="81"/>
        <v>0</v>
      </c>
      <c r="AQ278" s="11">
        <f t="shared" ca="1" si="81"/>
        <v>0</v>
      </c>
      <c r="AR278" s="11">
        <f t="shared" ca="1" si="81"/>
        <v>0</v>
      </c>
      <c r="AS278" s="11">
        <f t="shared" ca="1" si="82"/>
        <v>0</v>
      </c>
      <c r="AT278" s="11">
        <f t="shared" ca="1" si="82"/>
        <v>0</v>
      </c>
      <c r="AU278" s="11">
        <f t="shared" ca="1" si="82"/>
        <v>0</v>
      </c>
      <c r="AV278" s="11">
        <f t="shared" ca="1" si="82"/>
        <v>0</v>
      </c>
      <c r="AW278" s="11">
        <f t="shared" ca="1" si="82"/>
        <v>0</v>
      </c>
      <c r="AX278" s="11">
        <f t="shared" ca="1" si="82"/>
        <v>0</v>
      </c>
      <c r="AY278" s="11">
        <f t="shared" ca="1" si="82"/>
        <v>0</v>
      </c>
      <c r="AZ278" s="11">
        <f t="shared" ca="1" si="82"/>
        <v>0</v>
      </c>
      <c r="BA278" s="11">
        <f t="shared" ca="1" si="82"/>
        <v>0</v>
      </c>
      <c r="BB278" s="11"/>
      <c r="BC278" s="11">
        <f>IF($AG278,SUMPRODUCT(AI$2:AI278,$AH$2:$AH278)/SUM($AH$2:$AH278),0)</f>
        <v>0</v>
      </c>
      <c r="BD278" s="11">
        <f>IF($AG278,SUMPRODUCT(AJ$2:AJ278,$AH$2:$AH278)/SUM($AH$2:$AH278),0)</f>
        <v>0</v>
      </c>
      <c r="BE278" s="11">
        <f>IF($AG278,SUMPRODUCT(AK$2:AK278,$AH$2:$AH278)/SUM($AH$2:$AH278),0)</f>
        <v>0</v>
      </c>
      <c r="BF278" s="11">
        <f>IF($AG278,SUMPRODUCT(AL$2:AL278,$AH$2:$AH278)/SUM($AH$2:$AH278),0)</f>
        <v>0</v>
      </c>
      <c r="BG278" s="11">
        <f>IF($AG278,SUMPRODUCT(AM$2:AM278,$AH$2:$AH278)/SUM($AH$2:$AH278),0)</f>
        <v>0</v>
      </c>
      <c r="BH278" s="11">
        <f>IF($AG278,SUMPRODUCT(AN$2:AN278,$AH$2:$AH278)/SUM($AH$2:$AH278),0)</f>
        <v>0</v>
      </c>
      <c r="BI278" s="11">
        <f>IF($AG278,SUMPRODUCT(AO$2:AO278,$AH$2:$AH278)/SUM($AH$2:$AH278),0)</f>
        <v>0</v>
      </c>
      <c r="BJ278" s="11">
        <f>IF($AG278,SUMPRODUCT(AP$2:AP278,$AH$2:$AH278)/SUM($AH$2:$AH278),0)</f>
        <v>0</v>
      </c>
      <c r="BK278" s="11">
        <f>IF($AG278,SUMPRODUCT(AQ$2:AQ278,$AH$2:$AH278)/SUM($AH$2:$AH278),0)</f>
        <v>0</v>
      </c>
      <c r="BL278" s="11">
        <f>IF($AG278,SUMPRODUCT(AR$2:AR278,$AH$2:$AH278)/SUM($AH$2:$AH278),0)</f>
        <v>0</v>
      </c>
      <c r="BM278" s="11">
        <f>IF($AG278,SUMPRODUCT(AS$2:AS278,$AH$2:$AH278)/SUM($AH$2:$AH278),0)</f>
        <v>0</v>
      </c>
      <c r="BN278" s="11">
        <f>IF($AG278,SUMPRODUCT(AT$2:AT278,$AH$2:$AH278)/SUM($AH$2:$AH278),0)</f>
        <v>0</v>
      </c>
      <c r="BO278" s="11">
        <f>IF($AG278,SUMPRODUCT(AU$2:AU278,$AH$2:$AH278)/SUM($AH$2:$AH278),0)</f>
        <v>0</v>
      </c>
      <c r="BP278" s="11">
        <f>IF($AG278,SUMPRODUCT(AV$2:AV278,$AH$2:$AH278)/SUM($AH$2:$AH278),0)</f>
        <v>0</v>
      </c>
      <c r="BQ278" s="11">
        <f>IF($AG278,SUMPRODUCT(AW$2:AW278,$AH$2:$AH278)/SUM($AH$2:$AH278),0)</f>
        <v>0</v>
      </c>
      <c r="BR278" s="11">
        <f>IF($AG278,SUMPRODUCT(AX$2:AX278,$AH$2:$AH278)/SUM($AH$2:$AH278),0)</f>
        <v>0</v>
      </c>
      <c r="BS278" s="11">
        <f>IF($AG278,SUMPRODUCT(AY$2:AY278,$AH$2:$AH278)/SUM($AH$2:$AH278),0)</f>
        <v>0</v>
      </c>
      <c r="BT278" s="11">
        <f>IF($AG278,SUMPRODUCT(AZ$2:AZ278,$AH$2:$AH278)/SUM($AH$2:$AH278),0)</f>
        <v>0</v>
      </c>
      <c r="BU278" s="11">
        <f>IF($AG278,SUMPRODUCT(BA$2:BA278,$AH$2:$AH278)/SUM($AH$2:$AH278),0)</f>
        <v>0</v>
      </c>
      <c r="BV278" s="11"/>
      <c r="BW278" s="109" cm="1">
        <f t="array" ref="BW278">IF($AG278,SQRT(SUMPRODUCT($AH$2:$AH278, (AI$2:AI278-BC278)^2)/(SUM($AH$2:$AH278)-1)),0)</f>
        <v>0</v>
      </c>
      <c r="BX278" s="109" cm="1">
        <f t="array" ref="BX278">IF($AG278,SQRT(SUMPRODUCT($AH$2:$AH278, (AJ$2:AJ278-BD278)^2)/(SUM($AH$2:$AH278)-1)),0)</f>
        <v>0</v>
      </c>
      <c r="BY278" s="109" cm="1">
        <f t="array" ref="BY278">IF($AG278,SQRT(SUMPRODUCT($AH$2:$AH278, (AK$2:AK278-BE278)^2)/(SUM($AH$2:$AH278)-1)),0)</f>
        <v>0</v>
      </c>
      <c r="BZ278" s="109" cm="1">
        <f t="array" ref="BZ278">IF($AG278,SQRT(SUMPRODUCT($AH$2:$AH278, (AL$2:AL278-BF278)^2)/(SUM($AH$2:$AH278)-1)),0)</f>
        <v>0</v>
      </c>
      <c r="CA278" s="109" cm="1">
        <f t="array" ref="CA278">IF($AG278,SQRT(SUMPRODUCT($AH$2:$AH278, (AM$2:AM278-BG278)^2)/(SUM($AH$2:$AH278)-1)),0)</f>
        <v>0</v>
      </c>
      <c r="CB278" s="109" cm="1">
        <f t="array" ref="CB278">IF($AG278,SQRT(SUMPRODUCT($AH$2:$AH278, (AN$2:AN278-BH278)^2)/(SUM($AH$2:$AH278)-1)),0)</f>
        <v>0</v>
      </c>
      <c r="CC278" s="109" cm="1">
        <f t="array" ref="CC278">IF($AG278,SQRT(SUMPRODUCT($AH$2:$AH278, (AO$2:AO278-BI278)^2)/(SUM($AH$2:$AH278)-1)),0)</f>
        <v>0</v>
      </c>
      <c r="CD278" s="109" cm="1">
        <f t="array" ref="CD278">IF($AG278,SQRT(SUMPRODUCT($AH$2:$AH278, (AP$2:AP278-BJ278)^2)/(SUM($AH$2:$AH278)-1)),0)</f>
        <v>0</v>
      </c>
      <c r="CE278" s="109" cm="1">
        <f t="array" ref="CE278">IF($AG278,SQRT(SUMPRODUCT($AH$2:$AH278, (AQ$2:AQ278-BK278)^2)/(SUM($AH$2:$AH278)-1)),0)</f>
        <v>0</v>
      </c>
      <c r="CF278" s="109" cm="1">
        <f t="array" ref="CF278">IF($AG278,SQRT(SUMPRODUCT($AH$2:$AH278, (AR$2:AR278-BL278)^2)/(SUM($AH$2:$AH278)-1)),0)</f>
        <v>0</v>
      </c>
      <c r="CG278" s="109" cm="1">
        <f t="array" ref="CG278">IF($AG278,SQRT(SUMPRODUCT($AH$2:$AH278, (AS$2:AS278-BM278)^2)/(SUM($AH$2:$AH278)-1)),0)</f>
        <v>0</v>
      </c>
      <c r="CH278" s="109" cm="1">
        <f t="array" ref="CH278">IF($AG278,SQRT(SUMPRODUCT($AH$2:$AH278, (AT$2:AT278-BN278)^2)/(SUM($AH$2:$AH278)-1)),0)</f>
        <v>0</v>
      </c>
      <c r="CI278" s="109" cm="1">
        <f t="array" ref="CI278">IF($AG278,SQRT(SUMPRODUCT($AH$2:$AH278, (AU$2:AU278-BO278)^2)/(SUM($AH$2:$AH278)-1)),0)</f>
        <v>0</v>
      </c>
      <c r="CJ278" s="109" cm="1">
        <f t="array" ref="CJ278">IF($AG278,SQRT(SUMPRODUCT($AH$2:$AH278, (AV$2:AV278-BP278)^2)/(SUM($AH$2:$AH278)-1)),0)</f>
        <v>0</v>
      </c>
      <c r="CK278" s="109" cm="1">
        <f t="array" ref="CK278">IF($AG278,SQRT(SUMPRODUCT($AH$2:$AH278, (AW$2:AW278-BQ278)^2)/(SUM($AH$2:$AH278)-1)),0)</f>
        <v>0</v>
      </c>
      <c r="CL278" s="109" cm="1">
        <f t="array" ref="CL278">IF($AG278,SQRT(SUMPRODUCT($AH$2:$AH278, (AX$2:AX278-BR278)^2)/(SUM($AH$2:$AH278)-1)),0)</f>
        <v>0</v>
      </c>
      <c r="CM278" s="109" cm="1">
        <f t="array" ref="CM278">IF($AG278,SQRT(SUMPRODUCT($AH$2:$AH278, (AY$2:AY278-BS278)^2)/(SUM($AH$2:$AH278)-1)),0)</f>
        <v>0</v>
      </c>
      <c r="CN278" s="109" cm="1">
        <f t="array" ref="CN278">IF($AG278,SQRT(SUMPRODUCT($AH$2:$AH278, (AZ$2:AZ278-BT278)^2)/(SUM($AH$2:$AH278)-1)),0)</f>
        <v>0</v>
      </c>
      <c r="CO278" s="109" cm="1">
        <f t="array" ref="CO278">IF($AG278,SQRT(SUMPRODUCT($AH$2:$AH278, (BA$2:BA278-BU278)^2)/(SUM($AH$2:$AH278)-1)),0)</f>
        <v>0</v>
      </c>
    </row>
    <row r="279" spans="34:93" x14ac:dyDescent="0.25">
      <c r="AH279" s="99" t="str">
        <f t="shared" si="74"/>
        <v/>
      </c>
      <c r="AI279" s="11">
        <f t="shared" ca="1" si="81"/>
        <v>0</v>
      </c>
      <c r="AJ279" s="11">
        <f t="shared" ca="1" si="81"/>
        <v>0</v>
      </c>
      <c r="AK279" s="11">
        <f t="shared" ca="1" si="81"/>
        <v>0</v>
      </c>
      <c r="AL279" s="11">
        <f t="shared" ca="1" si="81"/>
        <v>0</v>
      </c>
      <c r="AM279" s="11">
        <f t="shared" ca="1" si="81"/>
        <v>0</v>
      </c>
      <c r="AN279" s="11">
        <f t="shared" ca="1" si="81"/>
        <v>0</v>
      </c>
      <c r="AO279" s="11">
        <f t="shared" ca="1" si="81"/>
        <v>0</v>
      </c>
      <c r="AP279" s="11">
        <f t="shared" ca="1" si="81"/>
        <v>0</v>
      </c>
      <c r="AQ279" s="11">
        <f t="shared" ca="1" si="81"/>
        <v>0</v>
      </c>
      <c r="AR279" s="11">
        <f t="shared" ca="1" si="81"/>
        <v>0</v>
      </c>
      <c r="AS279" s="11">
        <f t="shared" ca="1" si="82"/>
        <v>0</v>
      </c>
      <c r="AT279" s="11">
        <f t="shared" ca="1" si="82"/>
        <v>0</v>
      </c>
      <c r="AU279" s="11">
        <f t="shared" ca="1" si="82"/>
        <v>0</v>
      </c>
      <c r="AV279" s="11">
        <f t="shared" ca="1" si="82"/>
        <v>0</v>
      </c>
      <c r="AW279" s="11">
        <f t="shared" ca="1" si="82"/>
        <v>0</v>
      </c>
      <c r="AX279" s="11">
        <f t="shared" ca="1" si="82"/>
        <v>0</v>
      </c>
      <c r="AY279" s="11">
        <f t="shared" ca="1" si="82"/>
        <v>0</v>
      </c>
      <c r="AZ279" s="11">
        <f t="shared" ca="1" si="82"/>
        <v>0</v>
      </c>
      <c r="BA279" s="11">
        <f t="shared" ca="1" si="82"/>
        <v>0</v>
      </c>
      <c r="BB279" s="11"/>
      <c r="BC279" s="11">
        <f>IF($AG279,SUMPRODUCT(AI$2:AI279,$AH$2:$AH279)/SUM($AH$2:$AH279),0)</f>
        <v>0</v>
      </c>
      <c r="BD279" s="11">
        <f>IF($AG279,SUMPRODUCT(AJ$2:AJ279,$AH$2:$AH279)/SUM($AH$2:$AH279),0)</f>
        <v>0</v>
      </c>
      <c r="BE279" s="11">
        <f>IF($AG279,SUMPRODUCT(AK$2:AK279,$AH$2:$AH279)/SUM($AH$2:$AH279),0)</f>
        <v>0</v>
      </c>
      <c r="BF279" s="11">
        <f>IF($AG279,SUMPRODUCT(AL$2:AL279,$AH$2:$AH279)/SUM($AH$2:$AH279),0)</f>
        <v>0</v>
      </c>
      <c r="BG279" s="11">
        <f>IF($AG279,SUMPRODUCT(AM$2:AM279,$AH$2:$AH279)/SUM($AH$2:$AH279),0)</f>
        <v>0</v>
      </c>
      <c r="BH279" s="11">
        <f>IF($AG279,SUMPRODUCT(AN$2:AN279,$AH$2:$AH279)/SUM($AH$2:$AH279),0)</f>
        <v>0</v>
      </c>
      <c r="BI279" s="11">
        <f>IF($AG279,SUMPRODUCT(AO$2:AO279,$AH$2:$AH279)/SUM($AH$2:$AH279),0)</f>
        <v>0</v>
      </c>
      <c r="BJ279" s="11">
        <f>IF($AG279,SUMPRODUCT(AP$2:AP279,$AH$2:$AH279)/SUM($AH$2:$AH279),0)</f>
        <v>0</v>
      </c>
      <c r="BK279" s="11">
        <f>IF($AG279,SUMPRODUCT(AQ$2:AQ279,$AH$2:$AH279)/SUM($AH$2:$AH279),0)</f>
        <v>0</v>
      </c>
      <c r="BL279" s="11">
        <f>IF($AG279,SUMPRODUCT(AR$2:AR279,$AH$2:$AH279)/SUM($AH$2:$AH279),0)</f>
        <v>0</v>
      </c>
      <c r="BM279" s="11">
        <f>IF($AG279,SUMPRODUCT(AS$2:AS279,$AH$2:$AH279)/SUM($AH$2:$AH279),0)</f>
        <v>0</v>
      </c>
      <c r="BN279" s="11">
        <f>IF($AG279,SUMPRODUCT(AT$2:AT279,$AH$2:$AH279)/SUM($AH$2:$AH279),0)</f>
        <v>0</v>
      </c>
      <c r="BO279" s="11">
        <f>IF($AG279,SUMPRODUCT(AU$2:AU279,$AH$2:$AH279)/SUM($AH$2:$AH279),0)</f>
        <v>0</v>
      </c>
      <c r="BP279" s="11">
        <f>IF($AG279,SUMPRODUCT(AV$2:AV279,$AH$2:$AH279)/SUM($AH$2:$AH279),0)</f>
        <v>0</v>
      </c>
      <c r="BQ279" s="11">
        <f>IF($AG279,SUMPRODUCT(AW$2:AW279,$AH$2:$AH279)/SUM($AH$2:$AH279),0)</f>
        <v>0</v>
      </c>
      <c r="BR279" s="11">
        <f>IF($AG279,SUMPRODUCT(AX$2:AX279,$AH$2:$AH279)/SUM($AH$2:$AH279),0)</f>
        <v>0</v>
      </c>
      <c r="BS279" s="11">
        <f>IF($AG279,SUMPRODUCT(AY$2:AY279,$AH$2:$AH279)/SUM($AH$2:$AH279),0)</f>
        <v>0</v>
      </c>
      <c r="BT279" s="11">
        <f>IF($AG279,SUMPRODUCT(AZ$2:AZ279,$AH$2:$AH279)/SUM($AH$2:$AH279),0)</f>
        <v>0</v>
      </c>
      <c r="BU279" s="11">
        <f>IF($AG279,SUMPRODUCT(BA$2:BA279,$AH$2:$AH279)/SUM($AH$2:$AH279),0)</f>
        <v>0</v>
      </c>
      <c r="BV279" s="11"/>
      <c r="BW279" s="109" cm="1">
        <f t="array" ref="BW279">IF($AG279,SQRT(SUMPRODUCT($AH$2:$AH279, (AI$2:AI279-BC279)^2)/(SUM($AH$2:$AH279)-1)),0)</f>
        <v>0</v>
      </c>
      <c r="BX279" s="109" cm="1">
        <f t="array" ref="BX279">IF($AG279,SQRT(SUMPRODUCT($AH$2:$AH279, (AJ$2:AJ279-BD279)^2)/(SUM($AH$2:$AH279)-1)),0)</f>
        <v>0</v>
      </c>
      <c r="BY279" s="109" cm="1">
        <f t="array" ref="BY279">IF($AG279,SQRT(SUMPRODUCT($AH$2:$AH279, (AK$2:AK279-BE279)^2)/(SUM($AH$2:$AH279)-1)),0)</f>
        <v>0</v>
      </c>
      <c r="BZ279" s="109" cm="1">
        <f t="array" ref="BZ279">IF($AG279,SQRT(SUMPRODUCT($AH$2:$AH279, (AL$2:AL279-BF279)^2)/(SUM($AH$2:$AH279)-1)),0)</f>
        <v>0</v>
      </c>
      <c r="CA279" s="109" cm="1">
        <f t="array" ref="CA279">IF($AG279,SQRT(SUMPRODUCT($AH$2:$AH279, (AM$2:AM279-BG279)^2)/(SUM($AH$2:$AH279)-1)),0)</f>
        <v>0</v>
      </c>
      <c r="CB279" s="109" cm="1">
        <f t="array" ref="CB279">IF($AG279,SQRT(SUMPRODUCT($AH$2:$AH279, (AN$2:AN279-BH279)^2)/(SUM($AH$2:$AH279)-1)),0)</f>
        <v>0</v>
      </c>
      <c r="CC279" s="109" cm="1">
        <f t="array" ref="CC279">IF($AG279,SQRT(SUMPRODUCT($AH$2:$AH279, (AO$2:AO279-BI279)^2)/(SUM($AH$2:$AH279)-1)),0)</f>
        <v>0</v>
      </c>
      <c r="CD279" s="109" cm="1">
        <f t="array" ref="CD279">IF($AG279,SQRT(SUMPRODUCT($AH$2:$AH279, (AP$2:AP279-BJ279)^2)/(SUM($AH$2:$AH279)-1)),0)</f>
        <v>0</v>
      </c>
      <c r="CE279" s="109" cm="1">
        <f t="array" ref="CE279">IF($AG279,SQRT(SUMPRODUCT($AH$2:$AH279, (AQ$2:AQ279-BK279)^2)/(SUM($AH$2:$AH279)-1)),0)</f>
        <v>0</v>
      </c>
      <c r="CF279" s="109" cm="1">
        <f t="array" ref="CF279">IF($AG279,SQRT(SUMPRODUCT($AH$2:$AH279, (AR$2:AR279-BL279)^2)/(SUM($AH$2:$AH279)-1)),0)</f>
        <v>0</v>
      </c>
      <c r="CG279" s="109" cm="1">
        <f t="array" ref="CG279">IF($AG279,SQRT(SUMPRODUCT($AH$2:$AH279, (AS$2:AS279-BM279)^2)/(SUM($AH$2:$AH279)-1)),0)</f>
        <v>0</v>
      </c>
      <c r="CH279" s="109" cm="1">
        <f t="array" ref="CH279">IF($AG279,SQRT(SUMPRODUCT($AH$2:$AH279, (AT$2:AT279-BN279)^2)/(SUM($AH$2:$AH279)-1)),0)</f>
        <v>0</v>
      </c>
      <c r="CI279" s="109" cm="1">
        <f t="array" ref="CI279">IF($AG279,SQRT(SUMPRODUCT($AH$2:$AH279, (AU$2:AU279-BO279)^2)/(SUM($AH$2:$AH279)-1)),0)</f>
        <v>0</v>
      </c>
      <c r="CJ279" s="109" cm="1">
        <f t="array" ref="CJ279">IF($AG279,SQRT(SUMPRODUCT($AH$2:$AH279, (AV$2:AV279-BP279)^2)/(SUM($AH$2:$AH279)-1)),0)</f>
        <v>0</v>
      </c>
      <c r="CK279" s="109" cm="1">
        <f t="array" ref="CK279">IF($AG279,SQRT(SUMPRODUCT($AH$2:$AH279, (AW$2:AW279-BQ279)^2)/(SUM($AH$2:$AH279)-1)),0)</f>
        <v>0</v>
      </c>
      <c r="CL279" s="109" cm="1">
        <f t="array" ref="CL279">IF($AG279,SQRT(SUMPRODUCT($AH$2:$AH279, (AX$2:AX279-BR279)^2)/(SUM($AH$2:$AH279)-1)),0)</f>
        <v>0</v>
      </c>
      <c r="CM279" s="109" cm="1">
        <f t="array" ref="CM279">IF($AG279,SQRT(SUMPRODUCT($AH$2:$AH279, (AY$2:AY279-BS279)^2)/(SUM($AH$2:$AH279)-1)),0)</f>
        <v>0</v>
      </c>
      <c r="CN279" s="109" cm="1">
        <f t="array" ref="CN279">IF($AG279,SQRT(SUMPRODUCT($AH$2:$AH279, (AZ$2:AZ279-BT279)^2)/(SUM($AH$2:$AH279)-1)),0)</f>
        <v>0</v>
      </c>
      <c r="CO279" s="109" cm="1">
        <f t="array" ref="CO279">IF($AG279,SQRT(SUMPRODUCT($AH$2:$AH279, (BA$2:BA279-BU279)^2)/(SUM($AH$2:$AH279)-1)),0)</f>
        <v>0</v>
      </c>
    </row>
    <row r="280" spans="34:93" x14ac:dyDescent="0.25">
      <c r="AH280" s="99" t="str">
        <f t="shared" si="74"/>
        <v/>
      </c>
      <c r="AI280" s="11">
        <f t="shared" ca="1" si="81"/>
        <v>0</v>
      </c>
      <c r="AJ280" s="11">
        <f t="shared" ca="1" si="81"/>
        <v>0</v>
      </c>
      <c r="AK280" s="11">
        <f t="shared" ca="1" si="81"/>
        <v>0</v>
      </c>
      <c r="AL280" s="11">
        <f t="shared" ca="1" si="81"/>
        <v>0</v>
      </c>
      <c r="AM280" s="11">
        <f t="shared" ca="1" si="81"/>
        <v>0</v>
      </c>
      <c r="AN280" s="11">
        <f t="shared" ca="1" si="81"/>
        <v>0</v>
      </c>
      <c r="AO280" s="11">
        <f t="shared" ca="1" si="81"/>
        <v>0</v>
      </c>
      <c r="AP280" s="11">
        <f t="shared" ca="1" si="81"/>
        <v>0</v>
      </c>
      <c r="AQ280" s="11">
        <f t="shared" ca="1" si="81"/>
        <v>0</v>
      </c>
      <c r="AR280" s="11">
        <f t="shared" ca="1" si="81"/>
        <v>0</v>
      </c>
      <c r="AS280" s="11">
        <f t="shared" ca="1" si="82"/>
        <v>0</v>
      </c>
      <c r="AT280" s="11">
        <f t="shared" ca="1" si="82"/>
        <v>0</v>
      </c>
      <c r="AU280" s="11">
        <f t="shared" ca="1" si="82"/>
        <v>0</v>
      </c>
      <c r="AV280" s="11">
        <f t="shared" ca="1" si="82"/>
        <v>0</v>
      </c>
      <c r="AW280" s="11">
        <f t="shared" ca="1" si="82"/>
        <v>0</v>
      </c>
      <c r="AX280" s="11">
        <f t="shared" ca="1" si="82"/>
        <v>0</v>
      </c>
      <c r="AY280" s="11">
        <f t="shared" ca="1" si="82"/>
        <v>0</v>
      </c>
      <c r="AZ280" s="11">
        <f t="shared" ca="1" si="82"/>
        <v>0</v>
      </c>
      <c r="BA280" s="11">
        <f t="shared" ca="1" si="82"/>
        <v>0</v>
      </c>
      <c r="BB280" s="11"/>
      <c r="BC280" s="11">
        <f>IF($AG280,SUMPRODUCT(AI$2:AI280,$AH$2:$AH280)/SUM($AH$2:$AH280),0)</f>
        <v>0</v>
      </c>
      <c r="BD280" s="11">
        <f>IF($AG280,SUMPRODUCT(AJ$2:AJ280,$AH$2:$AH280)/SUM($AH$2:$AH280),0)</f>
        <v>0</v>
      </c>
      <c r="BE280" s="11">
        <f>IF($AG280,SUMPRODUCT(AK$2:AK280,$AH$2:$AH280)/SUM($AH$2:$AH280),0)</f>
        <v>0</v>
      </c>
      <c r="BF280" s="11">
        <f>IF($AG280,SUMPRODUCT(AL$2:AL280,$AH$2:$AH280)/SUM($AH$2:$AH280),0)</f>
        <v>0</v>
      </c>
      <c r="BG280" s="11">
        <f>IF($AG280,SUMPRODUCT(AM$2:AM280,$AH$2:$AH280)/SUM($AH$2:$AH280),0)</f>
        <v>0</v>
      </c>
      <c r="BH280" s="11">
        <f>IF($AG280,SUMPRODUCT(AN$2:AN280,$AH$2:$AH280)/SUM($AH$2:$AH280),0)</f>
        <v>0</v>
      </c>
      <c r="BI280" s="11">
        <f>IF($AG280,SUMPRODUCT(AO$2:AO280,$AH$2:$AH280)/SUM($AH$2:$AH280),0)</f>
        <v>0</v>
      </c>
      <c r="BJ280" s="11">
        <f>IF($AG280,SUMPRODUCT(AP$2:AP280,$AH$2:$AH280)/SUM($AH$2:$AH280),0)</f>
        <v>0</v>
      </c>
      <c r="BK280" s="11">
        <f>IF($AG280,SUMPRODUCT(AQ$2:AQ280,$AH$2:$AH280)/SUM($AH$2:$AH280),0)</f>
        <v>0</v>
      </c>
      <c r="BL280" s="11">
        <f>IF($AG280,SUMPRODUCT(AR$2:AR280,$AH$2:$AH280)/SUM($AH$2:$AH280),0)</f>
        <v>0</v>
      </c>
      <c r="BM280" s="11">
        <f>IF($AG280,SUMPRODUCT(AS$2:AS280,$AH$2:$AH280)/SUM($AH$2:$AH280),0)</f>
        <v>0</v>
      </c>
      <c r="BN280" s="11">
        <f>IF($AG280,SUMPRODUCT(AT$2:AT280,$AH$2:$AH280)/SUM($AH$2:$AH280),0)</f>
        <v>0</v>
      </c>
      <c r="BO280" s="11">
        <f>IF($AG280,SUMPRODUCT(AU$2:AU280,$AH$2:$AH280)/SUM($AH$2:$AH280),0)</f>
        <v>0</v>
      </c>
      <c r="BP280" s="11">
        <f>IF($AG280,SUMPRODUCT(AV$2:AV280,$AH$2:$AH280)/SUM($AH$2:$AH280),0)</f>
        <v>0</v>
      </c>
      <c r="BQ280" s="11">
        <f>IF($AG280,SUMPRODUCT(AW$2:AW280,$AH$2:$AH280)/SUM($AH$2:$AH280),0)</f>
        <v>0</v>
      </c>
      <c r="BR280" s="11">
        <f>IF($AG280,SUMPRODUCT(AX$2:AX280,$AH$2:$AH280)/SUM($AH$2:$AH280),0)</f>
        <v>0</v>
      </c>
      <c r="BS280" s="11">
        <f>IF($AG280,SUMPRODUCT(AY$2:AY280,$AH$2:$AH280)/SUM($AH$2:$AH280),0)</f>
        <v>0</v>
      </c>
      <c r="BT280" s="11">
        <f>IF($AG280,SUMPRODUCT(AZ$2:AZ280,$AH$2:$AH280)/SUM($AH$2:$AH280),0)</f>
        <v>0</v>
      </c>
      <c r="BU280" s="11">
        <f>IF($AG280,SUMPRODUCT(BA$2:BA280,$AH$2:$AH280)/SUM($AH$2:$AH280),0)</f>
        <v>0</v>
      </c>
      <c r="BV280" s="11"/>
      <c r="BW280" s="109" cm="1">
        <f t="array" ref="BW280">IF($AG280,SQRT(SUMPRODUCT($AH$2:$AH280, (AI$2:AI280-BC280)^2)/(SUM($AH$2:$AH280)-1)),0)</f>
        <v>0</v>
      </c>
      <c r="BX280" s="109" cm="1">
        <f t="array" ref="BX280">IF($AG280,SQRT(SUMPRODUCT($AH$2:$AH280, (AJ$2:AJ280-BD280)^2)/(SUM($AH$2:$AH280)-1)),0)</f>
        <v>0</v>
      </c>
      <c r="BY280" s="109" cm="1">
        <f t="array" ref="BY280">IF($AG280,SQRT(SUMPRODUCT($AH$2:$AH280, (AK$2:AK280-BE280)^2)/(SUM($AH$2:$AH280)-1)),0)</f>
        <v>0</v>
      </c>
      <c r="BZ280" s="109" cm="1">
        <f t="array" ref="BZ280">IF($AG280,SQRT(SUMPRODUCT($AH$2:$AH280, (AL$2:AL280-BF280)^2)/(SUM($AH$2:$AH280)-1)),0)</f>
        <v>0</v>
      </c>
      <c r="CA280" s="109" cm="1">
        <f t="array" ref="CA280">IF($AG280,SQRT(SUMPRODUCT($AH$2:$AH280, (AM$2:AM280-BG280)^2)/(SUM($AH$2:$AH280)-1)),0)</f>
        <v>0</v>
      </c>
      <c r="CB280" s="109" cm="1">
        <f t="array" ref="CB280">IF($AG280,SQRT(SUMPRODUCT($AH$2:$AH280, (AN$2:AN280-BH280)^2)/(SUM($AH$2:$AH280)-1)),0)</f>
        <v>0</v>
      </c>
      <c r="CC280" s="109" cm="1">
        <f t="array" ref="CC280">IF($AG280,SQRT(SUMPRODUCT($AH$2:$AH280, (AO$2:AO280-BI280)^2)/(SUM($AH$2:$AH280)-1)),0)</f>
        <v>0</v>
      </c>
      <c r="CD280" s="109" cm="1">
        <f t="array" ref="CD280">IF($AG280,SQRT(SUMPRODUCT($AH$2:$AH280, (AP$2:AP280-BJ280)^2)/(SUM($AH$2:$AH280)-1)),0)</f>
        <v>0</v>
      </c>
      <c r="CE280" s="109" cm="1">
        <f t="array" ref="CE280">IF($AG280,SQRT(SUMPRODUCT($AH$2:$AH280, (AQ$2:AQ280-BK280)^2)/(SUM($AH$2:$AH280)-1)),0)</f>
        <v>0</v>
      </c>
      <c r="CF280" s="109" cm="1">
        <f t="array" ref="CF280">IF($AG280,SQRT(SUMPRODUCT($AH$2:$AH280, (AR$2:AR280-BL280)^2)/(SUM($AH$2:$AH280)-1)),0)</f>
        <v>0</v>
      </c>
      <c r="CG280" s="109" cm="1">
        <f t="array" ref="CG280">IF($AG280,SQRT(SUMPRODUCT($AH$2:$AH280, (AS$2:AS280-BM280)^2)/(SUM($AH$2:$AH280)-1)),0)</f>
        <v>0</v>
      </c>
      <c r="CH280" s="109" cm="1">
        <f t="array" ref="CH280">IF($AG280,SQRT(SUMPRODUCT($AH$2:$AH280, (AT$2:AT280-BN280)^2)/(SUM($AH$2:$AH280)-1)),0)</f>
        <v>0</v>
      </c>
      <c r="CI280" s="109" cm="1">
        <f t="array" ref="CI280">IF($AG280,SQRT(SUMPRODUCT($AH$2:$AH280, (AU$2:AU280-BO280)^2)/(SUM($AH$2:$AH280)-1)),0)</f>
        <v>0</v>
      </c>
      <c r="CJ280" s="109" cm="1">
        <f t="array" ref="CJ280">IF($AG280,SQRT(SUMPRODUCT($AH$2:$AH280, (AV$2:AV280-BP280)^2)/(SUM($AH$2:$AH280)-1)),0)</f>
        <v>0</v>
      </c>
      <c r="CK280" s="109" cm="1">
        <f t="array" ref="CK280">IF($AG280,SQRT(SUMPRODUCT($AH$2:$AH280, (AW$2:AW280-BQ280)^2)/(SUM($AH$2:$AH280)-1)),0)</f>
        <v>0</v>
      </c>
      <c r="CL280" s="109" cm="1">
        <f t="array" ref="CL280">IF($AG280,SQRT(SUMPRODUCT($AH$2:$AH280, (AX$2:AX280-BR280)^2)/(SUM($AH$2:$AH280)-1)),0)</f>
        <v>0</v>
      </c>
      <c r="CM280" s="109" cm="1">
        <f t="array" ref="CM280">IF($AG280,SQRT(SUMPRODUCT($AH$2:$AH280, (AY$2:AY280-BS280)^2)/(SUM($AH$2:$AH280)-1)),0)</f>
        <v>0</v>
      </c>
      <c r="CN280" s="109" cm="1">
        <f t="array" ref="CN280">IF($AG280,SQRT(SUMPRODUCT($AH$2:$AH280, (AZ$2:AZ280-BT280)^2)/(SUM($AH$2:$AH280)-1)),0)</f>
        <v>0</v>
      </c>
      <c r="CO280" s="109" cm="1">
        <f t="array" ref="CO280">IF($AG280,SQRT(SUMPRODUCT($AH$2:$AH280, (BA$2:BA280-BU280)^2)/(SUM($AH$2:$AH280)-1)),0)</f>
        <v>0</v>
      </c>
    </row>
    <row r="281" spans="34:93" x14ac:dyDescent="0.25">
      <c r="AH281" s="99" t="str">
        <f t="shared" si="74"/>
        <v/>
      </c>
      <c r="AI281" s="11">
        <f t="shared" ca="1" si="81"/>
        <v>0</v>
      </c>
      <c r="AJ281" s="11">
        <f t="shared" ca="1" si="81"/>
        <v>0</v>
      </c>
      <c r="AK281" s="11">
        <f t="shared" ca="1" si="81"/>
        <v>0</v>
      </c>
      <c r="AL281" s="11">
        <f t="shared" ca="1" si="81"/>
        <v>0</v>
      </c>
      <c r="AM281" s="11">
        <f t="shared" ca="1" si="81"/>
        <v>0</v>
      </c>
      <c r="AN281" s="11">
        <f t="shared" ca="1" si="81"/>
        <v>0</v>
      </c>
      <c r="AO281" s="11">
        <f t="shared" ca="1" si="81"/>
        <v>0</v>
      </c>
      <c r="AP281" s="11">
        <f t="shared" ca="1" si="81"/>
        <v>0</v>
      </c>
      <c r="AQ281" s="11">
        <f t="shared" ca="1" si="81"/>
        <v>0</v>
      </c>
      <c r="AR281" s="11">
        <f t="shared" ca="1" si="81"/>
        <v>0</v>
      </c>
      <c r="AS281" s="11">
        <f t="shared" ca="1" si="82"/>
        <v>0</v>
      </c>
      <c r="AT281" s="11">
        <f t="shared" ca="1" si="82"/>
        <v>0</v>
      </c>
      <c r="AU281" s="11">
        <f t="shared" ca="1" si="82"/>
        <v>0</v>
      </c>
      <c r="AV281" s="11">
        <f t="shared" ca="1" si="82"/>
        <v>0</v>
      </c>
      <c r="AW281" s="11">
        <f t="shared" ca="1" si="82"/>
        <v>0</v>
      </c>
      <c r="AX281" s="11">
        <f t="shared" ca="1" si="82"/>
        <v>0</v>
      </c>
      <c r="AY281" s="11">
        <f t="shared" ca="1" si="82"/>
        <v>0</v>
      </c>
      <c r="AZ281" s="11">
        <f t="shared" ca="1" si="82"/>
        <v>0</v>
      </c>
      <c r="BA281" s="11">
        <f t="shared" ca="1" si="82"/>
        <v>0</v>
      </c>
      <c r="BB281" s="11"/>
      <c r="BC281" s="11">
        <f>IF($AG281,SUMPRODUCT(AI$2:AI281,$AH$2:$AH281)/SUM($AH$2:$AH281),0)</f>
        <v>0</v>
      </c>
      <c r="BD281" s="11">
        <f>IF($AG281,SUMPRODUCT(AJ$2:AJ281,$AH$2:$AH281)/SUM($AH$2:$AH281),0)</f>
        <v>0</v>
      </c>
      <c r="BE281" s="11">
        <f>IF($AG281,SUMPRODUCT(AK$2:AK281,$AH$2:$AH281)/SUM($AH$2:$AH281),0)</f>
        <v>0</v>
      </c>
      <c r="BF281" s="11">
        <f>IF($AG281,SUMPRODUCT(AL$2:AL281,$AH$2:$AH281)/SUM($AH$2:$AH281),0)</f>
        <v>0</v>
      </c>
      <c r="BG281" s="11">
        <f>IF($AG281,SUMPRODUCT(AM$2:AM281,$AH$2:$AH281)/SUM($AH$2:$AH281),0)</f>
        <v>0</v>
      </c>
      <c r="BH281" s="11">
        <f>IF($AG281,SUMPRODUCT(AN$2:AN281,$AH$2:$AH281)/SUM($AH$2:$AH281),0)</f>
        <v>0</v>
      </c>
      <c r="BI281" s="11">
        <f>IF($AG281,SUMPRODUCT(AO$2:AO281,$AH$2:$AH281)/SUM($AH$2:$AH281),0)</f>
        <v>0</v>
      </c>
      <c r="BJ281" s="11">
        <f>IF($AG281,SUMPRODUCT(AP$2:AP281,$AH$2:$AH281)/SUM($AH$2:$AH281),0)</f>
        <v>0</v>
      </c>
      <c r="BK281" s="11">
        <f>IF($AG281,SUMPRODUCT(AQ$2:AQ281,$AH$2:$AH281)/SUM($AH$2:$AH281),0)</f>
        <v>0</v>
      </c>
      <c r="BL281" s="11">
        <f>IF($AG281,SUMPRODUCT(AR$2:AR281,$AH$2:$AH281)/SUM($AH$2:$AH281),0)</f>
        <v>0</v>
      </c>
      <c r="BM281" s="11">
        <f>IF($AG281,SUMPRODUCT(AS$2:AS281,$AH$2:$AH281)/SUM($AH$2:$AH281),0)</f>
        <v>0</v>
      </c>
      <c r="BN281" s="11">
        <f>IF($AG281,SUMPRODUCT(AT$2:AT281,$AH$2:$AH281)/SUM($AH$2:$AH281),0)</f>
        <v>0</v>
      </c>
      <c r="BO281" s="11">
        <f>IF($AG281,SUMPRODUCT(AU$2:AU281,$AH$2:$AH281)/SUM($AH$2:$AH281),0)</f>
        <v>0</v>
      </c>
      <c r="BP281" s="11">
        <f>IF($AG281,SUMPRODUCT(AV$2:AV281,$AH$2:$AH281)/SUM($AH$2:$AH281),0)</f>
        <v>0</v>
      </c>
      <c r="BQ281" s="11">
        <f>IF($AG281,SUMPRODUCT(AW$2:AW281,$AH$2:$AH281)/SUM($AH$2:$AH281),0)</f>
        <v>0</v>
      </c>
      <c r="BR281" s="11">
        <f>IF($AG281,SUMPRODUCT(AX$2:AX281,$AH$2:$AH281)/SUM($AH$2:$AH281),0)</f>
        <v>0</v>
      </c>
      <c r="BS281" s="11">
        <f>IF($AG281,SUMPRODUCT(AY$2:AY281,$AH$2:$AH281)/SUM($AH$2:$AH281),0)</f>
        <v>0</v>
      </c>
      <c r="BT281" s="11">
        <f>IF($AG281,SUMPRODUCT(AZ$2:AZ281,$AH$2:$AH281)/SUM($AH$2:$AH281),0)</f>
        <v>0</v>
      </c>
      <c r="BU281" s="11">
        <f>IF($AG281,SUMPRODUCT(BA$2:BA281,$AH$2:$AH281)/SUM($AH$2:$AH281),0)</f>
        <v>0</v>
      </c>
      <c r="BV281" s="11"/>
      <c r="BW281" s="109" cm="1">
        <f t="array" ref="BW281">IF($AG281,SQRT(SUMPRODUCT($AH$2:$AH281, (AI$2:AI281-BC281)^2)/(SUM($AH$2:$AH281)-1)),0)</f>
        <v>0</v>
      </c>
      <c r="BX281" s="109" cm="1">
        <f t="array" ref="BX281">IF($AG281,SQRT(SUMPRODUCT($AH$2:$AH281, (AJ$2:AJ281-BD281)^2)/(SUM($AH$2:$AH281)-1)),0)</f>
        <v>0</v>
      </c>
      <c r="BY281" s="109" cm="1">
        <f t="array" ref="BY281">IF($AG281,SQRT(SUMPRODUCT($AH$2:$AH281, (AK$2:AK281-BE281)^2)/(SUM($AH$2:$AH281)-1)),0)</f>
        <v>0</v>
      </c>
      <c r="BZ281" s="109" cm="1">
        <f t="array" ref="BZ281">IF($AG281,SQRT(SUMPRODUCT($AH$2:$AH281, (AL$2:AL281-BF281)^2)/(SUM($AH$2:$AH281)-1)),0)</f>
        <v>0</v>
      </c>
      <c r="CA281" s="109" cm="1">
        <f t="array" ref="CA281">IF($AG281,SQRT(SUMPRODUCT($AH$2:$AH281, (AM$2:AM281-BG281)^2)/(SUM($AH$2:$AH281)-1)),0)</f>
        <v>0</v>
      </c>
      <c r="CB281" s="109" cm="1">
        <f t="array" ref="CB281">IF($AG281,SQRT(SUMPRODUCT($AH$2:$AH281, (AN$2:AN281-BH281)^2)/(SUM($AH$2:$AH281)-1)),0)</f>
        <v>0</v>
      </c>
      <c r="CC281" s="109" cm="1">
        <f t="array" ref="CC281">IF($AG281,SQRT(SUMPRODUCT($AH$2:$AH281, (AO$2:AO281-BI281)^2)/(SUM($AH$2:$AH281)-1)),0)</f>
        <v>0</v>
      </c>
      <c r="CD281" s="109" cm="1">
        <f t="array" ref="CD281">IF($AG281,SQRT(SUMPRODUCT($AH$2:$AH281, (AP$2:AP281-BJ281)^2)/(SUM($AH$2:$AH281)-1)),0)</f>
        <v>0</v>
      </c>
      <c r="CE281" s="109" cm="1">
        <f t="array" ref="CE281">IF($AG281,SQRT(SUMPRODUCT($AH$2:$AH281, (AQ$2:AQ281-BK281)^2)/(SUM($AH$2:$AH281)-1)),0)</f>
        <v>0</v>
      </c>
      <c r="CF281" s="109" cm="1">
        <f t="array" ref="CF281">IF($AG281,SQRT(SUMPRODUCT($AH$2:$AH281, (AR$2:AR281-BL281)^2)/(SUM($AH$2:$AH281)-1)),0)</f>
        <v>0</v>
      </c>
      <c r="CG281" s="109" cm="1">
        <f t="array" ref="CG281">IF($AG281,SQRT(SUMPRODUCT($AH$2:$AH281, (AS$2:AS281-BM281)^2)/(SUM($AH$2:$AH281)-1)),0)</f>
        <v>0</v>
      </c>
      <c r="CH281" s="109" cm="1">
        <f t="array" ref="CH281">IF($AG281,SQRT(SUMPRODUCT($AH$2:$AH281, (AT$2:AT281-BN281)^2)/(SUM($AH$2:$AH281)-1)),0)</f>
        <v>0</v>
      </c>
      <c r="CI281" s="109" cm="1">
        <f t="array" ref="CI281">IF($AG281,SQRT(SUMPRODUCT($AH$2:$AH281, (AU$2:AU281-BO281)^2)/(SUM($AH$2:$AH281)-1)),0)</f>
        <v>0</v>
      </c>
      <c r="CJ281" s="109" cm="1">
        <f t="array" ref="CJ281">IF($AG281,SQRT(SUMPRODUCT($AH$2:$AH281, (AV$2:AV281-BP281)^2)/(SUM($AH$2:$AH281)-1)),0)</f>
        <v>0</v>
      </c>
      <c r="CK281" s="109" cm="1">
        <f t="array" ref="CK281">IF($AG281,SQRT(SUMPRODUCT($AH$2:$AH281, (AW$2:AW281-BQ281)^2)/(SUM($AH$2:$AH281)-1)),0)</f>
        <v>0</v>
      </c>
      <c r="CL281" s="109" cm="1">
        <f t="array" ref="CL281">IF($AG281,SQRT(SUMPRODUCT($AH$2:$AH281, (AX$2:AX281-BR281)^2)/(SUM($AH$2:$AH281)-1)),0)</f>
        <v>0</v>
      </c>
      <c r="CM281" s="109" cm="1">
        <f t="array" ref="CM281">IF($AG281,SQRT(SUMPRODUCT($AH$2:$AH281, (AY$2:AY281-BS281)^2)/(SUM($AH$2:$AH281)-1)),0)</f>
        <v>0</v>
      </c>
      <c r="CN281" s="109" cm="1">
        <f t="array" ref="CN281">IF($AG281,SQRT(SUMPRODUCT($AH$2:$AH281, (AZ$2:AZ281-BT281)^2)/(SUM($AH$2:$AH281)-1)),0)</f>
        <v>0</v>
      </c>
      <c r="CO281" s="109" cm="1">
        <f t="array" ref="CO281">IF($AG281,SQRT(SUMPRODUCT($AH$2:$AH281, (BA$2:BA281-BU281)^2)/(SUM($AH$2:$AH281)-1)),0)</f>
        <v>0</v>
      </c>
    </row>
    <row r="282" spans="34:93" x14ac:dyDescent="0.25">
      <c r="AH282" s="99" t="str">
        <f t="shared" si="74"/>
        <v/>
      </c>
      <c r="AI282" s="11">
        <f t="shared" ref="AI282:AR291" ca="1" si="83">IF(AI$1&lt;&gt;0,SUMIFS(INDIRECT(AI$1), Fecha,$AG282),0)</f>
        <v>0</v>
      </c>
      <c r="AJ282" s="11">
        <f t="shared" ca="1" si="83"/>
        <v>0</v>
      </c>
      <c r="AK282" s="11">
        <f t="shared" ca="1" si="83"/>
        <v>0</v>
      </c>
      <c r="AL282" s="11">
        <f t="shared" ca="1" si="83"/>
        <v>0</v>
      </c>
      <c r="AM282" s="11">
        <f t="shared" ca="1" si="83"/>
        <v>0</v>
      </c>
      <c r="AN282" s="11">
        <f t="shared" ca="1" si="83"/>
        <v>0</v>
      </c>
      <c r="AO282" s="11">
        <f t="shared" ca="1" si="83"/>
        <v>0</v>
      </c>
      <c r="AP282" s="11">
        <f t="shared" ca="1" si="83"/>
        <v>0</v>
      </c>
      <c r="AQ282" s="11">
        <f t="shared" ca="1" si="83"/>
        <v>0</v>
      </c>
      <c r="AR282" s="11">
        <f t="shared" ca="1" si="83"/>
        <v>0</v>
      </c>
      <c r="AS282" s="11">
        <f t="shared" ref="AS282:BA291" ca="1" si="84">IF(AS$1&lt;&gt;0,SUMIFS(INDIRECT(AS$1), Fecha,$AG282),0)</f>
        <v>0</v>
      </c>
      <c r="AT282" s="11">
        <f t="shared" ca="1" si="84"/>
        <v>0</v>
      </c>
      <c r="AU282" s="11">
        <f t="shared" ca="1" si="84"/>
        <v>0</v>
      </c>
      <c r="AV282" s="11">
        <f t="shared" ca="1" si="84"/>
        <v>0</v>
      </c>
      <c r="AW282" s="11">
        <f t="shared" ca="1" si="84"/>
        <v>0</v>
      </c>
      <c r="AX282" s="11">
        <f t="shared" ca="1" si="84"/>
        <v>0</v>
      </c>
      <c r="AY282" s="11">
        <f t="shared" ca="1" si="84"/>
        <v>0</v>
      </c>
      <c r="AZ282" s="11">
        <f t="shared" ca="1" si="84"/>
        <v>0</v>
      </c>
      <c r="BA282" s="11">
        <f t="shared" ca="1" si="84"/>
        <v>0</v>
      </c>
      <c r="BB282" s="11"/>
      <c r="BC282" s="11">
        <f>IF($AG282,SUMPRODUCT(AI$2:AI282,$AH$2:$AH282)/SUM($AH$2:$AH282),0)</f>
        <v>0</v>
      </c>
      <c r="BD282" s="11">
        <f>IF($AG282,SUMPRODUCT(AJ$2:AJ282,$AH$2:$AH282)/SUM($AH$2:$AH282),0)</f>
        <v>0</v>
      </c>
      <c r="BE282" s="11">
        <f>IF($AG282,SUMPRODUCT(AK$2:AK282,$AH$2:$AH282)/SUM($AH$2:$AH282),0)</f>
        <v>0</v>
      </c>
      <c r="BF282" s="11">
        <f>IF($AG282,SUMPRODUCT(AL$2:AL282,$AH$2:$AH282)/SUM($AH$2:$AH282),0)</f>
        <v>0</v>
      </c>
      <c r="BG282" s="11">
        <f>IF($AG282,SUMPRODUCT(AM$2:AM282,$AH$2:$AH282)/SUM($AH$2:$AH282),0)</f>
        <v>0</v>
      </c>
      <c r="BH282" s="11">
        <f>IF($AG282,SUMPRODUCT(AN$2:AN282,$AH$2:$AH282)/SUM($AH$2:$AH282),0)</f>
        <v>0</v>
      </c>
      <c r="BI282" s="11">
        <f>IF($AG282,SUMPRODUCT(AO$2:AO282,$AH$2:$AH282)/SUM($AH$2:$AH282),0)</f>
        <v>0</v>
      </c>
      <c r="BJ282" s="11">
        <f>IF($AG282,SUMPRODUCT(AP$2:AP282,$AH$2:$AH282)/SUM($AH$2:$AH282),0)</f>
        <v>0</v>
      </c>
      <c r="BK282" s="11">
        <f>IF($AG282,SUMPRODUCT(AQ$2:AQ282,$AH$2:$AH282)/SUM($AH$2:$AH282),0)</f>
        <v>0</v>
      </c>
      <c r="BL282" s="11">
        <f>IF($AG282,SUMPRODUCT(AR$2:AR282,$AH$2:$AH282)/SUM($AH$2:$AH282),0)</f>
        <v>0</v>
      </c>
      <c r="BM282" s="11">
        <f>IF($AG282,SUMPRODUCT(AS$2:AS282,$AH$2:$AH282)/SUM($AH$2:$AH282),0)</f>
        <v>0</v>
      </c>
      <c r="BN282" s="11">
        <f>IF($AG282,SUMPRODUCT(AT$2:AT282,$AH$2:$AH282)/SUM($AH$2:$AH282),0)</f>
        <v>0</v>
      </c>
      <c r="BO282" s="11">
        <f>IF($AG282,SUMPRODUCT(AU$2:AU282,$AH$2:$AH282)/SUM($AH$2:$AH282),0)</f>
        <v>0</v>
      </c>
      <c r="BP282" s="11">
        <f>IF($AG282,SUMPRODUCT(AV$2:AV282,$AH$2:$AH282)/SUM($AH$2:$AH282),0)</f>
        <v>0</v>
      </c>
      <c r="BQ282" s="11">
        <f>IF($AG282,SUMPRODUCT(AW$2:AW282,$AH$2:$AH282)/SUM($AH$2:$AH282),0)</f>
        <v>0</v>
      </c>
      <c r="BR282" s="11">
        <f>IF($AG282,SUMPRODUCT(AX$2:AX282,$AH$2:$AH282)/SUM($AH$2:$AH282),0)</f>
        <v>0</v>
      </c>
      <c r="BS282" s="11">
        <f>IF($AG282,SUMPRODUCT(AY$2:AY282,$AH$2:$AH282)/SUM($AH$2:$AH282),0)</f>
        <v>0</v>
      </c>
      <c r="BT282" s="11">
        <f>IF($AG282,SUMPRODUCT(AZ$2:AZ282,$AH$2:$AH282)/SUM($AH$2:$AH282),0)</f>
        <v>0</v>
      </c>
      <c r="BU282" s="11">
        <f>IF($AG282,SUMPRODUCT(BA$2:BA282,$AH$2:$AH282)/SUM($AH$2:$AH282),0)</f>
        <v>0</v>
      </c>
      <c r="BV282" s="11"/>
      <c r="BW282" s="109" cm="1">
        <f t="array" ref="BW282">IF($AG282,SQRT(SUMPRODUCT($AH$2:$AH282, (AI$2:AI282-BC282)^2)/(SUM($AH$2:$AH282)-1)),0)</f>
        <v>0</v>
      </c>
      <c r="BX282" s="109" cm="1">
        <f t="array" ref="BX282">IF($AG282,SQRT(SUMPRODUCT($AH$2:$AH282, (AJ$2:AJ282-BD282)^2)/(SUM($AH$2:$AH282)-1)),0)</f>
        <v>0</v>
      </c>
      <c r="BY282" s="109" cm="1">
        <f t="array" ref="BY282">IF($AG282,SQRT(SUMPRODUCT($AH$2:$AH282, (AK$2:AK282-BE282)^2)/(SUM($AH$2:$AH282)-1)),0)</f>
        <v>0</v>
      </c>
      <c r="BZ282" s="109" cm="1">
        <f t="array" ref="BZ282">IF($AG282,SQRT(SUMPRODUCT($AH$2:$AH282, (AL$2:AL282-BF282)^2)/(SUM($AH$2:$AH282)-1)),0)</f>
        <v>0</v>
      </c>
      <c r="CA282" s="109" cm="1">
        <f t="array" ref="CA282">IF($AG282,SQRT(SUMPRODUCT($AH$2:$AH282, (AM$2:AM282-BG282)^2)/(SUM($AH$2:$AH282)-1)),0)</f>
        <v>0</v>
      </c>
      <c r="CB282" s="109" cm="1">
        <f t="array" ref="CB282">IF($AG282,SQRT(SUMPRODUCT($AH$2:$AH282, (AN$2:AN282-BH282)^2)/(SUM($AH$2:$AH282)-1)),0)</f>
        <v>0</v>
      </c>
      <c r="CC282" s="109" cm="1">
        <f t="array" ref="CC282">IF($AG282,SQRT(SUMPRODUCT($AH$2:$AH282, (AO$2:AO282-BI282)^2)/(SUM($AH$2:$AH282)-1)),0)</f>
        <v>0</v>
      </c>
      <c r="CD282" s="109" cm="1">
        <f t="array" ref="CD282">IF($AG282,SQRT(SUMPRODUCT($AH$2:$AH282, (AP$2:AP282-BJ282)^2)/(SUM($AH$2:$AH282)-1)),0)</f>
        <v>0</v>
      </c>
      <c r="CE282" s="109" cm="1">
        <f t="array" ref="CE282">IF($AG282,SQRT(SUMPRODUCT($AH$2:$AH282, (AQ$2:AQ282-BK282)^2)/(SUM($AH$2:$AH282)-1)),0)</f>
        <v>0</v>
      </c>
      <c r="CF282" s="109" cm="1">
        <f t="array" ref="CF282">IF($AG282,SQRT(SUMPRODUCT($AH$2:$AH282, (AR$2:AR282-BL282)^2)/(SUM($AH$2:$AH282)-1)),0)</f>
        <v>0</v>
      </c>
      <c r="CG282" s="109" cm="1">
        <f t="array" ref="CG282">IF($AG282,SQRT(SUMPRODUCT($AH$2:$AH282, (AS$2:AS282-BM282)^2)/(SUM($AH$2:$AH282)-1)),0)</f>
        <v>0</v>
      </c>
      <c r="CH282" s="109" cm="1">
        <f t="array" ref="CH282">IF($AG282,SQRT(SUMPRODUCT($AH$2:$AH282, (AT$2:AT282-BN282)^2)/(SUM($AH$2:$AH282)-1)),0)</f>
        <v>0</v>
      </c>
      <c r="CI282" s="109" cm="1">
        <f t="array" ref="CI282">IF($AG282,SQRT(SUMPRODUCT($AH$2:$AH282, (AU$2:AU282-BO282)^2)/(SUM($AH$2:$AH282)-1)),0)</f>
        <v>0</v>
      </c>
      <c r="CJ282" s="109" cm="1">
        <f t="array" ref="CJ282">IF($AG282,SQRT(SUMPRODUCT($AH$2:$AH282, (AV$2:AV282-BP282)^2)/(SUM($AH$2:$AH282)-1)),0)</f>
        <v>0</v>
      </c>
      <c r="CK282" s="109" cm="1">
        <f t="array" ref="CK282">IF($AG282,SQRT(SUMPRODUCT($AH$2:$AH282, (AW$2:AW282-BQ282)^2)/(SUM($AH$2:$AH282)-1)),0)</f>
        <v>0</v>
      </c>
      <c r="CL282" s="109" cm="1">
        <f t="array" ref="CL282">IF($AG282,SQRT(SUMPRODUCT($AH$2:$AH282, (AX$2:AX282-BR282)^2)/(SUM($AH$2:$AH282)-1)),0)</f>
        <v>0</v>
      </c>
      <c r="CM282" s="109" cm="1">
        <f t="array" ref="CM282">IF($AG282,SQRT(SUMPRODUCT($AH$2:$AH282, (AY$2:AY282-BS282)^2)/(SUM($AH$2:$AH282)-1)),0)</f>
        <v>0</v>
      </c>
      <c r="CN282" s="109" cm="1">
        <f t="array" ref="CN282">IF($AG282,SQRT(SUMPRODUCT($AH$2:$AH282, (AZ$2:AZ282-BT282)^2)/(SUM($AH$2:$AH282)-1)),0)</f>
        <v>0</v>
      </c>
      <c r="CO282" s="109" cm="1">
        <f t="array" ref="CO282">IF($AG282,SQRT(SUMPRODUCT($AH$2:$AH282, (BA$2:BA282-BU282)^2)/(SUM($AH$2:$AH282)-1)),0)</f>
        <v>0</v>
      </c>
    </row>
    <row r="283" spans="34:93" x14ac:dyDescent="0.25">
      <c r="AH283" s="99" t="str">
        <f t="shared" si="74"/>
        <v/>
      </c>
      <c r="AI283" s="11">
        <f t="shared" ca="1" si="83"/>
        <v>0</v>
      </c>
      <c r="AJ283" s="11">
        <f t="shared" ca="1" si="83"/>
        <v>0</v>
      </c>
      <c r="AK283" s="11">
        <f t="shared" ca="1" si="83"/>
        <v>0</v>
      </c>
      <c r="AL283" s="11">
        <f t="shared" ca="1" si="83"/>
        <v>0</v>
      </c>
      <c r="AM283" s="11">
        <f t="shared" ca="1" si="83"/>
        <v>0</v>
      </c>
      <c r="AN283" s="11">
        <f t="shared" ca="1" si="83"/>
        <v>0</v>
      </c>
      <c r="AO283" s="11">
        <f t="shared" ca="1" si="83"/>
        <v>0</v>
      </c>
      <c r="AP283" s="11">
        <f t="shared" ca="1" si="83"/>
        <v>0</v>
      </c>
      <c r="AQ283" s="11">
        <f t="shared" ca="1" si="83"/>
        <v>0</v>
      </c>
      <c r="AR283" s="11">
        <f t="shared" ca="1" si="83"/>
        <v>0</v>
      </c>
      <c r="AS283" s="11">
        <f t="shared" ca="1" si="84"/>
        <v>0</v>
      </c>
      <c r="AT283" s="11">
        <f t="shared" ca="1" si="84"/>
        <v>0</v>
      </c>
      <c r="AU283" s="11">
        <f t="shared" ca="1" si="84"/>
        <v>0</v>
      </c>
      <c r="AV283" s="11">
        <f t="shared" ca="1" si="84"/>
        <v>0</v>
      </c>
      <c r="AW283" s="11">
        <f t="shared" ca="1" si="84"/>
        <v>0</v>
      </c>
      <c r="AX283" s="11">
        <f t="shared" ca="1" si="84"/>
        <v>0</v>
      </c>
      <c r="AY283" s="11">
        <f t="shared" ca="1" si="84"/>
        <v>0</v>
      </c>
      <c r="AZ283" s="11">
        <f t="shared" ca="1" si="84"/>
        <v>0</v>
      </c>
      <c r="BA283" s="11">
        <f t="shared" ca="1" si="84"/>
        <v>0</v>
      </c>
      <c r="BB283" s="11"/>
      <c r="BC283" s="11">
        <f>IF($AG283,SUMPRODUCT(AI$2:AI283,$AH$2:$AH283)/SUM($AH$2:$AH283),0)</f>
        <v>0</v>
      </c>
      <c r="BD283" s="11">
        <f>IF($AG283,SUMPRODUCT(AJ$2:AJ283,$AH$2:$AH283)/SUM($AH$2:$AH283),0)</f>
        <v>0</v>
      </c>
      <c r="BE283" s="11">
        <f>IF($AG283,SUMPRODUCT(AK$2:AK283,$AH$2:$AH283)/SUM($AH$2:$AH283),0)</f>
        <v>0</v>
      </c>
      <c r="BF283" s="11">
        <f>IF($AG283,SUMPRODUCT(AL$2:AL283,$AH$2:$AH283)/SUM($AH$2:$AH283),0)</f>
        <v>0</v>
      </c>
      <c r="BG283" s="11">
        <f>IF($AG283,SUMPRODUCT(AM$2:AM283,$AH$2:$AH283)/SUM($AH$2:$AH283),0)</f>
        <v>0</v>
      </c>
      <c r="BH283" s="11">
        <f>IF($AG283,SUMPRODUCT(AN$2:AN283,$AH$2:$AH283)/SUM($AH$2:$AH283),0)</f>
        <v>0</v>
      </c>
      <c r="BI283" s="11">
        <f>IF($AG283,SUMPRODUCT(AO$2:AO283,$AH$2:$AH283)/SUM($AH$2:$AH283),0)</f>
        <v>0</v>
      </c>
      <c r="BJ283" s="11">
        <f>IF($AG283,SUMPRODUCT(AP$2:AP283,$AH$2:$AH283)/SUM($AH$2:$AH283),0)</f>
        <v>0</v>
      </c>
      <c r="BK283" s="11">
        <f>IF($AG283,SUMPRODUCT(AQ$2:AQ283,$AH$2:$AH283)/SUM($AH$2:$AH283),0)</f>
        <v>0</v>
      </c>
      <c r="BL283" s="11">
        <f>IF($AG283,SUMPRODUCT(AR$2:AR283,$AH$2:$AH283)/SUM($AH$2:$AH283),0)</f>
        <v>0</v>
      </c>
      <c r="BM283" s="11">
        <f>IF($AG283,SUMPRODUCT(AS$2:AS283,$AH$2:$AH283)/SUM($AH$2:$AH283),0)</f>
        <v>0</v>
      </c>
      <c r="BN283" s="11">
        <f>IF($AG283,SUMPRODUCT(AT$2:AT283,$AH$2:$AH283)/SUM($AH$2:$AH283),0)</f>
        <v>0</v>
      </c>
      <c r="BO283" s="11">
        <f>IF($AG283,SUMPRODUCT(AU$2:AU283,$AH$2:$AH283)/SUM($AH$2:$AH283),0)</f>
        <v>0</v>
      </c>
      <c r="BP283" s="11">
        <f>IF($AG283,SUMPRODUCT(AV$2:AV283,$AH$2:$AH283)/SUM($AH$2:$AH283),0)</f>
        <v>0</v>
      </c>
      <c r="BQ283" s="11">
        <f>IF($AG283,SUMPRODUCT(AW$2:AW283,$AH$2:$AH283)/SUM($AH$2:$AH283),0)</f>
        <v>0</v>
      </c>
      <c r="BR283" s="11">
        <f>IF($AG283,SUMPRODUCT(AX$2:AX283,$AH$2:$AH283)/SUM($AH$2:$AH283),0)</f>
        <v>0</v>
      </c>
      <c r="BS283" s="11">
        <f>IF($AG283,SUMPRODUCT(AY$2:AY283,$AH$2:$AH283)/SUM($AH$2:$AH283),0)</f>
        <v>0</v>
      </c>
      <c r="BT283" s="11">
        <f>IF($AG283,SUMPRODUCT(AZ$2:AZ283,$AH$2:$AH283)/SUM($AH$2:$AH283),0)</f>
        <v>0</v>
      </c>
      <c r="BU283" s="11">
        <f>IF($AG283,SUMPRODUCT(BA$2:BA283,$AH$2:$AH283)/SUM($AH$2:$AH283),0)</f>
        <v>0</v>
      </c>
      <c r="BV283" s="11"/>
      <c r="BW283" s="109" cm="1">
        <f t="array" ref="BW283">IF($AG283,SQRT(SUMPRODUCT($AH$2:$AH283, (AI$2:AI283-BC283)^2)/(SUM($AH$2:$AH283)-1)),0)</f>
        <v>0</v>
      </c>
      <c r="BX283" s="109" cm="1">
        <f t="array" ref="BX283">IF($AG283,SQRT(SUMPRODUCT($AH$2:$AH283, (AJ$2:AJ283-BD283)^2)/(SUM($AH$2:$AH283)-1)),0)</f>
        <v>0</v>
      </c>
      <c r="BY283" s="109" cm="1">
        <f t="array" ref="BY283">IF($AG283,SQRT(SUMPRODUCT($AH$2:$AH283, (AK$2:AK283-BE283)^2)/(SUM($AH$2:$AH283)-1)),0)</f>
        <v>0</v>
      </c>
      <c r="BZ283" s="109" cm="1">
        <f t="array" ref="BZ283">IF($AG283,SQRT(SUMPRODUCT($AH$2:$AH283, (AL$2:AL283-BF283)^2)/(SUM($AH$2:$AH283)-1)),0)</f>
        <v>0</v>
      </c>
      <c r="CA283" s="109" cm="1">
        <f t="array" ref="CA283">IF($AG283,SQRT(SUMPRODUCT($AH$2:$AH283, (AM$2:AM283-BG283)^2)/(SUM($AH$2:$AH283)-1)),0)</f>
        <v>0</v>
      </c>
      <c r="CB283" s="109" cm="1">
        <f t="array" ref="CB283">IF($AG283,SQRT(SUMPRODUCT($AH$2:$AH283, (AN$2:AN283-BH283)^2)/(SUM($AH$2:$AH283)-1)),0)</f>
        <v>0</v>
      </c>
      <c r="CC283" s="109" cm="1">
        <f t="array" ref="CC283">IF($AG283,SQRT(SUMPRODUCT($AH$2:$AH283, (AO$2:AO283-BI283)^2)/(SUM($AH$2:$AH283)-1)),0)</f>
        <v>0</v>
      </c>
      <c r="CD283" s="109" cm="1">
        <f t="array" ref="CD283">IF($AG283,SQRT(SUMPRODUCT($AH$2:$AH283, (AP$2:AP283-BJ283)^2)/(SUM($AH$2:$AH283)-1)),0)</f>
        <v>0</v>
      </c>
      <c r="CE283" s="109" cm="1">
        <f t="array" ref="CE283">IF($AG283,SQRT(SUMPRODUCT($AH$2:$AH283, (AQ$2:AQ283-BK283)^2)/(SUM($AH$2:$AH283)-1)),0)</f>
        <v>0</v>
      </c>
      <c r="CF283" s="109" cm="1">
        <f t="array" ref="CF283">IF($AG283,SQRT(SUMPRODUCT($AH$2:$AH283, (AR$2:AR283-BL283)^2)/(SUM($AH$2:$AH283)-1)),0)</f>
        <v>0</v>
      </c>
      <c r="CG283" s="109" cm="1">
        <f t="array" ref="CG283">IF($AG283,SQRT(SUMPRODUCT($AH$2:$AH283, (AS$2:AS283-BM283)^2)/(SUM($AH$2:$AH283)-1)),0)</f>
        <v>0</v>
      </c>
      <c r="CH283" s="109" cm="1">
        <f t="array" ref="CH283">IF($AG283,SQRT(SUMPRODUCT($AH$2:$AH283, (AT$2:AT283-BN283)^2)/(SUM($AH$2:$AH283)-1)),0)</f>
        <v>0</v>
      </c>
      <c r="CI283" s="109" cm="1">
        <f t="array" ref="CI283">IF($AG283,SQRT(SUMPRODUCT($AH$2:$AH283, (AU$2:AU283-BO283)^2)/(SUM($AH$2:$AH283)-1)),0)</f>
        <v>0</v>
      </c>
      <c r="CJ283" s="109" cm="1">
        <f t="array" ref="CJ283">IF($AG283,SQRT(SUMPRODUCT($AH$2:$AH283, (AV$2:AV283-BP283)^2)/(SUM($AH$2:$AH283)-1)),0)</f>
        <v>0</v>
      </c>
      <c r="CK283" s="109" cm="1">
        <f t="array" ref="CK283">IF($AG283,SQRT(SUMPRODUCT($AH$2:$AH283, (AW$2:AW283-BQ283)^2)/(SUM($AH$2:$AH283)-1)),0)</f>
        <v>0</v>
      </c>
      <c r="CL283" s="109" cm="1">
        <f t="array" ref="CL283">IF($AG283,SQRT(SUMPRODUCT($AH$2:$AH283, (AX$2:AX283-BR283)^2)/(SUM($AH$2:$AH283)-1)),0)</f>
        <v>0</v>
      </c>
      <c r="CM283" s="109" cm="1">
        <f t="array" ref="CM283">IF($AG283,SQRT(SUMPRODUCT($AH$2:$AH283, (AY$2:AY283-BS283)^2)/(SUM($AH$2:$AH283)-1)),0)</f>
        <v>0</v>
      </c>
      <c r="CN283" s="109" cm="1">
        <f t="array" ref="CN283">IF($AG283,SQRT(SUMPRODUCT($AH$2:$AH283, (AZ$2:AZ283-BT283)^2)/(SUM($AH$2:$AH283)-1)),0)</f>
        <v>0</v>
      </c>
      <c r="CO283" s="109" cm="1">
        <f t="array" ref="CO283">IF($AG283,SQRT(SUMPRODUCT($AH$2:$AH283, (BA$2:BA283-BU283)^2)/(SUM($AH$2:$AH283)-1)),0)</f>
        <v>0</v>
      </c>
    </row>
    <row r="284" spans="34:93" x14ac:dyDescent="0.25">
      <c r="AH284" s="99" t="str">
        <f t="shared" si="74"/>
        <v/>
      </c>
      <c r="AI284" s="11">
        <f t="shared" ca="1" si="83"/>
        <v>0</v>
      </c>
      <c r="AJ284" s="11">
        <f t="shared" ca="1" si="83"/>
        <v>0</v>
      </c>
      <c r="AK284" s="11">
        <f t="shared" ca="1" si="83"/>
        <v>0</v>
      </c>
      <c r="AL284" s="11">
        <f t="shared" ca="1" si="83"/>
        <v>0</v>
      </c>
      <c r="AM284" s="11">
        <f t="shared" ca="1" si="83"/>
        <v>0</v>
      </c>
      <c r="AN284" s="11">
        <f t="shared" ca="1" si="83"/>
        <v>0</v>
      </c>
      <c r="AO284" s="11">
        <f t="shared" ca="1" si="83"/>
        <v>0</v>
      </c>
      <c r="AP284" s="11">
        <f t="shared" ca="1" si="83"/>
        <v>0</v>
      </c>
      <c r="AQ284" s="11">
        <f t="shared" ca="1" si="83"/>
        <v>0</v>
      </c>
      <c r="AR284" s="11">
        <f t="shared" ca="1" si="83"/>
        <v>0</v>
      </c>
      <c r="AS284" s="11">
        <f t="shared" ca="1" si="84"/>
        <v>0</v>
      </c>
      <c r="AT284" s="11">
        <f t="shared" ca="1" si="84"/>
        <v>0</v>
      </c>
      <c r="AU284" s="11">
        <f t="shared" ca="1" si="84"/>
        <v>0</v>
      </c>
      <c r="AV284" s="11">
        <f t="shared" ca="1" si="84"/>
        <v>0</v>
      </c>
      <c r="AW284" s="11">
        <f t="shared" ca="1" si="84"/>
        <v>0</v>
      </c>
      <c r="AX284" s="11">
        <f t="shared" ca="1" si="84"/>
        <v>0</v>
      </c>
      <c r="AY284" s="11">
        <f t="shared" ca="1" si="84"/>
        <v>0</v>
      </c>
      <c r="AZ284" s="11">
        <f t="shared" ca="1" si="84"/>
        <v>0</v>
      </c>
      <c r="BA284" s="11">
        <f t="shared" ca="1" si="84"/>
        <v>0</v>
      </c>
      <c r="BB284" s="11"/>
      <c r="BC284" s="11">
        <f>IF($AG284,SUMPRODUCT(AI$2:AI284,$AH$2:$AH284)/SUM($AH$2:$AH284),0)</f>
        <v>0</v>
      </c>
      <c r="BD284" s="11">
        <f>IF($AG284,SUMPRODUCT(AJ$2:AJ284,$AH$2:$AH284)/SUM($AH$2:$AH284),0)</f>
        <v>0</v>
      </c>
      <c r="BE284" s="11">
        <f>IF($AG284,SUMPRODUCT(AK$2:AK284,$AH$2:$AH284)/SUM($AH$2:$AH284),0)</f>
        <v>0</v>
      </c>
      <c r="BF284" s="11">
        <f>IF($AG284,SUMPRODUCT(AL$2:AL284,$AH$2:$AH284)/SUM($AH$2:$AH284),0)</f>
        <v>0</v>
      </c>
      <c r="BG284" s="11">
        <f>IF($AG284,SUMPRODUCT(AM$2:AM284,$AH$2:$AH284)/SUM($AH$2:$AH284),0)</f>
        <v>0</v>
      </c>
      <c r="BH284" s="11">
        <f>IF($AG284,SUMPRODUCT(AN$2:AN284,$AH$2:$AH284)/SUM($AH$2:$AH284),0)</f>
        <v>0</v>
      </c>
      <c r="BI284" s="11">
        <f>IF($AG284,SUMPRODUCT(AO$2:AO284,$AH$2:$AH284)/SUM($AH$2:$AH284),0)</f>
        <v>0</v>
      </c>
      <c r="BJ284" s="11">
        <f>IF($AG284,SUMPRODUCT(AP$2:AP284,$AH$2:$AH284)/SUM($AH$2:$AH284),0)</f>
        <v>0</v>
      </c>
      <c r="BK284" s="11">
        <f>IF($AG284,SUMPRODUCT(AQ$2:AQ284,$AH$2:$AH284)/SUM($AH$2:$AH284),0)</f>
        <v>0</v>
      </c>
      <c r="BL284" s="11">
        <f>IF($AG284,SUMPRODUCT(AR$2:AR284,$AH$2:$AH284)/SUM($AH$2:$AH284),0)</f>
        <v>0</v>
      </c>
      <c r="BM284" s="11">
        <f>IF($AG284,SUMPRODUCT(AS$2:AS284,$AH$2:$AH284)/SUM($AH$2:$AH284),0)</f>
        <v>0</v>
      </c>
      <c r="BN284" s="11">
        <f>IF($AG284,SUMPRODUCT(AT$2:AT284,$AH$2:$AH284)/SUM($AH$2:$AH284),0)</f>
        <v>0</v>
      </c>
      <c r="BO284" s="11">
        <f>IF($AG284,SUMPRODUCT(AU$2:AU284,$AH$2:$AH284)/SUM($AH$2:$AH284),0)</f>
        <v>0</v>
      </c>
      <c r="BP284" s="11">
        <f>IF($AG284,SUMPRODUCT(AV$2:AV284,$AH$2:$AH284)/SUM($AH$2:$AH284),0)</f>
        <v>0</v>
      </c>
      <c r="BQ284" s="11">
        <f>IF($AG284,SUMPRODUCT(AW$2:AW284,$AH$2:$AH284)/SUM($AH$2:$AH284),0)</f>
        <v>0</v>
      </c>
      <c r="BR284" s="11">
        <f>IF($AG284,SUMPRODUCT(AX$2:AX284,$AH$2:$AH284)/SUM($AH$2:$AH284),0)</f>
        <v>0</v>
      </c>
      <c r="BS284" s="11">
        <f>IF($AG284,SUMPRODUCT(AY$2:AY284,$AH$2:$AH284)/SUM($AH$2:$AH284),0)</f>
        <v>0</v>
      </c>
      <c r="BT284" s="11">
        <f>IF($AG284,SUMPRODUCT(AZ$2:AZ284,$AH$2:$AH284)/SUM($AH$2:$AH284),0)</f>
        <v>0</v>
      </c>
      <c r="BU284" s="11">
        <f>IF($AG284,SUMPRODUCT(BA$2:BA284,$AH$2:$AH284)/SUM($AH$2:$AH284),0)</f>
        <v>0</v>
      </c>
      <c r="BV284" s="11"/>
      <c r="BW284" s="109" cm="1">
        <f t="array" ref="BW284">IF($AG284,SQRT(SUMPRODUCT($AH$2:$AH284, (AI$2:AI284-BC284)^2)/(SUM($AH$2:$AH284)-1)),0)</f>
        <v>0</v>
      </c>
      <c r="BX284" s="109" cm="1">
        <f t="array" ref="BX284">IF($AG284,SQRT(SUMPRODUCT($AH$2:$AH284, (AJ$2:AJ284-BD284)^2)/(SUM($AH$2:$AH284)-1)),0)</f>
        <v>0</v>
      </c>
      <c r="BY284" s="109" cm="1">
        <f t="array" ref="BY284">IF($AG284,SQRT(SUMPRODUCT($AH$2:$AH284, (AK$2:AK284-BE284)^2)/(SUM($AH$2:$AH284)-1)),0)</f>
        <v>0</v>
      </c>
      <c r="BZ284" s="109" cm="1">
        <f t="array" ref="BZ284">IF($AG284,SQRT(SUMPRODUCT($AH$2:$AH284, (AL$2:AL284-BF284)^2)/(SUM($AH$2:$AH284)-1)),0)</f>
        <v>0</v>
      </c>
      <c r="CA284" s="109" cm="1">
        <f t="array" ref="CA284">IF($AG284,SQRT(SUMPRODUCT($AH$2:$AH284, (AM$2:AM284-BG284)^2)/(SUM($AH$2:$AH284)-1)),0)</f>
        <v>0</v>
      </c>
      <c r="CB284" s="109" cm="1">
        <f t="array" ref="CB284">IF($AG284,SQRT(SUMPRODUCT($AH$2:$AH284, (AN$2:AN284-BH284)^2)/(SUM($AH$2:$AH284)-1)),0)</f>
        <v>0</v>
      </c>
      <c r="CC284" s="109" cm="1">
        <f t="array" ref="CC284">IF($AG284,SQRT(SUMPRODUCT($AH$2:$AH284, (AO$2:AO284-BI284)^2)/(SUM($AH$2:$AH284)-1)),0)</f>
        <v>0</v>
      </c>
      <c r="CD284" s="109" cm="1">
        <f t="array" ref="CD284">IF($AG284,SQRT(SUMPRODUCT($AH$2:$AH284, (AP$2:AP284-BJ284)^2)/(SUM($AH$2:$AH284)-1)),0)</f>
        <v>0</v>
      </c>
      <c r="CE284" s="109" cm="1">
        <f t="array" ref="CE284">IF($AG284,SQRT(SUMPRODUCT($AH$2:$AH284, (AQ$2:AQ284-BK284)^2)/(SUM($AH$2:$AH284)-1)),0)</f>
        <v>0</v>
      </c>
      <c r="CF284" s="109" cm="1">
        <f t="array" ref="CF284">IF($AG284,SQRT(SUMPRODUCT($AH$2:$AH284, (AR$2:AR284-BL284)^2)/(SUM($AH$2:$AH284)-1)),0)</f>
        <v>0</v>
      </c>
      <c r="CG284" s="109" cm="1">
        <f t="array" ref="CG284">IF($AG284,SQRT(SUMPRODUCT($AH$2:$AH284, (AS$2:AS284-BM284)^2)/(SUM($AH$2:$AH284)-1)),0)</f>
        <v>0</v>
      </c>
      <c r="CH284" s="109" cm="1">
        <f t="array" ref="CH284">IF($AG284,SQRT(SUMPRODUCT($AH$2:$AH284, (AT$2:AT284-BN284)^2)/(SUM($AH$2:$AH284)-1)),0)</f>
        <v>0</v>
      </c>
      <c r="CI284" s="109" cm="1">
        <f t="array" ref="CI284">IF($AG284,SQRT(SUMPRODUCT($AH$2:$AH284, (AU$2:AU284-BO284)^2)/(SUM($AH$2:$AH284)-1)),0)</f>
        <v>0</v>
      </c>
      <c r="CJ284" s="109" cm="1">
        <f t="array" ref="CJ284">IF($AG284,SQRT(SUMPRODUCT($AH$2:$AH284, (AV$2:AV284-BP284)^2)/(SUM($AH$2:$AH284)-1)),0)</f>
        <v>0</v>
      </c>
      <c r="CK284" s="109" cm="1">
        <f t="array" ref="CK284">IF($AG284,SQRT(SUMPRODUCT($AH$2:$AH284, (AW$2:AW284-BQ284)^2)/(SUM($AH$2:$AH284)-1)),0)</f>
        <v>0</v>
      </c>
      <c r="CL284" s="109" cm="1">
        <f t="array" ref="CL284">IF($AG284,SQRT(SUMPRODUCT($AH$2:$AH284, (AX$2:AX284-BR284)^2)/(SUM($AH$2:$AH284)-1)),0)</f>
        <v>0</v>
      </c>
      <c r="CM284" s="109" cm="1">
        <f t="array" ref="CM284">IF($AG284,SQRT(SUMPRODUCT($AH$2:$AH284, (AY$2:AY284-BS284)^2)/(SUM($AH$2:$AH284)-1)),0)</f>
        <v>0</v>
      </c>
      <c r="CN284" s="109" cm="1">
        <f t="array" ref="CN284">IF($AG284,SQRT(SUMPRODUCT($AH$2:$AH284, (AZ$2:AZ284-BT284)^2)/(SUM($AH$2:$AH284)-1)),0)</f>
        <v>0</v>
      </c>
      <c r="CO284" s="109" cm="1">
        <f t="array" ref="CO284">IF($AG284,SQRT(SUMPRODUCT($AH$2:$AH284, (BA$2:BA284-BU284)^2)/(SUM($AH$2:$AH284)-1)),0)</f>
        <v>0</v>
      </c>
    </row>
    <row r="285" spans="34:93" x14ac:dyDescent="0.25">
      <c r="AH285" s="99" t="str">
        <f t="shared" si="74"/>
        <v/>
      </c>
      <c r="AI285" s="11">
        <f t="shared" ca="1" si="83"/>
        <v>0</v>
      </c>
      <c r="AJ285" s="11">
        <f t="shared" ca="1" si="83"/>
        <v>0</v>
      </c>
      <c r="AK285" s="11">
        <f t="shared" ca="1" si="83"/>
        <v>0</v>
      </c>
      <c r="AL285" s="11">
        <f t="shared" ca="1" si="83"/>
        <v>0</v>
      </c>
      <c r="AM285" s="11">
        <f t="shared" ca="1" si="83"/>
        <v>0</v>
      </c>
      <c r="AN285" s="11">
        <f t="shared" ca="1" si="83"/>
        <v>0</v>
      </c>
      <c r="AO285" s="11">
        <f t="shared" ca="1" si="83"/>
        <v>0</v>
      </c>
      <c r="AP285" s="11">
        <f t="shared" ca="1" si="83"/>
        <v>0</v>
      </c>
      <c r="AQ285" s="11">
        <f t="shared" ca="1" si="83"/>
        <v>0</v>
      </c>
      <c r="AR285" s="11">
        <f t="shared" ca="1" si="83"/>
        <v>0</v>
      </c>
      <c r="AS285" s="11">
        <f t="shared" ca="1" si="84"/>
        <v>0</v>
      </c>
      <c r="AT285" s="11">
        <f t="shared" ca="1" si="84"/>
        <v>0</v>
      </c>
      <c r="AU285" s="11">
        <f t="shared" ca="1" si="84"/>
        <v>0</v>
      </c>
      <c r="AV285" s="11">
        <f t="shared" ca="1" si="84"/>
        <v>0</v>
      </c>
      <c r="AW285" s="11">
        <f t="shared" ca="1" si="84"/>
        <v>0</v>
      </c>
      <c r="AX285" s="11">
        <f t="shared" ca="1" si="84"/>
        <v>0</v>
      </c>
      <c r="AY285" s="11">
        <f t="shared" ca="1" si="84"/>
        <v>0</v>
      </c>
      <c r="AZ285" s="11">
        <f t="shared" ca="1" si="84"/>
        <v>0</v>
      </c>
      <c r="BA285" s="11">
        <f t="shared" ca="1" si="84"/>
        <v>0</v>
      </c>
      <c r="BB285" s="11"/>
      <c r="BC285" s="11">
        <f>IF($AG285,SUMPRODUCT(AI$2:AI285,$AH$2:$AH285)/SUM($AH$2:$AH285),0)</f>
        <v>0</v>
      </c>
      <c r="BD285" s="11">
        <f>IF($AG285,SUMPRODUCT(AJ$2:AJ285,$AH$2:$AH285)/SUM($AH$2:$AH285),0)</f>
        <v>0</v>
      </c>
      <c r="BE285" s="11">
        <f>IF($AG285,SUMPRODUCT(AK$2:AK285,$AH$2:$AH285)/SUM($AH$2:$AH285),0)</f>
        <v>0</v>
      </c>
      <c r="BF285" s="11">
        <f>IF($AG285,SUMPRODUCT(AL$2:AL285,$AH$2:$AH285)/SUM($AH$2:$AH285),0)</f>
        <v>0</v>
      </c>
      <c r="BG285" s="11">
        <f>IF($AG285,SUMPRODUCT(AM$2:AM285,$AH$2:$AH285)/SUM($AH$2:$AH285),0)</f>
        <v>0</v>
      </c>
      <c r="BH285" s="11">
        <f>IF($AG285,SUMPRODUCT(AN$2:AN285,$AH$2:$AH285)/SUM($AH$2:$AH285),0)</f>
        <v>0</v>
      </c>
      <c r="BI285" s="11">
        <f>IF($AG285,SUMPRODUCT(AO$2:AO285,$AH$2:$AH285)/SUM($AH$2:$AH285),0)</f>
        <v>0</v>
      </c>
      <c r="BJ285" s="11">
        <f>IF($AG285,SUMPRODUCT(AP$2:AP285,$AH$2:$AH285)/SUM($AH$2:$AH285),0)</f>
        <v>0</v>
      </c>
      <c r="BK285" s="11">
        <f>IF($AG285,SUMPRODUCT(AQ$2:AQ285,$AH$2:$AH285)/SUM($AH$2:$AH285),0)</f>
        <v>0</v>
      </c>
      <c r="BL285" s="11">
        <f>IF($AG285,SUMPRODUCT(AR$2:AR285,$AH$2:$AH285)/SUM($AH$2:$AH285),0)</f>
        <v>0</v>
      </c>
      <c r="BM285" s="11">
        <f>IF($AG285,SUMPRODUCT(AS$2:AS285,$AH$2:$AH285)/SUM($AH$2:$AH285),0)</f>
        <v>0</v>
      </c>
      <c r="BN285" s="11">
        <f>IF($AG285,SUMPRODUCT(AT$2:AT285,$AH$2:$AH285)/SUM($AH$2:$AH285),0)</f>
        <v>0</v>
      </c>
      <c r="BO285" s="11">
        <f>IF($AG285,SUMPRODUCT(AU$2:AU285,$AH$2:$AH285)/SUM($AH$2:$AH285),0)</f>
        <v>0</v>
      </c>
      <c r="BP285" s="11">
        <f>IF($AG285,SUMPRODUCT(AV$2:AV285,$AH$2:$AH285)/SUM($AH$2:$AH285),0)</f>
        <v>0</v>
      </c>
      <c r="BQ285" s="11">
        <f>IF($AG285,SUMPRODUCT(AW$2:AW285,$AH$2:$AH285)/SUM($AH$2:$AH285),0)</f>
        <v>0</v>
      </c>
      <c r="BR285" s="11">
        <f>IF($AG285,SUMPRODUCT(AX$2:AX285,$AH$2:$AH285)/SUM($AH$2:$AH285),0)</f>
        <v>0</v>
      </c>
      <c r="BS285" s="11">
        <f>IF($AG285,SUMPRODUCT(AY$2:AY285,$AH$2:$AH285)/SUM($AH$2:$AH285),0)</f>
        <v>0</v>
      </c>
      <c r="BT285" s="11">
        <f>IF($AG285,SUMPRODUCT(AZ$2:AZ285,$AH$2:$AH285)/SUM($AH$2:$AH285),0)</f>
        <v>0</v>
      </c>
      <c r="BU285" s="11">
        <f>IF($AG285,SUMPRODUCT(BA$2:BA285,$AH$2:$AH285)/SUM($AH$2:$AH285),0)</f>
        <v>0</v>
      </c>
      <c r="BV285" s="11"/>
      <c r="BW285" s="109" cm="1">
        <f t="array" ref="BW285">IF($AG285,SQRT(SUMPRODUCT($AH$2:$AH285, (AI$2:AI285-BC285)^2)/(SUM($AH$2:$AH285)-1)),0)</f>
        <v>0</v>
      </c>
      <c r="BX285" s="109" cm="1">
        <f t="array" ref="BX285">IF($AG285,SQRT(SUMPRODUCT($AH$2:$AH285, (AJ$2:AJ285-BD285)^2)/(SUM($AH$2:$AH285)-1)),0)</f>
        <v>0</v>
      </c>
      <c r="BY285" s="109" cm="1">
        <f t="array" ref="BY285">IF($AG285,SQRT(SUMPRODUCT($AH$2:$AH285, (AK$2:AK285-BE285)^2)/(SUM($AH$2:$AH285)-1)),0)</f>
        <v>0</v>
      </c>
      <c r="BZ285" s="109" cm="1">
        <f t="array" ref="BZ285">IF($AG285,SQRT(SUMPRODUCT($AH$2:$AH285, (AL$2:AL285-BF285)^2)/(SUM($AH$2:$AH285)-1)),0)</f>
        <v>0</v>
      </c>
      <c r="CA285" s="109" cm="1">
        <f t="array" ref="CA285">IF($AG285,SQRT(SUMPRODUCT($AH$2:$AH285, (AM$2:AM285-BG285)^2)/(SUM($AH$2:$AH285)-1)),0)</f>
        <v>0</v>
      </c>
      <c r="CB285" s="109" cm="1">
        <f t="array" ref="CB285">IF($AG285,SQRT(SUMPRODUCT($AH$2:$AH285, (AN$2:AN285-BH285)^2)/(SUM($AH$2:$AH285)-1)),0)</f>
        <v>0</v>
      </c>
      <c r="CC285" s="109" cm="1">
        <f t="array" ref="CC285">IF($AG285,SQRT(SUMPRODUCT($AH$2:$AH285, (AO$2:AO285-BI285)^2)/(SUM($AH$2:$AH285)-1)),0)</f>
        <v>0</v>
      </c>
      <c r="CD285" s="109" cm="1">
        <f t="array" ref="CD285">IF($AG285,SQRT(SUMPRODUCT($AH$2:$AH285, (AP$2:AP285-BJ285)^2)/(SUM($AH$2:$AH285)-1)),0)</f>
        <v>0</v>
      </c>
      <c r="CE285" s="109" cm="1">
        <f t="array" ref="CE285">IF($AG285,SQRT(SUMPRODUCT($AH$2:$AH285, (AQ$2:AQ285-BK285)^2)/(SUM($AH$2:$AH285)-1)),0)</f>
        <v>0</v>
      </c>
      <c r="CF285" s="109" cm="1">
        <f t="array" ref="CF285">IF($AG285,SQRT(SUMPRODUCT($AH$2:$AH285, (AR$2:AR285-BL285)^2)/(SUM($AH$2:$AH285)-1)),0)</f>
        <v>0</v>
      </c>
      <c r="CG285" s="109" cm="1">
        <f t="array" ref="CG285">IF($AG285,SQRT(SUMPRODUCT($AH$2:$AH285, (AS$2:AS285-BM285)^2)/(SUM($AH$2:$AH285)-1)),0)</f>
        <v>0</v>
      </c>
      <c r="CH285" s="109" cm="1">
        <f t="array" ref="CH285">IF($AG285,SQRT(SUMPRODUCT($AH$2:$AH285, (AT$2:AT285-BN285)^2)/(SUM($AH$2:$AH285)-1)),0)</f>
        <v>0</v>
      </c>
      <c r="CI285" s="109" cm="1">
        <f t="array" ref="CI285">IF($AG285,SQRT(SUMPRODUCT($AH$2:$AH285, (AU$2:AU285-BO285)^2)/(SUM($AH$2:$AH285)-1)),0)</f>
        <v>0</v>
      </c>
      <c r="CJ285" s="109" cm="1">
        <f t="array" ref="CJ285">IF($AG285,SQRT(SUMPRODUCT($AH$2:$AH285, (AV$2:AV285-BP285)^2)/(SUM($AH$2:$AH285)-1)),0)</f>
        <v>0</v>
      </c>
      <c r="CK285" s="109" cm="1">
        <f t="array" ref="CK285">IF($AG285,SQRT(SUMPRODUCT($AH$2:$AH285, (AW$2:AW285-BQ285)^2)/(SUM($AH$2:$AH285)-1)),0)</f>
        <v>0</v>
      </c>
      <c r="CL285" s="109" cm="1">
        <f t="array" ref="CL285">IF($AG285,SQRT(SUMPRODUCT($AH$2:$AH285, (AX$2:AX285-BR285)^2)/(SUM($AH$2:$AH285)-1)),0)</f>
        <v>0</v>
      </c>
      <c r="CM285" s="109" cm="1">
        <f t="array" ref="CM285">IF($AG285,SQRT(SUMPRODUCT($AH$2:$AH285, (AY$2:AY285-BS285)^2)/(SUM($AH$2:$AH285)-1)),0)</f>
        <v>0</v>
      </c>
      <c r="CN285" s="109" cm="1">
        <f t="array" ref="CN285">IF($AG285,SQRT(SUMPRODUCT($AH$2:$AH285, (AZ$2:AZ285-BT285)^2)/(SUM($AH$2:$AH285)-1)),0)</f>
        <v>0</v>
      </c>
      <c r="CO285" s="109" cm="1">
        <f t="array" ref="CO285">IF($AG285,SQRT(SUMPRODUCT($AH$2:$AH285, (BA$2:BA285-BU285)^2)/(SUM($AH$2:$AH285)-1)),0)</f>
        <v>0</v>
      </c>
    </row>
    <row r="286" spans="34:93" x14ac:dyDescent="0.25">
      <c r="AH286" s="99" t="str">
        <f t="shared" si="74"/>
        <v/>
      </c>
      <c r="AI286" s="11">
        <f t="shared" ca="1" si="83"/>
        <v>0</v>
      </c>
      <c r="AJ286" s="11">
        <f t="shared" ca="1" si="83"/>
        <v>0</v>
      </c>
      <c r="AK286" s="11">
        <f t="shared" ca="1" si="83"/>
        <v>0</v>
      </c>
      <c r="AL286" s="11">
        <f t="shared" ca="1" si="83"/>
        <v>0</v>
      </c>
      <c r="AM286" s="11">
        <f t="shared" ca="1" si="83"/>
        <v>0</v>
      </c>
      <c r="AN286" s="11">
        <f t="shared" ca="1" si="83"/>
        <v>0</v>
      </c>
      <c r="AO286" s="11">
        <f t="shared" ca="1" si="83"/>
        <v>0</v>
      </c>
      <c r="AP286" s="11">
        <f t="shared" ca="1" si="83"/>
        <v>0</v>
      </c>
      <c r="AQ286" s="11">
        <f t="shared" ca="1" si="83"/>
        <v>0</v>
      </c>
      <c r="AR286" s="11">
        <f t="shared" ca="1" si="83"/>
        <v>0</v>
      </c>
      <c r="AS286" s="11">
        <f t="shared" ca="1" si="84"/>
        <v>0</v>
      </c>
      <c r="AT286" s="11">
        <f t="shared" ca="1" si="84"/>
        <v>0</v>
      </c>
      <c r="AU286" s="11">
        <f t="shared" ca="1" si="84"/>
        <v>0</v>
      </c>
      <c r="AV286" s="11">
        <f t="shared" ca="1" si="84"/>
        <v>0</v>
      </c>
      <c r="AW286" s="11">
        <f t="shared" ca="1" si="84"/>
        <v>0</v>
      </c>
      <c r="AX286" s="11">
        <f t="shared" ca="1" si="84"/>
        <v>0</v>
      </c>
      <c r="AY286" s="11">
        <f t="shared" ca="1" si="84"/>
        <v>0</v>
      </c>
      <c r="AZ286" s="11">
        <f t="shared" ca="1" si="84"/>
        <v>0</v>
      </c>
      <c r="BA286" s="11">
        <f t="shared" ca="1" si="84"/>
        <v>0</v>
      </c>
      <c r="BB286" s="11"/>
      <c r="BC286" s="11">
        <f>IF($AG286,SUMPRODUCT(AI$2:AI286,$AH$2:$AH286)/SUM($AH$2:$AH286),0)</f>
        <v>0</v>
      </c>
      <c r="BD286" s="11">
        <f>IF($AG286,SUMPRODUCT(AJ$2:AJ286,$AH$2:$AH286)/SUM($AH$2:$AH286),0)</f>
        <v>0</v>
      </c>
      <c r="BE286" s="11">
        <f>IF($AG286,SUMPRODUCT(AK$2:AK286,$AH$2:$AH286)/SUM($AH$2:$AH286),0)</f>
        <v>0</v>
      </c>
      <c r="BF286" s="11">
        <f>IF($AG286,SUMPRODUCT(AL$2:AL286,$AH$2:$AH286)/SUM($AH$2:$AH286),0)</f>
        <v>0</v>
      </c>
      <c r="BG286" s="11">
        <f>IF($AG286,SUMPRODUCT(AM$2:AM286,$AH$2:$AH286)/SUM($AH$2:$AH286),0)</f>
        <v>0</v>
      </c>
      <c r="BH286" s="11">
        <f>IF($AG286,SUMPRODUCT(AN$2:AN286,$AH$2:$AH286)/SUM($AH$2:$AH286),0)</f>
        <v>0</v>
      </c>
      <c r="BI286" s="11">
        <f>IF($AG286,SUMPRODUCT(AO$2:AO286,$AH$2:$AH286)/SUM($AH$2:$AH286),0)</f>
        <v>0</v>
      </c>
      <c r="BJ286" s="11">
        <f>IF($AG286,SUMPRODUCT(AP$2:AP286,$AH$2:$AH286)/SUM($AH$2:$AH286),0)</f>
        <v>0</v>
      </c>
      <c r="BK286" s="11">
        <f>IF($AG286,SUMPRODUCT(AQ$2:AQ286,$AH$2:$AH286)/SUM($AH$2:$AH286),0)</f>
        <v>0</v>
      </c>
      <c r="BL286" s="11">
        <f>IF($AG286,SUMPRODUCT(AR$2:AR286,$AH$2:$AH286)/SUM($AH$2:$AH286),0)</f>
        <v>0</v>
      </c>
      <c r="BM286" s="11">
        <f>IF($AG286,SUMPRODUCT(AS$2:AS286,$AH$2:$AH286)/SUM($AH$2:$AH286),0)</f>
        <v>0</v>
      </c>
      <c r="BN286" s="11">
        <f>IF($AG286,SUMPRODUCT(AT$2:AT286,$AH$2:$AH286)/SUM($AH$2:$AH286),0)</f>
        <v>0</v>
      </c>
      <c r="BO286" s="11">
        <f>IF($AG286,SUMPRODUCT(AU$2:AU286,$AH$2:$AH286)/SUM($AH$2:$AH286),0)</f>
        <v>0</v>
      </c>
      <c r="BP286" s="11">
        <f>IF($AG286,SUMPRODUCT(AV$2:AV286,$AH$2:$AH286)/SUM($AH$2:$AH286),0)</f>
        <v>0</v>
      </c>
      <c r="BQ286" s="11">
        <f>IF($AG286,SUMPRODUCT(AW$2:AW286,$AH$2:$AH286)/SUM($AH$2:$AH286),0)</f>
        <v>0</v>
      </c>
      <c r="BR286" s="11">
        <f>IF($AG286,SUMPRODUCT(AX$2:AX286,$AH$2:$AH286)/SUM($AH$2:$AH286),0)</f>
        <v>0</v>
      </c>
      <c r="BS286" s="11">
        <f>IF($AG286,SUMPRODUCT(AY$2:AY286,$AH$2:$AH286)/SUM($AH$2:$AH286),0)</f>
        <v>0</v>
      </c>
      <c r="BT286" s="11">
        <f>IF($AG286,SUMPRODUCT(AZ$2:AZ286,$AH$2:$AH286)/SUM($AH$2:$AH286),0)</f>
        <v>0</v>
      </c>
      <c r="BU286" s="11">
        <f>IF($AG286,SUMPRODUCT(BA$2:BA286,$AH$2:$AH286)/SUM($AH$2:$AH286),0)</f>
        <v>0</v>
      </c>
      <c r="BV286" s="11"/>
      <c r="BW286" s="109" cm="1">
        <f t="array" ref="BW286">IF($AG286,SQRT(SUMPRODUCT($AH$2:$AH286, (AI$2:AI286-BC286)^2)/(SUM($AH$2:$AH286)-1)),0)</f>
        <v>0</v>
      </c>
      <c r="BX286" s="109" cm="1">
        <f t="array" ref="BX286">IF($AG286,SQRT(SUMPRODUCT($AH$2:$AH286, (AJ$2:AJ286-BD286)^2)/(SUM($AH$2:$AH286)-1)),0)</f>
        <v>0</v>
      </c>
      <c r="BY286" s="109" cm="1">
        <f t="array" ref="BY286">IF($AG286,SQRT(SUMPRODUCT($AH$2:$AH286, (AK$2:AK286-BE286)^2)/(SUM($AH$2:$AH286)-1)),0)</f>
        <v>0</v>
      </c>
      <c r="BZ286" s="109" cm="1">
        <f t="array" ref="BZ286">IF($AG286,SQRT(SUMPRODUCT($AH$2:$AH286, (AL$2:AL286-BF286)^2)/(SUM($AH$2:$AH286)-1)),0)</f>
        <v>0</v>
      </c>
      <c r="CA286" s="109" cm="1">
        <f t="array" ref="CA286">IF($AG286,SQRT(SUMPRODUCT($AH$2:$AH286, (AM$2:AM286-BG286)^2)/(SUM($AH$2:$AH286)-1)),0)</f>
        <v>0</v>
      </c>
      <c r="CB286" s="109" cm="1">
        <f t="array" ref="CB286">IF($AG286,SQRT(SUMPRODUCT($AH$2:$AH286, (AN$2:AN286-BH286)^2)/(SUM($AH$2:$AH286)-1)),0)</f>
        <v>0</v>
      </c>
      <c r="CC286" s="109" cm="1">
        <f t="array" ref="CC286">IF($AG286,SQRT(SUMPRODUCT($AH$2:$AH286, (AO$2:AO286-BI286)^2)/(SUM($AH$2:$AH286)-1)),0)</f>
        <v>0</v>
      </c>
      <c r="CD286" s="109" cm="1">
        <f t="array" ref="CD286">IF($AG286,SQRT(SUMPRODUCT($AH$2:$AH286, (AP$2:AP286-BJ286)^2)/(SUM($AH$2:$AH286)-1)),0)</f>
        <v>0</v>
      </c>
      <c r="CE286" s="109" cm="1">
        <f t="array" ref="CE286">IF($AG286,SQRT(SUMPRODUCT($AH$2:$AH286, (AQ$2:AQ286-BK286)^2)/(SUM($AH$2:$AH286)-1)),0)</f>
        <v>0</v>
      </c>
      <c r="CF286" s="109" cm="1">
        <f t="array" ref="CF286">IF($AG286,SQRT(SUMPRODUCT($AH$2:$AH286, (AR$2:AR286-BL286)^2)/(SUM($AH$2:$AH286)-1)),0)</f>
        <v>0</v>
      </c>
      <c r="CG286" s="109" cm="1">
        <f t="array" ref="CG286">IF($AG286,SQRT(SUMPRODUCT($AH$2:$AH286, (AS$2:AS286-BM286)^2)/(SUM($AH$2:$AH286)-1)),0)</f>
        <v>0</v>
      </c>
      <c r="CH286" s="109" cm="1">
        <f t="array" ref="CH286">IF($AG286,SQRT(SUMPRODUCT($AH$2:$AH286, (AT$2:AT286-BN286)^2)/(SUM($AH$2:$AH286)-1)),0)</f>
        <v>0</v>
      </c>
      <c r="CI286" s="109" cm="1">
        <f t="array" ref="CI286">IF($AG286,SQRT(SUMPRODUCT($AH$2:$AH286, (AU$2:AU286-BO286)^2)/(SUM($AH$2:$AH286)-1)),0)</f>
        <v>0</v>
      </c>
      <c r="CJ286" s="109" cm="1">
        <f t="array" ref="CJ286">IF($AG286,SQRT(SUMPRODUCT($AH$2:$AH286, (AV$2:AV286-BP286)^2)/(SUM($AH$2:$AH286)-1)),0)</f>
        <v>0</v>
      </c>
      <c r="CK286" s="109" cm="1">
        <f t="array" ref="CK286">IF($AG286,SQRT(SUMPRODUCT($AH$2:$AH286, (AW$2:AW286-BQ286)^2)/(SUM($AH$2:$AH286)-1)),0)</f>
        <v>0</v>
      </c>
      <c r="CL286" s="109" cm="1">
        <f t="array" ref="CL286">IF($AG286,SQRT(SUMPRODUCT($AH$2:$AH286, (AX$2:AX286-BR286)^2)/(SUM($AH$2:$AH286)-1)),0)</f>
        <v>0</v>
      </c>
      <c r="CM286" s="109" cm="1">
        <f t="array" ref="CM286">IF($AG286,SQRT(SUMPRODUCT($AH$2:$AH286, (AY$2:AY286-BS286)^2)/(SUM($AH$2:$AH286)-1)),0)</f>
        <v>0</v>
      </c>
      <c r="CN286" s="109" cm="1">
        <f t="array" ref="CN286">IF($AG286,SQRT(SUMPRODUCT($AH$2:$AH286, (AZ$2:AZ286-BT286)^2)/(SUM($AH$2:$AH286)-1)),0)</f>
        <v>0</v>
      </c>
      <c r="CO286" s="109" cm="1">
        <f t="array" ref="CO286">IF($AG286,SQRT(SUMPRODUCT($AH$2:$AH286, (BA$2:BA286-BU286)^2)/(SUM($AH$2:$AH286)-1)),0)</f>
        <v>0</v>
      </c>
    </row>
    <row r="287" spans="34:93" x14ac:dyDescent="0.25">
      <c r="AH287" s="99" t="str">
        <f t="shared" si="74"/>
        <v/>
      </c>
      <c r="AI287" s="11">
        <f t="shared" ca="1" si="83"/>
        <v>0</v>
      </c>
      <c r="AJ287" s="11">
        <f t="shared" ca="1" si="83"/>
        <v>0</v>
      </c>
      <c r="AK287" s="11">
        <f t="shared" ca="1" si="83"/>
        <v>0</v>
      </c>
      <c r="AL287" s="11">
        <f t="shared" ca="1" si="83"/>
        <v>0</v>
      </c>
      <c r="AM287" s="11">
        <f t="shared" ca="1" si="83"/>
        <v>0</v>
      </c>
      <c r="AN287" s="11">
        <f t="shared" ca="1" si="83"/>
        <v>0</v>
      </c>
      <c r="AO287" s="11">
        <f t="shared" ca="1" si="83"/>
        <v>0</v>
      </c>
      <c r="AP287" s="11">
        <f t="shared" ca="1" si="83"/>
        <v>0</v>
      </c>
      <c r="AQ287" s="11">
        <f t="shared" ca="1" si="83"/>
        <v>0</v>
      </c>
      <c r="AR287" s="11">
        <f t="shared" ca="1" si="83"/>
        <v>0</v>
      </c>
      <c r="AS287" s="11">
        <f t="shared" ca="1" si="84"/>
        <v>0</v>
      </c>
      <c r="AT287" s="11">
        <f t="shared" ca="1" si="84"/>
        <v>0</v>
      </c>
      <c r="AU287" s="11">
        <f t="shared" ca="1" si="84"/>
        <v>0</v>
      </c>
      <c r="AV287" s="11">
        <f t="shared" ca="1" si="84"/>
        <v>0</v>
      </c>
      <c r="AW287" s="11">
        <f t="shared" ca="1" si="84"/>
        <v>0</v>
      </c>
      <c r="AX287" s="11">
        <f t="shared" ca="1" si="84"/>
        <v>0</v>
      </c>
      <c r="AY287" s="11">
        <f t="shared" ca="1" si="84"/>
        <v>0</v>
      </c>
      <c r="AZ287" s="11">
        <f t="shared" ca="1" si="84"/>
        <v>0</v>
      </c>
      <c r="BA287" s="11">
        <f t="shared" ca="1" si="84"/>
        <v>0</v>
      </c>
      <c r="BB287" s="11"/>
      <c r="BC287" s="11">
        <f>IF($AG287,SUMPRODUCT(AI$2:AI287,$AH$2:$AH287)/SUM($AH$2:$AH287),0)</f>
        <v>0</v>
      </c>
      <c r="BD287" s="11">
        <f>IF($AG287,SUMPRODUCT(AJ$2:AJ287,$AH$2:$AH287)/SUM($AH$2:$AH287),0)</f>
        <v>0</v>
      </c>
      <c r="BE287" s="11">
        <f>IF($AG287,SUMPRODUCT(AK$2:AK287,$AH$2:$AH287)/SUM($AH$2:$AH287),0)</f>
        <v>0</v>
      </c>
      <c r="BF287" s="11">
        <f>IF($AG287,SUMPRODUCT(AL$2:AL287,$AH$2:$AH287)/SUM($AH$2:$AH287),0)</f>
        <v>0</v>
      </c>
      <c r="BG287" s="11">
        <f>IF($AG287,SUMPRODUCT(AM$2:AM287,$AH$2:$AH287)/SUM($AH$2:$AH287),0)</f>
        <v>0</v>
      </c>
      <c r="BH287" s="11">
        <f>IF($AG287,SUMPRODUCT(AN$2:AN287,$AH$2:$AH287)/SUM($AH$2:$AH287),0)</f>
        <v>0</v>
      </c>
      <c r="BI287" s="11">
        <f>IF($AG287,SUMPRODUCT(AO$2:AO287,$AH$2:$AH287)/SUM($AH$2:$AH287),0)</f>
        <v>0</v>
      </c>
      <c r="BJ287" s="11">
        <f>IF($AG287,SUMPRODUCT(AP$2:AP287,$AH$2:$AH287)/SUM($AH$2:$AH287),0)</f>
        <v>0</v>
      </c>
      <c r="BK287" s="11">
        <f>IF($AG287,SUMPRODUCT(AQ$2:AQ287,$AH$2:$AH287)/SUM($AH$2:$AH287),0)</f>
        <v>0</v>
      </c>
      <c r="BL287" s="11">
        <f>IF($AG287,SUMPRODUCT(AR$2:AR287,$AH$2:$AH287)/SUM($AH$2:$AH287),0)</f>
        <v>0</v>
      </c>
      <c r="BM287" s="11">
        <f>IF($AG287,SUMPRODUCT(AS$2:AS287,$AH$2:$AH287)/SUM($AH$2:$AH287),0)</f>
        <v>0</v>
      </c>
      <c r="BN287" s="11">
        <f>IF($AG287,SUMPRODUCT(AT$2:AT287,$AH$2:$AH287)/SUM($AH$2:$AH287),0)</f>
        <v>0</v>
      </c>
      <c r="BO287" s="11">
        <f>IF($AG287,SUMPRODUCT(AU$2:AU287,$AH$2:$AH287)/SUM($AH$2:$AH287),0)</f>
        <v>0</v>
      </c>
      <c r="BP287" s="11">
        <f>IF($AG287,SUMPRODUCT(AV$2:AV287,$AH$2:$AH287)/SUM($AH$2:$AH287),0)</f>
        <v>0</v>
      </c>
      <c r="BQ287" s="11">
        <f>IF($AG287,SUMPRODUCT(AW$2:AW287,$AH$2:$AH287)/SUM($AH$2:$AH287),0)</f>
        <v>0</v>
      </c>
      <c r="BR287" s="11">
        <f>IF($AG287,SUMPRODUCT(AX$2:AX287,$AH$2:$AH287)/SUM($AH$2:$AH287),0)</f>
        <v>0</v>
      </c>
      <c r="BS287" s="11">
        <f>IF($AG287,SUMPRODUCT(AY$2:AY287,$AH$2:$AH287)/SUM($AH$2:$AH287),0)</f>
        <v>0</v>
      </c>
      <c r="BT287" s="11">
        <f>IF($AG287,SUMPRODUCT(AZ$2:AZ287,$AH$2:$AH287)/SUM($AH$2:$AH287),0)</f>
        <v>0</v>
      </c>
      <c r="BU287" s="11">
        <f>IF($AG287,SUMPRODUCT(BA$2:BA287,$AH$2:$AH287)/SUM($AH$2:$AH287),0)</f>
        <v>0</v>
      </c>
      <c r="BV287" s="11"/>
      <c r="BW287" s="109" cm="1">
        <f t="array" ref="BW287">IF($AG287,SQRT(SUMPRODUCT($AH$2:$AH287, (AI$2:AI287-BC287)^2)/(SUM($AH$2:$AH287)-1)),0)</f>
        <v>0</v>
      </c>
      <c r="BX287" s="109" cm="1">
        <f t="array" ref="BX287">IF($AG287,SQRT(SUMPRODUCT($AH$2:$AH287, (AJ$2:AJ287-BD287)^2)/(SUM($AH$2:$AH287)-1)),0)</f>
        <v>0</v>
      </c>
      <c r="BY287" s="109" cm="1">
        <f t="array" ref="BY287">IF($AG287,SQRT(SUMPRODUCT($AH$2:$AH287, (AK$2:AK287-BE287)^2)/(SUM($AH$2:$AH287)-1)),0)</f>
        <v>0</v>
      </c>
      <c r="BZ287" s="109" cm="1">
        <f t="array" ref="BZ287">IF($AG287,SQRT(SUMPRODUCT($AH$2:$AH287, (AL$2:AL287-BF287)^2)/(SUM($AH$2:$AH287)-1)),0)</f>
        <v>0</v>
      </c>
      <c r="CA287" s="109" cm="1">
        <f t="array" ref="CA287">IF($AG287,SQRT(SUMPRODUCT($AH$2:$AH287, (AM$2:AM287-BG287)^2)/(SUM($AH$2:$AH287)-1)),0)</f>
        <v>0</v>
      </c>
      <c r="CB287" s="109" cm="1">
        <f t="array" ref="CB287">IF($AG287,SQRT(SUMPRODUCT($AH$2:$AH287, (AN$2:AN287-BH287)^2)/(SUM($AH$2:$AH287)-1)),0)</f>
        <v>0</v>
      </c>
      <c r="CC287" s="109" cm="1">
        <f t="array" ref="CC287">IF($AG287,SQRT(SUMPRODUCT($AH$2:$AH287, (AO$2:AO287-BI287)^2)/(SUM($AH$2:$AH287)-1)),0)</f>
        <v>0</v>
      </c>
      <c r="CD287" s="109" cm="1">
        <f t="array" ref="CD287">IF($AG287,SQRT(SUMPRODUCT($AH$2:$AH287, (AP$2:AP287-BJ287)^2)/(SUM($AH$2:$AH287)-1)),0)</f>
        <v>0</v>
      </c>
      <c r="CE287" s="109" cm="1">
        <f t="array" ref="CE287">IF($AG287,SQRT(SUMPRODUCT($AH$2:$AH287, (AQ$2:AQ287-BK287)^2)/(SUM($AH$2:$AH287)-1)),0)</f>
        <v>0</v>
      </c>
      <c r="CF287" s="109" cm="1">
        <f t="array" ref="CF287">IF($AG287,SQRT(SUMPRODUCT($AH$2:$AH287, (AR$2:AR287-BL287)^2)/(SUM($AH$2:$AH287)-1)),0)</f>
        <v>0</v>
      </c>
      <c r="CG287" s="109" cm="1">
        <f t="array" ref="CG287">IF($AG287,SQRT(SUMPRODUCT($AH$2:$AH287, (AS$2:AS287-BM287)^2)/(SUM($AH$2:$AH287)-1)),0)</f>
        <v>0</v>
      </c>
      <c r="CH287" s="109" cm="1">
        <f t="array" ref="CH287">IF($AG287,SQRT(SUMPRODUCT($AH$2:$AH287, (AT$2:AT287-BN287)^2)/(SUM($AH$2:$AH287)-1)),0)</f>
        <v>0</v>
      </c>
      <c r="CI287" s="109" cm="1">
        <f t="array" ref="CI287">IF($AG287,SQRT(SUMPRODUCT($AH$2:$AH287, (AU$2:AU287-BO287)^2)/(SUM($AH$2:$AH287)-1)),0)</f>
        <v>0</v>
      </c>
      <c r="CJ287" s="109" cm="1">
        <f t="array" ref="CJ287">IF($AG287,SQRT(SUMPRODUCT($AH$2:$AH287, (AV$2:AV287-BP287)^2)/(SUM($AH$2:$AH287)-1)),0)</f>
        <v>0</v>
      </c>
      <c r="CK287" s="109" cm="1">
        <f t="array" ref="CK287">IF($AG287,SQRT(SUMPRODUCT($AH$2:$AH287, (AW$2:AW287-BQ287)^2)/(SUM($AH$2:$AH287)-1)),0)</f>
        <v>0</v>
      </c>
      <c r="CL287" s="109" cm="1">
        <f t="array" ref="CL287">IF($AG287,SQRT(SUMPRODUCT($AH$2:$AH287, (AX$2:AX287-BR287)^2)/(SUM($AH$2:$AH287)-1)),0)</f>
        <v>0</v>
      </c>
      <c r="CM287" s="109" cm="1">
        <f t="array" ref="CM287">IF($AG287,SQRT(SUMPRODUCT($AH$2:$AH287, (AY$2:AY287-BS287)^2)/(SUM($AH$2:$AH287)-1)),0)</f>
        <v>0</v>
      </c>
      <c r="CN287" s="109" cm="1">
        <f t="array" ref="CN287">IF($AG287,SQRT(SUMPRODUCT($AH$2:$AH287, (AZ$2:AZ287-BT287)^2)/(SUM($AH$2:$AH287)-1)),0)</f>
        <v>0</v>
      </c>
      <c r="CO287" s="109" cm="1">
        <f t="array" ref="CO287">IF($AG287,SQRT(SUMPRODUCT($AH$2:$AH287, (BA$2:BA287-BU287)^2)/(SUM($AH$2:$AH287)-1)),0)</f>
        <v>0</v>
      </c>
    </row>
    <row r="288" spans="34:93" x14ac:dyDescent="0.25">
      <c r="AH288" s="99" t="str">
        <f t="shared" si="74"/>
        <v/>
      </c>
      <c r="AI288" s="11">
        <f t="shared" ca="1" si="83"/>
        <v>0</v>
      </c>
      <c r="AJ288" s="11">
        <f t="shared" ca="1" si="83"/>
        <v>0</v>
      </c>
      <c r="AK288" s="11">
        <f t="shared" ca="1" si="83"/>
        <v>0</v>
      </c>
      <c r="AL288" s="11">
        <f t="shared" ca="1" si="83"/>
        <v>0</v>
      </c>
      <c r="AM288" s="11">
        <f t="shared" ca="1" si="83"/>
        <v>0</v>
      </c>
      <c r="AN288" s="11">
        <f t="shared" ca="1" si="83"/>
        <v>0</v>
      </c>
      <c r="AO288" s="11">
        <f t="shared" ca="1" si="83"/>
        <v>0</v>
      </c>
      <c r="AP288" s="11">
        <f t="shared" ca="1" si="83"/>
        <v>0</v>
      </c>
      <c r="AQ288" s="11">
        <f t="shared" ca="1" si="83"/>
        <v>0</v>
      </c>
      <c r="AR288" s="11">
        <f t="shared" ca="1" si="83"/>
        <v>0</v>
      </c>
      <c r="AS288" s="11">
        <f t="shared" ca="1" si="84"/>
        <v>0</v>
      </c>
      <c r="AT288" s="11">
        <f t="shared" ca="1" si="84"/>
        <v>0</v>
      </c>
      <c r="AU288" s="11">
        <f t="shared" ca="1" si="84"/>
        <v>0</v>
      </c>
      <c r="AV288" s="11">
        <f t="shared" ca="1" si="84"/>
        <v>0</v>
      </c>
      <c r="AW288" s="11">
        <f t="shared" ca="1" si="84"/>
        <v>0</v>
      </c>
      <c r="AX288" s="11">
        <f t="shared" ca="1" si="84"/>
        <v>0</v>
      </c>
      <c r="AY288" s="11">
        <f t="shared" ca="1" si="84"/>
        <v>0</v>
      </c>
      <c r="AZ288" s="11">
        <f t="shared" ca="1" si="84"/>
        <v>0</v>
      </c>
      <c r="BA288" s="11">
        <f t="shared" ca="1" si="84"/>
        <v>0</v>
      </c>
      <c r="BB288" s="11"/>
      <c r="BC288" s="11">
        <f>IF($AG288,SUMPRODUCT(AI$2:AI288,$AH$2:$AH288)/SUM($AH$2:$AH288),0)</f>
        <v>0</v>
      </c>
      <c r="BD288" s="11">
        <f>IF($AG288,SUMPRODUCT(AJ$2:AJ288,$AH$2:$AH288)/SUM($AH$2:$AH288),0)</f>
        <v>0</v>
      </c>
      <c r="BE288" s="11">
        <f>IF($AG288,SUMPRODUCT(AK$2:AK288,$AH$2:$AH288)/SUM($AH$2:$AH288),0)</f>
        <v>0</v>
      </c>
      <c r="BF288" s="11">
        <f>IF($AG288,SUMPRODUCT(AL$2:AL288,$AH$2:$AH288)/SUM($AH$2:$AH288),0)</f>
        <v>0</v>
      </c>
      <c r="BG288" s="11">
        <f>IF($AG288,SUMPRODUCT(AM$2:AM288,$AH$2:$AH288)/SUM($AH$2:$AH288),0)</f>
        <v>0</v>
      </c>
      <c r="BH288" s="11">
        <f>IF($AG288,SUMPRODUCT(AN$2:AN288,$AH$2:$AH288)/SUM($AH$2:$AH288),0)</f>
        <v>0</v>
      </c>
      <c r="BI288" s="11">
        <f>IF($AG288,SUMPRODUCT(AO$2:AO288,$AH$2:$AH288)/SUM($AH$2:$AH288),0)</f>
        <v>0</v>
      </c>
      <c r="BJ288" s="11">
        <f>IF($AG288,SUMPRODUCT(AP$2:AP288,$AH$2:$AH288)/SUM($AH$2:$AH288),0)</f>
        <v>0</v>
      </c>
      <c r="BK288" s="11">
        <f>IF($AG288,SUMPRODUCT(AQ$2:AQ288,$AH$2:$AH288)/SUM($AH$2:$AH288),0)</f>
        <v>0</v>
      </c>
      <c r="BL288" s="11">
        <f>IF($AG288,SUMPRODUCT(AR$2:AR288,$AH$2:$AH288)/SUM($AH$2:$AH288),0)</f>
        <v>0</v>
      </c>
      <c r="BM288" s="11">
        <f>IF($AG288,SUMPRODUCT(AS$2:AS288,$AH$2:$AH288)/SUM($AH$2:$AH288),0)</f>
        <v>0</v>
      </c>
      <c r="BN288" s="11">
        <f>IF($AG288,SUMPRODUCT(AT$2:AT288,$AH$2:$AH288)/SUM($AH$2:$AH288),0)</f>
        <v>0</v>
      </c>
      <c r="BO288" s="11">
        <f>IF($AG288,SUMPRODUCT(AU$2:AU288,$AH$2:$AH288)/SUM($AH$2:$AH288),0)</f>
        <v>0</v>
      </c>
      <c r="BP288" s="11">
        <f>IF($AG288,SUMPRODUCT(AV$2:AV288,$AH$2:$AH288)/SUM($AH$2:$AH288),0)</f>
        <v>0</v>
      </c>
      <c r="BQ288" s="11">
        <f>IF($AG288,SUMPRODUCT(AW$2:AW288,$AH$2:$AH288)/SUM($AH$2:$AH288),0)</f>
        <v>0</v>
      </c>
      <c r="BR288" s="11">
        <f>IF($AG288,SUMPRODUCT(AX$2:AX288,$AH$2:$AH288)/SUM($AH$2:$AH288),0)</f>
        <v>0</v>
      </c>
      <c r="BS288" s="11">
        <f>IF($AG288,SUMPRODUCT(AY$2:AY288,$AH$2:$AH288)/SUM($AH$2:$AH288),0)</f>
        <v>0</v>
      </c>
      <c r="BT288" s="11">
        <f>IF($AG288,SUMPRODUCT(AZ$2:AZ288,$AH$2:$AH288)/SUM($AH$2:$AH288),0)</f>
        <v>0</v>
      </c>
      <c r="BU288" s="11">
        <f>IF($AG288,SUMPRODUCT(BA$2:BA288,$AH$2:$AH288)/SUM($AH$2:$AH288),0)</f>
        <v>0</v>
      </c>
      <c r="BV288" s="11"/>
      <c r="BW288" s="109" cm="1">
        <f t="array" ref="BW288">IF($AG288,SQRT(SUMPRODUCT($AH$2:$AH288, (AI$2:AI288-BC288)^2)/(SUM($AH$2:$AH288)-1)),0)</f>
        <v>0</v>
      </c>
      <c r="BX288" s="109" cm="1">
        <f t="array" ref="BX288">IF($AG288,SQRT(SUMPRODUCT($AH$2:$AH288, (AJ$2:AJ288-BD288)^2)/(SUM($AH$2:$AH288)-1)),0)</f>
        <v>0</v>
      </c>
      <c r="BY288" s="109" cm="1">
        <f t="array" ref="BY288">IF($AG288,SQRT(SUMPRODUCT($AH$2:$AH288, (AK$2:AK288-BE288)^2)/(SUM($AH$2:$AH288)-1)),0)</f>
        <v>0</v>
      </c>
      <c r="BZ288" s="109" cm="1">
        <f t="array" ref="BZ288">IF($AG288,SQRT(SUMPRODUCT($AH$2:$AH288, (AL$2:AL288-BF288)^2)/(SUM($AH$2:$AH288)-1)),0)</f>
        <v>0</v>
      </c>
      <c r="CA288" s="109" cm="1">
        <f t="array" ref="CA288">IF($AG288,SQRT(SUMPRODUCT($AH$2:$AH288, (AM$2:AM288-BG288)^2)/(SUM($AH$2:$AH288)-1)),0)</f>
        <v>0</v>
      </c>
      <c r="CB288" s="109" cm="1">
        <f t="array" ref="CB288">IF($AG288,SQRT(SUMPRODUCT($AH$2:$AH288, (AN$2:AN288-BH288)^2)/(SUM($AH$2:$AH288)-1)),0)</f>
        <v>0</v>
      </c>
      <c r="CC288" s="109" cm="1">
        <f t="array" ref="CC288">IF($AG288,SQRT(SUMPRODUCT($AH$2:$AH288, (AO$2:AO288-BI288)^2)/(SUM($AH$2:$AH288)-1)),0)</f>
        <v>0</v>
      </c>
      <c r="CD288" s="109" cm="1">
        <f t="array" ref="CD288">IF($AG288,SQRT(SUMPRODUCT($AH$2:$AH288, (AP$2:AP288-BJ288)^2)/(SUM($AH$2:$AH288)-1)),0)</f>
        <v>0</v>
      </c>
      <c r="CE288" s="109" cm="1">
        <f t="array" ref="CE288">IF($AG288,SQRT(SUMPRODUCT($AH$2:$AH288, (AQ$2:AQ288-BK288)^2)/(SUM($AH$2:$AH288)-1)),0)</f>
        <v>0</v>
      </c>
      <c r="CF288" s="109" cm="1">
        <f t="array" ref="CF288">IF($AG288,SQRT(SUMPRODUCT($AH$2:$AH288, (AR$2:AR288-BL288)^2)/(SUM($AH$2:$AH288)-1)),0)</f>
        <v>0</v>
      </c>
      <c r="CG288" s="109" cm="1">
        <f t="array" ref="CG288">IF($AG288,SQRT(SUMPRODUCT($AH$2:$AH288, (AS$2:AS288-BM288)^2)/(SUM($AH$2:$AH288)-1)),0)</f>
        <v>0</v>
      </c>
      <c r="CH288" s="109" cm="1">
        <f t="array" ref="CH288">IF($AG288,SQRT(SUMPRODUCT($AH$2:$AH288, (AT$2:AT288-BN288)^2)/(SUM($AH$2:$AH288)-1)),0)</f>
        <v>0</v>
      </c>
      <c r="CI288" s="109" cm="1">
        <f t="array" ref="CI288">IF($AG288,SQRT(SUMPRODUCT($AH$2:$AH288, (AU$2:AU288-BO288)^2)/(SUM($AH$2:$AH288)-1)),0)</f>
        <v>0</v>
      </c>
      <c r="CJ288" s="109" cm="1">
        <f t="array" ref="CJ288">IF($AG288,SQRT(SUMPRODUCT($AH$2:$AH288, (AV$2:AV288-BP288)^2)/(SUM($AH$2:$AH288)-1)),0)</f>
        <v>0</v>
      </c>
      <c r="CK288" s="109" cm="1">
        <f t="array" ref="CK288">IF($AG288,SQRT(SUMPRODUCT($AH$2:$AH288, (AW$2:AW288-BQ288)^2)/(SUM($AH$2:$AH288)-1)),0)</f>
        <v>0</v>
      </c>
      <c r="CL288" s="109" cm="1">
        <f t="array" ref="CL288">IF($AG288,SQRT(SUMPRODUCT($AH$2:$AH288, (AX$2:AX288-BR288)^2)/(SUM($AH$2:$AH288)-1)),0)</f>
        <v>0</v>
      </c>
      <c r="CM288" s="109" cm="1">
        <f t="array" ref="CM288">IF($AG288,SQRT(SUMPRODUCT($AH$2:$AH288, (AY$2:AY288-BS288)^2)/(SUM($AH$2:$AH288)-1)),0)</f>
        <v>0</v>
      </c>
      <c r="CN288" s="109" cm="1">
        <f t="array" ref="CN288">IF($AG288,SQRT(SUMPRODUCT($AH$2:$AH288, (AZ$2:AZ288-BT288)^2)/(SUM($AH$2:$AH288)-1)),0)</f>
        <v>0</v>
      </c>
      <c r="CO288" s="109" cm="1">
        <f t="array" ref="CO288">IF($AG288,SQRT(SUMPRODUCT($AH$2:$AH288, (BA$2:BA288-BU288)^2)/(SUM($AH$2:$AH288)-1)),0)</f>
        <v>0</v>
      </c>
    </row>
    <row r="289" spans="34:93" x14ac:dyDescent="0.25">
      <c r="AH289" s="99" t="str">
        <f t="shared" si="74"/>
        <v/>
      </c>
      <c r="AI289" s="11">
        <f t="shared" ca="1" si="83"/>
        <v>0</v>
      </c>
      <c r="AJ289" s="11">
        <f t="shared" ca="1" si="83"/>
        <v>0</v>
      </c>
      <c r="AK289" s="11">
        <f t="shared" ca="1" si="83"/>
        <v>0</v>
      </c>
      <c r="AL289" s="11">
        <f t="shared" ca="1" si="83"/>
        <v>0</v>
      </c>
      <c r="AM289" s="11">
        <f t="shared" ca="1" si="83"/>
        <v>0</v>
      </c>
      <c r="AN289" s="11">
        <f t="shared" ca="1" si="83"/>
        <v>0</v>
      </c>
      <c r="AO289" s="11">
        <f t="shared" ca="1" si="83"/>
        <v>0</v>
      </c>
      <c r="AP289" s="11">
        <f t="shared" ca="1" si="83"/>
        <v>0</v>
      </c>
      <c r="AQ289" s="11">
        <f t="shared" ca="1" si="83"/>
        <v>0</v>
      </c>
      <c r="AR289" s="11">
        <f t="shared" ca="1" si="83"/>
        <v>0</v>
      </c>
      <c r="AS289" s="11">
        <f t="shared" ca="1" si="84"/>
        <v>0</v>
      </c>
      <c r="AT289" s="11">
        <f t="shared" ca="1" si="84"/>
        <v>0</v>
      </c>
      <c r="AU289" s="11">
        <f t="shared" ca="1" si="84"/>
        <v>0</v>
      </c>
      <c r="AV289" s="11">
        <f t="shared" ca="1" si="84"/>
        <v>0</v>
      </c>
      <c r="AW289" s="11">
        <f t="shared" ca="1" si="84"/>
        <v>0</v>
      </c>
      <c r="AX289" s="11">
        <f t="shared" ca="1" si="84"/>
        <v>0</v>
      </c>
      <c r="AY289" s="11">
        <f t="shared" ca="1" si="84"/>
        <v>0</v>
      </c>
      <c r="AZ289" s="11">
        <f t="shared" ca="1" si="84"/>
        <v>0</v>
      </c>
      <c r="BA289" s="11">
        <f t="shared" ca="1" si="84"/>
        <v>0</v>
      </c>
      <c r="BB289" s="11"/>
      <c r="BC289" s="11">
        <f>IF($AG289,SUMPRODUCT(AI$2:AI289,$AH$2:$AH289)/SUM($AH$2:$AH289),0)</f>
        <v>0</v>
      </c>
      <c r="BD289" s="11">
        <f>IF($AG289,SUMPRODUCT(AJ$2:AJ289,$AH$2:$AH289)/SUM($AH$2:$AH289),0)</f>
        <v>0</v>
      </c>
      <c r="BE289" s="11">
        <f>IF($AG289,SUMPRODUCT(AK$2:AK289,$AH$2:$AH289)/SUM($AH$2:$AH289),0)</f>
        <v>0</v>
      </c>
      <c r="BF289" s="11">
        <f>IF($AG289,SUMPRODUCT(AL$2:AL289,$AH$2:$AH289)/SUM($AH$2:$AH289),0)</f>
        <v>0</v>
      </c>
      <c r="BG289" s="11">
        <f>IF($AG289,SUMPRODUCT(AM$2:AM289,$AH$2:$AH289)/SUM($AH$2:$AH289),0)</f>
        <v>0</v>
      </c>
      <c r="BH289" s="11">
        <f>IF($AG289,SUMPRODUCT(AN$2:AN289,$AH$2:$AH289)/SUM($AH$2:$AH289),0)</f>
        <v>0</v>
      </c>
      <c r="BI289" s="11">
        <f>IF($AG289,SUMPRODUCT(AO$2:AO289,$AH$2:$AH289)/SUM($AH$2:$AH289),0)</f>
        <v>0</v>
      </c>
      <c r="BJ289" s="11">
        <f>IF($AG289,SUMPRODUCT(AP$2:AP289,$AH$2:$AH289)/SUM($AH$2:$AH289),0)</f>
        <v>0</v>
      </c>
      <c r="BK289" s="11">
        <f>IF($AG289,SUMPRODUCT(AQ$2:AQ289,$AH$2:$AH289)/SUM($AH$2:$AH289),0)</f>
        <v>0</v>
      </c>
      <c r="BL289" s="11">
        <f>IF($AG289,SUMPRODUCT(AR$2:AR289,$AH$2:$AH289)/SUM($AH$2:$AH289),0)</f>
        <v>0</v>
      </c>
      <c r="BM289" s="11">
        <f>IF($AG289,SUMPRODUCT(AS$2:AS289,$AH$2:$AH289)/SUM($AH$2:$AH289),0)</f>
        <v>0</v>
      </c>
      <c r="BN289" s="11">
        <f>IF($AG289,SUMPRODUCT(AT$2:AT289,$AH$2:$AH289)/SUM($AH$2:$AH289),0)</f>
        <v>0</v>
      </c>
      <c r="BO289" s="11">
        <f>IF($AG289,SUMPRODUCT(AU$2:AU289,$AH$2:$AH289)/SUM($AH$2:$AH289),0)</f>
        <v>0</v>
      </c>
      <c r="BP289" s="11">
        <f>IF($AG289,SUMPRODUCT(AV$2:AV289,$AH$2:$AH289)/SUM($AH$2:$AH289),0)</f>
        <v>0</v>
      </c>
      <c r="BQ289" s="11">
        <f>IF($AG289,SUMPRODUCT(AW$2:AW289,$AH$2:$AH289)/SUM($AH$2:$AH289),0)</f>
        <v>0</v>
      </c>
      <c r="BR289" s="11">
        <f>IF($AG289,SUMPRODUCT(AX$2:AX289,$AH$2:$AH289)/SUM($AH$2:$AH289),0)</f>
        <v>0</v>
      </c>
      <c r="BS289" s="11">
        <f>IF($AG289,SUMPRODUCT(AY$2:AY289,$AH$2:$AH289)/SUM($AH$2:$AH289),0)</f>
        <v>0</v>
      </c>
      <c r="BT289" s="11">
        <f>IF($AG289,SUMPRODUCT(AZ$2:AZ289,$AH$2:$AH289)/SUM($AH$2:$AH289),0)</f>
        <v>0</v>
      </c>
      <c r="BU289" s="11">
        <f>IF($AG289,SUMPRODUCT(BA$2:BA289,$AH$2:$AH289)/SUM($AH$2:$AH289),0)</f>
        <v>0</v>
      </c>
      <c r="BV289" s="11"/>
      <c r="BW289" s="109" cm="1">
        <f t="array" ref="BW289">IF($AG289,SQRT(SUMPRODUCT($AH$2:$AH289, (AI$2:AI289-BC289)^2)/(SUM($AH$2:$AH289)-1)),0)</f>
        <v>0</v>
      </c>
      <c r="BX289" s="109" cm="1">
        <f t="array" ref="BX289">IF($AG289,SQRT(SUMPRODUCT($AH$2:$AH289, (AJ$2:AJ289-BD289)^2)/(SUM($AH$2:$AH289)-1)),0)</f>
        <v>0</v>
      </c>
      <c r="BY289" s="109" cm="1">
        <f t="array" ref="BY289">IF($AG289,SQRT(SUMPRODUCT($AH$2:$AH289, (AK$2:AK289-BE289)^2)/(SUM($AH$2:$AH289)-1)),0)</f>
        <v>0</v>
      </c>
      <c r="BZ289" s="109" cm="1">
        <f t="array" ref="BZ289">IF($AG289,SQRT(SUMPRODUCT($AH$2:$AH289, (AL$2:AL289-BF289)^2)/(SUM($AH$2:$AH289)-1)),0)</f>
        <v>0</v>
      </c>
      <c r="CA289" s="109" cm="1">
        <f t="array" ref="CA289">IF($AG289,SQRT(SUMPRODUCT($AH$2:$AH289, (AM$2:AM289-BG289)^2)/(SUM($AH$2:$AH289)-1)),0)</f>
        <v>0</v>
      </c>
      <c r="CB289" s="109" cm="1">
        <f t="array" ref="CB289">IF($AG289,SQRT(SUMPRODUCT($AH$2:$AH289, (AN$2:AN289-BH289)^2)/(SUM($AH$2:$AH289)-1)),0)</f>
        <v>0</v>
      </c>
      <c r="CC289" s="109" cm="1">
        <f t="array" ref="CC289">IF($AG289,SQRT(SUMPRODUCT($AH$2:$AH289, (AO$2:AO289-BI289)^2)/(SUM($AH$2:$AH289)-1)),0)</f>
        <v>0</v>
      </c>
      <c r="CD289" s="109" cm="1">
        <f t="array" ref="CD289">IF($AG289,SQRT(SUMPRODUCT($AH$2:$AH289, (AP$2:AP289-BJ289)^2)/(SUM($AH$2:$AH289)-1)),0)</f>
        <v>0</v>
      </c>
      <c r="CE289" s="109" cm="1">
        <f t="array" ref="CE289">IF($AG289,SQRT(SUMPRODUCT($AH$2:$AH289, (AQ$2:AQ289-BK289)^2)/(SUM($AH$2:$AH289)-1)),0)</f>
        <v>0</v>
      </c>
      <c r="CF289" s="109" cm="1">
        <f t="array" ref="CF289">IF($AG289,SQRT(SUMPRODUCT($AH$2:$AH289, (AR$2:AR289-BL289)^2)/(SUM($AH$2:$AH289)-1)),0)</f>
        <v>0</v>
      </c>
      <c r="CG289" s="109" cm="1">
        <f t="array" ref="CG289">IF($AG289,SQRT(SUMPRODUCT($AH$2:$AH289, (AS$2:AS289-BM289)^2)/(SUM($AH$2:$AH289)-1)),0)</f>
        <v>0</v>
      </c>
      <c r="CH289" s="109" cm="1">
        <f t="array" ref="CH289">IF($AG289,SQRT(SUMPRODUCT($AH$2:$AH289, (AT$2:AT289-BN289)^2)/(SUM($AH$2:$AH289)-1)),0)</f>
        <v>0</v>
      </c>
      <c r="CI289" s="109" cm="1">
        <f t="array" ref="CI289">IF($AG289,SQRT(SUMPRODUCT($AH$2:$AH289, (AU$2:AU289-BO289)^2)/(SUM($AH$2:$AH289)-1)),0)</f>
        <v>0</v>
      </c>
      <c r="CJ289" s="109" cm="1">
        <f t="array" ref="CJ289">IF($AG289,SQRT(SUMPRODUCT($AH$2:$AH289, (AV$2:AV289-BP289)^2)/(SUM($AH$2:$AH289)-1)),0)</f>
        <v>0</v>
      </c>
      <c r="CK289" s="109" cm="1">
        <f t="array" ref="CK289">IF($AG289,SQRT(SUMPRODUCT($AH$2:$AH289, (AW$2:AW289-BQ289)^2)/(SUM($AH$2:$AH289)-1)),0)</f>
        <v>0</v>
      </c>
      <c r="CL289" s="109" cm="1">
        <f t="array" ref="CL289">IF($AG289,SQRT(SUMPRODUCT($AH$2:$AH289, (AX$2:AX289-BR289)^2)/(SUM($AH$2:$AH289)-1)),0)</f>
        <v>0</v>
      </c>
      <c r="CM289" s="109" cm="1">
        <f t="array" ref="CM289">IF($AG289,SQRT(SUMPRODUCT($AH$2:$AH289, (AY$2:AY289-BS289)^2)/(SUM($AH$2:$AH289)-1)),0)</f>
        <v>0</v>
      </c>
      <c r="CN289" s="109" cm="1">
        <f t="array" ref="CN289">IF($AG289,SQRT(SUMPRODUCT($AH$2:$AH289, (AZ$2:AZ289-BT289)^2)/(SUM($AH$2:$AH289)-1)),0)</f>
        <v>0</v>
      </c>
      <c r="CO289" s="109" cm="1">
        <f t="array" ref="CO289">IF($AG289,SQRT(SUMPRODUCT($AH$2:$AH289, (BA$2:BA289-BU289)^2)/(SUM($AH$2:$AH289)-1)),0)</f>
        <v>0</v>
      </c>
    </row>
    <row r="290" spans="34:93" x14ac:dyDescent="0.25">
      <c r="AH290" s="99" t="str">
        <f t="shared" si="74"/>
        <v/>
      </c>
      <c r="AI290" s="11">
        <f t="shared" ca="1" si="83"/>
        <v>0</v>
      </c>
      <c r="AJ290" s="11">
        <f t="shared" ca="1" si="83"/>
        <v>0</v>
      </c>
      <c r="AK290" s="11">
        <f t="shared" ca="1" si="83"/>
        <v>0</v>
      </c>
      <c r="AL290" s="11">
        <f t="shared" ca="1" si="83"/>
        <v>0</v>
      </c>
      <c r="AM290" s="11">
        <f t="shared" ca="1" si="83"/>
        <v>0</v>
      </c>
      <c r="AN290" s="11">
        <f t="shared" ca="1" si="83"/>
        <v>0</v>
      </c>
      <c r="AO290" s="11">
        <f t="shared" ca="1" si="83"/>
        <v>0</v>
      </c>
      <c r="AP290" s="11">
        <f t="shared" ca="1" si="83"/>
        <v>0</v>
      </c>
      <c r="AQ290" s="11">
        <f t="shared" ca="1" si="83"/>
        <v>0</v>
      </c>
      <c r="AR290" s="11">
        <f t="shared" ca="1" si="83"/>
        <v>0</v>
      </c>
      <c r="AS290" s="11">
        <f t="shared" ca="1" si="84"/>
        <v>0</v>
      </c>
      <c r="AT290" s="11">
        <f t="shared" ca="1" si="84"/>
        <v>0</v>
      </c>
      <c r="AU290" s="11">
        <f t="shared" ca="1" si="84"/>
        <v>0</v>
      </c>
      <c r="AV290" s="11">
        <f t="shared" ca="1" si="84"/>
        <v>0</v>
      </c>
      <c r="AW290" s="11">
        <f t="shared" ca="1" si="84"/>
        <v>0</v>
      </c>
      <c r="AX290" s="11">
        <f t="shared" ca="1" si="84"/>
        <v>0</v>
      </c>
      <c r="AY290" s="11">
        <f t="shared" ca="1" si="84"/>
        <v>0</v>
      </c>
      <c r="AZ290" s="11">
        <f t="shared" ca="1" si="84"/>
        <v>0</v>
      </c>
      <c r="BA290" s="11">
        <f t="shared" ca="1" si="84"/>
        <v>0</v>
      </c>
      <c r="BB290" s="11"/>
      <c r="BC290" s="11">
        <f>IF($AG290,SUMPRODUCT(AI$2:AI290,$AH$2:$AH290)/SUM($AH$2:$AH290),0)</f>
        <v>0</v>
      </c>
      <c r="BD290" s="11">
        <f>IF($AG290,SUMPRODUCT(AJ$2:AJ290,$AH$2:$AH290)/SUM($AH$2:$AH290),0)</f>
        <v>0</v>
      </c>
      <c r="BE290" s="11">
        <f>IF($AG290,SUMPRODUCT(AK$2:AK290,$AH$2:$AH290)/SUM($AH$2:$AH290),0)</f>
        <v>0</v>
      </c>
      <c r="BF290" s="11">
        <f>IF($AG290,SUMPRODUCT(AL$2:AL290,$AH$2:$AH290)/SUM($AH$2:$AH290),0)</f>
        <v>0</v>
      </c>
      <c r="BG290" s="11">
        <f>IF($AG290,SUMPRODUCT(AM$2:AM290,$AH$2:$AH290)/SUM($AH$2:$AH290),0)</f>
        <v>0</v>
      </c>
      <c r="BH290" s="11">
        <f>IF($AG290,SUMPRODUCT(AN$2:AN290,$AH$2:$AH290)/SUM($AH$2:$AH290),0)</f>
        <v>0</v>
      </c>
      <c r="BI290" s="11">
        <f>IF($AG290,SUMPRODUCT(AO$2:AO290,$AH$2:$AH290)/SUM($AH$2:$AH290),0)</f>
        <v>0</v>
      </c>
      <c r="BJ290" s="11">
        <f>IF($AG290,SUMPRODUCT(AP$2:AP290,$AH$2:$AH290)/SUM($AH$2:$AH290),0)</f>
        <v>0</v>
      </c>
      <c r="BK290" s="11">
        <f>IF($AG290,SUMPRODUCT(AQ$2:AQ290,$AH$2:$AH290)/SUM($AH$2:$AH290),0)</f>
        <v>0</v>
      </c>
      <c r="BL290" s="11">
        <f>IF($AG290,SUMPRODUCT(AR$2:AR290,$AH$2:$AH290)/SUM($AH$2:$AH290),0)</f>
        <v>0</v>
      </c>
      <c r="BM290" s="11">
        <f>IF($AG290,SUMPRODUCT(AS$2:AS290,$AH$2:$AH290)/SUM($AH$2:$AH290),0)</f>
        <v>0</v>
      </c>
      <c r="BN290" s="11">
        <f>IF($AG290,SUMPRODUCT(AT$2:AT290,$AH$2:$AH290)/SUM($AH$2:$AH290),0)</f>
        <v>0</v>
      </c>
      <c r="BO290" s="11">
        <f>IF($AG290,SUMPRODUCT(AU$2:AU290,$AH$2:$AH290)/SUM($AH$2:$AH290),0)</f>
        <v>0</v>
      </c>
      <c r="BP290" s="11">
        <f>IF($AG290,SUMPRODUCT(AV$2:AV290,$AH$2:$AH290)/SUM($AH$2:$AH290),0)</f>
        <v>0</v>
      </c>
      <c r="BQ290" s="11">
        <f>IF($AG290,SUMPRODUCT(AW$2:AW290,$AH$2:$AH290)/SUM($AH$2:$AH290),0)</f>
        <v>0</v>
      </c>
      <c r="BR290" s="11">
        <f>IF($AG290,SUMPRODUCT(AX$2:AX290,$AH$2:$AH290)/SUM($AH$2:$AH290),0)</f>
        <v>0</v>
      </c>
      <c r="BS290" s="11">
        <f>IF($AG290,SUMPRODUCT(AY$2:AY290,$AH$2:$AH290)/SUM($AH$2:$AH290),0)</f>
        <v>0</v>
      </c>
      <c r="BT290" s="11">
        <f>IF($AG290,SUMPRODUCT(AZ$2:AZ290,$AH$2:$AH290)/SUM($AH$2:$AH290),0)</f>
        <v>0</v>
      </c>
      <c r="BU290" s="11">
        <f>IF($AG290,SUMPRODUCT(BA$2:BA290,$AH$2:$AH290)/SUM($AH$2:$AH290),0)</f>
        <v>0</v>
      </c>
      <c r="BV290" s="11"/>
      <c r="BW290" s="109" cm="1">
        <f t="array" ref="BW290">IF($AG290,SQRT(SUMPRODUCT($AH$2:$AH290, (AI$2:AI290-BC290)^2)/(SUM($AH$2:$AH290)-1)),0)</f>
        <v>0</v>
      </c>
      <c r="BX290" s="109" cm="1">
        <f t="array" ref="BX290">IF($AG290,SQRT(SUMPRODUCT($AH$2:$AH290, (AJ$2:AJ290-BD290)^2)/(SUM($AH$2:$AH290)-1)),0)</f>
        <v>0</v>
      </c>
      <c r="BY290" s="109" cm="1">
        <f t="array" ref="BY290">IF($AG290,SQRT(SUMPRODUCT($AH$2:$AH290, (AK$2:AK290-BE290)^2)/(SUM($AH$2:$AH290)-1)),0)</f>
        <v>0</v>
      </c>
      <c r="BZ290" s="109" cm="1">
        <f t="array" ref="BZ290">IF($AG290,SQRT(SUMPRODUCT($AH$2:$AH290, (AL$2:AL290-BF290)^2)/(SUM($AH$2:$AH290)-1)),0)</f>
        <v>0</v>
      </c>
      <c r="CA290" s="109" cm="1">
        <f t="array" ref="CA290">IF($AG290,SQRT(SUMPRODUCT($AH$2:$AH290, (AM$2:AM290-BG290)^2)/(SUM($AH$2:$AH290)-1)),0)</f>
        <v>0</v>
      </c>
      <c r="CB290" s="109" cm="1">
        <f t="array" ref="CB290">IF($AG290,SQRT(SUMPRODUCT($AH$2:$AH290, (AN$2:AN290-BH290)^2)/(SUM($AH$2:$AH290)-1)),0)</f>
        <v>0</v>
      </c>
      <c r="CC290" s="109" cm="1">
        <f t="array" ref="CC290">IF($AG290,SQRT(SUMPRODUCT($AH$2:$AH290, (AO$2:AO290-BI290)^2)/(SUM($AH$2:$AH290)-1)),0)</f>
        <v>0</v>
      </c>
      <c r="CD290" s="109" cm="1">
        <f t="array" ref="CD290">IF($AG290,SQRT(SUMPRODUCT($AH$2:$AH290, (AP$2:AP290-BJ290)^2)/(SUM($AH$2:$AH290)-1)),0)</f>
        <v>0</v>
      </c>
      <c r="CE290" s="109" cm="1">
        <f t="array" ref="CE290">IF($AG290,SQRT(SUMPRODUCT($AH$2:$AH290, (AQ$2:AQ290-BK290)^2)/(SUM($AH$2:$AH290)-1)),0)</f>
        <v>0</v>
      </c>
      <c r="CF290" s="109" cm="1">
        <f t="array" ref="CF290">IF($AG290,SQRT(SUMPRODUCT($AH$2:$AH290, (AR$2:AR290-BL290)^2)/(SUM($AH$2:$AH290)-1)),0)</f>
        <v>0</v>
      </c>
      <c r="CG290" s="109" cm="1">
        <f t="array" ref="CG290">IF($AG290,SQRT(SUMPRODUCT($AH$2:$AH290, (AS$2:AS290-BM290)^2)/(SUM($AH$2:$AH290)-1)),0)</f>
        <v>0</v>
      </c>
      <c r="CH290" s="109" cm="1">
        <f t="array" ref="CH290">IF($AG290,SQRT(SUMPRODUCT($AH$2:$AH290, (AT$2:AT290-BN290)^2)/(SUM($AH$2:$AH290)-1)),0)</f>
        <v>0</v>
      </c>
      <c r="CI290" s="109" cm="1">
        <f t="array" ref="CI290">IF($AG290,SQRT(SUMPRODUCT($AH$2:$AH290, (AU$2:AU290-BO290)^2)/(SUM($AH$2:$AH290)-1)),0)</f>
        <v>0</v>
      </c>
      <c r="CJ290" s="109" cm="1">
        <f t="array" ref="CJ290">IF($AG290,SQRT(SUMPRODUCT($AH$2:$AH290, (AV$2:AV290-BP290)^2)/(SUM($AH$2:$AH290)-1)),0)</f>
        <v>0</v>
      </c>
      <c r="CK290" s="109" cm="1">
        <f t="array" ref="CK290">IF($AG290,SQRT(SUMPRODUCT($AH$2:$AH290, (AW$2:AW290-BQ290)^2)/(SUM($AH$2:$AH290)-1)),0)</f>
        <v>0</v>
      </c>
      <c r="CL290" s="109" cm="1">
        <f t="array" ref="CL290">IF($AG290,SQRT(SUMPRODUCT($AH$2:$AH290, (AX$2:AX290-BR290)^2)/(SUM($AH$2:$AH290)-1)),0)</f>
        <v>0</v>
      </c>
      <c r="CM290" s="109" cm="1">
        <f t="array" ref="CM290">IF($AG290,SQRT(SUMPRODUCT($AH$2:$AH290, (AY$2:AY290-BS290)^2)/(SUM($AH$2:$AH290)-1)),0)</f>
        <v>0</v>
      </c>
      <c r="CN290" s="109" cm="1">
        <f t="array" ref="CN290">IF($AG290,SQRT(SUMPRODUCT($AH$2:$AH290, (AZ$2:AZ290-BT290)^2)/(SUM($AH$2:$AH290)-1)),0)</f>
        <v>0</v>
      </c>
      <c r="CO290" s="109" cm="1">
        <f t="array" ref="CO290">IF($AG290,SQRT(SUMPRODUCT($AH$2:$AH290, (BA$2:BA290-BU290)^2)/(SUM($AH$2:$AH290)-1)),0)</f>
        <v>0</v>
      </c>
    </row>
    <row r="291" spans="34:93" x14ac:dyDescent="0.25">
      <c r="AH291" s="99" t="str">
        <f t="shared" si="74"/>
        <v/>
      </c>
      <c r="AI291" s="11">
        <f t="shared" ca="1" si="83"/>
        <v>0</v>
      </c>
      <c r="AJ291" s="11">
        <f t="shared" ca="1" si="83"/>
        <v>0</v>
      </c>
      <c r="AK291" s="11">
        <f t="shared" ca="1" si="83"/>
        <v>0</v>
      </c>
      <c r="AL291" s="11">
        <f t="shared" ca="1" si="83"/>
        <v>0</v>
      </c>
      <c r="AM291" s="11">
        <f t="shared" ca="1" si="83"/>
        <v>0</v>
      </c>
      <c r="AN291" s="11">
        <f t="shared" ca="1" si="83"/>
        <v>0</v>
      </c>
      <c r="AO291" s="11">
        <f t="shared" ca="1" si="83"/>
        <v>0</v>
      </c>
      <c r="AP291" s="11">
        <f t="shared" ca="1" si="83"/>
        <v>0</v>
      </c>
      <c r="AQ291" s="11">
        <f t="shared" ca="1" si="83"/>
        <v>0</v>
      </c>
      <c r="AR291" s="11">
        <f t="shared" ca="1" si="83"/>
        <v>0</v>
      </c>
      <c r="AS291" s="11">
        <f t="shared" ca="1" si="84"/>
        <v>0</v>
      </c>
      <c r="AT291" s="11">
        <f t="shared" ca="1" si="84"/>
        <v>0</v>
      </c>
      <c r="AU291" s="11">
        <f t="shared" ca="1" si="84"/>
        <v>0</v>
      </c>
      <c r="AV291" s="11">
        <f t="shared" ca="1" si="84"/>
        <v>0</v>
      </c>
      <c r="AW291" s="11">
        <f t="shared" ca="1" si="84"/>
        <v>0</v>
      </c>
      <c r="AX291" s="11">
        <f t="shared" ca="1" si="84"/>
        <v>0</v>
      </c>
      <c r="AY291" s="11">
        <f t="shared" ca="1" si="84"/>
        <v>0</v>
      </c>
      <c r="AZ291" s="11">
        <f t="shared" ca="1" si="84"/>
        <v>0</v>
      </c>
      <c r="BA291" s="11">
        <f t="shared" ca="1" si="84"/>
        <v>0</v>
      </c>
      <c r="BB291" s="11"/>
      <c r="BC291" s="11">
        <f>IF($AG291,SUMPRODUCT(AI$2:AI291,$AH$2:$AH291)/SUM($AH$2:$AH291),0)</f>
        <v>0</v>
      </c>
      <c r="BD291" s="11">
        <f>IF($AG291,SUMPRODUCT(AJ$2:AJ291,$AH$2:$AH291)/SUM($AH$2:$AH291),0)</f>
        <v>0</v>
      </c>
      <c r="BE291" s="11">
        <f>IF($AG291,SUMPRODUCT(AK$2:AK291,$AH$2:$AH291)/SUM($AH$2:$AH291),0)</f>
        <v>0</v>
      </c>
      <c r="BF291" s="11">
        <f>IF($AG291,SUMPRODUCT(AL$2:AL291,$AH$2:$AH291)/SUM($AH$2:$AH291),0)</f>
        <v>0</v>
      </c>
      <c r="BG291" s="11">
        <f>IF($AG291,SUMPRODUCT(AM$2:AM291,$AH$2:$AH291)/SUM($AH$2:$AH291),0)</f>
        <v>0</v>
      </c>
      <c r="BH291" s="11">
        <f>IF($AG291,SUMPRODUCT(AN$2:AN291,$AH$2:$AH291)/SUM($AH$2:$AH291),0)</f>
        <v>0</v>
      </c>
      <c r="BI291" s="11">
        <f>IF($AG291,SUMPRODUCT(AO$2:AO291,$AH$2:$AH291)/SUM($AH$2:$AH291),0)</f>
        <v>0</v>
      </c>
      <c r="BJ291" s="11">
        <f>IF($AG291,SUMPRODUCT(AP$2:AP291,$AH$2:$AH291)/SUM($AH$2:$AH291),0)</f>
        <v>0</v>
      </c>
      <c r="BK291" s="11">
        <f>IF($AG291,SUMPRODUCT(AQ$2:AQ291,$AH$2:$AH291)/SUM($AH$2:$AH291),0)</f>
        <v>0</v>
      </c>
      <c r="BL291" s="11">
        <f>IF($AG291,SUMPRODUCT(AR$2:AR291,$AH$2:$AH291)/SUM($AH$2:$AH291),0)</f>
        <v>0</v>
      </c>
      <c r="BM291" s="11">
        <f>IF($AG291,SUMPRODUCT(AS$2:AS291,$AH$2:$AH291)/SUM($AH$2:$AH291),0)</f>
        <v>0</v>
      </c>
      <c r="BN291" s="11">
        <f>IF($AG291,SUMPRODUCT(AT$2:AT291,$AH$2:$AH291)/SUM($AH$2:$AH291),0)</f>
        <v>0</v>
      </c>
      <c r="BO291" s="11">
        <f>IF($AG291,SUMPRODUCT(AU$2:AU291,$AH$2:$AH291)/SUM($AH$2:$AH291),0)</f>
        <v>0</v>
      </c>
      <c r="BP291" s="11">
        <f>IF($AG291,SUMPRODUCT(AV$2:AV291,$AH$2:$AH291)/SUM($AH$2:$AH291),0)</f>
        <v>0</v>
      </c>
      <c r="BQ291" s="11">
        <f>IF($AG291,SUMPRODUCT(AW$2:AW291,$AH$2:$AH291)/SUM($AH$2:$AH291),0)</f>
        <v>0</v>
      </c>
      <c r="BR291" s="11">
        <f>IF($AG291,SUMPRODUCT(AX$2:AX291,$AH$2:$AH291)/SUM($AH$2:$AH291),0)</f>
        <v>0</v>
      </c>
      <c r="BS291" s="11">
        <f>IF($AG291,SUMPRODUCT(AY$2:AY291,$AH$2:$AH291)/SUM($AH$2:$AH291),0)</f>
        <v>0</v>
      </c>
      <c r="BT291" s="11">
        <f>IF($AG291,SUMPRODUCT(AZ$2:AZ291,$AH$2:$AH291)/SUM($AH$2:$AH291),0)</f>
        <v>0</v>
      </c>
      <c r="BU291" s="11">
        <f>IF($AG291,SUMPRODUCT(BA$2:BA291,$AH$2:$AH291)/SUM($AH$2:$AH291),0)</f>
        <v>0</v>
      </c>
      <c r="BV291" s="11"/>
      <c r="BW291" s="109" cm="1">
        <f t="array" ref="BW291">IF($AG291,SQRT(SUMPRODUCT($AH$2:$AH291, (AI$2:AI291-BC291)^2)/(SUM($AH$2:$AH291)-1)),0)</f>
        <v>0</v>
      </c>
      <c r="BX291" s="109" cm="1">
        <f t="array" ref="BX291">IF($AG291,SQRT(SUMPRODUCT($AH$2:$AH291, (AJ$2:AJ291-BD291)^2)/(SUM($AH$2:$AH291)-1)),0)</f>
        <v>0</v>
      </c>
      <c r="BY291" s="109" cm="1">
        <f t="array" ref="BY291">IF($AG291,SQRT(SUMPRODUCT($AH$2:$AH291, (AK$2:AK291-BE291)^2)/(SUM($AH$2:$AH291)-1)),0)</f>
        <v>0</v>
      </c>
      <c r="BZ291" s="109" cm="1">
        <f t="array" ref="BZ291">IF($AG291,SQRT(SUMPRODUCT($AH$2:$AH291, (AL$2:AL291-BF291)^2)/(SUM($AH$2:$AH291)-1)),0)</f>
        <v>0</v>
      </c>
      <c r="CA291" s="109" cm="1">
        <f t="array" ref="CA291">IF($AG291,SQRT(SUMPRODUCT($AH$2:$AH291, (AM$2:AM291-BG291)^2)/(SUM($AH$2:$AH291)-1)),0)</f>
        <v>0</v>
      </c>
      <c r="CB291" s="109" cm="1">
        <f t="array" ref="CB291">IF($AG291,SQRT(SUMPRODUCT($AH$2:$AH291, (AN$2:AN291-BH291)^2)/(SUM($AH$2:$AH291)-1)),0)</f>
        <v>0</v>
      </c>
      <c r="CC291" s="109" cm="1">
        <f t="array" ref="CC291">IF($AG291,SQRT(SUMPRODUCT($AH$2:$AH291, (AO$2:AO291-BI291)^2)/(SUM($AH$2:$AH291)-1)),0)</f>
        <v>0</v>
      </c>
      <c r="CD291" s="109" cm="1">
        <f t="array" ref="CD291">IF($AG291,SQRT(SUMPRODUCT($AH$2:$AH291, (AP$2:AP291-BJ291)^2)/(SUM($AH$2:$AH291)-1)),0)</f>
        <v>0</v>
      </c>
      <c r="CE291" s="109" cm="1">
        <f t="array" ref="CE291">IF($AG291,SQRT(SUMPRODUCT($AH$2:$AH291, (AQ$2:AQ291-BK291)^2)/(SUM($AH$2:$AH291)-1)),0)</f>
        <v>0</v>
      </c>
      <c r="CF291" s="109" cm="1">
        <f t="array" ref="CF291">IF($AG291,SQRT(SUMPRODUCT($AH$2:$AH291, (AR$2:AR291-BL291)^2)/(SUM($AH$2:$AH291)-1)),0)</f>
        <v>0</v>
      </c>
      <c r="CG291" s="109" cm="1">
        <f t="array" ref="CG291">IF($AG291,SQRT(SUMPRODUCT($AH$2:$AH291, (AS$2:AS291-BM291)^2)/(SUM($AH$2:$AH291)-1)),0)</f>
        <v>0</v>
      </c>
      <c r="CH291" s="109" cm="1">
        <f t="array" ref="CH291">IF($AG291,SQRT(SUMPRODUCT($AH$2:$AH291, (AT$2:AT291-BN291)^2)/(SUM($AH$2:$AH291)-1)),0)</f>
        <v>0</v>
      </c>
      <c r="CI291" s="109" cm="1">
        <f t="array" ref="CI291">IF($AG291,SQRT(SUMPRODUCT($AH$2:$AH291, (AU$2:AU291-BO291)^2)/(SUM($AH$2:$AH291)-1)),0)</f>
        <v>0</v>
      </c>
      <c r="CJ291" s="109" cm="1">
        <f t="array" ref="CJ291">IF($AG291,SQRT(SUMPRODUCT($AH$2:$AH291, (AV$2:AV291-BP291)^2)/(SUM($AH$2:$AH291)-1)),0)</f>
        <v>0</v>
      </c>
      <c r="CK291" s="109" cm="1">
        <f t="array" ref="CK291">IF($AG291,SQRT(SUMPRODUCT($AH$2:$AH291, (AW$2:AW291-BQ291)^2)/(SUM($AH$2:$AH291)-1)),0)</f>
        <v>0</v>
      </c>
      <c r="CL291" s="109" cm="1">
        <f t="array" ref="CL291">IF($AG291,SQRT(SUMPRODUCT($AH$2:$AH291, (AX$2:AX291-BR291)^2)/(SUM($AH$2:$AH291)-1)),0)</f>
        <v>0</v>
      </c>
      <c r="CM291" s="109" cm="1">
        <f t="array" ref="CM291">IF($AG291,SQRT(SUMPRODUCT($AH$2:$AH291, (AY$2:AY291-BS291)^2)/(SUM($AH$2:$AH291)-1)),0)</f>
        <v>0</v>
      </c>
      <c r="CN291" s="109" cm="1">
        <f t="array" ref="CN291">IF($AG291,SQRT(SUMPRODUCT($AH$2:$AH291, (AZ$2:AZ291-BT291)^2)/(SUM($AH$2:$AH291)-1)),0)</f>
        <v>0</v>
      </c>
      <c r="CO291" s="109" cm="1">
        <f t="array" ref="CO291">IF($AG291,SQRT(SUMPRODUCT($AH$2:$AH291, (BA$2:BA291-BU291)^2)/(SUM($AH$2:$AH291)-1)),0)</f>
        <v>0</v>
      </c>
    </row>
    <row r="292" spans="34:93" x14ac:dyDescent="0.25">
      <c r="AH292" s="99" t="str">
        <f t="shared" si="74"/>
        <v/>
      </c>
      <c r="AI292" s="11">
        <f t="shared" ref="AI292:AR301" ca="1" si="85">IF(AI$1&lt;&gt;0,SUMIFS(INDIRECT(AI$1), Fecha,$AG292),0)</f>
        <v>0</v>
      </c>
      <c r="AJ292" s="11">
        <f t="shared" ca="1" si="85"/>
        <v>0</v>
      </c>
      <c r="AK292" s="11">
        <f t="shared" ca="1" si="85"/>
        <v>0</v>
      </c>
      <c r="AL292" s="11">
        <f t="shared" ca="1" si="85"/>
        <v>0</v>
      </c>
      <c r="AM292" s="11">
        <f t="shared" ca="1" si="85"/>
        <v>0</v>
      </c>
      <c r="AN292" s="11">
        <f t="shared" ca="1" si="85"/>
        <v>0</v>
      </c>
      <c r="AO292" s="11">
        <f t="shared" ca="1" si="85"/>
        <v>0</v>
      </c>
      <c r="AP292" s="11">
        <f t="shared" ca="1" si="85"/>
        <v>0</v>
      </c>
      <c r="AQ292" s="11">
        <f t="shared" ca="1" si="85"/>
        <v>0</v>
      </c>
      <c r="AR292" s="11">
        <f t="shared" ca="1" si="85"/>
        <v>0</v>
      </c>
      <c r="AS292" s="11">
        <f t="shared" ref="AS292:BA301" ca="1" si="86">IF(AS$1&lt;&gt;0,SUMIFS(INDIRECT(AS$1), Fecha,$AG292),0)</f>
        <v>0</v>
      </c>
      <c r="AT292" s="11">
        <f t="shared" ca="1" si="86"/>
        <v>0</v>
      </c>
      <c r="AU292" s="11">
        <f t="shared" ca="1" si="86"/>
        <v>0</v>
      </c>
      <c r="AV292" s="11">
        <f t="shared" ca="1" si="86"/>
        <v>0</v>
      </c>
      <c r="AW292" s="11">
        <f t="shared" ca="1" si="86"/>
        <v>0</v>
      </c>
      <c r="AX292" s="11">
        <f t="shared" ca="1" si="86"/>
        <v>0</v>
      </c>
      <c r="AY292" s="11">
        <f t="shared" ca="1" si="86"/>
        <v>0</v>
      </c>
      <c r="AZ292" s="11">
        <f t="shared" ca="1" si="86"/>
        <v>0</v>
      </c>
      <c r="BA292" s="11">
        <f t="shared" ca="1" si="86"/>
        <v>0</v>
      </c>
      <c r="BB292" s="11"/>
      <c r="BC292" s="11">
        <f>IF($AG292,SUMPRODUCT(AI$2:AI292,$AH$2:$AH292)/SUM($AH$2:$AH292),0)</f>
        <v>0</v>
      </c>
      <c r="BD292" s="11">
        <f>IF($AG292,SUMPRODUCT(AJ$2:AJ292,$AH$2:$AH292)/SUM($AH$2:$AH292),0)</f>
        <v>0</v>
      </c>
      <c r="BE292" s="11">
        <f>IF($AG292,SUMPRODUCT(AK$2:AK292,$AH$2:$AH292)/SUM($AH$2:$AH292),0)</f>
        <v>0</v>
      </c>
      <c r="BF292" s="11">
        <f>IF($AG292,SUMPRODUCT(AL$2:AL292,$AH$2:$AH292)/SUM($AH$2:$AH292),0)</f>
        <v>0</v>
      </c>
      <c r="BG292" s="11">
        <f>IF($AG292,SUMPRODUCT(AM$2:AM292,$AH$2:$AH292)/SUM($AH$2:$AH292),0)</f>
        <v>0</v>
      </c>
      <c r="BH292" s="11">
        <f>IF($AG292,SUMPRODUCT(AN$2:AN292,$AH$2:$AH292)/SUM($AH$2:$AH292),0)</f>
        <v>0</v>
      </c>
      <c r="BI292" s="11">
        <f>IF($AG292,SUMPRODUCT(AO$2:AO292,$AH$2:$AH292)/SUM($AH$2:$AH292),0)</f>
        <v>0</v>
      </c>
      <c r="BJ292" s="11">
        <f>IF($AG292,SUMPRODUCT(AP$2:AP292,$AH$2:$AH292)/SUM($AH$2:$AH292),0)</f>
        <v>0</v>
      </c>
      <c r="BK292" s="11">
        <f>IF($AG292,SUMPRODUCT(AQ$2:AQ292,$AH$2:$AH292)/SUM($AH$2:$AH292),0)</f>
        <v>0</v>
      </c>
      <c r="BL292" s="11">
        <f>IF($AG292,SUMPRODUCT(AR$2:AR292,$AH$2:$AH292)/SUM($AH$2:$AH292),0)</f>
        <v>0</v>
      </c>
      <c r="BM292" s="11">
        <f>IF($AG292,SUMPRODUCT(AS$2:AS292,$AH$2:$AH292)/SUM($AH$2:$AH292),0)</f>
        <v>0</v>
      </c>
      <c r="BN292" s="11">
        <f>IF($AG292,SUMPRODUCT(AT$2:AT292,$AH$2:$AH292)/SUM($AH$2:$AH292),0)</f>
        <v>0</v>
      </c>
      <c r="BO292" s="11">
        <f>IF($AG292,SUMPRODUCT(AU$2:AU292,$AH$2:$AH292)/SUM($AH$2:$AH292),0)</f>
        <v>0</v>
      </c>
      <c r="BP292" s="11">
        <f>IF($AG292,SUMPRODUCT(AV$2:AV292,$AH$2:$AH292)/SUM($AH$2:$AH292),0)</f>
        <v>0</v>
      </c>
      <c r="BQ292" s="11">
        <f>IF($AG292,SUMPRODUCT(AW$2:AW292,$AH$2:$AH292)/SUM($AH$2:$AH292),0)</f>
        <v>0</v>
      </c>
      <c r="BR292" s="11">
        <f>IF($AG292,SUMPRODUCT(AX$2:AX292,$AH$2:$AH292)/SUM($AH$2:$AH292),0)</f>
        <v>0</v>
      </c>
      <c r="BS292" s="11">
        <f>IF($AG292,SUMPRODUCT(AY$2:AY292,$AH$2:$AH292)/SUM($AH$2:$AH292),0)</f>
        <v>0</v>
      </c>
      <c r="BT292" s="11">
        <f>IF($AG292,SUMPRODUCT(AZ$2:AZ292,$AH$2:$AH292)/SUM($AH$2:$AH292),0)</f>
        <v>0</v>
      </c>
      <c r="BU292" s="11">
        <f>IF($AG292,SUMPRODUCT(BA$2:BA292,$AH$2:$AH292)/SUM($AH$2:$AH292),0)</f>
        <v>0</v>
      </c>
      <c r="BV292" s="11"/>
      <c r="BW292" s="109" cm="1">
        <f t="array" ref="BW292">IF($AG292,SQRT(SUMPRODUCT($AH$2:$AH292, (AI$2:AI292-BC292)^2)/(SUM($AH$2:$AH292)-1)),0)</f>
        <v>0</v>
      </c>
      <c r="BX292" s="109" cm="1">
        <f t="array" ref="BX292">IF($AG292,SQRT(SUMPRODUCT($AH$2:$AH292, (AJ$2:AJ292-BD292)^2)/(SUM($AH$2:$AH292)-1)),0)</f>
        <v>0</v>
      </c>
      <c r="BY292" s="109" cm="1">
        <f t="array" ref="BY292">IF($AG292,SQRT(SUMPRODUCT($AH$2:$AH292, (AK$2:AK292-BE292)^2)/(SUM($AH$2:$AH292)-1)),0)</f>
        <v>0</v>
      </c>
      <c r="BZ292" s="109" cm="1">
        <f t="array" ref="BZ292">IF($AG292,SQRT(SUMPRODUCT($AH$2:$AH292, (AL$2:AL292-BF292)^2)/(SUM($AH$2:$AH292)-1)),0)</f>
        <v>0</v>
      </c>
      <c r="CA292" s="109" cm="1">
        <f t="array" ref="CA292">IF($AG292,SQRT(SUMPRODUCT($AH$2:$AH292, (AM$2:AM292-BG292)^2)/(SUM($AH$2:$AH292)-1)),0)</f>
        <v>0</v>
      </c>
      <c r="CB292" s="109" cm="1">
        <f t="array" ref="CB292">IF($AG292,SQRT(SUMPRODUCT($AH$2:$AH292, (AN$2:AN292-BH292)^2)/(SUM($AH$2:$AH292)-1)),0)</f>
        <v>0</v>
      </c>
      <c r="CC292" s="109" cm="1">
        <f t="array" ref="CC292">IF($AG292,SQRT(SUMPRODUCT($AH$2:$AH292, (AO$2:AO292-BI292)^2)/(SUM($AH$2:$AH292)-1)),0)</f>
        <v>0</v>
      </c>
      <c r="CD292" s="109" cm="1">
        <f t="array" ref="CD292">IF($AG292,SQRT(SUMPRODUCT($AH$2:$AH292, (AP$2:AP292-BJ292)^2)/(SUM($AH$2:$AH292)-1)),0)</f>
        <v>0</v>
      </c>
      <c r="CE292" s="109" cm="1">
        <f t="array" ref="CE292">IF($AG292,SQRT(SUMPRODUCT($AH$2:$AH292, (AQ$2:AQ292-BK292)^2)/(SUM($AH$2:$AH292)-1)),0)</f>
        <v>0</v>
      </c>
      <c r="CF292" s="109" cm="1">
        <f t="array" ref="CF292">IF($AG292,SQRT(SUMPRODUCT($AH$2:$AH292, (AR$2:AR292-BL292)^2)/(SUM($AH$2:$AH292)-1)),0)</f>
        <v>0</v>
      </c>
      <c r="CG292" s="109" cm="1">
        <f t="array" ref="CG292">IF($AG292,SQRT(SUMPRODUCT($AH$2:$AH292, (AS$2:AS292-BM292)^2)/(SUM($AH$2:$AH292)-1)),0)</f>
        <v>0</v>
      </c>
      <c r="CH292" s="109" cm="1">
        <f t="array" ref="CH292">IF($AG292,SQRT(SUMPRODUCT($AH$2:$AH292, (AT$2:AT292-BN292)^2)/(SUM($AH$2:$AH292)-1)),0)</f>
        <v>0</v>
      </c>
      <c r="CI292" s="109" cm="1">
        <f t="array" ref="CI292">IF($AG292,SQRT(SUMPRODUCT($AH$2:$AH292, (AU$2:AU292-BO292)^2)/(SUM($AH$2:$AH292)-1)),0)</f>
        <v>0</v>
      </c>
      <c r="CJ292" s="109" cm="1">
        <f t="array" ref="CJ292">IF($AG292,SQRT(SUMPRODUCT($AH$2:$AH292, (AV$2:AV292-BP292)^2)/(SUM($AH$2:$AH292)-1)),0)</f>
        <v>0</v>
      </c>
      <c r="CK292" s="109" cm="1">
        <f t="array" ref="CK292">IF($AG292,SQRT(SUMPRODUCT($AH$2:$AH292, (AW$2:AW292-BQ292)^2)/(SUM($AH$2:$AH292)-1)),0)</f>
        <v>0</v>
      </c>
      <c r="CL292" s="109" cm="1">
        <f t="array" ref="CL292">IF($AG292,SQRT(SUMPRODUCT($AH$2:$AH292, (AX$2:AX292-BR292)^2)/(SUM($AH$2:$AH292)-1)),0)</f>
        <v>0</v>
      </c>
      <c r="CM292" s="109" cm="1">
        <f t="array" ref="CM292">IF($AG292,SQRT(SUMPRODUCT($AH$2:$AH292, (AY$2:AY292-BS292)^2)/(SUM($AH$2:$AH292)-1)),0)</f>
        <v>0</v>
      </c>
      <c r="CN292" s="109" cm="1">
        <f t="array" ref="CN292">IF($AG292,SQRT(SUMPRODUCT($AH$2:$AH292, (AZ$2:AZ292-BT292)^2)/(SUM($AH$2:$AH292)-1)),0)</f>
        <v>0</v>
      </c>
      <c r="CO292" s="109" cm="1">
        <f t="array" ref="CO292">IF($AG292,SQRT(SUMPRODUCT($AH$2:$AH292, (BA$2:BA292-BU292)^2)/(SUM($AH$2:$AH292)-1)),0)</f>
        <v>0</v>
      </c>
    </row>
    <row r="293" spans="34:93" x14ac:dyDescent="0.25">
      <c r="AH293" s="99" t="str">
        <f t="shared" si="74"/>
        <v/>
      </c>
      <c r="AI293" s="11">
        <f t="shared" ca="1" si="85"/>
        <v>0</v>
      </c>
      <c r="AJ293" s="11">
        <f t="shared" ca="1" si="85"/>
        <v>0</v>
      </c>
      <c r="AK293" s="11">
        <f t="shared" ca="1" si="85"/>
        <v>0</v>
      </c>
      <c r="AL293" s="11">
        <f t="shared" ca="1" si="85"/>
        <v>0</v>
      </c>
      <c r="AM293" s="11">
        <f t="shared" ca="1" si="85"/>
        <v>0</v>
      </c>
      <c r="AN293" s="11">
        <f t="shared" ca="1" si="85"/>
        <v>0</v>
      </c>
      <c r="AO293" s="11">
        <f t="shared" ca="1" si="85"/>
        <v>0</v>
      </c>
      <c r="AP293" s="11">
        <f t="shared" ca="1" si="85"/>
        <v>0</v>
      </c>
      <c r="AQ293" s="11">
        <f t="shared" ca="1" si="85"/>
        <v>0</v>
      </c>
      <c r="AR293" s="11">
        <f t="shared" ca="1" si="85"/>
        <v>0</v>
      </c>
      <c r="AS293" s="11">
        <f t="shared" ca="1" si="86"/>
        <v>0</v>
      </c>
      <c r="AT293" s="11">
        <f t="shared" ca="1" si="86"/>
        <v>0</v>
      </c>
      <c r="AU293" s="11">
        <f t="shared" ca="1" si="86"/>
        <v>0</v>
      </c>
      <c r="AV293" s="11">
        <f t="shared" ca="1" si="86"/>
        <v>0</v>
      </c>
      <c r="AW293" s="11">
        <f t="shared" ca="1" si="86"/>
        <v>0</v>
      </c>
      <c r="AX293" s="11">
        <f t="shared" ca="1" si="86"/>
        <v>0</v>
      </c>
      <c r="AY293" s="11">
        <f t="shared" ca="1" si="86"/>
        <v>0</v>
      </c>
      <c r="AZ293" s="11">
        <f t="shared" ca="1" si="86"/>
        <v>0</v>
      </c>
      <c r="BA293" s="11">
        <f t="shared" ca="1" si="86"/>
        <v>0</v>
      </c>
      <c r="BB293" s="11"/>
      <c r="BC293" s="11">
        <f>IF($AG293,SUMPRODUCT(AI$2:AI293,$AH$2:$AH293)/SUM($AH$2:$AH293),0)</f>
        <v>0</v>
      </c>
      <c r="BD293" s="11">
        <f>IF($AG293,SUMPRODUCT(AJ$2:AJ293,$AH$2:$AH293)/SUM($AH$2:$AH293),0)</f>
        <v>0</v>
      </c>
      <c r="BE293" s="11">
        <f>IF($AG293,SUMPRODUCT(AK$2:AK293,$AH$2:$AH293)/SUM($AH$2:$AH293),0)</f>
        <v>0</v>
      </c>
      <c r="BF293" s="11">
        <f>IF($AG293,SUMPRODUCT(AL$2:AL293,$AH$2:$AH293)/SUM($AH$2:$AH293),0)</f>
        <v>0</v>
      </c>
      <c r="BG293" s="11">
        <f>IF($AG293,SUMPRODUCT(AM$2:AM293,$AH$2:$AH293)/SUM($AH$2:$AH293),0)</f>
        <v>0</v>
      </c>
      <c r="BH293" s="11">
        <f>IF($AG293,SUMPRODUCT(AN$2:AN293,$AH$2:$AH293)/SUM($AH$2:$AH293),0)</f>
        <v>0</v>
      </c>
      <c r="BI293" s="11">
        <f>IF($AG293,SUMPRODUCT(AO$2:AO293,$AH$2:$AH293)/SUM($AH$2:$AH293),0)</f>
        <v>0</v>
      </c>
      <c r="BJ293" s="11">
        <f>IF($AG293,SUMPRODUCT(AP$2:AP293,$AH$2:$AH293)/SUM($AH$2:$AH293),0)</f>
        <v>0</v>
      </c>
      <c r="BK293" s="11">
        <f>IF($AG293,SUMPRODUCT(AQ$2:AQ293,$AH$2:$AH293)/SUM($AH$2:$AH293),0)</f>
        <v>0</v>
      </c>
      <c r="BL293" s="11">
        <f>IF($AG293,SUMPRODUCT(AR$2:AR293,$AH$2:$AH293)/SUM($AH$2:$AH293),0)</f>
        <v>0</v>
      </c>
      <c r="BM293" s="11">
        <f>IF($AG293,SUMPRODUCT(AS$2:AS293,$AH$2:$AH293)/SUM($AH$2:$AH293),0)</f>
        <v>0</v>
      </c>
      <c r="BN293" s="11">
        <f>IF($AG293,SUMPRODUCT(AT$2:AT293,$AH$2:$AH293)/SUM($AH$2:$AH293),0)</f>
        <v>0</v>
      </c>
      <c r="BO293" s="11">
        <f>IF($AG293,SUMPRODUCT(AU$2:AU293,$AH$2:$AH293)/SUM($AH$2:$AH293),0)</f>
        <v>0</v>
      </c>
      <c r="BP293" s="11">
        <f>IF($AG293,SUMPRODUCT(AV$2:AV293,$AH$2:$AH293)/SUM($AH$2:$AH293),0)</f>
        <v>0</v>
      </c>
      <c r="BQ293" s="11">
        <f>IF($AG293,SUMPRODUCT(AW$2:AW293,$AH$2:$AH293)/SUM($AH$2:$AH293),0)</f>
        <v>0</v>
      </c>
      <c r="BR293" s="11">
        <f>IF($AG293,SUMPRODUCT(AX$2:AX293,$AH$2:$AH293)/SUM($AH$2:$AH293),0)</f>
        <v>0</v>
      </c>
      <c r="BS293" s="11">
        <f>IF($AG293,SUMPRODUCT(AY$2:AY293,$AH$2:$AH293)/SUM($AH$2:$AH293),0)</f>
        <v>0</v>
      </c>
      <c r="BT293" s="11">
        <f>IF($AG293,SUMPRODUCT(AZ$2:AZ293,$AH$2:$AH293)/SUM($AH$2:$AH293),0)</f>
        <v>0</v>
      </c>
      <c r="BU293" s="11">
        <f>IF($AG293,SUMPRODUCT(BA$2:BA293,$AH$2:$AH293)/SUM($AH$2:$AH293),0)</f>
        <v>0</v>
      </c>
      <c r="BV293" s="11"/>
      <c r="BW293" s="109" cm="1">
        <f t="array" ref="BW293">IF($AG293,SQRT(SUMPRODUCT($AH$2:$AH293, (AI$2:AI293-BC293)^2)/(SUM($AH$2:$AH293)-1)),0)</f>
        <v>0</v>
      </c>
      <c r="BX293" s="109" cm="1">
        <f t="array" ref="BX293">IF($AG293,SQRT(SUMPRODUCT($AH$2:$AH293, (AJ$2:AJ293-BD293)^2)/(SUM($AH$2:$AH293)-1)),0)</f>
        <v>0</v>
      </c>
      <c r="BY293" s="109" cm="1">
        <f t="array" ref="BY293">IF($AG293,SQRT(SUMPRODUCT($AH$2:$AH293, (AK$2:AK293-BE293)^2)/(SUM($AH$2:$AH293)-1)),0)</f>
        <v>0</v>
      </c>
      <c r="BZ293" s="109" cm="1">
        <f t="array" ref="BZ293">IF($AG293,SQRT(SUMPRODUCT($AH$2:$AH293, (AL$2:AL293-BF293)^2)/(SUM($AH$2:$AH293)-1)),0)</f>
        <v>0</v>
      </c>
      <c r="CA293" s="109" cm="1">
        <f t="array" ref="CA293">IF($AG293,SQRT(SUMPRODUCT($AH$2:$AH293, (AM$2:AM293-BG293)^2)/(SUM($AH$2:$AH293)-1)),0)</f>
        <v>0</v>
      </c>
      <c r="CB293" s="109" cm="1">
        <f t="array" ref="CB293">IF($AG293,SQRT(SUMPRODUCT($AH$2:$AH293, (AN$2:AN293-BH293)^2)/(SUM($AH$2:$AH293)-1)),0)</f>
        <v>0</v>
      </c>
      <c r="CC293" s="109" cm="1">
        <f t="array" ref="CC293">IF($AG293,SQRT(SUMPRODUCT($AH$2:$AH293, (AO$2:AO293-BI293)^2)/(SUM($AH$2:$AH293)-1)),0)</f>
        <v>0</v>
      </c>
      <c r="CD293" s="109" cm="1">
        <f t="array" ref="CD293">IF($AG293,SQRT(SUMPRODUCT($AH$2:$AH293, (AP$2:AP293-BJ293)^2)/(SUM($AH$2:$AH293)-1)),0)</f>
        <v>0</v>
      </c>
      <c r="CE293" s="109" cm="1">
        <f t="array" ref="CE293">IF($AG293,SQRT(SUMPRODUCT($AH$2:$AH293, (AQ$2:AQ293-BK293)^2)/(SUM($AH$2:$AH293)-1)),0)</f>
        <v>0</v>
      </c>
      <c r="CF293" s="109" cm="1">
        <f t="array" ref="CF293">IF($AG293,SQRT(SUMPRODUCT($AH$2:$AH293, (AR$2:AR293-BL293)^2)/(SUM($AH$2:$AH293)-1)),0)</f>
        <v>0</v>
      </c>
      <c r="CG293" s="109" cm="1">
        <f t="array" ref="CG293">IF($AG293,SQRT(SUMPRODUCT($AH$2:$AH293, (AS$2:AS293-BM293)^2)/(SUM($AH$2:$AH293)-1)),0)</f>
        <v>0</v>
      </c>
      <c r="CH293" s="109" cm="1">
        <f t="array" ref="CH293">IF($AG293,SQRT(SUMPRODUCT($AH$2:$AH293, (AT$2:AT293-BN293)^2)/(SUM($AH$2:$AH293)-1)),0)</f>
        <v>0</v>
      </c>
      <c r="CI293" s="109" cm="1">
        <f t="array" ref="CI293">IF($AG293,SQRT(SUMPRODUCT($AH$2:$AH293, (AU$2:AU293-BO293)^2)/(SUM($AH$2:$AH293)-1)),0)</f>
        <v>0</v>
      </c>
      <c r="CJ293" s="109" cm="1">
        <f t="array" ref="CJ293">IF($AG293,SQRT(SUMPRODUCT($AH$2:$AH293, (AV$2:AV293-BP293)^2)/(SUM($AH$2:$AH293)-1)),0)</f>
        <v>0</v>
      </c>
      <c r="CK293" s="109" cm="1">
        <f t="array" ref="CK293">IF($AG293,SQRT(SUMPRODUCT($AH$2:$AH293, (AW$2:AW293-BQ293)^2)/(SUM($AH$2:$AH293)-1)),0)</f>
        <v>0</v>
      </c>
      <c r="CL293" s="109" cm="1">
        <f t="array" ref="CL293">IF($AG293,SQRT(SUMPRODUCT($AH$2:$AH293, (AX$2:AX293-BR293)^2)/(SUM($AH$2:$AH293)-1)),0)</f>
        <v>0</v>
      </c>
      <c r="CM293" s="109" cm="1">
        <f t="array" ref="CM293">IF($AG293,SQRT(SUMPRODUCT($AH$2:$AH293, (AY$2:AY293-BS293)^2)/(SUM($AH$2:$AH293)-1)),0)</f>
        <v>0</v>
      </c>
      <c r="CN293" s="109" cm="1">
        <f t="array" ref="CN293">IF($AG293,SQRT(SUMPRODUCT($AH$2:$AH293, (AZ$2:AZ293-BT293)^2)/(SUM($AH$2:$AH293)-1)),0)</f>
        <v>0</v>
      </c>
      <c r="CO293" s="109" cm="1">
        <f t="array" ref="CO293">IF($AG293,SQRT(SUMPRODUCT($AH$2:$AH293, (BA$2:BA293-BU293)^2)/(SUM($AH$2:$AH293)-1)),0)</f>
        <v>0</v>
      </c>
    </row>
    <row r="294" spans="34:93" x14ac:dyDescent="0.25">
      <c r="AH294" s="99" t="str">
        <f t="shared" si="74"/>
        <v/>
      </c>
      <c r="AI294" s="11">
        <f t="shared" ca="1" si="85"/>
        <v>0</v>
      </c>
      <c r="AJ294" s="11">
        <f t="shared" ca="1" si="85"/>
        <v>0</v>
      </c>
      <c r="AK294" s="11">
        <f t="shared" ca="1" si="85"/>
        <v>0</v>
      </c>
      <c r="AL294" s="11">
        <f t="shared" ca="1" si="85"/>
        <v>0</v>
      </c>
      <c r="AM294" s="11">
        <f t="shared" ca="1" si="85"/>
        <v>0</v>
      </c>
      <c r="AN294" s="11">
        <f t="shared" ca="1" si="85"/>
        <v>0</v>
      </c>
      <c r="AO294" s="11">
        <f t="shared" ca="1" si="85"/>
        <v>0</v>
      </c>
      <c r="AP294" s="11">
        <f t="shared" ca="1" si="85"/>
        <v>0</v>
      </c>
      <c r="AQ294" s="11">
        <f t="shared" ca="1" si="85"/>
        <v>0</v>
      </c>
      <c r="AR294" s="11">
        <f t="shared" ca="1" si="85"/>
        <v>0</v>
      </c>
      <c r="AS294" s="11">
        <f t="shared" ca="1" si="86"/>
        <v>0</v>
      </c>
      <c r="AT294" s="11">
        <f t="shared" ca="1" si="86"/>
        <v>0</v>
      </c>
      <c r="AU294" s="11">
        <f t="shared" ca="1" si="86"/>
        <v>0</v>
      </c>
      <c r="AV294" s="11">
        <f t="shared" ca="1" si="86"/>
        <v>0</v>
      </c>
      <c r="AW294" s="11">
        <f t="shared" ca="1" si="86"/>
        <v>0</v>
      </c>
      <c r="AX294" s="11">
        <f t="shared" ca="1" si="86"/>
        <v>0</v>
      </c>
      <c r="AY294" s="11">
        <f t="shared" ca="1" si="86"/>
        <v>0</v>
      </c>
      <c r="AZ294" s="11">
        <f t="shared" ca="1" si="86"/>
        <v>0</v>
      </c>
      <c r="BA294" s="11">
        <f t="shared" ca="1" si="86"/>
        <v>0</v>
      </c>
      <c r="BB294" s="11"/>
      <c r="BC294" s="11">
        <f>IF($AG294,SUMPRODUCT(AI$2:AI294,$AH$2:$AH294)/SUM($AH$2:$AH294),0)</f>
        <v>0</v>
      </c>
      <c r="BD294" s="11">
        <f>IF($AG294,SUMPRODUCT(AJ$2:AJ294,$AH$2:$AH294)/SUM($AH$2:$AH294),0)</f>
        <v>0</v>
      </c>
      <c r="BE294" s="11">
        <f>IF($AG294,SUMPRODUCT(AK$2:AK294,$AH$2:$AH294)/SUM($AH$2:$AH294),0)</f>
        <v>0</v>
      </c>
      <c r="BF294" s="11">
        <f>IF($AG294,SUMPRODUCT(AL$2:AL294,$AH$2:$AH294)/SUM($AH$2:$AH294),0)</f>
        <v>0</v>
      </c>
      <c r="BG294" s="11">
        <f>IF($AG294,SUMPRODUCT(AM$2:AM294,$AH$2:$AH294)/SUM($AH$2:$AH294),0)</f>
        <v>0</v>
      </c>
      <c r="BH294" s="11">
        <f>IF($AG294,SUMPRODUCT(AN$2:AN294,$AH$2:$AH294)/SUM($AH$2:$AH294),0)</f>
        <v>0</v>
      </c>
      <c r="BI294" s="11">
        <f>IF($AG294,SUMPRODUCT(AO$2:AO294,$AH$2:$AH294)/SUM($AH$2:$AH294),0)</f>
        <v>0</v>
      </c>
      <c r="BJ294" s="11">
        <f>IF($AG294,SUMPRODUCT(AP$2:AP294,$AH$2:$AH294)/SUM($AH$2:$AH294),0)</f>
        <v>0</v>
      </c>
      <c r="BK294" s="11">
        <f>IF($AG294,SUMPRODUCT(AQ$2:AQ294,$AH$2:$AH294)/SUM($AH$2:$AH294),0)</f>
        <v>0</v>
      </c>
      <c r="BL294" s="11">
        <f>IF($AG294,SUMPRODUCT(AR$2:AR294,$AH$2:$AH294)/SUM($AH$2:$AH294),0)</f>
        <v>0</v>
      </c>
      <c r="BM294" s="11">
        <f>IF($AG294,SUMPRODUCT(AS$2:AS294,$AH$2:$AH294)/SUM($AH$2:$AH294),0)</f>
        <v>0</v>
      </c>
      <c r="BN294" s="11">
        <f>IF($AG294,SUMPRODUCT(AT$2:AT294,$AH$2:$AH294)/SUM($AH$2:$AH294),0)</f>
        <v>0</v>
      </c>
      <c r="BO294" s="11">
        <f>IF($AG294,SUMPRODUCT(AU$2:AU294,$AH$2:$AH294)/SUM($AH$2:$AH294),0)</f>
        <v>0</v>
      </c>
      <c r="BP294" s="11">
        <f>IF($AG294,SUMPRODUCT(AV$2:AV294,$AH$2:$AH294)/SUM($AH$2:$AH294),0)</f>
        <v>0</v>
      </c>
      <c r="BQ294" s="11">
        <f>IF($AG294,SUMPRODUCT(AW$2:AW294,$AH$2:$AH294)/SUM($AH$2:$AH294),0)</f>
        <v>0</v>
      </c>
      <c r="BR294" s="11">
        <f>IF($AG294,SUMPRODUCT(AX$2:AX294,$AH$2:$AH294)/SUM($AH$2:$AH294),0)</f>
        <v>0</v>
      </c>
      <c r="BS294" s="11">
        <f>IF($AG294,SUMPRODUCT(AY$2:AY294,$AH$2:$AH294)/SUM($AH$2:$AH294),0)</f>
        <v>0</v>
      </c>
      <c r="BT294" s="11">
        <f>IF($AG294,SUMPRODUCT(AZ$2:AZ294,$AH$2:$AH294)/SUM($AH$2:$AH294),0)</f>
        <v>0</v>
      </c>
      <c r="BU294" s="11">
        <f>IF($AG294,SUMPRODUCT(BA$2:BA294,$AH$2:$AH294)/SUM($AH$2:$AH294),0)</f>
        <v>0</v>
      </c>
      <c r="BV294" s="11"/>
      <c r="BW294" s="109" cm="1">
        <f t="array" ref="BW294">IF($AG294,SQRT(SUMPRODUCT($AH$2:$AH294, (AI$2:AI294-BC294)^2)/(SUM($AH$2:$AH294)-1)),0)</f>
        <v>0</v>
      </c>
      <c r="BX294" s="109" cm="1">
        <f t="array" ref="BX294">IF($AG294,SQRT(SUMPRODUCT($AH$2:$AH294, (AJ$2:AJ294-BD294)^2)/(SUM($AH$2:$AH294)-1)),0)</f>
        <v>0</v>
      </c>
      <c r="BY294" s="109" cm="1">
        <f t="array" ref="BY294">IF($AG294,SQRT(SUMPRODUCT($AH$2:$AH294, (AK$2:AK294-BE294)^2)/(SUM($AH$2:$AH294)-1)),0)</f>
        <v>0</v>
      </c>
      <c r="BZ294" s="109" cm="1">
        <f t="array" ref="BZ294">IF($AG294,SQRT(SUMPRODUCT($AH$2:$AH294, (AL$2:AL294-BF294)^2)/(SUM($AH$2:$AH294)-1)),0)</f>
        <v>0</v>
      </c>
      <c r="CA294" s="109" cm="1">
        <f t="array" ref="CA294">IF($AG294,SQRT(SUMPRODUCT($AH$2:$AH294, (AM$2:AM294-BG294)^2)/(SUM($AH$2:$AH294)-1)),0)</f>
        <v>0</v>
      </c>
      <c r="CB294" s="109" cm="1">
        <f t="array" ref="CB294">IF($AG294,SQRT(SUMPRODUCT($AH$2:$AH294, (AN$2:AN294-BH294)^2)/(SUM($AH$2:$AH294)-1)),0)</f>
        <v>0</v>
      </c>
      <c r="CC294" s="109" cm="1">
        <f t="array" ref="CC294">IF($AG294,SQRT(SUMPRODUCT($AH$2:$AH294, (AO$2:AO294-BI294)^2)/(SUM($AH$2:$AH294)-1)),0)</f>
        <v>0</v>
      </c>
      <c r="CD294" s="109" cm="1">
        <f t="array" ref="CD294">IF($AG294,SQRT(SUMPRODUCT($AH$2:$AH294, (AP$2:AP294-BJ294)^2)/(SUM($AH$2:$AH294)-1)),0)</f>
        <v>0</v>
      </c>
      <c r="CE294" s="109" cm="1">
        <f t="array" ref="CE294">IF($AG294,SQRT(SUMPRODUCT($AH$2:$AH294, (AQ$2:AQ294-BK294)^2)/(SUM($AH$2:$AH294)-1)),0)</f>
        <v>0</v>
      </c>
      <c r="CF294" s="109" cm="1">
        <f t="array" ref="CF294">IF($AG294,SQRT(SUMPRODUCT($AH$2:$AH294, (AR$2:AR294-BL294)^2)/(SUM($AH$2:$AH294)-1)),0)</f>
        <v>0</v>
      </c>
      <c r="CG294" s="109" cm="1">
        <f t="array" ref="CG294">IF($AG294,SQRT(SUMPRODUCT($AH$2:$AH294, (AS$2:AS294-BM294)^2)/(SUM($AH$2:$AH294)-1)),0)</f>
        <v>0</v>
      </c>
      <c r="CH294" s="109" cm="1">
        <f t="array" ref="CH294">IF($AG294,SQRT(SUMPRODUCT($AH$2:$AH294, (AT$2:AT294-BN294)^2)/(SUM($AH$2:$AH294)-1)),0)</f>
        <v>0</v>
      </c>
      <c r="CI294" s="109" cm="1">
        <f t="array" ref="CI294">IF($AG294,SQRT(SUMPRODUCT($AH$2:$AH294, (AU$2:AU294-BO294)^2)/(SUM($AH$2:$AH294)-1)),0)</f>
        <v>0</v>
      </c>
      <c r="CJ294" s="109" cm="1">
        <f t="array" ref="CJ294">IF($AG294,SQRT(SUMPRODUCT($AH$2:$AH294, (AV$2:AV294-BP294)^2)/(SUM($AH$2:$AH294)-1)),0)</f>
        <v>0</v>
      </c>
      <c r="CK294" s="109" cm="1">
        <f t="array" ref="CK294">IF($AG294,SQRT(SUMPRODUCT($AH$2:$AH294, (AW$2:AW294-BQ294)^2)/(SUM($AH$2:$AH294)-1)),0)</f>
        <v>0</v>
      </c>
      <c r="CL294" s="109" cm="1">
        <f t="array" ref="CL294">IF($AG294,SQRT(SUMPRODUCT($AH$2:$AH294, (AX$2:AX294-BR294)^2)/(SUM($AH$2:$AH294)-1)),0)</f>
        <v>0</v>
      </c>
      <c r="CM294" s="109" cm="1">
        <f t="array" ref="CM294">IF($AG294,SQRT(SUMPRODUCT($AH$2:$AH294, (AY$2:AY294-BS294)^2)/(SUM($AH$2:$AH294)-1)),0)</f>
        <v>0</v>
      </c>
      <c r="CN294" s="109" cm="1">
        <f t="array" ref="CN294">IF($AG294,SQRT(SUMPRODUCT($AH$2:$AH294, (AZ$2:AZ294-BT294)^2)/(SUM($AH$2:$AH294)-1)),0)</f>
        <v>0</v>
      </c>
      <c r="CO294" s="109" cm="1">
        <f t="array" ref="CO294">IF($AG294,SQRT(SUMPRODUCT($AH$2:$AH294, (BA$2:BA294-BU294)^2)/(SUM($AH$2:$AH294)-1)),0)</f>
        <v>0</v>
      </c>
    </row>
    <row r="295" spans="34:93" x14ac:dyDescent="0.25">
      <c r="AH295" s="99" t="str">
        <f t="shared" si="74"/>
        <v/>
      </c>
      <c r="AI295" s="11">
        <f t="shared" ca="1" si="85"/>
        <v>0</v>
      </c>
      <c r="AJ295" s="11">
        <f t="shared" ca="1" si="85"/>
        <v>0</v>
      </c>
      <c r="AK295" s="11">
        <f t="shared" ca="1" si="85"/>
        <v>0</v>
      </c>
      <c r="AL295" s="11">
        <f t="shared" ca="1" si="85"/>
        <v>0</v>
      </c>
      <c r="AM295" s="11">
        <f t="shared" ca="1" si="85"/>
        <v>0</v>
      </c>
      <c r="AN295" s="11">
        <f t="shared" ca="1" si="85"/>
        <v>0</v>
      </c>
      <c r="AO295" s="11">
        <f t="shared" ca="1" si="85"/>
        <v>0</v>
      </c>
      <c r="AP295" s="11">
        <f t="shared" ca="1" si="85"/>
        <v>0</v>
      </c>
      <c r="AQ295" s="11">
        <f t="shared" ca="1" si="85"/>
        <v>0</v>
      </c>
      <c r="AR295" s="11">
        <f t="shared" ca="1" si="85"/>
        <v>0</v>
      </c>
      <c r="AS295" s="11">
        <f t="shared" ca="1" si="86"/>
        <v>0</v>
      </c>
      <c r="AT295" s="11">
        <f t="shared" ca="1" si="86"/>
        <v>0</v>
      </c>
      <c r="AU295" s="11">
        <f t="shared" ca="1" si="86"/>
        <v>0</v>
      </c>
      <c r="AV295" s="11">
        <f t="shared" ca="1" si="86"/>
        <v>0</v>
      </c>
      <c r="AW295" s="11">
        <f t="shared" ca="1" si="86"/>
        <v>0</v>
      </c>
      <c r="AX295" s="11">
        <f t="shared" ca="1" si="86"/>
        <v>0</v>
      </c>
      <c r="AY295" s="11">
        <f t="shared" ca="1" si="86"/>
        <v>0</v>
      </c>
      <c r="AZ295" s="11">
        <f t="shared" ca="1" si="86"/>
        <v>0</v>
      </c>
      <c r="BA295" s="11">
        <f t="shared" ca="1" si="86"/>
        <v>0</v>
      </c>
      <c r="BB295" s="11"/>
      <c r="BC295" s="11">
        <f>IF($AG295,SUMPRODUCT(AI$2:AI295,$AH$2:$AH295)/SUM($AH$2:$AH295),0)</f>
        <v>0</v>
      </c>
      <c r="BD295" s="11">
        <f>IF($AG295,SUMPRODUCT(AJ$2:AJ295,$AH$2:$AH295)/SUM($AH$2:$AH295),0)</f>
        <v>0</v>
      </c>
      <c r="BE295" s="11">
        <f>IF($AG295,SUMPRODUCT(AK$2:AK295,$AH$2:$AH295)/SUM($AH$2:$AH295),0)</f>
        <v>0</v>
      </c>
      <c r="BF295" s="11">
        <f>IF($AG295,SUMPRODUCT(AL$2:AL295,$AH$2:$AH295)/SUM($AH$2:$AH295),0)</f>
        <v>0</v>
      </c>
      <c r="BG295" s="11">
        <f>IF($AG295,SUMPRODUCT(AM$2:AM295,$AH$2:$AH295)/SUM($AH$2:$AH295),0)</f>
        <v>0</v>
      </c>
      <c r="BH295" s="11">
        <f>IF($AG295,SUMPRODUCT(AN$2:AN295,$AH$2:$AH295)/SUM($AH$2:$AH295),0)</f>
        <v>0</v>
      </c>
      <c r="BI295" s="11">
        <f>IF($AG295,SUMPRODUCT(AO$2:AO295,$AH$2:$AH295)/SUM($AH$2:$AH295),0)</f>
        <v>0</v>
      </c>
      <c r="BJ295" s="11">
        <f>IF($AG295,SUMPRODUCT(AP$2:AP295,$AH$2:$AH295)/SUM($AH$2:$AH295),0)</f>
        <v>0</v>
      </c>
      <c r="BK295" s="11">
        <f>IF($AG295,SUMPRODUCT(AQ$2:AQ295,$AH$2:$AH295)/SUM($AH$2:$AH295),0)</f>
        <v>0</v>
      </c>
      <c r="BL295" s="11">
        <f>IF($AG295,SUMPRODUCT(AR$2:AR295,$AH$2:$AH295)/SUM($AH$2:$AH295),0)</f>
        <v>0</v>
      </c>
      <c r="BM295" s="11">
        <f>IF($AG295,SUMPRODUCT(AS$2:AS295,$AH$2:$AH295)/SUM($AH$2:$AH295),0)</f>
        <v>0</v>
      </c>
      <c r="BN295" s="11">
        <f>IF($AG295,SUMPRODUCT(AT$2:AT295,$AH$2:$AH295)/SUM($AH$2:$AH295),0)</f>
        <v>0</v>
      </c>
      <c r="BO295" s="11">
        <f>IF($AG295,SUMPRODUCT(AU$2:AU295,$AH$2:$AH295)/SUM($AH$2:$AH295),0)</f>
        <v>0</v>
      </c>
      <c r="BP295" s="11">
        <f>IF($AG295,SUMPRODUCT(AV$2:AV295,$AH$2:$AH295)/SUM($AH$2:$AH295),0)</f>
        <v>0</v>
      </c>
      <c r="BQ295" s="11">
        <f>IF($AG295,SUMPRODUCT(AW$2:AW295,$AH$2:$AH295)/SUM($AH$2:$AH295),0)</f>
        <v>0</v>
      </c>
      <c r="BR295" s="11">
        <f>IF($AG295,SUMPRODUCT(AX$2:AX295,$AH$2:$AH295)/SUM($AH$2:$AH295),0)</f>
        <v>0</v>
      </c>
      <c r="BS295" s="11">
        <f>IF($AG295,SUMPRODUCT(AY$2:AY295,$AH$2:$AH295)/SUM($AH$2:$AH295),0)</f>
        <v>0</v>
      </c>
      <c r="BT295" s="11">
        <f>IF($AG295,SUMPRODUCT(AZ$2:AZ295,$AH$2:$AH295)/SUM($AH$2:$AH295),0)</f>
        <v>0</v>
      </c>
      <c r="BU295" s="11">
        <f>IF($AG295,SUMPRODUCT(BA$2:BA295,$AH$2:$AH295)/SUM($AH$2:$AH295),0)</f>
        <v>0</v>
      </c>
      <c r="BV295" s="11"/>
      <c r="BW295" s="109" cm="1">
        <f t="array" ref="BW295">IF($AG295,SQRT(SUMPRODUCT($AH$2:$AH295, (AI$2:AI295-BC295)^2)/(SUM($AH$2:$AH295)-1)),0)</f>
        <v>0</v>
      </c>
      <c r="BX295" s="109" cm="1">
        <f t="array" ref="BX295">IF($AG295,SQRT(SUMPRODUCT($AH$2:$AH295, (AJ$2:AJ295-BD295)^2)/(SUM($AH$2:$AH295)-1)),0)</f>
        <v>0</v>
      </c>
      <c r="BY295" s="109" cm="1">
        <f t="array" ref="BY295">IF($AG295,SQRT(SUMPRODUCT($AH$2:$AH295, (AK$2:AK295-BE295)^2)/(SUM($AH$2:$AH295)-1)),0)</f>
        <v>0</v>
      </c>
      <c r="BZ295" s="109" cm="1">
        <f t="array" ref="BZ295">IF($AG295,SQRT(SUMPRODUCT($AH$2:$AH295, (AL$2:AL295-BF295)^2)/(SUM($AH$2:$AH295)-1)),0)</f>
        <v>0</v>
      </c>
      <c r="CA295" s="109" cm="1">
        <f t="array" ref="CA295">IF($AG295,SQRT(SUMPRODUCT($AH$2:$AH295, (AM$2:AM295-BG295)^2)/(SUM($AH$2:$AH295)-1)),0)</f>
        <v>0</v>
      </c>
      <c r="CB295" s="109" cm="1">
        <f t="array" ref="CB295">IF($AG295,SQRT(SUMPRODUCT($AH$2:$AH295, (AN$2:AN295-BH295)^2)/(SUM($AH$2:$AH295)-1)),0)</f>
        <v>0</v>
      </c>
      <c r="CC295" s="109" cm="1">
        <f t="array" ref="CC295">IF($AG295,SQRT(SUMPRODUCT($AH$2:$AH295, (AO$2:AO295-BI295)^2)/(SUM($AH$2:$AH295)-1)),0)</f>
        <v>0</v>
      </c>
      <c r="CD295" s="109" cm="1">
        <f t="array" ref="CD295">IF($AG295,SQRT(SUMPRODUCT($AH$2:$AH295, (AP$2:AP295-BJ295)^2)/(SUM($AH$2:$AH295)-1)),0)</f>
        <v>0</v>
      </c>
      <c r="CE295" s="109" cm="1">
        <f t="array" ref="CE295">IF($AG295,SQRT(SUMPRODUCT($AH$2:$AH295, (AQ$2:AQ295-BK295)^2)/(SUM($AH$2:$AH295)-1)),0)</f>
        <v>0</v>
      </c>
      <c r="CF295" s="109" cm="1">
        <f t="array" ref="CF295">IF($AG295,SQRT(SUMPRODUCT($AH$2:$AH295, (AR$2:AR295-BL295)^2)/(SUM($AH$2:$AH295)-1)),0)</f>
        <v>0</v>
      </c>
      <c r="CG295" s="109" cm="1">
        <f t="array" ref="CG295">IF($AG295,SQRT(SUMPRODUCT($AH$2:$AH295, (AS$2:AS295-BM295)^2)/(SUM($AH$2:$AH295)-1)),0)</f>
        <v>0</v>
      </c>
      <c r="CH295" s="109" cm="1">
        <f t="array" ref="CH295">IF($AG295,SQRT(SUMPRODUCT($AH$2:$AH295, (AT$2:AT295-BN295)^2)/(SUM($AH$2:$AH295)-1)),0)</f>
        <v>0</v>
      </c>
      <c r="CI295" s="109" cm="1">
        <f t="array" ref="CI295">IF($AG295,SQRT(SUMPRODUCT($AH$2:$AH295, (AU$2:AU295-BO295)^2)/(SUM($AH$2:$AH295)-1)),0)</f>
        <v>0</v>
      </c>
      <c r="CJ295" s="109" cm="1">
        <f t="array" ref="CJ295">IF($AG295,SQRT(SUMPRODUCT($AH$2:$AH295, (AV$2:AV295-BP295)^2)/(SUM($AH$2:$AH295)-1)),0)</f>
        <v>0</v>
      </c>
      <c r="CK295" s="109" cm="1">
        <f t="array" ref="CK295">IF($AG295,SQRT(SUMPRODUCT($AH$2:$AH295, (AW$2:AW295-BQ295)^2)/(SUM($AH$2:$AH295)-1)),0)</f>
        <v>0</v>
      </c>
      <c r="CL295" s="109" cm="1">
        <f t="array" ref="CL295">IF($AG295,SQRT(SUMPRODUCT($AH$2:$AH295, (AX$2:AX295-BR295)^2)/(SUM($AH$2:$AH295)-1)),0)</f>
        <v>0</v>
      </c>
      <c r="CM295" s="109" cm="1">
        <f t="array" ref="CM295">IF($AG295,SQRT(SUMPRODUCT($AH$2:$AH295, (AY$2:AY295-BS295)^2)/(SUM($AH$2:$AH295)-1)),0)</f>
        <v>0</v>
      </c>
      <c r="CN295" s="109" cm="1">
        <f t="array" ref="CN295">IF($AG295,SQRT(SUMPRODUCT($AH$2:$AH295, (AZ$2:AZ295-BT295)^2)/(SUM($AH$2:$AH295)-1)),0)</f>
        <v>0</v>
      </c>
      <c r="CO295" s="109" cm="1">
        <f t="array" ref="CO295">IF($AG295,SQRT(SUMPRODUCT($AH$2:$AH295, (BA$2:BA295-BU295)^2)/(SUM($AH$2:$AH295)-1)),0)</f>
        <v>0</v>
      </c>
    </row>
    <row r="296" spans="34:93" x14ac:dyDescent="0.25">
      <c r="AH296" s="99" t="str">
        <f t="shared" si="74"/>
        <v/>
      </c>
      <c r="AI296" s="11">
        <f t="shared" ca="1" si="85"/>
        <v>0</v>
      </c>
      <c r="AJ296" s="11">
        <f t="shared" ca="1" si="85"/>
        <v>0</v>
      </c>
      <c r="AK296" s="11">
        <f t="shared" ca="1" si="85"/>
        <v>0</v>
      </c>
      <c r="AL296" s="11">
        <f t="shared" ca="1" si="85"/>
        <v>0</v>
      </c>
      <c r="AM296" s="11">
        <f t="shared" ca="1" si="85"/>
        <v>0</v>
      </c>
      <c r="AN296" s="11">
        <f t="shared" ca="1" si="85"/>
        <v>0</v>
      </c>
      <c r="AO296" s="11">
        <f t="shared" ca="1" si="85"/>
        <v>0</v>
      </c>
      <c r="AP296" s="11">
        <f t="shared" ca="1" si="85"/>
        <v>0</v>
      </c>
      <c r="AQ296" s="11">
        <f t="shared" ca="1" si="85"/>
        <v>0</v>
      </c>
      <c r="AR296" s="11">
        <f t="shared" ca="1" si="85"/>
        <v>0</v>
      </c>
      <c r="AS296" s="11">
        <f t="shared" ca="1" si="86"/>
        <v>0</v>
      </c>
      <c r="AT296" s="11">
        <f t="shared" ca="1" si="86"/>
        <v>0</v>
      </c>
      <c r="AU296" s="11">
        <f t="shared" ca="1" si="86"/>
        <v>0</v>
      </c>
      <c r="AV296" s="11">
        <f t="shared" ca="1" si="86"/>
        <v>0</v>
      </c>
      <c r="AW296" s="11">
        <f t="shared" ca="1" si="86"/>
        <v>0</v>
      </c>
      <c r="AX296" s="11">
        <f t="shared" ca="1" si="86"/>
        <v>0</v>
      </c>
      <c r="AY296" s="11">
        <f t="shared" ca="1" si="86"/>
        <v>0</v>
      </c>
      <c r="AZ296" s="11">
        <f t="shared" ca="1" si="86"/>
        <v>0</v>
      </c>
      <c r="BA296" s="11">
        <f t="shared" ca="1" si="86"/>
        <v>0</v>
      </c>
      <c r="BB296" s="11"/>
      <c r="BC296" s="11">
        <f>IF($AG296,SUMPRODUCT(AI$2:AI296,$AH$2:$AH296)/SUM($AH$2:$AH296),0)</f>
        <v>0</v>
      </c>
      <c r="BD296" s="11">
        <f>IF($AG296,SUMPRODUCT(AJ$2:AJ296,$AH$2:$AH296)/SUM($AH$2:$AH296),0)</f>
        <v>0</v>
      </c>
      <c r="BE296" s="11">
        <f>IF($AG296,SUMPRODUCT(AK$2:AK296,$AH$2:$AH296)/SUM($AH$2:$AH296),0)</f>
        <v>0</v>
      </c>
      <c r="BF296" s="11">
        <f>IF($AG296,SUMPRODUCT(AL$2:AL296,$AH$2:$AH296)/SUM($AH$2:$AH296),0)</f>
        <v>0</v>
      </c>
      <c r="BG296" s="11">
        <f>IF($AG296,SUMPRODUCT(AM$2:AM296,$AH$2:$AH296)/SUM($AH$2:$AH296),0)</f>
        <v>0</v>
      </c>
      <c r="BH296" s="11">
        <f>IF($AG296,SUMPRODUCT(AN$2:AN296,$AH$2:$AH296)/SUM($AH$2:$AH296),0)</f>
        <v>0</v>
      </c>
      <c r="BI296" s="11">
        <f>IF($AG296,SUMPRODUCT(AO$2:AO296,$AH$2:$AH296)/SUM($AH$2:$AH296),0)</f>
        <v>0</v>
      </c>
      <c r="BJ296" s="11">
        <f>IF($AG296,SUMPRODUCT(AP$2:AP296,$AH$2:$AH296)/SUM($AH$2:$AH296),0)</f>
        <v>0</v>
      </c>
      <c r="BK296" s="11">
        <f>IF($AG296,SUMPRODUCT(AQ$2:AQ296,$AH$2:$AH296)/SUM($AH$2:$AH296),0)</f>
        <v>0</v>
      </c>
      <c r="BL296" s="11">
        <f>IF($AG296,SUMPRODUCT(AR$2:AR296,$AH$2:$AH296)/SUM($AH$2:$AH296),0)</f>
        <v>0</v>
      </c>
      <c r="BM296" s="11">
        <f>IF($AG296,SUMPRODUCT(AS$2:AS296,$AH$2:$AH296)/SUM($AH$2:$AH296),0)</f>
        <v>0</v>
      </c>
      <c r="BN296" s="11">
        <f>IF($AG296,SUMPRODUCT(AT$2:AT296,$AH$2:$AH296)/SUM($AH$2:$AH296),0)</f>
        <v>0</v>
      </c>
      <c r="BO296" s="11">
        <f>IF($AG296,SUMPRODUCT(AU$2:AU296,$AH$2:$AH296)/SUM($AH$2:$AH296),0)</f>
        <v>0</v>
      </c>
      <c r="BP296" s="11">
        <f>IF($AG296,SUMPRODUCT(AV$2:AV296,$AH$2:$AH296)/SUM($AH$2:$AH296),0)</f>
        <v>0</v>
      </c>
      <c r="BQ296" s="11">
        <f>IF($AG296,SUMPRODUCT(AW$2:AW296,$AH$2:$AH296)/SUM($AH$2:$AH296),0)</f>
        <v>0</v>
      </c>
      <c r="BR296" s="11">
        <f>IF($AG296,SUMPRODUCT(AX$2:AX296,$AH$2:$AH296)/SUM($AH$2:$AH296),0)</f>
        <v>0</v>
      </c>
      <c r="BS296" s="11">
        <f>IF($AG296,SUMPRODUCT(AY$2:AY296,$AH$2:$AH296)/SUM($AH$2:$AH296),0)</f>
        <v>0</v>
      </c>
      <c r="BT296" s="11">
        <f>IF($AG296,SUMPRODUCT(AZ$2:AZ296,$AH$2:$AH296)/SUM($AH$2:$AH296),0)</f>
        <v>0</v>
      </c>
      <c r="BU296" s="11">
        <f>IF($AG296,SUMPRODUCT(BA$2:BA296,$AH$2:$AH296)/SUM($AH$2:$AH296),0)</f>
        <v>0</v>
      </c>
      <c r="BV296" s="11"/>
      <c r="BW296" s="109" cm="1">
        <f t="array" ref="BW296">IF($AG296,SQRT(SUMPRODUCT($AH$2:$AH296, (AI$2:AI296-BC296)^2)/(SUM($AH$2:$AH296)-1)),0)</f>
        <v>0</v>
      </c>
      <c r="BX296" s="109" cm="1">
        <f t="array" ref="BX296">IF($AG296,SQRT(SUMPRODUCT($AH$2:$AH296, (AJ$2:AJ296-BD296)^2)/(SUM($AH$2:$AH296)-1)),0)</f>
        <v>0</v>
      </c>
      <c r="BY296" s="109" cm="1">
        <f t="array" ref="BY296">IF($AG296,SQRT(SUMPRODUCT($AH$2:$AH296, (AK$2:AK296-BE296)^2)/(SUM($AH$2:$AH296)-1)),0)</f>
        <v>0</v>
      </c>
      <c r="BZ296" s="109" cm="1">
        <f t="array" ref="BZ296">IF($AG296,SQRT(SUMPRODUCT($AH$2:$AH296, (AL$2:AL296-BF296)^2)/(SUM($AH$2:$AH296)-1)),0)</f>
        <v>0</v>
      </c>
      <c r="CA296" s="109" cm="1">
        <f t="array" ref="CA296">IF($AG296,SQRT(SUMPRODUCT($AH$2:$AH296, (AM$2:AM296-BG296)^2)/(SUM($AH$2:$AH296)-1)),0)</f>
        <v>0</v>
      </c>
      <c r="CB296" s="109" cm="1">
        <f t="array" ref="CB296">IF($AG296,SQRT(SUMPRODUCT($AH$2:$AH296, (AN$2:AN296-BH296)^2)/(SUM($AH$2:$AH296)-1)),0)</f>
        <v>0</v>
      </c>
      <c r="CC296" s="109" cm="1">
        <f t="array" ref="CC296">IF($AG296,SQRT(SUMPRODUCT($AH$2:$AH296, (AO$2:AO296-BI296)^2)/(SUM($AH$2:$AH296)-1)),0)</f>
        <v>0</v>
      </c>
      <c r="CD296" s="109" cm="1">
        <f t="array" ref="CD296">IF($AG296,SQRT(SUMPRODUCT($AH$2:$AH296, (AP$2:AP296-BJ296)^2)/(SUM($AH$2:$AH296)-1)),0)</f>
        <v>0</v>
      </c>
      <c r="CE296" s="109" cm="1">
        <f t="array" ref="CE296">IF($AG296,SQRT(SUMPRODUCT($AH$2:$AH296, (AQ$2:AQ296-BK296)^2)/(SUM($AH$2:$AH296)-1)),0)</f>
        <v>0</v>
      </c>
      <c r="CF296" s="109" cm="1">
        <f t="array" ref="CF296">IF($AG296,SQRT(SUMPRODUCT($AH$2:$AH296, (AR$2:AR296-BL296)^2)/(SUM($AH$2:$AH296)-1)),0)</f>
        <v>0</v>
      </c>
      <c r="CG296" s="109" cm="1">
        <f t="array" ref="CG296">IF($AG296,SQRT(SUMPRODUCT($AH$2:$AH296, (AS$2:AS296-BM296)^2)/(SUM($AH$2:$AH296)-1)),0)</f>
        <v>0</v>
      </c>
      <c r="CH296" s="109" cm="1">
        <f t="array" ref="CH296">IF($AG296,SQRT(SUMPRODUCT($AH$2:$AH296, (AT$2:AT296-BN296)^2)/(SUM($AH$2:$AH296)-1)),0)</f>
        <v>0</v>
      </c>
      <c r="CI296" s="109" cm="1">
        <f t="array" ref="CI296">IF($AG296,SQRT(SUMPRODUCT($AH$2:$AH296, (AU$2:AU296-BO296)^2)/(SUM($AH$2:$AH296)-1)),0)</f>
        <v>0</v>
      </c>
      <c r="CJ296" s="109" cm="1">
        <f t="array" ref="CJ296">IF($AG296,SQRT(SUMPRODUCT($AH$2:$AH296, (AV$2:AV296-BP296)^2)/(SUM($AH$2:$AH296)-1)),0)</f>
        <v>0</v>
      </c>
      <c r="CK296" s="109" cm="1">
        <f t="array" ref="CK296">IF($AG296,SQRT(SUMPRODUCT($AH$2:$AH296, (AW$2:AW296-BQ296)^2)/(SUM($AH$2:$AH296)-1)),0)</f>
        <v>0</v>
      </c>
      <c r="CL296" s="109" cm="1">
        <f t="array" ref="CL296">IF($AG296,SQRT(SUMPRODUCT($AH$2:$AH296, (AX$2:AX296-BR296)^2)/(SUM($AH$2:$AH296)-1)),0)</f>
        <v>0</v>
      </c>
      <c r="CM296" s="109" cm="1">
        <f t="array" ref="CM296">IF($AG296,SQRT(SUMPRODUCT($AH$2:$AH296, (AY$2:AY296-BS296)^2)/(SUM($AH$2:$AH296)-1)),0)</f>
        <v>0</v>
      </c>
      <c r="CN296" s="109" cm="1">
        <f t="array" ref="CN296">IF($AG296,SQRT(SUMPRODUCT($AH$2:$AH296, (AZ$2:AZ296-BT296)^2)/(SUM($AH$2:$AH296)-1)),0)</f>
        <v>0</v>
      </c>
      <c r="CO296" s="109" cm="1">
        <f t="array" ref="CO296">IF($AG296,SQRT(SUMPRODUCT($AH$2:$AH296, (BA$2:BA296-BU296)^2)/(SUM($AH$2:$AH296)-1)),0)</f>
        <v>0</v>
      </c>
    </row>
    <row r="297" spans="34:93" x14ac:dyDescent="0.25">
      <c r="AH297" s="99" t="str">
        <f t="shared" si="74"/>
        <v/>
      </c>
      <c r="AI297" s="11">
        <f t="shared" ca="1" si="85"/>
        <v>0</v>
      </c>
      <c r="AJ297" s="11">
        <f t="shared" ca="1" si="85"/>
        <v>0</v>
      </c>
      <c r="AK297" s="11">
        <f t="shared" ca="1" si="85"/>
        <v>0</v>
      </c>
      <c r="AL297" s="11">
        <f t="shared" ca="1" si="85"/>
        <v>0</v>
      </c>
      <c r="AM297" s="11">
        <f t="shared" ca="1" si="85"/>
        <v>0</v>
      </c>
      <c r="AN297" s="11">
        <f t="shared" ca="1" si="85"/>
        <v>0</v>
      </c>
      <c r="AO297" s="11">
        <f t="shared" ca="1" si="85"/>
        <v>0</v>
      </c>
      <c r="AP297" s="11">
        <f t="shared" ca="1" si="85"/>
        <v>0</v>
      </c>
      <c r="AQ297" s="11">
        <f t="shared" ca="1" si="85"/>
        <v>0</v>
      </c>
      <c r="AR297" s="11">
        <f t="shared" ca="1" si="85"/>
        <v>0</v>
      </c>
      <c r="AS297" s="11">
        <f t="shared" ca="1" si="86"/>
        <v>0</v>
      </c>
      <c r="AT297" s="11">
        <f t="shared" ca="1" si="86"/>
        <v>0</v>
      </c>
      <c r="AU297" s="11">
        <f t="shared" ca="1" si="86"/>
        <v>0</v>
      </c>
      <c r="AV297" s="11">
        <f t="shared" ca="1" si="86"/>
        <v>0</v>
      </c>
      <c r="AW297" s="11">
        <f t="shared" ca="1" si="86"/>
        <v>0</v>
      </c>
      <c r="AX297" s="11">
        <f t="shared" ca="1" si="86"/>
        <v>0</v>
      </c>
      <c r="AY297" s="11">
        <f t="shared" ca="1" si="86"/>
        <v>0</v>
      </c>
      <c r="AZ297" s="11">
        <f t="shared" ca="1" si="86"/>
        <v>0</v>
      </c>
      <c r="BA297" s="11">
        <f t="shared" ca="1" si="86"/>
        <v>0</v>
      </c>
      <c r="BB297" s="11"/>
      <c r="BC297" s="11">
        <f>IF($AG297,SUMPRODUCT(AI$2:AI297,$AH$2:$AH297)/SUM($AH$2:$AH297),0)</f>
        <v>0</v>
      </c>
      <c r="BD297" s="11">
        <f>IF($AG297,SUMPRODUCT(AJ$2:AJ297,$AH$2:$AH297)/SUM($AH$2:$AH297),0)</f>
        <v>0</v>
      </c>
      <c r="BE297" s="11">
        <f>IF($AG297,SUMPRODUCT(AK$2:AK297,$AH$2:$AH297)/SUM($AH$2:$AH297),0)</f>
        <v>0</v>
      </c>
      <c r="BF297" s="11">
        <f>IF($AG297,SUMPRODUCT(AL$2:AL297,$AH$2:$AH297)/SUM($AH$2:$AH297),0)</f>
        <v>0</v>
      </c>
      <c r="BG297" s="11">
        <f>IF($AG297,SUMPRODUCT(AM$2:AM297,$AH$2:$AH297)/SUM($AH$2:$AH297),0)</f>
        <v>0</v>
      </c>
      <c r="BH297" s="11">
        <f>IF($AG297,SUMPRODUCT(AN$2:AN297,$AH$2:$AH297)/SUM($AH$2:$AH297),0)</f>
        <v>0</v>
      </c>
      <c r="BI297" s="11">
        <f>IF($AG297,SUMPRODUCT(AO$2:AO297,$AH$2:$AH297)/SUM($AH$2:$AH297),0)</f>
        <v>0</v>
      </c>
      <c r="BJ297" s="11">
        <f>IF($AG297,SUMPRODUCT(AP$2:AP297,$AH$2:$AH297)/SUM($AH$2:$AH297),0)</f>
        <v>0</v>
      </c>
      <c r="BK297" s="11">
        <f>IF($AG297,SUMPRODUCT(AQ$2:AQ297,$AH$2:$AH297)/SUM($AH$2:$AH297),0)</f>
        <v>0</v>
      </c>
      <c r="BL297" s="11">
        <f>IF($AG297,SUMPRODUCT(AR$2:AR297,$AH$2:$AH297)/SUM($AH$2:$AH297),0)</f>
        <v>0</v>
      </c>
      <c r="BM297" s="11">
        <f>IF($AG297,SUMPRODUCT(AS$2:AS297,$AH$2:$AH297)/SUM($AH$2:$AH297),0)</f>
        <v>0</v>
      </c>
      <c r="BN297" s="11">
        <f>IF($AG297,SUMPRODUCT(AT$2:AT297,$AH$2:$AH297)/SUM($AH$2:$AH297),0)</f>
        <v>0</v>
      </c>
      <c r="BO297" s="11">
        <f>IF($AG297,SUMPRODUCT(AU$2:AU297,$AH$2:$AH297)/SUM($AH$2:$AH297),0)</f>
        <v>0</v>
      </c>
      <c r="BP297" s="11">
        <f>IF($AG297,SUMPRODUCT(AV$2:AV297,$AH$2:$AH297)/SUM($AH$2:$AH297),0)</f>
        <v>0</v>
      </c>
      <c r="BQ297" s="11">
        <f>IF($AG297,SUMPRODUCT(AW$2:AW297,$AH$2:$AH297)/SUM($AH$2:$AH297),0)</f>
        <v>0</v>
      </c>
      <c r="BR297" s="11">
        <f>IF($AG297,SUMPRODUCT(AX$2:AX297,$AH$2:$AH297)/SUM($AH$2:$AH297),0)</f>
        <v>0</v>
      </c>
      <c r="BS297" s="11">
        <f>IF($AG297,SUMPRODUCT(AY$2:AY297,$AH$2:$AH297)/SUM($AH$2:$AH297),0)</f>
        <v>0</v>
      </c>
      <c r="BT297" s="11">
        <f>IF($AG297,SUMPRODUCT(AZ$2:AZ297,$AH$2:$AH297)/SUM($AH$2:$AH297),0)</f>
        <v>0</v>
      </c>
      <c r="BU297" s="11">
        <f>IF($AG297,SUMPRODUCT(BA$2:BA297,$AH$2:$AH297)/SUM($AH$2:$AH297),0)</f>
        <v>0</v>
      </c>
      <c r="BV297" s="11"/>
      <c r="BW297" s="109" cm="1">
        <f t="array" ref="BW297">IF($AG297,SQRT(SUMPRODUCT($AH$2:$AH297, (AI$2:AI297-BC297)^2)/(SUM($AH$2:$AH297)-1)),0)</f>
        <v>0</v>
      </c>
      <c r="BX297" s="109" cm="1">
        <f t="array" ref="BX297">IF($AG297,SQRT(SUMPRODUCT($AH$2:$AH297, (AJ$2:AJ297-BD297)^2)/(SUM($AH$2:$AH297)-1)),0)</f>
        <v>0</v>
      </c>
      <c r="BY297" s="109" cm="1">
        <f t="array" ref="BY297">IF($AG297,SQRT(SUMPRODUCT($AH$2:$AH297, (AK$2:AK297-BE297)^2)/(SUM($AH$2:$AH297)-1)),0)</f>
        <v>0</v>
      </c>
      <c r="BZ297" s="109" cm="1">
        <f t="array" ref="BZ297">IF($AG297,SQRT(SUMPRODUCT($AH$2:$AH297, (AL$2:AL297-BF297)^2)/(SUM($AH$2:$AH297)-1)),0)</f>
        <v>0</v>
      </c>
      <c r="CA297" s="109" cm="1">
        <f t="array" ref="CA297">IF($AG297,SQRT(SUMPRODUCT($AH$2:$AH297, (AM$2:AM297-BG297)^2)/(SUM($AH$2:$AH297)-1)),0)</f>
        <v>0</v>
      </c>
      <c r="CB297" s="109" cm="1">
        <f t="array" ref="CB297">IF($AG297,SQRT(SUMPRODUCT($AH$2:$AH297, (AN$2:AN297-BH297)^2)/(SUM($AH$2:$AH297)-1)),0)</f>
        <v>0</v>
      </c>
      <c r="CC297" s="109" cm="1">
        <f t="array" ref="CC297">IF($AG297,SQRT(SUMPRODUCT($AH$2:$AH297, (AO$2:AO297-BI297)^2)/(SUM($AH$2:$AH297)-1)),0)</f>
        <v>0</v>
      </c>
      <c r="CD297" s="109" cm="1">
        <f t="array" ref="CD297">IF($AG297,SQRT(SUMPRODUCT($AH$2:$AH297, (AP$2:AP297-BJ297)^2)/(SUM($AH$2:$AH297)-1)),0)</f>
        <v>0</v>
      </c>
      <c r="CE297" s="109" cm="1">
        <f t="array" ref="CE297">IF($AG297,SQRT(SUMPRODUCT($AH$2:$AH297, (AQ$2:AQ297-BK297)^2)/(SUM($AH$2:$AH297)-1)),0)</f>
        <v>0</v>
      </c>
      <c r="CF297" s="109" cm="1">
        <f t="array" ref="CF297">IF($AG297,SQRT(SUMPRODUCT($AH$2:$AH297, (AR$2:AR297-BL297)^2)/(SUM($AH$2:$AH297)-1)),0)</f>
        <v>0</v>
      </c>
      <c r="CG297" s="109" cm="1">
        <f t="array" ref="CG297">IF($AG297,SQRT(SUMPRODUCT($AH$2:$AH297, (AS$2:AS297-BM297)^2)/(SUM($AH$2:$AH297)-1)),0)</f>
        <v>0</v>
      </c>
      <c r="CH297" s="109" cm="1">
        <f t="array" ref="CH297">IF($AG297,SQRT(SUMPRODUCT($AH$2:$AH297, (AT$2:AT297-BN297)^2)/(SUM($AH$2:$AH297)-1)),0)</f>
        <v>0</v>
      </c>
      <c r="CI297" s="109" cm="1">
        <f t="array" ref="CI297">IF($AG297,SQRT(SUMPRODUCT($AH$2:$AH297, (AU$2:AU297-BO297)^2)/(SUM($AH$2:$AH297)-1)),0)</f>
        <v>0</v>
      </c>
      <c r="CJ297" s="109" cm="1">
        <f t="array" ref="CJ297">IF($AG297,SQRT(SUMPRODUCT($AH$2:$AH297, (AV$2:AV297-BP297)^2)/(SUM($AH$2:$AH297)-1)),0)</f>
        <v>0</v>
      </c>
      <c r="CK297" s="109" cm="1">
        <f t="array" ref="CK297">IF($AG297,SQRT(SUMPRODUCT($AH$2:$AH297, (AW$2:AW297-BQ297)^2)/(SUM($AH$2:$AH297)-1)),0)</f>
        <v>0</v>
      </c>
      <c r="CL297" s="109" cm="1">
        <f t="array" ref="CL297">IF($AG297,SQRT(SUMPRODUCT($AH$2:$AH297, (AX$2:AX297-BR297)^2)/(SUM($AH$2:$AH297)-1)),0)</f>
        <v>0</v>
      </c>
      <c r="CM297" s="109" cm="1">
        <f t="array" ref="CM297">IF($AG297,SQRT(SUMPRODUCT($AH$2:$AH297, (AY$2:AY297-BS297)^2)/(SUM($AH$2:$AH297)-1)),0)</f>
        <v>0</v>
      </c>
      <c r="CN297" s="109" cm="1">
        <f t="array" ref="CN297">IF($AG297,SQRT(SUMPRODUCT($AH$2:$AH297, (AZ$2:AZ297-BT297)^2)/(SUM($AH$2:$AH297)-1)),0)</f>
        <v>0</v>
      </c>
      <c r="CO297" s="109" cm="1">
        <f t="array" ref="CO297">IF($AG297,SQRT(SUMPRODUCT($AH$2:$AH297, (BA$2:BA297-BU297)^2)/(SUM($AH$2:$AH297)-1)),0)</f>
        <v>0</v>
      </c>
    </row>
    <row r="298" spans="34:93" x14ac:dyDescent="0.25">
      <c r="AH298" s="99" t="str">
        <f t="shared" si="74"/>
        <v/>
      </c>
      <c r="AI298" s="11">
        <f t="shared" ca="1" si="85"/>
        <v>0</v>
      </c>
      <c r="AJ298" s="11">
        <f t="shared" ca="1" si="85"/>
        <v>0</v>
      </c>
      <c r="AK298" s="11">
        <f t="shared" ca="1" si="85"/>
        <v>0</v>
      </c>
      <c r="AL298" s="11">
        <f t="shared" ca="1" si="85"/>
        <v>0</v>
      </c>
      <c r="AM298" s="11">
        <f t="shared" ca="1" si="85"/>
        <v>0</v>
      </c>
      <c r="AN298" s="11">
        <f t="shared" ca="1" si="85"/>
        <v>0</v>
      </c>
      <c r="AO298" s="11">
        <f t="shared" ca="1" si="85"/>
        <v>0</v>
      </c>
      <c r="AP298" s="11">
        <f t="shared" ca="1" si="85"/>
        <v>0</v>
      </c>
      <c r="AQ298" s="11">
        <f t="shared" ca="1" si="85"/>
        <v>0</v>
      </c>
      <c r="AR298" s="11">
        <f t="shared" ca="1" si="85"/>
        <v>0</v>
      </c>
      <c r="AS298" s="11">
        <f t="shared" ca="1" si="86"/>
        <v>0</v>
      </c>
      <c r="AT298" s="11">
        <f t="shared" ca="1" si="86"/>
        <v>0</v>
      </c>
      <c r="AU298" s="11">
        <f t="shared" ca="1" si="86"/>
        <v>0</v>
      </c>
      <c r="AV298" s="11">
        <f t="shared" ca="1" si="86"/>
        <v>0</v>
      </c>
      <c r="AW298" s="11">
        <f t="shared" ca="1" si="86"/>
        <v>0</v>
      </c>
      <c r="AX298" s="11">
        <f t="shared" ca="1" si="86"/>
        <v>0</v>
      </c>
      <c r="AY298" s="11">
        <f t="shared" ca="1" si="86"/>
        <v>0</v>
      </c>
      <c r="AZ298" s="11">
        <f t="shared" ca="1" si="86"/>
        <v>0</v>
      </c>
      <c r="BA298" s="11">
        <f t="shared" ca="1" si="86"/>
        <v>0</v>
      </c>
      <c r="BB298" s="11"/>
      <c r="BC298" s="11">
        <f>IF($AG298,SUMPRODUCT(AI$2:AI298,$AH$2:$AH298)/SUM($AH$2:$AH298),0)</f>
        <v>0</v>
      </c>
      <c r="BD298" s="11">
        <f>IF($AG298,SUMPRODUCT(AJ$2:AJ298,$AH$2:$AH298)/SUM($AH$2:$AH298),0)</f>
        <v>0</v>
      </c>
      <c r="BE298" s="11">
        <f>IF($AG298,SUMPRODUCT(AK$2:AK298,$AH$2:$AH298)/SUM($AH$2:$AH298),0)</f>
        <v>0</v>
      </c>
      <c r="BF298" s="11">
        <f>IF($AG298,SUMPRODUCT(AL$2:AL298,$AH$2:$AH298)/SUM($AH$2:$AH298),0)</f>
        <v>0</v>
      </c>
      <c r="BG298" s="11">
        <f>IF($AG298,SUMPRODUCT(AM$2:AM298,$AH$2:$AH298)/SUM($AH$2:$AH298),0)</f>
        <v>0</v>
      </c>
      <c r="BH298" s="11">
        <f>IF($AG298,SUMPRODUCT(AN$2:AN298,$AH$2:$AH298)/SUM($AH$2:$AH298),0)</f>
        <v>0</v>
      </c>
      <c r="BI298" s="11">
        <f>IF($AG298,SUMPRODUCT(AO$2:AO298,$AH$2:$AH298)/SUM($AH$2:$AH298),0)</f>
        <v>0</v>
      </c>
      <c r="BJ298" s="11">
        <f>IF($AG298,SUMPRODUCT(AP$2:AP298,$AH$2:$AH298)/SUM($AH$2:$AH298),0)</f>
        <v>0</v>
      </c>
      <c r="BK298" s="11">
        <f>IF($AG298,SUMPRODUCT(AQ$2:AQ298,$AH$2:$AH298)/SUM($AH$2:$AH298),0)</f>
        <v>0</v>
      </c>
      <c r="BL298" s="11">
        <f>IF($AG298,SUMPRODUCT(AR$2:AR298,$AH$2:$AH298)/SUM($AH$2:$AH298),0)</f>
        <v>0</v>
      </c>
      <c r="BM298" s="11">
        <f>IF($AG298,SUMPRODUCT(AS$2:AS298,$AH$2:$AH298)/SUM($AH$2:$AH298),0)</f>
        <v>0</v>
      </c>
      <c r="BN298" s="11">
        <f>IF($AG298,SUMPRODUCT(AT$2:AT298,$AH$2:$AH298)/SUM($AH$2:$AH298),0)</f>
        <v>0</v>
      </c>
      <c r="BO298" s="11">
        <f>IF($AG298,SUMPRODUCT(AU$2:AU298,$AH$2:$AH298)/SUM($AH$2:$AH298),0)</f>
        <v>0</v>
      </c>
      <c r="BP298" s="11">
        <f>IF($AG298,SUMPRODUCT(AV$2:AV298,$AH$2:$AH298)/SUM($AH$2:$AH298),0)</f>
        <v>0</v>
      </c>
      <c r="BQ298" s="11">
        <f>IF($AG298,SUMPRODUCT(AW$2:AW298,$AH$2:$AH298)/SUM($AH$2:$AH298),0)</f>
        <v>0</v>
      </c>
      <c r="BR298" s="11">
        <f>IF($AG298,SUMPRODUCT(AX$2:AX298,$AH$2:$AH298)/SUM($AH$2:$AH298),0)</f>
        <v>0</v>
      </c>
      <c r="BS298" s="11">
        <f>IF($AG298,SUMPRODUCT(AY$2:AY298,$AH$2:$AH298)/SUM($AH$2:$AH298),0)</f>
        <v>0</v>
      </c>
      <c r="BT298" s="11">
        <f>IF($AG298,SUMPRODUCT(AZ$2:AZ298,$AH$2:$AH298)/SUM($AH$2:$AH298),0)</f>
        <v>0</v>
      </c>
      <c r="BU298" s="11">
        <f>IF($AG298,SUMPRODUCT(BA$2:BA298,$AH$2:$AH298)/SUM($AH$2:$AH298),0)</f>
        <v>0</v>
      </c>
      <c r="BV298" s="11"/>
      <c r="BW298" s="109" cm="1">
        <f t="array" ref="BW298">IF($AG298,SQRT(SUMPRODUCT($AH$2:$AH298, (AI$2:AI298-BC298)^2)/(SUM($AH$2:$AH298)-1)),0)</f>
        <v>0</v>
      </c>
      <c r="BX298" s="109" cm="1">
        <f t="array" ref="BX298">IF($AG298,SQRT(SUMPRODUCT($AH$2:$AH298, (AJ$2:AJ298-BD298)^2)/(SUM($AH$2:$AH298)-1)),0)</f>
        <v>0</v>
      </c>
      <c r="BY298" s="109" cm="1">
        <f t="array" ref="BY298">IF($AG298,SQRT(SUMPRODUCT($AH$2:$AH298, (AK$2:AK298-BE298)^2)/(SUM($AH$2:$AH298)-1)),0)</f>
        <v>0</v>
      </c>
      <c r="BZ298" s="109" cm="1">
        <f t="array" ref="BZ298">IF($AG298,SQRT(SUMPRODUCT($AH$2:$AH298, (AL$2:AL298-BF298)^2)/(SUM($AH$2:$AH298)-1)),0)</f>
        <v>0</v>
      </c>
      <c r="CA298" s="109" cm="1">
        <f t="array" ref="CA298">IF($AG298,SQRT(SUMPRODUCT($AH$2:$AH298, (AM$2:AM298-BG298)^2)/(SUM($AH$2:$AH298)-1)),0)</f>
        <v>0</v>
      </c>
      <c r="CB298" s="109" cm="1">
        <f t="array" ref="CB298">IF($AG298,SQRT(SUMPRODUCT($AH$2:$AH298, (AN$2:AN298-BH298)^2)/(SUM($AH$2:$AH298)-1)),0)</f>
        <v>0</v>
      </c>
      <c r="CC298" s="109" cm="1">
        <f t="array" ref="CC298">IF($AG298,SQRT(SUMPRODUCT($AH$2:$AH298, (AO$2:AO298-BI298)^2)/(SUM($AH$2:$AH298)-1)),0)</f>
        <v>0</v>
      </c>
      <c r="CD298" s="109" cm="1">
        <f t="array" ref="CD298">IF($AG298,SQRT(SUMPRODUCT($AH$2:$AH298, (AP$2:AP298-BJ298)^2)/(SUM($AH$2:$AH298)-1)),0)</f>
        <v>0</v>
      </c>
      <c r="CE298" s="109" cm="1">
        <f t="array" ref="CE298">IF($AG298,SQRT(SUMPRODUCT($AH$2:$AH298, (AQ$2:AQ298-BK298)^2)/(SUM($AH$2:$AH298)-1)),0)</f>
        <v>0</v>
      </c>
      <c r="CF298" s="109" cm="1">
        <f t="array" ref="CF298">IF($AG298,SQRT(SUMPRODUCT($AH$2:$AH298, (AR$2:AR298-BL298)^2)/(SUM($AH$2:$AH298)-1)),0)</f>
        <v>0</v>
      </c>
      <c r="CG298" s="109" cm="1">
        <f t="array" ref="CG298">IF($AG298,SQRT(SUMPRODUCT($AH$2:$AH298, (AS$2:AS298-BM298)^2)/(SUM($AH$2:$AH298)-1)),0)</f>
        <v>0</v>
      </c>
      <c r="CH298" s="109" cm="1">
        <f t="array" ref="CH298">IF($AG298,SQRT(SUMPRODUCT($AH$2:$AH298, (AT$2:AT298-BN298)^2)/(SUM($AH$2:$AH298)-1)),0)</f>
        <v>0</v>
      </c>
      <c r="CI298" s="109" cm="1">
        <f t="array" ref="CI298">IF($AG298,SQRT(SUMPRODUCT($AH$2:$AH298, (AU$2:AU298-BO298)^2)/(SUM($AH$2:$AH298)-1)),0)</f>
        <v>0</v>
      </c>
      <c r="CJ298" s="109" cm="1">
        <f t="array" ref="CJ298">IF($AG298,SQRT(SUMPRODUCT($AH$2:$AH298, (AV$2:AV298-BP298)^2)/(SUM($AH$2:$AH298)-1)),0)</f>
        <v>0</v>
      </c>
      <c r="CK298" s="109" cm="1">
        <f t="array" ref="CK298">IF($AG298,SQRT(SUMPRODUCT($AH$2:$AH298, (AW$2:AW298-BQ298)^2)/(SUM($AH$2:$AH298)-1)),0)</f>
        <v>0</v>
      </c>
      <c r="CL298" s="109" cm="1">
        <f t="array" ref="CL298">IF($AG298,SQRT(SUMPRODUCT($AH$2:$AH298, (AX$2:AX298-BR298)^2)/(SUM($AH$2:$AH298)-1)),0)</f>
        <v>0</v>
      </c>
      <c r="CM298" s="109" cm="1">
        <f t="array" ref="CM298">IF($AG298,SQRT(SUMPRODUCT($AH$2:$AH298, (AY$2:AY298-BS298)^2)/(SUM($AH$2:$AH298)-1)),0)</f>
        <v>0</v>
      </c>
      <c r="CN298" s="109" cm="1">
        <f t="array" ref="CN298">IF($AG298,SQRT(SUMPRODUCT($AH$2:$AH298, (AZ$2:AZ298-BT298)^2)/(SUM($AH$2:$AH298)-1)),0)</f>
        <v>0</v>
      </c>
      <c r="CO298" s="109" cm="1">
        <f t="array" ref="CO298">IF($AG298,SQRT(SUMPRODUCT($AH$2:$AH298, (BA$2:BA298-BU298)^2)/(SUM($AH$2:$AH298)-1)),0)</f>
        <v>0</v>
      </c>
    </row>
    <row r="299" spans="34:93" x14ac:dyDescent="0.25">
      <c r="AH299" s="99" t="str">
        <f t="shared" si="74"/>
        <v/>
      </c>
      <c r="AI299" s="11">
        <f t="shared" ca="1" si="85"/>
        <v>0</v>
      </c>
      <c r="AJ299" s="11">
        <f t="shared" ca="1" si="85"/>
        <v>0</v>
      </c>
      <c r="AK299" s="11">
        <f t="shared" ca="1" si="85"/>
        <v>0</v>
      </c>
      <c r="AL299" s="11">
        <f t="shared" ca="1" si="85"/>
        <v>0</v>
      </c>
      <c r="AM299" s="11">
        <f t="shared" ca="1" si="85"/>
        <v>0</v>
      </c>
      <c r="AN299" s="11">
        <f t="shared" ca="1" si="85"/>
        <v>0</v>
      </c>
      <c r="AO299" s="11">
        <f t="shared" ca="1" si="85"/>
        <v>0</v>
      </c>
      <c r="AP299" s="11">
        <f t="shared" ca="1" si="85"/>
        <v>0</v>
      </c>
      <c r="AQ299" s="11">
        <f t="shared" ca="1" si="85"/>
        <v>0</v>
      </c>
      <c r="AR299" s="11">
        <f t="shared" ca="1" si="85"/>
        <v>0</v>
      </c>
      <c r="AS299" s="11">
        <f t="shared" ca="1" si="86"/>
        <v>0</v>
      </c>
      <c r="AT299" s="11">
        <f t="shared" ca="1" si="86"/>
        <v>0</v>
      </c>
      <c r="AU299" s="11">
        <f t="shared" ca="1" si="86"/>
        <v>0</v>
      </c>
      <c r="AV299" s="11">
        <f t="shared" ca="1" si="86"/>
        <v>0</v>
      </c>
      <c r="AW299" s="11">
        <f t="shared" ca="1" si="86"/>
        <v>0</v>
      </c>
      <c r="AX299" s="11">
        <f t="shared" ca="1" si="86"/>
        <v>0</v>
      </c>
      <c r="AY299" s="11">
        <f t="shared" ca="1" si="86"/>
        <v>0</v>
      </c>
      <c r="AZ299" s="11">
        <f t="shared" ca="1" si="86"/>
        <v>0</v>
      </c>
      <c r="BA299" s="11">
        <f t="shared" ca="1" si="86"/>
        <v>0</v>
      </c>
      <c r="BB299" s="11"/>
      <c r="BC299" s="11">
        <f>IF($AG299,SUMPRODUCT(AI$2:AI299,$AH$2:$AH299)/SUM($AH$2:$AH299),0)</f>
        <v>0</v>
      </c>
      <c r="BD299" s="11">
        <f>IF($AG299,SUMPRODUCT(AJ$2:AJ299,$AH$2:$AH299)/SUM($AH$2:$AH299),0)</f>
        <v>0</v>
      </c>
      <c r="BE299" s="11">
        <f>IF($AG299,SUMPRODUCT(AK$2:AK299,$AH$2:$AH299)/SUM($AH$2:$AH299),0)</f>
        <v>0</v>
      </c>
      <c r="BF299" s="11">
        <f>IF($AG299,SUMPRODUCT(AL$2:AL299,$AH$2:$AH299)/SUM($AH$2:$AH299),0)</f>
        <v>0</v>
      </c>
      <c r="BG299" s="11">
        <f>IF($AG299,SUMPRODUCT(AM$2:AM299,$AH$2:$AH299)/SUM($AH$2:$AH299),0)</f>
        <v>0</v>
      </c>
      <c r="BH299" s="11">
        <f>IF($AG299,SUMPRODUCT(AN$2:AN299,$AH$2:$AH299)/SUM($AH$2:$AH299),0)</f>
        <v>0</v>
      </c>
      <c r="BI299" s="11">
        <f>IF($AG299,SUMPRODUCT(AO$2:AO299,$AH$2:$AH299)/SUM($AH$2:$AH299),0)</f>
        <v>0</v>
      </c>
      <c r="BJ299" s="11">
        <f>IF($AG299,SUMPRODUCT(AP$2:AP299,$AH$2:$AH299)/SUM($AH$2:$AH299),0)</f>
        <v>0</v>
      </c>
      <c r="BK299" s="11">
        <f>IF($AG299,SUMPRODUCT(AQ$2:AQ299,$AH$2:$AH299)/SUM($AH$2:$AH299),0)</f>
        <v>0</v>
      </c>
      <c r="BL299" s="11">
        <f>IF($AG299,SUMPRODUCT(AR$2:AR299,$AH$2:$AH299)/SUM($AH$2:$AH299),0)</f>
        <v>0</v>
      </c>
      <c r="BM299" s="11">
        <f>IF($AG299,SUMPRODUCT(AS$2:AS299,$AH$2:$AH299)/SUM($AH$2:$AH299),0)</f>
        <v>0</v>
      </c>
      <c r="BN299" s="11">
        <f>IF($AG299,SUMPRODUCT(AT$2:AT299,$AH$2:$AH299)/SUM($AH$2:$AH299),0)</f>
        <v>0</v>
      </c>
      <c r="BO299" s="11">
        <f>IF($AG299,SUMPRODUCT(AU$2:AU299,$AH$2:$AH299)/SUM($AH$2:$AH299),0)</f>
        <v>0</v>
      </c>
      <c r="BP299" s="11">
        <f>IF($AG299,SUMPRODUCT(AV$2:AV299,$AH$2:$AH299)/SUM($AH$2:$AH299),0)</f>
        <v>0</v>
      </c>
      <c r="BQ299" s="11">
        <f>IF($AG299,SUMPRODUCT(AW$2:AW299,$AH$2:$AH299)/SUM($AH$2:$AH299),0)</f>
        <v>0</v>
      </c>
      <c r="BR299" s="11">
        <f>IF($AG299,SUMPRODUCT(AX$2:AX299,$AH$2:$AH299)/SUM($AH$2:$AH299),0)</f>
        <v>0</v>
      </c>
      <c r="BS299" s="11">
        <f>IF($AG299,SUMPRODUCT(AY$2:AY299,$AH$2:$AH299)/SUM($AH$2:$AH299),0)</f>
        <v>0</v>
      </c>
      <c r="BT299" s="11">
        <f>IF($AG299,SUMPRODUCT(AZ$2:AZ299,$AH$2:$AH299)/SUM($AH$2:$AH299),0)</f>
        <v>0</v>
      </c>
      <c r="BU299" s="11">
        <f>IF($AG299,SUMPRODUCT(BA$2:BA299,$AH$2:$AH299)/SUM($AH$2:$AH299),0)</f>
        <v>0</v>
      </c>
      <c r="BV299" s="11"/>
      <c r="BW299" s="109" cm="1">
        <f t="array" ref="BW299">IF($AG299,SQRT(SUMPRODUCT($AH$2:$AH299, (AI$2:AI299-BC299)^2)/(SUM($AH$2:$AH299)-1)),0)</f>
        <v>0</v>
      </c>
      <c r="BX299" s="109" cm="1">
        <f t="array" ref="BX299">IF($AG299,SQRT(SUMPRODUCT($AH$2:$AH299, (AJ$2:AJ299-BD299)^2)/(SUM($AH$2:$AH299)-1)),0)</f>
        <v>0</v>
      </c>
      <c r="BY299" s="109" cm="1">
        <f t="array" ref="BY299">IF($AG299,SQRT(SUMPRODUCT($AH$2:$AH299, (AK$2:AK299-BE299)^2)/(SUM($AH$2:$AH299)-1)),0)</f>
        <v>0</v>
      </c>
      <c r="BZ299" s="109" cm="1">
        <f t="array" ref="BZ299">IF($AG299,SQRT(SUMPRODUCT($AH$2:$AH299, (AL$2:AL299-BF299)^2)/(SUM($AH$2:$AH299)-1)),0)</f>
        <v>0</v>
      </c>
      <c r="CA299" s="109" cm="1">
        <f t="array" ref="CA299">IF($AG299,SQRT(SUMPRODUCT($AH$2:$AH299, (AM$2:AM299-BG299)^2)/(SUM($AH$2:$AH299)-1)),0)</f>
        <v>0</v>
      </c>
      <c r="CB299" s="109" cm="1">
        <f t="array" ref="CB299">IF($AG299,SQRT(SUMPRODUCT($AH$2:$AH299, (AN$2:AN299-BH299)^2)/(SUM($AH$2:$AH299)-1)),0)</f>
        <v>0</v>
      </c>
      <c r="CC299" s="109" cm="1">
        <f t="array" ref="CC299">IF($AG299,SQRT(SUMPRODUCT($AH$2:$AH299, (AO$2:AO299-BI299)^2)/(SUM($AH$2:$AH299)-1)),0)</f>
        <v>0</v>
      </c>
      <c r="CD299" s="109" cm="1">
        <f t="array" ref="CD299">IF($AG299,SQRT(SUMPRODUCT($AH$2:$AH299, (AP$2:AP299-BJ299)^2)/(SUM($AH$2:$AH299)-1)),0)</f>
        <v>0</v>
      </c>
      <c r="CE299" s="109" cm="1">
        <f t="array" ref="CE299">IF($AG299,SQRT(SUMPRODUCT($AH$2:$AH299, (AQ$2:AQ299-BK299)^2)/(SUM($AH$2:$AH299)-1)),0)</f>
        <v>0</v>
      </c>
      <c r="CF299" s="109" cm="1">
        <f t="array" ref="CF299">IF($AG299,SQRT(SUMPRODUCT($AH$2:$AH299, (AR$2:AR299-BL299)^2)/(SUM($AH$2:$AH299)-1)),0)</f>
        <v>0</v>
      </c>
      <c r="CG299" s="109" cm="1">
        <f t="array" ref="CG299">IF($AG299,SQRT(SUMPRODUCT($AH$2:$AH299, (AS$2:AS299-BM299)^2)/(SUM($AH$2:$AH299)-1)),0)</f>
        <v>0</v>
      </c>
      <c r="CH299" s="109" cm="1">
        <f t="array" ref="CH299">IF($AG299,SQRT(SUMPRODUCT($AH$2:$AH299, (AT$2:AT299-BN299)^2)/(SUM($AH$2:$AH299)-1)),0)</f>
        <v>0</v>
      </c>
      <c r="CI299" s="109" cm="1">
        <f t="array" ref="CI299">IF($AG299,SQRT(SUMPRODUCT($AH$2:$AH299, (AU$2:AU299-BO299)^2)/(SUM($AH$2:$AH299)-1)),0)</f>
        <v>0</v>
      </c>
      <c r="CJ299" s="109" cm="1">
        <f t="array" ref="CJ299">IF($AG299,SQRT(SUMPRODUCT($AH$2:$AH299, (AV$2:AV299-BP299)^2)/(SUM($AH$2:$AH299)-1)),0)</f>
        <v>0</v>
      </c>
      <c r="CK299" s="109" cm="1">
        <f t="array" ref="CK299">IF($AG299,SQRT(SUMPRODUCT($AH$2:$AH299, (AW$2:AW299-BQ299)^2)/(SUM($AH$2:$AH299)-1)),0)</f>
        <v>0</v>
      </c>
      <c r="CL299" s="109" cm="1">
        <f t="array" ref="CL299">IF($AG299,SQRT(SUMPRODUCT($AH$2:$AH299, (AX$2:AX299-BR299)^2)/(SUM($AH$2:$AH299)-1)),0)</f>
        <v>0</v>
      </c>
      <c r="CM299" s="109" cm="1">
        <f t="array" ref="CM299">IF($AG299,SQRT(SUMPRODUCT($AH$2:$AH299, (AY$2:AY299-BS299)^2)/(SUM($AH$2:$AH299)-1)),0)</f>
        <v>0</v>
      </c>
      <c r="CN299" s="109" cm="1">
        <f t="array" ref="CN299">IF($AG299,SQRT(SUMPRODUCT($AH$2:$AH299, (AZ$2:AZ299-BT299)^2)/(SUM($AH$2:$AH299)-1)),0)</f>
        <v>0</v>
      </c>
      <c r="CO299" s="109" cm="1">
        <f t="array" ref="CO299">IF($AG299,SQRT(SUMPRODUCT($AH$2:$AH299, (BA$2:BA299-BU299)^2)/(SUM($AH$2:$AH299)-1)),0)</f>
        <v>0</v>
      </c>
    </row>
    <row r="300" spans="34:93" x14ac:dyDescent="0.25">
      <c r="AH300" s="99" t="str">
        <f t="shared" si="74"/>
        <v/>
      </c>
      <c r="AI300" s="11">
        <f t="shared" ca="1" si="85"/>
        <v>0</v>
      </c>
      <c r="AJ300" s="11">
        <f t="shared" ca="1" si="85"/>
        <v>0</v>
      </c>
      <c r="AK300" s="11">
        <f t="shared" ca="1" si="85"/>
        <v>0</v>
      </c>
      <c r="AL300" s="11">
        <f t="shared" ca="1" si="85"/>
        <v>0</v>
      </c>
      <c r="AM300" s="11">
        <f t="shared" ca="1" si="85"/>
        <v>0</v>
      </c>
      <c r="AN300" s="11">
        <f t="shared" ca="1" si="85"/>
        <v>0</v>
      </c>
      <c r="AO300" s="11">
        <f t="shared" ca="1" si="85"/>
        <v>0</v>
      </c>
      <c r="AP300" s="11">
        <f t="shared" ca="1" si="85"/>
        <v>0</v>
      </c>
      <c r="AQ300" s="11">
        <f t="shared" ca="1" si="85"/>
        <v>0</v>
      </c>
      <c r="AR300" s="11">
        <f t="shared" ca="1" si="85"/>
        <v>0</v>
      </c>
      <c r="AS300" s="11">
        <f t="shared" ca="1" si="86"/>
        <v>0</v>
      </c>
      <c r="AT300" s="11">
        <f t="shared" ca="1" si="86"/>
        <v>0</v>
      </c>
      <c r="AU300" s="11">
        <f t="shared" ca="1" si="86"/>
        <v>0</v>
      </c>
      <c r="AV300" s="11">
        <f t="shared" ca="1" si="86"/>
        <v>0</v>
      </c>
      <c r="AW300" s="11">
        <f t="shared" ca="1" si="86"/>
        <v>0</v>
      </c>
      <c r="AX300" s="11">
        <f t="shared" ca="1" si="86"/>
        <v>0</v>
      </c>
      <c r="AY300" s="11">
        <f t="shared" ca="1" si="86"/>
        <v>0</v>
      </c>
      <c r="AZ300" s="11">
        <f t="shared" ca="1" si="86"/>
        <v>0</v>
      </c>
      <c r="BA300" s="11">
        <f t="shared" ca="1" si="86"/>
        <v>0</v>
      </c>
      <c r="BB300" s="11"/>
      <c r="BC300" s="11">
        <f>IF($AG300,SUMPRODUCT(AI$2:AI300,$AH$2:$AH300)/SUM($AH$2:$AH300),0)</f>
        <v>0</v>
      </c>
      <c r="BD300" s="11">
        <f>IF($AG300,SUMPRODUCT(AJ$2:AJ300,$AH$2:$AH300)/SUM($AH$2:$AH300),0)</f>
        <v>0</v>
      </c>
      <c r="BE300" s="11">
        <f>IF($AG300,SUMPRODUCT(AK$2:AK300,$AH$2:$AH300)/SUM($AH$2:$AH300),0)</f>
        <v>0</v>
      </c>
      <c r="BF300" s="11">
        <f>IF($AG300,SUMPRODUCT(AL$2:AL300,$AH$2:$AH300)/SUM($AH$2:$AH300),0)</f>
        <v>0</v>
      </c>
      <c r="BG300" s="11">
        <f>IF($AG300,SUMPRODUCT(AM$2:AM300,$AH$2:$AH300)/SUM($AH$2:$AH300),0)</f>
        <v>0</v>
      </c>
      <c r="BH300" s="11">
        <f>IF($AG300,SUMPRODUCT(AN$2:AN300,$AH$2:$AH300)/SUM($AH$2:$AH300),0)</f>
        <v>0</v>
      </c>
      <c r="BI300" s="11">
        <f>IF($AG300,SUMPRODUCT(AO$2:AO300,$AH$2:$AH300)/SUM($AH$2:$AH300),0)</f>
        <v>0</v>
      </c>
      <c r="BJ300" s="11">
        <f>IF($AG300,SUMPRODUCT(AP$2:AP300,$AH$2:$AH300)/SUM($AH$2:$AH300),0)</f>
        <v>0</v>
      </c>
      <c r="BK300" s="11">
        <f>IF($AG300,SUMPRODUCT(AQ$2:AQ300,$AH$2:$AH300)/SUM($AH$2:$AH300),0)</f>
        <v>0</v>
      </c>
      <c r="BL300" s="11">
        <f>IF($AG300,SUMPRODUCT(AR$2:AR300,$AH$2:$AH300)/SUM($AH$2:$AH300),0)</f>
        <v>0</v>
      </c>
      <c r="BM300" s="11">
        <f>IF($AG300,SUMPRODUCT(AS$2:AS300,$AH$2:$AH300)/SUM($AH$2:$AH300),0)</f>
        <v>0</v>
      </c>
      <c r="BN300" s="11">
        <f>IF($AG300,SUMPRODUCT(AT$2:AT300,$AH$2:$AH300)/SUM($AH$2:$AH300),0)</f>
        <v>0</v>
      </c>
      <c r="BO300" s="11">
        <f>IF($AG300,SUMPRODUCT(AU$2:AU300,$AH$2:$AH300)/SUM($AH$2:$AH300),0)</f>
        <v>0</v>
      </c>
      <c r="BP300" s="11">
        <f>IF($AG300,SUMPRODUCT(AV$2:AV300,$AH$2:$AH300)/SUM($AH$2:$AH300),0)</f>
        <v>0</v>
      </c>
      <c r="BQ300" s="11">
        <f>IF($AG300,SUMPRODUCT(AW$2:AW300,$AH$2:$AH300)/SUM($AH$2:$AH300),0)</f>
        <v>0</v>
      </c>
      <c r="BR300" s="11">
        <f>IF($AG300,SUMPRODUCT(AX$2:AX300,$AH$2:$AH300)/SUM($AH$2:$AH300),0)</f>
        <v>0</v>
      </c>
      <c r="BS300" s="11">
        <f>IF($AG300,SUMPRODUCT(AY$2:AY300,$AH$2:$AH300)/SUM($AH$2:$AH300),0)</f>
        <v>0</v>
      </c>
      <c r="BT300" s="11">
        <f>IF($AG300,SUMPRODUCT(AZ$2:AZ300,$AH$2:$AH300)/SUM($AH$2:$AH300),0)</f>
        <v>0</v>
      </c>
      <c r="BU300" s="11">
        <f>IF($AG300,SUMPRODUCT(BA$2:BA300,$AH$2:$AH300)/SUM($AH$2:$AH300),0)</f>
        <v>0</v>
      </c>
      <c r="BV300" s="11"/>
      <c r="BW300" s="109" cm="1">
        <f t="array" ref="BW300">IF($AG300,SQRT(SUMPRODUCT($AH$2:$AH300, (AI$2:AI300-BC300)^2)/(SUM($AH$2:$AH300)-1)),0)</f>
        <v>0</v>
      </c>
      <c r="BX300" s="109" cm="1">
        <f t="array" ref="BX300">IF($AG300,SQRT(SUMPRODUCT($AH$2:$AH300, (AJ$2:AJ300-BD300)^2)/(SUM($AH$2:$AH300)-1)),0)</f>
        <v>0</v>
      </c>
      <c r="BY300" s="109" cm="1">
        <f t="array" ref="BY300">IF($AG300,SQRT(SUMPRODUCT($AH$2:$AH300, (AK$2:AK300-BE300)^2)/(SUM($AH$2:$AH300)-1)),0)</f>
        <v>0</v>
      </c>
      <c r="BZ300" s="109" cm="1">
        <f t="array" ref="BZ300">IF($AG300,SQRT(SUMPRODUCT($AH$2:$AH300, (AL$2:AL300-BF300)^2)/(SUM($AH$2:$AH300)-1)),0)</f>
        <v>0</v>
      </c>
      <c r="CA300" s="109" cm="1">
        <f t="array" ref="CA300">IF($AG300,SQRT(SUMPRODUCT($AH$2:$AH300, (AM$2:AM300-BG300)^2)/(SUM($AH$2:$AH300)-1)),0)</f>
        <v>0</v>
      </c>
      <c r="CB300" s="109" cm="1">
        <f t="array" ref="CB300">IF($AG300,SQRT(SUMPRODUCT($AH$2:$AH300, (AN$2:AN300-BH300)^2)/(SUM($AH$2:$AH300)-1)),0)</f>
        <v>0</v>
      </c>
      <c r="CC300" s="109" cm="1">
        <f t="array" ref="CC300">IF($AG300,SQRT(SUMPRODUCT($AH$2:$AH300, (AO$2:AO300-BI300)^2)/(SUM($AH$2:$AH300)-1)),0)</f>
        <v>0</v>
      </c>
      <c r="CD300" s="109" cm="1">
        <f t="array" ref="CD300">IF($AG300,SQRT(SUMPRODUCT($AH$2:$AH300, (AP$2:AP300-BJ300)^2)/(SUM($AH$2:$AH300)-1)),0)</f>
        <v>0</v>
      </c>
      <c r="CE300" s="109" cm="1">
        <f t="array" ref="CE300">IF($AG300,SQRT(SUMPRODUCT($AH$2:$AH300, (AQ$2:AQ300-BK300)^2)/(SUM($AH$2:$AH300)-1)),0)</f>
        <v>0</v>
      </c>
      <c r="CF300" s="109" cm="1">
        <f t="array" ref="CF300">IF($AG300,SQRT(SUMPRODUCT($AH$2:$AH300, (AR$2:AR300-BL300)^2)/(SUM($AH$2:$AH300)-1)),0)</f>
        <v>0</v>
      </c>
      <c r="CG300" s="109" cm="1">
        <f t="array" ref="CG300">IF($AG300,SQRT(SUMPRODUCT($AH$2:$AH300, (AS$2:AS300-BM300)^2)/(SUM($AH$2:$AH300)-1)),0)</f>
        <v>0</v>
      </c>
      <c r="CH300" s="109" cm="1">
        <f t="array" ref="CH300">IF($AG300,SQRT(SUMPRODUCT($AH$2:$AH300, (AT$2:AT300-BN300)^2)/(SUM($AH$2:$AH300)-1)),0)</f>
        <v>0</v>
      </c>
      <c r="CI300" s="109" cm="1">
        <f t="array" ref="CI300">IF($AG300,SQRT(SUMPRODUCT($AH$2:$AH300, (AU$2:AU300-BO300)^2)/(SUM($AH$2:$AH300)-1)),0)</f>
        <v>0</v>
      </c>
      <c r="CJ300" s="109" cm="1">
        <f t="array" ref="CJ300">IF($AG300,SQRT(SUMPRODUCT($AH$2:$AH300, (AV$2:AV300-BP300)^2)/(SUM($AH$2:$AH300)-1)),0)</f>
        <v>0</v>
      </c>
      <c r="CK300" s="109" cm="1">
        <f t="array" ref="CK300">IF($AG300,SQRT(SUMPRODUCT($AH$2:$AH300, (AW$2:AW300-BQ300)^2)/(SUM($AH$2:$AH300)-1)),0)</f>
        <v>0</v>
      </c>
      <c r="CL300" s="109" cm="1">
        <f t="array" ref="CL300">IF($AG300,SQRT(SUMPRODUCT($AH$2:$AH300, (AX$2:AX300-BR300)^2)/(SUM($AH$2:$AH300)-1)),0)</f>
        <v>0</v>
      </c>
      <c r="CM300" s="109" cm="1">
        <f t="array" ref="CM300">IF($AG300,SQRT(SUMPRODUCT($AH$2:$AH300, (AY$2:AY300-BS300)^2)/(SUM($AH$2:$AH300)-1)),0)</f>
        <v>0</v>
      </c>
      <c r="CN300" s="109" cm="1">
        <f t="array" ref="CN300">IF($AG300,SQRT(SUMPRODUCT($AH$2:$AH300, (AZ$2:AZ300-BT300)^2)/(SUM($AH$2:$AH300)-1)),0)</f>
        <v>0</v>
      </c>
      <c r="CO300" s="109" cm="1">
        <f t="array" ref="CO300">IF($AG300,SQRT(SUMPRODUCT($AH$2:$AH300, (BA$2:BA300-BU300)^2)/(SUM($AH$2:$AH300)-1)),0)</f>
        <v>0</v>
      </c>
    </row>
    <row r="301" spans="34:93" x14ac:dyDescent="0.25">
      <c r="AH301" s="99" t="str">
        <f t="shared" si="74"/>
        <v/>
      </c>
      <c r="AI301" s="11">
        <f t="shared" ca="1" si="85"/>
        <v>0</v>
      </c>
      <c r="AJ301" s="11">
        <f t="shared" ca="1" si="85"/>
        <v>0</v>
      </c>
      <c r="AK301" s="11">
        <f t="shared" ca="1" si="85"/>
        <v>0</v>
      </c>
      <c r="AL301" s="11">
        <f t="shared" ca="1" si="85"/>
        <v>0</v>
      </c>
      <c r="AM301" s="11">
        <f t="shared" ca="1" si="85"/>
        <v>0</v>
      </c>
      <c r="AN301" s="11">
        <f t="shared" ca="1" si="85"/>
        <v>0</v>
      </c>
      <c r="AO301" s="11">
        <f t="shared" ca="1" si="85"/>
        <v>0</v>
      </c>
      <c r="AP301" s="11">
        <f t="shared" ca="1" si="85"/>
        <v>0</v>
      </c>
      <c r="AQ301" s="11">
        <f t="shared" ca="1" si="85"/>
        <v>0</v>
      </c>
      <c r="AR301" s="11">
        <f t="shared" ca="1" si="85"/>
        <v>0</v>
      </c>
      <c r="AS301" s="11">
        <f t="shared" ca="1" si="86"/>
        <v>0</v>
      </c>
      <c r="AT301" s="11">
        <f t="shared" ca="1" si="86"/>
        <v>0</v>
      </c>
      <c r="AU301" s="11">
        <f t="shared" ca="1" si="86"/>
        <v>0</v>
      </c>
      <c r="AV301" s="11">
        <f t="shared" ca="1" si="86"/>
        <v>0</v>
      </c>
      <c r="AW301" s="11">
        <f t="shared" ca="1" si="86"/>
        <v>0</v>
      </c>
      <c r="AX301" s="11">
        <f t="shared" ca="1" si="86"/>
        <v>0</v>
      </c>
      <c r="AY301" s="11">
        <f t="shared" ca="1" si="86"/>
        <v>0</v>
      </c>
      <c r="AZ301" s="11">
        <f t="shared" ca="1" si="86"/>
        <v>0</v>
      </c>
      <c r="BA301" s="11">
        <f t="shared" ca="1" si="86"/>
        <v>0</v>
      </c>
      <c r="BB301" s="11"/>
      <c r="BC301" s="11">
        <f>IF($AG301,SUMPRODUCT(AI$2:AI301,$AH$2:$AH301)/SUM($AH$2:$AH301),0)</f>
        <v>0</v>
      </c>
      <c r="BD301" s="11">
        <f>IF($AG301,SUMPRODUCT(AJ$2:AJ301,$AH$2:$AH301)/SUM($AH$2:$AH301),0)</f>
        <v>0</v>
      </c>
      <c r="BE301" s="11">
        <f>IF($AG301,SUMPRODUCT(AK$2:AK301,$AH$2:$AH301)/SUM($AH$2:$AH301),0)</f>
        <v>0</v>
      </c>
      <c r="BF301" s="11">
        <f>IF($AG301,SUMPRODUCT(AL$2:AL301,$AH$2:$AH301)/SUM($AH$2:$AH301),0)</f>
        <v>0</v>
      </c>
      <c r="BG301" s="11">
        <f>IF($AG301,SUMPRODUCT(AM$2:AM301,$AH$2:$AH301)/SUM($AH$2:$AH301),0)</f>
        <v>0</v>
      </c>
      <c r="BH301" s="11">
        <f>IF($AG301,SUMPRODUCT(AN$2:AN301,$AH$2:$AH301)/SUM($AH$2:$AH301),0)</f>
        <v>0</v>
      </c>
      <c r="BI301" s="11">
        <f>IF($AG301,SUMPRODUCT(AO$2:AO301,$AH$2:$AH301)/SUM($AH$2:$AH301),0)</f>
        <v>0</v>
      </c>
      <c r="BJ301" s="11">
        <f>IF($AG301,SUMPRODUCT(AP$2:AP301,$AH$2:$AH301)/SUM($AH$2:$AH301),0)</f>
        <v>0</v>
      </c>
      <c r="BK301" s="11">
        <f>IF($AG301,SUMPRODUCT(AQ$2:AQ301,$AH$2:$AH301)/SUM($AH$2:$AH301),0)</f>
        <v>0</v>
      </c>
      <c r="BL301" s="11">
        <f>IF($AG301,SUMPRODUCT(AR$2:AR301,$AH$2:$AH301)/SUM($AH$2:$AH301),0)</f>
        <v>0</v>
      </c>
      <c r="BM301" s="11">
        <f>IF($AG301,SUMPRODUCT(AS$2:AS301,$AH$2:$AH301)/SUM($AH$2:$AH301),0)</f>
        <v>0</v>
      </c>
      <c r="BN301" s="11">
        <f>IF($AG301,SUMPRODUCT(AT$2:AT301,$AH$2:$AH301)/SUM($AH$2:$AH301),0)</f>
        <v>0</v>
      </c>
      <c r="BO301" s="11">
        <f>IF($AG301,SUMPRODUCT(AU$2:AU301,$AH$2:$AH301)/SUM($AH$2:$AH301),0)</f>
        <v>0</v>
      </c>
      <c r="BP301" s="11">
        <f>IF($AG301,SUMPRODUCT(AV$2:AV301,$AH$2:$AH301)/SUM($AH$2:$AH301),0)</f>
        <v>0</v>
      </c>
      <c r="BQ301" s="11">
        <f>IF($AG301,SUMPRODUCT(AW$2:AW301,$AH$2:$AH301)/SUM($AH$2:$AH301),0)</f>
        <v>0</v>
      </c>
      <c r="BR301" s="11">
        <f>IF($AG301,SUMPRODUCT(AX$2:AX301,$AH$2:$AH301)/SUM($AH$2:$AH301),0)</f>
        <v>0</v>
      </c>
      <c r="BS301" s="11">
        <f>IF($AG301,SUMPRODUCT(AY$2:AY301,$AH$2:$AH301)/SUM($AH$2:$AH301),0)</f>
        <v>0</v>
      </c>
      <c r="BT301" s="11">
        <f>IF($AG301,SUMPRODUCT(AZ$2:AZ301,$AH$2:$AH301)/SUM($AH$2:$AH301),0)</f>
        <v>0</v>
      </c>
      <c r="BU301" s="11">
        <f>IF($AG301,SUMPRODUCT(BA$2:BA301,$AH$2:$AH301)/SUM($AH$2:$AH301),0)</f>
        <v>0</v>
      </c>
      <c r="BV301" s="11"/>
      <c r="BW301" s="109" cm="1">
        <f t="array" ref="BW301">IF($AG301,SQRT(SUMPRODUCT($AH$2:$AH301, (AI$2:AI301-BC301)^2)/(SUM($AH$2:$AH301)-1)),0)</f>
        <v>0</v>
      </c>
      <c r="BX301" s="109" cm="1">
        <f t="array" ref="BX301">IF($AG301,SQRT(SUMPRODUCT($AH$2:$AH301, (AJ$2:AJ301-BD301)^2)/(SUM($AH$2:$AH301)-1)),0)</f>
        <v>0</v>
      </c>
      <c r="BY301" s="109" cm="1">
        <f t="array" ref="BY301">IF($AG301,SQRT(SUMPRODUCT($AH$2:$AH301, (AK$2:AK301-BE301)^2)/(SUM($AH$2:$AH301)-1)),0)</f>
        <v>0</v>
      </c>
      <c r="BZ301" s="109" cm="1">
        <f t="array" ref="BZ301">IF($AG301,SQRT(SUMPRODUCT($AH$2:$AH301, (AL$2:AL301-BF301)^2)/(SUM($AH$2:$AH301)-1)),0)</f>
        <v>0</v>
      </c>
      <c r="CA301" s="109" cm="1">
        <f t="array" ref="CA301">IF($AG301,SQRT(SUMPRODUCT($AH$2:$AH301, (AM$2:AM301-BG301)^2)/(SUM($AH$2:$AH301)-1)),0)</f>
        <v>0</v>
      </c>
      <c r="CB301" s="109" cm="1">
        <f t="array" ref="CB301">IF($AG301,SQRT(SUMPRODUCT($AH$2:$AH301, (AN$2:AN301-BH301)^2)/(SUM($AH$2:$AH301)-1)),0)</f>
        <v>0</v>
      </c>
      <c r="CC301" s="109" cm="1">
        <f t="array" ref="CC301">IF($AG301,SQRT(SUMPRODUCT($AH$2:$AH301, (AO$2:AO301-BI301)^2)/(SUM($AH$2:$AH301)-1)),0)</f>
        <v>0</v>
      </c>
      <c r="CD301" s="109" cm="1">
        <f t="array" ref="CD301">IF($AG301,SQRT(SUMPRODUCT($AH$2:$AH301, (AP$2:AP301-BJ301)^2)/(SUM($AH$2:$AH301)-1)),0)</f>
        <v>0</v>
      </c>
      <c r="CE301" s="109" cm="1">
        <f t="array" ref="CE301">IF($AG301,SQRT(SUMPRODUCT($AH$2:$AH301, (AQ$2:AQ301-BK301)^2)/(SUM($AH$2:$AH301)-1)),0)</f>
        <v>0</v>
      </c>
      <c r="CF301" s="109" cm="1">
        <f t="array" ref="CF301">IF($AG301,SQRT(SUMPRODUCT($AH$2:$AH301, (AR$2:AR301-BL301)^2)/(SUM($AH$2:$AH301)-1)),0)</f>
        <v>0</v>
      </c>
      <c r="CG301" s="109" cm="1">
        <f t="array" ref="CG301">IF($AG301,SQRT(SUMPRODUCT($AH$2:$AH301, (AS$2:AS301-BM301)^2)/(SUM($AH$2:$AH301)-1)),0)</f>
        <v>0</v>
      </c>
      <c r="CH301" s="109" cm="1">
        <f t="array" ref="CH301">IF($AG301,SQRT(SUMPRODUCT($AH$2:$AH301, (AT$2:AT301-BN301)^2)/(SUM($AH$2:$AH301)-1)),0)</f>
        <v>0</v>
      </c>
      <c r="CI301" s="109" cm="1">
        <f t="array" ref="CI301">IF($AG301,SQRT(SUMPRODUCT($AH$2:$AH301, (AU$2:AU301-BO301)^2)/(SUM($AH$2:$AH301)-1)),0)</f>
        <v>0</v>
      </c>
      <c r="CJ301" s="109" cm="1">
        <f t="array" ref="CJ301">IF($AG301,SQRT(SUMPRODUCT($AH$2:$AH301, (AV$2:AV301-BP301)^2)/(SUM($AH$2:$AH301)-1)),0)</f>
        <v>0</v>
      </c>
      <c r="CK301" s="109" cm="1">
        <f t="array" ref="CK301">IF($AG301,SQRT(SUMPRODUCT($AH$2:$AH301, (AW$2:AW301-BQ301)^2)/(SUM($AH$2:$AH301)-1)),0)</f>
        <v>0</v>
      </c>
      <c r="CL301" s="109" cm="1">
        <f t="array" ref="CL301">IF($AG301,SQRT(SUMPRODUCT($AH$2:$AH301, (AX$2:AX301-BR301)^2)/(SUM($AH$2:$AH301)-1)),0)</f>
        <v>0</v>
      </c>
      <c r="CM301" s="109" cm="1">
        <f t="array" ref="CM301">IF($AG301,SQRT(SUMPRODUCT($AH$2:$AH301, (AY$2:AY301-BS301)^2)/(SUM($AH$2:$AH301)-1)),0)</f>
        <v>0</v>
      </c>
      <c r="CN301" s="109" cm="1">
        <f t="array" ref="CN301">IF($AG301,SQRT(SUMPRODUCT($AH$2:$AH301, (AZ$2:AZ301-BT301)^2)/(SUM($AH$2:$AH301)-1)),0)</f>
        <v>0</v>
      </c>
      <c r="CO301" s="109" cm="1">
        <f t="array" ref="CO301">IF($AG301,SQRT(SUMPRODUCT($AH$2:$AH301, (BA$2:BA301-BU301)^2)/(SUM($AH$2:$AH301)-1)),0)</f>
        <v>0</v>
      </c>
    </row>
    <row r="302" spans="34:93" x14ac:dyDescent="0.25">
      <c r="AH302" s="99" t="str">
        <f t="shared" si="74"/>
        <v/>
      </c>
      <c r="AI302" s="11">
        <f t="shared" ref="AI302:AR311" ca="1" si="87">IF(AI$1&lt;&gt;0,SUMIFS(INDIRECT(AI$1), Fecha,$AG302),0)</f>
        <v>0</v>
      </c>
      <c r="AJ302" s="11">
        <f t="shared" ca="1" si="87"/>
        <v>0</v>
      </c>
      <c r="AK302" s="11">
        <f t="shared" ca="1" si="87"/>
        <v>0</v>
      </c>
      <c r="AL302" s="11">
        <f t="shared" ca="1" si="87"/>
        <v>0</v>
      </c>
      <c r="AM302" s="11">
        <f t="shared" ca="1" si="87"/>
        <v>0</v>
      </c>
      <c r="AN302" s="11">
        <f t="shared" ca="1" si="87"/>
        <v>0</v>
      </c>
      <c r="AO302" s="11">
        <f t="shared" ca="1" si="87"/>
        <v>0</v>
      </c>
      <c r="AP302" s="11">
        <f t="shared" ca="1" si="87"/>
        <v>0</v>
      </c>
      <c r="AQ302" s="11">
        <f t="shared" ca="1" si="87"/>
        <v>0</v>
      </c>
      <c r="AR302" s="11">
        <f t="shared" ca="1" si="87"/>
        <v>0</v>
      </c>
      <c r="AS302" s="11">
        <f t="shared" ref="AS302:BA311" ca="1" si="88">IF(AS$1&lt;&gt;0,SUMIFS(INDIRECT(AS$1), Fecha,$AG302),0)</f>
        <v>0</v>
      </c>
      <c r="AT302" s="11">
        <f t="shared" ca="1" si="88"/>
        <v>0</v>
      </c>
      <c r="AU302" s="11">
        <f t="shared" ca="1" si="88"/>
        <v>0</v>
      </c>
      <c r="AV302" s="11">
        <f t="shared" ca="1" si="88"/>
        <v>0</v>
      </c>
      <c r="AW302" s="11">
        <f t="shared" ca="1" si="88"/>
        <v>0</v>
      </c>
      <c r="AX302" s="11">
        <f t="shared" ca="1" si="88"/>
        <v>0</v>
      </c>
      <c r="AY302" s="11">
        <f t="shared" ca="1" si="88"/>
        <v>0</v>
      </c>
      <c r="AZ302" s="11">
        <f t="shared" ca="1" si="88"/>
        <v>0</v>
      </c>
      <c r="BA302" s="11">
        <f t="shared" ca="1" si="88"/>
        <v>0</v>
      </c>
      <c r="BB302" s="11"/>
      <c r="BC302" s="11">
        <f>IF($AG302,SUMPRODUCT(AI$2:AI302,$AH$2:$AH302)/SUM($AH$2:$AH302),0)</f>
        <v>0</v>
      </c>
      <c r="BD302" s="11">
        <f>IF($AG302,SUMPRODUCT(AJ$2:AJ302,$AH$2:$AH302)/SUM($AH$2:$AH302),0)</f>
        <v>0</v>
      </c>
      <c r="BE302" s="11">
        <f>IF($AG302,SUMPRODUCT(AK$2:AK302,$AH$2:$AH302)/SUM($AH$2:$AH302),0)</f>
        <v>0</v>
      </c>
      <c r="BF302" s="11">
        <f>IF($AG302,SUMPRODUCT(AL$2:AL302,$AH$2:$AH302)/SUM($AH$2:$AH302),0)</f>
        <v>0</v>
      </c>
      <c r="BG302" s="11">
        <f>IF($AG302,SUMPRODUCT(AM$2:AM302,$AH$2:$AH302)/SUM($AH$2:$AH302),0)</f>
        <v>0</v>
      </c>
      <c r="BH302" s="11">
        <f>IF($AG302,SUMPRODUCT(AN$2:AN302,$AH$2:$AH302)/SUM($AH$2:$AH302),0)</f>
        <v>0</v>
      </c>
      <c r="BI302" s="11">
        <f>IF($AG302,SUMPRODUCT(AO$2:AO302,$AH$2:$AH302)/SUM($AH$2:$AH302),0)</f>
        <v>0</v>
      </c>
      <c r="BJ302" s="11">
        <f>IF($AG302,SUMPRODUCT(AP$2:AP302,$AH$2:$AH302)/SUM($AH$2:$AH302),0)</f>
        <v>0</v>
      </c>
      <c r="BK302" s="11">
        <f>IF($AG302,SUMPRODUCT(AQ$2:AQ302,$AH$2:$AH302)/SUM($AH$2:$AH302),0)</f>
        <v>0</v>
      </c>
      <c r="BL302" s="11">
        <f>IF($AG302,SUMPRODUCT(AR$2:AR302,$AH$2:$AH302)/SUM($AH$2:$AH302),0)</f>
        <v>0</v>
      </c>
      <c r="BM302" s="11">
        <f>IF($AG302,SUMPRODUCT(AS$2:AS302,$AH$2:$AH302)/SUM($AH$2:$AH302),0)</f>
        <v>0</v>
      </c>
      <c r="BN302" s="11">
        <f>IF($AG302,SUMPRODUCT(AT$2:AT302,$AH$2:$AH302)/SUM($AH$2:$AH302),0)</f>
        <v>0</v>
      </c>
      <c r="BO302" s="11">
        <f>IF($AG302,SUMPRODUCT(AU$2:AU302,$AH$2:$AH302)/SUM($AH$2:$AH302),0)</f>
        <v>0</v>
      </c>
      <c r="BP302" s="11">
        <f>IF($AG302,SUMPRODUCT(AV$2:AV302,$AH$2:$AH302)/SUM($AH$2:$AH302),0)</f>
        <v>0</v>
      </c>
      <c r="BQ302" s="11">
        <f>IF($AG302,SUMPRODUCT(AW$2:AW302,$AH$2:$AH302)/SUM($AH$2:$AH302),0)</f>
        <v>0</v>
      </c>
      <c r="BR302" s="11">
        <f>IF($AG302,SUMPRODUCT(AX$2:AX302,$AH$2:$AH302)/SUM($AH$2:$AH302),0)</f>
        <v>0</v>
      </c>
      <c r="BS302" s="11">
        <f>IF($AG302,SUMPRODUCT(AY$2:AY302,$AH$2:$AH302)/SUM($AH$2:$AH302),0)</f>
        <v>0</v>
      </c>
      <c r="BT302" s="11">
        <f>IF($AG302,SUMPRODUCT(AZ$2:AZ302,$AH$2:$AH302)/SUM($AH$2:$AH302),0)</f>
        <v>0</v>
      </c>
      <c r="BU302" s="11">
        <f>IF($AG302,SUMPRODUCT(BA$2:BA302,$AH$2:$AH302)/SUM($AH$2:$AH302),0)</f>
        <v>0</v>
      </c>
      <c r="BV302" s="11"/>
      <c r="BW302" s="109" cm="1">
        <f t="array" ref="BW302">IF($AG302,SQRT(SUMPRODUCT($AH$2:$AH302, (AI$2:AI302-BC302)^2)/(SUM($AH$2:$AH302)-1)),0)</f>
        <v>0</v>
      </c>
      <c r="BX302" s="109" cm="1">
        <f t="array" ref="BX302">IF($AG302,SQRT(SUMPRODUCT($AH$2:$AH302, (AJ$2:AJ302-BD302)^2)/(SUM($AH$2:$AH302)-1)),0)</f>
        <v>0</v>
      </c>
      <c r="BY302" s="109" cm="1">
        <f t="array" ref="BY302">IF($AG302,SQRT(SUMPRODUCT($AH$2:$AH302, (AK$2:AK302-BE302)^2)/(SUM($AH$2:$AH302)-1)),0)</f>
        <v>0</v>
      </c>
      <c r="BZ302" s="109" cm="1">
        <f t="array" ref="BZ302">IF($AG302,SQRT(SUMPRODUCT($AH$2:$AH302, (AL$2:AL302-BF302)^2)/(SUM($AH$2:$AH302)-1)),0)</f>
        <v>0</v>
      </c>
      <c r="CA302" s="109" cm="1">
        <f t="array" ref="CA302">IF($AG302,SQRT(SUMPRODUCT($AH$2:$AH302, (AM$2:AM302-BG302)^2)/(SUM($AH$2:$AH302)-1)),0)</f>
        <v>0</v>
      </c>
      <c r="CB302" s="109" cm="1">
        <f t="array" ref="CB302">IF($AG302,SQRT(SUMPRODUCT($AH$2:$AH302, (AN$2:AN302-BH302)^2)/(SUM($AH$2:$AH302)-1)),0)</f>
        <v>0</v>
      </c>
      <c r="CC302" s="109" cm="1">
        <f t="array" ref="CC302">IF($AG302,SQRT(SUMPRODUCT($AH$2:$AH302, (AO$2:AO302-BI302)^2)/(SUM($AH$2:$AH302)-1)),0)</f>
        <v>0</v>
      </c>
      <c r="CD302" s="109" cm="1">
        <f t="array" ref="CD302">IF($AG302,SQRT(SUMPRODUCT($AH$2:$AH302, (AP$2:AP302-BJ302)^2)/(SUM($AH$2:$AH302)-1)),0)</f>
        <v>0</v>
      </c>
      <c r="CE302" s="109" cm="1">
        <f t="array" ref="CE302">IF($AG302,SQRT(SUMPRODUCT($AH$2:$AH302, (AQ$2:AQ302-BK302)^2)/(SUM($AH$2:$AH302)-1)),0)</f>
        <v>0</v>
      </c>
      <c r="CF302" s="109" cm="1">
        <f t="array" ref="CF302">IF($AG302,SQRT(SUMPRODUCT($AH$2:$AH302, (AR$2:AR302-BL302)^2)/(SUM($AH$2:$AH302)-1)),0)</f>
        <v>0</v>
      </c>
      <c r="CG302" s="109" cm="1">
        <f t="array" ref="CG302">IF($AG302,SQRT(SUMPRODUCT($AH$2:$AH302, (AS$2:AS302-BM302)^2)/(SUM($AH$2:$AH302)-1)),0)</f>
        <v>0</v>
      </c>
      <c r="CH302" s="109" cm="1">
        <f t="array" ref="CH302">IF($AG302,SQRT(SUMPRODUCT($AH$2:$AH302, (AT$2:AT302-BN302)^2)/(SUM($AH$2:$AH302)-1)),0)</f>
        <v>0</v>
      </c>
      <c r="CI302" s="109" cm="1">
        <f t="array" ref="CI302">IF($AG302,SQRT(SUMPRODUCT($AH$2:$AH302, (AU$2:AU302-BO302)^2)/(SUM($AH$2:$AH302)-1)),0)</f>
        <v>0</v>
      </c>
      <c r="CJ302" s="109" cm="1">
        <f t="array" ref="CJ302">IF($AG302,SQRT(SUMPRODUCT($AH$2:$AH302, (AV$2:AV302-BP302)^2)/(SUM($AH$2:$AH302)-1)),0)</f>
        <v>0</v>
      </c>
      <c r="CK302" s="109" cm="1">
        <f t="array" ref="CK302">IF($AG302,SQRT(SUMPRODUCT($AH$2:$AH302, (AW$2:AW302-BQ302)^2)/(SUM($AH$2:$AH302)-1)),0)</f>
        <v>0</v>
      </c>
      <c r="CL302" s="109" cm="1">
        <f t="array" ref="CL302">IF($AG302,SQRT(SUMPRODUCT($AH$2:$AH302, (AX$2:AX302-BR302)^2)/(SUM($AH$2:$AH302)-1)),0)</f>
        <v>0</v>
      </c>
      <c r="CM302" s="109" cm="1">
        <f t="array" ref="CM302">IF($AG302,SQRT(SUMPRODUCT($AH$2:$AH302, (AY$2:AY302-BS302)^2)/(SUM($AH$2:$AH302)-1)),0)</f>
        <v>0</v>
      </c>
      <c r="CN302" s="109" cm="1">
        <f t="array" ref="CN302">IF($AG302,SQRT(SUMPRODUCT($AH$2:$AH302, (AZ$2:AZ302-BT302)^2)/(SUM($AH$2:$AH302)-1)),0)</f>
        <v>0</v>
      </c>
      <c r="CO302" s="109" cm="1">
        <f t="array" ref="CO302">IF($AG302,SQRT(SUMPRODUCT($AH$2:$AH302, (BA$2:BA302-BU302)^2)/(SUM($AH$2:$AH302)-1)),0)</f>
        <v>0</v>
      </c>
    </row>
    <row r="303" spans="34:93" x14ac:dyDescent="0.25">
      <c r="AH303" s="99" t="str">
        <f t="shared" ref="AH303:AH366" si="89">IF(AG303&lt;&gt;0,AG303-AG302,"")</f>
        <v/>
      </c>
      <c r="AI303" s="11">
        <f t="shared" ca="1" si="87"/>
        <v>0</v>
      </c>
      <c r="AJ303" s="11">
        <f t="shared" ca="1" si="87"/>
        <v>0</v>
      </c>
      <c r="AK303" s="11">
        <f t="shared" ca="1" si="87"/>
        <v>0</v>
      </c>
      <c r="AL303" s="11">
        <f t="shared" ca="1" si="87"/>
        <v>0</v>
      </c>
      <c r="AM303" s="11">
        <f t="shared" ca="1" si="87"/>
        <v>0</v>
      </c>
      <c r="AN303" s="11">
        <f t="shared" ca="1" si="87"/>
        <v>0</v>
      </c>
      <c r="AO303" s="11">
        <f t="shared" ca="1" si="87"/>
        <v>0</v>
      </c>
      <c r="AP303" s="11">
        <f t="shared" ca="1" si="87"/>
        <v>0</v>
      </c>
      <c r="AQ303" s="11">
        <f t="shared" ca="1" si="87"/>
        <v>0</v>
      </c>
      <c r="AR303" s="11">
        <f t="shared" ca="1" si="87"/>
        <v>0</v>
      </c>
      <c r="AS303" s="11">
        <f t="shared" ca="1" si="88"/>
        <v>0</v>
      </c>
      <c r="AT303" s="11">
        <f t="shared" ca="1" si="88"/>
        <v>0</v>
      </c>
      <c r="AU303" s="11">
        <f t="shared" ca="1" si="88"/>
        <v>0</v>
      </c>
      <c r="AV303" s="11">
        <f t="shared" ca="1" si="88"/>
        <v>0</v>
      </c>
      <c r="AW303" s="11">
        <f t="shared" ca="1" si="88"/>
        <v>0</v>
      </c>
      <c r="AX303" s="11">
        <f t="shared" ca="1" si="88"/>
        <v>0</v>
      </c>
      <c r="AY303" s="11">
        <f t="shared" ca="1" si="88"/>
        <v>0</v>
      </c>
      <c r="AZ303" s="11">
        <f t="shared" ca="1" si="88"/>
        <v>0</v>
      </c>
      <c r="BA303" s="11">
        <f t="shared" ca="1" si="88"/>
        <v>0</v>
      </c>
      <c r="BB303" s="11"/>
      <c r="BC303" s="11">
        <f>IF($AG303,SUMPRODUCT(AI$2:AI303,$AH$2:$AH303)/SUM($AH$2:$AH303),0)</f>
        <v>0</v>
      </c>
      <c r="BD303" s="11">
        <f>IF($AG303,SUMPRODUCT(AJ$2:AJ303,$AH$2:$AH303)/SUM($AH$2:$AH303),0)</f>
        <v>0</v>
      </c>
      <c r="BE303" s="11">
        <f>IF($AG303,SUMPRODUCT(AK$2:AK303,$AH$2:$AH303)/SUM($AH$2:$AH303),0)</f>
        <v>0</v>
      </c>
      <c r="BF303" s="11">
        <f>IF($AG303,SUMPRODUCT(AL$2:AL303,$AH$2:$AH303)/SUM($AH$2:$AH303),0)</f>
        <v>0</v>
      </c>
      <c r="BG303" s="11">
        <f>IF($AG303,SUMPRODUCT(AM$2:AM303,$AH$2:$AH303)/SUM($AH$2:$AH303),0)</f>
        <v>0</v>
      </c>
      <c r="BH303" s="11">
        <f>IF($AG303,SUMPRODUCT(AN$2:AN303,$AH$2:$AH303)/SUM($AH$2:$AH303),0)</f>
        <v>0</v>
      </c>
      <c r="BI303" s="11">
        <f>IF($AG303,SUMPRODUCT(AO$2:AO303,$AH$2:$AH303)/SUM($AH$2:$AH303),0)</f>
        <v>0</v>
      </c>
      <c r="BJ303" s="11">
        <f>IF($AG303,SUMPRODUCT(AP$2:AP303,$AH$2:$AH303)/SUM($AH$2:$AH303),0)</f>
        <v>0</v>
      </c>
      <c r="BK303" s="11">
        <f>IF($AG303,SUMPRODUCT(AQ$2:AQ303,$AH$2:$AH303)/SUM($AH$2:$AH303),0)</f>
        <v>0</v>
      </c>
      <c r="BL303" s="11">
        <f>IF($AG303,SUMPRODUCT(AR$2:AR303,$AH$2:$AH303)/SUM($AH$2:$AH303),0)</f>
        <v>0</v>
      </c>
      <c r="BM303" s="11">
        <f>IF($AG303,SUMPRODUCT(AS$2:AS303,$AH$2:$AH303)/SUM($AH$2:$AH303),0)</f>
        <v>0</v>
      </c>
      <c r="BN303" s="11">
        <f>IF($AG303,SUMPRODUCT(AT$2:AT303,$AH$2:$AH303)/SUM($AH$2:$AH303),0)</f>
        <v>0</v>
      </c>
      <c r="BO303" s="11">
        <f>IF($AG303,SUMPRODUCT(AU$2:AU303,$AH$2:$AH303)/SUM($AH$2:$AH303),0)</f>
        <v>0</v>
      </c>
      <c r="BP303" s="11">
        <f>IF($AG303,SUMPRODUCT(AV$2:AV303,$AH$2:$AH303)/SUM($AH$2:$AH303),0)</f>
        <v>0</v>
      </c>
      <c r="BQ303" s="11">
        <f>IF($AG303,SUMPRODUCT(AW$2:AW303,$AH$2:$AH303)/SUM($AH$2:$AH303),0)</f>
        <v>0</v>
      </c>
      <c r="BR303" s="11">
        <f>IF($AG303,SUMPRODUCT(AX$2:AX303,$AH$2:$AH303)/SUM($AH$2:$AH303),0)</f>
        <v>0</v>
      </c>
      <c r="BS303" s="11">
        <f>IF($AG303,SUMPRODUCT(AY$2:AY303,$AH$2:$AH303)/SUM($AH$2:$AH303),0)</f>
        <v>0</v>
      </c>
      <c r="BT303" s="11">
        <f>IF($AG303,SUMPRODUCT(AZ$2:AZ303,$AH$2:$AH303)/SUM($AH$2:$AH303),0)</f>
        <v>0</v>
      </c>
      <c r="BU303" s="11">
        <f>IF($AG303,SUMPRODUCT(BA$2:BA303,$AH$2:$AH303)/SUM($AH$2:$AH303),0)</f>
        <v>0</v>
      </c>
      <c r="BV303" s="11"/>
      <c r="BW303" s="109" cm="1">
        <f t="array" ref="BW303">IF($AG303,SQRT(SUMPRODUCT($AH$2:$AH303, (AI$2:AI303-BC303)^2)/(SUM($AH$2:$AH303)-1)),0)</f>
        <v>0</v>
      </c>
      <c r="BX303" s="109" cm="1">
        <f t="array" ref="BX303">IF($AG303,SQRT(SUMPRODUCT($AH$2:$AH303, (AJ$2:AJ303-BD303)^2)/(SUM($AH$2:$AH303)-1)),0)</f>
        <v>0</v>
      </c>
      <c r="BY303" s="109" cm="1">
        <f t="array" ref="BY303">IF($AG303,SQRT(SUMPRODUCT($AH$2:$AH303, (AK$2:AK303-BE303)^2)/(SUM($AH$2:$AH303)-1)),0)</f>
        <v>0</v>
      </c>
      <c r="BZ303" s="109" cm="1">
        <f t="array" ref="BZ303">IF($AG303,SQRT(SUMPRODUCT($AH$2:$AH303, (AL$2:AL303-BF303)^2)/(SUM($AH$2:$AH303)-1)),0)</f>
        <v>0</v>
      </c>
      <c r="CA303" s="109" cm="1">
        <f t="array" ref="CA303">IF($AG303,SQRT(SUMPRODUCT($AH$2:$AH303, (AM$2:AM303-BG303)^2)/(SUM($AH$2:$AH303)-1)),0)</f>
        <v>0</v>
      </c>
      <c r="CB303" s="109" cm="1">
        <f t="array" ref="CB303">IF($AG303,SQRT(SUMPRODUCT($AH$2:$AH303, (AN$2:AN303-BH303)^2)/(SUM($AH$2:$AH303)-1)),0)</f>
        <v>0</v>
      </c>
      <c r="CC303" s="109" cm="1">
        <f t="array" ref="CC303">IF($AG303,SQRT(SUMPRODUCT($AH$2:$AH303, (AO$2:AO303-BI303)^2)/(SUM($AH$2:$AH303)-1)),0)</f>
        <v>0</v>
      </c>
      <c r="CD303" s="109" cm="1">
        <f t="array" ref="CD303">IF($AG303,SQRT(SUMPRODUCT($AH$2:$AH303, (AP$2:AP303-BJ303)^2)/(SUM($AH$2:$AH303)-1)),0)</f>
        <v>0</v>
      </c>
      <c r="CE303" s="109" cm="1">
        <f t="array" ref="CE303">IF($AG303,SQRT(SUMPRODUCT($AH$2:$AH303, (AQ$2:AQ303-BK303)^2)/(SUM($AH$2:$AH303)-1)),0)</f>
        <v>0</v>
      </c>
      <c r="CF303" s="109" cm="1">
        <f t="array" ref="CF303">IF($AG303,SQRT(SUMPRODUCT($AH$2:$AH303, (AR$2:AR303-BL303)^2)/(SUM($AH$2:$AH303)-1)),0)</f>
        <v>0</v>
      </c>
      <c r="CG303" s="109" cm="1">
        <f t="array" ref="CG303">IF($AG303,SQRT(SUMPRODUCT($AH$2:$AH303, (AS$2:AS303-BM303)^2)/(SUM($AH$2:$AH303)-1)),0)</f>
        <v>0</v>
      </c>
      <c r="CH303" s="109" cm="1">
        <f t="array" ref="CH303">IF($AG303,SQRT(SUMPRODUCT($AH$2:$AH303, (AT$2:AT303-BN303)^2)/(SUM($AH$2:$AH303)-1)),0)</f>
        <v>0</v>
      </c>
      <c r="CI303" s="109" cm="1">
        <f t="array" ref="CI303">IF($AG303,SQRT(SUMPRODUCT($AH$2:$AH303, (AU$2:AU303-BO303)^2)/(SUM($AH$2:$AH303)-1)),0)</f>
        <v>0</v>
      </c>
      <c r="CJ303" s="109" cm="1">
        <f t="array" ref="CJ303">IF($AG303,SQRT(SUMPRODUCT($AH$2:$AH303, (AV$2:AV303-BP303)^2)/(SUM($AH$2:$AH303)-1)),0)</f>
        <v>0</v>
      </c>
      <c r="CK303" s="109" cm="1">
        <f t="array" ref="CK303">IF($AG303,SQRT(SUMPRODUCT($AH$2:$AH303, (AW$2:AW303-BQ303)^2)/(SUM($AH$2:$AH303)-1)),0)</f>
        <v>0</v>
      </c>
      <c r="CL303" s="109" cm="1">
        <f t="array" ref="CL303">IF($AG303,SQRT(SUMPRODUCT($AH$2:$AH303, (AX$2:AX303-BR303)^2)/(SUM($AH$2:$AH303)-1)),0)</f>
        <v>0</v>
      </c>
      <c r="CM303" s="109" cm="1">
        <f t="array" ref="CM303">IF($AG303,SQRT(SUMPRODUCT($AH$2:$AH303, (AY$2:AY303-BS303)^2)/(SUM($AH$2:$AH303)-1)),0)</f>
        <v>0</v>
      </c>
      <c r="CN303" s="109" cm="1">
        <f t="array" ref="CN303">IF($AG303,SQRT(SUMPRODUCT($AH$2:$AH303, (AZ$2:AZ303-BT303)^2)/(SUM($AH$2:$AH303)-1)),0)</f>
        <v>0</v>
      </c>
      <c r="CO303" s="109" cm="1">
        <f t="array" ref="CO303">IF($AG303,SQRT(SUMPRODUCT($AH$2:$AH303, (BA$2:BA303-BU303)^2)/(SUM($AH$2:$AH303)-1)),0)</f>
        <v>0</v>
      </c>
    </row>
    <row r="304" spans="34:93" x14ac:dyDescent="0.25">
      <c r="AH304" s="99" t="str">
        <f t="shared" si="89"/>
        <v/>
      </c>
      <c r="AI304" s="11">
        <f t="shared" ca="1" si="87"/>
        <v>0</v>
      </c>
      <c r="AJ304" s="11">
        <f t="shared" ca="1" si="87"/>
        <v>0</v>
      </c>
      <c r="AK304" s="11">
        <f t="shared" ca="1" si="87"/>
        <v>0</v>
      </c>
      <c r="AL304" s="11">
        <f t="shared" ca="1" si="87"/>
        <v>0</v>
      </c>
      <c r="AM304" s="11">
        <f t="shared" ca="1" si="87"/>
        <v>0</v>
      </c>
      <c r="AN304" s="11">
        <f t="shared" ca="1" si="87"/>
        <v>0</v>
      </c>
      <c r="AO304" s="11">
        <f t="shared" ca="1" si="87"/>
        <v>0</v>
      </c>
      <c r="AP304" s="11">
        <f t="shared" ca="1" si="87"/>
        <v>0</v>
      </c>
      <c r="AQ304" s="11">
        <f t="shared" ca="1" si="87"/>
        <v>0</v>
      </c>
      <c r="AR304" s="11">
        <f t="shared" ca="1" si="87"/>
        <v>0</v>
      </c>
      <c r="AS304" s="11">
        <f t="shared" ca="1" si="88"/>
        <v>0</v>
      </c>
      <c r="AT304" s="11">
        <f t="shared" ca="1" si="88"/>
        <v>0</v>
      </c>
      <c r="AU304" s="11">
        <f t="shared" ca="1" si="88"/>
        <v>0</v>
      </c>
      <c r="AV304" s="11">
        <f t="shared" ca="1" si="88"/>
        <v>0</v>
      </c>
      <c r="AW304" s="11">
        <f t="shared" ca="1" si="88"/>
        <v>0</v>
      </c>
      <c r="AX304" s="11">
        <f t="shared" ca="1" si="88"/>
        <v>0</v>
      </c>
      <c r="AY304" s="11">
        <f t="shared" ca="1" si="88"/>
        <v>0</v>
      </c>
      <c r="AZ304" s="11">
        <f t="shared" ca="1" si="88"/>
        <v>0</v>
      </c>
      <c r="BA304" s="11">
        <f t="shared" ca="1" si="88"/>
        <v>0</v>
      </c>
      <c r="BB304" s="11"/>
      <c r="BC304" s="11">
        <f>IF($AG304,SUMPRODUCT(AI$2:AI304,$AH$2:$AH304)/SUM($AH$2:$AH304),0)</f>
        <v>0</v>
      </c>
      <c r="BD304" s="11">
        <f>IF($AG304,SUMPRODUCT(AJ$2:AJ304,$AH$2:$AH304)/SUM($AH$2:$AH304),0)</f>
        <v>0</v>
      </c>
      <c r="BE304" s="11">
        <f>IF($AG304,SUMPRODUCT(AK$2:AK304,$AH$2:$AH304)/SUM($AH$2:$AH304),0)</f>
        <v>0</v>
      </c>
      <c r="BF304" s="11">
        <f>IF($AG304,SUMPRODUCT(AL$2:AL304,$AH$2:$AH304)/SUM($AH$2:$AH304),0)</f>
        <v>0</v>
      </c>
      <c r="BG304" s="11">
        <f>IF($AG304,SUMPRODUCT(AM$2:AM304,$AH$2:$AH304)/SUM($AH$2:$AH304),0)</f>
        <v>0</v>
      </c>
      <c r="BH304" s="11">
        <f>IF($AG304,SUMPRODUCT(AN$2:AN304,$AH$2:$AH304)/SUM($AH$2:$AH304),0)</f>
        <v>0</v>
      </c>
      <c r="BI304" s="11">
        <f>IF($AG304,SUMPRODUCT(AO$2:AO304,$AH$2:$AH304)/SUM($AH$2:$AH304),0)</f>
        <v>0</v>
      </c>
      <c r="BJ304" s="11">
        <f>IF($AG304,SUMPRODUCT(AP$2:AP304,$AH$2:$AH304)/SUM($AH$2:$AH304),0)</f>
        <v>0</v>
      </c>
      <c r="BK304" s="11">
        <f>IF($AG304,SUMPRODUCT(AQ$2:AQ304,$AH$2:$AH304)/SUM($AH$2:$AH304),0)</f>
        <v>0</v>
      </c>
      <c r="BL304" s="11">
        <f>IF($AG304,SUMPRODUCT(AR$2:AR304,$AH$2:$AH304)/SUM($AH$2:$AH304),0)</f>
        <v>0</v>
      </c>
      <c r="BM304" s="11">
        <f>IF($AG304,SUMPRODUCT(AS$2:AS304,$AH$2:$AH304)/SUM($AH$2:$AH304),0)</f>
        <v>0</v>
      </c>
      <c r="BN304" s="11">
        <f>IF($AG304,SUMPRODUCT(AT$2:AT304,$AH$2:$AH304)/SUM($AH$2:$AH304),0)</f>
        <v>0</v>
      </c>
      <c r="BO304" s="11">
        <f>IF($AG304,SUMPRODUCT(AU$2:AU304,$AH$2:$AH304)/SUM($AH$2:$AH304),0)</f>
        <v>0</v>
      </c>
      <c r="BP304" s="11">
        <f>IF($AG304,SUMPRODUCT(AV$2:AV304,$AH$2:$AH304)/SUM($AH$2:$AH304),0)</f>
        <v>0</v>
      </c>
      <c r="BQ304" s="11">
        <f>IF($AG304,SUMPRODUCT(AW$2:AW304,$AH$2:$AH304)/SUM($AH$2:$AH304),0)</f>
        <v>0</v>
      </c>
      <c r="BR304" s="11">
        <f>IF($AG304,SUMPRODUCT(AX$2:AX304,$AH$2:$AH304)/SUM($AH$2:$AH304),0)</f>
        <v>0</v>
      </c>
      <c r="BS304" s="11">
        <f>IF($AG304,SUMPRODUCT(AY$2:AY304,$AH$2:$AH304)/SUM($AH$2:$AH304),0)</f>
        <v>0</v>
      </c>
      <c r="BT304" s="11">
        <f>IF($AG304,SUMPRODUCT(AZ$2:AZ304,$AH$2:$AH304)/SUM($AH$2:$AH304),0)</f>
        <v>0</v>
      </c>
      <c r="BU304" s="11">
        <f>IF($AG304,SUMPRODUCT(BA$2:BA304,$AH$2:$AH304)/SUM($AH$2:$AH304),0)</f>
        <v>0</v>
      </c>
      <c r="BV304" s="11"/>
      <c r="BW304" s="109" cm="1">
        <f t="array" ref="BW304">IF($AG304,SQRT(SUMPRODUCT($AH$2:$AH304, (AI$2:AI304-BC304)^2)/(SUM($AH$2:$AH304)-1)),0)</f>
        <v>0</v>
      </c>
      <c r="BX304" s="109" cm="1">
        <f t="array" ref="BX304">IF($AG304,SQRT(SUMPRODUCT($AH$2:$AH304, (AJ$2:AJ304-BD304)^2)/(SUM($AH$2:$AH304)-1)),0)</f>
        <v>0</v>
      </c>
      <c r="BY304" s="109" cm="1">
        <f t="array" ref="BY304">IF($AG304,SQRT(SUMPRODUCT($AH$2:$AH304, (AK$2:AK304-BE304)^2)/(SUM($AH$2:$AH304)-1)),0)</f>
        <v>0</v>
      </c>
      <c r="BZ304" s="109" cm="1">
        <f t="array" ref="BZ304">IF($AG304,SQRT(SUMPRODUCT($AH$2:$AH304, (AL$2:AL304-BF304)^2)/(SUM($AH$2:$AH304)-1)),0)</f>
        <v>0</v>
      </c>
      <c r="CA304" s="109" cm="1">
        <f t="array" ref="CA304">IF($AG304,SQRT(SUMPRODUCT($AH$2:$AH304, (AM$2:AM304-BG304)^2)/(SUM($AH$2:$AH304)-1)),0)</f>
        <v>0</v>
      </c>
      <c r="CB304" s="109" cm="1">
        <f t="array" ref="CB304">IF($AG304,SQRT(SUMPRODUCT($AH$2:$AH304, (AN$2:AN304-BH304)^2)/(SUM($AH$2:$AH304)-1)),0)</f>
        <v>0</v>
      </c>
      <c r="CC304" s="109" cm="1">
        <f t="array" ref="CC304">IF($AG304,SQRT(SUMPRODUCT($AH$2:$AH304, (AO$2:AO304-BI304)^2)/(SUM($AH$2:$AH304)-1)),0)</f>
        <v>0</v>
      </c>
      <c r="CD304" s="109" cm="1">
        <f t="array" ref="CD304">IF($AG304,SQRT(SUMPRODUCT($AH$2:$AH304, (AP$2:AP304-BJ304)^2)/(SUM($AH$2:$AH304)-1)),0)</f>
        <v>0</v>
      </c>
      <c r="CE304" s="109" cm="1">
        <f t="array" ref="CE304">IF($AG304,SQRT(SUMPRODUCT($AH$2:$AH304, (AQ$2:AQ304-BK304)^2)/(SUM($AH$2:$AH304)-1)),0)</f>
        <v>0</v>
      </c>
      <c r="CF304" s="109" cm="1">
        <f t="array" ref="CF304">IF($AG304,SQRT(SUMPRODUCT($AH$2:$AH304, (AR$2:AR304-BL304)^2)/(SUM($AH$2:$AH304)-1)),0)</f>
        <v>0</v>
      </c>
      <c r="CG304" s="109" cm="1">
        <f t="array" ref="CG304">IF($AG304,SQRT(SUMPRODUCT($AH$2:$AH304, (AS$2:AS304-BM304)^2)/(SUM($AH$2:$AH304)-1)),0)</f>
        <v>0</v>
      </c>
      <c r="CH304" s="109" cm="1">
        <f t="array" ref="CH304">IF($AG304,SQRT(SUMPRODUCT($AH$2:$AH304, (AT$2:AT304-BN304)^2)/(SUM($AH$2:$AH304)-1)),0)</f>
        <v>0</v>
      </c>
      <c r="CI304" s="109" cm="1">
        <f t="array" ref="CI304">IF($AG304,SQRT(SUMPRODUCT($AH$2:$AH304, (AU$2:AU304-BO304)^2)/(SUM($AH$2:$AH304)-1)),0)</f>
        <v>0</v>
      </c>
      <c r="CJ304" s="109" cm="1">
        <f t="array" ref="CJ304">IF($AG304,SQRT(SUMPRODUCT($AH$2:$AH304, (AV$2:AV304-BP304)^2)/(SUM($AH$2:$AH304)-1)),0)</f>
        <v>0</v>
      </c>
      <c r="CK304" s="109" cm="1">
        <f t="array" ref="CK304">IF($AG304,SQRT(SUMPRODUCT($AH$2:$AH304, (AW$2:AW304-BQ304)^2)/(SUM($AH$2:$AH304)-1)),0)</f>
        <v>0</v>
      </c>
      <c r="CL304" s="109" cm="1">
        <f t="array" ref="CL304">IF($AG304,SQRT(SUMPRODUCT($AH$2:$AH304, (AX$2:AX304-BR304)^2)/(SUM($AH$2:$AH304)-1)),0)</f>
        <v>0</v>
      </c>
      <c r="CM304" s="109" cm="1">
        <f t="array" ref="CM304">IF($AG304,SQRT(SUMPRODUCT($AH$2:$AH304, (AY$2:AY304-BS304)^2)/(SUM($AH$2:$AH304)-1)),0)</f>
        <v>0</v>
      </c>
      <c r="CN304" s="109" cm="1">
        <f t="array" ref="CN304">IF($AG304,SQRT(SUMPRODUCT($AH$2:$AH304, (AZ$2:AZ304-BT304)^2)/(SUM($AH$2:$AH304)-1)),0)</f>
        <v>0</v>
      </c>
      <c r="CO304" s="109" cm="1">
        <f t="array" ref="CO304">IF($AG304,SQRT(SUMPRODUCT($AH$2:$AH304, (BA$2:BA304-BU304)^2)/(SUM($AH$2:$AH304)-1)),0)</f>
        <v>0</v>
      </c>
    </row>
    <row r="305" spans="34:93" x14ac:dyDescent="0.25">
      <c r="AH305" s="99" t="str">
        <f t="shared" si="89"/>
        <v/>
      </c>
      <c r="AI305" s="11">
        <f t="shared" ca="1" si="87"/>
        <v>0</v>
      </c>
      <c r="AJ305" s="11">
        <f t="shared" ca="1" si="87"/>
        <v>0</v>
      </c>
      <c r="AK305" s="11">
        <f t="shared" ca="1" si="87"/>
        <v>0</v>
      </c>
      <c r="AL305" s="11">
        <f t="shared" ca="1" si="87"/>
        <v>0</v>
      </c>
      <c r="AM305" s="11">
        <f t="shared" ca="1" si="87"/>
        <v>0</v>
      </c>
      <c r="AN305" s="11">
        <f t="shared" ca="1" si="87"/>
        <v>0</v>
      </c>
      <c r="AO305" s="11">
        <f t="shared" ca="1" si="87"/>
        <v>0</v>
      </c>
      <c r="AP305" s="11">
        <f t="shared" ca="1" si="87"/>
        <v>0</v>
      </c>
      <c r="AQ305" s="11">
        <f t="shared" ca="1" si="87"/>
        <v>0</v>
      </c>
      <c r="AR305" s="11">
        <f t="shared" ca="1" si="87"/>
        <v>0</v>
      </c>
      <c r="AS305" s="11">
        <f t="shared" ca="1" si="88"/>
        <v>0</v>
      </c>
      <c r="AT305" s="11">
        <f t="shared" ca="1" si="88"/>
        <v>0</v>
      </c>
      <c r="AU305" s="11">
        <f t="shared" ca="1" si="88"/>
        <v>0</v>
      </c>
      <c r="AV305" s="11">
        <f t="shared" ca="1" si="88"/>
        <v>0</v>
      </c>
      <c r="AW305" s="11">
        <f t="shared" ca="1" si="88"/>
        <v>0</v>
      </c>
      <c r="AX305" s="11">
        <f t="shared" ca="1" si="88"/>
        <v>0</v>
      </c>
      <c r="AY305" s="11">
        <f t="shared" ca="1" si="88"/>
        <v>0</v>
      </c>
      <c r="AZ305" s="11">
        <f t="shared" ca="1" si="88"/>
        <v>0</v>
      </c>
      <c r="BA305" s="11">
        <f t="shared" ca="1" si="88"/>
        <v>0</v>
      </c>
      <c r="BB305" s="11"/>
      <c r="BC305" s="11">
        <f>IF($AG305,SUMPRODUCT(AI$2:AI305,$AH$2:$AH305)/SUM($AH$2:$AH305),0)</f>
        <v>0</v>
      </c>
      <c r="BD305" s="11">
        <f>IF($AG305,SUMPRODUCT(AJ$2:AJ305,$AH$2:$AH305)/SUM($AH$2:$AH305),0)</f>
        <v>0</v>
      </c>
      <c r="BE305" s="11">
        <f>IF($AG305,SUMPRODUCT(AK$2:AK305,$AH$2:$AH305)/SUM($AH$2:$AH305),0)</f>
        <v>0</v>
      </c>
      <c r="BF305" s="11">
        <f>IF($AG305,SUMPRODUCT(AL$2:AL305,$AH$2:$AH305)/SUM($AH$2:$AH305),0)</f>
        <v>0</v>
      </c>
      <c r="BG305" s="11">
        <f>IF($AG305,SUMPRODUCT(AM$2:AM305,$AH$2:$AH305)/SUM($AH$2:$AH305),0)</f>
        <v>0</v>
      </c>
      <c r="BH305" s="11">
        <f>IF($AG305,SUMPRODUCT(AN$2:AN305,$AH$2:$AH305)/SUM($AH$2:$AH305),0)</f>
        <v>0</v>
      </c>
      <c r="BI305" s="11">
        <f>IF($AG305,SUMPRODUCT(AO$2:AO305,$AH$2:$AH305)/SUM($AH$2:$AH305),0)</f>
        <v>0</v>
      </c>
      <c r="BJ305" s="11">
        <f>IF($AG305,SUMPRODUCT(AP$2:AP305,$AH$2:$AH305)/SUM($AH$2:$AH305),0)</f>
        <v>0</v>
      </c>
      <c r="BK305" s="11">
        <f>IF($AG305,SUMPRODUCT(AQ$2:AQ305,$AH$2:$AH305)/SUM($AH$2:$AH305),0)</f>
        <v>0</v>
      </c>
      <c r="BL305" s="11">
        <f>IF($AG305,SUMPRODUCT(AR$2:AR305,$AH$2:$AH305)/SUM($AH$2:$AH305),0)</f>
        <v>0</v>
      </c>
      <c r="BM305" s="11">
        <f>IF($AG305,SUMPRODUCT(AS$2:AS305,$AH$2:$AH305)/SUM($AH$2:$AH305),0)</f>
        <v>0</v>
      </c>
      <c r="BN305" s="11">
        <f>IF($AG305,SUMPRODUCT(AT$2:AT305,$AH$2:$AH305)/SUM($AH$2:$AH305),0)</f>
        <v>0</v>
      </c>
      <c r="BO305" s="11">
        <f>IF($AG305,SUMPRODUCT(AU$2:AU305,$AH$2:$AH305)/SUM($AH$2:$AH305),0)</f>
        <v>0</v>
      </c>
      <c r="BP305" s="11">
        <f>IF($AG305,SUMPRODUCT(AV$2:AV305,$AH$2:$AH305)/SUM($AH$2:$AH305),0)</f>
        <v>0</v>
      </c>
      <c r="BQ305" s="11">
        <f>IF($AG305,SUMPRODUCT(AW$2:AW305,$AH$2:$AH305)/SUM($AH$2:$AH305),0)</f>
        <v>0</v>
      </c>
      <c r="BR305" s="11">
        <f>IF($AG305,SUMPRODUCT(AX$2:AX305,$AH$2:$AH305)/SUM($AH$2:$AH305),0)</f>
        <v>0</v>
      </c>
      <c r="BS305" s="11">
        <f>IF($AG305,SUMPRODUCT(AY$2:AY305,$AH$2:$AH305)/SUM($AH$2:$AH305),0)</f>
        <v>0</v>
      </c>
      <c r="BT305" s="11">
        <f>IF($AG305,SUMPRODUCT(AZ$2:AZ305,$AH$2:$AH305)/SUM($AH$2:$AH305),0)</f>
        <v>0</v>
      </c>
      <c r="BU305" s="11">
        <f>IF($AG305,SUMPRODUCT(BA$2:BA305,$AH$2:$AH305)/SUM($AH$2:$AH305),0)</f>
        <v>0</v>
      </c>
      <c r="BV305" s="11"/>
      <c r="BW305" s="109" cm="1">
        <f t="array" ref="BW305">IF($AG305,SQRT(SUMPRODUCT($AH$2:$AH305, (AI$2:AI305-BC305)^2)/(SUM($AH$2:$AH305)-1)),0)</f>
        <v>0</v>
      </c>
      <c r="BX305" s="109" cm="1">
        <f t="array" ref="BX305">IF($AG305,SQRT(SUMPRODUCT($AH$2:$AH305, (AJ$2:AJ305-BD305)^2)/(SUM($AH$2:$AH305)-1)),0)</f>
        <v>0</v>
      </c>
      <c r="BY305" s="109" cm="1">
        <f t="array" ref="BY305">IF($AG305,SQRT(SUMPRODUCT($AH$2:$AH305, (AK$2:AK305-BE305)^2)/(SUM($AH$2:$AH305)-1)),0)</f>
        <v>0</v>
      </c>
      <c r="BZ305" s="109" cm="1">
        <f t="array" ref="BZ305">IF($AG305,SQRT(SUMPRODUCT($AH$2:$AH305, (AL$2:AL305-BF305)^2)/(SUM($AH$2:$AH305)-1)),0)</f>
        <v>0</v>
      </c>
      <c r="CA305" s="109" cm="1">
        <f t="array" ref="CA305">IF($AG305,SQRT(SUMPRODUCT($AH$2:$AH305, (AM$2:AM305-BG305)^2)/(SUM($AH$2:$AH305)-1)),0)</f>
        <v>0</v>
      </c>
      <c r="CB305" s="109" cm="1">
        <f t="array" ref="CB305">IF($AG305,SQRT(SUMPRODUCT($AH$2:$AH305, (AN$2:AN305-BH305)^2)/(SUM($AH$2:$AH305)-1)),0)</f>
        <v>0</v>
      </c>
      <c r="CC305" s="109" cm="1">
        <f t="array" ref="CC305">IF($AG305,SQRT(SUMPRODUCT($AH$2:$AH305, (AO$2:AO305-BI305)^2)/(SUM($AH$2:$AH305)-1)),0)</f>
        <v>0</v>
      </c>
      <c r="CD305" s="109" cm="1">
        <f t="array" ref="CD305">IF($AG305,SQRT(SUMPRODUCT($AH$2:$AH305, (AP$2:AP305-BJ305)^2)/(SUM($AH$2:$AH305)-1)),0)</f>
        <v>0</v>
      </c>
      <c r="CE305" s="109" cm="1">
        <f t="array" ref="CE305">IF($AG305,SQRT(SUMPRODUCT($AH$2:$AH305, (AQ$2:AQ305-BK305)^2)/(SUM($AH$2:$AH305)-1)),0)</f>
        <v>0</v>
      </c>
      <c r="CF305" s="109" cm="1">
        <f t="array" ref="CF305">IF($AG305,SQRT(SUMPRODUCT($AH$2:$AH305, (AR$2:AR305-BL305)^2)/(SUM($AH$2:$AH305)-1)),0)</f>
        <v>0</v>
      </c>
      <c r="CG305" s="109" cm="1">
        <f t="array" ref="CG305">IF($AG305,SQRT(SUMPRODUCT($AH$2:$AH305, (AS$2:AS305-BM305)^2)/(SUM($AH$2:$AH305)-1)),0)</f>
        <v>0</v>
      </c>
      <c r="CH305" s="109" cm="1">
        <f t="array" ref="CH305">IF($AG305,SQRT(SUMPRODUCT($AH$2:$AH305, (AT$2:AT305-BN305)^2)/(SUM($AH$2:$AH305)-1)),0)</f>
        <v>0</v>
      </c>
      <c r="CI305" s="109" cm="1">
        <f t="array" ref="CI305">IF($AG305,SQRT(SUMPRODUCT($AH$2:$AH305, (AU$2:AU305-BO305)^2)/(SUM($AH$2:$AH305)-1)),0)</f>
        <v>0</v>
      </c>
      <c r="CJ305" s="109" cm="1">
        <f t="array" ref="CJ305">IF($AG305,SQRT(SUMPRODUCT($AH$2:$AH305, (AV$2:AV305-BP305)^2)/(SUM($AH$2:$AH305)-1)),0)</f>
        <v>0</v>
      </c>
      <c r="CK305" s="109" cm="1">
        <f t="array" ref="CK305">IF($AG305,SQRT(SUMPRODUCT($AH$2:$AH305, (AW$2:AW305-BQ305)^2)/(SUM($AH$2:$AH305)-1)),0)</f>
        <v>0</v>
      </c>
      <c r="CL305" s="109" cm="1">
        <f t="array" ref="CL305">IF($AG305,SQRT(SUMPRODUCT($AH$2:$AH305, (AX$2:AX305-BR305)^2)/(SUM($AH$2:$AH305)-1)),0)</f>
        <v>0</v>
      </c>
      <c r="CM305" s="109" cm="1">
        <f t="array" ref="CM305">IF($AG305,SQRT(SUMPRODUCT($AH$2:$AH305, (AY$2:AY305-BS305)^2)/(SUM($AH$2:$AH305)-1)),0)</f>
        <v>0</v>
      </c>
      <c r="CN305" s="109" cm="1">
        <f t="array" ref="CN305">IF($AG305,SQRT(SUMPRODUCT($AH$2:$AH305, (AZ$2:AZ305-BT305)^2)/(SUM($AH$2:$AH305)-1)),0)</f>
        <v>0</v>
      </c>
      <c r="CO305" s="109" cm="1">
        <f t="array" ref="CO305">IF($AG305,SQRT(SUMPRODUCT($AH$2:$AH305, (BA$2:BA305-BU305)^2)/(SUM($AH$2:$AH305)-1)),0)</f>
        <v>0</v>
      </c>
    </row>
    <row r="306" spans="34:93" x14ac:dyDescent="0.25">
      <c r="AH306" s="99" t="str">
        <f t="shared" si="89"/>
        <v/>
      </c>
      <c r="AI306" s="11">
        <f t="shared" ca="1" si="87"/>
        <v>0</v>
      </c>
      <c r="AJ306" s="11">
        <f t="shared" ca="1" si="87"/>
        <v>0</v>
      </c>
      <c r="AK306" s="11">
        <f t="shared" ca="1" si="87"/>
        <v>0</v>
      </c>
      <c r="AL306" s="11">
        <f t="shared" ca="1" si="87"/>
        <v>0</v>
      </c>
      <c r="AM306" s="11">
        <f t="shared" ca="1" si="87"/>
        <v>0</v>
      </c>
      <c r="AN306" s="11">
        <f t="shared" ca="1" si="87"/>
        <v>0</v>
      </c>
      <c r="AO306" s="11">
        <f t="shared" ca="1" si="87"/>
        <v>0</v>
      </c>
      <c r="AP306" s="11">
        <f t="shared" ca="1" si="87"/>
        <v>0</v>
      </c>
      <c r="AQ306" s="11">
        <f t="shared" ca="1" si="87"/>
        <v>0</v>
      </c>
      <c r="AR306" s="11">
        <f t="shared" ca="1" si="87"/>
        <v>0</v>
      </c>
      <c r="AS306" s="11">
        <f t="shared" ca="1" si="88"/>
        <v>0</v>
      </c>
      <c r="AT306" s="11">
        <f t="shared" ca="1" si="88"/>
        <v>0</v>
      </c>
      <c r="AU306" s="11">
        <f t="shared" ca="1" si="88"/>
        <v>0</v>
      </c>
      <c r="AV306" s="11">
        <f t="shared" ca="1" si="88"/>
        <v>0</v>
      </c>
      <c r="AW306" s="11">
        <f t="shared" ca="1" si="88"/>
        <v>0</v>
      </c>
      <c r="AX306" s="11">
        <f t="shared" ca="1" si="88"/>
        <v>0</v>
      </c>
      <c r="AY306" s="11">
        <f t="shared" ca="1" si="88"/>
        <v>0</v>
      </c>
      <c r="AZ306" s="11">
        <f t="shared" ca="1" si="88"/>
        <v>0</v>
      </c>
      <c r="BA306" s="11">
        <f t="shared" ca="1" si="88"/>
        <v>0</v>
      </c>
      <c r="BB306" s="11"/>
      <c r="BC306" s="11">
        <f>IF($AG306,SUMPRODUCT(AI$2:AI306,$AH$2:$AH306)/SUM($AH$2:$AH306),0)</f>
        <v>0</v>
      </c>
      <c r="BD306" s="11">
        <f>IF($AG306,SUMPRODUCT(AJ$2:AJ306,$AH$2:$AH306)/SUM($AH$2:$AH306),0)</f>
        <v>0</v>
      </c>
      <c r="BE306" s="11">
        <f>IF($AG306,SUMPRODUCT(AK$2:AK306,$AH$2:$AH306)/SUM($AH$2:$AH306),0)</f>
        <v>0</v>
      </c>
      <c r="BF306" s="11">
        <f>IF($AG306,SUMPRODUCT(AL$2:AL306,$AH$2:$AH306)/SUM($AH$2:$AH306),0)</f>
        <v>0</v>
      </c>
      <c r="BG306" s="11">
        <f>IF($AG306,SUMPRODUCT(AM$2:AM306,$AH$2:$AH306)/SUM($AH$2:$AH306),0)</f>
        <v>0</v>
      </c>
      <c r="BH306" s="11">
        <f>IF($AG306,SUMPRODUCT(AN$2:AN306,$AH$2:$AH306)/SUM($AH$2:$AH306),0)</f>
        <v>0</v>
      </c>
      <c r="BI306" s="11">
        <f>IF($AG306,SUMPRODUCT(AO$2:AO306,$AH$2:$AH306)/SUM($AH$2:$AH306),0)</f>
        <v>0</v>
      </c>
      <c r="BJ306" s="11">
        <f>IF($AG306,SUMPRODUCT(AP$2:AP306,$AH$2:$AH306)/SUM($AH$2:$AH306),0)</f>
        <v>0</v>
      </c>
      <c r="BK306" s="11">
        <f>IF($AG306,SUMPRODUCT(AQ$2:AQ306,$AH$2:$AH306)/SUM($AH$2:$AH306),0)</f>
        <v>0</v>
      </c>
      <c r="BL306" s="11">
        <f>IF($AG306,SUMPRODUCT(AR$2:AR306,$AH$2:$AH306)/SUM($AH$2:$AH306),0)</f>
        <v>0</v>
      </c>
      <c r="BM306" s="11">
        <f>IF($AG306,SUMPRODUCT(AS$2:AS306,$AH$2:$AH306)/SUM($AH$2:$AH306),0)</f>
        <v>0</v>
      </c>
      <c r="BN306" s="11">
        <f>IF($AG306,SUMPRODUCT(AT$2:AT306,$AH$2:$AH306)/SUM($AH$2:$AH306),0)</f>
        <v>0</v>
      </c>
      <c r="BO306" s="11">
        <f>IF($AG306,SUMPRODUCT(AU$2:AU306,$AH$2:$AH306)/SUM($AH$2:$AH306),0)</f>
        <v>0</v>
      </c>
      <c r="BP306" s="11">
        <f>IF($AG306,SUMPRODUCT(AV$2:AV306,$AH$2:$AH306)/SUM($AH$2:$AH306),0)</f>
        <v>0</v>
      </c>
      <c r="BQ306" s="11">
        <f>IF($AG306,SUMPRODUCT(AW$2:AW306,$AH$2:$AH306)/SUM($AH$2:$AH306),0)</f>
        <v>0</v>
      </c>
      <c r="BR306" s="11">
        <f>IF($AG306,SUMPRODUCT(AX$2:AX306,$AH$2:$AH306)/SUM($AH$2:$AH306),0)</f>
        <v>0</v>
      </c>
      <c r="BS306" s="11">
        <f>IF($AG306,SUMPRODUCT(AY$2:AY306,$AH$2:$AH306)/SUM($AH$2:$AH306),0)</f>
        <v>0</v>
      </c>
      <c r="BT306" s="11">
        <f>IF($AG306,SUMPRODUCT(AZ$2:AZ306,$AH$2:$AH306)/SUM($AH$2:$AH306),0)</f>
        <v>0</v>
      </c>
      <c r="BU306" s="11">
        <f>IF($AG306,SUMPRODUCT(BA$2:BA306,$AH$2:$AH306)/SUM($AH$2:$AH306),0)</f>
        <v>0</v>
      </c>
      <c r="BV306" s="11"/>
      <c r="BW306" s="109" cm="1">
        <f t="array" ref="BW306">IF($AG306,SQRT(SUMPRODUCT($AH$2:$AH306, (AI$2:AI306-BC306)^2)/(SUM($AH$2:$AH306)-1)),0)</f>
        <v>0</v>
      </c>
      <c r="BX306" s="109" cm="1">
        <f t="array" ref="BX306">IF($AG306,SQRT(SUMPRODUCT($AH$2:$AH306, (AJ$2:AJ306-BD306)^2)/(SUM($AH$2:$AH306)-1)),0)</f>
        <v>0</v>
      </c>
      <c r="BY306" s="109" cm="1">
        <f t="array" ref="BY306">IF($AG306,SQRT(SUMPRODUCT($AH$2:$AH306, (AK$2:AK306-BE306)^2)/(SUM($AH$2:$AH306)-1)),0)</f>
        <v>0</v>
      </c>
      <c r="BZ306" s="109" cm="1">
        <f t="array" ref="BZ306">IF($AG306,SQRT(SUMPRODUCT($AH$2:$AH306, (AL$2:AL306-BF306)^2)/(SUM($AH$2:$AH306)-1)),0)</f>
        <v>0</v>
      </c>
      <c r="CA306" s="109" cm="1">
        <f t="array" ref="CA306">IF($AG306,SQRT(SUMPRODUCT($AH$2:$AH306, (AM$2:AM306-BG306)^2)/(SUM($AH$2:$AH306)-1)),0)</f>
        <v>0</v>
      </c>
      <c r="CB306" s="109" cm="1">
        <f t="array" ref="CB306">IF($AG306,SQRT(SUMPRODUCT($AH$2:$AH306, (AN$2:AN306-BH306)^2)/(SUM($AH$2:$AH306)-1)),0)</f>
        <v>0</v>
      </c>
      <c r="CC306" s="109" cm="1">
        <f t="array" ref="CC306">IF($AG306,SQRT(SUMPRODUCT($AH$2:$AH306, (AO$2:AO306-BI306)^2)/(SUM($AH$2:$AH306)-1)),0)</f>
        <v>0</v>
      </c>
      <c r="CD306" s="109" cm="1">
        <f t="array" ref="CD306">IF($AG306,SQRT(SUMPRODUCT($AH$2:$AH306, (AP$2:AP306-BJ306)^2)/(SUM($AH$2:$AH306)-1)),0)</f>
        <v>0</v>
      </c>
      <c r="CE306" s="109" cm="1">
        <f t="array" ref="CE306">IF($AG306,SQRT(SUMPRODUCT($AH$2:$AH306, (AQ$2:AQ306-BK306)^2)/(SUM($AH$2:$AH306)-1)),0)</f>
        <v>0</v>
      </c>
      <c r="CF306" s="109" cm="1">
        <f t="array" ref="CF306">IF($AG306,SQRT(SUMPRODUCT($AH$2:$AH306, (AR$2:AR306-BL306)^2)/(SUM($AH$2:$AH306)-1)),0)</f>
        <v>0</v>
      </c>
      <c r="CG306" s="109" cm="1">
        <f t="array" ref="CG306">IF($AG306,SQRT(SUMPRODUCT($AH$2:$AH306, (AS$2:AS306-BM306)^2)/(SUM($AH$2:$AH306)-1)),0)</f>
        <v>0</v>
      </c>
      <c r="CH306" s="109" cm="1">
        <f t="array" ref="CH306">IF($AG306,SQRT(SUMPRODUCT($AH$2:$AH306, (AT$2:AT306-BN306)^2)/(SUM($AH$2:$AH306)-1)),0)</f>
        <v>0</v>
      </c>
      <c r="CI306" s="109" cm="1">
        <f t="array" ref="CI306">IF($AG306,SQRT(SUMPRODUCT($AH$2:$AH306, (AU$2:AU306-BO306)^2)/(SUM($AH$2:$AH306)-1)),0)</f>
        <v>0</v>
      </c>
      <c r="CJ306" s="109" cm="1">
        <f t="array" ref="CJ306">IF($AG306,SQRT(SUMPRODUCT($AH$2:$AH306, (AV$2:AV306-BP306)^2)/(SUM($AH$2:$AH306)-1)),0)</f>
        <v>0</v>
      </c>
      <c r="CK306" s="109" cm="1">
        <f t="array" ref="CK306">IF($AG306,SQRT(SUMPRODUCT($AH$2:$AH306, (AW$2:AW306-BQ306)^2)/(SUM($AH$2:$AH306)-1)),0)</f>
        <v>0</v>
      </c>
      <c r="CL306" s="109" cm="1">
        <f t="array" ref="CL306">IF($AG306,SQRT(SUMPRODUCT($AH$2:$AH306, (AX$2:AX306-BR306)^2)/(SUM($AH$2:$AH306)-1)),0)</f>
        <v>0</v>
      </c>
      <c r="CM306" s="109" cm="1">
        <f t="array" ref="CM306">IF($AG306,SQRT(SUMPRODUCT($AH$2:$AH306, (AY$2:AY306-BS306)^2)/(SUM($AH$2:$AH306)-1)),0)</f>
        <v>0</v>
      </c>
      <c r="CN306" s="109" cm="1">
        <f t="array" ref="CN306">IF($AG306,SQRT(SUMPRODUCT($AH$2:$AH306, (AZ$2:AZ306-BT306)^2)/(SUM($AH$2:$AH306)-1)),0)</f>
        <v>0</v>
      </c>
      <c r="CO306" s="109" cm="1">
        <f t="array" ref="CO306">IF($AG306,SQRT(SUMPRODUCT($AH$2:$AH306, (BA$2:BA306-BU306)^2)/(SUM($AH$2:$AH306)-1)),0)</f>
        <v>0</v>
      </c>
    </row>
    <row r="307" spans="34:93" x14ac:dyDescent="0.25">
      <c r="AH307" s="99" t="str">
        <f t="shared" si="89"/>
        <v/>
      </c>
      <c r="AI307" s="11">
        <f t="shared" ca="1" si="87"/>
        <v>0</v>
      </c>
      <c r="AJ307" s="11">
        <f t="shared" ca="1" si="87"/>
        <v>0</v>
      </c>
      <c r="AK307" s="11">
        <f t="shared" ca="1" si="87"/>
        <v>0</v>
      </c>
      <c r="AL307" s="11">
        <f t="shared" ca="1" si="87"/>
        <v>0</v>
      </c>
      <c r="AM307" s="11">
        <f t="shared" ca="1" si="87"/>
        <v>0</v>
      </c>
      <c r="AN307" s="11">
        <f t="shared" ca="1" si="87"/>
        <v>0</v>
      </c>
      <c r="AO307" s="11">
        <f t="shared" ca="1" si="87"/>
        <v>0</v>
      </c>
      <c r="AP307" s="11">
        <f t="shared" ca="1" si="87"/>
        <v>0</v>
      </c>
      <c r="AQ307" s="11">
        <f t="shared" ca="1" si="87"/>
        <v>0</v>
      </c>
      <c r="AR307" s="11">
        <f t="shared" ca="1" si="87"/>
        <v>0</v>
      </c>
      <c r="AS307" s="11">
        <f t="shared" ca="1" si="88"/>
        <v>0</v>
      </c>
      <c r="AT307" s="11">
        <f t="shared" ca="1" si="88"/>
        <v>0</v>
      </c>
      <c r="AU307" s="11">
        <f t="shared" ca="1" si="88"/>
        <v>0</v>
      </c>
      <c r="AV307" s="11">
        <f t="shared" ca="1" si="88"/>
        <v>0</v>
      </c>
      <c r="AW307" s="11">
        <f t="shared" ca="1" si="88"/>
        <v>0</v>
      </c>
      <c r="AX307" s="11">
        <f t="shared" ca="1" si="88"/>
        <v>0</v>
      </c>
      <c r="AY307" s="11">
        <f t="shared" ca="1" si="88"/>
        <v>0</v>
      </c>
      <c r="AZ307" s="11">
        <f t="shared" ca="1" si="88"/>
        <v>0</v>
      </c>
      <c r="BA307" s="11">
        <f t="shared" ca="1" si="88"/>
        <v>0</v>
      </c>
      <c r="BB307" s="11"/>
      <c r="BC307" s="11">
        <f>IF($AG307,SUMPRODUCT(AI$2:AI307,$AH$2:$AH307)/SUM($AH$2:$AH307),0)</f>
        <v>0</v>
      </c>
      <c r="BD307" s="11">
        <f>IF($AG307,SUMPRODUCT(AJ$2:AJ307,$AH$2:$AH307)/SUM($AH$2:$AH307),0)</f>
        <v>0</v>
      </c>
      <c r="BE307" s="11">
        <f>IF($AG307,SUMPRODUCT(AK$2:AK307,$AH$2:$AH307)/SUM($AH$2:$AH307),0)</f>
        <v>0</v>
      </c>
      <c r="BF307" s="11">
        <f>IF($AG307,SUMPRODUCT(AL$2:AL307,$AH$2:$AH307)/SUM($AH$2:$AH307),0)</f>
        <v>0</v>
      </c>
      <c r="BG307" s="11">
        <f>IF($AG307,SUMPRODUCT(AM$2:AM307,$AH$2:$AH307)/SUM($AH$2:$AH307),0)</f>
        <v>0</v>
      </c>
      <c r="BH307" s="11">
        <f>IF($AG307,SUMPRODUCT(AN$2:AN307,$AH$2:$AH307)/SUM($AH$2:$AH307),0)</f>
        <v>0</v>
      </c>
      <c r="BI307" s="11">
        <f>IF($AG307,SUMPRODUCT(AO$2:AO307,$AH$2:$AH307)/SUM($AH$2:$AH307),0)</f>
        <v>0</v>
      </c>
      <c r="BJ307" s="11">
        <f>IF($AG307,SUMPRODUCT(AP$2:AP307,$AH$2:$AH307)/SUM($AH$2:$AH307),0)</f>
        <v>0</v>
      </c>
      <c r="BK307" s="11">
        <f>IF($AG307,SUMPRODUCT(AQ$2:AQ307,$AH$2:$AH307)/SUM($AH$2:$AH307),0)</f>
        <v>0</v>
      </c>
      <c r="BL307" s="11">
        <f>IF($AG307,SUMPRODUCT(AR$2:AR307,$AH$2:$AH307)/SUM($AH$2:$AH307),0)</f>
        <v>0</v>
      </c>
      <c r="BM307" s="11">
        <f>IF($AG307,SUMPRODUCT(AS$2:AS307,$AH$2:$AH307)/SUM($AH$2:$AH307),0)</f>
        <v>0</v>
      </c>
      <c r="BN307" s="11">
        <f>IF($AG307,SUMPRODUCT(AT$2:AT307,$AH$2:$AH307)/SUM($AH$2:$AH307),0)</f>
        <v>0</v>
      </c>
      <c r="BO307" s="11">
        <f>IF($AG307,SUMPRODUCT(AU$2:AU307,$AH$2:$AH307)/SUM($AH$2:$AH307),0)</f>
        <v>0</v>
      </c>
      <c r="BP307" s="11">
        <f>IF($AG307,SUMPRODUCT(AV$2:AV307,$AH$2:$AH307)/SUM($AH$2:$AH307),0)</f>
        <v>0</v>
      </c>
      <c r="BQ307" s="11">
        <f>IF($AG307,SUMPRODUCT(AW$2:AW307,$AH$2:$AH307)/SUM($AH$2:$AH307),0)</f>
        <v>0</v>
      </c>
      <c r="BR307" s="11">
        <f>IF($AG307,SUMPRODUCT(AX$2:AX307,$AH$2:$AH307)/SUM($AH$2:$AH307),0)</f>
        <v>0</v>
      </c>
      <c r="BS307" s="11">
        <f>IF($AG307,SUMPRODUCT(AY$2:AY307,$AH$2:$AH307)/SUM($AH$2:$AH307),0)</f>
        <v>0</v>
      </c>
      <c r="BT307" s="11">
        <f>IF($AG307,SUMPRODUCT(AZ$2:AZ307,$AH$2:$AH307)/SUM($AH$2:$AH307),0)</f>
        <v>0</v>
      </c>
      <c r="BU307" s="11">
        <f>IF($AG307,SUMPRODUCT(BA$2:BA307,$AH$2:$AH307)/SUM($AH$2:$AH307),0)</f>
        <v>0</v>
      </c>
      <c r="BV307" s="11"/>
      <c r="BW307" s="109" cm="1">
        <f t="array" ref="BW307">IF($AG307,SQRT(SUMPRODUCT($AH$2:$AH307, (AI$2:AI307-BC307)^2)/(SUM($AH$2:$AH307)-1)),0)</f>
        <v>0</v>
      </c>
      <c r="BX307" s="109" cm="1">
        <f t="array" ref="BX307">IF($AG307,SQRT(SUMPRODUCT($AH$2:$AH307, (AJ$2:AJ307-BD307)^2)/(SUM($AH$2:$AH307)-1)),0)</f>
        <v>0</v>
      </c>
      <c r="BY307" s="109" cm="1">
        <f t="array" ref="BY307">IF($AG307,SQRT(SUMPRODUCT($AH$2:$AH307, (AK$2:AK307-BE307)^2)/(SUM($AH$2:$AH307)-1)),0)</f>
        <v>0</v>
      </c>
      <c r="BZ307" s="109" cm="1">
        <f t="array" ref="BZ307">IF($AG307,SQRT(SUMPRODUCT($AH$2:$AH307, (AL$2:AL307-BF307)^2)/(SUM($AH$2:$AH307)-1)),0)</f>
        <v>0</v>
      </c>
      <c r="CA307" s="109" cm="1">
        <f t="array" ref="CA307">IF($AG307,SQRT(SUMPRODUCT($AH$2:$AH307, (AM$2:AM307-BG307)^2)/(SUM($AH$2:$AH307)-1)),0)</f>
        <v>0</v>
      </c>
      <c r="CB307" s="109" cm="1">
        <f t="array" ref="CB307">IF($AG307,SQRT(SUMPRODUCT($AH$2:$AH307, (AN$2:AN307-BH307)^2)/(SUM($AH$2:$AH307)-1)),0)</f>
        <v>0</v>
      </c>
      <c r="CC307" s="109" cm="1">
        <f t="array" ref="CC307">IF($AG307,SQRT(SUMPRODUCT($AH$2:$AH307, (AO$2:AO307-BI307)^2)/(SUM($AH$2:$AH307)-1)),0)</f>
        <v>0</v>
      </c>
      <c r="CD307" s="109" cm="1">
        <f t="array" ref="CD307">IF($AG307,SQRT(SUMPRODUCT($AH$2:$AH307, (AP$2:AP307-BJ307)^2)/(SUM($AH$2:$AH307)-1)),0)</f>
        <v>0</v>
      </c>
      <c r="CE307" s="109" cm="1">
        <f t="array" ref="CE307">IF($AG307,SQRT(SUMPRODUCT($AH$2:$AH307, (AQ$2:AQ307-BK307)^2)/(SUM($AH$2:$AH307)-1)),0)</f>
        <v>0</v>
      </c>
      <c r="CF307" s="109" cm="1">
        <f t="array" ref="CF307">IF($AG307,SQRT(SUMPRODUCT($AH$2:$AH307, (AR$2:AR307-BL307)^2)/(SUM($AH$2:$AH307)-1)),0)</f>
        <v>0</v>
      </c>
      <c r="CG307" s="109" cm="1">
        <f t="array" ref="CG307">IF($AG307,SQRT(SUMPRODUCT($AH$2:$AH307, (AS$2:AS307-BM307)^2)/(SUM($AH$2:$AH307)-1)),0)</f>
        <v>0</v>
      </c>
      <c r="CH307" s="109" cm="1">
        <f t="array" ref="CH307">IF($AG307,SQRT(SUMPRODUCT($AH$2:$AH307, (AT$2:AT307-BN307)^2)/(SUM($AH$2:$AH307)-1)),0)</f>
        <v>0</v>
      </c>
      <c r="CI307" s="109" cm="1">
        <f t="array" ref="CI307">IF($AG307,SQRT(SUMPRODUCT($AH$2:$AH307, (AU$2:AU307-BO307)^2)/(SUM($AH$2:$AH307)-1)),0)</f>
        <v>0</v>
      </c>
      <c r="CJ307" s="109" cm="1">
        <f t="array" ref="CJ307">IF($AG307,SQRT(SUMPRODUCT($AH$2:$AH307, (AV$2:AV307-BP307)^2)/(SUM($AH$2:$AH307)-1)),0)</f>
        <v>0</v>
      </c>
      <c r="CK307" s="109" cm="1">
        <f t="array" ref="CK307">IF($AG307,SQRT(SUMPRODUCT($AH$2:$AH307, (AW$2:AW307-BQ307)^2)/(SUM($AH$2:$AH307)-1)),0)</f>
        <v>0</v>
      </c>
      <c r="CL307" s="109" cm="1">
        <f t="array" ref="CL307">IF($AG307,SQRT(SUMPRODUCT($AH$2:$AH307, (AX$2:AX307-BR307)^2)/(SUM($AH$2:$AH307)-1)),0)</f>
        <v>0</v>
      </c>
      <c r="CM307" s="109" cm="1">
        <f t="array" ref="CM307">IF($AG307,SQRT(SUMPRODUCT($AH$2:$AH307, (AY$2:AY307-BS307)^2)/(SUM($AH$2:$AH307)-1)),0)</f>
        <v>0</v>
      </c>
      <c r="CN307" s="109" cm="1">
        <f t="array" ref="CN307">IF($AG307,SQRT(SUMPRODUCT($AH$2:$AH307, (AZ$2:AZ307-BT307)^2)/(SUM($AH$2:$AH307)-1)),0)</f>
        <v>0</v>
      </c>
      <c r="CO307" s="109" cm="1">
        <f t="array" ref="CO307">IF($AG307,SQRT(SUMPRODUCT($AH$2:$AH307, (BA$2:BA307-BU307)^2)/(SUM($AH$2:$AH307)-1)),0)</f>
        <v>0</v>
      </c>
    </row>
    <row r="308" spans="34:93" x14ac:dyDescent="0.25">
      <c r="AH308" s="99" t="str">
        <f t="shared" si="89"/>
        <v/>
      </c>
      <c r="AI308" s="11">
        <f t="shared" ca="1" si="87"/>
        <v>0</v>
      </c>
      <c r="AJ308" s="11">
        <f t="shared" ca="1" si="87"/>
        <v>0</v>
      </c>
      <c r="AK308" s="11">
        <f t="shared" ca="1" si="87"/>
        <v>0</v>
      </c>
      <c r="AL308" s="11">
        <f t="shared" ca="1" si="87"/>
        <v>0</v>
      </c>
      <c r="AM308" s="11">
        <f t="shared" ca="1" si="87"/>
        <v>0</v>
      </c>
      <c r="AN308" s="11">
        <f t="shared" ca="1" si="87"/>
        <v>0</v>
      </c>
      <c r="AO308" s="11">
        <f t="shared" ca="1" si="87"/>
        <v>0</v>
      </c>
      <c r="AP308" s="11">
        <f t="shared" ca="1" si="87"/>
        <v>0</v>
      </c>
      <c r="AQ308" s="11">
        <f t="shared" ca="1" si="87"/>
        <v>0</v>
      </c>
      <c r="AR308" s="11">
        <f t="shared" ca="1" si="87"/>
        <v>0</v>
      </c>
      <c r="AS308" s="11">
        <f t="shared" ca="1" si="88"/>
        <v>0</v>
      </c>
      <c r="AT308" s="11">
        <f t="shared" ca="1" si="88"/>
        <v>0</v>
      </c>
      <c r="AU308" s="11">
        <f t="shared" ca="1" si="88"/>
        <v>0</v>
      </c>
      <c r="AV308" s="11">
        <f t="shared" ca="1" si="88"/>
        <v>0</v>
      </c>
      <c r="AW308" s="11">
        <f t="shared" ca="1" si="88"/>
        <v>0</v>
      </c>
      <c r="AX308" s="11">
        <f t="shared" ca="1" si="88"/>
        <v>0</v>
      </c>
      <c r="AY308" s="11">
        <f t="shared" ca="1" si="88"/>
        <v>0</v>
      </c>
      <c r="AZ308" s="11">
        <f t="shared" ca="1" si="88"/>
        <v>0</v>
      </c>
      <c r="BA308" s="11">
        <f t="shared" ca="1" si="88"/>
        <v>0</v>
      </c>
      <c r="BB308" s="11"/>
      <c r="BC308" s="11">
        <f>IF($AG308,SUMPRODUCT(AI$2:AI308,$AH$2:$AH308)/SUM($AH$2:$AH308),0)</f>
        <v>0</v>
      </c>
      <c r="BD308" s="11">
        <f>IF($AG308,SUMPRODUCT(AJ$2:AJ308,$AH$2:$AH308)/SUM($AH$2:$AH308),0)</f>
        <v>0</v>
      </c>
      <c r="BE308" s="11">
        <f>IF($AG308,SUMPRODUCT(AK$2:AK308,$AH$2:$AH308)/SUM($AH$2:$AH308),0)</f>
        <v>0</v>
      </c>
      <c r="BF308" s="11">
        <f>IF($AG308,SUMPRODUCT(AL$2:AL308,$AH$2:$AH308)/SUM($AH$2:$AH308),0)</f>
        <v>0</v>
      </c>
      <c r="BG308" s="11">
        <f>IF($AG308,SUMPRODUCT(AM$2:AM308,$AH$2:$AH308)/SUM($AH$2:$AH308),0)</f>
        <v>0</v>
      </c>
      <c r="BH308" s="11">
        <f>IF($AG308,SUMPRODUCT(AN$2:AN308,$AH$2:$AH308)/SUM($AH$2:$AH308),0)</f>
        <v>0</v>
      </c>
      <c r="BI308" s="11">
        <f>IF($AG308,SUMPRODUCT(AO$2:AO308,$AH$2:$AH308)/SUM($AH$2:$AH308),0)</f>
        <v>0</v>
      </c>
      <c r="BJ308" s="11">
        <f>IF($AG308,SUMPRODUCT(AP$2:AP308,$AH$2:$AH308)/SUM($AH$2:$AH308),0)</f>
        <v>0</v>
      </c>
      <c r="BK308" s="11">
        <f>IF($AG308,SUMPRODUCT(AQ$2:AQ308,$AH$2:$AH308)/SUM($AH$2:$AH308),0)</f>
        <v>0</v>
      </c>
      <c r="BL308" s="11">
        <f>IF($AG308,SUMPRODUCT(AR$2:AR308,$AH$2:$AH308)/SUM($AH$2:$AH308),0)</f>
        <v>0</v>
      </c>
      <c r="BM308" s="11">
        <f>IF($AG308,SUMPRODUCT(AS$2:AS308,$AH$2:$AH308)/SUM($AH$2:$AH308),0)</f>
        <v>0</v>
      </c>
      <c r="BN308" s="11">
        <f>IF($AG308,SUMPRODUCT(AT$2:AT308,$AH$2:$AH308)/SUM($AH$2:$AH308),0)</f>
        <v>0</v>
      </c>
      <c r="BO308" s="11">
        <f>IF($AG308,SUMPRODUCT(AU$2:AU308,$AH$2:$AH308)/SUM($AH$2:$AH308),0)</f>
        <v>0</v>
      </c>
      <c r="BP308" s="11">
        <f>IF($AG308,SUMPRODUCT(AV$2:AV308,$AH$2:$AH308)/SUM($AH$2:$AH308),0)</f>
        <v>0</v>
      </c>
      <c r="BQ308" s="11">
        <f>IF($AG308,SUMPRODUCT(AW$2:AW308,$AH$2:$AH308)/SUM($AH$2:$AH308),0)</f>
        <v>0</v>
      </c>
      <c r="BR308" s="11">
        <f>IF($AG308,SUMPRODUCT(AX$2:AX308,$AH$2:$AH308)/SUM($AH$2:$AH308),0)</f>
        <v>0</v>
      </c>
      <c r="BS308" s="11">
        <f>IF($AG308,SUMPRODUCT(AY$2:AY308,$AH$2:$AH308)/SUM($AH$2:$AH308),0)</f>
        <v>0</v>
      </c>
      <c r="BT308" s="11">
        <f>IF($AG308,SUMPRODUCT(AZ$2:AZ308,$AH$2:$AH308)/SUM($AH$2:$AH308),0)</f>
        <v>0</v>
      </c>
      <c r="BU308" s="11">
        <f>IF($AG308,SUMPRODUCT(BA$2:BA308,$AH$2:$AH308)/SUM($AH$2:$AH308),0)</f>
        <v>0</v>
      </c>
      <c r="BV308" s="11"/>
      <c r="BW308" s="109" cm="1">
        <f t="array" ref="BW308">IF($AG308,SQRT(SUMPRODUCT($AH$2:$AH308, (AI$2:AI308-BC308)^2)/(SUM($AH$2:$AH308)-1)),0)</f>
        <v>0</v>
      </c>
      <c r="BX308" s="109" cm="1">
        <f t="array" ref="BX308">IF($AG308,SQRT(SUMPRODUCT($AH$2:$AH308, (AJ$2:AJ308-BD308)^2)/(SUM($AH$2:$AH308)-1)),0)</f>
        <v>0</v>
      </c>
      <c r="BY308" s="109" cm="1">
        <f t="array" ref="BY308">IF($AG308,SQRT(SUMPRODUCT($AH$2:$AH308, (AK$2:AK308-BE308)^2)/(SUM($AH$2:$AH308)-1)),0)</f>
        <v>0</v>
      </c>
      <c r="BZ308" s="109" cm="1">
        <f t="array" ref="BZ308">IF($AG308,SQRT(SUMPRODUCT($AH$2:$AH308, (AL$2:AL308-BF308)^2)/(SUM($AH$2:$AH308)-1)),0)</f>
        <v>0</v>
      </c>
      <c r="CA308" s="109" cm="1">
        <f t="array" ref="CA308">IF($AG308,SQRT(SUMPRODUCT($AH$2:$AH308, (AM$2:AM308-BG308)^2)/(SUM($AH$2:$AH308)-1)),0)</f>
        <v>0</v>
      </c>
      <c r="CB308" s="109" cm="1">
        <f t="array" ref="CB308">IF($AG308,SQRT(SUMPRODUCT($AH$2:$AH308, (AN$2:AN308-BH308)^2)/(SUM($AH$2:$AH308)-1)),0)</f>
        <v>0</v>
      </c>
      <c r="CC308" s="109" cm="1">
        <f t="array" ref="CC308">IF($AG308,SQRT(SUMPRODUCT($AH$2:$AH308, (AO$2:AO308-BI308)^2)/(SUM($AH$2:$AH308)-1)),0)</f>
        <v>0</v>
      </c>
      <c r="CD308" s="109" cm="1">
        <f t="array" ref="CD308">IF($AG308,SQRT(SUMPRODUCT($AH$2:$AH308, (AP$2:AP308-BJ308)^2)/(SUM($AH$2:$AH308)-1)),0)</f>
        <v>0</v>
      </c>
      <c r="CE308" s="109" cm="1">
        <f t="array" ref="CE308">IF($AG308,SQRT(SUMPRODUCT($AH$2:$AH308, (AQ$2:AQ308-BK308)^2)/(SUM($AH$2:$AH308)-1)),0)</f>
        <v>0</v>
      </c>
      <c r="CF308" s="109" cm="1">
        <f t="array" ref="CF308">IF($AG308,SQRT(SUMPRODUCT($AH$2:$AH308, (AR$2:AR308-BL308)^2)/(SUM($AH$2:$AH308)-1)),0)</f>
        <v>0</v>
      </c>
      <c r="CG308" s="109" cm="1">
        <f t="array" ref="CG308">IF($AG308,SQRT(SUMPRODUCT($AH$2:$AH308, (AS$2:AS308-BM308)^2)/(SUM($AH$2:$AH308)-1)),0)</f>
        <v>0</v>
      </c>
      <c r="CH308" s="109" cm="1">
        <f t="array" ref="CH308">IF($AG308,SQRT(SUMPRODUCT($AH$2:$AH308, (AT$2:AT308-BN308)^2)/(SUM($AH$2:$AH308)-1)),0)</f>
        <v>0</v>
      </c>
      <c r="CI308" s="109" cm="1">
        <f t="array" ref="CI308">IF($AG308,SQRT(SUMPRODUCT($AH$2:$AH308, (AU$2:AU308-BO308)^2)/(SUM($AH$2:$AH308)-1)),0)</f>
        <v>0</v>
      </c>
      <c r="CJ308" s="109" cm="1">
        <f t="array" ref="CJ308">IF($AG308,SQRT(SUMPRODUCT($AH$2:$AH308, (AV$2:AV308-BP308)^2)/(SUM($AH$2:$AH308)-1)),0)</f>
        <v>0</v>
      </c>
      <c r="CK308" s="109" cm="1">
        <f t="array" ref="CK308">IF($AG308,SQRT(SUMPRODUCT($AH$2:$AH308, (AW$2:AW308-BQ308)^2)/(SUM($AH$2:$AH308)-1)),0)</f>
        <v>0</v>
      </c>
      <c r="CL308" s="109" cm="1">
        <f t="array" ref="CL308">IF($AG308,SQRT(SUMPRODUCT($AH$2:$AH308, (AX$2:AX308-BR308)^2)/(SUM($AH$2:$AH308)-1)),0)</f>
        <v>0</v>
      </c>
      <c r="CM308" s="109" cm="1">
        <f t="array" ref="CM308">IF($AG308,SQRT(SUMPRODUCT($AH$2:$AH308, (AY$2:AY308-BS308)^2)/(SUM($AH$2:$AH308)-1)),0)</f>
        <v>0</v>
      </c>
      <c r="CN308" s="109" cm="1">
        <f t="array" ref="CN308">IF($AG308,SQRT(SUMPRODUCT($AH$2:$AH308, (AZ$2:AZ308-BT308)^2)/(SUM($AH$2:$AH308)-1)),0)</f>
        <v>0</v>
      </c>
      <c r="CO308" s="109" cm="1">
        <f t="array" ref="CO308">IF($AG308,SQRT(SUMPRODUCT($AH$2:$AH308, (BA$2:BA308-BU308)^2)/(SUM($AH$2:$AH308)-1)),0)</f>
        <v>0</v>
      </c>
    </row>
    <row r="309" spans="34:93" x14ac:dyDescent="0.25">
      <c r="AH309" s="99" t="str">
        <f t="shared" si="89"/>
        <v/>
      </c>
      <c r="AI309" s="11">
        <f t="shared" ca="1" si="87"/>
        <v>0</v>
      </c>
      <c r="AJ309" s="11">
        <f t="shared" ca="1" si="87"/>
        <v>0</v>
      </c>
      <c r="AK309" s="11">
        <f t="shared" ca="1" si="87"/>
        <v>0</v>
      </c>
      <c r="AL309" s="11">
        <f t="shared" ca="1" si="87"/>
        <v>0</v>
      </c>
      <c r="AM309" s="11">
        <f t="shared" ca="1" si="87"/>
        <v>0</v>
      </c>
      <c r="AN309" s="11">
        <f t="shared" ca="1" si="87"/>
        <v>0</v>
      </c>
      <c r="AO309" s="11">
        <f t="shared" ca="1" si="87"/>
        <v>0</v>
      </c>
      <c r="AP309" s="11">
        <f t="shared" ca="1" si="87"/>
        <v>0</v>
      </c>
      <c r="AQ309" s="11">
        <f t="shared" ca="1" si="87"/>
        <v>0</v>
      </c>
      <c r="AR309" s="11">
        <f t="shared" ca="1" si="87"/>
        <v>0</v>
      </c>
      <c r="AS309" s="11">
        <f t="shared" ca="1" si="88"/>
        <v>0</v>
      </c>
      <c r="AT309" s="11">
        <f t="shared" ca="1" si="88"/>
        <v>0</v>
      </c>
      <c r="AU309" s="11">
        <f t="shared" ca="1" si="88"/>
        <v>0</v>
      </c>
      <c r="AV309" s="11">
        <f t="shared" ca="1" si="88"/>
        <v>0</v>
      </c>
      <c r="AW309" s="11">
        <f t="shared" ca="1" si="88"/>
        <v>0</v>
      </c>
      <c r="AX309" s="11">
        <f t="shared" ca="1" si="88"/>
        <v>0</v>
      </c>
      <c r="AY309" s="11">
        <f t="shared" ca="1" si="88"/>
        <v>0</v>
      </c>
      <c r="AZ309" s="11">
        <f t="shared" ca="1" si="88"/>
        <v>0</v>
      </c>
      <c r="BA309" s="11">
        <f t="shared" ca="1" si="88"/>
        <v>0</v>
      </c>
      <c r="BB309" s="11"/>
      <c r="BC309" s="11">
        <f>IF($AG309,SUMPRODUCT(AI$2:AI309,$AH$2:$AH309)/SUM($AH$2:$AH309),0)</f>
        <v>0</v>
      </c>
      <c r="BD309" s="11">
        <f>IF($AG309,SUMPRODUCT(AJ$2:AJ309,$AH$2:$AH309)/SUM($AH$2:$AH309),0)</f>
        <v>0</v>
      </c>
      <c r="BE309" s="11">
        <f>IF($AG309,SUMPRODUCT(AK$2:AK309,$AH$2:$AH309)/SUM($AH$2:$AH309),0)</f>
        <v>0</v>
      </c>
      <c r="BF309" s="11">
        <f>IF($AG309,SUMPRODUCT(AL$2:AL309,$AH$2:$AH309)/SUM($AH$2:$AH309),0)</f>
        <v>0</v>
      </c>
      <c r="BG309" s="11">
        <f>IF($AG309,SUMPRODUCT(AM$2:AM309,$AH$2:$AH309)/SUM($AH$2:$AH309),0)</f>
        <v>0</v>
      </c>
      <c r="BH309" s="11">
        <f>IF($AG309,SUMPRODUCT(AN$2:AN309,$AH$2:$AH309)/SUM($AH$2:$AH309),0)</f>
        <v>0</v>
      </c>
      <c r="BI309" s="11">
        <f>IF($AG309,SUMPRODUCT(AO$2:AO309,$AH$2:$AH309)/SUM($AH$2:$AH309),0)</f>
        <v>0</v>
      </c>
      <c r="BJ309" s="11">
        <f>IF($AG309,SUMPRODUCT(AP$2:AP309,$AH$2:$AH309)/SUM($AH$2:$AH309),0)</f>
        <v>0</v>
      </c>
      <c r="BK309" s="11">
        <f>IF($AG309,SUMPRODUCT(AQ$2:AQ309,$AH$2:$AH309)/SUM($AH$2:$AH309),0)</f>
        <v>0</v>
      </c>
      <c r="BL309" s="11">
        <f>IF($AG309,SUMPRODUCT(AR$2:AR309,$AH$2:$AH309)/SUM($AH$2:$AH309),0)</f>
        <v>0</v>
      </c>
      <c r="BM309" s="11">
        <f>IF($AG309,SUMPRODUCT(AS$2:AS309,$AH$2:$AH309)/SUM($AH$2:$AH309),0)</f>
        <v>0</v>
      </c>
      <c r="BN309" s="11">
        <f>IF($AG309,SUMPRODUCT(AT$2:AT309,$AH$2:$AH309)/SUM($AH$2:$AH309),0)</f>
        <v>0</v>
      </c>
      <c r="BO309" s="11">
        <f>IF($AG309,SUMPRODUCT(AU$2:AU309,$AH$2:$AH309)/SUM($AH$2:$AH309),0)</f>
        <v>0</v>
      </c>
      <c r="BP309" s="11">
        <f>IF($AG309,SUMPRODUCT(AV$2:AV309,$AH$2:$AH309)/SUM($AH$2:$AH309),0)</f>
        <v>0</v>
      </c>
      <c r="BQ309" s="11">
        <f>IF($AG309,SUMPRODUCT(AW$2:AW309,$AH$2:$AH309)/SUM($AH$2:$AH309),0)</f>
        <v>0</v>
      </c>
      <c r="BR309" s="11">
        <f>IF($AG309,SUMPRODUCT(AX$2:AX309,$AH$2:$AH309)/SUM($AH$2:$AH309),0)</f>
        <v>0</v>
      </c>
      <c r="BS309" s="11">
        <f>IF($AG309,SUMPRODUCT(AY$2:AY309,$AH$2:$AH309)/SUM($AH$2:$AH309),0)</f>
        <v>0</v>
      </c>
      <c r="BT309" s="11">
        <f>IF($AG309,SUMPRODUCT(AZ$2:AZ309,$AH$2:$AH309)/SUM($AH$2:$AH309),0)</f>
        <v>0</v>
      </c>
      <c r="BU309" s="11">
        <f>IF($AG309,SUMPRODUCT(BA$2:BA309,$AH$2:$AH309)/SUM($AH$2:$AH309),0)</f>
        <v>0</v>
      </c>
      <c r="BV309" s="11"/>
      <c r="BW309" s="109" cm="1">
        <f t="array" ref="BW309">IF($AG309,SQRT(SUMPRODUCT($AH$2:$AH309, (AI$2:AI309-BC309)^2)/(SUM($AH$2:$AH309)-1)),0)</f>
        <v>0</v>
      </c>
      <c r="BX309" s="109" cm="1">
        <f t="array" ref="BX309">IF($AG309,SQRT(SUMPRODUCT($AH$2:$AH309, (AJ$2:AJ309-BD309)^2)/(SUM($AH$2:$AH309)-1)),0)</f>
        <v>0</v>
      </c>
      <c r="BY309" s="109" cm="1">
        <f t="array" ref="BY309">IF($AG309,SQRT(SUMPRODUCT($AH$2:$AH309, (AK$2:AK309-BE309)^2)/(SUM($AH$2:$AH309)-1)),0)</f>
        <v>0</v>
      </c>
      <c r="BZ309" s="109" cm="1">
        <f t="array" ref="BZ309">IF($AG309,SQRT(SUMPRODUCT($AH$2:$AH309, (AL$2:AL309-BF309)^2)/(SUM($AH$2:$AH309)-1)),0)</f>
        <v>0</v>
      </c>
      <c r="CA309" s="109" cm="1">
        <f t="array" ref="CA309">IF($AG309,SQRT(SUMPRODUCT($AH$2:$AH309, (AM$2:AM309-BG309)^2)/(SUM($AH$2:$AH309)-1)),0)</f>
        <v>0</v>
      </c>
      <c r="CB309" s="109" cm="1">
        <f t="array" ref="CB309">IF($AG309,SQRT(SUMPRODUCT($AH$2:$AH309, (AN$2:AN309-BH309)^2)/(SUM($AH$2:$AH309)-1)),0)</f>
        <v>0</v>
      </c>
      <c r="CC309" s="109" cm="1">
        <f t="array" ref="CC309">IF($AG309,SQRT(SUMPRODUCT($AH$2:$AH309, (AO$2:AO309-BI309)^2)/(SUM($AH$2:$AH309)-1)),0)</f>
        <v>0</v>
      </c>
      <c r="CD309" s="109" cm="1">
        <f t="array" ref="CD309">IF($AG309,SQRT(SUMPRODUCT($AH$2:$AH309, (AP$2:AP309-BJ309)^2)/(SUM($AH$2:$AH309)-1)),0)</f>
        <v>0</v>
      </c>
      <c r="CE309" s="109" cm="1">
        <f t="array" ref="CE309">IF($AG309,SQRT(SUMPRODUCT($AH$2:$AH309, (AQ$2:AQ309-BK309)^2)/(SUM($AH$2:$AH309)-1)),0)</f>
        <v>0</v>
      </c>
      <c r="CF309" s="109" cm="1">
        <f t="array" ref="CF309">IF($AG309,SQRT(SUMPRODUCT($AH$2:$AH309, (AR$2:AR309-BL309)^2)/(SUM($AH$2:$AH309)-1)),0)</f>
        <v>0</v>
      </c>
      <c r="CG309" s="109" cm="1">
        <f t="array" ref="CG309">IF($AG309,SQRT(SUMPRODUCT($AH$2:$AH309, (AS$2:AS309-BM309)^2)/(SUM($AH$2:$AH309)-1)),0)</f>
        <v>0</v>
      </c>
      <c r="CH309" s="109" cm="1">
        <f t="array" ref="CH309">IF($AG309,SQRT(SUMPRODUCT($AH$2:$AH309, (AT$2:AT309-BN309)^2)/(SUM($AH$2:$AH309)-1)),0)</f>
        <v>0</v>
      </c>
      <c r="CI309" s="109" cm="1">
        <f t="array" ref="CI309">IF($AG309,SQRT(SUMPRODUCT($AH$2:$AH309, (AU$2:AU309-BO309)^2)/(SUM($AH$2:$AH309)-1)),0)</f>
        <v>0</v>
      </c>
      <c r="CJ309" s="109" cm="1">
        <f t="array" ref="CJ309">IF($AG309,SQRT(SUMPRODUCT($AH$2:$AH309, (AV$2:AV309-BP309)^2)/(SUM($AH$2:$AH309)-1)),0)</f>
        <v>0</v>
      </c>
      <c r="CK309" s="109" cm="1">
        <f t="array" ref="CK309">IF($AG309,SQRT(SUMPRODUCT($AH$2:$AH309, (AW$2:AW309-BQ309)^2)/(SUM($AH$2:$AH309)-1)),0)</f>
        <v>0</v>
      </c>
      <c r="CL309" s="109" cm="1">
        <f t="array" ref="CL309">IF($AG309,SQRT(SUMPRODUCT($AH$2:$AH309, (AX$2:AX309-BR309)^2)/(SUM($AH$2:$AH309)-1)),0)</f>
        <v>0</v>
      </c>
      <c r="CM309" s="109" cm="1">
        <f t="array" ref="CM309">IF($AG309,SQRT(SUMPRODUCT($AH$2:$AH309, (AY$2:AY309-BS309)^2)/(SUM($AH$2:$AH309)-1)),0)</f>
        <v>0</v>
      </c>
      <c r="CN309" s="109" cm="1">
        <f t="array" ref="CN309">IF($AG309,SQRT(SUMPRODUCT($AH$2:$AH309, (AZ$2:AZ309-BT309)^2)/(SUM($AH$2:$AH309)-1)),0)</f>
        <v>0</v>
      </c>
      <c r="CO309" s="109" cm="1">
        <f t="array" ref="CO309">IF($AG309,SQRT(SUMPRODUCT($AH$2:$AH309, (BA$2:BA309-BU309)^2)/(SUM($AH$2:$AH309)-1)),0)</f>
        <v>0</v>
      </c>
    </row>
    <row r="310" spans="34:93" x14ac:dyDescent="0.25">
      <c r="AH310" s="99" t="str">
        <f t="shared" si="89"/>
        <v/>
      </c>
      <c r="AI310" s="11">
        <f t="shared" ca="1" si="87"/>
        <v>0</v>
      </c>
      <c r="AJ310" s="11">
        <f t="shared" ca="1" si="87"/>
        <v>0</v>
      </c>
      <c r="AK310" s="11">
        <f t="shared" ca="1" si="87"/>
        <v>0</v>
      </c>
      <c r="AL310" s="11">
        <f t="shared" ca="1" si="87"/>
        <v>0</v>
      </c>
      <c r="AM310" s="11">
        <f t="shared" ca="1" si="87"/>
        <v>0</v>
      </c>
      <c r="AN310" s="11">
        <f t="shared" ca="1" si="87"/>
        <v>0</v>
      </c>
      <c r="AO310" s="11">
        <f t="shared" ca="1" si="87"/>
        <v>0</v>
      </c>
      <c r="AP310" s="11">
        <f t="shared" ca="1" si="87"/>
        <v>0</v>
      </c>
      <c r="AQ310" s="11">
        <f t="shared" ca="1" si="87"/>
        <v>0</v>
      </c>
      <c r="AR310" s="11">
        <f t="shared" ca="1" si="87"/>
        <v>0</v>
      </c>
      <c r="AS310" s="11">
        <f t="shared" ca="1" si="88"/>
        <v>0</v>
      </c>
      <c r="AT310" s="11">
        <f t="shared" ca="1" si="88"/>
        <v>0</v>
      </c>
      <c r="AU310" s="11">
        <f t="shared" ca="1" si="88"/>
        <v>0</v>
      </c>
      <c r="AV310" s="11">
        <f t="shared" ca="1" si="88"/>
        <v>0</v>
      </c>
      <c r="AW310" s="11">
        <f t="shared" ca="1" si="88"/>
        <v>0</v>
      </c>
      <c r="AX310" s="11">
        <f t="shared" ca="1" si="88"/>
        <v>0</v>
      </c>
      <c r="AY310" s="11">
        <f t="shared" ca="1" si="88"/>
        <v>0</v>
      </c>
      <c r="AZ310" s="11">
        <f t="shared" ca="1" si="88"/>
        <v>0</v>
      </c>
      <c r="BA310" s="11">
        <f t="shared" ca="1" si="88"/>
        <v>0</v>
      </c>
      <c r="BB310" s="11"/>
      <c r="BC310" s="11">
        <f>IF($AG310,SUMPRODUCT(AI$2:AI310,$AH$2:$AH310)/SUM($AH$2:$AH310),0)</f>
        <v>0</v>
      </c>
      <c r="BD310" s="11">
        <f>IF($AG310,SUMPRODUCT(AJ$2:AJ310,$AH$2:$AH310)/SUM($AH$2:$AH310),0)</f>
        <v>0</v>
      </c>
      <c r="BE310" s="11">
        <f>IF($AG310,SUMPRODUCT(AK$2:AK310,$AH$2:$AH310)/SUM($AH$2:$AH310),0)</f>
        <v>0</v>
      </c>
      <c r="BF310" s="11">
        <f>IF($AG310,SUMPRODUCT(AL$2:AL310,$AH$2:$AH310)/SUM($AH$2:$AH310),0)</f>
        <v>0</v>
      </c>
      <c r="BG310" s="11">
        <f>IF($AG310,SUMPRODUCT(AM$2:AM310,$AH$2:$AH310)/SUM($AH$2:$AH310),0)</f>
        <v>0</v>
      </c>
      <c r="BH310" s="11">
        <f>IF($AG310,SUMPRODUCT(AN$2:AN310,$AH$2:$AH310)/SUM($AH$2:$AH310),0)</f>
        <v>0</v>
      </c>
      <c r="BI310" s="11">
        <f>IF($AG310,SUMPRODUCT(AO$2:AO310,$AH$2:$AH310)/SUM($AH$2:$AH310),0)</f>
        <v>0</v>
      </c>
      <c r="BJ310" s="11">
        <f>IF($AG310,SUMPRODUCT(AP$2:AP310,$AH$2:$AH310)/SUM($AH$2:$AH310),0)</f>
        <v>0</v>
      </c>
      <c r="BK310" s="11">
        <f>IF($AG310,SUMPRODUCT(AQ$2:AQ310,$AH$2:$AH310)/SUM($AH$2:$AH310),0)</f>
        <v>0</v>
      </c>
      <c r="BL310" s="11">
        <f>IF($AG310,SUMPRODUCT(AR$2:AR310,$AH$2:$AH310)/SUM($AH$2:$AH310),0)</f>
        <v>0</v>
      </c>
      <c r="BM310" s="11">
        <f>IF($AG310,SUMPRODUCT(AS$2:AS310,$AH$2:$AH310)/SUM($AH$2:$AH310),0)</f>
        <v>0</v>
      </c>
      <c r="BN310" s="11">
        <f>IF($AG310,SUMPRODUCT(AT$2:AT310,$AH$2:$AH310)/SUM($AH$2:$AH310),0)</f>
        <v>0</v>
      </c>
      <c r="BO310" s="11">
        <f>IF($AG310,SUMPRODUCT(AU$2:AU310,$AH$2:$AH310)/SUM($AH$2:$AH310),0)</f>
        <v>0</v>
      </c>
      <c r="BP310" s="11">
        <f>IF($AG310,SUMPRODUCT(AV$2:AV310,$AH$2:$AH310)/SUM($AH$2:$AH310),0)</f>
        <v>0</v>
      </c>
      <c r="BQ310" s="11">
        <f>IF($AG310,SUMPRODUCT(AW$2:AW310,$AH$2:$AH310)/SUM($AH$2:$AH310),0)</f>
        <v>0</v>
      </c>
      <c r="BR310" s="11">
        <f>IF($AG310,SUMPRODUCT(AX$2:AX310,$AH$2:$AH310)/SUM($AH$2:$AH310),0)</f>
        <v>0</v>
      </c>
      <c r="BS310" s="11">
        <f>IF($AG310,SUMPRODUCT(AY$2:AY310,$AH$2:$AH310)/SUM($AH$2:$AH310),0)</f>
        <v>0</v>
      </c>
      <c r="BT310" s="11">
        <f>IF($AG310,SUMPRODUCT(AZ$2:AZ310,$AH$2:$AH310)/SUM($AH$2:$AH310),0)</f>
        <v>0</v>
      </c>
      <c r="BU310" s="11">
        <f>IF($AG310,SUMPRODUCT(BA$2:BA310,$AH$2:$AH310)/SUM($AH$2:$AH310),0)</f>
        <v>0</v>
      </c>
      <c r="BV310" s="11"/>
      <c r="BW310" s="109" cm="1">
        <f t="array" ref="BW310">IF($AG310,SQRT(SUMPRODUCT($AH$2:$AH310, (AI$2:AI310-BC310)^2)/(SUM($AH$2:$AH310)-1)),0)</f>
        <v>0</v>
      </c>
      <c r="BX310" s="109" cm="1">
        <f t="array" ref="BX310">IF($AG310,SQRT(SUMPRODUCT($AH$2:$AH310, (AJ$2:AJ310-BD310)^2)/(SUM($AH$2:$AH310)-1)),0)</f>
        <v>0</v>
      </c>
      <c r="BY310" s="109" cm="1">
        <f t="array" ref="BY310">IF($AG310,SQRT(SUMPRODUCT($AH$2:$AH310, (AK$2:AK310-BE310)^2)/(SUM($AH$2:$AH310)-1)),0)</f>
        <v>0</v>
      </c>
      <c r="BZ310" s="109" cm="1">
        <f t="array" ref="BZ310">IF($AG310,SQRT(SUMPRODUCT($AH$2:$AH310, (AL$2:AL310-BF310)^2)/(SUM($AH$2:$AH310)-1)),0)</f>
        <v>0</v>
      </c>
      <c r="CA310" s="109" cm="1">
        <f t="array" ref="CA310">IF($AG310,SQRT(SUMPRODUCT($AH$2:$AH310, (AM$2:AM310-BG310)^2)/(SUM($AH$2:$AH310)-1)),0)</f>
        <v>0</v>
      </c>
      <c r="CB310" s="109" cm="1">
        <f t="array" ref="CB310">IF($AG310,SQRT(SUMPRODUCT($AH$2:$AH310, (AN$2:AN310-BH310)^2)/(SUM($AH$2:$AH310)-1)),0)</f>
        <v>0</v>
      </c>
      <c r="CC310" s="109" cm="1">
        <f t="array" ref="CC310">IF($AG310,SQRT(SUMPRODUCT($AH$2:$AH310, (AO$2:AO310-BI310)^2)/(SUM($AH$2:$AH310)-1)),0)</f>
        <v>0</v>
      </c>
      <c r="CD310" s="109" cm="1">
        <f t="array" ref="CD310">IF($AG310,SQRT(SUMPRODUCT($AH$2:$AH310, (AP$2:AP310-BJ310)^2)/(SUM($AH$2:$AH310)-1)),0)</f>
        <v>0</v>
      </c>
      <c r="CE310" s="109" cm="1">
        <f t="array" ref="CE310">IF($AG310,SQRT(SUMPRODUCT($AH$2:$AH310, (AQ$2:AQ310-BK310)^2)/(SUM($AH$2:$AH310)-1)),0)</f>
        <v>0</v>
      </c>
      <c r="CF310" s="109" cm="1">
        <f t="array" ref="CF310">IF($AG310,SQRT(SUMPRODUCT($AH$2:$AH310, (AR$2:AR310-BL310)^2)/(SUM($AH$2:$AH310)-1)),0)</f>
        <v>0</v>
      </c>
      <c r="CG310" s="109" cm="1">
        <f t="array" ref="CG310">IF($AG310,SQRT(SUMPRODUCT($AH$2:$AH310, (AS$2:AS310-BM310)^2)/(SUM($AH$2:$AH310)-1)),0)</f>
        <v>0</v>
      </c>
      <c r="CH310" s="109" cm="1">
        <f t="array" ref="CH310">IF($AG310,SQRT(SUMPRODUCT($AH$2:$AH310, (AT$2:AT310-BN310)^2)/(SUM($AH$2:$AH310)-1)),0)</f>
        <v>0</v>
      </c>
      <c r="CI310" s="109" cm="1">
        <f t="array" ref="CI310">IF($AG310,SQRT(SUMPRODUCT($AH$2:$AH310, (AU$2:AU310-BO310)^2)/(SUM($AH$2:$AH310)-1)),0)</f>
        <v>0</v>
      </c>
      <c r="CJ310" s="109" cm="1">
        <f t="array" ref="CJ310">IF($AG310,SQRT(SUMPRODUCT($AH$2:$AH310, (AV$2:AV310-BP310)^2)/(SUM($AH$2:$AH310)-1)),0)</f>
        <v>0</v>
      </c>
      <c r="CK310" s="109" cm="1">
        <f t="array" ref="CK310">IF($AG310,SQRT(SUMPRODUCT($AH$2:$AH310, (AW$2:AW310-BQ310)^2)/(SUM($AH$2:$AH310)-1)),0)</f>
        <v>0</v>
      </c>
      <c r="CL310" s="109" cm="1">
        <f t="array" ref="CL310">IF($AG310,SQRT(SUMPRODUCT($AH$2:$AH310, (AX$2:AX310-BR310)^2)/(SUM($AH$2:$AH310)-1)),0)</f>
        <v>0</v>
      </c>
      <c r="CM310" s="109" cm="1">
        <f t="array" ref="CM310">IF($AG310,SQRT(SUMPRODUCT($AH$2:$AH310, (AY$2:AY310-BS310)^2)/(SUM($AH$2:$AH310)-1)),0)</f>
        <v>0</v>
      </c>
      <c r="CN310" s="109" cm="1">
        <f t="array" ref="CN310">IF($AG310,SQRT(SUMPRODUCT($AH$2:$AH310, (AZ$2:AZ310-BT310)^2)/(SUM($AH$2:$AH310)-1)),0)</f>
        <v>0</v>
      </c>
      <c r="CO310" s="109" cm="1">
        <f t="array" ref="CO310">IF($AG310,SQRT(SUMPRODUCT($AH$2:$AH310, (BA$2:BA310-BU310)^2)/(SUM($AH$2:$AH310)-1)),0)</f>
        <v>0</v>
      </c>
    </row>
    <row r="311" spans="34:93" x14ac:dyDescent="0.25">
      <c r="AH311" s="99" t="str">
        <f t="shared" si="89"/>
        <v/>
      </c>
      <c r="AI311" s="11">
        <f t="shared" ca="1" si="87"/>
        <v>0</v>
      </c>
      <c r="AJ311" s="11">
        <f t="shared" ca="1" si="87"/>
        <v>0</v>
      </c>
      <c r="AK311" s="11">
        <f t="shared" ca="1" si="87"/>
        <v>0</v>
      </c>
      <c r="AL311" s="11">
        <f t="shared" ca="1" si="87"/>
        <v>0</v>
      </c>
      <c r="AM311" s="11">
        <f t="shared" ca="1" si="87"/>
        <v>0</v>
      </c>
      <c r="AN311" s="11">
        <f t="shared" ca="1" si="87"/>
        <v>0</v>
      </c>
      <c r="AO311" s="11">
        <f t="shared" ca="1" si="87"/>
        <v>0</v>
      </c>
      <c r="AP311" s="11">
        <f t="shared" ca="1" si="87"/>
        <v>0</v>
      </c>
      <c r="AQ311" s="11">
        <f t="shared" ca="1" si="87"/>
        <v>0</v>
      </c>
      <c r="AR311" s="11">
        <f t="shared" ca="1" si="87"/>
        <v>0</v>
      </c>
      <c r="AS311" s="11">
        <f t="shared" ca="1" si="88"/>
        <v>0</v>
      </c>
      <c r="AT311" s="11">
        <f t="shared" ca="1" si="88"/>
        <v>0</v>
      </c>
      <c r="AU311" s="11">
        <f t="shared" ca="1" si="88"/>
        <v>0</v>
      </c>
      <c r="AV311" s="11">
        <f t="shared" ca="1" si="88"/>
        <v>0</v>
      </c>
      <c r="AW311" s="11">
        <f t="shared" ca="1" si="88"/>
        <v>0</v>
      </c>
      <c r="AX311" s="11">
        <f t="shared" ca="1" si="88"/>
        <v>0</v>
      </c>
      <c r="AY311" s="11">
        <f t="shared" ca="1" si="88"/>
        <v>0</v>
      </c>
      <c r="AZ311" s="11">
        <f t="shared" ca="1" si="88"/>
        <v>0</v>
      </c>
      <c r="BA311" s="11">
        <f t="shared" ca="1" si="88"/>
        <v>0</v>
      </c>
      <c r="BB311" s="11"/>
      <c r="BC311" s="11">
        <f>IF($AG311,SUMPRODUCT(AI$2:AI311,$AH$2:$AH311)/SUM($AH$2:$AH311),0)</f>
        <v>0</v>
      </c>
      <c r="BD311" s="11">
        <f>IF($AG311,SUMPRODUCT(AJ$2:AJ311,$AH$2:$AH311)/SUM($AH$2:$AH311),0)</f>
        <v>0</v>
      </c>
      <c r="BE311" s="11">
        <f>IF($AG311,SUMPRODUCT(AK$2:AK311,$AH$2:$AH311)/SUM($AH$2:$AH311),0)</f>
        <v>0</v>
      </c>
      <c r="BF311" s="11">
        <f>IF($AG311,SUMPRODUCT(AL$2:AL311,$AH$2:$AH311)/SUM($AH$2:$AH311),0)</f>
        <v>0</v>
      </c>
      <c r="BG311" s="11">
        <f>IF($AG311,SUMPRODUCT(AM$2:AM311,$AH$2:$AH311)/SUM($AH$2:$AH311),0)</f>
        <v>0</v>
      </c>
      <c r="BH311" s="11">
        <f>IF($AG311,SUMPRODUCT(AN$2:AN311,$AH$2:$AH311)/SUM($AH$2:$AH311),0)</f>
        <v>0</v>
      </c>
      <c r="BI311" s="11">
        <f>IF($AG311,SUMPRODUCT(AO$2:AO311,$AH$2:$AH311)/SUM($AH$2:$AH311),0)</f>
        <v>0</v>
      </c>
      <c r="BJ311" s="11">
        <f>IF($AG311,SUMPRODUCT(AP$2:AP311,$AH$2:$AH311)/SUM($AH$2:$AH311),0)</f>
        <v>0</v>
      </c>
      <c r="BK311" s="11">
        <f>IF($AG311,SUMPRODUCT(AQ$2:AQ311,$AH$2:$AH311)/SUM($AH$2:$AH311),0)</f>
        <v>0</v>
      </c>
      <c r="BL311" s="11">
        <f>IF($AG311,SUMPRODUCT(AR$2:AR311,$AH$2:$AH311)/SUM($AH$2:$AH311),0)</f>
        <v>0</v>
      </c>
      <c r="BM311" s="11">
        <f>IF($AG311,SUMPRODUCT(AS$2:AS311,$AH$2:$AH311)/SUM($AH$2:$AH311),0)</f>
        <v>0</v>
      </c>
      <c r="BN311" s="11">
        <f>IF($AG311,SUMPRODUCT(AT$2:AT311,$AH$2:$AH311)/SUM($AH$2:$AH311),0)</f>
        <v>0</v>
      </c>
      <c r="BO311" s="11">
        <f>IF($AG311,SUMPRODUCT(AU$2:AU311,$AH$2:$AH311)/SUM($AH$2:$AH311),0)</f>
        <v>0</v>
      </c>
      <c r="BP311" s="11">
        <f>IF($AG311,SUMPRODUCT(AV$2:AV311,$AH$2:$AH311)/SUM($AH$2:$AH311),0)</f>
        <v>0</v>
      </c>
      <c r="BQ311" s="11">
        <f>IF($AG311,SUMPRODUCT(AW$2:AW311,$AH$2:$AH311)/SUM($AH$2:$AH311),0)</f>
        <v>0</v>
      </c>
      <c r="BR311" s="11">
        <f>IF($AG311,SUMPRODUCT(AX$2:AX311,$AH$2:$AH311)/SUM($AH$2:$AH311),0)</f>
        <v>0</v>
      </c>
      <c r="BS311" s="11">
        <f>IF($AG311,SUMPRODUCT(AY$2:AY311,$AH$2:$AH311)/SUM($AH$2:$AH311),0)</f>
        <v>0</v>
      </c>
      <c r="BT311" s="11">
        <f>IF($AG311,SUMPRODUCT(AZ$2:AZ311,$AH$2:$AH311)/SUM($AH$2:$AH311),0)</f>
        <v>0</v>
      </c>
      <c r="BU311" s="11">
        <f>IF($AG311,SUMPRODUCT(BA$2:BA311,$AH$2:$AH311)/SUM($AH$2:$AH311),0)</f>
        <v>0</v>
      </c>
      <c r="BV311" s="11"/>
      <c r="BW311" s="109" cm="1">
        <f t="array" ref="BW311">IF($AG311,SQRT(SUMPRODUCT($AH$2:$AH311, (AI$2:AI311-BC311)^2)/(SUM($AH$2:$AH311)-1)),0)</f>
        <v>0</v>
      </c>
      <c r="BX311" s="109" cm="1">
        <f t="array" ref="BX311">IF($AG311,SQRT(SUMPRODUCT($AH$2:$AH311, (AJ$2:AJ311-BD311)^2)/(SUM($AH$2:$AH311)-1)),0)</f>
        <v>0</v>
      </c>
      <c r="BY311" s="109" cm="1">
        <f t="array" ref="BY311">IF($AG311,SQRT(SUMPRODUCT($AH$2:$AH311, (AK$2:AK311-BE311)^2)/(SUM($AH$2:$AH311)-1)),0)</f>
        <v>0</v>
      </c>
      <c r="BZ311" s="109" cm="1">
        <f t="array" ref="BZ311">IF($AG311,SQRT(SUMPRODUCT($AH$2:$AH311, (AL$2:AL311-BF311)^2)/(SUM($AH$2:$AH311)-1)),0)</f>
        <v>0</v>
      </c>
      <c r="CA311" s="109" cm="1">
        <f t="array" ref="CA311">IF($AG311,SQRT(SUMPRODUCT($AH$2:$AH311, (AM$2:AM311-BG311)^2)/(SUM($AH$2:$AH311)-1)),0)</f>
        <v>0</v>
      </c>
      <c r="CB311" s="109" cm="1">
        <f t="array" ref="CB311">IF($AG311,SQRT(SUMPRODUCT($AH$2:$AH311, (AN$2:AN311-BH311)^2)/(SUM($AH$2:$AH311)-1)),0)</f>
        <v>0</v>
      </c>
      <c r="CC311" s="109" cm="1">
        <f t="array" ref="CC311">IF($AG311,SQRT(SUMPRODUCT($AH$2:$AH311, (AO$2:AO311-BI311)^2)/(SUM($AH$2:$AH311)-1)),0)</f>
        <v>0</v>
      </c>
      <c r="CD311" s="109" cm="1">
        <f t="array" ref="CD311">IF($AG311,SQRT(SUMPRODUCT($AH$2:$AH311, (AP$2:AP311-BJ311)^2)/(SUM($AH$2:$AH311)-1)),0)</f>
        <v>0</v>
      </c>
      <c r="CE311" s="109" cm="1">
        <f t="array" ref="CE311">IF($AG311,SQRT(SUMPRODUCT($AH$2:$AH311, (AQ$2:AQ311-BK311)^2)/(SUM($AH$2:$AH311)-1)),0)</f>
        <v>0</v>
      </c>
      <c r="CF311" s="109" cm="1">
        <f t="array" ref="CF311">IF($AG311,SQRT(SUMPRODUCT($AH$2:$AH311, (AR$2:AR311-BL311)^2)/(SUM($AH$2:$AH311)-1)),0)</f>
        <v>0</v>
      </c>
      <c r="CG311" s="109" cm="1">
        <f t="array" ref="CG311">IF($AG311,SQRT(SUMPRODUCT($AH$2:$AH311, (AS$2:AS311-BM311)^2)/(SUM($AH$2:$AH311)-1)),0)</f>
        <v>0</v>
      </c>
      <c r="CH311" s="109" cm="1">
        <f t="array" ref="CH311">IF($AG311,SQRT(SUMPRODUCT($AH$2:$AH311, (AT$2:AT311-BN311)^2)/(SUM($AH$2:$AH311)-1)),0)</f>
        <v>0</v>
      </c>
      <c r="CI311" s="109" cm="1">
        <f t="array" ref="CI311">IF($AG311,SQRT(SUMPRODUCT($AH$2:$AH311, (AU$2:AU311-BO311)^2)/(SUM($AH$2:$AH311)-1)),0)</f>
        <v>0</v>
      </c>
      <c r="CJ311" s="109" cm="1">
        <f t="array" ref="CJ311">IF($AG311,SQRT(SUMPRODUCT($AH$2:$AH311, (AV$2:AV311-BP311)^2)/(SUM($AH$2:$AH311)-1)),0)</f>
        <v>0</v>
      </c>
      <c r="CK311" s="109" cm="1">
        <f t="array" ref="CK311">IF($AG311,SQRT(SUMPRODUCT($AH$2:$AH311, (AW$2:AW311-BQ311)^2)/(SUM($AH$2:$AH311)-1)),0)</f>
        <v>0</v>
      </c>
      <c r="CL311" s="109" cm="1">
        <f t="array" ref="CL311">IF($AG311,SQRT(SUMPRODUCT($AH$2:$AH311, (AX$2:AX311-BR311)^2)/(SUM($AH$2:$AH311)-1)),0)</f>
        <v>0</v>
      </c>
      <c r="CM311" s="109" cm="1">
        <f t="array" ref="CM311">IF($AG311,SQRT(SUMPRODUCT($AH$2:$AH311, (AY$2:AY311-BS311)^2)/(SUM($AH$2:$AH311)-1)),0)</f>
        <v>0</v>
      </c>
      <c r="CN311" s="109" cm="1">
        <f t="array" ref="CN311">IF($AG311,SQRT(SUMPRODUCT($AH$2:$AH311, (AZ$2:AZ311-BT311)^2)/(SUM($AH$2:$AH311)-1)),0)</f>
        <v>0</v>
      </c>
      <c r="CO311" s="109" cm="1">
        <f t="array" ref="CO311">IF($AG311,SQRT(SUMPRODUCT($AH$2:$AH311, (BA$2:BA311-BU311)^2)/(SUM($AH$2:$AH311)-1)),0)</f>
        <v>0</v>
      </c>
    </row>
    <row r="312" spans="34:93" x14ac:dyDescent="0.25">
      <c r="AH312" s="99" t="str">
        <f t="shared" si="89"/>
        <v/>
      </c>
      <c r="AI312" s="11">
        <f t="shared" ref="AI312:AR321" ca="1" si="90">IF(AI$1&lt;&gt;0,SUMIFS(INDIRECT(AI$1), Fecha,$AG312),0)</f>
        <v>0</v>
      </c>
      <c r="AJ312" s="11">
        <f t="shared" ca="1" si="90"/>
        <v>0</v>
      </c>
      <c r="AK312" s="11">
        <f t="shared" ca="1" si="90"/>
        <v>0</v>
      </c>
      <c r="AL312" s="11">
        <f t="shared" ca="1" si="90"/>
        <v>0</v>
      </c>
      <c r="AM312" s="11">
        <f t="shared" ca="1" si="90"/>
        <v>0</v>
      </c>
      <c r="AN312" s="11">
        <f t="shared" ca="1" si="90"/>
        <v>0</v>
      </c>
      <c r="AO312" s="11">
        <f t="shared" ca="1" si="90"/>
        <v>0</v>
      </c>
      <c r="AP312" s="11">
        <f t="shared" ca="1" si="90"/>
        <v>0</v>
      </c>
      <c r="AQ312" s="11">
        <f t="shared" ca="1" si="90"/>
        <v>0</v>
      </c>
      <c r="AR312" s="11">
        <f t="shared" ca="1" si="90"/>
        <v>0</v>
      </c>
      <c r="AS312" s="11">
        <f t="shared" ref="AS312:BA321" ca="1" si="91">IF(AS$1&lt;&gt;0,SUMIFS(INDIRECT(AS$1), Fecha,$AG312),0)</f>
        <v>0</v>
      </c>
      <c r="AT312" s="11">
        <f t="shared" ca="1" si="91"/>
        <v>0</v>
      </c>
      <c r="AU312" s="11">
        <f t="shared" ca="1" si="91"/>
        <v>0</v>
      </c>
      <c r="AV312" s="11">
        <f t="shared" ca="1" si="91"/>
        <v>0</v>
      </c>
      <c r="AW312" s="11">
        <f t="shared" ca="1" si="91"/>
        <v>0</v>
      </c>
      <c r="AX312" s="11">
        <f t="shared" ca="1" si="91"/>
        <v>0</v>
      </c>
      <c r="AY312" s="11">
        <f t="shared" ca="1" si="91"/>
        <v>0</v>
      </c>
      <c r="AZ312" s="11">
        <f t="shared" ca="1" si="91"/>
        <v>0</v>
      </c>
      <c r="BA312" s="11">
        <f t="shared" ca="1" si="91"/>
        <v>0</v>
      </c>
      <c r="BB312" s="11"/>
      <c r="BC312" s="11">
        <f>IF($AG312,SUMPRODUCT(AI$2:AI312,$AH$2:$AH312)/SUM($AH$2:$AH312),0)</f>
        <v>0</v>
      </c>
      <c r="BD312" s="11">
        <f>IF($AG312,SUMPRODUCT(AJ$2:AJ312,$AH$2:$AH312)/SUM($AH$2:$AH312),0)</f>
        <v>0</v>
      </c>
      <c r="BE312" s="11">
        <f>IF($AG312,SUMPRODUCT(AK$2:AK312,$AH$2:$AH312)/SUM($AH$2:$AH312),0)</f>
        <v>0</v>
      </c>
      <c r="BF312" s="11">
        <f>IF($AG312,SUMPRODUCT(AL$2:AL312,$AH$2:$AH312)/SUM($AH$2:$AH312),0)</f>
        <v>0</v>
      </c>
      <c r="BG312" s="11">
        <f>IF($AG312,SUMPRODUCT(AM$2:AM312,$AH$2:$AH312)/SUM($AH$2:$AH312),0)</f>
        <v>0</v>
      </c>
      <c r="BH312" s="11">
        <f>IF($AG312,SUMPRODUCT(AN$2:AN312,$AH$2:$AH312)/SUM($AH$2:$AH312),0)</f>
        <v>0</v>
      </c>
      <c r="BI312" s="11">
        <f>IF($AG312,SUMPRODUCT(AO$2:AO312,$AH$2:$AH312)/SUM($AH$2:$AH312),0)</f>
        <v>0</v>
      </c>
      <c r="BJ312" s="11">
        <f>IF($AG312,SUMPRODUCT(AP$2:AP312,$AH$2:$AH312)/SUM($AH$2:$AH312),0)</f>
        <v>0</v>
      </c>
      <c r="BK312" s="11">
        <f>IF($AG312,SUMPRODUCT(AQ$2:AQ312,$AH$2:$AH312)/SUM($AH$2:$AH312),0)</f>
        <v>0</v>
      </c>
      <c r="BL312" s="11">
        <f>IF($AG312,SUMPRODUCT(AR$2:AR312,$AH$2:$AH312)/SUM($AH$2:$AH312),0)</f>
        <v>0</v>
      </c>
      <c r="BM312" s="11">
        <f>IF($AG312,SUMPRODUCT(AS$2:AS312,$AH$2:$AH312)/SUM($AH$2:$AH312),0)</f>
        <v>0</v>
      </c>
      <c r="BN312" s="11">
        <f>IF($AG312,SUMPRODUCT(AT$2:AT312,$AH$2:$AH312)/SUM($AH$2:$AH312),0)</f>
        <v>0</v>
      </c>
      <c r="BO312" s="11">
        <f>IF($AG312,SUMPRODUCT(AU$2:AU312,$AH$2:$AH312)/SUM($AH$2:$AH312),0)</f>
        <v>0</v>
      </c>
      <c r="BP312" s="11">
        <f>IF($AG312,SUMPRODUCT(AV$2:AV312,$AH$2:$AH312)/SUM($AH$2:$AH312),0)</f>
        <v>0</v>
      </c>
      <c r="BQ312" s="11">
        <f>IF($AG312,SUMPRODUCT(AW$2:AW312,$AH$2:$AH312)/SUM($AH$2:$AH312),0)</f>
        <v>0</v>
      </c>
      <c r="BR312" s="11">
        <f>IF($AG312,SUMPRODUCT(AX$2:AX312,$AH$2:$AH312)/SUM($AH$2:$AH312),0)</f>
        <v>0</v>
      </c>
      <c r="BS312" s="11">
        <f>IF($AG312,SUMPRODUCT(AY$2:AY312,$AH$2:$AH312)/SUM($AH$2:$AH312),0)</f>
        <v>0</v>
      </c>
      <c r="BT312" s="11">
        <f>IF($AG312,SUMPRODUCT(AZ$2:AZ312,$AH$2:$AH312)/SUM($AH$2:$AH312),0)</f>
        <v>0</v>
      </c>
      <c r="BU312" s="11">
        <f>IF($AG312,SUMPRODUCT(BA$2:BA312,$AH$2:$AH312)/SUM($AH$2:$AH312),0)</f>
        <v>0</v>
      </c>
      <c r="BV312" s="11"/>
      <c r="BW312" s="109" cm="1">
        <f t="array" ref="BW312">IF($AG312,SQRT(SUMPRODUCT($AH$2:$AH312, (AI$2:AI312-BC312)^2)/(SUM($AH$2:$AH312)-1)),0)</f>
        <v>0</v>
      </c>
      <c r="BX312" s="109" cm="1">
        <f t="array" ref="BX312">IF($AG312,SQRT(SUMPRODUCT($AH$2:$AH312, (AJ$2:AJ312-BD312)^2)/(SUM($AH$2:$AH312)-1)),0)</f>
        <v>0</v>
      </c>
      <c r="BY312" s="109" cm="1">
        <f t="array" ref="BY312">IF($AG312,SQRT(SUMPRODUCT($AH$2:$AH312, (AK$2:AK312-BE312)^2)/(SUM($AH$2:$AH312)-1)),0)</f>
        <v>0</v>
      </c>
      <c r="BZ312" s="109" cm="1">
        <f t="array" ref="BZ312">IF($AG312,SQRT(SUMPRODUCT($AH$2:$AH312, (AL$2:AL312-BF312)^2)/(SUM($AH$2:$AH312)-1)),0)</f>
        <v>0</v>
      </c>
      <c r="CA312" s="109" cm="1">
        <f t="array" ref="CA312">IF($AG312,SQRT(SUMPRODUCT($AH$2:$AH312, (AM$2:AM312-BG312)^2)/(SUM($AH$2:$AH312)-1)),0)</f>
        <v>0</v>
      </c>
      <c r="CB312" s="109" cm="1">
        <f t="array" ref="CB312">IF($AG312,SQRT(SUMPRODUCT($AH$2:$AH312, (AN$2:AN312-BH312)^2)/(SUM($AH$2:$AH312)-1)),0)</f>
        <v>0</v>
      </c>
      <c r="CC312" s="109" cm="1">
        <f t="array" ref="CC312">IF($AG312,SQRT(SUMPRODUCT($AH$2:$AH312, (AO$2:AO312-BI312)^2)/(SUM($AH$2:$AH312)-1)),0)</f>
        <v>0</v>
      </c>
      <c r="CD312" s="109" cm="1">
        <f t="array" ref="CD312">IF($AG312,SQRT(SUMPRODUCT($AH$2:$AH312, (AP$2:AP312-BJ312)^2)/(SUM($AH$2:$AH312)-1)),0)</f>
        <v>0</v>
      </c>
      <c r="CE312" s="109" cm="1">
        <f t="array" ref="CE312">IF($AG312,SQRT(SUMPRODUCT($AH$2:$AH312, (AQ$2:AQ312-BK312)^2)/(SUM($AH$2:$AH312)-1)),0)</f>
        <v>0</v>
      </c>
      <c r="CF312" s="109" cm="1">
        <f t="array" ref="CF312">IF($AG312,SQRT(SUMPRODUCT($AH$2:$AH312, (AR$2:AR312-BL312)^2)/(SUM($AH$2:$AH312)-1)),0)</f>
        <v>0</v>
      </c>
      <c r="CG312" s="109" cm="1">
        <f t="array" ref="CG312">IF($AG312,SQRT(SUMPRODUCT($AH$2:$AH312, (AS$2:AS312-BM312)^2)/(SUM($AH$2:$AH312)-1)),0)</f>
        <v>0</v>
      </c>
      <c r="CH312" s="109" cm="1">
        <f t="array" ref="CH312">IF($AG312,SQRT(SUMPRODUCT($AH$2:$AH312, (AT$2:AT312-BN312)^2)/(SUM($AH$2:$AH312)-1)),0)</f>
        <v>0</v>
      </c>
      <c r="CI312" s="109" cm="1">
        <f t="array" ref="CI312">IF($AG312,SQRT(SUMPRODUCT($AH$2:$AH312, (AU$2:AU312-BO312)^2)/(SUM($AH$2:$AH312)-1)),0)</f>
        <v>0</v>
      </c>
      <c r="CJ312" s="109" cm="1">
        <f t="array" ref="CJ312">IF($AG312,SQRT(SUMPRODUCT($AH$2:$AH312, (AV$2:AV312-BP312)^2)/(SUM($AH$2:$AH312)-1)),0)</f>
        <v>0</v>
      </c>
      <c r="CK312" s="109" cm="1">
        <f t="array" ref="CK312">IF($AG312,SQRT(SUMPRODUCT($AH$2:$AH312, (AW$2:AW312-BQ312)^2)/(SUM($AH$2:$AH312)-1)),0)</f>
        <v>0</v>
      </c>
      <c r="CL312" s="109" cm="1">
        <f t="array" ref="CL312">IF($AG312,SQRT(SUMPRODUCT($AH$2:$AH312, (AX$2:AX312-BR312)^2)/(SUM($AH$2:$AH312)-1)),0)</f>
        <v>0</v>
      </c>
      <c r="CM312" s="109" cm="1">
        <f t="array" ref="CM312">IF($AG312,SQRT(SUMPRODUCT($AH$2:$AH312, (AY$2:AY312-BS312)^2)/(SUM($AH$2:$AH312)-1)),0)</f>
        <v>0</v>
      </c>
      <c r="CN312" s="109" cm="1">
        <f t="array" ref="CN312">IF($AG312,SQRT(SUMPRODUCT($AH$2:$AH312, (AZ$2:AZ312-BT312)^2)/(SUM($AH$2:$AH312)-1)),0)</f>
        <v>0</v>
      </c>
      <c r="CO312" s="109" cm="1">
        <f t="array" ref="CO312">IF($AG312,SQRT(SUMPRODUCT($AH$2:$AH312, (BA$2:BA312-BU312)^2)/(SUM($AH$2:$AH312)-1)),0)</f>
        <v>0</v>
      </c>
    </row>
    <row r="313" spans="34:93" x14ac:dyDescent="0.25">
      <c r="AH313" s="99" t="str">
        <f t="shared" si="89"/>
        <v/>
      </c>
      <c r="AI313" s="11">
        <f t="shared" ca="1" si="90"/>
        <v>0</v>
      </c>
      <c r="AJ313" s="11">
        <f t="shared" ca="1" si="90"/>
        <v>0</v>
      </c>
      <c r="AK313" s="11">
        <f t="shared" ca="1" si="90"/>
        <v>0</v>
      </c>
      <c r="AL313" s="11">
        <f t="shared" ca="1" si="90"/>
        <v>0</v>
      </c>
      <c r="AM313" s="11">
        <f t="shared" ca="1" si="90"/>
        <v>0</v>
      </c>
      <c r="AN313" s="11">
        <f t="shared" ca="1" si="90"/>
        <v>0</v>
      </c>
      <c r="AO313" s="11">
        <f t="shared" ca="1" si="90"/>
        <v>0</v>
      </c>
      <c r="AP313" s="11">
        <f t="shared" ca="1" si="90"/>
        <v>0</v>
      </c>
      <c r="AQ313" s="11">
        <f t="shared" ca="1" si="90"/>
        <v>0</v>
      </c>
      <c r="AR313" s="11">
        <f t="shared" ca="1" si="90"/>
        <v>0</v>
      </c>
      <c r="AS313" s="11">
        <f t="shared" ca="1" si="91"/>
        <v>0</v>
      </c>
      <c r="AT313" s="11">
        <f t="shared" ca="1" si="91"/>
        <v>0</v>
      </c>
      <c r="AU313" s="11">
        <f t="shared" ca="1" si="91"/>
        <v>0</v>
      </c>
      <c r="AV313" s="11">
        <f t="shared" ca="1" si="91"/>
        <v>0</v>
      </c>
      <c r="AW313" s="11">
        <f t="shared" ca="1" si="91"/>
        <v>0</v>
      </c>
      <c r="AX313" s="11">
        <f t="shared" ca="1" si="91"/>
        <v>0</v>
      </c>
      <c r="AY313" s="11">
        <f t="shared" ca="1" si="91"/>
        <v>0</v>
      </c>
      <c r="AZ313" s="11">
        <f t="shared" ca="1" si="91"/>
        <v>0</v>
      </c>
      <c r="BA313" s="11">
        <f t="shared" ca="1" si="91"/>
        <v>0</v>
      </c>
      <c r="BB313" s="11"/>
      <c r="BC313" s="11">
        <f>IF($AG313,SUMPRODUCT(AI$2:AI313,$AH$2:$AH313)/SUM($AH$2:$AH313),0)</f>
        <v>0</v>
      </c>
      <c r="BD313" s="11">
        <f>IF($AG313,SUMPRODUCT(AJ$2:AJ313,$AH$2:$AH313)/SUM($AH$2:$AH313),0)</f>
        <v>0</v>
      </c>
      <c r="BE313" s="11">
        <f>IF($AG313,SUMPRODUCT(AK$2:AK313,$AH$2:$AH313)/SUM($AH$2:$AH313),0)</f>
        <v>0</v>
      </c>
      <c r="BF313" s="11">
        <f>IF($AG313,SUMPRODUCT(AL$2:AL313,$AH$2:$AH313)/SUM($AH$2:$AH313),0)</f>
        <v>0</v>
      </c>
      <c r="BG313" s="11">
        <f>IF($AG313,SUMPRODUCT(AM$2:AM313,$AH$2:$AH313)/SUM($AH$2:$AH313),0)</f>
        <v>0</v>
      </c>
      <c r="BH313" s="11">
        <f>IF($AG313,SUMPRODUCT(AN$2:AN313,$AH$2:$AH313)/SUM($AH$2:$AH313),0)</f>
        <v>0</v>
      </c>
      <c r="BI313" s="11">
        <f>IF($AG313,SUMPRODUCT(AO$2:AO313,$AH$2:$AH313)/SUM($AH$2:$AH313),0)</f>
        <v>0</v>
      </c>
      <c r="BJ313" s="11">
        <f>IF($AG313,SUMPRODUCT(AP$2:AP313,$AH$2:$AH313)/SUM($AH$2:$AH313),0)</f>
        <v>0</v>
      </c>
      <c r="BK313" s="11">
        <f>IF($AG313,SUMPRODUCT(AQ$2:AQ313,$AH$2:$AH313)/SUM($AH$2:$AH313),0)</f>
        <v>0</v>
      </c>
      <c r="BL313" s="11">
        <f>IF($AG313,SUMPRODUCT(AR$2:AR313,$AH$2:$AH313)/SUM($AH$2:$AH313),0)</f>
        <v>0</v>
      </c>
      <c r="BM313" s="11">
        <f>IF($AG313,SUMPRODUCT(AS$2:AS313,$AH$2:$AH313)/SUM($AH$2:$AH313),0)</f>
        <v>0</v>
      </c>
      <c r="BN313" s="11">
        <f>IF($AG313,SUMPRODUCT(AT$2:AT313,$AH$2:$AH313)/SUM($AH$2:$AH313),0)</f>
        <v>0</v>
      </c>
      <c r="BO313" s="11">
        <f>IF($AG313,SUMPRODUCT(AU$2:AU313,$AH$2:$AH313)/SUM($AH$2:$AH313),0)</f>
        <v>0</v>
      </c>
      <c r="BP313" s="11">
        <f>IF($AG313,SUMPRODUCT(AV$2:AV313,$AH$2:$AH313)/SUM($AH$2:$AH313),0)</f>
        <v>0</v>
      </c>
      <c r="BQ313" s="11">
        <f>IF($AG313,SUMPRODUCT(AW$2:AW313,$AH$2:$AH313)/SUM($AH$2:$AH313),0)</f>
        <v>0</v>
      </c>
      <c r="BR313" s="11">
        <f>IF($AG313,SUMPRODUCT(AX$2:AX313,$AH$2:$AH313)/SUM($AH$2:$AH313),0)</f>
        <v>0</v>
      </c>
      <c r="BS313" s="11">
        <f>IF($AG313,SUMPRODUCT(AY$2:AY313,$AH$2:$AH313)/SUM($AH$2:$AH313),0)</f>
        <v>0</v>
      </c>
      <c r="BT313" s="11">
        <f>IF($AG313,SUMPRODUCT(AZ$2:AZ313,$AH$2:$AH313)/SUM($AH$2:$AH313),0)</f>
        <v>0</v>
      </c>
      <c r="BU313" s="11">
        <f>IF($AG313,SUMPRODUCT(BA$2:BA313,$AH$2:$AH313)/SUM($AH$2:$AH313),0)</f>
        <v>0</v>
      </c>
      <c r="BV313" s="11"/>
      <c r="BW313" s="109" cm="1">
        <f t="array" ref="BW313">IF($AG313,SQRT(SUMPRODUCT($AH$2:$AH313, (AI$2:AI313-BC313)^2)/(SUM($AH$2:$AH313)-1)),0)</f>
        <v>0</v>
      </c>
      <c r="BX313" s="109" cm="1">
        <f t="array" ref="BX313">IF($AG313,SQRT(SUMPRODUCT($AH$2:$AH313, (AJ$2:AJ313-BD313)^2)/(SUM($AH$2:$AH313)-1)),0)</f>
        <v>0</v>
      </c>
      <c r="BY313" s="109" cm="1">
        <f t="array" ref="BY313">IF($AG313,SQRT(SUMPRODUCT($AH$2:$AH313, (AK$2:AK313-BE313)^2)/(SUM($AH$2:$AH313)-1)),0)</f>
        <v>0</v>
      </c>
      <c r="BZ313" s="109" cm="1">
        <f t="array" ref="BZ313">IF($AG313,SQRT(SUMPRODUCT($AH$2:$AH313, (AL$2:AL313-BF313)^2)/(SUM($AH$2:$AH313)-1)),0)</f>
        <v>0</v>
      </c>
      <c r="CA313" s="109" cm="1">
        <f t="array" ref="CA313">IF($AG313,SQRT(SUMPRODUCT($AH$2:$AH313, (AM$2:AM313-BG313)^2)/(SUM($AH$2:$AH313)-1)),0)</f>
        <v>0</v>
      </c>
      <c r="CB313" s="109" cm="1">
        <f t="array" ref="CB313">IF($AG313,SQRT(SUMPRODUCT($AH$2:$AH313, (AN$2:AN313-BH313)^2)/(SUM($AH$2:$AH313)-1)),0)</f>
        <v>0</v>
      </c>
      <c r="CC313" s="109" cm="1">
        <f t="array" ref="CC313">IF($AG313,SQRT(SUMPRODUCT($AH$2:$AH313, (AO$2:AO313-BI313)^2)/(SUM($AH$2:$AH313)-1)),0)</f>
        <v>0</v>
      </c>
      <c r="CD313" s="109" cm="1">
        <f t="array" ref="CD313">IF($AG313,SQRT(SUMPRODUCT($AH$2:$AH313, (AP$2:AP313-BJ313)^2)/(SUM($AH$2:$AH313)-1)),0)</f>
        <v>0</v>
      </c>
      <c r="CE313" s="109" cm="1">
        <f t="array" ref="CE313">IF($AG313,SQRT(SUMPRODUCT($AH$2:$AH313, (AQ$2:AQ313-BK313)^2)/(SUM($AH$2:$AH313)-1)),0)</f>
        <v>0</v>
      </c>
      <c r="CF313" s="109" cm="1">
        <f t="array" ref="CF313">IF($AG313,SQRT(SUMPRODUCT($AH$2:$AH313, (AR$2:AR313-BL313)^2)/(SUM($AH$2:$AH313)-1)),0)</f>
        <v>0</v>
      </c>
      <c r="CG313" s="109" cm="1">
        <f t="array" ref="CG313">IF($AG313,SQRT(SUMPRODUCT($AH$2:$AH313, (AS$2:AS313-BM313)^2)/(SUM($AH$2:$AH313)-1)),0)</f>
        <v>0</v>
      </c>
      <c r="CH313" s="109" cm="1">
        <f t="array" ref="CH313">IF($AG313,SQRT(SUMPRODUCT($AH$2:$AH313, (AT$2:AT313-BN313)^2)/(SUM($AH$2:$AH313)-1)),0)</f>
        <v>0</v>
      </c>
      <c r="CI313" s="109" cm="1">
        <f t="array" ref="CI313">IF($AG313,SQRT(SUMPRODUCT($AH$2:$AH313, (AU$2:AU313-BO313)^2)/(SUM($AH$2:$AH313)-1)),0)</f>
        <v>0</v>
      </c>
      <c r="CJ313" s="109" cm="1">
        <f t="array" ref="CJ313">IF($AG313,SQRT(SUMPRODUCT($AH$2:$AH313, (AV$2:AV313-BP313)^2)/(SUM($AH$2:$AH313)-1)),0)</f>
        <v>0</v>
      </c>
      <c r="CK313" s="109" cm="1">
        <f t="array" ref="CK313">IF($AG313,SQRT(SUMPRODUCT($AH$2:$AH313, (AW$2:AW313-BQ313)^2)/(SUM($AH$2:$AH313)-1)),0)</f>
        <v>0</v>
      </c>
      <c r="CL313" s="109" cm="1">
        <f t="array" ref="CL313">IF($AG313,SQRT(SUMPRODUCT($AH$2:$AH313, (AX$2:AX313-BR313)^2)/(SUM($AH$2:$AH313)-1)),0)</f>
        <v>0</v>
      </c>
      <c r="CM313" s="109" cm="1">
        <f t="array" ref="CM313">IF($AG313,SQRT(SUMPRODUCT($AH$2:$AH313, (AY$2:AY313-BS313)^2)/(SUM($AH$2:$AH313)-1)),0)</f>
        <v>0</v>
      </c>
      <c r="CN313" s="109" cm="1">
        <f t="array" ref="CN313">IF($AG313,SQRT(SUMPRODUCT($AH$2:$AH313, (AZ$2:AZ313-BT313)^2)/(SUM($AH$2:$AH313)-1)),0)</f>
        <v>0</v>
      </c>
      <c r="CO313" s="109" cm="1">
        <f t="array" ref="CO313">IF($AG313,SQRT(SUMPRODUCT($AH$2:$AH313, (BA$2:BA313-BU313)^2)/(SUM($AH$2:$AH313)-1)),0)</f>
        <v>0</v>
      </c>
    </row>
    <row r="314" spans="34:93" x14ac:dyDescent="0.25">
      <c r="AH314" s="99" t="str">
        <f t="shared" si="89"/>
        <v/>
      </c>
      <c r="AI314" s="11">
        <f t="shared" ca="1" si="90"/>
        <v>0</v>
      </c>
      <c r="AJ314" s="11">
        <f t="shared" ca="1" si="90"/>
        <v>0</v>
      </c>
      <c r="AK314" s="11">
        <f t="shared" ca="1" si="90"/>
        <v>0</v>
      </c>
      <c r="AL314" s="11">
        <f t="shared" ca="1" si="90"/>
        <v>0</v>
      </c>
      <c r="AM314" s="11">
        <f t="shared" ca="1" si="90"/>
        <v>0</v>
      </c>
      <c r="AN314" s="11">
        <f t="shared" ca="1" si="90"/>
        <v>0</v>
      </c>
      <c r="AO314" s="11">
        <f t="shared" ca="1" si="90"/>
        <v>0</v>
      </c>
      <c r="AP314" s="11">
        <f t="shared" ca="1" si="90"/>
        <v>0</v>
      </c>
      <c r="AQ314" s="11">
        <f t="shared" ca="1" si="90"/>
        <v>0</v>
      </c>
      <c r="AR314" s="11">
        <f t="shared" ca="1" si="90"/>
        <v>0</v>
      </c>
      <c r="AS314" s="11">
        <f t="shared" ca="1" si="91"/>
        <v>0</v>
      </c>
      <c r="AT314" s="11">
        <f t="shared" ca="1" si="91"/>
        <v>0</v>
      </c>
      <c r="AU314" s="11">
        <f t="shared" ca="1" si="91"/>
        <v>0</v>
      </c>
      <c r="AV314" s="11">
        <f t="shared" ca="1" si="91"/>
        <v>0</v>
      </c>
      <c r="AW314" s="11">
        <f t="shared" ca="1" si="91"/>
        <v>0</v>
      </c>
      <c r="AX314" s="11">
        <f t="shared" ca="1" si="91"/>
        <v>0</v>
      </c>
      <c r="AY314" s="11">
        <f t="shared" ca="1" si="91"/>
        <v>0</v>
      </c>
      <c r="AZ314" s="11">
        <f t="shared" ca="1" si="91"/>
        <v>0</v>
      </c>
      <c r="BA314" s="11">
        <f t="shared" ca="1" si="91"/>
        <v>0</v>
      </c>
      <c r="BB314" s="11"/>
      <c r="BC314" s="11">
        <f>IF($AG314,SUMPRODUCT(AI$2:AI314,$AH$2:$AH314)/SUM($AH$2:$AH314),0)</f>
        <v>0</v>
      </c>
      <c r="BD314" s="11">
        <f>IF($AG314,SUMPRODUCT(AJ$2:AJ314,$AH$2:$AH314)/SUM($AH$2:$AH314),0)</f>
        <v>0</v>
      </c>
      <c r="BE314" s="11">
        <f>IF($AG314,SUMPRODUCT(AK$2:AK314,$AH$2:$AH314)/SUM($AH$2:$AH314),0)</f>
        <v>0</v>
      </c>
      <c r="BF314" s="11">
        <f>IF($AG314,SUMPRODUCT(AL$2:AL314,$AH$2:$AH314)/SUM($AH$2:$AH314),0)</f>
        <v>0</v>
      </c>
      <c r="BG314" s="11">
        <f>IF($AG314,SUMPRODUCT(AM$2:AM314,$AH$2:$AH314)/SUM($AH$2:$AH314),0)</f>
        <v>0</v>
      </c>
      <c r="BH314" s="11">
        <f>IF($AG314,SUMPRODUCT(AN$2:AN314,$AH$2:$AH314)/SUM($AH$2:$AH314),0)</f>
        <v>0</v>
      </c>
      <c r="BI314" s="11">
        <f>IF($AG314,SUMPRODUCT(AO$2:AO314,$AH$2:$AH314)/SUM($AH$2:$AH314),0)</f>
        <v>0</v>
      </c>
      <c r="BJ314" s="11">
        <f>IF($AG314,SUMPRODUCT(AP$2:AP314,$AH$2:$AH314)/SUM($AH$2:$AH314),0)</f>
        <v>0</v>
      </c>
      <c r="BK314" s="11">
        <f>IF($AG314,SUMPRODUCT(AQ$2:AQ314,$AH$2:$AH314)/SUM($AH$2:$AH314),0)</f>
        <v>0</v>
      </c>
      <c r="BL314" s="11">
        <f>IF($AG314,SUMPRODUCT(AR$2:AR314,$AH$2:$AH314)/SUM($AH$2:$AH314),0)</f>
        <v>0</v>
      </c>
      <c r="BM314" s="11">
        <f>IF($AG314,SUMPRODUCT(AS$2:AS314,$AH$2:$AH314)/SUM($AH$2:$AH314),0)</f>
        <v>0</v>
      </c>
      <c r="BN314" s="11">
        <f>IF($AG314,SUMPRODUCT(AT$2:AT314,$AH$2:$AH314)/SUM($AH$2:$AH314),0)</f>
        <v>0</v>
      </c>
      <c r="BO314" s="11">
        <f>IF($AG314,SUMPRODUCT(AU$2:AU314,$AH$2:$AH314)/SUM($AH$2:$AH314),0)</f>
        <v>0</v>
      </c>
      <c r="BP314" s="11">
        <f>IF($AG314,SUMPRODUCT(AV$2:AV314,$AH$2:$AH314)/SUM($AH$2:$AH314),0)</f>
        <v>0</v>
      </c>
      <c r="BQ314" s="11">
        <f>IF($AG314,SUMPRODUCT(AW$2:AW314,$AH$2:$AH314)/SUM($AH$2:$AH314),0)</f>
        <v>0</v>
      </c>
      <c r="BR314" s="11">
        <f>IF($AG314,SUMPRODUCT(AX$2:AX314,$AH$2:$AH314)/SUM($AH$2:$AH314),0)</f>
        <v>0</v>
      </c>
      <c r="BS314" s="11">
        <f>IF($AG314,SUMPRODUCT(AY$2:AY314,$AH$2:$AH314)/SUM($AH$2:$AH314),0)</f>
        <v>0</v>
      </c>
      <c r="BT314" s="11">
        <f>IF($AG314,SUMPRODUCT(AZ$2:AZ314,$AH$2:$AH314)/SUM($AH$2:$AH314),0)</f>
        <v>0</v>
      </c>
      <c r="BU314" s="11">
        <f>IF($AG314,SUMPRODUCT(BA$2:BA314,$AH$2:$AH314)/SUM($AH$2:$AH314),0)</f>
        <v>0</v>
      </c>
      <c r="BV314" s="11"/>
      <c r="BW314" s="109" cm="1">
        <f t="array" ref="BW314">IF($AG314,SQRT(SUMPRODUCT($AH$2:$AH314, (AI$2:AI314-BC314)^2)/(SUM($AH$2:$AH314)-1)),0)</f>
        <v>0</v>
      </c>
      <c r="BX314" s="109" cm="1">
        <f t="array" ref="BX314">IF($AG314,SQRT(SUMPRODUCT($AH$2:$AH314, (AJ$2:AJ314-BD314)^2)/(SUM($AH$2:$AH314)-1)),0)</f>
        <v>0</v>
      </c>
      <c r="BY314" s="109" cm="1">
        <f t="array" ref="BY314">IF($AG314,SQRT(SUMPRODUCT($AH$2:$AH314, (AK$2:AK314-BE314)^2)/(SUM($AH$2:$AH314)-1)),0)</f>
        <v>0</v>
      </c>
      <c r="BZ314" s="109" cm="1">
        <f t="array" ref="BZ314">IF($AG314,SQRT(SUMPRODUCT($AH$2:$AH314, (AL$2:AL314-BF314)^2)/(SUM($AH$2:$AH314)-1)),0)</f>
        <v>0</v>
      </c>
      <c r="CA314" s="109" cm="1">
        <f t="array" ref="CA314">IF($AG314,SQRT(SUMPRODUCT($AH$2:$AH314, (AM$2:AM314-BG314)^2)/(SUM($AH$2:$AH314)-1)),0)</f>
        <v>0</v>
      </c>
      <c r="CB314" s="109" cm="1">
        <f t="array" ref="CB314">IF($AG314,SQRT(SUMPRODUCT($AH$2:$AH314, (AN$2:AN314-BH314)^2)/(SUM($AH$2:$AH314)-1)),0)</f>
        <v>0</v>
      </c>
      <c r="CC314" s="109" cm="1">
        <f t="array" ref="CC314">IF($AG314,SQRT(SUMPRODUCT($AH$2:$AH314, (AO$2:AO314-BI314)^2)/(SUM($AH$2:$AH314)-1)),0)</f>
        <v>0</v>
      </c>
      <c r="CD314" s="109" cm="1">
        <f t="array" ref="CD314">IF($AG314,SQRT(SUMPRODUCT($AH$2:$AH314, (AP$2:AP314-BJ314)^2)/(SUM($AH$2:$AH314)-1)),0)</f>
        <v>0</v>
      </c>
      <c r="CE314" s="109" cm="1">
        <f t="array" ref="CE314">IF($AG314,SQRT(SUMPRODUCT($AH$2:$AH314, (AQ$2:AQ314-BK314)^2)/(SUM($AH$2:$AH314)-1)),0)</f>
        <v>0</v>
      </c>
      <c r="CF314" s="109" cm="1">
        <f t="array" ref="CF314">IF($AG314,SQRT(SUMPRODUCT($AH$2:$AH314, (AR$2:AR314-BL314)^2)/(SUM($AH$2:$AH314)-1)),0)</f>
        <v>0</v>
      </c>
      <c r="CG314" s="109" cm="1">
        <f t="array" ref="CG314">IF($AG314,SQRT(SUMPRODUCT($AH$2:$AH314, (AS$2:AS314-BM314)^2)/(SUM($AH$2:$AH314)-1)),0)</f>
        <v>0</v>
      </c>
      <c r="CH314" s="109" cm="1">
        <f t="array" ref="CH314">IF($AG314,SQRT(SUMPRODUCT($AH$2:$AH314, (AT$2:AT314-BN314)^2)/(SUM($AH$2:$AH314)-1)),0)</f>
        <v>0</v>
      </c>
      <c r="CI314" s="109" cm="1">
        <f t="array" ref="CI314">IF($AG314,SQRT(SUMPRODUCT($AH$2:$AH314, (AU$2:AU314-BO314)^2)/(SUM($AH$2:$AH314)-1)),0)</f>
        <v>0</v>
      </c>
      <c r="CJ314" s="109" cm="1">
        <f t="array" ref="CJ314">IF($AG314,SQRT(SUMPRODUCT($AH$2:$AH314, (AV$2:AV314-BP314)^2)/(SUM($AH$2:$AH314)-1)),0)</f>
        <v>0</v>
      </c>
      <c r="CK314" s="109" cm="1">
        <f t="array" ref="CK314">IF($AG314,SQRT(SUMPRODUCT($AH$2:$AH314, (AW$2:AW314-BQ314)^2)/(SUM($AH$2:$AH314)-1)),0)</f>
        <v>0</v>
      </c>
      <c r="CL314" s="109" cm="1">
        <f t="array" ref="CL314">IF($AG314,SQRT(SUMPRODUCT($AH$2:$AH314, (AX$2:AX314-BR314)^2)/(SUM($AH$2:$AH314)-1)),0)</f>
        <v>0</v>
      </c>
      <c r="CM314" s="109" cm="1">
        <f t="array" ref="CM314">IF($AG314,SQRT(SUMPRODUCT($AH$2:$AH314, (AY$2:AY314-BS314)^2)/(SUM($AH$2:$AH314)-1)),0)</f>
        <v>0</v>
      </c>
      <c r="CN314" s="109" cm="1">
        <f t="array" ref="CN314">IF($AG314,SQRT(SUMPRODUCT($AH$2:$AH314, (AZ$2:AZ314-BT314)^2)/(SUM($AH$2:$AH314)-1)),0)</f>
        <v>0</v>
      </c>
      <c r="CO314" s="109" cm="1">
        <f t="array" ref="CO314">IF($AG314,SQRT(SUMPRODUCT($AH$2:$AH314, (BA$2:BA314-BU314)^2)/(SUM($AH$2:$AH314)-1)),0)</f>
        <v>0</v>
      </c>
    </row>
    <row r="315" spans="34:93" x14ac:dyDescent="0.25">
      <c r="AH315" s="99" t="str">
        <f t="shared" si="89"/>
        <v/>
      </c>
      <c r="AI315" s="11">
        <f t="shared" ca="1" si="90"/>
        <v>0</v>
      </c>
      <c r="AJ315" s="11">
        <f t="shared" ca="1" si="90"/>
        <v>0</v>
      </c>
      <c r="AK315" s="11">
        <f t="shared" ca="1" si="90"/>
        <v>0</v>
      </c>
      <c r="AL315" s="11">
        <f t="shared" ca="1" si="90"/>
        <v>0</v>
      </c>
      <c r="AM315" s="11">
        <f t="shared" ca="1" si="90"/>
        <v>0</v>
      </c>
      <c r="AN315" s="11">
        <f t="shared" ca="1" si="90"/>
        <v>0</v>
      </c>
      <c r="AO315" s="11">
        <f t="shared" ca="1" si="90"/>
        <v>0</v>
      </c>
      <c r="AP315" s="11">
        <f t="shared" ca="1" si="90"/>
        <v>0</v>
      </c>
      <c r="AQ315" s="11">
        <f t="shared" ca="1" si="90"/>
        <v>0</v>
      </c>
      <c r="AR315" s="11">
        <f t="shared" ca="1" si="90"/>
        <v>0</v>
      </c>
      <c r="AS315" s="11">
        <f t="shared" ca="1" si="91"/>
        <v>0</v>
      </c>
      <c r="AT315" s="11">
        <f t="shared" ca="1" si="91"/>
        <v>0</v>
      </c>
      <c r="AU315" s="11">
        <f t="shared" ca="1" si="91"/>
        <v>0</v>
      </c>
      <c r="AV315" s="11">
        <f t="shared" ca="1" si="91"/>
        <v>0</v>
      </c>
      <c r="AW315" s="11">
        <f t="shared" ca="1" si="91"/>
        <v>0</v>
      </c>
      <c r="AX315" s="11">
        <f t="shared" ca="1" si="91"/>
        <v>0</v>
      </c>
      <c r="AY315" s="11">
        <f t="shared" ca="1" si="91"/>
        <v>0</v>
      </c>
      <c r="AZ315" s="11">
        <f t="shared" ca="1" si="91"/>
        <v>0</v>
      </c>
      <c r="BA315" s="11">
        <f t="shared" ca="1" si="91"/>
        <v>0</v>
      </c>
      <c r="BB315" s="11"/>
      <c r="BC315" s="11">
        <f>IF($AG315,SUMPRODUCT(AI$2:AI315,$AH$2:$AH315)/SUM($AH$2:$AH315),0)</f>
        <v>0</v>
      </c>
      <c r="BD315" s="11">
        <f>IF($AG315,SUMPRODUCT(AJ$2:AJ315,$AH$2:$AH315)/SUM($AH$2:$AH315),0)</f>
        <v>0</v>
      </c>
      <c r="BE315" s="11">
        <f>IF($AG315,SUMPRODUCT(AK$2:AK315,$AH$2:$AH315)/SUM($AH$2:$AH315),0)</f>
        <v>0</v>
      </c>
      <c r="BF315" s="11">
        <f>IF($AG315,SUMPRODUCT(AL$2:AL315,$AH$2:$AH315)/SUM($AH$2:$AH315),0)</f>
        <v>0</v>
      </c>
      <c r="BG315" s="11">
        <f>IF($AG315,SUMPRODUCT(AM$2:AM315,$AH$2:$AH315)/SUM($AH$2:$AH315),0)</f>
        <v>0</v>
      </c>
      <c r="BH315" s="11">
        <f>IF($AG315,SUMPRODUCT(AN$2:AN315,$AH$2:$AH315)/SUM($AH$2:$AH315),0)</f>
        <v>0</v>
      </c>
      <c r="BI315" s="11">
        <f>IF($AG315,SUMPRODUCT(AO$2:AO315,$AH$2:$AH315)/SUM($AH$2:$AH315),0)</f>
        <v>0</v>
      </c>
      <c r="BJ315" s="11">
        <f>IF($AG315,SUMPRODUCT(AP$2:AP315,$AH$2:$AH315)/SUM($AH$2:$AH315),0)</f>
        <v>0</v>
      </c>
      <c r="BK315" s="11">
        <f>IF($AG315,SUMPRODUCT(AQ$2:AQ315,$AH$2:$AH315)/SUM($AH$2:$AH315),0)</f>
        <v>0</v>
      </c>
      <c r="BL315" s="11">
        <f>IF($AG315,SUMPRODUCT(AR$2:AR315,$AH$2:$AH315)/SUM($AH$2:$AH315),0)</f>
        <v>0</v>
      </c>
      <c r="BM315" s="11">
        <f>IF($AG315,SUMPRODUCT(AS$2:AS315,$AH$2:$AH315)/SUM($AH$2:$AH315),0)</f>
        <v>0</v>
      </c>
      <c r="BN315" s="11">
        <f>IF($AG315,SUMPRODUCT(AT$2:AT315,$AH$2:$AH315)/SUM($AH$2:$AH315),0)</f>
        <v>0</v>
      </c>
      <c r="BO315" s="11">
        <f>IF($AG315,SUMPRODUCT(AU$2:AU315,$AH$2:$AH315)/SUM($AH$2:$AH315),0)</f>
        <v>0</v>
      </c>
      <c r="BP315" s="11">
        <f>IF($AG315,SUMPRODUCT(AV$2:AV315,$AH$2:$AH315)/SUM($AH$2:$AH315),0)</f>
        <v>0</v>
      </c>
      <c r="BQ315" s="11">
        <f>IF($AG315,SUMPRODUCT(AW$2:AW315,$AH$2:$AH315)/SUM($AH$2:$AH315),0)</f>
        <v>0</v>
      </c>
      <c r="BR315" s="11">
        <f>IF($AG315,SUMPRODUCT(AX$2:AX315,$AH$2:$AH315)/SUM($AH$2:$AH315),0)</f>
        <v>0</v>
      </c>
      <c r="BS315" s="11">
        <f>IF($AG315,SUMPRODUCT(AY$2:AY315,$AH$2:$AH315)/SUM($AH$2:$AH315),0)</f>
        <v>0</v>
      </c>
      <c r="BT315" s="11">
        <f>IF($AG315,SUMPRODUCT(AZ$2:AZ315,$AH$2:$AH315)/SUM($AH$2:$AH315),0)</f>
        <v>0</v>
      </c>
      <c r="BU315" s="11">
        <f>IF($AG315,SUMPRODUCT(BA$2:BA315,$AH$2:$AH315)/SUM($AH$2:$AH315),0)</f>
        <v>0</v>
      </c>
      <c r="BV315" s="11"/>
      <c r="BW315" s="109" cm="1">
        <f t="array" ref="BW315">IF($AG315,SQRT(SUMPRODUCT($AH$2:$AH315, (AI$2:AI315-BC315)^2)/(SUM($AH$2:$AH315)-1)),0)</f>
        <v>0</v>
      </c>
      <c r="BX315" s="109" cm="1">
        <f t="array" ref="BX315">IF($AG315,SQRT(SUMPRODUCT($AH$2:$AH315, (AJ$2:AJ315-BD315)^2)/(SUM($AH$2:$AH315)-1)),0)</f>
        <v>0</v>
      </c>
      <c r="BY315" s="109" cm="1">
        <f t="array" ref="BY315">IF($AG315,SQRT(SUMPRODUCT($AH$2:$AH315, (AK$2:AK315-BE315)^2)/(SUM($AH$2:$AH315)-1)),0)</f>
        <v>0</v>
      </c>
      <c r="BZ315" s="109" cm="1">
        <f t="array" ref="BZ315">IF($AG315,SQRT(SUMPRODUCT($AH$2:$AH315, (AL$2:AL315-BF315)^2)/(SUM($AH$2:$AH315)-1)),0)</f>
        <v>0</v>
      </c>
      <c r="CA315" s="109" cm="1">
        <f t="array" ref="CA315">IF($AG315,SQRT(SUMPRODUCT($AH$2:$AH315, (AM$2:AM315-BG315)^2)/(SUM($AH$2:$AH315)-1)),0)</f>
        <v>0</v>
      </c>
      <c r="CB315" s="109" cm="1">
        <f t="array" ref="CB315">IF($AG315,SQRT(SUMPRODUCT($AH$2:$AH315, (AN$2:AN315-BH315)^2)/(SUM($AH$2:$AH315)-1)),0)</f>
        <v>0</v>
      </c>
      <c r="CC315" s="109" cm="1">
        <f t="array" ref="CC315">IF($AG315,SQRT(SUMPRODUCT($AH$2:$AH315, (AO$2:AO315-BI315)^2)/(SUM($AH$2:$AH315)-1)),0)</f>
        <v>0</v>
      </c>
      <c r="CD315" s="109" cm="1">
        <f t="array" ref="CD315">IF($AG315,SQRT(SUMPRODUCT($AH$2:$AH315, (AP$2:AP315-BJ315)^2)/(SUM($AH$2:$AH315)-1)),0)</f>
        <v>0</v>
      </c>
      <c r="CE315" s="109" cm="1">
        <f t="array" ref="CE315">IF($AG315,SQRT(SUMPRODUCT($AH$2:$AH315, (AQ$2:AQ315-BK315)^2)/(SUM($AH$2:$AH315)-1)),0)</f>
        <v>0</v>
      </c>
      <c r="CF315" s="109" cm="1">
        <f t="array" ref="CF315">IF($AG315,SQRT(SUMPRODUCT($AH$2:$AH315, (AR$2:AR315-BL315)^2)/(SUM($AH$2:$AH315)-1)),0)</f>
        <v>0</v>
      </c>
      <c r="CG315" s="109" cm="1">
        <f t="array" ref="CG315">IF($AG315,SQRT(SUMPRODUCT($AH$2:$AH315, (AS$2:AS315-BM315)^2)/(SUM($AH$2:$AH315)-1)),0)</f>
        <v>0</v>
      </c>
      <c r="CH315" s="109" cm="1">
        <f t="array" ref="CH315">IF($AG315,SQRT(SUMPRODUCT($AH$2:$AH315, (AT$2:AT315-BN315)^2)/(SUM($AH$2:$AH315)-1)),0)</f>
        <v>0</v>
      </c>
      <c r="CI315" s="109" cm="1">
        <f t="array" ref="CI315">IF($AG315,SQRT(SUMPRODUCT($AH$2:$AH315, (AU$2:AU315-BO315)^2)/(SUM($AH$2:$AH315)-1)),0)</f>
        <v>0</v>
      </c>
      <c r="CJ315" s="109" cm="1">
        <f t="array" ref="CJ315">IF($AG315,SQRT(SUMPRODUCT($AH$2:$AH315, (AV$2:AV315-BP315)^2)/(SUM($AH$2:$AH315)-1)),0)</f>
        <v>0</v>
      </c>
      <c r="CK315" s="109" cm="1">
        <f t="array" ref="CK315">IF($AG315,SQRT(SUMPRODUCT($AH$2:$AH315, (AW$2:AW315-BQ315)^2)/(SUM($AH$2:$AH315)-1)),0)</f>
        <v>0</v>
      </c>
      <c r="CL315" s="109" cm="1">
        <f t="array" ref="CL315">IF($AG315,SQRT(SUMPRODUCT($AH$2:$AH315, (AX$2:AX315-BR315)^2)/(SUM($AH$2:$AH315)-1)),0)</f>
        <v>0</v>
      </c>
      <c r="CM315" s="109" cm="1">
        <f t="array" ref="CM315">IF($AG315,SQRT(SUMPRODUCT($AH$2:$AH315, (AY$2:AY315-BS315)^2)/(SUM($AH$2:$AH315)-1)),0)</f>
        <v>0</v>
      </c>
      <c r="CN315" s="109" cm="1">
        <f t="array" ref="CN315">IF($AG315,SQRT(SUMPRODUCT($AH$2:$AH315, (AZ$2:AZ315-BT315)^2)/(SUM($AH$2:$AH315)-1)),0)</f>
        <v>0</v>
      </c>
      <c r="CO315" s="109" cm="1">
        <f t="array" ref="CO315">IF($AG315,SQRT(SUMPRODUCT($AH$2:$AH315, (BA$2:BA315-BU315)^2)/(SUM($AH$2:$AH315)-1)),0)</f>
        <v>0</v>
      </c>
    </row>
    <row r="316" spans="34:93" x14ac:dyDescent="0.25">
      <c r="AH316" s="99" t="str">
        <f t="shared" si="89"/>
        <v/>
      </c>
      <c r="AI316" s="11">
        <f t="shared" ca="1" si="90"/>
        <v>0</v>
      </c>
      <c r="AJ316" s="11">
        <f t="shared" ca="1" si="90"/>
        <v>0</v>
      </c>
      <c r="AK316" s="11">
        <f t="shared" ca="1" si="90"/>
        <v>0</v>
      </c>
      <c r="AL316" s="11">
        <f t="shared" ca="1" si="90"/>
        <v>0</v>
      </c>
      <c r="AM316" s="11">
        <f t="shared" ca="1" si="90"/>
        <v>0</v>
      </c>
      <c r="AN316" s="11">
        <f t="shared" ca="1" si="90"/>
        <v>0</v>
      </c>
      <c r="AO316" s="11">
        <f t="shared" ca="1" si="90"/>
        <v>0</v>
      </c>
      <c r="AP316" s="11">
        <f t="shared" ca="1" si="90"/>
        <v>0</v>
      </c>
      <c r="AQ316" s="11">
        <f t="shared" ca="1" si="90"/>
        <v>0</v>
      </c>
      <c r="AR316" s="11">
        <f t="shared" ca="1" si="90"/>
        <v>0</v>
      </c>
      <c r="AS316" s="11">
        <f t="shared" ca="1" si="91"/>
        <v>0</v>
      </c>
      <c r="AT316" s="11">
        <f t="shared" ca="1" si="91"/>
        <v>0</v>
      </c>
      <c r="AU316" s="11">
        <f t="shared" ca="1" si="91"/>
        <v>0</v>
      </c>
      <c r="AV316" s="11">
        <f t="shared" ca="1" si="91"/>
        <v>0</v>
      </c>
      <c r="AW316" s="11">
        <f t="shared" ca="1" si="91"/>
        <v>0</v>
      </c>
      <c r="AX316" s="11">
        <f t="shared" ca="1" si="91"/>
        <v>0</v>
      </c>
      <c r="AY316" s="11">
        <f t="shared" ca="1" si="91"/>
        <v>0</v>
      </c>
      <c r="AZ316" s="11">
        <f t="shared" ca="1" si="91"/>
        <v>0</v>
      </c>
      <c r="BA316" s="11">
        <f t="shared" ca="1" si="91"/>
        <v>0</v>
      </c>
      <c r="BB316" s="11"/>
      <c r="BC316" s="11">
        <f>IF($AG316,SUMPRODUCT(AI$2:AI316,$AH$2:$AH316)/SUM($AH$2:$AH316),0)</f>
        <v>0</v>
      </c>
      <c r="BD316" s="11">
        <f>IF($AG316,SUMPRODUCT(AJ$2:AJ316,$AH$2:$AH316)/SUM($AH$2:$AH316),0)</f>
        <v>0</v>
      </c>
      <c r="BE316" s="11">
        <f>IF($AG316,SUMPRODUCT(AK$2:AK316,$AH$2:$AH316)/SUM($AH$2:$AH316),0)</f>
        <v>0</v>
      </c>
      <c r="BF316" s="11">
        <f>IF($AG316,SUMPRODUCT(AL$2:AL316,$AH$2:$AH316)/SUM($AH$2:$AH316),0)</f>
        <v>0</v>
      </c>
      <c r="BG316" s="11">
        <f>IF($AG316,SUMPRODUCT(AM$2:AM316,$AH$2:$AH316)/SUM($AH$2:$AH316),0)</f>
        <v>0</v>
      </c>
      <c r="BH316" s="11">
        <f>IF($AG316,SUMPRODUCT(AN$2:AN316,$AH$2:$AH316)/SUM($AH$2:$AH316),0)</f>
        <v>0</v>
      </c>
      <c r="BI316" s="11">
        <f>IF($AG316,SUMPRODUCT(AO$2:AO316,$AH$2:$AH316)/SUM($AH$2:$AH316),0)</f>
        <v>0</v>
      </c>
      <c r="BJ316" s="11">
        <f>IF($AG316,SUMPRODUCT(AP$2:AP316,$AH$2:$AH316)/SUM($AH$2:$AH316),0)</f>
        <v>0</v>
      </c>
      <c r="BK316" s="11">
        <f>IF($AG316,SUMPRODUCT(AQ$2:AQ316,$AH$2:$AH316)/SUM($AH$2:$AH316),0)</f>
        <v>0</v>
      </c>
      <c r="BL316" s="11">
        <f>IF($AG316,SUMPRODUCT(AR$2:AR316,$AH$2:$AH316)/SUM($AH$2:$AH316),0)</f>
        <v>0</v>
      </c>
      <c r="BM316" s="11">
        <f>IF($AG316,SUMPRODUCT(AS$2:AS316,$AH$2:$AH316)/SUM($AH$2:$AH316),0)</f>
        <v>0</v>
      </c>
      <c r="BN316" s="11">
        <f>IF($AG316,SUMPRODUCT(AT$2:AT316,$AH$2:$AH316)/SUM($AH$2:$AH316),0)</f>
        <v>0</v>
      </c>
      <c r="BO316" s="11">
        <f>IF($AG316,SUMPRODUCT(AU$2:AU316,$AH$2:$AH316)/SUM($AH$2:$AH316),0)</f>
        <v>0</v>
      </c>
      <c r="BP316" s="11">
        <f>IF($AG316,SUMPRODUCT(AV$2:AV316,$AH$2:$AH316)/SUM($AH$2:$AH316),0)</f>
        <v>0</v>
      </c>
      <c r="BQ316" s="11">
        <f>IF($AG316,SUMPRODUCT(AW$2:AW316,$AH$2:$AH316)/SUM($AH$2:$AH316),0)</f>
        <v>0</v>
      </c>
      <c r="BR316" s="11">
        <f>IF($AG316,SUMPRODUCT(AX$2:AX316,$AH$2:$AH316)/SUM($AH$2:$AH316),0)</f>
        <v>0</v>
      </c>
      <c r="BS316" s="11">
        <f>IF($AG316,SUMPRODUCT(AY$2:AY316,$AH$2:$AH316)/SUM($AH$2:$AH316),0)</f>
        <v>0</v>
      </c>
      <c r="BT316" s="11">
        <f>IF($AG316,SUMPRODUCT(AZ$2:AZ316,$AH$2:$AH316)/SUM($AH$2:$AH316),0)</f>
        <v>0</v>
      </c>
      <c r="BU316" s="11">
        <f>IF($AG316,SUMPRODUCT(BA$2:BA316,$AH$2:$AH316)/SUM($AH$2:$AH316),0)</f>
        <v>0</v>
      </c>
      <c r="BV316" s="11"/>
      <c r="BW316" s="109" cm="1">
        <f t="array" ref="BW316">IF($AG316,SQRT(SUMPRODUCT($AH$2:$AH316, (AI$2:AI316-BC316)^2)/(SUM($AH$2:$AH316)-1)),0)</f>
        <v>0</v>
      </c>
      <c r="BX316" s="109" cm="1">
        <f t="array" ref="BX316">IF($AG316,SQRT(SUMPRODUCT($AH$2:$AH316, (AJ$2:AJ316-BD316)^2)/(SUM($AH$2:$AH316)-1)),0)</f>
        <v>0</v>
      </c>
      <c r="BY316" s="109" cm="1">
        <f t="array" ref="BY316">IF($AG316,SQRT(SUMPRODUCT($AH$2:$AH316, (AK$2:AK316-BE316)^2)/(SUM($AH$2:$AH316)-1)),0)</f>
        <v>0</v>
      </c>
      <c r="BZ316" s="109" cm="1">
        <f t="array" ref="BZ316">IF($AG316,SQRT(SUMPRODUCT($AH$2:$AH316, (AL$2:AL316-BF316)^2)/(SUM($AH$2:$AH316)-1)),0)</f>
        <v>0</v>
      </c>
      <c r="CA316" s="109" cm="1">
        <f t="array" ref="CA316">IF($AG316,SQRT(SUMPRODUCT($AH$2:$AH316, (AM$2:AM316-BG316)^2)/(SUM($AH$2:$AH316)-1)),0)</f>
        <v>0</v>
      </c>
      <c r="CB316" s="109" cm="1">
        <f t="array" ref="CB316">IF($AG316,SQRT(SUMPRODUCT($AH$2:$AH316, (AN$2:AN316-BH316)^2)/(SUM($AH$2:$AH316)-1)),0)</f>
        <v>0</v>
      </c>
      <c r="CC316" s="109" cm="1">
        <f t="array" ref="CC316">IF($AG316,SQRT(SUMPRODUCT($AH$2:$AH316, (AO$2:AO316-BI316)^2)/(SUM($AH$2:$AH316)-1)),0)</f>
        <v>0</v>
      </c>
      <c r="CD316" s="109" cm="1">
        <f t="array" ref="CD316">IF($AG316,SQRT(SUMPRODUCT($AH$2:$AH316, (AP$2:AP316-BJ316)^2)/(SUM($AH$2:$AH316)-1)),0)</f>
        <v>0</v>
      </c>
      <c r="CE316" s="109" cm="1">
        <f t="array" ref="CE316">IF($AG316,SQRT(SUMPRODUCT($AH$2:$AH316, (AQ$2:AQ316-BK316)^2)/(SUM($AH$2:$AH316)-1)),0)</f>
        <v>0</v>
      </c>
      <c r="CF316" s="109" cm="1">
        <f t="array" ref="CF316">IF($AG316,SQRT(SUMPRODUCT($AH$2:$AH316, (AR$2:AR316-BL316)^2)/(SUM($AH$2:$AH316)-1)),0)</f>
        <v>0</v>
      </c>
      <c r="CG316" s="109" cm="1">
        <f t="array" ref="CG316">IF($AG316,SQRT(SUMPRODUCT($AH$2:$AH316, (AS$2:AS316-BM316)^2)/(SUM($AH$2:$AH316)-1)),0)</f>
        <v>0</v>
      </c>
      <c r="CH316" s="109" cm="1">
        <f t="array" ref="CH316">IF($AG316,SQRT(SUMPRODUCT($AH$2:$AH316, (AT$2:AT316-BN316)^2)/(SUM($AH$2:$AH316)-1)),0)</f>
        <v>0</v>
      </c>
      <c r="CI316" s="109" cm="1">
        <f t="array" ref="CI316">IF($AG316,SQRT(SUMPRODUCT($AH$2:$AH316, (AU$2:AU316-BO316)^2)/(SUM($AH$2:$AH316)-1)),0)</f>
        <v>0</v>
      </c>
      <c r="CJ316" s="109" cm="1">
        <f t="array" ref="CJ316">IF($AG316,SQRT(SUMPRODUCT($AH$2:$AH316, (AV$2:AV316-BP316)^2)/(SUM($AH$2:$AH316)-1)),0)</f>
        <v>0</v>
      </c>
      <c r="CK316" s="109" cm="1">
        <f t="array" ref="CK316">IF($AG316,SQRT(SUMPRODUCT($AH$2:$AH316, (AW$2:AW316-BQ316)^2)/(SUM($AH$2:$AH316)-1)),0)</f>
        <v>0</v>
      </c>
      <c r="CL316" s="109" cm="1">
        <f t="array" ref="CL316">IF($AG316,SQRT(SUMPRODUCT($AH$2:$AH316, (AX$2:AX316-BR316)^2)/(SUM($AH$2:$AH316)-1)),0)</f>
        <v>0</v>
      </c>
      <c r="CM316" s="109" cm="1">
        <f t="array" ref="CM316">IF($AG316,SQRT(SUMPRODUCT($AH$2:$AH316, (AY$2:AY316-BS316)^2)/(SUM($AH$2:$AH316)-1)),0)</f>
        <v>0</v>
      </c>
      <c r="CN316" s="109" cm="1">
        <f t="array" ref="CN316">IF($AG316,SQRT(SUMPRODUCT($AH$2:$AH316, (AZ$2:AZ316-BT316)^2)/(SUM($AH$2:$AH316)-1)),0)</f>
        <v>0</v>
      </c>
      <c r="CO316" s="109" cm="1">
        <f t="array" ref="CO316">IF($AG316,SQRT(SUMPRODUCT($AH$2:$AH316, (BA$2:BA316-BU316)^2)/(SUM($AH$2:$AH316)-1)),0)</f>
        <v>0</v>
      </c>
    </row>
    <row r="317" spans="34:93" x14ac:dyDescent="0.25">
      <c r="AH317" s="99" t="str">
        <f t="shared" si="89"/>
        <v/>
      </c>
      <c r="AI317" s="11">
        <f t="shared" ca="1" si="90"/>
        <v>0</v>
      </c>
      <c r="AJ317" s="11">
        <f t="shared" ca="1" si="90"/>
        <v>0</v>
      </c>
      <c r="AK317" s="11">
        <f t="shared" ca="1" si="90"/>
        <v>0</v>
      </c>
      <c r="AL317" s="11">
        <f t="shared" ca="1" si="90"/>
        <v>0</v>
      </c>
      <c r="AM317" s="11">
        <f t="shared" ca="1" si="90"/>
        <v>0</v>
      </c>
      <c r="AN317" s="11">
        <f t="shared" ca="1" si="90"/>
        <v>0</v>
      </c>
      <c r="AO317" s="11">
        <f t="shared" ca="1" si="90"/>
        <v>0</v>
      </c>
      <c r="AP317" s="11">
        <f t="shared" ca="1" si="90"/>
        <v>0</v>
      </c>
      <c r="AQ317" s="11">
        <f t="shared" ca="1" si="90"/>
        <v>0</v>
      </c>
      <c r="AR317" s="11">
        <f t="shared" ca="1" si="90"/>
        <v>0</v>
      </c>
      <c r="AS317" s="11">
        <f t="shared" ca="1" si="91"/>
        <v>0</v>
      </c>
      <c r="AT317" s="11">
        <f t="shared" ca="1" si="91"/>
        <v>0</v>
      </c>
      <c r="AU317" s="11">
        <f t="shared" ca="1" si="91"/>
        <v>0</v>
      </c>
      <c r="AV317" s="11">
        <f t="shared" ca="1" si="91"/>
        <v>0</v>
      </c>
      <c r="AW317" s="11">
        <f t="shared" ca="1" si="91"/>
        <v>0</v>
      </c>
      <c r="AX317" s="11">
        <f t="shared" ca="1" si="91"/>
        <v>0</v>
      </c>
      <c r="AY317" s="11">
        <f t="shared" ca="1" si="91"/>
        <v>0</v>
      </c>
      <c r="AZ317" s="11">
        <f t="shared" ca="1" si="91"/>
        <v>0</v>
      </c>
      <c r="BA317" s="11">
        <f t="shared" ca="1" si="91"/>
        <v>0</v>
      </c>
      <c r="BB317" s="11"/>
      <c r="BC317" s="11">
        <f>IF($AG317,SUMPRODUCT(AI$2:AI317,$AH$2:$AH317)/SUM($AH$2:$AH317),0)</f>
        <v>0</v>
      </c>
      <c r="BD317" s="11">
        <f>IF($AG317,SUMPRODUCT(AJ$2:AJ317,$AH$2:$AH317)/SUM($AH$2:$AH317),0)</f>
        <v>0</v>
      </c>
      <c r="BE317" s="11">
        <f>IF($AG317,SUMPRODUCT(AK$2:AK317,$AH$2:$AH317)/SUM($AH$2:$AH317),0)</f>
        <v>0</v>
      </c>
      <c r="BF317" s="11">
        <f>IF($AG317,SUMPRODUCT(AL$2:AL317,$AH$2:$AH317)/SUM($AH$2:$AH317),0)</f>
        <v>0</v>
      </c>
      <c r="BG317" s="11">
        <f>IF($AG317,SUMPRODUCT(AM$2:AM317,$AH$2:$AH317)/SUM($AH$2:$AH317),0)</f>
        <v>0</v>
      </c>
      <c r="BH317" s="11">
        <f>IF($AG317,SUMPRODUCT(AN$2:AN317,$AH$2:$AH317)/SUM($AH$2:$AH317),0)</f>
        <v>0</v>
      </c>
      <c r="BI317" s="11">
        <f>IF($AG317,SUMPRODUCT(AO$2:AO317,$AH$2:$AH317)/SUM($AH$2:$AH317),0)</f>
        <v>0</v>
      </c>
      <c r="BJ317" s="11">
        <f>IF($AG317,SUMPRODUCT(AP$2:AP317,$AH$2:$AH317)/SUM($AH$2:$AH317),0)</f>
        <v>0</v>
      </c>
      <c r="BK317" s="11">
        <f>IF($AG317,SUMPRODUCT(AQ$2:AQ317,$AH$2:$AH317)/SUM($AH$2:$AH317),0)</f>
        <v>0</v>
      </c>
      <c r="BL317" s="11">
        <f>IF($AG317,SUMPRODUCT(AR$2:AR317,$AH$2:$AH317)/SUM($AH$2:$AH317),0)</f>
        <v>0</v>
      </c>
      <c r="BM317" s="11">
        <f>IF($AG317,SUMPRODUCT(AS$2:AS317,$AH$2:$AH317)/SUM($AH$2:$AH317),0)</f>
        <v>0</v>
      </c>
      <c r="BN317" s="11">
        <f>IF($AG317,SUMPRODUCT(AT$2:AT317,$AH$2:$AH317)/SUM($AH$2:$AH317),0)</f>
        <v>0</v>
      </c>
      <c r="BO317" s="11">
        <f>IF($AG317,SUMPRODUCT(AU$2:AU317,$AH$2:$AH317)/SUM($AH$2:$AH317),0)</f>
        <v>0</v>
      </c>
      <c r="BP317" s="11">
        <f>IF($AG317,SUMPRODUCT(AV$2:AV317,$AH$2:$AH317)/SUM($AH$2:$AH317),0)</f>
        <v>0</v>
      </c>
      <c r="BQ317" s="11">
        <f>IF($AG317,SUMPRODUCT(AW$2:AW317,$AH$2:$AH317)/SUM($AH$2:$AH317),0)</f>
        <v>0</v>
      </c>
      <c r="BR317" s="11">
        <f>IF($AG317,SUMPRODUCT(AX$2:AX317,$AH$2:$AH317)/SUM($AH$2:$AH317),0)</f>
        <v>0</v>
      </c>
      <c r="BS317" s="11">
        <f>IF($AG317,SUMPRODUCT(AY$2:AY317,$AH$2:$AH317)/SUM($AH$2:$AH317),0)</f>
        <v>0</v>
      </c>
      <c r="BT317" s="11">
        <f>IF($AG317,SUMPRODUCT(AZ$2:AZ317,$AH$2:$AH317)/SUM($AH$2:$AH317),0)</f>
        <v>0</v>
      </c>
      <c r="BU317" s="11">
        <f>IF($AG317,SUMPRODUCT(BA$2:BA317,$AH$2:$AH317)/SUM($AH$2:$AH317),0)</f>
        <v>0</v>
      </c>
      <c r="BV317" s="11"/>
      <c r="BW317" s="109" cm="1">
        <f t="array" ref="BW317">IF($AG317,SQRT(SUMPRODUCT($AH$2:$AH317, (AI$2:AI317-BC317)^2)/(SUM($AH$2:$AH317)-1)),0)</f>
        <v>0</v>
      </c>
      <c r="BX317" s="109" cm="1">
        <f t="array" ref="BX317">IF($AG317,SQRT(SUMPRODUCT($AH$2:$AH317, (AJ$2:AJ317-BD317)^2)/(SUM($AH$2:$AH317)-1)),0)</f>
        <v>0</v>
      </c>
      <c r="BY317" s="109" cm="1">
        <f t="array" ref="BY317">IF($AG317,SQRT(SUMPRODUCT($AH$2:$AH317, (AK$2:AK317-BE317)^2)/(SUM($AH$2:$AH317)-1)),0)</f>
        <v>0</v>
      </c>
      <c r="BZ317" s="109" cm="1">
        <f t="array" ref="BZ317">IF($AG317,SQRT(SUMPRODUCT($AH$2:$AH317, (AL$2:AL317-BF317)^2)/(SUM($AH$2:$AH317)-1)),0)</f>
        <v>0</v>
      </c>
      <c r="CA317" s="109" cm="1">
        <f t="array" ref="CA317">IF($AG317,SQRT(SUMPRODUCT($AH$2:$AH317, (AM$2:AM317-BG317)^2)/(SUM($AH$2:$AH317)-1)),0)</f>
        <v>0</v>
      </c>
      <c r="CB317" s="109" cm="1">
        <f t="array" ref="CB317">IF($AG317,SQRT(SUMPRODUCT($AH$2:$AH317, (AN$2:AN317-BH317)^2)/(SUM($AH$2:$AH317)-1)),0)</f>
        <v>0</v>
      </c>
      <c r="CC317" s="109" cm="1">
        <f t="array" ref="CC317">IF($AG317,SQRT(SUMPRODUCT($AH$2:$AH317, (AO$2:AO317-BI317)^2)/(SUM($AH$2:$AH317)-1)),0)</f>
        <v>0</v>
      </c>
      <c r="CD317" s="109" cm="1">
        <f t="array" ref="CD317">IF($AG317,SQRT(SUMPRODUCT($AH$2:$AH317, (AP$2:AP317-BJ317)^2)/(SUM($AH$2:$AH317)-1)),0)</f>
        <v>0</v>
      </c>
      <c r="CE317" s="109" cm="1">
        <f t="array" ref="CE317">IF($AG317,SQRT(SUMPRODUCT($AH$2:$AH317, (AQ$2:AQ317-BK317)^2)/(SUM($AH$2:$AH317)-1)),0)</f>
        <v>0</v>
      </c>
      <c r="CF317" s="109" cm="1">
        <f t="array" ref="CF317">IF($AG317,SQRT(SUMPRODUCT($AH$2:$AH317, (AR$2:AR317-BL317)^2)/(SUM($AH$2:$AH317)-1)),0)</f>
        <v>0</v>
      </c>
      <c r="CG317" s="109" cm="1">
        <f t="array" ref="CG317">IF($AG317,SQRT(SUMPRODUCT($AH$2:$AH317, (AS$2:AS317-BM317)^2)/(SUM($AH$2:$AH317)-1)),0)</f>
        <v>0</v>
      </c>
      <c r="CH317" s="109" cm="1">
        <f t="array" ref="CH317">IF($AG317,SQRT(SUMPRODUCT($AH$2:$AH317, (AT$2:AT317-BN317)^2)/(SUM($AH$2:$AH317)-1)),0)</f>
        <v>0</v>
      </c>
      <c r="CI317" s="109" cm="1">
        <f t="array" ref="CI317">IF($AG317,SQRT(SUMPRODUCT($AH$2:$AH317, (AU$2:AU317-BO317)^2)/(SUM($AH$2:$AH317)-1)),0)</f>
        <v>0</v>
      </c>
      <c r="CJ317" s="109" cm="1">
        <f t="array" ref="CJ317">IF($AG317,SQRT(SUMPRODUCT($AH$2:$AH317, (AV$2:AV317-BP317)^2)/(SUM($AH$2:$AH317)-1)),0)</f>
        <v>0</v>
      </c>
      <c r="CK317" s="109" cm="1">
        <f t="array" ref="CK317">IF($AG317,SQRT(SUMPRODUCT($AH$2:$AH317, (AW$2:AW317-BQ317)^2)/(SUM($AH$2:$AH317)-1)),0)</f>
        <v>0</v>
      </c>
      <c r="CL317" s="109" cm="1">
        <f t="array" ref="CL317">IF($AG317,SQRT(SUMPRODUCT($AH$2:$AH317, (AX$2:AX317-BR317)^2)/(SUM($AH$2:$AH317)-1)),0)</f>
        <v>0</v>
      </c>
      <c r="CM317" s="109" cm="1">
        <f t="array" ref="CM317">IF($AG317,SQRT(SUMPRODUCT($AH$2:$AH317, (AY$2:AY317-BS317)^2)/(SUM($AH$2:$AH317)-1)),0)</f>
        <v>0</v>
      </c>
      <c r="CN317" s="109" cm="1">
        <f t="array" ref="CN317">IF($AG317,SQRT(SUMPRODUCT($AH$2:$AH317, (AZ$2:AZ317-BT317)^2)/(SUM($AH$2:$AH317)-1)),0)</f>
        <v>0</v>
      </c>
      <c r="CO317" s="109" cm="1">
        <f t="array" ref="CO317">IF($AG317,SQRT(SUMPRODUCT($AH$2:$AH317, (BA$2:BA317-BU317)^2)/(SUM($AH$2:$AH317)-1)),0)</f>
        <v>0</v>
      </c>
    </row>
    <row r="318" spans="34:93" x14ac:dyDescent="0.25">
      <c r="AH318" s="99" t="str">
        <f t="shared" si="89"/>
        <v/>
      </c>
      <c r="AI318" s="11">
        <f t="shared" ca="1" si="90"/>
        <v>0</v>
      </c>
      <c r="AJ318" s="11">
        <f t="shared" ca="1" si="90"/>
        <v>0</v>
      </c>
      <c r="AK318" s="11">
        <f t="shared" ca="1" si="90"/>
        <v>0</v>
      </c>
      <c r="AL318" s="11">
        <f t="shared" ca="1" si="90"/>
        <v>0</v>
      </c>
      <c r="AM318" s="11">
        <f t="shared" ca="1" si="90"/>
        <v>0</v>
      </c>
      <c r="AN318" s="11">
        <f t="shared" ca="1" si="90"/>
        <v>0</v>
      </c>
      <c r="AO318" s="11">
        <f t="shared" ca="1" si="90"/>
        <v>0</v>
      </c>
      <c r="AP318" s="11">
        <f t="shared" ca="1" si="90"/>
        <v>0</v>
      </c>
      <c r="AQ318" s="11">
        <f t="shared" ca="1" si="90"/>
        <v>0</v>
      </c>
      <c r="AR318" s="11">
        <f t="shared" ca="1" si="90"/>
        <v>0</v>
      </c>
      <c r="AS318" s="11">
        <f t="shared" ca="1" si="91"/>
        <v>0</v>
      </c>
      <c r="AT318" s="11">
        <f t="shared" ca="1" si="91"/>
        <v>0</v>
      </c>
      <c r="AU318" s="11">
        <f t="shared" ca="1" si="91"/>
        <v>0</v>
      </c>
      <c r="AV318" s="11">
        <f t="shared" ca="1" si="91"/>
        <v>0</v>
      </c>
      <c r="AW318" s="11">
        <f t="shared" ca="1" si="91"/>
        <v>0</v>
      </c>
      <c r="AX318" s="11">
        <f t="shared" ca="1" si="91"/>
        <v>0</v>
      </c>
      <c r="AY318" s="11">
        <f t="shared" ca="1" si="91"/>
        <v>0</v>
      </c>
      <c r="AZ318" s="11">
        <f t="shared" ca="1" si="91"/>
        <v>0</v>
      </c>
      <c r="BA318" s="11">
        <f t="shared" ca="1" si="91"/>
        <v>0</v>
      </c>
      <c r="BB318" s="11"/>
      <c r="BC318" s="11">
        <f>IF($AG318,SUMPRODUCT(AI$2:AI318,$AH$2:$AH318)/SUM($AH$2:$AH318),0)</f>
        <v>0</v>
      </c>
      <c r="BD318" s="11">
        <f>IF($AG318,SUMPRODUCT(AJ$2:AJ318,$AH$2:$AH318)/SUM($AH$2:$AH318),0)</f>
        <v>0</v>
      </c>
      <c r="BE318" s="11">
        <f>IF($AG318,SUMPRODUCT(AK$2:AK318,$AH$2:$AH318)/SUM($AH$2:$AH318),0)</f>
        <v>0</v>
      </c>
      <c r="BF318" s="11">
        <f>IF($AG318,SUMPRODUCT(AL$2:AL318,$AH$2:$AH318)/SUM($AH$2:$AH318),0)</f>
        <v>0</v>
      </c>
      <c r="BG318" s="11">
        <f>IF($AG318,SUMPRODUCT(AM$2:AM318,$AH$2:$AH318)/SUM($AH$2:$AH318),0)</f>
        <v>0</v>
      </c>
      <c r="BH318" s="11">
        <f>IF($AG318,SUMPRODUCT(AN$2:AN318,$AH$2:$AH318)/SUM($AH$2:$AH318),0)</f>
        <v>0</v>
      </c>
      <c r="BI318" s="11">
        <f>IF($AG318,SUMPRODUCT(AO$2:AO318,$AH$2:$AH318)/SUM($AH$2:$AH318),0)</f>
        <v>0</v>
      </c>
      <c r="BJ318" s="11">
        <f>IF($AG318,SUMPRODUCT(AP$2:AP318,$AH$2:$AH318)/SUM($AH$2:$AH318),0)</f>
        <v>0</v>
      </c>
      <c r="BK318" s="11">
        <f>IF($AG318,SUMPRODUCT(AQ$2:AQ318,$AH$2:$AH318)/SUM($AH$2:$AH318),0)</f>
        <v>0</v>
      </c>
      <c r="BL318" s="11">
        <f>IF($AG318,SUMPRODUCT(AR$2:AR318,$AH$2:$AH318)/SUM($AH$2:$AH318),0)</f>
        <v>0</v>
      </c>
      <c r="BM318" s="11">
        <f>IF($AG318,SUMPRODUCT(AS$2:AS318,$AH$2:$AH318)/SUM($AH$2:$AH318),0)</f>
        <v>0</v>
      </c>
      <c r="BN318" s="11">
        <f>IF($AG318,SUMPRODUCT(AT$2:AT318,$AH$2:$AH318)/SUM($AH$2:$AH318),0)</f>
        <v>0</v>
      </c>
      <c r="BO318" s="11">
        <f>IF($AG318,SUMPRODUCT(AU$2:AU318,$AH$2:$AH318)/SUM($AH$2:$AH318),0)</f>
        <v>0</v>
      </c>
      <c r="BP318" s="11">
        <f>IF($AG318,SUMPRODUCT(AV$2:AV318,$AH$2:$AH318)/SUM($AH$2:$AH318),0)</f>
        <v>0</v>
      </c>
      <c r="BQ318" s="11">
        <f>IF($AG318,SUMPRODUCT(AW$2:AW318,$AH$2:$AH318)/SUM($AH$2:$AH318),0)</f>
        <v>0</v>
      </c>
      <c r="BR318" s="11">
        <f>IF($AG318,SUMPRODUCT(AX$2:AX318,$AH$2:$AH318)/SUM($AH$2:$AH318),0)</f>
        <v>0</v>
      </c>
      <c r="BS318" s="11">
        <f>IF($AG318,SUMPRODUCT(AY$2:AY318,$AH$2:$AH318)/SUM($AH$2:$AH318),0)</f>
        <v>0</v>
      </c>
      <c r="BT318" s="11">
        <f>IF($AG318,SUMPRODUCT(AZ$2:AZ318,$AH$2:$AH318)/SUM($AH$2:$AH318),0)</f>
        <v>0</v>
      </c>
      <c r="BU318" s="11">
        <f>IF($AG318,SUMPRODUCT(BA$2:BA318,$AH$2:$AH318)/SUM($AH$2:$AH318),0)</f>
        <v>0</v>
      </c>
      <c r="BV318" s="11"/>
      <c r="BW318" s="109" cm="1">
        <f t="array" ref="BW318">IF($AG318,SQRT(SUMPRODUCT($AH$2:$AH318, (AI$2:AI318-BC318)^2)/(SUM($AH$2:$AH318)-1)),0)</f>
        <v>0</v>
      </c>
      <c r="BX318" s="109" cm="1">
        <f t="array" ref="BX318">IF($AG318,SQRT(SUMPRODUCT($AH$2:$AH318, (AJ$2:AJ318-BD318)^2)/(SUM($AH$2:$AH318)-1)),0)</f>
        <v>0</v>
      </c>
      <c r="BY318" s="109" cm="1">
        <f t="array" ref="BY318">IF($AG318,SQRT(SUMPRODUCT($AH$2:$AH318, (AK$2:AK318-BE318)^2)/(SUM($AH$2:$AH318)-1)),0)</f>
        <v>0</v>
      </c>
      <c r="BZ318" s="109" cm="1">
        <f t="array" ref="BZ318">IF($AG318,SQRT(SUMPRODUCT($AH$2:$AH318, (AL$2:AL318-BF318)^2)/(SUM($AH$2:$AH318)-1)),0)</f>
        <v>0</v>
      </c>
      <c r="CA318" s="109" cm="1">
        <f t="array" ref="CA318">IF($AG318,SQRT(SUMPRODUCT($AH$2:$AH318, (AM$2:AM318-BG318)^2)/(SUM($AH$2:$AH318)-1)),0)</f>
        <v>0</v>
      </c>
      <c r="CB318" s="109" cm="1">
        <f t="array" ref="CB318">IF($AG318,SQRT(SUMPRODUCT($AH$2:$AH318, (AN$2:AN318-BH318)^2)/(SUM($AH$2:$AH318)-1)),0)</f>
        <v>0</v>
      </c>
      <c r="CC318" s="109" cm="1">
        <f t="array" ref="CC318">IF($AG318,SQRT(SUMPRODUCT($AH$2:$AH318, (AO$2:AO318-BI318)^2)/(SUM($AH$2:$AH318)-1)),0)</f>
        <v>0</v>
      </c>
      <c r="CD318" s="109" cm="1">
        <f t="array" ref="CD318">IF($AG318,SQRT(SUMPRODUCT($AH$2:$AH318, (AP$2:AP318-BJ318)^2)/(SUM($AH$2:$AH318)-1)),0)</f>
        <v>0</v>
      </c>
      <c r="CE318" s="109" cm="1">
        <f t="array" ref="CE318">IF($AG318,SQRT(SUMPRODUCT($AH$2:$AH318, (AQ$2:AQ318-BK318)^2)/(SUM($AH$2:$AH318)-1)),0)</f>
        <v>0</v>
      </c>
      <c r="CF318" s="109" cm="1">
        <f t="array" ref="CF318">IF($AG318,SQRT(SUMPRODUCT($AH$2:$AH318, (AR$2:AR318-BL318)^2)/(SUM($AH$2:$AH318)-1)),0)</f>
        <v>0</v>
      </c>
      <c r="CG318" s="109" cm="1">
        <f t="array" ref="CG318">IF($AG318,SQRT(SUMPRODUCT($AH$2:$AH318, (AS$2:AS318-BM318)^2)/(SUM($AH$2:$AH318)-1)),0)</f>
        <v>0</v>
      </c>
      <c r="CH318" s="109" cm="1">
        <f t="array" ref="CH318">IF($AG318,SQRT(SUMPRODUCT($AH$2:$AH318, (AT$2:AT318-BN318)^2)/(SUM($AH$2:$AH318)-1)),0)</f>
        <v>0</v>
      </c>
      <c r="CI318" s="109" cm="1">
        <f t="array" ref="CI318">IF($AG318,SQRT(SUMPRODUCT($AH$2:$AH318, (AU$2:AU318-BO318)^2)/(SUM($AH$2:$AH318)-1)),0)</f>
        <v>0</v>
      </c>
      <c r="CJ318" s="109" cm="1">
        <f t="array" ref="CJ318">IF($AG318,SQRT(SUMPRODUCT($AH$2:$AH318, (AV$2:AV318-BP318)^2)/(SUM($AH$2:$AH318)-1)),0)</f>
        <v>0</v>
      </c>
      <c r="CK318" s="109" cm="1">
        <f t="array" ref="CK318">IF($AG318,SQRT(SUMPRODUCT($AH$2:$AH318, (AW$2:AW318-BQ318)^2)/(SUM($AH$2:$AH318)-1)),0)</f>
        <v>0</v>
      </c>
      <c r="CL318" s="109" cm="1">
        <f t="array" ref="CL318">IF($AG318,SQRT(SUMPRODUCT($AH$2:$AH318, (AX$2:AX318-BR318)^2)/(SUM($AH$2:$AH318)-1)),0)</f>
        <v>0</v>
      </c>
      <c r="CM318" s="109" cm="1">
        <f t="array" ref="CM318">IF($AG318,SQRT(SUMPRODUCT($AH$2:$AH318, (AY$2:AY318-BS318)^2)/(SUM($AH$2:$AH318)-1)),0)</f>
        <v>0</v>
      </c>
      <c r="CN318" s="109" cm="1">
        <f t="array" ref="CN318">IF($AG318,SQRT(SUMPRODUCT($AH$2:$AH318, (AZ$2:AZ318-BT318)^2)/(SUM($AH$2:$AH318)-1)),0)</f>
        <v>0</v>
      </c>
      <c r="CO318" s="109" cm="1">
        <f t="array" ref="CO318">IF($AG318,SQRT(SUMPRODUCT($AH$2:$AH318, (BA$2:BA318-BU318)^2)/(SUM($AH$2:$AH318)-1)),0)</f>
        <v>0</v>
      </c>
    </row>
    <row r="319" spans="34:93" x14ac:dyDescent="0.25">
      <c r="AH319" s="99" t="str">
        <f t="shared" si="89"/>
        <v/>
      </c>
      <c r="AI319" s="11">
        <f t="shared" ca="1" si="90"/>
        <v>0</v>
      </c>
      <c r="AJ319" s="11">
        <f t="shared" ca="1" si="90"/>
        <v>0</v>
      </c>
      <c r="AK319" s="11">
        <f t="shared" ca="1" si="90"/>
        <v>0</v>
      </c>
      <c r="AL319" s="11">
        <f t="shared" ca="1" si="90"/>
        <v>0</v>
      </c>
      <c r="AM319" s="11">
        <f t="shared" ca="1" si="90"/>
        <v>0</v>
      </c>
      <c r="AN319" s="11">
        <f t="shared" ca="1" si="90"/>
        <v>0</v>
      </c>
      <c r="AO319" s="11">
        <f t="shared" ca="1" si="90"/>
        <v>0</v>
      </c>
      <c r="AP319" s="11">
        <f t="shared" ca="1" si="90"/>
        <v>0</v>
      </c>
      <c r="AQ319" s="11">
        <f t="shared" ca="1" si="90"/>
        <v>0</v>
      </c>
      <c r="AR319" s="11">
        <f t="shared" ca="1" si="90"/>
        <v>0</v>
      </c>
      <c r="AS319" s="11">
        <f t="shared" ca="1" si="91"/>
        <v>0</v>
      </c>
      <c r="AT319" s="11">
        <f t="shared" ca="1" si="91"/>
        <v>0</v>
      </c>
      <c r="AU319" s="11">
        <f t="shared" ca="1" si="91"/>
        <v>0</v>
      </c>
      <c r="AV319" s="11">
        <f t="shared" ca="1" si="91"/>
        <v>0</v>
      </c>
      <c r="AW319" s="11">
        <f t="shared" ca="1" si="91"/>
        <v>0</v>
      </c>
      <c r="AX319" s="11">
        <f t="shared" ca="1" si="91"/>
        <v>0</v>
      </c>
      <c r="AY319" s="11">
        <f t="shared" ca="1" si="91"/>
        <v>0</v>
      </c>
      <c r="AZ319" s="11">
        <f t="shared" ca="1" si="91"/>
        <v>0</v>
      </c>
      <c r="BA319" s="11">
        <f t="shared" ca="1" si="91"/>
        <v>0</v>
      </c>
      <c r="BB319" s="11"/>
      <c r="BC319" s="11">
        <f>IF($AG319,SUMPRODUCT(AI$2:AI319,$AH$2:$AH319)/SUM($AH$2:$AH319),0)</f>
        <v>0</v>
      </c>
      <c r="BD319" s="11">
        <f>IF($AG319,SUMPRODUCT(AJ$2:AJ319,$AH$2:$AH319)/SUM($AH$2:$AH319),0)</f>
        <v>0</v>
      </c>
      <c r="BE319" s="11">
        <f>IF($AG319,SUMPRODUCT(AK$2:AK319,$AH$2:$AH319)/SUM($AH$2:$AH319),0)</f>
        <v>0</v>
      </c>
      <c r="BF319" s="11">
        <f>IF($AG319,SUMPRODUCT(AL$2:AL319,$AH$2:$AH319)/SUM($AH$2:$AH319),0)</f>
        <v>0</v>
      </c>
      <c r="BG319" s="11">
        <f>IF($AG319,SUMPRODUCT(AM$2:AM319,$AH$2:$AH319)/SUM($AH$2:$AH319),0)</f>
        <v>0</v>
      </c>
      <c r="BH319" s="11">
        <f>IF($AG319,SUMPRODUCT(AN$2:AN319,$AH$2:$AH319)/SUM($AH$2:$AH319),0)</f>
        <v>0</v>
      </c>
      <c r="BI319" s="11">
        <f>IF($AG319,SUMPRODUCT(AO$2:AO319,$AH$2:$AH319)/SUM($AH$2:$AH319),0)</f>
        <v>0</v>
      </c>
      <c r="BJ319" s="11">
        <f>IF($AG319,SUMPRODUCT(AP$2:AP319,$AH$2:$AH319)/SUM($AH$2:$AH319),0)</f>
        <v>0</v>
      </c>
      <c r="BK319" s="11">
        <f>IF($AG319,SUMPRODUCT(AQ$2:AQ319,$AH$2:$AH319)/SUM($AH$2:$AH319),0)</f>
        <v>0</v>
      </c>
      <c r="BL319" s="11">
        <f>IF($AG319,SUMPRODUCT(AR$2:AR319,$AH$2:$AH319)/SUM($AH$2:$AH319),0)</f>
        <v>0</v>
      </c>
      <c r="BM319" s="11">
        <f>IF($AG319,SUMPRODUCT(AS$2:AS319,$AH$2:$AH319)/SUM($AH$2:$AH319),0)</f>
        <v>0</v>
      </c>
      <c r="BN319" s="11">
        <f>IF($AG319,SUMPRODUCT(AT$2:AT319,$AH$2:$AH319)/SUM($AH$2:$AH319),0)</f>
        <v>0</v>
      </c>
      <c r="BO319" s="11">
        <f>IF($AG319,SUMPRODUCT(AU$2:AU319,$AH$2:$AH319)/SUM($AH$2:$AH319),0)</f>
        <v>0</v>
      </c>
      <c r="BP319" s="11">
        <f>IF($AG319,SUMPRODUCT(AV$2:AV319,$AH$2:$AH319)/SUM($AH$2:$AH319),0)</f>
        <v>0</v>
      </c>
      <c r="BQ319" s="11">
        <f>IF($AG319,SUMPRODUCT(AW$2:AW319,$AH$2:$AH319)/SUM($AH$2:$AH319),0)</f>
        <v>0</v>
      </c>
      <c r="BR319" s="11">
        <f>IF($AG319,SUMPRODUCT(AX$2:AX319,$AH$2:$AH319)/SUM($AH$2:$AH319),0)</f>
        <v>0</v>
      </c>
      <c r="BS319" s="11">
        <f>IF($AG319,SUMPRODUCT(AY$2:AY319,$AH$2:$AH319)/SUM($AH$2:$AH319),0)</f>
        <v>0</v>
      </c>
      <c r="BT319" s="11">
        <f>IF($AG319,SUMPRODUCT(AZ$2:AZ319,$AH$2:$AH319)/SUM($AH$2:$AH319),0)</f>
        <v>0</v>
      </c>
      <c r="BU319" s="11">
        <f>IF($AG319,SUMPRODUCT(BA$2:BA319,$AH$2:$AH319)/SUM($AH$2:$AH319),0)</f>
        <v>0</v>
      </c>
      <c r="BV319" s="11"/>
      <c r="BW319" s="109" cm="1">
        <f t="array" ref="BW319">IF($AG319,SQRT(SUMPRODUCT($AH$2:$AH319, (AI$2:AI319-BC319)^2)/(SUM($AH$2:$AH319)-1)),0)</f>
        <v>0</v>
      </c>
      <c r="BX319" s="109" cm="1">
        <f t="array" ref="BX319">IF($AG319,SQRT(SUMPRODUCT($AH$2:$AH319, (AJ$2:AJ319-BD319)^2)/(SUM($AH$2:$AH319)-1)),0)</f>
        <v>0</v>
      </c>
      <c r="BY319" s="109" cm="1">
        <f t="array" ref="BY319">IF($AG319,SQRT(SUMPRODUCT($AH$2:$AH319, (AK$2:AK319-BE319)^2)/(SUM($AH$2:$AH319)-1)),0)</f>
        <v>0</v>
      </c>
      <c r="BZ319" s="109" cm="1">
        <f t="array" ref="BZ319">IF($AG319,SQRT(SUMPRODUCT($AH$2:$AH319, (AL$2:AL319-BF319)^2)/(SUM($AH$2:$AH319)-1)),0)</f>
        <v>0</v>
      </c>
      <c r="CA319" s="109" cm="1">
        <f t="array" ref="CA319">IF($AG319,SQRT(SUMPRODUCT($AH$2:$AH319, (AM$2:AM319-BG319)^2)/(SUM($AH$2:$AH319)-1)),0)</f>
        <v>0</v>
      </c>
      <c r="CB319" s="109" cm="1">
        <f t="array" ref="CB319">IF($AG319,SQRT(SUMPRODUCT($AH$2:$AH319, (AN$2:AN319-BH319)^2)/(SUM($AH$2:$AH319)-1)),0)</f>
        <v>0</v>
      </c>
      <c r="CC319" s="109" cm="1">
        <f t="array" ref="CC319">IF($AG319,SQRT(SUMPRODUCT($AH$2:$AH319, (AO$2:AO319-BI319)^2)/(SUM($AH$2:$AH319)-1)),0)</f>
        <v>0</v>
      </c>
      <c r="CD319" s="109" cm="1">
        <f t="array" ref="CD319">IF($AG319,SQRT(SUMPRODUCT($AH$2:$AH319, (AP$2:AP319-BJ319)^2)/(SUM($AH$2:$AH319)-1)),0)</f>
        <v>0</v>
      </c>
      <c r="CE319" s="109" cm="1">
        <f t="array" ref="CE319">IF($AG319,SQRT(SUMPRODUCT($AH$2:$AH319, (AQ$2:AQ319-BK319)^2)/(SUM($AH$2:$AH319)-1)),0)</f>
        <v>0</v>
      </c>
      <c r="CF319" s="109" cm="1">
        <f t="array" ref="CF319">IF($AG319,SQRT(SUMPRODUCT($AH$2:$AH319, (AR$2:AR319-BL319)^2)/(SUM($AH$2:$AH319)-1)),0)</f>
        <v>0</v>
      </c>
      <c r="CG319" s="109" cm="1">
        <f t="array" ref="CG319">IF($AG319,SQRT(SUMPRODUCT($AH$2:$AH319, (AS$2:AS319-BM319)^2)/(SUM($AH$2:$AH319)-1)),0)</f>
        <v>0</v>
      </c>
      <c r="CH319" s="109" cm="1">
        <f t="array" ref="CH319">IF($AG319,SQRT(SUMPRODUCT($AH$2:$AH319, (AT$2:AT319-BN319)^2)/(SUM($AH$2:$AH319)-1)),0)</f>
        <v>0</v>
      </c>
      <c r="CI319" s="109" cm="1">
        <f t="array" ref="CI319">IF($AG319,SQRT(SUMPRODUCT($AH$2:$AH319, (AU$2:AU319-BO319)^2)/(SUM($AH$2:$AH319)-1)),0)</f>
        <v>0</v>
      </c>
      <c r="CJ319" s="109" cm="1">
        <f t="array" ref="CJ319">IF($AG319,SQRT(SUMPRODUCT($AH$2:$AH319, (AV$2:AV319-BP319)^2)/(SUM($AH$2:$AH319)-1)),0)</f>
        <v>0</v>
      </c>
      <c r="CK319" s="109" cm="1">
        <f t="array" ref="CK319">IF($AG319,SQRT(SUMPRODUCT($AH$2:$AH319, (AW$2:AW319-BQ319)^2)/(SUM($AH$2:$AH319)-1)),0)</f>
        <v>0</v>
      </c>
      <c r="CL319" s="109" cm="1">
        <f t="array" ref="CL319">IF($AG319,SQRT(SUMPRODUCT($AH$2:$AH319, (AX$2:AX319-BR319)^2)/(SUM($AH$2:$AH319)-1)),0)</f>
        <v>0</v>
      </c>
      <c r="CM319" s="109" cm="1">
        <f t="array" ref="CM319">IF($AG319,SQRT(SUMPRODUCT($AH$2:$AH319, (AY$2:AY319-BS319)^2)/(SUM($AH$2:$AH319)-1)),0)</f>
        <v>0</v>
      </c>
      <c r="CN319" s="109" cm="1">
        <f t="array" ref="CN319">IF($AG319,SQRT(SUMPRODUCT($AH$2:$AH319, (AZ$2:AZ319-BT319)^2)/(SUM($AH$2:$AH319)-1)),0)</f>
        <v>0</v>
      </c>
      <c r="CO319" s="109" cm="1">
        <f t="array" ref="CO319">IF($AG319,SQRT(SUMPRODUCT($AH$2:$AH319, (BA$2:BA319-BU319)^2)/(SUM($AH$2:$AH319)-1)),0)</f>
        <v>0</v>
      </c>
    </row>
    <row r="320" spans="34:93" x14ac:dyDescent="0.25">
      <c r="AH320" s="99" t="str">
        <f t="shared" si="89"/>
        <v/>
      </c>
      <c r="AI320" s="11">
        <f t="shared" ca="1" si="90"/>
        <v>0</v>
      </c>
      <c r="AJ320" s="11">
        <f t="shared" ca="1" si="90"/>
        <v>0</v>
      </c>
      <c r="AK320" s="11">
        <f t="shared" ca="1" si="90"/>
        <v>0</v>
      </c>
      <c r="AL320" s="11">
        <f t="shared" ca="1" si="90"/>
        <v>0</v>
      </c>
      <c r="AM320" s="11">
        <f t="shared" ca="1" si="90"/>
        <v>0</v>
      </c>
      <c r="AN320" s="11">
        <f t="shared" ca="1" si="90"/>
        <v>0</v>
      </c>
      <c r="AO320" s="11">
        <f t="shared" ca="1" si="90"/>
        <v>0</v>
      </c>
      <c r="AP320" s="11">
        <f t="shared" ca="1" si="90"/>
        <v>0</v>
      </c>
      <c r="AQ320" s="11">
        <f t="shared" ca="1" si="90"/>
        <v>0</v>
      </c>
      <c r="AR320" s="11">
        <f t="shared" ca="1" si="90"/>
        <v>0</v>
      </c>
      <c r="AS320" s="11">
        <f t="shared" ca="1" si="91"/>
        <v>0</v>
      </c>
      <c r="AT320" s="11">
        <f t="shared" ca="1" si="91"/>
        <v>0</v>
      </c>
      <c r="AU320" s="11">
        <f t="shared" ca="1" si="91"/>
        <v>0</v>
      </c>
      <c r="AV320" s="11">
        <f t="shared" ca="1" si="91"/>
        <v>0</v>
      </c>
      <c r="AW320" s="11">
        <f t="shared" ca="1" si="91"/>
        <v>0</v>
      </c>
      <c r="AX320" s="11">
        <f t="shared" ca="1" si="91"/>
        <v>0</v>
      </c>
      <c r="AY320" s="11">
        <f t="shared" ca="1" si="91"/>
        <v>0</v>
      </c>
      <c r="AZ320" s="11">
        <f t="shared" ca="1" si="91"/>
        <v>0</v>
      </c>
      <c r="BA320" s="11">
        <f t="shared" ca="1" si="91"/>
        <v>0</v>
      </c>
      <c r="BB320" s="11"/>
      <c r="BC320" s="11">
        <f>IF($AG320,SUMPRODUCT(AI$2:AI320,$AH$2:$AH320)/SUM($AH$2:$AH320),0)</f>
        <v>0</v>
      </c>
      <c r="BD320" s="11">
        <f>IF($AG320,SUMPRODUCT(AJ$2:AJ320,$AH$2:$AH320)/SUM($AH$2:$AH320),0)</f>
        <v>0</v>
      </c>
      <c r="BE320" s="11">
        <f>IF($AG320,SUMPRODUCT(AK$2:AK320,$AH$2:$AH320)/SUM($AH$2:$AH320),0)</f>
        <v>0</v>
      </c>
      <c r="BF320" s="11">
        <f>IF($AG320,SUMPRODUCT(AL$2:AL320,$AH$2:$AH320)/SUM($AH$2:$AH320),0)</f>
        <v>0</v>
      </c>
      <c r="BG320" s="11">
        <f>IF($AG320,SUMPRODUCT(AM$2:AM320,$AH$2:$AH320)/SUM($AH$2:$AH320),0)</f>
        <v>0</v>
      </c>
      <c r="BH320" s="11">
        <f>IF($AG320,SUMPRODUCT(AN$2:AN320,$AH$2:$AH320)/SUM($AH$2:$AH320),0)</f>
        <v>0</v>
      </c>
      <c r="BI320" s="11">
        <f>IF($AG320,SUMPRODUCT(AO$2:AO320,$AH$2:$AH320)/SUM($AH$2:$AH320),0)</f>
        <v>0</v>
      </c>
      <c r="BJ320" s="11">
        <f>IF($AG320,SUMPRODUCT(AP$2:AP320,$AH$2:$AH320)/SUM($AH$2:$AH320),0)</f>
        <v>0</v>
      </c>
      <c r="BK320" s="11">
        <f>IF($AG320,SUMPRODUCT(AQ$2:AQ320,$AH$2:$AH320)/SUM($AH$2:$AH320),0)</f>
        <v>0</v>
      </c>
      <c r="BL320" s="11">
        <f>IF($AG320,SUMPRODUCT(AR$2:AR320,$AH$2:$AH320)/SUM($AH$2:$AH320),0)</f>
        <v>0</v>
      </c>
      <c r="BM320" s="11">
        <f>IF($AG320,SUMPRODUCT(AS$2:AS320,$AH$2:$AH320)/SUM($AH$2:$AH320),0)</f>
        <v>0</v>
      </c>
      <c r="BN320" s="11">
        <f>IF($AG320,SUMPRODUCT(AT$2:AT320,$AH$2:$AH320)/SUM($AH$2:$AH320),0)</f>
        <v>0</v>
      </c>
      <c r="BO320" s="11">
        <f>IF($AG320,SUMPRODUCT(AU$2:AU320,$AH$2:$AH320)/SUM($AH$2:$AH320),0)</f>
        <v>0</v>
      </c>
      <c r="BP320" s="11">
        <f>IF($AG320,SUMPRODUCT(AV$2:AV320,$AH$2:$AH320)/SUM($AH$2:$AH320),0)</f>
        <v>0</v>
      </c>
      <c r="BQ320" s="11">
        <f>IF($AG320,SUMPRODUCT(AW$2:AW320,$AH$2:$AH320)/SUM($AH$2:$AH320),0)</f>
        <v>0</v>
      </c>
      <c r="BR320" s="11">
        <f>IF($AG320,SUMPRODUCT(AX$2:AX320,$AH$2:$AH320)/SUM($AH$2:$AH320),0)</f>
        <v>0</v>
      </c>
      <c r="BS320" s="11">
        <f>IF($AG320,SUMPRODUCT(AY$2:AY320,$AH$2:$AH320)/SUM($AH$2:$AH320),0)</f>
        <v>0</v>
      </c>
      <c r="BT320" s="11">
        <f>IF($AG320,SUMPRODUCT(AZ$2:AZ320,$AH$2:$AH320)/SUM($AH$2:$AH320),0)</f>
        <v>0</v>
      </c>
      <c r="BU320" s="11">
        <f>IF($AG320,SUMPRODUCT(BA$2:BA320,$AH$2:$AH320)/SUM($AH$2:$AH320),0)</f>
        <v>0</v>
      </c>
      <c r="BV320" s="11"/>
      <c r="BW320" s="109" cm="1">
        <f t="array" ref="BW320">IF($AG320,SQRT(SUMPRODUCT($AH$2:$AH320, (AI$2:AI320-BC320)^2)/(SUM($AH$2:$AH320)-1)),0)</f>
        <v>0</v>
      </c>
      <c r="BX320" s="109" cm="1">
        <f t="array" ref="BX320">IF($AG320,SQRT(SUMPRODUCT($AH$2:$AH320, (AJ$2:AJ320-BD320)^2)/(SUM($AH$2:$AH320)-1)),0)</f>
        <v>0</v>
      </c>
      <c r="BY320" s="109" cm="1">
        <f t="array" ref="BY320">IF($AG320,SQRT(SUMPRODUCT($AH$2:$AH320, (AK$2:AK320-BE320)^2)/(SUM($AH$2:$AH320)-1)),0)</f>
        <v>0</v>
      </c>
      <c r="BZ320" s="109" cm="1">
        <f t="array" ref="BZ320">IF($AG320,SQRT(SUMPRODUCT($AH$2:$AH320, (AL$2:AL320-BF320)^2)/(SUM($AH$2:$AH320)-1)),0)</f>
        <v>0</v>
      </c>
      <c r="CA320" s="109" cm="1">
        <f t="array" ref="CA320">IF($AG320,SQRT(SUMPRODUCT($AH$2:$AH320, (AM$2:AM320-BG320)^2)/(SUM($AH$2:$AH320)-1)),0)</f>
        <v>0</v>
      </c>
      <c r="CB320" s="109" cm="1">
        <f t="array" ref="CB320">IF($AG320,SQRT(SUMPRODUCT($AH$2:$AH320, (AN$2:AN320-BH320)^2)/(SUM($AH$2:$AH320)-1)),0)</f>
        <v>0</v>
      </c>
      <c r="CC320" s="109" cm="1">
        <f t="array" ref="CC320">IF($AG320,SQRT(SUMPRODUCT($AH$2:$AH320, (AO$2:AO320-BI320)^2)/(SUM($AH$2:$AH320)-1)),0)</f>
        <v>0</v>
      </c>
      <c r="CD320" s="109" cm="1">
        <f t="array" ref="CD320">IF($AG320,SQRT(SUMPRODUCT($AH$2:$AH320, (AP$2:AP320-BJ320)^2)/(SUM($AH$2:$AH320)-1)),0)</f>
        <v>0</v>
      </c>
      <c r="CE320" s="109" cm="1">
        <f t="array" ref="CE320">IF($AG320,SQRT(SUMPRODUCT($AH$2:$AH320, (AQ$2:AQ320-BK320)^2)/(SUM($AH$2:$AH320)-1)),0)</f>
        <v>0</v>
      </c>
      <c r="CF320" s="109" cm="1">
        <f t="array" ref="CF320">IF($AG320,SQRT(SUMPRODUCT($AH$2:$AH320, (AR$2:AR320-BL320)^2)/(SUM($AH$2:$AH320)-1)),0)</f>
        <v>0</v>
      </c>
      <c r="CG320" s="109" cm="1">
        <f t="array" ref="CG320">IF($AG320,SQRT(SUMPRODUCT($AH$2:$AH320, (AS$2:AS320-BM320)^2)/(SUM($AH$2:$AH320)-1)),0)</f>
        <v>0</v>
      </c>
      <c r="CH320" s="109" cm="1">
        <f t="array" ref="CH320">IF($AG320,SQRT(SUMPRODUCT($AH$2:$AH320, (AT$2:AT320-BN320)^2)/(SUM($AH$2:$AH320)-1)),0)</f>
        <v>0</v>
      </c>
      <c r="CI320" s="109" cm="1">
        <f t="array" ref="CI320">IF($AG320,SQRT(SUMPRODUCT($AH$2:$AH320, (AU$2:AU320-BO320)^2)/(SUM($AH$2:$AH320)-1)),0)</f>
        <v>0</v>
      </c>
      <c r="CJ320" s="109" cm="1">
        <f t="array" ref="CJ320">IF($AG320,SQRT(SUMPRODUCT($AH$2:$AH320, (AV$2:AV320-BP320)^2)/(SUM($AH$2:$AH320)-1)),0)</f>
        <v>0</v>
      </c>
      <c r="CK320" s="109" cm="1">
        <f t="array" ref="CK320">IF($AG320,SQRT(SUMPRODUCT($AH$2:$AH320, (AW$2:AW320-BQ320)^2)/(SUM($AH$2:$AH320)-1)),0)</f>
        <v>0</v>
      </c>
      <c r="CL320" s="109" cm="1">
        <f t="array" ref="CL320">IF($AG320,SQRT(SUMPRODUCT($AH$2:$AH320, (AX$2:AX320-BR320)^2)/(SUM($AH$2:$AH320)-1)),0)</f>
        <v>0</v>
      </c>
      <c r="CM320" s="109" cm="1">
        <f t="array" ref="CM320">IF($AG320,SQRT(SUMPRODUCT($AH$2:$AH320, (AY$2:AY320-BS320)^2)/(SUM($AH$2:$AH320)-1)),0)</f>
        <v>0</v>
      </c>
      <c r="CN320" s="109" cm="1">
        <f t="array" ref="CN320">IF($AG320,SQRT(SUMPRODUCT($AH$2:$AH320, (AZ$2:AZ320-BT320)^2)/(SUM($AH$2:$AH320)-1)),0)</f>
        <v>0</v>
      </c>
      <c r="CO320" s="109" cm="1">
        <f t="array" ref="CO320">IF($AG320,SQRT(SUMPRODUCT($AH$2:$AH320, (BA$2:BA320-BU320)^2)/(SUM($AH$2:$AH320)-1)),0)</f>
        <v>0</v>
      </c>
    </row>
    <row r="321" spans="34:93" x14ac:dyDescent="0.25">
      <c r="AH321" s="99" t="str">
        <f t="shared" si="89"/>
        <v/>
      </c>
      <c r="AI321" s="11">
        <f t="shared" ca="1" si="90"/>
        <v>0</v>
      </c>
      <c r="AJ321" s="11">
        <f t="shared" ca="1" si="90"/>
        <v>0</v>
      </c>
      <c r="AK321" s="11">
        <f t="shared" ca="1" si="90"/>
        <v>0</v>
      </c>
      <c r="AL321" s="11">
        <f t="shared" ca="1" si="90"/>
        <v>0</v>
      </c>
      <c r="AM321" s="11">
        <f t="shared" ca="1" si="90"/>
        <v>0</v>
      </c>
      <c r="AN321" s="11">
        <f t="shared" ca="1" si="90"/>
        <v>0</v>
      </c>
      <c r="AO321" s="11">
        <f t="shared" ca="1" si="90"/>
        <v>0</v>
      </c>
      <c r="AP321" s="11">
        <f t="shared" ca="1" si="90"/>
        <v>0</v>
      </c>
      <c r="AQ321" s="11">
        <f t="shared" ca="1" si="90"/>
        <v>0</v>
      </c>
      <c r="AR321" s="11">
        <f t="shared" ca="1" si="90"/>
        <v>0</v>
      </c>
      <c r="AS321" s="11">
        <f t="shared" ca="1" si="91"/>
        <v>0</v>
      </c>
      <c r="AT321" s="11">
        <f t="shared" ca="1" si="91"/>
        <v>0</v>
      </c>
      <c r="AU321" s="11">
        <f t="shared" ca="1" si="91"/>
        <v>0</v>
      </c>
      <c r="AV321" s="11">
        <f t="shared" ca="1" si="91"/>
        <v>0</v>
      </c>
      <c r="AW321" s="11">
        <f t="shared" ca="1" si="91"/>
        <v>0</v>
      </c>
      <c r="AX321" s="11">
        <f t="shared" ca="1" si="91"/>
        <v>0</v>
      </c>
      <c r="AY321" s="11">
        <f t="shared" ca="1" si="91"/>
        <v>0</v>
      </c>
      <c r="AZ321" s="11">
        <f t="shared" ca="1" si="91"/>
        <v>0</v>
      </c>
      <c r="BA321" s="11">
        <f t="shared" ca="1" si="91"/>
        <v>0</v>
      </c>
      <c r="BB321" s="11"/>
      <c r="BC321" s="11">
        <f>IF($AG321,SUMPRODUCT(AI$2:AI321,$AH$2:$AH321)/SUM($AH$2:$AH321),0)</f>
        <v>0</v>
      </c>
      <c r="BD321" s="11">
        <f>IF($AG321,SUMPRODUCT(AJ$2:AJ321,$AH$2:$AH321)/SUM($AH$2:$AH321),0)</f>
        <v>0</v>
      </c>
      <c r="BE321" s="11">
        <f>IF($AG321,SUMPRODUCT(AK$2:AK321,$AH$2:$AH321)/SUM($AH$2:$AH321),0)</f>
        <v>0</v>
      </c>
      <c r="BF321" s="11">
        <f>IF($AG321,SUMPRODUCT(AL$2:AL321,$AH$2:$AH321)/SUM($AH$2:$AH321),0)</f>
        <v>0</v>
      </c>
      <c r="BG321" s="11">
        <f>IF($AG321,SUMPRODUCT(AM$2:AM321,$AH$2:$AH321)/SUM($AH$2:$AH321),0)</f>
        <v>0</v>
      </c>
      <c r="BH321" s="11">
        <f>IF($AG321,SUMPRODUCT(AN$2:AN321,$AH$2:$AH321)/SUM($AH$2:$AH321),0)</f>
        <v>0</v>
      </c>
      <c r="BI321" s="11">
        <f>IF($AG321,SUMPRODUCT(AO$2:AO321,$AH$2:$AH321)/SUM($AH$2:$AH321),0)</f>
        <v>0</v>
      </c>
      <c r="BJ321" s="11">
        <f>IF($AG321,SUMPRODUCT(AP$2:AP321,$AH$2:$AH321)/SUM($AH$2:$AH321),0)</f>
        <v>0</v>
      </c>
      <c r="BK321" s="11">
        <f>IF($AG321,SUMPRODUCT(AQ$2:AQ321,$AH$2:$AH321)/SUM($AH$2:$AH321),0)</f>
        <v>0</v>
      </c>
      <c r="BL321" s="11">
        <f>IF($AG321,SUMPRODUCT(AR$2:AR321,$AH$2:$AH321)/SUM($AH$2:$AH321),0)</f>
        <v>0</v>
      </c>
      <c r="BM321" s="11">
        <f>IF($AG321,SUMPRODUCT(AS$2:AS321,$AH$2:$AH321)/SUM($AH$2:$AH321),0)</f>
        <v>0</v>
      </c>
      <c r="BN321" s="11">
        <f>IF($AG321,SUMPRODUCT(AT$2:AT321,$AH$2:$AH321)/SUM($AH$2:$AH321),0)</f>
        <v>0</v>
      </c>
      <c r="BO321" s="11">
        <f>IF($AG321,SUMPRODUCT(AU$2:AU321,$AH$2:$AH321)/SUM($AH$2:$AH321),0)</f>
        <v>0</v>
      </c>
      <c r="BP321" s="11">
        <f>IF($AG321,SUMPRODUCT(AV$2:AV321,$AH$2:$AH321)/SUM($AH$2:$AH321),0)</f>
        <v>0</v>
      </c>
      <c r="BQ321" s="11">
        <f>IF($AG321,SUMPRODUCT(AW$2:AW321,$AH$2:$AH321)/SUM($AH$2:$AH321),0)</f>
        <v>0</v>
      </c>
      <c r="BR321" s="11">
        <f>IF($AG321,SUMPRODUCT(AX$2:AX321,$AH$2:$AH321)/SUM($AH$2:$AH321),0)</f>
        <v>0</v>
      </c>
      <c r="BS321" s="11">
        <f>IF($AG321,SUMPRODUCT(AY$2:AY321,$AH$2:$AH321)/SUM($AH$2:$AH321),0)</f>
        <v>0</v>
      </c>
      <c r="BT321" s="11">
        <f>IF($AG321,SUMPRODUCT(AZ$2:AZ321,$AH$2:$AH321)/SUM($AH$2:$AH321),0)</f>
        <v>0</v>
      </c>
      <c r="BU321" s="11">
        <f>IF($AG321,SUMPRODUCT(BA$2:BA321,$AH$2:$AH321)/SUM($AH$2:$AH321),0)</f>
        <v>0</v>
      </c>
      <c r="BV321" s="11"/>
      <c r="BW321" s="109" cm="1">
        <f t="array" ref="BW321">IF($AG321,SQRT(SUMPRODUCT($AH$2:$AH321, (AI$2:AI321-BC321)^2)/(SUM($AH$2:$AH321)-1)),0)</f>
        <v>0</v>
      </c>
      <c r="BX321" s="109" cm="1">
        <f t="array" ref="BX321">IF($AG321,SQRT(SUMPRODUCT($AH$2:$AH321, (AJ$2:AJ321-BD321)^2)/(SUM($AH$2:$AH321)-1)),0)</f>
        <v>0</v>
      </c>
      <c r="BY321" s="109" cm="1">
        <f t="array" ref="BY321">IF($AG321,SQRT(SUMPRODUCT($AH$2:$AH321, (AK$2:AK321-BE321)^2)/(SUM($AH$2:$AH321)-1)),0)</f>
        <v>0</v>
      </c>
      <c r="BZ321" s="109" cm="1">
        <f t="array" ref="BZ321">IF($AG321,SQRT(SUMPRODUCT($AH$2:$AH321, (AL$2:AL321-BF321)^2)/(SUM($AH$2:$AH321)-1)),0)</f>
        <v>0</v>
      </c>
      <c r="CA321" s="109" cm="1">
        <f t="array" ref="CA321">IF($AG321,SQRT(SUMPRODUCT($AH$2:$AH321, (AM$2:AM321-BG321)^2)/(SUM($AH$2:$AH321)-1)),0)</f>
        <v>0</v>
      </c>
      <c r="CB321" s="109" cm="1">
        <f t="array" ref="CB321">IF($AG321,SQRT(SUMPRODUCT($AH$2:$AH321, (AN$2:AN321-BH321)^2)/(SUM($AH$2:$AH321)-1)),0)</f>
        <v>0</v>
      </c>
      <c r="CC321" s="109" cm="1">
        <f t="array" ref="CC321">IF($AG321,SQRT(SUMPRODUCT($AH$2:$AH321, (AO$2:AO321-BI321)^2)/(SUM($AH$2:$AH321)-1)),0)</f>
        <v>0</v>
      </c>
      <c r="CD321" s="109" cm="1">
        <f t="array" ref="CD321">IF($AG321,SQRT(SUMPRODUCT($AH$2:$AH321, (AP$2:AP321-BJ321)^2)/(SUM($AH$2:$AH321)-1)),0)</f>
        <v>0</v>
      </c>
      <c r="CE321" s="109" cm="1">
        <f t="array" ref="CE321">IF($AG321,SQRT(SUMPRODUCT($AH$2:$AH321, (AQ$2:AQ321-BK321)^2)/(SUM($AH$2:$AH321)-1)),0)</f>
        <v>0</v>
      </c>
      <c r="CF321" s="109" cm="1">
        <f t="array" ref="CF321">IF($AG321,SQRT(SUMPRODUCT($AH$2:$AH321, (AR$2:AR321-BL321)^2)/(SUM($AH$2:$AH321)-1)),0)</f>
        <v>0</v>
      </c>
      <c r="CG321" s="109" cm="1">
        <f t="array" ref="CG321">IF($AG321,SQRT(SUMPRODUCT($AH$2:$AH321, (AS$2:AS321-BM321)^2)/(SUM($AH$2:$AH321)-1)),0)</f>
        <v>0</v>
      </c>
      <c r="CH321" s="109" cm="1">
        <f t="array" ref="CH321">IF($AG321,SQRT(SUMPRODUCT($AH$2:$AH321, (AT$2:AT321-BN321)^2)/(SUM($AH$2:$AH321)-1)),0)</f>
        <v>0</v>
      </c>
      <c r="CI321" s="109" cm="1">
        <f t="array" ref="CI321">IF($AG321,SQRT(SUMPRODUCT($AH$2:$AH321, (AU$2:AU321-BO321)^2)/(SUM($AH$2:$AH321)-1)),0)</f>
        <v>0</v>
      </c>
      <c r="CJ321" s="109" cm="1">
        <f t="array" ref="CJ321">IF($AG321,SQRT(SUMPRODUCT($AH$2:$AH321, (AV$2:AV321-BP321)^2)/(SUM($AH$2:$AH321)-1)),0)</f>
        <v>0</v>
      </c>
      <c r="CK321" s="109" cm="1">
        <f t="array" ref="CK321">IF($AG321,SQRT(SUMPRODUCT($AH$2:$AH321, (AW$2:AW321-BQ321)^2)/(SUM($AH$2:$AH321)-1)),0)</f>
        <v>0</v>
      </c>
      <c r="CL321" s="109" cm="1">
        <f t="array" ref="CL321">IF($AG321,SQRT(SUMPRODUCT($AH$2:$AH321, (AX$2:AX321-BR321)^2)/(SUM($AH$2:$AH321)-1)),0)</f>
        <v>0</v>
      </c>
      <c r="CM321" s="109" cm="1">
        <f t="array" ref="CM321">IF($AG321,SQRT(SUMPRODUCT($AH$2:$AH321, (AY$2:AY321-BS321)^2)/(SUM($AH$2:$AH321)-1)),0)</f>
        <v>0</v>
      </c>
      <c r="CN321" s="109" cm="1">
        <f t="array" ref="CN321">IF($AG321,SQRT(SUMPRODUCT($AH$2:$AH321, (AZ$2:AZ321-BT321)^2)/(SUM($AH$2:$AH321)-1)),0)</f>
        <v>0</v>
      </c>
      <c r="CO321" s="109" cm="1">
        <f t="array" ref="CO321">IF($AG321,SQRT(SUMPRODUCT($AH$2:$AH321, (BA$2:BA321-BU321)^2)/(SUM($AH$2:$AH321)-1)),0)</f>
        <v>0</v>
      </c>
    </row>
    <row r="322" spans="34:93" x14ac:dyDescent="0.25">
      <c r="AH322" s="99" t="str">
        <f t="shared" si="89"/>
        <v/>
      </c>
      <c r="AI322" s="11">
        <f t="shared" ref="AI322:AR331" ca="1" si="92">IF(AI$1&lt;&gt;0,SUMIFS(INDIRECT(AI$1), Fecha,$AG322),0)</f>
        <v>0</v>
      </c>
      <c r="AJ322" s="11">
        <f t="shared" ca="1" si="92"/>
        <v>0</v>
      </c>
      <c r="AK322" s="11">
        <f t="shared" ca="1" si="92"/>
        <v>0</v>
      </c>
      <c r="AL322" s="11">
        <f t="shared" ca="1" si="92"/>
        <v>0</v>
      </c>
      <c r="AM322" s="11">
        <f t="shared" ca="1" si="92"/>
        <v>0</v>
      </c>
      <c r="AN322" s="11">
        <f t="shared" ca="1" si="92"/>
        <v>0</v>
      </c>
      <c r="AO322" s="11">
        <f t="shared" ca="1" si="92"/>
        <v>0</v>
      </c>
      <c r="AP322" s="11">
        <f t="shared" ca="1" si="92"/>
        <v>0</v>
      </c>
      <c r="AQ322" s="11">
        <f t="shared" ca="1" si="92"/>
        <v>0</v>
      </c>
      <c r="AR322" s="11">
        <f t="shared" ca="1" si="92"/>
        <v>0</v>
      </c>
      <c r="AS322" s="11">
        <f t="shared" ref="AS322:BA331" ca="1" si="93">IF(AS$1&lt;&gt;0,SUMIFS(INDIRECT(AS$1), Fecha,$AG322),0)</f>
        <v>0</v>
      </c>
      <c r="AT322" s="11">
        <f t="shared" ca="1" si="93"/>
        <v>0</v>
      </c>
      <c r="AU322" s="11">
        <f t="shared" ca="1" si="93"/>
        <v>0</v>
      </c>
      <c r="AV322" s="11">
        <f t="shared" ca="1" si="93"/>
        <v>0</v>
      </c>
      <c r="AW322" s="11">
        <f t="shared" ca="1" si="93"/>
        <v>0</v>
      </c>
      <c r="AX322" s="11">
        <f t="shared" ca="1" si="93"/>
        <v>0</v>
      </c>
      <c r="AY322" s="11">
        <f t="shared" ca="1" si="93"/>
        <v>0</v>
      </c>
      <c r="AZ322" s="11">
        <f t="shared" ca="1" si="93"/>
        <v>0</v>
      </c>
      <c r="BA322" s="11">
        <f t="shared" ca="1" si="93"/>
        <v>0</v>
      </c>
      <c r="BB322" s="11"/>
      <c r="BC322" s="11">
        <f>IF($AG322,SUMPRODUCT(AI$2:AI322,$AH$2:$AH322)/SUM($AH$2:$AH322),0)</f>
        <v>0</v>
      </c>
      <c r="BD322" s="11">
        <f>IF($AG322,SUMPRODUCT(AJ$2:AJ322,$AH$2:$AH322)/SUM($AH$2:$AH322),0)</f>
        <v>0</v>
      </c>
      <c r="BE322" s="11">
        <f>IF($AG322,SUMPRODUCT(AK$2:AK322,$AH$2:$AH322)/SUM($AH$2:$AH322),0)</f>
        <v>0</v>
      </c>
      <c r="BF322" s="11">
        <f>IF($AG322,SUMPRODUCT(AL$2:AL322,$AH$2:$AH322)/SUM($AH$2:$AH322),0)</f>
        <v>0</v>
      </c>
      <c r="BG322" s="11">
        <f>IF($AG322,SUMPRODUCT(AM$2:AM322,$AH$2:$AH322)/SUM($AH$2:$AH322),0)</f>
        <v>0</v>
      </c>
      <c r="BH322" s="11">
        <f>IF($AG322,SUMPRODUCT(AN$2:AN322,$AH$2:$AH322)/SUM($AH$2:$AH322),0)</f>
        <v>0</v>
      </c>
      <c r="BI322" s="11">
        <f>IF($AG322,SUMPRODUCT(AO$2:AO322,$AH$2:$AH322)/SUM($AH$2:$AH322),0)</f>
        <v>0</v>
      </c>
      <c r="BJ322" s="11">
        <f>IF($AG322,SUMPRODUCT(AP$2:AP322,$AH$2:$AH322)/SUM($AH$2:$AH322),0)</f>
        <v>0</v>
      </c>
      <c r="BK322" s="11">
        <f>IF($AG322,SUMPRODUCT(AQ$2:AQ322,$AH$2:$AH322)/SUM($AH$2:$AH322),0)</f>
        <v>0</v>
      </c>
      <c r="BL322" s="11">
        <f>IF($AG322,SUMPRODUCT(AR$2:AR322,$AH$2:$AH322)/SUM($AH$2:$AH322),0)</f>
        <v>0</v>
      </c>
      <c r="BM322" s="11">
        <f>IF($AG322,SUMPRODUCT(AS$2:AS322,$AH$2:$AH322)/SUM($AH$2:$AH322),0)</f>
        <v>0</v>
      </c>
      <c r="BN322" s="11">
        <f>IF($AG322,SUMPRODUCT(AT$2:AT322,$AH$2:$AH322)/SUM($AH$2:$AH322),0)</f>
        <v>0</v>
      </c>
      <c r="BO322" s="11">
        <f>IF($AG322,SUMPRODUCT(AU$2:AU322,$AH$2:$AH322)/SUM($AH$2:$AH322),0)</f>
        <v>0</v>
      </c>
      <c r="BP322" s="11">
        <f>IF($AG322,SUMPRODUCT(AV$2:AV322,$AH$2:$AH322)/SUM($AH$2:$AH322),0)</f>
        <v>0</v>
      </c>
      <c r="BQ322" s="11">
        <f>IF($AG322,SUMPRODUCT(AW$2:AW322,$AH$2:$AH322)/SUM($AH$2:$AH322),0)</f>
        <v>0</v>
      </c>
      <c r="BR322" s="11">
        <f>IF($AG322,SUMPRODUCT(AX$2:AX322,$AH$2:$AH322)/SUM($AH$2:$AH322),0)</f>
        <v>0</v>
      </c>
      <c r="BS322" s="11">
        <f>IF($AG322,SUMPRODUCT(AY$2:AY322,$AH$2:$AH322)/SUM($AH$2:$AH322),0)</f>
        <v>0</v>
      </c>
      <c r="BT322" s="11">
        <f>IF($AG322,SUMPRODUCT(AZ$2:AZ322,$AH$2:$AH322)/SUM($AH$2:$AH322),0)</f>
        <v>0</v>
      </c>
      <c r="BU322" s="11">
        <f>IF($AG322,SUMPRODUCT(BA$2:BA322,$AH$2:$AH322)/SUM($AH$2:$AH322),0)</f>
        <v>0</v>
      </c>
      <c r="BV322" s="11"/>
      <c r="BW322" s="109" cm="1">
        <f t="array" ref="BW322">IF($AG322,SQRT(SUMPRODUCT($AH$2:$AH322, (AI$2:AI322-BC322)^2)/(SUM($AH$2:$AH322)-1)),0)</f>
        <v>0</v>
      </c>
      <c r="BX322" s="109" cm="1">
        <f t="array" ref="BX322">IF($AG322,SQRT(SUMPRODUCT($AH$2:$AH322, (AJ$2:AJ322-BD322)^2)/(SUM($AH$2:$AH322)-1)),0)</f>
        <v>0</v>
      </c>
      <c r="BY322" s="109" cm="1">
        <f t="array" ref="BY322">IF($AG322,SQRT(SUMPRODUCT($AH$2:$AH322, (AK$2:AK322-BE322)^2)/(SUM($AH$2:$AH322)-1)),0)</f>
        <v>0</v>
      </c>
      <c r="BZ322" s="109" cm="1">
        <f t="array" ref="BZ322">IF($AG322,SQRT(SUMPRODUCT($AH$2:$AH322, (AL$2:AL322-BF322)^2)/(SUM($AH$2:$AH322)-1)),0)</f>
        <v>0</v>
      </c>
      <c r="CA322" s="109" cm="1">
        <f t="array" ref="CA322">IF($AG322,SQRT(SUMPRODUCT($AH$2:$AH322, (AM$2:AM322-BG322)^2)/(SUM($AH$2:$AH322)-1)),0)</f>
        <v>0</v>
      </c>
      <c r="CB322" s="109" cm="1">
        <f t="array" ref="CB322">IF($AG322,SQRT(SUMPRODUCT($AH$2:$AH322, (AN$2:AN322-BH322)^2)/(SUM($AH$2:$AH322)-1)),0)</f>
        <v>0</v>
      </c>
      <c r="CC322" s="109" cm="1">
        <f t="array" ref="CC322">IF($AG322,SQRT(SUMPRODUCT($AH$2:$AH322, (AO$2:AO322-BI322)^2)/(SUM($AH$2:$AH322)-1)),0)</f>
        <v>0</v>
      </c>
      <c r="CD322" s="109" cm="1">
        <f t="array" ref="CD322">IF($AG322,SQRT(SUMPRODUCT($AH$2:$AH322, (AP$2:AP322-BJ322)^2)/(SUM($AH$2:$AH322)-1)),0)</f>
        <v>0</v>
      </c>
      <c r="CE322" s="109" cm="1">
        <f t="array" ref="CE322">IF($AG322,SQRT(SUMPRODUCT($AH$2:$AH322, (AQ$2:AQ322-BK322)^2)/(SUM($AH$2:$AH322)-1)),0)</f>
        <v>0</v>
      </c>
      <c r="CF322" s="109" cm="1">
        <f t="array" ref="CF322">IF($AG322,SQRT(SUMPRODUCT($AH$2:$AH322, (AR$2:AR322-BL322)^2)/(SUM($AH$2:$AH322)-1)),0)</f>
        <v>0</v>
      </c>
      <c r="CG322" s="109" cm="1">
        <f t="array" ref="CG322">IF($AG322,SQRT(SUMPRODUCT($AH$2:$AH322, (AS$2:AS322-BM322)^2)/(SUM($AH$2:$AH322)-1)),0)</f>
        <v>0</v>
      </c>
      <c r="CH322" s="109" cm="1">
        <f t="array" ref="CH322">IF($AG322,SQRT(SUMPRODUCT($AH$2:$AH322, (AT$2:AT322-BN322)^2)/(SUM($AH$2:$AH322)-1)),0)</f>
        <v>0</v>
      </c>
      <c r="CI322" s="109" cm="1">
        <f t="array" ref="CI322">IF($AG322,SQRT(SUMPRODUCT($AH$2:$AH322, (AU$2:AU322-BO322)^2)/(SUM($AH$2:$AH322)-1)),0)</f>
        <v>0</v>
      </c>
      <c r="CJ322" s="109" cm="1">
        <f t="array" ref="CJ322">IF($AG322,SQRT(SUMPRODUCT($AH$2:$AH322, (AV$2:AV322-BP322)^2)/(SUM($AH$2:$AH322)-1)),0)</f>
        <v>0</v>
      </c>
      <c r="CK322" s="109" cm="1">
        <f t="array" ref="CK322">IF($AG322,SQRT(SUMPRODUCT($AH$2:$AH322, (AW$2:AW322-BQ322)^2)/(SUM($AH$2:$AH322)-1)),0)</f>
        <v>0</v>
      </c>
      <c r="CL322" s="109" cm="1">
        <f t="array" ref="CL322">IF($AG322,SQRT(SUMPRODUCT($AH$2:$AH322, (AX$2:AX322-BR322)^2)/(SUM($AH$2:$AH322)-1)),0)</f>
        <v>0</v>
      </c>
      <c r="CM322" s="109" cm="1">
        <f t="array" ref="CM322">IF($AG322,SQRT(SUMPRODUCT($AH$2:$AH322, (AY$2:AY322-BS322)^2)/(SUM($AH$2:$AH322)-1)),0)</f>
        <v>0</v>
      </c>
      <c r="CN322" s="109" cm="1">
        <f t="array" ref="CN322">IF($AG322,SQRT(SUMPRODUCT($AH$2:$AH322, (AZ$2:AZ322-BT322)^2)/(SUM($AH$2:$AH322)-1)),0)</f>
        <v>0</v>
      </c>
      <c r="CO322" s="109" cm="1">
        <f t="array" ref="CO322">IF($AG322,SQRT(SUMPRODUCT($AH$2:$AH322, (BA$2:BA322-BU322)^2)/(SUM($AH$2:$AH322)-1)),0)</f>
        <v>0</v>
      </c>
    </row>
    <row r="323" spans="34:93" x14ac:dyDescent="0.25">
      <c r="AH323" s="99" t="str">
        <f t="shared" si="89"/>
        <v/>
      </c>
      <c r="AI323" s="11">
        <f t="shared" ca="1" si="92"/>
        <v>0</v>
      </c>
      <c r="AJ323" s="11">
        <f t="shared" ca="1" si="92"/>
        <v>0</v>
      </c>
      <c r="AK323" s="11">
        <f t="shared" ca="1" si="92"/>
        <v>0</v>
      </c>
      <c r="AL323" s="11">
        <f t="shared" ca="1" si="92"/>
        <v>0</v>
      </c>
      <c r="AM323" s="11">
        <f t="shared" ca="1" si="92"/>
        <v>0</v>
      </c>
      <c r="AN323" s="11">
        <f t="shared" ca="1" si="92"/>
        <v>0</v>
      </c>
      <c r="AO323" s="11">
        <f t="shared" ca="1" si="92"/>
        <v>0</v>
      </c>
      <c r="AP323" s="11">
        <f t="shared" ca="1" si="92"/>
        <v>0</v>
      </c>
      <c r="AQ323" s="11">
        <f t="shared" ca="1" si="92"/>
        <v>0</v>
      </c>
      <c r="AR323" s="11">
        <f t="shared" ca="1" si="92"/>
        <v>0</v>
      </c>
      <c r="AS323" s="11">
        <f t="shared" ca="1" si="93"/>
        <v>0</v>
      </c>
      <c r="AT323" s="11">
        <f t="shared" ca="1" si="93"/>
        <v>0</v>
      </c>
      <c r="AU323" s="11">
        <f t="shared" ca="1" si="93"/>
        <v>0</v>
      </c>
      <c r="AV323" s="11">
        <f t="shared" ca="1" si="93"/>
        <v>0</v>
      </c>
      <c r="AW323" s="11">
        <f t="shared" ca="1" si="93"/>
        <v>0</v>
      </c>
      <c r="AX323" s="11">
        <f t="shared" ca="1" si="93"/>
        <v>0</v>
      </c>
      <c r="AY323" s="11">
        <f t="shared" ca="1" si="93"/>
        <v>0</v>
      </c>
      <c r="AZ323" s="11">
        <f t="shared" ca="1" si="93"/>
        <v>0</v>
      </c>
      <c r="BA323" s="11">
        <f t="shared" ca="1" si="93"/>
        <v>0</v>
      </c>
      <c r="BB323" s="11"/>
      <c r="BC323" s="11">
        <f>IF($AG323,SUMPRODUCT(AI$2:AI323,$AH$2:$AH323)/SUM($AH$2:$AH323),0)</f>
        <v>0</v>
      </c>
      <c r="BD323" s="11">
        <f>IF($AG323,SUMPRODUCT(AJ$2:AJ323,$AH$2:$AH323)/SUM($AH$2:$AH323),0)</f>
        <v>0</v>
      </c>
      <c r="BE323" s="11">
        <f>IF($AG323,SUMPRODUCT(AK$2:AK323,$AH$2:$AH323)/SUM($AH$2:$AH323),0)</f>
        <v>0</v>
      </c>
      <c r="BF323" s="11">
        <f>IF($AG323,SUMPRODUCT(AL$2:AL323,$AH$2:$AH323)/SUM($AH$2:$AH323),0)</f>
        <v>0</v>
      </c>
      <c r="BG323" s="11">
        <f>IF($AG323,SUMPRODUCT(AM$2:AM323,$AH$2:$AH323)/SUM($AH$2:$AH323),0)</f>
        <v>0</v>
      </c>
      <c r="BH323" s="11">
        <f>IF($AG323,SUMPRODUCT(AN$2:AN323,$AH$2:$AH323)/SUM($AH$2:$AH323),0)</f>
        <v>0</v>
      </c>
      <c r="BI323" s="11">
        <f>IF($AG323,SUMPRODUCT(AO$2:AO323,$AH$2:$AH323)/SUM($AH$2:$AH323),0)</f>
        <v>0</v>
      </c>
      <c r="BJ323" s="11">
        <f>IF($AG323,SUMPRODUCT(AP$2:AP323,$AH$2:$AH323)/SUM($AH$2:$AH323),0)</f>
        <v>0</v>
      </c>
      <c r="BK323" s="11">
        <f>IF($AG323,SUMPRODUCT(AQ$2:AQ323,$AH$2:$AH323)/SUM($AH$2:$AH323),0)</f>
        <v>0</v>
      </c>
      <c r="BL323" s="11">
        <f>IF($AG323,SUMPRODUCT(AR$2:AR323,$AH$2:$AH323)/SUM($AH$2:$AH323),0)</f>
        <v>0</v>
      </c>
      <c r="BM323" s="11">
        <f>IF($AG323,SUMPRODUCT(AS$2:AS323,$AH$2:$AH323)/SUM($AH$2:$AH323),0)</f>
        <v>0</v>
      </c>
      <c r="BN323" s="11">
        <f>IF($AG323,SUMPRODUCT(AT$2:AT323,$AH$2:$AH323)/SUM($AH$2:$AH323),0)</f>
        <v>0</v>
      </c>
      <c r="BO323" s="11">
        <f>IF($AG323,SUMPRODUCT(AU$2:AU323,$AH$2:$AH323)/SUM($AH$2:$AH323),0)</f>
        <v>0</v>
      </c>
      <c r="BP323" s="11">
        <f>IF($AG323,SUMPRODUCT(AV$2:AV323,$AH$2:$AH323)/SUM($AH$2:$AH323),0)</f>
        <v>0</v>
      </c>
      <c r="BQ323" s="11">
        <f>IF($AG323,SUMPRODUCT(AW$2:AW323,$AH$2:$AH323)/SUM($AH$2:$AH323),0)</f>
        <v>0</v>
      </c>
      <c r="BR323" s="11">
        <f>IF($AG323,SUMPRODUCT(AX$2:AX323,$AH$2:$AH323)/SUM($AH$2:$AH323),0)</f>
        <v>0</v>
      </c>
      <c r="BS323" s="11">
        <f>IF($AG323,SUMPRODUCT(AY$2:AY323,$AH$2:$AH323)/SUM($AH$2:$AH323),0)</f>
        <v>0</v>
      </c>
      <c r="BT323" s="11">
        <f>IF($AG323,SUMPRODUCT(AZ$2:AZ323,$AH$2:$AH323)/SUM($AH$2:$AH323),0)</f>
        <v>0</v>
      </c>
      <c r="BU323" s="11">
        <f>IF($AG323,SUMPRODUCT(BA$2:BA323,$AH$2:$AH323)/SUM($AH$2:$AH323),0)</f>
        <v>0</v>
      </c>
      <c r="BV323" s="11"/>
      <c r="BW323" s="109" cm="1">
        <f t="array" ref="BW323">IF($AG323,SQRT(SUMPRODUCT($AH$2:$AH323, (AI$2:AI323-BC323)^2)/(SUM($AH$2:$AH323)-1)),0)</f>
        <v>0</v>
      </c>
      <c r="BX323" s="109" cm="1">
        <f t="array" ref="BX323">IF($AG323,SQRT(SUMPRODUCT($AH$2:$AH323, (AJ$2:AJ323-BD323)^2)/(SUM($AH$2:$AH323)-1)),0)</f>
        <v>0</v>
      </c>
      <c r="BY323" s="109" cm="1">
        <f t="array" ref="BY323">IF($AG323,SQRT(SUMPRODUCT($AH$2:$AH323, (AK$2:AK323-BE323)^2)/(SUM($AH$2:$AH323)-1)),0)</f>
        <v>0</v>
      </c>
      <c r="BZ323" s="109" cm="1">
        <f t="array" ref="BZ323">IF($AG323,SQRT(SUMPRODUCT($AH$2:$AH323, (AL$2:AL323-BF323)^2)/(SUM($AH$2:$AH323)-1)),0)</f>
        <v>0</v>
      </c>
      <c r="CA323" s="109" cm="1">
        <f t="array" ref="CA323">IF($AG323,SQRT(SUMPRODUCT($AH$2:$AH323, (AM$2:AM323-BG323)^2)/(SUM($AH$2:$AH323)-1)),0)</f>
        <v>0</v>
      </c>
      <c r="CB323" s="109" cm="1">
        <f t="array" ref="CB323">IF($AG323,SQRT(SUMPRODUCT($AH$2:$AH323, (AN$2:AN323-BH323)^2)/(SUM($AH$2:$AH323)-1)),0)</f>
        <v>0</v>
      </c>
      <c r="CC323" s="109" cm="1">
        <f t="array" ref="CC323">IF($AG323,SQRT(SUMPRODUCT($AH$2:$AH323, (AO$2:AO323-BI323)^2)/(SUM($AH$2:$AH323)-1)),0)</f>
        <v>0</v>
      </c>
      <c r="CD323" s="109" cm="1">
        <f t="array" ref="CD323">IF($AG323,SQRT(SUMPRODUCT($AH$2:$AH323, (AP$2:AP323-BJ323)^2)/(SUM($AH$2:$AH323)-1)),0)</f>
        <v>0</v>
      </c>
      <c r="CE323" s="109" cm="1">
        <f t="array" ref="CE323">IF($AG323,SQRT(SUMPRODUCT($AH$2:$AH323, (AQ$2:AQ323-BK323)^2)/(SUM($AH$2:$AH323)-1)),0)</f>
        <v>0</v>
      </c>
      <c r="CF323" s="109" cm="1">
        <f t="array" ref="CF323">IF($AG323,SQRT(SUMPRODUCT($AH$2:$AH323, (AR$2:AR323-BL323)^2)/(SUM($AH$2:$AH323)-1)),0)</f>
        <v>0</v>
      </c>
      <c r="CG323" s="109" cm="1">
        <f t="array" ref="CG323">IF($AG323,SQRT(SUMPRODUCT($AH$2:$AH323, (AS$2:AS323-BM323)^2)/(SUM($AH$2:$AH323)-1)),0)</f>
        <v>0</v>
      </c>
      <c r="CH323" s="109" cm="1">
        <f t="array" ref="CH323">IF($AG323,SQRT(SUMPRODUCT($AH$2:$AH323, (AT$2:AT323-BN323)^2)/(SUM($AH$2:$AH323)-1)),0)</f>
        <v>0</v>
      </c>
      <c r="CI323" s="109" cm="1">
        <f t="array" ref="CI323">IF($AG323,SQRT(SUMPRODUCT($AH$2:$AH323, (AU$2:AU323-BO323)^2)/(SUM($AH$2:$AH323)-1)),0)</f>
        <v>0</v>
      </c>
      <c r="CJ323" s="109" cm="1">
        <f t="array" ref="CJ323">IF($AG323,SQRT(SUMPRODUCT($AH$2:$AH323, (AV$2:AV323-BP323)^2)/(SUM($AH$2:$AH323)-1)),0)</f>
        <v>0</v>
      </c>
      <c r="CK323" s="109" cm="1">
        <f t="array" ref="CK323">IF($AG323,SQRT(SUMPRODUCT($AH$2:$AH323, (AW$2:AW323-BQ323)^2)/(SUM($AH$2:$AH323)-1)),0)</f>
        <v>0</v>
      </c>
      <c r="CL323" s="109" cm="1">
        <f t="array" ref="CL323">IF($AG323,SQRT(SUMPRODUCT($AH$2:$AH323, (AX$2:AX323-BR323)^2)/(SUM($AH$2:$AH323)-1)),0)</f>
        <v>0</v>
      </c>
      <c r="CM323" s="109" cm="1">
        <f t="array" ref="CM323">IF($AG323,SQRT(SUMPRODUCT($AH$2:$AH323, (AY$2:AY323-BS323)^2)/(SUM($AH$2:$AH323)-1)),0)</f>
        <v>0</v>
      </c>
      <c r="CN323" s="109" cm="1">
        <f t="array" ref="CN323">IF($AG323,SQRT(SUMPRODUCT($AH$2:$AH323, (AZ$2:AZ323-BT323)^2)/(SUM($AH$2:$AH323)-1)),0)</f>
        <v>0</v>
      </c>
      <c r="CO323" s="109" cm="1">
        <f t="array" ref="CO323">IF($AG323,SQRT(SUMPRODUCT($AH$2:$AH323, (BA$2:BA323-BU323)^2)/(SUM($AH$2:$AH323)-1)),0)</f>
        <v>0</v>
      </c>
    </row>
    <row r="324" spans="34:93" x14ac:dyDescent="0.25">
      <c r="AH324" s="99" t="str">
        <f t="shared" si="89"/>
        <v/>
      </c>
      <c r="AI324" s="11">
        <f t="shared" ca="1" si="92"/>
        <v>0</v>
      </c>
      <c r="AJ324" s="11">
        <f t="shared" ca="1" si="92"/>
        <v>0</v>
      </c>
      <c r="AK324" s="11">
        <f t="shared" ca="1" si="92"/>
        <v>0</v>
      </c>
      <c r="AL324" s="11">
        <f t="shared" ca="1" si="92"/>
        <v>0</v>
      </c>
      <c r="AM324" s="11">
        <f t="shared" ca="1" si="92"/>
        <v>0</v>
      </c>
      <c r="AN324" s="11">
        <f t="shared" ca="1" si="92"/>
        <v>0</v>
      </c>
      <c r="AO324" s="11">
        <f t="shared" ca="1" si="92"/>
        <v>0</v>
      </c>
      <c r="AP324" s="11">
        <f t="shared" ca="1" si="92"/>
        <v>0</v>
      </c>
      <c r="AQ324" s="11">
        <f t="shared" ca="1" si="92"/>
        <v>0</v>
      </c>
      <c r="AR324" s="11">
        <f t="shared" ca="1" si="92"/>
        <v>0</v>
      </c>
      <c r="AS324" s="11">
        <f t="shared" ca="1" si="93"/>
        <v>0</v>
      </c>
      <c r="AT324" s="11">
        <f t="shared" ca="1" si="93"/>
        <v>0</v>
      </c>
      <c r="AU324" s="11">
        <f t="shared" ca="1" si="93"/>
        <v>0</v>
      </c>
      <c r="AV324" s="11">
        <f t="shared" ca="1" si="93"/>
        <v>0</v>
      </c>
      <c r="AW324" s="11">
        <f t="shared" ca="1" si="93"/>
        <v>0</v>
      </c>
      <c r="AX324" s="11">
        <f t="shared" ca="1" si="93"/>
        <v>0</v>
      </c>
      <c r="AY324" s="11">
        <f t="shared" ca="1" si="93"/>
        <v>0</v>
      </c>
      <c r="AZ324" s="11">
        <f t="shared" ca="1" si="93"/>
        <v>0</v>
      </c>
      <c r="BA324" s="11">
        <f t="shared" ca="1" si="93"/>
        <v>0</v>
      </c>
      <c r="BB324" s="11"/>
      <c r="BC324" s="11">
        <f>IF($AG324,SUMPRODUCT(AI$2:AI324,$AH$2:$AH324)/SUM($AH$2:$AH324),0)</f>
        <v>0</v>
      </c>
      <c r="BD324" s="11">
        <f>IF($AG324,SUMPRODUCT(AJ$2:AJ324,$AH$2:$AH324)/SUM($AH$2:$AH324),0)</f>
        <v>0</v>
      </c>
      <c r="BE324" s="11">
        <f>IF($AG324,SUMPRODUCT(AK$2:AK324,$AH$2:$AH324)/SUM($AH$2:$AH324),0)</f>
        <v>0</v>
      </c>
      <c r="BF324" s="11">
        <f>IF($AG324,SUMPRODUCT(AL$2:AL324,$AH$2:$AH324)/SUM($AH$2:$AH324),0)</f>
        <v>0</v>
      </c>
      <c r="BG324" s="11">
        <f>IF($AG324,SUMPRODUCT(AM$2:AM324,$AH$2:$AH324)/SUM($AH$2:$AH324),0)</f>
        <v>0</v>
      </c>
      <c r="BH324" s="11">
        <f>IF($AG324,SUMPRODUCT(AN$2:AN324,$AH$2:$AH324)/SUM($AH$2:$AH324),0)</f>
        <v>0</v>
      </c>
      <c r="BI324" s="11">
        <f>IF($AG324,SUMPRODUCT(AO$2:AO324,$AH$2:$AH324)/SUM($AH$2:$AH324),0)</f>
        <v>0</v>
      </c>
      <c r="BJ324" s="11">
        <f>IF($AG324,SUMPRODUCT(AP$2:AP324,$AH$2:$AH324)/SUM($AH$2:$AH324),0)</f>
        <v>0</v>
      </c>
      <c r="BK324" s="11">
        <f>IF($AG324,SUMPRODUCT(AQ$2:AQ324,$AH$2:$AH324)/SUM($AH$2:$AH324),0)</f>
        <v>0</v>
      </c>
      <c r="BL324" s="11">
        <f>IF($AG324,SUMPRODUCT(AR$2:AR324,$AH$2:$AH324)/SUM($AH$2:$AH324),0)</f>
        <v>0</v>
      </c>
      <c r="BM324" s="11">
        <f>IF($AG324,SUMPRODUCT(AS$2:AS324,$AH$2:$AH324)/SUM($AH$2:$AH324),0)</f>
        <v>0</v>
      </c>
      <c r="BN324" s="11">
        <f>IF($AG324,SUMPRODUCT(AT$2:AT324,$AH$2:$AH324)/SUM($AH$2:$AH324),0)</f>
        <v>0</v>
      </c>
      <c r="BO324" s="11">
        <f>IF($AG324,SUMPRODUCT(AU$2:AU324,$AH$2:$AH324)/SUM($AH$2:$AH324),0)</f>
        <v>0</v>
      </c>
      <c r="BP324" s="11">
        <f>IF($AG324,SUMPRODUCT(AV$2:AV324,$AH$2:$AH324)/SUM($AH$2:$AH324),0)</f>
        <v>0</v>
      </c>
      <c r="BQ324" s="11">
        <f>IF($AG324,SUMPRODUCT(AW$2:AW324,$AH$2:$AH324)/SUM($AH$2:$AH324),0)</f>
        <v>0</v>
      </c>
      <c r="BR324" s="11">
        <f>IF($AG324,SUMPRODUCT(AX$2:AX324,$AH$2:$AH324)/SUM($AH$2:$AH324),0)</f>
        <v>0</v>
      </c>
      <c r="BS324" s="11">
        <f>IF($AG324,SUMPRODUCT(AY$2:AY324,$AH$2:$AH324)/SUM($AH$2:$AH324),0)</f>
        <v>0</v>
      </c>
      <c r="BT324" s="11">
        <f>IF($AG324,SUMPRODUCT(AZ$2:AZ324,$AH$2:$AH324)/SUM($AH$2:$AH324),0)</f>
        <v>0</v>
      </c>
      <c r="BU324" s="11">
        <f>IF($AG324,SUMPRODUCT(BA$2:BA324,$AH$2:$AH324)/SUM($AH$2:$AH324),0)</f>
        <v>0</v>
      </c>
      <c r="BV324" s="11"/>
      <c r="BW324" s="109" cm="1">
        <f t="array" ref="BW324">IF($AG324,SQRT(SUMPRODUCT($AH$2:$AH324, (AI$2:AI324-BC324)^2)/(SUM($AH$2:$AH324)-1)),0)</f>
        <v>0</v>
      </c>
      <c r="BX324" s="109" cm="1">
        <f t="array" ref="BX324">IF($AG324,SQRT(SUMPRODUCT($AH$2:$AH324, (AJ$2:AJ324-BD324)^2)/(SUM($AH$2:$AH324)-1)),0)</f>
        <v>0</v>
      </c>
      <c r="BY324" s="109" cm="1">
        <f t="array" ref="BY324">IF($AG324,SQRT(SUMPRODUCT($AH$2:$AH324, (AK$2:AK324-BE324)^2)/(SUM($AH$2:$AH324)-1)),0)</f>
        <v>0</v>
      </c>
      <c r="BZ324" s="109" cm="1">
        <f t="array" ref="BZ324">IF($AG324,SQRT(SUMPRODUCT($AH$2:$AH324, (AL$2:AL324-BF324)^2)/(SUM($AH$2:$AH324)-1)),0)</f>
        <v>0</v>
      </c>
      <c r="CA324" s="109" cm="1">
        <f t="array" ref="CA324">IF($AG324,SQRT(SUMPRODUCT($AH$2:$AH324, (AM$2:AM324-BG324)^2)/(SUM($AH$2:$AH324)-1)),0)</f>
        <v>0</v>
      </c>
      <c r="CB324" s="109" cm="1">
        <f t="array" ref="CB324">IF($AG324,SQRT(SUMPRODUCT($AH$2:$AH324, (AN$2:AN324-BH324)^2)/(SUM($AH$2:$AH324)-1)),0)</f>
        <v>0</v>
      </c>
      <c r="CC324" s="109" cm="1">
        <f t="array" ref="CC324">IF($AG324,SQRT(SUMPRODUCT($AH$2:$AH324, (AO$2:AO324-BI324)^2)/(SUM($AH$2:$AH324)-1)),0)</f>
        <v>0</v>
      </c>
      <c r="CD324" s="109" cm="1">
        <f t="array" ref="CD324">IF($AG324,SQRT(SUMPRODUCT($AH$2:$AH324, (AP$2:AP324-BJ324)^2)/(SUM($AH$2:$AH324)-1)),0)</f>
        <v>0</v>
      </c>
      <c r="CE324" s="109" cm="1">
        <f t="array" ref="CE324">IF($AG324,SQRT(SUMPRODUCT($AH$2:$AH324, (AQ$2:AQ324-BK324)^2)/(SUM($AH$2:$AH324)-1)),0)</f>
        <v>0</v>
      </c>
      <c r="CF324" s="109" cm="1">
        <f t="array" ref="CF324">IF($AG324,SQRT(SUMPRODUCT($AH$2:$AH324, (AR$2:AR324-BL324)^2)/(SUM($AH$2:$AH324)-1)),0)</f>
        <v>0</v>
      </c>
      <c r="CG324" s="109" cm="1">
        <f t="array" ref="CG324">IF($AG324,SQRT(SUMPRODUCT($AH$2:$AH324, (AS$2:AS324-BM324)^2)/(SUM($AH$2:$AH324)-1)),0)</f>
        <v>0</v>
      </c>
      <c r="CH324" s="109" cm="1">
        <f t="array" ref="CH324">IF($AG324,SQRT(SUMPRODUCT($AH$2:$AH324, (AT$2:AT324-BN324)^2)/(SUM($AH$2:$AH324)-1)),0)</f>
        <v>0</v>
      </c>
      <c r="CI324" s="109" cm="1">
        <f t="array" ref="CI324">IF($AG324,SQRT(SUMPRODUCT($AH$2:$AH324, (AU$2:AU324-BO324)^2)/(SUM($AH$2:$AH324)-1)),0)</f>
        <v>0</v>
      </c>
      <c r="CJ324" s="109" cm="1">
        <f t="array" ref="CJ324">IF($AG324,SQRT(SUMPRODUCT($AH$2:$AH324, (AV$2:AV324-BP324)^2)/(SUM($AH$2:$AH324)-1)),0)</f>
        <v>0</v>
      </c>
      <c r="CK324" s="109" cm="1">
        <f t="array" ref="CK324">IF($AG324,SQRT(SUMPRODUCT($AH$2:$AH324, (AW$2:AW324-BQ324)^2)/(SUM($AH$2:$AH324)-1)),0)</f>
        <v>0</v>
      </c>
      <c r="CL324" s="109" cm="1">
        <f t="array" ref="CL324">IF($AG324,SQRT(SUMPRODUCT($AH$2:$AH324, (AX$2:AX324-BR324)^2)/(SUM($AH$2:$AH324)-1)),0)</f>
        <v>0</v>
      </c>
      <c r="CM324" s="109" cm="1">
        <f t="array" ref="CM324">IF($AG324,SQRT(SUMPRODUCT($AH$2:$AH324, (AY$2:AY324-BS324)^2)/(SUM($AH$2:$AH324)-1)),0)</f>
        <v>0</v>
      </c>
      <c r="CN324" s="109" cm="1">
        <f t="array" ref="CN324">IF($AG324,SQRT(SUMPRODUCT($AH$2:$AH324, (AZ$2:AZ324-BT324)^2)/(SUM($AH$2:$AH324)-1)),0)</f>
        <v>0</v>
      </c>
      <c r="CO324" s="109" cm="1">
        <f t="array" ref="CO324">IF($AG324,SQRT(SUMPRODUCT($AH$2:$AH324, (BA$2:BA324-BU324)^2)/(SUM($AH$2:$AH324)-1)),0)</f>
        <v>0</v>
      </c>
    </row>
    <row r="325" spans="34:93" x14ac:dyDescent="0.25">
      <c r="AH325" s="99" t="str">
        <f t="shared" si="89"/>
        <v/>
      </c>
      <c r="AI325" s="11">
        <f t="shared" ca="1" si="92"/>
        <v>0</v>
      </c>
      <c r="AJ325" s="11">
        <f t="shared" ca="1" si="92"/>
        <v>0</v>
      </c>
      <c r="AK325" s="11">
        <f t="shared" ca="1" si="92"/>
        <v>0</v>
      </c>
      <c r="AL325" s="11">
        <f t="shared" ca="1" si="92"/>
        <v>0</v>
      </c>
      <c r="AM325" s="11">
        <f t="shared" ca="1" si="92"/>
        <v>0</v>
      </c>
      <c r="AN325" s="11">
        <f t="shared" ca="1" si="92"/>
        <v>0</v>
      </c>
      <c r="AO325" s="11">
        <f t="shared" ca="1" si="92"/>
        <v>0</v>
      </c>
      <c r="AP325" s="11">
        <f t="shared" ca="1" si="92"/>
        <v>0</v>
      </c>
      <c r="AQ325" s="11">
        <f t="shared" ca="1" si="92"/>
        <v>0</v>
      </c>
      <c r="AR325" s="11">
        <f t="shared" ca="1" si="92"/>
        <v>0</v>
      </c>
      <c r="AS325" s="11">
        <f t="shared" ca="1" si="93"/>
        <v>0</v>
      </c>
      <c r="AT325" s="11">
        <f t="shared" ca="1" si="93"/>
        <v>0</v>
      </c>
      <c r="AU325" s="11">
        <f t="shared" ca="1" si="93"/>
        <v>0</v>
      </c>
      <c r="AV325" s="11">
        <f t="shared" ca="1" si="93"/>
        <v>0</v>
      </c>
      <c r="AW325" s="11">
        <f t="shared" ca="1" si="93"/>
        <v>0</v>
      </c>
      <c r="AX325" s="11">
        <f t="shared" ca="1" si="93"/>
        <v>0</v>
      </c>
      <c r="AY325" s="11">
        <f t="shared" ca="1" si="93"/>
        <v>0</v>
      </c>
      <c r="AZ325" s="11">
        <f t="shared" ca="1" si="93"/>
        <v>0</v>
      </c>
      <c r="BA325" s="11">
        <f t="shared" ca="1" si="93"/>
        <v>0</v>
      </c>
      <c r="BB325" s="11"/>
      <c r="BC325" s="11">
        <f>IF($AG325,SUMPRODUCT(AI$2:AI325,$AH$2:$AH325)/SUM($AH$2:$AH325),0)</f>
        <v>0</v>
      </c>
      <c r="BD325" s="11">
        <f>IF($AG325,SUMPRODUCT(AJ$2:AJ325,$AH$2:$AH325)/SUM($AH$2:$AH325),0)</f>
        <v>0</v>
      </c>
      <c r="BE325" s="11">
        <f>IF($AG325,SUMPRODUCT(AK$2:AK325,$AH$2:$AH325)/SUM($AH$2:$AH325),0)</f>
        <v>0</v>
      </c>
      <c r="BF325" s="11">
        <f>IF($AG325,SUMPRODUCT(AL$2:AL325,$AH$2:$AH325)/SUM($AH$2:$AH325),0)</f>
        <v>0</v>
      </c>
      <c r="BG325" s="11">
        <f>IF($AG325,SUMPRODUCT(AM$2:AM325,$AH$2:$AH325)/SUM($AH$2:$AH325),0)</f>
        <v>0</v>
      </c>
      <c r="BH325" s="11">
        <f>IF($AG325,SUMPRODUCT(AN$2:AN325,$AH$2:$AH325)/SUM($AH$2:$AH325),0)</f>
        <v>0</v>
      </c>
      <c r="BI325" s="11">
        <f>IF($AG325,SUMPRODUCT(AO$2:AO325,$AH$2:$AH325)/SUM($AH$2:$AH325),0)</f>
        <v>0</v>
      </c>
      <c r="BJ325" s="11">
        <f>IF($AG325,SUMPRODUCT(AP$2:AP325,$AH$2:$AH325)/SUM($AH$2:$AH325),0)</f>
        <v>0</v>
      </c>
      <c r="BK325" s="11">
        <f>IF($AG325,SUMPRODUCT(AQ$2:AQ325,$AH$2:$AH325)/SUM($AH$2:$AH325),0)</f>
        <v>0</v>
      </c>
      <c r="BL325" s="11">
        <f>IF($AG325,SUMPRODUCT(AR$2:AR325,$AH$2:$AH325)/SUM($AH$2:$AH325),0)</f>
        <v>0</v>
      </c>
      <c r="BM325" s="11">
        <f>IF($AG325,SUMPRODUCT(AS$2:AS325,$AH$2:$AH325)/SUM($AH$2:$AH325),0)</f>
        <v>0</v>
      </c>
      <c r="BN325" s="11">
        <f>IF($AG325,SUMPRODUCT(AT$2:AT325,$AH$2:$AH325)/SUM($AH$2:$AH325),0)</f>
        <v>0</v>
      </c>
      <c r="BO325" s="11">
        <f>IF($AG325,SUMPRODUCT(AU$2:AU325,$AH$2:$AH325)/SUM($AH$2:$AH325),0)</f>
        <v>0</v>
      </c>
      <c r="BP325" s="11">
        <f>IF($AG325,SUMPRODUCT(AV$2:AV325,$AH$2:$AH325)/SUM($AH$2:$AH325),0)</f>
        <v>0</v>
      </c>
      <c r="BQ325" s="11">
        <f>IF($AG325,SUMPRODUCT(AW$2:AW325,$AH$2:$AH325)/SUM($AH$2:$AH325),0)</f>
        <v>0</v>
      </c>
      <c r="BR325" s="11">
        <f>IF($AG325,SUMPRODUCT(AX$2:AX325,$AH$2:$AH325)/SUM($AH$2:$AH325),0)</f>
        <v>0</v>
      </c>
      <c r="BS325" s="11">
        <f>IF($AG325,SUMPRODUCT(AY$2:AY325,$AH$2:$AH325)/SUM($AH$2:$AH325),0)</f>
        <v>0</v>
      </c>
      <c r="BT325" s="11">
        <f>IF($AG325,SUMPRODUCT(AZ$2:AZ325,$AH$2:$AH325)/SUM($AH$2:$AH325),0)</f>
        <v>0</v>
      </c>
      <c r="BU325" s="11">
        <f>IF($AG325,SUMPRODUCT(BA$2:BA325,$AH$2:$AH325)/SUM($AH$2:$AH325),0)</f>
        <v>0</v>
      </c>
      <c r="BV325" s="11"/>
      <c r="BW325" s="109" cm="1">
        <f t="array" ref="BW325">IF($AG325,SQRT(SUMPRODUCT($AH$2:$AH325, (AI$2:AI325-BC325)^2)/(SUM($AH$2:$AH325)-1)),0)</f>
        <v>0</v>
      </c>
      <c r="BX325" s="109" cm="1">
        <f t="array" ref="BX325">IF($AG325,SQRT(SUMPRODUCT($AH$2:$AH325, (AJ$2:AJ325-BD325)^2)/(SUM($AH$2:$AH325)-1)),0)</f>
        <v>0</v>
      </c>
      <c r="BY325" s="109" cm="1">
        <f t="array" ref="BY325">IF($AG325,SQRT(SUMPRODUCT($AH$2:$AH325, (AK$2:AK325-BE325)^2)/(SUM($AH$2:$AH325)-1)),0)</f>
        <v>0</v>
      </c>
      <c r="BZ325" s="109" cm="1">
        <f t="array" ref="BZ325">IF($AG325,SQRT(SUMPRODUCT($AH$2:$AH325, (AL$2:AL325-BF325)^2)/(SUM($AH$2:$AH325)-1)),0)</f>
        <v>0</v>
      </c>
      <c r="CA325" s="109" cm="1">
        <f t="array" ref="CA325">IF($AG325,SQRT(SUMPRODUCT($AH$2:$AH325, (AM$2:AM325-BG325)^2)/(SUM($AH$2:$AH325)-1)),0)</f>
        <v>0</v>
      </c>
      <c r="CB325" s="109" cm="1">
        <f t="array" ref="CB325">IF($AG325,SQRT(SUMPRODUCT($AH$2:$AH325, (AN$2:AN325-BH325)^2)/(SUM($AH$2:$AH325)-1)),0)</f>
        <v>0</v>
      </c>
      <c r="CC325" s="109" cm="1">
        <f t="array" ref="CC325">IF($AG325,SQRT(SUMPRODUCT($AH$2:$AH325, (AO$2:AO325-BI325)^2)/(SUM($AH$2:$AH325)-1)),0)</f>
        <v>0</v>
      </c>
      <c r="CD325" s="109" cm="1">
        <f t="array" ref="CD325">IF($AG325,SQRT(SUMPRODUCT($AH$2:$AH325, (AP$2:AP325-BJ325)^2)/(SUM($AH$2:$AH325)-1)),0)</f>
        <v>0</v>
      </c>
      <c r="CE325" s="109" cm="1">
        <f t="array" ref="CE325">IF($AG325,SQRT(SUMPRODUCT($AH$2:$AH325, (AQ$2:AQ325-BK325)^2)/(SUM($AH$2:$AH325)-1)),0)</f>
        <v>0</v>
      </c>
      <c r="CF325" s="109" cm="1">
        <f t="array" ref="CF325">IF($AG325,SQRT(SUMPRODUCT($AH$2:$AH325, (AR$2:AR325-BL325)^2)/(SUM($AH$2:$AH325)-1)),0)</f>
        <v>0</v>
      </c>
      <c r="CG325" s="109" cm="1">
        <f t="array" ref="CG325">IF($AG325,SQRT(SUMPRODUCT($AH$2:$AH325, (AS$2:AS325-BM325)^2)/(SUM($AH$2:$AH325)-1)),0)</f>
        <v>0</v>
      </c>
      <c r="CH325" s="109" cm="1">
        <f t="array" ref="CH325">IF($AG325,SQRT(SUMPRODUCT($AH$2:$AH325, (AT$2:AT325-BN325)^2)/(SUM($AH$2:$AH325)-1)),0)</f>
        <v>0</v>
      </c>
      <c r="CI325" s="109" cm="1">
        <f t="array" ref="CI325">IF($AG325,SQRT(SUMPRODUCT($AH$2:$AH325, (AU$2:AU325-BO325)^2)/(SUM($AH$2:$AH325)-1)),0)</f>
        <v>0</v>
      </c>
      <c r="CJ325" s="109" cm="1">
        <f t="array" ref="CJ325">IF($AG325,SQRT(SUMPRODUCT($AH$2:$AH325, (AV$2:AV325-BP325)^2)/(SUM($AH$2:$AH325)-1)),0)</f>
        <v>0</v>
      </c>
      <c r="CK325" s="109" cm="1">
        <f t="array" ref="CK325">IF($AG325,SQRT(SUMPRODUCT($AH$2:$AH325, (AW$2:AW325-BQ325)^2)/(SUM($AH$2:$AH325)-1)),0)</f>
        <v>0</v>
      </c>
      <c r="CL325" s="109" cm="1">
        <f t="array" ref="CL325">IF($AG325,SQRT(SUMPRODUCT($AH$2:$AH325, (AX$2:AX325-BR325)^2)/(SUM($AH$2:$AH325)-1)),0)</f>
        <v>0</v>
      </c>
      <c r="CM325" s="109" cm="1">
        <f t="array" ref="CM325">IF($AG325,SQRT(SUMPRODUCT($AH$2:$AH325, (AY$2:AY325-BS325)^2)/(SUM($AH$2:$AH325)-1)),0)</f>
        <v>0</v>
      </c>
      <c r="CN325" s="109" cm="1">
        <f t="array" ref="CN325">IF($AG325,SQRT(SUMPRODUCT($AH$2:$AH325, (AZ$2:AZ325-BT325)^2)/(SUM($AH$2:$AH325)-1)),0)</f>
        <v>0</v>
      </c>
      <c r="CO325" s="109" cm="1">
        <f t="array" ref="CO325">IF($AG325,SQRT(SUMPRODUCT($AH$2:$AH325, (BA$2:BA325-BU325)^2)/(SUM($AH$2:$AH325)-1)),0)</f>
        <v>0</v>
      </c>
    </row>
    <row r="326" spans="34:93" x14ac:dyDescent="0.25">
      <c r="AH326" s="99" t="str">
        <f t="shared" si="89"/>
        <v/>
      </c>
      <c r="AI326" s="11">
        <f t="shared" ca="1" si="92"/>
        <v>0</v>
      </c>
      <c r="AJ326" s="11">
        <f t="shared" ca="1" si="92"/>
        <v>0</v>
      </c>
      <c r="AK326" s="11">
        <f t="shared" ca="1" si="92"/>
        <v>0</v>
      </c>
      <c r="AL326" s="11">
        <f t="shared" ca="1" si="92"/>
        <v>0</v>
      </c>
      <c r="AM326" s="11">
        <f t="shared" ca="1" si="92"/>
        <v>0</v>
      </c>
      <c r="AN326" s="11">
        <f t="shared" ca="1" si="92"/>
        <v>0</v>
      </c>
      <c r="AO326" s="11">
        <f t="shared" ca="1" si="92"/>
        <v>0</v>
      </c>
      <c r="AP326" s="11">
        <f t="shared" ca="1" si="92"/>
        <v>0</v>
      </c>
      <c r="AQ326" s="11">
        <f t="shared" ca="1" si="92"/>
        <v>0</v>
      </c>
      <c r="AR326" s="11">
        <f t="shared" ca="1" si="92"/>
        <v>0</v>
      </c>
      <c r="AS326" s="11">
        <f t="shared" ca="1" si="93"/>
        <v>0</v>
      </c>
      <c r="AT326" s="11">
        <f t="shared" ca="1" si="93"/>
        <v>0</v>
      </c>
      <c r="AU326" s="11">
        <f t="shared" ca="1" si="93"/>
        <v>0</v>
      </c>
      <c r="AV326" s="11">
        <f t="shared" ca="1" si="93"/>
        <v>0</v>
      </c>
      <c r="AW326" s="11">
        <f t="shared" ca="1" si="93"/>
        <v>0</v>
      </c>
      <c r="AX326" s="11">
        <f t="shared" ca="1" si="93"/>
        <v>0</v>
      </c>
      <c r="AY326" s="11">
        <f t="shared" ca="1" si="93"/>
        <v>0</v>
      </c>
      <c r="AZ326" s="11">
        <f t="shared" ca="1" si="93"/>
        <v>0</v>
      </c>
      <c r="BA326" s="11">
        <f t="shared" ca="1" si="93"/>
        <v>0</v>
      </c>
      <c r="BB326" s="11"/>
      <c r="BC326" s="11">
        <f>IF($AG326,SUMPRODUCT(AI$2:AI326,$AH$2:$AH326)/SUM($AH$2:$AH326),0)</f>
        <v>0</v>
      </c>
      <c r="BD326" s="11">
        <f>IF($AG326,SUMPRODUCT(AJ$2:AJ326,$AH$2:$AH326)/SUM($AH$2:$AH326),0)</f>
        <v>0</v>
      </c>
      <c r="BE326" s="11">
        <f>IF($AG326,SUMPRODUCT(AK$2:AK326,$AH$2:$AH326)/SUM($AH$2:$AH326),0)</f>
        <v>0</v>
      </c>
      <c r="BF326" s="11">
        <f>IF($AG326,SUMPRODUCT(AL$2:AL326,$AH$2:$AH326)/SUM($AH$2:$AH326),0)</f>
        <v>0</v>
      </c>
      <c r="BG326" s="11">
        <f>IF($AG326,SUMPRODUCT(AM$2:AM326,$AH$2:$AH326)/SUM($AH$2:$AH326),0)</f>
        <v>0</v>
      </c>
      <c r="BH326" s="11">
        <f>IF($AG326,SUMPRODUCT(AN$2:AN326,$AH$2:$AH326)/SUM($AH$2:$AH326),0)</f>
        <v>0</v>
      </c>
      <c r="BI326" s="11">
        <f>IF($AG326,SUMPRODUCT(AO$2:AO326,$AH$2:$AH326)/SUM($AH$2:$AH326),0)</f>
        <v>0</v>
      </c>
      <c r="BJ326" s="11">
        <f>IF($AG326,SUMPRODUCT(AP$2:AP326,$AH$2:$AH326)/SUM($AH$2:$AH326),0)</f>
        <v>0</v>
      </c>
      <c r="BK326" s="11">
        <f>IF($AG326,SUMPRODUCT(AQ$2:AQ326,$AH$2:$AH326)/SUM($AH$2:$AH326),0)</f>
        <v>0</v>
      </c>
      <c r="BL326" s="11">
        <f>IF($AG326,SUMPRODUCT(AR$2:AR326,$AH$2:$AH326)/SUM($AH$2:$AH326),0)</f>
        <v>0</v>
      </c>
      <c r="BM326" s="11">
        <f>IF($AG326,SUMPRODUCT(AS$2:AS326,$AH$2:$AH326)/SUM($AH$2:$AH326),0)</f>
        <v>0</v>
      </c>
      <c r="BN326" s="11">
        <f>IF($AG326,SUMPRODUCT(AT$2:AT326,$AH$2:$AH326)/SUM($AH$2:$AH326),0)</f>
        <v>0</v>
      </c>
      <c r="BO326" s="11">
        <f>IF($AG326,SUMPRODUCT(AU$2:AU326,$AH$2:$AH326)/SUM($AH$2:$AH326),0)</f>
        <v>0</v>
      </c>
      <c r="BP326" s="11">
        <f>IF($AG326,SUMPRODUCT(AV$2:AV326,$AH$2:$AH326)/SUM($AH$2:$AH326),0)</f>
        <v>0</v>
      </c>
      <c r="BQ326" s="11">
        <f>IF($AG326,SUMPRODUCT(AW$2:AW326,$AH$2:$AH326)/SUM($AH$2:$AH326),0)</f>
        <v>0</v>
      </c>
      <c r="BR326" s="11">
        <f>IF($AG326,SUMPRODUCT(AX$2:AX326,$AH$2:$AH326)/SUM($AH$2:$AH326),0)</f>
        <v>0</v>
      </c>
      <c r="BS326" s="11">
        <f>IF($AG326,SUMPRODUCT(AY$2:AY326,$AH$2:$AH326)/SUM($AH$2:$AH326),0)</f>
        <v>0</v>
      </c>
      <c r="BT326" s="11">
        <f>IF($AG326,SUMPRODUCT(AZ$2:AZ326,$AH$2:$AH326)/SUM($AH$2:$AH326),0)</f>
        <v>0</v>
      </c>
      <c r="BU326" s="11">
        <f>IF($AG326,SUMPRODUCT(BA$2:BA326,$AH$2:$AH326)/SUM($AH$2:$AH326),0)</f>
        <v>0</v>
      </c>
      <c r="BV326" s="11"/>
      <c r="BW326" s="109" cm="1">
        <f t="array" ref="BW326">IF($AG326,SQRT(SUMPRODUCT($AH$2:$AH326, (AI$2:AI326-BC326)^2)/(SUM($AH$2:$AH326)-1)),0)</f>
        <v>0</v>
      </c>
      <c r="BX326" s="109" cm="1">
        <f t="array" ref="BX326">IF($AG326,SQRT(SUMPRODUCT($AH$2:$AH326, (AJ$2:AJ326-BD326)^2)/(SUM($AH$2:$AH326)-1)),0)</f>
        <v>0</v>
      </c>
      <c r="BY326" s="109" cm="1">
        <f t="array" ref="BY326">IF($AG326,SQRT(SUMPRODUCT($AH$2:$AH326, (AK$2:AK326-BE326)^2)/(SUM($AH$2:$AH326)-1)),0)</f>
        <v>0</v>
      </c>
      <c r="BZ326" s="109" cm="1">
        <f t="array" ref="BZ326">IF($AG326,SQRT(SUMPRODUCT($AH$2:$AH326, (AL$2:AL326-BF326)^2)/(SUM($AH$2:$AH326)-1)),0)</f>
        <v>0</v>
      </c>
      <c r="CA326" s="109" cm="1">
        <f t="array" ref="CA326">IF($AG326,SQRT(SUMPRODUCT($AH$2:$AH326, (AM$2:AM326-BG326)^2)/(SUM($AH$2:$AH326)-1)),0)</f>
        <v>0</v>
      </c>
      <c r="CB326" s="109" cm="1">
        <f t="array" ref="CB326">IF($AG326,SQRT(SUMPRODUCT($AH$2:$AH326, (AN$2:AN326-BH326)^2)/(SUM($AH$2:$AH326)-1)),0)</f>
        <v>0</v>
      </c>
      <c r="CC326" s="109" cm="1">
        <f t="array" ref="CC326">IF($AG326,SQRT(SUMPRODUCT($AH$2:$AH326, (AO$2:AO326-BI326)^2)/(SUM($AH$2:$AH326)-1)),0)</f>
        <v>0</v>
      </c>
      <c r="CD326" s="109" cm="1">
        <f t="array" ref="CD326">IF($AG326,SQRT(SUMPRODUCT($AH$2:$AH326, (AP$2:AP326-BJ326)^2)/(SUM($AH$2:$AH326)-1)),0)</f>
        <v>0</v>
      </c>
      <c r="CE326" s="109" cm="1">
        <f t="array" ref="CE326">IF($AG326,SQRT(SUMPRODUCT($AH$2:$AH326, (AQ$2:AQ326-BK326)^2)/(SUM($AH$2:$AH326)-1)),0)</f>
        <v>0</v>
      </c>
      <c r="CF326" s="109" cm="1">
        <f t="array" ref="CF326">IF($AG326,SQRT(SUMPRODUCT($AH$2:$AH326, (AR$2:AR326-BL326)^2)/(SUM($AH$2:$AH326)-1)),0)</f>
        <v>0</v>
      </c>
      <c r="CG326" s="109" cm="1">
        <f t="array" ref="CG326">IF($AG326,SQRT(SUMPRODUCT($AH$2:$AH326, (AS$2:AS326-BM326)^2)/(SUM($AH$2:$AH326)-1)),0)</f>
        <v>0</v>
      </c>
      <c r="CH326" s="109" cm="1">
        <f t="array" ref="CH326">IF($AG326,SQRT(SUMPRODUCT($AH$2:$AH326, (AT$2:AT326-BN326)^2)/(SUM($AH$2:$AH326)-1)),0)</f>
        <v>0</v>
      </c>
      <c r="CI326" s="109" cm="1">
        <f t="array" ref="CI326">IF($AG326,SQRT(SUMPRODUCT($AH$2:$AH326, (AU$2:AU326-BO326)^2)/(SUM($AH$2:$AH326)-1)),0)</f>
        <v>0</v>
      </c>
      <c r="CJ326" s="109" cm="1">
        <f t="array" ref="CJ326">IF($AG326,SQRT(SUMPRODUCT($AH$2:$AH326, (AV$2:AV326-BP326)^2)/(SUM($AH$2:$AH326)-1)),0)</f>
        <v>0</v>
      </c>
      <c r="CK326" s="109" cm="1">
        <f t="array" ref="CK326">IF($AG326,SQRT(SUMPRODUCT($AH$2:$AH326, (AW$2:AW326-BQ326)^2)/(SUM($AH$2:$AH326)-1)),0)</f>
        <v>0</v>
      </c>
      <c r="CL326" s="109" cm="1">
        <f t="array" ref="CL326">IF($AG326,SQRT(SUMPRODUCT($AH$2:$AH326, (AX$2:AX326-BR326)^2)/(SUM($AH$2:$AH326)-1)),0)</f>
        <v>0</v>
      </c>
      <c r="CM326" s="109" cm="1">
        <f t="array" ref="CM326">IF($AG326,SQRT(SUMPRODUCT($AH$2:$AH326, (AY$2:AY326-BS326)^2)/(SUM($AH$2:$AH326)-1)),0)</f>
        <v>0</v>
      </c>
      <c r="CN326" s="109" cm="1">
        <f t="array" ref="CN326">IF($AG326,SQRT(SUMPRODUCT($AH$2:$AH326, (AZ$2:AZ326-BT326)^2)/(SUM($AH$2:$AH326)-1)),0)</f>
        <v>0</v>
      </c>
      <c r="CO326" s="109" cm="1">
        <f t="array" ref="CO326">IF($AG326,SQRT(SUMPRODUCT($AH$2:$AH326, (BA$2:BA326-BU326)^2)/(SUM($AH$2:$AH326)-1)),0)</f>
        <v>0</v>
      </c>
    </row>
    <row r="327" spans="34:93" x14ac:dyDescent="0.25">
      <c r="AH327" s="99" t="str">
        <f t="shared" si="89"/>
        <v/>
      </c>
      <c r="AI327" s="11">
        <f t="shared" ca="1" si="92"/>
        <v>0</v>
      </c>
      <c r="AJ327" s="11">
        <f t="shared" ca="1" si="92"/>
        <v>0</v>
      </c>
      <c r="AK327" s="11">
        <f t="shared" ca="1" si="92"/>
        <v>0</v>
      </c>
      <c r="AL327" s="11">
        <f t="shared" ca="1" si="92"/>
        <v>0</v>
      </c>
      <c r="AM327" s="11">
        <f t="shared" ca="1" si="92"/>
        <v>0</v>
      </c>
      <c r="AN327" s="11">
        <f t="shared" ca="1" si="92"/>
        <v>0</v>
      </c>
      <c r="AO327" s="11">
        <f t="shared" ca="1" si="92"/>
        <v>0</v>
      </c>
      <c r="AP327" s="11">
        <f t="shared" ca="1" si="92"/>
        <v>0</v>
      </c>
      <c r="AQ327" s="11">
        <f t="shared" ca="1" si="92"/>
        <v>0</v>
      </c>
      <c r="AR327" s="11">
        <f t="shared" ca="1" si="92"/>
        <v>0</v>
      </c>
      <c r="AS327" s="11">
        <f t="shared" ca="1" si="93"/>
        <v>0</v>
      </c>
      <c r="AT327" s="11">
        <f t="shared" ca="1" si="93"/>
        <v>0</v>
      </c>
      <c r="AU327" s="11">
        <f t="shared" ca="1" si="93"/>
        <v>0</v>
      </c>
      <c r="AV327" s="11">
        <f t="shared" ca="1" si="93"/>
        <v>0</v>
      </c>
      <c r="AW327" s="11">
        <f t="shared" ca="1" si="93"/>
        <v>0</v>
      </c>
      <c r="AX327" s="11">
        <f t="shared" ca="1" si="93"/>
        <v>0</v>
      </c>
      <c r="AY327" s="11">
        <f t="shared" ca="1" si="93"/>
        <v>0</v>
      </c>
      <c r="AZ327" s="11">
        <f t="shared" ca="1" si="93"/>
        <v>0</v>
      </c>
      <c r="BA327" s="11">
        <f t="shared" ca="1" si="93"/>
        <v>0</v>
      </c>
      <c r="BB327" s="11"/>
      <c r="BC327" s="11">
        <f>IF($AG327,SUMPRODUCT(AI$2:AI327,$AH$2:$AH327)/SUM($AH$2:$AH327),0)</f>
        <v>0</v>
      </c>
      <c r="BD327" s="11">
        <f>IF($AG327,SUMPRODUCT(AJ$2:AJ327,$AH$2:$AH327)/SUM($AH$2:$AH327),0)</f>
        <v>0</v>
      </c>
      <c r="BE327" s="11">
        <f>IF($AG327,SUMPRODUCT(AK$2:AK327,$AH$2:$AH327)/SUM($AH$2:$AH327),0)</f>
        <v>0</v>
      </c>
      <c r="BF327" s="11">
        <f>IF($AG327,SUMPRODUCT(AL$2:AL327,$AH$2:$AH327)/SUM($AH$2:$AH327),0)</f>
        <v>0</v>
      </c>
      <c r="BG327" s="11">
        <f>IF($AG327,SUMPRODUCT(AM$2:AM327,$AH$2:$AH327)/SUM($AH$2:$AH327),0)</f>
        <v>0</v>
      </c>
      <c r="BH327" s="11">
        <f>IF($AG327,SUMPRODUCT(AN$2:AN327,$AH$2:$AH327)/SUM($AH$2:$AH327),0)</f>
        <v>0</v>
      </c>
      <c r="BI327" s="11">
        <f>IF($AG327,SUMPRODUCT(AO$2:AO327,$AH$2:$AH327)/SUM($AH$2:$AH327),0)</f>
        <v>0</v>
      </c>
      <c r="BJ327" s="11">
        <f>IF($AG327,SUMPRODUCT(AP$2:AP327,$AH$2:$AH327)/SUM($AH$2:$AH327),0)</f>
        <v>0</v>
      </c>
      <c r="BK327" s="11">
        <f>IF($AG327,SUMPRODUCT(AQ$2:AQ327,$AH$2:$AH327)/SUM($AH$2:$AH327),0)</f>
        <v>0</v>
      </c>
      <c r="BL327" s="11">
        <f>IF($AG327,SUMPRODUCT(AR$2:AR327,$AH$2:$AH327)/SUM($AH$2:$AH327),0)</f>
        <v>0</v>
      </c>
      <c r="BM327" s="11">
        <f>IF($AG327,SUMPRODUCT(AS$2:AS327,$AH$2:$AH327)/SUM($AH$2:$AH327),0)</f>
        <v>0</v>
      </c>
      <c r="BN327" s="11">
        <f>IF($AG327,SUMPRODUCT(AT$2:AT327,$AH$2:$AH327)/SUM($AH$2:$AH327),0)</f>
        <v>0</v>
      </c>
      <c r="BO327" s="11">
        <f>IF($AG327,SUMPRODUCT(AU$2:AU327,$AH$2:$AH327)/SUM($AH$2:$AH327),0)</f>
        <v>0</v>
      </c>
      <c r="BP327" s="11">
        <f>IF($AG327,SUMPRODUCT(AV$2:AV327,$AH$2:$AH327)/SUM($AH$2:$AH327),0)</f>
        <v>0</v>
      </c>
      <c r="BQ327" s="11">
        <f>IF($AG327,SUMPRODUCT(AW$2:AW327,$AH$2:$AH327)/SUM($AH$2:$AH327),0)</f>
        <v>0</v>
      </c>
      <c r="BR327" s="11">
        <f>IF($AG327,SUMPRODUCT(AX$2:AX327,$AH$2:$AH327)/SUM($AH$2:$AH327),0)</f>
        <v>0</v>
      </c>
      <c r="BS327" s="11">
        <f>IF($AG327,SUMPRODUCT(AY$2:AY327,$AH$2:$AH327)/SUM($AH$2:$AH327),0)</f>
        <v>0</v>
      </c>
      <c r="BT327" s="11">
        <f>IF($AG327,SUMPRODUCT(AZ$2:AZ327,$AH$2:$AH327)/SUM($AH$2:$AH327),0)</f>
        <v>0</v>
      </c>
      <c r="BU327" s="11">
        <f>IF($AG327,SUMPRODUCT(BA$2:BA327,$AH$2:$AH327)/SUM($AH$2:$AH327),0)</f>
        <v>0</v>
      </c>
      <c r="BV327" s="11"/>
      <c r="BW327" s="109" cm="1">
        <f t="array" ref="BW327">IF($AG327,SQRT(SUMPRODUCT($AH$2:$AH327, (AI$2:AI327-BC327)^2)/(SUM($AH$2:$AH327)-1)),0)</f>
        <v>0</v>
      </c>
      <c r="BX327" s="109" cm="1">
        <f t="array" ref="BX327">IF($AG327,SQRT(SUMPRODUCT($AH$2:$AH327, (AJ$2:AJ327-BD327)^2)/(SUM($AH$2:$AH327)-1)),0)</f>
        <v>0</v>
      </c>
      <c r="BY327" s="109" cm="1">
        <f t="array" ref="BY327">IF($AG327,SQRT(SUMPRODUCT($AH$2:$AH327, (AK$2:AK327-BE327)^2)/(SUM($AH$2:$AH327)-1)),0)</f>
        <v>0</v>
      </c>
      <c r="BZ327" s="109" cm="1">
        <f t="array" ref="BZ327">IF($AG327,SQRT(SUMPRODUCT($AH$2:$AH327, (AL$2:AL327-BF327)^2)/(SUM($AH$2:$AH327)-1)),0)</f>
        <v>0</v>
      </c>
      <c r="CA327" s="109" cm="1">
        <f t="array" ref="CA327">IF($AG327,SQRT(SUMPRODUCT($AH$2:$AH327, (AM$2:AM327-BG327)^2)/(SUM($AH$2:$AH327)-1)),0)</f>
        <v>0</v>
      </c>
      <c r="CB327" s="109" cm="1">
        <f t="array" ref="CB327">IF($AG327,SQRT(SUMPRODUCT($AH$2:$AH327, (AN$2:AN327-BH327)^2)/(SUM($AH$2:$AH327)-1)),0)</f>
        <v>0</v>
      </c>
      <c r="CC327" s="109" cm="1">
        <f t="array" ref="CC327">IF($AG327,SQRT(SUMPRODUCT($AH$2:$AH327, (AO$2:AO327-BI327)^2)/(SUM($AH$2:$AH327)-1)),0)</f>
        <v>0</v>
      </c>
      <c r="CD327" s="109" cm="1">
        <f t="array" ref="CD327">IF($AG327,SQRT(SUMPRODUCT($AH$2:$AH327, (AP$2:AP327-BJ327)^2)/(SUM($AH$2:$AH327)-1)),0)</f>
        <v>0</v>
      </c>
      <c r="CE327" s="109" cm="1">
        <f t="array" ref="CE327">IF($AG327,SQRT(SUMPRODUCT($AH$2:$AH327, (AQ$2:AQ327-BK327)^2)/(SUM($AH$2:$AH327)-1)),0)</f>
        <v>0</v>
      </c>
      <c r="CF327" s="109" cm="1">
        <f t="array" ref="CF327">IF($AG327,SQRT(SUMPRODUCT($AH$2:$AH327, (AR$2:AR327-BL327)^2)/(SUM($AH$2:$AH327)-1)),0)</f>
        <v>0</v>
      </c>
      <c r="CG327" s="109" cm="1">
        <f t="array" ref="CG327">IF($AG327,SQRT(SUMPRODUCT($AH$2:$AH327, (AS$2:AS327-BM327)^2)/(SUM($AH$2:$AH327)-1)),0)</f>
        <v>0</v>
      </c>
      <c r="CH327" s="109" cm="1">
        <f t="array" ref="CH327">IF($AG327,SQRT(SUMPRODUCT($AH$2:$AH327, (AT$2:AT327-BN327)^2)/(SUM($AH$2:$AH327)-1)),0)</f>
        <v>0</v>
      </c>
      <c r="CI327" s="109" cm="1">
        <f t="array" ref="CI327">IF($AG327,SQRT(SUMPRODUCT($AH$2:$AH327, (AU$2:AU327-BO327)^2)/(SUM($AH$2:$AH327)-1)),0)</f>
        <v>0</v>
      </c>
      <c r="CJ327" s="109" cm="1">
        <f t="array" ref="CJ327">IF($AG327,SQRT(SUMPRODUCT($AH$2:$AH327, (AV$2:AV327-BP327)^2)/(SUM($AH$2:$AH327)-1)),0)</f>
        <v>0</v>
      </c>
      <c r="CK327" s="109" cm="1">
        <f t="array" ref="CK327">IF($AG327,SQRT(SUMPRODUCT($AH$2:$AH327, (AW$2:AW327-BQ327)^2)/(SUM($AH$2:$AH327)-1)),0)</f>
        <v>0</v>
      </c>
      <c r="CL327" s="109" cm="1">
        <f t="array" ref="CL327">IF($AG327,SQRT(SUMPRODUCT($AH$2:$AH327, (AX$2:AX327-BR327)^2)/(SUM($AH$2:$AH327)-1)),0)</f>
        <v>0</v>
      </c>
      <c r="CM327" s="109" cm="1">
        <f t="array" ref="CM327">IF($AG327,SQRT(SUMPRODUCT($AH$2:$AH327, (AY$2:AY327-BS327)^2)/(SUM($AH$2:$AH327)-1)),0)</f>
        <v>0</v>
      </c>
      <c r="CN327" s="109" cm="1">
        <f t="array" ref="CN327">IF($AG327,SQRT(SUMPRODUCT($AH$2:$AH327, (AZ$2:AZ327-BT327)^2)/(SUM($AH$2:$AH327)-1)),0)</f>
        <v>0</v>
      </c>
      <c r="CO327" s="109" cm="1">
        <f t="array" ref="CO327">IF($AG327,SQRT(SUMPRODUCT($AH$2:$AH327, (BA$2:BA327-BU327)^2)/(SUM($AH$2:$AH327)-1)),0)</f>
        <v>0</v>
      </c>
    </row>
    <row r="328" spans="34:93" x14ac:dyDescent="0.25">
      <c r="AH328" s="99" t="str">
        <f t="shared" si="89"/>
        <v/>
      </c>
      <c r="AI328" s="11">
        <f t="shared" ca="1" si="92"/>
        <v>0</v>
      </c>
      <c r="AJ328" s="11">
        <f t="shared" ca="1" si="92"/>
        <v>0</v>
      </c>
      <c r="AK328" s="11">
        <f t="shared" ca="1" si="92"/>
        <v>0</v>
      </c>
      <c r="AL328" s="11">
        <f t="shared" ca="1" si="92"/>
        <v>0</v>
      </c>
      <c r="AM328" s="11">
        <f t="shared" ca="1" si="92"/>
        <v>0</v>
      </c>
      <c r="AN328" s="11">
        <f t="shared" ca="1" si="92"/>
        <v>0</v>
      </c>
      <c r="AO328" s="11">
        <f t="shared" ca="1" si="92"/>
        <v>0</v>
      </c>
      <c r="AP328" s="11">
        <f t="shared" ca="1" si="92"/>
        <v>0</v>
      </c>
      <c r="AQ328" s="11">
        <f t="shared" ca="1" si="92"/>
        <v>0</v>
      </c>
      <c r="AR328" s="11">
        <f t="shared" ca="1" si="92"/>
        <v>0</v>
      </c>
      <c r="AS328" s="11">
        <f t="shared" ca="1" si="93"/>
        <v>0</v>
      </c>
      <c r="AT328" s="11">
        <f t="shared" ca="1" si="93"/>
        <v>0</v>
      </c>
      <c r="AU328" s="11">
        <f t="shared" ca="1" si="93"/>
        <v>0</v>
      </c>
      <c r="AV328" s="11">
        <f t="shared" ca="1" si="93"/>
        <v>0</v>
      </c>
      <c r="AW328" s="11">
        <f t="shared" ca="1" si="93"/>
        <v>0</v>
      </c>
      <c r="AX328" s="11">
        <f t="shared" ca="1" si="93"/>
        <v>0</v>
      </c>
      <c r="AY328" s="11">
        <f t="shared" ca="1" si="93"/>
        <v>0</v>
      </c>
      <c r="AZ328" s="11">
        <f t="shared" ca="1" si="93"/>
        <v>0</v>
      </c>
      <c r="BA328" s="11">
        <f t="shared" ca="1" si="93"/>
        <v>0</v>
      </c>
      <c r="BB328" s="11"/>
      <c r="BC328" s="11">
        <f>IF($AG328,SUMPRODUCT(AI$2:AI328,$AH$2:$AH328)/SUM($AH$2:$AH328),0)</f>
        <v>0</v>
      </c>
      <c r="BD328" s="11">
        <f>IF($AG328,SUMPRODUCT(AJ$2:AJ328,$AH$2:$AH328)/SUM($AH$2:$AH328),0)</f>
        <v>0</v>
      </c>
      <c r="BE328" s="11">
        <f>IF($AG328,SUMPRODUCT(AK$2:AK328,$AH$2:$AH328)/SUM($AH$2:$AH328),0)</f>
        <v>0</v>
      </c>
      <c r="BF328" s="11">
        <f>IF($AG328,SUMPRODUCT(AL$2:AL328,$AH$2:$AH328)/SUM($AH$2:$AH328),0)</f>
        <v>0</v>
      </c>
      <c r="BG328" s="11">
        <f>IF($AG328,SUMPRODUCT(AM$2:AM328,$AH$2:$AH328)/SUM($AH$2:$AH328),0)</f>
        <v>0</v>
      </c>
      <c r="BH328" s="11">
        <f>IF($AG328,SUMPRODUCT(AN$2:AN328,$AH$2:$AH328)/SUM($AH$2:$AH328),0)</f>
        <v>0</v>
      </c>
      <c r="BI328" s="11">
        <f>IF($AG328,SUMPRODUCT(AO$2:AO328,$AH$2:$AH328)/SUM($AH$2:$AH328),0)</f>
        <v>0</v>
      </c>
      <c r="BJ328" s="11">
        <f>IF($AG328,SUMPRODUCT(AP$2:AP328,$AH$2:$AH328)/SUM($AH$2:$AH328),0)</f>
        <v>0</v>
      </c>
      <c r="BK328" s="11">
        <f>IF($AG328,SUMPRODUCT(AQ$2:AQ328,$AH$2:$AH328)/SUM($AH$2:$AH328),0)</f>
        <v>0</v>
      </c>
      <c r="BL328" s="11">
        <f>IF($AG328,SUMPRODUCT(AR$2:AR328,$AH$2:$AH328)/SUM($AH$2:$AH328),0)</f>
        <v>0</v>
      </c>
      <c r="BM328" s="11">
        <f>IF($AG328,SUMPRODUCT(AS$2:AS328,$AH$2:$AH328)/SUM($AH$2:$AH328),0)</f>
        <v>0</v>
      </c>
      <c r="BN328" s="11">
        <f>IF($AG328,SUMPRODUCT(AT$2:AT328,$AH$2:$AH328)/SUM($AH$2:$AH328),0)</f>
        <v>0</v>
      </c>
      <c r="BO328" s="11">
        <f>IF($AG328,SUMPRODUCT(AU$2:AU328,$AH$2:$AH328)/SUM($AH$2:$AH328),0)</f>
        <v>0</v>
      </c>
      <c r="BP328" s="11">
        <f>IF($AG328,SUMPRODUCT(AV$2:AV328,$AH$2:$AH328)/SUM($AH$2:$AH328),0)</f>
        <v>0</v>
      </c>
      <c r="BQ328" s="11">
        <f>IF($AG328,SUMPRODUCT(AW$2:AW328,$AH$2:$AH328)/SUM($AH$2:$AH328),0)</f>
        <v>0</v>
      </c>
      <c r="BR328" s="11">
        <f>IF($AG328,SUMPRODUCT(AX$2:AX328,$AH$2:$AH328)/SUM($AH$2:$AH328),0)</f>
        <v>0</v>
      </c>
      <c r="BS328" s="11">
        <f>IF($AG328,SUMPRODUCT(AY$2:AY328,$AH$2:$AH328)/SUM($AH$2:$AH328),0)</f>
        <v>0</v>
      </c>
      <c r="BT328" s="11">
        <f>IF($AG328,SUMPRODUCT(AZ$2:AZ328,$AH$2:$AH328)/SUM($AH$2:$AH328),0)</f>
        <v>0</v>
      </c>
      <c r="BU328" s="11">
        <f>IF($AG328,SUMPRODUCT(BA$2:BA328,$AH$2:$AH328)/SUM($AH$2:$AH328),0)</f>
        <v>0</v>
      </c>
      <c r="BV328" s="11"/>
      <c r="BW328" s="109" cm="1">
        <f t="array" ref="BW328">IF($AG328,SQRT(SUMPRODUCT($AH$2:$AH328, (AI$2:AI328-BC328)^2)/(SUM($AH$2:$AH328)-1)),0)</f>
        <v>0</v>
      </c>
      <c r="BX328" s="109" cm="1">
        <f t="array" ref="BX328">IF($AG328,SQRT(SUMPRODUCT($AH$2:$AH328, (AJ$2:AJ328-BD328)^2)/(SUM($AH$2:$AH328)-1)),0)</f>
        <v>0</v>
      </c>
      <c r="BY328" s="109" cm="1">
        <f t="array" ref="BY328">IF($AG328,SQRT(SUMPRODUCT($AH$2:$AH328, (AK$2:AK328-BE328)^2)/(SUM($AH$2:$AH328)-1)),0)</f>
        <v>0</v>
      </c>
      <c r="BZ328" s="109" cm="1">
        <f t="array" ref="BZ328">IF($AG328,SQRT(SUMPRODUCT($AH$2:$AH328, (AL$2:AL328-BF328)^2)/(SUM($AH$2:$AH328)-1)),0)</f>
        <v>0</v>
      </c>
      <c r="CA328" s="109" cm="1">
        <f t="array" ref="CA328">IF($AG328,SQRT(SUMPRODUCT($AH$2:$AH328, (AM$2:AM328-BG328)^2)/(SUM($AH$2:$AH328)-1)),0)</f>
        <v>0</v>
      </c>
      <c r="CB328" s="109" cm="1">
        <f t="array" ref="CB328">IF($AG328,SQRT(SUMPRODUCT($AH$2:$AH328, (AN$2:AN328-BH328)^2)/(SUM($AH$2:$AH328)-1)),0)</f>
        <v>0</v>
      </c>
      <c r="CC328" s="109" cm="1">
        <f t="array" ref="CC328">IF($AG328,SQRT(SUMPRODUCT($AH$2:$AH328, (AO$2:AO328-BI328)^2)/(SUM($AH$2:$AH328)-1)),0)</f>
        <v>0</v>
      </c>
      <c r="CD328" s="109" cm="1">
        <f t="array" ref="CD328">IF($AG328,SQRT(SUMPRODUCT($AH$2:$AH328, (AP$2:AP328-BJ328)^2)/(SUM($AH$2:$AH328)-1)),0)</f>
        <v>0</v>
      </c>
      <c r="CE328" s="109" cm="1">
        <f t="array" ref="CE328">IF($AG328,SQRT(SUMPRODUCT($AH$2:$AH328, (AQ$2:AQ328-BK328)^2)/(SUM($AH$2:$AH328)-1)),0)</f>
        <v>0</v>
      </c>
      <c r="CF328" s="109" cm="1">
        <f t="array" ref="CF328">IF($AG328,SQRT(SUMPRODUCT($AH$2:$AH328, (AR$2:AR328-BL328)^2)/(SUM($AH$2:$AH328)-1)),0)</f>
        <v>0</v>
      </c>
      <c r="CG328" s="109" cm="1">
        <f t="array" ref="CG328">IF($AG328,SQRT(SUMPRODUCT($AH$2:$AH328, (AS$2:AS328-BM328)^2)/(SUM($AH$2:$AH328)-1)),0)</f>
        <v>0</v>
      </c>
      <c r="CH328" s="109" cm="1">
        <f t="array" ref="CH328">IF($AG328,SQRT(SUMPRODUCT($AH$2:$AH328, (AT$2:AT328-BN328)^2)/(SUM($AH$2:$AH328)-1)),0)</f>
        <v>0</v>
      </c>
      <c r="CI328" s="109" cm="1">
        <f t="array" ref="CI328">IF($AG328,SQRT(SUMPRODUCT($AH$2:$AH328, (AU$2:AU328-BO328)^2)/(SUM($AH$2:$AH328)-1)),0)</f>
        <v>0</v>
      </c>
      <c r="CJ328" s="109" cm="1">
        <f t="array" ref="CJ328">IF($AG328,SQRT(SUMPRODUCT($AH$2:$AH328, (AV$2:AV328-BP328)^2)/(SUM($AH$2:$AH328)-1)),0)</f>
        <v>0</v>
      </c>
      <c r="CK328" s="109" cm="1">
        <f t="array" ref="CK328">IF($AG328,SQRT(SUMPRODUCT($AH$2:$AH328, (AW$2:AW328-BQ328)^2)/(SUM($AH$2:$AH328)-1)),0)</f>
        <v>0</v>
      </c>
      <c r="CL328" s="109" cm="1">
        <f t="array" ref="CL328">IF($AG328,SQRT(SUMPRODUCT($AH$2:$AH328, (AX$2:AX328-BR328)^2)/(SUM($AH$2:$AH328)-1)),0)</f>
        <v>0</v>
      </c>
      <c r="CM328" s="109" cm="1">
        <f t="array" ref="CM328">IF($AG328,SQRT(SUMPRODUCT($AH$2:$AH328, (AY$2:AY328-BS328)^2)/(SUM($AH$2:$AH328)-1)),0)</f>
        <v>0</v>
      </c>
      <c r="CN328" s="109" cm="1">
        <f t="array" ref="CN328">IF($AG328,SQRT(SUMPRODUCT($AH$2:$AH328, (AZ$2:AZ328-BT328)^2)/(SUM($AH$2:$AH328)-1)),0)</f>
        <v>0</v>
      </c>
      <c r="CO328" s="109" cm="1">
        <f t="array" ref="CO328">IF($AG328,SQRT(SUMPRODUCT($AH$2:$AH328, (BA$2:BA328-BU328)^2)/(SUM($AH$2:$AH328)-1)),0)</f>
        <v>0</v>
      </c>
    </row>
    <row r="329" spans="34:93" x14ac:dyDescent="0.25">
      <c r="AH329" s="99" t="str">
        <f t="shared" si="89"/>
        <v/>
      </c>
      <c r="AI329" s="11">
        <f t="shared" ca="1" si="92"/>
        <v>0</v>
      </c>
      <c r="AJ329" s="11">
        <f t="shared" ca="1" si="92"/>
        <v>0</v>
      </c>
      <c r="AK329" s="11">
        <f t="shared" ca="1" si="92"/>
        <v>0</v>
      </c>
      <c r="AL329" s="11">
        <f t="shared" ca="1" si="92"/>
        <v>0</v>
      </c>
      <c r="AM329" s="11">
        <f t="shared" ca="1" si="92"/>
        <v>0</v>
      </c>
      <c r="AN329" s="11">
        <f t="shared" ca="1" si="92"/>
        <v>0</v>
      </c>
      <c r="AO329" s="11">
        <f t="shared" ca="1" si="92"/>
        <v>0</v>
      </c>
      <c r="AP329" s="11">
        <f t="shared" ca="1" si="92"/>
        <v>0</v>
      </c>
      <c r="AQ329" s="11">
        <f t="shared" ca="1" si="92"/>
        <v>0</v>
      </c>
      <c r="AR329" s="11">
        <f t="shared" ca="1" si="92"/>
        <v>0</v>
      </c>
      <c r="AS329" s="11">
        <f t="shared" ca="1" si="93"/>
        <v>0</v>
      </c>
      <c r="AT329" s="11">
        <f t="shared" ca="1" si="93"/>
        <v>0</v>
      </c>
      <c r="AU329" s="11">
        <f t="shared" ca="1" si="93"/>
        <v>0</v>
      </c>
      <c r="AV329" s="11">
        <f t="shared" ca="1" si="93"/>
        <v>0</v>
      </c>
      <c r="AW329" s="11">
        <f t="shared" ca="1" si="93"/>
        <v>0</v>
      </c>
      <c r="AX329" s="11">
        <f t="shared" ca="1" si="93"/>
        <v>0</v>
      </c>
      <c r="AY329" s="11">
        <f t="shared" ca="1" si="93"/>
        <v>0</v>
      </c>
      <c r="AZ329" s="11">
        <f t="shared" ca="1" si="93"/>
        <v>0</v>
      </c>
      <c r="BA329" s="11">
        <f t="shared" ca="1" si="93"/>
        <v>0</v>
      </c>
      <c r="BB329" s="11"/>
      <c r="BC329" s="11">
        <f>IF($AG329,SUMPRODUCT(AI$2:AI329,$AH$2:$AH329)/SUM($AH$2:$AH329),0)</f>
        <v>0</v>
      </c>
      <c r="BD329" s="11">
        <f>IF($AG329,SUMPRODUCT(AJ$2:AJ329,$AH$2:$AH329)/SUM($AH$2:$AH329),0)</f>
        <v>0</v>
      </c>
      <c r="BE329" s="11">
        <f>IF($AG329,SUMPRODUCT(AK$2:AK329,$AH$2:$AH329)/SUM($AH$2:$AH329),0)</f>
        <v>0</v>
      </c>
      <c r="BF329" s="11">
        <f>IF($AG329,SUMPRODUCT(AL$2:AL329,$AH$2:$AH329)/SUM($AH$2:$AH329),0)</f>
        <v>0</v>
      </c>
      <c r="BG329" s="11">
        <f>IF($AG329,SUMPRODUCT(AM$2:AM329,$AH$2:$AH329)/SUM($AH$2:$AH329),0)</f>
        <v>0</v>
      </c>
      <c r="BH329" s="11">
        <f>IF($AG329,SUMPRODUCT(AN$2:AN329,$AH$2:$AH329)/SUM($AH$2:$AH329),0)</f>
        <v>0</v>
      </c>
      <c r="BI329" s="11">
        <f>IF($AG329,SUMPRODUCT(AO$2:AO329,$AH$2:$AH329)/SUM($AH$2:$AH329),0)</f>
        <v>0</v>
      </c>
      <c r="BJ329" s="11">
        <f>IF($AG329,SUMPRODUCT(AP$2:AP329,$AH$2:$AH329)/SUM($AH$2:$AH329),0)</f>
        <v>0</v>
      </c>
      <c r="BK329" s="11">
        <f>IF($AG329,SUMPRODUCT(AQ$2:AQ329,$AH$2:$AH329)/SUM($AH$2:$AH329),0)</f>
        <v>0</v>
      </c>
      <c r="BL329" s="11">
        <f>IF($AG329,SUMPRODUCT(AR$2:AR329,$AH$2:$AH329)/SUM($AH$2:$AH329),0)</f>
        <v>0</v>
      </c>
      <c r="BM329" s="11">
        <f>IF($AG329,SUMPRODUCT(AS$2:AS329,$AH$2:$AH329)/SUM($AH$2:$AH329),0)</f>
        <v>0</v>
      </c>
      <c r="BN329" s="11">
        <f>IF($AG329,SUMPRODUCT(AT$2:AT329,$AH$2:$AH329)/SUM($AH$2:$AH329),0)</f>
        <v>0</v>
      </c>
      <c r="BO329" s="11">
        <f>IF($AG329,SUMPRODUCT(AU$2:AU329,$AH$2:$AH329)/SUM($AH$2:$AH329),0)</f>
        <v>0</v>
      </c>
      <c r="BP329" s="11">
        <f>IF($AG329,SUMPRODUCT(AV$2:AV329,$AH$2:$AH329)/SUM($AH$2:$AH329),0)</f>
        <v>0</v>
      </c>
      <c r="BQ329" s="11">
        <f>IF($AG329,SUMPRODUCT(AW$2:AW329,$AH$2:$AH329)/SUM($AH$2:$AH329),0)</f>
        <v>0</v>
      </c>
      <c r="BR329" s="11">
        <f>IF($AG329,SUMPRODUCT(AX$2:AX329,$AH$2:$AH329)/SUM($AH$2:$AH329),0)</f>
        <v>0</v>
      </c>
      <c r="BS329" s="11">
        <f>IF($AG329,SUMPRODUCT(AY$2:AY329,$AH$2:$AH329)/SUM($AH$2:$AH329),0)</f>
        <v>0</v>
      </c>
      <c r="BT329" s="11">
        <f>IF($AG329,SUMPRODUCT(AZ$2:AZ329,$AH$2:$AH329)/SUM($AH$2:$AH329),0)</f>
        <v>0</v>
      </c>
      <c r="BU329" s="11">
        <f>IF($AG329,SUMPRODUCT(BA$2:BA329,$AH$2:$AH329)/SUM($AH$2:$AH329),0)</f>
        <v>0</v>
      </c>
      <c r="BV329" s="11"/>
      <c r="BW329" s="109" cm="1">
        <f t="array" ref="BW329">IF($AG329,SQRT(SUMPRODUCT($AH$2:$AH329, (AI$2:AI329-BC329)^2)/(SUM($AH$2:$AH329)-1)),0)</f>
        <v>0</v>
      </c>
      <c r="BX329" s="109" cm="1">
        <f t="array" ref="BX329">IF($AG329,SQRT(SUMPRODUCT($AH$2:$AH329, (AJ$2:AJ329-BD329)^2)/(SUM($AH$2:$AH329)-1)),0)</f>
        <v>0</v>
      </c>
      <c r="BY329" s="109" cm="1">
        <f t="array" ref="BY329">IF($AG329,SQRT(SUMPRODUCT($AH$2:$AH329, (AK$2:AK329-BE329)^2)/(SUM($AH$2:$AH329)-1)),0)</f>
        <v>0</v>
      </c>
      <c r="BZ329" s="109" cm="1">
        <f t="array" ref="BZ329">IF($AG329,SQRT(SUMPRODUCT($AH$2:$AH329, (AL$2:AL329-BF329)^2)/(SUM($AH$2:$AH329)-1)),0)</f>
        <v>0</v>
      </c>
      <c r="CA329" s="109" cm="1">
        <f t="array" ref="CA329">IF($AG329,SQRT(SUMPRODUCT($AH$2:$AH329, (AM$2:AM329-BG329)^2)/(SUM($AH$2:$AH329)-1)),0)</f>
        <v>0</v>
      </c>
      <c r="CB329" s="109" cm="1">
        <f t="array" ref="CB329">IF($AG329,SQRT(SUMPRODUCT($AH$2:$AH329, (AN$2:AN329-BH329)^2)/(SUM($AH$2:$AH329)-1)),0)</f>
        <v>0</v>
      </c>
      <c r="CC329" s="109" cm="1">
        <f t="array" ref="CC329">IF($AG329,SQRT(SUMPRODUCT($AH$2:$AH329, (AO$2:AO329-BI329)^2)/(SUM($AH$2:$AH329)-1)),0)</f>
        <v>0</v>
      </c>
      <c r="CD329" s="109" cm="1">
        <f t="array" ref="CD329">IF($AG329,SQRT(SUMPRODUCT($AH$2:$AH329, (AP$2:AP329-BJ329)^2)/(SUM($AH$2:$AH329)-1)),0)</f>
        <v>0</v>
      </c>
      <c r="CE329" s="109" cm="1">
        <f t="array" ref="CE329">IF($AG329,SQRT(SUMPRODUCT($AH$2:$AH329, (AQ$2:AQ329-BK329)^2)/(SUM($AH$2:$AH329)-1)),0)</f>
        <v>0</v>
      </c>
      <c r="CF329" s="109" cm="1">
        <f t="array" ref="CF329">IF($AG329,SQRT(SUMPRODUCT($AH$2:$AH329, (AR$2:AR329-BL329)^2)/(SUM($AH$2:$AH329)-1)),0)</f>
        <v>0</v>
      </c>
      <c r="CG329" s="109" cm="1">
        <f t="array" ref="CG329">IF($AG329,SQRT(SUMPRODUCT($AH$2:$AH329, (AS$2:AS329-BM329)^2)/(SUM($AH$2:$AH329)-1)),0)</f>
        <v>0</v>
      </c>
      <c r="CH329" s="109" cm="1">
        <f t="array" ref="CH329">IF($AG329,SQRT(SUMPRODUCT($AH$2:$AH329, (AT$2:AT329-BN329)^2)/(SUM($AH$2:$AH329)-1)),0)</f>
        <v>0</v>
      </c>
      <c r="CI329" s="109" cm="1">
        <f t="array" ref="CI329">IF($AG329,SQRT(SUMPRODUCT($AH$2:$AH329, (AU$2:AU329-BO329)^2)/(SUM($AH$2:$AH329)-1)),0)</f>
        <v>0</v>
      </c>
      <c r="CJ329" s="109" cm="1">
        <f t="array" ref="CJ329">IF($AG329,SQRT(SUMPRODUCT($AH$2:$AH329, (AV$2:AV329-BP329)^2)/(SUM($AH$2:$AH329)-1)),0)</f>
        <v>0</v>
      </c>
      <c r="CK329" s="109" cm="1">
        <f t="array" ref="CK329">IF($AG329,SQRT(SUMPRODUCT($AH$2:$AH329, (AW$2:AW329-BQ329)^2)/(SUM($AH$2:$AH329)-1)),0)</f>
        <v>0</v>
      </c>
      <c r="CL329" s="109" cm="1">
        <f t="array" ref="CL329">IF($AG329,SQRT(SUMPRODUCT($AH$2:$AH329, (AX$2:AX329-BR329)^2)/(SUM($AH$2:$AH329)-1)),0)</f>
        <v>0</v>
      </c>
      <c r="CM329" s="109" cm="1">
        <f t="array" ref="CM329">IF($AG329,SQRT(SUMPRODUCT($AH$2:$AH329, (AY$2:AY329-BS329)^2)/(SUM($AH$2:$AH329)-1)),0)</f>
        <v>0</v>
      </c>
      <c r="CN329" s="109" cm="1">
        <f t="array" ref="CN329">IF($AG329,SQRT(SUMPRODUCT($AH$2:$AH329, (AZ$2:AZ329-BT329)^2)/(SUM($AH$2:$AH329)-1)),0)</f>
        <v>0</v>
      </c>
      <c r="CO329" s="109" cm="1">
        <f t="array" ref="CO329">IF($AG329,SQRT(SUMPRODUCT($AH$2:$AH329, (BA$2:BA329-BU329)^2)/(SUM($AH$2:$AH329)-1)),0)</f>
        <v>0</v>
      </c>
    </row>
    <row r="330" spans="34:93" x14ac:dyDescent="0.25">
      <c r="AH330" s="99" t="str">
        <f t="shared" si="89"/>
        <v/>
      </c>
      <c r="AI330" s="11">
        <f t="shared" ca="1" si="92"/>
        <v>0</v>
      </c>
      <c r="AJ330" s="11">
        <f t="shared" ca="1" si="92"/>
        <v>0</v>
      </c>
      <c r="AK330" s="11">
        <f t="shared" ca="1" si="92"/>
        <v>0</v>
      </c>
      <c r="AL330" s="11">
        <f t="shared" ca="1" si="92"/>
        <v>0</v>
      </c>
      <c r="AM330" s="11">
        <f t="shared" ca="1" si="92"/>
        <v>0</v>
      </c>
      <c r="AN330" s="11">
        <f t="shared" ca="1" si="92"/>
        <v>0</v>
      </c>
      <c r="AO330" s="11">
        <f t="shared" ca="1" si="92"/>
        <v>0</v>
      </c>
      <c r="AP330" s="11">
        <f t="shared" ca="1" si="92"/>
        <v>0</v>
      </c>
      <c r="AQ330" s="11">
        <f t="shared" ca="1" si="92"/>
        <v>0</v>
      </c>
      <c r="AR330" s="11">
        <f t="shared" ca="1" si="92"/>
        <v>0</v>
      </c>
      <c r="AS330" s="11">
        <f t="shared" ca="1" si="93"/>
        <v>0</v>
      </c>
      <c r="AT330" s="11">
        <f t="shared" ca="1" si="93"/>
        <v>0</v>
      </c>
      <c r="AU330" s="11">
        <f t="shared" ca="1" si="93"/>
        <v>0</v>
      </c>
      <c r="AV330" s="11">
        <f t="shared" ca="1" si="93"/>
        <v>0</v>
      </c>
      <c r="AW330" s="11">
        <f t="shared" ca="1" si="93"/>
        <v>0</v>
      </c>
      <c r="AX330" s="11">
        <f t="shared" ca="1" si="93"/>
        <v>0</v>
      </c>
      <c r="AY330" s="11">
        <f t="shared" ca="1" si="93"/>
        <v>0</v>
      </c>
      <c r="AZ330" s="11">
        <f t="shared" ca="1" si="93"/>
        <v>0</v>
      </c>
      <c r="BA330" s="11">
        <f t="shared" ca="1" si="93"/>
        <v>0</v>
      </c>
      <c r="BB330" s="11"/>
      <c r="BC330" s="11">
        <f>IF($AG330,SUMPRODUCT(AI$2:AI330,$AH$2:$AH330)/SUM($AH$2:$AH330),0)</f>
        <v>0</v>
      </c>
      <c r="BD330" s="11">
        <f>IF($AG330,SUMPRODUCT(AJ$2:AJ330,$AH$2:$AH330)/SUM($AH$2:$AH330),0)</f>
        <v>0</v>
      </c>
      <c r="BE330" s="11">
        <f>IF($AG330,SUMPRODUCT(AK$2:AK330,$AH$2:$AH330)/SUM($AH$2:$AH330),0)</f>
        <v>0</v>
      </c>
      <c r="BF330" s="11">
        <f>IF($AG330,SUMPRODUCT(AL$2:AL330,$AH$2:$AH330)/SUM($AH$2:$AH330),0)</f>
        <v>0</v>
      </c>
      <c r="BG330" s="11">
        <f>IF($AG330,SUMPRODUCT(AM$2:AM330,$AH$2:$AH330)/SUM($AH$2:$AH330),0)</f>
        <v>0</v>
      </c>
      <c r="BH330" s="11">
        <f>IF($AG330,SUMPRODUCT(AN$2:AN330,$AH$2:$AH330)/SUM($AH$2:$AH330),0)</f>
        <v>0</v>
      </c>
      <c r="BI330" s="11">
        <f>IF($AG330,SUMPRODUCT(AO$2:AO330,$AH$2:$AH330)/SUM($AH$2:$AH330),0)</f>
        <v>0</v>
      </c>
      <c r="BJ330" s="11">
        <f>IF($AG330,SUMPRODUCT(AP$2:AP330,$AH$2:$AH330)/SUM($AH$2:$AH330),0)</f>
        <v>0</v>
      </c>
      <c r="BK330" s="11">
        <f>IF($AG330,SUMPRODUCT(AQ$2:AQ330,$AH$2:$AH330)/SUM($AH$2:$AH330),0)</f>
        <v>0</v>
      </c>
      <c r="BL330" s="11">
        <f>IF($AG330,SUMPRODUCT(AR$2:AR330,$AH$2:$AH330)/SUM($AH$2:$AH330),0)</f>
        <v>0</v>
      </c>
      <c r="BM330" s="11">
        <f>IF($AG330,SUMPRODUCT(AS$2:AS330,$AH$2:$AH330)/SUM($AH$2:$AH330),0)</f>
        <v>0</v>
      </c>
      <c r="BN330" s="11">
        <f>IF($AG330,SUMPRODUCT(AT$2:AT330,$AH$2:$AH330)/SUM($AH$2:$AH330),0)</f>
        <v>0</v>
      </c>
      <c r="BO330" s="11">
        <f>IF($AG330,SUMPRODUCT(AU$2:AU330,$AH$2:$AH330)/SUM($AH$2:$AH330),0)</f>
        <v>0</v>
      </c>
      <c r="BP330" s="11">
        <f>IF($AG330,SUMPRODUCT(AV$2:AV330,$AH$2:$AH330)/SUM($AH$2:$AH330),0)</f>
        <v>0</v>
      </c>
      <c r="BQ330" s="11">
        <f>IF($AG330,SUMPRODUCT(AW$2:AW330,$AH$2:$AH330)/SUM($AH$2:$AH330),0)</f>
        <v>0</v>
      </c>
      <c r="BR330" s="11">
        <f>IF($AG330,SUMPRODUCT(AX$2:AX330,$AH$2:$AH330)/SUM($AH$2:$AH330),0)</f>
        <v>0</v>
      </c>
      <c r="BS330" s="11">
        <f>IF($AG330,SUMPRODUCT(AY$2:AY330,$AH$2:$AH330)/SUM($AH$2:$AH330),0)</f>
        <v>0</v>
      </c>
      <c r="BT330" s="11">
        <f>IF($AG330,SUMPRODUCT(AZ$2:AZ330,$AH$2:$AH330)/SUM($AH$2:$AH330),0)</f>
        <v>0</v>
      </c>
      <c r="BU330" s="11">
        <f>IF($AG330,SUMPRODUCT(BA$2:BA330,$AH$2:$AH330)/SUM($AH$2:$AH330),0)</f>
        <v>0</v>
      </c>
      <c r="BV330" s="11"/>
      <c r="BW330" s="109" cm="1">
        <f t="array" ref="BW330">IF($AG330,SQRT(SUMPRODUCT($AH$2:$AH330, (AI$2:AI330-BC330)^2)/(SUM($AH$2:$AH330)-1)),0)</f>
        <v>0</v>
      </c>
      <c r="BX330" s="109" cm="1">
        <f t="array" ref="BX330">IF($AG330,SQRT(SUMPRODUCT($AH$2:$AH330, (AJ$2:AJ330-BD330)^2)/(SUM($AH$2:$AH330)-1)),0)</f>
        <v>0</v>
      </c>
      <c r="BY330" s="109" cm="1">
        <f t="array" ref="BY330">IF($AG330,SQRT(SUMPRODUCT($AH$2:$AH330, (AK$2:AK330-BE330)^2)/(SUM($AH$2:$AH330)-1)),0)</f>
        <v>0</v>
      </c>
      <c r="BZ330" s="109" cm="1">
        <f t="array" ref="BZ330">IF($AG330,SQRT(SUMPRODUCT($AH$2:$AH330, (AL$2:AL330-BF330)^2)/(SUM($AH$2:$AH330)-1)),0)</f>
        <v>0</v>
      </c>
      <c r="CA330" s="109" cm="1">
        <f t="array" ref="CA330">IF($AG330,SQRT(SUMPRODUCT($AH$2:$AH330, (AM$2:AM330-BG330)^2)/(SUM($AH$2:$AH330)-1)),0)</f>
        <v>0</v>
      </c>
      <c r="CB330" s="109" cm="1">
        <f t="array" ref="CB330">IF($AG330,SQRT(SUMPRODUCT($AH$2:$AH330, (AN$2:AN330-BH330)^2)/(SUM($AH$2:$AH330)-1)),0)</f>
        <v>0</v>
      </c>
      <c r="CC330" s="109" cm="1">
        <f t="array" ref="CC330">IF($AG330,SQRT(SUMPRODUCT($AH$2:$AH330, (AO$2:AO330-BI330)^2)/(SUM($AH$2:$AH330)-1)),0)</f>
        <v>0</v>
      </c>
      <c r="CD330" s="109" cm="1">
        <f t="array" ref="CD330">IF($AG330,SQRT(SUMPRODUCT($AH$2:$AH330, (AP$2:AP330-BJ330)^2)/(SUM($AH$2:$AH330)-1)),0)</f>
        <v>0</v>
      </c>
      <c r="CE330" s="109" cm="1">
        <f t="array" ref="CE330">IF($AG330,SQRT(SUMPRODUCT($AH$2:$AH330, (AQ$2:AQ330-BK330)^2)/(SUM($AH$2:$AH330)-1)),0)</f>
        <v>0</v>
      </c>
      <c r="CF330" s="109" cm="1">
        <f t="array" ref="CF330">IF($AG330,SQRT(SUMPRODUCT($AH$2:$AH330, (AR$2:AR330-BL330)^2)/(SUM($AH$2:$AH330)-1)),0)</f>
        <v>0</v>
      </c>
      <c r="CG330" s="109" cm="1">
        <f t="array" ref="CG330">IF($AG330,SQRT(SUMPRODUCT($AH$2:$AH330, (AS$2:AS330-BM330)^2)/(SUM($AH$2:$AH330)-1)),0)</f>
        <v>0</v>
      </c>
      <c r="CH330" s="109" cm="1">
        <f t="array" ref="CH330">IF($AG330,SQRT(SUMPRODUCT($AH$2:$AH330, (AT$2:AT330-BN330)^2)/(SUM($AH$2:$AH330)-1)),0)</f>
        <v>0</v>
      </c>
      <c r="CI330" s="109" cm="1">
        <f t="array" ref="CI330">IF($AG330,SQRT(SUMPRODUCT($AH$2:$AH330, (AU$2:AU330-BO330)^2)/(SUM($AH$2:$AH330)-1)),0)</f>
        <v>0</v>
      </c>
      <c r="CJ330" s="109" cm="1">
        <f t="array" ref="CJ330">IF($AG330,SQRT(SUMPRODUCT($AH$2:$AH330, (AV$2:AV330-BP330)^2)/(SUM($AH$2:$AH330)-1)),0)</f>
        <v>0</v>
      </c>
      <c r="CK330" s="109" cm="1">
        <f t="array" ref="CK330">IF($AG330,SQRT(SUMPRODUCT($AH$2:$AH330, (AW$2:AW330-BQ330)^2)/(SUM($AH$2:$AH330)-1)),0)</f>
        <v>0</v>
      </c>
      <c r="CL330" s="109" cm="1">
        <f t="array" ref="CL330">IF($AG330,SQRT(SUMPRODUCT($AH$2:$AH330, (AX$2:AX330-BR330)^2)/(SUM($AH$2:$AH330)-1)),0)</f>
        <v>0</v>
      </c>
      <c r="CM330" s="109" cm="1">
        <f t="array" ref="CM330">IF($AG330,SQRT(SUMPRODUCT($AH$2:$AH330, (AY$2:AY330-BS330)^2)/(SUM($AH$2:$AH330)-1)),0)</f>
        <v>0</v>
      </c>
      <c r="CN330" s="109" cm="1">
        <f t="array" ref="CN330">IF($AG330,SQRT(SUMPRODUCT($AH$2:$AH330, (AZ$2:AZ330-BT330)^2)/(SUM($AH$2:$AH330)-1)),0)</f>
        <v>0</v>
      </c>
      <c r="CO330" s="109" cm="1">
        <f t="array" ref="CO330">IF($AG330,SQRT(SUMPRODUCT($AH$2:$AH330, (BA$2:BA330-BU330)^2)/(SUM($AH$2:$AH330)-1)),0)</f>
        <v>0</v>
      </c>
    </row>
    <row r="331" spans="34:93" x14ac:dyDescent="0.25">
      <c r="AH331" s="99" t="str">
        <f t="shared" si="89"/>
        <v/>
      </c>
      <c r="AI331" s="11">
        <f t="shared" ca="1" si="92"/>
        <v>0</v>
      </c>
      <c r="AJ331" s="11">
        <f t="shared" ca="1" si="92"/>
        <v>0</v>
      </c>
      <c r="AK331" s="11">
        <f t="shared" ca="1" si="92"/>
        <v>0</v>
      </c>
      <c r="AL331" s="11">
        <f t="shared" ca="1" si="92"/>
        <v>0</v>
      </c>
      <c r="AM331" s="11">
        <f t="shared" ca="1" si="92"/>
        <v>0</v>
      </c>
      <c r="AN331" s="11">
        <f t="shared" ca="1" si="92"/>
        <v>0</v>
      </c>
      <c r="AO331" s="11">
        <f t="shared" ca="1" si="92"/>
        <v>0</v>
      </c>
      <c r="AP331" s="11">
        <f t="shared" ca="1" si="92"/>
        <v>0</v>
      </c>
      <c r="AQ331" s="11">
        <f t="shared" ca="1" si="92"/>
        <v>0</v>
      </c>
      <c r="AR331" s="11">
        <f t="shared" ca="1" si="92"/>
        <v>0</v>
      </c>
      <c r="AS331" s="11">
        <f t="shared" ca="1" si="93"/>
        <v>0</v>
      </c>
      <c r="AT331" s="11">
        <f t="shared" ca="1" si="93"/>
        <v>0</v>
      </c>
      <c r="AU331" s="11">
        <f t="shared" ca="1" si="93"/>
        <v>0</v>
      </c>
      <c r="AV331" s="11">
        <f t="shared" ca="1" si="93"/>
        <v>0</v>
      </c>
      <c r="AW331" s="11">
        <f t="shared" ca="1" si="93"/>
        <v>0</v>
      </c>
      <c r="AX331" s="11">
        <f t="shared" ca="1" si="93"/>
        <v>0</v>
      </c>
      <c r="AY331" s="11">
        <f t="shared" ca="1" si="93"/>
        <v>0</v>
      </c>
      <c r="AZ331" s="11">
        <f t="shared" ca="1" si="93"/>
        <v>0</v>
      </c>
      <c r="BA331" s="11">
        <f t="shared" ca="1" si="93"/>
        <v>0</v>
      </c>
      <c r="BB331" s="11"/>
      <c r="BC331" s="11">
        <f>IF($AG331,SUMPRODUCT(AI$2:AI331,$AH$2:$AH331)/SUM($AH$2:$AH331),0)</f>
        <v>0</v>
      </c>
      <c r="BD331" s="11">
        <f>IF($AG331,SUMPRODUCT(AJ$2:AJ331,$AH$2:$AH331)/SUM($AH$2:$AH331),0)</f>
        <v>0</v>
      </c>
      <c r="BE331" s="11">
        <f>IF($AG331,SUMPRODUCT(AK$2:AK331,$AH$2:$AH331)/SUM($AH$2:$AH331),0)</f>
        <v>0</v>
      </c>
      <c r="BF331" s="11">
        <f>IF($AG331,SUMPRODUCT(AL$2:AL331,$AH$2:$AH331)/SUM($AH$2:$AH331),0)</f>
        <v>0</v>
      </c>
      <c r="BG331" s="11">
        <f>IF($AG331,SUMPRODUCT(AM$2:AM331,$AH$2:$AH331)/SUM($AH$2:$AH331),0)</f>
        <v>0</v>
      </c>
      <c r="BH331" s="11">
        <f>IF($AG331,SUMPRODUCT(AN$2:AN331,$AH$2:$AH331)/SUM($AH$2:$AH331),0)</f>
        <v>0</v>
      </c>
      <c r="BI331" s="11">
        <f>IF($AG331,SUMPRODUCT(AO$2:AO331,$AH$2:$AH331)/SUM($AH$2:$AH331),0)</f>
        <v>0</v>
      </c>
      <c r="BJ331" s="11">
        <f>IF($AG331,SUMPRODUCT(AP$2:AP331,$AH$2:$AH331)/SUM($AH$2:$AH331),0)</f>
        <v>0</v>
      </c>
      <c r="BK331" s="11">
        <f>IF($AG331,SUMPRODUCT(AQ$2:AQ331,$AH$2:$AH331)/SUM($AH$2:$AH331),0)</f>
        <v>0</v>
      </c>
      <c r="BL331" s="11">
        <f>IF($AG331,SUMPRODUCT(AR$2:AR331,$AH$2:$AH331)/SUM($AH$2:$AH331),0)</f>
        <v>0</v>
      </c>
      <c r="BM331" s="11">
        <f>IF($AG331,SUMPRODUCT(AS$2:AS331,$AH$2:$AH331)/SUM($AH$2:$AH331),0)</f>
        <v>0</v>
      </c>
      <c r="BN331" s="11">
        <f>IF($AG331,SUMPRODUCT(AT$2:AT331,$AH$2:$AH331)/SUM($AH$2:$AH331),0)</f>
        <v>0</v>
      </c>
      <c r="BO331" s="11">
        <f>IF($AG331,SUMPRODUCT(AU$2:AU331,$AH$2:$AH331)/SUM($AH$2:$AH331),0)</f>
        <v>0</v>
      </c>
      <c r="BP331" s="11">
        <f>IF($AG331,SUMPRODUCT(AV$2:AV331,$AH$2:$AH331)/SUM($AH$2:$AH331),0)</f>
        <v>0</v>
      </c>
      <c r="BQ331" s="11">
        <f>IF($AG331,SUMPRODUCT(AW$2:AW331,$AH$2:$AH331)/SUM($AH$2:$AH331),0)</f>
        <v>0</v>
      </c>
      <c r="BR331" s="11">
        <f>IF($AG331,SUMPRODUCT(AX$2:AX331,$AH$2:$AH331)/SUM($AH$2:$AH331),0)</f>
        <v>0</v>
      </c>
      <c r="BS331" s="11">
        <f>IF($AG331,SUMPRODUCT(AY$2:AY331,$AH$2:$AH331)/SUM($AH$2:$AH331),0)</f>
        <v>0</v>
      </c>
      <c r="BT331" s="11">
        <f>IF($AG331,SUMPRODUCT(AZ$2:AZ331,$AH$2:$AH331)/SUM($AH$2:$AH331),0)</f>
        <v>0</v>
      </c>
      <c r="BU331" s="11">
        <f>IF($AG331,SUMPRODUCT(BA$2:BA331,$AH$2:$AH331)/SUM($AH$2:$AH331),0)</f>
        <v>0</v>
      </c>
      <c r="BV331" s="11"/>
      <c r="BW331" s="109" cm="1">
        <f t="array" ref="BW331">IF($AG331,SQRT(SUMPRODUCT($AH$2:$AH331, (AI$2:AI331-BC331)^2)/(SUM($AH$2:$AH331)-1)),0)</f>
        <v>0</v>
      </c>
      <c r="BX331" s="109" cm="1">
        <f t="array" ref="BX331">IF($AG331,SQRT(SUMPRODUCT($AH$2:$AH331, (AJ$2:AJ331-BD331)^2)/(SUM($AH$2:$AH331)-1)),0)</f>
        <v>0</v>
      </c>
      <c r="BY331" s="109" cm="1">
        <f t="array" ref="BY331">IF($AG331,SQRT(SUMPRODUCT($AH$2:$AH331, (AK$2:AK331-BE331)^2)/(SUM($AH$2:$AH331)-1)),0)</f>
        <v>0</v>
      </c>
      <c r="BZ331" s="109" cm="1">
        <f t="array" ref="BZ331">IF($AG331,SQRT(SUMPRODUCT($AH$2:$AH331, (AL$2:AL331-BF331)^2)/(SUM($AH$2:$AH331)-1)),0)</f>
        <v>0</v>
      </c>
      <c r="CA331" s="109" cm="1">
        <f t="array" ref="CA331">IF($AG331,SQRT(SUMPRODUCT($AH$2:$AH331, (AM$2:AM331-BG331)^2)/(SUM($AH$2:$AH331)-1)),0)</f>
        <v>0</v>
      </c>
      <c r="CB331" s="109" cm="1">
        <f t="array" ref="CB331">IF($AG331,SQRT(SUMPRODUCT($AH$2:$AH331, (AN$2:AN331-BH331)^2)/(SUM($AH$2:$AH331)-1)),0)</f>
        <v>0</v>
      </c>
      <c r="CC331" s="109" cm="1">
        <f t="array" ref="CC331">IF($AG331,SQRT(SUMPRODUCT($AH$2:$AH331, (AO$2:AO331-BI331)^2)/(SUM($AH$2:$AH331)-1)),0)</f>
        <v>0</v>
      </c>
      <c r="CD331" s="109" cm="1">
        <f t="array" ref="CD331">IF($AG331,SQRT(SUMPRODUCT($AH$2:$AH331, (AP$2:AP331-BJ331)^2)/(SUM($AH$2:$AH331)-1)),0)</f>
        <v>0</v>
      </c>
      <c r="CE331" s="109" cm="1">
        <f t="array" ref="CE331">IF($AG331,SQRT(SUMPRODUCT($AH$2:$AH331, (AQ$2:AQ331-BK331)^2)/(SUM($AH$2:$AH331)-1)),0)</f>
        <v>0</v>
      </c>
      <c r="CF331" s="109" cm="1">
        <f t="array" ref="CF331">IF($AG331,SQRT(SUMPRODUCT($AH$2:$AH331, (AR$2:AR331-BL331)^2)/(SUM($AH$2:$AH331)-1)),0)</f>
        <v>0</v>
      </c>
      <c r="CG331" s="109" cm="1">
        <f t="array" ref="CG331">IF($AG331,SQRT(SUMPRODUCT($AH$2:$AH331, (AS$2:AS331-BM331)^2)/(SUM($AH$2:$AH331)-1)),0)</f>
        <v>0</v>
      </c>
      <c r="CH331" s="109" cm="1">
        <f t="array" ref="CH331">IF($AG331,SQRT(SUMPRODUCT($AH$2:$AH331, (AT$2:AT331-BN331)^2)/(SUM($AH$2:$AH331)-1)),0)</f>
        <v>0</v>
      </c>
      <c r="CI331" s="109" cm="1">
        <f t="array" ref="CI331">IF($AG331,SQRT(SUMPRODUCT($AH$2:$AH331, (AU$2:AU331-BO331)^2)/(SUM($AH$2:$AH331)-1)),0)</f>
        <v>0</v>
      </c>
      <c r="CJ331" s="109" cm="1">
        <f t="array" ref="CJ331">IF($AG331,SQRT(SUMPRODUCT($AH$2:$AH331, (AV$2:AV331-BP331)^2)/(SUM($AH$2:$AH331)-1)),0)</f>
        <v>0</v>
      </c>
      <c r="CK331" s="109" cm="1">
        <f t="array" ref="CK331">IF($AG331,SQRT(SUMPRODUCT($AH$2:$AH331, (AW$2:AW331-BQ331)^2)/(SUM($AH$2:$AH331)-1)),0)</f>
        <v>0</v>
      </c>
      <c r="CL331" s="109" cm="1">
        <f t="array" ref="CL331">IF($AG331,SQRT(SUMPRODUCT($AH$2:$AH331, (AX$2:AX331-BR331)^2)/(SUM($AH$2:$AH331)-1)),0)</f>
        <v>0</v>
      </c>
      <c r="CM331" s="109" cm="1">
        <f t="array" ref="CM331">IF($AG331,SQRT(SUMPRODUCT($AH$2:$AH331, (AY$2:AY331-BS331)^2)/(SUM($AH$2:$AH331)-1)),0)</f>
        <v>0</v>
      </c>
      <c r="CN331" s="109" cm="1">
        <f t="array" ref="CN331">IF($AG331,SQRT(SUMPRODUCT($AH$2:$AH331, (AZ$2:AZ331-BT331)^2)/(SUM($AH$2:$AH331)-1)),0)</f>
        <v>0</v>
      </c>
      <c r="CO331" s="109" cm="1">
        <f t="array" ref="CO331">IF($AG331,SQRT(SUMPRODUCT($AH$2:$AH331, (BA$2:BA331-BU331)^2)/(SUM($AH$2:$AH331)-1)),0)</f>
        <v>0</v>
      </c>
    </row>
    <row r="332" spans="34:93" x14ac:dyDescent="0.25">
      <c r="AH332" s="99" t="str">
        <f t="shared" si="89"/>
        <v/>
      </c>
      <c r="AI332" s="11">
        <f t="shared" ref="AI332:AR341" ca="1" si="94">IF(AI$1&lt;&gt;0,SUMIFS(INDIRECT(AI$1), Fecha,$AG332),0)</f>
        <v>0</v>
      </c>
      <c r="AJ332" s="11">
        <f t="shared" ca="1" si="94"/>
        <v>0</v>
      </c>
      <c r="AK332" s="11">
        <f t="shared" ca="1" si="94"/>
        <v>0</v>
      </c>
      <c r="AL332" s="11">
        <f t="shared" ca="1" si="94"/>
        <v>0</v>
      </c>
      <c r="AM332" s="11">
        <f t="shared" ca="1" si="94"/>
        <v>0</v>
      </c>
      <c r="AN332" s="11">
        <f t="shared" ca="1" si="94"/>
        <v>0</v>
      </c>
      <c r="AO332" s="11">
        <f t="shared" ca="1" si="94"/>
        <v>0</v>
      </c>
      <c r="AP332" s="11">
        <f t="shared" ca="1" si="94"/>
        <v>0</v>
      </c>
      <c r="AQ332" s="11">
        <f t="shared" ca="1" si="94"/>
        <v>0</v>
      </c>
      <c r="AR332" s="11">
        <f t="shared" ca="1" si="94"/>
        <v>0</v>
      </c>
      <c r="AS332" s="11">
        <f t="shared" ref="AS332:BA341" ca="1" si="95">IF(AS$1&lt;&gt;0,SUMIFS(INDIRECT(AS$1), Fecha,$AG332),0)</f>
        <v>0</v>
      </c>
      <c r="AT332" s="11">
        <f t="shared" ca="1" si="95"/>
        <v>0</v>
      </c>
      <c r="AU332" s="11">
        <f t="shared" ca="1" si="95"/>
        <v>0</v>
      </c>
      <c r="AV332" s="11">
        <f t="shared" ca="1" si="95"/>
        <v>0</v>
      </c>
      <c r="AW332" s="11">
        <f t="shared" ca="1" si="95"/>
        <v>0</v>
      </c>
      <c r="AX332" s="11">
        <f t="shared" ca="1" si="95"/>
        <v>0</v>
      </c>
      <c r="AY332" s="11">
        <f t="shared" ca="1" si="95"/>
        <v>0</v>
      </c>
      <c r="AZ332" s="11">
        <f t="shared" ca="1" si="95"/>
        <v>0</v>
      </c>
      <c r="BA332" s="11">
        <f t="shared" ca="1" si="95"/>
        <v>0</v>
      </c>
      <c r="BB332" s="11"/>
      <c r="BC332" s="11">
        <f>IF($AG332,SUMPRODUCT(AI$2:AI332,$AH$2:$AH332)/SUM($AH$2:$AH332),0)</f>
        <v>0</v>
      </c>
      <c r="BD332" s="11">
        <f>IF($AG332,SUMPRODUCT(AJ$2:AJ332,$AH$2:$AH332)/SUM($AH$2:$AH332),0)</f>
        <v>0</v>
      </c>
      <c r="BE332" s="11">
        <f>IF($AG332,SUMPRODUCT(AK$2:AK332,$AH$2:$AH332)/SUM($AH$2:$AH332),0)</f>
        <v>0</v>
      </c>
      <c r="BF332" s="11">
        <f>IF($AG332,SUMPRODUCT(AL$2:AL332,$AH$2:$AH332)/SUM($AH$2:$AH332),0)</f>
        <v>0</v>
      </c>
      <c r="BG332" s="11">
        <f>IF($AG332,SUMPRODUCT(AM$2:AM332,$AH$2:$AH332)/SUM($AH$2:$AH332),0)</f>
        <v>0</v>
      </c>
      <c r="BH332" s="11">
        <f>IF($AG332,SUMPRODUCT(AN$2:AN332,$AH$2:$AH332)/SUM($AH$2:$AH332),0)</f>
        <v>0</v>
      </c>
      <c r="BI332" s="11">
        <f>IF($AG332,SUMPRODUCT(AO$2:AO332,$AH$2:$AH332)/SUM($AH$2:$AH332),0)</f>
        <v>0</v>
      </c>
      <c r="BJ332" s="11">
        <f>IF($AG332,SUMPRODUCT(AP$2:AP332,$AH$2:$AH332)/SUM($AH$2:$AH332),0)</f>
        <v>0</v>
      </c>
      <c r="BK332" s="11">
        <f>IF($AG332,SUMPRODUCT(AQ$2:AQ332,$AH$2:$AH332)/SUM($AH$2:$AH332),0)</f>
        <v>0</v>
      </c>
      <c r="BL332" s="11">
        <f>IF($AG332,SUMPRODUCT(AR$2:AR332,$AH$2:$AH332)/SUM($AH$2:$AH332),0)</f>
        <v>0</v>
      </c>
      <c r="BM332" s="11">
        <f>IF($AG332,SUMPRODUCT(AS$2:AS332,$AH$2:$AH332)/SUM($AH$2:$AH332),0)</f>
        <v>0</v>
      </c>
      <c r="BN332" s="11">
        <f>IF($AG332,SUMPRODUCT(AT$2:AT332,$AH$2:$AH332)/SUM($AH$2:$AH332),0)</f>
        <v>0</v>
      </c>
      <c r="BO332" s="11">
        <f>IF($AG332,SUMPRODUCT(AU$2:AU332,$AH$2:$AH332)/SUM($AH$2:$AH332),0)</f>
        <v>0</v>
      </c>
      <c r="BP332" s="11">
        <f>IF($AG332,SUMPRODUCT(AV$2:AV332,$AH$2:$AH332)/SUM($AH$2:$AH332),0)</f>
        <v>0</v>
      </c>
      <c r="BQ332" s="11">
        <f>IF($AG332,SUMPRODUCT(AW$2:AW332,$AH$2:$AH332)/SUM($AH$2:$AH332),0)</f>
        <v>0</v>
      </c>
      <c r="BR332" s="11">
        <f>IF($AG332,SUMPRODUCT(AX$2:AX332,$AH$2:$AH332)/SUM($AH$2:$AH332),0)</f>
        <v>0</v>
      </c>
      <c r="BS332" s="11">
        <f>IF($AG332,SUMPRODUCT(AY$2:AY332,$AH$2:$AH332)/SUM($AH$2:$AH332),0)</f>
        <v>0</v>
      </c>
      <c r="BT332" s="11">
        <f>IF($AG332,SUMPRODUCT(AZ$2:AZ332,$AH$2:$AH332)/SUM($AH$2:$AH332),0)</f>
        <v>0</v>
      </c>
      <c r="BU332" s="11">
        <f>IF($AG332,SUMPRODUCT(BA$2:BA332,$AH$2:$AH332)/SUM($AH$2:$AH332),0)</f>
        <v>0</v>
      </c>
      <c r="BV332" s="11"/>
      <c r="BW332" s="109" cm="1">
        <f t="array" ref="BW332">IF($AG332,SQRT(SUMPRODUCT($AH$2:$AH332, (AI$2:AI332-BC332)^2)/(SUM($AH$2:$AH332)-1)),0)</f>
        <v>0</v>
      </c>
      <c r="BX332" s="109" cm="1">
        <f t="array" ref="BX332">IF($AG332,SQRT(SUMPRODUCT($AH$2:$AH332, (AJ$2:AJ332-BD332)^2)/(SUM($AH$2:$AH332)-1)),0)</f>
        <v>0</v>
      </c>
      <c r="BY332" s="109" cm="1">
        <f t="array" ref="BY332">IF($AG332,SQRT(SUMPRODUCT($AH$2:$AH332, (AK$2:AK332-BE332)^2)/(SUM($AH$2:$AH332)-1)),0)</f>
        <v>0</v>
      </c>
      <c r="BZ332" s="109" cm="1">
        <f t="array" ref="BZ332">IF($AG332,SQRT(SUMPRODUCT($AH$2:$AH332, (AL$2:AL332-BF332)^2)/(SUM($AH$2:$AH332)-1)),0)</f>
        <v>0</v>
      </c>
      <c r="CA332" s="109" cm="1">
        <f t="array" ref="CA332">IF($AG332,SQRT(SUMPRODUCT($AH$2:$AH332, (AM$2:AM332-BG332)^2)/(SUM($AH$2:$AH332)-1)),0)</f>
        <v>0</v>
      </c>
      <c r="CB332" s="109" cm="1">
        <f t="array" ref="CB332">IF($AG332,SQRT(SUMPRODUCT($AH$2:$AH332, (AN$2:AN332-BH332)^2)/(SUM($AH$2:$AH332)-1)),0)</f>
        <v>0</v>
      </c>
      <c r="CC332" s="109" cm="1">
        <f t="array" ref="CC332">IF($AG332,SQRT(SUMPRODUCT($AH$2:$AH332, (AO$2:AO332-BI332)^2)/(SUM($AH$2:$AH332)-1)),0)</f>
        <v>0</v>
      </c>
      <c r="CD332" s="109" cm="1">
        <f t="array" ref="CD332">IF($AG332,SQRT(SUMPRODUCT($AH$2:$AH332, (AP$2:AP332-BJ332)^2)/(SUM($AH$2:$AH332)-1)),0)</f>
        <v>0</v>
      </c>
      <c r="CE332" s="109" cm="1">
        <f t="array" ref="CE332">IF($AG332,SQRT(SUMPRODUCT($AH$2:$AH332, (AQ$2:AQ332-BK332)^2)/(SUM($AH$2:$AH332)-1)),0)</f>
        <v>0</v>
      </c>
      <c r="CF332" s="109" cm="1">
        <f t="array" ref="CF332">IF($AG332,SQRT(SUMPRODUCT($AH$2:$AH332, (AR$2:AR332-BL332)^2)/(SUM($AH$2:$AH332)-1)),0)</f>
        <v>0</v>
      </c>
      <c r="CG332" s="109" cm="1">
        <f t="array" ref="CG332">IF($AG332,SQRT(SUMPRODUCT($AH$2:$AH332, (AS$2:AS332-BM332)^2)/(SUM($AH$2:$AH332)-1)),0)</f>
        <v>0</v>
      </c>
      <c r="CH332" s="109" cm="1">
        <f t="array" ref="CH332">IF($AG332,SQRT(SUMPRODUCT($AH$2:$AH332, (AT$2:AT332-BN332)^2)/(SUM($AH$2:$AH332)-1)),0)</f>
        <v>0</v>
      </c>
      <c r="CI332" s="109" cm="1">
        <f t="array" ref="CI332">IF($AG332,SQRT(SUMPRODUCT($AH$2:$AH332, (AU$2:AU332-BO332)^2)/(SUM($AH$2:$AH332)-1)),0)</f>
        <v>0</v>
      </c>
      <c r="CJ332" s="109" cm="1">
        <f t="array" ref="CJ332">IF($AG332,SQRT(SUMPRODUCT($AH$2:$AH332, (AV$2:AV332-BP332)^2)/(SUM($AH$2:$AH332)-1)),0)</f>
        <v>0</v>
      </c>
      <c r="CK332" s="109" cm="1">
        <f t="array" ref="CK332">IF($AG332,SQRT(SUMPRODUCT($AH$2:$AH332, (AW$2:AW332-BQ332)^2)/(SUM($AH$2:$AH332)-1)),0)</f>
        <v>0</v>
      </c>
      <c r="CL332" s="109" cm="1">
        <f t="array" ref="CL332">IF($AG332,SQRT(SUMPRODUCT($AH$2:$AH332, (AX$2:AX332-BR332)^2)/(SUM($AH$2:$AH332)-1)),0)</f>
        <v>0</v>
      </c>
      <c r="CM332" s="109" cm="1">
        <f t="array" ref="CM332">IF($AG332,SQRT(SUMPRODUCT($AH$2:$AH332, (AY$2:AY332-BS332)^2)/(SUM($AH$2:$AH332)-1)),0)</f>
        <v>0</v>
      </c>
      <c r="CN332" s="109" cm="1">
        <f t="array" ref="CN332">IF($AG332,SQRT(SUMPRODUCT($AH$2:$AH332, (AZ$2:AZ332-BT332)^2)/(SUM($AH$2:$AH332)-1)),0)</f>
        <v>0</v>
      </c>
      <c r="CO332" s="109" cm="1">
        <f t="array" ref="CO332">IF($AG332,SQRT(SUMPRODUCT($AH$2:$AH332, (BA$2:BA332-BU332)^2)/(SUM($AH$2:$AH332)-1)),0)</f>
        <v>0</v>
      </c>
    </row>
    <row r="333" spans="34:93" x14ac:dyDescent="0.25">
      <c r="AH333" s="99" t="str">
        <f t="shared" si="89"/>
        <v/>
      </c>
      <c r="AI333" s="11">
        <f t="shared" ca="1" si="94"/>
        <v>0</v>
      </c>
      <c r="AJ333" s="11">
        <f t="shared" ca="1" si="94"/>
        <v>0</v>
      </c>
      <c r="AK333" s="11">
        <f t="shared" ca="1" si="94"/>
        <v>0</v>
      </c>
      <c r="AL333" s="11">
        <f t="shared" ca="1" si="94"/>
        <v>0</v>
      </c>
      <c r="AM333" s="11">
        <f t="shared" ca="1" si="94"/>
        <v>0</v>
      </c>
      <c r="AN333" s="11">
        <f t="shared" ca="1" si="94"/>
        <v>0</v>
      </c>
      <c r="AO333" s="11">
        <f t="shared" ca="1" si="94"/>
        <v>0</v>
      </c>
      <c r="AP333" s="11">
        <f t="shared" ca="1" si="94"/>
        <v>0</v>
      </c>
      <c r="AQ333" s="11">
        <f t="shared" ca="1" si="94"/>
        <v>0</v>
      </c>
      <c r="AR333" s="11">
        <f t="shared" ca="1" si="94"/>
        <v>0</v>
      </c>
      <c r="AS333" s="11">
        <f t="shared" ca="1" si="95"/>
        <v>0</v>
      </c>
      <c r="AT333" s="11">
        <f t="shared" ca="1" si="95"/>
        <v>0</v>
      </c>
      <c r="AU333" s="11">
        <f t="shared" ca="1" si="95"/>
        <v>0</v>
      </c>
      <c r="AV333" s="11">
        <f t="shared" ca="1" si="95"/>
        <v>0</v>
      </c>
      <c r="AW333" s="11">
        <f t="shared" ca="1" si="95"/>
        <v>0</v>
      </c>
      <c r="AX333" s="11">
        <f t="shared" ca="1" si="95"/>
        <v>0</v>
      </c>
      <c r="AY333" s="11">
        <f t="shared" ca="1" si="95"/>
        <v>0</v>
      </c>
      <c r="AZ333" s="11">
        <f t="shared" ca="1" si="95"/>
        <v>0</v>
      </c>
      <c r="BA333" s="11">
        <f t="shared" ca="1" si="95"/>
        <v>0</v>
      </c>
      <c r="BB333" s="11"/>
      <c r="BC333" s="11">
        <f>IF($AG333,SUMPRODUCT(AI$2:AI333,$AH$2:$AH333)/SUM($AH$2:$AH333),0)</f>
        <v>0</v>
      </c>
      <c r="BD333" s="11">
        <f>IF($AG333,SUMPRODUCT(AJ$2:AJ333,$AH$2:$AH333)/SUM($AH$2:$AH333),0)</f>
        <v>0</v>
      </c>
      <c r="BE333" s="11">
        <f>IF($AG333,SUMPRODUCT(AK$2:AK333,$AH$2:$AH333)/SUM($AH$2:$AH333),0)</f>
        <v>0</v>
      </c>
      <c r="BF333" s="11">
        <f>IF($AG333,SUMPRODUCT(AL$2:AL333,$AH$2:$AH333)/SUM($AH$2:$AH333),0)</f>
        <v>0</v>
      </c>
      <c r="BG333" s="11">
        <f>IF($AG333,SUMPRODUCT(AM$2:AM333,$AH$2:$AH333)/SUM($AH$2:$AH333),0)</f>
        <v>0</v>
      </c>
      <c r="BH333" s="11">
        <f>IF($AG333,SUMPRODUCT(AN$2:AN333,$AH$2:$AH333)/SUM($AH$2:$AH333),0)</f>
        <v>0</v>
      </c>
      <c r="BI333" s="11">
        <f>IF($AG333,SUMPRODUCT(AO$2:AO333,$AH$2:$AH333)/SUM($AH$2:$AH333),0)</f>
        <v>0</v>
      </c>
      <c r="BJ333" s="11">
        <f>IF($AG333,SUMPRODUCT(AP$2:AP333,$AH$2:$AH333)/SUM($AH$2:$AH333),0)</f>
        <v>0</v>
      </c>
      <c r="BK333" s="11">
        <f>IF($AG333,SUMPRODUCT(AQ$2:AQ333,$AH$2:$AH333)/SUM($AH$2:$AH333),0)</f>
        <v>0</v>
      </c>
      <c r="BL333" s="11">
        <f>IF($AG333,SUMPRODUCT(AR$2:AR333,$AH$2:$AH333)/SUM($AH$2:$AH333),0)</f>
        <v>0</v>
      </c>
      <c r="BM333" s="11">
        <f>IF($AG333,SUMPRODUCT(AS$2:AS333,$AH$2:$AH333)/SUM($AH$2:$AH333),0)</f>
        <v>0</v>
      </c>
      <c r="BN333" s="11">
        <f>IF($AG333,SUMPRODUCT(AT$2:AT333,$AH$2:$AH333)/SUM($AH$2:$AH333),0)</f>
        <v>0</v>
      </c>
      <c r="BO333" s="11">
        <f>IF($AG333,SUMPRODUCT(AU$2:AU333,$AH$2:$AH333)/SUM($AH$2:$AH333),0)</f>
        <v>0</v>
      </c>
      <c r="BP333" s="11">
        <f>IF($AG333,SUMPRODUCT(AV$2:AV333,$AH$2:$AH333)/SUM($AH$2:$AH333),0)</f>
        <v>0</v>
      </c>
      <c r="BQ333" s="11">
        <f>IF($AG333,SUMPRODUCT(AW$2:AW333,$AH$2:$AH333)/SUM($AH$2:$AH333),0)</f>
        <v>0</v>
      </c>
      <c r="BR333" s="11">
        <f>IF($AG333,SUMPRODUCT(AX$2:AX333,$AH$2:$AH333)/SUM($AH$2:$AH333),0)</f>
        <v>0</v>
      </c>
      <c r="BS333" s="11">
        <f>IF($AG333,SUMPRODUCT(AY$2:AY333,$AH$2:$AH333)/SUM($AH$2:$AH333),0)</f>
        <v>0</v>
      </c>
      <c r="BT333" s="11">
        <f>IF($AG333,SUMPRODUCT(AZ$2:AZ333,$AH$2:$AH333)/SUM($AH$2:$AH333),0)</f>
        <v>0</v>
      </c>
      <c r="BU333" s="11">
        <f>IF($AG333,SUMPRODUCT(BA$2:BA333,$AH$2:$AH333)/SUM($AH$2:$AH333),0)</f>
        <v>0</v>
      </c>
      <c r="BV333" s="11"/>
      <c r="BW333" s="109" cm="1">
        <f t="array" ref="BW333">IF($AG333,SQRT(SUMPRODUCT($AH$2:$AH333, (AI$2:AI333-BC333)^2)/(SUM($AH$2:$AH333)-1)),0)</f>
        <v>0</v>
      </c>
      <c r="BX333" s="109" cm="1">
        <f t="array" ref="BX333">IF($AG333,SQRT(SUMPRODUCT($AH$2:$AH333, (AJ$2:AJ333-BD333)^2)/(SUM($AH$2:$AH333)-1)),0)</f>
        <v>0</v>
      </c>
      <c r="BY333" s="109" cm="1">
        <f t="array" ref="BY333">IF($AG333,SQRT(SUMPRODUCT($AH$2:$AH333, (AK$2:AK333-BE333)^2)/(SUM($AH$2:$AH333)-1)),0)</f>
        <v>0</v>
      </c>
      <c r="BZ333" s="109" cm="1">
        <f t="array" ref="BZ333">IF($AG333,SQRT(SUMPRODUCT($AH$2:$AH333, (AL$2:AL333-BF333)^2)/(SUM($AH$2:$AH333)-1)),0)</f>
        <v>0</v>
      </c>
      <c r="CA333" s="109" cm="1">
        <f t="array" ref="CA333">IF($AG333,SQRT(SUMPRODUCT($AH$2:$AH333, (AM$2:AM333-BG333)^2)/(SUM($AH$2:$AH333)-1)),0)</f>
        <v>0</v>
      </c>
      <c r="CB333" s="109" cm="1">
        <f t="array" ref="CB333">IF($AG333,SQRT(SUMPRODUCT($AH$2:$AH333, (AN$2:AN333-BH333)^2)/(SUM($AH$2:$AH333)-1)),0)</f>
        <v>0</v>
      </c>
      <c r="CC333" s="109" cm="1">
        <f t="array" ref="CC333">IF($AG333,SQRT(SUMPRODUCT($AH$2:$AH333, (AO$2:AO333-BI333)^2)/(SUM($AH$2:$AH333)-1)),0)</f>
        <v>0</v>
      </c>
      <c r="CD333" s="109" cm="1">
        <f t="array" ref="CD333">IF($AG333,SQRT(SUMPRODUCT($AH$2:$AH333, (AP$2:AP333-BJ333)^2)/(SUM($AH$2:$AH333)-1)),0)</f>
        <v>0</v>
      </c>
      <c r="CE333" s="109" cm="1">
        <f t="array" ref="CE333">IF($AG333,SQRT(SUMPRODUCT($AH$2:$AH333, (AQ$2:AQ333-BK333)^2)/(SUM($AH$2:$AH333)-1)),0)</f>
        <v>0</v>
      </c>
      <c r="CF333" s="109" cm="1">
        <f t="array" ref="CF333">IF($AG333,SQRT(SUMPRODUCT($AH$2:$AH333, (AR$2:AR333-BL333)^2)/(SUM($AH$2:$AH333)-1)),0)</f>
        <v>0</v>
      </c>
      <c r="CG333" s="109" cm="1">
        <f t="array" ref="CG333">IF($AG333,SQRT(SUMPRODUCT($AH$2:$AH333, (AS$2:AS333-BM333)^2)/(SUM($AH$2:$AH333)-1)),0)</f>
        <v>0</v>
      </c>
      <c r="CH333" s="109" cm="1">
        <f t="array" ref="CH333">IF($AG333,SQRT(SUMPRODUCT($AH$2:$AH333, (AT$2:AT333-BN333)^2)/(SUM($AH$2:$AH333)-1)),0)</f>
        <v>0</v>
      </c>
      <c r="CI333" s="109" cm="1">
        <f t="array" ref="CI333">IF($AG333,SQRT(SUMPRODUCT($AH$2:$AH333, (AU$2:AU333-BO333)^2)/(SUM($AH$2:$AH333)-1)),0)</f>
        <v>0</v>
      </c>
      <c r="CJ333" s="109" cm="1">
        <f t="array" ref="CJ333">IF($AG333,SQRT(SUMPRODUCT($AH$2:$AH333, (AV$2:AV333-BP333)^2)/(SUM($AH$2:$AH333)-1)),0)</f>
        <v>0</v>
      </c>
      <c r="CK333" s="109" cm="1">
        <f t="array" ref="CK333">IF($AG333,SQRT(SUMPRODUCT($AH$2:$AH333, (AW$2:AW333-BQ333)^2)/(SUM($AH$2:$AH333)-1)),0)</f>
        <v>0</v>
      </c>
      <c r="CL333" s="109" cm="1">
        <f t="array" ref="CL333">IF($AG333,SQRT(SUMPRODUCT($AH$2:$AH333, (AX$2:AX333-BR333)^2)/(SUM($AH$2:$AH333)-1)),0)</f>
        <v>0</v>
      </c>
      <c r="CM333" s="109" cm="1">
        <f t="array" ref="CM333">IF($AG333,SQRT(SUMPRODUCT($AH$2:$AH333, (AY$2:AY333-BS333)^2)/(SUM($AH$2:$AH333)-1)),0)</f>
        <v>0</v>
      </c>
      <c r="CN333" s="109" cm="1">
        <f t="array" ref="CN333">IF($AG333,SQRT(SUMPRODUCT($AH$2:$AH333, (AZ$2:AZ333-BT333)^2)/(SUM($AH$2:$AH333)-1)),0)</f>
        <v>0</v>
      </c>
      <c r="CO333" s="109" cm="1">
        <f t="array" ref="CO333">IF($AG333,SQRT(SUMPRODUCT($AH$2:$AH333, (BA$2:BA333-BU333)^2)/(SUM($AH$2:$AH333)-1)),0)</f>
        <v>0</v>
      </c>
    </row>
    <row r="334" spans="34:93" x14ac:dyDescent="0.25">
      <c r="AH334" s="99" t="str">
        <f t="shared" si="89"/>
        <v/>
      </c>
      <c r="AI334" s="11">
        <f t="shared" ca="1" si="94"/>
        <v>0</v>
      </c>
      <c r="AJ334" s="11">
        <f t="shared" ca="1" si="94"/>
        <v>0</v>
      </c>
      <c r="AK334" s="11">
        <f t="shared" ca="1" si="94"/>
        <v>0</v>
      </c>
      <c r="AL334" s="11">
        <f t="shared" ca="1" si="94"/>
        <v>0</v>
      </c>
      <c r="AM334" s="11">
        <f t="shared" ca="1" si="94"/>
        <v>0</v>
      </c>
      <c r="AN334" s="11">
        <f t="shared" ca="1" si="94"/>
        <v>0</v>
      </c>
      <c r="AO334" s="11">
        <f t="shared" ca="1" si="94"/>
        <v>0</v>
      </c>
      <c r="AP334" s="11">
        <f t="shared" ca="1" si="94"/>
        <v>0</v>
      </c>
      <c r="AQ334" s="11">
        <f t="shared" ca="1" si="94"/>
        <v>0</v>
      </c>
      <c r="AR334" s="11">
        <f t="shared" ca="1" si="94"/>
        <v>0</v>
      </c>
      <c r="AS334" s="11">
        <f t="shared" ca="1" si="95"/>
        <v>0</v>
      </c>
      <c r="AT334" s="11">
        <f t="shared" ca="1" si="95"/>
        <v>0</v>
      </c>
      <c r="AU334" s="11">
        <f t="shared" ca="1" si="95"/>
        <v>0</v>
      </c>
      <c r="AV334" s="11">
        <f t="shared" ca="1" si="95"/>
        <v>0</v>
      </c>
      <c r="AW334" s="11">
        <f t="shared" ca="1" si="95"/>
        <v>0</v>
      </c>
      <c r="AX334" s="11">
        <f t="shared" ca="1" si="95"/>
        <v>0</v>
      </c>
      <c r="AY334" s="11">
        <f t="shared" ca="1" si="95"/>
        <v>0</v>
      </c>
      <c r="AZ334" s="11">
        <f t="shared" ca="1" si="95"/>
        <v>0</v>
      </c>
      <c r="BA334" s="11">
        <f t="shared" ca="1" si="95"/>
        <v>0</v>
      </c>
      <c r="BB334" s="11"/>
      <c r="BC334" s="11">
        <f>IF($AG334,SUMPRODUCT(AI$2:AI334,$AH$2:$AH334)/SUM($AH$2:$AH334),0)</f>
        <v>0</v>
      </c>
      <c r="BD334" s="11">
        <f>IF($AG334,SUMPRODUCT(AJ$2:AJ334,$AH$2:$AH334)/SUM($AH$2:$AH334),0)</f>
        <v>0</v>
      </c>
      <c r="BE334" s="11">
        <f>IF($AG334,SUMPRODUCT(AK$2:AK334,$AH$2:$AH334)/SUM($AH$2:$AH334),0)</f>
        <v>0</v>
      </c>
      <c r="BF334" s="11">
        <f>IF($AG334,SUMPRODUCT(AL$2:AL334,$AH$2:$AH334)/SUM($AH$2:$AH334),0)</f>
        <v>0</v>
      </c>
      <c r="BG334" s="11">
        <f>IF($AG334,SUMPRODUCT(AM$2:AM334,$AH$2:$AH334)/SUM($AH$2:$AH334),0)</f>
        <v>0</v>
      </c>
      <c r="BH334" s="11">
        <f>IF($AG334,SUMPRODUCT(AN$2:AN334,$AH$2:$AH334)/SUM($AH$2:$AH334),0)</f>
        <v>0</v>
      </c>
      <c r="BI334" s="11">
        <f>IF($AG334,SUMPRODUCT(AO$2:AO334,$AH$2:$AH334)/SUM($AH$2:$AH334),0)</f>
        <v>0</v>
      </c>
      <c r="BJ334" s="11">
        <f>IF($AG334,SUMPRODUCT(AP$2:AP334,$AH$2:$AH334)/SUM($AH$2:$AH334),0)</f>
        <v>0</v>
      </c>
      <c r="BK334" s="11">
        <f>IF($AG334,SUMPRODUCT(AQ$2:AQ334,$AH$2:$AH334)/SUM($AH$2:$AH334),0)</f>
        <v>0</v>
      </c>
      <c r="BL334" s="11">
        <f>IF($AG334,SUMPRODUCT(AR$2:AR334,$AH$2:$AH334)/SUM($AH$2:$AH334),0)</f>
        <v>0</v>
      </c>
      <c r="BM334" s="11">
        <f>IF($AG334,SUMPRODUCT(AS$2:AS334,$AH$2:$AH334)/SUM($AH$2:$AH334),0)</f>
        <v>0</v>
      </c>
      <c r="BN334" s="11">
        <f>IF($AG334,SUMPRODUCT(AT$2:AT334,$AH$2:$AH334)/SUM($AH$2:$AH334),0)</f>
        <v>0</v>
      </c>
      <c r="BO334" s="11">
        <f>IF($AG334,SUMPRODUCT(AU$2:AU334,$AH$2:$AH334)/SUM($AH$2:$AH334),0)</f>
        <v>0</v>
      </c>
      <c r="BP334" s="11">
        <f>IF($AG334,SUMPRODUCT(AV$2:AV334,$AH$2:$AH334)/SUM($AH$2:$AH334),0)</f>
        <v>0</v>
      </c>
      <c r="BQ334" s="11">
        <f>IF($AG334,SUMPRODUCT(AW$2:AW334,$AH$2:$AH334)/SUM($AH$2:$AH334),0)</f>
        <v>0</v>
      </c>
      <c r="BR334" s="11">
        <f>IF($AG334,SUMPRODUCT(AX$2:AX334,$AH$2:$AH334)/SUM($AH$2:$AH334),0)</f>
        <v>0</v>
      </c>
      <c r="BS334" s="11">
        <f>IF($AG334,SUMPRODUCT(AY$2:AY334,$AH$2:$AH334)/SUM($AH$2:$AH334),0)</f>
        <v>0</v>
      </c>
      <c r="BT334" s="11">
        <f>IF($AG334,SUMPRODUCT(AZ$2:AZ334,$AH$2:$AH334)/SUM($AH$2:$AH334),0)</f>
        <v>0</v>
      </c>
      <c r="BU334" s="11">
        <f>IF($AG334,SUMPRODUCT(BA$2:BA334,$AH$2:$AH334)/SUM($AH$2:$AH334),0)</f>
        <v>0</v>
      </c>
      <c r="BV334" s="11"/>
      <c r="BW334" s="109" cm="1">
        <f t="array" ref="BW334">IF($AG334,SQRT(SUMPRODUCT($AH$2:$AH334, (AI$2:AI334-BC334)^2)/(SUM($AH$2:$AH334)-1)),0)</f>
        <v>0</v>
      </c>
      <c r="BX334" s="109" cm="1">
        <f t="array" ref="BX334">IF($AG334,SQRT(SUMPRODUCT($AH$2:$AH334, (AJ$2:AJ334-BD334)^2)/(SUM($AH$2:$AH334)-1)),0)</f>
        <v>0</v>
      </c>
      <c r="BY334" s="109" cm="1">
        <f t="array" ref="BY334">IF($AG334,SQRT(SUMPRODUCT($AH$2:$AH334, (AK$2:AK334-BE334)^2)/(SUM($AH$2:$AH334)-1)),0)</f>
        <v>0</v>
      </c>
      <c r="BZ334" s="109" cm="1">
        <f t="array" ref="BZ334">IF($AG334,SQRT(SUMPRODUCT($AH$2:$AH334, (AL$2:AL334-BF334)^2)/(SUM($AH$2:$AH334)-1)),0)</f>
        <v>0</v>
      </c>
      <c r="CA334" s="109" cm="1">
        <f t="array" ref="CA334">IF($AG334,SQRT(SUMPRODUCT($AH$2:$AH334, (AM$2:AM334-BG334)^2)/(SUM($AH$2:$AH334)-1)),0)</f>
        <v>0</v>
      </c>
      <c r="CB334" s="109" cm="1">
        <f t="array" ref="CB334">IF($AG334,SQRT(SUMPRODUCT($AH$2:$AH334, (AN$2:AN334-BH334)^2)/(SUM($AH$2:$AH334)-1)),0)</f>
        <v>0</v>
      </c>
      <c r="CC334" s="109" cm="1">
        <f t="array" ref="CC334">IF($AG334,SQRT(SUMPRODUCT($AH$2:$AH334, (AO$2:AO334-BI334)^2)/(SUM($AH$2:$AH334)-1)),0)</f>
        <v>0</v>
      </c>
      <c r="CD334" s="109" cm="1">
        <f t="array" ref="CD334">IF($AG334,SQRT(SUMPRODUCT($AH$2:$AH334, (AP$2:AP334-BJ334)^2)/(SUM($AH$2:$AH334)-1)),0)</f>
        <v>0</v>
      </c>
      <c r="CE334" s="109" cm="1">
        <f t="array" ref="CE334">IF($AG334,SQRT(SUMPRODUCT($AH$2:$AH334, (AQ$2:AQ334-BK334)^2)/(SUM($AH$2:$AH334)-1)),0)</f>
        <v>0</v>
      </c>
      <c r="CF334" s="109" cm="1">
        <f t="array" ref="CF334">IF($AG334,SQRT(SUMPRODUCT($AH$2:$AH334, (AR$2:AR334-BL334)^2)/(SUM($AH$2:$AH334)-1)),0)</f>
        <v>0</v>
      </c>
      <c r="CG334" s="109" cm="1">
        <f t="array" ref="CG334">IF($AG334,SQRT(SUMPRODUCT($AH$2:$AH334, (AS$2:AS334-BM334)^2)/(SUM($AH$2:$AH334)-1)),0)</f>
        <v>0</v>
      </c>
      <c r="CH334" s="109" cm="1">
        <f t="array" ref="CH334">IF($AG334,SQRT(SUMPRODUCT($AH$2:$AH334, (AT$2:AT334-BN334)^2)/(SUM($AH$2:$AH334)-1)),0)</f>
        <v>0</v>
      </c>
      <c r="CI334" s="109" cm="1">
        <f t="array" ref="CI334">IF($AG334,SQRT(SUMPRODUCT($AH$2:$AH334, (AU$2:AU334-BO334)^2)/(SUM($AH$2:$AH334)-1)),0)</f>
        <v>0</v>
      </c>
      <c r="CJ334" s="109" cm="1">
        <f t="array" ref="CJ334">IF($AG334,SQRT(SUMPRODUCT($AH$2:$AH334, (AV$2:AV334-BP334)^2)/(SUM($AH$2:$AH334)-1)),0)</f>
        <v>0</v>
      </c>
      <c r="CK334" s="109" cm="1">
        <f t="array" ref="CK334">IF($AG334,SQRT(SUMPRODUCT($AH$2:$AH334, (AW$2:AW334-BQ334)^2)/(SUM($AH$2:$AH334)-1)),0)</f>
        <v>0</v>
      </c>
      <c r="CL334" s="109" cm="1">
        <f t="array" ref="CL334">IF($AG334,SQRT(SUMPRODUCT($AH$2:$AH334, (AX$2:AX334-BR334)^2)/(SUM($AH$2:$AH334)-1)),0)</f>
        <v>0</v>
      </c>
      <c r="CM334" s="109" cm="1">
        <f t="array" ref="CM334">IF($AG334,SQRT(SUMPRODUCT($AH$2:$AH334, (AY$2:AY334-BS334)^2)/(SUM($AH$2:$AH334)-1)),0)</f>
        <v>0</v>
      </c>
      <c r="CN334" s="109" cm="1">
        <f t="array" ref="CN334">IF($AG334,SQRT(SUMPRODUCT($AH$2:$AH334, (AZ$2:AZ334-BT334)^2)/(SUM($AH$2:$AH334)-1)),0)</f>
        <v>0</v>
      </c>
      <c r="CO334" s="109" cm="1">
        <f t="array" ref="CO334">IF($AG334,SQRT(SUMPRODUCT($AH$2:$AH334, (BA$2:BA334-BU334)^2)/(SUM($AH$2:$AH334)-1)),0)</f>
        <v>0</v>
      </c>
    </row>
    <row r="335" spans="34:93" x14ac:dyDescent="0.25">
      <c r="AH335" s="99" t="str">
        <f t="shared" si="89"/>
        <v/>
      </c>
      <c r="AI335" s="11">
        <f t="shared" ca="1" si="94"/>
        <v>0</v>
      </c>
      <c r="AJ335" s="11">
        <f t="shared" ca="1" si="94"/>
        <v>0</v>
      </c>
      <c r="AK335" s="11">
        <f t="shared" ca="1" si="94"/>
        <v>0</v>
      </c>
      <c r="AL335" s="11">
        <f t="shared" ca="1" si="94"/>
        <v>0</v>
      </c>
      <c r="AM335" s="11">
        <f t="shared" ca="1" si="94"/>
        <v>0</v>
      </c>
      <c r="AN335" s="11">
        <f t="shared" ca="1" si="94"/>
        <v>0</v>
      </c>
      <c r="AO335" s="11">
        <f t="shared" ca="1" si="94"/>
        <v>0</v>
      </c>
      <c r="AP335" s="11">
        <f t="shared" ca="1" si="94"/>
        <v>0</v>
      </c>
      <c r="AQ335" s="11">
        <f t="shared" ca="1" si="94"/>
        <v>0</v>
      </c>
      <c r="AR335" s="11">
        <f t="shared" ca="1" si="94"/>
        <v>0</v>
      </c>
      <c r="AS335" s="11">
        <f t="shared" ca="1" si="95"/>
        <v>0</v>
      </c>
      <c r="AT335" s="11">
        <f t="shared" ca="1" si="95"/>
        <v>0</v>
      </c>
      <c r="AU335" s="11">
        <f t="shared" ca="1" si="95"/>
        <v>0</v>
      </c>
      <c r="AV335" s="11">
        <f t="shared" ca="1" si="95"/>
        <v>0</v>
      </c>
      <c r="AW335" s="11">
        <f t="shared" ca="1" si="95"/>
        <v>0</v>
      </c>
      <c r="AX335" s="11">
        <f t="shared" ca="1" si="95"/>
        <v>0</v>
      </c>
      <c r="AY335" s="11">
        <f t="shared" ca="1" si="95"/>
        <v>0</v>
      </c>
      <c r="AZ335" s="11">
        <f t="shared" ca="1" si="95"/>
        <v>0</v>
      </c>
      <c r="BA335" s="11">
        <f t="shared" ca="1" si="95"/>
        <v>0</v>
      </c>
      <c r="BB335" s="11"/>
      <c r="BC335" s="11">
        <f>IF($AG335,SUMPRODUCT(AI$2:AI335,$AH$2:$AH335)/SUM($AH$2:$AH335),0)</f>
        <v>0</v>
      </c>
      <c r="BD335" s="11">
        <f>IF($AG335,SUMPRODUCT(AJ$2:AJ335,$AH$2:$AH335)/SUM($AH$2:$AH335),0)</f>
        <v>0</v>
      </c>
      <c r="BE335" s="11">
        <f>IF($AG335,SUMPRODUCT(AK$2:AK335,$AH$2:$AH335)/SUM($AH$2:$AH335),0)</f>
        <v>0</v>
      </c>
      <c r="BF335" s="11">
        <f>IF($AG335,SUMPRODUCT(AL$2:AL335,$AH$2:$AH335)/SUM($AH$2:$AH335),0)</f>
        <v>0</v>
      </c>
      <c r="BG335" s="11">
        <f>IF($AG335,SUMPRODUCT(AM$2:AM335,$AH$2:$AH335)/SUM($AH$2:$AH335),0)</f>
        <v>0</v>
      </c>
      <c r="BH335" s="11">
        <f>IF($AG335,SUMPRODUCT(AN$2:AN335,$AH$2:$AH335)/SUM($AH$2:$AH335),0)</f>
        <v>0</v>
      </c>
      <c r="BI335" s="11">
        <f>IF($AG335,SUMPRODUCT(AO$2:AO335,$AH$2:$AH335)/SUM($AH$2:$AH335),0)</f>
        <v>0</v>
      </c>
      <c r="BJ335" s="11">
        <f>IF($AG335,SUMPRODUCT(AP$2:AP335,$AH$2:$AH335)/SUM($AH$2:$AH335),0)</f>
        <v>0</v>
      </c>
      <c r="BK335" s="11">
        <f>IF($AG335,SUMPRODUCT(AQ$2:AQ335,$AH$2:$AH335)/SUM($AH$2:$AH335),0)</f>
        <v>0</v>
      </c>
      <c r="BL335" s="11">
        <f>IF($AG335,SUMPRODUCT(AR$2:AR335,$AH$2:$AH335)/SUM($AH$2:$AH335),0)</f>
        <v>0</v>
      </c>
      <c r="BM335" s="11">
        <f>IF($AG335,SUMPRODUCT(AS$2:AS335,$AH$2:$AH335)/SUM($AH$2:$AH335),0)</f>
        <v>0</v>
      </c>
      <c r="BN335" s="11">
        <f>IF($AG335,SUMPRODUCT(AT$2:AT335,$AH$2:$AH335)/SUM($AH$2:$AH335),0)</f>
        <v>0</v>
      </c>
      <c r="BO335" s="11">
        <f>IF($AG335,SUMPRODUCT(AU$2:AU335,$AH$2:$AH335)/SUM($AH$2:$AH335),0)</f>
        <v>0</v>
      </c>
      <c r="BP335" s="11">
        <f>IF($AG335,SUMPRODUCT(AV$2:AV335,$AH$2:$AH335)/SUM($AH$2:$AH335),0)</f>
        <v>0</v>
      </c>
      <c r="BQ335" s="11">
        <f>IF($AG335,SUMPRODUCT(AW$2:AW335,$AH$2:$AH335)/SUM($AH$2:$AH335),0)</f>
        <v>0</v>
      </c>
      <c r="BR335" s="11">
        <f>IF($AG335,SUMPRODUCT(AX$2:AX335,$AH$2:$AH335)/SUM($AH$2:$AH335),0)</f>
        <v>0</v>
      </c>
      <c r="BS335" s="11">
        <f>IF($AG335,SUMPRODUCT(AY$2:AY335,$AH$2:$AH335)/SUM($AH$2:$AH335),0)</f>
        <v>0</v>
      </c>
      <c r="BT335" s="11">
        <f>IF($AG335,SUMPRODUCT(AZ$2:AZ335,$AH$2:$AH335)/SUM($AH$2:$AH335),0)</f>
        <v>0</v>
      </c>
      <c r="BU335" s="11">
        <f>IF($AG335,SUMPRODUCT(BA$2:BA335,$AH$2:$AH335)/SUM($AH$2:$AH335),0)</f>
        <v>0</v>
      </c>
      <c r="BV335" s="11"/>
      <c r="BW335" s="109" cm="1">
        <f t="array" ref="BW335">IF($AG335,SQRT(SUMPRODUCT($AH$2:$AH335, (AI$2:AI335-BC335)^2)/(SUM($AH$2:$AH335)-1)),0)</f>
        <v>0</v>
      </c>
      <c r="BX335" s="109" cm="1">
        <f t="array" ref="BX335">IF($AG335,SQRT(SUMPRODUCT($AH$2:$AH335, (AJ$2:AJ335-BD335)^2)/(SUM($AH$2:$AH335)-1)),0)</f>
        <v>0</v>
      </c>
      <c r="BY335" s="109" cm="1">
        <f t="array" ref="BY335">IF($AG335,SQRT(SUMPRODUCT($AH$2:$AH335, (AK$2:AK335-BE335)^2)/(SUM($AH$2:$AH335)-1)),0)</f>
        <v>0</v>
      </c>
      <c r="BZ335" s="109" cm="1">
        <f t="array" ref="BZ335">IF($AG335,SQRT(SUMPRODUCT($AH$2:$AH335, (AL$2:AL335-BF335)^2)/(SUM($AH$2:$AH335)-1)),0)</f>
        <v>0</v>
      </c>
      <c r="CA335" s="109" cm="1">
        <f t="array" ref="CA335">IF($AG335,SQRT(SUMPRODUCT($AH$2:$AH335, (AM$2:AM335-BG335)^2)/(SUM($AH$2:$AH335)-1)),0)</f>
        <v>0</v>
      </c>
      <c r="CB335" s="109" cm="1">
        <f t="array" ref="CB335">IF($AG335,SQRT(SUMPRODUCT($AH$2:$AH335, (AN$2:AN335-BH335)^2)/(SUM($AH$2:$AH335)-1)),0)</f>
        <v>0</v>
      </c>
      <c r="CC335" s="109" cm="1">
        <f t="array" ref="CC335">IF($AG335,SQRT(SUMPRODUCT($AH$2:$AH335, (AO$2:AO335-BI335)^2)/(SUM($AH$2:$AH335)-1)),0)</f>
        <v>0</v>
      </c>
      <c r="CD335" s="109" cm="1">
        <f t="array" ref="CD335">IF($AG335,SQRT(SUMPRODUCT($AH$2:$AH335, (AP$2:AP335-BJ335)^2)/(SUM($AH$2:$AH335)-1)),0)</f>
        <v>0</v>
      </c>
      <c r="CE335" s="109" cm="1">
        <f t="array" ref="CE335">IF($AG335,SQRT(SUMPRODUCT($AH$2:$AH335, (AQ$2:AQ335-BK335)^2)/(SUM($AH$2:$AH335)-1)),0)</f>
        <v>0</v>
      </c>
      <c r="CF335" s="109" cm="1">
        <f t="array" ref="CF335">IF($AG335,SQRT(SUMPRODUCT($AH$2:$AH335, (AR$2:AR335-BL335)^2)/(SUM($AH$2:$AH335)-1)),0)</f>
        <v>0</v>
      </c>
      <c r="CG335" s="109" cm="1">
        <f t="array" ref="CG335">IF($AG335,SQRT(SUMPRODUCT($AH$2:$AH335, (AS$2:AS335-BM335)^2)/(SUM($AH$2:$AH335)-1)),0)</f>
        <v>0</v>
      </c>
      <c r="CH335" s="109" cm="1">
        <f t="array" ref="CH335">IF($AG335,SQRT(SUMPRODUCT($AH$2:$AH335, (AT$2:AT335-BN335)^2)/(SUM($AH$2:$AH335)-1)),0)</f>
        <v>0</v>
      </c>
      <c r="CI335" s="109" cm="1">
        <f t="array" ref="CI335">IF($AG335,SQRT(SUMPRODUCT($AH$2:$AH335, (AU$2:AU335-BO335)^2)/(SUM($AH$2:$AH335)-1)),0)</f>
        <v>0</v>
      </c>
      <c r="CJ335" s="109" cm="1">
        <f t="array" ref="CJ335">IF($AG335,SQRT(SUMPRODUCT($AH$2:$AH335, (AV$2:AV335-BP335)^2)/(SUM($AH$2:$AH335)-1)),0)</f>
        <v>0</v>
      </c>
      <c r="CK335" s="109" cm="1">
        <f t="array" ref="CK335">IF($AG335,SQRT(SUMPRODUCT($AH$2:$AH335, (AW$2:AW335-BQ335)^2)/(SUM($AH$2:$AH335)-1)),0)</f>
        <v>0</v>
      </c>
      <c r="CL335" s="109" cm="1">
        <f t="array" ref="CL335">IF($AG335,SQRT(SUMPRODUCT($AH$2:$AH335, (AX$2:AX335-BR335)^2)/(SUM($AH$2:$AH335)-1)),0)</f>
        <v>0</v>
      </c>
      <c r="CM335" s="109" cm="1">
        <f t="array" ref="CM335">IF($AG335,SQRT(SUMPRODUCT($AH$2:$AH335, (AY$2:AY335-BS335)^2)/(SUM($AH$2:$AH335)-1)),0)</f>
        <v>0</v>
      </c>
      <c r="CN335" s="109" cm="1">
        <f t="array" ref="CN335">IF($AG335,SQRT(SUMPRODUCT($AH$2:$AH335, (AZ$2:AZ335-BT335)^2)/(SUM($AH$2:$AH335)-1)),0)</f>
        <v>0</v>
      </c>
      <c r="CO335" s="109" cm="1">
        <f t="array" ref="CO335">IF($AG335,SQRT(SUMPRODUCT($AH$2:$AH335, (BA$2:BA335-BU335)^2)/(SUM($AH$2:$AH335)-1)),0)</f>
        <v>0</v>
      </c>
    </row>
    <row r="336" spans="34:93" x14ac:dyDescent="0.25">
      <c r="AH336" s="99" t="str">
        <f t="shared" si="89"/>
        <v/>
      </c>
      <c r="AI336" s="11">
        <f t="shared" ca="1" si="94"/>
        <v>0</v>
      </c>
      <c r="AJ336" s="11">
        <f t="shared" ca="1" si="94"/>
        <v>0</v>
      </c>
      <c r="AK336" s="11">
        <f t="shared" ca="1" si="94"/>
        <v>0</v>
      </c>
      <c r="AL336" s="11">
        <f t="shared" ca="1" si="94"/>
        <v>0</v>
      </c>
      <c r="AM336" s="11">
        <f t="shared" ca="1" si="94"/>
        <v>0</v>
      </c>
      <c r="AN336" s="11">
        <f t="shared" ca="1" si="94"/>
        <v>0</v>
      </c>
      <c r="AO336" s="11">
        <f t="shared" ca="1" si="94"/>
        <v>0</v>
      </c>
      <c r="AP336" s="11">
        <f t="shared" ca="1" si="94"/>
        <v>0</v>
      </c>
      <c r="AQ336" s="11">
        <f t="shared" ca="1" si="94"/>
        <v>0</v>
      </c>
      <c r="AR336" s="11">
        <f t="shared" ca="1" si="94"/>
        <v>0</v>
      </c>
      <c r="AS336" s="11">
        <f t="shared" ca="1" si="95"/>
        <v>0</v>
      </c>
      <c r="AT336" s="11">
        <f t="shared" ca="1" si="95"/>
        <v>0</v>
      </c>
      <c r="AU336" s="11">
        <f t="shared" ca="1" si="95"/>
        <v>0</v>
      </c>
      <c r="AV336" s="11">
        <f t="shared" ca="1" si="95"/>
        <v>0</v>
      </c>
      <c r="AW336" s="11">
        <f t="shared" ca="1" si="95"/>
        <v>0</v>
      </c>
      <c r="AX336" s="11">
        <f t="shared" ca="1" si="95"/>
        <v>0</v>
      </c>
      <c r="AY336" s="11">
        <f t="shared" ca="1" si="95"/>
        <v>0</v>
      </c>
      <c r="AZ336" s="11">
        <f t="shared" ca="1" si="95"/>
        <v>0</v>
      </c>
      <c r="BA336" s="11">
        <f t="shared" ca="1" si="95"/>
        <v>0</v>
      </c>
      <c r="BB336" s="11"/>
      <c r="BC336" s="11">
        <f>IF($AG336,SUMPRODUCT(AI$2:AI336,$AH$2:$AH336)/SUM($AH$2:$AH336),0)</f>
        <v>0</v>
      </c>
      <c r="BD336" s="11">
        <f>IF($AG336,SUMPRODUCT(AJ$2:AJ336,$AH$2:$AH336)/SUM($AH$2:$AH336),0)</f>
        <v>0</v>
      </c>
      <c r="BE336" s="11">
        <f>IF($AG336,SUMPRODUCT(AK$2:AK336,$AH$2:$AH336)/SUM($AH$2:$AH336),0)</f>
        <v>0</v>
      </c>
      <c r="BF336" s="11">
        <f>IF($AG336,SUMPRODUCT(AL$2:AL336,$AH$2:$AH336)/SUM($AH$2:$AH336),0)</f>
        <v>0</v>
      </c>
      <c r="BG336" s="11">
        <f>IF($AG336,SUMPRODUCT(AM$2:AM336,$AH$2:$AH336)/SUM($AH$2:$AH336),0)</f>
        <v>0</v>
      </c>
      <c r="BH336" s="11">
        <f>IF($AG336,SUMPRODUCT(AN$2:AN336,$AH$2:$AH336)/SUM($AH$2:$AH336),0)</f>
        <v>0</v>
      </c>
      <c r="BI336" s="11">
        <f>IF($AG336,SUMPRODUCT(AO$2:AO336,$AH$2:$AH336)/SUM($AH$2:$AH336),0)</f>
        <v>0</v>
      </c>
      <c r="BJ336" s="11">
        <f>IF($AG336,SUMPRODUCT(AP$2:AP336,$AH$2:$AH336)/SUM($AH$2:$AH336),0)</f>
        <v>0</v>
      </c>
      <c r="BK336" s="11">
        <f>IF($AG336,SUMPRODUCT(AQ$2:AQ336,$AH$2:$AH336)/SUM($AH$2:$AH336),0)</f>
        <v>0</v>
      </c>
      <c r="BL336" s="11">
        <f>IF($AG336,SUMPRODUCT(AR$2:AR336,$AH$2:$AH336)/SUM($AH$2:$AH336),0)</f>
        <v>0</v>
      </c>
      <c r="BM336" s="11">
        <f>IF($AG336,SUMPRODUCT(AS$2:AS336,$AH$2:$AH336)/SUM($AH$2:$AH336),0)</f>
        <v>0</v>
      </c>
      <c r="BN336" s="11">
        <f>IF($AG336,SUMPRODUCT(AT$2:AT336,$AH$2:$AH336)/SUM($AH$2:$AH336),0)</f>
        <v>0</v>
      </c>
      <c r="BO336" s="11">
        <f>IF($AG336,SUMPRODUCT(AU$2:AU336,$AH$2:$AH336)/SUM($AH$2:$AH336),0)</f>
        <v>0</v>
      </c>
      <c r="BP336" s="11">
        <f>IF($AG336,SUMPRODUCT(AV$2:AV336,$AH$2:$AH336)/SUM($AH$2:$AH336),0)</f>
        <v>0</v>
      </c>
      <c r="BQ336" s="11">
        <f>IF($AG336,SUMPRODUCT(AW$2:AW336,$AH$2:$AH336)/SUM($AH$2:$AH336),0)</f>
        <v>0</v>
      </c>
      <c r="BR336" s="11">
        <f>IF($AG336,SUMPRODUCT(AX$2:AX336,$AH$2:$AH336)/SUM($AH$2:$AH336),0)</f>
        <v>0</v>
      </c>
      <c r="BS336" s="11">
        <f>IF($AG336,SUMPRODUCT(AY$2:AY336,$AH$2:$AH336)/SUM($AH$2:$AH336),0)</f>
        <v>0</v>
      </c>
      <c r="BT336" s="11">
        <f>IF($AG336,SUMPRODUCT(AZ$2:AZ336,$AH$2:$AH336)/SUM($AH$2:$AH336),0)</f>
        <v>0</v>
      </c>
      <c r="BU336" s="11">
        <f>IF($AG336,SUMPRODUCT(BA$2:BA336,$AH$2:$AH336)/SUM($AH$2:$AH336),0)</f>
        <v>0</v>
      </c>
      <c r="BV336" s="11"/>
      <c r="BW336" s="109" cm="1">
        <f t="array" ref="BW336">IF($AG336,SQRT(SUMPRODUCT($AH$2:$AH336, (AI$2:AI336-BC336)^2)/(SUM($AH$2:$AH336)-1)),0)</f>
        <v>0</v>
      </c>
      <c r="BX336" s="109" cm="1">
        <f t="array" ref="BX336">IF($AG336,SQRT(SUMPRODUCT($AH$2:$AH336, (AJ$2:AJ336-BD336)^2)/(SUM($AH$2:$AH336)-1)),0)</f>
        <v>0</v>
      </c>
      <c r="BY336" s="109" cm="1">
        <f t="array" ref="BY336">IF($AG336,SQRT(SUMPRODUCT($AH$2:$AH336, (AK$2:AK336-BE336)^2)/(SUM($AH$2:$AH336)-1)),0)</f>
        <v>0</v>
      </c>
      <c r="BZ336" s="109" cm="1">
        <f t="array" ref="BZ336">IF($AG336,SQRT(SUMPRODUCT($AH$2:$AH336, (AL$2:AL336-BF336)^2)/(SUM($AH$2:$AH336)-1)),0)</f>
        <v>0</v>
      </c>
      <c r="CA336" s="109" cm="1">
        <f t="array" ref="CA336">IF($AG336,SQRT(SUMPRODUCT($AH$2:$AH336, (AM$2:AM336-BG336)^2)/(SUM($AH$2:$AH336)-1)),0)</f>
        <v>0</v>
      </c>
      <c r="CB336" s="109" cm="1">
        <f t="array" ref="CB336">IF($AG336,SQRT(SUMPRODUCT($AH$2:$AH336, (AN$2:AN336-BH336)^2)/(SUM($AH$2:$AH336)-1)),0)</f>
        <v>0</v>
      </c>
      <c r="CC336" s="109" cm="1">
        <f t="array" ref="CC336">IF($AG336,SQRT(SUMPRODUCT($AH$2:$AH336, (AO$2:AO336-BI336)^2)/(SUM($AH$2:$AH336)-1)),0)</f>
        <v>0</v>
      </c>
      <c r="CD336" s="109" cm="1">
        <f t="array" ref="CD336">IF($AG336,SQRT(SUMPRODUCT($AH$2:$AH336, (AP$2:AP336-BJ336)^2)/(SUM($AH$2:$AH336)-1)),0)</f>
        <v>0</v>
      </c>
      <c r="CE336" s="109" cm="1">
        <f t="array" ref="CE336">IF($AG336,SQRT(SUMPRODUCT($AH$2:$AH336, (AQ$2:AQ336-BK336)^2)/(SUM($AH$2:$AH336)-1)),0)</f>
        <v>0</v>
      </c>
      <c r="CF336" s="109" cm="1">
        <f t="array" ref="CF336">IF($AG336,SQRT(SUMPRODUCT($AH$2:$AH336, (AR$2:AR336-BL336)^2)/(SUM($AH$2:$AH336)-1)),0)</f>
        <v>0</v>
      </c>
      <c r="CG336" s="109" cm="1">
        <f t="array" ref="CG336">IF($AG336,SQRT(SUMPRODUCT($AH$2:$AH336, (AS$2:AS336-BM336)^2)/(SUM($AH$2:$AH336)-1)),0)</f>
        <v>0</v>
      </c>
      <c r="CH336" s="109" cm="1">
        <f t="array" ref="CH336">IF($AG336,SQRT(SUMPRODUCT($AH$2:$AH336, (AT$2:AT336-BN336)^2)/(SUM($AH$2:$AH336)-1)),0)</f>
        <v>0</v>
      </c>
      <c r="CI336" s="109" cm="1">
        <f t="array" ref="CI336">IF($AG336,SQRT(SUMPRODUCT($AH$2:$AH336, (AU$2:AU336-BO336)^2)/(SUM($AH$2:$AH336)-1)),0)</f>
        <v>0</v>
      </c>
      <c r="CJ336" s="109" cm="1">
        <f t="array" ref="CJ336">IF($AG336,SQRT(SUMPRODUCT($AH$2:$AH336, (AV$2:AV336-BP336)^2)/(SUM($AH$2:$AH336)-1)),0)</f>
        <v>0</v>
      </c>
      <c r="CK336" s="109" cm="1">
        <f t="array" ref="CK336">IF($AG336,SQRT(SUMPRODUCT($AH$2:$AH336, (AW$2:AW336-BQ336)^2)/(SUM($AH$2:$AH336)-1)),0)</f>
        <v>0</v>
      </c>
      <c r="CL336" s="109" cm="1">
        <f t="array" ref="CL336">IF($AG336,SQRT(SUMPRODUCT($AH$2:$AH336, (AX$2:AX336-BR336)^2)/(SUM($AH$2:$AH336)-1)),0)</f>
        <v>0</v>
      </c>
      <c r="CM336" s="109" cm="1">
        <f t="array" ref="CM336">IF($AG336,SQRT(SUMPRODUCT($AH$2:$AH336, (AY$2:AY336-BS336)^2)/(SUM($AH$2:$AH336)-1)),0)</f>
        <v>0</v>
      </c>
      <c r="CN336" s="109" cm="1">
        <f t="array" ref="CN336">IF($AG336,SQRT(SUMPRODUCT($AH$2:$AH336, (AZ$2:AZ336-BT336)^2)/(SUM($AH$2:$AH336)-1)),0)</f>
        <v>0</v>
      </c>
      <c r="CO336" s="109" cm="1">
        <f t="array" ref="CO336">IF($AG336,SQRT(SUMPRODUCT($AH$2:$AH336, (BA$2:BA336-BU336)^2)/(SUM($AH$2:$AH336)-1)),0)</f>
        <v>0</v>
      </c>
    </row>
    <row r="337" spans="34:93" x14ac:dyDescent="0.25">
      <c r="AH337" s="99" t="str">
        <f t="shared" si="89"/>
        <v/>
      </c>
      <c r="AI337" s="11">
        <f t="shared" ca="1" si="94"/>
        <v>0</v>
      </c>
      <c r="AJ337" s="11">
        <f t="shared" ca="1" si="94"/>
        <v>0</v>
      </c>
      <c r="AK337" s="11">
        <f t="shared" ca="1" si="94"/>
        <v>0</v>
      </c>
      <c r="AL337" s="11">
        <f t="shared" ca="1" si="94"/>
        <v>0</v>
      </c>
      <c r="AM337" s="11">
        <f t="shared" ca="1" si="94"/>
        <v>0</v>
      </c>
      <c r="AN337" s="11">
        <f t="shared" ca="1" si="94"/>
        <v>0</v>
      </c>
      <c r="AO337" s="11">
        <f t="shared" ca="1" si="94"/>
        <v>0</v>
      </c>
      <c r="AP337" s="11">
        <f t="shared" ca="1" si="94"/>
        <v>0</v>
      </c>
      <c r="AQ337" s="11">
        <f t="shared" ca="1" si="94"/>
        <v>0</v>
      </c>
      <c r="AR337" s="11">
        <f t="shared" ca="1" si="94"/>
        <v>0</v>
      </c>
      <c r="AS337" s="11">
        <f t="shared" ca="1" si="95"/>
        <v>0</v>
      </c>
      <c r="AT337" s="11">
        <f t="shared" ca="1" si="95"/>
        <v>0</v>
      </c>
      <c r="AU337" s="11">
        <f t="shared" ca="1" si="95"/>
        <v>0</v>
      </c>
      <c r="AV337" s="11">
        <f t="shared" ca="1" si="95"/>
        <v>0</v>
      </c>
      <c r="AW337" s="11">
        <f t="shared" ca="1" si="95"/>
        <v>0</v>
      </c>
      <c r="AX337" s="11">
        <f t="shared" ca="1" si="95"/>
        <v>0</v>
      </c>
      <c r="AY337" s="11">
        <f t="shared" ca="1" si="95"/>
        <v>0</v>
      </c>
      <c r="AZ337" s="11">
        <f t="shared" ca="1" si="95"/>
        <v>0</v>
      </c>
      <c r="BA337" s="11">
        <f t="shared" ca="1" si="95"/>
        <v>0</v>
      </c>
      <c r="BB337" s="11"/>
      <c r="BC337" s="11">
        <f>IF($AG337,SUMPRODUCT(AI$2:AI337,$AH$2:$AH337)/SUM($AH$2:$AH337),0)</f>
        <v>0</v>
      </c>
      <c r="BD337" s="11">
        <f>IF($AG337,SUMPRODUCT(AJ$2:AJ337,$AH$2:$AH337)/SUM($AH$2:$AH337),0)</f>
        <v>0</v>
      </c>
      <c r="BE337" s="11">
        <f>IF($AG337,SUMPRODUCT(AK$2:AK337,$AH$2:$AH337)/SUM($AH$2:$AH337),0)</f>
        <v>0</v>
      </c>
      <c r="BF337" s="11">
        <f>IF($AG337,SUMPRODUCT(AL$2:AL337,$AH$2:$AH337)/SUM($AH$2:$AH337),0)</f>
        <v>0</v>
      </c>
      <c r="BG337" s="11">
        <f>IF($AG337,SUMPRODUCT(AM$2:AM337,$AH$2:$AH337)/SUM($AH$2:$AH337),0)</f>
        <v>0</v>
      </c>
      <c r="BH337" s="11">
        <f>IF($AG337,SUMPRODUCT(AN$2:AN337,$AH$2:$AH337)/SUM($AH$2:$AH337),0)</f>
        <v>0</v>
      </c>
      <c r="BI337" s="11">
        <f>IF($AG337,SUMPRODUCT(AO$2:AO337,$AH$2:$AH337)/SUM($AH$2:$AH337),0)</f>
        <v>0</v>
      </c>
      <c r="BJ337" s="11">
        <f>IF($AG337,SUMPRODUCT(AP$2:AP337,$AH$2:$AH337)/SUM($AH$2:$AH337),0)</f>
        <v>0</v>
      </c>
      <c r="BK337" s="11">
        <f>IF($AG337,SUMPRODUCT(AQ$2:AQ337,$AH$2:$AH337)/SUM($AH$2:$AH337),0)</f>
        <v>0</v>
      </c>
      <c r="BL337" s="11">
        <f>IF($AG337,SUMPRODUCT(AR$2:AR337,$AH$2:$AH337)/SUM($AH$2:$AH337),0)</f>
        <v>0</v>
      </c>
      <c r="BM337" s="11">
        <f>IF($AG337,SUMPRODUCT(AS$2:AS337,$AH$2:$AH337)/SUM($AH$2:$AH337),0)</f>
        <v>0</v>
      </c>
      <c r="BN337" s="11">
        <f>IF($AG337,SUMPRODUCT(AT$2:AT337,$AH$2:$AH337)/SUM($AH$2:$AH337),0)</f>
        <v>0</v>
      </c>
      <c r="BO337" s="11">
        <f>IF($AG337,SUMPRODUCT(AU$2:AU337,$AH$2:$AH337)/SUM($AH$2:$AH337),0)</f>
        <v>0</v>
      </c>
      <c r="BP337" s="11">
        <f>IF($AG337,SUMPRODUCT(AV$2:AV337,$AH$2:$AH337)/SUM($AH$2:$AH337),0)</f>
        <v>0</v>
      </c>
      <c r="BQ337" s="11">
        <f>IF($AG337,SUMPRODUCT(AW$2:AW337,$AH$2:$AH337)/SUM($AH$2:$AH337),0)</f>
        <v>0</v>
      </c>
      <c r="BR337" s="11">
        <f>IF($AG337,SUMPRODUCT(AX$2:AX337,$AH$2:$AH337)/SUM($AH$2:$AH337),0)</f>
        <v>0</v>
      </c>
      <c r="BS337" s="11">
        <f>IF($AG337,SUMPRODUCT(AY$2:AY337,$AH$2:$AH337)/SUM($AH$2:$AH337),0)</f>
        <v>0</v>
      </c>
      <c r="BT337" s="11">
        <f>IF($AG337,SUMPRODUCT(AZ$2:AZ337,$AH$2:$AH337)/SUM($AH$2:$AH337),0)</f>
        <v>0</v>
      </c>
      <c r="BU337" s="11">
        <f>IF($AG337,SUMPRODUCT(BA$2:BA337,$AH$2:$AH337)/SUM($AH$2:$AH337),0)</f>
        <v>0</v>
      </c>
      <c r="BV337" s="11"/>
      <c r="BW337" s="109" cm="1">
        <f t="array" ref="BW337">IF($AG337,SQRT(SUMPRODUCT($AH$2:$AH337, (AI$2:AI337-BC337)^2)/(SUM($AH$2:$AH337)-1)),0)</f>
        <v>0</v>
      </c>
      <c r="BX337" s="109" cm="1">
        <f t="array" ref="BX337">IF($AG337,SQRT(SUMPRODUCT($AH$2:$AH337, (AJ$2:AJ337-BD337)^2)/(SUM($AH$2:$AH337)-1)),0)</f>
        <v>0</v>
      </c>
      <c r="BY337" s="109" cm="1">
        <f t="array" ref="BY337">IF($AG337,SQRT(SUMPRODUCT($AH$2:$AH337, (AK$2:AK337-BE337)^2)/(SUM($AH$2:$AH337)-1)),0)</f>
        <v>0</v>
      </c>
      <c r="BZ337" s="109" cm="1">
        <f t="array" ref="BZ337">IF($AG337,SQRT(SUMPRODUCT($AH$2:$AH337, (AL$2:AL337-BF337)^2)/(SUM($AH$2:$AH337)-1)),0)</f>
        <v>0</v>
      </c>
      <c r="CA337" s="109" cm="1">
        <f t="array" ref="CA337">IF($AG337,SQRT(SUMPRODUCT($AH$2:$AH337, (AM$2:AM337-BG337)^2)/(SUM($AH$2:$AH337)-1)),0)</f>
        <v>0</v>
      </c>
      <c r="CB337" s="109" cm="1">
        <f t="array" ref="CB337">IF($AG337,SQRT(SUMPRODUCT($AH$2:$AH337, (AN$2:AN337-BH337)^2)/(SUM($AH$2:$AH337)-1)),0)</f>
        <v>0</v>
      </c>
      <c r="CC337" s="109" cm="1">
        <f t="array" ref="CC337">IF($AG337,SQRT(SUMPRODUCT($AH$2:$AH337, (AO$2:AO337-BI337)^2)/(SUM($AH$2:$AH337)-1)),0)</f>
        <v>0</v>
      </c>
      <c r="CD337" s="109" cm="1">
        <f t="array" ref="CD337">IF($AG337,SQRT(SUMPRODUCT($AH$2:$AH337, (AP$2:AP337-BJ337)^2)/(SUM($AH$2:$AH337)-1)),0)</f>
        <v>0</v>
      </c>
      <c r="CE337" s="109" cm="1">
        <f t="array" ref="CE337">IF($AG337,SQRT(SUMPRODUCT($AH$2:$AH337, (AQ$2:AQ337-BK337)^2)/(SUM($AH$2:$AH337)-1)),0)</f>
        <v>0</v>
      </c>
      <c r="CF337" s="109" cm="1">
        <f t="array" ref="CF337">IF($AG337,SQRT(SUMPRODUCT($AH$2:$AH337, (AR$2:AR337-BL337)^2)/(SUM($AH$2:$AH337)-1)),0)</f>
        <v>0</v>
      </c>
      <c r="CG337" s="109" cm="1">
        <f t="array" ref="CG337">IF($AG337,SQRT(SUMPRODUCT($AH$2:$AH337, (AS$2:AS337-BM337)^2)/(SUM($AH$2:$AH337)-1)),0)</f>
        <v>0</v>
      </c>
      <c r="CH337" s="109" cm="1">
        <f t="array" ref="CH337">IF($AG337,SQRT(SUMPRODUCT($AH$2:$AH337, (AT$2:AT337-BN337)^2)/(SUM($AH$2:$AH337)-1)),0)</f>
        <v>0</v>
      </c>
      <c r="CI337" s="109" cm="1">
        <f t="array" ref="CI337">IF($AG337,SQRT(SUMPRODUCT($AH$2:$AH337, (AU$2:AU337-BO337)^2)/(SUM($AH$2:$AH337)-1)),0)</f>
        <v>0</v>
      </c>
      <c r="CJ337" s="109" cm="1">
        <f t="array" ref="CJ337">IF($AG337,SQRT(SUMPRODUCT($AH$2:$AH337, (AV$2:AV337-BP337)^2)/(SUM($AH$2:$AH337)-1)),0)</f>
        <v>0</v>
      </c>
      <c r="CK337" s="109" cm="1">
        <f t="array" ref="CK337">IF($AG337,SQRT(SUMPRODUCT($AH$2:$AH337, (AW$2:AW337-BQ337)^2)/(SUM($AH$2:$AH337)-1)),0)</f>
        <v>0</v>
      </c>
      <c r="CL337" s="109" cm="1">
        <f t="array" ref="CL337">IF($AG337,SQRT(SUMPRODUCT($AH$2:$AH337, (AX$2:AX337-BR337)^2)/(SUM($AH$2:$AH337)-1)),0)</f>
        <v>0</v>
      </c>
      <c r="CM337" s="109" cm="1">
        <f t="array" ref="CM337">IF($AG337,SQRT(SUMPRODUCT($AH$2:$AH337, (AY$2:AY337-BS337)^2)/(SUM($AH$2:$AH337)-1)),0)</f>
        <v>0</v>
      </c>
      <c r="CN337" s="109" cm="1">
        <f t="array" ref="CN337">IF($AG337,SQRT(SUMPRODUCT($AH$2:$AH337, (AZ$2:AZ337-BT337)^2)/(SUM($AH$2:$AH337)-1)),0)</f>
        <v>0</v>
      </c>
      <c r="CO337" s="109" cm="1">
        <f t="array" ref="CO337">IF($AG337,SQRT(SUMPRODUCT($AH$2:$AH337, (BA$2:BA337-BU337)^2)/(SUM($AH$2:$AH337)-1)),0)</f>
        <v>0</v>
      </c>
    </row>
    <row r="338" spans="34:93" x14ac:dyDescent="0.25">
      <c r="AH338" s="99" t="str">
        <f t="shared" si="89"/>
        <v/>
      </c>
      <c r="AI338" s="11">
        <f t="shared" ca="1" si="94"/>
        <v>0</v>
      </c>
      <c r="AJ338" s="11">
        <f t="shared" ca="1" si="94"/>
        <v>0</v>
      </c>
      <c r="AK338" s="11">
        <f t="shared" ca="1" si="94"/>
        <v>0</v>
      </c>
      <c r="AL338" s="11">
        <f t="shared" ca="1" si="94"/>
        <v>0</v>
      </c>
      <c r="AM338" s="11">
        <f t="shared" ca="1" si="94"/>
        <v>0</v>
      </c>
      <c r="AN338" s="11">
        <f t="shared" ca="1" si="94"/>
        <v>0</v>
      </c>
      <c r="AO338" s="11">
        <f t="shared" ca="1" si="94"/>
        <v>0</v>
      </c>
      <c r="AP338" s="11">
        <f t="shared" ca="1" si="94"/>
        <v>0</v>
      </c>
      <c r="AQ338" s="11">
        <f t="shared" ca="1" si="94"/>
        <v>0</v>
      </c>
      <c r="AR338" s="11">
        <f t="shared" ca="1" si="94"/>
        <v>0</v>
      </c>
      <c r="AS338" s="11">
        <f t="shared" ca="1" si="95"/>
        <v>0</v>
      </c>
      <c r="AT338" s="11">
        <f t="shared" ca="1" si="95"/>
        <v>0</v>
      </c>
      <c r="AU338" s="11">
        <f t="shared" ca="1" si="95"/>
        <v>0</v>
      </c>
      <c r="AV338" s="11">
        <f t="shared" ca="1" si="95"/>
        <v>0</v>
      </c>
      <c r="AW338" s="11">
        <f t="shared" ca="1" si="95"/>
        <v>0</v>
      </c>
      <c r="AX338" s="11">
        <f t="shared" ca="1" si="95"/>
        <v>0</v>
      </c>
      <c r="AY338" s="11">
        <f t="shared" ca="1" si="95"/>
        <v>0</v>
      </c>
      <c r="AZ338" s="11">
        <f t="shared" ca="1" si="95"/>
        <v>0</v>
      </c>
      <c r="BA338" s="11">
        <f t="shared" ca="1" si="95"/>
        <v>0</v>
      </c>
      <c r="BB338" s="11"/>
      <c r="BC338" s="11">
        <f>IF($AG338,SUMPRODUCT(AI$2:AI338,$AH$2:$AH338)/SUM($AH$2:$AH338),0)</f>
        <v>0</v>
      </c>
      <c r="BD338" s="11">
        <f>IF($AG338,SUMPRODUCT(AJ$2:AJ338,$AH$2:$AH338)/SUM($AH$2:$AH338),0)</f>
        <v>0</v>
      </c>
      <c r="BE338" s="11">
        <f>IF($AG338,SUMPRODUCT(AK$2:AK338,$AH$2:$AH338)/SUM($AH$2:$AH338),0)</f>
        <v>0</v>
      </c>
      <c r="BF338" s="11">
        <f>IF($AG338,SUMPRODUCT(AL$2:AL338,$AH$2:$AH338)/SUM($AH$2:$AH338),0)</f>
        <v>0</v>
      </c>
      <c r="BG338" s="11">
        <f>IF($AG338,SUMPRODUCT(AM$2:AM338,$AH$2:$AH338)/SUM($AH$2:$AH338),0)</f>
        <v>0</v>
      </c>
      <c r="BH338" s="11">
        <f>IF($AG338,SUMPRODUCT(AN$2:AN338,$AH$2:$AH338)/SUM($AH$2:$AH338),0)</f>
        <v>0</v>
      </c>
      <c r="BI338" s="11">
        <f>IF($AG338,SUMPRODUCT(AO$2:AO338,$AH$2:$AH338)/SUM($AH$2:$AH338),0)</f>
        <v>0</v>
      </c>
      <c r="BJ338" s="11">
        <f>IF($AG338,SUMPRODUCT(AP$2:AP338,$AH$2:$AH338)/SUM($AH$2:$AH338),0)</f>
        <v>0</v>
      </c>
      <c r="BK338" s="11">
        <f>IF($AG338,SUMPRODUCT(AQ$2:AQ338,$AH$2:$AH338)/SUM($AH$2:$AH338),0)</f>
        <v>0</v>
      </c>
      <c r="BL338" s="11">
        <f>IF($AG338,SUMPRODUCT(AR$2:AR338,$AH$2:$AH338)/SUM($AH$2:$AH338),0)</f>
        <v>0</v>
      </c>
      <c r="BM338" s="11">
        <f>IF($AG338,SUMPRODUCT(AS$2:AS338,$AH$2:$AH338)/SUM($AH$2:$AH338),0)</f>
        <v>0</v>
      </c>
      <c r="BN338" s="11">
        <f>IF($AG338,SUMPRODUCT(AT$2:AT338,$AH$2:$AH338)/SUM($AH$2:$AH338),0)</f>
        <v>0</v>
      </c>
      <c r="BO338" s="11">
        <f>IF($AG338,SUMPRODUCT(AU$2:AU338,$AH$2:$AH338)/SUM($AH$2:$AH338),0)</f>
        <v>0</v>
      </c>
      <c r="BP338" s="11">
        <f>IF($AG338,SUMPRODUCT(AV$2:AV338,$AH$2:$AH338)/SUM($AH$2:$AH338),0)</f>
        <v>0</v>
      </c>
      <c r="BQ338" s="11">
        <f>IF($AG338,SUMPRODUCT(AW$2:AW338,$AH$2:$AH338)/SUM($AH$2:$AH338),0)</f>
        <v>0</v>
      </c>
      <c r="BR338" s="11">
        <f>IF($AG338,SUMPRODUCT(AX$2:AX338,$AH$2:$AH338)/SUM($AH$2:$AH338),0)</f>
        <v>0</v>
      </c>
      <c r="BS338" s="11">
        <f>IF($AG338,SUMPRODUCT(AY$2:AY338,$AH$2:$AH338)/SUM($AH$2:$AH338),0)</f>
        <v>0</v>
      </c>
      <c r="BT338" s="11">
        <f>IF($AG338,SUMPRODUCT(AZ$2:AZ338,$AH$2:$AH338)/SUM($AH$2:$AH338),0)</f>
        <v>0</v>
      </c>
      <c r="BU338" s="11">
        <f>IF($AG338,SUMPRODUCT(BA$2:BA338,$AH$2:$AH338)/SUM($AH$2:$AH338),0)</f>
        <v>0</v>
      </c>
      <c r="BV338" s="11"/>
      <c r="BW338" s="109" cm="1">
        <f t="array" ref="BW338">IF($AG338,SQRT(SUMPRODUCT($AH$2:$AH338, (AI$2:AI338-BC338)^2)/(SUM($AH$2:$AH338)-1)),0)</f>
        <v>0</v>
      </c>
      <c r="BX338" s="109" cm="1">
        <f t="array" ref="BX338">IF($AG338,SQRT(SUMPRODUCT($AH$2:$AH338, (AJ$2:AJ338-BD338)^2)/(SUM($AH$2:$AH338)-1)),0)</f>
        <v>0</v>
      </c>
      <c r="BY338" s="109" cm="1">
        <f t="array" ref="BY338">IF($AG338,SQRT(SUMPRODUCT($AH$2:$AH338, (AK$2:AK338-BE338)^2)/(SUM($AH$2:$AH338)-1)),0)</f>
        <v>0</v>
      </c>
      <c r="BZ338" s="109" cm="1">
        <f t="array" ref="BZ338">IF($AG338,SQRT(SUMPRODUCT($AH$2:$AH338, (AL$2:AL338-BF338)^2)/(SUM($AH$2:$AH338)-1)),0)</f>
        <v>0</v>
      </c>
      <c r="CA338" s="109" cm="1">
        <f t="array" ref="CA338">IF($AG338,SQRT(SUMPRODUCT($AH$2:$AH338, (AM$2:AM338-BG338)^2)/(SUM($AH$2:$AH338)-1)),0)</f>
        <v>0</v>
      </c>
      <c r="CB338" s="109" cm="1">
        <f t="array" ref="CB338">IF($AG338,SQRT(SUMPRODUCT($AH$2:$AH338, (AN$2:AN338-BH338)^2)/(SUM($AH$2:$AH338)-1)),0)</f>
        <v>0</v>
      </c>
      <c r="CC338" s="109" cm="1">
        <f t="array" ref="CC338">IF($AG338,SQRT(SUMPRODUCT($AH$2:$AH338, (AO$2:AO338-BI338)^2)/(SUM($AH$2:$AH338)-1)),0)</f>
        <v>0</v>
      </c>
      <c r="CD338" s="109" cm="1">
        <f t="array" ref="CD338">IF($AG338,SQRT(SUMPRODUCT($AH$2:$AH338, (AP$2:AP338-BJ338)^2)/(SUM($AH$2:$AH338)-1)),0)</f>
        <v>0</v>
      </c>
      <c r="CE338" s="109" cm="1">
        <f t="array" ref="CE338">IF($AG338,SQRT(SUMPRODUCT($AH$2:$AH338, (AQ$2:AQ338-BK338)^2)/(SUM($AH$2:$AH338)-1)),0)</f>
        <v>0</v>
      </c>
      <c r="CF338" s="109" cm="1">
        <f t="array" ref="CF338">IF($AG338,SQRT(SUMPRODUCT($AH$2:$AH338, (AR$2:AR338-BL338)^2)/(SUM($AH$2:$AH338)-1)),0)</f>
        <v>0</v>
      </c>
      <c r="CG338" s="109" cm="1">
        <f t="array" ref="CG338">IF($AG338,SQRT(SUMPRODUCT($AH$2:$AH338, (AS$2:AS338-BM338)^2)/(SUM($AH$2:$AH338)-1)),0)</f>
        <v>0</v>
      </c>
      <c r="CH338" s="109" cm="1">
        <f t="array" ref="CH338">IF($AG338,SQRT(SUMPRODUCT($AH$2:$AH338, (AT$2:AT338-BN338)^2)/(SUM($AH$2:$AH338)-1)),0)</f>
        <v>0</v>
      </c>
      <c r="CI338" s="109" cm="1">
        <f t="array" ref="CI338">IF($AG338,SQRT(SUMPRODUCT($AH$2:$AH338, (AU$2:AU338-BO338)^2)/(SUM($AH$2:$AH338)-1)),0)</f>
        <v>0</v>
      </c>
      <c r="CJ338" s="109" cm="1">
        <f t="array" ref="CJ338">IF($AG338,SQRT(SUMPRODUCT($AH$2:$AH338, (AV$2:AV338-BP338)^2)/(SUM($AH$2:$AH338)-1)),0)</f>
        <v>0</v>
      </c>
      <c r="CK338" s="109" cm="1">
        <f t="array" ref="CK338">IF($AG338,SQRT(SUMPRODUCT($AH$2:$AH338, (AW$2:AW338-BQ338)^2)/(SUM($AH$2:$AH338)-1)),0)</f>
        <v>0</v>
      </c>
      <c r="CL338" s="109" cm="1">
        <f t="array" ref="CL338">IF($AG338,SQRT(SUMPRODUCT($AH$2:$AH338, (AX$2:AX338-BR338)^2)/(SUM($AH$2:$AH338)-1)),0)</f>
        <v>0</v>
      </c>
      <c r="CM338" s="109" cm="1">
        <f t="array" ref="CM338">IF($AG338,SQRT(SUMPRODUCT($AH$2:$AH338, (AY$2:AY338-BS338)^2)/(SUM($AH$2:$AH338)-1)),0)</f>
        <v>0</v>
      </c>
      <c r="CN338" s="109" cm="1">
        <f t="array" ref="CN338">IF($AG338,SQRT(SUMPRODUCT($AH$2:$AH338, (AZ$2:AZ338-BT338)^2)/(SUM($AH$2:$AH338)-1)),0)</f>
        <v>0</v>
      </c>
      <c r="CO338" s="109" cm="1">
        <f t="array" ref="CO338">IF($AG338,SQRT(SUMPRODUCT($AH$2:$AH338, (BA$2:BA338-BU338)^2)/(SUM($AH$2:$AH338)-1)),0)</f>
        <v>0</v>
      </c>
    </row>
    <row r="339" spans="34:93" x14ac:dyDescent="0.25">
      <c r="AH339" s="99" t="str">
        <f t="shared" si="89"/>
        <v/>
      </c>
      <c r="AI339" s="11">
        <f t="shared" ca="1" si="94"/>
        <v>0</v>
      </c>
      <c r="AJ339" s="11">
        <f t="shared" ca="1" si="94"/>
        <v>0</v>
      </c>
      <c r="AK339" s="11">
        <f t="shared" ca="1" si="94"/>
        <v>0</v>
      </c>
      <c r="AL339" s="11">
        <f t="shared" ca="1" si="94"/>
        <v>0</v>
      </c>
      <c r="AM339" s="11">
        <f t="shared" ca="1" si="94"/>
        <v>0</v>
      </c>
      <c r="AN339" s="11">
        <f t="shared" ca="1" si="94"/>
        <v>0</v>
      </c>
      <c r="AO339" s="11">
        <f t="shared" ca="1" si="94"/>
        <v>0</v>
      </c>
      <c r="AP339" s="11">
        <f t="shared" ca="1" si="94"/>
        <v>0</v>
      </c>
      <c r="AQ339" s="11">
        <f t="shared" ca="1" si="94"/>
        <v>0</v>
      </c>
      <c r="AR339" s="11">
        <f t="shared" ca="1" si="94"/>
        <v>0</v>
      </c>
      <c r="AS339" s="11">
        <f t="shared" ca="1" si="95"/>
        <v>0</v>
      </c>
      <c r="AT339" s="11">
        <f t="shared" ca="1" si="95"/>
        <v>0</v>
      </c>
      <c r="AU339" s="11">
        <f t="shared" ca="1" si="95"/>
        <v>0</v>
      </c>
      <c r="AV339" s="11">
        <f t="shared" ca="1" si="95"/>
        <v>0</v>
      </c>
      <c r="AW339" s="11">
        <f t="shared" ca="1" si="95"/>
        <v>0</v>
      </c>
      <c r="AX339" s="11">
        <f t="shared" ca="1" si="95"/>
        <v>0</v>
      </c>
      <c r="AY339" s="11">
        <f t="shared" ca="1" si="95"/>
        <v>0</v>
      </c>
      <c r="AZ339" s="11">
        <f t="shared" ca="1" si="95"/>
        <v>0</v>
      </c>
      <c r="BA339" s="11">
        <f t="shared" ca="1" si="95"/>
        <v>0</v>
      </c>
      <c r="BB339" s="11"/>
      <c r="BC339" s="11">
        <f>IF($AG339,SUMPRODUCT(AI$2:AI339,$AH$2:$AH339)/SUM($AH$2:$AH339),0)</f>
        <v>0</v>
      </c>
      <c r="BD339" s="11">
        <f>IF($AG339,SUMPRODUCT(AJ$2:AJ339,$AH$2:$AH339)/SUM($AH$2:$AH339),0)</f>
        <v>0</v>
      </c>
      <c r="BE339" s="11">
        <f>IF($AG339,SUMPRODUCT(AK$2:AK339,$AH$2:$AH339)/SUM($AH$2:$AH339),0)</f>
        <v>0</v>
      </c>
      <c r="BF339" s="11">
        <f>IF($AG339,SUMPRODUCT(AL$2:AL339,$AH$2:$AH339)/SUM($AH$2:$AH339),0)</f>
        <v>0</v>
      </c>
      <c r="BG339" s="11">
        <f>IF($AG339,SUMPRODUCT(AM$2:AM339,$AH$2:$AH339)/SUM($AH$2:$AH339),0)</f>
        <v>0</v>
      </c>
      <c r="BH339" s="11">
        <f>IF($AG339,SUMPRODUCT(AN$2:AN339,$AH$2:$AH339)/SUM($AH$2:$AH339),0)</f>
        <v>0</v>
      </c>
      <c r="BI339" s="11">
        <f>IF($AG339,SUMPRODUCT(AO$2:AO339,$AH$2:$AH339)/SUM($AH$2:$AH339),0)</f>
        <v>0</v>
      </c>
      <c r="BJ339" s="11">
        <f>IF($AG339,SUMPRODUCT(AP$2:AP339,$AH$2:$AH339)/SUM($AH$2:$AH339),0)</f>
        <v>0</v>
      </c>
      <c r="BK339" s="11">
        <f>IF($AG339,SUMPRODUCT(AQ$2:AQ339,$AH$2:$AH339)/SUM($AH$2:$AH339),0)</f>
        <v>0</v>
      </c>
      <c r="BL339" s="11">
        <f>IF($AG339,SUMPRODUCT(AR$2:AR339,$AH$2:$AH339)/SUM($AH$2:$AH339),0)</f>
        <v>0</v>
      </c>
      <c r="BM339" s="11">
        <f>IF($AG339,SUMPRODUCT(AS$2:AS339,$AH$2:$AH339)/SUM($AH$2:$AH339),0)</f>
        <v>0</v>
      </c>
      <c r="BN339" s="11">
        <f>IF($AG339,SUMPRODUCT(AT$2:AT339,$AH$2:$AH339)/SUM($AH$2:$AH339),0)</f>
        <v>0</v>
      </c>
      <c r="BO339" s="11">
        <f>IF($AG339,SUMPRODUCT(AU$2:AU339,$AH$2:$AH339)/SUM($AH$2:$AH339),0)</f>
        <v>0</v>
      </c>
      <c r="BP339" s="11">
        <f>IF($AG339,SUMPRODUCT(AV$2:AV339,$AH$2:$AH339)/SUM($AH$2:$AH339),0)</f>
        <v>0</v>
      </c>
      <c r="BQ339" s="11">
        <f>IF($AG339,SUMPRODUCT(AW$2:AW339,$AH$2:$AH339)/SUM($AH$2:$AH339),0)</f>
        <v>0</v>
      </c>
      <c r="BR339" s="11">
        <f>IF($AG339,SUMPRODUCT(AX$2:AX339,$AH$2:$AH339)/SUM($AH$2:$AH339),0)</f>
        <v>0</v>
      </c>
      <c r="BS339" s="11">
        <f>IF($AG339,SUMPRODUCT(AY$2:AY339,$AH$2:$AH339)/SUM($AH$2:$AH339),0)</f>
        <v>0</v>
      </c>
      <c r="BT339" s="11">
        <f>IF($AG339,SUMPRODUCT(AZ$2:AZ339,$AH$2:$AH339)/SUM($AH$2:$AH339),0)</f>
        <v>0</v>
      </c>
      <c r="BU339" s="11">
        <f>IF($AG339,SUMPRODUCT(BA$2:BA339,$AH$2:$AH339)/SUM($AH$2:$AH339),0)</f>
        <v>0</v>
      </c>
      <c r="BV339" s="11"/>
      <c r="BW339" s="109" cm="1">
        <f t="array" ref="BW339">IF($AG339,SQRT(SUMPRODUCT($AH$2:$AH339, (AI$2:AI339-BC339)^2)/(SUM($AH$2:$AH339)-1)),0)</f>
        <v>0</v>
      </c>
      <c r="BX339" s="109" cm="1">
        <f t="array" ref="BX339">IF($AG339,SQRT(SUMPRODUCT($AH$2:$AH339, (AJ$2:AJ339-BD339)^2)/(SUM($AH$2:$AH339)-1)),0)</f>
        <v>0</v>
      </c>
      <c r="BY339" s="109" cm="1">
        <f t="array" ref="BY339">IF($AG339,SQRT(SUMPRODUCT($AH$2:$AH339, (AK$2:AK339-BE339)^2)/(SUM($AH$2:$AH339)-1)),0)</f>
        <v>0</v>
      </c>
      <c r="BZ339" s="109" cm="1">
        <f t="array" ref="BZ339">IF($AG339,SQRT(SUMPRODUCT($AH$2:$AH339, (AL$2:AL339-BF339)^2)/(SUM($AH$2:$AH339)-1)),0)</f>
        <v>0</v>
      </c>
      <c r="CA339" s="109" cm="1">
        <f t="array" ref="CA339">IF($AG339,SQRT(SUMPRODUCT($AH$2:$AH339, (AM$2:AM339-BG339)^2)/(SUM($AH$2:$AH339)-1)),0)</f>
        <v>0</v>
      </c>
      <c r="CB339" s="109" cm="1">
        <f t="array" ref="CB339">IF($AG339,SQRT(SUMPRODUCT($AH$2:$AH339, (AN$2:AN339-BH339)^2)/(SUM($AH$2:$AH339)-1)),0)</f>
        <v>0</v>
      </c>
      <c r="CC339" s="109" cm="1">
        <f t="array" ref="CC339">IF($AG339,SQRT(SUMPRODUCT($AH$2:$AH339, (AO$2:AO339-BI339)^2)/(SUM($AH$2:$AH339)-1)),0)</f>
        <v>0</v>
      </c>
      <c r="CD339" s="109" cm="1">
        <f t="array" ref="CD339">IF($AG339,SQRT(SUMPRODUCT($AH$2:$AH339, (AP$2:AP339-BJ339)^2)/(SUM($AH$2:$AH339)-1)),0)</f>
        <v>0</v>
      </c>
      <c r="CE339" s="109" cm="1">
        <f t="array" ref="CE339">IF($AG339,SQRT(SUMPRODUCT($AH$2:$AH339, (AQ$2:AQ339-BK339)^2)/(SUM($AH$2:$AH339)-1)),0)</f>
        <v>0</v>
      </c>
      <c r="CF339" s="109" cm="1">
        <f t="array" ref="CF339">IF($AG339,SQRT(SUMPRODUCT($AH$2:$AH339, (AR$2:AR339-BL339)^2)/(SUM($AH$2:$AH339)-1)),0)</f>
        <v>0</v>
      </c>
      <c r="CG339" s="109" cm="1">
        <f t="array" ref="CG339">IF($AG339,SQRT(SUMPRODUCT($AH$2:$AH339, (AS$2:AS339-BM339)^2)/(SUM($AH$2:$AH339)-1)),0)</f>
        <v>0</v>
      </c>
      <c r="CH339" s="109" cm="1">
        <f t="array" ref="CH339">IF($AG339,SQRT(SUMPRODUCT($AH$2:$AH339, (AT$2:AT339-BN339)^2)/(SUM($AH$2:$AH339)-1)),0)</f>
        <v>0</v>
      </c>
      <c r="CI339" s="109" cm="1">
        <f t="array" ref="CI339">IF($AG339,SQRT(SUMPRODUCT($AH$2:$AH339, (AU$2:AU339-BO339)^2)/(SUM($AH$2:$AH339)-1)),0)</f>
        <v>0</v>
      </c>
      <c r="CJ339" s="109" cm="1">
        <f t="array" ref="CJ339">IF($AG339,SQRT(SUMPRODUCT($AH$2:$AH339, (AV$2:AV339-BP339)^2)/(SUM($AH$2:$AH339)-1)),0)</f>
        <v>0</v>
      </c>
      <c r="CK339" s="109" cm="1">
        <f t="array" ref="CK339">IF($AG339,SQRT(SUMPRODUCT($AH$2:$AH339, (AW$2:AW339-BQ339)^2)/(SUM($AH$2:$AH339)-1)),0)</f>
        <v>0</v>
      </c>
      <c r="CL339" s="109" cm="1">
        <f t="array" ref="CL339">IF($AG339,SQRT(SUMPRODUCT($AH$2:$AH339, (AX$2:AX339-BR339)^2)/(SUM($AH$2:$AH339)-1)),0)</f>
        <v>0</v>
      </c>
      <c r="CM339" s="109" cm="1">
        <f t="array" ref="CM339">IF($AG339,SQRT(SUMPRODUCT($AH$2:$AH339, (AY$2:AY339-BS339)^2)/(SUM($AH$2:$AH339)-1)),0)</f>
        <v>0</v>
      </c>
      <c r="CN339" s="109" cm="1">
        <f t="array" ref="CN339">IF($AG339,SQRT(SUMPRODUCT($AH$2:$AH339, (AZ$2:AZ339-BT339)^2)/(SUM($AH$2:$AH339)-1)),0)</f>
        <v>0</v>
      </c>
      <c r="CO339" s="109" cm="1">
        <f t="array" ref="CO339">IF($AG339,SQRT(SUMPRODUCT($AH$2:$AH339, (BA$2:BA339-BU339)^2)/(SUM($AH$2:$AH339)-1)),0)</f>
        <v>0</v>
      </c>
    </row>
    <row r="340" spans="34:93" x14ac:dyDescent="0.25">
      <c r="AH340" s="99" t="str">
        <f t="shared" si="89"/>
        <v/>
      </c>
      <c r="AI340" s="11">
        <f t="shared" ca="1" si="94"/>
        <v>0</v>
      </c>
      <c r="AJ340" s="11">
        <f t="shared" ca="1" si="94"/>
        <v>0</v>
      </c>
      <c r="AK340" s="11">
        <f t="shared" ca="1" si="94"/>
        <v>0</v>
      </c>
      <c r="AL340" s="11">
        <f t="shared" ca="1" si="94"/>
        <v>0</v>
      </c>
      <c r="AM340" s="11">
        <f t="shared" ca="1" si="94"/>
        <v>0</v>
      </c>
      <c r="AN340" s="11">
        <f t="shared" ca="1" si="94"/>
        <v>0</v>
      </c>
      <c r="AO340" s="11">
        <f t="shared" ca="1" si="94"/>
        <v>0</v>
      </c>
      <c r="AP340" s="11">
        <f t="shared" ca="1" si="94"/>
        <v>0</v>
      </c>
      <c r="AQ340" s="11">
        <f t="shared" ca="1" si="94"/>
        <v>0</v>
      </c>
      <c r="AR340" s="11">
        <f t="shared" ca="1" si="94"/>
        <v>0</v>
      </c>
      <c r="AS340" s="11">
        <f t="shared" ca="1" si="95"/>
        <v>0</v>
      </c>
      <c r="AT340" s="11">
        <f t="shared" ca="1" si="95"/>
        <v>0</v>
      </c>
      <c r="AU340" s="11">
        <f t="shared" ca="1" si="95"/>
        <v>0</v>
      </c>
      <c r="AV340" s="11">
        <f t="shared" ca="1" si="95"/>
        <v>0</v>
      </c>
      <c r="AW340" s="11">
        <f t="shared" ca="1" si="95"/>
        <v>0</v>
      </c>
      <c r="AX340" s="11">
        <f t="shared" ca="1" si="95"/>
        <v>0</v>
      </c>
      <c r="AY340" s="11">
        <f t="shared" ca="1" si="95"/>
        <v>0</v>
      </c>
      <c r="AZ340" s="11">
        <f t="shared" ca="1" si="95"/>
        <v>0</v>
      </c>
      <c r="BA340" s="11">
        <f t="shared" ca="1" si="95"/>
        <v>0</v>
      </c>
      <c r="BB340" s="11"/>
      <c r="BC340" s="11">
        <f>IF($AG340,SUMPRODUCT(AI$2:AI340,$AH$2:$AH340)/SUM($AH$2:$AH340),0)</f>
        <v>0</v>
      </c>
      <c r="BD340" s="11">
        <f>IF($AG340,SUMPRODUCT(AJ$2:AJ340,$AH$2:$AH340)/SUM($AH$2:$AH340),0)</f>
        <v>0</v>
      </c>
      <c r="BE340" s="11">
        <f>IF($AG340,SUMPRODUCT(AK$2:AK340,$AH$2:$AH340)/SUM($AH$2:$AH340),0)</f>
        <v>0</v>
      </c>
      <c r="BF340" s="11">
        <f>IF($AG340,SUMPRODUCT(AL$2:AL340,$AH$2:$AH340)/SUM($AH$2:$AH340),0)</f>
        <v>0</v>
      </c>
      <c r="BG340" s="11">
        <f>IF($AG340,SUMPRODUCT(AM$2:AM340,$AH$2:$AH340)/SUM($AH$2:$AH340),0)</f>
        <v>0</v>
      </c>
      <c r="BH340" s="11">
        <f>IF($AG340,SUMPRODUCT(AN$2:AN340,$AH$2:$AH340)/SUM($AH$2:$AH340),0)</f>
        <v>0</v>
      </c>
      <c r="BI340" s="11">
        <f>IF($AG340,SUMPRODUCT(AO$2:AO340,$AH$2:$AH340)/SUM($AH$2:$AH340),0)</f>
        <v>0</v>
      </c>
      <c r="BJ340" s="11">
        <f>IF($AG340,SUMPRODUCT(AP$2:AP340,$AH$2:$AH340)/SUM($AH$2:$AH340),0)</f>
        <v>0</v>
      </c>
      <c r="BK340" s="11">
        <f>IF($AG340,SUMPRODUCT(AQ$2:AQ340,$AH$2:$AH340)/SUM($AH$2:$AH340),0)</f>
        <v>0</v>
      </c>
      <c r="BL340" s="11">
        <f>IF($AG340,SUMPRODUCT(AR$2:AR340,$AH$2:$AH340)/SUM($AH$2:$AH340),0)</f>
        <v>0</v>
      </c>
      <c r="BM340" s="11">
        <f>IF($AG340,SUMPRODUCT(AS$2:AS340,$AH$2:$AH340)/SUM($AH$2:$AH340),0)</f>
        <v>0</v>
      </c>
      <c r="BN340" s="11">
        <f>IF($AG340,SUMPRODUCT(AT$2:AT340,$AH$2:$AH340)/SUM($AH$2:$AH340),0)</f>
        <v>0</v>
      </c>
      <c r="BO340" s="11">
        <f>IF($AG340,SUMPRODUCT(AU$2:AU340,$AH$2:$AH340)/SUM($AH$2:$AH340),0)</f>
        <v>0</v>
      </c>
      <c r="BP340" s="11">
        <f>IF($AG340,SUMPRODUCT(AV$2:AV340,$AH$2:$AH340)/SUM($AH$2:$AH340),0)</f>
        <v>0</v>
      </c>
      <c r="BQ340" s="11">
        <f>IF($AG340,SUMPRODUCT(AW$2:AW340,$AH$2:$AH340)/SUM($AH$2:$AH340),0)</f>
        <v>0</v>
      </c>
      <c r="BR340" s="11">
        <f>IF($AG340,SUMPRODUCT(AX$2:AX340,$AH$2:$AH340)/SUM($AH$2:$AH340),0)</f>
        <v>0</v>
      </c>
      <c r="BS340" s="11">
        <f>IF($AG340,SUMPRODUCT(AY$2:AY340,$AH$2:$AH340)/SUM($AH$2:$AH340),0)</f>
        <v>0</v>
      </c>
      <c r="BT340" s="11">
        <f>IF($AG340,SUMPRODUCT(AZ$2:AZ340,$AH$2:$AH340)/SUM($AH$2:$AH340),0)</f>
        <v>0</v>
      </c>
      <c r="BU340" s="11">
        <f>IF($AG340,SUMPRODUCT(BA$2:BA340,$AH$2:$AH340)/SUM($AH$2:$AH340),0)</f>
        <v>0</v>
      </c>
      <c r="BV340" s="11"/>
      <c r="BW340" s="109" cm="1">
        <f t="array" ref="BW340">IF($AG340,SQRT(SUMPRODUCT($AH$2:$AH340, (AI$2:AI340-BC340)^2)/(SUM($AH$2:$AH340)-1)),0)</f>
        <v>0</v>
      </c>
      <c r="BX340" s="109" cm="1">
        <f t="array" ref="BX340">IF($AG340,SQRT(SUMPRODUCT($AH$2:$AH340, (AJ$2:AJ340-BD340)^2)/(SUM($AH$2:$AH340)-1)),0)</f>
        <v>0</v>
      </c>
      <c r="BY340" s="109" cm="1">
        <f t="array" ref="BY340">IF($AG340,SQRT(SUMPRODUCT($AH$2:$AH340, (AK$2:AK340-BE340)^2)/(SUM($AH$2:$AH340)-1)),0)</f>
        <v>0</v>
      </c>
      <c r="BZ340" s="109" cm="1">
        <f t="array" ref="BZ340">IF($AG340,SQRT(SUMPRODUCT($AH$2:$AH340, (AL$2:AL340-BF340)^2)/(SUM($AH$2:$AH340)-1)),0)</f>
        <v>0</v>
      </c>
      <c r="CA340" s="109" cm="1">
        <f t="array" ref="CA340">IF($AG340,SQRT(SUMPRODUCT($AH$2:$AH340, (AM$2:AM340-BG340)^2)/(SUM($AH$2:$AH340)-1)),0)</f>
        <v>0</v>
      </c>
      <c r="CB340" s="109" cm="1">
        <f t="array" ref="CB340">IF($AG340,SQRT(SUMPRODUCT($AH$2:$AH340, (AN$2:AN340-BH340)^2)/(SUM($AH$2:$AH340)-1)),0)</f>
        <v>0</v>
      </c>
      <c r="CC340" s="109" cm="1">
        <f t="array" ref="CC340">IF($AG340,SQRT(SUMPRODUCT($AH$2:$AH340, (AO$2:AO340-BI340)^2)/(SUM($AH$2:$AH340)-1)),0)</f>
        <v>0</v>
      </c>
      <c r="CD340" s="109" cm="1">
        <f t="array" ref="CD340">IF($AG340,SQRT(SUMPRODUCT($AH$2:$AH340, (AP$2:AP340-BJ340)^2)/(SUM($AH$2:$AH340)-1)),0)</f>
        <v>0</v>
      </c>
      <c r="CE340" s="109" cm="1">
        <f t="array" ref="CE340">IF($AG340,SQRT(SUMPRODUCT($AH$2:$AH340, (AQ$2:AQ340-BK340)^2)/(SUM($AH$2:$AH340)-1)),0)</f>
        <v>0</v>
      </c>
      <c r="CF340" s="109" cm="1">
        <f t="array" ref="CF340">IF($AG340,SQRT(SUMPRODUCT($AH$2:$AH340, (AR$2:AR340-BL340)^2)/(SUM($AH$2:$AH340)-1)),0)</f>
        <v>0</v>
      </c>
      <c r="CG340" s="109" cm="1">
        <f t="array" ref="CG340">IF($AG340,SQRT(SUMPRODUCT($AH$2:$AH340, (AS$2:AS340-BM340)^2)/(SUM($AH$2:$AH340)-1)),0)</f>
        <v>0</v>
      </c>
      <c r="CH340" s="109" cm="1">
        <f t="array" ref="CH340">IF($AG340,SQRT(SUMPRODUCT($AH$2:$AH340, (AT$2:AT340-BN340)^2)/(SUM($AH$2:$AH340)-1)),0)</f>
        <v>0</v>
      </c>
      <c r="CI340" s="109" cm="1">
        <f t="array" ref="CI340">IF($AG340,SQRT(SUMPRODUCT($AH$2:$AH340, (AU$2:AU340-BO340)^2)/(SUM($AH$2:$AH340)-1)),0)</f>
        <v>0</v>
      </c>
      <c r="CJ340" s="109" cm="1">
        <f t="array" ref="CJ340">IF($AG340,SQRT(SUMPRODUCT($AH$2:$AH340, (AV$2:AV340-BP340)^2)/(SUM($AH$2:$AH340)-1)),0)</f>
        <v>0</v>
      </c>
      <c r="CK340" s="109" cm="1">
        <f t="array" ref="CK340">IF($AG340,SQRT(SUMPRODUCT($AH$2:$AH340, (AW$2:AW340-BQ340)^2)/(SUM($AH$2:$AH340)-1)),0)</f>
        <v>0</v>
      </c>
      <c r="CL340" s="109" cm="1">
        <f t="array" ref="CL340">IF($AG340,SQRT(SUMPRODUCT($AH$2:$AH340, (AX$2:AX340-BR340)^2)/(SUM($AH$2:$AH340)-1)),0)</f>
        <v>0</v>
      </c>
      <c r="CM340" s="109" cm="1">
        <f t="array" ref="CM340">IF($AG340,SQRT(SUMPRODUCT($AH$2:$AH340, (AY$2:AY340-BS340)^2)/(SUM($AH$2:$AH340)-1)),0)</f>
        <v>0</v>
      </c>
      <c r="CN340" s="109" cm="1">
        <f t="array" ref="CN340">IF($AG340,SQRT(SUMPRODUCT($AH$2:$AH340, (AZ$2:AZ340-BT340)^2)/(SUM($AH$2:$AH340)-1)),0)</f>
        <v>0</v>
      </c>
      <c r="CO340" s="109" cm="1">
        <f t="array" ref="CO340">IF($AG340,SQRT(SUMPRODUCT($AH$2:$AH340, (BA$2:BA340-BU340)^2)/(SUM($AH$2:$AH340)-1)),0)</f>
        <v>0</v>
      </c>
    </row>
    <row r="341" spans="34:93" x14ac:dyDescent="0.25">
      <c r="AH341" s="99" t="str">
        <f t="shared" si="89"/>
        <v/>
      </c>
      <c r="AI341" s="11">
        <f t="shared" ca="1" si="94"/>
        <v>0</v>
      </c>
      <c r="AJ341" s="11">
        <f t="shared" ca="1" si="94"/>
        <v>0</v>
      </c>
      <c r="AK341" s="11">
        <f t="shared" ca="1" si="94"/>
        <v>0</v>
      </c>
      <c r="AL341" s="11">
        <f t="shared" ca="1" si="94"/>
        <v>0</v>
      </c>
      <c r="AM341" s="11">
        <f t="shared" ca="1" si="94"/>
        <v>0</v>
      </c>
      <c r="AN341" s="11">
        <f t="shared" ca="1" si="94"/>
        <v>0</v>
      </c>
      <c r="AO341" s="11">
        <f t="shared" ca="1" si="94"/>
        <v>0</v>
      </c>
      <c r="AP341" s="11">
        <f t="shared" ca="1" si="94"/>
        <v>0</v>
      </c>
      <c r="AQ341" s="11">
        <f t="shared" ca="1" si="94"/>
        <v>0</v>
      </c>
      <c r="AR341" s="11">
        <f t="shared" ca="1" si="94"/>
        <v>0</v>
      </c>
      <c r="AS341" s="11">
        <f t="shared" ca="1" si="95"/>
        <v>0</v>
      </c>
      <c r="AT341" s="11">
        <f t="shared" ca="1" si="95"/>
        <v>0</v>
      </c>
      <c r="AU341" s="11">
        <f t="shared" ca="1" si="95"/>
        <v>0</v>
      </c>
      <c r="AV341" s="11">
        <f t="shared" ca="1" si="95"/>
        <v>0</v>
      </c>
      <c r="AW341" s="11">
        <f t="shared" ca="1" si="95"/>
        <v>0</v>
      </c>
      <c r="AX341" s="11">
        <f t="shared" ca="1" si="95"/>
        <v>0</v>
      </c>
      <c r="AY341" s="11">
        <f t="shared" ca="1" si="95"/>
        <v>0</v>
      </c>
      <c r="AZ341" s="11">
        <f t="shared" ca="1" si="95"/>
        <v>0</v>
      </c>
      <c r="BA341" s="11">
        <f t="shared" ca="1" si="95"/>
        <v>0</v>
      </c>
      <c r="BB341" s="11"/>
      <c r="BC341" s="11">
        <f>IF($AG341,SUMPRODUCT(AI$2:AI341,$AH$2:$AH341)/SUM($AH$2:$AH341),0)</f>
        <v>0</v>
      </c>
      <c r="BD341" s="11">
        <f>IF($AG341,SUMPRODUCT(AJ$2:AJ341,$AH$2:$AH341)/SUM($AH$2:$AH341),0)</f>
        <v>0</v>
      </c>
      <c r="BE341" s="11">
        <f>IF($AG341,SUMPRODUCT(AK$2:AK341,$AH$2:$AH341)/SUM($AH$2:$AH341),0)</f>
        <v>0</v>
      </c>
      <c r="BF341" s="11">
        <f>IF($AG341,SUMPRODUCT(AL$2:AL341,$AH$2:$AH341)/SUM($AH$2:$AH341),0)</f>
        <v>0</v>
      </c>
      <c r="BG341" s="11">
        <f>IF($AG341,SUMPRODUCT(AM$2:AM341,$AH$2:$AH341)/SUM($AH$2:$AH341),0)</f>
        <v>0</v>
      </c>
      <c r="BH341" s="11">
        <f>IF($AG341,SUMPRODUCT(AN$2:AN341,$AH$2:$AH341)/SUM($AH$2:$AH341),0)</f>
        <v>0</v>
      </c>
      <c r="BI341" s="11">
        <f>IF($AG341,SUMPRODUCT(AO$2:AO341,$AH$2:$AH341)/SUM($AH$2:$AH341),0)</f>
        <v>0</v>
      </c>
      <c r="BJ341" s="11">
        <f>IF($AG341,SUMPRODUCT(AP$2:AP341,$AH$2:$AH341)/SUM($AH$2:$AH341),0)</f>
        <v>0</v>
      </c>
      <c r="BK341" s="11">
        <f>IF($AG341,SUMPRODUCT(AQ$2:AQ341,$AH$2:$AH341)/SUM($AH$2:$AH341),0)</f>
        <v>0</v>
      </c>
      <c r="BL341" s="11">
        <f>IF($AG341,SUMPRODUCT(AR$2:AR341,$AH$2:$AH341)/SUM($AH$2:$AH341),0)</f>
        <v>0</v>
      </c>
      <c r="BM341" s="11">
        <f>IF($AG341,SUMPRODUCT(AS$2:AS341,$AH$2:$AH341)/SUM($AH$2:$AH341),0)</f>
        <v>0</v>
      </c>
      <c r="BN341" s="11">
        <f>IF($AG341,SUMPRODUCT(AT$2:AT341,$AH$2:$AH341)/SUM($AH$2:$AH341),0)</f>
        <v>0</v>
      </c>
      <c r="BO341" s="11">
        <f>IF($AG341,SUMPRODUCT(AU$2:AU341,$AH$2:$AH341)/SUM($AH$2:$AH341),0)</f>
        <v>0</v>
      </c>
      <c r="BP341" s="11">
        <f>IF($AG341,SUMPRODUCT(AV$2:AV341,$AH$2:$AH341)/SUM($AH$2:$AH341),0)</f>
        <v>0</v>
      </c>
      <c r="BQ341" s="11">
        <f>IF($AG341,SUMPRODUCT(AW$2:AW341,$AH$2:$AH341)/SUM($AH$2:$AH341),0)</f>
        <v>0</v>
      </c>
      <c r="BR341" s="11">
        <f>IF($AG341,SUMPRODUCT(AX$2:AX341,$AH$2:$AH341)/SUM($AH$2:$AH341),0)</f>
        <v>0</v>
      </c>
      <c r="BS341" s="11">
        <f>IF($AG341,SUMPRODUCT(AY$2:AY341,$AH$2:$AH341)/SUM($AH$2:$AH341),0)</f>
        <v>0</v>
      </c>
      <c r="BT341" s="11">
        <f>IF($AG341,SUMPRODUCT(AZ$2:AZ341,$AH$2:$AH341)/SUM($AH$2:$AH341),0)</f>
        <v>0</v>
      </c>
      <c r="BU341" s="11">
        <f>IF($AG341,SUMPRODUCT(BA$2:BA341,$AH$2:$AH341)/SUM($AH$2:$AH341),0)</f>
        <v>0</v>
      </c>
      <c r="BV341" s="11"/>
      <c r="BW341" s="109" cm="1">
        <f t="array" ref="BW341">IF($AG341,SQRT(SUMPRODUCT($AH$2:$AH341, (AI$2:AI341-BC341)^2)/(SUM($AH$2:$AH341)-1)),0)</f>
        <v>0</v>
      </c>
      <c r="BX341" s="109" cm="1">
        <f t="array" ref="BX341">IF($AG341,SQRT(SUMPRODUCT($AH$2:$AH341, (AJ$2:AJ341-BD341)^2)/(SUM($AH$2:$AH341)-1)),0)</f>
        <v>0</v>
      </c>
      <c r="BY341" s="109" cm="1">
        <f t="array" ref="BY341">IF($AG341,SQRT(SUMPRODUCT($AH$2:$AH341, (AK$2:AK341-BE341)^2)/(SUM($AH$2:$AH341)-1)),0)</f>
        <v>0</v>
      </c>
      <c r="BZ341" s="109" cm="1">
        <f t="array" ref="BZ341">IF($AG341,SQRT(SUMPRODUCT($AH$2:$AH341, (AL$2:AL341-BF341)^2)/(SUM($AH$2:$AH341)-1)),0)</f>
        <v>0</v>
      </c>
      <c r="CA341" s="109" cm="1">
        <f t="array" ref="CA341">IF($AG341,SQRT(SUMPRODUCT($AH$2:$AH341, (AM$2:AM341-BG341)^2)/(SUM($AH$2:$AH341)-1)),0)</f>
        <v>0</v>
      </c>
      <c r="CB341" s="109" cm="1">
        <f t="array" ref="CB341">IF($AG341,SQRT(SUMPRODUCT($AH$2:$AH341, (AN$2:AN341-BH341)^2)/(SUM($AH$2:$AH341)-1)),0)</f>
        <v>0</v>
      </c>
      <c r="CC341" s="109" cm="1">
        <f t="array" ref="CC341">IF($AG341,SQRT(SUMPRODUCT($AH$2:$AH341, (AO$2:AO341-BI341)^2)/(SUM($AH$2:$AH341)-1)),0)</f>
        <v>0</v>
      </c>
      <c r="CD341" s="109" cm="1">
        <f t="array" ref="CD341">IF($AG341,SQRT(SUMPRODUCT($AH$2:$AH341, (AP$2:AP341-BJ341)^2)/(SUM($AH$2:$AH341)-1)),0)</f>
        <v>0</v>
      </c>
      <c r="CE341" s="109" cm="1">
        <f t="array" ref="CE341">IF($AG341,SQRT(SUMPRODUCT($AH$2:$AH341, (AQ$2:AQ341-BK341)^2)/(SUM($AH$2:$AH341)-1)),0)</f>
        <v>0</v>
      </c>
      <c r="CF341" s="109" cm="1">
        <f t="array" ref="CF341">IF($AG341,SQRT(SUMPRODUCT($AH$2:$AH341, (AR$2:AR341-BL341)^2)/(SUM($AH$2:$AH341)-1)),0)</f>
        <v>0</v>
      </c>
      <c r="CG341" s="109" cm="1">
        <f t="array" ref="CG341">IF($AG341,SQRT(SUMPRODUCT($AH$2:$AH341, (AS$2:AS341-BM341)^2)/(SUM($AH$2:$AH341)-1)),0)</f>
        <v>0</v>
      </c>
      <c r="CH341" s="109" cm="1">
        <f t="array" ref="CH341">IF($AG341,SQRT(SUMPRODUCT($AH$2:$AH341, (AT$2:AT341-BN341)^2)/(SUM($AH$2:$AH341)-1)),0)</f>
        <v>0</v>
      </c>
      <c r="CI341" s="109" cm="1">
        <f t="array" ref="CI341">IF($AG341,SQRT(SUMPRODUCT($AH$2:$AH341, (AU$2:AU341-BO341)^2)/(SUM($AH$2:$AH341)-1)),0)</f>
        <v>0</v>
      </c>
      <c r="CJ341" s="109" cm="1">
        <f t="array" ref="CJ341">IF($AG341,SQRT(SUMPRODUCT($AH$2:$AH341, (AV$2:AV341-BP341)^2)/(SUM($AH$2:$AH341)-1)),0)</f>
        <v>0</v>
      </c>
      <c r="CK341" s="109" cm="1">
        <f t="array" ref="CK341">IF($AG341,SQRT(SUMPRODUCT($AH$2:$AH341, (AW$2:AW341-BQ341)^2)/(SUM($AH$2:$AH341)-1)),0)</f>
        <v>0</v>
      </c>
      <c r="CL341" s="109" cm="1">
        <f t="array" ref="CL341">IF($AG341,SQRT(SUMPRODUCT($AH$2:$AH341, (AX$2:AX341-BR341)^2)/(SUM($AH$2:$AH341)-1)),0)</f>
        <v>0</v>
      </c>
      <c r="CM341" s="109" cm="1">
        <f t="array" ref="CM341">IF($AG341,SQRT(SUMPRODUCT($AH$2:$AH341, (AY$2:AY341-BS341)^2)/(SUM($AH$2:$AH341)-1)),0)</f>
        <v>0</v>
      </c>
      <c r="CN341" s="109" cm="1">
        <f t="array" ref="CN341">IF($AG341,SQRT(SUMPRODUCT($AH$2:$AH341, (AZ$2:AZ341-BT341)^2)/(SUM($AH$2:$AH341)-1)),0)</f>
        <v>0</v>
      </c>
      <c r="CO341" s="109" cm="1">
        <f t="array" ref="CO341">IF($AG341,SQRT(SUMPRODUCT($AH$2:$AH341, (BA$2:BA341-BU341)^2)/(SUM($AH$2:$AH341)-1)),0)</f>
        <v>0</v>
      </c>
    </row>
    <row r="342" spans="34:93" x14ac:dyDescent="0.25">
      <c r="AH342" s="99" t="str">
        <f t="shared" si="89"/>
        <v/>
      </c>
      <c r="AI342" s="11">
        <f t="shared" ref="AI342:AR351" ca="1" si="96">IF(AI$1&lt;&gt;0,SUMIFS(INDIRECT(AI$1), Fecha,$AG342),0)</f>
        <v>0</v>
      </c>
      <c r="AJ342" s="11">
        <f t="shared" ca="1" si="96"/>
        <v>0</v>
      </c>
      <c r="AK342" s="11">
        <f t="shared" ca="1" si="96"/>
        <v>0</v>
      </c>
      <c r="AL342" s="11">
        <f t="shared" ca="1" si="96"/>
        <v>0</v>
      </c>
      <c r="AM342" s="11">
        <f t="shared" ca="1" si="96"/>
        <v>0</v>
      </c>
      <c r="AN342" s="11">
        <f t="shared" ca="1" si="96"/>
        <v>0</v>
      </c>
      <c r="AO342" s="11">
        <f t="shared" ca="1" si="96"/>
        <v>0</v>
      </c>
      <c r="AP342" s="11">
        <f t="shared" ca="1" si="96"/>
        <v>0</v>
      </c>
      <c r="AQ342" s="11">
        <f t="shared" ca="1" si="96"/>
        <v>0</v>
      </c>
      <c r="AR342" s="11">
        <f t="shared" ca="1" si="96"/>
        <v>0</v>
      </c>
      <c r="AS342" s="11">
        <f t="shared" ref="AS342:BA351" ca="1" si="97">IF(AS$1&lt;&gt;0,SUMIFS(INDIRECT(AS$1), Fecha,$AG342),0)</f>
        <v>0</v>
      </c>
      <c r="AT342" s="11">
        <f t="shared" ca="1" si="97"/>
        <v>0</v>
      </c>
      <c r="AU342" s="11">
        <f t="shared" ca="1" si="97"/>
        <v>0</v>
      </c>
      <c r="AV342" s="11">
        <f t="shared" ca="1" si="97"/>
        <v>0</v>
      </c>
      <c r="AW342" s="11">
        <f t="shared" ca="1" si="97"/>
        <v>0</v>
      </c>
      <c r="AX342" s="11">
        <f t="shared" ca="1" si="97"/>
        <v>0</v>
      </c>
      <c r="AY342" s="11">
        <f t="shared" ca="1" si="97"/>
        <v>0</v>
      </c>
      <c r="AZ342" s="11">
        <f t="shared" ca="1" si="97"/>
        <v>0</v>
      </c>
      <c r="BA342" s="11">
        <f t="shared" ca="1" si="97"/>
        <v>0</v>
      </c>
      <c r="BB342" s="11"/>
      <c r="BC342" s="11">
        <f>IF($AG342,SUMPRODUCT(AI$2:AI342,$AH$2:$AH342)/SUM($AH$2:$AH342),0)</f>
        <v>0</v>
      </c>
      <c r="BD342" s="11">
        <f>IF($AG342,SUMPRODUCT(AJ$2:AJ342,$AH$2:$AH342)/SUM($AH$2:$AH342),0)</f>
        <v>0</v>
      </c>
      <c r="BE342" s="11">
        <f>IF($AG342,SUMPRODUCT(AK$2:AK342,$AH$2:$AH342)/SUM($AH$2:$AH342),0)</f>
        <v>0</v>
      </c>
      <c r="BF342" s="11">
        <f>IF($AG342,SUMPRODUCT(AL$2:AL342,$AH$2:$AH342)/SUM($AH$2:$AH342),0)</f>
        <v>0</v>
      </c>
      <c r="BG342" s="11">
        <f>IF($AG342,SUMPRODUCT(AM$2:AM342,$AH$2:$AH342)/SUM($AH$2:$AH342),0)</f>
        <v>0</v>
      </c>
      <c r="BH342" s="11">
        <f>IF($AG342,SUMPRODUCT(AN$2:AN342,$AH$2:$AH342)/SUM($AH$2:$AH342),0)</f>
        <v>0</v>
      </c>
      <c r="BI342" s="11">
        <f>IF($AG342,SUMPRODUCT(AO$2:AO342,$AH$2:$AH342)/SUM($AH$2:$AH342),0)</f>
        <v>0</v>
      </c>
      <c r="BJ342" s="11">
        <f>IF($AG342,SUMPRODUCT(AP$2:AP342,$AH$2:$AH342)/SUM($AH$2:$AH342),0)</f>
        <v>0</v>
      </c>
      <c r="BK342" s="11">
        <f>IF($AG342,SUMPRODUCT(AQ$2:AQ342,$AH$2:$AH342)/SUM($AH$2:$AH342),0)</f>
        <v>0</v>
      </c>
      <c r="BL342" s="11">
        <f>IF($AG342,SUMPRODUCT(AR$2:AR342,$AH$2:$AH342)/SUM($AH$2:$AH342),0)</f>
        <v>0</v>
      </c>
      <c r="BM342" s="11">
        <f>IF($AG342,SUMPRODUCT(AS$2:AS342,$AH$2:$AH342)/SUM($AH$2:$AH342),0)</f>
        <v>0</v>
      </c>
      <c r="BN342" s="11">
        <f>IF($AG342,SUMPRODUCT(AT$2:AT342,$AH$2:$AH342)/SUM($AH$2:$AH342),0)</f>
        <v>0</v>
      </c>
      <c r="BO342" s="11">
        <f>IF($AG342,SUMPRODUCT(AU$2:AU342,$AH$2:$AH342)/SUM($AH$2:$AH342),0)</f>
        <v>0</v>
      </c>
      <c r="BP342" s="11">
        <f>IF($AG342,SUMPRODUCT(AV$2:AV342,$AH$2:$AH342)/SUM($AH$2:$AH342),0)</f>
        <v>0</v>
      </c>
      <c r="BQ342" s="11">
        <f>IF($AG342,SUMPRODUCT(AW$2:AW342,$AH$2:$AH342)/SUM($AH$2:$AH342),0)</f>
        <v>0</v>
      </c>
      <c r="BR342" s="11">
        <f>IF($AG342,SUMPRODUCT(AX$2:AX342,$AH$2:$AH342)/SUM($AH$2:$AH342),0)</f>
        <v>0</v>
      </c>
      <c r="BS342" s="11">
        <f>IF($AG342,SUMPRODUCT(AY$2:AY342,$AH$2:$AH342)/SUM($AH$2:$AH342),0)</f>
        <v>0</v>
      </c>
      <c r="BT342" s="11">
        <f>IF($AG342,SUMPRODUCT(AZ$2:AZ342,$AH$2:$AH342)/SUM($AH$2:$AH342),0)</f>
        <v>0</v>
      </c>
      <c r="BU342" s="11">
        <f>IF($AG342,SUMPRODUCT(BA$2:BA342,$AH$2:$AH342)/SUM($AH$2:$AH342),0)</f>
        <v>0</v>
      </c>
      <c r="BV342" s="11"/>
      <c r="BW342" s="109" cm="1">
        <f t="array" ref="BW342">IF($AG342,SQRT(SUMPRODUCT($AH$2:$AH342, (AI$2:AI342-BC342)^2)/(SUM($AH$2:$AH342)-1)),0)</f>
        <v>0</v>
      </c>
      <c r="BX342" s="109" cm="1">
        <f t="array" ref="BX342">IF($AG342,SQRT(SUMPRODUCT($AH$2:$AH342, (AJ$2:AJ342-BD342)^2)/(SUM($AH$2:$AH342)-1)),0)</f>
        <v>0</v>
      </c>
      <c r="BY342" s="109" cm="1">
        <f t="array" ref="BY342">IF($AG342,SQRT(SUMPRODUCT($AH$2:$AH342, (AK$2:AK342-BE342)^2)/(SUM($AH$2:$AH342)-1)),0)</f>
        <v>0</v>
      </c>
      <c r="BZ342" s="109" cm="1">
        <f t="array" ref="BZ342">IF($AG342,SQRT(SUMPRODUCT($AH$2:$AH342, (AL$2:AL342-BF342)^2)/(SUM($AH$2:$AH342)-1)),0)</f>
        <v>0</v>
      </c>
      <c r="CA342" s="109" cm="1">
        <f t="array" ref="CA342">IF($AG342,SQRT(SUMPRODUCT($AH$2:$AH342, (AM$2:AM342-BG342)^2)/(SUM($AH$2:$AH342)-1)),0)</f>
        <v>0</v>
      </c>
      <c r="CB342" s="109" cm="1">
        <f t="array" ref="CB342">IF($AG342,SQRT(SUMPRODUCT($AH$2:$AH342, (AN$2:AN342-BH342)^2)/(SUM($AH$2:$AH342)-1)),0)</f>
        <v>0</v>
      </c>
      <c r="CC342" s="109" cm="1">
        <f t="array" ref="CC342">IF($AG342,SQRT(SUMPRODUCT($AH$2:$AH342, (AO$2:AO342-BI342)^2)/(SUM($AH$2:$AH342)-1)),0)</f>
        <v>0</v>
      </c>
      <c r="CD342" s="109" cm="1">
        <f t="array" ref="CD342">IF($AG342,SQRT(SUMPRODUCT($AH$2:$AH342, (AP$2:AP342-BJ342)^2)/(SUM($AH$2:$AH342)-1)),0)</f>
        <v>0</v>
      </c>
      <c r="CE342" s="109" cm="1">
        <f t="array" ref="CE342">IF($AG342,SQRT(SUMPRODUCT($AH$2:$AH342, (AQ$2:AQ342-BK342)^2)/(SUM($AH$2:$AH342)-1)),0)</f>
        <v>0</v>
      </c>
      <c r="CF342" s="109" cm="1">
        <f t="array" ref="CF342">IF($AG342,SQRT(SUMPRODUCT($AH$2:$AH342, (AR$2:AR342-BL342)^2)/(SUM($AH$2:$AH342)-1)),0)</f>
        <v>0</v>
      </c>
      <c r="CG342" s="109" cm="1">
        <f t="array" ref="CG342">IF($AG342,SQRT(SUMPRODUCT($AH$2:$AH342, (AS$2:AS342-BM342)^2)/(SUM($AH$2:$AH342)-1)),0)</f>
        <v>0</v>
      </c>
      <c r="CH342" s="109" cm="1">
        <f t="array" ref="CH342">IF($AG342,SQRT(SUMPRODUCT($AH$2:$AH342, (AT$2:AT342-BN342)^2)/(SUM($AH$2:$AH342)-1)),0)</f>
        <v>0</v>
      </c>
      <c r="CI342" s="109" cm="1">
        <f t="array" ref="CI342">IF($AG342,SQRT(SUMPRODUCT($AH$2:$AH342, (AU$2:AU342-BO342)^2)/(SUM($AH$2:$AH342)-1)),0)</f>
        <v>0</v>
      </c>
      <c r="CJ342" s="109" cm="1">
        <f t="array" ref="CJ342">IF($AG342,SQRT(SUMPRODUCT($AH$2:$AH342, (AV$2:AV342-BP342)^2)/(SUM($AH$2:$AH342)-1)),0)</f>
        <v>0</v>
      </c>
      <c r="CK342" s="109" cm="1">
        <f t="array" ref="CK342">IF($AG342,SQRT(SUMPRODUCT($AH$2:$AH342, (AW$2:AW342-BQ342)^2)/(SUM($AH$2:$AH342)-1)),0)</f>
        <v>0</v>
      </c>
      <c r="CL342" s="109" cm="1">
        <f t="array" ref="CL342">IF($AG342,SQRT(SUMPRODUCT($AH$2:$AH342, (AX$2:AX342-BR342)^2)/(SUM($AH$2:$AH342)-1)),0)</f>
        <v>0</v>
      </c>
      <c r="CM342" s="109" cm="1">
        <f t="array" ref="CM342">IF($AG342,SQRT(SUMPRODUCT($AH$2:$AH342, (AY$2:AY342-BS342)^2)/(SUM($AH$2:$AH342)-1)),0)</f>
        <v>0</v>
      </c>
      <c r="CN342" s="109" cm="1">
        <f t="array" ref="CN342">IF($AG342,SQRT(SUMPRODUCT($AH$2:$AH342, (AZ$2:AZ342-BT342)^2)/(SUM($AH$2:$AH342)-1)),0)</f>
        <v>0</v>
      </c>
      <c r="CO342" s="109" cm="1">
        <f t="array" ref="CO342">IF($AG342,SQRT(SUMPRODUCT($AH$2:$AH342, (BA$2:BA342-BU342)^2)/(SUM($AH$2:$AH342)-1)),0)</f>
        <v>0</v>
      </c>
    </row>
    <row r="343" spans="34:93" x14ac:dyDescent="0.25">
      <c r="AH343" s="99" t="str">
        <f t="shared" si="89"/>
        <v/>
      </c>
      <c r="AI343" s="11">
        <f t="shared" ca="1" si="96"/>
        <v>0</v>
      </c>
      <c r="AJ343" s="11">
        <f t="shared" ca="1" si="96"/>
        <v>0</v>
      </c>
      <c r="AK343" s="11">
        <f t="shared" ca="1" si="96"/>
        <v>0</v>
      </c>
      <c r="AL343" s="11">
        <f t="shared" ca="1" si="96"/>
        <v>0</v>
      </c>
      <c r="AM343" s="11">
        <f t="shared" ca="1" si="96"/>
        <v>0</v>
      </c>
      <c r="AN343" s="11">
        <f t="shared" ca="1" si="96"/>
        <v>0</v>
      </c>
      <c r="AO343" s="11">
        <f t="shared" ca="1" si="96"/>
        <v>0</v>
      </c>
      <c r="AP343" s="11">
        <f t="shared" ca="1" si="96"/>
        <v>0</v>
      </c>
      <c r="AQ343" s="11">
        <f t="shared" ca="1" si="96"/>
        <v>0</v>
      </c>
      <c r="AR343" s="11">
        <f t="shared" ca="1" si="96"/>
        <v>0</v>
      </c>
      <c r="AS343" s="11">
        <f t="shared" ca="1" si="97"/>
        <v>0</v>
      </c>
      <c r="AT343" s="11">
        <f t="shared" ca="1" si="97"/>
        <v>0</v>
      </c>
      <c r="AU343" s="11">
        <f t="shared" ca="1" si="97"/>
        <v>0</v>
      </c>
      <c r="AV343" s="11">
        <f t="shared" ca="1" si="97"/>
        <v>0</v>
      </c>
      <c r="AW343" s="11">
        <f t="shared" ca="1" si="97"/>
        <v>0</v>
      </c>
      <c r="AX343" s="11">
        <f t="shared" ca="1" si="97"/>
        <v>0</v>
      </c>
      <c r="AY343" s="11">
        <f t="shared" ca="1" si="97"/>
        <v>0</v>
      </c>
      <c r="AZ343" s="11">
        <f t="shared" ca="1" si="97"/>
        <v>0</v>
      </c>
      <c r="BA343" s="11">
        <f t="shared" ca="1" si="97"/>
        <v>0</v>
      </c>
      <c r="BB343" s="11"/>
      <c r="BC343" s="11">
        <f>IF($AG343,SUMPRODUCT(AI$2:AI343,$AH$2:$AH343)/SUM($AH$2:$AH343),0)</f>
        <v>0</v>
      </c>
      <c r="BD343" s="11">
        <f>IF($AG343,SUMPRODUCT(AJ$2:AJ343,$AH$2:$AH343)/SUM($AH$2:$AH343),0)</f>
        <v>0</v>
      </c>
      <c r="BE343" s="11">
        <f>IF($AG343,SUMPRODUCT(AK$2:AK343,$AH$2:$AH343)/SUM($AH$2:$AH343),0)</f>
        <v>0</v>
      </c>
      <c r="BF343" s="11">
        <f>IF($AG343,SUMPRODUCT(AL$2:AL343,$AH$2:$AH343)/SUM($AH$2:$AH343),0)</f>
        <v>0</v>
      </c>
      <c r="BG343" s="11">
        <f>IF($AG343,SUMPRODUCT(AM$2:AM343,$AH$2:$AH343)/SUM($AH$2:$AH343),0)</f>
        <v>0</v>
      </c>
      <c r="BH343" s="11">
        <f>IF($AG343,SUMPRODUCT(AN$2:AN343,$AH$2:$AH343)/SUM($AH$2:$AH343),0)</f>
        <v>0</v>
      </c>
      <c r="BI343" s="11">
        <f>IF($AG343,SUMPRODUCT(AO$2:AO343,$AH$2:$AH343)/SUM($AH$2:$AH343),0)</f>
        <v>0</v>
      </c>
      <c r="BJ343" s="11">
        <f>IF($AG343,SUMPRODUCT(AP$2:AP343,$AH$2:$AH343)/SUM($AH$2:$AH343),0)</f>
        <v>0</v>
      </c>
      <c r="BK343" s="11">
        <f>IF($AG343,SUMPRODUCT(AQ$2:AQ343,$AH$2:$AH343)/SUM($AH$2:$AH343),0)</f>
        <v>0</v>
      </c>
      <c r="BL343" s="11">
        <f>IF($AG343,SUMPRODUCT(AR$2:AR343,$AH$2:$AH343)/SUM($AH$2:$AH343),0)</f>
        <v>0</v>
      </c>
      <c r="BM343" s="11">
        <f>IF($AG343,SUMPRODUCT(AS$2:AS343,$AH$2:$AH343)/SUM($AH$2:$AH343),0)</f>
        <v>0</v>
      </c>
      <c r="BN343" s="11">
        <f>IF($AG343,SUMPRODUCT(AT$2:AT343,$AH$2:$AH343)/SUM($AH$2:$AH343),0)</f>
        <v>0</v>
      </c>
      <c r="BO343" s="11">
        <f>IF($AG343,SUMPRODUCT(AU$2:AU343,$AH$2:$AH343)/SUM($AH$2:$AH343),0)</f>
        <v>0</v>
      </c>
      <c r="BP343" s="11">
        <f>IF($AG343,SUMPRODUCT(AV$2:AV343,$AH$2:$AH343)/SUM($AH$2:$AH343),0)</f>
        <v>0</v>
      </c>
      <c r="BQ343" s="11">
        <f>IF($AG343,SUMPRODUCT(AW$2:AW343,$AH$2:$AH343)/SUM($AH$2:$AH343),0)</f>
        <v>0</v>
      </c>
      <c r="BR343" s="11">
        <f>IF($AG343,SUMPRODUCT(AX$2:AX343,$AH$2:$AH343)/SUM($AH$2:$AH343),0)</f>
        <v>0</v>
      </c>
      <c r="BS343" s="11">
        <f>IF($AG343,SUMPRODUCT(AY$2:AY343,$AH$2:$AH343)/SUM($AH$2:$AH343),0)</f>
        <v>0</v>
      </c>
      <c r="BT343" s="11">
        <f>IF($AG343,SUMPRODUCT(AZ$2:AZ343,$AH$2:$AH343)/SUM($AH$2:$AH343),0)</f>
        <v>0</v>
      </c>
      <c r="BU343" s="11">
        <f>IF($AG343,SUMPRODUCT(BA$2:BA343,$AH$2:$AH343)/SUM($AH$2:$AH343),0)</f>
        <v>0</v>
      </c>
      <c r="BV343" s="11"/>
      <c r="BW343" s="109" cm="1">
        <f t="array" ref="BW343">IF($AG343,SQRT(SUMPRODUCT($AH$2:$AH343, (AI$2:AI343-BC343)^2)/(SUM($AH$2:$AH343)-1)),0)</f>
        <v>0</v>
      </c>
      <c r="BX343" s="109" cm="1">
        <f t="array" ref="BX343">IF($AG343,SQRT(SUMPRODUCT($AH$2:$AH343, (AJ$2:AJ343-BD343)^2)/(SUM($AH$2:$AH343)-1)),0)</f>
        <v>0</v>
      </c>
      <c r="BY343" s="109" cm="1">
        <f t="array" ref="BY343">IF($AG343,SQRT(SUMPRODUCT($AH$2:$AH343, (AK$2:AK343-BE343)^2)/(SUM($AH$2:$AH343)-1)),0)</f>
        <v>0</v>
      </c>
      <c r="BZ343" s="109" cm="1">
        <f t="array" ref="BZ343">IF($AG343,SQRT(SUMPRODUCT($AH$2:$AH343, (AL$2:AL343-BF343)^2)/(SUM($AH$2:$AH343)-1)),0)</f>
        <v>0</v>
      </c>
      <c r="CA343" s="109" cm="1">
        <f t="array" ref="CA343">IF($AG343,SQRT(SUMPRODUCT($AH$2:$AH343, (AM$2:AM343-BG343)^2)/(SUM($AH$2:$AH343)-1)),0)</f>
        <v>0</v>
      </c>
      <c r="CB343" s="109" cm="1">
        <f t="array" ref="CB343">IF($AG343,SQRT(SUMPRODUCT($AH$2:$AH343, (AN$2:AN343-BH343)^2)/(SUM($AH$2:$AH343)-1)),0)</f>
        <v>0</v>
      </c>
      <c r="CC343" s="109" cm="1">
        <f t="array" ref="CC343">IF($AG343,SQRT(SUMPRODUCT($AH$2:$AH343, (AO$2:AO343-BI343)^2)/(SUM($AH$2:$AH343)-1)),0)</f>
        <v>0</v>
      </c>
      <c r="CD343" s="109" cm="1">
        <f t="array" ref="CD343">IF($AG343,SQRT(SUMPRODUCT($AH$2:$AH343, (AP$2:AP343-BJ343)^2)/(SUM($AH$2:$AH343)-1)),0)</f>
        <v>0</v>
      </c>
      <c r="CE343" s="109" cm="1">
        <f t="array" ref="CE343">IF($AG343,SQRT(SUMPRODUCT($AH$2:$AH343, (AQ$2:AQ343-BK343)^2)/(SUM($AH$2:$AH343)-1)),0)</f>
        <v>0</v>
      </c>
      <c r="CF343" s="109" cm="1">
        <f t="array" ref="CF343">IF($AG343,SQRT(SUMPRODUCT($AH$2:$AH343, (AR$2:AR343-BL343)^2)/(SUM($AH$2:$AH343)-1)),0)</f>
        <v>0</v>
      </c>
      <c r="CG343" s="109" cm="1">
        <f t="array" ref="CG343">IF($AG343,SQRT(SUMPRODUCT($AH$2:$AH343, (AS$2:AS343-BM343)^2)/(SUM($AH$2:$AH343)-1)),0)</f>
        <v>0</v>
      </c>
      <c r="CH343" s="109" cm="1">
        <f t="array" ref="CH343">IF($AG343,SQRT(SUMPRODUCT($AH$2:$AH343, (AT$2:AT343-BN343)^2)/(SUM($AH$2:$AH343)-1)),0)</f>
        <v>0</v>
      </c>
      <c r="CI343" s="109" cm="1">
        <f t="array" ref="CI343">IF($AG343,SQRT(SUMPRODUCT($AH$2:$AH343, (AU$2:AU343-BO343)^2)/(SUM($AH$2:$AH343)-1)),0)</f>
        <v>0</v>
      </c>
      <c r="CJ343" s="109" cm="1">
        <f t="array" ref="CJ343">IF($AG343,SQRT(SUMPRODUCT($AH$2:$AH343, (AV$2:AV343-BP343)^2)/(SUM($AH$2:$AH343)-1)),0)</f>
        <v>0</v>
      </c>
      <c r="CK343" s="109" cm="1">
        <f t="array" ref="CK343">IF($AG343,SQRT(SUMPRODUCT($AH$2:$AH343, (AW$2:AW343-BQ343)^2)/(SUM($AH$2:$AH343)-1)),0)</f>
        <v>0</v>
      </c>
      <c r="CL343" s="109" cm="1">
        <f t="array" ref="CL343">IF($AG343,SQRT(SUMPRODUCT($AH$2:$AH343, (AX$2:AX343-BR343)^2)/(SUM($AH$2:$AH343)-1)),0)</f>
        <v>0</v>
      </c>
      <c r="CM343" s="109" cm="1">
        <f t="array" ref="CM343">IF($AG343,SQRT(SUMPRODUCT($AH$2:$AH343, (AY$2:AY343-BS343)^2)/(SUM($AH$2:$AH343)-1)),0)</f>
        <v>0</v>
      </c>
      <c r="CN343" s="109" cm="1">
        <f t="array" ref="CN343">IF($AG343,SQRT(SUMPRODUCT($AH$2:$AH343, (AZ$2:AZ343-BT343)^2)/(SUM($AH$2:$AH343)-1)),0)</f>
        <v>0</v>
      </c>
      <c r="CO343" s="109" cm="1">
        <f t="array" ref="CO343">IF($AG343,SQRT(SUMPRODUCT($AH$2:$AH343, (BA$2:BA343-BU343)^2)/(SUM($AH$2:$AH343)-1)),0)</f>
        <v>0</v>
      </c>
    </row>
    <row r="344" spans="34:93" x14ac:dyDescent="0.25">
      <c r="AH344" s="99" t="str">
        <f t="shared" si="89"/>
        <v/>
      </c>
      <c r="AI344" s="11">
        <f t="shared" ca="1" si="96"/>
        <v>0</v>
      </c>
      <c r="AJ344" s="11">
        <f t="shared" ca="1" si="96"/>
        <v>0</v>
      </c>
      <c r="AK344" s="11">
        <f t="shared" ca="1" si="96"/>
        <v>0</v>
      </c>
      <c r="AL344" s="11">
        <f t="shared" ca="1" si="96"/>
        <v>0</v>
      </c>
      <c r="AM344" s="11">
        <f t="shared" ca="1" si="96"/>
        <v>0</v>
      </c>
      <c r="AN344" s="11">
        <f t="shared" ca="1" si="96"/>
        <v>0</v>
      </c>
      <c r="AO344" s="11">
        <f t="shared" ca="1" si="96"/>
        <v>0</v>
      </c>
      <c r="AP344" s="11">
        <f t="shared" ca="1" si="96"/>
        <v>0</v>
      </c>
      <c r="AQ344" s="11">
        <f t="shared" ca="1" si="96"/>
        <v>0</v>
      </c>
      <c r="AR344" s="11">
        <f t="shared" ca="1" si="96"/>
        <v>0</v>
      </c>
      <c r="AS344" s="11">
        <f t="shared" ca="1" si="97"/>
        <v>0</v>
      </c>
      <c r="AT344" s="11">
        <f t="shared" ca="1" si="97"/>
        <v>0</v>
      </c>
      <c r="AU344" s="11">
        <f t="shared" ca="1" si="97"/>
        <v>0</v>
      </c>
      <c r="AV344" s="11">
        <f t="shared" ca="1" si="97"/>
        <v>0</v>
      </c>
      <c r="AW344" s="11">
        <f t="shared" ca="1" si="97"/>
        <v>0</v>
      </c>
      <c r="AX344" s="11">
        <f t="shared" ca="1" si="97"/>
        <v>0</v>
      </c>
      <c r="AY344" s="11">
        <f t="shared" ca="1" si="97"/>
        <v>0</v>
      </c>
      <c r="AZ344" s="11">
        <f t="shared" ca="1" si="97"/>
        <v>0</v>
      </c>
      <c r="BA344" s="11">
        <f t="shared" ca="1" si="97"/>
        <v>0</v>
      </c>
      <c r="BB344" s="11"/>
      <c r="BC344" s="11">
        <f>IF($AG344,SUMPRODUCT(AI$2:AI344,$AH$2:$AH344)/SUM($AH$2:$AH344),0)</f>
        <v>0</v>
      </c>
      <c r="BD344" s="11">
        <f>IF($AG344,SUMPRODUCT(AJ$2:AJ344,$AH$2:$AH344)/SUM($AH$2:$AH344),0)</f>
        <v>0</v>
      </c>
      <c r="BE344" s="11">
        <f>IF($AG344,SUMPRODUCT(AK$2:AK344,$AH$2:$AH344)/SUM($AH$2:$AH344),0)</f>
        <v>0</v>
      </c>
      <c r="BF344" s="11">
        <f>IF($AG344,SUMPRODUCT(AL$2:AL344,$AH$2:$AH344)/SUM($AH$2:$AH344),0)</f>
        <v>0</v>
      </c>
      <c r="BG344" s="11">
        <f>IF($AG344,SUMPRODUCT(AM$2:AM344,$AH$2:$AH344)/SUM($AH$2:$AH344),0)</f>
        <v>0</v>
      </c>
      <c r="BH344" s="11">
        <f>IF($AG344,SUMPRODUCT(AN$2:AN344,$AH$2:$AH344)/SUM($AH$2:$AH344),0)</f>
        <v>0</v>
      </c>
      <c r="BI344" s="11">
        <f>IF($AG344,SUMPRODUCT(AO$2:AO344,$AH$2:$AH344)/SUM($AH$2:$AH344),0)</f>
        <v>0</v>
      </c>
      <c r="BJ344" s="11">
        <f>IF($AG344,SUMPRODUCT(AP$2:AP344,$AH$2:$AH344)/SUM($AH$2:$AH344),0)</f>
        <v>0</v>
      </c>
      <c r="BK344" s="11">
        <f>IF($AG344,SUMPRODUCT(AQ$2:AQ344,$AH$2:$AH344)/SUM($AH$2:$AH344),0)</f>
        <v>0</v>
      </c>
      <c r="BL344" s="11">
        <f>IF($AG344,SUMPRODUCT(AR$2:AR344,$AH$2:$AH344)/SUM($AH$2:$AH344),0)</f>
        <v>0</v>
      </c>
      <c r="BM344" s="11">
        <f>IF($AG344,SUMPRODUCT(AS$2:AS344,$AH$2:$AH344)/SUM($AH$2:$AH344),0)</f>
        <v>0</v>
      </c>
      <c r="BN344" s="11">
        <f>IF($AG344,SUMPRODUCT(AT$2:AT344,$AH$2:$AH344)/SUM($AH$2:$AH344),0)</f>
        <v>0</v>
      </c>
      <c r="BO344" s="11">
        <f>IF($AG344,SUMPRODUCT(AU$2:AU344,$AH$2:$AH344)/SUM($AH$2:$AH344),0)</f>
        <v>0</v>
      </c>
      <c r="BP344" s="11">
        <f>IF($AG344,SUMPRODUCT(AV$2:AV344,$AH$2:$AH344)/SUM($AH$2:$AH344),0)</f>
        <v>0</v>
      </c>
      <c r="BQ344" s="11">
        <f>IF($AG344,SUMPRODUCT(AW$2:AW344,$AH$2:$AH344)/SUM($AH$2:$AH344),0)</f>
        <v>0</v>
      </c>
      <c r="BR344" s="11">
        <f>IF($AG344,SUMPRODUCT(AX$2:AX344,$AH$2:$AH344)/SUM($AH$2:$AH344),0)</f>
        <v>0</v>
      </c>
      <c r="BS344" s="11">
        <f>IF($AG344,SUMPRODUCT(AY$2:AY344,$AH$2:$AH344)/SUM($AH$2:$AH344),0)</f>
        <v>0</v>
      </c>
      <c r="BT344" s="11">
        <f>IF($AG344,SUMPRODUCT(AZ$2:AZ344,$AH$2:$AH344)/SUM($AH$2:$AH344),0)</f>
        <v>0</v>
      </c>
      <c r="BU344" s="11">
        <f>IF($AG344,SUMPRODUCT(BA$2:BA344,$AH$2:$AH344)/SUM($AH$2:$AH344),0)</f>
        <v>0</v>
      </c>
      <c r="BV344" s="11"/>
      <c r="BW344" s="109" cm="1">
        <f t="array" ref="BW344">IF($AG344,SQRT(SUMPRODUCT($AH$2:$AH344, (AI$2:AI344-BC344)^2)/(SUM($AH$2:$AH344)-1)),0)</f>
        <v>0</v>
      </c>
      <c r="BX344" s="109" cm="1">
        <f t="array" ref="BX344">IF($AG344,SQRT(SUMPRODUCT($AH$2:$AH344, (AJ$2:AJ344-BD344)^2)/(SUM($AH$2:$AH344)-1)),0)</f>
        <v>0</v>
      </c>
      <c r="BY344" s="109" cm="1">
        <f t="array" ref="BY344">IF($AG344,SQRT(SUMPRODUCT($AH$2:$AH344, (AK$2:AK344-BE344)^2)/(SUM($AH$2:$AH344)-1)),0)</f>
        <v>0</v>
      </c>
      <c r="BZ344" s="109" cm="1">
        <f t="array" ref="BZ344">IF($AG344,SQRT(SUMPRODUCT($AH$2:$AH344, (AL$2:AL344-BF344)^2)/(SUM($AH$2:$AH344)-1)),0)</f>
        <v>0</v>
      </c>
      <c r="CA344" s="109" cm="1">
        <f t="array" ref="CA344">IF($AG344,SQRT(SUMPRODUCT($AH$2:$AH344, (AM$2:AM344-BG344)^2)/(SUM($AH$2:$AH344)-1)),0)</f>
        <v>0</v>
      </c>
      <c r="CB344" s="109" cm="1">
        <f t="array" ref="CB344">IF($AG344,SQRT(SUMPRODUCT($AH$2:$AH344, (AN$2:AN344-BH344)^2)/(SUM($AH$2:$AH344)-1)),0)</f>
        <v>0</v>
      </c>
      <c r="CC344" s="109" cm="1">
        <f t="array" ref="CC344">IF($AG344,SQRT(SUMPRODUCT($AH$2:$AH344, (AO$2:AO344-BI344)^2)/(SUM($AH$2:$AH344)-1)),0)</f>
        <v>0</v>
      </c>
      <c r="CD344" s="109" cm="1">
        <f t="array" ref="CD344">IF($AG344,SQRT(SUMPRODUCT($AH$2:$AH344, (AP$2:AP344-BJ344)^2)/(SUM($AH$2:$AH344)-1)),0)</f>
        <v>0</v>
      </c>
      <c r="CE344" s="109" cm="1">
        <f t="array" ref="CE344">IF($AG344,SQRT(SUMPRODUCT($AH$2:$AH344, (AQ$2:AQ344-BK344)^2)/(SUM($AH$2:$AH344)-1)),0)</f>
        <v>0</v>
      </c>
      <c r="CF344" s="109" cm="1">
        <f t="array" ref="CF344">IF($AG344,SQRT(SUMPRODUCT($AH$2:$AH344, (AR$2:AR344-BL344)^2)/(SUM($AH$2:$AH344)-1)),0)</f>
        <v>0</v>
      </c>
      <c r="CG344" s="109" cm="1">
        <f t="array" ref="CG344">IF($AG344,SQRT(SUMPRODUCT($AH$2:$AH344, (AS$2:AS344-BM344)^2)/(SUM($AH$2:$AH344)-1)),0)</f>
        <v>0</v>
      </c>
      <c r="CH344" s="109" cm="1">
        <f t="array" ref="CH344">IF($AG344,SQRT(SUMPRODUCT($AH$2:$AH344, (AT$2:AT344-BN344)^2)/(SUM($AH$2:$AH344)-1)),0)</f>
        <v>0</v>
      </c>
      <c r="CI344" s="109" cm="1">
        <f t="array" ref="CI344">IF($AG344,SQRT(SUMPRODUCT($AH$2:$AH344, (AU$2:AU344-BO344)^2)/(SUM($AH$2:$AH344)-1)),0)</f>
        <v>0</v>
      </c>
      <c r="CJ344" s="109" cm="1">
        <f t="array" ref="CJ344">IF($AG344,SQRT(SUMPRODUCT($AH$2:$AH344, (AV$2:AV344-BP344)^2)/(SUM($AH$2:$AH344)-1)),0)</f>
        <v>0</v>
      </c>
      <c r="CK344" s="109" cm="1">
        <f t="array" ref="CK344">IF($AG344,SQRT(SUMPRODUCT($AH$2:$AH344, (AW$2:AW344-BQ344)^2)/(SUM($AH$2:$AH344)-1)),0)</f>
        <v>0</v>
      </c>
      <c r="CL344" s="109" cm="1">
        <f t="array" ref="CL344">IF($AG344,SQRT(SUMPRODUCT($AH$2:$AH344, (AX$2:AX344-BR344)^2)/(SUM($AH$2:$AH344)-1)),0)</f>
        <v>0</v>
      </c>
      <c r="CM344" s="109" cm="1">
        <f t="array" ref="CM344">IF($AG344,SQRT(SUMPRODUCT($AH$2:$AH344, (AY$2:AY344-BS344)^2)/(SUM($AH$2:$AH344)-1)),0)</f>
        <v>0</v>
      </c>
      <c r="CN344" s="109" cm="1">
        <f t="array" ref="CN344">IF($AG344,SQRT(SUMPRODUCT($AH$2:$AH344, (AZ$2:AZ344-BT344)^2)/(SUM($AH$2:$AH344)-1)),0)</f>
        <v>0</v>
      </c>
      <c r="CO344" s="109" cm="1">
        <f t="array" ref="CO344">IF($AG344,SQRT(SUMPRODUCT($AH$2:$AH344, (BA$2:BA344-BU344)^2)/(SUM($AH$2:$AH344)-1)),0)</f>
        <v>0</v>
      </c>
    </row>
    <row r="345" spans="34:93" x14ac:dyDescent="0.25">
      <c r="AH345" s="99" t="str">
        <f t="shared" si="89"/>
        <v/>
      </c>
      <c r="AI345" s="11">
        <f t="shared" ca="1" si="96"/>
        <v>0</v>
      </c>
      <c r="AJ345" s="11">
        <f t="shared" ca="1" si="96"/>
        <v>0</v>
      </c>
      <c r="AK345" s="11">
        <f t="shared" ca="1" si="96"/>
        <v>0</v>
      </c>
      <c r="AL345" s="11">
        <f t="shared" ca="1" si="96"/>
        <v>0</v>
      </c>
      <c r="AM345" s="11">
        <f t="shared" ca="1" si="96"/>
        <v>0</v>
      </c>
      <c r="AN345" s="11">
        <f t="shared" ca="1" si="96"/>
        <v>0</v>
      </c>
      <c r="AO345" s="11">
        <f t="shared" ca="1" si="96"/>
        <v>0</v>
      </c>
      <c r="AP345" s="11">
        <f t="shared" ca="1" si="96"/>
        <v>0</v>
      </c>
      <c r="AQ345" s="11">
        <f t="shared" ca="1" si="96"/>
        <v>0</v>
      </c>
      <c r="AR345" s="11">
        <f t="shared" ca="1" si="96"/>
        <v>0</v>
      </c>
      <c r="AS345" s="11">
        <f t="shared" ca="1" si="97"/>
        <v>0</v>
      </c>
      <c r="AT345" s="11">
        <f t="shared" ca="1" si="97"/>
        <v>0</v>
      </c>
      <c r="AU345" s="11">
        <f t="shared" ca="1" si="97"/>
        <v>0</v>
      </c>
      <c r="AV345" s="11">
        <f t="shared" ca="1" si="97"/>
        <v>0</v>
      </c>
      <c r="AW345" s="11">
        <f t="shared" ca="1" si="97"/>
        <v>0</v>
      </c>
      <c r="AX345" s="11">
        <f t="shared" ca="1" si="97"/>
        <v>0</v>
      </c>
      <c r="AY345" s="11">
        <f t="shared" ca="1" si="97"/>
        <v>0</v>
      </c>
      <c r="AZ345" s="11">
        <f t="shared" ca="1" si="97"/>
        <v>0</v>
      </c>
      <c r="BA345" s="11">
        <f t="shared" ca="1" si="97"/>
        <v>0</v>
      </c>
      <c r="BB345" s="11"/>
      <c r="BC345" s="11">
        <f>IF($AG345,SUMPRODUCT(AI$2:AI345,$AH$2:$AH345)/SUM($AH$2:$AH345),0)</f>
        <v>0</v>
      </c>
      <c r="BD345" s="11">
        <f>IF($AG345,SUMPRODUCT(AJ$2:AJ345,$AH$2:$AH345)/SUM($AH$2:$AH345),0)</f>
        <v>0</v>
      </c>
      <c r="BE345" s="11">
        <f>IF($AG345,SUMPRODUCT(AK$2:AK345,$AH$2:$AH345)/SUM($AH$2:$AH345),0)</f>
        <v>0</v>
      </c>
      <c r="BF345" s="11">
        <f>IF($AG345,SUMPRODUCT(AL$2:AL345,$AH$2:$AH345)/SUM($AH$2:$AH345),0)</f>
        <v>0</v>
      </c>
      <c r="BG345" s="11">
        <f>IF($AG345,SUMPRODUCT(AM$2:AM345,$AH$2:$AH345)/SUM($AH$2:$AH345),0)</f>
        <v>0</v>
      </c>
      <c r="BH345" s="11">
        <f>IF($AG345,SUMPRODUCT(AN$2:AN345,$AH$2:$AH345)/SUM($AH$2:$AH345),0)</f>
        <v>0</v>
      </c>
      <c r="BI345" s="11">
        <f>IF($AG345,SUMPRODUCT(AO$2:AO345,$AH$2:$AH345)/SUM($AH$2:$AH345),0)</f>
        <v>0</v>
      </c>
      <c r="BJ345" s="11">
        <f>IF($AG345,SUMPRODUCT(AP$2:AP345,$AH$2:$AH345)/SUM($AH$2:$AH345),0)</f>
        <v>0</v>
      </c>
      <c r="BK345" s="11">
        <f>IF($AG345,SUMPRODUCT(AQ$2:AQ345,$AH$2:$AH345)/SUM($AH$2:$AH345),0)</f>
        <v>0</v>
      </c>
      <c r="BL345" s="11">
        <f>IF($AG345,SUMPRODUCT(AR$2:AR345,$AH$2:$AH345)/SUM($AH$2:$AH345),0)</f>
        <v>0</v>
      </c>
      <c r="BM345" s="11">
        <f>IF($AG345,SUMPRODUCT(AS$2:AS345,$AH$2:$AH345)/SUM($AH$2:$AH345),0)</f>
        <v>0</v>
      </c>
      <c r="BN345" s="11">
        <f>IF($AG345,SUMPRODUCT(AT$2:AT345,$AH$2:$AH345)/SUM($AH$2:$AH345),0)</f>
        <v>0</v>
      </c>
      <c r="BO345" s="11">
        <f>IF($AG345,SUMPRODUCT(AU$2:AU345,$AH$2:$AH345)/SUM($AH$2:$AH345),0)</f>
        <v>0</v>
      </c>
      <c r="BP345" s="11">
        <f>IF($AG345,SUMPRODUCT(AV$2:AV345,$AH$2:$AH345)/SUM($AH$2:$AH345),0)</f>
        <v>0</v>
      </c>
      <c r="BQ345" s="11">
        <f>IF($AG345,SUMPRODUCT(AW$2:AW345,$AH$2:$AH345)/SUM($AH$2:$AH345),0)</f>
        <v>0</v>
      </c>
      <c r="BR345" s="11">
        <f>IF($AG345,SUMPRODUCT(AX$2:AX345,$AH$2:$AH345)/SUM($AH$2:$AH345),0)</f>
        <v>0</v>
      </c>
      <c r="BS345" s="11">
        <f>IF($AG345,SUMPRODUCT(AY$2:AY345,$AH$2:$AH345)/SUM($AH$2:$AH345),0)</f>
        <v>0</v>
      </c>
      <c r="BT345" s="11">
        <f>IF($AG345,SUMPRODUCT(AZ$2:AZ345,$AH$2:$AH345)/SUM($AH$2:$AH345),0)</f>
        <v>0</v>
      </c>
      <c r="BU345" s="11">
        <f>IF($AG345,SUMPRODUCT(BA$2:BA345,$AH$2:$AH345)/SUM($AH$2:$AH345),0)</f>
        <v>0</v>
      </c>
      <c r="BV345" s="11"/>
      <c r="BW345" s="109" cm="1">
        <f t="array" ref="BW345">IF($AG345,SQRT(SUMPRODUCT($AH$2:$AH345, (AI$2:AI345-BC345)^2)/(SUM($AH$2:$AH345)-1)),0)</f>
        <v>0</v>
      </c>
      <c r="BX345" s="109" cm="1">
        <f t="array" ref="BX345">IF($AG345,SQRT(SUMPRODUCT($AH$2:$AH345, (AJ$2:AJ345-BD345)^2)/(SUM($AH$2:$AH345)-1)),0)</f>
        <v>0</v>
      </c>
      <c r="BY345" s="109" cm="1">
        <f t="array" ref="BY345">IF($AG345,SQRT(SUMPRODUCT($AH$2:$AH345, (AK$2:AK345-BE345)^2)/(SUM($AH$2:$AH345)-1)),0)</f>
        <v>0</v>
      </c>
      <c r="BZ345" s="109" cm="1">
        <f t="array" ref="BZ345">IF($AG345,SQRT(SUMPRODUCT($AH$2:$AH345, (AL$2:AL345-BF345)^2)/(SUM($AH$2:$AH345)-1)),0)</f>
        <v>0</v>
      </c>
      <c r="CA345" s="109" cm="1">
        <f t="array" ref="CA345">IF($AG345,SQRT(SUMPRODUCT($AH$2:$AH345, (AM$2:AM345-BG345)^2)/(SUM($AH$2:$AH345)-1)),0)</f>
        <v>0</v>
      </c>
      <c r="CB345" s="109" cm="1">
        <f t="array" ref="CB345">IF($AG345,SQRT(SUMPRODUCT($AH$2:$AH345, (AN$2:AN345-BH345)^2)/(SUM($AH$2:$AH345)-1)),0)</f>
        <v>0</v>
      </c>
      <c r="CC345" s="109" cm="1">
        <f t="array" ref="CC345">IF($AG345,SQRT(SUMPRODUCT($AH$2:$AH345, (AO$2:AO345-BI345)^2)/(SUM($AH$2:$AH345)-1)),0)</f>
        <v>0</v>
      </c>
      <c r="CD345" s="109" cm="1">
        <f t="array" ref="CD345">IF($AG345,SQRT(SUMPRODUCT($AH$2:$AH345, (AP$2:AP345-BJ345)^2)/(SUM($AH$2:$AH345)-1)),0)</f>
        <v>0</v>
      </c>
      <c r="CE345" s="109" cm="1">
        <f t="array" ref="CE345">IF($AG345,SQRT(SUMPRODUCT($AH$2:$AH345, (AQ$2:AQ345-BK345)^2)/(SUM($AH$2:$AH345)-1)),0)</f>
        <v>0</v>
      </c>
      <c r="CF345" s="109" cm="1">
        <f t="array" ref="CF345">IF($AG345,SQRT(SUMPRODUCT($AH$2:$AH345, (AR$2:AR345-BL345)^2)/(SUM($AH$2:$AH345)-1)),0)</f>
        <v>0</v>
      </c>
      <c r="CG345" s="109" cm="1">
        <f t="array" ref="CG345">IF($AG345,SQRT(SUMPRODUCT($AH$2:$AH345, (AS$2:AS345-BM345)^2)/(SUM($AH$2:$AH345)-1)),0)</f>
        <v>0</v>
      </c>
      <c r="CH345" s="109" cm="1">
        <f t="array" ref="CH345">IF($AG345,SQRT(SUMPRODUCT($AH$2:$AH345, (AT$2:AT345-BN345)^2)/(SUM($AH$2:$AH345)-1)),0)</f>
        <v>0</v>
      </c>
      <c r="CI345" s="109" cm="1">
        <f t="array" ref="CI345">IF($AG345,SQRT(SUMPRODUCT($AH$2:$AH345, (AU$2:AU345-BO345)^2)/(SUM($AH$2:$AH345)-1)),0)</f>
        <v>0</v>
      </c>
      <c r="CJ345" s="109" cm="1">
        <f t="array" ref="CJ345">IF($AG345,SQRT(SUMPRODUCT($AH$2:$AH345, (AV$2:AV345-BP345)^2)/(SUM($AH$2:$AH345)-1)),0)</f>
        <v>0</v>
      </c>
      <c r="CK345" s="109" cm="1">
        <f t="array" ref="CK345">IF($AG345,SQRT(SUMPRODUCT($AH$2:$AH345, (AW$2:AW345-BQ345)^2)/(SUM($AH$2:$AH345)-1)),0)</f>
        <v>0</v>
      </c>
      <c r="CL345" s="109" cm="1">
        <f t="array" ref="CL345">IF($AG345,SQRT(SUMPRODUCT($AH$2:$AH345, (AX$2:AX345-BR345)^2)/(SUM($AH$2:$AH345)-1)),0)</f>
        <v>0</v>
      </c>
      <c r="CM345" s="109" cm="1">
        <f t="array" ref="CM345">IF($AG345,SQRT(SUMPRODUCT($AH$2:$AH345, (AY$2:AY345-BS345)^2)/(SUM($AH$2:$AH345)-1)),0)</f>
        <v>0</v>
      </c>
      <c r="CN345" s="109" cm="1">
        <f t="array" ref="CN345">IF($AG345,SQRT(SUMPRODUCT($AH$2:$AH345, (AZ$2:AZ345-BT345)^2)/(SUM($AH$2:$AH345)-1)),0)</f>
        <v>0</v>
      </c>
      <c r="CO345" s="109" cm="1">
        <f t="array" ref="CO345">IF($AG345,SQRT(SUMPRODUCT($AH$2:$AH345, (BA$2:BA345-BU345)^2)/(SUM($AH$2:$AH345)-1)),0)</f>
        <v>0</v>
      </c>
    </row>
    <row r="346" spans="34:93" x14ac:dyDescent="0.25">
      <c r="AH346" s="99" t="str">
        <f t="shared" si="89"/>
        <v/>
      </c>
      <c r="AI346" s="11">
        <f t="shared" ca="1" si="96"/>
        <v>0</v>
      </c>
      <c r="AJ346" s="11">
        <f t="shared" ca="1" si="96"/>
        <v>0</v>
      </c>
      <c r="AK346" s="11">
        <f t="shared" ca="1" si="96"/>
        <v>0</v>
      </c>
      <c r="AL346" s="11">
        <f t="shared" ca="1" si="96"/>
        <v>0</v>
      </c>
      <c r="AM346" s="11">
        <f t="shared" ca="1" si="96"/>
        <v>0</v>
      </c>
      <c r="AN346" s="11">
        <f t="shared" ca="1" si="96"/>
        <v>0</v>
      </c>
      <c r="AO346" s="11">
        <f t="shared" ca="1" si="96"/>
        <v>0</v>
      </c>
      <c r="AP346" s="11">
        <f t="shared" ca="1" si="96"/>
        <v>0</v>
      </c>
      <c r="AQ346" s="11">
        <f t="shared" ca="1" si="96"/>
        <v>0</v>
      </c>
      <c r="AR346" s="11">
        <f t="shared" ca="1" si="96"/>
        <v>0</v>
      </c>
      <c r="AS346" s="11">
        <f t="shared" ca="1" si="97"/>
        <v>0</v>
      </c>
      <c r="AT346" s="11">
        <f t="shared" ca="1" si="97"/>
        <v>0</v>
      </c>
      <c r="AU346" s="11">
        <f t="shared" ca="1" si="97"/>
        <v>0</v>
      </c>
      <c r="AV346" s="11">
        <f t="shared" ca="1" si="97"/>
        <v>0</v>
      </c>
      <c r="AW346" s="11">
        <f t="shared" ca="1" si="97"/>
        <v>0</v>
      </c>
      <c r="AX346" s="11">
        <f t="shared" ca="1" si="97"/>
        <v>0</v>
      </c>
      <c r="AY346" s="11">
        <f t="shared" ca="1" si="97"/>
        <v>0</v>
      </c>
      <c r="AZ346" s="11">
        <f t="shared" ca="1" si="97"/>
        <v>0</v>
      </c>
      <c r="BA346" s="11">
        <f t="shared" ca="1" si="97"/>
        <v>0</v>
      </c>
      <c r="BB346" s="11"/>
      <c r="BC346" s="11">
        <f>IF($AG346,SUMPRODUCT(AI$2:AI346,$AH$2:$AH346)/SUM($AH$2:$AH346),0)</f>
        <v>0</v>
      </c>
      <c r="BD346" s="11">
        <f>IF($AG346,SUMPRODUCT(AJ$2:AJ346,$AH$2:$AH346)/SUM($AH$2:$AH346),0)</f>
        <v>0</v>
      </c>
      <c r="BE346" s="11">
        <f>IF($AG346,SUMPRODUCT(AK$2:AK346,$AH$2:$AH346)/SUM($AH$2:$AH346),0)</f>
        <v>0</v>
      </c>
      <c r="BF346" s="11">
        <f>IF($AG346,SUMPRODUCT(AL$2:AL346,$AH$2:$AH346)/SUM($AH$2:$AH346),0)</f>
        <v>0</v>
      </c>
      <c r="BG346" s="11">
        <f>IF($AG346,SUMPRODUCT(AM$2:AM346,$AH$2:$AH346)/SUM($AH$2:$AH346),0)</f>
        <v>0</v>
      </c>
      <c r="BH346" s="11">
        <f>IF($AG346,SUMPRODUCT(AN$2:AN346,$AH$2:$AH346)/SUM($AH$2:$AH346),0)</f>
        <v>0</v>
      </c>
      <c r="BI346" s="11">
        <f>IF($AG346,SUMPRODUCT(AO$2:AO346,$AH$2:$AH346)/SUM($AH$2:$AH346),0)</f>
        <v>0</v>
      </c>
      <c r="BJ346" s="11">
        <f>IF($AG346,SUMPRODUCT(AP$2:AP346,$AH$2:$AH346)/SUM($AH$2:$AH346),0)</f>
        <v>0</v>
      </c>
      <c r="BK346" s="11">
        <f>IF($AG346,SUMPRODUCT(AQ$2:AQ346,$AH$2:$AH346)/SUM($AH$2:$AH346),0)</f>
        <v>0</v>
      </c>
      <c r="BL346" s="11">
        <f>IF($AG346,SUMPRODUCT(AR$2:AR346,$AH$2:$AH346)/SUM($AH$2:$AH346),0)</f>
        <v>0</v>
      </c>
      <c r="BM346" s="11">
        <f>IF($AG346,SUMPRODUCT(AS$2:AS346,$AH$2:$AH346)/SUM($AH$2:$AH346),0)</f>
        <v>0</v>
      </c>
      <c r="BN346" s="11">
        <f>IF($AG346,SUMPRODUCT(AT$2:AT346,$AH$2:$AH346)/SUM($AH$2:$AH346),0)</f>
        <v>0</v>
      </c>
      <c r="BO346" s="11">
        <f>IF($AG346,SUMPRODUCT(AU$2:AU346,$AH$2:$AH346)/SUM($AH$2:$AH346),0)</f>
        <v>0</v>
      </c>
      <c r="BP346" s="11">
        <f>IF($AG346,SUMPRODUCT(AV$2:AV346,$AH$2:$AH346)/SUM($AH$2:$AH346),0)</f>
        <v>0</v>
      </c>
      <c r="BQ346" s="11">
        <f>IF($AG346,SUMPRODUCT(AW$2:AW346,$AH$2:$AH346)/SUM($AH$2:$AH346),0)</f>
        <v>0</v>
      </c>
      <c r="BR346" s="11">
        <f>IF($AG346,SUMPRODUCT(AX$2:AX346,$AH$2:$AH346)/SUM($AH$2:$AH346),0)</f>
        <v>0</v>
      </c>
      <c r="BS346" s="11">
        <f>IF($AG346,SUMPRODUCT(AY$2:AY346,$AH$2:$AH346)/SUM($AH$2:$AH346),0)</f>
        <v>0</v>
      </c>
      <c r="BT346" s="11">
        <f>IF($AG346,SUMPRODUCT(AZ$2:AZ346,$AH$2:$AH346)/SUM($AH$2:$AH346),0)</f>
        <v>0</v>
      </c>
      <c r="BU346" s="11">
        <f>IF($AG346,SUMPRODUCT(BA$2:BA346,$AH$2:$AH346)/SUM($AH$2:$AH346),0)</f>
        <v>0</v>
      </c>
      <c r="BV346" s="11"/>
      <c r="BW346" s="109" cm="1">
        <f t="array" ref="BW346">IF($AG346,SQRT(SUMPRODUCT($AH$2:$AH346, (AI$2:AI346-BC346)^2)/(SUM($AH$2:$AH346)-1)),0)</f>
        <v>0</v>
      </c>
      <c r="BX346" s="109" cm="1">
        <f t="array" ref="BX346">IF($AG346,SQRT(SUMPRODUCT($AH$2:$AH346, (AJ$2:AJ346-BD346)^2)/(SUM($AH$2:$AH346)-1)),0)</f>
        <v>0</v>
      </c>
      <c r="BY346" s="109" cm="1">
        <f t="array" ref="BY346">IF($AG346,SQRT(SUMPRODUCT($AH$2:$AH346, (AK$2:AK346-BE346)^2)/(SUM($AH$2:$AH346)-1)),0)</f>
        <v>0</v>
      </c>
      <c r="BZ346" s="109" cm="1">
        <f t="array" ref="BZ346">IF($AG346,SQRT(SUMPRODUCT($AH$2:$AH346, (AL$2:AL346-BF346)^2)/(SUM($AH$2:$AH346)-1)),0)</f>
        <v>0</v>
      </c>
      <c r="CA346" s="109" cm="1">
        <f t="array" ref="CA346">IF($AG346,SQRT(SUMPRODUCT($AH$2:$AH346, (AM$2:AM346-BG346)^2)/(SUM($AH$2:$AH346)-1)),0)</f>
        <v>0</v>
      </c>
      <c r="CB346" s="109" cm="1">
        <f t="array" ref="CB346">IF($AG346,SQRT(SUMPRODUCT($AH$2:$AH346, (AN$2:AN346-BH346)^2)/(SUM($AH$2:$AH346)-1)),0)</f>
        <v>0</v>
      </c>
      <c r="CC346" s="109" cm="1">
        <f t="array" ref="CC346">IF($AG346,SQRT(SUMPRODUCT($AH$2:$AH346, (AO$2:AO346-BI346)^2)/(SUM($AH$2:$AH346)-1)),0)</f>
        <v>0</v>
      </c>
      <c r="CD346" s="109" cm="1">
        <f t="array" ref="CD346">IF($AG346,SQRT(SUMPRODUCT($AH$2:$AH346, (AP$2:AP346-BJ346)^2)/(SUM($AH$2:$AH346)-1)),0)</f>
        <v>0</v>
      </c>
      <c r="CE346" s="109" cm="1">
        <f t="array" ref="CE346">IF($AG346,SQRT(SUMPRODUCT($AH$2:$AH346, (AQ$2:AQ346-BK346)^2)/(SUM($AH$2:$AH346)-1)),0)</f>
        <v>0</v>
      </c>
      <c r="CF346" s="109" cm="1">
        <f t="array" ref="CF346">IF($AG346,SQRT(SUMPRODUCT($AH$2:$AH346, (AR$2:AR346-BL346)^2)/(SUM($AH$2:$AH346)-1)),0)</f>
        <v>0</v>
      </c>
      <c r="CG346" s="109" cm="1">
        <f t="array" ref="CG346">IF($AG346,SQRT(SUMPRODUCT($AH$2:$AH346, (AS$2:AS346-BM346)^2)/(SUM($AH$2:$AH346)-1)),0)</f>
        <v>0</v>
      </c>
      <c r="CH346" s="109" cm="1">
        <f t="array" ref="CH346">IF($AG346,SQRT(SUMPRODUCT($AH$2:$AH346, (AT$2:AT346-BN346)^2)/(SUM($AH$2:$AH346)-1)),0)</f>
        <v>0</v>
      </c>
      <c r="CI346" s="109" cm="1">
        <f t="array" ref="CI346">IF($AG346,SQRT(SUMPRODUCT($AH$2:$AH346, (AU$2:AU346-BO346)^2)/(SUM($AH$2:$AH346)-1)),0)</f>
        <v>0</v>
      </c>
      <c r="CJ346" s="109" cm="1">
        <f t="array" ref="CJ346">IF($AG346,SQRT(SUMPRODUCT($AH$2:$AH346, (AV$2:AV346-BP346)^2)/(SUM($AH$2:$AH346)-1)),0)</f>
        <v>0</v>
      </c>
      <c r="CK346" s="109" cm="1">
        <f t="array" ref="CK346">IF($AG346,SQRT(SUMPRODUCT($AH$2:$AH346, (AW$2:AW346-BQ346)^2)/(SUM($AH$2:$AH346)-1)),0)</f>
        <v>0</v>
      </c>
      <c r="CL346" s="109" cm="1">
        <f t="array" ref="CL346">IF($AG346,SQRT(SUMPRODUCT($AH$2:$AH346, (AX$2:AX346-BR346)^2)/(SUM($AH$2:$AH346)-1)),0)</f>
        <v>0</v>
      </c>
      <c r="CM346" s="109" cm="1">
        <f t="array" ref="CM346">IF($AG346,SQRT(SUMPRODUCT($AH$2:$AH346, (AY$2:AY346-BS346)^2)/(SUM($AH$2:$AH346)-1)),0)</f>
        <v>0</v>
      </c>
      <c r="CN346" s="109" cm="1">
        <f t="array" ref="CN346">IF($AG346,SQRT(SUMPRODUCT($AH$2:$AH346, (AZ$2:AZ346-BT346)^2)/(SUM($AH$2:$AH346)-1)),0)</f>
        <v>0</v>
      </c>
      <c r="CO346" s="109" cm="1">
        <f t="array" ref="CO346">IF($AG346,SQRT(SUMPRODUCT($AH$2:$AH346, (BA$2:BA346-BU346)^2)/(SUM($AH$2:$AH346)-1)),0)</f>
        <v>0</v>
      </c>
    </row>
    <row r="347" spans="34:93" x14ac:dyDescent="0.25">
      <c r="AH347" s="99" t="str">
        <f t="shared" si="89"/>
        <v/>
      </c>
      <c r="AI347" s="11">
        <f t="shared" ca="1" si="96"/>
        <v>0</v>
      </c>
      <c r="AJ347" s="11">
        <f t="shared" ca="1" si="96"/>
        <v>0</v>
      </c>
      <c r="AK347" s="11">
        <f t="shared" ca="1" si="96"/>
        <v>0</v>
      </c>
      <c r="AL347" s="11">
        <f t="shared" ca="1" si="96"/>
        <v>0</v>
      </c>
      <c r="AM347" s="11">
        <f t="shared" ca="1" si="96"/>
        <v>0</v>
      </c>
      <c r="AN347" s="11">
        <f t="shared" ca="1" si="96"/>
        <v>0</v>
      </c>
      <c r="AO347" s="11">
        <f t="shared" ca="1" si="96"/>
        <v>0</v>
      </c>
      <c r="AP347" s="11">
        <f t="shared" ca="1" si="96"/>
        <v>0</v>
      </c>
      <c r="AQ347" s="11">
        <f t="shared" ca="1" si="96"/>
        <v>0</v>
      </c>
      <c r="AR347" s="11">
        <f t="shared" ca="1" si="96"/>
        <v>0</v>
      </c>
      <c r="AS347" s="11">
        <f t="shared" ca="1" si="97"/>
        <v>0</v>
      </c>
      <c r="AT347" s="11">
        <f t="shared" ca="1" si="97"/>
        <v>0</v>
      </c>
      <c r="AU347" s="11">
        <f t="shared" ca="1" si="97"/>
        <v>0</v>
      </c>
      <c r="AV347" s="11">
        <f t="shared" ca="1" si="97"/>
        <v>0</v>
      </c>
      <c r="AW347" s="11">
        <f t="shared" ca="1" si="97"/>
        <v>0</v>
      </c>
      <c r="AX347" s="11">
        <f t="shared" ca="1" si="97"/>
        <v>0</v>
      </c>
      <c r="AY347" s="11">
        <f t="shared" ca="1" si="97"/>
        <v>0</v>
      </c>
      <c r="AZ347" s="11">
        <f t="shared" ca="1" si="97"/>
        <v>0</v>
      </c>
      <c r="BA347" s="11">
        <f t="shared" ca="1" si="97"/>
        <v>0</v>
      </c>
      <c r="BB347" s="11"/>
      <c r="BC347" s="11">
        <f>IF($AG347,SUMPRODUCT(AI$2:AI347,$AH$2:$AH347)/SUM($AH$2:$AH347),0)</f>
        <v>0</v>
      </c>
      <c r="BD347" s="11">
        <f>IF($AG347,SUMPRODUCT(AJ$2:AJ347,$AH$2:$AH347)/SUM($AH$2:$AH347),0)</f>
        <v>0</v>
      </c>
      <c r="BE347" s="11">
        <f>IF($AG347,SUMPRODUCT(AK$2:AK347,$AH$2:$AH347)/SUM($AH$2:$AH347),0)</f>
        <v>0</v>
      </c>
      <c r="BF347" s="11">
        <f>IF($AG347,SUMPRODUCT(AL$2:AL347,$AH$2:$AH347)/SUM($AH$2:$AH347),0)</f>
        <v>0</v>
      </c>
      <c r="BG347" s="11">
        <f>IF($AG347,SUMPRODUCT(AM$2:AM347,$AH$2:$AH347)/SUM($AH$2:$AH347),0)</f>
        <v>0</v>
      </c>
      <c r="BH347" s="11">
        <f>IF($AG347,SUMPRODUCT(AN$2:AN347,$AH$2:$AH347)/SUM($AH$2:$AH347),0)</f>
        <v>0</v>
      </c>
      <c r="BI347" s="11">
        <f>IF($AG347,SUMPRODUCT(AO$2:AO347,$AH$2:$AH347)/SUM($AH$2:$AH347),0)</f>
        <v>0</v>
      </c>
      <c r="BJ347" s="11">
        <f>IF($AG347,SUMPRODUCT(AP$2:AP347,$AH$2:$AH347)/SUM($AH$2:$AH347),0)</f>
        <v>0</v>
      </c>
      <c r="BK347" s="11">
        <f>IF($AG347,SUMPRODUCT(AQ$2:AQ347,$AH$2:$AH347)/SUM($AH$2:$AH347),0)</f>
        <v>0</v>
      </c>
      <c r="BL347" s="11">
        <f>IF($AG347,SUMPRODUCT(AR$2:AR347,$AH$2:$AH347)/SUM($AH$2:$AH347),0)</f>
        <v>0</v>
      </c>
      <c r="BM347" s="11">
        <f>IF($AG347,SUMPRODUCT(AS$2:AS347,$AH$2:$AH347)/SUM($AH$2:$AH347),0)</f>
        <v>0</v>
      </c>
      <c r="BN347" s="11">
        <f>IF($AG347,SUMPRODUCT(AT$2:AT347,$AH$2:$AH347)/SUM($AH$2:$AH347),0)</f>
        <v>0</v>
      </c>
      <c r="BO347" s="11">
        <f>IF($AG347,SUMPRODUCT(AU$2:AU347,$AH$2:$AH347)/SUM($AH$2:$AH347),0)</f>
        <v>0</v>
      </c>
      <c r="BP347" s="11">
        <f>IF($AG347,SUMPRODUCT(AV$2:AV347,$AH$2:$AH347)/SUM($AH$2:$AH347),0)</f>
        <v>0</v>
      </c>
      <c r="BQ347" s="11">
        <f>IF($AG347,SUMPRODUCT(AW$2:AW347,$AH$2:$AH347)/SUM($AH$2:$AH347),0)</f>
        <v>0</v>
      </c>
      <c r="BR347" s="11">
        <f>IF($AG347,SUMPRODUCT(AX$2:AX347,$AH$2:$AH347)/SUM($AH$2:$AH347),0)</f>
        <v>0</v>
      </c>
      <c r="BS347" s="11">
        <f>IF($AG347,SUMPRODUCT(AY$2:AY347,$AH$2:$AH347)/SUM($AH$2:$AH347),0)</f>
        <v>0</v>
      </c>
      <c r="BT347" s="11">
        <f>IF($AG347,SUMPRODUCT(AZ$2:AZ347,$AH$2:$AH347)/SUM($AH$2:$AH347),0)</f>
        <v>0</v>
      </c>
      <c r="BU347" s="11">
        <f>IF($AG347,SUMPRODUCT(BA$2:BA347,$AH$2:$AH347)/SUM($AH$2:$AH347),0)</f>
        <v>0</v>
      </c>
      <c r="BV347" s="11"/>
      <c r="BW347" s="109" cm="1">
        <f t="array" ref="BW347">IF($AG347,SQRT(SUMPRODUCT($AH$2:$AH347, (AI$2:AI347-BC347)^2)/(SUM($AH$2:$AH347)-1)),0)</f>
        <v>0</v>
      </c>
      <c r="BX347" s="109" cm="1">
        <f t="array" ref="BX347">IF($AG347,SQRT(SUMPRODUCT($AH$2:$AH347, (AJ$2:AJ347-BD347)^2)/(SUM($AH$2:$AH347)-1)),0)</f>
        <v>0</v>
      </c>
      <c r="BY347" s="109" cm="1">
        <f t="array" ref="BY347">IF($AG347,SQRT(SUMPRODUCT($AH$2:$AH347, (AK$2:AK347-BE347)^2)/(SUM($AH$2:$AH347)-1)),0)</f>
        <v>0</v>
      </c>
      <c r="BZ347" s="109" cm="1">
        <f t="array" ref="BZ347">IF($AG347,SQRT(SUMPRODUCT($AH$2:$AH347, (AL$2:AL347-BF347)^2)/(SUM($AH$2:$AH347)-1)),0)</f>
        <v>0</v>
      </c>
      <c r="CA347" s="109" cm="1">
        <f t="array" ref="CA347">IF($AG347,SQRT(SUMPRODUCT($AH$2:$AH347, (AM$2:AM347-BG347)^2)/(SUM($AH$2:$AH347)-1)),0)</f>
        <v>0</v>
      </c>
      <c r="CB347" s="109" cm="1">
        <f t="array" ref="CB347">IF($AG347,SQRT(SUMPRODUCT($AH$2:$AH347, (AN$2:AN347-BH347)^2)/(SUM($AH$2:$AH347)-1)),0)</f>
        <v>0</v>
      </c>
      <c r="CC347" s="109" cm="1">
        <f t="array" ref="CC347">IF($AG347,SQRT(SUMPRODUCT($AH$2:$AH347, (AO$2:AO347-BI347)^2)/(SUM($AH$2:$AH347)-1)),0)</f>
        <v>0</v>
      </c>
      <c r="CD347" s="109" cm="1">
        <f t="array" ref="CD347">IF($AG347,SQRT(SUMPRODUCT($AH$2:$AH347, (AP$2:AP347-BJ347)^2)/(SUM($AH$2:$AH347)-1)),0)</f>
        <v>0</v>
      </c>
      <c r="CE347" s="109" cm="1">
        <f t="array" ref="CE347">IF($AG347,SQRT(SUMPRODUCT($AH$2:$AH347, (AQ$2:AQ347-BK347)^2)/(SUM($AH$2:$AH347)-1)),0)</f>
        <v>0</v>
      </c>
      <c r="CF347" s="109" cm="1">
        <f t="array" ref="CF347">IF($AG347,SQRT(SUMPRODUCT($AH$2:$AH347, (AR$2:AR347-BL347)^2)/(SUM($AH$2:$AH347)-1)),0)</f>
        <v>0</v>
      </c>
      <c r="CG347" s="109" cm="1">
        <f t="array" ref="CG347">IF($AG347,SQRT(SUMPRODUCT($AH$2:$AH347, (AS$2:AS347-BM347)^2)/(SUM($AH$2:$AH347)-1)),0)</f>
        <v>0</v>
      </c>
      <c r="CH347" s="109" cm="1">
        <f t="array" ref="CH347">IF($AG347,SQRT(SUMPRODUCT($AH$2:$AH347, (AT$2:AT347-BN347)^2)/(SUM($AH$2:$AH347)-1)),0)</f>
        <v>0</v>
      </c>
      <c r="CI347" s="109" cm="1">
        <f t="array" ref="CI347">IF($AG347,SQRT(SUMPRODUCT($AH$2:$AH347, (AU$2:AU347-BO347)^2)/(SUM($AH$2:$AH347)-1)),0)</f>
        <v>0</v>
      </c>
      <c r="CJ347" s="109" cm="1">
        <f t="array" ref="CJ347">IF($AG347,SQRT(SUMPRODUCT($AH$2:$AH347, (AV$2:AV347-BP347)^2)/(SUM($AH$2:$AH347)-1)),0)</f>
        <v>0</v>
      </c>
      <c r="CK347" s="109" cm="1">
        <f t="array" ref="CK347">IF($AG347,SQRT(SUMPRODUCT($AH$2:$AH347, (AW$2:AW347-BQ347)^2)/(SUM($AH$2:$AH347)-1)),0)</f>
        <v>0</v>
      </c>
      <c r="CL347" s="109" cm="1">
        <f t="array" ref="CL347">IF($AG347,SQRT(SUMPRODUCT($AH$2:$AH347, (AX$2:AX347-BR347)^2)/(SUM($AH$2:$AH347)-1)),0)</f>
        <v>0</v>
      </c>
      <c r="CM347" s="109" cm="1">
        <f t="array" ref="CM347">IF($AG347,SQRT(SUMPRODUCT($AH$2:$AH347, (AY$2:AY347-BS347)^2)/(SUM($AH$2:$AH347)-1)),0)</f>
        <v>0</v>
      </c>
      <c r="CN347" s="109" cm="1">
        <f t="array" ref="CN347">IF($AG347,SQRT(SUMPRODUCT($AH$2:$AH347, (AZ$2:AZ347-BT347)^2)/(SUM($AH$2:$AH347)-1)),0)</f>
        <v>0</v>
      </c>
      <c r="CO347" s="109" cm="1">
        <f t="array" ref="CO347">IF($AG347,SQRT(SUMPRODUCT($AH$2:$AH347, (BA$2:BA347-BU347)^2)/(SUM($AH$2:$AH347)-1)),0)</f>
        <v>0</v>
      </c>
    </row>
    <row r="348" spans="34:93" x14ac:dyDescent="0.25">
      <c r="AH348" s="99" t="str">
        <f t="shared" si="89"/>
        <v/>
      </c>
      <c r="AI348" s="11">
        <f t="shared" ca="1" si="96"/>
        <v>0</v>
      </c>
      <c r="AJ348" s="11">
        <f t="shared" ca="1" si="96"/>
        <v>0</v>
      </c>
      <c r="AK348" s="11">
        <f t="shared" ca="1" si="96"/>
        <v>0</v>
      </c>
      <c r="AL348" s="11">
        <f t="shared" ca="1" si="96"/>
        <v>0</v>
      </c>
      <c r="AM348" s="11">
        <f t="shared" ca="1" si="96"/>
        <v>0</v>
      </c>
      <c r="AN348" s="11">
        <f t="shared" ca="1" si="96"/>
        <v>0</v>
      </c>
      <c r="AO348" s="11">
        <f t="shared" ca="1" si="96"/>
        <v>0</v>
      </c>
      <c r="AP348" s="11">
        <f t="shared" ca="1" si="96"/>
        <v>0</v>
      </c>
      <c r="AQ348" s="11">
        <f t="shared" ca="1" si="96"/>
        <v>0</v>
      </c>
      <c r="AR348" s="11">
        <f t="shared" ca="1" si="96"/>
        <v>0</v>
      </c>
      <c r="AS348" s="11">
        <f t="shared" ca="1" si="97"/>
        <v>0</v>
      </c>
      <c r="AT348" s="11">
        <f t="shared" ca="1" si="97"/>
        <v>0</v>
      </c>
      <c r="AU348" s="11">
        <f t="shared" ca="1" si="97"/>
        <v>0</v>
      </c>
      <c r="AV348" s="11">
        <f t="shared" ca="1" si="97"/>
        <v>0</v>
      </c>
      <c r="AW348" s="11">
        <f t="shared" ca="1" si="97"/>
        <v>0</v>
      </c>
      <c r="AX348" s="11">
        <f t="shared" ca="1" si="97"/>
        <v>0</v>
      </c>
      <c r="AY348" s="11">
        <f t="shared" ca="1" si="97"/>
        <v>0</v>
      </c>
      <c r="AZ348" s="11">
        <f t="shared" ca="1" si="97"/>
        <v>0</v>
      </c>
      <c r="BA348" s="11">
        <f t="shared" ca="1" si="97"/>
        <v>0</v>
      </c>
      <c r="BB348" s="11"/>
      <c r="BC348" s="11">
        <f>IF($AG348,SUMPRODUCT(AI$2:AI348,$AH$2:$AH348)/SUM($AH$2:$AH348),0)</f>
        <v>0</v>
      </c>
      <c r="BD348" s="11">
        <f>IF($AG348,SUMPRODUCT(AJ$2:AJ348,$AH$2:$AH348)/SUM($AH$2:$AH348),0)</f>
        <v>0</v>
      </c>
      <c r="BE348" s="11">
        <f>IF($AG348,SUMPRODUCT(AK$2:AK348,$AH$2:$AH348)/SUM($AH$2:$AH348),0)</f>
        <v>0</v>
      </c>
      <c r="BF348" s="11">
        <f>IF($AG348,SUMPRODUCT(AL$2:AL348,$AH$2:$AH348)/SUM($AH$2:$AH348),0)</f>
        <v>0</v>
      </c>
      <c r="BG348" s="11">
        <f>IF($AG348,SUMPRODUCT(AM$2:AM348,$AH$2:$AH348)/SUM($AH$2:$AH348),0)</f>
        <v>0</v>
      </c>
      <c r="BH348" s="11">
        <f>IF($AG348,SUMPRODUCT(AN$2:AN348,$AH$2:$AH348)/SUM($AH$2:$AH348),0)</f>
        <v>0</v>
      </c>
      <c r="BI348" s="11">
        <f>IF($AG348,SUMPRODUCT(AO$2:AO348,$AH$2:$AH348)/SUM($AH$2:$AH348),0)</f>
        <v>0</v>
      </c>
      <c r="BJ348" s="11">
        <f>IF($AG348,SUMPRODUCT(AP$2:AP348,$AH$2:$AH348)/SUM($AH$2:$AH348),0)</f>
        <v>0</v>
      </c>
      <c r="BK348" s="11">
        <f>IF($AG348,SUMPRODUCT(AQ$2:AQ348,$AH$2:$AH348)/SUM($AH$2:$AH348),0)</f>
        <v>0</v>
      </c>
      <c r="BL348" s="11">
        <f>IF($AG348,SUMPRODUCT(AR$2:AR348,$AH$2:$AH348)/SUM($AH$2:$AH348),0)</f>
        <v>0</v>
      </c>
      <c r="BM348" s="11">
        <f>IF($AG348,SUMPRODUCT(AS$2:AS348,$AH$2:$AH348)/SUM($AH$2:$AH348),0)</f>
        <v>0</v>
      </c>
      <c r="BN348" s="11">
        <f>IF($AG348,SUMPRODUCT(AT$2:AT348,$AH$2:$AH348)/SUM($AH$2:$AH348),0)</f>
        <v>0</v>
      </c>
      <c r="BO348" s="11">
        <f>IF($AG348,SUMPRODUCT(AU$2:AU348,$AH$2:$AH348)/SUM($AH$2:$AH348),0)</f>
        <v>0</v>
      </c>
      <c r="BP348" s="11">
        <f>IF($AG348,SUMPRODUCT(AV$2:AV348,$AH$2:$AH348)/SUM($AH$2:$AH348),0)</f>
        <v>0</v>
      </c>
      <c r="BQ348" s="11">
        <f>IF($AG348,SUMPRODUCT(AW$2:AW348,$AH$2:$AH348)/SUM($AH$2:$AH348),0)</f>
        <v>0</v>
      </c>
      <c r="BR348" s="11">
        <f>IF($AG348,SUMPRODUCT(AX$2:AX348,$AH$2:$AH348)/SUM($AH$2:$AH348),0)</f>
        <v>0</v>
      </c>
      <c r="BS348" s="11">
        <f>IF($AG348,SUMPRODUCT(AY$2:AY348,$AH$2:$AH348)/SUM($AH$2:$AH348),0)</f>
        <v>0</v>
      </c>
      <c r="BT348" s="11">
        <f>IF($AG348,SUMPRODUCT(AZ$2:AZ348,$AH$2:$AH348)/SUM($AH$2:$AH348),0)</f>
        <v>0</v>
      </c>
      <c r="BU348" s="11">
        <f>IF($AG348,SUMPRODUCT(BA$2:BA348,$AH$2:$AH348)/SUM($AH$2:$AH348),0)</f>
        <v>0</v>
      </c>
      <c r="BV348" s="11"/>
      <c r="BW348" s="109" cm="1">
        <f t="array" ref="BW348">IF($AG348,SQRT(SUMPRODUCT($AH$2:$AH348, (AI$2:AI348-BC348)^2)/(SUM($AH$2:$AH348)-1)),0)</f>
        <v>0</v>
      </c>
      <c r="BX348" s="109" cm="1">
        <f t="array" ref="BX348">IF($AG348,SQRT(SUMPRODUCT($AH$2:$AH348, (AJ$2:AJ348-BD348)^2)/(SUM($AH$2:$AH348)-1)),0)</f>
        <v>0</v>
      </c>
      <c r="BY348" s="109" cm="1">
        <f t="array" ref="BY348">IF($AG348,SQRT(SUMPRODUCT($AH$2:$AH348, (AK$2:AK348-BE348)^2)/(SUM($AH$2:$AH348)-1)),0)</f>
        <v>0</v>
      </c>
      <c r="BZ348" s="109" cm="1">
        <f t="array" ref="BZ348">IF($AG348,SQRT(SUMPRODUCT($AH$2:$AH348, (AL$2:AL348-BF348)^2)/(SUM($AH$2:$AH348)-1)),0)</f>
        <v>0</v>
      </c>
      <c r="CA348" s="109" cm="1">
        <f t="array" ref="CA348">IF($AG348,SQRT(SUMPRODUCT($AH$2:$AH348, (AM$2:AM348-BG348)^2)/(SUM($AH$2:$AH348)-1)),0)</f>
        <v>0</v>
      </c>
      <c r="CB348" s="109" cm="1">
        <f t="array" ref="CB348">IF($AG348,SQRT(SUMPRODUCT($AH$2:$AH348, (AN$2:AN348-BH348)^2)/(SUM($AH$2:$AH348)-1)),0)</f>
        <v>0</v>
      </c>
      <c r="CC348" s="109" cm="1">
        <f t="array" ref="CC348">IF($AG348,SQRT(SUMPRODUCT($AH$2:$AH348, (AO$2:AO348-BI348)^2)/(SUM($AH$2:$AH348)-1)),0)</f>
        <v>0</v>
      </c>
      <c r="CD348" s="109" cm="1">
        <f t="array" ref="CD348">IF($AG348,SQRT(SUMPRODUCT($AH$2:$AH348, (AP$2:AP348-BJ348)^2)/(SUM($AH$2:$AH348)-1)),0)</f>
        <v>0</v>
      </c>
      <c r="CE348" s="109" cm="1">
        <f t="array" ref="CE348">IF($AG348,SQRT(SUMPRODUCT($AH$2:$AH348, (AQ$2:AQ348-BK348)^2)/(SUM($AH$2:$AH348)-1)),0)</f>
        <v>0</v>
      </c>
      <c r="CF348" s="109" cm="1">
        <f t="array" ref="CF348">IF($AG348,SQRT(SUMPRODUCT($AH$2:$AH348, (AR$2:AR348-BL348)^2)/(SUM($AH$2:$AH348)-1)),0)</f>
        <v>0</v>
      </c>
      <c r="CG348" s="109" cm="1">
        <f t="array" ref="CG348">IF($AG348,SQRT(SUMPRODUCT($AH$2:$AH348, (AS$2:AS348-BM348)^2)/(SUM($AH$2:$AH348)-1)),0)</f>
        <v>0</v>
      </c>
      <c r="CH348" s="109" cm="1">
        <f t="array" ref="CH348">IF($AG348,SQRT(SUMPRODUCT($AH$2:$AH348, (AT$2:AT348-BN348)^2)/(SUM($AH$2:$AH348)-1)),0)</f>
        <v>0</v>
      </c>
      <c r="CI348" s="109" cm="1">
        <f t="array" ref="CI348">IF($AG348,SQRT(SUMPRODUCT($AH$2:$AH348, (AU$2:AU348-BO348)^2)/(SUM($AH$2:$AH348)-1)),0)</f>
        <v>0</v>
      </c>
      <c r="CJ348" s="109" cm="1">
        <f t="array" ref="CJ348">IF($AG348,SQRT(SUMPRODUCT($AH$2:$AH348, (AV$2:AV348-BP348)^2)/(SUM($AH$2:$AH348)-1)),0)</f>
        <v>0</v>
      </c>
      <c r="CK348" s="109" cm="1">
        <f t="array" ref="CK348">IF($AG348,SQRT(SUMPRODUCT($AH$2:$AH348, (AW$2:AW348-BQ348)^2)/(SUM($AH$2:$AH348)-1)),0)</f>
        <v>0</v>
      </c>
      <c r="CL348" s="109" cm="1">
        <f t="array" ref="CL348">IF($AG348,SQRT(SUMPRODUCT($AH$2:$AH348, (AX$2:AX348-BR348)^2)/(SUM($AH$2:$AH348)-1)),0)</f>
        <v>0</v>
      </c>
      <c r="CM348" s="109" cm="1">
        <f t="array" ref="CM348">IF($AG348,SQRT(SUMPRODUCT($AH$2:$AH348, (AY$2:AY348-BS348)^2)/(SUM($AH$2:$AH348)-1)),0)</f>
        <v>0</v>
      </c>
      <c r="CN348" s="109" cm="1">
        <f t="array" ref="CN348">IF($AG348,SQRT(SUMPRODUCT($AH$2:$AH348, (AZ$2:AZ348-BT348)^2)/(SUM($AH$2:$AH348)-1)),0)</f>
        <v>0</v>
      </c>
      <c r="CO348" s="109" cm="1">
        <f t="array" ref="CO348">IF($AG348,SQRT(SUMPRODUCT($AH$2:$AH348, (BA$2:BA348-BU348)^2)/(SUM($AH$2:$AH348)-1)),0)</f>
        <v>0</v>
      </c>
    </row>
    <row r="349" spans="34:93" x14ac:dyDescent="0.25">
      <c r="AH349" s="99" t="str">
        <f t="shared" si="89"/>
        <v/>
      </c>
      <c r="AI349" s="11">
        <f t="shared" ca="1" si="96"/>
        <v>0</v>
      </c>
      <c r="AJ349" s="11">
        <f t="shared" ca="1" si="96"/>
        <v>0</v>
      </c>
      <c r="AK349" s="11">
        <f t="shared" ca="1" si="96"/>
        <v>0</v>
      </c>
      <c r="AL349" s="11">
        <f t="shared" ca="1" si="96"/>
        <v>0</v>
      </c>
      <c r="AM349" s="11">
        <f t="shared" ca="1" si="96"/>
        <v>0</v>
      </c>
      <c r="AN349" s="11">
        <f t="shared" ca="1" si="96"/>
        <v>0</v>
      </c>
      <c r="AO349" s="11">
        <f t="shared" ca="1" si="96"/>
        <v>0</v>
      </c>
      <c r="AP349" s="11">
        <f t="shared" ca="1" si="96"/>
        <v>0</v>
      </c>
      <c r="AQ349" s="11">
        <f t="shared" ca="1" si="96"/>
        <v>0</v>
      </c>
      <c r="AR349" s="11">
        <f t="shared" ca="1" si="96"/>
        <v>0</v>
      </c>
      <c r="AS349" s="11">
        <f t="shared" ca="1" si="97"/>
        <v>0</v>
      </c>
      <c r="AT349" s="11">
        <f t="shared" ca="1" si="97"/>
        <v>0</v>
      </c>
      <c r="AU349" s="11">
        <f t="shared" ca="1" si="97"/>
        <v>0</v>
      </c>
      <c r="AV349" s="11">
        <f t="shared" ca="1" si="97"/>
        <v>0</v>
      </c>
      <c r="AW349" s="11">
        <f t="shared" ca="1" si="97"/>
        <v>0</v>
      </c>
      <c r="AX349" s="11">
        <f t="shared" ca="1" si="97"/>
        <v>0</v>
      </c>
      <c r="AY349" s="11">
        <f t="shared" ca="1" si="97"/>
        <v>0</v>
      </c>
      <c r="AZ349" s="11">
        <f t="shared" ca="1" si="97"/>
        <v>0</v>
      </c>
      <c r="BA349" s="11">
        <f t="shared" ca="1" si="97"/>
        <v>0</v>
      </c>
      <c r="BB349" s="11"/>
      <c r="BC349" s="11">
        <f>IF($AG349,SUMPRODUCT(AI$2:AI349,$AH$2:$AH349)/SUM($AH$2:$AH349),0)</f>
        <v>0</v>
      </c>
      <c r="BD349" s="11">
        <f>IF($AG349,SUMPRODUCT(AJ$2:AJ349,$AH$2:$AH349)/SUM($AH$2:$AH349),0)</f>
        <v>0</v>
      </c>
      <c r="BE349" s="11">
        <f>IF($AG349,SUMPRODUCT(AK$2:AK349,$AH$2:$AH349)/SUM($AH$2:$AH349),0)</f>
        <v>0</v>
      </c>
      <c r="BF349" s="11">
        <f>IF($AG349,SUMPRODUCT(AL$2:AL349,$AH$2:$AH349)/SUM($AH$2:$AH349),0)</f>
        <v>0</v>
      </c>
      <c r="BG349" s="11">
        <f>IF($AG349,SUMPRODUCT(AM$2:AM349,$AH$2:$AH349)/SUM($AH$2:$AH349),0)</f>
        <v>0</v>
      </c>
      <c r="BH349" s="11">
        <f>IF($AG349,SUMPRODUCT(AN$2:AN349,$AH$2:$AH349)/SUM($AH$2:$AH349),0)</f>
        <v>0</v>
      </c>
      <c r="BI349" s="11">
        <f>IF($AG349,SUMPRODUCT(AO$2:AO349,$AH$2:$AH349)/SUM($AH$2:$AH349),0)</f>
        <v>0</v>
      </c>
      <c r="BJ349" s="11">
        <f>IF($AG349,SUMPRODUCT(AP$2:AP349,$AH$2:$AH349)/SUM($AH$2:$AH349),0)</f>
        <v>0</v>
      </c>
      <c r="BK349" s="11">
        <f>IF($AG349,SUMPRODUCT(AQ$2:AQ349,$AH$2:$AH349)/SUM($AH$2:$AH349),0)</f>
        <v>0</v>
      </c>
      <c r="BL349" s="11">
        <f>IF($AG349,SUMPRODUCT(AR$2:AR349,$AH$2:$AH349)/SUM($AH$2:$AH349),0)</f>
        <v>0</v>
      </c>
      <c r="BM349" s="11">
        <f>IF($AG349,SUMPRODUCT(AS$2:AS349,$AH$2:$AH349)/SUM($AH$2:$AH349),0)</f>
        <v>0</v>
      </c>
      <c r="BN349" s="11">
        <f>IF($AG349,SUMPRODUCT(AT$2:AT349,$AH$2:$AH349)/SUM($AH$2:$AH349),0)</f>
        <v>0</v>
      </c>
      <c r="BO349" s="11">
        <f>IF($AG349,SUMPRODUCT(AU$2:AU349,$AH$2:$AH349)/SUM($AH$2:$AH349),0)</f>
        <v>0</v>
      </c>
      <c r="BP349" s="11">
        <f>IF($AG349,SUMPRODUCT(AV$2:AV349,$AH$2:$AH349)/SUM($AH$2:$AH349),0)</f>
        <v>0</v>
      </c>
      <c r="BQ349" s="11">
        <f>IF($AG349,SUMPRODUCT(AW$2:AW349,$AH$2:$AH349)/SUM($AH$2:$AH349),0)</f>
        <v>0</v>
      </c>
      <c r="BR349" s="11">
        <f>IF($AG349,SUMPRODUCT(AX$2:AX349,$AH$2:$AH349)/SUM($AH$2:$AH349),0)</f>
        <v>0</v>
      </c>
      <c r="BS349" s="11">
        <f>IF($AG349,SUMPRODUCT(AY$2:AY349,$AH$2:$AH349)/SUM($AH$2:$AH349),0)</f>
        <v>0</v>
      </c>
      <c r="BT349" s="11">
        <f>IF($AG349,SUMPRODUCT(AZ$2:AZ349,$AH$2:$AH349)/SUM($AH$2:$AH349),0)</f>
        <v>0</v>
      </c>
      <c r="BU349" s="11">
        <f>IF($AG349,SUMPRODUCT(BA$2:BA349,$AH$2:$AH349)/SUM($AH$2:$AH349),0)</f>
        <v>0</v>
      </c>
      <c r="BV349" s="11"/>
      <c r="BW349" s="109" cm="1">
        <f t="array" ref="BW349">IF($AG349,SQRT(SUMPRODUCT($AH$2:$AH349, (AI$2:AI349-BC349)^2)/(SUM($AH$2:$AH349)-1)),0)</f>
        <v>0</v>
      </c>
      <c r="BX349" s="109" cm="1">
        <f t="array" ref="BX349">IF($AG349,SQRT(SUMPRODUCT($AH$2:$AH349, (AJ$2:AJ349-BD349)^2)/(SUM($AH$2:$AH349)-1)),0)</f>
        <v>0</v>
      </c>
      <c r="BY349" s="109" cm="1">
        <f t="array" ref="BY349">IF($AG349,SQRT(SUMPRODUCT($AH$2:$AH349, (AK$2:AK349-BE349)^2)/(SUM($AH$2:$AH349)-1)),0)</f>
        <v>0</v>
      </c>
      <c r="BZ349" s="109" cm="1">
        <f t="array" ref="BZ349">IF($AG349,SQRT(SUMPRODUCT($AH$2:$AH349, (AL$2:AL349-BF349)^2)/(SUM($AH$2:$AH349)-1)),0)</f>
        <v>0</v>
      </c>
      <c r="CA349" s="109" cm="1">
        <f t="array" ref="CA349">IF($AG349,SQRT(SUMPRODUCT($AH$2:$AH349, (AM$2:AM349-BG349)^2)/(SUM($AH$2:$AH349)-1)),0)</f>
        <v>0</v>
      </c>
      <c r="CB349" s="109" cm="1">
        <f t="array" ref="CB349">IF($AG349,SQRT(SUMPRODUCT($AH$2:$AH349, (AN$2:AN349-BH349)^2)/(SUM($AH$2:$AH349)-1)),0)</f>
        <v>0</v>
      </c>
      <c r="CC349" s="109" cm="1">
        <f t="array" ref="CC349">IF($AG349,SQRT(SUMPRODUCT($AH$2:$AH349, (AO$2:AO349-BI349)^2)/(SUM($AH$2:$AH349)-1)),0)</f>
        <v>0</v>
      </c>
      <c r="CD349" s="109" cm="1">
        <f t="array" ref="CD349">IF($AG349,SQRT(SUMPRODUCT($AH$2:$AH349, (AP$2:AP349-BJ349)^2)/(SUM($AH$2:$AH349)-1)),0)</f>
        <v>0</v>
      </c>
      <c r="CE349" s="109" cm="1">
        <f t="array" ref="CE349">IF($AG349,SQRT(SUMPRODUCT($AH$2:$AH349, (AQ$2:AQ349-BK349)^2)/(SUM($AH$2:$AH349)-1)),0)</f>
        <v>0</v>
      </c>
      <c r="CF349" s="109" cm="1">
        <f t="array" ref="CF349">IF($AG349,SQRT(SUMPRODUCT($AH$2:$AH349, (AR$2:AR349-BL349)^2)/(SUM($AH$2:$AH349)-1)),0)</f>
        <v>0</v>
      </c>
      <c r="CG349" s="109" cm="1">
        <f t="array" ref="CG349">IF($AG349,SQRT(SUMPRODUCT($AH$2:$AH349, (AS$2:AS349-BM349)^2)/(SUM($AH$2:$AH349)-1)),0)</f>
        <v>0</v>
      </c>
      <c r="CH349" s="109" cm="1">
        <f t="array" ref="CH349">IF($AG349,SQRT(SUMPRODUCT($AH$2:$AH349, (AT$2:AT349-BN349)^2)/(SUM($AH$2:$AH349)-1)),0)</f>
        <v>0</v>
      </c>
      <c r="CI349" s="109" cm="1">
        <f t="array" ref="CI349">IF($AG349,SQRT(SUMPRODUCT($AH$2:$AH349, (AU$2:AU349-BO349)^2)/(SUM($AH$2:$AH349)-1)),0)</f>
        <v>0</v>
      </c>
      <c r="CJ349" s="109" cm="1">
        <f t="array" ref="CJ349">IF($AG349,SQRT(SUMPRODUCT($AH$2:$AH349, (AV$2:AV349-BP349)^2)/(SUM($AH$2:$AH349)-1)),0)</f>
        <v>0</v>
      </c>
      <c r="CK349" s="109" cm="1">
        <f t="array" ref="CK349">IF($AG349,SQRT(SUMPRODUCT($AH$2:$AH349, (AW$2:AW349-BQ349)^2)/(SUM($AH$2:$AH349)-1)),0)</f>
        <v>0</v>
      </c>
      <c r="CL349" s="109" cm="1">
        <f t="array" ref="CL349">IF($AG349,SQRT(SUMPRODUCT($AH$2:$AH349, (AX$2:AX349-BR349)^2)/(SUM($AH$2:$AH349)-1)),0)</f>
        <v>0</v>
      </c>
      <c r="CM349" s="109" cm="1">
        <f t="array" ref="CM349">IF($AG349,SQRT(SUMPRODUCT($AH$2:$AH349, (AY$2:AY349-BS349)^2)/(SUM($AH$2:$AH349)-1)),0)</f>
        <v>0</v>
      </c>
      <c r="CN349" s="109" cm="1">
        <f t="array" ref="CN349">IF($AG349,SQRT(SUMPRODUCT($AH$2:$AH349, (AZ$2:AZ349-BT349)^2)/(SUM($AH$2:$AH349)-1)),0)</f>
        <v>0</v>
      </c>
      <c r="CO349" s="109" cm="1">
        <f t="array" ref="CO349">IF($AG349,SQRT(SUMPRODUCT($AH$2:$AH349, (BA$2:BA349-BU349)^2)/(SUM($AH$2:$AH349)-1)),0)</f>
        <v>0</v>
      </c>
    </row>
    <row r="350" spans="34:93" x14ac:dyDescent="0.25">
      <c r="AH350" s="99" t="str">
        <f t="shared" si="89"/>
        <v/>
      </c>
      <c r="AI350" s="11">
        <f t="shared" ca="1" si="96"/>
        <v>0</v>
      </c>
      <c r="AJ350" s="11">
        <f t="shared" ca="1" si="96"/>
        <v>0</v>
      </c>
      <c r="AK350" s="11">
        <f t="shared" ca="1" si="96"/>
        <v>0</v>
      </c>
      <c r="AL350" s="11">
        <f t="shared" ca="1" si="96"/>
        <v>0</v>
      </c>
      <c r="AM350" s="11">
        <f t="shared" ca="1" si="96"/>
        <v>0</v>
      </c>
      <c r="AN350" s="11">
        <f t="shared" ca="1" si="96"/>
        <v>0</v>
      </c>
      <c r="AO350" s="11">
        <f t="shared" ca="1" si="96"/>
        <v>0</v>
      </c>
      <c r="AP350" s="11">
        <f t="shared" ca="1" si="96"/>
        <v>0</v>
      </c>
      <c r="AQ350" s="11">
        <f t="shared" ca="1" si="96"/>
        <v>0</v>
      </c>
      <c r="AR350" s="11">
        <f t="shared" ca="1" si="96"/>
        <v>0</v>
      </c>
      <c r="AS350" s="11">
        <f t="shared" ca="1" si="97"/>
        <v>0</v>
      </c>
      <c r="AT350" s="11">
        <f t="shared" ca="1" si="97"/>
        <v>0</v>
      </c>
      <c r="AU350" s="11">
        <f t="shared" ca="1" si="97"/>
        <v>0</v>
      </c>
      <c r="AV350" s="11">
        <f t="shared" ca="1" si="97"/>
        <v>0</v>
      </c>
      <c r="AW350" s="11">
        <f t="shared" ca="1" si="97"/>
        <v>0</v>
      </c>
      <c r="AX350" s="11">
        <f t="shared" ca="1" si="97"/>
        <v>0</v>
      </c>
      <c r="AY350" s="11">
        <f t="shared" ca="1" si="97"/>
        <v>0</v>
      </c>
      <c r="AZ350" s="11">
        <f t="shared" ca="1" si="97"/>
        <v>0</v>
      </c>
      <c r="BA350" s="11">
        <f t="shared" ca="1" si="97"/>
        <v>0</v>
      </c>
      <c r="BB350" s="11"/>
      <c r="BC350" s="11">
        <f>IF($AG350,SUMPRODUCT(AI$2:AI350,$AH$2:$AH350)/SUM($AH$2:$AH350),0)</f>
        <v>0</v>
      </c>
      <c r="BD350" s="11">
        <f>IF($AG350,SUMPRODUCT(AJ$2:AJ350,$AH$2:$AH350)/SUM($AH$2:$AH350),0)</f>
        <v>0</v>
      </c>
      <c r="BE350" s="11">
        <f>IF($AG350,SUMPRODUCT(AK$2:AK350,$AH$2:$AH350)/SUM($AH$2:$AH350),0)</f>
        <v>0</v>
      </c>
      <c r="BF350" s="11">
        <f>IF($AG350,SUMPRODUCT(AL$2:AL350,$AH$2:$AH350)/SUM($AH$2:$AH350),0)</f>
        <v>0</v>
      </c>
      <c r="BG350" s="11">
        <f>IF($AG350,SUMPRODUCT(AM$2:AM350,$AH$2:$AH350)/SUM($AH$2:$AH350),0)</f>
        <v>0</v>
      </c>
      <c r="BH350" s="11">
        <f>IF($AG350,SUMPRODUCT(AN$2:AN350,$AH$2:$AH350)/SUM($AH$2:$AH350),0)</f>
        <v>0</v>
      </c>
      <c r="BI350" s="11">
        <f>IF($AG350,SUMPRODUCT(AO$2:AO350,$AH$2:$AH350)/SUM($AH$2:$AH350),0)</f>
        <v>0</v>
      </c>
      <c r="BJ350" s="11">
        <f>IF($AG350,SUMPRODUCT(AP$2:AP350,$AH$2:$AH350)/SUM($AH$2:$AH350),0)</f>
        <v>0</v>
      </c>
      <c r="BK350" s="11">
        <f>IF($AG350,SUMPRODUCT(AQ$2:AQ350,$AH$2:$AH350)/SUM($AH$2:$AH350),0)</f>
        <v>0</v>
      </c>
      <c r="BL350" s="11">
        <f>IF($AG350,SUMPRODUCT(AR$2:AR350,$AH$2:$AH350)/SUM($AH$2:$AH350),0)</f>
        <v>0</v>
      </c>
      <c r="BM350" s="11">
        <f>IF($AG350,SUMPRODUCT(AS$2:AS350,$AH$2:$AH350)/SUM($AH$2:$AH350),0)</f>
        <v>0</v>
      </c>
      <c r="BN350" s="11">
        <f>IF($AG350,SUMPRODUCT(AT$2:AT350,$AH$2:$AH350)/SUM($AH$2:$AH350),0)</f>
        <v>0</v>
      </c>
      <c r="BO350" s="11">
        <f>IF($AG350,SUMPRODUCT(AU$2:AU350,$AH$2:$AH350)/SUM($AH$2:$AH350),0)</f>
        <v>0</v>
      </c>
      <c r="BP350" s="11">
        <f>IF($AG350,SUMPRODUCT(AV$2:AV350,$AH$2:$AH350)/SUM($AH$2:$AH350),0)</f>
        <v>0</v>
      </c>
      <c r="BQ350" s="11">
        <f>IF($AG350,SUMPRODUCT(AW$2:AW350,$AH$2:$AH350)/SUM($AH$2:$AH350),0)</f>
        <v>0</v>
      </c>
      <c r="BR350" s="11">
        <f>IF($AG350,SUMPRODUCT(AX$2:AX350,$AH$2:$AH350)/SUM($AH$2:$AH350),0)</f>
        <v>0</v>
      </c>
      <c r="BS350" s="11">
        <f>IF($AG350,SUMPRODUCT(AY$2:AY350,$AH$2:$AH350)/SUM($AH$2:$AH350),0)</f>
        <v>0</v>
      </c>
      <c r="BT350" s="11">
        <f>IF($AG350,SUMPRODUCT(AZ$2:AZ350,$AH$2:$AH350)/SUM($AH$2:$AH350),0)</f>
        <v>0</v>
      </c>
      <c r="BU350" s="11">
        <f>IF($AG350,SUMPRODUCT(BA$2:BA350,$AH$2:$AH350)/SUM($AH$2:$AH350),0)</f>
        <v>0</v>
      </c>
      <c r="BV350" s="11"/>
      <c r="BW350" s="109" cm="1">
        <f t="array" ref="BW350">IF($AG350,SQRT(SUMPRODUCT($AH$2:$AH350, (AI$2:AI350-BC350)^2)/(SUM($AH$2:$AH350)-1)),0)</f>
        <v>0</v>
      </c>
      <c r="BX350" s="109" cm="1">
        <f t="array" ref="BX350">IF($AG350,SQRT(SUMPRODUCT($AH$2:$AH350, (AJ$2:AJ350-BD350)^2)/(SUM($AH$2:$AH350)-1)),0)</f>
        <v>0</v>
      </c>
      <c r="BY350" s="109" cm="1">
        <f t="array" ref="BY350">IF($AG350,SQRT(SUMPRODUCT($AH$2:$AH350, (AK$2:AK350-BE350)^2)/(SUM($AH$2:$AH350)-1)),0)</f>
        <v>0</v>
      </c>
      <c r="BZ350" s="109" cm="1">
        <f t="array" ref="BZ350">IF($AG350,SQRT(SUMPRODUCT($AH$2:$AH350, (AL$2:AL350-BF350)^2)/(SUM($AH$2:$AH350)-1)),0)</f>
        <v>0</v>
      </c>
      <c r="CA350" s="109" cm="1">
        <f t="array" ref="CA350">IF($AG350,SQRT(SUMPRODUCT($AH$2:$AH350, (AM$2:AM350-BG350)^2)/(SUM($AH$2:$AH350)-1)),0)</f>
        <v>0</v>
      </c>
      <c r="CB350" s="109" cm="1">
        <f t="array" ref="CB350">IF($AG350,SQRT(SUMPRODUCT($AH$2:$AH350, (AN$2:AN350-BH350)^2)/(SUM($AH$2:$AH350)-1)),0)</f>
        <v>0</v>
      </c>
      <c r="CC350" s="109" cm="1">
        <f t="array" ref="CC350">IF($AG350,SQRT(SUMPRODUCT($AH$2:$AH350, (AO$2:AO350-BI350)^2)/(SUM($AH$2:$AH350)-1)),0)</f>
        <v>0</v>
      </c>
      <c r="CD350" s="109" cm="1">
        <f t="array" ref="CD350">IF($AG350,SQRT(SUMPRODUCT($AH$2:$AH350, (AP$2:AP350-BJ350)^2)/(SUM($AH$2:$AH350)-1)),0)</f>
        <v>0</v>
      </c>
      <c r="CE350" s="109" cm="1">
        <f t="array" ref="CE350">IF($AG350,SQRT(SUMPRODUCT($AH$2:$AH350, (AQ$2:AQ350-BK350)^2)/(SUM($AH$2:$AH350)-1)),0)</f>
        <v>0</v>
      </c>
      <c r="CF350" s="109" cm="1">
        <f t="array" ref="CF350">IF($AG350,SQRT(SUMPRODUCT($AH$2:$AH350, (AR$2:AR350-BL350)^2)/(SUM($AH$2:$AH350)-1)),0)</f>
        <v>0</v>
      </c>
      <c r="CG350" s="109" cm="1">
        <f t="array" ref="CG350">IF($AG350,SQRT(SUMPRODUCT($AH$2:$AH350, (AS$2:AS350-BM350)^2)/(SUM($AH$2:$AH350)-1)),0)</f>
        <v>0</v>
      </c>
      <c r="CH350" s="109" cm="1">
        <f t="array" ref="CH350">IF($AG350,SQRT(SUMPRODUCT($AH$2:$AH350, (AT$2:AT350-BN350)^2)/(SUM($AH$2:$AH350)-1)),0)</f>
        <v>0</v>
      </c>
      <c r="CI350" s="109" cm="1">
        <f t="array" ref="CI350">IF($AG350,SQRT(SUMPRODUCT($AH$2:$AH350, (AU$2:AU350-BO350)^2)/(SUM($AH$2:$AH350)-1)),0)</f>
        <v>0</v>
      </c>
      <c r="CJ350" s="109" cm="1">
        <f t="array" ref="CJ350">IF($AG350,SQRT(SUMPRODUCT($AH$2:$AH350, (AV$2:AV350-BP350)^2)/(SUM($AH$2:$AH350)-1)),0)</f>
        <v>0</v>
      </c>
      <c r="CK350" s="109" cm="1">
        <f t="array" ref="CK350">IF($AG350,SQRT(SUMPRODUCT($AH$2:$AH350, (AW$2:AW350-BQ350)^2)/(SUM($AH$2:$AH350)-1)),0)</f>
        <v>0</v>
      </c>
      <c r="CL350" s="109" cm="1">
        <f t="array" ref="CL350">IF($AG350,SQRT(SUMPRODUCT($AH$2:$AH350, (AX$2:AX350-BR350)^2)/(SUM($AH$2:$AH350)-1)),0)</f>
        <v>0</v>
      </c>
      <c r="CM350" s="109" cm="1">
        <f t="array" ref="CM350">IF($AG350,SQRT(SUMPRODUCT($AH$2:$AH350, (AY$2:AY350-BS350)^2)/(SUM($AH$2:$AH350)-1)),0)</f>
        <v>0</v>
      </c>
      <c r="CN350" s="109" cm="1">
        <f t="array" ref="CN350">IF($AG350,SQRT(SUMPRODUCT($AH$2:$AH350, (AZ$2:AZ350-BT350)^2)/(SUM($AH$2:$AH350)-1)),0)</f>
        <v>0</v>
      </c>
      <c r="CO350" s="109" cm="1">
        <f t="array" ref="CO350">IF($AG350,SQRT(SUMPRODUCT($AH$2:$AH350, (BA$2:BA350-BU350)^2)/(SUM($AH$2:$AH350)-1)),0)</f>
        <v>0</v>
      </c>
    </row>
    <row r="351" spans="34:93" x14ac:dyDescent="0.25">
      <c r="AH351" s="99" t="str">
        <f t="shared" si="89"/>
        <v/>
      </c>
      <c r="AI351" s="11">
        <f t="shared" ca="1" si="96"/>
        <v>0</v>
      </c>
      <c r="AJ351" s="11">
        <f t="shared" ca="1" si="96"/>
        <v>0</v>
      </c>
      <c r="AK351" s="11">
        <f t="shared" ca="1" si="96"/>
        <v>0</v>
      </c>
      <c r="AL351" s="11">
        <f t="shared" ca="1" si="96"/>
        <v>0</v>
      </c>
      <c r="AM351" s="11">
        <f t="shared" ca="1" si="96"/>
        <v>0</v>
      </c>
      <c r="AN351" s="11">
        <f t="shared" ca="1" si="96"/>
        <v>0</v>
      </c>
      <c r="AO351" s="11">
        <f t="shared" ca="1" si="96"/>
        <v>0</v>
      </c>
      <c r="AP351" s="11">
        <f t="shared" ca="1" si="96"/>
        <v>0</v>
      </c>
      <c r="AQ351" s="11">
        <f t="shared" ca="1" si="96"/>
        <v>0</v>
      </c>
      <c r="AR351" s="11">
        <f t="shared" ca="1" si="96"/>
        <v>0</v>
      </c>
      <c r="AS351" s="11">
        <f t="shared" ca="1" si="97"/>
        <v>0</v>
      </c>
      <c r="AT351" s="11">
        <f t="shared" ca="1" si="97"/>
        <v>0</v>
      </c>
      <c r="AU351" s="11">
        <f t="shared" ca="1" si="97"/>
        <v>0</v>
      </c>
      <c r="AV351" s="11">
        <f t="shared" ca="1" si="97"/>
        <v>0</v>
      </c>
      <c r="AW351" s="11">
        <f t="shared" ca="1" si="97"/>
        <v>0</v>
      </c>
      <c r="AX351" s="11">
        <f t="shared" ca="1" si="97"/>
        <v>0</v>
      </c>
      <c r="AY351" s="11">
        <f t="shared" ca="1" si="97"/>
        <v>0</v>
      </c>
      <c r="AZ351" s="11">
        <f t="shared" ca="1" si="97"/>
        <v>0</v>
      </c>
      <c r="BA351" s="11">
        <f t="shared" ca="1" si="97"/>
        <v>0</v>
      </c>
      <c r="BB351" s="11"/>
      <c r="BC351" s="11">
        <f>IF($AG351,SUMPRODUCT(AI$2:AI351,$AH$2:$AH351)/SUM($AH$2:$AH351),0)</f>
        <v>0</v>
      </c>
      <c r="BD351" s="11">
        <f>IF($AG351,SUMPRODUCT(AJ$2:AJ351,$AH$2:$AH351)/SUM($AH$2:$AH351),0)</f>
        <v>0</v>
      </c>
      <c r="BE351" s="11">
        <f>IF($AG351,SUMPRODUCT(AK$2:AK351,$AH$2:$AH351)/SUM($AH$2:$AH351),0)</f>
        <v>0</v>
      </c>
      <c r="BF351" s="11">
        <f>IF($AG351,SUMPRODUCT(AL$2:AL351,$AH$2:$AH351)/SUM($AH$2:$AH351),0)</f>
        <v>0</v>
      </c>
      <c r="BG351" s="11">
        <f>IF($AG351,SUMPRODUCT(AM$2:AM351,$AH$2:$AH351)/SUM($AH$2:$AH351),0)</f>
        <v>0</v>
      </c>
      <c r="BH351" s="11">
        <f>IF($AG351,SUMPRODUCT(AN$2:AN351,$AH$2:$AH351)/SUM($AH$2:$AH351),0)</f>
        <v>0</v>
      </c>
      <c r="BI351" s="11">
        <f>IF($AG351,SUMPRODUCT(AO$2:AO351,$AH$2:$AH351)/SUM($AH$2:$AH351),0)</f>
        <v>0</v>
      </c>
      <c r="BJ351" s="11">
        <f>IF($AG351,SUMPRODUCT(AP$2:AP351,$AH$2:$AH351)/SUM($AH$2:$AH351),0)</f>
        <v>0</v>
      </c>
      <c r="BK351" s="11">
        <f>IF($AG351,SUMPRODUCT(AQ$2:AQ351,$AH$2:$AH351)/SUM($AH$2:$AH351),0)</f>
        <v>0</v>
      </c>
      <c r="BL351" s="11">
        <f>IF($AG351,SUMPRODUCT(AR$2:AR351,$AH$2:$AH351)/SUM($AH$2:$AH351),0)</f>
        <v>0</v>
      </c>
      <c r="BM351" s="11">
        <f>IF($AG351,SUMPRODUCT(AS$2:AS351,$AH$2:$AH351)/SUM($AH$2:$AH351),0)</f>
        <v>0</v>
      </c>
      <c r="BN351" s="11">
        <f>IF($AG351,SUMPRODUCT(AT$2:AT351,$AH$2:$AH351)/SUM($AH$2:$AH351),0)</f>
        <v>0</v>
      </c>
      <c r="BO351" s="11">
        <f>IF($AG351,SUMPRODUCT(AU$2:AU351,$AH$2:$AH351)/SUM($AH$2:$AH351),0)</f>
        <v>0</v>
      </c>
      <c r="BP351" s="11">
        <f>IF($AG351,SUMPRODUCT(AV$2:AV351,$AH$2:$AH351)/SUM($AH$2:$AH351),0)</f>
        <v>0</v>
      </c>
      <c r="BQ351" s="11">
        <f>IF($AG351,SUMPRODUCT(AW$2:AW351,$AH$2:$AH351)/SUM($AH$2:$AH351),0)</f>
        <v>0</v>
      </c>
      <c r="BR351" s="11">
        <f>IF($AG351,SUMPRODUCT(AX$2:AX351,$AH$2:$AH351)/SUM($AH$2:$AH351),0)</f>
        <v>0</v>
      </c>
      <c r="BS351" s="11">
        <f>IF($AG351,SUMPRODUCT(AY$2:AY351,$AH$2:$AH351)/SUM($AH$2:$AH351),0)</f>
        <v>0</v>
      </c>
      <c r="BT351" s="11">
        <f>IF($AG351,SUMPRODUCT(AZ$2:AZ351,$AH$2:$AH351)/SUM($AH$2:$AH351),0)</f>
        <v>0</v>
      </c>
      <c r="BU351" s="11">
        <f>IF($AG351,SUMPRODUCT(BA$2:BA351,$AH$2:$AH351)/SUM($AH$2:$AH351),0)</f>
        <v>0</v>
      </c>
      <c r="BV351" s="11"/>
      <c r="BW351" s="109" cm="1">
        <f t="array" ref="BW351">IF($AG351,SQRT(SUMPRODUCT($AH$2:$AH351, (AI$2:AI351-BC351)^2)/(SUM($AH$2:$AH351)-1)),0)</f>
        <v>0</v>
      </c>
      <c r="BX351" s="109" cm="1">
        <f t="array" ref="BX351">IF($AG351,SQRT(SUMPRODUCT($AH$2:$AH351, (AJ$2:AJ351-BD351)^2)/(SUM($AH$2:$AH351)-1)),0)</f>
        <v>0</v>
      </c>
      <c r="BY351" s="109" cm="1">
        <f t="array" ref="BY351">IF($AG351,SQRT(SUMPRODUCT($AH$2:$AH351, (AK$2:AK351-BE351)^2)/(SUM($AH$2:$AH351)-1)),0)</f>
        <v>0</v>
      </c>
      <c r="BZ351" s="109" cm="1">
        <f t="array" ref="BZ351">IF($AG351,SQRT(SUMPRODUCT($AH$2:$AH351, (AL$2:AL351-BF351)^2)/(SUM($AH$2:$AH351)-1)),0)</f>
        <v>0</v>
      </c>
      <c r="CA351" s="109" cm="1">
        <f t="array" ref="CA351">IF($AG351,SQRT(SUMPRODUCT($AH$2:$AH351, (AM$2:AM351-BG351)^2)/(SUM($AH$2:$AH351)-1)),0)</f>
        <v>0</v>
      </c>
      <c r="CB351" s="109" cm="1">
        <f t="array" ref="CB351">IF($AG351,SQRT(SUMPRODUCT($AH$2:$AH351, (AN$2:AN351-BH351)^2)/(SUM($AH$2:$AH351)-1)),0)</f>
        <v>0</v>
      </c>
      <c r="CC351" s="109" cm="1">
        <f t="array" ref="CC351">IF($AG351,SQRT(SUMPRODUCT($AH$2:$AH351, (AO$2:AO351-BI351)^2)/(SUM($AH$2:$AH351)-1)),0)</f>
        <v>0</v>
      </c>
      <c r="CD351" s="109" cm="1">
        <f t="array" ref="CD351">IF($AG351,SQRT(SUMPRODUCT($AH$2:$AH351, (AP$2:AP351-BJ351)^2)/(SUM($AH$2:$AH351)-1)),0)</f>
        <v>0</v>
      </c>
      <c r="CE351" s="109" cm="1">
        <f t="array" ref="CE351">IF($AG351,SQRT(SUMPRODUCT($AH$2:$AH351, (AQ$2:AQ351-BK351)^2)/(SUM($AH$2:$AH351)-1)),0)</f>
        <v>0</v>
      </c>
      <c r="CF351" s="109" cm="1">
        <f t="array" ref="CF351">IF($AG351,SQRT(SUMPRODUCT($AH$2:$AH351, (AR$2:AR351-BL351)^2)/(SUM($AH$2:$AH351)-1)),0)</f>
        <v>0</v>
      </c>
      <c r="CG351" s="109" cm="1">
        <f t="array" ref="CG351">IF($AG351,SQRT(SUMPRODUCT($AH$2:$AH351, (AS$2:AS351-BM351)^2)/(SUM($AH$2:$AH351)-1)),0)</f>
        <v>0</v>
      </c>
      <c r="CH351" s="109" cm="1">
        <f t="array" ref="CH351">IF($AG351,SQRT(SUMPRODUCT($AH$2:$AH351, (AT$2:AT351-BN351)^2)/(SUM($AH$2:$AH351)-1)),0)</f>
        <v>0</v>
      </c>
      <c r="CI351" s="109" cm="1">
        <f t="array" ref="CI351">IF($AG351,SQRT(SUMPRODUCT($AH$2:$AH351, (AU$2:AU351-BO351)^2)/(SUM($AH$2:$AH351)-1)),0)</f>
        <v>0</v>
      </c>
      <c r="CJ351" s="109" cm="1">
        <f t="array" ref="CJ351">IF($AG351,SQRT(SUMPRODUCT($AH$2:$AH351, (AV$2:AV351-BP351)^2)/(SUM($AH$2:$AH351)-1)),0)</f>
        <v>0</v>
      </c>
      <c r="CK351" s="109" cm="1">
        <f t="array" ref="CK351">IF($AG351,SQRT(SUMPRODUCT($AH$2:$AH351, (AW$2:AW351-BQ351)^2)/(SUM($AH$2:$AH351)-1)),0)</f>
        <v>0</v>
      </c>
      <c r="CL351" s="109" cm="1">
        <f t="array" ref="CL351">IF($AG351,SQRT(SUMPRODUCT($AH$2:$AH351, (AX$2:AX351-BR351)^2)/(SUM($AH$2:$AH351)-1)),0)</f>
        <v>0</v>
      </c>
      <c r="CM351" s="109" cm="1">
        <f t="array" ref="CM351">IF($AG351,SQRT(SUMPRODUCT($AH$2:$AH351, (AY$2:AY351-BS351)^2)/(SUM($AH$2:$AH351)-1)),0)</f>
        <v>0</v>
      </c>
      <c r="CN351" s="109" cm="1">
        <f t="array" ref="CN351">IF($AG351,SQRT(SUMPRODUCT($AH$2:$AH351, (AZ$2:AZ351-BT351)^2)/(SUM($AH$2:$AH351)-1)),0)</f>
        <v>0</v>
      </c>
      <c r="CO351" s="109" cm="1">
        <f t="array" ref="CO351">IF($AG351,SQRT(SUMPRODUCT($AH$2:$AH351, (BA$2:BA351-BU351)^2)/(SUM($AH$2:$AH351)-1)),0)</f>
        <v>0</v>
      </c>
    </row>
    <row r="352" spans="34:93" x14ac:dyDescent="0.25">
      <c r="AH352" s="99" t="str">
        <f t="shared" si="89"/>
        <v/>
      </c>
      <c r="AI352" s="11">
        <f t="shared" ref="AI352:AR361" ca="1" si="98">IF(AI$1&lt;&gt;0,SUMIFS(INDIRECT(AI$1), Fecha,$AG352),0)</f>
        <v>0</v>
      </c>
      <c r="AJ352" s="11">
        <f t="shared" ca="1" si="98"/>
        <v>0</v>
      </c>
      <c r="AK352" s="11">
        <f t="shared" ca="1" si="98"/>
        <v>0</v>
      </c>
      <c r="AL352" s="11">
        <f t="shared" ca="1" si="98"/>
        <v>0</v>
      </c>
      <c r="AM352" s="11">
        <f t="shared" ca="1" si="98"/>
        <v>0</v>
      </c>
      <c r="AN352" s="11">
        <f t="shared" ca="1" si="98"/>
        <v>0</v>
      </c>
      <c r="AO352" s="11">
        <f t="shared" ca="1" si="98"/>
        <v>0</v>
      </c>
      <c r="AP352" s="11">
        <f t="shared" ca="1" si="98"/>
        <v>0</v>
      </c>
      <c r="AQ352" s="11">
        <f t="shared" ca="1" si="98"/>
        <v>0</v>
      </c>
      <c r="AR352" s="11">
        <f t="shared" ca="1" si="98"/>
        <v>0</v>
      </c>
      <c r="AS352" s="11">
        <f t="shared" ref="AS352:BA361" ca="1" si="99">IF(AS$1&lt;&gt;0,SUMIFS(INDIRECT(AS$1), Fecha,$AG352),0)</f>
        <v>0</v>
      </c>
      <c r="AT352" s="11">
        <f t="shared" ca="1" si="99"/>
        <v>0</v>
      </c>
      <c r="AU352" s="11">
        <f t="shared" ca="1" si="99"/>
        <v>0</v>
      </c>
      <c r="AV352" s="11">
        <f t="shared" ca="1" si="99"/>
        <v>0</v>
      </c>
      <c r="AW352" s="11">
        <f t="shared" ca="1" si="99"/>
        <v>0</v>
      </c>
      <c r="AX352" s="11">
        <f t="shared" ca="1" si="99"/>
        <v>0</v>
      </c>
      <c r="AY352" s="11">
        <f t="shared" ca="1" si="99"/>
        <v>0</v>
      </c>
      <c r="AZ352" s="11">
        <f t="shared" ca="1" si="99"/>
        <v>0</v>
      </c>
      <c r="BA352" s="11">
        <f t="shared" ca="1" si="99"/>
        <v>0</v>
      </c>
      <c r="BB352" s="11"/>
      <c r="BC352" s="11">
        <f>IF($AG352,SUMPRODUCT(AI$2:AI352,$AH$2:$AH352)/SUM($AH$2:$AH352),0)</f>
        <v>0</v>
      </c>
      <c r="BD352" s="11">
        <f>IF($AG352,SUMPRODUCT(AJ$2:AJ352,$AH$2:$AH352)/SUM($AH$2:$AH352),0)</f>
        <v>0</v>
      </c>
      <c r="BE352" s="11">
        <f>IF($AG352,SUMPRODUCT(AK$2:AK352,$AH$2:$AH352)/SUM($AH$2:$AH352),0)</f>
        <v>0</v>
      </c>
      <c r="BF352" s="11">
        <f>IF($AG352,SUMPRODUCT(AL$2:AL352,$AH$2:$AH352)/SUM($AH$2:$AH352),0)</f>
        <v>0</v>
      </c>
      <c r="BG352" s="11">
        <f>IF($AG352,SUMPRODUCT(AM$2:AM352,$AH$2:$AH352)/SUM($AH$2:$AH352),0)</f>
        <v>0</v>
      </c>
      <c r="BH352" s="11">
        <f>IF($AG352,SUMPRODUCT(AN$2:AN352,$AH$2:$AH352)/SUM($AH$2:$AH352),0)</f>
        <v>0</v>
      </c>
      <c r="BI352" s="11">
        <f>IF($AG352,SUMPRODUCT(AO$2:AO352,$AH$2:$AH352)/SUM($AH$2:$AH352),0)</f>
        <v>0</v>
      </c>
      <c r="BJ352" s="11">
        <f>IF($AG352,SUMPRODUCT(AP$2:AP352,$AH$2:$AH352)/SUM($AH$2:$AH352),0)</f>
        <v>0</v>
      </c>
      <c r="BK352" s="11">
        <f>IF($AG352,SUMPRODUCT(AQ$2:AQ352,$AH$2:$AH352)/SUM($AH$2:$AH352),0)</f>
        <v>0</v>
      </c>
      <c r="BL352" s="11">
        <f>IF($AG352,SUMPRODUCT(AR$2:AR352,$AH$2:$AH352)/SUM($AH$2:$AH352),0)</f>
        <v>0</v>
      </c>
      <c r="BM352" s="11">
        <f>IF($AG352,SUMPRODUCT(AS$2:AS352,$AH$2:$AH352)/SUM($AH$2:$AH352),0)</f>
        <v>0</v>
      </c>
      <c r="BN352" s="11">
        <f>IF($AG352,SUMPRODUCT(AT$2:AT352,$AH$2:$AH352)/SUM($AH$2:$AH352),0)</f>
        <v>0</v>
      </c>
      <c r="BO352" s="11">
        <f>IF($AG352,SUMPRODUCT(AU$2:AU352,$AH$2:$AH352)/SUM($AH$2:$AH352),0)</f>
        <v>0</v>
      </c>
      <c r="BP352" s="11">
        <f>IF($AG352,SUMPRODUCT(AV$2:AV352,$AH$2:$AH352)/SUM($AH$2:$AH352),0)</f>
        <v>0</v>
      </c>
      <c r="BQ352" s="11">
        <f>IF($AG352,SUMPRODUCT(AW$2:AW352,$AH$2:$AH352)/SUM($AH$2:$AH352),0)</f>
        <v>0</v>
      </c>
      <c r="BR352" s="11">
        <f>IF($AG352,SUMPRODUCT(AX$2:AX352,$AH$2:$AH352)/SUM($AH$2:$AH352),0)</f>
        <v>0</v>
      </c>
      <c r="BS352" s="11">
        <f>IF($AG352,SUMPRODUCT(AY$2:AY352,$AH$2:$AH352)/SUM($AH$2:$AH352),0)</f>
        <v>0</v>
      </c>
      <c r="BT352" s="11">
        <f>IF($AG352,SUMPRODUCT(AZ$2:AZ352,$AH$2:$AH352)/SUM($AH$2:$AH352),0)</f>
        <v>0</v>
      </c>
      <c r="BU352" s="11">
        <f>IF($AG352,SUMPRODUCT(BA$2:BA352,$AH$2:$AH352)/SUM($AH$2:$AH352),0)</f>
        <v>0</v>
      </c>
      <c r="BV352" s="11"/>
      <c r="BW352" s="109" cm="1">
        <f t="array" ref="BW352">IF($AG352,SQRT(SUMPRODUCT($AH$2:$AH352, (AI$2:AI352-BC352)^2)/(SUM($AH$2:$AH352)-1)),0)</f>
        <v>0</v>
      </c>
      <c r="BX352" s="109" cm="1">
        <f t="array" ref="BX352">IF($AG352,SQRT(SUMPRODUCT($AH$2:$AH352, (AJ$2:AJ352-BD352)^2)/(SUM($AH$2:$AH352)-1)),0)</f>
        <v>0</v>
      </c>
      <c r="BY352" s="109" cm="1">
        <f t="array" ref="BY352">IF($AG352,SQRT(SUMPRODUCT($AH$2:$AH352, (AK$2:AK352-BE352)^2)/(SUM($AH$2:$AH352)-1)),0)</f>
        <v>0</v>
      </c>
      <c r="BZ352" s="109" cm="1">
        <f t="array" ref="BZ352">IF($AG352,SQRT(SUMPRODUCT($AH$2:$AH352, (AL$2:AL352-BF352)^2)/(SUM($AH$2:$AH352)-1)),0)</f>
        <v>0</v>
      </c>
      <c r="CA352" s="109" cm="1">
        <f t="array" ref="CA352">IF($AG352,SQRT(SUMPRODUCT($AH$2:$AH352, (AM$2:AM352-BG352)^2)/(SUM($AH$2:$AH352)-1)),0)</f>
        <v>0</v>
      </c>
      <c r="CB352" s="109" cm="1">
        <f t="array" ref="CB352">IF($AG352,SQRT(SUMPRODUCT($AH$2:$AH352, (AN$2:AN352-BH352)^2)/(SUM($AH$2:$AH352)-1)),0)</f>
        <v>0</v>
      </c>
      <c r="CC352" s="109" cm="1">
        <f t="array" ref="CC352">IF($AG352,SQRT(SUMPRODUCT($AH$2:$AH352, (AO$2:AO352-BI352)^2)/(SUM($AH$2:$AH352)-1)),0)</f>
        <v>0</v>
      </c>
      <c r="CD352" s="109" cm="1">
        <f t="array" ref="CD352">IF($AG352,SQRT(SUMPRODUCT($AH$2:$AH352, (AP$2:AP352-BJ352)^2)/(SUM($AH$2:$AH352)-1)),0)</f>
        <v>0</v>
      </c>
      <c r="CE352" s="109" cm="1">
        <f t="array" ref="CE352">IF($AG352,SQRT(SUMPRODUCT($AH$2:$AH352, (AQ$2:AQ352-BK352)^2)/(SUM($AH$2:$AH352)-1)),0)</f>
        <v>0</v>
      </c>
      <c r="CF352" s="109" cm="1">
        <f t="array" ref="CF352">IF($AG352,SQRT(SUMPRODUCT($AH$2:$AH352, (AR$2:AR352-BL352)^2)/(SUM($AH$2:$AH352)-1)),0)</f>
        <v>0</v>
      </c>
      <c r="CG352" s="109" cm="1">
        <f t="array" ref="CG352">IF($AG352,SQRT(SUMPRODUCT($AH$2:$AH352, (AS$2:AS352-BM352)^2)/(SUM($AH$2:$AH352)-1)),0)</f>
        <v>0</v>
      </c>
      <c r="CH352" s="109" cm="1">
        <f t="array" ref="CH352">IF($AG352,SQRT(SUMPRODUCT($AH$2:$AH352, (AT$2:AT352-BN352)^2)/(SUM($AH$2:$AH352)-1)),0)</f>
        <v>0</v>
      </c>
      <c r="CI352" s="109" cm="1">
        <f t="array" ref="CI352">IF($AG352,SQRT(SUMPRODUCT($AH$2:$AH352, (AU$2:AU352-BO352)^2)/(SUM($AH$2:$AH352)-1)),0)</f>
        <v>0</v>
      </c>
      <c r="CJ352" s="109" cm="1">
        <f t="array" ref="CJ352">IF($AG352,SQRT(SUMPRODUCT($AH$2:$AH352, (AV$2:AV352-BP352)^2)/(SUM($AH$2:$AH352)-1)),0)</f>
        <v>0</v>
      </c>
      <c r="CK352" s="109" cm="1">
        <f t="array" ref="CK352">IF($AG352,SQRT(SUMPRODUCT($AH$2:$AH352, (AW$2:AW352-BQ352)^2)/(SUM($AH$2:$AH352)-1)),0)</f>
        <v>0</v>
      </c>
      <c r="CL352" s="109" cm="1">
        <f t="array" ref="CL352">IF($AG352,SQRT(SUMPRODUCT($AH$2:$AH352, (AX$2:AX352-BR352)^2)/(SUM($AH$2:$AH352)-1)),0)</f>
        <v>0</v>
      </c>
      <c r="CM352" s="109" cm="1">
        <f t="array" ref="CM352">IF($AG352,SQRT(SUMPRODUCT($AH$2:$AH352, (AY$2:AY352-BS352)^2)/(SUM($AH$2:$AH352)-1)),0)</f>
        <v>0</v>
      </c>
      <c r="CN352" s="109" cm="1">
        <f t="array" ref="CN352">IF($AG352,SQRT(SUMPRODUCT($AH$2:$AH352, (AZ$2:AZ352-BT352)^2)/(SUM($AH$2:$AH352)-1)),0)</f>
        <v>0</v>
      </c>
      <c r="CO352" s="109" cm="1">
        <f t="array" ref="CO352">IF($AG352,SQRT(SUMPRODUCT($AH$2:$AH352, (BA$2:BA352-BU352)^2)/(SUM($AH$2:$AH352)-1)),0)</f>
        <v>0</v>
      </c>
    </row>
    <row r="353" spans="34:93" x14ac:dyDescent="0.25">
      <c r="AH353" s="99" t="str">
        <f t="shared" si="89"/>
        <v/>
      </c>
      <c r="AI353" s="11">
        <f t="shared" ca="1" si="98"/>
        <v>0</v>
      </c>
      <c r="AJ353" s="11">
        <f t="shared" ca="1" si="98"/>
        <v>0</v>
      </c>
      <c r="AK353" s="11">
        <f t="shared" ca="1" si="98"/>
        <v>0</v>
      </c>
      <c r="AL353" s="11">
        <f t="shared" ca="1" si="98"/>
        <v>0</v>
      </c>
      <c r="AM353" s="11">
        <f t="shared" ca="1" si="98"/>
        <v>0</v>
      </c>
      <c r="AN353" s="11">
        <f t="shared" ca="1" si="98"/>
        <v>0</v>
      </c>
      <c r="AO353" s="11">
        <f t="shared" ca="1" si="98"/>
        <v>0</v>
      </c>
      <c r="AP353" s="11">
        <f t="shared" ca="1" si="98"/>
        <v>0</v>
      </c>
      <c r="AQ353" s="11">
        <f t="shared" ca="1" si="98"/>
        <v>0</v>
      </c>
      <c r="AR353" s="11">
        <f t="shared" ca="1" si="98"/>
        <v>0</v>
      </c>
      <c r="AS353" s="11">
        <f t="shared" ca="1" si="99"/>
        <v>0</v>
      </c>
      <c r="AT353" s="11">
        <f t="shared" ca="1" si="99"/>
        <v>0</v>
      </c>
      <c r="AU353" s="11">
        <f t="shared" ca="1" si="99"/>
        <v>0</v>
      </c>
      <c r="AV353" s="11">
        <f t="shared" ca="1" si="99"/>
        <v>0</v>
      </c>
      <c r="AW353" s="11">
        <f t="shared" ca="1" si="99"/>
        <v>0</v>
      </c>
      <c r="AX353" s="11">
        <f t="shared" ca="1" si="99"/>
        <v>0</v>
      </c>
      <c r="AY353" s="11">
        <f t="shared" ca="1" si="99"/>
        <v>0</v>
      </c>
      <c r="AZ353" s="11">
        <f t="shared" ca="1" si="99"/>
        <v>0</v>
      </c>
      <c r="BA353" s="11">
        <f t="shared" ca="1" si="99"/>
        <v>0</v>
      </c>
      <c r="BB353" s="11"/>
      <c r="BC353" s="11">
        <f>IF($AG353,SUMPRODUCT(AI$2:AI353,$AH$2:$AH353)/SUM($AH$2:$AH353),0)</f>
        <v>0</v>
      </c>
      <c r="BD353" s="11">
        <f>IF($AG353,SUMPRODUCT(AJ$2:AJ353,$AH$2:$AH353)/SUM($AH$2:$AH353),0)</f>
        <v>0</v>
      </c>
      <c r="BE353" s="11">
        <f>IF($AG353,SUMPRODUCT(AK$2:AK353,$AH$2:$AH353)/SUM($AH$2:$AH353),0)</f>
        <v>0</v>
      </c>
      <c r="BF353" s="11">
        <f>IF($AG353,SUMPRODUCT(AL$2:AL353,$AH$2:$AH353)/SUM($AH$2:$AH353),0)</f>
        <v>0</v>
      </c>
      <c r="BG353" s="11">
        <f>IF($AG353,SUMPRODUCT(AM$2:AM353,$AH$2:$AH353)/SUM($AH$2:$AH353),0)</f>
        <v>0</v>
      </c>
      <c r="BH353" s="11">
        <f>IF($AG353,SUMPRODUCT(AN$2:AN353,$AH$2:$AH353)/SUM($AH$2:$AH353),0)</f>
        <v>0</v>
      </c>
      <c r="BI353" s="11">
        <f>IF($AG353,SUMPRODUCT(AO$2:AO353,$AH$2:$AH353)/SUM($AH$2:$AH353),0)</f>
        <v>0</v>
      </c>
      <c r="BJ353" s="11">
        <f>IF($AG353,SUMPRODUCT(AP$2:AP353,$AH$2:$AH353)/SUM($AH$2:$AH353),0)</f>
        <v>0</v>
      </c>
      <c r="BK353" s="11">
        <f>IF($AG353,SUMPRODUCT(AQ$2:AQ353,$AH$2:$AH353)/SUM($AH$2:$AH353),0)</f>
        <v>0</v>
      </c>
      <c r="BL353" s="11">
        <f>IF($AG353,SUMPRODUCT(AR$2:AR353,$AH$2:$AH353)/SUM($AH$2:$AH353),0)</f>
        <v>0</v>
      </c>
      <c r="BM353" s="11">
        <f>IF($AG353,SUMPRODUCT(AS$2:AS353,$AH$2:$AH353)/SUM($AH$2:$AH353),0)</f>
        <v>0</v>
      </c>
      <c r="BN353" s="11">
        <f>IF($AG353,SUMPRODUCT(AT$2:AT353,$AH$2:$AH353)/SUM($AH$2:$AH353),0)</f>
        <v>0</v>
      </c>
      <c r="BO353" s="11">
        <f>IF($AG353,SUMPRODUCT(AU$2:AU353,$AH$2:$AH353)/SUM($AH$2:$AH353),0)</f>
        <v>0</v>
      </c>
      <c r="BP353" s="11">
        <f>IF($AG353,SUMPRODUCT(AV$2:AV353,$AH$2:$AH353)/SUM($AH$2:$AH353),0)</f>
        <v>0</v>
      </c>
      <c r="BQ353" s="11">
        <f>IF($AG353,SUMPRODUCT(AW$2:AW353,$AH$2:$AH353)/SUM($AH$2:$AH353),0)</f>
        <v>0</v>
      </c>
      <c r="BR353" s="11">
        <f>IF($AG353,SUMPRODUCT(AX$2:AX353,$AH$2:$AH353)/SUM($AH$2:$AH353),0)</f>
        <v>0</v>
      </c>
      <c r="BS353" s="11">
        <f>IF($AG353,SUMPRODUCT(AY$2:AY353,$AH$2:$AH353)/SUM($AH$2:$AH353),0)</f>
        <v>0</v>
      </c>
      <c r="BT353" s="11">
        <f>IF($AG353,SUMPRODUCT(AZ$2:AZ353,$AH$2:$AH353)/SUM($AH$2:$AH353),0)</f>
        <v>0</v>
      </c>
      <c r="BU353" s="11">
        <f>IF($AG353,SUMPRODUCT(BA$2:BA353,$AH$2:$AH353)/SUM($AH$2:$AH353),0)</f>
        <v>0</v>
      </c>
      <c r="BV353" s="11"/>
      <c r="BW353" s="109" cm="1">
        <f t="array" ref="BW353">IF($AG353,SQRT(SUMPRODUCT($AH$2:$AH353, (AI$2:AI353-BC353)^2)/(SUM($AH$2:$AH353)-1)),0)</f>
        <v>0</v>
      </c>
      <c r="BX353" s="109" cm="1">
        <f t="array" ref="BX353">IF($AG353,SQRT(SUMPRODUCT($AH$2:$AH353, (AJ$2:AJ353-BD353)^2)/(SUM($AH$2:$AH353)-1)),0)</f>
        <v>0</v>
      </c>
      <c r="BY353" s="109" cm="1">
        <f t="array" ref="BY353">IF($AG353,SQRT(SUMPRODUCT($AH$2:$AH353, (AK$2:AK353-BE353)^2)/(SUM($AH$2:$AH353)-1)),0)</f>
        <v>0</v>
      </c>
      <c r="BZ353" s="109" cm="1">
        <f t="array" ref="BZ353">IF($AG353,SQRT(SUMPRODUCT($AH$2:$AH353, (AL$2:AL353-BF353)^2)/(SUM($AH$2:$AH353)-1)),0)</f>
        <v>0</v>
      </c>
      <c r="CA353" s="109" cm="1">
        <f t="array" ref="CA353">IF($AG353,SQRT(SUMPRODUCT($AH$2:$AH353, (AM$2:AM353-BG353)^2)/(SUM($AH$2:$AH353)-1)),0)</f>
        <v>0</v>
      </c>
      <c r="CB353" s="109" cm="1">
        <f t="array" ref="CB353">IF($AG353,SQRT(SUMPRODUCT($AH$2:$AH353, (AN$2:AN353-BH353)^2)/(SUM($AH$2:$AH353)-1)),0)</f>
        <v>0</v>
      </c>
      <c r="CC353" s="109" cm="1">
        <f t="array" ref="CC353">IF($AG353,SQRT(SUMPRODUCT($AH$2:$AH353, (AO$2:AO353-BI353)^2)/(SUM($AH$2:$AH353)-1)),0)</f>
        <v>0</v>
      </c>
      <c r="CD353" s="109" cm="1">
        <f t="array" ref="CD353">IF($AG353,SQRT(SUMPRODUCT($AH$2:$AH353, (AP$2:AP353-BJ353)^2)/(SUM($AH$2:$AH353)-1)),0)</f>
        <v>0</v>
      </c>
      <c r="CE353" s="109" cm="1">
        <f t="array" ref="CE353">IF($AG353,SQRT(SUMPRODUCT($AH$2:$AH353, (AQ$2:AQ353-BK353)^2)/(SUM($AH$2:$AH353)-1)),0)</f>
        <v>0</v>
      </c>
      <c r="CF353" s="109" cm="1">
        <f t="array" ref="CF353">IF($AG353,SQRT(SUMPRODUCT($AH$2:$AH353, (AR$2:AR353-BL353)^2)/(SUM($AH$2:$AH353)-1)),0)</f>
        <v>0</v>
      </c>
      <c r="CG353" s="109" cm="1">
        <f t="array" ref="CG353">IF($AG353,SQRT(SUMPRODUCT($AH$2:$AH353, (AS$2:AS353-BM353)^2)/(SUM($AH$2:$AH353)-1)),0)</f>
        <v>0</v>
      </c>
      <c r="CH353" s="109" cm="1">
        <f t="array" ref="CH353">IF($AG353,SQRT(SUMPRODUCT($AH$2:$AH353, (AT$2:AT353-BN353)^2)/(SUM($AH$2:$AH353)-1)),0)</f>
        <v>0</v>
      </c>
      <c r="CI353" s="109" cm="1">
        <f t="array" ref="CI353">IF($AG353,SQRT(SUMPRODUCT($AH$2:$AH353, (AU$2:AU353-BO353)^2)/(SUM($AH$2:$AH353)-1)),0)</f>
        <v>0</v>
      </c>
      <c r="CJ353" s="109" cm="1">
        <f t="array" ref="CJ353">IF($AG353,SQRT(SUMPRODUCT($AH$2:$AH353, (AV$2:AV353-BP353)^2)/(SUM($AH$2:$AH353)-1)),0)</f>
        <v>0</v>
      </c>
      <c r="CK353" s="109" cm="1">
        <f t="array" ref="CK353">IF($AG353,SQRT(SUMPRODUCT($AH$2:$AH353, (AW$2:AW353-BQ353)^2)/(SUM($AH$2:$AH353)-1)),0)</f>
        <v>0</v>
      </c>
      <c r="CL353" s="109" cm="1">
        <f t="array" ref="CL353">IF($AG353,SQRT(SUMPRODUCT($AH$2:$AH353, (AX$2:AX353-BR353)^2)/(SUM($AH$2:$AH353)-1)),0)</f>
        <v>0</v>
      </c>
      <c r="CM353" s="109" cm="1">
        <f t="array" ref="CM353">IF($AG353,SQRT(SUMPRODUCT($AH$2:$AH353, (AY$2:AY353-BS353)^2)/(SUM($AH$2:$AH353)-1)),0)</f>
        <v>0</v>
      </c>
      <c r="CN353" s="109" cm="1">
        <f t="array" ref="CN353">IF($AG353,SQRT(SUMPRODUCT($AH$2:$AH353, (AZ$2:AZ353-BT353)^2)/(SUM($AH$2:$AH353)-1)),0)</f>
        <v>0</v>
      </c>
      <c r="CO353" s="109" cm="1">
        <f t="array" ref="CO353">IF($AG353,SQRT(SUMPRODUCT($AH$2:$AH353, (BA$2:BA353-BU353)^2)/(SUM($AH$2:$AH353)-1)),0)</f>
        <v>0</v>
      </c>
    </row>
    <row r="354" spans="34:93" x14ac:dyDescent="0.25">
      <c r="AH354" s="99" t="str">
        <f t="shared" si="89"/>
        <v/>
      </c>
      <c r="AI354" s="11">
        <f t="shared" ca="1" si="98"/>
        <v>0</v>
      </c>
      <c r="AJ354" s="11">
        <f t="shared" ca="1" si="98"/>
        <v>0</v>
      </c>
      <c r="AK354" s="11">
        <f t="shared" ca="1" si="98"/>
        <v>0</v>
      </c>
      <c r="AL354" s="11">
        <f t="shared" ca="1" si="98"/>
        <v>0</v>
      </c>
      <c r="AM354" s="11">
        <f t="shared" ca="1" si="98"/>
        <v>0</v>
      </c>
      <c r="AN354" s="11">
        <f t="shared" ca="1" si="98"/>
        <v>0</v>
      </c>
      <c r="AO354" s="11">
        <f t="shared" ca="1" si="98"/>
        <v>0</v>
      </c>
      <c r="AP354" s="11">
        <f t="shared" ca="1" si="98"/>
        <v>0</v>
      </c>
      <c r="AQ354" s="11">
        <f t="shared" ca="1" si="98"/>
        <v>0</v>
      </c>
      <c r="AR354" s="11">
        <f t="shared" ca="1" si="98"/>
        <v>0</v>
      </c>
      <c r="AS354" s="11">
        <f t="shared" ca="1" si="99"/>
        <v>0</v>
      </c>
      <c r="AT354" s="11">
        <f t="shared" ca="1" si="99"/>
        <v>0</v>
      </c>
      <c r="AU354" s="11">
        <f t="shared" ca="1" si="99"/>
        <v>0</v>
      </c>
      <c r="AV354" s="11">
        <f t="shared" ca="1" si="99"/>
        <v>0</v>
      </c>
      <c r="AW354" s="11">
        <f t="shared" ca="1" si="99"/>
        <v>0</v>
      </c>
      <c r="AX354" s="11">
        <f t="shared" ca="1" si="99"/>
        <v>0</v>
      </c>
      <c r="AY354" s="11">
        <f t="shared" ca="1" si="99"/>
        <v>0</v>
      </c>
      <c r="AZ354" s="11">
        <f t="shared" ca="1" si="99"/>
        <v>0</v>
      </c>
      <c r="BA354" s="11">
        <f t="shared" ca="1" si="99"/>
        <v>0</v>
      </c>
      <c r="BB354" s="11"/>
      <c r="BC354" s="11">
        <f>IF($AG354,SUMPRODUCT(AI$2:AI354,$AH$2:$AH354)/SUM($AH$2:$AH354),0)</f>
        <v>0</v>
      </c>
      <c r="BD354" s="11">
        <f>IF($AG354,SUMPRODUCT(AJ$2:AJ354,$AH$2:$AH354)/SUM($AH$2:$AH354),0)</f>
        <v>0</v>
      </c>
      <c r="BE354" s="11">
        <f>IF($AG354,SUMPRODUCT(AK$2:AK354,$AH$2:$AH354)/SUM($AH$2:$AH354),0)</f>
        <v>0</v>
      </c>
      <c r="BF354" s="11">
        <f>IF($AG354,SUMPRODUCT(AL$2:AL354,$AH$2:$AH354)/SUM($AH$2:$AH354),0)</f>
        <v>0</v>
      </c>
      <c r="BG354" s="11">
        <f>IF($AG354,SUMPRODUCT(AM$2:AM354,$AH$2:$AH354)/SUM($AH$2:$AH354),0)</f>
        <v>0</v>
      </c>
      <c r="BH354" s="11">
        <f>IF($AG354,SUMPRODUCT(AN$2:AN354,$AH$2:$AH354)/SUM($AH$2:$AH354),0)</f>
        <v>0</v>
      </c>
      <c r="BI354" s="11">
        <f>IF($AG354,SUMPRODUCT(AO$2:AO354,$AH$2:$AH354)/SUM($AH$2:$AH354),0)</f>
        <v>0</v>
      </c>
      <c r="BJ354" s="11">
        <f>IF($AG354,SUMPRODUCT(AP$2:AP354,$AH$2:$AH354)/SUM($AH$2:$AH354),0)</f>
        <v>0</v>
      </c>
      <c r="BK354" s="11">
        <f>IF($AG354,SUMPRODUCT(AQ$2:AQ354,$AH$2:$AH354)/SUM($AH$2:$AH354),0)</f>
        <v>0</v>
      </c>
      <c r="BL354" s="11">
        <f>IF($AG354,SUMPRODUCT(AR$2:AR354,$AH$2:$AH354)/SUM($AH$2:$AH354),0)</f>
        <v>0</v>
      </c>
      <c r="BM354" s="11">
        <f>IF($AG354,SUMPRODUCT(AS$2:AS354,$AH$2:$AH354)/SUM($AH$2:$AH354),0)</f>
        <v>0</v>
      </c>
      <c r="BN354" s="11">
        <f>IF($AG354,SUMPRODUCT(AT$2:AT354,$AH$2:$AH354)/SUM($AH$2:$AH354),0)</f>
        <v>0</v>
      </c>
      <c r="BO354" s="11">
        <f>IF($AG354,SUMPRODUCT(AU$2:AU354,$AH$2:$AH354)/SUM($AH$2:$AH354),0)</f>
        <v>0</v>
      </c>
      <c r="BP354" s="11">
        <f>IF($AG354,SUMPRODUCT(AV$2:AV354,$AH$2:$AH354)/SUM($AH$2:$AH354),0)</f>
        <v>0</v>
      </c>
      <c r="BQ354" s="11">
        <f>IF($AG354,SUMPRODUCT(AW$2:AW354,$AH$2:$AH354)/SUM($AH$2:$AH354),0)</f>
        <v>0</v>
      </c>
      <c r="BR354" s="11">
        <f>IF($AG354,SUMPRODUCT(AX$2:AX354,$AH$2:$AH354)/SUM($AH$2:$AH354),0)</f>
        <v>0</v>
      </c>
      <c r="BS354" s="11">
        <f>IF($AG354,SUMPRODUCT(AY$2:AY354,$AH$2:$AH354)/SUM($AH$2:$AH354),0)</f>
        <v>0</v>
      </c>
      <c r="BT354" s="11">
        <f>IF($AG354,SUMPRODUCT(AZ$2:AZ354,$AH$2:$AH354)/SUM($AH$2:$AH354),0)</f>
        <v>0</v>
      </c>
      <c r="BU354" s="11">
        <f>IF($AG354,SUMPRODUCT(BA$2:BA354,$AH$2:$AH354)/SUM($AH$2:$AH354),0)</f>
        <v>0</v>
      </c>
      <c r="BV354" s="11"/>
      <c r="BW354" s="109" cm="1">
        <f t="array" ref="BW354">IF($AG354,SQRT(SUMPRODUCT($AH$2:$AH354, (AI$2:AI354-BC354)^2)/(SUM($AH$2:$AH354)-1)),0)</f>
        <v>0</v>
      </c>
      <c r="BX354" s="109" cm="1">
        <f t="array" ref="BX354">IF($AG354,SQRT(SUMPRODUCT($AH$2:$AH354, (AJ$2:AJ354-BD354)^2)/(SUM($AH$2:$AH354)-1)),0)</f>
        <v>0</v>
      </c>
      <c r="BY354" s="109" cm="1">
        <f t="array" ref="BY354">IF($AG354,SQRT(SUMPRODUCT($AH$2:$AH354, (AK$2:AK354-BE354)^2)/(SUM($AH$2:$AH354)-1)),0)</f>
        <v>0</v>
      </c>
      <c r="BZ354" s="109" cm="1">
        <f t="array" ref="BZ354">IF($AG354,SQRT(SUMPRODUCT($AH$2:$AH354, (AL$2:AL354-BF354)^2)/(SUM($AH$2:$AH354)-1)),0)</f>
        <v>0</v>
      </c>
      <c r="CA354" s="109" cm="1">
        <f t="array" ref="CA354">IF($AG354,SQRT(SUMPRODUCT($AH$2:$AH354, (AM$2:AM354-BG354)^2)/(SUM($AH$2:$AH354)-1)),0)</f>
        <v>0</v>
      </c>
      <c r="CB354" s="109" cm="1">
        <f t="array" ref="CB354">IF($AG354,SQRT(SUMPRODUCT($AH$2:$AH354, (AN$2:AN354-BH354)^2)/(SUM($AH$2:$AH354)-1)),0)</f>
        <v>0</v>
      </c>
      <c r="CC354" s="109" cm="1">
        <f t="array" ref="CC354">IF($AG354,SQRT(SUMPRODUCT($AH$2:$AH354, (AO$2:AO354-BI354)^2)/(SUM($AH$2:$AH354)-1)),0)</f>
        <v>0</v>
      </c>
      <c r="CD354" s="109" cm="1">
        <f t="array" ref="CD354">IF($AG354,SQRT(SUMPRODUCT($AH$2:$AH354, (AP$2:AP354-BJ354)^2)/(SUM($AH$2:$AH354)-1)),0)</f>
        <v>0</v>
      </c>
      <c r="CE354" s="109" cm="1">
        <f t="array" ref="CE354">IF($AG354,SQRT(SUMPRODUCT($AH$2:$AH354, (AQ$2:AQ354-BK354)^2)/(SUM($AH$2:$AH354)-1)),0)</f>
        <v>0</v>
      </c>
      <c r="CF354" s="109" cm="1">
        <f t="array" ref="CF354">IF($AG354,SQRT(SUMPRODUCT($AH$2:$AH354, (AR$2:AR354-BL354)^2)/(SUM($AH$2:$AH354)-1)),0)</f>
        <v>0</v>
      </c>
      <c r="CG354" s="109" cm="1">
        <f t="array" ref="CG354">IF($AG354,SQRT(SUMPRODUCT($AH$2:$AH354, (AS$2:AS354-BM354)^2)/(SUM($AH$2:$AH354)-1)),0)</f>
        <v>0</v>
      </c>
      <c r="CH354" s="109" cm="1">
        <f t="array" ref="CH354">IF($AG354,SQRT(SUMPRODUCT($AH$2:$AH354, (AT$2:AT354-BN354)^2)/(SUM($AH$2:$AH354)-1)),0)</f>
        <v>0</v>
      </c>
      <c r="CI354" s="109" cm="1">
        <f t="array" ref="CI354">IF($AG354,SQRT(SUMPRODUCT($AH$2:$AH354, (AU$2:AU354-BO354)^2)/(SUM($AH$2:$AH354)-1)),0)</f>
        <v>0</v>
      </c>
      <c r="CJ354" s="109" cm="1">
        <f t="array" ref="CJ354">IF($AG354,SQRT(SUMPRODUCT($AH$2:$AH354, (AV$2:AV354-BP354)^2)/(SUM($AH$2:$AH354)-1)),0)</f>
        <v>0</v>
      </c>
      <c r="CK354" s="109" cm="1">
        <f t="array" ref="CK354">IF($AG354,SQRT(SUMPRODUCT($AH$2:$AH354, (AW$2:AW354-BQ354)^2)/(SUM($AH$2:$AH354)-1)),0)</f>
        <v>0</v>
      </c>
      <c r="CL354" s="109" cm="1">
        <f t="array" ref="CL354">IF($AG354,SQRT(SUMPRODUCT($AH$2:$AH354, (AX$2:AX354-BR354)^2)/(SUM($AH$2:$AH354)-1)),0)</f>
        <v>0</v>
      </c>
      <c r="CM354" s="109" cm="1">
        <f t="array" ref="CM354">IF($AG354,SQRT(SUMPRODUCT($AH$2:$AH354, (AY$2:AY354-BS354)^2)/(SUM($AH$2:$AH354)-1)),0)</f>
        <v>0</v>
      </c>
      <c r="CN354" s="109" cm="1">
        <f t="array" ref="CN354">IF($AG354,SQRT(SUMPRODUCT($AH$2:$AH354, (AZ$2:AZ354-BT354)^2)/(SUM($AH$2:$AH354)-1)),0)</f>
        <v>0</v>
      </c>
      <c r="CO354" s="109" cm="1">
        <f t="array" ref="CO354">IF($AG354,SQRT(SUMPRODUCT($AH$2:$AH354, (BA$2:BA354-BU354)^2)/(SUM($AH$2:$AH354)-1)),0)</f>
        <v>0</v>
      </c>
    </row>
    <row r="355" spans="34:93" x14ac:dyDescent="0.25">
      <c r="AH355" s="99" t="str">
        <f t="shared" si="89"/>
        <v/>
      </c>
      <c r="AI355" s="11">
        <f t="shared" ca="1" si="98"/>
        <v>0</v>
      </c>
      <c r="AJ355" s="11">
        <f t="shared" ca="1" si="98"/>
        <v>0</v>
      </c>
      <c r="AK355" s="11">
        <f t="shared" ca="1" si="98"/>
        <v>0</v>
      </c>
      <c r="AL355" s="11">
        <f t="shared" ca="1" si="98"/>
        <v>0</v>
      </c>
      <c r="AM355" s="11">
        <f t="shared" ca="1" si="98"/>
        <v>0</v>
      </c>
      <c r="AN355" s="11">
        <f t="shared" ca="1" si="98"/>
        <v>0</v>
      </c>
      <c r="AO355" s="11">
        <f t="shared" ca="1" si="98"/>
        <v>0</v>
      </c>
      <c r="AP355" s="11">
        <f t="shared" ca="1" si="98"/>
        <v>0</v>
      </c>
      <c r="AQ355" s="11">
        <f t="shared" ca="1" si="98"/>
        <v>0</v>
      </c>
      <c r="AR355" s="11">
        <f t="shared" ca="1" si="98"/>
        <v>0</v>
      </c>
      <c r="AS355" s="11">
        <f t="shared" ca="1" si="99"/>
        <v>0</v>
      </c>
      <c r="AT355" s="11">
        <f t="shared" ca="1" si="99"/>
        <v>0</v>
      </c>
      <c r="AU355" s="11">
        <f t="shared" ca="1" si="99"/>
        <v>0</v>
      </c>
      <c r="AV355" s="11">
        <f t="shared" ca="1" si="99"/>
        <v>0</v>
      </c>
      <c r="AW355" s="11">
        <f t="shared" ca="1" si="99"/>
        <v>0</v>
      </c>
      <c r="AX355" s="11">
        <f t="shared" ca="1" si="99"/>
        <v>0</v>
      </c>
      <c r="AY355" s="11">
        <f t="shared" ca="1" si="99"/>
        <v>0</v>
      </c>
      <c r="AZ355" s="11">
        <f t="shared" ca="1" si="99"/>
        <v>0</v>
      </c>
      <c r="BA355" s="11">
        <f t="shared" ca="1" si="99"/>
        <v>0</v>
      </c>
      <c r="BB355" s="11"/>
      <c r="BC355" s="11">
        <f>IF($AG355,SUMPRODUCT(AI$2:AI355,$AH$2:$AH355)/SUM($AH$2:$AH355),0)</f>
        <v>0</v>
      </c>
      <c r="BD355" s="11">
        <f>IF($AG355,SUMPRODUCT(AJ$2:AJ355,$AH$2:$AH355)/SUM($AH$2:$AH355),0)</f>
        <v>0</v>
      </c>
      <c r="BE355" s="11">
        <f>IF($AG355,SUMPRODUCT(AK$2:AK355,$AH$2:$AH355)/SUM($AH$2:$AH355),0)</f>
        <v>0</v>
      </c>
      <c r="BF355" s="11">
        <f>IF($AG355,SUMPRODUCT(AL$2:AL355,$AH$2:$AH355)/SUM($AH$2:$AH355),0)</f>
        <v>0</v>
      </c>
      <c r="BG355" s="11">
        <f>IF($AG355,SUMPRODUCT(AM$2:AM355,$AH$2:$AH355)/SUM($AH$2:$AH355),0)</f>
        <v>0</v>
      </c>
      <c r="BH355" s="11">
        <f>IF($AG355,SUMPRODUCT(AN$2:AN355,$AH$2:$AH355)/SUM($AH$2:$AH355),0)</f>
        <v>0</v>
      </c>
      <c r="BI355" s="11">
        <f>IF($AG355,SUMPRODUCT(AO$2:AO355,$AH$2:$AH355)/SUM($AH$2:$AH355),0)</f>
        <v>0</v>
      </c>
      <c r="BJ355" s="11">
        <f>IF($AG355,SUMPRODUCT(AP$2:AP355,$AH$2:$AH355)/SUM($AH$2:$AH355),0)</f>
        <v>0</v>
      </c>
      <c r="BK355" s="11">
        <f>IF($AG355,SUMPRODUCT(AQ$2:AQ355,$AH$2:$AH355)/SUM($AH$2:$AH355),0)</f>
        <v>0</v>
      </c>
      <c r="BL355" s="11">
        <f>IF($AG355,SUMPRODUCT(AR$2:AR355,$AH$2:$AH355)/SUM($AH$2:$AH355),0)</f>
        <v>0</v>
      </c>
      <c r="BM355" s="11">
        <f>IF($AG355,SUMPRODUCT(AS$2:AS355,$AH$2:$AH355)/SUM($AH$2:$AH355),0)</f>
        <v>0</v>
      </c>
      <c r="BN355" s="11">
        <f>IF($AG355,SUMPRODUCT(AT$2:AT355,$AH$2:$AH355)/SUM($AH$2:$AH355),0)</f>
        <v>0</v>
      </c>
      <c r="BO355" s="11">
        <f>IF($AG355,SUMPRODUCT(AU$2:AU355,$AH$2:$AH355)/SUM($AH$2:$AH355),0)</f>
        <v>0</v>
      </c>
      <c r="BP355" s="11">
        <f>IF($AG355,SUMPRODUCT(AV$2:AV355,$AH$2:$AH355)/SUM($AH$2:$AH355),0)</f>
        <v>0</v>
      </c>
      <c r="BQ355" s="11">
        <f>IF($AG355,SUMPRODUCT(AW$2:AW355,$AH$2:$AH355)/SUM($AH$2:$AH355),0)</f>
        <v>0</v>
      </c>
      <c r="BR355" s="11">
        <f>IF($AG355,SUMPRODUCT(AX$2:AX355,$AH$2:$AH355)/SUM($AH$2:$AH355),0)</f>
        <v>0</v>
      </c>
      <c r="BS355" s="11">
        <f>IF($AG355,SUMPRODUCT(AY$2:AY355,$AH$2:$AH355)/SUM($AH$2:$AH355),0)</f>
        <v>0</v>
      </c>
      <c r="BT355" s="11">
        <f>IF($AG355,SUMPRODUCT(AZ$2:AZ355,$AH$2:$AH355)/SUM($AH$2:$AH355),0)</f>
        <v>0</v>
      </c>
      <c r="BU355" s="11">
        <f>IF($AG355,SUMPRODUCT(BA$2:BA355,$AH$2:$AH355)/SUM($AH$2:$AH355),0)</f>
        <v>0</v>
      </c>
      <c r="BV355" s="11"/>
      <c r="BW355" s="109" cm="1">
        <f t="array" ref="BW355">IF($AG355,SQRT(SUMPRODUCT($AH$2:$AH355, (AI$2:AI355-BC355)^2)/(SUM($AH$2:$AH355)-1)),0)</f>
        <v>0</v>
      </c>
      <c r="BX355" s="109" cm="1">
        <f t="array" ref="BX355">IF($AG355,SQRT(SUMPRODUCT($AH$2:$AH355, (AJ$2:AJ355-BD355)^2)/(SUM($AH$2:$AH355)-1)),0)</f>
        <v>0</v>
      </c>
      <c r="BY355" s="109" cm="1">
        <f t="array" ref="BY355">IF($AG355,SQRT(SUMPRODUCT($AH$2:$AH355, (AK$2:AK355-BE355)^2)/(SUM($AH$2:$AH355)-1)),0)</f>
        <v>0</v>
      </c>
      <c r="BZ355" s="109" cm="1">
        <f t="array" ref="BZ355">IF($AG355,SQRT(SUMPRODUCT($AH$2:$AH355, (AL$2:AL355-BF355)^2)/(SUM($AH$2:$AH355)-1)),0)</f>
        <v>0</v>
      </c>
      <c r="CA355" s="109" cm="1">
        <f t="array" ref="CA355">IF($AG355,SQRT(SUMPRODUCT($AH$2:$AH355, (AM$2:AM355-BG355)^2)/(SUM($AH$2:$AH355)-1)),0)</f>
        <v>0</v>
      </c>
      <c r="CB355" s="109" cm="1">
        <f t="array" ref="CB355">IF($AG355,SQRT(SUMPRODUCT($AH$2:$AH355, (AN$2:AN355-BH355)^2)/(SUM($AH$2:$AH355)-1)),0)</f>
        <v>0</v>
      </c>
      <c r="CC355" s="109" cm="1">
        <f t="array" ref="CC355">IF($AG355,SQRT(SUMPRODUCT($AH$2:$AH355, (AO$2:AO355-BI355)^2)/(SUM($AH$2:$AH355)-1)),0)</f>
        <v>0</v>
      </c>
      <c r="CD355" s="109" cm="1">
        <f t="array" ref="CD355">IF($AG355,SQRT(SUMPRODUCT($AH$2:$AH355, (AP$2:AP355-BJ355)^2)/(SUM($AH$2:$AH355)-1)),0)</f>
        <v>0</v>
      </c>
      <c r="CE355" s="109" cm="1">
        <f t="array" ref="CE355">IF($AG355,SQRT(SUMPRODUCT($AH$2:$AH355, (AQ$2:AQ355-BK355)^2)/(SUM($AH$2:$AH355)-1)),0)</f>
        <v>0</v>
      </c>
      <c r="CF355" s="109" cm="1">
        <f t="array" ref="CF355">IF($AG355,SQRT(SUMPRODUCT($AH$2:$AH355, (AR$2:AR355-BL355)^2)/(SUM($AH$2:$AH355)-1)),0)</f>
        <v>0</v>
      </c>
      <c r="CG355" s="109" cm="1">
        <f t="array" ref="CG355">IF($AG355,SQRT(SUMPRODUCT($AH$2:$AH355, (AS$2:AS355-BM355)^2)/(SUM($AH$2:$AH355)-1)),0)</f>
        <v>0</v>
      </c>
      <c r="CH355" s="109" cm="1">
        <f t="array" ref="CH355">IF($AG355,SQRT(SUMPRODUCT($AH$2:$AH355, (AT$2:AT355-BN355)^2)/(SUM($AH$2:$AH355)-1)),0)</f>
        <v>0</v>
      </c>
      <c r="CI355" s="109" cm="1">
        <f t="array" ref="CI355">IF($AG355,SQRT(SUMPRODUCT($AH$2:$AH355, (AU$2:AU355-BO355)^2)/(SUM($AH$2:$AH355)-1)),0)</f>
        <v>0</v>
      </c>
      <c r="CJ355" s="109" cm="1">
        <f t="array" ref="CJ355">IF($AG355,SQRT(SUMPRODUCT($AH$2:$AH355, (AV$2:AV355-BP355)^2)/(SUM($AH$2:$AH355)-1)),0)</f>
        <v>0</v>
      </c>
      <c r="CK355" s="109" cm="1">
        <f t="array" ref="CK355">IF($AG355,SQRT(SUMPRODUCT($AH$2:$AH355, (AW$2:AW355-BQ355)^2)/(SUM($AH$2:$AH355)-1)),0)</f>
        <v>0</v>
      </c>
      <c r="CL355" s="109" cm="1">
        <f t="array" ref="CL355">IF($AG355,SQRT(SUMPRODUCT($AH$2:$AH355, (AX$2:AX355-BR355)^2)/(SUM($AH$2:$AH355)-1)),0)</f>
        <v>0</v>
      </c>
      <c r="CM355" s="109" cm="1">
        <f t="array" ref="CM355">IF($AG355,SQRT(SUMPRODUCT($AH$2:$AH355, (AY$2:AY355-BS355)^2)/(SUM($AH$2:$AH355)-1)),0)</f>
        <v>0</v>
      </c>
      <c r="CN355" s="109" cm="1">
        <f t="array" ref="CN355">IF($AG355,SQRT(SUMPRODUCT($AH$2:$AH355, (AZ$2:AZ355-BT355)^2)/(SUM($AH$2:$AH355)-1)),0)</f>
        <v>0</v>
      </c>
      <c r="CO355" s="109" cm="1">
        <f t="array" ref="CO355">IF($AG355,SQRT(SUMPRODUCT($AH$2:$AH355, (BA$2:BA355-BU355)^2)/(SUM($AH$2:$AH355)-1)),0)</f>
        <v>0</v>
      </c>
    </row>
    <row r="356" spans="34:93" x14ac:dyDescent="0.25">
      <c r="AH356" s="99" t="str">
        <f t="shared" si="89"/>
        <v/>
      </c>
      <c r="AI356" s="11">
        <f t="shared" ca="1" si="98"/>
        <v>0</v>
      </c>
      <c r="AJ356" s="11">
        <f t="shared" ca="1" si="98"/>
        <v>0</v>
      </c>
      <c r="AK356" s="11">
        <f t="shared" ca="1" si="98"/>
        <v>0</v>
      </c>
      <c r="AL356" s="11">
        <f t="shared" ca="1" si="98"/>
        <v>0</v>
      </c>
      <c r="AM356" s="11">
        <f t="shared" ca="1" si="98"/>
        <v>0</v>
      </c>
      <c r="AN356" s="11">
        <f t="shared" ca="1" si="98"/>
        <v>0</v>
      </c>
      <c r="AO356" s="11">
        <f t="shared" ca="1" si="98"/>
        <v>0</v>
      </c>
      <c r="AP356" s="11">
        <f t="shared" ca="1" si="98"/>
        <v>0</v>
      </c>
      <c r="AQ356" s="11">
        <f t="shared" ca="1" si="98"/>
        <v>0</v>
      </c>
      <c r="AR356" s="11">
        <f t="shared" ca="1" si="98"/>
        <v>0</v>
      </c>
      <c r="AS356" s="11">
        <f t="shared" ca="1" si="99"/>
        <v>0</v>
      </c>
      <c r="AT356" s="11">
        <f t="shared" ca="1" si="99"/>
        <v>0</v>
      </c>
      <c r="AU356" s="11">
        <f t="shared" ca="1" si="99"/>
        <v>0</v>
      </c>
      <c r="AV356" s="11">
        <f t="shared" ca="1" si="99"/>
        <v>0</v>
      </c>
      <c r="AW356" s="11">
        <f t="shared" ca="1" si="99"/>
        <v>0</v>
      </c>
      <c r="AX356" s="11">
        <f t="shared" ca="1" si="99"/>
        <v>0</v>
      </c>
      <c r="AY356" s="11">
        <f t="shared" ca="1" si="99"/>
        <v>0</v>
      </c>
      <c r="AZ356" s="11">
        <f t="shared" ca="1" si="99"/>
        <v>0</v>
      </c>
      <c r="BA356" s="11">
        <f t="shared" ca="1" si="99"/>
        <v>0</v>
      </c>
      <c r="BB356" s="11"/>
      <c r="BC356" s="11">
        <f>IF($AG356,SUMPRODUCT(AI$2:AI356,$AH$2:$AH356)/SUM($AH$2:$AH356),0)</f>
        <v>0</v>
      </c>
      <c r="BD356" s="11">
        <f>IF($AG356,SUMPRODUCT(AJ$2:AJ356,$AH$2:$AH356)/SUM($AH$2:$AH356),0)</f>
        <v>0</v>
      </c>
      <c r="BE356" s="11">
        <f>IF($AG356,SUMPRODUCT(AK$2:AK356,$AH$2:$AH356)/SUM($AH$2:$AH356),0)</f>
        <v>0</v>
      </c>
      <c r="BF356" s="11">
        <f>IF($AG356,SUMPRODUCT(AL$2:AL356,$AH$2:$AH356)/SUM($AH$2:$AH356),0)</f>
        <v>0</v>
      </c>
      <c r="BG356" s="11">
        <f>IF($AG356,SUMPRODUCT(AM$2:AM356,$AH$2:$AH356)/SUM($AH$2:$AH356),0)</f>
        <v>0</v>
      </c>
      <c r="BH356" s="11">
        <f>IF($AG356,SUMPRODUCT(AN$2:AN356,$AH$2:$AH356)/SUM($AH$2:$AH356),0)</f>
        <v>0</v>
      </c>
      <c r="BI356" s="11">
        <f>IF($AG356,SUMPRODUCT(AO$2:AO356,$AH$2:$AH356)/SUM($AH$2:$AH356),0)</f>
        <v>0</v>
      </c>
      <c r="BJ356" s="11">
        <f>IF($AG356,SUMPRODUCT(AP$2:AP356,$AH$2:$AH356)/SUM($AH$2:$AH356),0)</f>
        <v>0</v>
      </c>
      <c r="BK356" s="11">
        <f>IF($AG356,SUMPRODUCT(AQ$2:AQ356,$AH$2:$AH356)/SUM($AH$2:$AH356),0)</f>
        <v>0</v>
      </c>
      <c r="BL356" s="11">
        <f>IF($AG356,SUMPRODUCT(AR$2:AR356,$AH$2:$AH356)/SUM($AH$2:$AH356),0)</f>
        <v>0</v>
      </c>
      <c r="BM356" s="11">
        <f>IF($AG356,SUMPRODUCT(AS$2:AS356,$AH$2:$AH356)/SUM($AH$2:$AH356),0)</f>
        <v>0</v>
      </c>
      <c r="BN356" s="11">
        <f>IF($AG356,SUMPRODUCT(AT$2:AT356,$AH$2:$AH356)/SUM($AH$2:$AH356),0)</f>
        <v>0</v>
      </c>
      <c r="BO356" s="11">
        <f>IF($AG356,SUMPRODUCT(AU$2:AU356,$AH$2:$AH356)/SUM($AH$2:$AH356),0)</f>
        <v>0</v>
      </c>
      <c r="BP356" s="11">
        <f>IF($AG356,SUMPRODUCT(AV$2:AV356,$AH$2:$AH356)/SUM($AH$2:$AH356),0)</f>
        <v>0</v>
      </c>
      <c r="BQ356" s="11">
        <f>IF($AG356,SUMPRODUCT(AW$2:AW356,$AH$2:$AH356)/SUM($AH$2:$AH356),0)</f>
        <v>0</v>
      </c>
      <c r="BR356" s="11">
        <f>IF($AG356,SUMPRODUCT(AX$2:AX356,$AH$2:$AH356)/SUM($AH$2:$AH356),0)</f>
        <v>0</v>
      </c>
      <c r="BS356" s="11">
        <f>IF($AG356,SUMPRODUCT(AY$2:AY356,$AH$2:$AH356)/SUM($AH$2:$AH356),0)</f>
        <v>0</v>
      </c>
      <c r="BT356" s="11">
        <f>IF($AG356,SUMPRODUCT(AZ$2:AZ356,$AH$2:$AH356)/SUM($AH$2:$AH356),0)</f>
        <v>0</v>
      </c>
      <c r="BU356" s="11">
        <f>IF($AG356,SUMPRODUCT(BA$2:BA356,$AH$2:$AH356)/SUM($AH$2:$AH356),0)</f>
        <v>0</v>
      </c>
      <c r="BV356" s="11"/>
      <c r="BW356" s="109" cm="1">
        <f t="array" ref="BW356">IF($AG356,SQRT(SUMPRODUCT($AH$2:$AH356, (AI$2:AI356-BC356)^2)/(SUM($AH$2:$AH356)-1)),0)</f>
        <v>0</v>
      </c>
      <c r="BX356" s="109" cm="1">
        <f t="array" ref="BX356">IF($AG356,SQRT(SUMPRODUCT($AH$2:$AH356, (AJ$2:AJ356-BD356)^2)/(SUM($AH$2:$AH356)-1)),0)</f>
        <v>0</v>
      </c>
      <c r="BY356" s="109" cm="1">
        <f t="array" ref="BY356">IF($AG356,SQRT(SUMPRODUCT($AH$2:$AH356, (AK$2:AK356-BE356)^2)/(SUM($AH$2:$AH356)-1)),0)</f>
        <v>0</v>
      </c>
      <c r="BZ356" s="109" cm="1">
        <f t="array" ref="BZ356">IF($AG356,SQRT(SUMPRODUCT($AH$2:$AH356, (AL$2:AL356-BF356)^2)/(SUM($AH$2:$AH356)-1)),0)</f>
        <v>0</v>
      </c>
      <c r="CA356" s="109" cm="1">
        <f t="array" ref="CA356">IF($AG356,SQRT(SUMPRODUCT($AH$2:$AH356, (AM$2:AM356-BG356)^2)/(SUM($AH$2:$AH356)-1)),0)</f>
        <v>0</v>
      </c>
      <c r="CB356" s="109" cm="1">
        <f t="array" ref="CB356">IF($AG356,SQRT(SUMPRODUCT($AH$2:$AH356, (AN$2:AN356-BH356)^2)/(SUM($AH$2:$AH356)-1)),0)</f>
        <v>0</v>
      </c>
      <c r="CC356" s="109" cm="1">
        <f t="array" ref="CC356">IF($AG356,SQRT(SUMPRODUCT($AH$2:$AH356, (AO$2:AO356-BI356)^2)/(SUM($AH$2:$AH356)-1)),0)</f>
        <v>0</v>
      </c>
      <c r="CD356" s="109" cm="1">
        <f t="array" ref="CD356">IF($AG356,SQRT(SUMPRODUCT($AH$2:$AH356, (AP$2:AP356-BJ356)^2)/(SUM($AH$2:$AH356)-1)),0)</f>
        <v>0</v>
      </c>
      <c r="CE356" s="109" cm="1">
        <f t="array" ref="CE356">IF($AG356,SQRT(SUMPRODUCT($AH$2:$AH356, (AQ$2:AQ356-BK356)^2)/(SUM($AH$2:$AH356)-1)),0)</f>
        <v>0</v>
      </c>
      <c r="CF356" s="109" cm="1">
        <f t="array" ref="CF356">IF($AG356,SQRT(SUMPRODUCT($AH$2:$AH356, (AR$2:AR356-BL356)^2)/(SUM($AH$2:$AH356)-1)),0)</f>
        <v>0</v>
      </c>
      <c r="CG356" s="109" cm="1">
        <f t="array" ref="CG356">IF($AG356,SQRT(SUMPRODUCT($AH$2:$AH356, (AS$2:AS356-BM356)^2)/(SUM($AH$2:$AH356)-1)),0)</f>
        <v>0</v>
      </c>
      <c r="CH356" s="109" cm="1">
        <f t="array" ref="CH356">IF($AG356,SQRT(SUMPRODUCT($AH$2:$AH356, (AT$2:AT356-BN356)^2)/(SUM($AH$2:$AH356)-1)),0)</f>
        <v>0</v>
      </c>
      <c r="CI356" s="109" cm="1">
        <f t="array" ref="CI356">IF($AG356,SQRT(SUMPRODUCT($AH$2:$AH356, (AU$2:AU356-BO356)^2)/(SUM($AH$2:$AH356)-1)),0)</f>
        <v>0</v>
      </c>
      <c r="CJ356" s="109" cm="1">
        <f t="array" ref="CJ356">IF($AG356,SQRT(SUMPRODUCT($AH$2:$AH356, (AV$2:AV356-BP356)^2)/(SUM($AH$2:$AH356)-1)),0)</f>
        <v>0</v>
      </c>
      <c r="CK356" s="109" cm="1">
        <f t="array" ref="CK356">IF($AG356,SQRT(SUMPRODUCT($AH$2:$AH356, (AW$2:AW356-BQ356)^2)/(SUM($AH$2:$AH356)-1)),0)</f>
        <v>0</v>
      </c>
      <c r="CL356" s="109" cm="1">
        <f t="array" ref="CL356">IF($AG356,SQRT(SUMPRODUCT($AH$2:$AH356, (AX$2:AX356-BR356)^2)/(SUM($AH$2:$AH356)-1)),0)</f>
        <v>0</v>
      </c>
      <c r="CM356" s="109" cm="1">
        <f t="array" ref="CM356">IF($AG356,SQRT(SUMPRODUCT($AH$2:$AH356, (AY$2:AY356-BS356)^2)/(SUM($AH$2:$AH356)-1)),0)</f>
        <v>0</v>
      </c>
      <c r="CN356" s="109" cm="1">
        <f t="array" ref="CN356">IF($AG356,SQRT(SUMPRODUCT($AH$2:$AH356, (AZ$2:AZ356-BT356)^2)/(SUM($AH$2:$AH356)-1)),0)</f>
        <v>0</v>
      </c>
      <c r="CO356" s="109" cm="1">
        <f t="array" ref="CO356">IF($AG356,SQRT(SUMPRODUCT($AH$2:$AH356, (BA$2:BA356-BU356)^2)/(SUM($AH$2:$AH356)-1)),0)</f>
        <v>0</v>
      </c>
    </row>
    <row r="357" spans="34:93" x14ac:dyDescent="0.25">
      <c r="AH357" s="99" t="str">
        <f t="shared" si="89"/>
        <v/>
      </c>
      <c r="AI357" s="11">
        <f t="shared" ca="1" si="98"/>
        <v>0</v>
      </c>
      <c r="AJ357" s="11">
        <f t="shared" ca="1" si="98"/>
        <v>0</v>
      </c>
      <c r="AK357" s="11">
        <f t="shared" ca="1" si="98"/>
        <v>0</v>
      </c>
      <c r="AL357" s="11">
        <f t="shared" ca="1" si="98"/>
        <v>0</v>
      </c>
      <c r="AM357" s="11">
        <f t="shared" ca="1" si="98"/>
        <v>0</v>
      </c>
      <c r="AN357" s="11">
        <f t="shared" ca="1" si="98"/>
        <v>0</v>
      </c>
      <c r="AO357" s="11">
        <f t="shared" ca="1" si="98"/>
        <v>0</v>
      </c>
      <c r="AP357" s="11">
        <f t="shared" ca="1" si="98"/>
        <v>0</v>
      </c>
      <c r="AQ357" s="11">
        <f t="shared" ca="1" si="98"/>
        <v>0</v>
      </c>
      <c r="AR357" s="11">
        <f t="shared" ca="1" si="98"/>
        <v>0</v>
      </c>
      <c r="AS357" s="11">
        <f t="shared" ca="1" si="99"/>
        <v>0</v>
      </c>
      <c r="AT357" s="11">
        <f t="shared" ca="1" si="99"/>
        <v>0</v>
      </c>
      <c r="AU357" s="11">
        <f t="shared" ca="1" si="99"/>
        <v>0</v>
      </c>
      <c r="AV357" s="11">
        <f t="shared" ca="1" si="99"/>
        <v>0</v>
      </c>
      <c r="AW357" s="11">
        <f t="shared" ca="1" si="99"/>
        <v>0</v>
      </c>
      <c r="AX357" s="11">
        <f t="shared" ca="1" si="99"/>
        <v>0</v>
      </c>
      <c r="AY357" s="11">
        <f t="shared" ca="1" si="99"/>
        <v>0</v>
      </c>
      <c r="AZ357" s="11">
        <f t="shared" ca="1" si="99"/>
        <v>0</v>
      </c>
      <c r="BA357" s="11">
        <f t="shared" ca="1" si="99"/>
        <v>0</v>
      </c>
      <c r="BB357" s="11"/>
      <c r="BC357" s="11">
        <f>IF($AG357,SUMPRODUCT(AI$2:AI357,$AH$2:$AH357)/SUM($AH$2:$AH357),0)</f>
        <v>0</v>
      </c>
      <c r="BD357" s="11">
        <f>IF($AG357,SUMPRODUCT(AJ$2:AJ357,$AH$2:$AH357)/SUM($AH$2:$AH357),0)</f>
        <v>0</v>
      </c>
      <c r="BE357" s="11">
        <f>IF($AG357,SUMPRODUCT(AK$2:AK357,$AH$2:$AH357)/SUM($AH$2:$AH357),0)</f>
        <v>0</v>
      </c>
      <c r="BF357" s="11">
        <f>IF($AG357,SUMPRODUCT(AL$2:AL357,$AH$2:$AH357)/SUM($AH$2:$AH357),0)</f>
        <v>0</v>
      </c>
      <c r="BG357" s="11">
        <f>IF($AG357,SUMPRODUCT(AM$2:AM357,$AH$2:$AH357)/SUM($AH$2:$AH357),0)</f>
        <v>0</v>
      </c>
      <c r="BH357" s="11">
        <f>IF($AG357,SUMPRODUCT(AN$2:AN357,$AH$2:$AH357)/SUM($AH$2:$AH357),0)</f>
        <v>0</v>
      </c>
      <c r="BI357" s="11">
        <f>IF($AG357,SUMPRODUCT(AO$2:AO357,$AH$2:$AH357)/SUM($AH$2:$AH357),0)</f>
        <v>0</v>
      </c>
      <c r="BJ357" s="11">
        <f>IF($AG357,SUMPRODUCT(AP$2:AP357,$AH$2:$AH357)/SUM($AH$2:$AH357),0)</f>
        <v>0</v>
      </c>
      <c r="BK357" s="11">
        <f>IF($AG357,SUMPRODUCT(AQ$2:AQ357,$AH$2:$AH357)/SUM($AH$2:$AH357),0)</f>
        <v>0</v>
      </c>
      <c r="BL357" s="11">
        <f>IF($AG357,SUMPRODUCT(AR$2:AR357,$AH$2:$AH357)/SUM($AH$2:$AH357),0)</f>
        <v>0</v>
      </c>
      <c r="BM357" s="11">
        <f>IF($AG357,SUMPRODUCT(AS$2:AS357,$AH$2:$AH357)/SUM($AH$2:$AH357),0)</f>
        <v>0</v>
      </c>
      <c r="BN357" s="11">
        <f>IF($AG357,SUMPRODUCT(AT$2:AT357,$AH$2:$AH357)/SUM($AH$2:$AH357),0)</f>
        <v>0</v>
      </c>
      <c r="BO357" s="11">
        <f>IF($AG357,SUMPRODUCT(AU$2:AU357,$AH$2:$AH357)/SUM($AH$2:$AH357),0)</f>
        <v>0</v>
      </c>
      <c r="BP357" s="11">
        <f>IF($AG357,SUMPRODUCT(AV$2:AV357,$AH$2:$AH357)/SUM($AH$2:$AH357),0)</f>
        <v>0</v>
      </c>
      <c r="BQ357" s="11">
        <f>IF($AG357,SUMPRODUCT(AW$2:AW357,$AH$2:$AH357)/SUM($AH$2:$AH357),0)</f>
        <v>0</v>
      </c>
      <c r="BR357" s="11">
        <f>IF($AG357,SUMPRODUCT(AX$2:AX357,$AH$2:$AH357)/SUM($AH$2:$AH357),0)</f>
        <v>0</v>
      </c>
      <c r="BS357" s="11">
        <f>IF($AG357,SUMPRODUCT(AY$2:AY357,$AH$2:$AH357)/SUM($AH$2:$AH357),0)</f>
        <v>0</v>
      </c>
      <c r="BT357" s="11">
        <f>IF($AG357,SUMPRODUCT(AZ$2:AZ357,$AH$2:$AH357)/SUM($AH$2:$AH357),0)</f>
        <v>0</v>
      </c>
      <c r="BU357" s="11">
        <f>IF($AG357,SUMPRODUCT(BA$2:BA357,$AH$2:$AH357)/SUM($AH$2:$AH357),0)</f>
        <v>0</v>
      </c>
      <c r="BV357" s="11"/>
      <c r="BW357" s="109" cm="1">
        <f t="array" ref="BW357">IF($AG357,SQRT(SUMPRODUCT($AH$2:$AH357, (AI$2:AI357-BC357)^2)/(SUM($AH$2:$AH357)-1)),0)</f>
        <v>0</v>
      </c>
      <c r="BX357" s="109" cm="1">
        <f t="array" ref="BX357">IF($AG357,SQRT(SUMPRODUCT($AH$2:$AH357, (AJ$2:AJ357-BD357)^2)/(SUM($AH$2:$AH357)-1)),0)</f>
        <v>0</v>
      </c>
      <c r="BY357" s="109" cm="1">
        <f t="array" ref="BY357">IF($AG357,SQRT(SUMPRODUCT($AH$2:$AH357, (AK$2:AK357-BE357)^2)/(SUM($AH$2:$AH357)-1)),0)</f>
        <v>0</v>
      </c>
      <c r="BZ357" s="109" cm="1">
        <f t="array" ref="BZ357">IF($AG357,SQRT(SUMPRODUCT($AH$2:$AH357, (AL$2:AL357-BF357)^2)/(SUM($AH$2:$AH357)-1)),0)</f>
        <v>0</v>
      </c>
      <c r="CA357" s="109" cm="1">
        <f t="array" ref="CA357">IF($AG357,SQRT(SUMPRODUCT($AH$2:$AH357, (AM$2:AM357-BG357)^2)/(SUM($AH$2:$AH357)-1)),0)</f>
        <v>0</v>
      </c>
      <c r="CB357" s="109" cm="1">
        <f t="array" ref="CB357">IF($AG357,SQRT(SUMPRODUCT($AH$2:$AH357, (AN$2:AN357-BH357)^2)/(SUM($AH$2:$AH357)-1)),0)</f>
        <v>0</v>
      </c>
      <c r="CC357" s="109" cm="1">
        <f t="array" ref="CC357">IF($AG357,SQRT(SUMPRODUCT($AH$2:$AH357, (AO$2:AO357-BI357)^2)/(SUM($AH$2:$AH357)-1)),0)</f>
        <v>0</v>
      </c>
      <c r="CD357" s="109" cm="1">
        <f t="array" ref="CD357">IF($AG357,SQRT(SUMPRODUCT($AH$2:$AH357, (AP$2:AP357-BJ357)^2)/(SUM($AH$2:$AH357)-1)),0)</f>
        <v>0</v>
      </c>
      <c r="CE357" s="109" cm="1">
        <f t="array" ref="CE357">IF($AG357,SQRT(SUMPRODUCT($AH$2:$AH357, (AQ$2:AQ357-BK357)^2)/(SUM($AH$2:$AH357)-1)),0)</f>
        <v>0</v>
      </c>
      <c r="CF357" s="109" cm="1">
        <f t="array" ref="CF357">IF($AG357,SQRT(SUMPRODUCT($AH$2:$AH357, (AR$2:AR357-BL357)^2)/(SUM($AH$2:$AH357)-1)),0)</f>
        <v>0</v>
      </c>
      <c r="CG357" s="109" cm="1">
        <f t="array" ref="CG357">IF($AG357,SQRT(SUMPRODUCT($AH$2:$AH357, (AS$2:AS357-BM357)^2)/(SUM($AH$2:$AH357)-1)),0)</f>
        <v>0</v>
      </c>
      <c r="CH357" s="109" cm="1">
        <f t="array" ref="CH357">IF($AG357,SQRT(SUMPRODUCT($AH$2:$AH357, (AT$2:AT357-BN357)^2)/(SUM($AH$2:$AH357)-1)),0)</f>
        <v>0</v>
      </c>
      <c r="CI357" s="109" cm="1">
        <f t="array" ref="CI357">IF($AG357,SQRT(SUMPRODUCT($AH$2:$AH357, (AU$2:AU357-BO357)^2)/(SUM($AH$2:$AH357)-1)),0)</f>
        <v>0</v>
      </c>
      <c r="CJ357" s="109" cm="1">
        <f t="array" ref="CJ357">IF($AG357,SQRT(SUMPRODUCT($AH$2:$AH357, (AV$2:AV357-BP357)^2)/(SUM($AH$2:$AH357)-1)),0)</f>
        <v>0</v>
      </c>
      <c r="CK357" s="109" cm="1">
        <f t="array" ref="CK357">IF($AG357,SQRT(SUMPRODUCT($AH$2:$AH357, (AW$2:AW357-BQ357)^2)/(SUM($AH$2:$AH357)-1)),0)</f>
        <v>0</v>
      </c>
      <c r="CL357" s="109" cm="1">
        <f t="array" ref="CL357">IF($AG357,SQRT(SUMPRODUCT($AH$2:$AH357, (AX$2:AX357-BR357)^2)/(SUM($AH$2:$AH357)-1)),0)</f>
        <v>0</v>
      </c>
      <c r="CM357" s="109" cm="1">
        <f t="array" ref="CM357">IF($AG357,SQRT(SUMPRODUCT($AH$2:$AH357, (AY$2:AY357-BS357)^2)/(SUM($AH$2:$AH357)-1)),0)</f>
        <v>0</v>
      </c>
      <c r="CN357" s="109" cm="1">
        <f t="array" ref="CN357">IF($AG357,SQRT(SUMPRODUCT($AH$2:$AH357, (AZ$2:AZ357-BT357)^2)/(SUM($AH$2:$AH357)-1)),0)</f>
        <v>0</v>
      </c>
      <c r="CO357" s="109" cm="1">
        <f t="array" ref="CO357">IF($AG357,SQRT(SUMPRODUCT($AH$2:$AH357, (BA$2:BA357-BU357)^2)/(SUM($AH$2:$AH357)-1)),0)</f>
        <v>0</v>
      </c>
    </row>
    <row r="358" spans="34:93" x14ac:dyDescent="0.25">
      <c r="AH358" s="99" t="str">
        <f t="shared" si="89"/>
        <v/>
      </c>
      <c r="AI358" s="11">
        <f t="shared" ca="1" si="98"/>
        <v>0</v>
      </c>
      <c r="AJ358" s="11">
        <f t="shared" ca="1" si="98"/>
        <v>0</v>
      </c>
      <c r="AK358" s="11">
        <f t="shared" ca="1" si="98"/>
        <v>0</v>
      </c>
      <c r="AL358" s="11">
        <f t="shared" ca="1" si="98"/>
        <v>0</v>
      </c>
      <c r="AM358" s="11">
        <f t="shared" ca="1" si="98"/>
        <v>0</v>
      </c>
      <c r="AN358" s="11">
        <f t="shared" ca="1" si="98"/>
        <v>0</v>
      </c>
      <c r="AO358" s="11">
        <f t="shared" ca="1" si="98"/>
        <v>0</v>
      </c>
      <c r="AP358" s="11">
        <f t="shared" ca="1" si="98"/>
        <v>0</v>
      </c>
      <c r="AQ358" s="11">
        <f t="shared" ca="1" si="98"/>
        <v>0</v>
      </c>
      <c r="AR358" s="11">
        <f t="shared" ca="1" si="98"/>
        <v>0</v>
      </c>
      <c r="AS358" s="11">
        <f t="shared" ca="1" si="99"/>
        <v>0</v>
      </c>
      <c r="AT358" s="11">
        <f t="shared" ca="1" si="99"/>
        <v>0</v>
      </c>
      <c r="AU358" s="11">
        <f t="shared" ca="1" si="99"/>
        <v>0</v>
      </c>
      <c r="AV358" s="11">
        <f t="shared" ca="1" si="99"/>
        <v>0</v>
      </c>
      <c r="AW358" s="11">
        <f t="shared" ca="1" si="99"/>
        <v>0</v>
      </c>
      <c r="AX358" s="11">
        <f t="shared" ca="1" si="99"/>
        <v>0</v>
      </c>
      <c r="AY358" s="11">
        <f t="shared" ca="1" si="99"/>
        <v>0</v>
      </c>
      <c r="AZ358" s="11">
        <f t="shared" ca="1" si="99"/>
        <v>0</v>
      </c>
      <c r="BA358" s="11">
        <f t="shared" ca="1" si="99"/>
        <v>0</v>
      </c>
      <c r="BB358" s="11"/>
      <c r="BC358" s="11">
        <f>IF($AG358,SUMPRODUCT(AI$2:AI358,$AH$2:$AH358)/SUM($AH$2:$AH358),0)</f>
        <v>0</v>
      </c>
      <c r="BD358" s="11">
        <f>IF($AG358,SUMPRODUCT(AJ$2:AJ358,$AH$2:$AH358)/SUM($AH$2:$AH358),0)</f>
        <v>0</v>
      </c>
      <c r="BE358" s="11">
        <f>IF($AG358,SUMPRODUCT(AK$2:AK358,$AH$2:$AH358)/SUM($AH$2:$AH358),0)</f>
        <v>0</v>
      </c>
      <c r="BF358" s="11">
        <f>IF($AG358,SUMPRODUCT(AL$2:AL358,$AH$2:$AH358)/SUM($AH$2:$AH358),0)</f>
        <v>0</v>
      </c>
      <c r="BG358" s="11">
        <f>IF($AG358,SUMPRODUCT(AM$2:AM358,$AH$2:$AH358)/SUM($AH$2:$AH358),0)</f>
        <v>0</v>
      </c>
      <c r="BH358" s="11">
        <f>IF($AG358,SUMPRODUCT(AN$2:AN358,$AH$2:$AH358)/SUM($AH$2:$AH358),0)</f>
        <v>0</v>
      </c>
      <c r="BI358" s="11">
        <f>IF($AG358,SUMPRODUCT(AO$2:AO358,$AH$2:$AH358)/SUM($AH$2:$AH358),0)</f>
        <v>0</v>
      </c>
      <c r="BJ358" s="11">
        <f>IF($AG358,SUMPRODUCT(AP$2:AP358,$AH$2:$AH358)/SUM($AH$2:$AH358),0)</f>
        <v>0</v>
      </c>
      <c r="BK358" s="11">
        <f>IF($AG358,SUMPRODUCT(AQ$2:AQ358,$AH$2:$AH358)/SUM($AH$2:$AH358),0)</f>
        <v>0</v>
      </c>
      <c r="BL358" s="11">
        <f>IF($AG358,SUMPRODUCT(AR$2:AR358,$AH$2:$AH358)/SUM($AH$2:$AH358),0)</f>
        <v>0</v>
      </c>
      <c r="BM358" s="11">
        <f>IF($AG358,SUMPRODUCT(AS$2:AS358,$AH$2:$AH358)/SUM($AH$2:$AH358),0)</f>
        <v>0</v>
      </c>
      <c r="BN358" s="11">
        <f>IF($AG358,SUMPRODUCT(AT$2:AT358,$AH$2:$AH358)/SUM($AH$2:$AH358),0)</f>
        <v>0</v>
      </c>
      <c r="BO358" s="11">
        <f>IF($AG358,SUMPRODUCT(AU$2:AU358,$AH$2:$AH358)/SUM($AH$2:$AH358),0)</f>
        <v>0</v>
      </c>
      <c r="BP358" s="11">
        <f>IF($AG358,SUMPRODUCT(AV$2:AV358,$AH$2:$AH358)/SUM($AH$2:$AH358),0)</f>
        <v>0</v>
      </c>
      <c r="BQ358" s="11">
        <f>IF($AG358,SUMPRODUCT(AW$2:AW358,$AH$2:$AH358)/SUM($AH$2:$AH358),0)</f>
        <v>0</v>
      </c>
      <c r="BR358" s="11">
        <f>IF($AG358,SUMPRODUCT(AX$2:AX358,$AH$2:$AH358)/SUM($AH$2:$AH358),0)</f>
        <v>0</v>
      </c>
      <c r="BS358" s="11">
        <f>IF($AG358,SUMPRODUCT(AY$2:AY358,$AH$2:$AH358)/SUM($AH$2:$AH358),0)</f>
        <v>0</v>
      </c>
      <c r="BT358" s="11">
        <f>IF($AG358,SUMPRODUCT(AZ$2:AZ358,$AH$2:$AH358)/SUM($AH$2:$AH358),0)</f>
        <v>0</v>
      </c>
      <c r="BU358" s="11">
        <f>IF($AG358,SUMPRODUCT(BA$2:BA358,$AH$2:$AH358)/SUM($AH$2:$AH358),0)</f>
        <v>0</v>
      </c>
      <c r="BV358" s="11"/>
      <c r="BW358" s="109" cm="1">
        <f t="array" ref="BW358">IF($AG358,SQRT(SUMPRODUCT($AH$2:$AH358, (AI$2:AI358-BC358)^2)/(SUM($AH$2:$AH358)-1)),0)</f>
        <v>0</v>
      </c>
      <c r="BX358" s="109" cm="1">
        <f t="array" ref="BX358">IF($AG358,SQRT(SUMPRODUCT($AH$2:$AH358, (AJ$2:AJ358-BD358)^2)/(SUM($AH$2:$AH358)-1)),0)</f>
        <v>0</v>
      </c>
      <c r="BY358" s="109" cm="1">
        <f t="array" ref="BY358">IF($AG358,SQRT(SUMPRODUCT($AH$2:$AH358, (AK$2:AK358-BE358)^2)/(SUM($AH$2:$AH358)-1)),0)</f>
        <v>0</v>
      </c>
      <c r="BZ358" s="109" cm="1">
        <f t="array" ref="BZ358">IF($AG358,SQRT(SUMPRODUCT($AH$2:$AH358, (AL$2:AL358-BF358)^2)/(SUM($AH$2:$AH358)-1)),0)</f>
        <v>0</v>
      </c>
      <c r="CA358" s="109" cm="1">
        <f t="array" ref="CA358">IF($AG358,SQRT(SUMPRODUCT($AH$2:$AH358, (AM$2:AM358-BG358)^2)/(SUM($AH$2:$AH358)-1)),0)</f>
        <v>0</v>
      </c>
      <c r="CB358" s="109" cm="1">
        <f t="array" ref="CB358">IF($AG358,SQRT(SUMPRODUCT($AH$2:$AH358, (AN$2:AN358-BH358)^2)/(SUM($AH$2:$AH358)-1)),0)</f>
        <v>0</v>
      </c>
      <c r="CC358" s="109" cm="1">
        <f t="array" ref="CC358">IF($AG358,SQRT(SUMPRODUCT($AH$2:$AH358, (AO$2:AO358-BI358)^2)/(SUM($AH$2:$AH358)-1)),0)</f>
        <v>0</v>
      </c>
      <c r="CD358" s="109" cm="1">
        <f t="array" ref="CD358">IF($AG358,SQRT(SUMPRODUCT($AH$2:$AH358, (AP$2:AP358-BJ358)^2)/(SUM($AH$2:$AH358)-1)),0)</f>
        <v>0</v>
      </c>
      <c r="CE358" s="109" cm="1">
        <f t="array" ref="CE358">IF($AG358,SQRT(SUMPRODUCT($AH$2:$AH358, (AQ$2:AQ358-BK358)^2)/(SUM($AH$2:$AH358)-1)),0)</f>
        <v>0</v>
      </c>
      <c r="CF358" s="109" cm="1">
        <f t="array" ref="CF358">IF($AG358,SQRT(SUMPRODUCT($AH$2:$AH358, (AR$2:AR358-BL358)^2)/(SUM($AH$2:$AH358)-1)),0)</f>
        <v>0</v>
      </c>
      <c r="CG358" s="109" cm="1">
        <f t="array" ref="CG358">IF($AG358,SQRT(SUMPRODUCT($AH$2:$AH358, (AS$2:AS358-BM358)^2)/(SUM($AH$2:$AH358)-1)),0)</f>
        <v>0</v>
      </c>
      <c r="CH358" s="109" cm="1">
        <f t="array" ref="CH358">IF($AG358,SQRT(SUMPRODUCT($AH$2:$AH358, (AT$2:AT358-BN358)^2)/(SUM($AH$2:$AH358)-1)),0)</f>
        <v>0</v>
      </c>
      <c r="CI358" s="109" cm="1">
        <f t="array" ref="CI358">IF($AG358,SQRT(SUMPRODUCT($AH$2:$AH358, (AU$2:AU358-BO358)^2)/(SUM($AH$2:$AH358)-1)),0)</f>
        <v>0</v>
      </c>
      <c r="CJ358" s="109" cm="1">
        <f t="array" ref="CJ358">IF($AG358,SQRT(SUMPRODUCT($AH$2:$AH358, (AV$2:AV358-BP358)^2)/(SUM($AH$2:$AH358)-1)),0)</f>
        <v>0</v>
      </c>
      <c r="CK358" s="109" cm="1">
        <f t="array" ref="CK358">IF($AG358,SQRT(SUMPRODUCT($AH$2:$AH358, (AW$2:AW358-BQ358)^2)/(SUM($AH$2:$AH358)-1)),0)</f>
        <v>0</v>
      </c>
      <c r="CL358" s="109" cm="1">
        <f t="array" ref="CL358">IF($AG358,SQRT(SUMPRODUCT($AH$2:$AH358, (AX$2:AX358-BR358)^2)/(SUM($AH$2:$AH358)-1)),0)</f>
        <v>0</v>
      </c>
      <c r="CM358" s="109" cm="1">
        <f t="array" ref="CM358">IF($AG358,SQRT(SUMPRODUCT($AH$2:$AH358, (AY$2:AY358-BS358)^2)/(SUM($AH$2:$AH358)-1)),0)</f>
        <v>0</v>
      </c>
      <c r="CN358" s="109" cm="1">
        <f t="array" ref="CN358">IF($AG358,SQRT(SUMPRODUCT($AH$2:$AH358, (AZ$2:AZ358-BT358)^2)/(SUM($AH$2:$AH358)-1)),0)</f>
        <v>0</v>
      </c>
      <c r="CO358" s="109" cm="1">
        <f t="array" ref="CO358">IF($AG358,SQRT(SUMPRODUCT($AH$2:$AH358, (BA$2:BA358-BU358)^2)/(SUM($AH$2:$AH358)-1)),0)</f>
        <v>0</v>
      </c>
    </row>
    <row r="359" spans="34:93" x14ac:dyDescent="0.25">
      <c r="AH359" s="99" t="str">
        <f t="shared" si="89"/>
        <v/>
      </c>
      <c r="AI359" s="11">
        <f t="shared" ca="1" si="98"/>
        <v>0</v>
      </c>
      <c r="AJ359" s="11">
        <f t="shared" ca="1" si="98"/>
        <v>0</v>
      </c>
      <c r="AK359" s="11">
        <f t="shared" ca="1" si="98"/>
        <v>0</v>
      </c>
      <c r="AL359" s="11">
        <f t="shared" ca="1" si="98"/>
        <v>0</v>
      </c>
      <c r="AM359" s="11">
        <f t="shared" ca="1" si="98"/>
        <v>0</v>
      </c>
      <c r="AN359" s="11">
        <f t="shared" ca="1" si="98"/>
        <v>0</v>
      </c>
      <c r="AO359" s="11">
        <f t="shared" ca="1" si="98"/>
        <v>0</v>
      </c>
      <c r="AP359" s="11">
        <f t="shared" ca="1" si="98"/>
        <v>0</v>
      </c>
      <c r="AQ359" s="11">
        <f t="shared" ca="1" si="98"/>
        <v>0</v>
      </c>
      <c r="AR359" s="11">
        <f t="shared" ca="1" si="98"/>
        <v>0</v>
      </c>
      <c r="AS359" s="11">
        <f t="shared" ca="1" si="99"/>
        <v>0</v>
      </c>
      <c r="AT359" s="11">
        <f t="shared" ca="1" si="99"/>
        <v>0</v>
      </c>
      <c r="AU359" s="11">
        <f t="shared" ca="1" si="99"/>
        <v>0</v>
      </c>
      <c r="AV359" s="11">
        <f t="shared" ca="1" si="99"/>
        <v>0</v>
      </c>
      <c r="AW359" s="11">
        <f t="shared" ca="1" si="99"/>
        <v>0</v>
      </c>
      <c r="AX359" s="11">
        <f t="shared" ca="1" si="99"/>
        <v>0</v>
      </c>
      <c r="AY359" s="11">
        <f t="shared" ca="1" si="99"/>
        <v>0</v>
      </c>
      <c r="AZ359" s="11">
        <f t="shared" ca="1" si="99"/>
        <v>0</v>
      </c>
      <c r="BA359" s="11">
        <f t="shared" ca="1" si="99"/>
        <v>0</v>
      </c>
      <c r="BB359" s="11"/>
      <c r="BC359" s="11">
        <f>IF($AG359,SUMPRODUCT(AI$2:AI359,$AH$2:$AH359)/SUM($AH$2:$AH359),0)</f>
        <v>0</v>
      </c>
      <c r="BD359" s="11">
        <f>IF($AG359,SUMPRODUCT(AJ$2:AJ359,$AH$2:$AH359)/SUM($AH$2:$AH359),0)</f>
        <v>0</v>
      </c>
      <c r="BE359" s="11">
        <f>IF($AG359,SUMPRODUCT(AK$2:AK359,$AH$2:$AH359)/SUM($AH$2:$AH359),0)</f>
        <v>0</v>
      </c>
      <c r="BF359" s="11">
        <f>IF($AG359,SUMPRODUCT(AL$2:AL359,$AH$2:$AH359)/SUM($AH$2:$AH359),0)</f>
        <v>0</v>
      </c>
      <c r="BG359" s="11">
        <f>IF($AG359,SUMPRODUCT(AM$2:AM359,$AH$2:$AH359)/SUM($AH$2:$AH359),0)</f>
        <v>0</v>
      </c>
      <c r="BH359" s="11">
        <f>IF($AG359,SUMPRODUCT(AN$2:AN359,$AH$2:$AH359)/SUM($AH$2:$AH359),0)</f>
        <v>0</v>
      </c>
      <c r="BI359" s="11">
        <f>IF($AG359,SUMPRODUCT(AO$2:AO359,$AH$2:$AH359)/SUM($AH$2:$AH359),0)</f>
        <v>0</v>
      </c>
      <c r="BJ359" s="11">
        <f>IF($AG359,SUMPRODUCT(AP$2:AP359,$AH$2:$AH359)/SUM($AH$2:$AH359),0)</f>
        <v>0</v>
      </c>
      <c r="BK359" s="11">
        <f>IF($AG359,SUMPRODUCT(AQ$2:AQ359,$AH$2:$AH359)/SUM($AH$2:$AH359),0)</f>
        <v>0</v>
      </c>
      <c r="BL359" s="11">
        <f>IF($AG359,SUMPRODUCT(AR$2:AR359,$AH$2:$AH359)/SUM($AH$2:$AH359),0)</f>
        <v>0</v>
      </c>
      <c r="BM359" s="11">
        <f>IF($AG359,SUMPRODUCT(AS$2:AS359,$AH$2:$AH359)/SUM($AH$2:$AH359),0)</f>
        <v>0</v>
      </c>
      <c r="BN359" s="11">
        <f>IF($AG359,SUMPRODUCT(AT$2:AT359,$AH$2:$AH359)/SUM($AH$2:$AH359),0)</f>
        <v>0</v>
      </c>
      <c r="BO359" s="11">
        <f>IF($AG359,SUMPRODUCT(AU$2:AU359,$AH$2:$AH359)/SUM($AH$2:$AH359),0)</f>
        <v>0</v>
      </c>
      <c r="BP359" s="11">
        <f>IF($AG359,SUMPRODUCT(AV$2:AV359,$AH$2:$AH359)/SUM($AH$2:$AH359),0)</f>
        <v>0</v>
      </c>
      <c r="BQ359" s="11">
        <f>IF($AG359,SUMPRODUCT(AW$2:AW359,$AH$2:$AH359)/SUM($AH$2:$AH359),0)</f>
        <v>0</v>
      </c>
      <c r="BR359" s="11">
        <f>IF($AG359,SUMPRODUCT(AX$2:AX359,$AH$2:$AH359)/SUM($AH$2:$AH359),0)</f>
        <v>0</v>
      </c>
      <c r="BS359" s="11">
        <f>IF($AG359,SUMPRODUCT(AY$2:AY359,$AH$2:$AH359)/SUM($AH$2:$AH359),0)</f>
        <v>0</v>
      </c>
      <c r="BT359" s="11">
        <f>IF($AG359,SUMPRODUCT(AZ$2:AZ359,$AH$2:$AH359)/SUM($AH$2:$AH359),0)</f>
        <v>0</v>
      </c>
      <c r="BU359" s="11">
        <f>IF($AG359,SUMPRODUCT(BA$2:BA359,$AH$2:$AH359)/SUM($AH$2:$AH359),0)</f>
        <v>0</v>
      </c>
      <c r="BV359" s="11"/>
      <c r="BW359" s="109" cm="1">
        <f t="array" ref="BW359">IF($AG359,SQRT(SUMPRODUCT($AH$2:$AH359, (AI$2:AI359-BC359)^2)/(SUM($AH$2:$AH359)-1)),0)</f>
        <v>0</v>
      </c>
      <c r="BX359" s="109" cm="1">
        <f t="array" ref="BX359">IF($AG359,SQRT(SUMPRODUCT($AH$2:$AH359, (AJ$2:AJ359-BD359)^2)/(SUM($AH$2:$AH359)-1)),0)</f>
        <v>0</v>
      </c>
      <c r="BY359" s="109" cm="1">
        <f t="array" ref="BY359">IF($AG359,SQRT(SUMPRODUCT($AH$2:$AH359, (AK$2:AK359-BE359)^2)/(SUM($AH$2:$AH359)-1)),0)</f>
        <v>0</v>
      </c>
      <c r="BZ359" s="109" cm="1">
        <f t="array" ref="BZ359">IF($AG359,SQRT(SUMPRODUCT($AH$2:$AH359, (AL$2:AL359-BF359)^2)/(SUM($AH$2:$AH359)-1)),0)</f>
        <v>0</v>
      </c>
      <c r="CA359" s="109" cm="1">
        <f t="array" ref="CA359">IF($AG359,SQRT(SUMPRODUCT($AH$2:$AH359, (AM$2:AM359-BG359)^2)/(SUM($AH$2:$AH359)-1)),0)</f>
        <v>0</v>
      </c>
      <c r="CB359" s="109" cm="1">
        <f t="array" ref="CB359">IF($AG359,SQRT(SUMPRODUCT($AH$2:$AH359, (AN$2:AN359-BH359)^2)/(SUM($AH$2:$AH359)-1)),0)</f>
        <v>0</v>
      </c>
      <c r="CC359" s="109" cm="1">
        <f t="array" ref="CC359">IF($AG359,SQRT(SUMPRODUCT($AH$2:$AH359, (AO$2:AO359-BI359)^2)/(SUM($AH$2:$AH359)-1)),0)</f>
        <v>0</v>
      </c>
      <c r="CD359" s="109" cm="1">
        <f t="array" ref="CD359">IF($AG359,SQRT(SUMPRODUCT($AH$2:$AH359, (AP$2:AP359-BJ359)^2)/(SUM($AH$2:$AH359)-1)),0)</f>
        <v>0</v>
      </c>
      <c r="CE359" s="109" cm="1">
        <f t="array" ref="CE359">IF($AG359,SQRT(SUMPRODUCT($AH$2:$AH359, (AQ$2:AQ359-BK359)^2)/(SUM($AH$2:$AH359)-1)),0)</f>
        <v>0</v>
      </c>
      <c r="CF359" s="109" cm="1">
        <f t="array" ref="CF359">IF($AG359,SQRT(SUMPRODUCT($AH$2:$AH359, (AR$2:AR359-BL359)^2)/(SUM($AH$2:$AH359)-1)),0)</f>
        <v>0</v>
      </c>
      <c r="CG359" s="109" cm="1">
        <f t="array" ref="CG359">IF($AG359,SQRT(SUMPRODUCT($AH$2:$AH359, (AS$2:AS359-BM359)^2)/(SUM($AH$2:$AH359)-1)),0)</f>
        <v>0</v>
      </c>
      <c r="CH359" s="109" cm="1">
        <f t="array" ref="CH359">IF($AG359,SQRT(SUMPRODUCT($AH$2:$AH359, (AT$2:AT359-BN359)^2)/(SUM($AH$2:$AH359)-1)),0)</f>
        <v>0</v>
      </c>
      <c r="CI359" s="109" cm="1">
        <f t="array" ref="CI359">IF($AG359,SQRT(SUMPRODUCT($AH$2:$AH359, (AU$2:AU359-BO359)^2)/(SUM($AH$2:$AH359)-1)),0)</f>
        <v>0</v>
      </c>
      <c r="CJ359" s="109" cm="1">
        <f t="array" ref="CJ359">IF($AG359,SQRT(SUMPRODUCT($AH$2:$AH359, (AV$2:AV359-BP359)^2)/(SUM($AH$2:$AH359)-1)),0)</f>
        <v>0</v>
      </c>
      <c r="CK359" s="109" cm="1">
        <f t="array" ref="CK359">IF($AG359,SQRT(SUMPRODUCT($AH$2:$AH359, (AW$2:AW359-BQ359)^2)/(SUM($AH$2:$AH359)-1)),0)</f>
        <v>0</v>
      </c>
      <c r="CL359" s="109" cm="1">
        <f t="array" ref="CL359">IF($AG359,SQRT(SUMPRODUCT($AH$2:$AH359, (AX$2:AX359-BR359)^2)/(SUM($AH$2:$AH359)-1)),0)</f>
        <v>0</v>
      </c>
      <c r="CM359" s="109" cm="1">
        <f t="array" ref="CM359">IF($AG359,SQRT(SUMPRODUCT($AH$2:$AH359, (AY$2:AY359-BS359)^2)/(SUM($AH$2:$AH359)-1)),0)</f>
        <v>0</v>
      </c>
      <c r="CN359" s="109" cm="1">
        <f t="array" ref="CN359">IF($AG359,SQRT(SUMPRODUCT($AH$2:$AH359, (AZ$2:AZ359-BT359)^2)/(SUM($AH$2:$AH359)-1)),0)</f>
        <v>0</v>
      </c>
      <c r="CO359" s="109" cm="1">
        <f t="array" ref="CO359">IF($AG359,SQRT(SUMPRODUCT($AH$2:$AH359, (BA$2:BA359-BU359)^2)/(SUM($AH$2:$AH359)-1)),0)</f>
        <v>0</v>
      </c>
    </row>
    <row r="360" spans="34:93" x14ac:dyDescent="0.25">
      <c r="AH360" s="99" t="str">
        <f t="shared" si="89"/>
        <v/>
      </c>
      <c r="AI360" s="11">
        <f t="shared" ca="1" si="98"/>
        <v>0</v>
      </c>
      <c r="AJ360" s="11">
        <f t="shared" ca="1" si="98"/>
        <v>0</v>
      </c>
      <c r="AK360" s="11">
        <f t="shared" ca="1" si="98"/>
        <v>0</v>
      </c>
      <c r="AL360" s="11">
        <f t="shared" ca="1" si="98"/>
        <v>0</v>
      </c>
      <c r="AM360" s="11">
        <f t="shared" ca="1" si="98"/>
        <v>0</v>
      </c>
      <c r="AN360" s="11">
        <f t="shared" ca="1" si="98"/>
        <v>0</v>
      </c>
      <c r="AO360" s="11">
        <f t="shared" ca="1" si="98"/>
        <v>0</v>
      </c>
      <c r="AP360" s="11">
        <f t="shared" ca="1" si="98"/>
        <v>0</v>
      </c>
      <c r="AQ360" s="11">
        <f t="shared" ca="1" si="98"/>
        <v>0</v>
      </c>
      <c r="AR360" s="11">
        <f t="shared" ca="1" si="98"/>
        <v>0</v>
      </c>
      <c r="AS360" s="11">
        <f t="shared" ca="1" si="99"/>
        <v>0</v>
      </c>
      <c r="AT360" s="11">
        <f t="shared" ca="1" si="99"/>
        <v>0</v>
      </c>
      <c r="AU360" s="11">
        <f t="shared" ca="1" si="99"/>
        <v>0</v>
      </c>
      <c r="AV360" s="11">
        <f t="shared" ca="1" si="99"/>
        <v>0</v>
      </c>
      <c r="AW360" s="11">
        <f t="shared" ca="1" si="99"/>
        <v>0</v>
      </c>
      <c r="AX360" s="11">
        <f t="shared" ca="1" si="99"/>
        <v>0</v>
      </c>
      <c r="AY360" s="11">
        <f t="shared" ca="1" si="99"/>
        <v>0</v>
      </c>
      <c r="AZ360" s="11">
        <f t="shared" ca="1" si="99"/>
        <v>0</v>
      </c>
      <c r="BA360" s="11">
        <f t="shared" ca="1" si="99"/>
        <v>0</v>
      </c>
      <c r="BB360" s="11"/>
      <c r="BC360" s="11">
        <f>IF($AG360,SUMPRODUCT(AI$2:AI360,$AH$2:$AH360)/SUM($AH$2:$AH360),0)</f>
        <v>0</v>
      </c>
      <c r="BD360" s="11">
        <f>IF($AG360,SUMPRODUCT(AJ$2:AJ360,$AH$2:$AH360)/SUM($AH$2:$AH360),0)</f>
        <v>0</v>
      </c>
      <c r="BE360" s="11">
        <f>IF($AG360,SUMPRODUCT(AK$2:AK360,$AH$2:$AH360)/SUM($AH$2:$AH360),0)</f>
        <v>0</v>
      </c>
      <c r="BF360" s="11">
        <f>IF($AG360,SUMPRODUCT(AL$2:AL360,$AH$2:$AH360)/SUM($AH$2:$AH360),0)</f>
        <v>0</v>
      </c>
      <c r="BG360" s="11">
        <f>IF($AG360,SUMPRODUCT(AM$2:AM360,$AH$2:$AH360)/SUM($AH$2:$AH360),0)</f>
        <v>0</v>
      </c>
      <c r="BH360" s="11">
        <f>IF($AG360,SUMPRODUCT(AN$2:AN360,$AH$2:$AH360)/SUM($AH$2:$AH360),0)</f>
        <v>0</v>
      </c>
      <c r="BI360" s="11">
        <f>IF($AG360,SUMPRODUCT(AO$2:AO360,$AH$2:$AH360)/SUM($AH$2:$AH360),0)</f>
        <v>0</v>
      </c>
      <c r="BJ360" s="11">
        <f>IF($AG360,SUMPRODUCT(AP$2:AP360,$AH$2:$AH360)/SUM($AH$2:$AH360),0)</f>
        <v>0</v>
      </c>
      <c r="BK360" s="11">
        <f>IF($AG360,SUMPRODUCT(AQ$2:AQ360,$AH$2:$AH360)/SUM($AH$2:$AH360),0)</f>
        <v>0</v>
      </c>
      <c r="BL360" s="11">
        <f>IF($AG360,SUMPRODUCT(AR$2:AR360,$AH$2:$AH360)/SUM($AH$2:$AH360),0)</f>
        <v>0</v>
      </c>
      <c r="BM360" s="11">
        <f>IF($AG360,SUMPRODUCT(AS$2:AS360,$AH$2:$AH360)/SUM($AH$2:$AH360),0)</f>
        <v>0</v>
      </c>
      <c r="BN360" s="11">
        <f>IF($AG360,SUMPRODUCT(AT$2:AT360,$AH$2:$AH360)/SUM($AH$2:$AH360),0)</f>
        <v>0</v>
      </c>
      <c r="BO360" s="11">
        <f>IF($AG360,SUMPRODUCT(AU$2:AU360,$AH$2:$AH360)/SUM($AH$2:$AH360),0)</f>
        <v>0</v>
      </c>
      <c r="BP360" s="11">
        <f>IF($AG360,SUMPRODUCT(AV$2:AV360,$AH$2:$AH360)/SUM($AH$2:$AH360),0)</f>
        <v>0</v>
      </c>
      <c r="BQ360" s="11">
        <f>IF($AG360,SUMPRODUCT(AW$2:AW360,$AH$2:$AH360)/SUM($AH$2:$AH360),0)</f>
        <v>0</v>
      </c>
      <c r="BR360" s="11">
        <f>IF($AG360,SUMPRODUCT(AX$2:AX360,$AH$2:$AH360)/SUM($AH$2:$AH360),0)</f>
        <v>0</v>
      </c>
      <c r="BS360" s="11">
        <f>IF($AG360,SUMPRODUCT(AY$2:AY360,$AH$2:$AH360)/SUM($AH$2:$AH360),0)</f>
        <v>0</v>
      </c>
      <c r="BT360" s="11">
        <f>IF($AG360,SUMPRODUCT(AZ$2:AZ360,$AH$2:$AH360)/SUM($AH$2:$AH360),0)</f>
        <v>0</v>
      </c>
      <c r="BU360" s="11">
        <f>IF($AG360,SUMPRODUCT(BA$2:BA360,$AH$2:$AH360)/SUM($AH$2:$AH360),0)</f>
        <v>0</v>
      </c>
      <c r="BV360" s="11"/>
      <c r="BW360" s="109" cm="1">
        <f t="array" ref="BW360">IF($AG360,SQRT(SUMPRODUCT($AH$2:$AH360, (AI$2:AI360-BC360)^2)/(SUM($AH$2:$AH360)-1)),0)</f>
        <v>0</v>
      </c>
      <c r="BX360" s="109" cm="1">
        <f t="array" ref="BX360">IF($AG360,SQRT(SUMPRODUCT($AH$2:$AH360, (AJ$2:AJ360-BD360)^2)/(SUM($AH$2:$AH360)-1)),0)</f>
        <v>0</v>
      </c>
      <c r="BY360" s="109" cm="1">
        <f t="array" ref="BY360">IF($AG360,SQRT(SUMPRODUCT($AH$2:$AH360, (AK$2:AK360-BE360)^2)/(SUM($AH$2:$AH360)-1)),0)</f>
        <v>0</v>
      </c>
      <c r="BZ360" s="109" cm="1">
        <f t="array" ref="BZ360">IF($AG360,SQRT(SUMPRODUCT($AH$2:$AH360, (AL$2:AL360-BF360)^2)/(SUM($AH$2:$AH360)-1)),0)</f>
        <v>0</v>
      </c>
      <c r="CA360" s="109" cm="1">
        <f t="array" ref="CA360">IF($AG360,SQRT(SUMPRODUCT($AH$2:$AH360, (AM$2:AM360-BG360)^2)/(SUM($AH$2:$AH360)-1)),0)</f>
        <v>0</v>
      </c>
      <c r="CB360" s="109" cm="1">
        <f t="array" ref="CB360">IF($AG360,SQRT(SUMPRODUCT($AH$2:$AH360, (AN$2:AN360-BH360)^2)/(SUM($AH$2:$AH360)-1)),0)</f>
        <v>0</v>
      </c>
      <c r="CC360" s="109" cm="1">
        <f t="array" ref="CC360">IF($AG360,SQRT(SUMPRODUCT($AH$2:$AH360, (AO$2:AO360-BI360)^2)/(SUM($AH$2:$AH360)-1)),0)</f>
        <v>0</v>
      </c>
      <c r="CD360" s="109" cm="1">
        <f t="array" ref="CD360">IF($AG360,SQRT(SUMPRODUCT($AH$2:$AH360, (AP$2:AP360-BJ360)^2)/(SUM($AH$2:$AH360)-1)),0)</f>
        <v>0</v>
      </c>
      <c r="CE360" s="109" cm="1">
        <f t="array" ref="CE360">IF($AG360,SQRT(SUMPRODUCT($AH$2:$AH360, (AQ$2:AQ360-BK360)^2)/(SUM($AH$2:$AH360)-1)),0)</f>
        <v>0</v>
      </c>
      <c r="CF360" s="109" cm="1">
        <f t="array" ref="CF360">IF($AG360,SQRT(SUMPRODUCT($AH$2:$AH360, (AR$2:AR360-BL360)^2)/(SUM($AH$2:$AH360)-1)),0)</f>
        <v>0</v>
      </c>
      <c r="CG360" s="109" cm="1">
        <f t="array" ref="CG360">IF($AG360,SQRT(SUMPRODUCT($AH$2:$AH360, (AS$2:AS360-BM360)^2)/(SUM($AH$2:$AH360)-1)),0)</f>
        <v>0</v>
      </c>
      <c r="CH360" s="109" cm="1">
        <f t="array" ref="CH360">IF($AG360,SQRT(SUMPRODUCT($AH$2:$AH360, (AT$2:AT360-BN360)^2)/(SUM($AH$2:$AH360)-1)),0)</f>
        <v>0</v>
      </c>
      <c r="CI360" s="109" cm="1">
        <f t="array" ref="CI360">IF($AG360,SQRT(SUMPRODUCT($AH$2:$AH360, (AU$2:AU360-BO360)^2)/(SUM($AH$2:$AH360)-1)),0)</f>
        <v>0</v>
      </c>
      <c r="CJ360" s="109" cm="1">
        <f t="array" ref="CJ360">IF($AG360,SQRT(SUMPRODUCT($AH$2:$AH360, (AV$2:AV360-BP360)^2)/(SUM($AH$2:$AH360)-1)),0)</f>
        <v>0</v>
      </c>
      <c r="CK360" s="109" cm="1">
        <f t="array" ref="CK360">IF($AG360,SQRT(SUMPRODUCT($AH$2:$AH360, (AW$2:AW360-BQ360)^2)/(SUM($AH$2:$AH360)-1)),0)</f>
        <v>0</v>
      </c>
      <c r="CL360" s="109" cm="1">
        <f t="array" ref="CL360">IF($AG360,SQRT(SUMPRODUCT($AH$2:$AH360, (AX$2:AX360-BR360)^2)/(SUM($AH$2:$AH360)-1)),0)</f>
        <v>0</v>
      </c>
      <c r="CM360" s="109" cm="1">
        <f t="array" ref="CM360">IF($AG360,SQRT(SUMPRODUCT($AH$2:$AH360, (AY$2:AY360-BS360)^2)/(SUM($AH$2:$AH360)-1)),0)</f>
        <v>0</v>
      </c>
      <c r="CN360" s="109" cm="1">
        <f t="array" ref="CN360">IF($AG360,SQRT(SUMPRODUCT($AH$2:$AH360, (AZ$2:AZ360-BT360)^2)/(SUM($AH$2:$AH360)-1)),0)</f>
        <v>0</v>
      </c>
      <c r="CO360" s="109" cm="1">
        <f t="array" ref="CO360">IF($AG360,SQRT(SUMPRODUCT($AH$2:$AH360, (BA$2:BA360-BU360)^2)/(SUM($AH$2:$AH360)-1)),0)</f>
        <v>0</v>
      </c>
    </row>
    <row r="361" spans="34:93" x14ac:dyDescent="0.25">
      <c r="AH361" s="99" t="str">
        <f t="shared" si="89"/>
        <v/>
      </c>
      <c r="AI361" s="11">
        <f t="shared" ca="1" si="98"/>
        <v>0</v>
      </c>
      <c r="AJ361" s="11">
        <f t="shared" ca="1" si="98"/>
        <v>0</v>
      </c>
      <c r="AK361" s="11">
        <f t="shared" ca="1" si="98"/>
        <v>0</v>
      </c>
      <c r="AL361" s="11">
        <f t="shared" ca="1" si="98"/>
        <v>0</v>
      </c>
      <c r="AM361" s="11">
        <f t="shared" ca="1" si="98"/>
        <v>0</v>
      </c>
      <c r="AN361" s="11">
        <f t="shared" ca="1" si="98"/>
        <v>0</v>
      </c>
      <c r="AO361" s="11">
        <f t="shared" ca="1" si="98"/>
        <v>0</v>
      </c>
      <c r="AP361" s="11">
        <f t="shared" ca="1" si="98"/>
        <v>0</v>
      </c>
      <c r="AQ361" s="11">
        <f t="shared" ca="1" si="98"/>
        <v>0</v>
      </c>
      <c r="AR361" s="11">
        <f t="shared" ca="1" si="98"/>
        <v>0</v>
      </c>
      <c r="AS361" s="11">
        <f t="shared" ca="1" si="99"/>
        <v>0</v>
      </c>
      <c r="AT361" s="11">
        <f t="shared" ca="1" si="99"/>
        <v>0</v>
      </c>
      <c r="AU361" s="11">
        <f t="shared" ca="1" si="99"/>
        <v>0</v>
      </c>
      <c r="AV361" s="11">
        <f t="shared" ca="1" si="99"/>
        <v>0</v>
      </c>
      <c r="AW361" s="11">
        <f t="shared" ca="1" si="99"/>
        <v>0</v>
      </c>
      <c r="AX361" s="11">
        <f t="shared" ca="1" si="99"/>
        <v>0</v>
      </c>
      <c r="AY361" s="11">
        <f t="shared" ca="1" si="99"/>
        <v>0</v>
      </c>
      <c r="AZ361" s="11">
        <f t="shared" ca="1" si="99"/>
        <v>0</v>
      </c>
      <c r="BA361" s="11">
        <f t="shared" ca="1" si="99"/>
        <v>0</v>
      </c>
      <c r="BB361" s="11"/>
      <c r="BC361" s="11">
        <f>IF($AG361,SUMPRODUCT(AI$2:AI361,$AH$2:$AH361)/SUM($AH$2:$AH361),0)</f>
        <v>0</v>
      </c>
      <c r="BD361" s="11">
        <f>IF($AG361,SUMPRODUCT(AJ$2:AJ361,$AH$2:$AH361)/SUM($AH$2:$AH361),0)</f>
        <v>0</v>
      </c>
      <c r="BE361" s="11">
        <f>IF($AG361,SUMPRODUCT(AK$2:AK361,$AH$2:$AH361)/SUM($AH$2:$AH361),0)</f>
        <v>0</v>
      </c>
      <c r="BF361" s="11">
        <f>IF($AG361,SUMPRODUCT(AL$2:AL361,$AH$2:$AH361)/SUM($AH$2:$AH361),0)</f>
        <v>0</v>
      </c>
      <c r="BG361" s="11">
        <f>IF($AG361,SUMPRODUCT(AM$2:AM361,$AH$2:$AH361)/SUM($AH$2:$AH361),0)</f>
        <v>0</v>
      </c>
      <c r="BH361" s="11">
        <f>IF($AG361,SUMPRODUCT(AN$2:AN361,$AH$2:$AH361)/SUM($AH$2:$AH361),0)</f>
        <v>0</v>
      </c>
      <c r="BI361" s="11">
        <f>IF($AG361,SUMPRODUCT(AO$2:AO361,$AH$2:$AH361)/SUM($AH$2:$AH361),0)</f>
        <v>0</v>
      </c>
      <c r="BJ361" s="11">
        <f>IF($AG361,SUMPRODUCT(AP$2:AP361,$AH$2:$AH361)/SUM($AH$2:$AH361),0)</f>
        <v>0</v>
      </c>
      <c r="BK361" s="11">
        <f>IF($AG361,SUMPRODUCT(AQ$2:AQ361,$AH$2:$AH361)/SUM($AH$2:$AH361),0)</f>
        <v>0</v>
      </c>
      <c r="BL361" s="11">
        <f>IF($AG361,SUMPRODUCT(AR$2:AR361,$AH$2:$AH361)/SUM($AH$2:$AH361),0)</f>
        <v>0</v>
      </c>
      <c r="BM361" s="11">
        <f>IF($AG361,SUMPRODUCT(AS$2:AS361,$AH$2:$AH361)/SUM($AH$2:$AH361),0)</f>
        <v>0</v>
      </c>
      <c r="BN361" s="11">
        <f>IF($AG361,SUMPRODUCT(AT$2:AT361,$AH$2:$AH361)/SUM($AH$2:$AH361),0)</f>
        <v>0</v>
      </c>
      <c r="BO361" s="11">
        <f>IF($AG361,SUMPRODUCT(AU$2:AU361,$AH$2:$AH361)/SUM($AH$2:$AH361),0)</f>
        <v>0</v>
      </c>
      <c r="BP361" s="11">
        <f>IF($AG361,SUMPRODUCT(AV$2:AV361,$AH$2:$AH361)/SUM($AH$2:$AH361),0)</f>
        <v>0</v>
      </c>
      <c r="BQ361" s="11">
        <f>IF($AG361,SUMPRODUCT(AW$2:AW361,$AH$2:$AH361)/SUM($AH$2:$AH361),0)</f>
        <v>0</v>
      </c>
      <c r="BR361" s="11">
        <f>IF($AG361,SUMPRODUCT(AX$2:AX361,$AH$2:$AH361)/SUM($AH$2:$AH361),0)</f>
        <v>0</v>
      </c>
      <c r="BS361" s="11">
        <f>IF($AG361,SUMPRODUCT(AY$2:AY361,$AH$2:$AH361)/SUM($AH$2:$AH361),0)</f>
        <v>0</v>
      </c>
      <c r="BT361" s="11">
        <f>IF($AG361,SUMPRODUCT(AZ$2:AZ361,$AH$2:$AH361)/SUM($AH$2:$AH361),0)</f>
        <v>0</v>
      </c>
      <c r="BU361" s="11">
        <f>IF($AG361,SUMPRODUCT(BA$2:BA361,$AH$2:$AH361)/SUM($AH$2:$AH361),0)</f>
        <v>0</v>
      </c>
      <c r="BV361" s="11"/>
      <c r="BW361" s="109" cm="1">
        <f t="array" ref="BW361">IF($AG361,SQRT(SUMPRODUCT($AH$2:$AH361, (AI$2:AI361-BC361)^2)/(SUM($AH$2:$AH361)-1)),0)</f>
        <v>0</v>
      </c>
      <c r="BX361" s="109" cm="1">
        <f t="array" ref="BX361">IF($AG361,SQRT(SUMPRODUCT($AH$2:$AH361, (AJ$2:AJ361-BD361)^2)/(SUM($AH$2:$AH361)-1)),0)</f>
        <v>0</v>
      </c>
      <c r="BY361" s="109" cm="1">
        <f t="array" ref="BY361">IF($AG361,SQRT(SUMPRODUCT($AH$2:$AH361, (AK$2:AK361-BE361)^2)/(SUM($AH$2:$AH361)-1)),0)</f>
        <v>0</v>
      </c>
      <c r="BZ361" s="109" cm="1">
        <f t="array" ref="BZ361">IF($AG361,SQRT(SUMPRODUCT($AH$2:$AH361, (AL$2:AL361-BF361)^2)/(SUM($AH$2:$AH361)-1)),0)</f>
        <v>0</v>
      </c>
      <c r="CA361" s="109" cm="1">
        <f t="array" ref="CA361">IF($AG361,SQRT(SUMPRODUCT($AH$2:$AH361, (AM$2:AM361-BG361)^2)/(SUM($AH$2:$AH361)-1)),0)</f>
        <v>0</v>
      </c>
      <c r="CB361" s="109" cm="1">
        <f t="array" ref="CB361">IF($AG361,SQRT(SUMPRODUCT($AH$2:$AH361, (AN$2:AN361-BH361)^2)/(SUM($AH$2:$AH361)-1)),0)</f>
        <v>0</v>
      </c>
      <c r="CC361" s="109" cm="1">
        <f t="array" ref="CC361">IF($AG361,SQRT(SUMPRODUCT($AH$2:$AH361, (AO$2:AO361-BI361)^2)/(SUM($AH$2:$AH361)-1)),0)</f>
        <v>0</v>
      </c>
      <c r="CD361" s="109" cm="1">
        <f t="array" ref="CD361">IF($AG361,SQRT(SUMPRODUCT($AH$2:$AH361, (AP$2:AP361-BJ361)^2)/(SUM($AH$2:$AH361)-1)),0)</f>
        <v>0</v>
      </c>
      <c r="CE361" s="109" cm="1">
        <f t="array" ref="CE361">IF($AG361,SQRT(SUMPRODUCT($AH$2:$AH361, (AQ$2:AQ361-BK361)^2)/(SUM($AH$2:$AH361)-1)),0)</f>
        <v>0</v>
      </c>
      <c r="CF361" s="109" cm="1">
        <f t="array" ref="CF361">IF($AG361,SQRT(SUMPRODUCT($AH$2:$AH361, (AR$2:AR361-BL361)^2)/(SUM($AH$2:$AH361)-1)),0)</f>
        <v>0</v>
      </c>
      <c r="CG361" s="109" cm="1">
        <f t="array" ref="CG361">IF($AG361,SQRT(SUMPRODUCT($AH$2:$AH361, (AS$2:AS361-BM361)^2)/(SUM($AH$2:$AH361)-1)),0)</f>
        <v>0</v>
      </c>
      <c r="CH361" s="109" cm="1">
        <f t="array" ref="CH361">IF($AG361,SQRT(SUMPRODUCT($AH$2:$AH361, (AT$2:AT361-BN361)^2)/(SUM($AH$2:$AH361)-1)),0)</f>
        <v>0</v>
      </c>
      <c r="CI361" s="109" cm="1">
        <f t="array" ref="CI361">IF($AG361,SQRT(SUMPRODUCT($AH$2:$AH361, (AU$2:AU361-BO361)^2)/(SUM($AH$2:$AH361)-1)),0)</f>
        <v>0</v>
      </c>
      <c r="CJ361" s="109" cm="1">
        <f t="array" ref="CJ361">IF($AG361,SQRT(SUMPRODUCT($AH$2:$AH361, (AV$2:AV361-BP361)^2)/(SUM($AH$2:$AH361)-1)),0)</f>
        <v>0</v>
      </c>
      <c r="CK361" s="109" cm="1">
        <f t="array" ref="CK361">IF($AG361,SQRT(SUMPRODUCT($AH$2:$AH361, (AW$2:AW361-BQ361)^2)/(SUM($AH$2:$AH361)-1)),0)</f>
        <v>0</v>
      </c>
      <c r="CL361" s="109" cm="1">
        <f t="array" ref="CL361">IF($AG361,SQRT(SUMPRODUCT($AH$2:$AH361, (AX$2:AX361-BR361)^2)/(SUM($AH$2:$AH361)-1)),0)</f>
        <v>0</v>
      </c>
      <c r="CM361" s="109" cm="1">
        <f t="array" ref="CM361">IF($AG361,SQRT(SUMPRODUCT($AH$2:$AH361, (AY$2:AY361-BS361)^2)/(SUM($AH$2:$AH361)-1)),0)</f>
        <v>0</v>
      </c>
      <c r="CN361" s="109" cm="1">
        <f t="array" ref="CN361">IF($AG361,SQRT(SUMPRODUCT($AH$2:$AH361, (AZ$2:AZ361-BT361)^2)/(SUM($AH$2:$AH361)-1)),0)</f>
        <v>0</v>
      </c>
      <c r="CO361" s="109" cm="1">
        <f t="array" ref="CO361">IF($AG361,SQRT(SUMPRODUCT($AH$2:$AH361, (BA$2:BA361-BU361)^2)/(SUM($AH$2:$AH361)-1)),0)</f>
        <v>0</v>
      </c>
    </row>
    <row r="362" spans="34:93" x14ac:dyDescent="0.25">
      <c r="AH362" s="99" t="str">
        <f t="shared" si="89"/>
        <v/>
      </c>
      <c r="AI362" s="11">
        <f t="shared" ref="AI362:AR371" ca="1" si="100">IF(AI$1&lt;&gt;0,SUMIFS(INDIRECT(AI$1), Fecha,$AG362),0)</f>
        <v>0</v>
      </c>
      <c r="AJ362" s="11">
        <f t="shared" ca="1" si="100"/>
        <v>0</v>
      </c>
      <c r="AK362" s="11">
        <f t="shared" ca="1" si="100"/>
        <v>0</v>
      </c>
      <c r="AL362" s="11">
        <f t="shared" ca="1" si="100"/>
        <v>0</v>
      </c>
      <c r="AM362" s="11">
        <f t="shared" ca="1" si="100"/>
        <v>0</v>
      </c>
      <c r="AN362" s="11">
        <f t="shared" ca="1" si="100"/>
        <v>0</v>
      </c>
      <c r="AO362" s="11">
        <f t="shared" ca="1" si="100"/>
        <v>0</v>
      </c>
      <c r="AP362" s="11">
        <f t="shared" ca="1" si="100"/>
        <v>0</v>
      </c>
      <c r="AQ362" s="11">
        <f t="shared" ca="1" si="100"/>
        <v>0</v>
      </c>
      <c r="AR362" s="11">
        <f t="shared" ca="1" si="100"/>
        <v>0</v>
      </c>
      <c r="AS362" s="11">
        <f t="shared" ref="AS362:BA371" ca="1" si="101">IF(AS$1&lt;&gt;0,SUMIFS(INDIRECT(AS$1), Fecha,$AG362),0)</f>
        <v>0</v>
      </c>
      <c r="AT362" s="11">
        <f t="shared" ca="1" si="101"/>
        <v>0</v>
      </c>
      <c r="AU362" s="11">
        <f t="shared" ca="1" si="101"/>
        <v>0</v>
      </c>
      <c r="AV362" s="11">
        <f t="shared" ca="1" si="101"/>
        <v>0</v>
      </c>
      <c r="AW362" s="11">
        <f t="shared" ca="1" si="101"/>
        <v>0</v>
      </c>
      <c r="AX362" s="11">
        <f t="shared" ca="1" si="101"/>
        <v>0</v>
      </c>
      <c r="AY362" s="11">
        <f t="shared" ca="1" si="101"/>
        <v>0</v>
      </c>
      <c r="AZ362" s="11">
        <f t="shared" ca="1" si="101"/>
        <v>0</v>
      </c>
      <c r="BA362" s="11">
        <f t="shared" ca="1" si="101"/>
        <v>0</v>
      </c>
      <c r="BB362" s="11"/>
      <c r="BC362" s="11">
        <f>IF($AG362,SUMPRODUCT(AI$2:AI362,$AH$2:$AH362)/SUM($AH$2:$AH362),0)</f>
        <v>0</v>
      </c>
      <c r="BD362" s="11">
        <f>IF($AG362,SUMPRODUCT(AJ$2:AJ362,$AH$2:$AH362)/SUM($AH$2:$AH362),0)</f>
        <v>0</v>
      </c>
      <c r="BE362" s="11">
        <f>IF($AG362,SUMPRODUCT(AK$2:AK362,$AH$2:$AH362)/SUM($AH$2:$AH362),0)</f>
        <v>0</v>
      </c>
      <c r="BF362" s="11">
        <f>IF($AG362,SUMPRODUCT(AL$2:AL362,$AH$2:$AH362)/SUM($AH$2:$AH362),0)</f>
        <v>0</v>
      </c>
      <c r="BG362" s="11">
        <f>IF($AG362,SUMPRODUCT(AM$2:AM362,$AH$2:$AH362)/SUM($AH$2:$AH362),0)</f>
        <v>0</v>
      </c>
      <c r="BH362" s="11">
        <f>IF($AG362,SUMPRODUCT(AN$2:AN362,$AH$2:$AH362)/SUM($AH$2:$AH362),0)</f>
        <v>0</v>
      </c>
      <c r="BI362" s="11">
        <f>IF($AG362,SUMPRODUCT(AO$2:AO362,$AH$2:$AH362)/SUM($AH$2:$AH362),0)</f>
        <v>0</v>
      </c>
      <c r="BJ362" s="11">
        <f>IF($AG362,SUMPRODUCT(AP$2:AP362,$AH$2:$AH362)/SUM($AH$2:$AH362),0)</f>
        <v>0</v>
      </c>
      <c r="BK362" s="11">
        <f>IF($AG362,SUMPRODUCT(AQ$2:AQ362,$AH$2:$AH362)/SUM($AH$2:$AH362),0)</f>
        <v>0</v>
      </c>
      <c r="BL362" s="11">
        <f>IF($AG362,SUMPRODUCT(AR$2:AR362,$AH$2:$AH362)/SUM($AH$2:$AH362),0)</f>
        <v>0</v>
      </c>
      <c r="BM362" s="11">
        <f>IF($AG362,SUMPRODUCT(AS$2:AS362,$AH$2:$AH362)/SUM($AH$2:$AH362),0)</f>
        <v>0</v>
      </c>
      <c r="BN362" s="11">
        <f>IF($AG362,SUMPRODUCT(AT$2:AT362,$AH$2:$AH362)/SUM($AH$2:$AH362),0)</f>
        <v>0</v>
      </c>
      <c r="BO362" s="11">
        <f>IF($AG362,SUMPRODUCT(AU$2:AU362,$AH$2:$AH362)/SUM($AH$2:$AH362),0)</f>
        <v>0</v>
      </c>
      <c r="BP362" s="11">
        <f>IF($AG362,SUMPRODUCT(AV$2:AV362,$AH$2:$AH362)/SUM($AH$2:$AH362),0)</f>
        <v>0</v>
      </c>
      <c r="BQ362" s="11">
        <f>IF($AG362,SUMPRODUCT(AW$2:AW362,$AH$2:$AH362)/SUM($AH$2:$AH362),0)</f>
        <v>0</v>
      </c>
      <c r="BR362" s="11">
        <f>IF($AG362,SUMPRODUCT(AX$2:AX362,$AH$2:$AH362)/SUM($AH$2:$AH362),0)</f>
        <v>0</v>
      </c>
      <c r="BS362" s="11">
        <f>IF($AG362,SUMPRODUCT(AY$2:AY362,$AH$2:$AH362)/SUM($AH$2:$AH362),0)</f>
        <v>0</v>
      </c>
      <c r="BT362" s="11">
        <f>IF($AG362,SUMPRODUCT(AZ$2:AZ362,$AH$2:$AH362)/SUM($AH$2:$AH362),0)</f>
        <v>0</v>
      </c>
      <c r="BU362" s="11">
        <f>IF($AG362,SUMPRODUCT(BA$2:BA362,$AH$2:$AH362)/SUM($AH$2:$AH362),0)</f>
        <v>0</v>
      </c>
      <c r="BV362" s="11"/>
      <c r="BW362" s="109" cm="1">
        <f t="array" ref="BW362">IF($AG362,SQRT(SUMPRODUCT($AH$2:$AH362, (AI$2:AI362-BC362)^2)/(SUM($AH$2:$AH362)-1)),0)</f>
        <v>0</v>
      </c>
      <c r="BX362" s="109" cm="1">
        <f t="array" ref="BX362">IF($AG362,SQRT(SUMPRODUCT($AH$2:$AH362, (AJ$2:AJ362-BD362)^2)/(SUM($AH$2:$AH362)-1)),0)</f>
        <v>0</v>
      </c>
      <c r="BY362" s="109" cm="1">
        <f t="array" ref="BY362">IF($AG362,SQRT(SUMPRODUCT($AH$2:$AH362, (AK$2:AK362-BE362)^2)/(SUM($AH$2:$AH362)-1)),0)</f>
        <v>0</v>
      </c>
      <c r="BZ362" s="109" cm="1">
        <f t="array" ref="BZ362">IF($AG362,SQRT(SUMPRODUCT($AH$2:$AH362, (AL$2:AL362-BF362)^2)/(SUM($AH$2:$AH362)-1)),0)</f>
        <v>0</v>
      </c>
      <c r="CA362" s="109" cm="1">
        <f t="array" ref="CA362">IF($AG362,SQRT(SUMPRODUCT($AH$2:$AH362, (AM$2:AM362-BG362)^2)/(SUM($AH$2:$AH362)-1)),0)</f>
        <v>0</v>
      </c>
      <c r="CB362" s="109" cm="1">
        <f t="array" ref="CB362">IF($AG362,SQRT(SUMPRODUCT($AH$2:$AH362, (AN$2:AN362-BH362)^2)/(SUM($AH$2:$AH362)-1)),0)</f>
        <v>0</v>
      </c>
      <c r="CC362" s="109" cm="1">
        <f t="array" ref="CC362">IF($AG362,SQRT(SUMPRODUCT($AH$2:$AH362, (AO$2:AO362-BI362)^2)/(SUM($AH$2:$AH362)-1)),0)</f>
        <v>0</v>
      </c>
      <c r="CD362" s="109" cm="1">
        <f t="array" ref="CD362">IF($AG362,SQRT(SUMPRODUCT($AH$2:$AH362, (AP$2:AP362-BJ362)^2)/(SUM($AH$2:$AH362)-1)),0)</f>
        <v>0</v>
      </c>
      <c r="CE362" s="109" cm="1">
        <f t="array" ref="CE362">IF($AG362,SQRT(SUMPRODUCT($AH$2:$AH362, (AQ$2:AQ362-BK362)^2)/(SUM($AH$2:$AH362)-1)),0)</f>
        <v>0</v>
      </c>
      <c r="CF362" s="109" cm="1">
        <f t="array" ref="CF362">IF($AG362,SQRT(SUMPRODUCT($AH$2:$AH362, (AR$2:AR362-BL362)^2)/(SUM($AH$2:$AH362)-1)),0)</f>
        <v>0</v>
      </c>
      <c r="CG362" s="109" cm="1">
        <f t="array" ref="CG362">IF($AG362,SQRT(SUMPRODUCT($AH$2:$AH362, (AS$2:AS362-BM362)^2)/(SUM($AH$2:$AH362)-1)),0)</f>
        <v>0</v>
      </c>
      <c r="CH362" s="109" cm="1">
        <f t="array" ref="CH362">IF($AG362,SQRT(SUMPRODUCT($AH$2:$AH362, (AT$2:AT362-BN362)^2)/(SUM($AH$2:$AH362)-1)),0)</f>
        <v>0</v>
      </c>
      <c r="CI362" s="109" cm="1">
        <f t="array" ref="CI362">IF($AG362,SQRT(SUMPRODUCT($AH$2:$AH362, (AU$2:AU362-BO362)^2)/(SUM($AH$2:$AH362)-1)),0)</f>
        <v>0</v>
      </c>
      <c r="CJ362" s="109" cm="1">
        <f t="array" ref="CJ362">IF($AG362,SQRT(SUMPRODUCT($AH$2:$AH362, (AV$2:AV362-BP362)^2)/(SUM($AH$2:$AH362)-1)),0)</f>
        <v>0</v>
      </c>
      <c r="CK362" s="109" cm="1">
        <f t="array" ref="CK362">IF($AG362,SQRT(SUMPRODUCT($AH$2:$AH362, (AW$2:AW362-BQ362)^2)/(SUM($AH$2:$AH362)-1)),0)</f>
        <v>0</v>
      </c>
      <c r="CL362" s="109" cm="1">
        <f t="array" ref="CL362">IF($AG362,SQRT(SUMPRODUCT($AH$2:$AH362, (AX$2:AX362-BR362)^2)/(SUM($AH$2:$AH362)-1)),0)</f>
        <v>0</v>
      </c>
      <c r="CM362" s="109" cm="1">
        <f t="array" ref="CM362">IF($AG362,SQRT(SUMPRODUCT($AH$2:$AH362, (AY$2:AY362-BS362)^2)/(SUM($AH$2:$AH362)-1)),0)</f>
        <v>0</v>
      </c>
      <c r="CN362" s="109" cm="1">
        <f t="array" ref="CN362">IF($AG362,SQRT(SUMPRODUCT($AH$2:$AH362, (AZ$2:AZ362-BT362)^2)/(SUM($AH$2:$AH362)-1)),0)</f>
        <v>0</v>
      </c>
      <c r="CO362" s="109" cm="1">
        <f t="array" ref="CO362">IF($AG362,SQRT(SUMPRODUCT($AH$2:$AH362, (BA$2:BA362-BU362)^2)/(SUM($AH$2:$AH362)-1)),0)</f>
        <v>0</v>
      </c>
    </row>
    <row r="363" spans="34:93" x14ac:dyDescent="0.25">
      <c r="AH363" s="99" t="str">
        <f t="shared" si="89"/>
        <v/>
      </c>
      <c r="AI363" s="11">
        <f t="shared" ca="1" si="100"/>
        <v>0</v>
      </c>
      <c r="AJ363" s="11">
        <f t="shared" ca="1" si="100"/>
        <v>0</v>
      </c>
      <c r="AK363" s="11">
        <f t="shared" ca="1" si="100"/>
        <v>0</v>
      </c>
      <c r="AL363" s="11">
        <f t="shared" ca="1" si="100"/>
        <v>0</v>
      </c>
      <c r="AM363" s="11">
        <f t="shared" ca="1" si="100"/>
        <v>0</v>
      </c>
      <c r="AN363" s="11">
        <f t="shared" ca="1" si="100"/>
        <v>0</v>
      </c>
      <c r="AO363" s="11">
        <f t="shared" ca="1" si="100"/>
        <v>0</v>
      </c>
      <c r="AP363" s="11">
        <f t="shared" ca="1" si="100"/>
        <v>0</v>
      </c>
      <c r="AQ363" s="11">
        <f t="shared" ca="1" si="100"/>
        <v>0</v>
      </c>
      <c r="AR363" s="11">
        <f t="shared" ca="1" si="100"/>
        <v>0</v>
      </c>
      <c r="AS363" s="11">
        <f t="shared" ca="1" si="101"/>
        <v>0</v>
      </c>
      <c r="AT363" s="11">
        <f t="shared" ca="1" si="101"/>
        <v>0</v>
      </c>
      <c r="AU363" s="11">
        <f t="shared" ca="1" si="101"/>
        <v>0</v>
      </c>
      <c r="AV363" s="11">
        <f t="shared" ca="1" si="101"/>
        <v>0</v>
      </c>
      <c r="AW363" s="11">
        <f t="shared" ca="1" si="101"/>
        <v>0</v>
      </c>
      <c r="AX363" s="11">
        <f t="shared" ca="1" si="101"/>
        <v>0</v>
      </c>
      <c r="AY363" s="11">
        <f t="shared" ca="1" si="101"/>
        <v>0</v>
      </c>
      <c r="AZ363" s="11">
        <f t="shared" ca="1" si="101"/>
        <v>0</v>
      </c>
      <c r="BA363" s="11">
        <f t="shared" ca="1" si="101"/>
        <v>0</v>
      </c>
      <c r="BB363" s="11"/>
      <c r="BC363" s="11">
        <f>IF($AG363,SUMPRODUCT(AI$2:AI363,$AH$2:$AH363)/SUM($AH$2:$AH363),0)</f>
        <v>0</v>
      </c>
      <c r="BD363" s="11">
        <f>IF($AG363,SUMPRODUCT(AJ$2:AJ363,$AH$2:$AH363)/SUM($AH$2:$AH363),0)</f>
        <v>0</v>
      </c>
      <c r="BE363" s="11">
        <f>IF($AG363,SUMPRODUCT(AK$2:AK363,$AH$2:$AH363)/SUM($AH$2:$AH363),0)</f>
        <v>0</v>
      </c>
      <c r="BF363" s="11">
        <f>IF($AG363,SUMPRODUCT(AL$2:AL363,$AH$2:$AH363)/SUM($AH$2:$AH363),0)</f>
        <v>0</v>
      </c>
      <c r="BG363" s="11">
        <f>IF($AG363,SUMPRODUCT(AM$2:AM363,$AH$2:$AH363)/SUM($AH$2:$AH363),0)</f>
        <v>0</v>
      </c>
      <c r="BH363" s="11">
        <f>IF($AG363,SUMPRODUCT(AN$2:AN363,$AH$2:$AH363)/SUM($AH$2:$AH363),0)</f>
        <v>0</v>
      </c>
      <c r="BI363" s="11">
        <f>IF($AG363,SUMPRODUCT(AO$2:AO363,$AH$2:$AH363)/SUM($AH$2:$AH363),0)</f>
        <v>0</v>
      </c>
      <c r="BJ363" s="11">
        <f>IF($AG363,SUMPRODUCT(AP$2:AP363,$AH$2:$AH363)/SUM($AH$2:$AH363),0)</f>
        <v>0</v>
      </c>
      <c r="BK363" s="11">
        <f>IF($AG363,SUMPRODUCT(AQ$2:AQ363,$AH$2:$AH363)/SUM($AH$2:$AH363),0)</f>
        <v>0</v>
      </c>
      <c r="BL363" s="11">
        <f>IF($AG363,SUMPRODUCT(AR$2:AR363,$AH$2:$AH363)/SUM($AH$2:$AH363),0)</f>
        <v>0</v>
      </c>
      <c r="BM363" s="11">
        <f>IF($AG363,SUMPRODUCT(AS$2:AS363,$AH$2:$AH363)/SUM($AH$2:$AH363),0)</f>
        <v>0</v>
      </c>
      <c r="BN363" s="11">
        <f>IF($AG363,SUMPRODUCT(AT$2:AT363,$AH$2:$AH363)/SUM($AH$2:$AH363),0)</f>
        <v>0</v>
      </c>
      <c r="BO363" s="11">
        <f>IF($AG363,SUMPRODUCT(AU$2:AU363,$AH$2:$AH363)/SUM($AH$2:$AH363),0)</f>
        <v>0</v>
      </c>
      <c r="BP363" s="11">
        <f>IF($AG363,SUMPRODUCT(AV$2:AV363,$AH$2:$AH363)/SUM($AH$2:$AH363),0)</f>
        <v>0</v>
      </c>
      <c r="BQ363" s="11">
        <f>IF($AG363,SUMPRODUCT(AW$2:AW363,$AH$2:$AH363)/SUM($AH$2:$AH363),0)</f>
        <v>0</v>
      </c>
      <c r="BR363" s="11">
        <f>IF($AG363,SUMPRODUCT(AX$2:AX363,$AH$2:$AH363)/SUM($AH$2:$AH363),0)</f>
        <v>0</v>
      </c>
      <c r="BS363" s="11">
        <f>IF($AG363,SUMPRODUCT(AY$2:AY363,$AH$2:$AH363)/SUM($AH$2:$AH363),0)</f>
        <v>0</v>
      </c>
      <c r="BT363" s="11">
        <f>IF($AG363,SUMPRODUCT(AZ$2:AZ363,$AH$2:$AH363)/SUM($AH$2:$AH363),0)</f>
        <v>0</v>
      </c>
      <c r="BU363" s="11">
        <f>IF($AG363,SUMPRODUCT(BA$2:BA363,$AH$2:$AH363)/SUM($AH$2:$AH363),0)</f>
        <v>0</v>
      </c>
      <c r="BV363" s="11"/>
      <c r="BW363" s="109" cm="1">
        <f t="array" ref="BW363">IF($AG363,SQRT(SUMPRODUCT($AH$2:$AH363, (AI$2:AI363-BC363)^2)/(SUM($AH$2:$AH363)-1)),0)</f>
        <v>0</v>
      </c>
      <c r="BX363" s="109" cm="1">
        <f t="array" ref="BX363">IF($AG363,SQRT(SUMPRODUCT($AH$2:$AH363, (AJ$2:AJ363-BD363)^2)/(SUM($AH$2:$AH363)-1)),0)</f>
        <v>0</v>
      </c>
      <c r="BY363" s="109" cm="1">
        <f t="array" ref="BY363">IF($AG363,SQRT(SUMPRODUCT($AH$2:$AH363, (AK$2:AK363-BE363)^2)/(SUM($AH$2:$AH363)-1)),0)</f>
        <v>0</v>
      </c>
      <c r="BZ363" s="109" cm="1">
        <f t="array" ref="BZ363">IF($AG363,SQRT(SUMPRODUCT($AH$2:$AH363, (AL$2:AL363-BF363)^2)/(SUM($AH$2:$AH363)-1)),0)</f>
        <v>0</v>
      </c>
      <c r="CA363" s="109" cm="1">
        <f t="array" ref="CA363">IF($AG363,SQRT(SUMPRODUCT($AH$2:$AH363, (AM$2:AM363-BG363)^2)/(SUM($AH$2:$AH363)-1)),0)</f>
        <v>0</v>
      </c>
      <c r="CB363" s="109" cm="1">
        <f t="array" ref="CB363">IF($AG363,SQRT(SUMPRODUCT($AH$2:$AH363, (AN$2:AN363-BH363)^2)/(SUM($AH$2:$AH363)-1)),0)</f>
        <v>0</v>
      </c>
      <c r="CC363" s="109" cm="1">
        <f t="array" ref="CC363">IF($AG363,SQRT(SUMPRODUCT($AH$2:$AH363, (AO$2:AO363-BI363)^2)/(SUM($AH$2:$AH363)-1)),0)</f>
        <v>0</v>
      </c>
      <c r="CD363" s="109" cm="1">
        <f t="array" ref="CD363">IF($AG363,SQRT(SUMPRODUCT($AH$2:$AH363, (AP$2:AP363-BJ363)^2)/(SUM($AH$2:$AH363)-1)),0)</f>
        <v>0</v>
      </c>
      <c r="CE363" s="109" cm="1">
        <f t="array" ref="CE363">IF($AG363,SQRT(SUMPRODUCT($AH$2:$AH363, (AQ$2:AQ363-BK363)^2)/(SUM($AH$2:$AH363)-1)),0)</f>
        <v>0</v>
      </c>
      <c r="CF363" s="109" cm="1">
        <f t="array" ref="CF363">IF($AG363,SQRT(SUMPRODUCT($AH$2:$AH363, (AR$2:AR363-BL363)^2)/(SUM($AH$2:$AH363)-1)),0)</f>
        <v>0</v>
      </c>
      <c r="CG363" s="109" cm="1">
        <f t="array" ref="CG363">IF($AG363,SQRT(SUMPRODUCT($AH$2:$AH363, (AS$2:AS363-BM363)^2)/(SUM($AH$2:$AH363)-1)),0)</f>
        <v>0</v>
      </c>
      <c r="CH363" s="109" cm="1">
        <f t="array" ref="CH363">IF($AG363,SQRT(SUMPRODUCT($AH$2:$AH363, (AT$2:AT363-BN363)^2)/(SUM($AH$2:$AH363)-1)),0)</f>
        <v>0</v>
      </c>
      <c r="CI363" s="109" cm="1">
        <f t="array" ref="CI363">IF($AG363,SQRT(SUMPRODUCT($AH$2:$AH363, (AU$2:AU363-BO363)^2)/(SUM($AH$2:$AH363)-1)),0)</f>
        <v>0</v>
      </c>
      <c r="CJ363" s="109" cm="1">
        <f t="array" ref="CJ363">IF($AG363,SQRT(SUMPRODUCT($AH$2:$AH363, (AV$2:AV363-BP363)^2)/(SUM($AH$2:$AH363)-1)),0)</f>
        <v>0</v>
      </c>
      <c r="CK363" s="109" cm="1">
        <f t="array" ref="CK363">IF($AG363,SQRT(SUMPRODUCT($AH$2:$AH363, (AW$2:AW363-BQ363)^2)/(SUM($AH$2:$AH363)-1)),0)</f>
        <v>0</v>
      </c>
      <c r="CL363" s="109" cm="1">
        <f t="array" ref="CL363">IF($AG363,SQRT(SUMPRODUCT($AH$2:$AH363, (AX$2:AX363-BR363)^2)/(SUM($AH$2:$AH363)-1)),0)</f>
        <v>0</v>
      </c>
      <c r="CM363" s="109" cm="1">
        <f t="array" ref="CM363">IF($AG363,SQRT(SUMPRODUCT($AH$2:$AH363, (AY$2:AY363-BS363)^2)/(SUM($AH$2:$AH363)-1)),0)</f>
        <v>0</v>
      </c>
      <c r="CN363" s="109" cm="1">
        <f t="array" ref="CN363">IF($AG363,SQRT(SUMPRODUCT($AH$2:$AH363, (AZ$2:AZ363-BT363)^2)/(SUM($AH$2:$AH363)-1)),0)</f>
        <v>0</v>
      </c>
      <c r="CO363" s="109" cm="1">
        <f t="array" ref="CO363">IF($AG363,SQRT(SUMPRODUCT($AH$2:$AH363, (BA$2:BA363-BU363)^2)/(SUM($AH$2:$AH363)-1)),0)</f>
        <v>0</v>
      </c>
    </row>
    <row r="364" spans="34:93" x14ac:dyDescent="0.25">
      <c r="AH364" s="99" t="str">
        <f t="shared" si="89"/>
        <v/>
      </c>
      <c r="AI364" s="11">
        <f t="shared" ca="1" si="100"/>
        <v>0</v>
      </c>
      <c r="AJ364" s="11">
        <f t="shared" ca="1" si="100"/>
        <v>0</v>
      </c>
      <c r="AK364" s="11">
        <f t="shared" ca="1" si="100"/>
        <v>0</v>
      </c>
      <c r="AL364" s="11">
        <f t="shared" ca="1" si="100"/>
        <v>0</v>
      </c>
      <c r="AM364" s="11">
        <f t="shared" ca="1" si="100"/>
        <v>0</v>
      </c>
      <c r="AN364" s="11">
        <f t="shared" ca="1" si="100"/>
        <v>0</v>
      </c>
      <c r="AO364" s="11">
        <f t="shared" ca="1" si="100"/>
        <v>0</v>
      </c>
      <c r="AP364" s="11">
        <f t="shared" ca="1" si="100"/>
        <v>0</v>
      </c>
      <c r="AQ364" s="11">
        <f t="shared" ca="1" si="100"/>
        <v>0</v>
      </c>
      <c r="AR364" s="11">
        <f t="shared" ca="1" si="100"/>
        <v>0</v>
      </c>
      <c r="AS364" s="11">
        <f t="shared" ca="1" si="101"/>
        <v>0</v>
      </c>
      <c r="AT364" s="11">
        <f t="shared" ca="1" si="101"/>
        <v>0</v>
      </c>
      <c r="AU364" s="11">
        <f t="shared" ca="1" si="101"/>
        <v>0</v>
      </c>
      <c r="AV364" s="11">
        <f t="shared" ca="1" si="101"/>
        <v>0</v>
      </c>
      <c r="AW364" s="11">
        <f t="shared" ca="1" si="101"/>
        <v>0</v>
      </c>
      <c r="AX364" s="11">
        <f t="shared" ca="1" si="101"/>
        <v>0</v>
      </c>
      <c r="AY364" s="11">
        <f t="shared" ca="1" si="101"/>
        <v>0</v>
      </c>
      <c r="AZ364" s="11">
        <f t="shared" ca="1" si="101"/>
        <v>0</v>
      </c>
      <c r="BA364" s="11">
        <f t="shared" ca="1" si="101"/>
        <v>0</v>
      </c>
      <c r="BB364" s="11"/>
      <c r="BC364" s="11">
        <f>IF($AG364,SUMPRODUCT(AI$2:AI364,$AH$2:$AH364)/SUM($AH$2:$AH364),0)</f>
        <v>0</v>
      </c>
      <c r="BD364" s="11">
        <f>IF($AG364,SUMPRODUCT(AJ$2:AJ364,$AH$2:$AH364)/SUM($AH$2:$AH364),0)</f>
        <v>0</v>
      </c>
      <c r="BE364" s="11">
        <f>IF($AG364,SUMPRODUCT(AK$2:AK364,$AH$2:$AH364)/SUM($AH$2:$AH364),0)</f>
        <v>0</v>
      </c>
      <c r="BF364" s="11">
        <f>IF($AG364,SUMPRODUCT(AL$2:AL364,$AH$2:$AH364)/SUM($AH$2:$AH364),0)</f>
        <v>0</v>
      </c>
      <c r="BG364" s="11">
        <f>IF($AG364,SUMPRODUCT(AM$2:AM364,$AH$2:$AH364)/SUM($AH$2:$AH364),0)</f>
        <v>0</v>
      </c>
      <c r="BH364" s="11">
        <f>IF($AG364,SUMPRODUCT(AN$2:AN364,$AH$2:$AH364)/SUM($AH$2:$AH364),0)</f>
        <v>0</v>
      </c>
      <c r="BI364" s="11">
        <f>IF($AG364,SUMPRODUCT(AO$2:AO364,$AH$2:$AH364)/SUM($AH$2:$AH364),0)</f>
        <v>0</v>
      </c>
      <c r="BJ364" s="11">
        <f>IF($AG364,SUMPRODUCT(AP$2:AP364,$AH$2:$AH364)/SUM($AH$2:$AH364),0)</f>
        <v>0</v>
      </c>
      <c r="BK364" s="11">
        <f>IF($AG364,SUMPRODUCT(AQ$2:AQ364,$AH$2:$AH364)/SUM($AH$2:$AH364),0)</f>
        <v>0</v>
      </c>
      <c r="BL364" s="11">
        <f>IF($AG364,SUMPRODUCT(AR$2:AR364,$AH$2:$AH364)/SUM($AH$2:$AH364),0)</f>
        <v>0</v>
      </c>
      <c r="BM364" s="11">
        <f>IF($AG364,SUMPRODUCT(AS$2:AS364,$AH$2:$AH364)/SUM($AH$2:$AH364),0)</f>
        <v>0</v>
      </c>
      <c r="BN364" s="11">
        <f>IF($AG364,SUMPRODUCT(AT$2:AT364,$AH$2:$AH364)/SUM($AH$2:$AH364),0)</f>
        <v>0</v>
      </c>
      <c r="BO364" s="11">
        <f>IF($AG364,SUMPRODUCT(AU$2:AU364,$AH$2:$AH364)/SUM($AH$2:$AH364),0)</f>
        <v>0</v>
      </c>
      <c r="BP364" s="11">
        <f>IF($AG364,SUMPRODUCT(AV$2:AV364,$AH$2:$AH364)/SUM($AH$2:$AH364),0)</f>
        <v>0</v>
      </c>
      <c r="BQ364" s="11">
        <f>IF($AG364,SUMPRODUCT(AW$2:AW364,$AH$2:$AH364)/SUM($AH$2:$AH364),0)</f>
        <v>0</v>
      </c>
      <c r="BR364" s="11">
        <f>IF($AG364,SUMPRODUCT(AX$2:AX364,$AH$2:$AH364)/SUM($AH$2:$AH364),0)</f>
        <v>0</v>
      </c>
      <c r="BS364" s="11">
        <f>IF($AG364,SUMPRODUCT(AY$2:AY364,$AH$2:$AH364)/SUM($AH$2:$AH364),0)</f>
        <v>0</v>
      </c>
      <c r="BT364" s="11">
        <f>IF($AG364,SUMPRODUCT(AZ$2:AZ364,$AH$2:$AH364)/SUM($AH$2:$AH364),0)</f>
        <v>0</v>
      </c>
      <c r="BU364" s="11">
        <f>IF($AG364,SUMPRODUCT(BA$2:BA364,$AH$2:$AH364)/SUM($AH$2:$AH364),0)</f>
        <v>0</v>
      </c>
      <c r="BV364" s="11"/>
      <c r="BW364" s="109" cm="1">
        <f t="array" ref="BW364">IF($AG364,SQRT(SUMPRODUCT($AH$2:$AH364, (AI$2:AI364-BC364)^2)/(SUM($AH$2:$AH364)-1)),0)</f>
        <v>0</v>
      </c>
      <c r="BX364" s="109" cm="1">
        <f t="array" ref="BX364">IF($AG364,SQRT(SUMPRODUCT($AH$2:$AH364, (AJ$2:AJ364-BD364)^2)/(SUM($AH$2:$AH364)-1)),0)</f>
        <v>0</v>
      </c>
      <c r="BY364" s="109" cm="1">
        <f t="array" ref="BY364">IF($AG364,SQRT(SUMPRODUCT($AH$2:$AH364, (AK$2:AK364-BE364)^2)/(SUM($AH$2:$AH364)-1)),0)</f>
        <v>0</v>
      </c>
      <c r="BZ364" s="109" cm="1">
        <f t="array" ref="BZ364">IF($AG364,SQRT(SUMPRODUCT($AH$2:$AH364, (AL$2:AL364-BF364)^2)/(SUM($AH$2:$AH364)-1)),0)</f>
        <v>0</v>
      </c>
      <c r="CA364" s="109" cm="1">
        <f t="array" ref="CA364">IF($AG364,SQRT(SUMPRODUCT($AH$2:$AH364, (AM$2:AM364-BG364)^2)/(SUM($AH$2:$AH364)-1)),0)</f>
        <v>0</v>
      </c>
      <c r="CB364" s="109" cm="1">
        <f t="array" ref="CB364">IF($AG364,SQRT(SUMPRODUCT($AH$2:$AH364, (AN$2:AN364-BH364)^2)/(SUM($AH$2:$AH364)-1)),0)</f>
        <v>0</v>
      </c>
      <c r="CC364" s="109" cm="1">
        <f t="array" ref="CC364">IF($AG364,SQRT(SUMPRODUCT($AH$2:$AH364, (AO$2:AO364-BI364)^2)/(SUM($AH$2:$AH364)-1)),0)</f>
        <v>0</v>
      </c>
      <c r="CD364" s="109" cm="1">
        <f t="array" ref="CD364">IF($AG364,SQRT(SUMPRODUCT($AH$2:$AH364, (AP$2:AP364-BJ364)^2)/(SUM($AH$2:$AH364)-1)),0)</f>
        <v>0</v>
      </c>
      <c r="CE364" s="109" cm="1">
        <f t="array" ref="CE364">IF($AG364,SQRT(SUMPRODUCT($AH$2:$AH364, (AQ$2:AQ364-BK364)^2)/(SUM($AH$2:$AH364)-1)),0)</f>
        <v>0</v>
      </c>
      <c r="CF364" s="109" cm="1">
        <f t="array" ref="CF364">IF($AG364,SQRT(SUMPRODUCT($AH$2:$AH364, (AR$2:AR364-BL364)^2)/(SUM($AH$2:$AH364)-1)),0)</f>
        <v>0</v>
      </c>
      <c r="CG364" s="109" cm="1">
        <f t="array" ref="CG364">IF($AG364,SQRT(SUMPRODUCT($AH$2:$AH364, (AS$2:AS364-BM364)^2)/(SUM($AH$2:$AH364)-1)),0)</f>
        <v>0</v>
      </c>
      <c r="CH364" s="109" cm="1">
        <f t="array" ref="CH364">IF($AG364,SQRT(SUMPRODUCT($AH$2:$AH364, (AT$2:AT364-BN364)^2)/(SUM($AH$2:$AH364)-1)),0)</f>
        <v>0</v>
      </c>
      <c r="CI364" s="109" cm="1">
        <f t="array" ref="CI364">IF($AG364,SQRT(SUMPRODUCT($AH$2:$AH364, (AU$2:AU364-BO364)^2)/(SUM($AH$2:$AH364)-1)),0)</f>
        <v>0</v>
      </c>
      <c r="CJ364" s="109" cm="1">
        <f t="array" ref="CJ364">IF($AG364,SQRT(SUMPRODUCT($AH$2:$AH364, (AV$2:AV364-BP364)^2)/(SUM($AH$2:$AH364)-1)),0)</f>
        <v>0</v>
      </c>
      <c r="CK364" s="109" cm="1">
        <f t="array" ref="CK364">IF($AG364,SQRT(SUMPRODUCT($AH$2:$AH364, (AW$2:AW364-BQ364)^2)/(SUM($AH$2:$AH364)-1)),0)</f>
        <v>0</v>
      </c>
      <c r="CL364" s="109" cm="1">
        <f t="array" ref="CL364">IF($AG364,SQRT(SUMPRODUCT($AH$2:$AH364, (AX$2:AX364-BR364)^2)/(SUM($AH$2:$AH364)-1)),0)</f>
        <v>0</v>
      </c>
      <c r="CM364" s="109" cm="1">
        <f t="array" ref="CM364">IF($AG364,SQRT(SUMPRODUCT($AH$2:$AH364, (AY$2:AY364-BS364)^2)/(SUM($AH$2:$AH364)-1)),0)</f>
        <v>0</v>
      </c>
      <c r="CN364" s="109" cm="1">
        <f t="array" ref="CN364">IF($AG364,SQRT(SUMPRODUCT($AH$2:$AH364, (AZ$2:AZ364-BT364)^2)/(SUM($AH$2:$AH364)-1)),0)</f>
        <v>0</v>
      </c>
      <c r="CO364" s="109" cm="1">
        <f t="array" ref="CO364">IF($AG364,SQRT(SUMPRODUCT($AH$2:$AH364, (BA$2:BA364-BU364)^2)/(SUM($AH$2:$AH364)-1)),0)</f>
        <v>0</v>
      </c>
    </row>
    <row r="365" spans="34:93" x14ac:dyDescent="0.25">
      <c r="AH365" s="99" t="str">
        <f t="shared" si="89"/>
        <v/>
      </c>
      <c r="AI365" s="11">
        <f t="shared" ca="1" si="100"/>
        <v>0</v>
      </c>
      <c r="AJ365" s="11">
        <f t="shared" ca="1" si="100"/>
        <v>0</v>
      </c>
      <c r="AK365" s="11">
        <f t="shared" ca="1" si="100"/>
        <v>0</v>
      </c>
      <c r="AL365" s="11">
        <f t="shared" ca="1" si="100"/>
        <v>0</v>
      </c>
      <c r="AM365" s="11">
        <f t="shared" ca="1" si="100"/>
        <v>0</v>
      </c>
      <c r="AN365" s="11">
        <f t="shared" ca="1" si="100"/>
        <v>0</v>
      </c>
      <c r="AO365" s="11">
        <f t="shared" ca="1" si="100"/>
        <v>0</v>
      </c>
      <c r="AP365" s="11">
        <f t="shared" ca="1" si="100"/>
        <v>0</v>
      </c>
      <c r="AQ365" s="11">
        <f t="shared" ca="1" si="100"/>
        <v>0</v>
      </c>
      <c r="AR365" s="11">
        <f t="shared" ca="1" si="100"/>
        <v>0</v>
      </c>
      <c r="AS365" s="11">
        <f t="shared" ca="1" si="101"/>
        <v>0</v>
      </c>
      <c r="AT365" s="11">
        <f t="shared" ca="1" si="101"/>
        <v>0</v>
      </c>
      <c r="AU365" s="11">
        <f t="shared" ca="1" si="101"/>
        <v>0</v>
      </c>
      <c r="AV365" s="11">
        <f t="shared" ca="1" si="101"/>
        <v>0</v>
      </c>
      <c r="AW365" s="11">
        <f t="shared" ca="1" si="101"/>
        <v>0</v>
      </c>
      <c r="AX365" s="11">
        <f t="shared" ca="1" si="101"/>
        <v>0</v>
      </c>
      <c r="AY365" s="11">
        <f t="shared" ca="1" si="101"/>
        <v>0</v>
      </c>
      <c r="AZ365" s="11">
        <f t="shared" ca="1" si="101"/>
        <v>0</v>
      </c>
      <c r="BA365" s="11">
        <f t="shared" ca="1" si="101"/>
        <v>0</v>
      </c>
      <c r="BB365" s="11"/>
      <c r="BC365" s="11">
        <f>IF($AG365,SUMPRODUCT(AI$2:AI365,$AH$2:$AH365)/SUM($AH$2:$AH365),0)</f>
        <v>0</v>
      </c>
      <c r="BD365" s="11">
        <f>IF($AG365,SUMPRODUCT(AJ$2:AJ365,$AH$2:$AH365)/SUM($AH$2:$AH365),0)</f>
        <v>0</v>
      </c>
      <c r="BE365" s="11">
        <f>IF($AG365,SUMPRODUCT(AK$2:AK365,$AH$2:$AH365)/SUM($AH$2:$AH365),0)</f>
        <v>0</v>
      </c>
      <c r="BF365" s="11">
        <f>IF($AG365,SUMPRODUCT(AL$2:AL365,$AH$2:$AH365)/SUM($AH$2:$AH365),0)</f>
        <v>0</v>
      </c>
      <c r="BG365" s="11">
        <f>IF($AG365,SUMPRODUCT(AM$2:AM365,$AH$2:$AH365)/SUM($AH$2:$AH365),0)</f>
        <v>0</v>
      </c>
      <c r="BH365" s="11">
        <f>IF($AG365,SUMPRODUCT(AN$2:AN365,$AH$2:$AH365)/SUM($AH$2:$AH365),0)</f>
        <v>0</v>
      </c>
      <c r="BI365" s="11">
        <f>IF($AG365,SUMPRODUCT(AO$2:AO365,$AH$2:$AH365)/SUM($AH$2:$AH365),0)</f>
        <v>0</v>
      </c>
      <c r="BJ365" s="11">
        <f>IF($AG365,SUMPRODUCT(AP$2:AP365,$AH$2:$AH365)/SUM($AH$2:$AH365),0)</f>
        <v>0</v>
      </c>
      <c r="BK365" s="11">
        <f>IF($AG365,SUMPRODUCT(AQ$2:AQ365,$AH$2:$AH365)/SUM($AH$2:$AH365),0)</f>
        <v>0</v>
      </c>
      <c r="BL365" s="11">
        <f>IF($AG365,SUMPRODUCT(AR$2:AR365,$AH$2:$AH365)/SUM($AH$2:$AH365),0)</f>
        <v>0</v>
      </c>
      <c r="BM365" s="11">
        <f>IF($AG365,SUMPRODUCT(AS$2:AS365,$AH$2:$AH365)/SUM($AH$2:$AH365),0)</f>
        <v>0</v>
      </c>
      <c r="BN365" s="11">
        <f>IF($AG365,SUMPRODUCT(AT$2:AT365,$AH$2:$AH365)/SUM($AH$2:$AH365),0)</f>
        <v>0</v>
      </c>
      <c r="BO365" s="11">
        <f>IF($AG365,SUMPRODUCT(AU$2:AU365,$AH$2:$AH365)/SUM($AH$2:$AH365),0)</f>
        <v>0</v>
      </c>
      <c r="BP365" s="11">
        <f>IF($AG365,SUMPRODUCT(AV$2:AV365,$AH$2:$AH365)/SUM($AH$2:$AH365),0)</f>
        <v>0</v>
      </c>
      <c r="BQ365" s="11">
        <f>IF($AG365,SUMPRODUCT(AW$2:AW365,$AH$2:$AH365)/SUM($AH$2:$AH365),0)</f>
        <v>0</v>
      </c>
      <c r="BR365" s="11">
        <f>IF($AG365,SUMPRODUCT(AX$2:AX365,$AH$2:$AH365)/SUM($AH$2:$AH365),0)</f>
        <v>0</v>
      </c>
      <c r="BS365" s="11">
        <f>IF($AG365,SUMPRODUCT(AY$2:AY365,$AH$2:$AH365)/SUM($AH$2:$AH365),0)</f>
        <v>0</v>
      </c>
      <c r="BT365" s="11">
        <f>IF($AG365,SUMPRODUCT(AZ$2:AZ365,$AH$2:$AH365)/SUM($AH$2:$AH365),0)</f>
        <v>0</v>
      </c>
      <c r="BU365" s="11">
        <f>IF($AG365,SUMPRODUCT(BA$2:BA365,$AH$2:$AH365)/SUM($AH$2:$AH365),0)</f>
        <v>0</v>
      </c>
      <c r="BV365" s="11"/>
      <c r="BW365" s="109" cm="1">
        <f t="array" ref="BW365">IF($AG365,SQRT(SUMPRODUCT($AH$2:$AH365, (AI$2:AI365-BC365)^2)/(SUM($AH$2:$AH365)-1)),0)</f>
        <v>0</v>
      </c>
      <c r="BX365" s="109" cm="1">
        <f t="array" ref="BX365">IF($AG365,SQRT(SUMPRODUCT($AH$2:$AH365, (AJ$2:AJ365-BD365)^2)/(SUM($AH$2:$AH365)-1)),0)</f>
        <v>0</v>
      </c>
      <c r="BY365" s="109" cm="1">
        <f t="array" ref="BY365">IF($AG365,SQRT(SUMPRODUCT($AH$2:$AH365, (AK$2:AK365-BE365)^2)/(SUM($AH$2:$AH365)-1)),0)</f>
        <v>0</v>
      </c>
      <c r="BZ365" s="109" cm="1">
        <f t="array" ref="BZ365">IF($AG365,SQRT(SUMPRODUCT($AH$2:$AH365, (AL$2:AL365-BF365)^2)/(SUM($AH$2:$AH365)-1)),0)</f>
        <v>0</v>
      </c>
      <c r="CA365" s="109" cm="1">
        <f t="array" ref="CA365">IF($AG365,SQRT(SUMPRODUCT($AH$2:$AH365, (AM$2:AM365-BG365)^2)/(SUM($AH$2:$AH365)-1)),0)</f>
        <v>0</v>
      </c>
      <c r="CB365" s="109" cm="1">
        <f t="array" ref="CB365">IF($AG365,SQRT(SUMPRODUCT($AH$2:$AH365, (AN$2:AN365-BH365)^2)/(SUM($AH$2:$AH365)-1)),0)</f>
        <v>0</v>
      </c>
      <c r="CC365" s="109" cm="1">
        <f t="array" ref="CC365">IF($AG365,SQRT(SUMPRODUCT($AH$2:$AH365, (AO$2:AO365-BI365)^2)/(SUM($AH$2:$AH365)-1)),0)</f>
        <v>0</v>
      </c>
      <c r="CD365" s="109" cm="1">
        <f t="array" ref="CD365">IF($AG365,SQRT(SUMPRODUCT($AH$2:$AH365, (AP$2:AP365-BJ365)^2)/(SUM($AH$2:$AH365)-1)),0)</f>
        <v>0</v>
      </c>
      <c r="CE365" s="109" cm="1">
        <f t="array" ref="CE365">IF($AG365,SQRT(SUMPRODUCT($AH$2:$AH365, (AQ$2:AQ365-BK365)^2)/(SUM($AH$2:$AH365)-1)),0)</f>
        <v>0</v>
      </c>
      <c r="CF365" s="109" cm="1">
        <f t="array" ref="CF365">IF($AG365,SQRT(SUMPRODUCT($AH$2:$AH365, (AR$2:AR365-BL365)^2)/(SUM($AH$2:$AH365)-1)),0)</f>
        <v>0</v>
      </c>
      <c r="CG365" s="109" cm="1">
        <f t="array" ref="CG365">IF($AG365,SQRT(SUMPRODUCT($AH$2:$AH365, (AS$2:AS365-BM365)^2)/(SUM($AH$2:$AH365)-1)),0)</f>
        <v>0</v>
      </c>
      <c r="CH365" s="109" cm="1">
        <f t="array" ref="CH365">IF($AG365,SQRT(SUMPRODUCT($AH$2:$AH365, (AT$2:AT365-BN365)^2)/(SUM($AH$2:$AH365)-1)),0)</f>
        <v>0</v>
      </c>
      <c r="CI365" s="109" cm="1">
        <f t="array" ref="CI365">IF($AG365,SQRT(SUMPRODUCT($AH$2:$AH365, (AU$2:AU365-BO365)^2)/(SUM($AH$2:$AH365)-1)),0)</f>
        <v>0</v>
      </c>
      <c r="CJ365" s="109" cm="1">
        <f t="array" ref="CJ365">IF($AG365,SQRT(SUMPRODUCT($AH$2:$AH365, (AV$2:AV365-BP365)^2)/(SUM($AH$2:$AH365)-1)),0)</f>
        <v>0</v>
      </c>
      <c r="CK365" s="109" cm="1">
        <f t="array" ref="CK365">IF($AG365,SQRT(SUMPRODUCT($AH$2:$AH365, (AW$2:AW365-BQ365)^2)/(SUM($AH$2:$AH365)-1)),0)</f>
        <v>0</v>
      </c>
      <c r="CL365" s="109" cm="1">
        <f t="array" ref="CL365">IF($AG365,SQRT(SUMPRODUCT($AH$2:$AH365, (AX$2:AX365-BR365)^2)/(SUM($AH$2:$AH365)-1)),0)</f>
        <v>0</v>
      </c>
      <c r="CM365" s="109" cm="1">
        <f t="array" ref="CM365">IF($AG365,SQRT(SUMPRODUCT($AH$2:$AH365, (AY$2:AY365-BS365)^2)/(SUM($AH$2:$AH365)-1)),0)</f>
        <v>0</v>
      </c>
      <c r="CN365" s="109" cm="1">
        <f t="array" ref="CN365">IF($AG365,SQRT(SUMPRODUCT($AH$2:$AH365, (AZ$2:AZ365-BT365)^2)/(SUM($AH$2:$AH365)-1)),0)</f>
        <v>0</v>
      </c>
      <c r="CO365" s="109" cm="1">
        <f t="array" ref="CO365">IF($AG365,SQRT(SUMPRODUCT($AH$2:$AH365, (BA$2:BA365-BU365)^2)/(SUM($AH$2:$AH365)-1)),0)</f>
        <v>0</v>
      </c>
    </row>
    <row r="366" spans="34:93" x14ac:dyDescent="0.25">
      <c r="AH366" s="99" t="str">
        <f t="shared" si="89"/>
        <v/>
      </c>
      <c r="AI366" s="11">
        <f t="shared" ca="1" si="100"/>
        <v>0</v>
      </c>
      <c r="AJ366" s="11">
        <f t="shared" ca="1" si="100"/>
        <v>0</v>
      </c>
      <c r="AK366" s="11">
        <f t="shared" ca="1" si="100"/>
        <v>0</v>
      </c>
      <c r="AL366" s="11">
        <f t="shared" ca="1" si="100"/>
        <v>0</v>
      </c>
      <c r="AM366" s="11">
        <f t="shared" ca="1" si="100"/>
        <v>0</v>
      </c>
      <c r="AN366" s="11">
        <f t="shared" ca="1" si="100"/>
        <v>0</v>
      </c>
      <c r="AO366" s="11">
        <f t="shared" ca="1" si="100"/>
        <v>0</v>
      </c>
      <c r="AP366" s="11">
        <f t="shared" ca="1" si="100"/>
        <v>0</v>
      </c>
      <c r="AQ366" s="11">
        <f t="shared" ca="1" si="100"/>
        <v>0</v>
      </c>
      <c r="AR366" s="11">
        <f t="shared" ca="1" si="100"/>
        <v>0</v>
      </c>
      <c r="AS366" s="11">
        <f t="shared" ca="1" si="101"/>
        <v>0</v>
      </c>
      <c r="AT366" s="11">
        <f t="shared" ca="1" si="101"/>
        <v>0</v>
      </c>
      <c r="AU366" s="11">
        <f t="shared" ca="1" si="101"/>
        <v>0</v>
      </c>
      <c r="AV366" s="11">
        <f t="shared" ca="1" si="101"/>
        <v>0</v>
      </c>
      <c r="AW366" s="11">
        <f t="shared" ca="1" si="101"/>
        <v>0</v>
      </c>
      <c r="AX366" s="11">
        <f t="shared" ca="1" si="101"/>
        <v>0</v>
      </c>
      <c r="AY366" s="11">
        <f t="shared" ca="1" si="101"/>
        <v>0</v>
      </c>
      <c r="AZ366" s="11">
        <f t="shared" ca="1" si="101"/>
        <v>0</v>
      </c>
      <c r="BA366" s="11">
        <f t="shared" ca="1" si="101"/>
        <v>0</v>
      </c>
      <c r="BB366" s="11"/>
      <c r="BC366" s="11">
        <f>IF($AG366,SUMPRODUCT(AI$2:AI366,$AH$2:$AH366)/SUM($AH$2:$AH366),0)</f>
        <v>0</v>
      </c>
      <c r="BD366" s="11">
        <f>IF($AG366,SUMPRODUCT(AJ$2:AJ366,$AH$2:$AH366)/SUM($AH$2:$AH366),0)</f>
        <v>0</v>
      </c>
      <c r="BE366" s="11">
        <f>IF($AG366,SUMPRODUCT(AK$2:AK366,$AH$2:$AH366)/SUM($AH$2:$AH366),0)</f>
        <v>0</v>
      </c>
      <c r="BF366" s="11">
        <f>IF($AG366,SUMPRODUCT(AL$2:AL366,$AH$2:$AH366)/SUM($AH$2:$AH366),0)</f>
        <v>0</v>
      </c>
      <c r="BG366" s="11">
        <f>IF($AG366,SUMPRODUCT(AM$2:AM366,$AH$2:$AH366)/SUM($AH$2:$AH366),0)</f>
        <v>0</v>
      </c>
      <c r="BH366" s="11">
        <f>IF($AG366,SUMPRODUCT(AN$2:AN366,$AH$2:$AH366)/SUM($AH$2:$AH366),0)</f>
        <v>0</v>
      </c>
      <c r="BI366" s="11">
        <f>IF($AG366,SUMPRODUCT(AO$2:AO366,$AH$2:$AH366)/SUM($AH$2:$AH366),0)</f>
        <v>0</v>
      </c>
      <c r="BJ366" s="11">
        <f>IF($AG366,SUMPRODUCT(AP$2:AP366,$AH$2:$AH366)/SUM($AH$2:$AH366),0)</f>
        <v>0</v>
      </c>
      <c r="BK366" s="11">
        <f>IF($AG366,SUMPRODUCT(AQ$2:AQ366,$AH$2:$AH366)/SUM($AH$2:$AH366),0)</f>
        <v>0</v>
      </c>
      <c r="BL366" s="11">
        <f>IF($AG366,SUMPRODUCT(AR$2:AR366,$AH$2:$AH366)/SUM($AH$2:$AH366),0)</f>
        <v>0</v>
      </c>
      <c r="BM366" s="11">
        <f>IF($AG366,SUMPRODUCT(AS$2:AS366,$AH$2:$AH366)/SUM($AH$2:$AH366),0)</f>
        <v>0</v>
      </c>
      <c r="BN366" s="11">
        <f>IF($AG366,SUMPRODUCT(AT$2:AT366,$AH$2:$AH366)/SUM($AH$2:$AH366),0)</f>
        <v>0</v>
      </c>
      <c r="BO366" s="11">
        <f>IF($AG366,SUMPRODUCT(AU$2:AU366,$AH$2:$AH366)/SUM($AH$2:$AH366),0)</f>
        <v>0</v>
      </c>
      <c r="BP366" s="11">
        <f>IF($AG366,SUMPRODUCT(AV$2:AV366,$AH$2:$AH366)/SUM($AH$2:$AH366),0)</f>
        <v>0</v>
      </c>
      <c r="BQ366" s="11">
        <f>IF($AG366,SUMPRODUCT(AW$2:AW366,$AH$2:$AH366)/SUM($AH$2:$AH366),0)</f>
        <v>0</v>
      </c>
      <c r="BR366" s="11">
        <f>IF($AG366,SUMPRODUCT(AX$2:AX366,$AH$2:$AH366)/SUM($AH$2:$AH366),0)</f>
        <v>0</v>
      </c>
      <c r="BS366" s="11">
        <f>IF($AG366,SUMPRODUCT(AY$2:AY366,$AH$2:$AH366)/SUM($AH$2:$AH366),0)</f>
        <v>0</v>
      </c>
      <c r="BT366" s="11">
        <f>IF($AG366,SUMPRODUCT(AZ$2:AZ366,$AH$2:$AH366)/SUM($AH$2:$AH366),0)</f>
        <v>0</v>
      </c>
      <c r="BU366" s="11">
        <f>IF($AG366,SUMPRODUCT(BA$2:BA366,$AH$2:$AH366)/SUM($AH$2:$AH366),0)</f>
        <v>0</v>
      </c>
      <c r="BV366" s="11"/>
      <c r="BW366" s="109" cm="1">
        <f t="array" ref="BW366">IF($AG366,SQRT(SUMPRODUCT($AH$2:$AH366, (AI$2:AI366-BC366)^2)/(SUM($AH$2:$AH366)-1)),0)</f>
        <v>0</v>
      </c>
      <c r="BX366" s="109" cm="1">
        <f t="array" ref="BX366">IF($AG366,SQRT(SUMPRODUCT($AH$2:$AH366, (AJ$2:AJ366-BD366)^2)/(SUM($AH$2:$AH366)-1)),0)</f>
        <v>0</v>
      </c>
      <c r="BY366" s="109" cm="1">
        <f t="array" ref="BY366">IF($AG366,SQRT(SUMPRODUCT($AH$2:$AH366, (AK$2:AK366-BE366)^2)/(SUM($AH$2:$AH366)-1)),0)</f>
        <v>0</v>
      </c>
      <c r="BZ366" s="109" cm="1">
        <f t="array" ref="BZ366">IF($AG366,SQRT(SUMPRODUCT($AH$2:$AH366, (AL$2:AL366-BF366)^2)/(SUM($AH$2:$AH366)-1)),0)</f>
        <v>0</v>
      </c>
      <c r="CA366" s="109" cm="1">
        <f t="array" ref="CA366">IF($AG366,SQRT(SUMPRODUCT($AH$2:$AH366, (AM$2:AM366-BG366)^2)/(SUM($AH$2:$AH366)-1)),0)</f>
        <v>0</v>
      </c>
      <c r="CB366" s="109" cm="1">
        <f t="array" ref="CB366">IF($AG366,SQRT(SUMPRODUCT($AH$2:$AH366, (AN$2:AN366-BH366)^2)/(SUM($AH$2:$AH366)-1)),0)</f>
        <v>0</v>
      </c>
      <c r="CC366" s="109" cm="1">
        <f t="array" ref="CC366">IF($AG366,SQRT(SUMPRODUCT($AH$2:$AH366, (AO$2:AO366-BI366)^2)/(SUM($AH$2:$AH366)-1)),0)</f>
        <v>0</v>
      </c>
      <c r="CD366" s="109" cm="1">
        <f t="array" ref="CD366">IF($AG366,SQRT(SUMPRODUCT($AH$2:$AH366, (AP$2:AP366-BJ366)^2)/(SUM($AH$2:$AH366)-1)),0)</f>
        <v>0</v>
      </c>
      <c r="CE366" s="109" cm="1">
        <f t="array" ref="CE366">IF($AG366,SQRT(SUMPRODUCT($AH$2:$AH366, (AQ$2:AQ366-BK366)^2)/(SUM($AH$2:$AH366)-1)),0)</f>
        <v>0</v>
      </c>
      <c r="CF366" s="109" cm="1">
        <f t="array" ref="CF366">IF($AG366,SQRT(SUMPRODUCT($AH$2:$AH366, (AR$2:AR366-BL366)^2)/(SUM($AH$2:$AH366)-1)),0)</f>
        <v>0</v>
      </c>
      <c r="CG366" s="109" cm="1">
        <f t="array" ref="CG366">IF($AG366,SQRT(SUMPRODUCT($AH$2:$AH366, (AS$2:AS366-BM366)^2)/(SUM($AH$2:$AH366)-1)),0)</f>
        <v>0</v>
      </c>
      <c r="CH366" s="109" cm="1">
        <f t="array" ref="CH366">IF($AG366,SQRT(SUMPRODUCT($AH$2:$AH366, (AT$2:AT366-BN366)^2)/(SUM($AH$2:$AH366)-1)),0)</f>
        <v>0</v>
      </c>
      <c r="CI366" s="109" cm="1">
        <f t="array" ref="CI366">IF($AG366,SQRT(SUMPRODUCT($AH$2:$AH366, (AU$2:AU366-BO366)^2)/(SUM($AH$2:$AH366)-1)),0)</f>
        <v>0</v>
      </c>
      <c r="CJ366" s="109" cm="1">
        <f t="array" ref="CJ366">IF($AG366,SQRT(SUMPRODUCT($AH$2:$AH366, (AV$2:AV366-BP366)^2)/(SUM($AH$2:$AH366)-1)),0)</f>
        <v>0</v>
      </c>
      <c r="CK366" s="109" cm="1">
        <f t="array" ref="CK366">IF($AG366,SQRT(SUMPRODUCT($AH$2:$AH366, (AW$2:AW366-BQ366)^2)/(SUM($AH$2:$AH366)-1)),0)</f>
        <v>0</v>
      </c>
      <c r="CL366" s="109" cm="1">
        <f t="array" ref="CL366">IF($AG366,SQRT(SUMPRODUCT($AH$2:$AH366, (AX$2:AX366-BR366)^2)/(SUM($AH$2:$AH366)-1)),0)</f>
        <v>0</v>
      </c>
      <c r="CM366" s="109" cm="1">
        <f t="array" ref="CM366">IF($AG366,SQRT(SUMPRODUCT($AH$2:$AH366, (AY$2:AY366-BS366)^2)/(SUM($AH$2:$AH366)-1)),0)</f>
        <v>0</v>
      </c>
      <c r="CN366" s="109" cm="1">
        <f t="array" ref="CN366">IF($AG366,SQRT(SUMPRODUCT($AH$2:$AH366, (AZ$2:AZ366-BT366)^2)/(SUM($AH$2:$AH366)-1)),0)</f>
        <v>0</v>
      </c>
      <c r="CO366" s="109" cm="1">
        <f t="array" ref="CO366">IF($AG366,SQRT(SUMPRODUCT($AH$2:$AH366, (BA$2:BA366-BU366)^2)/(SUM($AH$2:$AH366)-1)),0)</f>
        <v>0</v>
      </c>
    </row>
    <row r="367" spans="34:93" x14ac:dyDescent="0.25">
      <c r="AH367" s="99" t="str">
        <f t="shared" ref="AH367:AH430" si="102">IF(AG367&lt;&gt;0,AG367-AG366,"")</f>
        <v/>
      </c>
      <c r="AI367" s="11">
        <f t="shared" ca="1" si="100"/>
        <v>0</v>
      </c>
      <c r="AJ367" s="11">
        <f t="shared" ca="1" si="100"/>
        <v>0</v>
      </c>
      <c r="AK367" s="11">
        <f t="shared" ca="1" si="100"/>
        <v>0</v>
      </c>
      <c r="AL367" s="11">
        <f t="shared" ca="1" si="100"/>
        <v>0</v>
      </c>
      <c r="AM367" s="11">
        <f t="shared" ca="1" si="100"/>
        <v>0</v>
      </c>
      <c r="AN367" s="11">
        <f t="shared" ca="1" si="100"/>
        <v>0</v>
      </c>
      <c r="AO367" s="11">
        <f t="shared" ca="1" si="100"/>
        <v>0</v>
      </c>
      <c r="AP367" s="11">
        <f t="shared" ca="1" si="100"/>
        <v>0</v>
      </c>
      <c r="AQ367" s="11">
        <f t="shared" ca="1" si="100"/>
        <v>0</v>
      </c>
      <c r="AR367" s="11">
        <f t="shared" ca="1" si="100"/>
        <v>0</v>
      </c>
      <c r="AS367" s="11">
        <f t="shared" ca="1" si="101"/>
        <v>0</v>
      </c>
      <c r="AT367" s="11">
        <f t="shared" ca="1" si="101"/>
        <v>0</v>
      </c>
      <c r="AU367" s="11">
        <f t="shared" ca="1" si="101"/>
        <v>0</v>
      </c>
      <c r="AV367" s="11">
        <f t="shared" ca="1" si="101"/>
        <v>0</v>
      </c>
      <c r="AW367" s="11">
        <f t="shared" ca="1" si="101"/>
        <v>0</v>
      </c>
      <c r="AX367" s="11">
        <f t="shared" ca="1" si="101"/>
        <v>0</v>
      </c>
      <c r="AY367" s="11">
        <f t="shared" ca="1" si="101"/>
        <v>0</v>
      </c>
      <c r="AZ367" s="11">
        <f t="shared" ca="1" si="101"/>
        <v>0</v>
      </c>
      <c r="BA367" s="11">
        <f t="shared" ca="1" si="101"/>
        <v>0</v>
      </c>
      <c r="BB367" s="11"/>
      <c r="BC367" s="11">
        <f>IF($AG367,SUMPRODUCT(AI$2:AI367,$AH$2:$AH367)/SUM($AH$2:$AH367),0)</f>
        <v>0</v>
      </c>
      <c r="BD367" s="11">
        <f>IF($AG367,SUMPRODUCT(AJ$2:AJ367,$AH$2:$AH367)/SUM($AH$2:$AH367),0)</f>
        <v>0</v>
      </c>
      <c r="BE367" s="11">
        <f>IF($AG367,SUMPRODUCT(AK$2:AK367,$AH$2:$AH367)/SUM($AH$2:$AH367),0)</f>
        <v>0</v>
      </c>
      <c r="BF367" s="11">
        <f>IF($AG367,SUMPRODUCT(AL$2:AL367,$AH$2:$AH367)/SUM($AH$2:$AH367),0)</f>
        <v>0</v>
      </c>
      <c r="BG367" s="11">
        <f>IF($AG367,SUMPRODUCT(AM$2:AM367,$AH$2:$AH367)/SUM($AH$2:$AH367),0)</f>
        <v>0</v>
      </c>
      <c r="BH367" s="11">
        <f>IF($AG367,SUMPRODUCT(AN$2:AN367,$AH$2:$AH367)/SUM($AH$2:$AH367),0)</f>
        <v>0</v>
      </c>
      <c r="BI367" s="11">
        <f>IF($AG367,SUMPRODUCT(AO$2:AO367,$AH$2:$AH367)/SUM($AH$2:$AH367),0)</f>
        <v>0</v>
      </c>
      <c r="BJ367" s="11">
        <f>IF($AG367,SUMPRODUCT(AP$2:AP367,$AH$2:$AH367)/SUM($AH$2:$AH367),0)</f>
        <v>0</v>
      </c>
      <c r="BK367" s="11">
        <f>IF($AG367,SUMPRODUCT(AQ$2:AQ367,$AH$2:$AH367)/SUM($AH$2:$AH367),0)</f>
        <v>0</v>
      </c>
      <c r="BL367" s="11">
        <f>IF($AG367,SUMPRODUCT(AR$2:AR367,$AH$2:$AH367)/SUM($AH$2:$AH367),0)</f>
        <v>0</v>
      </c>
      <c r="BM367" s="11">
        <f>IF($AG367,SUMPRODUCT(AS$2:AS367,$AH$2:$AH367)/SUM($AH$2:$AH367),0)</f>
        <v>0</v>
      </c>
      <c r="BN367" s="11">
        <f>IF($AG367,SUMPRODUCT(AT$2:AT367,$AH$2:$AH367)/SUM($AH$2:$AH367),0)</f>
        <v>0</v>
      </c>
      <c r="BO367" s="11">
        <f>IF($AG367,SUMPRODUCT(AU$2:AU367,$AH$2:$AH367)/SUM($AH$2:$AH367),0)</f>
        <v>0</v>
      </c>
      <c r="BP367" s="11">
        <f>IF($AG367,SUMPRODUCT(AV$2:AV367,$AH$2:$AH367)/SUM($AH$2:$AH367),0)</f>
        <v>0</v>
      </c>
      <c r="BQ367" s="11">
        <f>IF($AG367,SUMPRODUCT(AW$2:AW367,$AH$2:$AH367)/SUM($AH$2:$AH367),0)</f>
        <v>0</v>
      </c>
      <c r="BR367" s="11">
        <f>IF($AG367,SUMPRODUCT(AX$2:AX367,$AH$2:$AH367)/SUM($AH$2:$AH367),0)</f>
        <v>0</v>
      </c>
      <c r="BS367" s="11">
        <f>IF($AG367,SUMPRODUCT(AY$2:AY367,$AH$2:$AH367)/SUM($AH$2:$AH367),0)</f>
        <v>0</v>
      </c>
      <c r="BT367" s="11">
        <f>IF($AG367,SUMPRODUCT(AZ$2:AZ367,$AH$2:$AH367)/SUM($AH$2:$AH367),0)</f>
        <v>0</v>
      </c>
      <c r="BU367" s="11">
        <f>IF($AG367,SUMPRODUCT(BA$2:BA367,$AH$2:$AH367)/SUM($AH$2:$AH367),0)</f>
        <v>0</v>
      </c>
      <c r="BV367" s="11"/>
      <c r="BW367" s="109" cm="1">
        <f t="array" ref="BW367">IF($AG367,SQRT(SUMPRODUCT($AH$2:$AH367, (AI$2:AI367-BC367)^2)/(SUM($AH$2:$AH367)-1)),0)</f>
        <v>0</v>
      </c>
      <c r="BX367" s="109" cm="1">
        <f t="array" ref="BX367">IF($AG367,SQRT(SUMPRODUCT($AH$2:$AH367, (AJ$2:AJ367-BD367)^2)/(SUM($AH$2:$AH367)-1)),0)</f>
        <v>0</v>
      </c>
      <c r="BY367" s="109" cm="1">
        <f t="array" ref="BY367">IF($AG367,SQRT(SUMPRODUCT($AH$2:$AH367, (AK$2:AK367-BE367)^2)/(SUM($AH$2:$AH367)-1)),0)</f>
        <v>0</v>
      </c>
      <c r="BZ367" s="109" cm="1">
        <f t="array" ref="BZ367">IF($AG367,SQRT(SUMPRODUCT($AH$2:$AH367, (AL$2:AL367-BF367)^2)/(SUM($AH$2:$AH367)-1)),0)</f>
        <v>0</v>
      </c>
      <c r="CA367" s="109" cm="1">
        <f t="array" ref="CA367">IF($AG367,SQRT(SUMPRODUCT($AH$2:$AH367, (AM$2:AM367-BG367)^2)/(SUM($AH$2:$AH367)-1)),0)</f>
        <v>0</v>
      </c>
      <c r="CB367" s="109" cm="1">
        <f t="array" ref="CB367">IF($AG367,SQRT(SUMPRODUCT($AH$2:$AH367, (AN$2:AN367-BH367)^2)/(SUM($AH$2:$AH367)-1)),0)</f>
        <v>0</v>
      </c>
      <c r="CC367" s="109" cm="1">
        <f t="array" ref="CC367">IF($AG367,SQRT(SUMPRODUCT($AH$2:$AH367, (AO$2:AO367-BI367)^2)/(SUM($AH$2:$AH367)-1)),0)</f>
        <v>0</v>
      </c>
      <c r="CD367" s="109" cm="1">
        <f t="array" ref="CD367">IF($AG367,SQRT(SUMPRODUCT($AH$2:$AH367, (AP$2:AP367-BJ367)^2)/(SUM($AH$2:$AH367)-1)),0)</f>
        <v>0</v>
      </c>
      <c r="CE367" s="109" cm="1">
        <f t="array" ref="CE367">IF($AG367,SQRT(SUMPRODUCT($AH$2:$AH367, (AQ$2:AQ367-BK367)^2)/(SUM($AH$2:$AH367)-1)),0)</f>
        <v>0</v>
      </c>
      <c r="CF367" s="109" cm="1">
        <f t="array" ref="CF367">IF($AG367,SQRT(SUMPRODUCT($AH$2:$AH367, (AR$2:AR367-BL367)^2)/(SUM($AH$2:$AH367)-1)),0)</f>
        <v>0</v>
      </c>
      <c r="CG367" s="109" cm="1">
        <f t="array" ref="CG367">IF($AG367,SQRT(SUMPRODUCT($AH$2:$AH367, (AS$2:AS367-BM367)^2)/(SUM($AH$2:$AH367)-1)),0)</f>
        <v>0</v>
      </c>
      <c r="CH367" s="109" cm="1">
        <f t="array" ref="CH367">IF($AG367,SQRT(SUMPRODUCT($AH$2:$AH367, (AT$2:AT367-BN367)^2)/(SUM($AH$2:$AH367)-1)),0)</f>
        <v>0</v>
      </c>
      <c r="CI367" s="109" cm="1">
        <f t="array" ref="CI367">IF($AG367,SQRT(SUMPRODUCT($AH$2:$AH367, (AU$2:AU367-BO367)^2)/(SUM($AH$2:$AH367)-1)),0)</f>
        <v>0</v>
      </c>
      <c r="CJ367" s="109" cm="1">
        <f t="array" ref="CJ367">IF($AG367,SQRT(SUMPRODUCT($AH$2:$AH367, (AV$2:AV367-BP367)^2)/(SUM($AH$2:$AH367)-1)),0)</f>
        <v>0</v>
      </c>
      <c r="CK367" s="109" cm="1">
        <f t="array" ref="CK367">IF($AG367,SQRT(SUMPRODUCT($AH$2:$AH367, (AW$2:AW367-BQ367)^2)/(SUM($AH$2:$AH367)-1)),0)</f>
        <v>0</v>
      </c>
      <c r="CL367" s="109" cm="1">
        <f t="array" ref="CL367">IF($AG367,SQRT(SUMPRODUCT($AH$2:$AH367, (AX$2:AX367-BR367)^2)/(SUM($AH$2:$AH367)-1)),0)</f>
        <v>0</v>
      </c>
      <c r="CM367" s="109" cm="1">
        <f t="array" ref="CM367">IF($AG367,SQRT(SUMPRODUCT($AH$2:$AH367, (AY$2:AY367-BS367)^2)/(SUM($AH$2:$AH367)-1)),0)</f>
        <v>0</v>
      </c>
      <c r="CN367" s="109" cm="1">
        <f t="array" ref="CN367">IF($AG367,SQRT(SUMPRODUCT($AH$2:$AH367, (AZ$2:AZ367-BT367)^2)/(SUM($AH$2:$AH367)-1)),0)</f>
        <v>0</v>
      </c>
      <c r="CO367" s="109" cm="1">
        <f t="array" ref="CO367">IF($AG367,SQRT(SUMPRODUCT($AH$2:$AH367, (BA$2:BA367-BU367)^2)/(SUM($AH$2:$AH367)-1)),0)</f>
        <v>0</v>
      </c>
    </row>
    <row r="368" spans="34:93" x14ac:dyDescent="0.25">
      <c r="AH368" s="99" t="str">
        <f t="shared" si="102"/>
        <v/>
      </c>
      <c r="AI368" s="11">
        <f t="shared" ca="1" si="100"/>
        <v>0</v>
      </c>
      <c r="AJ368" s="11">
        <f t="shared" ca="1" si="100"/>
        <v>0</v>
      </c>
      <c r="AK368" s="11">
        <f t="shared" ca="1" si="100"/>
        <v>0</v>
      </c>
      <c r="AL368" s="11">
        <f t="shared" ca="1" si="100"/>
        <v>0</v>
      </c>
      <c r="AM368" s="11">
        <f t="shared" ca="1" si="100"/>
        <v>0</v>
      </c>
      <c r="AN368" s="11">
        <f t="shared" ca="1" si="100"/>
        <v>0</v>
      </c>
      <c r="AO368" s="11">
        <f t="shared" ca="1" si="100"/>
        <v>0</v>
      </c>
      <c r="AP368" s="11">
        <f t="shared" ca="1" si="100"/>
        <v>0</v>
      </c>
      <c r="AQ368" s="11">
        <f t="shared" ca="1" si="100"/>
        <v>0</v>
      </c>
      <c r="AR368" s="11">
        <f t="shared" ca="1" si="100"/>
        <v>0</v>
      </c>
      <c r="AS368" s="11">
        <f t="shared" ca="1" si="101"/>
        <v>0</v>
      </c>
      <c r="AT368" s="11">
        <f t="shared" ca="1" si="101"/>
        <v>0</v>
      </c>
      <c r="AU368" s="11">
        <f t="shared" ca="1" si="101"/>
        <v>0</v>
      </c>
      <c r="AV368" s="11">
        <f t="shared" ca="1" si="101"/>
        <v>0</v>
      </c>
      <c r="AW368" s="11">
        <f t="shared" ca="1" si="101"/>
        <v>0</v>
      </c>
      <c r="AX368" s="11">
        <f t="shared" ca="1" si="101"/>
        <v>0</v>
      </c>
      <c r="AY368" s="11">
        <f t="shared" ca="1" si="101"/>
        <v>0</v>
      </c>
      <c r="AZ368" s="11">
        <f t="shared" ca="1" si="101"/>
        <v>0</v>
      </c>
      <c r="BA368" s="11">
        <f t="shared" ca="1" si="101"/>
        <v>0</v>
      </c>
      <c r="BB368" s="11"/>
      <c r="BC368" s="11">
        <f>IF($AG368,SUMPRODUCT(AI$2:AI368,$AH$2:$AH368)/SUM($AH$2:$AH368),0)</f>
        <v>0</v>
      </c>
      <c r="BD368" s="11">
        <f>IF($AG368,SUMPRODUCT(AJ$2:AJ368,$AH$2:$AH368)/SUM($AH$2:$AH368),0)</f>
        <v>0</v>
      </c>
      <c r="BE368" s="11">
        <f>IF($AG368,SUMPRODUCT(AK$2:AK368,$AH$2:$AH368)/SUM($AH$2:$AH368),0)</f>
        <v>0</v>
      </c>
      <c r="BF368" s="11">
        <f>IF($AG368,SUMPRODUCT(AL$2:AL368,$AH$2:$AH368)/SUM($AH$2:$AH368),0)</f>
        <v>0</v>
      </c>
      <c r="BG368" s="11">
        <f>IF($AG368,SUMPRODUCT(AM$2:AM368,$AH$2:$AH368)/SUM($AH$2:$AH368),0)</f>
        <v>0</v>
      </c>
      <c r="BH368" s="11">
        <f>IF($AG368,SUMPRODUCT(AN$2:AN368,$AH$2:$AH368)/SUM($AH$2:$AH368),0)</f>
        <v>0</v>
      </c>
      <c r="BI368" s="11">
        <f>IF($AG368,SUMPRODUCT(AO$2:AO368,$AH$2:$AH368)/SUM($AH$2:$AH368),0)</f>
        <v>0</v>
      </c>
      <c r="BJ368" s="11">
        <f>IF($AG368,SUMPRODUCT(AP$2:AP368,$AH$2:$AH368)/SUM($AH$2:$AH368),0)</f>
        <v>0</v>
      </c>
      <c r="BK368" s="11">
        <f>IF($AG368,SUMPRODUCT(AQ$2:AQ368,$AH$2:$AH368)/SUM($AH$2:$AH368),0)</f>
        <v>0</v>
      </c>
      <c r="BL368" s="11">
        <f>IF($AG368,SUMPRODUCT(AR$2:AR368,$AH$2:$AH368)/SUM($AH$2:$AH368),0)</f>
        <v>0</v>
      </c>
      <c r="BM368" s="11">
        <f>IF($AG368,SUMPRODUCT(AS$2:AS368,$AH$2:$AH368)/SUM($AH$2:$AH368),0)</f>
        <v>0</v>
      </c>
      <c r="BN368" s="11">
        <f>IF($AG368,SUMPRODUCT(AT$2:AT368,$AH$2:$AH368)/SUM($AH$2:$AH368),0)</f>
        <v>0</v>
      </c>
      <c r="BO368" s="11">
        <f>IF($AG368,SUMPRODUCT(AU$2:AU368,$AH$2:$AH368)/SUM($AH$2:$AH368),0)</f>
        <v>0</v>
      </c>
      <c r="BP368" s="11">
        <f>IF($AG368,SUMPRODUCT(AV$2:AV368,$AH$2:$AH368)/SUM($AH$2:$AH368),0)</f>
        <v>0</v>
      </c>
      <c r="BQ368" s="11">
        <f>IF($AG368,SUMPRODUCT(AW$2:AW368,$AH$2:$AH368)/SUM($AH$2:$AH368),0)</f>
        <v>0</v>
      </c>
      <c r="BR368" s="11">
        <f>IF($AG368,SUMPRODUCT(AX$2:AX368,$AH$2:$AH368)/SUM($AH$2:$AH368),0)</f>
        <v>0</v>
      </c>
      <c r="BS368" s="11">
        <f>IF($AG368,SUMPRODUCT(AY$2:AY368,$AH$2:$AH368)/SUM($AH$2:$AH368),0)</f>
        <v>0</v>
      </c>
      <c r="BT368" s="11">
        <f>IF($AG368,SUMPRODUCT(AZ$2:AZ368,$AH$2:$AH368)/SUM($AH$2:$AH368),0)</f>
        <v>0</v>
      </c>
      <c r="BU368" s="11">
        <f>IF($AG368,SUMPRODUCT(BA$2:BA368,$AH$2:$AH368)/SUM($AH$2:$AH368),0)</f>
        <v>0</v>
      </c>
      <c r="BV368" s="11"/>
      <c r="BW368" s="109" cm="1">
        <f t="array" ref="BW368">IF($AG368,SQRT(SUMPRODUCT($AH$2:$AH368, (AI$2:AI368-BC368)^2)/(SUM($AH$2:$AH368)-1)),0)</f>
        <v>0</v>
      </c>
      <c r="BX368" s="109" cm="1">
        <f t="array" ref="BX368">IF($AG368,SQRT(SUMPRODUCT($AH$2:$AH368, (AJ$2:AJ368-BD368)^2)/(SUM($AH$2:$AH368)-1)),0)</f>
        <v>0</v>
      </c>
      <c r="BY368" s="109" cm="1">
        <f t="array" ref="BY368">IF($AG368,SQRT(SUMPRODUCT($AH$2:$AH368, (AK$2:AK368-BE368)^2)/(SUM($AH$2:$AH368)-1)),0)</f>
        <v>0</v>
      </c>
      <c r="BZ368" s="109" cm="1">
        <f t="array" ref="BZ368">IF($AG368,SQRT(SUMPRODUCT($AH$2:$AH368, (AL$2:AL368-BF368)^2)/(SUM($AH$2:$AH368)-1)),0)</f>
        <v>0</v>
      </c>
      <c r="CA368" s="109" cm="1">
        <f t="array" ref="CA368">IF($AG368,SQRT(SUMPRODUCT($AH$2:$AH368, (AM$2:AM368-BG368)^2)/(SUM($AH$2:$AH368)-1)),0)</f>
        <v>0</v>
      </c>
      <c r="CB368" s="109" cm="1">
        <f t="array" ref="CB368">IF($AG368,SQRT(SUMPRODUCT($AH$2:$AH368, (AN$2:AN368-BH368)^2)/(SUM($AH$2:$AH368)-1)),0)</f>
        <v>0</v>
      </c>
      <c r="CC368" s="109" cm="1">
        <f t="array" ref="CC368">IF($AG368,SQRT(SUMPRODUCT($AH$2:$AH368, (AO$2:AO368-BI368)^2)/(SUM($AH$2:$AH368)-1)),0)</f>
        <v>0</v>
      </c>
      <c r="CD368" s="109" cm="1">
        <f t="array" ref="CD368">IF($AG368,SQRT(SUMPRODUCT($AH$2:$AH368, (AP$2:AP368-BJ368)^2)/(SUM($AH$2:$AH368)-1)),0)</f>
        <v>0</v>
      </c>
      <c r="CE368" s="109" cm="1">
        <f t="array" ref="CE368">IF($AG368,SQRT(SUMPRODUCT($AH$2:$AH368, (AQ$2:AQ368-BK368)^2)/(SUM($AH$2:$AH368)-1)),0)</f>
        <v>0</v>
      </c>
      <c r="CF368" s="109" cm="1">
        <f t="array" ref="CF368">IF($AG368,SQRT(SUMPRODUCT($AH$2:$AH368, (AR$2:AR368-BL368)^2)/(SUM($AH$2:$AH368)-1)),0)</f>
        <v>0</v>
      </c>
      <c r="CG368" s="109" cm="1">
        <f t="array" ref="CG368">IF($AG368,SQRT(SUMPRODUCT($AH$2:$AH368, (AS$2:AS368-BM368)^2)/(SUM($AH$2:$AH368)-1)),0)</f>
        <v>0</v>
      </c>
      <c r="CH368" s="109" cm="1">
        <f t="array" ref="CH368">IF($AG368,SQRT(SUMPRODUCT($AH$2:$AH368, (AT$2:AT368-BN368)^2)/(SUM($AH$2:$AH368)-1)),0)</f>
        <v>0</v>
      </c>
      <c r="CI368" s="109" cm="1">
        <f t="array" ref="CI368">IF($AG368,SQRT(SUMPRODUCT($AH$2:$AH368, (AU$2:AU368-BO368)^2)/(SUM($AH$2:$AH368)-1)),0)</f>
        <v>0</v>
      </c>
      <c r="CJ368" s="109" cm="1">
        <f t="array" ref="CJ368">IF($AG368,SQRT(SUMPRODUCT($AH$2:$AH368, (AV$2:AV368-BP368)^2)/(SUM($AH$2:$AH368)-1)),0)</f>
        <v>0</v>
      </c>
      <c r="CK368" s="109" cm="1">
        <f t="array" ref="CK368">IF($AG368,SQRT(SUMPRODUCT($AH$2:$AH368, (AW$2:AW368-BQ368)^2)/(SUM($AH$2:$AH368)-1)),0)</f>
        <v>0</v>
      </c>
      <c r="CL368" s="109" cm="1">
        <f t="array" ref="CL368">IF($AG368,SQRT(SUMPRODUCT($AH$2:$AH368, (AX$2:AX368-BR368)^2)/(SUM($AH$2:$AH368)-1)),0)</f>
        <v>0</v>
      </c>
      <c r="CM368" s="109" cm="1">
        <f t="array" ref="CM368">IF($AG368,SQRT(SUMPRODUCT($AH$2:$AH368, (AY$2:AY368-BS368)^2)/(SUM($AH$2:$AH368)-1)),0)</f>
        <v>0</v>
      </c>
      <c r="CN368" s="109" cm="1">
        <f t="array" ref="CN368">IF($AG368,SQRT(SUMPRODUCT($AH$2:$AH368, (AZ$2:AZ368-BT368)^2)/(SUM($AH$2:$AH368)-1)),0)</f>
        <v>0</v>
      </c>
      <c r="CO368" s="109" cm="1">
        <f t="array" ref="CO368">IF($AG368,SQRT(SUMPRODUCT($AH$2:$AH368, (BA$2:BA368-BU368)^2)/(SUM($AH$2:$AH368)-1)),0)</f>
        <v>0</v>
      </c>
    </row>
    <row r="369" spans="34:93" x14ac:dyDescent="0.25">
      <c r="AH369" s="99" t="str">
        <f t="shared" si="102"/>
        <v/>
      </c>
      <c r="AI369" s="11">
        <f t="shared" ca="1" si="100"/>
        <v>0</v>
      </c>
      <c r="AJ369" s="11">
        <f t="shared" ca="1" si="100"/>
        <v>0</v>
      </c>
      <c r="AK369" s="11">
        <f t="shared" ca="1" si="100"/>
        <v>0</v>
      </c>
      <c r="AL369" s="11">
        <f t="shared" ca="1" si="100"/>
        <v>0</v>
      </c>
      <c r="AM369" s="11">
        <f t="shared" ca="1" si="100"/>
        <v>0</v>
      </c>
      <c r="AN369" s="11">
        <f t="shared" ca="1" si="100"/>
        <v>0</v>
      </c>
      <c r="AO369" s="11">
        <f t="shared" ca="1" si="100"/>
        <v>0</v>
      </c>
      <c r="AP369" s="11">
        <f t="shared" ca="1" si="100"/>
        <v>0</v>
      </c>
      <c r="AQ369" s="11">
        <f t="shared" ca="1" si="100"/>
        <v>0</v>
      </c>
      <c r="AR369" s="11">
        <f t="shared" ca="1" si="100"/>
        <v>0</v>
      </c>
      <c r="AS369" s="11">
        <f t="shared" ca="1" si="101"/>
        <v>0</v>
      </c>
      <c r="AT369" s="11">
        <f t="shared" ca="1" si="101"/>
        <v>0</v>
      </c>
      <c r="AU369" s="11">
        <f t="shared" ca="1" si="101"/>
        <v>0</v>
      </c>
      <c r="AV369" s="11">
        <f t="shared" ca="1" si="101"/>
        <v>0</v>
      </c>
      <c r="AW369" s="11">
        <f t="shared" ca="1" si="101"/>
        <v>0</v>
      </c>
      <c r="AX369" s="11">
        <f t="shared" ca="1" si="101"/>
        <v>0</v>
      </c>
      <c r="AY369" s="11">
        <f t="shared" ca="1" si="101"/>
        <v>0</v>
      </c>
      <c r="AZ369" s="11">
        <f t="shared" ca="1" si="101"/>
        <v>0</v>
      </c>
      <c r="BA369" s="11">
        <f t="shared" ca="1" si="101"/>
        <v>0</v>
      </c>
      <c r="BB369" s="11"/>
      <c r="BC369" s="11">
        <f>IF($AG369,SUMPRODUCT(AI$2:AI369,$AH$2:$AH369)/SUM($AH$2:$AH369),0)</f>
        <v>0</v>
      </c>
      <c r="BD369" s="11">
        <f>IF($AG369,SUMPRODUCT(AJ$2:AJ369,$AH$2:$AH369)/SUM($AH$2:$AH369),0)</f>
        <v>0</v>
      </c>
      <c r="BE369" s="11">
        <f>IF($AG369,SUMPRODUCT(AK$2:AK369,$AH$2:$AH369)/SUM($AH$2:$AH369),0)</f>
        <v>0</v>
      </c>
      <c r="BF369" s="11">
        <f>IF($AG369,SUMPRODUCT(AL$2:AL369,$AH$2:$AH369)/SUM($AH$2:$AH369),0)</f>
        <v>0</v>
      </c>
      <c r="BG369" s="11">
        <f>IF($AG369,SUMPRODUCT(AM$2:AM369,$AH$2:$AH369)/SUM($AH$2:$AH369),0)</f>
        <v>0</v>
      </c>
      <c r="BH369" s="11">
        <f>IF($AG369,SUMPRODUCT(AN$2:AN369,$AH$2:$AH369)/SUM($AH$2:$AH369),0)</f>
        <v>0</v>
      </c>
      <c r="BI369" s="11">
        <f>IF($AG369,SUMPRODUCT(AO$2:AO369,$AH$2:$AH369)/SUM($AH$2:$AH369),0)</f>
        <v>0</v>
      </c>
      <c r="BJ369" s="11">
        <f>IF($AG369,SUMPRODUCT(AP$2:AP369,$AH$2:$AH369)/SUM($AH$2:$AH369),0)</f>
        <v>0</v>
      </c>
      <c r="BK369" s="11">
        <f>IF($AG369,SUMPRODUCT(AQ$2:AQ369,$AH$2:$AH369)/SUM($AH$2:$AH369),0)</f>
        <v>0</v>
      </c>
      <c r="BL369" s="11">
        <f>IF($AG369,SUMPRODUCT(AR$2:AR369,$AH$2:$AH369)/SUM($AH$2:$AH369),0)</f>
        <v>0</v>
      </c>
      <c r="BM369" s="11">
        <f>IF($AG369,SUMPRODUCT(AS$2:AS369,$AH$2:$AH369)/SUM($AH$2:$AH369),0)</f>
        <v>0</v>
      </c>
      <c r="BN369" s="11">
        <f>IF($AG369,SUMPRODUCT(AT$2:AT369,$AH$2:$AH369)/SUM($AH$2:$AH369),0)</f>
        <v>0</v>
      </c>
      <c r="BO369" s="11">
        <f>IF($AG369,SUMPRODUCT(AU$2:AU369,$AH$2:$AH369)/SUM($AH$2:$AH369),0)</f>
        <v>0</v>
      </c>
      <c r="BP369" s="11">
        <f>IF($AG369,SUMPRODUCT(AV$2:AV369,$AH$2:$AH369)/SUM($AH$2:$AH369),0)</f>
        <v>0</v>
      </c>
      <c r="BQ369" s="11">
        <f>IF($AG369,SUMPRODUCT(AW$2:AW369,$AH$2:$AH369)/SUM($AH$2:$AH369),0)</f>
        <v>0</v>
      </c>
      <c r="BR369" s="11">
        <f>IF($AG369,SUMPRODUCT(AX$2:AX369,$AH$2:$AH369)/SUM($AH$2:$AH369),0)</f>
        <v>0</v>
      </c>
      <c r="BS369" s="11">
        <f>IF($AG369,SUMPRODUCT(AY$2:AY369,$AH$2:$AH369)/SUM($AH$2:$AH369),0)</f>
        <v>0</v>
      </c>
      <c r="BT369" s="11">
        <f>IF($AG369,SUMPRODUCT(AZ$2:AZ369,$AH$2:$AH369)/SUM($AH$2:$AH369),0)</f>
        <v>0</v>
      </c>
      <c r="BU369" s="11">
        <f>IF($AG369,SUMPRODUCT(BA$2:BA369,$AH$2:$AH369)/SUM($AH$2:$AH369),0)</f>
        <v>0</v>
      </c>
      <c r="BV369" s="11"/>
      <c r="BW369" s="109" cm="1">
        <f t="array" ref="BW369">IF($AG369,SQRT(SUMPRODUCT($AH$2:$AH369, (AI$2:AI369-BC369)^2)/(SUM($AH$2:$AH369)-1)),0)</f>
        <v>0</v>
      </c>
      <c r="BX369" s="109" cm="1">
        <f t="array" ref="BX369">IF($AG369,SQRT(SUMPRODUCT($AH$2:$AH369, (AJ$2:AJ369-BD369)^2)/(SUM($AH$2:$AH369)-1)),0)</f>
        <v>0</v>
      </c>
      <c r="BY369" s="109" cm="1">
        <f t="array" ref="BY369">IF($AG369,SQRT(SUMPRODUCT($AH$2:$AH369, (AK$2:AK369-BE369)^2)/(SUM($AH$2:$AH369)-1)),0)</f>
        <v>0</v>
      </c>
      <c r="BZ369" s="109" cm="1">
        <f t="array" ref="BZ369">IF($AG369,SQRT(SUMPRODUCT($AH$2:$AH369, (AL$2:AL369-BF369)^2)/(SUM($AH$2:$AH369)-1)),0)</f>
        <v>0</v>
      </c>
      <c r="CA369" s="109" cm="1">
        <f t="array" ref="CA369">IF($AG369,SQRT(SUMPRODUCT($AH$2:$AH369, (AM$2:AM369-BG369)^2)/(SUM($AH$2:$AH369)-1)),0)</f>
        <v>0</v>
      </c>
      <c r="CB369" s="109" cm="1">
        <f t="array" ref="CB369">IF($AG369,SQRT(SUMPRODUCT($AH$2:$AH369, (AN$2:AN369-BH369)^2)/(SUM($AH$2:$AH369)-1)),0)</f>
        <v>0</v>
      </c>
      <c r="CC369" s="109" cm="1">
        <f t="array" ref="CC369">IF($AG369,SQRT(SUMPRODUCT($AH$2:$AH369, (AO$2:AO369-BI369)^2)/(SUM($AH$2:$AH369)-1)),0)</f>
        <v>0</v>
      </c>
      <c r="CD369" s="109" cm="1">
        <f t="array" ref="CD369">IF($AG369,SQRT(SUMPRODUCT($AH$2:$AH369, (AP$2:AP369-BJ369)^2)/(SUM($AH$2:$AH369)-1)),0)</f>
        <v>0</v>
      </c>
      <c r="CE369" s="109" cm="1">
        <f t="array" ref="CE369">IF($AG369,SQRT(SUMPRODUCT($AH$2:$AH369, (AQ$2:AQ369-BK369)^2)/(SUM($AH$2:$AH369)-1)),0)</f>
        <v>0</v>
      </c>
      <c r="CF369" s="109" cm="1">
        <f t="array" ref="CF369">IF($AG369,SQRT(SUMPRODUCT($AH$2:$AH369, (AR$2:AR369-BL369)^2)/(SUM($AH$2:$AH369)-1)),0)</f>
        <v>0</v>
      </c>
      <c r="CG369" s="109" cm="1">
        <f t="array" ref="CG369">IF($AG369,SQRT(SUMPRODUCT($AH$2:$AH369, (AS$2:AS369-BM369)^2)/(SUM($AH$2:$AH369)-1)),0)</f>
        <v>0</v>
      </c>
      <c r="CH369" s="109" cm="1">
        <f t="array" ref="CH369">IF($AG369,SQRT(SUMPRODUCT($AH$2:$AH369, (AT$2:AT369-BN369)^2)/(SUM($AH$2:$AH369)-1)),0)</f>
        <v>0</v>
      </c>
      <c r="CI369" s="109" cm="1">
        <f t="array" ref="CI369">IF($AG369,SQRT(SUMPRODUCT($AH$2:$AH369, (AU$2:AU369-BO369)^2)/(SUM($AH$2:$AH369)-1)),0)</f>
        <v>0</v>
      </c>
      <c r="CJ369" s="109" cm="1">
        <f t="array" ref="CJ369">IF($AG369,SQRT(SUMPRODUCT($AH$2:$AH369, (AV$2:AV369-BP369)^2)/(SUM($AH$2:$AH369)-1)),0)</f>
        <v>0</v>
      </c>
      <c r="CK369" s="109" cm="1">
        <f t="array" ref="CK369">IF($AG369,SQRT(SUMPRODUCT($AH$2:$AH369, (AW$2:AW369-BQ369)^2)/(SUM($AH$2:$AH369)-1)),0)</f>
        <v>0</v>
      </c>
      <c r="CL369" s="109" cm="1">
        <f t="array" ref="CL369">IF($AG369,SQRT(SUMPRODUCT($AH$2:$AH369, (AX$2:AX369-BR369)^2)/(SUM($AH$2:$AH369)-1)),0)</f>
        <v>0</v>
      </c>
      <c r="CM369" s="109" cm="1">
        <f t="array" ref="CM369">IF($AG369,SQRT(SUMPRODUCT($AH$2:$AH369, (AY$2:AY369-BS369)^2)/(SUM($AH$2:$AH369)-1)),0)</f>
        <v>0</v>
      </c>
      <c r="CN369" s="109" cm="1">
        <f t="array" ref="CN369">IF($AG369,SQRT(SUMPRODUCT($AH$2:$AH369, (AZ$2:AZ369-BT369)^2)/(SUM($AH$2:$AH369)-1)),0)</f>
        <v>0</v>
      </c>
      <c r="CO369" s="109" cm="1">
        <f t="array" ref="CO369">IF($AG369,SQRT(SUMPRODUCT($AH$2:$AH369, (BA$2:BA369-BU369)^2)/(SUM($AH$2:$AH369)-1)),0)</f>
        <v>0</v>
      </c>
    </row>
    <row r="370" spans="34:93" x14ac:dyDescent="0.25">
      <c r="AH370" s="99" t="str">
        <f t="shared" si="102"/>
        <v/>
      </c>
      <c r="AI370" s="11">
        <f t="shared" ca="1" si="100"/>
        <v>0</v>
      </c>
      <c r="AJ370" s="11">
        <f t="shared" ca="1" si="100"/>
        <v>0</v>
      </c>
      <c r="AK370" s="11">
        <f t="shared" ca="1" si="100"/>
        <v>0</v>
      </c>
      <c r="AL370" s="11">
        <f t="shared" ca="1" si="100"/>
        <v>0</v>
      </c>
      <c r="AM370" s="11">
        <f t="shared" ca="1" si="100"/>
        <v>0</v>
      </c>
      <c r="AN370" s="11">
        <f t="shared" ca="1" si="100"/>
        <v>0</v>
      </c>
      <c r="AO370" s="11">
        <f t="shared" ca="1" si="100"/>
        <v>0</v>
      </c>
      <c r="AP370" s="11">
        <f t="shared" ca="1" si="100"/>
        <v>0</v>
      </c>
      <c r="AQ370" s="11">
        <f t="shared" ca="1" si="100"/>
        <v>0</v>
      </c>
      <c r="AR370" s="11">
        <f t="shared" ca="1" si="100"/>
        <v>0</v>
      </c>
      <c r="AS370" s="11">
        <f t="shared" ca="1" si="101"/>
        <v>0</v>
      </c>
      <c r="AT370" s="11">
        <f t="shared" ca="1" si="101"/>
        <v>0</v>
      </c>
      <c r="AU370" s="11">
        <f t="shared" ca="1" si="101"/>
        <v>0</v>
      </c>
      <c r="AV370" s="11">
        <f t="shared" ca="1" si="101"/>
        <v>0</v>
      </c>
      <c r="AW370" s="11">
        <f t="shared" ca="1" si="101"/>
        <v>0</v>
      </c>
      <c r="AX370" s="11">
        <f t="shared" ca="1" si="101"/>
        <v>0</v>
      </c>
      <c r="AY370" s="11">
        <f t="shared" ca="1" si="101"/>
        <v>0</v>
      </c>
      <c r="AZ370" s="11">
        <f t="shared" ca="1" si="101"/>
        <v>0</v>
      </c>
      <c r="BA370" s="11">
        <f t="shared" ca="1" si="101"/>
        <v>0</v>
      </c>
      <c r="BB370" s="11"/>
      <c r="BC370" s="11">
        <f>IF($AG370,SUMPRODUCT(AI$2:AI370,$AH$2:$AH370)/SUM($AH$2:$AH370),0)</f>
        <v>0</v>
      </c>
      <c r="BD370" s="11">
        <f>IF($AG370,SUMPRODUCT(AJ$2:AJ370,$AH$2:$AH370)/SUM($AH$2:$AH370),0)</f>
        <v>0</v>
      </c>
      <c r="BE370" s="11">
        <f>IF($AG370,SUMPRODUCT(AK$2:AK370,$AH$2:$AH370)/SUM($AH$2:$AH370),0)</f>
        <v>0</v>
      </c>
      <c r="BF370" s="11">
        <f>IF($AG370,SUMPRODUCT(AL$2:AL370,$AH$2:$AH370)/SUM($AH$2:$AH370),0)</f>
        <v>0</v>
      </c>
      <c r="BG370" s="11">
        <f>IF($AG370,SUMPRODUCT(AM$2:AM370,$AH$2:$AH370)/SUM($AH$2:$AH370),0)</f>
        <v>0</v>
      </c>
      <c r="BH370" s="11">
        <f>IF($AG370,SUMPRODUCT(AN$2:AN370,$AH$2:$AH370)/SUM($AH$2:$AH370),0)</f>
        <v>0</v>
      </c>
      <c r="BI370" s="11">
        <f>IF($AG370,SUMPRODUCT(AO$2:AO370,$AH$2:$AH370)/SUM($AH$2:$AH370),0)</f>
        <v>0</v>
      </c>
      <c r="BJ370" s="11">
        <f>IF($AG370,SUMPRODUCT(AP$2:AP370,$AH$2:$AH370)/SUM($AH$2:$AH370),0)</f>
        <v>0</v>
      </c>
      <c r="BK370" s="11">
        <f>IF($AG370,SUMPRODUCT(AQ$2:AQ370,$AH$2:$AH370)/SUM($AH$2:$AH370),0)</f>
        <v>0</v>
      </c>
      <c r="BL370" s="11">
        <f>IF($AG370,SUMPRODUCT(AR$2:AR370,$AH$2:$AH370)/SUM($AH$2:$AH370),0)</f>
        <v>0</v>
      </c>
      <c r="BM370" s="11">
        <f>IF($AG370,SUMPRODUCT(AS$2:AS370,$AH$2:$AH370)/SUM($AH$2:$AH370),0)</f>
        <v>0</v>
      </c>
      <c r="BN370" s="11">
        <f>IF($AG370,SUMPRODUCT(AT$2:AT370,$AH$2:$AH370)/SUM($AH$2:$AH370),0)</f>
        <v>0</v>
      </c>
      <c r="BO370" s="11">
        <f>IF($AG370,SUMPRODUCT(AU$2:AU370,$AH$2:$AH370)/SUM($AH$2:$AH370),0)</f>
        <v>0</v>
      </c>
      <c r="BP370" s="11">
        <f>IF($AG370,SUMPRODUCT(AV$2:AV370,$AH$2:$AH370)/SUM($AH$2:$AH370),0)</f>
        <v>0</v>
      </c>
      <c r="BQ370" s="11">
        <f>IF($AG370,SUMPRODUCT(AW$2:AW370,$AH$2:$AH370)/SUM($AH$2:$AH370),0)</f>
        <v>0</v>
      </c>
      <c r="BR370" s="11">
        <f>IF($AG370,SUMPRODUCT(AX$2:AX370,$AH$2:$AH370)/SUM($AH$2:$AH370),0)</f>
        <v>0</v>
      </c>
      <c r="BS370" s="11">
        <f>IF($AG370,SUMPRODUCT(AY$2:AY370,$AH$2:$AH370)/SUM($AH$2:$AH370),0)</f>
        <v>0</v>
      </c>
      <c r="BT370" s="11">
        <f>IF($AG370,SUMPRODUCT(AZ$2:AZ370,$AH$2:$AH370)/SUM($AH$2:$AH370),0)</f>
        <v>0</v>
      </c>
      <c r="BU370" s="11">
        <f>IF($AG370,SUMPRODUCT(BA$2:BA370,$AH$2:$AH370)/SUM($AH$2:$AH370),0)</f>
        <v>0</v>
      </c>
      <c r="BV370" s="11"/>
      <c r="BW370" s="109" cm="1">
        <f t="array" ref="BW370">IF($AG370,SQRT(SUMPRODUCT($AH$2:$AH370, (AI$2:AI370-BC370)^2)/(SUM($AH$2:$AH370)-1)),0)</f>
        <v>0</v>
      </c>
      <c r="BX370" s="109" cm="1">
        <f t="array" ref="BX370">IF($AG370,SQRT(SUMPRODUCT($AH$2:$AH370, (AJ$2:AJ370-BD370)^2)/(SUM($AH$2:$AH370)-1)),0)</f>
        <v>0</v>
      </c>
      <c r="BY370" s="109" cm="1">
        <f t="array" ref="BY370">IF($AG370,SQRT(SUMPRODUCT($AH$2:$AH370, (AK$2:AK370-BE370)^2)/(SUM($AH$2:$AH370)-1)),0)</f>
        <v>0</v>
      </c>
      <c r="BZ370" s="109" cm="1">
        <f t="array" ref="BZ370">IF($AG370,SQRT(SUMPRODUCT($AH$2:$AH370, (AL$2:AL370-BF370)^2)/(SUM($AH$2:$AH370)-1)),0)</f>
        <v>0</v>
      </c>
      <c r="CA370" s="109" cm="1">
        <f t="array" ref="CA370">IF($AG370,SQRT(SUMPRODUCT($AH$2:$AH370, (AM$2:AM370-BG370)^2)/(SUM($AH$2:$AH370)-1)),0)</f>
        <v>0</v>
      </c>
      <c r="CB370" s="109" cm="1">
        <f t="array" ref="CB370">IF($AG370,SQRT(SUMPRODUCT($AH$2:$AH370, (AN$2:AN370-BH370)^2)/(SUM($AH$2:$AH370)-1)),0)</f>
        <v>0</v>
      </c>
      <c r="CC370" s="109" cm="1">
        <f t="array" ref="CC370">IF($AG370,SQRT(SUMPRODUCT($AH$2:$AH370, (AO$2:AO370-BI370)^2)/(SUM($AH$2:$AH370)-1)),0)</f>
        <v>0</v>
      </c>
      <c r="CD370" s="109" cm="1">
        <f t="array" ref="CD370">IF($AG370,SQRT(SUMPRODUCT($AH$2:$AH370, (AP$2:AP370-BJ370)^2)/(SUM($AH$2:$AH370)-1)),0)</f>
        <v>0</v>
      </c>
      <c r="CE370" s="109" cm="1">
        <f t="array" ref="CE370">IF($AG370,SQRT(SUMPRODUCT($AH$2:$AH370, (AQ$2:AQ370-BK370)^2)/(SUM($AH$2:$AH370)-1)),0)</f>
        <v>0</v>
      </c>
      <c r="CF370" s="109" cm="1">
        <f t="array" ref="CF370">IF($AG370,SQRT(SUMPRODUCT($AH$2:$AH370, (AR$2:AR370-BL370)^2)/(SUM($AH$2:$AH370)-1)),0)</f>
        <v>0</v>
      </c>
      <c r="CG370" s="109" cm="1">
        <f t="array" ref="CG370">IF($AG370,SQRT(SUMPRODUCT($AH$2:$AH370, (AS$2:AS370-BM370)^2)/(SUM($AH$2:$AH370)-1)),0)</f>
        <v>0</v>
      </c>
      <c r="CH370" s="109" cm="1">
        <f t="array" ref="CH370">IF($AG370,SQRT(SUMPRODUCT($AH$2:$AH370, (AT$2:AT370-BN370)^2)/(SUM($AH$2:$AH370)-1)),0)</f>
        <v>0</v>
      </c>
      <c r="CI370" s="109" cm="1">
        <f t="array" ref="CI370">IF($AG370,SQRT(SUMPRODUCT($AH$2:$AH370, (AU$2:AU370-BO370)^2)/(SUM($AH$2:$AH370)-1)),0)</f>
        <v>0</v>
      </c>
      <c r="CJ370" s="109" cm="1">
        <f t="array" ref="CJ370">IF($AG370,SQRT(SUMPRODUCT($AH$2:$AH370, (AV$2:AV370-BP370)^2)/(SUM($AH$2:$AH370)-1)),0)</f>
        <v>0</v>
      </c>
      <c r="CK370" s="109" cm="1">
        <f t="array" ref="CK370">IF($AG370,SQRT(SUMPRODUCT($AH$2:$AH370, (AW$2:AW370-BQ370)^2)/(SUM($AH$2:$AH370)-1)),0)</f>
        <v>0</v>
      </c>
      <c r="CL370" s="109" cm="1">
        <f t="array" ref="CL370">IF($AG370,SQRT(SUMPRODUCT($AH$2:$AH370, (AX$2:AX370-BR370)^2)/(SUM($AH$2:$AH370)-1)),0)</f>
        <v>0</v>
      </c>
      <c r="CM370" s="109" cm="1">
        <f t="array" ref="CM370">IF($AG370,SQRT(SUMPRODUCT($AH$2:$AH370, (AY$2:AY370-BS370)^2)/(SUM($AH$2:$AH370)-1)),0)</f>
        <v>0</v>
      </c>
      <c r="CN370" s="109" cm="1">
        <f t="array" ref="CN370">IF($AG370,SQRT(SUMPRODUCT($AH$2:$AH370, (AZ$2:AZ370-BT370)^2)/(SUM($AH$2:$AH370)-1)),0)</f>
        <v>0</v>
      </c>
      <c r="CO370" s="109" cm="1">
        <f t="array" ref="CO370">IF($AG370,SQRT(SUMPRODUCT($AH$2:$AH370, (BA$2:BA370-BU370)^2)/(SUM($AH$2:$AH370)-1)),0)</f>
        <v>0</v>
      </c>
    </row>
    <row r="371" spans="34:93" x14ac:dyDescent="0.25">
      <c r="AH371" s="99" t="str">
        <f t="shared" si="102"/>
        <v/>
      </c>
      <c r="AI371" s="11">
        <f t="shared" ca="1" si="100"/>
        <v>0</v>
      </c>
      <c r="AJ371" s="11">
        <f t="shared" ca="1" si="100"/>
        <v>0</v>
      </c>
      <c r="AK371" s="11">
        <f t="shared" ca="1" si="100"/>
        <v>0</v>
      </c>
      <c r="AL371" s="11">
        <f t="shared" ca="1" si="100"/>
        <v>0</v>
      </c>
      <c r="AM371" s="11">
        <f t="shared" ca="1" si="100"/>
        <v>0</v>
      </c>
      <c r="AN371" s="11">
        <f t="shared" ca="1" si="100"/>
        <v>0</v>
      </c>
      <c r="AO371" s="11">
        <f t="shared" ca="1" si="100"/>
        <v>0</v>
      </c>
      <c r="AP371" s="11">
        <f t="shared" ca="1" si="100"/>
        <v>0</v>
      </c>
      <c r="AQ371" s="11">
        <f t="shared" ca="1" si="100"/>
        <v>0</v>
      </c>
      <c r="AR371" s="11">
        <f t="shared" ca="1" si="100"/>
        <v>0</v>
      </c>
      <c r="AS371" s="11">
        <f t="shared" ca="1" si="101"/>
        <v>0</v>
      </c>
      <c r="AT371" s="11">
        <f t="shared" ca="1" si="101"/>
        <v>0</v>
      </c>
      <c r="AU371" s="11">
        <f t="shared" ca="1" si="101"/>
        <v>0</v>
      </c>
      <c r="AV371" s="11">
        <f t="shared" ca="1" si="101"/>
        <v>0</v>
      </c>
      <c r="AW371" s="11">
        <f t="shared" ca="1" si="101"/>
        <v>0</v>
      </c>
      <c r="AX371" s="11">
        <f t="shared" ca="1" si="101"/>
        <v>0</v>
      </c>
      <c r="AY371" s="11">
        <f t="shared" ca="1" si="101"/>
        <v>0</v>
      </c>
      <c r="AZ371" s="11">
        <f t="shared" ca="1" si="101"/>
        <v>0</v>
      </c>
      <c r="BA371" s="11">
        <f t="shared" ca="1" si="101"/>
        <v>0</v>
      </c>
      <c r="BB371" s="11"/>
      <c r="BC371" s="11">
        <f>IF($AG371,SUMPRODUCT(AI$2:AI371,$AH$2:$AH371)/SUM($AH$2:$AH371),0)</f>
        <v>0</v>
      </c>
      <c r="BD371" s="11">
        <f>IF($AG371,SUMPRODUCT(AJ$2:AJ371,$AH$2:$AH371)/SUM($AH$2:$AH371),0)</f>
        <v>0</v>
      </c>
      <c r="BE371" s="11">
        <f>IF($AG371,SUMPRODUCT(AK$2:AK371,$AH$2:$AH371)/SUM($AH$2:$AH371),0)</f>
        <v>0</v>
      </c>
      <c r="BF371" s="11">
        <f>IF($AG371,SUMPRODUCT(AL$2:AL371,$AH$2:$AH371)/SUM($AH$2:$AH371),0)</f>
        <v>0</v>
      </c>
      <c r="BG371" s="11">
        <f>IF($AG371,SUMPRODUCT(AM$2:AM371,$AH$2:$AH371)/SUM($AH$2:$AH371),0)</f>
        <v>0</v>
      </c>
      <c r="BH371" s="11">
        <f>IF($AG371,SUMPRODUCT(AN$2:AN371,$AH$2:$AH371)/SUM($AH$2:$AH371),0)</f>
        <v>0</v>
      </c>
      <c r="BI371" s="11">
        <f>IF($AG371,SUMPRODUCT(AO$2:AO371,$AH$2:$AH371)/SUM($AH$2:$AH371),0)</f>
        <v>0</v>
      </c>
      <c r="BJ371" s="11">
        <f>IF($AG371,SUMPRODUCT(AP$2:AP371,$AH$2:$AH371)/SUM($AH$2:$AH371),0)</f>
        <v>0</v>
      </c>
      <c r="BK371" s="11">
        <f>IF($AG371,SUMPRODUCT(AQ$2:AQ371,$AH$2:$AH371)/SUM($AH$2:$AH371),0)</f>
        <v>0</v>
      </c>
      <c r="BL371" s="11">
        <f>IF($AG371,SUMPRODUCT(AR$2:AR371,$AH$2:$AH371)/SUM($AH$2:$AH371),0)</f>
        <v>0</v>
      </c>
      <c r="BM371" s="11">
        <f>IF($AG371,SUMPRODUCT(AS$2:AS371,$AH$2:$AH371)/SUM($AH$2:$AH371),0)</f>
        <v>0</v>
      </c>
      <c r="BN371" s="11">
        <f>IF($AG371,SUMPRODUCT(AT$2:AT371,$AH$2:$AH371)/SUM($AH$2:$AH371),0)</f>
        <v>0</v>
      </c>
      <c r="BO371" s="11">
        <f>IF($AG371,SUMPRODUCT(AU$2:AU371,$AH$2:$AH371)/SUM($AH$2:$AH371),0)</f>
        <v>0</v>
      </c>
      <c r="BP371" s="11">
        <f>IF($AG371,SUMPRODUCT(AV$2:AV371,$AH$2:$AH371)/SUM($AH$2:$AH371),0)</f>
        <v>0</v>
      </c>
      <c r="BQ371" s="11">
        <f>IF($AG371,SUMPRODUCT(AW$2:AW371,$AH$2:$AH371)/SUM($AH$2:$AH371),0)</f>
        <v>0</v>
      </c>
      <c r="BR371" s="11">
        <f>IF($AG371,SUMPRODUCT(AX$2:AX371,$AH$2:$AH371)/SUM($AH$2:$AH371),0)</f>
        <v>0</v>
      </c>
      <c r="BS371" s="11">
        <f>IF($AG371,SUMPRODUCT(AY$2:AY371,$AH$2:$AH371)/SUM($AH$2:$AH371),0)</f>
        <v>0</v>
      </c>
      <c r="BT371" s="11">
        <f>IF($AG371,SUMPRODUCT(AZ$2:AZ371,$AH$2:$AH371)/SUM($AH$2:$AH371),0)</f>
        <v>0</v>
      </c>
      <c r="BU371" s="11">
        <f>IF($AG371,SUMPRODUCT(BA$2:BA371,$AH$2:$AH371)/SUM($AH$2:$AH371),0)</f>
        <v>0</v>
      </c>
      <c r="BV371" s="11"/>
      <c r="BW371" s="109" cm="1">
        <f t="array" ref="BW371">IF($AG371,SQRT(SUMPRODUCT($AH$2:$AH371, (AI$2:AI371-BC371)^2)/(SUM($AH$2:$AH371)-1)),0)</f>
        <v>0</v>
      </c>
      <c r="BX371" s="109" cm="1">
        <f t="array" ref="BX371">IF($AG371,SQRT(SUMPRODUCT($AH$2:$AH371, (AJ$2:AJ371-BD371)^2)/(SUM($AH$2:$AH371)-1)),0)</f>
        <v>0</v>
      </c>
      <c r="BY371" s="109" cm="1">
        <f t="array" ref="BY371">IF($AG371,SQRT(SUMPRODUCT($AH$2:$AH371, (AK$2:AK371-BE371)^2)/(SUM($AH$2:$AH371)-1)),0)</f>
        <v>0</v>
      </c>
      <c r="BZ371" s="109" cm="1">
        <f t="array" ref="BZ371">IF($AG371,SQRT(SUMPRODUCT($AH$2:$AH371, (AL$2:AL371-BF371)^2)/(SUM($AH$2:$AH371)-1)),0)</f>
        <v>0</v>
      </c>
      <c r="CA371" s="109" cm="1">
        <f t="array" ref="CA371">IF($AG371,SQRT(SUMPRODUCT($AH$2:$AH371, (AM$2:AM371-BG371)^2)/(SUM($AH$2:$AH371)-1)),0)</f>
        <v>0</v>
      </c>
      <c r="CB371" s="109" cm="1">
        <f t="array" ref="CB371">IF($AG371,SQRT(SUMPRODUCT($AH$2:$AH371, (AN$2:AN371-BH371)^2)/(SUM($AH$2:$AH371)-1)),0)</f>
        <v>0</v>
      </c>
      <c r="CC371" s="109" cm="1">
        <f t="array" ref="CC371">IF($AG371,SQRT(SUMPRODUCT($AH$2:$AH371, (AO$2:AO371-BI371)^2)/(SUM($AH$2:$AH371)-1)),0)</f>
        <v>0</v>
      </c>
      <c r="CD371" s="109" cm="1">
        <f t="array" ref="CD371">IF($AG371,SQRT(SUMPRODUCT($AH$2:$AH371, (AP$2:AP371-BJ371)^2)/(SUM($AH$2:$AH371)-1)),0)</f>
        <v>0</v>
      </c>
      <c r="CE371" s="109" cm="1">
        <f t="array" ref="CE371">IF($AG371,SQRT(SUMPRODUCT($AH$2:$AH371, (AQ$2:AQ371-BK371)^2)/(SUM($AH$2:$AH371)-1)),0)</f>
        <v>0</v>
      </c>
      <c r="CF371" s="109" cm="1">
        <f t="array" ref="CF371">IF($AG371,SQRT(SUMPRODUCT($AH$2:$AH371, (AR$2:AR371-BL371)^2)/(SUM($AH$2:$AH371)-1)),0)</f>
        <v>0</v>
      </c>
      <c r="CG371" s="109" cm="1">
        <f t="array" ref="CG371">IF($AG371,SQRT(SUMPRODUCT($AH$2:$AH371, (AS$2:AS371-BM371)^2)/(SUM($AH$2:$AH371)-1)),0)</f>
        <v>0</v>
      </c>
      <c r="CH371" s="109" cm="1">
        <f t="array" ref="CH371">IF($AG371,SQRT(SUMPRODUCT($AH$2:$AH371, (AT$2:AT371-BN371)^2)/(SUM($AH$2:$AH371)-1)),0)</f>
        <v>0</v>
      </c>
      <c r="CI371" s="109" cm="1">
        <f t="array" ref="CI371">IF($AG371,SQRT(SUMPRODUCT($AH$2:$AH371, (AU$2:AU371-BO371)^2)/(SUM($AH$2:$AH371)-1)),0)</f>
        <v>0</v>
      </c>
      <c r="CJ371" s="109" cm="1">
        <f t="array" ref="CJ371">IF($AG371,SQRT(SUMPRODUCT($AH$2:$AH371, (AV$2:AV371-BP371)^2)/(SUM($AH$2:$AH371)-1)),0)</f>
        <v>0</v>
      </c>
      <c r="CK371" s="109" cm="1">
        <f t="array" ref="CK371">IF($AG371,SQRT(SUMPRODUCT($AH$2:$AH371, (AW$2:AW371-BQ371)^2)/(SUM($AH$2:$AH371)-1)),0)</f>
        <v>0</v>
      </c>
      <c r="CL371" s="109" cm="1">
        <f t="array" ref="CL371">IF($AG371,SQRT(SUMPRODUCT($AH$2:$AH371, (AX$2:AX371-BR371)^2)/(SUM($AH$2:$AH371)-1)),0)</f>
        <v>0</v>
      </c>
      <c r="CM371" s="109" cm="1">
        <f t="array" ref="CM371">IF($AG371,SQRT(SUMPRODUCT($AH$2:$AH371, (AY$2:AY371-BS371)^2)/(SUM($AH$2:$AH371)-1)),0)</f>
        <v>0</v>
      </c>
      <c r="CN371" s="109" cm="1">
        <f t="array" ref="CN371">IF($AG371,SQRT(SUMPRODUCT($AH$2:$AH371, (AZ$2:AZ371-BT371)^2)/(SUM($AH$2:$AH371)-1)),0)</f>
        <v>0</v>
      </c>
      <c r="CO371" s="109" cm="1">
        <f t="array" ref="CO371">IF($AG371,SQRT(SUMPRODUCT($AH$2:$AH371, (BA$2:BA371-BU371)^2)/(SUM($AH$2:$AH371)-1)),0)</f>
        <v>0</v>
      </c>
    </row>
    <row r="372" spans="34:93" x14ac:dyDescent="0.25">
      <c r="AH372" s="99" t="str">
        <f t="shared" si="102"/>
        <v/>
      </c>
      <c r="AI372" s="11">
        <f t="shared" ref="AI372:AR381" ca="1" si="103">IF(AI$1&lt;&gt;0,SUMIFS(INDIRECT(AI$1), Fecha,$AG372),0)</f>
        <v>0</v>
      </c>
      <c r="AJ372" s="11">
        <f t="shared" ca="1" si="103"/>
        <v>0</v>
      </c>
      <c r="AK372" s="11">
        <f t="shared" ca="1" si="103"/>
        <v>0</v>
      </c>
      <c r="AL372" s="11">
        <f t="shared" ca="1" si="103"/>
        <v>0</v>
      </c>
      <c r="AM372" s="11">
        <f t="shared" ca="1" si="103"/>
        <v>0</v>
      </c>
      <c r="AN372" s="11">
        <f t="shared" ca="1" si="103"/>
        <v>0</v>
      </c>
      <c r="AO372" s="11">
        <f t="shared" ca="1" si="103"/>
        <v>0</v>
      </c>
      <c r="AP372" s="11">
        <f t="shared" ca="1" si="103"/>
        <v>0</v>
      </c>
      <c r="AQ372" s="11">
        <f t="shared" ca="1" si="103"/>
        <v>0</v>
      </c>
      <c r="AR372" s="11">
        <f t="shared" ca="1" si="103"/>
        <v>0</v>
      </c>
      <c r="AS372" s="11">
        <f t="shared" ref="AS372:BA381" ca="1" si="104">IF(AS$1&lt;&gt;0,SUMIFS(INDIRECT(AS$1), Fecha,$AG372),0)</f>
        <v>0</v>
      </c>
      <c r="AT372" s="11">
        <f t="shared" ca="1" si="104"/>
        <v>0</v>
      </c>
      <c r="AU372" s="11">
        <f t="shared" ca="1" si="104"/>
        <v>0</v>
      </c>
      <c r="AV372" s="11">
        <f t="shared" ca="1" si="104"/>
        <v>0</v>
      </c>
      <c r="AW372" s="11">
        <f t="shared" ca="1" si="104"/>
        <v>0</v>
      </c>
      <c r="AX372" s="11">
        <f t="shared" ca="1" si="104"/>
        <v>0</v>
      </c>
      <c r="AY372" s="11">
        <f t="shared" ca="1" si="104"/>
        <v>0</v>
      </c>
      <c r="AZ372" s="11">
        <f t="shared" ca="1" si="104"/>
        <v>0</v>
      </c>
      <c r="BA372" s="11">
        <f t="shared" ca="1" si="104"/>
        <v>0</v>
      </c>
      <c r="BB372" s="11"/>
      <c r="BC372" s="11">
        <f>IF($AG372,SUMPRODUCT(AI$2:AI372,$AH$2:$AH372)/SUM($AH$2:$AH372),0)</f>
        <v>0</v>
      </c>
      <c r="BD372" s="11">
        <f>IF($AG372,SUMPRODUCT(AJ$2:AJ372,$AH$2:$AH372)/SUM($AH$2:$AH372),0)</f>
        <v>0</v>
      </c>
      <c r="BE372" s="11">
        <f>IF($AG372,SUMPRODUCT(AK$2:AK372,$AH$2:$AH372)/SUM($AH$2:$AH372),0)</f>
        <v>0</v>
      </c>
      <c r="BF372" s="11">
        <f>IF($AG372,SUMPRODUCT(AL$2:AL372,$AH$2:$AH372)/SUM($AH$2:$AH372),0)</f>
        <v>0</v>
      </c>
      <c r="BG372" s="11">
        <f>IF($AG372,SUMPRODUCT(AM$2:AM372,$AH$2:$AH372)/SUM($AH$2:$AH372),0)</f>
        <v>0</v>
      </c>
      <c r="BH372" s="11">
        <f>IF($AG372,SUMPRODUCT(AN$2:AN372,$AH$2:$AH372)/SUM($AH$2:$AH372),0)</f>
        <v>0</v>
      </c>
      <c r="BI372" s="11">
        <f>IF($AG372,SUMPRODUCT(AO$2:AO372,$AH$2:$AH372)/SUM($AH$2:$AH372),0)</f>
        <v>0</v>
      </c>
      <c r="BJ372" s="11">
        <f>IF($AG372,SUMPRODUCT(AP$2:AP372,$AH$2:$AH372)/SUM($AH$2:$AH372),0)</f>
        <v>0</v>
      </c>
      <c r="BK372" s="11">
        <f>IF($AG372,SUMPRODUCT(AQ$2:AQ372,$AH$2:$AH372)/SUM($AH$2:$AH372),0)</f>
        <v>0</v>
      </c>
      <c r="BL372" s="11">
        <f>IF($AG372,SUMPRODUCT(AR$2:AR372,$AH$2:$AH372)/SUM($AH$2:$AH372),0)</f>
        <v>0</v>
      </c>
      <c r="BM372" s="11">
        <f>IF($AG372,SUMPRODUCT(AS$2:AS372,$AH$2:$AH372)/SUM($AH$2:$AH372),0)</f>
        <v>0</v>
      </c>
      <c r="BN372" s="11">
        <f>IF($AG372,SUMPRODUCT(AT$2:AT372,$AH$2:$AH372)/SUM($AH$2:$AH372),0)</f>
        <v>0</v>
      </c>
      <c r="BO372" s="11">
        <f>IF($AG372,SUMPRODUCT(AU$2:AU372,$AH$2:$AH372)/SUM($AH$2:$AH372),0)</f>
        <v>0</v>
      </c>
      <c r="BP372" s="11">
        <f>IF($AG372,SUMPRODUCT(AV$2:AV372,$AH$2:$AH372)/SUM($AH$2:$AH372),0)</f>
        <v>0</v>
      </c>
      <c r="BQ372" s="11">
        <f>IF($AG372,SUMPRODUCT(AW$2:AW372,$AH$2:$AH372)/SUM($AH$2:$AH372),0)</f>
        <v>0</v>
      </c>
      <c r="BR372" s="11">
        <f>IF($AG372,SUMPRODUCT(AX$2:AX372,$AH$2:$AH372)/SUM($AH$2:$AH372),0)</f>
        <v>0</v>
      </c>
      <c r="BS372" s="11">
        <f>IF($AG372,SUMPRODUCT(AY$2:AY372,$AH$2:$AH372)/SUM($AH$2:$AH372),0)</f>
        <v>0</v>
      </c>
      <c r="BT372" s="11">
        <f>IF($AG372,SUMPRODUCT(AZ$2:AZ372,$AH$2:$AH372)/SUM($AH$2:$AH372),0)</f>
        <v>0</v>
      </c>
      <c r="BU372" s="11">
        <f>IF($AG372,SUMPRODUCT(BA$2:BA372,$AH$2:$AH372)/SUM($AH$2:$AH372),0)</f>
        <v>0</v>
      </c>
      <c r="BV372" s="11"/>
      <c r="BW372" s="109" cm="1">
        <f t="array" ref="BW372">IF($AG372,SQRT(SUMPRODUCT($AH$2:$AH372, (AI$2:AI372-BC372)^2)/(SUM($AH$2:$AH372)-1)),0)</f>
        <v>0</v>
      </c>
      <c r="BX372" s="109" cm="1">
        <f t="array" ref="BX372">IF($AG372,SQRT(SUMPRODUCT($AH$2:$AH372, (AJ$2:AJ372-BD372)^2)/(SUM($AH$2:$AH372)-1)),0)</f>
        <v>0</v>
      </c>
      <c r="BY372" s="109" cm="1">
        <f t="array" ref="BY372">IF($AG372,SQRT(SUMPRODUCT($AH$2:$AH372, (AK$2:AK372-BE372)^2)/(SUM($AH$2:$AH372)-1)),0)</f>
        <v>0</v>
      </c>
      <c r="BZ372" s="109" cm="1">
        <f t="array" ref="BZ372">IF($AG372,SQRT(SUMPRODUCT($AH$2:$AH372, (AL$2:AL372-BF372)^2)/(SUM($AH$2:$AH372)-1)),0)</f>
        <v>0</v>
      </c>
      <c r="CA372" s="109" cm="1">
        <f t="array" ref="CA372">IF($AG372,SQRT(SUMPRODUCT($AH$2:$AH372, (AM$2:AM372-BG372)^2)/(SUM($AH$2:$AH372)-1)),0)</f>
        <v>0</v>
      </c>
      <c r="CB372" s="109" cm="1">
        <f t="array" ref="CB372">IF($AG372,SQRT(SUMPRODUCT($AH$2:$AH372, (AN$2:AN372-BH372)^2)/(SUM($AH$2:$AH372)-1)),0)</f>
        <v>0</v>
      </c>
      <c r="CC372" s="109" cm="1">
        <f t="array" ref="CC372">IF($AG372,SQRT(SUMPRODUCT($AH$2:$AH372, (AO$2:AO372-BI372)^2)/(SUM($AH$2:$AH372)-1)),0)</f>
        <v>0</v>
      </c>
      <c r="CD372" s="109" cm="1">
        <f t="array" ref="CD372">IF($AG372,SQRT(SUMPRODUCT($AH$2:$AH372, (AP$2:AP372-BJ372)^2)/(SUM($AH$2:$AH372)-1)),0)</f>
        <v>0</v>
      </c>
      <c r="CE372" s="109" cm="1">
        <f t="array" ref="CE372">IF($AG372,SQRT(SUMPRODUCT($AH$2:$AH372, (AQ$2:AQ372-BK372)^2)/(SUM($AH$2:$AH372)-1)),0)</f>
        <v>0</v>
      </c>
      <c r="CF372" s="109" cm="1">
        <f t="array" ref="CF372">IF($AG372,SQRT(SUMPRODUCT($AH$2:$AH372, (AR$2:AR372-BL372)^2)/(SUM($AH$2:$AH372)-1)),0)</f>
        <v>0</v>
      </c>
      <c r="CG372" s="109" cm="1">
        <f t="array" ref="CG372">IF($AG372,SQRT(SUMPRODUCT($AH$2:$AH372, (AS$2:AS372-BM372)^2)/(SUM($AH$2:$AH372)-1)),0)</f>
        <v>0</v>
      </c>
      <c r="CH372" s="109" cm="1">
        <f t="array" ref="CH372">IF($AG372,SQRT(SUMPRODUCT($AH$2:$AH372, (AT$2:AT372-BN372)^2)/(SUM($AH$2:$AH372)-1)),0)</f>
        <v>0</v>
      </c>
      <c r="CI372" s="109" cm="1">
        <f t="array" ref="CI372">IF($AG372,SQRT(SUMPRODUCT($AH$2:$AH372, (AU$2:AU372-BO372)^2)/(SUM($AH$2:$AH372)-1)),0)</f>
        <v>0</v>
      </c>
      <c r="CJ372" s="109" cm="1">
        <f t="array" ref="CJ372">IF($AG372,SQRT(SUMPRODUCT($AH$2:$AH372, (AV$2:AV372-BP372)^2)/(SUM($AH$2:$AH372)-1)),0)</f>
        <v>0</v>
      </c>
      <c r="CK372" s="109" cm="1">
        <f t="array" ref="CK372">IF($AG372,SQRT(SUMPRODUCT($AH$2:$AH372, (AW$2:AW372-BQ372)^2)/(SUM($AH$2:$AH372)-1)),0)</f>
        <v>0</v>
      </c>
      <c r="CL372" s="109" cm="1">
        <f t="array" ref="CL372">IF($AG372,SQRT(SUMPRODUCT($AH$2:$AH372, (AX$2:AX372-BR372)^2)/(SUM($AH$2:$AH372)-1)),0)</f>
        <v>0</v>
      </c>
      <c r="CM372" s="109" cm="1">
        <f t="array" ref="CM372">IF($AG372,SQRT(SUMPRODUCT($AH$2:$AH372, (AY$2:AY372-BS372)^2)/(SUM($AH$2:$AH372)-1)),0)</f>
        <v>0</v>
      </c>
      <c r="CN372" s="109" cm="1">
        <f t="array" ref="CN372">IF($AG372,SQRT(SUMPRODUCT($AH$2:$AH372, (AZ$2:AZ372-BT372)^2)/(SUM($AH$2:$AH372)-1)),0)</f>
        <v>0</v>
      </c>
      <c r="CO372" s="109" cm="1">
        <f t="array" ref="CO372">IF($AG372,SQRT(SUMPRODUCT($AH$2:$AH372, (BA$2:BA372-BU372)^2)/(SUM($AH$2:$AH372)-1)),0)</f>
        <v>0</v>
      </c>
    </row>
    <row r="373" spans="34:93" x14ac:dyDescent="0.25">
      <c r="AH373" s="99" t="str">
        <f t="shared" si="102"/>
        <v/>
      </c>
      <c r="AI373" s="11">
        <f t="shared" ca="1" si="103"/>
        <v>0</v>
      </c>
      <c r="AJ373" s="11">
        <f t="shared" ca="1" si="103"/>
        <v>0</v>
      </c>
      <c r="AK373" s="11">
        <f t="shared" ca="1" si="103"/>
        <v>0</v>
      </c>
      <c r="AL373" s="11">
        <f t="shared" ca="1" si="103"/>
        <v>0</v>
      </c>
      <c r="AM373" s="11">
        <f t="shared" ca="1" si="103"/>
        <v>0</v>
      </c>
      <c r="AN373" s="11">
        <f t="shared" ca="1" si="103"/>
        <v>0</v>
      </c>
      <c r="AO373" s="11">
        <f t="shared" ca="1" si="103"/>
        <v>0</v>
      </c>
      <c r="AP373" s="11">
        <f t="shared" ca="1" si="103"/>
        <v>0</v>
      </c>
      <c r="AQ373" s="11">
        <f t="shared" ca="1" si="103"/>
        <v>0</v>
      </c>
      <c r="AR373" s="11">
        <f t="shared" ca="1" si="103"/>
        <v>0</v>
      </c>
      <c r="AS373" s="11">
        <f t="shared" ca="1" si="104"/>
        <v>0</v>
      </c>
      <c r="AT373" s="11">
        <f t="shared" ca="1" si="104"/>
        <v>0</v>
      </c>
      <c r="AU373" s="11">
        <f t="shared" ca="1" si="104"/>
        <v>0</v>
      </c>
      <c r="AV373" s="11">
        <f t="shared" ca="1" si="104"/>
        <v>0</v>
      </c>
      <c r="AW373" s="11">
        <f t="shared" ca="1" si="104"/>
        <v>0</v>
      </c>
      <c r="AX373" s="11">
        <f t="shared" ca="1" si="104"/>
        <v>0</v>
      </c>
      <c r="AY373" s="11">
        <f t="shared" ca="1" si="104"/>
        <v>0</v>
      </c>
      <c r="AZ373" s="11">
        <f t="shared" ca="1" si="104"/>
        <v>0</v>
      </c>
      <c r="BA373" s="11">
        <f t="shared" ca="1" si="104"/>
        <v>0</v>
      </c>
      <c r="BB373" s="11"/>
      <c r="BC373" s="11">
        <f>IF($AG373,SUMPRODUCT(AI$2:AI373,$AH$2:$AH373)/SUM($AH$2:$AH373),0)</f>
        <v>0</v>
      </c>
      <c r="BD373" s="11">
        <f>IF($AG373,SUMPRODUCT(AJ$2:AJ373,$AH$2:$AH373)/SUM($AH$2:$AH373),0)</f>
        <v>0</v>
      </c>
      <c r="BE373" s="11">
        <f>IF($AG373,SUMPRODUCT(AK$2:AK373,$AH$2:$AH373)/SUM($AH$2:$AH373),0)</f>
        <v>0</v>
      </c>
      <c r="BF373" s="11">
        <f>IF($AG373,SUMPRODUCT(AL$2:AL373,$AH$2:$AH373)/SUM($AH$2:$AH373),0)</f>
        <v>0</v>
      </c>
      <c r="BG373" s="11">
        <f>IF($AG373,SUMPRODUCT(AM$2:AM373,$AH$2:$AH373)/SUM($AH$2:$AH373),0)</f>
        <v>0</v>
      </c>
      <c r="BH373" s="11">
        <f>IF($AG373,SUMPRODUCT(AN$2:AN373,$AH$2:$AH373)/SUM($AH$2:$AH373),0)</f>
        <v>0</v>
      </c>
      <c r="BI373" s="11">
        <f>IF($AG373,SUMPRODUCT(AO$2:AO373,$AH$2:$AH373)/SUM($AH$2:$AH373),0)</f>
        <v>0</v>
      </c>
      <c r="BJ373" s="11">
        <f>IF($AG373,SUMPRODUCT(AP$2:AP373,$AH$2:$AH373)/SUM($AH$2:$AH373),0)</f>
        <v>0</v>
      </c>
      <c r="BK373" s="11">
        <f>IF($AG373,SUMPRODUCT(AQ$2:AQ373,$AH$2:$AH373)/SUM($AH$2:$AH373),0)</f>
        <v>0</v>
      </c>
      <c r="BL373" s="11">
        <f>IF($AG373,SUMPRODUCT(AR$2:AR373,$AH$2:$AH373)/SUM($AH$2:$AH373),0)</f>
        <v>0</v>
      </c>
      <c r="BM373" s="11">
        <f>IF($AG373,SUMPRODUCT(AS$2:AS373,$AH$2:$AH373)/SUM($AH$2:$AH373),0)</f>
        <v>0</v>
      </c>
      <c r="BN373" s="11">
        <f>IF($AG373,SUMPRODUCT(AT$2:AT373,$AH$2:$AH373)/SUM($AH$2:$AH373),0)</f>
        <v>0</v>
      </c>
      <c r="BO373" s="11">
        <f>IF($AG373,SUMPRODUCT(AU$2:AU373,$AH$2:$AH373)/SUM($AH$2:$AH373),0)</f>
        <v>0</v>
      </c>
      <c r="BP373" s="11">
        <f>IF($AG373,SUMPRODUCT(AV$2:AV373,$AH$2:$AH373)/SUM($AH$2:$AH373),0)</f>
        <v>0</v>
      </c>
      <c r="BQ373" s="11">
        <f>IF($AG373,SUMPRODUCT(AW$2:AW373,$AH$2:$AH373)/SUM($AH$2:$AH373),0)</f>
        <v>0</v>
      </c>
      <c r="BR373" s="11">
        <f>IF($AG373,SUMPRODUCT(AX$2:AX373,$AH$2:$AH373)/SUM($AH$2:$AH373),0)</f>
        <v>0</v>
      </c>
      <c r="BS373" s="11">
        <f>IF($AG373,SUMPRODUCT(AY$2:AY373,$AH$2:$AH373)/SUM($AH$2:$AH373),0)</f>
        <v>0</v>
      </c>
      <c r="BT373" s="11">
        <f>IF($AG373,SUMPRODUCT(AZ$2:AZ373,$AH$2:$AH373)/SUM($AH$2:$AH373),0)</f>
        <v>0</v>
      </c>
      <c r="BU373" s="11">
        <f>IF($AG373,SUMPRODUCT(BA$2:BA373,$AH$2:$AH373)/SUM($AH$2:$AH373),0)</f>
        <v>0</v>
      </c>
      <c r="BV373" s="11"/>
      <c r="BW373" s="109" cm="1">
        <f t="array" ref="BW373">IF($AG373,SQRT(SUMPRODUCT($AH$2:$AH373, (AI$2:AI373-BC373)^2)/(SUM($AH$2:$AH373)-1)),0)</f>
        <v>0</v>
      </c>
      <c r="BX373" s="109" cm="1">
        <f t="array" ref="BX373">IF($AG373,SQRT(SUMPRODUCT($AH$2:$AH373, (AJ$2:AJ373-BD373)^2)/(SUM($AH$2:$AH373)-1)),0)</f>
        <v>0</v>
      </c>
      <c r="BY373" s="109" cm="1">
        <f t="array" ref="BY373">IF($AG373,SQRT(SUMPRODUCT($AH$2:$AH373, (AK$2:AK373-BE373)^2)/(SUM($AH$2:$AH373)-1)),0)</f>
        <v>0</v>
      </c>
      <c r="BZ373" s="109" cm="1">
        <f t="array" ref="BZ373">IF($AG373,SQRT(SUMPRODUCT($AH$2:$AH373, (AL$2:AL373-BF373)^2)/(SUM($AH$2:$AH373)-1)),0)</f>
        <v>0</v>
      </c>
      <c r="CA373" s="109" cm="1">
        <f t="array" ref="CA373">IF($AG373,SQRT(SUMPRODUCT($AH$2:$AH373, (AM$2:AM373-BG373)^2)/(SUM($AH$2:$AH373)-1)),0)</f>
        <v>0</v>
      </c>
      <c r="CB373" s="109" cm="1">
        <f t="array" ref="CB373">IF($AG373,SQRT(SUMPRODUCT($AH$2:$AH373, (AN$2:AN373-BH373)^2)/(SUM($AH$2:$AH373)-1)),0)</f>
        <v>0</v>
      </c>
      <c r="CC373" s="109" cm="1">
        <f t="array" ref="CC373">IF($AG373,SQRT(SUMPRODUCT($AH$2:$AH373, (AO$2:AO373-BI373)^2)/(SUM($AH$2:$AH373)-1)),0)</f>
        <v>0</v>
      </c>
      <c r="CD373" s="109" cm="1">
        <f t="array" ref="CD373">IF($AG373,SQRT(SUMPRODUCT($AH$2:$AH373, (AP$2:AP373-BJ373)^2)/(SUM($AH$2:$AH373)-1)),0)</f>
        <v>0</v>
      </c>
      <c r="CE373" s="109" cm="1">
        <f t="array" ref="CE373">IF($AG373,SQRT(SUMPRODUCT($AH$2:$AH373, (AQ$2:AQ373-BK373)^2)/(SUM($AH$2:$AH373)-1)),0)</f>
        <v>0</v>
      </c>
      <c r="CF373" s="109" cm="1">
        <f t="array" ref="CF373">IF($AG373,SQRT(SUMPRODUCT($AH$2:$AH373, (AR$2:AR373-BL373)^2)/(SUM($AH$2:$AH373)-1)),0)</f>
        <v>0</v>
      </c>
      <c r="CG373" s="109" cm="1">
        <f t="array" ref="CG373">IF($AG373,SQRT(SUMPRODUCT($AH$2:$AH373, (AS$2:AS373-BM373)^2)/(SUM($AH$2:$AH373)-1)),0)</f>
        <v>0</v>
      </c>
      <c r="CH373" s="109" cm="1">
        <f t="array" ref="CH373">IF($AG373,SQRT(SUMPRODUCT($AH$2:$AH373, (AT$2:AT373-BN373)^2)/(SUM($AH$2:$AH373)-1)),0)</f>
        <v>0</v>
      </c>
      <c r="CI373" s="109" cm="1">
        <f t="array" ref="CI373">IF($AG373,SQRT(SUMPRODUCT($AH$2:$AH373, (AU$2:AU373-BO373)^2)/(SUM($AH$2:$AH373)-1)),0)</f>
        <v>0</v>
      </c>
      <c r="CJ373" s="109" cm="1">
        <f t="array" ref="CJ373">IF($AG373,SQRT(SUMPRODUCT($AH$2:$AH373, (AV$2:AV373-BP373)^2)/(SUM($AH$2:$AH373)-1)),0)</f>
        <v>0</v>
      </c>
      <c r="CK373" s="109" cm="1">
        <f t="array" ref="CK373">IF($AG373,SQRT(SUMPRODUCT($AH$2:$AH373, (AW$2:AW373-BQ373)^2)/(SUM($AH$2:$AH373)-1)),0)</f>
        <v>0</v>
      </c>
      <c r="CL373" s="109" cm="1">
        <f t="array" ref="CL373">IF($AG373,SQRT(SUMPRODUCT($AH$2:$AH373, (AX$2:AX373-BR373)^2)/(SUM($AH$2:$AH373)-1)),0)</f>
        <v>0</v>
      </c>
      <c r="CM373" s="109" cm="1">
        <f t="array" ref="CM373">IF($AG373,SQRT(SUMPRODUCT($AH$2:$AH373, (AY$2:AY373-BS373)^2)/(SUM($AH$2:$AH373)-1)),0)</f>
        <v>0</v>
      </c>
      <c r="CN373" s="109" cm="1">
        <f t="array" ref="CN373">IF($AG373,SQRT(SUMPRODUCT($AH$2:$AH373, (AZ$2:AZ373-BT373)^2)/(SUM($AH$2:$AH373)-1)),0)</f>
        <v>0</v>
      </c>
      <c r="CO373" s="109" cm="1">
        <f t="array" ref="CO373">IF($AG373,SQRT(SUMPRODUCT($AH$2:$AH373, (BA$2:BA373-BU373)^2)/(SUM($AH$2:$AH373)-1)),0)</f>
        <v>0</v>
      </c>
    </row>
    <row r="374" spans="34:93" x14ac:dyDescent="0.25">
      <c r="AH374" s="99" t="str">
        <f t="shared" si="102"/>
        <v/>
      </c>
      <c r="AI374" s="11">
        <f t="shared" ca="1" si="103"/>
        <v>0</v>
      </c>
      <c r="AJ374" s="11">
        <f t="shared" ca="1" si="103"/>
        <v>0</v>
      </c>
      <c r="AK374" s="11">
        <f t="shared" ca="1" si="103"/>
        <v>0</v>
      </c>
      <c r="AL374" s="11">
        <f t="shared" ca="1" si="103"/>
        <v>0</v>
      </c>
      <c r="AM374" s="11">
        <f t="shared" ca="1" si="103"/>
        <v>0</v>
      </c>
      <c r="AN374" s="11">
        <f t="shared" ca="1" si="103"/>
        <v>0</v>
      </c>
      <c r="AO374" s="11">
        <f t="shared" ca="1" si="103"/>
        <v>0</v>
      </c>
      <c r="AP374" s="11">
        <f t="shared" ca="1" si="103"/>
        <v>0</v>
      </c>
      <c r="AQ374" s="11">
        <f t="shared" ca="1" si="103"/>
        <v>0</v>
      </c>
      <c r="AR374" s="11">
        <f t="shared" ca="1" si="103"/>
        <v>0</v>
      </c>
      <c r="AS374" s="11">
        <f t="shared" ca="1" si="104"/>
        <v>0</v>
      </c>
      <c r="AT374" s="11">
        <f t="shared" ca="1" si="104"/>
        <v>0</v>
      </c>
      <c r="AU374" s="11">
        <f t="shared" ca="1" si="104"/>
        <v>0</v>
      </c>
      <c r="AV374" s="11">
        <f t="shared" ca="1" si="104"/>
        <v>0</v>
      </c>
      <c r="AW374" s="11">
        <f t="shared" ca="1" si="104"/>
        <v>0</v>
      </c>
      <c r="AX374" s="11">
        <f t="shared" ca="1" si="104"/>
        <v>0</v>
      </c>
      <c r="AY374" s="11">
        <f t="shared" ca="1" si="104"/>
        <v>0</v>
      </c>
      <c r="AZ374" s="11">
        <f t="shared" ca="1" si="104"/>
        <v>0</v>
      </c>
      <c r="BA374" s="11">
        <f t="shared" ca="1" si="104"/>
        <v>0</v>
      </c>
      <c r="BB374" s="11"/>
      <c r="BC374" s="11">
        <f>IF($AG374,SUMPRODUCT(AI$2:AI374,$AH$2:$AH374)/SUM($AH$2:$AH374),0)</f>
        <v>0</v>
      </c>
      <c r="BD374" s="11">
        <f>IF($AG374,SUMPRODUCT(AJ$2:AJ374,$AH$2:$AH374)/SUM($AH$2:$AH374),0)</f>
        <v>0</v>
      </c>
      <c r="BE374" s="11">
        <f>IF($AG374,SUMPRODUCT(AK$2:AK374,$AH$2:$AH374)/SUM($AH$2:$AH374),0)</f>
        <v>0</v>
      </c>
      <c r="BF374" s="11">
        <f>IF($AG374,SUMPRODUCT(AL$2:AL374,$AH$2:$AH374)/SUM($AH$2:$AH374),0)</f>
        <v>0</v>
      </c>
      <c r="BG374" s="11">
        <f>IF($AG374,SUMPRODUCT(AM$2:AM374,$AH$2:$AH374)/SUM($AH$2:$AH374),0)</f>
        <v>0</v>
      </c>
      <c r="BH374" s="11">
        <f>IF($AG374,SUMPRODUCT(AN$2:AN374,$AH$2:$AH374)/SUM($AH$2:$AH374),0)</f>
        <v>0</v>
      </c>
      <c r="BI374" s="11">
        <f>IF($AG374,SUMPRODUCT(AO$2:AO374,$AH$2:$AH374)/SUM($AH$2:$AH374),0)</f>
        <v>0</v>
      </c>
      <c r="BJ374" s="11">
        <f>IF($AG374,SUMPRODUCT(AP$2:AP374,$AH$2:$AH374)/SUM($AH$2:$AH374),0)</f>
        <v>0</v>
      </c>
      <c r="BK374" s="11">
        <f>IF($AG374,SUMPRODUCT(AQ$2:AQ374,$AH$2:$AH374)/SUM($AH$2:$AH374),0)</f>
        <v>0</v>
      </c>
      <c r="BL374" s="11">
        <f>IF($AG374,SUMPRODUCT(AR$2:AR374,$AH$2:$AH374)/SUM($AH$2:$AH374),0)</f>
        <v>0</v>
      </c>
      <c r="BM374" s="11">
        <f>IF($AG374,SUMPRODUCT(AS$2:AS374,$AH$2:$AH374)/SUM($AH$2:$AH374),0)</f>
        <v>0</v>
      </c>
      <c r="BN374" s="11">
        <f>IF($AG374,SUMPRODUCT(AT$2:AT374,$AH$2:$AH374)/SUM($AH$2:$AH374),0)</f>
        <v>0</v>
      </c>
      <c r="BO374" s="11">
        <f>IF($AG374,SUMPRODUCT(AU$2:AU374,$AH$2:$AH374)/SUM($AH$2:$AH374),0)</f>
        <v>0</v>
      </c>
      <c r="BP374" s="11">
        <f>IF($AG374,SUMPRODUCT(AV$2:AV374,$AH$2:$AH374)/SUM($AH$2:$AH374),0)</f>
        <v>0</v>
      </c>
      <c r="BQ374" s="11">
        <f>IF($AG374,SUMPRODUCT(AW$2:AW374,$AH$2:$AH374)/SUM($AH$2:$AH374),0)</f>
        <v>0</v>
      </c>
      <c r="BR374" s="11">
        <f>IF($AG374,SUMPRODUCT(AX$2:AX374,$AH$2:$AH374)/SUM($AH$2:$AH374),0)</f>
        <v>0</v>
      </c>
      <c r="BS374" s="11">
        <f>IF($AG374,SUMPRODUCT(AY$2:AY374,$AH$2:$AH374)/SUM($AH$2:$AH374),0)</f>
        <v>0</v>
      </c>
      <c r="BT374" s="11">
        <f>IF($AG374,SUMPRODUCT(AZ$2:AZ374,$AH$2:$AH374)/SUM($AH$2:$AH374),0)</f>
        <v>0</v>
      </c>
      <c r="BU374" s="11">
        <f>IF($AG374,SUMPRODUCT(BA$2:BA374,$AH$2:$AH374)/SUM($AH$2:$AH374),0)</f>
        <v>0</v>
      </c>
      <c r="BV374" s="11"/>
      <c r="BW374" s="109" cm="1">
        <f t="array" ref="BW374">IF($AG374,SQRT(SUMPRODUCT($AH$2:$AH374, (AI$2:AI374-BC374)^2)/(SUM($AH$2:$AH374)-1)),0)</f>
        <v>0</v>
      </c>
      <c r="BX374" s="109" cm="1">
        <f t="array" ref="BX374">IF($AG374,SQRT(SUMPRODUCT($AH$2:$AH374, (AJ$2:AJ374-BD374)^2)/(SUM($AH$2:$AH374)-1)),0)</f>
        <v>0</v>
      </c>
      <c r="BY374" s="109" cm="1">
        <f t="array" ref="BY374">IF($AG374,SQRT(SUMPRODUCT($AH$2:$AH374, (AK$2:AK374-BE374)^2)/(SUM($AH$2:$AH374)-1)),0)</f>
        <v>0</v>
      </c>
      <c r="BZ374" s="109" cm="1">
        <f t="array" ref="BZ374">IF($AG374,SQRT(SUMPRODUCT($AH$2:$AH374, (AL$2:AL374-BF374)^2)/(SUM($AH$2:$AH374)-1)),0)</f>
        <v>0</v>
      </c>
      <c r="CA374" s="109" cm="1">
        <f t="array" ref="CA374">IF($AG374,SQRT(SUMPRODUCT($AH$2:$AH374, (AM$2:AM374-BG374)^2)/(SUM($AH$2:$AH374)-1)),0)</f>
        <v>0</v>
      </c>
      <c r="CB374" s="109" cm="1">
        <f t="array" ref="CB374">IF($AG374,SQRT(SUMPRODUCT($AH$2:$AH374, (AN$2:AN374-BH374)^2)/(SUM($AH$2:$AH374)-1)),0)</f>
        <v>0</v>
      </c>
      <c r="CC374" s="109" cm="1">
        <f t="array" ref="CC374">IF($AG374,SQRT(SUMPRODUCT($AH$2:$AH374, (AO$2:AO374-BI374)^2)/(SUM($AH$2:$AH374)-1)),0)</f>
        <v>0</v>
      </c>
      <c r="CD374" s="109" cm="1">
        <f t="array" ref="CD374">IF($AG374,SQRT(SUMPRODUCT($AH$2:$AH374, (AP$2:AP374-BJ374)^2)/(SUM($AH$2:$AH374)-1)),0)</f>
        <v>0</v>
      </c>
      <c r="CE374" s="109" cm="1">
        <f t="array" ref="CE374">IF($AG374,SQRT(SUMPRODUCT($AH$2:$AH374, (AQ$2:AQ374-BK374)^2)/(SUM($AH$2:$AH374)-1)),0)</f>
        <v>0</v>
      </c>
      <c r="CF374" s="109" cm="1">
        <f t="array" ref="CF374">IF($AG374,SQRT(SUMPRODUCT($AH$2:$AH374, (AR$2:AR374-BL374)^2)/(SUM($AH$2:$AH374)-1)),0)</f>
        <v>0</v>
      </c>
      <c r="CG374" s="109" cm="1">
        <f t="array" ref="CG374">IF($AG374,SQRT(SUMPRODUCT($AH$2:$AH374, (AS$2:AS374-BM374)^2)/(SUM($AH$2:$AH374)-1)),0)</f>
        <v>0</v>
      </c>
      <c r="CH374" s="109" cm="1">
        <f t="array" ref="CH374">IF($AG374,SQRT(SUMPRODUCT($AH$2:$AH374, (AT$2:AT374-BN374)^2)/(SUM($AH$2:$AH374)-1)),0)</f>
        <v>0</v>
      </c>
      <c r="CI374" s="109" cm="1">
        <f t="array" ref="CI374">IF($AG374,SQRT(SUMPRODUCT($AH$2:$AH374, (AU$2:AU374-BO374)^2)/(SUM($AH$2:$AH374)-1)),0)</f>
        <v>0</v>
      </c>
      <c r="CJ374" s="109" cm="1">
        <f t="array" ref="CJ374">IF($AG374,SQRT(SUMPRODUCT($AH$2:$AH374, (AV$2:AV374-BP374)^2)/(SUM($AH$2:$AH374)-1)),0)</f>
        <v>0</v>
      </c>
      <c r="CK374" s="109" cm="1">
        <f t="array" ref="CK374">IF($AG374,SQRT(SUMPRODUCT($AH$2:$AH374, (AW$2:AW374-BQ374)^2)/(SUM($AH$2:$AH374)-1)),0)</f>
        <v>0</v>
      </c>
      <c r="CL374" s="109" cm="1">
        <f t="array" ref="CL374">IF($AG374,SQRT(SUMPRODUCT($AH$2:$AH374, (AX$2:AX374-BR374)^2)/(SUM($AH$2:$AH374)-1)),0)</f>
        <v>0</v>
      </c>
      <c r="CM374" s="109" cm="1">
        <f t="array" ref="CM374">IF($AG374,SQRT(SUMPRODUCT($AH$2:$AH374, (AY$2:AY374-BS374)^2)/(SUM($AH$2:$AH374)-1)),0)</f>
        <v>0</v>
      </c>
      <c r="CN374" s="109" cm="1">
        <f t="array" ref="CN374">IF($AG374,SQRT(SUMPRODUCT($AH$2:$AH374, (AZ$2:AZ374-BT374)^2)/(SUM($AH$2:$AH374)-1)),0)</f>
        <v>0</v>
      </c>
      <c r="CO374" s="109" cm="1">
        <f t="array" ref="CO374">IF($AG374,SQRT(SUMPRODUCT($AH$2:$AH374, (BA$2:BA374-BU374)^2)/(SUM($AH$2:$AH374)-1)),0)</f>
        <v>0</v>
      </c>
    </row>
    <row r="375" spans="34:93" x14ac:dyDescent="0.25">
      <c r="AH375" s="99" t="str">
        <f t="shared" si="102"/>
        <v/>
      </c>
      <c r="AI375" s="11">
        <f t="shared" ca="1" si="103"/>
        <v>0</v>
      </c>
      <c r="AJ375" s="11">
        <f t="shared" ca="1" si="103"/>
        <v>0</v>
      </c>
      <c r="AK375" s="11">
        <f t="shared" ca="1" si="103"/>
        <v>0</v>
      </c>
      <c r="AL375" s="11">
        <f t="shared" ca="1" si="103"/>
        <v>0</v>
      </c>
      <c r="AM375" s="11">
        <f t="shared" ca="1" si="103"/>
        <v>0</v>
      </c>
      <c r="AN375" s="11">
        <f t="shared" ca="1" si="103"/>
        <v>0</v>
      </c>
      <c r="AO375" s="11">
        <f t="shared" ca="1" si="103"/>
        <v>0</v>
      </c>
      <c r="AP375" s="11">
        <f t="shared" ca="1" si="103"/>
        <v>0</v>
      </c>
      <c r="AQ375" s="11">
        <f t="shared" ca="1" si="103"/>
        <v>0</v>
      </c>
      <c r="AR375" s="11">
        <f t="shared" ca="1" si="103"/>
        <v>0</v>
      </c>
      <c r="AS375" s="11">
        <f t="shared" ca="1" si="104"/>
        <v>0</v>
      </c>
      <c r="AT375" s="11">
        <f t="shared" ca="1" si="104"/>
        <v>0</v>
      </c>
      <c r="AU375" s="11">
        <f t="shared" ca="1" si="104"/>
        <v>0</v>
      </c>
      <c r="AV375" s="11">
        <f t="shared" ca="1" si="104"/>
        <v>0</v>
      </c>
      <c r="AW375" s="11">
        <f t="shared" ca="1" si="104"/>
        <v>0</v>
      </c>
      <c r="AX375" s="11">
        <f t="shared" ca="1" si="104"/>
        <v>0</v>
      </c>
      <c r="AY375" s="11">
        <f t="shared" ca="1" si="104"/>
        <v>0</v>
      </c>
      <c r="AZ375" s="11">
        <f t="shared" ca="1" si="104"/>
        <v>0</v>
      </c>
      <c r="BA375" s="11">
        <f t="shared" ca="1" si="104"/>
        <v>0</v>
      </c>
      <c r="BB375" s="11"/>
      <c r="BC375" s="11">
        <f>IF($AG375,SUMPRODUCT(AI$2:AI375,$AH$2:$AH375)/SUM($AH$2:$AH375),0)</f>
        <v>0</v>
      </c>
      <c r="BD375" s="11">
        <f>IF($AG375,SUMPRODUCT(AJ$2:AJ375,$AH$2:$AH375)/SUM($AH$2:$AH375),0)</f>
        <v>0</v>
      </c>
      <c r="BE375" s="11">
        <f>IF($AG375,SUMPRODUCT(AK$2:AK375,$AH$2:$AH375)/SUM($AH$2:$AH375),0)</f>
        <v>0</v>
      </c>
      <c r="BF375" s="11">
        <f>IF($AG375,SUMPRODUCT(AL$2:AL375,$AH$2:$AH375)/SUM($AH$2:$AH375),0)</f>
        <v>0</v>
      </c>
      <c r="BG375" s="11">
        <f>IF($AG375,SUMPRODUCT(AM$2:AM375,$AH$2:$AH375)/SUM($AH$2:$AH375),0)</f>
        <v>0</v>
      </c>
      <c r="BH375" s="11">
        <f>IF($AG375,SUMPRODUCT(AN$2:AN375,$AH$2:$AH375)/SUM($AH$2:$AH375),0)</f>
        <v>0</v>
      </c>
      <c r="BI375" s="11">
        <f>IF($AG375,SUMPRODUCT(AO$2:AO375,$AH$2:$AH375)/SUM($AH$2:$AH375),0)</f>
        <v>0</v>
      </c>
      <c r="BJ375" s="11">
        <f>IF($AG375,SUMPRODUCT(AP$2:AP375,$AH$2:$AH375)/SUM($AH$2:$AH375),0)</f>
        <v>0</v>
      </c>
      <c r="BK375" s="11">
        <f>IF($AG375,SUMPRODUCT(AQ$2:AQ375,$AH$2:$AH375)/SUM($AH$2:$AH375),0)</f>
        <v>0</v>
      </c>
      <c r="BL375" s="11">
        <f>IF($AG375,SUMPRODUCT(AR$2:AR375,$AH$2:$AH375)/SUM($AH$2:$AH375),0)</f>
        <v>0</v>
      </c>
      <c r="BM375" s="11">
        <f>IF($AG375,SUMPRODUCT(AS$2:AS375,$AH$2:$AH375)/SUM($AH$2:$AH375),0)</f>
        <v>0</v>
      </c>
      <c r="BN375" s="11">
        <f>IF($AG375,SUMPRODUCT(AT$2:AT375,$AH$2:$AH375)/SUM($AH$2:$AH375),0)</f>
        <v>0</v>
      </c>
      <c r="BO375" s="11">
        <f>IF($AG375,SUMPRODUCT(AU$2:AU375,$AH$2:$AH375)/SUM($AH$2:$AH375),0)</f>
        <v>0</v>
      </c>
      <c r="BP375" s="11">
        <f>IF($AG375,SUMPRODUCT(AV$2:AV375,$AH$2:$AH375)/SUM($AH$2:$AH375),0)</f>
        <v>0</v>
      </c>
      <c r="BQ375" s="11">
        <f>IF($AG375,SUMPRODUCT(AW$2:AW375,$AH$2:$AH375)/SUM($AH$2:$AH375),0)</f>
        <v>0</v>
      </c>
      <c r="BR375" s="11">
        <f>IF($AG375,SUMPRODUCT(AX$2:AX375,$AH$2:$AH375)/SUM($AH$2:$AH375),0)</f>
        <v>0</v>
      </c>
      <c r="BS375" s="11">
        <f>IF($AG375,SUMPRODUCT(AY$2:AY375,$AH$2:$AH375)/SUM($AH$2:$AH375),0)</f>
        <v>0</v>
      </c>
      <c r="BT375" s="11">
        <f>IF($AG375,SUMPRODUCT(AZ$2:AZ375,$AH$2:$AH375)/SUM($AH$2:$AH375),0)</f>
        <v>0</v>
      </c>
      <c r="BU375" s="11">
        <f>IF($AG375,SUMPRODUCT(BA$2:BA375,$AH$2:$AH375)/SUM($AH$2:$AH375),0)</f>
        <v>0</v>
      </c>
      <c r="BV375" s="11"/>
      <c r="BW375" s="109" cm="1">
        <f t="array" ref="BW375">IF($AG375,SQRT(SUMPRODUCT($AH$2:$AH375, (AI$2:AI375-BC375)^2)/(SUM($AH$2:$AH375)-1)),0)</f>
        <v>0</v>
      </c>
      <c r="BX375" s="109" cm="1">
        <f t="array" ref="BX375">IF($AG375,SQRT(SUMPRODUCT($AH$2:$AH375, (AJ$2:AJ375-BD375)^2)/(SUM($AH$2:$AH375)-1)),0)</f>
        <v>0</v>
      </c>
      <c r="BY375" s="109" cm="1">
        <f t="array" ref="BY375">IF($AG375,SQRT(SUMPRODUCT($AH$2:$AH375, (AK$2:AK375-BE375)^2)/(SUM($AH$2:$AH375)-1)),0)</f>
        <v>0</v>
      </c>
      <c r="BZ375" s="109" cm="1">
        <f t="array" ref="BZ375">IF($AG375,SQRT(SUMPRODUCT($AH$2:$AH375, (AL$2:AL375-BF375)^2)/(SUM($AH$2:$AH375)-1)),0)</f>
        <v>0</v>
      </c>
      <c r="CA375" s="109" cm="1">
        <f t="array" ref="CA375">IF($AG375,SQRT(SUMPRODUCT($AH$2:$AH375, (AM$2:AM375-BG375)^2)/(SUM($AH$2:$AH375)-1)),0)</f>
        <v>0</v>
      </c>
      <c r="CB375" s="109" cm="1">
        <f t="array" ref="CB375">IF($AG375,SQRT(SUMPRODUCT($AH$2:$AH375, (AN$2:AN375-BH375)^2)/(SUM($AH$2:$AH375)-1)),0)</f>
        <v>0</v>
      </c>
      <c r="CC375" s="109" cm="1">
        <f t="array" ref="CC375">IF($AG375,SQRT(SUMPRODUCT($AH$2:$AH375, (AO$2:AO375-BI375)^2)/(SUM($AH$2:$AH375)-1)),0)</f>
        <v>0</v>
      </c>
      <c r="CD375" s="109" cm="1">
        <f t="array" ref="CD375">IF($AG375,SQRT(SUMPRODUCT($AH$2:$AH375, (AP$2:AP375-BJ375)^2)/(SUM($AH$2:$AH375)-1)),0)</f>
        <v>0</v>
      </c>
      <c r="CE375" s="109" cm="1">
        <f t="array" ref="CE375">IF($AG375,SQRT(SUMPRODUCT($AH$2:$AH375, (AQ$2:AQ375-BK375)^2)/(SUM($AH$2:$AH375)-1)),0)</f>
        <v>0</v>
      </c>
      <c r="CF375" s="109" cm="1">
        <f t="array" ref="CF375">IF($AG375,SQRT(SUMPRODUCT($AH$2:$AH375, (AR$2:AR375-BL375)^2)/(SUM($AH$2:$AH375)-1)),0)</f>
        <v>0</v>
      </c>
      <c r="CG375" s="109" cm="1">
        <f t="array" ref="CG375">IF($AG375,SQRT(SUMPRODUCT($AH$2:$AH375, (AS$2:AS375-BM375)^2)/(SUM($AH$2:$AH375)-1)),0)</f>
        <v>0</v>
      </c>
      <c r="CH375" s="109" cm="1">
        <f t="array" ref="CH375">IF($AG375,SQRT(SUMPRODUCT($AH$2:$AH375, (AT$2:AT375-BN375)^2)/(SUM($AH$2:$AH375)-1)),0)</f>
        <v>0</v>
      </c>
      <c r="CI375" s="109" cm="1">
        <f t="array" ref="CI375">IF($AG375,SQRT(SUMPRODUCT($AH$2:$AH375, (AU$2:AU375-BO375)^2)/(SUM($AH$2:$AH375)-1)),0)</f>
        <v>0</v>
      </c>
      <c r="CJ375" s="109" cm="1">
        <f t="array" ref="CJ375">IF($AG375,SQRT(SUMPRODUCT($AH$2:$AH375, (AV$2:AV375-BP375)^2)/(SUM($AH$2:$AH375)-1)),0)</f>
        <v>0</v>
      </c>
      <c r="CK375" s="109" cm="1">
        <f t="array" ref="CK375">IF($AG375,SQRT(SUMPRODUCT($AH$2:$AH375, (AW$2:AW375-BQ375)^2)/(SUM($AH$2:$AH375)-1)),0)</f>
        <v>0</v>
      </c>
      <c r="CL375" s="109" cm="1">
        <f t="array" ref="CL375">IF($AG375,SQRT(SUMPRODUCT($AH$2:$AH375, (AX$2:AX375-BR375)^2)/(SUM($AH$2:$AH375)-1)),0)</f>
        <v>0</v>
      </c>
      <c r="CM375" s="109" cm="1">
        <f t="array" ref="CM375">IF($AG375,SQRT(SUMPRODUCT($AH$2:$AH375, (AY$2:AY375-BS375)^2)/(SUM($AH$2:$AH375)-1)),0)</f>
        <v>0</v>
      </c>
      <c r="CN375" s="109" cm="1">
        <f t="array" ref="CN375">IF($AG375,SQRT(SUMPRODUCT($AH$2:$AH375, (AZ$2:AZ375-BT375)^2)/(SUM($AH$2:$AH375)-1)),0)</f>
        <v>0</v>
      </c>
      <c r="CO375" s="109" cm="1">
        <f t="array" ref="CO375">IF($AG375,SQRT(SUMPRODUCT($AH$2:$AH375, (BA$2:BA375-BU375)^2)/(SUM($AH$2:$AH375)-1)),0)</f>
        <v>0</v>
      </c>
    </row>
    <row r="376" spans="34:93" x14ac:dyDescent="0.25">
      <c r="AH376" s="99" t="str">
        <f t="shared" si="102"/>
        <v/>
      </c>
      <c r="AI376" s="11">
        <f t="shared" ca="1" si="103"/>
        <v>0</v>
      </c>
      <c r="AJ376" s="11">
        <f t="shared" ca="1" si="103"/>
        <v>0</v>
      </c>
      <c r="AK376" s="11">
        <f t="shared" ca="1" si="103"/>
        <v>0</v>
      </c>
      <c r="AL376" s="11">
        <f t="shared" ca="1" si="103"/>
        <v>0</v>
      </c>
      <c r="AM376" s="11">
        <f t="shared" ca="1" si="103"/>
        <v>0</v>
      </c>
      <c r="AN376" s="11">
        <f t="shared" ca="1" si="103"/>
        <v>0</v>
      </c>
      <c r="AO376" s="11">
        <f t="shared" ca="1" si="103"/>
        <v>0</v>
      </c>
      <c r="AP376" s="11">
        <f t="shared" ca="1" si="103"/>
        <v>0</v>
      </c>
      <c r="AQ376" s="11">
        <f t="shared" ca="1" si="103"/>
        <v>0</v>
      </c>
      <c r="AR376" s="11">
        <f t="shared" ca="1" si="103"/>
        <v>0</v>
      </c>
      <c r="AS376" s="11">
        <f t="shared" ca="1" si="104"/>
        <v>0</v>
      </c>
      <c r="AT376" s="11">
        <f t="shared" ca="1" si="104"/>
        <v>0</v>
      </c>
      <c r="AU376" s="11">
        <f t="shared" ca="1" si="104"/>
        <v>0</v>
      </c>
      <c r="AV376" s="11">
        <f t="shared" ca="1" si="104"/>
        <v>0</v>
      </c>
      <c r="AW376" s="11">
        <f t="shared" ca="1" si="104"/>
        <v>0</v>
      </c>
      <c r="AX376" s="11">
        <f t="shared" ca="1" si="104"/>
        <v>0</v>
      </c>
      <c r="AY376" s="11">
        <f t="shared" ca="1" si="104"/>
        <v>0</v>
      </c>
      <c r="AZ376" s="11">
        <f t="shared" ca="1" si="104"/>
        <v>0</v>
      </c>
      <c r="BA376" s="11">
        <f t="shared" ca="1" si="104"/>
        <v>0</v>
      </c>
      <c r="BB376" s="11"/>
      <c r="BC376" s="11">
        <f>IF($AG376,SUMPRODUCT(AI$2:AI376,$AH$2:$AH376)/SUM($AH$2:$AH376),0)</f>
        <v>0</v>
      </c>
      <c r="BD376" s="11">
        <f>IF($AG376,SUMPRODUCT(AJ$2:AJ376,$AH$2:$AH376)/SUM($AH$2:$AH376),0)</f>
        <v>0</v>
      </c>
      <c r="BE376" s="11">
        <f>IF($AG376,SUMPRODUCT(AK$2:AK376,$AH$2:$AH376)/SUM($AH$2:$AH376),0)</f>
        <v>0</v>
      </c>
      <c r="BF376" s="11">
        <f>IF($AG376,SUMPRODUCT(AL$2:AL376,$AH$2:$AH376)/SUM($AH$2:$AH376),0)</f>
        <v>0</v>
      </c>
      <c r="BG376" s="11">
        <f>IF($AG376,SUMPRODUCT(AM$2:AM376,$AH$2:$AH376)/SUM($AH$2:$AH376),0)</f>
        <v>0</v>
      </c>
      <c r="BH376" s="11">
        <f>IF($AG376,SUMPRODUCT(AN$2:AN376,$AH$2:$AH376)/SUM($AH$2:$AH376),0)</f>
        <v>0</v>
      </c>
      <c r="BI376" s="11">
        <f>IF($AG376,SUMPRODUCT(AO$2:AO376,$AH$2:$AH376)/SUM($AH$2:$AH376),0)</f>
        <v>0</v>
      </c>
      <c r="BJ376" s="11">
        <f>IF($AG376,SUMPRODUCT(AP$2:AP376,$AH$2:$AH376)/SUM($AH$2:$AH376),0)</f>
        <v>0</v>
      </c>
      <c r="BK376" s="11">
        <f>IF($AG376,SUMPRODUCT(AQ$2:AQ376,$AH$2:$AH376)/SUM($AH$2:$AH376),0)</f>
        <v>0</v>
      </c>
      <c r="BL376" s="11">
        <f>IF($AG376,SUMPRODUCT(AR$2:AR376,$AH$2:$AH376)/SUM($AH$2:$AH376),0)</f>
        <v>0</v>
      </c>
      <c r="BM376" s="11">
        <f>IF($AG376,SUMPRODUCT(AS$2:AS376,$AH$2:$AH376)/SUM($AH$2:$AH376),0)</f>
        <v>0</v>
      </c>
      <c r="BN376" s="11">
        <f>IF($AG376,SUMPRODUCT(AT$2:AT376,$AH$2:$AH376)/SUM($AH$2:$AH376),0)</f>
        <v>0</v>
      </c>
      <c r="BO376" s="11">
        <f>IF($AG376,SUMPRODUCT(AU$2:AU376,$AH$2:$AH376)/SUM($AH$2:$AH376),0)</f>
        <v>0</v>
      </c>
      <c r="BP376" s="11">
        <f>IF($AG376,SUMPRODUCT(AV$2:AV376,$AH$2:$AH376)/SUM($AH$2:$AH376),0)</f>
        <v>0</v>
      </c>
      <c r="BQ376" s="11">
        <f>IF($AG376,SUMPRODUCT(AW$2:AW376,$AH$2:$AH376)/SUM($AH$2:$AH376),0)</f>
        <v>0</v>
      </c>
      <c r="BR376" s="11">
        <f>IF($AG376,SUMPRODUCT(AX$2:AX376,$AH$2:$AH376)/SUM($AH$2:$AH376),0)</f>
        <v>0</v>
      </c>
      <c r="BS376" s="11">
        <f>IF($AG376,SUMPRODUCT(AY$2:AY376,$AH$2:$AH376)/SUM($AH$2:$AH376),0)</f>
        <v>0</v>
      </c>
      <c r="BT376" s="11">
        <f>IF($AG376,SUMPRODUCT(AZ$2:AZ376,$AH$2:$AH376)/SUM($AH$2:$AH376),0)</f>
        <v>0</v>
      </c>
      <c r="BU376" s="11">
        <f>IF($AG376,SUMPRODUCT(BA$2:BA376,$AH$2:$AH376)/SUM($AH$2:$AH376),0)</f>
        <v>0</v>
      </c>
      <c r="BV376" s="11"/>
      <c r="BW376" s="109" cm="1">
        <f t="array" ref="BW376">IF($AG376,SQRT(SUMPRODUCT($AH$2:$AH376, (AI$2:AI376-BC376)^2)/(SUM($AH$2:$AH376)-1)),0)</f>
        <v>0</v>
      </c>
      <c r="BX376" s="109" cm="1">
        <f t="array" ref="BX376">IF($AG376,SQRT(SUMPRODUCT($AH$2:$AH376, (AJ$2:AJ376-BD376)^2)/(SUM($AH$2:$AH376)-1)),0)</f>
        <v>0</v>
      </c>
      <c r="BY376" s="109" cm="1">
        <f t="array" ref="BY376">IF($AG376,SQRT(SUMPRODUCT($AH$2:$AH376, (AK$2:AK376-BE376)^2)/(SUM($AH$2:$AH376)-1)),0)</f>
        <v>0</v>
      </c>
      <c r="BZ376" s="109" cm="1">
        <f t="array" ref="BZ376">IF($AG376,SQRT(SUMPRODUCT($AH$2:$AH376, (AL$2:AL376-BF376)^2)/(SUM($AH$2:$AH376)-1)),0)</f>
        <v>0</v>
      </c>
      <c r="CA376" s="109" cm="1">
        <f t="array" ref="CA376">IF($AG376,SQRT(SUMPRODUCT($AH$2:$AH376, (AM$2:AM376-BG376)^2)/(SUM($AH$2:$AH376)-1)),0)</f>
        <v>0</v>
      </c>
      <c r="CB376" s="109" cm="1">
        <f t="array" ref="CB376">IF($AG376,SQRT(SUMPRODUCT($AH$2:$AH376, (AN$2:AN376-BH376)^2)/(SUM($AH$2:$AH376)-1)),0)</f>
        <v>0</v>
      </c>
      <c r="CC376" s="109" cm="1">
        <f t="array" ref="CC376">IF($AG376,SQRT(SUMPRODUCT($AH$2:$AH376, (AO$2:AO376-BI376)^2)/(SUM($AH$2:$AH376)-1)),0)</f>
        <v>0</v>
      </c>
      <c r="CD376" s="109" cm="1">
        <f t="array" ref="CD376">IF($AG376,SQRT(SUMPRODUCT($AH$2:$AH376, (AP$2:AP376-BJ376)^2)/(SUM($AH$2:$AH376)-1)),0)</f>
        <v>0</v>
      </c>
      <c r="CE376" s="109" cm="1">
        <f t="array" ref="CE376">IF($AG376,SQRT(SUMPRODUCT($AH$2:$AH376, (AQ$2:AQ376-BK376)^2)/(SUM($AH$2:$AH376)-1)),0)</f>
        <v>0</v>
      </c>
      <c r="CF376" s="109" cm="1">
        <f t="array" ref="CF376">IF($AG376,SQRT(SUMPRODUCT($AH$2:$AH376, (AR$2:AR376-BL376)^2)/(SUM($AH$2:$AH376)-1)),0)</f>
        <v>0</v>
      </c>
      <c r="CG376" s="109" cm="1">
        <f t="array" ref="CG376">IF($AG376,SQRT(SUMPRODUCT($AH$2:$AH376, (AS$2:AS376-BM376)^2)/(SUM($AH$2:$AH376)-1)),0)</f>
        <v>0</v>
      </c>
      <c r="CH376" s="109" cm="1">
        <f t="array" ref="CH376">IF($AG376,SQRT(SUMPRODUCT($AH$2:$AH376, (AT$2:AT376-BN376)^2)/(SUM($AH$2:$AH376)-1)),0)</f>
        <v>0</v>
      </c>
      <c r="CI376" s="109" cm="1">
        <f t="array" ref="CI376">IF($AG376,SQRT(SUMPRODUCT($AH$2:$AH376, (AU$2:AU376-BO376)^2)/(SUM($AH$2:$AH376)-1)),0)</f>
        <v>0</v>
      </c>
      <c r="CJ376" s="109" cm="1">
        <f t="array" ref="CJ376">IF($AG376,SQRT(SUMPRODUCT($AH$2:$AH376, (AV$2:AV376-BP376)^2)/(SUM($AH$2:$AH376)-1)),0)</f>
        <v>0</v>
      </c>
      <c r="CK376" s="109" cm="1">
        <f t="array" ref="CK376">IF($AG376,SQRT(SUMPRODUCT($AH$2:$AH376, (AW$2:AW376-BQ376)^2)/(SUM($AH$2:$AH376)-1)),0)</f>
        <v>0</v>
      </c>
      <c r="CL376" s="109" cm="1">
        <f t="array" ref="CL376">IF($AG376,SQRT(SUMPRODUCT($AH$2:$AH376, (AX$2:AX376-BR376)^2)/(SUM($AH$2:$AH376)-1)),0)</f>
        <v>0</v>
      </c>
      <c r="CM376" s="109" cm="1">
        <f t="array" ref="CM376">IF($AG376,SQRT(SUMPRODUCT($AH$2:$AH376, (AY$2:AY376-BS376)^2)/(SUM($AH$2:$AH376)-1)),0)</f>
        <v>0</v>
      </c>
      <c r="CN376" s="109" cm="1">
        <f t="array" ref="CN376">IF($AG376,SQRT(SUMPRODUCT($AH$2:$AH376, (AZ$2:AZ376-BT376)^2)/(SUM($AH$2:$AH376)-1)),0)</f>
        <v>0</v>
      </c>
      <c r="CO376" s="109" cm="1">
        <f t="array" ref="CO376">IF($AG376,SQRT(SUMPRODUCT($AH$2:$AH376, (BA$2:BA376-BU376)^2)/(SUM($AH$2:$AH376)-1)),0)</f>
        <v>0</v>
      </c>
    </row>
    <row r="377" spans="34:93" x14ac:dyDescent="0.25">
      <c r="AH377" s="99" t="str">
        <f t="shared" si="102"/>
        <v/>
      </c>
      <c r="AI377" s="11">
        <f t="shared" ca="1" si="103"/>
        <v>0</v>
      </c>
      <c r="AJ377" s="11">
        <f t="shared" ca="1" si="103"/>
        <v>0</v>
      </c>
      <c r="AK377" s="11">
        <f t="shared" ca="1" si="103"/>
        <v>0</v>
      </c>
      <c r="AL377" s="11">
        <f t="shared" ca="1" si="103"/>
        <v>0</v>
      </c>
      <c r="AM377" s="11">
        <f t="shared" ca="1" si="103"/>
        <v>0</v>
      </c>
      <c r="AN377" s="11">
        <f t="shared" ca="1" si="103"/>
        <v>0</v>
      </c>
      <c r="AO377" s="11">
        <f t="shared" ca="1" si="103"/>
        <v>0</v>
      </c>
      <c r="AP377" s="11">
        <f t="shared" ca="1" si="103"/>
        <v>0</v>
      </c>
      <c r="AQ377" s="11">
        <f t="shared" ca="1" si="103"/>
        <v>0</v>
      </c>
      <c r="AR377" s="11">
        <f t="shared" ca="1" si="103"/>
        <v>0</v>
      </c>
      <c r="AS377" s="11">
        <f t="shared" ca="1" si="104"/>
        <v>0</v>
      </c>
      <c r="AT377" s="11">
        <f t="shared" ca="1" si="104"/>
        <v>0</v>
      </c>
      <c r="AU377" s="11">
        <f t="shared" ca="1" si="104"/>
        <v>0</v>
      </c>
      <c r="AV377" s="11">
        <f t="shared" ca="1" si="104"/>
        <v>0</v>
      </c>
      <c r="AW377" s="11">
        <f t="shared" ca="1" si="104"/>
        <v>0</v>
      </c>
      <c r="AX377" s="11">
        <f t="shared" ca="1" si="104"/>
        <v>0</v>
      </c>
      <c r="AY377" s="11">
        <f t="shared" ca="1" si="104"/>
        <v>0</v>
      </c>
      <c r="AZ377" s="11">
        <f t="shared" ca="1" si="104"/>
        <v>0</v>
      </c>
      <c r="BA377" s="11">
        <f t="shared" ca="1" si="104"/>
        <v>0</v>
      </c>
      <c r="BB377" s="11"/>
      <c r="BC377" s="11">
        <f>IF($AG377,SUMPRODUCT(AI$2:AI377,$AH$2:$AH377)/SUM($AH$2:$AH377),0)</f>
        <v>0</v>
      </c>
      <c r="BD377" s="11">
        <f>IF($AG377,SUMPRODUCT(AJ$2:AJ377,$AH$2:$AH377)/SUM($AH$2:$AH377),0)</f>
        <v>0</v>
      </c>
      <c r="BE377" s="11">
        <f>IF($AG377,SUMPRODUCT(AK$2:AK377,$AH$2:$AH377)/SUM($AH$2:$AH377),0)</f>
        <v>0</v>
      </c>
      <c r="BF377" s="11">
        <f>IF($AG377,SUMPRODUCT(AL$2:AL377,$AH$2:$AH377)/SUM($AH$2:$AH377),0)</f>
        <v>0</v>
      </c>
      <c r="BG377" s="11">
        <f>IF($AG377,SUMPRODUCT(AM$2:AM377,$AH$2:$AH377)/SUM($AH$2:$AH377),0)</f>
        <v>0</v>
      </c>
      <c r="BH377" s="11">
        <f>IF($AG377,SUMPRODUCT(AN$2:AN377,$AH$2:$AH377)/SUM($AH$2:$AH377),0)</f>
        <v>0</v>
      </c>
      <c r="BI377" s="11">
        <f>IF($AG377,SUMPRODUCT(AO$2:AO377,$AH$2:$AH377)/SUM($AH$2:$AH377),0)</f>
        <v>0</v>
      </c>
      <c r="BJ377" s="11">
        <f>IF($AG377,SUMPRODUCT(AP$2:AP377,$AH$2:$AH377)/SUM($AH$2:$AH377),0)</f>
        <v>0</v>
      </c>
      <c r="BK377" s="11">
        <f>IF($AG377,SUMPRODUCT(AQ$2:AQ377,$AH$2:$AH377)/SUM($AH$2:$AH377),0)</f>
        <v>0</v>
      </c>
      <c r="BL377" s="11">
        <f>IF($AG377,SUMPRODUCT(AR$2:AR377,$AH$2:$AH377)/SUM($AH$2:$AH377),0)</f>
        <v>0</v>
      </c>
      <c r="BM377" s="11">
        <f>IF($AG377,SUMPRODUCT(AS$2:AS377,$AH$2:$AH377)/SUM($AH$2:$AH377),0)</f>
        <v>0</v>
      </c>
      <c r="BN377" s="11">
        <f>IF($AG377,SUMPRODUCT(AT$2:AT377,$AH$2:$AH377)/SUM($AH$2:$AH377),0)</f>
        <v>0</v>
      </c>
      <c r="BO377" s="11">
        <f>IF($AG377,SUMPRODUCT(AU$2:AU377,$AH$2:$AH377)/SUM($AH$2:$AH377),0)</f>
        <v>0</v>
      </c>
      <c r="BP377" s="11">
        <f>IF($AG377,SUMPRODUCT(AV$2:AV377,$AH$2:$AH377)/SUM($AH$2:$AH377),0)</f>
        <v>0</v>
      </c>
      <c r="BQ377" s="11">
        <f>IF($AG377,SUMPRODUCT(AW$2:AW377,$AH$2:$AH377)/SUM($AH$2:$AH377),0)</f>
        <v>0</v>
      </c>
      <c r="BR377" s="11">
        <f>IF($AG377,SUMPRODUCT(AX$2:AX377,$AH$2:$AH377)/SUM($AH$2:$AH377),0)</f>
        <v>0</v>
      </c>
      <c r="BS377" s="11">
        <f>IF($AG377,SUMPRODUCT(AY$2:AY377,$AH$2:$AH377)/SUM($AH$2:$AH377),0)</f>
        <v>0</v>
      </c>
      <c r="BT377" s="11">
        <f>IF($AG377,SUMPRODUCT(AZ$2:AZ377,$AH$2:$AH377)/SUM($AH$2:$AH377),0)</f>
        <v>0</v>
      </c>
      <c r="BU377" s="11">
        <f>IF($AG377,SUMPRODUCT(BA$2:BA377,$AH$2:$AH377)/SUM($AH$2:$AH377),0)</f>
        <v>0</v>
      </c>
      <c r="BV377" s="11"/>
      <c r="BW377" s="109" cm="1">
        <f t="array" ref="BW377">IF($AG377,SQRT(SUMPRODUCT($AH$2:$AH377, (AI$2:AI377-BC377)^2)/(SUM($AH$2:$AH377)-1)),0)</f>
        <v>0</v>
      </c>
      <c r="BX377" s="109" cm="1">
        <f t="array" ref="BX377">IF($AG377,SQRT(SUMPRODUCT($AH$2:$AH377, (AJ$2:AJ377-BD377)^2)/(SUM($AH$2:$AH377)-1)),0)</f>
        <v>0</v>
      </c>
      <c r="BY377" s="109" cm="1">
        <f t="array" ref="BY377">IF($AG377,SQRT(SUMPRODUCT($AH$2:$AH377, (AK$2:AK377-BE377)^2)/(SUM($AH$2:$AH377)-1)),0)</f>
        <v>0</v>
      </c>
      <c r="BZ377" s="109" cm="1">
        <f t="array" ref="BZ377">IF($AG377,SQRT(SUMPRODUCT($AH$2:$AH377, (AL$2:AL377-BF377)^2)/(SUM($AH$2:$AH377)-1)),0)</f>
        <v>0</v>
      </c>
      <c r="CA377" s="109" cm="1">
        <f t="array" ref="CA377">IF($AG377,SQRT(SUMPRODUCT($AH$2:$AH377, (AM$2:AM377-BG377)^2)/(SUM($AH$2:$AH377)-1)),0)</f>
        <v>0</v>
      </c>
      <c r="CB377" s="109" cm="1">
        <f t="array" ref="CB377">IF($AG377,SQRT(SUMPRODUCT($AH$2:$AH377, (AN$2:AN377-BH377)^2)/(SUM($AH$2:$AH377)-1)),0)</f>
        <v>0</v>
      </c>
      <c r="CC377" s="109" cm="1">
        <f t="array" ref="CC377">IF($AG377,SQRT(SUMPRODUCT($AH$2:$AH377, (AO$2:AO377-BI377)^2)/(SUM($AH$2:$AH377)-1)),0)</f>
        <v>0</v>
      </c>
      <c r="CD377" s="109" cm="1">
        <f t="array" ref="CD377">IF($AG377,SQRT(SUMPRODUCT($AH$2:$AH377, (AP$2:AP377-BJ377)^2)/(SUM($AH$2:$AH377)-1)),0)</f>
        <v>0</v>
      </c>
      <c r="CE377" s="109" cm="1">
        <f t="array" ref="CE377">IF($AG377,SQRT(SUMPRODUCT($AH$2:$AH377, (AQ$2:AQ377-BK377)^2)/(SUM($AH$2:$AH377)-1)),0)</f>
        <v>0</v>
      </c>
      <c r="CF377" s="109" cm="1">
        <f t="array" ref="CF377">IF($AG377,SQRT(SUMPRODUCT($AH$2:$AH377, (AR$2:AR377-BL377)^2)/(SUM($AH$2:$AH377)-1)),0)</f>
        <v>0</v>
      </c>
      <c r="CG377" s="109" cm="1">
        <f t="array" ref="CG377">IF($AG377,SQRT(SUMPRODUCT($AH$2:$AH377, (AS$2:AS377-BM377)^2)/(SUM($AH$2:$AH377)-1)),0)</f>
        <v>0</v>
      </c>
      <c r="CH377" s="109" cm="1">
        <f t="array" ref="CH377">IF($AG377,SQRT(SUMPRODUCT($AH$2:$AH377, (AT$2:AT377-BN377)^2)/(SUM($AH$2:$AH377)-1)),0)</f>
        <v>0</v>
      </c>
      <c r="CI377" s="109" cm="1">
        <f t="array" ref="CI377">IF($AG377,SQRT(SUMPRODUCT($AH$2:$AH377, (AU$2:AU377-BO377)^2)/(SUM($AH$2:$AH377)-1)),0)</f>
        <v>0</v>
      </c>
      <c r="CJ377" s="109" cm="1">
        <f t="array" ref="CJ377">IF($AG377,SQRT(SUMPRODUCT($AH$2:$AH377, (AV$2:AV377-BP377)^2)/(SUM($AH$2:$AH377)-1)),0)</f>
        <v>0</v>
      </c>
      <c r="CK377" s="109" cm="1">
        <f t="array" ref="CK377">IF($AG377,SQRT(SUMPRODUCT($AH$2:$AH377, (AW$2:AW377-BQ377)^2)/(SUM($AH$2:$AH377)-1)),0)</f>
        <v>0</v>
      </c>
      <c r="CL377" s="109" cm="1">
        <f t="array" ref="CL377">IF($AG377,SQRT(SUMPRODUCT($AH$2:$AH377, (AX$2:AX377-BR377)^2)/(SUM($AH$2:$AH377)-1)),0)</f>
        <v>0</v>
      </c>
      <c r="CM377" s="109" cm="1">
        <f t="array" ref="CM377">IF($AG377,SQRT(SUMPRODUCT($AH$2:$AH377, (AY$2:AY377-BS377)^2)/(SUM($AH$2:$AH377)-1)),0)</f>
        <v>0</v>
      </c>
      <c r="CN377" s="109" cm="1">
        <f t="array" ref="CN377">IF($AG377,SQRT(SUMPRODUCT($AH$2:$AH377, (AZ$2:AZ377-BT377)^2)/(SUM($AH$2:$AH377)-1)),0)</f>
        <v>0</v>
      </c>
      <c r="CO377" s="109" cm="1">
        <f t="array" ref="CO377">IF($AG377,SQRT(SUMPRODUCT($AH$2:$AH377, (BA$2:BA377-BU377)^2)/(SUM($AH$2:$AH377)-1)),0)</f>
        <v>0</v>
      </c>
    </row>
    <row r="378" spans="34:93" x14ac:dyDescent="0.25">
      <c r="AH378" s="99" t="str">
        <f t="shared" si="102"/>
        <v/>
      </c>
      <c r="AI378" s="11">
        <f t="shared" ca="1" si="103"/>
        <v>0</v>
      </c>
      <c r="AJ378" s="11">
        <f t="shared" ca="1" si="103"/>
        <v>0</v>
      </c>
      <c r="AK378" s="11">
        <f t="shared" ca="1" si="103"/>
        <v>0</v>
      </c>
      <c r="AL378" s="11">
        <f t="shared" ca="1" si="103"/>
        <v>0</v>
      </c>
      <c r="AM378" s="11">
        <f t="shared" ca="1" si="103"/>
        <v>0</v>
      </c>
      <c r="AN378" s="11">
        <f t="shared" ca="1" si="103"/>
        <v>0</v>
      </c>
      <c r="AO378" s="11">
        <f t="shared" ca="1" si="103"/>
        <v>0</v>
      </c>
      <c r="AP378" s="11">
        <f t="shared" ca="1" si="103"/>
        <v>0</v>
      </c>
      <c r="AQ378" s="11">
        <f t="shared" ca="1" si="103"/>
        <v>0</v>
      </c>
      <c r="AR378" s="11">
        <f t="shared" ca="1" si="103"/>
        <v>0</v>
      </c>
      <c r="AS378" s="11">
        <f t="shared" ca="1" si="104"/>
        <v>0</v>
      </c>
      <c r="AT378" s="11">
        <f t="shared" ca="1" si="104"/>
        <v>0</v>
      </c>
      <c r="AU378" s="11">
        <f t="shared" ca="1" si="104"/>
        <v>0</v>
      </c>
      <c r="AV378" s="11">
        <f t="shared" ca="1" si="104"/>
        <v>0</v>
      </c>
      <c r="AW378" s="11">
        <f t="shared" ca="1" si="104"/>
        <v>0</v>
      </c>
      <c r="AX378" s="11">
        <f t="shared" ca="1" si="104"/>
        <v>0</v>
      </c>
      <c r="AY378" s="11">
        <f t="shared" ca="1" si="104"/>
        <v>0</v>
      </c>
      <c r="AZ378" s="11">
        <f t="shared" ca="1" si="104"/>
        <v>0</v>
      </c>
      <c r="BA378" s="11">
        <f t="shared" ca="1" si="104"/>
        <v>0</v>
      </c>
      <c r="BB378" s="11"/>
      <c r="BC378" s="11">
        <f>IF($AG378,SUMPRODUCT(AI$2:AI378,$AH$2:$AH378)/SUM($AH$2:$AH378),0)</f>
        <v>0</v>
      </c>
      <c r="BD378" s="11">
        <f>IF($AG378,SUMPRODUCT(AJ$2:AJ378,$AH$2:$AH378)/SUM($AH$2:$AH378),0)</f>
        <v>0</v>
      </c>
      <c r="BE378" s="11">
        <f>IF($AG378,SUMPRODUCT(AK$2:AK378,$AH$2:$AH378)/SUM($AH$2:$AH378),0)</f>
        <v>0</v>
      </c>
      <c r="BF378" s="11">
        <f>IF($AG378,SUMPRODUCT(AL$2:AL378,$AH$2:$AH378)/SUM($AH$2:$AH378),0)</f>
        <v>0</v>
      </c>
      <c r="BG378" s="11">
        <f>IF($AG378,SUMPRODUCT(AM$2:AM378,$AH$2:$AH378)/SUM($AH$2:$AH378),0)</f>
        <v>0</v>
      </c>
      <c r="BH378" s="11">
        <f>IF($AG378,SUMPRODUCT(AN$2:AN378,$AH$2:$AH378)/SUM($AH$2:$AH378),0)</f>
        <v>0</v>
      </c>
      <c r="BI378" s="11">
        <f>IF($AG378,SUMPRODUCT(AO$2:AO378,$AH$2:$AH378)/SUM($AH$2:$AH378),0)</f>
        <v>0</v>
      </c>
      <c r="BJ378" s="11">
        <f>IF($AG378,SUMPRODUCT(AP$2:AP378,$AH$2:$AH378)/SUM($AH$2:$AH378),0)</f>
        <v>0</v>
      </c>
      <c r="BK378" s="11">
        <f>IF($AG378,SUMPRODUCT(AQ$2:AQ378,$AH$2:$AH378)/SUM($AH$2:$AH378),0)</f>
        <v>0</v>
      </c>
      <c r="BL378" s="11">
        <f>IF($AG378,SUMPRODUCT(AR$2:AR378,$AH$2:$AH378)/SUM($AH$2:$AH378),0)</f>
        <v>0</v>
      </c>
      <c r="BM378" s="11">
        <f>IF($AG378,SUMPRODUCT(AS$2:AS378,$AH$2:$AH378)/SUM($AH$2:$AH378),0)</f>
        <v>0</v>
      </c>
      <c r="BN378" s="11">
        <f>IF($AG378,SUMPRODUCT(AT$2:AT378,$AH$2:$AH378)/SUM($AH$2:$AH378),0)</f>
        <v>0</v>
      </c>
      <c r="BO378" s="11">
        <f>IF($AG378,SUMPRODUCT(AU$2:AU378,$AH$2:$AH378)/SUM($AH$2:$AH378),0)</f>
        <v>0</v>
      </c>
      <c r="BP378" s="11">
        <f>IF($AG378,SUMPRODUCT(AV$2:AV378,$AH$2:$AH378)/SUM($AH$2:$AH378),0)</f>
        <v>0</v>
      </c>
      <c r="BQ378" s="11">
        <f>IF($AG378,SUMPRODUCT(AW$2:AW378,$AH$2:$AH378)/SUM($AH$2:$AH378),0)</f>
        <v>0</v>
      </c>
      <c r="BR378" s="11">
        <f>IF($AG378,SUMPRODUCT(AX$2:AX378,$AH$2:$AH378)/SUM($AH$2:$AH378),0)</f>
        <v>0</v>
      </c>
      <c r="BS378" s="11">
        <f>IF($AG378,SUMPRODUCT(AY$2:AY378,$AH$2:$AH378)/SUM($AH$2:$AH378),0)</f>
        <v>0</v>
      </c>
      <c r="BT378" s="11">
        <f>IF($AG378,SUMPRODUCT(AZ$2:AZ378,$AH$2:$AH378)/SUM($AH$2:$AH378),0)</f>
        <v>0</v>
      </c>
      <c r="BU378" s="11">
        <f>IF($AG378,SUMPRODUCT(BA$2:BA378,$AH$2:$AH378)/SUM($AH$2:$AH378),0)</f>
        <v>0</v>
      </c>
      <c r="BV378" s="11"/>
      <c r="BW378" s="109" cm="1">
        <f t="array" ref="BW378">IF($AG378,SQRT(SUMPRODUCT($AH$2:$AH378, (AI$2:AI378-BC378)^2)/(SUM($AH$2:$AH378)-1)),0)</f>
        <v>0</v>
      </c>
      <c r="BX378" s="109" cm="1">
        <f t="array" ref="BX378">IF($AG378,SQRT(SUMPRODUCT($AH$2:$AH378, (AJ$2:AJ378-BD378)^2)/(SUM($AH$2:$AH378)-1)),0)</f>
        <v>0</v>
      </c>
      <c r="BY378" s="109" cm="1">
        <f t="array" ref="BY378">IF($AG378,SQRT(SUMPRODUCT($AH$2:$AH378, (AK$2:AK378-BE378)^2)/(SUM($AH$2:$AH378)-1)),0)</f>
        <v>0</v>
      </c>
      <c r="BZ378" s="109" cm="1">
        <f t="array" ref="BZ378">IF($AG378,SQRT(SUMPRODUCT($AH$2:$AH378, (AL$2:AL378-BF378)^2)/(SUM($AH$2:$AH378)-1)),0)</f>
        <v>0</v>
      </c>
      <c r="CA378" s="109" cm="1">
        <f t="array" ref="CA378">IF($AG378,SQRT(SUMPRODUCT($AH$2:$AH378, (AM$2:AM378-BG378)^2)/(SUM($AH$2:$AH378)-1)),0)</f>
        <v>0</v>
      </c>
      <c r="CB378" s="109" cm="1">
        <f t="array" ref="CB378">IF($AG378,SQRT(SUMPRODUCT($AH$2:$AH378, (AN$2:AN378-BH378)^2)/(SUM($AH$2:$AH378)-1)),0)</f>
        <v>0</v>
      </c>
      <c r="CC378" s="109" cm="1">
        <f t="array" ref="CC378">IF($AG378,SQRT(SUMPRODUCT($AH$2:$AH378, (AO$2:AO378-BI378)^2)/(SUM($AH$2:$AH378)-1)),0)</f>
        <v>0</v>
      </c>
      <c r="CD378" s="109" cm="1">
        <f t="array" ref="CD378">IF($AG378,SQRT(SUMPRODUCT($AH$2:$AH378, (AP$2:AP378-BJ378)^2)/(SUM($AH$2:$AH378)-1)),0)</f>
        <v>0</v>
      </c>
      <c r="CE378" s="109" cm="1">
        <f t="array" ref="CE378">IF($AG378,SQRT(SUMPRODUCT($AH$2:$AH378, (AQ$2:AQ378-BK378)^2)/(SUM($AH$2:$AH378)-1)),0)</f>
        <v>0</v>
      </c>
      <c r="CF378" s="109" cm="1">
        <f t="array" ref="CF378">IF($AG378,SQRT(SUMPRODUCT($AH$2:$AH378, (AR$2:AR378-BL378)^2)/(SUM($AH$2:$AH378)-1)),0)</f>
        <v>0</v>
      </c>
      <c r="CG378" s="109" cm="1">
        <f t="array" ref="CG378">IF($AG378,SQRT(SUMPRODUCT($AH$2:$AH378, (AS$2:AS378-BM378)^2)/(SUM($AH$2:$AH378)-1)),0)</f>
        <v>0</v>
      </c>
      <c r="CH378" s="109" cm="1">
        <f t="array" ref="CH378">IF($AG378,SQRT(SUMPRODUCT($AH$2:$AH378, (AT$2:AT378-BN378)^2)/(SUM($AH$2:$AH378)-1)),0)</f>
        <v>0</v>
      </c>
      <c r="CI378" s="109" cm="1">
        <f t="array" ref="CI378">IF($AG378,SQRT(SUMPRODUCT($AH$2:$AH378, (AU$2:AU378-BO378)^2)/(SUM($AH$2:$AH378)-1)),0)</f>
        <v>0</v>
      </c>
      <c r="CJ378" s="109" cm="1">
        <f t="array" ref="CJ378">IF($AG378,SQRT(SUMPRODUCT($AH$2:$AH378, (AV$2:AV378-BP378)^2)/(SUM($AH$2:$AH378)-1)),0)</f>
        <v>0</v>
      </c>
      <c r="CK378" s="109" cm="1">
        <f t="array" ref="CK378">IF($AG378,SQRT(SUMPRODUCT($AH$2:$AH378, (AW$2:AW378-BQ378)^2)/(SUM($AH$2:$AH378)-1)),0)</f>
        <v>0</v>
      </c>
      <c r="CL378" s="109" cm="1">
        <f t="array" ref="CL378">IF($AG378,SQRT(SUMPRODUCT($AH$2:$AH378, (AX$2:AX378-BR378)^2)/(SUM($AH$2:$AH378)-1)),0)</f>
        <v>0</v>
      </c>
      <c r="CM378" s="109" cm="1">
        <f t="array" ref="CM378">IF($AG378,SQRT(SUMPRODUCT($AH$2:$AH378, (AY$2:AY378-BS378)^2)/(SUM($AH$2:$AH378)-1)),0)</f>
        <v>0</v>
      </c>
      <c r="CN378" s="109" cm="1">
        <f t="array" ref="CN378">IF($AG378,SQRT(SUMPRODUCT($AH$2:$AH378, (AZ$2:AZ378-BT378)^2)/(SUM($AH$2:$AH378)-1)),0)</f>
        <v>0</v>
      </c>
      <c r="CO378" s="109" cm="1">
        <f t="array" ref="CO378">IF($AG378,SQRT(SUMPRODUCT($AH$2:$AH378, (BA$2:BA378-BU378)^2)/(SUM($AH$2:$AH378)-1)),0)</f>
        <v>0</v>
      </c>
    </row>
    <row r="379" spans="34:93" x14ac:dyDescent="0.25">
      <c r="AH379" s="99" t="str">
        <f t="shared" si="102"/>
        <v/>
      </c>
      <c r="AI379" s="11">
        <f t="shared" ca="1" si="103"/>
        <v>0</v>
      </c>
      <c r="AJ379" s="11">
        <f t="shared" ca="1" si="103"/>
        <v>0</v>
      </c>
      <c r="AK379" s="11">
        <f t="shared" ca="1" si="103"/>
        <v>0</v>
      </c>
      <c r="AL379" s="11">
        <f t="shared" ca="1" si="103"/>
        <v>0</v>
      </c>
      <c r="AM379" s="11">
        <f t="shared" ca="1" si="103"/>
        <v>0</v>
      </c>
      <c r="AN379" s="11">
        <f t="shared" ca="1" si="103"/>
        <v>0</v>
      </c>
      <c r="AO379" s="11">
        <f t="shared" ca="1" si="103"/>
        <v>0</v>
      </c>
      <c r="AP379" s="11">
        <f t="shared" ca="1" si="103"/>
        <v>0</v>
      </c>
      <c r="AQ379" s="11">
        <f t="shared" ca="1" si="103"/>
        <v>0</v>
      </c>
      <c r="AR379" s="11">
        <f t="shared" ca="1" si="103"/>
        <v>0</v>
      </c>
      <c r="AS379" s="11">
        <f t="shared" ca="1" si="104"/>
        <v>0</v>
      </c>
      <c r="AT379" s="11">
        <f t="shared" ca="1" si="104"/>
        <v>0</v>
      </c>
      <c r="AU379" s="11">
        <f t="shared" ca="1" si="104"/>
        <v>0</v>
      </c>
      <c r="AV379" s="11">
        <f t="shared" ca="1" si="104"/>
        <v>0</v>
      </c>
      <c r="AW379" s="11">
        <f t="shared" ca="1" si="104"/>
        <v>0</v>
      </c>
      <c r="AX379" s="11">
        <f t="shared" ca="1" si="104"/>
        <v>0</v>
      </c>
      <c r="AY379" s="11">
        <f t="shared" ca="1" si="104"/>
        <v>0</v>
      </c>
      <c r="AZ379" s="11">
        <f t="shared" ca="1" si="104"/>
        <v>0</v>
      </c>
      <c r="BA379" s="11">
        <f t="shared" ca="1" si="104"/>
        <v>0</v>
      </c>
      <c r="BB379" s="11"/>
      <c r="BC379" s="11">
        <f>IF($AG379,SUMPRODUCT(AI$2:AI379,$AH$2:$AH379)/SUM($AH$2:$AH379),0)</f>
        <v>0</v>
      </c>
      <c r="BD379" s="11">
        <f>IF($AG379,SUMPRODUCT(AJ$2:AJ379,$AH$2:$AH379)/SUM($AH$2:$AH379),0)</f>
        <v>0</v>
      </c>
      <c r="BE379" s="11">
        <f>IF($AG379,SUMPRODUCT(AK$2:AK379,$AH$2:$AH379)/SUM($AH$2:$AH379),0)</f>
        <v>0</v>
      </c>
      <c r="BF379" s="11">
        <f>IF($AG379,SUMPRODUCT(AL$2:AL379,$AH$2:$AH379)/SUM($AH$2:$AH379),0)</f>
        <v>0</v>
      </c>
      <c r="BG379" s="11">
        <f>IF($AG379,SUMPRODUCT(AM$2:AM379,$AH$2:$AH379)/SUM($AH$2:$AH379),0)</f>
        <v>0</v>
      </c>
      <c r="BH379" s="11">
        <f>IF($AG379,SUMPRODUCT(AN$2:AN379,$AH$2:$AH379)/SUM($AH$2:$AH379),0)</f>
        <v>0</v>
      </c>
      <c r="BI379" s="11">
        <f>IF($AG379,SUMPRODUCT(AO$2:AO379,$AH$2:$AH379)/SUM($AH$2:$AH379),0)</f>
        <v>0</v>
      </c>
      <c r="BJ379" s="11">
        <f>IF($AG379,SUMPRODUCT(AP$2:AP379,$AH$2:$AH379)/SUM($AH$2:$AH379),0)</f>
        <v>0</v>
      </c>
      <c r="BK379" s="11">
        <f>IF($AG379,SUMPRODUCT(AQ$2:AQ379,$AH$2:$AH379)/SUM($AH$2:$AH379),0)</f>
        <v>0</v>
      </c>
      <c r="BL379" s="11">
        <f>IF($AG379,SUMPRODUCT(AR$2:AR379,$AH$2:$AH379)/SUM($AH$2:$AH379),0)</f>
        <v>0</v>
      </c>
      <c r="BM379" s="11">
        <f>IF($AG379,SUMPRODUCT(AS$2:AS379,$AH$2:$AH379)/SUM($AH$2:$AH379),0)</f>
        <v>0</v>
      </c>
      <c r="BN379" s="11">
        <f>IF($AG379,SUMPRODUCT(AT$2:AT379,$AH$2:$AH379)/SUM($AH$2:$AH379),0)</f>
        <v>0</v>
      </c>
      <c r="BO379" s="11">
        <f>IF($AG379,SUMPRODUCT(AU$2:AU379,$AH$2:$AH379)/SUM($AH$2:$AH379),0)</f>
        <v>0</v>
      </c>
      <c r="BP379" s="11">
        <f>IF($AG379,SUMPRODUCT(AV$2:AV379,$AH$2:$AH379)/SUM($AH$2:$AH379),0)</f>
        <v>0</v>
      </c>
      <c r="BQ379" s="11">
        <f>IF($AG379,SUMPRODUCT(AW$2:AW379,$AH$2:$AH379)/SUM($AH$2:$AH379),0)</f>
        <v>0</v>
      </c>
      <c r="BR379" s="11">
        <f>IF($AG379,SUMPRODUCT(AX$2:AX379,$AH$2:$AH379)/SUM($AH$2:$AH379),0)</f>
        <v>0</v>
      </c>
      <c r="BS379" s="11">
        <f>IF($AG379,SUMPRODUCT(AY$2:AY379,$AH$2:$AH379)/SUM($AH$2:$AH379),0)</f>
        <v>0</v>
      </c>
      <c r="BT379" s="11">
        <f>IF($AG379,SUMPRODUCT(AZ$2:AZ379,$AH$2:$AH379)/SUM($AH$2:$AH379),0)</f>
        <v>0</v>
      </c>
      <c r="BU379" s="11">
        <f>IF($AG379,SUMPRODUCT(BA$2:BA379,$AH$2:$AH379)/SUM($AH$2:$AH379),0)</f>
        <v>0</v>
      </c>
      <c r="BV379" s="11"/>
      <c r="BW379" s="109" cm="1">
        <f t="array" ref="BW379">IF($AG379,SQRT(SUMPRODUCT($AH$2:$AH379, (AI$2:AI379-BC379)^2)/(SUM($AH$2:$AH379)-1)),0)</f>
        <v>0</v>
      </c>
      <c r="BX379" s="109" cm="1">
        <f t="array" ref="BX379">IF($AG379,SQRT(SUMPRODUCT($AH$2:$AH379, (AJ$2:AJ379-BD379)^2)/(SUM($AH$2:$AH379)-1)),0)</f>
        <v>0</v>
      </c>
      <c r="BY379" s="109" cm="1">
        <f t="array" ref="BY379">IF($AG379,SQRT(SUMPRODUCT($AH$2:$AH379, (AK$2:AK379-BE379)^2)/(SUM($AH$2:$AH379)-1)),0)</f>
        <v>0</v>
      </c>
      <c r="BZ379" s="109" cm="1">
        <f t="array" ref="BZ379">IF($AG379,SQRT(SUMPRODUCT($AH$2:$AH379, (AL$2:AL379-BF379)^2)/(SUM($AH$2:$AH379)-1)),0)</f>
        <v>0</v>
      </c>
      <c r="CA379" s="109" cm="1">
        <f t="array" ref="CA379">IF($AG379,SQRT(SUMPRODUCT($AH$2:$AH379, (AM$2:AM379-BG379)^2)/(SUM($AH$2:$AH379)-1)),0)</f>
        <v>0</v>
      </c>
      <c r="CB379" s="109" cm="1">
        <f t="array" ref="CB379">IF($AG379,SQRT(SUMPRODUCT($AH$2:$AH379, (AN$2:AN379-BH379)^2)/(SUM($AH$2:$AH379)-1)),0)</f>
        <v>0</v>
      </c>
      <c r="CC379" s="109" cm="1">
        <f t="array" ref="CC379">IF($AG379,SQRT(SUMPRODUCT($AH$2:$AH379, (AO$2:AO379-BI379)^2)/(SUM($AH$2:$AH379)-1)),0)</f>
        <v>0</v>
      </c>
      <c r="CD379" s="109" cm="1">
        <f t="array" ref="CD379">IF($AG379,SQRT(SUMPRODUCT($AH$2:$AH379, (AP$2:AP379-BJ379)^2)/(SUM($AH$2:$AH379)-1)),0)</f>
        <v>0</v>
      </c>
      <c r="CE379" s="109" cm="1">
        <f t="array" ref="CE379">IF($AG379,SQRT(SUMPRODUCT($AH$2:$AH379, (AQ$2:AQ379-BK379)^2)/(SUM($AH$2:$AH379)-1)),0)</f>
        <v>0</v>
      </c>
      <c r="CF379" s="109" cm="1">
        <f t="array" ref="CF379">IF($AG379,SQRT(SUMPRODUCT($AH$2:$AH379, (AR$2:AR379-BL379)^2)/(SUM($AH$2:$AH379)-1)),0)</f>
        <v>0</v>
      </c>
      <c r="CG379" s="109" cm="1">
        <f t="array" ref="CG379">IF($AG379,SQRT(SUMPRODUCT($AH$2:$AH379, (AS$2:AS379-BM379)^2)/(SUM($AH$2:$AH379)-1)),0)</f>
        <v>0</v>
      </c>
      <c r="CH379" s="109" cm="1">
        <f t="array" ref="CH379">IF($AG379,SQRT(SUMPRODUCT($AH$2:$AH379, (AT$2:AT379-BN379)^2)/(SUM($AH$2:$AH379)-1)),0)</f>
        <v>0</v>
      </c>
      <c r="CI379" s="109" cm="1">
        <f t="array" ref="CI379">IF($AG379,SQRT(SUMPRODUCT($AH$2:$AH379, (AU$2:AU379-BO379)^2)/(SUM($AH$2:$AH379)-1)),0)</f>
        <v>0</v>
      </c>
      <c r="CJ379" s="109" cm="1">
        <f t="array" ref="CJ379">IF($AG379,SQRT(SUMPRODUCT($AH$2:$AH379, (AV$2:AV379-BP379)^2)/(SUM($AH$2:$AH379)-1)),0)</f>
        <v>0</v>
      </c>
      <c r="CK379" s="109" cm="1">
        <f t="array" ref="CK379">IF($AG379,SQRT(SUMPRODUCT($AH$2:$AH379, (AW$2:AW379-BQ379)^2)/(SUM($AH$2:$AH379)-1)),0)</f>
        <v>0</v>
      </c>
      <c r="CL379" s="109" cm="1">
        <f t="array" ref="CL379">IF($AG379,SQRT(SUMPRODUCT($AH$2:$AH379, (AX$2:AX379-BR379)^2)/(SUM($AH$2:$AH379)-1)),0)</f>
        <v>0</v>
      </c>
      <c r="CM379" s="109" cm="1">
        <f t="array" ref="CM379">IF($AG379,SQRT(SUMPRODUCT($AH$2:$AH379, (AY$2:AY379-BS379)^2)/(SUM($AH$2:$AH379)-1)),0)</f>
        <v>0</v>
      </c>
      <c r="CN379" s="109" cm="1">
        <f t="array" ref="CN379">IF($AG379,SQRT(SUMPRODUCT($AH$2:$AH379, (AZ$2:AZ379-BT379)^2)/(SUM($AH$2:$AH379)-1)),0)</f>
        <v>0</v>
      </c>
      <c r="CO379" s="109" cm="1">
        <f t="array" ref="CO379">IF($AG379,SQRT(SUMPRODUCT($AH$2:$AH379, (BA$2:BA379-BU379)^2)/(SUM($AH$2:$AH379)-1)),0)</f>
        <v>0</v>
      </c>
    </row>
    <row r="380" spans="34:93" x14ac:dyDescent="0.25">
      <c r="AH380" s="99" t="str">
        <f t="shared" si="102"/>
        <v/>
      </c>
      <c r="AI380" s="11">
        <f t="shared" ca="1" si="103"/>
        <v>0</v>
      </c>
      <c r="AJ380" s="11">
        <f t="shared" ca="1" si="103"/>
        <v>0</v>
      </c>
      <c r="AK380" s="11">
        <f t="shared" ca="1" si="103"/>
        <v>0</v>
      </c>
      <c r="AL380" s="11">
        <f t="shared" ca="1" si="103"/>
        <v>0</v>
      </c>
      <c r="AM380" s="11">
        <f t="shared" ca="1" si="103"/>
        <v>0</v>
      </c>
      <c r="AN380" s="11">
        <f t="shared" ca="1" si="103"/>
        <v>0</v>
      </c>
      <c r="AO380" s="11">
        <f t="shared" ca="1" si="103"/>
        <v>0</v>
      </c>
      <c r="AP380" s="11">
        <f t="shared" ca="1" si="103"/>
        <v>0</v>
      </c>
      <c r="AQ380" s="11">
        <f t="shared" ca="1" si="103"/>
        <v>0</v>
      </c>
      <c r="AR380" s="11">
        <f t="shared" ca="1" si="103"/>
        <v>0</v>
      </c>
      <c r="AS380" s="11">
        <f t="shared" ca="1" si="104"/>
        <v>0</v>
      </c>
      <c r="AT380" s="11">
        <f t="shared" ca="1" si="104"/>
        <v>0</v>
      </c>
      <c r="AU380" s="11">
        <f t="shared" ca="1" si="104"/>
        <v>0</v>
      </c>
      <c r="AV380" s="11">
        <f t="shared" ca="1" si="104"/>
        <v>0</v>
      </c>
      <c r="AW380" s="11">
        <f t="shared" ca="1" si="104"/>
        <v>0</v>
      </c>
      <c r="AX380" s="11">
        <f t="shared" ca="1" si="104"/>
        <v>0</v>
      </c>
      <c r="AY380" s="11">
        <f t="shared" ca="1" si="104"/>
        <v>0</v>
      </c>
      <c r="AZ380" s="11">
        <f t="shared" ca="1" si="104"/>
        <v>0</v>
      </c>
      <c r="BA380" s="11">
        <f t="shared" ca="1" si="104"/>
        <v>0</v>
      </c>
      <c r="BB380" s="11"/>
      <c r="BC380" s="11">
        <f>IF($AG380,SUMPRODUCT(AI$2:AI380,$AH$2:$AH380)/SUM($AH$2:$AH380),0)</f>
        <v>0</v>
      </c>
      <c r="BD380" s="11">
        <f>IF($AG380,SUMPRODUCT(AJ$2:AJ380,$AH$2:$AH380)/SUM($AH$2:$AH380),0)</f>
        <v>0</v>
      </c>
      <c r="BE380" s="11">
        <f>IF($AG380,SUMPRODUCT(AK$2:AK380,$AH$2:$AH380)/SUM($AH$2:$AH380),0)</f>
        <v>0</v>
      </c>
      <c r="BF380" s="11">
        <f>IF($AG380,SUMPRODUCT(AL$2:AL380,$AH$2:$AH380)/SUM($AH$2:$AH380),0)</f>
        <v>0</v>
      </c>
      <c r="BG380" s="11">
        <f>IF($AG380,SUMPRODUCT(AM$2:AM380,$AH$2:$AH380)/SUM($AH$2:$AH380),0)</f>
        <v>0</v>
      </c>
      <c r="BH380" s="11">
        <f>IF($AG380,SUMPRODUCT(AN$2:AN380,$AH$2:$AH380)/SUM($AH$2:$AH380),0)</f>
        <v>0</v>
      </c>
      <c r="BI380" s="11">
        <f>IF($AG380,SUMPRODUCT(AO$2:AO380,$AH$2:$AH380)/SUM($AH$2:$AH380),0)</f>
        <v>0</v>
      </c>
      <c r="BJ380" s="11">
        <f>IF($AG380,SUMPRODUCT(AP$2:AP380,$AH$2:$AH380)/SUM($AH$2:$AH380),0)</f>
        <v>0</v>
      </c>
      <c r="BK380" s="11">
        <f>IF($AG380,SUMPRODUCT(AQ$2:AQ380,$AH$2:$AH380)/SUM($AH$2:$AH380),0)</f>
        <v>0</v>
      </c>
      <c r="BL380" s="11">
        <f>IF($AG380,SUMPRODUCT(AR$2:AR380,$AH$2:$AH380)/SUM($AH$2:$AH380),0)</f>
        <v>0</v>
      </c>
      <c r="BM380" s="11">
        <f>IF($AG380,SUMPRODUCT(AS$2:AS380,$AH$2:$AH380)/SUM($AH$2:$AH380),0)</f>
        <v>0</v>
      </c>
      <c r="BN380" s="11">
        <f>IF($AG380,SUMPRODUCT(AT$2:AT380,$AH$2:$AH380)/SUM($AH$2:$AH380),0)</f>
        <v>0</v>
      </c>
      <c r="BO380" s="11">
        <f>IF($AG380,SUMPRODUCT(AU$2:AU380,$AH$2:$AH380)/SUM($AH$2:$AH380),0)</f>
        <v>0</v>
      </c>
      <c r="BP380" s="11">
        <f>IF($AG380,SUMPRODUCT(AV$2:AV380,$AH$2:$AH380)/SUM($AH$2:$AH380),0)</f>
        <v>0</v>
      </c>
      <c r="BQ380" s="11">
        <f>IF($AG380,SUMPRODUCT(AW$2:AW380,$AH$2:$AH380)/SUM($AH$2:$AH380),0)</f>
        <v>0</v>
      </c>
      <c r="BR380" s="11">
        <f>IF($AG380,SUMPRODUCT(AX$2:AX380,$AH$2:$AH380)/SUM($AH$2:$AH380),0)</f>
        <v>0</v>
      </c>
      <c r="BS380" s="11">
        <f>IF($AG380,SUMPRODUCT(AY$2:AY380,$AH$2:$AH380)/SUM($AH$2:$AH380),0)</f>
        <v>0</v>
      </c>
      <c r="BT380" s="11">
        <f>IF($AG380,SUMPRODUCT(AZ$2:AZ380,$AH$2:$AH380)/SUM($AH$2:$AH380),0)</f>
        <v>0</v>
      </c>
      <c r="BU380" s="11">
        <f>IF($AG380,SUMPRODUCT(BA$2:BA380,$AH$2:$AH380)/SUM($AH$2:$AH380),0)</f>
        <v>0</v>
      </c>
      <c r="BV380" s="11"/>
      <c r="BW380" s="109" cm="1">
        <f t="array" ref="BW380">IF($AG380,SQRT(SUMPRODUCT($AH$2:$AH380, (AI$2:AI380-BC380)^2)/(SUM($AH$2:$AH380)-1)),0)</f>
        <v>0</v>
      </c>
      <c r="BX380" s="109" cm="1">
        <f t="array" ref="BX380">IF($AG380,SQRT(SUMPRODUCT($AH$2:$AH380, (AJ$2:AJ380-BD380)^2)/(SUM($AH$2:$AH380)-1)),0)</f>
        <v>0</v>
      </c>
      <c r="BY380" s="109" cm="1">
        <f t="array" ref="BY380">IF($AG380,SQRT(SUMPRODUCT($AH$2:$AH380, (AK$2:AK380-BE380)^2)/(SUM($AH$2:$AH380)-1)),0)</f>
        <v>0</v>
      </c>
      <c r="BZ380" s="109" cm="1">
        <f t="array" ref="BZ380">IF($AG380,SQRT(SUMPRODUCT($AH$2:$AH380, (AL$2:AL380-BF380)^2)/(SUM($AH$2:$AH380)-1)),0)</f>
        <v>0</v>
      </c>
      <c r="CA380" s="109" cm="1">
        <f t="array" ref="CA380">IF($AG380,SQRT(SUMPRODUCT($AH$2:$AH380, (AM$2:AM380-BG380)^2)/(SUM($AH$2:$AH380)-1)),0)</f>
        <v>0</v>
      </c>
      <c r="CB380" s="109" cm="1">
        <f t="array" ref="CB380">IF($AG380,SQRT(SUMPRODUCT($AH$2:$AH380, (AN$2:AN380-BH380)^2)/(SUM($AH$2:$AH380)-1)),0)</f>
        <v>0</v>
      </c>
      <c r="CC380" s="109" cm="1">
        <f t="array" ref="CC380">IF($AG380,SQRT(SUMPRODUCT($AH$2:$AH380, (AO$2:AO380-BI380)^2)/(SUM($AH$2:$AH380)-1)),0)</f>
        <v>0</v>
      </c>
      <c r="CD380" s="109" cm="1">
        <f t="array" ref="CD380">IF($AG380,SQRT(SUMPRODUCT($AH$2:$AH380, (AP$2:AP380-BJ380)^2)/(SUM($AH$2:$AH380)-1)),0)</f>
        <v>0</v>
      </c>
      <c r="CE380" s="109" cm="1">
        <f t="array" ref="CE380">IF($AG380,SQRT(SUMPRODUCT($AH$2:$AH380, (AQ$2:AQ380-BK380)^2)/(SUM($AH$2:$AH380)-1)),0)</f>
        <v>0</v>
      </c>
      <c r="CF380" s="109" cm="1">
        <f t="array" ref="CF380">IF($AG380,SQRT(SUMPRODUCT($AH$2:$AH380, (AR$2:AR380-BL380)^2)/(SUM($AH$2:$AH380)-1)),0)</f>
        <v>0</v>
      </c>
      <c r="CG380" s="109" cm="1">
        <f t="array" ref="CG380">IF($AG380,SQRT(SUMPRODUCT($AH$2:$AH380, (AS$2:AS380-BM380)^2)/(SUM($AH$2:$AH380)-1)),0)</f>
        <v>0</v>
      </c>
      <c r="CH380" s="109" cm="1">
        <f t="array" ref="CH380">IF($AG380,SQRT(SUMPRODUCT($AH$2:$AH380, (AT$2:AT380-BN380)^2)/(SUM($AH$2:$AH380)-1)),0)</f>
        <v>0</v>
      </c>
      <c r="CI380" s="109" cm="1">
        <f t="array" ref="CI380">IF($AG380,SQRT(SUMPRODUCT($AH$2:$AH380, (AU$2:AU380-BO380)^2)/(SUM($AH$2:$AH380)-1)),0)</f>
        <v>0</v>
      </c>
      <c r="CJ380" s="109" cm="1">
        <f t="array" ref="CJ380">IF($AG380,SQRT(SUMPRODUCT($AH$2:$AH380, (AV$2:AV380-BP380)^2)/(SUM($AH$2:$AH380)-1)),0)</f>
        <v>0</v>
      </c>
      <c r="CK380" s="109" cm="1">
        <f t="array" ref="CK380">IF($AG380,SQRT(SUMPRODUCT($AH$2:$AH380, (AW$2:AW380-BQ380)^2)/(SUM($AH$2:$AH380)-1)),0)</f>
        <v>0</v>
      </c>
      <c r="CL380" s="109" cm="1">
        <f t="array" ref="CL380">IF($AG380,SQRT(SUMPRODUCT($AH$2:$AH380, (AX$2:AX380-BR380)^2)/(SUM($AH$2:$AH380)-1)),0)</f>
        <v>0</v>
      </c>
      <c r="CM380" s="109" cm="1">
        <f t="array" ref="CM380">IF($AG380,SQRT(SUMPRODUCT($AH$2:$AH380, (AY$2:AY380-BS380)^2)/(SUM($AH$2:$AH380)-1)),0)</f>
        <v>0</v>
      </c>
      <c r="CN380" s="109" cm="1">
        <f t="array" ref="CN380">IF($AG380,SQRT(SUMPRODUCT($AH$2:$AH380, (AZ$2:AZ380-BT380)^2)/(SUM($AH$2:$AH380)-1)),0)</f>
        <v>0</v>
      </c>
      <c r="CO380" s="109" cm="1">
        <f t="array" ref="CO380">IF($AG380,SQRT(SUMPRODUCT($AH$2:$AH380, (BA$2:BA380-BU380)^2)/(SUM($AH$2:$AH380)-1)),0)</f>
        <v>0</v>
      </c>
    </row>
    <row r="381" spans="34:93" x14ac:dyDescent="0.25">
      <c r="AH381" s="99" t="str">
        <f t="shared" si="102"/>
        <v/>
      </c>
      <c r="AI381" s="11">
        <f t="shared" ca="1" si="103"/>
        <v>0</v>
      </c>
      <c r="AJ381" s="11">
        <f t="shared" ca="1" si="103"/>
        <v>0</v>
      </c>
      <c r="AK381" s="11">
        <f t="shared" ca="1" si="103"/>
        <v>0</v>
      </c>
      <c r="AL381" s="11">
        <f t="shared" ca="1" si="103"/>
        <v>0</v>
      </c>
      <c r="AM381" s="11">
        <f t="shared" ca="1" si="103"/>
        <v>0</v>
      </c>
      <c r="AN381" s="11">
        <f t="shared" ca="1" si="103"/>
        <v>0</v>
      </c>
      <c r="AO381" s="11">
        <f t="shared" ca="1" si="103"/>
        <v>0</v>
      </c>
      <c r="AP381" s="11">
        <f t="shared" ca="1" si="103"/>
        <v>0</v>
      </c>
      <c r="AQ381" s="11">
        <f t="shared" ca="1" si="103"/>
        <v>0</v>
      </c>
      <c r="AR381" s="11">
        <f t="shared" ca="1" si="103"/>
        <v>0</v>
      </c>
      <c r="AS381" s="11">
        <f t="shared" ca="1" si="104"/>
        <v>0</v>
      </c>
      <c r="AT381" s="11">
        <f t="shared" ca="1" si="104"/>
        <v>0</v>
      </c>
      <c r="AU381" s="11">
        <f t="shared" ca="1" si="104"/>
        <v>0</v>
      </c>
      <c r="AV381" s="11">
        <f t="shared" ca="1" si="104"/>
        <v>0</v>
      </c>
      <c r="AW381" s="11">
        <f t="shared" ca="1" si="104"/>
        <v>0</v>
      </c>
      <c r="AX381" s="11">
        <f t="shared" ca="1" si="104"/>
        <v>0</v>
      </c>
      <c r="AY381" s="11">
        <f t="shared" ca="1" si="104"/>
        <v>0</v>
      </c>
      <c r="AZ381" s="11">
        <f t="shared" ca="1" si="104"/>
        <v>0</v>
      </c>
      <c r="BA381" s="11">
        <f t="shared" ca="1" si="104"/>
        <v>0</v>
      </c>
      <c r="BB381" s="11"/>
      <c r="BC381" s="11">
        <f>IF($AG381,SUMPRODUCT(AI$2:AI381,$AH$2:$AH381)/SUM($AH$2:$AH381),0)</f>
        <v>0</v>
      </c>
      <c r="BD381" s="11">
        <f>IF($AG381,SUMPRODUCT(AJ$2:AJ381,$AH$2:$AH381)/SUM($AH$2:$AH381),0)</f>
        <v>0</v>
      </c>
      <c r="BE381" s="11">
        <f>IF($AG381,SUMPRODUCT(AK$2:AK381,$AH$2:$AH381)/SUM($AH$2:$AH381),0)</f>
        <v>0</v>
      </c>
      <c r="BF381" s="11">
        <f>IF($AG381,SUMPRODUCT(AL$2:AL381,$AH$2:$AH381)/SUM($AH$2:$AH381),0)</f>
        <v>0</v>
      </c>
      <c r="BG381" s="11">
        <f>IF($AG381,SUMPRODUCT(AM$2:AM381,$AH$2:$AH381)/SUM($AH$2:$AH381),0)</f>
        <v>0</v>
      </c>
      <c r="BH381" s="11">
        <f>IF($AG381,SUMPRODUCT(AN$2:AN381,$AH$2:$AH381)/SUM($AH$2:$AH381),0)</f>
        <v>0</v>
      </c>
      <c r="BI381" s="11">
        <f>IF($AG381,SUMPRODUCT(AO$2:AO381,$AH$2:$AH381)/SUM($AH$2:$AH381),0)</f>
        <v>0</v>
      </c>
      <c r="BJ381" s="11">
        <f>IF($AG381,SUMPRODUCT(AP$2:AP381,$AH$2:$AH381)/SUM($AH$2:$AH381),0)</f>
        <v>0</v>
      </c>
      <c r="BK381" s="11">
        <f>IF($AG381,SUMPRODUCT(AQ$2:AQ381,$AH$2:$AH381)/SUM($AH$2:$AH381),0)</f>
        <v>0</v>
      </c>
      <c r="BL381" s="11">
        <f>IF($AG381,SUMPRODUCT(AR$2:AR381,$AH$2:$AH381)/SUM($AH$2:$AH381),0)</f>
        <v>0</v>
      </c>
      <c r="BM381" s="11">
        <f>IF($AG381,SUMPRODUCT(AS$2:AS381,$AH$2:$AH381)/SUM($AH$2:$AH381),0)</f>
        <v>0</v>
      </c>
      <c r="BN381" s="11">
        <f>IF($AG381,SUMPRODUCT(AT$2:AT381,$AH$2:$AH381)/SUM($AH$2:$AH381),0)</f>
        <v>0</v>
      </c>
      <c r="BO381" s="11">
        <f>IF($AG381,SUMPRODUCT(AU$2:AU381,$AH$2:$AH381)/SUM($AH$2:$AH381),0)</f>
        <v>0</v>
      </c>
      <c r="BP381" s="11">
        <f>IF($AG381,SUMPRODUCT(AV$2:AV381,$AH$2:$AH381)/SUM($AH$2:$AH381),0)</f>
        <v>0</v>
      </c>
      <c r="BQ381" s="11">
        <f>IF($AG381,SUMPRODUCT(AW$2:AW381,$AH$2:$AH381)/SUM($AH$2:$AH381),0)</f>
        <v>0</v>
      </c>
      <c r="BR381" s="11">
        <f>IF($AG381,SUMPRODUCT(AX$2:AX381,$AH$2:$AH381)/SUM($AH$2:$AH381),0)</f>
        <v>0</v>
      </c>
      <c r="BS381" s="11">
        <f>IF($AG381,SUMPRODUCT(AY$2:AY381,$AH$2:$AH381)/SUM($AH$2:$AH381),0)</f>
        <v>0</v>
      </c>
      <c r="BT381" s="11">
        <f>IF($AG381,SUMPRODUCT(AZ$2:AZ381,$AH$2:$AH381)/SUM($AH$2:$AH381),0)</f>
        <v>0</v>
      </c>
      <c r="BU381" s="11">
        <f>IF($AG381,SUMPRODUCT(BA$2:BA381,$AH$2:$AH381)/SUM($AH$2:$AH381),0)</f>
        <v>0</v>
      </c>
      <c r="BV381" s="11"/>
      <c r="BW381" s="109" cm="1">
        <f t="array" ref="BW381">IF($AG381,SQRT(SUMPRODUCT($AH$2:$AH381, (AI$2:AI381-BC381)^2)/(SUM($AH$2:$AH381)-1)),0)</f>
        <v>0</v>
      </c>
      <c r="BX381" s="109" cm="1">
        <f t="array" ref="BX381">IF($AG381,SQRT(SUMPRODUCT($AH$2:$AH381, (AJ$2:AJ381-BD381)^2)/(SUM($AH$2:$AH381)-1)),0)</f>
        <v>0</v>
      </c>
      <c r="BY381" s="109" cm="1">
        <f t="array" ref="BY381">IF($AG381,SQRT(SUMPRODUCT($AH$2:$AH381, (AK$2:AK381-BE381)^2)/(SUM($AH$2:$AH381)-1)),0)</f>
        <v>0</v>
      </c>
      <c r="BZ381" s="109" cm="1">
        <f t="array" ref="BZ381">IF($AG381,SQRT(SUMPRODUCT($AH$2:$AH381, (AL$2:AL381-BF381)^2)/(SUM($AH$2:$AH381)-1)),0)</f>
        <v>0</v>
      </c>
      <c r="CA381" s="109" cm="1">
        <f t="array" ref="CA381">IF($AG381,SQRT(SUMPRODUCT($AH$2:$AH381, (AM$2:AM381-BG381)^2)/(SUM($AH$2:$AH381)-1)),0)</f>
        <v>0</v>
      </c>
      <c r="CB381" s="109" cm="1">
        <f t="array" ref="CB381">IF($AG381,SQRT(SUMPRODUCT($AH$2:$AH381, (AN$2:AN381-BH381)^2)/(SUM($AH$2:$AH381)-1)),0)</f>
        <v>0</v>
      </c>
      <c r="CC381" s="109" cm="1">
        <f t="array" ref="CC381">IF($AG381,SQRT(SUMPRODUCT($AH$2:$AH381, (AO$2:AO381-BI381)^2)/(SUM($AH$2:$AH381)-1)),0)</f>
        <v>0</v>
      </c>
      <c r="CD381" s="109" cm="1">
        <f t="array" ref="CD381">IF($AG381,SQRT(SUMPRODUCT($AH$2:$AH381, (AP$2:AP381-BJ381)^2)/(SUM($AH$2:$AH381)-1)),0)</f>
        <v>0</v>
      </c>
      <c r="CE381" s="109" cm="1">
        <f t="array" ref="CE381">IF($AG381,SQRT(SUMPRODUCT($AH$2:$AH381, (AQ$2:AQ381-BK381)^2)/(SUM($AH$2:$AH381)-1)),0)</f>
        <v>0</v>
      </c>
      <c r="CF381" s="109" cm="1">
        <f t="array" ref="CF381">IF($AG381,SQRT(SUMPRODUCT($AH$2:$AH381, (AR$2:AR381-BL381)^2)/(SUM($AH$2:$AH381)-1)),0)</f>
        <v>0</v>
      </c>
      <c r="CG381" s="109" cm="1">
        <f t="array" ref="CG381">IF($AG381,SQRT(SUMPRODUCT($AH$2:$AH381, (AS$2:AS381-BM381)^2)/(SUM($AH$2:$AH381)-1)),0)</f>
        <v>0</v>
      </c>
      <c r="CH381" s="109" cm="1">
        <f t="array" ref="CH381">IF($AG381,SQRT(SUMPRODUCT($AH$2:$AH381, (AT$2:AT381-BN381)^2)/(SUM($AH$2:$AH381)-1)),0)</f>
        <v>0</v>
      </c>
      <c r="CI381" s="109" cm="1">
        <f t="array" ref="CI381">IF($AG381,SQRT(SUMPRODUCT($AH$2:$AH381, (AU$2:AU381-BO381)^2)/(SUM($AH$2:$AH381)-1)),0)</f>
        <v>0</v>
      </c>
      <c r="CJ381" s="109" cm="1">
        <f t="array" ref="CJ381">IF($AG381,SQRT(SUMPRODUCT($AH$2:$AH381, (AV$2:AV381-BP381)^2)/(SUM($AH$2:$AH381)-1)),0)</f>
        <v>0</v>
      </c>
      <c r="CK381" s="109" cm="1">
        <f t="array" ref="CK381">IF($AG381,SQRT(SUMPRODUCT($AH$2:$AH381, (AW$2:AW381-BQ381)^2)/(SUM($AH$2:$AH381)-1)),0)</f>
        <v>0</v>
      </c>
      <c r="CL381" s="109" cm="1">
        <f t="array" ref="CL381">IF($AG381,SQRT(SUMPRODUCT($AH$2:$AH381, (AX$2:AX381-BR381)^2)/(SUM($AH$2:$AH381)-1)),0)</f>
        <v>0</v>
      </c>
      <c r="CM381" s="109" cm="1">
        <f t="array" ref="CM381">IF($AG381,SQRT(SUMPRODUCT($AH$2:$AH381, (AY$2:AY381-BS381)^2)/(SUM($AH$2:$AH381)-1)),0)</f>
        <v>0</v>
      </c>
      <c r="CN381" s="109" cm="1">
        <f t="array" ref="CN381">IF($AG381,SQRT(SUMPRODUCT($AH$2:$AH381, (AZ$2:AZ381-BT381)^2)/(SUM($AH$2:$AH381)-1)),0)</f>
        <v>0</v>
      </c>
      <c r="CO381" s="109" cm="1">
        <f t="array" ref="CO381">IF($AG381,SQRT(SUMPRODUCT($AH$2:$AH381, (BA$2:BA381-BU381)^2)/(SUM($AH$2:$AH381)-1)),0)</f>
        <v>0</v>
      </c>
    </row>
    <row r="382" spans="34:93" x14ac:dyDescent="0.25">
      <c r="AH382" s="99" t="str">
        <f t="shared" si="102"/>
        <v/>
      </c>
      <c r="AI382" s="11">
        <f t="shared" ref="AI382:AR391" ca="1" si="105">IF(AI$1&lt;&gt;0,SUMIFS(INDIRECT(AI$1), Fecha,$AG382),0)</f>
        <v>0</v>
      </c>
      <c r="AJ382" s="11">
        <f t="shared" ca="1" si="105"/>
        <v>0</v>
      </c>
      <c r="AK382" s="11">
        <f t="shared" ca="1" si="105"/>
        <v>0</v>
      </c>
      <c r="AL382" s="11">
        <f t="shared" ca="1" si="105"/>
        <v>0</v>
      </c>
      <c r="AM382" s="11">
        <f t="shared" ca="1" si="105"/>
        <v>0</v>
      </c>
      <c r="AN382" s="11">
        <f t="shared" ca="1" si="105"/>
        <v>0</v>
      </c>
      <c r="AO382" s="11">
        <f t="shared" ca="1" si="105"/>
        <v>0</v>
      </c>
      <c r="AP382" s="11">
        <f t="shared" ca="1" si="105"/>
        <v>0</v>
      </c>
      <c r="AQ382" s="11">
        <f t="shared" ca="1" si="105"/>
        <v>0</v>
      </c>
      <c r="AR382" s="11">
        <f t="shared" ca="1" si="105"/>
        <v>0</v>
      </c>
      <c r="AS382" s="11">
        <f t="shared" ref="AS382:BA391" ca="1" si="106">IF(AS$1&lt;&gt;0,SUMIFS(INDIRECT(AS$1), Fecha,$AG382),0)</f>
        <v>0</v>
      </c>
      <c r="AT382" s="11">
        <f t="shared" ca="1" si="106"/>
        <v>0</v>
      </c>
      <c r="AU382" s="11">
        <f t="shared" ca="1" si="106"/>
        <v>0</v>
      </c>
      <c r="AV382" s="11">
        <f t="shared" ca="1" si="106"/>
        <v>0</v>
      </c>
      <c r="AW382" s="11">
        <f t="shared" ca="1" si="106"/>
        <v>0</v>
      </c>
      <c r="AX382" s="11">
        <f t="shared" ca="1" si="106"/>
        <v>0</v>
      </c>
      <c r="AY382" s="11">
        <f t="shared" ca="1" si="106"/>
        <v>0</v>
      </c>
      <c r="AZ382" s="11">
        <f t="shared" ca="1" si="106"/>
        <v>0</v>
      </c>
      <c r="BA382" s="11">
        <f t="shared" ca="1" si="106"/>
        <v>0</v>
      </c>
      <c r="BB382" s="11"/>
      <c r="BC382" s="11">
        <f>IF($AG382,SUMPRODUCT(AI$2:AI382,$AH$2:$AH382)/SUM($AH$2:$AH382),0)</f>
        <v>0</v>
      </c>
      <c r="BD382" s="11">
        <f>IF($AG382,SUMPRODUCT(AJ$2:AJ382,$AH$2:$AH382)/SUM($AH$2:$AH382),0)</f>
        <v>0</v>
      </c>
      <c r="BE382" s="11">
        <f>IF($AG382,SUMPRODUCT(AK$2:AK382,$AH$2:$AH382)/SUM($AH$2:$AH382),0)</f>
        <v>0</v>
      </c>
      <c r="BF382" s="11">
        <f>IF($AG382,SUMPRODUCT(AL$2:AL382,$AH$2:$AH382)/SUM($AH$2:$AH382),0)</f>
        <v>0</v>
      </c>
      <c r="BG382" s="11">
        <f>IF($AG382,SUMPRODUCT(AM$2:AM382,$AH$2:$AH382)/SUM($AH$2:$AH382),0)</f>
        <v>0</v>
      </c>
      <c r="BH382" s="11">
        <f>IF($AG382,SUMPRODUCT(AN$2:AN382,$AH$2:$AH382)/SUM($AH$2:$AH382),0)</f>
        <v>0</v>
      </c>
      <c r="BI382" s="11">
        <f>IF($AG382,SUMPRODUCT(AO$2:AO382,$AH$2:$AH382)/SUM($AH$2:$AH382),0)</f>
        <v>0</v>
      </c>
      <c r="BJ382" s="11">
        <f>IF($AG382,SUMPRODUCT(AP$2:AP382,$AH$2:$AH382)/SUM($AH$2:$AH382),0)</f>
        <v>0</v>
      </c>
      <c r="BK382" s="11">
        <f>IF($AG382,SUMPRODUCT(AQ$2:AQ382,$AH$2:$AH382)/SUM($AH$2:$AH382),0)</f>
        <v>0</v>
      </c>
      <c r="BL382" s="11">
        <f>IF($AG382,SUMPRODUCT(AR$2:AR382,$AH$2:$AH382)/SUM($AH$2:$AH382),0)</f>
        <v>0</v>
      </c>
      <c r="BM382" s="11">
        <f>IF($AG382,SUMPRODUCT(AS$2:AS382,$AH$2:$AH382)/SUM($AH$2:$AH382),0)</f>
        <v>0</v>
      </c>
      <c r="BN382" s="11">
        <f>IF($AG382,SUMPRODUCT(AT$2:AT382,$AH$2:$AH382)/SUM($AH$2:$AH382),0)</f>
        <v>0</v>
      </c>
      <c r="BO382" s="11">
        <f>IF($AG382,SUMPRODUCT(AU$2:AU382,$AH$2:$AH382)/SUM($AH$2:$AH382),0)</f>
        <v>0</v>
      </c>
      <c r="BP382" s="11">
        <f>IF($AG382,SUMPRODUCT(AV$2:AV382,$AH$2:$AH382)/SUM($AH$2:$AH382),0)</f>
        <v>0</v>
      </c>
      <c r="BQ382" s="11">
        <f>IF($AG382,SUMPRODUCT(AW$2:AW382,$AH$2:$AH382)/SUM($AH$2:$AH382),0)</f>
        <v>0</v>
      </c>
      <c r="BR382" s="11">
        <f>IF($AG382,SUMPRODUCT(AX$2:AX382,$AH$2:$AH382)/SUM($AH$2:$AH382),0)</f>
        <v>0</v>
      </c>
      <c r="BS382" s="11">
        <f>IF($AG382,SUMPRODUCT(AY$2:AY382,$AH$2:$AH382)/SUM($AH$2:$AH382),0)</f>
        <v>0</v>
      </c>
      <c r="BT382" s="11">
        <f>IF($AG382,SUMPRODUCT(AZ$2:AZ382,$AH$2:$AH382)/SUM($AH$2:$AH382),0)</f>
        <v>0</v>
      </c>
      <c r="BU382" s="11">
        <f>IF($AG382,SUMPRODUCT(BA$2:BA382,$AH$2:$AH382)/SUM($AH$2:$AH382),0)</f>
        <v>0</v>
      </c>
      <c r="BV382" s="11"/>
      <c r="BW382" s="109" cm="1">
        <f t="array" ref="BW382">IF($AG382,SQRT(SUMPRODUCT($AH$2:$AH382, (AI$2:AI382-BC382)^2)/(SUM($AH$2:$AH382)-1)),0)</f>
        <v>0</v>
      </c>
      <c r="BX382" s="109" cm="1">
        <f t="array" ref="BX382">IF($AG382,SQRT(SUMPRODUCT($AH$2:$AH382, (AJ$2:AJ382-BD382)^2)/(SUM($AH$2:$AH382)-1)),0)</f>
        <v>0</v>
      </c>
      <c r="BY382" s="109" cm="1">
        <f t="array" ref="BY382">IF($AG382,SQRT(SUMPRODUCT($AH$2:$AH382, (AK$2:AK382-BE382)^2)/(SUM($AH$2:$AH382)-1)),0)</f>
        <v>0</v>
      </c>
      <c r="BZ382" s="109" cm="1">
        <f t="array" ref="BZ382">IF($AG382,SQRT(SUMPRODUCT($AH$2:$AH382, (AL$2:AL382-BF382)^2)/(SUM($AH$2:$AH382)-1)),0)</f>
        <v>0</v>
      </c>
      <c r="CA382" s="109" cm="1">
        <f t="array" ref="CA382">IF($AG382,SQRT(SUMPRODUCT($AH$2:$AH382, (AM$2:AM382-BG382)^2)/(SUM($AH$2:$AH382)-1)),0)</f>
        <v>0</v>
      </c>
      <c r="CB382" s="109" cm="1">
        <f t="array" ref="CB382">IF($AG382,SQRT(SUMPRODUCT($AH$2:$AH382, (AN$2:AN382-BH382)^2)/(SUM($AH$2:$AH382)-1)),0)</f>
        <v>0</v>
      </c>
      <c r="CC382" s="109" cm="1">
        <f t="array" ref="CC382">IF($AG382,SQRT(SUMPRODUCT($AH$2:$AH382, (AO$2:AO382-BI382)^2)/(SUM($AH$2:$AH382)-1)),0)</f>
        <v>0</v>
      </c>
      <c r="CD382" s="109" cm="1">
        <f t="array" ref="CD382">IF($AG382,SQRT(SUMPRODUCT($AH$2:$AH382, (AP$2:AP382-BJ382)^2)/(SUM($AH$2:$AH382)-1)),0)</f>
        <v>0</v>
      </c>
      <c r="CE382" s="109" cm="1">
        <f t="array" ref="CE382">IF($AG382,SQRT(SUMPRODUCT($AH$2:$AH382, (AQ$2:AQ382-BK382)^2)/(SUM($AH$2:$AH382)-1)),0)</f>
        <v>0</v>
      </c>
      <c r="CF382" s="109" cm="1">
        <f t="array" ref="CF382">IF($AG382,SQRT(SUMPRODUCT($AH$2:$AH382, (AR$2:AR382-BL382)^2)/(SUM($AH$2:$AH382)-1)),0)</f>
        <v>0</v>
      </c>
      <c r="CG382" s="109" cm="1">
        <f t="array" ref="CG382">IF($AG382,SQRT(SUMPRODUCT($AH$2:$AH382, (AS$2:AS382-BM382)^2)/(SUM($AH$2:$AH382)-1)),0)</f>
        <v>0</v>
      </c>
      <c r="CH382" s="109" cm="1">
        <f t="array" ref="CH382">IF($AG382,SQRT(SUMPRODUCT($AH$2:$AH382, (AT$2:AT382-BN382)^2)/(SUM($AH$2:$AH382)-1)),0)</f>
        <v>0</v>
      </c>
      <c r="CI382" s="109" cm="1">
        <f t="array" ref="CI382">IF($AG382,SQRT(SUMPRODUCT($AH$2:$AH382, (AU$2:AU382-BO382)^2)/(SUM($AH$2:$AH382)-1)),0)</f>
        <v>0</v>
      </c>
      <c r="CJ382" s="109" cm="1">
        <f t="array" ref="CJ382">IF($AG382,SQRT(SUMPRODUCT($AH$2:$AH382, (AV$2:AV382-BP382)^2)/(SUM($AH$2:$AH382)-1)),0)</f>
        <v>0</v>
      </c>
      <c r="CK382" s="109" cm="1">
        <f t="array" ref="CK382">IF($AG382,SQRT(SUMPRODUCT($AH$2:$AH382, (AW$2:AW382-BQ382)^2)/(SUM($AH$2:$AH382)-1)),0)</f>
        <v>0</v>
      </c>
      <c r="CL382" s="109" cm="1">
        <f t="array" ref="CL382">IF($AG382,SQRT(SUMPRODUCT($AH$2:$AH382, (AX$2:AX382-BR382)^2)/(SUM($AH$2:$AH382)-1)),0)</f>
        <v>0</v>
      </c>
      <c r="CM382" s="109" cm="1">
        <f t="array" ref="CM382">IF($AG382,SQRT(SUMPRODUCT($AH$2:$AH382, (AY$2:AY382-BS382)^2)/(SUM($AH$2:$AH382)-1)),0)</f>
        <v>0</v>
      </c>
      <c r="CN382" s="109" cm="1">
        <f t="array" ref="CN382">IF($AG382,SQRT(SUMPRODUCT($AH$2:$AH382, (AZ$2:AZ382-BT382)^2)/(SUM($AH$2:$AH382)-1)),0)</f>
        <v>0</v>
      </c>
      <c r="CO382" s="109" cm="1">
        <f t="array" ref="CO382">IF($AG382,SQRT(SUMPRODUCT($AH$2:$AH382, (BA$2:BA382-BU382)^2)/(SUM($AH$2:$AH382)-1)),0)</f>
        <v>0</v>
      </c>
    </row>
    <row r="383" spans="34:93" x14ac:dyDescent="0.25">
      <c r="AH383" s="99" t="str">
        <f t="shared" si="102"/>
        <v/>
      </c>
      <c r="AI383" s="11">
        <f t="shared" ca="1" si="105"/>
        <v>0</v>
      </c>
      <c r="AJ383" s="11">
        <f t="shared" ca="1" si="105"/>
        <v>0</v>
      </c>
      <c r="AK383" s="11">
        <f t="shared" ca="1" si="105"/>
        <v>0</v>
      </c>
      <c r="AL383" s="11">
        <f t="shared" ca="1" si="105"/>
        <v>0</v>
      </c>
      <c r="AM383" s="11">
        <f t="shared" ca="1" si="105"/>
        <v>0</v>
      </c>
      <c r="AN383" s="11">
        <f t="shared" ca="1" si="105"/>
        <v>0</v>
      </c>
      <c r="AO383" s="11">
        <f t="shared" ca="1" si="105"/>
        <v>0</v>
      </c>
      <c r="AP383" s="11">
        <f t="shared" ca="1" si="105"/>
        <v>0</v>
      </c>
      <c r="AQ383" s="11">
        <f t="shared" ca="1" si="105"/>
        <v>0</v>
      </c>
      <c r="AR383" s="11">
        <f t="shared" ca="1" si="105"/>
        <v>0</v>
      </c>
      <c r="AS383" s="11">
        <f t="shared" ca="1" si="106"/>
        <v>0</v>
      </c>
      <c r="AT383" s="11">
        <f t="shared" ca="1" si="106"/>
        <v>0</v>
      </c>
      <c r="AU383" s="11">
        <f t="shared" ca="1" si="106"/>
        <v>0</v>
      </c>
      <c r="AV383" s="11">
        <f t="shared" ca="1" si="106"/>
        <v>0</v>
      </c>
      <c r="AW383" s="11">
        <f t="shared" ca="1" si="106"/>
        <v>0</v>
      </c>
      <c r="AX383" s="11">
        <f t="shared" ca="1" si="106"/>
        <v>0</v>
      </c>
      <c r="AY383" s="11">
        <f t="shared" ca="1" si="106"/>
        <v>0</v>
      </c>
      <c r="AZ383" s="11">
        <f t="shared" ca="1" si="106"/>
        <v>0</v>
      </c>
      <c r="BA383" s="11">
        <f t="shared" ca="1" si="106"/>
        <v>0</v>
      </c>
      <c r="BB383" s="11"/>
      <c r="BC383" s="11">
        <f>IF($AG383,SUMPRODUCT(AI$2:AI383,$AH$2:$AH383)/SUM($AH$2:$AH383),0)</f>
        <v>0</v>
      </c>
      <c r="BD383" s="11">
        <f>IF($AG383,SUMPRODUCT(AJ$2:AJ383,$AH$2:$AH383)/SUM($AH$2:$AH383),0)</f>
        <v>0</v>
      </c>
      <c r="BE383" s="11">
        <f>IF($AG383,SUMPRODUCT(AK$2:AK383,$AH$2:$AH383)/SUM($AH$2:$AH383),0)</f>
        <v>0</v>
      </c>
      <c r="BF383" s="11">
        <f>IF($AG383,SUMPRODUCT(AL$2:AL383,$AH$2:$AH383)/SUM($AH$2:$AH383),0)</f>
        <v>0</v>
      </c>
      <c r="BG383" s="11">
        <f>IF($AG383,SUMPRODUCT(AM$2:AM383,$AH$2:$AH383)/SUM($AH$2:$AH383),0)</f>
        <v>0</v>
      </c>
      <c r="BH383" s="11">
        <f>IF($AG383,SUMPRODUCT(AN$2:AN383,$AH$2:$AH383)/SUM($AH$2:$AH383),0)</f>
        <v>0</v>
      </c>
      <c r="BI383" s="11">
        <f>IF($AG383,SUMPRODUCT(AO$2:AO383,$AH$2:$AH383)/SUM($AH$2:$AH383),0)</f>
        <v>0</v>
      </c>
      <c r="BJ383" s="11">
        <f>IF($AG383,SUMPRODUCT(AP$2:AP383,$AH$2:$AH383)/SUM($AH$2:$AH383),0)</f>
        <v>0</v>
      </c>
      <c r="BK383" s="11">
        <f>IF($AG383,SUMPRODUCT(AQ$2:AQ383,$AH$2:$AH383)/SUM($AH$2:$AH383),0)</f>
        <v>0</v>
      </c>
      <c r="BL383" s="11">
        <f>IF($AG383,SUMPRODUCT(AR$2:AR383,$AH$2:$AH383)/SUM($AH$2:$AH383),0)</f>
        <v>0</v>
      </c>
      <c r="BM383" s="11">
        <f>IF($AG383,SUMPRODUCT(AS$2:AS383,$AH$2:$AH383)/SUM($AH$2:$AH383),0)</f>
        <v>0</v>
      </c>
      <c r="BN383" s="11">
        <f>IF($AG383,SUMPRODUCT(AT$2:AT383,$AH$2:$AH383)/SUM($AH$2:$AH383),0)</f>
        <v>0</v>
      </c>
      <c r="BO383" s="11">
        <f>IF($AG383,SUMPRODUCT(AU$2:AU383,$AH$2:$AH383)/SUM($AH$2:$AH383),0)</f>
        <v>0</v>
      </c>
      <c r="BP383" s="11">
        <f>IF($AG383,SUMPRODUCT(AV$2:AV383,$AH$2:$AH383)/SUM($AH$2:$AH383),0)</f>
        <v>0</v>
      </c>
      <c r="BQ383" s="11">
        <f>IF($AG383,SUMPRODUCT(AW$2:AW383,$AH$2:$AH383)/SUM($AH$2:$AH383),0)</f>
        <v>0</v>
      </c>
      <c r="BR383" s="11">
        <f>IF($AG383,SUMPRODUCT(AX$2:AX383,$AH$2:$AH383)/SUM($AH$2:$AH383),0)</f>
        <v>0</v>
      </c>
      <c r="BS383" s="11">
        <f>IF($AG383,SUMPRODUCT(AY$2:AY383,$AH$2:$AH383)/SUM($AH$2:$AH383),0)</f>
        <v>0</v>
      </c>
      <c r="BT383" s="11">
        <f>IF($AG383,SUMPRODUCT(AZ$2:AZ383,$AH$2:$AH383)/SUM($AH$2:$AH383),0)</f>
        <v>0</v>
      </c>
      <c r="BU383" s="11">
        <f>IF($AG383,SUMPRODUCT(BA$2:BA383,$AH$2:$AH383)/SUM($AH$2:$AH383),0)</f>
        <v>0</v>
      </c>
      <c r="BV383" s="11"/>
      <c r="BW383" s="109" cm="1">
        <f t="array" ref="BW383">IF($AG383,SQRT(SUMPRODUCT($AH$2:$AH383, (AI$2:AI383-BC383)^2)/(SUM($AH$2:$AH383)-1)),0)</f>
        <v>0</v>
      </c>
      <c r="BX383" s="109" cm="1">
        <f t="array" ref="BX383">IF($AG383,SQRT(SUMPRODUCT($AH$2:$AH383, (AJ$2:AJ383-BD383)^2)/(SUM($AH$2:$AH383)-1)),0)</f>
        <v>0</v>
      </c>
      <c r="BY383" s="109" cm="1">
        <f t="array" ref="BY383">IF($AG383,SQRT(SUMPRODUCT($AH$2:$AH383, (AK$2:AK383-BE383)^2)/(SUM($AH$2:$AH383)-1)),0)</f>
        <v>0</v>
      </c>
      <c r="BZ383" s="109" cm="1">
        <f t="array" ref="BZ383">IF($AG383,SQRT(SUMPRODUCT($AH$2:$AH383, (AL$2:AL383-BF383)^2)/(SUM($AH$2:$AH383)-1)),0)</f>
        <v>0</v>
      </c>
      <c r="CA383" s="109" cm="1">
        <f t="array" ref="CA383">IF($AG383,SQRT(SUMPRODUCT($AH$2:$AH383, (AM$2:AM383-BG383)^2)/(SUM($AH$2:$AH383)-1)),0)</f>
        <v>0</v>
      </c>
      <c r="CB383" s="109" cm="1">
        <f t="array" ref="CB383">IF($AG383,SQRT(SUMPRODUCT($AH$2:$AH383, (AN$2:AN383-BH383)^2)/(SUM($AH$2:$AH383)-1)),0)</f>
        <v>0</v>
      </c>
      <c r="CC383" s="109" cm="1">
        <f t="array" ref="CC383">IF($AG383,SQRT(SUMPRODUCT($AH$2:$AH383, (AO$2:AO383-BI383)^2)/(SUM($AH$2:$AH383)-1)),0)</f>
        <v>0</v>
      </c>
      <c r="CD383" s="109" cm="1">
        <f t="array" ref="CD383">IF($AG383,SQRT(SUMPRODUCT($AH$2:$AH383, (AP$2:AP383-BJ383)^2)/(SUM($AH$2:$AH383)-1)),0)</f>
        <v>0</v>
      </c>
      <c r="CE383" s="109" cm="1">
        <f t="array" ref="CE383">IF($AG383,SQRT(SUMPRODUCT($AH$2:$AH383, (AQ$2:AQ383-BK383)^2)/(SUM($AH$2:$AH383)-1)),0)</f>
        <v>0</v>
      </c>
      <c r="CF383" s="109" cm="1">
        <f t="array" ref="CF383">IF($AG383,SQRT(SUMPRODUCT($AH$2:$AH383, (AR$2:AR383-BL383)^2)/(SUM($AH$2:$AH383)-1)),0)</f>
        <v>0</v>
      </c>
      <c r="CG383" s="109" cm="1">
        <f t="array" ref="CG383">IF($AG383,SQRT(SUMPRODUCT($AH$2:$AH383, (AS$2:AS383-BM383)^2)/(SUM($AH$2:$AH383)-1)),0)</f>
        <v>0</v>
      </c>
      <c r="CH383" s="109" cm="1">
        <f t="array" ref="CH383">IF($AG383,SQRT(SUMPRODUCT($AH$2:$AH383, (AT$2:AT383-BN383)^2)/(SUM($AH$2:$AH383)-1)),0)</f>
        <v>0</v>
      </c>
      <c r="CI383" s="109" cm="1">
        <f t="array" ref="CI383">IF($AG383,SQRT(SUMPRODUCT($AH$2:$AH383, (AU$2:AU383-BO383)^2)/(SUM($AH$2:$AH383)-1)),0)</f>
        <v>0</v>
      </c>
      <c r="CJ383" s="109" cm="1">
        <f t="array" ref="CJ383">IF($AG383,SQRT(SUMPRODUCT($AH$2:$AH383, (AV$2:AV383-BP383)^2)/(SUM($AH$2:$AH383)-1)),0)</f>
        <v>0</v>
      </c>
      <c r="CK383" s="109" cm="1">
        <f t="array" ref="CK383">IF($AG383,SQRT(SUMPRODUCT($AH$2:$AH383, (AW$2:AW383-BQ383)^2)/(SUM($AH$2:$AH383)-1)),0)</f>
        <v>0</v>
      </c>
      <c r="CL383" s="109" cm="1">
        <f t="array" ref="CL383">IF($AG383,SQRT(SUMPRODUCT($AH$2:$AH383, (AX$2:AX383-BR383)^2)/(SUM($AH$2:$AH383)-1)),0)</f>
        <v>0</v>
      </c>
      <c r="CM383" s="109" cm="1">
        <f t="array" ref="CM383">IF($AG383,SQRT(SUMPRODUCT($AH$2:$AH383, (AY$2:AY383-BS383)^2)/(SUM($AH$2:$AH383)-1)),0)</f>
        <v>0</v>
      </c>
      <c r="CN383" s="109" cm="1">
        <f t="array" ref="CN383">IF($AG383,SQRT(SUMPRODUCT($AH$2:$AH383, (AZ$2:AZ383-BT383)^2)/(SUM($AH$2:$AH383)-1)),0)</f>
        <v>0</v>
      </c>
      <c r="CO383" s="109" cm="1">
        <f t="array" ref="CO383">IF($AG383,SQRT(SUMPRODUCT($AH$2:$AH383, (BA$2:BA383-BU383)^2)/(SUM($AH$2:$AH383)-1)),0)</f>
        <v>0</v>
      </c>
    </row>
    <row r="384" spans="34:93" x14ac:dyDescent="0.25">
      <c r="AH384" s="99" t="str">
        <f t="shared" si="102"/>
        <v/>
      </c>
      <c r="AI384" s="11">
        <f t="shared" ca="1" si="105"/>
        <v>0</v>
      </c>
      <c r="AJ384" s="11">
        <f t="shared" ca="1" si="105"/>
        <v>0</v>
      </c>
      <c r="AK384" s="11">
        <f t="shared" ca="1" si="105"/>
        <v>0</v>
      </c>
      <c r="AL384" s="11">
        <f t="shared" ca="1" si="105"/>
        <v>0</v>
      </c>
      <c r="AM384" s="11">
        <f t="shared" ca="1" si="105"/>
        <v>0</v>
      </c>
      <c r="AN384" s="11">
        <f t="shared" ca="1" si="105"/>
        <v>0</v>
      </c>
      <c r="AO384" s="11">
        <f t="shared" ca="1" si="105"/>
        <v>0</v>
      </c>
      <c r="AP384" s="11">
        <f t="shared" ca="1" si="105"/>
        <v>0</v>
      </c>
      <c r="AQ384" s="11">
        <f t="shared" ca="1" si="105"/>
        <v>0</v>
      </c>
      <c r="AR384" s="11">
        <f t="shared" ca="1" si="105"/>
        <v>0</v>
      </c>
      <c r="AS384" s="11">
        <f t="shared" ca="1" si="106"/>
        <v>0</v>
      </c>
      <c r="AT384" s="11">
        <f t="shared" ca="1" si="106"/>
        <v>0</v>
      </c>
      <c r="AU384" s="11">
        <f t="shared" ca="1" si="106"/>
        <v>0</v>
      </c>
      <c r="AV384" s="11">
        <f t="shared" ca="1" si="106"/>
        <v>0</v>
      </c>
      <c r="AW384" s="11">
        <f t="shared" ca="1" si="106"/>
        <v>0</v>
      </c>
      <c r="AX384" s="11">
        <f t="shared" ca="1" si="106"/>
        <v>0</v>
      </c>
      <c r="AY384" s="11">
        <f t="shared" ca="1" si="106"/>
        <v>0</v>
      </c>
      <c r="AZ384" s="11">
        <f t="shared" ca="1" si="106"/>
        <v>0</v>
      </c>
      <c r="BA384" s="11">
        <f t="shared" ca="1" si="106"/>
        <v>0</v>
      </c>
      <c r="BB384" s="11"/>
      <c r="BC384" s="11">
        <f>IF($AG384,SUMPRODUCT(AI$2:AI384,$AH$2:$AH384)/SUM($AH$2:$AH384),0)</f>
        <v>0</v>
      </c>
      <c r="BD384" s="11">
        <f>IF($AG384,SUMPRODUCT(AJ$2:AJ384,$AH$2:$AH384)/SUM($AH$2:$AH384),0)</f>
        <v>0</v>
      </c>
      <c r="BE384" s="11">
        <f>IF($AG384,SUMPRODUCT(AK$2:AK384,$AH$2:$AH384)/SUM($AH$2:$AH384),0)</f>
        <v>0</v>
      </c>
      <c r="BF384" s="11">
        <f>IF($AG384,SUMPRODUCT(AL$2:AL384,$AH$2:$AH384)/SUM($AH$2:$AH384),0)</f>
        <v>0</v>
      </c>
      <c r="BG384" s="11">
        <f>IF($AG384,SUMPRODUCT(AM$2:AM384,$AH$2:$AH384)/SUM($AH$2:$AH384),0)</f>
        <v>0</v>
      </c>
      <c r="BH384" s="11">
        <f>IF($AG384,SUMPRODUCT(AN$2:AN384,$AH$2:$AH384)/SUM($AH$2:$AH384),0)</f>
        <v>0</v>
      </c>
      <c r="BI384" s="11">
        <f>IF($AG384,SUMPRODUCT(AO$2:AO384,$AH$2:$AH384)/SUM($AH$2:$AH384),0)</f>
        <v>0</v>
      </c>
      <c r="BJ384" s="11">
        <f>IF($AG384,SUMPRODUCT(AP$2:AP384,$AH$2:$AH384)/SUM($AH$2:$AH384),0)</f>
        <v>0</v>
      </c>
      <c r="BK384" s="11">
        <f>IF($AG384,SUMPRODUCT(AQ$2:AQ384,$AH$2:$AH384)/SUM($AH$2:$AH384),0)</f>
        <v>0</v>
      </c>
      <c r="BL384" s="11">
        <f>IF($AG384,SUMPRODUCT(AR$2:AR384,$AH$2:$AH384)/SUM($AH$2:$AH384),0)</f>
        <v>0</v>
      </c>
      <c r="BM384" s="11">
        <f>IF($AG384,SUMPRODUCT(AS$2:AS384,$AH$2:$AH384)/SUM($AH$2:$AH384),0)</f>
        <v>0</v>
      </c>
      <c r="BN384" s="11">
        <f>IF($AG384,SUMPRODUCT(AT$2:AT384,$AH$2:$AH384)/SUM($AH$2:$AH384),0)</f>
        <v>0</v>
      </c>
      <c r="BO384" s="11">
        <f>IF($AG384,SUMPRODUCT(AU$2:AU384,$AH$2:$AH384)/SUM($AH$2:$AH384),0)</f>
        <v>0</v>
      </c>
      <c r="BP384" s="11">
        <f>IF($AG384,SUMPRODUCT(AV$2:AV384,$AH$2:$AH384)/SUM($AH$2:$AH384),0)</f>
        <v>0</v>
      </c>
      <c r="BQ384" s="11">
        <f>IF($AG384,SUMPRODUCT(AW$2:AW384,$AH$2:$AH384)/SUM($AH$2:$AH384),0)</f>
        <v>0</v>
      </c>
      <c r="BR384" s="11">
        <f>IF($AG384,SUMPRODUCT(AX$2:AX384,$AH$2:$AH384)/SUM($AH$2:$AH384),0)</f>
        <v>0</v>
      </c>
      <c r="BS384" s="11">
        <f>IF($AG384,SUMPRODUCT(AY$2:AY384,$AH$2:$AH384)/SUM($AH$2:$AH384),0)</f>
        <v>0</v>
      </c>
      <c r="BT384" s="11">
        <f>IF($AG384,SUMPRODUCT(AZ$2:AZ384,$AH$2:$AH384)/SUM($AH$2:$AH384),0)</f>
        <v>0</v>
      </c>
      <c r="BU384" s="11">
        <f>IF($AG384,SUMPRODUCT(BA$2:BA384,$AH$2:$AH384)/SUM($AH$2:$AH384),0)</f>
        <v>0</v>
      </c>
      <c r="BV384" s="11"/>
      <c r="BW384" s="109" cm="1">
        <f t="array" ref="BW384">IF($AG384,SQRT(SUMPRODUCT($AH$2:$AH384, (AI$2:AI384-BC384)^2)/(SUM($AH$2:$AH384)-1)),0)</f>
        <v>0</v>
      </c>
      <c r="BX384" s="109" cm="1">
        <f t="array" ref="BX384">IF($AG384,SQRT(SUMPRODUCT($AH$2:$AH384, (AJ$2:AJ384-BD384)^2)/(SUM($AH$2:$AH384)-1)),0)</f>
        <v>0</v>
      </c>
      <c r="BY384" s="109" cm="1">
        <f t="array" ref="BY384">IF($AG384,SQRT(SUMPRODUCT($AH$2:$AH384, (AK$2:AK384-BE384)^2)/(SUM($AH$2:$AH384)-1)),0)</f>
        <v>0</v>
      </c>
      <c r="BZ384" s="109" cm="1">
        <f t="array" ref="BZ384">IF($AG384,SQRT(SUMPRODUCT($AH$2:$AH384, (AL$2:AL384-BF384)^2)/(SUM($AH$2:$AH384)-1)),0)</f>
        <v>0</v>
      </c>
      <c r="CA384" s="109" cm="1">
        <f t="array" ref="CA384">IF($AG384,SQRT(SUMPRODUCT($AH$2:$AH384, (AM$2:AM384-BG384)^2)/(SUM($AH$2:$AH384)-1)),0)</f>
        <v>0</v>
      </c>
      <c r="CB384" s="109" cm="1">
        <f t="array" ref="CB384">IF($AG384,SQRT(SUMPRODUCT($AH$2:$AH384, (AN$2:AN384-BH384)^2)/(SUM($AH$2:$AH384)-1)),0)</f>
        <v>0</v>
      </c>
      <c r="CC384" s="109" cm="1">
        <f t="array" ref="CC384">IF($AG384,SQRT(SUMPRODUCT($AH$2:$AH384, (AO$2:AO384-BI384)^2)/(SUM($AH$2:$AH384)-1)),0)</f>
        <v>0</v>
      </c>
      <c r="CD384" s="109" cm="1">
        <f t="array" ref="CD384">IF($AG384,SQRT(SUMPRODUCT($AH$2:$AH384, (AP$2:AP384-BJ384)^2)/(SUM($AH$2:$AH384)-1)),0)</f>
        <v>0</v>
      </c>
      <c r="CE384" s="109" cm="1">
        <f t="array" ref="CE384">IF($AG384,SQRT(SUMPRODUCT($AH$2:$AH384, (AQ$2:AQ384-BK384)^2)/(SUM($AH$2:$AH384)-1)),0)</f>
        <v>0</v>
      </c>
      <c r="CF384" s="109" cm="1">
        <f t="array" ref="CF384">IF($AG384,SQRT(SUMPRODUCT($AH$2:$AH384, (AR$2:AR384-BL384)^2)/(SUM($AH$2:$AH384)-1)),0)</f>
        <v>0</v>
      </c>
      <c r="CG384" s="109" cm="1">
        <f t="array" ref="CG384">IF($AG384,SQRT(SUMPRODUCT($AH$2:$AH384, (AS$2:AS384-BM384)^2)/(SUM($AH$2:$AH384)-1)),0)</f>
        <v>0</v>
      </c>
      <c r="CH384" s="109" cm="1">
        <f t="array" ref="CH384">IF($AG384,SQRT(SUMPRODUCT($AH$2:$AH384, (AT$2:AT384-BN384)^2)/(SUM($AH$2:$AH384)-1)),0)</f>
        <v>0</v>
      </c>
      <c r="CI384" s="109" cm="1">
        <f t="array" ref="CI384">IF($AG384,SQRT(SUMPRODUCT($AH$2:$AH384, (AU$2:AU384-BO384)^2)/(SUM($AH$2:$AH384)-1)),0)</f>
        <v>0</v>
      </c>
      <c r="CJ384" s="109" cm="1">
        <f t="array" ref="CJ384">IF($AG384,SQRT(SUMPRODUCT($AH$2:$AH384, (AV$2:AV384-BP384)^2)/(SUM($AH$2:$AH384)-1)),0)</f>
        <v>0</v>
      </c>
      <c r="CK384" s="109" cm="1">
        <f t="array" ref="CK384">IF($AG384,SQRT(SUMPRODUCT($AH$2:$AH384, (AW$2:AW384-BQ384)^2)/(SUM($AH$2:$AH384)-1)),0)</f>
        <v>0</v>
      </c>
      <c r="CL384" s="109" cm="1">
        <f t="array" ref="CL384">IF($AG384,SQRT(SUMPRODUCT($AH$2:$AH384, (AX$2:AX384-BR384)^2)/(SUM($AH$2:$AH384)-1)),0)</f>
        <v>0</v>
      </c>
      <c r="CM384" s="109" cm="1">
        <f t="array" ref="CM384">IF($AG384,SQRT(SUMPRODUCT($AH$2:$AH384, (AY$2:AY384-BS384)^2)/(SUM($AH$2:$AH384)-1)),0)</f>
        <v>0</v>
      </c>
      <c r="CN384" s="109" cm="1">
        <f t="array" ref="CN384">IF($AG384,SQRT(SUMPRODUCT($AH$2:$AH384, (AZ$2:AZ384-BT384)^2)/(SUM($AH$2:$AH384)-1)),0)</f>
        <v>0</v>
      </c>
      <c r="CO384" s="109" cm="1">
        <f t="array" ref="CO384">IF($AG384,SQRT(SUMPRODUCT($AH$2:$AH384, (BA$2:BA384-BU384)^2)/(SUM($AH$2:$AH384)-1)),0)</f>
        <v>0</v>
      </c>
    </row>
    <row r="385" spans="34:93" x14ac:dyDescent="0.25">
      <c r="AH385" s="99" t="str">
        <f t="shared" si="102"/>
        <v/>
      </c>
      <c r="AI385" s="11">
        <f t="shared" ca="1" si="105"/>
        <v>0</v>
      </c>
      <c r="AJ385" s="11">
        <f t="shared" ca="1" si="105"/>
        <v>0</v>
      </c>
      <c r="AK385" s="11">
        <f t="shared" ca="1" si="105"/>
        <v>0</v>
      </c>
      <c r="AL385" s="11">
        <f t="shared" ca="1" si="105"/>
        <v>0</v>
      </c>
      <c r="AM385" s="11">
        <f t="shared" ca="1" si="105"/>
        <v>0</v>
      </c>
      <c r="AN385" s="11">
        <f t="shared" ca="1" si="105"/>
        <v>0</v>
      </c>
      <c r="AO385" s="11">
        <f t="shared" ca="1" si="105"/>
        <v>0</v>
      </c>
      <c r="AP385" s="11">
        <f t="shared" ca="1" si="105"/>
        <v>0</v>
      </c>
      <c r="AQ385" s="11">
        <f t="shared" ca="1" si="105"/>
        <v>0</v>
      </c>
      <c r="AR385" s="11">
        <f t="shared" ca="1" si="105"/>
        <v>0</v>
      </c>
      <c r="AS385" s="11">
        <f t="shared" ca="1" si="106"/>
        <v>0</v>
      </c>
      <c r="AT385" s="11">
        <f t="shared" ca="1" si="106"/>
        <v>0</v>
      </c>
      <c r="AU385" s="11">
        <f t="shared" ca="1" si="106"/>
        <v>0</v>
      </c>
      <c r="AV385" s="11">
        <f t="shared" ca="1" si="106"/>
        <v>0</v>
      </c>
      <c r="AW385" s="11">
        <f t="shared" ca="1" si="106"/>
        <v>0</v>
      </c>
      <c r="AX385" s="11">
        <f t="shared" ca="1" si="106"/>
        <v>0</v>
      </c>
      <c r="AY385" s="11">
        <f t="shared" ca="1" si="106"/>
        <v>0</v>
      </c>
      <c r="AZ385" s="11">
        <f t="shared" ca="1" si="106"/>
        <v>0</v>
      </c>
      <c r="BA385" s="11">
        <f t="shared" ca="1" si="106"/>
        <v>0</v>
      </c>
      <c r="BB385" s="11"/>
      <c r="BC385" s="11">
        <f>IF($AG385,SUMPRODUCT(AI$2:AI385,$AH$2:$AH385)/SUM($AH$2:$AH385),0)</f>
        <v>0</v>
      </c>
      <c r="BD385" s="11">
        <f>IF($AG385,SUMPRODUCT(AJ$2:AJ385,$AH$2:$AH385)/SUM($AH$2:$AH385),0)</f>
        <v>0</v>
      </c>
      <c r="BE385" s="11">
        <f>IF($AG385,SUMPRODUCT(AK$2:AK385,$AH$2:$AH385)/SUM($AH$2:$AH385),0)</f>
        <v>0</v>
      </c>
      <c r="BF385" s="11">
        <f>IF($AG385,SUMPRODUCT(AL$2:AL385,$AH$2:$AH385)/SUM($AH$2:$AH385),0)</f>
        <v>0</v>
      </c>
      <c r="BG385" s="11">
        <f>IF($AG385,SUMPRODUCT(AM$2:AM385,$AH$2:$AH385)/SUM($AH$2:$AH385),0)</f>
        <v>0</v>
      </c>
      <c r="BH385" s="11">
        <f>IF($AG385,SUMPRODUCT(AN$2:AN385,$AH$2:$AH385)/SUM($AH$2:$AH385),0)</f>
        <v>0</v>
      </c>
      <c r="BI385" s="11">
        <f>IF($AG385,SUMPRODUCT(AO$2:AO385,$AH$2:$AH385)/SUM($AH$2:$AH385),0)</f>
        <v>0</v>
      </c>
      <c r="BJ385" s="11">
        <f>IF($AG385,SUMPRODUCT(AP$2:AP385,$AH$2:$AH385)/SUM($AH$2:$AH385),0)</f>
        <v>0</v>
      </c>
      <c r="BK385" s="11">
        <f>IF($AG385,SUMPRODUCT(AQ$2:AQ385,$AH$2:$AH385)/SUM($AH$2:$AH385),0)</f>
        <v>0</v>
      </c>
      <c r="BL385" s="11">
        <f>IF($AG385,SUMPRODUCT(AR$2:AR385,$AH$2:$AH385)/SUM($AH$2:$AH385),0)</f>
        <v>0</v>
      </c>
      <c r="BM385" s="11">
        <f>IF($AG385,SUMPRODUCT(AS$2:AS385,$AH$2:$AH385)/SUM($AH$2:$AH385),0)</f>
        <v>0</v>
      </c>
      <c r="BN385" s="11">
        <f>IF($AG385,SUMPRODUCT(AT$2:AT385,$AH$2:$AH385)/SUM($AH$2:$AH385),0)</f>
        <v>0</v>
      </c>
      <c r="BO385" s="11">
        <f>IF($AG385,SUMPRODUCT(AU$2:AU385,$AH$2:$AH385)/SUM($AH$2:$AH385),0)</f>
        <v>0</v>
      </c>
      <c r="BP385" s="11">
        <f>IF($AG385,SUMPRODUCT(AV$2:AV385,$AH$2:$AH385)/SUM($AH$2:$AH385),0)</f>
        <v>0</v>
      </c>
      <c r="BQ385" s="11">
        <f>IF($AG385,SUMPRODUCT(AW$2:AW385,$AH$2:$AH385)/SUM($AH$2:$AH385),0)</f>
        <v>0</v>
      </c>
      <c r="BR385" s="11">
        <f>IF($AG385,SUMPRODUCT(AX$2:AX385,$AH$2:$AH385)/SUM($AH$2:$AH385),0)</f>
        <v>0</v>
      </c>
      <c r="BS385" s="11">
        <f>IF($AG385,SUMPRODUCT(AY$2:AY385,$AH$2:$AH385)/SUM($AH$2:$AH385),0)</f>
        <v>0</v>
      </c>
      <c r="BT385" s="11">
        <f>IF($AG385,SUMPRODUCT(AZ$2:AZ385,$AH$2:$AH385)/SUM($AH$2:$AH385),0)</f>
        <v>0</v>
      </c>
      <c r="BU385" s="11">
        <f>IF($AG385,SUMPRODUCT(BA$2:BA385,$AH$2:$AH385)/SUM($AH$2:$AH385),0)</f>
        <v>0</v>
      </c>
      <c r="BV385" s="11"/>
      <c r="BW385" s="109" cm="1">
        <f t="array" ref="BW385">IF($AG385,SQRT(SUMPRODUCT($AH$2:$AH385, (AI$2:AI385-BC385)^2)/(SUM($AH$2:$AH385)-1)),0)</f>
        <v>0</v>
      </c>
      <c r="BX385" s="109" cm="1">
        <f t="array" ref="BX385">IF($AG385,SQRT(SUMPRODUCT($AH$2:$AH385, (AJ$2:AJ385-BD385)^2)/(SUM($AH$2:$AH385)-1)),0)</f>
        <v>0</v>
      </c>
      <c r="BY385" s="109" cm="1">
        <f t="array" ref="BY385">IF($AG385,SQRT(SUMPRODUCT($AH$2:$AH385, (AK$2:AK385-BE385)^2)/(SUM($AH$2:$AH385)-1)),0)</f>
        <v>0</v>
      </c>
      <c r="BZ385" s="109" cm="1">
        <f t="array" ref="BZ385">IF($AG385,SQRT(SUMPRODUCT($AH$2:$AH385, (AL$2:AL385-BF385)^2)/(SUM($AH$2:$AH385)-1)),0)</f>
        <v>0</v>
      </c>
      <c r="CA385" s="109" cm="1">
        <f t="array" ref="CA385">IF($AG385,SQRT(SUMPRODUCT($AH$2:$AH385, (AM$2:AM385-BG385)^2)/(SUM($AH$2:$AH385)-1)),0)</f>
        <v>0</v>
      </c>
      <c r="CB385" s="109" cm="1">
        <f t="array" ref="CB385">IF($AG385,SQRT(SUMPRODUCT($AH$2:$AH385, (AN$2:AN385-BH385)^2)/(SUM($AH$2:$AH385)-1)),0)</f>
        <v>0</v>
      </c>
      <c r="CC385" s="109" cm="1">
        <f t="array" ref="CC385">IF($AG385,SQRT(SUMPRODUCT($AH$2:$AH385, (AO$2:AO385-BI385)^2)/(SUM($AH$2:$AH385)-1)),0)</f>
        <v>0</v>
      </c>
      <c r="CD385" s="109" cm="1">
        <f t="array" ref="CD385">IF($AG385,SQRT(SUMPRODUCT($AH$2:$AH385, (AP$2:AP385-BJ385)^2)/(SUM($AH$2:$AH385)-1)),0)</f>
        <v>0</v>
      </c>
      <c r="CE385" s="109" cm="1">
        <f t="array" ref="CE385">IF($AG385,SQRT(SUMPRODUCT($AH$2:$AH385, (AQ$2:AQ385-BK385)^2)/(SUM($AH$2:$AH385)-1)),0)</f>
        <v>0</v>
      </c>
      <c r="CF385" s="109" cm="1">
        <f t="array" ref="CF385">IF($AG385,SQRT(SUMPRODUCT($AH$2:$AH385, (AR$2:AR385-BL385)^2)/(SUM($AH$2:$AH385)-1)),0)</f>
        <v>0</v>
      </c>
      <c r="CG385" s="109" cm="1">
        <f t="array" ref="CG385">IF($AG385,SQRT(SUMPRODUCT($AH$2:$AH385, (AS$2:AS385-BM385)^2)/(SUM($AH$2:$AH385)-1)),0)</f>
        <v>0</v>
      </c>
      <c r="CH385" s="109" cm="1">
        <f t="array" ref="CH385">IF($AG385,SQRT(SUMPRODUCT($AH$2:$AH385, (AT$2:AT385-BN385)^2)/(SUM($AH$2:$AH385)-1)),0)</f>
        <v>0</v>
      </c>
      <c r="CI385" s="109" cm="1">
        <f t="array" ref="CI385">IF($AG385,SQRT(SUMPRODUCT($AH$2:$AH385, (AU$2:AU385-BO385)^2)/(SUM($AH$2:$AH385)-1)),0)</f>
        <v>0</v>
      </c>
      <c r="CJ385" s="109" cm="1">
        <f t="array" ref="CJ385">IF($AG385,SQRT(SUMPRODUCT($AH$2:$AH385, (AV$2:AV385-BP385)^2)/(SUM($AH$2:$AH385)-1)),0)</f>
        <v>0</v>
      </c>
      <c r="CK385" s="109" cm="1">
        <f t="array" ref="CK385">IF($AG385,SQRT(SUMPRODUCT($AH$2:$AH385, (AW$2:AW385-BQ385)^2)/(SUM($AH$2:$AH385)-1)),0)</f>
        <v>0</v>
      </c>
      <c r="CL385" s="109" cm="1">
        <f t="array" ref="CL385">IF($AG385,SQRT(SUMPRODUCT($AH$2:$AH385, (AX$2:AX385-BR385)^2)/(SUM($AH$2:$AH385)-1)),0)</f>
        <v>0</v>
      </c>
      <c r="CM385" s="109" cm="1">
        <f t="array" ref="CM385">IF($AG385,SQRT(SUMPRODUCT($AH$2:$AH385, (AY$2:AY385-BS385)^2)/(SUM($AH$2:$AH385)-1)),0)</f>
        <v>0</v>
      </c>
      <c r="CN385" s="109" cm="1">
        <f t="array" ref="CN385">IF($AG385,SQRT(SUMPRODUCT($AH$2:$AH385, (AZ$2:AZ385-BT385)^2)/(SUM($AH$2:$AH385)-1)),0)</f>
        <v>0</v>
      </c>
      <c r="CO385" s="109" cm="1">
        <f t="array" ref="CO385">IF($AG385,SQRT(SUMPRODUCT($AH$2:$AH385, (BA$2:BA385-BU385)^2)/(SUM($AH$2:$AH385)-1)),0)</f>
        <v>0</v>
      </c>
    </row>
    <row r="386" spans="34:93" x14ac:dyDescent="0.25">
      <c r="AH386" s="99" t="str">
        <f t="shared" si="102"/>
        <v/>
      </c>
      <c r="AI386" s="11">
        <f t="shared" ca="1" si="105"/>
        <v>0</v>
      </c>
      <c r="AJ386" s="11">
        <f t="shared" ca="1" si="105"/>
        <v>0</v>
      </c>
      <c r="AK386" s="11">
        <f t="shared" ca="1" si="105"/>
        <v>0</v>
      </c>
      <c r="AL386" s="11">
        <f t="shared" ca="1" si="105"/>
        <v>0</v>
      </c>
      <c r="AM386" s="11">
        <f t="shared" ca="1" si="105"/>
        <v>0</v>
      </c>
      <c r="AN386" s="11">
        <f t="shared" ca="1" si="105"/>
        <v>0</v>
      </c>
      <c r="AO386" s="11">
        <f t="shared" ca="1" si="105"/>
        <v>0</v>
      </c>
      <c r="AP386" s="11">
        <f t="shared" ca="1" si="105"/>
        <v>0</v>
      </c>
      <c r="AQ386" s="11">
        <f t="shared" ca="1" si="105"/>
        <v>0</v>
      </c>
      <c r="AR386" s="11">
        <f t="shared" ca="1" si="105"/>
        <v>0</v>
      </c>
      <c r="AS386" s="11">
        <f t="shared" ca="1" si="106"/>
        <v>0</v>
      </c>
      <c r="AT386" s="11">
        <f t="shared" ca="1" si="106"/>
        <v>0</v>
      </c>
      <c r="AU386" s="11">
        <f t="shared" ca="1" si="106"/>
        <v>0</v>
      </c>
      <c r="AV386" s="11">
        <f t="shared" ca="1" si="106"/>
        <v>0</v>
      </c>
      <c r="AW386" s="11">
        <f t="shared" ca="1" si="106"/>
        <v>0</v>
      </c>
      <c r="AX386" s="11">
        <f t="shared" ca="1" si="106"/>
        <v>0</v>
      </c>
      <c r="AY386" s="11">
        <f t="shared" ca="1" si="106"/>
        <v>0</v>
      </c>
      <c r="AZ386" s="11">
        <f t="shared" ca="1" si="106"/>
        <v>0</v>
      </c>
      <c r="BA386" s="11">
        <f t="shared" ca="1" si="106"/>
        <v>0</v>
      </c>
      <c r="BB386" s="11"/>
      <c r="BC386" s="11">
        <f>IF($AG386,SUMPRODUCT(AI$2:AI386,$AH$2:$AH386)/SUM($AH$2:$AH386),0)</f>
        <v>0</v>
      </c>
      <c r="BD386" s="11">
        <f>IF($AG386,SUMPRODUCT(AJ$2:AJ386,$AH$2:$AH386)/SUM($AH$2:$AH386),0)</f>
        <v>0</v>
      </c>
      <c r="BE386" s="11">
        <f>IF($AG386,SUMPRODUCT(AK$2:AK386,$AH$2:$AH386)/SUM($AH$2:$AH386),0)</f>
        <v>0</v>
      </c>
      <c r="BF386" s="11">
        <f>IF($AG386,SUMPRODUCT(AL$2:AL386,$AH$2:$AH386)/SUM($AH$2:$AH386),0)</f>
        <v>0</v>
      </c>
      <c r="BG386" s="11">
        <f>IF($AG386,SUMPRODUCT(AM$2:AM386,$AH$2:$AH386)/SUM($AH$2:$AH386),0)</f>
        <v>0</v>
      </c>
      <c r="BH386" s="11">
        <f>IF($AG386,SUMPRODUCT(AN$2:AN386,$AH$2:$AH386)/SUM($AH$2:$AH386),0)</f>
        <v>0</v>
      </c>
      <c r="BI386" s="11">
        <f>IF($AG386,SUMPRODUCT(AO$2:AO386,$AH$2:$AH386)/SUM($AH$2:$AH386),0)</f>
        <v>0</v>
      </c>
      <c r="BJ386" s="11">
        <f>IF($AG386,SUMPRODUCT(AP$2:AP386,$AH$2:$AH386)/SUM($AH$2:$AH386),0)</f>
        <v>0</v>
      </c>
      <c r="BK386" s="11">
        <f>IF($AG386,SUMPRODUCT(AQ$2:AQ386,$AH$2:$AH386)/SUM($AH$2:$AH386),0)</f>
        <v>0</v>
      </c>
      <c r="BL386" s="11">
        <f>IF($AG386,SUMPRODUCT(AR$2:AR386,$AH$2:$AH386)/SUM($AH$2:$AH386),0)</f>
        <v>0</v>
      </c>
      <c r="BM386" s="11">
        <f>IF($AG386,SUMPRODUCT(AS$2:AS386,$AH$2:$AH386)/SUM($AH$2:$AH386),0)</f>
        <v>0</v>
      </c>
      <c r="BN386" s="11">
        <f>IF($AG386,SUMPRODUCT(AT$2:AT386,$AH$2:$AH386)/SUM($AH$2:$AH386),0)</f>
        <v>0</v>
      </c>
      <c r="BO386" s="11">
        <f>IF($AG386,SUMPRODUCT(AU$2:AU386,$AH$2:$AH386)/SUM($AH$2:$AH386),0)</f>
        <v>0</v>
      </c>
      <c r="BP386" s="11">
        <f>IF($AG386,SUMPRODUCT(AV$2:AV386,$AH$2:$AH386)/SUM($AH$2:$AH386),0)</f>
        <v>0</v>
      </c>
      <c r="BQ386" s="11">
        <f>IF($AG386,SUMPRODUCT(AW$2:AW386,$AH$2:$AH386)/SUM($AH$2:$AH386),0)</f>
        <v>0</v>
      </c>
      <c r="BR386" s="11">
        <f>IF($AG386,SUMPRODUCT(AX$2:AX386,$AH$2:$AH386)/SUM($AH$2:$AH386),0)</f>
        <v>0</v>
      </c>
      <c r="BS386" s="11">
        <f>IF($AG386,SUMPRODUCT(AY$2:AY386,$AH$2:$AH386)/SUM($AH$2:$AH386),0)</f>
        <v>0</v>
      </c>
      <c r="BT386" s="11">
        <f>IF($AG386,SUMPRODUCT(AZ$2:AZ386,$AH$2:$AH386)/SUM($AH$2:$AH386),0)</f>
        <v>0</v>
      </c>
      <c r="BU386" s="11">
        <f>IF($AG386,SUMPRODUCT(BA$2:BA386,$AH$2:$AH386)/SUM($AH$2:$AH386),0)</f>
        <v>0</v>
      </c>
      <c r="BV386" s="11"/>
      <c r="BW386" s="109" cm="1">
        <f t="array" ref="BW386">IF($AG386,SQRT(SUMPRODUCT($AH$2:$AH386, (AI$2:AI386-BC386)^2)/(SUM($AH$2:$AH386)-1)),0)</f>
        <v>0</v>
      </c>
      <c r="BX386" s="109" cm="1">
        <f t="array" ref="BX386">IF($AG386,SQRT(SUMPRODUCT($AH$2:$AH386, (AJ$2:AJ386-BD386)^2)/(SUM($AH$2:$AH386)-1)),0)</f>
        <v>0</v>
      </c>
      <c r="BY386" s="109" cm="1">
        <f t="array" ref="BY386">IF($AG386,SQRT(SUMPRODUCT($AH$2:$AH386, (AK$2:AK386-BE386)^2)/(SUM($AH$2:$AH386)-1)),0)</f>
        <v>0</v>
      </c>
      <c r="BZ386" s="109" cm="1">
        <f t="array" ref="BZ386">IF($AG386,SQRT(SUMPRODUCT($AH$2:$AH386, (AL$2:AL386-BF386)^2)/(SUM($AH$2:$AH386)-1)),0)</f>
        <v>0</v>
      </c>
      <c r="CA386" s="109" cm="1">
        <f t="array" ref="CA386">IF($AG386,SQRT(SUMPRODUCT($AH$2:$AH386, (AM$2:AM386-BG386)^2)/(SUM($AH$2:$AH386)-1)),0)</f>
        <v>0</v>
      </c>
      <c r="CB386" s="109" cm="1">
        <f t="array" ref="CB386">IF($AG386,SQRT(SUMPRODUCT($AH$2:$AH386, (AN$2:AN386-BH386)^2)/(SUM($AH$2:$AH386)-1)),0)</f>
        <v>0</v>
      </c>
      <c r="CC386" s="109" cm="1">
        <f t="array" ref="CC386">IF($AG386,SQRT(SUMPRODUCT($AH$2:$AH386, (AO$2:AO386-BI386)^2)/(SUM($AH$2:$AH386)-1)),0)</f>
        <v>0</v>
      </c>
      <c r="CD386" s="109" cm="1">
        <f t="array" ref="CD386">IF($AG386,SQRT(SUMPRODUCT($AH$2:$AH386, (AP$2:AP386-BJ386)^2)/(SUM($AH$2:$AH386)-1)),0)</f>
        <v>0</v>
      </c>
      <c r="CE386" s="109" cm="1">
        <f t="array" ref="CE386">IF($AG386,SQRT(SUMPRODUCT($AH$2:$AH386, (AQ$2:AQ386-BK386)^2)/(SUM($AH$2:$AH386)-1)),0)</f>
        <v>0</v>
      </c>
      <c r="CF386" s="109" cm="1">
        <f t="array" ref="CF386">IF($AG386,SQRT(SUMPRODUCT($AH$2:$AH386, (AR$2:AR386-BL386)^2)/(SUM($AH$2:$AH386)-1)),0)</f>
        <v>0</v>
      </c>
      <c r="CG386" s="109" cm="1">
        <f t="array" ref="CG386">IF($AG386,SQRT(SUMPRODUCT($AH$2:$AH386, (AS$2:AS386-BM386)^2)/(SUM($AH$2:$AH386)-1)),0)</f>
        <v>0</v>
      </c>
      <c r="CH386" s="109" cm="1">
        <f t="array" ref="CH386">IF($AG386,SQRT(SUMPRODUCT($AH$2:$AH386, (AT$2:AT386-BN386)^2)/(SUM($AH$2:$AH386)-1)),0)</f>
        <v>0</v>
      </c>
      <c r="CI386" s="109" cm="1">
        <f t="array" ref="CI386">IF($AG386,SQRT(SUMPRODUCT($AH$2:$AH386, (AU$2:AU386-BO386)^2)/(SUM($AH$2:$AH386)-1)),0)</f>
        <v>0</v>
      </c>
      <c r="CJ386" s="109" cm="1">
        <f t="array" ref="CJ386">IF($AG386,SQRT(SUMPRODUCT($AH$2:$AH386, (AV$2:AV386-BP386)^2)/(SUM($AH$2:$AH386)-1)),0)</f>
        <v>0</v>
      </c>
      <c r="CK386" s="109" cm="1">
        <f t="array" ref="CK386">IF($AG386,SQRT(SUMPRODUCT($AH$2:$AH386, (AW$2:AW386-BQ386)^2)/(SUM($AH$2:$AH386)-1)),0)</f>
        <v>0</v>
      </c>
      <c r="CL386" s="109" cm="1">
        <f t="array" ref="CL386">IF($AG386,SQRT(SUMPRODUCT($AH$2:$AH386, (AX$2:AX386-BR386)^2)/(SUM($AH$2:$AH386)-1)),0)</f>
        <v>0</v>
      </c>
      <c r="CM386" s="109" cm="1">
        <f t="array" ref="CM386">IF($AG386,SQRT(SUMPRODUCT($AH$2:$AH386, (AY$2:AY386-BS386)^2)/(SUM($AH$2:$AH386)-1)),0)</f>
        <v>0</v>
      </c>
      <c r="CN386" s="109" cm="1">
        <f t="array" ref="CN386">IF($AG386,SQRT(SUMPRODUCT($AH$2:$AH386, (AZ$2:AZ386-BT386)^2)/(SUM($AH$2:$AH386)-1)),0)</f>
        <v>0</v>
      </c>
      <c r="CO386" s="109" cm="1">
        <f t="array" ref="CO386">IF($AG386,SQRT(SUMPRODUCT($AH$2:$AH386, (BA$2:BA386-BU386)^2)/(SUM($AH$2:$AH386)-1)),0)</f>
        <v>0</v>
      </c>
    </row>
    <row r="387" spans="34:93" x14ac:dyDescent="0.25">
      <c r="AH387" s="99" t="str">
        <f t="shared" si="102"/>
        <v/>
      </c>
      <c r="AI387" s="11">
        <f t="shared" ca="1" si="105"/>
        <v>0</v>
      </c>
      <c r="AJ387" s="11">
        <f t="shared" ca="1" si="105"/>
        <v>0</v>
      </c>
      <c r="AK387" s="11">
        <f t="shared" ca="1" si="105"/>
        <v>0</v>
      </c>
      <c r="AL387" s="11">
        <f t="shared" ca="1" si="105"/>
        <v>0</v>
      </c>
      <c r="AM387" s="11">
        <f t="shared" ca="1" si="105"/>
        <v>0</v>
      </c>
      <c r="AN387" s="11">
        <f t="shared" ca="1" si="105"/>
        <v>0</v>
      </c>
      <c r="AO387" s="11">
        <f t="shared" ca="1" si="105"/>
        <v>0</v>
      </c>
      <c r="AP387" s="11">
        <f t="shared" ca="1" si="105"/>
        <v>0</v>
      </c>
      <c r="AQ387" s="11">
        <f t="shared" ca="1" si="105"/>
        <v>0</v>
      </c>
      <c r="AR387" s="11">
        <f t="shared" ca="1" si="105"/>
        <v>0</v>
      </c>
      <c r="AS387" s="11">
        <f t="shared" ca="1" si="106"/>
        <v>0</v>
      </c>
      <c r="AT387" s="11">
        <f t="shared" ca="1" si="106"/>
        <v>0</v>
      </c>
      <c r="AU387" s="11">
        <f t="shared" ca="1" si="106"/>
        <v>0</v>
      </c>
      <c r="AV387" s="11">
        <f t="shared" ca="1" si="106"/>
        <v>0</v>
      </c>
      <c r="AW387" s="11">
        <f t="shared" ca="1" si="106"/>
        <v>0</v>
      </c>
      <c r="AX387" s="11">
        <f t="shared" ca="1" si="106"/>
        <v>0</v>
      </c>
      <c r="AY387" s="11">
        <f t="shared" ca="1" si="106"/>
        <v>0</v>
      </c>
      <c r="AZ387" s="11">
        <f t="shared" ca="1" si="106"/>
        <v>0</v>
      </c>
      <c r="BA387" s="11">
        <f t="shared" ca="1" si="106"/>
        <v>0</v>
      </c>
      <c r="BB387" s="11"/>
      <c r="BC387" s="11">
        <f>IF($AG387,SUMPRODUCT(AI$2:AI387,$AH$2:$AH387)/SUM($AH$2:$AH387),0)</f>
        <v>0</v>
      </c>
      <c r="BD387" s="11">
        <f>IF($AG387,SUMPRODUCT(AJ$2:AJ387,$AH$2:$AH387)/SUM($AH$2:$AH387),0)</f>
        <v>0</v>
      </c>
      <c r="BE387" s="11">
        <f>IF($AG387,SUMPRODUCT(AK$2:AK387,$AH$2:$AH387)/SUM($AH$2:$AH387),0)</f>
        <v>0</v>
      </c>
      <c r="BF387" s="11">
        <f>IF($AG387,SUMPRODUCT(AL$2:AL387,$AH$2:$AH387)/SUM($AH$2:$AH387),0)</f>
        <v>0</v>
      </c>
      <c r="BG387" s="11">
        <f>IF($AG387,SUMPRODUCT(AM$2:AM387,$AH$2:$AH387)/SUM($AH$2:$AH387),0)</f>
        <v>0</v>
      </c>
      <c r="BH387" s="11">
        <f>IF($AG387,SUMPRODUCT(AN$2:AN387,$AH$2:$AH387)/SUM($AH$2:$AH387),0)</f>
        <v>0</v>
      </c>
      <c r="BI387" s="11">
        <f>IF($AG387,SUMPRODUCT(AO$2:AO387,$AH$2:$AH387)/SUM($AH$2:$AH387),0)</f>
        <v>0</v>
      </c>
      <c r="BJ387" s="11">
        <f>IF($AG387,SUMPRODUCT(AP$2:AP387,$AH$2:$AH387)/SUM($AH$2:$AH387),0)</f>
        <v>0</v>
      </c>
      <c r="BK387" s="11">
        <f>IF($AG387,SUMPRODUCT(AQ$2:AQ387,$AH$2:$AH387)/SUM($AH$2:$AH387),0)</f>
        <v>0</v>
      </c>
      <c r="BL387" s="11">
        <f>IF($AG387,SUMPRODUCT(AR$2:AR387,$AH$2:$AH387)/SUM($AH$2:$AH387),0)</f>
        <v>0</v>
      </c>
      <c r="BM387" s="11">
        <f>IF($AG387,SUMPRODUCT(AS$2:AS387,$AH$2:$AH387)/SUM($AH$2:$AH387),0)</f>
        <v>0</v>
      </c>
      <c r="BN387" s="11">
        <f>IF($AG387,SUMPRODUCT(AT$2:AT387,$AH$2:$AH387)/SUM($AH$2:$AH387),0)</f>
        <v>0</v>
      </c>
      <c r="BO387" s="11">
        <f>IF($AG387,SUMPRODUCT(AU$2:AU387,$AH$2:$AH387)/SUM($AH$2:$AH387),0)</f>
        <v>0</v>
      </c>
      <c r="BP387" s="11">
        <f>IF($AG387,SUMPRODUCT(AV$2:AV387,$AH$2:$AH387)/SUM($AH$2:$AH387),0)</f>
        <v>0</v>
      </c>
      <c r="BQ387" s="11">
        <f>IF($AG387,SUMPRODUCT(AW$2:AW387,$AH$2:$AH387)/SUM($AH$2:$AH387),0)</f>
        <v>0</v>
      </c>
      <c r="BR387" s="11">
        <f>IF($AG387,SUMPRODUCT(AX$2:AX387,$AH$2:$AH387)/SUM($AH$2:$AH387),0)</f>
        <v>0</v>
      </c>
      <c r="BS387" s="11">
        <f>IF($AG387,SUMPRODUCT(AY$2:AY387,$AH$2:$AH387)/SUM($AH$2:$AH387),0)</f>
        <v>0</v>
      </c>
      <c r="BT387" s="11">
        <f>IF($AG387,SUMPRODUCT(AZ$2:AZ387,$AH$2:$AH387)/SUM($AH$2:$AH387),0)</f>
        <v>0</v>
      </c>
      <c r="BU387" s="11">
        <f>IF($AG387,SUMPRODUCT(BA$2:BA387,$AH$2:$AH387)/SUM($AH$2:$AH387),0)</f>
        <v>0</v>
      </c>
      <c r="BV387" s="11"/>
      <c r="BW387" s="109" cm="1">
        <f t="array" ref="BW387">IF($AG387,SQRT(SUMPRODUCT($AH$2:$AH387, (AI$2:AI387-BC387)^2)/(SUM($AH$2:$AH387)-1)),0)</f>
        <v>0</v>
      </c>
      <c r="BX387" s="109" cm="1">
        <f t="array" ref="BX387">IF($AG387,SQRT(SUMPRODUCT($AH$2:$AH387, (AJ$2:AJ387-BD387)^2)/(SUM($AH$2:$AH387)-1)),0)</f>
        <v>0</v>
      </c>
      <c r="BY387" s="109" cm="1">
        <f t="array" ref="BY387">IF($AG387,SQRT(SUMPRODUCT($AH$2:$AH387, (AK$2:AK387-BE387)^2)/(SUM($AH$2:$AH387)-1)),0)</f>
        <v>0</v>
      </c>
      <c r="BZ387" s="109" cm="1">
        <f t="array" ref="BZ387">IF($AG387,SQRT(SUMPRODUCT($AH$2:$AH387, (AL$2:AL387-BF387)^2)/(SUM($AH$2:$AH387)-1)),0)</f>
        <v>0</v>
      </c>
      <c r="CA387" s="109" cm="1">
        <f t="array" ref="CA387">IF($AG387,SQRT(SUMPRODUCT($AH$2:$AH387, (AM$2:AM387-BG387)^2)/(SUM($AH$2:$AH387)-1)),0)</f>
        <v>0</v>
      </c>
      <c r="CB387" s="109" cm="1">
        <f t="array" ref="CB387">IF($AG387,SQRT(SUMPRODUCT($AH$2:$AH387, (AN$2:AN387-BH387)^2)/(SUM($AH$2:$AH387)-1)),0)</f>
        <v>0</v>
      </c>
      <c r="CC387" s="109" cm="1">
        <f t="array" ref="CC387">IF($AG387,SQRT(SUMPRODUCT($AH$2:$AH387, (AO$2:AO387-BI387)^2)/(SUM($AH$2:$AH387)-1)),0)</f>
        <v>0</v>
      </c>
      <c r="CD387" s="109" cm="1">
        <f t="array" ref="CD387">IF($AG387,SQRT(SUMPRODUCT($AH$2:$AH387, (AP$2:AP387-BJ387)^2)/(SUM($AH$2:$AH387)-1)),0)</f>
        <v>0</v>
      </c>
      <c r="CE387" s="109" cm="1">
        <f t="array" ref="CE387">IF($AG387,SQRT(SUMPRODUCT($AH$2:$AH387, (AQ$2:AQ387-BK387)^2)/(SUM($AH$2:$AH387)-1)),0)</f>
        <v>0</v>
      </c>
      <c r="CF387" s="109" cm="1">
        <f t="array" ref="CF387">IF($AG387,SQRT(SUMPRODUCT($AH$2:$AH387, (AR$2:AR387-BL387)^2)/(SUM($AH$2:$AH387)-1)),0)</f>
        <v>0</v>
      </c>
      <c r="CG387" s="109" cm="1">
        <f t="array" ref="CG387">IF($AG387,SQRT(SUMPRODUCT($AH$2:$AH387, (AS$2:AS387-BM387)^2)/(SUM($AH$2:$AH387)-1)),0)</f>
        <v>0</v>
      </c>
      <c r="CH387" s="109" cm="1">
        <f t="array" ref="CH387">IF($AG387,SQRT(SUMPRODUCT($AH$2:$AH387, (AT$2:AT387-BN387)^2)/(SUM($AH$2:$AH387)-1)),0)</f>
        <v>0</v>
      </c>
      <c r="CI387" s="109" cm="1">
        <f t="array" ref="CI387">IF($AG387,SQRT(SUMPRODUCT($AH$2:$AH387, (AU$2:AU387-BO387)^2)/(SUM($AH$2:$AH387)-1)),0)</f>
        <v>0</v>
      </c>
      <c r="CJ387" s="109" cm="1">
        <f t="array" ref="CJ387">IF($AG387,SQRT(SUMPRODUCT($AH$2:$AH387, (AV$2:AV387-BP387)^2)/(SUM($AH$2:$AH387)-1)),0)</f>
        <v>0</v>
      </c>
      <c r="CK387" s="109" cm="1">
        <f t="array" ref="CK387">IF($AG387,SQRT(SUMPRODUCT($AH$2:$AH387, (AW$2:AW387-BQ387)^2)/(SUM($AH$2:$AH387)-1)),0)</f>
        <v>0</v>
      </c>
      <c r="CL387" s="109" cm="1">
        <f t="array" ref="CL387">IF($AG387,SQRT(SUMPRODUCT($AH$2:$AH387, (AX$2:AX387-BR387)^2)/(SUM($AH$2:$AH387)-1)),0)</f>
        <v>0</v>
      </c>
      <c r="CM387" s="109" cm="1">
        <f t="array" ref="CM387">IF($AG387,SQRT(SUMPRODUCT($AH$2:$AH387, (AY$2:AY387-BS387)^2)/(SUM($AH$2:$AH387)-1)),0)</f>
        <v>0</v>
      </c>
      <c r="CN387" s="109" cm="1">
        <f t="array" ref="CN387">IF($AG387,SQRT(SUMPRODUCT($AH$2:$AH387, (AZ$2:AZ387-BT387)^2)/(SUM($AH$2:$AH387)-1)),0)</f>
        <v>0</v>
      </c>
      <c r="CO387" s="109" cm="1">
        <f t="array" ref="CO387">IF($AG387,SQRT(SUMPRODUCT($AH$2:$AH387, (BA$2:BA387-BU387)^2)/(SUM($AH$2:$AH387)-1)),0)</f>
        <v>0</v>
      </c>
    </row>
    <row r="388" spans="34:93" x14ac:dyDescent="0.25">
      <c r="AH388" s="99" t="str">
        <f t="shared" si="102"/>
        <v/>
      </c>
      <c r="AI388" s="11">
        <f t="shared" ca="1" si="105"/>
        <v>0</v>
      </c>
      <c r="AJ388" s="11">
        <f t="shared" ca="1" si="105"/>
        <v>0</v>
      </c>
      <c r="AK388" s="11">
        <f t="shared" ca="1" si="105"/>
        <v>0</v>
      </c>
      <c r="AL388" s="11">
        <f t="shared" ca="1" si="105"/>
        <v>0</v>
      </c>
      <c r="AM388" s="11">
        <f t="shared" ca="1" si="105"/>
        <v>0</v>
      </c>
      <c r="AN388" s="11">
        <f t="shared" ca="1" si="105"/>
        <v>0</v>
      </c>
      <c r="AO388" s="11">
        <f t="shared" ca="1" si="105"/>
        <v>0</v>
      </c>
      <c r="AP388" s="11">
        <f t="shared" ca="1" si="105"/>
        <v>0</v>
      </c>
      <c r="AQ388" s="11">
        <f t="shared" ca="1" si="105"/>
        <v>0</v>
      </c>
      <c r="AR388" s="11">
        <f t="shared" ca="1" si="105"/>
        <v>0</v>
      </c>
      <c r="AS388" s="11">
        <f t="shared" ca="1" si="106"/>
        <v>0</v>
      </c>
      <c r="AT388" s="11">
        <f t="shared" ca="1" si="106"/>
        <v>0</v>
      </c>
      <c r="AU388" s="11">
        <f t="shared" ca="1" si="106"/>
        <v>0</v>
      </c>
      <c r="AV388" s="11">
        <f t="shared" ca="1" si="106"/>
        <v>0</v>
      </c>
      <c r="AW388" s="11">
        <f t="shared" ca="1" si="106"/>
        <v>0</v>
      </c>
      <c r="AX388" s="11">
        <f t="shared" ca="1" si="106"/>
        <v>0</v>
      </c>
      <c r="AY388" s="11">
        <f t="shared" ca="1" si="106"/>
        <v>0</v>
      </c>
      <c r="AZ388" s="11">
        <f t="shared" ca="1" si="106"/>
        <v>0</v>
      </c>
      <c r="BA388" s="11">
        <f t="shared" ca="1" si="106"/>
        <v>0</v>
      </c>
      <c r="BB388" s="11"/>
      <c r="BC388" s="11">
        <f>IF($AG388,SUMPRODUCT(AI$2:AI388,$AH$2:$AH388)/SUM($AH$2:$AH388),0)</f>
        <v>0</v>
      </c>
      <c r="BD388" s="11">
        <f>IF($AG388,SUMPRODUCT(AJ$2:AJ388,$AH$2:$AH388)/SUM($AH$2:$AH388),0)</f>
        <v>0</v>
      </c>
      <c r="BE388" s="11">
        <f>IF($AG388,SUMPRODUCT(AK$2:AK388,$AH$2:$AH388)/SUM($AH$2:$AH388),0)</f>
        <v>0</v>
      </c>
      <c r="BF388" s="11">
        <f>IF($AG388,SUMPRODUCT(AL$2:AL388,$AH$2:$AH388)/SUM($AH$2:$AH388),0)</f>
        <v>0</v>
      </c>
      <c r="BG388" s="11">
        <f>IF($AG388,SUMPRODUCT(AM$2:AM388,$AH$2:$AH388)/SUM($AH$2:$AH388),0)</f>
        <v>0</v>
      </c>
      <c r="BH388" s="11">
        <f>IF($AG388,SUMPRODUCT(AN$2:AN388,$AH$2:$AH388)/SUM($AH$2:$AH388),0)</f>
        <v>0</v>
      </c>
      <c r="BI388" s="11">
        <f>IF($AG388,SUMPRODUCT(AO$2:AO388,$AH$2:$AH388)/SUM($AH$2:$AH388),0)</f>
        <v>0</v>
      </c>
      <c r="BJ388" s="11">
        <f>IF($AG388,SUMPRODUCT(AP$2:AP388,$AH$2:$AH388)/SUM($AH$2:$AH388),0)</f>
        <v>0</v>
      </c>
      <c r="BK388" s="11">
        <f>IF($AG388,SUMPRODUCT(AQ$2:AQ388,$AH$2:$AH388)/SUM($AH$2:$AH388),0)</f>
        <v>0</v>
      </c>
      <c r="BL388" s="11">
        <f>IF($AG388,SUMPRODUCT(AR$2:AR388,$AH$2:$AH388)/SUM($AH$2:$AH388),0)</f>
        <v>0</v>
      </c>
      <c r="BM388" s="11">
        <f>IF($AG388,SUMPRODUCT(AS$2:AS388,$AH$2:$AH388)/SUM($AH$2:$AH388),0)</f>
        <v>0</v>
      </c>
      <c r="BN388" s="11">
        <f>IF($AG388,SUMPRODUCT(AT$2:AT388,$AH$2:$AH388)/SUM($AH$2:$AH388),0)</f>
        <v>0</v>
      </c>
      <c r="BO388" s="11">
        <f>IF($AG388,SUMPRODUCT(AU$2:AU388,$AH$2:$AH388)/SUM($AH$2:$AH388),0)</f>
        <v>0</v>
      </c>
      <c r="BP388" s="11">
        <f>IF($AG388,SUMPRODUCT(AV$2:AV388,$AH$2:$AH388)/SUM($AH$2:$AH388),0)</f>
        <v>0</v>
      </c>
      <c r="BQ388" s="11">
        <f>IF($AG388,SUMPRODUCT(AW$2:AW388,$AH$2:$AH388)/SUM($AH$2:$AH388),0)</f>
        <v>0</v>
      </c>
      <c r="BR388" s="11">
        <f>IF($AG388,SUMPRODUCT(AX$2:AX388,$AH$2:$AH388)/SUM($AH$2:$AH388),0)</f>
        <v>0</v>
      </c>
      <c r="BS388" s="11">
        <f>IF($AG388,SUMPRODUCT(AY$2:AY388,$AH$2:$AH388)/SUM($AH$2:$AH388),0)</f>
        <v>0</v>
      </c>
      <c r="BT388" s="11">
        <f>IF($AG388,SUMPRODUCT(AZ$2:AZ388,$AH$2:$AH388)/SUM($AH$2:$AH388),0)</f>
        <v>0</v>
      </c>
      <c r="BU388" s="11">
        <f>IF($AG388,SUMPRODUCT(BA$2:BA388,$AH$2:$AH388)/SUM($AH$2:$AH388),0)</f>
        <v>0</v>
      </c>
      <c r="BV388" s="11"/>
      <c r="BW388" s="109" cm="1">
        <f t="array" ref="BW388">IF($AG388,SQRT(SUMPRODUCT($AH$2:$AH388, (AI$2:AI388-BC388)^2)/(SUM($AH$2:$AH388)-1)),0)</f>
        <v>0</v>
      </c>
      <c r="BX388" s="109" cm="1">
        <f t="array" ref="BX388">IF($AG388,SQRT(SUMPRODUCT($AH$2:$AH388, (AJ$2:AJ388-BD388)^2)/(SUM($AH$2:$AH388)-1)),0)</f>
        <v>0</v>
      </c>
      <c r="BY388" s="109" cm="1">
        <f t="array" ref="BY388">IF($AG388,SQRT(SUMPRODUCT($AH$2:$AH388, (AK$2:AK388-BE388)^2)/(SUM($AH$2:$AH388)-1)),0)</f>
        <v>0</v>
      </c>
      <c r="BZ388" s="109" cm="1">
        <f t="array" ref="BZ388">IF($AG388,SQRT(SUMPRODUCT($AH$2:$AH388, (AL$2:AL388-BF388)^2)/(SUM($AH$2:$AH388)-1)),0)</f>
        <v>0</v>
      </c>
      <c r="CA388" s="109" cm="1">
        <f t="array" ref="CA388">IF($AG388,SQRT(SUMPRODUCT($AH$2:$AH388, (AM$2:AM388-BG388)^2)/(SUM($AH$2:$AH388)-1)),0)</f>
        <v>0</v>
      </c>
      <c r="CB388" s="109" cm="1">
        <f t="array" ref="CB388">IF($AG388,SQRT(SUMPRODUCT($AH$2:$AH388, (AN$2:AN388-BH388)^2)/(SUM($AH$2:$AH388)-1)),0)</f>
        <v>0</v>
      </c>
      <c r="CC388" s="109" cm="1">
        <f t="array" ref="CC388">IF($AG388,SQRT(SUMPRODUCT($AH$2:$AH388, (AO$2:AO388-BI388)^2)/(SUM($AH$2:$AH388)-1)),0)</f>
        <v>0</v>
      </c>
      <c r="CD388" s="109" cm="1">
        <f t="array" ref="CD388">IF($AG388,SQRT(SUMPRODUCT($AH$2:$AH388, (AP$2:AP388-BJ388)^2)/(SUM($AH$2:$AH388)-1)),0)</f>
        <v>0</v>
      </c>
      <c r="CE388" s="109" cm="1">
        <f t="array" ref="CE388">IF($AG388,SQRT(SUMPRODUCT($AH$2:$AH388, (AQ$2:AQ388-BK388)^2)/(SUM($AH$2:$AH388)-1)),0)</f>
        <v>0</v>
      </c>
      <c r="CF388" s="109" cm="1">
        <f t="array" ref="CF388">IF($AG388,SQRT(SUMPRODUCT($AH$2:$AH388, (AR$2:AR388-BL388)^2)/(SUM($AH$2:$AH388)-1)),0)</f>
        <v>0</v>
      </c>
      <c r="CG388" s="109" cm="1">
        <f t="array" ref="CG388">IF($AG388,SQRT(SUMPRODUCT($AH$2:$AH388, (AS$2:AS388-BM388)^2)/(SUM($AH$2:$AH388)-1)),0)</f>
        <v>0</v>
      </c>
      <c r="CH388" s="109" cm="1">
        <f t="array" ref="CH388">IF($AG388,SQRT(SUMPRODUCT($AH$2:$AH388, (AT$2:AT388-BN388)^2)/(SUM($AH$2:$AH388)-1)),0)</f>
        <v>0</v>
      </c>
      <c r="CI388" s="109" cm="1">
        <f t="array" ref="CI388">IF($AG388,SQRT(SUMPRODUCT($AH$2:$AH388, (AU$2:AU388-BO388)^2)/(SUM($AH$2:$AH388)-1)),0)</f>
        <v>0</v>
      </c>
      <c r="CJ388" s="109" cm="1">
        <f t="array" ref="CJ388">IF($AG388,SQRT(SUMPRODUCT($AH$2:$AH388, (AV$2:AV388-BP388)^2)/(SUM($AH$2:$AH388)-1)),0)</f>
        <v>0</v>
      </c>
      <c r="CK388" s="109" cm="1">
        <f t="array" ref="CK388">IF($AG388,SQRT(SUMPRODUCT($AH$2:$AH388, (AW$2:AW388-BQ388)^2)/(SUM($AH$2:$AH388)-1)),0)</f>
        <v>0</v>
      </c>
      <c r="CL388" s="109" cm="1">
        <f t="array" ref="CL388">IF($AG388,SQRT(SUMPRODUCT($AH$2:$AH388, (AX$2:AX388-BR388)^2)/(SUM($AH$2:$AH388)-1)),0)</f>
        <v>0</v>
      </c>
      <c r="CM388" s="109" cm="1">
        <f t="array" ref="CM388">IF($AG388,SQRT(SUMPRODUCT($AH$2:$AH388, (AY$2:AY388-BS388)^2)/(SUM($AH$2:$AH388)-1)),0)</f>
        <v>0</v>
      </c>
      <c r="CN388" s="109" cm="1">
        <f t="array" ref="CN388">IF($AG388,SQRT(SUMPRODUCT($AH$2:$AH388, (AZ$2:AZ388-BT388)^2)/(SUM($AH$2:$AH388)-1)),0)</f>
        <v>0</v>
      </c>
      <c r="CO388" s="109" cm="1">
        <f t="array" ref="CO388">IF($AG388,SQRT(SUMPRODUCT($AH$2:$AH388, (BA$2:BA388-BU388)^2)/(SUM($AH$2:$AH388)-1)),0)</f>
        <v>0</v>
      </c>
    </row>
    <row r="389" spans="34:93" x14ac:dyDescent="0.25">
      <c r="AH389" s="99" t="str">
        <f t="shared" si="102"/>
        <v/>
      </c>
      <c r="AI389" s="11">
        <f t="shared" ca="1" si="105"/>
        <v>0</v>
      </c>
      <c r="AJ389" s="11">
        <f t="shared" ca="1" si="105"/>
        <v>0</v>
      </c>
      <c r="AK389" s="11">
        <f t="shared" ca="1" si="105"/>
        <v>0</v>
      </c>
      <c r="AL389" s="11">
        <f t="shared" ca="1" si="105"/>
        <v>0</v>
      </c>
      <c r="AM389" s="11">
        <f t="shared" ca="1" si="105"/>
        <v>0</v>
      </c>
      <c r="AN389" s="11">
        <f t="shared" ca="1" si="105"/>
        <v>0</v>
      </c>
      <c r="AO389" s="11">
        <f t="shared" ca="1" si="105"/>
        <v>0</v>
      </c>
      <c r="AP389" s="11">
        <f t="shared" ca="1" si="105"/>
        <v>0</v>
      </c>
      <c r="AQ389" s="11">
        <f t="shared" ca="1" si="105"/>
        <v>0</v>
      </c>
      <c r="AR389" s="11">
        <f t="shared" ca="1" si="105"/>
        <v>0</v>
      </c>
      <c r="AS389" s="11">
        <f t="shared" ca="1" si="106"/>
        <v>0</v>
      </c>
      <c r="AT389" s="11">
        <f t="shared" ca="1" si="106"/>
        <v>0</v>
      </c>
      <c r="AU389" s="11">
        <f t="shared" ca="1" si="106"/>
        <v>0</v>
      </c>
      <c r="AV389" s="11">
        <f t="shared" ca="1" si="106"/>
        <v>0</v>
      </c>
      <c r="AW389" s="11">
        <f t="shared" ca="1" si="106"/>
        <v>0</v>
      </c>
      <c r="AX389" s="11">
        <f t="shared" ca="1" si="106"/>
        <v>0</v>
      </c>
      <c r="AY389" s="11">
        <f t="shared" ca="1" si="106"/>
        <v>0</v>
      </c>
      <c r="AZ389" s="11">
        <f t="shared" ca="1" si="106"/>
        <v>0</v>
      </c>
      <c r="BA389" s="11">
        <f t="shared" ca="1" si="106"/>
        <v>0</v>
      </c>
      <c r="BB389" s="11"/>
      <c r="BC389" s="11">
        <f>IF($AG389,SUMPRODUCT(AI$2:AI389,$AH$2:$AH389)/SUM($AH$2:$AH389),0)</f>
        <v>0</v>
      </c>
      <c r="BD389" s="11">
        <f>IF($AG389,SUMPRODUCT(AJ$2:AJ389,$AH$2:$AH389)/SUM($AH$2:$AH389),0)</f>
        <v>0</v>
      </c>
      <c r="BE389" s="11">
        <f>IF($AG389,SUMPRODUCT(AK$2:AK389,$AH$2:$AH389)/SUM($AH$2:$AH389),0)</f>
        <v>0</v>
      </c>
      <c r="BF389" s="11">
        <f>IF($AG389,SUMPRODUCT(AL$2:AL389,$AH$2:$AH389)/SUM($AH$2:$AH389),0)</f>
        <v>0</v>
      </c>
      <c r="BG389" s="11">
        <f>IF($AG389,SUMPRODUCT(AM$2:AM389,$AH$2:$AH389)/SUM($AH$2:$AH389),0)</f>
        <v>0</v>
      </c>
      <c r="BH389" s="11">
        <f>IF($AG389,SUMPRODUCT(AN$2:AN389,$AH$2:$AH389)/SUM($AH$2:$AH389),0)</f>
        <v>0</v>
      </c>
      <c r="BI389" s="11">
        <f>IF($AG389,SUMPRODUCT(AO$2:AO389,$AH$2:$AH389)/SUM($AH$2:$AH389),0)</f>
        <v>0</v>
      </c>
      <c r="BJ389" s="11">
        <f>IF($AG389,SUMPRODUCT(AP$2:AP389,$AH$2:$AH389)/SUM($AH$2:$AH389),0)</f>
        <v>0</v>
      </c>
      <c r="BK389" s="11">
        <f>IF($AG389,SUMPRODUCT(AQ$2:AQ389,$AH$2:$AH389)/SUM($AH$2:$AH389),0)</f>
        <v>0</v>
      </c>
      <c r="BL389" s="11">
        <f>IF($AG389,SUMPRODUCT(AR$2:AR389,$AH$2:$AH389)/SUM($AH$2:$AH389),0)</f>
        <v>0</v>
      </c>
      <c r="BM389" s="11">
        <f>IF($AG389,SUMPRODUCT(AS$2:AS389,$AH$2:$AH389)/SUM($AH$2:$AH389),0)</f>
        <v>0</v>
      </c>
      <c r="BN389" s="11">
        <f>IF($AG389,SUMPRODUCT(AT$2:AT389,$AH$2:$AH389)/SUM($AH$2:$AH389),0)</f>
        <v>0</v>
      </c>
      <c r="BO389" s="11">
        <f>IF($AG389,SUMPRODUCT(AU$2:AU389,$AH$2:$AH389)/SUM($AH$2:$AH389),0)</f>
        <v>0</v>
      </c>
      <c r="BP389" s="11">
        <f>IF($AG389,SUMPRODUCT(AV$2:AV389,$AH$2:$AH389)/SUM($AH$2:$AH389),0)</f>
        <v>0</v>
      </c>
      <c r="BQ389" s="11">
        <f>IF($AG389,SUMPRODUCT(AW$2:AW389,$AH$2:$AH389)/SUM($AH$2:$AH389),0)</f>
        <v>0</v>
      </c>
      <c r="BR389" s="11">
        <f>IF($AG389,SUMPRODUCT(AX$2:AX389,$AH$2:$AH389)/SUM($AH$2:$AH389),0)</f>
        <v>0</v>
      </c>
      <c r="BS389" s="11">
        <f>IF($AG389,SUMPRODUCT(AY$2:AY389,$AH$2:$AH389)/SUM($AH$2:$AH389),0)</f>
        <v>0</v>
      </c>
      <c r="BT389" s="11">
        <f>IF($AG389,SUMPRODUCT(AZ$2:AZ389,$AH$2:$AH389)/SUM($AH$2:$AH389),0)</f>
        <v>0</v>
      </c>
      <c r="BU389" s="11">
        <f>IF($AG389,SUMPRODUCT(BA$2:BA389,$AH$2:$AH389)/SUM($AH$2:$AH389),0)</f>
        <v>0</v>
      </c>
      <c r="BV389" s="11"/>
      <c r="BW389" s="109" cm="1">
        <f t="array" ref="BW389">IF($AG389,SQRT(SUMPRODUCT($AH$2:$AH389, (AI$2:AI389-BC389)^2)/(SUM($AH$2:$AH389)-1)),0)</f>
        <v>0</v>
      </c>
      <c r="BX389" s="109" cm="1">
        <f t="array" ref="BX389">IF($AG389,SQRT(SUMPRODUCT($AH$2:$AH389, (AJ$2:AJ389-BD389)^2)/(SUM($AH$2:$AH389)-1)),0)</f>
        <v>0</v>
      </c>
      <c r="BY389" s="109" cm="1">
        <f t="array" ref="BY389">IF($AG389,SQRT(SUMPRODUCT($AH$2:$AH389, (AK$2:AK389-BE389)^2)/(SUM($AH$2:$AH389)-1)),0)</f>
        <v>0</v>
      </c>
      <c r="BZ389" s="109" cm="1">
        <f t="array" ref="BZ389">IF($AG389,SQRT(SUMPRODUCT($AH$2:$AH389, (AL$2:AL389-BF389)^2)/(SUM($AH$2:$AH389)-1)),0)</f>
        <v>0</v>
      </c>
      <c r="CA389" s="109" cm="1">
        <f t="array" ref="CA389">IF($AG389,SQRT(SUMPRODUCT($AH$2:$AH389, (AM$2:AM389-BG389)^2)/(SUM($AH$2:$AH389)-1)),0)</f>
        <v>0</v>
      </c>
      <c r="CB389" s="109" cm="1">
        <f t="array" ref="CB389">IF($AG389,SQRT(SUMPRODUCT($AH$2:$AH389, (AN$2:AN389-BH389)^2)/(SUM($AH$2:$AH389)-1)),0)</f>
        <v>0</v>
      </c>
      <c r="CC389" s="109" cm="1">
        <f t="array" ref="CC389">IF($AG389,SQRT(SUMPRODUCT($AH$2:$AH389, (AO$2:AO389-BI389)^2)/(SUM($AH$2:$AH389)-1)),0)</f>
        <v>0</v>
      </c>
      <c r="CD389" s="109" cm="1">
        <f t="array" ref="CD389">IF($AG389,SQRT(SUMPRODUCT($AH$2:$AH389, (AP$2:AP389-BJ389)^2)/(SUM($AH$2:$AH389)-1)),0)</f>
        <v>0</v>
      </c>
      <c r="CE389" s="109" cm="1">
        <f t="array" ref="CE389">IF($AG389,SQRT(SUMPRODUCT($AH$2:$AH389, (AQ$2:AQ389-BK389)^2)/(SUM($AH$2:$AH389)-1)),0)</f>
        <v>0</v>
      </c>
      <c r="CF389" s="109" cm="1">
        <f t="array" ref="CF389">IF($AG389,SQRT(SUMPRODUCT($AH$2:$AH389, (AR$2:AR389-BL389)^2)/(SUM($AH$2:$AH389)-1)),0)</f>
        <v>0</v>
      </c>
      <c r="CG389" s="109" cm="1">
        <f t="array" ref="CG389">IF($AG389,SQRT(SUMPRODUCT($AH$2:$AH389, (AS$2:AS389-BM389)^2)/(SUM($AH$2:$AH389)-1)),0)</f>
        <v>0</v>
      </c>
      <c r="CH389" s="109" cm="1">
        <f t="array" ref="CH389">IF($AG389,SQRT(SUMPRODUCT($AH$2:$AH389, (AT$2:AT389-BN389)^2)/(SUM($AH$2:$AH389)-1)),0)</f>
        <v>0</v>
      </c>
      <c r="CI389" s="109" cm="1">
        <f t="array" ref="CI389">IF($AG389,SQRT(SUMPRODUCT($AH$2:$AH389, (AU$2:AU389-BO389)^2)/(SUM($AH$2:$AH389)-1)),0)</f>
        <v>0</v>
      </c>
      <c r="CJ389" s="109" cm="1">
        <f t="array" ref="CJ389">IF($AG389,SQRT(SUMPRODUCT($AH$2:$AH389, (AV$2:AV389-BP389)^2)/(SUM($AH$2:$AH389)-1)),0)</f>
        <v>0</v>
      </c>
      <c r="CK389" s="109" cm="1">
        <f t="array" ref="CK389">IF($AG389,SQRT(SUMPRODUCT($AH$2:$AH389, (AW$2:AW389-BQ389)^2)/(SUM($AH$2:$AH389)-1)),0)</f>
        <v>0</v>
      </c>
      <c r="CL389" s="109" cm="1">
        <f t="array" ref="CL389">IF($AG389,SQRT(SUMPRODUCT($AH$2:$AH389, (AX$2:AX389-BR389)^2)/(SUM($AH$2:$AH389)-1)),0)</f>
        <v>0</v>
      </c>
      <c r="CM389" s="109" cm="1">
        <f t="array" ref="CM389">IF($AG389,SQRT(SUMPRODUCT($AH$2:$AH389, (AY$2:AY389-BS389)^2)/(SUM($AH$2:$AH389)-1)),0)</f>
        <v>0</v>
      </c>
      <c r="CN389" s="109" cm="1">
        <f t="array" ref="CN389">IF($AG389,SQRT(SUMPRODUCT($AH$2:$AH389, (AZ$2:AZ389-BT389)^2)/(SUM($AH$2:$AH389)-1)),0)</f>
        <v>0</v>
      </c>
      <c r="CO389" s="109" cm="1">
        <f t="array" ref="CO389">IF($AG389,SQRT(SUMPRODUCT($AH$2:$AH389, (BA$2:BA389-BU389)^2)/(SUM($AH$2:$AH389)-1)),0)</f>
        <v>0</v>
      </c>
    </row>
    <row r="390" spans="34:93" x14ac:dyDescent="0.25">
      <c r="AH390" s="99" t="str">
        <f t="shared" si="102"/>
        <v/>
      </c>
      <c r="AI390" s="11">
        <f t="shared" ca="1" si="105"/>
        <v>0</v>
      </c>
      <c r="AJ390" s="11">
        <f t="shared" ca="1" si="105"/>
        <v>0</v>
      </c>
      <c r="AK390" s="11">
        <f t="shared" ca="1" si="105"/>
        <v>0</v>
      </c>
      <c r="AL390" s="11">
        <f t="shared" ca="1" si="105"/>
        <v>0</v>
      </c>
      <c r="AM390" s="11">
        <f t="shared" ca="1" si="105"/>
        <v>0</v>
      </c>
      <c r="AN390" s="11">
        <f t="shared" ca="1" si="105"/>
        <v>0</v>
      </c>
      <c r="AO390" s="11">
        <f t="shared" ca="1" si="105"/>
        <v>0</v>
      </c>
      <c r="AP390" s="11">
        <f t="shared" ca="1" si="105"/>
        <v>0</v>
      </c>
      <c r="AQ390" s="11">
        <f t="shared" ca="1" si="105"/>
        <v>0</v>
      </c>
      <c r="AR390" s="11">
        <f t="shared" ca="1" si="105"/>
        <v>0</v>
      </c>
      <c r="AS390" s="11">
        <f t="shared" ca="1" si="106"/>
        <v>0</v>
      </c>
      <c r="AT390" s="11">
        <f t="shared" ca="1" si="106"/>
        <v>0</v>
      </c>
      <c r="AU390" s="11">
        <f t="shared" ca="1" si="106"/>
        <v>0</v>
      </c>
      <c r="AV390" s="11">
        <f t="shared" ca="1" si="106"/>
        <v>0</v>
      </c>
      <c r="AW390" s="11">
        <f t="shared" ca="1" si="106"/>
        <v>0</v>
      </c>
      <c r="AX390" s="11">
        <f t="shared" ca="1" si="106"/>
        <v>0</v>
      </c>
      <c r="AY390" s="11">
        <f t="shared" ca="1" si="106"/>
        <v>0</v>
      </c>
      <c r="AZ390" s="11">
        <f t="shared" ca="1" si="106"/>
        <v>0</v>
      </c>
      <c r="BA390" s="11">
        <f t="shared" ca="1" si="106"/>
        <v>0</v>
      </c>
      <c r="BB390" s="11"/>
      <c r="BC390" s="11">
        <f>IF($AG390,SUMPRODUCT(AI$2:AI390,$AH$2:$AH390)/SUM($AH$2:$AH390),0)</f>
        <v>0</v>
      </c>
      <c r="BD390" s="11">
        <f>IF($AG390,SUMPRODUCT(AJ$2:AJ390,$AH$2:$AH390)/SUM($AH$2:$AH390),0)</f>
        <v>0</v>
      </c>
      <c r="BE390" s="11">
        <f>IF($AG390,SUMPRODUCT(AK$2:AK390,$AH$2:$AH390)/SUM($AH$2:$AH390),0)</f>
        <v>0</v>
      </c>
      <c r="BF390" s="11">
        <f>IF($AG390,SUMPRODUCT(AL$2:AL390,$AH$2:$AH390)/SUM($AH$2:$AH390),0)</f>
        <v>0</v>
      </c>
      <c r="BG390" s="11">
        <f>IF($AG390,SUMPRODUCT(AM$2:AM390,$AH$2:$AH390)/SUM($AH$2:$AH390),0)</f>
        <v>0</v>
      </c>
      <c r="BH390" s="11">
        <f>IF($AG390,SUMPRODUCT(AN$2:AN390,$AH$2:$AH390)/SUM($AH$2:$AH390),0)</f>
        <v>0</v>
      </c>
      <c r="BI390" s="11">
        <f>IF($AG390,SUMPRODUCT(AO$2:AO390,$AH$2:$AH390)/SUM($AH$2:$AH390),0)</f>
        <v>0</v>
      </c>
      <c r="BJ390" s="11">
        <f>IF($AG390,SUMPRODUCT(AP$2:AP390,$AH$2:$AH390)/SUM($AH$2:$AH390),0)</f>
        <v>0</v>
      </c>
      <c r="BK390" s="11">
        <f>IF($AG390,SUMPRODUCT(AQ$2:AQ390,$AH$2:$AH390)/SUM($AH$2:$AH390),0)</f>
        <v>0</v>
      </c>
      <c r="BL390" s="11">
        <f>IF($AG390,SUMPRODUCT(AR$2:AR390,$AH$2:$AH390)/SUM($AH$2:$AH390),0)</f>
        <v>0</v>
      </c>
      <c r="BM390" s="11">
        <f>IF($AG390,SUMPRODUCT(AS$2:AS390,$AH$2:$AH390)/SUM($AH$2:$AH390),0)</f>
        <v>0</v>
      </c>
      <c r="BN390" s="11">
        <f>IF($AG390,SUMPRODUCT(AT$2:AT390,$AH$2:$AH390)/SUM($AH$2:$AH390),0)</f>
        <v>0</v>
      </c>
      <c r="BO390" s="11">
        <f>IF($AG390,SUMPRODUCT(AU$2:AU390,$AH$2:$AH390)/SUM($AH$2:$AH390),0)</f>
        <v>0</v>
      </c>
      <c r="BP390" s="11">
        <f>IF($AG390,SUMPRODUCT(AV$2:AV390,$AH$2:$AH390)/SUM($AH$2:$AH390),0)</f>
        <v>0</v>
      </c>
      <c r="BQ390" s="11">
        <f>IF($AG390,SUMPRODUCT(AW$2:AW390,$AH$2:$AH390)/SUM($AH$2:$AH390),0)</f>
        <v>0</v>
      </c>
      <c r="BR390" s="11">
        <f>IF($AG390,SUMPRODUCT(AX$2:AX390,$AH$2:$AH390)/SUM($AH$2:$AH390),0)</f>
        <v>0</v>
      </c>
      <c r="BS390" s="11">
        <f>IF($AG390,SUMPRODUCT(AY$2:AY390,$AH$2:$AH390)/SUM($AH$2:$AH390),0)</f>
        <v>0</v>
      </c>
      <c r="BT390" s="11">
        <f>IF($AG390,SUMPRODUCT(AZ$2:AZ390,$AH$2:$AH390)/SUM($AH$2:$AH390),0)</f>
        <v>0</v>
      </c>
      <c r="BU390" s="11">
        <f>IF($AG390,SUMPRODUCT(BA$2:BA390,$AH$2:$AH390)/SUM($AH$2:$AH390),0)</f>
        <v>0</v>
      </c>
      <c r="BV390" s="11"/>
      <c r="BW390" s="109" cm="1">
        <f t="array" ref="BW390">IF($AG390,SQRT(SUMPRODUCT($AH$2:$AH390, (AI$2:AI390-BC390)^2)/(SUM($AH$2:$AH390)-1)),0)</f>
        <v>0</v>
      </c>
      <c r="BX390" s="109" cm="1">
        <f t="array" ref="BX390">IF($AG390,SQRT(SUMPRODUCT($AH$2:$AH390, (AJ$2:AJ390-BD390)^2)/(SUM($AH$2:$AH390)-1)),0)</f>
        <v>0</v>
      </c>
      <c r="BY390" s="109" cm="1">
        <f t="array" ref="BY390">IF($AG390,SQRT(SUMPRODUCT($AH$2:$AH390, (AK$2:AK390-BE390)^2)/(SUM($AH$2:$AH390)-1)),0)</f>
        <v>0</v>
      </c>
      <c r="BZ390" s="109" cm="1">
        <f t="array" ref="BZ390">IF($AG390,SQRT(SUMPRODUCT($AH$2:$AH390, (AL$2:AL390-BF390)^2)/(SUM($AH$2:$AH390)-1)),0)</f>
        <v>0</v>
      </c>
      <c r="CA390" s="109" cm="1">
        <f t="array" ref="CA390">IF($AG390,SQRT(SUMPRODUCT($AH$2:$AH390, (AM$2:AM390-BG390)^2)/(SUM($AH$2:$AH390)-1)),0)</f>
        <v>0</v>
      </c>
      <c r="CB390" s="109" cm="1">
        <f t="array" ref="CB390">IF($AG390,SQRT(SUMPRODUCT($AH$2:$AH390, (AN$2:AN390-BH390)^2)/(SUM($AH$2:$AH390)-1)),0)</f>
        <v>0</v>
      </c>
      <c r="CC390" s="109" cm="1">
        <f t="array" ref="CC390">IF($AG390,SQRT(SUMPRODUCT($AH$2:$AH390, (AO$2:AO390-BI390)^2)/(SUM($AH$2:$AH390)-1)),0)</f>
        <v>0</v>
      </c>
      <c r="CD390" s="109" cm="1">
        <f t="array" ref="CD390">IF($AG390,SQRT(SUMPRODUCT($AH$2:$AH390, (AP$2:AP390-BJ390)^2)/(SUM($AH$2:$AH390)-1)),0)</f>
        <v>0</v>
      </c>
      <c r="CE390" s="109" cm="1">
        <f t="array" ref="CE390">IF($AG390,SQRT(SUMPRODUCT($AH$2:$AH390, (AQ$2:AQ390-BK390)^2)/(SUM($AH$2:$AH390)-1)),0)</f>
        <v>0</v>
      </c>
      <c r="CF390" s="109" cm="1">
        <f t="array" ref="CF390">IF($AG390,SQRT(SUMPRODUCT($AH$2:$AH390, (AR$2:AR390-BL390)^2)/(SUM($AH$2:$AH390)-1)),0)</f>
        <v>0</v>
      </c>
      <c r="CG390" s="109" cm="1">
        <f t="array" ref="CG390">IF($AG390,SQRT(SUMPRODUCT($AH$2:$AH390, (AS$2:AS390-BM390)^2)/(SUM($AH$2:$AH390)-1)),0)</f>
        <v>0</v>
      </c>
      <c r="CH390" s="109" cm="1">
        <f t="array" ref="CH390">IF($AG390,SQRT(SUMPRODUCT($AH$2:$AH390, (AT$2:AT390-BN390)^2)/(SUM($AH$2:$AH390)-1)),0)</f>
        <v>0</v>
      </c>
      <c r="CI390" s="109" cm="1">
        <f t="array" ref="CI390">IF($AG390,SQRT(SUMPRODUCT($AH$2:$AH390, (AU$2:AU390-BO390)^2)/(SUM($AH$2:$AH390)-1)),0)</f>
        <v>0</v>
      </c>
      <c r="CJ390" s="109" cm="1">
        <f t="array" ref="CJ390">IF($AG390,SQRT(SUMPRODUCT($AH$2:$AH390, (AV$2:AV390-BP390)^2)/(SUM($AH$2:$AH390)-1)),0)</f>
        <v>0</v>
      </c>
      <c r="CK390" s="109" cm="1">
        <f t="array" ref="CK390">IF($AG390,SQRT(SUMPRODUCT($AH$2:$AH390, (AW$2:AW390-BQ390)^2)/(SUM($AH$2:$AH390)-1)),0)</f>
        <v>0</v>
      </c>
      <c r="CL390" s="109" cm="1">
        <f t="array" ref="CL390">IF($AG390,SQRT(SUMPRODUCT($AH$2:$AH390, (AX$2:AX390-BR390)^2)/(SUM($AH$2:$AH390)-1)),0)</f>
        <v>0</v>
      </c>
      <c r="CM390" s="109" cm="1">
        <f t="array" ref="CM390">IF($AG390,SQRT(SUMPRODUCT($AH$2:$AH390, (AY$2:AY390-BS390)^2)/(SUM($AH$2:$AH390)-1)),0)</f>
        <v>0</v>
      </c>
      <c r="CN390" s="109" cm="1">
        <f t="array" ref="CN390">IF($AG390,SQRT(SUMPRODUCT($AH$2:$AH390, (AZ$2:AZ390-BT390)^2)/(SUM($AH$2:$AH390)-1)),0)</f>
        <v>0</v>
      </c>
      <c r="CO390" s="109" cm="1">
        <f t="array" ref="CO390">IF($AG390,SQRT(SUMPRODUCT($AH$2:$AH390, (BA$2:BA390-BU390)^2)/(SUM($AH$2:$AH390)-1)),0)</f>
        <v>0</v>
      </c>
    </row>
    <row r="391" spans="34:93" x14ac:dyDescent="0.25">
      <c r="AH391" s="99" t="str">
        <f t="shared" si="102"/>
        <v/>
      </c>
      <c r="AI391" s="11">
        <f t="shared" ca="1" si="105"/>
        <v>0</v>
      </c>
      <c r="AJ391" s="11">
        <f t="shared" ca="1" si="105"/>
        <v>0</v>
      </c>
      <c r="AK391" s="11">
        <f t="shared" ca="1" si="105"/>
        <v>0</v>
      </c>
      <c r="AL391" s="11">
        <f t="shared" ca="1" si="105"/>
        <v>0</v>
      </c>
      <c r="AM391" s="11">
        <f t="shared" ca="1" si="105"/>
        <v>0</v>
      </c>
      <c r="AN391" s="11">
        <f t="shared" ca="1" si="105"/>
        <v>0</v>
      </c>
      <c r="AO391" s="11">
        <f t="shared" ca="1" si="105"/>
        <v>0</v>
      </c>
      <c r="AP391" s="11">
        <f t="shared" ca="1" si="105"/>
        <v>0</v>
      </c>
      <c r="AQ391" s="11">
        <f t="shared" ca="1" si="105"/>
        <v>0</v>
      </c>
      <c r="AR391" s="11">
        <f t="shared" ca="1" si="105"/>
        <v>0</v>
      </c>
      <c r="AS391" s="11">
        <f t="shared" ca="1" si="106"/>
        <v>0</v>
      </c>
      <c r="AT391" s="11">
        <f t="shared" ca="1" si="106"/>
        <v>0</v>
      </c>
      <c r="AU391" s="11">
        <f t="shared" ca="1" si="106"/>
        <v>0</v>
      </c>
      <c r="AV391" s="11">
        <f t="shared" ca="1" si="106"/>
        <v>0</v>
      </c>
      <c r="AW391" s="11">
        <f t="shared" ca="1" si="106"/>
        <v>0</v>
      </c>
      <c r="AX391" s="11">
        <f t="shared" ca="1" si="106"/>
        <v>0</v>
      </c>
      <c r="AY391" s="11">
        <f t="shared" ca="1" si="106"/>
        <v>0</v>
      </c>
      <c r="AZ391" s="11">
        <f t="shared" ca="1" si="106"/>
        <v>0</v>
      </c>
      <c r="BA391" s="11">
        <f t="shared" ca="1" si="106"/>
        <v>0</v>
      </c>
      <c r="BB391" s="11"/>
      <c r="BC391" s="11">
        <f>IF($AG391,SUMPRODUCT(AI$2:AI391,$AH$2:$AH391)/SUM($AH$2:$AH391),0)</f>
        <v>0</v>
      </c>
      <c r="BD391" s="11">
        <f>IF($AG391,SUMPRODUCT(AJ$2:AJ391,$AH$2:$AH391)/SUM($AH$2:$AH391),0)</f>
        <v>0</v>
      </c>
      <c r="BE391" s="11">
        <f>IF($AG391,SUMPRODUCT(AK$2:AK391,$AH$2:$AH391)/SUM($AH$2:$AH391),0)</f>
        <v>0</v>
      </c>
      <c r="BF391" s="11">
        <f>IF($AG391,SUMPRODUCT(AL$2:AL391,$AH$2:$AH391)/SUM($AH$2:$AH391),0)</f>
        <v>0</v>
      </c>
      <c r="BG391" s="11">
        <f>IF($AG391,SUMPRODUCT(AM$2:AM391,$AH$2:$AH391)/SUM($AH$2:$AH391),0)</f>
        <v>0</v>
      </c>
      <c r="BH391" s="11">
        <f>IF($AG391,SUMPRODUCT(AN$2:AN391,$AH$2:$AH391)/SUM($AH$2:$AH391),0)</f>
        <v>0</v>
      </c>
      <c r="BI391" s="11">
        <f>IF($AG391,SUMPRODUCT(AO$2:AO391,$AH$2:$AH391)/SUM($AH$2:$AH391),0)</f>
        <v>0</v>
      </c>
      <c r="BJ391" s="11">
        <f>IF($AG391,SUMPRODUCT(AP$2:AP391,$AH$2:$AH391)/SUM($AH$2:$AH391),0)</f>
        <v>0</v>
      </c>
      <c r="BK391" s="11">
        <f>IF($AG391,SUMPRODUCT(AQ$2:AQ391,$AH$2:$AH391)/SUM($AH$2:$AH391),0)</f>
        <v>0</v>
      </c>
      <c r="BL391" s="11">
        <f>IF($AG391,SUMPRODUCT(AR$2:AR391,$AH$2:$AH391)/SUM($AH$2:$AH391),0)</f>
        <v>0</v>
      </c>
      <c r="BM391" s="11">
        <f>IF($AG391,SUMPRODUCT(AS$2:AS391,$AH$2:$AH391)/SUM($AH$2:$AH391),0)</f>
        <v>0</v>
      </c>
      <c r="BN391" s="11">
        <f>IF($AG391,SUMPRODUCT(AT$2:AT391,$AH$2:$AH391)/SUM($AH$2:$AH391),0)</f>
        <v>0</v>
      </c>
      <c r="BO391" s="11">
        <f>IF($AG391,SUMPRODUCT(AU$2:AU391,$AH$2:$AH391)/SUM($AH$2:$AH391),0)</f>
        <v>0</v>
      </c>
      <c r="BP391" s="11">
        <f>IF($AG391,SUMPRODUCT(AV$2:AV391,$AH$2:$AH391)/SUM($AH$2:$AH391),0)</f>
        <v>0</v>
      </c>
      <c r="BQ391" s="11">
        <f>IF($AG391,SUMPRODUCT(AW$2:AW391,$AH$2:$AH391)/SUM($AH$2:$AH391),0)</f>
        <v>0</v>
      </c>
      <c r="BR391" s="11">
        <f>IF($AG391,SUMPRODUCT(AX$2:AX391,$AH$2:$AH391)/SUM($AH$2:$AH391),0)</f>
        <v>0</v>
      </c>
      <c r="BS391" s="11">
        <f>IF($AG391,SUMPRODUCT(AY$2:AY391,$AH$2:$AH391)/SUM($AH$2:$AH391),0)</f>
        <v>0</v>
      </c>
      <c r="BT391" s="11">
        <f>IF($AG391,SUMPRODUCT(AZ$2:AZ391,$AH$2:$AH391)/SUM($AH$2:$AH391),0)</f>
        <v>0</v>
      </c>
      <c r="BU391" s="11">
        <f>IF($AG391,SUMPRODUCT(BA$2:BA391,$AH$2:$AH391)/SUM($AH$2:$AH391),0)</f>
        <v>0</v>
      </c>
      <c r="BV391" s="11"/>
      <c r="BW391" s="109" cm="1">
        <f t="array" ref="BW391">IF($AG391,SQRT(SUMPRODUCT($AH$2:$AH391, (AI$2:AI391-BC391)^2)/(SUM($AH$2:$AH391)-1)),0)</f>
        <v>0</v>
      </c>
      <c r="BX391" s="109" cm="1">
        <f t="array" ref="BX391">IF($AG391,SQRT(SUMPRODUCT($AH$2:$AH391, (AJ$2:AJ391-BD391)^2)/(SUM($AH$2:$AH391)-1)),0)</f>
        <v>0</v>
      </c>
      <c r="BY391" s="109" cm="1">
        <f t="array" ref="BY391">IF($AG391,SQRT(SUMPRODUCT($AH$2:$AH391, (AK$2:AK391-BE391)^2)/(SUM($AH$2:$AH391)-1)),0)</f>
        <v>0</v>
      </c>
      <c r="BZ391" s="109" cm="1">
        <f t="array" ref="BZ391">IF($AG391,SQRT(SUMPRODUCT($AH$2:$AH391, (AL$2:AL391-BF391)^2)/(SUM($AH$2:$AH391)-1)),0)</f>
        <v>0</v>
      </c>
      <c r="CA391" s="109" cm="1">
        <f t="array" ref="CA391">IF($AG391,SQRT(SUMPRODUCT($AH$2:$AH391, (AM$2:AM391-BG391)^2)/(SUM($AH$2:$AH391)-1)),0)</f>
        <v>0</v>
      </c>
      <c r="CB391" s="109" cm="1">
        <f t="array" ref="CB391">IF($AG391,SQRT(SUMPRODUCT($AH$2:$AH391, (AN$2:AN391-BH391)^2)/(SUM($AH$2:$AH391)-1)),0)</f>
        <v>0</v>
      </c>
      <c r="CC391" s="109" cm="1">
        <f t="array" ref="CC391">IF($AG391,SQRT(SUMPRODUCT($AH$2:$AH391, (AO$2:AO391-BI391)^2)/(SUM($AH$2:$AH391)-1)),0)</f>
        <v>0</v>
      </c>
      <c r="CD391" s="109" cm="1">
        <f t="array" ref="CD391">IF($AG391,SQRT(SUMPRODUCT($AH$2:$AH391, (AP$2:AP391-BJ391)^2)/(SUM($AH$2:$AH391)-1)),0)</f>
        <v>0</v>
      </c>
      <c r="CE391" s="109" cm="1">
        <f t="array" ref="CE391">IF($AG391,SQRT(SUMPRODUCT($AH$2:$AH391, (AQ$2:AQ391-BK391)^2)/(SUM($AH$2:$AH391)-1)),0)</f>
        <v>0</v>
      </c>
      <c r="CF391" s="109" cm="1">
        <f t="array" ref="CF391">IF($AG391,SQRT(SUMPRODUCT($AH$2:$AH391, (AR$2:AR391-BL391)^2)/(SUM($AH$2:$AH391)-1)),0)</f>
        <v>0</v>
      </c>
      <c r="CG391" s="109" cm="1">
        <f t="array" ref="CG391">IF($AG391,SQRT(SUMPRODUCT($AH$2:$AH391, (AS$2:AS391-BM391)^2)/(SUM($AH$2:$AH391)-1)),0)</f>
        <v>0</v>
      </c>
      <c r="CH391" s="109" cm="1">
        <f t="array" ref="CH391">IF($AG391,SQRT(SUMPRODUCT($AH$2:$AH391, (AT$2:AT391-BN391)^2)/(SUM($AH$2:$AH391)-1)),0)</f>
        <v>0</v>
      </c>
      <c r="CI391" s="109" cm="1">
        <f t="array" ref="CI391">IF($AG391,SQRT(SUMPRODUCT($AH$2:$AH391, (AU$2:AU391-BO391)^2)/(SUM($AH$2:$AH391)-1)),0)</f>
        <v>0</v>
      </c>
      <c r="CJ391" s="109" cm="1">
        <f t="array" ref="CJ391">IF($AG391,SQRT(SUMPRODUCT($AH$2:$AH391, (AV$2:AV391-BP391)^2)/(SUM($AH$2:$AH391)-1)),0)</f>
        <v>0</v>
      </c>
      <c r="CK391" s="109" cm="1">
        <f t="array" ref="CK391">IF($AG391,SQRT(SUMPRODUCT($AH$2:$AH391, (AW$2:AW391-BQ391)^2)/(SUM($AH$2:$AH391)-1)),0)</f>
        <v>0</v>
      </c>
      <c r="CL391" s="109" cm="1">
        <f t="array" ref="CL391">IF($AG391,SQRT(SUMPRODUCT($AH$2:$AH391, (AX$2:AX391-BR391)^2)/(SUM($AH$2:$AH391)-1)),0)</f>
        <v>0</v>
      </c>
      <c r="CM391" s="109" cm="1">
        <f t="array" ref="CM391">IF($AG391,SQRT(SUMPRODUCT($AH$2:$AH391, (AY$2:AY391-BS391)^2)/(SUM($AH$2:$AH391)-1)),0)</f>
        <v>0</v>
      </c>
      <c r="CN391" s="109" cm="1">
        <f t="array" ref="CN391">IF($AG391,SQRT(SUMPRODUCT($AH$2:$AH391, (AZ$2:AZ391-BT391)^2)/(SUM($AH$2:$AH391)-1)),0)</f>
        <v>0</v>
      </c>
      <c r="CO391" s="109" cm="1">
        <f t="array" ref="CO391">IF($AG391,SQRT(SUMPRODUCT($AH$2:$AH391, (BA$2:BA391-BU391)^2)/(SUM($AH$2:$AH391)-1)),0)</f>
        <v>0</v>
      </c>
    </row>
    <row r="392" spans="34:93" x14ac:dyDescent="0.25">
      <c r="AH392" s="99" t="str">
        <f t="shared" si="102"/>
        <v/>
      </c>
      <c r="AI392" s="11">
        <f t="shared" ref="AI392:AR401" ca="1" si="107">IF(AI$1&lt;&gt;0,SUMIFS(INDIRECT(AI$1), Fecha,$AG392),0)</f>
        <v>0</v>
      </c>
      <c r="AJ392" s="11">
        <f t="shared" ca="1" si="107"/>
        <v>0</v>
      </c>
      <c r="AK392" s="11">
        <f t="shared" ca="1" si="107"/>
        <v>0</v>
      </c>
      <c r="AL392" s="11">
        <f t="shared" ca="1" si="107"/>
        <v>0</v>
      </c>
      <c r="AM392" s="11">
        <f t="shared" ca="1" si="107"/>
        <v>0</v>
      </c>
      <c r="AN392" s="11">
        <f t="shared" ca="1" si="107"/>
        <v>0</v>
      </c>
      <c r="AO392" s="11">
        <f t="shared" ca="1" si="107"/>
        <v>0</v>
      </c>
      <c r="AP392" s="11">
        <f t="shared" ca="1" si="107"/>
        <v>0</v>
      </c>
      <c r="AQ392" s="11">
        <f t="shared" ca="1" si="107"/>
        <v>0</v>
      </c>
      <c r="AR392" s="11">
        <f t="shared" ca="1" si="107"/>
        <v>0</v>
      </c>
      <c r="AS392" s="11">
        <f t="shared" ref="AS392:BA401" ca="1" si="108">IF(AS$1&lt;&gt;0,SUMIFS(INDIRECT(AS$1), Fecha,$AG392),0)</f>
        <v>0</v>
      </c>
      <c r="AT392" s="11">
        <f t="shared" ca="1" si="108"/>
        <v>0</v>
      </c>
      <c r="AU392" s="11">
        <f t="shared" ca="1" si="108"/>
        <v>0</v>
      </c>
      <c r="AV392" s="11">
        <f t="shared" ca="1" si="108"/>
        <v>0</v>
      </c>
      <c r="AW392" s="11">
        <f t="shared" ca="1" si="108"/>
        <v>0</v>
      </c>
      <c r="AX392" s="11">
        <f t="shared" ca="1" si="108"/>
        <v>0</v>
      </c>
      <c r="AY392" s="11">
        <f t="shared" ca="1" si="108"/>
        <v>0</v>
      </c>
      <c r="AZ392" s="11">
        <f t="shared" ca="1" si="108"/>
        <v>0</v>
      </c>
      <c r="BA392" s="11">
        <f t="shared" ca="1" si="108"/>
        <v>0</v>
      </c>
      <c r="BB392" s="11"/>
      <c r="BC392" s="11">
        <f>IF($AG392,SUMPRODUCT(AI$2:AI392,$AH$2:$AH392)/SUM($AH$2:$AH392),0)</f>
        <v>0</v>
      </c>
      <c r="BD392" s="11">
        <f>IF($AG392,SUMPRODUCT(AJ$2:AJ392,$AH$2:$AH392)/SUM($AH$2:$AH392),0)</f>
        <v>0</v>
      </c>
      <c r="BE392" s="11">
        <f>IF($AG392,SUMPRODUCT(AK$2:AK392,$AH$2:$AH392)/SUM($AH$2:$AH392),0)</f>
        <v>0</v>
      </c>
      <c r="BF392" s="11">
        <f>IF($AG392,SUMPRODUCT(AL$2:AL392,$AH$2:$AH392)/SUM($AH$2:$AH392),0)</f>
        <v>0</v>
      </c>
      <c r="BG392" s="11">
        <f>IF($AG392,SUMPRODUCT(AM$2:AM392,$AH$2:$AH392)/SUM($AH$2:$AH392),0)</f>
        <v>0</v>
      </c>
      <c r="BH392" s="11">
        <f>IF($AG392,SUMPRODUCT(AN$2:AN392,$AH$2:$AH392)/SUM($AH$2:$AH392),0)</f>
        <v>0</v>
      </c>
      <c r="BI392" s="11">
        <f>IF($AG392,SUMPRODUCT(AO$2:AO392,$AH$2:$AH392)/SUM($AH$2:$AH392),0)</f>
        <v>0</v>
      </c>
      <c r="BJ392" s="11">
        <f>IF($AG392,SUMPRODUCT(AP$2:AP392,$AH$2:$AH392)/SUM($AH$2:$AH392),0)</f>
        <v>0</v>
      </c>
      <c r="BK392" s="11">
        <f>IF($AG392,SUMPRODUCT(AQ$2:AQ392,$AH$2:$AH392)/SUM($AH$2:$AH392),0)</f>
        <v>0</v>
      </c>
      <c r="BL392" s="11">
        <f>IF($AG392,SUMPRODUCT(AR$2:AR392,$AH$2:$AH392)/SUM($AH$2:$AH392),0)</f>
        <v>0</v>
      </c>
      <c r="BM392" s="11">
        <f>IF($AG392,SUMPRODUCT(AS$2:AS392,$AH$2:$AH392)/SUM($AH$2:$AH392),0)</f>
        <v>0</v>
      </c>
      <c r="BN392" s="11">
        <f>IF($AG392,SUMPRODUCT(AT$2:AT392,$AH$2:$AH392)/SUM($AH$2:$AH392),0)</f>
        <v>0</v>
      </c>
      <c r="BO392" s="11">
        <f>IF($AG392,SUMPRODUCT(AU$2:AU392,$AH$2:$AH392)/SUM($AH$2:$AH392),0)</f>
        <v>0</v>
      </c>
      <c r="BP392" s="11">
        <f>IF($AG392,SUMPRODUCT(AV$2:AV392,$AH$2:$AH392)/SUM($AH$2:$AH392),0)</f>
        <v>0</v>
      </c>
      <c r="BQ392" s="11">
        <f>IF($AG392,SUMPRODUCT(AW$2:AW392,$AH$2:$AH392)/SUM($AH$2:$AH392),0)</f>
        <v>0</v>
      </c>
      <c r="BR392" s="11">
        <f>IF($AG392,SUMPRODUCT(AX$2:AX392,$AH$2:$AH392)/SUM($AH$2:$AH392),0)</f>
        <v>0</v>
      </c>
      <c r="BS392" s="11">
        <f>IF($AG392,SUMPRODUCT(AY$2:AY392,$AH$2:$AH392)/SUM($AH$2:$AH392),0)</f>
        <v>0</v>
      </c>
      <c r="BT392" s="11">
        <f>IF($AG392,SUMPRODUCT(AZ$2:AZ392,$AH$2:$AH392)/SUM($AH$2:$AH392),0)</f>
        <v>0</v>
      </c>
      <c r="BU392" s="11">
        <f>IF($AG392,SUMPRODUCT(BA$2:BA392,$AH$2:$AH392)/SUM($AH$2:$AH392),0)</f>
        <v>0</v>
      </c>
      <c r="BV392" s="11"/>
      <c r="BW392" s="109" cm="1">
        <f t="array" ref="BW392">IF($AG392,SQRT(SUMPRODUCT($AH$2:$AH392, (AI$2:AI392-BC392)^2)/(SUM($AH$2:$AH392)-1)),0)</f>
        <v>0</v>
      </c>
      <c r="BX392" s="109" cm="1">
        <f t="array" ref="BX392">IF($AG392,SQRT(SUMPRODUCT($AH$2:$AH392, (AJ$2:AJ392-BD392)^2)/(SUM($AH$2:$AH392)-1)),0)</f>
        <v>0</v>
      </c>
      <c r="BY392" s="109" cm="1">
        <f t="array" ref="BY392">IF($AG392,SQRT(SUMPRODUCT($AH$2:$AH392, (AK$2:AK392-BE392)^2)/(SUM($AH$2:$AH392)-1)),0)</f>
        <v>0</v>
      </c>
      <c r="BZ392" s="109" cm="1">
        <f t="array" ref="BZ392">IF($AG392,SQRT(SUMPRODUCT($AH$2:$AH392, (AL$2:AL392-BF392)^2)/(SUM($AH$2:$AH392)-1)),0)</f>
        <v>0</v>
      </c>
      <c r="CA392" s="109" cm="1">
        <f t="array" ref="CA392">IF($AG392,SQRT(SUMPRODUCT($AH$2:$AH392, (AM$2:AM392-BG392)^2)/(SUM($AH$2:$AH392)-1)),0)</f>
        <v>0</v>
      </c>
      <c r="CB392" s="109" cm="1">
        <f t="array" ref="CB392">IF($AG392,SQRT(SUMPRODUCT($AH$2:$AH392, (AN$2:AN392-BH392)^2)/(SUM($AH$2:$AH392)-1)),0)</f>
        <v>0</v>
      </c>
      <c r="CC392" s="109" cm="1">
        <f t="array" ref="CC392">IF($AG392,SQRT(SUMPRODUCT($AH$2:$AH392, (AO$2:AO392-BI392)^2)/(SUM($AH$2:$AH392)-1)),0)</f>
        <v>0</v>
      </c>
      <c r="CD392" s="109" cm="1">
        <f t="array" ref="CD392">IF($AG392,SQRT(SUMPRODUCT($AH$2:$AH392, (AP$2:AP392-BJ392)^2)/(SUM($AH$2:$AH392)-1)),0)</f>
        <v>0</v>
      </c>
      <c r="CE392" s="109" cm="1">
        <f t="array" ref="CE392">IF($AG392,SQRT(SUMPRODUCT($AH$2:$AH392, (AQ$2:AQ392-BK392)^2)/(SUM($AH$2:$AH392)-1)),0)</f>
        <v>0</v>
      </c>
      <c r="CF392" s="109" cm="1">
        <f t="array" ref="CF392">IF($AG392,SQRT(SUMPRODUCT($AH$2:$AH392, (AR$2:AR392-BL392)^2)/(SUM($AH$2:$AH392)-1)),0)</f>
        <v>0</v>
      </c>
      <c r="CG392" s="109" cm="1">
        <f t="array" ref="CG392">IF($AG392,SQRT(SUMPRODUCT($AH$2:$AH392, (AS$2:AS392-BM392)^2)/(SUM($AH$2:$AH392)-1)),0)</f>
        <v>0</v>
      </c>
      <c r="CH392" s="109" cm="1">
        <f t="array" ref="CH392">IF($AG392,SQRT(SUMPRODUCT($AH$2:$AH392, (AT$2:AT392-BN392)^2)/(SUM($AH$2:$AH392)-1)),0)</f>
        <v>0</v>
      </c>
      <c r="CI392" s="109" cm="1">
        <f t="array" ref="CI392">IF($AG392,SQRT(SUMPRODUCT($AH$2:$AH392, (AU$2:AU392-BO392)^2)/(SUM($AH$2:$AH392)-1)),0)</f>
        <v>0</v>
      </c>
      <c r="CJ392" s="109" cm="1">
        <f t="array" ref="CJ392">IF($AG392,SQRT(SUMPRODUCT($AH$2:$AH392, (AV$2:AV392-BP392)^2)/(SUM($AH$2:$AH392)-1)),0)</f>
        <v>0</v>
      </c>
      <c r="CK392" s="109" cm="1">
        <f t="array" ref="CK392">IF($AG392,SQRT(SUMPRODUCT($AH$2:$AH392, (AW$2:AW392-BQ392)^2)/(SUM($AH$2:$AH392)-1)),0)</f>
        <v>0</v>
      </c>
      <c r="CL392" s="109" cm="1">
        <f t="array" ref="CL392">IF($AG392,SQRT(SUMPRODUCT($AH$2:$AH392, (AX$2:AX392-BR392)^2)/(SUM($AH$2:$AH392)-1)),0)</f>
        <v>0</v>
      </c>
      <c r="CM392" s="109" cm="1">
        <f t="array" ref="CM392">IF($AG392,SQRT(SUMPRODUCT($AH$2:$AH392, (AY$2:AY392-BS392)^2)/(SUM($AH$2:$AH392)-1)),0)</f>
        <v>0</v>
      </c>
      <c r="CN392" s="109" cm="1">
        <f t="array" ref="CN392">IF($AG392,SQRT(SUMPRODUCT($AH$2:$AH392, (AZ$2:AZ392-BT392)^2)/(SUM($AH$2:$AH392)-1)),0)</f>
        <v>0</v>
      </c>
      <c r="CO392" s="109" cm="1">
        <f t="array" ref="CO392">IF($AG392,SQRT(SUMPRODUCT($AH$2:$AH392, (BA$2:BA392-BU392)^2)/(SUM($AH$2:$AH392)-1)),0)</f>
        <v>0</v>
      </c>
    </row>
    <row r="393" spans="34:93" x14ac:dyDescent="0.25">
      <c r="AH393" s="99" t="str">
        <f t="shared" si="102"/>
        <v/>
      </c>
      <c r="AI393" s="11">
        <f t="shared" ca="1" si="107"/>
        <v>0</v>
      </c>
      <c r="AJ393" s="11">
        <f t="shared" ca="1" si="107"/>
        <v>0</v>
      </c>
      <c r="AK393" s="11">
        <f t="shared" ca="1" si="107"/>
        <v>0</v>
      </c>
      <c r="AL393" s="11">
        <f t="shared" ca="1" si="107"/>
        <v>0</v>
      </c>
      <c r="AM393" s="11">
        <f t="shared" ca="1" si="107"/>
        <v>0</v>
      </c>
      <c r="AN393" s="11">
        <f t="shared" ca="1" si="107"/>
        <v>0</v>
      </c>
      <c r="AO393" s="11">
        <f t="shared" ca="1" si="107"/>
        <v>0</v>
      </c>
      <c r="AP393" s="11">
        <f t="shared" ca="1" si="107"/>
        <v>0</v>
      </c>
      <c r="AQ393" s="11">
        <f t="shared" ca="1" si="107"/>
        <v>0</v>
      </c>
      <c r="AR393" s="11">
        <f t="shared" ca="1" si="107"/>
        <v>0</v>
      </c>
      <c r="AS393" s="11">
        <f t="shared" ca="1" si="108"/>
        <v>0</v>
      </c>
      <c r="AT393" s="11">
        <f t="shared" ca="1" si="108"/>
        <v>0</v>
      </c>
      <c r="AU393" s="11">
        <f t="shared" ca="1" si="108"/>
        <v>0</v>
      </c>
      <c r="AV393" s="11">
        <f t="shared" ca="1" si="108"/>
        <v>0</v>
      </c>
      <c r="AW393" s="11">
        <f t="shared" ca="1" si="108"/>
        <v>0</v>
      </c>
      <c r="AX393" s="11">
        <f t="shared" ca="1" si="108"/>
        <v>0</v>
      </c>
      <c r="AY393" s="11">
        <f t="shared" ca="1" si="108"/>
        <v>0</v>
      </c>
      <c r="AZ393" s="11">
        <f t="shared" ca="1" si="108"/>
        <v>0</v>
      </c>
      <c r="BA393" s="11">
        <f t="shared" ca="1" si="108"/>
        <v>0</v>
      </c>
      <c r="BB393" s="11"/>
      <c r="BC393" s="11">
        <f>IF($AG393,SUMPRODUCT(AI$2:AI393,$AH$2:$AH393)/SUM($AH$2:$AH393),0)</f>
        <v>0</v>
      </c>
      <c r="BD393" s="11">
        <f>IF($AG393,SUMPRODUCT(AJ$2:AJ393,$AH$2:$AH393)/SUM($AH$2:$AH393),0)</f>
        <v>0</v>
      </c>
      <c r="BE393" s="11">
        <f>IF($AG393,SUMPRODUCT(AK$2:AK393,$AH$2:$AH393)/SUM($AH$2:$AH393),0)</f>
        <v>0</v>
      </c>
      <c r="BF393" s="11">
        <f>IF($AG393,SUMPRODUCT(AL$2:AL393,$AH$2:$AH393)/SUM($AH$2:$AH393),0)</f>
        <v>0</v>
      </c>
      <c r="BG393" s="11">
        <f>IF($AG393,SUMPRODUCT(AM$2:AM393,$AH$2:$AH393)/SUM($AH$2:$AH393),0)</f>
        <v>0</v>
      </c>
      <c r="BH393" s="11">
        <f>IF($AG393,SUMPRODUCT(AN$2:AN393,$AH$2:$AH393)/SUM($AH$2:$AH393),0)</f>
        <v>0</v>
      </c>
      <c r="BI393" s="11">
        <f>IF($AG393,SUMPRODUCT(AO$2:AO393,$AH$2:$AH393)/SUM($AH$2:$AH393),0)</f>
        <v>0</v>
      </c>
      <c r="BJ393" s="11">
        <f>IF($AG393,SUMPRODUCT(AP$2:AP393,$AH$2:$AH393)/SUM($AH$2:$AH393),0)</f>
        <v>0</v>
      </c>
      <c r="BK393" s="11">
        <f>IF($AG393,SUMPRODUCT(AQ$2:AQ393,$AH$2:$AH393)/SUM($AH$2:$AH393),0)</f>
        <v>0</v>
      </c>
      <c r="BL393" s="11">
        <f>IF($AG393,SUMPRODUCT(AR$2:AR393,$AH$2:$AH393)/SUM($AH$2:$AH393),0)</f>
        <v>0</v>
      </c>
      <c r="BM393" s="11">
        <f>IF($AG393,SUMPRODUCT(AS$2:AS393,$AH$2:$AH393)/SUM($AH$2:$AH393),0)</f>
        <v>0</v>
      </c>
      <c r="BN393" s="11">
        <f>IF($AG393,SUMPRODUCT(AT$2:AT393,$AH$2:$AH393)/SUM($AH$2:$AH393),0)</f>
        <v>0</v>
      </c>
      <c r="BO393" s="11">
        <f>IF($AG393,SUMPRODUCT(AU$2:AU393,$AH$2:$AH393)/SUM($AH$2:$AH393),0)</f>
        <v>0</v>
      </c>
      <c r="BP393" s="11">
        <f>IF($AG393,SUMPRODUCT(AV$2:AV393,$AH$2:$AH393)/SUM($AH$2:$AH393),0)</f>
        <v>0</v>
      </c>
      <c r="BQ393" s="11">
        <f>IF($AG393,SUMPRODUCT(AW$2:AW393,$AH$2:$AH393)/SUM($AH$2:$AH393),0)</f>
        <v>0</v>
      </c>
      <c r="BR393" s="11">
        <f>IF($AG393,SUMPRODUCT(AX$2:AX393,$AH$2:$AH393)/SUM($AH$2:$AH393),0)</f>
        <v>0</v>
      </c>
      <c r="BS393" s="11">
        <f>IF($AG393,SUMPRODUCT(AY$2:AY393,$AH$2:$AH393)/SUM($AH$2:$AH393),0)</f>
        <v>0</v>
      </c>
      <c r="BT393" s="11">
        <f>IF($AG393,SUMPRODUCT(AZ$2:AZ393,$AH$2:$AH393)/SUM($AH$2:$AH393),0)</f>
        <v>0</v>
      </c>
      <c r="BU393" s="11">
        <f>IF($AG393,SUMPRODUCT(BA$2:BA393,$AH$2:$AH393)/SUM($AH$2:$AH393),0)</f>
        <v>0</v>
      </c>
      <c r="BV393" s="11"/>
      <c r="BW393" s="109" cm="1">
        <f t="array" ref="BW393">IF($AG393,SQRT(SUMPRODUCT($AH$2:$AH393, (AI$2:AI393-BC393)^2)/(SUM($AH$2:$AH393)-1)),0)</f>
        <v>0</v>
      </c>
      <c r="BX393" s="109" cm="1">
        <f t="array" ref="BX393">IF($AG393,SQRT(SUMPRODUCT($AH$2:$AH393, (AJ$2:AJ393-BD393)^2)/(SUM($AH$2:$AH393)-1)),0)</f>
        <v>0</v>
      </c>
      <c r="BY393" s="109" cm="1">
        <f t="array" ref="BY393">IF($AG393,SQRT(SUMPRODUCT($AH$2:$AH393, (AK$2:AK393-BE393)^2)/(SUM($AH$2:$AH393)-1)),0)</f>
        <v>0</v>
      </c>
      <c r="BZ393" s="109" cm="1">
        <f t="array" ref="BZ393">IF($AG393,SQRT(SUMPRODUCT($AH$2:$AH393, (AL$2:AL393-BF393)^2)/(SUM($AH$2:$AH393)-1)),0)</f>
        <v>0</v>
      </c>
      <c r="CA393" s="109" cm="1">
        <f t="array" ref="CA393">IF($AG393,SQRT(SUMPRODUCT($AH$2:$AH393, (AM$2:AM393-BG393)^2)/(SUM($AH$2:$AH393)-1)),0)</f>
        <v>0</v>
      </c>
      <c r="CB393" s="109" cm="1">
        <f t="array" ref="CB393">IF($AG393,SQRT(SUMPRODUCT($AH$2:$AH393, (AN$2:AN393-BH393)^2)/(SUM($AH$2:$AH393)-1)),0)</f>
        <v>0</v>
      </c>
      <c r="CC393" s="109" cm="1">
        <f t="array" ref="CC393">IF($AG393,SQRT(SUMPRODUCT($AH$2:$AH393, (AO$2:AO393-BI393)^2)/(SUM($AH$2:$AH393)-1)),0)</f>
        <v>0</v>
      </c>
      <c r="CD393" s="109" cm="1">
        <f t="array" ref="CD393">IF($AG393,SQRT(SUMPRODUCT($AH$2:$AH393, (AP$2:AP393-BJ393)^2)/(SUM($AH$2:$AH393)-1)),0)</f>
        <v>0</v>
      </c>
      <c r="CE393" s="109" cm="1">
        <f t="array" ref="CE393">IF($AG393,SQRT(SUMPRODUCT($AH$2:$AH393, (AQ$2:AQ393-BK393)^2)/(SUM($AH$2:$AH393)-1)),0)</f>
        <v>0</v>
      </c>
      <c r="CF393" s="109" cm="1">
        <f t="array" ref="CF393">IF($AG393,SQRT(SUMPRODUCT($AH$2:$AH393, (AR$2:AR393-BL393)^2)/(SUM($AH$2:$AH393)-1)),0)</f>
        <v>0</v>
      </c>
      <c r="CG393" s="109" cm="1">
        <f t="array" ref="CG393">IF($AG393,SQRT(SUMPRODUCT($AH$2:$AH393, (AS$2:AS393-BM393)^2)/(SUM($AH$2:$AH393)-1)),0)</f>
        <v>0</v>
      </c>
      <c r="CH393" s="109" cm="1">
        <f t="array" ref="CH393">IF($AG393,SQRT(SUMPRODUCT($AH$2:$AH393, (AT$2:AT393-BN393)^2)/(SUM($AH$2:$AH393)-1)),0)</f>
        <v>0</v>
      </c>
      <c r="CI393" s="109" cm="1">
        <f t="array" ref="CI393">IF($AG393,SQRT(SUMPRODUCT($AH$2:$AH393, (AU$2:AU393-BO393)^2)/(SUM($AH$2:$AH393)-1)),0)</f>
        <v>0</v>
      </c>
      <c r="CJ393" s="109" cm="1">
        <f t="array" ref="CJ393">IF($AG393,SQRT(SUMPRODUCT($AH$2:$AH393, (AV$2:AV393-BP393)^2)/(SUM($AH$2:$AH393)-1)),0)</f>
        <v>0</v>
      </c>
      <c r="CK393" s="109" cm="1">
        <f t="array" ref="CK393">IF($AG393,SQRT(SUMPRODUCT($AH$2:$AH393, (AW$2:AW393-BQ393)^2)/(SUM($AH$2:$AH393)-1)),0)</f>
        <v>0</v>
      </c>
      <c r="CL393" s="109" cm="1">
        <f t="array" ref="CL393">IF($AG393,SQRT(SUMPRODUCT($AH$2:$AH393, (AX$2:AX393-BR393)^2)/(SUM($AH$2:$AH393)-1)),0)</f>
        <v>0</v>
      </c>
      <c r="CM393" s="109" cm="1">
        <f t="array" ref="CM393">IF($AG393,SQRT(SUMPRODUCT($AH$2:$AH393, (AY$2:AY393-BS393)^2)/(SUM($AH$2:$AH393)-1)),0)</f>
        <v>0</v>
      </c>
      <c r="CN393" s="109" cm="1">
        <f t="array" ref="CN393">IF($AG393,SQRT(SUMPRODUCT($AH$2:$AH393, (AZ$2:AZ393-BT393)^2)/(SUM($AH$2:$AH393)-1)),0)</f>
        <v>0</v>
      </c>
      <c r="CO393" s="109" cm="1">
        <f t="array" ref="CO393">IF($AG393,SQRT(SUMPRODUCT($AH$2:$AH393, (BA$2:BA393-BU393)^2)/(SUM($AH$2:$AH393)-1)),0)</f>
        <v>0</v>
      </c>
    </row>
    <row r="394" spans="34:93" x14ac:dyDescent="0.25">
      <c r="AH394" s="99" t="str">
        <f t="shared" si="102"/>
        <v/>
      </c>
      <c r="AI394" s="11">
        <f t="shared" ca="1" si="107"/>
        <v>0</v>
      </c>
      <c r="AJ394" s="11">
        <f t="shared" ca="1" si="107"/>
        <v>0</v>
      </c>
      <c r="AK394" s="11">
        <f t="shared" ca="1" si="107"/>
        <v>0</v>
      </c>
      <c r="AL394" s="11">
        <f t="shared" ca="1" si="107"/>
        <v>0</v>
      </c>
      <c r="AM394" s="11">
        <f t="shared" ca="1" si="107"/>
        <v>0</v>
      </c>
      <c r="AN394" s="11">
        <f t="shared" ca="1" si="107"/>
        <v>0</v>
      </c>
      <c r="AO394" s="11">
        <f t="shared" ca="1" si="107"/>
        <v>0</v>
      </c>
      <c r="AP394" s="11">
        <f t="shared" ca="1" si="107"/>
        <v>0</v>
      </c>
      <c r="AQ394" s="11">
        <f t="shared" ca="1" si="107"/>
        <v>0</v>
      </c>
      <c r="AR394" s="11">
        <f t="shared" ca="1" si="107"/>
        <v>0</v>
      </c>
      <c r="AS394" s="11">
        <f t="shared" ca="1" si="108"/>
        <v>0</v>
      </c>
      <c r="AT394" s="11">
        <f t="shared" ca="1" si="108"/>
        <v>0</v>
      </c>
      <c r="AU394" s="11">
        <f t="shared" ca="1" si="108"/>
        <v>0</v>
      </c>
      <c r="AV394" s="11">
        <f t="shared" ca="1" si="108"/>
        <v>0</v>
      </c>
      <c r="AW394" s="11">
        <f t="shared" ca="1" si="108"/>
        <v>0</v>
      </c>
      <c r="AX394" s="11">
        <f t="shared" ca="1" si="108"/>
        <v>0</v>
      </c>
      <c r="AY394" s="11">
        <f t="shared" ca="1" si="108"/>
        <v>0</v>
      </c>
      <c r="AZ394" s="11">
        <f t="shared" ca="1" si="108"/>
        <v>0</v>
      </c>
      <c r="BA394" s="11">
        <f t="shared" ca="1" si="108"/>
        <v>0</v>
      </c>
      <c r="BB394" s="11"/>
      <c r="BC394" s="11">
        <f>IF($AG394,SUMPRODUCT(AI$2:AI394,$AH$2:$AH394)/SUM($AH$2:$AH394),0)</f>
        <v>0</v>
      </c>
      <c r="BD394" s="11">
        <f>IF($AG394,SUMPRODUCT(AJ$2:AJ394,$AH$2:$AH394)/SUM($AH$2:$AH394),0)</f>
        <v>0</v>
      </c>
      <c r="BE394" s="11">
        <f>IF($AG394,SUMPRODUCT(AK$2:AK394,$AH$2:$AH394)/SUM($AH$2:$AH394),0)</f>
        <v>0</v>
      </c>
      <c r="BF394" s="11">
        <f>IF($AG394,SUMPRODUCT(AL$2:AL394,$AH$2:$AH394)/SUM($AH$2:$AH394),0)</f>
        <v>0</v>
      </c>
      <c r="BG394" s="11">
        <f>IF($AG394,SUMPRODUCT(AM$2:AM394,$AH$2:$AH394)/SUM($AH$2:$AH394),0)</f>
        <v>0</v>
      </c>
      <c r="BH394" s="11">
        <f>IF($AG394,SUMPRODUCT(AN$2:AN394,$AH$2:$AH394)/SUM($AH$2:$AH394),0)</f>
        <v>0</v>
      </c>
      <c r="BI394" s="11">
        <f>IF($AG394,SUMPRODUCT(AO$2:AO394,$AH$2:$AH394)/SUM($AH$2:$AH394),0)</f>
        <v>0</v>
      </c>
      <c r="BJ394" s="11">
        <f>IF($AG394,SUMPRODUCT(AP$2:AP394,$AH$2:$AH394)/SUM($AH$2:$AH394),0)</f>
        <v>0</v>
      </c>
      <c r="BK394" s="11">
        <f>IF($AG394,SUMPRODUCT(AQ$2:AQ394,$AH$2:$AH394)/SUM($AH$2:$AH394),0)</f>
        <v>0</v>
      </c>
      <c r="BL394" s="11">
        <f>IF($AG394,SUMPRODUCT(AR$2:AR394,$AH$2:$AH394)/SUM($AH$2:$AH394),0)</f>
        <v>0</v>
      </c>
      <c r="BM394" s="11">
        <f>IF($AG394,SUMPRODUCT(AS$2:AS394,$AH$2:$AH394)/SUM($AH$2:$AH394),0)</f>
        <v>0</v>
      </c>
      <c r="BN394" s="11">
        <f>IF($AG394,SUMPRODUCT(AT$2:AT394,$AH$2:$AH394)/SUM($AH$2:$AH394),0)</f>
        <v>0</v>
      </c>
      <c r="BO394" s="11">
        <f>IF($AG394,SUMPRODUCT(AU$2:AU394,$AH$2:$AH394)/SUM($AH$2:$AH394),0)</f>
        <v>0</v>
      </c>
      <c r="BP394" s="11">
        <f>IF($AG394,SUMPRODUCT(AV$2:AV394,$AH$2:$AH394)/SUM($AH$2:$AH394),0)</f>
        <v>0</v>
      </c>
      <c r="BQ394" s="11">
        <f>IF($AG394,SUMPRODUCT(AW$2:AW394,$AH$2:$AH394)/SUM($AH$2:$AH394),0)</f>
        <v>0</v>
      </c>
      <c r="BR394" s="11">
        <f>IF($AG394,SUMPRODUCT(AX$2:AX394,$AH$2:$AH394)/SUM($AH$2:$AH394),0)</f>
        <v>0</v>
      </c>
      <c r="BS394" s="11">
        <f>IF($AG394,SUMPRODUCT(AY$2:AY394,$AH$2:$AH394)/SUM($AH$2:$AH394),0)</f>
        <v>0</v>
      </c>
      <c r="BT394" s="11">
        <f>IF($AG394,SUMPRODUCT(AZ$2:AZ394,$AH$2:$AH394)/SUM($AH$2:$AH394),0)</f>
        <v>0</v>
      </c>
      <c r="BU394" s="11">
        <f>IF($AG394,SUMPRODUCT(BA$2:BA394,$AH$2:$AH394)/SUM($AH$2:$AH394),0)</f>
        <v>0</v>
      </c>
      <c r="BV394" s="11"/>
      <c r="BW394" s="109" cm="1">
        <f t="array" ref="BW394">IF($AG394,SQRT(SUMPRODUCT($AH$2:$AH394, (AI$2:AI394-BC394)^2)/(SUM($AH$2:$AH394)-1)),0)</f>
        <v>0</v>
      </c>
      <c r="BX394" s="109" cm="1">
        <f t="array" ref="BX394">IF($AG394,SQRT(SUMPRODUCT($AH$2:$AH394, (AJ$2:AJ394-BD394)^2)/(SUM($AH$2:$AH394)-1)),0)</f>
        <v>0</v>
      </c>
      <c r="BY394" s="109" cm="1">
        <f t="array" ref="BY394">IF($AG394,SQRT(SUMPRODUCT($AH$2:$AH394, (AK$2:AK394-BE394)^2)/(SUM($AH$2:$AH394)-1)),0)</f>
        <v>0</v>
      </c>
      <c r="BZ394" s="109" cm="1">
        <f t="array" ref="BZ394">IF($AG394,SQRT(SUMPRODUCT($AH$2:$AH394, (AL$2:AL394-BF394)^2)/(SUM($AH$2:$AH394)-1)),0)</f>
        <v>0</v>
      </c>
      <c r="CA394" s="109" cm="1">
        <f t="array" ref="CA394">IF($AG394,SQRT(SUMPRODUCT($AH$2:$AH394, (AM$2:AM394-BG394)^2)/(SUM($AH$2:$AH394)-1)),0)</f>
        <v>0</v>
      </c>
      <c r="CB394" s="109" cm="1">
        <f t="array" ref="CB394">IF($AG394,SQRT(SUMPRODUCT($AH$2:$AH394, (AN$2:AN394-BH394)^2)/(SUM($AH$2:$AH394)-1)),0)</f>
        <v>0</v>
      </c>
      <c r="CC394" s="109" cm="1">
        <f t="array" ref="CC394">IF($AG394,SQRT(SUMPRODUCT($AH$2:$AH394, (AO$2:AO394-BI394)^2)/(SUM($AH$2:$AH394)-1)),0)</f>
        <v>0</v>
      </c>
      <c r="CD394" s="109" cm="1">
        <f t="array" ref="CD394">IF($AG394,SQRT(SUMPRODUCT($AH$2:$AH394, (AP$2:AP394-BJ394)^2)/(SUM($AH$2:$AH394)-1)),0)</f>
        <v>0</v>
      </c>
      <c r="CE394" s="109" cm="1">
        <f t="array" ref="CE394">IF($AG394,SQRT(SUMPRODUCT($AH$2:$AH394, (AQ$2:AQ394-BK394)^2)/(SUM($AH$2:$AH394)-1)),0)</f>
        <v>0</v>
      </c>
      <c r="CF394" s="109" cm="1">
        <f t="array" ref="CF394">IF($AG394,SQRT(SUMPRODUCT($AH$2:$AH394, (AR$2:AR394-BL394)^2)/(SUM($AH$2:$AH394)-1)),0)</f>
        <v>0</v>
      </c>
      <c r="CG394" s="109" cm="1">
        <f t="array" ref="CG394">IF($AG394,SQRT(SUMPRODUCT($AH$2:$AH394, (AS$2:AS394-BM394)^2)/(SUM($AH$2:$AH394)-1)),0)</f>
        <v>0</v>
      </c>
      <c r="CH394" s="109" cm="1">
        <f t="array" ref="CH394">IF($AG394,SQRT(SUMPRODUCT($AH$2:$AH394, (AT$2:AT394-BN394)^2)/(SUM($AH$2:$AH394)-1)),0)</f>
        <v>0</v>
      </c>
      <c r="CI394" s="109" cm="1">
        <f t="array" ref="CI394">IF($AG394,SQRT(SUMPRODUCT($AH$2:$AH394, (AU$2:AU394-BO394)^2)/(SUM($AH$2:$AH394)-1)),0)</f>
        <v>0</v>
      </c>
      <c r="CJ394" s="109" cm="1">
        <f t="array" ref="CJ394">IF($AG394,SQRT(SUMPRODUCT($AH$2:$AH394, (AV$2:AV394-BP394)^2)/(SUM($AH$2:$AH394)-1)),0)</f>
        <v>0</v>
      </c>
      <c r="CK394" s="109" cm="1">
        <f t="array" ref="CK394">IF($AG394,SQRT(SUMPRODUCT($AH$2:$AH394, (AW$2:AW394-BQ394)^2)/(SUM($AH$2:$AH394)-1)),0)</f>
        <v>0</v>
      </c>
      <c r="CL394" s="109" cm="1">
        <f t="array" ref="CL394">IF($AG394,SQRT(SUMPRODUCT($AH$2:$AH394, (AX$2:AX394-BR394)^2)/(SUM($AH$2:$AH394)-1)),0)</f>
        <v>0</v>
      </c>
      <c r="CM394" s="109" cm="1">
        <f t="array" ref="CM394">IF($AG394,SQRT(SUMPRODUCT($AH$2:$AH394, (AY$2:AY394-BS394)^2)/(SUM($AH$2:$AH394)-1)),0)</f>
        <v>0</v>
      </c>
      <c r="CN394" s="109" cm="1">
        <f t="array" ref="CN394">IF($AG394,SQRT(SUMPRODUCT($AH$2:$AH394, (AZ$2:AZ394-BT394)^2)/(SUM($AH$2:$AH394)-1)),0)</f>
        <v>0</v>
      </c>
      <c r="CO394" s="109" cm="1">
        <f t="array" ref="CO394">IF($AG394,SQRT(SUMPRODUCT($AH$2:$AH394, (BA$2:BA394-BU394)^2)/(SUM($AH$2:$AH394)-1)),0)</f>
        <v>0</v>
      </c>
    </row>
    <row r="395" spans="34:93" x14ac:dyDescent="0.25">
      <c r="AH395" s="99" t="str">
        <f t="shared" si="102"/>
        <v/>
      </c>
      <c r="AI395" s="11">
        <f t="shared" ca="1" si="107"/>
        <v>0</v>
      </c>
      <c r="AJ395" s="11">
        <f t="shared" ca="1" si="107"/>
        <v>0</v>
      </c>
      <c r="AK395" s="11">
        <f t="shared" ca="1" si="107"/>
        <v>0</v>
      </c>
      <c r="AL395" s="11">
        <f t="shared" ca="1" si="107"/>
        <v>0</v>
      </c>
      <c r="AM395" s="11">
        <f t="shared" ca="1" si="107"/>
        <v>0</v>
      </c>
      <c r="AN395" s="11">
        <f t="shared" ca="1" si="107"/>
        <v>0</v>
      </c>
      <c r="AO395" s="11">
        <f t="shared" ca="1" si="107"/>
        <v>0</v>
      </c>
      <c r="AP395" s="11">
        <f t="shared" ca="1" si="107"/>
        <v>0</v>
      </c>
      <c r="AQ395" s="11">
        <f t="shared" ca="1" si="107"/>
        <v>0</v>
      </c>
      <c r="AR395" s="11">
        <f t="shared" ca="1" si="107"/>
        <v>0</v>
      </c>
      <c r="AS395" s="11">
        <f t="shared" ca="1" si="108"/>
        <v>0</v>
      </c>
      <c r="AT395" s="11">
        <f t="shared" ca="1" si="108"/>
        <v>0</v>
      </c>
      <c r="AU395" s="11">
        <f t="shared" ca="1" si="108"/>
        <v>0</v>
      </c>
      <c r="AV395" s="11">
        <f t="shared" ca="1" si="108"/>
        <v>0</v>
      </c>
      <c r="AW395" s="11">
        <f t="shared" ca="1" si="108"/>
        <v>0</v>
      </c>
      <c r="AX395" s="11">
        <f t="shared" ca="1" si="108"/>
        <v>0</v>
      </c>
      <c r="AY395" s="11">
        <f t="shared" ca="1" si="108"/>
        <v>0</v>
      </c>
      <c r="AZ395" s="11">
        <f t="shared" ca="1" si="108"/>
        <v>0</v>
      </c>
      <c r="BA395" s="11">
        <f t="shared" ca="1" si="108"/>
        <v>0</v>
      </c>
      <c r="BB395" s="11"/>
      <c r="BC395" s="11">
        <f>IF($AG395,SUMPRODUCT(AI$2:AI395,$AH$2:$AH395)/SUM($AH$2:$AH395),0)</f>
        <v>0</v>
      </c>
      <c r="BD395" s="11">
        <f>IF($AG395,SUMPRODUCT(AJ$2:AJ395,$AH$2:$AH395)/SUM($AH$2:$AH395),0)</f>
        <v>0</v>
      </c>
      <c r="BE395" s="11">
        <f>IF($AG395,SUMPRODUCT(AK$2:AK395,$AH$2:$AH395)/SUM($AH$2:$AH395),0)</f>
        <v>0</v>
      </c>
      <c r="BF395" s="11">
        <f>IF($AG395,SUMPRODUCT(AL$2:AL395,$AH$2:$AH395)/SUM($AH$2:$AH395),0)</f>
        <v>0</v>
      </c>
      <c r="BG395" s="11">
        <f>IF($AG395,SUMPRODUCT(AM$2:AM395,$AH$2:$AH395)/SUM($AH$2:$AH395),0)</f>
        <v>0</v>
      </c>
      <c r="BH395" s="11">
        <f>IF($AG395,SUMPRODUCT(AN$2:AN395,$AH$2:$AH395)/SUM($AH$2:$AH395),0)</f>
        <v>0</v>
      </c>
      <c r="BI395" s="11">
        <f>IF($AG395,SUMPRODUCT(AO$2:AO395,$AH$2:$AH395)/SUM($AH$2:$AH395),0)</f>
        <v>0</v>
      </c>
      <c r="BJ395" s="11">
        <f>IF($AG395,SUMPRODUCT(AP$2:AP395,$AH$2:$AH395)/SUM($AH$2:$AH395),0)</f>
        <v>0</v>
      </c>
      <c r="BK395" s="11">
        <f>IF($AG395,SUMPRODUCT(AQ$2:AQ395,$AH$2:$AH395)/SUM($AH$2:$AH395),0)</f>
        <v>0</v>
      </c>
      <c r="BL395" s="11">
        <f>IF($AG395,SUMPRODUCT(AR$2:AR395,$AH$2:$AH395)/SUM($AH$2:$AH395),0)</f>
        <v>0</v>
      </c>
      <c r="BM395" s="11">
        <f>IF($AG395,SUMPRODUCT(AS$2:AS395,$AH$2:$AH395)/SUM($AH$2:$AH395),0)</f>
        <v>0</v>
      </c>
      <c r="BN395" s="11">
        <f>IF($AG395,SUMPRODUCT(AT$2:AT395,$AH$2:$AH395)/SUM($AH$2:$AH395),0)</f>
        <v>0</v>
      </c>
      <c r="BO395" s="11">
        <f>IF($AG395,SUMPRODUCT(AU$2:AU395,$AH$2:$AH395)/SUM($AH$2:$AH395),0)</f>
        <v>0</v>
      </c>
      <c r="BP395" s="11">
        <f>IF($AG395,SUMPRODUCT(AV$2:AV395,$AH$2:$AH395)/SUM($AH$2:$AH395),0)</f>
        <v>0</v>
      </c>
      <c r="BQ395" s="11">
        <f>IF($AG395,SUMPRODUCT(AW$2:AW395,$AH$2:$AH395)/SUM($AH$2:$AH395),0)</f>
        <v>0</v>
      </c>
      <c r="BR395" s="11">
        <f>IF($AG395,SUMPRODUCT(AX$2:AX395,$AH$2:$AH395)/SUM($AH$2:$AH395),0)</f>
        <v>0</v>
      </c>
      <c r="BS395" s="11">
        <f>IF($AG395,SUMPRODUCT(AY$2:AY395,$AH$2:$AH395)/SUM($AH$2:$AH395),0)</f>
        <v>0</v>
      </c>
      <c r="BT395" s="11">
        <f>IF($AG395,SUMPRODUCT(AZ$2:AZ395,$AH$2:$AH395)/SUM($AH$2:$AH395),0)</f>
        <v>0</v>
      </c>
      <c r="BU395" s="11">
        <f>IF($AG395,SUMPRODUCT(BA$2:BA395,$AH$2:$AH395)/SUM($AH$2:$AH395),0)</f>
        <v>0</v>
      </c>
      <c r="BV395" s="11"/>
      <c r="BW395" s="109" cm="1">
        <f t="array" ref="BW395">IF($AG395,SQRT(SUMPRODUCT($AH$2:$AH395, (AI$2:AI395-BC395)^2)/(SUM($AH$2:$AH395)-1)),0)</f>
        <v>0</v>
      </c>
      <c r="BX395" s="109" cm="1">
        <f t="array" ref="BX395">IF($AG395,SQRT(SUMPRODUCT($AH$2:$AH395, (AJ$2:AJ395-BD395)^2)/(SUM($AH$2:$AH395)-1)),0)</f>
        <v>0</v>
      </c>
      <c r="BY395" s="109" cm="1">
        <f t="array" ref="BY395">IF($AG395,SQRT(SUMPRODUCT($AH$2:$AH395, (AK$2:AK395-BE395)^2)/(SUM($AH$2:$AH395)-1)),0)</f>
        <v>0</v>
      </c>
      <c r="BZ395" s="109" cm="1">
        <f t="array" ref="BZ395">IF($AG395,SQRT(SUMPRODUCT($AH$2:$AH395, (AL$2:AL395-BF395)^2)/(SUM($AH$2:$AH395)-1)),0)</f>
        <v>0</v>
      </c>
      <c r="CA395" s="109" cm="1">
        <f t="array" ref="CA395">IF($AG395,SQRT(SUMPRODUCT($AH$2:$AH395, (AM$2:AM395-BG395)^2)/(SUM($AH$2:$AH395)-1)),0)</f>
        <v>0</v>
      </c>
      <c r="CB395" s="109" cm="1">
        <f t="array" ref="CB395">IF($AG395,SQRT(SUMPRODUCT($AH$2:$AH395, (AN$2:AN395-BH395)^2)/(SUM($AH$2:$AH395)-1)),0)</f>
        <v>0</v>
      </c>
      <c r="CC395" s="109" cm="1">
        <f t="array" ref="CC395">IF($AG395,SQRT(SUMPRODUCT($AH$2:$AH395, (AO$2:AO395-BI395)^2)/(SUM($AH$2:$AH395)-1)),0)</f>
        <v>0</v>
      </c>
      <c r="CD395" s="109" cm="1">
        <f t="array" ref="CD395">IF($AG395,SQRT(SUMPRODUCT($AH$2:$AH395, (AP$2:AP395-BJ395)^2)/(SUM($AH$2:$AH395)-1)),0)</f>
        <v>0</v>
      </c>
      <c r="CE395" s="109" cm="1">
        <f t="array" ref="CE395">IF($AG395,SQRT(SUMPRODUCT($AH$2:$AH395, (AQ$2:AQ395-BK395)^2)/(SUM($AH$2:$AH395)-1)),0)</f>
        <v>0</v>
      </c>
      <c r="CF395" s="109" cm="1">
        <f t="array" ref="CF395">IF($AG395,SQRT(SUMPRODUCT($AH$2:$AH395, (AR$2:AR395-BL395)^2)/(SUM($AH$2:$AH395)-1)),0)</f>
        <v>0</v>
      </c>
      <c r="CG395" s="109" cm="1">
        <f t="array" ref="CG395">IF($AG395,SQRT(SUMPRODUCT($AH$2:$AH395, (AS$2:AS395-BM395)^2)/(SUM($AH$2:$AH395)-1)),0)</f>
        <v>0</v>
      </c>
      <c r="CH395" s="109" cm="1">
        <f t="array" ref="CH395">IF($AG395,SQRT(SUMPRODUCT($AH$2:$AH395, (AT$2:AT395-BN395)^2)/(SUM($AH$2:$AH395)-1)),0)</f>
        <v>0</v>
      </c>
      <c r="CI395" s="109" cm="1">
        <f t="array" ref="CI395">IF($AG395,SQRT(SUMPRODUCT($AH$2:$AH395, (AU$2:AU395-BO395)^2)/(SUM($AH$2:$AH395)-1)),0)</f>
        <v>0</v>
      </c>
      <c r="CJ395" s="109" cm="1">
        <f t="array" ref="CJ395">IF($AG395,SQRT(SUMPRODUCT($AH$2:$AH395, (AV$2:AV395-BP395)^2)/(SUM($AH$2:$AH395)-1)),0)</f>
        <v>0</v>
      </c>
      <c r="CK395" s="109" cm="1">
        <f t="array" ref="CK395">IF($AG395,SQRT(SUMPRODUCT($AH$2:$AH395, (AW$2:AW395-BQ395)^2)/(SUM($AH$2:$AH395)-1)),0)</f>
        <v>0</v>
      </c>
      <c r="CL395" s="109" cm="1">
        <f t="array" ref="CL395">IF($AG395,SQRT(SUMPRODUCT($AH$2:$AH395, (AX$2:AX395-BR395)^2)/(SUM($AH$2:$AH395)-1)),0)</f>
        <v>0</v>
      </c>
      <c r="CM395" s="109" cm="1">
        <f t="array" ref="CM395">IF($AG395,SQRT(SUMPRODUCT($AH$2:$AH395, (AY$2:AY395-BS395)^2)/(SUM($AH$2:$AH395)-1)),0)</f>
        <v>0</v>
      </c>
      <c r="CN395" s="109" cm="1">
        <f t="array" ref="CN395">IF($AG395,SQRT(SUMPRODUCT($AH$2:$AH395, (AZ$2:AZ395-BT395)^2)/(SUM($AH$2:$AH395)-1)),0)</f>
        <v>0</v>
      </c>
      <c r="CO395" s="109" cm="1">
        <f t="array" ref="CO395">IF($AG395,SQRT(SUMPRODUCT($AH$2:$AH395, (BA$2:BA395-BU395)^2)/(SUM($AH$2:$AH395)-1)),0)</f>
        <v>0</v>
      </c>
    </row>
    <row r="396" spans="34:93" x14ac:dyDescent="0.25">
      <c r="AH396" s="99" t="str">
        <f t="shared" si="102"/>
        <v/>
      </c>
      <c r="AI396" s="11">
        <f t="shared" ca="1" si="107"/>
        <v>0</v>
      </c>
      <c r="AJ396" s="11">
        <f t="shared" ca="1" si="107"/>
        <v>0</v>
      </c>
      <c r="AK396" s="11">
        <f t="shared" ca="1" si="107"/>
        <v>0</v>
      </c>
      <c r="AL396" s="11">
        <f t="shared" ca="1" si="107"/>
        <v>0</v>
      </c>
      <c r="AM396" s="11">
        <f t="shared" ca="1" si="107"/>
        <v>0</v>
      </c>
      <c r="AN396" s="11">
        <f t="shared" ca="1" si="107"/>
        <v>0</v>
      </c>
      <c r="AO396" s="11">
        <f t="shared" ca="1" si="107"/>
        <v>0</v>
      </c>
      <c r="AP396" s="11">
        <f t="shared" ca="1" si="107"/>
        <v>0</v>
      </c>
      <c r="AQ396" s="11">
        <f t="shared" ca="1" si="107"/>
        <v>0</v>
      </c>
      <c r="AR396" s="11">
        <f t="shared" ca="1" si="107"/>
        <v>0</v>
      </c>
      <c r="AS396" s="11">
        <f t="shared" ca="1" si="108"/>
        <v>0</v>
      </c>
      <c r="AT396" s="11">
        <f t="shared" ca="1" si="108"/>
        <v>0</v>
      </c>
      <c r="AU396" s="11">
        <f t="shared" ca="1" si="108"/>
        <v>0</v>
      </c>
      <c r="AV396" s="11">
        <f t="shared" ca="1" si="108"/>
        <v>0</v>
      </c>
      <c r="AW396" s="11">
        <f t="shared" ca="1" si="108"/>
        <v>0</v>
      </c>
      <c r="AX396" s="11">
        <f t="shared" ca="1" si="108"/>
        <v>0</v>
      </c>
      <c r="AY396" s="11">
        <f t="shared" ca="1" si="108"/>
        <v>0</v>
      </c>
      <c r="AZ396" s="11">
        <f t="shared" ca="1" si="108"/>
        <v>0</v>
      </c>
      <c r="BA396" s="11">
        <f t="shared" ca="1" si="108"/>
        <v>0</v>
      </c>
      <c r="BB396" s="11"/>
      <c r="BC396" s="11">
        <f>IF($AG396,SUMPRODUCT(AI$2:AI396,$AH$2:$AH396)/SUM($AH$2:$AH396),0)</f>
        <v>0</v>
      </c>
      <c r="BD396" s="11">
        <f>IF($AG396,SUMPRODUCT(AJ$2:AJ396,$AH$2:$AH396)/SUM($AH$2:$AH396),0)</f>
        <v>0</v>
      </c>
      <c r="BE396" s="11">
        <f>IF($AG396,SUMPRODUCT(AK$2:AK396,$AH$2:$AH396)/SUM($AH$2:$AH396),0)</f>
        <v>0</v>
      </c>
      <c r="BF396" s="11">
        <f>IF($AG396,SUMPRODUCT(AL$2:AL396,$AH$2:$AH396)/SUM($AH$2:$AH396),0)</f>
        <v>0</v>
      </c>
      <c r="BG396" s="11">
        <f>IF($AG396,SUMPRODUCT(AM$2:AM396,$AH$2:$AH396)/SUM($AH$2:$AH396),0)</f>
        <v>0</v>
      </c>
      <c r="BH396" s="11">
        <f>IF($AG396,SUMPRODUCT(AN$2:AN396,$AH$2:$AH396)/SUM($AH$2:$AH396),0)</f>
        <v>0</v>
      </c>
      <c r="BI396" s="11">
        <f>IF($AG396,SUMPRODUCT(AO$2:AO396,$AH$2:$AH396)/SUM($AH$2:$AH396),0)</f>
        <v>0</v>
      </c>
      <c r="BJ396" s="11">
        <f>IF($AG396,SUMPRODUCT(AP$2:AP396,$AH$2:$AH396)/SUM($AH$2:$AH396),0)</f>
        <v>0</v>
      </c>
      <c r="BK396" s="11">
        <f>IF($AG396,SUMPRODUCT(AQ$2:AQ396,$AH$2:$AH396)/SUM($AH$2:$AH396),0)</f>
        <v>0</v>
      </c>
      <c r="BL396" s="11">
        <f>IF($AG396,SUMPRODUCT(AR$2:AR396,$AH$2:$AH396)/SUM($AH$2:$AH396),0)</f>
        <v>0</v>
      </c>
      <c r="BM396" s="11">
        <f>IF($AG396,SUMPRODUCT(AS$2:AS396,$AH$2:$AH396)/SUM($AH$2:$AH396),0)</f>
        <v>0</v>
      </c>
      <c r="BN396" s="11">
        <f>IF($AG396,SUMPRODUCT(AT$2:AT396,$AH$2:$AH396)/SUM($AH$2:$AH396),0)</f>
        <v>0</v>
      </c>
      <c r="BO396" s="11">
        <f>IF($AG396,SUMPRODUCT(AU$2:AU396,$AH$2:$AH396)/SUM($AH$2:$AH396),0)</f>
        <v>0</v>
      </c>
      <c r="BP396" s="11">
        <f>IF($AG396,SUMPRODUCT(AV$2:AV396,$AH$2:$AH396)/SUM($AH$2:$AH396),0)</f>
        <v>0</v>
      </c>
      <c r="BQ396" s="11">
        <f>IF($AG396,SUMPRODUCT(AW$2:AW396,$AH$2:$AH396)/SUM($AH$2:$AH396),0)</f>
        <v>0</v>
      </c>
      <c r="BR396" s="11">
        <f>IF($AG396,SUMPRODUCT(AX$2:AX396,$AH$2:$AH396)/SUM($AH$2:$AH396),0)</f>
        <v>0</v>
      </c>
      <c r="BS396" s="11">
        <f>IF($AG396,SUMPRODUCT(AY$2:AY396,$AH$2:$AH396)/SUM($AH$2:$AH396),0)</f>
        <v>0</v>
      </c>
      <c r="BT396" s="11">
        <f>IF($AG396,SUMPRODUCT(AZ$2:AZ396,$AH$2:$AH396)/SUM($AH$2:$AH396),0)</f>
        <v>0</v>
      </c>
      <c r="BU396" s="11">
        <f>IF($AG396,SUMPRODUCT(BA$2:BA396,$AH$2:$AH396)/SUM($AH$2:$AH396),0)</f>
        <v>0</v>
      </c>
      <c r="BV396" s="11"/>
      <c r="BW396" s="109" cm="1">
        <f t="array" ref="BW396">IF($AG396,SQRT(SUMPRODUCT($AH$2:$AH396, (AI$2:AI396-BC396)^2)/(SUM($AH$2:$AH396)-1)),0)</f>
        <v>0</v>
      </c>
      <c r="BX396" s="109" cm="1">
        <f t="array" ref="BX396">IF($AG396,SQRT(SUMPRODUCT($AH$2:$AH396, (AJ$2:AJ396-BD396)^2)/(SUM($AH$2:$AH396)-1)),0)</f>
        <v>0</v>
      </c>
      <c r="BY396" s="109" cm="1">
        <f t="array" ref="BY396">IF($AG396,SQRT(SUMPRODUCT($AH$2:$AH396, (AK$2:AK396-BE396)^2)/(SUM($AH$2:$AH396)-1)),0)</f>
        <v>0</v>
      </c>
      <c r="BZ396" s="109" cm="1">
        <f t="array" ref="BZ396">IF($AG396,SQRT(SUMPRODUCT($AH$2:$AH396, (AL$2:AL396-BF396)^2)/(SUM($AH$2:$AH396)-1)),0)</f>
        <v>0</v>
      </c>
      <c r="CA396" s="109" cm="1">
        <f t="array" ref="CA396">IF($AG396,SQRT(SUMPRODUCT($AH$2:$AH396, (AM$2:AM396-BG396)^2)/(SUM($AH$2:$AH396)-1)),0)</f>
        <v>0</v>
      </c>
      <c r="CB396" s="109" cm="1">
        <f t="array" ref="CB396">IF($AG396,SQRT(SUMPRODUCT($AH$2:$AH396, (AN$2:AN396-BH396)^2)/(SUM($AH$2:$AH396)-1)),0)</f>
        <v>0</v>
      </c>
      <c r="CC396" s="109" cm="1">
        <f t="array" ref="CC396">IF($AG396,SQRT(SUMPRODUCT($AH$2:$AH396, (AO$2:AO396-BI396)^2)/(SUM($AH$2:$AH396)-1)),0)</f>
        <v>0</v>
      </c>
      <c r="CD396" s="109" cm="1">
        <f t="array" ref="CD396">IF($AG396,SQRT(SUMPRODUCT($AH$2:$AH396, (AP$2:AP396-BJ396)^2)/(SUM($AH$2:$AH396)-1)),0)</f>
        <v>0</v>
      </c>
      <c r="CE396" s="109" cm="1">
        <f t="array" ref="CE396">IF($AG396,SQRT(SUMPRODUCT($AH$2:$AH396, (AQ$2:AQ396-BK396)^2)/(SUM($AH$2:$AH396)-1)),0)</f>
        <v>0</v>
      </c>
      <c r="CF396" s="109" cm="1">
        <f t="array" ref="CF396">IF($AG396,SQRT(SUMPRODUCT($AH$2:$AH396, (AR$2:AR396-BL396)^2)/(SUM($AH$2:$AH396)-1)),0)</f>
        <v>0</v>
      </c>
      <c r="CG396" s="109" cm="1">
        <f t="array" ref="CG396">IF($AG396,SQRT(SUMPRODUCT($AH$2:$AH396, (AS$2:AS396-BM396)^2)/(SUM($AH$2:$AH396)-1)),0)</f>
        <v>0</v>
      </c>
      <c r="CH396" s="109" cm="1">
        <f t="array" ref="CH396">IF($AG396,SQRT(SUMPRODUCT($AH$2:$AH396, (AT$2:AT396-BN396)^2)/(SUM($AH$2:$AH396)-1)),0)</f>
        <v>0</v>
      </c>
      <c r="CI396" s="109" cm="1">
        <f t="array" ref="CI396">IF($AG396,SQRT(SUMPRODUCT($AH$2:$AH396, (AU$2:AU396-BO396)^2)/(SUM($AH$2:$AH396)-1)),0)</f>
        <v>0</v>
      </c>
      <c r="CJ396" s="109" cm="1">
        <f t="array" ref="CJ396">IF($AG396,SQRT(SUMPRODUCT($AH$2:$AH396, (AV$2:AV396-BP396)^2)/(SUM($AH$2:$AH396)-1)),0)</f>
        <v>0</v>
      </c>
      <c r="CK396" s="109" cm="1">
        <f t="array" ref="CK396">IF($AG396,SQRT(SUMPRODUCT($AH$2:$AH396, (AW$2:AW396-BQ396)^2)/(SUM($AH$2:$AH396)-1)),0)</f>
        <v>0</v>
      </c>
      <c r="CL396" s="109" cm="1">
        <f t="array" ref="CL396">IF($AG396,SQRT(SUMPRODUCT($AH$2:$AH396, (AX$2:AX396-BR396)^2)/(SUM($AH$2:$AH396)-1)),0)</f>
        <v>0</v>
      </c>
      <c r="CM396" s="109" cm="1">
        <f t="array" ref="CM396">IF($AG396,SQRT(SUMPRODUCT($AH$2:$AH396, (AY$2:AY396-BS396)^2)/(SUM($AH$2:$AH396)-1)),0)</f>
        <v>0</v>
      </c>
      <c r="CN396" s="109" cm="1">
        <f t="array" ref="CN396">IF($AG396,SQRT(SUMPRODUCT($AH$2:$AH396, (AZ$2:AZ396-BT396)^2)/(SUM($AH$2:$AH396)-1)),0)</f>
        <v>0</v>
      </c>
      <c r="CO396" s="109" cm="1">
        <f t="array" ref="CO396">IF($AG396,SQRT(SUMPRODUCT($AH$2:$AH396, (BA$2:BA396-BU396)^2)/(SUM($AH$2:$AH396)-1)),0)</f>
        <v>0</v>
      </c>
    </row>
    <row r="397" spans="34:93" x14ac:dyDescent="0.25">
      <c r="AH397" s="99" t="str">
        <f t="shared" si="102"/>
        <v/>
      </c>
      <c r="AI397" s="11">
        <f t="shared" ca="1" si="107"/>
        <v>0</v>
      </c>
      <c r="AJ397" s="11">
        <f t="shared" ca="1" si="107"/>
        <v>0</v>
      </c>
      <c r="AK397" s="11">
        <f t="shared" ca="1" si="107"/>
        <v>0</v>
      </c>
      <c r="AL397" s="11">
        <f t="shared" ca="1" si="107"/>
        <v>0</v>
      </c>
      <c r="AM397" s="11">
        <f t="shared" ca="1" si="107"/>
        <v>0</v>
      </c>
      <c r="AN397" s="11">
        <f t="shared" ca="1" si="107"/>
        <v>0</v>
      </c>
      <c r="AO397" s="11">
        <f t="shared" ca="1" si="107"/>
        <v>0</v>
      </c>
      <c r="AP397" s="11">
        <f t="shared" ca="1" si="107"/>
        <v>0</v>
      </c>
      <c r="AQ397" s="11">
        <f t="shared" ca="1" si="107"/>
        <v>0</v>
      </c>
      <c r="AR397" s="11">
        <f t="shared" ca="1" si="107"/>
        <v>0</v>
      </c>
      <c r="AS397" s="11">
        <f t="shared" ca="1" si="108"/>
        <v>0</v>
      </c>
      <c r="AT397" s="11">
        <f t="shared" ca="1" si="108"/>
        <v>0</v>
      </c>
      <c r="AU397" s="11">
        <f t="shared" ca="1" si="108"/>
        <v>0</v>
      </c>
      <c r="AV397" s="11">
        <f t="shared" ca="1" si="108"/>
        <v>0</v>
      </c>
      <c r="AW397" s="11">
        <f t="shared" ca="1" si="108"/>
        <v>0</v>
      </c>
      <c r="AX397" s="11">
        <f t="shared" ca="1" si="108"/>
        <v>0</v>
      </c>
      <c r="AY397" s="11">
        <f t="shared" ca="1" si="108"/>
        <v>0</v>
      </c>
      <c r="AZ397" s="11">
        <f t="shared" ca="1" si="108"/>
        <v>0</v>
      </c>
      <c r="BA397" s="11">
        <f t="shared" ca="1" si="108"/>
        <v>0</v>
      </c>
      <c r="BB397" s="11"/>
      <c r="BC397" s="11">
        <f>IF($AG397,SUMPRODUCT(AI$2:AI397,$AH$2:$AH397)/SUM($AH$2:$AH397),0)</f>
        <v>0</v>
      </c>
      <c r="BD397" s="11">
        <f>IF($AG397,SUMPRODUCT(AJ$2:AJ397,$AH$2:$AH397)/SUM($AH$2:$AH397),0)</f>
        <v>0</v>
      </c>
      <c r="BE397" s="11">
        <f>IF($AG397,SUMPRODUCT(AK$2:AK397,$AH$2:$AH397)/SUM($AH$2:$AH397),0)</f>
        <v>0</v>
      </c>
      <c r="BF397" s="11">
        <f>IF($AG397,SUMPRODUCT(AL$2:AL397,$AH$2:$AH397)/SUM($AH$2:$AH397),0)</f>
        <v>0</v>
      </c>
      <c r="BG397" s="11">
        <f>IF($AG397,SUMPRODUCT(AM$2:AM397,$AH$2:$AH397)/SUM($AH$2:$AH397),0)</f>
        <v>0</v>
      </c>
      <c r="BH397" s="11">
        <f>IF($AG397,SUMPRODUCT(AN$2:AN397,$AH$2:$AH397)/SUM($AH$2:$AH397),0)</f>
        <v>0</v>
      </c>
      <c r="BI397" s="11">
        <f>IF($AG397,SUMPRODUCT(AO$2:AO397,$AH$2:$AH397)/SUM($AH$2:$AH397),0)</f>
        <v>0</v>
      </c>
      <c r="BJ397" s="11">
        <f>IF($AG397,SUMPRODUCT(AP$2:AP397,$AH$2:$AH397)/SUM($AH$2:$AH397),0)</f>
        <v>0</v>
      </c>
      <c r="BK397" s="11">
        <f>IF($AG397,SUMPRODUCT(AQ$2:AQ397,$AH$2:$AH397)/SUM($AH$2:$AH397),0)</f>
        <v>0</v>
      </c>
      <c r="BL397" s="11">
        <f>IF($AG397,SUMPRODUCT(AR$2:AR397,$AH$2:$AH397)/SUM($AH$2:$AH397),0)</f>
        <v>0</v>
      </c>
      <c r="BM397" s="11">
        <f>IF($AG397,SUMPRODUCT(AS$2:AS397,$AH$2:$AH397)/SUM($AH$2:$AH397),0)</f>
        <v>0</v>
      </c>
      <c r="BN397" s="11">
        <f>IF($AG397,SUMPRODUCT(AT$2:AT397,$AH$2:$AH397)/SUM($AH$2:$AH397),0)</f>
        <v>0</v>
      </c>
      <c r="BO397" s="11">
        <f>IF($AG397,SUMPRODUCT(AU$2:AU397,$AH$2:$AH397)/SUM($AH$2:$AH397),0)</f>
        <v>0</v>
      </c>
      <c r="BP397" s="11">
        <f>IF($AG397,SUMPRODUCT(AV$2:AV397,$AH$2:$AH397)/SUM($AH$2:$AH397),0)</f>
        <v>0</v>
      </c>
      <c r="BQ397" s="11">
        <f>IF($AG397,SUMPRODUCT(AW$2:AW397,$AH$2:$AH397)/SUM($AH$2:$AH397),0)</f>
        <v>0</v>
      </c>
      <c r="BR397" s="11">
        <f>IF($AG397,SUMPRODUCT(AX$2:AX397,$AH$2:$AH397)/SUM($AH$2:$AH397),0)</f>
        <v>0</v>
      </c>
      <c r="BS397" s="11">
        <f>IF($AG397,SUMPRODUCT(AY$2:AY397,$AH$2:$AH397)/SUM($AH$2:$AH397),0)</f>
        <v>0</v>
      </c>
      <c r="BT397" s="11">
        <f>IF($AG397,SUMPRODUCT(AZ$2:AZ397,$AH$2:$AH397)/SUM($AH$2:$AH397),0)</f>
        <v>0</v>
      </c>
      <c r="BU397" s="11">
        <f>IF($AG397,SUMPRODUCT(BA$2:BA397,$AH$2:$AH397)/SUM($AH$2:$AH397),0)</f>
        <v>0</v>
      </c>
      <c r="BV397" s="11"/>
      <c r="BW397" s="109" cm="1">
        <f t="array" ref="BW397">IF($AG397,SQRT(SUMPRODUCT($AH$2:$AH397, (AI$2:AI397-BC397)^2)/(SUM($AH$2:$AH397)-1)),0)</f>
        <v>0</v>
      </c>
      <c r="BX397" s="109" cm="1">
        <f t="array" ref="BX397">IF($AG397,SQRT(SUMPRODUCT($AH$2:$AH397, (AJ$2:AJ397-BD397)^2)/(SUM($AH$2:$AH397)-1)),0)</f>
        <v>0</v>
      </c>
      <c r="BY397" s="109" cm="1">
        <f t="array" ref="BY397">IF($AG397,SQRT(SUMPRODUCT($AH$2:$AH397, (AK$2:AK397-BE397)^2)/(SUM($AH$2:$AH397)-1)),0)</f>
        <v>0</v>
      </c>
      <c r="BZ397" s="109" cm="1">
        <f t="array" ref="BZ397">IF($AG397,SQRT(SUMPRODUCT($AH$2:$AH397, (AL$2:AL397-BF397)^2)/(SUM($AH$2:$AH397)-1)),0)</f>
        <v>0</v>
      </c>
      <c r="CA397" s="109" cm="1">
        <f t="array" ref="CA397">IF($AG397,SQRT(SUMPRODUCT($AH$2:$AH397, (AM$2:AM397-BG397)^2)/(SUM($AH$2:$AH397)-1)),0)</f>
        <v>0</v>
      </c>
      <c r="CB397" s="109" cm="1">
        <f t="array" ref="CB397">IF($AG397,SQRT(SUMPRODUCT($AH$2:$AH397, (AN$2:AN397-BH397)^2)/(SUM($AH$2:$AH397)-1)),0)</f>
        <v>0</v>
      </c>
      <c r="CC397" s="109" cm="1">
        <f t="array" ref="CC397">IF($AG397,SQRT(SUMPRODUCT($AH$2:$AH397, (AO$2:AO397-BI397)^2)/(SUM($AH$2:$AH397)-1)),0)</f>
        <v>0</v>
      </c>
      <c r="CD397" s="109" cm="1">
        <f t="array" ref="CD397">IF($AG397,SQRT(SUMPRODUCT($AH$2:$AH397, (AP$2:AP397-BJ397)^2)/(SUM($AH$2:$AH397)-1)),0)</f>
        <v>0</v>
      </c>
      <c r="CE397" s="109" cm="1">
        <f t="array" ref="CE397">IF($AG397,SQRT(SUMPRODUCT($AH$2:$AH397, (AQ$2:AQ397-BK397)^2)/(SUM($AH$2:$AH397)-1)),0)</f>
        <v>0</v>
      </c>
      <c r="CF397" s="109" cm="1">
        <f t="array" ref="CF397">IF($AG397,SQRT(SUMPRODUCT($AH$2:$AH397, (AR$2:AR397-BL397)^2)/(SUM($AH$2:$AH397)-1)),0)</f>
        <v>0</v>
      </c>
      <c r="CG397" s="109" cm="1">
        <f t="array" ref="CG397">IF($AG397,SQRT(SUMPRODUCT($AH$2:$AH397, (AS$2:AS397-BM397)^2)/(SUM($AH$2:$AH397)-1)),0)</f>
        <v>0</v>
      </c>
      <c r="CH397" s="109" cm="1">
        <f t="array" ref="CH397">IF($AG397,SQRT(SUMPRODUCT($AH$2:$AH397, (AT$2:AT397-BN397)^2)/(SUM($AH$2:$AH397)-1)),0)</f>
        <v>0</v>
      </c>
      <c r="CI397" s="109" cm="1">
        <f t="array" ref="CI397">IF($AG397,SQRT(SUMPRODUCT($AH$2:$AH397, (AU$2:AU397-BO397)^2)/(SUM($AH$2:$AH397)-1)),0)</f>
        <v>0</v>
      </c>
      <c r="CJ397" s="109" cm="1">
        <f t="array" ref="CJ397">IF($AG397,SQRT(SUMPRODUCT($AH$2:$AH397, (AV$2:AV397-BP397)^2)/(SUM($AH$2:$AH397)-1)),0)</f>
        <v>0</v>
      </c>
      <c r="CK397" s="109" cm="1">
        <f t="array" ref="CK397">IF($AG397,SQRT(SUMPRODUCT($AH$2:$AH397, (AW$2:AW397-BQ397)^2)/(SUM($AH$2:$AH397)-1)),0)</f>
        <v>0</v>
      </c>
      <c r="CL397" s="109" cm="1">
        <f t="array" ref="CL397">IF($AG397,SQRT(SUMPRODUCT($AH$2:$AH397, (AX$2:AX397-BR397)^2)/(SUM($AH$2:$AH397)-1)),0)</f>
        <v>0</v>
      </c>
      <c r="CM397" s="109" cm="1">
        <f t="array" ref="CM397">IF($AG397,SQRT(SUMPRODUCT($AH$2:$AH397, (AY$2:AY397-BS397)^2)/(SUM($AH$2:$AH397)-1)),0)</f>
        <v>0</v>
      </c>
      <c r="CN397" s="109" cm="1">
        <f t="array" ref="CN397">IF($AG397,SQRT(SUMPRODUCT($AH$2:$AH397, (AZ$2:AZ397-BT397)^2)/(SUM($AH$2:$AH397)-1)),0)</f>
        <v>0</v>
      </c>
      <c r="CO397" s="109" cm="1">
        <f t="array" ref="CO397">IF($AG397,SQRT(SUMPRODUCT($AH$2:$AH397, (BA$2:BA397-BU397)^2)/(SUM($AH$2:$AH397)-1)),0)</f>
        <v>0</v>
      </c>
    </row>
    <row r="398" spans="34:93" x14ac:dyDescent="0.25">
      <c r="AH398" s="99" t="str">
        <f t="shared" si="102"/>
        <v/>
      </c>
      <c r="AI398" s="11">
        <f t="shared" ca="1" si="107"/>
        <v>0</v>
      </c>
      <c r="AJ398" s="11">
        <f t="shared" ca="1" si="107"/>
        <v>0</v>
      </c>
      <c r="AK398" s="11">
        <f t="shared" ca="1" si="107"/>
        <v>0</v>
      </c>
      <c r="AL398" s="11">
        <f t="shared" ca="1" si="107"/>
        <v>0</v>
      </c>
      <c r="AM398" s="11">
        <f t="shared" ca="1" si="107"/>
        <v>0</v>
      </c>
      <c r="AN398" s="11">
        <f t="shared" ca="1" si="107"/>
        <v>0</v>
      </c>
      <c r="AO398" s="11">
        <f t="shared" ca="1" si="107"/>
        <v>0</v>
      </c>
      <c r="AP398" s="11">
        <f t="shared" ca="1" si="107"/>
        <v>0</v>
      </c>
      <c r="AQ398" s="11">
        <f t="shared" ca="1" si="107"/>
        <v>0</v>
      </c>
      <c r="AR398" s="11">
        <f t="shared" ca="1" si="107"/>
        <v>0</v>
      </c>
      <c r="AS398" s="11">
        <f t="shared" ca="1" si="108"/>
        <v>0</v>
      </c>
      <c r="AT398" s="11">
        <f t="shared" ca="1" si="108"/>
        <v>0</v>
      </c>
      <c r="AU398" s="11">
        <f t="shared" ca="1" si="108"/>
        <v>0</v>
      </c>
      <c r="AV398" s="11">
        <f t="shared" ca="1" si="108"/>
        <v>0</v>
      </c>
      <c r="AW398" s="11">
        <f t="shared" ca="1" si="108"/>
        <v>0</v>
      </c>
      <c r="AX398" s="11">
        <f t="shared" ca="1" si="108"/>
        <v>0</v>
      </c>
      <c r="AY398" s="11">
        <f t="shared" ca="1" si="108"/>
        <v>0</v>
      </c>
      <c r="AZ398" s="11">
        <f t="shared" ca="1" si="108"/>
        <v>0</v>
      </c>
      <c r="BA398" s="11">
        <f t="shared" ca="1" si="108"/>
        <v>0</v>
      </c>
      <c r="BB398" s="11"/>
      <c r="BC398" s="11">
        <f>IF($AG398,SUMPRODUCT(AI$2:AI398,$AH$2:$AH398)/SUM($AH$2:$AH398),0)</f>
        <v>0</v>
      </c>
      <c r="BD398" s="11">
        <f>IF($AG398,SUMPRODUCT(AJ$2:AJ398,$AH$2:$AH398)/SUM($AH$2:$AH398),0)</f>
        <v>0</v>
      </c>
      <c r="BE398" s="11">
        <f>IF($AG398,SUMPRODUCT(AK$2:AK398,$AH$2:$AH398)/SUM($AH$2:$AH398),0)</f>
        <v>0</v>
      </c>
      <c r="BF398" s="11">
        <f>IF($AG398,SUMPRODUCT(AL$2:AL398,$AH$2:$AH398)/SUM($AH$2:$AH398),0)</f>
        <v>0</v>
      </c>
      <c r="BG398" s="11">
        <f>IF($AG398,SUMPRODUCT(AM$2:AM398,$AH$2:$AH398)/SUM($AH$2:$AH398),0)</f>
        <v>0</v>
      </c>
      <c r="BH398" s="11">
        <f>IF($AG398,SUMPRODUCT(AN$2:AN398,$AH$2:$AH398)/SUM($AH$2:$AH398),0)</f>
        <v>0</v>
      </c>
      <c r="BI398" s="11">
        <f>IF($AG398,SUMPRODUCT(AO$2:AO398,$AH$2:$AH398)/SUM($AH$2:$AH398),0)</f>
        <v>0</v>
      </c>
      <c r="BJ398" s="11">
        <f>IF($AG398,SUMPRODUCT(AP$2:AP398,$AH$2:$AH398)/SUM($AH$2:$AH398),0)</f>
        <v>0</v>
      </c>
      <c r="BK398" s="11">
        <f>IF($AG398,SUMPRODUCT(AQ$2:AQ398,$AH$2:$AH398)/SUM($AH$2:$AH398),0)</f>
        <v>0</v>
      </c>
      <c r="BL398" s="11">
        <f>IF($AG398,SUMPRODUCT(AR$2:AR398,$AH$2:$AH398)/SUM($AH$2:$AH398),0)</f>
        <v>0</v>
      </c>
      <c r="BM398" s="11">
        <f>IF($AG398,SUMPRODUCT(AS$2:AS398,$AH$2:$AH398)/SUM($AH$2:$AH398),0)</f>
        <v>0</v>
      </c>
      <c r="BN398" s="11">
        <f>IF($AG398,SUMPRODUCT(AT$2:AT398,$AH$2:$AH398)/SUM($AH$2:$AH398),0)</f>
        <v>0</v>
      </c>
      <c r="BO398" s="11">
        <f>IF($AG398,SUMPRODUCT(AU$2:AU398,$AH$2:$AH398)/SUM($AH$2:$AH398),0)</f>
        <v>0</v>
      </c>
      <c r="BP398" s="11">
        <f>IF($AG398,SUMPRODUCT(AV$2:AV398,$AH$2:$AH398)/SUM($AH$2:$AH398),0)</f>
        <v>0</v>
      </c>
      <c r="BQ398" s="11">
        <f>IF($AG398,SUMPRODUCT(AW$2:AW398,$AH$2:$AH398)/SUM($AH$2:$AH398),0)</f>
        <v>0</v>
      </c>
      <c r="BR398" s="11">
        <f>IF($AG398,SUMPRODUCT(AX$2:AX398,$AH$2:$AH398)/SUM($AH$2:$AH398),0)</f>
        <v>0</v>
      </c>
      <c r="BS398" s="11">
        <f>IF($AG398,SUMPRODUCT(AY$2:AY398,$AH$2:$AH398)/SUM($AH$2:$AH398),0)</f>
        <v>0</v>
      </c>
      <c r="BT398" s="11">
        <f>IF($AG398,SUMPRODUCT(AZ$2:AZ398,$AH$2:$AH398)/SUM($AH$2:$AH398),0)</f>
        <v>0</v>
      </c>
      <c r="BU398" s="11">
        <f>IF($AG398,SUMPRODUCT(BA$2:BA398,$AH$2:$AH398)/SUM($AH$2:$AH398),0)</f>
        <v>0</v>
      </c>
      <c r="BV398" s="11"/>
      <c r="BW398" s="109" cm="1">
        <f t="array" ref="BW398">IF($AG398,SQRT(SUMPRODUCT($AH$2:$AH398, (AI$2:AI398-BC398)^2)/(SUM($AH$2:$AH398)-1)),0)</f>
        <v>0</v>
      </c>
      <c r="BX398" s="109" cm="1">
        <f t="array" ref="BX398">IF($AG398,SQRT(SUMPRODUCT($AH$2:$AH398, (AJ$2:AJ398-BD398)^2)/(SUM($AH$2:$AH398)-1)),0)</f>
        <v>0</v>
      </c>
      <c r="BY398" s="109" cm="1">
        <f t="array" ref="BY398">IF($AG398,SQRT(SUMPRODUCT($AH$2:$AH398, (AK$2:AK398-BE398)^2)/(SUM($AH$2:$AH398)-1)),0)</f>
        <v>0</v>
      </c>
      <c r="BZ398" s="109" cm="1">
        <f t="array" ref="BZ398">IF($AG398,SQRT(SUMPRODUCT($AH$2:$AH398, (AL$2:AL398-BF398)^2)/(SUM($AH$2:$AH398)-1)),0)</f>
        <v>0</v>
      </c>
      <c r="CA398" s="109" cm="1">
        <f t="array" ref="CA398">IF($AG398,SQRT(SUMPRODUCT($AH$2:$AH398, (AM$2:AM398-BG398)^2)/(SUM($AH$2:$AH398)-1)),0)</f>
        <v>0</v>
      </c>
      <c r="CB398" s="109" cm="1">
        <f t="array" ref="CB398">IF($AG398,SQRT(SUMPRODUCT($AH$2:$AH398, (AN$2:AN398-BH398)^2)/(SUM($AH$2:$AH398)-1)),0)</f>
        <v>0</v>
      </c>
      <c r="CC398" s="109" cm="1">
        <f t="array" ref="CC398">IF($AG398,SQRT(SUMPRODUCT($AH$2:$AH398, (AO$2:AO398-BI398)^2)/(SUM($AH$2:$AH398)-1)),0)</f>
        <v>0</v>
      </c>
      <c r="CD398" s="109" cm="1">
        <f t="array" ref="CD398">IF($AG398,SQRT(SUMPRODUCT($AH$2:$AH398, (AP$2:AP398-BJ398)^2)/(SUM($AH$2:$AH398)-1)),0)</f>
        <v>0</v>
      </c>
      <c r="CE398" s="109" cm="1">
        <f t="array" ref="CE398">IF($AG398,SQRT(SUMPRODUCT($AH$2:$AH398, (AQ$2:AQ398-BK398)^2)/(SUM($AH$2:$AH398)-1)),0)</f>
        <v>0</v>
      </c>
      <c r="CF398" s="109" cm="1">
        <f t="array" ref="CF398">IF($AG398,SQRT(SUMPRODUCT($AH$2:$AH398, (AR$2:AR398-BL398)^2)/(SUM($AH$2:$AH398)-1)),0)</f>
        <v>0</v>
      </c>
      <c r="CG398" s="109" cm="1">
        <f t="array" ref="CG398">IF($AG398,SQRT(SUMPRODUCT($AH$2:$AH398, (AS$2:AS398-BM398)^2)/(SUM($AH$2:$AH398)-1)),0)</f>
        <v>0</v>
      </c>
      <c r="CH398" s="109" cm="1">
        <f t="array" ref="CH398">IF($AG398,SQRT(SUMPRODUCT($AH$2:$AH398, (AT$2:AT398-BN398)^2)/(SUM($AH$2:$AH398)-1)),0)</f>
        <v>0</v>
      </c>
      <c r="CI398" s="109" cm="1">
        <f t="array" ref="CI398">IF($AG398,SQRT(SUMPRODUCT($AH$2:$AH398, (AU$2:AU398-BO398)^2)/(SUM($AH$2:$AH398)-1)),0)</f>
        <v>0</v>
      </c>
      <c r="CJ398" s="109" cm="1">
        <f t="array" ref="CJ398">IF($AG398,SQRT(SUMPRODUCT($AH$2:$AH398, (AV$2:AV398-BP398)^2)/(SUM($AH$2:$AH398)-1)),0)</f>
        <v>0</v>
      </c>
      <c r="CK398" s="109" cm="1">
        <f t="array" ref="CK398">IF($AG398,SQRT(SUMPRODUCT($AH$2:$AH398, (AW$2:AW398-BQ398)^2)/(SUM($AH$2:$AH398)-1)),0)</f>
        <v>0</v>
      </c>
      <c r="CL398" s="109" cm="1">
        <f t="array" ref="CL398">IF($AG398,SQRT(SUMPRODUCT($AH$2:$AH398, (AX$2:AX398-BR398)^2)/(SUM($AH$2:$AH398)-1)),0)</f>
        <v>0</v>
      </c>
      <c r="CM398" s="109" cm="1">
        <f t="array" ref="CM398">IF($AG398,SQRT(SUMPRODUCT($AH$2:$AH398, (AY$2:AY398-BS398)^2)/(SUM($AH$2:$AH398)-1)),0)</f>
        <v>0</v>
      </c>
      <c r="CN398" s="109" cm="1">
        <f t="array" ref="CN398">IF($AG398,SQRT(SUMPRODUCT($AH$2:$AH398, (AZ$2:AZ398-BT398)^2)/(SUM($AH$2:$AH398)-1)),0)</f>
        <v>0</v>
      </c>
      <c r="CO398" s="109" cm="1">
        <f t="array" ref="CO398">IF($AG398,SQRT(SUMPRODUCT($AH$2:$AH398, (BA$2:BA398-BU398)^2)/(SUM($AH$2:$AH398)-1)),0)</f>
        <v>0</v>
      </c>
    </row>
    <row r="399" spans="34:93" x14ac:dyDescent="0.25">
      <c r="AH399" s="99" t="str">
        <f t="shared" si="102"/>
        <v/>
      </c>
      <c r="AI399" s="11">
        <f t="shared" ca="1" si="107"/>
        <v>0</v>
      </c>
      <c r="AJ399" s="11">
        <f t="shared" ca="1" si="107"/>
        <v>0</v>
      </c>
      <c r="AK399" s="11">
        <f t="shared" ca="1" si="107"/>
        <v>0</v>
      </c>
      <c r="AL399" s="11">
        <f t="shared" ca="1" si="107"/>
        <v>0</v>
      </c>
      <c r="AM399" s="11">
        <f t="shared" ca="1" si="107"/>
        <v>0</v>
      </c>
      <c r="AN399" s="11">
        <f t="shared" ca="1" si="107"/>
        <v>0</v>
      </c>
      <c r="AO399" s="11">
        <f t="shared" ca="1" si="107"/>
        <v>0</v>
      </c>
      <c r="AP399" s="11">
        <f t="shared" ca="1" si="107"/>
        <v>0</v>
      </c>
      <c r="AQ399" s="11">
        <f t="shared" ca="1" si="107"/>
        <v>0</v>
      </c>
      <c r="AR399" s="11">
        <f t="shared" ca="1" si="107"/>
        <v>0</v>
      </c>
      <c r="AS399" s="11">
        <f t="shared" ca="1" si="108"/>
        <v>0</v>
      </c>
      <c r="AT399" s="11">
        <f t="shared" ca="1" si="108"/>
        <v>0</v>
      </c>
      <c r="AU399" s="11">
        <f t="shared" ca="1" si="108"/>
        <v>0</v>
      </c>
      <c r="AV399" s="11">
        <f t="shared" ca="1" si="108"/>
        <v>0</v>
      </c>
      <c r="AW399" s="11">
        <f t="shared" ca="1" si="108"/>
        <v>0</v>
      </c>
      <c r="AX399" s="11">
        <f t="shared" ca="1" si="108"/>
        <v>0</v>
      </c>
      <c r="AY399" s="11">
        <f t="shared" ca="1" si="108"/>
        <v>0</v>
      </c>
      <c r="AZ399" s="11">
        <f t="shared" ca="1" si="108"/>
        <v>0</v>
      </c>
      <c r="BA399" s="11">
        <f t="shared" ca="1" si="108"/>
        <v>0</v>
      </c>
      <c r="BB399" s="11"/>
      <c r="BC399" s="11">
        <f>IF($AG399,SUMPRODUCT(AI$2:AI399,$AH$2:$AH399)/SUM($AH$2:$AH399),0)</f>
        <v>0</v>
      </c>
      <c r="BD399" s="11">
        <f>IF($AG399,SUMPRODUCT(AJ$2:AJ399,$AH$2:$AH399)/SUM($AH$2:$AH399),0)</f>
        <v>0</v>
      </c>
      <c r="BE399" s="11">
        <f>IF($AG399,SUMPRODUCT(AK$2:AK399,$AH$2:$AH399)/SUM($AH$2:$AH399),0)</f>
        <v>0</v>
      </c>
      <c r="BF399" s="11">
        <f>IF($AG399,SUMPRODUCT(AL$2:AL399,$AH$2:$AH399)/SUM($AH$2:$AH399),0)</f>
        <v>0</v>
      </c>
      <c r="BG399" s="11">
        <f>IF($AG399,SUMPRODUCT(AM$2:AM399,$AH$2:$AH399)/SUM($AH$2:$AH399),0)</f>
        <v>0</v>
      </c>
      <c r="BH399" s="11">
        <f>IF($AG399,SUMPRODUCT(AN$2:AN399,$AH$2:$AH399)/SUM($AH$2:$AH399),0)</f>
        <v>0</v>
      </c>
      <c r="BI399" s="11">
        <f>IF($AG399,SUMPRODUCT(AO$2:AO399,$AH$2:$AH399)/SUM($AH$2:$AH399),0)</f>
        <v>0</v>
      </c>
      <c r="BJ399" s="11">
        <f>IF($AG399,SUMPRODUCT(AP$2:AP399,$AH$2:$AH399)/SUM($AH$2:$AH399),0)</f>
        <v>0</v>
      </c>
      <c r="BK399" s="11">
        <f>IF($AG399,SUMPRODUCT(AQ$2:AQ399,$AH$2:$AH399)/SUM($AH$2:$AH399),0)</f>
        <v>0</v>
      </c>
      <c r="BL399" s="11">
        <f>IF($AG399,SUMPRODUCT(AR$2:AR399,$AH$2:$AH399)/SUM($AH$2:$AH399),0)</f>
        <v>0</v>
      </c>
      <c r="BM399" s="11">
        <f>IF($AG399,SUMPRODUCT(AS$2:AS399,$AH$2:$AH399)/SUM($AH$2:$AH399),0)</f>
        <v>0</v>
      </c>
      <c r="BN399" s="11">
        <f>IF($AG399,SUMPRODUCT(AT$2:AT399,$AH$2:$AH399)/SUM($AH$2:$AH399),0)</f>
        <v>0</v>
      </c>
      <c r="BO399" s="11">
        <f>IF($AG399,SUMPRODUCT(AU$2:AU399,$AH$2:$AH399)/SUM($AH$2:$AH399),0)</f>
        <v>0</v>
      </c>
      <c r="BP399" s="11">
        <f>IF($AG399,SUMPRODUCT(AV$2:AV399,$AH$2:$AH399)/SUM($AH$2:$AH399),0)</f>
        <v>0</v>
      </c>
      <c r="BQ399" s="11">
        <f>IF($AG399,SUMPRODUCT(AW$2:AW399,$AH$2:$AH399)/SUM($AH$2:$AH399),0)</f>
        <v>0</v>
      </c>
      <c r="BR399" s="11">
        <f>IF($AG399,SUMPRODUCT(AX$2:AX399,$AH$2:$AH399)/SUM($AH$2:$AH399),0)</f>
        <v>0</v>
      </c>
      <c r="BS399" s="11">
        <f>IF($AG399,SUMPRODUCT(AY$2:AY399,$AH$2:$AH399)/SUM($AH$2:$AH399),0)</f>
        <v>0</v>
      </c>
      <c r="BT399" s="11">
        <f>IF($AG399,SUMPRODUCT(AZ$2:AZ399,$AH$2:$AH399)/SUM($AH$2:$AH399),0)</f>
        <v>0</v>
      </c>
      <c r="BU399" s="11">
        <f>IF($AG399,SUMPRODUCT(BA$2:BA399,$AH$2:$AH399)/SUM($AH$2:$AH399),0)</f>
        <v>0</v>
      </c>
      <c r="BV399" s="11"/>
      <c r="BW399" s="109" cm="1">
        <f t="array" ref="BW399">IF($AG399,SQRT(SUMPRODUCT($AH$2:$AH399, (AI$2:AI399-BC399)^2)/(SUM($AH$2:$AH399)-1)),0)</f>
        <v>0</v>
      </c>
      <c r="BX399" s="109" cm="1">
        <f t="array" ref="BX399">IF($AG399,SQRT(SUMPRODUCT($AH$2:$AH399, (AJ$2:AJ399-BD399)^2)/(SUM($AH$2:$AH399)-1)),0)</f>
        <v>0</v>
      </c>
      <c r="BY399" s="109" cm="1">
        <f t="array" ref="BY399">IF($AG399,SQRT(SUMPRODUCT($AH$2:$AH399, (AK$2:AK399-BE399)^2)/(SUM($AH$2:$AH399)-1)),0)</f>
        <v>0</v>
      </c>
      <c r="BZ399" s="109" cm="1">
        <f t="array" ref="BZ399">IF($AG399,SQRT(SUMPRODUCT($AH$2:$AH399, (AL$2:AL399-BF399)^2)/(SUM($AH$2:$AH399)-1)),0)</f>
        <v>0</v>
      </c>
      <c r="CA399" s="109" cm="1">
        <f t="array" ref="CA399">IF($AG399,SQRT(SUMPRODUCT($AH$2:$AH399, (AM$2:AM399-BG399)^2)/(SUM($AH$2:$AH399)-1)),0)</f>
        <v>0</v>
      </c>
      <c r="CB399" s="109" cm="1">
        <f t="array" ref="CB399">IF($AG399,SQRT(SUMPRODUCT($AH$2:$AH399, (AN$2:AN399-BH399)^2)/(SUM($AH$2:$AH399)-1)),0)</f>
        <v>0</v>
      </c>
      <c r="CC399" s="109" cm="1">
        <f t="array" ref="CC399">IF($AG399,SQRT(SUMPRODUCT($AH$2:$AH399, (AO$2:AO399-BI399)^2)/(SUM($AH$2:$AH399)-1)),0)</f>
        <v>0</v>
      </c>
      <c r="CD399" s="109" cm="1">
        <f t="array" ref="CD399">IF($AG399,SQRT(SUMPRODUCT($AH$2:$AH399, (AP$2:AP399-BJ399)^2)/(SUM($AH$2:$AH399)-1)),0)</f>
        <v>0</v>
      </c>
      <c r="CE399" s="109" cm="1">
        <f t="array" ref="CE399">IF($AG399,SQRT(SUMPRODUCT($AH$2:$AH399, (AQ$2:AQ399-BK399)^2)/(SUM($AH$2:$AH399)-1)),0)</f>
        <v>0</v>
      </c>
      <c r="CF399" s="109" cm="1">
        <f t="array" ref="CF399">IF($AG399,SQRT(SUMPRODUCT($AH$2:$AH399, (AR$2:AR399-BL399)^2)/(SUM($AH$2:$AH399)-1)),0)</f>
        <v>0</v>
      </c>
      <c r="CG399" s="109" cm="1">
        <f t="array" ref="CG399">IF($AG399,SQRT(SUMPRODUCT($AH$2:$AH399, (AS$2:AS399-BM399)^2)/(SUM($AH$2:$AH399)-1)),0)</f>
        <v>0</v>
      </c>
      <c r="CH399" s="109" cm="1">
        <f t="array" ref="CH399">IF($AG399,SQRT(SUMPRODUCT($AH$2:$AH399, (AT$2:AT399-BN399)^2)/(SUM($AH$2:$AH399)-1)),0)</f>
        <v>0</v>
      </c>
      <c r="CI399" s="109" cm="1">
        <f t="array" ref="CI399">IF($AG399,SQRT(SUMPRODUCT($AH$2:$AH399, (AU$2:AU399-BO399)^2)/(SUM($AH$2:$AH399)-1)),0)</f>
        <v>0</v>
      </c>
      <c r="CJ399" s="109" cm="1">
        <f t="array" ref="CJ399">IF($AG399,SQRT(SUMPRODUCT($AH$2:$AH399, (AV$2:AV399-BP399)^2)/(SUM($AH$2:$AH399)-1)),0)</f>
        <v>0</v>
      </c>
      <c r="CK399" s="109" cm="1">
        <f t="array" ref="CK399">IF($AG399,SQRT(SUMPRODUCT($AH$2:$AH399, (AW$2:AW399-BQ399)^2)/(SUM($AH$2:$AH399)-1)),0)</f>
        <v>0</v>
      </c>
      <c r="CL399" s="109" cm="1">
        <f t="array" ref="CL399">IF($AG399,SQRT(SUMPRODUCT($AH$2:$AH399, (AX$2:AX399-BR399)^2)/(SUM($AH$2:$AH399)-1)),0)</f>
        <v>0</v>
      </c>
      <c r="CM399" s="109" cm="1">
        <f t="array" ref="CM399">IF($AG399,SQRT(SUMPRODUCT($AH$2:$AH399, (AY$2:AY399-BS399)^2)/(SUM($AH$2:$AH399)-1)),0)</f>
        <v>0</v>
      </c>
      <c r="CN399" s="109" cm="1">
        <f t="array" ref="CN399">IF($AG399,SQRT(SUMPRODUCT($AH$2:$AH399, (AZ$2:AZ399-BT399)^2)/(SUM($AH$2:$AH399)-1)),0)</f>
        <v>0</v>
      </c>
      <c r="CO399" s="109" cm="1">
        <f t="array" ref="CO399">IF($AG399,SQRT(SUMPRODUCT($AH$2:$AH399, (BA$2:BA399-BU399)^2)/(SUM($AH$2:$AH399)-1)),0)</f>
        <v>0</v>
      </c>
    </row>
    <row r="400" spans="34:93" x14ac:dyDescent="0.25">
      <c r="AH400" s="99" t="str">
        <f t="shared" si="102"/>
        <v/>
      </c>
      <c r="AI400" s="11">
        <f t="shared" ca="1" si="107"/>
        <v>0</v>
      </c>
      <c r="AJ400" s="11">
        <f t="shared" ca="1" si="107"/>
        <v>0</v>
      </c>
      <c r="AK400" s="11">
        <f t="shared" ca="1" si="107"/>
        <v>0</v>
      </c>
      <c r="AL400" s="11">
        <f t="shared" ca="1" si="107"/>
        <v>0</v>
      </c>
      <c r="AM400" s="11">
        <f t="shared" ca="1" si="107"/>
        <v>0</v>
      </c>
      <c r="AN400" s="11">
        <f t="shared" ca="1" si="107"/>
        <v>0</v>
      </c>
      <c r="AO400" s="11">
        <f t="shared" ca="1" si="107"/>
        <v>0</v>
      </c>
      <c r="AP400" s="11">
        <f t="shared" ca="1" si="107"/>
        <v>0</v>
      </c>
      <c r="AQ400" s="11">
        <f t="shared" ca="1" si="107"/>
        <v>0</v>
      </c>
      <c r="AR400" s="11">
        <f t="shared" ca="1" si="107"/>
        <v>0</v>
      </c>
      <c r="AS400" s="11">
        <f t="shared" ca="1" si="108"/>
        <v>0</v>
      </c>
      <c r="AT400" s="11">
        <f t="shared" ca="1" si="108"/>
        <v>0</v>
      </c>
      <c r="AU400" s="11">
        <f t="shared" ca="1" si="108"/>
        <v>0</v>
      </c>
      <c r="AV400" s="11">
        <f t="shared" ca="1" si="108"/>
        <v>0</v>
      </c>
      <c r="AW400" s="11">
        <f t="shared" ca="1" si="108"/>
        <v>0</v>
      </c>
      <c r="AX400" s="11">
        <f t="shared" ca="1" si="108"/>
        <v>0</v>
      </c>
      <c r="AY400" s="11">
        <f t="shared" ca="1" si="108"/>
        <v>0</v>
      </c>
      <c r="AZ400" s="11">
        <f t="shared" ca="1" si="108"/>
        <v>0</v>
      </c>
      <c r="BA400" s="11">
        <f t="shared" ca="1" si="108"/>
        <v>0</v>
      </c>
      <c r="BB400" s="11"/>
      <c r="BC400" s="11">
        <f>IF($AG400,SUMPRODUCT(AI$2:AI400,$AH$2:$AH400)/SUM($AH$2:$AH400),0)</f>
        <v>0</v>
      </c>
      <c r="BD400" s="11">
        <f>IF($AG400,SUMPRODUCT(AJ$2:AJ400,$AH$2:$AH400)/SUM($AH$2:$AH400),0)</f>
        <v>0</v>
      </c>
      <c r="BE400" s="11">
        <f>IF($AG400,SUMPRODUCT(AK$2:AK400,$AH$2:$AH400)/SUM($AH$2:$AH400),0)</f>
        <v>0</v>
      </c>
      <c r="BF400" s="11">
        <f>IF($AG400,SUMPRODUCT(AL$2:AL400,$AH$2:$AH400)/SUM($AH$2:$AH400),0)</f>
        <v>0</v>
      </c>
      <c r="BG400" s="11">
        <f>IF($AG400,SUMPRODUCT(AM$2:AM400,$AH$2:$AH400)/SUM($AH$2:$AH400),0)</f>
        <v>0</v>
      </c>
      <c r="BH400" s="11">
        <f>IF($AG400,SUMPRODUCT(AN$2:AN400,$AH$2:$AH400)/SUM($AH$2:$AH400),0)</f>
        <v>0</v>
      </c>
      <c r="BI400" s="11">
        <f>IF($AG400,SUMPRODUCT(AO$2:AO400,$AH$2:$AH400)/SUM($AH$2:$AH400),0)</f>
        <v>0</v>
      </c>
      <c r="BJ400" s="11">
        <f>IF($AG400,SUMPRODUCT(AP$2:AP400,$AH$2:$AH400)/SUM($AH$2:$AH400),0)</f>
        <v>0</v>
      </c>
      <c r="BK400" s="11">
        <f>IF($AG400,SUMPRODUCT(AQ$2:AQ400,$AH$2:$AH400)/SUM($AH$2:$AH400),0)</f>
        <v>0</v>
      </c>
      <c r="BL400" s="11">
        <f>IF($AG400,SUMPRODUCT(AR$2:AR400,$AH$2:$AH400)/SUM($AH$2:$AH400),0)</f>
        <v>0</v>
      </c>
      <c r="BM400" s="11">
        <f>IF($AG400,SUMPRODUCT(AS$2:AS400,$AH$2:$AH400)/SUM($AH$2:$AH400),0)</f>
        <v>0</v>
      </c>
      <c r="BN400" s="11">
        <f>IF($AG400,SUMPRODUCT(AT$2:AT400,$AH$2:$AH400)/SUM($AH$2:$AH400),0)</f>
        <v>0</v>
      </c>
      <c r="BO400" s="11">
        <f>IF($AG400,SUMPRODUCT(AU$2:AU400,$AH$2:$AH400)/SUM($AH$2:$AH400),0)</f>
        <v>0</v>
      </c>
      <c r="BP400" s="11">
        <f>IF($AG400,SUMPRODUCT(AV$2:AV400,$AH$2:$AH400)/SUM($AH$2:$AH400),0)</f>
        <v>0</v>
      </c>
      <c r="BQ400" s="11">
        <f>IF($AG400,SUMPRODUCT(AW$2:AW400,$AH$2:$AH400)/SUM($AH$2:$AH400),0)</f>
        <v>0</v>
      </c>
      <c r="BR400" s="11">
        <f>IF($AG400,SUMPRODUCT(AX$2:AX400,$AH$2:$AH400)/SUM($AH$2:$AH400),0)</f>
        <v>0</v>
      </c>
      <c r="BS400" s="11">
        <f>IF($AG400,SUMPRODUCT(AY$2:AY400,$AH$2:$AH400)/SUM($AH$2:$AH400),0)</f>
        <v>0</v>
      </c>
      <c r="BT400" s="11">
        <f>IF($AG400,SUMPRODUCT(AZ$2:AZ400,$AH$2:$AH400)/SUM($AH$2:$AH400),0)</f>
        <v>0</v>
      </c>
      <c r="BU400" s="11">
        <f>IF($AG400,SUMPRODUCT(BA$2:BA400,$AH$2:$AH400)/SUM($AH$2:$AH400),0)</f>
        <v>0</v>
      </c>
      <c r="BV400" s="11"/>
      <c r="BW400" s="109" cm="1">
        <f t="array" ref="BW400">IF($AG400,SQRT(SUMPRODUCT($AH$2:$AH400, (AI$2:AI400-BC400)^2)/(SUM($AH$2:$AH400)-1)),0)</f>
        <v>0</v>
      </c>
      <c r="BX400" s="109" cm="1">
        <f t="array" ref="BX400">IF($AG400,SQRT(SUMPRODUCT($AH$2:$AH400, (AJ$2:AJ400-BD400)^2)/(SUM($AH$2:$AH400)-1)),0)</f>
        <v>0</v>
      </c>
      <c r="BY400" s="109" cm="1">
        <f t="array" ref="BY400">IF($AG400,SQRT(SUMPRODUCT($AH$2:$AH400, (AK$2:AK400-BE400)^2)/(SUM($AH$2:$AH400)-1)),0)</f>
        <v>0</v>
      </c>
      <c r="BZ400" s="109" cm="1">
        <f t="array" ref="BZ400">IF($AG400,SQRT(SUMPRODUCT($AH$2:$AH400, (AL$2:AL400-BF400)^2)/(SUM($AH$2:$AH400)-1)),0)</f>
        <v>0</v>
      </c>
      <c r="CA400" s="109" cm="1">
        <f t="array" ref="CA400">IF($AG400,SQRT(SUMPRODUCT($AH$2:$AH400, (AM$2:AM400-BG400)^2)/(SUM($AH$2:$AH400)-1)),0)</f>
        <v>0</v>
      </c>
      <c r="CB400" s="109" cm="1">
        <f t="array" ref="CB400">IF($AG400,SQRT(SUMPRODUCT($AH$2:$AH400, (AN$2:AN400-BH400)^2)/(SUM($AH$2:$AH400)-1)),0)</f>
        <v>0</v>
      </c>
      <c r="CC400" s="109" cm="1">
        <f t="array" ref="CC400">IF($AG400,SQRT(SUMPRODUCT($AH$2:$AH400, (AO$2:AO400-BI400)^2)/(SUM($AH$2:$AH400)-1)),0)</f>
        <v>0</v>
      </c>
      <c r="CD400" s="109" cm="1">
        <f t="array" ref="CD400">IF($AG400,SQRT(SUMPRODUCT($AH$2:$AH400, (AP$2:AP400-BJ400)^2)/(SUM($AH$2:$AH400)-1)),0)</f>
        <v>0</v>
      </c>
      <c r="CE400" s="109" cm="1">
        <f t="array" ref="CE400">IF($AG400,SQRT(SUMPRODUCT($AH$2:$AH400, (AQ$2:AQ400-BK400)^2)/(SUM($AH$2:$AH400)-1)),0)</f>
        <v>0</v>
      </c>
      <c r="CF400" s="109" cm="1">
        <f t="array" ref="CF400">IF($AG400,SQRT(SUMPRODUCT($AH$2:$AH400, (AR$2:AR400-BL400)^2)/(SUM($AH$2:$AH400)-1)),0)</f>
        <v>0</v>
      </c>
      <c r="CG400" s="109" cm="1">
        <f t="array" ref="CG400">IF($AG400,SQRT(SUMPRODUCT($AH$2:$AH400, (AS$2:AS400-BM400)^2)/(SUM($AH$2:$AH400)-1)),0)</f>
        <v>0</v>
      </c>
      <c r="CH400" s="109" cm="1">
        <f t="array" ref="CH400">IF($AG400,SQRT(SUMPRODUCT($AH$2:$AH400, (AT$2:AT400-BN400)^2)/(SUM($AH$2:$AH400)-1)),0)</f>
        <v>0</v>
      </c>
      <c r="CI400" s="109" cm="1">
        <f t="array" ref="CI400">IF($AG400,SQRT(SUMPRODUCT($AH$2:$AH400, (AU$2:AU400-BO400)^2)/(SUM($AH$2:$AH400)-1)),0)</f>
        <v>0</v>
      </c>
      <c r="CJ400" s="109" cm="1">
        <f t="array" ref="CJ400">IF($AG400,SQRT(SUMPRODUCT($AH$2:$AH400, (AV$2:AV400-BP400)^2)/(SUM($AH$2:$AH400)-1)),0)</f>
        <v>0</v>
      </c>
      <c r="CK400" s="109" cm="1">
        <f t="array" ref="CK400">IF($AG400,SQRT(SUMPRODUCT($AH$2:$AH400, (AW$2:AW400-BQ400)^2)/(SUM($AH$2:$AH400)-1)),0)</f>
        <v>0</v>
      </c>
      <c r="CL400" s="109" cm="1">
        <f t="array" ref="CL400">IF($AG400,SQRT(SUMPRODUCT($AH$2:$AH400, (AX$2:AX400-BR400)^2)/(SUM($AH$2:$AH400)-1)),0)</f>
        <v>0</v>
      </c>
      <c r="CM400" s="109" cm="1">
        <f t="array" ref="CM400">IF($AG400,SQRT(SUMPRODUCT($AH$2:$AH400, (AY$2:AY400-BS400)^2)/(SUM($AH$2:$AH400)-1)),0)</f>
        <v>0</v>
      </c>
      <c r="CN400" s="109" cm="1">
        <f t="array" ref="CN400">IF($AG400,SQRT(SUMPRODUCT($AH$2:$AH400, (AZ$2:AZ400-BT400)^2)/(SUM($AH$2:$AH400)-1)),0)</f>
        <v>0</v>
      </c>
      <c r="CO400" s="109" cm="1">
        <f t="array" ref="CO400">IF($AG400,SQRT(SUMPRODUCT($AH$2:$AH400, (BA$2:BA400-BU400)^2)/(SUM($AH$2:$AH400)-1)),0)</f>
        <v>0</v>
      </c>
    </row>
    <row r="401" spans="34:93" x14ac:dyDescent="0.25">
      <c r="AH401" s="99" t="str">
        <f t="shared" si="102"/>
        <v/>
      </c>
      <c r="AI401" s="11">
        <f t="shared" ca="1" si="107"/>
        <v>0</v>
      </c>
      <c r="AJ401" s="11">
        <f t="shared" ca="1" si="107"/>
        <v>0</v>
      </c>
      <c r="AK401" s="11">
        <f t="shared" ca="1" si="107"/>
        <v>0</v>
      </c>
      <c r="AL401" s="11">
        <f t="shared" ca="1" si="107"/>
        <v>0</v>
      </c>
      <c r="AM401" s="11">
        <f t="shared" ca="1" si="107"/>
        <v>0</v>
      </c>
      <c r="AN401" s="11">
        <f t="shared" ca="1" si="107"/>
        <v>0</v>
      </c>
      <c r="AO401" s="11">
        <f t="shared" ca="1" si="107"/>
        <v>0</v>
      </c>
      <c r="AP401" s="11">
        <f t="shared" ca="1" si="107"/>
        <v>0</v>
      </c>
      <c r="AQ401" s="11">
        <f t="shared" ca="1" si="107"/>
        <v>0</v>
      </c>
      <c r="AR401" s="11">
        <f t="shared" ca="1" si="107"/>
        <v>0</v>
      </c>
      <c r="AS401" s="11">
        <f t="shared" ca="1" si="108"/>
        <v>0</v>
      </c>
      <c r="AT401" s="11">
        <f t="shared" ca="1" si="108"/>
        <v>0</v>
      </c>
      <c r="AU401" s="11">
        <f t="shared" ca="1" si="108"/>
        <v>0</v>
      </c>
      <c r="AV401" s="11">
        <f t="shared" ca="1" si="108"/>
        <v>0</v>
      </c>
      <c r="AW401" s="11">
        <f t="shared" ca="1" si="108"/>
        <v>0</v>
      </c>
      <c r="AX401" s="11">
        <f t="shared" ca="1" si="108"/>
        <v>0</v>
      </c>
      <c r="AY401" s="11">
        <f t="shared" ca="1" si="108"/>
        <v>0</v>
      </c>
      <c r="AZ401" s="11">
        <f t="shared" ca="1" si="108"/>
        <v>0</v>
      </c>
      <c r="BA401" s="11">
        <f t="shared" ca="1" si="108"/>
        <v>0</v>
      </c>
      <c r="BB401" s="11"/>
      <c r="BC401" s="11">
        <f>IF($AG401,SUMPRODUCT(AI$2:AI401,$AH$2:$AH401)/SUM($AH$2:$AH401),0)</f>
        <v>0</v>
      </c>
      <c r="BD401" s="11">
        <f>IF($AG401,SUMPRODUCT(AJ$2:AJ401,$AH$2:$AH401)/SUM($AH$2:$AH401),0)</f>
        <v>0</v>
      </c>
      <c r="BE401" s="11">
        <f>IF($AG401,SUMPRODUCT(AK$2:AK401,$AH$2:$AH401)/SUM($AH$2:$AH401),0)</f>
        <v>0</v>
      </c>
      <c r="BF401" s="11">
        <f>IF($AG401,SUMPRODUCT(AL$2:AL401,$AH$2:$AH401)/SUM($AH$2:$AH401),0)</f>
        <v>0</v>
      </c>
      <c r="BG401" s="11">
        <f>IF($AG401,SUMPRODUCT(AM$2:AM401,$AH$2:$AH401)/SUM($AH$2:$AH401),0)</f>
        <v>0</v>
      </c>
      <c r="BH401" s="11">
        <f>IF($AG401,SUMPRODUCT(AN$2:AN401,$AH$2:$AH401)/SUM($AH$2:$AH401),0)</f>
        <v>0</v>
      </c>
      <c r="BI401" s="11">
        <f>IF($AG401,SUMPRODUCT(AO$2:AO401,$AH$2:$AH401)/SUM($AH$2:$AH401),0)</f>
        <v>0</v>
      </c>
      <c r="BJ401" s="11">
        <f>IF($AG401,SUMPRODUCT(AP$2:AP401,$AH$2:$AH401)/SUM($AH$2:$AH401),0)</f>
        <v>0</v>
      </c>
      <c r="BK401" s="11">
        <f>IF($AG401,SUMPRODUCT(AQ$2:AQ401,$AH$2:$AH401)/SUM($AH$2:$AH401),0)</f>
        <v>0</v>
      </c>
      <c r="BL401" s="11">
        <f>IF($AG401,SUMPRODUCT(AR$2:AR401,$AH$2:$AH401)/SUM($AH$2:$AH401),0)</f>
        <v>0</v>
      </c>
      <c r="BM401" s="11">
        <f>IF($AG401,SUMPRODUCT(AS$2:AS401,$AH$2:$AH401)/SUM($AH$2:$AH401),0)</f>
        <v>0</v>
      </c>
      <c r="BN401" s="11">
        <f>IF($AG401,SUMPRODUCT(AT$2:AT401,$AH$2:$AH401)/SUM($AH$2:$AH401),0)</f>
        <v>0</v>
      </c>
      <c r="BO401" s="11">
        <f>IF($AG401,SUMPRODUCT(AU$2:AU401,$AH$2:$AH401)/SUM($AH$2:$AH401),0)</f>
        <v>0</v>
      </c>
      <c r="BP401" s="11">
        <f>IF($AG401,SUMPRODUCT(AV$2:AV401,$AH$2:$AH401)/SUM($AH$2:$AH401),0)</f>
        <v>0</v>
      </c>
      <c r="BQ401" s="11">
        <f>IF($AG401,SUMPRODUCT(AW$2:AW401,$AH$2:$AH401)/SUM($AH$2:$AH401),0)</f>
        <v>0</v>
      </c>
      <c r="BR401" s="11">
        <f>IF($AG401,SUMPRODUCT(AX$2:AX401,$AH$2:$AH401)/SUM($AH$2:$AH401),0)</f>
        <v>0</v>
      </c>
      <c r="BS401" s="11">
        <f>IF($AG401,SUMPRODUCT(AY$2:AY401,$AH$2:$AH401)/SUM($AH$2:$AH401),0)</f>
        <v>0</v>
      </c>
      <c r="BT401" s="11">
        <f>IF($AG401,SUMPRODUCT(AZ$2:AZ401,$AH$2:$AH401)/SUM($AH$2:$AH401),0)</f>
        <v>0</v>
      </c>
      <c r="BU401" s="11">
        <f>IF($AG401,SUMPRODUCT(BA$2:BA401,$AH$2:$AH401)/SUM($AH$2:$AH401),0)</f>
        <v>0</v>
      </c>
      <c r="BV401" s="11"/>
      <c r="BW401" s="109" cm="1">
        <f t="array" ref="BW401">IF($AG401,SQRT(SUMPRODUCT($AH$2:$AH401, (AI$2:AI401-BC401)^2)/(SUM($AH$2:$AH401)-1)),0)</f>
        <v>0</v>
      </c>
      <c r="BX401" s="109" cm="1">
        <f t="array" ref="BX401">IF($AG401,SQRT(SUMPRODUCT($AH$2:$AH401, (AJ$2:AJ401-BD401)^2)/(SUM($AH$2:$AH401)-1)),0)</f>
        <v>0</v>
      </c>
      <c r="BY401" s="109" cm="1">
        <f t="array" ref="BY401">IF($AG401,SQRT(SUMPRODUCT($AH$2:$AH401, (AK$2:AK401-BE401)^2)/(SUM($AH$2:$AH401)-1)),0)</f>
        <v>0</v>
      </c>
      <c r="BZ401" s="109" cm="1">
        <f t="array" ref="BZ401">IF($AG401,SQRT(SUMPRODUCT($AH$2:$AH401, (AL$2:AL401-BF401)^2)/(SUM($AH$2:$AH401)-1)),0)</f>
        <v>0</v>
      </c>
      <c r="CA401" s="109" cm="1">
        <f t="array" ref="CA401">IF($AG401,SQRT(SUMPRODUCT($AH$2:$AH401, (AM$2:AM401-BG401)^2)/(SUM($AH$2:$AH401)-1)),0)</f>
        <v>0</v>
      </c>
      <c r="CB401" s="109" cm="1">
        <f t="array" ref="CB401">IF($AG401,SQRT(SUMPRODUCT($AH$2:$AH401, (AN$2:AN401-BH401)^2)/(SUM($AH$2:$AH401)-1)),0)</f>
        <v>0</v>
      </c>
      <c r="CC401" s="109" cm="1">
        <f t="array" ref="CC401">IF($AG401,SQRT(SUMPRODUCT($AH$2:$AH401, (AO$2:AO401-BI401)^2)/(SUM($AH$2:$AH401)-1)),0)</f>
        <v>0</v>
      </c>
      <c r="CD401" s="109" cm="1">
        <f t="array" ref="CD401">IF($AG401,SQRT(SUMPRODUCT($AH$2:$AH401, (AP$2:AP401-BJ401)^2)/(SUM($AH$2:$AH401)-1)),0)</f>
        <v>0</v>
      </c>
      <c r="CE401" s="109" cm="1">
        <f t="array" ref="CE401">IF($AG401,SQRT(SUMPRODUCT($AH$2:$AH401, (AQ$2:AQ401-BK401)^2)/(SUM($AH$2:$AH401)-1)),0)</f>
        <v>0</v>
      </c>
      <c r="CF401" s="109" cm="1">
        <f t="array" ref="CF401">IF($AG401,SQRT(SUMPRODUCT($AH$2:$AH401, (AR$2:AR401-BL401)^2)/(SUM($AH$2:$AH401)-1)),0)</f>
        <v>0</v>
      </c>
      <c r="CG401" s="109" cm="1">
        <f t="array" ref="CG401">IF($AG401,SQRT(SUMPRODUCT($AH$2:$AH401, (AS$2:AS401-BM401)^2)/(SUM($AH$2:$AH401)-1)),0)</f>
        <v>0</v>
      </c>
      <c r="CH401" s="109" cm="1">
        <f t="array" ref="CH401">IF($AG401,SQRT(SUMPRODUCT($AH$2:$AH401, (AT$2:AT401-BN401)^2)/(SUM($AH$2:$AH401)-1)),0)</f>
        <v>0</v>
      </c>
      <c r="CI401" s="109" cm="1">
        <f t="array" ref="CI401">IF($AG401,SQRT(SUMPRODUCT($AH$2:$AH401, (AU$2:AU401-BO401)^2)/(SUM($AH$2:$AH401)-1)),0)</f>
        <v>0</v>
      </c>
      <c r="CJ401" s="109" cm="1">
        <f t="array" ref="CJ401">IF($AG401,SQRT(SUMPRODUCT($AH$2:$AH401, (AV$2:AV401-BP401)^2)/(SUM($AH$2:$AH401)-1)),0)</f>
        <v>0</v>
      </c>
      <c r="CK401" s="109" cm="1">
        <f t="array" ref="CK401">IF($AG401,SQRT(SUMPRODUCT($AH$2:$AH401, (AW$2:AW401-BQ401)^2)/(SUM($AH$2:$AH401)-1)),0)</f>
        <v>0</v>
      </c>
      <c r="CL401" s="109" cm="1">
        <f t="array" ref="CL401">IF($AG401,SQRT(SUMPRODUCT($AH$2:$AH401, (AX$2:AX401-BR401)^2)/(SUM($AH$2:$AH401)-1)),0)</f>
        <v>0</v>
      </c>
      <c r="CM401" s="109" cm="1">
        <f t="array" ref="CM401">IF($AG401,SQRT(SUMPRODUCT($AH$2:$AH401, (AY$2:AY401-BS401)^2)/(SUM($AH$2:$AH401)-1)),0)</f>
        <v>0</v>
      </c>
      <c r="CN401" s="109" cm="1">
        <f t="array" ref="CN401">IF($AG401,SQRT(SUMPRODUCT($AH$2:$AH401, (AZ$2:AZ401-BT401)^2)/(SUM($AH$2:$AH401)-1)),0)</f>
        <v>0</v>
      </c>
      <c r="CO401" s="109" cm="1">
        <f t="array" ref="CO401">IF($AG401,SQRT(SUMPRODUCT($AH$2:$AH401, (BA$2:BA401-BU401)^2)/(SUM($AH$2:$AH401)-1)),0)</f>
        <v>0</v>
      </c>
    </row>
    <row r="402" spans="34:93" x14ac:dyDescent="0.25">
      <c r="AH402" s="99" t="str">
        <f t="shared" si="102"/>
        <v/>
      </c>
      <c r="AI402" s="11">
        <f t="shared" ref="AI402:AR411" ca="1" si="109">IF(AI$1&lt;&gt;0,SUMIFS(INDIRECT(AI$1), Fecha,$AG402),0)</f>
        <v>0</v>
      </c>
      <c r="AJ402" s="11">
        <f t="shared" ca="1" si="109"/>
        <v>0</v>
      </c>
      <c r="AK402" s="11">
        <f t="shared" ca="1" si="109"/>
        <v>0</v>
      </c>
      <c r="AL402" s="11">
        <f t="shared" ca="1" si="109"/>
        <v>0</v>
      </c>
      <c r="AM402" s="11">
        <f t="shared" ca="1" si="109"/>
        <v>0</v>
      </c>
      <c r="AN402" s="11">
        <f t="shared" ca="1" si="109"/>
        <v>0</v>
      </c>
      <c r="AO402" s="11">
        <f t="shared" ca="1" si="109"/>
        <v>0</v>
      </c>
      <c r="AP402" s="11">
        <f t="shared" ca="1" si="109"/>
        <v>0</v>
      </c>
      <c r="AQ402" s="11">
        <f t="shared" ca="1" si="109"/>
        <v>0</v>
      </c>
      <c r="AR402" s="11">
        <f t="shared" ca="1" si="109"/>
        <v>0</v>
      </c>
      <c r="AS402" s="11">
        <f t="shared" ref="AS402:BA411" ca="1" si="110">IF(AS$1&lt;&gt;0,SUMIFS(INDIRECT(AS$1), Fecha,$AG402),0)</f>
        <v>0</v>
      </c>
      <c r="AT402" s="11">
        <f t="shared" ca="1" si="110"/>
        <v>0</v>
      </c>
      <c r="AU402" s="11">
        <f t="shared" ca="1" si="110"/>
        <v>0</v>
      </c>
      <c r="AV402" s="11">
        <f t="shared" ca="1" si="110"/>
        <v>0</v>
      </c>
      <c r="AW402" s="11">
        <f t="shared" ca="1" si="110"/>
        <v>0</v>
      </c>
      <c r="AX402" s="11">
        <f t="shared" ca="1" si="110"/>
        <v>0</v>
      </c>
      <c r="AY402" s="11">
        <f t="shared" ca="1" si="110"/>
        <v>0</v>
      </c>
      <c r="AZ402" s="11">
        <f t="shared" ca="1" si="110"/>
        <v>0</v>
      </c>
      <c r="BA402" s="11">
        <f t="shared" ca="1" si="110"/>
        <v>0</v>
      </c>
      <c r="BB402" s="11"/>
      <c r="BC402" s="11">
        <f>IF($AG402,SUMPRODUCT(AI$2:AI402,$AH$2:$AH402)/SUM($AH$2:$AH402),0)</f>
        <v>0</v>
      </c>
      <c r="BD402" s="11">
        <f>IF($AG402,SUMPRODUCT(AJ$2:AJ402,$AH$2:$AH402)/SUM($AH$2:$AH402),0)</f>
        <v>0</v>
      </c>
      <c r="BE402" s="11">
        <f>IF($AG402,SUMPRODUCT(AK$2:AK402,$AH$2:$AH402)/SUM($AH$2:$AH402),0)</f>
        <v>0</v>
      </c>
      <c r="BF402" s="11">
        <f>IF($AG402,SUMPRODUCT(AL$2:AL402,$AH$2:$AH402)/SUM($AH$2:$AH402),0)</f>
        <v>0</v>
      </c>
      <c r="BG402" s="11">
        <f>IF($AG402,SUMPRODUCT(AM$2:AM402,$AH$2:$AH402)/SUM($AH$2:$AH402),0)</f>
        <v>0</v>
      </c>
      <c r="BH402" s="11">
        <f>IF($AG402,SUMPRODUCT(AN$2:AN402,$AH$2:$AH402)/SUM($AH$2:$AH402),0)</f>
        <v>0</v>
      </c>
      <c r="BI402" s="11">
        <f>IF($AG402,SUMPRODUCT(AO$2:AO402,$AH$2:$AH402)/SUM($AH$2:$AH402),0)</f>
        <v>0</v>
      </c>
      <c r="BJ402" s="11">
        <f>IF($AG402,SUMPRODUCT(AP$2:AP402,$AH$2:$AH402)/SUM($AH$2:$AH402),0)</f>
        <v>0</v>
      </c>
      <c r="BK402" s="11">
        <f>IF($AG402,SUMPRODUCT(AQ$2:AQ402,$AH$2:$AH402)/SUM($AH$2:$AH402),0)</f>
        <v>0</v>
      </c>
      <c r="BL402" s="11">
        <f>IF($AG402,SUMPRODUCT(AR$2:AR402,$AH$2:$AH402)/SUM($AH$2:$AH402),0)</f>
        <v>0</v>
      </c>
      <c r="BM402" s="11">
        <f>IF($AG402,SUMPRODUCT(AS$2:AS402,$AH$2:$AH402)/SUM($AH$2:$AH402),0)</f>
        <v>0</v>
      </c>
      <c r="BN402" s="11">
        <f>IF($AG402,SUMPRODUCT(AT$2:AT402,$AH$2:$AH402)/SUM($AH$2:$AH402),0)</f>
        <v>0</v>
      </c>
      <c r="BO402" s="11">
        <f>IF($AG402,SUMPRODUCT(AU$2:AU402,$AH$2:$AH402)/SUM($AH$2:$AH402),0)</f>
        <v>0</v>
      </c>
      <c r="BP402" s="11">
        <f>IF($AG402,SUMPRODUCT(AV$2:AV402,$AH$2:$AH402)/SUM($AH$2:$AH402),0)</f>
        <v>0</v>
      </c>
      <c r="BQ402" s="11">
        <f>IF($AG402,SUMPRODUCT(AW$2:AW402,$AH$2:$AH402)/SUM($AH$2:$AH402),0)</f>
        <v>0</v>
      </c>
      <c r="BR402" s="11">
        <f>IF($AG402,SUMPRODUCT(AX$2:AX402,$AH$2:$AH402)/SUM($AH$2:$AH402),0)</f>
        <v>0</v>
      </c>
      <c r="BS402" s="11">
        <f>IF($AG402,SUMPRODUCT(AY$2:AY402,$AH$2:$AH402)/SUM($AH$2:$AH402),0)</f>
        <v>0</v>
      </c>
      <c r="BT402" s="11">
        <f>IF($AG402,SUMPRODUCT(AZ$2:AZ402,$AH$2:$AH402)/SUM($AH$2:$AH402),0)</f>
        <v>0</v>
      </c>
      <c r="BU402" s="11">
        <f>IF($AG402,SUMPRODUCT(BA$2:BA402,$AH$2:$AH402)/SUM($AH$2:$AH402),0)</f>
        <v>0</v>
      </c>
      <c r="BV402" s="11"/>
      <c r="BW402" s="109" cm="1">
        <f t="array" ref="BW402">IF($AG402,SQRT(SUMPRODUCT($AH$2:$AH402, (AI$2:AI402-BC402)^2)/(SUM($AH$2:$AH402)-1)),0)</f>
        <v>0</v>
      </c>
      <c r="BX402" s="109" cm="1">
        <f t="array" ref="BX402">IF($AG402,SQRT(SUMPRODUCT($AH$2:$AH402, (AJ$2:AJ402-BD402)^2)/(SUM($AH$2:$AH402)-1)),0)</f>
        <v>0</v>
      </c>
      <c r="BY402" s="109" cm="1">
        <f t="array" ref="BY402">IF($AG402,SQRT(SUMPRODUCT($AH$2:$AH402, (AK$2:AK402-BE402)^2)/(SUM($AH$2:$AH402)-1)),0)</f>
        <v>0</v>
      </c>
      <c r="BZ402" s="109" cm="1">
        <f t="array" ref="BZ402">IF($AG402,SQRT(SUMPRODUCT($AH$2:$AH402, (AL$2:AL402-BF402)^2)/(SUM($AH$2:$AH402)-1)),0)</f>
        <v>0</v>
      </c>
      <c r="CA402" s="109" cm="1">
        <f t="array" ref="CA402">IF($AG402,SQRT(SUMPRODUCT($AH$2:$AH402, (AM$2:AM402-BG402)^2)/(SUM($AH$2:$AH402)-1)),0)</f>
        <v>0</v>
      </c>
      <c r="CB402" s="109" cm="1">
        <f t="array" ref="CB402">IF($AG402,SQRT(SUMPRODUCT($AH$2:$AH402, (AN$2:AN402-BH402)^2)/(SUM($AH$2:$AH402)-1)),0)</f>
        <v>0</v>
      </c>
      <c r="CC402" s="109" cm="1">
        <f t="array" ref="CC402">IF($AG402,SQRT(SUMPRODUCT($AH$2:$AH402, (AO$2:AO402-BI402)^2)/(SUM($AH$2:$AH402)-1)),0)</f>
        <v>0</v>
      </c>
      <c r="CD402" s="109" cm="1">
        <f t="array" ref="CD402">IF($AG402,SQRT(SUMPRODUCT($AH$2:$AH402, (AP$2:AP402-BJ402)^2)/(SUM($AH$2:$AH402)-1)),0)</f>
        <v>0</v>
      </c>
      <c r="CE402" s="109" cm="1">
        <f t="array" ref="CE402">IF($AG402,SQRT(SUMPRODUCT($AH$2:$AH402, (AQ$2:AQ402-BK402)^2)/(SUM($AH$2:$AH402)-1)),0)</f>
        <v>0</v>
      </c>
      <c r="CF402" s="109" cm="1">
        <f t="array" ref="CF402">IF($AG402,SQRT(SUMPRODUCT($AH$2:$AH402, (AR$2:AR402-BL402)^2)/(SUM($AH$2:$AH402)-1)),0)</f>
        <v>0</v>
      </c>
      <c r="CG402" s="109" cm="1">
        <f t="array" ref="CG402">IF($AG402,SQRT(SUMPRODUCT($AH$2:$AH402, (AS$2:AS402-BM402)^2)/(SUM($AH$2:$AH402)-1)),0)</f>
        <v>0</v>
      </c>
      <c r="CH402" s="109" cm="1">
        <f t="array" ref="CH402">IF($AG402,SQRT(SUMPRODUCT($AH$2:$AH402, (AT$2:AT402-BN402)^2)/(SUM($AH$2:$AH402)-1)),0)</f>
        <v>0</v>
      </c>
      <c r="CI402" s="109" cm="1">
        <f t="array" ref="CI402">IF($AG402,SQRT(SUMPRODUCT($AH$2:$AH402, (AU$2:AU402-BO402)^2)/(SUM($AH$2:$AH402)-1)),0)</f>
        <v>0</v>
      </c>
      <c r="CJ402" s="109" cm="1">
        <f t="array" ref="CJ402">IF($AG402,SQRT(SUMPRODUCT($AH$2:$AH402, (AV$2:AV402-BP402)^2)/(SUM($AH$2:$AH402)-1)),0)</f>
        <v>0</v>
      </c>
      <c r="CK402" s="109" cm="1">
        <f t="array" ref="CK402">IF($AG402,SQRT(SUMPRODUCT($AH$2:$AH402, (AW$2:AW402-BQ402)^2)/(SUM($AH$2:$AH402)-1)),0)</f>
        <v>0</v>
      </c>
      <c r="CL402" s="109" cm="1">
        <f t="array" ref="CL402">IF($AG402,SQRT(SUMPRODUCT($AH$2:$AH402, (AX$2:AX402-BR402)^2)/(SUM($AH$2:$AH402)-1)),0)</f>
        <v>0</v>
      </c>
      <c r="CM402" s="109" cm="1">
        <f t="array" ref="CM402">IF($AG402,SQRT(SUMPRODUCT($AH$2:$AH402, (AY$2:AY402-BS402)^2)/(SUM($AH$2:$AH402)-1)),0)</f>
        <v>0</v>
      </c>
      <c r="CN402" s="109" cm="1">
        <f t="array" ref="CN402">IF($AG402,SQRT(SUMPRODUCT($AH$2:$AH402, (AZ$2:AZ402-BT402)^2)/(SUM($AH$2:$AH402)-1)),0)</f>
        <v>0</v>
      </c>
      <c r="CO402" s="109" cm="1">
        <f t="array" ref="CO402">IF($AG402,SQRT(SUMPRODUCT($AH$2:$AH402, (BA$2:BA402-BU402)^2)/(SUM($AH$2:$AH402)-1)),0)</f>
        <v>0</v>
      </c>
    </row>
    <row r="403" spans="34:93" x14ac:dyDescent="0.25">
      <c r="AH403" s="99" t="str">
        <f t="shared" si="102"/>
        <v/>
      </c>
      <c r="AI403" s="11">
        <f t="shared" ca="1" si="109"/>
        <v>0</v>
      </c>
      <c r="AJ403" s="11">
        <f t="shared" ca="1" si="109"/>
        <v>0</v>
      </c>
      <c r="AK403" s="11">
        <f t="shared" ca="1" si="109"/>
        <v>0</v>
      </c>
      <c r="AL403" s="11">
        <f t="shared" ca="1" si="109"/>
        <v>0</v>
      </c>
      <c r="AM403" s="11">
        <f t="shared" ca="1" si="109"/>
        <v>0</v>
      </c>
      <c r="AN403" s="11">
        <f t="shared" ca="1" si="109"/>
        <v>0</v>
      </c>
      <c r="AO403" s="11">
        <f t="shared" ca="1" si="109"/>
        <v>0</v>
      </c>
      <c r="AP403" s="11">
        <f t="shared" ca="1" si="109"/>
        <v>0</v>
      </c>
      <c r="AQ403" s="11">
        <f t="shared" ca="1" si="109"/>
        <v>0</v>
      </c>
      <c r="AR403" s="11">
        <f t="shared" ca="1" si="109"/>
        <v>0</v>
      </c>
      <c r="AS403" s="11">
        <f t="shared" ca="1" si="110"/>
        <v>0</v>
      </c>
      <c r="AT403" s="11">
        <f t="shared" ca="1" si="110"/>
        <v>0</v>
      </c>
      <c r="AU403" s="11">
        <f t="shared" ca="1" si="110"/>
        <v>0</v>
      </c>
      <c r="AV403" s="11">
        <f t="shared" ca="1" si="110"/>
        <v>0</v>
      </c>
      <c r="AW403" s="11">
        <f t="shared" ca="1" si="110"/>
        <v>0</v>
      </c>
      <c r="AX403" s="11">
        <f t="shared" ca="1" si="110"/>
        <v>0</v>
      </c>
      <c r="AY403" s="11">
        <f t="shared" ca="1" si="110"/>
        <v>0</v>
      </c>
      <c r="AZ403" s="11">
        <f t="shared" ca="1" si="110"/>
        <v>0</v>
      </c>
      <c r="BA403" s="11">
        <f t="shared" ca="1" si="110"/>
        <v>0</v>
      </c>
      <c r="BB403" s="11"/>
      <c r="BC403" s="11">
        <f>IF($AG403,SUMPRODUCT(AI$2:AI403,$AH$2:$AH403)/SUM($AH$2:$AH403),0)</f>
        <v>0</v>
      </c>
      <c r="BD403" s="11">
        <f>IF($AG403,SUMPRODUCT(AJ$2:AJ403,$AH$2:$AH403)/SUM($AH$2:$AH403),0)</f>
        <v>0</v>
      </c>
      <c r="BE403" s="11">
        <f>IF($AG403,SUMPRODUCT(AK$2:AK403,$AH$2:$AH403)/SUM($AH$2:$AH403),0)</f>
        <v>0</v>
      </c>
      <c r="BF403" s="11">
        <f>IF($AG403,SUMPRODUCT(AL$2:AL403,$AH$2:$AH403)/SUM($AH$2:$AH403),0)</f>
        <v>0</v>
      </c>
      <c r="BG403" s="11">
        <f>IF($AG403,SUMPRODUCT(AM$2:AM403,$AH$2:$AH403)/SUM($AH$2:$AH403),0)</f>
        <v>0</v>
      </c>
      <c r="BH403" s="11">
        <f>IF($AG403,SUMPRODUCT(AN$2:AN403,$AH$2:$AH403)/SUM($AH$2:$AH403),0)</f>
        <v>0</v>
      </c>
      <c r="BI403" s="11">
        <f>IF($AG403,SUMPRODUCT(AO$2:AO403,$AH$2:$AH403)/SUM($AH$2:$AH403),0)</f>
        <v>0</v>
      </c>
      <c r="BJ403" s="11">
        <f>IF($AG403,SUMPRODUCT(AP$2:AP403,$AH$2:$AH403)/SUM($AH$2:$AH403),0)</f>
        <v>0</v>
      </c>
      <c r="BK403" s="11">
        <f>IF($AG403,SUMPRODUCT(AQ$2:AQ403,$AH$2:$AH403)/SUM($AH$2:$AH403),0)</f>
        <v>0</v>
      </c>
      <c r="BL403" s="11">
        <f>IF($AG403,SUMPRODUCT(AR$2:AR403,$AH$2:$AH403)/SUM($AH$2:$AH403),0)</f>
        <v>0</v>
      </c>
      <c r="BM403" s="11">
        <f>IF($AG403,SUMPRODUCT(AS$2:AS403,$AH$2:$AH403)/SUM($AH$2:$AH403),0)</f>
        <v>0</v>
      </c>
      <c r="BN403" s="11">
        <f>IF($AG403,SUMPRODUCT(AT$2:AT403,$AH$2:$AH403)/SUM($AH$2:$AH403),0)</f>
        <v>0</v>
      </c>
      <c r="BO403" s="11">
        <f>IF($AG403,SUMPRODUCT(AU$2:AU403,$AH$2:$AH403)/SUM($AH$2:$AH403),0)</f>
        <v>0</v>
      </c>
      <c r="BP403" s="11">
        <f>IF($AG403,SUMPRODUCT(AV$2:AV403,$AH$2:$AH403)/SUM($AH$2:$AH403),0)</f>
        <v>0</v>
      </c>
      <c r="BQ403" s="11">
        <f>IF($AG403,SUMPRODUCT(AW$2:AW403,$AH$2:$AH403)/SUM($AH$2:$AH403),0)</f>
        <v>0</v>
      </c>
      <c r="BR403" s="11">
        <f>IF($AG403,SUMPRODUCT(AX$2:AX403,$AH$2:$AH403)/SUM($AH$2:$AH403),0)</f>
        <v>0</v>
      </c>
      <c r="BS403" s="11">
        <f>IF($AG403,SUMPRODUCT(AY$2:AY403,$AH$2:$AH403)/SUM($AH$2:$AH403),0)</f>
        <v>0</v>
      </c>
      <c r="BT403" s="11">
        <f>IF($AG403,SUMPRODUCT(AZ$2:AZ403,$AH$2:$AH403)/SUM($AH$2:$AH403),0)</f>
        <v>0</v>
      </c>
      <c r="BU403" s="11">
        <f>IF($AG403,SUMPRODUCT(BA$2:BA403,$AH$2:$AH403)/SUM($AH$2:$AH403),0)</f>
        <v>0</v>
      </c>
      <c r="BV403" s="11"/>
      <c r="BW403" s="109" cm="1">
        <f t="array" ref="BW403">IF($AG403,SQRT(SUMPRODUCT($AH$2:$AH403, (AI$2:AI403-BC403)^2)/(SUM($AH$2:$AH403)-1)),0)</f>
        <v>0</v>
      </c>
      <c r="BX403" s="109" cm="1">
        <f t="array" ref="BX403">IF($AG403,SQRT(SUMPRODUCT($AH$2:$AH403, (AJ$2:AJ403-BD403)^2)/(SUM($AH$2:$AH403)-1)),0)</f>
        <v>0</v>
      </c>
      <c r="BY403" s="109" cm="1">
        <f t="array" ref="BY403">IF($AG403,SQRT(SUMPRODUCT($AH$2:$AH403, (AK$2:AK403-BE403)^2)/(SUM($AH$2:$AH403)-1)),0)</f>
        <v>0</v>
      </c>
      <c r="BZ403" s="109" cm="1">
        <f t="array" ref="BZ403">IF($AG403,SQRT(SUMPRODUCT($AH$2:$AH403, (AL$2:AL403-BF403)^2)/(SUM($AH$2:$AH403)-1)),0)</f>
        <v>0</v>
      </c>
      <c r="CA403" s="109" cm="1">
        <f t="array" ref="CA403">IF($AG403,SQRT(SUMPRODUCT($AH$2:$AH403, (AM$2:AM403-BG403)^2)/(SUM($AH$2:$AH403)-1)),0)</f>
        <v>0</v>
      </c>
      <c r="CB403" s="109" cm="1">
        <f t="array" ref="CB403">IF($AG403,SQRT(SUMPRODUCT($AH$2:$AH403, (AN$2:AN403-BH403)^2)/(SUM($AH$2:$AH403)-1)),0)</f>
        <v>0</v>
      </c>
      <c r="CC403" s="109" cm="1">
        <f t="array" ref="CC403">IF($AG403,SQRT(SUMPRODUCT($AH$2:$AH403, (AO$2:AO403-BI403)^2)/(SUM($AH$2:$AH403)-1)),0)</f>
        <v>0</v>
      </c>
      <c r="CD403" s="109" cm="1">
        <f t="array" ref="CD403">IF($AG403,SQRT(SUMPRODUCT($AH$2:$AH403, (AP$2:AP403-BJ403)^2)/(SUM($AH$2:$AH403)-1)),0)</f>
        <v>0</v>
      </c>
      <c r="CE403" s="109" cm="1">
        <f t="array" ref="CE403">IF($AG403,SQRT(SUMPRODUCT($AH$2:$AH403, (AQ$2:AQ403-BK403)^2)/(SUM($AH$2:$AH403)-1)),0)</f>
        <v>0</v>
      </c>
      <c r="CF403" s="109" cm="1">
        <f t="array" ref="CF403">IF($AG403,SQRT(SUMPRODUCT($AH$2:$AH403, (AR$2:AR403-BL403)^2)/(SUM($AH$2:$AH403)-1)),0)</f>
        <v>0</v>
      </c>
      <c r="CG403" s="109" cm="1">
        <f t="array" ref="CG403">IF($AG403,SQRT(SUMPRODUCT($AH$2:$AH403, (AS$2:AS403-BM403)^2)/(SUM($AH$2:$AH403)-1)),0)</f>
        <v>0</v>
      </c>
      <c r="CH403" s="109" cm="1">
        <f t="array" ref="CH403">IF($AG403,SQRT(SUMPRODUCT($AH$2:$AH403, (AT$2:AT403-BN403)^2)/(SUM($AH$2:$AH403)-1)),0)</f>
        <v>0</v>
      </c>
      <c r="CI403" s="109" cm="1">
        <f t="array" ref="CI403">IF($AG403,SQRT(SUMPRODUCT($AH$2:$AH403, (AU$2:AU403-BO403)^2)/(SUM($AH$2:$AH403)-1)),0)</f>
        <v>0</v>
      </c>
      <c r="CJ403" s="109" cm="1">
        <f t="array" ref="CJ403">IF($AG403,SQRT(SUMPRODUCT($AH$2:$AH403, (AV$2:AV403-BP403)^2)/(SUM($AH$2:$AH403)-1)),0)</f>
        <v>0</v>
      </c>
      <c r="CK403" s="109" cm="1">
        <f t="array" ref="CK403">IF($AG403,SQRT(SUMPRODUCT($AH$2:$AH403, (AW$2:AW403-BQ403)^2)/(SUM($AH$2:$AH403)-1)),0)</f>
        <v>0</v>
      </c>
      <c r="CL403" s="109" cm="1">
        <f t="array" ref="CL403">IF($AG403,SQRT(SUMPRODUCT($AH$2:$AH403, (AX$2:AX403-BR403)^2)/(SUM($AH$2:$AH403)-1)),0)</f>
        <v>0</v>
      </c>
      <c r="CM403" s="109" cm="1">
        <f t="array" ref="CM403">IF($AG403,SQRT(SUMPRODUCT($AH$2:$AH403, (AY$2:AY403-BS403)^2)/(SUM($AH$2:$AH403)-1)),0)</f>
        <v>0</v>
      </c>
      <c r="CN403" s="109" cm="1">
        <f t="array" ref="CN403">IF($AG403,SQRT(SUMPRODUCT($AH$2:$AH403, (AZ$2:AZ403-BT403)^2)/(SUM($AH$2:$AH403)-1)),0)</f>
        <v>0</v>
      </c>
      <c r="CO403" s="109" cm="1">
        <f t="array" ref="CO403">IF($AG403,SQRT(SUMPRODUCT($AH$2:$AH403, (BA$2:BA403-BU403)^2)/(SUM($AH$2:$AH403)-1)),0)</f>
        <v>0</v>
      </c>
    </row>
    <row r="404" spans="34:93" x14ac:dyDescent="0.25">
      <c r="AH404" s="99" t="str">
        <f t="shared" si="102"/>
        <v/>
      </c>
      <c r="AI404" s="11">
        <f t="shared" ca="1" si="109"/>
        <v>0</v>
      </c>
      <c r="AJ404" s="11">
        <f t="shared" ca="1" si="109"/>
        <v>0</v>
      </c>
      <c r="AK404" s="11">
        <f t="shared" ca="1" si="109"/>
        <v>0</v>
      </c>
      <c r="AL404" s="11">
        <f t="shared" ca="1" si="109"/>
        <v>0</v>
      </c>
      <c r="AM404" s="11">
        <f t="shared" ca="1" si="109"/>
        <v>0</v>
      </c>
      <c r="AN404" s="11">
        <f t="shared" ca="1" si="109"/>
        <v>0</v>
      </c>
      <c r="AO404" s="11">
        <f t="shared" ca="1" si="109"/>
        <v>0</v>
      </c>
      <c r="AP404" s="11">
        <f t="shared" ca="1" si="109"/>
        <v>0</v>
      </c>
      <c r="AQ404" s="11">
        <f t="shared" ca="1" si="109"/>
        <v>0</v>
      </c>
      <c r="AR404" s="11">
        <f t="shared" ca="1" si="109"/>
        <v>0</v>
      </c>
      <c r="AS404" s="11">
        <f t="shared" ca="1" si="110"/>
        <v>0</v>
      </c>
      <c r="AT404" s="11">
        <f t="shared" ca="1" si="110"/>
        <v>0</v>
      </c>
      <c r="AU404" s="11">
        <f t="shared" ca="1" si="110"/>
        <v>0</v>
      </c>
      <c r="AV404" s="11">
        <f t="shared" ca="1" si="110"/>
        <v>0</v>
      </c>
      <c r="AW404" s="11">
        <f t="shared" ca="1" si="110"/>
        <v>0</v>
      </c>
      <c r="AX404" s="11">
        <f t="shared" ca="1" si="110"/>
        <v>0</v>
      </c>
      <c r="AY404" s="11">
        <f t="shared" ca="1" si="110"/>
        <v>0</v>
      </c>
      <c r="AZ404" s="11">
        <f t="shared" ca="1" si="110"/>
        <v>0</v>
      </c>
      <c r="BA404" s="11">
        <f t="shared" ca="1" si="110"/>
        <v>0</v>
      </c>
      <c r="BB404" s="11"/>
      <c r="BC404" s="11">
        <f>IF($AG404,SUMPRODUCT(AI$2:AI404,$AH$2:$AH404)/SUM($AH$2:$AH404),0)</f>
        <v>0</v>
      </c>
      <c r="BD404" s="11">
        <f>IF($AG404,SUMPRODUCT(AJ$2:AJ404,$AH$2:$AH404)/SUM($AH$2:$AH404),0)</f>
        <v>0</v>
      </c>
      <c r="BE404" s="11">
        <f>IF($AG404,SUMPRODUCT(AK$2:AK404,$AH$2:$AH404)/SUM($AH$2:$AH404),0)</f>
        <v>0</v>
      </c>
      <c r="BF404" s="11">
        <f>IF($AG404,SUMPRODUCT(AL$2:AL404,$AH$2:$AH404)/SUM($AH$2:$AH404),0)</f>
        <v>0</v>
      </c>
      <c r="BG404" s="11">
        <f>IF($AG404,SUMPRODUCT(AM$2:AM404,$AH$2:$AH404)/SUM($AH$2:$AH404),0)</f>
        <v>0</v>
      </c>
      <c r="BH404" s="11">
        <f>IF($AG404,SUMPRODUCT(AN$2:AN404,$AH$2:$AH404)/SUM($AH$2:$AH404),0)</f>
        <v>0</v>
      </c>
      <c r="BI404" s="11">
        <f>IF($AG404,SUMPRODUCT(AO$2:AO404,$AH$2:$AH404)/SUM($AH$2:$AH404),0)</f>
        <v>0</v>
      </c>
      <c r="BJ404" s="11">
        <f>IF($AG404,SUMPRODUCT(AP$2:AP404,$AH$2:$AH404)/SUM($AH$2:$AH404),0)</f>
        <v>0</v>
      </c>
      <c r="BK404" s="11">
        <f>IF($AG404,SUMPRODUCT(AQ$2:AQ404,$AH$2:$AH404)/SUM($AH$2:$AH404),0)</f>
        <v>0</v>
      </c>
      <c r="BL404" s="11">
        <f>IF($AG404,SUMPRODUCT(AR$2:AR404,$AH$2:$AH404)/SUM($AH$2:$AH404),0)</f>
        <v>0</v>
      </c>
      <c r="BM404" s="11">
        <f>IF($AG404,SUMPRODUCT(AS$2:AS404,$AH$2:$AH404)/SUM($AH$2:$AH404),0)</f>
        <v>0</v>
      </c>
      <c r="BN404" s="11">
        <f>IF($AG404,SUMPRODUCT(AT$2:AT404,$AH$2:$AH404)/SUM($AH$2:$AH404),0)</f>
        <v>0</v>
      </c>
      <c r="BO404" s="11">
        <f>IF($AG404,SUMPRODUCT(AU$2:AU404,$AH$2:$AH404)/SUM($AH$2:$AH404),0)</f>
        <v>0</v>
      </c>
      <c r="BP404" s="11">
        <f>IF($AG404,SUMPRODUCT(AV$2:AV404,$AH$2:$AH404)/SUM($AH$2:$AH404),0)</f>
        <v>0</v>
      </c>
      <c r="BQ404" s="11">
        <f>IF($AG404,SUMPRODUCT(AW$2:AW404,$AH$2:$AH404)/SUM($AH$2:$AH404),0)</f>
        <v>0</v>
      </c>
      <c r="BR404" s="11">
        <f>IF($AG404,SUMPRODUCT(AX$2:AX404,$AH$2:$AH404)/SUM($AH$2:$AH404),0)</f>
        <v>0</v>
      </c>
      <c r="BS404" s="11">
        <f>IF($AG404,SUMPRODUCT(AY$2:AY404,$AH$2:$AH404)/SUM($AH$2:$AH404),0)</f>
        <v>0</v>
      </c>
      <c r="BT404" s="11">
        <f>IF($AG404,SUMPRODUCT(AZ$2:AZ404,$AH$2:$AH404)/SUM($AH$2:$AH404),0)</f>
        <v>0</v>
      </c>
      <c r="BU404" s="11">
        <f>IF($AG404,SUMPRODUCT(BA$2:BA404,$AH$2:$AH404)/SUM($AH$2:$AH404),0)</f>
        <v>0</v>
      </c>
      <c r="BV404" s="11"/>
      <c r="BW404" s="109" cm="1">
        <f t="array" ref="BW404">IF($AG404,SQRT(SUMPRODUCT($AH$2:$AH404, (AI$2:AI404-BC404)^2)/(SUM($AH$2:$AH404)-1)),0)</f>
        <v>0</v>
      </c>
      <c r="BX404" s="109" cm="1">
        <f t="array" ref="BX404">IF($AG404,SQRT(SUMPRODUCT($AH$2:$AH404, (AJ$2:AJ404-BD404)^2)/(SUM($AH$2:$AH404)-1)),0)</f>
        <v>0</v>
      </c>
      <c r="BY404" s="109" cm="1">
        <f t="array" ref="BY404">IF($AG404,SQRT(SUMPRODUCT($AH$2:$AH404, (AK$2:AK404-BE404)^2)/(SUM($AH$2:$AH404)-1)),0)</f>
        <v>0</v>
      </c>
      <c r="BZ404" s="109" cm="1">
        <f t="array" ref="BZ404">IF($AG404,SQRT(SUMPRODUCT($AH$2:$AH404, (AL$2:AL404-BF404)^2)/(SUM($AH$2:$AH404)-1)),0)</f>
        <v>0</v>
      </c>
      <c r="CA404" s="109" cm="1">
        <f t="array" ref="CA404">IF($AG404,SQRT(SUMPRODUCT($AH$2:$AH404, (AM$2:AM404-BG404)^2)/(SUM($AH$2:$AH404)-1)),0)</f>
        <v>0</v>
      </c>
      <c r="CB404" s="109" cm="1">
        <f t="array" ref="CB404">IF($AG404,SQRT(SUMPRODUCT($AH$2:$AH404, (AN$2:AN404-BH404)^2)/(SUM($AH$2:$AH404)-1)),0)</f>
        <v>0</v>
      </c>
      <c r="CC404" s="109" cm="1">
        <f t="array" ref="CC404">IF($AG404,SQRT(SUMPRODUCT($AH$2:$AH404, (AO$2:AO404-BI404)^2)/(SUM($AH$2:$AH404)-1)),0)</f>
        <v>0</v>
      </c>
      <c r="CD404" s="109" cm="1">
        <f t="array" ref="CD404">IF($AG404,SQRT(SUMPRODUCT($AH$2:$AH404, (AP$2:AP404-BJ404)^2)/(SUM($AH$2:$AH404)-1)),0)</f>
        <v>0</v>
      </c>
      <c r="CE404" s="109" cm="1">
        <f t="array" ref="CE404">IF($AG404,SQRT(SUMPRODUCT($AH$2:$AH404, (AQ$2:AQ404-BK404)^2)/(SUM($AH$2:$AH404)-1)),0)</f>
        <v>0</v>
      </c>
      <c r="CF404" s="109" cm="1">
        <f t="array" ref="CF404">IF($AG404,SQRT(SUMPRODUCT($AH$2:$AH404, (AR$2:AR404-BL404)^2)/(SUM($AH$2:$AH404)-1)),0)</f>
        <v>0</v>
      </c>
      <c r="CG404" s="109" cm="1">
        <f t="array" ref="CG404">IF($AG404,SQRT(SUMPRODUCT($AH$2:$AH404, (AS$2:AS404-BM404)^2)/(SUM($AH$2:$AH404)-1)),0)</f>
        <v>0</v>
      </c>
      <c r="CH404" s="109" cm="1">
        <f t="array" ref="CH404">IF($AG404,SQRT(SUMPRODUCT($AH$2:$AH404, (AT$2:AT404-BN404)^2)/(SUM($AH$2:$AH404)-1)),0)</f>
        <v>0</v>
      </c>
      <c r="CI404" s="109" cm="1">
        <f t="array" ref="CI404">IF($AG404,SQRT(SUMPRODUCT($AH$2:$AH404, (AU$2:AU404-BO404)^2)/(SUM($AH$2:$AH404)-1)),0)</f>
        <v>0</v>
      </c>
      <c r="CJ404" s="109" cm="1">
        <f t="array" ref="CJ404">IF($AG404,SQRT(SUMPRODUCT($AH$2:$AH404, (AV$2:AV404-BP404)^2)/(SUM($AH$2:$AH404)-1)),0)</f>
        <v>0</v>
      </c>
      <c r="CK404" s="109" cm="1">
        <f t="array" ref="CK404">IF($AG404,SQRT(SUMPRODUCT($AH$2:$AH404, (AW$2:AW404-BQ404)^2)/(SUM($AH$2:$AH404)-1)),0)</f>
        <v>0</v>
      </c>
      <c r="CL404" s="109" cm="1">
        <f t="array" ref="CL404">IF($AG404,SQRT(SUMPRODUCT($AH$2:$AH404, (AX$2:AX404-BR404)^2)/(SUM($AH$2:$AH404)-1)),0)</f>
        <v>0</v>
      </c>
      <c r="CM404" s="109" cm="1">
        <f t="array" ref="CM404">IF($AG404,SQRT(SUMPRODUCT($AH$2:$AH404, (AY$2:AY404-BS404)^2)/(SUM($AH$2:$AH404)-1)),0)</f>
        <v>0</v>
      </c>
      <c r="CN404" s="109" cm="1">
        <f t="array" ref="CN404">IF($AG404,SQRT(SUMPRODUCT($AH$2:$AH404, (AZ$2:AZ404-BT404)^2)/(SUM($AH$2:$AH404)-1)),0)</f>
        <v>0</v>
      </c>
      <c r="CO404" s="109" cm="1">
        <f t="array" ref="CO404">IF($AG404,SQRT(SUMPRODUCT($AH$2:$AH404, (BA$2:BA404-BU404)^2)/(SUM($AH$2:$AH404)-1)),0)</f>
        <v>0</v>
      </c>
    </row>
    <row r="405" spans="34:93" x14ac:dyDescent="0.25">
      <c r="AH405" s="99" t="str">
        <f t="shared" si="102"/>
        <v/>
      </c>
      <c r="AI405" s="11">
        <f t="shared" ca="1" si="109"/>
        <v>0</v>
      </c>
      <c r="AJ405" s="11">
        <f t="shared" ca="1" si="109"/>
        <v>0</v>
      </c>
      <c r="AK405" s="11">
        <f t="shared" ca="1" si="109"/>
        <v>0</v>
      </c>
      <c r="AL405" s="11">
        <f t="shared" ca="1" si="109"/>
        <v>0</v>
      </c>
      <c r="AM405" s="11">
        <f t="shared" ca="1" si="109"/>
        <v>0</v>
      </c>
      <c r="AN405" s="11">
        <f t="shared" ca="1" si="109"/>
        <v>0</v>
      </c>
      <c r="AO405" s="11">
        <f t="shared" ca="1" si="109"/>
        <v>0</v>
      </c>
      <c r="AP405" s="11">
        <f t="shared" ca="1" si="109"/>
        <v>0</v>
      </c>
      <c r="AQ405" s="11">
        <f t="shared" ca="1" si="109"/>
        <v>0</v>
      </c>
      <c r="AR405" s="11">
        <f t="shared" ca="1" si="109"/>
        <v>0</v>
      </c>
      <c r="AS405" s="11">
        <f t="shared" ca="1" si="110"/>
        <v>0</v>
      </c>
      <c r="AT405" s="11">
        <f t="shared" ca="1" si="110"/>
        <v>0</v>
      </c>
      <c r="AU405" s="11">
        <f t="shared" ca="1" si="110"/>
        <v>0</v>
      </c>
      <c r="AV405" s="11">
        <f t="shared" ca="1" si="110"/>
        <v>0</v>
      </c>
      <c r="AW405" s="11">
        <f t="shared" ca="1" si="110"/>
        <v>0</v>
      </c>
      <c r="AX405" s="11">
        <f t="shared" ca="1" si="110"/>
        <v>0</v>
      </c>
      <c r="AY405" s="11">
        <f t="shared" ca="1" si="110"/>
        <v>0</v>
      </c>
      <c r="AZ405" s="11">
        <f t="shared" ca="1" si="110"/>
        <v>0</v>
      </c>
      <c r="BA405" s="11">
        <f t="shared" ca="1" si="110"/>
        <v>0</v>
      </c>
      <c r="BB405" s="11"/>
      <c r="BC405" s="11">
        <f>IF($AG405,SUMPRODUCT(AI$2:AI405,$AH$2:$AH405)/SUM($AH$2:$AH405),0)</f>
        <v>0</v>
      </c>
      <c r="BD405" s="11">
        <f>IF($AG405,SUMPRODUCT(AJ$2:AJ405,$AH$2:$AH405)/SUM($AH$2:$AH405),0)</f>
        <v>0</v>
      </c>
      <c r="BE405" s="11">
        <f>IF($AG405,SUMPRODUCT(AK$2:AK405,$AH$2:$AH405)/SUM($AH$2:$AH405),0)</f>
        <v>0</v>
      </c>
      <c r="BF405" s="11">
        <f>IF($AG405,SUMPRODUCT(AL$2:AL405,$AH$2:$AH405)/SUM($AH$2:$AH405),0)</f>
        <v>0</v>
      </c>
      <c r="BG405" s="11">
        <f>IF($AG405,SUMPRODUCT(AM$2:AM405,$AH$2:$AH405)/SUM($AH$2:$AH405),0)</f>
        <v>0</v>
      </c>
      <c r="BH405" s="11">
        <f>IF($AG405,SUMPRODUCT(AN$2:AN405,$AH$2:$AH405)/SUM($AH$2:$AH405),0)</f>
        <v>0</v>
      </c>
      <c r="BI405" s="11">
        <f>IF($AG405,SUMPRODUCT(AO$2:AO405,$AH$2:$AH405)/SUM($AH$2:$AH405),0)</f>
        <v>0</v>
      </c>
      <c r="BJ405" s="11">
        <f>IF($AG405,SUMPRODUCT(AP$2:AP405,$AH$2:$AH405)/SUM($AH$2:$AH405),0)</f>
        <v>0</v>
      </c>
      <c r="BK405" s="11">
        <f>IF($AG405,SUMPRODUCT(AQ$2:AQ405,$AH$2:$AH405)/SUM($AH$2:$AH405),0)</f>
        <v>0</v>
      </c>
      <c r="BL405" s="11">
        <f>IF($AG405,SUMPRODUCT(AR$2:AR405,$AH$2:$AH405)/SUM($AH$2:$AH405),0)</f>
        <v>0</v>
      </c>
      <c r="BM405" s="11">
        <f>IF($AG405,SUMPRODUCT(AS$2:AS405,$AH$2:$AH405)/SUM($AH$2:$AH405),0)</f>
        <v>0</v>
      </c>
      <c r="BN405" s="11">
        <f>IF($AG405,SUMPRODUCT(AT$2:AT405,$AH$2:$AH405)/SUM($AH$2:$AH405),0)</f>
        <v>0</v>
      </c>
      <c r="BO405" s="11">
        <f>IF($AG405,SUMPRODUCT(AU$2:AU405,$AH$2:$AH405)/SUM($AH$2:$AH405),0)</f>
        <v>0</v>
      </c>
      <c r="BP405" s="11">
        <f>IF($AG405,SUMPRODUCT(AV$2:AV405,$AH$2:$AH405)/SUM($AH$2:$AH405),0)</f>
        <v>0</v>
      </c>
      <c r="BQ405" s="11">
        <f>IF($AG405,SUMPRODUCT(AW$2:AW405,$AH$2:$AH405)/SUM($AH$2:$AH405),0)</f>
        <v>0</v>
      </c>
      <c r="BR405" s="11">
        <f>IF($AG405,SUMPRODUCT(AX$2:AX405,$AH$2:$AH405)/SUM($AH$2:$AH405),0)</f>
        <v>0</v>
      </c>
      <c r="BS405" s="11">
        <f>IF($AG405,SUMPRODUCT(AY$2:AY405,$AH$2:$AH405)/SUM($AH$2:$AH405),0)</f>
        <v>0</v>
      </c>
      <c r="BT405" s="11">
        <f>IF($AG405,SUMPRODUCT(AZ$2:AZ405,$AH$2:$AH405)/SUM($AH$2:$AH405),0)</f>
        <v>0</v>
      </c>
      <c r="BU405" s="11">
        <f>IF($AG405,SUMPRODUCT(BA$2:BA405,$AH$2:$AH405)/SUM($AH$2:$AH405),0)</f>
        <v>0</v>
      </c>
      <c r="BV405" s="11"/>
      <c r="BW405" s="109" cm="1">
        <f t="array" ref="BW405">IF($AG405,SQRT(SUMPRODUCT($AH$2:$AH405, (AI$2:AI405-BC405)^2)/(SUM($AH$2:$AH405)-1)),0)</f>
        <v>0</v>
      </c>
      <c r="BX405" s="109" cm="1">
        <f t="array" ref="BX405">IF($AG405,SQRT(SUMPRODUCT($AH$2:$AH405, (AJ$2:AJ405-BD405)^2)/(SUM($AH$2:$AH405)-1)),0)</f>
        <v>0</v>
      </c>
      <c r="BY405" s="109" cm="1">
        <f t="array" ref="BY405">IF($AG405,SQRT(SUMPRODUCT($AH$2:$AH405, (AK$2:AK405-BE405)^2)/(SUM($AH$2:$AH405)-1)),0)</f>
        <v>0</v>
      </c>
      <c r="BZ405" s="109" cm="1">
        <f t="array" ref="BZ405">IF($AG405,SQRT(SUMPRODUCT($AH$2:$AH405, (AL$2:AL405-BF405)^2)/(SUM($AH$2:$AH405)-1)),0)</f>
        <v>0</v>
      </c>
      <c r="CA405" s="109" cm="1">
        <f t="array" ref="CA405">IF($AG405,SQRT(SUMPRODUCT($AH$2:$AH405, (AM$2:AM405-BG405)^2)/(SUM($AH$2:$AH405)-1)),0)</f>
        <v>0</v>
      </c>
      <c r="CB405" s="109" cm="1">
        <f t="array" ref="CB405">IF($AG405,SQRT(SUMPRODUCT($AH$2:$AH405, (AN$2:AN405-BH405)^2)/(SUM($AH$2:$AH405)-1)),0)</f>
        <v>0</v>
      </c>
      <c r="CC405" s="109" cm="1">
        <f t="array" ref="CC405">IF($AG405,SQRT(SUMPRODUCT($AH$2:$AH405, (AO$2:AO405-BI405)^2)/(SUM($AH$2:$AH405)-1)),0)</f>
        <v>0</v>
      </c>
      <c r="CD405" s="109" cm="1">
        <f t="array" ref="CD405">IF($AG405,SQRT(SUMPRODUCT($AH$2:$AH405, (AP$2:AP405-BJ405)^2)/(SUM($AH$2:$AH405)-1)),0)</f>
        <v>0</v>
      </c>
      <c r="CE405" s="109" cm="1">
        <f t="array" ref="CE405">IF($AG405,SQRT(SUMPRODUCT($AH$2:$AH405, (AQ$2:AQ405-BK405)^2)/(SUM($AH$2:$AH405)-1)),0)</f>
        <v>0</v>
      </c>
      <c r="CF405" s="109" cm="1">
        <f t="array" ref="CF405">IF($AG405,SQRT(SUMPRODUCT($AH$2:$AH405, (AR$2:AR405-BL405)^2)/(SUM($AH$2:$AH405)-1)),0)</f>
        <v>0</v>
      </c>
      <c r="CG405" s="109" cm="1">
        <f t="array" ref="CG405">IF($AG405,SQRT(SUMPRODUCT($AH$2:$AH405, (AS$2:AS405-BM405)^2)/(SUM($AH$2:$AH405)-1)),0)</f>
        <v>0</v>
      </c>
      <c r="CH405" s="109" cm="1">
        <f t="array" ref="CH405">IF($AG405,SQRT(SUMPRODUCT($AH$2:$AH405, (AT$2:AT405-BN405)^2)/(SUM($AH$2:$AH405)-1)),0)</f>
        <v>0</v>
      </c>
      <c r="CI405" s="109" cm="1">
        <f t="array" ref="CI405">IF($AG405,SQRT(SUMPRODUCT($AH$2:$AH405, (AU$2:AU405-BO405)^2)/(SUM($AH$2:$AH405)-1)),0)</f>
        <v>0</v>
      </c>
      <c r="CJ405" s="109" cm="1">
        <f t="array" ref="CJ405">IF($AG405,SQRT(SUMPRODUCT($AH$2:$AH405, (AV$2:AV405-BP405)^2)/(SUM($AH$2:$AH405)-1)),0)</f>
        <v>0</v>
      </c>
      <c r="CK405" s="109" cm="1">
        <f t="array" ref="CK405">IF($AG405,SQRT(SUMPRODUCT($AH$2:$AH405, (AW$2:AW405-BQ405)^2)/(SUM($AH$2:$AH405)-1)),0)</f>
        <v>0</v>
      </c>
      <c r="CL405" s="109" cm="1">
        <f t="array" ref="CL405">IF($AG405,SQRT(SUMPRODUCT($AH$2:$AH405, (AX$2:AX405-BR405)^2)/(SUM($AH$2:$AH405)-1)),0)</f>
        <v>0</v>
      </c>
      <c r="CM405" s="109" cm="1">
        <f t="array" ref="CM405">IF($AG405,SQRT(SUMPRODUCT($AH$2:$AH405, (AY$2:AY405-BS405)^2)/(SUM($AH$2:$AH405)-1)),0)</f>
        <v>0</v>
      </c>
      <c r="CN405" s="109" cm="1">
        <f t="array" ref="CN405">IF($AG405,SQRT(SUMPRODUCT($AH$2:$AH405, (AZ$2:AZ405-BT405)^2)/(SUM($AH$2:$AH405)-1)),0)</f>
        <v>0</v>
      </c>
      <c r="CO405" s="109" cm="1">
        <f t="array" ref="CO405">IF($AG405,SQRT(SUMPRODUCT($AH$2:$AH405, (BA$2:BA405-BU405)^2)/(SUM($AH$2:$AH405)-1)),0)</f>
        <v>0</v>
      </c>
    </row>
    <row r="406" spans="34:93" x14ac:dyDescent="0.25">
      <c r="AH406" s="99" t="str">
        <f t="shared" si="102"/>
        <v/>
      </c>
      <c r="AI406" s="11">
        <f t="shared" ca="1" si="109"/>
        <v>0</v>
      </c>
      <c r="AJ406" s="11">
        <f t="shared" ca="1" si="109"/>
        <v>0</v>
      </c>
      <c r="AK406" s="11">
        <f t="shared" ca="1" si="109"/>
        <v>0</v>
      </c>
      <c r="AL406" s="11">
        <f t="shared" ca="1" si="109"/>
        <v>0</v>
      </c>
      <c r="AM406" s="11">
        <f t="shared" ca="1" si="109"/>
        <v>0</v>
      </c>
      <c r="AN406" s="11">
        <f t="shared" ca="1" si="109"/>
        <v>0</v>
      </c>
      <c r="AO406" s="11">
        <f t="shared" ca="1" si="109"/>
        <v>0</v>
      </c>
      <c r="AP406" s="11">
        <f t="shared" ca="1" si="109"/>
        <v>0</v>
      </c>
      <c r="AQ406" s="11">
        <f t="shared" ca="1" si="109"/>
        <v>0</v>
      </c>
      <c r="AR406" s="11">
        <f t="shared" ca="1" si="109"/>
        <v>0</v>
      </c>
      <c r="AS406" s="11">
        <f t="shared" ca="1" si="110"/>
        <v>0</v>
      </c>
      <c r="AT406" s="11">
        <f t="shared" ca="1" si="110"/>
        <v>0</v>
      </c>
      <c r="AU406" s="11">
        <f t="shared" ca="1" si="110"/>
        <v>0</v>
      </c>
      <c r="AV406" s="11">
        <f t="shared" ca="1" si="110"/>
        <v>0</v>
      </c>
      <c r="AW406" s="11">
        <f t="shared" ca="1" si="110"/>
        <v>0</v>
      </c>
      <c r="AX406" s="11">
        <f t="shared" ca="1" si="110"/>
        <v>0</v>
      </c>
      <c r="AY406" s="11">
        <f t="shared" ca="1" si="110"/>
        <v>0</v>
      </c>
      <c r="AZ406" s="11">
        <f t="shared" ca="1" si="110"/>
        <v>0</v>
      </c>
      <c r="BA406" s="11">
        <f t="shared" ca="1" si="110"/>
        <v>0</v>
      </c>
      <c r="BB406" s="11"/>
      <c r="BC406" s="11">
        <f>IF($AG406,SUMPRODUCT(AI$2:AI406,$AH$2:$AH406)/SUM($AH$2:$AH406),0)</f>
        <v>0</v>
      </c>
      <c r="BD406" s="11">
        <f>IF($AG406,SUMPRODUCT(AJ$2:AJ406,$AH$2:$AH406)/SUM($AH$2:$AH406),0)</f>
        <v>0</v>
      </c>
      <c r="BE406" s="11">
        <f>IF($AG406,SUMPRODUCT(AK$2:AK406,$AH$2:$AH406)/SUM($AH$2:$AH406),0)</f>
        <v>0</v>
      </c>
      <c r="BF406" s="11">
        <f>IF($AG406,SUMPRODUCT(AL$2:AL406,$AH$2:$AH406)/SUM($AH$2:$AH406),0)</f>
        <v>0</v>
      </c>
      <c r="BG406" s="11">
        <f>IF($AG406,SUMPRODUCT(AM$2:AM406,$AH$2:$AH406)/SUM($AH$2:$AH406),0)</f>
        <v>0</v>
      </c>
      <c r="BH406" s="11">
        <f>IF($AG406,SUMPRODUCT(AN$2:AN406,$AH$2:$AH406)/SUM($AH$2:$AH406),0)</f>
        <v>0</v>
      </c>
      <c r="BI406" s="11">
        <f>IF($AG406,SUMPRODUCT(AO$2:AO406,$AH$2:$AH406)/SUM($AH$2:$AH406),0)</f>
        <v>0</v>
      </c>
      <c r="BJ406" s="11">
        <f>IF($AG406,SUMPRODUCT(AP$2:AP406,$AH$2:$AH406)/SUM($AH$2:$AH406),0)</f>
        <v>0</v>
      </c>
      <c r="BK406" s="11">
        <f>IF($AG406,SUMPRODUCT(AQ$2:AQ406,$AH$2:$AH406)/SUM($AH$2:$AH406),0)</f>
        <v>0</v>
      </c>
      <c r="BL406" s="11">
        <f>IF($AG406,SUMPRODUCT(AR$2:AR406,$AH$2:$AH406)/SUM($AH$2:$AH406),0)</f>
        <v>0</v>
      </c>
      <c r="BM406" s="11">
        <f>IF($AG406,SUMPRODUCT(AS$2:AS406,$AH$2:$AH406)/SUM($AH$2:$AH406),0)</f>
        <v>0</v>
      </c>
      <c r="BN406" s="11">
        <f>IF($AG406,SUMPRODUCT(AT$2:AT406,$AH$2:$AH406)/SUM($AH$2:$AH406),0)</f>
        <v>0</v>
      </c>
      <c r="BO406" s="11">
        <f>IF($AG406,SUMPRODUCT(AU$2:AU406,$AH$2:$AH406)/SUM($AH$2:$AH406),0)</f>
        <v>0</v>
      </c>
      <c r="BP406" s="11">
        <f>IF($AG406,SUMPRODUCT(AV$2:AV406,$AH$2:$AH406)/SUM($AH$2:$AH406),0)</f>
        <v>0</v>
      </c>
      <c r="BQ406" s="11">
        <f>IF($AG406,SUMPRODUCT(AW$2:AW406,$AH$2:$AH406)/SUM($AH$2:$AH406),0)</f>
        <v>0</v>
      </c>
      <c r="BR406" s="11">
        <f>IF($AG406,SUMPRODUCT(AX$2:AX406,$AH$2:$AH406)/SUM($AH$2:$AH406),0)</f>
        <v>0</v>
      </c>
      <c r="BS406" s="11">
        <f>IF($AG406,SUMPRODUCT(AY$2:AY406,$AH$2:$AH406)/SUM($AH$2:$AH406),0)</f>
        <v>0</v>
      </c>
      <c r="BT406" s="11">
        <f>IF($AG406,SUMPRODUCT(AZ$2:AZ406,$AH$2:$AH406)/SUM($AH$2:$AH406),0)</f>
        <v>0</v>
      </c>
      <c r="BU406" s="11">
        <f>IF($AG406,SUMPRODUCT(BA$2:BA406,$AH$2:$AH406)/SUM($AH$2:$AH406),0)</f>
        <v>0</v>
      </c>
      <c r="BV406" s="11"/>
      <c r="BW406" s="109" cm="1">
        <f t="array" ref="BW406">IF($AG406,SQRT(SUMPRODUCT($AH$2:$AH406, (AI$2:AI406-BC406)^2)/(SUM($AH$2:$AH406)-1)),0)</f>
        <v>0</v>
      </c>
      <c r="BX406" s="109" cm="1">
        <f t="array" ref="BX406">IF($AG406,SQRT(SUMPRODUCT($AH$2:$AH406, (AJ$2:AJ406-BD406)^2)/(SUM($AH$2:$AH406)-1)),0)</f>
        <v>0</v>
      </c>
      <c r="BY406" s="109" cm="1">
        <f t="array" ref="BY406">IF($AG406,SQRT(SUMPRODUCT($AH$2:$AH406, (AK$2:AK406-BE406)^2)/(SUM($AH$2:$AH406)-1)),0)</f>
        <v>0</v>
      </c>
      <c r="BZ406" s="109" cm="1">
        <f t="array" ref="BZ406">IF($AG406,SQRT(SUMPRODUCT($AH$2:$AH406, (AL$2:AL406-BF406)^2)/(SUM($AH$2:$AH406)-1)),0)</f>
        <v>0</v>
      </c>
      <c r="CA406" s="109" cm="1">
        <f t="array" ref="CA406">IF($AG406,SQRT(SUMPRODUCT($AH$2:$AH406, (AM$2:AM406-BG406)^2)/(SUM($AH$2:$AH406)-1)),0)</f>
        <v>0</v>
      </c>
      <c r="CB406" s="109" cm="1">
        <f t="array" ref="CB406">IF($AG406,SQRT(SUMPRODUCT($AH$2:$AH406, (AN$2:AN406-BH406)^2)/(SUM($AH$2:$AH406)-1)),0)</f>
        <v>0</v>
      </c>
      <c r="CC406" s="109" cm="1">
        <f t="array" ref="CC406">IF($AG406,SQRT(SUMPRODUCT($AH$2:$AH406, (AO$2:AO406-BI406)^2)/(SUM($AH$2:$AH406)-1)),0)</f>
        <v>0</v>
      </c>
      <c r="CD406" s="109" cm="1">
        <f t="array" ref="CD406">IF($AG406,SQRT(SUMPRODUCT($AH$2:$AH406, (AP$2:AP406-BJ406)^2)/(SUM($AH$2:$AH406)-1)),0)</f>
        <v>0</v>
      </c>
      <c r="CE406" s="109" cm="1">
        <f t="array" ref="CE406">IF($AG406,SQRT(SUMPRODUCT($AH$2:$AH406, (AQ$2:AQ406-BK406)^2)/(SUM($AH$2:$AH406)-1)),0)</f>
        <v>0</v>
      </c>
      <c r="CF406" s="109" cm="1">
        <f t="array" ref="CF406">IF($AG406,SQRT(SUMPRODUCT($AH$2:$AH406, (AR$2:AR406-BL406)^2)/(SUM($AH$2:$AH406)-1)),0)</f>
        <v>0</v>
      </c>
      <c r="CG406" s="109" cm="1">
        <f t="array" ref="CG406">IF($AG406,SQRT(SUMPRODUCT($AH$2:$AH406, (AS$2:AS406-BM406)^2)/(SUM($AH$2:$AH406)-1)),0)</f>
        <v>0</v>
      </c>
      <c r="CH406" s="109" cm="1">
        <f t="array" ref="CH406">IF($AG406,SQRT(SUMPRODUCT($AH$2:$AH406, (AT$2:AT406-BN406)^2)/(SUM($AH$2:$AH406)-1)),0)</f>
        <v>0</v>
      </c>
      <c r="CI406" s="109" cm="1">
        <f t="array" ref="CI406">IF($AG406,SQRT(SUMPRODUCT($AH$2:$AH406, (AU$2:AU406-BO406)^2)/(SUM($AH$2:$AH406)-1)),0)</f>
        <v>0</v>
      </c>
      <c r="CJ406" s="109" cm="1">
        <f t="array" ref="CJ406">IF($AG406,SQRT(SUMPRODUCT($AH$2:$AH406, (AV$2:AV406-BP406)^2)/(SUM($AH$2:$AH406)-1)),0)</f>
        <v>0</v>
      </c>
      <c r="CK406" s="109" cm="1">
        <f t="array" ref="CK406">IF($AG406,SQRT(SUMPRODUCT($AH$2:$AH406, (AW$2:AW406-BQ406)^2)/(SUM($AH$2:$AH406)-1)),0)</f>
        <v>0</v>
      </c>
      <c r="CL406" s="109" cm="1">
        <f t="array" ref="CL406">IF($AG406,SQRT(SUMPRODUCT($AH$2:$AH406, (AX$2:AX406-BR406)^2)/(SUM($AH$2:$AH406)-1)),0)</f>
        <v>0</v>
      </c>
      <c r="CM406" s="109" cm="1">
        <f t="array" ref="CM406">IF($AG406,SQRT(SUMPRODUCT($AH$2:$AH406, (AY$2:AY406-BS406)^2)/(SUM($AH$2:$AH406)-1)),0)</f>
        <v>0</v>
      </c>
      <c r="CN406" s="109" cm="1">
        <f t="array" ref="CN406">IF($AG406,SQRT(SUMPRODUCT($AH$2:$AH406, (AZ$2:AZ406-BT406)^2)/(SUM($AH$2:$AH406)-1)),0)</f>
        <v>0</v>
      </c>
      <c r="CO406" s="109" cm="1">
        <f t="array" ref="CO406">IF($AG406,SQRT(SUMPRODUCT($AH$2:$AH406, (BA$2:BA406-BU406)^2)/(SUM($AH$2:$AH406)-1)),0)</f>
        <v>0</v>
      </c>
    </row>
    <row r="407" spans="34:93" x14ac:dyDescent="0.25">
      <c r="AH407" s="99" t="str">
        <f t="shared" si="102"/>
        <v/>
      </c>
      <c r="AI407" s="11">
        <f t="shared" ca="1" si="109"/>
        <v>0</v>
      </c>
      <c r="AJ407" s="11">
        <f t="shared" ca="1" si="109"/>
        <v>0</v>
      </c>
      <c r="AK407" s="11">
        <f t="shared" ca="1" si="109"/>
        <v>0</v>
      </c>
      <c r="AL407" s="11">
        <f t="shared" ca="1" si="109"/>
        <v>0</v>
      </c>
      <c r="AM407" s="11">
        <f t="shared" ca="1" si="109"/>
        <v>0</v>
      </c>
      <c r="AN407" s="11">
        <f t="shared" ca="1" si="109"/>
        <v>0</v>
      </c>
      <c r="AO407" s="11">
        <f t="shared" ca="1" si="109"/>
        <v>0</v>
      </c>
      <c r="AP407" s="11">
        <f t="shared" ca="1" si="109"/>
        <v>0</v>
      </c>
      <c r="AQ407" s="11">
        <f t="shared" ca="1" si="109"/>
        <v>0</v>
      </c>
      <c r="AR407" s="11">
        <f t="shared" ca="1" si="109"/>
        <v>0</v>
      </c>
      <c r="AS407" s="11">
        <f t="shared" ca="1" si="110"/>
        <v>0</v>
      </c>
      <c r="AT407" s="11">
        <f t="shared" ca="1" si="110"/>
        <v>0</v>
      </c>
      <c r="AU407" s="11">
        <f t="shared" ca="1" si="110"/>
        <v>0</v>
      </c>
      <c r="AV407" s="11">
        <f t="shared" ca="1" si="110"/>
        <v>0</v>
      </c>
      <c r="AW407" s="11">
        <f t="shared" ca="1" si="110"/>
        <v>0</v>
      </c>
      <c r="AX407" s="11">
        <f t="shared" ca="1" si="110"/>
        <v>0</v>
      </c>
      <c r="AY407" s="11">
        <f t="shared" ca="1" si="110"/>
        <v>0</v>
      </c>
      <c r="AZ407" s="11">
        <f t="shared" ca="1" si="110"/>
        <v>0</v>
      </c>
      <c r="BA407" s="11">
        <f t="shared" ca="1" si="110"/>
        <v>0</v>
      </c>
      <c r="BB407" s="11"/>
      <c r="BC407" s="11">
        <f>IF($AG407,SUMPRODUCT(AI$2:AI407,$AH$2:$AH407)/SUM($AH$2:$AH407),0)</f>
        <v>0</v>
      </c>
      <c r="BD407" s="11">
        <f>IF($AG407,SUMPRODUCT(AJ$2:AJ407,$AH$2:$AH407)/SUM($AH$2:$AH407),0)</f>
        <v>0</v>
      </c>
      <c r="BE407" s="11">
        <f>IF($AG407,SUMPRODUCT(AK$2:AK407,$AH$2:$AH407)/SUM($AH$2:$AH407),0)</f>
        <v>0</v>
      </c>
      <c r="BF407" s="11">
        <f>IF($AG407,SUMPRODUCT(AL$2:AL407,$AH$2:$AH407)/SUM($AH$2:$AH407),0)</f>
        <v>0</v>
      </c>
      <c r="BG407" s="11">
        <f>IF($AG407,SUMPRODUCT(AM$2:AM407,$AH$2:$AH407)/SUM($AH$2:$AH407),0)</f>
        <v>0</v>
      </c>
      <c r="BH407" s="11">
        <f>IF($AG407,SUMPRODUCT(AN$2:AN407,$AH$2:$AH407)/SUM($AH$2:$AH407),0)</f>
        <v>0</v>
      </c>
      <c r="BI407" s="11">
        <f>IF($AG407,SUMPRODUCT(AO$2:AO407,$AH$2:$AH407)/SUM($AH$2:$AH407),0)</f>
        <v>0</v>
      </c>
      <c r="BJ407" s="11">
        <f>IF($AG407,SUMPRODUCT(AP$2:AP407,$AH$2:$AH407)/SUM($AH$2:$AH407),0)</f>
        <v>0</v>
      </c>
      <c r="BK407" s="11">
        <f>IF($AG407,SUMPRODUCT(AQ$2:AQ407,$AH$2:$AH407)/SUM($AH$2:$AH407),0)</f>
        <v>0</v>
      </c>
      <c r="BL407" s="11">
        <f>IF($AG407,SUMPRODUCT(AR$2:AR407,$AH$2:$AH407)/SUM($AH$2:$AH407),0)</f>
        <v>0</v>
      </c>
      <c r="BM407" s="11">
        <f>IF($AG407,SUMPRODUCT(AS$2:AS407,$AH$2:$AH407)/SUM($AH$2:$AH407),0)</f>
        <v>0</v>
      </c>
      <c r="BN407" s="11">
        <f>IF($AG407,SUMPRODUCT(AT$2:AT407,$AH$2:$AH407)/SUM($AH$2:$AH407),0)</f>
        <v>0</v>
      </c>
      <c r="BO407" s="11">
        <f>IF($AG407,SUMPRODUCT(AU$2:AU407,$AH$2:$AH407)/SUM($AH$2:$AH407),0)</f>
        <v>0</v>
      </c>
      <c r="BP407" s="11">
        <f>IF($AG407,SUMPRODUCT(AV$2:AV407,$AH$2:$AH407)/SUM($AH$2:$AH407),0)</f>
        <v>0</v>
      </c>
      <c r="BQ407" s="11">
        <f>IF($AG407,SUMPRODUCT(AW$2:AW407,$AH$2:$AH407)/SUM($AH$2:$AH407),0)</f>
        <v>0</v>
      </c>
      <c r="BR407" s="11">
        <f>IF($AG407,SUMPRODUCT(AX$2:AX407,$AH$2:$AH407)/SUM($AH$2:$AH407),0)</f>
        <v>0</v>
      </c>
      <c r="BS407" s="11">
        <f>IF($AG407,SUMPRODUCT(AY$2:AY407,$AH$2:$AH407)/SUM($AH$2:$AH407),0)</f>
        <v>0</v>
      </c>
      <c r="BT407" s="11">
        <f>IF($AG407,SUMPRODUCT(AZ$2:AZ407,$AH$2:$AH407)/SUM($AH$2:$AH407),0)</f>
        <v>0</v>
      </c>
      <c r="BU407" s="11">
        <f>IF($AG407,SUMPRODUCT(BA$2:BA407,$AH$2:$AH407)/SUM($AH$2:$AH407),0)</f>
        <v>0</v>
      </c>
      <c r="BV407" s="11"/>
      <c r="BW407" s="109" cm="1">
        <f t="array" ref="BW407">IF($AG407,SQRT(SUMPRODUCT($AH$2:$AH407, (AI$2:AI407-BC407)^2)/(SUM($AH$2:$AH407)-1)),0)</f>
        <v>0</v>
      </c>
      <c r="BX407" s="109" cm="1">
        <f t="array" ref="BX407">IF($AG407,SQRT(SUMPRODUCT($AH$2:$AH407, (AJ$2:AJ407-BD407)^2)/(SUM($AH$2:$AH407)-1)),0)</f>
        <v>0</v>
      </c>
      <c r="BY407" s="109" cm="1">
        <f t="array" ref="BY407">IF($AG407,SQRT(SUMPRODUCT($AH$2:$AH407, (AK$2:AK407-BE407)^2)/(SUM($AH$2:$AH407)-1)),0)</f>
        <v>0</v>
      </c>
      <c r="BZ407" s="109" cm="1">
        <f t="array" ref="BZ407">IF($AG407,SQRT(SUMPRODUCT($AH$2:$AH407, (AL$2:AL407-BF407)^2)/(SUM($AH$2:$AH407)-1)),0)</f>
        <v>0</v>
      </c>
      <c r="CA407" s="109" cm="1">
        <f t="array" ref="CA407">IF($AG407,SQRT(SUMPRODUCT($AH$2:$AH407, (AM$2:AM407-BG407)^2)/(SUM($AH$2:$AH407)-1)),0)</f>
        <v>0</v>
      </c>
      <c r="CB407" s="109" cm="1">
        <f t="array" ref="CB407">IF($AG407,SQRT(SUMPRODUCT($AH$2:$AH407, (AN$2:AN407-BH407)^2)/(SUM($AH$2:$AH407)-1)),0)</f>
        <v>0</v>
      </c>
      <c r="CC407" s="109" cm="1">
        <f t="array" ref="CC407">IF($AG407,SQRT(SUMPRODUCT($AH$2:$AH407, (AO$2:AO407-BI407)^2)/(SUM($AH$2:$AH407)-1)),0)</f>
        <v>0</v>
      </c>
      <c r="CD407" s="109" cm="1">
        <f t="array" ref="CD407">IF($AG407,SQRT(SUMPRODUCT($AH$2:$AH407, (AP$2:AP407-BJ407)^2)/(SUM($AH$2:$AH407)-1)),0)</f>
        <v>0</v>
      </c>
      <c r="CE407" s="109" cm="1">
        <f t="array" ref="CE407">IF($AG407,SQRT(SUMPRODUCT($AH$2:$AH407, (AQ$2:AQ407-BK407)^2)/(SUM($AH$2:$AH407)-1)),0)</f>
        <v>0</v>
      </c>
      <c r="CF407" s="109" cm="1">
        <f t="array" ref="CF407">IF($AG407,SQRT(SUMPRODUCT($AH$2:$AH407, (AR$2:AR407-BL407)^2)/(SUM($AH$2:$AH407)-1)),0)</f>
        <v>0</v>
      </c>
      <c r="CG407" s="109" cm="1">
        <f t="array" ref="CG407">IF($AG407,SQRT(SUMPRODUCT($AH$2:$AH407, (AS$2:AS407-BM407)^2)/(SUM($AH$2:$AH407)-1)),0)</f>
        <v>0</v>
      </c>
      <c r="CH407" s="109" cm="1">
        <f t="array" ref="CH407">IF($AG407,SQRT(SUMPRODUCT($AH$2:$AH407, (AT$2:AT407-BN407)^2)/(SUM($AH$2:$AH407)-1)),0)</f>
        <v>0</v>
      </c>
      <c r="CI407" s="109" cm="1">
        <f t="array" ref="CI407">IF($AG407,SQRT(SUMPRODUCT($AH$2:$AH407, (AU$2:AU407-BO407)^2)/(SUM($AH$2:$AH407)-1)),0)</f>
        <v>0</v>
      </c>
      <c r="CJ407" s="109" cm="1">
        <f t="array" ref="CJ407">IF($AG407,SQRT(SUMPRODUCT($AH$2:$AH407, (AV$2:AV407-BP407)^2)/(SUM($AH$2:$AH407)-1)),0)</f>
        <v>0</v>
      </c>
      <c r="CK407" s="109" cm="1">
        <f t="array" ref="CK407">IF($AG407,SQRT(SUMPRODUCT($AH$2:$AH407, (AW$2:AW407-BQ407)^2)/(SUM($AH$2:$AH407)-1)),0)</f>
        <v>0</v>
      </c>
      <c r="CL407" s="109" cm="1">
        <f t="array" ref="CL407">IF($AG407,SQRT(SUMPRODUCT($AH$2:$AH407, (AX$2:AX407-BR407)^2)/(SUM($AH$2:$AH407)-1)),0)</f>
        <v>0</v>
      </c>
      <c r="CM407" s="109" cm="1">
        <f t="array" ref="CM407">IF($AG407,SQRT(SUMPRODUCT($AH$2:$AH407, (AY$2:AY407-BS407)^2)/(SUM($AH$2:$AH407)-1)),0)</f>
        <v>0</v>
      </c>
      <c r="CN407" s="109" cm="1">
        <f t="array" ref="CN407">IF($AG407,SQRT(SUMPRODUCT($AH$2:$AH407, (AZ$2:AZ407-BT407)^2)/(SUM($AH$2:$AH407)-1)),0)</f>
        <v>0</v>
      </c>
      <c r="CO407" s="109" cm="1">
        <f t="array" ref="CO407">IF($AG407,SQRT(SUMPRODUCT($AH$2:$AH407, (BA$2:BA407-BU407)^2)/(SUM($AH$2:$AH407)-1)),0)</f>
        <v>0</v>
      </c>
    </row>
    <row r="408" spans="34:93" x14ac:dyDescent="0.25">
      <c r="AH408" s="99" t="str">
        <f t="shared" si="102"/>
        <v/>
      </c>
      <c r="AI408" s="11">
        <f t="shared" ca="1" si="109"/>
        <v>0</v>
      </c>
      <c r="AJ408" s="11">
        <f t="shared" ca="1" si="109"/>
        <v>0</v>
      </c>
      <c r="AK408" s="11">
        <f t="shared" ca="1" si="109"/>
        <v>0</v>
      </c>
      <c r="AL408" s="11">
        <f t="shared" ca="1" si="109"/>
        <v>0</v>
      </c>
      <c r="AM408" s="11">
        <f t="shared" ca="1" si="109"/>
        <v>0</v>
      </c>
      <c r="AN408" s="11">
        <f t="shared" ca="1" si="109"/>
        <v>0</v>
      </c>
      <c r="AO408" s="11">
        <f t="shared" ca="1" si="109"/>
        <v>0</v>
      </c>
      <c r="AP408" s="11">
        <f t="shared" ca="1" si="109"/>
        <v>0</v>
      </c>
      <c r="AQ408" s="11">
        <f t="shared" ca="1" si="109"/>
        <v>0</v>
      </c>
      <c r="AR408" s="11">
        <f t="shared" ca="1" si="109"/>
        <v>0</v>
      </c>
      <c r="AS408" s="11">
        <f t="shared" ca="1" si="110"/>
        <v>0</v>
      </c>
      <c r="AT408" s="11">
        <f t="shared" ca="1" si="110"/>
        <v>0</v>
      </c>
      <c r="AU408" s="11">
        <f t="shared" ca="1" si="110"/>
        <v>0</v>
      </c>
      <c r="AV408" s="11">
        <f t="shared" ca="1" si="110"/>
        <v>0</v>
      </c>
      <c r="AW408" s="11">
        <f t="shared" ca="1" si="110"/>
        <v>0</v>
      </c>
      <c r="AX408" s="11">
        <f t="shared" ca="1" si="110"/>
        <v>0</v>
      </c>
      <c r="AY408" s="11">
        <f t="shared" ca="1" si="110"/>
        <v>0</v>
      </c>
      <c r="AZ408" s="11">
        <f t="shared" ca="1" si="110"/>
        <v>0</v>
      </c>
      <c r="BA408" s="11">
        <f t="shared" ca="1" si="110"/>
        <v>0</v>
      </c>
      <c r="BB408" s="11"/>
      <c r="BC408" s="11">
        <f>IF($AG408,SUMPRODUCT(AI$2:AI408,$AH$2:$AH408)/SUM($AH$2:$AH408),0)</f>
        <v>0</v>
      </c>
      <c r="BD408" s="11">
        <f>IF($AG408,SUMPRODUCT(AJ$2:AJ408,$AH$2:$AH408)/SUM($AH$2:$AH408),0)</f>
        <v>0</v>
      </c>
      <c r="BE408" s="11">
        <f>IF($AG408,SUMPRODUCT(AK$2:AK408,$AH$2:$AH408)/SUM($AH$2:$AH408),0)</f>
        <v>0</v>
      </c>
      <c r="BF408" s="11">
        <f>IF($AG408,SUMPRODUCT(AL$2:AL408,$AH$2:$AH408)/SUM($AH$2:$AH408),0)</f>
        <v>0</v>
      </c>
      <c r="BG408" s="11">
        <f>IF($AG408,SUMPRODUCT(AM$2:AM408,$AH$2:$AH408)/SUM($AH$2:$AH408),0)</f>
        <v>0</v>
      </c>
      <c r="BH408" s="11">
        <f>IF($AG408,SUMPRODUCT(AN$2:AN408,$AH$2:$AH408)/SUM($AH$2:$AH408),0)</f>
        <v>0</v>
      </c>
      <c r="BI408" s="11">
        <f>IF($AG408,SUMPRODUCT(AO$2:AO408,$AH$2:$AH408)/SUM($AH$2:$AH408),0)</f>
        <v>0</v>
      </c>
      <c r="BJ408" s="11">
        <f>IF($AG408,SUMPRODUCT(AP$2:AP408,$AH$2:$AH408)/SUM($AH$2:$AH408),0)</f>
        <v>0</v>
      </c>
      <c r="BK408" s="11">
        <f>IF($AG408,SUMPRODUCT(AQ$2:AQ408,$AH$2:$AH408)/SUM($AH$2:$AH408),0)</f>
        <v>0</v>
      </c>
      <c r="BL408" s="11">
        <f>IF($AG408,SUMPRODUCT(AR$2:AR408,$AH$2:$AH408)/SUM($AH$2:$AH408),0)</f>
        <v>0</v>
      </c>
      <c r="BM408" s="11">
        <f>IF($AG408,SUMPRODUCT(AS$2:AS408,$AH$2:$AH408)/SUM($AH$2:$AH408),0)</f>
        <v>0</v>
      </c>
      <c r="BN408" s="11">
        <f>IF($AG408,SUMPRODUCT(AT$2:AT408,$AH$2:$AH408)/SUM($AH$2:$AH408),0)</f>
        <v>0</v>
      </c>
      <c r="BO408" s="11">
        <f>IF($AG408,SUMPRODUCT(AU$2:AU408,$AH$2:$AH408)/SUM($AH$2:$AH408),0)</f>
        <v>0</v>
      </c>
      <c r="BP408" s="11">
        <f>IF($AG408,SUMPRODUCT(AV$2:AV408,$AH$2:$AH408)/SUM($AH$2:$AH408),0)</f>
        <v>0</v>
      </c>
      <c r="BQ408" s="11">
        <f>IF($AG408,SUMPRODUCT(AW$2:AW408,$AH$2:$AH408)/SUM($AH$2:$AH408),0)</f>
        <v>0</v>
      </c>
      <c r="BR408" s="11">
        <f>IF($AG408,SUMPRODUCT(AX$2:AX408,$AH$2:$AH408)/SUM($AH$2:$AH408),0)</f>
        <v>0</v>
      </c>
      <c r="BS408" s="11">
        <f>IF($AG408,SUMPRODUCT(AY$2:AY408,$AH$2:$AH408)/SUM($AH$2:$AH408),0)</f>
        <v>0</v>
      </c>
      <c r="BT408" s="11">
        <f>IF($AG408,SUMPRODUCT(AZ$2:AZ408,$AH$2:$AH408)/SUM($AH$2:$AH408),0)</f>
        <v>0</v>
      </c>
      <c r="BU408" s="11">
        <f>IF($AG408,SUMPRODUCT(BA$2:BA408,$AH$2:$AH408)/SUM($AH$2:$AH408),0)</f>
        <v>0</v>
      </c>
      <c r="BV408" s="11"/>
      <c r="BW408" s="109" cm="1">
        <f t="array" ref="BW408">IF($AG408,SQRT(SUMPRODUCT($AH$2:$AH408, (AI$2:AI408-BC408)^2)/(SUM($AH$2:$AH408)-1)),0)</f>
        <v>0</v>
      </c>
      <c r="BX408" s="109" cm="1">
        <f t="array" ref="BX408">IF($AG408,SQRT(SUMPRODUCT($AH$2:$AH408, (AJ$2:AJ408-BD408)^2)/(SUM($AH$2:$AH408)-1)),0)</f>
        <v>0</v>
      </c>
      <c r="BY408" s="109" cm="1">
        <f t="array" ref="BY408">IF($AG408,SQRT(SUMPRODUCT($AH$2:$AH408, (AK$2:AK408-BE408)^2)/(SUM($AH$2:$AH408)-1)),0)</f>
        <v>0</v>
      </c>
      <c r="BZ408" s="109" cm="1">
        <f t="array" ref="BZ408">IF($AG408,SQRT(SUMPRODUCT($AH$2:$AH408, (AL$2:AL408-BF408)^2)/(SUM($AH$2:$AH408)-1)),0)</f>
        <v>0</v>
      </c>
      <c r="CA408" s="109" cm="1">
        <f t="array" ref="CA408">IF($AG408,SQRT(SUMPRODUCT($AH$2:$AH408, (AM$2:AM408-BG408)^2)/(SUM($AH$2:$AH408)-1)),0)</f>
        <v>0</v>
      </c>
      <c r="CB408" s="109" cm="1">
        <f t="array" ref="CB408">IF($AG408,SQRT(SUMPRODUCT($AH$2:$AH408, (AN$2:AN408-BH408)^2)/(SUM($AH$2:$AH408)-1)),0)</f>
        <v>0</v>
      </c>
      <c r="CC408" s="109" cm="1">
        <f t="array" ref="CC408">IF($AG408,SQRT(SUMPRODUCT($AH$2:$AH408, (AO$2:AO408-BI408)^2)/(SUM($AH$2:$AH408)-1)),0)</f>
        <v>0</v>
      </c>
      <c r="CD408" s="109" cm="1">
        <f t="array" ref="CD408">IF($AG408,SQRT(SUMPRODUCT($AH$2:$AH408, (AP$2:AP408-BJ408)^2)/(SUM($AH$2:$AH408)-1)),0)</f>
        <v>0</v>
      </c>
      <c r="CE408" s="109" cm="1">
        <f t="array" ref="CE408">IF($AG408,SQRT(SUMPRODUCT($AH$2:$AH408, (AQ$2:AQ408-BK408)^2)/(SUM($AH$2:$AH408)-1)),0)</f>
        <v>0</v>
      </c>
      <c r="CF408" s="109" cm="1">
        <f t="array" ref="CF408">IF($AG408,SQRT(SUMPRODUCT($AH$2:$AH408, (AR$2:AR408-BL408)^2)/(SUM($AH$2:$AH408)-1)),0)</f>
        <v>0</v>
      </c>
      <c r="CG408" s="109" cm="1">
        <f t="array" ref="CG408">IF($AG408,SQRT(SUMPRODUCT($AH$2:$AH408, (AS$2:AS408-BM408)^2)/(SUM($AH$2:$AH408)-1)),0)</f>
        <v>0</v>
      </c>
      <c r="CH408" s="109" cm="1">
        <f t="array" ref="CH408">IF($AG408,SQRT(SUMPRODUCT($AH$2:$AH408, (AT$2:AT408-BN408)^2)/(SUM($AH$2:$AH408)-1)),0)</f>
        <v>0</v>
      </c>
      <c r="CI408" s="109" cm="1">
        <f t="array" ref="CI408">IF($AG408,SQRT(SUMPRODUCT($AH$2:$AH408, (AU$2:AU408-BO408)^2)/(SUM($AH$2:$AH408)-1)),0)</f>
        <v>0</v>
      </c>
      <c r="CJ408" s="109" cm="1">
        <f t="array" ref="CJ408">IF($AG408,SQRT(SUMPRODUCT($AH$2:$AH408, (AV$2:AV408-BP408)^2)/(SUM($AH$2:$AH408)-1)),0)</f>
        <v>0</v>
      </c>
      <c r="CK408" s="109" cm="1">
        <f t="array" ref="CK408">IF($AG408,SQRT(SUMPRODUCT($AH$2:$AH408, (AW$2:AW408-BQ408)^2)/(SUM($AH$2:$AH408)-1)),0)</f>
        <v>0</v>
      </c>
      <c r="CL408" s="109" cm="1">
        <f t="array" ref="CL408">IF($AG408,SQRT(SUMPRODUCT($AH$2:$AH408, (AX$2:AX408-BR408)^2)/(SUM($AH$2:$AH408)-1)),0)</f>
        <v>0</v>
      </c>
      <c r="CM408" s="109" cm="1">
        <f t="array" ref="CM408">IF($AG408,SQRT(SUMPRODUCT($AH$2:$AH408, (AY$2:AY408-BS408)^2)/(SUM($AH$2:$AH408)-1)),0)</f>
        <v>0</v>
      </c>
      <c r="CN408" s="109" cm="1">
        <f t="array" ref="CN408">IF($AG408,SQRT(SUMPRODUCT($AH$2:$AH408, (AZ$2:AZ408-BT408)^2)/(SUM($AH$2:$AH408)-1)),0)</f>
        <v>0</v>
      </c>
      <c r="CO408" s="109" cm="1">
        <f t="array" ref="CO408">IF($AG408,SQRT(SUMPRODUCT($AH$2:$AH408, (BA$2:BA408-BU408)^2)/(SUM($AH$2:$AH408)-1)),0)</f>
        <v>0</v>
      </c>
    </row>
    <row r="409" spans="34:93" x14ac:dyDescent="0.25">
      <c r="AH409" s="99" t="str">
        <f t="shared" si="102"/>
        <v/>
      </c>
      <c r="AI409" s="11">
        <f t="shared" ca="1" si="109"/>
        <v>0</v>
      </c>
      <c r="AJ409" s="11">
        <f t="shared" ca="1" si="109"/>
        <v>0</v>
      </c>
      <c r="AK409" s="11">
        <f t="shared" ca="1" si="109"/>
        <v>0</v>
      </c>
      <c r="AL409" s="11">
        <f t="shared" ca="1" si="109"/>
        <v>0</v>
      </c>
      <c r="AM409" s="11">
        <f t="shared" ca="1" si="109"/>
        <v>0</v>
      </c>
      <c r="AN409" s="11">
        <f t="shared" ca="1" si="109"/>
        <v>0</v>
      </c>
      <c r="AO409" s="11">
        <f t="shared" ca="1" si="109"/>
        <v>0</v>
      </c>
      <c r="AP409" s="11">
        <f t="shared" ca="1" si="109"/>
        <v>0</v>
      </c>
      <c r="AQ409" s="11">
        <f t="shared" ca="1" si="109"/>
        <v>0</v>
      </c>
      <c r="AR409" s="11">
        <f t="shared" ca="1" si="109"/>
        <v>0</v>
      </c>
      <c r="AS409" s="11">
        <f t="shared" ca="1" si="110"/>
        <v>0</v>
      </c>
      <c r="AT409" s="11">
        <f t="shared" ca="1" si="110"/>
        <v>0</v>
      </c>
      <c r="AU409" s="11">
        <f t="shared" ca="1" si="110"/>
        <v>0</v>
      </c>
      <c r="AV409" s="11">
        <f t="shared" ca="1" si="110"/>
        <v>0</v>
      </c>
      <c r="AW409" s="11">
        <f t="shared" ca="1" si="110"/>
        <v>0</v>
      </c>
      <c r="AX409" s="11">
        <f t="shared" ca="1" si="110"/>
        <v>0</v>
      </c>
      <c r="AY409" s="11">
        <f t="shared" ca="1" si="110"/>
        <v>0</v>
      </c>
      <c r="AZ409" s="11">
        <f t="shared" ca="1" si="110"/>
        <v>0</v>
      </c>
      <c r="BA409" s="11">
        <f t="shared" ca="1" si="110"/>
        <v>0</v>
      </c>
      <c r="BB409" s="11"/>
      <c r="BC409" s="11">
        <f>IF($AG409,SUMPRODUCT(AI$2:AI409,$AH$2:$AH409)/SUM($AH$2:$AH409),0)</f>
        <v>0</v>
      </c>
      <c r="BD409" s="11">
        <f>IF($AG409,SUMPRODUCT(AJ$2:AJ409,$AH$2:$AH409)/SUM($AH$2:$AH409),0)</f>
        <v>0</v>
      </c>
      <c r="BE409" s="11">
        <f>IF($AG409,SUMPRODUCT(AK$2:AK409,$AH$2:$AH409)/SUM($AH$2:$AH409),0)</f>
        <v>0</v>
      </c>
      <c r="BF409" s="11">
        <f>IF($AG409,SUMPRODUCT(AL$2:AL409,$AH$2:$AH409)/SUM($AH$2:$AH409),0)</f>
        <v>0</v>
      </c>
      <c r="BG409" s="11">
        <f>IF($AG409,SUMPRODUCT(AM$2:AM409,$AH$2:$AH409)/SUM($AH$2:$AH409),0)</f>
        <v>0</v>
      </c>
      <c r="BH409" s="11">
        <f>IF($AG409,SUMPRODUCT(AN$2:AN409,$AH$2:$AH409)/SUM($AH$2:$AH409),0)</f>
        <v>0</v>
      </c>
      <c r="BI409" s="11">
        <f>IF($AG409,SUMPRODUCT(AO$2:AO409,$AH$2:$AH409)/SUM($AH$2:$AH409),0)</f>
        <v>0</v>
      </c>
      <c r="BJ409" s="11">
        <f>IF($AG409,SUMPRODUCT(AP$2:AP409,$AH$2:$AH409)/SUM($AH$2:$AH409),0)</f>
        <v>0</v>
      </c>
      <c r="BK409" s="11">
        <f>IF($AG409,SUMPRODUCT(AQ$2:AQ409,$AH$2:$AH409)/SUM($AH$2:$AH409),0)</f>
        <v>0</v>
      </c>
      <c r="BL409" s="11">
        <f>IF($AG409,SUMPRODUCT(AR$2:AR409,$AH$2:$AH409)/SUM($AH$2:$AH409),0)</f>
        <v>0</v>
      </c>
      <c r="BM409" s="11">
        <f>IF($AG409,SUMPRODUCT(AS$2:AS409,$AH$2:$AH409)/SUM($AH$2:$AH409),0)</f>
        <v>0</v>
      </c>
      <c r="BN409" s="11">
        <f>IF($AG409,SUMPRODUCT(AT$2:AT409,$AH$2:$AH409)/SUM($AH$2:$AH409),0)</f>
        <v>0</v>
      </c>
      <c r="BO409" s="11">
        <f>IF($AG409,SUMPRODUCT(AU$2:AU409,$AH$2:$AH409)/SUM($AH$2:$AH409),0)</f>
        <v>0</v>
      </c>
      <c r="BP409" s="11">
        <f>IF($AG409,SUMPRODUCT(AV$2:AV409,$AH$2:$AH409)/SUM($AH$2:$AH409),0)</f>
        <v>0</v>
      </c>
      <c r="BQ409" s="11">
        <f>IF($AG409,SUMPRODUCT(AW$2:AW409,$AH$2:$AH409)/SUM($AH$2:$AH409),0)</f>
        <v>0</v>
      </c>
      <c r="BR409" s="11">
        <f>IF($AG409,SUMPRODUCT(AX$2:AX409,$AH$2:$AH409)/SUM($AH$2:$AH409),0)</f>
        <v>0</v>
      </c>
      <c r="BS409" s="11">
        <f>IF($AG409,SUMPRODUCT(AY$2:AY409,$AH$2:$AH409)/SUM($AH$2:$AH409),0)</f>
        <v>0</v>
      </c>
      <c r="BT409" s="11">
        <f>IF($AG409,SUMPRODUCT(AZ$2:AZ409,$AH$2:$AH409)/SUM($AH$2:$AH409),0)</f>
        <v>0</v>
      </c>
      <c r="BU409" s="11">
        <f>IF($AG409,SUMPRODUCT(BA$2:BA409,$AH$2:$AH409)/SUM($AH$2:$AH409),0)</f>
        <v>0</v>
      </c>
      <c r="BV409" s="11"/>
      <c r="BW409" s="109" cm="1">
        <f t="array" ref="BW409">IF($AG409,SQRT(SUMPRODUCT($AH$2:$AH409, (AI$2:AI409-BC409)^2)/(SUM($AH$2:$AH409)-1)),0)</f>
        <v>0</v>
      </c>
      <c r="BX409" s="109" cm="1">
        <f t="array" ref="BX409">IF($AG409,SQRT(SUMPRODUCT($AH$2:$AH409, (AJ$2:AJ409-BD409)^2)/(SUM($AH$2:$AH409)-1)),0)</f>
        <v>0</v>
      </c>
      <c r="BY409" s="109" cm="1">
        <f t="array" ref="BY409">IF($AG409,SQRT(SUMPRODUCT($AH$2:$AH409, (AK$2:AK409-BE409)^2)/(SUM($AH$2:$AH409)-1)),0)</f>
        <v>0</v>
      </c>
      <c r="BZ409" s="109" cm="1">
        <f t="array" ref="BZ409">IF($AG409,SQRT(SUMPRODUCT($AH$2:$AH409, (AL$2:AL409-BF409)^2)/(SUM($AH$2:$AH409)-1)),0)</f>
        <v>0</v>
      </c>
      <c r="CA409" s="109" cm="1">
        <f t="array" ref="CA409">IF($AG409,SQRT(SUMPRODUCT($AH$2:$AH409, (AM$2:AM409-BG409)^2)/(SUM($AH$2:$AH409)-1)),0)</f>
        <v>0</v>
      </c>
      <c r="CB409" s="109" cm="1">
        <f t="array" ref="CB409">IF($AG409,SQRT(SUMPRODUCT($AH$2:$AH409, (AN$2:AN409-BH409)^2)/(SUM($AH$2:$AH409)-1)),0)</f>
        <v>0</v>
      </c>
      <c r="CC409" s="109" cm="1">
        <f t="array" ref="CC409">IF($AG409,SQRT(SUMPRODUCT($AH$2:$AH409, (AO$2:AO409-BI409)^2)/(SUM($AH$2:$AH409)-1)),0)</f>
        <v>0</v>
      </c>
      <c r="CD409" s="109" cm="1">
        <f t="array" ref="CD409">IF($AG409,SQRT(SUMPRODUCT($AH$2:$AH409, (AP$2:AP409-BJ409)^2)/(SUM($AH$2:$AH409)-1)),0)</f>
        <v>0</v>
      </c>
      <c r="CE409" s="109" cm="1">
        <f t="array" ref="CE409">IF($AG409,SQRT(SUMPRODUCT($AH$2:$AH409, (AQ$2:AQ409-BK409)^2)/(SUM($AH$2:$AH409)-1)),0)</f>
        <v>0</v>
      </c>
      <c r="CF409" s="109" cm="1">
        <f t="array" ref="CF409">IF($AG409,SQRT(SUMPRODUCT($AH$2:$AH409, (AR$2:AR409-BL409)^2)/(SUM($AH$2:$AH409)-1)),0)</f>
        <v>0</v>
      </c>
      <c r="CG409" s="109" cm="1">
        <f t="array" ref="CG409">IF($AG409,SQRT(SUMPRODUCT($AH$2:$AH409, (AS$2:AS409-BM409)^2)/(SUM($AH$2:$AH409)-1)),0)</f>
        <v>0</v>
      </c>
      <c r="CH409" s="109" cm="1">
        <f t="array" ref="CH409">IF($AG409,SQRT(SUMPRODUCT($AH$2:$AH409, (AT$2:AT409-BN409)^2)/(SUM($AH$2:$AH409)-1)),0)</f>
        <v>0</v>
      </c>
      <c r="CI409" s="109" cm="1">
        <f t="array" ref="CI409">IF($AG409,SQRT(SUMPRODUCT($AH$2:$AH409, (AU$2:AU409-BO409)^2)/(SUM($AH$2:$AH409)-1)),0)</f>
        <v>0</v>
      </c>
      <c r="CJ409" s="109" cm="1">
        <f t="array" ref="CJ409">IF($AG409,SQRT(SUMPRODUCT($AH$2:$AH409, (AV$2:AV409-BP409)^2)/(SUM($AH$2:$AH409)-1)),0)</f>
        <v>0</v>
      </c>
      <c r="CK409" s="109" cm="1">
        <f t="array" ref="CK409">IF($AG409,SQRT(SUMPRODUCT($AH$2:$AH409, (AW$2:AW409-BQ409)^2)/(SUM($AH$2:$AH409)-1)),0)</f>
        <v>0</v>
      </c>
      <c r="CL409" s="109" cm="1">
        <f t="array" ref="CL409">IF($AG409,SQRT(SUMPRODUCT($AH$2:$AH409, (AX$2:AX409-BR409)^2)/(SUM($AH$2:$AH409)-1)),0)</f>
        <v>0</v>
      </c>
      <c r="CM409" s="109" cm="1">
        <f t="array" ref="CM409">IF($AG409,SQRT(SUMPRODUCT($AH$2:$AH409, (AY$2:AY409-BS409)^2)/(SUM($AH$2:$AH409)-1)),0)</f>
        <v>0</v>
      </c>
      <c r="CN409" s="109" cm="1">
        <f t="array" ref="CN409">IF($AG409,SQRT(SUMPRODUCT($AH$2:$AH409, (AZ$2:AZ409-BT409)^2)/(SUM($AH$2:$AH409)-1)),0)</f>
        <v>0</v>
      </c>
      <c r="CO409" s="109" cm="1">
        <f t="array" ref="CO409">IF($AG409,SQRT(SUMPRODUCT($AH$2:$AH409, (BA$2:BA409-BU409)^2)/(SUM($AH$2:$AH409)-1)),0)</f>
        <v>0</v>
      </c>
    </row>
    <row r="410" spans="34:93" x14ac:dyDescent="0.25">
      <c r="AH410" s="99" t="str">
        <f t="shared" si="102"/>
        <v/>
      </c>
      <c r="AI410" s="11">
        <f t="shared" ca="1" si="109"/>
        <v>0</v>
      </c>
      <c r="AJ410" s="11">
        <f t="shared" ca="1" si="109"/>
        <v>0</v>
      </c>
      <c r="AK410" s="11">
        <f t="shared" ca="1" si="109"/>
        <v>0</v>
      </c>
      <c r="AL410" s="11">
        <f t="shared" ca="1" si="109"/>
        <v>0</v>
      </c>
      <c r="AM410" s="11">
        <f t="shared" ca="1" si="109"/>
        <v>0</v>
      </c>
      <c r="AN410" s="11">
        <f t="shared" ca="1" si="109"/>
        <v>0</v>
      </c>
      <c r="AO410" s="11">
        <f t="shared" ca="1" si="109"/>
        <v>0</v>
      </c>
      <c r="AP410" s="11">
        <f t="shared" ca="1" si="109"/>
        <v>0</v>
      </c>
      <c r="AQ410" s="11">
        <f t="shared" ca="1" si="109"/>
        <v>0</v>
      </c>
      <c r="AR410" s="11">
        <f t="shared" ca="1" si="109"/>
        <v>0</v>
      </c>
      <c r="AS410" s="11">
        <f t="shared" ca="1" si="110"/>
        <v>0</v>
      </c>
      <c r="AT410" s="11">
        <f t="shared" ca="1" si="110"/>
        <v>0</v>
      </c>
      <c r="AU410" s="11">
        <f t="shared" ca="1" si="110"/>
        <v>0</v>
      </c>
      <c r="AV410" s="11">
        <f t="shared" ca="1" si="110"/>
        <v>0</v>
      </c>
      <c r="AW410" s="11">
        <f t="shared" ca="1" si="110"/>
        <v>0</v>
      </c>
      <c r="AX410" s="11">
        <f t="shared" ca="1" si="110"/>
        <v>0</v>
      </c>
      <c r="AY410" s="11">
        <f t="shared" ca="1" si="110"/>
        <v>0</v>
      </c>
      <c r="AZ410" s="11">
        <f t="shared" ca="1" si="110"/>
        <v>0</v>
      </c>
      <c r="BA410" s="11">
        <f t="shared" ca="1" si="110"/>
        <v>0</v>
      </c>
      <c r="BB410" s="11"/>
      <c r="BC410" s="11">
        <f>IF($AG410,SUMPRODUCT(AI$2:AI410,$AH$2:$AH410)/SUM($AH$2:$AH410),0)</f>
        <v>0</v>
      </c>
      <c r="BD410" s="11">
        <f>IF($AG410,SUMPRODUCT(AJ$2:AJ410,$AH$2:$AH410)/SUM($AH$2:$AH410),0)</f>
        <v>0</v>
      </c>
      <c r="BE410" s="11">
        <f>IF($AG410,SUMPRODUCT(AK$2:AK410,$AH$2:$AH410)/SUM($AH$2:$AH410),0)</f>
        <v>0</v>
      </c>
      <c r="BF410" s="11">
        <f>IF($AG410,SUMPRODUCT(AL$2:AL410,$AH$2:$AH410)/SUM($AH$2:$AH410),0)</f>
        <v>0</v>
      </c>
      <c r="BG410" s="11">
        <f>IF($AG410,SUMPRODUCT(AM$2:AM410,$AH$2:$AH410)/SUM($AH$2:$AH410),0)</f>
        <v>0</v>
      </c>
      <c r="BH410" s="11">
        <f>IF($AG410,SUMPRODUCT(AN$2:AN410,$AH$2:$AH410)/SUM($AH$2:$AH410),0)</f>
        <v>0</v>
      </c>
      <c r="BI410" s="11">
        <f>IF($AG410,SUMPRODUCT(AO$2:AO410,$AH$2:$AH410)/SUM($AH$2:$AH410),0)</f>
        <v>0</v>
      </c>
      <c r="BJ410" s="11">
        <f>IF($AG410,SUMPRODUCT(AP$2:AP410,$AH$2:$AH410)/SUM($AH$2:$AH410),0)</f>
        <v>0</v>
      </c>
      <c r="BK410" s="11">
        <f>IF($AG410,SUMPRODUCT(AQ$2:AQ410,$AH$2:$AH410)/SUM($AH$2:$AH410),0)</f>
        <v>0</v>
      </c>
      <c r="BL410" s="11">
        <f>IF($AG410,SUMPRODUCT(AR$2:AR410,$AH$2:$AH410)/SUM($AH$2:$AH410),0)</f>
        <v>0</v>
      </c>
      <c r="BM410" s="11">
        <f>IF($AG410,SUMPRODUCT(AS$2:AS410,$AH$2:$AH410)/SUM($AH$2:$AH410),0)</f>
        <v>0</v>
      </c>
      <c r="BN410" s="11">
        <f>IF($AG410,SUMPRODUCT(AT$2:AT410,$AH$2:$AH410)/SUM($AH$2:$AH410),0)</f>
        <v>0</v>
      </c>
      <c r="BO410" s="11">
        <f>IF($AG410,SUMPRODUCT(AU$2:AU410,$AH$2:$AH410)/SUM($AH$2:$AH410),0)</f>
        <v>0</v>
      </c>
      <c r="BP410" s="11">
        <f>IF($AG410,SUMPRODUCT(AV$2:AV410,$AH$2:$AH410)/SUM($AH$2:$AH410),0)</f>
        <v>0</v>
      </c>
      <c r="BQ410" s="11">
        <f>IF($AG410,SUMPRODUCT(AW$2:AW410,$AH$2:$AH410)/SUM($AH$2:$AH410),0)</f>
        <v>0</v>
      </c>
      <c r="BR410" s="11">
        <f>IF($AG410,SUMPRODUCT(AX$2:AX410,$AH$2:$AH410)/SUM($AH$2:$AH410),0)</f>
        <v>0</v>
      </c>
      <c r="BS410" s="11">
        <f>IF($AG410,SUMPRODUCT(AY$2:AY410,$AH$2:$AH410)/SUM($AH$2:$AH410),0)</f>
        <v>0</v>
      </c>
      <c r="BT410" s="11">
        <f>IF($AG410,SUMPRODUCT(AZ$2:AZ410,$AH$2:$AH410)/SUM($AH$2:$AH410),0)</f>
        <v>0</v>
      </c>
      <c r="BU410" s="11">
        <f>IF($AG410,SUMPRODUCT(BA$2:BA410,$AH$2:$AH410)/SUM($AH$2:$AH410),0)</f>
        <v>0</v>
      </c>
      <c r="BV410" s="11"/>
      <c r="BW410" s="109" cm="1">
        <f t="array" ref="BW410">IF($AG410,SQRT(SUMPRODUCT($AH$2:$AH410, (AI$2:AI410-BC410)^2)/(SUM($AH$2:$AH410)-1)),0)</f>
        <v>0</v>
      </c>
      <c r="BX410" s="109" cm="1">
        <f t="array" ref="BX410">IF($AG410,SQRT(SUMPRODUCT($AH$2:$AH410, (AJ$2:AJ410-BD410)^2)/(SUM($AH$2:$AH410)-1)),0)</f>
        <v>0</v>
      </c>
      <c r="BY410" s="109" cm="1">
        <f t="array" ref="BY410">IF($AG410,SQRT(SUMPRODUCT($AH$2:$AH410, (AK$2:AK410-BE410)^2)/(SUM($AH$2:$AH410)-1)),0)</f>
        <v>0</v>
      </c>
      <c r="BZ410" s="109" cm="1">
        <f t="array" ref="BZ410">IF($AG410,SQRT(SUMPRODUCT($AH$2:$AH410, (AL$2:AL410-BF410)^2)/(SUM($AH$2:$AH410)-1)),0)</f>
        <v>0</v>
      </c>
      <c r="CA410" s="109" cm="1">
        <f t="array" ref="CA410">IF($AG410,SQRT(SUMPRODUCT($AH$2:$AH410, (AM$2:AM410-BG410)^2)/(SUM($AH$2:$AH410)-1)),0)</f>
        <v>0</v>
      </c>
      <c r="CB410" s="109" cm="1">
        <f t="array" ref="CB410">IF($AG410,SQRT(SUMPRODUCT($AH$2:$AH410, (AN$2:AN410-BH410)^2)/(SUM($AH$2:$AH410)-1)),0)</f>
        <v>0</v>
      </c>
      <c r="CC410" s="109" cm="1">
        <f t="array" ref="CC410">IF($AG410,SQRT(SUMPRODUCT($AH$2:$AH410, (AO$2:AO410-BI410)^2)/(SUM($AH$2:$AH410)-1)),0)</f>
        <v>0</v>
      </c>
      <c r="CD410" s="109" cm="1">
        <f t="array" ref="CD410">IF($AG410,SQRT(SUMPRODUCT($AH$2:$AH410, (AP$2:AP410-BJ410)^2)/(SUM($AH$2:$AH410)-1)),0)</f>
        <v>0</v>
      </c>
      <c r="CE410" s="109" cm="1">
        <f t="array" ref="CE410">IF($AG410,SQRT(SUMPRODUCT($AH$2:$AH410, (AQ$2:AQ410-BK410)^2)/(SUM($AH$2:$AH410)-1)),0)</f>
        <v>0</v>
      </c>
      <c r="CF410" s="109" cm="1">
        <f t="array" ref="CF410">IF($AG410,SQRT(SUMPRODUCT($AH$2:$AH410, (AR$2:AR410-BL410)^2)/(SUM($AH$2:$AH410)-1)),0)</f>
        <v>0</v>
      </c>
      <c r="CG410" s="109" cm="1">
        <f t="array" ref="CG410">IF($AG410,SQRT(SUMPRODUCT($AH$2:$AH410, (AS$2:AS410-BM410)^2)/(SUM($AH$2:$AH410)-1)),0)</f>
        <v>0</v>
      </c>
      <c r="CH410" s="109" cm="1">
        <f t="array" ref="CH410">IF($AG410,SQRT(SUMPRODUCT($AH$2:$AH410, (AT$2:AT410-BN410)^2)/(SUM($AH$2:$AH410)-1)),0)</f>
        <v>0</v>
      </c>
      <c r="CI410" s="109" cm="1">
        <f t="array" ref="CI410">IF($AG410,SQRT(SUMPRODUCT($AH$2:$AH410, (AU$2:AU410-BO410)^2)/(SUM($AH$2:$AH410)-1)),0)</f>
        <v>0</v>
      </c>
      <c r="CJ410" s="109" cm="1">
        <f t="array" ref="CJ410">IF($AG410,SQRT(SUMPRODUCT($AH$2:$AH410, (AV$2:AV410-BP410)^2)/(SUM($AH$2:$AH410)-1)),0)</f>
        <v>0</v>
      </c>
      <c r="CK410" s="109" cm="1">
        <f t="array" ref="CK410">IF($AG410,SQRT(SUMPRODUCT($AH$2:$AH410, (AW$2:AW410-BQ410)^2)/(SUM($AH$2:$AH410)-1)),0)</f>
        <v>0</v>
      </c>
      <c r="CL410" s="109" cm="1">
        <f t="array" ref="CL410">IF($AG410,SQRT(SUMPRODUCT($AH$2:$AH410, (AX$2:AX410-BR410)^2)/(SUM($AH$2:$AH410)-1)),0)</f>
        <v>0</v>
      </c>
      <c r="CM410" s="109" cm="1">
        <f t="array" ref="CM410">IF($AG410,SQRT(SUMPRODUCT($AH$2:$AH410, (AY$2:AY410-BS410)^2)/(SUM($AH$2:$AH410)-1)),0)</f>
        <v>0</v>
      </c>
      <c r="CN410" s="109" cm="1">
        <f t="array" ref="CN410">IF($AG410,SQRT(SUMPRODUCT($AH$2:$AH410, (AZ$2:AZ410-BT410)^2)/(SUM($AH$2:$AH410)-1)),0)</f>
        <v>0</v>
      </c>
      <c r="CO410" s="109" cm="1">
        <f t="array" ref="CO410">IF($AG410,SQRT(SUMPRODUCT($AH$2:$AH410, (BA$2:BA410-BU410)^2)/(SUM($AH$2:$AH410)-1)),0)</f>
        <v>0</v>
      </c>
    </row>
    <row r="411" spans="34:93" x14ac:dyDescent="0.25">
      <c r="AH411" s="99" t="str">
        <f t="shared" si="102"/>
        <v/>
      </c>
      <c r="AI411" s="11">
        <f t="shared" ca="1" si="109"/>
        <v>0</v>
      </c>
      <c r="AJ411" s="11">
        <f t="shared" ca="1" si="109"/>
        <v>0</v>
      </c>
      <c r="AK411" s="11">
        <f t="shared" ca="1" si="109"/>
        <v>0</v>
      </c>
      <c r="AL411" s="11">
        <f t="shared" ca="1" si="109"/>
        <v>0</v>
      </c>
      <c r="AM411" s="11">
        <f t="shared" ca="1" si="109"/>
        <v>0</v>
      </c>
      <c r="AN411" s="11">
        <f t="shared" ca="1" si="109"/>
        <v>0</v>
      </c>
      <c r="AO411" s="11">
        <f t="shared" ca="1" si="109"/>
        <v>0</v>
      </c>
      <c r="AP411" s="11">
        <f t="shared" ca="1" si="109"/>
        <v>0</v>
      </c>
      <c r="AQ411" s="11">
        <f t="shared" ca="1" si="109"/>
        <v>0</v>
      </c>
      <c r="AR411" s="11">
        <f t="shared" ca="1" si="109"/>
        <v>0</v>
      </c>
      <c r="AS411" s="11">
        <f t="shared" ca="1" si="110"/>
        <v>0</v>
      </c>
      <c r="AT411" s="11">
        <f t="shared" ca="1" si="110"/>
        <v>0</v>
      </c>
      <c r="AU411" s="11">
        <f t="shared" ca="1" si="110"/>
        <v>0</v>
      </c>
      <c r="AV411" s="11">
        <f t="shared" ca="1" si="110"/>
        <v>0</v>
      </c>
      <c r="AW411" s="11">
        <f t="shared" ca="1" si="110"/>
        <v>0</v>
      </c>
      <c r="AX411" s="11">
        <f t="shared" ca="1" si="110"/>
        <v>0</v>
      </c>
      <c r="AY411" s="11">
        <f t="shared" ca="1" si="110"/>
        <v>0</v>
      </c>
      <c r="AZ411" s="11">
        <f t="shared" ca="1" si="110"/>
        <v>0</v>
      </c>
      <c r="BA411" s="11">
        <f t="shared" ca="1" si="110"/>
        <v>0</v>
      </c>
      <c r="BB411" s="11"/>
      <c r="BC411" s="11">
        <f>IF($AG411,SUMPRODUCT(AI$2:AI411,$AH$2:$AH411)/SUM($AH$2:$AH411),0)</f>
        <v>0</v>
      </c>
      <c r="BD411" s="11">
        <f>IF($AG411,SUMPRODUCT(AJ$2:AJ411,$AH$2:$AH411)/SUM($AH$2:$AH411),0)</f>
        <v>0</v>
      </c>
      <c r="BE411" s="11">
        <f>IF($AG411,SUMPRODUCT(AK$2:AK411,$AH$2:$AH411)/SUM($AH$2:$AH411),0)</f>
        <v>0</v>
      </c>
      <c r="BF411" s="11">
        <f>IF($AG411,SUMPRODUCT(AL$2:AL411,$AH$2:$AH411)/SUM($AH$2:$AH411),0)</f>
        <v>0</v>
      </c>
      <c r="BG411" s="11">
        <f>IF($AG411,SUMPRODUCT(AM$2:AM411,$AH$2:$AH411)/SUM($AH$2:$AH411),0)</f>
        <v>0</v>
      </c>
      <c r="BH411" s="11">
        <f>IF($AG411,SUMPRODUCT(AN$2:AN411,$AH$2:$AH411)/SUM($AH$2:$AH411),0)</f>
        <v>0</v>
      </c>
      <c r="BI411" s="11">
        <f>IF($AG411,SUMPRODUCT(AO$2:AO411,$AH$2:$AH411)/SUM($AH$2:$AH411),0)</f>
        <v>0</v>
      </c>
      <c r="BJ411" s="11">
        <f>IF($AG411,SUMPRODUCT(AP$2:AP411,$AH$2:$AH411)/SUM($AH$2:$AH411),0)</f>
        <v>0</v>
      </c>
      <c r="BK411" s="11">
        <f>IF($AG411,SUMPRODUCT(AQ$2:AQ411,$AH$2:$AH411)/SUM($AH$2:$AH411),0)</f>
        <v>0</v>
      </c>
      <c r="BL411" s="11">
        <f>IF($AG411,SUMPRODUCT(AR$2:AR411,$AH$2:$AH411)/SUM($AH$2:$AH411),0)</f>
        <v>0</v>
      </c>
      <c r="BM411" s="11">
        <f>IF($AG411,SUMPRODUCT(AS$2:AS411,$AH$2:$AH411)/SUM($AH$2:$AH411),0)</f>
        <v>0</v>
      </c>
      <c r="BN411" s="11">
        <f>IF($AG411,SUMPRODUCT(AT$2:AT411,$AH$2:$AH411)/SUM($AH$2:$AH411),0)</f>
        <v>0</v>
      </c>
      <c r="BO411" s="11">
        <f>IF($AG411,SUMPRODUCT(AU$2:AU411,$AH$2:$AH411)/SUM($AH$2:$AH411),0)</f>
        <v>0</v>
      </c>
      <c r="BP411" s="11">
        <f>IF($AG411,SUMPRODUCT(AV$2:AV411,$AH$2:$AH411)/SUM($AH$2:$AH411),0)</f>
        <v>0</v>
      </c>
      <c r="BQ411" s="11">
        <f>IF($AG411,SUMPRODUCT(AW$2:AW411,$AH$2:$AH411)/SUM($AH$2:$AH411),0)</f>
        <v>0</v>
      </c>
      <c r="BR411" s="11">
        <f>IF($AG411,SUMPRODUCT(AX$2:AX411,$AH$2:$AH411)/SUM($AH$2:$AH411),0)</f>
        <v>0</v>
      </c>
      <c r="BS411" s="11">
        <f>IF($AG411,SUMPRODUCT(AY$2:AY411,$AH$2:$AH411)/SUM($AH$2:$AH411),0)</f>
        <v>0</v>
      </c>
      <c r="BT411" s="11">
        <f>IF($AG411,SUMPRODUCT(AZ$2:AZ411,$AH$2:$AH411)/SUM($AH$2:$AH411),0)</f>
        <v>0</v>
      </c>
      <c r="BU411" s="11">
        <f>IF($AG411,SUMPRODUCT(BA$2:BA411,$AH$2:$AH411)/SUM($AH$2:$AH411),0)</f>
        <v>0</v>
      </c>
      <c r="BV411" s="11"/>
      <c r="BW411" s="109" cm="1">
        <f t="array" ref="BW411">IF($AG411,SQRT(SUMPRODUCT($AH$2:$AH411, (AI$2:AI411-BC411)^2)/(SUM($AH$2:$AH411)-1)),0)</f>
        <v>0</v>
      </c>
      <c r="BX411" s="109" cm="1">
        <f t="array" ref="BX411">IF($AG411,SQRT(SUMPRODUCT($AH$2:$AH411, (AJ$2:AJ411-BD411)^2)/(SUM($AH$2:$AH411)-1)),0)</f>
        <v>0</v>
      </c>
      <c r="BY411" s="109" cm="1">
        <f t="array" ref="BY411">IF($AG411,SQRT(SUMPRODUCT($AH$2:$AH411, (AK$2:AK411-BE411)^2)/(SUM($AH$2:$AH411)-1)),0)</f>
        <v>0</v>
      </c>
      <c r="BZ411" s="109" cm="1">
        <f t="array" ref="BZ411">IF($AG411,SQRT(SUMPRODUCT($AH$2:$AH411, (AL$2:AL411-BF411)^2)/(SUM($AH$2:$AH411)-1)),0)</f>
        <v>0</v>
      </c>
      <c r="CA411" s="109" cm="1">
        <f t="array" ref="CA411">IF($AG411,SQRT(SUMPRODUCT($AH$2:$AH411, (AM$2:AM411-BG411)^2)/(SUM($AH$2:$AH411)-1)),0)</f>
        <v>0</v>
      </c>
      <c r="CB411" s="109" cm="1">
        <f t="array" ref="CB411">IF($AG411,SQRT(SUMPRODUCT($AH$2:$AH411, (AN$2:AN411-BH411)^2)/(SUM($AH$2:$AH411)-1)),0)</f>
        <v>0</v>
      </c>
      <c r="CC411" s="109" cm="1">
        <f t="array" ref="CC411">IF($AG411,SQRT(SUMPRODUCT($AH$2:$AH411, (AO$2:AO411-BI411)^2)/(SUM($AH$2:$AH411)-1)),0)</f>
        <v>0</v>
      </c>
      <c r="CD411" s="109" cm="1">
        <f t="array" ref="CD411">IF($AG411,SQRT(SUMPRODUCT($AH$2:$AH411, (AP$2:AP411-BJ411)^2)/(SUM($AH$2:$AH411)-1)),0)</f>
        <v>0</v>
      </c>
      <c r="CE411" s="109" cm="1">
        <f t="array" ref="CE411">IF($AG411,SQRT(SUMPRODUCT($AH$2:$AH411, (AQ$2:AQ411-BK411)^2)/(SUM($AH$2:$AH411)-1)),0)</f>
        <v>0</v>
      </c>
      <c r="CF411" s="109" cm="1">
        <f t="array" ref="CF411">IF($AG411,SQRT(SUMPRODUCT($AH$2:$AH411, (AR$2:AR411-BL411)^2)/(SUM($AH$2:$AH411)-1)),0)</f>
        <v>0</v>
      </c>
      <c r="CG411" s="109" cm="1">
        <f t="array" ref="CG411">IF($AG411,SQRT(SUMPRODUCT($AH$2:$AH411, (AS$2:AS411-BM411)^2)/(SUM($AH$2:$AH411)-1)),0)</f>
        <v>0</v>
      </c>
      <c r="CH411" s="109" cm="1">
        <f t="array" ref="CH411">IF($AG411,SQRT(SUMPRODUCT($AH$2:$AH411, (AT$2:AT411-BN411)^2)/(SUM($AH$2:$AH411)-1)),0)</f>
        <v>0</v>
      </c>
      <c r="CI411" s="109" cm="1">
        <f t="array" ref="CI411">IF($AG411,SQRT(SUMPRODUCT($AH$2:$AH411, (AU$2:AU411-BO411)^2)/(SUM($AH$2:$AH411)-1)),0)</f>
        <v>0</v>
      </c>
      <c r="CJ411" s="109" cm="1">
        <f t="array" ref="CJ411">IF($AG411,SQRT(SUMPRODUCT($AH$2:$AH411, (AV$2:AV411-BP411)^2)/(SUM($AH$2:$AH411)-1)),0)</f>
        <v>0</v>
      </c>
      <c r="CK411" s="109" cm="1">
        <f t="array" ref="CK411">IF($AG411,SQRT(SUMPRODUCT($AH$2:$AH411, (AW$2:AW411-BQ411)^2)/(SUM($AH$2:$AH411)-1)),0)</f>
        <v>0</v>
      </c>
      <c r="CL411" s="109" cm="1">
        <f t="array" ref="CL411">IF($AG411,SQRT(SUMPRODUCT($AH$2:$AH411, (AX$2:AX411-BR411)^2)/(SUM($AH$2:$AH411)-1)),0)</f>
        <v>0</v>
      </c>
      <c r="CM411" s="109" cm="1">
        <f t="array" ref="CM411">IF($AG411,SQRT(SUMPRODUCT($AH$2:$AH411, (AY$2:AY411-BS411)^2)/(SUM($AH$2:$AH411)-1)),0)</f>
        <v>0</v>
      </c>
      <c r="CN411" s="109" cm="1">
        <f t="array" ref="CN411">IF($AG411,SQRT(SUMPRODUCT($AH$2:$AH411, (AZ$2:AZ411-BT411)^2)/(SUM($AH$2:$AH411)-1)),0)</f>
        <v>0</v>
      </c>
      <c r="CO411" s="109" cm="1">
        <f t="array" ref="CO411">IF($AG411,SQRT(SUMPRODUCT($AH$2:$AH411, (BA$2:BA411-BU411)^2)/(SUM($AH$2:$AH411)-1)),0)</f>
        <v>0</v>
      </c>
    </row>
    <row r="412" spans="34:93" x14ac:dyDescent="0.25">
      <c r="AH412" s="99" t="str">
        <f t="shared" si="102"/>
        <v/>
      </c>
      <c r="AI412" s="11">
        <f t="shared" ref="AI412:AR421" ca="1" si="111">IF(AI$1&lt;&gt;0,SUMIFS(INDIRECT(AI$1), Fecha,$AG412),0)</f>
        <v>0</v>
      </c>
      <c r="AJ412" s="11">
        <f t="shared" ca="1" si="111"/>
        <v>0</v>
      </c>
      <c r="AK412" s="11">
        <f t="shared" ca="1" si="111"/>
        <v>0</v>
      </c>
      <c r="AL412" s="11">
        <f t="shared" ca="1" si="111"/>
        <v>0</v>
      </c>
      <c r="AM412" s="11">
        <f t="shared" ca="1" si="111"/>
        <v>0</v>
      </c>
      <c r="AN412" s="11">
        <f t="shared" ca="1" si="111"/>
        <v>0</v>
      </c>
      <c r="AO412" s="11">
        <f t="shared" ca="1" si="111"/>
        <v>0</v>
      </c>
      <c r="AP412" s="11">
        <f t="shared" ca="1" si="111"/>
        <v>0</v>
      </c>
      <c r="AQ412" s="11">
        <f t="shared" ca="1" si="111"/>
        <v>0</v>
      </c>
      <c r="AR412" s="11">
        <f t="shared" ca="1" si="111"/>
        <v>0</v>
      </c>
      <c r="AS412" s="11">
        <f t="shared" ref="AS412:BA421" ca="1" si="112">IF(AS$1&lt;&gt;0,SUMIFS(INDIRECT(AS$1), Fecha,$AG412),0)</f>
        <v>0</v>
      </c>
      <c r="AT412" s="11">
        <f t="shared" ca="1" si="112"/>
        <v>0</v>
      </c>
      <c r="AU412" s="11">
        <f t="shared" ca="1" si="112"/>
        <v>0</v>
      </c>
      <c r="AV412" s="11">
        <f t="shared" ca="1" si="112"/>
        <v>0</v>
      </c>
      <c r="AW412" s="11">
        <f t="shared" ca="1" si="112"/>
        <v>0</v>
      </c>
      <c r="AX412" s="11">
        <f t="shared" ca="1" si="112"/>
        <v>0</v>
      </c>
      <c r="AY412" s="11">
        <f t="shared" ca="1" si="112"/>
        <v>0</v>
      </c>
      <c r="AZ412" s="11">
        <f t="shared" ca="1" si="112"/>
        <v>0</v>
      </c>
      <c r="BA412" s="11">
        <f t="shared" ca="1" si="112"/>
        <v>0</v>
      </c>
      <c r="BB412" s="11"/>
      <c r="BC412" s="11">
        <f>IF($AG412,SUMPRODUCT(AI$2:AI412,$AH$2:$AH412)/SUM($AH$2:$AH412),0)</f>
        <v>0</v>
      </c>
      <c r="BD412" s="11">
        <f>IF($AG412,SUMPRODUCT(AJ$2:AJ412,$AH$2:$AH412)/SUM($AH$2:$AH412),0)</f>
        <v>0</v>
      </c>
      <c r="BE412" s="11">
        <f>IF($AG412,SUMPRODUCT(AK$2:AK412,$AH$2:$AH412)/SUM($AH$2:$AH412),0)</f>
        <v>0</v>
      </c>
      <c r="BF412" s="11">
        <f>IF($AG412,SUMPRODUCT(AL$2:AL412,$AH$2:$AH412)/SUM($AH$2:$AH412),0)</f>
        <v>0</v>
      </c>
      <c r="BG412" s="11">
        <f>IF($AG412,SUMPRODUCT(AM$2:AM412,$AH$2:$AH412)/SUM($AH$2:$AH412),0)</f>
        <v>0</v>
      </c>
      <c r="BH412" s="11">
        <f>IF($AG412,SUMPRODUCT(AN$2:AN412,$AH$2:$AH412)/SUM($AH$2:$AH412),0)</f>
        <v>0</v>
      </c>
      <c r="BI412" s="11">
        <f>IF($AG412,SUMPRODUCT(AO$2:AO412,$AH$2:$AH412)/SUM($AH$2:$AH412),0)</f>
        <v>0</v>
      </c>
      <c r="BJ412" s="11">
        <f>IF($AG412,SUMPRODUCT(AP$2:AP412,$AH$2:$AH412)/SUM($AH$2:$AH412),0)</f>
        <v>0</v>
      </c>
      <c r="BK412" s="11">
        <f>IF($AG412,SUMPRODUCT(AQ$2:AQ412,$AH$2:$AH412)/SUM($AH$2:$AH412),0)</f>
        <v>0</v>
      </c>
      <c r="BL412" s="11">
        <f>IF($AG412,SUMPRODUCT(AR$2:AR412,$AH$2:$AH412)/SUM($AH$2:$AH412),0)</f>
        <v>0</v>
      </c>
      <c r="BM412" s="11">
        <f>IF($AG412,SUMPRODUCT(AS$2:AS412,$AH$2:$AH412)/SUM($AH$2:$AH412),0)</f>
        <v>0</v>
      </c>
      <c r="BN412" s="11">
        <f>IF($AG412,SUMPRODUCT(AT$2:AT412,$AH$2:$AH412)/SUM($AH$2:$AH412),0)</f>
        <v>0</v>
      </c>
      <c r="BO412" s="11">
        <f>IF($AG412,SUMPRODUCT(AU$2:AU412,$AH$2:$AH412)/SUM($AH$2:$AH412),0)</f>
        <v>0</v>
      </c>
      <c r="BP412" s="11">
        <f>IF($AG412,SUMPRODUCT(AV$2:AV412,$AH$2:$AH412)/SUM($AH$2:$AH412),0)</f>
        <v>0</v>
      </c>
      <c r="BQ412" s="11">
        <f>IF($AG412,SUMPRODUCT(AW$2:AW412,$AH$2:$AH412)/SUM($AH$2:$AH412),0)</f>
        <v>0</v>
      </c>
      <c r="BR412" s="11">
        <f>IF($AG412,SUMPRODUCT(AX$2:AX412,$AH$2:$AH412)/SUM($AH$2:$AH412),0)</f>
        <v>0</v>
      </c>
      <c r="BS412" s="11">
        <f>IF($AG412,SUMPRODUCT(AY$2:AY412,$AH$2:$AH412)/SUM($AH$2:$AH412),0)</f>
        <v>0</v>
      </c>
      <c r="BT412" s="11">
        <f>IF($AG412,SUMPRODUCT(AZ$2:AZ412,$AH$2:$AH412)/SUM($AH$2:$AH412),0)</f>
        <v>0</v>
      </c>
      <c r="BU412" s="11">
        <f>IF($AG412,SUMPRODUCT(BA$2:BA412,$AH$2:$AH412)/SUM($AH$2:$AH412),0)</f>
        <v>0</v>
      </c>
      <c r="BV412" s="11"/>
      <c r="BW412" s="109" cm="1">
        <f t="array" ref="BW412">IF($AG412,SQRT(SUMPRODUCT($AH$2:$AH412, (AI$2:AI412-BC412)^2)/(SUM($AH$2:$AH412)-1)),0)</f>
        <v>0</v>
      </c>
      <c r="BX412" s="109" cm="1">
        <f t="array" ref="BX412">IF($AG412,SQRT(SUMPRODUCT($AH$2:$AH412, (AJ$2:AJ412-BD412)^2)/(SUM($AH$2:$AH412)-1)),0)</f>
        <v>0</v>
      </c>
      <c r="BY412" s="109" cm="1">
        <f t="array" ref="BY412">IF($AG412,SQRT(SUMPRODUCT($AH$2:$AH412, (AK$2:AK412-BE412)^2)/(SUM($AH$2:$AH412)-1)),0)</f>
        <v>0</v>
      </c>
      <c r="BZ412" s="109" cm="1">
        <f t="array" ref="BZ412">IF($AG412,SQRT(SUMPRODUCT($AH$2:$AH412, (AL$2:AL412-BF412)^2)/(SUM($AH$2:$AH412)-1)),0)</f>
        <v>0</v>
      </c>
      <c r="CA412" s="109" cm="1">
        <f t="array" ref="CA412">IF($AG412,SQRT(SUMPRODUCT($AH$2:$AH412, (AM$2:AM412-BG412)^2)/(SUM($AH$2:$AH412)-1)),0)</f>
        <v>0</v>
      </c>
      <c r="CB412" s="109" cm="1">
        <f t="array" ref="CB412">IF($AG412,SQRT(SUMPRODUCT($AH$2:$AH412, (AN$2:AN412-BH412)^2)/(SUM($AH$2:$AH412)-1)),0)</f>
        <v>0</v>
      </c>
      <c r="CC412" s="109" cm="1">
        <f t="array" ref="CC412">IF($AG412,SQRT(SUMPRODUCT($AH$2:$AH412, (AO$2:AO412-BI412)^2)/(SUM($AH$2:$AH412)-1)),0)</f>
        <v>0</v>
      </c>
      <c r="CD412" s="109" cm="1">
        <f t="array" ref="CD412">IF($AG412,SQRT(SUMPRODUCT($AH$2:$AH412, (AP$2:AP412-BJ412)^2)/(SUM($AH$2:$AH412)-1)),0)</f>
        <v>0</v>
      </c>
      <c r="CE412" s="109" cm="1">
        <f t="array" ref="CE412">IF($AG412,SQRT(SUMPRODUCT($AH$2:$AH412, (AQ$2:AQ412-BK412)^2)/(SUM($AH$2:$AH412)-1)),0)</f>
        <v>0</v>
      </c>
      <c r="CF412" s="109" cm="1">
        <f t="array" ref="CF412">IF($AG412,SQRT(SUMPRODUCT($AH$2:$AH412, (AR$2:AR412-BL412)^2)/(SUM($AH$2:$AH412)-1)),0)</f>
        <v>0</v>
      </c>
      <c r="CG412" s="109" cm="1">
        <f t="array" ref="CG412">IF($AG412,SQRT(SUMPRODUCT($AH$2:$AH412, (AS$2:AS412-BM412)^2)/(SUM($AH$2:$AH412)-1)),0)</f>
        <v>0</v>
      </c>
      <c r="CH412" s="109" cm="1">
        <f t="array" ref="CH412">IF($AG412,SQRT(SUMPRODUCT($AH$2:$AH412, (AT$2:AT412-BN412)^2)/(SUM($AH$2:$AH412)-1)),0)</f>
        <v>0</v>
      </c>
      <c r="CI412" s="109" cm="1">
        <f t="array" ref="CI412">IF($AG412,SQRT(SUMPRODUCT($AH$2:$AH412, (AU$2:AU412-BO412)^2)/(SUM($AH$2:$AH412)-1)),0)</f>
        <v>0</v>
      </c>
      <c r="CJ412" s="109" cm="1">
        <f t="array" ref="CJ412">IF($AG412,SQRT(SUMPRODUCT($AH$2:$AH412, (AV$2:AV412-BP412)^2)/(SUM($AH$2:$AH412)-1)),0)</f>
        <v>0</v>
      </c>
      <c r="CK412" s="109" cm="1">
        <f t="array" ref="CK412">IF($AG412,SQRT(SUMPRODUCT($AH$2:$AH412, (AW$2:AW412-BQ412)^2)/(SUM($AH$2:$AH412)-1)),0)</f>
        <v>0</v>
      </c>
      <c r="CL412" s="109" cm="1">
        <f t="array" ref="CL412">IF($AG412,SQRT(SUMPRODUCT($AH$2:$AH412, (AX$2:AX412-BR412)^2)/(SUM($AH$2:$AH412)-1)),0)</f>
        <v>0</v>
      </c>
      <c r="CM412" s="109" cm="1">
        <f t="array" ref="CM412">IF($AG412,SQRT(SUMPRODUCT($AH$2:$AH412, (AY$2:AY412-BS412)^2)/(SUM($AH$2:$AH412)-1)),0)</f>
        <v>0</v>
      </c>
      <c r="CN412" s="109" cm="1">
        <f t="array" ref="CN412">IF($AG412,SQRT(SUMPRODUCT($AH$2:$AH412, (AZ$2:AZ412-BT412)^2)/(SUM($AH$2:$AH412)-1)),0)</f>
        <v>0</v>
      </c>
      <c r="CO412" s="109" cm="1">
        <f t="array" ref="CO412">IF($AG412,SQRT(SUMPRODUCT($AH$2:$AH412, (BA$2:BA412-BU412)^2)/(SUM($AH$2:$AH412)-1)),0)</f>
        <v>0</v>
      </c>
    </row>
    <row r="413" spans="34:93" x14ac:dyDescent="0.25">
      <c r="AH413" s="99" t="str">
        <f t="shared" si="102"/>
        <v/>
      </c>
      <c r="AI413" s="11">
        <f t="shared" ca="1" si="111"/>
        <v>0</v>
      </c>
      <c r="AJ413" s="11">
        <f t="shared" ca="1" si="111"/>
        <v>0</v>
      </c>
      <c r="AK413" s="11">
        <f t="shared" ca="1" si="111"/>
        <v>0</v>
      </c>
      <c r="AL413" s="11">
        <f t="shared" ca="1" si="111"/>
        <v>0</v>
      </c>
      <c r="AM413" s="11">
        <f t="shared" ca="1" si="111"/>
        <v>0</v>
      </c>
      <c r="AN413" s="11">
        <f t="shared" ca="1" si="111"/>
        <v>0</v>
      </c>
      <c r="AO413" s="11">
        <f t="shared" ca="1" si="111"/>
        <v>0</v>
      </c>
      <c r="AP413" s="11">
        <f t="shared" ca="1" si="111"/>
        <v>0</v>
      </c>
      <c r="AQ413" s="11">
        <f t="shared" ca="1" si="111"/>
        <v>0</v>
      </c>
      <c r="AR413" s="11">
        <f t="shared" ca="1" si="111"/>
        <v>0</v>
      </c>
      <c r="AS413" s="11">
        <f t="shared" ca="1" si="112"/>
        <v>0</v>
      </c>
      <c r="AT413" s="11">
        <f t="shared" ca="1" si="112"/>
        <v>0</v>
      </c>
      <c r="AU413" s="11">
        <f t="shared" ca="1" si="112"/>
        <v>0</v>
      </c>
      <c r="AV413" s="11">
        <f t="shared" ca="1" si="112"/>
        <v>0</v>
      </c>
      <c r="AW413" s="11">
        <f t="shared" ca="1" si="112"/>
        <v>0</v>
      </c>
      <c r="AX413" s="11">
        <f t="shared" ca="1" si="112"/>
        <v>0</v>
      </c>
      <c r="AY413" s="11">
        <f t="shared" ca="1" si="112"/>
        <v>0</v>
      </c>
      <c r="AZ413" s="11">
        <f t="shared" ca="1" si="112"/>
        <v>0</v>
      </c>
      <c r="BA413" s="11">
        <f t="shared" ca="1" si="112"/>
        <v>0</v>
      </c>
      <c r="BB413" s="11"/>
      <c r="BC413" s="11">
        <f>IF($AG413,SUMPRODUCT(AI$2:AI413,$AH$2:$AH413)/SUM($AH$2:$AH413),0)</f>
        <v>0</v>
      </c>
      <c r="BD413" s="11">
        <f>IF($AG413,SUMPRODUCT(AJ$2:AJ413,$AH$2:$AH413)/SUM($AH$2:$AH413),0)</f>
        <v>0</v>
      </c>
      <c r="BE413" s="11">
        <f>IF($AG413,SUMPRODUCT(AK$2:AK413,$AH$2:$AH413)/SUM($AH$2:$AH413),0)</f>
        <v>0</v>
      </c>
      <c r="BF413" s="11">
        <f>IF($AG413,SUMPRODUCT(AL$2:AL413,$AH$2:$AH413)/SUM($AH$2:$AH413),0)</f>
        <v>0</v>
      </c>
      <c r="BG413" s="11">
        <f>IF($AG413,SUMPRODUCT(AM$2:AM413,$AH$2:$AH413)/SUM($AH$2:$AH413),0)</f>
        <v>0</v>
      </c>
      <c r="BH413" s="11">
        <f>IF($AG413,SUMPRODUCT(AN$2:AN413,$AH$2:$AH413)/SUM($AH$2:$AH413),0)</f>
        <v>0</v>
      </c>
      <c r="BI413" s="11">
        <f>IF($AG413,SUMPRODUCT(AO$2:AO413,$AH$2:$AH413)/SUM($AH$2:$AH413),0)</f>
        <v>0</v>
      </c>
      <c r="BJ413" s="11">
        <f>IF($AG413,SUMPRODUCT(AP$2:AP413,$AH$2:$AH413)/SUM($AH$2:$AH413),0)</f>
        <v>0</v>
      </c>
      <c r="BK413" s="11">
        <f>IF($AG413,SUMPRODUCT(AQ$2:AQ413,$AH$2:$AH413)/SUM($AH$2:$AH413),0)</f>
        <v>0</v>
      </c>
      <c r="BL413" s="11">
        <f>IF($AG413,SUMPRODUCT(AR$2:AR413,$AH$2:$AH413)/SUM($AH$2:$AH413),0)</f>
        <v>0</v>
      </c>
      <c r="BM413" s="11">
        <f>IF($AG413,SUMPRODUCT(AS$2:AS413,$AH$2:$AH413)/SUM($AH$2:$AH413),0)</f>
        <v>0</v>
      </c>
      <c r="BN413" s="11">
        <f>IF($AG413,SUMPRODUCT(AT$2:AT413,$AH$2:$AH413)/SUM($AH$2:$AH413),0)</f>
        <v>0</v>
      </c>
      <c r="BO413" s="11">
        <f>IF($AG413,SUMPRODUCT(AU$2:AU413,$AH$2:$AH413)/SUM($AH$2:$AH413),0)</f>
        <v>0</v>
      </c>
      <c r="BP413" s="11">
        <f>IF($AG413,SUMPRODUCT(AV$2:AV413,$AH$2:$AH413)/SUM($AH$2:$AH413),0)</f>
        <v>0</v>
      </c>
      <c r="BQ413" s="11">
        <f>IF($AG413,SUMPRODUCT(AW$2:AW413,$AH$2:$AH413)/SUM($AH$2:$AH413),0)</f>
        <v>0</v>
      </c>
      <c r="BR413" s="11">
        <f>IF($AG413,SUMPRODUCT(AX$2:AX413,$AH$2:$AH413)/SUM($AH$2:$AH413),0)</f>
        <v>0</v>
      </c>
      <c r="BS413" s="11">
        <f>IF($AG413,SUMPRODUCT(AY$2:AY413,$AH$2:$AH413)/SUM($AH$2:$AH413),0)</f>
        <v>0</v>
      </c>
      <c r="BT413" s="11">
        <f>IF($AG413,SUMPRODUCT(AZ$2:AZ413,$AH$2:$AH413)/SUM($AH$2:$AH413),0)</f>
        <v>0</v>
      </c>
      <c r="BU413" s="11">
        <f>IF($AG413,SUMPRODUCT(BA$2:BA413,$AH$2:$AH413)/SUM($AH$2:$AH413),0)</f>
        <v>0</v>
      </c>
      <c r="BV413" s="11"/>
      <c r="BW413" s="109" cm="1">
        <f t="array" ref="BW413">IF($AG413,SQRT(SUMPRODUCT($AH$2:$AH413, (AI$2:AI413-BC413)^2)/(SUM($AH$2:$AH413)-1)),0)</f>
        <v>0</v>
      </c>
      <c r="BX413" s="109" cm="1">
        <f t="array" ref="BX413">IF($AG413,SQRT(SUMPRODUCT($AH$2:$AH413, (AJ$2:AJ413-BD413)^2)/(SUM($AH$2:$AH413)-1)),0)</f>
        <v>0</v>
      </c>
      <c r="BY413" s="109" cm="1">
        <f t="array" ref="BY413">IF($AG413,SQRT(SUMPRODUCT($AH$2:$AH413, (AK$2:AK413-BE413)^2)/(SUM($AH$2:$AH413)-1)),0)</f>
        <v>0</v>
      </c>
      <c r="BZ413" s="109" cm="1">
        <f t="array" ref="BZ413">IF($AG413,SQRT(SUMPRODUCT($AH$2:$AH413, (AL$2:AL413-BF413)^2)/(SUM($AH$2:$AH413)-1)),0)</f>
        <v>0</v>
      </c>
      <c r="CA413" s="109" cm="1">
        <f t="array" ref="CA413">IF($AG413,SQRT(SUMPRODUCT($AH$2:$AH413, (AM$2:AM413-BG413)^2)/(SUM($AH$2:$AH413)-1)),0)</f>
        <v>0</v>
      </c>
      <c r="CB413" s="109" cm="1">
        <f t="array" ref="CB413">IF($AG413,SQRT(SUMPRODUCT($AH$2:$AH413, (AN$2:AN413-BH413)^2)/(SUM($AH$2:$AH413)-1)),0)</f>
        <v>0</v>
      </c>
      <c r="CC413" s="109" cm="1">
        <f t="array" ref="CC413">IF($AG413,SQRT(SUMPRODUCT($AH$2:$AH413, (AO$2:AO413-BI413)^2)/(SUM($AH$2:$AH413)-1)),0)</f>
        <v>0</v>
      </c>
      <c r="CD413" s="109" cm="1">
        <f t="array" ref="CD413">IF($AG413,SQRT(SUMPRODUCT($AH$2:$AH413, (AP$2:AP413-BJ413)^2)/(SUM($AH$2:$AH413)-1)),0)</f>
        <v>0</v>
      </c>
      <c r="CE413" s="109" cm="1">
        <f t="array" ref="CE413">IF($AG413,SQRT(SUMPRODUCT($AH$2:$AH413, (AQ$2:AQ413-BK413)^2)/(SUM($AH$2:$AH413)-1)),0)</f>
        <v>0</v>
      </c>
      <c r="CF413" s="109" cm="1">
        <f t="array" ref="CF413">IF($AG413,SQRT(SUMPRODUCT($AH$2:$AH413, (AR$2:AR413-BL413)^2)/(SUM($AH$2:$AH413)-1)),0)</f>
        <v>0</v>
      </c>
      <c r="CG413" s="109" cm="1">
        <f t="array" ref="CG413">IF($AG413,SQRT(SUMPRODUCT($AH$2:$AH413, (AS$2:AS413-BM413)^2)/(SUM($AH$2:$AH413)-1)),0)</f>
        <v>0</v>
      </c>
      <c r="CH413" s="109" cm="1">
        <f t="array" ref="CH413">IF($AG413,SQRT(SUMPRODUCT($AH$2:$AH413, (AT$2:AT413-BN413)^2)/(SUM($AH$2:$AH413)-1)),0)</f>
        <v>0</v>
      </c>
      <c r="CI413" s="109" cm="1">
        <f t="array" ref="CI413">IF($AG413,SQRT(SUMPRODUCT($AH$2:$AH413, (AU$2:AU413-BO413)^2)/(SUM($AH$2:$AH413)-1)),0)</f>
        <v>0</v>
      </c>
      <c r="CJ413" s="109" cm="1">
        <f t="array" ref="CJ413">IF($AG413,SQRT(SUMPRODUCT($AH$2:$AH413, (AV$2:AV413-BP413)^2)/(SUM($AH$2:$AH413)-1)),0)</f>
        <v>0</v>
      </c>
      <c r="CK413" s="109" cm="1">
        <f t="array" ref="CK413">IF($AG413,SQRT(SUMPRODUCT($AH$2:$AH413, (AW$2:AW413-BQ413)^2)/(SUM($AH$2:$AH413)-1)),0)</f>
        <v>0</v>
      </c>
      <c r="CL413" s="109" cm="1">
        <f t="array" ref="CL413">IF($AG413,SQRT(SUMPRODUCT($AH$2:$AH413, (AX$2:AX413-BR413)^2)/(SUM($AH$2:$AH413)-1)),0)</f>
        <v>0</v>
      </c>
      <c r="CM413" s="109" cm="1">
        <f t="array" ref="CM413">IF($AG413,SQRT(SUMPRODUCT($AH$2:$AH413, (AY$2:AY413-BS413)^2)/(SUM($AH$2:$AH413)-1)),0)</f>
        <v>0</v>
      </c>
      <c r="CN413" s="109" cm="1">
        <f t="array" ref="CN413">IF($AG413,SQRT(SUMPRODUCT($AH$2:$AH413, (AZ$2:AZ413-BT413)^2)/(SUM($AH$2:$AH413)-1)),0)</f>
        <v>0</v>
      </c>
      <c r="CO413" s="109" cm="1">
        <f t="array" ref="CO413">IF($AG413,SQRT(SUMPRODUCT($AH$2:$AH413, (BA$2:BA413-BU413)^2)/(SUM($AH$2:$AH413)-1)),0)</f>
        <v>0</v>
      </c>
    </row>
    <row r="414" spans="34:93" x14ac:dyDescent="0.25">
      <c r="AH414" s="99" t="str">
        <f t="shared" si="102"/>
        <v/>
      </c>
      <c r="AI414" s="11">
        <f t="shared" ca="1" si="111"/>
        <v>0</v>
      </c>
      <c r="AJ414" s="11">
        <f t="shared" ca="1" si="111"/>
        <v>0</v>
      </c>
      <c r="AK414" s="11">
        <f t="shared" ca="1" si="111"/>
        <v>0</v>
      </c>
      <c r="AL414" s="11">
        <f t="shared" ca="1" si="111"/>
        <v>0</v>
      </c>
      <c r="AM414" s="11">
        <f t="shared" ca="1" si="111"/>
        <v>0</v>
      </c>
      <c r="AN414" s="11">
        <f t="shared" ca="1" si="111"/>
        <v>0</v>
      </c>
      <c r="AO414" s="11">
        <f t="shared" ca="1" si="111"/>
        <v>0</v>
      </c>
      <c r="AP414" s="11">
        <f t="shared" ca="1" si="111"/>
        <v>0</v>
      </c>
      <c r="AQ414" s="11">
        <f t="shared" ca="1" si="111"/>
        <v>0</v>
      </c>
      <c r="AR414" s="11">
        <f t="shared" ca="1" si="111"/>
        <v>0</v>
      </c>
      <c r="AS414" s="11">
        <f t="shared" ca="1" si="112"/>
        <v>0</v>
      </c>
      <c r="AT414" s="11">
        <f t="shared" ca="1" si="112"/>
        <v>0</v>
      </c>
      <c r="AU414" s="11">
        <f t="shared" ca="1" si="112"/>
        <v>0</v>
      </c>
      <c r="AV414" s="11">
        <f t="shared" ca="1" si="112"/>
        <v>0</v>
      </c>
      <c r="AW414" s="11">
        <f t="shared" ca="1" si="112"/>
        <v>0</v>
      </c>
      <c r="AX414" s="11">
        <f t="shared" ca="1" si="112"/>
        <v>0</v>
      </c>
      <c r="AY414" s="11">
        <f t="shared" ca="1" si="112"/>
        <v>0</v>
      </c>
      <c r="AZ414" s="11">
        <f t="shared" ca="1" si="112"/>
        <v>0</v>
      </c>
      <c r="BA414" s="11">
        <f t="shared" ca="1" si="112"/>
        <v>0</v>
      </c>
      <c r="BB414" s="11"/>
      <c r="BC414" s="11">
        <f>IF($AG414,SUMPRODUCT(AI$2:AI414,$AH$2:$AH414)/SUM($AH$2:$AH414),0)</f>
        <v>0</v>
      </c>
      <c r="BD414" s="11">
        <f>IF($AG414,SUMPRODUCT(AJ$2:AJ414,$AH$2:$AH414)/SUM($AH$2:$AH414),0)</f>
        <v>0</v>
      </c>
      <c r="BE414" s="11">
        <f>IF($AG414,SUMPRODUCT(AK$2:AK414,$AH$2:$AH414)/SUM($AH$2:$AH414),0)</f>
        <v>0</v>
      </c>
      <c r="BF414" s="11">
        <f>IF($AG414,SUMPRODUCT(AL$2:AL414,$AH$2:$AH414)/SUM($AH$2:$AH414),0)</f>
        <v>0</v>
      </c>
      <c r="BG414" s="11">
        <f>IF($AG414,SUMPRODUCT(AM$2:AM414,$AH$2:$AH414)/SUM($AH$2:$AH414),0)</f>
        <v>0</v>
      </c>
      <c r="BH414" s="11">
        <f>IF($AG414,SUMPRODUCT(AN$2:AN414,$AH$2:$AH414)/SUM($AH$2:$AH414),0)</f>
        <v>0</v>
      </c>
      <c r="BI414" s="11">
        <f>IF($AG414,SUMPRODUCT(AO$2:AO414,$AH$2:$AH414)/SUM($AH$2:$AH414),0)</f>
        <v>0</v>
      </c>
      <c r="BJ414" s="11">
        <f>IF($AG414,SUMPRODUCT(AP$2:AP414,$AH$2:$AH414)/SUM($AH$2:$AH414),0)</f>
        <v>0</v>
      </c>
      <c r="BK414" s="11">
        <f>IF($AG414,SUMPRODUCT(AQ$2:AQ414,$AH$2:$AH414)/SUM($AH$2:$AH414),0)</f>
        <v>0</v>
      </c>
      <c r="BL414" s="11">
        <f>IF($AG414,SUMPRODUCT(AR$2:AR414,$AH$2:$AH414)/SUM($AH$2:$AH414),0)</f>
        <v>0</v>
      </c>
      <c r="BM414" s="11">
        <f>IF($AG414,SUMPRODUCT(AS$2:AS414,$AH$2:$AH414)/SUM($AH$2:$AH414),0)</f>
        <v>0</v>
      </c>
      <c r="BN414" s="11">
        <f>IF($AG414,SUMPRODUCT(AT$2:AT414,$AH$2:$AH414)/SUM($AH$2:$AH414),0)</f>
        <v>0</v>
      </c>
      <c r="BO414" s="11">
        <f>IF($AG414,SUMPRODUCT(AU$2:AU414,$AH$2:$AH414)/SUM($AH$2:$AH414),0)</f>
        <v>0</v>
      </c>
      <c r="BP414" s="11">
        <f>IF($AG414,SUMPRODUCT(AV$2:AV414,$AH$2:$AH414)/SUM($AH$2:$AH414),0)</f>
        <v>0</v>
      </c>
      <c r="BQ414" s="11">
        <f>IF($AG414,SUMPRODUCT(AW$2:AW414,$AH$2:$AH414)/SUM($AH$2:$AH414),0)</f>
        <v>0</v>
      </c>
      <c r="BR414" s="11">
        <f>IF($AG414,SUMPRODUCT(AX$2:AX414,$AH$2:$AH414)/SUM($AH$2:$AH414),0)</f>
        <v>0</v>
      </c>
      <c r="BS414" s="11">
        <f>IF($AG414,SUMPRODUCT(AY$2:AY414,$AH$2:$AH414)/SUM($AH$2:$AH414),0)</f>
        <v>0</v>
      </c>
      <c r="BT414" s="11">
        <f>IF($AG414,SUMPRODUCT(AZ$2:AZ414,$AH$2:$AH414)/SUM($AH$2:$AH414),0)</f>
        <v>0</v>
      </c>
      <c r="BU414" s="11">
        <f>IF($AG414,SUMPRODUCT(BA$2:BA414,$AH$2:$AH414)/SUM($AH$2:$AH414),0)</f>
        <v>0</v>
      </c>
      <c r="BV414" s="11"/>
      <c r="BW414" s="109" cm="1">
        <f t="array" ref="BW414">IF($AG414,SQRT(SUMPRODUCT($AH$2:$AH414, (AI$2:AI414-BC414)^2)/(SUM($AH$2:$AH414)-1)),0)</f>
        <v>0</v>
      </c>
      <c r="BX414" s="109" cm="1">
        <f t="array" ref="BX414">IF($AG414,SQRT(SUMPRODUCT($AH$2:$AH414, (AJ$2:AJ414-BD414)^2)/(SUM($AH$2:$AH414)-1)),0)</f>
        <v>0</v>
      </c>
      <c r="BY414" s="109" cm="1">
        <f t="array" ref="BY414">IF($AG414,SQRT(SUMPRODUCT($AH$2:$AH414, (AK$2:AK414-BE414)^2)/(SUM($AH$2:$AH414)-1)),0)</f>
        <v>0</v>
      </c>
      <c r="BZ414" s="109" cm="1">
        <f t="array" ref="BZ414">IF($AG414,SQRT(SUMPRODUCT($AH$2:$AH414, (AL$2:AL414-BF414)^2)/(SUM($AH$2:$AH414)-1)),0)</f>
        <v>0</v>
      </c>
      <c r="CA414" s="109" cm="1">
        <f t="array" ref="CA414">IF($AG414,SQRT(SUMPRODUCT($AH$2:$AH414, (AM$2:AM414-BG414)^2)/(SUM($AH$2:$AH414)-1)),0)</f>
        <v>0</v>
      </c>
      <c r="CB414" s="109" cm="1">
        <f t="array" ref="CB414">IF($AG414,SQRT(SUMPRODUCT($AH$2:$AH414, (AN$2:AN414-BH414)^2)/(SUM($AH$2:$AH414)-1)),0)</f>
        <v>0</v>
      </c>
      <c r="CC414" s="109" cm="1">
        <f t="array" ref="CC414">IF($AG414,SQRT(SUMPRODUCT($AH$2:$AH414, (AO$2:AO414-BI414)^2)/(SUM($AH$2:$AH414)-1)),0)</f>
        <v>0</v>
      </c>
      <c r="CD414" s="109" cm="1">
        <f t="array" ref="CD414">IF($AG414,SQRT(SUMPRODUCT($AH$2:$AH414, (AP$2:AP414-BJ414)^2)/(SUM($AH$2:$AH414)-1)),0)</f>
        <v>0</v>
      </c>
      <c r="CE414" s="109" cm="1">
        <f t="array" ref="CE414">IF($AG414,SQRT(SUMPRODUCT($AH$2:$AH414, (AQ$2:AQ414-BK414)^2)/(SUM($AH$2:$AH414)-1)),0)</f>
        <v>0</v>
      </c>
      <c r="CF414" s="109" cm="1">
        <f t="array" ref="CF414">IF($AG414,SQRT(SUMPRODUCT($AH$2:$AH414, (AR$2:AR414-BL414)^2)/(SUM($AH$2:$AH414)-1)),0)</f>
        <v>0</v>
      </c>
      <c r="CG414" s="109" cm="1">
        <f t="array" ref="CG414">IF($AG414,SQRT(SUMPRODUCT($AH$2:$AH414, (AS$2:AS414-BM414)^2)/(SUM($AH$2:$AH414)-1)),0)</f>
        <v>0</v>
      </c>
      <c r="CH414" s="109" cm="1">
        <f t="array" ref="CH414">IF($AG414,SQRT(SUMPRODUCT($AH$2:$AH414, (AT$2:AT414-BN414)^2)/(SUM($AH$2:$AH414)-1)),0)</f>
        <v>0</v>
      </c>
      <c r="CI414" s="109" cm="1">
        <f t="array" ref="CI414">IF($AG414,SQRT(SUMPRODUCT($AH$2:$AH414, (AU$2:AU414-BO414)^2)/(SUM($AH$2:$AH414)-1)),0)</f>
        <v>0</v>
      </c>
      <c r="CJ414" s="109" cm="1">
        <f t="array" ref="CJ414">IF($AG414,SQRT(SUMPRODUCT($AH$2:$AH414, (AV$2:AV414-BP414)^2)/(SUM($AH$2:$AH414)-1)),0)</f>
        <v>0</v>
      </c>
      <c r="CK414" s="109" cm="1">
        <f t="array" ref="CK414">IF($AG414,SQRT(SUMPRODUCT($AH$2:$AH414, (AW$2:AW414-BQ414)^2)/(SUM($AH$2:$AH414)-1)),0)</f>
        <v>0</v>
      </c>
      <c r="CL414" s="109" cm="1">
        <f t="array" ref="CL414">IF($AG414,SQRT(SUMPRODUCT($AH$2:$AH414, (AX$2:AX414-BR414)^2)/(SUM($AH$2:$AH414)-1)),0)</f>
        <v>0</v>
      </c>
      <c r="CM414" s="109" cm="1">
        <f t="array" ref="CM414">IF($AG414,SQRT(SUMPRODUCT($AH$2:$AH414, (AY$2:AY414-BS414)^2)/(SUM($AH$2:$AH414)-1)),0)</f>
        <v>0</v>
      </c>
      <c r="CN414" s="109" cm="1">
        <f t="array" ref="CN414">IF($AG414,SQRT(SUMPRODUCT($AH$2:$AH414, (AZ$2:AZ414-BT414)^2)/(SUM($AH$2:$AH414)-1)),0)</f>
        <v>0</v>
      </c>
      <c r="CO414" s="109" cm="1">
        <f t="array" ref="CO414">IF($AG414,SQRT(SUMPRODUCT($AH$2:$AH414, (BA$2:BA414-BU414)^2)/(SUM($AH$2:$AH414)-1)),0)</f>
        <v>0</v>
      </c>
    </row>
    <row r="415" spans="34:93" x14ac:dyDescent="0.25">
      <c r="AH415" s="99" t="str">
        <f t="shared" si="102"/>
        <v/>
      </c>
      <c r="AI415" s="11">
        <f t="shared" ca="1" si="111"/>
        <v>0</v>
      </c>
      <c r="AJ415" s="11">
        <f t="shared" ca="1" si="111"/>
        <v>0</v>
      </c>
      <c r="AK415" s="11">
        <f t="shared" ca="1" si="111"/>
        <v>0</v>
      </c>
      <c r="AL415" s="11">
        <f t="shared" ca="1" si="111"/>
        <v>0</v>
      </c>
      <c r="AM415" s="11">
        <f t="shared" ca="1" si="111"/>
        <v>0</v>
      </c>
      <c r="AN415" s="11">
        <f t="shared" ca="1" si="111"/>
        <v>0</v>
      </c>
      <c r="AO415" s="11">
        <f t="shared" ca="1" si="111"/>
        <v>0</v>
      </c>
      <c r="AP415" s="11">
        <f t="shared" ca="1" si="111"/>
        <v>0</v>
      </c>
      <c r="AQ415" s="11">
        <f t="shared" ca="1" si="111"/>
        <v>0</v>
      </c>
      <c r="AR415" s="11">
        <f t="shared" ca="1" si="111"/>
        <v>0</v>
      </c>
      <c r="AS415" s="11">
        <f t="shared" ca="1" si="112"/>
        <v>0</v>
      </c>
      <c r="AT415" s="11">
        <f t="shared" ca="1" si="112"/>
        <v>0</v>
      </c>
      <c r="AU415" s="11">
        <f t="shared" ca="1" si="112"/>
        <v>0</v>
      </c>
      <c r="AV415" s="11">
        <f t="shared" ca="1" si="112"/>
        <v>0</v>
      </c>
      <c r="AW415" s="11">
        <f t="shared" ca="1" si="112"/>
        <v>0</v>
      </c>
      <c r="AX415" s="11">
        <f t="shared" ca="1" si="112"/>
        <v>0</v>
      </c>
      <c r="AY415" s="11">
        <f t="shared" ca="1" si="112"/>
        <v>0</v>
      </c>
      <c r="AZ415" s="11">
        <f t="shared" ca="1" si="112"/>
        <v>0</v>
      </c>
      <c r="BA415" s="11">
        <f t="shared" ca="1" si="112"/>
        <v>0</v>
      </c>
      <c r="BB415" s="11"/>
      <c r="BC415" s="11">
        <f>IF($AG415,SUMPRODUCT(AI$2:AI415,$AH$2:$AH415)/SUM($AH$2:$AH415),0)</f>
        <v>0</v>
      </c>
      <c r="BD415" s="11">
        <f>IF($AG415,SUMPRODUCT(AJ$2:AJ415,$AH$2:$AH415)/SUM($AH$2:$AH415),0)</f>
        <v>0</v>
      </c>
      <c r="BE415" s="11">
        <f>IF($AG415,SUMPRODUCT(AK$2:AK415,$AH$2:$AH415)/SUM($AH$2:$AH415),0)</f>
        <v>0</v>
      </c>
      <c r="BF415" s="11">
        <f>IF($AG415,SUMPRODUCT(AL$2:AL415,$AH$2:$AH415)/SUM($AH$2:$AH415),0)</f>
        <v>0</v>
      </c>
      <c r="BG415" s="11">
        <f>IF($AG415,SUMPRODUCT(AM$2:AM415,$AH$2:$AH415)/SUM($AH$2:$AH415),0)</f>
        <v>0</v>
      </c>
      <c r="BH415" s="11">
        <f>IF($AG415,SUMPRODUCT(AN$2:AN415,$AH$2:$AH415)/SUM($AH$2:$AH415),0)</f>
        <v>0</v>
      </c>
      <c r="BI415" s="11">
        <f>IF($AG415,SUMPRODUCT(AO$2:AO415,$AH$2:$AH415)/SUM($AH$2:$AH415),0)</f>
        <v>0</v>
      </c>
      <c r="BJ415" s="11">
        <f>IF($AG415,SUMPRODUCT(AP$2:AP415,$AH$2:$AH415)/SUM($AH$2:$AH415),0)</f>
        <v>0</v>
      </c>
      <c r="BK415" s="11">
        <f>IF($AG415,SUMPRODUCT(AQ$2:AQ415,$AH$2:$AH415)/SUM($AH$2:$AH415),0)</f>
        <v>0</v>
      </c>
      <c r="BL415" s="11">
        <f>IF($AG415,SUMPRODUCT(AR$2:AR415,$AH$2:$AH415)/SUM($AH$2:$AH415),0)</f>
        <v>0</v>
      </c>
      <c r="BM415" s="11">
        <f>IF($AG415,SUMPRODUCT(AS$2:AS415,$AH$2:$AH415)/SUM($AH$2:$AH415),0)</f>
        <v>0</v>
      </c>
      <c r="BN415" s="11">
        <f>IF($AG415,SUMPRODUCT(AT$2:AT415,$AH$2:$AH415)/SUM($AH$2:$AH415),0)</f>
        <v>0</v>
      </c>
      <c r="BO415" s="11">
        <f>IF($AG415,SUMPRODUCT(AU$2:AU415,$AH$2:$AH415)/SUM($AH$2:$AH415),0)</f>
        <v>0</v>
      </c>
      <c r="BP415" s="11">
        <f>IF($AG415,SUMPRODUCT(AV$2:AV415,$AH$2:$AH415)/SUM($AH$2:$AH415),0)</f>
        <v>0</v>
      </c>
      <c r="BQ415" s="11">
        <f>IF($AG415,SUMPRODUCT(AW$2:AW415,$AH$2:$AH415)/SUM($AH$2:$AH415),0)</f>
        <v>0</v>
      </c>
      <c r="BR415" s="11">
        <f>IF($AG415,SUMPRODUCT(AX$2:AX415,$AH$2:$AH415)/SUM($AH$2:$AH415),0)</f>
        <v>0</v>
      </c>
      <c r="BS415" s="11">
        <f>IF($AG415,SUMPRODUCT(AY$2:AY415,$AH$2:$AH415)/SUM($AH$2:$AH415),0)</f>
        <v>0</v>
      </c>
      <c r="BT415" s="11">
        <f>IF($AG415,SUMPRODUCT(AZ$2:AZ415,$AH$2:$AH415)/SUM($AH$2:$AH415),0)</f>
        <v>0</v>
      </c>
      <c r="BU415" s="11">
        <f>IF($AG415,SUMPRODUCT(BA$2:BA415,$AH$2:$AH415)/SUM($AH$2:$AH415),0)</f>
        <v>0</v>
      </c>
      <c r="BV415" s="11"/>
      <c r="BW415" s="109" cm="1">
        <f t="array" ref="BW415">IF($AG415,SQRT(SUMPRODUCT($AH$2:$AH415, (AI$2:AI415-BC415)^2)/(SUM($AH$2:$AH415)-1)),0)</f>
        <v>0</v>
      </c>
      <c r="BX415" s="109" cm="1">
        <f t="array" ref="BX415">IF($AG415,SQRT(SUMPRODUCT($AH$2:$AH415, (AJ$2:AJ415-BD415)^2)/(SUM($AH$2:$AH415)-1)),0)</f>
        <v>0</v>
      </c>
      <c r="BY415" s="109" cm="1">
        <f t="array" ref="BY415">IF($AG415,SQRT(SUMPRODUCT($AH$2:$AH415, (AK$2:AK415-BE415)^2)/(SUM($AH$2:$AH415)-1)),0)</f>
        <v>0</v>
      </c>
      <c r="BZ415" s="109" cm="1">
        <f t="array" ref="BZ415">IF($AG415,SQRT(SUMPRODUCT($AH$2:$AH415, (AL$2:AL415-BF415)^2)/(SUM($AH$2:$AH415)-1)),0)</f>
        <v>0</v>
      </c>
      <c r="CA415" s="109" cm="1">
        <f t="array" ref="CA415">IF($AG415,SQRT(SUMPRODUCT($AH$2:$AH415, (AM$2:AM415-BG415)^2)/(SUM($AH$2:$AH415)-1)),0)</f>
        <v>0</v>
      </c>
      <c r="CB415" s="109" cm="1">
        <f t="array" ref="CB415">IF($AG415,SQRT(SUMPRODUCT($AH$2:$AH415, (AN$2:AN415-BH415)^2)/(SUM($AH$2:$AH415)-1)),0)</f>
        <v>0</v>
      </c>
      <c r="CC415" s="109" cm="1">
        <f t="array" ref="CC415">IF($AG415,SQRT(SUMPRODUCT($AH$2:$AH415, (AO$2:AO415-BI415)^2)/(SUM($AH$2:$AH415)-1)),0)</f>
        <v>0</v>
      </c>
      <c r="CD415" s="109" cm="1">
        <f t="array" ref="CD415">IF($AG415,SQRT(SUMPRODUCT($AH$2:$AH415, (AP$2:AP415-BJ415)^2)/(SUM($AH$2:$AH415)-1)),0)</f>
        <v>0</v>
      </c>
      <c r="CE415" s="109" cm="1">
        <f t="array" ref="CE415">IF($AG415,SQRT(SUMPRODUCT($AH$2:$AH415, (AQ$2:AQ415-BK415)^2)/(SUM($AH$2:$AH415)-1)),0)</f>
        <v>0</v>
      </c>
      <c r="CF415" s="109" cm="1">
        <f t="array" ref="CF415">IF($AG415,SQRT(SUMPRODUCT($AH$2:$AH415, (AR$2:AR415-BL415)^2)/(SUM($AH$2:$AH415)-1)),0)</f>
        <v>0</v>
      </c>
      <c r="CG415" s="109" cm="1">
        <f t="array" ref="CG415">IF($AG415,SQRT(SUMPRODUCT($AH$2:$AH415, (AS$2:AS415-BM415)^2)/(SUM($AH$2:$AH415)-1)),0)</f>
        <v>0</v>
      </c>
      <c r="CH415" s="109" cm="1">
        <f t="array" ref="CH415">IF($AG415,SQRT(SUMPRODUCT($AH$2:$AH415, (AT$2:AT415-BN415)^2)/(SUM($AH$2:$AH415)-1)),0)</f>
        <v>0</v>
      </c>
      <c r="CI415" s="109" cm="1">
        <f t="array" ref="CI415">IF($AG415,SQRT(SUMPRODUCT($AH$2:$AH415, (AU$2:AU415-BO415)^2)/(SUM($AH$2:$AH415)-1)),0)</f>
        <v>0</v>
      </c>
      <c r="CJ415" s="109" cm="1">
        <f t="array" ref="CJ415">IF($AG415,SQRT(SUMPRODUCT($AH$2:$AH415, (AV$2:AV415-BP415)^2)/(SUM($AH$2:$AH415)-1)),0)</f>
        <v>0</v>
      </c>
      <c r="CK415" s="109" cm="1">
        <f t="array" ref="CK415">IF($AG415,SQRT(SUMPRODUCT($AH$2:$AH415, (AW$2:AW415-BQ415)^2)/(SUM($AH$2:$AH415)-1)),0)</f>
        <v>0</v>
      </c>
      <c r="CL415" s="109" cm="1">
        <f t="array" ref="CL415">IF($AG415,SQRT(SUMPRODUCT($AH$2:$AH415, (AX$2:AX415-BR415)^2)/(SUM($AH$2:$AH415)-1)),0)</f>
        <v>0</v>
      </c>
      <c r="CM415" s="109" cm="1">
        <f t="array" ref="CM415">IF($AG415,SQRT(SUMPRODUCT($AH$2:$AH415, (AY$2:AY415-BS415)^2)/(SUM($AH$2:$AH415)-1)),0)</f>
        <v>0</v>
      </c>
      <c r="CN415" s="109" cm="1">
        <f t="array" ref="CN415">IF($AG415,SQRT(SUMPRODUCT($AH$2:$AH415, (AZ$2:AZ415-BT415)^2)/(SUM($AH$2:$AH415)-1)),0)</f>
        <v>0</v>
      </c>
      <c r="CO415" s="109" cm="1">
        <f t="array" ref="CO415">IF($AG415,SQRT(SUMPRODUCT($AH$2:$AH415, (BA$2:BA415-BU415)^2)/(SUM($AH$2:$AH415)-1)),0)</f>
        <v>0</v>
      </c>
    </row>
    <row r="416" spans="34:93" x14ac:dyDescent="0.25">
      <c r="AH416" s="99" t="str">
        <f t="shared" si="102"/>
        <v/>
      </c>
      <c r="AI416" s="11">
        <f t="shared" ca="1" si="111"/>
        <v>0</v>
      </c>
      <c r="AJ416" s="11">
        <f t="shared" ca="1" si="111"/>
        <v>0</v>
      </c>
      <c r="AK416" s="11">
        <f t="shared" ca="1" si="111"/>
        <v>0</v>
      </c>
      <c r="AL416" s="11">
        <f t="shared" ca="1" si="111"/>
        <v>0</v>
      </c>
      <c r="AM416" s="11">
        <f t="shared" ca="1" si="111"/>
        <v>0</v>
      </c>
      <c r="AN416" s="11">
        <f t="shared" ca="1" si="111"/>
        <v>0</v>
      </c>
      <c r="AO416" s="11">
        <f t="shared" ca="1" si="111"/>
        <v>0</v>
      </c>
      <c r="AP416" s="11">
        <f t="shared" ca="1" si="111"/>
        <v>0</v>
      </c>
      <c r="AQ416" s="11">
        <f t="shared" ca="1" si="111"/>
        <v>0</v>
      </c>
      <c r="AR416" s="11">
        <f t="shared" ca="1" si="111"/>
        <v>0</v>
      </c>
      <c r="AS416" s="11">
        <f t="shared" ca="1" si="112"/>
        <v>0</v>
      </c>
      <c r="AT416" s="11">
        <f t="shared" ca="1" si="112"/>
        <v>0</v>
      </c>
      <c r="AU416" s="11">
        <f t="shared" ca="1" si="112"/>
        <v>0</v>
      </c>
      <c r="AV416" s="11">
        <f t="shared" ca="1" si="112"/>
        <v>0</v>
      </c>
      <c r="AW416" s="11">
        <f t="shared" ca="1" si="112"/>
        <v>0</v>
      </c>
      <c r="AX416" s="11">
        <f t="shared" ca="1" si="112"/>
        <v>0</v>
      </c>
      <c r="AY416" s="11">
        <f t="shared" ca="1" si="112"/>
        <v>0</v>
      </c>
      <c r="AZ416" s="11">
        <f t="shared" ca="1" si="112"/>
        <v>0</v>
      </c>
      <c r="BA416" s="11">
        <f t="shared" ca="1" si="112"/>
        <v>0</v>
      </c>
      <c r="BB416" s="11"/>
      <c r="BC416" s="11">
        <f>IF($AG416,SUMPRODUCT(AI$2:AI416,$AH$2:$AH416)/SUM($AH$2:$AH416),0)</f>
        <v>0</v>
      </c>
      <c r="BD416" s="11">
        <f>IF($AG416,SUMPRODUCT(AJ$2:AJ416,$AH$2:$AH416)/SUM($AH$2:$AH416),0)</f>
        <v>0</v>
      </c>
      <c r="BE416" s="11">
        <f>IF($AG416,SUMPRODUCT(AK$2:AK416,$AH$2:$AH416)/SUM($AH$2:$AH416),0)</f>
        <v>0</v>
      </c>
      <c r="BF416" s="11">
        <f>IF($AG416,SUMPRODUCT(AL$2:AL416,$AH$2:$AH416)/SUM($AH$2:$AH416),0)</f>
        <v>0</v>
      </c>
      <c r="BG416" s="11">
        <f>IF($AG416,SUMPRODUCT(AM$2:AM416,$AH$2:$AH416)/SUM($AH$2:$AH416),0)</f>
        <v>0</v>
      </c>
      <c r="BH416" s="11">
        <f>IF($AG416,SUMPRODUCT(AN$2:AN416,$AH$2:$AH416)/SUM($AH$2:$AH416),0)</f>
        <v>0</v>
      </c>
      <c r="BI416" s="11">
        <f>IF($AG416,SUMPRODUCT(AO$2:AO416,$AH$2:$AH416)/SUM($AH$2:$AH416),0)</f>
        <v>0</v>
      </c>
      <c r="BJ416" s="11">
        <f>IF($AG416,SUMPRODUCT(AP$2:AP416,$AH$2:$AH416)/SUM($AH$2:$AH416),0)</f>
        <v>0</v>
      </c>
      <c r="BK416" s="11">
        <f>IF($AG416,SUMPRODUCT(AQ$2:AQ416,$AH$2:$AH416)/SUM($AH$2:$AH416),0)</f>
        <v>0</v>
      </c>
      <c r="BL416" s="11">
        <f>IF($AG416,SUMPRODUCT(AR$2:AR416,$AH$2:$AH416)/SUM($AH$2:$AH416),0)</f>
        <v>0</v>
      </c>
      <c r="BM416" s="11">
        <f>IF($AG416,SUMPRODUCT(AS$2:AS416,$AH$2:$AH416)/SUM($AH$2:$AH416),0)</f>
        <v>0</v>
      </c>
      <c r="BN416" s="11">
        <f>IF($AG416,SUMPRODUCT(AT$2:AT416,$AH$2:$AH416)/SUM($AH$2:$AH416),0)</f>
        <v>0</v>
      </c>
      <c r="BO416" s="11">
        <f>IF($AG416,SUMPRODUCT(AU$2:AU416,$AH$2:$AH416)/SUM($AH$2:$AH416),0)</f>
        <v>0</v>
      </c>
      <c r="BP416" s="11">
        <f>IF($AG416,SUMPRODUCT(AV$2:AV416,$AH$2:$AH416)/SUM($AH$2:$AH416),0)</f>
        <v>0</v>
      </c>
      <c r="BQ416" s="11">
        <f>IF($AG416,SUMPRODUCT(AW$2:AW416,$AH$2:$AH416)/SUM($AH$2:$AH416),0)</f>
        <v>0</v>
      </c>
      <c r="BR416" s="11">
        <f>IF($AG416,SUMPRODUCT(AX$2:AX416,$AH$2:$AH416)/SUM($AH$2:$AH416),0)</f>
        <v>0</v>
      </c>
      <c r="BS416" s="11">
        <f>IF($AG416,SUMPRODUCT(AY$2:AY416,$AH$2:$AH416)/SUM($AH$2:$AH416),0)</f>
        <v>0</v>
      </c>
      <c r="BT416" s="11">
        <f>IF($AG416,SUMPRODUCT(AZ$2:AZ416,$AH$2:$AH416)/SUM($AH$2:$AH416),0)</f>
        <v>0</v>
      </c>
      <c r="BU416" s="11">
        <f>IF($AG416,SUMPRODUCT(BA$2:BA416,$AH$2:$AH416)/SUM($AH$2:$AH416),0)</f>
        <v>0</v>
      </c>
      <c r="BV416" s="11"/>
      <c r="BW416" s="109" cm="1">
        <f t="array" ref="BW416">IF($AG416,SQRT(SUMPRODUCT($AH$2:$AH416, (AI$2:AI416-BC416)^2)/(SUM($AH$2:$AH416)-1)),0)</f>
        <v>0</v>
      </c>
      <c r="BX416" s="109" cm="1">
        <f t="array" ref="BX416">IF($AG416,SQRT(SUMPRODUCT($AH$2:$AH416, (AJ$2:AJ416-BD416)^2)/(SUM($AH$2:$AH416)-1)),0)</f>
        <v>0</v>
      </c>
      <c r="BY416" s="109" cm="1">
        <f t="array" ref="BY416">IF($AG416,SQRT(SUMPRODUCT($AH$2:$AH416, (AK$2:AK416-BE416)^2)/(SUM($AH$2:$AH416)-1)),0)</f>
        <v>0</v>
      </c>
      <c r="BZ416" s="109" cm="1">
        <f t="array" ref="BZ416">IF($AG416,SQRT(SUMPRODUCT($AH$2:$AH416, (AL$2:AL416-BF416)^2)/(SUM($AH$2:$AH416)-1)),0)</f>
        <v>0</v>
      </c>
      <c r="CA416" s="109" cm="1">
        <f t="array" ref="CA416">IF($AG416,SQRT(SUMPRODUCT($AH$2:$AH416, (AM$2:AM416-BG416)^2)/(SUM($AH$2:$AH416)-1)),0)</f>
        <v>0</v>
      </c>
      <c r="CB416" s="109" cm="1">
        <f t="array" ref="CB416">IF($AG416,SQRT(SUMPRODUCT($AH$2:$AH416, (AN$2:AN416-BH416)^2)/(SUM($AH$2:$AH416)-1)),0)</f>
        <v>0</v>
      </c>
      <c r="CC416" s="109" cm="1">
        <f t="array" ref="CC416">IF($AG416,SQRT(SUMPRODUCT($AH$2:$AH416, (AO$2:AO416-BI416)^2)/(SUM($AH$2:$AH416)-1)),0)</f>
        <v>0</v>
      </c>
      <c r="CD416" s="109" cm="1">
        <f t="array" ref="CD416">IF($AG416,SQRT(SUMPRODUCT($AH$2:$AH416, (AP$2:AP416-BJ416)^2)/(SUM($AH$2:$AH416)-1)),0)</f>
        <v>0</v>
      </c>
      <c r="CE416" s="109" cm="1">
        <f t="array" ref="CE416">IF($AG416,SQRT(SUMPRODUCT($AH$2:$AH416, (AQ$2:AQ416-BK416)^2)/(SUM($AH$2:$AH416)-1)),0)</f>
        <v>0</v>
      </c>
      <c r="CF416" s="109" cm="1">
        <f t="array" ref="CF416">IF($AG416,SQRT(SUMPRODUCT($AH$2:$AH416, (AR$2:AR416-BL416)^2)/(SUM($AH$2:$AH416)-1)),0)</f>
        <v>0</v>
      </c>
      <c r="CG416" s="109" cm="1">
        <f t="array" ref="CG416">IF($AG416,SQRT(SUMPRODUCT($AH$2:$AH416, (AS$2:AS416-BM416)^2)/(SUM($AH$2:$AH416)-1)),0)</f>
        <v>0</v>
      </c>
      <c r="CH416" s="109" cm="1">
        <f t="array" ref="CH416">IF($AG416,SQRT(SUMPRODUCT($AH$2:$AH416, (AT$2:AT416-BN416)^2)/(SUM($AH$2:$AH416)-1)),0)</f>
        <v>0</v>
      </c>
      <c r="CI416" s="109" cm="1">
        <f t="array" ref="CI416">IF($AG416,SQRT(SUMPRODUCT($AH$2:$AH416, (AU$2:AU416-BO416)^2)/(SUM($AH$2:$AH416)-1)),0)</f>
        <v>0</v>
      </c>
      <c r="CJ416" s="109" cm="1">
        <f t="array" ref="CJ416">IF($AG416,SQRT(SUMPRODUCT($AH$2:$AH416, (AV$2:AV416-BP416)^2)/(SUM($AH$2:$AH416)-1)),0)</f>
        <v>0</v>
      </c>
      <c r="CK416" s="109" cm="1">
        <f t="array" ref="CK416">IF($AG416,SQRT(SUMPRODUCT($AH$2:$AH416, (AW$2:AW416-BQ416)^2)/(SUM($AH$2:$AH416)-1)),0)</f>
        <v>0</v>
      </c>
      <c r="CL416" s="109" cm="1">
        <f t="array" ref="CL416">IF($AG416,SQRT(SUMPRODUCT($AH$2:$AH416, (AX$2:AX416-BR416)^2)/(SUM($AH$2:$AH416)-1)),0)</f>
        <v>0</v>
      </c>
      <c r="CM416" s="109" cm="1">
        <f t="array" ref="CM416">IF($AG416,SQRT(SUMPRODUCT($AH$2:$AH416, (AY$2:AY416-BS416)^2)/(SUM($AH$2:$AH416)-1)),0)</f>
        <v>0</v>
      </c>
      <c r="CN416" s="109" cm="1">
        <f t="array" ref="CN416">IF($AG416,SQRT(SUMPRODUCT($AH$2:$AH416, (AZ$2:AZ416-BT416)^2)/(SUM($AH$2:$AH416)-1)),0)</f>
        <v>0</v>
      </c>
      <c r="CO416" s="109" cm="1">
        <f t="array" ref="CO416">IF($AG416,SQRT(SUMPRODUCT($AH$2:$AH416, (BA$2:BA416-BU416)^2)/(SUM($AH$2:$AH416)-1)),0)</f>
        <v>0</v>
      </c>
    </row>
    <row r="417" spans="34:93" x14ac:dyDescent="0.25">
      <c r="AH417" s="99" t="str">
        <f t="shared" si="102"/>
        <v/>
      </c>
      <c r="AI417" s="11">
        <f t="shared" ca="1" si="111"/>
        <v>0</v>
      </c>
      <c r="AJ417" s="11">
        <f t="shared" ca="1" si="111"/>
        <v>0</v>
      </c>
      <c r="AK417" s="11">
        <f t="shared" ca="1" si="111"/>
        <v>0</v>
      </c>
      <c r="AL417" s="11">
        <f t="shared" ca="1" si="111"/>
        <v>0</v>
      </c>
      <c r="AM417" s="11">
        <f t="shared" ca="1" si="111"/>
        <v>0</v>
      </c>
      <c r="AN417" s="11">
        <f t="shared" ca="1" si="111"/>
        <v>0</v>
      </c>
      <c r="AO417" s="11">
        <f t="shared" ca="1" si="111"/>
        <v>0</v>
      </c>
      <c r="AP417" s="11">
        <f t="shared" ca="1" si="111"/>
        <v>0</v>
      </c>
      <c r="AQ417" s="11">
        <f t="shared" ca="1" si="111"/>
        <v>0</v>
      </c>
      <c r="AR417" s="11">
        <f t="shared" ca="1" si="111"/>
        <v>0</v>
      </c>
      <c r="AS417" s="11">
        <f t="shared" ca="1" si="112"/>
        <v>0</v>
      </c>
      <c r="AT417" s="11">
        <f t="shared" ca="1" si="112"/>
        <v>0</v>
      </c>
      <c r="AU417" s="11">
        <f t="shared" ca="1" si="112"/>
        <v>0</v>
      </c>
      <c r="AV417" s="11">
        <f t="shared" ca="1" si="112"/>
        <v>0</v>
      </c>
      <c r="AW417" s="11">
        <f t="shared" ca="1" si="112"/>
        <v>0</v>
      </c>
      <c r="AX417" s="11">
        <f t="shared" ca="1" si="112"/>
        <v>0</v>
      </c>
      <c r="AY417" s="11">
        <f t="shared" ca="1" si="112"/>
        <v>0</v>
      </c>
      <c r="AZ417" s="11">
        <f t="shared" ca="1" si="112"/>
        <v>0</v>
      </c>
      <c r="BA417" s="11">
        <f t="shared" ca="1" si="112"/>
        <v>0</v>
      </c>
      <c r="BB417" s="11"/>
      <c r="BC417" s="11">
        <f>IF($AG417,SUMPRODUCT(AI$2:AI417,$AH$2:$AH417)/SUM($AH$2:$AH417),0)</f>
        <v>0</v>
      </c>
      <c r="BD417" s="11">
        <f>IF($AG417,SUMPRODUCT(AJ$2:AJ417,$AH$2:$AH417)/SUM($AH$2:$AH417),0)</f>
        <v>0</v>
      </c>
      <c r="BE417" s="11">
        <f>IF($AG417,SUMPRODUCT(AK$2:AK417,$AH$2:$AH417)/SUM($AH$2:$AH417),0)</f>
        <v>0</v>
      </c>
      <c r="BF417" s="11">
        <f>IF($AG417,SUMPRODUCT(AL$2:AL417,$AH$2:$AH417)/SUM($AH$2:$AH417),0)</f>
        <v>0</v>
      </c>
      <c r="BG417" s="11">
        <f>IF($AG417,SUMPRODUCT(AM$2:AM417,$AH$2:$AH417)/SUM($AH$2:$AH417),0)</f>
        <v>0</v>
      </c>
      <c r="BH417" s="11">
        <f>IF($AG417,SUMPRODUCT(AN$2:AN417,$AH$2:$AH417)/SUM($AH$2:$AH417),0)</f>
        <v>0</v>
      </c>
      <c r="BI417" s="11">
        <f>IF($AG417,SUMPRODUCT(AO$2:AO417,$AH$2:$AH417)/SUM($AH$2:$AH417),0)</f>
        <v>0</v>
      </c>
      <c r="BJ417" s="11">
        <f>IF($AG417,SUMPRODUCT(AP$2:AP417,$AH$2:$AH417)/SUM($AH$2:$AH417),0)</f>
        <v>0</v>
      </c>
      <c r="BK417" s="11">
        <f>IF($AG417,SUMPRODUCT(AQ$2:AQ417,$AH$2:$AH417)/SUM($AH$2:$AH417),0)</f>
        <v>0</v>
      </c>
      <c r="BL417" s="11">
        <f>IF($AG417,SUMPRODUCT(AR$2:AR417,$AH$2:$AH417)/SUM($AH$2:$AH417),0)</f>
        <v>0</v>
      </c>
      <c r="BM417" s="11">
        <f>IF($AG417,SUMPRODUCT(AS$2:AS417,$AH$2:$AH417)/SUM($AH$2:$AH417),0)</f>
        <v>0</v>
      </c>
      <c r="BN417" s="11">
        <f>IF($AG417,SUMPRODUCT(AT$2:AT417,$AH$2:$AH417)/SUM($AH$2:$AH417),0)</f>
        <v>0</v>
      </c>
      <c r="BO417" s="11">
        <f>IF($AG417,SUMPRODUCT(AU$2:AU417,$AH$2:$AH417)/SUM($AH$2:$AH417),0)</f>
        <v>0</v>
      </c>
      <c r="BP417" s="11">
        <f>IF($AG417,SUMPRODUCT(AV$2:AV417,$AH$2:$AH417)/SUM($AH$2:$AH417),0)</f>
        <v>0</v>
      </c>
      <c r="BQ417" s="11">
        <f>IF($AG417,SUMPRODUCT(AW$2:AW417,$AH$2:$AH417)/SUM($AH$2:$AH417),0)</f>
        <v>0</v>
      </c>
      <c r="BR417" s="11">
        <f>IF($AG417,SUMPRODUCT(AX$2:AX417,$AH$2:$AH417)/SUM($AH$2:$AH417),0)</f>
        <v>0</v>
      </c>
      <c r="BS417" s="11">
        <f>IF($AG417,SUMPRODUCT(AY$2:AY417,$AH$2:$AH417)/SUM($AH$2:$AH417),0)</f>
        <v>0</v>
      </c>
      <c r="BT417" s="11">
        <f>IF($AG417,SUMPRODUCT(AZ$2:AZ417,$AH$2:$AH417)/SUM($AH$2:$AH417),0)</f>
        <v>0</v>
      </c>
      <c r="BU417" s="11">
        <f>IF($AG417,SUMPRODUCT(BA$2:BA417,$AH$2:$AH417)/SUM($AH$2:$AH417),0)</f>
        <v>0</v>
      </c>
      <c r="BV417" s="11"/>
      <c r="BW417" s="109" cm="1">
        <f t="array" ref="BW417">IF($AG417,SQRT(SUMPRODUCT($AH$2:$AH417, (AI$2:AI417-BC417)^2)/(SUM($AH$2:$AH417)-1)),0)</f>
        <v>0</v>
      </c>
      <c r="BX417" s="109" cm="1">
        <f t="array" ref="BX417">IF($AG417,SQRT(SUMPRODUCT($AH$2:$AH417, (AJ$2:AJ417-BD417)^2)/(SUM($AH$2:$AH417)-1)),0)</f>
        <v>0</v>
      </c>
      <c r="BY417" s="109" cm="1">
        <f t="array" ref="BY417">IF($AG417,SQRT(SUMPRODUCT($AH$2:$AH417, (AK$2:AK417-BE417)^2)/(SUM($AH$2:$AH417)-1)),0)</f>
        <v>0</v>
      </c>
      <c r="BZ417" s="109" cm="1">
        <f t="array" ref="BZ417">IF($AG417,SQRT(SUMPRODUCT($AH$2:$AH417, (AL$2:AL417-BF417)^2)/(SUM($AH$2:$AH417)-1)),0)</f>
        <v>0</v>
      </c>
      <c r="CA417" s="109" cm="1">
        <f t="array" ref="CA417">IF($AG417,SQRT(SUMPRODUCT($AH$2:$AH417, (AM$2:AM417-BG417)^2)/(SUM($AH$2:$AH417)-1)),0)</f>
        <v>0</v>
      </c>
      <c r="CB417" s="109" cm="1">
        <f t="array" ref="CB417">IF($AG417,SQRT(SUMPRODUCT($AH$2:$AH417, (AN$2:AN417-BH417)^2)/(SUM($AH$2:$AH417)-1)),0)</f>
        <v>0</v>
      </c>
      <c r="CC417" s="109" cm="1">
        <f t="array" ref="CC417">IF($AG417,SQRT(SUMPRODUCT($AH$2:$AH417, (AO$2:AO417-BI417)^2)/(SUM($AH$2:$AH417)-1)),0)</f>
        <v>0</v>
      </c>
      <c r="CD417" s="109" cm="1">
        <f t="array" ref="CD417">IF($AG417,SQRT(SUMPRODUCT($AH$2:$AH417, (AP$2:AP417-BJ417)^2)/(SUM($AH$2:$AH417)-1)),0)</f>
        <v>0</v>
      </c>
      <c r="CE417" s="109" cm="1">
        <f t="array" ref="CE417">IF($AG417,SQRT(SUMPRODUCT($AH$2:$AH417, (AQ$2:AQ417-BK417)^2)/(SUM($AH$2:$AH417)-1)),0)</f>
        <v>0</v>
      </c>
      <c r="CF417" s="109" cm="1">
        <f t="array" ref="CF417">IF($AG417,SQRT(SUMPRODUCT($AH$2:$AH417, (AR$2:AR417-BL417)^2)/(SUM($AH$2:$AH417)-1)),0)</f>
        <v>0</v>
      </c>
      <c r="CG417" s="109" cm="1">
        <f t="array" ref="CG417">IF($AG417,SQRT(SUMPRODUCT($AH$2:$AH417, (AS$2:AS417-BM417)^2)/(SUM($AH$2:$AH417)-1)),0)</f>
        <v>0</v>
      </c>
      <c r="CH417" s="109" cm="1">
        <f t="array" ref="CH417">IF($AG417,SQRT(SUMPRODUCT($AH$2:$AH417, (AT$2:AT417-BN417)^2)/(SUM($AH$2:$AH417)-1)),0)</f>
        <v>0</v>
      </c>
      <c r="CI417" s="109" cm="1">
        <f t="array" ref="CI417">IF($AG417,SQRT(SUMPRODUCT($AH$2:$AH417, (AU$2:AU417-BO417)^2)/(SUM($AH$2:$AH417)-1)),0)</f>
        <v>0</v>
      </c>
      <c r="CJ417" s="109" cm="1">
        <f t="array" ref="CJ417">IF($AG417,SQRT(SUMPRODUCT($AH$2:$AH417, (AV$2:AV417-BP417)^2)/(SUM($AH$2:$AH417)-1)),0)</f>
        <v>0</v>
      </c>
      <c r="CK417" s="109" cm="1">
        <f t="array" ref="CK417">IF($AG417,SQRT(SUMPRODUCT($AH$2:$AH417, (AW$2:AW417-BQ417)^2)/(SUM($AH$2:$AH417)-1)),0)</f>
        <v>0</v>
      </c>
      <c r="CL417" s="109" cm="1">
        <f t="array" ref="CL417">IF($AG417,SQRT(SUMPRODUCT($AH$2:$AH417, (AX$2:AX417-BR417)^2)/(SUM($AH$2:$AH417)-1)),0)</f>
        <v>0</v>
      </c>
      <c r="CM417" s="109" cm="1">
        <f t="array" ref="CM417">IF($AG417,SQRT(SUMPRODUCT($AH$2:$AH417, (AY$2:AY417-BS417)^2)/(SUM($AH$2:$AH417)-1)),0)</f>
        <v>0</v>
      </c>
      <c r="CN417" s="109" cm="1">
        <f t="array" ref="CN417">IF($AG417,SQRT(SUMPRODUCT($AH$2:$AH417, (AZ$2:AZ417-BT417)^2)/(SUM($AH$2:$AH417)-1)),0)</f>
        <v>0</v>
      </c>
      <c r="CO417" s="109" cm="1">
        <f t="array" ref="CO417">IF($AG417,SQRT(SUMPRODUCT($AH$2:$AH417, (BA$2:BA417-BU417)^2)/(SUM($AH$2:$AH417)-1)),0)</f>
        <v>0</v>
      </c>
    </row>
    <row r="418" spans="34:93" x14ac:dyDescent="0.25">
      <c r="AH418" s="99" t="str">
        <f t="shared" si="102"/>
        <v/>
      </c>
      <c r="AI418" s="11">
        <f t="shared" ca="1" si="111"/>
        <v>0</v>
      </c>
      <c r="AJ418" s="11">
        <f t="shared" ca="1" si="111"/>
        <v>0</v>
      </c>
      <c r="AK418" s="11">
        <f t="shared" ca="1" si="111"/>
        <v>0</v>
      </c>
      <c r="AL418" s="11">
        <f t="shared" ca="1" si="111"/>
        <v>0</v>
      </c>
      <c r="AM418" s="11">
        <f t="shared" ca="1" si="111"/>
        <v>0</v>
      </c>
      <c r="AN418" s="11">
        <f t="shared" ca="1" si="111"/>
        <v>0</v>
      </c>
      <c r="AO418" s="11">
        <f t="shared" ca="1" si="111"/>
        <v>0</v>
      </c>
      <c r="AP418" s="11">
        <f t="shared" ca="1" si="111"/>
        <v>0</v>
      </c>
      <c r="AQ418" s="11">
        <f t="shared" ca="1" si="111"/>
        <v>0</v>
      </c>
      <c r="AR418" s="11">
        <f t="shared" ca="1" si="111"/>
        <v>0</v>
      </c>
      <c r="AS418" s="11">
        <f t="shared" ca="1" si="112"/>
        <v>0</v>
      </c>
      <c r="AT418" s="11">
        <f t="shared" ca="1" si="112"/>
        <v>0</v>
      </c>
      <c r="AU418" s="11">
        <f t="shared" ca="1" si="112"/>
        <v>0</v>
      </c>
      <c r="AV418" s="11">
        <f t="shared" ca="1" si="112"/>
        <v>0</v>
      </c>
      <c r="AW418" s="11">
        <f t="shared" ca="1" si="112"/>
        <v>0</v>
      </c>
      <c r="AX418" s="11">
        <f t="shared" ca="1" si="112"/>
        <v>0</v>
      </c>
      <c r="AY418" s="11">
        <f t="shared" ca="1" si="112"/>
        <v>0</v>
      </c>
      <c r="AZ418" s="11">
        <f t="shared" ca="1" si="112"/>
        <v>0</v>
      </c>
      <c r="BA418" s="11">
        <f t="shared" ca="1" si="112"/>
        <v>0</v>
      </c>
      <c r="BB418" s="11"/>
      <c r="BC418" s="11">
        <f>IF($AG418,SUMPRODUCT(AI$2:AI418,$AH$2:$AH418)/SUM($AH$2:$AH418),0)</f>
        <v>0</v>
      </c>
      <c r="BD418" s="11">
        <f>IF($AG418,SUMPRODUCT(AJ$2:AJ418,$AH$2:$AH418)/SUM($AH$2:$AH418),0)</f>
        <v>0</v>
      </c>
      <c r="BE418" s="11">
        <f>IF($AG418,SUMPRODUCT(AK$2:AK418,$AH$2:$AH418)/SUM($AH$2:$AH418),0)</f>
        <v>0</v>
      </c>
      <c r="BF418" s="11">
        <f>IF($AG418,SUMPRODUCT(AL$2:AL418,$AH$2:$AH418)/SUM($AH$2:$AH418),0)</f>
        <v>0</v>
      </c>
      <c r="BG418" s="11">
        <f>IF($AG418,SUMPRODUCT(AM$2:AM418,$AH$2:$AH418)/SUM($AH$2:$AH418),0)</f>
        <v>0</v>
      </c>
      <c r="BH418" s="11">
        <f>IF($AG418,SUMPRODUCT(AN$2:AN418,$AH$2:$AH418)/SUM($AH$2:$AH418),0)</f>
        <v>0</v>
      </c>
      <c r="BI418" s="11">
        <f>IF($AG418,SUMPRODUCT(AO$2:AO418,$AH$2:$AH418)/SUM($AH$2:$AH418),0)</f>
        <v>0</v>
      </c>
      <c r="BJ418" s="11">
        <f>IF($AG418,SUMPRODUCT(AP$2:AP418,$AH$2:$AH418)/SUM($AH$2:$AH418),0)</f>
        <v>0</v>
      </c>
      <c r="BK418" s="11">
        <f>IF($AG418,SUMPRODUCT(AQ$2:AQ418,$AH$2:$AH418)/SUM($AH$2:$AH418),0)</f>
        <v>0</v>
      </c>
      <c r="BL418" s="11">
        <f>IF($AG418,SUMPRODUCT(AR$2:AR418,$AH$2:$AH418)/SUM($AH$2:$AH418),0)</f>
        <v>0</v>
      </c>
      <c r="BM418" s="11">
        <f>IF($AG418,SUMPRODUCT(AS$2:AS418,$AH$2:$AH418)/SUM($AH$2:$AH418),0)</f>
        <v>0</v>
      </c>
      <c r="BN418" s="11">
        <f>IF($AG418,SUMPRODUCT(AT$2:AT418,$AH$2:$AH418)/SUM($AH$2:$AH418),0)</f>
        <v>0</v>
      </c>
      <c r="BO418" s="11">
        <f>IF($AG418,SUMPRODUCT(AU$2:AU418,$AH$2:$AH418)/SUM($AH$2:$AH418),0)</f>
        <v>0</v>
      </c>
      <c r="BP418" s="11">
        <f>IF($AG418,SUMPRODUCT(AV$2:AV418,$AH$2:$AH418)/SUM($AH$2:$AH418),0)</f>
        <v>0</v>
      </c>
      <c r="BQ418" s="11">
        <f>IF($AG418,SUMPRODUCT(AW$2:AW418,$AH$2:$AH418)/SUM($AH$2:$AH418),0)</f>
        <v>0</v>
      </c>
      <c r="BR418" s="11">
        <f>IF($AG418,SUMPRODUCT(AX$2:AX418,$AH$2:$AH418)/SUM($AH$2:$AH418),0)</f>
        <v>0</v>
      </c>
      <c r="BS418" s="11">
        <f>IF($AG418,SUMPRODUCT(AY$2:AY418,$AH$2:$AH418)/SUM($AH$2:$AH418),0)</f>
        <v>0</v>
      </c>
      <c r="BT418" s="11">
        <f>IF($AG418,SUMPRODUCT(AZ$2:AZ418,$AH$2:$AH418)/SUM($AH$2:$AH418),0)</f>
        <v>0</v>
      </c>
      <c r="BU418" s="11">
        <f>IF($AG418,SUMPRODUCT(BA$2:BA418,$AH$2:$AH418)/SUM($AH$2:$AH418),0)</f>
        <v>0</v>
      </c>
      <c r="BV418" s="11"/>
      <c r="BW418" s="109" cm="1">
        <f t="array" ref="BW418">IF($AG418,SQRT(SUMPRODUCT($AH$2:$AH418, (AI$2:AI418-BC418)^2)/(SUM($AH$2:$AH418)-1)),0)</f>
        <v>0</v>
      </c>
      <c r="BX418" s="109" cm="1">
        <f t="array" ref="BX418">IF($AG418,SQRT(SUMPRODUCT($AH$2:$AH418, (AJ$2:AJ418-BD418)^2)/(SUM($AH$2:$AH418)-1)),0)</f>
        <v>0</v>
      </c>
      <c r="BY418" s="109" cm="1">
        <f t="array" ref="BY418">IF($AG418,SQRT(SUMPRODUCT($AH$2:$AH418, (AK$2:AK418-BE418)^2)/(SUM($AH$2:$AH418)-1)),0)</f>
        <v>0</v>
      </c>
      <c r="BZ418" s="109" cm="1">
        <f t="array" ref="BZ418">IF($AG418,SQRT(SUMPRODUCT($AH$2:$AH418, (AL$2:AL418-BF418)^2)/(SUM($AH$2:$AH418)-1)),0)</f>
        <v>0</v>
      </c>
      <c r="CA418" s="109" cm="1">
        <f t="array" ref="CA418">IF($AG418,SQRT(SUMPRODUCT($AH$2:$AH418, (AM$2:AM418-BG418)^2)/(SUM($AH$2:$AH418)-1)),0)</f>
        <v>0</v>
      </c>
      <c r="CB418" s="109" cm="1">
        <f t="array" ref="CB418">IF($AG418,SQRT(SUMPRODUCT($AH$2:$AH418, (AN$2:AN418-BH418)^2)/(SUM($AH$2:$AH418)-1)),0)</f>
        <v>0</v>
      </c>
      <c r="CC418" s="109" cm="1">
        <f t="array" ref="CC418">IF($AG418,SQRT(SUMPRODUCT($AH$2:$AH418, (AO$2:AO418-BI418)^2)/(SUM($AH$2:$AH418)-1)),0)</f>
        <v>0</v>
      </c>
      <c r="CD418" s="109" cm="1">
        <f t="array" ref="CD418">IF($AG418,SQRT(SUMPRODUCT($AH$2:$AH418, (AP$2:AP418-BJ418)^2)/(SUM($AH$2:$AH418)-1)),0)</f>
        <v>0</v>
      </c>
      <c r="CE418" s="109" cm="1">
        <f t="array" ref="CE418">IF($AG418,SQRT(SUMPRODUCT($AH$2:$AH418, (AQ$2:AQ418-BK418)^2)/(SUM($AH$2:$AH418)-1)),0)</f>
        <v>0</v>
      </c>
      <c r="CF418" s="109" cm="1">
        <f t="array" ref="CF418">IF($AG418,SQRT(SUMPRODUCT($AH$2:$AH418, (AR$2:AR418-BL418)^2)/(SUM($AH$2:$AH418)-1)),0)</f>
        <v>0</v>
      </c>
      <c r="CG418" s="109" cm="1">
        <f t="array" ref="CG418">IF($AG418,SQRT(SUMPRODUCT($AH$2:$AH418, (AS$2:AS418-BM418)^2)/(SUM($AH$2:$AH418)-1)),0)</f>
        <v>0</v>
      </c>
      <c r="CH418" s="109" cm="1">
        <f t="array" ref="CH418">IF($AG418,SQRT(SUMPRODUCT($AH$2:$AH418, (AT$2:AT418-BN418)^2)/(SUM($AH$2:$AH418)-1)),0)</f>
        <v>0</v>
      </c>
      <c r="CI418" s="109" cm="1">
        <f t="array" ref="CI418">IF($AG418,SQRT(SUMPRODUCT($AH$2:$AH418, (AU$2:AU418-BO418)^2)/(SUM($AH$2:$AH418)-1)),0)</f>
        <v>0</v>
      </c>
      <c r="CJ418" s="109" cm="1">
        <f t="array" ref="CJ418">IF($AG418,SQRT(SUMPRODUCT($AH$2:$AH418, (AV$2:AV418-BP418)^2)/(SUM($AH$2:$AH418)-1)),0)</f>
        <v>0</v>
      </c>
      <c r="CK418" s="109" cm="1">
        <f t="array" ref="CK418">IF($AG418,SQRT(SUMPRODUCT($AH$2:$AH418, (AW$2:AW418-BQ418)^2)/(SUM($AH$2:$AH418)-1)),0)</f>
        <v>0</v>
      </c>
      <c r="CL418" s="109" cm="1">
        <f t="array" ref="CL418">IF($AG418,SQRT(SUMPRODUCT($AH$2:$AH418, (AX$2:AX418-BR418)^2)/(SUM($AH$2:$AH418)-1)),0)</f>
        <v>0</v>
      </c>
      <c r="CM418" s="109" cm="1">
        <f t="array" ref="CM418">IF($AG418,SQRT(SUMPRODUCT($AH$2:$AH418, (AY$2:AY418-BS418)^2)/(SUM($AH$2:$AH418)-1)),0)</f>
        <v>0</v>
      </c>
      <c r="CN418" s="109" cm="1">
        <f t="array" ref="CN418">IF($AG418,SQRT(SUMPRODUCT($AH$2:$AH418, (AZ$2:AZ418-BT418)^2)/(SUM($AH$2:$AH418)-1)),0)</f>
        <v>0</v>
      </c>
      <c r="CO418" s="109" cm="1">
        <f t="array" ref="CO418">IF($AG418,SQRT(SUMPRODUCT($AH$2:$AH418, (BA$2:BA418-BU418)^2)/(SUM($AH$2:$AH418)-1)),0)</f>
        <v>0</v>
      </c>
    </row>
    <row r="419" spans="34:93" x14ac:dyDescent="0.25">
      <c r="AH419" s="99" t="str">
        <f t="shared" si="102"/>
        <v/>
      </c>
      <c r="AI419" s="11">
        <f t="shared" ca="1" si="111"/>
        <v>0</v>
      </c>
      <c r="AJ419" s="11">
        <f t="shared" ca="1" si="111"/>
        <v>0</v>
      </c>
      <c r="AK419" s="11">
        <f t="shared" ca="1" si="111"/>
        <v>0</v>
      </c>
      <c r="AL419" s="11">
        <f t="shared" ca="1" si="111"/>
        <v>0</v>
      </c>
      <c r="AM419" s="11">
        <f t="shared" ca="1" si="111"/>
        <v>0</v>
      </c>
      <c r="AN419" s="11">
        <f t="shared" ca="1" si="111"/>
        <v>0</v>
      </c>
      <c r="AO419" s="11">
        <f t="shared" ca="1" si="111"/>
        <v>0</v>
      </c>
      <c r="AP419" s="11">
        <f t="shared" ca="1" si="111"/>
        <v>0</v>
      </c>
      <c r="AQ419" s="11">
        <f t="shared" ca="1" si="111"/>
        <v>0</v>
      </c>
      <c r="AR419" s="11">
        <f t="shared" ca="1" si="111"/>
        <v>0</v>
      </c>
      <c r="AS419" s="11">
        <f t="shared" ca="1" si="112"/>
        <v>0</v>
      </c>
      <c r="AT419" s="11">
        <f t="shared" ca="1" si="112"/>
        <v>0</v>
      </c>
      <c r="AU419" s="11">
        <f t="shared" ca="1" si="112"/>
        <v>0</v>
      </c>
      <c r="AV419" s="11">
        <f t="shared" ca="1" si="112"/>
        <v>0</v>
      </c>
      <c r="AW419" s="11">
        <f t="shared" ca="1" si="112"/>
        <v>0</v>
      </c>
      <c r="AX419" s="11">
        <f t="shared" ca="1" si="112"/>
        <v>0</v>
      </c>
      <c r="AY419" s="11">
        <f t="shared" ca="1" si="112"/>
        <v>0</v>
      </c>
      <c r="AZ419" s="11">
        <f t="shared" ca="1" si="112"/>
        <v>0</v>
      </c>
      <c r="BA419" s="11">
        <f t="shared" ca="1" si="112"/>
        <v>0</v>
      </c>
      <c r="BB419" s="11"/>
      <c r="BC419" s="11">
        <f>IF($AG419,SUMPRODUCT(AI$2:AI419,$AH$2:$AH419)/SUM($AH$2:$AH419),0)</f>
        <v>0</v>
      </c>
      <c r="BD419" s="11">
        <f>IF($AG419,SUMPRODUCT(AJ$2:AJ419,$AH$2:$AH419)/SUM($AH$2:$AH419),0)</f>
        <v>0</v>
      </c>
      <c r="BE419" s="11">
        <f>IF($AG419,SUMPRODUCT(AK$2:AK419,$AH$2:$AH419)/SUM($AH$2:$AH419),0)</f>
        <v>0</v>
      </c>
      <c r="BF419" s="11">
        <f>IF($AG419,SUMPRODUCT(AL$2:AL419,$AH$2:$AH419)/SUM($AH$2:$AH419),0)</f>
        <v>0</v>
      </c>
      <c r="BG419" s="11">
        <f>IF($AG419,SUMPRODUCT(AM$2:AM419,$AH$2:$AH419)/SUM($AH$2:$AH419),0)</f>
        <v>0</v>
      </c>
      <c r="BH419" s="11">
        <f>IF($AG419,SUMPRODUCT(AN$2:AN419,$AH$2:$AH419)/SUM($AH$2:$AH419),0)</f>
        <v>0</v>
      </c>
      <c r="BI419" s="11">
        <f>IF($AG419,SUMPRODUCT(AO$2:AO419,$AH$2:$AH419)/SUM($AH$2:$AH419),0)</f>
        <v>0</v>
      </c>
      <c r="BJ419" s="11">
        <f>IF($AG419,SUMPRODUCT(AP$2:AP419,$AH$2:$AH419)/SUM($AH$2:$AH419),0)</f>
        <v>0</v>
      </c>
      <c r="BK419" s="11">
        <f>IF($AG419,SUMPRODUCT(AQ$2:AQ419,$AH$2:$AH419)/SUM($AH$2:$AH419),0)</f>
        <v>0</v>
      </c>
      <c r="BL419" s="11">
        <f>IF($AG419,SUMPRODUCT(AR$2:AR419,$AH$2:$AH419)/SUM($AH$2:$AH419),0)</f>
        <v>0</v>
      </c>
      <c r="BM419" s="11">
        <f>IF($AG419,SUMPRODUCT(AS$2:AS419,$AH$2:$AH419)/SUM($AH$2:$AH419),0)</f>
        <v>0</v>
      </c>
      <c r="BN419" s="11">
        <f>IF($AG419,SUMPRODUCT(AT$2:AT419,$AH$2:$AH419)/SUM($AH$2:$AH419),0)</f>
        <v>0</v>
      </c>
      <c r="BO419" s="11">
        <f>IF($AG419,SUMPRODUCT(AU$2:AU419,$AH$2:$AH419)/SUM($AH$2:$AH419),0)</f>
        <v>0</v>
      </c>
      <c r="BP419" s="11">
        <f>IF($AG419,SUMPRODUCT(AV$2:AV419,$AH$2:$AH419)/SUM($AH$2:$AH419),0)</f>
        <v>0</v>
      </c>
      <c r="BQ419" s="11">
        <f>IF($AG419,SUMPRODUCT(AW$2:AW419,$AH$2:$AH419)/SUM($AH$2:$AH419),0)</f>
        <v>0</v>
      </c>
      <c r="BR419" s="11">
        <f>IF($AG419,SUMPRODUCT(AX$2:AX419,$AH$2:$AH419)/SUM($AH$2:$AH419),0)</f>
        <v>0</v>
      </c>
      <c r="BS419" s="11">
        <f>IF($AG419,SUMPRODUCT(AY$2:AY419,$AH$2:$AH419)/SUM($AH$2:$AH419),0)</f>
        <v>0</v>
      </c>
      <c r="BT419" s="11">
        <f>IF($AG419,SUMPRODUCT(AZ$2:AZ419,$AH$2:$AH419)/SUM($AH$2:$AH419),0)</f>
        <v>0</v>
      </c>
      <c r="BU419" s="11">
        <f>IF($AG419,SUMPRODUCT(BA$2:BA419,$AH$2:$AH419)/SUM($AH$2:$AH419),0)</f>
        <v>0</v>
      </c>
      <c r="BV419" s="11"/>
      <c r="BW419" s="109" cm="1">
        <f t="array" ref="BW419">IF($AG419,SQRT(SUMPRODUCT($AH$2:$AH419, (AI$2:AI419-BC419)^2)/(SUM($AH$2:$AH419)-1)),0)</f>
        <v>0</v>
      </c>
      <c r="BX419" s="109" cm="1">
        <f t="array" ref="BX419">IF($AG419,SQRT(SUMPRODUCT($AH$2:$AH419, (AJ$2:AJ419-BD419)^2)/(SUM($AH$2:$AH419)-1)),0)</f>
        <v>0</v>
      </c>
      <c r="BY419" s="109" cm="1">
        <f t="array" ref="BY419">IF($AG419,SQRT(SUMPRODUCT($AH$2:$AH419, (AK$2:AK419-BE419)^2)/(SUM($AH$2:$AH419)-1)),0)</f>
        <v>0</v>
      </c>
      <c r="BZ419" s="109" cm="1">
        <f t="array" ref="BZ419">IF($AG419,SQRT(SUMPRODUCT($AH$2:$AH419, (AL$2:AL419-BF419)^2)/(SUM($AH$2:$AH419)-1)),0)</f>
        <v>0</v>
      </c>
      <c r="CA419" s="109" cm="1">
        <f t="array" ref="CA419">IF($AG419,SQRT(SUMPRODUCT($AH$2:$AH419, (AM$2:AM419-BG419)^2)/(SUM($AH$2:$AH419)-1)),0)</f>
        <v>0</v>
      </c>
      <c r="CB419" s="109" cm="1">
        <f t="array" ref="CB419">IF($AG419,SQRT(SUMPRODUCT($AH$2:$AH419, (AN$2:AN419-BH419)^2)/(SUM($AH$2:$AH419)-1)),0)</f>
        <v>0</v>
      </c>
      <c r="CC419" s="109" cm="1">
        <f t="array" ref="CC419">IF($AG419,SQRT(SUMPRODUCT($AH$2:$AH419, (AO$2:AO419-BI419)^2)/(SUM($AH$2:$AH419)-1)),0)</f>
        <v>0</v>
      </c>
      <c r="CD419" s="109" cm="1">
        <f t="array" ref="CD419">IF($AG419,SQRT(SUMPRODUCT($AH$2:$AH419, (AP$2:AP419-BJ419)^2)/(SUM($AH$2:$AH419)-1)),0)</f>
        <v>0</v>
      </c>
      <c r="CE419" s="109" cm="1">
        <f t="array" ref="CE419">IF($AG419,SQRT(SUMPRODUCT($AH$2:$AH419, (AQ$2:AQ419-BK419)^2)/(SUM($AH$2:$AH419)-1)),0)</f>
        <v>0</v>
      </c>
      <c r="CF419" s="109" cm="1">
        <f t="array" ref="CF419">IF($AG419,SQRT(SUMPRODUCT($AH$2:$AH419, (AR$2:AR419-BL419)^2)/(SUM($AH$2:$AH419)-1)),0)</f>
        <v>0</v>
      </c>
      <c r="CG419" s="109" cm="1">
        <f t="array" ref="CG419">IF($AG419,SQRT(SUMPRODUCT($AH$2:$AH419, (AS$2:AS419-BM419)^2)/(SUM($AH$2:$AH419)-1)),0)</f>
        <v>0</v>
      </c>
      <c r="CH419" s="109" cm="1">
        <f t="array" ref="CH419">IF($AG419,SQRT(SUMPRODUCT($AH$2:$AH419, (AT$2:AT419-BN419)^2)/(SUM($AH$2:$AH419)-1)),0)</f>
        <v>0</v>
      </c>
      <c r="CI419" s="109" cm="1">
        <f t="array" ref="CI419">IF($AG419,SQRT(SUMPRODUCT($AH$2:$AH419, (AU$2:AU419-BO419)^2)/(SUM($AH$2:$AH419)-1)),0)</f>
        <v>0</v>
      </c>
      <c r="CJ419" s="109" cm="1">
        <f t="array" ref="CJ419">IF($AG419,SQRT(SUMPRODUCT($AH$2:$AH419, (AV$2:AV419-BP419)^2)/(SUM($AH$2:$AH419)-1)),0)</f>
        <v>0</v>
      </c>
      <c r="CK419" s="109" cm="1">
        <f t="array" ref="CK419">IF($AG419,SQRT(SUMPRODUCT($AH$2:$AH419, (AW$2:AW419-BQ419)^2)/(SUM($AH$2:$AH419)-1)),0)</f>
        <v>0</v>
      </c>
      <c r="CL419" s="109" cm="1">
        <f t="array" ref="CL419">IF($AG419,SQRT(SUMPRODUCT($AH$2:$AH419, (AX$2:AX419-BR419)^2)/(SUM($AH$2:$AH419)-1)),0)</f>
        <v>0</v>
      </c>
      <c r="CM419" s="109" cm="1">
        <f t="array" ref="CM419">IF($AG419,SQRT(SUMPRODUCT($AH$2:$AH419, (AY$2:AY419-BS419)^2)/(SUM($AH$2:$AH419)-1)),0)</f>
        <v>0</v>
      </c>
      <c r="CN419" s="109" cm="1">
        <f t="array" ref="CN419">IF($AG419,SQRT(SUMPRODUCT($AH$2:$AH419, (AZ$2:AZ419-BT419)^2)/(SUM($AH$2:$AH419)-1)),0)</f>
        <v>0</v>
      </c>
      <c r="CO419" s="109" cm="1">
        <f t="array" ref="CO419">IF($AG419,SQRT(SUMPRODUCT($AH$2:$AH419, (BA$2:BA419-BU419)^2)/(SUM($AH$2:$AH419)-1)),0)</f>
        <v>0</v>
      </c>
    </row>
    <row r="420" spans="34:93" x14ac:dyDescent="0.25">
      <c r="AH420" s="99" t="str">
        <f t="shared" si="102"/>
        <v/>
      </c>
      <c r="AI420" s="11">
        <f t="shared" ca="1" si="111"/>
        <v>0</v>
      </c>
      <c r="AJ420" s="11">
        <f t="shared" ca="1" si="111"/>
        <v>0</v>
      </c>
      <c r="AK420" s="11">
        <f t="shared" ca="1" si="111"/>
        <v>0</v>
      </c>
      <c r="AL420" s="11">
        <f t="shared" ca="1" si="111"/>
        <v>0</v>
      </c>
      <c r="AM420" s="11">
        <f t="shared" ca="1" si="111"/>
        <v>0</v>
      </c>
      <c r="AN420" s="11">
        <f t="shared" ca="1" si="111"/>
        <v>0</v>
      </c>
      <c r="AO420" s="11">
        <f t="shared" ca="1" si="111"/>
        <v>0</v>
      </c>
      <c r="AP420" s="11">
        <f t="shared" ca="1" si="111"/>
        <v>0</v>
      </c>
      <c r="AQ420" s="11">
        <f t="shared" ca="1" si="111"/>
        <v>0</v>
      </c>
      <c r="AR420" s="11">
        <f t="shared" ca="1" si="111"/>
        <v>0</v>
      </c>
      <c r="AS420" s="11">
        <f t="shared" ca="1" si="112"/>
        <v>0</v>
      </c>
      <c r="AT420" s="11">
        <f t="shared" ca="1" si="112"/>
        <v>0</v>
      </c>
      <c r="AU420" s="11">
        <f t="shared" ca="1" si="112"/>
        <v>0</v>
      </c>
      <c r="AV420" s="11">
        <f t="shared" ca="1" si="112"/>
        <v>0</v>
      </c>
      <c r="AW420" s="11">
        <f t="shared" ca="1" si="112"/>
        <v>0</v>
      </c>
      <c r="AX420" s="11">
        <f t="shared" ca="1" si="112"/>
        <v>0</v>
      </c>
      <c r="AY420" s="11">
        <f t="shared" ca="1" si="112"/>
        <v>0</v>
      </c>
      <c r="AZ420" s="11">
        <f t="shared" ca="1" si="112"/>
        <v>0</v>
      </c>
      <c r="BA420" s="11">
        <f t="shared" ca="1" si="112"/>
        <v>0</v>
      </c>
      <c r="BB420" s="11"/>
      <c r="BC420" s="11">
        <f>IF($AG420,SUMPRODUCT(AI$2:AI420,$AH$2:$AH420)/SUM($AH$2:$AH420),0)</f>
        <v>0</v>
      </c>
      <c r="BD420" s="11">
        <f>IF($AG420,SUMPRODUCT(AJ$2:AJ420,$AH$2:$AH420)/SUM($AH$2:$AH420),0)</f>
        <v>0</v>
      </c>
      <c r="BE420" s="11">
        <f>IF($AG420,SUMPRODUCT(AK$2:AK420,$AH$2:$AH420)/SUM($AH$2:$AH420),0)</f>
        <v>0</v>
      </c>
      <c r="BF420" s="11">
        <f>IF($AG420,SUMPRODUCT(AL$2:AL420,$AH$2:$AH420)/SUM($AH$2:$AH420),0)</f>
        <v>0</v>
      </c>
      <c r="BG420" s="11">
        <f>IF($AG420,SUMPRODUCT(AM$2:AM420,$AH$2:$AH420)/SUM($AH$2:$AH420),0)</f>
        <v>0</v>
      </c>
      <c r="BH420" s="11">
        <f>IF($AG420,SUMPRODUCT(AN$2:AN420,$AH$2:$AH420)/SUM($AH$2:$AH420),0)</f>
        <v>0</v>
      </c>
      <c r="BI420" s="11">
        <f>IF($AG420,SUMPRODUCT(AO$2:AO420,$AH$2:$AH420)/SUM($AH$2:$AH420),0)</f>
        <v>0</v>
      </c>
      <c r="BJ420" s="11">
        <f>IF($AG420,SUMPRODUCT(AP$2:AP420,$AH$2:$AH420)/SUM($AH$2:$AH420),0)</f>
        <v>0</v>
      </c>
      <c r="BK420" s="11">
        <f>IF($AG420,SUMPRODUCT(AQ$2:AQ420,$AH$2:$AH420)/SUM($AH$2:$AH420),0)</f>
        <v>0</v>
      </c>
      <c r="BL420" s="11">
        <f>IF($AG420,SUMPRODUCT(AR$2:AR420,$AH$2:$AH420)/SUM($AH$2:$AH420),0)</f>
        <v>0</v>
      </c>
      <c r="BM420" s="11">
        <f>IF($AG420,SUMPRODUCT(AS$2:AS420,$AH$2:$AH420)/SUM($AH$2:$AH420),0)</f>
        <v>0</v>
      </c>
      <c r="BN420" s="11">
        <f>IF($AG420,SUMPRODUCT(AT$2:AT420,$AH$2:$AH420)/SUM($AH$2:$AH420),0)</f>
        <v>0</v>
      </c>
      <c r="BO420" s="11">
        <f>IF($AG420,SUMPRODUCT(AU$2:AU420,$AH$2:$AH420)/SUM($AH$2:$AH420),0)</f>
        <v>0</v>
      </c>
      <c r="BP420" s="11">
        <f>IF($AG420,SUMPRODUCT(AV$2:AV420,$AH$2:$AH420)/SUM($AH$2:$AH420),0)</f>
        <v>0</v>
      </c>
      <c r="BQ420" s="11">
        <f>IF($AG420,SUMPRODUCT(AW$2:AW420,$AH$2:$AH420)/SUM($AH$2:$AH420),0)</f>
        <v>0</v>
      </c>
      <c r="BR420" s="11">
        <f>IF($AG420,SUMPRODUCT(AX$2:AX420,$AH$2:$AH420)/SUM($AH$2:$AH420),0)</f>
        <v>0</v>
      </c>
      <c r="BS420" s="11">
        <f>IF($AG420,SUMPRODUCT(AY$2:AY420,$AH$2:$AH420)/SUM($AH$2:$AH420),0)</f>
        <v>0</v>
      </c>
      <c r="BT420" s="11">
        <f>IF($AG420,SUMPRODUCT(AZ$2:AZ420,$AH$2:$AH420)/SUM($AH$2:$AH420),0)</f>
        <v>0</v>
      </c>
      <c r="BU420" s="11">
        <f>IF($AG420,SUMPRODUCT(BA$2:BA420,$AH$2:$AH420)/SUM($AH$2:$AH420),0)</f>
        <v>0</v>
      </c>
      <c r="BV420" s="11"/>
      <c r="BW420" s="109" cm="1">
        <f t="array" ref="BW420">IF($AG420,SQRT(SUMPRODUCT($AH$2:$AH420, (AI$2:AI420-BC420)^2)/(SUM($AH$2:$AH420)-1)),0)</f>
        <v>0</v>
      </c>
      <c r="BX420" s="109" cm="1">
        <f t="array" ref="BX420">IF($AG420,SQRT(SUMPRODUCT($AH$2:$AH420, (AJ$2:AJ420-BD420)^2)/(SUM($AH$2:$AH420)-1)),0)</f>
        <v>0</v>
      </c>
      <c r="BY420" s="109" cm="1">
        <f t="array" ref="BY420">IF($AG420,SQRT(SUMPRODUCT($AH$2:$AH420, (AK$2:AK420-BE420)^2)/(SUM($AH$2:$AH420)-1)),0)</f>
        <v>0</v>
      </c>
      <c r="BZ420" s="109" cm="1">
        <f t="array" ref="BZ420">IF($AG420,SQRT(SUMPRODUCT($AH$2:$AH420, (AL$2:AL420-BF420)^2)/(SUM($AH$2:$AH420)-1)),0)</f>
        <v>0</v>
      </c>
      <c r="CA420" s="109" cm="1">
        <f t="array" ref="CA420">IF($AG420,SQRT(SUMPRODUCT($AH$2:$AH420, (AM$2:AM420-BG420)^2)/(SUM($AH$2:$AH420)-1)),0)</f>
        <v>0</v>
      </c>
      <c r="CB420" s="109" cm="1">
        <f t="array" ref="CB420">IF($AG420,SQRT(SUMPRODUCT($AH$2:$AH420, (AN$2:AN420-BH420)^2)/(SUM($AH$2:$AH420)-1)),0)</f>
        <v>0</v>
      </c>
      <c r="CC420" s="109" cm="1">
        <f t="array" ref="CC420">IF($AG420,SQRT(SUMPRODUCT($AH$2:$AH420, (AO$2:AO420-BI420)^2)/(SUM($AH$2:$AH420)-1)),0)</f>
        <v>0</v>
      </c>
      <c r="CD420" s="109" cm="1">
        <f t="array" ref="CD420">IF($AG420,SQRT(SUMPRODUCT($AH$2:$AH420, (AP$2:AP420-BJ420)^2)/(SUM($AH$2:$AH420)-1)),0)</f>
        <v>0</v>
      </c>
      <c r="CE420" s="109" cm="1">
        <f t="array" ref="CE420">IF($AG420,SQRT(SUMPRODUCT($AH$2:$AH420, (AQ$2:AQ420-BK420)^2)/(SUM($AH$2:$AH420)-1)),0)</f>
        <v>0</v>
      </c>
      <c r="CF420" s="109" cm="1">
        <f t="array" ref="CF420">IF($AG420,SQRT(SUMPRODUCT($AH$2:$AH420, (AR$2:AR420-BL420)^2)/(SUM($AH$2:$AH420)-1)),0)</f>
        <v>0</v>
      </c>
      <c r="CG420" s="109" cm="1">
        <f t="array" ref="CG420">IF($AG420,SQRT(SUMPRODUCT($AH$2:$AH420, (AS$2:AS420-BM420)^2)/(SUM($AH$2:$AH420)-1)),0)</f>
        <v>0</v>
      </c>
      <c r="CH420" s="109" cm="1">
        <f t="array" ref="CH420">IF($AG420,SQRT(SUMPRODUCT($AH$2:$AH420, (AT$2:AT420-BN420)^2)/(SUM($AH$2:$AH420)-1)),0)</f>
        <v>0</v>
      </c>
      <c r="CI420" s="109" cm="1">
        <f t="array" ref="CI420">IF($AG420,SQRT(SUMPRODUCT($AH$2:$AH420, (AU$2:AU420-BO420)^2)/(SUM($AH$2:$AH420)-1)),0)</f>
        <v>0</v>
      </c>
      <c r="CJ420" s="109" cm="1">
        <f t="array" ref="CJ420">IF($AG420,SQRT(SUMPRODUCT($AH$2:$AH420, (AV$2:AV420-BP420)^2)/(SUM($AH$2:$AH420)-1)),0)</f>
        <v>0</v>
      </c>
      <c r="CK420" s="109" cm="1">
        <f t="array" ref="CK420">IF($AG420,SQRT(SUMPRODUCT($AH$2:$AH420, (AW$2:AW420-BQ420)^2)/(SUM($AH$2:$AH420)-1)),0)</f>
        <v>0</v>
      </c>
      <c r="CL420" s="109" cm="1">
        <f t="array" ref="CL420">IF($AG420,SQRT(SUMPRODUCT($AH$2:$AH420, (AX$2:AX420-BR420)^2)/(SUM($AH$2:$AH420)-1)),0)</f>
        <v>0</v>
      </c>
      <c r="CM420" s="109" cm="1">
        <f t="array" ref="CM420">IF($AG420,SQRT(SUMPRODUCT($AH$2:$AH420, (AY$2:AY420-BS420)^2)/(SUM($AH$2:$AH420)-1)),0)</f>
        <v>0</v>
      </c>
      <c r="CN420" s="109" cm="1">
        <f t="array" ref="CN420">IF($AG420,SQRT(SUMPRODUCT($AH$2:$AH420, (AZ$2:AZ420-BT420)^2)/(SUM($AH$2:$AH420)-1)),0)</f>
        <v>0</v>
      </c>
      <c r="CO420" s="109" cm="1">
        <f t="array" ref="CO420">IF($AG420,SQRT(SUMPRODUCT($AH$2:$AH420, (BA$2:BA420-BU420)^2)/(SUM($AH$2:$AH420)-1)),0)</f>
        <v>0</v>
      </c>
    </row>
    <row r="421" spans="34:93" x14ac:dyDescent="0.25">
      <c r="AH421" s="99" t="str">
        <f t="shared" si="102"/>
        <v/>
      </c>
      <c r="AI421" s="11">
        <f t="shared" ca="1" si="111"/>
        <v>0</v>
      </c>
      <c r="AJ421" s="11">
        <f t="shared" ca="1" si="111"/>
        <v>0</v>
      </c>
      <c r="AK421" s="11">
        <f t="shared" ca="1" si="111"/>
        <v>0</v>
      </c>
      <c r="AL421" s="11">
        <f t="shared" ca="1" si="111"/>
        <v>0</v>
      </c>
      <c r="AM421" s="11">
        <f t="shared" ca="1" si="111"/>
        <v>0</v>
      </c>
      <c r="AN421" s="11">
        <f t="shared" ca="1" si="111"/>
        <v>0</v>
      </c>
      <c r="AO421" s="11">
        <f t="shared" ca="1" si="111"/>
        <v>0</v>
      </c>
      <c r="AP421" s="11">
        <f t="shared" ca="1" si="111"/>
        <v>0</v>
      </c>
      <c r="AQ421" s="11">
        <f t="shared" ca="1" si="111"/>
        <v>0</v>
      </c>
      <c r="AR421" s="11">
        <f t="shared" ca="1" si="111"/>
        <v>0</v>
      </c>
      <c r="AS421" s="11">
        <f t="shared" ca="1" si="112"/>
        <v>0</v>
      </c>
      <c r="AT421" s="11">
        <f t="shared" ca="1" si="112"/>
        <v>0</v>
      </c>
      <c r="AU421" s="11">
        <f t="shared" ca="1" si="112"/>
        <v>0</v>
      </c>
      <c r="AV421" s="11">
        <f t="shared" ca="1" si="112"/>
        <v>0</v>
      </c>
      <c r="AW421" s="11">
        <f t="shared" ca="1" si="112"/>
        <v>0</v>
      </c>
      <c r="AX421" s="11">
        <f t="shared" ca="1" si="112"/>
        <v>0</v>
      </c>
      <c r="AY421" s="11">
        <f t="shared" ca="1" si="112"/>
        <v>0</v>
      </c>
      <c r="AZ421" s="11">
        <f t="shared" ca="1" si="112"/>
        <v>0</v>
      </c>
      <c r="BA421" s="11">
        <f t="shared" ca="1" si="112"/>
        <v>0</v>
      </c>
      <c r="BB421" s="11"/>
      <c r="BC421" s="11">
        <f>IF($AG421,SUMPRODUCT(AI$2:AI421,$AH$2:$AH421)/SUM($AH$2:$AH421),0)</f>
        <v>0</v>
      </c>
      <c r="BD421" s="11">
        <f>IF($AG421,SUMPRODUCT(AJ$2:AJ421,$AH$2:$AH421)/SUM($AH$2:$AH421),0)</f>
        <v>0</v>
      </c>
      <c r="BE421" s="11">
        <f>IF($AG421,SUMPRODUCT(AK$2:AK421,$AH$2:$AH421)/SUM($AH$2:$AH421),0)</f>
        <v>0</v>
      </c>
      <c r="BF421" s="11">
        <f>IF($AG421,SUMPRODUCT(AL$2:AL421,$AH$2:$AH421)/SUM($AH$2:$AH421),0)</f>
        <v>0</v>
      </c>
      <c r="BG421" s="11">
        <f>IF($AG421,SUMPRODUCT(AM$2:AM421,$AH$2:$AH421)/SUM($AH$2:$AH421),0)</f>
        <v>0</v>
      </c>
      <c r="BH421" s="11">
        <f>IF($AG421,SUMPRODUCT(AN$2:AN421,$AH$2:$AH421)/SUM($AH$2:$AH421),0)</f>
        <v>0</v>
      </c>
      <c r="BI421" s="11">
        <f>IF($AG421,SUMPRODUCT(AO$2:AO421,$AH$2:$AH421)/SUM($AH$2:$AH421),0)</f>
        <v>0</v>
      </c>
      <c r="BJ421" s="11">
        <f>IF($AG421,SUMPRODUCT(AP$2:AP421,$AH$2:$AH421)/SUM($AH$2:$AH421),0)</f>
        <v>0</v>
      </c>
      <c r="BK421" s="11">
        <f>IF($AG421,SUMPRODUCT(AQ$2:AQ421,$AH$2:$AH421)/SUM($AH$2:$AH421),0)</f>
        <v>0</v>
      </c>
      <c r="BL421" s="11">
        <f>IF($AG421,SUMPRODUCT(AR$2:AR421,$AH$2:$AH421)/SUM($AH$2:$AH421),0)</f>
        <v>0</v>
      </c>
      <c r="BM421" s="11">
        <f>IF($AG421,SUMPRODUCT(AS$2:AS421,$AH$2:$AH421)/SUM($AH$2:$AH421),0)</f>
        <v>0</v>
      </c>
      <c r="BN421" s="11">
        <f>IF($AG421,SUMPRODUCT(AT$2:AT421,$AH$2:$AH421)/SUM($AH$2:$AH421),0)</f>
        <v>0</v>
      </c>
      <c r="BO421" s="11">
        <f>IF($AG421,SUMPRODUCT(AU$2:AU421,$AH$2:$AH421)/SUM($AH$2:$AH421),0)</f>
        <v>0</v>
      </c>
      <c r="BP421" s="11">
        <f>IF($AG421,SUMPRODUCT(AV$2:AV421,$AH$2:$AH421)/SUM($AH$2:$AH421),0)</f>
        <v>0</v>
      </c>
      <c r="BQ421" s="11">
        <f>IF($AG421,SUMPRODUCT(AW$2:AW421,$AH$2:$AH421)/SUM($AH$2:$AH421),0)</f>
        <v>0</v>
      </c>
      <c r="BR421" s="11">
        <f>IF($AG421,SUMPRODUCT(AX$2:AX421,$AH$2:$AH421)/SUM($AH$2:$AH421),0)</f>
        <v>0</v>
      </c>
      <c r="BS421" s="11">
        <f>IF($AG421,SUMPRODUCT(AY$2:AY421,$AH$2:$AH421)/SUM($AH$2:$AH421),0)</f>
        <v>0</v>
      </c>
      <c r="BT421" s="11">
        <f>IF($AG421,SUMPRODUCT(AZ$2:AZ421,$AH$2:$AH421)/SUM($AH$2:$AH421),0)</f>
        <v>0</v>
      </c>
      <c r="BU421" s="11">
        <f>IF($AG421,SUMPRODUCT(BA$2:BA421,$AH$2:$AH421)/SUM($AH$2:$AH421),0)</f>
        <v>0</v>
      </c>
      <c r="BV421" s="11"/>
      <c r="BW421" s="109" cm="1">
        <f t="array" ref="BW421">IF($AG421,SQRT(SUMPRODUCT($AH$2:$AH421, (AI$2:AI421-BC421)^2)/(SUM($AH$2:$AH421)-1)),0)</f>
        <v>0</v>
      </c>
      <c r="BX421" s="109" cm="1">
        <f t="array" ref="BX421">IF($AG421,SQRT(SUMPRODUCT($AH$2:$AH421, (AJ$2:AJ421-BD421)^2)/(SUM($AH$2:$AH421)-1)),0)</f>
        <v>0</v>
      </c>
      <c r="BY421" s="109" cm="1">
        <f t="array" ref="BY421">IF($AG421,SQRT(SUMPRODUCT($AH$2:$AH421, (AK$2:AK421-BE421)^2)/(SUM($AH$2:$AH421)-1)),0)</f>
        <v>0</v>
      </c>
      <c r="BZ421" s="109" cm="1">
        <f t="array" ref="BZ421">IF($AG421,SQRT(SUMPRODUCT($AH$2:$AH421, (AL$2:AL421-BF421)^2)/(SUM($AH$2:$AH421)-1)),0)</f>
        <v>0</v>
      </c>
      <c r="CA421" s="109" cm="1">
        <f t="array" ref="CA421">IF($AG421,SQRT(SUMPRODUCT($AH$2:$AH421, (AM$2:AM421-BG421)^2)/(SUM($AH$2:$AH421)-1)),0)</f>
        <v>0</v>
      </c>
      <c r="CB421" s="109" cm="1">
        <f t="array" ref="CB421">IF($AG421,SQRT(SUMPRODUCT($AH$2:$AH421, (AN$2:AN421-BH421)^2)/(SUM($AH$2:$AH421)-1)),0)</f>
        <v>0</v>
      </c>
      <c r="CC421" s="109" cm="1">
        <f t="array" ref="CC421">IF($AG421,SQRT(SUMPRODUCT($AH$2:$AH421, (AO$2:AO421-BI421)^2)/(SUM($AH$2:$AH421)-1)),0)</f>
        <v>0</v>
      </c>
      <c r="CD421" s="109" cm="1">
        <f t="array" ref="CD421">IF($AG421,SQRT(SUMPRODUCT($AH$2:$AH421, (AP$2:AP421-BJ421)^2)/(SUM($AH$2:$AH421)-1)),0)</f>
        <v>0</v>
      </c>
      <c r="CE421" s="109" cm="1">
        <f t="array" ref="CE421">IF($AG421,SQRT(SUMPRODUCT($AH$2:$AH421, (AQ$2:AQ421-BK421)^2)/(SUM($AH$2:$AH421)-1)),0)</f>
        <v>0</v>
      </c>
      <c r="CF421" s="109" cm="1">
        <f t="array" ref="CF421">IF($AG421,SQRT(SUMPRODUCT($AH$2:$AH421, (AR$2:AR421-BL421)^2)/(SUM($AH$2:$AH421)-1)),0)</f>
        <v>0</v>
      </c>
      <c r="CG421" s="109" cm="1">
        <f t="array" ref="CG421">IF($AG421,SQRT(SUMPRODUCT($AH$2:$AH421, (AS$2:AS421-BM421)^2)/(SUM($AH$2:$AH421)-1)),0)</f>
        <v>0</v>
      </c>
      <c r="CH421" s="109" cm="1">
        <f t="array" ref="CH421">IF($AG421,SQRT(SUMPRODUCT($AH$2:$AH421, (AT$2:AT421-BN421)^2)/(SUM($AH$2:$AH421)-1)),0)</f>
        <v>0</v>
      </c>
      <c r="CI421" s="109" cm="1">
        <f t="array" ref="CI421">IF($AG421,SQRT(SUMPRODUCT($AH$2:$AH421, (AU$2:AU421-BO421)^2)/(SUM($AH$2:$AH421)-1)),0)</f>
        <v>0</v>
      </c>
      <c r="CJ421" s="109" cm="1">
        <f t="array" ref="CJ421">IF($AG421,SQRT(SUMPRODUCT($AH$2:$AH421, (AV$2:AV421-BP421)^2)/(SUM($AH$2:$AH421)-1)),0)</f>
        <v>0</v>
      </c>
      <c r="CK421" s="109" cm="1">
        <f t="array" ref="CK421">IF($AG421,SQRT(SUMPRODUCT($AH$2:$AH421, (AW$2:AW421-BQ421)^2)/(SUM($AH$2:$AH421)-1)),0)</f>
        <v>0</v>
      </c>
      <c r="CL421" s="109" cm="1">
        <f t="array" ref="CL421">IF($AG421,SQRT(SUMPRODUCT($AH$2:$AH421, (AX$2:AX421-BR421)^2)/(SUM($AH$2:$AH421)-1)),0)</f>
        <v>0</v>
      </c>
      <c r="CM421" s="109" cm="1">
        <f t="array" ref="CM421">IF($AG421,SQRT(SUMPRODUCT($AH$2:$AH421, (AY$2:AY421-BS421)^2)/(SUM($AH$2:$AH421)-1)),0)</f>
        <v>0</v>
      </c>
      <c r="CN421" s="109" cm="1">
        <f t="array" ref="CN421">IF($AG421,SQRT(SUMPRODUCT($AH$2:$AH421, (AZ$2:AZ421-BT421)^2)/(SUM($AH$2:$AH421)-1)),0)</f>
        <v>0</v>
      </c>
      <c r="CO421" s="109" cm="1">
        <f t="array" ref="CO421">IF($AG421,SQRT(SUMPRODUCT($AH$2:$AH421, (BA$2:BA421-BU421)^2)/(SUM($AH$2:$AH421)-1)),0)</f>
        <v>0</v>
      </c>
    </row>
    <row r="422" spans="34:93" x14ac:dyDescent="0.25">
      <c r="AH422" s="99" t="str">
        <f t="shared" si="102"/>
        <v/>
      </c>
      <c r="AI422" s="11">
        <f t="shared" ref="AI422:AR431" ca="1" si="113">IF(AI$1&lt;&gt;0,SUMIFS(INDIRECT(AI$1), Fecha,$AG422),0)</f>
        <v>0</v>
      </c>
      <c r="AJ422" s="11">
        <f t="shared" ca="1" si="113"/>
        <v>0</v>
      </c>
      <c r="AK422" s="11">
        <f t="shared" ca="1" si="113"/>
        <v>0</v>
      </c>
      <c r="AL422" s="11">
        <f t="shared" ca="1" si="113"/>
        <v>0</v>
      </c>
      <c r="AM422" s="11">
        <f t="shared" ca="1" si="113"/>
        <v>0</v>
      </c>
      <c r="AN422" s="11">
        <f t="shared" ca="1" si="113"/>
        <v>0</v>
      </c>
      <c r="AO422" s="11">
        <f t="shared" ca="1" si="113"/>
        <v>0</v>
      </c>
      <c r="AP422" s="11">
        <f t="shared" ca="1" si="113"/>
        <v>0</v>
      </c>
      <c r="AQ422" s="11">
        <f t="shared" ca="1" si="113"/>
        <v>0</v>
      </c>
      <c r="AR422" s="11">
        <f t="shared" ca="1" si="113"/>
        <v>0</v>
      </c>
      <c r="AS422" s="11">
        <f t="shared" ref="AS422:BA431" ca="1" si="114">IF(AS$1&lt;&gt;0,SUMIFS(INDIRECT(AS$1), Fecha,$AG422),0)</f>
        <v>0</v>
      </c>
      <c r="AT422" s="11">
        <f t="shared" ca="1" si="114"/>
        <v>0</v>
      </c>
      <c r="AU422" s="11">
        <f t="shared" ca="1" si="114"/>
        <v>0</v>
      </c>
      <c r="AV422" s="11">
        <f t="shared" ca="1" si="114"/>
        <v>0</v>
      </c>
      <c r="AW422" s="11">
        <f t="shared" ca="1" si="114"/>
        <v>0</v>
      </c>
      <c r="AX422" s="11">
        <f t="shared" ca="1" si="114"/>
        <v>0</v>
      </c>
      <c r="AY422" s="11">
        <f t="shared" ca="1" si="114"/>
        <v>0</v>
      </c>
      <c r="AZ422" s="11">
        <f t="shared" ca="1" si="114"/>
        <v>0</v>
      </c>
      <c r="BA422" s="11">
        <f t="shared" ca="1" si="114"/>
        <v>0</v>
      </c>
      <c r="BB422" s="11"/>
      <c r="BC422" s="11">
        <f>IF($AG422,SUMPRODUCT(AI$2:AI422,$AH$2:$AH422)/SUM($AH$2:$AH422),0)</f>
        <v>0</v>
      </c>
      <c r="BD422" s="11">
        <f>IF($AG422,SUMPRODUCT(AJ$2:AJ422,$AH$2:$AH422)/SUM($AH$2:$AH422),0)</f>
        <v>0</v>
      </c>
      <c r="BE422" s="11">
        <f>IF($AG422,SUMPRODUCT(AK$2:AK422,$AH$2:$AH422)/SUM($AH$2:$AH422),0)</f>
        <v>0</v>
      </c>
      <c r="BF422" s="11">
        <f>IF($AG422,SUMPRODUCT(AL$2:AL422,$AH$2:$AH422)/SUM($AH$2:$AH422),0)</f>
        <v>0</v>
      </c>
      <c r="BG422" s="11">
        <f>IF($AG422,SUMPRODUCT(AM$2:AM422,$AH$2:$AH422)/SUM($AH$2:$AH422),0)</f>
        <v>0</v>
      </c>
      <c r="BH422" s="11">
        <f>IF($AG422,SUMPRODUCT(AN$2:AN422,$AH$2:$AH422)/SUM($AH$2:$AH422),0)</f>
        <v>0</v>
      </c>
      <c r="BI422" s="11">
        <f>IF($AG422,SUMPRODUCT(AO$2:AO422,$AH$2:$AH422)/SUM($AH$2:$AH422),0)</f>
        <v>0</v>
      </c>
      <c r="BJ422" s="11">
        <f>IF($AG422,SUMPRODUCT(AP$2:AP422,$AH$2:$AH422)/SUM($AH$2:$AH422),0)</f>
        <v>0</v>
      </c>
      <c r="BK422" s="11">
        <f>IF($AG422,SUMPRODUCT(AQ$2:AQ422,$AH$2:$AH422)/SUM($AH$2:$AH422),0)</f>
        <v>0</v>
      </c>
      <c r="BL422" s="11">
        <f>IF($AG422,SUMPRODUCT(AR$2:AR422,$AH$2:$AH422)/SUM($AH$2:$AH422),0)</f>
        <v>0</v>
      </c>
      <c r="BM422" s="11">
        <f>IF($AG422,SUMPRODUCT(AS$2:AS422,$AH$2:$AH422)/SUM($AH$2:$AH422),0)</f>
        <v>0</v>
      </c>
      <c r="BN422" s="11">
        <f>IF($AG422,SUMPRODUCT(AT$2:AT422,$AH$2:$AH422)/SUM($AH$2:$AH422),0)</f>
        <v>0</v>
      </c>
      <c r="BO422" s="11">
        <f>IF($AG422,SUMPRODUCT(AU$2:AU422,$AH$2:$AH422)/SUM($AH$2:$AH422),0)</f>
        <v>0</v>
      </c>
      <c r="BP422" s="11">
        <f>IF($AG422,SUMPRODUCT(AV$2:AV422,$AH$2:$AH422)/SUM($AH$2:$AH422),0)</f>
        <v>0</v>
      </c>
      <c r="BQ422" s="11">
        <f>IF($AG422,SUMPRODUCT(AW$2:AW422,$AH$2:$AH422)/SUM($AH$2:$AH422),0)</f>
        <v>0</v>
      </c>
      <c r="BR422" s="11">
        <f>IF($AG422,SUMPRODUCT(AX$2:AX422,$AH$2:$AH422)/SUM($AH$2:$AH422),0)</f>
        <v>0</v>
      </c>
      <c r="BS422" s="11">
        <f>IF($AG422,SUMPRODUCT(AY$2:AY422,$AH$2:$AH422)/SUM($AH$2:$AH422),0)</f>
        <v>0</v>
      </c>
      <c r="BT422" s="11">
        <f>IF($AG422,SUMPRODUCT(AZ$2:AZ422,$AH$2:$AH422)/SUM($AH$2:$AH422),0)</f>
        <v>0</v>
      </c>
      <c r="BU422" s="11">
        <f>IF($AG422,SUMPRODUCT(BA$2:BA422,$AH$2:$AH422)/SUM($AH$2:$AH422),0)</f>
        <v>0</v>
      </c>
      <c r="BV422" s="11"/>
      <c r="BW422" s="109" cm="1">
        <f t="array" ref="BW422">IF($AG422,SQRT(SUMPRODUCT($AH$2:$AH422, (AI$2:AI422-BC422)^2)/(SUM($AH$2:$AH422)-1)),0)</f>
        <v>0</v>
      </c>
      <c r="BX422" s="109" cm="1">
        <f t="array" ref="BX422">IF($AG422,SQRT(SUMPRODUCT($AH$2:$AH422, (AJ$2:AJ422-BD422)^2)/(SUM($AH$2:$AH422)-1)),0)</f>
        <v>0</v>
      </c>
      <c r="BY422" s="109" cm="1">
        <f t="array" ref="BY422">IF($AG422,SQRT(SUMPRODUCT($AH$2:$AH422, (AK$2:AK422-BE422)^2)/(SUM($AH$2:$AH422)-1)),0)</f>
        <v>0</v>
      </c>
      <c r="BZ422" s="109" cm="1">
        <f t="array" ref="BZ422">IF($AG422,SQRT(SUMPRODUCT($AH$2:$AH422, (AL$2:AL422-BF422)^2)/(SUM($AH$2:$AH422)-1)),0)</f>
        <v>0</v>
      </c>
      <c r="CA422" s="109" cm="1">
        <f t="array" ref="CA422">IF($AG422,SQRT(SUMPRODUCT($AH$2:$AH422, (AM$2:AM422-BG422)^2)/(SUM($AH$2:$AH422)-1)),0)</f>
        <v>0</v>
      </c>
      <c r="CB422" s="109" cm="1">
        <f t="array" ref="CB422">IF($AG422,SQRT(SUMPRODUCT($AH$2:$AH422, (AN$2:AN422-BH422)^2)/(SUM($AH$2:$AH422)-1)),0)</f>
        <v>0</v>
      </c>
      <c r="CC422" s="109" cm="1">
        <f t="array" ref="CC422">IF($AG422,SQRT(SUMPRODUCT($AH$2:$AH422, (AO$2:AO422-BI422)^2)/(SUM($AH$2:$AH422)-1)),0)</f>
        <v>0</v>
      </c>
      <c r="CD422" s="109" cm="1">
        <f t="array" ref="CD422">IF($AG422,SQRT(SUMPRODUCT($AH$2:$AH422, (AP$2:AP422-BJ422)^2)/(SUM($AH$2:$AH422)-1)),0)</f>
        <v>0</v>
      </c>
      <c r="CE422" s="109" cm="1">
        <f t="array" ref="CE422">IF($AG422,SQRT(SUMPRODUCT($AH$2:$AH422, (AQ$2:AQ422-BK422)^2)/(SUM($AH$2:$AH422)-1)),0)</f>
        <v>0</v>
      </c>
      <c r="CF422" s="109" cm="1">
        <f t="array" ref="CF422">IF($AG422,SQRT(SUMPRODUCT($AH$2:$AH422, (AR$2:AR422-BL422)^2)/(SUM($AH$2:$AH422)-1)),0)</f>
        <v>0</v>
      </c>
      <c r="CG422" s="109" cm="1">
        <f t="array" ref="CG422">IF($AG422,SQRT(SUMPRODUCT($AH$2:$AH422, (AS$2:AS422-BM422)^2)/(SUM($AH$2:$AH422)-1)),0)</f>
        <v>0</v>
      </c>
      <c r="CH422" s="109" cm="1">
        <f t="array" ref="CH422">IF($AG422,SQRT(SUMPRODUCT($AH$2:$AH422, (AT$2:AT422-BN422)^2)/(SUM($AH$2:$AH422)-1)),0)</f>
        <v>0</v>
      </c>
      <c r="CI422" s="109" cm="1">
        <f t="array" ref="CI422">IF($AG422,SQRT(SUMPRODUCT($AH$2:$AH422, (AU$2:AU422-BO422)^2)/(SUM($AH$2:$AH422)-1)),0)</f>
        <v>0</v>
      </c>
      <c r="CJ422" s="109" cm="1">
        <f t="array" ref="CJ422">IF($AG422,SQRT(SUMPRODUCT($AH$2:$AH422, (AV$2:AV422-BP422)^2)/(SUM($AH$2:$AH422)-1)),0)</f>
        <v>0</v>
      </c>
      <c r="CK422" s="109" cm="1">
        <f t="array" ref="CK422">IF($AG422,SQRT(SUMPRODUCT($AH$2:$AH422, (AW$2:AW422-BQ422)^2)/(SUM($AH$2:$AH422)-1)),0)</f>
        <v>0</v>
      </c>
      <c r="CL422" s="109" cm="1">
        <f t="array" ref="CL422">IF($AG422,SQRT(SUMPRODUCT($AH$2:$AH422, (AX$2:AX422-BR422)^2)/(SUM($AH$2:$AH422)-1)),0)</f>
        <v>0</v>
      </c>
      <c r="CM422" s="109" cm="1">
        <f t="array" ref="CM422">IF($AG422,SQRT(SUMPRODUCT($AH$2:$AH422, (AY$2:AY422-BS422)^2)/(SUM($AH$2:$AH422)-1)),0)</f>
        <v>0</v>
      </c>
      <c r="CN422" s="109" cm="1">
        <f t="array" ref="CN422">IF($AG422,SQRT(SUMPRODUCT($AH$2:$AH422, (AZ$2:AZ422-BT422)^2)/(SUM($AH$2:$AH422)-1)),0)</f>
        <v>0</v>
      </c>
      <c r="CO422" s="109" cm="1">
        <f t="array" ref="CO422">IF($AG422,SQRT(SUMPRODUCT($AH$2:$AH422, (BA$2:BA422-BU422)^2)/(SUM($AH$2:$AH422)-1)),0)</f>
        <v>0</v>
      </c>
    </row>
    <row r="423" spans="34:93" x14ac:dyDescent="0.25">
      <c r="AH423" s="99" t="str">
        <f t="shared" si="102"/>
        <v/>
      </c>
      <c r="AI423" s="11">
        <f t="shared" ca="1" si="113"/>
        <v>0</v>
      </c>
      <c r="AJ423" s="11">
        <f t="shared" ca="1" si="113"/>
        <v>0</v>
      </c>
      <c r="AK423" s="11">
        <f t="shared" ca="1" si="113"/>
        <v>0</v>
      </c>
      <c r="AL423" s="11">
        <f t="shared" ca="1" si="113"/>
        <v>0</v>
      </c>
      <c r="AM423" s="11">
        <f t="shared" ca="1" si="113"/>
        <v>0</v>
      </c>
      <c r="AN423" s="11">
        <f t="shared" ca="1" si="113"/>
        <v>0</v>
      </c>
      <c r="AO423" s="11">
        <f t="shared" ca="1" si="113"/>
        <v>0</v>
      </c>
      <c r="AP423" s="11">
        <f t="shared" ca="1" si="113"/>
        <v>0</v>
      </c>
      <c r="AQ423" s="11">
        <f t="shared" ca="1" si="113"/>
        <v>0</v>
      </c>
      <c r="AR423" s="11">
        <f t="shared" ca="1" si="113"/>
        <v>0</v>
      </c>
      <c r="AS423" s="11">
        <f t="shared" ca="1" si="114"/>
        <v>0</v>
      </c>
      <c r="AT423" s="11">
        <f t="shared" ca="1" si="114"/>
        <v>0</v>
      </c>
      <c r="AU423" s="11">
        <f t="shared" ca="1" si="114"/>
        <v>0</v>
      </c>
      <c r="AV423" s="11">
        <f t="shared" ca="1" si="114"/>
        <v>0</v>
      </c>
      <c r="AW423" s="11">
        <f t="shared" ca="1" si="114"/>
        <v>0</v>
      </c>
      <c r="AX423" s="11">
        <f t="shared" ca="1" si="114"/>
        <v>0</v>
      </c>
      <c r="AY423" s="11">
        <f t="shared" ca="1" si="114"/>
        <v>0</v>
      </c>
      <c r="AZ423" s="11">
        <f t="shared" ca="1" si="114"/>
        <v>0</v>
      </c>
      <c r="BA423" s="11">
        <f t="shared" ca="1" si="114"/>
        <v>0</v>
      </c>
      <c r="BB423" s="11"/>
      <c r="BC423" s="11">
        <f>IF($AG423,SUMPRODUCT(AI$2:AI423,$AH$2:$AH423)/SUM($AH$2:$AH423),0)</f>
        <v>0</v>
      </c>
      <c r="BD423" s="11">
        <f>IF($AG423,SUMPRODUCT(AJ$2:AJ423,$AH$2:$AH423)/SUM($AH$2:$AH423),0)</f>
        <v>0</v>
      </c>
      <c r="BE423" s="11">
        <f>IF($AG423,SUMPRODUCT(AK$2:AK423,$AH$2:$AH423)/SUM($AH$2:$AH423),0)</f>
        <v>0</v>
      </c>
      <c r="BF423" s="11">
        <f>IF($AG423,SUMPRODUCT(AL$2:AL423,$AH$2:$AH423)/SUM($AH$2:$AH423),0)</f>
        <v>0</v>
      </c>
      <c r="BG423" s="11">
        <f>IF($AG423,SUMPRODUCT(AM$2:AM423,$AH$2:$AH423)/SUM($AH$2:$AH423),0)</f>
        <v>0</v>
      </c>
      <c r="BH423" s="11">
        <f>IF($AG423,SUMPRODUCT(AN$2:AN423,$AH$2:$AH423)/SUM($AH$2:$AH423),0)</f>
        <v>0</v>
      </c>
      <c r="BI423" s="11">
        <f>IF($AG423,SUMPRODUCT(AO$2:AO423,$AH$2:$AH423)/SUM($AH$2:$AH423),0)</f>
        <v>0</v>
      </c>
      <c r="BJ423" s="11">
        <f>IF($AG423,SUMPRODUCT(AP$2:AP423,$AH$2:$AH423)/SUM($AH$2:$AH423),0)</f>
        <v>0</v>
      </c>
      <c r="BK423" s="11">
        <f>IF($AG423,SUMPRODUCT(AQ$2:AQ423,$AH$2:$AH423)/SUM($AH$2:$AH423),0)</f>
        <v>0</v>
      </c>
      <c r="BL423" s="11">
        <f>IF($AG423,SUMPRODUCT(AR$2:AR423,$AH$2:$AH423)/SUM($AH$2:$AH423),0)</f>
        <v>0</v>
      </c>
      <c r="BM423" s="11">
        <f>IF($AG423,SUMPRODUCT(AS$2:AS423,$AH$2:$AH423)/SUM($AH$2:$AH423),0)</f>
        <v>0</v>
      </c>
      <c r="BN423" s="11">
        <f>IF($AG423,SUMPRODUCT(AT$2:AT423,$AH$2:$AH423)/SUM($AH$2:$AH423),0)</f>
        <v>0</v>
      </c>
      <c r="BO423" s="11">
        <f>IF($AG423,SUMPRODUCT(AU$2:AU423,$AH$2:$AH423)/SUM($AH$2:$AH423),0)</f>
        <v>0</v>
      </c>
      <c r="BP423" s="11">
        <f>IF($AG423,SUMPRODUCT(AV$2:AV423,$AH$2:$AH423)/SUM($AH$2:$AH423),0)</f>
        <v>0</v>
      </c>
      <c r="BQ423" s="11">
        <f>IF($AG423,SUMPRODUCT(AW$2:AW423,$AH$2:$AH423)/SUM($AH$2:$AH423),0)</f>
        <v>0</v>
      </c>
      <c r="BR423" s="11">
        <f>IF($AG423,SUMPRODUCT(AX$2:AX423,$AH$2:$AH423)/SUM($AH$2:$AH423),0)</f>
        <v>0</v>
      </c>
      <c r="BS423" s="11">
        <f>IF($AG423,SUMPRODUCT(AY$2:AY423,$AH$2:$AH423)/SUM($AH$2:$AH423),0)</f>
        <v>0</v>
      </c>
      <c r="BT423" s="11">
        <f>IF($AG423,SUMPRODUCT(AZ$2:AZ423,$AH$2:$AH423)/SUM($AH$2:$AH423),0)</f>
        <v>0</v>
      </c>
      <c r="BU423" s="11">
        <f>IF($AG423,SUMPRODUCT(BA$2:BA423,$AH$2:$AH423)/SUM($AH$2:$AH423),0)</f>
        <v>0</v>
      </c>
      <c r="BV423" s="11"/>
      <c r="BW423" s="109" cm="1">
        <f t="array" ref="BW423">IF($AG423,SQRT(SUMPRODUCT($AH$2:$AH423, (AI$2:AI423-BC423)^2)/(SUM($AH$2:$AH423)-1)),0)</f>
        <v>0</v>
      </c>
      <c r="BX423" s="109" cm="1">
        <f t="array" ref="BX423">IF($AG423,SQRT(SUMPRODUCT($AH$2:$AH423, (AJ$2:AJ423-BD423)^2)/(SUM($AH$2:$AH423)-1)),0)</f>
        <v>0</v>
      </c>
      <c r="BY423" s="109" cm="1">
        <f t="array" ref="BY423">IF($AG423,SQRT(SUMPRODUCT($AH$2:$AH423, (AK$2:AK423-BE423)^2)/(SUM($AH$2:$AH423)-1)),0)</f>
        <v>0</v>
      </c>
      <c r="BZ423" s="109" cm="1">
        <f t="array" ref="BZ423">IF($AG423,SQRT(SUMPRODUCT($AH$2:$AH423, (AL$2:AL423-BF423)^2)/(SUM($AH$2:$AH423)-1)),0)</f>
        <v>0</v>
      </c>
      <c r="CA423" s="109" cm="1">
        <f t="array" ref="CA423">IF($AG423,SQRT(SUMPRODUCT($AH$2:$AH423, (AM$2:AM423-BG423)^2)/(SUM($AH$2:$AH423)-1)),0)</f>
        <v>0</v>
      </c>
      <c r="CB423" s="109" cm="1">
        <f t="array" ref="CB423">IF($AG423,SQRT(SUMPRODUCT($AH$2:$AH423, (AN$2:AN423-BH423)^2)/(SUM($AH$2:$AH423)-1)),0)</f>
        <v>0</v>
      </c>
      <c r="CC423" s="109" cm="1">
        <f t="array" ref="CC423">IF($AG423,SQRT(SUMPRODUCT($AH$2:$AH423, (AO$2:AO423-BI423)^2)/(SUM($AH$2:$AH423)-1)),0)</f>
        <v>0</v>
      </c>
      <c r="CD423" s="109" cm="1">
        <f t="array" ref="CD423">IF($AG423,SQRT(SUMPRODUCT($AH$2:$AH423, (AP$2:AP423-BJ423)^2)/(SUM($AH$2:$AH423)-1)),0)</f>
        <v>0</v>
      </c>
      <c r="CE423" s="109" cm="1">
        <f t="array" ref="CE423">IF($AG423,SQRT(SUMPRODUCT($AH$2:$AH423, (AQ$2:AQ423-BK423)^2)/(SUM($AH$2:$AH423)-1)),0)</f>
        <v>0</v>
      </c>
      <c r="CF423" s="109" cm="1">
        <f t="array" ref="CF423">IF($AG423,SQRT(SUMPRODUCT($AH$2:$AH423, (AR$2:AR423-BL423)^2)/(SUM($AH$2:$AH423)-1)),0)</f>
        <v>0</v>
      </c>
      <c r="CG423" s="109" cm="1">
        <f t="array" ref="CG423">IF($AG423,SQRT(SUMPRODUCT($AH$2:$AH423, (AS$2:AS423-BM423)^2)/(SUM($AH$2:$AH423)-1)),0)</f>
        <v>0</v>
      </c>
      <c r="CH423" s="109" cm="1">
        <f t="array" ref="CH423">IF($AG423,SQRT(SUMPRODUCT($AH$2:$AH423, (AT$2:AT423-BN423)^2)/(SUM($AH$2:$AH423)-1)),0)</f>
        <v>0</v>
      </c>
      <c r="CI423" s="109" cm="1">
        <f t="array" ref="CI423">IF($AG423,SQRT(SUMPRODUCT($AH$2:$AH423, (AU$2:AU423-BO423)^2)/(SUM($AH$2:$AH423)-1)),0)</f>
        <v>0</v>
      </c>
      <c r="CJ423" s="109" cm="1">
        <f t="array" ref="CJ423">IF($AG423,SQRT(SUMPRODUCT($AH$2:$AH423, (AV$2:AV423-BP423)^2)/(SUM($AH$2:$AH423)-1)),0)</f>
        <v>0</v>
      </c>
      <c r="CK423" s="109" cm="1">
        <f t="array" ref="CK423">IF($AG423,SQRT(SUMPRODUCT($AH$2:$AH423, (AW$2:AW423-BQ423)^2)/(SUM($AH$2:$AH423)-1)),0)</f>
        <v>0</v>
      </c>
      <c r="CL423" s="109" cm="1">
        <f t="array" ref="CL423">IF($AG423,SQRT(SUMPRODUCT($AH$2:$AH423, (AX$2:AX423-BR423)^2)/(SUM($AH$2:$AH423)-1)),0)</f>
        <v>0</v>
      </c>
      <c r="CM423" s="109" cm="1">
        <f t="array" ref="CM423">IF($AG423,SQRT(SUMPRODUCT($AH$2:$AH423, (AY$2:AY423-BS423)^2)/(SUM($AH$2:$AH423)-1)),0)</f>
        <v>0</v>
      </c>
      <c r="CN423" s="109" cm="1">
        <f t="array" ref="CN423">IF($AG423,SQRT(SUMPRODUCT($AH$2:$AH423, (AZ$2:AZ423-BT423)^2)/(SUM($AH$2:$AH423)-1)),0)</f>
        <v>0</v>
      </c>
      <c r="CO423" s="109" cm="1">
        <f t="array" ref="CO423">IF($AG423,SQRT(SUMPRODUCT($AH$2:$AH423, (BA$2:BA423-BU423)^2)/(SUM($AH$2:$AH423)-1)),0)</f>
        <v>0</v>
      </c>
    </row>
    <row r="424" spans="34:93" x14ac:dyDescent="0.25">
      <c r="AH424" s="99" t="str">
        <f t="shared" si="102"/>
        <v/>
      </c>
      <c r="AI424" s="11">
        <f t="shared" ca="1" si="113"/>
        <v>0</v>
      </c>
      <c r="AJ424" s="11">
        <f t="shared" ca="1" si="113"/>
        <v>0</v>
      </c>
      <c r="AK424" s="11">
        <f t="shared" ca="1" si="113"/>
        <v>0</v>
      </c>
      <c r="AL424" s="11">
        <f t="shared" ca="1" si="113"/>
        <v>0</v>
      </c>
      <c r="AM424" s="11">
        <f t="shared" ca="1" si="113"/>
        <v>0</v>
      </c>
      <c r="AN424" s="11">
        <f t="shared" ca="1" si="113"/>
        <v>0</v>
      </c>
      <c r="AO424" s="11">
        <f t="shared" ca="1" si="113"/>
        <v>0</v>
      </c>
      <c r="AP424" s="11">
        <f t="shared" ca="1" si="113"/>
        <v>0</v>
      </c>
      <c r="AQ424" s="11">
        <f t="shared" ca="1" si="113"/>
        <v>0</v>
      </c>
      <c r="AR424" s="11">
        <f t="shared" ca="1" si="113"/>
        <v>0</v>
      </c>
      <c r="AS424" s="11">
        <f t="shared" ca="1" si="114"/>
        <v>0</v>
      </c>
      <c r="AT424" s="11">
        <f t="shared" ca="1" si="114"/>
        <v>0</v>
      </c>
      <c r="AU424" s="11">
        <f t="shared" ca="1" si="114"/>
        <v>0</v>
      </c>
      <c r="AV424" s="11">
        <f t="shared" ca="1" si="114"/>
        <v>0</v>
      </c>
      <c r="AW424" s="11">
        <f t="shared" ca="1" si="114"/>
        <v>0</v>
      </c>
      <c r="AX424" s="11">
        <f t="shared" ca="1" si="114"/>
        <v>0</v>
      </c>
      <c r="AY424" s="11">
        <f t="shared" ca="1" si="114"/>
        <v>0</v>
      </c>
      <c r="AZ424" s="11">
        <f t="shared" ca="1" si="114"/>
        <v>0</v>
      </c>
      <c r="BA424" s="11">
        <f t="shared" ca="1" si="114"/>
        <v>0</v>
      </c>
      <c r="BB424" s="11"/>
      <c r="BC424" s="11">
        <f>IF($AG424,SUMPRODUCT(AI$2:AI424,$AH$2:$AH424)/SUM($AH$2:$AH424),0)</f>
        <v>0</v>
      </c>
      <c r="BD424" s="11">
        <f>IF($AG424,SUMPRODUCT(AJ$2:AJ424,$AH$2:$AH424)/SUM($AH$2:$AH424),0)</f>
        <v>0</v>
      </c>
      <c r="BE424" s="11">
        <f>IF($AG424,SUMPRODUCT(AK$2:AK424,$AH$2:$AH424)/SUM($AH$2:$AH424),0)</f>
        <v>0</v>
      </c>
      <c r="BF424" s="11">
        <f>IF($AG424,SUMPRODUCT(AL$2:AL424,$AH$2:$AH424)/SUM($AH$2:$AH424),0)</f>
        <v>0</v>
      </c>
      <c r="BG424" s="11">
        <f>IF($AG424,SUMPRODUCT(AM$2:AM424,$AH$2:$AH424)/SUM($AH$2:$AH424),0)</f>
        <v>0</v>
      </c>
      <c r="BH424" s="11">
        <f>IF($AG424,SUMPRODUCT(AN$2:AN424,$AH$2:$AH424)/SUM($AH$2:$AH424),0)</f>
        <v>0</v>
      </c>
      <c r="BI424" s="11">
        <f>IF($AG424,SUMPRODUCT(AO$2:AO424,$AH$2:$AH424)/SUM($AH$2:$AH424),0)</f>
        <v>0</v>
      </c>
      <c r="BJ424" s="11">
        <f>IF($AG424,SUMPRODUCT(AP$2:AP424,$AH$2:$AH424)/SUM($AH$2:$AH424),0)</f>
        <v>0</v>
      </c>
      <c r="BK424" s="11">
        <f>IF($AG424,SUMPRODUCT(AQ$2:AQ424,$AH$2:$AH424)/SUM($AH$2:$AH424),0)</f>
        <v>0</v>
      </c>
      <c r="BL424" s="11">
        <f>IF($AG424,SUMPRODUCT(AR$2:AR424,$AH$2:$AH424)/SUM($AH$2:$AH424),0)</f>
        <v>0</v>
      </c>
      <c r="BM424" s="11">
        <f>IF($AG424,SUMPRODUCT(AS$2:AS424,$AH$2:$AH424)/SUM($AH$2:$AH424),0)</f>
        <v>0</v>
      </c>
      <c r="BN424" s="11">
        <f>IF($AG424,SUMPRODUCT(AT$2:AT424,$AH$2:$AH424)/SUM($AH$2:$AH424),0)</f>
        <v>0</v>
      </c>
      <c r="BO424" s="11">
        <f>IF($AG424,SUMPRODUCT(AU$2:AU424,$AH$2:$AH424)/SUM($AH$2:$AH424),0)</f>
        <v>0</v>
      </c>
      <c r="BP424" s="11">
        <f>IF($AG424,SUMPRODUCT(AV$2:AV424,$AH$2:$AH424)/SUM($AH$2:$AH424),0)</f>
        <v>0</v>
      </c>
      <c r="BQ424" s="11">
        <f>IF($AG424,SUMPRODUCT(AW$2:AW424,$AH$2:$AH424)/SUM($AH$2:$AH424),0)</f>
        <v>0</v>
      </c>
      <c r="BR424" s="11">
        <f>IF($AG424,SUMPRODUCT(AX$2:AX424,$AH$2:$AH424)/SUM($AH$2:$AH424),0)</f>
        <v>0</v>
      </c>
      <c r="BS424" s="11">
        <f>IF($AG424,SUMPRODUCT(AY$2:AY424,$AH$2:$AH424)/SUM($AH$2:$AH424),0)</f>
        <v>0</v>
      </c>
      <c r="BT424" s="11">
        <f>IF($AG424,SUMPRODUCT(AZ$2:AZ424,$AH$2:$AH424)/SUM($AH$2:$AH424),0)</f>
        <v>0</v>
      </c>
      <c r="BU424" s="11">
        <f>IF($AG424,SUMPRODUCT(BA$2:BA424,$AH$2:$AH424)/SUM($AH$2:$AH424),0)</f>
        <v>0</v>
      </c>
      <c r="BV424" s="11"/>
      <c r="BW424" s="109" cm="1">
        <f t="array" ref="BW424">IF($AG424,SQRT(SUMPRODUCT($AH$2:$AH424, (AI$2:AI424-BC424)^2)/(SUM($AH$2:$AH424)-1)),0)</f>
        <v>0</v>
      </c>
      <c r="BX424" s="109" cm="1">
        <f t="array" ref="BX424">IF($AG424,SQRT(SUMPRODUCT($AH$2:$AH424, (AJ$2:AJ424-BD424)^2)/(SUM($AH$2:$AH424)-1)),0)</f>
        <v>0</v>
      </c>
      <c r="BY424" s="109" cm="1">
        <f t="array" ref="BY424">IF($AG424,SQRT(SUMPRODUCT($AH$2:$AH424, (AK$2:AK424-BE424)^2)/(SUM($AH$2:$AH424)-1)),0)</f>
        <v>0</v>
      </c>
      <c r="BZ424" s="109" cm="1">
        <f t="array" ref="BZ424">IF($AG424,SQRT(SUMPRODUCT($AH$2:$AH424, (AL$2:AL424-BF424)^2)/(SUM($AH$2:$AH424)-1)),0)</f>
        <v>0</v>
      </c>
      <c r="CA424" s="109" cm="1">
        <f t="array" ref="CA424">IF($AG424,SQRT(SUMPRODUCT($AH$2:$AH424, (AM$2:AM424-BG424)^2)/(SUM($AH$2:$AH424)-1)),0)</f>
        <v>0</v>
      </c>
      <c r="CB424" s="109" cm="1">
        <f t="array" ref="CB424">IF($AG424,SQRT(SUMPRODUCT($AH$2:$AH424, (AN$2:AN424-BH424)^2)/(SUM($AH$2:$AH424)-1)),0)</f>
        <v>0</v>
      </c>
      <c r="CC424" s="109" cm="1">
        <f t="array" ref="CC424">IF($AG424,SQRT(SUMPRODUCT($AH$2:$AH424, (AO$2:AO424-BI424)^2)/(SUM($AH$2:$AH424)-1)),0)</f>
        <v>0</v>
      </c>
      <c r="CD424" s="109" cm="1">
        <f t="array" ref="CD424">IF($AG424,SQRT(SUMPRODUCT($AH$2:$AH424, (AP$2:AP424-BJ424)^2)/(SUM($AH$2:$AH424)-1)),0)</f>
        <v>0</v>
      </c>
      <c r="CE424" s="109" cm="1">
        <f t="array" ref="CE424">IF($AG424,SQRT(SUMPRODUCT($AH$2:$AH424, (AQ$2:AQ424-BK424)^2)/(SUM($AH$2:$AH424)-1)),0)</f>
        <v>0</v>
      </c>
      <c r="CF424" s="109" cm="1">
        <f t="array" ref="CF424">IF($AG424,SQRT(SUMPRODUCT($AH$2:$AH424, (AR$2:AR424-BL424)^2)/(SUM($AH$2:$AH424)-1)),0)</f>
        <v>0</v>
      </c>
      <c r="CG424" s="109" cm="1">
        <f t="array" ref="CG424">IF($AG424,SQRT(SUMPRODUCT($AH$2:$AH424, (AS$2:AS424-BM424)^2)/(SUM($AH$2:$AH424)-1)),0)</f>
        <v>0</v>
      </c>
      <c r="CH424" s="109" cm="1">
        <f t="array" ref="CH424">IF($AG424,SQRT(SUMPRODUCT($AH$2:$AH424, (AT$2:AT424-BN424)^2)/(SUM($AH$2:$AH424)-1)),0)</f>
        <v>0</v>
      </c>
      <c r="CI424" s="109" cm="1">
        <f t="array" ref="CI424">IF($AG424,SQRT(SUMPRODUCT($AH$2:$AH424, (AU$2:AU424-BO424)^2)/(SUM($AH$2:$AH424)-1)),0)</f>
        <v>0</v>
      </c>
      <c r="CJ424" s="109" cm="1">
        <f t="array" ref="CJ424">IF($AG424,SQRT(SUMPRODUCT($AH$2:$AH424, (AV$2:AV424-BP424)^2)/(SUM($AH$2:$AH424)-1)),0)</f>
        <v>0</v>
      </c>
      <c r="CK424" s="109" cm="1">
        <f t="array" ref="CK424">IF($AG424,SQRT(SUMPRODUCT($AH$2:$AH424, (AW$2:AW424-BQ424)^2)/(SUM($AH$2:$AH424)-1)),0)</f>
        <v>0</v>
      </c>
      <c r="CL424" s="109" cm="1">
        <f t="array" ref="CL424">IF($AG424,SQRT(SUMPRODUCT($AH$2:$AH424, (AX$2:AX424-BR424)^2)/(SUM($AH$2:$AH424)-1)),0)</f>
        <v>0</v>
      </c>
      <c r="CM424" s="109" cm="1">
        <f t="array" ref="CM424">IF($AG424,SQRT(SUMPRODUCT($AH$2:$AH424, (AY$2:AY424-BS424)^2)/(SUM($AH$2:$AH424)-1)),0)</f>
        <v>0</v>
      </c>
      <c r="CN424" s="109" cm="1">
        <f t="array" ref="CN424">IF($AG424,SQRT(SUMPRODUCT($AH$2:$AH424, (AZ$2:AZ424-BT424)^2)/(SUM($AH$2:$AH424)-1)),0)</f>
        <v>0</v>
      </c>
      <c r="CO424" s="109" cm="1">
        <f t="array" ref="CO424">IF($AG424,SQRT(SUMPRODUCT($AH$2:$AH424, (BA$2:BA424-BU424)^2)/(SUM($AH$2:$AH424)-1)),0)</f>
        <v>0</v>
      </c>
    </row>
    <row r="425" spans="34:93" x14ac:dyDescent="0.25">
      <c r="AH425" s="99" t="str">
        <f t="shared" si="102"/>
        <v/>
      </c>
      <c r="AI425" s="11">
        <f t="shared" ca="1" si="113"/>
        <v>0</v>
      </c>
      <c r="AJ425" s="11">
        <f t="shared" ca="1" si="113"/>
        <v>0</v>
      </c>
      <c r="AK425" s="11">
        <f t="shared" ca="1" si="113"/>
        <v>0</v>
      </c>
      <c r="AL425" s="11">
        <f t="shared" ca="1" si="113"/>
        <v>0</v>
      </c>
      <c r="AM425" s="11">
        <f t="shared" ca="1" si="113"/>
        <v>0</v>
      </c>
      <c r="AN425" s="11">
        <f t="shared" ca="1" si="113"/>
        <v>0</v>
      </c>
      <c r="AO425" s="11">
        <f t="shared" ca="1" si="113"/>
        <v>0</v>
      </c>
      <c r="AP425" s="11">
        <f t="shared" ca="1" si="113"/>
        <v>0</v>
      </c>
      <c r="AQ425" s="11">
        <f t="shared" ca="1" si="113"/>
        <v>0</v>
      </c>
      <c r="AR425" s="11">
        <f t="shared" ca="1" si="113"/>
        <v>0</v>
      </c>
      <c r="AS425" s="11">
        <f t="shared" ca="1" si="114"/>
        <v>0</v>
      </c>
      <c r="AT425" s="11">
        <f t="shared" ca="1" si="114"/>
        <v>0</v>
      </c>
      <c r="AU425" s="11">
        <f t="shared" ca="1" si="114"/>
        <v>0</v>
      </c>
      <c r="AV425" s="11">
        <f t="shared" ca="1" si="114"/>
        <v>0</v>
      </c>
      <c r="AW425" s="11">
        <f t="shared" ca="1" si="114"/>
        <v>0</v>
      </c>
      <c r="AX425" s="11">
        <f t="shared" ca="1" si="114"/>
        <v>0</v>
      </c>
      <c r="AY425" s="11">
        <f t="shared" ca="1" si="114"/>
        <v>0</v>
      </c>
      <c r="AZ425" s="11">
        <f t="shared" ca="1" si="114"/>
        <v>0</v>
      </c>
      <c r="BA425" s="11">
        <f t="shared" ca="1" si="114"/>
        <v>0</v>
      </c>
      <c r="BB425" s="11"/>
      <c r="BC425" s="11">
        <f>IF($AG425,SUMPRODUCT(AI$2:AI425,$AH$2:$AH425)/SUM($AH$2:$AH425),0)</f>
        <v>0</v>
      </c>
      <c r="BD425" s="11">
        <f>IF($AG425,SUMPRODUCT(AJ$2:AJ425,$AH$2:$AH425)/SUM($AH$2:$AH425),0)</f>
        <v>0</v>
      </c>
      <c r="BE425" s="11">
        <f>IF($AG425,SUMPRODUCT(AK$2:AK425,$AH$2:$AH425)/SUM($AH$2:$AH425),0)</f>
        <v>0</v>
      </c>
      <c r="BF425" s="11">
        <f>IF($AG425,SUMPRODUCT(AL$2:AL425,$AH$2:$AH425)/SUM($AH$2:$AH425),0)</f>
        <v>0</v>
      </c>
      <c r="BG425" s="11">
        <f>IF($AG425,SUMPRODUCT(AM$2:AM425,$AH$2:$AH425)/SUM($AH$2:$AH425),0)</f>
        <v>0</v>
      </c>
      <c r="BH425" s="11">
        <f>IF($AG425,SUMPRODUCT(AN$2:AN425,$AH$2:$AH425)/SUM($AH$2:$AH425),0)</f>
        <v>0</v>
      </c>
      <c r="BI425" s="11">
        <f>IF($AG425,SUMPRODUCT(AO$2:AO425,$AH$2:$AH425)/SUM($AH$2:$AH425),0)</f>
        <v>0</v>
      </c>
      <c r="BJ425" s="11">
        <f>IF($AG425,SUMPRODUCT(AP$2:AP425,$AH$2:$AH425)/SUM($AH$2:$AH425),0)</f>
        <v>0</v>
      </c>
      <c r="BK425" s="11">
        <f>IF($AG425,SUMPRODUCT(AQ$2:AQ425,$AH$2:$AH425)/SUM($AH$2:$AH425),0)</f>
        <v>0</v>
      </c>
      <c r="BL425" s="11">
        <f>IF($AG425,SUMPRODUCT(AR$2:AR425,$AH$2:$AH425)/SUM($AH$2:$AH425),0)</f>
        <v>0</v>
      </c>
      <c r="BM425" s="11">
        <f>IF($AG425,SUMPRODUCT(AS$2:AS425,$AH$2:$AH425)/SUM($AH$2:$AH425),0)</f>
        <v>0</v>
      </c>
      <c r="BN425" s="11">
        <f>IF($AG425,SUMPRODUCT(AT$2:AT425,$AH$2:$AH425)/SUM($AH$2:$AH425),0)</f>
        <v>0</v>
      </c>
      <c r="BO425" s="11">
        <f>IF($AG425,SUMPRODUCT(AU$2:AU425,$AH$2:$AH425)/SUM($AH$2:$AH425),0)</f>
        <v>0</v>
      </c>
      <c r="BP425" s="11">
        <f>IF($AG425,SUMPRODUCT(AV$2:AV425,$AH$2:$AH425)/SUM($AH$2:$AH425),0)</f>
        <v>0</v>
      </c>
      <c r="BQ425" s="11">
        <f>IF($AG425,SUMPRODUCT(AW$2:AW425,$AH$2:$AH425)/SUM($AH$2:$AH425),0)</f>
        <v>0</v>
      </c>
      <c r="BR425" s="11">
        <f>IF($AG425,SUMPRODUCT(AX$2:AX425,$AH$2:$AH425)/SUM($AH$2:$AH425),0)</f>
        <v>0</v>
      </c>
      <c r="BS425" s="11">
        <f>IF($AG425,SUMPRODUCT(AY$2:AY425,$AH$2:$AH425)/SUM($AH$2:$AH425),0)</f>
        <v>0</v>
      </c>
      <c r="BT425" s="11">
        <f>IF($AG425,SUMPRODUCT(AZ$2:AZ425,$AH$2:$AH425)/SUM($AH$2:$AH425),0)</f>
        <v>0</v>
      </c>
      <c r="BU425" s="11">
        <f>IF($AG425,SUMPRODUCT(BA$2:BA425,$AH$2:$AH425)/SUM($AH$2:$AH425),0)</f>
        <v>0</v>
      </c>
      <c r="BV425" s="11"/>
      <c r="BW425" s="109" cm="1">
        <f t="array" ref="BW425">IF($AG425,SQRT(SUMPRODUCT($AH$2:$AH425, (AI$2:AI425-BC425)^2)/(SUM($AH$2:$AH425)-1)),0)</f>
        <v>0</v>
      </c>
      <c r="BX425" s="109" cm="1">
        <f t="array" ref="BX425">IF($AG425,SQRT(SUMPRODUCT($AH$2:$AH425, (AJ$2:AJ425-BD425)^2)/(SUM($AH$2:$AH425)-1)),0)</f>
        <v>0</v>
      </c>
      <c r="BY425" s="109" cm="1">
        <f t="array" ref="BY425">IF($AG425,SQRT(SUMPRODUCT($AH$2:$AH425, (AK$2:AK425-BE425)^2)/(SUM($AH$2:$AH425)-1)),0)</f>
        <v>0</v>
      </c>
      <c r="BZ425" s="109" cm="1">
        <f t="array" ref="BZ425">IF($AG425,SQRT(SUMPRODUCT($AH$2:$AH425, (AL$2:AL425-BF425)^2)/(SUM($AH$2:$AH425)-1)),0)</f>
        <v>0</v>
      </c>
      <c r="CA425" s="109" cm="1">
        <f t="array" ref="CA425">IF($AG425,SQRT(SUMPRODUCT($AH$2:$AH425, (AM$2:AM425-BG425)^2)/(SUM($AH$2:$AH425)-1)),0)</f>
        <v>0</v>
      </c>
      <c r="CB425" s="109" cm="1">
        <f t="array" ref="CB425">IF($AG425,SQRT(SUMPRODUCT($AH$2:$AH425, (AN$2:AN425-BH425)^2)/(SUM($AH$2:$AH425)-1)),0)</f>
        <v>0</v>
      </c>
      <c r="CC425" s="109" cm="1">
        <f t="array" ref="CC425">IF($AG425,SQRT(SUMPRODUCT($AH$2:$AH425, (AO$2:AO425-BI425)^2)/(SUM($AH$2:$AH425)-1)),0)</f>
        <v>0</v>
      </c>
      <c r="CD425" s="109" cm="1">
        <f t="array" ref="CD425">IF($AG425,SQRT(SUMPRODUCT($AH$2:$AH425, (AP$2:AP425-BJ425)^2)/(SUM($AH$2:$AH425)-1)),0)</f>
        <v>0</v>
      </c>
      <c r="CE425" s="109" cm="1">
        <f t="array" ref="CE425">IF($AG425,SQRT(SUMPRODUCT($AH$2:$AH425, (AQ$2:AQ425-BK425)^2)/(SUM($AH$2:$AH425)-1)),0)</f>
        <v>0</v>
      </c>
      <c r="CF425" s="109" cm="1">
        <f t="array" ref="CF425">IF($AG425,SQRT(SUMPRODUCT($AH$2:$AH425, (AR$2:AR425-BL425)^2)/(SUM($AH$2:$AH425)-1)),0)</f>
        <v>0</v>
      </c>
      <c r="CG425" s="109" cm="1">
        <f t="array" ref="CG425">IF($AG425,SQRT(SUMPRODUCT($AH$2:$AH425, (AS$2:AS425-BM425)^2)/(SUM($AH$2:$AH425)-1)),0)</f>
        <v>0</v>
      </c>
      <c r="CH425" s="109" cm="1">
        <f t="array" ref="CH425">IF($AG425,SQRT(SUMPRODUCT($AH$2:$AH425, (AT$2:AT425-BN425)^2)/(SUM($AH$2:$AH425)-1)),0)</f>
        <v>0</v>
      </c>
      <c r="CI425" s="109" cm="1">
        <f t="array" ref="CI425">IF($AG425,SQRT(SUMPRODUCT($AH$2:$AH425, (AU$2:AU425-BO425)^2)/(SUM($AH$2:$AH425)-1)),0)</f>
        <v>0</v>
      </c>
      <c r="CJ425" s="109" cm="1">
        <f t="array" ref="CJ425">IF($AG425,SQRT(SUMPRODUCT($AH$2:$AH425, (AV$2:AV425-BP425)^2)/(SUM($AH$2:$AH425)-1)),0)</f>
        <v>0</v>
      </c>
      <c r="CK425" s="109" cm="1">
        <f t="array" ref="CK425">IF($AG425,SQRT(SUMPRODUCT($AH$2:$AH425, (AW$2:AW425-BQ425)^2)/(SUM($AH$2:$AH425)-1)),0)</f>
        <v>0</v>
      </c>
      <c r="CL425" s="109" cm="1">
        <f t="array" ref="CL425">IF($AG425,SQRT(SUMPRODUCT($AH$2:$AH425, (AX$2:AX425-BR425)^2)/(SUM($AH$2:$AH425)-1)),0)</f>
        <v>0</v>
      </c>
      <c r="CM425" s="109" cm="1">
        <f t="array" ref="CM425">IF($AG425,SQRT(SUMPRODUCT($AH$2:$AH425, (AY$2:AY425-BS425)^2)/(SUM($AH$2:$AH425)-1)),0)</f>
        <v>0</v>
      </c>
      <c r="CN425" s="109" cm="1">
        <f t="array" ref="CN425">IF($AG425,SQRT(SUMPRODUCT($AH$2:$AH425, (AZ$2:AZ425-BT425)^2)/(SUM($AH$2:$AH425)-1)),0)</f>
        <v>0</v>
      </c>
      <c r="CO425" s="109" cm="1">
        <f t="array" ref="CO425">IF($AG425,SQRT(SUMPRODUCT($AH$2:$AH425, (BA$2:BA425-BU425)^2)/(SUM($AH$2:$AH425)-1)),0)</f>
        <v>0</v>
      </c>
    </row>
    <row r="426" spans="34:93" x14ac:dyDescent="0.25">
      <c r="AH426" s="99" t="str">
        <f t="shared" si="102"/>
        <v/>
      </c>
      <c r="AI426" s="11">
        <f t="shared" ca="1" si="113"/>
        <v>0</v>
      </c>
      <c r="AJ426" s="11">
        <f t="shared" ca="1" si="113"/>
        <v>0</v>
      </c>
      <c r="AK426" s="11">
        <f t="shared" ca="1" si="113"/>
        <v>0</v>
      </c>
      <c r="AL426" s="11">
        <f t="shared" ca="1" si="113"/>
        <v>0</v>
      </c>
      <c r="AM426" s="11">
        <f t="shared" ca="1" si="113"/>
        <v>0</v>
      </c>
      <c r="AN426" s="11">
        <f t="shared" ca="1" si="113"/>
        <v>0</v>
      </c>
      <c r="AO426" s="11">
        <f t="shared" ca="1" si="113"/>
        <v>0</v>
      </c>
      <c r="AP426" s="11">
        <f t="shared" ca="1" si="113"/>
        <v>0</v>
      </c>
      <c r="AQ426" s="11">
        <f t="shared" ca="1" si="113"/>
        <v>0</v>
      </c>
      <c r="AR426" s="11">
        <f t="shared" ca="1" si="113"/>
        <v>0</v>
      </c>
      <c r="AS426" s="11">
        <f t="shared" ca="1" si="114"/>
        <v>0</v>
      </c>
      <c r="AT426" s="11">
        <f t="shared" ca="1" si="114"/>
        <v>0</v>
      </c>
      <c r="AU426" s="11">
        <f t="shared" ca="1" si="114"/>
        <v>0</v>
      </c>
      <c r="AV426" s="11">
        <f t="shared" ca="1" si="114"/>
        <v>0</v>
      </c>
      <c r="AW426" s="11">
        <f t="shared" ca="1" si="114"/>
        <v>0</v>
      </c>
      <c r="AX426" s="11">
        <f t="shared" ca="1" si="114"/>
        <v>0</v>
      </c>
      <c r="AY426" s="11">
        <f t="shared" ca="1" si="114"/>
        <v>0</v>
      </c>
      <c r="AZ426" s="11">
        <f t="shared" ca="1" si="114"/>
        <v>0</v>
      </c>
      <c r="BA426" s="11">
        <f t="shared" ca="1" si="114"/>
        <v>0</v>
      </c>
      <c r="BB426" s="11"/>
      <c r="BC426" s="11">
        <f>IF($AG426,SUMPRODUCT(AI$2:AI426,$AH$2:$AH426)/SUM($AH$2:$AH426),0)</f>
        <v>0</v>
      </c>
      <c r="BD426" s="11">
        <f>IF($AG426,SUMPRODUCT(AJ$2:AJ426,$AH$2:$AH426)/SUM($AH$2:$AH426),0)</f>
        <v>0</v>
      </c>
      <c r="BE426" s="11">
        <f>IF($AG426,SUMPRODUCT(AK$2:AK426,$AH$2:$AH426)/SUM($AH$2:$AH426),0)</f>
        <v>0</v>
      </c>
      <c r="BF426" s="11">
        <f>IF($AG426,SUMPRODUCT(AL$2:AL426,$AH$2:$AH426)/SUM($AH$2:$AH426),0)</f>
        <v>0</v>
      </c>
      <c r="BG426" s="11">
        <f>IF($AG426,SUMPRODUCT(AM$2:AM426,$AH$2:$AH426)/SUM($AH$2:$AH426),0)</f>
        <v>0</v>
      </c>
      <c r="BH426" s="11">
        <f>IF($AG426,SUMPRODUCT(AN$2:AN426,$AH$2:$AH426)/SUM($AH$2:$AH426),0)</f>
        <v>0</v>
      </c>
      <c r="BI426" s="11">
        <f>IF($AG426,SUMPRODUCT(AO$2:AO426,$AH$2:$AH426)/SUM($AH$2:$AH426),0)</f>
        <v>0</v>
      </c>
      <c r="BJ426" s="11">
        <f>IF($AG426,SUMPRODUCT(AP$2:AP426,$AH$2:$AH426)/SUM($AH$2:$AH426),0)</f>
        <v>0</v>
      </c>
      <c r="BK426" s="11">
        <f>IF($AG426,SUMPRODUCT(AQ$2:AQ426,$AH$2:$AH426)/SUM($AH$2:$AH426),0)</f>
        <v>0</v>
      </c>
      <c r="BL426" s="11">
        <f>IF($AG426,SUMPRODUCT(AR$2:AR426,$AH$2:$AH426)/SUM($AH$2:$AH426),0)</f>
        <v>0</v>
      </c>
      <c r="BM426" s="11">
        <f>IF($AG426,SUMPRODUCT(AS$2:AS426,$AH$2:$AH426)/SUM($AH$2:$AH426),0)</f>
        <v>0</v>
      </c>
      <c r="BN426" s="11">
        <f>IF($AG426,SUMPRODUCT(AT$2:AT426,$AH$2:$AH426)/SUM($AH$2:$AH426),0)</f>
        <v>0</v>
      </c>
      <c r="BO426" s="11">
        <f>IF($AG426,SUMPRODUCT(AU$2:AU426,$AH$2:$AH426)/SUM($AH$2:$AH426),0)</f>
        <v>0</v>
      </c>
      <c r="BP426" s="11">
        <f>IF($AG426,SUMPRODUCT(AV$2:AV426,$AH$2:$AH426)/SUM($AH$2:$AH426),0)</f>
        <v>0</v>
      </c>
      <c r="BQ426" s="11">
        <f>IF($AG426,SUMPRODUCT(AW$2:AW426,$AH$2:$AH426)/SUM($AH$2:$AH426),0)</f>
        <v>0</v>
      </c>
      <c r="BR426" s="11">
        <f>IF($AG426,SUMPRODUCT(AX$2:AX426,$AH$2:$AH426)/SUM($AH$2:$AH426),0)</f>
        <v>0</v>
      </c>
      <c r="BS426" s="11">
        <f>IF($AG426,SUMPRODUCT(AY$2:AY426,$AH$2:$AH426)/SUM($AH$2:$AH426),0)</f>
        <v>0</v>
      </c>
      <c r="BT426" s="11">
        <f>IF($AG426,SUMPRODUCT(AZ$2:AZ426,$AH$2:$AH426)/SUM($AH$2:$AH426),0)</f>
        <v>0</v>
      </c>
      <c r="BU426" s="11">
        <f>IF($AG426,SUMPRODUCT(BA$2:BA426,$AH$2:$AH426)/SUM($AH$2:$AH426),0)</f>
        <v>0</v>
      </c>
      <c r="BV426" s="11"/>
      <c r="BW426" s="109" cm="1">
        <f t="array" ref="BW426">IF($AG426,SQRT(SUMPRODUCT($AH$2:$AH426, (AI$2:AI426-BC426)^2)/(SUM($AH$2:$AH426)-1)),0)</f>
        <v>0</v>
      </c>
      <c r="BX426" s="109" cm="1">
        <f t="array" ref="BX426">IF($AG426,SQRT(SUMPRODUCT($AH$2:$AH426, (AJ$2:AJ426-BD426)^2)/(SUM($AH$2:$AH426)-1)),0)</f>
        <v>0</v>
      </c>
      <c r="BY426" s="109" cm="1">
        <f t="array" ref="BY426">IF($AG426,SQRT(SUMPRODUCT($AH$2:$AH426, (AK$2:AK426-BE426)^2)/(SUM($AH$2:$AH426)-1)),0)</f>
        <v>0</v>
      </c>
      <c r="BZ426" s="109" cm="1">
        <f t="array" ref="BZ426">IF($AG426,SQRT(SUMPRODUCT($AH$2:$AH426, (AL$2:AL426-BF426)^2)/(SUM($AH$2:$AH426)-1)),0)</f>
        <v>0</v>
      </c>
      <c r="CA426" s="109" cm="1">
        <f t="array" ref="CA426">IF($AG426,SQRT(SUMPRODUCT($AH$2:$AH426, (AM$2:AM426-BG426)^2)/(SUM($AH$2:$AH426)-1)),0)</f>
        <v>0</v>
      </c>
      <c r="CB426" s="109" cm="1">
        <f t="array" ref="CB426">IF($AG426,SQRT(SUMPRODUCT($AH$2:$AH426, (AN$2:AN426-BH426)^2)/(SUM($AH$2:$AH426)-1)),0)</f>
        <v>0</v>
      </c>
      <c r="CC426" s="109" cm="1">
        <f t="array" ref="CC426">IF($AG426,SQRT(SUMPRODUCT($AH$2:$AH426, (AO$2:AO426-BI426)^2)/(SUM($AH$2:$AH426)-1)),0)</f>
        <v>0</v>
      </c>
      <c r="CD426" s="109" cm="1">
        <f t="array" ref="CD426">IF($AG426,SQRT(SUMPRODUCT($AH$2:$AH426, (AP$2:AP426-BJ426)^2)/(SUM($AH$2:$AH426)-1)),0)</f>
        <v>0</v>
      </c>
      <c r="CE426" s="109" cm="1">
        <f t="array" ref="CE426">IF($AG426,SQRT(SUMPRODUCT($AH$2:$AH426, (AQ$2:AQ426-BK426)^2)/(SUM($AH$2:$AH426)-1)),0)</f>
        <v>0</v>
      </c>
      <c r="CF426" s="109" cm="1">
        <f t="array" ref="CF426">IF($AG426,SQRT(SUMPRODUCT($AH$2:$AH426, (AR$2:AR426-BL426)^2)/(SUM($AH$2:$AH426)-1)),0)</f>
        <v>0</v>
      </c>
      <c r="CG426" s="109" cm="1">
        <f t="array" ref="CG426">IF($AG426,SQRT(SUMPRODUCT($AH$2:$AH426, (AS$2:AS426-BM426)^2)/(SUM($AH$2:$AH426)-1)),0)</f>
        <v>0</v>
      </c>
      <c r="CH426" s="109" cm="1">
        <f t="array" ref="CH426">IF($AG426,SQRT(SUMPRODUCT($AH$2:$AH426, (AT$2:AT426-BN426)^2)/(SUM($AH$2:$AH426)-1)),0)</f>
        <v>0</v>
      </c>
      <c r="CI426" s="109" cm="1">
        <f t="array" ref="CI426">IF($AG426,SQRT(SUMPRODUCT($AH$2:$AH426, (AU$2:AU426-BO426)^2)/(SUM($AH$2:$AH426)-1)),0)</f>
        <v>0</v>
      </c>
      <c r="CJ426" s="109" cm="1">
        <f t="array" ref="CJ426">IF($AG426,SQRT(SUMPRODUCT($AH$2:$AH426, (AV$2:AV426-BP426)^2)/(SUM($AH$2:$AH426)-1)),0)</f>
        <v>0</v>
      </c>
      <c r="CK426" s="109" cm="1">
        <f t="array" ref="CK426">IF($AG426,SQRT(SUMPRODUCT($AH$2:$AH426, (AW$2:AW426-BQ426)^2)/(SUM($AH$2:$AH426)-1)),0)</f>
        <v>0</v>
      </c>
      <c r="CL426" s="109" cm="1">
        <f t="array" ref="CL426">IF($AG426,SQRT(SUMPRODUCT($AH$2:$AH426, (AX$2:AX426-BR426)^2)/(SUM($AH$2:$AH426)-1)),0)</f>
        <v>0</v>
      </c>
      <c r="CM426" s="109" cm="1">
        <f t="array" ref="CM426">IF($AG426,SQRT(SUMPRODUCT($AH$2:$AH426, (AY$2:AY426-BS426)^2)/(SUM($AH$2:$AH426)-1)),0)</f>
        <v>0</v>
      </c>
      <c r="CN426" s="109" cm="1">
        <f t="array" ref="CN426">IF($AG426,SQRT(SUMPRODUCT($AH$2:$AH426, (AZ$2:AZ426-BT426)^2)/(SUM($AH$2:$AH426)-1)),0)</f>
        <v>0</v>
      </c>
      <c r="CO426" s="109" cm="1">
        <f t="array" ref="CO426">IF($AG426,SQRT(SUMPRODUCT($AH$2:$AH426, (BA$2:BA426-BU426)^2)/(SUM($AH$2:$AH426)-1)),0)</f>
        <v>0</v>
      </c>
    </row>
    <row r="427" spans="34:93" x14ac:dyDescent="0.25">
      <c r="AH427" s="99" t="str">
        <f t="shared" si="102"/>
        <v/>
      </c>
      <c r="AI427" s="11">
        <f t="shared" ca="1" si="113"/>
        <v>0</v>
      </c>
      <c r="AJ427" s="11">
        <f t="shared" ca="1" si="113"/>
        <v>0</v>
      </c>
      <c r="AK427" s="11">
        <f t="shared" ca="1" si="113"/>
        <v>0</v>
      </c>
      <c r="AL427" s="11">
        <f t="shared" ca="1" si="113"/>
        <v>0</v>
      </c>
      <c r="AM427" s="11">
        <f t="shared" ca="1" si="113"/>
        <v>0</v>
      </c>
      <c r="AN427" s="11">
        <f t="shared" ca="1" si="113"/>
        <v>0</v>
      </c>
      <c r="AO427" s="11">
        <f t="shared" ca="1" si="113"/>
        <v>0</v>
      </c>
      <c r="AP427" s="11">
        <f t="shared" ca="1" si="113"/>
        <v>0</v>
      </c>
      <c r="AQ427" s="11">
        <f t="shared" ca="1" si="113"/>
        <v>0</v>
      </c>
      <c r="AR427" s="11">
        <f t="shared" ca="1" si="113"/>
        <v>0</v>
      </c>
      <c r="AS427" s="11">
        <f t="shared" ca="1" si="114"/>
        <v>0</v>
      </c>
      <c r="AT427" s="11">
        <f t="shared" ca="1" si="114"/>
        <v>0</v>
      </c>
      <c r="AU427" s="11">
        <f t="shared" ca="1" si="114"/>
        <v>0</v>
      </c>
      <c r="AV427" s="11">
        <f t="shared" ca="1" si="114"/>
        <v>0</v>
      </c>
      <c r="AW427" s="11">
        <f t="shared" ca="1" si="114"/>
        <v>0</v>
      </c>
      <c r="AX427" s="11">
        <f t="shared" ca="1" si="114"/>
        <v>0</v>
      </c>
      <c r="AY427" s="11">
        <f t="shared" ca="1" si="114"/>
        <v>0</v>
      </c>
      <c r="AZ427" s="11">
        <f t="shared" ca="1" si="114"/>
        <v>0</v>
      </c>
      <c r="BA427" s="11">
        <f t="shared" ca="1" si="114"/>
        <v>0</v>
      </c>
      <c r="BB427" s="11"/>
      <c r="BC427" s="11">
        <f>IF($AG427,SUMPRODUCT(AI$2:AI427,$AH$2:$AH427)/SUM($AH$2:$AH427),0)</f>
        <v>0</v>
      </c>
      <c r="BD427" s="11">
        <f>IF($AG427,SUMPRODUCT(AJ$2:AJ427,$AH$2:$AH427)/SUM($AH$2:$AH427),0)</f>
        <v>0</v>
      </c>
      <c r="BE427" s="11">
        <f>IF($AG427,SUMPRODUCT(AK$2:AK427,$AH$2:$AH427)/SUM($AH$2:$AH427),0)</f>
        <v>0</v>
      </c>
      <c r="BF427" s="11">
        <f>IF($AG427,SUMPRODUCT(AL$2:AL427,$AH$2:$AH427)/SUM($AH$2:$AH427),0)</f>
        <v>0</v>
      </c>
      <c r="BG427" s="11">
        <f>IF($AG427,SUMPRODUCT(AM$2:AM427,$AH$2:$AH427)/SUM($AH$2:$AH427),0)</f>
        <v>0</v>
      </c>
      <c r="BH427" s="11">
        <f>IF($AG427,SUMPRODUCT(AN$2:AN427,$AH$2:$AH427)/SUM($AH$2:$AH427),0)</f>
        <v>0</v>
      </c>
      <c r="BI427" s="11">
        <f>IF($AG427,SUMPRODUCT(AO$2:AO427,$AH$2:$AH427)/SUM($AH$2:$AH427),0)</f>
        <v>0</v>
      </c>
      <c r="BJ427" s="11">
        <f>IF($AG427,SUMPRODUCT(AP$2:AP427,$AH$2:$AH427)/SUM($AH$2:$AH427),0)</f>
        <v>0</v>
      </c>
      <c r="BK427" s="11">
        <f>IF($AG427,SUMPRODUCT(AQ$2:AQ427,$AH$2:$AH427)/SUM($AH$2:$AH427),0)</f>
        <v>0</v>
      </c>
      <c r="BL427" s="11">
        <f>IF($AG427,SUMPRODUCT(AR$2:AR427,$AH$2:$AH427)/SUM($AH$2:$AH427),0)</f>
        <v>0</v>
      </c>
      <c r="BM427" s="11">
        <f>IF($AG427,SUMPRODUCT(AS$2:AS427,$AH$2:$AH427)/SUM($AH$2:$AH427),0)</f>
        <v>0</v>
      </c>
      <c r="BN427" s="11">
        <f>IF($AG427,SUMPRODUCT(AT$2:AT427,$AH$2:$AH427)/SUM($AH$2:$AH427),0)</f>
        <v>0</v>
      </c>
      <c r="BO427" s="11">
        <f>IF($AG427,SUMPRODUCT(AU$2:AU427,$AH$2:$AH427)/SUM($AH$2:$AH427),0)</f>
        <v>0</v>
      </c>
      <c r="BP427" s="11">
        <f>IF($AG427,SUMPRODUCT(AV$2:AV427,$AH$2:$AH427)/SUM($AH$2:$AH427),0)</f>
        <v>0</v>
      </c>
      <c r="BQ427" s="11">
        <f>IF($AG427,SUMPRODUCT(AW$2:AW427,$AH$2:$AH427)/SUM($AH$2:$AH427),0)</f>
        <v>0</v>
      </c>
      <c r="BR427" s="11">
        <f>IF($AG427,SUMPRODUCT(AX$2:AX427,$AH$2:$AH427)/SUM($AH$2:$AH427),0)</f>
        <v>0</v>
      </c>
      <c r="BS427" s="11">
        <f>IF($AG427,SUMPRODUCT(AY$2:AY427,$AH$2:$AH427)/SUM($AH$2:$AH427),0)</f>
        <v>0</v>
      </c>
      <c r="BT427" s="11">
        <f>IF($AG427,SUMPRODUCT(AZ$2:AZ427,$AH$2:$AH427)/SUM($AH$2:$AH427),0)</f>
        <v>0</v>
      </c>
      <c r="BU427" s="11">
        <f>IF($AG427,SUMPRODUCT(BA$2:BA427,$AH$2:$AH427)/SUM($AH$2:$AH427),0)</f>
        <v>0</v>
      </c>
      <c r="BV427" s="11"/>
      <c r="BW427" s="109" cm="1">
        <f t="array" ref="BW427">IF($AG427,SQRT(SUMPRODUCT($AH$2:$AH427, (AI$2:AI427-BC427)^2)/(SUM($AH$2:$AH427)-1)),0)</f>
        <v>0</v>
      </c>
      <c r="BX427" s="109" cm="1">
        <f t="array" ref="BX427">IF($AG427,SQRT(SUMPRODUCT($AH$2:$AH427, (AJ$2:AJ427-BD427)^2)/(SUM($AH$2:$AH427)-1)),0)</f>
        <v>0</v>
      </c>
      <c r="BY427" s="109" cm="1">
        <f t="array" ref="BY427">IF($AG427,SQRT(SUMPRODUCT($AH$2:$AH427, (AK$2:AK427-BE427)^2)/(SUM($AH$2:$AH427)-1)),0)</f>
        <v>0</v>
      </c>
      <c r="BZ427" s="109" cm="1">
        <f t="array" ref="BZ427">IF($AG427,SQRT(SUMPRODUCT($AH$2:$AH427, (AL$2:AL427-BF427)^2)/(SUM($AH$2:$AH427)-1)),0)</f>
        <v>0</v>
      </c>
      <c r="CA427" s="109" cm="1">
        <f t="array" ref="CA427">IF($AG427,SQRT(SUMPRODUCT($AH$2:$AH427, (AM$2:AM427-BG427)^2)/(SUM($AH$2:$AH427)-1)),0)</f>
        <v>0</v>
      </c>
      <c r="CB427" s="109" cm="1">
        <f t="array" ref="CB427">IF($AG427,SQRT(SUMPRODUCT($AH$2:$AH427, (AN$2:AN427-BH427)^2)/(SUM($AH$2:$AH427)-1)),0)</f>
        <v>0</v>
      </c>
      <c r="CC427" s="109" cm="1">
        <f t="array" ref="CC427">IF($AG427,SQRT(SUMPRODUCT($AH$2:$AH427, (AO$2:AO427-BI427)^2)/(SUM($AH$2:$AH427)-1)),0)</f>
        <v>0</v>
      </c>
      <c r="CD427" s="109" cm="1">
        <f t="array" ref="CD427">IF($AG427,SQRT(SUMPRODUCT($AH$2:$AH427, (AP$2:AP427-BJ427)^2)/(SUM($AH$2:$AH427)-1)),0)</f>
        <v>0</v>
      </c>
      <c r="CE427" s="109" cm="1">
        <f t="array" ref="CE427">IF($AG427,SQRT(SUMPRODUCT($AH$2:$AH427, (AQ$2:AQ427-BK427)^2)/(SUM($AH$2:$AH427)-1)),0)</f>
        <v>0</v>
      </c>
      <c r="CF427" s="109" cm="1">
        <f t="array" ref="CF427">IF($AG427,SQRT(SUMPRODUCT($AH$2:$AH427, (AR$2:AR427-BL427)^2)/(SUM($AH$2:$AH427)-1)),0)</f>
        <v>0</v>
      </c>
      <c r="CG427" s="109" cm="1">
        <f t="array" ref="CG427">IF($AG427,SQRT(SUMPRODUCT($AH$2:$AH427, (AS$2:AS427-BM427)^2)/(SUM($AH$2:$AH427)-1)),0)</f>
        <v>0</v>
      </c>
      <c r="CH427" s="109" cm="1">
        <f t="array" ref="CH427">IF($AG427,SQRT(SUMPRODUCT($AH$2:$AH427, (AT$2:AT427-BN427)^2)/(SUM($AH$2:$AH427)-1)),0)</f>
        <v>0</v>
      </c>
      <c r="CI427" s="109" cm="1">
        <f t="array" ref="CI427">IF($AG427,SQRT(SUMPRODUCT($AH$2:$AH427, (AU$2:AU427-BO427)^2)/(SUM($AH$2:$AH427)-1)),0)</f>
        <v>0</v>
      </c>
      <c r="CJ427" s="109" cm="1">
        <f t="array" ref="CJ427">IF($AG427,SQRT(SUMPRODUCT($AH$2:$AH427, (AV$2:AV427-BP427)^2)/(SUM($AH$2:$AH427)-1)),0)</f>
        <v>0</v>
      </c>
      <c r="CK427" s="109" cm="1">
        <f t="array" ref="CK427">IF($AG427,SQRT(SUMPRODUCT($AH$2:$AH427, (AW$2:AW427-BQ427)^2)/(SUM($AH$2:$AH427)-1)),0)</f>
        <v>0</v>
      </c>
      <c r="CL427" s="109" cm="1">
        <f t="array" ref="CL427">IF($AG427,SQRT(SUMPRODUCT($AH$2:$AH427, (AX$2:AX427-BR427)^2)/(SUM($AH$2:$AH427)-1)),0)</f>
        <v>0</v>
      </c>
      <c r="CM427" s="109" cm="1">
        <f t="array" ref="CM427">IF($AG427,SQRT(SUMPRODUCT($AH$2:$AH427, (AY$2:AY427-BS427)^2)/(SUM($AH$2:$AH427)-1)),0)</f>
        <v>0</v>
      </c>
      <c r="CN427" s="109" cm="1">
        <f t="array" ref="CN427">IF($AG427,SQRT(SUMPRODUCT($AH$2:$AH427, (AZ$2:AZ427-BT427)^2)/(SUM($AH$2:$AH427)-1)),0)</f>
        <v>0</v>
      </c>
      <c r="CO427" s="109" cm="1">
        <f t="array" ref="CO427">IF($AG427,SQRT(SUMPRODUCT($AH$2:$AH427, (BA$2:BA427-BU427)^2)/(SUM($AH$2:$AH427)-1)),0)</f>
        <v>0</v>
      </c>
    </row>
    <row r="428" spans="34:93" x14ac:dyDescent="0.25">
      <c r="AH428" s="99" t="str">
        <f t="shared" si="102"/>
        <v/>
      </c>
      <c r="AI428" s="11">
        <f t="shared" ca="1" si="113"/>
        <v>0</v>
      </c>
      <c r="AJ428" s="11">
        <f t="shared" ca="1" si="113"/>
        <v>0</v>
      </c>
      <c r="AK428" s="11">
        <f t="shared" ca="1" si="113"/>
        <v>0</v>
      </c>
      <c r="AL428" s="11">
        <f t="shared" ca="1" si="113"/>
        <v>0</v>
      </c>
      <c r="AM428" s="11">
        <f t="shared" ca="1" si="113"/>
        <v>0</v>
      </c>
      <c r="AN428" s="11">
        <f t="shared" ca="1" si="113"/>
        <v>0</v>
      </c>
      <c r="AO428" s="11">
        <f t="shared" ca="1" si="113"/>
        <v>0</v>
      </c>
      <c r="AP428" s="11">
        <f t="shared" ca="1" si="113"/>
        <v>0</v>
      </c>
      <c r="AQ428" s="11">
        <f t="shared" ca="1" si="113"/>
        <v>0</v>
      </c>
      <c r="AR428" s="11">
        <f t="shared" ca="1" si="113"/>
        <v>0</v>
      </c>
      <c r="AS428" s="11">
        <f t="shared" ca="1" si="114"/>
        <v>0</v>
      </c>
      <c r="AT428" s="11">
        <f t="shared" ca="1" si="114"/>
        <v>0</v>
      </c>
      <c r="AU428" s="11">
        <f t="shared" ca="1" si="114"/>
        <v>0</v>
      </c>
      <c r="AV428" s="11">
        <f t="shared" ca="1" si="114"/>
        <v>0</v>
      </c>
      <c r="AW428" s="11">
        <f t="shared" ca="1" si="114"/>
        <v>0</v>
      </c>
      <c r="AX428" s="11">
        <f t="shared" ca="1" si="114"/>
        <v>0</v>
      </c>
      <c r="AY428" s="11">
        <f t="shared" ca="1" si="114"/>
        <v>0</v>
      </c>
      <c r="AZ428" s="11">
        <f t="shared" ca="1" si="114"/>
        <v>0</v>
      </c>
      <c r="BA428" s="11">
        <f t="shared" ca="1" si="114"/>
        <v>0</v>
      </c>
      <c r="BB428" s="11"/>
      <c r="BC428" s="11">
        <f>IF($AG428,SUMPRODUCT(AI$2:AI428,$AH$2:$AH428)/SUM($AH$2:$AH428),0)</f>
        <v>0</v>
      </c>
      <c r="BD428" s="11">
        <f>IF($AG428,SUMPRODUCT(AJ$2:AJ428,$AH$2:$AH428)/SUM($AH$2:$AH428),0)</f>
        <v>0</v>
      </c>
      <c r="BE428" s="11">
        <f>IF($AG428,SUMPRODUCT(AK$2:AK428,$AH$2:$AH428)/SUM($AH$2:$AH428),0)</f>
        <v>0</v>
      </c>
      <c r="BF428" s="11">
        <f>IF($AG428,SUMPRODUCT(AL$2:AL428,$AH$2:$AH428)/SUM($AH$2:$AH428),0)</f>
        <v>0</v>
      </c>
      <c r="BG428" s="11">
        <f>IF($AG428,SUMPRODUCT(AM$2:AM428,$AH$2:$AH428)/SUM($AH$2:$AH428),0)</f>
        <v>0</v>
      </c>
      <c r="BH428" s="11">
        <f>IF($AG428,SUMPRODUCT(AN$2:AN428,$AH$2:$AH428)/SUM($AH$2:$AH428),0)</f>
        <v>0</v>
      </c>
      <c r="BI428" s="11">
        <f>IF($AG428,SUMPRODUCT(AO$2:AO428,$AH$2:$AH428)/SUM($AH$2:$AH428),0)</f>
        <v>0</v>
      </c>
      <c r="BJ428" s="11">
        <f>IF($AG428,SUMPRODUCT(AP$2:AP428,$AH$2:$AH428)/SUM($AH$2:$AH428),0)</f>
        <v>0</v>
      </c>
      <c r="BK428" s="11">
        <f>IF($AG428,SUMPRODUCT(AQ$2:AQ428,$AH$2:$AH428)/SUM($AH$2:$AH428),0)</f>
        <v>0</v>
      </c>
      <c r="BL428" s="11">
        <f>IF($AG428,SUMPRODUCT(AR$2:AR428,$AH$2:$AH428)/SUM($AH$2:$AH428),0)</f>
        <v>0</v>
      </c>
      <c r="BM428" s="11">
        <f>IF($AG428,SUMPRODUCT(AS$2:AS428,$AH$2:$AH428)/SUM($AH$2:$AH428),0)</f>
        <v>0</v>
      </c>
      <c r="BN428" s="11">
        <f>IF($AG428,SUMPRODUCT(AT$2:AT428,$AH$2:$AH428)/SUM($AH$2:$AH428),0)</f>
        <v>0</v>
      </c>
      <c r="BO428" s="11">
        <f>IF($AG428,SUMPRODUCT(AU$2:AU428,$AH$2:$AH428)/SUM($AH$2:$AH428),0)</f>
        <v>0</v>
      </c>
      <c r="BP428" s="11">
        <f>IF($AG428,SUMPRODUCT(AV$2:AV428,$AH$2:$AH428)/SUM($AH$2:$AH428),0)</f>
        <v>0</v>
      </c>
      <c r="BQ428" s="11">
        <f>IF($AG428,SUMPRODUCT(AW$2:AW428,$AH$2:$AH428)/SUM($AH$2:$AH428),0)</f>
        <v>0</v>
      </c>
      <c r="BR428" s="11">
        <f>IF($AG428,SUMPRODUCT(AX$2:AX428,$AH$2:$AH428)/SUM($AH$2:$AH428),0)</f>
        <v>0</v>
      </c>
      <c r="BS428" s="11">
        <f>IF($AG428,SUMPRODUCT(AY$2:AY428,$AH$2:$AH428)/SUM($AH$2:$AH428),0)</f>
        <v>0</v>
      </c>
      <c r="BT428" s="11">
        <f>IF($AG428,SUMPRODUCT(AZ$2:AZ428,$AH$2:$AH428)/SUM($AH$2:$AH428),0)</f>
        <v>0</v>
      </c>
      <c r="BU428" s="11">
        <f>IF($AG428,SUMPRODUCT(BA$2:BA428,$AH$2:$AH428)/SUM($AH$2:$AH428),0)</f>
        <v>0</v>
      </c>
      <c r="BV428" s="11"/>
      <c r="BW428" s="109" cm="1">
        <f t="array" ref="BW428">IF($AG428,SQRT(SUMPRODUCT($AH$2:$AH428, (AI$2:AI428-BC428)^2)/(SUM($AH$2:$AH428)-1)),0)</f>
        <v>0</v>
      </c>
      <c r="BX428" s="109" cm="1">
        <f t="array" ref="BX428">IF($AG428,SQRT(SUMPRODUCT($AH$2:$AH428, (AJ$2:AJ428-BD428)^2)/(SUM($AH$2:$AH428)-1)),0)</f>
        <v>0</v>
      </c>
      <c r="BY428" s="109" cm="1">
        <f t="array" ref="BY428">IF($AG428,SQRT(SUMPRODUCT($AH$2:$AH428, (AK$2:AK428-BE428)^2)/(SUM($AH$2:$AH428)-1)),0)</f>
        <v>0</v>
      </c>
      <c r="BZ428" s="109" cm="1">
        <f t="array" ref="BZ428">IF($AG428,SQRT(SUMPRODUCT($AH$2:$AH428, (AL$2:AL428-BF428)^2)/(SUM($AH$2:$AH428)-1)),0)</f>
        <v>0</v>
      </c>
      <c r="CA428" s="109" cm="1">
        <f t="array" ref="CA428">IF($AG428,SQRT(SUMPRODUCT($AH$2:$AH428, (AM$2:AM428-BG428)^2)/(SUM($AH$2:$AH428)-1)),0)</f>
        <v>0</v>
      </c>
      <c r="CB428" s="109" cm="1">
        <f t="array" ref="CB428">IF($AG428,SQRT(SUMPRODUCT($AH$2:$AH428, (AN$2:AN428-BH428)^2)/(SUM($AH$2:$AH428)-1)),0)</f>
        <v>0</v>
      </c>
      <c r="CC428" s="109" cm="1">
        <f t="array" ref="CC428">IF($AG428,SQRT(SUMPRODUCT($AH$2:$AH428, (AO$2:AO428-BI428)^2)/(SUM($AH$2:$AH428)-1)),0)</f>
        <v>0</v>
      </c>
      <c r="CD428" s="109" cm="1">
        <f t="array" ref="CD428">IF($AG428,SQRT(SUMPRODUCT($AH$2:$AH428, (AP$2:AP428-BJ428)^2)/(SUM($AH$2:$AH428)-1)),0)</f>
        <v>0</v>
      </c>
      <c r="CE428" s="109" cm="1">
        <f t="array" ref="CE428">IF($AG428,SQRT(SUMPRODUCT($AH$2:$AH428, (AQ$2:AQ428-BK428)^2)/(SUM($AH$2:$AH428)-1)),0)</f>
        <v>0</v>
      </c>
      <c r="CF428" s="109" cm="1">
        <f t="array" ref="CF428">IF($AG428,SQRT(SUMPRODUCT($AH$2:$AH428, (AR$2:AR428-BL428)^2)/(SUM($AH$2:$AH428)-1)),0)</f>
        <v>0</v>
      </c>
      <c r="CG428" s="109" cm="1">
        <f t="array" ref="CG428">IF($AG428,SQRT(SUMPRODUCT($AH$2:$AH428, (AS$2:AS428-BM428)^2)/(SUM($AH$2:$AH428)-1)),0)</f>
        <v>0</v>
      </c>
      <c r="CH428" s="109" cm="1">
        <f t="array" ref="CH428">IF($AG428,SQRT(SUMPRODUCT($AH$2:$AH428, (AT$2:AT428-BN428)^2)/(SUM($AH$2:$AH428)-1)),0)</f>
        <v>0</v>
      </c>
      <c r="CI428" s="109" cm="1">
        <f t="array" ref="CI428">IF($AG428,SQRT(SUMPRODUCT($AH$2:$AH428, (AU$2:AU428-BO428)^2)/(SUM($AH$2:$AH428)-1)),0)</f>
        <v>0</v>
      </c>
      <c r="CJ428" s="109" cm="1">
        <f t="array" ref="CJ428">IF($AG428,SQRT(SUMPRODUCT($AH$2:$AH428, (AV$2:AV428-BP428)^2)/(SUM($AH$2:$AH428)-1)),0)</f>
        <v>0</v>
      </c>
      <c r="CK428" s="109" cm="1">
        <f t="array" ref="CK428">IF($AG428,SQRT(SUMPRODUCT($AH$2:$AH428, (AW$2:AW428-BQ428)^2)/(SUM($AH$2:$AH428)-1)),0)</f>
        <v>0</v>
      </c>
      <c r="CL428" s="109" cm="1">
        <f t="array" ref="CL428">IF($AG428,SQRT(SUMPRODUCT($AH$2:$AH428, (AX$2:AX428-BR428)^2)/(SUM($AH$2:$AH428)-1)),0)</f>
        <v>0</v>
      </c>
      <c r="CM428" s="109" cm="1">
        <f t="array" ref="CM428">IF($AG428,SQRT(SUMPRODUCT($AH$2:$AH428, (AY$2:AY428-BS428)^2)/(SUM($AH$2:$AH428)-1)),0)</f>
        <v>0</v>
      </c>
      <c r="CN428" s="109" cm="1">
        <f t="array" ref="CN428">IF($AG428,SQRT(SUMPRODUCT($AH$2:$AH428, (AZ$2:AZ428-BT428)^2)/(SUM($AH$2:$AH428)-1)),0)</f>
        <v>0</v>
      </c>
      <c r="CO428" s="109" cm="1">
        <f t="array" ref="CO428">IF($AG428,SQRT(SUMPRODUCT($AH$2:$AH428, (BA$2:BA428-BU428)^2)/(SUM($AH$2:$AH428)-1)),0)</f>
        <v>0</v>
      </c>
    </row>
    <row r="429" spans="34:93" x14ac:dyDescent="0.25">
      <c r="AH429" s="99" t="str">
        <f t="shared" si="102"/>
        <v/>
      </c>
      <c r="AI429" s="11">
        <f t="shared" ca="1" si="113"/>
        <v>0</v>
      </c>
      <c r="AJ429" s="11">
        <f t="shared" ca="1" si="113"/>
        <v>0</v>
      </c>
      <c r="AK429" s="11">
        <f t="shared" ca="1" si="113"/>
        <v>0</v>
      </c>
      <c r="AL429" s="11">
        <f t="shared" ca="1" si="113"/>
        <v>0</v>
      </c>
      <c r="AM429" s="11">
        <f t="shared" ca="1" si="113"/>
        <v>0</v>
      </c>
      <c r="AN429" s="11">
        <f t="shared" ca="1" si="113"/>
        <v>0</v>
      </c>
      <c r="AO429" s="11">
        <f t="shared" ca="1" si="113"/>
        <v>0</v>
      </c>
      <c r="AP429" s="11">
        <f t="shared" ca="1" si="113"/>
        <v>0</v>
      </c>
      <c r="AQ429" s="11">
        <f t="shared" ca="1" si="113"/>
        <v>0</v>
      </c>
      <c r="AR429" s="11">
        <f t="shared" ca="1" si="113"/>
        <v>0</v>
      </c>
      <c r="AS429" s="11">
        <f t="shared" ca="1" si="114"/>
        <v>0</v>
      </c>
      <c r="AT429" s="11">
        <f t="shared" ca="1" si="114"/>
        <v>0</v>
      </c>
      <c r="AU429" s="11">
        <f t="shared" ca="1" si="114"/>
        <v>0</v>
      </c>
      <c r="AV429" s="11">
        <f t="shared" ca="1" si="114"/>
        <v>0</v>
      </c>
      <c r="AW429" s="11">
        <f t="shared" ca="1" si="114"/>
        <v>0</v>
      </c>
      <c r="AX429" s="11">
        <f t="shared" ca="1" si="114"/>
        <v>0</v>
      </c>
      <c r="AY429" s="11">
        <f t="shared" ca="1" si="114"/>
        <v>0</v>
      </c>
      <c r="AZ429" s="11">
        <f t="shared" ca="1" si="114"/>
        <v>0</v>
      </c>
      <c r="BA429" s="11">
        <f t="shared" ca="1" si="114"/>
        <v>0</v>
      </c>
      <c r="BB429" s="11"/>
      <c r="BC429" s="11">
        <f>IF($AG429,SUMPRODUCT(AI$2:AI429,$AH$2:$AH429)/SUM($AH$2:$AH429),0)</f>
        <v>0</v>
      </c>
      <c r="BD429" s="11">
        <f>IF($AG429,SUMPRODUCT(AJ$2:AJ429,$AH$2:$AH429)/SUM($AH$2:$AH429),0)</f>
        <v>0</v>
      </c>
      <c r="BE429" s="11">
        <f>IF($AG429,SUMPRODUCT(AK$2:AK429,$AH$2:$AH429)/SUM($AH$2:$AH429),0)</f>
        <v>0</v>
      </c>
      <c r="BF429" s="11">
        <f>IF($AG429,SUMPRODUCT(AL$2:AL429,$AH$2:$AH429)/SUM($AH$2:$AH429),0)</f>
        <v>0</v>
      </c>
      <c r="BG429" s="11">
        <f>IF($AG429,SUMPRODUCT(AM$2:AM429,$AH$2:$AH429)/SUM($AH$2:$AH429),0)</f>
        <v>0</v>
      </c>
      <c r="BH429" s="11">
        <f>IF($AG429,SUMPRODUCT(AN$2:AN429,$AH$2:$AH429)/SUM($AH$2:$AH429),0)</f>
        <v>0</v>
      </c>
      <c r="BI429" s="11">
        <f>IF($AG429,SUMPRODUCT(AO$2:AO429,$AH$2:$AH429)/SUM($AH$2:$AH429),0)</f>
        <v>0</v>
      </c>
      <c r="BJ429" s="11">
        <f>IF($AG429,SUMPRODUCT(AP$2:AP429,$AH$2:$AH429)/SUM($AH$2:$AH429),0)</f>
        <v>0</v>
      </c>
      <c r="BK429" s="11">
        <f>IF($AG429,SUMPRODUCT(AQ$2:AQ429,$AH$2:$AH429)/SUM($AH$2:$AH429),0)</f>
        <v>0</v>
      </c>
      <c r="BL429" s="11">
        <f>IF($AG429,SUMPRODUCT(AR$2:AR429,$AH$2:$AH429)/SUM($AH$2:$AH429),0)</f>
        <v>0</v>
      </c>
      <c r="BM429" s="11">
        <f>IF($AG429,SUMPRODUCT(AS$2:AS429,$AH$2:$AH429)/SUM($AH$2:$AH429),0)</f>
        <v>0</v>
      </c>
      <c r="BN429" s="11">
        <f>IF($AG429,SUMPRODUCT(AT$2:AT429,$AH$2:$AH429)/SUM($AH$2:$AH429),0)</f>
        <v>0</v>
      </c>
      <c r="BO429" s="11">
        <f>IF($AG429,SUMPRODUCT(AU$2:AU429,$AH$2:$AH429)/SUM($AH$2:$AH429),0)</f>
        <v>0</v>
      </c>
      <c r="BP429" s="11">
        <f>IF($AG429,SUMPRODUCT(AV$2:AV429,$AH$2:$AH429)/SUM($AH$2:$AH429),0)</f>
        <v>0</v>
      </c>
      <c r="BQ429" s="11">
        <f>IF($AG429,SUMPRODUCT(AW$2:AW429,$AH$2:$AH429)/SUM($AH$2:$AH429),0)</f>
        <v>0</v>
      </c>
      <c r="BR429" s="11">
        <f>IF($AG429,SUMPRODUCT(AX$2:AX429,$AH$2:$AH429)/SUM($AH$2:$AH429),0)</f>
        <v>0</v>
      </c>
      <c r="BS429" s="11">
        <f>IF($AG429,SUMPRODUCT(AY$2:AY429,$AH$2:$AH429)/SUM($AH$2:$AH429),0)</f>
        <v>0</v>
      </c>
      <c r="BT429" s="11">
        <f>IF($AG429,SUMPRODUCT(AZ$2:AZ429,$AH$2:$AH429)/SUM($AH$2:$AH429),0)</f>
        <v>0</v>
      </c>
      <c r="BU429" s="11">
        <f>IF($AG429,SUMPRODUCT(BA$2:BA429,$AH$2:$AH429)/SUM($AH$2:$AH429),0)</f>
        <v>0</v>
      </c>
      <c r="BV429" s="11"/>
      <c r="BW429" s="109" cm="1">
        <f t="array" ref="BW429">IF($AG429,SQRT(SUMPRODUCT($AH$2:$AH429, (AI$2:AI429-BC429)^2)/(SUM($AH$2:$AH429)-1)),0)</f>
        <v>0</v>
      </c>
      <c r="BX429" s="109" cm="1">
        <f t="array" ref="BX429">IF($AG429,SQRT(SUMPRODUCT($AH$2:$AH429, (AJ$2:AJ429-BD429)^2)/(SUM($AH$2:$AH429)-1)),0)</f>
        <v>0</v>
      </c>
      <c r="BY429" s="109" cm="1">
        <f t="array" ref="BY429">IF($AG429,SQRT(SUMPRODUCT($AH$2:$AH429, (AK$2:AK429-BE429)^2)/(SUM($AH$2:$AH429)-1)),0)</f>
        <v>0</v>
      </c>
      <c r="BZ429" s="109" cm="1">
        <f t="array" ref="BZ429">IF($AG429,SQRT(SUMPRODUCT($AH$2:$AH429, (AL$2:AL429-BF429)^2)/(SUM($AH$2:$AH429)-1)),0)</f>
        <v>0</v>
      </c>
      <c r="CA429" s="109" cm="1">
        <f t="array" ref="CA429">IF($AG429,SQRT(SUMPRODUCT($AH$2:$AH429, (AM$2:AM429-BG429)^2)/(SUM($AH$2:$AH429)-1)),0)</f>
        <v>0</v>
      </c>
      <c r="CB429" s="109" cm="1">
        <f t="array" ref="CB429">IF($AG429,SQRT(SUMPRODUCT($AH$2:$AH429, (AN$2:AN429-BH429)^2)/(SUM($AH$2:$AH429)-1)),0)</f>
        <v>0</v>
      </c>
      <c r="CC429" s="109" cm="1">
        <f t="array" ref="CC429">IF($AG429,SQRT(SUMPRODUCT($AH$2:$AH429, (AO$2:AO429-BI429)^2)/(SUM($AH$2:$AH429)-1)),0)</f>
        <v>0</v>
      </c>
      <c r="CD429" s="109" cm="1">
        <f t="array" ref="CD429">IF($AG429,SQRT(SUMPRODUCT($AH$2:$AH429, (AP$2:AP429-BJ429)^2)/(SUM($AH$2:$AH429)-1)),0)</f>
        <v>0</v>
      </c>
      <c r="CE429" s="109" cm="1">
        <f t="array" ref="CE429">IF($AG429,SQRT(SUMPRODUCT($AH$2:$AH429, (AQ$2:AQ429-BK429)^2)/(SUM($AH$2:$AH429)-1)),0)</f>
        <v>0</v>
      </c>
      <c r="CF429" s="109" cm="1">
        <f t="array" ref="CF429">IF($AG429,SQRT(SUMPRODUCT($AH$2:$AH429, (AR$2:AR429-BL429)^2)/(SUM($AH$2:$AH429)-1)),0)</f>
        <v>0</v>
      </c>
      <c r="CG429" s="109" cm="1">
        <f t="array" ref="CG429">IF($AG429,SQRT(SUMPRODUCT($AH$2:$AH429, (AS$2:AS429-BM429)^2)/(SUM($AH$2:$AH429)-1)),0)</f>
        <v>0</v>
      </c>
      <c r="CH429" s="109" cm="1">
        <f t="array" ref="CH429">IF($AG429,SQRT(SUMPRODUCT($AH$2:$AH429, (AT$2:AT429-BN429)^2)/(SUM($AH$2:$AH429)-1)),0)</f>
        <v>0</v>
      </c>
      <c r="CI429" s="109" cm="1">
        <f t="array" ref="CI429">IF($AG429,SQRT(SUMPRODUCT($AH$2:$AH429, (AU$2:AU429-BO429)^2)/(SUM($AH$2:$AH429)-1)),0)</f>
        <v>0</v>
      </c>
      <c r="CJ429" s="109" cm="1">
        <f t="array" ref="CJ429">IF($AG429,SQRT(SUMPRODUCT($AH$2:$AH429, (AV$2:AV429-BP429)^2)/(SUM($AH$2:$AH429)-1)),0)</f>
        <v>0</v>
      </c>
      <c r="CK429" s="109" cm="1">
        <f t="array" ref="CK429">IF($AG429,SQRT(SUMPRODUCT($AH$2:$AH429, (AW$2:AW429-BQ429)^2)/(SUM($AH$2:$AH429)-1)),0)</f>
        <v>0</v>
      </c>
      <c r="CL429" s="109" cm="1">
        <f t="array" ref="CL429">IF($AG429,SQRT(SUMPRODUCT($AH$2:$AH429, (AX$2:AX429-BR429)^2)/(SUM($AH$2:$AH429)-1)),0)</f>
        <v>0</v>
      </c>
      <c r="CM429" s="109" cm="1">
        <f t="array" ref="CM429">IF($AG429,SQRT(SUMPRODUCT($AH$2:$AH429, (AY$2:AY429-BS429)^2)/(SUM($AH$2:$AH429)-1)),0)</f>
        <v>0</v>
      </c>
      <c r="CN429" s="109" cm="1">
        <f t="array" ref="CN429">IF($AG429,SQRT(SUMPRODUCT($AH$2:$AH429, (AZ$2:AZ429-BT429)^2)/(SUM($AH$2:$AH429)-1)),0)</f>
        <v>0</v>
      </c>
      <c r="CO429" s="109" cm="1">
        <f t="array" ref="CO429">IF($AG429,SQRT(SUMPRODUCT($AH$2:$AH429, (BA$2:BA429-BU429)^2)/(SUM($AH$2:$AH429)-1)),0)</f>
        <v>0</v>
      </c>
    </row>
    <row r="430" spans="34:93" x14ac:dyDescent="0.25">
      <c r="AH430" s="99" t="str">
        <f t="shared" si="102"/>
        <v/>
      </c>
      <c r="AI430" s="11">
        <f t="shared" ca="1" si="113"/>
        <v>0</v>
      </c>
      <c r="AJ430" s="11">
        <f t="shared" ca="1" si="113"/>
        <v>0</v>
      </c>
      <c r="AK430" s="11">
        <f t="shared" ca="1" si="113"/>
        <v>0</v>
      </c>
      <c r="AL430" s="11">
        <f t="shared" ca="1" si="113"/>
        <v>0</v>
      </c>
      <c r="AM430" s="11">
        <f t="shared" ca="1" si="113"/>
        <v>0</v>
      </c>
      <c r="AN430" s="11">
        <f t="shared" ca="1" si="113"/>
        <v>0</v>
      </c>
      <c r="AO430" s="11">
        <f t="shared" ca="1" si="113"/>
        <v>0</v>
      </c>
      <c r="AP430" s="11">
        <f t="shared" ca="1" si="113"/>
        <v>0</v>
      </c>
      <c r="AQ430" s="11">
        <f t="shared" ca="1" si="113"/>
        <v>0</v>
      </c>
      <c r="AR430" s="11">
        <f t="shared" ca="1" si="113"/>
        <v>0</v>
      </c>
      <c r="AS430" s="11">
        <f t="shared" ca="1" si="114"/>
        <v>0</v>
      </c>
      <c r="AT430" s="11">
        <f t="shared" ca="1" si="114"/>
        <v>0</v>
      </c>
      <c r="AU430" s="11">
        <f t="shared" ca="1" si="114"/>
        <v>0</v>
      </c>
      <c r="AV430" s="11">
        <f t="shared" ca="1" si="114"/>
        <v>0</v>
      </c>
      <c r="AW430" s="11">
        <f t="shared" ca="1" si="114"/>
        <v>0</v>
      </c>
      <c r="AX430" s="11">
        <f t="shared" ca="1" si="114"/>
        <v>0</v>
      </c>
      <c r="AY430" s="11">
        <f t="shared" ca="1" si="114"/>
        <v>0</v>
      </c>
      <c r="AZ430" s="11">
        <f t="shared" ca="1" si="114"/>
        <v>0</v>
      </c>
      <c r="BA430" s="11">
        <f t="shared" ca="1" si="114"/>
        <v>0</v>
      </c>
      <c r="BB430" s="11"/>
      <c r="BC430" s="11">
        <f>IF($AG430,SUMPRODUCT(AI$2:AI430,$AH$2:$AH430)/SUM($AH$2:$AH430),0)</f>
        <v>0</v>
      </c>
      <c r="BD430" s="11">
        <f>IF($AG430,SUMPRODUCT(AJ$2:AJ430,$AH$2:$AH430)/SUM($AH$2:$AH430),0)</f>
        <v>0</v>
      </c>
      <c r="BE430" s="11">
        <f>IF($AG430,SUMPRODUCT(AK$2:AK430,$AH$2:$AH430)/SUM($AH$2:$AH430),0)</f>
        <v>0</v>
      </c>
      <c r="BF430" s="11">
        <f>IF($AG430,SUMPRODUCT(AL$2:AL430,$AH$2:$AH430)/SUM($AH$2:$AH430),0)</f>
        <v>0</v>
      </c>
      <c r="BG430" s="11">
        <f>IF($AG430,SUMPRODUCT(AM$2:AM430,$AH$2:$AH430)/SUM($AH$2:$AH430),0)</f>
        <v>0</v>
      </c>
      <c r="BH430" s="11">
        <f>IF($AG430,SUMPRODUCT(AN$2:AN430,$AH$2:$AH430)/SUM($AH$2:$AH430),0)</f>
        <v>0</v>
      </c>
      <c r="BI430" s="11">
        <f>IF($AG430,SUMPRODUCT(AO$2:AO430,$AH$2:$AH430)/SUM($AH$2:$AH430),0)</f>
        <v>0</v>
      </c>
      <c r="BJ430" s="11">
        <f>IF($AG430,SUMPRODUCT(AP$2:AP430,$AH$2:$AH430)/SUM($AH$2:$AH430),0)</f>
        <v>0</v>
      </c>
      <c r="BK430" s="11">
        <f>IF($AG430,SUMPRODUCT(AQ$2:AQ430,$AH$2:$AH430)/SUM($AH$2:$AH430),0)</f>
        <v>0</v>
      </c>
      <c r="BL430" s="11">
        <f>IF($AG430,SUMPRODUCT(AR$2:AR430,$AH$2:$AH430)/SUM($AH$2:$AH430),0)</f>
        <v>0</v>
      </c>
      <c r="BM430" s="11">
        <f>IF($AG430,SUMPRODUCT(AS$2:AS430,$AH$2:$AH430)/SUM($AH$2:$AH430),0)</f>
        <v>0</v>
      </c>
      <c r="BN430" s="11">
        <f>IF($AG430,SUMPRODUCT(AT$2:AT430,$AH$2:$AH430)/SUM($AH$2:$AH430),0)</f>
        <v>0</v>
      </c>
      <c r="BO430" s="11">
        <f>IF($AG430,SUMPRODUCT(AU$2:AU430,$AH$2:$AH430)/SUM($AH$2:$AH430),0)</f>
        <v>0</v>
      </c>
      <c r="BP430" s="11">
        <f>IF($AG430,SUMPRODUCT(AV$2:AV430,$AH$2:$AH430)/SUM($AH$2:$AH430),0)</f>
        <v>0</v>
      </c>
      <c r="BQ430" s="11">
        <f>IF($AG430,SUMPRODUCT(AW$2:AW430,$AH$2:$AH430)/SUM($AH$2:$AH430),0)</f>
        <v>0</v>
      </c>
      <c r="BR430" s="11">
        <f>IF($AG430,SUMPRODUCT(AX$2:AX430,$AH$2:$AH430)/SUM($AH$2:$AH430),0)</f>
        <v>0</v>
      </c>
      <c r="BS430" s="11">
        <f>IF($AG430,SUMPRODUCT(AY$2:AY430,$AH$2:$AH430)/SUM($AH$2:$AH430),0)</f>
        <v>0</v>
      </c>
      <c r="BT430" s="11">
        <f>IF($AG430,SUMPRODUCT(AZ$2:AZ430,$AH$2:$AH430)/SUM($AH$2:$AH430),0)</f>
        <v>0</v>
      </c>
      <c r="BU430" s="11">
        <f>IF($AG430,SUMPRODUCT(BA$2:BA430,$AH$2:$AH430)/SUM($AH$2:$AH430),0)</f>
        <v>0</v>
      </c>
      <c r="BV430" s="11"/>
      <c r="BW430" s="109" cm="1">
        <f t="array" ref="BW430">IF($AG430,SQRT(SUMPRODUCT($AH$2:$AH430, (AI$2:AI430-BC430)^2)/(SUM($AH$2:$AH430)-1)),0)</f>
        <v>0</v>
      </c>
      <c r="BX430" s="109" cm="1">
        <f t="array" ref="BX430">IF($AG430,SQRT(SUMPRODUCT($AH$2:$AH430, (AJ$2:AJ430-BD430)^2)/(SUM($AH$2:$AH430)-1)),0)</f>
        <v>0</v>
      </c>
      <c r="BY430" s="109" cm="1">
        <f t="array" ref="BY430">IF($AG430,SQRT(SUMPRODUCT($AH$2:$AH430, (AK$2:AK430-BE430)^2)/(SUM($AH$2:$AH430)-1)),0)</f>
        <v>0</v>
      </c>
      <c r="BZ430" s="109" cm="1">
        <f t="array" ref="BZ430">IF($AG430,SQRT(SUMPRODUCT($AH$2:$AH430, (AL$2:AL430-BF430)^2)/(SUM($AH$2:$AH430)-1)),0)</f>
        <v>0</v>
      </c>
      <c r="CA430" s="109" cm="1">
        <f t="array" ref="CA430">IF($AG430,SQRT(SUMPRODUCT($AH$2:$AH430, (AM$2:AM430-BG430)^2)/(SUM($AH$2:$AH430)-1)),0)</f>
        <v>0</v>
      </c>
      <c r="CB430" s="109" cm="1">
        <f t="array" ref="CB430">IF($AG430,SQRT(SUMPRODUCT($AH$2:$AH430, (AN$2:AN430-BH430)^2)/(SUM($AH$2:$AH430)-1)),0)</f>
        <v>0</v>
      </c>
      <c r="CC430" s="109" cm="1">
        <f t="array" ref="CC430">IF($AG430,SQRT(SUMPRODUCT($AH$2:$AH430, (AO$2:AO430-BI430)^2)/(SUM($AH$2:$AH430)-1)),0)</f>
        <v>0</v>
      </c>
      <c r="CD430" s="109" cm="1">
        <f t="array" ref="CD430">IF($AG430,SQRT(SUMPRODUCT($AH$2:$AH430, (AP$2:AP430-BJ430)^2)/(SUM($AH$2:$AH430)-1)),0)</f>
        <v>0</v>
      </c>
      <c r="CE430" s="109" cm="1">
        <f t="array" ref="CE430">IF($AG430,SQRT(SUMPRODUCT($AH$2:$AH430, (AQ$2:AQ430-BK430)^2)/(SUM($AH$2:$AH430)-1)),0)</f>
        <v>0</v>
      </c>
      <c r="CF430" s="109" cm="1">
        <f t="array" ref="CF430">IF($AG430,SQRT(SUMPRODUCT($AH$2:$AH430, (AR$2:AR430-BL430)^2)/(SUM($AH$2:$AH430)-1)),0)</f>
        <v>0</v>
      </c>
      <c r="CG430" s="109" cm="1">
        <f t="array" ref="CG430">IF($AG430,SQRT(SUMPRODUCT($AH$2:$AH430, (AS$2:AS430-BM430)^2)/(SUM($AH$2:$AH430)-1)),0)</f>
        <v>0</v>
      </c>
      <c r="CH430" s="109" cm="1">
        <f t="array" ref="CH430">IF($AG430,SQRT(SUMPRODUCT($AH$2:$AH430, (AT$2:AT430-BN430)^2)/(SUM($AH$2:$AH430)-1)),0)</f>
        <v>0</v>
      </c>
      <c r="CI430" s="109" cm="1">
        <f t="array" ref="CI430">IF($AG430,SQRT(SUMPRODUCT($AH$2:$AH430, (AU$2:AU430-BO430)^2)/(SUM($AH$2:$AH430)-1)),0)</f>
        <v>0</v>
      </c>
      <c r="CJ430" s="109" cm="1">
        <f t="array" ref="CJ430">IF($AG430,SQRT(SUMPRODUCT($AH$2:$AH430, (AV$2:AV430-BP430)^2)/(SUM($AH$2:$AH430)-1)),0)</f>
        <v>0</v>
      </c>
      <c r="CK430" s="109" cm="1">
        <f t="array" ref="CK430">IF($AG430,SQRT(SUMPRODUCT($AH$2:$AH430, (AW$2:AW430-BQ430)^2)/(SUM($AH$2:$AH430)-1)),0)</f>
        <v>0</v>
      </c>
      <c r="CL430" s="109" cm="1">
        <f t="array" ref="CL430">IF($AG430,SQRT(SUMPRODUCT($AH$2:$AH430, (AX$2:AX430-BR430)^2)/(SUM($AH$2:$AH430)-1)),0)</f>
        <v>0</v>
      </c>
      <c r="CM430" s="109" cm="1">
        <f t="array" ref="CM430">IF($AG430,SQRT(SUMPRODUCT($AH$2:$AH430, (AY$2:AY430-BS430)^2)/(SUM($AH$2:$AH430)-1)),0)</f>
        <v>0</v>
      </c>
      <c r="CN430" s="109" cm="1">
        <f t="array" ref="CN430">IF($AG430,SQRT(SUMPRODUCT($AH$2:$AH430, (AZ$2:AZ430-BT430)^2)/(SUM($AH$2:$AH430)-1)),0)</f>
        <v>0</v>
      </c>
      <c r="CO430" s="109" cm="1">
        <f t="array" ref="CO430">IF($AG430,SQRT(SUMPRODUCT($AH$2:$AH430, (BA$2:BA430-BU430)^2)/(SUM($AH$2:$AH430)-1)),0)</f>
        <v>0</v>
      </c>
    </row>
    <row r="431" spans="34:93" x14ac:dyDescent="0.25">
      <c r="AH431" s="99" t="str">
        <f t="shared" ref="AH431:AH494" si="115">IF(AG431&lt;&gt;0,AG431-AG430,"")</f>
        <v/>
      </c>
      <c r="AI431" s="11">
        <f t="shared" ca="1" si="113"/>
        <v>0</v>
      </c>
      <c r="AJ431" s="11">
        <f t="shared" ca="1" si="113"/>
        <v>0</v>
      </c>
      <c r="AK431" s="11">
        <f t="shared" ca="1" si="113"/>
        <v>0</v>
      </c>
      <c r="AL431" s="11">
        <f t="shared" ca="1" si="113"/>
        <v>0</v>
      </c>
      <c r="AM431" s="11">
        <f t="shared" ca="1" si="113"/>
        <v>0</v>
      </c>
      <c r="AN431" s="11">
        <f t="shared" ca="1" si="113"/>
        <v>0</v>
      </c>
      <c r="AO431" s="11">
        <f t="shared" ca="1" si="113"/>
        <v>0</v>
      </c>
      <c r="AP431" s="11">
        <f t="shared" ca="1" si="113"/>
        <v>0</v>
      </c>
      <c r="AQ431" s="11">
        <f t="shared" ca="1" si="113"/>
        <v>0</v>
      </c>
      <c r="AR431" s="11">
        <f t="shared" ca="1" si="113"/>
        <v>0</v>
      </c>
      <c r="AS431" s="11">
        <f t="shared" ca="1" si="114"/>
        <v>0</v>
      </c>
      <c r="AT431" s="11">
        <f t="shared" ca="1" si="114"/>
        <v>0</v>
      </c>
      <c r="AU431" s="11">
        <f t="shared" ca="1" si="114"/>
        <v>0</v>
      </c>
      <c r="AV431" s="11">
        <f t="shared" ca="1" si="114"/>
        <v>0</v>
      </c>
      <c r="AW431" s="11">
        <f t="shared" ca="1" si="114"/>
        <v>0</v>
      </c>
      <c r="AX431" s="11">
        <f t="shared" ca="1" si="114"/>
        <v>0</v>
      </c>
      <c r="AY431" s="11">
        <f t="shared" ca="1" si="114"/>
        <v>0</v>
      </c>
      <c r="AZ431" s="11">
        <f t="shared" ca="1" si="114"/>
        <v>0</v>
      </c>
      <c r="BA431" s="11">
        <f t="shared" ca="1" si="114"/>
        <v>0</v>
      </c>
      <c r="BB431" s="11"/>
      <c r="BC431" s="11">
        <f>IF($AG431,SUMPRODUCT(AI$2:AI431,$AH$2:$AH431)/SUM($AH$2:$AH431),0)</f>
        <v>0</v>
      </c>
      <c r="BD431" s="11">
        <f>IF($AG431,SUMPRODUCT(AJ$2:AJ431,$AH$2:$AH431)/SUM($AH$2:$AH431),0)</f>
        <v>0</v>
      </c>
      <c r="BE431" s="11">
        <f>IF($AG431,SUMPRODUCT(AK$2:AK431,$AH$2:$AH431)/SUM($AH$2:$AH431),0)</f>
        <v>0</v>
      </c>
      <c r="BF431" s="11">
        <f>IF($AG431,SUMPRODUCT(AL$2:AL431,$AH$2:$AH431)/SUM($AH$2:$AH431),0)</f>
        <v>0</v>
      </c>
      <c r="BG431" s="11">
        <f>IF($AG431,SUMPRODUCT(AM$2:AM431,$AH$2:$AH431)/SUM($AH$2:$AH431),0)</f>
        <v>0</v>
      </c>
      <c r="BH431" s="11">
        <f>IF($AG431,SUMPRODUCT(AN$2:AN431,$AH$2:$AH431)/SUM($AH$2:$AH431),0)</f>
        <v>0</v>
      </c>
      <c r="BI431" s="11">
        <f>IF($AG431,SUMPRODUCT(AO$2:AO431,$AH$2:$AH431)/SUM($AH$2:$AH431),0)</f>
        <v>0</v>
      </c>
      <c r="BJ431" s="11">
        <f>IF($AG431,SUMPRODUCT(AP$2:AP431,$AH$2:$AH431)/SUM($AH$2:$AH431),0)</f>
        <v>0</v>
      </c>
      <c r="BK431" s="11">
        <f>IF($AG431,SUMPRODUCT(AQ$2:AQ431,$AH$2:$AH431)/SUM($AH$2:$AH431),0)</f>
        <v>0</v>
      </c>
      <c r="BL431" s="11">
        <f>IF($AG431,SUMPRODUCT(AR$2:AR431,$AH$2:$AH431)/SUM($AH$2:$AH431),0)</f>
        <v>0</v>
      </c>
      <c r="BM431" s="11">
        <f>IF($AG431,SUMPRODUCT(AS$2:AS431,$AH$2:$AH431)/SUM($AH$2:$AH431),0)</f>
        <v>0</v>
      </c>
      <c r="BN431" s="11">
        <f>IF($AG431,SUMPRODUCT(AT$2:AT431,$AH$2:$AH431)/SUM($AH$2:$AH431),0)</f>
        <v>0</v>
      </c>
      <c r="BO431" s="11">
        <f>IF($AG431,SUMPRODUCT(AU$2:AU431,$AH$2:$AH431)/SUM($AH$2:$AH431),0)</f>
        <v>0</v>
      </c>
      <c r="BP431" s="11">
        <f>IF($AG431,SUMPRODUCT(AV$2:AV431,$AH$2:$AH431)/SUM($AH$2:$AH431),0)</f>
        <v>0</v>
      </c>
      <c r="BQ431" s="11">
        <f>IF($AG431,SUMPRODUCT(AW$2:AW431,$AH$2:$AH431)/SUM($AH$2:$AH431),0)</f>
        <v>0</v>
      </c>
      <c r="BR431" s="11">
        <f>IF($AG431,SUMPRODUCT(AX$2:AX431,$AH$2:$AH431)/SUM($AH$2:$AH431),0)</f>
        <v>0</v>
      </c>
      <c r="BS431" s="11">
        <f>IF($AG431,SUMPRODUCT(AY$2:AY431,$AH$2:$AH431)/SUM($AH$2:$AH431),0)</f>
        <v>0</v>
      </c>
      <c r="BT431" s="11">
        <f>IF($AG431,SUMPRODUCT(AZ$2:AZ431,$AH$2:$AH431)/SUM($AH$2:$AH431),0)</f>
        <v>0</v>
      </c>
      <c r="BU431" s="11">
        <f>IF($AG431,SUMPRODUCT(BA$2:BA431,$AH$2:$AH431)/SUM($AH$2:$AH431),0)</f>
        <v>0</v>
      </c>
      <c r="BV431" s="11"/>
      <c r="BW431" s="109" cm="1">
        <f t="array" ref="BW431">IF($AG431,SQRT(SUMPRODUCT($AH$2:$AH431, (AI$2:AI431-BC431)^2)/(SUM($AH$2:$AH431)-1)),0)</f>
        <v>0</v>
      </c>
      <c r="BX431" s="109" cm="1">
        <f t="array" ref="BX431">IF($AG431,SQRT(SUMPRODUCT($AH$2:$AH431, (AJ$2:AJ431-BD431)^2)/(SUM($AH$2:$AH431)-1)),0)</f>
        <v>0</v>
      </c>
      <c r="BY431" s="109" cm="1">
        <f t="array" ref="BY431">IF($AG431,SQRT(SUMPRODUCT($AH$2:$AH431, (AK$2:AK431-BE431)^2)/(SUM($AH$2:$AH431)-1)),0)</f>
        <v>0</v>
      </c>
      <c r="BZ431" s="109" cm="1">
        <f t="array" ref="BZ431">IF($AG431,SQRT(SUMPRODUCT($AH$2:$AH431, (AL$2:AL431-BF431)^2)/(SUM($AH$2:$AH431)-1)),0)</f>
        <v>0</v>
      </c>
      <c r="CA431" s="109" cm="1">
        <f t="array" ref="CA431">IF($AG431,SQRT(SUMPRODUCT($AH$2:$AH431, (AM$2:AM431-BG431)^2)/(SUM($AH$2:$AH431)-1)),0)</f>
        <v>0</v>
      </c>
      <c r="CB431" s="109" cm="1">
        <f t="array" ref="CB431">IF($AG431,SQRT(SUMPRODUCT($AH$2:$AH431, (AN$2:AN431-BH431)^2)/(SUM($AH$2:$AH431)-1)),0)</f>
        <v>0</v>
      </c>
      <c r="CC431" s="109" cm="1">
        <f t="array" ref="CC431">IF($AG431,SQRT(SUMPRODUCT($AH$2:$AH431, (AO$2:AO431-BI431)^2)/(SUM($AH$2:$AH431)-1)),0)</f>
        <v>0</v>
      </c>
      <c r="CD431" s="109" cm="1">
        <f t="array" ref="CD431">IF($AG431,SQRT(SUMPRODUCT($AH$2:$AH431, (AP$2:AP431-BJ431)^2)/(SUM($AH$2:$AH431)-1)),0)</f>
        <v>0</v>
      </c>
      <c r="CE431" s="109" cm="1">
        <f t="array" ref="CE431">IF($AG431,SQRT(SUMPRODUCT($AH$2:$AH431, (AQ$2:AQ431-BK431)^2)/(SUM($AH$2:$AH431)-1)),0)</f>
        <v>0</v>
      </c>
      <c r="CF431" s="109" cm="1">
        <f t="array" ref="CF431">IF($AG431,SQRT(SUMPRODUCT($AH$2:$AH431, (AR$2:AR431-BL431)^2)/(SUM($AH$2:$AH431)-1)),0)</f>
        <v>0</v>
      </c>
      <c r="CG431" s="109" cm="1">
        <f t="array" ref="CG431">IF($AG431,SQRT(SUMPRODUCT($AH$2:$AH431, (AS$2:AS431-BM431)^2)/(SUM($AH$2:$AH431)-1)),0)</f>
        <v>0</v>
      </c>
      <c r="CH431" s="109" cm="1">
        <f t="array" ref="CH431">IF($AG431,SQRT(SUMPRODUCT($AH$2:$AH431, (AT$2:AT431-BN431)^2)/(SUM($AH$2:$AH431)-1)),0)</f>
        <v>0</v>
      </c>
      <c r="CI431" s="109" cm="1">
        <f t="array" ref="CI431">IF($AG431,SQRT(SUMPRODUCT($AH$2:$AH431, (AU$2:AU431-BO431)^2)/(SUM($AH$2:$AH431)-1)),0)</f>
        <v>0</v>
      </c>
      <c r="CJ431" s="109" cm="1">
        <f t="array" ref="CJ431">IF($AG431,SQRT(SUMPRODUCT($AH$2:$AH431, (AV$2:AV431-BP431)^2)/(SUM($AH$2:$AH431)-1)),0)</f>
        <v>0</v>
      </c>
      <c r="CK431" s="109" cm="1">
        <f t="array" ref="CK431">IF($AG431,SQRT(SUMPRODUCT($AH$2:$AH431, (AW$2:AW431-BQ431)^2)/(SUM($AH$2:$AH431)-1)),0)</f>
        <v>0</v>
      </c>
      <c r="CL431" s="109" cm="1">
        <f t="array" ref="CL431">IF($AG431,SQRT(SUMPRODUCT($AH$2:$AH431, (AX$2:AX431-BR431)^2)/(SUM($AH$2:$AH431)-1)),0)</f>
        <v>0</v>
      </c>
      <c r="CM431" s="109" cm="1">
        <f t="array" ref="CM431">IF($AG431,SQRT(SUMPRODUCT($AH$2:$AH431, (AY$2:AY431-BS431)^2)/(SUM($AH$2:$AH431)-1)),0)</f>
        <v>0</v>
      </c>
      <c r="CN431" s="109" cm="1">
        <f t="array" ref="CN431">IF($AG431,SQRT(SUMPRODUCT($AH$2:$AH431, (AZ$2:AZ431-BT431)^2)/(SUM($AH$2:$AH431)-1)),0)</f>
        <v>0</v>
      </c>
      <c r="CO431" s="109" cm="1">
        <f t="array" ref="CO431">IF($AG431,SQRT(SUMPRODUCT($AH$2:$AH431, (BA$2:BA431-BU431)^2)/(SUM($AH$2:$AH431)-1)),0)</f>
        <v>0</v>
      </c>
    </row>
    <row r="432" spans="34:93" x14ac:dyDescent="0.25">
      <c r="AH432" s="99" t="str">
        <f t="shared" si="115"/>
        <v/>
      </c>
      <c r="AI432" s="11">
        <f t="shared" ref="AI432:AR441" ca="1" si="116">IF(AI$1&lt;&gt;0,SUMIFS(INDIRECT(AI$1), Fecha,$AG432),0)</f>
        <v>0</v>
      </c>
      <c r="AJ432" s="11">
        <f t="shared" ca="1" si="116"/>
        <v>0</v>
      </c>
      <c r="AK432" s="11">
        <f t="shared" ca="1" si="116"/>
        <v>0</v>
      </c>
      <c r="AL432" s="11">
        <f t="shared" ca="1" si="116"/>
        <v>0</v>
      </c>
      <c r="AM432" s="11">
        <f t="shared" ca="1" si="116"/>
        <v>0</v>
      </c>
      <c r="AN432" s="11">
        <f t="shared" ca="1" si="116"/>
        <v>0</v>
      </c>
      <c r="AO432" s="11">
        <f t="shared" ca="1" si="116"/>
        <v>0</v>
      </c>
      <c r="AP432" s="11">
        <f t="shared" ca="1" si="116"/>
        <v>0</v>
      </c>
      <c r="AQ432" s="11">
        <f t="shared" ca="1" si="116"/>
        <v>0</v>
      </c>
      <c r="AR432" s="11">
        <f t="shared" ca="1" si="116"/>
        <v>0</v>
      </c>
      <c r="AS432" s="11">
        <f t="shared" ref="AS432:BA441" ca="1" si="117">IF(AS$1&lt;&gt;0,SUMIFS(INDIRECT(AS$1), Fecha,$AG432),0)</f>
        <v>0</v>
      </c>
      <c r="AT432" s="11">
        <f t="shared" ca="1" si="117"/>
        <v>0</v>
      </c>
      <c r="AU432" s="11">
        <f t="shared" ca="1" si="117"/>
        <v>0</v>
      </c>
      <c r="AV432" s="11">
        <f t="shared" ca="1" si="117"/>
        <v>0</v>
      </c>
      <c r="AW432" s="11">
        <f t="shared" ca="1" si="117"/>
        <v>0</v>
      </c>
      <c r="AX432" s="11">
        <f t="shared" ca="1" si="117"/>
        <v>0</v>
      </c>
      <c r="AY432" s="11">
        <f t="shared" ca="1" si="117"/>
        <v>0</v>
      </c>
      <c r="AZ432" s="11">
        <f t="shared" ca="1" si="117"/>
        <v>0</v>
      </c>
      <c r="BA432" s="11">
        <f t="shared" ca="1" si="117"/>
        <v>0</v>
      </c>
      <c r="BB432" s="11"/>
      <c r="BC432" s="11">
        <f>IF($AG432,SUMPRODUCT(AI$2:AI432,$AH$2:$AH432)/SUM($AH$2:$AH432),0)</f>
        <v>0</v>
      </c>
      <c r="BD432" s="11">
        <f>IF($AG432,SUMPRODUCT(AJ$2:AJ432,$AH$2:$AH432)/SUM($AH$2:$AH432),0)</f>
        <v>0</v>
      </c>
      <c r="BE432" s="11">
        <f>IF($AG432,SUMPRODUCT(AK$2:AK432,$AH$2:$AH432)/SUM($AH$2:$AH432),0)</f>
        <v>0</v>
      </c>
      <c r="BF432" s="11">
        <f>IF($AG432,SUMPRODUCT(AL$2:AL432,$AH$2:$AH432)/SUM($AH$2:$AH432),0)</f>
        <v>0</v>
      </c>
      <c r="BG432" s="11">
        <f>IF($AG432,SUMPRODUCT(AM$2:AM432,$AH$2:$AH432)/SUM($AH$2:$AH432),0)</f>
        <v>0</v>
      </c>
      <c r="BH432" s="11">
        <f>IF($AG432,SUMPRODUCT(AN$2:AN432,$AH$2:$AH432)/SUM($AH$2:$AH432),0)</f>
        <v>0</v>
      </c>
      <c r="BI432" s="11">
        <f>IF($AG432,SUMPRODUCT(AO$2:AO432,$AH$2:$AH432)/SUM($AH$2:$AH432),0)</f>
        <v>0</v>
      </c>
      <c r="BJ432" s="11">
        <f>IF($AG432,SUMPRODUCT(AP$2:AP432,$AH$2:$AH432)/SUM($AH$2:$AH432),0)</f>
        <v>0</v>
      </c>
      <c r="BK432" s="11">
        <f>IF($AG432,SUMPRODUCT(AQ$2:AQ432,$AH$2:$AH432)/SUM($AH$2:$AH432),0)</f>
        <v>0</v>
      </c>
      <c r="BL432" s="11">
        <f>IF($AG432,SUMPRODUCT(AR$2:AR432,$AH$2:$AH432)/SUM($AH$2:$AH432),0)</f>
        <v>0</v>
      </c>
      <c r="BM432" s="11">
        <f>IF($AG432,SUMPRODUCT(AS$2:AS432,$AH$2:$AH432)/SUM($AH$2:$AH432),0)</f>
        <v>0</v>
      </c>
      <c r="BN432" s="11">
        <f>IF($AG432,SUMPRODUCT(AT$2:AT432,$AH$2:$AH432)/SUM($AH$2:$AH432),0)</f>
        <v>0</v>
      </c>
      <c r="BO432" s="11">
        <f>IF($AG432,SUMPRODUCT(AU$2:AU432,$AH$2:$AH432)/SUM($AH$2:$AH432),0)</f>
        <v>0</v>
      </c>
      <c r="BP432" s="11">
        <f>IF($AG432,SUMPRODUCT(AV$2:AV432,$AH$2:$AH432)/SUM($AH$2:$AH432),0)</f>
        <v>0</v>
      </c>
      <c r="BQ432" s="11">
        <f>IF($AG432,SUMPRODUCT(AW$2:AW432,$AH$2:$AH432)/SUM($AH$2:$AH432),0)</f>
        <v>0</v>
      </c>
      <c r="BR432" s="11">
        <f>IF($AG432,SUMPRODUCT(AX$2:AX432,$AH$2:$AH432)/SUM($AH$2:$AH432),0)</f>
        <v>0</v>
      </c>
      <c r="BS432" s="11">
        <f>IF($AG432,SUMPRODUCT(AY$2:AY432,$AH$2:$AH432)/SUM($AH$2:$AH432),0)</f>
        <v>0</v>
      </c>
      <c r="BT432" s="11">
        <f>IF($AG432,SUMPRODUCT(AZ$2:AZ432,$AH$2:$AH432)/SUM($AH$2:$AH432),0)</f>
        <v>0</v>
      </c>
      <c r="BU432" s="11">
        <f>IF($AG432,SUMPRODUCT(BA$2:BA432,$AH$2:$AH432)/SUM($AH$2:$AH432),0)</f>
        <v>0</v>
      </c>
      <c r="BV432" s="11"/>
      <c r="BW432" s="109" cm="1">
        <f t="array" ref="BW432">IF($AG432,SQRT(SUMPRODUCT($AH$2:$AH432, (AI$2:AI432-BC432)^2)/(SUM($AH$2:$AH432)-1)),0)</f>
        <v>0</v>
      </c>
      <c r="BX432" s="109" cm="1">
        <f t="array" ref="BX432">IF($AG432,SQRT(SUMPRODUCT($AH$2:$AH432, (AJ$2:AJ432-BD432)^2)/(SUM($AH$2:$AH432)-1)),0)</f>
        <v>0</v>
      </c>
      <c r="BY432" s="109" cm="1">
        <f t="array" ref="BY432">IF($AG432,SQRT(SUMPRODUCT($AH$2:$AH432, (AK$2:AK432-BE432)^2)/(SUM($AH$2:$AH432)-1)),0)</f>
        <v>0</v>
      </c>
      <c r="BZ432" s="109" cm="1">
        <f t="array" ref="BZ432">IF($AG432,SQRT(SUMPRODUCT($AH$2:$AH432, (AL$2:AL432-BF432)^2)/(SUM($AH$2:$AH432)-1)),0)</f>
        <v>0</v>
      </c>
      <c r="CA432" s="109" cm="1">
        <f t="array" ref="CA432">IF($AG432,SQRT(SUMPRODUCT($AH$2:$AH432, (AM$2:AM432-BG432)^2)/(SUM($AH$2:$AH432)-1)),0)</f>
        <v>0</v>
      </c>
      <c r="CB432" s="109" cm="1">
        <f t="array" ref="CB432">IF($AG432,SQRT(SUMPRODUCT($AH$2:$AH432, (AN$2:AN432-BH432)^2)/(SUM($AH$2:$AH432)-1)),0)</f>
        <v>0</v>
      </c>
      <c r="CC432" s="109" cm="1">
        <f t="array" ref="CC432">IF($AG432,SQRT(SUMPRODUCT($AH$2:$AH432, (AO$2:AO432-BI432)^2)/(SUM($AH$2:$AH432)-1)),0)</f>
        <v>0</v>
      </c>
      <c r="CD432" s="109" cm="1">
        <f t="array" ref="CD432">IF($AG432,SQRT(SUMPRODUCT($AH$2:$AH432, (AP$2:AP432-BJ432)^2)/(SUM($AH$2:$AH432)-1)),0)</f>
        <v>0</v>
      </c>
      <c r="CE432" s="109" cm="1">
        <f t="array" ref="CE432">IF($AG432,SQRT(SUMPRODUCT($AH$2:$AH432, (AQ$2:AQ432-BK432)^2)/(SUM($AH$2:$AH432)-1)),0)</f>
        <v>0</v>
      </c>
      <c r="CF432" s="109" cm="1">
        <f t="array" ref="CF432">IF($AG432,SQRT(SUMPRODUCT($AH$2:$AH432, (AR$2:AR432-BL432)^2)/(SUM($AH$2:$AH432)-1)),0)</f>
        <v>0</v>
      </c>
      <c r="CG432" s="109" cm="1">
        <f t="array" ref="CG432">IF($AG432,SQRT(SUMPRODUCT($AH$2:$AH432, (AS$2:AS432-BM432)^2)/(SUM($AH$2:$AH432)-1)),0)</f>
        <v>0</v>
      </c>
      <c r="CH432" s="109" cm="1">
        <f t="array" ref="CH432">IF($AG432,SQRT(SUMPRODUCT($AH$2:$AH432, (AT$2:AT432-BN432)^2)/(SUM($AH$2:$AH432)-1)),0)</f>
        <v>0</v>
      </c>
      <c r="CI432" s="109" cm="1">
        <f t="array" ref="CI432">IF($AG432,SQRT(SUMPRODUCT($AH$2:$AH432, (AU$2:AU432-BO432)^2)/(SUM($AH$2:$AH432)-1)),0)</f>
        <v>0</v>
      </c>
      <c r="CJ432" s="109" cm="1">
        <f t="array" ref="CJ432">IF($AG432,SQRT(SUMPRODUCT($AH$2:$AH432, (AV$2:AV432-BP432)^2)/(SUM($AH$2:$AH432)-1)),0)</f>
        <v>0</v>
      </c>
      <c r="CK432" s="109" cm="1">
        <f t="array" ref="CK432">IF($AG432,SQRT(SUMPRODUCT($AH$2:$AH432, (AW$2:AW432-BQ432)^2)/(SUM($AH$2:$AH432)-1)),0)</f>
        <v>0</v>
      </c>
      <c r="CL432" s="109" cm="1">
        <f t="array" ref="CL432">IF($AG432,SQRT(SUMPRODUCT($AH$2:$AH432, (AX$2:AX432-BR432)^2)/(SUM($AH$2:$AH432)-1)),0)</f>
        <v>0</v>
      </c>
      <c r="CM432" s="109" cm="1">
        <f t="array" ref="CM432">IF($AG432,SQRT(SUMPRODUCT($AH$2:$AH432, (AY$2:AY432-BS432)^2)/(SUM($AH$2:$AH432)-1)),0)</f>
        <v>0</v>
      </c>
      <c r="CN432" s="109" cm="1">
        <f t="array" ref="CN432">IF($AG432,SQRT(SUMPRODUCT($AH$2:$AH432, (AZ$2:AZ432-BT432)^2)/(SUM($AH$2:$AH432)-1)),0)</f>
        <v>0</v>
      </c>
      <c r="CO432" s="109" cm="1">
        <f t="array" ref="CO432">IF($AG432,SQRT(SUMPRODUCT($AH$2:$AH432, (BA$2:BA432-BU432)^2)/(SUM($AH$2:$AH432)-1)),0)</f>
        <v>0</v>
      </c>
    </row>
    <row r="433" spans="34:93" x14ac:dyDescent="0.25">
      <c r="AH433" s="99" t="str">
        <f t="shared" si="115"/>
        <v/>
      </c>
      <c r="AI433" s="11">
        <f t="shared" ca="1" si="116"/>
        <v>0</v>
      </c>
      <c r="AJ433" s="11">
        <f t="shared" ca="1" si="116"/>
        <v>0</v>
      </c>
      <c r="AK433" s="11">
        <f t="shared" ca="1" si="116"/>
        <v>0</v>
      </c>
      <c r="AL433" s="11">
        <f t="shared" ca="1" si="116"/>
        <v>0</v>
      </c>
      <c r="AM433" s="11">
        <f t="shared" ca="1" si="116"/>
        <v>0</v>
      </c>
      <c r="AN433" s="11">
        <f t="shared" ca="1" si="116"/>
        <v>0</v>
      </c>
      <c r="AO433" s="11">
        <f t="shared" ca="1" si="116"/>
        <v>0</v>
      </c>
      <c r="AP433" s="11">
        <f t="shared" ca="1" si="116"/>
        <v>0</v>
      </c>
      <c r="AQ433" s="11">
        <f t="shared" ca="1" si="116"/>
        <v>0</v>
      </c>
      <c r="AR433" s="11">
        <f t="shared" ca="1" si="116"/>
        <v>0</v>
      </c>
      <c r="AS433" s="11">
        <f t="shared" ca="1" si="117"/>
        <v>0</v>
      </c>
      <c r="AT433" s="11">
        <f t="shared" ca="1" si="117"/>
        <v>0</v>
      </c>
      <c r="AU433" s="11">
        <f t="shared" ca="1" si="117"/>
        <v>0</v>
      </c>
      <c r="AV433" s="11">
        <f t="shared" ca="1" si="117"/>
        <v>0</v>
      </c>
      <c r="AW433" s="11">
        <f t="shared" ca="1" si="117"/>
        <v>0</v>
      </c>
      <c r="AX433" s="11">
        <f t="shared" ca="1" si="117"/>
        <v>0</v>
      </c>
      <c r="AY433" s="11">
        <f t="shared" ca="1" si="117"/>
        <v>0</v>
      </c>
      <c r="AZ433" s="11">
        <f t="shared" ca="1" si="117"/>
        <v>0</v>
      </c>
      <c r="BA433" s="11">
        <f t="shared" ca="1" si="117"/>
        <v>0</v>
      </c>
      <c r="BB433" s="11"/>
      <c r="BC433" s="11">
        <f>IF($AG433,SUMPRODUCT(AI$2:AI433,$AH$2:$AH433)/SUM($AH$2:$AH433),0)</f>
        <v>0</v>
      </c>
      <c r="BD433" s="11">
        <f>IF($AG433,SUMPRODUCT(AJ$2:AJ433,$AH$2:$AH433)/SUM($AH$2:$AH433),0)</f>
        <v>0</v>
      </c>
      <c r="BE433" s="11">
        <f>IF($AG433,SUMPRODUCT(AK$2:AK433,$AH$2:$AH433)/SUM($AH$2:$AH433),0)</f>
        <v>0</v>
      </c>
      <c r="BF433" s="11">
        <f>IF($AG433,SUMPRODUCT(AL$2:AL433,$AH$2:$AH433)/SUM($AH$2:$AH433),0)</f>
        <v>0</v>
      </c>
      <c r="BG433" s="11">
        <f>IF($AG433,SUMPRODUCT(AM$2:AM433,$AH$2:$AH433)/SUM($AH$2:$AH433),0)</f>
        <v>0</v>
      </c>
      <c r="BH433" s="11">
        <f>IF($AG433,SUMPRODUCT(AN$2:AN433,$AH$2:$AH433)/SUM($AH$2:$AH433),0)</f>
        <v>0</v>
      </c>
      <c r="BI433" s="11">
        <f>IF($AG433,SUMPRODUCT(AO$2:AO433,$AH$2:$AH433)/SUM($AH$2:$AH433),0)</f>
        <v>0</v>
      </c>
      <c r="BJ433" s="11">
        <f>IF($AG433,SUMPRODUCT(AP$2:AP433,$AH$2:$AH433)/SUM($AH$2:$AH433),0)</f>
        <v>0</v>
      </c>
      <c r="BK433" s="11">
        <f>IF($AG433,SUMPRODUCT(AQ$2:AQ433,$AH$2:$AH433)/SUM($AH$2:$AH433),0)</f>
        <v>0</v>
      </c>
      <c r="BL433" s="11">
        <f>IF($AG433,SUMPRODUCT(AR$2:AR433,$AH$2:$AH433)/SUM($AH$2:$AH433),0)</f>
        <v>0</v>
      </c>
      <c r="BM433" s="11">
        <f>IF($AG433,SUMPRODUCT(AS$2:AS433,$AH$2:$AH433)/SUM($AH$2:$AH433),0)</f>
        <v>0</v>
      </c>
      <c r="BN433" s="11">
        <f>IF($AG433,SUMPRODUCT(AT$2:AT433,$AH$2:$AH433)/SUM($AH$2:$AH433),0)</f>
        <v>0</v>
      </c>
      <c r="BO433" s="11">
        <f>IF($AG433,SUMPRODUCT(AU$2:AU433,$AH$2:$AH433)/SUM($AH$2:$AH433),0)</f>
        <v>0</v>
      </c>
      <c r="BP433" s="11">
        <f>IF($AG433,SUMPRODUCT(AV$2:AV433,$AH$2:$AH433)/SUM($AH$2:$AH433),0)</f>
        <v>0</v>
      </c>
      <c r="BQ433" s="11">
        <f>IF($AG433,SUMPRODUCT(AW$2:AW433,$AH$2:$AH433)/SUM($AH$2:$AH433),0)</f>
        <v>0</v>
      </c>
      <c r="BR433" s="11">
        <f>IF($AG433,SUMPRODUCT(AX$2:AX433,$AH$2:$AH433)/SUM($AH$2:$AH433),0)</f>
        <v>0</v>
      </c>
      <c r="BS433" s="11">
        <f>IF($AG433,SUMPRODUCT(AY$2:AY433,$AH$2:$AH433)/SUM($AH$2:$AH433),0)</f>
        <v>0</v>
      </c>
      <c r="BT433" s="11">
        <f>IF($AG433,SUMPRODUCT(AZ$2:AZ433,$AH$2:$AH433)/SUM($AH$2:$AH433),0)</f>
        <v>0</v>
      </c>
      <c r="BU433" s="11">
        <f>IF($AG433,SUMPRODUCT(BA$2:BA433,$AH$2:$AH433)/SUM($AH$2:$AH433),0)</f>
        <v>0</v>
      </c>
      <c r="BV433" s="11"/>
      <c r="BW433" s="109" cm="1">
        <f t="array" ref="BW433">IF($AG433,SQRT(SUMPRODUCT($AH$2:$AH433, (AI$2:AI433-BC433)^2)/(SUM($AH$2:$AH433)-1)),0)</f>
        <v>0</v>
      </c>
      <c r="BX433" s="109" cm="1">
        <f t="array" ref="BX433">IF($AG433,SQRT(SUMPRODUCT($AH$2:$AH433, (AJ$2:AJ433-BD433)^2)/(SUM($AH$2:$AH433)-1)),0)</f>
        <v>0</v>
      </c>
      <c r="BY433" s="109" cm="1">
        <f t="array" ref="BY433">IF($AG433,SQRT(SUMPRODUCT($AH$2:$AH433, (AK$2:AK433-BE433)^2)/(SUM($AH$2:$AH433)-1)),0)</f>
        <v>0</v>
      </c>
      <c r="BZ433" s="109" cm="1">
        <f t="array" ref="BZ433">IF($AG433,SQRT(SUMPRODUCT($AH$2:$AH433, (AL$2:AL433-BF433)^2)/(SUM($AH$2:$AH433)-1)),0)</f>
        <v>0</v>
      </c>
      <c r="CA433" s="109" cm="1">
        <f t="array" ref="CA433">IF($AG433,SQRT(SUMPRODUCT($AH$2:$AH433, (AM$2:AM433-BG433)^2)/(SUM($AH$2:$AH433)-1)),0)</f>
        <v>0</v>
      </c>
      <c r="CB433" s="109" cm="1">
        <f t="array" ref="CB433">IF($AG433,SQRT(SUMPRODUCT($AH$2:$AH433, (AN$2:AN433-BH433)^2)/(SUM($AH$2:$AH433)-1)),0)</f>
        <v>0</v>
      </c>
      <c r="CC433" s="109" cm="1">
        <f t="array" ref="CC433">IF($AG433,SQRT(SUMPRODUCT($AH$2:$AH433, (AO$2:AO433-BI433)^2)/(SUM($AH$2:$AH433)-1)),0)</f>
        <v>0</v>
      </c>
      <c r="CD433" s="109" cm="1">
        <f t="array" ref="CD433">IF($AG433,SQRT(SUMPRODUCT($AH$2:$AH433, (AP$2:AP433-BJ433)^2)/(SUM($AH$2:$AH433)-1)),0)</f>
        <v>0</v>
      </c>
      <c r="CE433" s="109" cm="1">
        <f t="array" ref="CE433">IF($AG433,SQRT(SUMPRODUCT($AH$2:$AH433, (AQ$2:AQ433-BK433)^2)/(SUM($AH$2:$AH433)-1)),0)</f>
        <v>0</v>
      </c>
      <c r="CF433" s="109" cm="1">
        <f t="array" ref="CF433">IF($AG433,SQRT(SUMPRODUCT($AH$2:$AH433, (AR$2:AR433-BL433)^2)/(SUM($AH$2:$AH433)-1)),0)</f>
        <v>0</v>
      </c>
      <c r="CG433" s="109" cm="1">
        <f t="array" ref="CG433">IF($AG433,SQRT(SUMPRODUCT($AH$2:$AH433, (AS$2:AS433-BM433)^2)/(SUM($AH$2:$AH433)-1)),0)</f>
        <v>0</v>
      </c>
      <c r="CH433" s="109" cm="1">
        <f t="array" ref="CH433">IF($AG433,SQRT(SUMPRODUCT($AH$2:$AH433, (AT$2:AT433-BN433)^2)/(SUM($AH$2:$AH433)-1)),0)</f>
        <v>0</v>
      </c>
      <c r="CI433" s="109" cm="1">
        <f t="array" ref="CI433">IF($AG433,SQRT(SUMPRODUCT($AH$2:$AH433, (AU$2:AU433-BO433)^2)/(SUM($AH$2:$AH433)-1)),0)</f>
        <v>0</v>
      </c>
      <c r="CJ433" s="109" cm="1">
        <f t="array" ref="CJ433">IF($AG433,SQRT(SUMPRODUCT($AH$2:$AH433, (AV$2:AV433-BP433)^2)/(SUM($AH$2:$AH433)-1)),0)</f>
        <v>0</v>
      </c>
      <c r="CK433" s="109" cm="1">
        <f t="array" ref="CK433">IF($AG433,SQRT(SUMPRODUCT($AH$2:$AH433, (AW$2:AW433-BQ433)^2)/(SUM($AH$2:$AH433)-1)),0)</f>
        <v>0</v>
      </c>
      <c r="CL433" s="109" cm="1">
        <f t="array" ref="CL433">IF($AG433,SQRT(SUMPRODUCT($AH$2:$AH433, (AX$2:AX433-BR433)^2)/(SUM($AH$2:$AH433)-1)),0)</f>
        <v>0</v>
      </c>
      <c r="CM433" s="109" cm="1">
        <f t="array" ref="CM433">IF($AG433,SQRT(SUMPRODUCT($AH$2:$AH433, (AY$2:AY433-BS433)^2)/(SUM($AH$2:$AH433)-1)),0)</f>
        <v>0</v>
      </c>
      <c r="CN433" s="109" cm="1">
        <f t="array" ref="CN433">IF($AG433,SQRT(SUMPRODUCT($AH$2:$AH433, (AZ$2:AZ433-BT433)^2)/(SUM($AH$2:$AH433)-1)),0)</f>
        <v>0</v>
      </c>
      <c r="CO433" s="109" cm="1">
        <f t="array" ref="CO433">IF($AG433,SQRT(SUMPRODUCT($AH$2:$AH433, (BA$2:BA433-BU433)^2)/(SUM($AH$2:$AH433)-1)),0)</f>
        <v>0</v>
      </c>
    </row>
    <row r="434" spans="34:93" x14ac:dyDescent="0.25">
      <c r="AH434" s="99" t="str">
        <f t="shared" si="115"/>
        <v/>
      </c>
      <c r="AI434" s="11">
        <f t="shared" ca="1" si="116"/>
        <v>0</v>
      </c>
      <c r="AJ434" s="11">
        <f t="shared" ca="1" si="116"/>
        <v>0</v>
      </c>
      <c r="AK434" s="11">
        <f t="shared" ca="1" si="116"/>
        <v>0</v>
      </c>
      <c r="AL434" s="11">
        <f t="shared" ca="1" si="116"/>
        <v>0</v>
      </c>
      <c r="AM434" s="11">
        <f t="shared" ca="1" si="116"/>
        <v>0</v>
      </c>
      <c r="AN434" s="11">
        <f t="shared" ca="1" si="116"/>
        <v>0</v>
      </c>
      <c r="AO434" s="11">
        <f t="shared" ca="1" si="116"/>
        <v>0</v>
      </c>
      <c r="AP434" s="11">
        <f t="shared" ca="1" si="116"/>
        <v>0</v>
      </c>
      <c r="AQ434" s="11">
        <f t="shared" ca="1" si="116"/>
        <v>0</v>
      </c>
      <c r="AR434" s="11">
        <f t="shared" ca="1" si="116"/>
        <v>0</v>
      </c>
      <c r="AS434" s="11">
        <f t="shared" ca="1" si="117"/>
        <v>0</v>
      </c>
      <c r="AT434" s="11">
        <f t="shared" ca="1" si="117"/>
        <v>0</v>
      </c>
      <c r="AU434" s="11">
        <f t="shared" ca="1" si="117"/>
        <v>0</v>
      </c>
      <c r="AV434" s="11">
        <f t="shared" ca="1" si="117"/>
        <v>0</v>
      </c>
      <c r="AW434" s="11">
        <f t="shared" ca="1" si="117"/>
        <v>0</v>
      </c>
      <c r="AX434" s="11">
        <f t="shared" ca="1" si="117"/>
        <v>0</v>
      </c>
      <c r="AY434" s="11">
        <f t="shared" ca="1" si="117"/>
        <v>0</v>
      </c>
      <c r="AZ434" s="11">
        <f t="shared" ca="1" si="117"/>
        <v>0</v>
      </c>
      <c r="BA434" s="11">
        <f t="shared" ca="1" si="117"/>
        <v>0</v>
      </c>
      <c r="BB434" s="11"/>
      <c r="BC434" s="11">
        <f>IF($AG434,SUMPRODUCT(AI$2:AI434,$AH$2:$AH434)/SUM($AH$2:$AH434),0)</f>
        <v>0</v>
      </c>
      <c r="BD434" s="11">
        <f>IF($AG434,SUMPRODUCT(AJ$2:AJ434,$AH$2:$AH434)/SUM($AH$2:$AH434),0)</f>
        <v>0</v>
      </c>
      <c r="BE434" s="11">
        <f>IF($AG434,SUMPRODUCT(AK$2:AK434,$AH$2:$AH434)/SUM($AH$2:$AH434),0)</f>
        <v>0</v>
      </c>
      <c r="BF434" s="11">
        <f>IF($AG434,SUMPRODUCT(AL$2:AL434,$AH$2:$AH434)/SUM($AH$2:$AH434),0)</f>
        <v>0</v>
      </c>
      <c r="BG434" s="11">
        <f>IF($AG434,SUMPRODUCT(AM$2:AM434,$AH$2:$AH434)/SUM($AH$2:$AH434),0)</f>
        <v>0</v>
      </c>
      <c r="BH434" s="11">
        <f>IF($AG434,SUMPRODUCT(AN$2:AN434,$AH$2:$AH434)/SUM($AH$2:$AH434),0)</f>
        <v>0</v>
      </c>
      <c r="BI434" s="11">
        <f>IF($AG434,SUMPRODUCT(AO$2:AO434,$AH$2:$AH434)/SUM($AH$2:$AH434),0)</f>
        <v>0</v>
      </c>
      <c r="BJ434" s="11">
        <f>IF($AG434,SUMPRODUCT(AP$2:AP434,$AH$2:$AH434)/SUM($AH$2:$AH434),0)</f>
        <v>0</v>
      </c>
      <c r="BK434" s="11">
        <f>IF($AG434,SUMPRODUCT(AQ$2:AQ434,$AH$2:$AH434)/SUM($AH$2:$AH434),0)</f>
        <v>0</v>
      </c>
      <c r="BL434" s="11">
        <f>IF($AG434,SUMPRODUCT(AR$2:AR434,$AH$2:$AH434)/SUM($AH$2:$AH434),0)</f>
        <v>0</v>
      </c>
      <c r="BM434" s="11">
        <f>IF($AG434,SUMPRODUCT(AS$2:AS434,$AH$2:$AH434)/SUM($AH$2:$AH434),0)</f>
        <v>0</v>
      </c>
      <c r="BN434" s="11">
        <f>IF($AG434,SUMPRODUCT(AT$2:AT434,$AH$2:$AH434)/SUM($AH$2:$AH434),0)</f>
        <v>0</v>
      </c>
      <c r="BO434" s="11">
        <f>IF($AG434,SUMPRODUCT(AU$2:AU434,$AH$2:$AH434)/SUM($AH$2:$AH434),0)</f>
        <v>0</v>
      </c>
      <c r="BP434" s="11">
        <f>IF($AG434,SUMPRODUCT(AV$2:AV434,$AH$2:$AH434)/SUM($AH$2:$AH434),0)</f>
        <v>0</v>
      </c>
      <c r="BQ434" s="11">
        <f>IF($AG434,SUMPRODUCT(AW$2:AW434,$AH$2:$AH434)/SUM($AH$2:$AH434),0)</f>
        <v>0</v>
      </c>
      <c r="BR434" s="11">
        <f>IF($AG434,SUMPRODUCT(AX$2:AX434,$AH$2:$AH434)/SUM($AH$2:$AH434),0)</f>
        <v>0</v>
      </c>
      <c r="BS434" s="11">
        <f>IF($AG434,SUMPRODUCT(AY$2:AY434,$AH$2:$AH434)/SUM($AH$2:$AH434),0)</f>
        <v>0</v>
      </c>
      <c r="BT434" s="11">
        <f>IF($AG434,SUMPRODUCT(AZ$2:AZ434,$AH$2:$AH434)/SUM($AH$2:$AH434),0)</f>
        <v>0</v>
      </c>
      <c r="BU434" s="11">
        <f>IF($AG434,SUMPRODUCT(BA$2:BA434,$AH$2:$AH434)/SUM($AH$2:$AH434),0)</f>
        <v>0</v>
      </c>
      <c r="BV434" s="11"/>
      <c r="BW434" s="109" cm="1">
        <f t="array" ref="BW434">IF($AG434,SQRT(SUMPRODUCT($AH$2:$AH434, (AI$2:AI434-BC434)^2)/(SUM($AH$2:$AH434)-1)),0)</f>
        <v>0</v>
      </c>
      <c r="BX434" s="109" cm="1">
        <f t="array" ref="BX434">IF($AG434,SQRT(SUMPRODUCT($AH$2:$AH434, (AJ$2:AJ434-BD434)^2)/(SUM($AH$2:$AH434)-1)),0)</f>
        <v>0</v>
      </c>
      <c r="BY434" s="109" cm="1">
        <f t="array" ref="BY434">IF($AG434,SQRT(SUMPRODUCT($AH$2:$AH434, (AK$2:AK434-BE434)^2)/(SUM($AH$2:$AH434)-1)),0)</f>
        <v>0</v>
      </c>
      <c r="BZ434" s="109" cm="1">
        <f t="array" ref="BZ434">IF($AG434,SQRT(SUMPRODUCT($AH$2:$AH434, (AL$2:AL434-BF434)^2)/(SUM($AH$2:$AH434)-1)),0)</f>
        <v>0</v>
      </c>
      <c r="CA434" s="109" cm="1">
        <f t="array" ref="CA434">IF($AG434,SQRT(SUMPRODUCT($AH$2:$AH434, (AM$2:AM434-BG434)^2)/(SUM($AH$2:$AH434)-1)),0)</f>
        <v>0</v>
      </c>
      <c r="CB434" s="109" cm="1">
        <f t="array" ref="CB434">IF($AG434,SQRT(SUMPRODUCT($AH$2:$AH434, (AN$2:AN434-BH434)^2)/(SUM($AH$2:$AH434)-1)),0)</f>
        <v>0</v>
      </c>
      <c r="CC434" s="109" cm="1">
        <f t="array" ref="CC434">IF($AG434,SQRT(SUMPRODUCT($AH$2:$AH434, (AO$2:AO434-BI434)^2)/(SUM($AH$2:$AH434)-1)),0)</f>
        <v>0</v>
      </c>
      <c r="CD434" s="109" cm="1">
        <f t="array" ref="CD434">IF($AG434,SQRT(SUMPRODUCT($AH$2:$AH434, (AP$2:AP434-BJ434)^2)/(SUM($AH$2:$AH434)-1)),0)</f>
        <v>0</v>
      </c>
      <c r="CE434" s="109" cm="1">
        <f t="array" ref="CE434">IF($AG434,SQRT(SUMPRODUCT($AH$2:$AH434, (AQ$2:AQ434-BK434)^2)/(SUM($AH$2:$AH434)-1)),0)</f>
        <v>0</v>
      </c>
      <c r="CF434" s="109" cm="1">
        <f t="array" ref="CF434">IF($AG434,SQRT(SUMPRODUCT($AH$2:$AH434, (AR$2:AR434-BL434)^2)/(SUM($AH$2:$AH434)-1)),0)</f>
        <v>0</v>
      </c>
      <c r="CG434" s="109" cm="1">
        <f t="array" ref="CG434">IF($AG434,SQRT(SUMPRODUCT($AH$2:$AH434, (AS$2:AS434-BM434)^2)/(SUM($AH$2:$AH434)-1)),0)</f>
        <v>0</v>
      </c>
      <c r="CH434" s="109" cm="1">
        <f t="array" ref="CH434">IF($AG434,SQRT(SUMPRODUCT($AH$2:$AH434, (AT$2:AT434-BN434)^2)/(SUM($AH$2:$AH434)-1)),0)</f>
        <v>0</v>
      </c>
      <c r="CI434" s="109" cm="1">
        <f t="array" ref="CI434">IF($AG434,SQRT(SUMPRODUCT($AH$2:$AH434, (AU$2:AU434-BO434)^2)/(SUM($AH$2:$AH434)-1)),0)</f>
        <v>0</v>
      </c>
      <c r="CJ434" s="109" cm="1">
        <f t="array" ref="CJ434">IF($AG434,SQRT(SUMPRODUCT($AH$2:$AH434, (AV$2:AV434-BP434)^2)/(SUM($AH$2:$AH434)-1)),0)</f>
        <v>0</v>
      </c>
      <c r="CK434" s="109" cm="1">
        <f t="array" ref="CK434">IF($AG434,SQRT(SUMPRODUCT($AH$2:$AH434, (AW$2:AW434-BQ434)^2)/(SUM($AH$2:$AH434)-1)),0)</f>
        <v>0</v>
      </c>
      <c r="CL434" s="109" cm="1">
        <f t="array" ref="CL434">IF($AG434,SQRT(SUMPRODUCT($AH$2:$AH434, (AX$2:AX434-BR434)^2)/(SUM($AH$2:$AH434)-1)),0)</f>
        <v>0</v>
      </c>
      <c r="CM434" s="109" cm="1">
        <f t="array" ref="CM434">IF($AG434,SQRT(SUMPRODUCT($AH$2:$AH434, (AY$2:AY434-BS434)^2)/(SUM($AH$2:$AH434)-1)),0)</f>
        <v>0</v>
      </c>
      <c r="CN434" s="109" cm="1">
        <f t="array" ref="CN434">IF($AG434,SQRT(SUMPRODUCT($AH$2:$AH434, (AZ$2:AZ434-BT434)^2)/(SUM($AH$2:$AH434)-1)),0)</f>
        <v>0</v>
      </c>
      <c r="CO434" s="109" cm="1">
        <f t="array" ref="CO434">IF($AG434,SQRT(SUMPRODUCT($AH$2:$AH434, (BA$2:BA434-BU434)^2)/(SUM($AH$2:$AH434)-1)),0)</f>
        <v>0</v>
      </c>
    </row>
    <row r="435" spans="34:93" x14ac:dyDescent="0.25">
      <c r="AH435" s="99" t="str">
        <f t="shared" si="115"/>
        <v/>
      </c>
      <c r="AI435" s="11">
        <f t="shared" ca="1" si="116"/>
        <v>0</v>
      </c>
      <c r="AJ435" s="11">
        <f t="shared" ca="1" si="116"/>
        <v>0</v>
      </c>
      <c r="AK435" s="11">
        <f t="shared" ca="1" si="116"/>
        <v>0</v>
      </c>
      <c r="AL435" s="11">
        <f t="shared" ca="1" si="116"/>
        <v>0</v>
      </c>
      <c r="AM435" s="11">
        <f t="shared" ca="1" si="116"/>
        <v>0</v>
      </c>
      <c r="AN435" s="11">
        <f t="shared" ca="1" si="116"/>
        <v>0</v>
      </c>
      <c r="AO435" s="11">
        <f t="shared" ca="1" si="116"/>
        <v>0</v>
      </c>
      <c r="AP435" s="11">
        <f t="shared" ca="1" si="116"/>
        <v>0</v>
      </c>
      <c r="AQ435" s="11">
        <f t="shared" ca="1" si="116"/>
        <v>0</v>
      </c>
      <c r="AR435" s="11">
        <f t="shared" ca="1" si="116"/>
        <v>0</v>
      </c>
      <c r="AS435" s="11">
        <f t="shared" ca="1" si="117"/>
        <v>0</v>
      </c>
      <c r="AT435" s="11">
        <f t="shared" ca="1" si="117"/>
        <v>0</v>
      </c>
      <c r="AU435" s="11">
        <f t="shared" ca="1" si="117"/>
        <v>0</v>
      </c>
      <c r="AV435" s="11">
        <f t="shared" ca="1" si="117"/>
        <v>0</v>
      </c>
      <c r="AW435" s="11">
        <f t="shared" ca="1" si="117"/>
        <v>0</v>
      </c>
      <c r="AX435" s="11">
        <f t="shared" ca="1" si="117"/>
        <v>0</v>
      </c>
      <c r="AY435" s="11">
        <f t="shared" ca="1" si="117"/>
        <v>0</v>
      </c>
      <c r="AZ435" s="11">
        <f t="shared" ca="1" si="117"/>
        <v>0</v>
      </c>
      <c r="BA435" s="11">
        <f t="shared" ca="1" si="117"/>
        <v>0</v>
      </c>
      <c r="BB435" s="11"/>
      <c r="BC435" s="11">
        <f>IF($AG435,SUMPRODUCT(AI$2:AI435,$AH$2:$AH435)/SUM($AH$2:$AH435),0)</f>
        <v>0</v>
      </c>
      <c r="BD435" s="11">
        <f>IF($AG435,SUMPRODUCT(AJ$2:AJ435,$AH$2:$AH435)/SUM($AH$2:$AH435),0)</f>
        <v>0</v>
      </c>
      <c r="BE435" s="11">
        <f>IF($AG435,SUMPRODUCT(AK$2:AK435,$AH$2:$AH435)/SUM($AH$2:$AH435),0)</f>
        <v>0</v>
      </c>
      <c r="BF435" s="11">
        <f>IF($AG435,SUMPRODUCT(AL$2:AL435,$AH$2:$AH435)/SUM($AH$2:$AH435),0)</f>
        <v>0</v>
      </c>
      <c r="BG435" s="11">
        <f>IF($AG435,SUMPRODUCT(AM$2:AM435,$AH$2:$AH435)/SUM($AH$2:$AH435),0)</f>
        <v>0</v>
      </c>
      <c r="BH435" s="11">
        <f>IF($AG435,SUMPRODUCT(AN$2:AN435,$AH$2:$AH435)/SUM($AH$2:$AH435),0)</f>
        <v>0</v>
      </c>
      <c r="BI435" s="11">
        <f>IF($AG435,SUMPRODUCT(AO$2:AO435,$AH$2:$AH435)/SUM($AH$2:$AH435),0)</f>
        <v>0</v>
      </c>
      <c r="BJ435" s="11">
        <f>IF($AG435,SUMPRODUCT(AP$2:AP435,$AH$2:$AH435)/SUM($AH$2:$AH435),0)</f>
        <v>0</v>
      </c>
      <c r="BK435" s="11">
        <f>IF($AG435,SUMPRODUCT(AQ$2:AQ435,$AH$2:$AH435)/SUM($AH$2:$AH435),0)</f>
        <v>0</v>
      </c>
      <c r="BL435" s="11">
        <f>IF($AG435,SUMPRODUCT(AR$2:AR435,$AH$2:$AH435)/SUM($AH$2:$AH435),0)</f>
        <v>0</v>
      </c>
      <c r="BM435" s="11">
        <f>IF($AG435,SUMPRODUCT(AS$2:AS435,$AH$2:$AH435)/SUM($AH$2:$AH435),0)</f>
        <v>0</v>
      </c>
      <c r="BN435" s="11">
        <f>IF($AG435,SUMPRODUCT(AT$2:AT435,$AH$2:$AH435)/SUM($AH$2:$AH435),0)</f>
        <v>0</v>
      </c>
      <c r="BO435" s="11">
        <f>IF($AG435,SUMPRODUCT(AU$2:AU435,$AH$2:$AH435)/SUM($AH$2:$AH435),0)</f>
        <v>0</v>
      </c>
      <c r="BP435" s="11">
        <f>IF($AG435,SUMPRODUCT(AV$2:AV435,$AH$2:$AH435)/SUM($AH$2:$AH435),0)</f>
        <v>0</v>
      </c>
      <c r="BQ435" s="11">
        <f>IF($AG435,SUMPRODUCT(AW$2:AW435,$AH$2:$AH435)/SUM($AH$2:$AH435),0)</f>
        <v>0</v>
      </c>
      <c r="BR435" s="11">
        <f>IF($AG435,SUMPRODUCT(AX$2:AX435,$AH$2:$AH435)/SUM($AH$2:$AH435),0)</f>
        <v>0</v>
      </c>
      <c r="BS435" s="11">
        <f>IF($AG435,SUMPRODUCT(AY$2:AY435,$AH$2:$AH435)/SUM($AH$2:$AH435),0)</f>
        <v>0</v>
      </c>
      <c r="BT435" s="11">
        <f>IF($AG435,SUMPRODUCT(AZ$2:AZ435,$AH$2:$AH435)/SUM($AH$2:$AH435),0)</f>
        <v>0</v>
      </c>
      <c r="BU435" s="11">
        <f>IF($AG435,SUMPRODUCT(BA$2:BA435,$AH$2:$AH435)/SUM($AH$2:$AH435),0)</f>
        <v>0</v>
      </c>
      <c r="BV435" s="11"/>
      <c r="BW435" s="109" cm="1">
        <f t="array" ref="BW435">IF($AG435,SQRT(SUMPRODUCT($AH$2:$AH435, (AI$2:AI435-BC435)^2)/(SUM($AH$2:$AH435)-1)),0)</f>
        <v>0</v>
      </c>
      <c r="BX435" s="109" cm="1">
        <f t="array" ref="BX435">IF($AG435,SQRT(SUMPRODUCT($AH$2:$AH435, (AJ$2:AJ435-BD435)^2)/(SUM($AH$2:$AH435)-1)),0)</f>
        <v>0</v>
      </c>
      <c r="BY435" s="109" cm="1">
        <f t="array" ref="BY435">IF($AG435,SQRT(SUMPRODUCT($AH$2:$AH435, (AK$2:AK435-BE435)^2)/(SUM($AH$2:$AH435)-1)),0)</f>
        <v>0</v>
      </c>
      <c r="BZ435" s="109" cm="1">
        <f t="array" ref="BZ435">IF($AG435,SQRT(SUMPRODUCT($AH$2:$AH435, (AL$2:AL435-BF435)^2)/(SUM($AH$2:$AH435)-1)),0)</f>
        <v>0</v>
      </c>
      <c r="CA435" s="109" cm="1">
        <f t="array" ref="CA435">IF($AG435,SQRT(SUMPRODUCT($AH$2:$AH435, (AM$2:AM435-BG435)^2)/(SUM($AH$2:$AH435)-1)),0)</f>
        <v>0</v>
      </c>
      <c r="CB435" s="109" cm="1">
        <f t="array" ref="CB435">IF($AG435,SQRT(SUMPRODUCT($AH$2:$AH435, (AN$2:AN435-BH435)^2)/(SUM($AH$2:$AH435)-1)),0)</f>
        <v>0</v>
      </c>
      <c r="CC435" s="109" cm="1">
        <f t="array" ref="CC435">IF($AG435,SQRT(SUMPRODUCT($AH$2:$AH435, (AO$2:AO435-BI435)^2)/(SUM($AH$2:$AH435)-1)),0)</f>
        <v>0</v>
      </c>
      <c r="CD435" s="109" cm="1">
        <f t="array" ref="CD435">IF($AG435,SQRT(SUMPRODUCT($AH$2:$AH435, (AP$2:AP435-BJ435)^2)/(SUM($AH$2:$AH435)-1)),0)</f>
        <v>0</v>
      </c>
      <c r="CE435" s="109" cm="1">
        <f t="array" ref="CE435">IF($AG435,SQRT(SUMPRODUCT($AH$2:$AH435, (AQ$2:AQ435-BK435)^2)/(SUM($AH$2:$AH435)-1)),0)</f>
        <v>0</v>
      </c>
      <c r="CF435" s="109" cm="1">
        <f t="array" ref="CF435">IF($AG435,SQRT(SUMPRODUCT($AH$2:$AH435, (AR$2:AR435-BL435)^2)/(SUM($AH$2:$AH435)-1)),0)</f>
        <v>0</v>
      </c>
      <c r="CG435" s="109" cm="1">
        <f t="array" ref="CG435">IF($AG435,SQRT(SUMPRODUCT($AH$2:$AH435, (AS$2:AS435-BM435)^2)/(SUM($AH$2:$AH435)-1)),0)</f>
        <v>0</v>
      </c>
      <c r="CH435" s="109" cm="1">
        <f t="array" ref="CH435">IF($AG435,SQRT(SUMPRODUCT($AH$2:$AH435, (AT$2:AT435-BN435)^2)/(SUM($AH$2:$AH435)-1)),0)</f>
        <v>0</v>
      </c>
      <c r="CI435" s="109" cm="1">
        <f t="array" ref="CI435">IF($AG435,SQRT(SUMPRODUCT($AH$2:$AH435, (AU$2:AU435-BO435)^2)/(SUM($AH$2:$AH435)-1)),0)</f>
        <v>0</v>
      </c>
      <c r="CJ435" s="109" cm="1">
        <f t="array" ref="CJ435">IF($AG435,SQRT(SUMPRODUCT($AH$2:$AH435, (AV$2:AV435-BP435)^2)/(SUM($AH$2:$AH435)-1)),0)</f>
        <v>0</v>
      </c>
      <c r="CK435" s="109" cm="1">
        <f t="array" ref="CK435">IF($AG435,SQRT(SUMPRODUCT($AH$2:$AH435, (AW$2:AW435-BQ435)^2)/(SUM($AH$2:$AH435)-1)),0)</f>
        <v>0</v>
      </c>
      <c r="CL435" s="109" cm="1">
        <f t="array" ref="CL435">IF($AG435,SQRT(SUMPRODUCT($AH$2:$AH435, (AX$2:AX435-BR435)^2)/(SUM($AH$2:$AH435)-1)),0)</f>
        <v>0</v>
      </c>
      <c r="CM435" s="109" cm="1">
        <f t="array" ref="CM435">IF($AG435,SQRT(SUMPRODUCT($AH$2:$AH435, (AY$2:AY435-BS435)^2)/(SUM($AH$2:$AH435)-1)),0)</f>
        <v>0</v>
      </c>
      <c r="CN435" s="109" cm="1">
        <f t="array" ref="CN435">IF($AG435,SQRT(SUMPRODUCT($AH$2:$AH435, (AZ$2:AZ435-BT435)^2)/(SUM($AH$2:$AH435)-1)),0)</f>
        <v>0</v>
      </c>
      <c r="CO435" s="109" cm="1">
        <f t="array" ref="CO435">IF($AG435,SQRT(SUMPRODUCT($AH$2:$AH435, (BA$2:BA435-BU435)^2)/(SUM($AH$2:$AH435)-1)),0)</f>
        <v>0</v>
      </c>
    </row>
    <row r="436" spans="34:93" x14ac:dyDescent="0.25">
      <c r="AH436" s="99" t="str">
        <f t="shared" si="115"/>
        <v/>
      </c>
      <c r="AI436" s="11">
        <f t="shared" ca="1" si="116"/>
        <v>0</v>
      </c>
      <c r="AJ436" s="11">
        <f t="shared" ca="1" si="116"/>
        <v>0</v>
      </c>
      <c r="AK436" s="11">
        <f t="shared" ca="1" si="116"/>
        <v>0</v>
      </c>
      <c r="AL436" s="11">
        <f t="shared" ca="1" si="116"/>
        <v>0</v>
      </c>
      <c r="AM436" s="11">
        <f t="shared" ca="1" si="116"/>
        <v>0</v>
      </c>
      <c r="AN436" s="11">
        <f t="shared" ca="1" si="116"/>
        <v>0</v>
      </c>
      <c r="AO436" s="11">
        <f t="shared" ca="1" si="116"/>
        <v>0</v>
      </c>
      <c r="AP436" s="11">
        <f t="shared" ca="1" si="116"/>
        <v>0</v>
      </c>
      <c r="AQ436" s="11">
        <f t="shared" ca="1" si="116"/>
        <v>0</v>
      </c>
      <c r="AR436" s="11">
        <f t="shared" ca="1" si="116"/>
        <v>0</v>
      </c>
      <c r="AS436" s="11">
        <f t="shared" ca="1" si="117"/>
        <v>0</v>
      </c>
      <c r="AT436" s="11">
        <f t="shared" ca="1" si="117"/>
        <v>0</v>
      </c>
      <c r="AU436" s="11">
        <f t="shared" ca="1" si="117"/>
        <v>0</v>
      </c>
      <c r="AV436" s="11">
        <f t="shared" ca="1" si="117"/>
        <v>0</v>
      </c>
      <c r="AW436" s="11">
        <f t="shared" ca="1" si="117"/>
        <v>0</v>
      </c>
      <c r="AX436" s="11">
        <f t="shared" ca="1" si="117"/>
        <v>0</v>
      </c>
      <c r="AY436" s="11">
        <f t="shared" ca="1" si="117"/>
        <v>0</v>
      </c>
      <c r="AZ436" s="11">
        <f t="shared" ca="1" si="117"/>
        <v>0</v>
      </c>
      <c r="BA436" s="11">
        <f t="shared" ca="1" si="117"/>
        <v>0</v>
      </c>
      <c r="BB436" s="11"/>
      <c r="BC436" s="11">
        <f>IF($AG436,SUMPRODUCT(AI$2:AI436,$AH$2:$AH436)/SUM($AH$2:$AH436),0)</f>
        <v>0</v>
      </c>
      <c r="BD436" s="11">
        <f>IF($AG436,SUMPRODUCT(AJ$2:AJ436,$AH$2:$AH436)/SUM($AH$2:$AH436),0)</f>
        <v>0</v>
      </c>
      <c r="BE436" s="11">
        <f>IF($AG436,SUMPRODUCT(AK$2:AK436,$AH$2:$AH436)/SUM($AH$2:$AH436),0)</f>
        <v>0</v>
      </c>
      <c r="BF436" s="11">
        <f>IF($AG436,SUMPRODUCT(AL$2:AL436,$AH$2:$AH436)/SUM($AH$2:$AH436),0)</f>
        <v>0</v>
      </c>
      <c r="BG436" s="11">
        <f>IF($AG436,SUMPRODUCT(AM$2:AM436,$AH$2:$AH436)/SUM($AH$2:$AH436),0)</f>
        <v>0</v>
      </c>
      <c r="BH436" s="11">
        <f>IF($AG436,SUMPRODUCT(AN$2:AN436,$AH$2:$AH436)/SUM($AH$2:$AH436),0)</f>
        <v>0</v>
      </c>
      <c r="BI436" s="11">
        <f>IF($AG436,SUMPRODUCT(AO$2:AO436,$AH$2:$AH436)/SUM($AH$2:$AH436),0)</f>
        <v>0</v>
      </c>
      <c r="BJ436" s="11">
        <f>IF($AG436,SUMPRODUCT(AP$2:AP436,$AH$2:$AH436)/SUM($AH$2:$AH436),0)</f>
        <v>0</v>
      </c>
      <c r="BK436" s="11">
        <f>IF($AG436,SUMPRODUCT(AQ$2:AQ436,$AH$2:$AH436)/SUM($AH$2:$AH436),0)</f>
        <v>0</v>
      </c>
      <c r="BL436" s="11">
        <f>IF($AG436,SUMPRODUCT(AR$2:AR436,$AH$2:$AH436)/SUM($AH$2:$AH436),0)</f>
        <v>0</v>
      </c>
      <c r="BM436" s="11">
        <f>IF($AG436,SUMPRODUCT(AS$2:AS436,$AH$2:$AH436)/SUM($AH$2:$AH436),0)</f>
        <v>0</v>
      </c>
      <c r="BN436" s="11">
        <f>IF($AG436,SUMPRODUCT(AT$2:AT436,$AH$2:$AH436)/SUM($AH$2:$AH436),0)</f>
        <v>0</v>
      </c>
      <c r="BO436" s="11">
        <f>IF($AG436,SUMPRODUCT(AU$2:AU436,$AH$2:$AH436)/SUM($AH$2:$AH436),0)</f>
        <v>0</v>
      </c>
      <c r="BP436" s="11">
        <f>IF($AG436,SUMPRODUCT(AV$2:AV436,$AH$2:$AH436)/SUM($AH$2:$AH436),0)</f>
        <v>0</v>
      </c>
      <c r="BQ436" s="11">
        <f>IF($AG436,SUMPRODUCT(AW$2:AW436,$AH$2:$AH436)/SUM($AH$2:$AH436),0)</f>
        <v>0</v>
      </c>
      <c r="BR436" s="11">
        <f>IF($AG436,SUMPRODUCT(AX$2:AX436,$AH$2:$AH436)/SUM($AH$2:$AH436),0)</f>
        <v>0</v>
      </c>
      <c r="BS436" s="11">
        <f>IF($AG436,SUMPRODUCT(AY$2:AY436,$AH$2:$AH436)/SUM($AH$2:$AH436),0)</f>
        <v>0</v>
      </c>
      <c r="BT436" s="11">
        <f>IF($AG436,SUMPRODUCT(AZ$2:AZ436,$AH$2:$AH436)/SUM($AH$2:$AH436),0)</f>
        <v>0</v>
      </c>
      <c r="BU436" s="11">
        <f>IF($AG436,SUMPRODUCT(BA$2:BA436,$AH$2:$AH436)/SUM($AH$2:$AH436),0)</f>
        <v>0</v>
      </c>
      <c r="BV436" s="11"/>
      <c r="BW436" s="109" cm="1">
        <f t="array" ref="BW436">IF($AG436,SQRT(SUMPRODUCT($AH$2:$AH436, (AI$2:AI436-BC436)^2)/(SUM($AH$2:$AH436)-1)),0)</f>
        <v>0</v>
      </c>
      <c r="BX436" s="109" cm="1">
        <f t="array" ref="BX436">IF($AG436,SQRT(SUMPRODUCT($AH$2:$AH436, (AJ$2:AJ436-BD436)^2)/(SUM($AH$2:$AH436)-1)),0)</f>
        <v>0</v>
      </c>
      <c r="BY436" s="109" cm="1">
        <f t="array" ref="BY436">IF($AG436,SQRT(SUMPRODUCT($AH$2:$AH436, (AK$2:AK436-BE436)^2)/(SUM($AH$2:$AH436)-1)),0)</f>
        <v>0</v>
      </c>
      <c r="BZ436" s="109" cm="1">
        <f t="array" ref="BZ436">IF($AG436,SQRT(SUMPRODUCT($AH$2:$AH436, (AL$2:AL436-BF436)^2)/(SUM($AH$2:$AH436)-1)),0)</f>
        <v>0</v>
      </c>
      <c r="CA436" s="109" cm="1">
        <f t="array" ref="CA436">IF($AG436,SQRT(SUMPRODUCT($AH$2:$AH436, (AM$2:AM436-BG436)^2)/(SUM($AH$2:$AH436)-1)),0)</f>
        <v>0</v>
      </c>
      <c r="CB436" s="109" cm="1">
        <f t="array" ref="CB436">IF($AG436,SQRT(SUMPRODUCT($AH$2:$AH436, (AN$2:AN436-BH436)^2)/(SUM($AH$2:$AH436)-1)),0)</f>
        <v>0</v>
      </c>
      <c r="CC436" s="109" cm="1">
        <f t="array" ref="CC436">IF($AG436,SQRT(SUMPRODUCT($AH$2:$AH436, (AO$2:AO436-BI436)^2)/(SUM($AH$2:$AH436)-1)),0)</f>
        <v>0</v>
      </c>
      <c r="CD436" s="109" cm="1">
        <f t="array" ref="CD436">IF($AG436,SQRT(SUMPRODUCT($AH$2:$AH436, (AP$2:AP436-BJ436)^2)/(SUM($AH$2:$AH436)-1)),0)</f>
        <v>0</v>
      </c>
      <c r="CE436" s="109" cm="1">
        <f t="array" ref="CE436">IF($AG436,SQRT(SUMPRODUCT($AH$2:$AH436, (AQ$2:AQ436-BK436)^2)/(SUM($AH$2:$AH436)-1)),0)</f>
        <v>0</v>
      </c>
      <c r="CF436" s="109" cm="1">
        <f t="array" ref="CF436">IF($AG436,SQRT(SUMPRODUCT($AH$2:$AH436, (AR$2:AR436-BL436)^2)/(SUM($AH$2:$AH436)-1)),0)</f>
        <v>0</v>
      </c>
      <c r="CG436" s="109" cm="1">
        <f t="array" ref="CG436">IF($AG436,SQRT(SUMPRODUCT($AH$2:$AH436, (AS$2:AS436-BM436)^2)/(SUM($AH$2:$AH436)-1)),0)</f>
        <v>0</v>
      </c>
      <c r="CH436" s="109" cm="1">
        <f t="array" ref="CH436">IF($AG436,SQRT(SUMPRODUCT($AH$2:$AH436, (AT$2:AT436-BN436)^2)/(SUM($AH$2:$AH436)-1)),0)</f>
        <v>0</v>
      </c>
      <c r="CI436" s="109" cm="1">
        <f t="array" ref="CI436">IF($AG436,SQRT(SUMPRODUCT($AH$2:$AH436, (AU$2:AU436-BO436)^2)/(SUM($AH$2:$AH436)-1)),0)</f>
        <v>0</v>
      </c>
      <c r="CJ436" s="109" cm="1">
        <f t="array" ref="CJ436">IF($AG436,SQRT(SUMPRODUCT($AH$2:$AH436, (AV$2:AV436-BP436)^2)/(SUM($AH$2:$AH436)-1)),0)</f>
        <v>0</v>
      </c>
      <c r="CK436" s="109" cm="1">
        <f t="array" ref="CK436">IF($AG436,SQRT(SUMPRODUCT($AH$2:$AH436, (AW$2:AW436-BQ436)^2)/(SUM($AH$2:$AH436)-1)),0)</f>
        <v>0</v>
      </c>
      <c r="CL436" s="109" cm="1">
        <f t="array" ref="CL436">IF($AG436,SQRT(SUMPRODUCT($AH$2:$AH436, (AX$2:AX436-BR436)^2)/(SUM($AH$2:$AH436)-1)),0)</f>
        <v>0</v>
      </c>
      <c r="CM436" s="109" cm="1">
        <f t="array" ref="CM436">IF($AG436,SQRT(SUMPRODUCT($AH$2:$AH436, (AY$2:AY436-BS436)^2)/(SUM($AH$2:$AH436)-1)),0)</f>
        <v>0</v>
      </c>
      <c r="CN436" s="109" cm="1">
        <f t="array" ref="CN436">IF($AG436,SQRT(SUMPRODUCT($AH$2:$AH436, (AZ$2:AZ436-BT436)^2)/(SUM($AH$2:$AH436)-1)),0)</f>
        <v>0</v>
      </c>
      <c r="CO436" s="109" cm="1">
        <f t="array" ref="CO436">IF($AG436,SQRT(SUMPRODUCT($AH$2:$AH436, (BA$2:BA436-BU436)^2)/(SUM($AH$2:$AH436)-1)),0)</f>
        <v>0</v>
      </c>
    </row>
    <row r="437" spans="34:93" x14ac:dyDescent="0.25">
      <c r="AH437" s="99" t="str">
        <f t="shared" si="115"/>
        <v/>
      </c>
      <c r="AI437" s="11">
        <f t="shared" ca="1" si="116"/>
        <v>0</v>
      </c>
      <c r="AJ437" s="11">
        <f t="shared" ca="1" si="116"/>
        <v>0</v>
      </c>
      <c r="AK437" s="11">
        <f t="shared" ca="1" si="116"/>
        <v>0</v>
      </c>
      <c r="AL437" s="11">
        <f t="shared" ca="1" si="116"/>
        <v>0</v>
      </c>
      <c r="AM437" s="11">
        <f t="shared" ca="1" si="116"/>
        <v>0</v>
      </c>
      <c r="AN437" s="11">
        <f t="shared" ca="1" si="116"/>
        <v>0</v>
      </c>
      <c r="AO437" s="11">
        <f t="shared" ca="1" si="116"/>
        <v>0</v>
      </c>
      <c r="AP437" s="11">
        <f t="shared" ca="1" si="116"/>
        <v>0</v>
      </c>
      <c r="AQ437" s="11">
        <f t="shared" ca="1" si="116"/>
        <v>0</v>
      </c>
      <c r="AR437" s="11">
        <f t="shared" ca="1" si="116"/>
        <v>0</v>
      </c>
      <c r="AS437" s="11">
        <f t="shared" ca="1" si="117"/>
        <v>0</v>
      </c>
      <c r="AT437" s="11">
        <f t="shared" ca="1" si="117"/>
        <v>0</v>
      </c>
      <c r="AU437" s="11">
        <f t="shared" ca="1" si="117"/>
        <v>0</v>
      </c>
      <c r="AV437" s="11">
        <f t="shared" ca="1" si="117"/>
        <v>0</v>
      </c>
      <c r="AW437" s="11">
        <f t="shared" ca="1" si="117"/>
        <v>0</v>
      </c>
      <c r="AX437" s="11">
        <f t="shared" ca="1" si="117"/>
        <v>0</v>
      </c>
      <c r="AY437" s="11">
        <f t="shared" ca="1" si="117"/>
        <v>0</v>
      </c>
      <c r="AZ437" s="11">
        <f t="shared" ca="1" si="117"/>
        <v>0</v>
      </c>
      <c r="BA437" s="11">
        <f t="shared" ca="1" si="117"/>
        <v>0</v>
      </c>
      <c r="BB437" s="11"/>
      <c r="BC437" s="11">
        <f>IF($AG437,SUMPRODUCT(AI$2:AI437,$AH$2:$AH437)/SUM($AH$2:$AH437),0)</f>
        <v>0</v>
      </c>
      <c r="BD437" s="11">
        <f>IF($AG437,SUMPRODUCT(AJ$2:AJ437,$AH$2:$AH437)/SUM($AH$2:$AH437),0)</f>
        <v>0</v>
      </c>
      <c r="BE437" s="11">
        <f>IF($AG437,SUMPRODUCT(AK$2:AK437,$AH$2:$AH437)/SUM($AH$2:$AH437),0)</f>
        <v>0</v>
      </c>
      <c r="BF437" s="11">
        <f>IF($AG437,SUMPRODUCT(AL$2:AL437,$AH$2:$AH437)/SUM($AH$2:$AH437),0)</f>
        <v>0</v>
      </c>
      <c r="BG437" s="11">
        <f>IF($AG437,SUMPRODUCT(AM$2:AM437,$AH$2:$AH437)/SUM($AH$2:$AH437),0)</f>
        <v>0</v>
      </c>
      <c r="BH437" s="11">
        <f>IF($AG437,SUMPRODUCT(AN$2:AN437,$AH$2:$AH437)/SUM($AH$2:$AH437),0)</f>
        <v>0</v>
      </c>
      <c r="BI437" s="11">
        <f>IF($AG437,SUMPRODUCT(AO$2:AO437,$AH$2:$AH437)/SUM($AH$2:$AH437),0)</f>
        <v>0</v>
      </c>
      <c r="BJ437" s="11">
        <f>IF($AG437,SUMPRODUCT(AP$2:AP437,$AH$2:$AH437)/SUM($AH$2:$AH437),0)</f>
        <v>0</v>
      </c>
      <c r="BK437" s="11">
        <f>IF($AG437,SUMPRODUCT(AQ$2:AQ437,$AH$2:$AH437)/SUM($AH$2:$AH437),0)</f>
        <v>0</v>
      </c>
      <c r="BL437" s="11">
        <f>IF($AG437,SUMPRODUCT(AR$2:AR437,$AH$2:$AH437)/SUM($AH$2:$AH437),0)</f>
        <v>0</v>
      </c>
      <c r="BM437" s="11">
        <f>IF($AG437,SUMPRODUCT(AS$2:AS437,$AH$2:$AH437)/SUM($AH$2:$AH437),0)</f>
        <v>0</v>
      </c>
      <c r="BN437" s="11">
        <f>IF($AG437,SUMPRODUCT(AT$2:AT437,$AH$2:$AH437)/SUM($AH$2:$AH437),0)</f>
        <v>0</v>
      </c>
      <c r="BO437" s="11">
        <f>IF($AG437,SUMPRODUCT(AU$2:AU437,$AH$2:$AH437)/SUM($AH$2:$AH437),0)</f>
        <v>0</v>
      </c>
      <c r="BP437" s="11">
        <f>IF($AG437,SUMPRODUCT(AV$2:AV437,$AH$2:$AH437)/SUM($AH$2:$AH437),0)</f>
        <v>0</v>
      </c>
      <c r="BQ437" s="11">
        <f>IF($AG437,SUMPRODUCT(AW$2:AW437,$AH$2:$AH437)/SUM($AH$2:$AH437),0)</f>
        <v>0</v>
      </c>
      <c r="BR437" s="11">
        <f>IF($AG437,SUMPRODUCT(AX$2:AX437,$AH$2:$AH437)/SUM($AH$2:$AH437),0)</f>
        <v>0</v>
      </c>
      <c r="BS437" s="11">
        <f>IF($AG437,SUMPRODUCT(AY$2:AY437,$AH$2:$AH437)/SUM($AH$2:$AH437),0)</f>
        <v>0</v>
      </c>
      <c r="BT437" s="11">
        <f>IF($AG437,SUMPRODUCT(AZ$2:AZ437,$AH$2:$AH437)/SUM($AH$2:$AH437),0)</f>
        <v>0</v>
      </c>
      <c r="BU437" s="11">
        <f>IF($AG437,SUMPRODUCT(BA$2:BA437,$AH$2:$AH437)/SUM($AH$2:$AH437),0)</f>
        <v>0</v>
      </c>
      <c r="BV437" s="11"/>
      <c r="BW437" s="109" cm="1">
        <f t="array" ref="BW437">IF($AG437,SQRT(SUMPRODUCT($AH$2:$AH437, (AI$2:AI437-BC437)^2)/(SUM($AH$2:$AH437)-1)),0)</f>
        <v>0</v>
      </c>
      <c r="BX437" s="109" cm="1">
        <f t="array" ref="BX437">IF($AG437,SQRT(SUMPRODUCT($AH$2:$AH437, (AJ$2:AJ437-BD437)^2)/(SUM($AH$2:$AH437)-1)),0)</f>
        <v>0</v>
      </c>
      <c r="BY437" s="109" cm="1">
        <f t="array" ref="BY437">IF($AG437,SQRT(SUMPRODUCT($AH$2:$AH437, (AK$2:AK437-BE437)^2)/(SUM($AH$2:$AH437)-1)),0)</f>
        <v>0</v>
      </c>
      <c r="BZ437" s="109" cm="1">
        <f t="array" ref="BZ437">IF($AG437,SQRT(SUMPRODUCT($AH$2:$AH437, (AL$2:AL437-BF437)^2)/(SUM($AH$2:$AH437)-1)),0)</f>
        <v>0</v>
      </c>
      <c r="CA437" s="109" cm="1">
        <f t="array" ref="CA437">IF($AG437,SQRT(SUMPRODUCT($AH$2:$AH437, (AM$2:AM437-BG437)^2)/(SUM($AH$2:$AH437)-1)),0)</f>
        <v>0</v>
      </c>
      <c r="CB437" s="109" cm="1">
        <f t="array" ref="CB437">IF($AG437,SQRT(SUMPRODUCT($AH$2:$AH437, (AN$2:AN437-BH437)^2)/(SUM($AH$2:$AH437)-1)),0)</f>
        <v>0</v>
      </c>
      <c r="CC437" s="109" cm="1">
        <f t="array" ref="CC437">IF($AG437,SQRT(SUMPRODUCT($AH$2:$AH437, (AO$2:AO437-BI437)^2)/(SUM($AH$2:$AH437)-1)),0)</f>
        <v>0</v>
      </c>
      <c r="CD437" s="109" cm="1">
        <f t="array" ref="CD437">IF($AG437,SQRT(SUMPRODUCT($AH$2:$AH437, (AP$2:AP437-BJ437)^2)/(SUM($AH$2:$AH437)-1)),0)</f>
        <v>0</v>
      </c>
      <c r="CE437" s="109" cm="1">
        <f t="array" ref="CE437">IF($AG437,SQRT(SUMPRODUCT($AH$2:$AH437, (AQ$2:AQ437-BK437)^2)/(SUM($AH$2:$AH437)-1)),0)</f>
        <v>0</v>
      </c>
      <c r="CF437" s="109" cm="1">
        <f t="array" ref="CF437">IF($AG437,SQRT(SUMPRODUCT($AH$2:$AH437, (AR$2:AR437-BL437)^2)/(SUM($AH$2:$AH437)-1)),0)</f>
        <v>0</v>
      </c>
      <c r="CG437" s="109" cm="1">
        <f t="array" ref="CG437">IF($AG437,SQRT(SUMPRODUCT($AH$2:$AH437, (AS$2:AS437-BM437)^2)/(SUM($AH$2:$AH437)-1)),0)</f>
        <v>0</v>
      </c>
      <c r="CH437" s="109" cm="1">
        <f t="array" ref="CH437">IF($AG437,SQRT(SUMPRODUCT($AH$2:$AH437, (AT$2:AT437-BN437)^2)/(SUM($AH$2:$AH437)-1)),0)</f>
        <v>0</v>
      </c>
      <c r="CI437" s="109" cm="1">
        <f t="array" ref="CI437">IF($AG437,SQRT(SUMPRODUCT($AH$2:$AH437, (AU$2:AU437-BO437)^2)/(SUM($AH$2:$AH437)-1)),0)</f>
        <v>0</v>
      </c>
      <c r="CJ437" s="109" cm="1">
        <f t="array" ref="CJ437">IF($AG437,SQRT(SUMPRODUCT($AH$2:$AH437, (AV$2:AV437-BP437)^2)/(SUM($AH$2:$AH437)-1)),0)</f>
        <v>0</v>
      </c>
      <c r="CK437" s="109" cm="1">
        <f t="array" ref="CK437">IF($AG437,SQRT(SUMPRODUCT($AH$2:$AH437, (AW$2:AW437-BQ437)^2)/(SUM($AH$2:$AH437)-1)),0)</f>
        <v>0</v>
      </c>
      <c r="CL437" s="109" cm="1">
        <f t="array" ref="CL437">IF($AG437,SQRT(SUMPRODUCT($AH$2:$AH437, (AX$2:AX437-BR437)^2)/(SUM($AH$2:$AH437)-1)),0)</f>
        <v>0</v>
      </c>
      <c r="CM437" s="109" cm="1">
        <f t="array" ref="CM437">IF($AG437,SQRT(SUMPRODUCT($AH$2:$AH437, (AY$2:AY437-BS437)^2)/(SUM($AH$2:$AH437)-1)),0)</f>
        <v>0</v>
      </c>
      <c r="CN437" s="109" cm="1">
        <f t="array" ref="CN437">IF($AG437,SQRT(SUMPRODUCT($AH$2:$AH437, (AZ$2:AZ437-BT437)^2)/(SUM($AH$2:$AH437)-1)),0)</f>
        <v>0</v>
      </c>
      <c r="CO437" s="109" cm="1">
        <f t="array" ref="CO437">IF($AG437,SQRT(SUMPRODUCT($AH$2:$AH437, (BA$2:BA437-BU437)^2)/(SUM($AH$2:$AH437)-1)),0)</f>
        <v>0</v>
      </c>
    </row>
    <row r="438" spans="34:93" x14ac:dyDescent="0.25">
      <c r="AH438" s="99" t="str">
        <f t="shared" si="115"/>
        <v/>
      </c>
      <c r="AI438" s="11">
        <f t="shared" ca="1" si="116"/>
        <v>0</v>
      </c>
      <c r="AJ438" s="11">
        <f t="shared" ca="1" si="116"/>
        <v>0</v>
      </c>
      <c r="AK438" s="11">
        <f t="shared" ca="1" si="116"/>
        <v>0</v>
      </c>
      <c r="AL438" s="11">
        <f t="shared" ca="1" si="116"/>
        <v>0</v>
      </c>
      <c r="AM438" s="11">
        <f t="shared" ca="1" si="116"/>
        <v>0</v>
      </c>
      <c r="AN438" s="11">
        <f t="shared" ca="1" si="116"/>
        <v>0</v>
      </c>
      <c r="AO438" s="11">
        <f t="shared" ca="1" si="116"/>
        <v>0</v>
      </c>
      <c r="AP438" s="11">
        <f t="shared" ca="1" si="116"/>
        <v>0</v>
      </c>
      <c r="AQ438" s="11">
        <f t="shared" ca="1" si="116"/>
        <v>0</v>
      </c>
      <c r="AR438" s="11">
        <f t="shared" ca="1" si="116"/>
        <v>0</v>
      </c>
      <c r="AS438" s="11">
        <f t="shared" ca="1" si="117"/>
        <v>0</v>
      </c>
      <c r="AT438" s="11">
        <f t="shared" ca="1" si="117"/>
        <v>0</v>
      </c>
      <c r="AU438" s="11">
        <f t="shared" ca="1" si="117"/>
        <v>0</v>
      </c>
      <c r="AV438" s="11">
        <f t="shared" ca="1" si="117"/>
        <v>0</v>
      </c>
      <c r="AW438" s="11">
        <f t="shared" ca="1" si="117"/>
        <v>0</v>
      </c>
      <c r="AX438" s="11">
        <f t="shared" ca="1" si="117"/>
        <v>0</v>
      </c>
      <c r="AY438" s="11">
        <f t="shared" ca="1" si="117"/>
        <v>0</v>
      </c>
      <c r="AZ438" s="11">
        <f t="shared" ca="1" si="117"/>
        <v>0</v>
      </c>
      <c r="BA438" s="11">
        <f t="shared" ca="1" si="117"/>
        <v>0</v>
      </c>
      <c r="BB438" s="11"/>
      <c r="BC438" s="11">
        <f>IF($AG438,SUMPRODUCT(AI$2:AI438,$AH$2:$AH438)/SUM($AH$2:$AH438),0)</f>
        <v>0</v>
      </c>
      <c r="BD438" s="11">
        <f>IF($AG438,SUMPRODUCT(AJ$2:AJ438,$AH$2:$AH438)/SUM($AH$2:$AH438),0)</f>
        <v>0</v>
      </c>
      <c r="BE438" s="11">
        <f>IF($AG438,SUMPRODUCT(AK$2:AK438,$AH$2:$AH438)/SUM($AH$2:$AH438),0)</f>
        <v>0</v>
      </c>
      <c r="BF438" s="11">
        <f>IF($AG438,SUMPRODUCT(AL$2:AL438,$AH$2:$AH438)/SUM($AH$2:$AH438),0)</f>
        <v>0</v>
      </c>
      <c r="BG438" s="11">
        <f>IF($AG438,SUMPRODUCT(AM$2:AM438,$AH$2:$AH438)/SUM($AH$2:$AH438),0)</f>
        <v>0</v>
      </c>
      <c r="BH438" s="11">
        <f>IF($AG438,SUMPRODUCT(AN$2:AN438,$AH$2:$AH438)/SUM($AH$2:$AH438),0)</f>
        <v>0</v>
      </c>
      <c r="BI438" s="11">
        <f>IF($AG438,SUMPRODUCT(AO$2:AO438,$AH$2:$AH438)/SUM($AH$2:$AH438),0)</f>
        <v>0</v>
      </c>
      <c r="BJ438" s="11">
        <f>IF($AG438,SUMPRODUCT(AP$2:AP438,$AH$2:$AH438)/SUM($AH$2:$AH438),0)</f>
        <v>0</v>
      </c>
      <c r="BK438" s="11">
        <f>IF($AG438,SUMPRODUCT(AQ$2:AQ438,$AH$2:$AH438)/SUM($AH$2:$AH438),0)</f>
        <v>0</v>
      </c>
      <c r="BL438" s="11">
        <f>IF($AG438,SUMPRODUCT(AR$2:AR438,$AH$2:$AH438)/SUM($AH$2:$AH438),0)</f>
        <v>0</v>
      </c>
      <c r="BM438" s="11">
        <f>IF($AG438,SUMPRODUCT(AS$2:AS438,$AH$2:$AH438)/SUM($AH$2:$AH438),0)</f>
        <v>0</v>
      </c>
      <c r="BN438" s="11">
        <f>IF($AG438,SUMPRODUCT(AT$2:AT438,$AH$2:$AH438)/SUM($AH$2:$AH438),0)</f>
        <v>0</v>
      </c>
      <c r="BO438" s="11">
        <f>IF($AG438,SUMPRODUCT(AU$2:AU438,$AH$2:$AH438)/SUM($AH$2:$AH438),0)</f>
        <v>0</v>
      </c>
      <c r="BP438" s="11">
        <f>IF($AG438,SUMPRODUCT(AV$2:AV438,$AH$2:$AH438)/SUM($AH$2:$AH438),0)</f>
        <v>0</v>
      </c>
      <c r="BQ438" s="11">
        <f>IF($AG438,SUMPRODUCT(AW$2:AW438,$AH$2:$AH438)/SUM($AH$2:$AH438),0)</f>
        <v>0</v>
      </c>
      <c r="BR438" s="11">
        <f>IF($AG438,SUMPRODUCT(AX$2:AX438,$AH$2:$AH438)/SUM($AH$2:$AH438),0)</f>
        <v>0</v>
      </c>
      <c r="BS438" s="11">
        <f>IF($AG438,SUMPRODUCT(AY$2:AY438,$AH$2:$AH438)/SUM($AH$2:$AH438),0)</f>
        <v>0</v>
      </c>
      <c r="BT438" s="11">
        <f>IF($AG438,SUMPRODUCT(AZ$2:AZ438,$AH$2:$AH438)/SUM($AH$2:$AH438),0)</f>
        <v>0</v>
      </c>
      <c r="BU438" s="11">
        <f>IF($AG438,SUMPRODUCT(BA$2:BA438,$AH$2:$AH438)/SUM($AH$2:$AH438),0)</f>
        <v>0</v>
      </c>
      <c r="BV438" s="11"/>
      <c r="BW438" s="109" cm="1">
        <f t="array" ref="BW438">IF($AG438,SQRT(SUMPRODUCT($AH$2:$AH438, (AI$2:AI438-BC438)^2)/(SUM($AH$2:$AH438)-1)),0)</f>
        <v>0</v>
      </c>
      <c r="BX438" s="109" cm="1">
        <f t="array" ref="BX438">IF($AG438,SQRT(SUMPRODUCT($AH$2:$AH438, (AJ$2:AJ438-BD438)^2)/(SUM($AH$2:$AH438)-1)),0)</f>
        <v>0</v>
      </c>
      <c r="BY438" s="109" cm="1">
        <f t="array" ref="BY438">IF($AG438,SQRT(SUMPRODUCT($AH$2:$AH438, (AK$2:AK438-BE438)^2)/(SUM($AH$2:$AH438)-1)),0)</f>
        <v>0</v>
      </c>
      <c r="BZ438" s="109" cm="1">
        <f t="array" ref="BZ438">IF($AG438,SQRT(SUMPRODUCT($AH$2:$AH438, (AL$2:AL438-BF438)^2)/(SUM($AH$2:$AH438)-1)),0)</f>
        <v>0</v>
      </c>
      <c r="CA438" s="109" cm="1">
        <f t="array" ref="CA438">IF($AG438,SQRT(SUMPRODUCT($AH$2:$AH438, (AM$2:AM438-BG438)^2)/(SUM($AH$2:$AH438)-1)),0)</f>
        <v>0</v>
      </c>
      <c r="CB438" s="109" cm="1">
        <f t="array" ref="CB438">IF($AG438,SQRT(SUMPRODUCT($AH$2:$AH438, (AN$2:AN438-BH438)^2)/(SUM($AH$2:$AH438)-1)),0)</f>
        <v>0</v>
      </c>
      <c r="CC438" s="109" cm="1">
        <f t="array" ref="CC438">IF($AG438,SQRT(SUMPRODUCT($AH$2:$AH438, (AO$2:AO438-BI438)^2)/(SUM($AH$2:$AH438)-1)),0)</f>
        <v>0</v>
      </c>
      <c r="CD438" s="109" cm="1">
        <f t="array" ref="CD438">IF($AG438,SQRT(SUMPRODUCT($AH$2:$AH438, (AP$2:AP438-BJ438)^2)/(SUM($AH$2:$AH438)-1)),0)</f>
        <v>0</v>
      </c>
      <c r="CE438" s="109" cm="1">
        <f t="array" ref="CE438">IF($AG438,SQRT(SUMPRODUCT($AH$2:$AH438, (AQ$2:AQ438-BK438)^2)/(SUM($AH$2:$AH438)-1)),0)</f>
        <v>0</v>
      </c>
      <c r="CF438" s="109" cm="1">
        <f t="array" ref="CF438">IF($AG438,SQRT(SUMPRODUCT($AH$2:$AH438, (AR$2:AR438-BL438)^2)/(SUM($AH$2:$AH438)-1)),0)</f>
        <v>0</v>
      </c>
      <c r="CG438" s="109" cm="1">
        <f t="array" ref="CG438">IF($AG438,SQRT(SUMPRODUCT($AH$2:$AH438, (AS$2:AS438-BM438)^2)/(SUM($AH$2:$AH438)-1)),0)</f>
        <v>0</v>
      </c>
      <c r="CH438" s="109" cm="1">
        <f t="array" ref="CH438">IF($AG438,SQRT(SUMPRODUCT($AH$2:$AH438, (AT$2:AT438-BN438)^2)/(SUM($AH$2:$AH438)-1)),0)</f>
        <v>0</v>
      </c>
      <c r="CI438" s="109" cm="1">
        <f t="array" ref="CI438">IF($AG438,SQRT(SUMPRODUCT($AH$2:$AH438, (AU$2:AU438-BO438)^2)/(SUM($AH$2:$AH438)-1)),0)</f>
        <v>0</v>
      </c>
      <c r="CJ438" s="109" cm="1">
        <f t="array" ref="CJ438">IF($AG438,SQRT(SUMPRODUCT($AH$2:$AH438, (AV$2:AV438-BP438)^2)/(SUM($AH$2:$AH438)-1)),0)</f>
        <v>0</v>
      </c>
      <c r="CK438" s="109" cm="1">
        <f t="array" ref="CK438">IF($AG438,SQRT(SUMPRODUCT($AH$2:$AH438, (AW$2:AW438-BQ438)^2)/(SUM($AH$2:$AH438)-1)),0)</f>
        <v>0</v>
      </c>
      <c r="CL438" s="109" cm="1">
        <f t="array" ref="CL438">IF($AG438,SQRT(SUMPRODUCT($AH$2:$AH438, (AX$2:AX438-BR438)^2)/(SUM($AH$2:$AH438)-1)),0)</f>
        <v>0</v>
      </c>
      <c r="CM438" s="109" cm="1">
        <f t="array" ref="CM438">IF($AG438,SQRT(SUMPRODUCT($AH$2:$AH438, (AY$2:AY438-BS438)^2)/(SUM($AH$2:$AH438)-1)),0)</f>
        <v>0</v>
      </c>
      <c r="CN438" s="109" cm="1">
        <f t="array" ref="CN438">IF($AG438,SQRT(SUMPRODUCT($AH$2:$AH438, (AZ$2:AZ438-BT438)^2)/(SUM($AH$2:$AH438)-1)),0)</f>
        <v>0</v>
      </c>
      <c r="CO438" s="109" cm="1">
        <f t="array" ref="CO438">IF($AG438,SQRT(SUMPRODUCT($AH$2:$AH438, (BA$2:BA438-BU438)^2)/(SUM($AH$2:$AH438)-1)),0)</f>
        <v>0</v>
      </c>
    </row>
    <row r="439" spans="34:93" x14ac:dyDescent="0.25">
      <c r="AH439" s="99" t="str">
        <f t="shared" si="115"/>
        <v/>
      </c>
      <c r="AI439" s="11">
        <f t="shared" ca="1" si="116"/>
        <v>0</v>
      </c>
      <c r="AJ439" s="11">
        <f t="shared" ca="1" si="116"/>
        <v>0</v>
      </c>
      <c r="AK439" s="11">
        <f t="shared" ca="1" si="116"/>
        <v>0</v>
      </c>
      <c r="AL439" s="11">
        <f t="shared" ca="1" si="116"/>
        <v>0</v>
      </c>
      <c r="AM439" s="11">
        <f t="shared" ca="1" si="116"/>
        <v>0</v>
      </c>
      <c r="AN439" s="11">
        <f t="shared" ca="1" si="116"/>
        <v>0</v>
      </c>
      <c r="AO439" s="11">
        <f t="shared" ca="1" si="116"/>
        <v>0</v>
      </c>
      <c r="AP439" s="11">
        <f t="shared" ca="1" si="116"/>
        <v>0</v>
      </c>
      <c r="AQ439" s="11">
        <f t="shared" ca="1" si="116"/>
        <v>0</v>
      </c>
      <c r="AR439" s="11">
        <f t="shared" ca="1" si="116"/>
        <v>0</v>
      </c>
      <c r="AS439" s="11">
        <f t="shared" ca="1" si="117"/>
        <v>0</v>
      </c>
      <c r="AT439" s="11">
        <f t="shared" ca="1" si="117"/>
        <v>0</v>
      </c>
      <c r="AU439" s="11">
        <f t="shared" ca="1" si="117"/>
        <v>0</v>
      </c>
      <c r="AV439" s="11">
        <f t="shared" ca="1" si="117"/>
        <v>0</v>
      </c>
      <c r="AW439" s="11">
        <f t="shared" ca="1" si="117"/>
        <v>0</v>
      </c>
      <c r="AX439" s="11">
        <f t="shared" ca="1" si="117"/>
        <v>0</v>
      </c>
      <c r="AY439" s="11">
        <f t="shared" ca="1" si="117"/>
        <v>0</v>
      </c>
      <c r="AZ439" s="11">
        <f t="shared" ca="1" si="117"/>
        <v>0</v>
      </c>
      <c r="BA439" s="11">
        <f t="shared" ca="1" si="117"/>
        <v>0</v>
      </c>
      <c r="BB439" s="11"/>
      <c r="BC439" s="11">
        <f>IF($AG439,SUMPRODUCT(AI$2:AI439,$AH$2:$AH439)/SUM($AH$2:$AH439),0)</f>
        <v>0</v>
      </c>
      <c r="BD439" s="11">
        <f>IF($AG439,SUMPRODUCT(AJ$2:AJ439,$AH$2:$AH439)/SUM($AH$2:$AH439),0)</f>
        <v>0</v>
      </c>
      <c r="BE439" s="11">
        <f>IF($AG439,SUMPRODUCT(AK$2:AK439,$AH$2:$AH439)/SUM($AH$2:$AH439),0)</f>
        <v>0</v>
      </c>
      <c r="BF439" s="11">
        <f>IF($AG439,SUMPRODUCT(AL$2:AL439,$AH$2:$AH439)/SUM($AH$2:$AH439),0)</f>
        <v>0</v>
      </c>
      <c r="BG439" s="11">
        <f>IF($AG439,SUMPRODUCT(AM$2:AM439,$AH$2:$AH439)/SUM($AH$2:$AH439),0)</f>
        <v>0</v>
      </c>
      <c r="BH439" s="11">
        <f>IF($AG439,SUMPRODUCT(AN$2:AN439,$AH$2:$AH439)/SUM($AH$2:$AH439),0)</f>
        <v>0</v>
      </c>
      <c r="BI439" s="11">
        <f>IF($AG439,SUMPRODUCT(AO$2:AO439,$AH$2:$AH439)/SUM($AH$2:$AH439),0)</f>
        <v>0</v>
      </c>
      <c r="BJ439" s="11">
        <f>IF($AG439,SUMPRODUCT(AP$2:AP439,$AH$2:$AH439)/SUM($AH$2:$AH439),0)</f>
        <v>0</v>
      </c>
      <c r="BK439" s="11">
        <f>IF($AG439,SUMPRODUCT(AQ$2:AQ439,$AH$2:$AH439)/SUM($AH$2:$AH439),0)</f>
        <v>0</v>
      </c>
      <c r="BL439" s="11">
        <f>IF($AG439,SUMPRODUCT(AR$2:AR439,$AH$2:$AH439)/SUM($AH$2:$AH439),0)</f>
        <v>0</v>
      </c>
      <c r="BM439" s="11">
        <f>IF($AG439,SUMPRODUCT(AS$2:AS439,$AH$2:$AH439)/SUM($AH$2:$AH439),0)</f>
        <v>0</v>
      </c>
      <c r="BN439" s="11">
        <f>IF($AG439,SUMPRODUCT(AT$2:AT439,$AH$2:$AH439)/SUM($AH$2:$AH439),0)</f>
        <v>0</v>
      </c>
      <c r="BO439" s="11">
        <f>IF($AG439,SUMPRODUCT(AU$2:AU439,$AH$2:$AH439)/SUM($AH$2:$AH439),0)</f>
        <v>0</v>
      </c>
      <c r="BP439" s="11">
        <f>IF($AG439,SUMPRODUCT(AV$2:AV439,$AH$2:$AH439)/SUM($AH$2:$AH439),0)</f>
        <v>0</v>
      </c>
      <c r="BQ439" s="11">
        <f>IF($AG439,SUMPRODUCT(AW$2:AW439,$AH$2:$AH439)/SUM($AH$2:$AH439),0)</f>
        <v>0</v>
      </c>
      <c r="BR439" s="11">
        <f>IF($AG439,SUMPRODUCT(AX$2:AX439,$AH$2:$AH439)/SUM($AH$2:$AH439),0)</f>
        <v>0</v>
      </c>
      <c r="BS439" s="11">
        <f>IF($AG439,SUMPRODUCT(AY$2:AY439,$AH$2:$AH439)/SUM($AH$2:$AH439),0)</f>
        <v>0</v>
      </c>
      <c r="BT439" s="11">
        <f>IF($AG439,SUMPRODUCT(AZ$2:AZ439,$AH$2:$AH439)/SUM($AH$2:$AH439),0)</f>
        <v>0</v>
      </c>
      <c r="BU439" s="11">
        <f>IF($AG439,SUMPRODUCT(BA$2:BA439,$AH$2:$AH439)/SUM($AH$2:$AH439),0)</f>
        <v>0</v>
      </c>
      <c r="BV439" s="11"/>
      <c r="BW439" s="109" cm="1">
        <f t="array" ref="BW439">IF($AG439,SQRT(SUMPRODUCT($AH$2:$AH439, (AI$2:AI439-BC439)^2)/(SUM($AH$2:$AH439)-1)),0)</f>
        <v>0</v>
      </c>
      <c r="BX439" s="109" cm="1">
        <f t="array" ref="BX439">IF($AG439,SQRT(SUMPRODUCT($AH$2:$AH439, (AJ$2:AJ439-BD439)^2)/(SUM($AH$2:$AH439)-1)),0)</f>
        <v>0</v>
      </c>
      <c r="BY439" s="109" cm="1">
        <f t="array" ref="BY439">IF($AG439,SQRT(SUMPRODUCT($AH$2:$AH439, (AK$2:AK439-BE439)^2)/(SUM($AH$2:$AH439)-1)),0)</f>
        <v>0</v>
      </c>
      <c r="BZ439" s="109" cm="1">
        <f t="array" ref="BZ439">IF($AG439,SQRT(SUMPRODUCT($AH$2:$AH439, (AL$2:AL439-BF439)^2)/(SUM($AH$2:$AH439)-1)),0)</f>
        <v>0</v>
      </c>
      <c r="CA439" s="109" cm="1">
        <f t="array" ref="CA439">IF($AG439,SQRT(SUMPRODUCT($AH$2:$AH439, (AM$2:AM439-BG439)^2)/(SUM($AH$2:$AH439)-1)),0)</f>
        <v>0</v>
      </c>
      <c r="CB439" s="109" cm="1">
        <f t="array" ref="CB439">IF($AG439,SQRT(SUMPRODUCT($AH$2:$AH439, (AN$2:AN439-BH439)^2)/(SUM($AH$2:$AH439)-1)),0)</f>
        <v>0</v>
      </c>
      <c r="CC439" s="109" cm="1">
        <f t="array" ref="CC439">IF($AG439,SQRT(SUMPRODUCT($AH$2:$AH439, (AO$2:AO439-BI439)^2)/(SUM($AH$2:$AH439)-1)),0)</f>
        <v>0</v>
      </c>
      <c r="CD439" s="109" cm="1">
        <f t="array" ref="CD439">IF($AG439,SQRT(SUMPRODUCT($AH$2:$AH439, (AP$2:AP439-BJ439)^2)/(SUM($AH$2:$AH439)-1)),0)</f>
        <v>0</v>
      </c>
      <c r="CE439" s="109" cm="1">
        <f t="array" ref="CE439">IF($AG439,SQRT(SUMPRODUCT($AH$2:$AH439, (AQ$2:AQ439-BK439)^2)/(SUM($AH$2:$AH439)-1)),0)</f>
        <v>0</v>
      </c>
      <c r="CF439" s="109" cm="1">
        <f t="array" ref="CF439">IF($AG439,SQRT(SUMPRODUCT($AH$2:$AH439, (AR$2:AR439-BL439)^2)/(SUM($AH$2:$AH439)-1)),0)</f>
        <v>0</v>
      </c>
      <c r="CG439" s="109" cm="1">
        <f t="array" ref="CG439">IF($AG439,SQRT(SUMPRODUCT($AH$2:$AH439, (AS$2:AS439-BM439)^2)/(SUM($AH$2:$AH439)-1)),0)</f>
        <v>0</v>
      </c>
      <c r="CH439" s="109" cm="1">
        <f t="array" ref="CH439">IF($AG439,SQRT(SUMPRODUCT($AH$2:$AH439, (AT$2:AT439-BN439)^2)/(SUM($AH$2:$AH439)-1)),0)</f>
        <v>0</v>
      </c>
      <c r="CI439" s="109" cm="1">
        <f t="array" ref="CI439">IF($AG439,SQRT(SUMPRODUCT($AH$2:$AH439, (AU$2:AU439-BO439)^2)/(SUM($AH$2:$AH439)-1)),0)</f>
        <v>0</v>
      </c>
      <c r="CJ439" s="109" cm="1">
        <f t="array" ref="CJ439">IF($AG439,SQRT(SUMPRODUCT($AH$2:$AH439, (AV$2:AV439-BP439)^2)/(SUM($AH$2:$AH439)-1)),0)</f>
        <v>0</v>
      </c>
      <c r="CK439" s="109" cm="1">
        <f t="array" ref="CK439">IF($AG439,SQRT(SUMPRODUCT($AH$2:$AH439, (AW$2:AW439-BQ439)^2)/(SUM($AH$2:$AH439)-1)),0)</f>
        <v>0</v>
      </c>
      <c r="CL439" s="109" cm="1">
        <f t="array" ref="CL439">IF($AG439,SQRT(SUMPRODUCT($AH$2:$AH439, (AX$2:AX439-BR439)^2)/(SUM($AH$2:$AH439)-1)),0)</f>
        <v>0</v>
      </c>
      <c r="CM439" s="109" cm="1">
        <f t="array" ref="CM439">IF($AG439,SQRT(SUMPRODUCT($AH$2:$AH439, (AY$2:AY439-BS439)^2)/(SUM($AH$2:$AH439)-1)),0)</f>
        <v>0</v>
      </c>
      <c r="CN439" s="109" cm="1">
        <f t="array" ref="CN439">IF($AG439,SQRT(SUMPRODUCT($AH$2:$AH439, (AZ$2:AZ439-BT439)^2)/(SUM($AH$2:$AH439)-1)),0)</f>
        <v>0</v>
      </c>
      <c r="CO439" s="109" cm="1">
        <f t="array" ref="CO439">IF($AG439,SQRT(SUMPRODUCT($AH$2:$AH439, (BA$2:BA439-BU439)^2)/(SUM($AH$2:$AH439)-1)),0)</f>
        <v>0</v>
      </c>
    </row>
    <row r="440" spans="34:93" x14ac:dyDescent="0.25">
      <c r="AH440" s="99" t="str">
        <f t="shared" si="115"/>
        <v/>
      </c>
      <c r="AI440" s="11">
        <f t="shared" ca="1" si="116"/>
        <v>0</v>
      </c>
      <c r="AJ440" s="11">
        <f t="shared" ca="1" si="116"/>
        <v>0</v>
      </c>
      <c r="AK440" s="11">
        <f t="shared" ca="1" si="116"/>
        <v>0</v>
      </c>
      <c r="AL440" s="11">
        <f t="shared" ca="1" si="116"/>
        <v>0</v>
      </c>
      <c r="AM440" s="11">
        <f t="shared" ca="1" si="116"/>
        <v>0</v>
      </c>
      <c r="AN440" s="11">
        <f t="shared" ca="1" si="116"/>
        <v>0</v>
      </c>
      <c r="AO440" s="11">
        <f t="shared" ca="1" si="116"/>
        <v>0</v>
      </c>
      <c r="AP440" s="11">
        <f t="shared" ca="1" si="116"/>
        <v>0</v>
      </c>
      <c r="AQ440" s="11">
        <f t="shared" ca="1" si="116"/>
        <v>0</v>
      </c>
      <c r="AR440" s="11">
        <f t="shared" ca="1" si="116"/>
        <v>0</v>
      </c>
      <c r="AS440" s="11">
        <f t="shared" ca="1" si="117"/>
        <v>0</v>
      </c>
      <c r="AT440" s="11">
        <f t="shared" ca="1" si="117"/>
        <v>0</v>
      </c>
      <c r="AU440" s="11">
        <f t="shared" ca="1" si="117"/>
        <v>0</v>
      </c>
      <c r="AV440" s="11">
        <f t="shared" ca="1" si="117"/>
        <v>0</v>
      </c>
      <c r="AW440" s="11">
        <f t="shared" ca="1" si="117"/>
        <v>0</v>
      </c>
      <c r="AX440" s="11">
        <f t="shared" ca="1" si="117"/>
        <v>0</v>
      </c>
      <c r="AY440" s="11">
        <f t="shared" ca="1" si="117"/>
        <v>0</v>
      </c>
      <c r="AZ440" s="11">
        <f t="shared" ca="1" si="117"/>
        <v>0</v>
      </c>
      <c r="BA440" s="11">
        <f t="shared" ca="1" si="117"/>
        <v>0</v>
      </c>
      <c r="BB440" s="11"/>
      <c r="BC440" s="11">
        <f>IF($AG440,SUMPRODUCT(AI$2:AI440,$AH$2:$AH440)/SUM($AH$2:$AH440),0)</f>
        <v>0</v>
      </c>
      <c r="BD440" s="11">
        <f>IF($AG440,SUMPRODUCT(AJ$2:AJ440,$AH$2:$AH440)/SUM($AH$2:$AH440),0)</f>
        <v>0</v>
      </c>
      <c r="BE440" s="11">
        <f>IF($AG440,SUMPRODUCT(AK$2:AK440,$AH$2:$AH440)/SUM($AH$2:$AH440),0)</f>
        <v>0</v>
      </c>
      <c r="BF440" s="11">
        <f>IF($AG440,SUMPRODUCT(AL$2:AL440,$AH$2:$AH440)/SUM($AH$2:$AH440),0)</f>
        <v>0</v>
      </c>
      <c r="BG440" s="11">
        <f>IF($AG440,SUMPRODUCT(AM$2:AM440,$AH$2:$AH440)/SUM($AH$2:$AH440),0)</f>
        <v>0</v>
      </c>
      <c r="BH440" s="11">
        <f>IF($AG440,SUMPRODUCT(AN$2:AN440,$AH$2:$AH440)/SUM($AH$2:$AH440),0)</f>
        <v>0</v>
      </c>
      <c r="BI440" s="11">
        <f>IF($AG440,SUMPRODUCT(AO$2:AO440,$AH$2:$AH440)/SUM($AH$2:$AH440),0)</f>
        <v>0</v>
      </c>
      <c r="BJ440" s="11">
        <f>IF($AG440,SUMPRODUCT(AP$2:AP440,$AH$2:$AH440)/SUM($AH$2:$AH440),0)</f>
        <v>0</v>
      </c>
      <c r="BK440" s="11">
        <f>IF($AG440,SUMPRODUCT(AQ$2:AQ440,$AH$2:$AH440)/SUM($AH$2:$AH440),0)</f>
        <v>0</v>
      </c>
      <c r="BL440" s="11">
        <f>IF($AG440,SUMPRODUCT(AR$2:AR440,$AH$2:$AH440)/SUM($AH$2:$AH440),0)</f>
        <v>0</v>
      </c>
      <c r="BM440" s="11">
        <f>IF($AG440,SUMPRODUCT(AS$2:AS440,$AH$2:$AH440)/SUM($AH$2:$AH440),0)</f>
        <v>0</v>
      </c>
      <c r="BN440" s="11">
        <f>IF($AG440,SUMPRODUCT(AT$2:AT440,$AH$2:$AH440)/SUM($AH$2:$AH440),0)</f>
        <v>0</v>
      </c>
      <c r="BO440" s="11">
        <f>IF($AG440,SUMPRODUCT(AU$2:AU440,$AH$2:$AH440)/SUM($AH$2:$AH440),0)</f>
        <v>0</v>
      </c>
      <c r="BP440" s="11">
        <f>IF($AG440,SUMPRODUCT(AV$2:AV440,$AH$2:$AH440)/SUM($AH$2:$AH440),0)</f>
        <v>0</v>
      </c>
      <c r="BQ440" s="11">
        <f>IF($AG440,SUMPRODUCT(AW$2:AW440,$AH$2:$AH440)/SUM($AH$2:$AH440),0)</f>
        <v>0</v>
      </c>
      <c r="BR440" s="11">
        <f>IF($AG440,SUMPRODUCT(AX$2:AX440,$AH$2:$AH440)/SUM($AH$2:$AH440),0)</f>
        <v>0</v>
      </c>
      <c r="BS440" s="11">
        <f>IF($AG440,SUMPRODUCT(AY$2:AY440,$AH$2:$AH440)/SUM($AH$2:$AH440),0)</f>
        <v>0</v>
      </c>
      <c r="BT440" s="11">
        <f>IF($AG440,SUMPRODUCT(AZ$2:AZ440,$AH$2:$AH440)/SUM($AH$2:$AH440),0)</f>
        <v>0</v>
      </c>
      <c r="BU440" s="11">
        <f>IF($AG440,SUMPRODUCT(BA$2:BA440,$AH$2:$AH440)/SUM($AH$2:$AH440),0)</f>
        <v>0</v>
      </c>
      <c r="BV440" s="11"/>
      <c r="BW440" s="109" cm="1">
        <f t="array" ref="BW440">IF($AG440,SQRT(SUMPRODUCT($AH$2:$AH440, (AI$2:AI440-BC440)^2)/(SUM($AH$2:$AH440)-1)),0)</f>
        <v>0</v>
      </c>
      <c r="BX440" s="109" cm="1">
        <f t="array" ref="BX440">IF($AG440,SQRT(SUMPRODUCT($AH$2:$AH440, (AJ$2:AJ440-BD440)^2)/(SUM($AH$2:$AH440)-1)),0)</f>
        <v>0</v>
      </c>
      <c r="BY440" s="109" cm="1">
        <f t="array" ref="BY440">IF($AG440,SQRT(SUMPRODUCT($AH$2:$AH440, (AK$2:AK440-BE440)^2)/(SUM($AH$2:$AH440)-1)),0)</f>
        <v>0</v>
      </c>
      <c r="BZ440" s="109" cm="1">
        <f t="array" ref="BZ440">IF($AG440,SQRT(SUMPRODUCT($AH$2:$AH440, (AL$2:AL440-BF440)^2)/(SUM($AH$2:$AH440)-1)),0)</f>
        <v>0</v>
      </c>
      <c r="CA440" s="109" cm="1">
        <f t="array" ref="CA440">IF($AG440,SQRT(SUMPRODUCT($AH$2:$AH440, (AM$2:AM440-BG440)^2)/(SUM($AH$2:$AH440)-1)),0)</f>
        <v>0</v>
      </c>
      <c r="CB440" s="109" cm="1">
        <f t="array" ref="CB440">IF($AG440,SQRT(SUMPRODUCT($AH$2:$AH440, (AN$2:AN440-BH440)^2)/(SUM($AH$2:$AH440)-1)),0)</f>
        <v>0</v>
      </c>
      <c r="CC440" s="109" cm="1">
        <f t="array" ref="CC440">IF($AG440,SQRT(SUMPRODUCT($AH$2:$AH440, (AO$2:AO440-BI440)^2)/(SUM($AH$2:$AH440)-1)),0)</f>
        <v>0</v>
      </c>
      <c r="CD440" s="109" cm="1">
        <f t="array" ref="CD440">IF($AG440,SQRT(SUMPRODUCT($AH$2:$AH440, (AP$2:AP440-BJ440)^2)/(SUM($AH$2:$AH440)-1)),0)</f>
        <v>0</v>
      </c>
      <c r="CE440" s="109" cm="1">
        <f t="array" ref="CE440">IF($AG440,SQRT(SUMPRODUCT($AH$2:$AH440, (AQ$2:AQ440-BK440)^2)/(SUM($AH$2:$AH440)-1)),0)</f>
        <v>0</v>
      </c>
      <c r="CF440" s="109" cm="1">
        <f t="array" ref="CF440">IF($AG440,SQRT(SUMPRODUCT($AH$2:$AH440, (AR$2:AR440-BL440)^2)/(SUM($AH$2:$AH440)-1)),0)</f>
        <v>0</v>
      </c>
      <c r="CG440" s="109" cm="1">
        <f t="array" ref="CG440">IF($AG440,SQRT(SUMPRODUCT($AH$2:$AH440, (AS$2:AS440-BM440)^2)/(SUM($AH$2:$AH440)-1)),0)</f>
        <v>0</v>
      </c>
      <c r="CH440" s="109" cm="1">
        <f t="array" ref="CH440">IF($AG440,SQRT(SUMPRODUCT($AH$2:$AH440, (AT$2:AT440-BN440)^2)/(SUM($AH$2:$AH440)-1)),0)</f>
        <v>0</v>
      </c>
      <c r="CI440" s="109" cm="1">
        <f t="array" ref="CI440">IF($AG440,SQRT(SUMPRODUCT($AH$2:$AH440, (AU$2:AU440-BO440)^2)/(SUM($AH$2:$AH440)-1)),0)</f>
        <v>0</v>
      </c>
      <c r="CJ440" s="109" cm="1">
        <f t="array" ref="CJ440">IF($AG440,SQRT(SUMPRODUCT($AH$2:$AH440, (AV$2:AV440-BP440)^2)/(SUM($AH$2:$AH440)-1)),0)</f>
        <v>0</v>
      </c>
      <c r="CK440" s="109" cm="1">
        <f t="array" ref="CK440">IF($AG440,SQRT(SUMPRODUCT($AH$2:$AH440, (AW$2:AW440-BQ440)^2)/(SUM($AH$2:$AH440)-1)),0)</f>
        <v>0</v>
      </c>
      <c r="CL440" s="109" cm="1">
        <f t="array" ref="CL440">IF($AG440,SQRT(SUMPRODUCT($AH$2:$AH440, (AX$2:AX440-BR440)^2)/(SUM($AH$2:$AH440)-1)),0)</f>
        <v>0</v>
      </c>
      <c r="CM440" s="109" cm="1">
        <f t="array" ref="CM440">IF($AG440,SQRT(SUMPRODUCT($AH$2:$AH440, (AY$2:AY440-BS440)^2)/(SUM($AH$2:$AH440)-1)),0)</f>
        <v>0</v>
      </c>
      <c r="CN440" s="109" cm="1">
        <f t="array" ref="CN440">IF($AG440,SQRT(SUMPRODUCT($AH$2:$AH440, (AZ$2:AZ440-BT440)^2)/(SUM($AH$2:$AH440)-1)),0)</f>
        <v>0</v>
      </c>
      <c r="CO440" s="109" cm="1">
        <f t="array" ref="CO440">IF($AG440,SQRT(SUMPRODUCT($AH$2:$AH440, (BA$2:BA440-BU440)^2)/(SUM($AH$2:$AH440)-1)),0)</f>
        <v>0</v>
      </c>
    </row>
    <row r="441" spans="34:93" x14ac:dyDescent="0.25">
      <c r="AH441" s="99" t="str">
        <f t="shared" si="115"/>
        <v/>
      </c>
      <c r="AI441" s="11">
        <f t="shared" ca="1" si="116"/>
        <v>0</v>
      </c>
      <c r="AJ441" s="11">
        <f t="shared" ca="1" si="116"/>
        <v>0</v>
      </c>
      <c r="AK441" s="11">
        <f t="shared" ca="1" si="116"/>
        <v>0</v>
      </c>
      <c r="AL441" s="11">
        <f t="shared" ca="1" si="116"/>
        <v>0</v>
      </c>
      <c r="AM441" s="11">
        <f t="shared" ca="1" si="116"/>
        <v>0</v>
      </c>
      <c r="AN441" s="11">
        <f t="shared" ca="1" si="116"/>
        <v>0</v>
      </c>
      <c r="AO441" s="11">
        <f t="shared" ca="1" si="116"/>
        <v>0</v>
      </c>
      <c r="AP441" s="11">
        <f t="shared" ca="1" si="116"/>
        <v>0</v>
      </c>
      <c r="AQ441" s="11">
        <f t="shared" ca="1" si="116"/>
        <v>0</v>
      </c>
      <c r="AR441" s="11">
        <f t="shared" ca="1" si="116"/>
        <v>0</v>
      </c>
      <c r="AS441" s="11">
        <f t="shared" ca="1" si="117"/>
        <v>0</v>
      </c>
      <c r="AT441" s="11">
        <f t="shared" ca="1" si="117"/>
        <v>0</v>
      </c>
      <c r="AU441" s="11">
        <f t="shared" ca="1" si="117"/>
        <v>0</v>
      </c>
      <c r="AV441" s="11">
        <f t="shared" ca="1" si="117"/>
        <v>0</v>
      </c>
      <c r="AW441" s="11">
        <f t="shared" ca="1" si="117"/>
        <v>0</v>
      </c>
      <c r="AX441" s="11">
        <f t="shared" ca="1" si="117"/>
        <v>0</v>
      </c>
      <c r="AY441" s="11">
        <f t="shared" ca="1" si="117"/>
        <v>0</v>
      </c>
      <c r="AZ441" s="11">
        <f t="shared" ca="1" si="117"/>
        <v>0</v>
      </c>
      <c r="BA441" s="11">
        <f t="shared" ca="1" si="117"/>
        <v>0</v>
      </c>
      <c r="BB441" s="11"/>
      <c r="BC441" s="11">
        <f>IF($AG441,SUMPRODUCT(AI$2:AI441,$AH$2:$AH441)/SUM($AH$2:$AH441),0)</f>
        <v>0</v>
      </c>
      <c r="BD441" s="11">
        <f>IF($AG441,SUMPRODUCT(AJ$2:AJ441,$AH$2:$AH441)/SUM($AH$2:$AH441),0)</f>
        <v>0</v>
      </c>
      <c r="BE441" s="11">
        <f>IF($AG441,SUMPRODUCT(AK$2:AK441,$AH$2:$AH441)/SUM($AH$2:$AH441),0)</f>
        <v>0</v>
      </c>
      <c r="BF441" s="11">
        <f>IF($AG441,SUMPRODUCT(AL$2:AL441,$AH$2:$AH441)/SUM($AH$2:$AH441),0)</f>
        <v>0</v>
      </c>
      <c r="BG441" s="11">
        <f>IF($AG441,SUMPRODUCT(AM$2:AM441,$AH$2:$AH441)/SUM($AH$2:$AH441),0)</f>
        <v>0</v>
      </c>
      <c r="BH441" s="11">
        <f>IF($AG441,SUMPRODUCT(AN$2:AN441,$AH$2:$AH441)/SUM($AH$2:$AH441),0)</f>
        <v>0</v>
      </c>
      <c r="BI441" s="11">
        <f>IF($AG441,SUMPRODUCT(AO$2:AO441,$AH$2:$AH441)/SUM($AH$2:$AH441),0)</f>
        <v>0</v>
      </c>
      <c r="BJ441" s="11">
        <f>IF($AG441,SUMPRODUCT(AP$2:AP441,$AH$2:$AH441)/SUM($AH$2:$AH441),0)</f>
        <v>0</v>
      </c>
      <c r="BK441" s="11">
        <f>IF($AG441,SUMPRODUCT(AQ$2:AQ441,$AH$2:$AH441)/SUM($AH$2:$AH441),0)</f>
        <v>0</v>
      </c>
      <c r="BL441" s="11">
        <f>IF($AG441,SUMPRODUCT(AR$2:AR441,$AH$2:$AH441)/SUM($AH$2:$AH441),0)</f>
        <v>0</v>
      </c>
      <c r="BM441" s="11">
        <f>IF($AG441,SUMPRODUCT(AS$2:AS441,$AH$2:$AH441)/SUM($AH$2:$AH441),0)</f>
        <v>0</v>
      </c>
      <c r="BN441" s="11">
        <f>IF($AG441,SUMPRODUCT(AT$2:AT441,$AH$2:$AH441)/SUM($AH$2:$AH441),0)</f>
        <v>0</v>
      </c>
      <c r="BO441" s="11">
        <f>IF($AG441,SUMPRODUCT(AU$2:AU441,$AH$2:$AH441)/SUM($AH$2:$AH441),0)</f>
        <v>0</v>
      </c>
      <c r="BP441" s="11">
        <f>IF($AG441,SUMPRODUCT(AV$2:AV441,$AH$2:$AH441)/SUM($AH$2:$AH441),0)</f>
        <v>0</v>
      </c>
      <c r="BQ441" s="11">
        <f>IF($AG441,SUMPRODUCT(AW$2:AW441,$AH$2:$AH441)/SUM($AH$2:$AH441),0)</f>
        <v>0</v>
      </c>
      <c r="BR441" s="11">
        <f>IF($AG441,SUMPRODUCT(AX$2:AX441,$AH$2:$AH441)/SUM($AH$2:$AH441),0)</f>
        <v>0</v>
      </c>
      <c r="BS441" s="11">
        <f>IF($AG441,SUMPRODUCT(AY$2:AY441,$AH$2:$AH441)/SUM($AH$2:$AH441),0)</f>
        <v>0</v>
      </c>
      <c r="BT441" s="11">
        <f>IF($AG441,SUMPRODUCT(AZ$2:AZ441,$AH$2:$AH441)/SUM($AH$2:$AH441),0)</f>
        <v>0</v>
      </c>
      <c r="BU441" s="11">
        <f>IF($AG441,SUMPRODUCT(BA$2:BA441,$AH$2:$AH441)/SUM($AH$2:$AH441),0)</f>
        <v>0</v>
      </c>
      <c r="BV441" s="11"/>
      <c r="BW441" s="109" cm="1">
        <f t="array" ref="BW441">IF($AG441,SQRT(SUMPRODUCT($AH$2:$AH441, (AI$2:AI441-BC441)^2)/(SUM($AH$2:$AH441)-1)),0)</f>
        <v>0</v>
      </c>
      <c r="BX441" s="109" cm="1">
        <f t="array" ref="BX441">IF($AG441,SQRT(SUMPRODUCT($AH$2:$AH441, (AJ$2:AJ441-BD441)^2)/(SUM($AH$2:$AH441)-1)),0)</f>
        <v>0</v>
      </c>
      <c r="BY441" s="109" cm="1">
        <f t="array" ref="BY441">IF($AG441,SQRT(SUMPRODUCT($AH$2:$AH441, (AK$2:AK441-BE441)^2)/(SUM($AH$2:$AH441)-1)),0)</f>
        <v>0</v>
      </c>
      <c r="BZ441" s="109" cm="1">
        <f t="array" ref="BZ441">IF($AG441,SQRT(SUMPRODUCT($AH$2:$AH441, (AL$2:AL441-BF441)^2)/(SUM($AH$2:$AH441)-1)),0)</f>
        <v>0</v>
      </c>
      <c r="CA441" s="109" cm="1">
        <f t="array" ref="CA441">IF($AG441,SQRT(SUMPRODUCT($AH$2:$AH441, (AM$2:AM441-BG441)^2)/(SUM($AH$2:$AH441)-1)),0)</f>
        <v>0</v>
      </c>
      <c r="CB441" s="109" cm="1">
        <f t="array" ref="CB441">IF($AG441,SQRT(SUMPRODUCT($AH$2:$AH441, (AN$2:AN441-BH441)^2)/(SUM($AH$2:$AH441)-1)),0)</f>
        <v>0</v>
      </c>
      <c r="CC441" s="109" cm="1">
        <f t="array" ref="CC441">IF($AG441,SQRT(SUMPRODUCT($AH$2:$AH441, (AO$2:AO441-BI441)^2)/(SUM($AH$2:$AH441)-1)),0)</f>
        <v>0</v>
      </c>
      <c r="CD441" s="109" cm="1">
        <f t="array" ref="CD441">IF($AG441,SQRT(SUMPRODUCT($AH$2:$AH441, (AP$2:AP441-BJ441)^2)/(SUM($AH$2:$AH441)-1)),0)</f>
        <v>0</v>
      </c>
      <c r="CE441" s="109" cm="1">
        <f t="array" ref="CE441">IF($AG441,SQRT(SUMPRODUCT($AH$2:$AH441, (AQ$2:AQ441-BK441)^2)/(SUM($AH$2:$AH441)-1)),0)</f>
        <v>0</v>
      </c>
      <c r="CF441" s="109" cm="1">
        <f t="array" ref="CF441">IF($AG441,SQRT(SUMPRODUCT($AH$2:$AH441, (AR$2:AR441-BL441)^2)/(SUM($AH$2:$AH441)-1)),0)</f>
        <v>0</v>
      </c>
      <c r="CG441" s="109" cm="1">
        <f t="array" ref="CG441">IF($AG441,SQRT(SUMPRODUCT($AH$2:$AH441, (AS$2:AS441-BM441)^2)/(SUM($AH$2:$AH441)-1)),0)</f>
        <v>0</v>
      </c>
      <c r="CH441" s="109" cm="1">
        <f t="array" ref="CH441">IF($AG441,SQRT(SUMPRODUCT($AH$2:$AH441, (AT$2:AT441-BN441)^2)/(SUM($AH$2:$AH441)-1)),0)</f>
        <v>0</v>
      </c>
      <c r="CI441" s="109" cm="1">
        <f t="array" ref="CI441">IF($AG441,SQRT(SUMPRODUCT($AH$2:$AH441, (AU$2:AU441-BO441)^2)/(SUM($AH$2:$AH441)-1)),0)</f>
        <v>0</v>
      </c>
      <c r="CJ441" s="109" cm="1">
        <f t="array" ref="CJ441">IF($AG441,SQRT(SUMPRODUCT($AH$2:$AH441, (AV$2:AV441-BP441)^2)/(SUM($AH$2:$AH441)-1)),0)</f>
        <v>0</v>
      </c>
      <c r="CK441" s="109" cm="1">
        <f t="array" ref="CK441">IF($AG441,SQRT(SUMPRODUCT($AH$2:$AH441, (AW$2:AW441-BQ441)^2)/(SUM($AH$2:$AH441)-1)),0)</f>
        <v>0</v>
      </c>
      <c r="CL441" s="109" cm="1">
        <f t="array" ref="CL441">IF($AG441,SQRT(SUMPRODUCT($AH$2:$AH441, (AX$2:AX441-BR441)^2)/(SUM($AH$2:$AH441)-1)),0)</f>
        <v>0</v>
      </c>
      <c r="CM441" s="109" cm="1">
        <f t="array" ref="CM441">IF($AG441,SQRT(SUMPRODUCT($AH$2:$AH441, (AY$2:AY441-BS441)^2)/(SUM($AH$2:$AH441)-1)),0)</f>
        <v>0</v>
      </c>
      <c r="CN441" s="109" cm="1">
        <f t="array" ref="CN441">IF($AG441,SQRT(SUMPRODUCT($AH$2:$AH441, (AZ$2:AZ441-BT441)^2)/(SUM($AH$2:$AH441)-1)),0)</f>
        <v>0</v>
      </c>
      <c r="CO441" s="109" cm="1">
        <f t="array" ref="CO441">IF($AG441,SQRT(SUMPRODUCT($AH$2:$AH441, (BA$2:BA441-BU441)^2)/(SUM($AH$2:$AH441)-1)),0)</f>
        <v>0</v>
      </c>
    </row>
    <row r="442" spans="34:93" x14ac:dyDescent="0.25">
      <c r="AH442" s="99" t="str">
        <f t="shared" si="115"/>
        <v/>
      </c>
      <c r="AI442" s="11">
        <f t="shared" ref="AI442:AR451" ca="1" si="118">IF(AI$1&lt;&gt;0,SUMIFS(INDIRECT(AI$1), Fecha,$AG442),0)</f>
        <v>0</v>
      </c>
      <c r="AJ442" s="11">
        <f t="shared" ca="1" si="118"/>
        <v>0</v>
      </c>
      <c r="AK442" s="11">
        <f t="shared" ca="1" si="118"/>
        <v>0</v>
      </c>
      <c r="AL442" s="11">
        <f t="shared" ca="1" si="118"/>
        <v>0</v>
      </c>
      <c r="AM442" s="11">
        <f t="shared" ca="1" si="118"/>
        <v>0</v>
      </c>
      <c r="AN442" s="11">
        <f t="shared" ca="1" si="118"/>
        <v>0</v>
      </c>
      <c r="AO442" s="11">
        <f t="shared" ca="1" si="118"/>
        <v>0</v>
      </c>
      <c r="AP442" s="11">
        <f t="shared" ca="1" si="118"/>
        <v>0</v>
      </c>
      <c r="AQ442" s="11">
        <f t="shared" ca="1" si="118"/>
        <v>0</v>
      </c>
      <c r="AR442" s="11">
        <f t="shared" ca="1" si="118"/>
        <v>0</v>
      </c>
      <c r="AS442" s="11">
        <f t="shared" ref="AS442:BA451" ca="1" si="119">IF(AS$1&lt;&gt;0,SUMIFS(INDIRECT(AS$1), Fecha,$AG442),0)</f>
        <v>0</v>
      </c>
      <c r="AT442" s="11">
        <f t="shared" ca="1" si="119"/>
        <v>0</v>
      </c>
      <c r="AU442" s="11">
        <f t="shared" ca="1" si="119"/>
        <v>0</v>
      </c>
      <c r="AV442" s="11">
        <f t="shared" ca="1" si="119"/>
        <v>0</v>
      </c>
      <c r="AW442" s="11">
        <f t="shared" ca="1" si="119"/>
        <v>0</v>
      </c>
      <c r="AX442" s="11">
        <f t="shared" ca="1" si="119"/>
        <v>0</v>
      </c>
      <c r="AY442" s="11">
        <f t="shared" ca="1" si="119"/>
        <v>0</v>
      </c>
      <c r="AZ442" s="11">
        <f t="shared" ca="1" si="119"/>
        <v>0</v>
      </c>
      <c r="BA442" s="11">
        <f t="shared" ca="1" si="119"/>
        <v>0</v>
      </c>
      <c r="BB442" s="11"/>
      <c r="BC442" s="11">
        <f>IF($AG442,SUMPRODUCT(AI$2:AI442,$AH$2:$AH442)/SUM($AH$2:$AH442),0)</f>
        <v>0</v>
      </c>
      <c r="BD442" s="11">
        <f>IF($AG442,SUMPRODUCT(AJ$2:AJ442,$AH$2:$AH442)/SUM($AH$2:$AH442),0)</f>
        <v>0</v>
      </c>
      <c r="BE442" s="11">
        <f>IF($AG442,SUMPRODUCT(AK$2:AK442,$AH$2:$AH442)/SUM($AH$2:$AH442),0)</f>
        <v>0</v>
      </c>
      <c r="BF442" s="11">
        <f>IF($AG442,SUMPRODUCT(AL$2:AL442,$AH$2:$AH442)/SUM($AH$2:$AH442),0)</f>
        <v>0</v>
      </c>
      <c r="BG442" s="11">
        <f>IF($AG442,SUMPRODUCT(AM$2:AM442,$AH$2:$AH442)/SUM($AH$2:$AH442),0)</f>
        <v>0</v>
      </c>
      <c r="BH442" s="11">
        <f>IF($AG442,SUMPRODUCT(AN$2:AN442,$AH$2:$AH442)/SUM($AH$2:$AH442),0)</f>
        <v>0</v>
      </c>
      <c r="BI442" s="11">
        <f>IF($AG442,SUMPRODUCT(AO$2:AO442,$AH$2:$AH442)/SUM($AH$2:$AH442),0)</f>
        <v>0</v>
      </c>
      <c r="BJ442" s="11">
        <f>IF($AG442,SUMPRODUCT(AP$2:AP442,$AH$2:$AH442)/SUM($AH$2:$AH442),0)</f>
        <v>0</v>
      </c>
      <c r="BK442" s="11">
        <f>IF($AG442,SUMPRODUCT(AQ$2:AQ442,$AH$2:$AH442)/SUM($AH$2:$AH442),0)</f>
        <v>0</v>
      </c>
      <c r="BL442" s="11">
        <f>IF($AG442,SUMPRODUCT(AR$2:AR442,$AH$2:$AH442)/SUM($AH$2:$AH442),0)</f>
        <v>0</v>
      </c>
      <c r="BM442" s="11">
        <f>IF($AG442,SUMPRODUCT(AS$2:AS442,$AH$2:$AH442)/SUM($AH$2:$AH442),0)</f>
        <v>0</v>
      </c>
      <c r="BN442" s="11">
        <f>IF($AG442,SUMPRODUCT(AT$2:AT442,$AH$2:$AH442)/SUM($AH$2:$AH442),0)</f>
        <v>0</v>
      </c>
      <c r="BO442" s="11">
        <f>IF($AG442,SUMPRODUCT(AU$2:AU442,$AH$2:$AH442)/SUM($AH$2:$AH442),0)</f>
        <v>0</v>
      </c>
      <c r="BP442" s="11">
        <f>IF($AG442,SUMPRODUCT(AV$2:AV442,$AH$2:$AH442)/SUM($AH$2:$AH442),0)</f>
        <v>0</v>
      </c>
      <c r="BQ442" s="11">
        <f>IF($AG442,SUMPRODUCT(AW$2:AW442,$AH$2:$AH442)/SUM($AH$2:$AH442),0)</f>
        <v>0</v>
      </c>
      <c r="BR442" s="11">
        <f>IF($AG442,SUMPRODUCT(AX$2:AX442,$AH$2:$AH442)/SUM($AH$2:$AH442),0)</f>
        <v>0</v>
      </c>
      <c r="BS442" s="11">
        <f>IF($AG442,SUMPRODUCT(AY$2:AY442,$AH$2:$AH442)/SUM($AH$2:$AH442),0)</f>
        <v>0</v>
      </c>
      <c r="BT442" s="11">
        <f>IF($AG442,SUMPRODUCT(AZ$2:AZ442,$AH$2:$AH442)/SUM($AH$2:$AH442),0)</f>
        <v>0</v>
      </c>
      <c r="BU442" s="11">
        <f>IF($AG442,SUMPRODUCT(BA$2:BA442,$AH$2:$AH442)/SUM($AH$2:$AH442),0)</f>
        <v>0</v>
      </c>
      <c r="BV442" s="11"/>
      <c r="BW442" s="109" cm="1">
        <f t="array" ref="BW442">IF($AG442,SQRT(SUMPRODUCT($AH$2:$AH442, (AI$2:AI442-BC442)^2)/(SUM($AH$2:$AH442)-1)),0)</f>
        <v>0</v>
      </c>
      <c r="BX442" s="109" cm="1">
        <f t="array" ref="BX442">IF($AG442,SQRT(SUMPRODUCT($AH$2:$AH442, (AJ$2:AJ442-BD442)^2)/(SUM($AH$2:$AH442)-1)),0)</f>
        <v>0</v>
      </c>
      <c r="BY442" s="109" cm="1">
        <f t="array" ref="BY442">IF($AG442,SQRT(SUMPRODUCT($AH$2:$AH442, (AK$2:AK442-BE442)^2)/(SUM($AH$2:$AH442)-1)),0)</f>
        <v>0</v>
      </c>
      <c r="BZ442" s="109" cm="1">
        <f t="array" ref="BZ442">IF($AG442,SQRT(SUMPRODUCT($AH$2:$AH442, (AL$2:AL442-BF442)^2)/(SUM($AH$2:$AH442)-1)),0)</f>
        <v>0</v>
      </c>
      <c r="CA442" s="109" cm="1">
        <f t="array" ref="CA442">IF($AG442,SQRT(SUMPRODUCT($AH$2:$AH442, (AM$2:AM442-BG442)^2)/(SUM($AH$2:$AH442)-1)),0)</f>
        <v>0</v>
      </c>
      <c r="CB442" s="109" cm="1">
        <f t="array" ref="CB442">IF($AG442,SQRT(SUMPRODUCT($AH$2:$AH442, (AN$2:AN442-BH442)^2)/(SUM($AH$2:$AH442)-1)),0)</f>
        <v>0</v>
      </c>
      <c r="CC442" s="109" cm="1">
        <f t="array" ref="CC442">IF($AG442,SQRT(SUMPRODUCT($AH$2:$AH442, (AO$2:AO442-BI442)^2)/(SUM($AH$2:$AH442)-1)),0)</f>
        <v>0</v>
      </c>
      <c r="CD442" s="109" cm="1">
        <f t="array" ref="CD442">IF($AG442,SQRT(SUMPRODUCT($AH$2:$AH442, (AP$2:AP442-BJ442)^2)/(SUM($AH$2:$AH442)-1)),0)</f>
        <v>0</v>
      </c>
      <c r="CE442" s="109" cm="1">
        <f t="array" ref="CE442">IF($AG442,SQRT(SUMPRODUCT($AH$2:$AH442, (AQ$2:AQ442-BK442)^2)/(SUM($AH$2:$AH442)-1)),0)</f>
        <v>0</v>
      </c>
      <c r="CF442" s="109" cm="1">
        <f t="array" ref="CF442">IF($AG442,SQRT(SUMPRODUCT($AH$2:$AH442, (AR$2:AR442-BL442)^2)/(SUM($AH$2:$AH442)-1)),0)</f>
        <v>0</v>
      </c>
      <c r="CG442" s="109" cm="1">
        <f t="array" ref="CG442">IF($AG442,SQRT(SUMPRODUCT($AH$2:$AH442, (AS$2:AS442-BM442)^2)/(SUM($AH$2:$AH442)-1)),0)</f>
        <v>0</v>
      </c>
      <c r="CH442" s="109" cm="1">
        <f t="array" ref="CH442">IF($AG442,SQRT(SUMPRODUCT($AH$2:$AH442, (AT$2:AT442-BN442)^2)/(SUM($AH$2:$AH442)-1)),0)</f>
        <v>0</v>
      </c>
      <c r="CI442" s="109" cm="1">
        <f t="array" ref="CI442">IF($AG442,SQRT(SUMPRODUCT($AH$2:$AH442, (AU$2:AU442-BO442)^2)/(SUM($AH$2:$AH442)-1)),0)</f>
        <v>0</v>
      </c>
      <c r="CJ442" s="109" cm="1">
        <f t="array" ref="CJ442">IF($AG442,SQRT(SUMPRODUCT($AH$2:$AH442, (AV$2:AV442-BP442)^2)/(SUM($AH$2:$AH442)-1)),0)</f>
        <v>0</v>
      </c>
      <c r="CK442" s="109" cm="1">
        <f t="array" ref="CK442">IF($AG442,SQRT(SUMPRODUCT($AH$2:$AH442, (AW$2:AW442-BQ442)^2)/(SUM($AH$2:$AH442)-1)),0)</f>
        <v>0</v>
      </c>
      <c r="CL442" s="109" cm="1">
        <f t="array" ref="CL442">IF($AG442,SQRT(SUMPRODUCT($AH$2:$AH442, (AX$2:AX442-BR442)^2)/(SUM($AH$2:$AH442)-1)),0)</f>
        <v>0</v>
      </c>
      <c r="CM442" s="109" cm="1">
        <f t="array" ref="CM442">IF($AG442,SQRT(SUMPRODUCT($AH$2:$AH442, (AY$2:AY442-BS442)^2)/(SUM($AH$2:$AH442)-1)),0)</f>
        <v>0</v>
      </c>
      <c r="CN442" s="109" cm="1">
        <f t="array" ref="CN442">IF($AG442,SQRT(SUMPRODUCT($AH$2:$AH442, (AZ$2:AZ442-BT442)^2)/(SUM($AH$2:$AH442)-1)),0)</f>
        <v>0</v>
      </c>
      <c r="CO442" s="109" cm="1">
        <f t="array" ref="CO442">IF($AG442,SQRT(SUMPRODUCT($AH$2:$AH442, (BA$2:BA442-BU442)^2)/(SUM($AH$2:$AH442)-1)),0)</f>
        <v>0</v>
      </c>
    </row>
    <row r="443" spans="34:93" x14ac:dyDescent="0.25">
      <c r="AH443" s="99" t="str">
        <f t="shared" si="115"/>
        <v/>
      </c>
      <c r="AI443" s="11">
        <f t="shared" ca="1" si="118"/>
        <v>0</v>
      </c>
      <c r="AJ443" s="11">
        <f t="shared" ca="1" si="118"/>
        <v>0</v>
      </c>
      <c r="AK443" s="11">
        <f t="shared" ca="1" si="118"/>
        <v>0</v>
      </c>
      <c r="AL443" s="11">
        <f t="shared" ca="1" si="118"/>
        <v>0</v>
      </c>
      <c r="AM443" s="11">
        <f t="shared" ca="1" si="118"/>
        <v>0</v>
      </c>
      <c r="AN443" s="11">
        <f t="shared" ca="1" si="118"/>
        <v>0</v>
      </c>
      <c r="AO443" s="11">
        <f t="shared" ca="1" si="118"/>
        <v>0</v>
      </c>
      <c r="AP443" s="11">
        <f t="shared" ca="1" si="118"/>
        <v>0</v>
      </c>
      <c r="AQ443" s="11">
        <f t="shared" ca="1" si="118"/>
        <v>0</v>
      </c>
      <c r="AR443" s="11">
        <f t="shared" ca="1" si="118"/>
        <v>0</v>
      </c>
      <c r="AS443" s="11">
        <f t="shared" ca="1" si="119"/>
        <v>0</v>
      </c>
      <c r="AT443" s="11">
        <f t="shared" ca="1" si="119"/>
        <v>0</v>
      </c>
      <c r="AU443" s="11">
        <f t="shared" ca="1" si="119"/>
        <v>0</v>
      </c>
      <c r="AV443" s="11">
        <f t="shared" ca="1" si="119"/>
        <v>0</v>
      </c>
      <c r="AW443" s="11">
        <f t="shared" ca="1" si="119"/>
        <v>0</v>
      </c>
      <c r="AX443" s="11">
        <f t="shared" ca="1" si="119"/>
        <v>0</v>
      </c>
      <c r="AY443" s="11">
        <f t="shared" ca="1" si="119"/>
        <v>0</v>
      </c>
      <c r="AZ443" s="11">
        <f t="shared" ca="1" si="119"/>
        <v>0</v>
      </c>
      <c r="BA443" s="11">
        <f t="shared" ca="1" si="119"/>
        <v>0</v>
      </c>
      <c r="BB443" s="11"/>
      <c r="BC443" s="11">
        <f>IF($AG443,SUMPRODUCT(AI$2:AI443,$AH$2:$AH443)/SUM($AH$2:$AH443),0)</f>
        <v>0</v>
      </c>
      <c r="BD443" s="11">
        <f>IF($AG443,SUMPRODUCT(AJ$2:AJ443,$AH$2:$AH443)/SUM($AH$2:$AH443),0)</f>
        <v>0</v>
      </c>
      <c r="BE443" s="11">
        <f>IF($AG443,SUMPRODUCT(AK$2:AK443,$AH$2:$AH443)/SUM($AH$2:$AH443),0)</f>
        <v>0</v>
      </c>
      <c r="BF443" s="11">
        <f>IF($AG443,SUMPRODUCT(AL$2:AL443,$AH$2:$AH443)/SUM($AH$2:$AH443),0)</f>
        <v>0</v>
      </c>
      <c r="BG443" s="11">
        <f>IF($AG443,SUMPRODUCT(AM$2:AM443,$AH$2:$AH443)/SUM($AH$2:$AH443),0)</f>
        <v>0</v>
      </c>
      <c r="BH443" s="11">
        <f>IF($AG443,SUMPRODUCT(AN$2:AN443,$AH$2:$AH443)/SUM($AH$2:$AH443),0)</f>
        <v>0</v>
      </c>
      <c r="BI443" s="11">
        <f>IF($AG443,SUMPRODUCT(AO$2:AO443,$AH$2:$AH443)/SUM($AH$2:$AH443),0)</f>
        <v>0</v>
      </c>
      <c r="BJ443" s="11">
        <f>IF($AG443,SUMPRODUCT(AP$2:AP443,$AH$2:$AH443)/SUM($AH$2:$AH443),0)</f>
        <v>0</v>
      </c>
      <c r="BK443" s="11">
        <f>IF($AG443,SUMPRODUCT(AQ$2:AQ443,$AH$2:$AH443)/SUM($AH$2:$AH443),0)</f>
        <v>0</v>
      </c>
      <c r="BL443" s="11">
        <f>IF($AG443,SUMPRODUCT(AR$2:AR443,$AH$2:$AH443)/SUM($AH$2:$AH443),0)</f>
        <v>0</v>
      </c>
      <c r="BM443" s="11">
        <f>IF($AG443,SUMPRODUCT(AS$2:AS443,$AH$2:$AH443)/SUM($AH$2:$AH443),0)</f>
        <v>0</v>
      </c>
      <c r="BN443" s="11">
        <f>IF($AG443,SUMPRODUCT(AT$2:AT443,$AH$2:$AH443)/SUM($AH$2:$AH443),0)</f>
        <v>0</v>
      </c>
      <c r="BO443" s="11">
        <f>IF($AG443,SUMPRODUCT(AU$2:AU443,$AH$2:$AH443)/SUM($AH$2:$AH443),0)</f>
        <v>0</v>
      </c>
      <c r="BP443" s="11">
        <f>IF($AG443,SUMPRODUCT(AV$2:AV443,$AH$2:$AH443)/SUM($AH$2:$AH443),0)</f>
        <v>0</v>
      </c>
      <c r="BQ443" s="11">
        <f>IF($AG443,SUMPRODUCT(AW$2:AW443,$AH$2:$AH443)/SUM($AH$2:$AH443),0)</f>
        <v>0</v>
      </c>
      <c r="BR443" s="11">
        <f>IF($AG443,SUMPRODUCT(AX$2:AX443,$AH$2:$AH443)/SUM($AH$2:$AH443),0)</f>
        <v>0</v>
      </c>
      <c r="BS443" s="11">
        <f>IF($AG443,SUMPRODUCT(AY$2:AY443,$AH$2:$AH443)/SUM($AH$2:$AH443),0)</f>
        <v>0</v>
      </c>
      <c r="BT443" s="11">
        <f>IF($AG443,SUMPRODUCT(AZ$2:AZ443,$AH$2:$AH443)/SUM($AH$2:$AH443),0)</f>
        <v>0</v>
      </c>
      <c r="BU443" s="11">
        <f>IF($AG443,SUMPRODUCT(BA$2:BA443,$AH$2:$AH443)/SUM($AH$2:$AH443),0)</f>
        <v>0</v>
      </c>
      <c r="BV443" s="11"/>
      <c r="BW443" s="109" cm="1">
        <f t="array" ref="BW443">IF($AG443,SQRT(SUMPRODUCT($AH$2:$AH443, (AI$2:AI443-BC443)^2)/(SUM($AH$2:$AH443)-1)),0)</f>
        <v>0</v>
      </c>
      <c r="BX443" s="109" cm="1">
        <f t="array" ref="BX443">IF($AG443,SQRT(SUMPRODUCT($AH$2:$AH443, (AJ$2:AJ443-BD443)^2)/(SUM($AH$2:$AH443)-1)),0)</f>
        <v>0</v>
      </c>
      <c r="BY443" s="109" cm="1">
        <f t="array" ref="BY443">IF($AG443,SQRT(SUMPRODUCT($AH$2:$AH443, (AK$2:AK443-BE443)^2)/(SUM($AH$2:$AH443)-1)),0)</f>
        <v>0</v>
      </c>
      <c r="BZ443" s="109" cm="1">
        <f t="array" ref="BZ443">IF($AG443,SQRT(SUMPRODUCT($AH$2:$AH443, (AL$2:AL443-BF443)^2)/(SUM($AH$2:$AH443)-1)),0)</f>
        <v>0</v>
      </c>
      <c r="CA443" s="109" cm="1">
        <f t="array" ref="CA443">IF($AG443,SQRT(SUMPRODUCT($AH$2:$AH443, (AM$2:AM443-BG443)^2)/(SUM($AH$2:$AH443)-1)),0)</f>
        <v>0</v>
      </c>
      <c r="CB443" s="109" cm="1">
        <f t="array" ref="CB443">IF($AG443,SQRT(SUMPRODUCT($AH$2:$AH443, (AN$2:AN443-BH443)^2)/(SUM($AH$2:$AH443)-1)),0)</f>
        <v>0</v>
      </c>
      <c r="CC443" s="109" cm="1">
        <f t="array" ref="CC443">IF($AG443,SQRT(SUMPRODUCT($AH$2:$AH443, (AO$2:AO443-BI443)^2)/(SUM($AH$2:$AH443)-1)),0)</f>
        <v>0</v>
      </c>
      <c r="CD443" s="109" cm="1">
        <f t="array" ref="CD443">IF($AG443,SQRT(SUMPRODUCT($AH$2:$AH443, (AP$2:AP443-BJ443)^2)/(SUM($AH$2:$AH443)-1)),0)</f>
        <v>0</v>
      </c>
      <c r="CE443" s="109" cm="1">
        <f t="array" ref="CE443">IF($AG443,SQRT(SUMPRODUCT($AH$2:$AH443, (AQ$2:AQ443-BK443)^2)/(SUM($AH$2:$AH443)-1)),0)</f>
        <v>0</v>
      </c>
      <c r="CF443" s="109" cm="1">
        <f t="array" ref="CF443">IF($AG443,SQRT(SUMPRODUCT($AH$2:$AH443, (AR$2:AR443-BL443)^2)/(SUM($AH$2:$AH443)-1)),0)</f>
        <v>0</v>
      </c>
      <c r="CG443" s="109" cm="1">
        <f t="array" ref="CG443">IF($AG443,SQRT(SUMPRODUCT($AH$2:$AH443, (AS$2:AS443-BM443)^2)/(SUM($AH$2:$AH443)-1)),0)</f>
        <v>0</v>
      </c>
      <c r="CH443" s="109" cm="1">
        <f t="array" ref="CH443">IF($AG443,SQRT(SUMPRODUCT($AH$2:$AH443, (AT$2:AT443-BN443)^2)/(SUM($AH$2:$AH443)-1)),0)</f>
        <v>0</v>
      </c>
      <c r="CI443" s="109" cm="1">
        <f t="array" ref="CI443">IF($AG443,SQRT(SUMPRODUCT($AH$2:$AH443, (AU$2:AU443-BO443)^2)/(SUM($AH$2:$AH443)-1)),0)</f>
        <v>0</v>
      </c>
      <c r="CJ443" s="109" cm="1">
        <f t="array" ref="CJ443">IF($AG443,SQRT(SUMPRODUCT($AH$2:$AH443, (AV$2:AV443-BP443)^2)/(SUM($AH$2:$AH443)-1)),0)</f>
        <v>0</v>
      </c>
      <c r="CK443" s="109" cm="1">
        <f t="array" ref="CK443">IF($AG443,SQRT(SUMPRODUCT($AH$2:$AH443, (AW$2:AW443-BQ443)^2)/(SUM($AH$2:$AH443)-1)),0)</f>
        <v>0</v>
      </c>
      <c r="CL443" s="109" cm="1">
        <f t="array" ref="CL443">IF($AG443,SQRT(SUMPRODUCT($AH$2:$AH443, (AX$2:AX443-BR443)^2)/(SUM($AH$2:$AH443)-1)),0)</f>
        <v>0</v>
      </c>
      <c r="CM443" s="109" cm="1">
        <f t="array" ref="CM443">IF($AG443,SQRT(SUMPRODUCT($AH$2:$AH443, (AY$2:AY443-BS443)^2)/(SUM($AH$2:$AH443)-1)),0)</f>
        <v>0</v>
      </c>
      <c r="CN443" s="109" cm="1">
        <f t="array" ref="CN443">IF($AG443,SQRT(SUMPRODUCT($AH$2:$AH443, (AZ$2:AZ443-BT443)^2)/(SUM($AH$2:$AH443)-1)),0)</f>
        <v>0</v>
      </c>
      <c r="CO443" s="109" cm="1">
        <f t="array" ref="CO443">IF($AG443,SQRT(SUMPRODUCT($AH$2:$AH443, (BA$2:BA443-BU443)^2)/(SUM($AH$2:$AH443)-1)),0)</f>
        <v>0</v>
      </c>
    </row>
    <row r="444" spans="34:93" x14ac:dyDescent="0.25">
      <c r="AH444" s="99" t="str">
        <f t="shared" si="115"/>
        <v/>
      </c>
      <c r="AI444" s="11">
        <f t="shared" ca="1" si="118"/>
        <v>0</v>
      </c>
      <c r="AJ444" s="11">
        <f t="shared" ca="1" si="118"/>
        <v>0</v>
      </c>
      <c r="AK444" s="11">
        <f t="shared" ca="1" si="118"/>
        <v>0</v>
      </c>
      <c r="AL444" s="11">
        <f t="shared" ca="1" si="118"/>
        <v>0</v>
      </c>
      <c r="AM444" s="11">
        <f t="shared" ca="1" si="118"/>
        <v>0</v>
      </c>
      <c r="AN444" s="11">
        <f t="shared" ca="1" si="118"/>
        <v>0</v>
      </c>
      <c r="AO444" s="11">
        <f t="shared" ca="1" si="118"/>
        <v>0</v>
      </c>
      <c r="AP444" s="11">
        <f t="shared" ca="1" si="118"/>
        <v>0</v>
      </c>
      <c r="AQ444" s="11">
        <f t="shared" ca="1" si="118"/>
        <v>0</v>
      </c>
      <c r="AR444" s="11">
        <f t="shared" ca="1" si="118"/>
        <v>0</v>
      </c>
      <c r="AS444" s="11">
        <f t="shared" ca="1" si="119"/>
        <v>0</v>
      </c>
      <c r="AT444" s="11">
        <f t="shared" ca="1" si="119"/>
        <v>0</v>
      </c>
      <c r="AU444" s="11">
        <f t="shared" ca="1" si="119"/>
        <v>0</v>
      </c>
      <c r="AV444" s="11">
        <f t="shared" ca="1" si="119"/>
        <v>0</v>
      </c>
      <c r="AW444" s="11">
        <f t="shared" ca="1" si="119"/>
        <v>0</v>
      </c>
      <c r="AX444" s="11">
        <f t="shared" ca="1" si="119"/>
        <v>0</v>
      </c>
      <c r="AY444" s="11">
        <f t="shared" ca="1" si="119"/>
        <v>0</v>
      </c>
      <c r="AZ444" s="11">
        <f t="shared" ca="1" si="119"/>
        <v>0</v>
      </c>
      <c r="BA444" s="11">
        <f t="shared" ca="1" si="119"/>
        <v>0</v>
      </c>
      <c r="BB444" s="11"/>
      <c r="BC444" s="11">
        <f>IF($AG444,SUMPRODUCT(AI$2:AI444,$AH$2:$AH444)/SUM($AH$2:$AH444),0)</f>
        <v>0</v>
      </c>
      <c r="BD444" s="11">
        <f>IF($AG444,SUMPRODUCT(AJ$2:AJ444,$AH$2:$AH444)/SUM($AH$2:$AH444),0)</f>
        <v>0</v>
      </c>
      <c r="BE444" s="11">
        <f>IF($AG444,SUMPRODUCT(AK$2:AK444,$AH$2:$AH444)/SUM($AH$2:$AH444),0)</f>
        <v>0</v>
      </c>
      <c r="BF444" s="11">
        <f>IF($AG444,SUMPRODUCT(AL$2:AL444,$AH$2:$AH444)/SUM($AH$2:$AH444),0)</f>
        <v>0</v>
      </c>
      <c r="BG444" s="11">
        <f>IF($AG444,SUMPRODUCT(AM$2:AM444,$AH$2:$AH444)/SUM($AH$2:$AH444),0)</f>
        <v>0</v>
      </c>
      <c r="BH444" s="11">
        <f>IF($AG444,SUMPRODUCT(AN$2:AN444,$AH$2:$AH444)/SUM($AH$2:$AH444),0)</f>
        <v>0</v>
      </c>
      <c r="BI444" s="11">
        <f>IF($AG444,SUMPRODUCT(AO$2:AO444,$AH$2:$AH444)/SUM($AH$2:$AH444),0)</f>
        <v>0</v>
      </c>
      <c r="BJ444" s="11">
        <f>IF($AG444,SUMPRODUCT(AP$2:AP444,$AH$2:$AH444)/SUM($AH$2:$AH444),0)</f>
        <v>0</v>
      </c>
      <c r="BK444" s="11">
        <f>IF($AG444,SUMPRODUCT(AQ$2:AQ444,$AH$2:$AH444)/SUM($AH$2:$AH444),0)</f>
        <v>0</v>
      </c>
      <c r="BL444" s="11">
        <f>IF($AG444,SUMPRODUCT(AR$2:AR444,$AH$2:$AH444)/SUM($AH$2:$AH444),0)</f>
        <v>0</v>
      </c>
      <c r="BM444" s="11">
        <f>IF($AG444,SUMPRODUCT(AS$2:AS444,$AH$2:$AH444)/SUM($AH$2:$AH444),0)</f>
        <v>0</v>
      </c>
      <c r="BN444" s="11">
        <f>IF($AG444,SUMPRODUCT(AT$2:AT444,$AH$2:$AH444)/SUM($AH$2:$AH444),0)</f>
        <v>0</v>
      </c>
      <c r="BO444" s="11">
        <f>IF($AG444,SUMPRODUCT(AU$2:AU444,$AH$2:$AH444)/SUM($AH$2:$AH444),0)</f>
        <v>0</v>
      </c>
      <c r="BP444" s="11">
        <f>IF($AG444,SUMPRODUCT(AV$2:AV444,$AH$2:$AH444)/SUM($AH$2:$AH444),0)</f>
        <v>0</v>
      </c>
      <c r="BQ444" s="11">
        <f>IF($AG444,SUMPRODUCT(AW$2:AW444,$AH$2:$AH444)/SUM($AH$2:$AH444),0)</f>
        <v>0</v>
      </c>
      <c r="BR444" s="11">
        <f>IF($AG444,SUMPRODUCT(AX$2:AX444,$AH$2:$AH444)/SUM($AH$2:$AH444),0)</f>
        <v>0</v>
      </c>
      <c r="BS444" s="11">
        <f>IF($AG444,SUMPRODUCT(AY$2:AY444,$AH$2:$AH444)/SUM($AH$2:$AH444),0)</f>
        <v>0</v>
      </c>
      <c r="BT444" s="11">
        <f>IF($AG444,SUMPRODUCT(AZ$2:AZ444,$AH$2:$AH444)/SUM($AH$2:$AH444),0)</f>
        <v>0</v>
      </c>
      <c r="BU444" s="11">
        <f>IF($AG444,SUMPRODUCT(BA$2:BA444,$AH$2:$AH444)/SUM($AH$2:$AH444),0)</f>
        <v>0</v>
      </c>
      <c r="BV444" s="11"/>
      <c r="BW444" s="109" cm="1">
        <f t="array" ref="BW444">IF($AG444,SQRT(SUMPRODUCT($AH$2:$AH444, (AI$2:AI444-BC444)^2)/(SUM($AH$2:$AH444)-1)),0)</f>
        <v>0</v>
      </c>
      <c r="BX444" s="109" cm="1">
        <f t="array" ref="BX444">IF($AG444,SQRT(SUMPRODUCT($AH$2:$AH444, (AJ$2:AJ444-BD444)^2)/(SUM($AH$2:$AH444)-1)),0)</f>
        <v>0</v>
      </c>
      <c r="BY444" s="109" cm="1">
        <f t="array" ref="BY444">IF($AG444,SQRT(SUMPRODUCT($AH$2:$AH444, (AK$2:AK444-BE444)^2)/(SUM($AH$2:$AH444)-1)),0)</f>
        <v>0</v>
      </c>
      <c r="BZ444" s="109" cm="1">
        <f t="array" ref="BZ444">IF($AG444,SQRT(SUMPRODUCT($AH$2:$AH444, (AL$2:AL444-BF444)^2)/(SUM($AH$2:$AH444)-1)),0)</f>
        <v>0</v>
      </c>
      <c r="CA444" s="109" cm="1">
        <f t="array" ref="CA444">IF($AG444,SQRT(SUMPRODUCT($AH$2:$AH444, (AM$2:AM444-BG444)^2)/(SUM($AH$2:$AH444)-1)),0)</f>
        <v>0</v>
      </c>
      <c r="CB444" s="109" cm="1">
        <f t="array" ref="CB444">IF($AG444,SQRT(SUMPRODUCT($AH$2:$AH444, (AN$2:AN444-BH444)^2)/(SUM($AH$2:$AH444)-1)),0)</f>
        <v>0</v>
      </c>
      <c r="CC444" s="109" cm="1">
        <f t="array" ref="CC444">IF($AG444,SQRT(SUMPRODUCT($AH$2:$AH444, (AO$2:AO444-BI444)^2)/(SUM($AH$2:$AH444)-1)),0)</f>
        <v>0</v>
      </c>
      <c r="CD444" s="109" cm="1">
        <f t="array" ref="CD444">IF($AG444,SQRT(SUMPRODUCT($AH$2:$AH444, (AP$2:AP444-BJ444)^2)/(SUM($AH$2:$AH444)-1)),0)</f>
        <v>0</v>
      </c>
      <c r="CE444" s="109" cm="1">
        <f t="array" ref="CE444">IF($AG444,SQRT(SUMPRODUCT($AH$2:$AH444, (AQ$2:AQ444-BK444)^2)/(SUM($AH$2:$AH444)-1)),0)</f>
        <v>0</v>
      </c>
      <c r="CF444" s="109" cm="1">
        <f t="array" ref="CF444">IF($AG444,SQRT(SUMPRODUCT($AH$2:$AH444, (AR$2:AR444-BL444)^2)/(SUM($AH$2:$AH444)-1)),0)</f>
        <v>0</v>
      </c>
      <c r="CG444" s="109" cm="1">
        <f t="array" ref="CG444">IF($AG444,SQRT(SUMPRODUCT($AH$2:$AH444, (AS$2:AS444-BM444)^2)/(SUM($AH$2:$AH444)-1)),0)</f>
        <v>0</v>
      </c>
      <c r="CH444" s="109" cm="1">
        <f t="array" ref="CH444">IF($AG444,SQRT(SUMPRODUCT($AH$2:$AH444, (AT$2:AT444-BN444)^2)/(SUM($AH$2:$AH444)-1)),0)</f>
        <v>0</v>
      </c>
      <c r="CI444" s="109" cm="1">
        <f t="array" ref="CI444">IF($AG444,SQRT(SUMPRODUCT($AH$2:$AH444, (AU$2:AU444-BO444)^2)/(SUM($AH$2:$AH444)-1)),0)</f>
        <v>0</v>
      </c>
      <c r="CJ444" s="109" cm="1">
        <f t="array" ref="CJ444">IF($AG444,SQRT(SUMPRODUCT($AH$2:$AH444, (AV$2:AV444-BP444)^2)/(SUM($AH$2:$AH444)-1)),0)</f>
        <v>0</v>
      </c>
      <c r="CK444" s="109" cm="1">
        <f t="array" ref="CK444">IF($AG444,SQRT(SUMPRODUCT($AH$2:$AH444, (AW$2:AW444-BQ444)^2)/(SUM($AH$2:$AH444)-1)),0)</f>
        <v>0</v>
      </c>
      <c r="CL444" s="109" cm="1">
        <f t="array" ref="CL444">IF($AG444,SQRT(SUMPRODUCT($AH$2:$AH444, (AX$2:AX444-BR444)^2)/(SUM($AH$2:$AH444)-1)),0)</f>
        <v>0</v>
      </c>
      <c r="CM444" s="109" cm="1">
        <f t="array" ref="CM444">IF($AG444,SQRT(SUMPRODUCT($AH$2:$AH444, (AY$2:AY444-BS444)^2)/(SUM($AH$2:$AH444)-1)),0)</f>
        <v>0</v>
      </c>
      <c r="CN444" s="109" cm="1">
        <f t="array" ref="CN444">IF($AG444,SQRT(SUMPRODUCT($AH$2:$AH444, (AZ$2:AZ444-BT444)^2)/(SUM($AH$2:$AH444)-1)),0)</f>
        <v>0</v>
      </c>
      <c r="CO444" s="109" cm="1">
        <f t="array" ref="CO444">IF($AG444,SQRT(SUMPRODUCT($AH$2:$AH444, (BA$2:BA444-BU444)^2)/(SUM($AH$2:$AH444)-1)),0)</f>
        <v>0</v>
      </c>
    </row>
    <row r="445" spans="34:93" x14ac:dyDescent="0.25">
      <c r="AH445" s="99" t="str">
        <f t="shared" si="115"/>
        <v/>
      </c>
      <c r="AI445" s="11">
        <f t="shared" ca="1" si="118"/>
        <v>0</v>
      </c>
      <c r="AJ445" s="11">
        <f t="shared" ca="1" si="118"/>
        <v>0</v>
      </c>
      <c r="AK445" s="11">
        <f t="shared" ca="1" si="118"/>
        <v>0</v>
      </c>
      <c r="AL445" s="11">
        <f t="shared" ca="1" si="118"/>
        <v>0</v>
      </c>
      <c r="AM445" s="11">
        <f t="shared" ca="1" si="118"/>
        <v>0</v>
      </c>
      <c r="AN445" s="11">
        <f t="shared" ca="1" si="118"/>
        <v>0</v>
      </c>
      <c r="AO445" s="11">
        <f t="shared" ca="1" si="118"/>
        <v>0</v>
      </c>
      <c r="AP445" s="11">
        <f t="shared" ca="1" si="118"/>
        <v>0</v>
      </c>
      <c r="AQ445" s="11">
        <f t="shared" ca="1" si="118"/>
        <v>0</v>
      </c>
      <c r="AR445" s="11">
        <f t="shared" ca="1" si="118"/>
        <v>0</v>
      </c>
      <c r="AS445" s="11">
        <f t="shared" ca="1" si="119"/>
        <v>0</v>
      </c>
      <c r="AT445" s="11">
        <f t="shared" ca="1" si="119"/>
        <v>0</v>
      </c>
      <c r="AU445" s="11">
        <f t="shared" ca="1" si="119"/>
        <v>0</v>
      </c>
      <c r="AV445" s="11">
        <f t="shared" ca="1" si="119"/>
        <v>0</v>
      </c>
      <c r="AW445" s="11">
        <f t="shared" ca="1" si="119"/>
        <v>0</v>
      </c>
      <c r="AX445" s="11">
        <f t="shared" ca="1" si="119"/>
        <v>0</v>
      </c>
      <c r="AY445" s="11">
        <f t="shared" ca="1" si="119"/>
        <v>0</v>
      </c>
      <c r="AZ445" s="11">
        <f t="shared" ca="1" si="119"/>
        <v>0</v>
      </c>
      <c r="BA445" s="11">
        <f t="shared" ca="1" si="119"/>
        <v>0</v>
      </c>
      <c r="BB445" s="11"/>
      <c r="BC445" s="11">
        <f>IF($AG445,SUMPRODUCT(AI$2:AI445,$AH$2:$AH445)/SUM($AH$2:$AH445),0)</f>
        <v>0</v>
      </c>
      <c r="BD445" s="11">
        <f>IF($AG445,SUMPRODUCT(AJ$2:AJ445,$AH$2:$AH445)/SUM($AH$2:$AH445),0)</f>
        <v>0</v>
      </c>
      <c r="BE445" s="11">
        <f>IF($AG445,SUMPRODUCT(AK$2:AK445,$AH$2:$AH445)/SUM($AH$2:$AH445),0)</f>
        <v>0</v>
      </c>
      <c r="BF445" s="11">
        <f>IF($AG445,SUMPRODUCT(AL$2:AL445,$AH$2:$AH445)/SUM($AH$2:$AH445),0)</f>
        <v>0</v>
      </c>
      <c r="BG445" s="11">
        <f>IF($AG445,SUMPRODUCT(AM$2:AM445,$AH$2:$AH445)/SUM($AH$2:$AH445),0)</f>
        <v>0</v>
      </c>
      <c r="BH445" s="11">
        <f>IF($AG445,SUMPRODUCT(AN$2:AN445,$AH$2:$AH445)/SUM($AH$2:$AH445),0)</f>
        <v>0</v>
      </c>
      <c r="BI445" s="11">
        <f>IF($AG445,SUMPRODUCT(AO$2:AO445,$AH$2:$AH445)/SUM($AH$2:$AH445),0)</f>
        <v>0</v>
      </c>
      <c r="BJ445" s="11">
        <f>IF($AG445,SUMPRODUCT(AP$2:AP445,$AH$2:$AH445)/SUM($AH$2:$AH445),0)</f>
        <v>0</v>
      </c>
      <c r="BK445" s="11">
        <f>IF($AG445,SUMPRODUCT(AQ$2:AQ445,$AH$2:$AH445)/SUM($AH$2:$AH445),0)</f>
        <v>0</v>
      </c>
      <c r="BL445" s="11">
        <f>IF($AG445,SUMPRODUCT(AR$2:AR445,$AH$2:$AH445)/SUM($AH$2:$AH445),0)</f>
        <v>0</v>
      </c>
      <c r="BM445" s="11">
        <f>IF($AG445,SUMPRODUCT(AS$2:AS445,$AH$2:$AH445)/SUM($AH$2:$AH445),0)</f>
        <v>0</v>
      </c>
      <c r="BN445" s="11">
        <f>IF($AG445,SUMPRODUCT(AT$2:AT445,$AH$2:$AH445)/SUM($AH$2:$AH445),0)</f>
        <v>0</v>
      </c>
      <c r="BO445" s="11">
        <f>IF($AG445,SUMPRODUCT(AU$2:AU445,$AH$2:$AH445)/SUM($AH$2:$AH445),0)</f>
        <v>0</v>
      </c>
      <c r="BP445" s="11">
        <f>IF($AG445,SUMPRODUCT(AV$2:AV445,$AH$2:$AH445)/SUM($AH$2:$AH445),0)</f>
        <v>0</v>
      </c>
      <c r="BQ445" s="11">
        <f>IF($AG445,SUMPRODUCT(AW$2:AW445,$AH$2:$AH445)/SUM($AH$2:$AH445),0)</f>
        <v>0</v>
      </c>
      <c r="BR445" s="11">
        <f>IF($AG445,SUMPRODUCT(AX$2:AX445,$AH$2:$AH445)/SUM($AH$2:$AH445),0)</f>
        <v>0</v>
      </c>
      <c r="BS445" s="11">
        <f>IF($AG445,SUMPRODUCT(AY$2:AY445,$AH$2:$AH445)/SUM($AH$2:$AH445),0)</f>
        <v>0</v>
      </c>
      <c r="BT445" s="11">
        <f>IF($AG445,SUMPRODUCT(AZ$2:AZ445,$AH$2:$AH445)/SUM($AH$2:$AH445),0)</f>
        <v>0</v>
      </c>
      <c r="BU445" s="11">
        <f>IF($AG445,SUMPRODUCT(BA$2:BA445,$AH$2:$AH445)/SUM($AH$2:$AH445),0)</f>
        <v>0</v>
      </c>
      <c r="BV445" s="11"/>
      <c r="BW445" s="109" cm="1">
        <f t="array" ref="BW445">IF($AG445,SQRT(SUMPRODUCT($AH$2:$AH445, (AI$2:AI445-BC445)^2)/(SUM($AH$2:$AH445)-1)),0)</f>
        <v>0</v>
      </c>
      <c r="BX445" s="109" cm="1">
        <f t="array" ref="BX445">IF($AG445,SQRT(SUMPRODUCT($AH$2:$AH445, (AJ$2:AJ445-BD445)^2)/(SUM($AH$2:$AH445)-1)),0)</f>
        <v>0</v>
      </c>
      <c r="BY445" s="109" cm="1">
        <f t="array" ref="BY445">IF($AG445,SQRT(SUMPRODUCT($AH$2:$AH445, (AK$2:AK445-BE445)^2)/(SUM($AH$2:$AH445)-1)),0)</f>
        <v>0</v>
      </c>
      <c r="BZ445" s="109" cm="1">
        <f t="array" ref="BZ445">IF($AG445,SQRT(SUMPRODUCT($AH$2:$AH445, (AL$2:AL445-BF445)^2)/(SUM($AH$2:$AH445)-1)),0)</f>
        <v>0</v>
      </c>
      <c r="CA445" s="109" cm="1">
        <f t="array" ref="CA445">IF($AG445,SQRT(SUMPRODUCT($AH$2:$AH445, (AM$2:AM445-BG445)^2)/(SUM($AH$2:$AH445)-1)),0)</f>
        <v>0</v>
      </c>
      <c r="CB445" s="109" cm="1">
        <f t="array" ref="CB445">IF($AG445,SQRT(SUMPRODUCT($AH$2:$AH445, (AN$2:AN445-BH445)^2)/(SUM($AH$2:$AH445)-1)),0)</f>
        <v>0</v>
      </c>
      <c r="CC445" s="109" cm="1">
        <f t="array" ref="CC445">IF($AG445,SQRT(SUMPRODUCT($AH$2:$AH445, (AO$2:AO445-BI445)^2)/(SUM($AH$2:$AH445)-1)),0)</f>
        <v>0</v>
      </c>
      <c r="CD445" s="109" cm="1">
        <f t="array" ref="CD445">IF($AG445,SQRT(SUMPRODUCT($AH$2:$AH445, (AP$2:AP445-BJ445)^2)/(SUM($AH$2:$AH445)-1)),0)</f>
        <v>0</v>
      </c>
      <c r="CE445" s="109" cm="1">
        <f t="array" ref="CE445">IF($AG445,SQRT(SUMPRODUCT($AH$2:$AH445, (AQ$2:AQ445-BK445)^2)/(SUM($AH$2:$AH445)-1)),0)</f>
        <v>0</v>
      </c>
      <c r="CF445" s="109" cm="1">
        <f t="array" ref="CF445">IF($AG445,SQRT(SUMPRODUCT($AH$2:$AH445, (AR$2:AR445-BL445)^2)/(SUM($AH$2:$AH445)-1)),0)</f>
        <v>0</v>
      </c>
      <c r="CG445" s="109" cm="1">
        <f t="array" ref="CG445">IF($AG445,SQRT(SUMPRODUCT($AH$2:$AH445, (AS$2:AS445-BM445)^2)/(SUM($AH$2:$AH445)-1)),0)</f>
        <v>0</v>
      </c>
      <c r="CH445" s="109" cm="1">
        <f t="array" ref="CH445">IF($AG445,SQRT(SUMPRODUCT($AH$2:$AH445, (AT$2:AT445-BN445)^2)/(SUM($AH$2:$AH445)-1)),0)</f>
        <v>0</v>
      </c>
      <c r="CI445" s="109" cm="1">
        <f t="array" ref="CI445">IF($AG445,SQRT(SUMPRODUCT($AH$2:$AH445, (AU$2:AU445-BO445)^2)/(SUM($AH$2:$AH445)-1)),0)</f>
        <v>0</v>
      </c>
      <c r="CJ445" s="109" cm="1">
        <f t="array" ref="CJ445">IF($AG445,SQRT(SUMPRODUCT($AH$2:$AH445, (AV$2:AV445-BP445)^2)/(SUM($AH$2:$AH445)-1)),0)</f>
        <v>0</v>
      </c>
      <c r="CK445" s="109" cm="1">
        <f t="array" ref="CK445">IF($AG445,SQRT(SUMPRODUCT($AH$2:$AH445, (AW$2:AW445-BQ445)^2)/(SUM($AH$2:$AH445)-1)),0)</f>
        <v>0</v>
      </c>
      <c r="CL445" s="109" cm="1">
        <f t="array" ref="CL445">IF($AG445,SQRT(SUMPRODUCT($AH$2:$AH445, (AX$2:AX445-BR445)^2)/(SUM($AH$2:$AH445)-1)),0)</f>
        <v>0</v>
      </c>
      <c r="CM445" s="109" cm="1">
        <f t="array" ref="CM445">IF($AG445,SQRT(SUMPRODUCT($AH$2:$AH445, (AY$2:AY445-BS445)^2)/(SUM($AH$2:$AH445)-1)),0)</f>
        <v>0</v>
      </c>
      <c r="CN445" s="109" cm="1">
        <f t="array" ref="CN445">IF($AG445,SQRT(SUMPRODUCT($AH$2:$AH445, (AZ$2:AZ445-BT445)^2)/(SUM($AH$2:$AH445)-1)),0)</f>
        <v>0</v>
      </c>
      <c r="CO445" s="109" cm="1">
        <f t="array" ref="CO445">IF($AG445,SQRT(SUMPRODUCT($AH$2:$AH445, (BA$2:BA445-BU445)^2)/(SUM($AH$2:$AH445)-1)),0)</f>
        <v>0</v>
      </c>
    </row>
    <row r="446" spans="34:93" x14ac:dyDescent="0.25">
      <c r="AH446" s="99" t="str">
        <f t="shared" si="115"/>
        <v/>
      </c>
      <c r="AI446" s="11">
        <f t="shared" ca="1" si="118"/>
        <v>0</v>
      </c>
      <c r="AJ446" s="11">
        <f t="shared" ca="1" si="118"/>
        <v>0</v>
      </c>
      <c r="AK446" s="11">
        <f t="shared" ca="1" si="118"/>
        <v>0</v>
      </c>
      <c r="AL446" s="11">
        <f t="shared" ca="1" si="118"/>
        <v>0</v>
      </c>
      <c r="AM446" s="11">
        <f t="shared" ca="1" si="118"/>
        <v>0</v>
      </c>
      <c r="AN446" s="11">
        <f t="shared" ca="1" si="118"/>
        <v>0</v>
      </c>
      <c r="AO446" s="11">
        <f t="shared" ca="1" si="118"/>
        <v>0</v>
      </c>
      <c r="AP446" s="11">
        <f t="shared" ca="1" si="118"/>
        <v>0</v>
      </c>
      <c r="AQ446" s="11">
        <f t="shared" ca="1" si="118"/>
        <v>0</v>
      </c>
      <c r="AR446" s="11">
        <f t="shared" ca="1" si="118"/>
        <v>0</v>
      </c>
      <c r="AS446" s="11">
        <f t="shared" ca="1" si="119"/>
        <v>0</v>
      </c>
      <c r="AT446" s="11">
        <f t="shared" ca="1" si="119"/>
        <v>0</v>
      </c>
      <c r="AU446" s="11">
        <f t="shared" ca="1" si="119"/>
        <v>0</v>
      </c>
      <c r="AV446" s="11">
        <f t="shared" ca="1" si="119"/>
        <v>0</v>
      </c>
      <c r="AW446" s="11">
        <f t="shared" ca="1" si="119"/>
        <v>0</v>
      </c>
      <c r="AX446" s="11">
        <f t="shared" ca="1" si="119"/>
        <v>0</v>
      </c>
      <c r="AY446" s="11">
        <f t="shared" ca="1" si="119"/>
        <v>0</v>
      </c>
      <c r="AZ446" s="11">
        <f t="shared" ca="1" si="119"/>
        <v>0</v>
      </c>
      <c r="BA446" s="11">
        <f t="shared" ca="1" si="119"/>
        <v>0</v>
      </c>
      <c r="BB446" s="11"/>
      <c r="BC446" s="11">
        <f>IF($AG446,SUMPRODUCT(AI$2:AI446,$AH$2:$AH446)/SUM($AH$2:$AH446),0)</f>
        <v>0</v>
      </c>
      <c r="BD446" s="11">
        <f>IF($AG446,SUMPRODUCT(AJ$2:AJ446,$AH$2:$AH446)/SUM($AH$2:$AH446),0)</f>
        <v>0</v>
      </c>
      <c r="BE446" s="11">
        <f>IF($AG446,SUMPRODUCT(AK$2:AK446,$AH$2:$AH446)/SUM($AH$2:$AH446),0)</f>
        <v>0</v>
      </c>
      <c r="BF446" s="11">
        <f>IF($AG446,SUMPRODUCT(AL$2:AL446,$AH$2:$AH446)/SUM($AH$2:$AH446),0)</f>
        <v>0</v>
      </c>
      <c r="BG446" s="11">
        <f>IF($AG446,SUMPRODUCT(AM$2:AM446,$AH$2:$AH446)/SUM($AH$2:$AH446),0)</f>
        <v>0</v>
      </c>
      <c r="BH446" s="11">
        <f>IF($AG446,SUMPRODUCT(AN$2:AN446,$AH$2:$AH446)/SUM($AH$2:$AH446),0)</f>
        <v>0</v>
      </c>
      <c r="BI446" s="11">
        <f>IF($AG446,SUMPRODUCT(AO$2:AO446,$AH$2:$AH446)/SUM($AH$2:$AH446),0)</f>
        <v>0</v>
      </c>
      <c r="BJ446" s="11">
        <f>IF($AG446,SUMPRODUCT(AP$2:AP446,$AH$2:$AH446)/SUM($AH$2:$AH446),0)</f>
        <v>0</v>
      </c>
      <c r="BK446" s="11">
        <f>IF($AG446,SUMPRODUCT(AQ$2:AQ446,$AH$2:$AH446)/SUM($AH$2:$AH446),0)</f>
        <v>0</v>
      </c>
      <c r="BL446" s="11">
        <f>IF($AG446,SUMPRODUCT(AR$2:AR446,$AH$2:$AH446)/SUM($AH$2:$AH446),0)</f>
        <v>0</v>
      </c>
      <c r="BM446" s="11">
        <f>IF($AG446,SUMPRODUCT(AS$2:AS446,$AH$2:$AH446)/SUM($AH$2:$AH446),0)</f>
        <v>0</v>
      </c>
      <c r="BN446" s="11">
        <f>IF($AG446,SUMPRODUCT(AT$2:AT446,$AH$2:$AH446)/SUM($AH$2:$AH446),0)</f>
        <v>0</v>
      </c>
      <c r="BO446" s="11">
        <f>IF($AG446,SUMPRODUCT(AU$2:AU446,$AH$2:$AH446)/SUM($AH$2:$AH446),0)</f>
        <v>0</v>
      </c>
      <c r="BP446" s="11">
        <f>IF($AG446,SUMPRODUCT(AV$2:AV446,$AH$2:$AH446)/SUM($AH$2:$AH446),0)</f>
        <v>0</v>
      </c>
      <c r="BQ446" s="11">
        <f>IF($AG446,SUMPRODUCT(AW$2:AW446,$AH$2:$AH446)/SUM($AH$2:$AH446),0)</f>
        <v>0</v>
      </c>
      <c r="BR446" s="11">
        <f>IF($AG446,SUMPRODUCT(AX$2:AX446,$AH$2:$AH446)/SUM($AH$2:$AH446),0)</f>
        <v>0</v>
      </c>
      <c r="BS446" s="11">
        <f>IF($AG446,SUMPRODUCT(AY$2:AY446,$AH$2:$AH446)/SUM($AH$2:$AH446),0)</f>
        <v>0</v>
      </c>
      <c r="BT446" s="11">
        <f>IF($AG446,SUMPRODUCT(AZ$2:AZ446,$AH$2:$AH446)/SUM($AH$2:$AH446),0)</f>
        <v>0</v>
      </c>
      <c r="BU446" s="11">
        <f>IF($AG446,SUMPRODUCT(BA$2:BA446,$AH$2:$AH446)/SUM($AH$2:$AH446),0)</f>
        <v>0</v>
      </c>
      <c r="BV446" s="11"/>
      <c r="BW446" s="109" cm="1">
        <f t="array" ref="BW446">IF($AG446,SQRT(SUMPRODUCT($AH$2:$AH446, (AI$2:AI446-BC446)^2)/(SUM($AH$2:$AH446)-1)),0)</f>
        <v>0</v>
      </c>
      <c r="BX446" s="109" cm="1">
        <f t="array" ref="BX446">IF($AG446,SQRT(SUMPRODUCT($AH$2:$AH446, (AJ$2:AJ446-BD446)^2)/(SUM($AH$2:$AH446)-1)),0)</f>
        <v>0</v>
      </c>
      <c r="BY446" s="109" cm="1">
        <f t="array" ref="BY446">IF($AG446,SQRT(SUMPRODUCT($AH$2:$AH446, (AK$2:AK446-BE446)^2)/(SUM($AH$2:$AH446)-1)),0)</f>
        <v>0</v>
      </c>
      <c r="BZ446" s="109" cm="1">
        <f t="array" ref="BZ446">IF($AG446,SQRT(SUMPRODUCT($AH$2:$AH446, (AL$2:AL446-BF446)^2)/(SUM($AH$2:$AH446)-1)),0)</f>
        <v>0</v>
      </c>
      <c r="CA446" s="109" cm="1">
        <f t="array" ref="CA446">IF($AG446,SQRT(SUMPRODUCT($AH$2:$AH446, (AM$2:AM446-BG446)^2)/(SUM($AH$2:$AH446)-1)),0)</f>
        <v>0</v>
      </c>
      <c r="CB446" s="109" cm="1">
        <f t="array" ref="CB446">IF($AG446,SQRT(SUMPRODUCT($AH$2:$AH446, (AN$2:AN446-BH446)^2)/(SUM($AH$2:$AH446)-1)),0)</f>
        <v>0</v>
      </c>
      <c r="CC446" s="109" cm="1">
        <f t="array" ref="CC446">IF($AG446,SQRT(SUMPRODUCT($AH$2:$AH446, (AO$2:AO446-BI446)^2)/(SUM($AH$2:$AH446)-1)),0)</f>
        <v>0</v>
      </c>
      <c r="CD446" s="109" cm="1">
        <f t="array" ref="CD446">IF($AG446,SQRT(SUMPRODUCT($AH$2:$AH446, (AP$2:AP446-BJ446)^2)/(SUM($AH$2:$AH446)-1)),0)</f>
        <v>0</v>
      </c>
      <c r="CE446" s="109" cm="1">
        <f t="array" ref="CE446">IF($AG446,SQRT(SUMPRODUCT($AH$2:$AH446, (AQ$2:AQ446-BK446)^2)/(SUM($AH$2:$AH446)-1)),0)</f>
        <v>0</v>
      </c>
      <c r="CF446" s="109" cm="1">
        <f t="array" ref="CF446">IF($AG446,SQRT(SUMPRODUCT($AH$2:$AH446, (AR$2:AR446-BL446)^2)/(SUM($AH$2:$AH446)-1)),0)</f>
        <v>0</v>
      </c>
      <c r="CG446" s="109" cm="1">
        <f t="array" ref="CG446">IF($AG446,SQRT(SUMPRODUCT($AH$2:$AH446, (AS$2:AS446-BM446)^2)/(SUM($AH$2:$AH446)-1)),0)</f>
        <v>0</v>
      </c>
      <c r="CH446" s="109" cm="1">
        <f t="array" ref="CH446">IF($AG446,SQRT(SUMPRODUCT($AH$2:$AH446, (AT$2:AT446-BN446)^2)/(SUM($AH$2:$AH446)-1)),0)</f>
        <v>0</v>
      </c>
      <c r="CI446" s="109" cm="1">
        <f t="array" ref="CI446">IF($AG446,SQRT(SUMPRODUCT($AH$2:$AH446, (AU$2:AU446-BO446)^2)/(SUM($AH$2:$AH446)-1)),0)</f>
        <v>0</v>
      </c>
      <c r="CJ446" s="109" cm="1">
        <f t="array" ref="CJ446">IF($AG446,SQRT(SUMPRODUCT($AH$2:$AH446, (AV$2:AV446-BP446)^2)/(SUM($AH$2:$AH446)-1)),0)</f>
        <v>0</v>
      </c>
      <c r="CK446" s="109" cm="1">
        <f t="array" ref="CK446">IF($AG446,SQRT(SUMPRODUCT($AH$2:$AH446, (AW$2:AW446-BQ446)^2)/(SUM($AH$2:$AH446)-1)),0)</f>
        <v>0</v>
      </c>
      <c r="CL446" s="109" cm="1">
        <f t="array" ref="CL446">IF($AG446,SQRT(SUMPRODUCT($AH$2:$AH446, (AX$2:AX446-BR446)^2)/(SUM($AH$2:$AH446)-1)),0)</f>
        <v>0</v>
      </c>
      <c r="CM446" s="109" cm="1">
        <f t="array" ref="CM446">IF($AG446,SQRT(SUMPRODUCT($AH$2:$AH446, (AY$2:AY446-BS446)^2)/(SUM($AH$2:$AH446)-1)),0)</f>
        <v>0</v>
      </c>
      <c r="CN446" s="109" cm="1">
        <f t="array" ref="CN446">IF($AG446,SQRT(SUMPRODUCT($AH$2:$AH446, (AZ$2:AZ446-BT446)^2)/(SUM($AH$2:$AH446)-1)),0)</f>
        <v>0</v>
      </c>
      <c r="CO446" s="109" cm="1">
        <f t="array" ref="CO446">IF($AG446,SQRT(SUMPRODUCT($AH$2:$AH446, (BA$2:BA446-BU446)^2)/(SUM($AH$2:$AH446)-1)),0)</f>
        <v>0</v>
      </c>
    </row>
    <row r="447" spans="34:93" x14ac:dyDescent="0.25">
      <c r="AH447" s="99" t="str">
        <f t="shared" si="115"/>
        <v/>
      </c>
      <c r="AI447" s="11">
        <f t="shared" ca="1" si="118"/>
        <v>0</v>
      </c>
      <c r="AJ447" s="11">
        <f t="shared" ca="1" si="118"/>
        <v>0</v>
      </c>
      <c r="AK447" s="11">
        <f t="shared" ca="1" si="118"/>
        <v>0</v>
      </c>
      <c r="AL447" s="11">
        <f t="shared" ca="1" si="118"/>
        <v>0</v>
      </c>
      <c r="AM447" s="11">
        <f t="shared" ca="1" si="118"/>
        <v>0</v>
      </c>
      <c r="AN447" s="11">
        <f t="shared" ca="1" si="118"/>
        <v>0</v>
      </c>
      <c r="AO447" s="11">
        <f t="shared" ca="1" si="118"/>
        <v>0</v>
      </c>
      <c r="AP447" s="11">
        <f t="shared" ca="1" si="118"/>
        <v>0</v>
      </c>
      <c r="AQ447" s="11">
        <f t="shared" ca="1" si="118"/>
        <v>0</v>
      </c>
      <c r="AR447" s="11">
        <f t="shared" ca="1" si="118"/>
        <v>0</v>
      </c>
      <c r="AS447" s="11">
        <f t="shared" ca="1" si="119"/>
        <v>0</v>
      </c>
      <c r="AT447" s="11">
        <f t="shared" ca="1" si="119"/>
        <v>0</v>
      </c>
      <c r="AU447" s="11">
        <f t="shared" ca="1" si="119"/>
        <v>0</v>
      </c>
      <c r="AV447" s="11">
        <f t="shared" ca="1" si="119"/>
        <v>0</v>
      </c>
      <c r="AW447" s="11">
        <f t="shared" ca="1" si="119"/>
        <v>0</v>
      </c>
      <c r="AX447" s="11">
        <f t="shared" ca="1" si="119"/>
        <v>0</v>
      </c>
      <c r="AY447" s="11">
        <f t="shared" ca="1" si="119"/>
        <v>0</v>
      </c>
      <c r="AZ447" s="11">
        <f t="shared" ca="1" si="119"/>
        <v>0</v>
      </c>
      <c r="BA447" s="11">
        <f t="shared" ca="1" si="119"/>
        <v>0</v>
      </c>
      <c r="BB447" s="11"/>
      <c r="BC447" s="11">
        <f>IF($AG447,SUMPRODUCT(AI$2:AI447,$AH$2:$AH447)/SUM($AH$2:$AH447),0)</f>
        <v>0</v>
      </c>
      <c r="BD447" s="11">
        <f>IF($AG447,SUMPRODUCT(AJ$2:AJ447,$AH$2:$AH447)/SUM($AH$2:$AH447),0)</f>
        <v>0</v>
      </c>
      <c r="BE447" s="11">
        <f>IF($AG447,SUMPRODUCT(AK$2:AK447,$AH$2:$AH447)/SUM($AH$2:$AH447),0)</f>
        <v>0</v>
      </c>
      <c r="BF447" s="11">
        <f>IF($AG447,SUMPRODUCT(AL$2:AL447,$AH$2:$AH447)/SUM($AH$2:$AH447),0)</f>
        <v>0</v>
      </c>
      <c r="BG447" s="11">
        <f>IF($AG447,SUMPRODUCT(AM$2:AM447,$AH$2:$AH447)/SUM($AH$2:$AH447),0)</f>
        <v>0</v>
      </c>
      <c r="BH447" s="11">
        <f>IF($AG447,SUMPRODUCT(AN$2:AN447,$AH$2:$AH447)/SUM($AH$2:$AH447),0)</f>
        <v>0</v>
      </c>
      <c r="BI447" s="11">
        <f>IF($AG447,SUMPRODUCT(AO$2:AO447,$AH$2:$AH447)/SUM($AH$2:$AH447),0)</f>
        <v>0</v>
      </c>
      <c r="BJ447" s="11">
        <f>IF($AG447,SUMPRODUCT(AP$2:AP447,$AH$2:$AH447)/SUM($AH$2:$AH447),0)</f>
        <v>0</v>
      </c>
      <c r="BK447" s="11">
        <f>IF($AG447,SUMPRODUCT(AQ$2:AQ447,$AH$2:$AH447)/SUM($AH$2:$AH447),0)</f>
        <v>0</v>
      </c>
      <c r="BL447" s="11">
        <f>IF($AG447,SUMPRODUCT(AR$2:AR447,$AH$2:$AH447)/SUM($AH$2:$AH447),0)</f>
        <v>0</v>
      </c>
      <c r="BM447" s="11">
        <f>IF($AG447,SUMPRODUCT(AS$2:AS447,$AH$2:$AH447)/SUM($AH$2:$AH447),0)</f>
        <v>0</v>
      </c>
      <c r="BN447" s="11">
        <f>IF($AG447,SUMPRODUCT(AT$2:AT447,$AH$2:$AH447)/SUM($AH$2:$AH447),0)</f>
        <v>0</v>
      </c>
      <c r="BO447" s="11">
        <f>IF($AG447,SUMPRODUCT(AU$2:AU447,$AH$2:$AH447)/SUM($AH$2:$AH447),0)</f>
        <v>0</v>
      </c>
      <c r="BP447" s="11">
        <f>IF($AG447,SUMPRODUCT(AV$2:AV447,$AH$2:$AH447)/SUM($AH$2:$AH447),0)</f>
        <v>0</v>
      </c>
      <c r="BQ447" s="11">
        <f>IF($AG447,SUMPRODUCT(AW$2:AW447,$AH$2:$AH447)/SUM($AH$2:$AH447),0)</f>
        <v>0</v>
      </c>
      <c r="BR447" s="11">
        <f>IF($AG447,SUMPRODUCT(AX$2:AX447,$AH$2:$AH447)/SUM($AH$2:$AH447),0)</f>
        <v>0</v>
      </c>
      <c r="BS447" s="11">
        <f>IF($AG447,SUMPRODUCT(AY$2:AY447,$AH$2:$AH447)/SUM($AH$2:$AH447),0)</f>
        <v>0</v>
      </c>
      <c r="BT447" s="11">
        <f>IF($AG447,SUMPRODUCT(AZ$2:AZ447,$AH$2:$AH447)/SUM($AH$2:$AH447),0)</f>
        <v>0</v>
      </c>
      <c r="BU447" s="11">
        <f>IF($AG447,SUMPRODUCT(BA$2:BA447,$AH$2:$AH447)/SUM($AH$2:$AH447),0)</f>
        <v>0</v>
      </c>
      <c r="BV447" s="11"/>
      <c r="BW447" s="109" cm="1">
        <f t="array" ref="BW447">IF($AG447,SQRT(SUMPRODUCT($AH$2:$AH447, (AI$2:AI447-BC447)^2)/(SUM($AH$2:$AH447)-1)),0)</f>
        <v>0</v>
      </c>
      <c r="BX447" s="109" cm="1">
        <f t="array" ref="BX447">IF($AG447,SQRT(SUMPRODUCT($AH$2:$AH447, (AJ$2:AJ447-BD447)^2)/(SUM($AH$2:$AH447)-1)),0)</f>
        <v>0</v>
      </c>
      <c r="BY447" s="109" cm="1">
        <f t="array" ref="BY447">IF($AG447,SQRT(SUMPRODUCT($AH$2:$AH447, (AK$2:AK447-BE447)^2)/(SUM($AH$2:$AH447)-1)),0)</f>
        <v>0</v>
      </c>
      <c r="BZ447" s="109" cm="1">
        <f t="array" ref="BZ447">IF($AG447,SQRT(SUMPRODUCT($AH$2:$AH447, (AL$2:AL447-BF447)^2)/(SUM($AH$2:$AH447)-1)),0)</f>
        <v>0</v>
      </c>
      <c r="CA447" s="109" cm="1">
        <f t="array" ref="CA447">IF($AG447,SQRT(SUMPRODUCT($AH$2:$AH447, (AM$2:AM447-BG447)^2)/(SUM($AH$2:$AH447)-1)),0)</f>
        <v>0</v>
      </c>
      <c r="CB447" s="109" cm="1">
        <f t="array" ref="CB447">IF($AG447,SQRT(SUMPRODUCT($AH$2:$AH447, (AN$2:AN447-BH447)^2)/(SUM($AH$2:$AH447)-1)),0)</f>
        <v>0</v>
      </c>
      <c r="CC447" s="109" cm="1">
        <f t="array" ref="CC447">IF($AG447,SQRT(SUMPRODUCT($AH$2:$AH447, (AO$2:AO447-BI447)^2)/(SUM($AH$2:$AH447)-1)),0)</f>
        <v>0</v>
      </c>
      <c r="CD447" s="109" cm="1">
        <f t="array" ref="CD447">IF($AG447,SQRT(SUMPRODUCT($AH$2:$AH447, (AP$2:AP447-BJ447)^2)/(SUM($AH$2:$AH447)-1)),0)</f>
        <v>0</v>
      </c>
      <c r="CE447" s="109" cm="1">
        <f t="array" ref="CE447">IF($AG447,SQRT(SUMPRODUCT($AH$2:$AH447, (AQ$2:AQ447-BK447)^2)/(SUM($AH$2:$AH447)-1)),0)</f>
        <v>0</v>
      </c>
      <c r="CF447" s="109" cm="1">
        <f t="array" ref="CF447">IF($AG447,SQRT(SUMPRODUCT($AH$2:$AH447, (AR$2:AR447-BL447)^2)/(SUM($AH$2:$AH447)-1)),0)</f>
        <v>0</v>
      </c>
      <c r="CG447" s="109" cm="1">
        <f t="array" ref="CG447">IF($AG447,SQRT(SUMPRODUCT($AH$2:$AH447, (AS$2:AS447-BM447)^2)/(SUM($AH$2:$AH447)-1)),0)</f>
        <v>0</v>
      </c>
      <c r="CH447" s="109" cm="1">
        <f t="array" ref="CH447">IF($AG447,SQRT(SUMPRODUCT($AH$2:$AH447, (AT$2:AT447-BN447)^2)/(SUM($AH$2:$AH447)-1)),0)</f>
        <v>0</v>
      </c>
      <c r="CI447" s="109" cm="1">
        <f t="array" ref="CI447">IF($AG447,SQRT(SUMPRODUCT($AH$2:$AH447, (AU$2:AU447-BO447)^2)/(SUM($AH$2:$AH447)-1)),0)</f>
        <v>0</v>
      </c>
      <c r="CJ447" s="109" cm="1">
        <f t="array" ref="CJ447">IF($AG447,SQRT(SUMPRODUCT($AH$2:$AH447, (AV$2:AV447-BP447)^2)/(SUM($AH$2:$AH447)-1)),0)</f>
        <v>0</v>
      </c>
      <c r="CK447" s="109" cm="1">
        <f t="array" ref="CK447">IF($AG447,SQRT(SUMPRODUCT($AH$2:$AH447, (AW$2:AW447-BQ447)^2)/(SUM($AH$2:$AH447)-1)),0)</f>
        <v>0</v>
      </c>
      <c r="CL447" s="109" cm="1">
        <f t="array" ref="CL447">IF($AG447,SQRT(SUMPRODUCT($AH$2:$AH447, (AX$2:AX447-BR447)^2)/(SUM($AH$2:$AH447)-1)),0)</f>
        <v>0</v>
      </c>
      <c r="CM447" s="109" cm="1">
        <f t="array" ref="CM447">IF($AG447,SQRT(SUMPRODUCT($AH$2:$AH447, (AY$2:AY447-BS447)^2)/(SUM($AH$2:$AH447)-1)),0)</f>
        <v>0</v>
      </c>
      <c r="CN447" s="109" cm="1">
        <f t="array" ref="CN447">IF($AG447,SQRT(SUMPRODUCT($AH$2:$AH447, (AZ$2:AZ447-BT447)^2)/(SUM($AH$2:$AH447)-1)),0)</f>
        <v>0</v>
      </c>
      <c r="CO447" s="109" cm="1">
        <f t="array" ref="CO447">IF($AG447,SQRT(SUMPRODUCT($AH$2:$AH447, (BA$2:BA447-BU447)^2)/(SUM($AH$2:$AH447)-1)),0)</f>
        <v>0</v>
      </c>
    </row>
    <row r="448" spans="34:93" x14ac:dyDescent="0.25">
      <c r="AH448" s="99" t="str">
        <f t="shared" si="115"/>
        <v/>
      </c>
      <c r="AI448" s="11">
        <f t="shared" ca="1" si="118"/>
        <v>0</v>
      </c>
      <c r="AJ448" s="11">
        <f t="shared" ca="1" si="118"/>
        <v>0</v>
      </c>
      <c r="AK448" s="11">
        <f t="shared" ca="1" si="118"/>
        <v>0</v>
      </c>
      <c r="AL448" s="11">
        <f t="shared" ca="1" si="118"/>
        <v>0</v>
      </c>
      <c r="AM448" s="11">
        <f t="shared" ca="1" si="118"/>
        <v>0</v>
      </c>
      <c r="AN448" s="11">
        <f t="shared" ca="1" si="118"/>
        <v>0</v>
      </c>
      <c r="AO448" s="11">
        <f t="shared" ca="1" si="118"/>
        <v>0</v>
      </c>
      <c r="AP448" s="11">
        <f t="shared" ca="1" si="118"/>
        <v>0</v>
      </c>
      <c r="AQ448" s="11">
        <f t="shared" ca="1" si="118"/>
        <v>0</v>
      </c>
      <c r="AR448" s="11">
        <f t="shared" ca="1" si="118"/>
        <v>0</v>
      </c>
      <c r="AS448" s="11">
        <f t="shared" ca="1" si="119"/>
        <v>0</v>
      </c>
      <c r="AT448" s="11">
        <f t="shared" ca="1" si="119"/>
        <v>0</v>
      </c>
      <c r="AU448" s="11">
        <f t="shared" ca="1" si="119"/>
        <v>0</v>
      </c>
      <c r="AV448" s="11">
        <f t="shared" ca="1" si="119"/>
        <v>0</v>
      </c>
      <c r="AW448" s="11">
        <f t="shared" ca="1" si="119"/>
        <v>0</v>
      </c>
      <c r="AX448" s="11">
        <f t="shared" ca="1" si="119"/>
        <v>0</v>
      </c>
      <c r="AY448" s="11">
        <f t="shared" ca="1" si="119"/>
        <v>0</v>
      </c>
      <c r="AZ448" s="11">
        <f t="shared" ca="1" si="119"/>
        <v>0</v>
      </c>
      <c r="BA448" s="11">
        <f t="shared" ca="1" si="119"/>
        <v>0</v>
      </c>
      <c r="BB448" s="11"/>
      <c r="BC448" s="11">
        <f>IF($AG448,SUMPRODUCT(AI$2:AI448,$AH$2:$AH448)/SUM($AH$2:$AH448),0)</f>
        <v>0</v>
      </c>
      <c r="BD448" s="11">
        <f>IF($AG448,SUMPRODUCT(AJ$2:AJ448,$AH$2:$AH448)/SUM($AH$2:$AH448),0)</f>
        <v>0</v>
      </c>
      <c r="BE448" s="11">
        <f>IF($AG448,SUMPRODUCT(AK$2:AK448,$AH$2:$AH448)/SUM($AH$2:$AH448),0)</f>
        <v>0</v>
      </c>
      <c r="BF448" s="11">
        <f>IF($AG448,SUMPRODUCT(AL$2:AL448,$AH$2:$AH448)/SUM($AH$2:$AH448),0)</f>
        <v>0</v>
      </c>
      <c r="BG448" s="11">
        <f>IF($AG448,SUMPRODUCT(AM$2:AM448,$AH$2:$AH448)/SUM($AH$2:$AH448),0)</f>
        <v>0</v>
      </c>
      <c r="BH448" s="11">
        <f>IF($AG448,SUMPRODUCT(AN$2:AN448,$AH$2:$AH448)/SUM($AH$2:$AH448),0)</f>
        <v>0</v>
      </c>
      <c r="BI448" s="11">
        <f>IF($AG448,SUMPRODUCT(AO$2:AO448,$AH$2:$AH448)/SUM($AH$2:$AH448),0)</f>
        <v>0</v>
      </c>
      <c r="BJ448" s="11">
        <f>IF($AG448,SUMPRODUCT(AP$2:AP448,$AH$2:$AH448)/SUM($AH$2:$AH448),0)</f>
        <v>0</v>
      </c>
      <c r="BK448" s="11">
        <f>IF($AG448,SUMPRODUCT(AQ$2:AQ448,$AH$2:$AH448)/SUM($AH$2:$AH448),0)</f>
        <v>0</v>
      </c>
      <c r="BL448" s="11">
        <f>IF($AG448,SUMPRODUCT(AR$2:AR448,$AH$2:$AH448)/SUM($AH$2:$AH448),0)</f>
        <v>0</v>
      </c>
      <c r="BM448" s="11">
        <f>IF($AG448,SUMPRODUCT(AS$2:AS448,$AH$2:$AH448)/SUM($AH$2:$AH448),0)</f>
        <v>0</v>
      </c>
      <c r="BN448" s="11">
        <f>IF($AG448,SUMPRODUCT(AT$2:AT448,$AH$2:$AH448)/SUM($AH$2:$AH448),0)</f>
        <v>0</v>
      </c>
      <c r="BO448" s="11">
        <f>IF($AG448,SUMPRODUCT(AU$2:AU448,$AH$2:$AH448)/SUM($AH$2:$AH448),0)</f>
        <v>0</v>
      </c>
      <c r="BP448" s="11">
        <f>IF($AG448,SUMPRODUCT(AV$2:AV448,$AH$2:$AH448)/SUM($AH$2:$AH448),0)</f>
        <v>0</v>
      </c>
      <c r="BQ448" s="11">
        <f>IF($AG448,SUMPRODUCT(AW$2:AW448,$AH$2:$AH448)/SUM($AH$2:$AH448),0)</f>
        <v>0</v>
      </c>
      <c r="BR448" s="11">
        <f>IF($AG448,SUMPRODUCT(AX$2:AX448,$AH$2:$AH448)/SUM($AH$2:$AH448),0)</f>
        <v>0</v>
      </c>
      <c r="BS448" s="11">
        <f>IF($AG448,SUMPRODUCT(AY$2:AY448,$AH$2:$AH448)/SUM($AH$2:$AH448),0)</f>
        <v>0</v>
      </c>
      <c r="BT448" s="11">
        <f>IF($AG448,SUMPRODUCT(AZ$2:AZ448,$AH$2:$AH448)/SUM($AH$2:$AH448),0)</f>
        <v>0</v>
      </c>
      <c r="BU448" s="11">
        <f>IF($AG448,SUMPRODUCT(BA$2:BA448,$AH$2:$AH448)/SUM($AH$2:$AH448),0)</f>
        <v>0</v>
      </c>
      <c r="BV448" s="11"/>
      <c r="BW448" s="109" cm="1">
        <f t="array" ref="BW448">IF($AG448,SQRT(SUMPRODUCT($AH$2:$AH448, (AI$2:AI448-BC448)^2)/(SUM($AH$2:$AH448)-1)),0)</f>
        <v>0</v>
      </c>
      <c r="BX448" s="109" cm="1">
        <f t="array" ref="BX448">IF($AG448,SQRT(SUMPRODUCT($AH$2:$AH448, (AJ$2:AJ448-BD448)^2)/(SUM($AH$2:$AH448)-1)),0)</f>
        <v>0</v>
      </c>
      <c r="BY448" s="109" cm="1">
        <f t="array" ref="BY448">IF($AG448,SQRT(SUMPRODUCT($AH$2:$AH448, (AK$2:AK448-BE448)^2)/(SUM($AH$2:$AH448)-1)),0)</f>
        <v>0</v>
      </c>
      <c r="BZ448" s="109" cm="1">
        <f t="array" ref="BZ448">IF($AG448,SQRT(SUMPRODUCT($AH$2:$AH448, (AL$2:AL448-BF448)^2)/(SUM($AH$2:$AH448)-1)),0)</f>
        <v>0</v>
      </c>
      <c r="CA448" s="109" cm="1">
        <f t="array" ref="CA448">IF($AG448,SQRT(SUMPRODUCT($AH$2:$AH448, (AM$2:AM448-BG448)^2)/(SUM($AH$2:$AH448)-1)),0)</f>
        <v>0</v>
      </c>
      <c r="CB448" s="109" cm="1">
        <f t="array" ref="CB448">IF($AG448,SQRT(SUMPRODUCT($AH$2:$AH448, (AN$2:AN448-BH448)^2)/(SUM($AH$2:$AH448)-1)),0)</f>
        <v>0</v>
      </c>
      <c r="CC448" s="109" cm="1">
        <f t="array" ref="CC448">IF($AG448,SQRT(SUMPRODUCT($AH$2:$AH448, (AO$2:AO448-BI448)^2)/(SUM($AH$2:$AH448)-1)),0)</f>
        <v>0</v>
      </c>
      <c r="CD448" s="109" cm="1">
        <f t="array" ref="CD448">IF($AG448,SQRT(SUMPRODUCT($AH$2:$AH448, (AP$2:AP448-BJ448)^2)/(SUM($AH$2:$AH448)-1)),0)</f>
        <v>0</v>
      </c>
      <c r="CE448" s="109" cm="1">
        <f t="array" ref="CE448">IF($AG448,SQRT(SUMPRODUCT($AH$2:$AH448, (AQ$2:AQ448-BK448)^2)/(SUM($AH$2:$AH448)-1)),0)</f>
        <v>0</v>
      </c>
      <c r="CF448" s="109" cm="1">
        <f t="array" ref="CF448">IF($AG448,SQRT(SUMPRODUCT($AH$2:$AH448, (AR$2:AR448-BL448)^2)/(SUM($AH$2:$AH448)-1)),0)</f>
        <v>0</v>
      </c>
      <c r="CG448" s="109" cm="1">
        <f t="array" ref="CG448">IF($AG448,SQRT(SUMPRODUCT($AH$2:$AH448, (AS$2:AS448-BM448)^2)/(SUM($AH$2:$AH448)-1)),0)</f>
        <v>0</v>
      </c>
      <c r="CH448" s="109" cm="1">
        <f t="array" ref="CH448">IF($AG448,SQRT(SUMPRODUCT($AH$2:$AH448, (AT$2:AT448-BN448)^2)/(SUM($AH$2:$AH448)-1)),0)</f>
        <v>0</v>
      </c>
      <c r="CI448" s="109" cm="1">
        <f t="array" ref="CI448">IF($AG448,SQRT(SUMPRODUCT($AH$2:$AH448, (AU$2:AU448-BO448)^2)/(SUM($AH$2:$AH448)-1)),0)</f>
        <v>0</v>
      </c>
      <c r="CJ448" s="109" cm="1">
        <f t="array" ref="CJ448">IF($AG448,SQRT(SUMPRODUCT($AH$2:$AH448, (AV$2:AV448-BP448)^2)/(SUM($AH$2:$AH448)-1)),0)</f>
        <v>0</v>
      </c>
      <c r="CK448" s="109" cm="1">
        <f t="array" ref="CK448">IF($AG448,SQRT(SUMPRODUCT($AH$2:$AH448, (AW$2:AW448-BQ448)^2)/(SUM($AH$2:$AH448)-1)),0)</f>
        <v>0</v>
      </c>
      <c r="CL448" s="109" cm="1">
        <f t="array" ref="CL448">IF($AG448,SQRT(SUMPRODUCT($AH$2:$AH448, (AX$2:AX448-BR448)^2)/(SUM($AH$2:$AH448)-1)),0)</f>
        <v>0</v>
      </c>
      <c r="CM448" s="109" cm="1">
        <f t="array" ref="CM448">IF($AG448,SQRT(SUMPRODUCT($AH$2:$AH448, (AY$2:AY448-BS448)^2)/(SUM($AH$2:$AH448)-1)),0)</f>
        <v>0</v>
      </c>
      <c r="CN448" s="109" cm="1">
        <f t="array" ref="CN448">IF($AG448,SQRT(SUMPRODUCT($AH$2:$AH448, (AZ$2:AZ448-BT448)^2)/(SUM($AH$2:$AH448)-1)),0)</f>
        <v>0</v>
      </c>
      <c r="CO448" s="109" cm="1">
        <f t="array" ref="CO448">IF($AG448,SQRT(SUMPRODUCT($AH$2:$AH448, (BA$2:BA448-BU448)^2)/(SUM($AH$2:$AH448)-1)),0)</f>
        <v>0</v>
      </c>
    </row>
    <row r="449" spans="34:93" x14ac:dyDescent="0.25">
      <c r="AH449" s="99" t="str">
        <f t="shared" si="115"/>
        <v/>
      </c>
      <c r="AI449" s="11">
        <f t="shared" ca="1" si="118"/>
        <v>0</v>
      </c>
      <c r="AJ449" s="11">
        <f t="shared" ca="1" si="118"/>
        <v>0</v>
      </c>
      <c r="AK449" s="11">
        <f t="shared" ca="1" si="118"/>
        <v>0</v>
      </c>
      <c r="AL449" s="11">
        <f t="shared" ca="1" si="118"/>
        <v>0</v>
      </c>
      <c r="AM449" s="11">
        <f t="shared" ca="1" si="118"/>
        <v>0</v>
      </c>
      <c r="AN449" s="11">
        <f t="shared" ca="1" si="118"/>
        <v>0</v>
      </c>
      <c r="AO449" s="11">
        <f t="shared" ca="1" si="118"/>
        <v>0</v>
      </c>
      <c r="AP449" s="11">
        <f t="shared" ca="1" si="118"/>
        <v>0</v>
      </c>
      <c r="AQ449" s="11">
        <f t="shared" ca="1" si="118"/>
        <v>0</v>
      </c>
      <c r="AR449" s="11">
        <f t="shared" ca="1" si="118"/>
        <v>0</v>
      </c>
      <c r="AS449" s="11">
        <f t="shared" ca="1" si="119"/>
        <v>0</v>
      </c>
      <c r="AT449" s="11">
        <f t="shared" ca="1" si="119"/>
        <v>0</v>
      </c>
      <c r="AU449" s="11">
        <f t="shared" ca="1" si="119"/>
        <v>0</v>
      </c>
      <c r="AV449" s="11">
        <f t="shared" ca="1" si="119"/>
        <v>0</v>
      </c>
      <c r="AW449" s="11">
        <f t="shared" ca="1" si="119"/>
        <v>0</v>
      </c>
      <c r="AX449" s="11">
        <f t="shared" ca="1" si="119"/>
        <v>0</v>
      </c>
      <c r="AY449" s="11">
        <f t="shared" ca="1" si="119"/>
        <v>0</v>
      </c>
      <c r="AZ449" s="11">
        <f t="shared" ca="1" si="119"/>
        <v>0</v>
      </c>
      <c r="BA449" s="11">
        <f t="shared" ca="1" si="119"/>
        <v>0</v>
      </c>
      <c r="BB449" s="11"/>
      <c r="BC449" s="11">
        <f>IF($AG449,SUMPRODUCT(AI$2:AI449,$AH$2:$AH449)/SUM($AH$2:$AH449),0)</f>
        <v>0</v>
      </c>
      <c r="BD449" s="11">
        <f>IF($AG449,SUMPRODUCT(AJ$2:AJ449,$AH$2:$AH449)/SUM($AH$2:$AH449),0)</f>
        <v>0</v>
      </c>
      <c r="BE449" s="11">
        <f>IF($AG449,SUMPRODUCT(AK$2:AK449,$AH$2:$AH449)/SUM($AH$2:$AH449),0)</f>
        <v>0</v>
      </c>
      <c r="BF449" s="11">
        <f>IF($AG449,SUMPRODUCT(AL$2:AL449,$AH$2:$AH449)/SUM($AH$2:$AH449),0)</f>
        <v>0</v>
      </c>
      <c r="BG449" s="11">
        <f>IF($AG449,SUMPRODUCT(AM$2:AM449,$AH$2:$AH449)/SUM($AH$2:$AH449),0)</f>
        <v>0</v>
      </c>
      <c r="BH449" s="11">
        <f>IF($AG449,SUMPRODUCT(AN$2:AN449,$AH$2:$AH449)/SUM($AH$2:$AH449),0)</f>
        <v>0</v>
      </c>
      <c r="BI449" s="11">
        <f>IF($AG449,SUMPRODUCT(AO$2:AO449,$AH$2:$AH449)/SUM($AH$2:$AH449),0)</f>
        <v>0</v>
      </c>
      <c r="BJ449" s="11">
        <f>IF($AG449,SUMPRODUCT(AP$2:AP449,$AH$2:$AH449)/SUM($AH$2:$AH449),0)</f>
        <v>0</v>
      </c>
      <c r="BK449" s="11">
        <f>IF($AG449,SUMPRODUCT(AQ$2:AQ449,$AH$2:$AH449)/SUM($AH$2:$AH449),0)</f>
        <v>0</v>
      </c>
      <c r="BL449" s="11">
        <f>IF($AG449,SUMPRODUCT(AR$2:AR449,$AH$2:$AH449)/SUM($AH$2:$AH449),0)</f>
        <v>0</v>
      </c>
      <c r="BM449" s="11">
        <f>IF($AG449,SUMPRODUCT(AS$2:AS449,$AH$2:$AH449)/SUM($AH$2:$AH449),0)</f>
        <v>0</v>
      </c>
      <c r="BN449" s="11">
        <f>IF($AG449,SUMPRODUCT(AT$2:AT449,$AH$2:$AH449)/SUM($AH$2:$AH449),0)</f>
        <v>0</v>
      </c>
      <c r="BO449" s="11">
        <f>IF($AG449,SUMPRODUCT(AU$2:AU449,$AH$2:$AH449)/SUM($AH$2:$AH449),0)</f>
        <v>0</v>
      </c>
      <c r="BP449" s="11">
        <f>IF($AG449,SUMPRODUCT(AV$2:AV449,$AH$2:$AH449)/SUM($AH$2:$AH449),0)</f>
        <v>0</v>
      </c>
      <c r="BQ449" s="11">
        <f>IF($AG449,SUMPRODUCT(AW$2:AW449,$AH$2:$AH449)/SUM($AH$2:$AH449),0)</f>
        <v>0</v>
      </c>
      <c r="BR449" s="11">
        <f>IF($AG449,SUMPRODUCT(AX$2:AX449,$AH$2:$AH449)/SUM($AH$2:$AH449),0)</f>
        <v>0</v>
      </c>
      <c r="BS449" s="11">
        <f>IF($AG449,SUMPRODUCT(AY$2:AY449,$AH$2:$AH449)/SUM($AH$2:$AH449),0)</f>
        <v>0</v>
      </c>
      <c r="BT449" s="11">
        <f>IF($AG449,SUMPRODUCT(AZ$2:AZ449,$AH$2:$AH449)/SUM($AH$2:$AH449),0)</f>
        <v>0</v>
      </c>
      <c r="BU449" s="11">
        <f>IF($AG449,SUMPRODUCT(BA$2:BA449,$AH$2:$AH449)/SUM($AH$2:$AH449),0)</f>
        <v>0</v>
      </c>
      <c r="BV449" s="11"/>
      <c r="BW449" s="109" cm="1">
        <f t="array" ref="BW449">IF($AG449,SQRT(SUMPRODUCT($AH$2:$AH449, (AI$2:AI449-BC449)^2)/(SUM($AH$2:$AH449)-1)),0)</f>
        <v>0</v>
      </c>
      <c r="BX449" s="109" cm="1">
        <f t="array" ref="BX449">IF($AG449,SQRT(SUMPRODUCT($AH$2:$AH449, (AJ$2:AJ449-BD449)^2)/(SUM($AH$2:$AH449)-1)),0)</f>
        <v>0</v>
      </c>
      <c r="BY449" s="109" cm="1">
        <f t="array" ref="BY449">IF($AG449,SQRT(SUMPRODUCT($AH$2:$AH449, (AK$2:AK449-BE449)^2)/(SUM($AH$2:$AH449)-1)),0)</f>
        <v>0</v>
      </c>
      <c r="BZ449" s="109" cm="1">
        <f t="array" ref="BZ449">IF($AG449,SQRT(SUMPRODUCT($AH$2:$AH449, (AL$2:AL449-BF449)^2)/(SUM($AH$2:$AH449)-1)),0)</f>
        <v>0</v>
      </c>
      <c r="CA449" s="109" cm="1">
        <f t="array" ref="CA449">IF($AG449,SQRT(SUMPRODUCT($AH$2:$AH449, (AM$2:AM449-BG449)^2)/(SUM($AH$2:$AH449)-1)),0)</f>
        <v>0</v>
      </c>
      <c r="CB449" s="109" cm="1">
        <f t="array" ref="CB449">IF($AG449,SQRT(SUMPRODUCT($AH$2:$AH449, (AN$2:AN449-BH449)^2)/(SUM($AH$2:$AH449)-1)),0)</f>
        <v>0</v>
      </c>
      <c r="CC449" s="109" cm="1">
        <f t="array" ref="CC449">IF($AG449,SQRT(SUMPRODUCT($AH$2:$AH449, (AO$2:AO449-BI449)^2)/(SUM($AH$2:$AH449)-1)),0)</f>
        <v>0</v>
      </c>
      <c r="CD449" s="109" cm="1">
        <f t="array" ref="CD449">IF($AG449,SQRT(SUMPRODUCT($AH$2:$AH449, (AP$2:AP449-BJ449)^2)/(SUM($AH$2:$AH449)-1)),0)</f>
        <v>0</v>
      </c>
      <c r="CE449" s="109" cm="1">
        <f t="array" ref="CE449">IF($AG449,SQRT(SUMPRODUCT($AH$2:$AH449, (AQ$2:AQ449-BK449)^2)/(SUM($AH$2:$AH449)-1)),0)</f>
        <v>0</v>
      </c>
      <c r="CF449" s="109" cm="1">
        <f t="array" ref="CF449">IF($AG449,SQRT(SUMPRODUCT($AH$2:$AH449, (AR$2:AR449-BL449)^2)/(SUM($AH$2:$AH449)-1)),0)</f>
        <v>0</v>
      </c>
      <c r="CG449" s="109" cm="1">
        <f t="array" ref="CG449">IF($AG449,SQRT(SUMPRODUCT($AH$2:$AH449, (AS$2:AS449-BM449)^2)/(SUM($AH$2:$AH449)-1)),0)</f>
        <v>0</v>
      </c>
      <c r="CH449" s="109" cm="1">
        <f t="array" ref="CH449">IF($AG449,SQRT(SUMPRODUCT($AH$2:$AH449, (AT$2:AT449-BN449)^2)/(SUM($AH$2:$AH449)-1)),0)</f>
        <v>0</v>
      </c>
      <c r="CI449" s="109" cm="1">
        <f t="array" ref="CI449">IF($AG449,SQRT(SUMPRODUCT($AH$2:$AH449, (AU$2:AU449-BO449)^2)/(SUM($AH$2:$AH449)-1)),0)</f>
        <v>0</v>
      </c>
      <c r="CJ449" s="109" cm="1">
        <f t="array" ref="CJ449">IF($AG449,SQRT(SUMPRODUCT($AH$2:$AH449, (AV$2:AV449-BP449)^2)/(SUM($AH$2:$AH449)-1)),0)</f>
        <v>0</v>
      </c>
      <c r="CK449" s="109" cm="1">
        <f t="array" ref="CK449">IF($AG449,SQRT(SUMPRODUCT($AH$2:$AH449, (AW$2:AW449-BQ449)^2)/(SUM($AH$2:$AH449)-1)),0)</f>
        <v>0</v>
      </c>
      <c r="CL449" s="109" cm="1">
        <f t="array" ref="CL449">IF($AG449,SQRT(SUMPRODUCT($AH$2:$AH449, (AX$2:AX449-BR449)^2)/(SUM($AH$2:$AH449)-1)),0)</f>
        <v>0</v>
      </c>
      <c r="CM449" s="109" cm="1">
        <f t="array" ref="CM449">IF($AG449,SQRT(SUMPRODUCT($AH$2:$AH449, (AY$2:AY449-BS449)^2)/(SUM($AH$2:$AH449)-1)),0)</f>
        <v>0</v>
      </c>
      <c r="CN449" s="109" cm="1">
        <f t="array" ref="CN449">IF($AG449,SQRT(SUMPRODUCT($AH$2:$AH449, (AZ$2:AZ449-BT449)^2)/(SUM($AH$2:$AH449)-1)),0)</f>
        <v>0</v>
      </c>
      <c r="CO449" s="109" cm="1">
        <f t="array" ref="CO449">IF($AG449,SQRT(SUMPRODUCT($AH$2:$AH449, (BA$2:BA449-BU449)^2)/(SUM($AH$2:$AH449)-1)),0)</f>
        <v>0</v>
      </c>
    </row>
    <row r="450" spans="34:93" x14ac:dyDescent="0.25">
      <c r="AH450" s="99" t="str">
        <f t="shared" si="115"/>
        <v/>
      </c>
      <c r="AI450" s="11">
        <f t="shared" ca="1" si="118"/>
        <v>0</v>
      </c>
      <c r="AJ450" s="11">
        <f t="shared" ca="1" si="118"/>
        <v>0</v>
      </c>
      <c r="AK450" s="11">
        <f t="shared" ca="1" si="118"/>
        <v>0</v>
      </c>
      <c r="AL450" s="11">
        <f t="shared" ca="1" si="118"/>
        <v>0</v>
      </c>
      <c r="AM450" s="11">
        <f t="shared" ca="1" si="118"/>
        <v>0</v>
      </c>
      <c r="AN450" s="11">
        <f t="shared" ca="1" si="118"/>
        <v>0</v>
      </c>
      <c r="AO450" s="11">
        <f t="shared" ca="1" si="118"/>
        <v>0</v>
      </c>
      <c r="AP450" s="11">
        <f t="shared" ca="1" si="118"/>
        <v>0</v>
      </c>
      <c r="AQ450" s="11">
        <f t="shared" ca="1" si="118"/>
        <v>0</v>
      </c>
      <c r="AR450" s="11">
        <f t="shared" ca="1" si="118"/>
        <v>0</v>
      </c>
      <c r="AS450" s="11">
        <f t="shared" ca="1" si="119"/>
        <v>0</v>
      </c>
      <c r="AT450" s="11">
        <f t="shared" ca="1" si="119"/>
        <v>0</v>
      </c>
      <c r="AU450" s="11">
        <f t="shared" ca="1" si="119"/>
        <v>0</v>
      </c>
      <c r="AV450" s="11">
        <f t="shared" ca="1" si="119"/>
        <v>0</v>
      </c>
      <c r="AW450" s="11">
        <f t="shared" ca="1" si="119"/>
        <v>0</v>
      </c>
      <c r="AX450" s="11">
        <f t="shared" ca="1" si="119"/>
        <v>0</v>
      </c>
      <c r="AY450" s="11">
        <f t="shared" ca="1" si="119"/>
        <v>0</v>
      </c>
      <c r="AZ450" s="11">
        <f t="shared" ca="1" si="119"/>
        <v>0</v>
      </c>
      <c r="BA450" s="11">
        <f t="shared" ca="1" si="119"/>
        <v>0</v>
      </c>
      <c r="BB450" s="11"/>
      <c r="BC450" s="11">
        <f>IF($AG450,SUMPRODUCT(AI$2:AI450,$AH$2:$AH450)/SUM($AH$2:$AH450),0)</f>
        <v>0</v>
      </c>
      <c r="BD450" s="11">
        <f>IF($AG450,SUMPRODUCT(AJ$2:AJ450,$AH$2:$AH450)/SUM($AH$2:$AH450),0)</f>
        <v>0</v>
      </c>
      <c r="BE450" s="11">
        <f>IF($AG450,SUMPRODUCT(AK$2:AK450,$AH$2:$AH450)/SUM($AH$2:$AH450),0)</f>
        <v>0</v>
      </c>
      <c r="BF450" s="11">
        <f>IF($AG450,SUMPRODUCT(AL$2:AL450,$AH$2:$AH450)/SUM($AH$2:$AH450),0)</f>
        <v>0</v>
      </c>
      <c r="BG450" s="11">
        <f>IF($AG450,SUMPRODUCT(AM$2:AM450,$AH$2:$AH450)/SUM($AH$2:$AH450),0)</f>
        <v>0</v>
      </c>
      <c r="BH450" s="11">
        <f>IF($AG450,SUMPRODUCT(AN$2:AN450,$AH$2:$AH450)/SUM($AH$2:$AH450),0)</f>
        <v>0</v>
      </c>
      <c r="BI450" s="11">
        <f>IF($AG450,SUMPRODUCT(AO$2:AO450,$AH$2:$AH450)/SUM($AH$2:$AH450),0)</f>
        <v>0</v>
      </c>
      <c r="BJ450" s="11">
        <f>IF($AG450,SUMPRODUCT(AP$2:AP450,$AH$2:$AH450)/SUM($AH$2:$AH450),0)</f>
        <v>0</v>
      </c>
      <c r="BK450" s="11">
        <f>IF($AG450,SUMPRODUCT(AQ$2:AQ450,$AH$2:$AH450)/SUM($AH$2:$AH450),0)</f>
        <v>0</v>
      </c>
      <c r="BL450" s="11">
        <f>IF($AG450,SUMPRODUCT(AR$2:AR450,$AH$2:$AH450)/SUM($AH$2:$AH450),0)</f>
        <v>0</v>
      </c>
      <c r="BM450" s="11">
        <f>IF($AG450,SUMPRODUCT(AS$2:AS450,$AH$2:$AH450)/SUM($AH$2:$AH450),0)</f>
        <v>0</v>
      </c>
      <c r="BN450" s="11">
        <f>IF($AG450,SUMPRODUCT(AT$2:AT450,$AH$2:$AH450)/SUM($AH$2:$AH450),0)</f>
        <v>0</v>
      </c>
      <c r="BO450" s="11">
        <f>IF($AG450,SUMPRODUCT(AU$2:AU450,$AH$2:$AH450)/SUM($AH$2:$AH450),0)</f>
        <v>0</v>
      </c>
      <c r="BP450" s="11">
        <f>IF($AG450,SUMPRODUCT(AV$2:AV450,$AH$2:$AH450)/SUM($AH$2:$AH450),0)</f>
        <v>0</v>
      </c>
      <c r="BQ450" s="11">
        <f>IF($AG450,SUMPRODUCT(AW$2:AW450,$AH$2:$AH450)/SUM($AH$2:$AH450),0)</f>
        <v>0</v>
      </c>
      <c r="BR450" s="11">
        <f>IF($AG450,SUMPRODUCT(AX$2:AX450,$AH$2:$AH450)/SUM($AH$2:$AH450),0)</f>
        <v>0</v>
      </c>
      <c r="BS450" s="11">
        <f>IF($AG450,SUMPRODUCT(AY$2:AY450,$AH$2:$AH450)/SUM($AH$2:$AH450),0)</f>
        <v>0</v>
      </c>
      <c r="BT450" s="11">
        <f>IF($AG450,SUMPRODUCT(AZ$2:AZ450,$AH$2:$AH450)/SUM($AH$2:$AH450),0)</f>
        <v>0</v>
      </c>
      <c r="BU450" s="11">
        <f>IF($AG450,SUMPRODUCT(BA$2:BA450,$AH$2:$AH450)/SUM($AH$2:$AH450),0)</f>
        <v>0</v>
      </c>
      <c r="BV450" s="11"/>
      <c r="BW450" s="109" cm="1">
        <f t="array" ref="BW450">IF($AG450,SQRT(SUMPRODUCT($AH$2:$AH450, (AI$2:AI450-BC450)^2)/(SUM($AH$2:$AH450)-1)),0)</f>
        <v>0</v>
      </c>
      <c r="BX450" s="109" cm="1">
        <f t="array" ref="BX450">IF($AG450,SQRT(SUMPRODUCT($AH$2:$AH450, (AJ$2:AJ450-BD450)^2)/(SUM($AH$2:$AH450)-1)),0)</f>
        <v>0</v>
      </c>
      <c r="BY450" s="109" cm="1">
        <f t="array" ref="BY450">IF($AG450,SQRT(SUMPRODUCT($AH$2:$AH450, (AK$2:AK450-BE450)^2)/(SUM($AH$2:$AH450)-1)),0)</f>
        <v>0</v>
      </c>
      <c r="BZ450" s="109" cm="1">
        <f t="array" ref="BZ450">IF($AG450,SQRT(SUMPRODUCT($AH$2:$AH450, (AL$2:AL450-BF450)^2)/(SUM($AH$2:$AH450)-1)),0)</f>
        <v>0</v>
      </c>
      <c r="CA450" s="109" cm="1">
        <f t="array" ref="CA450">IF($AG450,SQRT(SUMPRODUCT($AH$2:$AH450, (AM$2:AM450-BG450)^2)/(SUM($AH$2:$AH450)-1)),0)</f>
        <v>0</v>
      </c>
      <c r="CB450" s="109" cm="1">
        <f t="array" ref="CB450">IF($AG450,SQRT(SUMPRODUCT($AH$2:$AH450, (AN$2:AN450-BH450)^2)/(SUM($AH$2:$AH450)-1)),0)</f>
        <v>0</v>
      </c>
      <c r="CC450" s="109" cm="1">
        <f t="array" ref="CC450">IF($AG450,SQRT(SUMPRODUCT($AH$2:$AH450, (AO$2:AO450-BI450)^2)/(SUM($AH$2:$AH450)-1)),0)</f>
        <v>0</v>
      </c>
      <c r="CD450" s="109" cm="1">
        <f t="array" ref="CD450">IF($AG450,SQRT(SUMPRODUCT($AH$2:$AH450, (AP$2:AP450-BJ450)^2)/(SUM($AH$2:$AH450)-1)),0)</f>
        <v>0</v>
      </c>
      <c r="CE450" s="109" cm="1">
        <f t="array" ref="CE450">IF($AG450,SQRT(SUMPRODUCT($AH$2:$AH450, (AQ$2:AQ450-BK450)^2)/(SUM($AH$2:$AH450)-1)),0)</f>
        <v>0</v>
      </c>
      <c r="CF450" s="109" cm="1">
        <f t="array" ref="CF450">IF($AG450,SQRT(SUMPRODUCT($AH$2:$AH450, (AR$2:AR450-BL450)^2)/(SUM($AH$2:$AH450)-1)),0)</f>
        <v>0</v>
      </c>
      <c r="CG450" s="109" cm="1">
        <f t="array" ref="CG450">IF($AG450,SQRT(SUMPRODUCT($AH$2:$AH450, (AS$2:AS450-BM450)^2)/(SUM($AH$2:$AH450)-1)),0)</f>
        <v>0</v>
      </c>
      <c r="CH450" s="109" cm="1">
        <f t="array" ref="CH450">IF($AG450,SQRT(SUMPRODUCT($AH$2:$AH450, (AT$2:AT450-BN450)^2)/(SUM($AH$2:$AH450)-1)),0)</f>
        <v>0</v>
      </c>
      <c r="CI450" s="109" cm="1">
        <f t="array" ref="CI450">IF($AG450,SQRT(SUMPRODUCT($AH$2:$AH450, (AU$2:AU450-BO450)^2)/(SUM($AH$2:$AH450)-1)),0)</f>
        <v>0</v>
      </c>
      <c r="CJ450" s="109" cm="1">
        <f t="array" ref="CJ450">IF($AG450,SQRT(SUMPRODUCT($AH$2:$AH450, (AV$2:AV450-BP450)^2)/(SUM($AH$2:$AH450)-1)),0)</f>
        <v>0</v>
      </c>
      <c r="CK450" s="109" cm="1">
        <f t="array" ref="CK450">IF($AG450,SQRT(SUMPRODUCT($AH$2:$AH450, (AW$2:AW450-BQ450)^2)/(SUM($AH$2:$AH450)-1)),0)</f>
        <v>0</v>
      </c>
      <c r="CL450" s="109" cm="1">
        <f t="array" ref="CL450">IF($AG450,SQRT(SUMPRODUCT($AH$2:$AH450, (AX$2:AX450-BR450)^2)/(SUM($AH$2:$AH450)-1)),0)</f>
        <v>0</v>
      </c>
      <c r="CM450" s="109" cm="1">
        <f t="array" ref="CM450">IF($AG450,SQRT(SUMPRODUCT($AH$2:$AH450, (AY$2:AY450-BS450)^2)/(SUM($AH$2:$AH450)-1)),0)</f>
        <v>0</v>
      </c>
      <c r="CN450" s="109" cm="1">
        <f t="array" ref="CN450">IF($AG450,SQRT(SUMPRODUCT($AH$2:$AH450, (AZ$2:AZ450-BT450)^2)/(SUM($AH$2:$AH450)-1)),0)</f>
        <v>0</v>
      </c>
      <c r="CO450" s="109" cm="1">
        <f t="array" ref="CO450">IF($AG450,SQRT(SUMPRODUCT($AH$2:$AH450, (BA$2:BA450-BU450)^2)/(SUM($AH$2:$AH450)-1)),0)</f>
        <v>0</v>
      </c>
    </row>
    <row r="451" spans="34:93" x14ac:dyDescent="0.25">
      <c r="AH451" s="99" t="str">
        <f t="shared" si="115"/>
        <v/>
      </c>
      <c r="AI451" s="11">
        <f t="shared" ca="1" si="118"/>
        <v>0</v>
      </c>
      <c r="AJ451" s="11">
        <f t="shared" ca="1" si="118"/>
        <v>0</v>
      </c>
      <c r="AK451" s="11">
        <f t="shared" ca="1" si="118"/>
        <v>0</v>
      </c>
      <c r="AL451" s="11">
        <f t="shared" ca="1" si="118"/>
        <v>0</v>
      </c>
      <c r="AM451" s="11">
        <f t="shared" ca="1" si="118"/>
        <v>0</v>
      </c>
      <c r="AN451" s="11">
        <f t="shared" ca="1" si="118"/>
        <v>0</v>
      </c>
      <c r="AO451" s="11">
        <f t="shared" ca="1" si="118"/>
        <v>0</v>
      </c>
      <c r="AP451" s="11">
        <f t="shared" ca="1" si="118"/>
        <v>0</v>
      </c>
      <c r="AQ451" s="11">
        <f t="shared" ca="1" si="118"/>
        <v>0</v>
      </c>
      <c r="AR451" s="11">
        <f t="shared" ca="1" si="118"/>
        <v>0</v>
      </c>
      <c r="AS451" s="11">
        <f t="shared" ca="1" si="119"/>
        <v>0</v>
      </c>
      <c r="AT451" s="11">
        <f t="shared" ca="1" si="119"/>
        <v>0</v>
      </c>
      <c r="AU451" s="11">
        <f t="shared" ca="1" si="119"/>
        <v>0</v>
      </c>
      <c r="AV451" s="11">
        <f t="shared" ca="1" si="119"/>
        <v>0</v>
      </c>
      <c r="AW451" s="11">
        <f t="shared" ca="1" si="119"/>
        <v>0</v>
      </c>
      <c r="AX451" s="11">
        <f t="shared" ca="1" si="119"/>
        <v>0</v>
      </c>
      <c r="AY451" s="11">
        <f t="shared" ca="1" si="119"/>
        <v>0</v>
      </c>
      <c r="AZ451" s="11">
        <f t="shared" ca="1" si="119"/>
        <v>0</v>
      </c>
      <c r="BA451" s="11">
        <f t="shared" ca="1" si="119"/>
        <v>0</v>
      </c>
      <c r="BB451" s="11"/>
      <c r="BC451" s="11">
        <f>IF($AG451,SUMPRODUCT(AI$2:AI451,$AH$2:$AH451)/SUM($AH$2:$AH451),0)</f>
        <v>0</v>
      </c>
      <c r="BD451" s="11">
        <f>IF($AG451,SUMPRODUCT(AJ$2:AJ451,$AH$2:$AH451)/SUM($AH$2:$AH451),0)</f>
        <v>0</v>
      </c>
      <c r="BE451" s="11">
        <f>IF($AG451,SUMPRODUCT(AK$2:AK451,$AH$2:$AH451)/SUM($AH$2:$AH451),0)</f>
        <v>0</v>
      </c>
      <c r="BF451" s="11">
        <f>IF($AG451,SUMPRODUCT(AL$2:AL451,$AH$2:$AH451)/SUM($AH$2:$AH451),0)</f>
        <v>0</v>
      </c>
      <c r="BG451" s="11">
        <f>IF($AG451,SUMPRODUCT(AM$2:AM451,$AH$2:$AH451)/SUM($AH$2:$AH451),0)</f>
        <v>0</v>
      </c>
      <c r="BH451" s="11">
        <f>IF($AG451,SUMPRODUCT(AN$2:AN451,$AH$2:$AH451)/SUM($AH$2:$AH451),0)</f>
        <v>0</v>
      </c>
      <c r="BI451" s="11">
        <f>IF($AG451,SUMPRODUCT(AO$2:AO451,$AH$2:$AH451)/SUM($AH$2:$AH451),0)</f>
        <v>0</v>
      </c>
      <c r="BJ451" s="11">
        <f>IF($AG451,SUMPRODUCT(AP$2:AP451,$AH$2:$AH451)/SUM($AH$2:$AH451),0)</f>
        <v>0</v>
      </c>
      <c r="BK451" s="11">
        <f>IF($AG451,SUMPRODUCT(AQ$2:AQ451,$AH$2:$AH451)/SUM($AH$2:$AH451),0)</f>
        <v>0</v>
      </c>
      <c r="BL451" s="11">
        <f>IF($AG451,SUMPRODUCT(AR$2:AR451,$AH$2:$AH451)/SUM($AH$2:$AH451),0)</f>
        <v>0</v>
      </c>
      <c r="BM451" s="11">
        <f>IF($AG451,SUMPRODUCT(AS$2:AS451,$AH$2:$AH451)/SUM($AH$2:$AH451),0)</f>
        <v>0</v>
      </c>
      <c r="BN451" s="11">
        <f>IF($AG451,SUMPRODUCT(AT$2:AT451,$AH$2:$AH451)/SUM($AH$2:$AH451),0)</f>
        <v>0</v>
      </c>
      <c r="BO451" s="11">
        <f>IF($AG451,SUMPRODUCT(AU$2:AU451,$AH$2:$AH451)/SUM($AH$2:$AH451),0)</f>
        <v>0</v>
      </c>
      <c r="BP451" s="11">
        <f>IF($AG451,SUMPRODUCT(AV$2:AV451,$AH$2:$AH451)/SUM($AH$2:$AH451),0)</f>
        <v>0</v>
      </c>
      <c r="BQ451" s="11">
        <f>IF($AG451,SUMPRODUCT(AW$2:AW451,$AH$2:$AH451)/SUM($AH$2:$AH451),0)</f>
        <v>0</v>
      </c>
      <c r="BR451" s="11">
        <f>IF($AG451,SUMPRODUCT(AX$2:AX451,$AH$2:$AH451)/SUM($AH$2:$AH451),0)</f>
        <v>0</v>
      </c>
      <c r="BS451" s="11">
        <f>IF($AG451,SUMPRODUCT(AY$2:AY451,$AH$2:$AH451)/SUM($AH$2:$AH451),0)</f>
        <v>0</v>
      </c>
      <c r="BT451" s="11">
        <f>IF($AG451,SUMPRODUCT(AZ$2:AZ451,$AH$2:$AH451)/SUM($AH$2:$AH451),0)</f>
        <v>0</v>
      </c>
      <c r="BU451" s="11">
        <f>IF($AG451,SUMPRODUCT(BA$2:BA451,$AH$2:$AH451)/SUM($AH$2:$AH451),0)</f>
        <v>0</v>
      </c>
      <c r="BV451" s="11"/>
      <c r="BW451" s="109" cm="1">
        <f t="array" ref="BW451">IF($AG451,SQRT(SUMPRODUCT($AH$2:$AH451, (AI$2:AI451-BC451)^2)/(SUM($AH$2:$AH451)-1)),0)</f>
        <v>0</v>
      </c>
      <c r="BX451" s="109" cm="1">
        <f t="array" ref="BX451">IF($AG451,SQRT(SUMPRODUCT($AH$2:$AH451, (AJ$2:AJ451-BD451)^2)/(SUM($AH$2:$AH451)-1)),0)</f>
        <v>0</v>
      </c>
      <c r="BY451" s="109" cm="1">
        <f t="array" ref="BY451">IF($AG451,SQRT(SUMPRODUCT($AH$2:$AH451, (AK$2:AK451-BE451)^2)/(SUM($AH$2:$AH451)-1)),0)</f>
        <v>0</v>
      </c>
      <c r="BZ451" s="109" cm="1">
        <f t="array" ref="BZ451">IF($AG451,SQRT(SUMPRODUCT($AH$2:$AH451, (AL$2:AL451-BF451)^2)/(SUM($AH$2:$AH451)-1)),0)</f>
        <v>0</v>
      </c>
      <c r="CA451" s="109" cm="1">
        <f t="array" ref="CA451">IF($AG451,SQRT(SUMPRODUCT($AH$2:$AH451, (AM$2:AM451-BG451)^2)/(SUM($AH$2:$AH451)-1)),0)</f>
        <v>0</v>
      </c>
      <c r="CB451" s="109" cm="1">
        <f t="array" ref="CB451">IF($AG451,SQRT(SUMPRODUCT($AH$2:$AH451, (AN$2:AN451-BH451)^2)/(SUM($AH$2:$AH451)-1)),0)</f>
        <v>0</v>
      </c>
      <c r="CC451" s="109" cm="1">
        <f t="array" ref="CC451">IF($AG451,SQRT(SUMPRODUCT($AH$2:$AH451, (AO$2:AO451-BI451)^2)/(SUM($AH$2:$AH451)-1)),0)</f>
        <v>0</v>
      </c>
      <c r="CD451" s="109" cm="1">
        <f t="array" ref="CD451">IF($AG451,SQRT(SUMPRODUCT($AH$2:$AH451, (AP$2:AP451-BJ451)^2)/(SUM($AH$2:$AH451)-1)),0)</f>
        <v>0</v>
      </c>
      <c r="CE451" s="109" cm="1">
        <f t="array" ref="CE451">IF($AG451,SQRT(SUMPRODUCT($AH$2:$AH451, (AQ$2:AQ451-BK451)^2)/(SUM($AH$2:$AH451)-1)),0)</f>
        <v>0</v>
      </c>
      <c r="CF451" s="109" cm="1">
        <f t="array" ref="CF451">IF($AG451,SQRT(SUMPRODUCT($AH$2:$AH451, (AR$2:AR451-BL451)^2)/(SUM($AH$2:$AH451)-1)),0)</f>
        <v>0</v>
      </c>
      <c r="CG451" s="109" cm="1">
        <f t="array" ref="CG451">IF($AG451,SQRT(SUMPRODUCT($AH$2:$AH451, (AS$2:AS451-BM451)^2)/(SUM($AH$2:$AH451)-1)),0)</f>
        <v>0</v>
      </c>
      <c r="CH451" s="109" cm="1">
        <f t="array" ref="CH451">IF($AG451,SQRT(SUMPRODUCT($AH$2:$AH451, (AT$2:AT451-BN451)^2)/(SUM($AH$2:$AH451)-1)),0)</f>
        <v>0</v>
      </c>
      <c r="CI451" s="109" cm="1">
        <f t="array" ref="CI451">IF($AG451,SQRT(SUMPRODUCT($AH$2:$AH451, (AU$2:AU451-BO451)^2)/(SUM($AH$2:$AH451)-1)),0)</f>
        <v>0</v>
      </c>
      <c r="CJ451" s="109" cm="1">
        <f t="array" ref="CJ451">IF($AG451,SQRT(SUMPRODUCT($AH$2:$AH451, (AV$2:AV451-BP451)^2)/(SUM($AH$2:$AH451)-1)),0)</f>
        <v>0</v>
      </c>
      <c r="CK451" s="109" cm="1">
        <f t="array" ref="CK451">IF($AG451,SQRT(SUMPRODUCT($AH$2:$AH451, (AW$2:AW451-BQ451)^2)/(SUM($AH$2:$AH451)-1)),0)</f>
        <v>0</v>
      </c>
      <c r="CL451" s="109" cm="1">
        <f t="array" ref="CL451">IF($AG451,SQRT(SUMPRODUCT($AH$2:$AH451, (AX$2:AX451-BR451)^2)/(SUM($AH$2:$AH451)-1)),0)</f>
        <v>0</v>
      </c>
      <c r="CM451" s="109" cm="1">
        <f t="array" ref="CM451">IF($AG451,SQRT(SUMPRODUCT($AH$2:$AH451, (AY$2:AY451-BS451)^2)/(SUM($AH$2:$AH451)-1)),0)</f>
        <v>0</v>
      </c>
      <c r="CN451" s="109" cm="1">
        <f t="array" ref="CN451">IF($AG451,SQRT(SUMPRODUCT($AH$2:$AH451, (AZ$2:AZ451-BT451)^2)/(SUM($AH$2:$AH451)-1)),0)</f>
        <v>0</v>
      </c>
      <c r="CO451" s="109" cm="1">
        <f t="array" ref="CO451">IF($AG451,SQRT(SUMPRODUCT($AH$2:$AH451, (BA$2:BA451-BU451)^2)/(SUM($AH$2:$AH451)-1)),0)</f>
        <v>0</v>
      </c>
    </row>
    <row r="452" spans="34:93" x14ac:dyDescent="0.25">
      <c r="AH452" s="99" t="str">
        <f t="shared" si="115"/>
        <v/>
      </c>
      <c r="AI452" s="11">
        <f t="shared" ref="AI452:AR461" ca="1" si="120">IF(AI$1&lt;&gt;0,SUMIFS(INDIRECT(AI$1), Fecha,$AG452),0)</f>
        <v>0</v>
      </c>
      <c r="AJ452" s="11">
        <f t="shared" ca="1" si="120"/>
        <v>0</v>
      </c>
      <c r="AK452" s="11">
        <f t="shared" ca="1" si="120"/>
        <v>0</v>
      </c>
      <c r="AL452" s="11">
        <f t="shared" ca="1" si="120"/>
        <v>0</v>
      </c>
      <c r="AM452" s="11">
        <f t="shared" ca="1" si="120"/>
        <v>0</v>
      </c>
      <c r="AN452" s="11">
        <f t="shared" ca="1" si="120"/>
        <v>0</v>
      </c>
      <c r="AO452" s="11">
        <f t="shared" ca="1" si="120"/>
        <v>0</v>
      </c>
      <c r="AP452" s="11">
        <f t="shared" ca="1" si="120"/>
        <v>0</v>
      </c>
      <c r="AQ452" s="11">
        <f t="shared" ca="1" si="120"/>
        <v>0</v>
      </c>
      <c r="AR452" s="11">
        <f t="shared" ca="1" si="120"/>
        <v>0</v>
      </c>
      <c r="AS452" s="11">
        <f t="shared" ref="AS452:BA461" ca="1" si="121">IF(AS$1&lt;&gt;0,SUMIFS(INDIRECT(AS$1), Fecha,$AG452),0)</f>
        <v>0</v>
      </c>
      <c r="AT452" s="11">
        <f t="shared" ca="1" si="121"/>
        <v>0</v>
      </c>
      <c r="AU452" s="11">
        <f t="shared" ca="1" si="121"/>
        <v>0</v>
      </c>
      <c r="AV452" s="11">
        <f t="shared" ca="1" si="121"/>
        <v>0</v>
      </c>
      <c r="AW452" s="11">
        <f t="shared" ca="1" si="121"/>
        <v>0</v>
      </c>
      <c r="AX452" s="11">
        <f t="shared" ca="1" si="121"/>
        <v>0</v>
      </c>
      <c r="AY452" s="11">
        <f t="shared" ca="1" si="121"/>
        <v>0</v>
      </c>
      <c r="AZ452" s="11">
        <f t="shared" ca="1" si="121"/>
        <v>0</v>
      </c>
      <c r="BA452" s="11">
        <f t="shared" ca="1" si="121"/>
        <v>0</v>
      </c>
      <c r="BB452" s="11"/>
      <c r="BC452" s="11">
        <f>IF($AG452,SUMPRODUCT(AI$2:AI452,$AH$2:$AH452)/SUM($AH$2:$AH452),0)</f>
        <v>0</v>
      </c>
      <c r="BD452" s="11">
        <f>IF($AG452,SUMPRODUCT(AJ$2:AJ452,$AH$2:$AH452)/SUM($AH$2:$AH452),0)</f>
        <v>0</v>
      </c>
      <c r="BE452" s="11">
        <f>IF($AG452,SUMPRODUCT(AK$2:AK452,$AH$2:$AH452)/SUM($AH$2:$AH452),0)</f>
        <v>0</v>
      </c>
      <c r="BF452" s="11">
        <f>IF($AG452,SUMPRODUCT(AL$2:AL452,$AH$2:$AH452)/SUM($AH$2:$AH452),0)</f>
        <v>0</v>
      </c>
      <c r="BG452" s="11">
        <f>IF($AG452,SUMPRODUCT(AM$2:AM452,$AH$2:$AH452)/SUM($AH$2:$AH452),0)</f>
        <v>0</v>
      </c>
      <c r="BH452" s="11">
        <f>IF($AG452,SUMPRODUCT(AN$2:AN452,$AH$2:$AH452)/SUM($AH$2:$AH452),0)</f>
        <v>0</v>
      </c>
      <c r="BI452" s="11">
        <f>IF($AG452,SUMPRODUCT(AO$2:AO452,$AH$2:$AH452)/SUM($AH$2:$AH452),0)</f>
        <v>0</v>
      </c>
      <c r="BJ452" s="11">
        <f>IF($AG452,SUMPRODUCT(AP$2:AP452,$AH$2:$AH452)/SUM($AH$2:$AH452),0)</f>
        <v>0</v>
      </c>
      <c r="BK452" s="11">
        <f>IF($AG452,SUMPRODUCT(AQ$2:AQ452,$AH$2:$AH452)/SUM($AH$2:$AH452),0)</f>
        <v>0</v>
      </c>
      <c r="BL452" s="11">
        <f>IF($AG452,SUMPRODUCT(AR$2:AR452,$AH$2:$AH452)/SUM($AH$2:$AH452),0)</f>
        <v>0</v>
      </c>
      <c r="BM452" s="11">
        <f>IF($AG452,SUMPRODUCT(AS$2:AS452,$AH$2:$AH452)/SUM($AH$2:$AH452),0)</f>
        <v>0</v>
      </c>
      <c r="BN452" s="11">
        <f>IF($AG452,SUMPRODUCT(AT$2:AT452,$AH$2:$AH452)/SUM($AH$2:$AH452),0)</f>
        <v>0</v>
      </c>
      <c r="BO452" s="11">
        <f>IF($AG452,SUMPRODUCT(AU$2:AU452,$AH$2:$AH452)/SUM($AH$2:$AH452),0)</f>
        <v>0</v>
      </c>
      <c r="BP452" s="11">
        <f>IF($AG452,SUMPRODUCT(AV$2:AV452,$AH$2:$AH452)/SUM($AH$2:$AH452),0)</f>
        <v>0</v>
      </c>
      <c r="BQ452" s="11">
        <f>IF($AG452,SUMPRODUCT(AW$2:AW452,$AH$2:$AH452)/SUM($AH$2:$AH452),0)</f>
        <v>0</v>
      </c>
      <c r="BR452" s="11">
        <f>IF($AG452,SUMPRODUCT(AX$2:AX452,$AH$2:$AH452)/SUM($AH$2:$AH452),0)</f>
        <v>0</v>
      </c>
      <c r="BS452" s="11">
        <f>IF($AG452,SUMPRODUCT(AY$2:AY452,$AH$2:$AH452)/SUM($AH$2:$AH452),0)</f>
        <v>0</v>
      </c>
      <c r="BT452" s="11">
        <f>IF($AG452,SUMPRODUCT(AZ$2:AZ452,$AH$2:$AH452)/SUM($AH$2:$AH452),0)</f>
        <v>0</v>
      </c>
      <c r="BU452" s="11">
        <f>IF($AG452,SUMPRODUCT(BA$2:BA452,$AH$2:$AH452)/SUM($AH$2:$AH452),0)</f>
        <v>0</v>
      </c>
      <c r="BV452" s="11"/>
      <c r="BW452" s="109" cm="1">
        <f t="array" ref="BW452">IF($AG452,SQRT(SUMPRODUCT($AH$2:$AH452, (AI$2:AI452-BC452)^2)/(SUM($AH$2:$AH452)-1)),0)</f>
        <v>0</v>
      </c>
      <c r="BX452" s="109" cm="1">
        <f t="array" ref="BX452">IF($AG452,SQRT(SUMPRODUCT($AH$2:$AH452, (AJ$2:AJ452-BD452)^2)/(SUM($AH$2:$AH452)-1)),0)</f>
        <v>0</v>
      </c>
      <c r="BY452" s="109" cm="1">
        <f t="array" ref="BY452">IF($AG452,SQRT(SUMPRODUCT($AH$2:$AH452, (AK$2:AK452-BE452)^2)/(SUM($AH$2:$AH452)-1)),0)</f>
        <v>0</v>
      </c>
      <c r="BZ452" s="109" cm="1">
        <f t="array" ref="BZ452">IF($AG452,SQRT(SUMPRODUCT($AH$2:$AH452, (AL$2:AL452-BF452)^2)/(SUM($AH$2:$AH452)-1)),0)</f>
        <v>0</v>
      </c>
      <c r="CA452" s="109" cm="1">
        <f t="array" ref="CA452">IF($AG452,SQRT(SUMPRODUCT($AH$2:$AH452, (AM$2:AM452-BG452)^2)/(SUM($AH$2:$AH452)-1)),0)</f>
        <v>0</v>
      </c>
      <c r="CB452" s="109" cm="1">
        <f t="array" ref="CB452">IF($AG452,SQRT(SUMPRODUCT($AH$2:$AH452, (AN$2:AN452-BH452)^2)/(SUM($AH$2:$AH452)-1)),0)</f>
        <v>0</v>
      </c>
      <c r="CC452" s="109" cm="1">
        <f t="array" ref="CC452">IF($AG452,SQRT(SUMPRODUCT($AH$2:$AH452, (AO$2:AO452-BI452)^2)/(SUM($AH$2:$AH452)-1)),0)</f>
        <v>0</v>
      </c>
      <c r="CD452" s="109" cm="1">
        <f t="array" ref="CD452">IF($AG452,SQRT(SUMPRODUCT($AH$2:$AH452, (AP$2:AP452-BJ452)^2)/(SUM($AH$2:$AH452)-1)),0)</f>
        <v>0</v>
      </c>
      <c r="CE452" s="109" cm="1">
        <f t="array" ref="CE452">IF($AG452,SQRT(SUMPRODUCT($AH$2:$AH452, (AQ$2:AQ452-BK452)^2)/(SUM($AH$2:$AH452)-1)),0)</f>
        <v>0</v>
      </c>
      <c r="CF452" s="109" cm="1">
        <f t="array" ref="CF452">IF($AG452,SQRT(SUMPRODUCT($AH$2:$AH452, (AR$2:AR452-BL452)^2)/(SUM($AH$2:$AH452)-1)),0)</f>
        <v>0</v>
      </c>
      <c r="CG452" s="109" cm="1">
        <f t="array" ref="CG452">IF($AG452,SQRT(SUMPRODUCT($AH$2:$AH452, (AS$2:AS452-BM452)^2)/(SUM($AH$2:$AH452)-1)),0)</f>
        <v>0</v>
      </c>
      <c r="CH452" s="109" cm="1">
        <f t="array" ref="CH452">IF($AG452,SQRT(SUMPRODUCT($AH$2:$AH452, (AT$2:AT452-BN452)^2)/(SUM($AH$2:$AH452)-1)),0)</f>
        <v>0</v>
      </c>
      <c r="CI452" s="109" cm="1">
        <f t="array" ref="CI452">IF($AG452,SQRT(SUMPRODUCT($AH$2:$AH452, (AU$2:AU452-BO452)^2)/(SUM($AH$2:$AH452)-1)),0)</f>
        <v>0</v>
      </c>
      <c r="CJ452" s="109" cm="1">
        <f t="array" ref="CJ452">IF($AG452,SQRT(SUMPRODUCT($AH$2:$AH452, (AV$2:AV452-BP452)^2)/(SUM($AH$2:$AH452)-1)),0)</f>
        <v>0</v>
      </c>
      <c r="CK452" s="109" cm="1">
        <f t="array" ref="CK452">IF($AG452,SQRT(SUMPRODUCT($AH$2:$AH452, (AW$2:AW452-BQ452)^2)/(SUM($AH$2:$AH452)-1)),0)</f>
        <v>0</v>
      </c>
      <c r="CL452" s="109" cm="1">
        <f t="array" ref="CL452">IF($AG452,SQRT(SUMPRODUCT($AH$2:$AH452, (AX$2:AX452-BR452)^2)/(SUM($AH$2:$AH452)-1)),0)</f>
        <v>0</v>
      </c>
      <c r="CM452" s="109" cm="1">
        <f t="array" ref="CM452">IF($AG452,SQRT(SUMPRODUCT($AH$2:$AH452, (AY$2:AY452-BS452)^2)/(SUM($AH$2:$AH452)-1)),0)</f>
        <v>0</v>
      </c>
      <c r="CN452" s="109" cm="1">
        <f t="array" ref="CN452">IF($AG452,SQRT(SUMPRODUCT($AH$2:$AH452, (AZ$2:AZ452-BT452)^2)/(SUM($AH$2:$AH452)-1)),0)</f>
        <v>0</v>
      </c>
      <c r="CO452" s="109" cm="1">
        <f t="array" ref="CO452">IF($AG452,SQRT(SUMPRODUCT($AH$2:$AH452, (BA$2:BA452-BU452)^2)/(SUM($AH$2:$AH452)-1)),0)</f>
        <v>0</v>
      </c>
    </row>
    <row r="453" spans="34:93" x14ac:dyDescent="0.25">
      <c r="AH453" s="99" t="str">
        <f t="shared" si="115"/>
        <v/>
      </c>
      <c r="AI453" s="11">
        <f t="shared" ca="1" si="120"/>
        <v>0</v>
      </c>
      <c r="AJ453" s="11">
        <f t="shared" ca="1" si="120"/>
        <v>0</v>
      </c>
      <c r="AK453" s="11">
        <f t="shared" ca="1" si="120"/>
        <v>0</v>
      </c>
      <c r="AL453" s="11">
        <f t="shared" ca="1" si="120"/>
        <v>0</v>
      </c>
      <c r="AM453" s="11">
        <f t="shared" ca="1" si="120"/>
        <v>0</v>
      </c>
      <c r="AN453" s="11">
        <f t="shared" ca="1" si="120"/>
        <v>0</v>
      </c>
      <c r="AO453" s="11">
        <f t="shared" ca="1" si="120"/>
        <v>0</v>
      </c>
      <c r="AP453" s="11">
        <f t="shared" ca="1" si="120"/>
        <v>0</v>
      </c>
      <c r="AQ453" s="11">
        <f t="shared" ca="1" si="120"/>
        <v>0</v>
      </c>
      <c r="AR453" s="11">
        <f t="shared" ca="1" si="120"/>
        <v>0</v>
      </c>
      <c r="AS453" s="11">
        <f t="shared" ca="1" si="121"/>
        <v>0</v>
      </c>
      <c r="AT453" s="11">
        <f t="shared" ca="1" si="121"/>
        <v>0</v>
      </c>
      <c r="AU453" s="11">
        <f t="shared" ca="1" si="121"/>
        <v>0</v>
      </c>
      <c r="AV453" s="11">
        <f t="shared" ca="1" si="121"/>
        <v>0</v>
      </c>
      <c r="AW453" s="11">
        <f t="shared" ca="1" si="121"/>
        <v>0</v>
      </c>
      <c r="AX453" s="11">
        <f t="shared" ca="1" si="121"/>
        <v>0</v>
      </c>
      <c r="AY453" s="11">
        <f t="shared" ca="1" si="121"/>
        <v>0</v>
      </c>
      <c r="AZ453" s="11">
        <f t="shared" ca="1" si="121"/>
        <v>0</v>
      </c>
      <c r="BA453" s="11">
        <f t="shared" ca="1" si="121"/>
        <v>0</v>
      </c>
      <c r="BB453" s="11"/>
      <c r="BC453" s="11">
        <f>IF($AG453,SUMPRODUCT(AI$2:AI453,$AH$2:$AH453)/SUM($AH$2:$AH453),0)</f>
        <v>0</v>
      </c>
      <c r="BD453" s="11">
        <f>IF($AG453,SUMPRODUCT(AJ$2:AJ453,$AH$2:$AH453)/SUM($AH$2:$AH453),0)</f>
        <v>0</v>
      </c>
      <c r="BE453" s="11">
        <f>IF($AG453,SUMPRODUCT(AK$2:AK453,$AH$2:$AH453)/SUM($AH$2:$AH453),0)</f>
        <v>0</v>
      </c>
      <c r="BF453" s="11">
        <f>IF($AG453,SUMPRODUCT(AL$2:AL453,$AH$2:$AH453)/SUM($AH$2:$AH453),0)</f>
        <v>0</v>
      </c>
      <c r="BG453" s="11">
        <f>IF($AG453,SUMPRODUCT(AM$2:AM453,$AH$2:$AH453)/SUM($AH$2:$AH453),0)</f>
        <v>0</v>
      </c>
      <c r="BH453" s="11">
        <f>IF($AG453,SUMPRODUCT(AN$2:AN453,$AH$2:$AH453)/SUM($AH$2:$AH453),0)</f>
        <v>0</v>
      </c>
      <c r="BI453" s="11">
        <f>IF($AG453,SUMPRODUCT(AO$2:AO453,$AH$2:$AH453)/SUM($AH$2:$AH453),0)</f>
        <v>0</v>
      </c>
      <c r="BJ453" s="11">
        <f>IF($AG453,SUMPRODUCT(AP$2:AP453,$AH$2:$AH453)/SUM($AH$2:$AH453),0)</f>
        <v>0</v>
      </c>
      <c r="BK453" s="11">
        <f>IF($AG453,SUMPRODUCT(AQ$2:AQ453,$AH$2:$AH453)/SUM($AH$2:$AH453),0)</f>
        <v>0</v>
      </c>
      <c r="BL453" s="11">
        <f>IF($AG453,SUMPRODUCT(AR$2:AR453,$AH$2:$AH453)/SUM($AH$2:$AH453),0)</f>
        <v>0</v>
      </c>
      <c r="BM453" s="11">
        <f>IF($AG453,SUMPRODUCT(AS$2:AS453,$AH$2:$AH453)/SUM($AH$2:$AH453),0)</f>
        <v>0</v>
      </c>
      <c r="BN453" s="11">
        <f>IF($AG453,SUMPRODUCT(AT$2:AT453,$AH$2:$AH453)/SUM($AH$2:$AH453),0)</f>
        <v>0</v>
      </c>
      <c r="BO453" s="11">
        <f>IF($AG453,SUMPRODUCT(AU$2:AU453,$AH$2:$AH453)/SUM($AH$2:$AH453),0)</f>
        <v>0</v>
      </c>
      <c r="BP453" s="11">
        <f>IF($AG453,SUMPRODUCT(AV$2:AV453,$AH$2:$AH453)/SUM($AH$2:$AH453),0)</f>
        <v>0</v>
      </c>
      <c r="BQ453" s="11">
        <f>IF($AG453,SUMPRODUCT(AW$2:AW453,$AH$2:$AH453)/SUM($AH$2:$AH453),0)</f>
        <v>0</v>
      </c>
      <c r="BR453" s="11">
        <f>IF($AG453,SUMPRODUCT(AX$2:AX453,$AH$2:$AH453)/SUM($AH$2:$AH453),0)</f>
        <v>0</v>
      </c>
      <c r="BS453" s="11">
        <f>IF($AG453,SUMPRODUCT(AY$2:AY453,$AH$2:$AH453)/SUM($AH$2:$AH453),0)</f>
        <v>0</v>
      </c>
      <c r="BT453" s="11">
        <f>IF($AG453,SUMPRODUCT(AZ$2:AZ453,$AH$2:$AH453)/SUM($AH$2:$AH453),0)</f>
        <v>0</v>
      </c>
      <c r="BU453" s="11">
        <f>IF($AG453,SUMPRODUCT(BA$2:BA453,$AH$2:$AH453)/SUM($AH$2:$AH453),0)</f>
        <v>0</v>
      </c>
      <c r="BV453" s="11"/>
      <c r="BW453" s="109" cm="1">
        <f t="array" ref="BW453">IF($AG453,SQRT(SUMPRODUCT($AH$2:$AH453, (AI$2:AI453-BC453)^2)/(SUM($AH$2:$AH453)-1)),0)</f>
        <v>0</v>
      </c>
      <c r="BX453" s="109" cm="1">
        <f t="array" ref="BX453">IF($AG453,SQRT(SUMPRODUCT($AH$2:$AH453, (AJ$2:AJ453-BD453)^2)/(SUM($AH$2:$AH453)-1)),0)</f>
        <v>0</v>
      </c>
      <c r="BY453" s="109" cm="1">
        <f t="array" ref="BY453">IF($AG453,SQRT(SUMPRODUCT($AH$2:$AH453, (AK$2:AK453-BE453)^2)/(SUM($AH$2:$AH453)-1)),0)</f>
        <v>0</v>
      </c>
      <c r="BZ453" s="109" cm="1">
        <f t="array" ref="BZ453">IF($AG453,SQRT(SUMPRODUCT($AH$2:$AH453, (AL$2:AL453-BF453)^2)/(SUM($AH$2:$AH453)-1)),0)</f>
        <v>0</v>
      </c>
      <c r="CA453" s="109" cm="1">
        <f t="array" ref="CA453">IF($AG453,SQRT(SUMPRODUCT($AH$2:$AH453, (AM$2:AM453-BG453)^2)/(SUM($AH$2:$AH453)-1)),0)</f>
        <v>0</v>
      </c>
      <c r="CB453" s="109" cm="1">
        <f t="array" ref="CB453">IF($AG453,SQRT(SUMPRODUCT($AH$2:$AH453, (AN$2:AN453-BH453)^2)/(SUM($AH$2:$AH453)-1)),0)</f>
        <v>0</v>
      </c>
      <c r="CC453" s="109" cm="1">
        <f t="array" ref="CC453">IF($AG453,SQRT(SUMPRODUCT($AH$2:$AH453, (AO$2:AO453-BI453)^2)/(SUM($AH$2:$AH453)-1)),0)</f>
        <v>0</v>
      </c>
      <c r="CD453" s="109" cm="1">
        <f t="array" ref="CD453">IF($AG453,SQRT(SUMPRODUCT($AH$2:$AH453, (AP$2:AP453-BJ453)^2)/(SUM($AH$2:$AH453)-1)),0)</f>
        <v>0</v>
      </c>
      <c r="CE453" s="109" cm="1">
        <f t="array" ref="CE453">IF($AG453,SQRT(SUMPRODUCT($AH$2:$AH453, (AQ$2:AQ453-BK453)^2)/(SUM($AH$2:$AH453)-1)),0)</f>
        <v>0</v>
      </c>
      <c r="CF453" s="109" cm="1">
        <f t="array" ref="CF453">IF($AG453,SQRT(SUMPRODUCT($AH$2:$AH453, (AR$2:AR453-BL453)^2)/(SUM($AH$2:$AH453)-1)),0)</f>
        <v>0</v>
      </c>
      <c r="CG453" s="109" cm="1">
        <f t="array" ref="CG453">IF($AG453,SQRT(SUMPRODUCT($AH$2:$AH453, (AS$2:AS453-BM453)^2)/(SUM($AH$2:$AH453)-1)),0)</f>
        <v>0</v>
      </c>
      <c r="CH453" s="109" cm="1">
        <f t="array" ref="CH453">IF($AG453,SQRT(SUMPRODUCT($AH$2:$AH453, (AT$2:AT453-BN453)^2)/(SUM($AH$2:$AH453)-1)),0)</f>
        <v>0</v>
      </c>
      <c r="CI453" s="109" cm="1">
        <f t="array" ref="CI453">IF($AG453,SQRT(SUMPRODUCT($AH$2:$AH453, (AU$2:AU453-BO453)^2)/(SUM($AH$2:$AH453)-1)),0)</f>
        <v>0</v>
      </c>
      <c r="CJ453" s="109" cm="1">
        <f t="array" ref="CJ453">IF($AG453,SQRT(SUMPRODUCT($AH$2:$AH453, (AV$2:AV453-BP453)^2)/(SUM($AH$2:$AH453)-1)),0)</f>
        <v>0</v>
      </c>
      <c r="CK453" s="109" cm="1">
        <f t="array" ref="CK453">IF($AG453,SQRT(SUMPRODUCT($AH$2:$AH453, (AW$2:AW453-BQ453)^2)/(SUM($AH$2:$AH453)-1)),0)</f>
        <v>0</v>
      </c>
      <c r="CL453" s="109" cm="1">
        <f t="array" ref="CL453">IF($AG453,SQRT(SUMPRODUCT($AH$2:$AH453, (AX$2:AX453-BR453)^2)/(SUM($AH$2:$AH453)-1)),0)</f>
        <v>0</v>
      </c>
      <c r="CM453" s="109" cm="1">
        <f t="array" ref="CM453">IF($AG453,SQRT(SUMPRODUCT($AH$2:$AH453, (AY$2:AY453-BS453)^2)/(SUM($AH$2:$AH453)-1)),0)</f>
        <v>0</v>
      </c>
      <c r="CN453" s="109" cm="1">
        <f t="array" ref="CN453">IF($AG453,SQRT(SUMPRODUCT($AH$2:$AH453, (AZ$2:AZ453-BT453)^2)/(SUM($AH$2:$AH453)-1)),0)</f>
        <v>0</v>
      </c>
      <c r="CO453" s="109" cm="1">
        <f t="array" ref="CO453">IF($AG453,SQRT(SUMPRODUCT($AH$2:$AH453, (BA$2:BA453-BU453)^2)/(SUM($AH$2:$AH453)-1)),0)</f>
        <v>0</v>
      </c>
    </row>
    <row r="454" spans="34:93" x14ac:dyDescent="0.25">
      <c r="AH454" s="99" t="str">
        <f t="shared" si="115"/>
        <v/>
      </c>
      <c r="AI454" s="11">
        <f t="shared" ca="1" si="120"/>
        <v>0</v>
      </c>
      <c r="AJ454" s="11">
        <f t="shared" ca="1" si="120"/>
        <v>0</v>
      </c>
      <c r="AK454" s="11">
        <f t="shared" ca="1" si="120"/>
        <v>0</v>
      </c>
      <c r="AL454" s="11">
        <f t="shared" ca="1" si="120"/>
        <v>0</v>
      </c>
      <c r="AM454" s="11">
        <f t="shared" ca="1" si="120"/>
        <v>0</v>
      </c>
      <c r="AN454" s="11">
        <f t="shared" ca="1" si="120"/>
        <v>0</v>
      </c>
      <c r="AO454" s="11">
        <f t="shared" ca="1" si="120"/>
        <v>0</v>
      </c>
      <c r="AP454" s="11">
        <f t="shared" ca="1" si="120"/>
        <v>0</v>
      </c>
      <c r="AQ454" s="11">
        <f t="shared" ca="1" si="120"/>
        <v>0</v>
      </c>
      <c r="AR454" s="11">
        <f t="shared" ca="1" si="120"/>
        <v>0</v>
      </c>
      <c r="AS454" s="11">
        <f t="shared" ca="1" si="121"/>
        <v>0</v>
      </c>
      <c r="AT454" s="11">
        <f t="shared" ca="1" si="121"/>
        <v>0</v>
      </c>
      <c r="AU454" s="11">
        <f t="shared" ca="1" si="121"/>
        <v>0</v>
      </c>
      <c r="AV454" s="11">
        <f t="shared" ca="1" si="121"/>
        <v>0</v>
      </c>
      <c r="AW454" s="11">
        <f t="shared" ca="1" si="121"/>
        <v>0</v>
      </c>
      <c r="AX454" s="11">
        <f t="shared" ca="1" si="121"/>
        <v>0</v>
      </c>
      <c r="AY454" s="11">
        <f t="shared" ca="1" si="121"/>
        <v>0</v>
      </c>
      <c r="AZ454" s="11">
        <f t="shared" ca="1" si="121"/>
        <v>0</v>
      </c>
      <c r="BA454" s="11">
        <f t="shared" ca="1" si="121"/>
        <v>0</v>
      </c>
      <c r="BB454" s="11"/>
      <c r="BC454" s="11">
        <f>IF($AG454,SUMPRODUCT(AI$2:AI454,$AH$2:$AH454)/SUM($AH$2:$AH454),0)</f>
        <v>0</v>
      </c>
      <c r="BD454" s="11">
        <f>IF($AG454,SUMPRODUCT(AJ$2:AJ454,$AH$2:$AH454)/SUM($AH$2:$AH454),0)</f>
        <v>0</v>
      </c>
      <c r="BE454" s="11">
        <f>IF($AG454,SUMPRODUCT(AK$2:AK454,$AH$2:$AH454)/SUM($AH$2:$AH454),0)</f>
        <v>0</v>
      </c>
      <c r="BF454" s="11">
        <f>IF($AG454,SUMPRODUCT(AL$2:AL454,$AH$2:$AH454)/SUM($AH$2:$AH454),0)</f>
        <v>0</v>
      </c>
      <c r="BG454" s="11">
        <f>IF($AG454,SUMPRODUCT(AM$2:AM454,$AH$2:$AH454)/SUM($AH$2:$AH454),0)</f>
        <v>0</v>
      </c>
      <c r="BH454" s="11">
        <f>IF($AG454,SUMPRODUCT(AN$2:AN454,$AH$2:$AH454)/SUM($AH$2:$AH454),0)</f>
        <v>0</v>
      </c>
      <c r="BI454" s="11">
        <f>IF($AG454,SUMPRODUCT(AO$2:AO454,$AH$2:$AH454)/SUM($AH$2:$AH454),0)</f>
        <v>0</v>
      </c>
      <c r="BJ454" s="11">
        <f>IF($AG454,SUMPRODUCT(AP$2:AP454,$AH$2:$AH454)/SUM($AH$2:$AH454),0)</f>
        <v>0</v>
      </c>
      <c r="BK454" s="11">
        <f>IF($AG454,SUMPRODUCT(AQ$2:AQ454,$AH$2:$AH454)/SUM($AH$2:$AH454),0)</f>
        <v>0</v>
      </c>
      <c r="BL454" s="11">
        <f>IF($AG454,SUMPRODUCT(AR$2:AR454,$AH$2:$AH454)/SUM($AH$2:$AH454),0)</f>
        <v>0</v>
      </c>
      <c r="BM454" s="11">
        <f>IF($AG454,SUMPRODUCT(AS$2:AS454,$AH$2:$AH454)/SUM($AH$2:$AH454),0)</f>
        <v>0</v>
      </c>
      <c r="BN454" s="11">
        <f>IF($AG454,SUMPRODUCT(AT$2:AT454,$AH$2:$AH454)/SUM($AH$2:$AH454),0)</f>
        <v>0</v>
      </c>
      <c r="BO454" s="11">
        <f>IF($AG454,SUMPRODUCT(AU$2:AU454,$AH$2:$AH454)/SUM($AH$2:$AH454),0)</f>
        <v>0</v>
      </c>
      <c r="BP454" s="11">
        <f>IF($AG454,SUMPRODUCT(AV$2:AV454,$AH$2:$AH454)/SUM($AH$2:$AH454),0)</f>
        <v>0</v>
      </c>
      <c r="BQ454" s="11">
        <f>IF($AG454,SUMPRODUCT(AW$2:AW454,$AH$2:$AH454)/SUM($AH$2:$AH454),0)</f>
        <v>0</v>
      </c>
      <c r="BR454" s="11">
        <f>IF($AG454,SUMPRODUCT(AX$2:AX454,$AH$2:$AH454)/SUM($AH$2:$AH454),0)</f>
        <v>0</v>
      </c>
      <c r="BS454" s="11">
        <f>IF($AG454,SUMPRODUCT(AY$2:AY454,$AH$2:$AH454)/SUM($AH$2:$AH454),0)</f>
        <v>0</v>
      </c>
      <c r="BT454" s="11">
        <f>IF($AG454,SUMPRODUCT(AZ$2:AZ454,$AH$2:$AH454)/SUM($AH$2:$AH454),0)</f>
        <v>0</v>
      </c>
      <c r="BU454" s="11">
        <f>IF($AG454,SUMPRODUCT(BA$2:BA454,$AH$2:$AH454)/SUM($AH$2:$AH454),0)</f>
        <v>0</v>
      </c>
      <c r="BV454" s="11"/>
      <c r="BW454" s="109" cm="1">
        <f t="array" ref="BW454">IF($AG454,SQRT(SUMPRODUCT($AH$2:$AH454, (AI$2:AI454-BC454)^2)/(SUM($AH$2:$AH454)-1)),0)</f>
        <v>0</v>
      </c>
      <c r="BX454" s="109" cm="1">
        <f t="array" ref="BX454">IF($AG454,SQRT(SUMPRODUCT($AH$2:$AH454, (AJ$2:AJ454-BD454)^2)/(SUM($AH$2:$AH454)-1)),0)</f>
        <v>0</v>
      </c>
      <c r="BY454" s="109" cm="1">
        <f t="array" ref="BY454">IF($AG454,SQRT(SUMPRODUCT($AH$2:$AH454, (AK$2:AK454-BE454)^2)/(SUM($AH$2:$AH454)-1)),0)</f>
        <v>0</v>
      </c>
      <c r="BZ454" s="109" cm="1">
        <f t="array" ref="BZ454">IF($AG454,SQRT(SUMPRODUCT($AH$2:$AH454, (AL$2:AL454-BF454)^2)/(SUM($AH$2:$AH454)-1)),0)</f>
        <v>0</v>
      </c>
      <c r="CA454" s="109" cm="1">
        <f t="array" ref="CA454">IF($AG454,SQRT(SUMPRODUCT($AH$2:$AH454, (AM$2:AM454-BG454)^2)/(SUM($AH$2:$AH454)-1)),0)</f>
        <v>0</v>
      </c>
      <c r="CB454" s="109" cm="1">
        <f t="array" ref="CB454">IF($AG454,SQRT(SUMPRODUCT($AH$2:$AH454, (AN$2:AN454-BH454)^2)/(SUM($AH$2:$AH454)-1)),0)</f>
        <v>0</v>
      </c>
      <c r="CC454" s="109" cm="1">
        <f t="array" ref="CC454">IF($AG454,SQRT(SUMPRODUCT($AH$2:$AH454, (AO$2:AO454-BI454)^2)/(SUM($AH$2:$AH454)-1)),0)</f>
        <v>0</v>
      </c>
      <c r="CD454" s="109" cm="1">
        <f t="array" ref="CD454">IF($AG454,SQRT(SUMPRODUCT($AH$2:$AH454, (AP$2:AP454-BJ454)^2)/(SUM($AH$2:$AH454)-1)),0)</f>
        <v>0</v>
      </c>
      <c r="CE454" s="109" cm="1">
        <f t="array" ref="CE454">IF($AG454,SQRT(SUMPRODUCT($AH$2:$AH454, (AQ$2:AQ454-BK454)^2)/(SUM($AH$2:$AH454)-1)),0)</f>
        <v>0</v>
      </c>
      <c r="CF454" s="109" cm="1">
        <f t="array" ref="CF454">IF($AG454,SQRT(SUMPRODUCT($AH$2:$AH454, (AR$2:AR454-BL454)^2)/(SUM($AH$2:$AH454)-1)),0)</f>
        <v>0</v>
      </c>
      <c r="CG454" s="109" cm="1">
        <f t="array" ref="CG454">IF($AG454,SQRT(SUMPRODUCT($AH$2:$AH454, (AS$2:AS454-BM454)^2)/(SUM($AH$2:$AH454)-1)),0)</f>
        <v>0</v>
      </c>
      <c r="CH454" s="109" cm="1">
        <f t="array" ref="CH454">IF($AG454,SQRT(SUMPRODUCT($AH$2:$AH454, (AT$2:AT454-BN454)^2)/(SUM($AH$2:$AH454)-1)),0)</f>
        <v>0</v>
      </c>
      <c r="CI454" s="109" cm="1">
        <f t="array" ref="CI454">IF($AG454,SQRT(SUMPRODUCT($AH$2:$AH454, (AU$2:AU454-BO454)^2)/(SUM($AH$2:$AH454)-1)),0)</f>
        <v>0</v>
      </c>
      <c r="CJ454" s="109" cm="1">
        <f t="array" ref="CJ454">IF($AG454,SQRT(SUMPRODUCT($AH$2:$AH454, (AV$2:AV454-BP454)^2)/(SUM($AH$2:$AH454)-1)),0)</f>
        <v>0</v>
      </c>
      <c r="CK454" s="109" cm="1">
        <f t="array" ref="CK454">IF($AG454,SQRT(SUMPRODUCT($AH$2:$AH454, (AW$2:AW454-BQ454)^2)/(SUM($AH$2:$AH454)-1)),0)</f>
        <v>0</v>
      </c>
      <c r="CL454" s="109" cm="1">
        <f t="array" ref="CL454">IF($AG454,SQRT(SUMPRODUCT($AH$2:$AH454, (AX$2:AX454-BR454)^2)/(SUM($AH$2:$AH454)-1)),0)</f>
        <v>0</v>
      </c>
      <c r="CM454" s="109" cm="1">
        <f t="array" ref="CM454">IF($AG454,SQRT(SUMPRODUCT($AH$2:$AH454, (AY$2:AY454-BS454)^2)/(SUM($AH$2:$AH454)-1)),0)</f>
        <v>0</v>
      </c>
      <c r="CN454" s="109" cm="1">
        <f t="array" ref="CN454">IF($AG454,SQRT(SUMPRODUCT($AH$2:$AH454, (AZ$2:AZ454-BT454)^2)/(SUM($AH$2:$AH454)-1)),0)</f>
        <v>0</v>
      </c>
      <c r="CO454" s="109" cm="1">
        <f t="array" ref="CO454">IF($AG454,SQRT(SUMPRODUCT($AH$2:$AH454, (BA$2:BA454-BU454)^2)/(SUM($AH$2:$AH454)-1)),0)</f>
        <v>0</v>
      </c>
    </row>
    <row r="455" spans="34:93" x14ac:dyDescent="0.25">
      <c r="AH455" s="99" t="str">
        <f t="shared" si="115"/>
        <v/>
      </c>
      <c r="AI455" s="11">
        <f t="shared" ca="1" si="120"/>
        <v>0</v>
      </c>
      <c r="AJ455" s="11">
        <f t="shared" ca="1" si="120"/>
        <v>0</v>
      </c>
      <c r="AK455" s="11">
        <f t="shared" ca="1" si="120"/>
        <v>0</v>
      </c>
      <c r="AL455" s="11">
        <f t="shared" ca="1" si="120"/>
        <v>0</v>
      </c>
      <c r="AM455" s="11">
        <f t="shared" ca="1" si="120"/>
        <v>0</v>
      </c>
      <c r="AN455" s="11">
        <f t="shared" ca="1" si="120"/>
        <v>0</v>
      </c>
      <c r="AO455" s="11">
        <f t="shared" ca="1" si="120"/>
        <v>0</v>
      </c>
      <c r="AP455" s="11">
        <f t="shared" ca="1" si="120"/>
        <v>0</v>
      </c>
      <c r="AQ455" s="11">
        <f t="shared" ca="1" si="120"/>
        <v>0</v>
      </c>
      <c r="AR455" s="11">
        <f t="shared" ca="1" si="120"/>
        <v>0</v>
      </c>
      <c r="AS455" s="11">
        <f t="shared" ca="1" si="121"/>
        <v>0</v>
      </c>
      <c r="AT455" s="11">
        <f t="shared" ca="1" si="121"/>
        <v>0</v>
      </c>
      <c r="AU455" s="11">
        <f t="shared" ca="1" si="121"/>
        <v>0</v>
      </c>
      <c r="AV455" s="11">
        <f t="shared" ca="1" si="121"/>
        <v>0</v>
      </c>
      <c r="AW455" s="11">
        <f t="shared" ca="1" si="121"/>
        <v>0</v>
      </c>
      <c r="AX455" s="11">
        <f t="shared" ca="1" si="121"/>
        <v>0</v>
      </c>
      <c r="AY455" s="11">
        <f t="shared" ca="1" si="121"/>
        <v>0</v>
      </c>
      <c r="AZ455" s="11">
        <f t="shared" ca="1" si="121"/>
        <v>0</v>
      </c>
      <c r="BA455" s="11">
        <f t="shared" ca="1" si="121"/>
        <v>0</v>
      </c>
      <c r="BB455" s="11"/>
      <c r="BC455" s="11">
        <f>IF($AG455,SUMPRODUCT(AI$2:AI455,$AH$2:$AH455)/SUM($AH$2:$AH455),0)</f>
        <v>0</v>
      </c>
      <c r="BD455" s="11">
        <f>IF($AG455,SUMPRODUCT(AJ$2:AJ455,$AH$2:$AH455)/SUM($AH$2:$AH455),0)</f>
        <v>0</v>
      </c>
      <c r="BE455" s="11">
        <f>IF($AG455,SUMPRODUCT(AK$2:AK455,$AH$2:$AH455)/SUM($AH$2:$AH455),0)</f>
        <v>0</v>
      </c>
      <c r="BF455" s="11">
        <f>IF($AG455,SUMPRODUCT(AL$2:AL455,$AH$2:$AH455)/SUM($AH$2:$AH455),0)</f>
        <v>0</v>
      </c>
      <c r="BG455" s="11">
        <f>IF($AG455,SUMPRODUCT(AM$2:AM455,$AH$2:$AH455)/SUM($AH$2:$AH455),0)</f>
        <v>0</v>
      </c>
      <c r="BH455" s="11">
        <f>IF($AG455,SUMPRODUCT(AN$2:AN455,$AH$2:$AH455)/SUM($AH$2:$AH455),0)</f>
        <v>0</v>
      </c>
      <c r="BI455" s="11">
        <f>IF($AG455,SUMPRODUCT(AO$2:AO455,$AH$2:$AH455)/SUM($AH$2:$AH455),0)</f>
        <v>0</v>
      </c>
      <c r="BJ455" s="11">
        <f>IF($AG455,SUMPRODUCT(AP$2:AP455,$AH$2:$AH455)/SUM($AH$2:$AH455),0)</f>
        <v>0</v>
      </c>
      <c r="BK455" s="11">
        <f>IF($AG455,SUMPRODUCT(AQ$2:AQ455,$AH$2:$AH455)/SUM($AH$2:$AH455),0)</f>
        <v>0</v>
      </c>
      <c r="BL455" s="11">
        <f>IF($AG455,SUMPRODUCT(AR$2:AR455,$AH$2:$AH455)/SUM($AH$2:$AH455),0)</f>
        <v>0</v>
      </c>
      <c r="BM455" s="11">
        <f>IF($AG455,SUMPRODUCT(AS$2:AS455,$AH$2:$AH455)/SUM($AH$2:$AH455),0)</f>
        <v>0</v>
      </c>
      <c r="BN455" s="11">
        <f>IF($AG455,SUMPRODUCT(AT$2:AT455,$AH$2:$AH455)/SUM($AH$2:$AH455),0)</f>
        <v>0</v>
      </c>
      <c r="BO455" s="11">
        <f>IF($AG455,SUMPRODUCT(AU$2:AU455,$AH$2:$AH455)/SUM($AH$2:$AH455),0)</f>
        <v>0</v>
      </c>
      <c r="BP455" s="11">
        <f>IF($AG455,SUMPRODUCT(AV$2:AV455,$AH$2:$AH455)/SUM($AH$2:$AH455),0)</f>
        <v>0</v>
      </c>
      <c r="BQ455" s="11">
        <f>IF($AG455,SUMPRODUCT(AW$2:AW455,$AH$2:$AH455)/SUM($AH$2:$AH455),0)</f>
        <v>0</v>
      </c>
      <c r="BR455" s="11">
        <f>IF($AG455,SUMPRODUCT(AX$2:AX455,$AH$2:$AH455)/SUM($AH$2:$AH455),0)</f>
        <v>0</v>
      </c>
      <c r="BS455" s="11">
        <f>IF($AG455,SUMPRODUCT(AY$2:AY455,$AH$2:$AH455)/SUM($AH$2:$AH455),0)</f>
        <v>0</v>
      </c>
      <c r="BT455" s="11">
        <f>IF($AG455,SUMPRODUCT(AZ$2:AZ455,$AH$2:$AH455)/SUM($AH$2:$AH455),0)</f>
        <v>0</v>
      </c>
      <c r="BU455" s="11">
        <f>IF($AG455,SUMPRODUCT(BA$2:BA455,$AH$2:$AH455)/SUM($AH$2:$AH455),0)</f>
        <v>0</v>
      </c>
      <c r="BV455" s="11"/>
      <c r="BW455" s="109" cm="1">
        <f t="array" ref="BW455">IF($AG455,SQRT(SUMPRODUCT($AH$2:$AH455, (AI$2:AI455-BC455)^2)/(SUM($AH$2:$AH455)-1)),0)</f>
        <v>0</v>
      </c>
      <c r="BX455" s="109" cm="1">
        <f t="array" ref="BX455">IF($AG455,SQRT(SUMPRODUCT($AH$2:$AH455, (AJ$2:AJ455-BD455)^2)/(SUM($AH$2:$AH455)-1)),0)</f>
        <v>0</v>
      </c>
      <c r="BY455" s="109" cm="1">
        <f t="array" ref="BY455">IF($AG455,SQRT(SUMPRODUCT($AH$2:$AH455, (AK$2:AK455-BE455)^2)/(SUM($AH$2:$AH455)-1)),0)</f>
        <v>0</v>
      </c>
      <c r="BZ455" s="109" cm="1">
        <f t="array" ref="BZ455">IF($AG455,SQRT(SUMPRODUCT($AH$2:$AH455, (AL$2:AL455-BF455)^2)/(SUM($AH$2:$AH455)-1)),0)</f>
        <v>0</v>
      </c>
      <c r="CA455" s="109" cm="1">
        <f t="array" ref="CA455">IF($AG455,SQRT(SUMPRODUCT($AH$2:$AH455, (AM$2:AM455-BG455)^2)/(SUM($AH$2:$AH455)-1)),0)</f>
        <v>0</v>
      </c>
      <c r="CB455" s="109" cm="1">
        <f t="array" ref="CB455">IF($AG455,SQRT(SUMPRODUCT($AH$2:$AH455, (AN$2:AN455-BH455)^2)/(SUM($AH$2:$AH455)-1)),0)</f>
        <v>0</v>
      </c>
      <c r="CC455" s="109" cm="1">
        <f t="array" ref="CC455">IF($AG455,SQRT(SUMPRODUCT($AH$2:$AH455, (AO$2:AO455-BI455)^2)/(SUM($AH$2:$AH455)-1)),0)</f>
        <v>0</v>
      </c>
      <c r="CD455" s="109" cm="1">
        <f t="array" ref="CD455">IF($AG455,SQRT(SUMPRODUCT($AH$2:$AH455, (AP$2:AP455-BJ455)^2)/(SUM($AH$2:$AH455)-1)),0)</f>
        <v>0</v>
      </c>
      <c r="CE455" s="109" cm="1">
        <f t="array" ref="CE455">IF($AG455,SQRT(SUMPRODUCT($AH$2:$AH455, (AQ$2:AQ455-BK455)^2)/(SUM($AH$2:$AH455)-1)),0)</f>
        <v>0</v>
      </c>
      <c r="CF455" s="109" cm="1">
        <f t="array" ref="CF455">IF($AG455,SQRT(SUMPRODUCT($AH$2:$AH455, (AR$2:AR455-BL455)^2)/(SUM($AH$2:$AH455)-1)),0)</f>
        <v>0</v>
      </c>
      <c r="CG455" s="109" cm="1">
        <f t="array" ref="CG455">IF($AG455,SQRT(SUMPRODUCT($AH$2:$AH455, (AS$2:AS455-BM455)^2)/(SUM($AH$2:$AH455)-1)),0)</f>
        <v>0</v>
      </c>
      <c r="CH455" s="109" cm="1">
        <f t="array" ref="CH455">IF($AG455,SQRT(SUMPRODUCT($AH$2:$AH455, (AT$2:AT455-BN455)^2)/(SUM($AH$2:$AH455)-1)),0)</f>
        <v>0</v>
      </c>
      <c r="CI455" s="109" cm="1">
        <f t="array" ref="CI455">IF($AG455,SQRT(SUMPRODUCT($AH$2:$AH455, (AU$2:AU455-BO455)^2)/(SUM($AH$2:$AH455)-1)),0)</f>
        <v>0</v>
      </c>
      <c r="CJ455" s="109" cm="1">
        <f t="array" ref="CJ455">IF($AG455,SQRT(SUMPRODUCT($AH$2:$AH455, (AV$2:AV455-BP455)^2)/(SUM($AH$2:$AH455)-1)),0)</f>
        <v>0</v>
      </c>
      <c r="CK455" s="109" cm="1">
        <f t="array" ref="CK455">IF($AG455,SQRT(SUMPRODUCT($AH$2:$AH455, (AW$2:AW455-BQ455)^2)/(SUM($AH$2:$AH455)-1)),0)</f>
        <v>0</v>
      </c>
      <c r="CL455" s="109" cm="1">
        <f t="array" ref="CL455">IF($AG455,SQRT(SUMPRODUCT($AH$2:$AH455, (AX$2:AX455-BR455)^2)/(SUM($AH$2:$AH455)-1)),0)</f>
        <v>0</v>
      </c>
      <c r="CM455" s="109" cm="1">
        <f t="array" ref="CM455">IF($AG455,SQRT(SUMPRODUCT($AH$2:$AH455, (AY$2:AY455-BS455)^2)/(SUM($AH$2:$AH455)-1)),0)</f>
        <v>0</v>
      </c>
      <c r="CN455" s="109" cm="1">
        <f t="array" ref="CN455">IF($AG455,SQRT(SUMPRODUCT($AH$2:$AH455, (AZ$2:AZ455-BT455)^2)/(SUM($AH$2:$AH455)-1)),0)</f>
        <v>0</v>
      </c>
      <c r="CO455" s="109" cm="1">
        <f t="array" ref="CO455">IF($AG455,SQRT(SUMPRODUCT($AH$2:$AH455, (BA$2:BA455-BU455)^2)/(SUM($AH$2:$AH455)-1)),0)</f>
        <v>0</v>
      </c>
    </row>
    <row r="456" spans="34:93" x14ac:dyDescent="0.25">
      <c r="AH456" s="99" t="str">
        <f t="shared" si="115"/>
        <v/>
      </c>
      <c r="AI456" s="11">
        <f t="shared" ca="1" si="120"/>
        <v>0</v>
      </c>
      <c r="AJ456" s="11">
        <f t="shared" ca="1" si="120"/>
        <v>0</v>
      </c>
      <c r="AK456" s="11">
        <f t="shared" ca="1" si="120"/>
        <v>0</v>
      </c>
      <c r="AL456" s="11">
        <f t="shared" ca="1" si="120"/>
        <v>0</v>
      </c>
      <c r="AM456" s="11">
        <f t="shared" ca="1" si="120"/>
        <v>0</v>
      </c>
      <c r="AN456" s="11">
        <f t="shared" ca="1" si="120"/>
        <v>0</v>
      </c>
      <c r="AO456" s="11">
        <f t="shared" ca="1" si="120"/>
        <v>0</v>
      </c>
      <c r="AP456" s="11">
        <f t="shared" ca="1" si="120"/>
        <v>0</v>
      </c>
      <c r="AQ456" s="11">
        <f t="shared" ca="1" si="120"/>
        <v>0</v>
      </c>
      <c r="AR456" s="11">
        <f t="shared" ca="1" si="120"/>
        <v>0</v>
      </c>
      <c r="AS456" s="11">
        <f t="shared" ca="1" si="121"/>
        <v>0</v>
      </c>
      <c r="AT456" s="11">
        <f t="shared" ca="1" si="121"/>
        <v>0</v>
      </c>
      <c r="AU456" s="11">
        <f t="shared" ca="1" si="121"/>
        <v>0</v>
      </c>
      <c r="AV456" s="11">
        <f t="shared" ca="1" si="121"/>
        <v>0</v>
      </c>
      <c r="AW456" s="11">
        <f t="shared" ca="1" si="121"/>
        <v>0</v>
      </c>
      <c r="AX456" s="11">
        <f t="shared" ca="1" si="121"/>
        <v>0</v>
      </c>
      <c r="AY456" s="11">
        <f t="shared" ca="1" si="121"/>
        <v>0</v>
      </c>
      <c r="AZ456" s="11">
        <f t="shared" ca="1" si="121"/>
        <v>0</v>
      </c>
      <c r="BA456" s="11">
        <f t="shared" ca="1" si="121"/>
        <v>0</v>
      </c>
      <c r="BB456" s="11"/>
      <c r="BC456" s="11">
        <f>IF($AG456,SUMPRODUCT(AI$2:AI456,$AH$2:$AH456)/SUM($AH$2:$AH456),0)</f>
        <v>0</v>
      </c>
      <c r="BD456" s="11">
        <f>IF($AG456,SUMPRODUCT(AJ$2:AJ456,$AH$2:$AH456)/SUM($AH$2:$AH456),0)</f>
        <v>0</v>
      </c>
      <c r="BE456" s="11">
        <f>IF($AG456,SUMPRODUCT(AK$2:AK456,$AH$2:$AH456)/SUM($AH$2:$AH456),0)</f>
        <v>0</v>
      </c>
      <c r="BF456" s="11">
        <f>IF($AG456,SUMPRODUCT(AL$2:AL456,$AH$2:$AH456)/SUM($AH$2:$AH456),0)</f>
        <v>0</v>
      </c>
      <c r="BG456" s="11">
        <f>IF($AG456,SUMPRODUCT(AM$2:AM456,$AH$2:$AH456)/SUM($AH$2:$AH456),0)</f>
        <v>0</v>
      </c>
      <c r="BH456" s="11">
        <f>IF($AG456,SUMPRODUCT(AN$2:AN456,$AH$2:$AH456)/SUM($AH$2:$AH456),0)</f>
        <v>0</v>
      </c>
      <c r="BI456" s="11">
        <f>IF($AG456,SUMPRODUCT(AO$2:AO456,$AH$2:$AH456)/SUM($AH$2:$AH456),0)</f>
        <v>0</v>
      </c>
      <c r="BJ456" s="11">
        <f>IF($AG456,SUMPRODUCT(AP$2:AP456,$AH$2:$AH456)/SUM($AH$2:$AH456),0)</f>
        <v>0</v>
      </c>
      <c r="BK456" s="11">
        <f>IF($AG456,SUMPRODUCT(AQ$2:AQ456,$AH$2:$AH456)/SUM($AH$2:$AH456),0)</f>
        <v>0</v>
      </c>
      <c r="BL456" s="11">
        <f>IF($AG456,SUMPRODUCT(AR$2:AR456,$AH$2:$AH456)/SUM($AH$2:$AH456),0)</f>
        <v>0</v>
      </c>
      <c r="BM456" s="11">
        <f>IF($AG456,SUMPRODUCT(AS$2:AS456,$AH$2:$AH456)/SUM($AH$2:$AH456),0)</f>
        <v>0</v>
      </c>
      <c r="BN456" s="11">
        <f>IF($AG456,SUMPRODUCT(AT$2:AT456,$AH$2:$AH456)/SUM($AH$2:$AH456),0)</f>
        <v>0</v>
      </c>
      <c r="BO456" s="11">
        <f>IF($AG456,SUMPRODUCT(AU$2:AU456,$AH$2:$AH456)/SUM($AH$2:$AH456),0)</f>
        <v>0</v>
      </c>
      <c r="BP456" s="11">
        <f>IF($AG456,SUMPRODUCT(AV$2:AV456,$AH$2:$AH456)/SUM($AH$2:$AH456),0)</f>
        <v>0</v>
      </c>
      <c r="BQ456" s="11">
        <f>IF($AG456,SUMPRODUCT(AW$2:AW456,$AH$2:$AH456)/SUM($AH$2:$AH456),0)</f>
        <v>0</v>
      </c>
      <c r="BR456" s="11">
        <f>IF($AG456,SUMPRODUCT(AX$2:AX456,$AH$2:$AH456)/SUM($AH$2:$AH456),0)</f>
        <v>0</v>
      </c>
      <c r="BS456" s="11">
        <f>IF($AG456,SUMPRODUCT(AY$2:AY456,$AH$2:$AH456)/SUM($AH$2:$AH456),0)</f>
        <v>0</v>
      </c>
      <c r="BT456" s="11">
        <f>IF($AG456,SUMPRODUCT(AZ$2:AZ456,$AH$2:$AH456)/SUM($AH$2:$AH456),0)</f>
        <v>0</v>
      </c>
      <c r="BU456" s="11">
        <f>IF($AG456,SUMPRODUCT(BA$2:BA456,$AH$2:$AH456)/SUM($AH$2:$AH456),0)</f>
        <v>0</v>
      </c>
      <c r="BV456" s="11"/>
      <c r="BW456" s="109" cm="1">
        <f t="array" ref="BW456">IF($AG456,SQRT(SUMPRODUCT($AH$2:$AH456, (AI$2:AI456-BC456)^2)/(SUM($AH$2:$AH456)-1)),0)</f>
        <v>0</v>
      </c>
      <c r="BX456" s="109" cm="1">
        <f t="array" ref="BX456">IF($AG456,SQRT(SUMPRODUCT($AH$2:$AH456, (AJ$2:AJ456-BD456)^2)/(SUM($AH$2:$AH456)-1)),0)</f>
        <v>0</v>
      </c>
      <c r="BY456" s="109" cm="1">
        <f t="array" ref="BY456">IF($AG456,SQRT(SUMPRODUCT($AH$2:$AH456, (AK$2:AK456-BE456)^2)/(SUM($AH$2:$AH456)-1)),0)</f>
        <v>0</v>
      </c>
      <c r="BZ456" s="109" cm="1">
        <f t="array" ref="BZ456">IF($AG456,SQRT(SUMPRODUCT($AH$2:$AH456, (AL$2:AL456-BF456)^2)/(SUM($AH$2:$AH456)-1)),0)</f>
        <v>0</v>
      </c>
      <c r="CA456" s="109" cm="1">
        <f t="array" ref="CA456">IF($AG456,SQRT(SUMPRODUCT($AH$2:$AH456, (AM$2:AM456-BG456)^2)/(SUM($AH$2:$AH456)-1)),0)</f>
        <v>0</v>
      </c>
      <c r="CB456" s="109" cm="1">
        <f t="array" ref="CB456">IF($AG456,SQRT(SUMPRODUCT($AH$2:$AH456, (AN$2:AN456-BH456)^2)/(SUM($AH$2:$AH456)-1)),0)</f>
        <v>0</v>
      </c>
      <c r="CC456" s="109" cm="1">
        <f t="array" ref="CC456">IF($AG456,SQRT(SUMPRODUCT($AH$2:$AH456, (AO$2:AO456-BI456)^2)/(SUM($AH$2:$AH456)-1)),0)</f>
        <v>0</v>
      </c>
      <c r="CD456" s="109" cm="1">
        <f t="array" ref="CD456">IF($AG456,SQRT(SUMPRODUCT($AH$2:$AH456, (AP$2:AP456-BJ456)^2)/(SUM($AH$2:$AH456)-1)),0)</f>
        <v>0</v>
      </c>
      <c r="CE456" s="109" cm="1">
        <f t="array" ref="CE456">IF($AG456,SQRT(SUMPRODUCT($AH$2:$AH456, (AQ$2:AQ456-BK456)^2)/(SUM($AH$2:$AH456)-1)),0)</f>
        <v>0</v>
      </c>
      <c r="CF456" s="109" cm="1">
        <f t="array" ref="CF456">IF($AG456,SQRT(SUMPRODUCT($AH$2:$AH456, (AR$2:AR456-BL456)^2)/(SUM($AH$2:$AH456)-1)),0)</f>
        <v>0</v>
      </c>
      <c r="CG456" s="109" cm="1">
        <f t="array" ref="CG456">IF($AG456,SQRT(SUMPRODUCT($AH$2:$AH456, (AS$2:AS456-BM456)^2)/(SUM($AH$2:$AH456)-1)),0)</f>
        <v>0</v>
      </c>
      <c r="CH456" s="109" cm="1">
        <f t="array" ref="CH456">IF($AG456,SQRT(SUMPRODUCT($AH$2:$AH456, (AT$2:AT456-BN456)^2)/(SUM($AH$2:$AH456)-1)),0)</f>
        <v>0</v>
      </c>
      <c r="CI456" s="109" cm="1">
        <f t="array" ref="CI456">IF($AG456,SQRT(SUMPRODUCT($AH$2:$AH456, (AU$2:AU456-BO456)^2)/(SUM($AH$2:$AH456)-1)),0)</f>
        <v>0</v>
      </c>
      <c r="CJ456" s="109" cm="1">
        <f t="array" ref="CJ456">IF($AG456,SQRT(SUMPRODUCT($AH$2:$AH456, (AV$2:AV456-BP456)^2)/(SUM($AH$2:$AH456)-1)),0)</f>
        <v>0</v>
      </c>
      <c r="CK456" s="109" cm="1">
        <f t="array" ref="CK456">IF($AG456,SQRT(SUMPRODUCT($AH$2:$AH456, (AW$2:AW456-BQ456)^2)/(SUM($AH$2:$AH456)-1)),0)</f>
        <v>0</v>
      </c>
      <c r="CL456" s="109" cm="1">
        <f t="array" ref="CL456">IF($AG456,SQRT(SUMPRODUCT($AH$2:$AH456, (AX$2:AX456-BR456)^2)/(SUM($AH$2:$AH456)-1)),0)</f>
        <v>0</v>
      </c>
      <c r="CM456" s="109" cm="1">
        <f t="array" ref="CM456">IF($AG456,SQRT(SUMPRODUCT($AH$2:$AH456, (AY$2:AY456-BS456)^2)/(SUM($AH$2:$AH456)-1)),0)</f>
        <v>0</v>
      </c>
      <c r="CN456" s="109" cm="1">
        <f t="array" ref="CN456">IF($AG456,SQRT(SUMPRODUCT($AH$2:$AH456, (AZ$2:AZ456-BT456)^2)/(SUM($AH$2:$AH456)-1)),0)</f>
        <v>0</v>
      </c>
      <c r="CO456" s="109" cm="1">
        <f t="array" ref="CO456">IF($AG456,SQRT(SUMPRODUCT($AH$2:$AH456, (BA$2:BA456-BU456)^2)/(SUM($AH$2:$AH456)-1)),0)</f>
        <v>0</v>
      </c>
    </row>
    <row r="457" spans="34:93" x14ac:dyDescent="0.25">
      <c r="AH457" s="99" t="str">
        <f t="shared" si="115"/>
        <v/>
      </c>
      <c r="AI457" s="11">
        <f t="shared" ca="1" si="120"/>
        <v>0</v>
      </c>
      <c r="AJ457" s="11">
        <f t="shared" ca="1" si="120"/>
        <v>0</v>
      </c>
      <c r="AK457" s="11">
        <f t="shared" ca="1" si="120"/>
        <v>0</v>
      </c>
      <c r="AL457" s="11">
        <f t="shared" ca="1" si="120"/>
        <v>0</v>
      </c>
      <c r="AM457" s="11">
        <f t="shared" ca="1" si="120"/>
        <v>0</v>
      </c>
      <c r="AN457" s="11">
        <f t="shared" ca="1" si="120"/>
        <v>0</v>
      </c>
      <c r="AO457" s="11">
        <f t="shared" ca="1" si="120"/>
        <v>0</v>
      </c>
      <c r="AP457" s="11">
        <f t="shared" ca="1" si="120"/>
        <v>0</v>
      </c>
      <c r="AQ457" s="11">
        <f t="shared" ca="1" si="120"/>
        <v>0</v>
      </c>
      <c r="AR457" s="11">
        <f t="shared" ca="1" si="120"/>
        <v>0</v>
      </c>
      <c r="AS457" s="11">
        <f t="shared" ca="1" si="121"/>
        <v>0</v>
      </c>
      <c r="AT457" s="11">
        <f t="shared" ca="1" si="121"/>
        <v>0</v>
      </c>
      <c r="AU457" s="11">
        <f t="shared" ca="1" si="121"/>
        <v>0</v>
      </c>
      <c r="AV457" s="11">
        <f t="shared" ca="1" si="121"/>
        <v>0</v>
      </c>
      <c r="AW457" s="11">
        <f t="shared" ca="1" si="121"/>
        <v>0</v>
      </c>
      <c r="AX457" s="11">
        <f t="shared" ca="1" si="121"/>
        <v>0</v>
      </c>
      <c r="AY457" s="11">
        <f t="shared" ca="1" si="121"/>
        <v>0</v>
      </c>
      <c r="AZ457" s="11">
        <f t="shared" ca="1" si="121"/>
        <v>0</v>
      </c>
      <c r="BA457" s="11">
        <f t="shared" ca="1" si="121"/>
        <v>0</v>
      </c>
      <c r="BB457" s="11"/>
      <c r="BC457" s="11">
        <f>IF($AG457,SUMPRODUCT(AI$2:AI457,$AH$2:$AH457)/SUM($AH$2:$AH457),0)</f>
        <v>0</v>
      </c>
      <c r="BD457" s="11">
        <f>IF($AG457,SUMPRODUCT(AJ$2:AJ457,$AH$2:$AH457)/SUM($AH$2:$AH457),0)</f>
        <v>0</v>
      </c>
      <c r="BE457" s="11">
        <f>IF($AG457,SUMPRODUCT(AK$2:AK457,$AH$2:$AH457)/SUM($AH$2:$AH457),0)</f>
        <v>0</v>
      </c>
      <c r="BF457" s="11">
        <f>IF($AG457,SUMPRODUCT(AL$2:AL457,$AH$2:$AH457)/SUM($AH$2:$AH457),0)</f>
        <v>0</v>
      </c>
      <c r="BG457" s="11">
        <f>IF($AG457,SUMPRODUCT(AM$2:AM457,$AH$2:$AH457)/SUM($AH$2:$AH457),0)</f>
        <v>0</v>
      </c>
      <c r="BH457" s="11">
        <f>IF($AG457,SUMPRODUCT(AN$2:AN457,$AH$2:$AH457)/SUM($AH$2:$AH457),0)</f>
        <v>0</v>
      </c>
      <c r="BI457" s="11">
        <f>IF($AG457,SUMPRODUCT(AO$2:AO457,$AH$2:$AH457)/SUM($AH$2:$AH457),0)</f>
        <v>0</v>
      </c>
      <c r="BJ457" s="11">
        <f>IF($AG457,SUMPRODUCT(AP$2:AP457,$AH$2:$AH457)/SUM($AH$2:$AH457),0)</f>
        <v>0</v>
      </c>
      <c r="BK457" s="11">
        <f>IF($AG457,SUMPRODUCT(AQ$2:AQ457,$AH$2:$AH457)/SUM($AH$2:$AH457),0)</f>
        <v>0</v>
      </c>
      <c r="BL457" s="11">
        <f>IF($AG457,SUMPRODUCT(AR$2:AR457,$AH$2:$AH457)/SUM($AH$2:$AH457),0)</f>
        <v>0</v>
      </c>
      <c r="BM457" s="11">
        <f>IF($AG457,SUMPRODUCT(AS$2:AS457,$AH$2:$AH457)/SUM($AH$2:$AH457),0)</f>
        <v>0</v>
      </c>
      <c r="BN457" s="11">
        <f>IF($AG457,SUMPRODUCT(AT$2:AT457,$AH$2:$AH457)/SUM($AH$2:$AH457),0)</f>
        <v>0</v>
      </c>
      <c r="BO457" s="11">
        <f>IF($AG457,SUMPRODUCT(AU$2:AU457,$AH$2:$AH457)/SUM($AH$2:$AH457),0)</f>
        <v>0</v>
      </c>
      <c r="BP457" s="11">
        <f>IF($AG457,SUMPRODUCT(AV$2:AV457,$AH$2:$AH457)/SUM($AH$2:$AH457),0)</f>
        <v>0</v>
      </c>
      <c r="BQ457" s="11">
        <f>IF($AG457,SUMPRODUCT(AW$2:AW457,$AH$2:$AH457)/SUM($AH$2:$AH457),0)</f>
        <v>0</v>
      </c>
      <c r="BR457" s="11">
        <f>IF($AG457,SUMPRODUCT(AX$2:AX457,$AH$2:$AH457)/SUM($AH$2:$AH457),0)</f>
        <v>0</v>
      </c>
      <c r="BS457" s="11">
        <f>IF($AG457,SUMPRODUCT(AY$2:AY457,$AH$2:$AH457)/SUM($AH$2:$AH457),0)</f>
        <v>0</v>
      </c>
      <c r="BT457" s="11">
        <f>IF($AG457,SUMPRODUCT(AZ$2:AZ457,$AH$2:$AH457)/SUM($AH$2:$AH457),0)</f>
        <v>0</v>
      </c>
      <c r="BU457" s="11">
        <f>IF($AG457,SUMPRODUCT(BA$2:BA457,$AH$2:$AH457)/SUM($AH$2:$AH457),0)</f>
        <v>0</v>
      </c>
      <c r="BV457" s="11"/>
      <c r="BW457" s="109" cm="1">
        <f t="array" ref="BW457">IF($AG457,SQRT(SUMPRODUCT($AH$2:$AH457, (AI$2:AI457-BC457)^2)/(SUM($AH$2:$AH457)-1)),0)</f>
        <v>0</v>
      </c>
      <c r="BX457" s="109" cm="1">
        <f t="array" ref="BX457">IF($AG457,SQRT(SUMPRODUCT($AH$2:$AH457, (AJ$2:AJ457-BD457)^2)/(SUM($AH$2:$AH457)-1)),0)</f>
        <v>0</v>
      </c>
      <c r="BY457" s="109" cm="1">
        <f t="array" ref="BY457">IF($AG457,SQRT(SUMPRODUCT($AH$2:$AH457, (AK$2:AK457-BE457)^2)/(SUM($AH$2:$AH457)-1)),0)</f>
        <v>0</v>
      </c>
      <c r="BZ457" s="109" cm="1">
        <f t="array" ref="BZ457">IF($AG457,SQRT(SUMPRODUCT($AH$2:$AH457, (AL$2:AL457-BF457)^2)/(SUM($AH$2:$AH457)-1)),0)</f>
        <v>0</v>
      </c>
      <c r="CA457" s="109" cm="1">
        <f t="array" ref="CA457">IF($AG457,SQRT(SUMPRODUCT($AH$2:$AH457, (AM$2:AM457-BG457)^2)/(SUM($AH$2:$AH457)-1)),0)</f>
        <v>0</v>
      </c>
      <c r="CB457" s="109" cm="1">
        <f t="array" ref="CB457">IF($AG457,SQRT(SUMPRODUCT($AH$2:$AH457, (AN$2:AN457-BH457)^2)/(SUM($AH$2:$AH457)-1)),0)</f>
        <v>0</v>
      </c>
      <c r="CC457" s="109" cm="1">
        <f t="array" ref="CC457">IF($AG457,SQRT(SUMPRODUCT($AH$2:$AH457, (AO$2:AO457-BI457)^2)/(SUM($AH$2:$AH457)-1)),0)</f>
        <v>0</v>
      </c>
      <c r="CD457" s="109" cm="1">
        <f t="array" ref="CD457">IF($AG457,SQRT(SUMPRODUCT($AH$2:$AH457, (AP$2:AP457-BJ457)^2)/(SUM($AH$2:$AH457)-1)),0)</f>
        <v>0</v>
      </c>
      <c r="CE457" s="109" cm="1">
        <f t="array" ref="CE457">IF($AG457,SQRT(SUMPRODUCT($AH$2:$AH457, (AQ$2:AQ457-BK457)^2)/(SUM($AH$2:$AH457)-1)),0)</f>
        <v>0</v>
      </c>
      <c r="CF457" s="109" cm="1">
        <f t="array" ref="CF457">IF($AG457,SQRT(SUMPRODUCT($AH$2:$AH457, (AR$2:AR457-BL457)^2)/(SUM($AH$2:$AH457)-1)),0)</f>
        <v>0</v>
      </c>
      <c r="CG457" s="109" cm="1">
        <f t="array" ref="CG457">IF($AG457,SQRT(SUMPRODUCT($AH$2:$AH457, (AS$2:AS457-BM457)^2)/(SUM($AH$2:$AH457)-1)),0)</f>
        <v>0</v>
      </c>
      <c r="CH457" s="109" cm="1">
        <f t="array" ref="CH457">IF($AG457,SQRT(SUMPRODUCT($AH$2:$AH457, (AT$2:AT457-BN457)^2)/(SUM($AH$2:$AH457)-1)),0)</f>
        <v>0</v>
      </c>
      <c r="CI457" s="109" cm="1">
        <f t="array" ref="CI457">IF($AG457,SQRT(SUMPRODUCT($AH$2:$AH457, (AU$2:AU457-BO457)^2)/(SUM($AH$2:$AH457)-1)),0)</f>
        <v>0</v>
      </c>
      <c r="CJ457" s="109" cm="1">
        <f t="array" ref="CJ457">IF($AG457,SQRT(SUMPRODUCT($AH$2:$AH457, (AV$2:AV457-BP457)^2)/(SUM($AH$2:$AH457)-1)),0)</f>
        <v>0</v>
      </c>
      <c r="CK457" s="109" cm="1">
        <f t="array" ref="CK457">IF($AG457,SQRT(SUMPRODUCT($AH$2:$AH457, (AW$2:AW457-BQ457)^2)/(SUM($AH$2:$AH457)-1)),0)</f>
        <v>0</v>
      </c>
      <c r="CL457" s="109" cm="1">
        <f t="array" ref="CL457">IF($AG457,SQRT(SUMPRODUCT($AH$2:$AH457, (AX$2:AX457-BR457)^2)/(SUM($AH$2:$AH457)-1)),0)</f>
        <v>0</v>
      </c>
      <c r="CM457" s="109" cm="1">
        <f t="array" ref="CM457">IF($AG457,SQRT(SUMPRODUCT($AH$2:$AH457, (AY$2:AY457-BS457)^2)/(SUM($AH$2:$AH457)-1)),0)</f>
        <v>0</v>
      </c>
      <c r="CN457" s="109" cm="1">
        <f t="array" ref="CN457">IF($AG457,SQRT(SUMPRODUCT($AH$2:$AH457, (AZ$2:AZ457-BT457)^2)/(SUM($AH$2:$AH457)-1)),0)</f>
        <v>0</v>
      </c>
      <c r="CO457" s="109" cm="1">
        <f t="array" ref="CO457">IF($AG457,SQRT(SUMPRODUCT($AH$2:$AH457, (BA$2:BA457-BU457)^2)/(SUM($AH$2:$AH457)-1)),0)</f>
        <v>0</v>
      </c>
    </row>
    <row r="458" spans="34:93" x14ac:dyDescent="0.25">
      <c r="AH458" s="99" t="str">
        <f t="shared" si="115"/>
        <v/>
      </c>
      <c r="AI458" s="11">
        <f t="shared" ca="1" si="120"/>
        <v>0</v>
      </c>
      <c r="AJ458" s="11">
        <f t="shared" ca="1" si="120"/>
        <v>0</v>
      </c>
      <c r="AK458" s="11">
        <f t="shared" ca="1" si="120"/>
        <v>0</v>
      </c>
      <c r="AL458" s="11">
        <f t="shared" ca="1" si="120"/>
        <v>0</v>
      </c>
      <c r="AM458" s="11">
        <f t="shared" ca="1" si="120"/>
        <v>0</v>
      </c>
      <c r="AN458" s="11">
        <f t="shared" ca="1" si="120"/>
        <v>0</v>
      </c>
      <c r="AO458" s="11">
        <f t="shared" ca="1" si="120"/>
        <v>0</v>
      </c>
      <c r="AP458" s="11">
        <f t="shared" ca="1" si="120"/>
        <v>0</v>
      </c>
      <c r="AQ458" s="11">
        <f t="shared" ca="1" si="120"/>
        <v>0</v>
      </c>
      <c r="AR458" s="11">
        <f t="shared" ca="1" si="120"/>
        <v>0</v>
      </c>
      <c r="AS458" s="11">
        <f t="shared" ca="1" si="121"/>
        <v>0</v>
      </c>
      <c r="AT458" s="11">
        <f t="shared" ca="1" si="121"/>
        <v>0</v>
      </c>
      <c r="AU458" s="11">
        <f t="shared" ca="1" si="121"/>
        <v>0</v>
      </c>
      <c r="AV458" s="11">
        <f t="shared" ca="1" si="121"/>
        <v>0</v>
      </c>
      <c r="AW458" s="11">
        <f t="shared" ca="1" si="121"/>
        <v>0</v>
      </c>
      <c r="AX458" s="11">
        <f t="shared" ca="1" si="121"/>
        <v>0</v>
      </c>
      <c r="AY458" s="11">
        <f t="shared" ca="1" si="121"/>
        <v>0</v>
      </c>
      <c r="AZ458" s="11">
        <f t="shared" ca="1" si="121"/>
        <v>0</v>
      </c>
      <c r="BA458" s="11">
        <f t="shared" ca="1" si="121"/>
        <v>0</v>
      </c>
      <c r="BB458" s="11"/>
      <c r="BC458" s="11">
        <f>IF($AG458,SUMPRODUCT(AI$2:AI458,$AH$2:$AH458)/SUM($AH$2:$AH458),0)</f>
        <v>0</v>
      </c>
      <c r="BD458" s="11">
        <f>IF($AG458,SUMPRODUCT(AJ$2:AJ458,$AH$2:$AH458)/SUM($AH$2:$AH458),0)</f>
        <v>0</v>
      </c>
      <c r="BE458" s="11">
        <f>IF($AG458,SUMPRODUCT(AK$2:AK458,$AH$2:$AH458)/SUM($AH$2:$AH458),0)</f>
        <v>0</v>
      </c>
      <c r="BF458" s="11">
        <f>IF($AG458,SUMPRODUCT(AL$2:AL458,$AH$2:$AH458)/SUM($AH$2:$AH458),0)</f>
        <v>0</v>
      </c>
      <c r="BG458" s="11">
        <f>IF($AG458,SUMPRODUCT(AM$2:AM458,$AH$2:$AH458)/SUM($AH$2:$AH458),0)</f>
        <v>0</v>
      </c>
      <c r="BH458" s="11">
        <f>IF($AG458,SUMPRODUCT(AN$2:AN458,$AH$2:$AH458)/SUM($AH$2:$AH458),0)</f>
        <v>0</v>
      </c>
      <c r="BI458" s="11">
        <f>IF($AG458,SUMPRODUCT(AO$2:AO458,$AH$2:$AH458)/SUM($AH$2:$AH458),0)</f>
        <v>0</v>
      </c>
      <c r="BJ458" s="11">
        <f>IF($AG458,SUMPRODUCT(AP$2:AP458,$AH$2:$AH458)/SUM($AH$2:$AH458),0)</f>
        <v>0</v>
      </c>
      <c r="BK458" s="11">
        <f>IF($AG458,SUMPRODUCT(AQ$2:AQ458,$AH$2:$AH458)/SUM($AH$2:$AH458),0)</f>
        <v>0</v>
      </c>
      <c r="BL458" s="11">
        <f>IF($AG458,SUMPRODUCT(AR$2:AR458,$AH$2:$AH458)/SUM($AH$2:$AH458),0)</f>
        <v>0</v>
      </c>
      <c r="BM458" s="11">
        <f>IF($AG458,SUMPRODUCT(AS$2:AS458,$AH$2:$AH458)/SUM($AH$2:$AH458),0)</f>
        <v>0</v>
      </c>
      <c r="BN458" s="11">
        <f>IF($AG458,SUMPRODUCT(AT$2:AT458,$AH$2:$AH458)/SUM($AH$2:$AH458),0)</f>
        <v>0</v>
      </c>
      <c r="BO458" s="11">
        <f>IF($AG458,SUMPRODUCT(AU$2:AU458,$AH$2:$AH458)/SUM($AH$2:$AH458),0)</f>
        <v>0</v>
      </c>
      <c r="BP458" s="11">
        <f>IF($AG458,SUMPRODUCT(AV$2:AV458,$AH$2:$AH458)/SUM($AH$2:$AH458),0)</f>
        <v>0</v>
      </c>
      <c r="BQ458" s="11">
        <f>IF($AG458,SUMPRODUCT(AW$2:AW458,$AH$2:$AH458)/SUM($AH$2:$AH458),0)</f>
        <v>0</v>
      </c>
      <c r="BR458" s="11">
        <f>IF($AG458,SUMPRODUCT(AX$2:AX458,$AH$2:$AH458)/SUM($AH$2:$AH458),0)</f>
        <v>0</v>
      </c>
      <c r="BS458" s="11">
        <f>IF($AG458,SUMPRODUCT(AY$2:AY458,$AH$2:$AH458)/SUM($AH$2:$AH458),0)</f>
        <v>0</v>
      </c>
      <c r="BT458" s="11">
        <f>IF($AG458,SUMPRODUCT(AZ$2:AZ458,$AH$2:$AH458)/SUM($AH$2:$AH458),0)</f>
        <v>0</v>
      </c>
      <c r="BU458" s="11">
        <f>IF($AG458,SUMPRODUCT(BA$2:BA458,$AH$2:$AH458)/SUM($AH$2:$AH458),0)</f>
        <v>0</v>
      </c>
      <c r="BV458" s="11"/>
      <c r="BW458" s="109" cm="1">
        <f t="array" ref="BW458">IF($AG458,SQRT(SUMPRODUCT($AH$2:$AH458, (AI$2:AI458-BC458)^2)/(SUM($AH$2:$AH458)-1)),0)</f>
        <v>0</v>
      </c>
      <c r="BX458" s="109" cm="1">
        <f t="array" ref="BX458">IF($AG458,SQRT(SUMPRODUCT($AH$2:$AH458, (AJ$2:AJ458-BD458)^2)/(SUM($AH$2:$AH458)-1)),0)</f>
        <v>0</v>
      </c>
      <c r="BY458" s="109" cm="1">
        <f t="array" ref="BY458">IF($AG458,SQRT(SUMPRODUCT($AH$2:$AH458, (AK$2:AK458-BE458)^2)/(SUM($AH$2:$AH458)-1)),0)</f>
        <v>0</v>
      </c>
      <c r="BZ458" s="109" cm="1">
        <f t="array" ref="BZ458">IF($AG458,SQRT(SUMPRODUCT($AH$2:$AH458, (AL$2:AL458-BF458)^2)/(SUM($AH$2:$AH458)-1)),0)</f>
        <v>0</v>
      </c>
      <c r="CA458" s="109" cm="1">
        <f t="array" ref="CA458">IF($AG458,SQRT(SUMPRODUCT($AH$2:$AH458, (AM$2:AM458-BG458)^2)/(SUM($AH$2:$AH458)-1)),0)</f>
        <v>0</v>
      </c>
      <c r="CB458" s="109" cm="1">
        <f t="array" ref="CB458">IF($AG458,SQRT(SUMPRODUCT($AH$2:$AH458, (AN$2:AN458-BH458)^2)/(SUM($AH$2:$AH458)-1)),0)</f>
        <v>0</v>
      </c>
      <c r="CC458" s="109" cm="1">
        <f t="array" ref="CC458">IF($AG458,SQRT(SUMPRODUCT($AH$2:$AH458, (AO$2:AO458-BI458)^2)/(SUM($AH$2:$AH458)-1)),0)</f>
        <v>0</v>
      </c>
      <c r="CD458" s="109" cm="1">
        <f t="array" ref="CD458">IF($AG458,SQRT(SUMPRODUCT($AH$2:$AH458, (AP$2:AP458-BJ458)^2)/(SUM($AH$2:$AH458)-1)),0)</f>
        <v>0</v>
      </c>
      <c r="CE458" s="109" cm="1">
        <f t="array" ref="CE458">IF($AG458,SQRT(SUMPRODUCT($AH$2:$AH458, (AQ$2:AQ458-BK458)^2)/(SUM($AH$2:$AH458)-1)),0)</f>
        <v>0</v>
      </c>
      <c r="CF458" s="109" cm="1">
        <f t="array" ref="CF458">IF($AG458,SQRT(SUMPRODUCT($AH$2:$AH458, (AR$2:AR458-BL458)^2)/(SUM($AH$2:$AH458)-1)),0)</f>
        <v>0</v>
      </c>
      <c r="CG458" s="109" cm="1">
        <f t="array" ref="CG458">IF($AG458,SQRT(SUMPRODUCT($AH$2:$AH458, (AS$2:AS458-BM458)^2)/(SUM($AH$2:$AH458)-1)),0)</f>
        <v>0</v>
      </c>
      <c r="CH458" s="109" cm="1">
        <f t="array" ref="CH458">IF($AG458,SQRT(SUMPRODUCT($AH$2:$AH458, (AT$2:AT458-BN458)^2)/(SUM($AH$2:$AH458)-1)),0)</f>
        <v>0</v>
      </c>
      <c r="CI458" s="109" cm="1">
        <f t="array" ref="CI458">IF($AG458,SQRT(SUMPRODUCT($AH$2:$AH458, (AU$2:AU458-BO458)^2)/(SUM($AH$2:$AH458)-1)),0)</f>
        <v>0</v>
      </c>
      <c r="CJ458" s="109" cm="1">
        <f t="array" ref="CJ458">IF($AG458,SQRT(SUMPRODUCT($AH$2:$AH458, (AV$2:AV458-BP458)^2)/(SUM($AH$2:$AH458)-1)),0)</f>
        <v>0</v>
      </c>
      <c r="CK458" s="109" cm="1">
        <f t="array" ref="CK458">IF($AG458,SQRT(SUMPRODUCT($AH$2:$AH458, (AW$2:AW458-BQ458)^2)/(SUM($AH$2:$AH458)-1)),0)</f>
        <v>0</v>
      </c>
      <c r="CL458" s="109" cm="1">
        <f t="array" ref="CL458">IF($AG458,SQRT(SUMPRODUCT($AH$2:$AH458, (AX$2:AX458-BR458)^2)/(SUM($AH$2:$AH458)-1)),0)</f>
        <v>0</v>
      </c>
      <c r="CM458" s="109" cm="1">
        <f t="array" ref="CM458">IF($AG458,SQRT(SUMPRODUCT($AH$2:$AH458, (AY$2:AY458-BS458)^2)/(SUM($AH$2:$AH458)-1)),0)</f>
        <v>0</v>
      </c>
      <c r="CN458" s="109" cm="1">
        <f t="array" ref="CN458">IF($AG458,SQRT(SUMPRODUCT($AH$2:$AH458, (AZ$2:AZ458-BT458)^2)/(SUM($AH$2:$AH458)-1)),0)</f>
        <v>0</v>
      </c>
      <c r="CO458" s="109" cm="1">
        <f t="array" ref="CO458">IF($AG458,SQRT(SUMPRODUCT($AH$2:$AH458, (BA$2:BA458-BU458)^2)/(SUM($AH$2:$AH458)-1)),0)</f>
        <v>0</v>
      </c>
    </row>
    <row r="459" spans="34:93" x14ac:dyDescent="0.25">
      <c r="AH459" s="99" t="str">
        <f t="shared" si="115"/>
        <v/>
      </c>
      <c r="AI459" s="11">
        <f t="shared" ca="1" si="120"/>
        <v>0</v>
      </c>
      <c r="AJ459" s="11">
        <f t="shared" ca="1" si="120"/>
        <v>0</v>
      </c>
      <c r="AK459" s="11">
        <f t="shared" ca="1" si="120"/>
        <v>0</v>
      </c>
      <c r="AL459" s="11">
        <f t="shared" ca="1" si="120"/>
        <v>0</v>
      </c>
      <c r="AM459" s="11">
        <f t="shared" ca="1" si="120"/>
        <v>0</v>
      </c>
      <c r="AN459" s="11">
        <f t="shared" ca="1" si="120"/>
        <v>0</v>
      </c>
      <c r="AO459" s="11">
        <f t="shared" ca="1" si="120"/>
        <v>0</v>
      </c>
      <c r="AP459" s="11">
        <f t="shared" ca="1" si="120"/>
        <v>0</v>
      </c>
      <c r="AQ459" s="11">
        <f t="shared" ca="1" si="120"/>
        <v>0</v>
      </c>
      <c r="AR459" s="11">
        <f t="shared" ca="1" si="120"/>
        <v>0</v>
      </c>
      <c r="AS459" s="11">
        <f t="shared" ca="1" si="121"/>
        <v>0</v>
      </c>
      <c r="AT459" s="11">
        <f t="shared" ca="1" si="121"/>
        <v>0</v>
      </c>
      <c r="AU459" s="11">
        <f t="shared" ca="1" si="121"/>
        <v>0</v>
      </c>
      <c r="AV459" s="11">
        <f t="shared" ca="1" si="121"/>
        <v>0</v>
      </c>
      <c r="AW459" s="11">
        <f t="shared" ca="1" si="121"/>
        <v>0</v>
      </c>
      <c r="AX459" s="11">
        <f t="shared" ca="1" si="121"/>
        <v>0</v>
      </c>
      <c r="AY459" s="11">
        <f t="shared" ca="1" si="121"/>
        <v>0</v>
      </c>
      <c r="AZ459" s="11">
        <f t="shared" ca="1" si="121"/>
        <v>0</v>
      </c>
      <c r="BA459" s="11">
        <f t="shared" ca="1" si="121"/>
        <v>0</v>
      </c>
      <c r="BB459" s="11"/>
      <c r="BC459" s="11">
        <f>IF($AG459,SUMPRODUCT(AI$2:AI459,$AH$2:$AH459)/SUM($AH$2:$AH459),0)</f>
        <v>0</v>
      </c>
      <c r="BD459" s="11">
        <f>IF($AG459,SUMPRODUCT(AJ$2:AJ459,$AH$2:$AH459)/SUM($AH$2:$AH459),0)</f>
        <v>0</v>
      </c>
      <c r="BE459" s="11">
        <f>IF($AG459,SUMPRODUCT(AK$2:AK459,$AH$2:$AH459)/SUM($AH$2:$AH459),0)</f>
        <v>0</v>
      </c>
      <c r="BF459" s="11">
        <f>IF($AG459,SUMPRODUCT(AL$2:AL459,$AH$2:$AH459)/SUM($AH$2:$AH459),0)</f>
        <v>0</v>
      </c>
      <c r="BG459" s="11">
        <f>IF($AG459,SUMPRODUCT(AM$2:AM459,$AH$2:$AH459)/SUM($AH$2:$AH459),0)</f>
        <v>0</v>
      </c>
      <c r="BH459" s="11">
        <f>IF($AG459,SUMPRODUCT(AN$2:AN459,$AH$2:$AH459)/SUM($AH$2:$AH459),0)</f>
        <v>0</v>
      </c>
      <c r="BI459" s="11">
        <f>IF($AG459,SUMPRODUCT(AO$2:AO459,$AH$2:$AH459)/SUM($AH$2:$AH459),0)</f>
        <v>0</v>
      </c>
      <c r="BJ459" s="11">
        <f>IF($AG459,SUMPRODUCT(AP$2:AP459,$AH$2:$AH459)/SUM($AH$2:$AH459),0)</f>
        <v>0</v>
      </c>
      <c r="BK459" s="11">
        <f>IF($AG459,SUMPRODUCT(AQ$2:AQ459,$AH$2:$AH459)/SUM($AH$2:$AH459),0)</f>
        <v>0</v>
      </c>
      <c r="BL459" s="11">
        <f>IF($AG459,SUMPRODUCT(AR$2:AR459,$AH$2:$AH459)/SUM($AH$2:$AH459),0)</f>
        <v>0</v>
      </c>
      <c r="BM459" s="11">
        <f>IF($AG459,SUMPRODUCT(AS$2:AS459,$AH$2:$AH459)/SUM($AH$2:$AH459),0)</f>
        <v>0</v>
      </c>
      <c r="BN459" s="11">
        <f>IF($AG459,SUMPRODUCT(AT$2:AT459,$AH$2:$AH459)/SUM($AH$2:$AH459),0)</f>
        <v>0</v>
      </c>
      <c r="BO459" s="11">
        <f>IF($AG459,SUMPRODUCT(AU$2:AU459,$AH$2:$AH459)/SUM($AH$2:$AH459),0)</f>
        <v>0</v>
      </c>
      <c r="BP459" s="11">
        <f>IF($AG459,SUMPRODUCT(AV$2:AV459,$AH$2:$AH459)/SUM($AH$2:$AH459),0)</f>
        <v>0</v>
      </c>
      <c r="BQ459" s="11">
        <f>IF($AG459,SUMPRODUCT(AW$2:AW459,$AH$2:$AH459)/SUM($AH$2:$AH459),0)</f>
        <v>0</v>
      </c>
      <c r="BR459" s="11">
        <f>IF($AG459,SUMPRODUCT(AX$2:AX459,$AH$2:$AH459)/SUM($AH$2:$AH459),0)</f>
        <v>0</v>
      </c>
      <c r="BS459" s="11">
        <f>IF($AG459,SUMPRODUCT(AY$2:AY459,$AH$2:$AH459)/SUM($AH$2:$AH459),0)</f>
        <v>0</v>
      </c>
      <c r="BT459" s="11">
        <f>IF($AG459,SUMPRODUCT(AZ$2:AZ459,$AH$2:$AH459)/SUM($AH$2:$AH459),0)</f>
        <v>0</v>
      </c>
      <c r="BU459" s="11">
        <f>IF($AG459,SUMPRODUCT(BA$2:BA459,$AH$2:$AH459)/SUM($AH$2:$AH459),0)</f>
        <v>0</v>
      </c>
      <c r="BV459" s="11"/>
      <c r="BW459" s="109" cm="1">
        <f t="array" ref="BW459">IF($AG459,SQRT(SUMPRODUCT($AH$2:$AH459, (AI$2:AI459-BC459)^2)/(SUM($AH$2:$AH459)-1)),0)</f>
        <v>0</v>
      </c>
      <c r="BX459" s="109" cm="1">
        <f t="array" ref="BX459">IF($AG459,SQRT(SUMPRODUCT($AH$2:$AH459, (AJ$2:AJ459-BD459)^2)/(SUM($AH$2:$AH459)-1)),0)</f>
        <v>0</v>
      </c>
      <c r="BY459" s="109" cm="1">
        <f t="array" ref="BY459">IF($AG459,SQRT(SUMPRODUCT($AH$2:$AH459, (AK$2:AK459-BE459)^2)/(SUM($AH$2:$AH459)-1)),0)</f>
        <v>0</v>
      </c>
      <c r="BZ459" s="109" cm="1">
        <f t="array" ref="BZ459">IF($AG459,SQRT(SUMPRODUCT($AH$2:$AH459, (AL$2:AL459-BF459)^2)/(SUM($AH$2:$AH459)-1)),0)</f>
        <v>0</v>
      </c>
      <c r="CA459" s="109" cm="1">
        <f t="array" ref="CA459">IF($AG459,SQRT(SUMPRODUCT($AH$2:$AH459, (AM$2:AM459-BG459)^2)/(SUM($AH$2:$AH459)-1)),0)</f>
        <v>0</v>
      </c>
      <c r="CB459" s="109" cm="1">
        <f t="array" ref="CB459">IF($AG459,SQRT(SUMPRODUCT($AH$2:$AH459, (AN$2:AN459-BH459)^2)/(SUM($AH$2:$AH459)-1)),0)</f>
        <v>0</v>
      </c>
      <c r="CC459" s="109" cm="1">
        <f t="array" ref="CC459">IF($AG459,SQRT(SUMPRODUCT($AH$2:$AH459, (AO$2:AO459-BI459)^2)/(SUM($AH$2:$AH459)-1)),0)</f>
        <v>0</v>
      </c>
      <c r="CD459" s="109" cm="1">
        <f t="array" ref="CD459">IF($AG459,SQRT(SUMPRODUCT($AH$2:$AH459, (AP$2:AP459-BJ459)^2)/(SUM($AH$2:$AH459)-1)),0)</f>
        <v>0</v>
      </c>
      <c r="CE459" s="109" cm="1">
        <f t="array" ref="CE459">IF($AG459,SQRT(SUMPRODUCT($AH$2:$AH459, (AQ$2:AQ459-BK459)^2)/(SUM($AH$2:$AH459)-1)),0)</f>
        <v>0</v>
      </c>
      <c r="CF459" s="109" cm="1">
        <f t="array" ref="CF459">IF($AG459,SQRT(SUMPRODUCT($AH$2:$AH459, (AR$2:AR459-BL459)^2)/(SUM($AH$2:$AH459)-1)),0)</f>
        <v>0</v>
      </c>
      <c r="CG459" s="109" cm="1">
        <f t="array" ref="CG459">IF($AG459,SQRT(SUMPRODUCT($AH$2:$AH459, (AS$2:AS459-BM459)^2)/(SUM($AH$2:$AH459)-1)),0)</f>
        <v>0</v>
      </c>
      <c r="CH459" s="109" cm="1">
        <f t="array" ref="CH459">IF($AG459,SQRT(SUMPRODUCT($AH$2:$AH459, (AT$2:AT459-BN459)^2)/(SUM($AH$2:$AH459)-1)),0)</f>
        <v>0</v>
      </c>
      <c r="CI459" s="109" cm="1">
        <f t="array" ref="CI459">IF($AG459,SQRT(SUMPRODUCT($AH$2:$AH459, (AU$2:AU459-BO459)^2)/(SUM($AH$2:$AH459)-1)),0)</f>
        <v>0</v>
      </c>
      <c r="CJ459" s="109" cm="1">
        <f t="array" ref="CJ459">IF($AG459,SQRT(SUMPRODUCT($AH$2:$AH459, (AV$2:AV459-BP459)^2)/(SUM($AH$2:$AH459)-1)),0)</f>
        <v>0</v>
      </c>
      <c r="CK459" s="109" cm="1">
        <f t="array" ref="CK459">IF($AG459,SQRT(SUMPRODUCT($AH$2:$AH459, (AW$2:AW459-BQ459)^2)/(SUM($AH$2:$AH459)-1)),0)</f>
        <v>0</v>
      </c>
      <c r="CL459" s="109" cm="1">
        <f t="array" ref="CL459">IF($AG459,SQRT(SUMPRODUCT($AH$2:$AH459, (AX$2:AX459-BR459)^2)/(SUM($AH$2:$AH459)-1)),0)</f>
        <v>0</v>
      </c>
      <c r="CM459" s="109" cm="1">
        <f t="array" ref="CM459">IF($AG459,SQRT(SUMPRODUCT($AH$2:$AH459, (AY$2:AY459-BS459)^2)/(SUM($AH$2:$AH459)-1)),0)</f>
        <v>0</v>
      </c>
      <c r="CN459" s="109" cm="1">
        <f t="array" ref="CN459">IF($AG459,SQRT(SUMPRODUCT($AH$2:$AH459, (AZ$2:AZ459-BT459)^2)/(SUM($AH$2:$AH459)-1)),0)</f>
        <v>0</v>
      </c>
      <c r="CO459" s="109" cm="1">
        <f t="array" ref="CO459">IF($AG459,SQRT(SUMPRODUCT($AH$2:$AH459, (BA$2:BA459-BU459)^2)/(SUM($AH$2:$AH459)-1)),0)</f>
        <v>0</v>
      </c>
    </row>
    <row r="460" spans="34:93" x14ac:dyDescent="0.25">
      <c r="AH460" s="99" t="str">
        <f t="shared" si="115"/>
        <v/>
      </c>
      <c r="AI460" s="11">
        <f t="shared" ca="1" si="120"/>
        <v>0</v>
      </c>
      <c r="AJ460" s="11">
        <f t="shared" ca="1" si="120"/>
        <v>0</v>
      </c>
      <c r="AK460" s="11">
        <f t="shared" ca="1" si="120"/>
        <v>0</v>
      </c>
      <c r="AL460" s="11">
        <f t="shared" ca="1" si="120"/>
        <v>0</v>
      </c>
      <c r="AM460" s="11">
        <f t="shared" ca="1" si="120"/>
        <v>0</v>
      </c>
      <c r="AN460" s="11">
        <f t="shared" ca="1" si="120"/>
        <v>0</v>
      </c>
      <c r="AO460" s="11">
        <f t="shared" ca="1" si="120"/>
        <v>0</v>
      </c>
      <c r="AP460" s="11">
        <f t="shared" ca="1" si="120"/>
        <v>0</v>
      </c>
      <c r="AQ460" s="11">
        <f t="shared" ca="1" si="120"/>
        <v>0</v>
      </c>
      <c r="AR460" s="11">
        <f t="shared" ca="1" si="120"/>
        <v>0</v>
      </c>
      <c r="AS460" s="11">
        <f t="shared" ca="1" si="121"/>
        <v>0</v>
      </c>
      <c r="AT460" s="11">
        <f t="shared" ca="1" si="121"/>
        <v>0</v>
      </c>
      <c r="AU460" s="11">
        <f t="shared" ca="1" si="121"/>
        <v>0</v>
      </c>
      <c r="AV460" s="11">
        <f t="shared" ca="1" si="121"/>
        <v>0</v>
      </c>
      <c r="AW460" s="11">
        <f t="shared" ca="1" si="121"/>
        <v>0</v>
      </c>
      <c r="AX460" s="11">
        <f t="shared" ca="1" si="121"/>
        <v>0</v>
      </c>
      <c r="AY460" s="11">
        <f t="shared" ca="1" si="121"/>
        <v>0</v>
      </c>
      <c r="AZ460" s="11">
        <f t="shared" ca="1" si="121"/>
        <v>0</v>
      </c>
      <c r="BA460" s="11">
        <f t="shared" ca="1" si="121"/>
        <v>0</v>
      </c>
      <c r="BB460" s="11"/>
      <c r="BC460" s="11">
        <f>IF($AG460,SUMPRODUCT(AI$2:AI460,$AH$2:$AH460)/SUM($AH$2:$AH460),0)</f>
        <v>0</v>
      </c>
      <c r="BD460" s="11">
        <f>IF($AG460,SUMPRODUCT(AJ$2:AJ460,$AH$2:$AH460)/SUM($AH$2:$AH460),0)</f>
        <v>0</v>
      </c>
      <c r="BE460" s="11">
        <f>IF($AG460,SUMPRODUCT(AK$2:AK460,$AH$2:$AH460)/SUM($AH$2:$AH460),0)</f>
        <v>0</v>
      </c>
      <c r="BF460" s="11">
        <f>IF($AG460,SUMPRODUCT(AL$2:AL460,$AH$2:$AH460)/SUM($AH$2:$AH460),0)</f>
        <v>0</v>
      </c>
      <c r="BG460" s="11">
        <f>IF($AG460,SUMPRODUCT(AM$2:AM460,$AH$2:$AH460)/SUM($AH$2:$AH460),0)</f>
        <v>0</v>
      </c>
      <c r="BH460" s="11">
        <f>IF($AG460,SUMPRODUCT(AN$2:AN460,$AH$2:$AH460)/SUM($AH$2:$AH460),0)</f>
        <v>0</v>
      </c>
      <c r="BI460" s="11">
        <f>IF($AG460,SUMPRODUCT(AO$2:AO460,$AH$2:$AH460)/SUM($AH$2:$AH460),0)</f>
        <v>0</v>
      </c>
      <c r="BJ460" s="11">
        <f>IF($AG460,SUMPRODUCT(AP$2:AP460,$AH$2:$AH460)/SUM($AH$2:$AH460),0)</f>
        <v>0</v>
      </c>
      <c r="BK460" s="11">
        <f>IF($AG460,SUMPRODUCT(AQ$2:AQ460,$AH$2:$AH460)/SUM($AH$2:$AH460),0)</f>
        <v>0</v>
      </c>
      <c r="BL460" s="11">
        <f>IF($AG460,SUMPRODUCT(AR$2:AR460,$AH$2:$AH460)/SUM($AH$2:$AH460),0)</f>
        <v>0</v>
      </c>
      <c r="BM460" s="11">
        <f>IF($AG460,SUMPRODUCT(AS$2:AS460,$AH$2:$AH460)/SUM($AH$2:$AH460),0)</f>
        <v>0</v>
      </c>
      <c r="BN460" s="11">
        <f>IF($AG460,SUMPRODUCT(AT$2:AT460,$AH$2:$AH460)/SUM($AH$2:$AH460),0)</f>
        <v>0</v>
      </c>
      <c r="BO460" s="11">
        <f>IF($AG460,SUMPRODUCT(AU$2:AU460,$AH$2:$AH460)/SUM($AH$2:$AH460),0)</f>
        <v>0</v>
      </c>
      <c r="BP460" s="11">
        <f>IF($AG460,SUMPRODUCT(AV$2:AV460,$AH$2:$AH460)/SUM($AH$2:$AH460),0)</f>
        <v>0</v>
      </c>
      <c r="BQ460" s="11">
        <f>IF($AG460,SUMPRODUCT(AW$2:AW460,$AH$2:$AH460)/SUM($AH$2:$AH460),0)</f>
        <v>0</v>
      </c>
      <c r="BR460" s="11">
        <f>IF($AG460,SUMPRODUCT(AX$2:AX460,$AH$2:$AH460)/SUM($AH$2:$AH460),0)</f>
        <v>0</v>
      </c>
      <c r="BS460" s="11">
        <f>IF($AG460,SUMPRODUCT(AY$2:AY460,$AH$2:$AH460)/SUM($AH$2:$AH460),0)</f>
        <v>0</v>
      </c>
      <c r="BT460" s="11">
        <f>IF($AG460,SUMPRODUCT(AZ$2:AZ460,$AH$2:$AH460)/SUM($AH$2:$AH460),0)</f>
        <v>0</v>
      </c>
      <c r="BU460" s="11">
        <f>IF($AG460,SUMPRODUCT(BA$2:BA460,$AH$2:$AH460)/SUM($AH$2:$AH460),0)</f>
        <v>0</v>
      </c>
      <c r="BV460" s="11"/>
      <c r="BW460" s="109" cm="1">
        <f t="array" ref="BW460">IF($AG460,SQRT(SUMPRODUCT($AH$2:$AH460, (AI$2:AI460-BC460)^2)/(SUM($AH$2:$AH460)-1)),0)</f>
        <v>0</v>
      </c>
      <c r="BX460" s="109" cm="1">
        <f t="array" ref="BX460">IF($AG460,SQRT(SUMPRODUCT($AH$2:$AH460, (AJ$2:AJ460-BD460)^2)/(SUM($AH$2:$AH460)-1)),0)</f>
        <v>0</v>
      </c>
      <c r="BY460" s="109" cm="1">
        <f t="array" ref="BY460">IF($AG460,SQRT(SUMPRODUCT($AH$2:$AH460, (AK$2:AK460-BE460)^2)/(SUM($AH$2:$AH460)-1)),0)</f>
        <v>0</v>
      </c>
      <c r="BZ460" s="109" cm="1">
        <f t="array" ref="BZ460">IF($AG460,SQRT(SUMPRODUCT($AH$2:$AH460, (AL$2:AL460-BF460)^2)/(SUM($AH$2:$AH460)-1)),0)</f>
        <v>0</v>
      </c>
      <c r="CA460" s="109" cm="1">
        <f t="array" ref="CA460">IF($AG460,SQRT(SUMPRODUCT($AH$2:$AH460, (AM$2:AM460-BG460)^2)/(SUM($AH$2:$AH460)-1)),0)</f>
        <v>0</v>
      </c>
      <c r="CB460" s="109" cm="1">
        <f t="array" ref="CB460">IF($AG460,SQRT(SUMPRODUCT($AH$2:$AH460, (AN$2:AN460-BH460)^2)/(SUM($AH$2:$AH460)-1)),0)</f>
        <v>0</v>
      </c>
      <c r="CC460" s="109" cm="1">
        <f t="array" ref="CC460">IF($AG460,SQRT(SUMPRODUCT($AH$2:$AH460, (AO$2:AO460-BI460)^2)/(SUM($AH$2:$AH460)-1)),0)</f>
        <v>0</v>
      </c>
      <c r="CD460" s="109" cm="1">
        <f t="array" ref="CD460">IF($AG460,SQRT(SUMPRODUCT($AH$2:$AH460, (AP$2:AP460-BJ460)^2)/(SUM($AH$2:$AH460)-1)),0)</f>
        <v>0</v>
      </c>
      <c r="CE460" s="109" cm="1">
        <f t="array" ref="CE460">IF($AG460,SQRT(SUMPRODUCT($AH$2:$AH460, (AQ$2:AQ460-BK460)^2)/(SUM($AH$2:$AH460)-1)),0)</f>
        <v>0</v>
      </c>
      <c r="CF460" s="109" cm="1">
        <f t="array" ref="CF460">IF($AG460,SQRT(SUMPRODUCT($AH$2:$AH460, (AR$2:AR460-BL460)^2)/(SUM($AH$2:$AH460)-1)),0)</f>
        <v>0</v>
      </c>
      <c r="CG460" s="109" cm="1">
        <f t="array" ref="CG460">IF($AG460,SQRT(SUMPRODUCT($AH$2:$AH460, (AS$2:AS460-BM460)^2)/(SUM($AH$2:$AH460)-1)),0)</f>
        <v>0</v>
      </c>
      <c r="CH460" s="109" cm="1">
        <f t="array" ref="CH460">IF($AG460,SQRT(SUMPRODUCT($AH$2:$AH460, (AT$2:AT460-BN460)^2)/(SUM($AH$2:$AH460)-1)),0)</f>
        <v>0</v>
      </c>
      <c r="CI460" s="109" cm="1">
        <f t="array" ref="CI460">IF($AG460,SQRT(SUMPRODUCT($AH$2:$AH460, (AU$2:AU460-BO460)^2)/(SUM($AH$2:$AH460)-1)),0)</f>
        <v>0</v>
      </c>
      <c r="CJ460" s="109" cm="1">
        <f t="array" ref="CJ460">IF($AG460,SQRT(SUMPRODUCT($AH$2:$AH460, (AV$2:AV460-BP460)^2)/(SUM($AH$2:$AH460)-1)),0)</f>
        <v>0</v>
      </c>
      <c r="CK460" s="109" cm="1">
        <f t="array" ref="CK460">IF($AG460,SQRT(SUMPRODUCT($AH$2:$AH460, (AW$2:AW460-BQ460)^2)/(SUM($AH$2:$AH460)-1)),0)</f>
        <v>0</v>
      </c>
      <c r="CL460" s="109" cm="1">
        <f t="array" ref="CL460">IF($AG460,SQRT(SUMPRODUCT($AH$2:$AH460, (AX$2:AX460-BR460)^2)/(SUM($AH$2:$AH460)-1)),0)</f>
        <v>0</v>
      </c>
      <c r="CM460" s="109" cm="1">
        <f t="array" ref="CM460">IF($AG460,SQRT(SUMPRODUCT($AH$2:$AH460, (AY$2:AY460-BS460)^2)/(SUM($AH$2:$AH460)-1)),0)</f>
        <v>0</v>
      </c>
      <c r="CN460" s="109" cm="1">
        <f t="array" ref="CN460">IF($AG460,SQRT(SUMPRODUCT($AH$2:$AH460, (AZ$2:AZ460-BT460)^2)/(SUM($AH$2:$AH460)-1)),0)</f>
        <v>0</v>
      </c>
      <c r="CO460" s="109" cm="1">
        <f t="array" ref="CO460">IF($AG460,SQRT(SUMPRODUCT($AH$2:$AH460, (BA$2:BA460-BU460)^2)/(SUM($AH$2:$AH460)-1)),0)</f>
        <v>0</v>
      </c>
    </row>
    <row r="461" spans="34:93" x14ac:dyDescent="0.25">
      <c r="AH461" s="99" t="str">
        <f t="shared" si="115"/>
        <v/>
      </c>
      <c r="AI461" s="11">
        <f t="shared" ca="1" si="120"/>
        <v>0</v>
      </c>
      <c r="AJ461" s="11">
        <f t="shared" ca="1" si="120"/>
        <v>0</v>
      </c>
      <c r="AK461" s="11">
        <f t="shared" ca="1" si="120"/>
        <v>0</v>
      </c>
      <c r="AL461" s="11">
        <f t="shared" ca="1" si="120"/>
        <v>0</v>
      </c>
      <c r="AM461" s="11">
        <f t="shared" ca="1" si="120"/>
        <v>0</v>
      </c>
      <c r="AN461" s="11">
        <f t="shared" ca="1" si="120"/>
        <v>0</v>
      </c>
      <c r="AO461" s="11">
        <f t="shared" ca="1" si="120"/>
        <v>0</v>
      </c>
      <c r="AP461" s="11">
        <f t="shared" ca="1" si="120"/>
        <v>0</v>
      </c>
      <c r="AQ461" s="11">
        <f t="shared" ca="1" si="120"/>
        <v>0</v>
      </c>
      <c r="AR461" s="11">
        <f t="shared" ca="1" si="120"/>
        <v>0</v>
      </c>
      <c r="AS461" s="11">
        <f t="shared" ca="1" si="121"/>
        <v>0</v>
      </c>
      <c r="AT461" s="11">
        <f t="shared" ca="1" si="121"/>
        <v>0</v>
      </c>
      <c r="AU461" s="11">
        <f t="shared" ca="1" si="121"/>
        <v>0</v>
      </c>
      <c r="AV461" s="11">
        <f t="shared" ca="1" si="121"/>
        <v>0</v>
      </c>
      <c r="AW461" s="11">
        <f t="shared" ca="1" si="121"/>
        <v>0</v>
      </c>
      <c r="AX461" s="11">
        <f t="shared" ca="1" si="121"/>
        <v>0</v>
      </c>
      <c r="AY461" s="11">
        <f t="shared" ca="1" si="121"/>
        <v>0</v>
      </c>
      <c r="AZ461" s="11">
        <f t="shared" ca="1" si="121"/>
        <v>0</v>
      </c>
      <c r="BA461" s="11">
        <f t="shared" ca="1" si="121"/>
        <v>0</v>
      </c>
      <c r="BB461" s="11"/>
      <c r="BC461" s="11">
        <f>IF($AG461,SUMPRODUCT(AI$2:AI461,$AH$2:$AH461)/SUM($AH$2:$AH461),0)</f>
        <v>0</v>
      </c>
      <c r="BD461" s="11">
        <f>IF($AG461,SUMPRODUCT(AJ$2:AJ461,$AH$2:$AH461)/SUM($AH$2:$AH461),0)</f>
        <v>0</v>
      </c>
      <c r="BE461" s="11">
        <f>IF($AG461,SUMPRODUCT(AK$2:AK461,$AH$2:$AH461)/SUM($AH$2:$AH461),0)</f>
        <v>0</v>
      </c>
      <c r="BF461" s="11">
        <f>IF($AG461,SUMPRODUCT(AL$2:AL461,$AH$2:$AH461)/SUM($AH$2:$AH461),0)</f>
        <v>0</v>
      </c>
      <c r="BG461" s="11">
        <f>IF($AG461,SUMPRODUCT(AM$2:AM461,$AH$2:$AH461)/SUM($AH$2:$AH461),0)</f>
        <v>0</v>
      </c>
      <c r="BH461" s="11">
        <f>IF($AG461,SUMPRODUCT(AN$2:AN461,$AH$2:$AH461)/SUM($AH$2:$AH461),0)</f>
        <v>0</v>
      </c>
      <c r="BI461" s="11">
        <f>IF($AG461,SUMPRODUCT(AO$2:AO461,$AH$2:$AH461)/SUM($AH$2:$AH461),0)</f>
        <v>0</v>
      </c>
      <c r="BJ461" s="11">
        <f>IF($AG461,SUMPRODUCT(AP$2:AP461,$AH$2:$AH461)/SUM($AH$2:$AH461),0)</f>
        <v>0</v>
      </c>
      <c r="BK461" s="11">
        <f>IF($AG461,SUMPRODUCT(AQ$2:AQ461,$AH$2:$AH461)/SUM($AH$2:$AH461),0)</f>
        <v>0</v>
      </c>
      <c r="BL461" s="11">
        <f>IF($AG461,SUMPRODUCT(AR$2:AR461,$AH$2:$AH461)/SUM($AH$2:$AH461),0)</f>
        <v>0</v>
      </c>
      <c r="BM461" s="11">
        <f>IF($AG461,SUMPRODUCT(AS$2:AS461,$AH$2:$AH461)/SUM($AH$2:$AH461),0)</f>
        <v>0</v>
      </c>
      <c r="BN461" s="11">
        <f>IF($AG461,SUMPRODUCT(AT$2:AT461,$AH$2:$AH461)/SUM($AH$2:$AH461),0)</f>
        <v>0</v>
      </c>
      <c r="BO461" s="11">
        <f>IF($AG461,SUMPRODUCT(AU$2:AU461,$AH$2:$AH461)/SUM($AH$2:$AH461),0)</f>
        <v>0</v>
      </c>
      <c r="BP461" s="11">
        <f>IF($AG461,SUMPRODUCT(AV$2:AV461,$AH$2:$AH461)/SUM($AH$2:$AH461),0)</f>
        <v>0</v>
      </c>
      <c r="BQ461" s="11">
        <f>IF($AG461,SUMPRODUCT(AW$2:AW461,$AH$2:$AH461)/SUM($AH$2:$AH461),0)</f>
        <v>0</v>
      </c>
      <c r="BR461" s="11">
        <f>IF($AG461,SUMPRODUCT(AX$2:AX461,$AH$2:$AH461)/SUM($AH$2:$AH461),0)</f>
        <v>0</v>
      </c>
      <c r="BS461" s="11">
        <f>IF($AG461,SUMPRODUCT(AY$2:AY461,$AH$2:$AH461)/SUM($AH$2:$AH461),0)</f>
        <v>0</v>
      </c>
      <c r="BT461" s="11">
        <f>IF($AG461,SUMPRODUCT(AZ$2:AZ461,$AH$2:$AH461)/SUM($AH$2:$AH461),0)</f>
        <v>0</v>
      </c>
      <c r="BU461" s="11">
        <f>IF($AG461,SUMPRODUCT(BA$2:BA461,$AH$2:$AH461)/SUM($AH$2:$AH461),0)</f>
        <v>0</v>
      </c>
      <c r="BV461" s="11"/>
      <c r="BW461" s="109" cm="1">
        <f t="array" ref="BW461">IF($AG461,SQRT(SUMPRODUCT($AH$2:$AH461, (AI$2:AI461-BC461)^2)/(SUM($AH$2:$AH461)-1)),0)</f>
        <v>0</v>
      </c>
      <c r="BX461" s="109" cm="1">
        <f t="array" ref="BX461">IF($AG461,SQRT(SUMPRODUCT($AH$2:$AH461, (AJ$2:AJ461-BD461)^2)/(SUM($AH$2:$AH461)-1)),0)</f>
        <v>0</v>
      </c>
      <c r="BY461" s="109" cm="1">
        <f t="array" ref="BY461">IF($AG461,SQRT(SUMPRODUCT($AH$2:$AH461, (AK$2:AK461-BE461)^2)/(SUM($AH$2:$AH461)-1)),0)</f>
        <v>0</v>
      </c>
      <c r="BZ461" s="109" cm="1">
        <f t="array" ref="BZ461">IF($AG461,SQRT(SUMPRODUCT($AH$2:$AH461, (AL$2:AL461-BF461)^2)/(SUM($AH$2:$AH461)-1)),0)</f>
        <v>0</v>
      </c>
      <c r="CA461" s="109" cm="1">
        <f t="array" ref="CA461">IF($AG461,SQRT(SUMPRODUCT($AH$2:$AH461, (AM$2:AM461-BG461)^2)/(SUM($AH$2:$AH461)-1)),0)</f>
        <v>0</v>
      </c>
      <c r="CB461" s="109" cm="1">
        <f t="array" ref="CB461">IF($AG461,SQRT(SUMPRODUCT($AH$2:$AH461, (AN$2:AN461-BH461)^2)/(SUM($AH$2:$AH461)-1)),0)</f>
        <v>0</v>
      </c>
      <c r="CC461" s="109" cm="1">
        <f t="array" ref="CC461">IF($AG461,SQRT(SUMPRODUCT($AH$2:$AH461, (AO$2:AO461-BI461)^2)/(SUM($AH$2:$AH461)-1)),0)</f>
        <v>0</v>
      </c>
      <c r="CD461" s="109" cm="1">
        <f t="array" ref="CD461">IF($AG461,SQRT(SUMPRODUCT($AH$2:$AH461, (AP$2:AP461-BJ461)^2)/(SUM($AH$2:$AH461)-1)),0)</f>
        <v>0</v>
      </c>
      <c r="CE461" s="109" cm="1">
        <f t="array" ref="CE461">IF($AG461,SQRT(SUMPRODUCT($AH$2:$AH461, (AQ$2:AQ461-BK461)^2)/(SUM($AH$2:$AH461)-1)),0)</f>
        <v>0</v>
      </c>
      <c r="CF461" s="109" cm="1">
        <f t="array" ref="CF461">IF($AG461,SQRT(SUMPRODUCT($AH$2:$AH461, (AR$2:AR461-BL461)^2)/(SUM($AH$2:$AH461)-1)),0)</f>
        <v>0</v>
      </c>
      <c r="CG461" s="109" cm="1">
        <f t="array" ref="CG461">IF($AG461,SQRT(SUMPRODUCT($AH$2:$AH461, (AS$2:AS461-BM461)^2)/(SUM($AH$2:$AH461)-1)),0)</f>
        <v>0</v>
      </c>
      <c r="CH461" s="109" cm="1">
        <f t="array" ref="CH461">IF($AG461,SQRT(SUMPRODUCT($AH$2:$AH461, (AT$2:AT461-BN461)^2)/(SUM($AH$2:$AH461)-1)),0)</f>
        <v>0</v>
      </c>
      <c r="CI461" s="109" cm="1">
        <f t="array" ref="CI461">IF($AG461,SQRT(SUMPRODUCT($AH$2:$AH461, (AU$2:AU461-BO461)^2)/(SUM($AH$2:$AH461)-1)),0)</f>
        <v>0</v>
      </c>
      <c r="CJ461" s="109" cm="1">
        <f t="array" ref="CJ461">IF($AG461,SQRT(SUMPRODUCT($AH$2:$AH461, (AV$2:AV461-BP461)^2)/(SUM($AH$2:$AH461)-1)),0)</f>
        <v>0</v>
      </c>
      <c r="CK461" s="109" cm="1">
        <f t="array" ref="CK461">IF($AG461,SQRT(SUMPRODUCT($AH$2:$AH461, (AW$2:AW461-BQ461)^2)/(SUM($AH$2:$AH461)-1)),0)</f>
        <v>0</v>
      </c>
      <c r="CL461" s="109" cm="1">
        <f t="array" ref="CL461">IF($AG461,SQRT(SUMPRODUCT($AH$2:$AH461, (AX$2:AX461-BR461)^2)/(SUM($AH$2:$AH461)-1)),0)</f>
        <v>0</v>
      </c>
      <c r="CM461" s="109" cm="1">
        <f t="array" ref="CM461">IF($AG461,SQRT(SUMPRODUCT($AH$2:$AH461, (AY$2:AY461-BS461)^2)/(SUM($AH$2:$AH461)-1)),0)</f>
        <v>0</v>
      </c>
      <c r="CN461" s="109" cm="1">
        <f t="array" ref="CN461">IF($AG461,SQRT(SUMPRODUCT($AH$2:$AH461, (AZ$2:AZ461-BT461)^2)/(SUM($AH$2:$AH461)-1)),0)</f>
        <v>0</v>
      </c>
      <c r="CO461" s="109" cm="1">
        <f t="array" ref="CO461">IF($AG461,SQRT(SUMPRODUCT($AH$2:$AH461, (BA$2:BA461-BU461)^2)/(SUM($AH$2:$AH461)-1)),0)</f>
        <v>0</v>
      </c>
    </row>
    <row r="462" spans="34:93" x14ac:dyDescent="0.25">
      <c r="AH462" s="99" t="str">
        <f t="shared" si="115"/>
        <v/>
      </c>
      <c r="AI462" s="11">
        <f t="shared" ref="AI462:AR471" ca="1" si="122">IF(AI$1&lt;&gt;0,SUMIFS(INDIRECT(AI$1), Fecha,$AG462),0)</f>
        <v>0</v>
      </c>
      <c r="AJ462" s="11">
        <f t="shared" ca="1" si="122"/>
        <v>0</v>
      </c>
      <c r="AK462" s="11">
        <f t="shared" ca="1" si="122"/>
        <v>0</v>
      </c>
      <c r="AL462" s="11">
        <f t="shared" ca="1" si="122"/>
        <v>0</v>
      </c>
      <c r="AM462" s="11">
        <f t="shared" ca="1" si="122"/>
        <v>0</v>
      </c>
      <c r="AN462" s="11">
        <f t="shared" ca="1" si="122"/>
        <v>0</v>
      </c>
      <c r="AO462" s="11">
        <f t="shared" ca="1" si="122"/>
        <v>0</v>
      </c>
      <c r="AP462" s="11">
        <f t="shared" ca="1" si="122"/>
        <v>0</v>
      </c>
      <c r="AQ462" s="11">
        <f t="shared" ca="1" si="122"/>
        <v>0</v>
      </c>
      <c r="AR462" s="11">
        <f t="shared" ca="1" si="122"/>
        <v>0</v>
      </c>
      <c r="AS462" s="11">
        <f t="shared" ref="AS462:BA471" ca="1" si="123">IF(AS$1&lt;&gt;0,SUMIFS(INDIRECT(AS$1), Fecha,$AG462),0)</f>
        <v>0</v>
      </c>
      <c r="AT462" s="11">
        <f t="shared" ca="1" si="123"/>
        <v>0</v>
      </c>
      <c r="AU462" s="11">
        <f t="shared" ca="1" si="123"/>
        <v>0</v>
      </c>
      <c r="AV462" s="11">
        <f t="shared" ca="1" si="123"/>
        <v>0</v>
      </c>
      <c r="AW462" s="11">
        <f t="shared" ca="1" si="123"/>
        <v>0</v>
      </c>
      <c r="AX462" s="11">
        <f t="shared" ca="1" si="123"/>
        <v>0</v>
      </c>
      <c r="AY462" s="11">
        <f t="shared" ca="1" si="123"/>
        <v>0</v>
      </c>
      <c r="AZ462" s="11">
        <f t="shared" ca="1" si="123"/>
        <v>0</v>
      </c>
      <c r="BA462" s="11">
        <f t="shared" ca="1" si="123"/>
        <v>0</v>
      </c>
      <c r="BB462" s="11"/>
      <c r="BC462" s="11">
        <f>IF($AG462,SUMPRODUCT(AI$2:AI462,$AH$2:$AH462)/SUM($AH$2:$AH462),0)</f>
        <v>0</v>
      </c>
      <c r="BD462" s="11">
        <f>IF($AG462,SUMPRODUCT(AJ$2:AJ462,$AH$2:$AH462)/SUM($AH$2:$AH462),0)</f>
        <v>0</v>
      </c>
      <c r="BE462" s="11">
        <f>IF($AG462,SUMPRODUCT(AK$2:AK462,$AH$2:$AH462)/SUM($AH$2:$AH462),0)</f>
        <v>0</v>
      </c>
      <c r="BF462" s="11">
        <f>IF($AG462,SUMPRODUCT(AL$2:AL462,$AH$2:$AH462)/SUM($AH$2:$AH462),0)</f>
        <v>0</v>
      </c>
      <c r="BG462" s="11">
        <f>IF($AG462,SUMPRODUCT(AM$2:AM462,$AH$2:$AH462)/SUM($AH$2:$AH462),0)</f>
        <v>0</v>
      </c>
      <c r="BH462" s="11">
        <f>IF($AG462,SUMPRODUCT(AN$2:AN462,$AH$2:$AH462)/SUM($AH$2:$AH462),0)</f>
        <v>0</v>
      </c>
      <c r="BI462" s="11">
        <f>IF($AG462,SUMPRODUCT(AO$2:AO462,$AH$2:$AH462)/SUM($AH$2:$AH462),0)</f>
        <v>0</v>
      </c>
      <c r="BJ462" s="11">
        <f>IF($AG462,SUMPRODUCT(AP$2:AP462,$AH$2:$AH462)/SUM($AH$2:$AH462),0)</f>
        <v>0</v>
      </c>
      <c r="BK462" s="11">
        <f>IF($AG462,SUMPRODUCT(AQ$2:AQ462,$AH$2:$AH462)/SUM($AH$2:$AH462),0)</f>
        <v>0</v>
      </c>
      <c r="BL462" s="11">
        <f>IF($AG462,SUMPRODUCT(AR$2:AR462,$AH$2:$AH462)/SUM($AH$2:$AH462),0)</f>
        <v>0</v>
      </c>
      <c r="BM462" s="11">
        <f>IF($AG462,SUMPRODUCT(AS$2:AS462,$AH$2:$AH462)/SUM($AH$2:$AH462),0)</f>
        <v>0</v>
      </c>
      <c r="BN462" s="11">
        <f>IF($AG462,SUMPRODUCT(AT$2:AT462,$AH$2:$AH462)/SUM($AH$2:$AH462),0)</f>
        <v>0</v>
      </c>
      <c r="BO462" s="11">
        <f>IF($AG462,SUMPRODUCT(AU$2:AU462,$AH$2:$AH462)/SUM($AH$2:$AH462),0)</f>
        <v>0</v>
      </c>
      <c r="BP462" s="11">
        <f>IF($AG462,SUMPRODUCT(AV$2:AV462,$AH$2:$AH462)/SUM($AH$2:$AH462),0)</f>
        <v>0</v>
      </c>
      <c r="BQ462" s="11">
        <f>IF($AG462,SUMPRODUCT(AW$2:AW462,$AH$2:$AH462)/SUM($AH$2:$AH462),0)</f>
        <v>0</v>
      </c>
      <c r="BR462" s="11">
        <f>IF($AG462,SUMPRODUCT(AX$2:AX462,$AH$2:$AH462)/SUM($AH$2:$AH462),0)</f>
        <v>0</v>
      </c>
      <c r="BS462" s="11">
        <f>IF($AG462,SUMPRODUCT(AY$2:AY462,$AH$2:$AH462)/SUM($AH$2:$AH462),0)</f>
        <v>0</v>
      </c>
      <c r="BT462" s="11">
        <f>IF($AG462,SUMPRODUCT(AZ$2:AZ462,$AH$2:$AH462)/SUM($AH$2:$AH462),0)</f>
        <v>0</v>
      </c>
      <c r="BU462" s="11">
        <f>IF($AG462,SUMPRODUCT(BA$2:BA462,$AH$2:$AH462)/SUM($AH$2:$AH462),0)</f>
        <v>0</v>
      </c>
      <c r="BV462" s="11"/>
      <c r="BW462" s="109" cm="1">
        <f t="array" ref="BW462">IF($AG462,SQRT(SUMPRODUCT($AH$2:$AH462, (AI$2:AI462-BC462)^2)/(SUM($AH$2:$AH462)-1)),0)</f>
        <v>0</v>
      </c>
      <c r="BX462" s="109" cm="1">
        <f t="array" ref="BX462">IF($AG462,SQRT(SUMPRODUCT($AH$2:$AH462, (AJ$2:AJ462-BD462)^2)/(SUM($AH$2:$AH462)-1)),0)</f>
        <v>0</v>
      </c>
      <c r="BY462" s="109" cm="1">
        <f t="array" ref="BY462">IF($AG462,SQRT(SUMPRODUCT($AH$2:$AH462, (AK$2:AK462-BE462)^2)/(SUM($AH$2:$AH462)-1)),0)</f>
        <v>0</v>
      </c>
      <c r="BZ462" s="109" cm="1">
        <f t="array" ref="BZ462">IF($AG462,SQRT(SUMPRODUCT($AH$2:$AH462, (AL$2:AL462-BF462)^2)/(SUM($AH$2:$AH462)-1)),0)</f>
        <v>0</v>
      </c>
      <c r="CA462" s="109" cm="1">
        <f t="array" ref="CA462">IF($AG462,SQRT(SUMPRODUCT($AH$2:$AH462, (AM$2:AM462-BG462)^2)/(SUM($AH$2:$AH462)-1)),0)</f>
        <v>0</v>
      </c>
      <c r="CB462" s="109" cm="1">
        <f t="array" ref="CB462">IF($AG462,SQRT(SUMPRODUCT($AH$2:$AH462, (AN$2:AN462-BH462)^2)/(SUM($AH$2:$AH462)-1)),0)</f>
        <v>0</v>
      </c>
      <c r="CC462" s="109" cm="1">
        <f t="array" ref="CC462">IF($AG462,SQRT(SUMPRODUCT($AH$2:$AH462, (AO$2:AO462-BI462)^2)/(SUM($AH$2:$AH462)-1)),0)</f>
        <v>0</v>
      </c>
      <c r="CD462" s="109" cm="1">
        <f t="array" ref="CD462">IF($AG462,SQRT(SUMPRODUCT($AH$2:$AH462, (AP$2:AP462-BJ462)^2)/(SUM($AH$2:$AH462)-1)),0)</f>
        <v>0</v>
      </c>
      <c r="CE462" s="109" cm="1">
        <f t="array" ref="CE462">IF($AG462,SQRT(SUMPRODUCT($AH$2:$AH462, (AQ$2:AQ462-BK462)^2)/(SUM($AH$2:$AH462)-1)),0)</f>
        <v>0</v>
      </c>
      <c r="CF462" s="109" cm="1">
        <f t="array" ref="CF462">IF($AG462,SQRT(SUMPRODUCT($AH$2:$AH462, (AR$2:AR462-BL462)^2)/(SUM($AH$2:$AH462)-1)),0)</f>
        <v>0</v>
      </c>
      <c r="CG462" s="109" cm="1">
        <f t="array" ref="CG462">IF($AG462,SQRT(SUMPRODUCT($AH$2:$AH462, (AS$2:AS462-BM462)^2)/(SUM($AH$2:$AH462)-1)),0)</f>
        <v>0</v>
      </c>
      <c r="CH462" s="109" cm="1">
        <f t="array" ref="CH462">IF($AG462,SQRT(SUMPRODUCT($AH$2:$AH462, (AT$2:AT462-BN462)^2)/(SUM($AH$2:$AH462)-1)),0)</f>
        <v>0</v>
      </c>
      <c r="CI462" s="109" cm="1">
        <f t="array" ref="CI462">IF($AG462,SQRT(SUMPRODUCT($AH$2:$AH462, (AU$2:AU462-BO462)^2)/(SUM($AH$2:$AH462)-1)),0)</f>
        <v>0</v>
      </c>
      <c r="CJ462" s="109" cm="1">
        <f t="array" ref="CJ462">IF($AG462,SQRT(SUMPRODUCT($AH$2:$AH462, (AV$2:AV462-BP462)^2)/(SUM($AH$2:$AH462)-1)),0)</f>
        <v>0</v>
      </c>
      <c r="CK462" s="109" cm="1">
        <f t="array" ref="CK462">IF($AG462,SQRT(SUMPRODUCT($AH$2:$AH462, (AW$2:AW462-BQ462)^2)/(SUM($AH$2:$AH462)-1)),0)</f>
        <v>0</v>
      </c>
      <c r="CL462" s="109" cm="1">
        <f t="array" ref="CL462">IF($AG462,SQRT(SUMPRODUCT($AH$2:$AH462, (AX$2:AX462-BR462)^2)/(SUM($AH$2:$AH462)-1)),0)</f>
        <v>0</v>
      </c>
      <c r="CM462" s="109" cm="1">
        <f t="array" ref="CM462">IF($AG462,SQRT(SUMPRODUCT($AH$2:$AH462, (AY$2:AY462-BS462)^2)/(SUM($AH$2:$AH462)-1)),0)</f>
        <v>0</v>
      </c>
      <c r="CN462" s="109" cm="1">
        <f t="array" ref="CN462">IF($AG462,SQRT(SUMPRODUCT($AH$2:$AH462, (AZ$2:AZ462-BT462)^2)/(SUM($AH$2:$AH462)-1)),0)</f>
        <v>0</v>
      </c>
      <c r="CO462" s="109" cm="1">
        <f t="array" ref="CO462">IF($AG462,SQRT(SUMPRODUCT($AH$2:$AH462, (BA$2:BA462-BU462)^2)/(SUM($AH$2:$AH462)-1)),0)</f>
        <v>0</v>
      </c>
    </row>
    <row r="463" spans="34:93" x14ac:dyDescent="0.25">
      <c r="AH463" s="99" t="str">
        <f t="shared" si="115"/>
        <v/>
      </c>
      <c r="AI463" s="11">
        <f t="shared" ca="1" si="122"/>
        <v>0</v>
      </c>
      <c r="AJ463" s="11">
        <f t="shared" ca="1" si="122"/>
        <v>0</v>
      </c>
      <c r="AK463" s="11">
        <f t="shared" ca="1" si="122"/>
        <v>0</v>
      </c>
      <c r="AL463" s="11">
        <f t="shared" ca="1" si="122"/>
        <v>0</v>
      </c>
      <c r="AM463" s="11">
        <f t="shared" ca="1" si="122"/>
        <v>0</v>
      </c>
      <c r="AN463" s="11">
        <f t="shared" ca="1" si="122"/>
        <v>0</v>
      </c>
      <c r="AO463" s="11">
        <f t="shared" ca="1" si="122"/>
        <v>0</v>
      </c>
      <c r="AP463" s="11">
        <f t="shared" ca="1" si="122"/>
        <v>0</v>
      </c>
      <c r="AQ463" s="11">
        <f t="shared" ca="1" si="122"/>
        <v>0</v>
      </c>
      <c r="AR463" s="11">
        <f t="shared" ca="1" si="122"/>
        <v>0</v>
      </c>
      <c r="AS463" s="11">
        <f t="shared" ca="1" si="123"/>
        <v>0</v>
      </c>
      <c r="AT463" s="11">
        <f t="shared" ca="1" si="123"/>
        <v>0</v>
      </c>
      <c r="AU463" s="11">
        <f t="shared" ca="1" si="123"/>
        <v>0</v>
      </c>
      <c r="AV463" s="11">
        <f t="shared" ca="1" si="123"/>
        <v>0</v>
      </c>
      <c r="AW463" s="11">
        <f t="shared" ca="1" si="123"/>
        <v>0</v>
      </c>
      <c r="AX463" s="11">
        <f t="shared" ca="1" si="123"/>
        <v>0</v>
      </c>
      <c r="AY463" s="11">
        <f t="shared" ca="1" si="123"/>
        <v>0</v>
      </c>
      <c r="AZ463" s="11">
        <f t="shared" ca="1" si="123"/>
        <v>0</v>
      </c>
      <c r="BA463" s="11">
        <f t="shared" ca="1" si="123"/>
        <v>0</v>
      </c>
      <c r="BB463" s="11"/>
      <c r="BC463" s="11">
        <f>IF($AG463,SUMPRODUCT(AI$2:AI463,$AH$2:$AH463)/SUM($AH$2:$AH463),0)</f>
        <v>0</v>
      </c>
      <c r="BD463" s="11">
        <f>IF($AG463,SUMPRODUCT(AJ$2:AJ463,$AH$2:$AH463)/SUM($AH$2:$AH463),0)</f>
        <v>0</v>
      </c>
      <c r="BE463" s="11">
        <f>IF($AG463,SUMPRODUCT(AK$2:AK463,$AH$2:$AH463)/SUM($AH$2:$AH463),0)</f>
        <v>0</v>
      </c>
      <c r="BF463" s="11">
        <f>IF($AG463,SUMPRODUCT(AL$2:AL463,$AH$2:$AH463)/SUM($AH$2:$AH463),0)</f>
        <v>0</v>
      </c>
      <c r="BG463" s="11">
        <f>IF($AG463,SUMPRODUCT(AM$2:AM463,$AH$2:$AH463)/SUM($AH$2:$AH463),0)</f>
        <v>0</v>
      </c>
      <c r="BH463" s="11">
        <f>IF($AG463,SUMPRODUCT(AN$2:AN463,$AH$2:$AH463)/SUM($AH$2:$AH463),0)</f>
        <v>0</v>
      </c>
      <c r="BI463" s="11">
        <f>IF($AG463,SUMPRODUCT(AO$2:AO463,$AH$2:$AH463)/SUM($AH$2:$AH463),0)</f>
        <v>0</v>
      </c>
      <c r="BJ463" s="11">
        <f>IF($AG463,SUMPRODUCT(AP$2:AP463,$AH$2:$AH463)/SUM($AH$2:$AH463),0)</f>
        <v>0</v>
      </c>
      <c r="BK463" s="11">
        <f>IF($AG463,SUMPRODUCT(AQ$2:AQ463,$AH$2:$AH463)/SUM($AH$2:$AH463),0)</f>
        <v>0</v>
      </c>
      <c r="BL463" s="11">
        <f>IF($AG463,SUMPRODUCT(AR$2:AR463,$AH$2:$AH463)/SUM($AH$2:$AH463),0)</f>
        <v>0</v>
      </c>
      <c r="BM463" s="11">
        <f>IF($AG463,SUMPRODUCT(AS$2:AS463,$AH$2:$AH463)/SUM($AH$2:$AH463),0)</f>
        <v>0</v>
      </c>
      <c r="BN463" s="11">
        <f>IF($AG463,SUMPRODUCT(AT$2:AT463,$AH$2:$AH463)/SUM($AH$2:$AH463),0)</f>
        <v>0</v>
      </c>
      <c r="BO463" s="11">
        <f>IF($AG463,SUMPRODUCT(AU$2:AU463,$AH$2:$AH463)/SUM($AH$2:$AH463),0)</f>
        <v>0</v>
      </c>
      <c r="BP463" s="11">
        <f>IF($AG463,SUMPRODUCT(AV$2:AV463,$AH$2:$AH463)/SUM($AH$2:$AH463),0)</f>
        <v>0</v>
      </c>
      <c r="BQ463" s="11">
        <f>IF($AG463,SUMPRODUCT(AW$2:AW463,$AH$2:$AH463)/SUM($AH$2:$AH463),0)</f>
        <v>0</v>
      </c>
      <c r="BR463" s="11">
        <f>IF($AG463,SUMPRODUCT(AX$2:AX463,$AH$2:$AH463)/SUM($AH$2:$AH463),0)</f>
        <v>0</v>
      </c>
      <c r="BS463" s="11">
        <f>IF($AG463,SUMPRODUCT(AY$2:AY463,$AH$2:$AH463)/SUM($AH$2:$AH463),0)</f>
        <v>0</v>
      </c>
      <c r="BT463" s="11">
        <f>IF($AG463,SUMPRODUCT(AZ$2:AZ463,$AH$2:$AH463)/SUM($AH$2:$AH463),0)</f>
        <v>0</v>
      </c>
      <c r="BU463" s="11">
        <f>IF($AG463,SUMPRODUCT(BA$2:BA463,$AH$2:$AH463)/SUM($AH$2:$AH463),0)</f>
        <v>0</v>
      </c>
      <c r="BV463" s="11"/>
      <c r="BW463" s="109" cm="1">
        <f t="array" ref="BW463">IF($AG463,SQRT(SUMPRODUCT($AH$2:$AH463, (AI$2:AI463-BC463)^2)/(SUM($AH$2:$AH463)-1)),0)</f>
        <v>0</v>
      </c>
      <c r="BX463" s="109" cm="1">
        <f t="array" ref="BX463">IF($AG463,SQRT(SUMPRODUCT($AH$2:$AH463, (AJ$2:AJ463-BD463)^2)/(SUM($AH$2:$AH463)-1)),0)</f>
        <v>0</v>
      </c>
      <c r="BY463" s="109" cm="1">
        <f t="array" ref="BY463">IF($AG463,SQRT(SUMPRODUCT($AH$2:$AH463, (AK$2:AK463-BE463)^2)/(SUM($AH$2:$AH463)-1)),0)</f>
        <v>0</v>
      </c>
      <c r="BZ463" s="109" cm="1">
        <f t="array" ref="BZ463">IF($AG463,SQRT(SUMPRODUCT($AH$2:$AH463, (AL$2:AL463-BF463)^2)/(SUM($AH$2:$AH463)-1)),0)</f>
        <v>0</v>
      </c>
      <c r="CA463" s="109" cm="1">
        <f t="array" ref="CA463">IF($AG463,SQRT(SUMPRODUCT($AH$2:$AH463, (AM$2:AM463-BG463)^2)/(SUM($AH$2:$AH463)-1)),0)</f>
        <v>0</v>
      </c>
      <c r="CB463" s="109" cm="1">
        <f t="array" ref="CB463">IF($AG463,SQRT(SUMPRODUCT($AH$2:$AH463, (AN$2:AN463-BH463)^2)/(SUM($AH$2:$AH463)-1)),0)</f>
        <v>0</v>
      </c>
      <c r="CC463" s="109" cm="1">
        <f t="array" ref="CC463">IF($AG463,SQRT(SUMPRODUCT($AH$2:$AH463, (AO$2:AO463-BI463)^2)/(SUM($AH$2:$AH463)-1)),0)</f>
        <v>0</v>
      </c>
      <c r="CD463" s="109" cm="1">
        <f t="array" ref="CD463">IF($AG463,SQRT(SUMPRODUCT($AH$2:$AH463, (AP$2:AP463-BJ463)^2)/(SUM($AH$2:$AH463)-1)),0)</f>
        <v>0</v>
      </c>
      <c r="CE463" s="109" cm="1">
        <f t="array" ref="CE463">IF($AG463,SQRT(SUMPRODUCT($AH$2:$AH463, (AQ$2:AQ463-BK463)^2)/(SUM($AH$2:$AH463)-1)),0)</f>
        <v>0</v>
      </c>
      <c r="CF463" s="109" cm="1">
        <f t="array" ref="CF463">IF($AG463,SQRT(SUMPRODUCT($AH$2:$AH463, (AR$2:AR463-BL463)^2)/(SUM($AH$2:$AH463)-1)),0)</f>
        <v>0</v>
      </c>
      <c r="CG463" s="109" cm="1">
        <f t="array" ref="CG463">IF($AG463,SQRT(SUMPRODUCT($AH$2:$AH463, (AS$2:AS463-BM463)^2)/(SUM($AH$2:$AH463)-1)),0)</f>
        <v>0</v>
      </c>
      <c r="CH463" s="109" cm="1">
        <f t="array" ref="CH463">IF($AG463,SQRT(SUMPRODUCT($AH$2:$AH463, (AT$2:AT463-BN463)^2)/(SUM($AH$2:$AH463)-1)),0)</f>
        <v>0</v>
      </c>
      <c r="CI463" s="109" cm="1">
        <f t="array" ref="CI463">IF($AG463,SQRT(SUMPRODUCT($AH$2:$AH463, (AU$2:AU463-BO463)^2)/(SUM($AH$2:$AH463)-1)),0)</f>
        <v>0</v>
      </c>
      <c r="CJ463" s="109" cm="1">
        <f t="array" ref="CJ463">IF($AG463,SQRT(SUMPRODUCT($AH$2:$AH463, (AV$2:AV463-BP463)^2)/(SUM($AH$2:$AH463)-1)),0)</f>
        <v>0</v>
      </c>
      <c r="CK463" s="109" cm="1">
        <f t="array" ref="CK463">IF($AG463,SQRT(SUMPRODUCT($AH$2:$AH463, (AW$2:AW463-BQ463)^2)/(SUM($AH$2:$AH463)-1)),0)</f>
        <v>0</v>
      </c>
      <c r="CL463" s="109" cm="1">
        <f t="array" ref="CL463">IF($AG463,SQRT(SUMPRODUCT($AH$2:$AH463, (AX$2:AX463-BR463)^2)/(SUM($AH$2:$AH463)-1)),0)</f>
        <v>0</v>
      </c>
      <c r="CM463" s="109" cm="1">
        <f t="array" ref="CM463">IF($AG463,SQRT(SUMPRODUCT($AH$2:$AH463, (AY$2:AY463-BS463)^2)/(SUM($AH$2:$AH463)-1)),0)</f>
        <v>0</v>
      </c>
      <c r="CN463" s="109" cm="1">
        <f t="array" ref="CN463">IF($AG463,SQRT(SUMPRODUCT($AH$2:$AH463, (AZ$2:AZ463-BT463)^2)/(SUM($AH$2:$AH463)-1)),0)</f>
        <v>0</v>
      </c>
      <c r="CO463" s="109" cm="1">
        <f t="array" ref="CO463">IF($AG463,SQRT(SUMPRODUCT($AH$2:$AH463, (BA$2:BA463-BU463)^2)/(SUM($AH$2:$AH463)-1)),0)</f>
        <v>0</v>
      </c>
    </row>
    <row r="464" spans="34:93" x14ac:dyDescent="0.25">
      <c r="AH464" s="99" t="str">
        <f t="shared" si="115"/>
        <v/>
      </c>
      <c r="AI464" s="11">
        <f t="shared" ca="1" si="122"/>
        <v>0</v>
      </c>
      <c r="AJ464" s="11">
        <f t="shared" ca="1" si="122"/>
        <v>0</v>
      </c>
      <c r="AK464" s="11">
        <f t="shared" ca="1" si="122"/>
        <v>0</v>
      </c>
      <c r="AL464" s="11">
        <f t="shared" ca="1" si="122"/>
        <v>0</v>
      </c>
      <c r="AM464" s="11">
        <f t="shared" ca="1" si="122"/>
        <v>0</v>
      </c>
      <c r="AN464" s="11">
        <f t="shared" ca="1" si="122"/>
        <v>0</v>
      </c>
      <c r="AO464" s="11">
        <f t="shared" ca="1" si="122"/>
        <v>0</v>
      </c>
      <c r="AP464" s="11">
        <f t="shared" ca="1" si="122"/>
        <v>0</v>
      </c>
      <c r="AQ464" s="11">
        <f t="shared" ca="1" si="122"/>
        <v>0</v>
      </c>
      <c r="AR464" s="11">
        <f t="shared" ca="1" si="122"/>
        <v>0</v>
      </c>
      <c r="AS464" s="11">
        <f t="shared" ca="1" si="123"/>
        <v>0</v>
      </c>
      <c r="AT464" s="11">
        <f t="shared" ca="1" si="123"/>
        <v>0</v>
      </c>
      <c r="AU464" s="11">
        <f t="shared" ca="1" si="123"/>
        <v>0</v>
      </c>
      <c r="AV464" s="11">
        <f t="shared" ca="1" si="123"/>
        <v>0</v>
      </c>
      <c r="AW464" s="11">
        <f t="shared" ca="1" si="123"/>
        <v>0</v>
      </c>
      <c r="AX464" s="11">
        <f t="shared" ca="1" si="123"/>
        <v>0</v>
      </c>
      <c r="AY464" s="11">
        <f t="shared" ca="1" si="123"/>
        <v>0</v>
      </c>
      <c r="AZ464" s="11">
        <f t="shared" ca="1" si="123"/>
        <v>0</v>
      </c>
      <c r="BA464" s="11">
        <f t="shared" ca="1" si="123"/>
        <v>0</v>
      </c>
      <c r="BB464" s="11"/>
      <c r="BC464" s="11">
        <f>IF($AG464,SUMPRODUCT(AI$2:AI464,$AH$2:$AH464)/SUM($AH$2:$AH464),0)</f>
        <v>0</v>
      </c>
      <c r="BD464" s="11">
        <f>IF($AG464,SUMPRODUCT(AJ$2:AJ464,$AH$2:$AH464)/SUM($AH$2:$AH464),0)</f>
        <v>0</v>
      </c>
      <c r="BE464" s="11">
        <f>IF($AG464,SUMPRODUCT(AK$2:AK464,$AH$2:$AH464)/SUM($AH$2:$AH464),0)</f>
        <v>0</v>
      </c>
      <c r="BF464" s="11">
        <f>IF($AG464,SUMPRODUCT(AL$2:AL464,$AH$2:$AH464)/SUM($AH$2:$AH464),0)</f>
        <v>0</v>
      </c>
      <c r="BG464" s="11">
        <f>IF($AG464,SUMPRODUCT(AM$2:AM464,$AH$2:$AH464)/SUM($AH$2:$AH464),0)</f>
        <v>0</v>
      </c>
      <c r="BH464" s="11">
        <f>IF($AG464,SUMPRODUCT(AN$2:AN464,$AH$2:$AH464)/SUM($AH$2:$AH464),0)</f>
        <v>0</v>
      </c>
      <c r="BI464" s="11">
        <f>IF($AG464,SUMPRODUCT(AO$2:AO464,$AH$2:$AH464)/SUM($AH$2:$AH464),0)</f>
        <v>0</v>
      </c>
      <c r="BJ464" s="11">
        <f>IF($AG464,SUMPRODUCT(AP$2:AP464,$AH$2:$AH464)/SUM($AH$2:$AH464),0)</f>
        <v>0</v>
      </c>
      <c r="BK464" s="11">
        <f>IF($AG464,SUMPRODUCT(AQ$2:AQ464,$AH$2:$AH464)/SUM($AH$2:$AH464),0)</f>
        <v>0</v>
      </c>
      <c r="BL464" s="11">
        <f>IF($AG464,SUMPRODUCT(AR$2:AR464,$AH$2:$AH464)/SUM($AH$2:$AH464),0)</f>
        <v>0</v>
      </c>
      <c r="BM464" s="11">
        <f>IF($AG464,SUMPRODUCT(AS$2:AS464,$AH$2:$AH464)/SUM($AH$2:$AH464),0)</f>
        <v>0</v>
      </c>
      <c r="BN464" s="11">
        <f>IF($AG464,SUMPRODUCT(AT$2:AT464,$AH$2:$AH464)/SUM($AH$2:$AH464),0)</f>
        <v>0</v>
      </c>
      <c r="BO464" s="11">
        <f>IF($AG464,SUMPRODUCT(AU$2:AU464,$AH$2:$AH464)/SUM($AH$2:$AH464),0)</f>
        <v>0</v>
      </c>
      <c r="BP464" s="11">
        <f>IF($AG464,SUMPRODUCT(AV$2:AV464,$AH$2:$AH464)/SUM($AH$2:$AH464),0)</f>
        <v>0</v>
      </c>
      <c r="BQ464" s="11">
        <f>IF($AG464,SUMPRODUCT(AW$2:AW464,$AH$2:$AH464)/SUM($AH$2:$AH464),0)</f>
        <v>0</v>
      </c>
      <c r="BR464" s="11">
        <f>IF($AG464,SUMPRODUCT(AX$2:AX464,$AH$2:$AH464)/SUM($AH$2:$AH464),0)</f>
        <v>0</v>
      </c>
      <c r="BS464" s="11">
        <f>IF($AG464,SUMPRODUCT(AY$2:AY464,$AH$2:$AH464)/SUM($AH$2:$AH464),0)</f>
        <v>0</v>
      </c>
      <c r="BT464" s="11">
        <f>IF($AG464,SUMPRODUCT(AZ$2:AZ464,$AH$2:$AH464)/SUM($AH$2:$AH464),0)</f>
        <v>0</v>
      </c>
      <c r="BU464" s="11">
        <f>IF($AG464,SUMPRODUCT(BA$2:BA464,$AH$2:$AH464)/SUM($AH$2:$AH464),0)</f>
        <v>0</v>
      </c>
      <c r="BV464" s="11"/>
      <c r="BW464" s="109" cm="1">
        <f t="array" ref="BW464">IF($AG464,SQRT(SUMPRODUCT($AH$2:$AH464, (AI$2:AI464-BC464)^2)/(SUM($AH$2:$AH464)-1)),0)</f>
        <v>0</v>
      </c>
      <c r="BX464" s="109" cm="1">
        <f t="array" ref="BX464">IF($AG464,SQRT(SUMPRODUCT($AH$2:$AH464, (AJ$2:AJ464-BD464)^2)/(SUM($AH$2:$AH464)-1)),0)</f>
        <v>0</v>
      </c>
      <c r="BY464" s="109" cm="1">
        <f t="array" ref="BY464">IF($AG464,SQRT(SUMPRODUCT($AH$2:$AH464, (AK$2:AK464-BE464)^2)/(SUM($AH$2:$AH464)-1)),0)</f>
        <v>0</v>
      </c>
      <c r="BZ464" s="109" cm="1">
        <f t="array" ref="BZ464">IF($AG464,SQRT(SUMPRODUCT($AH$2:$AH464, (AL$2:AL464-BF464)^2)/(SUM($AH$2:$AH464)-1)),0)</f>
        <v>0</v>
      </c>
      <c r="CA464" s="109" cm="1">
        <f t="array" ref="CA464">IF($AG464,SQRT(SUMPRODUCT($AH$2:$AH464, (AM$2:AM464-BG464)^2)/(SUM($AH$2:$AH464)-1)),0)</f>
        <v>0</v>
      </c>
      <c r="CB464" s="109" cm="1">
        <f t="array" ref="CB464">IF($AG464,SQRT(SUMPRODUCT($AH$2:$AH464, (AN$2:AN464-BH464)^2)/(SUM($AH$2:$AH464)-1)),0)</f>
        <v>0</v>
      </c>
      <c r="CC464" s="109" cm="1">
        <f t="array" ref="CC464">IF($AG464,SQRT(SUMPRODUCT($AH$2:$AH464, (AO$2:AO464-BI464)^2)/(SUM($AH$2:$AH464)-1)),0)</f>
        <v>0</v>
      </c>
      <c r="CD464" s="109" cm="1">
        <f t="array" ref="CD464">IF($AG464,SQRT(SUMPRODUCT($AH$2:$AH464, (AP$2:AP464-BJ464)^2)/(SUM($AH$2:$AH464)-1)),0)</f>
        <v>0</v>
      </c>
      <c r="CE464" s="109" cm="1">
        <f t="array" ref="CE464">IF($AG464,SQRT(SUMPRODUCT($AH$2:$AH464, (AQ$2:AQ464-BK464)^2)/(SUM($AH$2:$AH464)-1)),0)</f>
        <v>0</v>
      </c>
      <c r="CF464" s="109" cm="1">
        <f t="array" ref="CF464">IF($AG464,SQRT(SUMPRODUCT($AH$2:$AH464, (AR$2:AR464-BL464)^2)/(SUM($AH$2:$AH464)-1)),0)</f>
        <v>0</v>
      </c>
      <c r="CG464" s="109" cm="1">
        <f t="array" ref="CG464">IF($AG464,SQRT(SUMPRODUCT($AH$2:$AH464, (AS$2:AS464-BM464)^2)/(SUM($AH$2:$AH464)-1)),0)</f>
        <v>0</v>
      </c>
      <c r="CH464" s="109" cm="1">
        <f t="array" ref="CH464">IF($AG464,SQRT(SUMPRODUCT($AH$2:$AH464, (AT$2:AT464-BN464)^2)/(SUM($AH$2:$AH464)-1)),0)</f>
        <v>0</v>
      </c>
      <c r="CI464" s="109" cm="1">
        <f t="array" ref="CI464">IF($AG464,SQRT(SUMPRODUCT($AH$2:$AH464, (AU$2:AU464-BO464)^2)/(SUM($AH$2:$AH464)-1)),0)</f>
        <v>0</v>
      </c>
      <c r="CJ464" s="109" cm="1">
        <f t="array" ref="CJ464">IF($AG464,SQRT(SUMPRODUCT($AH$2:$AH464, (AV$2:AV464-BP464)^2)/(SUM($AH$2:$AH464)-1)),0)</f>
        <v>0</v>
      </c>
      <c r="CK464" s="109" cm="1">
        <f t="array" ref="CK464">IF($AG464,SQRT(SUMPRODUCT($AH$2:$AH464, (AW$2:AW464-BQ464)^2)/(SUM($AH$2:$AH464)-1)),0)</f>
        <v>0</v>
      </c>
      <c r="CL464" s="109" cm="1">
        <f t="array" ref="CL464">IF($AG464,SQRT(SUMPRODUCT($AH$2:$AH464, (AX$2:AX464-BR464)^2)/(SUM($AH$2:$AH464)-1)),0)</f>
        <v>0</v>
      </c>
      <c r="CM464" s="109" cm="1">
        <f t="array" ref="CM464">IF($AG464,SQRT(SUMPRODUCT($AH$2:$AH464, (AY$2:AY464-BS464)^2)/(SUM($AH$2:$AH464)-1)),0)</f>
        <v>0</v>
      </c>
      <c r="CN464" s="109" cm="1">
        <f t="array" ref="CN464">IF($AG464,SQRT(SUMPRODUCT($AH$2:$AH464, (AZ$2:AZ464-BT464)^2)/(SUM($AH$2:$AH464)-1)),0)</f>
        <v>0</v>
      </c>
      <c r="CO464" s="109" cm="1">
        <f t="array" ref="CO464">IF($AG464,SQRT(SUMPRODUCT($AH$2:$AH464, (BA$2:BA464-BU464)^2)/(SUM($AH$2:$AH464)-1)),0)</f>
        <v>0</v>
      </c>
    </row>
    <row r="465" spans="34:93" x14ac:dyDescent="0.25">
      <c r="AH465" s="99" t="str">
        <f t="shared" si="115"/>
        <v/>
      </c>
      <c r="AI465" s="11">
        <f t="shared" ca="1" si="122"/>
        <v>0</v>
      </c>
      <c r="AJ465" s="11">
        <f t="shared" ca="1" si="122"/>
        <v>0</v>
      </c>
      <c r="AK465" s="11">
        <f t="shared" ca="1" si="122"/>
        <v>0</v>
      </c>
      <c r="AL465" s="11">
        <f t="shared" ca="1" si="122"/>
        <v>0</v>
      </c>
      <c r="AM465" s="11">
        <f t="shared" ca="1" si="122"/>
        <v>0</v>
      </c>
      <c r="AN465" s="11">
        <f t="shared" ca="1" si="122"/>
        <v>0</v>
      </c>
      <c r="AO465" s="11">
        <f t="shared" ca="1" si="122"/>
        <v>0</v>
      </c>
      <c r="AP465" s="11">
        <f t="shared" ca="1" si="122"/>
        <v>0</v>
      </c>
      <c r="AQ465" s="11">
        <f t="shared" ca="1" si="122"/>
        <v>0</v>
      </c>
      <c r="AR465" s="11">
        <f t="shared" ca="1" si="122"/>
        <v>0</v>
      </c>
      <c r="AS465" s="11">
        <f t="shared" ca="1" si="123"/>
        <v>0</v>
      </c>
      <c r="AT465" s="11">
        <f t="shared" ca="1" si="123"/>
        <v>0</v>
      </c>
      <c r="AU465" s="11">
        <f t="shared" ca="1" si="123"/>
        <v>0</v>
      </c>
      <c r="AV465" s="11">
        <f t="shared" ca="1" si="123"/>
        <v>0</v>
      </c>
      <c r="AW465" s="11">
        <f t="shared" ca="1" si="123"/>
        <v>0</v>
      </c>
      <c r="AX465" s="11">
        <f t="shared" ca="1" si="123"/>
        <v>0</v>
      </c>
      <c r="AY465" s="11">
        <f t="shared" ca="1" si="123"/>
        <v>0</v>
      </c>
      <c r="AZ465" s="11">
        <f t="shared" ca="1" si="123"/>
        <v>0</v>
      </c>
      <c r="BA465" s="11">
        <f t="shared" ca="1" si="123"/>
        <v>0</v>
      </c>
      <c r="BB465" s="11"/>
      <c r="BC465" s="11">
        <f>IF($AG465,SUMPRODUCT(AI$2:AI465,$AH$2:$AH465)/SUM($AH$2:$AH465),0)</f>
        <v>0</v>
      </c>
      <c r="BD465" s="11">
        <f>IF($AG465,SUMPRODUCT(AJ$2:AJ465,$AH$2:$AH465)/SUM($AH$2:$AH465),0)</f>
        <v>0</v>
      </c>
      <c r="BE465" s="11">
        <f>IF($AG465,SUMPRODUCT(AK$2:AK465,$AH$2:$AH465)/SUM($AH$2:$AH465),0)</f>
        <v>0</v>
      </c>
      <c r="BF465" s="11">
        <f>IF($AG465,SUMPRODUCT(AL$2:AL465,$AH$2:$AH465)/SUM($AH$2:$AH465),0)</f>
        <v>0</v>
      </c>
      <c r="BG465" s="11">
        <f>IF($AG465,SUMPRODUCT(AM$2:AM465,$AH$2:$AH465)/SUM($AH$2:$AH465),0)</f>
        <v>0</v>
      </c>
      <c r="BH465" s="11">
        <f>IF($AG465,SUMPRODUCT(AN$2:AN465,$AH$2:$AH465)/SUM($AH$2:$AH465),0)</f>
        <v>0</v>
      </c>
      <c r="BI465" s="11">
        <f>IF($AG465,SUMPRODUCT(AO$2:AO465,$AH$2:$AH465)/SUM($AH$2:$AH465),0)</f>
        <v>0</v>
      </c>
      <c r="BJ465" s="11">
        <f>IF($AG465,SUMPRODUCT(AP$2:AP465,$AH$2:$AH465)/SUM($AH$2:$AH465),0)</f>
        <v>0</v>
      </c>
      <c r="BK465" s="11">
        <f>IF($AG465,SUMPRODUCT(AQ$2:AQ465,$AH$2:$AH465)/SUM($AH$2:$AH465),0)</f>
        <v>0</v>
      </c>
      <c r="BL465" s="11">
        <f>IF($AG465,SUMPRODUCT(AR$2:AR465,$AH$2:$AH465)/SUM($AH$2:$AH465),0)</f>
        <v>0</v>
      </c>
      <c r="BM465" s="11">
        <f>IF($AG465,SUMPRODUCT(AS$2:AS465,$AH$2:$AH465)/SUM($AH$2:$AH465),0)</f>
        <v>0</v>
      </c>
      <c r="BN465" s="11">
        <f>IF($AG465,SUMPRODUCT(AT$2:AT465,$AH$2:$AH465)/SUM($AH$2:$AH465),0)</f>
        <v>0</v>
      </c>
      <c r="BO465" s="11">
        <f>IF($AG465,SUMPRODUCT(AU$2:AU465,$AH$2:$AH465)/SUM($AH$2:$AH465),0)</f>
        <v>0</v>
      </c>
      <c r="BP465" s="11">
        <f>IF($AG465,SUMPRODUCT(AV$2:AV465,$AH$2:$AH465)/SUM($AH$2:$AH465),0)</f>
        <v>0</v>
      </c>
      <c r="BQ465" s="11">
        <f>IF($AG465,SUMPRODUCT(AW$2:AW465,$AH$2:$AH465)/SUM($AH$2:$AH465),0)</f>
        <v>0</v>
      </c>
      <c r="BR465" s="11">
        <f>IF($AG465,SUMPRODUCT(AX$2:AX465,$AH$2:$AH465)/SUM($AH$2:$AH465),0)</f>
        <v>0</v>
      </c>
      <c r="BS465" s="11">
        <f>IF($AG465,SUMPRODUCT(AY$2:AY465,$AH$2:$AH465)/SUM($AH$2:$AH465),0)</f>
        <v>0</v>
      </c>
      <c r="BT465" s="11">
        <f>IF($AG465,SUMPRODUCT(AZ$2:AZ465,$AH$2:$AH465)/SUM($AH$2:$AH465),0)</f>
        <v>0</v>
      </c>
      <c r="BU465" s="11">
        <f>IF($AG465,SUMPRODUCT(BA$2:BA465,$AH$2:$AH465)/SUM($AH$2:$AH465),0)</f>
        <v>0</v>
      </c>
      <c r="BV465" s="11"/>
      <c r="BW465" s="109" cm="1">
        <f t="array" ref="BW465">IF($AG465,SQRT(SUMPRODUCT($AH$2:$AH465, (AI$2:AI465-BC465)^2)/(SUM($AH$2:$AH465)-1)),0)</f>
        <v>0</v>
      </c>
      <c r="BX465" s="109" cm="1">
        <f t="array" ref="BX465">IF($AG465,SQRT(SUMPRODUCT($AH$2:$AH465, (AJ$2:AJ465-BD465)^2)/(SUM($AH$2:$AH465)-1)),0)</f>
        <v>0</v>
      </c>
      <c r="BY465" s="109" cm="1">
        <f t="array" ref="BY465">IF($AG465,SQRT(SUMPRODUCT($AH$2:$AH465, (AK$2:AK465-BE465)^2)/(SUM($AH$2:$AH465)-1)),0)</f>
        <v>0</v>
      </c>
      <c r="BZ465" s="109" cm="1">
        <f t="array" ref="BZ465">IF($AG465,SQRT(SUMPRODUCT($AH$2:$AH465, (AL$2:AL465-BF465)^2)/(SUM($AH$2:$AH465)-1)),0)</f>
        <v>0</v>
      </c>
      <c r="CA465" s="109" cm="1">
        <f t="array" ref="CA465">IF($AG465,SQRT(SUMPRODUCT($AH$2:$AH465, (AM$2:AM465-BG465)^2)/(SUM($AH$2:$AH465)-1)),0)</f>
        <v>0</v>
      </c>
      <c r="CB465" s="109" cm="1">
        <f t="array" ref="CB465">IF($AG465,SQRT(SUMPRODUCT($AH$2:$AH465, (AN$2:AN465-BH465)^2)/(SUM($AH$2:$AH465)-1)),0)</f>
        <v>0</v>
      </c>
      <c r="CC465" s="109" cm="1">
        <f t="array" ref="CC465">IF($AG465,SQRT(SUMPRODUCT($AH$2:$AH465, (AO$2:AO465-BI465)^2)/(SUM($AH$2:$AH465)-1)),0)</f>
        <v>0</v>
      </c>
      <c r="CD465" s="109" cm="1">
        <f t="array" ref="CD465">IF($AG465,SQRT(SUMPRODUCT($AH$2:$AH465, (AP$2:AP465-BJ465)^2)/(SUM($AH$2:$AH465)-1)),0)</f>
        <v>0</v>
      </c>
      <c r="CE465" s="109" cm="1">
        <f t="array" ref="CE465">IF($AG465,SQRT(SUMPRODUCT($AH$2:$AH465, (AQ$2:AQ465-BK465)^2)/(SUM($AH$2:$AH465)-1)),0)</f>
        <v>0</v>
      </c>
      <c r="CF465" s="109" cm="1">
        <f t="array" ref="CF465">IF($AG465,SQRT(SUMPRODUCT($AH$2:$AH465, (AR$2:AR465-BL465)^2)/(SUM($AH$2:$AH465)-1)),0)</f>
        <v>0</v>
      </c>
      <c r="CG465" s="109" cm="1">
        <f t="array" ref="CG465">IF($AG465,SQRT(SUMPRODUCT($AH$2:$AH465, (AS$2:AS465-BM465)^2)/(SUM($AH$2:$AH465)-1)),0)</f>
        <v>0</v>
      </c>
      <c r="CH465" s="109" cm="1">
        <f t="array" ref="CH465">IF($AG465,SQRT(SUMPRODUCT($AH$2:$AH465, (AT$2:AT465-BN465)^2)/(SUM($AH$2:$AH465)-1)),0)</f>
        <v>0</v>
      </c>
      <c r="CI465" s="109" cm="1">
        <f t="array" ref="CI465">IF($AG465,SQRT(SUMPRODUCT($AH$2:$AH465, (AU$2:AU465-BO465)^2)/(SUM($AH$2:$AH465)-1)),0)</f>
        <v>0</v>
      </c>
      <c r="CJ465" s="109" cm="1">
        <f t="array" ref="CJ465">IF($AG465,SQRT(SUMPRODUCT($AH$2:$AH465, (AV$2:AV465-BP465)^2)/(SUM($AH$2:$AH465)-1)),0)</f>
        <v>0</v>
      </c>
      <c r="CK465" s="109" cm="1">
        <f t="array" ref="CK465">IF($AG465,SQRT(SUMPRODUCT($AH$2:$AH465, (AW$2:AW465-BQ465)^2)/(SUM($AH$2:$AH465)-1)),0)</f>
        <v>0</v>
      </c>
      <c r="CL465" s="109" cm="1">
        <f t="array" ref="CL465">IF($AG465,SQRT(SUMPRODUCT($AH$2:$AH465, (AX$2:AX465-BR465)^2)/(SUM($AH$2:$AH465)-1)),0)</f>
        <v>0</v>
      </c>
      <c r="CM465" s="109" cm="1">
        <f t="array" ref="CM465">IF($AG465,SQRT(SUMPRODUCT($AH$2:$AH465, (AY$2:AY465-BS465)^2)/(SUM($AH$2:$AH465)-1)),0)</f>
        <v>0</v>
      </c>
      <c r="CN465" s="109" cm="1">
        <f t="array" ref="CN465">IF($AG465,SQRT(SUMPRODUCT($AH$2:$AH465, (AZ$2:AZ465-BT465)^2)/(SUM($AH$2:$AH465)-1)),0)</f>
        <v>0</v>
      </c>
      <c r="CO465" s="109" cm="1">
        <f t="array" ref="CO465">IF($AG465,SQRT(SUMPRODUCT($AH$2:$AH465, (BA$2:BA465-BU465)^2)/(SUM($AH$2:$AH465)-1)),0)</f>
        <v>0</v>
      </c>
    </row>
    <row r="466" spans="34:93" x14ac:dyDescent="0.25">
      <c r="AH466" s="99" t="str">
        <f t="shared" si="115"/>
        <v/>
      </c>
      <c r="AI466" s="11">
        <f t="shared" ca="1" si="122"/>
        <v>0</v>
      </c>
      <c r="AJ466" s="11">
        <f t="shared" ca="1" si="122"/>
        <v>0</v>
      </c>
      <c r="AK466" s="11">
        <f t="shared" ca="1" si="122"/>
        <v>0</v>
      </c>
      <c r="AL466" s="11">
        <f t="shared" ca="1" si="122"/>
        <v>0</v>
      </c>
      <c r="AM466" s="11">
        <f t="shared" ca="1" si="122"/>
        <v>0</v>
      </c>
      <c r="AN466" s="11">
        <f t="shared" ca="1" si="122"/>
        <v>0</v>
      </c>
      <c r="AO466" s="11">
        <f t="shared" ca="1" si="122"/>
        <v>0</v>
      </c>
      <c r="AP466" s="11">
        <f t="shared" ca="1" si="122"/>
        <v>0</v>
      </c>
      <c r="AQ466" s="11">
        <f t="shared" ca="1" si="122"/>
        <v>0</v>
      </c>
      <c r="AR466" s="11">
        <f t="shared" ca="1" si="122"/>
        <v>0</v>
      </c>
      <c r="AS466" s="11">
        <f t="shared" ca="1" si="123"/>
        <v>0</v>
      </c>
      <c r="AT466" s="11">
        <f t="shared" ca="1" si="123"/>
        <v>0</v>
      </c>
      <c r="AU466" s="11">
        <f t="shared" ca="1" si="123"/>
        <v>0</v>
      </c>
      <c r="AV466" s="11">
        <f t="shared" ca="1" si="123"/>
        <v>0</v>
      </c>
      <c r="AW466" s="11">
        <f t="shared" ca="1" si="123"/>
        <v>0</v>
      </c>
      <c r="AX466" s="11">
        <f t="shared" ca="1" si="123"/>
        <v>0</v>
      </c>
      <c r="AY466" s="11">
        <f t="shared" ca="1" si="123"/>
        <v>0</v>
      </c>
      <c r="AZ466" s="11">
        <f t="shared" ca="1" si="123"/>
        <v>0</v>
      </c>
      <c r="BA466" s="11">
        <f t="shared" ca="1" si="123"/>
        <v>0</v>
      </c>
      <c r="BB466" s="11"/>
      <c r="BC466" s="11">
        <f>IF($AG466,SUMPRODUCT(AI$2:AI466,$AH$2:$AH466)/SUM($AH$2:$AH466),0)</f>
        <v>0</v>
      </c>
      <c r="BD466" s="11">
        <f>IF($AG466,SUMPRODUCT(AJ$2:AJ466,$AH$2:$AH466)/SUM($AH$2:$AH466),0)</f>
        <v>0</v>
      </c>
      <c r="BE466" s="11">
        <f>IF($AG466,SUMPRODUCT(AK$2:AK466,$AH$2:$AH466)/SUM($AH$2:$AH466),0)</f>
        <v>0</v>
      </c>
      <c r="BF466" s="11">
        <f>IF($AG466,SUMPRODUCT(AL$2:AL466,$AH$2:$AH466)/SUM($AH$2:$AH466),0)</f>
        <v>0</v>
      </c>
      <c r="BG466" s="11">
        <f>IF($AG466,SUMPRODUCT(AM$2:AM466,$AH$2:$AH466)/SUM($AH$2:$AH466),0)</f>
        <v>0</v>
      </c>
      <c r="BH466" s="11">
        <f>IF($AG466,SUMPRODUCT(AN$2:AN466,$AH$2:$AH466)/SUM($AH$2:$AH466),0)</f>
        <v>0</v>
      </c>
      <c r="BI466" s="11">
        <f>IF($AG466,SUMPRODUCT(AO$2:AO466,$AH$2:$AH466)/SUM($AH$2:$AH466),0)</f>
        <v>0</v>
      </c>
      <c r="BJ466" s="11">
        <f>IF($AG466,SUMPRODUCT(AP$2:AP466,$AH$2:$AH466)/SUM($AH$2:$AH466),0)</f>
        <v>0</v>
      </c>
      <c r="BK466" s="11">
        <f>IF($AG466,SUMPRODUCT(AQ$2:AQ466,$AH$2:$AH466)/SUM($AH$2:$AH466),0)</f>
        <v>0</v>
      </c>
      <c r="BL466" s="11">
        <f>IF($AG466,SUMPRODUCT(AR$2:AR466,$AH$2:$AH466)/SUM($AH$2:$AH466),0)</f>
        <v>0</v>
      </c>
      <c r="BM466" s="11">
        <f>IF($AG466,SUMPRODUCT(AS$2:AS466,$AH$2:$AH466)/SUM($AH$2:$AH466),0)</f>
        <v>0</v>
      </c>
      <c r="BN466" s="11">
        <f>IF($AG466,SUMPRODUCT(AT$2:AT466,$AH$2:$AH466)/SUM($AH$2:$AH466),0)</f>
        <v>0</v>
      </c>
      <c r="BO466" s="11">
        <f>IF($AG466,SUMPRODUCT(AU$2:AU466,$AH$2:$AH466)/SUM($AH$2:$AH466),0)</f>
        <v>0</v>
      </c>
      <c r="BP466" s="11">
        <f>IF($AG466,SUMPRODUCT(AV$2:AV466,$AH$2:$AH466)/SUM($AH$2:$AH466),0)</f>
        <v>0</v>
      </c>
      <c r="BQ466" s="11">
        <f>IF($AG466,SUMPRODUCT(AW$2:AW466,$AH$2:$AH466)/SUM($AH$2:$AH466),0)</f>
        <v>0</v>
      </c>
      <c r="BR466" s="11">
        <f>IF($AG466,SUMPRODUCT(AX$2:AX466,$AH$2:$AH466)/SUM($AH$2:$AH466),0)</f>
        <v>0</v>
      </c>
      <c r="BS466" s="11">
        <f>IF($AG466,SUMPRODUCT(AY$2:AY466,$AH$2:$AH466)/SUM($AH$2:$AH466),0)</f>
        <v>0</v>
      </c>
      <c r="BT466" s="11">
        <f>IF($AG466,SUMPRODUCT(AZ$2:AZ466,$AH$2:$AH466)/SUM($AH$2:$AH466),0)</f>
        <v>0</v>
      </c>
      <c r="BU466" s="11">
        <f>IF($AG466,SUMPRODUCT(BA$2:BA466,$AH$2:$AH466)/SUM($AH$2:$AH466),0)</f>
        <v>0</v>
      </c>
      <c r="BV466" s="11"/>
      <c r="BW466" s="109" cm="1">
        <f t="array" ref="BW466">IF($AG466,SQRT(SUMPRODUCT($AH$2:$AH466, (AI$2:AI466-BC466)^2)/(SUM($AH$2:$AH466)-1)),0)</f>
        <v>0</v>
      </c>
      <c r="BX466" s="109" cm="1">
        <f t="array" ref="BX466">IF($AG466,SQRT(SUMPRODUCT($AH$2:$AH466, (AJ$2:AJ466-BD466)^2)/(SUM($AH$2:$AH466)-1)),0)</f>
        <v>0</v>
      </c>
      <c r="BY466" s="109" cm="1">
        <f t="array" ref="BY466">IF($AG466,SQRT(SUMPRODUCT($AH$2:$AH466, (AK$2:AK466-BE466)^2)/(SUM($AH$2:$AH466)-1)),0)</f>
        <v>0</v>
      </c>
      <c r="BZ466" s="109" cm="1">
        <f t="array" ref="BZ466">IF($AG466,SQRT(SUMPRODUCT($AH$2:$AH466, (AL$2:AL466-BF466)^2)/(SUM($AH$2:$AH466)-1)),0)</f>
        <v>0</v>
      </c>
      <c r="CA466" s="109" cm="1">
        <f t="array" ref="CA466">IF($AG466,SQRT(SUMPRODUCT($AH$2:$AH466, (AM$2:AM466-BG466)^2)/(SUM($AH$2:$AH466)-1)),0)</f>
        <v>0</v>
      </c>
      <c r="CB466" s="109" cm="1">
        <f t="array" ref="CB466">IF($AG466,SQRT(SUMPRODUCT($AH$2:$AH466, (AN$2:AN466-BH466)^2)/(SUM($AH$2:$AH466)-1)),0)</f>
        <v>0</v>
      </c>
      <c r="CC466" s="109" cm="1">
        <f t="array" ref="CC466">IF($AG466,SQRT(SUMPRODUCT($AH$2:$AH466, (AO$2:AO466-BI466)^2)/(SUM($AH$2:$AH466)-1)),0)</f>
        <v>0</v>
      </c>
      <c r="CD466" s="109" cm="1">
        <f t="array" ref="CD466">IF($AG466,SQRT(SUMPRODUCT($AH$2:$AH466, (AP$2:AP466-BJ466)^2)/(SUM($AH$2:$AH466)-1)),0)</f>
        <v>0</v>
      </c>
      <c r="CE466" s="109" cm="1">
        <f t="array" ref="CE466">IF($AG466,SQRT(SUMPRODUCT($AH$2:$AH466, (AQ$2:AQ466-BK466)^2)/(SUM($AH$2:$AH466)-1)),0)</f>
        <v>0</v>
      </c>
      <c r="CF466" s="109" cm="1">
        <f t="array" ref="CF466">IF($AG466,SQRT(SUMPRODUCT($AH$2:$AH466, (AR$2:AR466-BL466)^2)/(SUM($AH$2:$AH466)-1)),0)</f>
        <v>0</v>
      </c>
      <c r="CG466" s="109" cm="1">
        <f t="array" ref="CG466">IF($AG466,SQRT(SUMPRODUCT($AH$2:$AH466, (AS$2:AS466-BM466)^2)/(SUM($AH$2:$AH466)-1)),0)</f>
        <v>0</v>
      </c>
      <c r="CH466" s="109" cm="1">
        <f t="array" ref="CH466">IF($AG466,SQRT(SUMPRODUCT($AH$2:$AH466, (AT$2:AT466-BN466)^2)/(SUM($AH$2:$AH466)-1)),0)</f>
        <v>0</v>
      </c>
      <c r="CI466" s="109" cm="1">
        <f t="array" ref="CI466">IF($AG466,SQRT(SUMPRODUCT($AH$2:$AH466, (AU$2:AU466-BO466)^2)/(SUM($AH$2:$AH466)-1)),0)</f>
        <v>0</v>
      </c>
      <c r="CJ466" s="109" cm="1">
        <f t="array" ref="CJ466">IF($AG466,SQRT(SUMPRODUCT($AH$2:$AH466, (AV$2:AV466-BP466)^2)/(SUM($AH$2:$AH466)-1)),0)</f>
        <v>0</v>
      </c>
      <c r="CK466" s="109" cm="1">
        <f t="array" ref="CK466">IF($AG466,SQRT(SUMPRODUCT($AH$2:$AH466, (AW$2:AW466-BQ466)^2)/(SUM($AH$2:$AH466)-1)),0)</f>
        <v>0</v>
      </c>
      <c r="CL466" s="109" cm="1">
        <f t="array" ref="CL466">IF($AG466,SQRT(SUMPRODUCT($AH$2:$AH466, (AX$2:AX466-BR466)^2)/(SUM($AH$2:$AH466)-1)),0)</f>
        <v>0</v>
      </c>
      <c r="CM466" s="109" cm="1">
        <f t="array" ref="CM466">IF($AG466,SQRT(SUMPRODUCT($AH$2:$AH466, (AY$2:AY466-BS466)^2)/(SUM($AH$2:$AH466)-1)),0)</f>
        <v>0</v>
      </c>
      <c r="CN466" s="109" cm="1">
        <f t="array" ref="CN466">IF($AG466,SQRT(SUMPRODUCT($AH$2:$AH466, (AZ$2:AZ466-BT466)^2)/(SUM($AH$2:$AH466)-1)),0)</f>
        <v>0</v>
      </c>
      <c r="CO466" s="109" cm="1">
        <f t="array" ref="CO466">IF($AG466,SQRT(SUMPRODUCT($AH$2:$AH466, (BA$2:BA466-BU466)^2)/(SUM($AH$2:$AH466)-1)),0)</f>
        <v>0</v>
      </c>
    </row>
    <row r="467" spans="34:93" x14ac:dyDescent="0.25">
      <c r="AH467" s="99" t="str">
        <f t="shared" si="115"/>
        <v/>
      </c>
      <c r="AI467" s="11">
        <f t="shared" ca="1" si="122"/>
        <v>0</v>
      </c>
      <c r="AJ467" s="11">
        <f t="shared" ca="1" si="122"/>
        <v>0</v>
      </c>
      <c r="AK467" s="11">
        <f t="shared" ca="1" si="122"/>
        <v>0</v>
      </c>
      <c r="AL467" s="11">
        <f t="shared" ca="1" si="122"/>
        <v>0</v>
      </c>
      <c r="AM467" s="11">
        <f t="shared" ca="1" si="122"/>
        <v>0</v>
      </c>
      <c r="AN467" s="11">
        <f t="shared" ca="1" si="122"/>
        <v>0</v>
      </c>
      <c r="AO467" s="11">
        <f t="shared" ca="1" si="122"/>
        <v>0</v>
      </c>
      <c r="AP467" s="11">
        <f t="shared" ca="1" si="122"/>
        <v>0</v>
      </c>
      <c r="AQ467" s="11">
        <f t="shared" ca="1" si="122"/>
        <v>0</v>
      </c>
      <c r="AR467" s="11">
        <f t="shared" ca="1" si="122"/>
        <v>0</v>
      </c>
      <c r="AS467" s="11">
        <f t="shared" ca="1" si="123"/>
        <v>0</v>
      </c>
      <c r="AT467" s="11">
        <f t="shared" ca="1" si="123"/>
        <v>0</v>
      </c>
      <c r="AU467" s="11">
        <f t="shared" ca="1" si="123"/>
        <v>0</v>
      </c>
      <c r="AV467" s="11">
        <f t="shared" ca="1" si="123"/>
        <v>0</v>
      </c>
      <c r="AW467" s="11">
        <f t="shared" ca="1" si="123"/>
        <v>0</v>
      </c>
      <c r="AX467" s="11">
        <f t="shared" ca="1" si="123"/>
        <v>0</v>
      </c>
      <c r="AY467" s="11">
        <f t="shared" ca="1" si="123"/>
        <v>0</v>
      </c>
      <c r="AZ467" s="11">
        <f t="shared" ca="1" si="123"/>
        <v>0</v>
      </c>
      <c r="BA467" s="11">
        <f t="shared" ca="1" si="123"/>
        <v>0</v>
      </c>
      <c r="BB467" s="11"/>
      <c r="BC467" s="11">
        <f>IF($AG467,SUMPRODUCT(AI$2:AI467,$AH$2:$AH467)/SUM($AH$2:$AH467),0)</f>
        <v>0</v>
      </c>
      <c r="BD467" s="11">
        <f>IF($AG467,SUMPRODUCT(AJ$2:AJ467,$AH$2:$AH467)/SUM($AH$2:$AH467),0)</f>
        <v>0</v>
      </c>
      <c r="BE467" s="11">
        <f>IF($AG467,SUMPRODUCT(AK$2:AK467,$AH$2:$AH467)/SUM($AH$2:$AH467),0)</f>
        <v>0</v>
      </c>
      <c r="BF467" s="11">
        <f>IF($AG467,SUMPRODUCT(AL$2:AL467,$AH$2:$AH467)/SUM($AH$2:$AH467),0)</f>
        <v>0</v>
      </c>
      <c r="BG467" s="11">
        <f>IF($AG467,SUMPRODUCT(AM$2:AM467,$AH$2:$AH467)/SUM($AH$2:$AH467),0)</f>
        <v>0</v>
      </c>
      <c r="BH467" s="11">
        <f>IF($AG467,SUMPRODUCT(AN$2:AN467,$AH$2:$AH467)/SUM($AH$2:$AH467),0)</f>
        <v>0</v>
      </c>
      <c r="BI467" s="11">
        <f>IF($AG467,SUMPRODUCT(AO$2:AO467,$AH$2:$AH467)/SUM($AH$2:$AH467),0)</f>
        <v>0</v>
      </c>
      <c r="BJ467" s="11">
        <f>IF($AG467,SUMPRODUCT(AP$2:AP467,$AH$2:$AH467)/SUM($AH$2:$AH467),0)</f>
        <v>0</v>
      </c>
      <c r="BK467" s="11">
        <f>IF($AG467,SUMPRODUCT(AQ$2:AQ467,$AH$2:$AH467)/SUM($AH$2:$AH467),0)</f>
        <v>0</v>
      </c>
      <c r="BL467" s="11">
        <f>IF($AG467,SUMPRODUCT(AR$2:AR467,$AH$2:$AH467)/SUM($AH$2:$AH467),0)</f>
        <v>0</v>
      </c>
      <c r="BM467" s="11">
        <f>IF($AG467,SUMPRODUCT(AS$2:AS467,$AH$2:$AH467)/SUM($AH$2:$AH467),0)</f>
        <v>0</v>
      </c>
      <c r="BN467" s="11">
        <f>IF($AG467,SUMPRODUCT(AT$2:AT467,$AH$2:$AH467)/SUM($AH$2:$AH467),0)</f>
        <v>0</v>
      </c>
      <c r="BO467" s="11">
        <f>IF($AG467,SUMPRODUCT(AU$2:AU467,$AH$2:$AH467)/SUM($AH$2:$AH467),0)</f>
        <v>0</v>
      </c>
      <c r="BP467" s="11">
        <f>IF($AG467,SUMPRODUCT(AV$2:AV467,$AH$2:$AH467)/SUM($AH$2:$AH467),0)</f>
        <v>0</v>
      </c>
      <c r="BQ467" s="11">
        <f>IF($AG467,SUMPRODUCT(AW$2:AW467,$AH$2:$AH467)/SUM($AH$2:$AH467),0)</f>
        <v>0</v>
      </c>
      <c r="BR467" s="11">
        <f>IF($AG467,SUMPRODUCT(AX$2:AX467,$AH$2:$AH467)/SUM($AH$2:$AH467),0)</f>
        <v>0</v>
      </c>
      <c r="BS467" s="11">
        <f>IF($AG467,SUMPRODUCT(AY$2:AY467,$AH$2:$AH467)/SUM($AH$2:$AH467),0)</f>
        <v>0</v>
      </c>
      <c r="BT467" s="11">
        <f>IF($AG467,SUMPRODUCT(AZ$2:AZ467,$AH$2:$AH467)/SUM($AH$2:$AH467),0)</f>
        <v>0</v>
      </c>
      <c r="BU467" s="11">
        <f>IF($AG467,SUMPRODUCT(BA$2:BA467,$AH$2:$AH467)/SUM($AH$2:$AH467),0)</f>
        <v>0</v>
      </c>
      <c r="BV467" s="11"/>
      <c r="BW467" s="109" cm="1">
        <f t="array" ref="BW467">IF($AG467,SQRT(SUMPRODUCT($AH$2:$AH467, (AI$2:AI467-BC467)^2)/(SUM($AH$2:$AH467)-1)),0)</f>
        <v>0</v>
      </c>
      <c r="BX467" s="109" cm="1">
        <f t="array" ref="BX467">IF($AG467,SQRT(SUMPRODUCT($AH$2:$AH467, (AJ$2:AJ467-BD467)^2)/(SUM($AH$2:$AH467)-1)),0)</f>
        <v>0</v>
      </c>
      <c r="BY467" s="109" cm="1">
        <f t="array" ref="BY467">IF($AG467,SQRT(SUMPRODUCT($AH$2:$AH467, (AK$2:AK467-BE467)^2)/(SUM($AH$2:$AH467)-1)),0)</f>
        <v>0</v>
      </c>
      <c r="BZ467" s="109" cm="1">
        <f t="array" ref="BZ467">IF($AG467,SQRT(SUMPRODUCT($AH$2:$AH467, (AL$2:AL467-BF467)^2)/(SUM($AH$2:$AH467)-1)),0)</f>
        <v>0</v>
      </c>
      <c r="CA467" s="109" cm="1">
        <f t="array" ref="CA467">IF($AG467,SQRT(SUMPRODUCT($AH$2:$AH467, (AM$2:AM467-BG467)^2)/(SUM($AH$2:$AH467)-1)),0)</f>
        <v>0</v>
      </c>
      <c r="CB467" s="109" cm="1">
        <f t="array" ref="CB467">IF($AG467,SQRT(SUMPRODUCT($AH$2:$AH467, (AN$2:AN467-BH467)^2)/(SUM($AH$2:$AH467)-1)),0)</f>
        <v>0</v>
      </c>
      <c r="CC467" s="109" cm="1">
        <f t="array" ref="CC467">IF($AG467,SQRT(SUMPRODUCT($AH$2:$AH467, (AO$2:AO467-BI467)^2)/(SUM($AH$2:$AH467)-1)),0)</f>
        <v>0</v>
      </c>
      <c r="CD467" s="109" cm="1">
        <f t="array" ref="CD467">IF($AG467,SQRT(SUMPRODUCT($AH$2:$AH467, (AP$2:AP467-BJ467)^2)/(SUM($AH$2:$AH467)-1)),0)</f>
        <v>0</v>
      </c>
      <c r="CE467" s="109" cm="1">
        <f t="array" ref="CE467">IF($AG467,SQRT(SUMPRODUCT($AH$2:$AH467, (AQ$2:AQ467-BK467)^2)/(SUM($AH$2:$AH467)-1)),0)</f>
        <v>0</v>
      </c>
      <c r="CF467" s="109" cm="1">
        <f t="array" ref="CF467">IF($AG467,SQRT(SUMPRODUCT($AH$2:$AH467, (AR$2:AR467-BL467)^2)/(SUM($AH$2:$AH467)-1)),0)</f>
        <v>0</v>
      </c>
      <c r="CG467" s="109" cm="1">
        <f t="array" ref="CG467">IF($AG467,SQRT(SUMPRODUCT($AH$2:$AH467, (AS$2:AS467-BM467)^2)/(SUM($AH$2:$AH467)-1)),0)</f>
        <v>0</v>
      </c>
      <c r="CH467" s="109" cm="1">
        <f t="array" ref="CH467">IF($AG467,SQRT(SUMPRODUCT($AH$2:$AH467, (AT$2:AT467-BN467)^2)/(SUM($AH$2:$AH467)-1)),0)</f>
        <v>0</v>
      </c>
      <c r="CI467" s="109" cm="1">
        <f t="array" ref="CI467">IF($AG467,SQRT(SUMPRODUCT($AH$2:$AH467, (AU$2:AU467-BO467)^2)/(SUM($AH$2:$AH467)-1)),0)</f>
        <v>0</v>
      </c>
      <c r="CJ467" s="109" cm="1">
        <f t="array" ref="CJ467">IF($AG467,SQRT(SUMPRODUCT($AH$2:$AH467, (AV$2:AV467-BP467)^2)/(SUM($AH$2:$AH467)-1)),0)</f>
        <v>0</v>
      </c>
      <c r="CK467" s="109" cm="1">
        <f t="array" ref="CK467">IF($AG467,SQRT(SUMPRODUCT($AH$2:$AH467, (AW$2:AW467-BQ467)^2)/(SUM($AH$2:$AH467)-1)),0)</f>
        <v>0</v>
      </c>
      <c r="CL467" s="109" cm="1">
        <f t="array" ref="CL467">IF($AG467,SQRT(SUMPRODUCT($AH$2:$AH467, (AX$2:AX467-BR467)^2)/(SUM($AH$2:$AH467)-1)),0)</f>
        <v>0</v>
      </c>
      <c r="CM467" s="109" cm="1">
        <f t="array" ref="CM467">IF($AG467,SQRT(SUMPRODUCT($AH$2:$AH467, (AY$2:AY467-BS467)^2)/(SUM($AH$2:$AH467)-1)),0)</f>
        <v>0</v>
      </c>
      <c r="CN467" s="109" cm="1">
        <f t="array" ref="CN467">IF($AG467,SQRT(SUMPRODUCT($AH$2:$AH467, (AZ$2:AZ467-BT467)^2)/(SUM($AH$2:$AH467)-1)),0)</f>
        <v>0</v>
      </c>
      <c r="CO467" s="109" cm="1">
        <f t="array" ref="CO467">IF($AG467,SQRT(SUMPRODUCT($AH$2:$AH467, (BA$2:BA467-BU467)^2)/(SUM($AH$2:$AH467)-1)),0)</f>
        <v>0</v>
      </c>
    </row>
    <row r="468" spans="34:93" x14ac:dyDescent="0.25">
      <c r="AH468" s="99" t="str">
        <f t="shared" si="115"/>
        <v/>
      </c>
      <c r="AI468" s="11">
        <f t="shared" ca="1" si="122"/>
        <v>0</v>
      </c>
      <c r="AJ468" s="11">
        <f t="shared" ca="1" si="122"/>
        <v>0</v>
      </c>
      <c r="AK468" s="11">
        <f t="shared" ca="1" si="122"/>
        <v>0</v>
      </c>
      <c r="AL468" s="11">
        <f t="shared" ca="1" si="122"/>
        <v>0</v>
      </c>
      <c r="AM468" s="11">
        <f t="shared" ca="1" si="122"/>
        <v>0</v>
      </c>
      <c r="AN468" s="11">
        <f t="shared" ca="1" si="122"/>
        <v>0</v>
      </c>
      <c r="AO468" s="11">
        <f t="shared" ca="1" si="122"/>
        <v>0</v>
      </c>
      <c r="AP468" s="11">
        <f t="shared" ca="1" si="122"/>
        <v>0</v>
      </c>
      <c r="AQ468" s="11">
        <f t="shared" ca="1" si="122"/>
        <v>0</v>
      </c>
      <c r="AR468" s="11">
        <f t="shared" ca="1" si="122"/>
        <v>0</v>
      </c>
      <c r="AS468" s="11">
        <f t="shared" ca="1" si="123"/>
        <v>0</v>
      </c>
      <c r="AT468" s="11">
        <f t="shared" ca="1" si="123"/>
        <v>0</v>
      </c>
      <c r="AU468" s="11">
        <f t="shared" ca="1" si="123"/>
        <v>0</v>
      </c>
      <c r="AV468" s="11">
        <f t="shared" ca="1" si="123"/>
        <v>0</v>
      </c>
      <c r="AW468" s="11">
        <f t="shared" ca="1" si="123"/>
        <v>0</v>
      </c>
      <c r="AX468" s="11">
        <f t="shared" ca="1" si="123"/>
        <v>0</v>
      </c>
      <c r="AY468" s="11">
        <f t="shared" ca="1" si="123"/>
        <v>0</v>
      </c>
      <c r="AZ468" s="11">
        <f t="shared" ca="1" si="123"/>
        <v>0</v>
      </c>
      <c r="BA468" s="11">
        <f t="shared" ca="1" si="123"/>
        <v>0</v>
      </c>
      <c r="BB468" s="11"/>
      <c r="BC468" s="11">
        <f>IF($AG468,SUMPRODUCT(AI$2:AI468,$AH$2:$AH468)/SUM($AH$2:$AH468),0)</f>
        <v>0</v>
      </c>
      <c r="BD468" s="11">
        <f>IF($AG468,SUMPRODUCT(AJ$2:AJ468,$AH$2:$AH468)/SUM($AH$2:$AH468),0)</f>
        <v>0</v>
      </c>
      <c r="BE468" s="11">
        <f>IF($AG468,SUMPRODUCT(AK$2:AK468,$AH$2:$AH468)/SUM($AH$2:$AH468),0)</f>
        <v>0</v>
      </c>
      <c r="BF468" s="11">
        <f>IF($AG468,SUMPRODUCT(AL$2:AL468,$AH$2:$AH468)/SUM($AH$2:$AH468),0)</f>
        <v>0</v>
      </c>
      <c r="BG468" s="11">
        <f>IF($AG468,SUMPRODUCT(AM$2:AM468,$AH$2:$AH468)/SUM($AH$2:$AH468),0)</f>
        <v>0</v>
      </c>
      <c r="BH468" s="11">
        <f>IF($AG468,SUMPRODUCT(AN$2:AN468,$AH$2:$AH468)/SUM($AH$2:$AH468),0)</f>
        <v>0</v>
      </c>
      <c r="BI468" s="11">
        <f>IF($AG468,SUMPRODUCT(AO$2:AO468,$AH$2:$AH468)/SUM($AH$2:$AH468),0)</f>
        <v>0</v>
      </c>
      <c r="BJ468" s="11">
        <f>IF($AG468,SUMPRODUCT(AP$2:AP468,$AH$2:$AH468)/SUM($AH$2:$AH468),0)</f>
        <v>0</v>
      </c>
      <c r="BK468" s="11">
        <f>IF($AG468,SUMPRODUCT(AQ$2:AQ468,$AH$2:$AH468)/SUM($AH$2:$AH468),0)</f>
        <v>0</v>
      </c>
      <c r="BL468" s="11">
        <f>IF($AG468,SUMPRODUCT(AR$2:AR468,$AH$2:$AH468)/SUM($AH$2:$AH468),0)</f>
        <v>0</v>
      </c>
      <c r="BM468" s="11">
        <f>IF($AG468,SUMPRODUCT(AS$2:AS468,$AH$2:$AH468)/SUM($AH$2:$AH468),0)</f>
        <v>0</v>
      </c>
      <c r="BN468" s="11">
        <f>IF($AG468,SUMPRODUCT(AT$2:AT468,$AH$2:$AH468)/SUM($AH$2:$AH468),0)</f>
        <v>0</v>
      </c>
      <c r="BO468" s="11">
        <f>IF($AG468,SUMPRODUCT(AU$2:AU468,$AH$2:$AH468)/SUM($AH$2:$AH468),0)</f>
        <v>0</v>
      </c>
      <c r="BP468" s="11">
        <f>IF($AG468,SUMPRODUCT(AV$2:AV468,$AH$2:$AH468)/SUM($AH$2:$AH468),0)</f>
        <v>0</v>
      </c>
      <c r="BQ468" s="11">
        <f>IF($AG468,SUMPRODUCT(AW$2:AW468,$AH$2:$AH468)/SUM($AH$2:$AH468),0)</f>
        <v>0</v>
      </c>
      <c r="BR468" s="11">
        <f>IF($AG468,SUMPRODUCT(AX$2:AX468,$AH$2:$AH468)/SUM($AH$2:$AH468),0)</f>
        <v>0</v>
      </c>
      <c r="BS468" s="11">
        <f>IF($AG468,SUMPRODUCT(AY$2:AY468,$AH$2:$AH468)/SUM($AH$2:$AH468),0)</f>
        <v>0</v>
      </c>
      <c r="BT468" s="11">
        <f>IF($AG468,SUMPRODUCT(AZ$2:AZ468,$AH$2:$AH468)/SUM($AH$2:$AH468),0)</f>
        <v>0</v>
      </c>
      <c r="BU468" s="11">
        <f>IF($AG468,SUMPRODUCT(BA$2:BA468,$AH$2:$AH468)/SUM($AH$2:$AH468),0)</f>
        <v>0</v>
      </c>
      <c r="BV468" s="11"/>
      <c r="BW468" s="109" cm="1">
        <f t="array" ref="BW468">IF($AG468,SQRT(SUMPRODUCT($AH$2:$AH468, (AI$2:AI468-BC468)^2)/(SUM($AH$2:$AH468)-1)),0)</f>
        <v>0</v>
      </c>
      <c r="BX468" s="109" cm="1">
        <f t="array" ref="BX468">IF($AG468,SQRT(SUMPRODUCT($AH$2:$AH468, (AJ$2:AJ468-BD468)^2)/(SUM($AH$2:$AH468)-1)),0)</f>
        <v>0</v>
      </c>
      <c r="BY468" s="109" cm="1">
        <f t="array" ref="BY468">IF($AG468,SQRT(SUMPRODUCT($AH$2:$AH468, (AK$2:AK468-BE468)^2)/(SUM($AH$2:$AH468)-1)),0)</f>
        <v>0</v>
      </c>
      <c r="BZ468" s="109" cm="1">
        <f t="array" ref="BZ468">IF($AG468,SQRT(SUMPRODUCT($AH$2:$AH468, (AL$2:AL468-BF468)^2)/(SUM($AH$2:$AH468)-1)),0)</f>
        <v>0</v>
      </c>
      <c r="CA468" s="109" cm="1">
        <f t="array" ref="CA468">IF($AG468,SQRT(SUMPRODUCT($AH$2:$AH468, (AM$2:AM468-BG468)^2)/(SUM($AH$2:$AH468)-1)),0)</f>
        <v>0</v>
      </c>
      <c r="CB468" s="109" cm="1">
        <f t="array" ref="CB468">IF($AG468,SQRT(SUMPRODUCT($AH$2:$AH468, (AN$2:AN468-BH468)^2)/(SUM($AH$2:$AH468)-1)),0)</f>
        <v>0</v>
      </c>
      <c r="CC468" s="109" cm="1">
        <f t="array" ref="CC468">IF($AG468,SQRT(SUMPRODUCT($AH$2:$AH468, (AO$2:AO468-BI468)^2)/(SUM($AH$2:$AH468)-1)),0)</f>
        <v>0</v>
      </c>
      <c r="CD468" s="109" cm="1">
        <f t="array" ref="CD468">IF($AG468,SQRT(SUMPRODUCT($AH$2:$AH468, (AP$2:AP468-BJ468)^2)/(SUM($AH$2:$AH468)-1)),0)</f>
        <v>0</v>
      </c>
      <c r="CE468" s="109" cm="1">
        <f t="array" ref="CE468">IF($AG468,SQRT(SUMPRODUCT($AH$2:$AH468, (AQ$2:AQ468-BK468)^2)/(SUM($AH$2:$AH468)-1)),0)</f>
        <v>0</v>
      </c>
      <c r="CF468" s="109" cm="1">
        <f t="array" ref="CF468">IF($AG468,SQRT(SUMPRODUCT($AH$2:$AH468, (AR$2:AR468-BL468)^2)/(SUM($AH$2:$AH468)-1)),0)</f>
        <v>0</v>
      </c>
      <c r="CG468" s="109" cm="1">
        <f t="array" ref="CG468">IF($AG468,SQRT(SUMPRODUCT($AH$2:$AH468, (AS$2:AS468-BM468)^2)/(SUM($AH$2:$AH468)-1)),0)</f>
        <v>0</v>
      </c>
      <c r="CH468" s="109" cm="1">
        <f t="array" ref="CH468">IF($AG468,SQRT(SUMPRODUCT($AH$2:$AH468, (AT$2:AT468-BN468)^2)/(SUM($AH$2:$AH468)-1)),0)</f>
        <v>0</v>
      </c>
      <c r="CI468" s="109" cm="1">
        <f t="array" ref="CI468">IF($AG468,SQRT(SUMPRODUCT($AH$2:$AH468, (AU$2:AU468-BO468)^2)/(SUM($AH$2:$AH468)-1)),0)</f>
        <v>0</v>
      </c>
      <c r="CJ468" s="109" cm="1">
        <f t="array" ref="CJ468">IF($AG468,SQRT(SUMPRODUCT($AH$2:$AH468, (AV$2:AV468-BP468)^2)/(SUM($AH$2:$AH468)-1)),0)</f>
        <v>0</v>
      </c>
      <c r="CK468" s="109" cm="1">
        <f t="array" ref="CK468">IF($AG468,SQRT(SUMPRODUCT($AH$2:$AH468, (AW$2:AW468-BQ468)^2)/(SUM($AH$2:$AH468)-1)),0)</f>
        <v>0</v>
      </c>
      <c r="CL468" s="109" cm="1">
        <f t="array" ref="CL468">IF($AG468,SQRT(SUMPRODUCT($AH$2:$AH468, (AX$2:AX468-BR468)^2)/(SUM($AH$2:$AH468)-1)),0)</f>
        <v>0</v>
      </c>
      <c r="CM468" s="109" cm="1">
        <f t="array" ref="CM468">IF($AG468,SQRT(SUMPRODUCT($AH$2:$AH468, (AY$2:AY468-BS468)^2)/(SUM($AH$2:$AH468)-1)),0)</f>
        <v>0</v>
      </c>
      <c r="CN468" s="109" cm="1">
        <f t="array" ref="CN468">IF($AG468,SQRT(SUMPRODUCT($AH$2:$AH468, (AZ$2:AZ468-BT468)^2)/(SUM($AH$2:$AH468)-1)),0)</f>
        <v>0</v>
      </c>
      <c r="CO468" s="109" cm="1">
        <f t="array" ref="CO468">IF($AG468,SQRT(SUMPRODUCT($AH$2:$AH468, (BA$2:BA468-BU468)^2)/(SUM($AH$2:$AH468)-1)),0)</f>
        <v>0</v>
      </c>
    </row>
    <row r="469" spans="34:93" x14ac:dyDescent="0.25">
      <c r="AH469" s="99" t="str">
        <f t="shared" si="115"/>
        <v/>
      </c>
      <c r="AI469" s="11">
        <f t="shared" ca="1" si="122"/>
        <v>0</v>
      </c>
      <c r="AJ469" s="11">
        <f t="shared" ca="1" si="122"/>
        <v>0</v>
      </c>
      <c r="AK469" s="11">
        <f t="shared" ca="1" si="122"/>
        <v>0</v>
      </c>
      <c r="AL469" s="11">
        <f t="shared" ca="1" si="122"/>
        <v>0</v>
      </c>
      <c r="AM469" s="11">
        <f t="shared" ca="1" si="122"/>
        <v>0</v>
      </c>
      <c r="AN469" s="11">
        <f t="shared" ca="1" si="122"/>
        <v>0</v>
      </c>
      <c r="AO469" s="11">
        <f t="shared" ca="1" si="122"/>
        <v>0</v>
      </c>
      <c r="AP469" s="11">
        <f t="shared" ca="1" si="122"/>
        <v>0</v>
      </c>
      <c r="AQ469" s="11">
        <f t="shared" ca="1" si="122"/>
        <v>0</v>
      </c>
      <c r="AR469" s="11">
        <f t="shared" ca="1" si="122"/>
        <v>0</v>
      </c>
      <c r="AS469" s="11">
        <f t="shared" ca="1" si="123"/>
        <v>0</v>
      </c>
      <c r="AT469" s="11">
        <f t="shared" ca="1" si="123"/>
        <v>0</v>
      </c>
      <c r="AU469" s="11">
        <f t="shared" ca="1" si="123"/>
        <v>0</v>
      </c>
      <c r="AV469" s="11">
        <f t="shared" ca="1" si="123"/>
        <v>0</v>
      </c>
      <c r="AW469" s="11">
        <f t="shared" ca="1" si="123"/>
        <v>0</v>
      </c>
      <c r="AX469" s="11">
        <f t="shared" ca="1" si="123"/>
        <v>0</v>
      </c>
      <c r="AY469" s="11">
        <f t="shared" ca="1" si="123"/>
        <v>0</v>
      </c>
      <c r="AZ469" s="11">
        <f t="shared" ca="1" si="123"/>
        <v>0</v>
      </c>
      <c r="BA469" s="11">
        <f t="shared" ca="1" si="123"/>
        <v>0</v>
      </c>
      <c r="BB469" s="11"/>
      <c r="BC469" s="11">
        <f>IF($AG469,SUMPRODUCT(AI$2:AI469,$AH$2:$AH469)/SUM($AH$2:$AH469),0)</f>
        <v>0</v>
      </c>
      <c r="BD469" s="11">
        <f>IF($AG469,SUMPRODUCT(AJ$2:AJ469,$AH$2:$AH469)/SUM($AH$2:$AH469),0)</f>
        <v>0</v>
      </c>
      <c r="BE469" s="11">
        <f>IF($AG469,SUMPRODUCT(AK$2:AK469,$AH$2:$AH469)/SUM($AH$2:$AH469),0)</f>
        <v>0</v>
      </c>
      <c r="BF469" s="11">
        <f>IF($AG469,SUMPRODUCT(AL$2:AL469,$AH$2:$AH469)/SUM($AH$2:$AH469),0)</f>
        <v>0</v>
      </c>
      <c r="BG469" s="11">
        <f>IF($AG469,SUMPRODUCT(AM$2:AM469,$AH$2:$AH469)/SUM($AH$2:$AH469),0)</f>
        <v>0</v>
      </c>
      <c r="BH469" s="11">
        <f>IF($AG469,SUMPRODUCT(AN$2:AN469,$AH$2:$AH469)/SUM($AH$2:$AH469),0)</f>
        <v>0</v>
      </c>
      <c r="BI469" s="11">
        <f>IF($AG469,SUMPRODUCT(AO$2:AO469,$AH$2:$AH469)/SUM($AH$2:$AH469),0)</f>
        <v>0</v>
      </c>
      <c r="BJ469" s="11">
        <f>IF($AG469,SUMPRODUCT(AP$2:AP469,$AH$2:$AH469)/SUM($AH$2:$AH469),0)</f>
        <v>0</v>
      </c>
      <c r="BK469" s="11">
        <f>IF($AG469,SUMPRODUCT(AQ$2:AQ469,$AH$2:$AH469)/SUM($AH$2:$AH469),0)</f>
        <v>0</v>
      </c>
      <c r="BL469" s="11">
        <f>IF($AG469,SUMPRODUCT(AR$2:AR469,$AH$2:$AH469)/SUM($AH$2:$AH469),0)</f>
        <v>0</v>
      </c>
      <c r="BM469" s="11">
        <f>IF($AG469,SUMPRODUCT(AS$2:AS469,$AH$2:$AH469)/SUM($AH$2:$AH469),0)</f>
        <v>0</v>
      </c>
      <c r="BN469" s="11">
        <f>IF($AG469,SUMPRODUCT(AT$2:AT469,$AH$2:$AH469)/SUM($AH$2:$AH469),0)</f>
        <v>0</v>
      </c>
      <c r="BO469" s="11">
        <f>IF($AG469,SUMPRODUCT(AU$2:AU469,$AH$2:$AH469)/SUM($AH$2:$AH469),0)</f>
        <v>0</v>
      </c>
      <c r="BP469" s="11">
        <f>IF($AG469,SUMPRODUCT(AV$2:AV469,$AH$2:$AH469)/SUM($AH$2:$AH469),0)</f>
        <v>0</v>
      </c>
      <c r="BQ469" s="11">
        <f>IF($AG469,SUMPRODUCT(AW$2:AW469,$AH$2:$AH469)/SUM($AH$2:$AH469),0)</f>
        <v>0</v>
      </c>
      <c r="BR469" s="11">
        <f>IF($AG469,SUMPRODUCT(AX$2:AX469,$AH$2:$AH469)/SUM($AH$2:$AH469),0)</f>
        <v>0</v>
      </c>
      <c r="BS469" s="11">
        <f>IF($AG469,SUMPRODUCT(AY$2:AY469,$AH$2:$AH469)/SUM($AH$2:$AH469),0)</f>
        <v>0</v>
      </c>
      <c r="BT469" s="11">
        <f>IF($AG469,SUMPRODUCT(AZ$2:AZ469,$AH$2:$AH469)/SUM($AH$2:$AH469),0)</f>
        <v>0</v>
      </c>
      <c r="BU469" s="11">
        <f>IF($AG469,SUMPRODUCT(BA$2:BA469,$AH$2:$AH469)/SUM($AH$2:$AH469),0)</f>
        <v>0</v>
      </c>
      <c r="BV469" s="11"/>
      <c r="BW469" s="109" cm="1">
        <f t="array" ref="BW469">IF($AG469,SQRT(SUMPRODUCT($AH$2:$AH469, (AI$2:AI469-BC469)^2)/(SUM($AH$2:$AH469)-1)),0)</f>
        <v>0</v>
      </c>
      <c r="BX469" s="109" cm="1">
        <f t="array" ref="BX469">IF($AG469,SQRT(SUMPRODUCT($AH$2:$AH469, (AJ$2:AJ469-BD469)^2)/(SUM($AH$2:$AH469)-1)),0)</f>
        <v>0</v>
      </c>
      <c r="BY469" s="109" cm="1">
        <f t="array" ref="BY469">IF($AG469,SQRT(SUMPRODUCT($AH$2:$AH469, (AK$2:AK469-BE469)^2)/(SUM($AH$2:$AH469)-1)),0)</f>
        <v>0</v>
      </c>
      <c r="BZ469" s="109" cm="1">
        <f t="array" ref="BZ469">IF($AG469,SQRT(SUMPRODUCT($AH$2:$AH469, (AL$2:AL469-BF469)^2)/(SUM($AH$2:$AH469)-1)),0)</f>
        <v>0</v>
      </c>
      <c r="CA469" s="109" cm="1">
        <f t="array" ref="CA469">IF($AG469,SQRT(SUMPRODUCT($AH$2:$AH469, (AM$2:AM469-BG469)^2)/(SUM($AH$2:$AH469)-1)),0)</f>
        <v>0</v>
      </c>
      <c r="CB469" s="109" cm="1">
        <f t="array" ref="CB469">IF($AG469,SQRT(SUMPRODUCT($AH$2:$AH469, (AN$2:AN469-BH469)^2)/(SUM($AH$2:$AH469)-1)),0)</f>
        <v>0</v>
      </c>
      <c r="CC469" s="109" cm="1">
        <f t="array" ref="CC469">IF($AG469,SQRT(SUMPRODUCT($AH$2:$AH469, (AO$2:AO469-BI469)^2)/(SUM($AH$2:$AH469)-1)),0)</f>
        <v>0</v>
      </c>
      <c r="CD469" s="109" cm="1">
        <f t="array" ref="CD469">IF($AG469,SQRT(SUMPRODUCT($AH$2:$AH469, (AP$2:AP469-BJ469)^2)/(SUM($AH$2:$AH469)-1)),0)</f>
        <v>0</v>
      </c>
      <c r="CE469" s="109" cm="1">
        <f t="array" ref="CE469">IF($AG469,SQRT(SUMPRODUCT($AH$2:$AH469, (AQ$2:AQ469-BK469)^2)/(SUM($AH$2:$AH469)-1)),0)</f>
        <v>0</v>
      </c>
      <c r="CF469" s="109" cm="1">
        <f t="array" ref="CF469">IF($AG469,SQRT(SUMPRODUCT($AH$2:$AH469, (AR$2:AR469-BL469)^2)/(SUM($AH$2:$AH469)-1)),0)</f>
        <v>0</v>
      </c>
      <c r="CG469" s="109" cm="1">
        <f t="array" ref="CG469">IF($AG469,SQRT(SUMPRODUCT($AH$2:$AH469, (AS$2:AS469-BM469)^2)/(SUM($AH$2:$AH469)-1)),0)</f>
        <v>0</v>
      </c>
      <c r="CH469" s="109" cm="1">
        <f t="array" ref="CH469">IF($AG469,SQRT(SUMPRODUCT($AH$2:$AH469, (AT$2:AT469-BN469)^2)/(SUM($AH$2:$AH469)-1)),0)</f>
        <v>0</v>
      </c>
      <c r="CI469" s="109" cm="1">
        <f t="array" ref="CI469">IF($AG469,SQRT(SUMPRODUCT($AH$2:$AH469, (AU$2:AU469-BO469)^2)/(SUM($AH$2:$AH469)-1)),0)</f>
        <v>0</v>
      </c>
      <c r="CJ469" s="109" cm="1">
        <f t="array" ref="CJ469">IF($AG469,SQRT(SUMPRODUCT($AH$2:$AH469, (AV$2:AV469-BP469)^2)/(SUM($AH$2:$AH469)-1)),0)</f>
        <v>0</v>
      </c>
      <c r="CK469" s="109" cm="1">
        <f t="array" ref="CK469">IF($AG469,SQRT(SUMPRODUCT($AH$2:$AH469, (AW$2:AW469-BQ469)^2)/(SUM($AH$2:$AH469)-1)),0)</f>
        <v>0</v>
      </c>
      <c r="CL469" s="109" cm="1">
        <f t="array" ref="CL469">IF($AG469,SQRT(SUMPRODUCT($AH$2:$AH469, (AX$2:AX469-BR469)^2)/(SUM($AH$2:$AH469)-1)),0)</f>
        <v>0</v>
      </c>
      <c r="CM469" s="109" cm="1">
        <f t="array" ref="CM469">IF($AG469,SQRT(SUMPRODUCT($AH$2:$AH469, (AY$2:AY469-BS469)^2)/(SUM($AH$2:$AH469)-1)),0)</f>
        <v>0</v>
      </c>
      <c r="CN469" s="109" cm="1">
        <f t="array" ref="CN469">IF($AG469,SQRT(SUMPRODUCT($AH$2:$AH469, (AZ$2:AZ469-BT469)^2)/(SUM($AH$2:$AH469)-1)),0)</f>
        <v>0</v>
      </c>
      <c r="CO469" s="109" cm="1">
        <f t="array" ref="CO469">IF($AG469,SQRT(SUMPRODUCT($AH$2:$AH469, (BA$2:BA469-BU469)^2)/(SUM($AH$2:$AH469)-1)),0)</f>
        <v>0</v>
      </c>
    </row>
    <row r="470" spans="34:93" x14ac:dyDescent="0.25">
      <c r="AH470" s="99" t="str">
        <f t="shared" si="115"/>
        <v/>
      </c>
      <c r="AI470" s="11">
        <f t="shared" ca="1" si="122"/>
        <v>0</v>
      </c>
      <c r="AJ470" s="11">
        <f t="shared" ca="1" si="122"/>
        <v>0</v>
      </c>
      <c r="AK470" s="11">
        <f t="shared" ca="1" si="122"/>
        <v>0</v>
      </c>
      <c r="AL470" s="11">
        <f t="shared" ca="1" si="122"/>
        <v>0</v>
      </c>
      <c r="AM470" s="11">
        <f t="shared" ca="1" si="122"/>
        <v>0</v>
      </c>
      <c r="AN470" s="11">
        <f t="shared" ca="1" si="122"/>
        <v>0</v>
      </c>
      <c r="AO470" s="11">
        <f t="shared" ca="1" si="122"/>
        <v>0</v>
      </c>
      <c r="AP470" s="11">
        <f t="shared" ca="1" si="122"/>
        <v>0</v>
      </c>
      <c r="AQ470" s="11">
        <f t="shared" ca="1" si="122"/>
        <v>0</v>
      </c>
      <c r="AR470" s="11">
        <f t="shared" ca="1" si="122"/>
        <v>0</v>
      </c>
      <c r="AS470" s="11">
        <f t="shared" ca="1" si="123"/>
        <v>0</v>
      </c>
      <c r="AT470" s="11">
        <f t="shared" ca="1" si="123"/>
        <v>0</v>
      </c>
      <c r="AU470" s="11">
        <f t="shared" ca="1" si="123"/>
        <v>0</v>
      </c>
      <c r="AV470" s="11">
        <f t="shared" ca="1" si="123"/>
        <v>0</v>
      </c>
      <c r="AW470" s="11">
        <f t="shared" ca="1" si="123"/>
        <v>0</v>
      </c>
      <c r="AX470" s="11">
        <f t="shared" ca="1" si="123"/>
        <v>0</v>
      </c>
      <c r="AY470" s="11">
        <f t="shared" ca="1" si="123"/>
        <v>0</v>
      </c>
      <c r="AZ470" s="11">
        <f t="shared" ca="1" si="123"/>
        <v>0</v>
      </c>
      <c r="BA470" s="11">
        <f t="shared" ca="1" si="123"/>
        <v>0</v>
      </c>
      <c r="BB470" s="11"/>
      <c r="BC470" s="11">
        <f>IF($AG470,SUMPRODUCT(AI$2:AI470,$AH$2:$AH470)/SUM($AH$2:$AH470),0)</f>
        <v>0</v>
      </c>
      <c r="BD470" s="11">
        <f>IF($AG470,SUMPRODUCT(AJ$2:AJ470,$AH$2:$AH470)/SUM($AH$2:$AH470),0)</f>
        <v>0</v>
      </c>
      <c r="BE470" s="11">
        <f>IF($AG470,SUMPRODUCT(AK$2:AK470,$AH$2:$AH470)/SUM($AH$2:$AH470),0)</f>
        <v>0</v>
      </c>
      <c r="BF470" s="11">
        <f>IF($AG470,SUMPRODUCT(AL$2:AL470,$AH$2:$AH470)/SUM($AH$2:$AH470),0)</f>
        <v>0</v>
      </c>
      <c r="BG470" s="11">
        <f>IF($AG470,SUMPRODUCT(AM$2:AM470,$AH$2:$AH470)/SUM($AH$2:$AH470),0)</f>
        <v>0</v>
      </c>
      <c r="BH470" s="11">
        <f>IF($AG470,SUMPRODUCT(AN$2:AN470,$AH$2:$AH470)/SUM($AH$2:$AH470),0)</f>
        <v>0</v>
      </c>
      <c r="BI470" s="11">
        <f>IF($AG470,SUMPRODUCT(AO$2:AO470,$AH$2:$AH470)/SUM($AH$2:$AH470),0)</f>
        <v>0</v>
      </c>
      <c r="BJ470" s="11">
        <f>IF($AG470,SUMPRODUCT(AP$2:AP470,$AH$2:$AH470)/SUM($AH$2:$AH470),0)</f>
        <v>0</v>
      </c>
      <c r="BK470" s="11">
        <f>IF($AG470,SUMPRODUCT(AQ$2:AQ470,$AH$2:$AH470)/SUM($AH$2:$AH470),0)</f>
        <v>0</v>
      </c>
      <c r="BL470" s="11">
        <f>IF($AG470,SUMPRODUCT(AR$2:AR470,$AH$2:$AH470)/SUM($AH$2:$AH470),0)</f>
        <v>0</v>
      </c>
      <c r="BM470" s="11">
        <f>IF($AG470,SUMPRODUCT(AS$2:AS470,$AH$2:$AH470)/SUM($AH$2:$AH470),0)</f>
        <v>0</v>
      </c>
      <c r="BN470" s="11">
        <f>IF($AG470,SUMPRODUCT(AT$2:AT470,$AH$2:$AH470)/SUM($AH$2:$AH470),0)</f>
        <v>0</v>
      </c>
      <c r="BO470" s="11">
        <f>IF($AG470,SUMPRODUCT(AU$2:AU470,$AH$2:$AH470)/SUM($AH$2:$AH470),0)</f>
        <v>0</v>
      </c>
      <c r="BP470" s="11">
        <f>IF($AG470,SUMPRODUCT(AV$2:AV470,$AH$2:$AH470)/SUM($AH$2:$AH470),0)</f>
        <v>0</v>
      </c>
      <c r="BQ470" s="11">
        <f>IF($AG470,SUMPRODUCT(AW$2:AW470,$AH$2:$AH470)/SUM($AH$2:$AH470),0)</f>
        <v>0</v>
      </c>
      <c r="BR470" s="11">
        <f>IF($AG470,SUMPRODUCT(AX$2:AX470,$AH$2:$AH470)/SUM($AH$2:$AH470),0)</f>
        <v>0</v>
      </c>
      <c r="BS470" s="11">
        <f>IF($AG470,SUMPRODUCT(AY$2:AY470,$AH$2:$AH470)/SUM($AH$2:$AH470),0)</f>
        <v>0</v>
      </c>
      <c r="BT470" s="11">
        <f>IF($AG470,SUMPRODUCT(AZ$2:AZ470,$AH$2:$AH470)/SUM($AH$2:$AH470),0)</f>
        <v>0</v>
      </c>
      <c r="BU470" s="11">
        <f>IF($AG470,SUMPRODUCT(BA$2:BA470,$AH$2:$AH470)/SUM($AH$2:$AH470),0)</f>
        <v>0</v>
      </c>
      <c r="BV470" s="11"/>
      <c r="BW470" s="109" cm="1">
        <f t="array" ref="BW470">IF($AG470,SQRT(SUMPRODUCT($AH$2:$AH470, (AI$2:AI470-BC470)^2)/(SUM($AH$2:$AH470)-1)),0)</f>
        <v>0</v>
      </c>
      <c r="BX470" s="109" cm="1">
        <f t="array" ref="BX470">IF($AG470,SQRT(SUMPRODUCT($AH$2:$AH470, (AJ$2:AJ470-BD470)^2)/(SUM($AH$2:$AH470)-1)),0)</f>
        <v>0</v>
      </c>
      <c r="BY470" s="109" cm="1">
        <f t="array" ref="BY470">IF($AG470,SQRT(SUMPRODUCT($AH$2:$AH470, (AK$2:AK470-BE470)^2)/(SUM($AH$2:$AH470)-1)),0)</f>
        <v>0</v>
      </c>
      <c r="BZ470" s="109" cm="1">
        <f t="array" ref="BZ470">IF($AG470,SQRT(SUMPRODUCT($AH$2:$AH470, (AL$2:AL470-BF470)^2)/(SUM($AH$2:$AH470)-1)),0)</f>
        <v>0</v>
      </c>
      <c r="CA470" s="109" cm="1">
        <f t="array" ref="CA470">IF($AG470,SQRT(SUMPRODUCT($AH$2:$AH470, (AM$2:AM470-BG470)^2)/(SUM($AH$2:$AH470)-1)),0)</f>
        <v>0</v>
      </c>
      <c r="CB470" s="109" cm="1">
        <f t="array" ref="CB470">IF($AG470,SQRT(SUMPRODUCT($AH$2:$AH470, (AN$2:AN470-BH470)^2)/(SUM($AH$2:$AH470)-1)),0)</f>
        <v>0</v>
      </c>
      <c r="CC470" s="109" cm="1">
        <f t="array" ref="CC470">IF($AG470,SQRT(SUMPRODUCT($AH$2:$AH470, (AO$2:AO470-BI470)^2)/(SUM($AH$2:$AH470)-1)),0)</f>
        <v>0</v>
      </c>
      <c r="CD470" s="109" cm="1">
        <f t="array" ref="CD470">IF($AG470,SQRT(SUMPRODUCT($AH$2:$AH470, (AP$2:AP470-BJ470)^2)/(SUM($AH$2:$AH470)-1)),0)</f>
        <v>0</v>
      </c>
      <c r="CE470" s="109" cm="1">
        <f t="array" ref="CE470">IF($AG470,SQRT(SUMPRODUCT($AH$2:$AH470, (AQ$2:AQ470-BK470)^2)/(SUM($AH$2:$AH470)-1)),0)</f>
        <v>0</v>
      </c>
      <c r="CF470" s="109" cm="1">
        <f t="array" ref="CF470">IF($AG470,SQRT(SUMPRODUCT($AH$2:$AH470, (AR$2:AR470-BL470)^2)/(SUM($AH$2:$AH470)-1)),0)</f>
        <v>0</v>
      </c>
      <c r="CG470" s="109" cm="1">
        <f t="array" ref="CG470">IF($AG470,SQRT(SUMPRODUCT($AH$2:$AH470, (AS$2:AS470-BM470)^2)/(SUM($AH$2:$AH470)-1)),0)</f>
        <v>0</v>
      </c>
      <c r="CH470" s="109" cm="1">
        <f t="array" ref="CH470">IF($AG470,SQRT(SUMPRODUCT($AH$2:$AH470, (AT$2:AT470-BN470)^2)/(SUM($AH$2:$AH470)-1)),0)</f>
        <v>0</v>
      </c>
      <c r="CI470" s="109" cm="1">
        <f t="array" ref="CI470">IF($AG470,SQRT(SUMPRODUCT($AH$2:$AH470, (AU$2:AU470-BO470)^2)/(SUM($AH$2:$AH470)-1)),0)</f>
        <v>0</v>
      </c>
      <c r="CJ470" s="109" cm="1">
        <f t="array" ref="CJ470">IF($AG470,SQRT(SUMPRODUCT($AH$2:$AH470, (AV$2:AV470-BP470)^2)/(SUM($AH$2:$AH470)-1)),0)</f>
        <v>0</v>
      </c>
      <c r="CK470" s="109" cm="1">
        <f t="array" ref="CK470">IF($AG470,SQRT(SUMPRODUCT($AH$2:$AH470, (AW$2:AW470-BQ470)^2)/(SUM($AH$2:$AH470)-1)),0)</f>
        <v>0</v>
      </c>
      <c r="CL470" s="109" cm="1">
        <f t="array" ref="CL470">IF($AG470,SQRT(SUMPRODUCT($AH$2:$AH470, (AX$2:AX470-BR470)^2)/(SUM($AH$2:$AH470)-1)),0)</f>
        <v>0</v>
      </c>
      <c r="CM470" s="109" cm="1">
        <f t="array" ref="CM470">IF($AG470,SQRT(SUMPRODUCT($AH$2:$AH470, (AY$2:AY470-BS470)^2)/(SUM($AH$2:$AH470)-1)),0)</f>
        <v>0</v>
      </c>
      <c r="CN470" s="109" cm="1">
        <f t="array" ref="CN470">IF($AG470,SQRT(SUMPRODUCT($AH$2:$AH470, (AZ$2:AZ470-BT470)^2)/(SUM($AH$2:$AH470)-1)),0)</f>
        <v>0</v>
      </c>
      <c r="CO470" s="109" cm="1">
        <f t="array" ref="CO470">IF($AG470,SQRT(SUMPRODUCT($AH$2:$AH470, (BA$2:BA470-BU470)^2)/(SUM($AH$2:$AH470)-1)),0)</f>
        <v>0</v>
      </c>
    </row>
    <row r="471" spans="34:93" x14ac:dyDescent="0.25">
      <c r="AH471" s="99" t="str">
        <f t="shared" si="115"/>
        <v/>
      </c>
      <c r="AI471" s="11">
        <f t="shared" ca="1" si="122"/>
        <v>0</v>
      </c>
      <c r="AJ471" s="11">
        <f t="shared" ca="1" si="122"/>
        <v>0</v>
      </c>
      <c r="AK471" s="11">
        <f t="shared" ca="1" si="122"/>
        <v>0</v>
      </c>
      <c r="AL471" s="11">
        <f t="shared" ca="1" si="122"/>
        <v>0</v>
      </c>
      <c r="AM471" s="11">
        <f t="shared" ca="1" si="122"/>
        <v>0</v>
      </c>
      <c r="AN471" s="11">
        <f t="shared" ca="1" si="122"/>
        <v>0</v>
      </c>
      <c r="AO471" s="11">
        <f t="shared" ca="1" si="122"/>
        <v>0</v>
      </c>
      <c r="AP471" s="11">
        <f t="shared" ca="1" si="122"/>
        <v>0</v>
      </c>
      <c r="AQ471" s="11">
        <f t="shared" ca="1" si="122"/>
        <v>0</v>
      </c>
      <c r="AR471" s="11">
        <f t="shared" ca="1" si="122"/>
        <v>0</v>
      </c>
      <c r="AS471" s="11">
        <f t="shared" ca="1" si="123"/>
        <v>0</v>
      </c>
      <c r="AT471" s="11">
        <f t="shared" ca="1" si="123"/>
        <v>0</v>
      </c>
      <c r="AU471" s="11">
        <f t="shared" ca="1" si="123"/>
        <v>0</v>
      </c>
      <c r="AV471" s="11">
        <f t="shared" ca="1" si="123"/>
        <v>0</v>
      </c>
      <c r="AW471" s="11">
        <f t="shared" ca="1" si="123"/>
        <v>0</v>
      </c>
      <c r="AX471" s="11">
        <f t="shared" ca="1" si="123"/>
        <v>0</v>
      </c>
      <c r="AY471" s="11">
        <f t="shared" ca="1" si="123"/>
        <v>0</v>
      </c>
      <c r="AZ471" s="11">
        <f t="shared" ca="1" si="123"/>
        <v>0</v>
      </c>
      <c r="BA471" s="11">
        <f t="shared" ca="1" si="123"/>
        <v>0</v>
      </c>
      <c r="BB471" s="11"/>
      <c r="BC471" s="11">
        <f>IF($AG471,SUMPRODUCT(AI$2:AI471,$AH$2:$AH471)/SUM($AH$2:$AH471),0)</f>
        <v>0</v>
      </c>
      <c r="BD471" s="11">
        <f>IF($AG471,SUMPRODUCT(AJ$2:AJ471,$AH$2:$AH471)/SUM($AH$2:$AH471),0)</f>
        <v>0</v>
      </c>
      <c r="BE471" s="11">
        <f>IF($AG471,SUMPRODUCT(AK$2:AK471,$AH$2:$AH471)/SUM($AH$2:$AH471),0)</f>
        <v>0</v>
      </c>
      <c r="BF471" s="11">
        <f>IF($AG471,SUMPRODUCT(AL$2:AL471,$AH$2:$AH471)/SUM($AH$2:$AH471),0)</f>
        <v>0</v>
      </c>
      <c r="BG471" s="11">
        <f>IF($AG471,SUMPRODUCT(AM$2:AM471,$AH$2:$AH471)/SUM($AH$2:$AH471),0)</f>
        <v>0</v>
      </c>
      <c r="BH471" s="11">
        <f>IF($AG471,SUMPRODUCT(AN$2:AN471,$AH$2:$AH471)/SUM($AH$2:$AH471),0)</f>
        <v>0</v>
      </c>
      <c r="BI471" s="11">
        <f>IF($AG471,SUMPRODUCT(AO$2:AO471,$AH$2:$AH471)/SUM($AH$2:$AH471),0)</f>
        <v>0</v>
      </c>
      <c r="BJ471" s="11">
        <f>IF($AG471,SUMPRODUCT(AP$2:AP471,$AH$2:$AH471)/SUM($AH$2:$AH471),0)</f>
        <v>0</v>
      </c>
      <c r="BK471" s="11">
        <f>IF($AG471,SUMPRODUCT(AQ$2:AQ471,$AH$2:$AH471)/SUM($AH$2:$AH471),0)</f>
        <v>0</v>
      </c>
      <c r="BL471" s="11">
        <f>IF($AG471,SUMPRODUCT(AR$2:AR471,$AH$2:$AH471)/SUM($AH$2:$AH471),0)</f>
        <v>0</v>
      </c>
      <c r="BM471" s="11">
        <f>IF($AG471,SUMPRODUCT(AS$2:AS471,$AH$2:$AH471)/SUM($AH$2:$AH471),0)</f>
        <v>0</v>
      </c>
      <c r="BN471" s="11">
        <f>IF($AG471,SUMPRODUCT(AT$2:AT471,$AH$2:$AH471)/SUM($AH$2:$AH471),0)</f>
        <v>0</v>
      </c>
      <c r="BO471" s="11">
        <f>IF($AG471,SUMPRODUCT(AU$2:AU471,$AH$2:$AH471)/SUM($AH$2:$AH471),0)</f>
        <v>0</v>
      </c>
      <c r="BP471" s="11">
        <f>IF($AG471,SUMPRODUCT(AV$2:AV471,$AH$2:$AH471)/SUM($AH$2:$AH471),0)</f>
        <v>0</v>
      </c>
      <c r="BQ471" s="11">
        <f>IF($AG471,SUMPRODUCT(AW$2:AW471,$AH$2:$AH471)/SUM($AH$2:$AH471),0)</f>
        <v>0</v>
      </c>
      <c r="BR471" s="11">
        <f>IF($AG471,SUMPRODUCT(AX$2:AX471,$AH$2:$AH471)/SUM($AH$2:$AH471),0)</f>
        <v>0</v>
      </c>
      <c r="BS471" s="11">
        <f>IF($AG471,SUMPRODUCT(AY$2:AY471,$AH$2:$AH471)/SUM($AH$2:$AH471),0)</f>
        <v>0</v>
      </c>
      <c r="BT471" s="11">
        <f>IF($AG471,SUMPRODUCT(AZ$2:AZ471,$AH$2:$AH471)/SUM($AH$2:$AH471),0)</f>
        <v>0</v>
      </c>
      <c r="BU471" s="11">
        <f>IF($AG471,SUMPRODUCT(BA$2:BA471,$AH$2:$AH471)/SUM($AH$2:$AH471),0)</f>
        <v>0</v>
      </c>
      <c r="BV471" s="11"/>
      <c r="BW471" s="109" cm="1">
        <f t="array" ref="BW471">IF($AG471,SQRT(SUMPRODUCT($AH$2:$AH471, (AI$2:AI471-BC471)^2)/(SUM($AH$2:$AH471)-1)),0)</f>
        <v>0</v>
      </c>
      <c r="BX471" s="109" cm="1">
        <f t="array" ref="BX471">IF($AG471,SQRT(SUMPRODUCT($AH$2:$AH471, (AJ$2:AJ471-BD471)^2)/(SUM($AH$2:$AH471)-1)),0)</f>
        <v>0</v>
      </c>
      <c r="BY471" s="109" cm="1">
        <f t="array" ref="BY471">IF($AG471,SQRT(SUMPRODUCT($AH$2:$AH471, (AK$2:AK471-BE471)^2)/(SUM($AH$2:$AH471)-1)),0)</f>
        <v>0</v>
      </c>
      <c r="BZ471" s="109" cm="1">
        <f t="array" ref="BZ471">IF($AG471,SQRT(SUMPRODUCT($AH$2:$AH471, (AL$2:AL471-BF471)^2)/(SUM($AH$2:$AH471)-1)),0)</f>
        <v>0</v>
      </c>
      <c r="CA471" s="109" cm="1">
        <f t="array" ref="CA471">IF($AG471,SQRT(SUMPRODUCT($AH$2:$AH471, (AM$2:AM471-BG471)^2)/(SUM($AH$2:$AH471)-1)),0)</f>
        <v>0</v>
      </c>
      <c r="CB471" s="109" cm="1">
        <f t="array" ref="CB471">IF($AG471,SQRT(SUMPRODUCT($AH$2:$AH471, (AN$2:AN471-BH471)^2)/(SUM($AH$2:$AH471)-1)),0)</f>
        <v>0</v>
      </c>
      <c r="CC471" s="109" cm="1">
        <f t="array" ref="CC471">IF($AG471,SQRT(SUMPRODUCT($AH$2:$AH471, (AO$2:AO471-BI471)^2)/(SUM($AH$2:$AH471)-1)),0)</f>
        <v>0</v>
      </c>
      <c r="CD471" s="109" cm="1">
        <f t="array" ref="CD471">IF($AG471,SQRT(SUMPRODUCT($AH$2:$AH471, (AP$2:AP471-BJ471)^2)/(SUM($AH$2:$AH471)-1)),0)</f>
        <v>0</v>
      </c>
      <c r="CE471" s="109" cm="1">
        <f t="array" ref="CE471">IF($AG471,SQRT(SUMPRODUCT($AH$2:$AH471, (AQ$2:AQ471-BK471)^2)/(SUM($AH$2:$AH471)-1)),0)</f>
        <v>0</v>
      </c>
      <c r="CF471" s="109" cm="1">
        <f t="array" ref="CF471">IF($AG471,SQRT(SUMPRODUCT($AH$2:$AH471, (AR$2:AR471-BL471)^2)/(SUM($AH$2:$AH471)-1)),0)</f>
        <v>0</v>
      </c>
      <c r="CG471" s="109" cm="1">
        <f t="array" ref="CG471">IF($AG471,SQRT(SUMPRODUCT($AH$2:$AH471, (AS$2:AS471-BM471)^2)/(SUM($AH$2:$AH471)-1)),0)</f>
        <v>0</v>
      </c>
      <c r="CH471" s="109" cm="1">
        <f t="array" ref="CH471">IF($AG471,SQRT(SUMPRODUCT($AH$2:$AH471, (AT$2:AT471-BN471)^2)/(SUM($AH$2:$AH471)-1)),0)</f>
        <v>0</v>
      </c>
      <c r="CI471" s="109" cm="1">
        <f t="array" ref="CI471">IF($AG471,SQRT(SUMPRODUCT($AH$2:$AH471, (AU$2:AU471-BO471)^2)/(SUM($AH$2:$AH471)-1)),0)</f>
        <v>0</v>
      </c>
      <c r="CJ471" s="109" cm="1">
        <f t="array" ref="CJ471">IF($AG471,SQRT(SUMPRODUCT($AH$2:$AH471, (AV$2:AV471-BP471)^2)/(SUM($AH$2:$AH471)-1)),0)</f>
        <v>0</v>
      </c>
      <c r="CK471" s="109" cm="1">
        <f t="array" ref="CK471">IF($AG471,SQRT(SUMPRODUCT($AH$2:$AH471, (AW$2:AW471-BQ471)^2)/(SUM($AH$2:$AH471)-1)),0)</f>
        <v>0</v>
      </c>
      <c r="CL471" s="109" cm="1">
        <f t="array" ref="CL471">IF($AG471,SQRT(SUMPRODUCT($AH$2:$AH471, (AX$2:AX471-BR471)^2)/(SUM($AH$2:$AH471)-1)),0)</f>
        <v>0</v>
      </c>
      <c r="CM471" s="109" cm="1">
        <f t="array" ref="CM471">IF($AG471,SQRT(SUMPRODUCT($AH$2:$AH471, (AY$2:AY471-BS471)^2)/(SUM($AH$2:$AH471)-1)),0)</f>
        <v>0</v>
      </c>
      <c r="CN471" s="109" cm="1">
        <f t="array" ref="CN471">IF($AG471,SQRT(SUMPRODUCT($AH$2:$AH471, (AZ$2:AZ471-BT471)^2)/(SUM($AH$2:$AH471)-1)),0)</f>
        <v>0</v>
      </c>
      <c r="CO471" s="109" cm="1">
        <f t="array" ref="CO471">IF($AG471,SQRT(SUMPRODUCT($AH$2:$AH471, (BA$2:BA471-BU471)^2)/(SUM($AH$2:$AH471)-1)),0)</f>
        <v>0</v>
      </c>
    </row>
    <row r="472" spans="34:93" x14ac:dyDescent="0.25">
      <c r="AH472" s="99" t="str">
        <f t="shared" si="115"/>
        <v/>
      </c>
      <c r="AI472" s="11">
        <f t="shared" ref="AI472:AR481" ca="1" si="124">IF(AI$1&lt;&gt;0,SUMIFS(INDIRECT(AI$1), Fecha,$AG472),0)</f>
        <v>0</v>
      </c>
      <c r="AJ472" s="11">
        <f t="shared" ca="1" si="124"/>
        <v>0</v>
      </c>
      <c r="AK472" s="11">
        <f t="shared" ca="1" si="124"/>
        <v>0</v>
      </c>
      <c r="AL472" s="11">
        <f t="shared" ca="1" si="124"/>
        <v>0</v>
      </c>
      <c r="AM472" s="11">
        <f t="shared" ca="1" si="124"/>
        <v>0</v>
      </c>
      <c r="AN472" s="11">
        <f t="shared" ca="1" si="124"/>
        <v>0</v>
      </c>
      <c r="AO472" s="11">
        <f t="shared" ca="1" si="124"/>
        <v>0</v>
      </c>
      <c r="AP472" s="11">
        <f t="shared" ca="1" si="124"/>
        <v>0</v>
      </c>
      <c r="AQ472" s="11">
        <f t="shared" ca="1" si="124"/>
        <v>0</v>
      </c>
      <c r="AR472" s="11">
        <f t="shared" ca="1" si="124"/>
        <v>0</v>
      </c>
      <c r="AS472" s="11">
        <f t="shared" ref="AS472:BA481" ca="1" si="125">IF(AS$1&lt;&gt;0,SUMIFS(INDIRECT(AS$1), Fecha,$AG472),0)</f>
        <v>0</v>
      </c>
      <c r="AT472" s="11">
        <f t="shared" ca="1" si="125"/>
        <v>0</v>
      </c>
      <c r="AU472" s="11">
        <f t="shared" ca="1" si="125"/>
        <v>0</v>
      </c>
      <c r="AV472" s="11">
        <f t="shared" ca="1" si="125"/>
        <v>0</v>
      </c>
      <c r="AW472" s="11">
        <f t="shared" ca="1" si="125"/>
        <v>0</v>
      </c>
      <c r="AX472" s="11">
        <f t="shared" ca="1" si="125"/>
        <v>0</v>
      </c>
      <c r="AY472" s="11">
        <f t="shared" ca="1" si="125"/>
        <v>0</v>
      </c>
      <c r="AZ472" s="11">
        <f t="shared" ca="1" si="125"/>
        <v>0</v>
      </c>
      <c r="BA472" s="11">
        <f t="shared" ca="1" si="125"/>
        <v>0</v>
      </c>
      <c r="BB472" s="11"/>
      <c r="BC472" s="11">
        <f>IF($AG472,SUMPRODUCT(AI$2:AI472,$AH$2:$AH472)/SUM($AH$2:$AH472),0)</f>
        <v>0</v>
      </c>
      <c r="BD472" s="11">
        <f>IF($AG472,SUMPRODUCT(AJ$2:AJ472,$AH$2:$AH472)/SUM($AH$2:$AH472),0)</f>
        <v>0</v>
      </c>
      <c r="BE472" s="11">
        <f>IF($AG472,SUMPRODUCT(AK$2:AK472,$AH$2:$AH472)/SUM($AH$2:$AH472),0)</f>
        <v>0</v>
      </c>
      <c r="BF472" s="11">
        <f>IF($AG472,SUMPRODUCT(AL$2:AL472,$AH$2:$AH472)/SUM($AH$2:$AH472),0)</f>
        <v>0</v>
      </c>
      <c r="BG472" s="11">
        <f>IF($AG472,SUMPRODUCT(AM$2:AM472,$AH$2:$AH472)/SUM($AH$2:$AH472),0)</f>
        <v>0</v>
      </c>
      <c r="BH472" s="11">
        <f>IF($AG472,SUMPRODUCT(AN$2:AN472,$AH$2:$AH472)/SUM($AH$2:$AH472),0)</f>
        <v>0</v>
      </c>
      <c r="BI472" s="11">
        <f>IF($AG472,SUMPRODUCT(AO$2:AO472,$AH$2:$AH472)/SUM($AH$2:$AH472),0)</f>
        <v>0</v>
      </c>
      <c r="BJ472" s="11">
        <f>IF($AG472,SUMPRODUCT(AP$2:AP472,$AH$2:$AH472)/SUM($AH$2:$AH472),0)</f>
        <v>0</v>
      </c>
      <c r="BK472" s="11">
        <f>IF($AG472,SUMPRODUCT(AQ$2:AQ472,$AH$2:$AH472)/SUM($AH$2:$AH472),0)</f>
        <v>0</v>
      </c>
      <c r="BL472" s="11">
        <f>IF($AG472,SUMPRODUCT(AR$2:AR472,$AH$2:$AH472)/SUM($AH$2:$AH472),0)</f>
        <v>0</v>
      </c>
      <c r="BM472" s="11">
        <f>IF($AG472,SUMPRODUCT(AS$2:AS472,$AH$2:$AH472)/SUM($AH$2:$AH472),0)</f>
        <v>0</v>
      </c>
      <c r="BN472" s="11">
        <f>IF($AG472,SUMPRODUCT(AT$2:AT472,$AH$2:$AH472)/SUM($AH$2:$AH472),0)</f>
        <v>0</v>
      </c>
      <c r="BO472" s="11">
        <f>IF($AG472,SUMPRODUCT(AU$2:AU472,$AH$2:$AH472)/SUM($AH$2:$AH472),0)</f>
        <v>0</v>
      </c>
      <c r="BP472" s="11">
        <f>IF($AG472,SUMPRODUCT(AV$2:AV472,$AH$2:$AH472)/SUM($AH$2:$AH472),0)</f>
        <v>0</v>
      </c>
      <c r="BQ472" s="11">
        <f>IF($AG472,SUMPRODUCT(AW$2:AW472,$AH$2:$AH472)/SUM($AH$2:$AH472),0)</f>
        <v>0</v>
      </c>
      <c r="BR472" s="11">
        <f>IF($AG472,SUMPRODUCT(AX$2:AX472,$AH$2:$AH472)/SUM($AH$2:$AH472),0)</f>
        <v>0</v>
      </c>
      <c r="BS472" s="11">
        <f>IF($AG472,SUMPRODUCT(AY$2:AY472,$AH$2:$AH472)/SUM($AH$2:$AH472),0)</f>
        <v>0</v>
      </c>
      <c r="BT472" s="11">
        <f>IF($AG472,SUMPRODUCT(AZ$2:AZ472,$AH$2:$AH472)/SUM($AH$2:$AH472),0)</f>
        <v>0</v>
      </c>
      <c r="BU472" s="11">
        <f>IF($AG472,SUMPRODUCT(BA$2:BA472,$AH$2:$AH472)/SUM($AH$2:$AH472),0)</f>
        <v>0</v>
      </c>
      <c r="BV472" s="11"/>
      <c r="BW472" s="109" cm="1">
        <f t="array" ref="BW472">IF($AG472,SQRT(SUMPRODUCT($AH$2:$AH472, (AI$2:AI472-BC472)^2)/(SUM($AH$2:$AH472)-1)),0)</f>
        <v>0</v>
      </c>
      <c r="BX472" s="109" cm="1">
        <f t="array" ref="BX472">IF($AG472,SQRT(SUMPRODUCT($AH$2:$AH472, (AJ$2:AJ472-BD472)^2)/(SUM($AH$2:$AH472)-1)),0)</f>
        <v>0</v>
      </c>
      <c r="BY472" s="109" cm="1">
        <f t="array" ref="BY472">IF($AG472,SQRT(SUMPRODUCT($AH$2:$AH472, (AK$2:AK472-BE472)^2)/(SUM($AH$2:$AH472)-1)),0)</f>
        <v>0</v>
      </c>
      <c r="BZ472" s="109" cm="1">
        <f t="array" ref="BZ472">IF($AG472,SQRT(SUMPRODUCT($AH$2:$AH472, (AL$2:AL472-BF472)^2)/(SUM($AH$2:$AH472)-1)),0)</f>
        <v>0</v>
      </c>
      <c r="CA472" s="109" cm="1">
        <f t="array" ref="CA472">IF($AG472,SQRT(SUMPRODUCT($AH$2:$AH472, (AM$2:AM472-BG472)^2)/(SUM($AH$2:$AH472)-1)),0)</f>
        <v>0</v>
      </c>
      <c r="CB472" s="109" cm="1">
        <f t="array" ref="CB472">IF($AG472,SQRT(SUMPRODUCT($AH$2:$AH472, (AN$2:AN472-BH472)^2)/(SUM($AH$2:$AH472)-1)),0)</f>
        <v>0</v>
      </c>
      <c r="CC472" s="109" cm="1">
        <f t="array" ref="CC472">IF($AG472,SQRT(SUMPRODUCT($AH$2:$AH472, (AO$2:AO472-BI472)^2)/(SUM($AH$2:$AH472)-1)),0)</f>
        <v>0</v>
      </c>
      <c r="CD472" s="109" cm="1">
        <f t="array" ref="CD472">IF($AG472,SQRT(SUMPRODUCT($AH$2:$AH472, (AP$2:AP472-BJ472)^2)/(SUM($AH$2:$AH472)-1)),0)</f>
        <v>0</v>
      </c>
      <c r="CE472" s="109" cm="1">
        <f t="array" ref="CE472">IF($AG472,SQRT(SUMPRODUCT($AH$2:$AH472, (AQ$2:AQ472-BK472)^2)/(SUM($AH$2:$AH472)-1)),0)</f>
        <v>0</v>
      </c>
      <c r="CF472" s="109" cm="1">
        <f t="array" ref="CF472">IF($AG472,SQRT(SUMPRODUCT($AH$2:$AH472, (AR$2:AR472-BL472)^2)/(SUM($AH$2:$AH472)-1)),0)</f>
        <v>0</v>
      </c>
      <c r="CG472" s="109" cm="1">
        <f t="array" ref="CG472">IF($AG472,SQRT(SUMPRODUCT($AH$2:$AH472, (AS$2:AS472-BM472)^2)/(SUM($AH$2:$AH472)-1)),0)</f>
        <v>0</v>
      </c>
      <c r="CH472" s="109" cm="1">
        <f t="array" ref="CH472">IF($AG472,SQRT(SUMPRODUCT($AH$2:$AH472, (AT$2:AT472-BN472)^2)/(SUM($AH$2:$AH472)-1)),0)</f>
        <v>0</v>
      </c>
      <c r="CI472" s="109" cm="1">
        <f t="array" ref="CI472">IF($AG472,SQRT(SUMPRODUCT($AH$2:$AH472, (AU$2:AU472-BO472)^2)/(SUM($AH$2:$AH472)-1)),0)</f>
        <v>0</v>
      </c>
      <c r="CJ472" s="109" cm="1">
        <f t="array" ref="CJ472">IF($AG472,SQRT(SUMPRODUCT($AH$2:$AH472, (AV$2:AV472-BP472)^2)/(SUM($AH$2:$AH472)-1)),0)</f>
        <v>0</v>
      </c>
      <c r="CK472" s="109" cm="1">
        <f t="array" ref="CK472">IF($AG472,SQRT(SUMPRODUCT($AH$2:$AH472, (AW$2:AW472-BQ472)^2)/(SUM($AH$2:$AH472)-1)),0)</f>
        <v>0</v>
      </c>
      <c r="CL472" s="109" cm="1">
        <f t="array" ref="CL472">IF($AG472,SQRT(SUMPRODUCT($AH$2:$AH472, (AX$2:AX472-BR472)^2)/(SUM($AH$2:$AH472)-1)),0)</f>
        <v>0</v>
      </c>
      <c r="CM472" s="109" cm="1">
        <f t="array" ref="CM472">IF($AG472,SQRT(SUMPRODUCT($AH$2:$AH472, (AY$2:AY472-BS472)^2)/(SUM($AH$2:$AH472)-1)),0)</f>
        <v>0</v>
      </c>
      <c r="CN472" s="109" cm="1">
        <f t="array" ref="CN472">IF($AG472,SQRT(SUMPRODUCT($AH$2:$AH472, (AZ$2:AZ472-BT472)^2)/(SUM($AH$2:$AH472)-1)),0)</f>
        <v>0</v>
      </c>
      <c r="CO472" s="109" cm="1">
        <f t="array" ref="CO472">IF($AG472,SQRT(SUMPRODUCT($AH$2:$AH472, (BA$2:BA472-BU472)^2)/(SUM($AH$2:$AH472)-1)),0)</f>
        <v>0</v>
      </c>
    </row>
    <row r="473" spans="34:93" x14ac:dyDescent="0.25">
      <c r="AH473" s="99" t="str">
        <f t="shared" si="115"/>
        <v/>
      </c>
      <c r="AI473" s="11">
        <f t="shared" ca="1" si="124"/>
        <v>0</v>
      </c>
      <c r="AJ473" s="11">
        <f t="shared" ca="1" si="124"/>
        <v>0</v>
      </c>
      <c r="AK473" s="11">
        <f t="shared" ca="1" si="124"/>
        <v>0</v>
      </c>
      <c r="AL473" s="11">
        <f t="shared" ca="1" si="124"/>
        <v>0</v>
      </c>
      <c r="AM473" s="11">
        <f t="shared" ca="1" si="124"/>
        <v>0</v>
      </c>
      <c r="AN473" s="11">
        <f t="shared" ca="1" si="124"/>
        <v>0</v>
      </c>
      <c r="AO473" s="11">
        <f t="shared" ca="1" si="124"/>
        <v>0</v>
      </c>
      <c r="AP473" s="11">
        <f t="shared" ca="1" si="124"/>
        <v>0</v>
      </c>
      <c r="AQ473" s="11">
        <f t="shared" ca="1" si="124"/>
        <v>0</v>
      </c>
      <c r="AR473" s="11">
        <f t="shared" ca="1" si="124"/>
        <v>0</v>
      </c>
      <c r="AS473" s="11">
        <f t="shared" ca="1" si="125"/>
        <v>0</v>
      </c>
      <c r="AT473" s="11">
        <f t="shared" ca="1" si="125"/>
        <v>0</v>
      </c>
      <c r="AU473" s="11">
        <f t="shared" ca="1" si="125"/>
        <v>0</v>
      </c>
      <c r="AV473" s="11">
        <f t="shared" ca="1" si="125"/>
        <v>0</v>
      </c>
      <c r="AW473" s="11">
        <f t="shared" ca="1" si="125"/>
        <v>0</v>
      </c>
      <c r="AX473" s="11">
        <f t="shared" ca="1" si="125"/>
        <v>0</v>
      </c>
      <c r="AY473" s="11">
        <f t="shared" ca="1" si="125"/>
        <v>0</v>
      </c>
      <c r="AZ473" s="11">
        <f t="shared" ca="1" si="125"/>
        <v>0</v>
      </c>
      <c r="BA473" s="11">
        <f t="shared" ca="1" si="125"/>
        <v>0</v>
      </c>
      <c r="BB473" s="11"/>
      <c r="BC473" s="11">
        <f>IF($AG473,SUMPRODUCT(AI$2:AI473,$AH$2:$AH473)/SUM($AH$2:$AH473),0)</f>
        <v>0</v>
      </c>
      <c r="BD473" s="11">
        <f>IF($AG473,SUMPRODUCT(AJ$2:AJ473,$AH$2:$AH473)/SUM($AH$2:$AH473),0)</f>
        <v>0</v>
      </c>
      <c r="BE473" s="11">
        <f>IF($AG473,SUMPRODUCT(AK$2:AK473,$AH$2:$AH473)/SUM($AH$2:$AH473),0)</f>
        <v>0</v>
      </c>
      <c r="BF473" s="11">
        <f>IF($AG473,SUMPRODUCT(AL$2:AL473,$AH$2:$AH473)/SUM($AH$2:$AH473),0)</f>
        <v>0</v>
      </c>
      <c r="BG473" s="11">
        <f>IF($AG473,SUMPRODUCT(AM$2:AM473,$AH$2:$AH473)/SUM($AH$2:$AH473),0)</f>
        <v>0</v>
      </c>
      <c r="BH473" s="11">
        <f>IF($AG473,SUMPRODUCT(AN$2:AN473,$AH$2:$AH473)/SUM($AH$2:$AH473),0)</f>
        <v>0</v>
      </c>
      <c r="BI473" s="11">
        <f>IF($AG473,SUMPRODUCT(AO$2:AO473,$AH$2:$AH473)/SUM($AH$2:$AH473),0)</f>
        <v>0</v>
      </c>
      <c r="BJ473" s="11">
        <f>IF($AG473,SUMPRODUCT(AP$2:AP473,$AH$2:$AH473)/SUM($AH$2:$AH473),0)</f>
        <v>0</v>
      </c>
      <c r="BK473" s="11">
        <f>IF($AG473,SUMPRODUCT(AQ$2:AQ473,$AH$2:$AH473)/SUM($AH$2:$AH473),0)</f>
        <v>0</v>
      </c>
      <c r="BL473" s="11">
        <f>IF($AG473,SUMPRODUCT(AR$2:AR473,$AH$2:$AH473)/SUM($AH$2:$AH473),0)</f>
        <v>0</v>
      </c>
      <c r="BM473" s="11">
        <f>IF($AG473,SUMPRODUCT(AS$2:AS473,$AH$2:$AH473)/SUM($AH$2:$AH473),0)</f>
        <v>0</v>
      </c>
      <c r="BN473" s="11">
        <f>IF($AG473,SUMPRODUCT(AT$2:AT473,$AH$2:$AH473)/SUM($AH$2:$AH473),0)</f>
        <v>0</v>
      </c>
      <c r="BO473" s="11">
        <f>IF($AG473,SUMPRODUCT(AU$2:AU473,$AH$2:$AH473)/SUM($AH$2:$AH473),0)</f>
        <v>0</v>
      </c>
      <c r="BP473" s="11">
        <f>IF($AG473,SUMPRODUCT(AV$2:AV473,$AH$2:$AH473)/SUM($AH$2:$AH473),0)</f>
        <v>0</v>
      </c>
      <c r="BQ473" s="11">
        <f>IF($AG473,SUMPRODUCT(AW$2:AW473,$AH$2:$AH473)/SUM($AH$2:$AH473),0)</f>
        <v>0</v>
      </c>
      <c r="BR473" s="11">
        <f>IF($AG473,SUMPRODUCT(AX$2:AX473,$AH$2:$AH473)/SUM($AH$2:$AH473),0)</f>
        <v>0</v>
      </c>
      <c r="BS473" s="11">
        <f>IF($AG473,SUMPRODUCT(AY$2:AY473,$AH$2:$AH473)/SUM($AH$2:$AH473),0)</f>
        <v>0</v>
      </c>
      <c r="BT473" s="11">
        <f>IF($AG473,SUMPRODUCT(AZ$2:AZ473,$AH$2:$AH473)/SUM($AH$2:$AH473),0)</f>
        <v>0</v>
      </c>
      <c r="BU473" s="11">
        <f>IF($AG473,SUMPRODUCT(BA$2:BA473,$AH$2:$AH473)/SUM($AH$2:$AH473),0)</f>
        <v>0</v>
      </c>
      <c r="BV473" s="11"/>
      <c r="BW473" s="109" cm="1">
        <f t="array" ref="BW473">IF($AG473,SQRT(SUMPRODUCT($AH$2:$AH473, (AI$2:AI473-BC473)^2)/(SUM($AH$2:$AH473)-1)),0)</f>
        <v>0</v>
      </c>
      <c r="BX473" s="109" cm="1">
        <f t="array" ref="BX473">IF($AG473,SQRT(SUMPRODUCT($AH$2:$AH473, (AJ$2:AJ473-BD473)^2)/(SUM($AH$2:$AH473)-1)),0)</f>
        <v>0</v>
      </c>
      <c r="BY473" s="109" cm="1">
        <f t="array" ref="BY473">IF($AG473,SQRT(SUMPRODUCT($AH$2:$AH473, (AK$2:AK473-BE473)^2)/(SUM($AH$2:$AH473)-1)),0)</f>
        <v>0</v>
      </c>
      <c r="BZ473" s="109" cm="1">
        <f t="array" ref="BZ473">IF($AG473,SQRT(SUMPRODUCT($AH$2:$AH473, (AL$2:AL473-BF473)^2)/(SUM($AH$2:$AH473)-1)),0)</f>
        <v>0</v>
      </c>
      <c r="CA473" s="109" cm="1">
        <f t="array" ref="CA473">IF($AG473,SQRT(SUMPRODUCT($AH$2:$AH473, (AM$2:AM473-BG473)^2)/(SUM($AH$2:$AH473)-1)),0)</f>
        <v>0</v>
      </c>
      <c r="CB473" s="109" cm="1">
        <f t="array" ref="CB473">IF($AG473,SQRT(SUMPRODUCT($AH$2:$AH473, (AN$2:AN473-BH473)^2)/(SUM($AH$2:$AH473)-1)),0)</f>
        <v>0</v>
      </c>
      <c r="CC473" s="109" cm="1">
        <f t="array" ref="CC473">IF($AG473,SQRT(SUMPRODUCT($AH$2:$AH473, (AO$2:AO473-BI473)^2)/(SUM($AH$2:$AH473)-1)),0)</f>
        <v>0</v>
      </c>
      <c r="CD473" s="109" cm="1">
        <f t="array" ref="CD473">IF($AG473,SQRT(SUMPRODUCT($AH$2:$AH473, (AP$2:AP473-BJ473)^2)/(SUM($AH$2:$AH473)-1)),0)</f>
        <v>0</v>
      </c>
      <c r="CE473" s="109" cm="1">
        <f t="array" ref="CE473">IF($AG473,SQRT(SUMPRODUCT($AH$2:$AH473, (AQ$2:AQ473-BK473)^2)/(SUM($AH$2:$AH473)-1)),0)</f>
        <v>0</v>
      </c>
      <c r="CF473" s="109" cm="1">
        <f t="array" ref="CF473">IF($AG473,SQRT(SUMPRODUCT($AH$2:$AH473, (AR$2:AR473-BL473)^2)/(SUM($AH$2:$AH473)-1)),0)</f>
        <v>0</v>
      </c>
      <c r="CG473" s="109" cm="1">
        <f t="array" ref="CG473">IF($AG473,SQRT(SUMPRODUCT($AH$2:$AH473, (AS$2:AS473-BM473)^2)/(SUM($AH$2:$AH473)-1)),0)</f>
        <v>0</v>
      </c>
      <c r="CH473" s="109" cm="1">
        <f t="array" ref="CH473">IF($AG473,SQRT(SUMPRODUCT($AH$2:$AH473, (AT$2:AT473-BN473)^2)/(SUM($AH$2:$AH473)-1)),0)</f>
        <v>0</v>
      </c>
      <c r="CI473" s="109" cm="1">
        <f t="array" ref="CI473">IF($AG473,SQRT(SUMPRODUCT($AH$2:$AH473, (AU$2:AU473-BO473)^2)/(SUM($AH$2:$AH473)-1)),0)</f>
        <v>0</v>
      </c>
      <c r="CJ473" s="109" cm="1">
        <f t="array" ref="CJ473">IF($AG473,SQRT(SUMPRODUCT($AH$2:$AH473, (AV$2:AV473-BP473)^2)/(SUM($AH$2:$AH473)-1)),0)</f>
        <v>0</v>
      </c>
      <c r="CK473" s="109" cm="1">
        <f t="array" ref="CK473">IF($AG473,SQRT(SUMPRODUCT($AH$2:$AH473, (AW$2:AW473-BQ473)^2)/(SUM($AH$2:$AH473)-1)),0)</f>
        <v>0</v>
      </c>
      <c r="CL473" s="109" cm="1">
        <f t="array" ref="CL473">IF($AG473,SQRT(SUMPRODUCT($AH$2:$AH473, (AX$2:AX473-BR473)^2)/(SUM($AH$2:$AH473)-1)),0)</f>
        <v>0</v>
      </c>
      <c r="CM473" s="109" cm="1">
        <f t="array" ref="CM473">IF($AG473,SQRT(SUMPRODUCT($AH$2:$AH473, (AY$2:AY473-BS473)^2)/(SUM($AH$2:$AH473)-1)),0)</f>
        <v>0</v>
      </c>
      <c r="CN473" s="109" cm="1">
        <f t="array" ref="CN473">IF($AG473,SQRT(SUMPRODUCT($AH$2:$AH473, (AZ$2:AZ473-BT473)^2)/(SUM($AH$2:$AH473)-1)),0)</f>
        <v>0</v>
      </c>
      <c r="CO473" s="109" cm="1">
        <f t="array" ref="CO473">IF($AG473,SQRT(SUMPRODUCT($AH$2:$AH473, (BA$2:BA473-BU473)^2)/(SUM($AH$2:$AH473)-1)),0)</f>
        <v>0</v>
      </c>
    </row>
    <row r="474" spans="34:93" x14ac:dyDescent="0.25">
      <c r="AH474" s="99" t="str">
        <f t="shared" si="115"/>
        <v/>
      </c>
      <c r="AI474" s="11">
        <f t="shared" ca="1" si="124"/>
        <v>0</v>
      </c>
      <c r="AJ474" s="11">
        <f t="shared" ca="1" si="124"/>
        <v>0</v>
      </c>
      <c r="AK474" s="11">
        <f t="shared" ca="1" si="124"/>
        <v>0</v>
      </c>
      <c r="AL474" s="11">
        <f t="shared" ca="1" si="124"/>
        <v>0</v>
      </c>
      <c r="AM474" s="11">
        <f t="shared" ca="1" si="124"/>
        <v>0</v>
      </c>
      <c r="AN474" s="11">
        <f t="shared" ca="1" si="124"/>
        <v>0</v>
      </c>
      <c r="AO474" s="11">
        <f t="shared" ca="1" si="124"/>
        <v>0</v>
      </c>
      <c r="AP474" s="11">
        <f t="shared" ca="1" si="124"/>
        <v>0</v>
      </c>
      <c r="AQ474" s="11">
        <f t="shared" ca="1" si="124"/>
        <v>0</v>
      </c>
      <c r="AR474" s="11">
        <f t="shared" ca="1" si="124"/>
        <v>0</v>
      </c>
      <c r="AS474" s="11">
        <f t="shared" ca="1" si="125"/>
        <v>0</v>
      </c>
      <c r="AT474" s="11">
        <f t="shared" ca="1" si="125"/>
        <v>0</v>
      </c>
      <c r="AU474" s="11">
        <f t="shared" ca="1" si="125"/>
        <v>0</v>
      </c>
      <c r="AV474" s="11">
        <f t="shared" ca="1" si="125"/>
        <v>0</v>
      </c>
      <c r="AW474" s="11">
        <f t="shared" ca="1" si="125"/>
        <v>0</v>
      </c>
      <c r="AX474" s="11">
        <f t="shared" ca="1" si="125"/>
        <v>0</v>
      </c>
      <c r="AY474" s="11">
        <f t="shared" ca="1" si="125"/>
        <v>0</v>
      </c>
      <c r="AZ474" s="11">
        <f t="shared" ca="1" si="125"/>
        <v>0</v>
      </c>
      <c r="BA474" s="11">
        <f t="shared" ca="1" si="125"/>
        <v>0</v>
      </c>
      <c r="BB474" s="11"/>
      <c r="BC474" s="11">
        <f>IF($AG474,SUMPRODUCT(AI$2:AI474,$AH$2:$AH474)/SUM($AH$2:$AH474),0)</f>
        <v>0</v>
      </c>
      <c r="BD474" s="11">
        <f>IF($AG474,SUMPRODUCT(AJ$2:AJ474,$AH$2:$AH474)/SUM($AH$2:$AH474),0)</f>
        <v>0</v>
      </c>
      <c r="BE474" s="11">
        <f>IF($AG474,SUMPRODUCT(AK$2:AK474,$AH$2:$AH474)/SUM($AH$2:$AH474),0)</f>
        <v>0</v>
      </c>
      <c r="BF474" s="11">
        <f>IF($AG474,SUMPRODUCT(AL$2:AL474,$AH$2:$AH474)/SUM($AH$2:$AH474),0)</f>
        <v>0</v>
      </c>
      <c r="BG474" s="11">
        <f>IF($AG474,SUMPRODUCT(AM$2:AM474,$AH$2:$AH474)/SUM($AH$2:$AH474),0)</f>
        <v>0</v>
      </c>
      <c r="BH474" s="11">
        <f>IF($AG474,SUMPRODUCT(AN$2:AN474,$AH$2:$AH474)/SUM($AH$2:$AH474),0)</f>
        <v>0</v>
      </c>
      <c r="BI474" s="11">
        <f>IF($AG474,SUMPRODUCT(AO$2:AO474,$AH$2:$AH474)/SUM($AH$2:$AH474),0)</f>
        <v>0</v>
      </c>
      <c r="BJ474" s="11">
        <f>IF($AG474,SUMPRODUCT(AP$2:AP474,$AH$2:$AH474)/SUM($AH$2:$AH474),0)</f>
        <v>0</v>
      </c>
      <c r="BK474" s="11">
        <f>IF($AG474,SUMPRODUCT(AQ$2:AQ474,$AH$2:$AH474)/SUM($AH$2:$AH474),0)</f>
        <v>0</v>
      </c>
      <c r="BL474" s="11">
        <f>IF($AG474,SUMPRODUCT(AR$2:AR474,$AH$2:$AH474)/SUM($AH$2:$AH474),0)</f>
        <v>0</v>
      </c>
      <c r="BM474" s="11">
        <f>IF($AG474,SUMPRODUCT(AS$2:AS474,$AH$2:$AH474)/SUM($AH$2:$AH474),0)</f>
        <v>0</v>
      </c>
      <c r="BN474" s="11">
        <f>IF($AG474,SUMPRODUCT(AT$2:AT474,$AH$2:$AH474)/SUM($AH$2:$AH474),0)</f>
        <v>0</v>
      </c>
      <c r="BO474" s="11">
        <f>IF($AG474,SUMPRODUCT(AU$2:AU474,$AH$2:$AH474)/SUM($AH$2:$AH474),0)</f>
        <v>0</v>
      </c>
      <c r="BP474" s="11">
        <f>IF($AG474,SUMPRODUCT(AV$2:AV474,$AH$2:$AH474)/SUM($AH$2:$AH474),0)</f>
        <v>0</v>
      </c>
      <c r="BQ474" s="11">
        <f>IF($AG474,SUMPRODUCT(AW$2:AW474,$AH$2:$AH474)/SUM($AH$2:$AH474),0)</f>
        <v>0</v>
      </c>
      <c r="BR474" s="11">
        <f>IF($AG474,SUMPRODUCT(AX$2:AX474,$AH$2:$AH474)/SUM($AH$2:$AH474),0)</f>
        <v>0</v>
      </c>
      <c r="BS474" s="11">
        <f>IF($AG474,SUMPRODUCT(AY$2:AY474,$AH$2:$AH474)/SUM($AH$2:$AH474),0)</f>
        <v>0</v>
      </c>
      <c r="BT474" s="11">
        <f>IF($AG474,SUMPRODUCT(AZ$2:AZ474,$AH$2:$AH474)/SUM($AH$2:$AH474),0)</f>
        <v>0</v>
      </c>
      <c r="BU474" s="11">
        <f>IF($AG474,SUMPRODUCT(BA$2:BA474,$AH$2:$AH474)/SUM($AH$2:$AH474),0)</f>
        <v>0</v>
      </c>
      <c r="BV474" s="11"/>
      <c r="BW474" s="109" cm="1">
        <f t="array" ref="BW474">IF($AG474,SQRT(SUMPRODUCT($AH$2:$AH474, (AI$2:AI474-BC474)^2)/(SUM($AH$2:$AH474)-1)),0)</f>
        <v>0</v>
      </c>
      <c r="BX474" s="109" cm="1">
        <f t="array" ref="BX474">IF($AG474,SQRT(SUMPRODUCT($AH$2:$AH474, (AJ$2:AJ474-BD474)^2)/(SUM($AH$2:$AH474)-1)),0)</f>
        <v>0</v>
      </c>
      <c r="BY474" s="109" cm="1">
        <f t="array" ref="BY474">IF($AG474,SQRT(SUMPRODUCT($AH$2:$AH474, (AK$2:AK474-BE474)^2)/(SUM($AH$2:$AH474)-1)),0)</f>
        <v>0</v>
      </c>
      <c r="BZ474" s="109" cm="1">
        <f t="array" ref="BZ474">IF($AG474,SQRT(SUMPRODUCT($AH$2:$AH474, (AL$2:AL474-BF474)^2)/(SUM($AH$2:$AH474)-1)),0)</f>
        <v>0</v>
      </c>
      <c r="CA474" s="109" cm="1">
        <f t="array" ref="CA474">IF($AG474,SQRT(SUMPRODUCT($AH$2:$AH474, (AM$2:AM474-BG474)^2)/(SUM($AH$2:$AH474)-1)),0)</f>
        <v>0</v>
      </c>
      <c r="CB474" s="109" cm="1">
        <f t="array" ref="CB474">IF($AG474,SQRT(SUMPRODUCT($AH$2:$AH474, (AN$2:AN474-BH474)^2)/(SUM($AH$2:$AH474)-1)),0)</f>
        <v>0</v>
      </c>
      <c r="CC474" s="109" cm="1">
        <f t="array" ref="CC474">IF($AG474,SQRT(SUMPRODUCT($AH$2:$AH474, (AO$2:AO474-BI474)^2)/(SUM($AH$2:$AH474)-1)),0)</f>
        <v>0</v>
      </c>
      <c r="CD474" s="109" cm="1">
        <f t="array" ref="CD474">IF($AG474,SQRT(SUMPRODUCT($AH$2:$AH474, (AP$2:AP474-BJ474)^2)/(SUM($AH$2:$AH474)-1)),0)</f>
        <v>0</v>
      </c>
      <c r="CE474" s="109" cm="1">
        <f t="array" ref="CE474">IF($AG474,SQRT(SUMPRODUCT($AH$2:$AH474, (AQ$2:AQ474-BK474)^2)/(SUM($AH$2:$AH474)-1)),0)</f>
        <v>0</v>
      </c>
      <c r="CF474" s="109" cm="1">
        <f t="array" ref="CF474">IF($AG474,SQRT(SUMPRODUCT($AH$2:$AH474, (AR$2:AR474-BL474)^2)/(SUM($AH$2:$AH474)-1)),0)</f>
        <v>0</v>
      </c>
      <c r="CG474" s="109" cm="1">
        <f t="array" ref="CG474">IF($AG474,SQRT(SUMPRODUCT($AH$2:$AH474, (AS$2:AS474-BM474)^2)/(SUM($AH$2:$AH474)-1)),0)</f>
        <v>0</v>
      </c>
      <c r="CH474" s="109" cm="1">
        <f t="array" ref="CH474">IF($AG474,SQRT(SUMPRODUCT($AH$2:$AH474, (AT$2:AT474-BN474)^2)/(SUM($AH$2:$AH474)-1)),0)</f>
        <v>0</v>
      </c>
      <c r="CI474" s="109" cm="1">
        <f t="array" ref="CI474">IF($AG474,SQRT(SUMPRODUCT($AH$2:$AH474, (AU$2:AU474-BO474)^2)/(SUM($AH$2:$AH474)-1)),0)</f>
        <v>0</v>
      </c>
      <c r="CJ474" s="109" cm="1">
        <f t="array" ref="CJ474">IF($AG474,SQRT(SUMPRODUCT($AH$2:$AH474, (AV$2:AV474-BP474)^2)/(SUM($AH$2:$AH474)-1)),0)</f>
        <v>0</v>
      </c>
      <c r="CK474" s="109" cm="1">
        <f t="array" ref="CK474">IF($AG474,SQRT(SUMPRODUCT($AH$2:$AH474, (AW$2:AW474-BQ474)^2)/(SUM($AH$2:$AH474)-1)),0)</f>
        <v>0</v>
      </c>
      <c r="CL474" s="109" cm="1">
        <f t="array" ref="CL474">IF($AG474,SQRT(SUMPRODUCT($AH$2:$AH474, (AX$2:AX474-BR474)^2)/(SUM($AH$2:$AH474)-1)),0)</f>
        <v>0</v>
      </c>
      <c r="CM474" s="109" cm="1">
        <f t="array" ref="CM474">IF($AG474,SQRT(SUMPRODUCT($AH$2:$AH474, (AY$2:AY474-BS474)^2)/(SUM($AH$2:$AH474)-1)),0)</f>
        <v>0</v>
      </c>
      <c r="CN474" s="109" cm="1">
        <f t="array" ref="CN474">IF($AG474,SQRT(SUMPRODUCT($AH$2:$AH474, (AZ$2:AZ474-BT474)^2)/(SUM($AH$2:$AH474)-1)),0)</f>
        <v>0</v>
      </c>
      <c r="CO474" s="109" cm="1">
        <f t="array" ref="CO474">IF($AG474,SQRT(SUMPRODUCT($AH$2:$AH474, (BA$2:BA474-BU474)^2)/(SUM($AH$2:$AH474)-1)),0)</f>
        <v>0</v>
      </c>
    </row>
    <row r="475" spans="34:93" x14ac:dyDescent="0.25">
      <c r="AH475" s="99" t="str">
        <f t="shared" si="115"/>
        <v/>
      </c>
      <c r="AI475" s="11">
        <f t="shared" ca="1" si="124"/>
        <v>0</v>
      </c>
      <c r="AJ475" s="11">
        <f t="shared" ca="1" si="124"/>
        <v>0</v>
      </c>
      <c r="AK475" s="11">
        <f t="shared" ca="1" si="124"/>
        <v>0</v>
      </c>
      <c r="AL475" s="11">
        <f t="shared" ca="1" si="124"/>
        <v>0</v>
      </c>
      <c r="AM475" s="11">
        <f t="shared" ca="1" si="124"/>
        <v>0</v>
      </c>
      <c r="AN475" s="11">
        <f t="shared" ca="1" si="124"/>
        <v>0</v>
      </c>
      <c r="AO475" s="11">
        <f t="shared" ca="1" si="124"/>
        <v>0</v>
      </c>
      <c r="AP475" s="11">
        <f t="shared" ca="1" si="124"/>
        <v>0</v>
      </c>
      <c r="AQ475" s="11">
        <f t="shared" ca="1" si="124"/>
        <v>0</v>
      </c>
      <c r="AR475" s="11">
        <f t="shared" ca="1" si="124"/>
        <v>0</v>
      </c>
      <c r="AS475" s="11">
        <f t="shared" ca="1" si="125"/>
        <v>0</v>
      </c>
      <c r="AT475" s="11">
        <f t="shared" ca="1" si="125"/>
        <v>0</v>
      </c>
      <c r="AU475" s="11">
        <f t="shared" ca="1" si="125"/>
        <v>0</v>
      </c>
      <c r="AV475" s="11">
        <f t="shared" ca="1" si="125"/>
        <v>0</v>
      </c>
      <c r="AW475" s="11">
        <f t="shared" ca="1" si="125"/>
        <v>0</v>
      </c>
      <c r="AX475" s="11">
        <f t="shared" ca="1" si="125"/>
        <v>0</v>
      </c>
      <c r="AY475" s="11">
        <f t="shared" ca="1" si="125"/>
        <v>0</v>
      </c>
      <c r="AZ475" s="11">
        <f t="shared" ca="1" si="125"/>
        <v>0</v>
      </c>
      <c r="BA475" s="11">
        <f t="shared" ca="1" si="125"/>
        <v>0</v>
      </c>
      <c r="BB475" s="11"/>
      <c r="BC475" s="11">
        <f>IF($AG475,SUMPRODUCT(AI$2:AI475,$AH$2:$AH475)/SUM($AH$2:$AH475),0)</f>
        <v>0</v>
      </c>
      <c r="BD475" s="11">
        <f>IF($AG475,SUMPRODUCT(AJ$2:AJ475,$AH$2:$AH475)/SUM($AH$2:$AH475),0)</f>
        <v>0</v>
      </c>
      <c r="BE475" s="11">
        <f>IF($AG475,SUMPRODUCT(AK$2:AK475,$AH$2:$AH475)/SUM($AH$2:$AH475),0)</f>
        <v>0</v>
      </c>
      <c r="BF475" s="11">
        <f>IF($AG475,SUMPRODUCT(AL$2:AL475,$AH$2:$AH475)/SUM($AH$2:$AH475),0)</f>
        <v>0</v>
      </c>
      <c r="BG475" s="11">
        <f>IF($AG475,SUMPRODUCT(AM$2:AM475,$AH$2:$AH475)/SUM($AH$2:$AH475),0)</f>
        <v>0</v>
      </c>
      <c r="BH475" s="11">
        <f>IF($AG475,SUMPRODUCT(AN$2:AN475,$AH$2:$AH475)/SUM($AH$2:$AH475),0)</f>
        <v>0</v>
      </c>
      <c r="BI475" s="11">
        <f>IF($AG475,SUMPRODUCT(AO$2:AO475,$AH$2:$AH475)/SUM($AH$2:$AH475),0)</f>
        <v>0</v>
      </c>
      <c r="BJ475" s="11">
        <f>IF($AG475,SUMPRODUCT(AP$2:AP475,$AH$2:$AH475)/SUM($AH$2:$AH475),0)</f>
        <v>0</v>
      </c>
      <c r="BK475" s="11">
        <f>IF($AG475,SUMPRODUCT(AQ$2:AQ475,$AH$2:$AH475)/SUM($AH$2:$AH475),0)</f>
        <v>0</v>
      </c>
      <c r="BL475" s="11">
        <f>IF($AG475,SUMPRODUCT(AR$2:AR475,$AH$2:$AH475)/SUM($AH$2:$AH475),0)</f>
        <v>0</v>
      </c>
      <c r="BM475" s="11">
        <f>IF($AG475,SUMPRODUCT(AS$2:AS475,$AH$2:$AH475)/SUM($AH$2:$AH475),0)</f>
        <v>0</v>
      </c>
      <c r="BN475" s="11">
        <f>IF($AG475,SUMPRODUCT(AT$2:AT475,$AH$2:$AH475)/SUM($AH$2:$AH475),0)</f>
        <v>0</v>
      </c>
      <c r="BO475" s="11">
        <f>IF($AG475,SUMPRODUCT(AU$2:AU475,$AH$2:$AH475)/SUM($AH$2:$AH475),0)</f>
        <v>0</v>
      </c>
      <c r="BP475" s="11">
        <f>IF($AG475,SUMPRODUCT(AV$2:AV475,$AH$2:$AH475)/SUM($AH$2:$AH475),0)</f>
        <v>0</v>
      </c>
      <c r="BQ475" s="11">
        <f>IF($AG475,SUMPRODUCT(AW$2:AW475,$AH$2:$AH475)/SUM($AH$2:$AH475),0)</f>
        <v>0</v>
      </c>
      <c r="BR475" s="11">
        <f>IF($AG475,SUMPRODUCT(AX$2:AX475,$AH$2:$AH475)/SUM($AH$2:$AH475),0)</f>
        <v>0</v>
      </c>
      <c r="BS475" s="11">
        <f>IF($AG475,SUMPRODUCT(AY$2:AY475,$AH$2:$AH475)/SUM($AH$2:$AH475),0)</f>
        <v>0</v>
      </c>
      <c r="BT475" s="11">
        <f>IF($AG475,SUMPRODUCT(AZ$2:AZ475,$AH$2:$AH475)/SUM($AH$2:$AH475),0)</f>
        <v>0</v>
      </c>
      <c r="BU475" s="11">
        <f>IF($AG475,SUMPRODUCT(BA$2:BA475,$AH$2:$AH475)/SUM($AH$2:$AH475),0)</f>
        <v>0</v>
      </c>
      <c r="BV475" s="11"/>
      <c r="BW475" s="109" cm="1">
        <f t="array" ref="BW475">IF($AG475,SQRT(SUMPRODUCT($AH$2:$AH475, (AI$2:AI475-BC475)^2)/(SUM($AH$2:$AH475)-1)),0)</f>
        <v>0</v>
      </c>
      <c r="BX475" s="109" cm="1">
        <f t="array" ref="BX475">IF($AG475,SQRT(SUMPRODUCT($AH$2:$AH475, (AJ$2:AJ475-BD475)^2)/(SUM($AH$2:$AH475)-1)),0)</f>
        <v>0</v>
      </c>
      <c r="BY475" s="109" cm="1">
        <f t="array" ref="BY475">IF($AG475,SQRT(SUMPRODUCT($AH$2:$AH475, (AK$2:AK475-BE475)^2)/(SUM($AH$2:$AH475)-1)),0)</f>
        <v>0</v>
      </c>
      <c r="BZ475" s="109" cm="1">
        <f t="array" ref="BZ475">IF($AG475,SQRT(SUMPRODUCT($AH$2:$AH475, (AL$2:AL475-BF475)^2)/(SUM($AH$2:$AH475)-1)),0)</f>
        <v>0</v>
      </c>
      <c r="CA475" s="109" cm="1">
        <f t="array" ref="CA475">IF($AG475,SQRT(SUMPRODUCT($AH$2:$AH475, (AM$2:AM475-BG475)^2)/(SUM($AH$2:$AH475)-1)),0)</f>
        <v>0</v>
      </c>
      <c r="CB475" s="109" cm="1">
        <f t="array" ref="CB475">IF($AG475,SQRT(SUMPRODUCT($AH$2:$AH475, (AN$2:AN475-BH475)^2)/(SUM($AH$2:$AH475)-1)),0)</f>
        <v>0</v>
      </c>
      <c r="CC475" s="109" cm="1">
        <f t="array" ref="CC475">IF($AG475,SQRT(SUMPRODUCT($AH$2:$AH475, (AO$2:AO475-BI475)^2)/(SUM($AH$2:$AH475)-1)),0)</f>
        <v>0</v>
      </c>
      <c r="CD475" s="109" cm="1">
        <f t="array" ref="CD475">IF($AG475,SQRT(SUMPRODUCT($AH$2:$AH475, (AP$2:AP475-BJ475)^2)/(SUM($AH$2:$AH475)-1)),0)</f>
        <v>0</v>
      </c>
      <c r="CE475" s="109" cm="1">
        <f t="array" ref="CE475">IF($AG475,SQRT(SUMPRODUCT($AH$2:$AH475, (AQ$2:AQ475-BK475)^2)/(SUM($AH$2:$AH475)-1)),0)</f>
        <v>0</v>
      </c>
      <c r="CF475" s="109" cm="1">
        <f t="array" ref="CF475">IF($AG475,SQRT(SUMPRODUCT($AH$2:$AH475, (AR$2:AR475-BL475)^2)/(SUM($AH$2:$AH475)-1)),0)</f>
        <v>0</v>
      </c>
      <c r="CG475" s="109" cm="1">
        <f t="array" ref="CG475">IF($AG475,SQRT(SUMPRODUCT($AH$2:$AH475, (AS$2:AS475-BM475)^2)/(SUM($AH$2:$AH475)-1)),0)</f>
        <v>0</v>
      </c>
      <c r="CH475" s="109" cm="1">
        <f t="array" ref="CH475">IF($AG475,SQRT(SUMPRODUCT($AH$2:$AH475, (AT$2:AT475-BN475)^2)/(SUM($AH$2:$AH475)-1)),0)</f>
        <v>0</v>
      </c>
      <c r="CI475" s="109" cm="1">
        <f t="array" ref="CI475">IF($AG475,SQRT(SUMPRODUCT($AH$2:$AH475, (AU$2:AU475-BO475)^2)/(SUM($AH$2:$AH475)-1)),0)</f>
        <v>0</v>
      </c>
      <c r="CJ475" s="109" cm="1">
        <f t="array" ref="CJ475">IF($AG475,SQRT(SUMPRODUCT($AH$2:$AH475, (AV$2:AV475-BP475)^2)/(SUM($AH$2:$AH475)-1)),0)</f>
        <v>0</v>
      </c>
      <c r="CK475" s="109" cm="1">
        <f t="array" ref="CK475">IF($AG475,SQRT(SUMPRODUCT($AH$2:$AH475, (AW$2:AW475-BQ475)^2)/(SUM($AH$2:$AH475)-1)),0)</f>
        <v>0</v>
      </c>
      <c r="CL475" s="109" cm="1">
        <f t="array" ref="CL475">IF($AG475,SQRT(SUMPRODUCT($AH$2:$AH475, (AX$2:AX475-BR475)^2)/(SUM($AH$2:$AH475)-1)),0)</f>
        <v>0</v>
      </c>
      <c r="CM475" s="109" cm="1">
        <f t="array" ref="CM475">IF($AG475,SQRT(SUMPRODUCT($AH$2:$AH475, (AY$2:AY475-BS475)^2)/(SUM($AH$2:$AH475)-1)),0)</f>
        <v>0</v>
      </c>
      <c r="CN475" s="109" cm="1">
        <f t="array" ref="CN475">IF($AG475,SQRT(SUMPRODUCT($AH$2:$AH475, (AZ$2:AZ475-BT475)^2)/(SUM($AH$2:$AH475)-1)),0)</f>
        <v>0</v>
      </c>
      <c r="CO475" s="109" cm="1">
        <f t="array" ref="CO475">IF($AG475,SQRT(SUMPRODUCT($AH$2:$AH475, (BA$2:BA475-BU475)^2)/(SUM($AH$2:$AH475)-1)),0)</f>
        <v>0</v>
      </c>
    </row>
    <row r="476" spans="34:93" x14ac:dyDescent="0.25">
      <c r="AH476" s="99" t="str">
        <f t="shared" si="115"/>
        <v/>
      </c>
      <c r="AI476" s="11">
        <f t="shared" ca="1" si="124"/>
        <v>0</v>
      </c>
      <c r="AJ476" s="11">
        <f t="shared" ca="1" si="124"/>
        <v>0</v>
      </c>
      <c r="AK476" s="11">
        <f t="shared" ca="1" si="124"/>
        <v>0</v>
      </c>
      <c r="AL476" s="11">
        <f t="shared" ca="1" si="124"/>
        <v>0</v>
      </c>
      <c r="AM476" s="11">
        <f t="shared" ca="1" si="124"/>
        <v>0</v>
      </c>
      <c r="AN476" s="11">
        <f t="shared" ca="1" si="124"/>
        <v>0</v>
      </c>
      <c r="AO476" s="11">
        <f t="shared" ca="1" si="124"/>
        <v>0</v>
      </c>
      <c r="AP476" s="11">
        <f t="shared" ca="1" si="124"/>
        <v>0</v>
      </c>
      <c r="AQ476" s="11">
        <f t="shared" ca="1" si="124"/>
        <v>0</v>
      </c>
      <c r="AR476" s="11">
        <f t="shared" ca="1" si="124"/>
        <v>0</v>
      </c>
      <c r="AS476" s="11">
        <f t="shared" ca="1" si="125"/>
        <v>0</v>
      </c>
      <c r="AT476" s="11">
        <f t="shared" ca="1" si="125"/>
        <v>0</v>
      </c>
      <c r="AU476" s="11">
        <f t="shared" ca="1" si="125"/>
        <v>0</v>
      </c>
      <c r="AV476" s="11">
        <f t="shared" ca="1" si="125"/>
        <v>0</v>
      </c>
      <c r="AW476" s="11">
        <f t="shared" ca="1" si="125"/>
        <v>0</v>
      </c>
      <c r="AX476" s="11">
        <f t="shared" ca="1" si="125"/>
        <v>0</v>
      </c>
      <c r="AY476" s="11">
        <f t="shared" ca="1" si="125"/>
        <v>0</v>
      </c>
      <c r="AZ476" s="11">
        <f t="shared" ca="1" si="125"/>
        <v>0</v>
      </c>
      <c r="BA476" s="11">
        <f t="shared" ca="1" si="125"/>
        <v>0</v>
      </c>
      <c r="BB476" s="11"/>
      <c r="BC476" s="11">
        <f>IF($AG476,SUMPRODUCT(AI$2:AI476,$AH$2:$AH476)/SUM($AH$2:$AH476),0)</f>
        <v>0</v>
      </c>
      <c r="BD476" s="11">
        <f>IF($AG476,SUMPRODUCT(AJ$2:AJ476,$AH$2:$AH476)/SUM($AH$2:$AH476),0)</f>
        <v>0</v>
      </c>
      <c r="BE476" s="11">
        <f>IF($AG476,SUMPRODUCT(AK$2:AK476,$AH$2:$AH476)/SUM($AH$2:$AH476),0)</f>
        <v>0</v>
      </c>
      <c r="BF476" s="11">
        <f>IF($AG476,SUMPRODUCT(AL$2:AL476,$AH$2:$AH476)/SUM($AH$2:$AH476),0)</f>
        <v>0</v>
      </c>
      <c r="BG476" s="11">
        <f>IF($AG476,SUMPRODUCT(AM$2:AM476,$AH$2:$AH476)/SUM($AH$2:$AH476),0)</f>
        <v>0</v>
      </c>
      <c r="BH476" s="11">
        <f>IF($AG476,SUMPRODUCT(AN$2:AN476,$AH$2:$AH476)/SUM($AH$2:$AH476),0)</f>
        <v>0</v>
      </c>
      <c r="BI476" s="11">
        <f>IF($AG476,SUMPRODUCT(AO$2:AO476,$AH$2:$AH476)/SUM($AH$2:$AH476),0)</f>
        <v>0</v>
      </c>
      <c r="BJ476" s="11">
        <f>IF($AG476,SUMPRODUCT(AP$2:AP476,$AH$2:$AH476)/SUM($AH$2:$AH476),0)</f>
        <v>0</v>
      </c>
      <c r="BK476" s="11">
        <f>IF($AG476,SUMPRODUCT(AQ$2:AQ476,$AH$2:$AH476)/SUM($AH$2:$AH476),0)</f>
        <v>0</v>
      </c>
      <c r="BL476" s="11">
        <f>IF($AG476,SUMPRODUCT(AR$2:AR476,$AH$2:$AH476)/SUM($AH$2:$AH476),0)</f>
        <v>0</v>
      </c>
      <c r="BM476" s="11">
        <f>IF($AG476,SUMPRODUCT(AS$2:AS476,$AH$2:$AH476)/SUM($AH$2:$AH476),0)</f>
        <v>0</v>
      </c>
      <c r="BN476" s="11">
        <f>IF($AG476,SUMPRODUCT(AT$2:AT476,$AH$2:$AH476)/SUM($AH$2:$AH476),0)</f>
        <v>0</v>
      </c>
      <c r="BO476" s="11">
        <f>IF($AG476,SUMPRODUCT(AU$2:AU476,$AH$2:$AH476)/SUM($AH$2:$AH476),0)</f>
        <v>0</v>
      </c>
      <c r="BP476" s="11">
        <f>IF($AG476,SUMPRODUCT(AV$2:AV476,$AH$2:$AH476)/SUM($AH$2:$AH476),0)</f>
        <v>0</v>
      </c>
      <c r="BQ476" s="11">
        <f>IF($AG476,SUMPRODUCT(AW$2:AW476,$AH$2:$AH476)/SUM($AH$2:$AH476),0)</f>
        <v>0</v>
      </c>
      <c r="BR476" s="11">
        <f>IF($AG476,SUMPRODUCT(AX$2:AX476,$AH$2:$AH476)/SUM($AH$2:$AH476),0)</f>
        <v>0</v>
      </c>
      <c r="BS476" s="11">
        <f>IF($AG476,SUMPRODUCT(AY$2:AY476,$AH$2:$AH476)/SUM($AH$2:$AH476),0)</f>
        <v>0</v>
      </c>
      <c r="BT476" s="11">
        <f>IF($AG476,SUMPRODUCT(AZ$2:AZ476,$AH$2:$AH476)/SUM($AH$2:$AH476),0)</f>
        <v>0</v>
      </c>
      <c r="BU476" s="11">
        <f>IF($AG476,SUMPRODUCT(BA$2:BA476,$AH$2:$AH476)/SUM($AH$2:$AH476),0)</f>
        <v>0</v>
      </c>
      <c r="BV476" s="11"/>
      <c r="BW476" s="109" cm="1">
        <f t="array" ref="BW476">IF($AG476,SQRT(SUMPRODUCT($AH$2:$AH476, (AI$2:AI476-BC476)^2)/(SUM($AH$2:$AH476)-1)),0)</f>
        <v>0</v>
      </c>
      <c r="BX476" s="109" cm="1">
        <f t="array" ref="BX476">IF($AG476,SQRT(SUMPRODUCT($AH$2:$AH476, (AJ$2:AJ476-BD476)^2)/(SUM($AH$2:$AH476)-1)),0)</f>
        <v>0</v>
      </c>
      <c r="BY476" s="109" cm="1">
        <f t="array" ref="BY476">IF($AG476,SQRT(SUMPRODUCT($AH$2:$AH476, (AK$2:AK476-BE476)^2)/(SUM($AH$2:$AH476)-1)),0)</f>
        <v>0</v>
      </c>
      <c r="BZ476" s="109" cm="1">
        <f t="array" ref="BZ476">IF($AG476,SQRT(SUMPRODUCT($AH$2:$AH476, (AL$2:AL476-BF476)^2)/(SUM($AH$2:$AH476)-1)),0)</f>
        <v>0</v>
      </c>
      <c r="CA476" s="109" cm="1">
        <f t="array" ref="CA476">IF($AG476,SQRT(SUMPRODUCT($AH$2:$AH476, (AM$2:AM476-BG476)^2)/(SUM($AH$2:$AH476)-1)),0)</f>
        <v>0</v>
      </c>
      <c r="CB476" s="109" cm="1">
        <f t="array" ref="CB476">IF($AG476,SQRT(SUMPRODUCT($AH$2:$AH476, (AN$2:AN476-BH476)^2)/(SUM($AH$2:$AH476)-1)),0)</f>
        <v>0</v>
      </c>
      <c r="CC476" s="109" cm="1">
        <f t="array" ref="CC476">IF($AG476,SQRT(SUMPRODUCT($AH$2:$AH476, (AO$2:AO476-BI476)^2)/(SUM($AH$2:$AH476)-1)),0)</f>
        <v>0</v>
      </c>
      <c r="CD476" s="109" cm="1">
        <f t="array" ref="CD476">IF($AG476,SQRT(SUMPRODUCT($AH$2:$AH476, (AP$2:AP476-BJ476)^2)/(SUM($AH$2:$AH476)-1)),0)</f>
        <v>0</v>
      </c>
      <c r="CE476" s="109" cm="1">
        <f t="array" ref="CE476">IF($AG476,SQRT(SUMPRODUCT($AH$2:$AH476, (AQ$2:AQ476-BK476)^2)/(SUM($AH$2:$AH476)-1)),0)</f>
        <v>0</v>
      </c>
      <c r="CF476" s="109" cm="1">
        <f t="array" ref="CF476">IF($AG476,SQRT(SUMPRODUCT($AH$2:$AH476, (AR$2:AR476-BL476)^2)/(SUM($AH$2:$AH476)-1)),0)</f>
        <v>0</v>
      </c>
      <c r="CG476" s="109" cm="1">
        <f t="array" ref="CG476">IF($AG476,SQRT(SUMPRODUCT($AH$2:$AH476, (AS$2:AS476-BM476)^2)/(SUM($AH$2:$AH476)-1)),0)</f>
        <v>0</v>
      </c>
      <c r="CH476" s="109" cm="1">
        <f t="array" ref="CH476">IF($AG476,SQRT(SUMPRODUCT($AH$2:$AH476, (AT$2:AT476-BN476)^2)/(SUM($AH$2:$AH476)-1)),0)</f>
        <v>0</v>
      </c>
      <c r="CI476" s="109" cm="1">
        <f t="array" ref="CI476">IF($AG476,SQRT(SUMPRODUCT($AH$2:$AH476, (AU$2:AU476-BO476)^2)/(SUM($AH$2:$AH476)-1)),0)</f>
        <v>0</v>
      </c>
      <c r="CJ476" s="109" cm="1">
        <f t="array" ref="CJ476">IF($AG476,SQRT(SUMPRODUCT($AH$2:$AH476, (AV$2:AV476-BP476)^2)/(SUM($AH$2:$AH476)-1)),0)</f>
        <v>0</v>
      </c>
      <c r="CK476" s="109" cm="1">
        <f t="array" ref="CK476">IF($AG476,SQRT(SUMPRODUCT($AH$2:$AH476, (AW$2:AW476-BQ476)^2)/(SUM($AH$2:$AH476)-1)),0)</f>
        <v>0</v>
      </c>
      <c r="CL476" s="109" cm="1">
        <f t="array" ref="CL476">IF($AG476,SQRT(SUMPRODUCT($AH$2:$AH476, (AX$2:AX476-BR476)^2)/(SUM($AH$2:$AH476)-1)),0)</f>
        <v>0</v>
      </c>
      <c r="CM476" s="109" cm="1">
        <f t="array" ref="CM476">IF($AG476,SQRT(SUMPRODUCT($AH$2:$AH476, (AY$2:AY476-BS476)^2)/(SUM($AH$2:$AH476)-1)),0)</f>
        <v>0</v>
      </c>
      <c r="CN476" s="109" cm="1">
        <f t="array" ref="CN476">IF($AG476,SQRT(SUMPRODUCT($AH$2:$AH476, (AZ$2:AZ476-BT476)^2)/(SUM($AH$2:$AH476)-1)),0)</f>
        <v>0</v>
      </c>
      <c r="CO476" s="109" cm="1">
        <f t="array" ref="CO476">IF($AG476,SQRT(SUMPRODUCT($AH$2:$AH476, (BA$2:BA476-BU476)^2)/(SUM($AH$2:$AH476)-1)),0)</f>
        <v>0</v>
      </c>
    </row>
    <row r="477" spans="34:93" x14ac:dyDescent="0.25">
      <c r="AH477" s="99" t="str">
        <f t="shared" si="115"/>
        <v/>
      </c>
      <c r="AI477" s="11">
        <f t="shared" ca="1" si="124"/>
        <v>0</v>
      </c>
      <c r="AJ477" s="11">
        <f t="shared" ca="1" si="124"/>
        <v>0</v>
      </c>
      <c r="AK477" s="11">
        <f t="shared" ca="1" si="124"/>
        <v>0</v>
      </c>
      <c r="AL477" s="11">
        <f t="shared" ca="1" si="124"/>
        <v>0</v>
      </c>
      <c r="AM477" s="11">
        <f t="shared" ca="1" si="124"/>
        <v>0</v>
      </c>
      <c r="AN477" s="11">
        <f t="shared" ca="1" si="124"/>
        <v>0</v>
      </c>
      <c r="AO477" s="11">
        <f t="shared" ca="1" si="124"/>
        <v>0</v>
      </c>
      <c r="AP477" s="11">
        <f t="shared" ca="1" si="124"/>
        <v>0</v>
      </c>
      <c r="AQ477" s="11">
        <f t="shared" ca="1" si="124"/>
        <v>0</v>
      </c>
      <c r="AR477" s="11">
        <f t="shared" ca="1" si="124"/>
        <v>0</v>
      </c>
      <c r="AS477" s="11">
        <f t="shared" ca="1" si="125"/>
        <v>0</v>
      </c>
      <c r="AT477" s="11">
        <f t="shared" ca="1" si="125"/>
        <v>0</v>
      </c>
      <c r="AU477" s="11">
        <f t="shared" ca="1" si="125"/>
        <v>0</v>
      </c>
      <c r="AV477" s="11">
        <f t="shared" ca="1" si="125"/>
        <v>0</v>
      </c>
      <c r="AW477" s="11">
        <f t="shared" ca="1" si="125"/>
        <v>0</v>
      </c>
      <c r="AX477" s="11">
        <f t="shared" ca="1" si="125"/>
        <v>0</v>
      </c>
      <c r="AY477" s="11">
        <f t="shared" ca="1" si="125"/>
        <v>0</v>
      </c>
      <c r="AZ477" s="11">
        <f t="shared" ca="1" si="125"/>
        <v>0</v>
      </c>
      <c r="BA477" s="11">
        <f t="shared" ca="1" si="125"/>
        <v>0</v>
      </c>
      <c r="BB477" s="11"/>
      <c r="BC477" s="11">
        <f>IF($AG477,SUMPRODUCT(AI$2:AI477,$AH$2:$AH477)/SUM($AH$2:$AH477),0)</f>
        <v>0</v>
      </c>
      <c r="BD477" s="11">
        <f>IF($AG477,SUMPRODUCT(AJ$2:AJ477,$AH$2:$AH477)/SUM($AH$2:$AH477),0)</f>
        <v>0</v>
      </c>
      <c r="BE477" s="11">
        <f>IF($AG477,SUMPRODUCT(AK$2:AK477,$AH$2:$AH477)/SUM($AH$2:$AH477),0)</f>
        <v>0</v>
      </c>
      <c r="BF477" s="11">
        <f>IF($AG477,SUMPRODUCT(AL$2:AL477,$AH$2:$AH477)/SUM($AH$2:$AH477),0)</f>
        <v>0</v>
      </c>
      <c r="BG477" s="11">
        <f>IF($AG477,SUMPRODUCT(AM$2:AM477,$AH$2:$AH477)/SUM($AH$2:$AH477),0)</f>
        <v>0</v>
      </c>
      <c r="BH477" s="11">
        <f>IF($AG477,SUMPRODUCT(AN$2:AN477,$AH$2:$AH477)/SUM($AH$2:$AH477),0)</f>
        <v>0</v>
      </c>
      <c r="BI477" s="11">
        <f>IF($AG477,SUMPRODUCT(AO$2:AO477,$AH$2:$AH477)/SUM($AH$2:$AH477),0)</f>
        <v>0</v>
      </c>
      <c r="BJ477" s="11">
        <f>IF($AG477,SUMPRODUCT(AP$2:AP477,$AH$2:$AH477)/SUM($AH$2:$AH477),0)</f>
        <v>0</v>
      </c>
      <c r="BK477" s="11">
        <f>IF($AG477,SUMPRODUCT(AQ$2:AQ477,$AH$2:$AH477)/SUM($AH$2:$AH477),0)</f>
        <v>0</v>
      </c>
      <c r="BL477" s="11">
        <f>IF($AG477,SUMPRODUCT(AR$2:AR477,$AH$2:$AH477)/SUM($AH$2:$AH477),0)</f>
        <v>0</v>
      </c>
      <c r="BM477" s="11">
        <f>IF($AG477,SUMPRODUCT(AS$2:AS477,$AH$2:$AH477)/SUM($AH$2:$AH477),0)</f>
        <v>0</v>
      </c>
      <c r="BN477" s="11">
        <f>IF($AG477,SUMPRODUCT(AT$2:AT477,$AH$2:$AH477)/SUM($AH$2:$AH477),0)</f>
        <v>0</v>
      </c>
      <c r="BO477" s="11">
        <f>IF($AG477,SUMPRODUCT(AU$2:AU477,$AH$2:$AH477)/SUM($AH$2:$AH477),0)</f>
        <v>0</v>
      </c>
      <c r="BP477" s="11">
        <f>IF($AG477,SUMPRODUCT(AV$2:AV477,$AH$2:$AH477)/SUM($AH$2:$AH477),0)</f>
        <v>0</v>
      </c>
      <c r="BQ477" s="11">
        <f>IF($AG477,SUMPRODUCT(AW$2:AW477,$AH$2:$AH477)/SUM($AH$2:$AH477),0)</f>
        <v>0</v>
      </c>
      <c r="BR477" s="11">
        <f>IF($AG477,SUMPRODUCT(AX$2:AX477,$AH$2:$AH477)/SUM($AH$2:$AH477),0)</f>
        <v>0</v>
      </c>
      <c r="BS477" s="11">
        <f>IF($AG477,SUMPRODUCT(AY$2:AY477,$AH$2:$AH477)/SUM($AH$2:$AH477),0)</f>
        <v>0</v>
      </c>
      <c r="BT477" s="11">
        <f>IF($AG477,SUMPRODUCT(AZ$2:AZ477,$AH$2:$AH477)/SUM($AH$2:$AH477),0)</f>
        <v>0</v>
      </c>
      <c r="BU477" s="11">
        <f>IF($AG477,SUMPRODUCT(BA$2:BA477,$AH$2:$AH477)/SUM($AH$2:$AH477),0)</f>
        <v>0</v>
      </c>
      <c r="BV477" s="11"/>
      <c r="BW477" s="109" cm="1">
        <f t="array" ref="BW477">IF($AG477,SQRT(SUMPRODUCT($AH$2:$AH477, (AI$2:AI477-BC477)^2)/(SUM($AH$2:$AH477)-1)),0)</f>
        <v>0</v>
      </c>
      <c r="BX477" s="109" cm="1">
        <f t="array" ref="BX477">IF($AG477,SQRT(SUMPRODUCT($AH$2:$AH477, (AJ$2:AJ477-BD477)^2)/(SUM($AH$2:$AH477)-1)),0)</f>
        <v>0</v>
      </c>
      <c r="BY477" s="109" cm="1">
        <f t="array" ref="BY477">IF($AG477,SQRT(SUMPRODUCT($AH$2:$AH477, (AK$2:AK477-BE477)^2)/(SUM($AH$2:$AH477)-1)),0)</f>
        <v>0</v>
      </c>
      <c r="BZ477" s="109" cm="1">
        <f t="array" ref="BZ477">IF($AG477,SQRT(SUMPRODUCT($AH$2:$AH477, (AL$2:AL477-BF477)^2)/(SUM($AH$2:$AH477)-1)),0)</f>
        <v>0</v>
      </c>
      <c r="CA477" s="109" cm="1">
        <f t="array" ref="CA477">IF($AG477,SQRT(SUMPRODUCT($AH$2:$AH477, (AM$2:AM477-BG477)^2)/(SUM($AH$2:$AH477)-1)),0)</f>
        <v>0</v>
      </c>
      <c r="CB477" s="109" cm="1">
        <f t="array" ref="CB477">IF($AG477,SQRT(SUMPRODUCT($AH$2:$AH477, (AN$2:AN477-BH477)^2)/(SUM($AH$2:$AH477)-1)),0)</f>
        <v>0</v>
      </c>
      <c r="CC477" s="109" cm="1">
        <f t="array" ref="CC477">IF($AG477,SQRT(SUMPRODUCT($AH$2:$AH477, (AO$2:AO477-BI477)^2)/(SUM($AH$2:$AH477)-1)),0)</f>
        <v>0</v>
      </c>
      <c r="CD477" s="109" cm="1">
        <f t="array" ref="CD477">IF($AG477,SQRT(SUMPRODUCT($AH$2:$AH477, (AP$2:AP477-BJ477)^2)/(SUM($AH$2:$AH477)-1)),0)</f>
        <v>0</v>
      </c>
      <c r="CE477" s="109" cm="1">
        <f t="array" ref="CE477">IF($AG477,SQRT(SUMPRODUCT($AH$2:$AH477, (AQ$2:AQ477-BK477)^2)/(SUM($AH$2:$AH477)-1)),0)</f>
        <v>0</v>
      </c>
      <c r="CF477" s="109" cm="1">
        <f t="array" ref="CF477">IF($AG477,SQRT(SUMPRODUCT($AH$2:$AH477, (AR$2:AR477-BL477)^2)/(SUM($AH$2:$AH477)-1)),0)</f>
        <v>0</v>
      </c>
      <c r="CG477" s="109" cm="1">
        <f t="array" ref="CG477">IF($AG477,SQRT(SUMPRODUCT($AH$2:$AH477, (AS$2:AS477-BM477)^2)/(SUM($AH$2:$AH477)-1)),0)</f>
        <v>0</v>
      </c>
      <c r="CH477" s="109" cm="1">
        <f t="array" ref="CH477">IF($AG477,SQRT(SUMPRODUCT($AH$2:$AH477, (AT$2:AT477-BN477)^2)/(SUM($AH$2:$AH477)-1)),0)</f>
        <v>0</v>
      </c>
      <c r="CI477" s="109" cm="1">
        <f t="array" ref="CI477">IF($AG477,SQRT(SUMPRODUCT($AH$2:$AH477, (AU$2:AU477-BO477)^2)/(SUM($AH$2:$AH477)-1)),0)</f>
        <v>0</v>
      </c>
      <c r="CJ477" s="109" cm="1">
        <f t="array" ref="CJ477">IF($AG477,SQRT(SUMPRODUCT($AH$2:$AH477, (AV$2:AV477-BP477)^2)/(SUM($AH$2:$AH477)-1)),0)</f>
        <v>0</v>
      </c>
      <c r="CK477" s="109" cm="1">
        <f t="array" ref="CK477">IF($AG477,SQRT(SUMPRODUCT($AH$2:$AH477, (AW$2:AW477-BQ477)^2)/(SUM($AH$2:$AH477)-1)),0)</f>
        <v>0</v>
      </c>
      <c r="CL477" s="109" cm="1">
        <f t="array" ref="CL477">IF($AG477,SQRT(SUMPRODUCT($AH$2:$AH477, (AX$2:AX477-BR477)^2)/(SUM($AH$2:$AH477)-1)),0)</f>
        <v>0</v>
      </c>
      <c r="CM477" s="109" cm="1">
        <f t="array" ref="CM477">IF($AG477,SQRT(SUMPRODUCT($AH$2:$AH477, (AY$2:AY477-BS477)^2)/(SUM($AH$2:$AH477)-1)),0)</f>
        <v>0</v>
      </c>
      <c r="CN477" s="109" cm="1">
        <f t="array" ref="CN477">IF($AG477,SQRT(SUMPRODUCT($AH$2:$AH477, (AZ$2:AZ477-BT477)^2)/(SUM($AH$2:$AH477)-1)),0)</f>
        <v>0</v>
      </c>
      <c r="CO477" s="109" cm="1">
        <f t="array" ref="CO477">IF($AG477,SQRT(SUMPRODUCT($AH$2:$AH477, (BA$2:BA477-BU477)^2)/(SUM($AH$2:$AH477)-1)),0)</f>
        <v>0</v>
      </c>
    </row>
    <row r="478" spans="34:93" x14ac:dyDescent="0.25">
      <c r="AH478" s="99" t="str">
        <f t="shared" si="115"/>
        <v/>
      </c>
      <c r="AI478" s="11">
        <f t="shared" ca="1" si="124"/>
        <v>0</v>
      </c>
      <c r="AJ478" s="11">
        <f t="shared" ca="1" si="124"/>
        <v>0</v>
      </c>
      <c r="AK478" s="11">
        <f t="shared" ca="1" si="124"/>
        <v>0</v>
      </c>
      <c r="AL478" s="11">
        <f t="shared" ca="1" si="124"/>
        <v>0</v>
      </c>
      <c r="AM478" s="11">
        <f t="shared" ca="1" si="124"/>
        <v>0</v>
      </c>
      <c r="AN478" s="11">
        <f t="shared" ca="1" si="124"/>
        <v>0</v>
      </c>
      <c r="AO478" s="11">
        <f t="shared" ca="1" si="124"/>
        <v>0</v>
      </c>
      <c r="AP478" s="11">
        <f t="shared" ca="1" si="124"/>
        <v>0</v>
      </c>
      <c r="AQ478" s="11">
        <f t="shared" ca="1" si="124"/>
        <v>0</v>
      </c>
      <c r="AR478" s="11">
        <f t="shared" ca="1" si="124"/>
        <v>0</v>
      </c>
      <c r="AS478" s="11">
        <f t="shared" ca="1" si="125"/>
        <v>0</v>
      </c>
      <c r="AT478" s="11">
        <f t="shared" ca="1" si="125"/>
        <v>0</v>
      </c>
      <c r="AU478" s="11">
        <f t="shared" ca="1" si="125"/>
        <v>0</v>
      </c>
      <c r="AV478" s="11">
        <f t="shared" ca="1" si="125"/>
        <v>0</v>
      </c>
      <c r="AW478" s="11">
        <f t="shared" ca="1" si="125"/>
        <v>0</v>
      </c>
      <c r="AX478" s="11">
        <f t="shared" ca="1" si="125"/>
        <v>0</v>
      </c>
      <c r="AY478" s="11">
        <f t="shared" ca="1" si="125"/>
        <v>0</v>
      </c>
      <c r="AZ478" s="11">
        <f t="shared" ca="1" si="125"/>
        <v>0</v>
      </c>
      <c r="BA478" s="11">
        <f t="shared" ca="1" si="125"/>
        <v>0</v>
      </c>
      <c r="BB478" s="11"/>
      <c r="BC478" s="11">
        <f>IF($AG478,SUMPRODUCT(AI$2:AI478,$AH$2:$AH478)/SUM($AH$2:$AH478),0)</f>
        <v>0</v>
      </c>
      <c r="BD478" s="11">
        <f>IF($AG478,SUMPRODUCT(AJ$2:AJ478,$AH$2:$AH478)/SUM($AH$2:$AH478),0)</f>
        <v>0</v>
      </c>
      <c r="BE478" s="11">
        <f>IF($AG478,SUMPRODUCT(AK$2:AK478,$AH$2:$AH478)/SUM($AH$2:$AH478),0)</f>
        <v>0</v>
      </c>
      <c r="BF478" s="11">
        <f>IF($AG478,SUMPRODUCT(AL$2:AL478,$AH$2:$AH478)/SUM($AH$2:$AH478),0)</f>
        <v>0</v>
      </c>
      <c r="BG478" s="11">
        <f>IF($AG478,SUMPRODUCT(AM$2:AM478,$AH$2:$AH478)/SUM($AH$2:$AH478),0)</f>
        <v>0</v>
      </c>
      <c r="BH478" s="11">
        <f>IF($AG478,SUMPRODUCT(AN$2:AN478,$AH$2:$AH478)/SUM($AH$2:$AH478),0)</f>
        <v>0</v>
      </c>
      <c r="BI478" s="11">
        <f>IF($AG478,SUMPRODUCT(AO$2:AO478,$AH$2:$AH478)/SUM($AH$2:$AH478),0)</f>
        <v>0</v>
      </c>
      <c r="BJ478" s="11">
        <f>IF($AG478,SUMPRODUCT(AP$2:AP478,$AH$2:$AH478)/SUM($AH$2:$AH478),0)</f>
        <v>0</v>
      </c>
      <c r="BK478" s="11">
        <f>IF($AG478,SUMPRODUCT(AQ$2:AQ478,$AH$2:$AH478)/SUM($AH$2:$AH478),0)</f>
        <v>0</v>
      </c>
      <c r="BL478" s="11">
        <f>IF($AG478,SUMPRODUCT(AR$2:AR478,$AH$2:$AH478)/SUM($AH$2:$AH478),0)</f>
        <v>0</v>
      </c>
      <c r="BM478" s="11">
        <f>IF($AG478,SUMPRODUCT(AS$2:AS478,$AH$2:$AH478)/SUM($AH$2:$AH478),0)</f>
        <v>0</v>
      </c>
      <c r="BN478" s="11">
        <f>IF($AG478,SUMPRODUCT(AT$2:AT478,$AH$2:$AH478)/SUM($AH$2:$AH478),0)</f>
        <v>0</v>
      </c>
      <c r="BO478" s="11">
        <f>IF($AG478,SUMPRODUCT(AU$2:AU478,$AH$2:$AH478)/SUM($AH$2:$AH478),0)</f>
        <v>0</v>
      </c>
      <c r="BP478" s="11">
        <f>IF($AG478,SUMPRODUCT(AV$2:AV478,$AH$2:$AH478)/SUM($AH$2:$AH478),0)</f>
        <v>0</v>
      </c>
      <c r="BQ478" s="11">
        <f>IF($AG478,SUMPRODUCT(AW$2:AW478,$AH$2:$AH478)/SUM($AH$2:$AH478),0)</f>
        <v>0</v>
      </c>
      <c r="BR478" s="11">
        <f>IF($AG478,SUMPRODUCT(AX$2:AX478,$AH$2:$AH478)/SUM($AH$2:$AH478),0)</f>
        <v>0</v>
      </c>
      <c r="BS478" s="11">
        <f>IF($AG478,SUMPRODUCT(AY$2:AY478,$AH$2:$AH478)/SUM($AH$2:$AH478),0)</f>
        <v>0</v>
      </c>
      <c r="BT478" s="11">
        <f>IF($AG478,SUMPRODUCT(AZ$2:AZ478,$AH$2:$AH478)/SUM($AH$2:$AH478),0)</f>
        <v>0</v>
      </c>
      <c r="BU478" s="11">
        <f>IF($AG478,SUMPRODUCT(BA$2:BA478,$AH$2:$AH478)/SUM($AH$2:$AH478),0)</f>
        <v>0</v>
      </c>
      <c r="BV478" s="11"/>
      <c r="BW478" s="109" cm="1">
        <f t="array" ref="BW478">IF($AG478,SQRT(SUMPRODUCT($AH$2:$AH478, (AI$2:AI478-BC478)^2)/(SUM($AH$2:$AH478)-1)),0)</f>
        <v>0</v>
      </c>
      <c r="BX478" s="109" cm="1">
        <f t="array" ref="BX478">IF($AG478,SQRT(SUMPRODUCT($AH$2:$AH478, (AJ$2:AJ478-BD478)^2)/(SUM($AH$2:$AH478)-1)),0)</f>
        <v>0</v>
      </c>
      <c r="BY478" s="109" cm="1">
        <f t="array" ref="BY478">IF($AG478,SQRT(SUMPRODUCT($AH$2:$AH478, (AK$2:AK478-BE478)^2)/(SUM($AH$2:$AH478)-1)),0)</f>
        <v>0</v>
      </c>
      <c r="BZ478" s="109" cm="1">
        <f t="array" ref="BZ478">IF($AG478,SQRT(SUMPRODUCT($AH$2:$AH478, (AL$2:AL478-BF478)^2)/(SUM($AH$2:$AH478)-1)),0)</f>
        <v>0</v>
      </c>
      <c r="CA478" s="109" cm="1">
        <f t="array" ref="CA478">IF($AG478,SQRT(SUMPRODUCT($AH$2:$AH478, (AM$2:AM478-BG478)^2)/(SUM($AH$2:$AH478)-1)),0)</f>
        <v>0</v>
      </c>
      <c r="CB478" s="109" cm="1">
        <f t="array" ref="CB478">IF($AG478,SQRT(SUMPRODUCT($AH$2:$AH478, (AN$2:AN478-BH478)^2)/(SUM($AH$2:$AH478)-1)),0)</f>
        <v>0</v>
      </c>
      <c r="CC478" s="109" cm="1">
        <f t="array" ref="CC478">IF($AG478,SQRT(SUMPRODUCT($AH$2:$AH478, (AO$2:AO478-BI478)^2)/(SUM($AH$2:$AH478)-1)),0)</f>
        <v>0</v>
      </c>
      <c r="CD478" s="109" cm="1">
        <f t="array" ref="CD478">IF($AG478,SQRT(SUMPRODUCT($AH$2:$AH478, (AP$2:AP478-BJ478)^2)/(SUM($AH$2:$AH478)-1)),0)</f>
        <v>0</v>
      </c>
      <c r="CE478" s="109" cm="1">
        <f t="array" ref="CE478">IF($AG478,SQRT(SUMPRODUCT($AH$2:$AH478, (AQ$2:AQ478-BK478)^2)/(SUM($AH$2:$AH478)-1)),0)</f>
        <v>0</v>
      </c>
      <c r="CF478" s="109" cm="1">
        <f t="array" ref="CF478">IF($AG478,SQRT(SUMPRODUCT($AH$2:$AH478, (AR$2:AR478-BL478)^2)/(SUM($AH$2:$AH478)-1)),0)</f>
        <v>0</v>
      </c>
      <c r="CG478" s="109" cm="1">
        <f t="array" ref="CG478">IF($AG478,SQRT(SUMPRODUCT($AH$2:$AH478, (AS$2:AS478-BM478)^2)/(SUM($AH$2:$AH478)-1)),0)</f>
        <v>0</v>
      </c>
      <c r="CH478" s="109" cm="1">
        <f t="array" ref="CH478">IF($AG478,SQRT(SUMPRODUCT($AH$2:$AH478, (AT$2:AT478-BN478)^2)/(SUM($AH$2:$AH478)-1)),0)</f>
        <v>0</v>
      </c>
      <c r="CI478" s="109" cm="1">
        <f t="array" ref="CI478">IF($AG478,SQRT(SUMPRODUCT($AH$2:$AH478, (AU$2:AU478-BO478)^2)/(SUM($AH$2:$AH478)-1)),0)</f>
        <v>0</v>
      </c>
      <c r="CJ478" s="109" cm="1">
        <f t="array" ref="CJ478">IF($AG478,SQRT(SUMPRODUCT($AH$2:$AH478, (AV$2:AV478-BP478)^2)/(SUM($AH$2:$AH478)-1)),0)</f>
        <v>0</v>
      </c>
      <c r="CK478" s="109" cm="1">
        <f t="array" ref="CK478">IF($AG478,SQRT(SUMPRODUCT($AH$2:$AH478, (AW$2:AW478-BQ478)^2)/(SUM($AH$2:$AH478)-1)),0)</f>
        <v>0</v>
      </c>
      <c r="CL478" s="109" cm="1">
        <f t="array" ref="CL478">IF($AG478,SQRT(SUMPRODUCT($AH$2:$AH478, (AX$2:AX478-BR478)^2)/(SUM($AH$2:$AH478)-1)),0)</f>
        <v>0</v>
      </c>
      <c r="CM478" s="109" cm="1">
        <f t="array" ref="CM478">IF($AG478,SQRT(SUMPRODUCT($AH$2:$AH478, (AY$2:AY478-BS478)^2)/(SUM($AH$2:$AH478)-1)),0)</f>
        <v>0</v>
      </c>
      <c r="CN478" s="109" cm="1">
        <f t="array" ref="CN478">IF($AG478,SQRT(SUMPRODUCT($AH$2:$AH478, (AZ$2:AZ478-BT478)^2)/(SUM($AH$2:$AH478)-1)),0)</f>
        <v>0</v>
      </c>
      <c r="CO478" s="109" cm="1">
        <f t="array" ref="CO478">IF($AG478,SQRT(SUMPRODUCT($AH$2:$AH478, (BA$2:BA478-BU478)^2)/(SUM($AH$2:$AH478)-1)),0)</f>
        <v>0</v>
      </c>
    </row>
    <row r="479" spans="34:93" x14ac:dyDescent="0.25">
      <c r="AH479" s="99" t="str">
        <f t="shared" si="115"/>
        <v/>
      </c>
      <c r="AI479" s="11">
        <f t="shared" ca="1" si="124"/>
        <v>0</v>
      </c>
      <c r="AJ479" s="11">
        <f t="shared" ca="1" si="124"/>
        <v>0</v>
      </c>
      <c r="AK479" s="11">
        <f t="shared" ca="1" si="124"/>
        <v>0</v>
      </c>
      <c r="AL479" s="11">
        <f t="shared" ca="1" si="124"/>
        <v>0</v>
      </c>
      <c r="AM479" s="11">
        <f t="shared" ca="1" si="124"/>
        <v>0</v>
      </c>
      <c r="AN479" s="11">
        <f t="shared" ca="1" si="124"/>
        <v>0</v>
      </c>
      <c r="AO479" s="11">
        <f t="shared" ca="1" si="124"/>
        <v>0</v>
      </c>
      <c r="AP479" s="11">
        <f t="shared" ca="1" si="124"/>
        <v>0</v>
      </c>
      <c r="AQ479" s="11">
        <f t="shared" ca="1" si="124"/>
        <v>0</v>
      </c>
      <c r="AR479" s="11">
        <f t="shared" ca="1" si="124"/>
        <v>0</v>
      </c>
      <c r="AS479" s="11">
        <f t="shared" ca="1" si="125"/>
        <v>0</v>
      </c>
      <c r="AT479" s="11">
        <f t="shared" ca="1" si="125"/>
        <v>0</v>
      </c>
      <c r="AU479" s="11">
        <f t="shared" ca="1" si="125"/>
        <v>0</v>
      </c>
      <c r="AV479" s="11">
        <f t="shared" ca="1" si="125"/>
        <v>0</v>
      </c>
      <c r="AW479" s="11">
        <f t="shared" ca="1" si="125"/>
        <v>0</v>
      </c>
      <c r="AX479" s="11">
        <f t="shared" ca="1" si="125"/>
        <v>0</v>
      </c>
      <c r="AY479" s="11">
        <f t="shared" ca="1" si="125"/>
        <v>0</v>
      </c>
      <c r="AZ479" s="11">
        <f t="shared" ca="1" si="125"/>
        <v>0</v>
      </c>
      <c r="BA479" s="11">
        <f t="shared" ca="1" si="125"/>
        <v>0</v>
      </c>
      <c r="BB479" s="11"/>
      <c r="BC479" s="11">
        <f>IF($AG479,SUMPRODUCT(AI$2:AI479,$AH$2:$AH479)/SUM($AH$2:$AH479),0)</f>
        <v>0</v>
      </c>
      <c r="BD479" s="11">
        <f>IF($AG479,SUMPRODUCT(AJ$2:AJ479,$AH$2:$AH479)/SUM($AH$2:$AH479),0)</f>
        <v>0</v>
      </c>
      <c r="BE479" s="11">
        <f>IF($AG479,SUMPRODUCT(AK$2:AK479,$AH$2:$AH479)/SUM($AH$2:$AH479),0)</f>
        <v>0</v>
      </c>
      <c r="BF479" s="11">
        <f>IF($AG479,SUMPRODUCT(AL$2:AL479,$AH$2:$AH479)/SUM($AH$2:$AH479),0)</f>
        <v>0</v>
      </c>
      <c r="BG479" s="11">
        <f>IF($AG479,SUMPRODUCT(AM$2:AM479,$AH$2:$AH479)/SUM($AH$2:$AH479),0)</f>
        <v>0</v>
      </c>
      <c r="BH479" s="11">
        <f>IF($AG479,SUMPRODUCT(AN$2:AN479,$AH$2:$AH479)/SUM($AH$2:$AH479),0)</f>
        <v>0</v>
      </c>
      <c r="BI479" s="11">
        <f>IF($AG479,SUMPRODUCT(AO$2:AO479,$AH$2:$AH479)/SUM($AH$2:$AH479),0)</f>
        <v>0</v>
      </c>
      <c r="BJ479" s="11">
        <f>IF($AG479,SUMPRODUCT(AP$2:AP479,$AH$2:$AH479)/SUM($AH$2:$AH479),0)</f>
        <v>0</v>
      </c>
      <c r="BK479" s="11">
        <f>IF($AG479,SUMPRODUCT(AQ$2:AQ479,$AH$2:$AH479)/SUM($AH$2:$AH479),0)</f>
        <v>0</v>
      </c>
      <c r="BL479" s="11">
        <f>IF($AG479,SUMPRODUCT(AR$2:AR479,$AH$2:$AH479)/SUM($AH$2:$AH479),0)</f>
        <v>0</v>
      </c>
      <c r="BM479" s="11">
        <f>IF($AG479,SUMPRODUCT(AS$2:AS479,$AH$2:$AH479)/SUM($AH$2:$AH479),0)</f>
        <v>0</v>
      </c>
      <c r="BN479" s="11">
        <f>IF($AG479,SUMPRODUCT(AT$2:AT479,$AH$2:$AH479)/SUM($AH$2:$AH479),0)</f>
        <v>0</v>
      </c>
      <c r="BO479" s="11">
        <f>IF($AG479,SUMPRODUCT(AU$2:AU479,$AH$2:$AH479)/SUM($AH$2:$AH479),0)</f>
        <v>0</v>
      </c>
      <c r="BP479" s="11">
        <f>IF($AG479,SUMPRODUCT(AV$2:AV479,$AH$2:$AH479)/SUM($AH$2:$AH479),0)</f>
        <v>0</v>
      </c>
      <c r="BQ479" s="11">
        <f>IF($AG479,SUMPRODUCT(AW$2:AW479,$AH$2:$AH479)/SUM($AH$2:$AH479),0)</f>
        <v>0</v>
      </c>
      <c r="BR479" s="11">
        <f>IF($AG479,SUMPRODUCT(AX$2:AX479,$AH$2:$AH479)/SUM($AH$2:$AH479),0)</f>
        <v>0</v>
      </c>
      <c r="BS479" s="11">
        <f>IF($AG479,SUMPRODUCT(AY$2:AY479,$AH$2:$AH479)/SUM($AH$2:$AH479),0)</f>
        <v>0</v>
      </c>
      <c r="BT479" s="11">
        <f>IF($AG479,SUMPRODUCT(AZ$2:AZ479,$AH$2:$AH479)/SUM($AH$2:$AH479),0)</f>
        <v>0</v>
      </c>
      <c r="BU479" s="11">
        <f>IF($AG479,SUMPRODUCT(BA$2:BA479,$AH$2:$AH479)/SUM($AH$2:$AH479),0)</f>
        <v>0</v>
      </c>
      <c r="BV479" s="11"/>
      <c r="BW479" s="109" cm="1">
        <f t="array" ref="BW479">IF($AG479,SQRT(SUMPRODUCT($AH$2:$AH479, (AI$2:AI479-BC479)^2)/(SUM($AH$2:$AH479)-1)),0)</f>
        <v>0</v>
      </c>
      <c r="BX479" s="109" cm="1">
        <f t="array" ref="BX479">IF($AG479,SQRT(SUMPRODUCT($AH$2:$AH479, (AJ$2:AJ479-BD479)^2)/(SUM($AH$2:$AH479)-1)),0)</f>
        <v>0</v>
      </c>
      <c r="BY479" s="109" cm="1">
        <f t="array" ref="BY479">IF($AG479,SQRT(SUMPRODUCT($AH$2:$AH479, (AK$2:AK479-BE479)^2)/(SUM($AH$2:$AH479)-1)),0)</f>
        <v>0</v>
      </c>
      <c r="BZ479" s="109" cm="1">
        <f t="array" ref="BZ479">IF($AG479,SQRT(SUMPRODUCT($AH$2:$AH479, (AL$2:AL479-BF479)^2)/(SUM($AH$2:$AH479)-1)),0)</f>
        <v>0</v>
      </c>
      <c r="CA479" s="109" cm="1">
        <f t="array" ref="CA479">IF($AG479,SQRT(SUMPRODUCT($AH$2:$AH479, (AM$2:AM479-BG479)^2)/(SUM($AH$2:$AH479)-1)),0)</f>
        <v>0</v>
      </c>
      <c r="CB479" s="109" cm="1">
        <f t="array" ref="CB479">IF($AG479,SQRT(SUMPRODUCT($AH$2:$AH479, (AN$2:AN479-BH479)^2)/(SUM($AH$2:$AH479)-1)),0)</f>
        <v>0</v>
      </c>
      <c r="CC479" s="109" cm="1">
        <f t="array" ref="CC479">IF($AG479,SQRT(SUMPRODUCT($AH$2:$AH479, (AO$2:AO479-BI479)^2)/(SUM($AH$2:$AH479)-1)),0)</f>
        <v>0</v>
      </c>
      <c r="CD479" s="109" cm="1">
        <f t="array" ref="CD479">IF($AG479,SQRT(SUMPRODUCT($AH$2:$AH479, (AP$2:AP479-BJ479)^2)/(SUM($AH$2:$AH479)-1)),0)</f>
        <v>0</v>
      </c>
      <c r="CE479" s="109" cm="1">
        <f t="array" ref="CE479">IF($AG479,SQRT(SUMPRODUCT($AH$2:$AH479, (AQ$2:AQ479-BK479)^2)/(SUM($AH$2:$AH479)-1)),0)</f>
        <v>0</v>
      </c>
      <c r="CF479" s="109" cm="1">
        <f t="array" ref="CF479">IF($AG479,SQRT(SUMPRODUCT($AH$2:$AH479, (AR$2:AR479-BL479)^2)/(SUM($AH$2:$AH479)-1)),0)</f>
        <v>0</v>
      </c>
      <c r="CG479" s="109" cm="1">
        <f t="array" ref="CG479">IF($AG479,SQRT(SUMPRODUCT($AH$2:$AH479, (AS$2:AS479-BM479)^2)/(SUM($AH$2:$AH479)-1)),0)</f>
        <v>0</v>
      </c>
      <c r="CH479" s="109" cm="1">
        <f t="array" ref="CH479">IF($AG479,SQRT(SUMPRODUCT($AH$2:$AH479, (AT$2:AT479-BN479)^2)/(SUM($AH$2:$AH479)-1)),0)</f>
        <v>0</v>
      </c>
      <c r="CI479" s="109" cm="1">
        <f t="array" ref="CI479">IF($AG479,SQRT(SUMPRODUCT($AH$2:$AH479, (AU$2:AU479-BO479)^2)/(SUM($AH$2:$AH479)-1)),0)</f>
        <v>0</v>
      </c>
      <c r="CJ479" s="109" cm="1">
        <f t="array" ref="CJ479">IF($AG479,SQRT(SUMPRODUCT($AH$2:$AH479, (AV$2:AV479-BP479)^2)/(SUM($AH$2:$AH479)-1)),0)</f>
        <v>0</v>
      </c>
      <c r="CK479" s="109" cm="1">
        <f t="array" ref="CK479">IF($AG479,SQRT(SUMPRODUCT($AH$2:$AH479, (AW$2:AW479-BQ479)^2)/(SUM($AH$2:$AH479)-1)),0)</f>
        <v>0</v>
      </c>
      <c r="CL479" s="109" cm="1">
        <f t="array" ref="CL479">IF($AG479,SQRT(SUMPRODUCT($AH$2:$AH479, (AX$2:AX479-BR479)^2)/(SUM($AH$2:$AH479)-1)),0)</f>
        <v>0</v>
      </c>
      <c r="CM479" s="109" cm="1">
        <f t="array" ref="CM479">IF($AG479,SQRT(SUMPRODUCT($AH$2:$AH479, (AY$2:AY479-BS479)^2)/(SUM($AH$2:$AH479)-1)),0)</f>
        <v>0</v>
      </c>
      <c r="CN479" s="109" cm="1">
        <f t="array" ref="CN479">IF($AG479,SQRT(SUMPRODUCT($AH$2:$AH479, (AZ$2:AZ479-BT479)^2)/(SUM($AH$2:$AH479)-1)),0)</f>
        <v>0</v>
      </c>
      <c r="CO479" s="109" cm="1">
        <f t="array" ref="CO479">IF($AG479,SQRT(SUMPRODUCT($AH$2:$AH479, (BA$2:BA479-BU479)^2)/(SUM($AH$2:$AH479)-1)),0)</f>
        <v>0</v>
      </c>
    </row>
    <row r="480" spans="34:93" x14ac:dyDescent="0.25">
      <c r="AH480" s="99" t="str">
        <f t="shared" si="115"/>
        <v/>
      </c>
      <c r="AI480" s="11">
        <f t="shared" ca="1" si="124"/>
        <v>0</v>
      </c>
      <c r="AJ480" s="11">
        <f t="shared" ca="1" si="124"/>
        <v>0</v>
      </c>
      <c r="AK480" s="11">
        <f t="shared" ca="1" si="124"/>
        <v>0</v>
      </c>
      <c r="AL480" s="11">
        <f t="shared" ca="1" si="124"/>
        <v>0</v>
      </c>
      <c r="AM480" s="11">
        <f t="shared" ca="1" si="124"/>
        <v>0</v>
      </c>
      <c r="AN480" s="11">
        <f t="shared" ca="1" si="124"/>
        <v>0</v>
      </c>
      <c r="AO480" s="11">
        <f t="shared" ca="1" si="124"/>
        <v>0</v>
      </c>
      <c r="AP480" s="11">
        <f t="shared" ca="1" si="124"/>
        <v>0</v>
      </c>
      <c r="AQ480" s="11">
        <f t="shared" ca="1" si="124"/>
        <v>0</v>
      </c>
      <c r="AR480" s="11">
        <f t="shared" ca="1" si="124"/>
        <v>0</v>
      </c>
      <c r="AS480" s="11">
        <f t="shared" ca="1" si="125"/>
        <v>0</v>
      </c>
      <c r="AT480" s="11">
        <f t="shared" ca="1" si="125"/>
        <v>0</v>
      </c>
      <c r="AU480" s="11">
        <f t="shared" ca="1" si="125"/>
        <v>0</v>
      </c>
      <c r="AV480" s="11">
        <f t="shared" ca="1" si="125"/>
        <v>0</v>
      </c>
      <c r="AW480" s="11">
        <f t="shared" ca="1" si="125"/>
        <v>0</v>
      </c>
      <c r="AX480" s="11">
        <f t="shared" ca="1" si="125"/>
        <v>0</v>
      </c>
      <c r="AY480" s="11">
        <f t="shared" ca="1" si="125"/>
        <v>0</v>
      </c>
      <c r="AZ480" s="11">
        <f t="shared" ca="1" si="125"/>
        <v>0</v>
      </c>
      <c r="BA480" s="11">
        <f t="shared" ca="1" si="125"/>
        <v>0</v>
      </c>
      <c r="BB480" s="11"/>
      <c r="BC480" s="11">
        <f>IF($AG480,SUMPRODUCT(AI$2:AI480,$AH$2:$AH480)/SUM($AH$2:$AH480),0)</f>
        <v>0</v>
      </c>
      <c r="BD480" s="11">
        <f>IF($AG480,SUMPRODUCT(AJ$2:AJ480,$AH$2:$AH480)/SUM($AH$2:$AH480),0)</f>
        <v>0</v>
      </c>
      <c r="BE480" s="11">
        <f>IF($AG480,SUMPRODUCT(AK$2:AK480,$AH$2:$AH480)/SUM($AH$2:$AH480),0)</f>
        <v>0</v>
      </c>
      <c r="BF480" s="11">
        <f>IF($AG480,SUMPRODUCT(AL$2:AL480,$AH$2:$AH480)/SUM($AH$2:$AH480),0)</f>
        <v>0</v>
      </c>
      <c r="BG480" s="11">
        <f>IF($AG480,SUMPRODUCT(AM$2:AM480,$AH$2:$AH480)/SUM($AH$2:$AH480),0)</f>
        <v>0</v>
      </c>
      <c r="BH480" s="11">
        <f>IF($AG480,SUMPRODUCT(AN$2:AN480,$AH$2:$AH480)/SUM($AH$2:$AH480),0)</f>
        <v>0</v>
      </c>
      <c r="BI480" s="11">
        <f>IF($AG480,SUMPRODUCT(AO$2:AO480,$AH$2:$AH480)/SUM($AH$2:$AH480),0)</f>
        <v>0</v>
      </c>
      <c r="BJ480" s="11">
        <f>IF($AG480,SUMPRODUCT(AP$2:AP480,$AH$2:$AH480)/SUM($AH$2:$AH480),0)</f>
        <v>0</v>
      </c>
      <c r="BK480" s="11">
        <f>IF($AG480,SUMPRODUCT(AQ$2:AQ480,$AH$2:$AH480)/SUM($AH$2:$AH480),0)</f>
        <v>0</v>
      </c>
      <c r="BL480" s="11">
        <f>IF($AG480,SUMPRODUCT(AR$2:AR480,$AH$2:$AH480)/SUM($AH$2:$AH480),0)</f>
        <v>0</v>
      </c>
      <c r="BM480" s="11">
        <f>IF($AG480,SUMPRODUCT(AS$2:AS480,$AH$2:$AH480)/SUM($AH$2:$AH480),0)</f>
        <v>0</v>
      </c>
      <c r="BN480" s="11">
        <f>IF($AG480,SUMPRODUCT(AT$2:AT480,$AH$2:$AH480)/SUM($AH$2:$AH480),0)</f>
        <v>0</v>
      </c>
      <c r="BO480" s="11">
        <f>IF($AG480,SUMPRODUCT(AU$2:AU480,$AH$2:$AH480)/SUM($AH$2:$AH480),0)</f>
        <v>0</v>
      </c>
      <c r="BP480" s="11">
        <f>IF($AG480,SUMPRODUCT(AV$2:AV480,$AH$2:$AH480)/SUM($AH$2:$AH480),0)</f>
        <v>0</v>
      </c>
      <c r="BQ480" s="11">
        <f>IF($AG480,SUMPRODUCT(AW$2:AW480,$AH$2:$AH480)/SUM($AH$2:$AH480),0)</f>
        <v>0</v>
      </c>
      <c r="BR480" s="11">
        <f>IF($AG480,SUMPRODUCT(AX$2:AX480,$AH$2:$AH480)/SUM($AH$2:$AH480),0)</f>
        <v>0</v>
      </c>
      <c r="BS480" s="11">
        <f>IF($AG480,SUMPRODUCT(AY$2:AY480,$AH$2:$AH480)/SUM($AH$2:$AH480),0)</f>
        <v>0</v>
      </c>
      <c r="BT480" s="11">
        <f>IF($AG480,SUMPRODUCT(AZ$2:AZ480,$AH$2:$AH480)/SUM($AH$2:$AH480),0)</f>
        <v>0</v>
      </c>
      <c r="BU480" s="11">
        <f>IF($AG480,SUMPRODUCT(BA$2:BA480,$AH$2:$AH480)/SUM($AH$2:$AH480),0)</f>
        <v>0</v>
      </c>
      <c r="BV480" s="11"/>
      <c r="BW480" s="109" cm="1">
        <f t="array" ref="BW480">IF($AG480,SQRT(SUMPRODUCT($AH$2:$AH480, (AI$2:AI480-BC480)^2)/(SUM($AH$2:$AH480)-1)),0)</f>
        <v>0</v>
      </c>
      <c r="BX480" s="109" cm="1">
        <f t="array" ref="BX480">IF($AG480,SQRT(SUMPRODUCT($AH$2:$AH480, (AJ$2:AJ480-BD480)^2)/(SUM($AH$2:$AH480)-1)),0)</f>
        <v>0</v>
      </c>
      <c r="BY480" s="109" cm="1">
        <f t="array" ref="BY480">IF($AG480,SQRT(SUMPRODUCT($AH$2:$AH480, (AK$2:AK480-BE480)^2)/(SUM($AH$2:$AH480)-1)),0)</f>
        <v>0</v>
      </c>
      <c r="BZ480" s="109" cm="1">
        <f t="array" ref="BZ480">IF($AG480,SQRT(SUMPRODUCT($AH$2:$AH480, (AL$2:AL480-BF480)^2)/(SUM($AH$2:$AH480)-1)),0)</f>
        <v>0</v>
      </c>
      <c r="CA480" s="109" cm="1">
        <f t="array" ref="CA480">IF($AG480,SQRT(SUMPRODUCT($AH$2:$AH480, (AM$2:AM480-BG480)^2)/(SUM($AH$2:$AH480)-1)),0)</f>
        <v>0</v>
      </c>
      <c r="CB480" s="109" cm="1">
        <f t="array" ref="CB480">IF($AG480,SQRT(SUMPRODUCT($AH$2:$AH480, (AN$2:AN480-BH480)^2)/(SUM($AH$2:$AH480)-1)),0)</f>
        <v>0</v>
      </c>
      <c r="CC480" s="109" cm="1">
        <f t="array" ref="CC480">IF($AG480,SQRT(SUMPRODUCT($AH$2:$AH480, (AO$2:AO480-BI480)^2)/(SUM($AH$2:$AH480)-1)),0)</f>
        <v>0</v>
      </c>
      <c r="CD480" s="109" cm="1">
        <f t="array" ref="CD480">IF($AG480,SQRT(SUMPRODUCT($AH$2:$AH480, (AP$2:AP480-BJ480)^2)/(SUM($AH$2:$AH480)-1)),0)</f>
        <v>0</v>
      </c>
      <c r="CE480" s="109" cm="1">
        <f t="array" ref="CE480">IF($AG480,SQRT(SUMPRODUCT($AH$2:$AH480, (AQ$2:AQ480-BK480)^2)/(SUM($AH$2:$AH480)-1)),0)</f>
        <v>0</v>
      </c>
      <c r="CF480" s="109" cm="1">
        <f t="array" ref="CF480">IF($AG480,SQRT(SUMPRODUCT($AH$2:$AH480, (AR$2:AR480-BL480)^2)/(SUM($AH$2:$AH480)-1)),0)</f>
        <v>0</v>
      </c>
      <c r="CG480" s="109" cm="1">
        <f t="array" ref="CG480">IF($AG480,SQRT(SUMPRODUCT($AH$2:$AH480, (AS$2:AS480-BM480)^2)/(SUM($AH$2:$AH480)-1)),0)</f>
        <v>0</v>
      </c>
      <c r="CH480" s="109" cm="1">
        <f t="array" ref="CH480">IF($AG480,SQRT(SUMPRODUCT($AH$2:$AH480, (AT$2:AT480-BN480)^2)/(SUM($AH$2:$AH480)-1)),0)</f>
        <v>0</v>
      </c>
      <c r="CI480" s="109" cm="1">
        <f t="array" ref="CI480">IF($AG480,SQRT(SUMPRODUCT($AH$2:$AH480, (AU$2:AU480-BO480)^2)/(SUM($AH$2:$AH480)-1)),0)</f>
        <v>0</v>
      </c>
      <c r="CJ480" s="109" cm="1">
        <f t="array" ref="CJ480">IF($AG480,SQRT(SUMPRODUCT($AH$2:$AH480, (AV$2:AV480-BP480)^2)/(SUM($AH$2:$AH480)-1)),0)</f>
        <v>0</v>
      </c>
      <c r="CK480" s="109" cm="1">
        <f t="array" ref="CK480">IF($AG480,SQRT(SUMPRODUCT($AH$2:$AH480, (AW$2:AW480-BQ480)^2)/(SUM($AH$2:$AH480)-1)),0)</f>
        <v>0</v>
      </c>
      <c r="CL480" s="109" cm="1">
        <f t="array" ref="CL480">IF($AG480,SQRT(SUMPRODUCT($AH$2:$AH480, (AX$2:AX480-BR480)^2)/(SUM($AH$2:$AH480)-1)),0)</f>
        <v>0</v>
      </c>
      <c r="CM480" s="109" cm="1">
        <f t="array" ref="CM480">IF($AG480,SQRT(SUMPRODUCT($AH$2:$AH480, (AY$2:AY480-BS480)^2)/(SUM($AH$2:$AH480)-1)),0)</f>
        <v>0</v>
      </c>
      <c r="CN480" s="109" cm="1">
        <f t="array" ref="CN480">IF($AG480,SQRT(SUMPRODUCT($AH$2:$AH480, (AZ$2:AZ480-BT480)^2)/(SUM($AH$2:$AH480)-1)),0)</f>
        <v>0</v>
      </c>
      <c r="CO480" s="109" cm="1">
        <f t="array" ref="CO480">IF($AG480,SQRT(SUMPRODUCT($AH$2:$AH480, (BA$2:BA480-BU480)^2)/(SUM($AH$2:$AH480)-1)),0)</f>
        <v>0</v>
      </c>
    </row>
    <row r="481" spans="34:93" x14ac:dyDescent="0.25">
      <c r="AH481" s="99" t="str">
        <f t="shared" si="115"/>
        <v/>
      </c>
      <c r="AI481" s="11">
        <f t="shared" ca="1" si="124"/>
        <v>0</v>
      </c>
      <c r="AJ481" s="11">
        <f t="shared" ca="1" si="124"/>
        <v>0</v>
      </c>
      <c r="AK481" s="11">
        <f t="shared" ca="1" si="124"/>
        <v>0</v>
      </c>
      <c r="AL481" s="11">
        <f t="shared" ca="1" si="124"/>
        <v>0</v>
      </c>
      <c r="AM481" s="11">
        <f t="shared" ca="1" si="124"/>
        <v>0</v>
      </c>
      <c r="AN481" s="11">
        <f t="shared" ca="1" si="124"/>
        <v>0</v>
      </c>
      <c r="AO481" s="11">
        <f t="shared" ca="1" si="124"/>
        <v>0</v>
      </c>
      <c r="AP481" s="11">
        <f t="shared" ca="1" si="124"/>
        <v>0</v>
      </c>
      <c r="AQ481" s="11">
        <f t="shared" ca="1" si="124"/>
        <v>0</v>
      </c>
      <c r="AR481" s="11">
        <f t="shared" ca="1" si="124"/>
        <v>0</v>
      </c>
      <c r="AS481" s="11">
        <f t="shared" ca="1" si="125"/>
        <v>0</v>
      </c>
      <c r="AT481" s="11">
        <f t="shared" ca="1" si="125"/>
        <v>0</v>
      </c>
      <c r="AU481" s="11">
        <f t="shared" ca="1" si="125"/>
        <v>0</v>
      </c>
      <c r="AV481" s="11">
        <f t="shared" ca="1" si="125"/>
        <v>0</v>
      </c>
      <c r="AW481" s="11">
        <f t="shared" ca="1" si="125"/>
        <v>0</v>
      </c>
      <c r="AX481" s="11">
        <f t="shared" ca="1" si="125"/>
        <v>0</v>
      </c>
      <c r="AY481" s="11">
        <f t="shared" ca="1" si="125"/>
        <v>0</v>
      </c>
      <c r="AZ481" s="11">
        <f t="shared" ca="1" si="125"/>
        <v>0</v>
      </c>
      <c r="BA481" s="11">
        <f t="shared" ca="1" si="125"/>
        <v>0</v>
      </c>
      <c r="BB481" s="11"/>
      <c r="BC481" s="11">
        <f>IF($AG481,SUMPRODUCT(AI$2:AI481,$AH$2:$AH481)/SUM($AH$2:$AH481),0)</f>
        <v>0</v>
      </c>
      <c r="BD481" s="11">
        <f>IF($AG481,SUMPRODUCT(AJ$2:AJ481,$AH$2:$AH481)/SUM($AH$2:$AH481),0)</f>
        <v>0</v>
      </c>
      <c r="BE481" s="11">
        <f>IF($AG481,SUMPRODUCT(AK$2:AK481,$AH$2:$AH481)/SUM($AH$2:$AH481),0)</f>
        <v>0</v>
      </c>
      <c r="BF481" s="11">
        <f>IF($AG481,SUMPRODUCT(AL$2:AL481,$AH$2:$AH481)/SUM($AH$2:$AH481),0)</f>
        <v>0</v>
      </c>
      <c r="BG481" s="11">
        <f>IF($AG481,SUMPRODUCT(AM$2:AM481,$AH$2:$AH481)/SUM($AH$2:$AH481),0)</f>
        <v>0</v>
      </c>
      <c r="BH481" s="11">
        <f>IF($AG481,SUMPRODUCT(AN$2:AN481,$AH$2:$AH481)/SUM($AH$2:$AH481),0)</f>
        <v>0</v>
      </c>
      <c r="BI481" s="11">
        <f>IF($AG481,SUMPRODUCT(AO$2:AO481,$AH$2:$AH481)/SUM($AH$2:$AH481),0)</f>
        <v>0</v>
      </c>
      <c r="BJ481" s="11">
        <f>IF($AG481,SUMPRODUCT(AP$2:AP481,$AH$2:$AH481)/SUM($AH$2:$AH481),0)</f>
        <v>0</v>
      </c>
      <c r="BK481" s="11">
        <f>IF($AG481,SUMPRODUCT(AQ$2:AQ481,$AH$2:$AH481)/SUM($AH$2:$AH481),0)</f>
        <v>0</v>
      </c>
      <c r="BL481" s="11">
        <f>IF($AG481,SUMPRODUCT(AR$2:AR481,$AH$2:$AH481)/SUM($AH$2:$AH481),0)</f>
        <v>0</v>
      </c>
      <c r="BM481" s="11">
        <f>IF($AG481,SUMPRODUCT(AS$2:AS481,$AH$2:$AH481)/SUM($AH$2:$AH481),0)</f>
        <v>0</v>
      </c>
      <c r="BN481" s="11">
        <f>IF($AG481,SUMPRODUCT(AT$2:AT481,$AH$2:$AH481)/SUM($AH$2:$AH481),0)</f>
        <v>0</v>
      </c>
      <c r="BO481" s="11">
        <f>IF($AG481,SUMPRODUCT(AU$2:AU481,$AH$2:$AH481)/SUM($AH$2:$AH481),0)</f>
        <v>0</v>
      </c>
      <c r="BP481" s="11">
        <f>IF($AG481,SUMPRODUCT(AV$2:AV481,$AH$2:$AH481)/SUM($AH$2:$AH481),0)</f>
        <v>0</v>
      </c>
      <c r="BQ481" s="11">
        <f>IF($AG481,SUMPRODUCT(AW$2:AW481,$AH$2:$AH481)/SUM($AH$2:$AH481),0)</f>
        <v>0</v>
      </c>
      <c r="BR481" s="11">
        <f>IF($AG481,SUMPRODUCT(AX$2:AX481,$AH$2:$AH481)/SUM($AH$2:$AH481),0)</f>
        <v>0</v>
      </c>
      <c r="BS481" s="11">
        <f>IF($AG481,SUMPRODUCT(AY$2:AY481,$AH$2:$AH481)/SUM($AH$2:$AH481),0)</f>
        <v>0</v>
      </c>
      <c r="BT481" s="11">
        <f>IF($AG481,SUMPRODUCT(AZ$2:AZ481,$AH$2:$AH481)/SUM($AH$2:$AH481),0)</f>
        <v>0</v>
      </c>
      <c r="BU481" s="11">
        <f>IF($AG481,SUMPRODUCT(BA$2:BA481,$AH$2:$AH481)/SUM($AH$2:$AH481),0)</f>
        <v>0</v>
      </c>
      <c r="BV481" s="11"/>
      <c r="BW481" s="109" cm="1">
        <f t="array" ref="BW481">IF($AG481,SQRT(SUMPRODUCT($AH$2:$AH481, (AI$2:AI481-BC481)^2)/(SUM($AH$2:$AH481)-1)),0)</f>
        <v>0</v>
      </c>
      <c r="BX481" s="109" cm="1">
        <f t="array" ref="BX481">IF($AG481,SQRT(SUMPRODUCT($AH$2:$AH481, (AJ$2:AJ481-BD481)^2)/(SUM($AH$2:$AH481)-1)),0)</f>
        <v>0</v>
      </c>
      <c r="BY481" s="109" cm="1">
        <f t="array" ref="BY481">IF($AG481,SQRT(SUMPRODUCT($AH$2:$AH481, (AK$2:AK481-BE481)^2)/(SUM($AH$2:$AH481)-1)),0)</f>
        <v>0</v>
      </c>
      <c r="BZ481" s="109" cm="1">
        <f t="array" ref="BZ481">IF($AG481,SQRT(SUMPRODUCT($AH$2:$AH481, (AL$2:AL481-BF481)^2)/(SUM($AH$2:$AH481)-1)),0)</f>
        <v>0</v>
      </c>
      <c r="CA481" s="109" cm="1">
        <f t="array" ref="CA481">IF($AG481,SQRT(SUMPRODUCT($AH$2:$AH481, (AM$2:AM481-BG481)^2)/(SUM($AH$2:$AH481)-1)),0)</f>
        <v>0</v>
      </c>
      <c r="CB481" s="109" cm="1">
        <f t="array" ref="CB481">IF($AG481,SQRT(SUMPRODUCT($AH$2:$AH481, (AN$2:AN481-BH481)^2)/(SUM($AH$2:$AH481)-1)),0)</f>
        <v>0</v>
      </c>
      <c r="CC481" s="109" cm="1">
        <f t="array" ref="CC481">IF($AG481,SQRT(SUMPRODUCT($AH$2:$AH481, (AO$2:AO481-BI481)^2)/(SUM($AH$2:$AH481)-1)),0)</f>
        <v>0</v>
      </c>
      <c r="CD481" s="109" cm="1">
        <f t="array" ref="CD481">IF($AG481,SQRT(SUMPRODUCT($AH$2:$AH481, (AP$2:AP481-BJ481)^2)/(SUM($AH$2:$AH481)-1)),0)</f>
        <v>0</v>
      </c>
      <c r="CE481" s="109" cm="1">
        <f t="array" ref="CE481">IF($AG481,SQRT(SUMPRODUCT($AH$2:$AH481, (AQ$2:AQ481-BK481)^2)/(SUM($AH$2:$AH481)-1)),0)</f>
        <v>0</v>
      </c>
      <c r="CF481" s="109" cm="1">
        <f t="array" ref="CF481">IF($AG481,SQRT(SUMPRODUCT($AH$2:$AH481, (AR$2:AR481-BL481)^2)/(SUM($AH$2:$AH481)-1)),0)</f>
        <v>0</v>
      </c>
      <c r="CG481" s="109" cm="1">
        <f t="array" ref="CG481">IF($AG481,SQRT(SUMPRODUCT($AH$2:$AH481, (AS$2:AS481-BM481)^2)/(SUM($AH$2:$AH481)-1)),0)</f>
        <v>0</v>
      </c>
      <c r="CH481" s="109" cm="1">
        <f t="array" ref="CH481">IF($AG481,SQRT(SUMPRODUCT($AH$2:$AH481, (AT$2:AT481-BN481)^2)/(SUM($AH$2:$AH481)-1)),0)</f>
        <v>0</v>
      </c>
      <c r="CI481" s="109" cm="1">
        <f t="array" ref="CI481">IF($AG481,SQRT(SUMPRODUCT($AH$2:$AH481, (AU$2:AU481-BO481)^2)/(SUM($AH$2:$AH481)-1)),0)</f>
        <v>0</v>
      </c>
      <c r="CJ481" s="109" cm="1">
        <f t="array" ref="CJ481">IF($AG481,SQRT(SUMPRODUCT($AH$2:$AH481, (AV$2:AV481-BP481)^2)/(SUM($AH$2:$AH481)-1)),0)</f>
        <v>0</v>
      </c>
      <c r="CK481" s="109" cm="1">
        <f t="array" ref="CK481">IF($AG481,SQRT(SUMPRODUCT($AH$2:$AH481, (AW$2:AW481-BQ481)^2)/(SUM($AH$2:$AH481)-1)),0)</f>
        <v>0</v>
      </c>
      <c r="CL481" s="109" cm="1">
        <f t="array" ref="CL481">IF($AG481,SQRT(SUMPRODUCT($AH$2:$AH481, (AX$2:AX481-BR481)^2)/(SUM($AH$2:$AH481)-1)),0)</f>
        <v>0</v>
      </c>
      <c r="CM481" s="109" cm="1">
        <f t="array" ref="CM481">IF($AG481,SQRT(SUMPRODUCT($AH$2:$AH481, (AY$2:AY481-BS481)^2)/(SUM($AH$2:$AH481)-1)),0)</f>
        <v>0</v>
      </c>
      <c r="CN481" s="109" cm="1">
        <f t="array" ref="CN481">IF($AG481,SQRT(SUMPRODUCT($AH$2:$AH481, (AZ$2:AZ481-BT481)^2)/(SUM($AH$2:$AH481)-1)),0)</f>
        <v>0</v>
      </c>
      <c r="CO481" s="109" cm="1">
        <f t="array" ref="CO481">IF($AG481,SQRT(SUMPRODUCT($AH$2:$AH481, (BA$2:BA481-BU481)^2)/(SUM($AH$2:$AH481)-1)),0)</f>
        <v>0</v>
      </c>
    </row>
    <row r="482" spans="34:93" x14ac:dyDescent="0.25">
      <c r="AH482" s="99" t="str">
        <f t="shared" si="115"/>
        <v/>
      </c>
      <c r="AI482" s="11">
        <f t="shared" ref="AI482:AR491" ca="1" si="126">IF(AI$1&lt;&gt;0,SUMIFS(INDIRECT(AI$1), Fecha,$AG482),0)</f>
        <v>0</v>
      </c>
      <c r="AJ482" s="11">
        <f t="shared" ca="1" si="126"/>
        <v>0</v>
      </c>
      <c r="AK482" s="11">
        <f t="shared" ca="1" si="126"/>
        <v>0</v>
      </c>
      <c r="AL482" s="11">
        <f t="shared" ca="1" si="126"/>
        <v>0</v>
      </c>
      <c r="AM482" s="11">
        <f t="shared" ca="1" si="126"/>
        <v>0</v>
      </c>
      <c r="AN482" s="11">
        <f t="shared" ca="1" si="126"/>
        <v>0</v>
      </c>
      <c r="AO482" s="11">
        <f t="shared" ca="1" si="126"/>
        <v>0</v>
      </c>
      <c r="AP482" s="11">
        <f t="shared" ca="1" si="126"/>
        <v>0</v>
      </c>
      <c r="AQ482" s="11">
        <f t="shared" ca="1" si="126"/>
        <v>0</v>
      </c>
      <c r="AR482" s="11">
        <f t="shared" ca="1" si="126"/>
        <v>0</v>
      </c>
      <c r="AS482" s="11">
        <f t="shared" ref="AS482:BA491" ca="1" si="127">IF(AS$1&lt;&gt;0,SUMIFS(INDIRECT(AS$1), Fecha,$AG482),0)</f>
        <v>0</v>
      </c>
      <c r="AT482" s="11">
        <f t="shared" ca="1" si="127"/>
        <v>0</v>
      </c>
      <c r="AU482" s="11">
        <f t="shared" ca="1" si="127"/>
        <v>0</v>
      </c>
      <c r="AV482" s="11">
        <f t="shared" ca="1" si="127"/>
        <v>0</v>
      </c>
      <c r="AW482" s="11">
        <f t="shared" ca="1" si="127"/>
        <v>0</v>
      </c>
      <c r="AX482" s="11">
        <f t="shared" ca="1" si="127"/>
        <v>0</v>
      </c>
      <c r="AY482" s="11">
        <f t="shared" ca="1" si="127"/>
        <v>0</v>
      </c>
      <c r="AZ482" s="11">
        <f t="shared" ca="1" si="127"/>
        <v>0</v>
      </c>
      <c r="BA482" s="11">
        <f t="shared" ca="1" si="127"/>
        <v>0</v>
      </c>
      <c r="BB482" s="11"/>
      <c r="BC482" s="11">
        <f>IF($AG482,SUMPRODUCT(AI$2:AI482,$AH$2:$AH482)/SUM($AH$2:$AH482),0)</f>
        <v>0</v>
      </c>
      <c r="BD482" s="11">
        <f>IF($AG482,SUMPRODUCT(AJ$2:AJ482,$AH$2:$AH482)/SUM($AH$2:$AH482),0)</f>
        <v>0</v>
      </c>
      <c r="BE482" s="11">
        <f>IF($AG482,SUMPRODUCT(AK$2:AK482,$AH$2:$AH482)/SUM($AH$2:$AH482),0)</f>
        <v>0</v>
      </c>
      <c r="BF482" s="11">
        <f>IF($AG482,SUMPRODUCT(AL$2:AL482,$AH$2:$AH482)/SUM($AH$2:$AH482),0)</f>
        <v>0</v>
      </c>
      <c r="BG482" s="11">
        <f>IF($AG482,SUMPRODUCT(AM$2:AM482,$AH$2:$AH482)/SUM($AH$2:$AH482),0)</f>
        <v>0</v>
      </c>
      <c r="BH482" s="11">
        <f>IF($AG482,SUMPRODUCT(AN$2:AN482,$AH$2:$AH482)/SUM($AH$2:$AH482),0)</f>
        <v>0</v>
      </c>
      <c r="BI482" s="11">
        <f>IF($AG482,SUMPRODUCT(AO$2:AO482,$AH$2:$AH482)/SUM($AH$2:$AH482),0)</f>
        <v>0</v>
      </c>
      <c r="BJ482" s="11">
        <f>IF($AG482,SUMPRODUCT(AP$2:AP482,$AH$2:$AH482)/SUM($AH$2:$AH482),0)</f>
        <v>0</v>
      </c>
      <c r="BK482" s="11">
        <f>IF($AG482,SUMPRODUCT(AQ$2:AQ482,$AH$2:$AH482)/SUM($AH$2:$AH482),0)</f>
        <v>0</v>
      </c>
      <c r="BL482" s="11">
        <f>IF($AG482,SUMPRODUCT(AR$2:AR482,$AH$2:$AH482)/SUM($AH$2:$AH482),0)</f>
        <v>0</v>
      </c>
      <c r="BM482" s="11">
        <f>IF($AG482,SUMPRODUCT(AS$2:AS482,$AH$2:$AH482)/SUM($AH$2:$AH482),0)</f>
        <v>0</v>
      </c>
      <c r="BN482" s="11">
        <f>IF($AG482,SUMPRODUCT(AT$2:AT482,$AH$2:$AH482)/SUM($AH$2:$AH482),0)</f>
        <v>0</v>
      </c>
      <c r="BO482" s="11">
        <f>IF($AG482,SUMPRODUCT(AU$2:AU482,$AH$2:$AH482)/SUM($AH$2:$AH482),0)</f>
        <v>0</v>
      </c>
      <c r="BP482" s="11">
        <f>IF($AG482,SUMPRODUCT(AV$2:AV482,$AH$2:$AH482)/SUM($AH$2:$AH482),0)</f>
        <v>0</v>
      </c>
      <c r="BQ482" s="11">
        <f>IF($AG482,SUMPRODUCT(AW$2:AW482,$AH$2:$AH482)/SUM($AH$2:$AH482),0)</f>
        <v>0</v>
      </c>
      <c r="BR482" s="11">
        <f>IF($AG482,SUMPRODUCT(AX$2:AX482,$AH$2:$AH482)/SUM($AH$2:$AH482),0)</f>
        <v>0</v>
      </c>
      <c r="BS482" s="11">
        <f>IF($AG482,SUMPRODUCT(AY$2:AY482,$AH$2:$AH482)/SUM($AH$2:$AH482),0)</f>
        <v>0</v>
      </c>
      <c r="BT482" s="11">
        <f>IF($AG482,SUMPRODUCT(AZ$2:AZ482,$AH$2:$AH482)/SUM($AH$2:$AH482),0)</f>
        <v>0</v>
      </c>
      <c r="BU482" s="11">
        <f>IF($AG482,SUMPRODUCT(BA$2:BA482,$AH$2:$AH482)/SUM($AH$2:$AH482),0)</f>
        <v>0</v>
      </c>
      <c r="BV482" s="11"/>
      <c r="BW482" s="109" cm="1">
        <f t="array" ref="BW482">IF($AG482,SQRT(SUMPRODUCT($AH$2:$AH482, (AI$2:AI482-BC482)^2)/(SUM($AH$2:$AH482)-1)),0)</f>
        <v>0</v>
      </c>
      <c r="BX482" s="109" cm="1">
        <f t="array" ref="BX482">IF($AG482,SQRT(SUMPRODUCT($AH$2:$AH482, (AJ$2:AJ482-BD482)^2)/(SUM($AH$2:$AH482)-1)),0)</f>
        <v>0</v>
      </c>
      <c r="BY482" s="109" cm="1">
        <f t="array" ref="BY482">IF($AG482,SQRT(SUMPRODUCT($AH$2:$AH482, (AK$2:AK482-BE482)^2)/(SUM($AH$2:$AH482)-1)),0)</f>
        <v>0</v>
      </c>
      <c r="BZ482" s="109" cm="1">
        <f t="array" ref="BZ482">IF($AG482,SQRT(SUMPRODUCT($AH$2:$AH482, (AL$2:AL482-BF482)^2)/(SUM($AH$2:$AH482)-1)),0)</f>
        <v>0</v>
      </c>
      <c r="CA482" s="109" cm="1">
        <f t="array" ref="CA482">IF($AG482,SQRT(SUMPRODUCT($AH$2:$AH482, (AM$2:AM482-BG482)^2)/(SUM($AH$2:$AH482)-1)),0)</f>
        <v>0</v>
      </c>
      <c r="CB482" s="109" cm="1">
        <f t="array" ref="CB482">IF($AG482,SQRT(SUMPRODUCT($AH$2:$AH482, (AN$2:AN482-BH482)^2)/(SUM($AH$2:$AH482)-1)),0)</f>
        <v>0</v>
      </c>
      <c r="CC482" s="109" cm="1">
        <f t="array" ref="CC482">IF($AG482,SQRT(SUMPRODUCT($AH$2:$AH482, (AO$2:AO482-BI482)^2)/(SUM($AH$2:$AH482)-1)),0)</f>
        <v>0</v>
      </c>
      <c r="CD482" s="109" cm="1">
        <f t="array" ref="CD482">IF($AG482,SQRT(SUMPRODUCT($AH$2:$AH482, (AP$2:AP482-BJ482)^2)/(SUM($AH$2:$AH482)-1)),0)</f>
        <v>0</v>
      </c>
      <c r="CE482" s="109" cm="1">
        <f t="array" ref="CE482">IF($AG482,SQRT(SUMPRODUCT($AH$2:$AH482, (AQ$2:AQ482-BK482)^2)/(SUM($AH$2:$AH482)-1)),0)</f>
        <v>0</v>
      </c>
      <c r="CF482" s="109" cm="1">
        <f t="array" ref="CF482">IF($AG482,SQRT(SUMPRODUCT($AH$2:$AH482, (AR$2:AR482-BL482)^2)/(SUM($AH$2:$AH482)-1)),0)</f>
        <v>0</v>
      </c>
      <c r="CG482" s="109" cm="1">
        <f t="array" ref="CG482">IF($AG482,SQRT(SUMPRODUCT($AH$2:$AH482, (AS$2:AS482-BM482)^2)/(SUM($AH$2:$AH482)-1)),0)</f>
        <v>0</v>
      </c>
      <c r="CH482" s="109" cm="1">
        <f t="array" ref="CH482">IF($AG482,SQRT(SUMPRODUCT($AH$2:$AH482, (AT$2:AT482-BN482)^2)/(SUM($AH$2:$AH482)-1)),0)</f>
        <v>0</v>
      </c>
      <c r="CI482" s="109" cm="1">
        <f t="array" ref="CI482">IF($AG482,SQRT(SUMPRODUCT($AH$2:$AH482, (AU$2:AU482-BO482)^2)/(SUM($AH$2:$AH482)-1)),0)</f>
        <v>0</v>
      </c>
      <c r="CJ482" s="109" cm="1">
        <f t="array" ref="CJ482">IF($AG482,SQRT(SUMPRODUCT($AH$2:$AH482, (AV$2:AV482-BP482)^2)/(SUM($AH$2:$AH482)-1)),0)</f>
        <v>0</v>
      </c>
      <c r="CK482" s="109" cm="1">
        <f t="array" ref="CK482">IF($AG482,SQRT(SUMPRODUCT($AH$2:$AH482, (AW$2:AW482-BQ482)^2)/(SUM($AH$2:$AH482)-1)),0)</f>
        <v>0</v>
      </c>
      <c r="CL482" s="109" cm="1">
        <f t="array" ref="CL482">IF($AG482,SQRT(SUMPRODUCT($AH$2:$AH482, (AX$2:AX482-BR482)^2)/(SUM($AH$2:$AH482)-1)),0)</f>
        <v>0</v>
      </c>
      <c r="CM482" s="109" cm="1">
        <f t="array" ref="CM482">IF($AG482,SQRT(SUMPRODUCT($AH$2:$AH482, (AY$2:AY482-BS482)^2)/(SUM($AH$2:$AH482)-1)),0)</f>
        <v>0</v>
      </c>
      <c r="CN482" s="109" cm="1">
        <f t="array" ref="CN482">IF($AG482,SQRT(SUMPRODUCT($AH$2:$AH482, (AZ$2:AZ482-BT482)^2)/(SUM($AH$2:$AH482)-1)),0)</f>
        <v>0</v>
      </c>
      <c r="CO482" s="109" cm="1">
        <f t="array" ref="CO482">IF($AG482,SQRT(SUMPRODUCT($AH$2:$AH482, (BA$2:BA482-BU482)^2)/(SUM($AH$2:$AH482)-1)),0)</f>
        <v>0</v>
      </c>
    </row>
    <row r="483" spans="34:93" x14ac:dyDescent="0.25">
      <c r="AH483" s="99" t="str">
        <f t="shared" si="115"/>
        <v/>
      </c>
      <c r="AI483" s="11">
        <f t="shared" ca="1" si="126"/>
        <v>0</v>
      </c>
      <c r="AJ483" s="11">
        <f t="shared" ca="1" si="126"/>
        <v>0</v>
      </c>
      <c r="AK483" s="11">
        <f t="shared" ca="1" si="126"/>
        <v>0</v>
      </c>
      <c r="AL483" s="11">
        <f t="shared" ca="1" si="126"/>
        <v>0</v>
      </c>
      <c r="AM483" s="11">
        <f t="shared" ca="1" si="126"/>
        <v>0</v>
      </c>
      <c r="AN483" s="11">
        <f t="shared" ca="1" si="126"/>
        <v>0</v>
      </c>
      <c r="AO483" s="11">
        <f t="shared" ca="1" si="126"/>
        <v>0</v>
      </c>
      <c r="AP483" s="11">
        <f t="shared" ca="1" si="126"/>
        <v>0</v>
      </c>
      <c r="AQ483" s="11">
        <f t="shared" ca="1" si="126"/>
        <v>0</v>
      </c>
      <c r="AR483" s="11">
        <f t="shared" ca="1" si="126"/>
        <v>0</v>
      </c>
      <c r="AS483" s="11">
        <f t="shared" ca="1" si="127"/>
        <v>0</v>
      </c>
      <c r="AT483" s="11">
        <f t="shared" ca="1" si="127"/>
        <v>0</v>
      </c>
      <c r="AU483" s="11">
        <f t="shared" ca="1" si="127"/>
        <v>0</v>
      </c>
      <c r="AV483" s="11">
        <f t="shared" ca="1" si="127"/>
        <v>0</v>
      </c>
      <c r="AW483" s="11">
        <f t="shared" ca="1" si="127"/>
        <v>0</v>
      </c>
      <c r="AX483" s="11">
        <f t="shared" ca="1" si="127"/>
        <v>0</v>
      </c>
      <c r="AY483" s="11">
        <f t="shared" ca="1" si="127"/>
        <v>0</v>
      </c>
      <c r="AZ483" s="11">
        <f t="shared" ca="1" si="127"/>
        <v>0</v>
      </c>
      <c r="BA483" s="11">
        <f t="shared" ca="1" si="127"/>
        <v>0</v>
      </c>
      <c r="BB483" s="11"/>
      <c r="BC483" s="11">
        <f>IF($AG483,SUMPRODUCT(AI$2:AI483,$AH$2:$AH483)/SUM($AH$2:$AH483),0)</f>
        <v>0</v>
      </c>
      <c r="BD483" s="11">
        <f>IF($AG483,SUMPRODUCT(AJ$2:AJ483,$AH$2:$AH483)/SUM($AH$2:$AH483),0)</f>
        <v>0</v>
      </c>
      <c r="BE483" s="11">
        <f>IF($AG483,SUMPRODUCT(AK$2:AK483,$AH$2:$AH483)/SUM($AH$2:$AH483),0)</f>
        <v>0</v>
      </c>
      <c r="BF483" s="11">
        <f>IF($AG483,SUMPRODUCT(AL$2:AL483,$AH$2:$AH483)/SUM($AH$2:$AH483),0)</f>
        <v>0</v>
      </c>
      <c r="BG483" s="11">
        <f>IF($AG483,SUMPRODUCT(AM$2:AM483,$AH$2:$AH483)/SUM($AH$2:$AH483),0)</f>
        <v>0</v>
      </c>
      <c r="BH483" s="11">
        <f>IF($AG483,SUMPRODUCT(AN$2:AN483,$AH$2:$AH483)/SUM($AH$2:$AH483),0)</f>
        <v>0</v>
      </c>
      <c r="BI483" s="11">
        <f>IF($AG483,SUMPRODUCT(AO$2:AO483,$AH$2:$AH483)/SUM($AH$2:$AH483),0)</f>
        <v>0</v>
      </c>
      <c r="BJ483" s="11">
        <f>IF($AG483,SUMPRODUCT(AP$2:AP483,$AH$2:$AH483)/SUM($AH$2:$AH483),0)</f>
        <v>0</v>
      </c>
      <c r="BK483" s="11">
        <f>IF($AG483,SUMPRODUCT(AQ$2:AQ483,$AH$2:$AH483)/SUM($AH$2:$AH483),0)</f>
        <v>0</v>
      </c>
      <c r="BL483" s="11">
        <f>IF($AG483,SUMPRODUCT(AR$2:AR483,$AH$2:$AH483)/SUM($AH$2:$AH483),0)</f>
        <v>0</v>
      </c>
      <c r="BM483" s="11">
        <f>IF($AG483,SUMPRODUCT(AS$2:AS483,$AH$2:$AH483)/SUM($AH$2:$AH483),0)</f>
        <v>0</v>
      </c>
      <c r="BN483" s="11">
        <f>IF($AG483,SUMPRODUCT(AT$2:AT483,$AH$2:$AH483)/SUM($AH$2:$AH483),0)</f>
        <v>0</v>
      </c>
      <c r="BO483" s="11">
        <f>IF($AG483,SUMPRODUCT(AU$2:AU483,$AH$2:$AH483)/SUM($AH$2:$AH483),0)</f>
        <v>0</v>
      </c>
      <c r="BP483" s="11">
        <f>IF($AG483,SUMPRODUCT(AV$2:AV483,$AH$2:$AH483)/SUM($AH$2:$AH483),0)</f>
        <v>0</v>
      </c>
      <c r="BQ483" s="11">
        <f>IF($AG483,SUMPRODUCT(AW$2:AW483,$AH$2:$AH483)/SUM($AH$2:$AH483),0)</f>
        <v>0</v>
      </c>
      <c r="BR483" s="11">
        <f>IF($AG483,SUMPRODUCT(AX$2:AX483,$AH$2:$AH483)/SUM($AH$2:$AH483),0)</f>
        <v>0</v>
      </c>
      <c r="BS483" s="11">
        <f>IF($AG483,SUMPRODUCT(AY$2:AY483,$AH$2:$AH483)/SUM($AH$2:$AH483),0)</f>
        <v>0</v>
      </c>
      <c r="BT483" s="11">
        <f>IF($AG483,SUMPRODUCT(AZ$2:AZ483,$AH$2:$AH483)/SUM($AH$2:$AH483),0)</f>
        <v>0</v>
      </c>
      <c r="BU483" s="11">
        <f>IF($AG483,SUMPRODUCT(BA$2:BA483,$AH$2:$AH483)/SUM($AH$2:$AH483),0)</f>
        <v>0</v>
      </c>
      <c r="BV483" s="11"/>
      <c r="BW483" s="109" cm="1">
        <f t="array" ref="BW483">IF($AG483,SQRT(SUMPRODUCT($AH$2:$AH483, (AI$2:AI483-BC483)^2)/(SUM($AH$2:$AH483)-1)),0)</f>
        <v>0</v>
      </c>
      <c r="BX483" s="109" cm="1">
        <f t="array" ref="BX483">IF($AG483,SQRT(SUMPRODUCT($AH$2:$AH483, (AJ$2:AJ483-BD483)^2)/(SUM($AH$2:$AH483)-1)),0)</f>
        <v>0</v>
      </c>
      <c r="BY483" s="109" cm="1">
        <f t="array" ref="BY483">IF($AG483,SQRT(SUMPRODUCT($AH$2:$AH483, (AK$2:AK483-BE483)^2)/(SUM($AH$2:$AH483)-1)),0)</f>
        <v>0</v>
      </c>
      <c r="BZ483" s="109" cm="1">
        <f t="array" ref="BZ483">IF($AG483,SQRT(SUMPRODUCT($AH$2:$AH483, (AL$2:AL483-BF483)^2)/(SUM($AH$2:$AH483)-1)),0)</f>
        <v>0</v>
      </c>
      <c r="CA483" s="109" cm="1">
        <f t="array" ref="CA483">IF($AG483,SQRT(SUMPRODUCT($AH$2:$AH483, (AM$2:AM483-BG483)^2)/(SUM($AH$2:$AH483)-1)),0)</f>
        <v>0</v>
      </c>
      <c r="CB483" s="109" cm="1">
        <f t="array" ref="CB483">IF($AG483,SQRT(SUMPRODUCT($AH$2:$AH483, (AN$2:AN483-BH483)^2)/(SUM($AH$2:$AH483)-1)),0)</f>
        <v>0</v>
      </c>
      <c r="CC483" s="109" cm="1">
        <f t="array" ref="CC483">IF($AG483,SQRT(SUMPRODUCT($AH$2:$AH483, (AO$2:AO483-BI483)^2)/(SUM($AH$2:$AH483)-1)),0)</f>
        <v>0</v>
      </c>
      <c r="CD483" s="109" cm="1">
        <f t="array" ref="CD483">IF($AG483,SQRT(SUMPRODUCT($AH$2:$AH483, (AP$2:AP483-BJ483)^2)/(SUM($AH$2:$AH483)-1)),0)</f>
        <v>0</v>
      </c>
      <c r="CE483" s="109" cm="1">
        <f t="array" ref="CE483">IF($AG483,SQRT(SUMPRODUCT($AH$2:$AH483, (AQ$2:AQ483-BK483)^2)/(SUM($AH$2:$AH483)-1)),0)</f>
        <v>0</v>
      </c>
      <c r="CF483" s="109" cm="1">
        <f t="array" ref="CF483">IF($AG483,SQRT(SUMPRODUCT($AH$2:$AH483, (AR$2:AR483-BL483)^2)/(SUM($AH$2:$AH483)-1)),0)</f>
        <v>0</v>
      </c>
      <c r="CG483" s="109" cm="1">
        <f t="array" ref="CG483">IF($AG483,SQRT(SUMPRODUCT($AH$2:$AH483, (AS$2:AS483-BM483)^2)/(SUM($AH$2:$AH483)-1)),0)</f>
        <v>0</v>
      </c>
      <c r="CH483" s="109" cm="1">
        <f t="array" ref="CH483">IF($AG483,SQRT(SUMPRODUCT($AH$2:$AH483, (AT$2:AT483-BN483)^2)/(SUM($AH$2:$AH483)-1)),0)</f>
        <v>0</v>
      </c>
      <c r="CI483" s="109" cm="1">
        <f t="array" ref="CI483">IF($AG483,SQRT(SUMPRODUCT($AH$2:$AH483, (AU$2:AU483-BO483)^2)/(SUM($AH$2:$AH483)-1)),0)</f>
        <v>0</v>
      </c>
      <c r="CJ483" s="109" cm="1">
        <f t="array" ref="CJ483">IF($AG483,SQRT(SUMPRODUCT($AH$2:$AH483, (AV$2:AV483-BP483)^2)/(SUM($AH$2:$AH483)-1)),0)</f>
        <v>0</v>
      </c>
      <c r="CK483" s="109" cm="1">
        <f t="array" ref="CK483">IF($AG483,SQRT(SUMPRODUCT($AH$2:$AH483, (AW$2:AW483-BQ483)^2)/(SUM($AH$2:$AH483)-1)),0)</f>
        <v>0</v>
      </c>
      <c r="CL483" s="109" cm="1">
        <f t="array" ref="CL483">IF($AG483,SQRT(SUMPRODUCT($AH$2:$AH483, (AX$2:AX483-BR483)^2)/(SUM($AH$2:$AH483)-1)),0)</f>
        <v>0</v>
      </c>
      <c r="CM483" s="109" cm="1">
        <f t="array" ref="CM483">IF($AG483,SQRT(SUMPRODUCT($AH$2:$AH483, (AY$2:AY483-BS483)^2)/(SUM($AH$2:$AH483)-1)),0)</f>
        <v>0</v>
      </c>
      <c r="CN483" s="109" cm="1">
        <f t="array" ref="CN483">IF($AG483,SQRT(SUMPRODUCT($AH$2:$AH483, (AZ$2:AZ483-BT483)^2)/(SUM($AH$2:$AH483)-1)),0)</f>
        <v>0</v>
      </c>
      <c r="CO483" s="109" cm="1">
        <f t="array" ref="CO483">IF($AG483,SQRT(SUMPRODUCT($AH$2:$AH483, (BA$2:BA483-BU483)^2)/(SUM($AH$2:$AH483)-1)),0)</f>
        <v>0</v>
      </c>
    </row>
    <row r="484" spans="34:93" x14ac:dyDescent="0.25">
      <c r="AH484" s="99" t="str">
        <f t="shared" si="115"/>
        <v/>
      </c>
      <c r="AI484" s="11">
        <f t="shared" ca="1" si="126"/>
        <v>0</v>
      </c>
      <c r="AJ484" s="11">
        <f t="shared" ca="1" si="126"/>
        <v>0</v>
      </c>
      <c r="AK484" s="11">
        <f t="shared" ca="1" si="126"/>
        <v>0</v>
      </c>
      <c r="AL484" s="11">
        <f t="shared" ca="1" si="126"/>
        <v>0</v>
      </c>
      <c r="AM484" s="11">
        <f t="shared" ca="1" si="126"/>
        <v>0</v>
      </c>
      <c r="AN484" s="11">
        <f t="shared" ca="1" si="126"/>
        <v>0</v>
      </c>
      <c r="AO484" s="11">
        <f t="shared" ca="1" si="126"/>
        <v>0</v>
      </c>
      <c r="AP484" s="11">
        <f t="shared" ca="1" si="126"/>
        <v>0</v>
      </c>
      <c r="AQ484" s="11">
        <f t="shared" ca="1" si="126"/>
        <v>0</v>
      </c>
      <c r="AR484" s="11">
        <f t="shared" ca="1" si="126"/>
        <v>0</v>
      </c>
      <c r="AS484" s="11">
        <f t="shared" ca="1" si="127"/>
        <v>0</v>
      </c>
      <c r="AT484" s="11">
        <f t="shared" ca="1" si="127"/>
        <v>0</v>
      </c>
      <c r="AU484" s="11">
        <f t="shared" ca="1" si="127"/>
        <v>0</v>
      </c>
      <c r="AV484" s="11">
        <f t="shared" ca="1" si="127"/>
        <v>0</v>
      </c>
      <c r="AW484" s="11">
        <f t="shared" ca="1" si="127"/>
        <v>0</v>
      </c>
      <c r="AX484" s="11">
        <f t="shared" ca="1" si="127"/>
        <v>0</v>
      </c>
      <c r="AY484" s="11">
        <f t="shared" ca="1" si="127"/>
        <v>0</v>
      </c>
      <c r="AZ484" s="11">
        <f t="shared" ca="1" si="127"/>
        <v>0</v>
      </c>
      <c r="BA484" s="11">
        <f t="shared" ca="1" si="127"/>
        <v>0</v>
      </c>
      <c r="BB484" s="11"/>
      <c r="BC484" s="11">
        <f>IF($AG484,SUMPRODUCT(AI$2:AI484,$AH$2:$AH484)/SUM($AH$2:$AH484),0)</f>
        <v>0</v>
      </c>
      <c r="BD484" s="11">
        <f>IF($AG484,SUMPRODUCT(AJ$2:AJ484,$AH$2:$AH484)/SUM($AH$2:$AH484),0)</f>
        <v>0</v>
      </c>
      <c r="BE484" s="11">
        <f>IF($AG484,SUMPRODUCT(AK$2:AK484,$AH$2:$AH484)/SUM($AH$2:$AH484),0)</f>
        <v>0</v>
      </c>
      <c r="BF484" s="11">
        <f>IF($AG484,SUMPRODUCT(AL$2:AL484,$AH$2:$AH484)/SUM($AH$2:$AH484),0)</f>
        <v>0</v>
      </c>
      <c r="BG484" s="11">
        <f>IF($AG484,SUMPRODUCT(AM$2:AM484,$AH$2:$AH484)/SUM($AH$2:$AH484),0)</f>
        <v>0</v>
      </c>
      <c r="BH484" s="11">
        <f>IF($AG484,SUMPRODUCT(AN$2:AN484,$AH$2:$AH484)/SUM($AH$2:$AH484),0)</f>
        <v>0</v>
      </c>
      <c r="BI484" s="11">
        <f>IF($AG484,SUMPRODUCT(AO$2:AO484,$AH$2:$AH484)/SUM($AH$2:$AH484),0)</f>
        <v>0</v>
      </c>
      <c r="BJ484" s="11">
        <f>IF($AG484,SUMPRODUCT(AP$2:AP484,$AH$2:$AH484)/SUM($AH$2:$AH484),0)</f>
        <v>0</v>
      </c>
      <c r="BK484" s="11">
        <f>IF($AG484,SUMPRODUCT(AQ$2:AQ484,$AH$2:$AH484)/SUM($AH$2:$AH484),0)</f>
        <v>0</v>
      </c>
      <c r="BL484" s="11">
        <f>IF($AG484,SUMPRODUCT(AR$2:AR484,$AH$2:$AH484)/SUM($AH$2:$AH484),0)</f>
        <v>0</v>
      </c>
      <c r="BM484" s="11">
        <f>IF($AG484,SUMPRODUCT(AS$2:AS484,$AH$2:$AH484)/SUM($AH$2:$AH484),0)</f>
        <v>0</v>
      </c>
      <c r="BN484" s="11">
        <f>IF($AG484,SUMPRODUCT(AT$2:AT484,$AH$2:$AH484)/SUM($AH$2:$AH484),0)</f>
        <v>0</v>
      </c>
      <c r="BO484" s="11">
        <f>IF($AG484,SUMPRODUCT(AU$2:AU484,$AH$2:$AH484)/SUM($AH$2:$AH484),0)</f>
        <v>0</v>
      </c>
      <c r="BP484" s="11">
        <f>IF($AG484,SUMPRODUCT(AV$2:AV484,$AH$2:$AH484)/SUM($AH$2:$AH484),0)</f>
        <v>0</v>
      </c>
      <c r="BQ484" s="11">
        <f>IF($AG484,SUMPRODUCT(AW$2:AW484,$AH$2:$AH484)/SUM($AH$2:$AH484),0)</f>
        <v>0</v>
      </c>
      <c r="BR484" s="11">
        <f>IF($AG484,SUMPRODUCT(AX$2:AX484,$AH$2:$AH484)/SUM($AH$2:$AH484),0)</f>
        <v>0</v>
      </c>
      <c r="BS484" s="11">
        <f>IF($AG484,SUMPRODUCT(AY$2:AY484,$AH$2:$AH484)/SUM($AH$2:$AH484),0)</f>
        <v>0</v>
      </c>
      <c r="BT484" s="11">
        <f>IF($AG484,SUMPRODUCT(AZ$2:AZ484,$AH$2:$AH484)/SUM($AH$2:$AH484),0)</f>
        <v>0</v>
      </c>
      <c r="BU484" s="11">
        <f>IF($AG484,SUMPRODUCT(BA$2:BA484,$AH$2:$AH484)/SUM($AH$2:$AH484),0)</f>
        <v>0</v>
      </c>
      <c r="BV484" s="11"/>
      <c r="BW484" s="109" cm="1">
        <f t="array" ref="BW484">IF($AG484,SQRT(SUMPRODUCT($AH$2:$AH484, (AI$2:AI484-BC484)^2)/(SUM($AH$2:$AH484)-1)),0)</f>
        <v>0</v>
      </c>
      <c r="BX484" s="109" cm="1">
        <f t="array" ref="BX484">IF($AG484,SQRT(SUMPRODUCT($AH$2:$AH484, (AJ$2:AJ484-BD484)^2)/(SUM($AH$2:$AH484)-1)),0)</f>
        <v>0</v>
      </c>
      <c r="BY484" s="109" cm="1">
        <f t="array" ref="BY484">IF($AG484,SQRT(SUMPRODUCT($AH$2:$AH484, (AK$2:AK484-BE484)^2)/(SUM($AH$2:$AH484)-1)),0)</f>
        <v>0</v>
      </c>
      <c r="BZ484" s="109" cm="1">
        <f t="array" ref="BZ484">IF($AG484,SQRT(SUMPRODUCT($AH$2:$AH484, (AL$2:AL484-BF484)^2)/(SUM($AH$2:$AH484)-1)),0)</f>
        <v>0</v>
      </c>
      <c r="CA484" s="109" cm="1">
        <f t="array" ref="CA484">IF($AG484,SQRT(SUMPRODUCT($AH$2:$AH484, (AM$2:AM484-BG484)^2)/(SUM($AH$2:$AH484)-1)),0)</f>
        <v>0</v>
      </c>
      <c r="CB484" s="109" cm="1">
        <f t="array" ref="CB484">IF($AG484,SQRT(SUMPRODUCT($AH$2:$AH484, (AN$2:AN484-BH484)^2)/(SUM($AH$2:$AH484)-1)),0)</f>
        <v>0</v>
      </c>
      <c r="CC484" s="109" cm="1">
        <f t="array" ref="CC484">IF($AG484,SQRT(SUMPRODUCT($AH$2:$AH484, (AO$2:AO484-BI484)^2)/(SUM($AH$2:$AH484)-1)),0)</f>
        <v>0</v>
      </c>
      <c r="CD484" s="109" cm="1">
        <f t="array" ref="CD484">IF($AG484,SQRT(SUMPRODUCT($AH$2:$AH484, (AP$2:AP484-BJ484)^2)/(SUM($AH$2:$AH484)-1)),0)</f>
        <v>0</v>
      </c>
      <c r="CE484" s="109" cm="1">
        <f t="array" ref="CE484">IF($AG484,SQRT(SUMPRODUCT($AH$2:$AH484, (AQ$2:AQ484-BK484)^2)/(SUM($AH$2:$AH484)-1)),0)</f>
        <v>0</v>
      </c>
      <c r="CF484" s="109" cm="1">
        <f t="array" ref="CF484">IF($AG484,SQRT(SUMPRODUCT($AH$2:$AH484, (AR$2:AR484-BL484)^2)/(SUM($AH$2:$AH484)-1)),0)</f>
        <v>0</v>
      </c>
      <c r="CG484" s="109" cm="1">
        <f t="array" ref="CG484">IF($AG484,SQRT(SUMPRODUCT($AH$2:$AH484, (AS$2:AS484-BM484)^2)/(SUM($AH$2:$AH484)-1)),0)</f>
        <v>0</v>
      </c>
      <c r="CH484" s="109" cm="1">
        <f t="array" ref="CH484">IF($AG484,SQRT(SUMPRODUCT($AH$2:$AH484, (AT$2:AT484-BN484)^2)/(SUM($AH$2:$AH484)-1)),0)</f>
        <v>0</v>
      </c>
      <c r="CI484" s="109" cm="1">
        <f t="array" ref="CI484">IF($AG484,SQRT(SUMPRODUCT($AH$2:$AH484, (AU$2:AU484-BO484)^2)/(SUM($AH$2:$AH484)-1)),0)</f>
        <v>0</v>
      </c>
      <c r="CJ484" s="109" cm="1">
        <f t="array" ref="CJ484">IF($AG484,SQRT(SUMPRODUCT($AH$2:$AH484, (AV$2:AV484-BP484)^2)/(SUM($AH$2:$AH484)-1)),0)</f>
        <v>0</v>
      </c>
      <c r="CK484" s="109" cm="1">
        <f t="array" ref="CK484">IF($AG484,SQRT(SUMPRODUCT($AH$2:$AH484, (AW$2:AW484-BQ484)^2)/(SUM($AH$2:$AH484)-1)),0)</f>
        <v>0</v>
      </c>
      <c r="CL484" s="109" cm="1">
        <f t="array" ref="CL484">IF($AG484,SQRT(SUMPRODUCT($AH$2:$AH484, (AX$2:AX484-BR484)^2)/(SUM($AH$2:$AH484)-1)),0)</f>
        <v>0</v>
      </c>
      <c r="CM484" s="109" cm="1">
        <f t="array" ref="CM484">IF($AG484,SQRT(SUMPRODUCT($AH$2:$AH484, (AY$2:AY484-BS484)^2)/(SUM($AH$2:$AH484)-1)),0)</f>
        <v>0</v>
      </c>
      <c r="CN484" s="109" cm="1">
        <f t="array" ref="CN484">IF($AG484,SQRT(SUMPRODUCT($AH$2:$AH484, (AZ$2:AZ484-BT484)^2)/(SUM($AH$2:$AH484)-1)),0)</f>
        <v>0</v>
      </c>
      <c r="CO484" s="109" cm="1">
        <f t="array" ref="CO484">IF($AG484,SQRT(SUMPRODUCT($AH$2:$AH484, (BA$2:BA484-BU484)^2)/(SUM($AH$2:$AH484)-1)),0)</f>
        <v>0</v>
      </c>
    </row>
    <row r="485" spans="34:93" x14ac:dyDescent="0.25">
      <c r="AH485" s="99" t="str">
        <f t="shared" si="115"/>
        <v/>
      </c>
      <c r="AI485" s="11">
        <f t="shared" ca="1" si="126"/>
        <v>0</v>
      </c>
      <c r="AJ485" s="11">
        <f t="shared" ca="1" si="126"/>
        <v>0</v>
      </c>
      <c r="AK485" s="11">
        <f t="shared" ca="1" si="126"/>
        <v>0</v>
      </c>
      <c r="AL485" s="11">
        <f t="shared" ca="1" si="126"/>
        <v>0</v>
      </c>
      <c r="AM485" s="11">
        <f t="shared" ca="1" si="126"/>
        <v>0</v>
      </c>
      <c r="AN485" s="11">
        <f t="shared" ca="1" si="126"/>
        <v>0</v>
      </c>
      <c r="AO485" s="11">
        <f t="shared" ca="1" si="126"/>
        <v>0</v>
      </c>
      <c r="AP485" s="11">
        <f t="shared" ca="1" si="126"/>
        <v>0</v>
      </c>
      <c r="AQ485" s="11">
        <f t="shared" ca="1" si="126"/>
        <v>0</v>
      </c>
      <c r="AR485" s="11">
        <f t="shared" ca="1" si="126"/>
        <v>0</v>
      </c>
      <c r="AS485" s="11">
        <f t="shared" ca="1" si="127"/>
        <v>0</v>
      </c>
      <c r="AT485" s="11">
        <f t="shared" ca="1" si="127"/>
        <v>0</v>
      </c>
      <c r="AU485" s="11">
        <f t="shared" ca="1" si="127"/>
        <v>0</v>
      </c>
      <c r="AV485" s="11">
        <f t="shared" ca="1" si="127"/>
        <v>0</v>
      </c>
      <c r="AW485" s="11">
        <f t="shared" ca="1" si="127"/>
        <v>0</v>
      </c>
      <c r="AX485" s="11">
        <f t="shared" ca="1" si="127"/>
        <v>0</v>
      </c>
      <c r="AY485" s="11">
        <f t="shared" ca="1" si="127"/>
        <v>0</v>
      </c>
      <c r="AZ485" s="11">
        <f t="shared" ca="1" si="127"/>
        <v>0</v>
      </c>
      <c r="BA485" s="11">
        <f t="shared" ca="1" si="127"/>
        <v>0</v>
      </c>
      <c r="BB485" s="11"/>
      <c r="BC485" s="11">
        <f>IF($AG485,SUMPRODUCT(AI$2:AI485,$AH$2:$AH485)/SUM($AH$2:$AH485),0)</f>
        <v>0</v>
      </c>
      <c r="BD485" s="11">
        <f>IF($AG485,SUMPRODUCT(AJ$2:AJ485,$AH$2:$AH485)/SUM($AH$2:$AH485),0)</f>
        <v>0</v>
      </c>
      <c r="BE485" s="11">
        <f>IF($AG485,SUMPRODUCT(AK$2:AK485,$AH$2:$AH485)/SUM($AH$2:$AH485),0)</f>
        <v>0</v>
      </c>
      <c r="BF485" s="11">
        <f>IF($AG485,SUMPRODUCT(AL$2:AL485,$AH$2:$AH485)/SUM($AH$2:$AH485),0)</f>
        <v>0</v>
      </c>
      <c r="BG485" s="11">
        <f>IF($AG485,SUMPRODUCT(AM$2:AM485,$AH$2:$AH485)/SUM($AH$2:$AH485),0)</f>
        <v>0</v>
      </c>
      <c r="BH485" s="11">
        <f>IF($AG485,SUMPRODUCT(AN$2:AN485,$AH$2:$AH485)/SUM($AH$2:$AH485),0)</f>
        <v>0</v>
      </c>
      <c r="BI485" s="11">
        <f>IF($AG485,SUMPRODUCT(AO$2:AO485,$AH$2:$AH485)/SUM($AH$2:$AH485),0)</f>
        <v>0</v>
      </c>
      <c r="BJ485" s="11">
        <f>IF($AG485,SUMPRODUCT(AP$2:AP485,$AH$2:$AH485)/SUM($AH$2:$AH485),0)</f>
        <v>0</v>
      </c>
      <c r="BK485" s="11">
        <f>IF($AG485,SUMPRODUCT(AQ$2:AQ485,$AH$2:$AH485)/SUM($AH$2:$AH485),0)</f>
        <v>0</v>
      </c>
      <c r="BL485" s="11">
        <f>IF($AG485,SUMPRODUCT(AR$2:AR485,$AH$2:$AH485)/SUM($AH$2:$AH485),0)</f>
        <v>0</v>
      </c>
      <c r="BM485" s="11">
        <f>IF($AG485,SUMPRODUCT(AS$2:AS485,$AH$2:$AH485)/SUM($AH$2:$AH485),0)</f>
        <v>0</v>
      </c>
      <c r="BN485" s="11">
        <f>IF($AG485,SUMPRODUCT(AT$2:AT485,$AH$2:$AH485)/SUM($AH$2:$AH485),0)</f>
        <v>0</v>
      </c>
      <c r="BO485" s="11">
        <f>IF($AG485,SUMPRODUCT(AU$2:AU485,$AH$2:$AH485)/SUM($AH$2:$AH485),0)</f>
        <v>0</v>
      </c>
      <c r="BP485" s="11">
        <f>IF($AG485,SUMPRODUCT(AV$2:AV485,$AH$2:$AH485)/SUM($AH$2:$AH485),0)</f>
        <v>0</v>
      </c>
      <c r="BQ485" s="11">
        <f>IF($AG485,SUMPRODUCT(AW$2:AW485,$AH$2:$AH485)/SUM($AH$2:$AH485),0)</f>
        <v>0</v>
      </c>
      <c r="BR485" s="11">
        <f>IF($AG485,SUMPRODUCT(AX$2:AX485,$AH$2:$AH485)/SUM($AH$2:$AH485),0)</f>
        <v>0</v>
      </c>
      <c r="BS485" s="11">
        <f>IF($AG485,SUMPRODUCT(AY$2:AY485,$AH$2:$AH485)/SUM($AH$2:$AH485),0)</f>
        <v>0</v>
      </c>
      <c r="BT485" s="11">
        <f>IF($AG485,SUMPRODUCT(AZ$2:AZ485,$AH$2:$AH485)/SUM($AH$2:$AH485),0)</f>
        <v>0</v>
      </c>
      <c r="BU485" s="11">
        <f>IF($AG485,SUMPRODUCT(BA$2:BA485,$AH$2:$AH485)/SUM($AH$2:$AH485),0)</f>
        <v>0</v>
      </c>
      <c r="BV485" s="11"/>
      <c r="BW485" s="109" cm="1">
        <f t="array" ref="BW485">IF($AG485,SQRT(SUMPRODUCT($AH$2:$AH485, (AI$2:AI485-BC485)^2)/(SUM($AH$2:$AH485)-1)),0)</f>
        <v>0</v>
      </c>
      <c r="BX485" s="109" cm="1">
        <f t="array" ref="BX485">IF($AG485,SQRT(SUMPRODUCT($AH$2:$AH485, (AJ$2:AJ485-BD485)^2)/(SUM($AH$2:$AH485)-1)),0)</f>
        <v>0</v>
      </c>
      <c r="BY485" s="109" cm="1">
        <f t="array" ref="BY485">IF($AG485,SQRT(SUMPRODUCT($AH$2:$AH485, (AK$2:AK485-BE485)^2)/(SUM($AH$2:$AH485)-1)),0)</f>
        <v>0</v>
      </c>
      <c r="BZ485" s="109" cm="1">
        <f t="array" ref="BZ485">IF($AG485,SQRT(SUMPRODUCT($AH$2:$AH485, (AL$2:AL485-BF485)^2)/(SUM($AH$2:$AH485)-1)),0)</f>
        <v>0</v>
      </c>
      <c r="CA485" s="109" cm="1">
        <f t="array" ref="CA485">IF($AG485,SQRT(SUMPRODUCT($AH$2:$AH485, (AM$2:AM485-BG485)^2)/(SUM($AH$2:$AH485)-1)),0)</f>
        <v>0</v>
      </c>
      <c r="CB485" s="109" cm="1">
        <f t="array" ref="CB485">IF($AG485,SQRT(SUMPRODUCT($AH$2:$AH485, (AN$2:AN485-BH485)^2)/(SUM($AH$2:$AH485)-1)),0)</f>
        <v>0</v>
      </c>
      <c r="CC485" s="109" cm="1">
        <f t="array" ref="CC485">IF($AG485,SQRT(SUMPRODUCT($AH$2:$AH485, (AO$2:AO485-BI485)^2)/(SUM($AH$2:$AH485)-1)),0)</f>
        <v>0</v>
      </c>
      <c r="CD485" s="109" cm="1">
        <f t="array" ref="CD485">IF($AG485,SQRT(SUMPRODUCT($AH$2:$AH485, (AP$2:AP485-BJ485)^2)/(SUM($AH$2:$AH485)-1)),0)</f>
        <v>0</v>
      </c>
      <c r="CE485" s="109" cm="1">
        <f t="array" ref="CE485">IF($AG485,SQRT(SUMPRODUCT($AH$2:$AH485, (AQ$2:AQ485-BK485)^2)/(SUM($AH$2:$AH485)-1)),0)</f>
        <v>0</v>
      </c>
      <c r="CF485" s="109" cm="1">
        <f t="array" ref="CF485">IF($AG485,SQRT(SUMPRODUCT($AH$2:$AH485, (AR$2:AR485-BL485)^2)/(SUM($AH$2:$AH485)-1)),0)</f>
        <v>0</v>
      </c>
      <c r="CG485" s="109" cm="1">
        <f t="array" ref="CG485">IF($AG485,SQRT(SUMPRODUCT($AH$2:$AH485, (AS$2:AS485-BM485)^2)/(SUM($AH$2:$AH485)-1)),0)</f>
        <v>0</v>
      </c>
      <c r="CH485" s="109" cm="1">
        <f t="array" ref="CH485">IF($AG485,SQRT(SUMPRODUCT($AH$2:$AH485, (AT$2:AT485-BN485)^2)/(SUM($AH$2:$AH485)-1)),0)</f>
        <v>0</v>
      </c>
      <c r="CI485" s="109" cm="1">
        <f t="array" ref="CI485">IF($AG485,SQRT(SUMPRODUCT($AH$2:$AH485, (AU$2:AU485-BO485)^2)/(SUM($AH$2:$AH485)-1)),0)</f>
        <v>0</v>
      </c>
      <c r="CJ485" s="109" cm="1">
        <f t="array" ref="CJ485">IF($AG485,SQRT(SUMPRODUCT($AH$2:$AH485, (AV$2:AV485-BP485)^2)/(SUM($AH$2:$AH485)-1)),0)</f>
        <v>0</v>
      </c>
      <c r="CK485" s="109" cm="1">
        <f t="array" ref="CK485">IF($AG485,SQRT(SUMPRODUCT($AH$2:$AH485, (AW$2:AW485-BQ485)^2)/(SUM($AH$2:$AH485)-1)),0)</f>
        <v>0</v>
      </c>
      <c r="CL485" s="109" cm="1">
        <f t="array" ref="CL485">IF($AG485,SQRT(SUMPRODUCT($AH$2:$AH485, (AX$2:AX485-BR485)^2)/(SUM($AH$2:$AH485)-1)),0)</f>
        <v>0</v>
      </c>
      <c r="CM485" s="109" cm="1">
        <f t="array" ref="CM485">IF($AG485,SQRT(SUMPRODUCT($AH$2:$AH485, (AY$2:AY485-BS485)^2)/(SUM($AH$2:$AH485)-1)),0)</f>
        <v>0</v>
      </c>
      <c r="CN485" s="109" cm="1">
        <f t="array" ref="CN485">IF($AG485,SQRT(SUMPRODUCT($AH$2:$AH485, (AZ$2:AZ485-BT485)^2)/(SUM($AH$2:$AH485)-1)),0)</f>
        <v>0</v>
      </c>
      <c r="CO485" s="109" cm="1">
        <f t="array" ref="CO485">IF($AG485,SQRT(SUMPRODUCT($AH$2:$AH485, (BA$2:BA485-BU485)^2)/(SUM($AH$2:$AH485)-1)),0)</f>
        <v>0</v>
      </c>
    </row>
    <row r="486" spans="34:93" x14ac:dyDescent="0.25">
      <c r="AH486" s="99" t="str">
        <f t="shared" si="115"/>
        <v/>
      </c>
      <c r="AI486" s="11">
        <f t="shared" ca="1" si="126"/>
        <v>0</v>
      </c>
      <c r="AJ486" s="11">
        <f t="shared" ca="1" si="126"/>
        <v>0</v>
      </c>
      <c r="AK486" s="11">
        <f t="shared" ca="1" si="126"/>
        <v>0</v>
      </c>
      <c r="AL486" s="11">
        <f t="shared" ca="1" si="126"/>
        <v>0</v>
      </c>
      <c r="AM486" s="11">
        <f t="shared" ca="1" si="126"/>
        <v>0</v>
      </c>
      <c r="AN486" s="11">
        <f t="shared" ca="1" si="126"/>
        <v>0</v>
      </c>
      <c r="AO486" s="11">
        <f t="shared" ca="1" si="126"/>
        <v>0</v>
      </c>
      <c r="AP486" s="11">
        <f t="shared" ca="1" si="126"/>
        <v>0</v>
      </c>
      <c r="AQ486" s="11">
        <f t="shared" ca="1" si="126"/>
        <v>0</v>
      </c>
      <c r="AR486" s="11">
        <f t="shared" ca="1" si="126"/>
        <v>0</v>
      </c>
      <c r="AS486" s="11">
        <f t="shared" ca="1" si="127"/>
        <v>0</v>
      </c>
      <c r="AT486" s="11">
        <f t="shared" ca="1" si="127"/>
        <v>0</v>
      </c>
      <c r="AU486" s="11">
        <f t="shared" ca="1" si="127"/>
        <v>0</v>
      </c>
      <c r="AV486" s="11">
        <f t="shared" ca="1" si="127"/>
        <v>0</v>
      </c>
      <c r="AW486" s="11">
        <f t="shared" ca="1" si="127"/>
        <v>0</v>
      </c>
      <c r="AX486" s="11">
        <f t="shared" ca="1" si="127"/>
        <v>0</v>
      </c>
      <c r="AY486" s="11">
        <f t="shared" ca="1" si="127"/>
        <v>0</v>
      </c>
      <c r="AZ486" s="11">
        <f t="shared" ca="1" si="127"/>
        <v>0</v>
      </c>
      <c r="BA486" s="11">
        <f t="shared" ca="1" si="127"/>
        <v>0</v>
      </c>
      <c r="BB486" s="11"/>
      <c r="BC486" s="11">
        <f>IF($AG486,SUMPRODUCT(AI$2:AI486,$AH$2:$AH486)/SUM($AH$2:$AH486),0)</f>
        <v>0</v>
      </c>
      <c r="BD486" s="11">
        <f>IF($AG486,SUMPRODUCT(AJ$2:AJ486,$AH$2:$AH486)/SUM($AH$2:$AH486),0)</f>
        <v>0</v>
      </c>
      <c r="BE486" s="11">
        <f>IF($AG486,SUMPRODUCT(AK$2:AK486,$AH$2:$AH486)/SUM($AH$2:$AH486),0)</f>
        <v>0</v>
      </c>
      <c r="BF486" s="11">
        <f>IF($AG486,SUMPRODUCT(AL$2:AL486,$AH$2:$AH486)/SUM($AH$2:$AH486),0)</f>
        <v>0</v>
      </c>
      <c r="BG486" s="11">
        <f>IF($AG486,SUMPRODUCT(AM$2:AM486,$AH$2:$AH486)/SUM($AH$2:$AH486),0)</f>
        <v>0</v>
      </c>
      <c r="BH486" s="11">
        <f>IF($AG486,SUMPRODUCT(AN$2:AN486,$AH$2:$AH486)/SUM($AH$2:$AH486),0)</f>
        <v>0</v>
      </c>
      <c r="BI486" s="11">
        <f>IF($AG486,SUMPRODUCT(AO$2:AO486,$AH$2:$AH486)/SUM($AH$2:$AH486),0)</f>
        <v>0</v>
      </c>
      <c r="BJ486" s="11">
        <f>IF($AG486,SUMPRODUCT(AP$2:AP486,$AH$2:$AH486)/SUM($AH$2:$AH486),0)</f>
        <v>0</v>
      </c>
      <c r="BK486" s="11">
        <f>IF($AG486,SUMPRODUCT(AQ$2:AQ486,$AH$2:$AH486)/SUM($AH$2:$AH486),0)</f>
        <v>0</v>
      </c>
      <c r="BL486" s="11">
        <f>IF($AG486,SUMPRODUCT(AR$2:AR486,$AH$2:$AH486)/SUM($AH$2:$AH486),0)</f>
        <v>0</v>
      </c>
      <c r="BM486" s="11">
        <f>IF($AG486,SUMPRODUCT(AS$2:AS486,$AH$2:$AH486)/SUM($AH$2:$AH486),0)</f>
        <v>0</v>
      </c>
      <c r="BN486" s="11">
        <f>IF($AG486,SUMPRODUCT(AT$2:AT486,$AH$2:$AH486)/SUM($AH$2:$AH486),0)</f>
        <v>0</v>
      </c>
      <c r="BO486" s="11">
        <f>IF($AG486,SUMPRODUCT(AU$2:AU486,$AH$2:$AH486)/SUM($AH$2:$AH486),0)</f>
        <v>0</v>
      </c>
      <c r="BP486" s="11">
        <f>IF($AG486,SUMPRODUCT(AV$2:AV486,$AH$2:$AH486)/SUM($AH$2:$AH486),0)</f>
        <v>0</v>
      </c>
      <c r="BQ486" s="11">
        <f>IF($AG486,SUMPRODUCT(AW$2:AW486,$AH$2:$AH486)/SUM($AH$2:$AH486),0)</f>
        <v>0</v>
      </c>
      <c r="BR486" s="11">
        <f>IF($AG486,SUMPRODUCT(AX$2:AX486,$AH$2:$AH486)/SUM($AH$2:$AH486),0)</f>
        <v>0</v>
      </c>
      <c r="BS486" s="11">
        <f>IF($AG486,SUMPRODUCT(AY$2:AY486,$AH$2:$AH486)/SUM($AH$2:$AH486),0)</f>
        <v>0</v>
      </c>
      <c r="BT486" s="11">
        <f>IF($AG486,SUMPRODUCT(AZ$2:AZ486,$AH$2:$AH486)/SUM($AH$2:$AH486),0)</f>
        <v>0</v>
      </c>
      <c r="BU486" s="11">
        <f>IF($AG486,SUMPRODUCT(BA$2:BA486,$AH$2:$AH486)/SUM($AH$2:$AH486),0)</f>
        <v>0</v>
      </c>
      <c r="BV486" s="11"/>
      <c r="BW486" s="109" cm="1">
        <f t="array" ref="BW486">IF($AG486,SQRT(SUMPRODUCT($AH$2:$AH486, (AI$2:AI486-BC486)^2)/(SUM($AH$2:$AH486)-1)),0)</f>
        <v>0</v>
      </c>
      <c r="BX486" s="109" cm="1">
        <f t="array" ref="BX486">IF($AG486,SQRT(SUMPRODUCT($AH$2:$AH486, (AJ$2:AJ486-BD486)^2)/(SUM($AH$2:$AH486)-1)),0)</f>
        <v>0</v>
      </c>
      <c r="BY486" s="109" cm="1">
        <f t="array" ref="BY486">IF($AG486,SQRT(SUMPRODUCT($AH$2:$AH486, (AK$2:AK486-BE486)^2)/(SUM($AH$2:$AH486)-1)),0)</f>
        <v>0</v>
      </c>
      <c r="BZ486" s="109" cm="1">
        <f t="array" ref="BZ486">IF($AG486,SQRT(SUMPRODUCT($AH$2:$AH486, (AL$2:AL486-BF486)^2)/(SUM($AH$2:$AH486)-1)),0)</f>
        <v>0</v>
      </c>
      <c r="CA486" s="109" cm="1">
        <f t="array" ref="CA486">IF($AG486,SQRT(SUMPRODUCT($AH$2:$AH486, (AM$2:AM486-BG486)^2)/(SUM($AH$2:$AH486)-1)),0)</f>
        <v>0</v>
      </c>
      <c r="CB486" s="109" cm="1">
        <f t="array" ref="CB486">IF($AG486,SQRT(SUMPRODUCT($AH$2:$AH486, (AN$2:AN486-BH486)^2)/(SUM($AH$2:$AH486)-1)),0)</f>
        <v>0</v>
      </c>
      <c r="CC486" s="109" cm="1">
        <f t="array" ref="CC486">IF($AG486,SQRT(SUMPRODUCT($AH$2:$AH486, (AO$2:AO486-BI486)^2)/(SUM($AH$2:$AH486)-1)),0)</f>
        <v>0</v>
      </c>
      <c r="CD486" s="109" cm="1">
        <f t="array" ref="CD486">IF($AG486,SQRT(SUMPRODUCT($AH$2:$AH486, (AP$2:AP486-BJ486)^2)/(SUM($AH$2:$AH486)-1)),0)</f>
        <v>0</v>
      </c>
      <c r="CE486" s="109" cm="1">
        <f t="array" ref="CE486">IF($AG486,SQRT(SUMPRODUCT($AH$2:$AH486, (AQ$2:AQ486-BK486)^2)/(SUM($AH$2:$AH486)-1)),0)</f>
        <v>0</v>
      </c>
      <c r="CF486" s="109" cm="1">
        <f t="array" ref="CF486">IF($AG486,SQRT(SUMPRODUCT($AH$2:$AH486, (AR$2:AR486-BL486)^2)/(SUM($AH$2:$AH486)-1)),0)</f>
        <v>0</v>
      </c>
      <c r="CG486" s="109" cm="1">
        <f t="array" ref="CG486">IF($AG486,SQRT(SUMPRODUCT($AH$2:$AH486, (AS$2:AS486-BM486)^2)/(SUM($AH$2:$AH486)-1)),0)</f>
        <v>0</v>
      </c>
      <c r="CH486" s="109" cm="1">
        <f t="array" ref="CH486">IF($AG486,SQRT(SUMPRODUCT($AH$2:$AH486, (AT$2:AT486-BN486)^2)/(SUM($AH$2:$AH486)-1)),0)</f>
        <v>0</v>
      </c>
      <c r="CI486" s="109" cm="1">
        <f t="array" ref="CI486">IF($AG486,SQRT(SUMPRODUCT($AH$2:$AH486, (AU$2:AU486-BO486)^2)/(SUM($AH$2:$AH486)-1)),0)</f>
        <v>0</v>
      </c>
      <c r="CJ486" s="109" cm="1">
        <f t="array" ref="CJ486">IF($AG486,SQRT(SUMPRODUCT($AH$2:$AH486, (AV$2:AV486-BP486)^2)/(SUM($AH$2:$AH486)-1)),0)</f>
        <v>0</v>
      </c>
      <c r="CK486" s="109" cm="1">
        <f t="array" ref="CK486">IF($AG486,SQRT(SUMPRODUCT($AH$2:$AH486, (AW$2:AW486-BQ486)^2)/(SUM($AH$2:$AH486)-1)),0)</f>
        <v>0</v>
      </c>
      <c r="CL486" s="109" cm="1">
        <f t="array" ref="CL486">IF($AG486,SQRT(SUMPRODUCT($AH$2:$AH486, (AX$2:AX486-BR486)^2)/(SUM($AH$2:$AH486)-1)),0)</f>
        <v>0</v>
      </c>
      <c r="CM486" s="109" cm="1">
        <f t="array" ref="CM486">IF($AG486,SQRT(SUMPRODUCT($AH$2:$AH486, (AY$2:AY486-BS486)^2)/(SUM($AH$2:$AH486)-1)),0)</f>
        <v>0</v>
      </c>
      <c r="CN486" s="109" cm="1">
        <f t="array" ref="CN486">IF($AG486,SQRT(SUMPRODUCT($AH$2:$AH486, (AZ$2:AZ486-BT486)^2)/(SUM($AH$2:$AH486)-1)),0)</f>
        <v>0</v>
      </c>
      <c r="CO486" s="109" cm="1">
        <f t="array" ref="CO486">IF($AG486,SQRT(SUMPRODUCT($AH$2:$AH486, (BA$2:BA486-BU486)^2)/(SUM($AH$2:$AH486)-1)),0)</f>
        <v>0</v>
      </c>
    </row>
    <row r="487" spans="34:93" x14ac:dyDescent="0.25">
      <c r="AH487" s="99" t="str">
        <f t="shared" si="115"/>
        <v/>
      </c>
      <c r="AI487" s="11">
        <f t="shared" ca="1" si="126"/>
        <v>0</v>
      </c>
      <c r="AJ487" s="11">
        <f t="shared" ca="1" si="126"/>
        <v>0</v>
      </c>
      <c r="AK487" s="11">
        <f t="shared" ca="1" si="126"/>
        <v>0</v>
      </c>
      <c r="AL487" s="11">
        <f t="shared" ca="1" si="126"/>
        <v>0</v>
      </c>
      <c r="AM487" s="11">
        <f t="shared" ca="1" si="126"/>
        <v>0</v>
      </c>
      <c r="AN487" s="11">
        <f t="shared" ca="1" si="126"/>
        <v>0</v>
      </c>
      <c r="AO487" s="11">
        <f t="shared" ca="1" si="126"/>
        <v>0</v>
      </c>
      <c r="AP487" s="11">
        <f t="shared" ca="1" si="126"/>
        <v>0</v>
      </c>
      <c r="AQ487" s="11">
        <f t="shared" ca="1" si="126"/>
        <v>0</v>
      </c>
      <c r="AR487" s="11">
        <f t="shared" ca="1" si="126"/>
        <v>0</v>
      </c>
      <c r="AS487" s="11">
        <f t="shared" ca="1" si="127"/>
        <v>0</v>
      </c>
      <c r="AT487" s="11">
        <f t="shared" ca="1" si="127"/>
        <v>0</v>
      </c>
      <c r="AU487" s="11">
        <f t="shared" ca="1" si="127"/>
        <v>0</v>
      </c>
      <c r="AV487" s="11">
        <f t="shared" ca="1" si="127"/>
        <v>0</v>
      </c>
      <c r="AW487" s="11">
        <f t="shared" ca="1" si="127"/>
        <v>0</v>
      </c>
      <c r="AX487" s="11">
        <f t="shared" ca="1" si="127"/>
        <v>0</v>
      </c>
      <c r="AY487" s="11">
        <f t="shared" ca="1" si="127"/>
        <v>0</v>
      </c>
      <c r="AZ487" s="11">
        <f t="shared" ca="1" si="127"/>
        <v>0</v>
      </c>
      <c r="BA487" s="11">
        <f t="shared" ca="1" si="127"/>
        <v>0</v>
      </c>
      <c r="BB487" s="11"/>
      <c r="BC487" s="11">
        <f>IF($AG487,SUMPRODUCT(AI$2:AI487,$AH$2:$AH487)/SUM($AH$2:$AH487),0)</f>
        <v>0</v>
      </c>
      <c r="BD487" s="11">
        <f>IF($AG487,SUMPRODUCT(AJ$2:AJ487,$AH$2:$AH487)/SUM($AH$2:$AH487),0)</f>
        <v>0</v>
      </c>
      <c r="BE487" s="11">
        <f>IF($AG487,SUMPRODUCT(AK$2:AK487,$AH$2:$AH487)/SUM($AH$2:$AH487),0)</f>
        <v>0</v>
      </c>
      <c r="BF487" s="11">
        <f>IF($AG487,SUMPRODUCT(AL$2:AL487,$AH$2:$AH487)/SUM($AH$2:$AH487),0)</f>
        <v>0</v>
      </c>
      <c r="BG487" s="11">
        <f>IF($AG487,SUMPRODUCT(AM$2:AM487,$AH$2:$AH487)/SUM($AH$2:$AH487),0)</f>
        <v>0</v>
      </c>
      <c r="BH487" s="11">
        <f>IF($AG487,SUMPRODUCT(AN$2:AN487,$AH$2:$AH487)/SUM($AH$2:$AH487),0)</f>
        <v>0</v>
      </c>
      <c r="BI487" s="11">
        <f>IF($AG487,SUMPRODUCT(AO$2:AO487,$AH$2:$AH487)/SUM($AH$2:$AH487),0)</f>
        <v>0</v>
      </c>
      <c r="BJ487" s="11">
        <f>IF($AG487,SUMPRODUCT(AP$2:AP487,$AH$2:$AH487)/SUM($AH$2:$AH487),0)</f>
        <v>0</v>
      </c>
      <c r="BK487" s="11">
        <f>IF($AG487,SUMPRODUCT(AQ$2:AQ487,$AH$2:$AH487)/SUM($AH$2:$AH487),0)</f>
        <v>0</v>
      </c>
      <c r="BL487" s="11">
        <f>IF($AG487,SUMPRODUCT(AR$2:AR487,$AH$2:$AH487)/SUM($AH$2:$AH487),0)</f>
        <v>0</v>
      </c>
      <c r="BM487" s="11">
        <f>IF($AG487,SUMPRODUCT(AS$2:AS487,$AH$2:$AH487)/SUM($AH$2:$AH487),0)</f>
        <v>0</v>
      </c>
      <c r="BN487" s="11">
        <f>IF($AG487,SUMPRODUCT(AT$2:AT487,$AH$2:$AH487)/SUM($AH$2:$AH487),0)</f>
        <v>0</v>
      </c>
      <c r="BO487" s="11">
        <f>IF($AG487,SUMPRODUCT(AU$2:AU487,$AH$2:$AH487)/SUM($AH$2:$AH487),0)</f>
        <v>0</v>
      </c>
      <c r="BP487" s="11">
        <f>IF($AG487,SUMPRODUCT(AV$2:AV487,$AH$2:$AH487)/SUM($AH$2:$AH487),0)</f>
        <v>0</v>
      </c>
      <c r="BQ487" s="11">
        <f>IF($AG487,SUMPRODUCT(AW$2:AW487,$AH$2:$AH487)/SUM($AH$2:$AH487),0)</f>
        <v>0</v>
      </c>
      <c r="BR487" s="11">
        <f>IF($AG487,SUMPRODUCT(AX$2:AX487,$AH$2:$AH487)/SUM($AH$2:$AH487),0)</f>
        <v>0</v>
      </c>
      <c r="BS487" s="11">
        <f>IF($AG487,SUMPRODUCT(AY$2:AY487,$AH$2:$AH487)/SUM($AH$2:$AH487),0)</f>
        <v>0</v>
      </c>
      <c r="BT487" s="11">
        <f>IF($AG487,SUMPRODUCT(AZ$2:AZ487,$AH$2:$AH487)/SUM($AH$2:$AH487),0)</f>
        <v>0</v>
      </c>
      <c r="BU487" s="11">
        <f>IF($AG487,SUMPRODUCT(BA$2:BA487,$AH$2:$AH487)/SUM($AH$2:$AH487),0)</f>
        <v>0</v>
      </c>
      <c r="BV487" s="11"/>
      <c r="BW487" s="109" cm="1">
        <f t="array" ref="BW487">IF($AG487,SQRT(SUMPRODUCT($AH$2:$AH487, (AI$2:AI487-BC487)^2)/(SUM($AH$2:$AH487)-1)),0)</f>
        <v>0</v>
      </c>
      <c r="BX487" s="109" cm="1">
        <f t="array" ref="BX487">IF($AG487,SQRT(SUMPRODUCT($AH$2:$AH487, (AJ$2:AJ487-BD487)^2)/(SUM($AH$2:$AH487)-1)),0)</f>
        <v>0</v>
      </c>
      <c r="BY487" s="109" cm="1">
        <f t="array" ref="BY487">IF($AG487,SQRT(SUMPRODUCT($AH$2:$AH487, (AK$2:AK487-BE487)^2)/(SUM($AH$2:$AH487)-1)),0)</f>
        <v>0</v>
      </c>
      <c r="BZ487" s="109" cm="1">
        <f t="array" ref="BZ487">IF($AG487,SQRT(SUMPRODUCT($AH$2:$AH487, (AL$2:AL487-BF487)^2)/(SUM($AH$2:$AH487)-1)),0)</f>
        <v>0</v>
      </c>
      <c r="CA487" s="109" cm="1">
        <f t="array" ref="CA487">IF($AG487,SQRT(SUMPRODUCT($AH$2:$AH487, (AM$2:AM487-BG487)^2)/(SUM($AH$2:$AH487)-1)),0)</f>
        <v>0</v>
      </c>
      <c r="CB487" s="109" cm="1">
        <f t="array" ref="CB487">IF($AG487,SQRT(SUMPRODUCT($AH$2:$AH487, (AN$2:AN487-BH487)^2)/(SUM($AH$2:$AH487)-1)),0)</f>
        <v>0</v>
      </c>
      <c r="CC487" s="109" cm="1">
        <f t="array" ref="CC487">IF($AG487,SQRT(SUMPRODUCT($AH$2:$AH487, (AO$2:AO487-BI487)^2)/(SUM($AH$2:$AH487)-1)),0)</f>
        <v>0</v>
      </c>
      <c r="CD487" s="109" cm="1">
        <f t="array" ref="CD487">IF($AG487,SQRT(SUMPRODUCT($AH$2:$AH487, (AP$2:AP487-BJ487)^2)/(SUM($AH$2:$AH487)-1)),0)</f>
        <v>0</v>
      </c>
      <c r="CE487" s="109" cm="1">
        <f t="array" ref="CE487">IF($AG487,SQRT(SUMPRODUCT($AH$2:$AH487, (AQ$2:AQ487-BK487)^2)/(SUM($AH$2:$AH487)-1)),0)</f>
        <v>0</v>
      </c>
      <c r="CF487" s="109" cm="1">
        <f t="array" ref="CF487">IF($AG487,SQRT(SUMPRODUCT($AH$2:$AH487, (AR$2:AR487-BL487)^2)/(SUM($AH$2:$AH487)-1)),0)</f>
        <v>0</v>
      </c>
      <c r="CG487" s="109" cm="1">
        <f t="array" ref="CG487">IF($AG487,SQRT(SUMPRODUCT($AH$2:$AH487, (AS$2:AS487-BM487)^2)/(SUM($AH$2:$AH487)-1)),0)</f>
        <v>0</v>
      </c>
      <c r="CH487" s="109" cm="1">
        <f t="array" ref="CH487">IF($AG487,SQRT(SUMPRODUCT($AH$2:$AH487, (AT$2:AT487-BN487)^2)/(SUM($AH$2:$AH487)-1)),0)</f>
        <v>0</v>
      </c>
      <c r="CI487" s="109" cm="1">
        <f t="array" ref="CI487">IF($AG487,SQRT(SUMPRODUCT($AH$2:$AH487, (AU$2:AU487-BO487)^2)/(SUM($AH$2:$AH487)-1)),0)</f>
        <v>0</v>
      </c>
      <c r="CJ487" s="109" cm="1">
        <f t="array" ref="CJ487">IF($AG487,SQRT(SUMPRODUCT($AH$2:$AH487, (AV$2:AV487-BP487)^2)/(SUM($AH$2:$AH487)-1)),0)</f>
        <v>0</v>
      </c>
      <c r="CK487" s="109" cm="1">
        <f t="array" ref="CK487">IF($AG487,SQRT(SUMPRODUCT($AH$2:$AH487, (AW$2:AW487-BQ487)^2)/(SUM($AH$2:$AH487)-1)),0)</f>
        <v>0</v>
      </c>
      <c r="CL487" s="109" cm="1">
        <f t="array" ref="CL487">IF($AG487,SQRT(SUMPRODUCT($AH$2:$AH487, (AX$2:AX487-BR487)^2)/(SUM($AH$2:$AH487)-1)),0)</f>
        <v>0</v>
      </c>
      <c r="CM487" s="109" cm="1">
        <f t="array" ref="CM487">IF($AG487,SQRT(SUMPRODUCT($AH$2:$AH487, (AY$2:AY487-BS487)^2)/(SUM($AH$2:$AH487)-1)),0)</f>
        <v>0</v>
      </c>
      <c r="CN487" s="109" cm="1">
        <f t="array" ref="CN487">IF($AG487,SQRT(SUMPRODUCT($AH$2:$AH487, (AZ$2:AZ487-BT487)^2)/(SUM($AH$2:$AH487)-1)),0)</f>
        <v>0</v>
      </c>
      <c r="CO487" s="109" cm="1">
        <f t="array" ref="CO487">IF($AG487,SQRT(SUMPRODUCT($AH$2:$AH487, (BA$2:BA487-BU487)^2)/(SUM($AH$2:$AH487)-1)),0)</f>
        <v>0</v>
      </c>
    </row>
    <row r="488" spans="34:93" x14ac:dyDescent="0.25">
      <c r="AH488" s="99" t="str">
        <f t="shared" si="115"/>
        <v/>
      </c>
      <c r="AI488" s="11">
        <f t="shared" ca="1" si="126"/>
        <v>0</v>
      </c>
      <c r="AJ488" s="11">
        <f t="shared" ca="1" si="126"/>
        <v>0</v>
      </c>
      <c r="AK488" s="11">
        <f t="shared" ca="1" si="126"/>
        <v>0</v>
      </c>
      <c r="AL488" s="11">
        <f t="shared" ca="1" si="126"/>
        <v>0</v>
      </c>
      <c r="AM488" s="11">
        <f t="shared" ca="1" si="126"/>
        <v>0</v>
      </c>
      <c r="AN488" s="11">
        <f t="shared" ca="1" si="126"/>
        <v>0</v>
      </c>
      <c r="AO488" s="11">
        <f t="shared" ca="1" si="126"/>
        <v>0</v>
      </c>
      <c r="AP488" s="11">
        <f t="shared" ca="1" si="126"/>
        <v>0</v>
      </c>
      <c r="AQ488" s="11">
        <f t="shared" ca="1" si="126"/>
        <v>0</v>
      </c>
      <c r="AR488" s="11">
        <f t="shared" ca="1" si="126"/>
        <v>0</v>
      </c>
      <c r="AS488" s="11">
        <f t="shared" ca="1" si="127"/>
        <v>0</v>
      </c>
      <c r="AT488" s="11">
        <f t="shared" ca="1" si="127"/>
        <v>0</v>
      </c>
      <c r="AU488" s="11">
        <f t="shared" ca="1" si="127"/>
        <v>0</v>
      </c>
      <c r="AV488" s="11">
        <f t="shared" ca="1" si="127"/>
        <v>0</v>
      </c>
      <c r="AW488" s="11">
        <f t="shared" ca="1" si="127"/>
        <v>0</v>
      </c>
      <c r="AX488" s="11">
        <f t="shared" ca="1" si="127"/>
        <v>0</v>
      </c>
      <c r="AY488" s="11">
        <f t="shared" ca="1" si="127"/>
        <v>0</v>
      </c>
      <c r="AZ488" s="11">
        <f t="shared" ca="1" si="127"/>
        <v>0</v>
      </c>
      <c r="BA488" s="11">
        <f t="shared" ca="1" si="127"/>
        <v>0</v>
      </c>
      <c r="BB488" s="11"/>
      <c r="BC488" s="11">
        <f>IF($AG488,SUMPRODUCT(AI$2:AI488,$AH$2:$AH488)/SUM($AH$2:$AH488),0)</f>
        <v>0</v>
      </c>
      <c r="BD488" s="11">
        <f>IF($AG488,SUMPRODUCT(AJ$2:AJ488,$AH$2:$AH488)/SUM($AH$2:$AH488),0)</f>
        <v>0</v>
      </c>
      <c r="BE488" s="11">
        <f>IF($AG488,SUMPRODUCT(AK$2:AK488,$AH$2:$AH488)/SUM($AH$2:$AH488),0)</f>
        <v>0</v>
      </c>
      <c r="BF488" s="11">
        <f>IF($AG488,SUMPRODUCT(AL$2:AL488,$AH$2:$AH488)/SUM($AH$2:$AH488),0)</f>
        <v>0</v>
      </c>
      <c r="BG488" s="11">
        <f>IF($AG488,SUMPRODUCT(AM$2:AM488,$AH$2:$AH488)/SUM($AH$2:$AH488),0)</f>
        <v>0</v>
      </c>
      <c r="BH488" s="11">
        <f>IF($AG488,SUMPRODUCT(AN$2:AN488,$AH$2:$AH488)/SUM($AH$2:$AH488),0)</f>
        <v>0</v>
      </c>
      <c r="BI488" s="11">
        <f>IF($AG488,SUMPRODUCT(AO$2:AO488,$AH$2:$AH488)/SUM($AH$2:$AH488),0)</f>
        <v>0</v>
      </c>
      <c r="BJ488" s="11">
        <f>IF($AG488,SUMPRODUCT(AP$2:AP488,$AH$2:$AH488)/SUM($AH$2:$AH488),0)</f>
        <v>0</v>
      </c>
      <c r="BK488" s="11">
        <f>IF($AG488,SUMPRODUCT(AQ$2:AQ488,$AH$2:$AH488)/SUM($AH$2:$AH488),0)</f>
        <v>0</v>
      </c>
      <c r="BL488" s="11">
        <f>IF($AG488,SUMPRODUCT(AR$2:AR488,$AH$2:$AH488)/SUM($AH$2:$AH488),0)</f>
        <v>0</v>
      </c>
      <c r="BM488" s="11">
        <f>IF($AG488,SUMPRODUCT(AS$2:AS488,$AH$2:$AH488)/SUM($AH$2:$AH488),0)</f>
        <v>0</v>
      </c>
      <c r="BN488" s="11">
        <f>IF($AG488,SUMPRODUCT(AT$2:AT488,$AH$2:$AH488)/SUM($AH$2:$AH488),0)</f>
        <v>0</v>
      </c>
      <c r="BO488" s="11">
        <f>IF($AG488,SUMPRODUCT(AU$2:AU488,$AH$2:$AH488)/SUM($AH$2:$AH488),0)</f>
        <v>0</v>
      </c>
      <c r="BP488" s="11">
        <f>IF($AG488,SUMPRODUCT(AV$2:AV488,$AH$2:$AH488)/SUM($AH$2:$AH488),0)</f>
        <v>0</v>
      </c>
      <c r="BQ488" s="11">
        <f>IF($AG488,SUMPRODUCT(AW$2:AW488,$AH$2:$AH488)/SUM($AH$2:$AH488),0)</f>
        <v>0</v>
      </c>
      <c r="BR488" s="11">
        <f>IF($AG488,SUMPRODUCT(AX$2:AX488,$AH$2:$AH488)/SUM($AH$2:$AH488),0)</f>
        <v>0</v>
      </c>
      <c r="BS488" s="11">
        <f>IF($AG488,SUMPRODUCT(AY$2:AY488,$AH$2:$AH488)/SUM($AH$2:$AH488),0)</f>
        <v>0</v>
      </c>
      <c r="BT488" s="11">
        <f>IF($AG488,SUMPRODUCT(AZ$2:AZ488,$AH$2:$AH488)/SUM($AH$2:$AH488),0)</f>
        <v>0</v>
      </c>
      <c r="BU488" s="11">
        <f>IF($AG488,SUMPRODUCT(BA$2:BA488,$AH$2:$AH488)/SUM($AH$2:$AH488),0)</f>
        <v>0</v>
      </c>
      <c r="BV488" s="11"/>
      <c r="BW488" s="109" cm="1">
        <f t="array" ref="BW488">IF($AG488,SQRT(SUMPRODUCT($AH$2:$AH488, (AI$2:AI488-BC488)^2)/(SUM($AH$2:$AH488)-1)),0)</f>
        <v>0</v>
      </c>
      <c r="BX488" s="109" cm="1">
        <f t="array" ref="BX488">IF($AG488,SQRT(SUMPRODUCT($AH$2:$AH488, (AJ$2:AJ488-BD488)^2)/(SUM($AH$2:$AH488)-1)),0)</f>
        <v>0</v>
      </c>
      <c r="BY488" s="109" cm="1">
        <f t="array" ref="BY488">IF($AG488,SQRT(SUMPRODUCT($AH$2:$AH488, (AK$2:AK488-BE488)^2)/(SUM($AH$2:$AH488)-1)),0)</f>
        <v>0</v>
      </c>
      <c r="BZ488" s="109" cm="1">
        <f t="array" ref="BZ488">IF($AG488,SQRT(SUMPRODUCT($AH$2:$AH488, (AL$2:AL488-BF488)^2)/(SUM($AH$2:$AH488)-1)),0)</f>
        <v>0</v>
      </c>
      <c r="CA488" s="109" cm="1">
        <f t="array" ref="CA488">IF($AG488,SQRT(SUMPRODUCT($AH$2:$AH488, (AM$2:AM488-BG488)^2)/(SUM($AH$2:$AH488)-1)),0)</f>
        <v>0</v>
      </c>
      <c r="CB488" s="109" cm="1">
        <f t="array" ref="CB488">IF($AG488,SQRT(SUMPRODUCT($AH$2:$AH488, (AN$2:AN488-BH488)^2)/(SUM($AH$2:$AH488)-1)),0)</f>
        <v>0</v>
      </c>
      <c r="CC488" s="109" cm="1">
        <f t="array" ref="CC488">IF($AG488,SQRT(SUMPRODUCT($AH$2:$AH488, (AO$2:AO488-BI488)^2)/(SUM($AH$2:$AH488)-1)),0)</f>
        <v>0</v>
      </c>
      <c r="CD488" s="109" cm="1">
        <f t="array" ref="CD488">IF($AG488,SQRT(SUMPRODUCT($AH$2:$AH488, (AP$2:AP488-BJ488)^2)/(SUM($AH$2:$AH488)-1)),0)</f>
        <v>0</v>
      </c>
      <c r="CE488" s="109" cm="1">
        <f t="array" ref="CE488">IF($AG488,SQRT(SUMPRODUCT($AH$2:$AH488, (AQ$2:AQ488-BK488)^2)/(SUM($AH$2:$AH488)-1)),0)</f>
        <v>0</v>
      </c>
      <c r="CF488" s="109" cm="1">
        <f t="array" ref="CF488">IF($AG488,SQRT(SUMPRODUCT($AH$2:$AH488, (AR$2:AR488-BL488)^2)/(SUM($AH$2:$AH488)-1)),0)</f>
        <v>0</v>
      </c>
      <c r="CG488" s="109" cm="1">
        <f t="array" ref="CG488">IF($AG488,SQRT(SUMPRODUCT($AH$2:$AH488, (AS$2:AS488-BM488)^2)/(SUM($AH$2:$AH488)-1)),0)</f>
        <v>0</v>
      </c>
      <c r="CH488" s="109" cm="1">
        <f t="array" ref="CH488">IF($AG488,SQRT(SUMPRODUCT($AH$2:$AH488, (AT$2:AT488-BN488)^2)/(SUM($AH$2:$AH488)-1)),0)</f>
        <v>0</v>
      </c>
      <c r="CI488" s="109" cm="1">
        <f t="array" ref="CI488">IF($AG488,SQRT(SUMPRODUCT($AH$2:$AH488, (AU$2:AU488-BO488)^2)/(SUM($AH$2:$AH488)-1)),0)</f>
        <v>0</v>
      </c>
      <c r="CJ488" s="109" cm="1">
        <f t="array" ref="CJ488">IF($AG488,SQRT(SUMPRODUCT($AH$2:$AH488, (AV$2:AV488-BP488)^2)/(SUM($AH$2:$AH488)-1)),0)</f>
        <v>0</v>
      </c>
      <c r="CK488" s="109" cm="1">
        <f t="array" ref="CK488">IF($AG488,SQRT(SUMPRODUCT($AH$2:$AH488, (AW$2:AW488-BQ488)^2)/(SUM($AH$2:$AH488)-1)),0)</f>
        <v>0</v>
      </c>
      <c r="CL488" s="109" cm="1">
        <f t="array" ref="CL488">IF($AG488,SQRT(SUMPRODUCT($AH$2:$AH488, (AX$2:AX488-BR488)^2)/(SUM($AH$2:$AH488)-1)),0)</f>
        <v>0</v>
      </c>
      <c r="CM488" s="109" cm="1">
        <f t="array" ref="CM488">IF($AG488,SQRT(SUMPRODUCT($AH$2:$AH488, (AY$2:AY488-BS488)^2)/(SUM($AH$2:$AH488)-1)),0)</f>
        <v>0</v>
      </c>
      <c r="CN488" s="109" cm="1">
        <f t="array" ref="CN488">IF($AG488,SQRT(SUMPRODUCT($AH$2:$AH488, (AZ$2:AZ488-BT488)^2)/(SUM($AH$2:$AH488)-1)),0)</f>
        <v>0</v>
      </c>
      <c r="CO488" s="109" cm="1">
        <f t="array" ref="CO488">IF($AG488,SQRT(SUMPRODUCT($AH$2:$AH488, (BA$2:BA488-BU488)^2)/(SUM($AH$2:$AH488)-1)),0)</f>
        <v>0</v>
      </c>
    </row>
    <row r="489" spans="34:93" x14ac:dyDescent="0.25">
      <c r="AH489" s="99" t="str">
        <f t="shared" si="115"/>
        <v/>
      </c>
      <c r="AI489" s="11">
        <f t="shared" ca="1" si="126"/>
        <v>0</v>
      </c>
      <c r="AJ489" s="11">
        <f t="shared" ca="1" si="126"/>
        <v>0</v>
      </c>
      <c r="AK489" s="11">
        <f t="shared" ca="1" si="126"/>
        <v>0</v>
      </c>
      <c r="AL489" s="11">
        <f t="shared" ca="1" si="126"/>
        <v>0</v>
      </c>
      <c r="AM489" s="11">
        <f t="shared" ca="1" si="126"/>
        <v>0</v>
      </c>
      <c r="AN489" s="11">
        <f t="shared" ca="1" si="126"/>
        <v>0</v>
      </c>
      <c r="AO489" s="11">
        <f t="shared" ca="1" si="126"/>
        <v>0</v>
      </c>
      <c r="AP489" s="11">
        <f t="shared" ca="1" si="126"/>
        <v>0</v>
      </c>
      <c r="AQ489" s="11">
        <f t="shared" ca="1" si="126"/>
        <v>0</v>
      </c>
      <c r="AR489" s="11">
        <f t="shared" ca="1" si="126"/>
        <v>0</v>
      </c>
      <c r="AS489" s="11">
        <f t="shared" ca="1" si="127"/>
        <v>0</v>
      </c>
      <c r="AT489" s="11">
        <f t="shared" ca="1" si="127"/>
        <v>0</v>
      </c>
      <c r="AU489" s="11">
        <f t="shared" ca="1" si="127"/>
        <v>0</v>
      </c>
      <c r="AV489" s="11">
        <f t="shared" ca="1" si="127"/>
        <v>0</v>
      </c>
      <c r="AW489" s="11">
        <f t="shared" ca="1" si="127"/>
        <v>0</v>
      </c>
      <c r="AX489" s="11">
        <f t="shared" ca="1" si="127"/>
        <v>0</v>
      </c>
      <c r="AY489" s="11">
        <f t="shared" ca="1" si="127"/>
        <v>0</v>
      </c>
      <c r="AZ489" s="11">
        <f t="shared" ca="1" si="127"/>
        <v>0</v>
      </c>
      <c r="BA489" s="11">
        <f t="shared" ca="1" si="127"/>
        <v>0</v>
      </c>
      <c r="BB489" s="11"/>
      <c r="BC489" s="11">
        <f>IF($AG489,SUMPRODUCT(AI$2:AI489,$AH$2:$AH489)/SUM($AH$2:$AH489),0)</f>
        <v>0</v>
      </c>
      <c r="BD489" s="11">
        <f>IF($AG489,SUMPRODUCT(AJ$2:AJ489,$AH$2:$AH489)/SUM($AH$2:$AH489),0)</f>
        <v>0</v>
      </c>
      <c r="BE489" s="11">
        <f>IF($AG489,SUMPRODUCT(AK$2:AK489,$AH$2:$AH489)/SUM($AH$2:$AH489),0)</f>
        <v>0</v>
      </c>
      <c r="BF489" s="11">
        <f>IF($AG489,SUMPRODUCT(AL$2:AL489,$AH$2:$AH489)/SUM($AH$2:$AH489),0)</f>
        <v>0</v>
      </c>
      <c r="BG489" s="11">
        <f>IF($AG489,SUMPRODUCT(AM$2:AM489,$AH$2:$AH489)/SUM($AH$2:$AH489),0)</f>
        <v>0</v>
      </c>
      <c r="BH489" s="11">
        <f>IF($AG489,SUMPRODUCT(AN$2:AN489,$AH$2:$AH489)/SUM($AH$2:$AH489),0)</f>
        <v>0</v>
      </c>
      <c r="BI489" s="11">
        <f>IF($AG489,SUMPRODUCT(AO$2:AO489,$AH$2:$AH489)/SUM($AH$2:$AH489),0)</f>
        <v>0</v>
      </c>
      <c r="BJ489" s="11">
        <f>IF($AG489,SUMPRODUCT(AP$2:AP489,$AH$2:$AH489)/SUM($AH$2:$AH489),0)</f>
        <v>0</v>
      </c>
      <c r="BK489" s="11">
        <f>IF($AG489,SUMPRODUCT(AQ$2:AQ489,$AH$2:$AH489)/SUM($AH$2:$AH489),0)</f>
        <v>0</v>
      </c>
      <c r="BL489" s="11">
        <f>IF($AG489,SUMPRODUCT(AR$2:AR489,$AH$2:$AH489)/SUM($AH$2:$AH489),0)</f>
        <v>0</v>
      </c>
      <c r="BM489" s="11">
        <f>IF($AG489,SUMPRODUCT(AS$2:AS489,$AH$2:$AH489)/SUM($AH$2:$AH489),0)</f>
        <v>0</v>
      </c>
      <c r="BN489" s="11">
        <f>IF($AG489,SUMPRODUCT(AT$2:AT489,$AH$2:$AH489)/SUM($AH$2:$AH489),0)</f>
        <v>0</v>
      </c>
      <c r="BO489" s="11">
        <f>IF($AG489,SUMPRODUCT(AU$2:AU489,$AH$2:$AH489)/SUM($AH$2:$AH489),0)</f>
        <v>0</v>
      </c>
      <c r="BP489" s="11">
        <f>IF($AG489,SUMPRODUCT(AV$2:AV489,$AH$2:$AH489)/SUM($AH$2:$AH489),0)</f>
        <v>0</v>
      </c>
      <c r="BQ489" s="11">
        <f>IF($AG489,SUMPRODUCT(AW$2:AW489,$AH$2:$AH489)/SUM($AH$2:$AH489),0)</f>
        <v>0</v>
      </c>
      <c r="BR489" s="11">
        <f>IF($AG489,SUMPRODUCT(AX$2:AX489,$AH$2:$AH489)/SUM($AH$2:$AH489),0)</f>
        <v>0</v>
      </c>
      <c r="BS489" s="11">
        <f>IF($AG489,SUMPRODUCT(AY$2:AY489,$AH$2:$AH489)/SUM($AH$2:$AH489),0)</f>
        <v>0</v>
      </c>
      <c r="BT489" s="11">
        <f>IF($AG489,SUMPRODUCT(AZ$2:AZ489,$AH$2:$AH489)/SUM($AH$2:$AH489),0)</f>
        <v>0</v>
      </c>
      <c r="BU489" s="11">
        <f>IF($AG489,SUMPRODUCT(BA$2:BA489,$AH$2:$AH489)/SUM($AH$2:$AH489),0)</f>
        <v>0</v>
      </c>
      <c r="BV489" s="11"/>
      <c r="BW489" s="109" cm="1">
        <f t="array" ref="BW489">IF($AG489,SQRT(SUMPRODUCT($AH$2:$AH489, (AI$2:AI489-BC489)^2)/(SUM($AH$2:$AH489)-1)),0)</f>
        <v>0</v>
      </c>
      <c r="BX489" s="109" cm="1">
        <f t="array" ref="BX489">IF($AG489,SQRT(SUMPRODUCT($AH$2:$AH489, (AJ$2:AJ489-BD489)^2)/(SUM($AH$2:$AH489)-1)),0)</f>
        <v>0</v>
      </c>
      <c r="BY489" s="109" cm="1">
        <f t="array" ref="BY489">IF($AG489,SQRT(SUMPRODUCT($AH$2:$AH489, (AK$2:AK489-BE489)^2)/(SUM($AH$2:$AH489)-1)),0)</f>
        <v>0</v>
      </c>
      <c r="BZ489" s="109" cm="1">
        <f t="array" ref="BZ489">IF($AG489,SQRT(SUMPRODUCT($AH$2:$AH489, (AL$2:AL489-BF489)^2)/(SUM($AH$2:$AH489)-1)),0)</f>
        <v>0</v>
      </c>
      <c r="CA489" s="109" cm="1">
        <f t="array" ref="CA489">IF($AG489,SQRT(SUMPRODUCT($AH$2:$AH489, (AM$2:AM489-BG489)^2)/(SUM($AH$2:$AH489)-1)),0)</f>
        <v>0</v>
      </c>
      <c r="CB489" s="109" cm="1">
        <f t="array" ref="CB489">IF($AG489,SQRT(SUMPRODUCT($AH$2:$AH489, (AN$2:AN489-BH489)^2)/(SUM($AH$2:$AH489)-1)),0)</f>
        <v>0</v>
      </c>
      <c r="CC489" s="109" cm="1">
        <f t="array" ref="CC489">IF($AG489,SQRT(SUMPRODUCT($AH$2:$AH489, (AO$2:AO489-BI489)^2)/(SUM($AH$2:$AH489)-1)),0)</f>
        <v>0</v>
      </c>
      <c r="CD489" s="109" cm="1">
        <f t="array" ref="CD489">IF($AG489,SQRT(SUMPRODUCT($AH$2:$AH489, (AP$2:AP489-BJ489)^2)/(SUM($AH$2:$AH489)-1)),0)</f>
        <v>0</v>
      </c>
      <c r="CE489" s="109" cm="1">
        <f t="array" ref="CE489">IF($AG489,SQRT(SUMPRODUCT($AH$2:$AH489, (AQ$2:AQ489-BK489)^2)/(SUM($AH$2:$AH489)-1)),0)</f>
        <v>0</v>
      </c>
      <c r="CF489" s="109" cm="1">
        <f t="array" ref="CF489">IF($AG489,SQRT(SUMPRODUCT($AH$2:$AH489, (AR$2:AR489-BL489)^2)/(SUM($AH$2:$AH489)-1)),0)</f>
        <v>0</v>
      </c>
      <c r="CG489" s="109" cm="1">
        <f t="array" ref="CG489">IF($AG489,SQRT(SUMPRODUCT($AH$2:$AH489, (AS$2:AS489-BM489)^2)/(SUM($AH$2:$AH489)-1)),0)</f>
        <v>0</v>
      </c>
      <c r="CH489" s="109" cm="1">
        <f t="array" ref="CH489">IF($AG489,SQRT(SUMPRODUCT($AH$2:$AH489, (AT$2:AT489-BN489)^2)/(SUM($AH$2:$AH489)-1)),0)</f>
        <v>0</v>
      </c>
      <c r="CI489" s="109" cm="1">
        <f t="array" ref="CI489">IF($AG489,SQRT(SUMPRODUCT($AH$2:$AH489, (AU$2:AU489-BO489)^2)/(SUM($AH$2:$AH489)-1)),0)</f>
        <v>0</v>
      </c>
      <c r="CJ489" s="109" cm="1">
        <f t="array" ref="CJ489">IF($AG489,SQRT(SUMPRODUCT($AH$2:$AH489, (AV$2:AV489-BP489)^2)/(SUM($AH$2:$AH489)-1)),0)</f>
        <v>0</v>
      </c>
      <c r="CK489" s="109" cm="1">
        <f t="array" ref="CK489">IF($AG489,SQRT(SUMPRODUCT($AH$2:$AH489, (AW$2:AW489-BQ489)^2)/(SUM($AH$2:$AH489)-1)),0)</f>
        <v>0</v>
      </c>
      <c r="CL489" s="109" cm="1">
        <f t="array" ref="CL489">IF($AG489,SQRT(SUMPRODUCT($AH$2:$AH489, (AX$2:AX489-BR489)^2)/(SUM($AH$2:$AH489)-1)),0)</f>
        <v>0</v>
      </c>
      <c r="CM489" s="109" cm="1">
        <f t="array" ref="CM489">IF($AG489,SQRT(SUMPRODUCT($AH$2:$AH489, (AY$2:AY489-BS489)^2)/(SUM($AH$2:$AH489)-1)),0)</f>
        <v>0</v>
      </c>
      <c r="CN489" s="109" cm="1">
        <f t="array" ref="CN489">IF($AG489,SQRT(SUMPRODUCT($AH$2:$AH489, (AZ$2:AZ489-BT489)^2)/(SUM($AH$2:$AH489)-1)),0)</f>
        <v>0</v>
      </c>
      <c r="CO489" s="109" cm="1">
        <f t="array" ref="CO489">IF($AG489,SQRT(SUMPRODUCT($AH$2:$AH489, (BA$2:BA489-BU489)^2)/(SUM($AH$2:$AH489)-1)),0)</f>
        <v>0</v>
      </c>
    </row>
    <row r="490" spans="34:93" x14ac:dyDescent="0.25">
      <c r="AH490" s="99" t="str">
        <f t="shared" si="115"/>
        <v/>
      </c>
      <c r="AI490" s="11">
        <f t="shared" ca="1" si="126"/>
        <v>0</v>
      </c>
      <c r="AJ490" s="11">
        <f t="shared" ca="1" si="126"/>
        <v>0</v>
      </c>
      <c r="AK490" s="11">
        <f t="shared" ca="1" si="126"/>
        <v>0</v>
      </c>
      <c r="AL490" s="11">
        <f t="shared" ca="1" si="126"/>
        <v>0</v>
      </c>
      <c r="AM490" s="11">
        <f t="shared" ca="1" si="126"/>
        <v>0</v>
      </c>
      <c r="AN490" s="11">
        <f t="shared" ca="1" si="126"/>
        <v>0</v>
      </c>
      <c r="AO490" s="11">
        <f t="shared" ca="1" si="126"/>
        <v>0</v>
      </c>
      <c r="AP490" s="11">
        <f t="shared" ca="1" si="126"/>
        <v>0</v>
      </c>
      <c r="AQ490" s="11">
        <f t="shared" ca="1" si="126"/>
        <v>0</v>
      </c>
      <c r="AR490" s="11">
        <f t="shared" ca="1" si="126"/>
        <v>0</v>
      </c>
      <c r="AS490" s="11">
        <f t="shared" ca="1" si="127"/>
        <v>0</v>
      </c>
      <c r="AT490" s="11">
        <f t="shared" ca="1" si="127"/>
        <v>0</v>
      </c>
      <c r="AU490" s="11">
        <f t="shared" ca="1" si="127"/>
        <v>0</v>
      </c>
      <c r="AV490" s="11">
        <f t="shared" ca="1" si="127"/>
        <v>0</v>
      </c>
      <c r="AW490" s="11">
        <f t="shared" ca="1" si="127"/>
        <v>0</v>
      </c>
      <c r="AX490" s="11">
        <f t="shared" ca="1" si="127"/>
        <v>0</v>
      </c>
      <c r="AY490" s="11">
        <f t="shared" ca="1" si="127"/>
        <v>0</v>
      </c>
      <c r="AZ490" s="11">
        <f t="shared" ca="1" si="127"/>
        <v>0</v>
      </c>
      <c r="BA490" s="11">
        <f t="shared" ca="1" si="127"/>
        <v>0</v>
      </c>
      <c r="BB490" s="11"/>
      <c r="BC490" s="11">
        <f>IF($AG490,SUMPRODUCT(AI$2:AI490,$AH$2:$AH490)/SUM($AH$2:$AH490),0)</f>
        <v>0</v>
      </c>
      <c r="BD490" s="11">
        <f>IF($AG490,SUMPRODUCT(AJ$2:AJ490,$AH$2:$AH490)/SUM($AH$2:$AH490),0)</f>
        <v>0</v>
      </c>
      <c r="BE490" s="11">
        <f>IF($AG490,SUMPRODUCT(AK$2:AK490,$AH$2:$AH490)/SUM($AH$2:$AH490),0)</f>
        <v>0</v>
      </c>
      <c r="BF490" s="11">
        <f>IF($AG490,SUMPRODUCT(AL$2:AL490,$AH$2:$AH490)/SUM($AH$2:$AH490),0)</f>
        <v>0</v>
      </c>
      <c r="BG490" s="11">
        <f>IF($AG490,SUMPRODUCT(AM$2:AM490,$AH$2:$AH490)/SUM($AH$2:$AH490),0)</f>
        <v>0</v>
      </c>
      <c r="BH490" s="11">
        <f>IF($AG490,SUMPRODUCT(AN$2:AN490,$AH$2:$AH490)/SUM($AH$2:$AH490),0)</f>
        <v>0</v>
      </c>
      <c r="BI490" s="11">
        <f>IF($AG490,SUMPRODUCT(AO$2:AO490,$AH$2:$AH490)/SUM($AH$2:$AH490),0)</f>
        <v>0</v>
      </c>
      <c r="BJ490" s="11">
        <f>IF($AG490,SUMPRODUCT(AP$2:AP490,$AH$2:$AH490)/SUM($AH$2:$AH490),0)</f>
        <v>0</v>
      </c>
      <c r="BK490" s="11">
        <f>IF($AG490,SUMPRODUCT(AQ$2:AQ490,$AH$2:$AH490)/SUM($AH$2:$AH490),0)</f>
        <v>0</v>
      </c>
      <c r="BL490" s="11">
        <f>IF($AG490,SUMPRODUCT(AR$2:AR490,$AH$2:$AH490)/SUM($AH$2:$AH490),0)</f>
        <v>0</v>
      </c>
      <c r="BM490" s="11">
        <f>IF($AG490,SUMPRODUCT(AS$2:AS490,$AH$2:$AH490)/SUM($AH$2:$AH490),0)</f>
        <v>0</v>
      </c>
      <c r="BN490" s="11">
        <f>IF($AG490,SUMPRODUCT(AT$2:AT490,$AH$2:$AH490)/SUM($AH$2:$AH490),0)</f>
        <v>0</v>
      </c>
      <c r="BO490" s="11">
        <f>IF($AG490,SUMPRODUCT(AU$2:AU490,$AH$2:$AH490)/SUM($AH$2:$AH490),0)</f>
        <v>0</v>
      </c>
      <c r="BP490" s="11">
        <f>IF($AG490,SUMPRODUCT(AV$2:AV490,$AH$2:$AH490)/SUM($AH$2:$AH490),0)</f>
        <v>0</v>
      </c>
      <c r="BQ490" s="11">
        <f>IF($AG490,SUMPRODUCT(AW$2:AW490,$AH$2:$AH490)/SUM($AH$2:$AH490),0)</f>
        <v>0</v>
      </c>
      <c r="BR490" s="11">
        <f>IF($AG490,SUMPRODUCT(AX$2:AX490,$AH$2:$AH490)/SUM($AH$2:$AH490),0)</f>
        <v>0</v>
      </c>
      <c r="BS490" s="11">
        <f>IF($AG490,SUMPRODUCT(AY$2:AY490,$AH$2:$AH490)/SUM($AH$2:$AH490),0)</f>
        <v>0</v>
      </c>
      <c r="BT490" s="11">
        <f>IF($AG490,SUMPRODUCT(AZ$2:AZ490,$AH$2:$AH490)/SUM($AH$2:$AH490),0)</f>
        <v>0</v>
      </c>
      <c r="BU490" s="11">
        <f>IF($AG490,SUMPRODUCT(BA$2:BA490,$AH$2:$AH490)/SUM($AH$2:$AH490),0)</f>
        <v>0</v>
      </c>
      <c r="BV490" s="11"/>
      <c r="BW490" s="109" cm="1">
        <f t="array" ref="BW490">IF($AG490,SQRT(SUMPRODUCT($AH$2:$AH490, (AI$2:AI490-BC490)^2)/(SUM($AH$2:$AH490)-1)),0)</f>
        <v>0</v>
      </c>
      <c r="BX490" s="109" cm="1">
        <f t="array" ref="BX490">IF($AG490,SQRT(SUMPRODUCT($AH$2:$AH490, (AJ$2:AJ490-BD490)^2)/(SUM($AH$2:$AH490)-1)),0)</f>
        <v>0</v>
      </c>
      <c r="BY490" s="109" cm="1">
        <f t="array" ref="BY490">IF($AG490,SQRT(SUMPRODUCT($AH$2:$AH490, (AK$2:AK490-BE490)^2)/(SUM($AH$2:$AH490)-1)),0)</f>
        <v>0</v>
      </c>
      <c r="BZ490" s="109" cm="1">
        <f t="array" ref="BZ490">IF($AG490,SQRT(SUMPRODUCT($AH$2:$AH490, (AL$2:AL490-BF490)^2)/(SUM($AH$2:$AH490)-1)),0)</f>
        <v>0</v>
      </c>
      <c r="CA490" s="109" cm="1">
        <f t="array" ref="CA490">IF($AG490,SQRT(SUMPRODUCT($AH$2:$AH490, (AM$2:AM490-BG490)^2)/(SUM($AH$2:$AH490)-1)),0)</f>
        <v>0</v>
      </c>
      <c r="CB490" s="109" cm="1">
        <f t="array" ref="CB490">IF($AG490,SQRT(SUMPRODUCT($AH$2:$AH490, (AN$2:AN490-BH490)^2)/(SUM($AH$2:$AH490)-1)),0)</f>
        <v>0</v>
      </c>
      <c r="CC490" s="109" cm="1">
        <f t="array" ref="CC490">IF($AG490,SQRT(SUMPRODUCT($AH$2:$AH490, (AO$2:AO490-BI490)^2)/(SUM($AH$2:$AH490)-1)),0)</f>
        <v>0</v>
      </c>
      <c r="CD490" s="109" cm="1">
        <f t="array" ref="CD490">IF($AG490,SQRT(SUMPRODUCT($AH$2:$AH490, (AP$2:AP490-BJ490)^2)/(SUM($AH$2:$AH490)-1)),0)</f>
        <v>0</v>
      </c>
      <c r="CE490" s="109" cm="1">
        <f t="array" ref="CE490">IF($AG490,SQRT(SUMPRODUCT($AH$2:$AH490, (AQ$2:AQ490-BK490)^2)/(SUM($AH$2:$AH490)-1)),0)</f>
        <v>0</v>
      </c>
      <c r="CF490" s="109" cm="1">
        <f t="array" ref="CF490">IF($AG490,SQRT(SUMPRODUCT($AH$2:$AH490, (AR$2:AR490-BL490)^2)/(SUM($AH$2:$AH490)-1)),0)</f>
        <v>0</v>
      </c>
      <c r="CG490" s="109" cm="1">
        <f t="array" ref="CG490">IF($AG490,SQRT(SUMPRODUCT($AH$2:$AH490, (AS$2:AS490-BM490)^2)/(SUM($AH$2:$AH490)-1)),0)</f>
        <v>0</v>
      </c>
      <c r="CH490" s="109" cm="1">
        <f t="array" ref="CH490">IF($AG490,SQRT(SUMPRODUCT($AH$2:$AH490, (AT$2:AT490-BN490)^2)/(SUM($AH$2:$AH490)-1)),0)</f>
        <v>0</v>
      </c>
      <c r="CI490" s="109" cm="1">
        <f t="array" ref="CI490">IF($AG490,SQRT(SUMPRODUCT($AH$2:$AH490, (AU$2:AU490-BO490)^2)/(SUM($AH$2:$AH490)-1)),0)</f>
        <v>0</v>
      </c>
      <c r="CJ490" s="109" cm="1">
        <f t="array" ref="CJ490">IF($AG490,SQRT(SUMPRODUCT($AH$2:$AH490, (AV$2:AV490-BP490)^2)/(SUM($AH$2:$AH490)-1)),0)</f>
        <v>0</v>
      </c>
      <c r="CK490" s="109" cm="1">
        <f t="array" ref="CK490">IF($AG490,SQRT(SUMPRODUCT($AH$2:$AH490, (AW$2:AW490-BQ490)^2)/(SUM($AH$2:$AH490)-1)),0)</f>
        <v>0</v>
      </c>
      <c r="CL490" s="109" cm="1">
        <f t="array" ref="CL490">IF($AG490,SQRT(SUMPRODUCT($AH$2:$AH490, (AX$2:AX490-BR490)^2)/(SUM($AH$2:$AH490)-1)),0)</f>
        <v>0</v>
      </c>
      <c r="CM490" s="109" cm="1">
        <f t="array" ref="CM490">IF($AG490,SQRT(SUMPRODUCT($AH$2:$AH490, (AY$2:AY490-BS490)^2)/(SUM($AH$2:$AH490)-1)),0)</f>
        <v>0</v>
      </c>
      <c r="CN490" s="109" cm="1">
        <f t="array" ref="CN490">IF($AG490,SQRT(SUMPRODUCT($AH$2:$AH490, (AZ$2:AZ490-BT490)^2)/(SUM($AH$2:$AH490)-1)),0)</f>
        <v>0</v>
      </c>
      <c r="CO490" s="109" cm="1">
        <f t="array" ref="CO490">IF($AG490,SQRT(SUMPRODUCT($AH$2:$AH490, (BA$2:BA490-BU490)^2)/(SUM($AH$2:$AH490)-1)),0)</f>
        <v>0</v>
      </c>
    </row>
    <row r="491" spans="34:93" x14ac:dyDescent="0.25">
      <c r="AH491" s="99" t="str">
        <f t="shared" si="115"/>
        <v/>
      </c>
      <c r="AI491" s="11">
        <f t="shared" ca="1" si="126"/>
        <v>0</v>
      </c>
      <c r="AJ491" s="11">
        <f t="shared" ca="1" si="126"/>
        <v>0</v>
      </c>
      <c r="AK491" s="11">
        <f t="shared" ca="1" si="126"/>
        <v>0</v>
      </c>
      <c r="AL491" s="11">
        <f t="shared" ca="1" si="126"/>
        <v>0</v>
      </c>
      <c r="AM491" s="11">
        <f t="shared" ca="1" si="126"/>
        <v>0</v>
      </c>
      <c r="AN491" s="11">
        <f t="shared" ca="1" si="126"/>
        <v>0</v>
      </c>
      <c r="AO491" s="11">
        <f t="shared" ca="1" si="126"/>
        <v>0</v>
      </c>
      <c r="AP491" s="11">
        <f t="shared" ca="1" si="126"/>
        <v>0</v>
      </c>
      <c r="AQ491" s="11">
        <f t="shared" ca="1" si="126"/>
        <v>0</v>
      </c>
      <c r="AR491" s="11">
        <f t="shared" ca="1" si="126"/>
        <v>0</v>
      </c>
      <c r="AS491" s="11">
        <f t="shared" ca="1" si="127"/>
        <v>0</v>
      </c>
      <c r="AT491" s="11">
        <f t="shared" ca="1" si="127"/>
        <v>0</v>
      </c>
      <c r="AU491" s="11">
        <f t="shared" ca="1" si="127"/>
        <v>0</v>
      </c>
      <c r="AV491" s="11">
        <f t="shared" ca="1" si="127"/>
        <v>0</v>
      </c>
      <c r="AW491" s="11">
        <f t="shared" ca="1" si="127"/>
        <v>0</v>
      </c>
      <c r="AX491" s="11">
        <f t="shared" ca="1" si="127"/>
        <v>0</v>
      </c>
      <c r="AY491" s="11">
        <f t="shared" ca="1" si="127"/>
        <v>0</v>
      </c>
      <c r="AZ491" s="11">
        <f t="shared" ca="1" si="127"/>
        <v>0</v>
      </c>
      <c r="BA491" s="11">
        <f t="shared" ca="1" si="127"/>
        <v>0</v>
      </c>
      <c r="BB491" s="11"/>
      <c r="BC491" s="11">
        <f>IF($AG491,SUMPRODUCT(AI$2:AI491,$AH$2:$AH491)/SUM($AH$2:$AH491),0)</f>
        <v>0</v>
      </c>
      <c r="BD491" s="11">
        <f>IF($AG491,SUMPRODUCT(AJ$2:AJ491,$AH$2:$AH491)/SUM($AH$2:$AH491),0)</f>
        <v>0</v>
      </c>
      <c r="BE491" s="11">
        <f>IF($AG491,SUMPRODUCT(AK$2:AK491,$AH$2:$AH491)/SUM($AH$2:$AH491),0)</f>
        <v>0</v>
      </c>
      <c r="BF491" s="11">
        <f>IF($AG491,SUMPRODUCT(AL$2:AL491,$AH$2:$AH491)/SUM($AH$2:$AH491),0)</f>
        <v>0</v>
      </c>
      <c r="BG491" s="11">
        <f>IF($AG491,SUMPRODUCT(AM$2:AM491,$AH$2:$AH491)/SUM($AH$2:$AH491),0)</f>
        <v>0</v>
      </c>
      <c r="BH491" s="11">
        <f>IF($AG491,SUMPRODUCT(AN$2:AN491,$AH$2:$AH491)/SUM($AH$2:$AH491),0)</f>
        <v>0</v>
      </c>
      <c r="BI491" s="11">
        <f>IF($AG491,SUMPRODUCT(AO$2:AO491,$AH$2:$AH491)/SUM($AH$2:$AH491),0)</f>
        <v>0</v>
      </c>
      <c r="BJ491" s="11">
        <f>IF($AG491,SUMPRODUCT(AP$2:AP491,$AH$2:$AH491)/SUM($AH$2:$AH491),0)</f>
        <v>0</v>
      </c>
      <c r="BK491" s="11">
        <f>IF($AG491,SUMPRODUCT(AQ$2:AQ491,$AH$2:$AH491)/SUM($AH$2:$AH491),0)</f>
        <v>0</v>
      </c>
      <c r="BL491" s="11">
        <f>IF($AG491,SUMPRODUCT(AR$2:AR491,$AH$2:$AH491)/SUM($AH$2:$AH491),0)</f>
        <v>0</v>
      </c>
      <c r="BM491" s="11">
        <f>IF($AG491,SUMPRODUCT(AS$2:AS491,$AH$2:$AH491)/SUM($AH$2:$AH491),0)</f>
        <v>0</v>
      </c>
      <c r="BN491" s="11">
        <f>IF($AG491,SUMPRODUCT(AT$2:AT491,$AH$2:$AH491)/SUM($AH$2:$AH491),0)</f>
        <v>0</v>
      </c>
      <c r="BO491" s="11">
        <f>IF($AG491,SUMPRODUCT(AU$2:AU491,$AH$2:$AH491)/SUM($AH$2:$AH491),0)</f>
        <v>0</v>
      </c>
      <c r="BP491" s="11">
        <f>IF($AG491,SUMPRODUCT(AV$2:AV491,$AH$2:$AH491)/SUM($AH$2:$AH491),0)</f>
        <v>0</v>
      </c>
      <c r="BQ491" s="11">
        <f>IF($AG491,SUMPRODUCT(AW$2:AW491,$AH$2:$AH491)/SUM($AH$2:$AH491),0)</f>
        <v>0</v>
      </c>
      <c r="BR491" s="11">
        <f>IF($AG491,SUMPRODUCT(AX$2:AX491,$AH$2:$AH491)/SUM($AH$2:$AH491),0)</f>
        <v>0</v>
      </c>
      <c r="BS491" s="11">
        <f>IF($AG491,SUMPRODUCT(AY$2:AY491,$AH$2:$AH491)/SUM($AH$2:$AH491),0)</f>
        <v>0</v>
      </c>
      <c r="BT491" s="11">
        <f>IF($AG491,SUMPRODUCT(AZ$2:AZ491,$AH$2:$AH491)/SUM($AH$2:$AH491),0)</f>
        <v>0</v>
      </c>
      <c r="BU491" s="11">
        <f>IF($AG491,SUMPRODUCT(BA$2:BA491,$AH$2:$AH491)/SUM($AH$2:$AH491),0)</f>
        <v>0</v>
      </c>
      <c r="BV491" s="11"/>
      <c r="BW491" s="109" cm="1">
        <f t="array" ref="BW491">IF($AG491,SQRT(SUMPRODUCT($AH$2:$AH491, (AI$2:AI491-BC491)^2)/(SUM($AH$2:$AH491)-1)),0)</f>
        <v>0</v>
      </c>
      <c r="BX491" s="109" cm="1">
        <f t="array" ref="BX491">IF($AG491,SQRT(SUMPRODUCT($AH$2:$AH491, (AJ$2:AJ491-BD491)^2)/(SUM($AH$2:$AH491)-1)),0)</f>
        <v>0</v>
      </c>
      <c r="BY491" s="109" cm="1">
        <f t="array" ref="BY491">IF($AG491,SQRT(SUMPRODUCT($AH$2:$AH491, (AK$2:AK491-BE491)^2)/(SUM($AH$2:$AH491)-1)),0)</f>
        <v>0</v>
      </c>
      <c r="BZ491" s="109" cm="1">
        <f t="array" ref="BZ491">IF($AG491,SQRT(SUMPRODUCT($AH$2:$AH491, (AL$2:AL491-BF491)^2)/(SUM($AH$2:$AH491)-1)),0)</f>
        <v>0</v>
      </c>
      <c r="CA491" s="109" cm="1">
        <f t="array" ref="CA491">IF($AG491,SQRT(SUMPRODUCT($AH$2:$AH491, (AM$2:AM491-BG491)^2)/(SUM($AH$2:$AH491)-1)),0)</f>
        <v>0</v>
      </c>
      <c r="CB491" s="109" cm="1">
        <f t="array" ref="CB491">IF($AG491,SQRT(SUMPRODUCT($AH$2:$AH491, (AN$2:AN491-BH491)^2)/(SUM($AH$2:$AH491)-1)),0)</f>
        <v>0</v>
      </c>
      <c r="CC491" s="109" cm="1">
        <f t="array" ref="CC491">IF($AG491,SQRT(SUMPRODUCT($AH$2:$AH491, (AO$2:AO491-BI491)^2)/(SUM($AH$2:$AH491)-1)),0)</f>
        <v>0</v>
      </c>
      <c r="CD491" s="109" cm="1">
        <f t="array" ref="CD491">IF($AG491,SQRT(SUMPRODUCT($AH$2:$AH491, (AP$2:AP491-BJ491)^2)/(SUM($AH$2:$AH491)-1)),0)</f>
        <v>0</v>
      </c>
      <c r="CE491" s="109" cm="1">
        <f t="array" ref="CE491">IF($AG491,SQRT(SUMPRODUCT($AH$2:$AH491, (AQ$2:AQ491-BK491)^2)/(SUM($AH$2:$AH491)-1)),0)</f>
        <v>0</v>
      </c>
      <c r="CF491" s="109" cm="1">
        <f t="array" ref="CF491">IF($AG491,SQRT(SUMPRODUCT($AH$2:$AH491, (AR$2:AR491-BL491)^2)/(SUM($AH$2:$AH491)-1)),0)</f>
        <v>0</v>
      </c>
      <c r="CG491" s="109" cm="1">
        <f t="array" ref="CG491">IF($AG491,SQRT(SUMPRODUCT($AH$2:$AH491, (AS$2:AS491-BM491)^2)/(SUM($AH$2:$AH491)-1)),0)</f>
        <v>0</v>
      </c>
      <c r="CH491" s="109" cm="1">
        <f t="array" ref="CH491">IF($AG491,SQRT(SUMPRODUCT($AH$2:$AH491, (AT$2:AT491-BN491)^2)/(SUM($AH$2:$AH491)-1)),0)</f>
        <v>0</v>
      </c>
      <c r="CI491" s="109" cm="1">
        <f t="array" ref="CI491">IF($AG491,SQRT(SUMPRODUCT($AH$2:$AH491, (AU$2:AU491-BO491)^2)/(SUM($AH$2:$AH491)-1)),0)</f>
        <v>0</v>
      </c>
      <c r="CJ491" s="109" cm="1">
        <f t="array" ref="CJ491">IF($AG491,SQRT(SUMPRODUCT($AH$2:$AH491, (AV$2:AV491-BP491)^2)/(SUM($AH$2:$AH491)-1)),0)</f>
        <v>0</v>
      </c>
      <c r="CK491" s="109" cm="1">
        <f t="array" ref="CK491">IF($AG491,SQRT(SUMPRODUCT($AH$2:$AH491, (AW$2:AW491-BQ491)^2)/(SUM($AH$2:$AH491)-1)),0)</f>
        <v>0</v>
      </c>
      <c r="CL491" s="109" cm="1">
        <f t="array" ref="CL491">IF($AG491,SQRT(SUMPRODUCT($AH$2:$AH491, (AX$2:AX491-BR491)^2)/(SUM($AH$2:$AH491)-1)),0)</f>
        <v>0</v>
      </c>
      <c r="CM491" s="109" cm="1">
        <f t="array" ref="CM491">IF($AG491,SQRT(SUMPRODUCT($AH$2:$AH491, (AY$2:AY491-BS491)^2)/(SUM($AH$2:$AH491)-1)),0)</f>
        <v>0</v>
      </c>
      <c r="CN491" s="109" cm="1">
        <f t="array" ref="CN491">IF($AG491,SQRT(SUMPRODUCT($AH$2:$AH491, (AZ$2:AZ491-BT491)^2)/(SUM($AH$2:$AH491)-1)),0)</f>
        <v>0</v>
      </c>
      <c r="CO491" s="109" cm="1">
        <f t="array" ref="CO491">IF($AG491,SQRT(SUMPRODUCT($AH$2:$AH491, (BA$2:BA491-BU491)^2)/(SUM($AH$2:$AH491)-1)),0)</f>
        <v>0</v>
      </c>
    </row>
    <row r="492" spans="34:93" x14ac:dyDescent="0.25">
      <c r="AH492" s="99" t="str">
        <f t="shared" si="115"/>
        <v/>
      </c>
      <c r="AI492" s="11">
        <f t="shared" ref="AI492:AR501" ca="1" si="128">IF(AI$1&lt;&gt;0,SUMIFS(INDIRECT(AI$1), Fecha,$AG492),0)</f>
        <v>0</v>
      </c>
      <c r="AJ492" s="11">
        <f t="shared" ca="1" si="128"/>
        <v>0</v>
      </c>
      <c r="AK492" s="11">
        <f t="shared" ca="1" si="128"/>
        <v>0</v>
      </c>
      <c r="AL492" s="11">
        <f t="shared" ca="1" si="128"/>
        <v>0</v>
      </c>
      <c r="AM492" s="11">
        <f t="shared" ca="1" si="128"/>
        <v>0</v>
      </c>
      <c r="AN492" s="11">
        <f t="shared" ca="1" si="128"/>
        <v>0</v>
      </c>
      <c r="AO492" s="11">
        <f t="shared" ca="1" si="128"/>
        <v>0</v>
      </c>
      <c r="AP492" s="11">
        <f t="shared" ca="1" si="128"/>
        <v>0</v>
      </c>
      <c r="AQ492" s="11">
        <f t="shared" ca="1" si="128"/>
        <v>0</v>
      </c>
      <c r="AR492" s="11">
        <f t="shared" ca="1" si="128"/>
        <v>0</v>
      </c>
      <c r="AS492" s="11">
        <f t="shared" ref="AS492:BA501" ca="1" si="129">IF(AS$1&lt;&gt;0,SUMIFS(INDIRECT(AS$1), Fecha,$AG492),0)</f>
        <v>0</v>
      </c>
      <c r="AT492" s="11">
        <f t="shared" ca="1" si="129"/>
        <v>0</v>
      </c>
      <c r="AU492" s="11">
        <f t="shared" ca="1" si="129"/>
        <v>0</v>
      </c>
      <c r="AV492" s="11">
        <f t="shared" ca="1" si="129"/>
        <v>0</v>
      </c>
      <c r="AW492" s="11">
        <f t="shared" ca="1" si="129"/>
        <v>0</v>
      </c>
      <c r="AX492" s="11">
        <f t="shared" ca="1" si="129"/>
        <v>0</v>
      </c>
      <c r="AY492" s="11">
        <f t="shared" ca="1" si="129"/>
        <v>0</v>
      </c>
      <c r="AZ492" s="11">
        <f t="shared" ca="1" si="129"/>
        <v>0</v>
      </c>
      <c r="BA492" s="11">
        <f t="shared" ca="1" si="129"/>
        <v>0</v>
      </c>
      <c r="BB492" s="11"/>
      <c r="BC492" s="11">
        <f>IF($AG492,SUMPRODUCT(AI$2:AI492,$AH$2:$AH492)/SUM($AH$2:$AH492),0)</f>
        <v>0</v>
      </c>
      <c r="BD492" s="11">
        <f>IF($AG492,SUMPRODUCT(AJ$2:AJ492,$AH$2:$AH492)/SUM($AH$2:$AH492),0)</f>
        <v>0</v>
      </c>
      <c r="BE492" s="11">
        <f>IF($AG492,SUMPRODUCT(AK$2:AK492,$AH$2:$AH492)/SUM($AH$2:$AH492),0)</f>
        <v>0</v>
      </c>
      <c r="BF492" s="11">
        <f>IF($AG492,SUMPRODUCT(AL$2:AL492,$AH$2:$AH492)/SUM($AH$2:$AH492),0)</f>
        <v>0</v>
      </c>
      <c r="BG492" s="11">
        <f>IF($AG492,SUMPRODUCT(AM$2:AM492,$AH$2:$AH492)/SUM($AH$2:$AH492),0)</f>
        <v>0</v>
      </c>
      <c r="BH492" s="11">
        <f>IF($AG492,SUMPRODUCT(AN$2:AN492,$AH$2:$AH492)/SUM($AH$2:$AH492),0)</f>
        <v>0</v>
      </c>
      <c r="BI492" s="11">
        <f>IF($AG492,SUMPRODUCT(AO$2:AO492,$AH$2:$AH492)/SUM($AH$2:$AH492),0)</f>
        <v>0</v>
      </c>
      <c r="BJ492" s="11">
        <f>IF($AG492,SUMPRODUCT(AP$2:AP492,$AH$2:$AH492)/SUM($AH$2:$AH492),0)</f>
        <v>0</v>
      </c>
      <c r="BK492" s="11">
        <f>IF($AG492,SUMPRODUCT(AQ$2:AQ492,$AH$2:$AH492)/SUM($AH$2:$AH492),0)</f>
        <v>0</v>
      </c>
      <c r="BL492" s="11">
        <f>IF($AG492,SUMPRODUCT(AR$2:AR492,$AH$2:$AH492)/SUM($AH$2:$AH492),0)</f>
        <v>0</v>
      </c>
      <c r="BM492" s="11">
        <f>IF($AG492,SUMPRODUCT(AS$2:AS492,$AH$2:$AH492)/SUM($AH$2:$AH492),0)</f>
        <v>0</v>
      </c>
      <c r="BN492" s="11">
        <f>IF($AG492,SUMPRODUCT(AT$2:AT492,$AH$2:$AH492)/SUM($AH$2:$AH492),0)</f>
        <v>0</v>
      </c>
      <c r="BO492" s="11">
        <f>IF($AG492,SUMPRODUCT(AU$2:AU492,$AH$2:$AH492)/SUM($AH$2:$AH492),0)</f>
        <v>0</v>
      </c>
      <c r="BP492" s="11">
        <f>IF($AG492,SUMPRODUCT(AV$2:AV492,$AH$2:$AH492)/SUM($AH$2:$AH492),0)</f>
        <v>0</v>
      </c>
      <c r="BQ492" s="11">
        <f>IF($AG492,SUMPRODUCT(AW$2:AW492,$AH$2:$AH492)/SUM($AH$2:$AH492),0)</f>
        <v>0</v>
      </c>
      <c r="BR492" s="11">
        <f>IF($AG492,SUMPRODUCT(AX$2:AX492,$AH$2:$AH492)/SUM($AH$2:$AH492),0)</f>
        <v>0</v>
      </c>
      <c r="BS492" s="11">
        <f>IF($AG492,SUMPRODUCT(AY$2:AY492,$AH$2:$AH492)/SUM($AH$2:$AH492),0)</f>
        <v>0</v>
      </c>
      <c r="BT492" s="11">
        <f>IF($AG492,SUMPRODUCT(AZ$2:AZ492,$AH$2:$AH492)/SUM($AH$2:$AH492),0)</f>
        <v>0</v>
      </c>
      <c r="BU492" s="11">
        <f>IF($AG492,SUMPRODUCT(BA$2:BA492,$AH$2:$AH492)/SUM($AH$2:$AH492),0)</f>
        <v>0</v>
      </c>
      <c r="BV492" s="11"/>
      <c r="BW492" s="109" cm="1">
        <f t="array" ref="BW492">IF($AG492,SQRT(SUMPRODUCT($AH$2:$AH492, (AI$2:AI492-BC492)^2)/(SUM($AH$2:$AH492)-1)),0)</f>
        <v>0</v>
      </c>
      <c r="BX492" s="109" cm="1">
        <f t="array" ref="BX492">IF($AG492,SQRT(SUMPRODUCT($AH$2:$AH492, (AJ$2:AJ492-BD492)^2)/(SUM($AH$2:$AH492)-1)),0)</f>
        <v>0</v>
      </c>
      <c r="BY492" s="109" cm="1">
        <f t="array" ref="BY492">IF($AG492,SQRT(SUMPRODUCT($AH$2:$AH492, (AK$2:AK492-BE492)^2)/(SUM($AH$2:$AH492)-1)),0)</f>
        <v>0</v>
      </c>
      <c r="BZ492" s="109" cm="1">
        <f t="array" ref="BZ492">IF($AG492,SQRT(SUMPRODUCT($AH$2:$AH492, (AL$2:AL492-BF492)^2)/(SUM($AH$2:$AH492)-1)),0)</f>
        <v>0</v>
      </c>
      <c r="CA492" s="109" cm="1">
        <f t="array" ref="CA492">IF($AG492,SQRT(SUMPRODUCT($AH$2:$AH492, (AM$2:AM492-BG492)^2)/(SUM($AH$2:$AH492)-1)),0)</f>
        <v>0</v>
      </c>
      <c r="CB492" s="109" cm="1">
        <f t="array" ref="CB492">IF($AG492,SQRT(SUMPRODUCT($AH$2:$AH492, (AN$2:AN492-BH492)^2)/(SUM($AH$2:$AH492)-1)),0)</f>
        <v>0</v>
      </c>
      <c r="CC492" s="109" cm="1">
        <f t="array" ref="CC492">IF($AG492,SQRT(SUMPRODUCT($AH$2:$AH492, (AO$2:AO492-BI492)^2)/(SUM($AH$2:$AH492)-1)),0)</f>
        <v>0</v>
      </c>
      <c r="CD492" s="109" cm="1">
        <f t="array" ref="CD492">IF($AG492,SQRT(SUMPRODUCT($AH$2:$AH492, (AP$2:AP492-BJ492)^2)/(SUM($AH$2:$AH492)-1)),0)</f>
        <v>0</v>
      </c>
      <c r="CE492" s="109" cm="1">
        <f t="array" ref="CE492">IF($AG492,SQRT(SUMPRODUCT($AH$2:$AH492, (AQ$2:AQ492-BK492)^2)/(SUM($AH$2:$AH492)-1)),0)</f>
        <v>0</v>
      </c>
      <c r="CF492" s="109" cm="1">
        <f t="array" ref="CF492">IF($AG492,SQRT(SUMPRODUCT($AH$2:$AH492, (AR$2:AR492-BL492)^2)/(SUM($AH$2:$AH492)-1)),0)</f>
        <v>0</v>
      </c>
      <c r="CG492" s="109" cm="1">
        <f t="array" ref="CG492">IF($AG492,SQRT(SUMPRODUCT($AH$2:$AH492, (AS$2:AS492-BM492)^2)/(SUM($AH$2:$AH492)-1)),0)</f>
        <v>0</v>
      </c>
      <c r="CH492" s="109" cm="1">
        <f t="array" ref="CH492">IF($AG492,SQRT(SUMPRODUCT($AH$2:$AH492, (AT$2:AT492-BN492)^2)/(SUM($AH$2:$AH492)-1)),0)</f>
        <v>0</v>
      </c>
      <c r="CI492" s="109" cm="1">
        <f t="array" ref="CI492">IF($AG492,SQRT(SUMPRODUCT($AH$2:$AH492, (AU$2:AU492-BO492)^2)/(SUM($AH$2:$AH492)-1)),0)</f>
        <v>0</v>
      </c>
      <c r="CJ492" s="109" cm="1">
        <f t="array" ref="CJ492">IF($AG492,SQRT(SUMPRODUCT($AH$2:$AH492, (AV$2:AV492-BP492)^2)/(SUM($AH$2:$AH492)-1)),0)</f>
        <v>0</v>
      </c>
      <c r="CK492" s="109" cm="1">
        <f t="array" ref="CK492">IF($AG492,SQRT(SUMPRODUCT($AH$2:$AH492, (AW$2:AW492-BQ492)^2)/(SUM($AH$2:$AH492)-1)),0)</f>
        <v>0</v>
      </c>
      <c r="CL492" s="109" cm="1">
        <f t="array" ref="CL492">IF($AG492,SQRT(SUMPRODUCT($AH$2:$AH492, (AX$2:AX492-BR492)^2)/(SUM($AH$2:$AH492)-1)),0)</f>
        <v>0</v>
      </c>
      <c r="CM492" s="109" cm="1">
        <f t="array" ref="CM492">IF($AG492,SQRT(SUMPRODUCT($AH$2:$AH492, (AY$2:AY492-BS492)^2)/(SUM($AH$2:$AH492)-1)),0)</f>
        <v>0</v>
      </c>
      <c r="CN492" s="109" cm="1">
        <f t="array" ref="CN492">IF($AG492,SQRT(SUMPRODUCT($AH$2:$AH492, (AZ$2:AZ492-BT492)^2)/(SUM($AH$2:$AH492)-1)),0)</f>
        <v>0</v>
      </c>
      <c r="CO492" s="109" cm="1">
        <f t="array" ref="CO492">IF($AG492,SQRT(SUMPRODUCT($AH$2:$AH492, (BA$2:BA492-BU492)^2)/(SUM($AH$2:$AH492)-1)),0)</f>
        <v>0</v>
      </c>
    </row>
    <row r="493" spans="34:93" x14ac:dyDescent="0.25">
      <c r="AH493" s="99" t="str">
        <f t="shared" si="115"/>
        <v/>
      </c>
      <c r="AI493" s="11">
        <f t="shared" ca="1" si="128"/>
        <v>0</v>
      </c>
      <c r="AJ493" s="11">
        <f t="shared" ca="1" si="128"/>
        <v>0</v>
      </c>
      <c r="AK493" s="11">
        <f t="shared" ca="1" si="128"/>
        <v>0</v>
      </c>
      <c r="AL493" s="11">
        <f t="shared" ca="1" si="128"/>
        <v>0</v>
      </c>
      <c r="AM493" s="11">
        <f t="shared" ca="1" si="128"/>
        <v>0</v>
      </c>
      <c r="AN493" s="11">
        <f t="shared" ca="1" si="128"/>
        <v>0</v>
      </c>
      <c r="AO493" s="11">
        <f t="shared" ca="1" si="128"/>
        <v>0</v>
      </c>
      <c r="AP493" s="11">
        <f t="shared" ca="1" si="128"/>
        <v>0</v>
      </c>
      <c r="AQ493" s="11">
        <f t="shared" ca="1" si="128"/>
        <v>0</v>
      </c>
      <c r="AR493" s="11">
        <f t="shared" ca="1" si="128"/>
        <v>0</v>
      </c>
      <c r="AS493" s="11">
        <f t="shared" ca="1" si="129"/>
        <v>0</v>
      </c>
      <c r="AT493" s="11">
        <f t="shared" ca="1" si="129"/>
        <v>0</v>
      </c>
      <c r="AU493" s="11">
        <f t="shared" ca="1" si="129"/>
        <v>0</v>
      </c>
      <c r="AV493" s="11">
        <f t="shared" ca="1" si="129"/>
        <v>0</v>
      </c>
      <c r="AW493" s="11">
        <f t="shared" ca="1" si="129"/>
        <v>0</v>
      </c>
      <c r="AX493" s="11">
        <f t="shared" ca="1" si="129"/>
        <v>0</v>
      </c>
      <c r="AY493" s="11">
        <f t="shared" ca="1" si="129"/>
        <v>0</v>
      </c>
      <c r="AZ493" s="11">
        <f t="shared" ca="1" si="129"/>
        <v>0</v>
      </c>
      <c r="BA493" s="11">
        <f t="shared" ca="1" si="129"/>
        <v>0</v>
      </c>
      <c r="BB493" s="11"/>
      <c r="BC493" s="11">
        <f>IF($AG493,SUMPRODUCT(AI$2:AI493,$AH$2:$AH493)/SUM($AH$2:$AH493),0)</f>
        <v>0</v>
      </c>
      <c r="BD493" s="11">
        <f>IF($AG493,SUMPRODUCT(AJ$2:AJ493,$AH$2:$AH493)/SUM($AH$2:$AH493),0)</f>
        <v>0</v>
      </c>
      <c r="BE493" s="11">
        <f>IF($AG493,SUMPRODUCT(AK$2:AK493,$AH$2:$AH493)/SUM($AH$2:$AH493),0)</f>
        <v>0</v>
      </c>
      <c r="BF493" s="11">
        <f>IF($AG493,SUMPRODUCT(AL$2:AL493,$AH$2:$AH493)/SUM($AH$2:$AH493),0)</f>
        <v>0</v>
      </c>
      <c r="BG493" s="11">
        <f>IF($AG493,SUMPRODUCT(AM$2:AM493,$AH$2:$AH493)/SUM($AH$2:$AH493),0)</f>
        <v>0</v>
      </c>
      <c r="BH493" s="11">
        <f>IF($AG493,SUMPRODUCT(AN$2:AN493,$AH$2:$AH493)/SUM($AH$2:$AH493),0)</f>
        <v>0</v>
      </c>
      <c r="BI493" s="11">
        <f>IF($AG493,SUMPRODUCT(AO$2:AO493,$AH$2:$AH493)/SUM($AH$2:$AH493),0)</f>
        <v>0</v>
      </c>
      <c r="BJ493" s="11">
        <f>IF($AG493,SUMPRODUCT(AP$2:AP493,$AH$2:$AH493)/SUM($AH$2:$AH493),0)</f>
        <v>0</v>
      </c>
      <c r="BK493" s="11">
        <f>IF($AG493,SUMPRODUCT(AQ$2:AQ493,$AH$2:$AH493)/SUM($AH$2:$AH493),0)</f>
        <v>0</v>
      </c>
      <c r="BL493" s="11">
        <f>IF($AG493,SUMPRODUCT(AR$2:AR493,$AH$2:$AH493)/SUM($AH$2:$AH493),0)</f>
        <v>0</v>
      </c>
      <c r="BM493" s="11">
        <f>IF($AG493,SUMPRODUCT(AS$2:AS493,$AH$2:$AH493)/SUM($AH$2:$AH493),0)</f>
        <v>0</v>
      </c>
      <c r="BN493" s="11">
        <f>IF($AG493,SUMPRODUCT(AT$2:AT493,$AH$2:$AH493)/SUM($AH$2:$AH493),0)</f>
        <v>0</v>
      </c>
      <c r="BO493" s="11">
        <f>IF($AG493,SUMPRODUCT(AU$2:AU493,$AH$2:$AH493)/SUM($AH$2:$AH493),0)</f>
        <v>0</v>
      </c>
      <c r="BP493" s="11">
        <f>IF($AG493,SUMPRODUCT(AV$2:AV493,$AH$2:$AH493)/SUM($AH$2:$AH493),0)</f>
        <v>0</v>
      </c>
      <c r="BQ493" s="11">
        <f>IF($AG493,SUMPRODUCT(AW$2:AW493,$AH$2:$AH493)/SUM($AH$2:$AH493),0)</f>
        <v>0</v>
      </c>
      <c r="BR493" s="11">
        <f>IF($AG493,SUMPRODUCT(AX$2:AX493,$AH$2:$AH493)/SUM($AH$2:$AH493),0)</f>
        <v>0</v>
      </c>
      <c r="BS493" s="11">
        <f>IF($AG493,SUMPRODUCT(AY$2:AY493,$AH$2:$AH493)/SUM($AH$2:$AH493),0)</f>
        <v>0</v>
      </c>
      <c r="BT493" s="11">
        <f>IF($AG493,SUMPRODUCT(AZ$2:AZ493,$AH$2:$AH493)/SUM($AH$2:$AH493),0)</f>
        <v>0</v>
      </c>
      <c r="BU493" s="11">
        <f>IF($AG493,SUMPRODUCT(BA$2:BA493,$AH$2:$AH493)/SUM($AH$2:$AH493),0)</f>
        <v>0</v>
      </c>
      <c r="BV493" s="11"/>
      <c r="BW493" s="109" cm="1">
        <f t="array" ref="BW493">IF($AG493,SQRT(SUMPRODUCT($AH$2:$AH493, (AI$2:AI493-BC493)^2)/(SUM($AH$2:$AH493)-1)),0)</f>
        <v>0</v>
      </c>
      <c r="BX493" s="109" cm="1">
        <f t="array" ref="BX493">IF($AG493,SQRT(SUMPRODUCT($AH$2:$AH493, (AJ$2:AJ493-BD493)^2)/(SUM($AH$2:$AH493)-1)),0)</f>
        <v>0</v>
      </c>
      <c r="BY493" s="109" cm="1">
        <f t="array" ref="BY493">IF($AG493,SQRT(SUMPRODUCT($AH$2:$AH493, (AK$2:AK493-BE493)^2)/(SUM($AH$2:$AH493)-1)),0)</f>
        <v>0</v>
      </c>
      <c r="BZ493" s="109" cm="1">
        <f t="array" ref="BZ493">IF($AG493,SQRT(SUMPRODUCT($AH$2:$AH493, (AL$2:AL493-BF493)^2)/(SUM($AH$2:$AH493)-1)),0)</f>
        <v>0</v>
      </c>
      <c r="CA493" s="109" cm="1">
        <f t="array" ref="CA493">IF($AG493,SQRT(SUMPRODUCT($AH$2:$AH493, (AM$2:AM493-BG493)^2)/(SUM($AH$2:$AH493)-1)),0)</f>
        <v>0</v>
      </c>
      <c r="CB493" s="109" cm="1">
        <f t="array" ref="CB493">IF($AG493,SQRT(SUMPRODUCT($AH$2:$AH493, (AN$2:AN493-BH493)^2)/(SUM($AH$2:$AH493)-1)),0)</f>
        <v>0</v>
      </c>
      <c r="CC493" s="109" cm="1">
        <f t="array" ref="CC493">IF($AG493,SQRT(SUMPRODUCT($AH$2:$AH493, (AO$2:AO493-BI493)^2)/(SUM($AH$2:$AH493)-1)),0)</f>
        <v>0</v>
      </c>
      <c r="CD493" s="109" cm="1">
        <f t="array" ref="CD493">IF($AG493,SQRT(SUMPRODUCT($AH$2:$AH493, (AP$2:AP493-BJ493)^2)/(SUM($AH$2:$AH493)-1)),0)</f>
        <v>0</v>
      </c>
      <c r="CE493" s="109" cm="1">
        <f t="array" ref="CE493">IF($AG493,SQRT(SUMPRODUCT($AH$2:$AH493, (AQ$2:AQ493-BK493)^2)/(SUM($AH$2:$AH493)-1)),0)</f>
        <v>0</v>
      </c>
      <c r="CF493" s="109" cm="1">
        <f t="array" ref="CF493">IF($AG493,SQRT(SUMPRODUCT($AH$2:$AH493, (AR$2:AR493-BL493)^2)/(SUM($AH$2:$AH493)-1)),0)</f>
        <v>0</v>
      </c>
      <c r="CG493" s="109" cm="1">
        <f t="array" ref="CG493">IF($AG493,SQRT(SUMPRODUCT($AH$2:$AH493, (AS$2:AS493-BM493)^2)/(SUM($AH$2:$AH493)-1)),0)</f>
        <v>0</v>
      </c>
      <c r="CH493" s="109" cm="1">
        <f t="array" ref="CH493">IF($AG493,SQRT(SUMPRODUCT($AH$2:$AH493, (AT$2:AT493-BN493)^2)/(SUM($AH$2:$AH493)-1)),0)</f>
        <v>0</v>
      </c>
      <c r="CI493" s="109" cm="1">
        <f t="array" ref="CI493">IF($AG493,SQRT(SUMPRODUCT($AH$2:$AH493, (AU$2:AU493-BO493)^2)/(SUM($AH$2:$AH493)-1)),0)</f>
        <v>0</v>
      </c>
      <c r="CJ493" s="109" cm="1">
        <f t="array" ref="CJ493">IF($AG493,SQRT(SUMPRODUCT($AH$2:$AH493, (AV$2:AV493-BP493)^2)/(SUM($AH$2:$AH493)-1)),0)</f>
        <v>0</v>
      </c>
      <c r="CK493" s="109" cm="1">
        <f t="array" ref="CK493">IF($AG493,SQRT(SUMPRODUCT($AH$2:$AH493, (AW$2:AW493-BQ493)^2)/(SUM($AH$2:$AH493)-1)),0)</f>
        <v>0</v>
      </c>
      <c r="CL493" s="109" cm="1">
        <f t="array" ref="CL493">IF($AG493,SQRT(SUMPRODUCT($AH$2:$AH493, (AX$2:AX493-BR493)^2)/(SUM($AH$2:$AH493)-1)),0)</f>
        <v>0</v>
      </c>
      <c r="CM493" s="109" cm="1">
        <f t="array" ref="CM493">IF($AG493,SQRT(SUMPRODUCT($AH$2:$AH493, (AY$2:AY493-BS493)^2)/(SUM($AH$2:$AH493)-1)),0)</f>
        <v>0</v>
      </c>
      <c r="CN493" s="109" cm="1">
        <f t="array" ref="CN493">IF($AG493,SQRT(SUMPRODUCT($AH$2:$AH493, (AZ$2:AZ493-BT493)^2)/(SUM($AH$2:$AH493)-1)),0)</f>
        <v>0</v>
      </c>
      <c r="CO493" s="109" cm="1">
        <f t="array" ref="CO493">IF($AG493,SQRT(SUMPRODUCT($AH$2:$AH493, (BA$2:BA493-BU493)^2)/(SUM($AH$2:$AH493)-1)),0)</f>
        <v>0</v>
      </c>
    </row>
    <row r="494" spans="34:93" x14ac:dyDescent="0.25">
      <c r="AH494" s="99" t="str">
        <f t="shared" si="115"/>
        <v/>
      </c>
      <c r="AI494" s="11">
        <f t="shared" ca="1" si="128"/>
        <v>0</v>
      </c>
      <c r="AJ494" s="11">
        <f t="shared" ca="1" si="128"/>
        <v>0</v>
      </c>
      <c r="AK494" s="11">
        <f t="shared" ca="1" si="128"/>
        <v>0</v>
      </c>
      <c r="AL494" s="11">
        <f t="shared" ca="1" si="128"/>
        <v>0</v>
      </c>
      <c r="AM494" s="11">
        <f t="shared" ca="1" si="128"/>
        <v>0</v>
      </c>
      <c r="AN494" s="11">
        <f t="shared" ca="1" si="128"/>
        <v>0</v>
      </c>
      <c r="AO494" s="11">
        <f t="shared" ca="1" si="128"/>
        <v>0</v>
      </c>
      <c r="AP494" s="11">
        <f t="shared" ca="1" si="128"/>
        <v>0</v>
      </c>
      <c r="AQ494" s="11">
        <f t="shared" ca="1" si="128"/>
        <v>0</v>
      </c>
      <c r="AR494" s="11">
        <f t="shared" ca="1" si="128"/>
        <v>0</v>
      </c>
      <c r="AS494" s="11">
        <f t="shared" ca="1" si="129"/>
        <v>0</v>
      </c>
      <c r="AT494" s="11">
        <f t="shared" ca="1" si="129"/>
        <v>0</v>
      </c>
      <c r="AU494" s="11">
        <f t="shared" ca="1" si="129"/>
        <v>0</v>
      </c>
      <c r="AV494" s="11">
        <f t="shared" ca="1" si="129"/>
        <v>0</v>
      </c>
      <c r="AW494" s="11">
        <f t="shared" ca="1" si="129"/>
        <v>0</v>
      </c>
      <c r="AX494" s="11">
        <f t="shared" ca="1" si="129"/>
        <v>0</v>
      </c>
      <c r="AY494" s="11">
        <f t="shared" ca="1" si="129"/>
        <v>0</v>
      </c>
      <c r="AZ494" s="11">
        <f t="shared" ca="1" si="129"/>
        <v>0</v>
      </c>
      <c r="BA494" s="11">
        <f t="shared" ca="1" si="129"/>
        <v>0</v>
      </c>
      <c r="BB494" s="11"/>
      <c r="BC494" s="11">
        <f>IF($AG494,SUMPRODUCT(AI$2:AI494,$AH$2:$AH494)/SUM($AH$2:$AH494),0)</f>
        <v>0</v>
      </c>
      <c r="BD494" s="11">
        <f>IF($AG494,SUMPRODUCT(AJ$2:AJ494,$AH$2:$AH494)/SUM($AH$2:$AH494),0)</f>
        <v>0</v>
      </c>
      <c r="BE494" s="11">
        <f>IF($AG494,SUMPRODUCT(AK$2:AK494,$AH$2:$AH494)/SUM($AH$2:$AH494),0)</f>
        <v>0</v>
      </c>
      <c r="BF494" s="11">
        <f>IF($AG494,SUMPRODUCT(AL$2:AL494,$AH$2:$AH494)/SUM($AH$2:$AH494),0)</f>
        <v>0</v>
      </c>
      <c r="BG494" s="11">
        <f>IF($AG494,SUMPRODUCT(AM$2:AM494,$AH$2:$AH494)/SUM($AH$2:$AH494),0)</f>
        <v>0</v>
      </c>
      <c r="BH494" s="11">
        <f>IF($AG494,SUMPRODUCT(AN$2:AN494,$AH$2:$AH494)/SUM($AH$2:$AH494),0)</f>
        <v>0</v>
      </c>
      <c r="BI494" s="11">
        <f>IF($AG494,SUMPRODUCT(AO$2:AO494,$AH$2:$AH494)/SUM($AH$2:$AH494),0)</f>
        <v>0</v>
      </c>
      <c r="BJ494" s="11">
        <f>IF($AG494,SUMPRODUCT(AP$2:AP494,$AH$2:$AH494)/SUM($AH$2:$AH494),0)</f>
        <v>0</v>
      </c>
      <c r="BK494" s="11">
        <f>IF($AG494,SUMPRODUCT(AQ$2:AQ494,$AH$2:$AH494)/SUM($AH$2:$AH494),0)</f>
        <v>0</v>
      </c>
      <c r="BL494" s="11">
        <f>IF($AG494,SUMPRODUCT(AR$2:AR494,$AH$2:$AH494)/SUM($AH$2:$AH494),0)</f>
        <v>0</v>
      </c>
      <c r="BM494" s="11">
        <f>IF($AG494,SUMPRODUCT(AS$2:AS494,$AH$2:$AH494)/SUM($AH$2:$AH494),0)</f>
        <v>0</v>
      </c>
      <c r="BN494" s="11">
        <f>IF($AG494,SUMPRODUCT(AT$2:AT494,$AH$2:$AH494)/SUM($AH$2:$AH494),0)</f>
        <v>0</v>
      </c>
      <c r="BO494" s="11">
        <f>IF($AG494,SUMPRODUCT(AU$2:AU494,$AH$2:$AH494)/SUM($AH$2:$AH494),0)</f>
        <v>0</v>
      </c>
      <c r="BP494" s="11">
        <f>IF($AG494,SUMPRODUCT(AV$2:AV494,$AH$2:$AH494)/SUM($AH$2:$AH494),0)</f>
        <v>0</v>
      </c>
      <c r="BQ494" s="11">
        <f>IF($AG494,SUMPRODUCT(AW$2:AW494,$AH$2:$AH494)/SUM($AH$2:$AH494),0)</f>
        <v>0</v>
      </c>
      <c r="BR494" s="11">
        <f>IF($AG494,SUMPRODUCT(AX$2:AX494,$AH$2:$AH494)/SUM($AH$2:$AH494),0)</f>
        <v>0</v>
      </c>
      <c r="BS494" s="11">
        <f>IF($AG494,SUMPRODUCT(AY$2:AY494,$AH$2:$AH494)/SUM($AH$2:$AH494),0)</f>
        <v>0</v>
      </c>
      <c r="BT494" s="11">
        <f>IF($AG494,SUMPRODUCT(AZ$2:AZ494,$AH$2:$AH494)/SUM($AH$2:$AH494),0)</f>
        <v>0</v>
      </c>
      <c r="BU494" s="11">
        <f>IF($AG494,SUMPRODUCT(BA$2:BA494,$AH$2:$AH494)/SUM($AH$2:$AH494),0)</f>
        <v>0</v>
      </c>
      <c r="BV494" s="11"/>
      <c r="BW494" s="109" cm="1">
        <f t="array" ref="BW494">IF($AG494,SQRT(SUMPRODUCT($AH$2:$AH494, (AI$2:AI494-BC494)^2)/(SUM($AH$2:$AH494)-1)),0)</f>
        <v>0</v>
      </c>
      <c r="BX494" s="109" cm="1">
        <f t="array" ref="BX494">IF($AG494,SQRT(SUMPRODUCT($AH$2:$AH494, (AJ$2:AJ494-BD494)^2)/(SUM($AH$2:$AH494)-1)),0)</f>
        <v>0</v>
      </c>
      <c r="BY494" s="109" cm="1">
        <f t="array" ref="BY494">IF($AG494,SQRT(SUMPRODUCT($AH$2:$AH494, (AK$2:AK494-BE494)^2)/(SUM($AH$2:$AH494)-1)),0)</f>
        <v>0</v>
      </c>
      <c r="BZ494" s="109" cm="1">
        <f t="array" ref="BZ494">IF($AG494,SQRT(SUMPRODUCT($AH$2:$AH494, (AL$2:AL494-BF494)^2)/(SUM($AH$2:$AH494)-1)),0)</f>
        <v>0</v>
      </c>
      <c r="CA494" s="109" cm="1">
        <f t="array" ref="CA494">IF($AG494,SQRT(SUMPRODUCT($AH$2:$AH494, (AM$2:AM494-BG494)^2)/(SUM($AH$2:$AH494)-1)),0)</f>
        <v>0</v>
      </c>
      <c r="CB494" s="109" cm="1">
        <f t="array" ref="CB494">IF($AG494,SQRT(SUMPRODUCT($AH$2:$AH494, (AN$2:AN494-BH494)^2)/(SUM($AH$2:$AH494)-1)),0)</f>
        <v>0</v>
      </c>
      <c r="CC494" s="109" cm="1">
        <f t="array" ref="CC494">IF($AG494,SQRT(SUMPRODUCT($AH$2:$AH494, (AO$2:AO494-BI494)^2)/(SUM($AH$2:$AH494)-1)),0)</f>
        <v>0</v>
      </c>
      <c r="CD494" s="109" cm="1">
        <f t="array" ref="CD494">IF($AG494,SQRT(SUMPRODUCT($AH$2:$AH494, (AP$2:AP494-BJ494)^2)/(SUM($AH$2:$AH494)-1)),0)</f>
        <v>0</v>
      </c>
      <c r="CE494" s="109" cm="1">
        <f t="array" ref="CE494">IF($AG494,SQRT(SUMPRODUCT($AH$2:$AH494, (AQ$2:AQ494-BK494)^2)/(SUM($AH$2:$AH494)-1)),0)</f>
        <v>0</v>
      </c>
      <c r="CF494" s="109" cm="1">
        <f t="array" ref="CF494">IF($AG494,SQRT(SUMPRODUCT($AH$2:$AH494, (AR$2:AR494-BL494)^2)/(SUM($AH$2:$AH494)-1)),0)</f>
        <v>0</v>
      </c>
      <c r="CG494" s="109" cm="1">
        <f t="array" ref="CG494">IF($AG494,SQRT(SUMPRODUCT($AH$2:$AH494, (AS$2:AS494-BM494)^2)/(SUM($AH$2:$AH494)-1)),0)</f>
        <v>0</v>
      </c>
      <c r="CH494" s="109" cm="1">
        <f t="array" ref="CH494">IF($AG494,SQRT(SUMPRODUCT($AH$2:$AH494, (AT$2:AT494-BN494)^2)/(SUM($AH$2:$AH494)-1)),0)</f>
        <v>0</v>
      </c>
      <c r="CI494" s="109" cm="1">
        <f t="array" ref="CI494">IF($AG494,SQRT(SUMPRODUCT($AH$2:$AH494, (AU$2:AU494-BO494)^2)/(SUM($AH$2:$AH494)-1)),0)</f>
        <v>0</v>
      </c>
      <c r="CJ494" s="109" cm="1">
        <f t="array" ref="CJ494">IF($AG494,SQRT(SUMPRODUCT($AH$2:$AH494, (AV$2:AV494-BP494)^2)/(SUM($AH$2:$AH494)-1)),0)</f>
        <v>0</v>
      </c>
      <c r="CK494" s="109" cm="1">
        <f t="array" ref="CK494">IF($AG494,SQRT(SUMPRODUCT($AH$2:$AH494, (AW$2:AW494-BQ494)^2)/(SUM($AH$2:$AH494)-1)),0)</f>
        <v>0</v>
      </c>
      <c r="CL494" s="109" cm="1">
        <f t="array" ref="CL494">IF($AG494,SQRT(SUMPRODUCT($AH$2:$AH494, (AX$2:AX494-BR494)^2)/(SUM($AH$2:$AH494)-1)),0)</f>
        <v>0</v>
      </c>
      <c r="CM494" s="109" cm="1">
        <f t="array" ref="CM494">IF($AG494,SQRT(SUMPRODUCT($AH$2:$AH494, (AY$2:AY494-BS494)^2)/(SUM($AH$2:$AH494)-1)),0)</f>
        <v>0</v>
      </c>
      <c r="CN494" s="109" cm="1">
        <f t="array" ref="CN494">IF($AG494,SQRT(SUMPRODUCT($AH$2:$AH494, (AZ$2:AZ494-BT494)^2)/(SUM($AH$2:$AH494)-1)),0)</f>
        <v>0</v>
      </c>
      <c r="CO494" s="109" cm="1">
        <f t="array" ref="CO494">IF($AG494,SQRT(SUMPRODUCT($AH$2:$AH494, (BA$2:BA494-BU494)^2)/(SUM($AH$2:$AH494)-1)),0)</f>
        <v>0</v>
      </c>
    </row>
    <row r="495" spans="34:93" x14ac:dyDescent="0.25">
      <c r="AH495" s="99" t="str">
        <f t="shared" ref="AH495:AH558" si="130">IF(AG495&lt;&gt;0,AG495-AG494,"")</f>
        <v/>
      </c>
      <c r="AI495" s="11">
        <f t="shared" ca="1" si="128"/>
        <v>0</v>
      </c>
      <c r="AJ495" s="11">
        <f t="shared" ca="1" si="128"/>
        <v>0</v>
      </c>
      <c r="AK495" s="11">
        <f t="shared" ca="1" si="128"/>
        <v>0</v>
      </c>
      <c r="AL495" s="11">
        <f t="shared" ca="1" si="128"/>
        <v>0</v>
      </c>
      <c r="AM495" s="11">
        <f t="shared" ca="1" si="128"/>
        <v>0</v>
      </c>
      <c r="AN495" s="11">
        <f t="shared" ca="1" si="128"/>
        <v>0</v>
      </c>
      <c r="AO495" s="11">
        <f t="shared" ca="1" si="128"/>
        <v>0</v>
      </c>
      <c r="AP495" s="11">
        <f t="shared" ca="1" si="128"/>
        <v>0</v>
      </c>
      <c r="AQ495" s="11">
        <f t="shared" ca="1" si="128"/>
        <v>0</v>
      </c>
      <c r="AR495" s="11">
        <f t="shared" ca="1" si="128"/>
        <v>0</v>
      </c>
      <c r="AS495" s="11">
        <f t="shared" ca="1" si="129"/>
        <v>0</v>
      </c>
      <c r="AT495" s="11">
        <f t="shared" ca="1" si="129"/>
        <v>0</v>
      </c>
      <c r="AU495" s="11">
        <f t="shared" ca="1" si="129"/>
        <v>0</v>
      </c>
      <c r="AV495" s="11">
        <f t="shared" ca="1" si="129"/>
        <v>0</v>
      </c>
      <c r="AW495" s="11">
        <f t="shared" ca="1" si="129"/>
        <v>0</v>
      </c>
      <c r="AX495" s="11">
        <f t="shared" ca="1" si="129"/>
        <v>0</v>
      </c>
      <c r="AY495" s="11">
        <f t="shared" ca="1" si="129"/>
        <v>0</v>
      </c>
      <c r="AZ495" s="11">
        <f t="shared" ca="1" si="129"/>
        <v>0</v>
      </c>
      <c r="BA495" s="11">
        <f t="shared" ca="1" si="129"/>
        <v>0</v>
      </c>
      <c r="BB495" s="11"/>
      <c r="BC495" s="11">
        <f>IF($AG495,SUMPRODUCT(AI$2:AI495,$AH$2:$AH495)/SUM($AH$2:$AH495),0)</f>
        <v>0</v>
      </c>
      <c r="BD495" s="11">
        <f>IF($AG495,SUMPRODUCT(AJ$2:AJ495,$AH$2:$AH495)/SUM($AH$2:$AH495),0)</f>
        <v>0</v>
      </c>
      <c r="BE495" s="11">
        <f>IF($AG495,SUMPRODUCT(AK$2:AK495,$AH$2:$AH495)/SUM($AH$2:$AH495),0)</f>
        <v>0</v>
      </c>
      <c r="BF495" s="11">
        <f>IF($AG495,SUMPRODUCT(AL$2:AL495,$AH$2:$AH495)/SUM($AH$2:$AH495),0)</f>
        <v>0</v>
      </c>
      <c r="BG495" s="11">
        <f>IF($AG495,SUMPRODUCT(AM$2:AM495,$AH$2:$AH495)/SUM($AH$2:$AH495),0)</f>
        <v>0</v>
      </c>
      <c r="BH495" s="11">
        <f>IF($AG495,SUMPRODUCT(AN$2:AN495,$AH$2:$AH495)/SUM($AH$2:$AH495),0)</f>
        <v>0</v>
      </c>
      <c r="BI495" s="11">
        <f>IF($AG495,SUMPRODUCT(AO$2:AO495,$AH$2:$AH495)/SUM($AH$2:$AH495),0)</f>
        <v>0</v>
      </c>
      <c r="BJ495" s="11">
        <f>IF($AG495,SUMPRODUCT(AP$2:AP495,$AH$2:$AH495)/SUM($AH$2:$AH495),0)</f>
        <v>0</v>
      </c>
      <c r="BK495" s="11">
        <f>IF($AG495,SUMPRODUCT(AQ$2:AQ495,$AH$2:$AH495)/SUM($AH$2:$AH495),0)</f>
        <v>0</v>
      </c>
      <c r="BL495" s="11">
        <f>IF($AG495,SUMPRODUCT(AR$2:AR495,$AH$2:$AH495)/SUM($AH$2:$AH495),0)</f>
        <v>0</v>
      </c>
      <c r="BM495" s="11">
        <f>IF($AG495,SUMPRODUCT(AS$2:AS495,$AH$2:$AH495)/SUM($AH$2:$AH495),0)</f>
        <v>0</v>
      </c>
      <c r="BN495" s="11">
        <f>IF($AG495,SUMPRODUCT(AT$2:AT495,$AH$2:$AH495)/SUM($AH$2:$AH495),0)</f>
        <v>0</v>
      </c>
      <c r="BO495" s="11">
        <f>IF($AG495,SUMPRODUCT(AU$2:AU495,$AH$2:$AH495)/SUM($AH$2:$AH495),0)</f>
        <v>0</v>
      </c>
      <c r="BP495" s="11">
        <f>IF($AG495,SUMPRODUCT(AV$2:AV495,$AH$2:$AH495)/SUM($AH$2:$AH495),0)</f>
        <v>0</v>
      </c>
      <c r="BQ495" s="11">
        <f>IF($AG495,SUMPRODUCT(AW$2:AW495,$AH$2:$AH495)/SUM($AH$2:$AH495),0)</f>
        <v>0</v>
      </c>
      <c r="BR495" s="11">
        <f>IF($AG495,SUMPRODUCT(AX$2:AX495,$AH$2:$AH495)/SUM($AH$2:$AH495),0)</f>
        <v>0</v>
      </c>
      <c r="BS495" s="11">
        <f>IF($AG495,SUMPRODUCT(AY$2:AY495,$AH$2:$AH495)/SUM($AH$2:$AH495),0)</f>
        <v>0</v>
      </c>
      <c r="BT495" s="11">
        <f>IF($AG495,SUMPRODUCT(AZ$2:AZ495,$AH$2:$AH495)/SUM($AH$2:$AH495),0)</f>
        <v>0</v>
      </c>
      <c r="BU495" s="11">
        <f>IF($AG495,SUMPRODUCT(BA$2:BA495,$AH$2:$AH495)/SUM($AH$2:$AH495),0)</f>
        <v>0</v>
      </c>
      <c r="BV495" s="11"/>
      <c r="BW495" s="109" cm="1">
        <f t="array" ref="BW495">IF($AG495,SQRT(SUMPRODUCT($AH$2:$AH495, (AI$2:AI495-BC495)^2)/(SUM($AH$2:$AH495)-1)),0)</f>
        <v>0</v>
      </c>
      <c r="BX495" s="109" cm="1">
        <f t="array" ref="BX495">IF($AG495,SQRT(SUMPRODUCT($AH$2:$AH495, (AJ$2:AJ495-BD495)^2)/(SUM($AH$2:$AH495)-1)),0)</f>
        <v>0</v>
      </c>
      <c r="BY495" s="109" cm="1">
        <f t="array" ref="BY495">IF($AG495,SQRT(SUMPRODUCT($AH$2:$AH495, (AK$2:AK495-BE495)^2)/(SUM($AH$2:$AH495)-1)),0)</f>
        <v>0</v>
      </c>
      <c r="BZ495" s="109" cm="1">
        <f t="array" ref="BZ495">IF($AG495,SQRT(SUMPRODUCT($AH$2:$AH495, (AL$2:AL495-BF495)^2)/(SUM($AH$2:$AH495)-1)),0)</f>
        <v>0</v>
      </c>
      <c r="CA495" s="109" cm="1">
        <f t="array" ref="CA495">IF($AG495,SQRT(SUMPRODUCT($AH$2:$AH495, (AM$2:AM495-BG495)^2)/(SUM($AH$2:$AH495)-1)),0)</f>
        <v>0</v>
      </c>
      <c r="CB495" s="109" cm="1">
        <f t="array" ref="CB495">IF($AG495,SQRT(SUMPRODUCT($AH$2:$AH495, (AN$2:AN495-BH495)^2)/(SUM($AH$2:$AH495)-1)),0)</f>
        <v>0</v>
      </c>
      <c r="CC495" s="109" cm="1">
        <f t="array" ref="CC495">IF($AG495,SQRT(SUMPRODUCT($AH$2:$AH495, (AO$2:AO495-BI495)^2)/(SUM($AH$2:$AH495)-1)),0)</f>
        <v>0</v>
      </c>
      <c r="CD495" s="109" cm="1">
        <f t="array" ref="CD495">IF($AG495,SQRT(SUMPRODUCT($AH$2:$AH495, (AP$2:AP495-BJ495)^2)/(SUM($AH$2:$AH495)-1)),0)</f>
        <v>0</v>
      </c>
      <c r="CE495" s="109" cm="1">
        <f t="array" ref="CE495">IF($AG495,SQRT(SUMPRODUCT($AH$2:$AH495, (AQ$2:AQ495-BK495)^2)/(SUM($AH$2:$AH495)-1)),0)</f>
        <v>0</v>
      </c>
      <c r="CF495" s="109" cm="1">
        <f t="array" ref="CF495">IF($AG495,SQRT(SUMPRODUCT($AH$2:$AH495, (AR$2:AR495-BL495)^2)/(SUM($AH$2:$AH495)-1)),0)</f>
        <v>0</v>
      </c>
      <c r="CG495" s="109" cm="1">
        <f t="array" ref="CG495">IF($AG495,SQRT(SUMPRODUCT($AH$2:$AH495, (AS$2:AS495-BM495)^2)/(SUM($AH$2:$AH495)-1)),0)</f>
        <v>0</v>
      </c>
      <c r="CH495" s="109" cm="1">
        <f t="array" ref="CH495">IF($AG495,SQRT(SUMPRODUCT($AH$2:$AH495, (AT$2:AT495-BN495)^2)/(SUM($AH$2:$AH495)-1)),0)</f>
        <v>0</v>
      </c>
      <c r="CI495" s="109" cm="1">
        <f t="array" ref="CI495">IF($AG495,SQRT(SUMPRODUCT($AH$2:$AH495, (AU$2:AU495-BO495)^2)/(SUM($AH$2:$AH495)-1)),0)</f>
        <v>0</v>
      </c>
      <c r="CJ495" s="109" cm="1">
        <f t="array" ref="CJ495">IF($AG495,SQRT(SUMPRODUCT($AH$2:$AH495, (AV$2:AV495-BP495)^2)/(SUM($AH$2:$AH495)-1)),0)</f>
        <v>0</v>
      </c>
      <c r="CK495" s="109" cm="1">
        <f t="array" ref="CK495">IF($AG495,SQRT(SUMPRODUCT($AH$2:$AH495, (AW$2:AW495-BQ495)^2)/(SUM($AH$2:$AH495)-1)),0)</f>
        <v>0</v>
      </c>
      <c r="CL495" s="109" cm="1">
        <f t="array" ref="CL495">IF($AG495,SQRT(SUMPRODUCT($AH$2:$AH495, (AX$2:AX495-BR495)^2)/(SUM($AH$2:$AH495)-1)),0)</f>
        <v>0</v>
      </c>
      <c r="CM495" s="109" cm="1">
        <f t="array" ref="CM495">IF($AG495,SQRT(SUMPRODUCT($AH$2:$AH495, (AY$2:AY495-BS495)^2)/(SUM($AH$2:$AH495)-1)),0)</f>
        <v>0</v>
      </c>
      <c r="CN495" s="109" cm="1">
        <f t="array" ref="CN495">IF($AG495,SQRT(SUMPRODUCT($AH$2:$AH495, (AZ$2:AZ495-BT495)^2)/(SUM($AH$2:$AH495)-1)),0)</f>
        <v>0</v>
      </c>
      <c r="CO495" s="109" cm="1">
        <f t="array" ref="CO495">IF($AG495,SQRT(SUMPRODUCT($AH$2:$AH495, (BA$2:BA495-BU495)^2)/(SUM($AH$2:$AH495)-1)),0)</f>
        <v>0</v>
      </c>
    </row>
    <row r="496" spans="34:93" x14ac:dyDescent="0.25">
      <c r="AH496" s="99" t="str">
        <f t="shared" si="130"/>
        <v/>
      </c>
      <c r="AI496" s="11">
        <f t="shared" ca="1" si="128"/>
        <v>0</v>
      </c>
      <c r="AJ496" s="11">
        <f t="shared" ca="1" si="128"/>
        <v>0</v>
      </c>
      <c r="AK496" s="11">
        <f t="shared" ca="1" si="128"/>
        <v>0</v>
      </c>
      <c r="AL496" s="11">
        <f t="shared" ca="1" si="128"/>
        <v>0</v>
      </c>
      <c r="AM496" s="11">
        <f t="shared" ca="1" si="128"/>
        <v>0</v>
      </c>
      <c r="AN496" s="11">
        <f t="shared" ca="1" si="128"/>
        <v>0</v>
      </c>
      <c r="AO496" s="11">
        <f t="shared" ca="1" si="128"/>
        <v>0</v>
      </c>
      <c r="AP496" s="11">
        <f t="shared" ca="1" si="128"/>
        <v>0</v>
      </c>
      <c r="AQ496" s="11">
        <f t="shared" ca="1" si="128"/>
        <v>0</v>
      </c>
      <c r="AR496" s="11">
        <f t="shared" ca="1" si="128"/>
        <v>0</v>
      </c>
      <c r="AS496" s="11">
        <f t="shared" ca="1" si="129"/>
        <v>0</v>
      </c>
      <c r="AT496" s="11">
        <f t="shared" ca="1" si="129"/>
        <v>0</v>
      </c>
      <c r="AU496" s="11">
        <f t="shared" ca="1" si="129"/>
        <v>0</v>
      </c>
      <c r="AV496" s="11">
        <f t="shared" ca="1" si="129"/>
        <v>0</v>
      </c>
      <c r="AW496" s="11">
        <f t="shared" ca="1" si="129"/>
        <v>0</v>
      </c>
      <c r="AX496" s="11">
        <f t="shared" ca="1" si="129"/>
        <v>0</v>
      </c>
      <c r="AY496" s="11">
        <f t="shared" ca="1" si="129"/>
        <v>0</v>
      </c>
      <c r="AZ496" s="11">
        <f t="shared" ca="1" si="129"/>
        <v>0</v>
      </c>
      <c r="BA496" s="11">
        <f t="shared" ca="1" si="129"/>
        <v>0</v>
      </c>
      <c r="BB496" s="11"/>
      <c r="BC496" s="11">
        <f>IF($AG496,SUMPRODUCT(AI$2:AI496,$AH$2:$AH496)/SUM($AH$2:$AH496),0)</f>
        <v>0</v>
      </c>
      <c r="BD496" s="11">
        <f>IF($AG496,SUMPRODUCT(AJ$2:AJ496,$AH$2:$AH496)/SUM($AH$2:$AH496),0)</f>
        <v>0</v>
      </c>
      <c r="BE496" s="11">
        <f>IF($AG496,SUMPRODUCT(AK$2:AK496,$AH$2:$AH496)/SUM($AH$2:$AH496),0)</f>
        <v>0</v>
      </c>
      <c r="BF496" s="11">
        <f>IF($AG496,SUMPRODUCT(AL$2:AL496,$AH$2:$AH496)/SUM($AH$2:$AH496),0)</f>
        <v>0</v>
      </c>
      <c r="BG496" s="11">
        <f>IF($AG496,SUMPRODUCT(AM$2:AM496,$AH$2:$AH496)/SUM($AH$2:$AH496),0)</f>
        <v>0</v>
      </c>
      <c r="BH496" s="11">
        <f>IF($AG496,SUMPRODUCT(AN$2:AN496,$AH$2:$AH496)/SUM($AH$2:$AH496),0)</f>
        <v>0</v>
      </c>
      <c r="BI496" s="11">
        <f>IF($AG496,SUMPRODUCT(AO$2:AO496,$AH$2:$AH496)/SUM($AH$2:$AH496),0)</f>
        <v>0</v>
      </c>
      <c r="BJ496" s="11">
        <f>IF($AG496,SUMPRODUCT(AP$2:AP496,$AH$2:$AH496)/SUM($AH$2:$AH496),0)</f>
        <v>0</v>
      </c>
      <c r="BK496" s="11">
        <f>IF($AG496,SUMPRODUCT(AQ$2:AQ496,$AH$2:$AH496)/SUM($AH$2:$AH496),0)</f>
        <v>0</v>
      </c>
      <c r="BL496" s="11">
        <f>IF($AG496,SUMPRODUCT(AR$2:AR496,$AH$2:$AH496)/SUM($AH$2:$AH496),0)</f>
        <v>0</v>
      </c>
      <c r="BM496" s="11">
        <f>IF($AG496,SUMPRODUCT(AS$2:AS496,$AH$2:$AH496)/SUM($AH$2:$AH496),0)</f>
        <v>0</v>
      </c>
      <c r="BN496" s="11">
        <f>IF($AG496,SUMPRODUCT(AT$2:AT496,$AH$2:$AH496)/SUM($AH$2:$AH496),0)</f>
        <v>0</v>
      </c>
      <c r="BO496" s="11">
        <f>IF($AG496,SUMPRODUCT(AU$2:AU496,$AH$2:$AH496)/SUM($AH$2:$AH496),0)</f>
        <v>0</v>
      </c>
      <c r="BP496" s="11">
        <f>IF($AG496,SUMPRODUCT(AV$2:AV496,$AH$2:$AH496)/SUM($AH$2:$AH496),0)</f>
        <v>0</v>
      </c>
      <c r="BQ496" s="11">
        <f>IF($AG496,SUMPRODUCT(AW$2:AW496,$AH$2:$AH496)/SUM($AH$2:$AH496),0)</f>
        <v>0</v>
      </c>
      <c r="BR496" s="11">
        <f>IF($AG496,SUMPRODUCT(AX$2:AX496,$AH$2:$AH496)/SUM($AH$2:$AH496),0)</f>
        <v>0</v>
      </c>
      <c r="BS496" s="11">
        <f>IF($AG496,SUMPRODUCT(AY$2:AY496,$AH$2:$AH496)/SUM($AH$2:$AH496),0)</f>
        <v>0</v>
      </c>
      <c r="BT496" s="11">
        <f>IF($AG496,SUMPRODUCT(AZ$2:AZ496,$AH$2:$AH496)/SUM($AH$2:$AH496),0)</f>
        <v>0</v>
      </c>
      <c r="BU496" s="11">
        <f>IF($AG496,SUMPRODUCT(BA$2:BA496,$AH$2:$AH496)/SUM($AH$2:$AH496),0)</f>
        <v>0</v>
      </c>
      <c r="BV496" s="11"/>
      <c r="BW496" s="109" cm="1">
        <f t="array" ref="BW496">IF($AG496,SQRT(SUMPRODUCT($AH$2:$AH496, (AI$2:AI496-BC496)^2)/(SUM($AH$2:$AH496)-1)),0)</f>
        <v>0</v>
      </c>
      <c r="BX496" s="109" cm="1">
        <f t="array" ref="BX496">IF($AG496,SQRT(SUMPRODUCT($AH$2:$AH496, (AJ$2:AJ496-BD496)^2)/(SUM($AH$2:$AH496)-1)),0)</f>
        <v>0</v>
      </c>
      <c r="BY496" s="109" cm="1">
        <f t="array" ref="BY496">IF($AG496,SQRT(SUMPRODUCT($AH$2:$AH496, (AK$2:AK496-BE496)^2)/(SUM($AH$2:$AH496)-1)),0)</f>
        <v>0</v>
      </c>
      <c r="BZ496" s="109" cm="1">
        <f t="array" ref="BZ496">IF($AG496,SQRT(SUMPRODUCT($AH$2:$AH496, (AL$2:AL496-BF496)^2)/(SUM($AH$2:$AH496)-1)),0)</f>
        <v>0</v>
      </c>
      <c r="CA496" s="109" cm="1">
        <f t="array" ref="CA496">IF($AG496,SQRT(SUMPRODUCT($AH$2:$AH496, (AM$2:AM496-BG496)^2)/(SUM($AH$2:$AH496)-1)),0)</f>
        <v>0</v>
      </c>
      <c r="CB496" s="109" cm="1">
        <f t="array" ref="CB496">IF($AG496,SQRT(SUMPRODUCT($AH$2:$AH496, (AN$2:AN496-BH496)^2)/(SUM($AH$2:$AH496)-1)),0)</f>
        <v>0</v>
      </c>
      <c r="CC496" s="109" cm="1">
        <f t="array" ref="CC496">IF($AG496,SQRT(SUMPRODUCT($AH$2:$AH496, (AO$2:AO496-BI496)^2)/(SUM($AH$2:$AH496)-1)),0)</f>
        <v>0</v>
      </c>
      <c r="CD496" s="109" cm="1">
        <f t="array" ref="CD496">IF($AG496,SQRT(SUMPRODUCT($AH$2:$AH496, (AP$2:AP496-BJ496)^2)/(SUM($AH$2:$AH496)-1)),0)</f>
        <v>0</v>
      </c>
      <c r="CE496" s="109" cm="1">
        <f t="array" ref="CE496">IF($AG496,SQRT(SUMPRODUCT($AH$2:$AH496, (AQ$2:AQ496-BK496)^2)/(SUM($AH$2:$AH496)-1)),0)</f>
        <v>0</v>
      </c>
      <c r="CF496" s="109" cm="1">
        <f t="array" ref="CF496">IF($AG496,SQRT(SUMPRODUCT($AH$2:$AH496, (AR$2:AR496-BL496)^2)/(SUM($AH$2:$AH496)-1)),0)</f>
        <v>0</v>
      </c>
      <c r="CG496" s="109" cm="1">
        <f t="array" ref="CG496">IF($AG496,SQRT(SUMPRODUCT($AH$2:$AH496, (AS$2:AS496-BM496)^2)/(SUM($AH$2:$AH496)-1)),0)</f>
        <v>0</v>
      </c>
      <c r="CH496" s="109" cm="1">
        <f t="array" ref="CH496">IF($AG496,SQRT(SUMPRODUCT($AH$2:$AH496, (AT$2:AT496-BN496)^2)/(SUM($AH$2:$AH496)-1)),0)</f>
        <v>0</v>
      </c>
      <c r="CI496" s="109" cm="1">
        <f t="array" ref="CI496">IF($AG496,SQRT(SUMPRODUCT($AH$2:$AH496, (AU$2:AU496-BO496)^2)/(SUM($AH$2:$AH496)-1)),0)</f>
        <v>0</v>
      </c>
      <c r="CJ496" s="109" cm="1">
        <f t="array" ref="CJ496">IF($AG496,SQRT(SUMPRODUCT($AH$2:$AH496, (AV$2:AV496-BP496)^2)/(SUM($AH$2:$AH496)-1)),0)</f>
        <v>0</v>
      </c>
      <c r="CK496" s="109" cm="1">
        <f t="array" ref="CK496">IF($AG496,SQRT(SUMPRODUCT($AH$2:$AH496, (AW$2:AW496-BQ496)^2)/(SUM($AH$2:$AH496)-1)),0)</f>
        <v>0</v>
      </c>
      <c r="CL496" s="109" cm="1">
        <f t="array" ref="CL496">IF($AG496,SQRT(SUMPRODUCT($AH$2:$AH496, (AX$2:AX496-BR496)^2)/(SUM($AH$2:$AH496)-1)),0)</f>
        <v>0</v>
      </c>
      <c r="CM496" s="109" cm="1">
        <f t="array" ref="CM496">IF($AG496,SQRT(SUMPRODUCT($AH$2:$AH496, (AY$2:AY496-BS496)^2)/(SUM($AH$2:$AH496)-1)),0)</f>
        <v>0</v>
      </c>
      <c r="CN496" s="109" cm="1">
        <f t="array" ref="CN496">IF($AG496,SQRT(SUMPRODUCT($AH$2:$AH496, (AZ$2:AZ496-BT496)^2)/(SUM($AH$2:$AH496)-1)),0)</f>
        <v>0</v>
      </c>
      <c r="CO496" s="109" cm="1">
        <f t="array" ref="CO496">IF($AG496,SQRT(SUMPRODUCT($AH$2:$AH496, (BA$2:BA496-BU496)^2)/(SUM($AH$2:$AH496)-1)),0)</f>
        <v>0</v>
      </c>
    </row>
    <row r="497" spans="34:93" x14ac:dyDescent="0.25">
      <c r="AH497" s="99" t="str">
        <f t="shared" si="130"/>
        <v/>
      </c>
      <c r="AI497" s="11">
        <f t="shared" ca="1" si="128"/>
        <v>0</v>
      </c>
      <c r="AJ497" s="11">
        <f t="shared" ca="1" si="128"/>
        <v>0</v>
      </c>
      <c r="AK497" s="11">
        <f t="shared" ca="1" si="128"/>
        <v>0</v>
      </c>
      <c r="AL497" s="11">
        <f t="shared" ca="1" si="128"/>
        <v>0</v>
      </c>
      <c r="AM497" s="11">
        <f t="shared" ca="1" si="128"/>
        <v>0</v>
      </c>
      <c r="AN497" s="11">
        <f t="shared" ca="1" si="128"/>
        <v>0</v>
      </c>
      <c r="AO497" s="11">
        <f t="shared" ca="1" si="128"/>
        <v>0</v>
      </c>
      <c r="AP497" s="11">
        <f t="shared" ca="1" si="128"/>
        <v>0</v>
      </c>
      <c r="AQ497" s="11">
        <f t="shared" ca="1" si="128"/>
        <v>0</v>
      </c>
      <c r="AR497" s="11">
        <f t="shared" ca="1" si="128"/>
        <v>0</v>
      </c>
      <c r="AS497" s="11">
        <f t="shared" ca="1" si="129"/>
        <v>0</v>
      </c>
      <c r="AT497" s="11">
        <f t="shared" ca="1" si="129"/>
        <v>0</v>
      </c>
      <c r="AU497" s="11">
        <f t="shared" ca="1" si="129"/>
        <v>0</v>
      </c>
      <c r="AV497" s="11">
        <f t="shared" ca="1" si="129"/>
        <v>0</v>
      </c>
      <c r="AW497" s="11">
        <f t="shared" ca="1" si="129"/>
        <v>0</v>
      </c>
      <c r="AX497" s="11">
        <f t="shared" ca="1" si="129"/>
        <v>0</v>
      </c>
      <c r="AY497" s="11">
        <f t="shared" ca="1" si="129"/>
        <v>0</v>
      </c>
      <c r="AZ497" s="11">
        <f t="shared" ca="1" si="129"/>
        <v>0</v>
      </c>
      <c r="BA497" s="11">
        <f t="shared" ca="1" si="129"/>
        <v>0</v>
      </c>
      <c r="BB497" s="11"/>
      <c r="BC497" s="11">
        <f>IF($AG497,SUMPRODUCT(AI$2:AI497,$AH$2:$AH497)/SUM($AH$2:$AH497),0)</f>
        <v>0</v>
      </c>
      <c r="BD497" s="11">
        <f>IF($AG497,SUMPRODUCT(AJ$2:AJ497,$AH$2:$AH497)/SUM($AH$2:$AH497),0)</f>
        <v>0</v>
      </c>
      <c r="BE497" s="11">
        <f>IF($AG497,SUMPRODUCT(AK$2:AK497,$AH$2:$AH497)/SUM($AH$2:$AH497),0)</f>
        <v>0</v>
      </c>
      <c r="BF497" s="11">
        <f>IF($AG497,SUMPRODUCT(AL$2:AL497,$AH$2:$AH497)/SUM($AH$2:$AH497),0)</f>
        <v>0</v>
      </c>
      <c r="BG497" s="11">
        <f>IF($AG497,SUMPRODUCT(AM$2:AM497,$AH$2:$AH497)/SUM($AH$2:$AH497),0)</f>
        <v>0</v>
      </c>
      <c r="BH497" s="11">
        <f>IF($AG497,SUMPRODUCT(AN$2:AN497,$AH$2:$AH497)/SUM($AH$2:$AH497),0)</f>
        <v>0</v>
      </c>
      <c r="BI497" s="11">
        <f>IF($AG497,SUMPRODUCT(AO$2:AO497,$AH$2:$AH497)/SUM($AH$2:$AH497),0)</f>
        <v>0</v>
      </c>
      <c r="BJ497" s="11">
        <f>IF($AG497,SUMPRODUCT(AP$2:AP497,$AH$2:$AH497)/SUM($AH$2:$AH497),0)</f>
        <v>0</v>
      </c>
      <c r="BK497" s="11">
        <f>IF($AG497,SUMPRODUCT(AQ$2:AQ497,$AH$2:$AH497)/SUM($AH$2:$AH497),0)</f>
        <v>0</v>
      </c>
      <c r="BL497" s="11">
        <f>IF($AG497,SUMPRODUCT(AR$2:AR497,$AH$2:$AH497)/SUM($AH$2:$AH497),0)</f>
        <v>0</v>
      </c>
      <c r="BM497" s="11">
        <f>IF($AG497,SUMPRODUCT(AS$2:AS497,$AH$2:$AH497)/SUM($AH$2:$AH497),0)</f>
        <v>0</v>
      </c>
      <c r="BN497" s="11">
        <f>IF($AG497,SUMPRODUCT(AT$2:AT497,$AH$2:$AH497)/SUM($AH$2:$AH497),0)</f>
        <v>0</v>
      </c>
      <c r="BO497" s="11">
        <f>IF($AG497,SUMPRODUCT(AU$2:AU497,$AH$2:$AH497)/SUM($AH$2:$AH497),0)</f>
        <v>0</v>
      </c>
      <c r="BP497" s="11">
        <f>IF($AG497,SUMPRODUCT(AV$2:AV497,$AH$2:$AH497)/SUM($AH$2:$AH497),0)</f>
        <v>0</v>
      </c>
      <c r="BQ497" s="11">
        <f>IF($AG497,SUMPRODUCT(AW$2:AW497,$AH$2:$AH497)/SUM($AH$2:$AH497),0)</f>
        <v>0</v>
      </c>
      <c r="BR497" s="11">
        <f>IF($AG497,SUMPRODUCT(AX$2:AX497,$AH$2:$AH497)/SUM($AH$2:$AH497),0)</f>
        <v>0</v>
      </c>
      <c r="BS497" s="11">
        <f>IF($AG497,SUMPRODUCT(AY$2:AY497,$AH$2:$AH497)/SUM($AH$2:$AH497),0)</f>
        <v>0</v>
      </c>
      <c r="BT497" s="11">
        <f>IF($AG497,SUMPRODUCT(AZ$2:AZ497,$AH$2:$AH497)/SUM($AH$2:$AH497),0)</f>
        <v>0</v>
      </c>
      <c r="BU497" s="11">
        <f>IF($AG497,SUMPRODUCT(BA$2:BA497,$AH$2:$AH497)/SUM($AH$2:$AH497),0)</f>
        <v>0</v>
      </c>
      <c r="BV497" s="11"/>
      <c r="BW497" s="109" cm="1">
        <f t="array" ref="BW497">IF($AG497,SQRT(SUMPRODUCT($AH$2:$AH497, (AI$2:AI497-BC497)^2)/(SUM($AH$2:$AH497)-1)),0)</f>
        <v>0</v>
      </c>
      <c r="BX497" s="109" cm="1">
        <f t="array" ref="BX497">IF($AG497,SQRT(SUMPRODUCT($AH$2:$AH497, (AJ$2:AJ497-BD497)^2)/(SUM($AH$2:$AH497)-1)),0)</f>
        <v>0</v>
      </c>
      <c r="BY497" s="109" cm="1">
        <f t="array" ref="BY497">IF($AG497,SQRT(SUMPRODUCT($AH$2:$AH497, (AK$2:AK497-BE497)^2)/(SUM($AH$2:$AH497)-1)),0)</f>
        <v>0</v>
      </c>
      <c r="BZ497" s="109" cm="1">
        <f t="array" ref="BZ497">IF($AG497,SQRT(SUMPRODUCT($AH$2:$AH497, (AL$2:AL497-BF497)^2)/(SUM($AH$2:$AH497)-1)),0)</f>
        <v>0</v>
      </c>
      <c r="CA497" s="109" cm="1">
        <f t="array" ref="CA497">IF($AG497,SQRT(SUMPRODUCT($AH$2:$AH497, (AM$2:AM497-BG497)^2)/(SUM($AH$2:$AH497)-1)),0)</f>
        <v>0</v>
      </c>
      <c r="CB497" s="109" cm="1">
        <f t="array" ref="CB497">IF($AG497,SQRT(SUMPRODUCT($AH$2:$AH497, (AN$2:AN497-BH497)^2)/(SUM($AH$2:$AH497)-1)),0)</f>
        <v>0</v>
      </c>
      <c r="CC497" s="109" cm="1">
        <f t="array" ref="CC497">IF($AG497,SQRT(SUMPRODUCT($AH$2:$AH497, (AO$2:AO497-BI497)^2)/(SUM($AH$2:$AH497)-1)),0)</f>
        <v>0</v>
      </c>
      <c r="CD497" s="109" cm="1">
        <f t="array" ref="CD497">IF($AG497,SQRT(SUMPRODUCT($AH$2:$AH497, (AP$2:AP497-BJ497)^2)/(SUM($AH$2:$AH497)-1)),0)</f>
        <v>0</v>
      </c>
      <c r="CE497" s="109" cm="1">
        <f t="array" ref="CE497">IF($AG497,SQRT(SUMPRODUCT($AH$2:$AH497, (AQ$2:AQ497-BK497)^2)/(SUM($AH$2:$AH497)-1)),0)</f>
        <v>0</v>
      </c>
      <c r="CF497" s="109" cm="1">
        <f t="array" ref="CF497">IF($AG497,SQRT(SUMPRODUCT($AH$2:$AH497, (AR$2:AR497-BL497)^2)/(SUM($AH$2:$AH497)-1)),0)</f>
        <v>0</v>
      </c>
      <c r="CG497" s="109" cm="1">
        <f t="array" ref="CG497">IF($AG497,SQRT(SUMPRODUCT($AH$2:$AH497, (AS$2:AS497-BM497)^2)/(SUM($AH$2:$AH497)-1)),0)</f>
        <v>0</v>
      </c>
      <c r="CH497" s="109" cm="1">
        <f t="array" ref="CH497">IF($AG497,SQRT(SUMPRODUCT($AH$2:$AH497, (AT$2:AT497-BN497)^2)/(SUM($AH$2:$AH497)-1)),0)</f>
        <v>0</v>
      </c>
      <c r="CI497" s="109" cm="1">
        <f t="array" ref="CI497">IF($AG497,SQRT(SUMPRODUCT($AH$2:$AH497, (AU$2:AU497-BO497)^2)/(SUM($AH$2:$AH497)-1)),0)</f>
        <v>0</v>
      </c>
      <c r="CJ497" s="109" cm="1">
        <f t="array" ref="CJ497">IF($AG497,SQRT(SUMPRODUCT($AH$2:$AH497, (AV$2:AV497-BP497)^2)/(SUM($AH$2:$AH497)-1)),0)</f>
        <v>0</v>
      </c>
      <c r="CK497" s="109" cm="1">
        <f t="array" ref="CK497">IF($AG497,SQRT(SUMPRODUCT($AH$2:$AH497, (AW$2:AW497-BQ497)^2)/(SUM($AH$2:$AH497)-1)),0)</f>
        <v>0</v>
      </c>
      <c r="CL497" s="109" cm="1">
        <f t="array" ref="CL497">IF($AG497,SQRT(SUMPRODUCT($AH$2:$AH497, (AX$2:AX497-BR497)^2)/(SUM($AH$2:$AH497)-1)),0)</f>
        <v>0</v>
      </c>
      <c r="CM497" s="109" cm="1">
        <f t="array" ref="CM497">IF($AG497,SQRT(SUMPRODUCT($AH$2:$AH497, (AY$2:AY497-BS497)^2)/(SUM($AH$2:$AH497)-1)),0)</f>
        <v>0</v>
      </c>
      <c r="CN497" s="109" cm="1">
        <f t="array" ref="CN497">IF($AG497,SQRT(SUMPRODUCT($AH$2:$AH497, (AZ$2:AZ497-BT497)^2)/(SUM($AH$2:$AH497)-1)),0)</f>
        <v>0</v>
      </c>
      <c r="CO497" s="109" cm="1">
        <f t="array" ref="CO497">IF($AG497,SQRT(SUMPRODUCT($AH$2:$AH497, (BA$2:BA497-BU497)^2)/(SUM($AH$2:$AH497)-1)),0)</f>
        <v>0</v>
      </c>
    </row>
    <row r="498" spans="34:93" x14ac:dyDescent="0.25">
      <c r="AH498" s="99" t="str">
        <f t="shared" si="130"/>
        <v/>
      </c>
      <c r="AI498" s="11">
        <f t="shared" ca="1" si="128"/>
        <v>0</v>
      </c>
      <c r="AJ498" s="11">
        <f t="shared" ca="1" si="128"/>
        <v>0</v>
      </c>
      <c r="AK498" s="11">
        <f t="shared" ca="1" si="128"/>
        <v>0</v>
      </c>
      <c r="AL498" s="11">
        <f t="shared" ca="1" si="128"/>
        <v>0</v>
      </c>
      <c r="AM498" s="11">
        <f t="shared" ca="1" si="128"/>
        <v>0</v>
      </c>
      <c r="AN498" s="11">
        <f t="shared" ca="1" si="128"/>
        <v>0</v>
      </c>
      <c r="AO498" s="11">
        <f t="shared" ca="1" si="128"/>
        <v>0</v>
      </c>
      <c r="AP498" s="11">
        <f t="shared" ca="1" si="128"/>
        <v>0</v>
      </c>
      <c r="AQ498" s="11">
        <f t="shared" ca="1" si="128"/>
        <v>0</v>
      </c>
      <c r="AR498" s="11">
        <f t="shared" ca="1" si="128"/>
        <v>0</v>
      </c>
      <c r="AS498" s="11">
        <f t="shared" ca="1" si="129"/>
        <v>0</v>
      </c>
      <c r="AT498" s="11">
        <f t="shared" ca="1" si="129"/>
        <v>0</v>
      </c>
      <c r="AU498" s="11">
        <f t="shared" ca="1" si="129"/>
        <v>0</v>
      </c>
      <c r="AV498" s="11">
        <f t="shared" ca="1" si="129"/>
        <v>0</v>
      </c>
      <c r="AW498" s="11">
        <f t="shared" ca="1" si="129"/>
        <v>0</v>
      </c>
      <c r="AX498" s="11">
        <f t="shared" ca="1" si="129"/>
        <v>0</v>
      </c>
      <c r="AY498" s="11">
        <f t="shared" ca="1" si="129"/>
        <v>0</v>
      </c>
      <c r="AZ498" s="11">
        <f t="shared" ca="1" si="129"/>
        <v>0</v>
      </c>
      <c r="BA498" s="11">
        <f t="shared" ca="1" si="129"/>
        <v>0</v>
      </c>
      <c r="BB498" s="11"/>
      <c r="BC498" s="11">
        <f>IF($AG498,SUMPRODUCT(AI$2:AI498,$AH$2:$AH498)/SUM($AH$2:$AH498),0)</f>
        <v>0</v>
      </c>
      <c r="BD498" s="11">
        <f>IF($AG498,SUMPRODUCT(AJ$2:AJ498,$AH$2:$AH498)/SUM($AH$2:$AH498),0)</f>
        <v>0</v>
      </c>
      <c r="BE498" s="11">
        <f>IF($AG498,SUMPRODUCT(AK$2:AK498,$AH$2:$AH498)/SUM($AH$2:$AH498),0)</f>
        <v>0</v>
      </c>
      <c r="BF498" s="11">
        <f>IF($AG498,SUMPRODUCT(AL$2:AL498,$AH$2:$AH498)/SUM($AH$2:$AH498),0)</f>
        <v>0</v>
      </c>
      <c r="BG498" s="11">
        <f>IF($AG498,SUMPRODUCT(AM$2:AM498,$AH$2:$AH498)/SUM($AH$2:$AH498),0)</f>
        <v>0</v>
      </c>
      <c r="BH498" s="11">
        <f>IF($AG498,SUMPRODUCT(AN$2:AN498,$AH$2:$AH498)/SUM($AH$2:$AH498),0)</f>
        <v>0</v>
      </c>
      <c r="BI498" s="11">
        <f>IF($AG498,SUMPRODUCT(AO$2:AO498,$AH$2:$AH498)/SUM($AH$2:$AH498),0)</f>
        <v>0</v>
      </c>
      <c r="BJ498" s="11">
        <f>IF($AG498,SUMPRODUCT(AP$2:AP498,$AH$2:$AH498)/SUM($AH$2:$AH498),0)</f>
        <v>0</v>
      </c>
      <c r="BK498" s="11">
        <f>IF($AG498,SUMPRODUCT(AQ$2:AQ498,$AH$2:$AH498)/SUM($AH$2:$AH498),0)</f>
        <v>0</v>
      </c>
      <c r="BL498" s="11">
        <f>IF($AG498,SUMPRODUCT(AR$2:AR498,$AH$2:$AH498)/SUM($AH$2:$AH498),0)</f>
        <v>0</v>
      </c>
      <c r="BM498" s="11">
        <f>IF($AG498,SUMPRODUCT(AS$2:AS498,$AH$2:$AH498)/SUM($AH$2:$AH498),0)</f>
        <v>0</v>
      </c>
      <c r="BN498" s="11">
        <f>IF($AG498,SUMPRODUCT(AT$2:AT498,$AH$2:$AH498)/SUM($AH$2:$AH498),0)</f>
        <v>0</v>
      </c>
      <c r="BO498" s="11">
        <f>IF($AG498,SUMPRODUCT(AU$2:AU498,$AH$2:$AH498)/SUM($AH$2:$AH498),0)</f>
        <v>0</v>
      </c>
      <c r="BP498" s="11">
        <f>IF($AG498,SUMPRODUCT(AV$2:AV498,$AH$2:$AH498)/SUM($AH$2:$AH498),0)</f>
        <v>0</v>
      </c>
      <c r="BQ498" s="11">
        <f>IF($AG498,SUMPRODUCT(AW$2:AW498,$AH$2:$AH498)/SUM($AH$2:$AH498),0)</f>
        <v>0</v>
      </c>
      <c r="BR498" s="11">
        <f>IF($AG498,SUMPRODUCT(AX$2:AX498,$AH$2:$AH498)/SUM($AH$2:$AH498),0)</f>
        <v>0</v>
      </c>
      <c r="BS498" s="11">
        <f>IF($AG498,SUMPRODUCT(AY$2:AY498,$AH$2:$AH498)/SUM($AH$2:$AH498),0)</f>
        <v>0</v>
      </c>
      <c r="BT498" s="11">
        <f>IF($AG498,SUMPRODUCT(AZ$2:AZ498,$AH$2:$AH498)/SUM($AH$2:$AH498),0)</f>
        <v>0</v>
      </c>
      <c r="BU498" s="11">
        <f>IF($AG498,SUMPRODUCT(BA$2:BA498,$AH$2:$AH498)/SUM($AH$2:$AH498),0)</f>
        <v>0</v>
      </c>
      <c r="BV498" s="11"/>
      <c r="BW498" s="109" cm="1">
        <f t="array" ref="BW498">IF($AG498,SQRT(SUMPRODUCT($AH$2:$AH498, (AI$2:AI498-BC498)^2)/(SUM($AH$2:$AH498)-1)),0)</f>
        <v>0</v>
      </c>
      <c r="BX498" s="109" cm="1">
        <f t="array" ref="BX498">IF($AG498,SQRT(SUMPRODUCT($AH$2:$AH498, (AJ$2:AJ498-BD498)^2)/(SUM($AH$2:$AH498)-1)),0)</f>
        <v>0</v>
      </c>
      <c r="BY498" s="109" cm="1">
        <f t="array" ref="BY498">IF($AG498,SQRT(SUMPRODUCT($AH$2:$AH498, (AK$2:AK498-BE498)^2)/(SUM($AH$2:$AH498)-1)),0)</f>
        <v>0</v>
      </c>
      <c r="BZ498" s="109" cm="1">
        <f t="array" ref="BZ498">IF($AG498,SQRT(SUMPRODUCT($AH$2:$AH498, (AL$2:AL498-BF498)^2)/(SUM($AH$2:$AH498)-1)),0)</f>
        <v>0</v>
      </c>
      <c r="CA498" s="109" cm="1">
        <f t="array" ref="CA498">IF($AG498,SQRT(SUMPRODUCT($AH$2:$AH498, (AM$2:AM498-BG498)^2)/(SUM($AH$2:$AH498)-1)),0)</f>
        <v>0</v>
      </c>
      <c r="CB498" s="109" cm="1">
        <f t="array" ref="CB498">IF($AG498,SQRT(SUMPRODUCT($AH$2:$AH498, (AN$2:AN498-BH498)^2)/(SUM($AH$2:$AH498)-1)),0)</f>
        <v>0</v>
      </c>
      <c r="CC498" s="109" cm="1">
        <f t="array" ref="CC498">IF($AG498,SQRT(SUMPRODUCT($AH$2:$AH498, (AO$2:AO498-BI498)^2)/(SUM($AH$2:$AH498)-1)),0)</f>
        <v>0</v>
      </c>
      <c r="CD498" s="109" cm="1">
        <f t="array" ref="CD498">IF($AG498,SQRT(SUMPRODUCT($AH$2:$AH498, (AP$2:AP498-BJ498)^2)/(SUM($AH$2:$AH498)-1)),0)</f>
        <v>0</v>
      </c>
      <c r="CE498" s="109" cm="1">
        <f t="array" ref="CE498">IF($AG498,SQRT(SUMPRODUCT($AH$2:$AH498, (AQ$2:AQ498-BK498)^2)/(SUM($AH$2:$AH498)-1)),0)</f>
        <v>0</v>
      </c>
      <c r="CF498" s="109" cm="1">
        <f t="array" ref="CF498">IF($AG498,SQRT(SUMPRODUCT($AH$2:$AH498, (AR$2:AR498-BL498)^2)/(SUM($AH$2:$AH498)-1)),0)</f>
        <v>0</v>
      </c>
      <c r="CG498" s="109" cm="1">
        <f t="array" ref="CG498">IF($AG498,SQRT(SUMPRODUCT($AH$2:$AH498, (AS$2:AS498-BM498)^2)/(SUM($AH$2:$AH498)-1)),0)</f>
        <v>0</v>
      </c>
      <c r="CH498" s="109" cm="1">
        <f t="array" ref="CH498">IF($AG498,SQRT(SUMPRODUCT($AH$2:$AH498, (AT$2:AT498-BN498)^2)/(SUM($AH$2:$AH498)-1)),0)</f>
        <v>0</v>
      </c>
      <c r="CI498" s="109" cm="1">
        <f t="array" ref="CI498">IF($AG498,SQRT(SUMPRODUCT($AH$2:$AH498, (AU$2:AU498-BO498)^2)/(SUM($AH$2:$AH498)-1)),0)</f>
        <v>0</v>
      </c>
      <c r="CJ498" s="109" cm="1">
        <f t="array" ref="CJ498">IF($AG498,SQRT(SUMPRODUCT($AH$2:$AH498, (AV$2:AV498-BP498)^2)/(SUM($AH$2:$AH498)-1)),0)</f>
        <v>0</v>
      </c>
      <c r="CK498" s="109" cm="1">
        <f t="array" ref="CK498">IF($AG498,SQRT(SUMPRODUCT($AH$2:$AH498, (AW$2:AW498-BQ498)^2)/(SUM($AH$2:$AH498)-1)),0)</f>
        <v>0</v>
      </c>
      <c r="CL498" s="109" cm="1">
        <f t="array" ref="CL498">IF($AG498,SQRT(SUMPRODUCT($AH$2:$AH498, (AX$2:AX498-BR498)^2)/(SUM($AH$2:$AH498)-1)),0)</f>
        <v>0</v>
      </c>
      <c r="CM498" s="109" cm="1">
        <f t="array" ref="CM498">IF($AG498,SQRT(SUMPRODUCT($AH$2:$AH498, (AY$2:AY498-BS498)^2)/(SUM($AH$2:$AH498)-1)),0)</f>
        <v>0</v>
      </c>
      <c r="CN498" s="109" cm="1">
        <f t="array" ref="CN498">IF($AG498,SQRT(SUMPRODUCT($AH$2:$AH498, (AZ$2:AZ498-BT498)^2)/(SUM($AH$2:$AH498)-1)),0)</f>
        <v>0</v>
      </c>
      <c r="CO498" s="109" cm="1">
        <f t="array" ref="CO498">IF($AG498,SQRT(SUMPRODUCT($AH$2:$AH498, (BA$2:BA498-BU498)^2)/(SUM($AH$2:$AH498)-1)),0)</f>
        <v>0</v>
      </c>
    </row>
    <row r="499" spans="34:93" x14ac:dyDescent="0.25">
      <c r="AH499" s="99" t="str">
        <f t="shared" si="130"/>
        <v/>
      </c>
      <c r="AI499" s="11">
        <f t="shared" ca="1" si="128"/>
        <v>0</v>
      </c>
      <c r="AJ499" s="11">
        <f t="shared" ca="1" si="128"/>
        <v>0</v>
      </c>
      <c r="AK499" s="11">
        <f t="shared" ca="1" si="128"/>
        <v>0</v>
      </c>
      <c r="AL499" s="11">
        <f t="shared" ca="1" si="128"/>
        <v>0</v>
      </c>
      <c r="AM499" s="11">
        <f t="shared" ca="1" si="128"/>
        <v>0</v>
      </c>
      <c r="AN499" s="11">
        <f t="shared" ca="1" si="128"/>
        <v>0</v>
      </c>
      <c r="AO499" s="11">
        <f t="shared" ca="1" si="128"/>
        <v>0</v>
      </c>
      <c r="AP499" s="11">
        <f t="shared" ca="1" si="128"/>
        <v>0</v>
      </c>
      <c r="AQ499" s="11">
        <f t="shared" ca="1" si="128"/>
        <v>0</v>
      </c>
      <c r="AR499" s="11">
        <f t="shared" ca="1" si="128"/>
        <v>0</v>
      </c>
      <c r="AS499" s="11">
        <f t="shared" ca="1" si="129"/>
        <v>0</v>
      </c>
      <c r="AT499" s="11">
        <f t="shared" ca="1" si="129"/>
        <v>0</v>
      </c>
      <c r="AU499" s="11">
        <f t="shared" ca="1" si="129"/>
        <v>0</v>
      </c>
      <c r="AV499" s="11">
        <f t="shared" ca="1" si="129"/>
        <v>0</v>
      </c>
      <c r="AW499" s="11">
        <f t="shared" ca="1" si="129"/>
        <v>0</v>
      </c>
      <c r="AX499" s="11">
        <f t="shared" ca="1" si="129"/>
        <v>0</v>
      </c>
      <c r="AY499" s="11">
        <f t="shared" ca="1" si="129"/>
        <v>0</v>
      </c>
      <c r="AZ499" s="11">
        <f t="shared" ca="1" si="129"/>
        <v>0</v>
      </c>
      <c r="BA499" s="11">
        <f t="shared" ca="1" si="129"/>
        <v>0</v>
      </c>
      <c r="BB499" s="11"/>
      <c r="BC499" s="11">
        <f>IF($AG499,SUMPRODUCT(AI$2:AI499,$AH$2:$AH499)/SUM($AH$2:$AH499),0)</f>
        <v>0</v>
      </c>
      <c r="BD499" s="11">
        <f>IF($AG499,SUMPRODUCT(AJ$2:AJ499,$AH$2:$AH499)/SUM($AH$2:$AH499),0)</f>
        <v>0</v>
      </c>
      <c r="BE499" s="11">
        <f>IF($AG499,SUMPRODUCT(AK$2:AK499,$AH$2:$AH499)/SUM($AH$2:$AH499),0)</f>
        <v>0</v>
      </c>
      <c r="BF499" s="11">
        <f>IF($AG499,SUMPRODUCT(AL$2:AL499,$AH$2:$AH499)/SUM($AH$2:$AH499),0)</f>
        <v>0</v>
      </c>
      <c r="BG499" s="11">
        <f>IF($AG499,SUMPRODUCT(AM$2:AM499,$AH$2:$AH499)/SUM($AH$2:$AH499),0)</f>
        <v>0</v>
      </c>
      <c r="BH499" s="11">
        <f>IF($AG499,SUMPRODUCT(AN$2:AN499,$AH$2:$AH499)/SUM($AH$2:$AH499),0)</f>
        <v>0</v>
      </c>
      <c r="BI499" s="11">
        <f>IF($AG499,SUMPRODUCT(AO$2:AO499,$AH$2:$AH499)/SUM($AH$2:$AH499),0)</f>
        <v>0</v>
      </c>
      <c r="BJ499" s="11">
        <f>IF($AG499,SUMPRODUCT(AP$2:AP499,$AH$2:$AH499)/SUM($AH$2:$AH499),0)</f>
        <v>0</v>
      </c>
      <c r="BK499" s="11">
        <f>IF($AG499,SUMPRODUCT(AQ$2:AQ499,$AH$2:$AH499)/SUM($AH$2:$AH499),0)</f>
        <v>0</v>
      </c>
      <c r="BL499" s="11">
        <f>IF($AG499,SUMPRODUCT(AR$2:AR499,$AH$2:$AH499)/SUM($AH$2:$AH499),0)</f>
        <v>0</v>
      </c>
      <c r="BM499" s="11">
        <f>IF($AG499,SUMPRODUCT(AS$2:AS499,$AH$2:$AH499)/SUM($AH$2:$AH499),0)</f>
        <v>0</v>
      </c>
      <c r="BN499" s="11">
        <f>IF($AG499,SUMPRODUCT(AT$2:AT499,$AH$2:$AH499)/SUM($AH$2:$AH499),0)</f>
        <v>0</v>
      </c>
      <c r="BO499" s="11">
        <f>IF($AG499,SUMPRODUCT(AU$2:AU499,$AH$2:$AH499)/SUM($AH$2:$AH499),0)</f>
        <v>0</v>
      </c>
      <c r="BP499" s="11">
        <f>IF($AG499,SUMPRODUCT(AV$2:AV499,$AH$2:$AH499)/SUM($AH$2:$AH499),0)</f>
        <v>0</v>
      </c>
      <c r="BQ499" s="11">
        <f>IF($AG499,SUMPRODUCT(AW$2:AW499,$AH$2:$AH499)/SUM($AH$2:$AH499),0)</f>
        <v>0</v>
      </c>
      <c r="BR499" s="11">
        <f>IF($AG499,SUMPRODUCT(AX$2:AX499,$AH$2:$AH499)/SUM($AH$2:$AH499),0)</f>
        <v>0</v>
      </c>
      <c r="BS499" s="11">
        <f>IF($AG499,SUMPRODUCT(AY$2:AY499,$AH$2:$AH499)/SUM($AH$2:$AH499),0)</f>
        <v>0</v>
      </c>
      <c r="BT499" s="11">
        <f>IF($AG499,SUMPRODUCT(AZ$2:AZ499,$AH$2:$AH499)/SUM($AH$2:$AH499),0)</f>
        <v>0</v>
      </c>
      <c r="BU499" s="11">
        <f>IF($AG499,SUMPRODUCT(BA$2:BA499,$AH$2:$AH499)/SUM($AH$2:$AH499),0)</f>
        <v>0</v>
      </c>
      <c r="BV499" s="11"/>
      <c r="BW499" s="109" cm="1">
        <f t="array" ref="BW499">IF($AG499,SQRT(SUMPRODUCT($AH$2:$AH499, (AI$2:AI499-BC499)^2)/(SUM($AH$2:$AH499)-1)),0)</f>
        <v>0</v>
      </c>
      <c r="BX499" s="109" cm="1">
        <f t="array" ref="BX499">IF($AG499,SQRT(SUMPRODUCT($AH$2:$AH499, (AJ$2:AJ499-BD499)^2)/(SUM($AH$2:$AH499)-1)),0)</f>
        <v>0</v>
      </c>
      <c r="BY499" s="109" cm="1">
        <f t="array" ref="BY499">IF($AG499,SQRT(SUMPRODUCT($AH$2:$AH499, (AK$2:AK499-BE499)^2)/(SUM($AH$2:$AH499)-1)),0)</f>
        <v>0</v>
      </c>
      <c r="BZ499" s="109" cm="1">
        <f t="array" ref="BZ499">IF($AG499,SQRT(SUMPRODUCT($AH$2:$AH499, (AL$2:AL499-BF499)^2)/(SUM($AH$2:$AH499)-1)),0)</f>
        <v>0</v>
      </c>
      <c r="CA499" s="109" cm="1">
        <f t="array" ref="CA499">IF($AG499,SQRT(SUMPRODUCT($AH$2:$AH499, (AM$2:AM499-BG499)^2)/(SUM($AH$2:$AH499)-1)),0)</f>
        <v>0</v>
      </c>
      <c r="CB499" s="109" cm="1">
        <f t="array" ref="CB499">IF($AG499,SQRT(SUMPRODUCT($AH$2:$AH499, (AN$2:AN499-BH499)^2)/(SUM($AH$2:$AH499)-1)),0)</f>
        <v>0</v>
      </c>
      <c r="CC499" s="109" cm="1">
        <f t="array" ref="CC499">IF($AG499,SQRT(SUMPRODUCT($AH$2:$AH499, (AO$2:AO499-BI499)^2)/(SUM($AH$2:$AH499)-1)),0)</f>
        <v>0</v>
      </c>
      <c r="CD499" s="109" cm="1">
        <f t="array" ref="CD499">IF($AG499,SQRT(SUMPRODUCT($AH$2:$AH499, (AP$2:AP499-BJ499)^2)/(SUM($AH$2:$AH499)-1)),0)</f>
        <v>0</v>
      </c>
      <c r="CE499" s="109" cm="1">
        <f t="array" ref="CE499">IF($AG499,SQRT(SUMPRODUCT($AH$2:$AH499, (AQ$2:AQ499-BK499)^2)/(SUM($AH$2:$AH499)-1)),0)</f>
        <v>0</v>
      </c>
      <c r="CF499" s="109" cm="1">
        <f t="array" ref="CF499">IF($AG499,SQRT(SUMPRODUCT($AH$2:$AH499, (AR$2:AR499-BL499)^2)/(SUM($AH$2:$AH499)-1)),0)</f>
        <v>0</v>
      </c>
      <c r="CG499" s="109" cm="1">
        <f t="array" ref="CG499">IF($AG499,SQRT(SUMPRODUCT($AH$2:$AH499, (AS$2:AS499-BM499)^2)/(SUM($AH$2:$AH499)-1)),0)</f>
        <v>0</v>
      </c>
      <c r="CH499" s="109" cm="1">
        <f t="array" ref="CH499">IF($AG499,SQRT(SUMPRODUCT($AH$2:$AH499, (AT$2:AT499-BN499)^2)/(SUM($AH$2:$AH499)-1)),0)</f>
        <v>0</v>
      </c>
      <c r="CI499" s="109" cm="1">
        <f t="array" ref="CI499">IF($AG499,SQRT(SUMPRODUCT($AH$2:$AH499, (AU$2:AU499-BO499)^2)/(SUM($AH$2:$AH499)-1)),0)</f>
        <v>0</v>
      </c>
      <c r="CJ499" s="109" cm="1">
        <f t="array" ref="CJ499">IF($AG499,SQRT(SUMPRODUCT($AH$2:$AH499, (AV$2:AV499-BP499)^2)/(SUM($AH$2:$AH499)-1)),0)</f>
        <v>0</v>
      </c>
      <c r="CK499" s="109" cm="1">
        <f t="array" ref="CK499">IF($AG499,SQRT(SUMPRODUCT($AH$2:$AH499, (AW$2:AW499-BQ499)^2)/(SUM($AH$2:$AH499)-1)),0)</f>
        <v>0</v>
      </c>
      <c r="CL499" s="109" cm="1">
        <f t="array" ref="CL499">IF($AG499,SQRT(SUMPRODUCT($AH$2:$AH499, (AX$2:AX499-BR499)^2)/(SUM($AH$2:$AH499)-1)),0)</f>
        <v>0</v>
      </c>
      <c r="CM499" s="109" cm="1">
        <f t="array" ref="CM499">IF($AG499,SQRT(SUMPRODUCT($AH$2:$AH499, (AY$2:AY499-BS499)^2)/(SUM($AH$2:$AH499)-1)),0)</f>
        <v>0</v>
      </c>
      <c r="CN499" s="109" cm="1">
        <f t="array" ref="CN499">IF($AG499,SQRT(SUMPRODUCT($AH$2:$AH499, (AZ$2:AZ499-BT499)^2)/(SUM($AH$2:$AH499)-1)),0)</f>
        <v>0</v>
      </c>
      <c r="CO499" s="109" cm="1">
        <f t="array" ref="CO499">IF($AG499,SQRT(SUMPRODUCT($AH$2:$AH499, (BA$2:BA499-BU499)^2)/(SUM($AH$2:$AH499)-1)),0)</f>
        <v>0</v>
      </c>
    </row>
    <row r="500" spans="34:93" x14ac:dyDescent="0.25">
      <c r="AH500" s="99" t="str">
        <f t="shared" si="130"/>
        <v/>
      </c>
      <c r="AI500" s="11">
        <f t="shared" ca="1" si="128"/>
        <v>0</v>
      </c>
      <c r="AJ500" s="11">
        <f t="shared" ca="1" si="128"/>
        <v>0</v>
      </c>
      <c r="AK500" s="11">
        <f t="shared" ca="1" si="128"/>
        <v>0</v>
      </c>
      <c r="AL500" s="11">
        <f t="shared" ca="1" si="128"/>
        <v>0</v>
      </c>
      <c r="AM500" s="11">
        <f t="shared" ca="1" si="128"/>
        <v>0</v>
      </c>
      <c r="AN500" s="11">
        <f t="shared" ca="1" si="128"/>
        <v>0</v>
      </c>
      <c r="AO500" s="11">
        <f t="shared" ca="1" si="128"/>
        <v>0</v>
      </c>
      <c r="AP500" s="11">
        <f t="shared" ca="1" si="128"/>
        <v>0</v>
      </c>
      <c r="AQ500" s="11">
        <f t="shared" ca="1" si="128"/>
        <v>0</v>
      </c>
      <c r="AR500" s="11">
        <f t="shared" ca="1" si="128"/>
        <v>0</v>
      </c>
      <c r="AS500" s="11">
        <f t="shared" ca="1" si="129"/>
        <v>0</v>
      </c>
      <c r="AT500" s="11">
        <f t="shared" ca="1" si="129"/>
        <v>0</v>
      </c>
      <c r="AU500" s="11">
        <f t="shared" ca="1" si="129"/>
        <v>0</v>
      </c>
      <c r="AV500" s="11">
        <f t="shared" ca="1" si="129"/>
        <v>0</v>
      </c>
      <c r="AW500" s="11">
        <f t="shared" ca="1" si="129"/>
        <v>0</v>
      </c>
      <c r="AX500" s="11">
        <f t="shared" ca="1" si="129"/>
        <v>0</v>
      </c>
      <c r="AY500" s="11">
        <f t="shared" ca="1" si="129"/>
        <v>0</v>
      </c>
      <c r="AZ500" s="11">
        <f t="shared" ca="1" si="129"/>
        <v>0</v>
      </c>
      <c r="BA500" s="11">
        <f t="shared" ca="1" si="129"/>
        <v>0</v>
      </c>
      <c r="BB500" s="11"/>
      <c r="BC500" s="11">
        <f>IF($AG500,SUMPRODUCT(AI$2:AI500,$AH$2:$AH500)/SUM($AH$2:$AH500),0)</f>
        <v>0</v>
      </c>
      <c r="BD500" s="11">
        <f>IF($AG500,SUMPRODUCT(AJ$2:AJ500,$AH$2:$AH500)/SUM($AH$2:$AH500),0)</f>
        <v>0</v>
      </c>
      <c r="BE500" s="11">
        <f>IF($AG500,SUMPRODUCT(AK$2:AK500,$AH$2:$AH500)/SUM($AH$2:$AH500),0)</f>
        <v>0</v>
      </c>
      <c r="BF500" s="11">
        <f>IF($AG500,SUMPRODUCT(AL$2:AL500,$AH$2:$AH500)/SUM($AH$2:$AH500),0)</f>
        <v>0</v>
      </c>
      <c r="BG500" s="11">
        <f>IF($AG500,SUMPRODUCT(AM$2:AM500,$AH$2:$AH500)/SUM($AH$2:$AH500),0)</f>
        <v>0</v>
      </c>
      <c r="BH500" s="11">
        <f>IF($AG500,SUMPRODUCT(AN$2:AN500,$AH$2:$AH500)/SUM($AH$2:$AH500),0)</f>
        <v>0</v>
      </c>
      <c r="BI500" s="11">
        <f>IF($AG500,SUMPRODUCT(AO$2:AO500,$AH$2:$AH500)/SUM($AH$2:$AH500),0)</f>
        <v>0</v>
      </c>
      <c r="BJ500" s="11">
        <f>IF($AG500,SUMPRODUCT(AP$2:AP500,$AH$2:$AH500)/SUM($AH$2:$AH500),0)</f>
        <v>0</v>
      </c>
      <c r="BK500" s="11">
        <f>IF($AG500,SUMPRODUCT(AQ$2:AQ500,$AH$2:$AH500)/SUM($AH$2:$AH500),0)</f>
        <v>0</v>
      </c>
      <c r="BL500" s="11">
        <f>IF($AG500,SUMPRODUCT(AR$2:AR500,$AH$2:$AH500)/SUM($AH$2:$AH500),0)</f>
        <v>0</v>
      </c>
      <c r="BM500" s="11">
        <f>IF($AG500,SUMPRODUCT(AS$2:AS500,$AH$2:$AH500)/SUM($AH$2:$AH500),0)</f>
        <v>0</v>
      </c>
      <c r="BN500" s="11">
        <f>IF($AG500,SUMPRODUCT(AT$2:AT500,$AH$2:$AH500)/SUM($AH$2:$AH500),0)</f>
        <v>0</v>
      </c>
      <c r="BO500" s="11">
        <f>IF($AG500,SUMPRODUCT(AU$2:AU500,$AH$2:$AH500)/SUM($AH$2:$AH500),0)</f>
        <v>0</v>
      </c>
      <c r="BP500" s="11">
        <f>IF($AG500,SUMPRODUCT(AV$2:AV500,$AH$2:$AH500)/SUM($AH$2:$AH500),0)</f>
        <v>0</v>
      </c>
      <c r="BQ500" s="11">
        <f>IF($AG500,SUMPRODUCT(AW$2:AW500,$AH$2:$AH500)/SUM($AH$2:$AH500),0)</f>
        <v>0</v>
      </c>
      <c r="BR500" s="11">
        <f>IF($AG500,SUMPRODUCT(AX$2:AX500,$AH$2:$AH500)/SUM($AH$2:$AH500),0)</f>
        <v>0</v>
      </c>
      <c r="BS500" s="11">
        <f>IF($AG500,SUMPRODUCT(AY$2:AY500,$AH$2:$AH500)/SUM($AH$2:$AH500),0)</f>
        <v>0</v>
      </c>
      <c r="BT500" s="11">
        <f>IF($AG500,SUMPRODUCT(AZ$2:AZ500,$AH$2:$AH500)/SUM($AH$2:$AH500),0)</f>
        <v>0</v>
      </c>
      <c r="BU500" s="11">
        <f>IF($AG500,SUMPRODUCT(BA$2:BA500,$AH$2:$AH500)/SUM($AH$2:$AH500),0)</f>
        <v>0</v>
      </c>
      <c r="BV500" s="11"/>
      <c r="BW500" s="109" cm="1">
        <f t="array" ref="BW500">IF($AG500,SQRT(SUMPRODUCT($AH$2:$AH500, (AI$2:AI500-BC500)^2)/(SUM($AH$2:$AH500)-1)),0)</f>
        <v>0</v>
      </c>
      <c r="BX500" s="109" cm="1">
        <f t="array" ref="BX500">IF($AG500,SQRT(SUMPRODUCT($AH$2:$AH500, (AJ$2:AJ500-BD500)^2)/(SUM($AH$2:$AH500)-1)),0)</f>
        <v>0</v>
      </c>
      <c r="BY500" s="109" cm="1">
        <f t="array" ref="BY500">IF($AG500,SQRT(SUMPRODUCT($AH$2:$AH500, (AK$2:AK500-BE500)^2)/(SUM($AH$2:$AH500)-1)),0)</f>
        <v>0</v>
      </c>
      <c r="BZ500" s="109" cm="1">
        <f t="array" ref="BZ500">IF($AG500,SQRT(SUMPRODUCT($AH$2:$AH500, (AL$2:AL500-BF500)^2)/(SUM($AH$2:$AH500)-1)),0)</f>
        <v>0</v>
      </c>
      <c r="CA500" s="109" cm="1">
        <f t="array" ref="CA500">IF($AG500,SQRT(SUMPRODUCT($AH$2:$AH500, (AM$2:AM500-BG500)^2)/(SUM($AH$2:$AH500)-1)),0)</f>
        <v>0</v>
      </c>
      <c r="CB500" s="109" cm="1">
        <f t="array" ref="CB500">IF($AG500,SQRT(SUMPRODUCT($AH$2:$AH500, (AN$2:AN500-BH500)^2)/(SUM($AH$2:$AH500)-1)),0)</f>
        <v>0</v>
      </c>
      <c r="CC500" s="109" cm="1">
        <f t="array" ref="CC500">IF($AG500,SQRT(SUMPRODUCT($AH$2:$AH500, (AO$2:AO500-BI500)^2)/(SUM($AH$2:$AH500)-1)),0)</f>
        <v>0</v>
      </c>
      <c r="CD500" s="109" cm="1">
        <f t="array" ref="CD500">IF($AG500,SQRT(SUMPRODUCT($AH$2:$AH500, (AP$2:AP500-BJ500)^2)/(SUM($AH$2:$AH500)-1)),0)</f>
        <v>0</v>
      </c>
      <c r="CE500" s="109" cm="1">
        <f t="array" ref="CE500">IF($AG500,SQRT(SUMPRODUCT($AH$2:$AH500, (AQ$2:AQ500-BK500)^2)/(SUM($AH$2:$AH500)-1)),0)</f>
        <v>0</v>
      </c>
      <c r="CF500" s="109" cm="1">
        <f t="array" ref="CF500">IF($AG500,SQRT(SUMPRODUCT($AH$2:$AH500, (AR$2:AR500-BL500)^2)/(SUM($AH$2:$AH500)-1)),0)</f>
        <v>0</v>
      </c>
      <c r="CG500" s="109" cm="1">
        <f t="array" ref="CG500">IF($AG500,SQRT(SUMPRODUCT($AH$2:$AH500, (AS$2:AS500-BM500)^2)/(SUM($AH$2:$AH500)-1)),0)</f>
        <v>0</v>
      </c>
      <c r="CH500" s="109" cm="1">
        <f t="array" ref="CH500">IF($AG500,SQRT(SUMPRODUCT($AH$2:$AH500, (AT$2:AT500-BN500)^2)/(SUM($AH$2:$AH500)-1)),0)</f>
        <v>0</v>
      </c>
      <c r="CI500" s="109" cm="1">
        <f t="array" ref="CI500">IF($AG500,SQRT(SUMPRODUCT($AH$2:$AH500, (AU$2:AU500-BO500)^2)/(SUM($AH$2:$AH500)-1)),0)</f>
        <v>0</v>
      </c>
      <c r="CJ500" s="109" cm="1">
        <f t="array" ref="CJ500">IF($AG500,SQRT(SUMPRODUCT($AH$2:$AH500, (AV$2:AV500-BP500)^2)/(SUM($AH$2:$AH500)-1)),0)</f>
        <v>0</v>
      </c>
      <c r="CK500" s="109" cm="1">
        <f t="array" ref="CK500">IF($AG500,SQRT(SUMPRODUCT($AH$2:$AH500, (AW$2:AW500-BQ500)^2)/(SUM($AH$2:$AH500)-1)),0)</f>
        <v>0</v>
      </c>
      <c r="CL500" s="109" cm="1">
        <f t="array" ref="CL500">IF($AG500,SQRT(SUMPRODUCT($AH$2:$AH500, (AX$2:AX500-BR500)^2)/(SUM($AH$2:$AH500)-1)),0)</f>
        <v>0</v>
      </c>
      <c r="CM500" s="109" cm="1">
        <f t="array" ref="CM500">IF($AG500,SQRT(SUMPRODUCT($AH$2:$AH500, (AY$2:AY500-BS500)^2)/(SUM($AH$2:$AH500)-1)),0)</f>
        <v>0</v>
      </c>
      <c r="CN500" s="109" cm="1">
        <f t="array" ref="CN500">IF($AG500,SQRT(SUMPRODUCT($AH$2:$AH500, (AZ$2:AZ500-BT500)^2)/(SUM($AH$2:$AH500)-1)),0)</f>
        <v>0</v>
      </c>
      <c r="CO500" s="109" cm="1">
        <f t="array" ref="CO500">IF($AG500,SQRT(SUMPRODUCT($AH$2:$AH500, (BA$2:BA500-BU500)^2)/(SUM($AH$2:$AH500)-1)),0)</f>
        <v>0</v>
      </c>
    </row>
    <row r="501" spans="34:93" x14ac:dyDescent="0.25">
      <c r="AH501" s="99" t="str">
        <f t="shared" si="130"/>
        <v/>
      </c>
      <c r="AI501" s="11">
        <f t="shared" ca="1" si="128"/>
        <v>0</v>
      </c>
      <c r="AJ501" s="11">
        <f t="shared" ca="1" si="128"/>
        <v>0</v>
      </c>
      <c r="AK501" s="11">
        <f t="shared" ca="1" si="128"/>
        <v>0</v>
      </c>
      <c r="AL501" s="11">
        <f t="shared" ca="1" si="128"/>
        <v>0</v>
      </c>
      <c r="AM501" s="11">
        <f t="shared" ca="1" si="128"/>
        <v>0</v>
      </c>
      <c r="AN501" s="11">
        <f t="shared" ca="1" si="128"/>
        <v>0</v>
      </c>
      <c r="AO501" s="11">
        <f t="shared" ca="1" si="128"/>
        <v>0</v>
      </c>
      <c r="AP501" s="11">
        <f t="shared" ca="1" si="128"/>
        <v>0</v>
      </c>
      <c r="AQ501" s="11">
        <f t="shared" ca="1" si="128"/>
        <v>0</v>
      </c>
      <c r="AR501" s="11">
        <f t="shared" ca="1" si="128"/>
        <v>0</v>
      </c>
      <c r="AS501" s="11">
        <f t="shared" ca="1" si="129"/>
        <v>0</v>
      </c>
      <c r="AT501" s="11">
        <f t="shared" ca="1" si="129"/>
        <v>0</v>
      </c>
      <c r="AU501" s="11">
        <f t="shared" ca="1" si="129"/>
        <v>0</v>
      </c>
      <c r="AV501" s="11">
        <f t="shared" ca="1" si="129"/>
        <v>0</v>
      </c>
      <c r="AW501" s="11">
        <f t="shared" ca="1" si="129"/>
        <v>0</v>
      </c>
      <c r="AX501" s="11">
        <f t="shared" ca="1" si="129"/>
        <v>0</v>
      </c>
      <c r="AY501" s="11">
        <f t="shared" ca="1" si="129"/>
        <v>0</v>
      </c>
      <c r="AZ501" s="11">
        <f t="shared" ca="1" si="129"/>
        <v>0</v>
      </c>
      <c r="BA501" s="11">
        <f t="shared" ca="1" si="129"/>
        <v>0</v>
      </c>
      <c r="BB501" s="11"/>
      <c r="BC501" s="11">
        <f>IF($AG501,SUMPRODUCT(AI$2:AI501,$AH$2:$AH501)/SUM($AH$2:$AH501),0)</f>
        <v>0</v>
      </c>
      <c r="BD501" s="11">
        <f>IF($AG501,SUMPRODUCT(AJ$2:AJ501,$AH$2:$AH501)/SUM($AH$2:$AH501),0)</f>
        <v>0</v>
      </c>
      <c r="BE501" s="11">
        <f>IF($AG501,SUMPRODUCT(AK$2:AK501,$AH$2:$AH501)/SUM($AH$2:$AH501),0)</f>
        <v>0</v>
      </c>
      <c r="BF501" s="11">
        <f>IF($AG501,SUMPRODUCT(AL$2:AL501,$AH$2:$AH501)/SUM($AH$2:$AH501),0)</f>
        <v>0</v>
      </c>
      <c r="BG501" s="11">
        <f>IF($AG501,SUMPRODUCT(AM$2:AM501,$AH$2:$AH501)/SUM($AH$2:$AH501),0)</f>
        <v>0</v>
      </c>
      <c r="BH501" s="11">
        <f>IF($AG501,SUMPRODUCT(AN$2:AN501,$AH$2:$AH501)/SUM($AH$2:$AH501),0)</f>
        <v>0</v>
      </c>
      <c r="BI501" s="11">
        <f>IF($AG501,SUMPRODUCT(AO$2:AO501,$AH$2:$AH501)/SUM($AH$2:$AH501),0)</f>
        <v>0</v>
      </c>
      <c r="BJ501" s="11">
        <f>IF($AG501,SUMPRODUCT(AP$2:AP501,$AH$2:$AH501)/SUM($AH$2:$AH501),0)</f>
        <v>0</v>
      </c>
      <c r="BK501" s="11">
        <f>IF($AG501,SUMPRODUCT(AQ$2:AQ501,$AH$2:$AH501)/SUM($AH$2:$AH501),0)</f>
        <v>0</v>
      </c>
      <c r="BL501" s="11">
        <f>IF($AG501,SUMPRODUCT(AR$2:AR501,$AH$2:$AH501)/SUM($AH$2:$AH501),0)</f>
        <v>0</v>
      </c>
      <c r="BM501" s="11">
        <f>IF($AG501,SUMPRODUCT(AS$2:AS501,$AH$2:$AH501)/SUM($AH$2:$AH501),0)</f>
        <v>0</v>
      </c>
      <c r="BN501" s="11">
        <f>IF($AG501,SUMPRODUCT(AT$2:AT501,$AH$2:$AH501)/SUM($AH$2:$AH501),0)</f>
        <v>0</v>
      </c>
      <c r="BO501" s="11">
        <f>IF($AG501,SUMPRODUCT(AU$2:AU501,$AH$2:$AH501)/SUM($AH$2:$AH501),0)</f>
        <v>0</v>
      </c>
      <c r="BP501" s="11">
        <f>IF($AG501,SUMPRODUCT(AV$2:AV501,$AH$2:$AH501)/SUM($AH$2:$AH501),0)</f>
        <v>0</v>
      </c>
      <c r="BQ501" s="11">
        <f>IF($AG501,SUMPRODUCT(AW$2:AW501,$AH$2:$AH501)/SUM($AH$2:$AH501),0)</f>
        <v>0</v>
      </c>
      <c r="BR501" s="11">
        <f>IF($AG501,SUMPRODUCT(AX$2:AX501,$AH$2:$AH501)/SUM($AH$2:$AH501),0)</f>
        <v>0</v>
      </c>
      <c r="BS501" s="11">
        <f>IF($AG501,SUMPRODUCT(AY$2:AY501,$AH$2:$AH501)/SUM($AH$2:$AH501),0)</f>
        <v>0</v>
      </c>
      <c r="BT501" s="11">
        <f>IF($AG501,SUMPRODUCT(AZ$2:AZ501,$AH$2:$AH501)/SUM($AH$2:$AH501),0)</f>
        <v>0</v>
      </c>
      <c r="BU501" s="11">
        <f>IF($AG501,SUMPRODUCT(BA$2:BA501,$AH$2:$AH501)/SUM($AH$2:$AH501),0)</f>
        <v>0</v>
      </c>
      <c r="BV501" s="11"/>
      <c r="BW501" s="109" cm="1">
        <f t="array" ref="BW501">IF($AG501,SQRT(SUMPRODUCT($AH$2:$AH501, (AI$2:AI501-BC501)^2)/(SUM($AH$2:$AH501)-1)),0)</f>
        <v>0</v>
      </c>
      <c r="BX501" s="109" cm="1">
        <f t="array" ref="BX501">IF($AG501,SQRT(SUMPRODUCT($AH$2:$AH501, (AJ$2:AJ501-BD501)^2)/(SUM($AH$2:$AH501)-1)),0)</f>
        <v>0</v>
      </c>
      <c r="BY501" s="109" cm="1">
        <f t="array" ref="BY501">IF($AG501,SQRT(SUMPRODUCT($AH$2:$AH501, (AK$2:AK501-BE501)^2)/(SUM($AH$2:$AH501)-1)),0)</f>
        <v>0</v>
      </c>
      <c r="BZ501" s="109" cm="1">
        <f t="array" ref="BZ501">IF($AG501,SQRT(SUMPRODUCT($AH$2:$AH501, (AL$2:AL501-BF501)^2)/(SUM($AH$2:$AH501)-1)),0)</f>
        <v>0</v>
      </c>
      <c r="CA501" s="109" cm="1">
        <f t="array" ref="CA501">IF($AG501,SQRT(SUMPRODUCT($AH$2:$AH501, (AM$2:AM501-BG501)^2)/(SUM($AH$2:$AH501)-1)),0)</f>
        <v>0</v>
      </c>
      <c r="CB501" s="109" cm="1">
        <f t="array" ref="CB501">IF($AG501,SQRT(SUMPRODUCT($AH$2:$AH501, (AN$2:AN501-BH501)^2)/(SUM($AH$2:$AH501)-1)),0)</f>
        <v>0</v>
      </c>
      <c r="CC501" s="109" cm="1">
        <f t="array" ref="CC501">IF($AG501,SQRT(SUMPRODUCT($AH$2:$AH501, (AO$2:AO501-BI501)^2)/(SUM($AH$2:$AH501)-1)),0)</f>
        <v>0</v>
      </c>
      <c r="CD501" s="109" cm="1">
        <f t="array" ref="CD501">IF($AG501,SQRT(SUMPRODUCT($AH$2:$AH501, (AP$2:AP501-BJ501)^2)/(SUM($AH$2:$AH501)-1)),0)</f>
        <v>0</v>
      </c>
      <c r="CE501" s="109" cm="1">
        <f t="array" ref="CE501">IF($AG501,SQRT(SUMPRODUCT($AH$2:$AH501, (AQ$2:AQ501-BK501)^2)/(SUM($AH$2:$AH501)-1)),0)</f>
        <v>0</v>
      </c>
      <c r="CF501" s="109" cm="1">
        <f t="array" ref="CF501">IF($AG501,SQRT(SUMPRODUCT($AH$2:$AH501, (AR$2:AR501-BL501)^2)/(SUM($AH$2:$AH501)-1)),0)</f>
        <v>0</v>
      </c>
      <c r="CG501" s="109" cm="1">
        <f t="array" ref="CG501">IF($AG501,SQRT(SUMPRODUCT($AH$2:$AH501, (AS$2:AS501-BM501)^2)/(SUM($AH$2:$AH501)-1)),0)</f>
        <v>0</v>
      </c>
      <c r="CH501" s="109" cm="1">
        <f t="array" ref="CH501">IF($AG501,SQRT(SUMPRODUCT($AH$2:$AH501, (AT$2:AT501-BN501)^2)/(SUM($AH$2:$AH501)-1)),0)</f>
        <v>0</v>
      </c>
      <c r="CI501" s="109" cm="1">
        <f t="array" ref="CI501">IF($AG501,SQRT(SUMPRODUCT($AH$2:$AH501, (AU$2:AU501-BO501)^2)/(SUM($AH$2:$AH501)-1)),0)</f>
        <v>0</v>
      </c>
      <c r="CJ501" s="109" cm="1">
        <f t="array" ref="CJ501">IF($AG501,SQRT(SUMPRODUCT($AH$2:$AH501, (AV$2:AV501-BP501)^2)/(SUM($AH$2:$AH501)-1)),0)</f>
        <v>0</v>
      </c>
      <c r="CK501" s="109" cm="1">
        <f t="array" ref="CK501">IF($AG501,SQRT(SUMPRODUCT($AH$2:$AH501, (AW$2:AW501-BQ501)^2)/(SUM($AH$2:$AH501)-1)),0)</f>
        <v>0</v>
      </c>
      <c r="CL501" s="109" cm="1">
        <f t="array" ref="CL501">IF($AG501,SQRT(SUMPRODUCT($AH$2:$AH501, (AX$2:AX501-BR501)^2)/(SUM($AH$2:$AH501)-1)),0)</f>
        <v>0</v>
      </c>
      <c r="CM501" s="109" cm="1">
        <f t="array" ref="CM501">IF($AG501,SQRT(SUMPRODUCT($AH$2:$AH501, (AY$2:AY501-BS501)^2)/(SUM($AH$2:$AH501)-1)),0)</f>
        <v>0</v>
      </c>
      <c r="CN501" s="109" cm="1">
        <f t="array" ref="CN501">IF($AG501,SQRT(SUMPRODUCT($AH$2:$AH501, (AZ$2:AZ501-BT501)^2)/(SUM($AH$2:$AH501)-1)),0)</f>
        <v>0</v>
      </c>
      <c r="CO501" s="109" cm="1">
        <f t="array" ref="CO501">IF($AG501,SQRT(SUMPRODUCT($AH$2:$AH501, (BA$2:BA501-BU501)^2)/(SUM($AH$2:$AH501)-1)),0)</f>
        <v>0</v>
      </c>
    </row>
    <row r="502" spans="34:93" x14ac:dyDescent="0.25">
      <c r="AH502" s="99" t="str">
        <f t="shared" si="130"/>
        <v/>
      </c>
      <c r="AI502" s="11">
        <f t="shared" ref="AI502:AR511" ca="1" si="131">IF(AI$1&lt;&gt;0,SUMIFS(INDIRECT(AI$1), Fecha,$AG502),0)</f>
        <v>0</v>
      </c>
      <c r="AJ502" s="11">
        <f t="shared" ca="1" si="131"/>
        <v>0</v>
      </c>
      <c r="AK502" s="11">
        <f t="shared" ca="1" si="131"/>
        <v>0</v>
      </c>
      <c r="AL502" s="11">
        <f t="shared" ca="1" si="131"/>
        <v>0</v>
      </c>
      <c r="AM502" s="11">
        <f t="shared" ca="1" si="131"/>
        <v>0</v>
      </c>
      <c r="AN502" s="11">
        <f t="shared" ca="1" si="131"/>
        <v>0</v>
      </c>
      <c r="AO502" s="11">
        <f t="shared" ca="1" si="131"/>
        <v>0</v>
      </c>
      <c r="AP502" s="11">
        <f t="shared" ca="1" si="131"/>
        <v>0</v>
      </c>
      <c r="AQ502" s="11">
        <f t="shared" ca="1" si="131"/>
        <v>0</v>
      </c>
      <c r="AR502" s="11">
        <f t="shared" ca="1" si="131"/>
        <v>0</v>
      </c>
      <c r="AS502" s="11">
        <f t="shared" ref="AS502:BA511" ca="1" si="132">IF(AS$1&lt;&gt;0,SUMIFS(INDIRECT(AS$1), Fecha,$AG502),0)</f>
        <v>0</v>
      </c>
      <c r="AT502" s="11">
        <f t="shared" ca="1" si="132"/>
        <v>0</v>
      </c>
      <c r="AU502" s="11">
        <f t="shared" ca="1" si="132"/>
        <v>0</v>
      </c>
      <c r="AV502" s="11">
        <f t="shared" ca="1" si="132"/>
        <v>0</v>
      </c>
      <c r="AW502" s="11">
        <f t="shared" ca="1" si="132"/>
        <v>0</v>
      </c>
      <c r="AX502" s="11">
        <f t="shared" ca="1" si="132"/>
        <v>0</v>
      </c>
      <c r="AY502" s="11">
        <f t="shared" ca="1" si="132"/>
        <v>0</v>
      </c>
      <c r="AZ502" s="11">
        <f t="shared" ca="1" si="132"/>
        <v>0</v>
      </c>
      <c r="BA502" s="11">
        <f t="shared" ca="1" si="132"/>
        <v>0</v>
      </c>
      <c r="BB502" s="11"/>
      <c r="BC502" s="11">
        <f>IF($AG502,SUMPRODUCT(AI$2:AI502,$AH$2:$AH502)/SUM($AH$2:$AH502),0)</f>
        <v>0</v>
      </c>
      <c r="BD502" s="11">
        <f>IF($AG502,SUMPRODUCT(AJ$2:AJ502,$AH$2:$AH502)/SUM($AH$2:$AH502),0)</f>
        <v>0</v>
      </c>
      <c r="BE502" s="11">
        <f>IF($AG502,SUMPRODUCT(AK$2:AK502,$AH$2:$AH502)/SUM($AH$2:$AH502),0)</f>
        <v>0</v>
      </c>
      <c r="BF502" s="11">
        <f>IF($AG502,SUMPRODUCT(AL$2:AL502,$AH$2:$AH502)/SUM($AH$2:$AH502),0)</f>
        <v>0</v>
      </c>
      <c r="BG502" s="11">
        <f>IF($AG502,SUMPRODUCT(AM$2:AM502,$AH$2:$AH502)/SUM($AH$2:$AH502),0)</f>
        <v>0</v>
      </c>
      <c r="BH502" s="11">
        <f>IF($AG502,SUMPRODUCT(AN$2:AN502,$AH$2:$AH502)/SUM($AH$2:$AH502),0)</f>
        <v>0</v>
      </c>
      <c r="BI502" s="11">
        <f>IF($AG502,SUMPRODUCT(AO$2:AO502,$AH$2:$AH502)/SUM($AH$2:$AH502),0)</f>
        <v>0</v>
      </c>
      <c r="BJ502" s="11">
        <f>IF($AG502,SUMPRODUCT(AP$2:AP502,$AH$2:$AH502)/SUM($AH$2:$AH502),0)</f>
        <v>0</v>
      </c>
      <c r="BK502" s="11">
        <f>IF($AG502,SUMPRODUCT(AQ$2:AQ502,$AH$2:$AH502)/SUM($AH$2:$AH502),0)</f>
        <v>0</v>
      </c>
      <c r="BL502" s="11">
        <f>IF($AG502,SUMPRODUCT(AR$2:AR502,$AH$2:$AH502)/SUM($AH$2:$AH502),0)</f>
        <v>0</v>
      </c>
      <c r="BM502" s="11">
        <f>IF($AG502,SUMPRODUCT(AS$2:AS502,$AH$2:$AH502)/SUM($AH$2:$AH502),0)</f>
        <v>0</v>
      </c>
      <c r="BN502" s="11">
        <f>IF($AG502,SUMPRODUCT(AT$2:AT502,$AH$2:$AH502)/SUM($AH$2:$AH502),0)</f>
        <v>0</v>
      </c>
      <c r="BO502" s="11">
        <f>IF($AG502,SUMPRODUCT(AU$2:AU502,$AH$2:$AH502)/SUM($AH$2:$AH502),0)</f>
        <v>0</v>
      </c>
      <c r="BP502" s="11">
        <f>IF($AG502,SUMPRODUCT(AV$2:AV502,$AH$2:$AH502)/SUM($AH$2:$AH502),0)</f>
        <v>0</v>
      </c>
      <c r="BQ502" s="11">
        <f>IF($AG502,SUMPRODUCT(AW$2:AW502,$AH$2:$AH502)/SUM($AH$2:$AH502),0)</f>
        <v>0</v>
      </c>
      <c r="BR502" s="11">
        <f>IF($AG502,SUMPRODUCT(AX$2:AX502,$AH$2:$AH502)/SUM($AH$2:$AH502),0)</f>
        <v>0</v>
      </c>
      <c r="BS502" s="11">
        <f>IF($AG502,SUMPRODUCT(AY$2:AY502,$AH$2:$AH502)/SUM($AH$2:$AH502),0)</f>
        <v>0</v>
      </c>
      <c r="BT502" s="11">
        <f>IF($AG502,SUMPRODUCT(AZ$2:AZ502,$AH$2:$AH502)/SUM($AH$2:$AH502),0)</f>
        <v>0</v>
      </c>
      <c r="BU502" s="11">
        <f>IF($AG502,SUMPRODUCT(BA$2:BA502,$AH$2:$AH502)/SUM($AH$2:$AH502),0)</f>
        <v>0</v>
      </c>
      <c r="BV502" s="11"/>
      <c r="BW502" s="109" cm="1">
        <f t="array" ref="BW502">IF($AG502,SQRT(SUMPRODUCT($AH$2:$AH502, (AI$2:AI502-BC502)^2)/(SUM($AH$2:$AH502)-1)),0)</f>
        <v>0</v>
      </c>
      <c r="BX502" s="109" cm="1">
        <f t="array" ref="BX502">IF($AG502,SQRT(SUMPRODUCT($AH$2:$AH502, (AJ$2:AJ502-BD502)^2)/(SUM($AH$2:$AH502)-1)),0)</f>
        <v>0</v>
      </c>
      <c r="BY502" s="109" cm="1">
        <f t="array" ref="BY502">IF($AG502,SQRT(SUMPRODUCT($AH$2:$AH502, (AK$2:AK502-BE502)^2)/(SUM($AH$2:$AH502)-1)),0)</f>
        <v>0</v>
      </c>
      <c r="BZ502" s="109" cm="1">
        <f t="array" ref="BZ502">IF($AG502,SQRT(SUMPRODUCT($AH$2:$AH502, (AL$2:AL502-BF502)^2)/(SUM($AH$2:$AH502)-1)),0)</f>
        <v>0</v>
      </c>
      <c r="CA502" s="109" cm="1">
        <f t="array" ref="CA502">IF($AG502,SQRT(SUMPRODUCT($AH$2:$AH502, (AM$2:AM502-BG502)^2)/(SUM($AH$2:$AH502)-1)),0)</f>
        <v>0</v>
      </c>
      <c r="CB502" s="109" cm="1">
        <f t="array" ref="CB502">IF($AG502,SQRT(SUMPRODUCT($AH$2:$AH502, (AN$2:AN502-BH502)^2)/(SUM($AH$2:$AH502)-1)),0)</f>
        <v>0</v>
      </c>
      <c r="CC502" s="109" cm="1">
        <f t="array" ref="CC502">IF($AG502,SQRT(SUMPRODUCT($AH$2:$AH502, (AO$2:AO502-BI502)^2)/(SUM($AH$2:$AH502)-1)),0)</f>
        <v>0</v>
      </c>
      <c r="CD502" s="109" cm="1">
        <f t="array" ref="CD502">IF($AG502,SQRT(SUMPRODUCT($AH$2:$AH502, (AP$2:AP502-BJ502)^2)/(SUM($AH$2:$AH502)-1)),0)</f>
        <v>0</v>
      </c>
      <c r="CE502" s="109" cm="1">
        <f t="array" ref="CE502">IF($AG502,SQRT(SUMPRODUCT($AH$2:$AH502, (AQ$2:AQ502-BK502)^2)/(SUM($AH$2:$AH502)-1)),0)</f>
        <v>0</v>
      </c>
      <c r="CF502" s="109" cm="1">
        <f t="array" ref="CF502">IF($AG502,SQRT(SUMPRODUCT($AH$2:$AH502, (AR$2:AR502-BL502)^2)/(SUM($AH$2:$AH502)-1)),0)</f>
        <v>0</v>
      </c>
      <c r="CG502" s="109" cm="1">
        <f t="array" ref="CG502">IF($AG502,SQRT(SUMPRODUCT($AH$2:$AH502, (AS$2:AS502-BM502)^2)/(SUM($AH$2:$AH502)-1)),0)</f>
        <v>0</v>
      </c>
      <c r="CH502" s="109" cm="1">
        <f t="array" ref="CH502">IF($AG502,SQRT(SUMPRODUCT($AH$2:$AH502, (AT$2:AT502-BN502)^2)/(SUM($AH$2:$AH502)-1)),0)</f>
        <v>0</v>
      </c>
      <c r="CI502" s="109" cm="1">
        <f t="array" ref="CI502">IF($AG502,SQRT(SUMPRODUCT($AH$2:$AH502, (AU$2:AU502-BO502)^2)/(SUM($AH$2:$AH502)-1)),0)</f>
        <v>0</v>
      </c>
      <c r="CJ502" s="109" cm="1">
        <f t="array" ref="CJ502">IF($AG502,SQRT(SUMPRODUCT($AH$2:$AH502, (AV$2:AV502-BP502)^2)/(SUM($AH$2:$AH502)-1)),0)</f>
        <v>0</v>
      </c>
      <c r="CK502" s="109" cm="1">
        <f t="array" ref="CK502">IF($AG502,SQRT(SUMPRODUCT($AH$2:$AH502, (AW$2:AW502-BQ502)^2)/(SUM($AH$2:$AH502)-1)),0)</f>
        <v>0</v>
      </c>
      <c r="CL502" s="109" cm="1">
        <f t="array" ref="CL502">IF($AG502,SQRT(SUMPRODUCT($AH$2:$AH502, (AX$2:AX502-BR502)^2)/(SUM($AH$2:$AH502)-1)),0)</f>
        <v>0</v>
      </c>
      <c r="CM502" s="109" cm="1">
        <f t="array" ref="CM502">IF($AG502,SQRT(SUMPRODUCT($AH$2:$AH502, (AY$2:AY502-BS502)^2)/(SUM($AH$2:$AH502)-1)),0)</f>
        <v>0</v>
      </c>
      <c r="CN502" s="109" cm="1">
        <f t="array" ref="CN502">IF($AG502,SQRT(SUMPRODUCT($AH$2:$AH502, (AZ$2:AZ502-BT502)^2)/(SUM($AH$2:$AH502)-1)),0)</f>
        <v>0</v>
      </c>
      <c r="CO502" s="109" cm="1">
        <f t="array" ref="CO502">IF($AG502,SQRT(SUMPRODUCT($AH$2:$AH502, (BA$2:BA502-BU502)^2)/(SUM($AH$2:$AH502)-1)),0)</f>
        <v>0</v>
      </c>
    </row>
    <row r="503" spans="34:93" x14ac:dyDescent="0.25">
      <c r="AH503" s="99" t="str">
        <f t="shared" si="130"/>
        <v/>
      </c>
      <c r="AI503" s="11">
        <f t="shared" ca="1" si="131"/>
        <v>0</v>
      </c>
      <c r="AJ503" s="11">
        <f t="shared" ca="1" si="131"/>
        <v>0</v>
      </c>
      <c r="AK503" s="11">
        <f t="shared" ca="1" si="131"/>
        <v>0</v>
      </c>
      <c r="AL503" s="11">
        <f t="shared" ca="1" si="131"/>
        <v>0</v>
      </c>
      <c r="AM503" s="11">
        <f t="shared" ca="1" si="131"/>
        <v>0</v>
      </c>
      <c r="AN503" s="11">
        <f t="shared" ca="1" si="131"/>
        <v>0</v>
      </c>
      <c r="AO503" s="11">
        <f t="shared" ca="1" si="131"/>
        <v>0</v>
      </c>
      <c r="AP503" s="11">
        <f t="shared" ca="1" si="131"/>
        <v>0</v>
      </c>
      <c r="AQ503" s="11">
        <f t="shared" ca="1" si="131"/>
        <v>0</v>
      </c>
      <c r="AR503" s="11">
        <f t="shared" ca="1" si="131"/>
        <v>0</v>
      </c>
      <c r="AS503" s="11">
        <f t="shared" ca="1" si="132"/>
        <v>0</v>
      </c>
      <c r="AT503" s="11">
        <f t="shared" ca="1" si="132"/>
        <v>0</v>
      </c>
      <c r="AU503" s="11">
        <f t="shared" ca="1" si="132"/>
        <v>0</v>
      </c>
      <c r="AV503" s="11">
        <f t="shared" ca="1" si="132"/>
        <v>0</v>
      </c>
      <c r="AW503" s="11">
        <f t="shared" ca="1" si="132"/>
        <v>0</v>
      </c>
      <c r="AX503" s="11">
        <f t="shared" ca="1" si="132"/>
        <v>0</v>
      </c>
      <c r="AY503" s="11">
        <f t="shared" ca="1" si="132"/>
        <v>0</v>
      </c>
      <c r="AZ503" s="11">
        <f t="shared" ca="1" si="132"/>
        <v>0</v>
      </c>
      <c r="BA503" s="11">
        <f t="shared" ca="1" si="132"/>
        <v>0</v>
      </c>
      <c r="BB503" s="11"/>
      <c r="BC503" s="11">
        <f>IF($AG503,SUMPRODUCT(AI$2:AI503,$AH$2:$AH503)/SUM($AH$2:$AH503),0)</f>
        <v>0</v>
      </c>
      <c r="BD503" s="11">
        <f>IF($AG503,SUMPRODUCT(AJ$2:AJ503,$AH$2:$AH503)/SUM($AH$2:$AH503),0)</f>
        <v>0</v>
      </c>
      <c r="BE503" s="11">
        <f>IF($AG503,SUMPRODUCT(AK$2:AK503,$AH$2:$AH503)/SUM($AH$2:$AH503),0)</f>
        <v>0</v>
      </c>
      <c r="BF503" s="11">
        <f>IF($AG503,SUMPRODUCT(AL$2:AL503,$AH$2:$AH503)/SUM($AH$2:$AH503),0)</f>
        <v>0</v>
      </c>
      <c r="BG503" s="11">
        <f>IF($AG503,SUMPRODUCT(AM$2:AM503,$AH$2:$AH503)/SUM($AH$2:$AH503),0)</f>
        <v>0</v>
      </c>
      <c r="BH503" s="11">
        <f>IF($AG503,SUMPRODUCT(AN$2:AN503,$AH$2:$AH503)/SUM($AH$2:$AH503),0)</f>
        <v>0</v>
      </c>
      <c r="BI503" s="11">
        <f>IF($AG503,SUMPRODUCT(AO$2:AO503,$AH$2:$AH503)/SUM($AH$2:$AH503),0)</f>
        <v>0</v>
      </c>
      <c r="BJ503" s="11">
        <f>IF($AG503,SUMPRODUCT(AP$2:AP503,$AH$2:$AH503)/SUM($AH$2:$AH503),0)</f>
        <v>0</v>
      </c>
      <c r="BK503" s="11">
        <f>IF($AG503,SUMPRODUCT(AQ$2:AQ503,$AH$2:$AH503)/SUM($AH$2:$AH503),0)</f>
        <v>0</v>
      </c>
      <c r="BL503" s="11">
        <f>IF($AG503,SUMPRODUCT(AR$2:AR503,$AH$2:$AH503)/SUM($AH$2:$AH503),0)</f>
        <v>0</v>
      </c>
      <c r="BM503" s="11">
        <f>IF($AG503,SUMPRODUCT(AS$2:AS503,$AH$2:$AH503)/SUM($AH$2:$AH503),0)</f>
        <v>0</v>
      </c>
      <c r="BN503" s="11">
        <f>IF($AG503,SUMPRODUCT(AT$2:AT503,$AH$2:$AH503)/SUM($AH$2:$AH503),0)</f>
        <v>0</v>
      </c>
      <c r="BO503" s="11">
        <f>IF($AG503,SUMPRODUCT(AU$2:AU503,$AH$2:$AH503)/SUM($AH$2:$AH503),0)</f>
        <v>0</v>
      </c>
      <c r="BP503" s="11">
        <f>IF($AG503,SUMPRODUCT(AV$2:AV503,$AH$2:$AH503)/SUM($AH$2:$AH503),0)</f>
        <v>0</v>
      </c>
      <c r="BQ503" s="11">
        <f>IF($AG503,SUMPRODUCT(AW$2:AW503,$AH$2:$AH503)/SUM($AH$2:$AH503),0)</f>
        <v>0</v>
      </c>
      <c r="BR503" s="11">
        <f>IF($AG503,SUMPRODUCT(AX$2:AX503,$AH$2:$AH503)/SUM($AH$2:$AH503),0)</f>
        <v>0</v>
      </c>
      <c r="BS503" s="11">
        <f>IF($AG503,SUMPRODUCT(AY$2:AY503,$AH$2:$AH503)/SUM($AH$2:$AH503),0)</f>
        <v>0</v>
      </c>
      <c r="BT503" s="11">
        <f>IF($AG503,SUMPRODUCT(AZ$2:AZ503,$AH$2:$AH503)/SUM($AH$2:$AH503),0)</f>
        <v>0</v>
      </c>
      <c r="BU503" s="11">
        <f>IF($AG503,SUMPRODUCT(BA$2:BA503,$AH$2:$AH503)/SUM($AH$2:$AH503),0)</f>
        <v>0</v>
      </c>
      <c r="BV503" s="11"/>
      <c r="BW503" s="109" cm="1">
        <f t="array" ref="BW503">IF($AG503,SQRT(SUMPRODUCT($AH$2:$AH503, (AI$2:AI503-BC503)^2)/(SUM($AH$2:$AH503)-1)),0)</f>
        <v>0</v>
      </c>
      <c r="BX503" s="109" cm="1">
        <f t="array" ref="BX503">IF($AG503,SQRT(SUMPRODUCT($AH$2:$AH503, (AJ$2:AJ503-BD503)^2)/(SUM($AH$2:$AH503)-1)),0)</f>
        <v>0</v>
      </c>
      <c r="BY503" s="109" cm="1">
        <f t="array" ref="BY503">IF($AG503,SQRT(SUMPRODUCT($AH$2:$AH503, (AK$2:AK503-BE503)^2)/(SUM($AH$2:$AH503)-1)),0)</f>
        <v>0</v>
      </c>
      <c r="BZ503" s="109" cm="1">
        <f t="array" ref="BZ503">IF($AG503,SQRT(SUMPRODUCT($AH$2:$AH503, (AL$2:AL503-BF503)^2)/(SUM($AH$2:$AH503)-1)),0)</f>
        <v>0</v>
      </c>
      <c r="CA503" s="109" cm="1">
        <f t="array" ref="CA503">IF($AG503,SQRT(SUMPRODUCT($AH$2:$AH503, (AM$2:AM503-BG503)^2)/(SUM($AH$2:$AH503)-1)),0)</f>
        <v>0</v>
      </c>
      <c r="CB503" s="109" cm="1">
        <f t="array" ref="CB503">IF($AG503,SQRT(SUMPRODUCT($AH$2:$AH503, (AN$2:AN503-BH503)^2)/(SUM($AH$2:$AH503)-1)),0)</f>
        <v>0</v>
      </c>
      <c r="CC503" s="109" cm="1">
        <f t="array" ref="CC503">IF($AG503,SQRT(SUMPRODUCT($AH$2:$AH503, (AO$2:AO503-BI503)^2)/(SUM($AH$2:$AH503)-1)),0)</f>
        <v>0</v>
      </c>
      <c r="CD503" s="109" cm="1">
        <f t="array" ref="CD503">IF($AG503,SQRT(SUMPRODUCT($AH$2:$AH503, (AP$2:AP503-BJ503)^2)/(SUM($AH$2:$AH503)-1)),0)</f>
        <v>0</v>
      </c>
      <c r="CE503" s="109" cm="1">
        <f t="array" ref="CE503">IF($AG503,SQRT(SUMPRODUCT($AH$2:$AH503, (AQ$2:AQ503-BK503)^2)/(SUM($AH$2:$AH503)-1)),0)</f>
        <v>0</v>
      </c>
      <c r="CF503" s="109" cm="1">
        <f t="array" ref="CF503">IF($AG503,SQRT(SUMPRODUCT($AH$2:$AH503, (AR$2:AR503-BL503)^2)/(SUM($AH$2:$AH503)-1)),0)</f>
        <v>0</v>
      </c>
      <c r="CG503" s="109" cm="1">
        <f t="array" ref="CG503">IF($AG503,SQRT(SUMPRODUCT($AH$2:$AH503, (AS$2:AS503-BM503)^2)/(SUM($AH$2:$AH503)-1)),0)</f>
        <v>0</v>
      </c>
      <c r="CH503" s="109" cm="1">
        <f t="array" ref="CH503">IF($AG503,SQRT(SUMPRODUCT($AH$2:$AH503, (AT$2:AT503-BN503)^2)/(SUM($AH$2:$AH503)-1)),0)</f>
        <v>0</v>
      </c>
      <c r="CI503" s="109" cm="1">
        <f t="array" ref="CI503">IF($AG503,SQRT(SUMPRODUCT($AH$2:$AH503, (AU$2:AU503-BO503)^2)/(SUM($AH$2:$AH503)-1)),0)</f>
        <v>0</v>
      </c>
      <c r="CJ503" s="109" cm="1">
        <f t="array" ref="CJ503">IF($AG503,SQRT(SUMPRODUCT($AH$2:$AH503, (AV$2:AV503-BP503)^2)/(SUM($AH$2:$AH503)-1)),0)</f>
        <v>0</v>
      </c>
      <c r="CK503" s="109" cm="1">
        <f t="array" ref="CK503">IF($AG503,SQRT(SUMPRODUCT($AH$2:$AH503, (AW$2:AW503-BQ503)^2)/(SUM($AH$2:$AH503)-1)),0)</f>
        <v>0</v>
      </c>
      <c r="CL503" s="109" cm="1">
        <f t="array" ref="CL503">IF($AG503,SQRT(SUMPRODUCT($AH$2:$AH503, (AX$2:AX503-BR503)^2)/(SUM($AH$2:$AH503)-1)),0)</f>
        <v>0</v>
      </c>
      <c r="CM503" s="109" cm="1">
        <f t="array" ref="CM503">IF($AG503,SQRT(SUMPRODUCT($AH$2:$AH503, (AY$2:AY503-BS503)^2)/(SUM($AH$2:$AH503)-1)),0)</f>
        <v>0</v>
      </c>
      <c r="CN503" s="109" cm="1">
        <f t="array" ref="CN503">IF($AG503,SQRT(SUMPRODUCT($AH$2:$AH503, (AZ$2:AZ503-BT503)^2)/(SUM($AH$2:$AH503)-1)),0)</f>
        <v>0</v>
      </c>
      <c r="CO503" s="109" cm="1">
        <f t="array" ref="CO503">IF($AG503,SQRT(SUMPRODUCT($AH$2:$AH503, (BA$2:BA503-BU503)^2)/(SUM($AH$2:$AH503)-1)),0)</f>
        <v>0</v>
      </c>
    </row>
    <row r="504" spans="34:93" x14ac:dyDescent="0.25">
      <c r="AH504" s="99" t="str">
        <f t="shared" si="130"/>
        <v/>
      </c>
      <c r="AI504" s="11">
        <f t="shared" ca="1" si="131"/>
        <v>0</v>
      </c>
      <c r="AJ504" s="11">
        <f t="shared" ca="1" si="131"/>
        <v>0</v>
      </c>
      <c r="AK504" s="11">
        <f t="shared" ca="1" si="131"/>
        <v>0</v>
      </c>
      <c r="AL504" s="11">
        <f t="shared" ca="1" si="131"/>
        <v>0</v>
      </c>
      <c r="AM504" s="11">
        <f t="shared" ca="1" si="131"/>
        <v>0</v>
      </c>
      <c r="AN504" s="11">
        <f t="shared" ca="1" si="131"/>
        <v>0</v>
      </c>
      <c r="AO504" s="11">
        <f t="shared" ca="1" si="131"/>
        <v>0</v>
      </c>
      <c r="AP504" s="11">
        <f t="shared" ca="1" si="131"/>
        <v>0</v>
      </c>
      <c r="AQ504" s="11">
        <f t="shared" ca="1" si="131"/>
        <v>0</v>
      </c>
      <c r="AR504" s="11">
        <f t="shared" ca="1" si="131"/>
        <v>0</v>
      </c>
      <c r="AS504" s="11">
        <f t="shared" ca="1" si="132"/>
        <v>0</v>
      </c>
      <c r="AT504" s="11">
        <f t="shared" ca="1" si="132"/>
        <v>0</v>
      </c>
      <c r="AU504" s="11">
        <f t="shared" ca="1" si="132"/>
        <v>0</v>
      </c>
      <c r="AV504" s="11">
        <f t="shared" ca="1" si="132"/>
        <v>0</v>
      </c>
      <c r="AW504" s="11">
        <f t="shared" ca="1" si="132"/>
        <v>0</v>
      </c>
      <c r="AX504" s="11">
        <f t="shared" ca="1" si="132"/>
        <v>0</v>
      </c>
      <c r="AY504" s="11">
        <f t="shared" ca="1" si="132"/>
        <v>0</v>
      </c>
      <c r="AZ504" s="11">
        <f t="shared" ca="1" si="132"/>
        <v>0</v>
      </c>
      <c r="BA504" s="11">
        <f t="shared" ca="1" si="132"/>
        <v>0</v>
      </c>
      <c r="BB504" s="11"/>
      <c r="BC504" s="11">
        <f>IF($AG504,SUMPRODUCT(AI$2:AI504,$AH$2:$AH504)/SUM($AH$2:$AH504),0)</f>
        <v>0</v>
      </c>
      <c r="BD504" s="11">
        <f>IF($AG504,SUMPRODUCT(AJ$2:AJ504,$AH$2:$AH504)/SUM($AH$2:$AH504),0)</f>
        <v>0</v>
      </c>
      <c r="BE504" s="11">
        <f>IF($AG504,SUMPRODUCT(AK$2:AK504,$AH$2:$AH504)/SUM($AH$2:$AH504),0)</f>
        <v>0</v>
      </c>
      <c r="BF504" s="11">
        <f>IF($AG504,SUMPRODUCT(AL$2:AL504,$AH$2:$AH504)/SUM($AH$2:$AH504),0)</f>
        <v>0</v>
      </c>
      <c r="BG504" s="11">
        <f>IF($AG504,SUMPRODUCT(AM$2:AM504,$AH$2:$AH504)/SUM($AH$2:$AH504),0)</f>
        <v>0</v>
      </c>
      <c r="BH504" s="11">
        <f>IF($AG504,SUMPRODUCT(AN$2:AN504,$AH$2:$AH504)/SUM($AH$2:$AH504),0)</f>
        <v>0</v>
      </c>
      <c r="BI504" s="11">
        <f>IF($AG504,SUMPRODUCT(AO$2:AO504,$AH$2:$AH504)/SUM($AH$2:$AH504),0)</f>
        <v>0</v>
      </c>
      <c r="BJ504" s="11">
        <f>IF($AG504,SUMPRODUCT(AP$2:AP504,$AH$2:$AH504)/SUM($AH$2:$AH504),0)</f>
        <v>0</v>
      </c>
      <c r="BK504" s="11">
        <f>IF($AG504,SUMPRODUCT(AQ$2:AQ504,$AH$2:$AH504)/SUM($AH$2:$AH504),0)</f>
        <v>0</v>
      </c>
      <c r="BL504" s="11">
        <f>IF($AG504,SUMPRODUCT(AR$2:AR504,$AH$2:$AH504)/SUM($AH$2:$AH504),0)</f>
        <v>0</v>
      </c>
      <c r="BM504" s="11">
        <f>IF($AG504,SUMPRODUCT(AS$2:AS504,$AH$2:$AH504)/SUM($AH$2:$AH504),0)</f>
        <v>0</v>
      </c>
      <c r="BN504" s="11">
        <f>IF($AG504,SUMPRODUCT(AT$2:AT504,$AH$2:$AH504)/SUM($AH$2:$AH504),0)</f>
        <v>0</v>
      </c>
      <c r="BO504" s="11">
        <f>IF($AG504,SUMPRODUCT(AU$2:AU504,$AH$2:$AH504)/SUM($AH$2:$AH504),0)</f>
        <v>0</v>
      </c>
      <c r="BP504" s="11">
        <f>IF($AG504,SUMPRODUCT(AV$2:AV504,$AH$2:$AH504)/SUM($AH$2:$AH504),0)</f>
        <v>0</v>
      </c>
      <c r="BQ504" s="11">
        <f>IF($AG504,SUMPRODUCT(AW$2:AW504,$AH$2:$AH504)/SUM($AH$2:$AH504),0)</f>
        <v>0</v>
      </c>
      <c r="BR504" s="11">
        <f>IF($AG504,SUMPRODUCT(AX$2:AX504,$AH$2:$AH504)/SUM($AH$2:$AH504),0)</f>
        <v>0</v>
      </c>
      <c r="BS504" s="11">
        <f>IF($AG504,SUMPRODUCT(AY$2:AY504,$AH$2:$AH504)/SUM($AH$2:$AH504),0)</f>
        <v>0</v>
      </c>
      <c r="BT504" s="11">
        <f>IF($AG504,SUMPRODUCT(AZ$2:AZ504,$AH$2:$AH504)/SUM($AH$2:$AH504),0)</f>
        <v>0</v>
      </c>
      <c r="BU504" s="11">
        <f>IF($AG504,SUMPRODUCT(BA$2:BA504,$AH$2:$AH504)/SUM($AH$2:$AH504),0)</f>
        <v>0</v>
      </c>
      <c r="BV504" s="11"/>
      <c r="BW504" s="109" cm="1">
        <f t="array" ref="BW504">IF($AG504,SQRT(SUMPRODUCT($AH$2:$AH504, (AI$2:AI504-BC504)^2)/(SUM($AH$2:$AH504)-1)),0)</f>
        <v>0</v>
      </c>
      <c r="BX504" s="109" cm="1">
        <f t="array" ref="BX504">IF($AG504,SQRT(SUMPRODUCT($AH$2:$AH504, (AJ$2:AJ504-BD504)^2)/(SUM($AH$2:$AH504)-1)),0)</f>
        <v>0</v>
      </c>
      <c r="BY504" s="109" cm="1">
        <f t="array" ref="BY504">IF($AG504,SQRT(SUMPRODUCT($AH$2:$AH504, (AK$2:AK504-BE504)^2)/(SUM($AH$2:$AH504)-1)),0)</f>
        <v>0</v>
      </c>
      <c r="BZ504" s="109" cm="1">
        <f t="array" ref="BZ504">IF($AG504,SQRT(SUMPRODUCT($AH$2:$AH504, (AL$2:AL504-BF504)^2)/(SUM($AH$2:$AH504)-1)),0)</f>
        <v>0</v>
      </c>
      <c r="CA504" s="109" cm="1">
        <f t="array" ref="CA504">IF($AG504,SQRT(SUMPRODUCT($AH$2:$AH504, (AM$2:AM504-BG504)^2)/(SUM($AH$2:$AH504)-1)),0)</f>
        <v>0</v>
      </c>
      <c r="CB504" s="109" cm="1">
        <f t="array" ref="CB504">IF($AG504,SQRT(SUMPRODUCT($AH$2:$AH504, (AN$2:AN504-BH504)^2)/(SUM($AH$2:$AH504)-1)),0)</f>
        <v>0</v>
      </c>
      <c r="CC504" s="109" cm="1">
        <f t="array" ref="CC504">IF($AG504,SQRT(SUMPRODUCT($AH$2:$AH504, (AO$2:AO504-BI504)^2)/(SUM($AH$2:$AH504)-1)),0)</f>
        <v>0</v>
      </c>
      <c r="CD504" s="109" cm="1">
        <f t="array" ref="CD504">IF($AG504,SQRT(SUMPRODUCT($AH$2:$AH504, (AP$2:AP504-BJ504)^2)/(SUM($AH$2:$AH504)-1)),0)</f>
        <v>0</v>
      </c>
      <c r="CE504" s="109" cm="1">
        <f t="array" ref="CE504">IF($AG504,SQRT(SUMPRODUCT($AH$2:$AH504, (AQ$2:AQ504-BK504)^2)/(SUM($AH$2:$AH504)-1)),0)</f>
        <v>0</v>
      </c>
      <c r="CF504" s="109" cm="1">
        <f t="array" ref="CF504">IF($AG504,SQRT(SUMPRODUCT($AH$2:$AH504, (AR$2:AR504-BL504)^2)/(SUM($AH$2:$AH504)-1)),0)</f>
        <v>0</v>
      </c>
      <c r="CG504" s="109" cm="1">
        <f t="array" ref="CG504">IF($AG504,SQRT(SUMPRODUCT($AH$2:$AH504, (AS$2:AS504-BM504)^2)/(SUM($AH$2:$AH504)-1)),0)</f>
        <v>0</v>
      </c>
      <c r="CH504" s="109" cm="1">
        <f t="array" ref="CH504">IF($AG504,SQRT(SUMPRODUCT($AH$2:$AH504, (AT$2:AT504-BN504)^2)/(SUM($AH$2:$AH504)-1)),0)</f>
        <v>0</v>
      </c>
      <c r="CI504" s="109" cm="1">
        <f t="array" ref="CI504">IF($AG504,SQRT(SUMPRODUCT($AH$2:$AH504, (AU$2:AU504-BO504)^2)/(SUM($AH$2:$AH504)-1)),0)</f>
        <v>0</v>
      </c>
      <c r="CJ504" s="109" cm="1">
        <f t="array" ref="CJ504">IF($AG504,SQRT(SUMPRODUCT($AH$2:$AH504, (AV$2:AV504-BP504)^2)/(SUM($AH$2:$AH504)-1)),0)</f>
        <v>0</v>
      </c>
      <c r="CK504" s="109" cm="1">
        <f t="array" ref="CK504">IF($AG504,SQRT(SUMPRODUCT($AH$2:$AH504, (AW$2:AW504-BQ504)^2)/(SUM($AH$2:$AH504)-1)),0)</f>
        <v>0</v>
      </c>
      <c r="CL504" s="109" cm="1">
        <f t="array" ref="CL504">IF($AG504,SQRT(SUMPRODUCT($AH$2:$AH504, (AX$2:AX504-BR504)^2)/(SUM($AH$2:$AH504)-1)),0)</f>
        <v>0</v>
      </c>
      <c r="CM504" s="109" cm="1">
        <f t="array" ref="CM504">IF($AG504,SQRT(SUMPRODUCT($AH$2:$AH504, (AY$2:AY504-BS504)^2)/(SUM($AH$2:$AH504)-1)),0)</f>
        <v>0</v>
      </c>
      <c r="CN504" s="109" cm="1">
        <f t="array" ref="CN504">IF($AG504,SQRT(SUMPRODUCT($AH$2:$AH504, (AZ$2:AZ504-BT504)^2)/(SUM($AH$2:$AH504)-1)),0)</f>
        <v>0</v>
      </c>
      <c r="CO504" s="109" cm="1">
        <f t="array" ref="CO504">IF($AG504,SQRT(SUMPRODUCT($AH$2:$AH504, (BA$2:BA504-BU504)^2)/(SUM($AH$2:$AH504)-1)),0)</f>
        <v>0</v>
      </c>
    </row>
    <row r="505" spans="34:93" x14ac:dyDescent="0.25">
      <c r="AH505" s="99" t="str">
        <f t="shared" si="130"/>
        <v/>
      </c>
      <c r="AI505" s="11">
        <f t="shared" ca="1" si="131"/>
        <v>0</v>
      </c>
      <c r="AJ505" s="11">
        <f t="shared" ca="1" si="131"/>
        <v>0</v>
      </c>
      <c r="AK505" s="11">
        <f t="shared" ca="1" si="131"/>
        <v>0</v>
      </c>
      <c r="AL505" s="11">
        <f t="shared" ca="1" si="131"/>
        <v>0</v>
      </c>
      <c r="AM505" s="11">
        <f t="shared" ca="1" si="131"/>
        <v>0</v>
      </c>
      <c r="AN505" s="11">
        <f t="shared" ca="1" si="131"/>
        <v>0</v>
      </c>
      <c r="AO505" s="11">
        <f t="shared" ca="1" si="131"/>
        <v>0</v>
      </c>
      <c r="AP505" s="11">
        <f t="shared" ca="1" si="131"/>
        <v>0</v>
      </c>
      <c r="AQ505" s="11">
        <f t="shared" ca="1" si="131"/>
        <v>0</v>
      </c>
      <c r="AR505" s="11">
        <f t="shared" ca="1" si="131"/>
        <v>0</v>
      </c>
      <c r="AS505" s="11">
        <f t="shared" ca="1" si="132"/>
        <v>0</v>
      </c>
      <c r="AT505" s="11">
        <f t="shared" ca="1" si="132"/>
        <v>0</v>
      </c>
      <c r="AU505" s="11">
        <f t="shared" ca="1" si="132"/>
        <v>0</v>
      </c>
      <c r="AV505" s="11">
        <f t="shared" ca="1" si="132"/>
        <v>0</v>
      </c>
      <c r="AW505" s="11">
        <f t="shared" ca="1" si="132"/>
        <v>0</v>
      </c>
      <c r="AX505" s="11">
        <f t="shared" ca="1" si="132"/>
        <v>0</v>
      </c>
      <c r="AY505" s="11">
        <f t="shared" ca="1" si="132"/>
        <v>0</v>
      </c>
      <c r="AZ505" s="11">
        <f t="shared" ca="1" si="132"/>
        <v>0</v>
      </c>
      <c r="BA505" s="11">
        <f t="shared" ca="1" si="132"/>
        <v>0</v>
      </c>
      <c r="BB505" s="11"/>
      <c r="BC505" s="11">
        <f>IF($AG505,SUMPRODUCT(AI$2:AI505,$AH$2:$AH505)/SUM($AH$2:$AH505),0)</f>
        <v>0</v>
      </c>
      <c r="BD505" s="11">
        <f>IF($AG505,SUMPRODUCT(AJ$2:AJ505,$AH$2:$AH505)/SUM($AH$2:$AH505),0)</f>
        <v>0</v>
      </c>
      <c r="BE505" s="11">
        <f>IF($AG505,SUMPRODUCT(AK$2:AK505,$AH$2:$AH505)/SUM($AH$2:$AH505),0)</f>
        <v>0</v>
      </c>
      <c r="BF505" s="11">
        <f>IF($AG505,SUMPRODUCT(AL$2:AL505,$AH$2:$AH505)/SUM($AH$2:$AH505),0)</f>
        <v>0</v>
      </c>
      <c r="BG505" s="11">
        <f>IF($AG505,SUMPRODUCT(AM$2:AM505,$AH$2:$AH505)/SUM($AH$2:$AH505),0)</f>
        <v>0</v>
      </c>
      <c r="BH505" s="11">
        <f>IF($AG505,SUMPRODUCT(AN$2:AN505,$AH$2:$AH505)/SUM($AH$2:$AH505),0)</f>
        <v>0</v>
      </c>
      <c r="BI505" s="11">
        <f>IF($AG505,SUMPRODUCT(AO$2:AO505,$AH$2:$AH505)/SUM($AH$2:$AH505),0)</f>
        <v>0</v>
      </c>
      <c r="BJ505" s="11">
        <f>IF($AG505,SUMPRODUCT(AP$2:AP505,$AH$2:$AH505)/SUM($AH$2:$AH505),0)</f>
        <v>0</v>
      </c>
      <c r="BK505" s="11">
        <f>IF($AG505,SUMPRODUCT(AQ$2:AQ505,$AH$2:$AH505)/SUM($AH$2:$AH505),0)</f>
        <v>0</v>
      </c>
      <c r="BL505" s="11">
        <f>IF($AG505,SUMPRODUCT(AR$2:AR505,$AH$2:$AH505)/SUM($AH$2:$AH505),0)</f>
        <v>0</v>
      </c>
      <c r="BM505" s="11">
        <f>IF($AG505,SUMPRODUCT(AS$2:AS505,$AH$2:$AH505)/SUM($AH$2:$AH505),0)</f>
        <v>0</v>
      </c>
      <c r="BN505" s="11">
        <f>IF($AG505,SUMPRODUCT(AT$2:AT505,$AH$2:$AH505)/SUM($AH$2:$AH505),0)</f>
        <v>0</v>
      </c>
      <c r="BO505" s="11">
        <f>IF($AG505,SUMPRODUCT(AU$2:AU505,$AH$2:$AH505)/SUM($AH$2:$AH505),0)</f>
        <v>0</v>
      </c>
      <c r="BP505" s="11">
        <f>IF($AG505,SUMPRODUCT(AV$2:AV505,$AH$2:$AH505)/SUM($AH$2:$AH505),0)</f>
        <v>0</v>
      </c>
      <c r="BQ505" s="11">
        <f>IF($AG505,SUMPRODUCT(AW$2:AW505,$AH$2:$AH505)/SUM($AH$2:$AH505),0)</f>
        <v>0</v>
      </c>
      <c r="BR505" s="11">
        <f>IF($AG505,SUMPRODUCT(AX$2:AX505,$AH$2:$AH505)/SUM($AH$2:$AH505),0)</f>
        <v>0</v>
      </c>
      <c r="BS505" s="11">
        <f>IF($AG505,SUMPRODUCT(AY$2:AY505,$AH$2:$AH505)/SUM($AH$2:$AH505),0)</f>
        <v>0</v>
      </c>
      <c r="BT505" s="11">
        <f>IF($AG505,SUMPRODUCT(AZ$2:AZ505,$AH$2:$AH505)/SUM($AH$2:$AH505),0)</f>
        <v>0</v>
      </c>
      <c r="BU505" s="11">
        <f>IF($AG505,SUMPRODUCT(BA$2:BA505,$AH$2:$AH505)/SUM($AH$2:$AH505),0)</f>
        <v>0</v>
      </c>
      <c r="BV505" s="11"/>
      <c r="BW505" s="109" cm="1">
        <f t="array" ref="BW505">IF($AG505,SQRT(SUMPRODUCT($AH$2:$AH505, (AI$2:AI505-BC505)^2)/(SUM($AH$2:$AH505)-1)),0)</f>
        <v>0</v>
      </c>
      <c r="BX505" s="109" cm="1">
        <f t="array" ref="BX505">IF($AG505,SQRT(SUMPRODUCT($AH$2:$AH505, (AJ$2:AJ505-BD505)^2)/(SUM($AH$2:$AH505)-1)),0)</f>
        <v>0</v>
      </c>
      <c r="BY505" s="109" cm="1">
        <f t="array" ref="BY505">IF($AG505,SQRT(SUMPRODUCT($AH$2:$AH505, (AK$2:AK505-BE505)^2)/(SUM($AH$2:$AH505)-1)),0)</f>
        <v>0</v>
      </c>
      <c r="BZ505" s="109" cm="1">
        <f t="array" ref="BZ505">IF($AG505,SQRT(SUMPRODUCT($AH$2:$AH505, (AL$2:AL505-BF505)^2)/(SUM($AH$2:$AH505)-1)),0)</f>
        <v>0</v>
      </c>
      <c r="CA505" s="109" cm="1">
        <f t="array" ref="CA505">IF($AG505,SQRT(SUMPRODUCT($AH$2:$AH505, (AM$2:AM505-BG505)^2)/(SUM($AH$2:$AH505)-1)),0)</f>
        <v>0</v>
      </c>
      <c r="CB505" s="109" cm="1">
        <f t="array" ref="CB505">IF($AG505,SQRT(SUMPRODUCT($AH$2:$AH505, (AN$2:AN505-BH505)^2)/(SUM($AH$2:$AH505)-1)),0)</f>
        <v>0</v>
      </c>
      <c r="CC505" s="109" cm="1">
        <f t="array" ref="CC505">IF($AG505,SQRT(SUMPRODUCT($AH$2:$AH505, (AO$2:AO505-BI505)^2)/(SUM($AH$2:$AH505)-1)),0)</f>
        <v>0</v>
      </c>
      <c r="CD505" s="109" cm="1">
        <f t="array" ref="CD505">IF($AG505,SQRT(SUMPRODUCT($AH$2:$AH505, (AP$2:AP505-BJ505)^2)/(SUM($AH$2:$AH505)-1)),0)</f>
        <v>0</v>
      </c>
      <c r="CE505" s="109" cm="1">
        <f t="array" ref="CE505">IF($AG505,SQRT(SUMPRODUCT($AH$2:$AH505, (AQ$2:AQ505-BK505)^2)/(SUM($AH$2:$AH505)-1)),0)</f>
        <v>0</v>
      </c>
      <c r="CF505" s="109" cm="1">
        <f t="array" ref="CF505">IF($AG505,SQRT(SUMPRODUCT($AH$2:$AH505, (AR$2:AR505-BL505)^2)/(SUM($AH$2:$AH505)-1)),0)</f>
        <v>0</v>
      </c>
      <c r="CG505" s="109" cm="1">
        <f t="array" ref="CG505">IF($AG505,SQRT(SUMPRODUCT($AH$2:$AH505, (AS$2:AS505-BM505)^2)/(SUM($AH$2:$AH505)-1)),0)</f>
        <v>0</v>
      </c>
      <c r="CH505" s="109" cm="1">
        <f t="array" ref="CH505">IF($AG505,SQRT(SUMPRODUCT($AH$2:$AH505, (AT$2:AT505-BN505)^2)/(SUM($AH$2:$AH505)-1)),0)</f>
        <v>0</v>
      </c>
      <c r="CI505" s="109" cm="1">
        <f t="array" ref="CI505">IF($AG505,SQRT(SUMPRODUCT($AH$2:$AH505, (AU$2:AU505-BO505)^2)/(SUM($AH$2:$AH505)-1)),0)</f>
        <v>0</v>
      </c>
      <c r="CJ505" s="109" cm="1">
        <f t="array" ref="CJ505">IF($AG505,SQRT(SUMPRODUCT($AH$2:$AH505, (AV$2:AV505-BP505)^2)/(SUM($AH$2:$AH505)-1)),0)</f>
        <v>0</v>
      </c>
      <c r="CK505" s="109" cm="1">
        <f t="array" ref="CK505">IF($AG505,SQRT(SUMPRODUCT($AH$2:$AH505, (AW$2:AW505-BQ505)^2)/(SUM($AH$2:$AH505)-1)),0)</f>
        <v>0</v>
      </c>
      <c r="CL505" s="109" cm="1">
        <f t="array" ref="CL505">IF($AG505,SQRT(SUMPRODUCT($AH$2:$AH505, (AX$2:AX505-BR505)^2)/(SUM($AH$2:$AH505)-1)),0)</f>
        <v>0</v>
      </c>
      <c r="CM505" s="109" cm="1">
        <f t="array" ref="CM505">IF($AG505,SQRT(SUMPRODUCT($AH$2:$AH505, (AY$2:AY505-BS505)^2)/(SUM($AH$2:$AH505)-1)),0)</f>
        <v>0</v>
      </c>
      <c r="CN505" s="109" cm="1">
        <f t="array" ref="CN505">IF($AG505,SQRT(SUMPRODUCT($AH$2:$AH505, (AZ$2:AZ505-BT505)^2)/(SUM($AH$2:$AH505)-1)),0)</f>
        <v>0</v>
      </c>
      <c r="CO505" s="109" cm="1">
        <f t="array" ref="CO505">IF($AG505,SQRT(SUMPRODUCT($AH$2:$AH505, (BA$2:BA505-BU505)^2)/(SUM($AH$2:$AH505)-1)),0)</f>
        <v>0</v>
      </c>
    </row>
    <row r="506" spans="34:93" x14ac:dyDescent="0.25">
      <c r="AH506" s="99" t="str">
        <f t="shared" si="130"/>
        <v/>
      </c>
      <c r="AI506" s="11">
        <f t="shared" ca="1" si="131"/>
        <v>0</v>
      </c>
      <c r="AJ506" s="11">
        <f t="shared" ca="1" si="131"/>
        <v>0</v>
      </c>
      <c r="AK506" s="11">
        <f t="shared" ca="1" si="131"/>
        <v>0</v>
      </c>
      <c r="AL506" s="11">
        <f t="shared" ca="1" si="131"/>
        <v>0</v>
      </c>
      <c r="AM506" s="11">
        <f t="shared" ca="1" si="131"/>
        <v>0</v>
      </c>
      <c r="AN506" s="11">
        <f t="shared" ca="1" si="131"/>
        <v>0</v>
      </c>
      <c r="AO506" s="11">
        <f t="shared" ca="1" si="131"/>
        <v>0</v>
      </c>
      <c r="AP506" s="11">
        <f t="shared" ca="1" si="131"/>
        <v>0</v>
      </c>
      <c r="AQ506" s="11">
        <f t="shared" ca="1" si="131"/>
        <v>0</v>
      </c>
      <c r="AR506" s="11">
        <f t="shared" ca="1" si="131"/>
        <v>0</v>
      </c>
      <c r="AS506" s="11">
        <f t="shared" ca="1" si="132"/>
        <v>0</v>
      </c>
      <c r="AT506" s="11">
        <f t="shared" ca="1" si="132"/>
        <v>0</v>
      </c>
      <c r="AU506" s="11">
        <f t="shared" ca="1" si="132"/>
        <v>0</v>
      </c>
      <c r="AV506" s="11">
        <f t="shared" ca="1" si="132"/>
        <v>0</v>
      </c>
      <c r="AW506" s="11">
        <f t="shared" ca="1" si="132"/>
        <v>0</v>
      </c>
      <c r="AX506" s="11">
        <f t="shared" ca="1" si="132"/>
        <v>0</v>
      </c>
      <c r="AY506" s="11">
        <f t="shared" ca="1" si="132"/>
        <v>0</v>
      </c>
      <c r="AZ506" s="11">
        <f t="shared" ca="1" si="132"/>
        <v>0</v>
      </c>
      <c r="BA506" s="11">
        <f t="shared" ca="1" si="132"/>
        <v>0</v>
      </c>
      <c r="BB506" s="11"/>
      <c r="BC506" s="11">
        <f>IF($AG506,SUMPRODUCT(AI$2:AI506,$AH$2:$AH506)/SUM($AH$2:$AH506),0)</f>
        <v>0</v>
      </c>
      <c r="BD506" s="11">
        <f>IF($AG506,SUMPRODUCT(AJ$2:AJ506,$AH$2:$AH506)/SUM($AH$2:$AH506),0)</f>
        <v>0</v>
      </c>
      <c r="BE506" s="11">
        <f>IF($AG506,SUMPRODUCT(AK$2:AK506,$AH$2:$AH506)/SUM($AH$2:$AH506),0)</f>
        <v>0</v>
      </c>
      <c r="BF506" s="11">
        <f>IF($AG506,SUMPRODUCT(AL$2:AL506,$AH$2:$AH506)/SUM($AH$2:$AH506),0)</f>
        <v>0</v>
      </c>
      <c r="BG506" s="11">
        <f>IF($AG506,SUMPRODUCT(AM$2:AM506,$AH$2:$AH506)/SUM($AH$2:$AH506),0)</f>
        <v>0</v>
      </c>
      <c r="BH506" s="11">
        <f>IF($AG506,SUMPRODUCT(AN$2:AN506,$AH$2:$AH506)/SUM($AH$2:$AH506),0)</f>
        <v>0</v>
      </c>
      <c r="BI506" s="11">
        <f>IF($AG506,SUMPRODUCT(AO$2:AO506,$AH$2:$AH506)/SUM($AH$2:$AH506),0)</f>
        <v>0</v>
      </c>
      <c r="BJ506" s="11">
        <f>IF($AG506,SUMPRODUCT(AP$2:AP506,$AH$2:$AH506)/SUM($AH$2:$AH506),0)</f>
        <v>0</v>
      </c>
      <c r="BK506" s="11">
        <f>IF($AG506,SUMPRODUCT(AQ$2:AQ506,$AH$2:$AH506)/SUM($AH$2:$AH506),0)</f>
        <v>0</v>
      </c>
      <c r="BL506" s="11">
        <f>IF($AG506,SUMPRODUCT(AR$2:AR506,$AH$2:$AH506)/SUM($AH$2:$AH506),0)</f>
        <v>0</v>
      </c>
      <c r="BM506" s="11">
        <f>IF($AG506,SUMPRODUCT(AS$2:AS506,$AH$2:$AH506)/SUM($AH$2:$AH506),0)</f>
        <v>0</v>
      </c>
      <c r="BN506" s="11">
        <f>IF($AG506,SUMPRODUCT(AT$2:AT506,$AH$2:$AH506)/SUM($AH$2:$AH506),0)</f>
        <v>0</v>
      </c>
      <c r="BO506" s="11">
        <f>IF($AG506,SUMPRODUCT(AU$2:AU506,$AH$2:$AH506)/SUM($AH$2:$AH506),0)</f>
        <v>0</v>
      </c>
      <c r="BP506" s="11">
        <f>IF($AG506,SUMPRODUCT(AV$2:AV506,$AH$2:$AH506)/SUM($AH$2:$AH506),0)</f>
        <v>0</v>
      </c>
      <c r="BQ506" s="11">
        <f>IF($AG506,SUMPRODUCT(AW$2:AW506,$AH$2:$AH506)/SUM($AH$2:$AH506),0)</f>
        <v>0</v>
      </c>
      <c r="BR506" s="11">
        <f>IF($AG506,SUMPRODUCT(AX$2:AX506,$AH$2:$AH506)/SUM($AH$2:$AH506),0)</f>
        <v>0</v>
      </c>
      <c r="BS506" s="11">
        <f>IF($AG506,SUMPRODUCT(AY$2:AY506,$AH$2:$AH506)/SUM($AH$2:$AH506),0)</f>
        <v>0</v>
      </c>
      <c r="BT506" s="11">
        <f>IF($AG506,SUMPRODUCT(AZ$2:AZ506,$AH$2:$AH506)/SUM($AH$2:$AH506),0)</f>
        <v>0</v>
      </c>
      <c r="BU506" s="11">
        <f>IF($AG506,SUMPRODUCT(BA$2:BA506,$AH$2:$AH506)/SUM($AH$2:$AH506),0)</f>
        <v>0</v>
      </c>
      <c r="BV506" s="11"/>
      <c r="BW506" s="109" cm="1">
        <f t="array" ref="BW506">IF($AG506,SQRT(SUMPRODUCT($AH$2:$AH506, (AI$2:AI506-BC506)^2)/(SUM($AH$2:$AH506)-1)),0)</f>
        <v>0</v>
      </c>
      <c r="BX506" s="109" cm="1">
        <f t="array" ref="BX506">IF($AG506,SQRT(SUMPRODUCT($AH$2:$AH506, (AJ$2:AJ506-BD506)^2)/(SUM($AH$2:$AH506)-1)),0)</f>
        <v>0</v>
      </c>
      <c r="BY506" s="109" cm="1">
        <f t="array" ref="BY506">IF($AG506,SQRT(SUMPRODUCT($AH$2:$AH506, (AK$2:AK506-BE506)^2)/(SUM($AH$2:$AH506)-1)),0)</f>
        <v>0</v>
      </c>
      <c r="BZ506" s="109" cm="1">
        <f t="array" ref="BZ506">IF($AG506,SQRT(SUMPRODUCT($AH$2:$AH506, (AL$2:AL506-BF506)^2)/(SUM($AH$2:$AH506)-1)),0)</f>
        <v>0</v>
      </c>
      <c r="CA506" s="109" cm="1">
        <f t="array" ref="CA506">IF($AG506,SQRT(SUMPRODUCT($AH$2:$AH506, (AM$2:AM506-BG506)^2)/(SUM($AH$2:$AH506)-1)),0)</f>
        <v>0</v>
      </c>
      <c r="CB506" s="109" cm="1">
        <f t="array" ref="CB506">IF($AG506,SQRT(SUMPRODUCT($AH$2:$AH506, (AN$2:AN506-BH506)^2)/(SUM($AH$2:$AH506)-1)),0)</f>
        <v>0</v>
      </c>
      <c r="CC506" s="109" cm="1">
        <f t="array" ref="CC506">IF($AG506,SQRT(SUMPRODUCT($AH$2:$AH506, (AO$2:AO506-BI506)^2)/(SUM($AH$2:$AH506)-1)),0)</f>
        <v>0</v>
      </c>
      <c r="CD506" s="109" cm="1">
        <f t="array" ref="CD506">IF($AG506,SQRT(SUMPRODUCT($AH$2:$AH506, (AP$2:AP506-BJ506)^2)/(SUM($AH$2:$AH506)-1)),0)</f>
        <v>0</v>
      </c>
      <c r="CE506" s="109" cm="1">
        <f t="array" ref="CE506">IF($AG506,SQRT(SUMPRODUCT($AH$2:$AH506, (AQ$2:AQ506-BK506)^2)/(SUM($AH$2:$AH506)-1)),0)</f>
        <v>0</v>
      </c>
      <c r="CF506" s="109" cm="1">
        <f t="array" ref="CF506">IF($AG506,SQRT(SUMPRODUCT($AH$2:$AH506, (AR$2:AR506-BL506)^2)/(SUM($AH$2:$AH506)-1)),0)</f>
        <v>0</v>
      </c>
      <c r="CG506" s="109" cm="1">
        <f t="array" ref="CG506">IF($AG506,SQRT(SUMPRODUCT($AH$2:$AH506, (AS$2:AS506-BM506)^2)/(SUM($AH$2:$AH506)-1)),0)</f>
        <v>0</v>
      </c>
      <c r="CH506" s="109" cm="1">
        <f t="array" ref="CH506">IF($AG506,SQRT(SUMPRODUCT($AH$2:$AH506, (AT$2:AT506-BN506)^2)/(SUM($AH$2:$AH506)-1)),0)</f>
        <v>0</v>
      </c>
      <c r="CI506" s="109" cm="1">
        <f t="array" ref="CI506">IF($AG506,SQRT(SUMPRODUCT($AH$2:$AH506, (AU$2:AU506-BO506)^2)/(SUM($AH$2:$AH506)-1)),0)</f>
        <v>0</v>
      </c>
      <c r="CJ506" s="109" cm="1">
        <f t="array" ref="CJ506">IF($AG506,SQRT(SUMPRODUCT($AH$2:$AH506, (AV$2:AV506-BP506)^2)/(SUM($AH$2:$AH506)-1)),0)</f>
        <v>0</v>
      </c>
      <c r="CK506" s="109" cm="1">
        <f t="array" ref="CK506">IF($AG506,SQRT(SUMPRODUCT($AH$2:$AH506, (AW$2:AW506-BQ506)^2)/(SUM($AH$2:$AH506)-1)),0)</f>
        <v>0</v>
      </c>
      <c r="CL506" s="109" cm="1">
        <f t="array" ref="CL506">IF($AG506,SQRT(SUMPRODUCT($AH$2:$AH506, (AX$2:AX506-BR506)^2)/(SUM($AH$2:$AH506)-1)),0)</f>
        <v>0</v>
      </c>
      <c r="CM506" s="109" cm="1">
        <f t="array" ref="CM506">IF($AG506,SQRT(SUMPRODUCT($AH$2:$AH506, (AY$2:AY506-BS506)^2)/(SUM($AH$2:$AH506)-1)),0)</f>
        <v>0</v>
      </c>
      <c r="CN506" s="109" cm="1">
        <f t="array" ref="CN506">IF($AG506,SQRT(SUMPRODUCT($AH$2:$AH506, (AZ$2:AZ506-BT506)^2)/(SUM($AH$2:$AH506)-1)),0)</f>
        <v>0</v>
      </c>
      <c r="CO506" s="109" cm="1">
        <f t="array" ref="CO506">IF($AG506,SQRT(SUMPRODUCT($AH$2:$AH506, (BA$2:BA506-BU506)^2)/(SUM($AH$2:$AH506)-1)),0)</f>
        <v>0</v>
      </c>
    </row>
    <row r="507" spans="34:93" x14ac:dyDescent="0.25">
      <c r="AH507" s="99" t="str">
        <f t="shared" si="130"/>
        <v/>
      </c>
      <c r="AI507" s="11">
        <f t="shared" ca="1" si="131"/>
        <v>0</v>
      </c>
      <c r="AJ507" s="11">
        <f t="shared" ca="1" si="131"/>
        <v>0</v>
      </c>
      <c r="AK507" s="11">
        <f t="shared" ca="1" si="131"/>
        <v>0</v>
      </c>
      <c r="AL507" s="11">
        <f t="shared" ca="1" si="131"/>
        <v>0</v>
      </c>
      <c r="AM507" s="11">
        <f t="shared" ca="1" si="131"/>
        <v>0</v>
      </c>
      <c r="AN507" s="11">
        <f t="shared" ca="1" si="131"/>
        <v>0</v>
      </c>
      <c r="AO507" s="11">
        <f t="shared" ca="1" si="131"/>
        <v>0</v>
      </c>
      <c r="AP507" s="11">
        <f t="shared" ca="1" si="131"/>
        <v>0</v>
      </c>
      <c r="AQ507" s="11">
        <f t="shared" ca="1" si="131"/>
        <v>0</v>
      </c>
      <c r="AR507" s="11">
        <f t="shared" ca="1" si="131"/>
        <v>0</v>
      </c>
      <c r="AS507" s="11">
        <f t="shared" ca="1" si="132"/>
        <v>0</v>
      </c>
      <c r="AT507" s="11">
        <f t="shared" ca="1" si="132"/>
        <v>0</v>
      </c>
      <c r="AU507" s="11">
        <f t="shared" ca="1" si="132"/>
        <v>0</v>
      </c>
      <c r="AV507" s="11">
        <f t="shared" ca="1" si="132"/>
        <v>0</v>
      </c>
      <c r="AW507" s="11">
        <f t="shared" ca="1" si="132"/>
        <v>0</v>
      </c>
      <c r="AX507" s="11">
        <f t="shared" ca="1" si="132"/>
        <v>0</v>
      </c>
      <c r="AY507" s="11">
        <f t="shared" ca="1" si="132"/>
        <v>0</v>
      </c>
      <c r="AZ507" s="11">
        <f t="shared" ca="1" si="132"/>
        <v>0</v>
      </c>
      <c r="BA507" s="11">
        <f t="shared" ca="1" si="132"/>
        <v>0</v>
      </c>
      <c r="BB507" s="11"/>
      <c r="BC507" s="11">
        <f>IF($AG507,SUMPRODUCT(AI$2:AI507,$AH$2:$AH507)/SUM($AH$2:$AH507),0)</f>
        <v>0</v>
      </c>
      <c r="BD507" s="11">
        <f>IF($AG507,SUMPRODUCT(AJ$2:AJ507,$AH$2:$AH507)/SUM($AH$2:$AH507),0)</f>
        <v>0</v>
      </c>
      <c r="BE507" s="11">
        <f>IF($AG507,SUMPRODUCT(AK$2:AK507,$AH$2:$AH507)/SUM($AH$2:$AH507),0)</f>
        <v>0</v>
      </c>
      <c r="BF507" s="11">
        <f>IF($AG507,SUMPRODUCT(AL$2:AL507,$AH$2:$AH507)/SUM($AH$2:$AH507),0)</f>
        <v>0</v>
      </c>
      <c r="BG507" s="11">
        <f>IF($AG507,SUMPRODUCT(AM$2:AM507,$AH$2:$AH507)/SUM($AH$2:$AH507),0)</f>
        <v>0</v>
      </c>
      <c r="BH507" s="11">
        <f>IF($AG507,SUMPRODUCT(AN$2:AN507,$AH$2:$AH507)/SUM($AH$2:$AH507),0)</f>
        <v>0</v>
      </c>
      <c r="BI507" s="11">
        <f>IF($AG507,SUMPRODUCT(AO$2:AO507,$AH$2:$AH507)/SUM($AH$2:$AH507),0)</f>
        <v>0</v>
      </c>
      <c r="BJ507" s="11">
        <f>IF($AG507,SUMPRODUCT(AP$2:AP507,$AH$2:$AH507)/SUM($AH$2:$AH507),0)</f>
        <v>0</v>
      </c>
      <c r="BK507" s="11">
        <f>IF($AG507,SUMPRODUCT(AQ$2:AQ507,$AH$2:$AH507)/SUM($AH$2:$AH507),0)</f>
        <v>0</v>
      </c>
      <c r="BL507" s="11">
        <f>IF($AG507,SUMPRODUCT(AR$2:AR507,$AH$2:$AH507)/SUM($AH$2:$AH507),0)</f>
        <v>0</v>
      </c>
      <c r="BM507" s="11">
        <f>IF($AG507,SUMPRODUCT(AS$2:AS507,$AH$2:$AH507)/SUM($AH$2:$AH507),0)</f>
        <v>0</v>
      </c>
      <c r="BN507" s="11">
        <f>IF($AG507,SUMPRODUCT(AT$2:AT507,$AH$2:$AH507)/SUM($AH$2:$AH507),0)</f>
        <v>0</v>
      </c>
      <c r="BO507" s="11">
        <f>IF($AG507,SUMPRODUCT(AU$2:AU507,$AH$2:$AH507)/SUM($AH$2:$AH507),0)</f>
        <v>0</v>
      </c>
      <c r="BP507" s="11">
        <f>IF($AG507,SUMPRODUCT(AV$2:AV507,$AH$2:$AH507)/SUM($AH$2:$AH507),0)</f>
        <v>0</v>
      </c>
      <c r="BQ507" s="11">
        <f>IF($AG507,SUMPRODUCT(AW$2:AW507,$AH$2:$AH507)/SUM($AH$2:$AH507),0)</f>
        <v>0</v>
      </c>
      <c r="BR507" s="11">
        <f>IF($AG507,SUMPRODUCT(AX$2:AX507,$AH$2:$AH507)/SUM($AH$2:$AH507),0)</f>
        <v>0</v>
      </c>
      <c r="BS507" s="11">
        <f>IF($AG507,SUMPRODUCT(AY$2:AY507,$AH$2:$AH507)/SUM($AH$2:$AH507),0)</f>
        <v>0</v>
      </c>
      <c r="BT507" s="11">
        <f>IF($AG507,SUMPRODUCT(AZ$2:AZ507,$AH$2:$AH507)/SUM($AH$2:$AH507),0)</f>
        <v>0</v>
      </c>
      <c r="BU507" s="11">
        <f>IF($AG507,SUMPRODUCT(BA$2:BA507,$AH$2:$AH507)/SUM($AH$2:$AH507),0)</f>
        <v>0</v>
      </c>
      <c r="BV507" s="11"/>
      <c r="BW507" s="109" cm="1">
        <f t="array" ref="BW507">IF($AG507,SQRT(SUMPRODUCT($AH$2:$AH507, (AI$2:AI507-BC507)^2)/(SUM($AH$2:$AH507)-1)),0)</f>
        <v>0</v>
      </c>
      <c r="BX507" s="109" cm="1">
        <f t="array" ref="BX507">IF($AG507,SQRT(SUMPRODUCT($AH$2:$AH507, (AJ$2:AJ507-BD507)^2)/(SUM($AH$2:$AH507)-1)),0)</f>
        <v>0</v>
      </c>
      <c r="BY507" s="109" cm="1">
        <f t="array" ref="BY507">IF($AG507,SQRT(SUMPRODUCT($AH$2:$AH507, (AK$2:AK507-BE507)^2)/(SUM($AH$2:$AH507)-1)),0)</f>
        <v>0</v>
      </c>
      <c r="BZ507" s="109" cm="1">
        <f t="array" ref="BZ507">IF($AG507,SQRT(SUMPRODUCT($AH$2:$AH507, (AL$2:AL507-BF507)^2)/(SUM($AH$2:$AH507)-1)),0)</f>
        <v>0</v>
      </c>
      <c r="CA507" s="109" cm="1">
        <f t="array" ref="CA507">IF($AG507,SQRT(SUMPRODUCT($AH$2:$AH507, (AM$2:AM507-BG507)^2)/(SUM($AH$2:$AH507)-1)),0)</f>
        <v>0</v>
      </c>
      <c r="CB507" s="109" cm="1">
        <f t="array" ref="CB507">IF($AG507,SQRT(SUMPRODUCT($AH$2:$AH507, (AN$2:AN507-BH507)^2)/(SUM($AH$2:$AH507)-1)),0)</f>
        <v>0</v>
      </c>
      <c r="CC507" s="109" cm="1">
        <f t="array" ref="CC507">IF($AG507,SQRT(SUMPRODUCT($AH$2:$AH507, (AO$2:AO507-BI507)^2)/(SUM($AH$2:$AH507)-1)),0)</f>
        <v>0</v>
      </c>
      <c r="CD507" s="109" cm="1">
        <f t="array" ref="CD507">IF($AG507,SQRT(SUMPRODUCT($AH$2:$AH507, (AP$2:AP507-BJ507)^2)/(SUM($AH$2:$AH507)-1)),0)</f>
        <v>0</v>
      </c>
      <c r="CE507" s="109" cm="1">
        <f t="array" ref="CE507">IF($AG507,SQRT(SUMPRODUCT($AH$2:$AH507, (AQ$2:AQ507-BK507)^2)/(SUM($AH$2:$AH507)-1)),0)</f>
        <v>0</v>
      </c>
      <c r="CF507" s="109" cm="1">
        <f t="array" ref="CF507">IF($AG507,SQRT(SUMPRODUCT($AH$2:$AH507, (AR$2:AR507-BL507)^2)/(SUM($AH$2:$AH507)-1)),0)</f>
        <v>0</v>
      </c>
      <c r="CG507" s="109" cm="1">
        <f t="array" ref="CG507">IF($AG507,SQRT(SUMPRODUCT($AH$2:$AH507, (AS$2:AS507-BM507)^2)/(SUM($AH$2:$AH507)-1)),0)</f>
        <v>0</v>
      </c>
      <c r="CH507" s="109" cm="1">
        <f t="array" ref="CH507">IF($AG507,SQRT(SUMPRODUCT($AH$2:$AH507, (AT$2:AT507-BN507)^2)/(SUM($AH$2:$AH507)-1)),0)</f>
        <v>0</v>
      </c>
      <c r="CI507" s="109" cm="1">
        <f t="array" ref="CI507">IF($AG507,SQRT(SUMPRODUCT($AH$2:$AH507, (AU$2:AU507-BO507)^2)/(SUM($AH$2:$AH507)-1)),0)</f>
        <v>0</v>
      </c>
      <c r="CJ507" s="109" cm="1">
        <f t="array" ref="CJ507">IF($AG507,SQRT(SUMPRODUCT($AH$2:$AH507, (AV$2:AV507-BP507)^2)/(SUM($AH$2:$AH507)-1)),0)</f>
        <v>0</v>
      </c>
      <c r="CK507" s="109" cm="1">
        <f t="array" ref="CK507">IF($AG507,SQRT(SUMPRODUCT($AH$2:$AH507, (AW$2:AW507-BQ507)^2)/(SUM($AH$2:$AH507)-1)),0)</f>
        <v>0</v>
      </c>
      <c r="CL507" s="109" cm="1">
        <f t="array" ref="CL507">IF($AG507,SQRT(SUMPRODUCT($AH$2:$AH507, (AX$2:AX507-BR507)^2)/(SUM($AH$2:$AH507)-1)),0)</f>
        <v>0</v>
      </c>
      <c r="CM507" s="109" cm="1">
        <f t="array" ref="CM507">IF($AG507,SQRT(SUMPRODUCT($AH$2:$AH507, (AY$2:AY507-BS507)^2)/(SUM($AH$2:$AH507)-1)),0)</f>
        <v>0</v>
      </c>
      <c r="CN507" s="109" cm="1">
        <f t="array" ref="CN507">IF($AG507,SQRT(SUMPRODUCT($AH$2:$AH507, (AZ$2:AZ507-BT507)^2)/(SUM($AH$2:$AH507)-1)),0)</f>
        <v>0</v>
      </c>
      <c r="CO507" s="109" cm="1">
        <f t="array" ref="CO507">IF($AG507,SQRT(SUMPRODUCT($AH$2:$AH507, (BA$2:BA507-BU507)^2)/(SUM($AH$2:$AH507)-1)),0)</f>
        <v>0</v>
      </c>
    </row>
    <row r="508" spans="34:93" x14ac:dyDescent="0.25">
      <c r="AH508" s="99" t="str">
        <f t="shared" si="130"/>
        <v/>
      </c>
      <c r="AI508" s="11">
        <f t="shared" ca="1" si="131"/>
        <v>0</v>
      </c>
      <c r="AJ508" s="11">
        <f t="shared" ca="1" si="131"/>
        <v>0</v>
      </c>
      <c r="AK508" s="11">
        <f t="shared" ca="1" si="131"/>
        <v>0</v>
      </c>
      <c r="AL508" s="11">
        <f t="shared" ca="1" si="131"/>
        <v>0</v>
      </c>
      <c r="AM508" s="11">
        <f t="shared" ca="1" si="131"/>
        <v>0</v>
      </c>
      <c r="AN508" s="11">
        <f t="shared" ca="1" si="131"/>
        <v>0</v>
      </c>
      <c r="AO508" s="11">
        <f t="shared" ca="1" si="131"/>
        <v>0</v>
      </c>
      <c r="AP508" s="11">
        <f t="shared" ca="1" si="131"/>
        <v>0</v>
      </c>
      <c r="AQ508" s="11">
        <f t="shared" ca="1" si="131"/>
        <v>0</v>
      </c>
      <c r="AR508" s="11">
        <f t="shared" ca="1" si="131"/>
        <v>0</v>
      </c>
      <c r="AS508" s="11">
        <f t="shared" ca="1" si="132"/>
        <v>0</v>
      </c>
      <c r="AT508" s="11">
        <f t="shared" ca="1" si="132"/>
        <v>0</v>
      </c>
      <c r="AU508" s="11">
        <f t="shared" ca="1" si="132"/>
        <v>0</v>
      </c>
      <c r="AV508" s="11">
        <f t="shared" ca="1" si="132"/>
        <v>0</v>
      </c>
      <c r="AW508" s="11">
        <f t="shared" ca="1" si="132"/>
        <v>0</v>
      </c>
      <c r="AX508" s="11">
        <f t="shared" ca="1" si="132"/>
        <v>0</v>
      </c>
      <c r="AY508" s="11">
        <f t="shared" ca="1" si="132"/>
        <v>0</v>
      </c>
      <c r="AZ508" s="11">
        <f t="shared" ca="1" si="132"/>
        <v>0</v>
      </c>
      <c r="BA508" s="11">
        <f t="shared" ca="1" si="132"/>
        <v>0</v>
      </c>
      <c r="BB508" s="11"/>
      <c r="BC508" s="11">
        <f>IF($AG508,SUMPRODUCT(AI$2:AI508,$AH$2:$AH508)/SUM($AH$2:$AH508),0)</f>
        <v>0</v>
      </c>
      <c r="BD508" s="11">
        <f>IF($AG508,SUMPRODUCT(AJ$2:AJ508,$AH$2:$AH508)/SUM($AH$2:$AH508),0)</f>
        <v>0</v>
      </c>
      <c r="BE508" s="11">
        <f>IF($AG508,SUMPRODUCT(AK$2:AK508,$AH$2:$AH508)/SUM($AH$2:$AH508),0)</f>
        <v>0</v>
      </c>
      <c r="BF508" s="11">
        <f>IF($AG508,SUMPRODUCT(AL$2:AL508,$AH$2:$AH508)/SUM($AH$2:$AH508),0)</f>
        <v>0</v>
      </c>
      <c r="BG508" s="11">
        <f>IF($AG508,SUMPRODUCT(AM$2:AM508,$AH$2:$AH508)/SUM($AH$2:$AH508),0)</f>
        <v>0</v>
      </c>
      <c r="BH508" s="11">
        <f>IF($AG508,SUMPRODUCT(AN$2:AN508,$AH$2:$AH508)/SUM($AH$2:$AH508),0)</f>
        <v>0</v>
      </c>
      <c r="BI508" s="11">
        <f>IF($AG508,SUMPRODUCT(AO$2:AO508,$AH$2:$AH508)/SUM($AH$2:$AH508),0)</f>
        <v>0</v>
      </c>
      <c r="BJ508" s="11">
        <f>IF($AG508,SUMPRODUCT(AP$2:AP508,$AH$2:$AH508)/SUM($AH$2:$AH508),0)</f>
        <v>0</v>
      </c>
      <c r="BK508" s="11">
        <f>IF($AG508,SUMPRODUCT(AQ$2:AQ508,$AH$2:$AH508)/SUM($AH$2:$AH508),0)</f>
        <v>0</v>
      </c>
      <c r="BL508" s="11">
        <f>IF($AG508,SUMPRODUCT(AR$2:AR508,$AH$2:$AH508)/SUM($AH$2:$AH508),0)</f>
        <v>0</v>
      </c>
      <c r="BM508" s="11">
        <f>IF($AG508,SUMPRODUCT(AS$2:AS508,$AH$2:$AH508)/SUM($AH$2:$AH508),0)</f>
        <v>0</v>
      </c>
      <c r="BN508" s="11">
        <f>IF($AG508,SUMPRODUCT(AT$2:AT508,$AH$2:$AH508)/SUM($AH$2:$AH508),0)</f>
        <v>0</v>
      </c>
      <c r="BO508" s="11">
        <f>IF($AG508,SUMPRODUCT(AU$2:AU508,$AH$2:$AH508)/SUM($AH$2:$AH508),0)</f>
        <v>0</v>
      </c>
      <c r="BP508" s="11">
        <f>IF($AG508,SUMPRODUCT(AV$2:AV508,$AH$2:$AH508)/SUM($AH$2:$AH508),0)</f>
        <v>0</v>
      </c>
      <c r="BQ508" s="11">
        <f>IF($AG508,SUMPRODUCT(AW$2:AW508,$AH$2:$AH508)/SUM($AH$2:$AH508),0)</f>
        <v>0</v>
      </c>
      <c r="BR508" s="11">
        <f>IF($AG508,SUMPRODUCT(AX$2:AX508,$AH$2:$AH508)/SUM($AH$2:$AH508),0)</f>
        <v>0</v>
      </c>
      <c r="BS508" s="11">
        <f>IF($AG508,SUMPRODUCT(AY$2:AY508,$AH$2:$AH508)/SUM($AH$2:$AH508),0)</f>
        <v>0</v>
      </c>
      <c r="BT508" s="11">
        <f>IF($AG508,SUMPRODUCT(AZ$2:AZ508,$AH$2:$AH508)/SUM($AH$2:$AH508),0)</f>
        <v>0</v>
      </c>
      <c r="BU508" s="11">
        <f>IF($AG508,SUMPRODUCT(BA$2:BA508,$AH$2:$AH508)/SUM($AH$2:$AH508),0)</f>
        <v>0</v>
      </c>
      <c r="BV508" s="11"/>
      <c r="BW508" s="109" cm="1">
        <f t="array" ref="BW508">IF($AG508,SQRT(SUMPRODUCT($AH$2:$AH508, (AI$2:AI508-BC508)^2)/(SUM($AH$2:$AH508)-1)),0)</f>
        <v>0</v>
      </c>
      <c r="BX508" s="109" cm="1">
        <f t="array" ref="BX508">IF($AG508,SQRT(SUMPRODUCT($AH$2:$AH508, (AJ$2:AJ508-BD508)^2)/(SUM($AH$2:$AH508)-1)),0)</f>
        <v>0</v>
      </c>
      <c r="BY508" s="109" cm="1">
        <f t="array" ref="BY508">IF($AG508,SQRT(SUMPRODUCT($AH$2:$AH508, (AK$2:AK508-BE508)^2)/(SUM($AH$2:$AH508)-1)),0)</f>
        <v>0</v>
      </c>
      <c r="BZ508" s="109" cm="1">
        <f t="array" ref="BZ508">IF($AG508,SQRT(SUMPRODUCT($AH$2:$AH508, (AL$2:AL508-BF508)^2)/(SUM($AH$2:$AH508)-1)),0)</f>
        <v>0</v>
      </c>
      <c r="CA508" s="109" cm="1">
        <f t="array" ref="CA508">IF($AG508,SQRT(SUMPRODUCT($AH$2:$AH508, (AM$2:AM508-BG508)^2)/(SUM($AH$2:$AH508)-1)),0)</f>
        <v>0</v>
      </c>
      <c r="CB508" s="109" cm="1">
        <f t="array" ref="CB508">IF($AG508,SQRT(SUMPRODUCT($AH$2:$AH508, (AN$2:AN508-BH508)^2)/(SUM($AH$2:$AH508)-1)),0)</f>
        <v>0</v>
      </c>
      <c r="CC508" s="109" cm="1">
        <f t="array" ref="CC508">IF($AG508,SQRT(SUMPRODUCT($AH$2:$AH508, (AO$2:AO508-BI508)^2)/(SUM($AH$2:$AH508)-1)),0)</f>
        <v>0</v>
      </c>
      <c r="CD508" s="109" cm="1">
        <f t="array" ref="CD508">IF($AG508,SQRT(SUMPRODUCT($AH$2:$AH508, (AP$2:AP508-BJ508)^2)/(SUM($AH$2:$AH508)-1)),0)</f>
        <v>0</v>
      </c>
      <c r="CE508" s="109" cm="1">
        <f t="array" ref="CE508">IF($AG508,SQRT(SUMPRODUCT($AH$2:$AH508, (AQ$2:AQ508-BK508)^2)/(SUM($AH$2:$AH508)-1)),0)</f>
        <v>0</v>
      </c>
      <c r="CF508" s="109" cm="1">
        <f t="array" ref="CF508">IF($AG508,SQRT(SUMPRODUCT($AH$2:$AH508, (AR$2:AR508-BL508)^2)/(SUM($AH$2:$AH508)-1)),0)</f>
        <v>0</v>
      </c>
      <c r="CG508" s="109" cm="1">
        <f t="array" ref="CG508">IF($AG508,SQRT(SUMPRODUCT($AH$2:$AH508, (AS$2:AS508-BM508)^2)/(SUM($AH$2:$AH508)-1)),0)</f>
        <v>0</v>
      </c>
      <c r="CH508" s="109" cm="1">
        <f t="array" ref="CH508">IF($AG508,SQRT(SUMPRODUCT($AH$2:$AH508, (AT$2:AT508-BN508)^2)/(SUM($AH$2:$AH508)-1)),0)</f>
        <v>0</v>
      </c>
      <c r="CI508" s="109" cm="1">
        <f t="array" ref="CI508">IF($AG508,SQRT(SUMPRODUCT($AH$2:$AH508, (AU$2:AU508-BO508)^2)/(SUM($AH$2:$AH508)-1)),0)</f>
        <v>0</v>
      </c>
      <c r="CJ508" s="109" cm="1">
        <f t="array" ref="CJ508">IF($AG508,SQRT(SUMPRODUCT($AH$2:$AH508, (AV$2:AV508-BP508)^2)/(SUM($AH$2:$AH508)-1)),0)</f>
        <v>0</v>
      </c>
      <c r="CK508" s="109" cm="1">
        <f t="array" ref="CK508">IF($AG508,SQRT(SUMPRODUCT($AH$2:$AH508, (AW$2:AW508-BQ508)^2)/(SUM($AH$2:$AH508)-1)),0)</f>
        <v>0</v>
      </c>
      <c r="CL508" s="109" cm="1">
        <f t="array" ref="CL508">IF($AG508,SQRT(SUMPRODUCT($AH$2:$AH508, (AX$2:AX508-BR508)^2)/(SUM($AH$2:$AH508)-1)),0)</f>
        <v>0</v>
      </c>
      <c r="CM508" s="109" cm="1">
        <f t="array" ref="CM508">IF($AG508,SQRT(SUMPRODUCT($AH$2:$AH508, (AY$2:AY508-BS508)^2)/(SUM($AH$2:$AH508)-1)),0)</f>
        <v>0</v>
      </c>
      <c r="CN508" s="109" cm="1">
        <f t="array" ref="CN508">IF($AG508,SQRT(SUMPRODUCT($AH$2:$AH508, (AZ$2:AZ508-BT508)^2)/(SUM($AH$2:$AH508)-1)),0)</f>
        <v>0</v>
      </c>
      <c r="CO508" s="109" cm="1">
        <f t="array" ref="CO508">IF($AG508,SQRT(SUMPRODUCT($AH$2:$AH508, (BA$2:BA508-BU508)^2)/(SUM($AH$2:$AH508)-1)),0)</f>
        <v>0</v>
      </c>
    </row>
    <row r="509" spans="34:93" x14ac:dyDescent="0.25">
      <c r="AH509" s="99" t="str">
        <f t="shared" si="130"/>
        <v/>
      </c>
      <c r="AI509" s="11">
        <f t="shared" ca="1" si="131"/>
        <v>0</v>
      </c>
      <c r="AJ509" s="11">
        <f t="shared" ca="1" si="131"/>
        <v>0</v>
      </c>
      <c r="AK509" s="11">
        <f t="shared" ca="1" si="131"/>
        <v>0</v>
      </c>
      <c r="AL509" s="11">
        <f t="shared" ca="1" si="131"/>
        <v>0</v>
      </c>
      <c r="AM509" s="11">
        <f t="shared" ca="1" si="131"/>
        <v>0</v>
      </c>
      <c r="AN509" s="11">
        <f t="shared" ca="1" si="131"/>
        <v>0</v>
      </c>
      <c r="AO509" s="11">
        <f t="shared" ca="1" si="131"/>
        <v>0</v>
      </c>
      <c r="AP509" s="11">
        <f t="shared" ca="1" si="131"/>
        <v>0</v>
      </c>
      <c r="AQ509" s="11">
        <f t="shared" ca="1" si="131"/>
        <v>0</v>
      </c>
      <c r="AR509" s="11">
        <f t="shared" ca="1" si="131"/>
        <v>0</v>
      </c>
      <c r="AS509" s="11">
        <f t="shared" ca="1" si="132"/>
        <v>0</v>
      </c>
      <c r="AT509" s="11">
        <f t="shared" ca="1" si="132"/>
        <v>0</v>
      </c>
      <c r="AU509" s="11">
        <f t="shared" ca="1" si="132"/>
        <v>0</v>
      </c>
      <c r="AV509" s="11">
        <f t="shared" ca="1" si="132"/>
        <v>0</v>
      </c>
      <c r="AW509" s="11">
        <f t="shared" ca="1" si="132"/>
        <v>0</v>
      </c>
      <c r="AX509" s="11">
        <f t="shared" ca="1" si="132"/>
        <v>0</v>
      </c>
      <c r="AY509" s="11">
        <f t="shared" ca="1" si="132"/>
        <v>0</v>
      </c>
      <c r="AZ509" s="11">
        <f t="shared" ca="1" si="132"/>
        <v>0</v>
      </c>
      <c r="BA509" s="11">
        <f t="shared" ca="1" si="132"/>
        <v>0</v>
      </c>
      <c r="BB509" s="11"/>
      <c r="BC509" s="11">
        <f>IF($AG509,SUMPRODUCT(AI$2:AI509,$AH$2:$AH509)/SUM($AH$2:$AH509),0)</f>
        <v>0</v>
      </c>
      <c r="BD509" s="11">
        <f>IF($AG509,SUMPRODUCT(AJ$2:AJ509,$AH$2:$AH509)/SUM($AH$2:$AH509),0)</f>
        <v>0</v>
      </c>
      <c r="BE509" s="11">
        <f>IF($AG509,SUMPRODUCT(AK$2:AK509,$AH$2:$AH509)/SUM($AH$2:$AH509),0)</f>
        <v>0</v>
      </c>
      <c r="BF509" s="11">
        <f>IF($AG509,SUMPRODUCT(AL$2:AL509,$AH$2:$AH509)/SUM($AH$2:$AH509),0)</f>
        <v>0</v>
      </c>
      <c r="BG509" s="11">
        <f>IF($AG509,SUMPRODUCT(AM$2:AM509,$AH$2:$AH509)/SUM($AH$2:$AH509),0)</f>
        <v>0</v>
      </c>
      <c r="BH509" s="11">
        <f>IF($AG509,SUMPRODUCT(AN$2:AN509,$AH$2:$AH509)/SUM($AH$2:$AH509),0)</f>
        <v>0</v>
      </c>
      <c r="BI509" s="11">
        <f>IF($AG509,SUMPRODUCT(AO$2:AO509,$AH$2:$AH509)/SUM($AH$2:$AH509),0)</f>
        <v>0</v>
      </c>
      <c r="BJ509" s="11">
        <f>IF($AG509,SUMPRODUCT(AP$2:AP509,$AH$2:$AH509)/SUM($AH$2:$AH509),0)</f>
        <v>0</v>
      </c>
      <c r="BK509" s="11">
        <f>IF($AG509,SUMPRODUCT(AQ$2:AQ509,$AH$2:$AH509)/SUM($AH$2:$AH509),0)</f>
        <v>0</v>
      </c>
      <c r="BL509" s="11">
        <f>IF($AG509,SUMPRODUCT(AR$2:AR509,$AH$2:$AH509)/SUM($AH$2:$AH509),0)</f>
        <v>0</v>
      </c>
      <c r="BM509" s="11">
        <f>IF($AG509,SUMPRODUCT(AS$2:AS509,$AH$2:$AH509)/SUM($AH$2:$AH509),0)</f>
        <v>0</v>
      </c>
      <c r="BN509" s="11">
        <f>IF($AG509,SUMPRODUCT(AT$2:AT509,$AH$2:$AH509)/SUM($AH$2:$AH509),0)</f>
        <v>0</v>
      </c>
      <c r="BO509" s="11">
        <f>IF($AG509,SUMPRODUCT(AU$2:AU509,$AH$2:$AH509)/SUM($AH$2:$AH509),0)</f>
        <v>0</v>
      </c>
      <c r="BP509" s="11">
        <f>IF($AG509,SUMPRODUCT(AV$2:AV509,$AH$2:$AH509)/SUM($AH$2:$AH509),0)</f>
        <v>0</v>
      </c>
      <c r="BQ509" s="11">
        <f>IF($AG509,SUMPRODUCT(AW$2:AW509,$AH$2:$AH509)/SUM($AH$2:$AH509),0)</f>
        <v>0</v>
      </c>
      <c r="BR509" s="11">
        <f>IF($AG509,SUMPRODUCT(AX$2:AX509,$AH$2:$AH509)/SUM($AH$2:$AH509),0)</f>
        <v>0</v>
      </c>
      <c r="BS509" s="11">
        <f>IF($AG509,SUMPRODUCT(AY$2:AY509,$AH$2:$AH509)/SUM($AH$2:$AH509),0)</f>
        <v>0</v>
      </c>
      <c r="BT509" s="11">
        <f>IF($AG509,SUMPRODUCT(AZ$2:AZ509,$AH$2:$AH509)/SUM($AH$2:$AH509),0)</f>
        <v>0</v>
      </c>
      <c r="BU509" s="11">
        <f>IF($AG509,SUMPRODUCT(BA$2:BA509,$AH$2:$AH509)/SUM($AH$2:$AH509),0)</f>
        <v>0</v>
      </c>
      <c r="BV509" s="11"/>
      <c r="BW509" s="109" cm="1">
        <f t="array" ref="BW509">IF($AG509,SQRT(SUMPRODUCT($AH$2:$AH509, (AI$2:AI509-BC509)^2)/(SUM($AH$2:$AH509)-1)),0)</f>
        <v>0</v>
      </c>
      <c r="BX509" s="109" cm="1">
        <f t="array" ref="BX509">IF($AG509,SQRT(SUMPRODUCT($AH$2:$AH509, (AJ$2:AJ509-BD509)^2)/(SUM($AH$2:$AH509)-1)),0)</f>
        <v>0</v>
      </c>
      <c r="BY509" s="109" cm="1">
        <f t="array" ref="BY509">IF($AG509,SQRT(SUMPRODUCT($AH$2:$AH509, (AK$2:AK509-BE509)^2)/(SUM($AH$2:$AH509)-1)),0)</f>
        <v>0</v>
      </c>
      <c r="BZ509" s="109" cm="1">
        <f t="array" ref="BZ509">IF($AG509,SQRT(SUMPRODUCT($AH$2:$AH509, (AL$2:AL509-BF509)^2)/(SUM($AH$2:$AH509)-1)),0)</f>
        <v>0</v>
      </c>
      <c r="CA509" s="109" cm="1">
        <f t="array" ref="CA509">IF($AG509,SQRT(SUMPRODUCT($AH$2:$AH509, (AM$2:AM509-BG509)^2)/(SUM($AH$2:$AH509)-1)),0)</f>
        <v>0</v>
      </c>
      <c r="CB509" s="109" cm="1">
        <f t="array" ref="CB509">IF($AG509,SQRT(SUMPRODUCT($AH$2:$AH509, (AN$2:AN509-BH509)^2)/(SUM($AH$2:$AH509)-1)),0)</f>
        <v>0</v>
      </c>
      <c r="CC509" s="109" cm="1">
        <f t="array" ref="CC509">IF($AG509,SQRT(SUMPRODUCT($AH$2:$AH509, (AO$2:AO509-BI509)^2)/(SUM($AH$2:$AH509)-1)),0)</f>
        <v>0</v>
      </c>
      <c r="CD509" s="109" cm="1">
        <f t="array" ref="CD509">IF($AG509,SQRT(SUMPRODUCT($AH$2:$AH509, (AP$2:AP509-BJ509)^2)/(SUM($AH$2:$AH509)-1)),0)</f>
        <v>0</v>
      </c>
      <c r="CE509" s="109" cm="1">
        <f t="array" ref="CE509">IF($AG509,SQRT(SUMPRODUCT($AH$2:$AH509, (AQ$2:AQ509-BK509)^2)/(SUM($AH$2:$AH509)-1)),0)</f>
        <v>0</v>
      </c>
      <c r="CF509" s="109" cm="1">
        <f t="array" ref="CF509">IF($AG509,SQRT(SUMPRODUCT($AH$2:$AH509, (AR$2:AR509-BL509)^2)/(SUM($AH$2:$AH509)-1)),0)</f>
        <v>0</v>
      </c>
      <c r="CG509" s="109" cm="1">
        <f t="array" ref="CG509">IF($AG509,SQRT(SUMPRODUCT($AH$2:$AH509, (AS$2:AS509-BM509)^2)/(SUM($AH$2:$AH509)-1)),0)</f>
        <v>0</v>
      </c>
      <c r="CH509" s="109" cm="1">
        <f t="array" ref="CH509">IF($AG509,SQRT(SUMPRODUCT($AH$2:$AH509, (AT$2:AT509-BN509)^2)/(SUM($AH$2:$AH509)-1)),0)</f>
        <v>0</v>
      </c>
      <c r="CI509" s="109" cm="1">
        <f t="array" ref="CI509">IF($AG509,SQRT(SUMPRODUCT($AH$2:$AH509, (AU$2:AU509-BO509)^2)/(SUM($AH$2:$AH509)-1)),0)</f>
        <v>0</v>
      </c>
      <c r="CJ509" s="109" cm="1">
        <f t="array" ref="CJ509">IF($AG509,SQRT(SUMPRODUCT($AH$2:$AH509, (AV$2:AV509-BP509)^2)/(SUM($AH$2:$AH509)-1)),0)</f>
        <v>0</v>
      </c>
      <c r="CK509" s="109" cm="1">
        <f t="array" ref="CK509">IF($AG509,SQRT(SUMPRODUCT($AH$2:$AH509, (AW$2:AW509-BQ509)^2)/(SUM($AH$2:$AH509)-1)),0)</f>
        <v>0</v>
      </c>
      <c r="CL509" s="109" cm="1">
        <f t="array" ref="CL509">IF($AG509,SQRT(SUMPRODUCT($AH$2:$AH509, (AX$2:AX509-BR509)^2)/(SUM($AH$2:$AH509)-1)),0)</f>
        <v>0</v>
      </c>
      <c r="CM509" s="109" cm="1">
        <f t="array" ref="CM509">IF($AG509,SQRT(SUMPRODUCT($AH$2:$AH509, (AY$2:AY509-BS509)^2)/(SUM($AH$2:$AH509)-1)),0)</f>
        <v>0</v>
      </c>
      <c r="CN509" s="109" cm="1">
        <f t="array" ref="CN509">IF($AG509,SQRT(SUMPRODUCT($AH$2:$AH509, (AZ$2:AZ509-BT509)^2)/(SUM($AH$2:$AH509)-1)),0)</f>
        <v>0</v>
      </c>
      <c r="CO509" s="109" cm="1">
        <f t="array" ref="CO509">IF($AG509,SQRT(SUMPRODUCT($AH$2:$AH509, (BA$2:BA509-BU509)^2)/(SUM($AH$2:$AH509)-1)),0)</f>
        <v>0</v>
      </c>
    </row>
    <row r="510" spans="34:93" x14ac:dyDescent="0.25">
      <c r="AH510" s="99" t="str">
        <f t="shared" si="130"/>
        <v/>
      </c>
      <c r="AI510" s="11">
        <f t="shared" ca="1" si="131"/>
        <v>0</v>
      </c>
      <c r="AJ510" s="11">
        <f t="shared" ca="1" si="131"/>
        <v>0</v>
      </c>
      <c r="AK510" s="11">
        <f t="shared" ca="1" si="131"/>
        <v>0</v>
      </c>
      <c r="AL510" s="11">
        <f t="shared" ca="1" si="131"/>
        <v>0</v>
      </c>
      <c r="AM510" s="11">
        <f t="shared" ca="1" si="131"/>
        <v>0</v>
      </c>
      <c r="AN510" s="11">
        <f t="shared" ca="1" si="131"/>
        <v>0</v>
      </c>
      <c r="AO510" s="11">
        <f t="shared" ca="1" si="131"/>
        <v>0</v>
      </c>
      <c r="AP510" s="11">
        <f t="shared" ca="1" si="131"/>
        <v>0</v>
      </c>
      <c r="AQ510" s="11">
        <f t="shared" ca="1" si="131"/>
        <v>0</v>
      </c>
      <c r="AR510" s="11">
        <f t="shared" ca="1" si="131"/>
        <v>0</v>
      </c>
      <c r="AS510" s="11">
        <f t="shared" ca="1" si="132"/>
        <v>0</v>
      </c>
      <c r="AT510" s="11">
        <f t="shared" ca="1" si="132"/>
        <v>0</v>
      </c>
      <c r="AU510" s="11">
        <f t="shared" ca="1" si="132"/>
        <v>0</v>
      </c>
      <c r="AV510" s="11">
        <f t="shared" ca="1" si="132"/>
        <v>0</v>
      </c>
      <c r="AW510" s="11">
        <f t="shared" ca="1" si="132"/>
        <v>0</v>
      </c>
      <c r="AX510" s="11">
        <f t="shared" ca="1" si="132"/>
        <v>0</v>
      </c>
      <c r="AY510" s="11">
        <f t="shared" ca="1" si="132"/>
        <v>0</v>
      </c>
      <c r="AZ510" s="11">
        <f t="shared" ca="1" si="132"/>
        <v>0</v>
      </c>
      <c r="BA510" s="11">
        <f t="shared" ca="1" si="132"/>
        <v>0</v>
      </c>
      <c r="BB510" s="11"/>
      <c r="BC510" s="11">
        <f>IF($AG510,SUMPRODUCT(AI$2:AI510,$AH$2:$AH510)/SUM($AH$2:$AH510),0)</f>
        <v>0</v>
      </c>
      <c r="BD510" s="11">
        <f>IF($AG510,SUMPRODUCT(AJ$2:AJ510,$AH$2:$AH510)/SUM($AH$2:$AH510),0)</f>
        <v>0</v>
      </c>
      <c r="BE510" s="11">
        <f>IF($AG510,SUMPRODUCT(AK$2:AK510,$AH$2:$AH510)/SUM($AH$2:$AH510),0)</f>
        <v>0</v>
      </c>
      <c r="BF510" s="11">
        <f>IF($AG510,SUMPRODUCT(AL$2:AL510,$AH$2:$AH510)/SUM($AH$2:$AH510),0)</f>
        <v>0</v>
      </c>
      <c r="BG510" s="11">
        <f>IF($AG510,SUMPRODUCT(AM$2:AM510,$AH$2:$AH510)/SUM($AH$2:$AH510),0)</f>
        <v>0</v>
      </c>
      <c r="BH510" s="11">
        <f>IF($AG510,SUMPRODUCT(AN$2:AN510,$AH$2:$AH510)/SUM($AH$2:$AH510),0)</f>
        <v>0</v>
      </c>
      <c r="BI510" s="11">
        <f>IF($AG510,SUMPRODUCT(AO$2:AO510,$AH$2:$AH510)/SUM($AH$2:$AH510),0)</f>
        <v>0</v>
      </c>
      <c r="BJ510" s="11">
        <f>IF($AG510,SUMPRODUCT(AP$2:AP510,$AH$2:$AH510)/SUM($AH$2:$AH510),0)</f>
        <v>0</v>
      </c>
      <c r="BK510" s="11">
        <f>IF($AG510,SUMPRODUCT(AQ$2:AQ510,$AH$2:$AH510)/SUM($AH$2:$AH510),0)</f>
        <v>0</v>
      </c>
      <c r="BL510" s="11">
        <f>IF($AG510,SUMPRODUCT(AR$2:AR510,$AH$2:$AH510)/SUM($AH$2:$AH510),0)</f>
        <v>0</v>
      </c>
      <c r="BM510" s="11">
        <f>IF($AG510,SUMPRODUCT(AS$2:AS510,$AH$2:$AH510)/SUM($AH$2:$AH510),0)</f>
        <v>0</v>
      </c>
      <c r="BN510" s="11">
        <f>IF($AG510,SUMPRODUCT(AT$2:AT510,$AH$2:$AH510)/SUM($AH$2:$AH510),0)</f>
        <v>0</v>
      </c>
      <c r="BO510" s="11">
        <f>IF($AG510,SUMPRODUCT(AU$2:AU510,$AH$2:$AH510)/SUM($AH$2:$AH510),0)</f>
        <v>0</v>
      </c>
      <c r="BP510" s="11">
        <f>IF($AG510,SUMPRODUCT(AV$2:AV510,$AH$2:$AH510)/SUM($AH$2:$AH510),0)</f>
        <v>0</v>
      </c>
      <c r="BQ510" s="11">
        <f>IF($AG510,SUMPRODUCT(AW$2:AW510,$AH$2:$AH510)/SUM($AH$2:$AH510),0)</f>
        <v>0</v>
      </c>
      <c r="BR510" s="11">
        <f>IF($AG510,SUMPRODUCT(AX$2:AX510,$AH$2:$AH510)/SUM($AH$2:$AH510),0)</f>
        <v>0</v>
      </c>
      <c r="BS510" s="11">
        <f>IF($AG510,SUMPRODUCT(AY$2:AY510,$AH$2:$AH510)/SUM($AH$2:$AH510),0)</f>
        <v>0</v>
      </c>
      <c r="BT510" s="11">
        <f>IF($AG510,SUMPRODUCT(AZ$2:AZ510,$AH$2:$AH510)/SUM($AH$2:$AH510),0)</f>
        <v>0</v>
      </c>
      <c r="BU510" s="11">
        <f>IF($AG510,SUMPRODUCT(BA$2:BA510,$AH$2:$AH510)/SUM($AH$2:$AH510),0)</f>
        <v>0</v>
      </c>
      <c r="BV510" s="11"/>
      <c r="BW510" s="109" cm="1">
        <f t="array" ref="BW510">IF($AG510,SQRT(SUMPRODUCT($AH$2:$AH510, (AI$2:AI510-BC510)^2)/(SUM($AH$2:$AH510)-1)),0)</f>
        <v>0</v>
      </c>
      <c r="BX510" s="109" cm="1">
        <f t="array" ref="BX510">IF($AG510,SQRT(SUMPRODUCT($AH$2:$AH510, (AJ$2:AJ510-BD510)^2)/(SUM($AH$2:$AH510)-1)),0)</f>
        <v>0</v>
      </c>
      <c r="BY510" s="109" cm="1">
        <f t="array" ref="BY510">IF($AG510,SQRT(SUMPRODUCT($AH$2:$AH510, (AK$2:AK510-BE510)^2)/(SUM($AH$2:$AH510)-1)),0)</f>
        <v>0</v>
      </c>
      <c r="BZ510" s="109" cm="1">
        <f t="array" ref="BZ510">IF($AG510,SQRT(SUMPRODUCT($AH$2:$AH510, (AL$2:AL510-BF510)^2)/(SUM($AH$2:$AH510)-1)),0)</f>
        <v>0</v>
      </c>
      <c r="CA510" s="109" cm="1">
        <f t="array" ref="CA510">IF($AG510,SQRT(SUMPRODUCT($AH$2:$AH510, (AM$2:AM510-BG510)^2)/(SUM($AH$2:$AH510)-1)),0)</f>
        <v>0</v>
      </c>
      <c r="CB510" s="109" cm="1">
        <f t="array" ref="CB510">IF($AG510,SQRT(SUMPRODUCT($AH$2:$AH510, (AN$2:AN510-BH510)^2)/(SUM($AH$2:$AH510)-1)),0)</f>
        <v>0</v>
      </c>
      <c r="CC510" s="109" cm="1">
        <f t="array" ref="CC510">IF($AG510,SQRT(SUMPRODUCT($AH$2:$AH510, (AO$2:AO510-BI510)^2)/(SUM($AH$2:$AH510)-1)),0)</f>
        <v>0</v>
      </c>
      <c r="CD510" s="109" cm="1">
        <f t="array" ref="CD510">IF($AG510,SQRT(SUMPRODUCT($AH$2:$AH510, (AP$2:AP510-BJ510)^2)/(SUM($AH$2:$AH510)-1)),0)</f>
        <v>0</v>
      </c>
      <c r="CE510" s="109" cm="1">
        <f t="array" ref="CE510">IF($AG510,SQRT(SUMPRODUCT($AH$2:$AH510, (AQ$2:AQ510-BK510)^2)/(SUM($AH$2:$AH510)-1)),0)</f>
        <v>0</v>
      </c>
      <c r="CF510" s="109" cm="1">
        <f t="array" ref="CF510">IF($AG510,SQRT(SUMPRODUCT($AH$2:$AH510, (AR$2:AR510-BL510)^2)/(SUM($AH$2:$AH510)-1)),0)</f>
        <v>0</v>
      </c>
      <c r="CG510" s="109" cm="1">
        <f t="array" ref="CG510">IF($AG510,SQRT(SUMPRODUCT($AH$2:$AH510, (AS$2:AS510-BM510)^2)/(SUM($AH$2:$AH510)-1)),0)</f>
        <v>0</v>
      </c>
      <c r="CH510" s="109" cm="1">
        <f t="array" ref="CH510">IF($AG510,SQRT(SUMPRODUCT($AH$2:$AH510, (AT$2:AT510-BN510)^2)/(SUM($AH$2:$AH510)-1)),0)</f>
        <v>0</v>
      </c>
      <c r="CI510" s="109" cm="1">
        <f t="array" ref="CI510">IF($AG510,SQRT(SUMPRODUCT($AH$2:$AH510, (AU$2:AU510-BO510)^2)/(SUM($AH$2:$AH510)-1)),0)</f>
        <v>0</v>
      </c>
      <c r="CJ510" s="109" cm="1">
        <f t="array" ref="CJ510">IF($AG510,SQRT(SUMPRODUCT($AH$2:$AH510, (AV$2:AV510-BP510)^2)/(SUM($AH$2:$AH510)-1)),0)</f>
        <v>0</v>
      </c>
      <c r="CK510" s="109" cm="1">
        <f t="array" ref="CK510">IF($AG510,SQRT(SUMPRODUCT($AH$2:$AH510, (AW$2:AW510-BQ510)^2)/(SUM($AH$2:$AH510)-1)),0)</f>
        <v>0</v>
      </c>
      <c r="CL510" s="109" cm="1">
        <f t="array" ref="CL510">IF($AG510,SQRT(SUMPRODUCT($AH$2:$AH510, (AX$2:AX510-BR510)^2)/(SUM($AH$2:$AH510)-1)),0)</f>
        <v>0</v>
      </c>
      <c r="CM510" s="109" cm="1">
        <f t="array" ref="CM510">IF($AG510,SQRT(SUMPRODUCT($AH$2:$AH510, (AY$2:AY510-BS510)^2)/(SUM($AH$2:$AH510)-1)),0)</f>
        <v>0</v>
      </c>
      <c r="CN510" s="109" cm="1">
        <f t="array" ref="CN510">IF($AG510,SQRT(SUMPRODUCT($AH$2:$AH510, (AZ$2:AZ510-BT510)^2)/(SUM($AH$2:$AH510)-1)),0)</f>
        <v>0</v>
      </c>
      <c r="CO510" s="109" cm="1">
        <f t="array" ref="CO510">IF($AG510,SQRT(SUMPRODUCT($AH$2:$AH510, (BA$2:BA510-BU510)^2)/(SUM($AH$2:$AH510)-1)),0)</f>
        <v>0</v>
      </c>
    </row>
    <row r="511" spans="34:93" x14ac:dyDescent="0.25">
      <c r="AH511" s="99" t="str">
        <f t="shared" si="130"/>
        <v/>
      </c>
      <c r="AI511" s="11">
        <f t="shared" ca="1" si="131"/>
        <v>0</v>
      </c>
      <c r="AJ511" s="11">
        <f t="shared" ca="1" si="131"/>
        <v>0</v>
      </c>
      <c r="AK511" s="11">
        <f t="shared" ca="1" si="131"/>
        <v>0</v>
      </c>
      <c r="AL511" s="11">
        <f t="shared" ca="1" si="131"/>
        <v>0</v>
      </c>
      <c r="AM511" s="11">
        <f t="shared" ca="1" si="131"/>
        <v>0</v>
      </c>
      <c r="AN511" s="11">
        <f t="shared" ca="1" si="131"/>
        <v>0</v>
      </c>
      <c r="AO511" s="11">
        <f t="shared" ca="1" si="131"/>
        <v>0</v>
      </c>
      <c r="AP511" s="11">
        <f t="shared" ca="1" si="131"/>
        <v>0</v>
      </c>
      <c r="AQ511" s="11">
        <f t="shared" ca="1" si="131"/>
        <v>0</v>
      </c>
      <c r="AR511" s="11">
        <f t="shared" ca="1" si="131"/>
        <v>0</v>
      </c>
      <c r="AS511" s="11">
        <f t="shared" ca="1" si="132"/>
        <v>0</v>
      </c>
      <c r="AT511" s="11">
        <f t="shared" ca="1" si="132"/>
        <v>0</v>
      </c>
      <c r="AU511" s="11">
        <f t="shared" ca="1" si="132"/>
        <v>0</v>
      </c>
      <c r="AV511" s="11">
        <f t="shared" ca="1" si="132"/>
        <v>0</v>
      </c>
      <c r="AW511" s="11">
        <f t="shared" ca="1" si="132"/>
        <v>0</v>
      </c>
      <c r="AX511" s="11">
        <f t="shared" ca="1" si="132"/>
        <v>0</v>
      </c>
      <c r="AY511" s="11">
        <f t="shared" ca="1" si="132"/>
        <v>0</v>
      </c>
      <c r="AZ511" s="11">
        <f t="shared" ca="1" si="132"/>
        <v>0</v>
      </c>
      <c r="BA511" s="11">
        <f t="shared" ca="1" si="132"/>
        <v>0</v>
      </c>
      <c r="BB511" s="11"/>
      <c r="BC511" s="11">
        <f>IF($AG511,SUMPRODUCT(AI$2:AI511,$AH$2:$AH511)/SUM($AH$2:$AH511),0)</f>
        <v>0</v>
      </c>
      <c r="BD511" s="11">
        <f>IF($AG511,SUMPRODUCT(AJ$2:AJ511,$AH$2:$AH511)/SUM($AH$2:$AH511),0)</f>
        <v>0</v>
      </c>
      <c r="BE511" s="11">
        <f>IF($AG511,SUMPRODUCT(AK$2:AK511,$AH$2:$AH511)/SUM($AH$2:$AH511),0)</f>
        <v>0</v>
      </c>
      <c r="BF511" s="11">
        <f>IF($AG511,SUMPRODUCT(AL$2:AL511,$AH$2:$AH511)/SUM($AH$2:$AH511),0)</f>
        <v>0</v>
      </c>
      <c r="BG511" s="11">
        <f>IF($AG511,SUMPRODUCT(AM$2:AM511,$AH$2:$AH511)/SUM($AH$2:$AH511),0)</f>
        <v>0</v>
      </c>
      <c r="BH511" s="11">
        <f>IF($AG511,SUMPRODUCT(AN$2:AN511,$AH$2:$AH511)/SUM($AH$2:$AH511),0)</f>
        <v>0</v>
      </c>
      <c r="BI511" s="11">
        <f>IF($AG511,SUMPRODUCT(AO$2:AO511,$AH$2:$AH511)/SUM($AH$2:$AH511),0)</f>
        <v>0</v>
      </c>
      <c r="BJ511" s="11">
        <f>IF($AG511,SUMPRODUCT(AP$2:AP511,$AH$2:$AH511)/SUM($AH$2:$AH511),0)</f>
        <v>0</v>
      </c>
      <c r="BK511" s="11">
        <f>IF($AG511,SUMPRODUCT(AQ$2:AQ511,$AH$2:$AH511)/SUM($AH$2:$AH511),0)</f>
        <v>0</v>
      </c>
      <c r="BL511" s="11">
        <f>IF($AG511,SUMPRODUCT(AR$2:AR511,$AH$2:$AH511)/SUM($AH$2:$AH511),0)</f>
        <v>0</v>
      </c>
      <c r="BM511" s="11">
        <f>IF($AG511,SUMPRODUCT(AS$2:AS511,$AH$2:$AH511)/SUM($AH$2:$AH511),0)</f>
        <v>0</v>
      </c>
      <c r="BN511" s="11">
        <f>IF($AG511,SUMPRODUCT(AT$2:AT511,$AH$2:$AH511)/SUM($AH$2:$AH511),0)</f>
        <v>0</v>
      </c>
      <c r="BO511" s="11">
        <f>IF($AG511,SUMPRODUCT(AU$2:AU511,$AH$2:$AH511)/SUM($AH$2:$AH511),0)</f>
        <v>0</v>
      </c>
      <c r="BP511" s="11">
        <f>IF($AG511,SUMPRODUCT(AV$2:AV511,$AH$2:$AH511)/SUM($AH$2:$AH511),0)</f>
        <v>0</v>
      </c>
      <c r="BQ511" s="11">
        <f>IF($AG511,SUMPRODUCT(AW$2:AW511,$AH$2:$AH511)/SUM($AH$2:$AH511),0)</f>
        <v>0</v>
      </c>
      <c r="BR511" s="11">
        <f>IF($AG511,SUMPRODUCT(AX$2:AX511,$AH$2:$AH511)/SUM($AH$2:$AH511),0)</f>
        <v>0</v>
      </c>
      <c r="BS511" s="11">
        <f>IF($AG511,SUMPRODUCT(AY$2:AY511,$AH$2:$AH511)/SUM($AH$2:$AH511),0)</f>
        <v>0</v>
      </c>
      <c r="BT511" s="11">
        <f>IF($AG511,SUMPRODUCT(AZ$2:AZ511,$AH$2:$AH511)/SUM($AH$2:$AH511),0)</f>
        <v>0</v>
      </c>
      <c r="BU511" s="11">
        <f>IF($AG511,SUMPRODUCT(BA$2:BA511,$AH$2:$AH511)/SUM($AH$2:$AH511),0)</f>
        <v>0</v>
      </c>
      <c r="BV511" s="11"/>
      <c r="BW511" s="109" cm="1">
        <f t="array" ref="BW511">IF($AG511,SQRT(SUMPRODUCT($AH$2:$AH511, (AI$2:AI511-BC511)^2)/(SUM($AH$2:$AH511)-1)),0)</f>
        <v>0</v>
      </c>
      <c r="BX511" s="109" cm="1">
        <f t="array" ref="BX511">IF($AG511,SQRT(SUMPRODUCT($AH$2:$AH511, (AJ$2:AJ511-BD511)^2)/(SUM($AH$2:$AH511)-1)),0)</f>
        <v>0</v>
      </c>
      <c r="BY511" s="109" cm="1">
        <f t="array" ref="BY511">IF($AG511,SQRT(SUMPRODUCT($AH$2:$AH511, (AK$2:AK511-BE511)^2)/(SUM($AH$2:$AH511)-1)),0)</f>
        <v>0</v>
      </c>
      <c r="BZ511" s="109" cm="1">
        <f t="array" ref="BZ511">IF($AG511,SQRT(SUMPRODUCT($AH$2:$AH511, (AL$2:AL511-BF511)^2)/(SUM($AH$2:$AH511)-1)),0)</f>
        <v>0</v>
      </c>
      <c r="CA511" s="109" cm="1">
        <f t="array" ref="CA511">IF($AG511,SQRT(SUMPRODUCT($AH$2:$AH511, (AM$2:AM511-BG511)^2)/(SUM($AH$2:$AH511)-1)),0)</f>
        <v>0</v>
      </c>
      <c r="CB511" s="109" cm="1">
        <f t="array" ref="CB511">IF($AG511,SQRT(SUMPRODUCT($AH$2:$AH511, (AN$2:AN511-BH511)^2)/(SUM($AH$2:$AH511)-1)),0)</f>
        <v>0</v>
      </c>
      <c r="CC511" s="109" cm="1">
        <f t="array" ref="CC511">IF($AG511,SQRT(SUMPRODUCT($AH$2:$AH511, (AO$2:AO511-BI511)^2)/(SUM($AH$2:$AH511)-1)),0)</f>
        <v>0</v>
      </c>
      <c r="CD511" s="109" cm="1">
        <f t="array" ref="CD511">IF($AG511,SQRT(SUMPRODUCT($AH$2:$AH511, (AP$2:AP511-BJ511)^2)/(SUM($AH$2:$AH511)-1)),0)</f>
        <v>0</v>
      </c>
      <c r="CE511" s="109" cm="1">
        <f t="array" ref="CE511">IF($AG511,SQRT(SUMPRODUCT($AH$2:$AH511, (AQ$2:AQ511-BK511)^2)/(SUM($AH$2:$AH511)-1)),0)</f>
        <v>0</v>
      </c>
      <c r="CF511" s="109" cm="1">
        <f t="array" ref="CF511">IF($AG511,SQRT(SUMPRODUCT($AH$2:$AH511, (AR$2:AR511-BL511)^2)/(SUM($AH$2:$AH511)-1)),0)</f>
        <v>0</v>
      </c>
      <c r="CG511" s="109" cm="1">
        <f t="array" ref="CG511">IF($AG511,SQRT(SUMPRODUCT($AH$2:$AH511, (AS$2:AS511-BM511)^2)/(SUM($AH$2:$AH511)-1)),0)</f>
        <v>0</v>
      </c>
      <c r="CH511" s="109" cm="1">
        <f t="array" ref="CH511">IF($AG511,SQRT(SUMPRODUCT($AH$2:$AH511, (AT$2:AT511-BN511)^2)/(SUM($AH$2:$AH511)-1)),0)</f>
        <v>0</v>
      </c>
      <c r="CI511" s="109" cm="1">
        <f t="array" ref="CI511">IF($AG511,SQRT(SUMPRODUCT($AH$2:$AH511, (AU$2:AU511-BO511)^2)/(SUM($AH$2:$AH511)-1)),0)</f>
        <v>0</v>
      </c>
      <c r="CJ511" s="109" cm="1">
        <f t="array" ref="CJ511">IF($AG511,SQRT(SUMPRODUCT($AH$2:$AH511, (AV$2:AV511-BP511)^2)/(SUM($AH$2:$AH511)-1)),0)</f>
        <v>0</v>
      </c>
      <c r="CK511" s="109" cm="1">
        <f t="array" ref="CK511">IF($AG511,SQRT(SUMPRODUCT($AH$2:$AH511, (AW$2:AW511-BQ511)^2)/(SUM($AH$2:$AH511)-1)),0)</f>
        <v>0</v>
      </c>
      <c r="CL511" s="109" cm="1">
        <f t="array" ref="CL511">IF($AG511,SQRT(SUMPRODUCT($AH$2:$AH511, (AX$2:AX511-BR511)^2)/(SUM($AH$2:$AH511)-1)),0)</f>
        <v>0</v>
      </c>
      <c r="CM511" s="109" cm="1">
        <f t="array" ref="CM511">IF($AG511,SQRT(SUMPRODUCT($AH$2:$AH511, (AY$2:AY511-BS511)^2)/(SUM($AH$2:$AH511)-1)),0)</f>
        <v>0</v>
      </c>
      <c r="CN511" s="109" cm="1">
        <f t="array" ref="CN511">IF($AG511,SQRT(SUMPRODUCT($AH$2:$AH511, (AZ$2:AZ511-BT511)^2)/(SUM($AH$2:$AH511)-1)),0)</f>
        <v>0</v>
      </c>
      <c r="CO511" s="109" cm="1">
        <f t="array" ref="CO511">IF($AG511,SQRT(SUMPRODUCT($AH$2:$AH511, (BA$2:BA511-BU511)^2)/(SUM($AH$2:$AH511)-1)),0)</f>
        <v>0</v>
      </c>
    </row>
    <row r="512" spans="34:93" x14ac:dyDescent="0.25">
      <c r="AH512" s="99" t="str">
        <f t="shared" si="130"/>
        <v/>
      </c>
      <c r="AI512" s="11">
        <f t="shared" ref="AI512:AR521" ca="1" si="133">IF(AI$1&lt;&gt;0,SUMIFS(INDIRECT(AI$1), Fecha,$AG512),0)</f>
        <v>0</v>
      </c>
      <c r="AJ512" s="11">
        <f t="shared" ca="1" si="133"/>
        <v>0</v>
      </c>
      <c r="AK512" s="11">
        <f t="shared" ca="1" si="133"/>
        <v>0</v>
      </c>
      <c r="AL512" s="11">
        <f t="shared" ca="1" si="133"/>
        <v>0</v>
      </c>
      <c r="AM512" s="11">
        <f t="shared" ca="1" si="133"/>
        <v>0</v>
      </c>
      <c r="AN512" s="11">
        <f t="shared" ca="1" si="133"/>
        <v>0</v>
      </c>
      <c r="AO512" s="11">
        <f t="shared" ca="1" si="133"/>
        <v>0</v>
      </c>
      <c r="AP512" s="11">
        <f t="shared" ca="1" si="133"/>
        <v>0</v>
      </c>
      <c r="AQ512" s="11">
        <f t="shared" ca="1" si="133"/>
        <v>0</v>
      </c>
      <c r="AR512" s="11">
        <f t="shared" ca="1" si="133"/>
        <v>0</v>
      </c>
      <c r="AS512" s="11">
        <f t="shared" ref="AS512:BA521" ca="1" si="134">IF(AS$1&lt;&gt;0,SUMIFS(INDIRECT(AS$1), Fecha,$AG512),0)</f>
        <v>0</v>
      </c>
      <c r="AT512" s="11">
        <f t="shared" ca="1" si="134"/>
        <v>0</v>
      </c>
      <c r="AU512" s="11">
        <f t="shared" ca="1" si="134"/>
        <v>0</v>
      </c>
      <c r="AV512" s="11">
        <f t="shared" ca="1" si="134"/>
        <v>0</v>
      </c>
      <c r="AW512" s="11">
        <f t="shared" ca="1" si="134"/>
        <v>0</v>
      </c>
      <c r="AX512" s="11">
        <f t="shared" ca="1" si="134"/>
        <v>0</v>
      </c>
      <c r="AY512" s="11">
        <f t="shared" ca="1" si="134"/>
        <v>0</v>
      </c>
      <c r="AZ512" s="11">
        <f t="shared" ca="1" si="134"/>
        <v>0</v>
      </c>
      <c r="BA512" s="11">
        <f t="shared" ca="1" si="134"/>
        <v>0</v>
      </c>
      <c r="BB512" s="11"/>
      <c r="BC512" s="11">
        <f>IF($AG512,SUMPRODUCT(AI$2:AI512,$AH$2:$AH512)/SUM($AH$2:$AH512),0)</f>
        <v>0</v>
      </c>
      <c r="BD512" s="11">
        <f>IF($AG512,SUMPRODUCT(AJ$2:AJ512,$AH$2:$AH512)/SUM($AH$2:$AH512),0)</f>
        <v>0</v>
      </c>
      <c r="BE512" s="11">
        <f>IF($AG512,SUMPRODUCT(AK$2:AK512,$AH$2:$AH512)/SUM($AH$2:$AH512),0)</f>
        <v>0</v>
      </c>
      <c r="BF512" s="11">
        <f>IF($AG512,SUMPRODUCT(AL$2:AL512,$AH$2:$AH512)/SUM($AH$2:$AH512),0)</f>
        <v>0</v>
      </c>
      <c r="BG512" s="11">
        <f>IF($AG512,SUMPRODUCT(AM$2:AM512,$AH$2:$AH512)/SUM($AH$2:$AH512),0)</f>
        <v>0</v>
      </c>
      <c r="BH512" s="11">
        <f>IF($AG512,SUMPRODUCT(AN$2:AN512,$AH$2:$AH512)/SUM($AH$2:$AH512),0)</f>
        <v>0</v>
      </c>
      <c r="BI512" s="11">
        <f>IF($AG512,SUMPRODUCT(AO$2:AO512,$AH$2:$AH512)/SUM($AH$2:$AH512),0)</f>
        <v>0</v>
      </c>
      <c r="BJ512" s="11">
        <f>IF($AG512,SUMPRODUCT(AP$2:AP512,$AH$2:$AH512)/SUM($AH$2:$AH512),0)</f>
        <v>0</v>
      </c>
      <c r="BK512" s="11">
        <f>IF($AG512,SUMPRODUCT(AQ$2:AQ512,$AH$2:$AH512)/SUM($AH$2:$AH512),0)</f>
        <v>0</v>
      </c>
      <c r="BL512" s="11">
        <f>IF($AG512,SUMPRODUCT(AR$2:AR512,$AH$2:$AH512)/SUM($AH$2:$AH512),0)</f>
        <v>0</v>
      </c>
      <c r="BM512" s="11">
        <f>IF($AG512,SUMPRODUCT(AS$2:AS512,$AH$2:$AH512)/SUM($AH$2:$AH512),0)</f>
        <v>0</v>
      </c>
      <c r="BN512" s="11">
        <f>IF($AG512,SUMPRODUCT(AT$2:AT512,$AH$2:$AH512)/SUM($AH$2:$AH512),0)</f>
        <v>0</v>
      </c>
      <c r="BO512" s="11">
        <f>IF($AG512,SUMPRODUCT(AU$2:AU512,$AH$2:$AH512)/SUM($AH$2:$AH512),0)</f>
        <v>0</v>
      </c>
      <c r="BP512" s="11">
        <f>IF($AG512,SUMPRODUCT(AV$2:AV512,$AH$2:$AH512)/SUM($AH$2:$AH512),0)</f>
        <v>0</v>
      </c>
      <c r="BQ512" s="11">
        <f>IF($AG512,SUMPRODUCT(AW$2:AW512,$AH$2:$AH512)/SUM($AH$2:$AH512),0)</f>
        <v>0</v>
      </c>
      <c r="BR512" s="11">
        <f>IF($AG512,SUMPRODUCT(AX$2:AX512,$AH$2:$AH512)/SUM($AH$2:$AH512),0)</f>
        <v>0</v>
      </c>
      <c r="BS512" s="11">
        <f>IF($AG512,SUMPRODUCT(AY$2:AY512,$AH$2:$AH512)/SUM($AH$2:$AH512),0)</f>
        <v>0</v>
      </c>
      <c r="BT512" s="11">
        <f>IF($AG512,SUMPRODUCT(AZ$2:AZ512,$AH$2:$AH512)/SUM($AH$2:$AH512),0)</f>
        <v>0</v>
      </c>
      <c r="BU512" s="11">
        <f>IF($AG512,SUMPRODUCT(BA$2:BA512,$AH$2:$AH512)/SUM($AH$2:$AH512),0)</f>
        <v>0</v>
      </c>
      <c r="BV512" s="11"/>
      <c r="BW512" s="109" cm="1">
        <f t="array" ref="BW512">IF($AG512,SQRT(SUMPRODUCT($AH$2:$AH512, (AI$2:AI512-BC512)^2)/(SUM($AH$2:$AH512)-1)),0)</f>
        <v>0</v>
      </c>
      <c r="BX512" s="109" cm="1">
        <f t="array" ref="BX512">IF($AG512,SQRT(SUMPRODUCT($AH$2:$AH512, (AJ$2:AJ512-BD512)^2)/(SUM($AH$2:$AH512)-1)),0)</f>
        <v>0</v>
      </c>
      <c r="BY512" s="109" cm="1">
        <f t="array" ref="BY512">IF($AG512,SQRT(SUMPRODUCT($AH$2:$AH512, (AK$2:AK512-BE512)^2)/(SUM($AH$2:$AH512)-1)),0)</f>
        <v>0</v>
      </c>
      <c r="BZ512" s="109" cm="1">
        <f t="array" ref="BZ512">IF($AG512,SQRT(SUMPRODUCT($AH$2:$AH512, (AL$2:AL512-BF512)^2)/(SUM($AH$2:$AH512)-1)),0)</f>
        <v>0</v>
      </c>
      <c r="CA512" s="109" cm="1">
        <f t="array" ref="CA512">IF($AG512,SQRT(SUMPRODUCT($AH$2:$AH512, (AM$2:AM512-BG512)^2)/(SUM($AH$2:$AH512)-1)),0)</f>
        <v>0</v>
      </c>
      <c r="CB512" s="109" cm="1">
        <f t="array" ref="CB512">IF($AG512,SQRT(SUMPRODUCT($AH$2:$AH512, (AN$2:AN512-BH512)^2)/(SUM($AH$2:$AH512)-1)),0)</f>
        <v>0</v>
      </c>
      <c r="CC512" s="109" cm="1">
        <f t="array" ref="CC512">IF($AG512,SQRT(SUMPRODUCT($AH$2:$AH512, (AO$2:AO512-BI512)^2)/(SUM($AH$2:$AH512)-1)),0)</f>
        <v>0</v>
      </c>
      <c r="CD512" s="109" cm="1">
        <f t="array" ref="CD512">IF($AG512,SQRT(SUMPRODUCT($AH$2:$AH512, (AP$2:AP512-BJ512)^2)/(SUM($AH$2:$AH512)-1)),0)</f>
        <v>0</v>
      </c>
      <c r="CE512" s="109" cm="1">
        <f t="array" ref="CE512">IF($AG512,SQRT(SUMPRODUCT($AH$2:$AH512, (AQ$2:AQ512-BK512)^2)/(SUM($AH$2:$AH512)-1)),0)</f>
        <v>0</v>
      </c>
      <c r="CF512" s="109" cm="1">
        <f t="array" ref="CF512">IF($AG512,SQRT(SUMPRODUCT($AH$2:$AH512, (AR$2:AR512-BL512)^2)/(SUM($AH$2:$AH512)-1)),0)</f>
        <v>0</v>
      </c>
      <c r="CG512" s="109" cm="1">
        <f t="array" ref="CG512">IF($AG512,SQRT(SUMPRODUCT($AH$2:$AH512, (AS$2:AS512-BM512)^2)/(SUM($AH$2:$AH512)-1)),0)</f>
        <v>0</v>
      </c>
      <c r="CH512" s="109" cm="1">
        <f t="array" ref="CH512">IF($AG512,SQRT(SUMPRODUCT($AH$2:$AH512, (AT$2:AT512-BN512)^2)/(SUM($AH$2:$AH512)-1)),0)</f>
        <v>0</v>
      </c>
      <c r="CI512" s="109" cm="1">
        <f t="array" ref="CI512">IF($AG512,SQRT(SUMPRODUCT($AH$2:$AH512, (AU$2:AU512-BO512)^2)/(SUM($AH$2:$AH512)-1)),0)</f>
        <v>0</v>
      </c>
      <c r="CJ512" s="109" cm="1">
        <f t="array" ref="CJ512">IF($AG512,SQRT(SUMPRODUCT($AH$2:$AH512, (AV$2:AV512-BP512)^2)/(SUM($AH$2:$AH512)-1)),0)</f>
        <v>0</v>
      </c>
      <c r="CK512" s="109" cm="1">
        <f t="array" ref="CK512">IF($AG512,SQRT(SUMPRODUCT($AH$2:$AH512, (AW$2:AW512-BQ512)^2)/(SUM($AH$2:$AH512)-1)),0)</f>
        <v>0</v>
      </c>
      <c r="CL512" s="109" cm="1">
        <f t="array" ref="CL512">IF($AG512,SQRT(SUMPRODUCT($AH$2:$AH512, (AX$2:AX512-BR512)^2)/(SUM($AH$2:$AH512)-1)),0)</f>
        <v>0</v>
      </c>
      <c r="CM512" s="109" cm="1">
        <f t="array" ref="CM512">IF($AG512,SQRT(SUMPRODUCT($AH$2:$AH512, (AY$2:AY512-BS512)^2)/(SUM($AH$2:$AH512)-1)),0)</f>
        <v>0</v>
      </c>
      <c r="CN512" s="109" cm="1">
        <f t="array" ref="CN512">IF($AG512,SQRT(SUMPRODUCT($AH$2:$AH512, (AZ$2:AZ512-BT512)^2)/(SUM($AH$2:$AH512)-1)),0)</f>
        <v>0</v>
      </c>
      <c r="CO512" s="109" cm="1">
        <f t="array" ref="CO512">IF($AG512,SQRT(SUMPRODUCT($AH$2:$AH512, (BA$2:BA512-BU512)^2)/(SUM($AH$2:$AH512)-1)),0)</f>
        <v>0</v>
      </c>
    </row>
    <row r="513" spans="34:93" x14ac:dyDescent="0.25">
      <c r="AH513" s="99" t="str">
        <f t="shared" si="130"/>
        <v/>
      </c>
      <c r="AI513" s="11">
        <f t="shared" ca="1" si="133"/>
        <v>0</v>
      </c>
      <c r="AJ513" s="11">
        <f t="shared" ca="1" si="133"/>
        <v>0</v>
      </c>
      <c r="AK513" s="11">
        <f t="shared" ca="1" si="133"/>
        <v>0</v>
      </c>
      <c r="AL513" s="11">
        <f t="shared" ca="1" si="133"/>
        <v>0</v>
      </c>
      <c r="AM513" s="11">
        <f t="shared" ca="1" si="133"/>
        <v>0</v>
      </c>
      <c r="AN513" s="11">
        <f t="shared" ca="1" si="133"/>
        <v>0</v>
      </c>
      <c r="AO513" s="11">
        <f t="shared" ca="1" si="133"/>
        <v>0</v>
      </c>
      <c r="AP513" s="11">
        <f t="shared" ca="1" si="133"/>
        <v>0</v>
      </c>
      <c r="AQ513" s="11">
        <f t="shared" ca="1" si="133"/>
        <v>0</v>
      </c>
      <c r="AR513" s="11">
        <f t="shared" ca="1" si="133"/>
        <v>0</v>
      </c>
      <c r="AS513" s="11">
        <f t="shared" ca="1" si="134"/>
        <v>0</v>
      </c>
      <c r="AT513" s="11">
        <f t="shared" ca="1" si="134"/>
        <v>0</v>
      </c>
      <c r="AU513" s="11">
        <f t="shared" ca="1" si="134"/>
        <v>0</v>
      </c>
      <c r="AV513" s="11">
        <f t="shared" ca="1" si="134"/>
        <v>0</v>
      </c>
      <c r="AW513" s="11">
        <f t="shared" ca="1" si="134"/>
        <v>0</v>
      </c>
      <c r="AX513" s="11">
        <f t="shared" ca="1" si="134"/>
        <v>0</v>
      </c>
      <c r="AY513" s="11">
        <f t="shared" ca="1" si="134"/>
        <v>0</v>
      </c>
      <c r="AZ513" s="11">
        <f t="shared" ca="1" si="134"/>
        <v>0</v>
      </c>
      <c r="BA513" s="11">
        <f t="shared" ca="1" si="134"/>
        <v>0</v>
      </c>
      <c r="BB513" s="11"/>
      <c r="BC513" s="11">
        <f>IF($AG513,SUMPRODUCT(AI$2:AI513,$AH$2:$AH513)/SUM($AH$2:$AH513),0)</f>
        <v>0</v>
      </c>
      <c r="BD513" s="11">
        <f>IF($AG513,SUMPRODUCT(AJ$2:AJ513,$AH$2:$AH513)/SUM($AH$2:$AH513),0)</f>
        <v>0</v>
      </c>
      <c r="BE513" s="11">
        <f>IF($AG513,SUMPRODUCT(AK$2:AK513,$AH$2:$AH513)/SUM($AH$2:$AH513),0)</f>
        <v>0</v>
      </c>
      <c r="BF513" s="11">
        <f>IF($AG513,SUMPRODUCT(AL$2:AL513,$AH$2:$AH513)/SUM($AH$2:$AH513),0)</f>
        <v>0</v>
      </c>
      <c r="BG513" s="11">
        <f>IF($AG513,SUMPRODUCT(AM$2:AM513,$AH$2:$AH513)/SUM($AH$2:$AH513),0)</f>
        <v>0</v>
      </c>
      <c r="BH513" s="11">
        <f>IF($AG513,SUMPRODUCT(AN$2:AN513,$AH$2:$AH513)/SUM($AH$2:$AH513),0)</f>
        <v>0</v>
      </c>
      <c r="BI513" s="11">
        <f>IF($AG513,SUMPRODUCT(AO$2:AO513,$AH$2:$AH513)/SUM($AH$2:$AH513),0)</f>
        <v>0</v>
      </c>
      <c r="BJ513" s="11">
        <f>IF($AG513,SUMPRODUCT(AP$2:AP513,$AH$2:$AH513)/SUM($AH$2:$AH513),0)</f>
        <v>0</v>
      </c>
      <c r="BK513" s="11">
        <f>IF($AG513,SUMPRODUCT(AQ$2:AQ513,$AH$2:$AH513)/SUM($AH$2:$AH513),0)</f>
        <v>0</v>
      </c>
      <c r="BL513" s="11">
        <f>IF($AG513,SUMPRODUCT(AR$2:AR513,$AH$2:$AH513)/SUM($AH$2:$AH513),0)</f>
        <v>0</v>
      </c>
      <c r="BM513" s="11">
        <f>IF($AG513,SUMPRODUCT(AS$2:AS513,$AH$2:$AH513)/SUM($AH$2:$AH513),0)</f>
        <v>0</v>
      </c>
      <c r="BN513" s="11">
        <f>IF($AG513,SUMPRODUCT(AT$2:AT513,$AH$2:$AH513)/SUM($AH$2:$AH513),0)</f>
        <v>0</v>
      </c>
      <c r="BO513" s="11">
        <f>IF($AG513,SUMPRODUCT(AU$2:AU513,$AH$2:$AH513)/SUM($AH$2:$AH513),0)</f>
        <v>0</v>
      </c>
      <c r="BP513" s="11">
        <f>IF($AG513,SUMPRODUCT(AV$2:AV513,$AH$2:$AH513)/SUM($AH$2:$AH513),0)</f>
        <v>0</v>
      </c>
      <c r="BQ513" s="11">
        <f>IF($AG513,SUMPRODUCT(AW$2:AW513,$AH$2:$AH513)/SUM($AH$2:$AH513),0)</f>
        <v>0</v>
      </c>
      <c r="BR513" s="11">
        <f>IF($AG513,SUMPRODUCT(AX$2:AX513,$AH$2:$AH513)/SUM($AH$2:$AH513),0)</f>
        <v>0</v>
      </c>
      <c r="BS513" s="11">
        <f>IF($AG513,SUMPRODUCT(AY$2:AY513,$AH$2:$AH513)/SUM($AH$2:$AH513),0)</f>
        <v>0</v>
      </c>
      <c r="BT513" s="11">
        <f>IF($AG513,SUMPRODUCT(AZ$2:AZ513,$AH$2:$AH513)/SUM($AH$2:$AH513),0)</f>
        <v>0</v>
      </c>
      <c r="BU513" s="11">
        <f>IF($AG513,SUMPRODUCT(BA$2:BA513,$AH$2:$AH513)/SUM($AH$2:$AH513),0)</f>
        <v>0</v>
      </c>
      <c r="BV513" s="11"/>
      <c r="BW513" s="109" cm="1">
        <f t="array" ref="BW513">IF($AG513,SQRT(SUMPRODUCT($AH$2:$AH513, (AI$2:AI513-BC513)^2)/(SUM($AH$2:$AH513)-1)),0)</f>
        <v>0</v>
      </c>
      <c r="BX513" s="109" cm="1">
        <f t="array" ref="BX513">IF($AG513,SQRT(SUMPRODUCT($AH$2:$AH513, (AJ$2:AJ513-BD513)^2)/(SUM($AH$2:$AH513)-1)),0)</f>
        <v>0</v>
      </c>
      <c r="BY513" s="109" cm="1">
        <f t="array" ref="BY513">IF($AG513,SQRT(SUMPRODUCT($AH$2:$AH513, (AK$2:AK513-BE513)^2)/(SUM($AH$2:$AH513)-1)),0)</f>
        <v>0</v>
      </c>
      <c r="BZ513" s="109" cm="1">
        <f t="array" ref="BZ513">IF($AG513,SQRT(SUMPRODUCT($AH$2:$AH513, (AL$2:AL513-BF513)^2)/(SUM($AH$2:$AH513)-1)),0)</f>
        <v>0</v>
      </c>
      <c r="CA513" s="109" cm="1">
        <f t="array" ref="CA513">IF($AG513,SQRT(SUMPRODUCT($AH$2:$AH513, (AM$2:AM513-BG513)^2)/(SUM($AH$2:$AH513)-1)),0)</f>
        <v>0</v>
      </c>
      <c r="CB513" s="109" cm="1">
        <f t="array" ref="CB513">IF($AG513,SQRT(SUMPRODUCT($AH$2:$AH513, (AN$2:AN513-BH513)^2)/(SUM($AH$2:$AH513)-1)),0)</f>
        <v>0</v>
      </c>
      <c r="CC513" s="109" cm="1">
        <f t="array" ref="CC513">IF($AG513,SQRT(SUMPRODUCT($AH$2:$AH513, (AO$2:AO513-BI513)^2)/(SUM($AH$2:$AH513)-1)),0)</f>
        <v>0</v>
      </c>
      <c r="CD513" s="109" cm="1">
        <f t="array" ref="CD513">IF($AG513,SQRT(SUMPRODUCT($AH$2:$AH513, (AP$2:AP513-BJ513)^2)/(SUM($AH$2:$AH513)-1)),0)</f>
        <v>0</v>
      </c>
      <c r="CE513" s="109" cm="1">
        <f t="array" ref="CE513">IF($AG513,SQRT(SUMPRODUCT($AH$2:$AH513, (AQ$2:AQ513-BK513)^2)/(SUM($AH$2:$AH513)-1)),0)</f>
        <v>0</v>
      </c>
      <c r="CF513" s="109" cm="1">
        <f t="array" ref="CF513">IF($AG513,SQRT(SUMPRODUCT($AH$2:$AH513, (AR$2:AR513-BL513)^2)/(SUM($AH$2:$AH513)-1)),0)</f>
        <v>0</v>
      </c>
      <c r="CG513" s="109" cm="1">
        <f t="array" ref="CG513">IF($AG513,SQRT(SUMPRODUCT($AH$2:$AH513, (AS$2:AS513-BM513)^2)/(SUM($AH$2:$AH513)-1)),0)</f>
        <v>0</v>
      </c>
      <c r="CH513" s="109" cm="1">
        <f t="array" ref="CH513">IF($AG513,SQRT(SUMPRODUCT($AH$2:$AH513, (AT$2:AT513-BN513)^2)/(SUM($AH$2:$AH513)-1)),0)</f>
        <v>0</v>
      </c>
      <c r="CI513" s="109" cm="1">
        <f t="array" ref="CI513">IF($AG513,SQRT(SUMPRODUCT($AH$2:$AH513, (AU$2:AU513-BO513)^2)/(SUM($AH$2:$AH513)-1)),0)</f>
        <v>0</v>
      </c>
      <c r="CJ513" s="109" cm="1">
        <f t="array" ref="CJ513">IF($AG513,SQRT(SUMPRODUCT($AH$2:$AH513, (AV$2:AV513-BP513)^2)/(SUM($AH$2:$AH513)-1)),0)</f>
        <v>0</v>
      </c>
      <c r="CK513" s="109" cm="1">
        <f t="array" ref="CK513">IF($AG513,SQRT(SUMPRODUCT($AH$2:$AH513, (AW$2:AW513-BQ513)^2)/(SUM($AH$2:$AH513)-1)),0)</f>
        <v>0</v>
      </c>
      <c r="CL513" s="109" cm="1">
        <f t="array" ref="CL513">IF($AG513,SQRT(SUMPRODUCT($AH$2:$AH513, (AX$2:AX513-BR513)^2)/(SUM($AH$2:$AH513)-1)),0)</f>
        <v>0</v>
      </c>
      <c r="CM513" s="109" cm="1">
        <f t="array" ref="CM513">IF($AG513,SQRT(SUMPRODUCT($AH$2:$AH513, (AY$2:AY513-BS513)^2)/(SUM($AH$2:$AH513)-1)),0)</f>
        <v>0</v>
      </c>
      <c r="CN513" s="109" cm="1">
        <f t="array" ref="CN513">IF($AG513,SQRT(SUMPRODUCT($AH$2:$AH513, (AZ$2:AZ513-BT513)^2)/(SUM($AH$2:$AH513)-1)),0)</f>
        <v>0</v>
      </c>
      <c r="CO513" s="109" cm="1">
        <f t="array" ref="CO513">IF($AG513,SQRT(SUMPRODUCT($AH$2:$AH513, (BA$2:BA513-BU513)^2)/(SUM($AH$2:$AH513)-1)),0)</f>
        <v>0</v>
      </c>
    </row>
    <row r="514" spans="34:93" x14ac:dyDescent="0.25">
      <c r="AH514" s="99" t="str">
        <f t="shared" si="130"/>
        <v/>
      </c>
      <c r="AI514" s="11">
        <f t="shared" ca="1" si="133"/>
        <v>0</v>
      </c>
      <c r="AJ514" s="11">
        <f t="shared" ca="1" si="133"/>
        <v>0</v>
      </c>
      <c r="AK514" s="11">
        <f t="shared" ca="1" si="133"/>
        <v>0</v>
      </c>
      <c r="AL514" s="11">
        <f t="shared" ca="1" si="133"/>
        <v>0</v>
      </c>
      <c r="AM514" s="11">
        <f t="shared" ca="1" si="133"/>
        <v>0</v>
      </c>
      <c r="AN514" s="11">
        <f t="shared" ca="1" si="133"/>
        <v>0</v>
      </c>
      <c r="AO514" s="11">
        <f t="shared" ca="1" si="133"/>
        <v>0</v>
      </c>
      <c r="AP514" s="11">
        <f t="shared" ca="1" si="133"/>
        <v>0</v>
      </c>
      <c r="AQ514" s="11">
        <f t="shared" ca="1" si="133"/>
        <v>0</v>
      </c>
      <c r="AR514" s="11">
        <f t="shared" ca="1" si="133"/>
        <v>0</v>
      </c>
      <c r="AS514" s="11">
        <f t="shared" ca="1" si="134"/>
        <v>0</v>
      </c>
      <c r="AT514" s="11">
        <f t="shared" ca="1" si="134"/>
        <v>0</v>
      </c>
      <c r="AU514" s="11">
        <f t="shared" ca="1" si="134"/>
        <v>0</v>
      </c>
      <c r="AV514" s="11">
        <f t="shared" ca="1" si="134"/>
        <v>0</v>
      </c>
      <c r="AW514" s="11">
        <f t="shared" ca="1" si="134"/>
        <v>0</v>
      </c>
      <c r="AX514" s="11">
        <f t="shared" ca="1" si="134"/>
        <v>0</v>
      </c>
      <c r="AY514" s="11">
        <f t="shared" ca="1" si="134"/>
        <v>0</v>
      </c>
      <c r="AZ514" s="11">
        <f t="shared" ca="1" si="134"/>
        <v>0</v>
      </c>
      <c r="BA514" s="11">
        <f t="shared" ca="1" si="134"/>
        <v>0</v>
      </c>
      <c r="BB514" s="11"/>
      <c r="BC514" s="11">
        <f>IF($AG514,SUMPRODUCT(AI$2:AI514,$AH$2:$AH514)/SUM($AH$2:$AH514),0)</f>
        <v>0</v>
      </c>
      <c r="BD514" s="11">
        <f>IF($AG514,SUMPRODUCT(AJ$2:AJ514,$AH$2:$AH514)/SUM($AH$2:$AH514),0)</f>
        <v>0</v>
      </c>
      <c r="BE514" s="11">
        <f>IF($AG514,SUMPRODUCT(AK$2:AK514,$AH$2:$AH514)/SUM($AH$2:$AH514),0)</f>
        <v>0</v>
      </c>
      <c r="BF514" s="11">
        <f>IF($AG514,SUMPRODUCT(AL$2:AL514,$AH$2:$AH514)/SUM($AH$2:$AH514),0)</f>
        <v>0</v>
      </c>
      <c r="BG514" s="11">
        <f>IF($AG514,SUMPRODUCT(AM$2:AM514,$AH$2:$AH514)/SUM($AH$2:$AH514),0)</f>
        <v>0</v>
      </c>
      <c r="BH514" s="11">
        <f>IF($AG514,SUMPRODUCT(AN$2:AN514,$AH$2:$AH514)/SUM($AH$2:$AH514),0)</f>
        <v>0</v>
      </c>
      <c r="BI514" s="11">
        <f>IF($AG514,SUMPRODUCT(AO$2:AO514,$AH$2:$AH514)/SUM($AH$2:$AH514),0)</f>
        <v>0</v>
      </c>
      <c r="BJ514" s="11">
        <f>IF($AG514,SUMPRODUCT(AP$2:AP514,$AH$2:$AH514)/SUM($AH$2:$AH514),0)</f>
        <v>0</v>
      </c>
      <c r="BK514" s="11">
        <f>IF($AG514,SUMPRODUCT(AQ$2:AQ514,$AH$2:$AH514)/SUM($AH$2:$AH514),0)</f>
        <v>0</v>
      </c>
      <c r="BL514" s="11">
        <f>IF($AG514,SUMPRODUCT(AR$2:AR514,$AH$2:$AH514)/SUM($AH$2:$AH514),0)</f>
        <v>0</v>
      </c>
      <c r="BM514" s="11">
        <f>IF($AG514,SUMPRODUCT(AS$2:AS514,$AH$2:$AH514)/SUM($AH$2:$AH514),0)</f>
        <v>0</v>
      </c>
      <c r="BN514" s="11">
        <f>IF($AG514,SUMPRODUCT(AT$2:AT514,$AH$2:$AH514)/SUM($AH$2:$AH514),0)</f>
        <v>0</v>
      </c>
      <c r="BO514" s="11">
        <f>IF($AG514,SUMPRODUCT(AU$2:AU514,$AH$2:$AH514)/SUM($AH$2:$AH514),0)</f>
        <v>0</v>
      </c>
      <c r="BP514" s="11">
        <f>IF($AG514,SUMPRODUCT(AV$2:AV514,$AH$2:$AH514)/SUM($AH$2:$AH514),0)</f>
        <v>0</v>
      </c>
      <c r="BQ514" s="11">
        <f>IF($AG514,SUMPRODUCT(AW$2:AW514,$AH$2:$AH514)/SUM($AH$2:$AH514),0)</f>
        <v>0</v>
      </c>
      <c r="BR514" s="11">
        <f>IF($AG514,SUMPRODUCT(AX$2:AX514,$AH$2:$AH514)/SUM($AH$2:$AH514),0)</f>
        <v>0</v>
      </c>
      <c r="BS514" s="11">
        <f>IF($AG514,SUMPRODUCT(AY$2:AY514,$AH$2:$AH514)/SUM($AH$2:$AH514),0)</f>
        <v>0</v>
      </c>
      <c r="BT514" s="11">
        <f>IF($AG514,SUMPRODUCT(AZ$2:AZ514,$AH$2:$AH514)/SUM($AH$2:$AH514),0)</f>
        <v>0</v>
      </c>
      <c r="BU514" s="11">
        <f>IF($AG514,SUMPRODUCT(BA$2:BA514,$AH$2:$AH514)/SUM($AH$2:$AH514),0)</f>
        <v>0</v>
      </c>
      <c r="BV514" s="11"/>
      <c r="BW514" s="109" cm="1">
        <f t="array" ref="BW514">IF($AG514,SQRT(SUMPRODUCT($AH$2:$AH514, (AI$2:AI514-BC514)^2)/(SUM($AH$2:$AH514)-1)),0)</f>
        <v>0</v>
      </c>
      <c r="BX514" s="109" cm="1">
        <f t="array" ref="BX514">IF($AG514,SQRT(SUMPRODUCT($AH$2:$AH514, (AJ$2:AJ514-BD514)^2)/(SUM($AH$2:$AH514)-1)),0)</f>
        <v>0</v>
      </c>
      <c r="BY514" s="109" cm="1">
        <f t="array" ref="BY514">IF($AG514,SQRT(SUMPRODUCT($AH$2:$AH514, (AK$2:AK514-BE514)^2)/(SUM($AH$2:$AH514)-1)),0)</f>
        <v>0</v>
      </c>
      <c r="BZ514" s="109" cm="1">
        <f t="array" ref="BZ514">IF($AG514,SQRT(SUMPRODUCT($AH$2:$AH514, (AL$2:AL514-BF514)^2)/(SUM($AH$2:$AH514)-1)),0)</f>
        <v>0</v>
      </c>
      <c r="CA514" s="109" cm="1">
        <f t="array" ref="CA514">IF($AG514,SQRT(SUMPRODUCT($AH$2:$AH514, (AM$2:AM514-BG514)^2)/(SUM($AH$2:$AH514)-1)),0)</f>
        <v>0</v>
      </c>
      <c r="CB514" s="109" cm="1">
        <f t="array" ref="CB514">IF($AG514,SQRT(SUMPRODUCT($AH$2:$AH514, (AN$2:AN514-BH514)^2)/(SUM($AH$2:$AH514)-1)),0)</f>
        <v>0</v>
      </c>
      <c r="CC514" s="109" cm="1">
        <f t="array" ref="CC514">IF($AG514,SQRT(SUMPRODUCT($AH$2:$AH514, (AO$2:AO514-BI514)^2)/(SUM($AH$2:$AH514)-1)),0)</f>
        <v>0</v>
      </c>
      <c r="CD514" s="109" cm="1">
        <f t="array" ref="CD514">IF($AG514,SQRT(SUMPRODUCT($AH$2:$AH514, (AP$2:AP514-BJ514)^2)/(SUM($AH$2:$AH514)-1)),0)</f>
        <v>0</v>
      </c>
      <c r="CE514" s="109" cm="1">
        <f t="array" ref="CE514">IF($AG514,SQRT(SUMPRODUCT($AH$2:$AH514, (AQ$2:AQ514-BK514)^2)/(SUM($AH$2:$AH514)-1)),0)</f>
        <v>0</v>
      </c>
      <c r="CF514" s="109" cm="1">
        <f t="array" ref="CF514">IF($AG514,SQRT(SUMPRODUCT($AH$2:$AH514, (AR$2:AR514-BL514)^2)/(SUM($AH$2:$AH514)-1)),0)</f>
        <v>0</v>
      </c>
      <c r="CG514" s="109" cm="1">
        <f t="array" ref="CG514">IF($AG514,SQRT(SUMPRODUCT($AH$2:$AH514, (AS$2:AS514-BM514)^2)/(SUM($AH$2:$AH514)-1)),0)</f>
        <v>0</v>
      </c>
      <c r="CH514" s="109" cm="1">
        <f t="array" ref="CH514">IF($AG514,SQRT(SUMPRODUCT($AH$2:$AH514, (AT$2:AT514-BN514)^2)/(SUM($AH$2:$AH514)-1)),0)</f>
        <v>0</v>
      </c>
      <c r="CI514" s="109" cm="1">
        <f t="array" ref="CI514">IF($AG514,SQRT(SUMPRODUCT($AH$2:$AH514, (AU$2:AU514-BO514)^2)/(SUM($AH$2:$AH514)-1)),0)</f>
        <v>0</v>
      </c>
      <c r="CJ514" s="109" cm="1">
        <f t="array" ref="CJ514">IF($AG514,SQRT(SUMPRODUCT($AH$2:$AH514, (AV$2:AV514-BP514)^2)/(SUM($AH$2:$AH514)-1)),0)</f>
        <v>0</v>
      </c>
      <c r="CK514" s="109" cm="1">
        <f t="array" ref="CK514">IF($AG514,SQRT(SUMPRODUCT($AH$2:$AH514, (AW$2:AW514-BQ514)^2)/(SUM($AH$2:$AH514)-1)),0)</f>
        <v>0</v>
      </c>
      <c r="CL514" s="109" cm="1">
        <f t="array" ref="CL514">IF($AG514,SQRT(SUMPRODUCT($AH$2:$AH514, (AX$2:AX514-BR514)^2)/(SUM($AH$2:$AH514)-1)),0)</f>
        <v>0</v>
      </c>
      <c r="CM514" s="109" cm="1">
        <f t="array" ref="CM514">IF($AG514,SQRT(SUMPRODUCT($AH$2:$AH514, (AY$2:AY514-BS514)^2)/(SUM($AH$2:$AH514)-1)),0)</f>
        <v>0</v>
      </c>
      <c r="CN514" s="109" cm="1">
        <f t="array" ref="CN514">IF($AG514,SQRT(SUMPRODUCT($AH$2:$AH514, (AZ$2:AZ514-BT514)^2)/(SUM($AH$2:$AH514)-1)),0)</f>
        <v>0</v>
      </c>
      <c r="CO514" s="109" cm="1">
        <f t="array" ref="CO514">IF($AG514,SQRT(SUMPRODUCT($AH$2:$AH514, (BA$2:BA514-BU514)^2)/(SUM($AH$2:$AH514)-1)),0)</f>
        <v>0</v>
      </c>
    </row>
    <row r="515" spans="34:93" x14ac:dyDescent="0.25">
      <c r="AH515" s="99" t="str">
        <f t="shared" si="130"/>
        <v/>
      </c>
      <c r="AI515" s="11">
        <f t="shared" ca="1" si="133"/>
        <v>0</v>
      </c>
      <c r="AJ515" s="11">
        <f t="shared" ca="1" si="133"/>
        <v>0</v>
      </c>
      <c r="AK515" s="11">
        <f t="shared" ca="1" si="133"/>
        <v>0</v>
      </c>
      <c r="AL515" s="11">
        <f t="shared" ca="1" si="133"/>
        <v>0</v>
      </c>
      <c r="AM515" s="11">
        <f t="shared" ca="1" si="133"/>
        <v>0</v>
      </c>
      <c r="AN515" s="11">
        <f t="shared" ca="1" si="133"/>
        <v>0</v>
      </c>
      <c r="AO515" s="11">
        <f t="shared" ca="1" si="133"/>
        <v>0</v>
      </c>
      <c r="AP515" s="11">
        <f t="shared" ca="1" si="133"/>
        <v>0</v>
      </c>
      <c r="AQ515" s="11">
        <f t="shared" ca="1" si="133"/>
        <v>0</v>
      </c>
      <c r="AR515" s="11">
        <f t="shared" ca="1" si="133"/>
        <v>0</v>
      </c>
      <c r="AS515" s="11">
        <f t="shared" ca="1" si="134"/>
        <v>0</v>
      </c>
      <c r="AT515" s="11">
        <f t="shared" ca="1" si="134"/>
        <v>0</v>
      </c>
      <c r="AU515" s="11">
        <f t="shared" ca="1" si="134"/>
        <v>0</v>
      </c>
      <c r="AV515" s="11">
        <f t="shared" ca="1" si="134"/>
        <v>0</v>
      </c>
      <c r="AW515" s="11">
        <f t="shared" ca="1" si="134"/>
        <v>0</v>
      </c>
      <c r="AX515" s="11">
        <f t="shared" ca="1" si="134"/>
        <v>0</v>
      </c>
      <c r="AY515" s="11">
        <f t="shared" ca="1" si="134"/>
        <v>0</v>
      </c>
      <c r="AZ515" s="11">
        <f t="shared" ca="1" si="134"/>
        <v>0</v>
      </c>
      <c r="BA515" s="11">
        <f t="shared" ca="1" si="134"/>
        <v>0</v>
      </c>
      <c r="BB515" s="11"/>
      <c r="BC515" s="11">
        <f>IF($AG515,SUMPRODUCT(AI$2:AI515,$AH$2:$AH515)/SUM($AH$2:$AH515),0)</f>
        <v>0</v>
      </c>
      <c r="BD515" s="11">
        <f>IF($AG515,SUMPRODUCT(AJ$2:AJ515,$AH$2:$AH515)/SUM($AH$2:$AH515),0)</f>
        <v>0</v>
      </c>
      <c r="BE515" s="11">
        <f>IF($AG515,SUMPRODUCT(AK$2:AK515,$AH$2:$AH515)/SUM($AH$2:$AH515),0)</f>
        <v>0</v>
      </c>
      <c r="BF515" s="11">
        <f>IF($AG515,SUMPRODUCT(AL$2:AL515,$AH$2:$AH515)/SUM($AH$2:$AH515),0)</f>
        <v>0</v>
      </c>
      <c r="BG515" s="11">
        <f>IF($AG515,SUMPRODUCT(AM$2:AM515,$AH$2:$AH515)/SUM($AH$2:$AH515),0)</f>
        <v>0</v>
      </c>
      <c r="BH515" s="11">
        <f>IF($AG515,SUMPRODUCT(AN$2:AN515,$AH$2:$AH515)/SUM($AH$2:$AH515),0)</f>
        <v>0</v>
      </c>
      <c r="BI515" s="11">
        <f>IF($AG515,SUMPRODUCT(AO$2:AO515,$AH$2:$AH515)/SUM($AH$2:$AH515),0)</f>
        <v>0</v>
      </c>
      <c r="BJ515" s="11">
        <f>IF($AG515,SUMPRODUCT(AP$2:AP515,$AH$2:$AH515)/SUM($AH$2:$AH515),0)</f>
        <v>0</v>
      </c>
      <c r="BK515" s="11">
        <f>IF($AG515,SUMPRODUCT(AQ$2:AQ515,$AH$2:$AH515)/SUM($AH$2:$AH515),0)</f>
        <v>0</v>
      </c>
      <c r="BL515" s="11">
        <f>IF($AG515,SUMPRODUCT(AR$2:AR515,$AH$2:$AH515)/SUM($AH$2:$AH515),0)</f>
        <v>0</v>
      </c>
      <c r="BM515" s="11">
        <f>IF($AG515,SUMPRODUCT(AS$2:AS515,$AH$2:$AH515)/SUM($AH$2:$AH515),0)</f>
        <v>0</v>
      </c>
      <c r="BN515" s="11">
        <f>IF($AG515,SUMPRODUCT(AT$2:AT515,$AH$2:$AH515)/SUM($AH$2:$AH515),0)</f>
        <v>0</v>
      </c>
      <c r="BO515" s="11">
        <f>IF($AG515,SUMPRODUCT(AU$2:AU515,$AH$2:$AH515)/SUM($AH$2:$AH515),0)</f>
        <v>0</v>
      </c>
      <c r="BP515" s="11">
        <f>IF($AG515,SUMPRODUCT(AV$2:AV515,$AH$2:$AH515)/SUM($AH$2:$AH515),0)</f>
        <v>0</v>
      </c>
      <c r="BQ515" s="11">
        <f>IF($AG515,SUMPRODUCT(AW$2:AW515,$AH$2:$AH515)/SUM($AH$2:$AH515),0)</f>
        <v>0</v>
      </c>
      <c r="BR515" s="11">
        <f>IF($AG515,SUMPRODUCT(AX$2:AX515,$AH$2:$AH515)/SUM($AH$2:$AH515),0)</f>
        <v>0</v>
      </c>
      <c r="BS515" s="11">
        <f>IF($AG515,SUMPRODUCT(AY$2:AY515,$AH$2:$AH515)/SUM($AH$2:$AH515),0)</f>
        <v>0</v>
      </c>
      <c r="BT515" s="11">
        <f>IF($AG515,SUMPRODUCT(AZ$2:AZ515,$AH$2:$AH515)/SUM($AH$2:$AH515),0)</f>
        <v>0</v>
      </c>
      <c r="BU515" s="11">
        <f>IF($AG515,SUMPRODUCT(BA$2:BA515,$AH$2:$AH515)/SUM($AH$2:$AH515),0)</f>
        <v>0</v>
      </c>
      <c r="BV515" s="11"/>
      <c r="BW515" s="109" cm="1">
        <f t="array" ref="BW515">IF($AG515,SQRT(SUMPRODUCT($AH$2:$AH515, (AI$2:AI515-BC515)^2)/(SUM($AH$2:$AH515)-1)),0)</f>
        <v>0</v>
      </c>
      <c r="BX515" s="109" cm="1">
        <f t="array" ref="BX515">IF($AG515,SQRT(SUMPRODUCT($AH$2:$AH515, (AJ$2:AJ515-BD515)^2)/(SUM($AH$2:$AH515)-1)),0)</f>
        <v>0</v>
      </c>
      <c r="BY515" s="109" cm="1">
        <f t="array" ref="BY515">IF($AG515,SQRT(SUMPRODUCT($AH$2:$AH515, (AK$2:AK515-BE515)^2)/(SUM($AH$2:$AH515)-1)),0)</f>
        <v>0</v>
      </c>
      <c r="BZ515" s="109" cm="1">
        <f t="array" ref="BZ515">IF($AG515,SQRT(SUMPRODUCT($AH$2:$AH515, (AL$2:AL515-BF515)^2)/(SUM($AH$2:$AH515)-1)),0)</f>
        <v>0</v>
      </c>
      <c r="CA515" s="109" cm="1">
        <f t="array" ref="CA515">IF($AG515,SQRT(SUMPRODUCT($AH$2:$AH515, (AM$2:AM515-BG515)^2)/(SUM($AH$2:$AH515)-1)),0)</f>
        <v>0</v>
      </c>
      <c r="CB515" s="109" cm="1">
        <f t="array" ref="CB515">IF($AG515,SQRT(SUMPRODUCT($AH$2:$AH515, (AN$2:AN515-BH515)^2)/(SUM($AH$2:$AH515)-1)),0)</f>
        <v>0</v>
      </c>
      <c r="CC515" s="109" cm="1">
        <f t="array" ref="CC515">IF($AG515,SQRT(SUMPRODUCT($AH$2:$AH515, (AO$2:AO515-BI515)^2)/(SUM($AH$2:$AH515)-1)),0)</f>
        <v>0</v>
      </c>
      <c r="CD515" s="109" cm="1">
        <f t="array" ref="CD515">IF($AG515,SQRT(SUMPRODUCT($AH$2:$AH515, (AP$2:AP515-BJ515)^2)/(SUM($AH$2:$AH515)-1)),0)</f>
        <v>0</v>
      </c>
      <c r="CE515" s="109" cm="1">
        <f t="array" ref="CE515">IF($AG515,SQRT(SUMPRODUCT($AH$2:$AH515, (AQ$2:AQ515-BK515)^2)/(SUM($AH$2:$AH515)-1)),0)</f>
        <v>0</v>
      </c>
      <c r="CF515" s="109" cm="1">
        <f t="array" ref="CF515">IF($AG515,SQRT(SUMPRODUCT($AH$2:$AH515, (AR$2:AR515-BL515)^2)/(SUM($AH$2:$AH515)-1)),0)</f>
        <v>0</v>
      </c>
      <c r="CG515" s="109" cm="1">
        <f t="array" ref="CG515">IF($AG515,SQRT(SUMPRODUCT($AH$2:$AH515, (AS$2:AS515-BM515)^2)/(SUM($AH$2:$AH515)-1)),0)</f>
        <v>0</v>
      </c>
      <c r="CH515" s="109" cm="1">
        <f t="array" ref="CH515">IF($AG515,SQRT(SUMPRODUCT($AH$2:$AH515, (AT$2:AT515-BN515)^2)/(SUM($AH$2:$AH515)-1)),0)</f>
        <v>0</v>
      </c>
      <c r="CI515" s="109" cm="1">
        <f t="array" ref="CI515">IF($AG515,SQRT(SUMPRODUCT($AH$2:$AH515, (AU$2:AU515-BO515)^2)/(SUM($AH$2:$AH515)-1)),0)</f>
        <v>0</v>
      </c>
      <c r="CJ515" s="109" cm="1">
        <f t="array" ref="CJ515">IF($AG515,SQRT(SUMPRODUCT($AH$2:$AH515, (AV$2:AV515-BP515)^2)/(SUM($AH$2:$AH515)-1)),0)</f>
        <v>0</v>
      </c>
      <c r="CK515" s="109" cm="1">
        <f t="array" ref="CK515">IF($AG515,SQRT(SUMPRODUCT($AH$2:$AH515, (AW$2:AW515-BQ515)^2)/(SUM($AH$2:$AH515)-1)),0)</f>
        <v>0</v>
      </c>
      <c r="CL515" s="109" cm="1">
        <f t="array" ref="CL515">IF($AG515,SQRT(SUMPRODUCT($AH$2:$AH515, (AX$2:AX515-BR515)^2)/(SUM($AH$2:$AH515)-1)),0)</f>
        <v>0</v>
      </c>
      <c r="CM515" s="109" cm="1">
        <f t="array" ref="CM515">IF($AG515,SQRT(SUMPRODUCT($AH$2:$AH515, (AY$2:AY515-BS515)^2)/(SUM($AH$2:$AH515)-1)),0)</f>
        <v>0</v>
      </c>
      <c r="CN515" s="109" cm="1">
        <f t="array" ref="CN515">IF($AG515,SQRT(SUMPRODUCT($AH$2:$AH515, (AZ$2:AZ515-BT515)^2)/(SUM($AH$2:$AH515)-1)),0)</f>
        <v>0</v>
      </c>
      <c r="CO515" s="109" cm="1">
        <f t="array" ref="CO515">IF($AG515,SQRT(SUMPRODUCT($AH$2:$AH515, (BA$2:BA515-BU515)^2)/(SUM($AH$2:$AH515)-1)),0)</f>
        <v>0</v>
      </c>
    </row>
    <row r="516" spans="34:93" x14ac:dyDescent="0.25">
      <c r="AH516" s="99" t="str">
        <f t="shared" si="130"/>
        <v/>
      </c>
      <c r="AI516" s="11">
        <f t="shared" ca="1" si="133"/>
        <v>0</v>
      </c>
      <c r="AJ516" s="11">
        <f t="shared" ca="1" si="133"/>
        <v>0</v>
      </c>
      <c r="AK516" s="11">
        <f t="shared" ca="1" si="133"/>
        <v>0</v>
      </c>
      <c r="AL516" s="11">
        <f t="shared" ca="1" si="133"/>
        <v>0</v>
      </c>
      <c r="AM516" s="11">
        <f t="shared" ca="1" si="133"/>
        <v>0</v>
      </c>
      <c r="AN516" s="11">
        <f t="shared" ca="1" si="133"/>
        <v>0</v>
      </c>
      <c r="AO516" s="11">
        <f t="shared" ca="1" si="133"/>
        <v>0</v>
      </c>
      <c r="AP516" s="11">
        <f t="shared" ca="1" si="133"/>
        <v>0</v>
      </c>
      <c r="AQ516" s="11">
        <f t="shared" ca="1" si="133"/>
        <v>0</v>
      </c>
      <c r="AR516" s="11">
        <f t="shared" ca="1" si="133"/>
        <v>0</v>
      </c>
      <c r="AS516" s="11">
        <f t="shared" ca="1" si="134"/>
        <v>0</v>
      </c>
      <c r="AT516" s="11">
        <f t="shared" ca="1" si="134"/>
        <v>0</v>
      </c>
      <c r="AU516" s="11">
        <f t="shared" ca="1" si="134"/>
        <v>0</v>
      </c>
      <c r="AV516" s="11">
        <f t="shared" ca="1" si="134"/>
        <v>0</v>
      </c>
      <c r="AW516" s="11">
        <f t="shared" ca="1" si="134"/>
        <v>0</v>
      </c>
      <c r="AX516" s="11">
        <f t="shared" ca="1" si="134"/>
        <v>0</v>
      </c>
      <c r="AY516" s="11">
        <f t="shared" ca="1" si="134"/>
        <v>0</v>
      </c>
      <c r="AZ516" s="11">
        <f t="shared" ca="1" si="134"/>
        <v>0</v>
      </c>
      <c r="BA516" s="11">
        <f t="shared" ca="1" si="134"/>
        <v>0</v>
      </c>
      <c r="BB516" s="11"/>
      <c r="BC516" s="11">
        <f>IF($AG516,SUMPRODUCT(AI$2:AI516,$AH$2:$AH516)/SUM($AH$2:$AH516),0)</f>
        <v>0</v>
      </c>
      <c r="BD516" s="11">
        <f>IF($AG516,SUMPRODUCT(AJ$2:AJ516,$AH$2:$AH516)/SUM($AH$2:$AH516),0)</f>
        <v>0</v>
      </c>
      <c r="BE516" s="11">
        <f>IF($AG516,SUMPRODUCT(AK$2:AK516,$AH$2:$AH516)/SUM($AH$2:$AH516),0)</f>
        <v>0</v>
      </c>
      <c r="BF516" s="11">
        <f>IF($AG516,SUMPRODUCT(AL$2:AL516,$AH$2:$AH516)/SUM($AH$2:$AH516),0)</f>
        <v>0</v>
      </c>
      <c r="BG516" s="11">
        <f>IF($AG516,SUMPRODUCT(AM$2:AM516,$AH$2:$AH516)/SUM($AH$2:$AH516),0)</f>
        <v>0</v>
      </c>
      <c r="BH516" s="11">
        <f>IF($AG516,SUMPRODUCT(AN$2:AN516,$AH$2:$AH516)/SUM($AH$2:$AH516),0)</f>
        <v>0</v>
      </c>
      <c r="BI516" s="11">
        <f>IF($AG516,SUMPRODUCT(AO$2:AO516,$AH$2:$AH516)/SUM($AH$2:$AH516),0)</f>
        <v>0</v>
      </c>
      <c r="BJ516" s="11">
        <f>IF($AG516,SUMPRODUCT(AP$2:AP516,$AH$2:$AH516)/SUM($AH$2:$AH516),0)</f>
        <v>0</v>
      </c>
      <c r="BK516" s="11">
        <f>IF($AG516,SUMPRODUCT(AQ$2:AQ516,$AH$2:$AH516)/SUM($AH$2:$AH516),0)</f>
        <v>0</v>
      </c>
      <c r="BL516" s="11">
        <f>IF($AG516,SUMPRODUCT(AR$2:AR516,$AH$2:$AH516)/SUM($AH$2:$AH516),0)</f>
        <v>0</v>
      </c>
      <c r="BM516" s="11">
        <f>IF($AG516,SUMPRODUCT(AS$2:AS516,$AH$2:$AH516)/SUM($AH$2:$AH516),0)</f>
        <v>0</v>
      </c>
      <c r="BN516" s="11">
        <f>IF($AG516,SUMPRODUCT(AT$2:AT516,$AH$2:$AH516)/SUM($AH$2:$AH516),0)</f>
        <v>0</v>
      </c>
      <c r="BO516" s="11">
        <f>IF($AG516,SUMPRODUCT(AU$2:AU516,$AH$2:$AH516)/SUM($AH$2:$AH516),0)</f>
        <v>0</v>
      </c>
      <c r="BP516" s="11">
        <f>IF($AG516,SUMPRODUCT(AV$2:AV516,$AH$2:$AH516)/SUM($AH$2:$AH516),0)</f>
        <v>0</v>
      </c>
      <c r="BQ516" s="11">
        <f>IF($AG516,SUMPRODUCT(AW$2:AW516,$AH$2:$AH516)/SUM($AH$2:$AH516),0)</f>
        <v>0</v>
      </c>
      <c r="BR516" s="11">
        <f>IF($AG516,SUMPRODUCT(AX$2:AX516,$AH$2:$AH516)/SUM($AH$2:$AH516),0)</f>
        <v>0</v>
      </c>
      <c r="BS516" s="11">
        <f>IF($AG516,SUMPRODUCT(AY$2:AY516,$AH$2:$AH516)/SUM($AH$2:$AH516),0)</f>
        <v>0</v>
      </c>
      <c r="BT516" s="11">
        <f>IF($AG516,SUMPRODUCT(AZ$2:AZ516,$AH$2:$AH516)/SUM($AH$2:$AH516),0)</f>
        <v>0</v>
      </c>
      <c r="BU516" s="11">
        <f>IF($AG516,SUMPRODUCT(BA$2:BA516,$AH$2:$AH516)/SUM($AH$2:$AH516),0)</f>
        <v>0</v>
      </c>
      <c r="BV516" s="11"/>
      <c r="BW516" s="109" cm="1">
        <f t="array" ref="BW516">IF($AG516,SQRT(SUMPRODUCT($AH$2:$AH516, (AI$2:AI516-BC516)^2)/(SUM($AH$2:$AH516)-1)),0)</f>
        <v>0</v>
      </c>
      <c r="BX516" s="109" cm="1">
        <f t="array" ref="BX516">IF($AG516,SQRT(SUMPRODUCT($AH$2:$AH516, (AJ$2:AJ516-BD516)^2)/(SUM($AH$2:$AH516)-1)),0)</f>
        <v>0</v>
      </c>
      <c r="BY516" s="109" cm="1">
        <f t="array" ref="BY516">IF($AG516,SQRT(SUMPRODUCT($AH$2:$AH516, (AK$2:AK516-BE516)^2)/(SUM($AH$2:$AH516)-1)),0)</f>
        <v>0</v>
      </c>
      <c r="BZ516" s="109" cm="1">
        <f t="array" ref="BZ516">IF($AG516,SQRT(SUMPRODUCT($AH$2:$AH516, (AL$2:AL516-BF516)^2)/(SUM($AH$2:$AH516)-1)),0)</f>
        <v>0</v>
      </c>
      <c r="CA516" s="109" cm="1">
        <f t="array" ref="CA516">IF($AG516,SQRT(SUMPRODUCT($AH$2:$AH516, (AM$2:AM516-BG516)^2)/(SUM($AH$2:$AH516)-1)),0)</f>
        <v>0</v>
      </c>
      <c r="CB516" s="109" cm="1">
        <f t="array" ref="CB516">IF($AG516,SQRT(SUMPRODUCT($AH$2:$AH516, (AN$2:AN516-BH516)^2)/(SUM($AH$2:$AH516)-1)),0)</f>
        <v>0</v>
      </c>
      <c r="CC516" s="109" cm="1">
        <f t="array" ref="CC516">IF($AG516,SQRT(SUMPRODUCT($AH$2:$AH516, (AO$2:AO516-BI516)^2)/(SUM($AH$2:$AH516)-1)),0)</f>
        <v>0</v>
      </c>
      <c r="CD516" s="109" cm="1">
        <f t="array" ref="CD516">IF($AG516,SQRT(SUMPRODUCT($AH$2:$AH516, (AP$2:AP516-BJ516)^2)/(SUM($AH$2:$AH516)-1)),0)</f>
        <v>0</v>
      </c>
      <c r="CE516" s="109" cm="1">
        <f t="array" ref="CE516">IF($AG516,SQRT(SUMPRODUCT($AH$2:$AH516, (AQ$2:AQ516-BK516)^2)/(SUM($AH$2:$AH516)-1)),0)</f>
        <v>0</v>
      </c>
      <c r="CF516" s="109" cm="1">
        <f t="array" ref="CF516">IF($AG516,SQRT(SUMPRODUCT($AH$2:$AH516, (AR$2:AR516-BL516)^2)/(SUM($AH$2:$AH516)-1)),0)</f>
        <v>0</v>
      </c>
      <c r="CG516" s="109" cm="1">
        <f t="array" ref="CG516">IF($AG516,SQRT(SUMPRODUCT($AH$2:$AH516, (AS$2:AS516-BM516)^2)/(SUM($AH$2:$AH516)-1)),0)</f>
        <v>0</v>
      </c>
      <c r="CH516" s="109" cm="1">
        <f t="array" ref="CH516">IF($AG516,SQRT(SUMPRODUCT($AH$2:$AH516, (AT$2:AT516-BN516)^2)/(SUM($AH$2:$AH516)-1)),0)</f>
        <v>0</v>
      </c>
      <c r="CI516" s="109" cm="1">
        <f t="array" ref="CI516">IF($AG516,SQRT(SUMPRODUCT($AH$2:$AH516, (AU$2:AU516-BO516)^2)/(SUM($AH$2:$AH516)-1)),0)</f>
        <v>0</v>
      </c>
      <c r="CJ516" s="109" cm="1">
        <f t="array" ref="CJ516">IF($AG516,SQRT(SUMPRODUCT($AH$2:$AH516, (AV$2:AV516-BP516)^2)/(SUM($AH$2:$AH516)-1)),0)</f>
        <v>0</v>
      </c>
      <c r="CK516" s="109" cm="1">
        <f t="array" ref="CK516">IF($AG516,SQRT(SUMPRODUCT($AH$2:$AH516, (AW$2:AW516-BQ516)^2)/(SUM($AH$2:$AH516)-1)),0)</f>
        <v>0</v>
      </c>
      <c r="CL516" s="109" cm="1">
        <f t="array" ref="CL516">IF($AG516,SQRT(SUMPRODUCT($AH$2:$AH516, (AX$2:AX516-BR516)^2)/(SUM($AH$2:$AH516)-1)),0)</f>
        <v>0</v>
      </c>
      <c r="CM516" s="109" cm="1">
        <f t="array" ref="CM516">IF($AG516,SQRT(SUMPRODUCT($AH$2:$AH516, (AY$2:AY516-BS516)^2)/(SUM($AH$2:$AH516)-1)),0)</f>
        <v>0</v>
      </c>
      <c r="CN516" s="109" cm="1">
        <f t="array" ref="CN516">IF($AG516,SQRT(SUMPRODUCT($AH$2:$AH516, (AZ$2:AZ516-BT516)^2)/(SUM($AH$2:$AH516)-1)),0)</f>
        <v>0</v>
      </c>
      <c r="CO516" s="109" cm="1">
        <f t="array" ref="CO516">IF($AG516,SQRT(SUMPRODUCT($AH$2:$AH516, (BA$2:BA516-BU516)^2)/(SUM($AH$2:$AH516)-1)),0)</f>
        <v>0</v>
      </c>
    </row>
    <row r="517" spans="34:93" x14ac:dyDescent="0.25">
      <c r="AH517" s="99" t="str">
        <f t="shared" si="130"/>
        <v/>
      </c>
      <c r="AI517" s="11">
        <f t="shared" ca="1" si="133"/>
        <v>0</v>
      </c>
      <c r="AJ517" s="11">
        <f t="shared" ca="1" si="133"/>
        <v>0</v>
      </c>
      <c r="AK517" s="11">
        <f t="shared" ca="1" si="133"/>
        <v>0</v>
      </c>
      <c r="AL517" s="11">
        <f t="shared" ca="1" si="133"/>
        <v>0</v>
      </c>
      <c r="AM517" s="11">
        <f t="shared" ca="1" si="133"/>
        <v>0</v>
      </c>
      <c r="AN517" s="11">
        <f t="shared" ca="1" si="133"/>
        <v>0</v>
      </c>
      <c r="AO517" s="11">
        <f t="shared" ca="1" si="133"/>
        <v>0</v>
      </c>
      <c r="AP517" s="11">
        <f t="shared" ca="1" si="133"/>
        <v>0</v>
      </c>
      <c r="AQ517" s="11">
        <f t="shared" ca="1" si="133"/>
        <v>0</v>
      </c>
      <c r="AR517" s="11">
        <f t="shared" ca="1" si="133"/>
        <v>0</v>
      </c>
      <c r="AS517" s="11">
        <f t="shared" ca="1" si="134"/>
        <v>0</v>
      </c>
      <c r="AT517" s="11">
        <f t="shared" ca="1" si="134"/>
        <v>0</v>
      </c>
      <c r="AU517" s="11">
        <f t="shared" ca="1" si="134"/>
        <v>0</v>
      </c>
      <c r="AV517" s="11">
        <f t="shared" ca="1" si="134"/>
        <v>0</v>
      </c>
      <c r="AW517" s="11">
        <f t="shared" ca="1" si="134"/>
        <v>0</v>
      </c>
      <c r="AX517" s="11">
        <f t="shared" ca="1" si="134"/>
        <v>0</v>
      </c>
      <c r="AY517" s="11">
        <f t="shared" ca="1" si="134"/>
        <v>0</v>
      </c>
      <c r="AZ517" s="11">
        <f t="shared" ca="1" si="134"/>
        <v>0</v>
      </c>
      <c r="BA517" s="11">
        <f t="shared" ca="1" si="134"/>
        <v>0</v>
      </c>
      <c r="BB517" s="11"/>
      <c r="BC517" s="11">
        <f>IF($AG517,SUMPRODUCT(AI$2:AI517,$AH$2:$AH517)/SUM($AH$2:$AH517),0)</f>
        <v>0</v>
      </c>
      <c r="BD517" s="11">
        <f>IF($AG517,SUMPRODUCT(AJ$2:AJ517,$AH$2:$AH517)/SUM($AH$2:$AH517),0)</f>
        <v>0</v>
      </c>
      <c r="BE517" s="11">
        <f>IF($AG517,SUMPRODUCT(AK$2:AK517,$AH$2:$AH517)/SUM($AH$2:$AH517),0)</f>
        <v>0</v>
      </c>
      <c r="BF517" s="11">
        <f>IF($AG517,SUMPRODUCT(AL$2:AL517,$AH$2:$AH517)/SUM($AH$2:$AH517),0)</f>
        <v>0</v>
      </c>
      <c r="BG517" s="11">
        <f>IF($AG517,SUMPRODUCT(AM$2:AM517,$AH$2:$AH517)/SUM($AH$2:$AH517),0)</f>
        <v>0</v>
      </c>
      <c r="BH517" s="11">
        <f>IF($AG517,SUMPRODUCT(AN$2:AN517,$AH$2:$AH517)/SUM($AH$2:$AH517),0)</f>
        <v>0</v>
      </c>
      <c r="BI517" s="11">
        <f>IF($AG517,SUMPRODUCT(AO$2:AO517,$AH$2:$AH517)/SUM($AH$2:$AH517),0)</f>
        <v>0</v>
      </c>
      <c r="BJ517" s="11">
        <f>IF($AG517,SUMPRODUCT(AP$2:AP517,$AH$2:$AH517)/SUM($AH$2:$AH517),0)</f>
        <v>0</v>
      </c>
      <c r="BK517" s="11">
        <f>IF($AG517,SUMPRODUCT(AQ$2:AQ517,$AH$2:$AH517)/SUM($AH$2:$AH517),0)</f>
        <v>0</v>
      </c>
      <c r="BL517" s="11">
        <f>IF($AG517,SUMPRODUCT(AR$2:AR517,$AH$2:$AH517)/SUM($AH$2:$AH517),0)</f>
        <v>0</v>
      </c>
      <c r="BM517" s="11">
        <f>IF($AG517,SUMPRODUCT(AS$2:AS517,$AH$2:$AH517)/SUM($AH$2:$AH517),0)</f>
        <v>0</v>
      </c>
      <c r="BN517" s="11">
        <f>IF($AG517,SUMPRODUCT(AT$2:AT517,$AH$2:$AH517)/SUM($AH$2:$AH517),0)</f>
        <v>0</v>
      </c>
      <c r="BO517" s="11">
        <f>IF($AG517,SUMPRODUCT(AU$2:AU517,$AH$2:$AH517)/SUM($AH$2:$AH517),0)</f>
        <v>0</v>
      </c>
      <c r="BP517" s="11">
        <f>IF($AG517,SUMPRODUCT(AV$2:AV517,$AH$2:$AH517)/SUM($AH$2:$AH517),0)</f>
        <v>0</v>
      </c>
      <c r="BQ517" s="11">
        <f>IF($AG517,SUMPRODUCT(AW$2:AW517,$AH$2:$AH517)/SUM($AH$2:$AH517),0)</f>
        <v>0</v>
      </c>
      <c r="BR517" s="11">
        <f>IF($AG517,SUMPRODUCT(AX$2:AX517,$AH$2:$AH517)/SUM($AH$2:$AH517),0)</f>
        <v>0</v>
      </c>
      <c r="BS517" s="11">
        <f>IF($AG517,SUMPRODUCT(AY$2:AY517,$AH$2:$AH517)/SUM($AH$2:$AH517),0)</f>
        <v>0</v>
      </c>
      <c r="BT517" s="11">
        <f>IF($AG517,SUMPRODUCT(AZ$2:AZ517,$AH$2:$AH517)/SUM($AH$2:$AH517),0)</f>
        <v>0</v>
      </c>
      <c r="BU517" s="11">
        <f>IF($AG517,SUMPRODUCT(BA$2:BA517,$AH$2:$AH517)/SUM($AH$2:$AH517),0)</f>
        <v>0</v>
      </c>
      <c r="BV517" s="11"/>
      <c r="BW517" s="109" cm="1">
        <f t="array" ref="BW517">IF($AG517,SQRT(SUMPRODUCT($AH$2:$AH517, (AI$2:AI517-BC517)^2)/(SUM($AH$2:$AH517)-1)),0)</f>
        <v>0</v>
      </c>
      <c r="BX517" s="109" cm="1">
        <f t="array" ref="BX517">IF($AG517,SQRT(SUMPRODUCT($AH$2:$AH517, (AJ$2:AJ517-BD517)^2)/(SUM($AH$2:$AH517)-1)),0)</f>
        <v>0</v>
      </c>
      <c r="BY517" s="109" cm="1">
        <f t="array" ref="BY517">IF($AG517,SQRT(SUMPRODUCT($AH$2:$AH517, (AK$2:AK517-BE517)^2)/(SUM($AH$2:$AH517)-1)),0)</f>
        <v>0</v>
      </c>
      <c r="BZ517" s="109" cm="1">
        <f t="array" ref="BZ517">IF($AG517,SQRT(SUMPRODUCT($AH$2:$AH517, (AL$2:AL517-BF517)^2)/(SUM($AH$2:$AH517)-1)),0)</f>
        <v>0</v>
      </c>
      <c r="CA517" s="109" cm="1">
        <f t="array" ref="CA517">IF($AG517,SQRT(SUMPRODUCT($AH$2:$AH517, (AM$2:AM517-BG517)^2)/(SUM($AH$2:$AH517)-1)),0)</f>
        <v>0</v>
      </c>
      <c r="CB517" s="109" cm="1">
        <f t="array" ref="CB517">IF($AG517,SQRT(SUMPRODUCT($AH$2:$AH517, (AN$2:AN517-BH517)^2)/(SUM($AH$2:$AH517)-1)),0)</f>
        <v>0</v>
      </c>
      <c r="CC517" s="109" cm="1">
        <f t="array" ref="CC517">IF($AG517,SQRT(SUMPRODUCT($AH$2:$AH517, (AO$2:AO517-BI517)^2)/(SUM($AH$2:$AH517)-1)),0)</f>
        <v>0</v>
      </c>
      <c r="CD517" s="109" cm="1">
        <f t="array" ref="CD517">IF($AG517,SQRT(SUMPRODUCT($AH$2:$AH517, (AP$2:AP517-BJ517)^2)/(SUM($AH$2:$AH517)-1)),0)</f>
        <v>0</v>
      </c>
      <c r="CE517" s="109" cm="1">
        <f t="array" ref="CE517">IF($AG517,SQRT(SUMPRODUCT($AH$2:$AH517, (AQ$2:AQ517-BK517)^2)/(SUM($AH$2:$AH517)-1)),0)</f>
        <v>0</v>
      </c>
      <c r="CF517" s="109" cm="1">
        <f t="array" ref="CF517">IF($AG517,SQRT(SUMPRODUCT($AH$2:$AH517, (AR$2:AR517-BL517)^2)/(SUM($AH$2:$AH517)-1)),0)</f>
        <v>0</v>
      </c>
      <c r="CG517" s="109" cm="1">
        <f t="array" ref="CG517">IF($AG517,SQRT(SUMPRODUCT($AH$2:$AH517, (AS$2:AS517-BM517)^2)/(SUM($AH$2:$AH517)-1)),0)</f>
        <v>0</v>
      </c>
      <c r="CH517" s="109" cm="1">
        <f t="array" ref="CH517">IF($AG517,SQRT(SUMPRODUCT($AH$2:$AH517, (AT$2:AT517-BN517)^2)/(SUM($AH$2:$AH517)-1)),0)</f>
        <v>0</v>
      </c>
      <c r="CI517" s="109" cm="1">
        <f t="array" ref="CI517">IF($AG517,SQRT(SUMPRODUCT($AH$2:$AH517, (AU$2:AU517-BO517)^2)/(SUM($AH$2:$AH517)-1)),0)</f>
        <v>0</v>
      </c>
      <c r="CJ517" s="109" cm="1">
        <f t="array" ref="CJ517">IF($AG517,SQRT(SUMPRODUCT($AH$2:$AH517, (AV$2:AV517-BP517)^2)/(SUM($AH$2:$AH517)-1)),0)</f>
        <v>0</v>
      </c>
      <c r="CK517" s="109" cm="1">
        <f t="array" ref="CK517">IF($AG517,SQRT(SUMPRODUCT($AH$2:$AH517, (AW$2:AW517-BQ517)^2)/(SUM($AH$2:$AH517)-1)),0)</f>
        <v>0</v>
      </c>
      <c r="CL517" s="109" cm="1">
        <f t="array" ref="CL517">IF($AG517,SQRT(SUMPRODUCT($AH$2:$AH517, (AX$2:AX517-BR517)^2)/(SUM($AH$2:$AH517)-1)),0)</f>
        <v>0</v>
      </c>
      <c r="CM517" s="109" cm="1">
        <f t="array" ref="CM517">IF($AG517,SQRT(SUMPRODUCT($AH$2:$AH517, (AY$2:AY517-BS517)^2)/(SUM($AH$2:$AH517)-1)),0)</f>
        <v>0</v>
      </c>
      <c r="CN517" s="109" cm="1">
        <f t="array" ref="CN517">IF($AG517,SQRT(SUMPRODUCT($AH$2:$AH517, (AZ$2:AZ517-BT517)^2)/(SUM($AH$2:$AH517)-1)),0)</f>
        <v>0</v>
      </c>
      <c r="CO517" s="109" cm="1">
        <f t="array" ref="CO517">IF($AG517,SQRT(SUMPRODUCT($AH$2:$AH517, (BA$2:BA517-BU517)^2)/(SUM($AH$2:$AH517)-1)),0)</f>
        <v>0</v>
      </c>
    </row>
    <row r="518" spans="34:93" x14ac:dyDescent="0.25">
      <c r="AH518" s="99" t="str">
        <f t="shared" si="130"/>
        <v/>
      </c>
      <c r="AI518" s="11">
        <f t="shared" ca="1" si="133"/>
        <v>0</v>
      </c>
      <c r="AJ518" s="11">
        <f t="shared" ca="1" si="133"/>
        <v>0</v>
      </c>
      <c r="AK518" s="11">
        <f t="shared" ca="1" si="133"/>
        <v>0</v>
      </c>
      <c r="AL518" s="11">
        <f t="shared" ca="1" si="133"/>
        <v>0</v>
      </c>
      <c r="AM518" s="11">
        <f t="shared" ca="1" si="133"/>
        <v>0</v>
      </c>
      <c r="AN518" s="11">
        <f t="shared" ca="1" si="133"/>
        <v>0</v>
      </c>
      <c r="AO518" s="11">
        <f t="shared" ca="1" si="133"/>
        <v>0</v>
      </c>
      <c r="AP518" s="11">
        <f t="shared" ca="1" si="133"/>
        <v>0</v>
      </c>
      <c r="AQ518" s="11">
        <f t="shared" ca="1" si="133"/>
        <v>0</v>
      </c>
      <c r="AR518" s="11">
        <f t="shared" ca="1" si="133"/>
        <v>0</v>
      </c>
      <c r="AS518" s="11">
        <f t="shared" ca="1" si="134"/>
        <v>0</v>
      </c>
      <c r="AT518" s="11">
        <f t="shared" ca="1" si="134"/>
        <v>0</v>
      </c>
      <c r="AU518" s="11">
        <f t="shared" ca="1" si="134"/>
        <v>0</v>
      </c>
      <c r="AV518" s="11">
        <f t="shared" ca="1" si="134"/>
        <v>0</v>
      </c>
      <c r="AW518" s="11">
        <f t="shared" ca="1" si="134"/>
        <v>0</v>
      </c>
      <c r="AX518" s="11">
        <f t="shared" ca="1" si="134"/>
        <v>0</v>
      </c>
      <c r="AY518" s="11">
        <f t="shared" ca="1" si="134"/>
        <v>0</v>
      </c>
      <c r="AZ518" s="11">
        <f t="shared" ca="1" si="134"/>
        <v>0</v>
      </c>
      <c r="BA518" s="11">
        <f t="shared" ca="1" si="134"/>
        <v>0</v>
      </c>
      <c r="BB518" s="11"/>
      <c r="BC518" s="11">
        <f>IF($AG518,SUMPRODUCT(AI$2:AI518,$AH$2:$AH518)/SUM($AH$2:$AH518),0)</f>
        <v>0</v>
      </c>
      <c r="BD518" s="11">
        <f>IF($AG518,SUMPRODUCT(AJ$2:AJ518,$AH$2:$AH518)/SUM($AH$2:$AH518),0)</f>
        <v>0</v>
      </c>
      <c r="BE518" s="11">
        <f>IF($AG518,SUMPRODUCT(AK$2:AK518,$AH$2:$AH518)/SUM($AH$2:$AH518),0)</f>
        <v>0</v>
      </c>
      <c r="BF518" s="11">
        <f>IF($AG518,SUMPRODUCT(AL$2:AL518,$AH$2:$AH518)/SUM($AH$2:$AH518),0)</f>
        <v>0</v>
      </c>
      <c r="BG518" s="11">
        <f>IF($AG518,SUMPRODUCT(AM$2:AM518,$AH$2:$AH518)/SUM($AH$2:$AH518),0)</f>
        <v>0</v>
      </c>
      <c r="BH518" s="11">
        <f>IF($AG518,SUMPRODUCT(AN$2:AN518,$AH$2:$AH518)/SUM($AH$2:$AH518),0)</f>
        <v>0</v>
      </c>
      <c r="BI518" s="11">
        <f>IF($AG518,SUMPRODUCT(AO$2:AO518,$AH$2:$AH518)/SUM($AH$2:$AH518),0)</f>
        <v>0</v>
      </c>
      <c r="BJ518" s="11">
        <f>IF($AG518,SUMPRODUCT(AP$2:AP518,$AH$2:$AH518)/SUM($AH$2:$AH518),0)</f>
        <v>0</v>
      </c>
      <c r="BK518" s="11">
        <f>IF($AG518,SUMPRODUCT(AQ$2:AQ518,$AH$2:$AH518)/SUM($AH$2:$AH518),0)</f>
        <v>0</v>
      </c>
      <c r="BL518" s="11">
        <f>IF($AG518,SUMPRODUCT(AR$2:AR518,$AH$2:$AH518)/SUM($AH$2:$AH518),0)</f>
        <v>0</v>
      </c>
      <c r="BM518" s="11">
        <f>IF($AG518,SUMPRODUCT(AS$2:AS518,$AH$2:$AH518)/SUM($AH$2:$AH518),0)</f>
        <v>0</v>
      </c>
      <c r="BN518" s="11">
        <f>IF($AG518,SUMPRODUCT(AT$2:AT518,$AH$2:$AH518)/SUM($AH$2:$AH518),0)</f>
        <v>0</v>
      </c>
      <c r="BO518" s="11">
        <f>IF($AG518,SUMPRODUCT(AU$2:AU518,$AH$2:$AH518)/SUM($AH$2:$AH518),0)</f>
        <v>0</v>
      </c>
      <c r="BP518" s="11">
        <f>IF($AG518,SUMPRODUCT(AV$2:AV518,$AH$2:$AH518)/SUM($AH$2:$AH518),0)</f>
        <v>0</v>
      </c>
      <c r="BQ518" s="11">
        <f>IF($AG518,SUMPRODUCT(AW$2:AW518,$AH$2:$AH518)/SUM($AH$2:$AH518),0)</f>
        <v>0</v>
      </c>
      <c r="BR518" s="11">
        <f>IF($AG518,SUMPRODUCT(AX$2:AX518,$AH$2:$AH518)/SUM($AH$2:$AH518),0)</f>
        <v>0</v>
      </c>
      <c r="BS518" s="11">
        <f>IF($AG518,SUMPRODUCT(AY$2:AY518,$AH$2:$AH518)/SUM($AH$2:$AH518),0)</f>
        <v>0</v>
      </c>
      <c r="BT518" s="11">
        <f>IF($AG518,SUMPRODUCT(AZ$2:AZ518,$AH$2:$AH518)/SUM($AH$2:$AH518),0)</f>
        <v>0</v>
      </c>
      <c r="BU518" s="11">
        <f>IF($AG518,SUMPRODUCT(BA$2:BA518,$AH$2:$AH518)/SUM($AH$2:$AH518),0)</f>
        <v>0</v>
      </c>
      <c r="BV518" s="11"/>
      <c r="BW518" s="109" cm="1">
        <f t="array" ref="BW518">IF($AG518,SQRT(SUMPRODUCT($AH$2:$AH518, (AI$2:AI518-BC518)^2)/(SUM($AH$2:$AH518)-1)),0)</f>
        <v>0</v>
      </c>
      <c r="BX518" s="109" cm="1">
        <f t="array" ref="BX518">IF($AG518,SQRT(SUMPRODUCT($AH$2:$AH518, (AJ$2:AJ518-BD518)^2)/(SUM($AH$2:$AH518)-1)),0)</f>
        <v>0</v>
      </c>
      <c r="BY518" s="109" cm="1">
        <f t="array" ref="BY518">IF($AG518,SQRT(SUMPRODUCT($AH$2:$AH518, (AK$2:AK518-BE518)^2)/(SUM($AH$2:$AH518)-1)),0)</f>
        <v>0</v>
      </c>
      <c r="BZ518" s="109" cm="1">
        <f t="array" ref="BZ518">IF($AG518,SQRT(SUMPRODUCT($AH$2:$AH518, (AL$2:AL518-BF518)^2)/(SUM($AH$2:$AH518)-1)),0)</f>
        <v>0</v>
      </c>
      <c r="CA518" s="109" cm="1">
        <f t="array" ref="CA518">IF($AG518,SQRT(SUMPRODUCT($AH$2:$AH518, (AM$2:AM518-BG518)^2)/(SUM($AH$2:$AH518)-1)),0)</f>
        <v>0</v>
      </c>
      <c r="CB518" s="109" cm="1">
        <f t="array" ref="CB518">IF($AG518,SQRT(SUMPRODUCT($AH$2:$AH518, (AN$2:AN518-BH518)^2)/(SUM($AH$2:$AH518)-1)),0)</f>
        <v>0</v>
      </c>
      <c r="CC518" s="109" cm="1">
        <f t="array" ref="CC518">IF($AG518,SQRT(SUMPRODUCT($AH$2:$AH518, (AO$2:AO518-BI518)^2)/(SUM($AH$2:$AH518)-1)),0)</f>
        <v>0</v>
      </c>
      <c r="CD518" s="109" cm="1">
        <f t="array" ref="CD518">IF($AG518,SQRT(SUMPRODUCT($AH$2:$AH518, (AP$2:AP518-BJ518)^2)/(SUM($AH$2:$AH518)-1)),0)</f>
        <v>0</v>
      </c>
      <c r="CE518" s="109" cm="1">
        <f t="array" ref="CE518">IF($AG518,SQRT(SUMPRODUCT($AH$2:$AH518, (AQ$2:AQ518-BK518)^2)/(SUM($AH$2:$AH518)-1)),0)</f>
        <v>0</v>
      </c>
      <c r="CF518" s="109" cm="1">
        <f t="array" ref="CF518">IF($AG518,SQRT(SUMPRODUCT($AH$2:$AH518, (AR$2:AR518-BL518)^2)/(SUM($AH$2:$AH518)-1)),0)</f>
        <v>0</v>
      </c>
      <c r="CG518" s="109" cm="1">
        <f t="array" ref="CG518">IF($AG518,SQRT(SUMPRODUCT($AH$2:$AH518, (AS$2:AS518-BM518)^2)/(SUM($AH$2:$AH518)-1)),0)</f>
        <v>0</v>
      </c>
      <c r="CH518" s="109" cm="1">
        <f t="array" ref="CH518">IF($AG518,SQRT(SUMPRODUCT($AH$2:$AH518, (AT$2:AT518-BN518)^2)/(SUM($AH$2:$AH518)-1)),0)</f>
        <v>0</v>
      </c>
      <c r="CI518" s="109" cm="1">
        <f t="array" ref="CI518">IF($AG518,SQRT(SUMPRODUCT($AH$2:$AH518, (AU$2:AU518-BO518)^2)/(SUM($AH$2:$AH518)-1)),0)</f>
        <v>0</v>
      </c>
      <c r="CJ518" s="109" cm="1">
        <f t="array" ref="CJ518">IF($AG518,SQRT(SUMPRODUCT($AH$2:$AH518, (AV$2:AV518-BP518)^2)/(SUM($AH$2:$AH518)-1)),0)</f>
        <v>0</v>
      </c>
      <c r="CK518" s="109" cm="1">
        <f t="array" ref="CK518">IF($AG518,SQRT(SUMPRODUCT($AH$2:$AH518, (AW$2:AW518-BQ518)^2)/(SUM($AH$2:$AH518)-1)),0)</f>
        <v>0</v>
      </c>
      <c r="CL518" s="109" cm="1">
        <f t="array" ref="CL518">IF($AG518,SQRT(SUMPRODUCT($AH$2:$AH518, (AX$2:AX518-BR518)^2)/(SUM($AH$2:$AH518)-1)),0)</f>
        <v>0</v>
      </c>
      <c r="CM518" s="109" cm="1">
        <f t="array" ref="CM518">IF($AG518,SQRT(SUMPRODUCT($AH$2:$AH518, (AY$2:AY518-BS518)^2)/(SUM($AH$2:$AH518)-1)),0)</f>
        <v>0</v>
      </c>
      <c r="CN518" s="109" cm="1">
        <f t="array" ref="CN518">IF($AG518,SQRT(SUMPRODUCT($AH$2:$AH518, (AZ$2:AZ518-BT518)^2)/(SUM($AH$2:$AH518)-1)),0)</f>
        <v>0</v>
      </c>
      <c r="CO518" s="109" cm="1">
        <f t="array" ref="CO518">IF($AG518,SQRT(SUMPRODUCT($AH$2:$AH518, (BA$2:BA518-BU518)^2)/(SUM($AH$2:$AH518)-1)),0)</f>
        <v>0</v>
      </c>
    </row>
    <row r="519" spans="34:93" x14ac:dyDescent="0.25">
      <c r="AH519" s="99" t="str">
        <f t="shared" si="130"/>
        <v/>
      </c>
      <c r="AI519" s="11">
        <f t="shared" ca="1" si="133"/>
        <v>0</v>
      </c>
      <c r="AJ519" s="11">
        <f t="shared" ca="1" si="133"/>
        <v>0</v>
      </c>
      <c r="AK519" s="11">
        <f t="shared" ca="1" si="133"/>
        <v>0</v>
      </c>
      <c r="AL519" s="11">
        <f t="shared" ca="1" si="133"/>
        <v>0</v>
      </c>
      <c r="AM519" s="11">
        <f t="shared" ca="1" si="133"/>
        <v>0</v>
      </c>
      <c r="AN519" s="11">
        <f t="shared" ca="1" si="133"/>
        <v>0</v>
      </c>
      <c r="AO519" s="11">
        <f t="shared" ca="1" si="133"/>
        <v>0</v>
      </c>
      <c r="AP519" s="11">
        <f t="shared" ca="1" si="133"/>
        <v>0</v>
      </c>
      <c r="AQ519" s="11">
        <f t="shared" ca="1" si="133"/>
        <v>0</v>
      </c>
      <c r="AR519" s="11">
        <f t="shared" ca="1" si="133"/>
        <v>0</v>
      </c>
      <c r="AS519" s="11">
        <f t="shared" ca="1" si="134"/>
        <v>0</v>
      </c>
      <c r="AT519" s="11">
        <f t="shared" ca="1" si="134"/>
        <v>0</v>
      </c>
      <c r="AU519" s="11">
        <f t="shared" ca="1" si="134"/>
        <v>0</v>
      </c>
      <c r="AV519" s="11">
        <f t="shared" ca="1" si="134"/>
        <v>0</v>
      </c>
      <c r="AW519" s="11">
        <f t="shared" ca="1" si="134"/>
        <v>0</v>
      </c>
      <c r="AX519" s="11">
        <f t="shared" ca="1" si="134"/>
        <v>0</v>
      </c>
      <c r="AY519" s="11">
        <f t="shared" ca="1" si="134"/>
        <v>0</v>
      </c>
      <c r="AZ519" s="11">
        <f t="shared" ca="1" si="134"/>
        <v>0</v>
      </c>
      <c r="BA519" s="11">
        <f t="shared" ca="1" si="134"/>
        <v>0</v>
      </c>
      <c r="BB519" s="11"/>
      <c r="BC519" s="11">
        <f>IF($AG519,SUMPRODUCT(AI$2:AI519,$AH$2:$AH519)/SUM($AH$2:$AH519),0)</f>
        <v>0</v>
      </c>
      <c r="BD519" s="11">
        <f>IF($AG519,SUMPRODUCT(AJ$2:AJ519,$AH$2:$AH519)/SUM($AH$2:$AH519),0)</f>
        <v>0</v>
      </c>
      <c r="BE519" s="11">
        <f>IF($AG519,SUMPRODUCT(AK$2:AK519,$AH$2:$AH519)/SUM($AH$2:$AH519),0)</f>
        <v>0</v>
      </c>
      <c r="BF519" s="11">
        <f>IF($AG519,SUMPRODUCT(AL$2:AL519,$AH$2:$AH519)/SUM($AH$2:$AH519),0)</f>
        <v>0</v>
      </c>
      <c r="BG519" s="11">
        <f>IF($AG519,SUMPRODUCT(AM$2:AM519,$AH$2:$AH519)/SUM($AH$2:$AH519),0)</f>
        <v>0</v>
      </c>
      <c r="BH519" s="11">
        <f>IF($AG519,SUMPRODUCT(AN$2:AN519,$AH$2:$AH519)/SUM($AH$2:$AH519),0)</f>
        <v>0</v>
      </c>
      <c r="BI519" s="11">
        <f>IF($AG519,SUMPRODUCT(AO$2:AO519,$AH$2:$AH519)/SUM($AH$2:$AH519),0)</f>
        <v>0</v>
      </c>
      <c r="BJ519" s="11">
        <f>IF($AG519,SUMPRODUCT(AP$2:AP519,$AH$2:$AH519)/SUM($AH$2:$AH519),0)</f>
        <v>0</v>
      </c>
      <c r="BK519" s="11">
        <f>IF($AG519,SUMPRODUCT(AQ$2:AQ519,$AH$2:$AH519)/SUM($AH$2:$AH519),0)</f>
        <v>0</v>
      </c>
      <c r="BL519" s="11">
        <f>IF($AG519,SUMPRODUCT(AR$2:AR519,$AH$2:$AH519)/SUM($AH$2:$AH519),0)</f>
        <v>0</v>
      </c>
      <c r="BM519" s="11">
        <f>IF($AG519,SUMPRODUCT(AS$2:AS519,$AH$2:$AH519)/SUM($AH$2:$AH519),0)</f>
        <v>0</v>
      </c>
      <c r="BN519" s="11">
        <f>IF($AG519,SUMPRODUCT(AT$2:AT519,$AH$2:$AH519)/SUM($AH$2:$AH519),0)</f>
        <v>0</v>
      </c>
      <c r="BO519" s="11">
        <f>IF($AG519,SUMPRODUCT(AU$2:AU519,$AH$2:$AH519)/SUM($AH$2:$AH519),0)</f>
        <v>0</v>
      </c>
      <c r="BP519" s="11">
        <f>IF($AG519,SUMPRODUCT(AV$2:AV519,$AH$2:$AH519)/SUM($AH$2:$AH519),0)</f>
        <v>0</v>
      </c>
      <c r="BQ519" s="11">
        <f>IF($AG519,SUMPRODUCT(AW$2:AW519,$AH$2:$AH519)/SUM($AH$2:$AH519),0)</f>
        <v>0</v>
      </c>
      <c r="BR519" s="11">
        <f>IF($AG519,SUMPRODUCT(AX$2:AX519,$AH$2:$AH519)/SUM($AH$2:$AH519),0)</f>
        <v>0</v>
      </c>
      <c r="BS519" s="11">
        <f>IF($AG519,SUMPRODUCT(AY$2:AY519,$AH$2:$AH519)/SUM($AH$2:$AH519),0)</f>
        <v>0</v>
      </c>
      <c r="BT519" s="11">
        <f>IF($AG519,SUMPRODUCT(AZ$2:AZ519,$AH$2:$AH519)/SUM($AH$2:$AH519),0)</f>
        <v>0</v>
      </c>
      <c r="BU519" s="11">
        <f>IF($AG519,SUMPRODUCT(BA$2:BA519,$AH$2:$AH519)/SUM($AH$2:$AH519),0)</f>
        <v>0</v>
      </c>
      <c r="BV519" s="11"/>
      <c r="BW519" s="109" cm="1">
        <f t="array" ref="BW519">IF($AG519,SQRT(SUMPRODUCT($AH$2:$AH519, (AI$2:AI519-BC519)^2)/(SUM($AH$2:$AH519)-1)),0)</f>
        <v>0</v>
      </c>
      <c r="BX519" s="109" cm="1">
        <f t="array" ref="BX519">IF($AG519,SQRT(SUMPRODUCT($AH$2:$AH519, (AJ$2:AJ519-BD519)^2)/(SUM($AH$2:$AH519)-1)),0)</f>
        <v>0</v>
      </c>
      <c r="BY519" s="109" cm="1">
        <f t="array" ref="BY519">IF($AG519,SQRT(SUMPRODUCT($AH$2:$AH519, (AK$2:AK519-BE519)^2)/(SUM($AH$2:$AH519)-1)),0)</f>
        <v>0</v>
      </c>
      <c r="BZ519" s="109" cm="1">
        <f t="array" ref="BZ519">IF($AG519,SQRT(SUMPRODUCT($AH$2:$AH519, (AL$2:AL519-BF519)^2)/(SUM($AH$2:$AH519)-1)),0)</f>
        <v>0</v>
      </c>
      <c r="CA519" s="109" cm="1">
        <f t="array" ref="CA519">IF($AG519,SQRT(SUMPRODUCT($AH$2:$AH519, (AM$2:AM519-BG519)^2)/(SUM($AH$2:$AH519)-1)),0)</f>
        <v>0</v>
      </c>
      <c r="CB519" s="109" cm="1">
        <f t="array" ref="CB519">IF($AG519,SQRT(SUMPRODUCT($AH$2:$AH519, (AN$2:AN519-BH519)^2)/(SUM($AH$2:$AH519)-1)),0)</f>
        <v>0</v>
      </c>
      <c r="CC519" s="109" cm="1">
        <f t="array" ref="CC519">IF($AG519,SQRT(SUMPRODUCT($AH$2:$AH519, (AO$2:AO519-BI519)^2)/(SUM($AH$2:$AH519)-1)),0)</f>
        <v>0</v>
      </c>
      <c r="CD519" s="109" cm="1">
        <f t="array" ref="CD519">IF($AG519,SQRT(SUMPRODUCT($AH$2:$AH519, (AP$2:AP519-BJ519)^2)/(SUM($AH$2:$AH519)-1)),0)</f>
        <v>0</v>
      </c>
      <c r="CE519" s="109" cm="1">
        <f t="array" ref="CE519">IF($AG519,SQRT(SUMPRODUCT($AH$2:$AH519, (AQ$2:AQ519-BK519)^2)/(SUM($AH$2:$AH519)-1)),0)</f>
        <v>0</v>
      </c>
      <c r="CF519" s="109" cm="1">
        <f t="array" ref="CF519">IF($AG519,SQRT(SUMPRODUCT($AH$2:$AH519, (AR$2:AR519-BL519)^2)/(SUM($AH$2:$AH519)-1)),0)</f>
        <v>0</v>
      </c>
      <c r="CG519" s="109" cm="1">
        <f t="array" ref="CG519">IF($AG519,SQRT(SUMPRODUCT($AH$2:$AH519, (AS$2:AS519-BM519)^2)/(SUM($AH$2:$AH519)-1)),0)</f>
        <v>0</v>
      </c>
      <c r="CH519" s="109" cm="1">
        <f t="array" ref="CH519">IF($AG519,SQRT(SUMPRODUCT($AH$2:$AH519, (AT$2:AT519-BN519)^2)/(SUM($AH$2:$AH519)-1)),0)</f>
        <v>0</v>
      </c>
      <c r="CI519" s="109" cm="1">
        <f t="array" ref="CI519">IF($AG519,SQRT(SUMPRODUCT($AH$2:$AH519, (AU$2:AU519-BO519)^2)/(SUM($AH$2:$AH519)-1)),0)</f>
        <v>0</v>
      </c>
      <c r="CJ519" s="109" cm="1">
        <f t="array" ref="CJ519">IF($AG519,SQRT(SUMPRODUCT($AH$2:$AH519, (AV$2:AV519-BP519)^2)/(SUM($AH$2:$AH519)-1)),0)</f>
        <v>0</v>
      </c>
      <c r="CK519" s="109" cm="1">
        <f t="array" ref="CK519">IF($AG519,SQRT(SUMPRODUCT($AH$2:$AH519, (AW$2:AW519-BQ519)^2)/(SUM($AH$2:$AH519)-1)),0)</f>
        <v>0</v>
      </c>
      <c r="CL519" s="109" cm="1">
        <f t="array" ref="CL519">IF($AG519,SQRT(SUMPRODUCT($AH$2:$AH519, (AX$2:AX519-BR519)^2)/(SUM($AH$2:$AH519)-1)),0)</f>
        <v>0</v>
      </c>
      <c r="CM519" s="109" cm="1">
        <f t="array" ref="CM519">IF($AG519,SQRT(SUMPRODUCT($AH$2:$AH519, (AY$2:AY519-BS519)^2)/(SUM($AH$2:$AH519)-1)),0)</f>
        <v>0</v>
      </c>
      <c r="CN519" s="109" cm="1">
        <f t="array" ref="CN519">IF($AG519,SQRT(SUMPRODUCT($AH$2:$AH519, (AZ$2:AZ519-BT519)^2)/(SUM($AH$2:$AH519)-1)),0)</f>
        <v>0</v>
      </c>
      <c r="CO519" s="109" cm="1">
        <f t="array" ref="CO519">IF($AG519,SQRT(SUMPRODUCT($AH$2:$AH519, (BA$2:BA519-BU519)^2)/(SUM($AH$2:$AH519)-1)),0)</f>
        <v>0</v>
      </c>
    </row>
    <row r="520" spans="34:93" x14ac:dyDescent="0.25">
      <c r="AH520" s="99" t="str">
        <f t="shared" si="130"/>
        <v/>
      </c>
      <c r="AI520" s="11">
        <f t="shared" ca="1" si="133"/>
        <v>0</v>
      </c>
      <c r="AJ520" s="11">
        <f t="shared" ca="1" si="133"/>
        <v>0</v>
      </c>
      <c r="AK520" s="11">
        <f t="shared" ca="1" si="133"/>
        <v>0</v>
      </c>
      <c r="AL520" s="11">
        <f t="shared" ca="1" si="133"/>
        <v>0</v>
      </c>
      <c r="AM520" s="11">
        <f t="shared" ca="1" si="133"/>
        <v>0</v>
      </c>
      <c r="AN520" s="11">
        <f t="shared" ca="1" si="133"/>
        <v>0</v>
      </c>
      <c r="AO520" s="11">
        <f t="shared" ca="1" si="133"/>
        <v>0</v>
      </c>
      <c r="AP520" s="11">
        <f t="shared" ca="1" si="133"/>
        <v>0</v>
      </c>
      <c r="AQ520" s="11">
        <f t="shared" ca="1" si="133"/>
        <v>0</v>
      </c>
      <c r="AR520" s="11">
        <f t="shared" ca="1" si="133"/>
        <v>0</v>
      </c>
      <c r="AS520" s="11">
        <f t="shared" ca="1" si="134"/>
        <v>0</v>
      </c>
      <c r="AT520" s="11">
        <f t="shared" ca="1" si="134"/>
        <v>0</v>
      </c>
      <c r="AU520" s="11">
        <f t="shared" ca="1" si="134"/>
        <v>0</v>
      </c>
      <c r="AV520" s="11">
        <f t="shared" ca="1" si="134"/>
        <v>0</v>
      </c>
      <c r="AW520" s="11">
        <f t="shared" ca="1" si="134"/>
        <v>0</v>
      </c>
      <c r="AX520" s="11">
        <f t="shared" ca="1" si="134"/>
        <v>0</v>
      </c>
      <c r="AY520" s="11">
        <f t="shared" ca="1" si="134"/>
        <v>0</v>
      </c>
      <c r="AZ520" s="11">
        <f t="shared" ca="1" si="134"/>
        <v>0</v>
      </c>
      <c r="BA520" s="11">
        <f t="shared" ca="1" si="134"/>
        <v>0</v>
      </c>
      <c r="BB520" s="11"/>
      <c r="BC520" s="11">
        <f>IF($AG520,SUMPRODUCT(AI$2:AI520,$AH$2:$AH520)/SUM($AH$2:$AH520),0)</f>
        <v>0</v>
      </c>
      <c r="BD520" s="11">
        <f>IF($AG520,SUMPRODUCT(AJ$2:AJ520,$AH$2:$AH520)/SUM($AH$2:$AH520),0)</f>
        <v>0</v>
      </c>
      <c r="BE520" s="11">
        <f>IF($AG520,SUMPRODUCT(AK$2:AK520,$AH$2:$AH520)/SUM($AH$2:$AH520),0)</f>
        <v>0</v>
      </c>
      <c r="BF520" s="11">
        <f>IF($AG520,SUMPRODUCT(AL$2:AL520,$AH$2:$AH520)/SUM($AH$2:$AH520),0)</f>
        <v>0</v>
      </c>
      <c r="BG520" s="11">
        <f>IF($AG520,SUMPRODUCT(AM$2:AM520,$AH$2:$AH520)/SUM($AH$2:$AH520),0)</f>
        <v>0</v>
      </c>
      <c r="BH520" s="11">
        <f>IF($AG520,SUMPRODUCT(AN$2:AN520,$AH$2:$AH520)/SUM($AH$2:$AH520),0)</f>
        <v>0</v>
      </c>
      <c r="BI520" s="11">
        <f>IF($AG520,SUMPRODUCT(AO$2:AO520,$AH$2:$AH520)/SUM($AH$2:$AH520),0)</f>
        <v>0</v>
      </c>
      <c r="BJ520" s="11">
        <f>IF($AG520,SUMPRODUCT(AP$2:AP520,$AH$2:$AH520)/SUM($AH$2:$AH520),0)</f>
        <v>0</v>
      </c>
      <c r="BK520" s="11">
        <f>IF($AG520,SUMPRODUCT(AQ$2:AQ520,$AH$2:$AH520)/SUM($AH$2:$AH520),0)</f>
        <v>0</v>
      </c>
      <c r="BL520" s="11">
        <f>IF($AG520,SUMPRODUCT(AR$2:AR520,$AH$2:$AH520)/SUM($AH$2:$AH520),0)</f>
        <v>0</v>
      </c>
      <c r="BM520" s="11">
        <f>IF($AG520,SUMPRODUCT(AS$2:AS520,$AH$2:$AH520)/SUM($AH$2:$AH520),0)</f>
        <v>0</v>
      </c>
      <c r="BN520" s="11">
        <f>IF($AG520,SUMPRODUCT(AT$2:AT520,$AH$2:$AH520)/SUM($AH$2:$AH520),0)</f>
        <v>0</v>
      </c>
      <c r="BO520" s="11">
        <f>IF($AG520,SUMPRODUCT(AU$2:AU520,$AH$2:$AH520)/SUM($AH$2:$AH520),0)</f>
        <v>0</v>
      </c>
      <c r="BP520" s="11">
        <f>IF($AG520,SUMPRODUCT(AV$2:AV520,$AH$2:$AH520)/SUM($AH$2:$AH520),0)</f>
        <v>0</v>
      </c>
      <c r="BQ520" s="11">
        <f>IF($AG520,SUMPRODUCT(AW$2:AW520,$AH$2:$AH520)/SUM($AH$2:$AH520),0)</f>
        <v>0</v>
      </c>
      <c r="BR520" s="11">
        <f>IF($AG520,SUMPRODUCT(AX$2:AX520,$AH$2:$AH520)/SUM($AH$2:$AH520),0)</f>
        <v>0</v>
      </c>
      <c r="BS520" s="11">
        <f>IF($AG520,SUMPRODUCT(AY$2:AY520,$AH$2:$AH520)/SUM($AH$2:$AH520),0)</f>
        <v>0</v>
      </c>
      <c r="BT520" s="11">
        <f>IF($AG520,SUMPRODUCT(AZ$2:AZ520,$AH$2:$AH520)/SUM($AH$2:$AH520),0)</f>
        <v>0</v>
      </c>
      <c r="BU520" s="11">
        <f>IF($AG520,SUMPRODUCT(BA$2:BA520,$AH$2:$AH520)/SUM($AH$2:$AH520),0)</f>
        <v>0</v>
      </c>
      <c r="BV520" s="11"/>
      <c r="BW520" s="109" cm="1">
        <f t="array" ref="BW520">IF($AG520,SQRT(SUMPRODUCT($AH$2:$AH520, (AI$2:AI520-BC520)^2)/(SUM($AH$2:$AH520)-1)),0)</f>
        <v>0</v>
      </c>
      <c r="BX520" s="109" cm="1">
        <f t="array" ref="BX520">IF($AG520,SQRT(SUMPRODUCT($AH$2:$AH520, (AJ$2:AJ520-BD520)^2)/(SUM($AH$2:$AH520)-1)),0)</f>
        <v>0</v>
      </c>
      <c r="BY520" s="109" cm="1">
        <f t="array" ref="BY520">IF($AG520,SQRT(SUMPRODUCT($AH$2:$AH520, (AK$2:AK520-BE520)^2)/(SUM($AH$2:$AH520)-1)),0)</f>
        <v>0</v>
      </c>
      <c r="BZ520" s="109" cm="1">
        <f t="array" ref="BZ520">IF($AG520,SQRT(SUMPRODUCT($AH$2:$AH520, (AL$2:AL520-BF520)^2)/(SUM($AH$2:$AH520)-1)),0)</f>
        <v>0</v>
      </c>
      <c r="CA520" s="109" cm="1">
        <f t="array" ref="CA520">IF($AG520,SQRT(SUMPRODUCT($AH$2:$AH520, (AM$2:AM520-BG520)^2)/(SUM($AH$2:$AH520)-1)),0)</f>
        <v>0</v>
      </c>
      <c r="CB520" s="109" cm="1">
        <f t="array" ref="CB520">IF($AG520,SQRT(SUMPRODUCT($AH$2:$AH520, (AN$2:AN520-BH520)^2)/(SUM($AH$2:$AH520)-1)),0)</f>
        <v>0</v>
      </c>
      <c r="CC520" s="109" cm="1">
        <f t="array" ref="CC520">IF($AG520,SQRT(SUMPRODUCT($AH$2:$AH520, (AO$2:AO520-BI520)^2)/(SUM($AH$2:$AH520)-1)),0)</f>
        <v>0</v>
      </c>
      <c r="CD520" s="109" cm="1">
        <f t="array" ref="CD520">IF($AG520,SQRT(SUMPRODUCT($AH$2:$AH520, (AP$2:AP520-BJ520)^2)/(SUM($AH$2:$AH520)-1)),0)</f>
        <v>0</v>
      </c>
      <c r="CE520" s="109" cm="1">
        <f t="array" ref="CE520">IF($AG520,SQRT(SUMPRODUCT($AH$2:$AH520, (AQ$2:AQ520-BK520)^2)/(SUM($AH$2:$AH520)-1)),0)</f>
        <v>0</v>
      </c>
      <c r="CF520" s="109" cm="1">
        <f t="array" ref="CF520">IF($AG520,SQRT(SUMPRODUCT($AH$2:$AH520, (AR$2:AR520-BL520)^2)/(SUM($AH$2:$AH520)-1)),0)</f>
        <v>0</v>
      </c>
      <c r="CG520" s="109" cm="1">
        <f t="array" ref="CG520">IF($AG520,SQRT(SUMPRODUCT($AH$2:$AH520, (AS$2:AS520-BM520)^2)/(SUM($AH$2:$AH520)-1)),0)</f>
        <v>0</v>
      </c>
      <c r="CH520" s="109" cm="1">
        <f t="array" ref="CH520">IF($AG520,SQRT(SUMPRODUCT($AH$2:$AH520, (AT$2:AT520-BN520)^2)/(SUM($AH$2:$AH520)-1)),0)</f>
        <v>0</v>
      </c>
      <c r="CI520" s="109" cm="1">
        <f t="array" ref="CI520">IF($AG520,SQRT(SUMPRODUCT($AH$2:$AH520, (AU$2:AU520-BO520)^2)/(SUM($AH$2:$AH520)-1)),0)</f>
        <v>0</v>
      </c>
      <c r="CJ520" s="109" cm="1">
        <f t="array" ref="CJ520">IF($AG520,SQRT(SUMPRODUCT($AH$2:$AH520, (AV$2:AV520-BP520)^2)/(SUM($AH$2:$AH520)-1)),0)</f>
        <v>0</v>
      </c>
      <c r="CK520" s="109" cm="1">
        <f t="array" ref="CK520">IF($AG520,SQRT(SUMPRODUCT($AH$2:$AH520, (AW$2:AW520-BQ520)^2)/(SUM($AH$2:$AH520)-1)),0)</f>
        <v>0</v>
      </c>
      <c r="CL520" s="109" cm="1">
        <f t="array" ref="CL520">IF($AG520,SQRT(SUMPRODUCT($AH$2:$AH520, (AX$2:AX520-BR520)^2)/(SUM($AH$2:$AH520)-1)),0)</f>
        <v>0</v>
      </c>
      <c r="CM520" s="109" cm="1">
        <f t="array" ref="CM520">IF($AG520,SQRT(SUMPRODUCT($AH$2:$AH520, (AY$2:AY520-BS520)^2)/(SUM($AH$2:$AH520)-1)),0)</f>
        <v>0</v>
      </c>
      <c r="CN520" s="109" cm="1">
        <f t="array" ref="CN520">IF($AG520,SQRT(SUMPRODUCT($AH$2:$AH520, (AZ$2:AZ520-BT520)^2)/(SUM($AH$2:$AH520)-1)),0)</f>
        <v>0</v>
      </c>
      <c r="CO520" s="109" cm="1">
        <f t="array" ref="CO520">IF($AG520,SQRT(SUMPRODUCT($AH$2:$AH520, (BA$2:BA520-BU520)^2)/(SUM($AH$2:$AH520)-1)),0)</f>
        <v>0</v>
      </c>
    </row>
    <row r="521" spans="34:93" x14ac:dyDescent="0.25">
      <c r="AH521" s="99" t="str">
        <f t="shared" si="130"/>
        <v/>
      </c>
      <c r="AI521" s="11">
        <f t="shared" ca="1" si="133"/>
        <v>0</v>
      </c>
      <c r="AJ521" s="11">
        <f t="shared" ca="1" si="133"/>
        <v>0</v>
      </c>
      <c r="AK521" s="11">
        <f t="shared" ca="1" si="133"/>
        <v>0</v>
      </c>
      <c r="AL521" s="11">
        <f t="shared" ca="1" si="133"/>
        <v>0</v>
      </c>
      <c r="AM521" s="11">
        <f t="shared" ca="1" si="133"/>
        <v>0</v>
      </c>
      <c r="AN521" s="11">
        <f t="shared" ca="1" si="133"/>
        <v>0</v>
      </c>
      <c r="AO521" s="11">
        <f t="shared" ca="1" si="133"/>
        <v>0</v>
      </c>
      <c r="AP521" s="11">
        <f t="shared" ca="1" si="133"/>
        <v>0</v>
      </c>
      <c r="AQ521" s="11">
        <f t="shared" ca="1" si="133"/>
        <v>0</v>
      </c>
      <c r="AR521" s="11">
        <f t="shared" ca="1" si="133"/>
        <v>0</v>
      </c>
      <c r="AS521" s="11">
        <f t="shared" ca="1" si="134"/>
        <v>0</v>
      </c>
      <c r="AT521" s="11">
        <f t="shared" ca="1" si="134"/>
        <v>0</v>
      </c>
      <c r="AU521" s="11">
        <f t="shared" ca="1" si="134"/>
        <v>0</v>
      </c>
      <c r="AV521" s="11">
        <f t="shared" ca="1" si="134"/>
        <v>0</v>
      </c>
      <c r="AW521" s="11">
        <f t="shared" ca="1" si="134"/>
        <v>0</v>
      </c>
      <c r="AX521" s="11">
        <f t="shared" ca="1" si="134"/>
        <v>0</v>
      </c>
      <c r="AY521" s="11">
        <f t="shared" ca="1" si="134"/>
        <v>0</v>
      </c>
      <c r="AZ521" s="11">
        <f t="shared" ca="1" si="134"/>
        <v>0</v>
      </c>
      <c r="BA521" s="11">
        <f t="shared" ca="1" si="134"/>
        <v>0</v>
      </c>
      <c r="BB521" s="11"/>
      <c r="BC521" s="11">
        <f>IF($AG521,SUMPRODUCT(AI$2:AI521,$AH$2:$AH521)/SUM($AH$2:$AH521),0)</f>
        <v>0</v>
      </c>
      <c r="BD521" s="11">
        <f>IF($AG521,SUMPRODUCT(AJ$2:AJ521,$AH$2:$AH521)/SUM($AH$2:$AH521),0)</f>
        <v>0</v>
      </c>
      <c r="BE521" s="11">
        <f>IF($AG521,SUMPRODUCT(AK$2:AK521,$AH$2:$AH521)/SUM($AH$2:$AH521),0)</f>
        <v>0</v>
      </c>
      <c r="BF521" s="11">
        <f>IF($AG521,SUMPRODUCT(AL$2:AL521,$AH$2:$AH521)/SUM($AH$2:$AH521),0)</f>
        <v>0</v>
      </c>
      <c r="BG521" s="11">
        <f>IF($AG521,SUMPRODUCT(AM$2:AM521,$AH$2:$AH521)/SUM($AH$2:$AH521),0)</f>
        <v>0</v>
      </c>
      <c r="BH521" s="11">
        <f>IF($AG521,SUMPRODUCT(AN$2:AN521,$AH$2:$AH521)/SUM($AH$2:$AH521),0)</f>
        <v>0</v>
      </c>
      <c r="BI521" s="11">
        <f>IF($AG521,SUMPRODUCT(AO$2:AO521,$AH$2:$AH521)/SUM($AH$2:$AH521),0)</f>
        <v>0</v>
      </c>
      <c r="BJ521" s="11">
        <f>IF($AG521,SUMPRODUCT(AP$2:AP521,$AH$2:$AH521)/SUM($AH$2:$AH521),0)</f>
        <v>0</v>
      </c>
      <c r="BK521" s="11">
        <f>IF($AG521,SUMPRODUCT(AQ$2:AQ521,$AH$2:$AH521)/SUM($AH$2:$AH521),0)</f>
        <v>0</v>
      </c>
      <c r="BL521" s="11">
        <f>IF($AG521,SUMPRODUCT(AR$2:AR521,$AH$2:$AH521)/SUM($AH$2:$AH521),0)</f>
        <v>0</v>
      </c>
      <c r="BM521" s="11">
        <f>IF($AG521,SUMPRODUCT(AS$2:AS521,$AH$2:$AH521)/SUM($AH$2:$AH521),0)</f>
        <v>0</v>
      </c>
      <c r="BN521" s="11">
        <f>IF($AG521,SUMPRODUCT(AT$2:AT521,$AH$2:$AH521)/SUM($AH$2:$AH521),0)</f>
        <v>0</v>
      </c>
      <c r="BO521" s="11">
        <f>IF($AG521,SUMPRODUCT(AU$2:AU521,$AH$2:$AH521)/SUM($AH$2:$AH521),0)</f>
        <v>0</v>
      </c>
      <c r="BP521" s="11">
        <f>IF($AG521,SUMPRODUCT(AV$2:AV521,$AH$2:$AH521)/SUM($AH$2:$AH521),0)</f>
        <v>0</v>
      </c>
      <c r="BQ521" s="11">
        <f>IF($AG521,SUMPRODUCT(AW$2:AW521,$AH$2:$AH521)/SUM($AH$2:$AH521),0)</f>
        <v>0</v>
      </c>
      <c r="BR521" s="11">
        <f>IF($AG521,SUMPRODUCT(AX$2:AX521,$AH$2:$AH521)/SUM($AH$2:$AH521),0)</f>
        <v>0</v>
      </c>
      <c r="BS521" s="11">
        <f>IF($AG521,SUMPRODUCT(AY$2:AY521,$AH$2:$AH521)/SUM($AH$2:$AH521),0)</f>
        <v>0</v>
      </c>
      <c r="BT521" s="11">
        <f>IF($AG521,SUMPRODUCT(AZ$2:AZ521,$AH$2:$AH521)/SUM($AH$2:$AH521),0)</f>
        <v>0</v>
      </c>
      <c r="BU521" s="11">
        <f>IF($AG521,SUMPRODUCT(BA$2:BA521,$AH$2:$AH521)/SUM($AH$2:$AH521),0)</f>
        <v>0</v>
      </c>
      <c r="BV521" s="11"/>
      <c r="BW521" s="109" cm="1">
        <f t="array" ref="BW521">IF($AG521,SQRT(SUMPRODUCT($AH$2:$AH521, (AI$2:AI521-BC521)^2)/(SUM($AH$2:$AH521)-1)),0)</f>
        <v>0</v>
      </c>
      <c r="BX521" s="109" cm="1">
        <f t="array" ref="BX521">IF($AG521,SQRT(SUMPRODUCT($AH$2:$AH521, (AJ$2:AJ521-BD521)^2)/(SUM($AH$2:$AH521)-1)),0)</f>
        <v>0</v>
      </c>
      <c r="BY521" s="109" cm="1">
        <f t="array" ref="BY521">IF($AG521,SQRT(SUMPRODUCT($AH$2:$AH521, (AK$2:AK521-BE521)^2)/(SUM($AH$2:$AH521)-1)),0)</f>
        <v>0</v>
      </c>
      <c r="BZ521" s="109" cm="1">
        <f t="array" ref="BZ521">IF($AG521,SQRT(SUMPRODUCT($AH$2:$AH521, (AL$2:AL521-BF521)^2)/(SUM($AH$2:$AH521)-1)),0)</f>
        <v>0</v>
      </c>
      <c r="CA521" s="109" cm="1">
        <f t="array" ref="CA521">IF($AG521,SQRT(SUMPRODUCT($AH$2:$AH521, (AM$2:AM521-BG521)^2)/(SUM($AH$2:$AH521)-1)),0)</f>
        <v>0</v>
      </c>
      <c r="CB521" s="109" cm="1">
        <f t="array" ref="CB521">IF($AG521,SQRT(SUMPRODUCT($AH$2:$AH521, (AN$2:AN521-BH521)^2)/(SUM($AH$2:$AH521)-1)),0)</f>
        <v>0</v>
      </c>
      <c r="CC521" s="109" cm="1">
        <f t="array" ref="CC521">IF($AG521,SQRT(SUMPRODUCT($AH$2:$AH521, (AO$2:AO521-BI521)^2)/(SUM($AH$2:$AH521)-1)),0)</f>
        <v>0</v>
      </c>
      <c r="CD521" s="109" cm="1">
        <f t="array" ref="CD521">IF($AG521,SQRT(SUMPRODUCT($AH$2:$AH521, (AP$2:AP521-BJ521)^2)/(SUM($AH$2:$AH521)-1)),0)</f>
        <v>0</v>
      </c>
      <c r="CE521" s="109" cm="1">
        <f t="array" ref="CE521">IF($AG521,SQRT(SUMPRODUCT($AH$2:$AH521, (AQ$2:AQ521-BK521)^2)/(SUM($AH$2:$AH521)-1)),0)</f>
        <v>0</v>
      </c>
      <c r="CF521" s="109" cm="1">
        <f t="array" ref="CF521">IF($AG521,SQRT(SUMPRODUCT($AH$2:$AH521, (AR$2:AR521-BL521)^2)/(SUM($AH$2:$AH521)-1)),0)</f>
        <v>0</v>
      </c>
      <c r="CG521" s="109" cm="1">
        <f t="array" ref="CG521">IF($AG521,SQRT(SUMPRODUCT($AH$2:$AH521, (AS$2:AS521-BM521)^2)/(SUM($AH$2:$AH521)-1)),0)</f>
        <v>0</v>
      </c>
      <c r="CH521" s="109" cm="1">
        <f t="array" ref="CH521">IF($AG521,SQRT(SUMPRODUCT($AH$2:$AH521, (AT$2:AT521-BN521)^2)/(SUM($AH$2:$AH521)-1)),0)</f>
        <v>0</v>
      </c>
      <c r="CI521" s="109" cm="1">
        <f t="array" ref="CI521">IF($AG521,SQRT(SUMPRODUCT($AH$2:$AH521, (AU$2:AU521-BO521)^2)/(SUM($AH$2:$AH521)-1)),0)</f>
        <v>0</v>
      </c>
      <c r="CJ521" s="109" cm="1">
        <f t="array" ref="CJ521">IF($AG521,SQRT(SUMPRODUCT($AH$2:$AH521, (AV$2:AV521-BP521)^2)/(SUM($AH$2:$AH521)-1)),0)</f>
        <v>0</v>
      </c>
      <c r="CK521" s="109" cm="1">
        <f t="array" ref="CK521">IF($AG521,SQRT(SUMPRODUCT($AH$2:$AH521, (AW$2:AW521-BQ521)^2)/(SUM($AH$2:$AH521)-1)),0)</f>
        <v>0</v>
      </c>
      <c r="CL521" s="109" cm="1">
        <f t="array" ref="CL521">IF($AG521,SQRT(SUMPRODUCT($AH$2:$AH521, (AX$2:AX521-BR521)^2)/(SUM($AH$2:$AH521)-1)),0)</f>
        <v>0</v>
      </c>
      <c r="CM521" s="109" cm="1">
        <f t="array" ref="CM521">IF($AG521,SQRT(SUMPRODUCT($AH$2:$AH521, (AY$2:AY521-BS521)^2)/(SUM($AH$2:$AH521)-1)),0)</f>
        <v>0</v>
      </c>
      <c r="CN521" s="109" cm="1">
        <f t="array" ref="CN521">IF($AG521,SQRT(SUMPRODUCT($AH$2:$AH521, (AZ$2:AZ521-BT521)^2)/(SUM($AH$2:$AH521)-1)),0)</f>
        <v>0</v>
      </c>
      <c r="CO521" s="109" cm="1">
        <f t="array" ref="CO521">IF($AG521,SQRT(SUMPRODUCT($AH$2:$AH521, (BA$2:BA521-BU521)^2)/(SUM($AH$2:$AH521)-1)),0)</f>
        <v>0</v>
      </c>
    </row>
    <row r="522" spans="34:93" x14ac:dyDescent="0.25">
      <c r="AH522" s="99" t="str">
        <f t="shared" si="130"/>
        <v/>
      </c>
      <c r="AI522" s="11">
        <f t="shared" ref="AI522:AR531" ca="1" si="135">IF(AI$1&lt;&gt;0,SUMIFS(INDIRECT(AI$1), Fecha,$AG522),0)</f>
        <v>0</v>
      </c>
      <c r="AJ522" s="11">
        <f t="shared" ca="1" si="135"/>
        <v>0</v>
      </c>
      <c r="AK522" s="11">
        <f t="shared" ca="1" si="135"/>
        <v>0</v>
      </c>
      <c r="AL522" s="11">
        <f t="shared" ca="1" si="135"/>
        <v>0</v>
      </c>
      <c r="AM522" s="11">
        <f t="shared" ca="1" si="135"/>
        <v>0</v>
      </c>
      <c r="AN522" s="11">
        <f t="shared" ca="1" si="135"/>
        <v>0</v>
      </c>
      <c r="AO522" s="11">
        <f t="shared" ca="1" si="135"/>
        <v>0</v>
      </c>
      <c r="AP522" s="11">
        <f t="shared" ca="1" si="135"/>
        <v>0</v>
      </c>
      <c r="AQ522" s="11">
        <f t="shared" ca="1" si="135"/>
        <v>0</v>
      </c>
      <c r="AR522" s="11">
        <f t="shared" ca="1" si="135"/>
        <v>0</v>
      </c>
      <c r="AS522" s="11">
        <f t="shared" ref="AS522:BA531" ca="1" si="136">IF(AS$1&lt;&gt;0,SUMIFS(INDIRECT(AS$1), Fecha,$AG522),0)</f>
        <v>0</v>
      </c>
      <c r="AT522" s="11">
        <f t="shared" ca="1" si="136"/>
        <v>0</v>
      </c>
      <c r="AU522" s="11">
        <f t="shared" ca="1" si="136"/>
        <v>0</v>
      </c>
      <c r="AV522" s="11">
        <f t="shared" ca="1" si="136"/>
        <v>0</v>
      </c>
      <c r="AW522" s="11">
        <f t="shared" ca="1" si="136"/>
        <v>0</v>
      </c>
      <c r="AX522" s="11">
        <f t="shared" ca="1" si="136"/>
        <v>0</v>
      </c>
      <c r="AY522" s="11">
        <f t="shared" ca="1" si="136"/>
        <v>0</v>
      </c>
      <c r="AZ522" s="11">
        <f t="shared" ca="1" si="136"/>
        <v>0</v>
      </c>
      <c r="BA522" s="11">
        <f t="shared" ca="1" si="136"/>
        <v>0</v>
      </c>
      <c r="BB522" s="11"/>
      <c r="BC522" s="11">
        <f>IF($AG522,SUMPRODUCT(AI$2:AI522,$AH$2:$AH522)/SUM($AH$2:$AH522),0)</f>
        <v>0</v>
      </c>
      <c r="BD522" s="11">
        <f>IF($AG522,SUMPRODUCT(AJ$2:AJ522,$AH$2:$AH522)/SUM($AH$2:$AH522),0)</f>
        <v>0</v>
      </c>
      <c r="BE522" s="11">
        <f>IF($AG522,SUMPRODUCT(AK$2:AK522,$AH$2:$AH522)/SUM($AH$2:$AH522),0)</f>
        <v>0</v>
      </c>
      <c r="BF522" s="11">
        <f>IF($AG522,SUMPRODUCT(AL$2:AL522,$AH$2:$AH522)/SUM($AH$2:$AH522),0)</f>
        <v>0</v>
      </c>
      <c r="BG522" s="11">
        <f>IF($AG522,SUMPRODUCT(AM$2:AM522,$AH$2:$AH522)/SUM($AH$2:$AH522),0)</f>
        <v>0</v>
      </c>
      <c r="BH522" s="11">
        <f>IF($AG522,SUMPRODUCT(AN$2:AN522,$AH$2:$AH522)/SUM($AH$2:$AH522),0)</f>
        <v>0</v>
      </c>
      <c r="BI522" s="11">
        <f>IF($AG522,SUMPRODUCT(AO$2:AO522,$AH$2:$AH522)/SUM($AH$2:$AH522),0)</f>
        <v>0</v>
      </c>
      <c r="BJ522" s="11">
        <f>IF($AG522,SUMPRODUCT(AP$2:AP522,$AH$2:$AH522)/SUM($AH$2:$AH522),0)</f>
        <v>0</v>
      </c>
      <c r="BK522" s="11">
        <f>IF($AG522,SUMPRODUCT(AQ$2:AQ522,$AH$2:$AH522)/SUM($AH$2:$AH522),0)</f>
        <v>0</v>
      </c>
      <c r="BL522" s="11">
        <f>IF($AG522,SUMPRODUCT(AR$2:AR522,$AH$2:$AH522)/SUM($AH$2:$AH522),0)</f>
        <v>0</v>
      </c>
      <c r="BM522" s="11">
        <f>IF($AG522,SUMPRODUCT(AS$2:AS522,$AH$2:$AH522)/SUM($AH$2:$AH522),0)</f>
        <v>0</v>
      </c>
      <c r="BN522" s="11">
        <f>IF($AG522,SUMPRODUCT(AT$2:AT522,$AH$2:$AH522)/SUM($AH$2:$AH522),0)</f>
        <v>0</v>
      </c>
      <c r="BO522" s="11">
        <f>IF($AG522,SUMPRODUCT(AU$2:AU522,$AH$2:$AH522)/SUM($AH$2:$AH522),0)</f>
        <v>0</v>
      </c>
      <c r="BP522" s="11">
        <f>IF($AG522,SUMPRODUCT(AV$2:AV522,$AH$2:$AH522)/SUM($AH$2:$AH522),0)</f>
        <v>0</v>
      </c>
      <c r="BQ522" s="11">
        <f>IF($AG522,SUMPRODUCT(AW$2:AW522,$AH$2:$AH522)/SUM($AH$2:$AH522),0)</f>
        <v>0</v>
      </c>
      <c r="BR522" s="11">
        <f>IF($AG522,SUMPRODUCT(AX$2:AX522,$AH$2:$AH522)/SUM($AH$2:$AH522),0)</f>
        <v>0</v>
      </c>
      <c r="BS522" s="11">
        <f>IF($AG522,SUMPRODUCT(AY$2:AY522,$AH$2:$AH522)/SUM($AH$2:$AH522),0)</f>
        <v>0</v>
      </c>
      <c r="BT522" s="11">
        <f>IF($AG522,SUMPRODUCT(AZ$2:AZ522,$AH$2:$AH522)/SUM($AH$2:$AH522),0)</f>
        <v>0</v>
      </c>
      <c r="BU522" s="11">
        <f>IF($AG522,SUMPRODUCT(BA$2:BA522,$AH$2:$AH522)/SUM($AH$2:$AH522),0)</f>
        <v>0</v>
      </c>
      <c r="BV522" s="11"/>
      <c r="BW522" s="109" cm="1">
        <f t="array" ref="BW522">IF($AG522,SQRT(SUMPRODUCT($AH$2:$AH522, (AI$2:AI522-BC522)^2)/(SUM($AH$2:$AH522)-1)),0)</f>
        <v>0</v>
      </c>
      <c r="BX522" s="109" cm="1">
        <f t="array" ref="BX522">IF($AG522,SQRT(SUMPRODUCT($AH$2:$AH522, (AJ$2:AJ522-BD522)^2)/(SUM($AH$2:$AH522)-1)),0)</f>
        <v>0</v>
      </c>
      <c r="BY522" s="109" cm="1">
        <f t="array" ref="BY522">IF($AG522,SQRT(SUMPRODUCT($AH$2:$AH522, (AK$2:AK522-BE522)^2)/(SUM($AH$2:$AH522)-1)),0)</f>
        <v>0</v>
      </c>
      <c r="BZ522" s="109" cm="1">
        <f t="array" ref="BZ522">IF($AG522,SQRT(SUMPRODUCT($AH$2:$AH522, (AL$2:AL522-BF522)^2)/(SUM($AH$2:$AH522)-1)),0)</f>
        <v>0</v>
      </c>
      <c r="CA522" s="109" cm="1">
        <f t="array" ref="CA522">IF($AG522,SQRT(SUMPRODUCT($AH$2:$AH522, (AM$2:AM522-BG522)^2)/(SUM($AH$2:$AH522)-1)),0)</f>
        <v>0</v>
      </c>
      <c r="CB522" s="109" cm="1">
        <f t="array" ref="CB522">IF($AG522,SQRT(SUMPRODUCT($AH$2:$AH522, (AN$2:AN522-BH522)^2)/(SUM($AH$2:$AH522)-1)),0)</f>
        <v>0</v>
      </c>
      <c r="CC522" s="109" cm="1">
        <f t="array" ref="CC522">IF($AG522,SQRT(SUMPRODUCT($AH$2:$AH522, (AO$2:AO522-BI522)^2)/(SUM($AH$2:$AH522)-1)),0)</f>
        <v>0</v>
      </c>
      <c r="CD522" s="109" cm="1">
        <f t="array" ref="CD522">IF($AG522,SQRT(SUMPRODUCT($AH$2:$AH522, (AP$2:AP522-BJ522)^2)/(SUM($AH$2:$AH522)-1)),0)</f>
        <v>0</v>
      </c>
      <c r="CE522" s="109" cm="1">
        <f t="array" ref="CE522">IF($AG522,SQRT(SUMPRODUCT($AH$2:$AH522, (AQ$2:AQ522-BK522)^2)/(SUM($AH$2:$AH522)-1)),0)</f>
        <v>0</v>
      </c>
      <c r="CF522" s="109" cm="1">
        <f t="array" ref="CF522">IF($AG522,SQRT(SUMPRODUCT($AH$2:$AH522, (AR$2:AR522-BL522)^2)/(SUM($AH$2:$AH522)-1)),0)</f>
        <v>0</v>
      </c>
      <c r="CG522" s="109" cm="1">
        <f t="array" ref="CG522">IF($AG522,SQRT(SUMPRODUCT($AH$2:$AH522, (AS$2:AS522-BM522)^2)/(SUM($AH$2:$AH522)-1)),0)</f>
        <v>0</v>
      </c>
      <c r="CH522" s="109" cm="1">
        <f t="array" ref="CH522">IF($AG522,SQRT(SUMPRODUCT($AH$2:$AH522, (AT$2:AT522-BN522)^2)/(SUM($AH$2:$AH522)-1)),0)</f>
        <v>0</v>
      </c>
      <c r="CI522" s="109" cm="1">
        <f t="array" ref="CI522">IF($AG522,SQRT(SUMPRODUCT($AH$2:$AH522, (AU$2:AU522-BO522)^2)/(SUM($AH$2:$AH522)-1)),0)</f>
        <v>0</v>
      </c>
      <c r="CJ522" s="109" cm="1">
        <f t="array" ref="CJ522">IF($AG522,SQRT(SUMPRODUCT($AH$2:$AH522, (AV$2:AV522-BP522)^2)/(SUM($AH$2:$AH522)-1)),0)</f>
        <v>0</v>
      </c>
      <c r="CK522" s="109" cm="1">
        <f t="array" ref="CK522">IF($AG522,SQRT(SUMPRODUCT($AH$2:$AH522, (AW$2:AW522-BQ522)^2)/(SUM($AH$2:$AH522)-1)),0)</f>
        <v>0</v>
      </c>
      <c r="CL522" s="109" cm="1">
        <f t="array" ref="CL522">IF($AG522,SQRT(SUMPRODUCT($AH$2:$AH522, (AX$2:AX522-BR522)^2)/(SUM($AH$2:$AH522)-1)),0)</f>
        <v>0</v>
      </c>
      <c r="CM522" s="109" cm="1">
        <f t="array" ref="CM522">IF($AG522,SQRT(SUMPRODUCT($AH$2:$AH522, (AY$2:AY522-BS522)^2)/(SUM($AH$2:$AH522)-1)),0)</f>
        <v>0</v>
      </c>
      <c r="CN522" s="109" cm="1">
        <f t="array" ref="CN522">IF($AG522,SQRT(SUMPRODUCT($AH$2:$AH522, (AZ$2:AZ522-BT522)^2)/(SUM($AH$2:$AH522)-1)),0)</f>
        <v>0</v>
      </c>
      <c r="CO522" s="109" cm="1">
        <f t="array" ref="CO522">IF($AG522,SQRT(SUMPRODUCT($AH$2:$AH522, (BA$2:BA522-BU522)^2)/(SUM($AH$2:$AH522)-1)),0)</f>
        <v>0</v>
      </c>
    </row>
    <row r="523" spans="34:93" x14ac:dyDescent="0.25">
      <c r="AH523" s="99" t="str">
        <f t="shared" si="130"/>
        <v/>
      </c>
      <c r="AI523" s="11">
        <f t="shared" ca="1" si="135"/>
        <v>0</v>
      </c>
      <c r="AJ523" s="11">
        <f t="shared" ca="1" si="135"/>
        <v>0</v>
      </c>
      <c r="AK523" s="11">
        <f t="shared" ca="1" si="135"/>
        <v>0</v>
      </c>
      <c r="AL523" s="11">
        <f t="shared" ca="1" si="135"/>
        <v>0</v>
      </c>
      <c r="AM523" s="11">
        <f t="shared" ca="1" si="135"/>
        <v>0</v>
      </c>
      <c r="AN523" s="11">
        <f t="shared" ca="1" si="135"/>
        <v>0</v>
      </c>
      <c r="AO523" s="11">
        <f t="shared" ca="1" si="135"/>
        <v>0</v>
      </c>
      <c r="AP523" s="11">
        <f t="shared" ca="1" si="135"/>
        <v>0</v>
      </c>
      <c r="AQ523" s="11">
        <f t="shared" ca="1" si="135"/>
        <v>0</v>
      </c>
      <c r="AR523" s="11">
        <f t="shared" ca="1" si="135"/>
        <v>0</v>
      </c>
      <c r="AS523" s="11">
        <f t="shared" ca="1" si="136"/>
        <v>0</v>
      </c>
      <c r="AT523" s="11">
        <f t="shared" ca="1" si="136"/>
        <v>0</v>
      </c>
      <c r="AU523" s="11">
        <f t="shared" ca="1" si="136"/>
        <v>0</v>
      </c>
      <c r="AV523" s="11">
        <f t="shared" ca="1" si="136"/>
        <v>0</v>
      </c>
      <c r="AW523" s="11">
        <f t="shared" ca="1" si="136"/>
        <v>0</v>
      </c>
      <c r="AX523" s="11">
        <f t="shared" ca="1" si="136"/>
        <v>0</v>
      </c>
      <c r="AY523" s="11">
        <f t="shared" ca="1" si="136"/>
        <v>0</v>
      </c>
      <c r="AZ523" s="11">
        <f t="shared" ca="1" si="136"/>
        <v>0</v>
      </c>
      <c r="BA523" s="11">
        <f t="shared" ca="1" si="136"/>
        <v>0</v>
      </c>
      <c r="BB523" s="11"/>
      <c r="BC523" s="11">
        <f>IF($AG523,SUMPRODUCT(AI$2:AI523,$AH$2:$AH523)/SUM($AH$2:$AH523),0)</f>
        <v>0</v>
      </c>
      <c r="BD523" s="11">
        <f>IF($AG523,SUMPRODUCT(AJ$2:AJ523,$AH$2:$AH523)/SUM($AH$2:$AH523),0)</f>
        <v>0</v>
      </c>
      <c r="BE523" s="11">
        <f>IF($AG523,SUMPRODUCT(AK$2:AK523,$AH$2:$AH523)/SUM($AH$2:$AH523),0)</f>
        <v>0</v>
      </c>
      <c r="BF523" s="11">
        <f>IF($AG523,SUMPRODUCT(AL$2:AL523,$AH$2:$AH523)/SUM($AH$2:$AH523),0)</f>
        <v>0</v>
      </c>
      <c r="BG523" s="11">
        <f>IF($AG523,SUMPRODUCT(AM$2:AM523,$AH$2:$AH523)/SUM($AH$2:$AH523),0)</f>
        <v>0</v>
      </c>
      <c r="BH523" s="11">
        <f>IF($AG523,SUMPRODUCT(AN$2:AN523,$AH$2:$AH523)/SUM($AH$2:$AH523),0)</f>
        <v>0</v>
      </c>
      <c r="BI523" s="11">
        <f>IF($AG523,SUMPRODUCT(AO$2:AO523,$AH$2:$AH523)/SUM($AH$2:$AH523),0)</f>
        <v>0</v>
      </c>
      <c r="BJ523" s="11">
        <f>IF($AG523,SUMPRODUCT(AP$2:AP523,$AH$2:$AH523)/SUM($AH$2:$AH523),0)</f>
        <v>0</v>
      </c>
      <c r="BK523" s="11">
        <f>IF($AG523,SUMPRODUCT(AQ$2:AQ523,$AH$2:$AH523)/SUM($AH$2:$AH523),0)</f>
        <v>0</v>
      </c>
      <c r="BL523" s="11">
        <f>IF($AG523,SUMPRODUCT(AR$2:AR523,$AH$2:$AH523)/SUM($AH$2:$AH523),0)</f>
        <v>0</v>
      </c>
      <c r="BM523" s="11">
        <f>IF($AG523,SUMPRODUCT(AS$2:AS523,$AH$2:$AH523)/SUM($AH$2:$AH523),0)</f>
        <v>0</v>
      </c>
      <c r="BN523" s="11">
        <f>IF($AG523,SUMPRODUCT(AT$2:AT523,$AH$2:$AH523)/SUM($AH$2:$AH523),0)</f>
        <v>0</v>
      </c>
      <c r="BO523" s="11">
        <f>IF($AG523,SUMPRODUCT(AU$2:AU523,$AH$2:$AH523)/SUM($AH$2:$AH523),0)</f>
        <v>0</v>
      </c>
      <c r="BP523" s="11">
        <f>IF($AG523,SUMPRODUCT(AV$2:AV523,$AH$2:$AH523)/SUM($AH$2:$AH523),0)</f>
        <v>0</v>
      </c>
      <c r="BQ523" s="11">
        <f>IF($AG523,SUMPRODUCT(AW$2:AW523,$AH$2:$AH523)/SUM($AH$2:$AH523),0)</f>
        <v>0</v>
      </c>
      <c r="BR523" s="11">
        <f>IF($AG523,SUMPRODUCT(AX$2:AX523,$AH$2:$AH523)/SUM($AH$2:$AH523),0)</f>
        <v>0</v>
      </c>
      <c r="BS523" s="11">
        <f>IF($AG523,SUMPRODUCT(AY$2:AY523,$AH$2:$AH523)/SUM($AH$2:$AH523),0)</f>
        <v>0</v>
      </c>
      <c r="BT523" s="11">
        <f>IF($AG523,SUMPRODUCT(AZ$2:AZ523,$AH$2:$AH523)/SUM($AH$2:$AH523),0)</f>
        <v>0</v>
      </c>
      <c r="BU523" s="11">
        <f>IF($AG523,SUMPRODUCT(BA$2:BA523,$AH$2:$AH523)/SUM($AH$2:$AH523),0)</f>
        <v>0</v>
      </c>
      <c r="BV523" s="11"/>
      <c r="BW523" s="109" cm="1">
        <f t="array" ref="BW523">IF($AG523,SQRT(SUMPRODUCT($AH$2:$AH523, (AI$2:AI523-BC523)^2)/(SUM($AH$2:$AH523)-1)),0)</f>
        <v>0</v>
      </c>
      <c r="BX523" s="109" cm="1">
        <f t="array" ref="BX523">IF($AG523,SQRT(SUMPRODUCT($AH$2:$AH523, (AJ$2:AJ523-BD523)^2)/(SUM($AH$2:$AH523)-1)),0)</f>
        <v>0</v>
      </c>
      <c r="BY523" s="109" cm="1">
        <f t="array" ref="BY523">IF($AG523,SQRT(SUMPRODUCT($AH$2:$AH523, (AK$2:AK523-BE523)^2)/(SUM($AH$2:$AH523)-1)),0)</f>
        <v>0</v>
      </c>
      <c r="BZ523" s="109" cm="1">
        <f t="array" ref="BZ523">IF($AG523,SQRT(SUMPRODUCT($AH$2:$AH523, (AL$2:AL523-BF523)^2)/(SUM($AH$2:$AH523)-1)),0)</f>
        <v>0</v>
      </c>
      <c r="CA523" s="109" cm="1">
        <f t="array" ref="CA523">IF($AG523,SQRT(SUMPRODUCT($AH$2:$AH523, (AM$2:AM523-BG523)^2)/(SUM($AH$2:$AH523)-1)),0)</f>
        <v>0</v>
      </c>
      <c r="CB523" s="109" cm="1">
        <f t="array" ref="CB523">IF($AG523,SQRT(SUMPRODUCT($AH$2:$AH523, (AN$2:AN523-BH523)^2)/(SUM($AH$2:$AH523)-1)),0)</f>
        <v>0</v>
      </c>
      <c r="CC523" s="109" cm="1">
        <f t="array" ref="CC523">IF($AG523,SQRT(SUMPRODUCT($AH$2:$AH523, (AO$2:AO523-BI523)^2)/(SUM($AH$2:$AH523)-1)),0)</f>
        <v>0</v>
      </c>
      <c r="CD523" s="109" cm="1">
        <f t="array" ref="CD523">IF($AG523,SQRT(SUMPRODUCT($AH$2:$AH523, (AP$2:AP523-BJ523)^2)/(SUM($AH$2:$AH523)-1)),0)</f>
        <v>0</v>
      </c>
      <c r="CE523" s="109" cm="1">
        <f t="array" ref="CE523">IF($AG523,SQRT(SUMPRODUCT($AH$2:$AH523, (AQ$2:AQ523-BK523)^2)/(SUM($AH$2:$AH523)-1)),0)</f>
        <v>0</v>
      </c>
      <c r="CF523" s="109" cm="1">
        <f t="array" ref="CF523">IF($AG523,SQRT(SUMPRODUCT($AH$2:$AH523, (AR$2:AR523-BL523)^2)/(SUM($AH$2:$AH523)-1)),0)</f>
        <v>0</v>
      </c>
      <c r="CG523" s="109" cm="1">
        <f t="array" ref="CG523">IF($AG523,SQRT(SUMPRODUCT($AH$2:$AH523, (AS$2:AS523-BM523)^2)/(SUM($AH$2:$AH523)-1)),0)</f>
        <v>0</v>
      </c>
      <c r="CH523" s="109" cm="1">
        <f t="array" ref="CH523">IF($AG523,SQRT(SUMPRODUCT($AH$2:$AH523, (AT$2:AT523-BN523)^2)/(SUM($AH$2:$AH523)-1)),0)</f>
        <v>0</v>
      </c>
      <c r="CI523" s="109" cm="1">
        <f t="array" ref="CI523">IF($AG523,SQRT(SUMPRODUCT($AH$2:$AH523, (AU$2:AU523-BO523)^2)/(SUM($AH$2:$AH523)-1)),0)</f>
        <v>0</v>
      </c>
      <c r="CJ523" s="109" cm="1">
        <f t="array" ref="CJ523">IF($AG523,SQRT(SUMPRODUCT($AH$2:$AH523, (AV$2:AV523-BP523)^2)/(SUM($AH$2:$AH523)-1)),0)</f>
        <v>0</v>
      </c>
      <c r="CK523" s="109" cm="1">
        <f t="array" ref="CK523">IF($AG523,SQRT(SUMPRODUCT($AH$2:$AH523, (AW$2:AW523-BQ523)^2)/(SUM($AH$2:$AH523)-1)),0)</f>
        <v>0</v>
      </c>
      <c r="CL523" s="109" cm="1">
        <f t="array" ref="CL523">IF($AG523,SQRT(SUMPRODUCT($AH$2:$AH523, (AX$2:AX523-BR523)^2)/(SUM($AH$2:$AH523)-1)),0)</f>
        <v>0</v>
      </c>
      <c r="CM523" s="109" cm="1">
        <f t="array" ref="CM523">IF($AG523,SQRT(SUMPRODUCT($AH$2:$AH523, (AY$2:AY523-BS523)^2)/(SUM($AH$2:$AH523)-1)),0)</f>
        <v>0</v>
      </c>
      <c r="CN523" s="109" cm="1">
        <f t="array" ref="CN523">IF($AG523,SQRT(SUMPRODUCT($AH$2:$AH523, (AZ$2:AZ523-BT523)^2)/(SUM($AH$2:$AH523)-1)),0)</f>
        <v>0</v>
      </c>
      <c r="CO523" s="109" cm="1">
        <f t="array" ref="CO523">IF($AG523,SQRT(SUMPRODUCT($AH$2:$AH523, (BA$2:BA523-BU523)^2)/(SUM($AH$2:$AH523)-1)),0)</f>
        <v>0</v>
      </c>
    </row>
    <row r="524" spans="34:93" x14ac:dyDescent="0.25">
      <c r="AH524" s="99" t="str">
        <f t="shared" si="130"/>
        <v/>
      </c>
      <c r="AI524" s="11">
        <f t="shared" ca="1" si="135"/>
        <v>0</v>
      </c>
      <c r="AJ524" s="11">
        <f t="shared" ca="1" si="135"/>
        <v>0</v>
      </c>
      <c r="AK524" s="11">
        <f t="shared" ca="1" si="135"/>
        <v>0</v>
      </c>
      <c r="AL524" s="11">
        <f t="shared" ca="1" si="135"/>
        <v>0</v>
      </c>
      <c r="AM524" s="11">
        <f t="shared" ca="1" si="135"/>
        <v>0</v>
      </c>
      <c r="AN524" s="11">
        <f t="shared" ca="1" si="135"/>
        <v>0</v>
      </c>
      <c r="AO524" s="11">
        <f t="shared" ca="1" si="135"/>
        <v>0</v>
      </c>
      <c r="AP524" s="11">
        <f t="shared" ca="1" si="135"/>
        <v>0</v>
      </c>
      <c r="AQ524" s="11">
        <f t="shared" ca="1" si="135"/>
        <v>0</v>
      </c>
      <c r="AR524" s="11">
        <f t="shared" ca="1" si="135"/>
        <v>0</v>
      </c>
      <c r="AS524" s="11">
        <f t="shared" ca="1" si="136"/>
        <v>0</v>
      </c>
      <c r="AT524" s="11">
        <f t="shared" ca="1" si="136"/>
        <v>0</v>
      </c>
      <c r="AU524" s="11">
        <f t="shared" ca="1" si="136"/>
        <v>0</v>
      </c>
      <c r="AV524" s="11">
        <f t="shared" ca="1" si="136"/>
        <v>0</v>
      </c>
      <c r="AW524" s="11">
        <f t="shared" ca="1" si="136"/>
        <v>0</v>
      </c>
      <c r="AX524" s="11">
        <f t="shared" ca="1" si="136"/>
        <v>0</v>
      </c>
      <c r="AY524" s="11">
        <f t="shared" ca="1" si="136"/>
        <v>0</v>
      </c>
      <c r="AZ524" s="11">
        <f t="shared" ca="1" si="136"/>
        <v>0</v>
      </c>
      <c r="BA524" s="11">
        <f t="shared" ca="1" si="136"/>
        <v>0</v>
      </c>
      <c r="BB524" s="11"/>
      <c r="BC524" s="11">
        <f>IF($AG524,SUMPRODUCT(AI$2:AI524,$AH$2:$AH524)/SUM($AH$2:$AH524),0)</f>
        <v>0</v>
      </c>
      <c r="BD524" s="11">
        <f>IF($AG524,SUMPRODUCT(AJ$2:AJ524,$AH$2:$AH524)/SUM($AH$2:$AH524),0)</f>
        <v>0</v>
      </c>
      <c r="BE524" s="11">
        <f>IF($AG524,SUMPRODUCT(AK$2:AK524,$AH$2:$AH524)/SUM($AH$2:$AH524),0)</f>
        <v>0</v>
      </c>
      <c r="BF524" s="11">
        <f>IF($AG524,SUMPRODUCT(AL$2:AL524,$AH$2:$AH524)/SUM($AH$2:$AH524),0)</f>
        <v>0</v>
      </c>
      <c r="BG524" s="11">
        <f>IF($AG524,SUMPRODUCT(AM$2:AM524,$AH$2:$AH524)/SUM($AH$2:$AH524),0)</f>
        <v>0</v>
      </c>
      <c r="BH524" s="11">
        <f>IF($AG524,SUMPRODUCT(AN$2:AN524,$AH$2:$AH524)/SUM($AH$2:$AH524),0)</f>
        <v>0</v>
      </c>
      <c r="BI524" s="11">
        <f>IF($AG524,SUMPRODUCT(AO$2:AO524,$AH$2:$AH524)/SUM($AH$2:$AH524),0)</f>
        <v>0</v>
      </c>
      <c r="BJ524" s="11">
        <f>IF($AG524,SUMPRODUCT(AP$2:AP524,$AH$2:$AH524)/SUM($AH$2:$AH524),0)</f>
        <v>0</v>
      </c>
      <c r="BK524" s="11">
        <f>IF($AG524,SUMPRODUCT(AQ$2:AQ524,$AH$2:$AH524)/SUM($AH$2:$AH524),0)</f>
        <v>0</v>
      </c>
      <c r="BL524" s="11">
        <f>IF($AG524,SUMPRODUCT(AR$2:AR524,$AH$2:$AH524)/SUM($AH$2:$AH524),0)</f>
        <v>0</v>
      </c>
      <c r="BM524" s="11">
        <f>IF($AG524,SUMPRODUCT(AS$2:AS524,$AH$2:$AH524)/SUM($AH$2:$AH524),0)</f>
        <v>0</v>
      </c>
      <c r="BN524" s="11">
        <f>IF($AG524,SUMPRODUCT(AT$2:AT524,$AH$2:$AH524)/SUM($AH$2:$AH524),0)</f>
        <v>0</v>
      </c>
      <c r="BO524" s="11">
        <f>IF($AG524,SUMPRODUCT(AU$2:AU524,$AH$2:$AH524)/SUM($AH$2:$AH524),0)</f>
        <v>0</v>
      </c>
      <c r="BP524" s="11">
        <f>IF($AG524,SUMPRODUCT(AV$2:AV524,$AH$2:$AH524)/SUM($AH$2:$AH524),0)</f>
        <v>0</v>
      </c>
      <c r="BQ524" s="11">
        <f>IF($AG524,SUMPRODUCT(AW$2:AW524,$AH$2:$AH524)/SUM($AH$2:$AH524),0)</f>
        <v>0</v>
      </c>
      <c r="BR524" s="11">
        <f>IF($AG524,SUMPRODUCT(AX$2:AX524,$AH$2:$AH524)/SUM($AH$2:$AH524),0)</f>
        <v>0</v>
      </c>
      <c r="BS524" s="11">
        <f>IF($AG524,SUMPRODUCT(AY$2:AY524,$AH$2:$AH524)/SUM($AH$2:$AH524),0)</f>
        <v>0</v>
      </c>
      <c r="BT524" s="11">
        <f>IF($AG524,SUMPRODUCT(AZ$2:AZ524,$AH$2:$AH524)/SUM($AH$2:$AH524),0)</f>
        <v>0</v>
      </c>
      <c r="BU524" s="11">
        <f>IF($AG524,SUMPRODUCT(BA$2:BA524,$AH$2:$AH524)/SUM($AH$2:$AH524),0)</f>
        <v>0</v>
      </c>
      <c r="BV524" s="11"/>
      <c r="BW524" s="109" cm="1">
        <f t="array" ref="BW524">IF($AG524,SQRT(SUMPRODUCT($AH$2:$AH524, (AI$2:AI524-BC524)^2)/(SUM($AH$2:$AH524)-1)),0)</f>
        <v>0</v>
      </c>
      <c r="BX524" s="109" cm="1">
        <f t="array" ref="BX524">IF($AG524,SQRT(SUMPRODUCT($AH$2:$AH524, (AJ$2:AJ524-BD524)^2)/(SUM($AH$2:$AH524)-1)),0)</f>
        <v>0</v>
      </c>
      <c r="BY524" s="109" cm="1">
        <f t="array" ref="BY524">IF($AG524,SQRT(SUMPRODUCT($AH$2:$AH524, (AK$2:AK524-BE524)^2)/(SUM($AH$2:$AH524)-1)),0)</f>
        <v>0</v>
      </c>
      <c r="BZ524" s="109" cm="1">
        <f t="array" ref="BZ524">IF($AG524,SQRT(SUMPRODUCT($AH$2:$AH524, (AL$2:AL524-BF524)^2)/(SUM($AH$2:$AH524)-1)),0)</f>
        <v>0</v>
      </c>
      <c r="CA524" s="109" cm="1">
        <f t="array" ref="CA524">IF($AG524,SQRT(SUMPRODUCT($AH$2:$AH524, (AM$2:AM524-BG524)^2)/(SUM($AH$2:$AH524)-1)),0)</f>
        <v>0</v>
      </c>
      <c r="CB524" s="109" cm="1">
        <f t="array" ref="CB524">IF($AG524,SQRT(SUMPRODUCT($AH$2:$AH524, (AN$2:AN524-BH524)^2)/(SUM($AH$2:$AH524)-1)),0)</f>
        <v>0</v>
      </c>
      <c r="CC524" s="109" cm="1">
        <f t="array" ref="CC524">IF($AG524,SQRT(SUMPRODUCT($AH$2:$AH524, (AO$2:AO524-BI524)^2)/(SUM($AH$2:$AH524)-1)),0)</f>
        <v>0</v>
      </c>
      <c r="CD524" s="109" cm="1">
        <f t="array" ref="CD524">IF($AG524,SQRT(SUMPRODUCT($AH$2:$AH524, (AP$2:AP524-BJ524)^2)/(SUM($AH$2:$AH524)-1)),0)</f>
        <v>0</v>
      </c>
      <c r="CE524" s="109" cm="1">
        <f t="array" ref="CE524">IF($AG524,SQRT(SUMPRODUCT($AH$2:$AH524, (AQ$2:AQ524-BK524)^2)/(SUM($AH$2:$AH524)-1)),0)</f>
        <v>0</v>
      </c>
      <c r="CF524" s="109" cm="1">
        <f t="array" ref="CF524">IF($AG524,SQRT(SUMPRODUCT($AH$2:$AH524, (AR$2:AR524-BL524)^2)/(SUM($AH$2:$AH524)-1)),0)</f>
        <v>0</v>
      </c>
      <c r="CG524" s="109" cm="1">
        <f t="array" ref="CG524">IF($AG524,SQRT(SUMPRODUCT($AH$2:$AH524, (AS$2:AS524-BM524)^2)/(SUM($AH$2:$AH524)-1)),0)</f>
        <v>0</v>
      </c>
      <c r="CH524" s="109" cm="1">
        <f t="array" ref="CH524">IF($AG524,SQRT(SUMPRODUCT($AH$2:$AH524, (AT$2:AT524-BN524)^2)/(SUM($AH$2:$AH524)-1)),0)</f>
        <v>0</v>
      </c>
      <c r="CI524" s="109" cm="1">
        <f t="array" ref="CI524">IF($AG524,SQRT(SUMPRODUCT($AH$2:$AH524, (AU$2:AU524-BO524)^2)/(SUM($AH$2:$AH524)-1)),0)</f>
        <v>0</v>
      </c>
      <c r="CJ524" s="109" cm="1">
        <f t="array" ref="CJ524">IF($AG524,SQRT(SUMPRODUCT($AH$2:$AH524, (AV$2:AV524-BP524)^2)/(SUM($AH$2:$AH524)-1)),0)</f>
        <v>0</v>
      </c>
      <c r="CK524" s="109" cm="1">
        <f t="array" ref="CK524">IF($AG524,SQRT(SUMPRODUCT($AH$2:$AH524, (AW$2:AW524-BQ524)^2)/(SUM($AH$2:$AH524)-1)),0)</f>
        <v>0</v>
      </c>
      <c r="CL524" s="109" cm="1">
        <f t="array" ref="CL524">IF($AG524,SQRT(SUMPRODUCT($AH$2:$AH524, (AX$2:AX524-BR524)^2)/(SUM($AH$2:$AH524)-1)),0)</f>
        <v>0</v>
      </c>
      <c r="CM524" s="109" cm="1">
        <f t="array" ref="CM524">IF($AG524,SQRT(SUMPRODUCT($AH$2:$AH524, (AY$2:AY524-BS524)^2)/(SUM($AH$2:$AH524)-1)),0)</f>
        <v>0</v>
      </c>
      <c r="CN524" s="109" cm="1">
        <f t="array" ref="CN524">IF($AG524,SQRT(SUMPRODUCT($AH$2:$AH524, (AZ$2:AZ524-BT524)^2)/(SUM($AH$2:$AH524)-1)),0)</f>
        <v>0</v>
      </c>
      <c r="CO524" s="109" cm="1">
        <f t="array" ref="CO524">IF($AG524,SQRT(SUMPRODUCT($AH$2:$AH524, (BA$2:BA524-BU524)^2)/(SUM($AH$2:$AH524)-1)),0)</f>
        <v>0</v>
      </c>
    </row>
    <row r="525" spans="34:93" x14ac:dyDescent="0.25">
      <c r="AH525" s="99" t="str">
        <f t="shared" si="130"/>
        <v/>
      </c>
      <c r="AI525" s="11">
        <f t="shared" ca="1" si="135"/>
        <v>0</v>
      </c>
      <c r="AJ525" s="11">
        <f t="shared" ca="1" si="135"/>
        <v>0</v>
      </c>
      <c r="AK525" s="11">
        <f t="shared" ca="1" si="135"/>
        <v>0</v>
      </c>
      <c r="AL525" s="11">
        <f t="shared" ca="1" si="135"/>
        <v>0</v>
      </c>
      <c r="AM525" s="11">
        <f t="shared" ca="1" si="135"/>
        <v>0</v>
      </c>
      <c r="AN525" s="11">
        <f t="shared" ca="1" si="135"/>
        <v>0</v>
      </c>
      <c r="AO525" s="11">
        <f t="shared" ca="1" si="135"/>
        <v>0</v>
      </c>
      <c r="AP525" s="11">
        <f t="shared" ca="1" si="135"/>
        <v>0</v>
      </c>
      <c r="AQ525" s="11">
        <f t="shared" ca="1" si="135"/>
        <v>0</v>
      </c>
      <c r="AR525" s="11">
        <f t="shared" ca="1" si="135"/>
        <v>0</v>
      </c>
      <c r="AS525" s="11">
        <f t="shared" ca="1" si="136"/>
        <v>0</v>
      </c>
      <c r="AT525" s="11">
        <f t="shared" ca="1" si="136"/>
        <v>0</v>
      </c>
      <c r="AU525" s="11">
        <f t="shared" ca="1" si="136"/>
        <v>0</v>
      </c>
      <c r="AV525" s="11">
        <f t="shared" ca="1" si="136"/>
        <v>0</v>
      </c>
      <c r="AW525" s="11">
        <f t="shared" ca="1" si="136"/>
        <v>0</v>
      </c>
      <c r="AX525" s="11">
        <f t="shared" ca="1" si="136"/>
        <v>0</v>
      </c>
      <c r="AY525" s="11">
        <f t="shared" ca="1" si="136"/>
        <v>0</v>
      </c>
      <c r="AZ525" s="11">
        <f t="shared" ca="1" si="136"/>
        <v>0</v>
      </c>
      <c r="BA525" s="11">
        <f t="shared" ca="1" si="136"/>
        <v>0</v>
      </c>
      <c r="BB525" s="11"/>
      <c r="BC525" s="11">
        <f>IF($AG525,SUMPRODUCT(AI$2:AI525,$AH$2:$AH525)/SUM($AH$2:$AH525),0)</f>
        <v>0</v>
      </c>
      <c r="BD525" s="11">
        <f>IF($AG525,SUMPRODUCT(AJ$2:AJ525,$AH$2:$AH525)/SUM($AH$2:$AH525),0)</f>
        <v>0</v>
      </c>
      <c r="BE525" s="11">
        <f>IF($AG525,SUMPRODUCT(AK$2:AK525,$AH$2:$AH525)/SUM($AH$2:$AH525),0)</f>
        <v>0</v>
      </c>
      <c r="BF525" s="11">
        <f>IF($AG525,SUMPRODUCT(AL$2:AL525,$AH$2:$AH525)/SUM($AH$2:$AH525),0)</f>
        <v>0</v>
      </c>
      <c r="BG525" s="11">
        <f>IF($AG525,SUMPRODUCT(AM$2:AM525,$AH$2:$AH525)/SUM($AH$2:$AH525),0)</f>
        <v>0</v>
      </c>
      <c r="BH525" s="11">
        <f>IF($AG525,SUMPRODUCT(AN$2:AN525,$AH$2:$AH525)/SUM($AH$2:$AH525),0)</f>
        <v>0</v>
      </c>
      <c r="BI525" s="11">
        <f>IF($AG525,SUMPRODUCT(AO$2:AO525,$AH$2:$AH525)/SUM($AH$2:$AH525),0)</f>
        <v>0</v>
      </c>
      <c r="BJ525" s="11">
        <f>IF($AG525,SUMPRODUCT(AP$2:AP525,$AH$2:$AH525)/SUM($AH$2:$AH525),0)</f>
        <v>0</v>
      </c>
      <c r="BK525" s="11">
        <f>IF($AG525,SUMPRODUCT(AQ$2:AQ525,$AH$2:$AH525)/SUM($AH$2:$AH525),0)</f>
        <v>0</v>
      </c>
      <c r="BL525" s="11">
        <f>IF($AG525,SUMPRODUCT(AR$2:AR525,$AH$2:$AH525)/SUM($AH$2:$AH525),0)</f>
        <v>0</v>
      </c>
      <c r="BM525" s="11">
        <f>IF($AG525,SUMPRODUCT(AS$2:AS525,$AH$2:$AH525)/SUM($AH$2:$AH525),0)</f>
        <v>0</v>
      </c>
      <c r="BN525" s="11">
        <f>IF($AG525,SUMPRODUCT(AT$2:AT525,$AH$2:$AH525)/SUM($AH$2:$AH525),0)</f>
        <v>0</v>
      </c>
      <c r="BO525" s="11">
        <f>IF($AG525,SUMPRODUCT(AU$2:AU525,$AH$2:$AH525)/SUM($AH$2:$AH525),0)</f>
        <v>0</v>
      </c>
      <c r="BP525" s="11">
        <f>IF($AG525,SUMPRODUCT(AV$2:AV525,$AH$2:$AH525)/SUM($AH$2:$AH525),0)</f>
        <v>0</v>
      </c>
      <c r="BQ525" s="11">
        <f>IF($AG525,SUMPRODUCT(AW$2:AW525,$AH$2:$AH525)/SUM($AH$2:$AH525),0)</f>
        <v>0</v>
      </c>
      <c r="BR525" s="11">
        <f>IF($AG525,SUMPRODUCT(AX$2:AX525,$AH$2:$AH525)/SUM($AH$2:$AH525),0)</f>
        <v>0</v>
      </c>
      <c r="BS525" s="11">
        <f>IF($AG525,SUMPRODUCT(AY$2:AY525,$AH$2:$AH525)/SUM($AH$2:$AH525),0)</f>
        <v>0</v>
      </c>
      <c r="BT525" s="11">
        <f>IF($AG525,SUMPRODUCT(AZ$2:AZ525,$AH$2:$AH525)/SUM($AH$2:$AH525),0)</f>
        <v>0</v>
      </c>
      <c r="BU525" s="11">
        <f>IF($AG525,SUMPRODUCT(BA$2:BA525,$AH$2:$AH525)/SUM($AH$2:$AH525),0)</f>
        <v>0</v>
      </c>
      <c r="BV525" s="11"/>
      <c r="BW525" s="109" cm="1">
        <f t="array" ref="BW525">IF($AG525,SQRT(SUMPRODUCT($AH$2:$AH525, (AI$2:AI525-BC525)^2)/(SUM($AH$2:$AH525)-1)),0)</f>
        <v>0</v>
      </c>
      <c r="BX525" s="109" cm="1">
        <f t="array" ref="BX525">IF($AG525,SQRT(SUMPRODUCT($AH$2:$AH525, (AJ$2:AJ525-BD525)^2)/(SUM($AH$2:$AH525)-1)),0)</f>
        <v>0</v>
      </c>
      <c r="BY525" s="109" cm="1">
        <f t="array" ref="BY525">IF($AG525,SQRT(SUMPRODUCT($AH$2:$AH525, (AK$2:AK525-BE525)^2)/(SUM($AH$2:$AH525)-1)),0)</f>
        <v>0</v>
      </c>
      <c r="BZ525" s="109" cm="1">
        <f t="array" ref="BZ525">IF($AG525,SQRT(SUMPRODUCT($AH$2:$AH525, (AL$2:AL525-BF525)^2)/(SUM($AH$2:$AH525)-1)),0)</f>
        <v>0</v>
      </c>
      <c r="CA525" s="109" cm="1">
        <f t="array" ref="CA525">IF($AG525,SQRT(SUMPRODUCT($AH$2:$AH525, (AM$2:AM525-BG525)^2)/(SUM($AH$2:$AH525)-1)),0)</f>
        <v>0</v>
      </c>
      <c r="CB525" s="109" cm="1">
        <f t="array" ref="CB525">IF($AG525,SQRT(SUMPRODUCT($AH$2:$AH525, (AN$2:AN525-BH525)^2)/(SUM($AH$2:$AH525)-1)),0)</f>
        <v>0</v>
      </c>
      <c r="CC525" s="109" cm="1">
        <f t="array" ref="CC525">IF($AG525,SQRT(SUMPRODUCT($AH$2:$AH525, (AO$2:AO525-BI525)^2)/(SUM($AH$2:$AH525)-1)),0)</f>
        <v>0</v>
      </c>
      <c r="CD525" s="109" cm="1">
        <f t="array" ref="CD525">IF($AG525,SQRT(SUMPRODUCT($AH$2:$AH525, (AP$2:AP525-BJ525)^2)/(SUM($AH$2:$AH525)-1)),0)</f>
        <v>0</v>
      </c>
      <c r="CE525" s="109" cm="1">
        <f t="array" ref="CE525">IF($AG525,SQRT(SUMPRODUCT($AH$2:$AH525, (AQ$2:AQ525-BK525)^2)/(SUM($AH$2:$AH525)-1)),0)</f>
        <v>0</v>
      </c>
      <c r="CF525" s="109" cm="1">
        <f t="array" ref="CF525">IF($AG525,SQRT(SUMPRODUCT($AH$2:$AH525, (AR$2:AR525-BL525)^2)/(SUM($AH$2:$AH525)-1)),0)</f>
        <v>0</v>
      </c>
      <c r="CG525" s="109" cm="1">
        <f t="array" ref="CG525">IF($AG525,SQRT(SUMPRODUCT($AH$2:$AH525, (AS$2:AS525-BM525)^2)/(SUM($AH$2:$AH525)-1)),0)</f>
        <v>0</v>
      </c>
      <c r="CH525" s="109" cm="1">
        <f t="array" ref="CH525">IF($AG525,SQRT(SUMPRODUCT($AH$2:$AH525, (AT$2:AT525-BN525)^2)/(SUM($AH$2:$AH525)-1)),0)</f>
        <v>0</v>
      </c>
      <c r="CI525" s="109" cm="1">
        <f t="array" ref="CI525">IF($AG525,SQRT(SUMPRODUCT($AH$2:$AH525, (AU$2:AU525-BO525)^2)/(SUM($AH$2:$AH525)-1)),0)</f>
        <v>0</v>
      </c>
      <c r="CJ525" s="109" cm="1">
        <f t="array" ref="CJ525">IF($AG525,SQRT(SUMPRODUCT($AH$2:$AH525, (AV$2:AV525-BP525)^2)/(SUM($AH$2:$AH525)-1)),0)</f>
        <v>0</v>
      </c>
      <c r="CK525" s="109" cm="1">
        <f t="array" ref="CK525">IF($AG525,SQRT(SUMPRODUCT($AH$2:$AH525, (AW$2:AW525-BQ525)^2)/(SUM($AH$2:$AH525)-1)),0)</f>
        <v>0</v>
      </c>
      <c r="CL525" s="109" cm="1">
        <f t="array" ref="CL525">IF($AG525,SQRT(SUMPRODUCT($AH$2:$AH525, (AX$2:AX525-BR525)^2)/(SUM($AH$2:$AH525)-1)),0)</f>
        <v>0</v>
      </c>
      <c r="CM525" s="109" cm="1">
        <f t="array" ref="CM525">IF($AG525,SQRT(SUMPRODUCT($AH$2:$AH525, (AY$2:AY525-BS525)^2)/(SUM($AH$2:$AH525)-1)),0)</f>
        <v>0</v>
      </c>
      <c r="CN525" s="109" cm="1">
        <f t="array" ref="CN525">IF($AG525,SQRT(SUMPRODUCT($AH$2:$AH525, (AZ$2:AZ525-BT525)^2)/(SUM($AH$2:$AH525)-1)),0)</f>
        <v>0</v>
      </c>
      <c r="CO525" s="109" cm="1">
        <f t="array" ref="CO525">IF($AG525,SQRT(SUMPRODUCT($AH$2:$AH525, (BA$2:BA525-BU525)^2)/(SUM($AH$2:$AH525)-1)),0)</f>
        <v>0</v>
      </c>
    </row>
    <row r="526" spans="34:93" x14ac:dyDescent="0.25">
      <c r="AH526" s="99" t="str">
        <f t="shared" si="130"/>
        <v/>
      </c>
      <c r="AI526" s="11">
        <f t="shared" ca="1" si="135"/>
        <v>0</v>
      </c>
      <c r="AJ526" s="11">
        <f t="shared" ca="1" si="135"/>
        <v>0</v>
      </c>
      <c r="AK526" s="11">
        <f t="shared" ca="1" si="135"/>
        <v>0</v>
      </c>
      <c r="AL526" s="11">
        <f t="shared" ca="1" si="135"/>
        <v>0</v>
      </c>
      <c r="AM526" s="11">
        <f t="shared" ca="1" si="135"/>
        <v>0</v>
      </c>
      <c r="AN526" s="11">
        <f t="shared" ca="1" si="135"/>
        <v>0</v>
      </c>
      <c r="AO526" s="11">
        <f t="shared" ca="1" si="135"/>
        <v>0</v>
      </c>
      <c r="AP526" s="11">
        <f t="shared" ca="1" si="135"/>
        <v>0</v>
      </c>
      <c r="AQ526" s="11">
        <f t="shared" ca="1" si="135"/>
        <v>0</v>
      </c>
      <c r="AR526" s="11">
        <f t="shared" ca="1" si="135"/>
        <v>0</v>
      </c>
      <c r="AS526" s="11">
        <f t="shared" ca="1" si="136"/>
        <v>0</v>
      </c>
      <c r="AT526" s="11">
        <f t="shared" ca="1" si="136"/>
        <v>0</v>
      </c>
      <c r="AU526" s="11">
        <f t="shared" ca="1" si="136"/>
        <v>0</v>
      </c>
      <c r="AV526" s="11">
        <f t="shared" ca="1" si="136"/>
        <v>0</v>
      </c>
      <c r="AW526" s="11">
        <f t="shared" ca="1" si="136"/>
        <v>0</v>
      </c>
      <c r="AX526" s="11">
        <f t="shared" ca="1" si="136"/>
        <v>0</v>
      </c>
      <c r="AY526" s="11">
        <f t="shared" ca="1" si="136"/>
        <v>0</v>
      </c>
      <c r="AZ526" s="11">
        <f t="shared" ca="1" si="136"/>
        <v>0</v>
      </c>
      <c r="BA526" s="11">
        <f t="shared" ca="1" si="136"/>
        <v>0</v>
      </c>
      <c r="BB526" s="11"/>
      <c r="BC526" s="11">
        <f>IF($AG526,SUMPRODUCT(AI$2:AI526,$AH$2:$AH526)/SUM($AH$2:$AH526),0)</f>
        <v>0</v>
      </c>
      <c r="BD526" s="11">
        <f>IF($AG526,SUMPRODUCT(AJ$2:AJ526,$AH$2:$AH526)/SUM($AH$2:$AH526),0)</f>
        <v>0</v>
      </c>
      <c r="BE526" s="11">
        <f>IF($AG526,SUMPRODUCT(AK$2:AK526,$AH$2:$AH526)/SUM($AH$2:$AH526),0)</f>
        <v>0</v>
      </c>
      <c r="BF526" s="11">
        <f>IF($AG526,SUMPRODUCT(AL$2:AL526,$AH$2:$AH526)/SUM($AH$2:$AH526),0)</f>
        <v>0</v>
      </c>
      <c r="BG526" s="11">
        <f>IF($AG526,SUMPRODUCT(AM$2:AM526,$AH$2:$AH526)/SUM($AH$2:$AH526),0)</f>
        <v>0</v>
      </c>
      <c r="BH526" s="11">
        <f>IF($AG526,SUMPRODUCT(AN$2:AN526,$AH$2:$AH526)/SUM($AH$2:$AH526),0)</f>
        <v>0</v>
      </c>
      <c r="BI526" s="11">
        <f>IF($AG526,SUMPRODUCT(AO$2:AO526,$AH$2:$AH526)/SUM($AH$2:$AH526),0)</f>
        <v>0</v>
      </c>
      <c r="BJ526" s="11">
        <f>IF($AG526,SUMPRODUCT(AP$2:AP526,$AH$2:$AH526)/SUM($AH$2:$AH526),0)</f>
        <v>0</v>
      </c>
      <c r="BK526" s="11">
        <f>IF($AG526,SUMPRODUCT(AQ$2:AQ526,$AH$2:$AH526)/SUM($AH$2:$AH526),0)</f>
        <v>0</v>
      </c>
      <c r="BL526" s="11">
        <f>IF($AG526,SUMPRODUCT(AR$2:AR526,$AH$2:$AH526)/SUM($AH$2:$AH526),0)</f>
        <v>0</v>
      </c>
      <c r="BM526" s="11">
        <f>IF($AG526,SUMPRODUCT(AS$2:AS526,$AH$2:$AH526)/SUM($AH$2:$AH526),0)</f>
        <v>0</v>
      </c>
      <c r="BN526" s="11">
        <f>IF($AG526,SUMPRODUCT(AT$2:AT526,$AH$2:$AH526)/SUM($AH$2:$AH526),0)</f>
        <v>0</v>
      </c>
      <c r="BO526" s="11">
        <f>IF($AG526,SUMPRODUCT(AU$2:AU526,$AH$2:$AH526)/SUM($AH$2:$AH526),0)</f>
        <v>0</v>
      </c>
      <c r="BP526" s="11">
        <f>IF($AG526,SUMPRODUCT(AV$2:AV526,$AH$2:$AH526)/SUM($AH$2:$AH526),0)</f>
        <v>0</v>
      </c>
      <c r="BQ526" s="11">
        <f>IF($AG526,SUMPRODUCT(AW$2:AW526,$AH$2:$AH526)/SUM($AH$2:$AH526),0)</f>
        <v>0</v>
      </c>
      <c r="BR526" s="11">
        <f>IF($AG526,SUMPRODUCT(AX$2:AX526,$AH$2:$AH526)/SUM($AH$2:$AH526),0)</f>
        <v>0</v>
      </c>
      <c r="BS526" s="11">
        <f>IF($AG526,SUMPRODUCT(AY$2:AY526,$AH$2:$AH526)/SUM($AH$2:$AH526),0)</f>
        <v>0</v>
      </c>
      <c r="BT526" s="11">
        <f>IF($AG526,SUMPRODUCT(AZ$2:AZ526,$AH$2:$AH526)/SUM($AH$2:$AH526),0)</f>
        <v>0</v>
      </c>
      <c r="BU526" s="11">
        <f>IF($AG526,SUMPRODUCT(BA$2:BA526,$AH$2:$AH526)/SUM($AH$2:$AH526),0)</f>
        <v>0</v>
      </c>
      <c r="BV526" s="11"/>
      <c r="BW526" s="109" cm="1">
        <f t="array" ref="BW526">IF($AG526,SQRT(SUMPRODUCT($AH$2:$AH526, (AI$2:AI526-BC526)^2)/(SUM($AH$2:$AH526)-1)),0)</f>
        <v>0</v>
      </c>
      <c r="BX526" s="109" cm="1">
        <f t="array" ref="BX526">IF($AG526,SQRT(SUMPRODUCT($AH$2:$AH526, (AJ$2:AJ526-BD526)^2)/(SUM($AH$2:$AH526)-1)),0)</f>
        <v>0</v>
      </c>
      <c r="BY526" s="109" cm="1">
        <f t="array" ref="BY526">IF($AG526,SQRT(SUMPRODUCT($AH$2:$AH526, (AK$2:AK526-BE526)^2)/(SUM($AH$2:$AH526)-1)),0)</f>
        <v>0</v>
      </c>
      <c r="BZ526" s="109" cm="1">
        <f t="array" ref="BZ526">IF($AG526,SQRT(SUMPRODUCT($AH$2:$AH526, (AL$2:AL526-BF526)^2)/(SUM($AH$2:$AH526)-1)),0)</f>
        <v>0</v>
      </c>
      <c r="CA526" s="109" cm="1">
        <f t="array" ref="CA526">IF($AG526,SQRT(SUMPRODUCT($AH$2:$AH526, (AM$2:AM526-BG526)^2)/(SUM($AH$2:$AH526)-1)),0)</f>
        <v>0</v>
      </c>
      <c r="CB526" s="109" cm="1">
        <f t="array" ref="CB526">IF($AG526,SQRT(SUMPRODUCT($AH$2:$AH526, (AN$2:AN526-BH526)^2)/(SUM($AH$2:$AH526)-1)),0)</f>
        <v>0</v>
      </c>
      <c r="CC526" s="109" cm="1">
        <f t="array" ref="CC526">IF($AG526,SQRT(SUMPRODUCT($AH$2:$AH526, (AO$2:AO526-BI526)^2)/(SUM($AH$2:$AH526)-1)),0)</f>
        <v>0</v>
      </c>
      <c r="CD526" s="109" cm="1">
        <f t="array" ref="CD526">IF($AG526,SQRT(SUMPRODUCT($AH$2:$AH526, (AP$2:AP526-BJ526)^2)/(SUM($AH$2:$AH526)-1)),0)</f>
        <v>0</v>
      </c>
      <c r="CE526" s="109" cm="1">
        <f t="array" ref="CE526">IF($AG526,SQRT(SUMPRODUCT($AH$2:$AH526, (AQ$2:AQ526-BK526)^2)/(SUM($AH$2:$AH526)-1)),0)</f>
        <v>0</v>
      </c>
      <c r="CF526" s="109" cm="1">
        <f t="array" ref="CF526">IF($AG526,SQRT(SUMPRODUCT($AH$2:$AH526, (AR$2:AR526-BL526)^2)/(SUM($AH$2:$AH526)-1)),0)</f>
        <v>0</v>
      </c>
      <c r="CG526" s="109" cm="1">
        <f t="array" ref="CG526">IF($AG526,SQRT(SUMPRODUCT($AH$2:$AH526, (AS$2:AS526-BM526)^2)/(SUM($AH$2:$AH526)-1)),0)</f>
        <v>0</v>
      </c>
      <c r="CH526" s="109" cm="1">
        <f t="array" ref="CH526">IF($AG526,SQRT(SUMPRODUCT($AH$2:$AH526, (AT$2:AT526-BN526)^2)/(SUM($AH$2:$AH526)-1)),0)</f>
        <v>0</v>
      </c>
      <c r="CI526" s="109" cm="1">
        <f t="array" ref="CI526">IF($AG526,SQRT(SUMPRODUCT($AH$2:$AH526, (AU$2:AU526-BO526)^2)/(SUM($AH$2:$AH526)-1)),0)</f>
        <v>0</v>
      </c>
      <c r="CJ526" s="109" cm="1">
        <f t="array" ref="CJ526">IF($AG526,SQRT(SUMPRODUCT($AH$2:$AH526, (AV$2:AV526-BP526)^2)/(SUM($AH$2:$AH526)-1)),0)</f>
        <v>0</v>
      </c>
      <c r="CK526" s="109" cm="1">
        <f t="array" ref="CK526">IF($AG526,SQRT(SUMPRODUCT($AH$2:$AH526, (AW$2:AW526-BQ526)^2)/(SUM($AH$2:$AH526)-1)),0)</f>
        <v>0</v>
      </c>
      <c r="CL526" s="109" cm="1">
        <f t="array" ref="CL526">IF($AG526,SQRT(SUMPRODUCT($AH$2:$AH526, (AX$2:AX526-BR526)^2)/(SUM($AH$2:$AH526)-1)),0)</f>
        <v>0</v>
      </c>
      <c r="CM526" s="109" cm="1">
        <f t="array" ref="CM526">IF($AG526,SQRT(SUMPRODUCT($AH$2:$AH526, (AY$2:AY526-BS526)^2)/(SUM($AH$2:$AH526)-1)),0)</f>
        <v>0</v>
      </c>
      <c r="CN526" s="109" cm="1">
        <f t="array" ref="CN526">IF($AG526,SQRT(SUMPRODUCT($AH$2:$AH526, (AZ$2:AZ526-BT526)^2)/(SUM($AH$2:$AH526)-1)),0)</f>
        <v>0</v>
      </c>
      <c r="CO526" s="109" cm="1">
        <f t="array" ref="CO526">IF($AG526,SQRT(SUMPRODUCT($AH$2:$AH526, (BA$2:BA526-BU526)^2)/(SUM($AH$2:$AH526)-1)),0)</f>
        <v>0</v>
      </c>
    </row>
    <row r="527" spans="34:93" x14ac:dyDescent="0.25">
      <c r="AH527" s="99" t="str">
        <f t="shared" si="130"/>
        <v/>
      </c>
      <c r="AI527" s="11">
        <f t="shared" ca="1" si="135"/>
        <v>0</v>
      </c>
      <c r="AJ527" s="11">
        <f t="shared" ca="1" si="135"/>
        <v>0</v>
      </c>
      <c r="AK527" s="11">
        <f t="shared" ca="1" si="135"/>
        <v>0</v>
      </c>
      <c r="AL527" s="11">
        <f t="shared" ca="1" si="135"/>
        <v>0</v>
      </c>
      <c r="AM527" s="11">
        <f t="shared" ca="1" si="135"/>
        <v>0</v>
      </c>
      <c r="AN527" s="11">
        <f t="shared" ca="1" si="135"/>
        <v>0</v>
      </c>
      <c r="AO527" s="11">
        <f t="shared" ca="1" si="135"/>
        <v>0</v>
      </c>
      <c r="AP527" s="11">
        <f t="shared" ca="1" si="135"/>
        <v>0</v>
      </c>
      <c r="AQ527" s="11">
        <f t="shared" ca="1" si="135"/>
        <v>0</v>
      </c>
      <c r="AR527" s="11">
        <f t="shared" ca="1" si="135"/>
        <v>0</v>
      </c>
      <c r="AS527" s="11">
        <f t="shared" ca="1" si="136"/>
        <v>0</v>
      </c>
      <c r="AT527" s="11">
        <f t="shared" ca="1" si="136"/>
        <v>0</v>
      </c>
      <c r="AU527" s="11">
        <f t="shared" ca="1" si="136"/>
        <v>0</v>
      </c>
      <c r="AV527" s="11">
        <f t="shared" ca="1" si="136"/>
        <v>0</v>
      </c>
      <c r="AW527" s="11">
        <f t="shared" ca="1" si="136"/>
        <v>0</v>
      </c>
      <c r="AX527" s="11">
        <f t="shared" ca="1" si="136"/>
        <v>0</v>
      </c>
      <c r="AY527" s="11">
        <f t="shared" ca="1" si="136"/>
        <v>0</v>
      </c>
      <c r="AZ527" s="11">
        <f t="shared" ca="1" si="136"/>
        <v>0</v>
      </c>
      <c r="BA527" s="11">
        <f t="shared" ca="1" si="136"/>
        <v>0</v>
      </c>
      <c r="BB527" s="11"/>
      <c r="BC527" s="11">
        <f>IF($AG527,SUMPRODUCT(AI$2:AI527,$AH$2:$AH527)/SUM($AH$2:$AH527),0)</f>
        <v>0</v>
      </c>
      <c r="BD527" s="11">
        <f>IF($AG527,SUMPRODUCT(AJ$2:AJ527,$AH$2:$AH527)/SUM($AH$2:$AH527),0)</f>
        <v>0</v>
      </c>
      <c r="BE527" s="11">
        <f>IF($AG527,SUMPRODUCT(AK$2:AK527,$AH$2:$AH527)/SUM($AH$2:$AH527),0)</f>
        <v>0</v>
      </c>
      <c r="BF527" s="11">
        <f>IF($AG527,SUMPRODUCT(AL$2:AL527,$AH$2:$AH527)/SUM($AH$2:$AH527),0)</f>
        <v>0</v>
      </c>
      <c r="BG527" s="11">
        <f>IF($AG527,SUMPRODUCT(AM$2:AM527,$AH$2:$AH527)/SUM($AH$2:$AH527),0)</f>
        <v>0</v>
      </c>
      <c r="BH527" s="11">
        <f>IF($AG527,SUMPRODUCT(AN$2:AN527,$AH$2:$AH527)/SUM($AH$2:$AH527),0)</f>
        <v>0</v>
      </c>
      <c r="BI527" s="11">
        <f>IF($AG527,SUMPRODUCT(AO$2:AO527,$AH$2:$AH527)/SUM($AH$2:$AH527),0)</f>
        <v>0</v>
      </c>
      <c r="BJ527" s="11">
        <f>IF($AG527,SUMPRODUCT(AP$2:AP527,$AH$2:$AH527)/SUM($AH$2:$AH527),0)</f>
        <v>0</v>
      </c>
      <c r="BK527" s="11">
        <f>IF($AG527,SUMPRODUCT(AQ$2:AQ527,$AH$2:$AH527)/SUM($AH$2:$AH527),0)</f>
        <v>0</v>
      </c>
      <c r="BL527" s="11">
        <f>IF($AG527,SUMPRODUCT(AR$2:AR527,$AH$2:$AH527)/SUM($AH$2:$AH527),0)</f>
        <v>0</v>
      </c>
      <c r="BM527" s="11">
        <f>IF($AG527,SUMPRODUCT(AS$2:AS527,$AH$2:$AH527)/SUM($AH$2:$AH527),0)</f>
        <v>0</v>
      </c>
      <c r="BN527" s="11">
        <f>IF($AG527,SUMPRODUCT(AT$2:AT527,$AH$2:$AH527)/SUM($AH$2:$AH527),0)</f>
        <v>0</v>
      </c>
      <c r="BO527" s="11">
        <f>IF($AG527,SUMPRODUCT(AU$2:AU527,$AH$2:$AH527)/SUM($AH$2:$AH527),0)</f>
        <v>0</v>
      </c>
      <c r="BP527" s="11">
        <f>IF($AG527,SUMPRODUCT(AV$2:AV527,$AH$2:$AH527)/SUM($AH$2:$AH527),0)</f>
        <v>0</v>
      </c>
      <c r="BQ527" s="11">
        <f>IF($AG527,SUMPRODUCT(AW$2:AW527,$AH$2:$AH527)/SUM($AH$2:$AH527),0)</f>
        <v>0</v>
      </c>
      <c r="BR527" s="11">
        <f>IF($AG527,SUMPRODUCT(AX$2:AX527,$AH$2:$AH527)/SUM($AH$2:$AH527),0)</f>
        <v>0</v>
      </c>
      <c r="BS527" s="11">
        <f>IF($AG527,SUMPRODUCT(AY$2:AY527,$AH$2:$AH527)/SUM($AH$2:$AH527),0)</f>
        <v>0</v>
      </c>
      <c r="BT527" s="11">
        <f>IF($AG527,SUMPRODUCT(AZ$2:AZ527,$AH$2:$AH527)/SUM($AH$2:$AH527),0)</f>
        <v>0</v>
      </c>
      <c r="BU527" s="11">
        <f>IF($AG527,SUMPRODUCT(BA$2:BA527,$AH$2:$AH527)/SUM($AH$2:$AH527),0)</f>
        <v>0</v>
      </c>
      <c r="BV527" s="11"/>
      <c r="BW527" s="109" cm="1">
        <f t="array" ref="BW527">IF($AG527,SQRT(SUMPRODUCT($AH$2:$AH527, (AI$2:AI527-BC527)^2)/(SUM($AH$2:$AH527)-1)),0)</f>
        <v>0</v>
      </c>
      <c r="BX527" s="109" cm="1">
        <f t="array" ref="BX527">IF($AG527,SQRT(SUMPRODUCT($AH$2:$AH527, (AJ$2:AJ527-BD527)^2)/(SUM($AH$2:$AH527)-1)),0)</f>
        <v>0</v>
      </c>
      <c r="BY527" s="109" cm="1">
        <f t="array" ref="BY527">IF($AG527,SQRT(SUMPRODUCT($AH$2:$AH527, (AK$2:AK527-BE527)^2)/(SUM($AH$2:$AH527)-1)),0)</f>
        <v>0</v>
      </c>
      <c r="BZ527" s="109" cm="1">
        <f t="array" ref="BZ527">IF($AG527,SQRT(SUMPRODUCT($AH$2:$AH527, (AL$2:AL527-BF527)^2)/(SUM($AH$2:$AH527)-1)),0)</f>
        <v>0</v>
      </c>
      <c r="CA527" s="109" cm="1">
        <f t="array" ref="CA527">IF($AG527,SQRT(SUMPRODUCT($AH$2:$AH527, (AM$2:AM527-BG527)^2)/(SUM($AH$2:$AH527)-1)),0)</f>
        <v>0</v>
      </c>
      <c r="CB527" s="109" cm="1">
        <f t="array" ref="CB527">IF($AG527,SQRT(SUMPRODUCT($AH$2:$AH527, (AN$2:AN527-BH527)^2)/(SUM($AH$2:$AH527)-1)),0)</f>
        <v>0</v>
      </c>
      <c r="CC527" s="109" cm="1">
        <f t="array" ref="CC527">IF($AG527,SQRT(SUMPRODUCT($AH$2:$AH527, (AO$2:AO527-BI527)^2)/(SUM($AH$2:$AH527)-1)),0)</f>
        <v>0</v>
      </c>
      <c r="CD527" s="109" cm="1">
        <f t="array" ref="CD527">IF($AG527,SQRT(SUMPRODUCT($AH$2:$AH527, (AP$2:AP527-BJ527)^2)/(SUM($AH$2:$AH527)-1)),0)</f>
        <v>0</v>
      </c>
      <c r="CE527" s="109" cm="1">
        <f t="array" ref="CE527">IF($AG527,SQRT(SUMPRODUCT($AH$2:$AH527, (AQ$2:AQ527-BK527)^2)/(SUM($AH$2:$AH527)-1)),0)</f>
        <v>0</v>
      </c>
      <c r="CF527" s="109" cm="1">
        <f t="array" ref="CF527">IF($AG527,SQRT(SUMPRODUCT($AH$2:$AH527, (AR$2:AR527-BL527)^2)/(SUM($AH$2:$AH527)-1)),0)</f>
        <v>0</v>
      </c>
      <c r="CG527" s="109" cm="1">
        <f t="array" ref="CG527">IF($AG527,SQRT(SUMPRODUCT($AH$2:$AH527, (AS$2:AS527-BM527)^2)/(SUM($AH$2:$AH527)-1)),0)</f>
        <v>0</v>
      </c>
      <c r="CH527" s="109" cm="1">
        <f t="array" ref="CH527">IF($AG527,SQRT(SUMPRODUCT($AH$2:$AH527, (AT$2:AT527-BN527)^2)/(SUM($AH$2:$AH527)-1)),0)</f>
        <v>0</v>
      </c>
      <c r="CI527" s="109" cm="1">
        <f t="array" ref="CI527">IF($AG527,SQRT(SUMPRODUCT($AH$2:$AH527, (AU$2:AU527-BO527)^2)/(SUM($AH$2:$AH527)-1)),0)</f>
        <v>0</v>
      </c>
      <c r="CJ527" s="109" cm="1">
        <f t="array" ref="CJ527">IF($AG527,SQRT(SUMPRODUCT($AH$2:$AH527, (AV$2:AV527-BP527)^2)/(SUM($AH$2:$AH527)-1)),0)</f>
        <v>0</v>
      </c>
      <c r="CK527" s="109" cm="1">
        <f t="array" ref="CK527">IF($AG527,SQRT(SUMPRODUCT($AH$2:$AH527, (AW$2:AW527-BQ527)^2)/(SUM($AH$2:$AH527)-1)),0)</f>
        <v>0</v>
      </c>
      <c r="CL527" s="109" cm="1">
        <f t="array" ref="CL527">IF($AG527,SQRT(SUMPRODUCT($AH$2:$AH527, (AX$2:AX527-BR527)^2)/(SUM($AH$2:$AH527)-1)),0)</f>
        <v>0</v>
      </c>
      <c r="CM527" s="109" cm="1">
        <f t="array" ref="CM527">IF($AG527,SQRT(SUMPRODUCT($AH$2:$AH527, (AY$2:AY527-BS527)^2)/(SUM($AH$2:$AH527)-1)),0)</f>
        <v>0</v>
      </c>
      <c r="CN527" s="109" cm="1">
        <f t="array" ref="CN527">IF($AG527,SQRT(SUMPRODUCT($AH$2:$AH527, (AZ$2:AZ527-BT527)^2)/(SUM($AH$2:$AH527)-1)),0)</f>
        <v>0</v>
      </c>
      <c r="CO527" s="109" cm="1">
        <f t="array" ref="CO527">IF($AG527,SQRT(SUMPRODUCT($AH$2:$AH527, (BA$2:BA527-BU527)^2)/(SUM($AH$2:$AH527)-1)),0)</f>
        <v>0</v>
      </c>
    </row>
    <row r="528" spans="34:93" x14ac:dyDescent="0.25">
      <c r="AH528" s="99" t="str">
        <f t="shared" si="130"/>
        <v/>
      </c>
      <c r="AI528" s="11">
        <f t="shared" ca="1" si="135"/>
        <v>0</v>
      </c>
      <c r="AJ528" s="11">
        <f t="shared" ca="1" si="135"/>
        <v>0</v>
      </c>
      <c r="AK528" s="11">
        <f t="shared" ca="1" si="135"/>
        <v>0</v>
      </c>
      <c r="AL528" s="11">
        <f t="shared" ca="1" si="135"/>
        <v>0</v>
      </c>
      <c r="AM528" s="11">
        <f t="shared" ca="1" si="135"/>
        <v>0</v>
      </c>
      <c r="AN528" s="11">
        <f t="shared" ca="1" si="135"/>
        <v>0</v>
      </c>
      <c r="AO528" s="11">
        <f t="shared" ca="1" si="135"/>
        <v>0</v>
      </c>
      <c r="AP528" s="11">
        <f t="shared" ca="1" si="135"/>
        <v>0</v>
      </c>
      <c r="AQ528" s="11">
        <f t="shared" ca="1" si="135"/>
        <v>0</v>
      </c>
      <c r="AR528" s="11">
        <f t="shared" ca="1" si="135"/>
        <v>0</v>
      </c>
      <c r="AS528" s="11">
        <f t="shared" ca="1" si="136"/>
        <v>0</v>
      </c>
      <c r="AT528" s="11">
        <f t="shared" ca="1" si="136"/>
        <v>0</v>
      </c>
      <c r="AU528" s="11">
        <f t="shared" ca="1" si="136"/>
        <v>0</v>
      </c>
      <c r="AV528" s="11">
        <f t="shared" ca="1" si="136"/>
        <v>0</v>
      </c>
      <c r="AW528" s="11">
        <f t="shared" ca="1" si="136"/>
        <v>0</v>
      </c>
      <c r="AX528" s="11">
        <f t="shared" ca="1" si="136"/>
        <v>0</v>
      </c>
      <c r="AY528" s="11">
        <f t="shared" ca="1" si="136"/>
        <v>0</v>
      </c>
      <c r="AZ528" s="11">
        <f t="shared" ca="1" si="136"/>
        <v>0</v>
      </c>
      <c r="BA528" s="11">
        <f t="shared" ca="1" si="136"/>
        <v>0</v>
      </c>
      <c r="BB528" s="11"/>
      <c r="BC528" s="11">
        <f>IF($AG528,SUMPRODUCT(AI$2:AI528,$AH$2:$AH528)/SUM($AH$2:$AH528),0)</f>
        <v>0</v>
      </c>
      <c r="BD528" s="11">
        <f>IF($AG528,SUMPRODUCT(AJ$2:AJ528,$AH$2:$AH528)/SUM($AH$2:$AH528),0)</f>
        <v>0</v>
      </c>
      <c r="BE528" s="11">
        <f>IF($AG528,SUMPRODUCT(AK$2:AK528,$AH$2:$AH528)/SUM($AH$2:$AH528),0)</f>
        <v>0</v>
      </c>
      <c r="BF528" s="11">
        <f>IF($AG528,SUMPRODUCT(AL$2:AL528,$AH$2:$AH528)/SUM($AH$2:$AH528),0)</f>
        <v>0</v>
      </c>
      <c r="BG528" s="11">
        <f>IF($AG528,SUMPRODUCT(AM$2:AM528,$AH$2:$AH528)/SUM($AH$2:$AH528),0)</f>
        <v>0</v>
      </c>
      <c r="BH528" s="11">
        <f>IF($AG528,SUMPRODUCT(AN$2:AN528,$AH$2:$AH528)/SUM($AH$2:$AH528),0)</f>
        <v>0</v>
      </c>
      <c r="BI528" s="11">
        <f>IF($AG528,SUMPRODUCT(AO$2:AO528,$AH$2:$AH528)/SUM($AH$2:$AH528),0)</f>
        <v>0</v>
      </c>
      <c r="BJ528" s="11">
        <f>IF($AG528,SUMPRODUCT(AP$2:AP528,$AH$2:$AH528)/SUM($AH$2:$AH528),0)</f>
        <v>0</v>
      </c>
      <c r="BK528" s="11">
        <f>IF($AG528,SUMPRODUCT(AQ$2:AQ528,$AH$2:$AH528)/SUM($AH$2:$AH528),0)</f>
        <v>0</v>
      </c>
      <c r="BL528" s="11">
        <f>IF($AG528,SUMPRODUCT(AR$2:AR528,$AH$2:$AH528)/SUM($AH$2:$AH528),0)</f>
        <v>0</v>
      </c>
      <c r="BM528" s="11">
        <f>IF($AG528,SUMPRODUCT(AS$2:AS528,$AH$2:$AH528)/SUM($AH$2:$AH528),0)</f>
        <v>0</v>
      </c>
      <c r="BN528" s="11">
        <f>IF($AG528,SUMPRODUCT(AT$2:AT528,$AH$2:$AH528)/SUM($AH$2:$AH528),0)</f>
        <v>0</v>
      </c>
      <c r="BO528" s="11">
        <f>IF($AG528,SUMPRODUCT(AU$2:AU528,$AH$2:$AH528)/SUM($AH$2:$AH528),0)</f>
        <v>0</v>
      </c>
      <c r="BP528" s="11">
        <f>IF($AG528,SUMPRODUCT(AV$2:AV528,$AH$2:$AH528)/SUM($AH$2:$AH528),0)</f>
        <v>0</v>
      </c>
      <c r="BQ528" s="11">
        <f>IF($AG528,SUMPRODUCT(AW$2:AW528,$AH$2:$AH528)/SUM($AH$2:$AH528),0)</f>
        <v>0</v>
      </c>
      <c r="BR528" s="11">
        <f>IF($AG528,SUMPRODUCT(AX$2:AX528,$AH$2:$AH528)/SUM($AH$2:$AH528),0)</f>
        <v>0</v>
      </c>
      <c r="BS528" s="11">
        <f>IF($AG528,SUMPRODUCT(AY$2:AY528,$AH$2:$AH528)/SUM($AH$2:$AH528),0)</f>
        <v>0</v>
      </c>
      <c r="BT528" s="11">
        <f>IF($AG528,SUMPRODUCT(AZ$2:AZ528,$AH$2:$AH528)/SUM($AH$2:$AH528),0)</f>
        <v>0</v>
      </c>
      <c r="BU528" s="11">
        <f>IF($AG528,SUMPRODUCT(BA$2:BA528,$AH$2:$AH528)/SUM($AH$2:$AH528),0)</f>
        <v>0</v>
      </c>
      <c r="BV528" s="11"/>
      <c r="BW528" s="109" cm="1">
        <f t="array" ref="BW528">IF($AG528,SQRT(SUMPRODUCT($AH$2:$AH528, (AI$2:AI528-BC528)^2)/(SUM($AH$2:$AH528)-1)),0)</f>
        <v>0</v>
      </c>
      <c r="BX528" s="109" cm="1">
        <f t="array" ref="BX528">IF($AG528,SQRT(SUMPRODUCT($AH$2:$AH528, (AJ$2:AJ528-BD528)^2)/(SUM($AH$2:$AH528)-1)),0)</f>
        <v>0</v>
      </c>
      <c r="BY528" s="109" cm="1">
        <f t="array" ref="BY528">IF($AG528,SQRT(SUMPRODUCT($AH$2:$AH528, (AK$2:AK528-BE528)^2)/(SUM($AH$2:$AH528)-1)),0)</f>
        <v>0</v>
      </c>
      <c r="BZ528" s="109" cm="1">
        <f t="array" ref="BZ528">IF($AG528,SQRT(SUMPRODUCT($AH$2:$AH528, (AL$2:AL528-BF528)^2)/(SUM($AH$2:$AH528)-1)),0)</f>
        <v>0</v>
      </c>
      <c r="CA528" s="109" cm="1">
        <f t="array" ref="CA528">IF($AG528,SQRT(SUMPRODUCT($AH$2:$AH528, (AM$2:AM528-BG528)^2)/(SUM($AH$2:$AH528)-1)),0)</f>
        <v>0</v>
      </c>
      <c r="CB528" s="109" cm="1">
        <f t="array" ref="CB528">IF($AG528,SQRT(SUMPRODUCT($AH$2:$AH528, (AN$2:AN528-BH528)^2)/(SUM($AH$2:$AH528)-1)),0)</f>
        <v>0</v>
      </c>
      <c r="CC528" s="109" cm="1">
        <f t="array" ref="CC528">IF($AG528,SQRT(SUMPRODUCT($AH$2:$AH528, (AO$2:AO528-BI528)^2)/(SUM($AH$2:$AH528)-1)),0)</f>
        <v>0</v>
      </c>
      <c r="CD528" s="109" cm="1">
        <f t="array" ref="CD528">IF($AG528,SQRT(SUMPRODUCT($AH$2:$AH528, (AP$2:AP528-BJ528)^2)/(SUM($AH$2:$AH528)-1)),0)</f>
        <v>0</v>
      </c>
      <c r="CE528" s="109" cm="1">
        <f t="array" ref="CE528">IF($AG528,SQRT(SUMPRODUCT($AH$2:$AH528, (AQ$2:AQ528-BK528)^2)/(SUM($AH$2:$AH528)-1)),0)</f>
        <v>0</v>
      </c>
      <c r="CF528" s="109" cm="1">
        <f t="array" ref="CF528">IF($AG528,SQRT(SUMPRODUCT($AH$2:$AH528, (AR$2:AR528-BL528)^2)/(SUM($AH$2:$AH528)-1)),0)</f>
        <v>0</v>
      </c>
      <c r="CG528" s="109" cm="1">
        <f t="array" ref="CG528">IF($AG528,SQRT(SUMPRODUCT($AH$2:$AH528, (AS$2:AS528-BM528)^2)/(SUM($AH$2:$AH528)-1)),0)</f>
        <v>0</v>
      </c>
      <c r="CH528" s="109" cm="1">
        <f t="array" ref="CH528">IF($AG528,SQRT(SUMPRODUCT($AH$2:$AH528, (AT$2:AT528-BN528)^2)/(SUM($AH$2:$AH528)-1)),0)</f>
        <v>0</v>
      </c>
      <c r="CI528" s="109" cm="1">
        <f t="array" ref="CI528">IF($AG528,SQRT(SUMPRODUCT($AH$2:$AH528, (AU$2:AU528-BO528)^2)/(SUM($AH$2:$AH528)-1)),0)</f>
        <v>0</v>
      </c>
      <c r="CJ528" s="109" cm="1">
        <f t="array" ref="CJ528">IF($AG528,SQRT(SUMPRODUCT($AH$2:$AH528, (AV$2:AV528-BP528)^2)/(SUM($AH$2:$AH528)-1)),0)</f>
        <v>0</v>
      </c>
      <c r="CK528" s="109" cm="1">
        <f t="array" ref="CK528">IF($AG528,SQRT(SUMPRODUCT($AH$2:$AH528, (AW$2:AW528-BQ528)^2)/(SUM($AH$2:$AH528)-1)),0)</f>
        <v>0</v>
      </c>
      <c r="CL528" s="109" cm="1">
        <f t="array" ref="CL528">IF($AG528,SQRT(SUMPRODUCT($AH$2:$AH528, (AX$2:AX528-BR528)^2)/(SUM($AH$2:$AH528)-1)),0)</f>
        <v>0</v>
      </c>
      <c r="CM528" s="109" cm="1">
        <f t="array" ref="CM528">IF($AG528,SQRT(SUMPRODUCT($AH$2:$AH528, (AY$2:AY528-BS528)^2)/(SUM($AH$2:$AH528)-1)),0)</f>
        <v>0</v>
      </c>
      <c r="CN528" s="109" cm="1">
        <f t="array" ref="CN528">IF($AG528,SQRT(SUMPRODUCT($AH$2:$AH528, (AZ$2:AZ528-BT528)^2)/(SUM($AH$2:$AH528)-1)),0)</f>
        <v>0</v>
      </c>
      <c r="CO528" s="109" cm="1">
        <f t="array" ref="CO528">IF($AG528,SQRT(SUMPRODUCT($AH$2:$AH528, (BA$2:BA528-BU528)^2)/(SUM($AH$2:$AH528)-1)),0)</f>
        <v>0</v>
      </c>
    </row>
    <row r="529" spans="34:93" x14ac:dyDescent="0.25">
      <c r="AH529" s="99" t="str">
        <f t="shared" si="130"/>
        <v/>
      </c>
      <c r="AI529" s="11">
        <f t="shared" ca="1" si="135"/>
        <v>0</v>
      </c>
      <c r="AJ529" s="11">
        <f t="shared" ca="1" si="135"/>
        <v>0</v>
      </c>
      <c r="AK529" s="11">
        <f t="shared" ca="1" si="135"/>
        <v>0</v>
      </c>
      <c r="AL529" s="11">
        <f t="shared" ca="1" si="135"/>
        <v>0</v>
      </c>
      <c r="AM529" s="11">
        <f t="shared" ca="1" si="135"/>
        <v>0</v>
      </c>
      <c r="AN529" s="11">
        <f t="shared" ca="1" si="135"/>
        <v>0</v>
      </c>
      <c r="AO529" s="11">
        <f t="shared" ca="1" si="135"/>
        <v>0</v>
      </c>
      <c r="AP529" s="11">
        <f t="shared" ca="1" si="135"/>
        <v>0</v>
      </c>
      <c r="AQ529" s="11">
        <f t="shared" ca="1" si="135"/>
        <v>0</v>
      </c>
      <c r="AR529" s="11">
        <f t="shared" ca="1" si="135"/>
        <v>0</v>
      </c>
      <c r="AS529" s="11">
        <f t="shared" ca="1" si="136"/>
        <v>0</v>
      </c>
      <c r="AT529" s="11">
        <f t="shared" ca="1" si="136"/>
        <v>0</v>
      </c>
      <c r="AU529" s="11">
        <f t="shared" ca="1" si="136"/>
        <v>0</v>
      </c>
      <c r="AV529" s="11">
        <f t="shared" ca="1" si="136"/>
        <v>0</v>
      </c>
      <c r="AW529" s="11">
        <f t="shared" ca="1" si="136"/>
        <v>0</v>
      </c>
      <c r="AX529" s="11">
        <f t="shared" ca="1" si="136"/>
        <v>0</v>
      </c>
      <c r="AY529" s="11">
        <f t="shared" ca="1" si="136"/>
        <v>0</v>
      </c>
      <c r="AZ529" s="11">
        <f t="shared" ca="1" si="136"/>
        <v>0</v>
      </c>
      <c r="BA529" s="11">
        <f t="shared" ca="1" si="136"/>
        <v>0</v>
      </c>
      <c r="BB529" s="11"/>
      <c r="BC529" s="11">
        <f>IF($AG529,SUMPRODUCT(AI$2:AI529,$AH$2:$AH529)/SUM($AH$2:$AH529),0)</f>
        <v>0</v>
      </c>
      <c r="BD529" s="11">
        <f>IF($AG529,SUMPRODUCT(AJ$2:AJ529,$AH$2:$AH529)/SUM($AH$2:$AH529),0)</f>
        <v>0</v>
      </c>
      <c r="BE529" s="11">
        <f>IF($AG529,SUMPRODUCT(AK$2:AK529,$AH$2:$AH529)/SUM($AH$2:$AH529),0)</f>
        <v>0</v>
      </c>
      <c r="BF529" s="11">
        <f>IF($AG529,SUMPRODUCT(AL$2:AL529,$AH$2:$AH529)/SUM($AH$2:$AH529),0)</f>
        <v>0</v>
      </c>
      <c r="BG529" s="11">
        <f>IF($AG529,SUMPRODUCT(AM$2:AM529,$AH$2:$AH529)/SUM($AH$2:$AH529),0)</f>
        <v>0</v>
      </c>
      <c r="BH529" s="11">
        <f>IF($AG529,SUMPRODUCT(AN$2:AN529,$AH$2:$AH529)/SUM($AH$2:$AH529),0)</f>
        <v>0</v>
      </c>
      <c r="BI529" s="11">
        <f>IF($AG529,SUMPRODUCT(AO$2:AO529,$AH$2:$AH529)/SUM($AH$2:$AH529),0)</f>
        <v>0</v>
      </c>
      <c r="BJ529" s="11">
        <f>IF($AG529,SUMPRODUCT(AP$2:AP529,$AH$2:$AH529)/SUM($AH$2:$AH529),0)</f>
        <v>0</v>
      </c>
      <c r="BK529" s="11">
        <f>IF($AG529,SUMPRODUCT(AQ$2:AQ529,$AH$2:$AH529)/SUM($AH$2:$AH529),0)</f>
        <v>0</v>
      </c>
      <c r="BL529" s="11">
        <f>IF($AG529,SUMPRODUCT(AR$2:AR529,$AH$2:$AH529)/SUM($AH$2:$AH529),0)</f>
        <v>0</v>
      </c>
      <c r="BM529" s="11">
        <f>IF($AG529,SUMPRODUCT(AS$2:AS529,$AH$2:$AH529)/SUM($AH$2:$AH529),0)</f>
        <v>0</v>
      </c>
      <c r="BN529" s="11">
        <f>IF($AG529,SUMPRODUCT(AT$2:AT529,$AH$2:$AH529)/SUM($AH$2:$AH529),0)</f>
        <v>0</v>
      </c>
      <c r="BO529" s="11">
        <f>IF($AG529,SUMPRODUCT(AU$2:AU529,$AH$2:$AH529)/SUM($AH$2:$AH529),0)</f>
        <v>0</v>
      </c>
      <c r="BP529" s="11">
        <f>IF($AG529,SUMPRODUCT(AV$2:AV529,$AH$2:$AH529)/SUM($AH$2:$AH529),0)</f>
        <v>0</v>
      </c>
      <c r="BQ529" s="11">
        <f>IF($AG529,SUMPRODUCT(AW$2:AW529,$AH$2:$AH529)/SUM($AH$2:$AH529),0)</f>
        <v>0</v>
      </c>
      <c r="BR529" s="11">
        <f>IF($AG529,SUMPRODUCT(AX$2:AX529,$AH$2:$AH529)/SUM($AH$2:$AH529),0)</f>
        <v>0</v>
      </c>
      <c r="BS529" s="11">
        <f>IF($AG529,SUMPRODUCT(AY$2:AY529,$AH$2:$AH529)/SUM($AH$2:$AH529),0)</f>
        <v>0</v>
      </c>
      <c r="BT529" s="11">
        <f>IF($AG529,SUMPRODUCT(AZ$2:AZ529,$AH$2:$AH529)/SUM($AH$2:$AH529),0)</f>
        <v>0</v>
      </c>
      <c r="BU529" s="11">
        <f>IF($AG529,SUMPRODUCT(BA$2:BA529,$AH$2:$AH529)/SUM($AH$2:$AH529),0)</f>
        <v>0</v>
      </c>
      <c r="BV529" s="11"/>
      <c r="BW529" s="109" cm="1">
        <f t="array" ref="BW529">IF($AG529,SQRT(SUMPRODUCT($AH$2:$AH529, (AI$2:AI529-BC529)^2)/(SUM($AH$2:$AH529)-1)),0)</f>
        <v>0</v>
      </c>
      <c r="BX529" s="109" cm="1">
        <f t="array" ref="BX529">IF($AG529,SQRT(SUMPRODUCT($AH$2:$AH529, (AJ$2:AJ529-BD529)^2)/(SUM($AH$2:$AH529)-1)),0)</f>
        <v>0</v>
      </c>
      <c r="BY529" s="109" cm="1">
        <f t="array" ref="BY529">IF($AG529,SQRT(SUMPRODUCT($AH$2:$AH529, (AK$2:AK529-BE529)^2)/(SUM($AH$2:$AH529)-1)),0)</f>
        <v>0</v>
      </c>
      <c r="BZ529" s="109" cm="1">
        <f t="array" ref="BZ529">IF($AG529,SQRT(SUMPRODUCT($AH$2:$AH529, (AL$2:AL529-BF529)^2)/(SUM($AH$2:$AH529)-1)),0)</f>
        <v>0</v>
      </c>
      <c r="CA529" s="109" cm="1">
        <f t="array" ref="CA529">IF($AG529,SQRT(SUMPRODUCT($AH$2:$AH529, (AM$2:AM529-BG529)^2)/(SUM($AH$2:$AH529)-1)),0)</f>
        <v>0</v>
      </c>
      <c r="CB529" s="109" cm="1">
        <f t="array" ref="CB529">IF($AG529,SQRT(SUMPRODUCT($AH$2:$AH529, (AN$2:AN529-BH529)^2)/(SUM($AH$2:$AH529)-1)),0)</f>
        <v>0</v>
      </c>
      <c r="CC529" s="109" cm="1">
        <f t="array" ref="CC529">IF($AG529,SQRT(SUMPRODUCT($AH$2:$AH529, (AO$2:AO529-BI529)^2)/(SUM($AH$2:$AH529)-1)),0)</f>
        <v>0</v>
      </c>
      <c r="CD529" s="109" cm="1">
        <f t="array" ref="CD529">IF($AG529,SQRT(SUMPRODUCT($AH$2:$AH529, (AP$2:AP529-BJ529)^2)/(SUM($AH$2:$AH529)-1)),0)</f>
        <v>0</v>
      </c>
      <c r="CE529" s="109" cm="1">
        <f t="array" ref="CE529">IF($AG529,SQRT(SUMPRODUCT($AH$2:$AH529, (AQ$2:AQ529-BK529)^2)/(SUM($AH$2:$AH529)-1)),0)</f>
        <v>0</v>
      </c>
      <c r="CF529" s="109" cm="1">
        <f t="array" ref="CF529">IF($AG529,SQRT(SUMPRODUCT($AH$2:$AH529, (AR$2:AR529-BL529)^2)/(SUM($AH$2:$AH529)-1)),0)</f>
        <v>0</v>
      </c>
      <c r="CG529" s="109" cm="1">
        <f t="array" ref="CG529">IF($AG529,SQRT(SUMPRODUCT($AH$2:$AH529, (AS$2:AS529-BM529)^2)/(SUM($AH$2:$AH529)-1)),0)</f>
        <v>0</v>
      </c>
      <c r="CH529" s="109" cm="1">
        <f t="array" ref="CH529">IF($AG529,SQRT(SUMPRODUCT($AH$2:$AH529, (AT$2:AT529-BN529)^2)/(SUM($AH$2:$AH529)-1)),0)</f>
        <v>0</v>
      </c>
      <c r="CI529" s="109" cm="1">
        <f t="array" ref="CI529">IF($AG529,SQRT(SUMPRODUCT($AH$2:$AH529, (AU$2:AU529-BO529)^2)/(SUM($AH$2:$AH529)-1)),0)</f>
        <v>0</v>
      </c>
      <c r="CJ529" s="109" cm="1">
        <f t="array" ref="CJ529">IF($AG529,SQRT(SUMPRODUCT($AH$2:$AH529, (AV$2:AV529-BP529)^2)/(SUM($AH$2:$AH529)-1)),0)</f>
        <v>0</v>
      </c>
      <c r="CK529" s="109" cm="1">
        <f t="array" ref="CK529">IF($AG529,SQRT(SUMPRODUCT($AH$2:$AH529, (AW$2:AW529-BQ529)^2)/(SUM($AH$2:$AH529)-1)),0)</f>
        <v>0</v>
      </c>
      <c r="CL529" s="109" cm="1">
        <f t="array" ref="CL529">IF($AG529,SQRT(SUMPRODUCT($AH$2:$AH529, (AX$2:AX529-BR529)^2)/(SUM($AH$2:$AH529)-1)),0)</f>
        <v>0</v>
      </c>
      <c r="CM529" s="109" cm="1">
        <f t="array" ref="CM529">IF($AG529,SQRT(SUMPRODUCT($AH$2:$AH529, (AY$2:AY529-BS529)^2)/(SUM($AH$2:$AH529)-1)),0)</f>
        <v>0</v>
      </c>
      <c r="CN529" s="109" cm="1">
        <f t="array" ref="CN529">IF($AG529,SQRT(SUMPRODUCT($AH$2:$AH529, (AZ$2:AZ529-BT529)^2)/(SUM($AH$2:$AH529)-1)),0)</f>
        <v>0</v>
      </c>
      <c r="CO529" s="109" cm="1">
        <f t="array" ref="CO529">IF($AG529,SQRT(SUMPRODUCT($AH$2:$AH529, (BA$2:BA529-BU529)^2)/(SUM($AH$2:$AH529)-1)),0)</f>
        <v>0</v>
      </c>
    </row>
    <row r="530" spans="34:93" x14ac:dyDescent="0.25">
      <c r="AH530" s="99" t="str">
        <f t="shared" si="130"/>
        <v/>
      </c>
      <c r="AI530" s="11">
        <f t="shared" ca="1" si="135"/>
        <v>0</v>
      </c>
      <c r="AJ530" s="11">
        <f t="shared" ca="1" si="135"/>
        <v>0</v>
      </c>
      <c r="AK530" s="11">
        <f t="shared" ca="1" si="135"/>
        <v>0</v>
      </c>
      <c r="AL530" s="11">
        <f t="shared" ca="1" si="135"/>
        <v>0</v>
      </c>
      <c r="AM530" s="11">
        <f t="shared" ca="1" si="135"/>
        <v>0</v>
      </c>
      <c r="AN530" s="11">
        <f t="shared" ca="1" si="135"/>
        <v>0</v>
      </c>
      <c r="AO530" s="11">
        <f t="shared" ca="1" si="135"/>
        <v>0</v>
      </c>
      <c r="AP530" s="11">
        <f t="shared" ca="1" si="135"/>
        <v>0</v>
      </c>
      <c r="AQ530" s="11">
        <f t="shared" ca="1" si="135"/>
        <v>0</v>
      </c>
      <c r="AR530" s="11">
        <f t="shared" ca="1" si="135"/>
        <v>0</v>
      </c>
      <c r="AS530" s="11">
        <f t="shared" ca="1" si="136"/>
        <v>0</v>
      </c>
      <c r="AT530" s="11">
        <f t="shared" ca="1" si="136"/>
        <v>0</v>
      </c>
      <c r="AU530" s="11">
        <f t="shared" ca="1" si="136"/>
        <v>0</v>
      </c>
      <c r="AV530" s="11">
        <f t="shared" ca="1" si="136"/>
        <v>0</v>
      </c>
      <c r="AW530" s="11">
        <f t="shared" ca="1" si="136"/>
        <v>0</v>
      </c>
      <c r="AX530" s="11">
        <f t="shared" ca="1" si="136"/>
        <v>0</v>
      </c>
      <c r="AY530" s="11">
        <f t="shared" ca="1" si="136"/>
        <v>0</v>
      </c>
      <c r="AZ530" s="11">
        <f t="shared" ca="1" si="136"/>
        <v>0</v>
      </c>
      <c r="BA530" s="11">
        <f t="shared" ca="1" si="136"/>
        <v>0</v>
      </c>
      <c r="BB530" s="11"/>
      <c r="BC530" s="11">
        <f>IF($AG530,SUMPRODUCT(AI$2:AI530,$AH$2:$AH530)/SUM($AH$2:$AH530),0)</f>
        <v>0</v>
      </c>
      <c r="BD530" s="11">
        <f>IF($AG530,SUMPRODUCT(AJ$2:AJ530,$AH$2:$AH530)/SUM($AH$2:$AH530),0)</f>
        <v>0</v>
      </c>
      <c r="BE530" s="11">
        <f>IF($AG530,SUMPRODUCT(AK$2:AK530,$AH$2:$AH530)/SUM($AH$2:$AH530),0)</f>
        <v>0</v>
      </c>
      <c r="BF530" s="11">
        <f>IF($AG530,SUMPRODUCT(AL$2:AL530,$AH$2:$AH530)/SUM($AH$2:$AH530),0)</f>
        <v>0</v>
      </c>
      <c r="BG530" s="11">
        <f>IF($AG530,SUMPRODUCT(AM$2:AM530,$AH$2:$AH530)/SUM($AH$2:$AH530),0)</f>
        <v>0</v>
      </c>
      <c r="BH530" s="11">
        <f>IF($AG530,SUMPRODUCT(AN$2:AN530,$AH$2:$AH530)/SUM($AH$2:$AH530),0)</f>
        <v>0</v>
      </c>
      <c r="BI530" s="11">
        <f>IF($AG530,SUMPRODUCT(AO$2:AO530,$AH$2:$AH530)/SUM($AH$2:$AH530),0)</f>
        <v>0</v>
      </c>
      <c r="BJ530" s="11">
        <f>IF($AG530,SUMPRODUCT(AP$2:AP530,$AH$2:$AH530)/SUM($AH$2:$AH530),0)</f>
        <v>0</v>
      </c>
      <c r="BK530" s="11">
        <f>IF($AG530,SUMPRODUCT(AQ$2:AQ530,$AH$2:$AH530)/SUM($AH$2:$AH530),0)</f>
        <v>0</v>
      </c>
      <c r="BL530" s="11">
        <f>IF($AG530,SUMPRODUCT(AR$2:AR530,$AH$2:$AH530)/SUM($AH$2:$AH530),0)</f>
        <v>0</v>
      </c>
      <c r="BM530" s="11">
        <f>IF($AG530,SUMPRODUCT(AS$2:AS530,$AH$2:$AH530)/SUM($AH$2:$AH530),0)</f>
        <v>0</v>
      </c>
      <c r="BN530" s="11">
        <f>IF($AG530,SUMPRODUCT(AT$2:AT530,$AH$2:$AH530)/SUM($AH$2:$AH530),0)</f>
        <v>0</v>
      </c>
      <c r="BO530" s="11">
        <f>IF($AG530,SUMPRODUCT(AU$2:AU530,$AH$2:$AH530)/SUM($AH$2:$AH530),0)</f>
        <v>0</v>
      </c>
      <c r="BP530" s="11">
        <f>IF($AG530,SUMPRODUCT(AV$2:AV530,$AH$2:$AH530)/SUM($AH$2:$AH530),0)</f>
        <v>0</v>
      </c>
      <c r="BQ530" s="11">
        <f>IF($AG530,SUMPRODUCT(AW$2:AW530,$AH$2:$AH530)/SUM($AH$2:$AH530),0)</f>
        <v>0</v>
      </c>
      <c r="BR530" s="11">
        <f>IF($AG530,SUMPRODUCT(AX$2:AX530,$AH$2:$AH530)/SUM($AH$2:$AH530),0)</f>
        <v>0</v>
      </c>
      <c r="BS530" s="11">
        <f>IF($AG530,SUMPRODUCT(AY$2:AY530,$AH$2:$AH530)/SUM($AH$2:$AH530),0)</f>
        <v>0</v>
      </c>
      <c r="BT530" s="11">
        <f>IF($AG530,SUMPRODUCT(AZ$2:AZ530,$AH$2:$AH530)/SUM($AH$2:$AH530),0)</f>
        <v>0</v>
      </c>
      <c r="BU530" s="11">
        <f>IF($AG530,SUMPRODUCT(BA$2:BA530,$AH$2:$AH530)/SUM($AH$2:$AH530),0)</f>
        <v>0</v>
      </c>
      <c r="BV530" s="11"/>
      <c r="BW530" s="109" cm="1">
        <f t="array" ref="BW530">IF($AG530,SQRT(SUMPRODUCT($AH$2:$AH530, (AI$2:AI530-BC530)^2)/(SUM($AH$2:$AH530)-1)),0)</f>
        <v>0</v>
      </c>
      <c r="BX530" s="109" cm="1">
        <f t="array" ref="BX530">IF($AG530,SQRT(SUMPRODUCT($AH$2:$AH530, (AJ$2:AJ530-BD530)^2)/(SUM($AH$2:$AH530)-1)),0)</f>
        <v>0</v>
      </c>
      <c r="BY530" s="109" cm="1">
        <f t="array" ref="BY530">IF($AG530,SQRT(SUMPRODUCT($AH$2:$AH530, (AK$2:AK530-BE530)^2)/(SUM($AH$2:$AH530)-1)),0)</f>
        <v>0</v>
      </c>
      <c r="BZ530" s="109" cm="1">
        <f t="array" ref="BZ530">IF($AG530,SQRT(SUMPRODUCT($AH$2:$AH530, (AL$2:AL530-BF530)^2)/(SUM($AH$2:$AH530)-1)),0)</f>
        <v>0</v>
      </c>
      <c r="CA530" s="109" cm="1">
        <f t="array" ref="CA530">IF($AG530,SQRT(SUMPRODUCT($AH$2:$AH530, (AM$2:AM530-BG530)^2)/(SUM($AH$2:$AH530)-1)),0)</f>
        <v>0</v>
      </c>
      <c r="CB530" s="109" cm="1">
        <f t="array" ref="CB530">IF($AG530,SQRT(SUMPRODUCT($AH$2:$AH530, (AN$2:AN530-BH530)^2)/(SUM($AH$2:$AH530)-1)),0)</f>
        <v>0</v>
      </c>
      <c r="CC530" s="109" cm="1">
        <f t="array" ref="CC530">IF($AG530,SQRT(SUMPRODUCT($AH$2:$AH530, (AO$2:AO530-BI530)^2)/(SUM($AH$2:$AH530)-1)),0)</f>
        <v>0</v>
      </c>
      <c r="CD530" s="109" cm="1">
        <f t="array" ref="CD530">IF($AG530,SQRT(SUMPRODUCT($AH$2:$AH530, (AP$2:AP530-BJ530)^2)/(SUM($AH$2:$AH530)-1)),0)</f>
        <v>0</v>
      </c>
      <c r="CE530" s="109" cm="1">
        <f t="array" ref="CE530">IF($AG530,SQRT(SUMPRODUCT($AH$2:$AH530, (AQ$2:AQ530-BK530)^2)/(SUM($AH$2:$AH530)-1)),0)</f>
        <v>0</v>
      </c>
      <c r="CF530" s="109" cm="1">
        <f t="array" ref="CF530">IF($AG530,SQRT(SUMPRODUCT($AH$2:$AH530, (AR$2:AR530-BL530)^2)/(SUM($AH$2:$AH530)-1)),0)</f>
        <v>0</v>
      </c>
      <c r="CG530" s="109" cm="1">
        <f t="array" ref="CG530">IF($AG530,SQRT(SUMPRODUCT($AH$2:$AH530, (AS$2:AS530-BM530)^2)/(SUM($AH$2:$AH530)-1)),0)</f>
        <v>0</v>
      </c>
      <c r="CH530" s="109" cm="1">
        <f t="array" ref="CH530">IF($AG530,SQRT(SUMPRODUCT($AH$2:$AH530, (AT$2:AT530-BN530)^2)/(SUM($AH$2:$AH530)-1)),0)</f>
        <v>0</v>
      </c>
      <c r="CI530" s="109" cm="1">
        <f t="array" ref="CI530">IF($AG530,SQRT(SUMPRODUCT($AH$2:$AH530, (AU$2:AU530-BO530)^2)/(SUM($AH$2:$AH530)-1)),0)</f>
        <v>0</v>
      </c>
      <c r="CJ530" s="109" cm="1">
        <f t="array" ref="CJ530">IF($AG530,SQRT(SUMPRODUCT($AH$2:$AH530, (AV$2:AV530-BP530)^2)/(SUM($AH$2:$AH530)-1)),0)</f>
        <v>0</v>
      </c>
      <c r="CK530" s="109" cm="1">
        <f t="array" ref="CK530">IF($AG530,SQRT(SUMPRODUCT($AH$2:$AH530, (AW$2:AW530-BQ530)^2)/(SUM($AH$2:$AH530)-1)),0)</f>
        <v>0</v>
      </c>
      <c r="CL530" s="109" cm="1">
        <f t="array" ref="CL530">IF($AG530,SQRT(SUMPRODUCT($AH$2:$AH530, (AX$2:AX530-BR530)^2)/(SUM($AH$2:$AH530)-1)),0)</f>
        <v>0</v>
      </c>
      <c r="CM530" s="109" cm="1">
        <f t="array" ref="CM530">IF($AG530,SQRT(SUMPRODUCT($AH$2:$AH530, (AY$2:AY530-BS530)^2)/(SUM($AH$2:$AH530)-1)),0)</f>
        <v>0</v>
      </c>
      <c r="CN530" s="109" cm="1">
        <f t="array" ref="CN530">IF($AG530,SQRT(SUMPRODUCT($AH$2:$AH530, (AZ$2:AZ530-BT530)^2)/(SUM($AH$2:$AH530)-1)),0)</f>
        <v>0</v>
      </c>
      <c r="CO530" s="109" cm="1">
        <f t="array" ref="CO530">IF($AG530,SQRT(SUMPRODUCT($AH$2:$AH530, (BA$2:BA530-BU530)^2)/(SUM($AH$2:$AH530)-1)),0)</f>
        <v>0</v>
      </c>
    </row>
    <row r="531" spans="34:93" x14ac:dyDescent="0.25">
      <c r="AH531" s="99" t="str">
        <f t="shared" si="130"/>
        <v/>
      </c>
      <c r="AI531" s="11">
        <f t="shared" ca="1" si="135"/>
        <v>0</v>
      </c>
      <c r="AJ531" s="11">
        <f t="shared" ca="1" si="135"/>
        <v>0</v>
      </c>
      <c r="AK531" s="11">
        <f t="shared" ca="1" si="135"/>
        <v>0</v>
      </c>
      <c r="AL531" s="11">
        <f t="shared" ca="1" si="135"/>
        <v>0</v>
      </c>
      <c r="AM531" s="11">
        <f t="shared" ca="1" si="135"/>
        <v>0</v>
      </c>
      <c r="AN531" s="11">
        <f t="shared" ca="1" si="135"/>
        <v>0</v>
      </c>
      <c r="AO531" s="11">
        <f t="shared" ca="1" si="135"/>
        <v>0</v>
      </c>
      <c r="AP531" s="11">
        <f t="shared" ca="1" si="135"/>
        <v>0</v>
      </c>
      <c r="AQ531" s="11">
        <f t="shared" ca="1" si="135"/>
        <v>0</v>
      </c>
      <c r="AR531" s="11">
        <f t="shared" ca="1" si="135"/>
        <v>0</v>
      </c>
      <c r="AS531" s="11">
        <f t="shared" ca="1" si="136"/>
        <v>0</v>
      </c>
      <c r="AT531" s="11">
        <f t="shared" ca="1" si="136"/>
        <v>0</v>
      </c>
      <c r="AU531" s="11">
        <f t="shared" ca="1" si="136"/>
        <v>0</v>
      </c>
      <c r="AV531" s="11">
        <f t="shared" ca="1" si="136"/>
        <v>0</v>
      </c>
      <c r="AW531" s="11">
        <f t="shared" ca="1" si="136"/>
        <v>0</v>
      </c>
      <c r="AX531" s="11">
        <f t="shared" ca="1" si="136"/>
        <v>0</v>
      </c>
      <c r="AY531" s="11">
        <f t="shared" ca="1" si="136"/>
        <v>0</v>
      </c>
      <c r="AZ531" s="11">
        <f t="shared" ca="1" si="136"/>
        <v>0</v>
      </c>
      <c r="BA531" s="11">
        <f t="shared" ca="1" si="136"/>
        <v>0</v>
      </c>
      <c r="BB531" s="11"/>
      <c r="BC531" s="11">
        <f>IF($AG531,SUMPRODUCT(AI$2:AI531,$AH$2:$AH531)/SUM($AH$2:$AH531),0)</f>
        <v>0</v>
      </c>
      <c r="BD531" s="11">
        <f>IF($AG531,SUMPRODUCT(AJ$2:AJ531,$AH$2:$AH531)/SUM($AH$2:$AH531),0)</f>
        <v>0</v>
      </c>
      <c r="BE531" s="11">
        <f>IF($AG531,SUMPRODUCT(AK$2:AK531,$AH$2:$AH531)/SUM($AH$2:$AH531),0)</f>
        <v>0</v>
      </c>
      <c r="BF531" s="11">
        <f>IF($AG531,SUMPRODUCT(AL$2:AL531,$AH$2:$AH531)/SUM($AH$2:$AH531),0)</f>
        <v>0</v>
      </c>
      <c r="BG531" s="11">
        <f>IF($AG531,SUMPRODUCT(AM$2:AM531,$AH$2:$AH531)/SUM($AH$2:$AH531),0)</f>
        <v>0</v>
      </c>
      <c r="BH531" s="11">
        <f>IF($AG531,SUMPRODUCT(AN$2:AN531,$AH$2:$AH531)/SUM($AH$2:$AH531),0)</f>
        <v>0</v>
      </c>
      <c r="BI531" s="11">
        <f>IF($AG531,SUMPRODUCT(AO$2:AO531,$AH$2:$AH531)/SUM($AH$2:$AH531),0)</f>
        <v>0</v>
      </c>
      <c r="BJ531" s="11">
        <f>IF($AG531,SUMPRODUCT(AP$2:AP531,$AH$2:$AH531)/SUM($AH$2:$AH531),0)</f>
        <v>0</v>
      </c>
      <c r="BK531" s="11">
        <f>IF($AG531,SUMPRODUCT(AQ$2:AQ531,$AH$2:$AH531)/SUM($AH$2:$AH531),0)</f>
        <v>0</v>
      </c>
      <c r="BL531" s="11">
        <f>IF($AG531,SUMPRODUCT(AR$2:AR531,$AH$2:$AH531)/SUM($AH$2:$AH531),0)</f>
        <v>0</v>
      </c>
      <c r="BM531" s="11">
        <f>IF($AG531,SUMPRODUCT(AS$2:AS531,$AH$2:$AH531)/SUM($AH$2:$AH531),0)</f>
        <v>0</v>
      </c>
      <c r="BN531" s="11">
        <f>IF($AG531,SUMPRODUCT(AT$2:AT531,$AH$2:$AH531)/SUM($AH$2:$AH531),0)</f>
        <v>0</v>
      </c>
      <c r="BO531" s="11">
        <f>IF($AG531,SUMPRODUCT(AU$2:AU531,$AH$2:$AH531)/SUM($AH$2:$AH531),0)</f>
        <v>0</v>
      </c>
      <c r="BP531" s="11">
        <f>IF($AG531,SUMPRODUCT(AV$2:AV531,$AH$2:$AH531)/SUM($AH$2:$AH531),0)</f>
        <v>0</v>
      </c>
      <c r="BQ531" s="11">
        <f>IF($AG531,SUMPRODUCT(AW$2:AW531,$AH$2:$AH531)/SUM($AH$2:$AH531),0)</f>
        <v>0</v>
      </c>
      <c r="BR531" s="11">
        <f>IF($AG531,SUMPRODUCT(AX$2:AX531,$AH$2:$AH531)/SUM($AH$2:$AH531),0)</f>
        <v>0</v>
      </c>
      <c r="BS531" s="11">
        <f>IF($AG531,SUMPRODUCT(AY$2:AY531,$AH$2:$AH531)/SUM($AH$2:$AH531),0)</f>
        <v>0</v>
      </c>
      <c r="BT531" s="11">
        <f>IF($AG531,SUMPRODUCT(AZ$2:AZ531,$AH$2:$AH531)/SUM($AH$2:$AH531),0)</f>
        <v>0</v>
      </c>
      <c r="BU531" s="11">
        <f>IF($AG531,SUMPRODUCT(BA$2:BA531,$AH$2:$AH531)/SUM($AH$2:$AH531),0)</f>
        <v>0</v>
      </c>
      <c r="BV531" s="11"/>
      <c r="BW531" s="109" cm="1">
        <f t="array" ref="BW531">IF($AG531,SQRT(SUMPRODUCT($AH$2:$AH531, (AI$2:AI531-BC531)^2)/(SUM($AH$2:$AH531)-1)),0)</f>
        <v>0</v>
      </c>
      <c r="BX531" s="109" cm="1">
        <f t="array" ref="BX531">IF($AG531,SQRT(SUMPRODUCT($AH$2:$AH531, (AJ$2:AJ531-BD531)^2)/(SUM($AH$2:$AH531)-1)),0)</f>
        <v>0</v>
      </c>
      <c r="BY531" s="109" cm="1">
        <f t="array" ref="BY531">IF($AG531,SQRT(SUMPRODUCT($AH$2:$AH531, (AK$2:AK531-BE531)^2)/(SUM($AH$2:$AH531)-1)),0)</f>
        <v>0</v>
      </c>
      <c r="BZ531" s="109" cm="1">
        <f t="array" ref="BZ531">IF($AG531,SQRT(SUMPRODUCT($AH$2:$AH531, (AL$2:AL531-BF531)^2)/(SUM($AH$2:$AH531)-1)),0)</f>
        <v>0</v>
      </c>
      <c r="CA531" s="109" cm="1">
        <f t="array" ref="CA531">IF($AG531,SQRT(SUMPRODUCT($AH$2:$AH531, (AM$2:AM531-BG531)^2)/(SUM($AH$2:$AH531)-1)),0)</f>
        <v>0</v>
      </c>
      <c r="CB531" s="109" cm="1">
        <f t="array" ref="CB531">IF($AG531,SQRT(SUMPRODUCT($AH$2:$AH531, (AN$2:AN531-BH531)^2)/(SUM($AH$2:$AH531)-1)),0)</f>
        <v>0</v>
      </c>
      <c r="CC531" s="109" cm="1">
        <f t="array" ref="CC531">IF($AG531,SQRT(SUMPRODUCT($AH$2:$AH531, (AO$2:AO531-BI531)^2)/(SUM($AH$2:$AH531)-1)),0)</f>
        <v>0</v>
      </c>
      <c r="CD531" s="109" cm="1">
        <f t="array" ref="CD531">IF($AG531,SQRT(SUMPRODUCT($AH$2:$AH531, (AP$2:AP531-BJ531)^2)/(SUM($AH$2:$AH531)-1)),0)</f>
        <v>0</v>
      </c>
      <c r="CE531" s="109" cm="1">
        <f t="array" ref="CE531">IF($AG531,SQRT(SUMPRODUCT($AH$2:$AH531, (AQ$2:AQ531-BK531)^2)/(SUM($AH$2:$AH531)-1)),0)</f>
        <v>0</v>
      </c>
      <c r="CF531" s="109" cm="1">
        <f t="array" ref="CF531">IF($AG531,SQRT(SUMPRODUCT($AH$2:$AH531, (AR$2:AR531-BL531)^2)/(SUM($AH$2:$AH531)-1)),0)</f>
        <v>0</v>
      </c>
      <c r="CG531" s="109" cm="1">
        <f t="array" ref="CG531">IF($AG531,SQRT(SUMPRODUCT($AH$2:$AH531, (AS$2:AS531-BM531)^2)/(SUM($AH$2:$AH531)-1)),0)</f>
        <v>0</v>
      </c>
      <c r="CH531" s="109" cm="1">
        <f t="array" ref="CH531">IF($AG531,SQRT(SUMPRODUCT($AH$2:$AH531, (AT$2:AT531-BN531)^2)/(SUM($AH$2:$AH531)-1)),0)</f>
        <v>0</v>
      </c>
      <c r="CI531" s="109" cm="1">
        <f t="array" ref="CI531">IF($AG531,SQRT(SUMPRODUCT($AH$2:$AH531, (AU$2:AU531-BO531)^2)/(SUM($AH$2:$AH531)-1)),0)</f>
        <v>0</v>
      </c>
      <c r="CJ531" s="109" cm="1">
        <f t="array" ref="CJ531">IF($AG531,SQRT(SUMPRODUCT($AH$2:$AH531, (AV$2:AV531-BP531)^2)/(SUM($AH$2:$AH531)-1)),0)</f>
        <v>0</v>
      </c>
      <c r="CK531" s="109" cm="1">
        <f t="array" ref="CK531">IF($AG531,SQRT(SUMPRODUCT($AH$2:$AH531, (AW$2:AW531-BQ531)^2)/(SUM($AH$2:$AH531)-1)),0)</f>
        <v>0</v>
      </c>
      <c r="CL531" s="109" cm="1">
        <f t="array" ref="CL531">IF($AG531,SQRT(SUMPRODUCT($AH$2:$AH531, (AX$2:AX531-BR531)^2)/(SUM($AH$2:$AH531)-1)),0)</f>
        <v>0</v>
      </c>
      <c r="CM531" s="109" cm="1">
        <f t="array" ref="CM531">IF($AG531,SQRT(SUMPRODUCT($AH$2:$AH531, (AY$2:AY531-BS531)^2)/(SUM($AH$2:$AH531)-1)),0)</f>
        <v>0</v>
      </c>
      <c r="CN531" s="109" cm="1">
        <f t="array" ref="CN531">IF($AG531,SQRT(SUMPRODUCT($AH$2:$AH531, (AZ$2:AZ531-BT531)^2)/(SUM($AH$2:$AH531)-1)),0)</f>
        <v>0</v>
      </c>
      <c r="CO531" s="109" cm="1">
        <f t="array" ref="CO531">IF($AG531,SQRT(SUMPRODUCT($AH$2:$AH531, (BA$2:BA531-BU531)^2)/(SUM($AH$2:$AH531)-1)),0)</f>
        <v>0</v>
      </c>
    </row>
    <row r="532" spans="34:93" x14ac:dyDescent="0.25">
      <c r="AH532" s="99" t="str">
        <f t="shared" si="130"/>
        <v/>
      </c>
      <c r="AI532" s="11">
        <f t="shared" ref="AI532:AR541" ca="1" si="137">IF(AI$1&lt;&gt;0,SUMIFS(INDIRECT(AI$1), Fecha,$AG532),0)</f>
        <v>0</v>
      </c>
      <c r="AJ532" s="11">
        <f t="shared" ca="1" si="137"/>
        <v>0</v>
      </c>
      <c r="AK532" s="11">
        <f t="shared" ca="1" si="137"/>
        <v>0</v>
      </c>
      <c r="AL532" s="11">
        <f t="shared" ca="1" si="137"/>
        <v>0</v>
      </c>
      <c r="AM532" s="11">
        <f t="shared" ca="1" si="137"/>
        <v>0</v>
      </c>
      <c r="AN532" s="11">
        <f t="shared" ca="1" si="137"/>
        <v>0</v>
      </c>
      <c r="AO532" s="11">
        <f t="shared" ca="1" si="137"/>
        <v>0</v>
      </c>
      <c r="AP532" s="11">
        <f t="shared" ca="1" si="137"/>
        <v>0</v>
      </c>
      <c r="AQ532" s="11">
        <f t="shared" ca="1" si="137"/>
        <v>0</v>
      </c>
      <c r="AR532" s="11">
        <f t="shared" ca="1" si="137"/>
        <v>0</v>
      </c>
      <c r="AS532" s="11">
        <f t="shared" ref="AS532:BA541" ca="1" si="138">IF(AS$1&lt;&gt;0,SUMIFS(INDIRECT(AS$1), Fecha,$AG532),0)</f>
        <v>0</v>
      </c>
      <c r="AT532" s="11">
        <f t="shared" ca="1" si="138"/>
        <v>0</v>
      </c>
      <c r="AU532" s="11">
        <f t="shared" ca="1" si="138"/>
        <v>0</v>
      </c>
      <c r="AV532" s="11">
        <f t="shared" ca="1" si="138"/>
        <v>0</v>
      </c>
      <c r="AW532" s="11">
        <f t="shared" ca="1" si="138"/>
        <v>0</v>
      </c>
      <c r="AX532" s="11">
        <f t="shared" ca="1" si="138"/>
        <v>0</v>
      </c>
      <c r="AY532" s="11">
        <f t="shared" ca="1" si="138"/>
        <v>0</v>
      </c>
      <c r="AZ532" s="11">
        <f t="shared" ca="1" si="138"/>
        <v>0</v>
      </c>
      <c r="BA532" s="11">
        <f t="shared" ca="1" si="138"/>
        <v>0</v>
      </c>
      <c r="BB532" s="11"/>
      <c r="BC532" s="11">
        <f>IF($AG532,SUMPRODUCT(AI$2:AI532,$AH$2:$AH532)/SUM($AH$2:$AH532),0)</f>
        <v>0</v>
      </c>
      <c r="BD532" s="11">
        <f>IF($AG532,SUMPRODUCT(AJ$2:AJ532,$AH$2:$AH532)/SUM($AH$2:$AH532),0)</f>
        <v>0</v>
      </c>
      <c r="BE532" s="11">
        <f>IF($AG532,SUMPRODUCT(AK$2:AK532,$AH$2:$AH532)/SUM($AH$2:$AH532),0)</f>
        <v>0</v>
      </c>
      <c r="BF532" s="11">
        <f>IF($AG532,SUMPRODUCT(AL$2:AL532,$AH$2:$AH532)/SUM($AH$2:$AH532),0)</f>
        <v>0</v>
      </c>
      <c r="BG532" s="11">
        <f>IF($AG532,SUMPRODUCT(AM$2:AM532,$AH$2:$AH532)/SUM($AH$2:$AH532),0)</f>
        <v>0</v>
      </c>
      <c r="BH532" s="11">
        <f>IF($AG532,SUMPRODUCT(AN$2:AN532,$AH$2:$AH532)/SUM($AH$2:$AH532),0)</f>
        <v>0</v>
      </c>
      <c r="BI532" s="11">
        <f>IF($AG532,SUMPRODUCT(AO$2:AO532,$AH$2:$AH532)/SUM($AH$2:$AH532),0)</f>
        <v>0</v>
      </c>
      <c r="BJ532" s="11">
        <f>IF($AG532,SUMPRODUCT(AP$2:AP532,$AH$2:$AH532)/SUM($AH$2:$AH532),0)</f>
        <v>0</v>
      </c>
      <c r="BK532" s="11">
        <f>IF($AG532,SUMPRODUCT(AQ$2:AQ532,$AH$2:$AH532)/SUM($AH$2:$AH532),0)</f>
        <v>0</v>
      </c>
      <c r="BL532" s="11">
        <f>IF($AG532,SUMPRODUCT(AR$2:AR532,$AH$2:$AH532)/SUM($AH$2:$AH532),0)</f>
        <v>0</v>
      </c>
      <c r="BM532" s="11">
        <f>IF($AG532,SUMPRODUCT(AS$2:AS532,$AH$2:$AH532)/SUM($AH$2:$AH532),0)</f>
        <v>0</v>
      </c>
      <c r="BN532" s="11">
        <f>IF($AG532,SUMPRODUCT(AT$2:AT532,$AH$2:$AH532)/SUM($AH$2:$AH532),0)</f>
        <v>0</v>
      </c>
      <c r="BO532" s="11">
        <f>IF($AG532,SUMPRODUCT(AU$2:AU532,$AH$2:$AH532)/SUM($AH$2:$AH532),0)</f>
        <v>0</v>
      </c>
      <c r="BP532" s="11">
        <f>IF($AG532,SUMPRODUCT(AV$2:AV532,$AH$2:$AH532)/SUM($AH$2:$AH532),0)</f>
        <v>0</v>
      </c>
      <c r="BQ532" s="11">
        <f>IF($AG532,SUMPRODUCT(AW$2:AW532,$AH$2:$AH532)/SUM($AH$2:$AH532),0)</f>
        <v>0</v>
      </c>
      <c r="BR532" s="11">
        <f>IF($AG532,SUMPRODUCT(AX$2:AX532,$AH$2:$AH532)/SUM($AH$2:$AH532),0)</f>
        <v>0</v>
      </c>
      <c r="BS532" s="11">
        <f>IF($AG532,SUMPRODUCT(AY$2:AY532,$AH$2:$AH532)/SUM($AH$2:$AH532),0)</f>
        <v>0</v>
      </c>
      <c r="BT532" s="11">
        <f>IF($AG532,SUMPRODUCT(AZ$2:AZ532,$AH$2:$AH532)/SUM($AH$2:$AH532),0)</f>
        <v>0</v>
      </c>
      <c r="BU532" s="11">
        <f>IF($AG532,SUMPRODUCT(BA$2:BA532,$AH$2:$AH532)/SUM($AH$2:$AH532),0)</f>
        <v>0</v>
      </c>
      <c r="BV532" s="11"/>
      <c r="BW532" s="109" cm="1">
        <f t="array" ref="BW532">IF($AG532,SQRT(SUMPRODUCT($AH$2:$AH532, (AI$2:AI532-BC532)^2)/(SUM($AH$2:$AH532)-1)),0)</f>
        <v>0</v>
      </c>
      <c r="BX532" s="109" cm="1">
        <f t="array" ref="BX532">IF($AG532,SQRT(SUMPRODUCT($AH$2:$AH532, (AJ$2:AJ532-BD532)^2)/(SUM($AH$2:$AH532)-1)),0)</f>
        <v>0</v>
      </c>
      <c r="BY532" s="109" cm="1">
        <f t="array" ref="BY532">IF($AG532,SQRT(SUMPRODUCT($AH$2:$AH532, (AK$2:AK532-BE532)^2)/(SUM($AH$2:$AH532)-1)),0)</f>
        <v>0</v>
      </c>
      <c r="BZ532" s="109" cm="1">
        <f t="array" ref="BZ532">IF($AG532,SQRT(SUMPRODUCT($AH$2:$AH532, (AL$2:AL532-BF532)^2)/(SUM($AH$2:$AH532)-1)),0)</f>
        <v>0</v>
      </c>
      <c r="CA532" s="109" cm="1">
        <f t="array" ref="CA532">IF($AG532,SQRT(SUMPRODUCT($AH$2:$AH532, (AM$2:AM532-BG532)^2)/(SUM($AH$2:$AH532)-1)),0)</f>
        <v>0</v>
      </c>
      <c r="CB532" s="109" cm="1">
        <f t="array" ref="CB532">IF($AG532,SQRT(SUMPRODUCT($AH$2:$AH532, (AN$2:AN532-BH532)^2)/(SUM($AH$2:$AH532)-1)),0)</f>
        <v>0</v>
      </c>
      <c r="CC532" s="109" cm="1">
        <f t="array" ref="CC532">IF($AG532,SQRT(SUMPRODUCT($AH$2:$AH532, (AO$2:AO532-BI532)^2)/(SUM($AH$2:$AH532)-1)),0)</f>
        <v>0</v>
      </c>
      <c r="CD532" s="109" cm="1">
        <f t="array" ref="CD532">IF($AG532,SQRT(SUMPRODUCT($AH$2:$AH532, (AP$2:AP532-BJ532)^2)/(SUM($AH$2:$AH532)-1)),0)</f>
        <v>0</v>
      </c>
      <c r="CE532" s="109" cm="1">
        <f t="array" ref="CE532">IF($AG532,SQRT(SUMPRODUCT($AH$2:$AH532, (AQ$2:AQ532-BK532)^2)/(SUM($AH$2:$AH532)-1)),0)</f>
        <v>0</v>
      </c>
      <c r="CF532" s="109" cm="1">
        <f t="array" ref="CF532">IF($AG532,SQRT(SUMPRODUCT($AH$2:$AH532, (AR$2:AR532-BL532)^2)/(SUM($AH$2:$AH532)-1)),0)</f>
        <v>0</v>
      </c>
      <c r="CG532" s="109" cm="1">
        <f t="array" ref="CG532">IF($AG532,SQRT(SUMPRODUCT($AH$2:$AH532, (AS$2:AS532-BM532)^2)/(SUM($AH$2:$AH532)-1)),0)</f>
        <v>0</v>
      </c>
      <c r="CH532" s="109" cm="1">
        <f t="array" ref="CH532">IF($AG532,SQRT(SUMPRODUCT($AH$2:$AH532, (AT$2:AT532-BN532)^2)/(SUM($AH$2:$AH532)-1)),0)</f>
        <v>0</v>
      </c>
      <c r="CI532" s="109" cm="1">
        <f t="array" ref="CI532">IF($AG532,SQRT(SUMPRODUCT($AH$2:$AH532, (AU$2:AU532-BO532)^2)/(SUM($AH$2:$AH532)-1)),0)</f>
        <v>0</v>
      </c>
      <c r="CJ532" s="109" cm="1">
        <f t="array" ref="CJ532">IF($AG532,SQRT(SUMPRODUCT($AH$2:$AH532, (AV$2:AV532-BP532)^2)/(SUM($AH$2:$AH532)-1)),0)</f>
        <v>0</v>
      </c>
      <c r="CK532" s="109" cm="1">
        <f t="array" ref="CK532">IF($AG532,SQRT(SUMPRODUCT($AH$2:$AH532, (AW$2:AW532-BQ532)^2)/(SUM($AH$2:$AH532)-1)),0)</f>
        <v>0</v>
      </c>
      <c r="CL532" s="109" cm="1">
        <f t="array" ref="CL532">IF($AG532,SQRT(SUMPRODUCT($AH$2:$AH532, (AX$2:AX532-BR532)^2)/(SUM($AH$2:$AH532)-1)),0)</f>
        <v>0</v>
      </c>
      <c r="CM532" s="109" cm="1">
        <f t="array" ref="CM532">IF($AG532,SQRT(SUMPRODUCT($AH$2:$AH532, (AY$2:AY532-BS532)^2)/(SUM($AH$2:$AH532)-1)),0)</f>
        <v>0</v>
      </c>
      <c r="CN532" s="109" cm="1">
        <f t="array" ref="CN532">IF($AG532,SQRT(SUMPRODUCT($AH$2:$AH532, (AZ$2:AZ532-BT532)^2)/(SUM($AH$2:$AH532)-1)),0)</f>
        <v>0</v>
      </c>
      <c r="CO532" s="109" cm="1">
        <f t="array" ref="CO532">IF($AG532,SQRT(SUMPRODUCT($AH$2:$AH532, (BA$2:BA532-BU532)^2)/(SUM($AH$2:$AH532)-1)),0)</f>
        <v>0</v>
      </c>
    </row>
    <row r="533" spans="34:93" x14ac:dyDescent="0.25">
      <c r="AH533" s="99" t="str">
        <f t="shared" si="130"/>
        <v/>
      </c>
      <c r="AI533" s="11">
        <f t="shared" ca="1" si="137"/>
        <v>0</v>
      </c>
      <c r="AJ533" s="11">
        <f t="shared" ca="1" si="137"/>
        <v>0</v>
      </c>
      <c r="AK533" s="11">
        <f t="shared" ca="1" si="137"/>
        <v>0</v>
      </c>
      <c r="AL533" s="11">
        <f t="shared" ca="1" si="137"/>
        <v>0</v>
      </c>
      <c r="AM533" s="11">
        <f t="shared" ca="1" si="137"/>
        <v>0</v>
      </c>
      <c r="AN533" s="11">
        <f t="shared" ca="1" si="137"/>
        <v>0</v>
      </c>
      <c r="AO533" s="11">
        <f t="shared" ca="1" si="137"/>
        <v>0</v>
      </c>
      <c r="AP533" s="11">
        <f t="shared" ca="1" si="137"/>
        <v>0</v>
      </c>
      <c r="AQ533" s="11">
        <f t="shared" ca="1" si="137"/>
        <v>0</v>
      </c>
      <c r="AR533" s="11">
        <f t="shared" ca="1" si="137"/>
        <v>0</v>
      </c>
      <c r="AS533" s="11">
        <f t="shared" ca="1" si="138"/>
        <v>0</v>
      </c>
      <c r="AT533" s="11">
        <f t="shared" ca="1" si="138"/>
        <v>0</v>
      </c>
      <c r="AU533" s="11">
        <f t="shared" ca="1" si="138"/>
        <v>0</v>
      </c>
      <c r="AV533" s="11">
        <f t="shared" ca="1" si="138"/>
        <v>0</v>
      </c>
      <c r="AW533" s="11">
        <f t="shared" ca="1" si="138"/>
        <v>0</v>
      </c>
      <c r="AX533" s="11">
        <f t="shared" ca="1" si="138"/>
        <v>0</v>
      </c>
      <c r="AY533" s="11">
        <f t="shared" ca="1" si="138"/>
        <v>0</v>
      </c>
      <c r="AZ533" s="11">
        <f t="shared" ca="1" si="138"/>
        <v>0</v>
      </c>
      <c r="BA533" s="11">
        <f t="shared" ca="1" si="138"/>
        <v>0</v>
      </c>
      <c r="BB533" s="11"/>
      <c r="BC533" s="11">
        <f>IF($AG533,SUMPRODUCT(AI$2:AI533,$AH$2:$AH533)/SUM($AH$2:$AH533),0)</f>
        <v>0</v>
      </c>
      <c r="BD533" s="11">
        <f>IF($AG533,SUMPRODUCT(AJ$2:AJ533,$AH$2:$AH533)/SUM($AH$2:$AH533),0)</f>
        <v>0</v>
      </c>
      <c r="BE533" s="11">
        <f>IF($AG533,SUMPRODUCT(AK$2:AK533,$AH$2:$AH533)/SUM($AH$2:$AH533),0)</f>
        <v>0</v>
      </c>
      <c r="BF533" s="11">
        <f>IF($AG533,SUMPRODUCT(AL$2:AL533,$AH$2:$AH533)/SUM($AH$2:$AH533),0)</f>
        <v>0</v>
      </c>
      <c r="BG533" s="11">
        <f>IF($AG533,SUMPRODUCT(AM$2:AM533,$AH$2:$AH533)/SUM($AH$2:$AH533),0)</f>
        <v>0</v>
      </c>
      <c r="BH533" s="11">
        <f>IF($AG533,SUMPRODUCT(AN$2:AN533,$AH$2:$AH533)/SUM($AH$2:$AH533),0)</f>
        <v>0</v>
      </c>
      <c r="BI533" s="11">
        <f>IF($AG533,SUMPRODUCT(AO$2:AO533,$AH$2:$AH533)/SUM($AH$2:$AH533),0)</f>
        <v>0</v>
      </c>
      <c r="BJ533" s="11">
        <f>IF($AG533,SUMPRODUCT(AP$2:AP533,$AH$2:$AH533)/SUM($AH$2:$AH533),0)</f>
        <v>0</v>
      </c>
      <c r="BK533" s="11">
        <f>IF($AG533,SUMPRODUCT(AQ$2:AQ533,$AH$2:$AH533)/SUM($AH$2:$AH533),0)</f>
        <v>0</v>
      </c>
      <c r="BL533" s="11">
        <f>IF($AG533,SUMPRODUCT(AR$2:AR533,$AH$2:$AH533)/SUM($AH$2:$AH533),0)</f>
        <v>0</v>
      </c>
      <c r="BM533" s="11">
        <f>IF($AG533,SUMPRODUCT(AS$2:AS533,$AH$2:$AH533)/SUM($AH$2:$AH533),0)</f>
        <v>0</v>
      </c>
      <c r="BN533" s="11">
        <f>IF($AG533,SUMPRODUCT(AT$2:AT533,$AH$2:$AH533)/SUM($AH$2:$AH533),0)</f>
        <v>0</v>
      </c>
      <c r="BO533" s="11">
        <f>IF($AG533,SUMPRODUCT(AU$2:AU533,$AH$2:$AH533)/SUM($AH$2:$AH533),0)</f>
        <v>0</v>
      </c>
      <c r="BP533" s="11">
        <f>IF($AG533,SUMPRODUCT(AV$2:AV533,$AH$2:$AH533)/SUM($AH$2:$AH533),0)</f>
        <v>0</v>
      </c>
      <c r="BQ533" s="11">
        <f>IF($AG533,SUMPRODUCT(AW$2:AW533,$AH$2:$AH533)/SUM($AH$2:$AH533),0)</f>
        <v>0</v>
      </c>
      <c r="BR533" s="11">
        <f>IF($AG533,SUMPRODUCT(AX$2:AX533,$AH$2:$AH533)/SUM($AH$2:$AH533),0)</f>
        <v>0</v>
      </c>
      <c r="BS533" s="11">
        <f>IF($AG533,SUMPRODUCT(AY$2:AY533,$AH$2:$AH533)/SUM($AH$2:$AH533),0)</f>
        <v>0</v>
      </c>
      <c r="BT533" s="11">
        <f>IF($AG533,SUMPRODUCT(AZ$2:AZ533,$AH$2:$AH533)/SUM($AH$2:$AH533),0)</f>
        <v>0</v>
      </c>
      <c r="BU533" s="11">
        <f>IF($AG533,SUMPRODUCT(BA$2:BA533,$AH$2:$AH533)/SUM($AH$2:$AH533),0)</f>
        <v>0</v>
      </c>
      <c r="BV533" s="11"/>
      <c r="BW533" s="109" cm="1">
        <f t="array" ref="BW533">IF($AG533,SQRT(SUMPRODUCT($AH$2:$AH533, (AI$2:AI533-BC533)^2)/(SUM($AH$2:$AH533)-1)),0)</f>
        <v>0</v>
      </c>
      <c r="BX533" s="109" cm="1">
        <f t="array" ref="BX533">IF($AG533,SQRT(SUMPRODUCT($AH$2:$AH533, (AJ$2:AJ533-BD533)^2)/(SUM($AH$2:$AH533)-1)),0)</f>
        <v>0</v>
      </c>
      <c r="BY533" s="109" cm="1">
        <f t="array" ref="BY533">IF($AG533,SQRT(SUMPRODUCT($AH$2:$AH533, (AK$2:AK533-BE533)^2)/(SUM($AH$2:$AH533)-1)),0)</f>
        <v>0</v>
      </c>
      <c r="BZ533" s="109" cm="1">
        <f t="array" ref="BZ533">IF($AG533,SQRT(SUMPRODUCT($AH$2:$AH533, (AL$2:AL533-BF533)^2)/(SUM($AH$2:$AH533)-1)),0)</f>
        <v>0</v>
      </c>
      <c r="CA533" s="109" cm="1">
        <f t="array" ref="CA533">IF($AG533,SQRT(SUMPRODUCT($AH$2:$AH533, (AM$2:AM533-BG533)^2)/(SUM($AH$2:$AH533)-1)),0)</f>
        <v>0</v>
      </c>
      <c r="CB533" s="109" cm="1">
        <f t="array" ref="CB533">IF($AG533,SQRT(SUMPRODUCT($AH$2:$AH533, (AN$2:AN533-BH533)^2)/(SUM($AH$2:$AH533)-1)),0)</f>
        <v>0</v>
      </c>
      <c r="CC533" s="109" cm="1">
        <f t="array" ref="CC533">IF($AG533,SQRT(SUMPRODUCT($AH$2:$AH533, (AO$2:AO533-BI533)^2)/(SUM($AH$2:$AH533)-1)),0)</f>
        <v>0</v>
      </c>
      <c r="CD533" s="109" cm="1">
        <f t="array" ref="CD533">IF($AG533,SQRT(SUMPRODUCT($AH$2:$AH533, (AP$2:AP533-BJ533)^2)/(SUM($AH$2:$AH533)-1)),0)</f>
        <v>0</v>
      </c>
      <c r="CE533" s="109" cm="1">
        <f t="array" ref="CE533">IF($AG533,SQRT(SUMPRODUCT($AH$2:$AH533, (AQ$2:AQ533-BK533)^2)/(SUM($AH$2:$AH533)-1)),0)</f>
        <v>0</v>
      </c>
      <c r="CF533" s="109" cm="1">
        <f t="array" ref="CF533">IF($AG533,SQRT(SUMPRODUCT($AH$2:$AH533, (AR$2:AR533-BL533)^2)/(SUM($AH$2:$AH533)-1)),0)</f>
        <v>0</v>
      </c>
      <c r="CG533" s="109" cm="1">
        <f t="array" ref="CG533">IF($AG533,SQRT(SUMPRODUCT($AH$2:$AH533, (AS$2:AS533-BM533)^2)/(SUM($AH$2:$AH533)-1)),0)</f>
        <v>0</v>
      </c>
      <c r="CH533" s="109" cm="1">
        <f t="array" ref="CH533">IF($AG533,SQRT(SUMPRODUCT($AH$2:$AH533, (AT$2:AT533-BN533)^2)/(SUM($AH$2:$AH533)-1)),0)</f>
        <v>0</v>
      </c>
      <c r="CI533" s="109" cm="1">
        <f t="array" ref="CI533">IF($AG533,SQRT(SUMPRODUCT($AH$2:$AH533, (AU$2:AU533-BO533)^2)/(SUM($AH$2:$AH533)-1)),0)</f>
        <v>0</v>
      </c>
      <c r="CJ533" s="109" cm="1">
        <f t="array" ref="CJ533">IF($AG533,SQRT(SUMPRODUCT($AH$2:$AH533, (AV$2:AV533-BP533)^2)/(SUM($AH$2:$AH533)-1)),0)</f>
        <v>0</v>
      </c>
      <c r="CK533" s="109" cm="1">
        <f t="array" ref="CK533">IF($AG533,SQRT(SUMPRODUCT($AH$2:$AH533, (AW$2:AW533-BQ533)^2)/(SUM($AH$2:$AH533)-1)),0)</f>
        <v>0</v>
      </c>
      <c r="CL533" s="109" cm="1">
        <f t="array" ref="CL533">IF($AG533,SQRT(SUMPRODUCT($AH$2:$AH533, (AX$2:AX533-BR533)^2)/(SUM($AH$2:$AH533)-1)),0)</f>
        <v>0</v>
      </c>
      <c r="CM533" s="109" cm="1">
        <f t="array" ref="CM533">IF($AG533,SQRT(SUMPRODUCT($AH$2:$AH533, (AY$2:AY533-BS533)^2)/(SUM($AH$2:$AH533)-1)),0)</f>
        <v>0</v>
      </c>
      <c r="CN533" s="109" cm="1">
        <f t="array" ref="CN533">IF($AG533,SQRT(SUMPRODUCT($AH$2:$AH533, (AZ$2:AZ533-BT533)^2)/(SUM($AH$2:$AH533)-1)),0)</f>
        <v>0</v>
      </c>
      <c r="CO533" s="109" cm="1">
        <f t="array" ref="CO533">IF($AG533,SQRT(SUMPRODUCT($AH$2:$AH533, (BA$2:BA533-BU533)^2)/(SUM($AH$2:$AH533)-1)),0)</f>
        <v>0</v>
      </c>
    </row>
    <row r="534" spans="34:93" x14ac:dyDescent="0.25">
      <c r="AH534" s="99" t="str">
        <f t="shared" si="130"/>
        <v/>
      </c>
      <c r="AI534" s="11">
        <f t="shared" ca="1" si="137"/>
        <v>0</v>
      </c>
      <c r="AJ534" s="11">
        <f t="shared" ca="1" si="137"/>
        <v>0</v>
      </c>
      <c r="AK534" s="11">
        <f t="shared" ca="1" si="137"/>
        <v>0</v>
      </c>
      <c r="AL534" s="11">
        <f t="shared" ca="1" si="137"/>
        <v>0</v>
      </c>
      <c r="AM534" s="11">
        <f t="shared" ca="1" si="137"/>
        <v>0</v>
      </c>
      <c r="AN534" s="11">
        <f t="shared" ca="1" si="137"/>
        <v>0</v>
      </c>
      <c r="AO534" s="11">
        <f t="shared" ca="1" si="137"/>
        <v>0</v>
      </c>
      <c r="AP534" s="11">
        <f t="shared" ca="1" si="137"/>
        <v>0</v>
      </c>
      <c r="AQ534" s="11">
        <f t="shared" ca="1" si="137"/>
        <v>0</v>
      </c>
      <c r="AR534" s="11">
        <f t="shared" ca="1" si="137"/>
        <v>0</v>
      </c>
      <c r="AS534" s="11">
        <f t="shared" ca="1" si="138"/>
        <v>0</v>
      </c>
      <c r="AT534" s="11">
        <f t="shared" ca="1" si="138"/>
        <v>0</v>
      </c>
      <c r="AU534" s="11">
        <f t="shared" ca="1" si="138"/>
        <v>0</v>
      </c>
      <c r="AV534" s="11">
        <f t="shared" ca="1" si="138"/>
        <v>0</v>
      </c>
      <c r="AW534" s="11">
        <f t="shared" ca="1" si="138"/>
        <v>0</v>
      </c>
      <c r="AX534" s="11">
        <f t="shared" ca="1" si="138"/>
        <v>0</v>
      </c>
      <c r="AY534" s="11">
        <f t="shared" ca="1" si="138"/>
        <v>0</v>
      </c>
      <c r="AZ534" s="11">
        <f t="shared" ca="1" si="138"/>
        <v>0</v>
      </c>
      <c r="BA534" s="11">
        <f t="shared" ca="1" si="138"/>
        <v>0</v>
      </c>
      <c r="BB534" s="11"/>
      <c r="BC534" s="11">
        <f>IF($AG534,SUMPRODUCT(AI$2:AI534,$AH$2:$AH534)/SUM($AH$2:$AH534),0)</f>
        <v>0</v>
      </c>
      <c r="BD534" s="11">
        <f>IF($AG534,SUMPRODUCT(AJ$2:AJ534,$AH$2:$AH534)/SUM($AH$2:$AH534),0)</f>
        <v>0</v>
      </c>
      <c r="BE534" s="11">
        <f>IF($AG534,SUMPRODUCT(AK$2:AK534,$AH$2:$AH534)/SUM($AH$2:$AH534),0)</f>
        <v>0</v>
      </c>
      <c r="BF534" s="11">
        <f>IF($AG534,SUMPRODUCT(AL$2:AL534,$AH$2:$AH534)/SUM($AH$2:$AH534),0)</f>
        <v>0</v>
      </c>
      <c r="BG534" s="11">
        <f>IF($AG534,SUMPRODUCT(AM$2:AM534,$AH$2:$AH534)/SUM($AH$2:$AH534),0)</f>
        <v>0</v>
      </c>
      <c r="BH534" s="11">
        <f>IF($AG534,SUMPRODUCT(AN$2:AN534,$AH$2:$AH534)/SUM($AH$2:$AH534),0)</f>
        <v>0</v>
      </c>
      <c r="BI534" s="11">
        <f>IF($AG534,SUMPRODUCT(AO$2:AO534,$AH$2:$AH534)/SUM($AH$2:$AH534),0)</f>
        <v>0</v>
      </c>
      <c r="BJ534" s="11">
        <f>IF($AG534,SUMPRODUCT(AP$2:AP534,$AH$2:$AH534)/SUM($AH$2:$AH534),0)</f>
        <v>0</v>
      </c>
      <c r="BK534" s="11">
        <f>IF($AG534,SUMPRODUCT(AQ$2:AQ534,$AH$2:$AH534)/SUM($AH$2:$AH534),0)</f>
        <v>0</v>
      </c>
      <c r="BL534" s="11">
        <f>IF($AG534,SUMPRODUCT(AR$2:AR534,$AH$2:$AH534)/SUM($AH$2:$AH534),0)</f>
        <v>0</v>
      </c>
      <c r="BM534" s="11">
        <f>IF($AG534,SUMPRODUCT(AS$2:AS534,$AH$2:$AH534)/SUM($AH$2:$AH534),0)</f>
        <v>0</v>
      </c>
      <c r="BN534" s="11">
        <f>IF($AG534,SUMPRODUCT(AT$2:AT534,$AH$2:$AH534)/SUM($AH$2:$AH534),0)</f>
        <v>0</v>
      </c>
      <c r="BO534" s="11">
        <f>IF($AG534,SUMPRODUCT(AU$2:AU534,$AH$2:$AH534)/SUM($AH$2:$AH534),0)</f>
        <v>0</v>
      </c>
      <c r="BP534" s="11">
        <f>IF($AG534,SUMPRODUCT(AV$2:AV534,$AH$2:$AH534)/SUM($AH$2:$AH534),0)</f>
        <v>0</v>
      </c>
      <c r="BQ534" s="11">
        <f>IF($AG534,SUMPRODUCT(AW$2:AW534,$AH$2:$AH534)/SUM($AH$2:$AH534),0)</f>
        <v>0</v>
      </c>
      <c r="BR534" s="11">
        <f>IF($AG534,SUMPRODUCT(AX$2:AX534,$AH$2:$AH534)/SUM($AH$2:$AH534),0)</f>
        <v>0</v>
      </c>
      <c r="BS534" s="11">
        <f>IF($AG534,SUMPRODUCT(AY$2:AY534,$AH$2:$AH534)/SUM($AH$2:$AH534),0)</f>
        <v>0</v>
      </c>
      <c r="BT534" s="11">
        <f>IF($AG534,SUMPRODUCT(AZ$2:AZ534,$AH$2:$AH534)/SUM($AH$2:$AH534),0)</f>
        <v>0</v>
      </c>
      <c r="BU534" s="11">
        <f>IF($AG534,SUMPRODUCT(BA$2:BA534,$AH$2:$AH534)/SUM($AH$2:$AH534),0)</f>
        <v>0</v>
      </c>
      <c r="BV534" s="11"/>
      <c r="BW534" s="109" cm="1">
        <f t="array" ref="BW534">IF($AG534,SQRT(SUMPRODUCT($AH$2:$AH534, (AI$2:AI534-BC534)^2)/(SUM($AH$2:$AH534)-1)),0)</f>
        <v>0</v>
      </c>
      <c r="BX534" s="109" cm="1">
        <f t="array" ref="BX534">IF($AG534,SQRT(SUMPRODUCT($AH$2:$AH534, (AJ$2:AJ534-BD534)^2)/(SUM($AH$2:$AH534)-1)),0)</f>
        <v>0</v>
      </c>
      <c r="BY534" s="109" cm="1">
        <f t="array" ref="BY534">IF($AG534,SQRT(SUMPRODUCT($AH$2:$AH534, (AK$2:AK534-BE534)^2)/(SUM($AH$2:$AH534)-1)),0)</f>
        <v>0</v>
      </c>
      <c r="BZ534" s="109" cm="1">
        <f t="array" ref="BZ534">IF($AG534,SQRT(SUMPRODUCT($AH$2:$AH534, (AL$2:AL534-BF534)^2)/(SUM($AH$2:$AH534)-1)),0)</f>
        <v>0</v>
      </c>
      <c r="CA534" s="109" cm="1">
        <f t="array" ref="CA534">IF($AG534,SQRT(SUMPRODUCT($AH$2:$AH534, (AM$2:AM534-BG534)^2)/(SUM($AH$2:$AH534)-1)),0)</f>
        <v>0</v>
      </c>
      <c r="CB534" s="109" cm="1">
        <f t="array" ref="CB534">IF($AG534,SQRT(SUMPRODUCT($AH$2:$AH534, (AN$2:AN534-BH534)^2)/(SUM($AH$2:$AH534)-1)),0)</f>
        <v>0</v>
      </c>
      <c r="CC534" s="109" cm="1">
        <f t="array" ref="CC534">IF($AG534,SQRT(SUMPRODUCT($AH$2:$AH534, (AO$2:AO534-BI534)^2)/(SUM($AH$2:$AH534)-1)),0)</f>
        <v>0</v>
      </c>
      <c r="CD534" s="109" cm="1">
        <f t="array" ref="CD534">IF($AG534,SQRT(SUMPRODUCT($AH$2:$AH534, (AP$2:AP534-BJ534)^2)/(SUM($AH$2:$AH534)-1)),0)</f>
        <v>0</v>
      </c>
      <c r="CE534" s="109" cm="1">
        <f t="array" ref="CE534">IF($AG534,SQRT(SUMPRODUCT($AH$2:$AH534, (AQ$2:AQ534-BK534)^2)/(SUM($AH$2:$AH534)-1)),0)</f>
        <v>0</v>
      </c>
      <c r="CF534" s="109" cm="1">
        <f t="array" ref="CF534">IF($AG534,SQRT(SUMPRODUCT($AH$2:$AH534, (AR$2:AR534-BL534)^2)/(SUM($AH$2:$AH534)-1)),0)</f>
        <v>0</v>
      </c>
      <c r="CG534" s="109" cm="1">
        <f t="array" ref="CG534">IF($AG534,SQRT(SUMPRODUCT($AH$2:$AH534, (AS$2:AS534-BM534)^2)/(SUM($AH$2:$AH534)-1)),0)</f>
        <v>0</v>
      </c>
      <c r="CH534" s="109" cm="1">
        <f t="array" ref="CH534">IF($AG534,SQRT(SUMPRODUCT($AH$2:$AH534, (AT$2:AT534-BN534)^2)/(SUM($AH$2:$AH534)-1)),0)</f>
        <v>0</v>
      </c>
      <c r="CI534" s="109" cm="1">
        <f t="array" ref="CI534">IF($AG534,SQRT(SUMPRODUCT($AH$2:$AH534, (AU$2:AU534-BO534)^2)/(SUM($AH$2:$AH534)-1)),0)</f>
        <v>0</v>
      </c>
      <c r="CJ534" s="109" cm="1">
        <f t="array" ref="CJ534">IF($AG534,SQRT(SUMPRODUCT($AH$2:$AH534, (AV$2:AV534-BP534)^2)/(SUM($AH$2:$AH534)-1)),0)</f>
        <v>0</v>
      </c>
      <c r="CK534" s="109" cm="1">
        <f t="array" ref="CK534">IF($AG534,SQRT(SUMPRODUCT($AH$2:$AH534, (AW$2:AW534-BQ534)^2)/(SUM($AH$2:$AH534)-1)),0)</f>
        <v>0</v>
      </c>
      <c r="CL534" s="109" cm="1">
        <f t="array" ref="CL534">IF($AG534,SQRT(SUMPRODUCT($AH$2:$AH534, (AX$2:AX534-BR534)^2)/(SUM($AH$2:$AH534)-1)),0)</f>
        <v>0</v>
      </c>
      <c r="CM534" s="109" cm="1">
        <f t="array" ref="CM534">IF($AG534,SQRT(SUMPRODUCT($AH$2:$AH534, (AY$2:AY534-BS534)^2)/(SUM($AH$2:$AH534)-1)),0)</f>
        <v>0</v>
      </c>
      <c r="CN534" s="109" cm="1">
        <f t="array" ref="CN534">IF($AG534,SQRT(SUMPRODUCT($AH$2:$AH534, (AZ$2:AZ534-BT534)^2)/(SUM($AH$2:$AH534)-1)),0)</f>
        <v>0</v>
      </c>
      <c r="CO534" s="109" cm="1">
        <f t="array" ref="CO534">IF($AG534,SQRT(SUMPRODUCT($AH$2:$AH534, (BA$2:BA534-BU534)^2)/(SUM($AH$2:$AH534)-1)),0)</f>
        <v>0</v>
      </c>
    </row>
    <row r="535" spans="34:93" x14ac:dyDescent="0.25">
      <c r="AH535" s="99" t="str">
        <f t="shared" si="130"/>
        <v/>
      </c>
      <c r="AI535" s="11">
        <f t="shared" ca="1" si="137"/>
        <v>0</v>
      </c>
      <c r="AJ535" s="11">
        <f t="shared" ca="1" si="137"/>
        <v>0</v>
      </c>
      <c r="AK535" s="11">
        <f t="shared" ca="1" si="137"/>
        <v>0</v>
      </c>
      <c r="AL535" s="11">
        <f t="shared" ca="1" si="137"/>
        <v>0</v>
      </c>
      <c r="AM535" s="11">
        <f t="shared" ca="1" si="137"/>
        <v>0</v>
      </c>
      <c r="AN535" s="11">
        <f t="shared" ca="1" si="137"/>
        <v>0</v>
      </c>
      <c r="AO535" s="11">
        <f t="shared" ca="1" si="137"/>
        <v>0</v>
      </c>
      <c r="AP535" s="11">
        <f t="shared" ca="1" si="137"/>
        <v>0</v>
      </c>
      <c r="AQ535" s="11">
        <f t="shared" ca="1" si="137"/>
        <v>0</v>
      </c>
      <c r="AR535" s="11">
        <f t="shared" ca="1" si="137"/>
        <v>0</v>
      </c>
      <c r="AS535" s="11">
        <f t="shared" ca="1" si="138"/>
        <v>0</v>
      </c>
      <c r="AT535" s="11">
        <f t="shared" ca="1" si="138"/>
        <v>0</v>
      </c>
      <c r="AU535" s="11">
        <f t="shared" ca="1" si="138"/>
        <v>0</v>
      </c>
      <c r="AV535" s="11">
        <f t="shared" ca="1" si="138"/>
        <v>0</v>
      </c>
      <c r="AW535" s="11">
        <f t="shared" ca="1" si="138"/>
        <v>0</v>
      </c>
      <c r="AX535" s="11">
        <f t="shared" ca="1" si="138"/>
        <v>0</v>
      </c>
      <c r="AY535" s="11">
        <f t="shared" ca="1" si="138"/>
        <v>0</v>
      </c>
      <c r="AZ535" s="11">
        <f t="shared" ca="1" si="138"/>
        <v>0</v>
      </c>
      <c r="BA535" s="11">
        <f t="shared" ca="1" si="138"/>
        <v>0</v>
      </c>
      <c r="BB535" s="11"/>
      <c r="BC535" s="11">
        <f>IF($AG535,SUMPRODUCT(AI$2:AI535,$AH$2:$AH535)/SUM($AH$2:$AH535),0)</f>
        <v>0</v>
      </c>
      <c r="BD535" s="11">
        <f>IF($AG535,SUMPRODUCT(AJ$2:AJ535,$AH$2:$AH535)/SUM($AH$2:$AH535),0)</f>
        <v>0</v>
      </c>
      <c r="BE535" s="11">
        <f>IF($AG535,SUMPRODUCT(AK$2:AK535,$AH$2:$AH535)/SUM($AH$2:$AH535),0)</f>
        <v>0</v>
      </c>
      <c r="BF535" s="11">
        <f>IF($AG535,SUMPRODUCT(AL$2:AL535,$AH$2:$AH535)/SUM($AH$2:$AH535),0)</f>
        <v>0</v>
      </c>
      <c r="BG535" s="11">
        <f>IF($AG535,SUMPRODUCT(AM$2:AM535,$AH$2:$AH535)/SUM($AH$2:$AH535),0)</f>
        <v>0</v>
      </c>
      <c r="BH535" s="11">
        <f>IF($AG535,SUMPRODUCT(AN$2:AN535,$AH$2:$AH535)/SUM($AH$2:$AH535),0)</f>
        <v>0</v>
      </c>
      <c r="BI535" s="11">
        <f>IF($AG535,SUMPRODUCT(AO$2:AO535,$AH$2:$AH535)/SUM($AH$2:$AH535),0)</f>
        <v>0</v>
      </c>
      <c r="BJ535" s="11">
        <f>IF($AG535,SUMPRODUCT(AP$2:AP535,$AH$2:$AH535)/SUM($AH$2:$AH535),0)</f>
        <v>0</v>
      </c>
      <c r="BK535" s="11">
        <f>IF($AG535,SUMPRODUCT(AQ$2:AQ535,$AH$2:$AH535)/SUM($AH$2:$AH535),0)</f>
        <v>0</v>
      </c>
      <c r="BL535" s="11">
        <f>IF($AG535,SUMPRODUCT(AR$2:AR535,$AH$2:$AH535)/SUM($AH$2:$AH535),0)</f>
        <v>0</v>
      </c>
      <c r="BM535" s="11">
        <f>IF($AG535,SUMPRODUCT(AS$2:AS535,$AH$2:$AH535)/SUM($AH$2:$AH535),0)</f>
        <v>0</v>
      </c>
      <c r="BN535" s="11">
        <f>IF($AG535,SUMPRODUCT(AT$2:AT535,$AH$2:$AH535)/SUM($AH$2:$AH535),0)</f>
        <v>0</v>
      </c>
      <c r="BO535" s="11">
        <f>IF($AG535,SUMPRODUCT(AU$2:AU535,$AH$2:$AH535)/SUM($AH$2:$AH535),0)</f>
        <v>0</v>
      </c>
      <c r="BP535" s="11">
        <f>IF($AG535,SUMPRODUCT(AV$2:AV535,$AH$2:$AH535)/SUM($AH$2:$AH535),0)</f>
        <v>0</v>
      </c>
      <c r="BQ535" s="11">
        <f>IF($AG535,SUMPRODUCT(AW$2:AW535,$AH$2:$AH535)/SUM($AH$2:$AH535),0)</f>
        <v>0</v>
      </c>
      <c r="BR535" s="11">
        <f>IF($AG535,SUMPRODUCT(AX$2:AX535,$AH$2:$AH535)/SUM($AH$2:$AH535),0)</f>
        <v>0</v>
      </c>
      <c r="BS535" s="11">
        <f>IF($AG535,SUMPRODUCT(AY$2:AY535,$AH$2:$AH535)/SUM($AH$2:$AH535),0)</f>
        <v>0</v>
      </c>
      <c r="BT535" s="11">
        <f>IF($AG535,SUMPRODUCT(AZ$2:AZ535,$AH$2:$AH535)/SUM($AH$2:$AH535),0)</f>
        <v>0</v>
      </c>
      <c r="BU535" s="11">
        <f>IF($AG535,SUMPRODUCT(BA$2:BA535,$AH$2:$AH535)/SUM($AH$2:$AH535),0)</f>
        <v>0</v>
      </c>
      <c r="BV535" s="11"/>
      <c r="BW535" s="109" cm="1">
        <f t="array" ref="BW535">IF($AG535,SQRT(SUMPRODUCT($AH$2:$AH535, (AI$2:AI535-BC535)^2)/(SUM($AH$2:$AH535)-1)),0)</f>
        <v>0</v>
      </c>
      <c r="BX535" s="109" cm="1">
        <f t="array" ref="BX535">IF($AG535,SQRT(SUMPRODUCT($AH$2:$AH535, (AJ$2:AJ535-BD535)^2)/(SUM($AH$2:$AH535)-1)),0)</f>
        <v>0</v>
      </c>
      <c r="BY535" s="109" cm="1">
        <f t="array" ref="BY535">IF($AG535,SQRT(SUMPRODUCT($AH$2:$AH535, (AK$2:AK535-BE535)^2)/(SUM($AH$2:$AH535)-1)),0)</f>
        <v>0</v>
      </c>
      <c r="BZ535" s="109" cm="1">
        <f t="array" ref="BZ535">IF($AG535,SQRT(SUMPRODUCT($AH$2:$AH535, (AL$2:AL535-BF535)^2)/(SUM($AH$2:$AH535)-1)),0)</f>
        <v>0</v>
      </c>
      <c r="CA535" s="109" cm="1">
        <f t="array" ref="CA535">IF($AG535,SQRT(SUMPRODUCT($AH$2:$AH535, (AM$2:AM535-BG535)^2)/(SUM($AH$2:$AH535)-1)),0)</f>
        <v>0</v>
      </c>
      <c r="CB535" s="109" cm="1">
        <f t="array" ref="CB535">IF($AG535,SQRT(SUMPRODUCT($AH$2:$AH535, (AN$2:AN535-BH535)^2)/(SUM($AH$2:$AH535)-1)),0)</f>
        <v>0</v>
      </c>
      <c r="CC535" s="109" cm="1">
        <f t="array" ref="CC535">IF($AG535,SQRT(SUMPRODUCT($AH$2:$AH535, (AO$2:AO535-BI535)^2)/(SUM($AH$2:$AH535)-1)),0)</f>
        <v>0</v>
      </c>
      <c r="CD535" s="109" cm="1">
        <f t="array" ref="CD535">IF($AG535,SQRT(SUMPRODUCT($AH$2:$AH535, (AP$2:AP535-BJ535)^2)/(SUM($AH$2:$AH535)-1)),0)</f>
        <v>0</v>
      </c>
      <c r="CE535" s="109" cm="1">
        <f t="array" ref="CE535">IF($AG535,SQRT(SUMPRODUCT($AH$2:$AH535, (AQ$2:AQ535-BK535)^2)/(SUM($AH$2:$AH535)-1)),0)</f>
        <v>0</v>
      </c>
      <c r="CF535" s="109" cm="1">
        <f t="array" ref="CF535">IF($AG535,SQRT(SUMPRODUCT($AH$2:$AH535, (AR$2:AR535-BL535)^2)/(SUM($AH$2:$AH535)-1)),0)</f>
        <v>0</v>
      </c>
      <c r="CG535" s="109" cm="1">
        <f t="array" ref="CG535">IF($AG535,SQRT(SUMPRODUCT($AH$2:$AH535, (AS$2:AS535-BM535)^2)/(SUM($AH$2:$AH535)-1)),0)</f>
        <v>0</v>
      </c>
      <c r="CH535" s="109" cm="1">
        <f t="array" ref="CH535">IF($AG535,SQRT(SUMPRODUCT($AH$2:$AH535, (AT$2:AT535-BN535)^2)/(SUM($AH$2:$AH535)-1)),0)</f>
        <v>0</v>
      </c>
      <c r="CI535" s="109" cm="1">
        <f t="array" ref="CI535">IF($AG535,SQRT(SUMPRODUCT($AH$2:$AH535, (AU$2:AU535-BO535)^2)/(SUM($AH$2:$AH535)-1)),0)</f>
        <v>0</v>
      </c>
      <c r="CJ535" s="109" cm="1">
        <f t="array" ref="CJ535">IF($AG535,SQRT(SUMPRODUCT($AH$2:$AH535, (AV$2:AV535-BP535)^2)/(SUM($AH$2:$AH535)-1)),0)</f>
        <v>0</v>
      </c>
      <c r="CK535" s="109" cm="1">
        <f t="array" ref="CK535">IF($AG535,SQRT(SUMPRODUCT($AH$2:$AH535, (AW$2:AW535-BQ535)^2)/(SUM($AH$2:$AH535)-1)),0)</f>
        <v>0</v>
      </c>
      <c r="CL535" s="109" cm="1">
        <f t="array" ref="CL535">IF($AG535,SQRT(SUMPRODUCT($AH$2:$AH535, (AX$2:AX535-BR535)^2)/(SUM($AH$2:$AH535)-1)),0)</f>
        <v>0</v>
      </c>
      <c r="CM535" s="109" cm="1">
        <f t="array" ref="CM535">IF($AG535,SQRT(SUMPRODUCT($AH$2:$AH535, (AY$2:AY535-BS535)^2)/(SUM($AH$2:$AH535)-1)),0)</f>
        <v>0</v>
      </c>
      <c r="CN535" s="109" cm="1">
        <f t="array" ref="CN535">IF($AG535,SQRT(SUMPRODUCT($AH$2:$AH535, (AZ$2:AZ535-BT535)^2)/(SUM($AH$2:$AH535)-1)),0)</f>
        <v>0</v>
      </c>
      <c r="CO535" s="109" cm="1">
        <f t="array" ref="CO535">IF($AG535,SQRT(SUMPRODUCT($AH$2:$AH535, (BA$2:BA535-BU535)^2)/(SUM($AH$2:$AH535)-1)),0)</f>
        <v>0</v>
      </c>
    </row>
    <row r="536" spans="34:93" x14ac:dyDescent="0.25">
      <c r="AH536" s="99" t="str">
        <f t="shared" si="130"/>
        <v/>
      </c>
      <c r="AI536" s="11">
        <f t="shared" ca="1" si="137"/>
        <v>0</v>
      </c>
      <c r="AJ536" s="11">
        <f t="shared" ca="1" si="137"/>
        <v>0</v>
      </c>
      <c r="AK536" s="11">
        <f t="shared" ca="1" si="137"/>
        <v>0</v>
      </c>
      <c r="AL536" s="11">
        <f t="shared" ca="1" si="137"/>
        <v>0</v>
      </c>
      <c r="AM536" s="11">
        <f t="shared" ca="1" si="137"/>
        <v>0</v>
      </c>
      <c r="AN536" s="11">
        <f t="shared" ca="1" si="137"/>
        <v>0</v>
      </c>
      <c r="AO536" s="11">
        <f t="shared" ca="1" si="137"/>
        <v>0</v>
      </c>
      <c r="AP536" s="11">
        <f t="shared" ca="1" si="137"/>
        <v>0</v>
      </c>
      <c r="AQ536" s="11">
        <f t="shared" ca="1" si="137"/>
        <v>0</v>
      </c>
      <c r="AR536" s="11">
        <f t="shared" ca="1" si="137"/>
        <v>0</v>
      </c>
      <c r="AS536" s="11">
        <f t="shared" ca="1" si="138"/>
        <v>0</v>
      </c>
      <c r="AT536" s="11">
        <f t="shared" ca="1" si="138"/>
        <v>0</v>
      </c>
      <c r="AU536" s="11">
        <f t="shared" ca="1" si="138"/>
        <v>0</v>
      </c>
      <c r="AV536" s="11">
        <f t="shared" ca="1" si="138"/>
        <v>0</v>
      </c>
      <c r="AW536" s="11">
        <f t="shared" ca="1" si="138"/>
        <v>0</v>
      </c>
      <c r="AX536" s="11">
        <f t="shared" ca="1" si="138"/>
        <v>0</v>
      </c>
      <c r="AY536" s="11">
        <f t="shared" ca="1" si="138"/>
        <v>0</v>
      </c>
      <c r="AZ536" s="11">
        <f t="shared" ca="1" si="138"/>
        <v>0</v>
      </c>
      <c r="BA536" s="11">
        <f t="shared" ca="1" si="138"/>
        <v>0</v>
      </c>
      <c r="BB536" s="11"/>
      <c r="BC536" s="11">
        <f>IF($AG536,SUMPRODUCT(AI$2:AI536,$AH$2:$AH536)/SUM($AH$2:$AH536),0)</f>
        <v>0</v>
      </c>
      <c r="BD536" s="11">
        <f>IF($AG536,SUMPRODUCT(AJ$2:AJ536,$AH$2:$AH536)/SUM($AH$2:$AH536),0)</f>
        <v>0</v>
      </c>
      <c r="BE536" s="11">
        <f>IF($AG536,SUMPRODUCT(AK$2:AK536,$AH$2:$AH536)/SUM($AH$2:$AH536),0)</f>
        <v>0</v>
      </c>
      <c r="BF536" s="11">
        <f>IF($AG536,SUMPRODUCT(AL$2:AL536,$AH$2:$AH536)/SUM($AH$2:$AH536),0)</f>
        <v>0</v>
      </c>
      <c r="BG536" s="11">
        <f>IF($AG536,SUMPRODUCT(AM$2:AM536,$AH$2:$AH536)/SUM($AH$2:$AH536),0)</f>
        <v>0</v>
      </c>
      <c r="BH536" s="11">
        <f>IF($AG536,SUMPRODUCT(AN$2:AN536,$AH$2:$AH536)/SUM($AH$2:$AH536),0)</f>
        <v>0</v>
      </c>
      <c r="BI536" s="11">
        <f>IF($AG536,SUMPRODUCT(AO$2:AO536,$AH$2:$AH536)/SUM($AH$2:$AH536),0)</f>
        <v>0</v>
      </c>
      <c r="BJ536" s="11">
        <f>IF($AG536,SUMPRODUCT(AP$2:AP536,$AH$2:$AH536)/SUM($AH$2:$AH536),0)</f>
        <v>0</v>
      </c>
      <c r="BK536" s="11">
        <f>IF($AG536,SUMPRODUCT(AQ$2:AQ536,$AH$2:$AH536)/SUM($AH$2:$AH536),0)</f>
        <v>0</v>
      </c>
      <c r="BL536" s="11">
        <f>IF($AG536,SUMPRODUCT(AR$2:AR536,$AH$2:$AH536)/SUM($AH$2:$AH536),0)</f>
        <v>0</v>
      </c>
      <c r="BM536" s="11">
        <f>IF($AG536,SUMPRODUCT(AS$2:AS536,$AH$2:$AH536)/SUM($AH$2:$AH536),0)</f>
        <v>0</v>
      </c>
      <c r="BN536" s="11">
        <f>IF($AG536,SUMPRODUCT(AT$2:AT536,$AH$2:$AH536)/SUM($AH$2:$AH536),0)</f>
        <v>0</v>
      </c>
      <c r="BO536" s="11">
        <f>IF($AG536,SUMPRODUCT(AU$2:AU536,$AH$2:$AH536)/SUM($AH$2:$AH536),0)</f>
        <v>0</v>
      </c>
      <c r="BP536" s="11">
        <f>IF($AG536,SUMPRODUCT(AV$2:AV536,$AH$2:$AH536)/SUM($AH$2:$AH536),0)</f>
        <v>0</v>
      </c>
      <c r="BQ536" s="11">
        <f>IF($AG536,SUMPRODUCT(AW$2:AW536,$AH$2:$AH536)/SUM($AH$2:$AH536),0)</f>
        <v>0</v>
      </c>
      <c r="BR536" s="11">
        <f>IF($AG536,SUMPRODUCT(AX$2:AX536,$AH$2:$AH536)/SUM($AH$2:$AH536),0)</f>
        <v>0</v>
      </c>
      <c r="BS536" s="11">
        <f>IF($AG536,SUMPRODUCT(AY$2:AY536,$AH$2:$AH536)/SUM($AH$2:$AH536),0)</f>
        <v>0</v>
      </c>
      <c r="BT536" s="11">
        <f>IF($AG536,SUMPRODUCT(AZ$2:AZ536,$AH$2:$AH536)/SUM($AH$2:$AH536),0)</f>
        <v>0</v>
      </c>
      <c r="BU536" s="11">
        <f>IF($AG536,SUMPRODUCT(BA$2:BA536,$AH$2:$AH536)/SUM($AH$2:$AH536),0)</f>
        <v>0</v>
      </c>
      <c r="BV536" s="11"/>
      <c r="BW536" s="109" cm="1">
        <f t="array" ref="BW536">IF($AG536,SQRT(SUMPRODUCT($AH$2:$AH536, (AI$2:AI536-BC536)^2)/(SUM($AH$2:$AH536)-1)),0)</f>
        <v>0</v>
      </c>
      <c r="BX536" s="109" cm="1">
        <f t="array" ref="BX536">IF($AG536,SQRT(SUMPRODUCT($AH$2:$AH536, (AJ$2:AJ536-BD536)^2)/(SUM($AH$2:$AH536)-1)),0)</f>
        <v>0</v>
      </c>
      <c r="BY536" s="109" cm="1">
        <f t="array" ref="BY536">IF($AG536,SQRT(SUMPRODUCT($AH$2:$AH536, (AK$2:AK536-BE536)^2)/(SUM($AH$2:$AH536)-1)),0)</f>
        <v>0</v>
      </c>
      <c r="BZ536" s="109" cm="1">
        <f t="array" ref="BZ536">IF($AG536,SQRT(SUMPRODUCT($AH$2:$AH536, (AL$2:AL536-BF536)^2)/(SUM($AH$2:$AH536)-1)),0)</f>
        <v>0</v>
      </c>
      <c r="CA536" s="109" cm="1">
        <f t="array" ref="CA536">IF($AG536,SQRT(SUMPRODUCT($AH$2:$AH536, (AM$2:AM536-BG536)^2)/(SUM($AH$2:$AH536)-1)),0)</f>
        <v>0</v>
      </c>
      <c r="CB536" s="109" cm="1">
        <f t="array" ref="CB536">IF($AG536,SQRT(SUMPRODUCT($AH$2:$AH536, (AN$2:AN536-BH536)^2)/(SUM($AH$2:$AH536)-1)),0)</f>
        <v>0</v>
      </c>
      <c r="CC536" s="109" cm="1">
        <f t="array" ref="CC536">IF($AG536,SQRT(SUMPRODUCT($AH$2:$AH536, (AO$2:AO536-BI536)^2)/(SUM($AH$2:$AH536)-1)),0)</f>
        <v>0</v>
      </c>
      <c r="CD536" s="109" cm="1">
        <f t="array" ref="CD536">IF($AG536,SQRT(SUMPRODUCT($AH$2:$AH536, (AP$2:AP536-BJ536)^2)/(SUM($AH$2:$AH536)-1)),0)</f>
        <v>0</v>
      </c>
      <c r="CE536" s="109" cm="1">
        <f t="array" ref="CE536">IF($AG536,SQRT(SUMPRODUCT($AH$2:$AH536, (AQ$2:AQ536-BK536)^2)/(SUM($AH$2:$AH536)-1)),0)</f>
        <v>0</v>
      </c>
      <c r="CF536" s="109" cm="1">
        <f t="array" ref="CF536">IF($AG536,SQRT(SUMPRODUCT($AH$2:$AH536, (AR$2:AR536-BL536)^2)/(SUM($AH$2:$AH536)-1)),0)</f>
        <v>0</v>
      </c>
      <c r="CG536" s="109" cm="1">
        <f t="array" ref="CG536">IF($AG536,SQRT(SUMPRODUCT($AH$2:$AH536, (AS$2:AS536-BM536)^2)/(SUM($AH$2:$AH536)-1)),0)</f>
        <v>0</v>
      </c>
      <c r="CH536" s="109" cm="1">
        <f t="array" ref="CH536">IF($AG536,SQRT(SUMPRODUCT($AH$2:$AH536, (AT$2:AT536-BN536)^2)/(SUM($AH$2:$AH536)-1)),0)</f>
        <v>0</v>
      </c>
      <c r="CI536" s="109" cm="1">
        <f t="array" ref="CI536">IF($AG536,SQRT(SUMPRODUCT($AH$2:$AH536, (AU$2:AU536-BO536)^2)/(SUM($AH$2:$AH536)-1)),0)</f>
        <v>0</v>
      </c>
      <c r="CJ536" s="109" cm="1">
        <f t="array" ref="CJ536">IF($AG536,SQRT(SUMPRODUCT($AH$2:$AH536, (AV$2:AV536-BP536)^2)/(SUM($AH$2:$AH536)-1)),0)</f>
        <v>0</v>
      </c>
      <c r="CK536" s="109" cm="1">
        <f t="array" ref="CK536">IF($AG536,SQRT(SUMPRODUCT($AH$2:$AH536, (AW$2:AW536-BQ536)^2)/(SUM($AH$2:$AH536)-1)),0)</f>
        <v>0</v>
      </c>
      <c r="CL536" s="109" cm="1">
        <f t="array" ref="CL536">IF($AG536,SQRT(SUMPRODUCT($AH$2:$AH536, (AX$2:AX536-BR536)^2)/(SUM($AH$2:$AH536)-1)),0)</f>
        <v>0</v>
      </c>
      <c r="CM536" s="109" cm="1">
        <f t="array" ref="CM536">IF($AG536,SQRT(SUMPRODUCT($AH$2:$AH536, (AY$2:AY536-BS536)^2)/(SUM($AH$2:$AH536)-1)),0)</f>
        <v>0</v>
      </c>
      <c r="CN536" s="109" cm="1">
        <f t="array" ref="CN536">IF($AG536,SQRT(SUMPRODUCT($AH$2:$AH536, (AZ$2:AZ536-BT536)^2)/(SUM($AH$2:$AH536)-1)),0)</f>
        <v>0</v>
      </c>
      <c r="CO536" s="109" cm="1">
        <f t="array" ref="CO536">IF($AG536,SQRT(SUMPRODUCT($AH$2:$AH536, (BA$2:BA536-BU536)^2)/(SUM($AH$2:$AH536)-1)),0)</f>
        <v>0</v>
      </c>
    </row>
    <row r="537" spans="34:93" x14ac:dyDescent="0.25">
      <c r="AH537" s="99" t="str">
        <f t="shared" si="130"/>
        <v/>
      </c>
      <c r="AI537" s="11">
        <f t="shared" ca="1" si="137"/>
        <v>0</v>
      </c>
      <c r="AJ537" s="11">
        <f t="shared" ca="1" si="137"/>
        <v>0</v>
      </c>
      <c r="AK537" s="11">
        <f t="shared" ca="1" si="137"/>
        <v>0</v>
      </c>
      <c r="AL537" s="11">
        <f t="shared" ca="1" si="137"/>
        <v>0</v>
      </c>
      <c r="AM537" s="11">
        <f t="shared" ca="1" si="137"/>
        <v>0</v>
      </c>
      <c r="AN537" s="11">
        <f t="shared" ca="1" si="137"/>
        <v>0</v>
      </c>
      <c r="AO537" s="11">
        <f t="shared" ca="1" si="137"/>
        <v>0</v>
      </c>
      <c r="AP537" s="11">
        <f t="shared" ca="1" si="137"/>
        <v>0</v>
      </c>
      <c r="AQ537" s="11">
        <f t="shared" ca="1" si="137"/>
        <v>0</v>
      </c>
      <c r="AR537" s="11">
        <f t="shared" ca="1" si="137"/>
        <v>0</v>
      </c>
      <c r="AS537" s="11">
        <f t="shared" ca="1" si="138"/>
        <v>0</v>
      </c>
      <c r="AT537" s="11">
        <f t="shared" ca="1" si="138"/>
        <v>0</v>
      </c>
      <c r="AU537" s="11">
        <f t="shared" ca="1" si="138"/>
        <v>0</v>
      </c>
      <c r="AV537" s="11">
        <f t="shared" ca="1" si="138"/>
        <v>0</v>
      </c>
      <c r="AW537" s="11">
        <f t="shared" ca="1" si="138"/>
        <v>0</v>
      </c>
      <c r="AX537" s="11">
        <f t="shared" ca="1" si="138"/>
        <v>0</v>
      </c>
      <c r="AY537" s="11">
        <f t="shared" ca="1" si="138"/>
        <v>0</v>
      </c>
      <c r="AZ537" s="11">
        <f t="shared" ca="1" si="138"/>
        <v>0</v>
      </c>
      <c r="BA537" s="11">
        <f t="shared" ca="1" si="138"/>
        <v>0</v>
      </c>
      <c r="BB537" s="11"/>
      <c r="BC537" s="11">
        <f>IF($AG537,SUMPRODUCT(AI$2:AI537,$AH$2:$AH537)/SUM($AH$2:$AH537),0)</f>
        <v>0</v>
      </c>
      <c r="BD537" s="11">
        <f>IF($AG537,SUMPRODUCT(AJ$2:AJ537,$AH$2:$AH537)/SUM($AH$2:$AH537),0)</f>
        <v>0</v>
      </c>
      <c r="BE537" s="11">
        <f>IF($AG537,SUMPRODUCT(AK$2:AK537,$AH$2:$AH537)/SUM($AH$2:$AH537),0)</f>
        <v>0</v>
      </c>
      <c r="BF537" s="11">
        <f>IF($AG537,SUMPRODUCT(AL$2:AL537,$AH$2:$AH537)/SUM($AH$2:$AH537),0)</f>
        <v>0</v>
      </c>
      <c r="BG537" s="11">
        <f>IF($AG537,SUMPRODUCT(AM$2:AM537,$AH$2:$AH537)/SUM($AH$2:$AH537),0)</f>
        <v>0</v>
      </c>
      <c r="BH537" s="11">
        <f>IF($AG537,SUMPRODUCT(AN$2:AN537,$AH$2:$AH537)/SUM($AH$2:$AH537),0)</f>
        <v>0</v>
      </c>
      <c r="BI537" s="11">
        <f>IF($AG537,SUMPRODUCT(AO$2:AO537,$AH$2:$AH537)/SUM($AH$2:$AH537),0)</f>
        <v>0</v>
      </c>
      <c r="BJ537" s="11">
        <f>IF($AG537,SUMPRODUCT(AP$2:AP537,$AH$2:$AH537)/SUM($AH$2:$AH537),0)</f>
        <v>0</v>
      </c>
      <c r="BK537" s="11">
        <f>IF($AG537,SUMPRODUCT(AQ$2:AQ537,$AH$2:$AH537)/SUM($AH$2:$AH537),0)</f>
        <v>0</v>
      </c>
      <c r="BL537" s="11">
        <f>IF($AG537,SUMPRODUCT(AR$2:AR537,$AH$2:$AH537)/SUM($AH$2:$AH537),0)</f>
        <v>0</v>
      </c>
      <c r="BM537" s="11">
        <f>IF($AG537,SUMPRODUCT(AS$2:AS537,$AH$2:$AH537)/SUM($AH$2:$AH537),0)</f>
        <v>0</v>
      </c>
      <c r="BN537" s="11">
        <f>IF($AG537,SUMPRODUCT(AT$2:AT537,$AH$2:$AH537)/SUM($AH$2:$AH537),0)</f>
        <v>0</v>
      </c>
      <c r="BO537" s="11">
        <f>IF($AG537,SUMPRODUCT(AU$2:AU537,$AH$2:$AH537)/SUM($AH$2:$AH537),0)</f>
        <v>0</v>
      </c>
      <c r="BP537" s="11">
        <f>IF($AG537,SUMPRODUCT(AV$2:AV537,$AH$2:$AH537)/SUM($AH$2:$AH537),0)</f>
        <v>0</v>
      </c>
      <c r="BQ537" s="11">
        <f>IF($AG537,SUMPRODUCT(AW$2:AW537,$AH$2:$AH537)/SUM($AH$2:$AH537),0)</f>
        <v>0</v>
      </c>
      <c r="BR537" s="11">
        <f>IF($AG537,SUMPRODUCT(AX$2:AX537,$AH$2:$AH537)/SUM($AH$2:$AH537),0)</f>
        <v>0</v>
      </c>
      <c r="BS537" s="11">
        <f>IF($AG537,SUMPRODUCT(AY$2:AY537,$AH$2:$AH537)/SUM($AH$2:$AH537),0)</f>
        <v>0</v>
      </c>
      <c r="BT537" s="11">
        <f>IF($AG537,SUMPRODUCT(AZ$2:AZ537,$AH$2:$AH537)/SUM($AH$2:$AH537),0)</f>
        <v>0</v>
      </c>
      <c r="BU537" s="11">
        <f>IF($AG537,SUMPRODUCT(BA$2:BA537,$AH$2:$AH537)/SUM($AH$2:$AH537),0)</f>
        <v>0</v>
      </c>
      <c r="BV537" s="11"/>
      <c r="BW537" s="109" cm="1">
        <f t="array" ref="BW537">IF($AG537,SQRT(SUMPRODUCT($AH$2:$AH537, (AI$2:AI537-BC537)^2)/(SUM($AH$2:$AH537)-1)),0)</f>
        <v>0</v>
      </c>
      <c r="BX537" s="109" cm="1">
        <f t="array" ref="BX537">IF($AG537,SQRT(SUMPRODUCT($AH$2:$AH537, (AJ$2:AJ537-BD537)^2)/(SUM($AH$2:$AH537)-1)),0)</f>
        <v>0</v>
      </c>
      <c r="BY537" s="109" cm="1">
        <f t="array" ref="BY537">IF($AG537,SQRT(SUMPRODUCT($AH$2:$AH537, (AK$2:AK537-BE537)^2)/(SUM($AH$2:$AH537)-1)),0)</f>
        <v>0</v>
      </c>
      <c r="BZ537" s="109" cm="1">
        <f t="array" ref="BZ537">IF($AG537,SQRT(SUMPRODUCT($AH$2:$AH537, (AL$2:AL537-BF537)^2)/(SUM($AH$2:$AH537)-1)),0)</f>
        <v>0</v>
      </c>
      <c r="CA537" s="109" cm="1">
        <f t="array" ref="CA537">IF($AG537,SQRT(SUMPRODUCT($AH$2:$AH537, (AM$2:AM537-BG537)^2)/(SUM($AH$2:$AH537)-1)),0)</f>
        <v>0</v>
      </c>
      <c r="CB537" s="109" cm="1">
        <f t="array" ref="CB537">IF($AG537,SQRT(SUMPRODUCT($AH$2:$AH537, (AN$2:AN537-BH537)^2)/(SUM($AH$2:$AH537)-1)),0)</f>
        <v>0</v>
      </c>
      <c r="CC537" s="109" cm="1">
        <f t="array" ref="CC537">IF($AG537,SQRT(SUMPRODUCT($AH$2:$AH537, (AO$2:AO537-BI537)^2)/(SUM($AH$2:$AH537)-1)),0)</f>
        <v>0</v>
      </c>
      <c r="CD537" s="109" cm="1">
        <f t="array" ref="CD537">IF($AG537,SQRT(SUMPRODUCT($AH$2:$AH537, (AP$2:AP537-BJ537)^2)/(SUM($AH$2:$AH537)-1)),0)</f>
        <v>0</v>
      </c>
      <c r="CE537" s="109" cm="1">
        <f t="array" ref="CE537">IF($AG537,SQRT(SUMPRODUCT($AH$2:$AH537, (AQ$2:AQ537-BK537)^2)/(SUM($AH$2:$AH537)-1)),0)</f>
        <v>0</v>
      </c>
      <c r="CF537" s="109" cm="1">
        <f t="array" ref="CF537">IF($AG537,SQRT(SUMPRODUCT($AH$2:$AH537, (AR$2:AR537-BL537)^2)/(SUM($AH$2:$AH537)-1)),0)</f>
        <v>0</v>
      </c>
      <c r="CG537" s="109" cm="1">
        <f t="array" ref="CG537">IF($AG537,SQRT(SUMPRODUCT($AH$2:$AH537, (AS$2:AS537-BM537)^2)/(SUM($AH$2:$AH537)-1)),0)</f>
        <v>0</v>
      </c>
      <c r="CH537" s="109" cm="1">
        <f t="array" ref="CH537">IF($AG537,SQRT(SUMPRODUCT($AH$2:$AH537, (AT$2:AT537-BN537)^2)/(SUM($AH$2:$AH537)-1)),0)</f>
        <v>0</v>
      </c>
      <c r="CI537" s="109" cm="1">
        <f t="array" ref="CI537">IF($AG537,SQRT(SUMPRODUCT($AH$2:$AH537, (AU$2:AU537-BO537)^2)/(SUM($AH$2:$AH537)-1)),0)</f>
        <v>0</v>
      </c>
      <c r="CJ537" s="109" cm="1">
        <f t="array" ref="CJ537">IF($AG537,SQRT(SUMPRODUCT($AH$2:$AH537, (AV$2:AV537-BP537)^2)/(SUM($AH$2:$AH537)-1)),0)</f>
        <v>0</v>
      </c>
      <c r="CK537" s="109" cm="1">
        <f t="array" ref="CK537">IF($AG537,SQRT(SUMPRODUCT($AH$2:$AH537, (AW$2:AW537-BQ537)^2)/(SUM($AH$2:$AH537)-1)),0)</f>
        <v>0</v>
      </c>
      <c r="CL537" s="109" cm="1">
        <f t="array" ref="CL537">IF($AG537,SQRT(SUMPRODUCT($AH$2:$AH537, (AX$2:AX537-BR537)^2)/(SUM($AH$2:$AH537)-1)),0)</f>
        <v>0</v>
      </c>
      <c r="CM537" s="109" cm="1">
        <f t="array" ref="CM537">IF($AG537,SQRT(SUMPRODUCT($AH$2:$AH537, (AY$2:AY537-BS537)^2)/(SUM($AH$2:$AH537)-1)),0)</f>
        <v>0</v>
      </c>
      <c r="CN537" s="109" cm="1">
        <f t="array" ref="CN537">IF($AG537,SQRT(SUMPRODUCT($AH$2:$AH537, (AZ$2:AZ537-BT537)^2)/(SUM($AH$2:$AH537)-1)),0)</f>
        <v>0</v>
      </c>
      <c r="CO537" s="109" cm="1">
        <f t="array" ref="CO537">IF($AG537,SQRT(SUMPRODUCT($AH$2:$AH537, (BA$2:BA537-BU537)^2)/(SUM($AH$2:$AH537)-1)),0)</f>
        <v>0</v>
      </c>
    </row>
    <row r="538" spans="34:93" x14ac:dyDescent="0.25">
      <c r="AH538" s="99" t="str">
        <f t="shared" si="130"/>
        <v/>
      </c>
      <c r="AI538" s="11">
        <f t="shared" ca="1" si="137"/>
        <v>0</v>
      </c>
      <c r="AJ538" s="11">
        <f t="shared" ca="1" si="137"/>
        <v>0</v>
      </c>
      <c r="AK538" s="11">
        <f t="shared" ca="1" si="137"/>
        <v>0</v>
      </c>
      <c r="AL538" s="11">
        <f t="shared" ca="1" si="137"/>
        <v>0</v>
      </c>
      <c r="AM538" s="11">
        <f t="shared" ca="1" si="137"/>
        <v>0</v>
      </c>
      <c r="AN538" s="11">
        <f t="shared" ca="1" si="137"/>
        <v>0</v>
      </c>
      <c r="AO538" s="11">
        <f t="shared" ca="1" si="137"/>
        <v>0</v>
      </c>
      <c r="AP538" s="11">
        <f t="shared" ca="1" si="137"/>
        <v>0</v>
      </c>
      <c r="AQ538" s="11">
        <f t="shared" ca="1" si="137"/>
        <v>0</v>
      </c>
      <c r="AR538" s="11">
        <f t="shared" ca="1" si="137"/>
        <v>0</v>
      </c>
      <c r="AS538" s="11">
        <f t="shared" ca="1" si="138"/>
        <v>0</v>
      </c>
      <c r="AT538" s="11">
        <f t="shared" ca="1" si="138"/>
        <v>0</v>
      </c>
      <c r="AU538" s="11">
        <f t="shared" ca="1" si="138"/>
        <v>0</v>
      </c>
      <c r="AV538" s="11">
        <f t="shared" ca="1" si="138"/>
        <v>0</v>
      </c>
      <c r="AW538" s="11">
        <f t="shared" ca="1" si="138"/>
        <v>0</v>
      </c>
      <c r="AX538" s="11">
        <f t="shared" ca="1" si="138"/>
        <v>0</v>
      </c>
      <c r="AY538" s="11">
        <f t="shared" ca="1" si="138"/>
        <v>0</v>
      </c>
      <c r="AZ538" s="11">
        <f t="shared" ca="1" si="138"/>
        <v>0</v>
      </c>
      <c r="BA538" s="11">
        <f t="shared" ca="1" si="138"/>
        <v>0</v>
      </c>
      <c r="BB538" s="11"/>
      <c r="BC538" s="11">
        <f>IF($AG538,SUMPRODUCT(AI$2:AI538,$AH$2:$AH538)/SUM($AH$2:$AH538),0)</f>
        <v>0</v>
      </c>
      <c r="BD538" s="11">
        <f>IF($AG538,SUMPRODUCT(AJ$2:AJ538,$AH$2:$AH538)/SUM($AH$2:$AH538),0)</f>
        <v>0</v>
      </c>
      <c r="BE538" s="11">
        <f>IF($AG538,SUMPRODUCT(AK$2:AK538,$AH$2:$AH538)/SUM($AH$2:$AH538),0)</f>
        <v>0</v>
      </c>
      <c r="BF538" s="11">
        <f>IF($AG538,SUMPRODUCT(AL$2:AL538,$AH$2:$AH538)/SUM($AH$2:$AH538),0)</f>
        <v>0</v>
      </c>
      <c r="BG538" s="11">
        <f>IF($AG538,SUMPRODUCT(AM$2:AM538,$AH$2:$AH538)/SUM($AH$2:$AH538),0)</f>
        <v>0</v>
      </c>
      <c r="BH538" s="11">
        <f>IF($AG538,SUMPRODUCT(AN$2:AN538,$AH$2:$AH538)/SUM($AH$2:$AH538),0)</f>
        <v>0</v>
      </c>
      <c r="BI538" s="11">
        <f>IF($AG538,SUMPRODUCT(AO$2:AO538,$AH$2:$AH538)/SUM($AH$2:$AH538),0)</f>
        <v>0</v>
      </c>
      <c r="BJ538" s="11">
        <f>IF($AG538,SUMPRODUCT(AP$2:AP538,$AH$2:$AH538)/SUM($AH$2:$AH538),0)</f>
        <v>0</v>
      </c>
      <c r="BK538" s="11">
        <f>IF($AG538,SUMPRODUCT(AQ$2:AQ538,$AH$2:$AH538)/SUM($AH$2:$AH538),0)</f>
        <v>0</v>
      </c>
      <c r="BL538" s="11">
        <f>IF($AG538,SUMPRODUCT(AR$2:AR538,$AH$2:$AH538)/SUM($AH$2:$AH538),0)</f>
        <v>0</v>
      </c>
      <c r="BM538" s="11">
        <f>IF($AG538,SUMPRODUCT(AS$2:AS538,$AH$2:$AH538)/SUM($AH$2:$AH538),0)</f>
        <v>0</v>
      </c>
      <c r="BN538" s="11">
        <f>IF($AG538,SUMPRODUCT(AT$2:AT538,$AH$2:$AH538)/SUM($AH$2:$AH538),0)</f>
        <v>0</v>
      </c>
      <c r="BO538" s="11">
        <f>IF($AG538,SUMPRODUCT(AU$2:AU538,$AH$2:$AH538)/SUM($AH$2:$AH538),0)</f>
        <v>0</v>
      </c>
      <c r="BP538" s="11">
        <f>IF($AG538,SUMPRODUCT(AV$2:AV538,$AH$2:$AH538)/SUM($AH$2:$AH538),0)</f>
        <v>0</v>
      </c>
      <c r="BQ538" s="11">
        <f>IF($AG538,SUMPRODUCT(AW$2:AW538,$AH$2:$AH538)/SUM($AH$2:$AH538),0)</f>
        <v>0</v>
      </c>
      <c r="BR538" s="11">
        <f>IF($AG538,SUMPRODUCT(AX$2:AX538,$AH$2:$AH538)/SUM($AH$2:$AH538),0)</f>
        <v>0</v>
      </c>
      <c r="BS538" s="11">
        <f>IF($AG538,SUMPRODUCT(AY$2:AY538,$AH$2:$AH538)/SUM($AH$2:$AH538),0)</f>
        <v>0</v>
      </c>
      <c r="BT538" s="11">
        <f>IF($AG538,SUMPRODUCT(AZ$2:AZ538,$AH$2:$AH538)/SUM($AH$2:$AH538),0)</f>
        <v>0</v>
      </c>
      <c r="BU538" s="11">
        <f>IF($AG538,SUMPRODUCT(BA$2:BA538,$AH$2:$AH538)/SUM($AH$2:$AH538),0)</f>
        <v>0</v>
      </c>
      <c r="BV538" s="11"/>
      <c r="BW538" s="109" cm="1">
        <f t="array" ref="BW538">IF($AG538,SQRT(SUMPRODUCT($AH$2:$AH538, (AI$2:AI538-BC538)^2)/(SUM($AH$2:$AH538)-1)),0)</f>
        <v>0</v>
      </c>
      <c r="BX538" s="109" cm="1">
        <f t="array" ref="BX538">IF($AG538,SQRT(SUMPRODUCT($AH$2:$AH538, (AJ$2:AJ538-BD538)^2)/(SUM($AH$2:$AH538)-1)),0)</f>
        <v>0</v>
      </c>
      <c r="BY538" s="109" cm="1">
        <f t="array" ref="BY538">IF($AG538,SQRT(SUMPRODUCT($AH$2:$AH538, (AK$2:AK538-BE538)^2)/(SUM($AH$2:$AH538)-1)),0)</f>
        <v>0</v>
      </c>
      <c r="BZ538" s="109" cm="1">
        <f t="array" ref="BZ538">IF($AG538,SQRT(SUMPRODUCT($AH$2:$AH538, (AL$2:AL538-BF538)^2)/(SUM($AH$2:$AH538)-1)),0)</f>
        <v>0</v>
      </c>
      <c r="CA538" s="109" cm="1">
        <f t="array" ref="CA538">IF($AG538,SQRT(SUMPRODUCT($AH$2:$AH538, (AM$2:AM538-BG538)^2)/(SUM($AH$2:$AH538)-1)),0)</f>
        <v>0</v>
      </c>
      <c r="CB538" s="109" cm="1">
        <f t="array" ref="CB538">IF($AG538,SQRT(SUMPRODUCT($AH$2:$AH538, (AN$2:AN538-BH538)^2)/(SUM($AH$2:$AH538)-1)),0)</f>
        <v>0</v>
      </c>
      <c r="CC538" s="109" cm="1">
        <f t="array" ref="CC538">IF($AG538,SQRT(SUMPRODUCT($AH$2:$AH538, (AO$2:AO538-BI538)^2)/(SUM($AH$2:$AH538)-1)),0)</f>
        <v>0</v>
      </c>
      <c r="CD538" s="109" cm="1">
        <f t="array" ref="CD538">IF($AG538,SQRT(SUMPRODUCT($AH$2:$AH538, (AP$2:AP538-BJ538)^2)/(SUM($AH$2:$AH538)-1)),0)</f>
        <v>0</v>
      </c>
      <c r="CE538" s="109" cm="1">
        <f t="array" ref="CE538">IF($AG538,SQRT(SUMPRODUCT($AH$2:$AH538, (AQ$2:AQ538-BK538)^2)/(SUM($AH$2:$AH538)-1)),0)</f>
        <v>0</v>
      </c>
      <c r="CF538" s="109" cm="1">
        <f t="array" ref="CF538">IF($AG538,SQRT(SUMPRODUCT($AH$2:$AH538, (AR$2:AR538-BL538)^2)/(SUM($AH$2:$AH538)-1)),0)</f>
        <v>0</v>
      </c>
      <c r="CG538" s="109" cm="1">
        <f t="array" ref="CG538">IF($AG538,SQRT(SUMPRODUCT($AH$2:$AH538, (AS$2:AS538-BM538)^2)/(SUM($AH$2:$AH538)-1)),0)</f>
        <v>0</v>
      </c>
      <c r="CH538" s="109" cm="1">
        <f t="array" ref="CH538">IF($AG538,SQRT(SUMPRODUCT($AH$2:$AH538, (AT$2:AT538-BN538)^2)/(SUM($AH$2:$AH538)-1)),0)</f>
        <v>0</v>
      </c>
      <c r="CI538" s="109" cm="1">
        <f t="array" ref="CI538">IF($AG538,SQRT(SUMPRODUCT($AH$2:$AH538, (AU$2:AU538-BO538)^2)/(SUM($AH$2:$AH538)-1)),0)</f>
        <v>0</v>
      </c>
      <c r="CJ538" s="109" cm="1">
        <f t="array" ref="CJ538">IF($AG538,SQRT(SUMPRODUCT($AH$2:$AH538, (AV$2:AV538-BP538)^2)/(SUM($AH$2:$AH538)-1)),0)</f>
        <v>0</v>
      </c>
      <c r="CK538" s="109" cm="1">
        <f t="array" ref="CK538">IF($AG538,SQRT(SUMPRODUCT($AH$2:$AH538, (AW$2:AW538-BQ538)^2)/(SUM($AH$2:$AH538)-1)),0)</f>
        <v>0</v>
      </c>
      <c r="CL538" s="109" cm="1">
        <f t="array" ref="CL538">IF($AG538,SQRT(SUMPRODUCT($AH$2:$AH538, (AX$2:AX538-BR538)^2)/(SUM($AH$2:$AH538)-1)),0)</f>
        <v>0</v>
      </c>
      <c r="CM538" s="109" cm="1">
        <f t="array" ref="CM538">IF($AG538,SQRT(SUMPRODUCT($AH$2:$AH538, (AY$2:AY538-BS538)^2)/(SUM($AH$2:$AH538)-1)),0)</f>
        <v>0</v>
      </c>
      <c r="CN538" s="109" cm="1">
        <f t="array" ref="CN538">IF($AG538,SQRT(SUMPRODUCT($AH$2:$AH538, (AZ$2:AZ538-BT538)^2)/(SUM($AH$2:$AH538)-1)),0)</f>
        <v>0</v>
      </c>
      <c r="CO538" s="109" cm="1">
        <f t="array" ref="CO538">IF($AG538,SQRT(SUMPRODUCT($AH$2:$AH538, (BA$2:BA538-BU538)^2)/(SUM($AH$2:$AH538)-1)),0)</f>
        <v>0</v>
      </c>
    </row>
    <row r="539" spans="34:93" x14ac:dyDescent="0.25">
      <c r="AH539" s="99" t="str">
        <f t="shared" si="130"/>
        <v/>
      </c>
      <c r="AI539" s="11">
        <f t="shared" ca="1" si="137"/>
        <v>0</v>
      </c>
      <c r="AJ539" s="11">
        <f t="shared" ca="1" si="137"/>
        <v>0</v>
      </c>
      <c r="AK539" s="11">
        <f t="shared" ca="1" si="137"/>
        <v>0</v>
      </c>
      <c r="AL539" s="11">
        <f t="shared" ca="1" si="137"/>
        <v>0</v>
      </c>
      <c r="AM539" s="11">
        <f t="shared" ca="1" si="137"/>
        <v>0</v>
      </c>
      <c r="AN539" s="11">
        <f t="shared" ca="1" si="137"/>
        <v>0</v>
      </c>
      <c r="AO539" s="11">
        <f t="shared" ca="1" si="137"/>
        <v>0</v>
      </c>
      <c r="AP539" s="11">
        <f t="shared" ca="1" si="137"/>
        <v>0</v>
      </c>
      <c r="AQ539" s="11">
        <f t="shared" ca="1" si="137"/>
        <v>0</v>
      </c>
      <c r="AR539" s="11">
        <f t="shared" ca="1" si="137"/>
        <v>0</v>
      </c>
      <c r="AS539" s="11">
        <f t="shared" ca="1" si="138"/>
        <v>0</v>
      </c>
      <c r="AT539" s="11">
        <f t="shared" ca="1" si="138"/>
        <v>0</v>
      </c>
      <c r="AU539" s="11">
        <f t="shared" ca="1" si="138"/>
        <v>0</v>
      </c>
      <c r="AV539" s="11">
        <f t="shared" ca="1" si="138"/>
        <v>0</v>
      </c>
      <c r="AW539" s="11">
        <f t="shared" ca="1" si="138"/>
        <v>0</v>
      </c>
      <c r="AX539" s="11">
        <f t="shared" ca="1" si="138"/>
        <v>0</v>
      </c>
      <c r="AY539" s="11">
        <f t="shared" ca="1" si="138"/>
        <v>0</v>
      </c>
      <c r="AZ539" s="11">
        <f t="shared" ca="1" si="138"/>
        <v>0</v>
      </c>
      <c r="BA539" s="11">
        <f t="shared" ca="1" si="138"/>
        <v>0</v>
      </c>
      <c r="BB539" s="11"/>
      <c r="BC539" s="11">
        <f>IF($AG539,SUMPRODUCT(AI$2:AI539,$AH$2:$AH539)/SUM($AH$2:$AH539),0)</f>
        <v>0</v>
      </c>
      <c r="BD539" s="11">
        <f>IF($AG539,SUMPRODUCT(AJ$2:AJ539,$AH$2:$AH539)/SUM($AH$2:$AH539),0)</f>
        <v>0</v>
      </c>
      <c r="BE539" s="11">
        <f>IF($AG539,SUMPRODUCT(AK$2:AK539,$AH$2:$AH539)/SUM($AH$2:$AH539),0)</f>
        <v>0</v>
      </c>
      <c r="BF539" s="11">
        <f>IF($AG539,SUMPRODUCT(AL$2:AL539,$AH$2:$AH539)/SUM($AH$2:$AH539),0)</f>
        <v>0</v>
      </c>
      <c r="BG539" s="11">
        <f>IF($AG539,SUMPRODUCT(AM$2:AM539,$AH$2:$AH539)/SUM($AH$2:$AH539),0)</f>
        <v>0</v>
      </c>
      <c r="BH539" s="11">
        <f>IF($AG539,SUMPRODUCT(AN$2:AN539,$AH$2:$AH539)/SUM($AH$2:$AH539),0)</f>
        <v>0</v>
      </c>
      <c r="BI539" s="11">
        <f>IF($AG539,SUMPRODUCT(AO$2:AO539,$AH$2:$AH539)/SUM($AH$2:$AH539),0)</f>
        <v>0</v>
      </c>
      <c r="BJ539" s="11">
        <f>IF($AG539,SUMPRODUCT(AP$2:AP539,$AH$2:$AH539)/SUM($AH$2:$AH539),0)</f>
        <v>0</v>
      </c>
      <c r="BK539" s="11">
        <f>IF($AG539,SUMPRODUCT(AQ$2:AQ539,$AH$2:$AH539)/SUM($AH$2:$AH539),0)</f>
        <v>0</v>
      </c>
      <c r="BL539" s="11">
        <f>IF($AG539,SUMPRODUCT(AR$2:AR539,$AH$2:$AH539)/SUM($AH$2:$AH539),0)</f>
        <v>0</v>
      </c>
      <c r="BM539" s="11">
        <f>IF($AG539,SUMPRODUCT(AS$2:AS539,$AH$2:$AH539)/SUM($AH$2:$AH539),0)</f>
        <v>0</v>
      </c>
      <c r="BN539" s="11">
        <f>IF($AG539,SUMPRODUCT(AT$2:AT539,$AH$2:$AH539)/SUM($AH$2:$AH539),0)</f>
        <v>0</v>
      </c>
      <c r="BO539" s="11">
        <f>IF($AG539,SUMPRODUCT(AU$2:AU539,$AH$2:$AH539)/SUM($AH$2:$AH539),0)</f>
        <v>0</v>
      </c>
      <c r="BP539" s="11">
        <f>IF($AG539,SUMPRODUCT(AV$2:AV539,$AH$2:$AH539)/SUM($AH$2:$AH539),0)</f>
        <v>0</v>
      </c>
      <c r="BQ539" s="11">
        <f>IF($AG539,SUMPRODUCT(AW$2:AW539,$AH$2:$AH539)/SUM($AH$2:$AH539),0)</f>
        <v>0</v>
      </c>
      <c r="BR539" s="11">
        <f>IF($AG539,SUMPRODUCT(AX$2:AX539,$AH$2:$AH539)/SUM($AH$2:$AH539),0)</f>
        <v>0</v>
      </c>
      <c r="BS539" s="11">
        <f>IF($AG539,SUMPRODUCT(AY$2:AY539,$AH$2:$AH539)/SUM($AH$2:$AH539),0)</f>
        <v>0</v>
      </c>
      <c r="BT539" s="11">
        <f>IF($AG539,SUMPRODUCT(AZ$2:AZ539,$AH$2:$AH539)/SUM($AH$2:$AH539),0)</f>
        <v>0</v>
      </c>
      <c r="BU539" s="11">
        <f>IF($AG539,SUMPRODUCT(BA$2:BA539,$AH$2:$AH539)/SUM($AH$2:$AH539),0)</f>
        <v>0</v>
      </c>
      <c r="BV539" s="11"/>
      <c r="BW539" s="109" cm="1">
        <f t="array" ref="BW539">IF($AG539,SQRT(SUMPRODUCT($AH$2:$AH539, (AI$2:AI539-BC539)^2)/(SUM($AH$2:$AH539)-1)),0)</f>
        <v>0</v>
      </c>
      <c r="BX539" s="109" cm="1">
        <f t="array" ref="BX539">IF($AG539,SQRT(SUMPRODUCT($AH$2:$AH539, (AJ$2:AJ539-BD539)^2)/(SUM($AH$2:$AH539)-1)),0)</f>
        <v>0</v>
      </c>
      <c r="BY539" s="109" cm="1">
        <f t="array" ref="BY539">IF($AG539,SQRT(SUMPRODUCT($AH$2:$AH539, (AK$2:AK539-BE539)^2)/(SUM($AH$2:$AH539)-1)),0)</f>
        <v>0</v>
      </c>
      <c r="BZ539" s="109" cm="1">
        <f t="array" ref="BZ539">IF($AG539,SQRT(SUMPRODUCT($AH$2:$AH539, (AL$2:AL539-BF539)^2)/(SUM($AH$2:$AH539)-1)),0)</f>
        <v>0</v>
      </c>
      <c r="CA539" s="109" cm="1">
        <f t="array" ref="CA539">IF($AG539,SQRT(SUMPRODUCT($AH$2:$AH539, (AM$2:AM539-BG539)^2)/(SUM($AH$2:$AH539)-1)),0)</f>
        <v>0</v>
      </c>
      <c r="CB539" s="109" cm="1">
        <f t="array" ref="CB539">IF($AG539,SQRT(SUMPRODUCT($AH$2:$AH539, (AN$2:AN539-BH539)^2)/(SUM($AH$2:$AH539)-1)),0)</f>
        <v>0</v>
      </c>
      <c r="CC539" s="109" cm="1">
        <f t="array" ref="CC539">IF($AG539,SQRT(SUMPRODUCT($AH$2:$AH539, (AO$2:AO539-BI539)^2)/(SUM($AH$2:$AH539)-1)),0)</f>
        <v>0</v>
      </c>
      <c r="CD539" s="109" cm="1">
        <f t="array" ref="CD539">IF($AG539,SQRT(SUMPRODUCT($AH$2:$AH539, (AP$2:AP539-BJ539)^2)/(SUM($AH$2:$AH539)-1)),0)</f>
        <v>0</v>
      </c>
      <c r="CE539" s="109" cm="1">
        <f t="array" ref="CE539">IF($AG539,SQRT(SUMPRODUCT($AH$2:$AH539, (AQ$2:AQ539-BK539)^2)/(SUM($AH$2:$AH539)-1)),0)</f>
        <v>0</v>
      </c>
      <c r="CF539" s="109" cm="1">
        <f t="array" ref="CF539">IF($AG539,SQRT(SUMPRODUCT($AH$2:$AH539, (AR$2:AR539-BL539)^2)/(SUM($AH$2:$AH539)-1)),0)</f>
        <v>0</v>
      </c>
      <c r="CG539" s="109" cm="1">
        <f t="array" ref="CG539">IF($AG539,SQRT(SUMPRODUCT($AH$2:$AH539, (AS$2:AS539-BM539)^2)/(SUM($AH$2:$AH539)-1)),0)</f>
        <v>0</v>
      </c>
      <c r="CH539" s="109" cm="1">
        <f t="array" ref="CH539">IF($AG539,SQRT(SUMPRODUCT($AH$2:$AH539, (AT$2:AT539-BN539)^2)/(SUM($AH$2:$AH539)-1)),0)</f>
        <v>0</v>
      </c>
      <c r="CI539" s="109" cm="1">
        <f t="array" ref="CI539">IF($AG539,SQRT(SUMPRODUCT($AH$2:$AH539, (AU$2:AU539-BO539)^2)/(SUM($AH$2:$AH539)-1)),0)</f>
        <v>0</v>
      </c>
      <c r="CJ539" s="109" cm="1">
        <f t="array" ref="CJ539">IF($AG539,SQRT(SUMPRODUCT($AH$2:$AH539, (AV$2:AV539-BP539)^2)/(SUM($AH$2:$AH539)-1)),0)</f>
        <v>0</v>
      </c>
      <c r="CK539" s="109" cm="1">
        <f t="array" ref="CK539">IF($AG539,SQRT(SUMPRODUCT($AH$2:$AH539, (AW$2:AW539-BQ539)^2)/(SUM($AH$2:$AH539)-1)),0)</f>
        <v>0</v>
      </c>
      <c r="CL539" s="109" cm="1">
        <f t="array" ref="CL539">IF($AG539,SQRT(SUMPRODUCT($AH$2:$AH539, (AX$2:AX539-BR539)^2)/(SUM($AH$2:$AH539)-1)),0)</f>
        <v>0</v>
      </c>
      <c r="CM539" s="109" cm="1">
        <f t="array" ref="CM539">IF($AG539,SQRT(SUMPRODUCT($AH$2:$AH539, (AY$2:AY539-BS539)^2)/(SUM($AH$2:$AH539)-1)),0)</f>
        <v>0</v>
      </c>
      <c r="CN539" s="109" cm="1">
        <f t="array" ref="CN539">IF($AG539,SQRT(SUMPRODUCT($AH$2:$AH539, (AZ$2:AZ539-BT539)^2)/(SUM($AH$2:$AH539)-1)),0)</f>
        <v>0</v>
      </c>
      <c r="CO539" s="109" cm="1">
        <f t="array" ref="CO539">IF($AG539,SQRT(SUMPRODUCT($AH$2:$AH539, (BA$2:BA539-BU539)^2)/(SUM($AH$2:$AH539)-1)),0)</f>
        <v>0</v>
      </c>
    </row>
    <row r="540" spans="34:93" x14ac:dyDescent="0.25">
      <c r="AH540" s="99" t="str">
        <f t="shared" si="130"/>
        <v/>
      </c>
      <c r="AI540" s="11">
        <f t="shared" ca="1" si="137"/>
        <v>0</v>
      </c>
      <c r="AJ540" s="11">
        <f t="shared" ca="1" si="137"/>
        <v>0</v>
      </c>
      <c r="AK540" s="11">
        <f t="shared" ca="1" si="137"/>
        <v>0</v>
      </c>
      <c r="AL540" s="11">
        <f t="shared" ca="1" si="137"/>
        <v>0</v>
      </c>
      <c r="AM540" s="11">
        <f t="shared" ca="1" si="137"/>
        <v>0</v>
      </c>
      <c r="AN540" s="11">
        <f t="shared" ca="1" si="137"/>
        <v>0</v>
      </c>
      <c r="AO540" s="11">
        <f t="shared" ca="1" si="137"/>
        <v>0</v>
      </c>
      <c r="AP540" s="11">
        <f t="shared" ca="1" si="137"/>
        <v>0</v>
      </c>
      <c r="AQ540" s="11">
        <f t="shared" ca="1" si="137"/>
        <v>0</v>
      </c>
      <c r="AR540" s="11">
        <f t="shared" ca="1" si="137"/>
        <v>0</v>
      </c>
      <c r="AS540" s="11">
        <f t="shared" ca="1" si="138"/>
        <v>0</v>
      </c>
      <c r="AT540" s="11">
        <f t="shared" ca="1" si="138"/>
        <v>0</v>
      </c>
      <c r="AU540" s="11">
        <f t="shared" ca="1" si="138"/>
        <v>0</v>
      </c>
      <c r="AV540" s="11">
        <f t="shared" ca="1" si="138"/>
        <v>0</v>
      </c>
      <c r="AW540" s="11">
        <f t="shared" ca="1" si="138"/>
        <v>0</v>
      </c>
      <c r="AX540" s="11">
        <f t="shared" ca="1" si="138"/>
        <v>0</v>
      </c>
      <c r="AY540" s="11">
        <f t="shared" ca="1" si="138"/>
        <v>0</v>
      </c>
      <c r="AZ540" s="11">
        <f t="shared" ca="1" si="138"/>
        <v>0</v>
      </c>
      <c r="BA540" s="11">
        <f t="shared" ca="1" si="138"/>
        <v>0</v>
      </c>
      <c r="BB540" s="11"/>
      <c r="BC540" s="11">
        <f>IF($AG540,SUMPRODUCT(AI$2:AI540,$AH$2:$AH540)/SUM($AH$2:$AH540),0)</f>
        <v>0</v>
      </c>
      <c r="BD540" s="11">
        <f>IF($AG540,SUMPRODUCT(AJ$2:AJ540,$AH$2:$AH540)/SUM($AH$2:$AH540),0)</f>
        <v>0</v>
      </c>
      <c r="BE540" s="11">
        <f>IF($AG540,SUMPRODUCT(AK$2:AK540,$AH$2:$AH540)/SUM($AH$2:$AH540),0)</f>
        <v>0</v>
      </c>
      <c r="BF540" s="11">
        <f>IF($AG540,SUMPRODUCT(AL$2:AL540,$AH$2:$AH540)/SUM($AH$2:$AH540),0)</f>
        <v>0</v>
      </c>
      <c r="BG540" s="11">
        <f>IF($AG540,SUMPRODUCT(AM$2:AM540,$AH$2:$AH540)/SUM($AH$2:$AH540),0)</f>
        <v>0</v>
      </c>
      <c r="BH540" s="11">
        <f>IF($AG540,SUMPRODUCT(AN$2:AN540,$AH$2:$AH540)/SUM($AH$2:$AH540),0)</f>
        <v>0</v>
      </c>
      <c r="BI540" s="11">
        <f>IF($AG540,SUMPRODUCT(AO$2:AO540,$AH$2:$AH540)/SUM($AH$2:$AH540),0)</f>
        <v>0</v>
      </c>
      <c r="BJ540" s="11">
        <f>IF($AG540,SUMPRODUCT(AP$2:AP540,$AH$2:$AH540)/SUM($AH$2:$AH540),0)</f>
        <v>0</v>
      </c>
      <c r="BK540" s="11">
        <f>IF($AG540,SUMPRODUCT(AQ$2:AQ540,$AH$2:$AH540)/SUM($AH$2:$AH540),0)</f>
        <v>0</v>
      </c>
      <c r="BL540" s="11">
        <f>IF($AG540,SUMPRODUCT(AR$2:AR540,$AH$2:$AH540)/SUM($AH$2:$AH540),0)</f>
        <v>0</v>
      </c>
      <c r="BM540" s="11">
        <f>IF($AG540,SUMPRODUCT(AS$2:AS540,$AH$2:$AH540)/SUM($AH$2:$AH540),0)</f>
        <v>0</v>
      </c>
      <c r="BN540" s="11">
        <f>IF($AG540,SUMPRODUCT(AT$2:AT540,$AH$2:$AH540)/SUM($AH$2:$AH540),0)</f>
        <v>0</v>
      </c>
      <c r="BO540" s="11">
        <f>IF($AG540,SUMPRODUCT(AU$2:AU540,$AH$2:$AH540)/SUM($AH$2:$AH540),0)</f>
        <v>0</v>
      </c>
      <c r="BP540" s="11">
        <f>IF($AG540,SUMPRODUCT(AV$2:AV540,$AH$2:$AH540)/SUM($AH$2:$AH540),0)</f>
        <v>0</v>
      </c>
      <c r="BQ540" s="11">
        <f>IF($AG540,SUMPRODUCT(AW$2:AW540,$AH$2:$AH540)/SUM($AH$2:$AH540),0)</f>
        <v>0</v>
      </c>
      <c r="BR540" s="11">
        <f>IF($AG540,SUMPRODUCT(AX$2:AX540,$AH$2:$AH540)/SUM($AH$2:$AH540),0)</f>
        <v>0</v>
      </c>
      <c r="BS540" s="11">
        <f>IF($AG540,SUMPRODUCT(AY$2:AY540,$AH$2:$AH540)/SUM($AH$2:$AH540),0)</f>
        <v>0</v>
      </c>
      <c r="BT540" s="11">
        <f>IF($AG540,SUMPRODUCT(AZ$2:AZ540,$AH$2:$AH540)/SUM($AH$2:$AH540),0)</f>
        <v>0</v>
      </c>
      <c r="BU540" s="11">
        <f>IF($AG540,SUMPRODUCT(BA$2:BA540,$AH$2:$AH540)/SUM($AH$2:$AH540),0)</f>
        <v>0</v>
      </c>
      <c r="BV540" s="11"/>
      <c r="BW540" s="109" cm="1">
        <f t="array" ref="BW540">IF($AG540,SQRT(SUMPRODUCT($AH$2:$AH540, (AI$2:AI540-BC540)^2)/(SUM($AH$2:$AH540)-1)),0)</f>
        <v>0</v>
      </c>
      <c r="BX540" s="109" cm="1">
        <f t="array" ref="BX540">IF($AG540,SQRT(SUMPRODUCT($AH$2:$AH540, (AJ$2:AJ540-BD540)^2)/(SUM($AH$2:$AH540)-1)),0)</f>
        <v>0</v>
      </c>
      <c r="BY540" s="109" cm="1">
        <f t="array" ref="BY540">IF($AG540,SQRT(SUMPRODUCT($AH$2:$AH540, (AK$2:AK540-BE540)^2)/(SUM($AH$2:$AH540)-1)),0)</f>
        <v>0</v>
      </c>
      <c r="BZ540" s="109" cm="1">
        <f t="array" ref="BZ540">IF($AG540,SQRT(SUMPRODUCT($AH$2:$AH540, (AL$2:AL540-BF540)^2)/(SUM($AH$2:$AH540)-1)),0)</f>
        <v>0</v>
      </c>
      <c r="CA540" s="109" cm="1">
        <f t="array" ref="CA540">IF($AG540,SQRT(SUMPRODUCT($AH$2:$AH540, (AM$2:AM540-BG540)^2)/(SUM($AH$2:$AH540)-1)),0)</f>
        <v>0</v>
      </c>
      <c r="CB540" s="109" cm="1">
        <f t="array" ref="CB540">IF($AG540,SQRT(SUMPRODUCT($AH$2:$AH540, (AN$2:AN540-BH540)^2)/(SUM($AH$2:$AH540)-1)),0)</f>
        <v>0</v>
      </c>
      <c r="CC540" s="109" cm="1">
        <f t="array" ref="CC540">IF($AG540,SQRT(SUMPRODUCT($AH$2:$AH540, (AO$2:AO540-BI540)^2)/(SUM($AH$2:$AH540)-1)),0)</f>
        <v>0</v>
      </c>
      <c r="CD540" s="109" cm="1">
        <f t="array" ref="CD540">IF($AG540,SQRT(SUMPRODUCT($AH$2:$AH540, (AP$2:AP540-BJ540)^2)/(SUM($AH$2:$AH540)-1)),0)</f>
        <v>0</v>
      </c>
      <c r="CE540" s="109" cm="1">
        <f t="array" ref="CE540">IF($AG540,SQRT(SUMPRODUCT($AH$2:$AH540, (AQ$2:AQ540-BK540)^2)/(SUM($AH$2:$AH540)-1)),0)</f>
        <v>0</v>
      </c>
      <c r="CF540" s="109" cm="1">
        <f t="array" ref="CF540">IF($AG540,SQRT(SUMPRODUCT($AH$2:$AH540, (AR$2:AR540-BL540)^2)/(SUM($AH$2:$AH540)-1)),0)</f>
        <v>0</v>
      </c>
      <c r="CG540" s="109" cm="1">
        <f t="array" ref="CG540">IF($AG540,SQRT(SUMPRODUCT($AH$2:$AH540, (AS$2:AS540-BM540)^2)/(SUM($AH$2:$AH540)-1)),0)</f>
        <v>0</v>
      </c>
      <c r="CH540" s="109" cm="1">
        <f t="array" ref="CH540">IF($AG540,SQRT(SUMPRODUCT($AH$2:$AH540, (AT$2:AT540-BN540)^2)/(SUM($AH$2:$AH540)-1)),0)</f>
        <v>0</v>
      </c>
      <c r="CI540" s="109" cm="1">
        <f t="array" ref="CI540">IF($AG540,SQRT(SUMPRODUCT($AH$2:$AH540, (AU$2:AU540-BO540)^2)/(SUM($AH$2:$AH540)-1)),0)</f>
        <v>0</v>
      </c>
      <c r="CJ540" s="109" cm="1">
        <f t="array" ref="CJ540">IF($AG540,SQRT(SUMPRODUCT($AH$2:$AH540, (AV$2:AV540-BP540)^2)/(SUM($AH$2:$AH540)-1)),0)</f>
        <v>0</v>
      </c>
      <c r="CK540" s="109" cm="1">
        <f t="array" ref="CK540">IF($AG540,SQRT(SUMPRODUCT($AH$2:$AH540, (AW$2:AW540-BQ540)^2)/(SUM($AH$2:$AH540)-1)),0)</f>
        <v>0</v>
      </c>
      <c r="CL540" s="109" cm="1">
        <f t="array" ref="CL540">IF($AG540,SQRT(SUMPRODUCT($AH$2:$AH540, (AX$2:AX540-BR540)^2)/(SUM($AH$2:$AH540)-1)),0)</f>
        <v>0</v>
      </c>
      <c r="CM540" s="109" cm="1">
        <f t="array" ref="CM540">IF($AG540,SQRT(SUMPRODUCT($AH$2:$AH540, (AY$2:AY540-BS540)^2)/(SUM($AH$2:$AH540)-1)),0)</f>
        <v>0</v>
      </c>
      <c r="CN540" s="109" cm="1">
        <f t="array" ref="CN540">IF($AG540,SQRT(SUMPRODUCT($AH$2:$AH540, (AZ$2:AZ540-BT540)^2)/(SUM($AH$2:$AH540)-1)),0)</f>
        <v>0</v>
      </c>
      <c r="CO540" s="109" cm="1">
        <f t="array" ref="CO540">IF($AG540,SQRT(SUMPRODUCT($AH$2:$AH540, (BA$2:BA540-BU540)^2)/(SUM($AH$2:$AH540)-1)),0)</f>
        <v>0</v>
      </c>
    </row>
    <row r="541" spans="34:93" x14ac:dyDescent="0.25">
      <c r="AH541" s="99" t="str">
        <f t="shared" si="130"/>
        <v/>
      </c>
      <c r="AI541" s="11">
        <f t="shared" ca="1" si="137"/>
        <v>0</v>
      </c>
      <c r="AJ541" s="11">
        <f t="shared" ca="1" si="137"/>
        <v>0</v>
      </c>
      <c r="AK541" s="11">
        <f t="shared" ca="1" si="137"/>
        <v>0</v>
      </c>
      <c r="AL541" s="11">
        <f t="shared" ca="1" si="137"/>
        <v>0</v>
      </c>
      <c r="AM541" s="11">
        <f t="shared" ca="1" si="137"/>
        <v>0</v>
      </c>
      <c r="AN541" s="11">
        <f t="shared" ca="1" si="137"/>
        <v>0</v>
      </c>
      <c r="AO541" s="11">
        <f t="shared" ca="1" si="137"/>
        <v>0</v>
      </c>
      <c r="AP541" s="11">
        <f t="shared" ca="1" si="137"/>
        <v>0</v>
      </c>
      <c r="AQ541" s="11">
        <f t="shared" ca="1" si="137"/>
        <v>0</v>
      </c>
      <c r="AR541" s="11">
        <f t="shared" ca="1" si="137"/>
        <v>0</v>
      </c>
      <c r="AS541" s="11">
        <f t="shared" ca="1" si="138"/>
        <v>0</v>
      </c>
      <c r="AT541" s="11">
        <f t="shared" ca="1" si="138"/>
        <v>0</v>
      </c>
      <c r="AU541" s="11">
        <f t="shared" ca="1" si="138"/>
        <v>0</v>
      </c>
      <c r="AV541" s="11">
        <f t="shared" ca="1" si="138"/>
        <v>0</v>
      </c>
      <c r="AW541" s="11">
        <f t="shared" ca="1" si="138"/>
        <v>0</v>
      </c>
      <c r="AX541" s="11">
        <f t="shared" ca="1" si="138"/>
        <v>0</v>
      </c>
      <c r="AY541" s="11">
        <f t="shared" ca="1" si="138"/>
        <v>0</v>
      </c>
      <c r="AZ541" s="11">
        <f t="shared" ca="1" si="138"/>
        <v>0</v>
      </c>
      <c r="BA541" s="11">
        <f t="shared" ca="1" si="138"/>
        <v>0</v>
      </c>
      <c r="BB541" s="11"/>
      <c r="BC541" s="11">
        <f>IF($AG541,SUMPRODUCT(AI$2:AI541,$AH$2:$AH541)/SUM($AH$2:$AH541),0)</f>
        <v>0</v>
      </c>
      <c r="BD541" s="11">
        <f>IF($AG541,SUMPRODUCT(AJ$2:AJ541,$AH$2:$AH541)/SUM($AH$2:$AH541),0)</f>
        <v>0</v>
      </c>
      <c r="BE541" s="11">
        <f>IF($AG541,SUMPRODUCT(AK$2:AK541,$AH$2:$AH541)/SUM($AH$2:$AH541),0)</f>
        <v>0</v>
      </c>
      <c r="BF541" s="11">
        <f>IF($AG541,SUMPRODUCT(AL$2:AL541,$AH$2:$AH541)/SUM($AH$2:$AH541),0)</f>
        <v>0</v>
      </c>
      <c r="BG541" s="11">
        <f>IF($AG541,SUMPRODUCT(AM$2:AM541,$AH$2:$AH541)/SUM($AH$2:$AH541),0)</f>
        <v>0</v>
      </c>
      <c r="BH541" s="11">
        <f>IF($AG541,SUMPRODUCT(AN$2:AN541,$AH$2:$AH541)/SUM($AH$2:$AH541),0)</f>
        <v>0</v>
      </c>
      <c r="BI541" s="11">
        <f>IF($AG541,SUMPRODUCT(AO$2:AO541,$AH$2:$AH541)/SUM($AH$2:$AH541),0)</f>
        <v>0</v>
      </c>
      <c r="BJ541" s="11">
        <f>IF($AG541,SUMPRODUCT(AP$2:AP541,$AH$2:$AH541)/SUM($AH$2:$AH541),0)</f>
        <v>0</v>
      </c>
      <c r="BK541" s="11">
        <f>IF($AG541,SUMPRODUCT(AQ$2:AQ541,$AH$2:$AH541)/SUM($AH$2:$AH541),0)</f>
        <v>0</v>
      </c>
      <c r="BL541" s="11">
        <f>IF($AG541,SUMPRODUCT(AR$2:AR541,$AH$2:$AH541)/SUM($AH$2:$AH541),0)</f>
        <v>0</v>
      </c>
      <c r="BM541" s="11">
        <f>IF($AG541,SUMPRODUCT(AS$2:AS541,$AH$2:$AH541)/SUM($AH$2:$AH541),0)</f>
        <v>0</v>
      </c>
      <c r="BN541" s="11">
        <f>IF($AG541,SUMPRODUCT(AT$2:AT541,$AH$2:$AH541)/SUM($AH$2:$AH541),0)</f>
        <v>0</v>
      </c>
      <c r="BO541" s="11">
        <f>IF($AG541,SUMPRODUCT(AU$2:AU541,$AH$2:$AH541)/SUM($AH$2:$AH541),0)</f>
        <v>0</v>
      </c>
      <c r="BP541" s="11">
        <f>IF($AG541,SUMPRODUCT(AV$2:AV541,$AH$2:$AH541)/SUM($AH$2:$AH541),0)</f>
        <v>0</v>
      </c>
      <c r="BQ541" s="11">
        <f>IF($AG541,SUMPRODUCT(AW$2:AW541,$AH$2:$AH541)/SUM($AH$2:$AH541),0)</f>
        <v>0</v>
      </c>
      <c r="BR541" s="11">
        <f>IF($AG541,SUMPRODUCT(AX$2:AX541,$AH$2:$AH541)/SUM($AH$2:$AH541),0)</f>
        <v>0</v>
      </c>
      <c r="BS541" s="11">
        <f>IF($AG541,SUMPRODUCT(AY$2:AY541,$AH$2:$AH541)/SUM($AH$2:$AH541),0)</f>
        <v>0</v>
      </c>
      <c r="BT541" s="11">
        <f>IF($AG541,SUMPRODUCT(AZ$2:AZ541,$AH$2:$AH541)/SUM($AH$2:$AH541),0)</f>
        <v>0</v>
      </c>
      <c r="BU541" s="11">
        <f>IF($AG541,SUMPRODUCT(BA$2:BA541,$AH$2:$AH541)/SUM($AH$2:$AH541),0)</f>
        <v>0</v>
      </c>
      <c r="BV541" s="11"/>
      <c r="BW541" s="109" cm="1">
        <f t="array" ref="BW541">IF($AG541,SQRT(SUMPRODUCT($AH$2:$AH541, (AI$2:AI541-BC541)^2)/(SUM($AH$2:$AH541)-1)),0)</f>
        <v>0</v>
      </c>
      <c r="BX541" s="109" cm="1">
        <f t="array" ref="BX541">IF($AG541,SQRT(SUMPRODUCT($AH$2:$AH541, (AJ$2:AJ541-BD541)^2)/(SUM($AH$2:$AH541)-1)),0)</f>
        <v>0</v>
      </c>
      <c r="BY541" s="109" cm="1">
        <f t="array" ref="BY541">IF($AG541,SQRT(SUMPRODUCT($AH$2:$AH541, (AK$2:AK541-BE541)^2)/(SUM($AH$2:$AH541)-1)),0)</f>
        <v>0</v>
      </c>
      <c r="BZ541" s="109" cm="1">
        <f t="array" ref="BZ541">IF($AG541,SQRT(SUMPRODUCT($AH$2:$AH541, (AL$2:AL541-BF541)^2)/(SUM($AH$2:$AH541)-1)),0)</f>
        <v>0</v>
      </c>
      <c r="CA541" s="109" cm="1">
        <f t="array" ref="CA541">IF($AG541,SQRT(SUMPRODUCT($AH$2:$AH541, (AM$2:AM541-BG541)^2)/(SUM($AH$2:$AH541)-1)),0)</f>
        <v>0</v>
      </c>
      <c r="CB541" s="109" cm="1">
        <f t="array" ref="CB541">IF($AG541,SQRT(SUMPRODUCT($AH$2:$AH541, (AN$2:AN541-BH541)^2)/(SUM($AH$2:$AH541)-1)),0)</f>
        <v>0</v>
      </c>
      <c r="CC541" s="109" cm="1">
        <f t="array" ref="CC541">IF($AG541,SQRT(SUMPRODUCT($AH$2:$AH541, (AO$2:AO541-BI541)^2)/(SUM($AH$2:$AH541)-1)),0)</f>
        <v>0</v>
      </c>
      <c r="CD541" s="109" cm="1">
        <f t="array" ref="CD541">IF($AG541,SQRT(SUMPRODUCT($AH$2:$AH541, (AP$2:AP541-BJ541)^2)/(SUM($AH$2:$AH541)-1)),0)</f>
        <v>0</v>
      </c>
      <c r="CE541" s="109" cm="1">
        <f t="array" ref="CE541">IF($AG541,SQRT(SUMPRODUCT($AH$2:$AH541, (AQ$2:AQ541-BK541)^2)/(SUM($AH$2:$AH541)-1)),0)</f>
        <v>0</v>
      </c>
      <c r="CF541" s="109" cm="1">
        <f t="array" ref="CF541">IF($AG541,SQRT(SUMPRODUCT($AH$2:$AH541, (AR$2:AR541-BL541)^2)/(SUM($AH$2:$AH541)-1)),0)</f>
        <v>0</v>
      </c>
      <c r="CG541" s="109" cm="1">
        <f t="array" ref="CG541">IF($AG541,SQRT(SUMPRODUCT($AH$2:$AH541, (AS$2:AS541-BM541)^2)/(SUM($AH$2:$AH541)-1)),0)</f>
        <v>0</v>
      </c>
      <c r="CH541" s="109" cm="1">
        <f t="array" ref="CH541">IF($AG541,SQRT(SUMPRODUCT($AH$2:$AH541, (AT$2:AT541-BN541)^2)/(SUM($AH$2:$AH541)-1)),0)</f>
        <v>0</v>
      </c>
      <c r="CI541" s="109" cm="1">
        <f t="array" ref="CI541">IF($AG541,SQRT(SUMPRODUCT($AH$2:$AH541, (AU$2:AU541-BO541)^2)/(SUM($AH$2:$AH541)-1)),0)</f>
        <v>0</v>
      </c>
      <c r="CJ541" s="109" cm="1">
        <f t="array" ref="CJ541">IF($AG541,SQRT(SUMPRODUCT($AH$2:$AH541, (AV$2:AV541-BP541)^2)/(SUM($AH$2:$AH541)-1)),0)</f>
        <v>0</v>
      </c>
      <c r="CK541" s="109" cm="1">
        <f t="array" ref="CK541">IF($AG541,SQRT(SUMPRODUCT($AH$2:$AH541, (AW$2:AW541-BQ541)^2)/(SUM($AH$2:$AH541)-1)),0)</f>
        <v>0</v>
      </c>
      <c r="CL541" s="109" cm="1">
        <f t="array" ref="CL541">IF($AG541,SQRT(SUMPRODUCT($AH$2:$AH541, (AX$2:AX541-BR541)^2)/(SUM($AH$2:$AH541)-1)),0)</f>
        <v>0</v>
      </c>
      <c r="CM541" s="109" cm="1">
        <f t="array" ref="CM541">IF($AG541,SQRT(SUMPRODUCT($AH$2:$AH541, (AY$2:AY541-BS541)^2)/(SUM($AH$2:$AH541)-1)),0)</f>
        <v>0</v>
      </c>
      <c r="CN541" s="109" cm="1">
        <f t="array" ref="CN541">IF($AG541,SQRT(SUMPRODUCT($AH$2:$AH541, (AZ$2:AZ541-BT541)^2)/(SUM($AH$2:$AH541)-1)),0)</f>
        <v>0</v>
      </c>
      <c r="CO541" s="109" cm="1">
        <f t="array" ref="CO541">IF($AG541,SQRT(SUMPRODUCT($AH$2:$AH541, (BA$2:BA541-BU541)^2)/(SUM($AH$2:$AH541)-1)),0)</f>
        <v>0</v>
      </c>
    </row>
    <row r="542" spans="34:93" x14ac:dyDescent="0.25">
      <c r="AH542" s="99" t="str">
        <f t="shared" si="130"/>
        <v/>
      </c>
      <c r="AI542" s="11">
        <f t="shared" ref="AI542:AR551" ca="1" si="139">IF(AI$1&lt;&gt;0,SUMIFS(INDIRECT(AI$1), Fecha,$AG542),0)</f>
        <v>0</v>
      </c>
      <c r="AJ542" s="11">
        <f t="shared" ca="1" si="139"/>
        <v>0</v>
      </c>
      <c r="AK542" s="11">
        <f t="shared" ca="1" si="139"/>
        <v>0</v>
      </c>
      <c r="AL542" s="11">
        <f t="shared" ca="1" si="139"/>
        <v>0</v>
      </c>
      <c r="AM542" s="11">
        <f t="shared" ca="1" si="139"/>
        <v>0</v>
      </c>
      <c r="AN542" s="11">
        <f t="shared" ca="1" si="139"/>
        <v>0</v>
      </c>
      <c r="AO542" s="11">
        <f t="shared" ca="1" si="139"/>
        <v>0</v>
      </c>
      <c r="AP542" s="11">
        <f t="shared" ca="1" si="139"/>
        <v>0</v>
      </c>
      <c r="AQ542" s="11">
        <f t="shared" ca="1" si="139"/>
        <v>0</v>
      </c>
      <c r="AR542" s="11">
        <f t="shared" ca="1" si="139"/>
        <v>0</v>
      </c>
      <c r="AS542" s="11">
        <f t="shared" ref="AS542:BA551" ca="1" si="140">IF(AS$1&lt;&gt;0,SUMIFS(INDIRECT(AS$1), Fecha,$AG542),0)</f>
        <v>0</v>
      </c>
      <c r="AT542" s="11">
        <f t="shared" ca="1" si="140"/>
        <v>0</v>
      </c>
      <c r="AU542" s="11">
        <f t="shared" ca="1" si="140"/>
        <v>0</v>
      </c>
      <c r="AV542" s="11">
        <f t="shared" ca="1" si="140"/>
        <v>0</v>
      </c>
      <c r="AW542" s="11">
        <f t="shared" ca="1" si="140"/>
        <v>0</v>
      </c>
      <c r="AX542" s="11">
        <f t="shared" ca="1" si="140"/>
        <v>0</v>
      </c>
      <c r="AY542" s="11">
        <f t="shared" ca="1" si="140"/>
        <v>0</v>
      </c>
      <c r="AZ542" s="11">
        <f t="shared" ca="1" si="140"/>
        <v>0</v>
      </c>
      <c r="BA542" s="11">
        <f t="shared" ca="1" si="140"/>
        <v>0</v>
      </c>
      <c r="BB542" s="11"/>
      <c r="BC542" s="11">
        <f>IF($AG542,SUMPRODUCT(AI$2:AI542,$AH$2:$AH542)/SUM($AH$2:$AH542),0)</f>
        <v>0</v>
      </c>
      <c r="BD542" s="11">
        <f>IF($AG542,SUMPRODUCT(AJ$2:AJ542,$AH$2:$AH542)/SUM($AH$2:$AH542),0)</f>
        <v>0</v>
      </c>
      <c r="BE542" s="11">
        <f>IF($AG542,SUMPRODUCT(AK$2:AK542,$AH$2:$AH542)/SUM($AH$2:$AH542),0)</f>
        <v>0</v>
      </c>
      <c r="BF542" s="11">
        <f>IF($AG542,SUMPRODUCT(AL$2:AL542,$AH$2:$AH542)/SUM($AH$2:$AH542),0)</f>
        <v>0</v>
      </c>
      <c r="BG542" s="11">
        <f>IF($AG542,SUMPRODUCT(AM$2:AM542,$AH$2:$AH542)/SUM($AH$2:$AH542),0)</f>
        <v>0</v>
      </c>
      <c r="BH542" s="11">
        <f>IF($AG542,SUMPRODUCT(AN$2:AN542,$AH$2:$AH542)/SUM($AH$2:$AH542),0)</f>
        <v>0</v>
      </c>
      <c r="BI542" s="11">
        <f>IF($AG542,SUMPRODUCT(AO$2:AO542,$AH$2:$AH542)/SUM($AH$2:$AH542),0)</f>
        <v>0</v>
      </c>
      <c r="BJ542" s="11">
        <f>IF($AG542,SUMPRODUCT(AP$2:AP542,$AH$2:$AH542)/SUM($AH$2:$AH542),0)</f>
        <v>0</v>
      </c>
      <c r="BK542" s="11">
        <f>IF($AG542,SUMPRODUCT(AQ$2:AQ542,$AH$2:$AH542)/SUM($AH$2:$AH542),0)</f>
        <v>0</v>
      </c>
      <c r="BL542" s="11">
        <f>IF($AG542,SUMPRODUCT(AR$2:AR542,$AH$2:$AH542)/SUM($AH$2:$AH542),0)</f>
        <v>0</v>
      </c>
      <c r="BM542" s="11">
        <f>IF($AG542,SUMPRODUCT(AS$2:AS542,$AH$2:$AH542)/SUM($AH$2:$AH542),0)</f>
        <v>0</v>
      </c>
      <c r="BN542" s="11">
        <f>IF($AG542,SUMPRODUCT(AT$2:AT542,$AH$2:$AH542)/SUM($AH$2:$AH542),0)</f>
        <v>0</v>
      </c>
      <c r="BO542" s="11">
        <f>IF($AG542,SUMPRODUCT(AU$2:AU542,$AH$2:$AH542)/SUM($AH$2:$AH542),0)</f>
        <v>0</v>
      </c>
      <c r="BP542" s="11">
        <f>IF($AG542,SUMPRODUCT(AV$2:AV542,$AH$2:$AH542)/SUM($AH$2:$AH542),0)</f>
        <v>0</v>
      </c>
      <c r="BQ542" s="11">
        <f>IF($AG542,SUMPRODUCT(AW$2:AW542,$AH$2:$AH542)/SUM($AH$2:$AH542),0)</f>
        <v>0</v>
      </c>
      <c r="BR542" s="11">
        <f>IF($AG542,SUMPRODUCT(AX$2:AX542,$AH$2:$AH542)/SUM($AH$2:$AH542),0)</f>
        <v>0</v>
      </c>
      <c r="BS542" s="11">
        <f>IF($AG542,SUMPRODUCT(AY$2:AY542,$AH$2:$AH542)/SUM($AH$2:$AH542),0)</f>
        <v>0</v>
      </c>
      <c r="BT542" s="11">
        <f>IF($AG542,SUMPRODUCT(AZ$2:AZ542,$AH$2:$AH542)/SUM($AH$2:$AH542),0)</f>
        <v>0</v>
      </c>
      <c r="BU542" s="11">
        <f>IF($AG542,SUMPRODUCT(BA$2:BA542,$AH$2:$AH542)/SUM($AH$2:$AH542),0)</f>
        <v>0</v>
      </c>
      <c r="BV542" s="11"/>
      <c r="BW542" s="109" cm="1">
        <f t="array" ref="BW542">IF($AG542,SQRT(SUMPRODUCT($AH$2:$AH542, (AI$2:AI542-BC542)^2)/(SUM($AH$2:$AH542)-1)),0)</f>
        <v>0</v>
      </c>
      <c r="BX542" s="109" cm="1">
        <f t="array" ref="BX542">IF($AG542,SQRT(SUMPRODUCT($AH$2:$AH542, (AJ$2:AJ542-BD542)^2)/(SUM($AH$2:$AH542)-1)),0)</f>
        <v>0</v>
      </c>
      <c r="BY542" s="109" cm="1">
        <f t="array" ref="BY542">IF($AG542,SQRT(SUMPRODUCT($AH$2:$AH542, (AK$2:AK542-BE542)^2)/(SUM($AH$2:$AH542)-1)),0)</f>
        <v>0</v>
      </c>
      <c r="BZ542" s="109" cm="1">
        <f t="array" ref="BZ542">IF($AG542,SQRT(SUMPRODUCT($AH$2:$AH542, (AL$2:AL542-BF542)^2)/(SUM($AH$2:$AH542)-1)),0)</f>
        <v>0</v>
      </c>
      <c r="CA542" s="109" cm="1">
        <f t="array" ref="CA542">IF($AG542,SQRT(SUMPRODUCT($AH$2:$AH542, (AM$2:AM542-BG542)^2)/(SUM($AH$2:$AH542)-1)),0)</f>
        <v>0</v>
      </c>
      <c r="CB542" s="109" cm="1">
        <f t="array" ref="CB542">IF($AG542,SQRT(SUMPRODUCT($AH$2:$AH542, (AN$2:AN542-BH542)^2)/(SUM($AH$2:$AH542)-1)),0)</f>
        <v>0</v>
      </c>
      <c r="CC542" s="109" cm="1">
        <f t="array" ref="CC542">IF($AG542,SQRT(SUMPRODUCT($AH$2:$AH542, (AO$2:AO542-BI542)^2)/(SUM($AH$2:$AH542)-1)),0)</f>
        <v>0</v>
      </c>
      <c r="CD542" s="109" cm="1">
        <f t="array" ref="CD542">IF($AG542,SQRT(SUMPRODUCT($AH$2:$AH542, (AP$2:AP542-BJ542)^2)/(SUM($AH$2:$AH542)-1)),0)</f>
        <v>0</v>
      </c>
      <c r="CE542" s="109" cm="1">
        <f t="array" ref="CE542">IF($AG542,SQRT(SUMPRODUCT($AH$2:$AH542, (AQ$2:AQ542-BK542)^2)/(SUM($AH$2:$AH542)-1)),0)</f>
        <v>0</v>
      </c>
      <c r="CF542" s="109" cm="1">
        <f t="array" ref="CF542">IF($AG542,SQRT(SUMPRODUCT($AH$2:$AH542, (AR$2:AR542-BL542)^2)/(SUM($AH$2:$AH542)-1)),0)</f>
        <v>0</v>
      </c>
      <c r="CG542" s="109" cm="1">
        <f t="array" ref="CG542">IF($AG542,SQRT(SUMPRODUCT($AH$2:$AH542, (AS$2:AS542-BM542)^2)/(SUM($AH$2:$AH542)-1)),0)</f>
        <v>0</v>
      </c>
      <c r="CH542" s="109" cm="1">
        <f t="array" ref="CH542">IF($AG542,SQRT(SUMPRODUCT($AH$2:$AH542, (AT$2:AT542-BN542)^2)/(SUM($AH$2:$AH542)-1)),0)</f>
        <v>0</v>
      </c>
      <c r="CI542" s="109" cm="1">
        <f t="array" ref="CI542">IF($AG542,SQRT(SUMPRODUCT($AH$2:$AH542, (AU$2:AU542-BO542)^2)/(SUM($AH$2:$AH542)-1)),0)</f>
        <v>0</v>
      </c>
      <c r="CJ542" s="109" cm="1">
        <f t="array" ref="CJ542">IF($AG542,SQRT(SUMPRODUCT($AH$2:$AH542, (AV$2:AV542-BP542)^2)/(SUM($AH$2:$AH542)-1)),0)</f>
        <v>0</v>
      </c>
      <c r="CK542" s="109" cm="1">
        <f t="array" ref="CK542">IF($AG542,SQRT(SUMPRODUCT($AH$2:$AH542, (AW$2:AW542-BQ542)^2)/(SUM($AH$2:$AH542)-1)),0)</f>
        <v>0</v>
      </c>
      <c r="CL542" s="109" cm="1">
        <f t="array" ref="CL542">IF($AG542,SQRT(SUMPRODUCT($AH$2:$AH542, (AX$2:AX542-BR542)^2)/(SUM($AH$2:$AH542)-1)),0)</f>
        <v>0</v>
      </c>
      <c r="CM542" s="109" cm="1">
        <f t="array" ref="CM542">IF($AG542,SQRT(SUMPRODUCT($AH$2:$AH542, (AY$2:AY542-BS542)^2)/(SUM($AH$2:$AH542)-1)),0)</f>
        <v>0</v>
      </c>
      <c r="CN542" s="109" cm="1">
        <f t="array" ref="CN542">IF($AG542,SQRT(SUMPRODUCT($AH$2:$AH542, (AZ$2:AZ542-BT542)^2)/(SUM($AH$2:$AH542)-1)),0)</f>
        <v>0</v>
      </c>
      <c r="CO542" s="109" cm="1">
        <f t="array" ref="CO542">IF($AG542,SQRT(SUMPRODUCT($AH$2:$AH542, (BA$2:BA542-BU542)^2)/(SUM($AH$2:$AH542)-1)),0)</f>
        <v>0</v>
      </c>
    </row>
    <row r="543" spans="34:93" x14ac:dyDescent="0.25">
      <c r="AH543" s="99" t="str">
        <f t="shared" si="130"/>
        <v/>
      </c>
      <c r="AI543" s="11">
        <f t="shared" ca="1" si="139"/>
        <v>0</v>
      </c>
      <c r="AJ543" s="11">
        <f t="shared" ca="1" si="139"/>
        <v>0</v>
      </c>
      <c r="AK543" s="11">
        <f t="shared" ca="1" si="139"/>
        <v>0</v>
      </c>
      <c r="AL543" s="11">
        <f t="shared" ca="1" si="139"/>
        <v>0</v>
      </c>
      <c r="AM543" s="11">
        <f t="shared" ca="1" si="139"/>
        <v>0</v>
      </c>
      <c r="AN543" s="11">
        <f t="shared" ca="1" si="139"/>
        <v>0</v>
      </c>
      <c r="AO543" s="11">
        <f t="shared" ca="1" si="139"/>
        <v>0</v>
      </c>
      <c r="AP543" s="11">
        <f t="shared" ca="1" si="139"/>
        <v>0</v>
      </c>
      <c r="AQ543" s="11">
        <f t="shared" ca="1" si="139"/>
        <v>0</v>
      </c>
      <c r="AR543" s="11">
        <f t="shared" ca="1" si="139"/>
        <v>0</v>
      </c>
      <c r="AS543" s="11">
        <f t="shared" ca="1" si="140"/>
        <v>0</v>
      </c>
      <c r="AT543" s="11">
        <f t="shared" ca="1" si="140"/>
        <v>0</v>
      </c>
      <c r="AU543" s="11">
        <f t="shared" ca="1" si="140"/>
        <v>0</v>
      </c>
      <c r="AV543" s="11">
        <f t="shared" ca="1" si="140"/>
        <v>0</v>
      </c>
      <c r="AW543" s="11">
        <f t="shared" ca="1" si="140"/>
        <v>0</v>
      </c>
      <c r="AX543" s="11">
        <f t="shared" ca="1" si="140"/>
        <v>0</v>
      </c>
      <c r="AY543" s="11">
        <f t="shared" ca="1" si="140"/>
        <v>0</v>
      </c>
      <c r="AZ543" s="11">
        <f t="shared" ca="1" si="140"/>
        <v>0</v>
      </c>
      <c r="BA543" s="11">
        <f t="shared" ca="1" si="140"/>
        <v>0</v>
      </c>
      <c r="BB543" s="11"/>
      <c r="BC543" s="11">
        <f>IF($AG543,SUMPRODUCT(AI$2:AI543,$AH$2:$AH543)/SUM($AH$2:$AH543),0)</f>
        <v>0</v>
      </c>
      <c r="BD543" s="11">
        <f>IF($AG543,SUMPRODUCT(AJ$2:AJ543,$AH$2:$AH543)/SUM($AH$2:$AH543),0)</f>
        <v>0</v>
      </c>
      <c r="BE543" s="11">
        <f>IF($AG543,SUMPRODUCT(AK$2:AK543,$AH$2:$AH543)/SUM($AH$2:$AH543),0)</f>
        <v>0</v>
      </c>
      <c r="BF543" s="11">
        <f>IF($AG543,SUMPRODUCT(AL$2:AL543,$AH$2:$AH543)/SUM($AH$2:$AH543),0)</f>
        <v>0</v>
      </c>
      <c r="BG543" s="11">
        <f>IF($AG543,SUMPRODUCT(AM$2:AM543,$AH$2:$AH543)/SUM($AH$2:$AH543),0)</f>
        <v>0</v>
      </c>
      <c r="BH543" s="11">
        <f>IF($AG543,SUMPRODUCT(AN$2:AN543,$AH$2:$AH543)/SUM($AH$2:$AH543),0)</f>
        <v>0</v>
      </c>
      <c r="BI543" s="11">
        <f>IF($AG543,SUMPRODUCT(AO$2:AO543,$AH$2:$AH543)/SUM($AH$2:$AH543),0)</f>
        <v>0</v>
      </c>
      <c r="BJ543" s="11">
        <f>IF($AG543,SUMPRODUCT(AP$2:AP543,$AH$2:$AH543)/SUM($AH$2:$AH543),0)</f>
        <v>0</v>
      </c>
      <c r="BK543" s="11">
        <f>IF($AG543,SUMPRODUCT(AQ$2:AQ543,$AH$2:$AH543)/SUM($AH$2:$AH543),0)</f>
        <v>0</v>
      </c>
      <c r="BL543" s="11">
        <f>IF($AG543,SUMPRODUCT(AR$2:AR543,$AH$2:$AH543)/SUM($AH$2:$AH543),0)</f>
        <v>0</v>
      </c>
      <c r="BM543" s="11">
        <f>IF($AG543,SUMPRODUCT(AS$2:AS543,$AH$2:$AH543)/SUM($AH$2:$AH543),0)</f>
        <v>0</v>
      </c>
      <c r="BN543" s="11">
        <f>IF($AG543,SUMPRODUCT(AT$2:AT543,$AH$2:$AH543)/SUM($AH$2:$AH543),0)</f>
        <v>0</v>
      </c>
      <c r="BO543" s="11">
        <f>IF($AG543,SUMPRODUCT(AU$2:AU543,$AH$2:$AH543)/SUM($AH$2:$AH543),0)</f>
        <v>0</v>
      </c>
      <c r="BP543" s="11">
        <f>IF($AG543,SUMPRODUCT(AV$2:AV543,$AH$2:$AH543)/SUM($AH$2:$AH543),0)</f>
        <v>0</v>
      </c>
      <c r="BQ543" s="11">
        <f>IF($AG543,SUMPRODUCT(AW$2:AW543,$AH$2:$AH543)/SUM($AH$2:$AH543),0)</f>
        <v>0</v>
      </c>
      <c r="BR543" s="11">
        <f>IF($AG543,SUMPRODUCT(AX$2:AX543,$AH$2:$AH543)/SUM($AH$2:$AH543),0)</f>
        <v>0</v>
      </c>
      <c r="BS543" s="11">
        <f>IF($AG543,SUMPRODUCT(AY$2:AY543,$AH$2:$AH543)/SUM($AH$2:$AH543),0)</f>
        <v>0</v>
      </c>
      <c r="BT543" s="11">
        <f>IF($AG543,SUMPRODUCT(AZ$2:AZ543,$AH$2:$AH543)/SUM($AH$2:$AH543),0)</f>
        <v>0</v>
      </c>
      <c r="BU543" s="11">
        <f>IF($AG543,SUMPRODUCT(BA$2:BA543,$AH$2:$AH543)/SUM($AH$2:$AH543),0)</f>
        <v>0</v>
      </c>
      <c r="BV543" s="11"/>
      <c r="BW543" s="109" cm="1">
        <f t="array" ref="BW543">IF($AG543,SQRT(SUMPRODUCT($AH$2:$AH543, (AI$2:AI543-BC543)^2)/(SUM($AH$2:$AH543)-1)),0)</f>
        <v>0</v>
      </c>
      <c r="BX543" s="109" cm="1">
        <f t="array" ref="BX543">IF($AG543,SQRT(SUMPRODUCT($AH$2:$AH543, (AJ$2:AJ543-BD543)^2)/(SUM($AH$2:$AH543)-1)),0)</f>
        <v>0</v>
      </c>
      <c r="BY543" s="109" cm="1">
        <f t="array" ref="BY543">IF($AG543,SQRT(SUMPRODUCT($AH$2:$AH543, (AK$2:AK543-BE543)^2)/(SUM($AH$2:$AH543)-1)),0)</f>
        <v>0</v>
      </c>
      <c r="BZ543" s="109" cm="1">
        <f t="array" ref="BZ543">IF($AG543,SQRT(SUMPRODUCT($AH$2:$AH543, (AL$2:AL543-BF543)^2)/(SUM($AH$2:$AH543)-1)),0)</f>
        <v>0</v>
      </c>
      <c r="CA543" s="109" cm="1">
        <f t="array" ref="CA543">IF($AG543,SQRT(SUMPRODUCT($AH$2:$AH543, (AM$2:AM543-BG543)^2)/(SUM($AH$2:$AH543)-1)),0)</f>
        <v>0</v>
      </c>
      <c r="CB543" s="109" cm="1">
        <f t="array" ref="CB543">IF($AG543,SQRT(SUMPRODUCT($AH$2:$AH543, (AN$2:AN543-BH543)^2)/(SUM($AH$2:$AH543)-1)),0)</f>
        <v>0</v>
      </c>
      <c r="CC543" s="109" cm="1">
        <f t="array" ref="CC543">IF($AG543,SQRT(SUMPRODUCT($AH$2:$AH543, (AO$2:AO543-BI543)^2)/(SUM($AH$2:$AH543)-1)),0)</f>
        <v>0</v>
      </c>
      <c r="CD543" s="109" cm="1">
        <f t="array" ref="CD543">IF($AG543,SQRT(SUMPRODUCT($AH$2:$AH543, (AP$2:AP543-BJ543)^2)/(SUM($AH$2:$AH543)-1)),0)</f>
        <v>0</v>
      </c>
      <c r="CE543" s="109" cm="1">
        <f t="array" ref="CE543">IF($AG543,SQRT(SUMPRODUCT($AH$2:$AH543, (AQ$2:AQ543-BK543)^2)/(SUM($AH$2:$AH543)-1)),0)</f>
        <v>0</v>
      </c>
      <c r="CF543" s="109" cm="1">
        <f t="array" ref="CF543">IF($AG543,SQRT(SUMPRODUCT($AH$2:$AH543, (AR$2:AR543-BL543)^2)/(SUM($AH$2:$AH543)-1)),0)</f>
        <v>0</v>
      </c>
      <c r="CG543" s="109" cm="1">
        <f t="array" ref="CG543">IF($AG543,SQRT(SUMPRODUCT($AH$2:$AH543, (AS$2:AS543-BM543)^2)/(SUM($AH$2:$AH543)-1)),0)</f>
        <v>0</v>
      </c>
      <c r="CH543" s="109" cm="1">
        <f t="array" ref="CH543">IF($AG543,SQRT(SUMPRODUCT($AH$2:$AH543, (AT$2:AT543-BN543)^2)/(SUM($AH$2:$AH543)-1)),0)</f>
        <v>0</v>
      </c>
      <c r="CI543" s="109" cm="1">
        <f t="array" ref="CI543">IF($AG543,SQRT(SUMPRODUCT($AH$2:$AH543, (AU$2:AU543-BO543)^2)/(SUM($AH$2:$AH543)-1)),0)</f>
        <v>0</v>
      </c>
      <c r="CJ543" s="109" cm="1">
        <f t="array" ref="CJ543">IF($AG543,SQRT(SUMPRODUCT($AH$2:$AH543, (AV$2:AV543-BP543)^2)/(SUM($AH$2:$AH543)-1)),0)</f>
        <v>0</v>
      </c>
      <c r="CK543" s="109" cm="1">
        <f t="array" ref="CK543">IF($AG543,SQRT(SUMPRODUCT($AH$2:$AH543, (AW$2:AW543-BQ543)^2)/(SUM($AH$2:$AH543)-1)),0)</f>
        <v>0</v>
      </c>
      <c r="CL543" s="109" cm="1">
        <f t="array" ref="CL543">IF($AG543,SQRT(SUMPRODUCT($AH$2:$AH543, (AX$2:AX543-BR543)^2)/(SUM($AH$2:$AH543)-1)),0)</f>
        <v>0</v>
      </c>
      <c r="CM543" s="109" cm="1">
        <f t="array" ref="CM543">IF($AG543,SQRT(SUMPRODUCT($AH$2:$AH543, (AY$2:AY543-BS543)^2)/(SUM($AH$2:$AH543)-1)),0)</f>
        <v>0</v>
      </c>
      <c r="CN543" s="109" cm="1">
        <f t="array" ref="CN543">IF($AG543,SQRT(SUMPRODUCT($AH$2:$AH543, (AZ$2:AZ543-BT543)^2)/(SUM($AH$2:$AH543)-1)),0)</f>
        <v>0</v>
      </c>
      <c r="CO543" s="109" cm="1">
        <f t="array" ref="CO543">IF($AG543,SQRT(SUMPRODUCT($AH$2:$AH543, (BA$2:BA543-BU543)^2)/(SUM($AH$2:$AH543)-1)),0)</f>
        <v>0</v>
      </c>
    </row>
    <row r="544" spans="34:93" x14ac:dyDescent="0.25">
      <c r="AH544" s="99" t="str">
        <f t="shared" si="130"/>
        <v/>
      </c>
      <c r="AI544" s="11">
        <f t="shared" ca="1" si="139"/>
        <v>0</v>
      </c>
      <c r="AJ544" s="11">
        <f t="shared" ca="1" si="139"/>
        <v>0</v>
      </c>
      <c r="AK544" s="11">
        <f t="shared" ca="1" si="139"/>
        <v>0</v>
      </c>
      <c r="AL544" s="11">
        <f t="shared" ca="1" si="139"/>
        <v>0</v>
      </c>
      <c r="AM544" s="11">
        <f t="shared" ca="1" si="139"/>
        <v>0</v>
      </c>
      <c r="AN544" s="11">
        <f t="shared" ca="1" si="139"/>
        <v>0</v>
      </c>
      <c r="AO544" s="11">
        <f t="shared" ca="1" si="139"/>
        <v>0</v>
      </c>
      <c r="AP544" s="11">
        <f t="shared" ca="1" si="139"/>
        <v>0</v>
      </c>
      <c r="AQ544" s="11">
        <f t="shared" ca="1" si="139"/>
        <v>0</v>
      </c>
      <c r="AR544" s="11">
        <f t="shared" ca="1" si="139"/>
        <v>0</v>
      </c>
      <c r="AS544" s="11">
        <f t="shared" ca="1" si="140"/>
        <v>0</v>
      </c>
      <c r="AT544" s="11">
        <f t="shared" ca="1" si="140"/>
        <v>0</v>
      </c>
      <c r="AU544" s="11">
        <f t="shared" ca="1" si="140"/>
        <v>0</v>
      </c>
      <c r="AV544" s="11">
        <f t="shared" ca="1" si="140"/>
        <v>0</v>
      </c>
      <c r="AW544" s="11">
        <f t="shared" ca="1" si="140"/>
        <v>0</v>
      </c>
      <c r="AX544" s="11">
        <f t="shared" ca="1" si="140"/>
        <v>0</v>
      </c>
      <c r="AY544" s="11">
        <f t="shared" ca="1" si="140"/>
        <v>0</v>
      </c>
      <c r="AZ544" s="11">
        <f t="shared" ca="1" si="140"/>
        <v>0</v>
      </c>
      <c r="BA544" s="11">
        <f t="shared" ca="1" si="140"/>
        <v>0</v>
      </c>
      <c r="BB544" s="11"/>
      <c r="BC544" s="11">
        <f>IF($AG544,SUMPRODUCT(AI$2:AI544,$AH$2:$AH544)/SUM($AH$2:$AH544),0)</f>
        <v>0</v>
      </c>
      <c r="BD544" s="11">
        <f>IF($AG544,SUMPRODUCT(AJ$2:AJ544,$AH$2:$AH544)/SUM($AH$2:$AH544),0)</f>
        <v>0</v>
      </c>
      <c r="BE544" s="11">
        <f>IF($AG544,SUMPRODUCT(AK$2:AK544,$AH$2:$AH544)/SUM($AH$2:$AH544),0)</f>
        <v>0</v>
      </c>
      <c r="BF544" s="11">
        <f>IF($AG544,SUMPRODUCT(AL$2:AL544,$AH$2:$AH544)/SUM($AH$2:$AH544),0)</f>
        <v>0</v>
      </c>
      <c r="BG544" s="11">
        <f>IF($AG544,SUMPRODUCT(AM$2:AM544,$AH$2:$AH544)/SUM($AH$2:$AH544),0)</f>
        <v>0</v>
      </c>
      <c r="BH544" s="11">
        <f>IF($AG544,SUMPRODUCT(AN$2:AN544,$AH$2:$AH544)/SUM($AH$2:$AH544),0)</f>
        <v>0</v>
      </c>
      <c r="BI544" s="11">
        <f>IF($AG544,SUMPRODUCT(AO$2:AO544,$AH$2:$AH544)/SUM($AH$2:$AH544),0)</f>
        <v>0</v>
      </c>
      <c r="BJ544" s="11">
        <f>IF($AG544,SUMPRODUCT(AP$2:AP544,$AH$2:$AH544)/SUM($AH$2:$AH544),0)</f>
        <v>0</v>
      </c>
      <c r="BK544" s="11">
        <f>IF($AG544,SUMPRODUCT(AQ$2:AQ544,$AH$2:$AH544)/SUM($AH$2:$AH544),0)</f>
        <v>0</v>
      </c>
      <c r="BL544" s="11">
        <f>IF($AG544,SUMPRODUCT(AR$2:AR544,$AH$2:$AH544)/SUM($AH$2:$AH544),0)</f>
        <v>0</v>
      </c>
      <c r="BM544" s="11">
        <f>IF($AG544,SUMPRODUCT(AS$2:AS544,$AH$2:$AH544)/SUM($AH$2:$AH544),0)</f>
        <v>0</v>
      </c>
      <c r="BN544" s="11">
        <f>IF($AG544,SUMPRODUCT(AT$2:AT544,$AH$2:$AH544)/SUM($AH$2:$AH544),0)</f>
        <v>0</v>
      </c>
      <c r="BO544" s="11">
        <f>IF($AG544,SUMPRODUCT(AU$2:AU544,$AH$2:$AH544)/SUM($AH$2:$AH544),0)</f>
        <v>0</v>
      </c>
      <c r="BP544" s="11">
        <f>IF($AG544,SUMPRODUCT(AV$2:AV544,$AH$2:$AH544)/SUM($AH$2:$AH544),0)</f>
        <v>0</v>
      </c>
      <c r="BQ544" s="11">
        <f>IF($AG544,SUMPRODUCT(AW$2:AW544,$AH$2:$AH544)/SUM($AH$2:$AH544),0)</f>
        <v>0</v>
      </c>
      <c r="BR544" s="11">
        <f>IF($AG544,SUMPRODUCT(AX$2:AX544,$AH$2:$AH544)/SUM($AH$2:$AH544),0)</f>
        <v>0</v>
      </c>
      <c r="BS544" s="11">
        <f>IF($AG544,SUMPRODUCT(AY$2:AY544,$AH$2:$AH544)/SUM($AH$2:$AH544),0)</f>
        <v>0</v>
      </c>
      <c r="BT544" s="11">
        <f>IF($AG544,SUMPRODUCT(AZ$2:AZ544,$AH$2:$AH544)/SUM($AH$2:$AH544),0)</f>
        <v>0</v>
      </c>
      <c r="BU544" s="11">
        <f>IF($AG544,SUMPRODUCT(BA$2:BA544,$AH$2:$AH544)/SUM($AH$2:$AH544),0)</f>
        <v>0</v>
      </c>
      <c r="BV544" s="11"/>
      <c r="BW544" s="109" cm="1">
        <f t="array" ref="BW544">IF($AG544,SQRT(SUMPRODUCT($AH$2:$AH544, (AI$2:AI544-BC544)^2)/(SUM($AH$2:$AH544)-1)),0)</f>
        <v>0</v>
      </c>
      <c r="BX544" s="109" cm="1">
        <f t="array" ref="BX544">IF($AG544,SQRT(SUMPRODUCT($AH$2:$AH544, (AJ$2:AJ544-BD544)^2)/(SUM($AH$2:$AH544)-1)),0)</f>
        <v>0</v>
      </c>
      <c r="BY544" s="109" cm="1">
        <f t="array" ref="BY544">IF($AG544,SQRT(SUMPRODUCT($AH$2:$AH544, (AK$2:AK544-BE544)^2)/(SUM($AH$2:$AH544)-1)),0)</f>
        <v>0</v>
      </c>
      <c r="BZ544" s="109" cm="1">
        <f t="array" ref="BZ544">IF($AG544,SQRT(SUMPRODUCT($AH$2:$AH544, (AL$2:AL544-BF544)^2)/(SUM($AH$2:$AH544)-1)),0)</f>
        <v>0</v>
      </c>
      <c r="CA544" s="109" cm="1">
        <f t="array" ref="CA544">IF($AG544,SQRT(SUMPRODUCT($AH$2:$AH544, (AM$2:AM544-BG544)^2)/(SUM($AH$2:$AH544)-1)),0)</f>
        <v>0</v>
      </c>
      <c r="CB544" s="109" cm="1">
        <f t="array" ref="CB544">IF($AG544,SQRT(SUMPRODUCT($AH$2:$AH544, (AN$2:AN544-BH544)^2)/(SUM($AH$2:$AH544)-1)),0)</f>
        <v>0</v>
      </c>
      <c r="CC544" s="109" cm="1">
        <f t="array" ref="CC544">IF($AG544,SQRT(SUMPRODUCT($AH$2:$AH544, (AO$2:AO544-BI544)^2)/(SUM($AH$2:$AH544)-1)),0)</f>
        <v>0</v>
      </c>
      <c r="CD544" s="109" cm="1">
        <f t="array" ref="CD544">IF($AG544,SQRT(SUMPRODUCT($AH$2:$AH544, (AP$2:AP544-BJ544)^2)/(SUM($AH$2:$AH544)-1)),0)</f>
        <v>0</v>
      </c>
      <c r="CE544" s="109" cm="1">
        <f t="array" ref="CE544">IF($AG544,SQRT(SUMPRODUCT($AH$2:$AH544, (AQ$2:AQ544-BK544)^2)/(SUM($AH$2:$AH544)-1)),0)</f>
        <v>0</v>
      </c>
      <c r="CF544" s="109" cm="1">
        <f t="array" ref="CF544">IF($AG544,SQRT(SUMPRODUCT($AH$2:$AH544, (AR$2:AR544-BL544)^2)/(SUM($AH$2:$AH544)-1)),0)</f>
        <v>0</v>
      </c>
      <c r="CG544" s="109" cm="1">
        <f t="array" ref="CG544">IF($AG544,SQRT(SUMPRODUCT($AH$2:$AH544, (AS$2:AS544-BM544)^2)/(SUM($AH$2:$AH544)-1)),0)</f>
        <v>0</v>
      </c>
      <c r="CH544" s="109" cm="1">
        <f t="array" ref="CH544">IF($AG544,SQRT(SUMPRODUCT($AH$2:$AH544, (AT$2:AT544-BN544)^2)/(SUM($AH$2:$AH544)-1)),0)</f>
        <v>0</v>
      </c>
      <c r="CI544" s="109" cm="1">
        <f t="array" ref="CI544">IF($AG544,SQRT(SUMPRODUCT($AH$2:$AH544, (AU$2:AU544-BO544)^2)/(SUM($AH$2:$AH544)-1)),0)</f>
        <v>0</v>
      </c>
      <c r="CJ544" s="109" cm="1">
        <f t="array" ref="CJ544">IF($AG544,SQRT(SUMPRODUCT($AH$2:$AH544, (AV$2:AV544-BP544)^2)/(SUM($AH$2:$AH544)-1)),0)</f>
        <v>0</v>
      </c>
      <c r="CK544" s="109" cm="1">
        <f t="array" ref="CK544">IF($AG544,SQRT(SUMPRODUCT($AH$2:$AH544, (AW$2:AW544-BQ544)^2)/(SUM($AH$2:$AH544)-1)),0)</f>
        <v>0</v>
      </c>
      <c r="CL544" s="109" cm="1">
        <f t="array" ref="CL544">IF($AG544,SQRT(SUMPRODUCT($AH$2:$AH544, (AX$2:AX544-BR544)^2)/(SUM($AH$2:$AH544)-1)),0)</f>
        <v>0</v>
      </c>
      <c r="CM544" s="109" cm="1">
        <f t="array" ref="CM544">IF($AG544,SQRT(SUMPRODUCT($AH$2:$AH544, (AY$2:AY544-BS544)^2)/(SUM($AH$2:$AH544)-1)),0)</f>
        <v>0</v>
      </c>
      <c r="CN544" s="109" cm="1">
        <f t="array" ref="CN544">IF($AG544,SQRT(SUMPRODUCT($AH$2:$AH544, (AZ$2:AZ544-BT544)^2)/(SUM($AH$2:$AH544)-1)),0)</f>
        <v>0</v>
      </c>
      <c r="CO544" s="109" cm="1">
        <f t="array" ref="CO544">IF($AG544,SQRT(SUMPRODUCT($AH$2:$AH544, (BA$2:BA544-BU544)^2)/(SUM($AH$2:$AH544)-1)),0)</f>
        <v>0</v>
      </c>
    </row>
    <row r="545" spans="34:93" x14ac:dyDescent="0.25">
      <c r="AH545" s="99" t="str">
        <f t="shared" si="130"/>
        <v/>
      </c>
      <c r="AI545" s="11">
        <f t="shared" ca="1" si="139"/>
        <v>0</v>
      </c>
      <c r="AJ545" s="11">
        <f t="shared" ca="1" si="139"/>
        <v>0</v>
      </c>
      <c r="AK545" s="11">
        <f t="shared" ca="1" si="139"/>
        <v>0</v>
      </c>
      <c r="AL545" s="11">
        <f t="shared" ca="1" si="139"/>
        <v>0</v>
      </c>
      <c r="AM545" s="11">
        <f t="shared" ca="1" si="139"/>
        <v>0</v>
      </c>
      <c r="AN545" s="11">
        <f t="shared" ca="1" si="139"/>
        <v>0</v>
      </c>
      <c r="AO545" s="11">
        <f t="shared" ca="1" si="139"/>
        <v>0</v>
      </c>
      <c r="AP545" s="11">
        <f t="shared" ca="1" si="139"/>
        <v>0</v>
      </c>
      <c r="AQ545" s="11">
        <f t="shared" ca="1" si="139"/>
        <v>0</v>
      </c>
      <c r="AR545" s="11">
        <f t="shared" ca="1" si="139"/>
        <v>0</v>
      </c>
      <c r="AS545" s="11">
        <f t="shared" ca="1" si="140"/>
        <v>0</v>
      </c>
      <c r="AT545" s="11">
        <f t="shared" ca="1" si="140"/>
        <v>0</v>
      </c>
      <c r="AU545" s="11">
        <f t="shared" ca="1" si="140"/>
        <v>0</v>
      </c>
      <c r="AV545" s="11">
        <f t="shared" ca="1" si="140"/>
        <v>0</v>
      </c>
      <c r="AW545" s="11">
        <f t="shared" ca="1" si="140"/>
        <v>0</v>
      </c>
      <c r="AX545" s="11">
        <f t="shared" ca="1" si="140"/>
        <v>0</v>
      </c>
      <c r="AY545" s="11">
        <f t="shared" ca="1" si="140"/>
        <v>0</v>
      </c>
      <c r="AZ545" s="11">
        <f t="shared" ca="1" si="140"/>
        <v>0</v>
      </c>
      <c r="BA545" s="11">
        <f t="shared" ca="1" si="140"/>
        <v>0</v>
      </c>
      <c r="BB545" s="11"/>
      <c r="BC545" s="11">
        <f>IF($AG545,SUMPRODUCT(AI$2:AI545,$AH$2:$AH545)/SUM($AH$2:$AH545),0)</f>
        <v>0</v>
      </c>
      <c r="BD545" s="11">
        <f>IF($AG545,SUMPRODUCT(AJ$2:AJ545,$AH$2:$AH545)/SUM($AH$2:$AH545),0)</f>
        <v>0</v>
      </c>
      <c r="BE545" s="11">
        <f>IF($AG545,SUMPRODUCT(AK$2:AK545,$AH$2:$AH545)/SUM($AH$2:$AH545),0)</f>
        <v>0</v>
      </c>
      <c r="BF545" s="11">
        <f>IF($AG545,SUMPRODUCT(AL$2:AL545,$AH$2:$AH545)/SUM($AH$2:$AH545),0)</f>
        <v>0</v>
      </c>
      <c r="BG545" s="11">
        <f>IF($AG545,SUMPRODUCT(AM$2:AM545,$AH$2:$AH545)/SUM($AH$2:$AH545),0)</f>
        <v>0</v>
      </c>
      <c r="BH545" s="11">
        <f>IF($AG545,SUMPRODUCT(AN$2:AN545,$AH$2:$AH545)/SUM($AH$2:$AH545),0)</f>
        <v>0</v>
      </c>
      <c r="BI545" s="11">
        <f>IF($AG545,SUMPRODUCT(AO$2:AO545,$AH$2:$AH545)/SUM($AH$2:$AH545),0)</f>
        <v>0</v>
      </c>
      <c r="BJ545" s="11">
        <f>IF($AG545,SUMPRODUCT(AP$2:AP545,$AH$2:$AH545)/SUM($AH$2:$AH545),0)</f>
        <v>0</v>
      </c>
      <c r="BK545" s="11">
        <f>IF($AG545,SUMPRODUCT(AQ$2:AQ545,$AH$2:$AH545)/SUM($AH$2:$AH545),0)</f>
        <v>0</v>
      </c>
      <c r="BL545" s="11">
        <f>IF($AG545,SUMPRODUCT(AR$2:AR545,$AH$2:$AH545)/SUM($AH$2:$AH545),0)</f>
        <v>0</v>
      </c>
      <c r="BM545" s="11">
        <f>IF($AG545,SUMPRODUCT(AS$2:AS545,$AH$2:$AH545)/SUM($AH$2:$AH545),0)</f>
        <v>0</v>
      </c>
      <c r="BN545" s="11">
        <f>IF($AG545,SUMPRODUCT(AT$2:AT545,$AH$2:$AH545)/SUM($AH$2:$AH545),0)</f>
        <v>0</v>
      </c>
      <c r="BO545" s="11">
        <f>IF($AG545,SUMPRODUCT(AU$2:AU545,$AH$2:$AH545)/SUM($AH$2:$AH545),0)</f>
        <v>0</v>
      </c>
      <c r="BP545" s="11">
        <f>IF($AG545,SUMPRODUCT(AV$2:AV545,$AH$2:$AH545)/SUM($AH$2:$AH545),0)</f>
        <v>0</v>
      </c>
      <c r="BQ545" s="11">
        <f>IF($AG545,SUMPRODUCT(AW$2:AW545,$AH$2:$AH545)/SUM($AH$2:$AH545),0)</f>
        <v>0</v>
      </c>
      <c r="BR545" s="11">
        <f>IF($AG545,SUMPRODUCT(AX$2:AX545,$AH$2:$AH545)/SUM($AH$2:$AH545),0)</f>
        <v>0</v>
      </c>
      <c r="BS545" s="11">
        <f>IF($AG545,SUMPRODUCT(AY$2:AY545,$AH$2:$AH545)/SUM($AH$2:$AH545),0)</f>
        <v>0</v>
      </c>
      <c r="BT545" s="11">
        <f>IF($AG545,SUMPRODUCT(AZ$2:AZ545,$AH$2:$AH545)/SUM($AH$2:$AH545),0)</f>
        <v>0</v>
      </c>
      <c r="BU545" s="11">
        <f>IF($AG545,SUMPRODUCT(BA$2:BA545,$AH$2:$AH545)/SUM($AH$2:$AH545),0)</f>
        <v>0</v>
      </c>
      <c r="BV545" s="11"/>
      <c r="BW545" s="109" cm="1">
        <f t="array" ref="BW545">IF($AG545,SQRT(SUMPRODUCT($AH$2:$AH545, (AI$2:AI545-BC545)^2)/(SUM($AH$2:$AH545)-1)),0)</f>
        <v>0</v>
      </c>
      <c r="BX545" s="109" cm="1">
        <f t="array" ref="BX545">IF($AG545,SQRT(SUMPRODUCT($AH$2:$AH545, (AJ$2:AJ545-BD545)^2)/(SUM($AH$2:$AH545)-1)),0)</f>
        <v>0</v>
      </c>
      <c r="BY545" s="109" cm="1">
        <f t="array" ref="BY545">IF($AG545,SQRT(SUMPRODUCT($AH$2:$AH545, (AK$2:AK545-BE545)^2)/(SUM($AH$2:$AH545)-1)),0)</f>
        <v>0</v>
      </c>
      <c r="BZ545" s="109" cm="1">
        <f t="array" ref="BZ545">IF($AG545,SQRT(SUMPRODUCT($AH$2:$AH545, (AL$2:AL545-BF545)^2)/(SUM($AH$2:$AH545)-1)),0)</f>
        <v>0</v>
      </c>
      <c r="CA545" s="109" cm="1">
        <f t="array" ref="CA545">IF($AG545,SQRT(SUMPRODUCT($AH$2:$AH545, (AM$2:AM545-BG545)^2)/(SUM($AH$2:$AH545)-1)),0)</f>
        <v>0</v>
      </c>
      <c r="CB545" s="109" cm="1">
        <f t="array" ref="CB545">IF($AG545,SQRT(SUMPRODUCT($AH$2:$AH545, (AN$2:AN545-BH545)^2)/(SUM($AH$2:$AH545)-1)),0)</f>
        <v>0</v>
      </c>
      <c r="CC545" s="109" cm="1">
        <f t="array" ref="CC545">IF($AG545,SQRT(SUMPRODUCT($AH$2:$AH545, (AO$2:AO545-BI545)^2)/(SUM($AH$2:$AH545)-1)),0)</f>
        <v>0</v>
      </c>
      <c r="CD545" s="109" cm="1">
        <f t="array" ref="CD545">IF($AG545,SQRT(SUMPRODUCT($AH$2:$AH545, (AP$2:AP545-BJ545)^2)/(SUM($AH$2:$AH545)-1)),0)</f>
        <v>0</v>
      </c>
      <c r="CE545" s="109" cm="1">
        <f t="array" ref="CE545">IF($AG545,SQRT(SUMPRODUCT($AH$2:$AH545, (AQ$2:AQ545-BK545)^2)/(SUM($AH$2:$AH545)-1)),0)</f>
        <v>0</v>
      </c>
      <c r="CF545" s="109" cm="1">
        <f t="array" ref="CF545">IF($AG545,SQRT(SUMPRODUCT($AH$2:$AH545, (AR$2:AR545-BL545)^2)/(SUM($AH$2:$AH545)-1)),0)</f>
        <v>0</v>
      </c>
      <c r="CG545" s="109" cm="1">
        <f t="array" ref="CG545">IF($AG545,SQRT(SUMPRODUCT($AH$2:$AH545, (AS$2:AS545-BM545)^2)/(SUM($AH$2:$AH545)-1)),0)</f>
        <v>0</v>
      </c>
      <c r="CH545" s="109" cm="1">
        <f t="array" ref="CH545">IF($AG545,SQRT(SUMPRODUCT($AH$2:$AH545, (AT$2:AT545-BN545)^2)/(SUM($AH$2:$AH545)-1)),0)</f>
        <v>0</v>
      </c>
      <c r="CI545" s="109" cm="1">
        <f t="array" ref="CI545">IF($AG545,SQRT(SUMPRODUCT($AH$2:$AH545, (AU$2:AU545-BO545)^2)/(SUM($AH$2:$AH545)-1)),0)</f>
        <v>0</v>
      </c>
      <c r="CJ545" s="109" cm="1">
        <f t="array" ref="CJ545">IF($AG545,SQRT(SUMPRODUCT($AH$2:$AH545, (AV$2:AV545-BP545)^2)/(SUM($AH$2:$AH545)-1)),0)</f>
        <v>0</v>
      </c>
      <c r="CK545" s="109" cm="1">
        <f t="array" ref="CK545">IF($AG545,SQRT(SUMPRODUCT($AH$2:$AH545, (AW$2:AW545-BQ545)^2)/(SUM($AH$2:$AH545)-1)),0)</f>
        <v>0</v>
      </c>
      <c r="CL545" s="109" cm="1">
        <f t="array" ref="CL545">IF($AG545,SQRT(SUMPRODUCT($AH$2:$AH545, (AX$2:AX545-BR545)^2)/(SUM($AH$2:$AH545)-1)),0)</f>
        <v>0</v>
      </c>
      <c r="CM545" s="109" cm="1">
        <f t="array" ref="CM545">IF($AG545,SQRT(SUMPRODUCT($AH$2:$AH545, (AY$2:AY545-BS545)^2)/(SUM($AH$2:$AH545)-1)),0)</f>
        <v>0</v>
      </c>
      <c r="CN545" s="109" cm="1">
        <f t="array" ref="CN545">IF($AG545,SQRT(SUMPRODUCT($AH$2:$AH545, (AZ$2:AZ545-BT545)^2)/(SUM($AH$2:$AH545)-1)),0)</f>
        <v>0</v>
      </c>
      <c r="CO545" s="109" cm="1">
        <f t="array" ref="CO545">IF($AG545,SQRT(SUMPRODUCT($AH$2:$AH545, (BA$2:BA545-BU545)^2)/(SUM($AH$2:$AH545)-1)),0)</f>
        <v>0</v>
      </c>
    </row>
    <row r="546" spans="34:93" x14ac:dyDescent="0.25">
      <c r="AH546" s="99" t="str">
        <f t="shared" si="130"/>
        <v/>
      </c>
      <c r="AI546" s="11">
        <f t="shared" ca="1" si="139"/>
        <v>0</v>
      </c>
      <c r="AJ546" s="11">
        <f t="shared" ca="1" si="139"/>
        <v>0</v>
      </c>
      <c r="AK546" s="11">
        <f t="shared" ca="1" si="139"/>
        <v>0</v>
      </c>
      <c r="AL546" s="11">
        <f t="shared" ca="1" si="139"/>
        <v>0</v>
      </c>
      <c r="AM546" s="11">
        <f t="shared" ca="1" si="139"/>
        <v>0</v>
      </c>
      <c r="AN546" s="11">
        <f t="shared" ca="1" si="139"/>
        <v>0</v>
      </c>
      <c r="AO546" s="11">
        <f t="shared" ca="1" si="139"/>
        <v>0</v>
      </c>
      <c r="AP546" s="11">
        <f t="shared" ca="1" si="139"/>
        <v>0</v>
      </c>
      <c r="AQ546" s="11">
        <f t="shared" ca="1" si="139"/>
        <v>0</v>
      </c>
      <c r="AR546" s="11">
        <f t="shared" ca="1" si="139"/>
        <v>0</v>
      </c>
      <c r="AS546" s="11">
        <f t="shared" ca="1" si="140"/>
        <v>0</v>
      </c>
      <c r="AT546" s="11">
        <f t="shared" ca="1" si="140"/>
        <v>0</v>
      </c>
      <c r="AU546" s="11">
        <f t="shared" ca="1" si="140"/>
        <v>0</v>
      </c>
      <c r="AV546" s="11">
        <f t="shared" ca="1" si="140"/>
        <v>0</v>
      </c>
      <c r="AW546" s="11">
        <f t="shared" ca="1" si="140"/>
        <v>0</v>
      </c>
      <c r="AX546" s="11">
        <f t="shared" ca="1" si="140"/>
        <v>0</v>
      </c>
      <c r="AY546" s="11">
        <f t="shared" ca="1" si="140"/>
        <v>0</v>
      </c>
      <c r="AZ546" s="11">
        <f t="shared" ca="1" si="140"/>
        <v>0</v>
      </c>
      <c r="BA546" s="11">
        <f t="shared" ca="1" si="140"/>
        <v>0</v>
      </c>
      <c r="BB546" s="11"/>
      <c r="BC546" s="11">
        <f>IF($AG546,SUMPRODUCT(AI$2:AI546,$AH$2:$AH546)/SUM($AH$2:$AH546),0)</f>
        <v>0</v>
      </c>
      <c r="BD546" s="11">
        <f>IF($AG546,SUMPRODUCT(AJ$2:AJ546,$AH$2:$AH546)/SUM($AH$2:$AH546),0)</f>
        <v>0</v>
      </c>
      <c r="BE546" s="11">
        <f>IF($AG546,SUMPRODUCT(AK$2:AK546,$AH$2:$AH546)/SUM($AH$2:$AH546),0)</f>
        <v>0</v>
      </c>
      <c r="BF546" s="11">
        <f>IF($AG546,SUMPRODUCT(AL$2:AL546,$AH$2:$AH546)/SUM($AH$2:$AH546),0)</f>
        <v>0</v>
      </c>
      <c r="BG546" s="11">
        <f>IF($AG546,SUMPRODUCT(AM$2:AM546,$AH$2:$AH546)/SUM($AH$2:$AH546),0)</f>
        <v>0</v>
      </c>
      <c r="BH546" s="11">
        <f>IF($AG546,SUMPRODUCT(AN$2:AN546,$AH$2:$AH546)/SUM($AH$2:$AH546),0)</f>
        <v>0</v>
      </c>
      <c r="BI546" s="11">
        <f>IF($AG546,SUMPRODUCT(AO$2:AO546,$AH$2:$AH546)/SUM($AH$2:$AH546),0)</f>
        <v>0</v>
      </c>
      <c r="BJ546" s="11">
        <f>IF($AG546,SUMPRODUCT(AP$2:AP546,$AH$2:$AH546)/SUM($AH$2:$AH546),0)</f>
        <v>0</v>
      </c>
      <c r="BK546" s="11">
        <f>IF($AG546,SUMPRODUCT(AQ$2:AQ546,$AH$2:$AH546)/SUM($AH$2:$AH546),0)</f>
        <v>0</v>
      </c>
      <c r="BL546" s="11">
        <f>IF($AG546,SUMPRODUCT(AR$2:AR546,$AH$2:$AH546)/SUM($AH$2:$AH546),0)</f>
        <v>0</v>
      </c>
      <c r="BM546" s="11">
        <f>IF($AG546,SUMPRODUCT(AS$2:AS546,$AH$2:$AH546)/SUM($AH$2:$AH546),0)</f>
        <v>0</v>
      </c>
      <c r="BN546" s="11">
        <f>IF($AG546,SUMPRODUCT(AT$2:AT546,$AH$2:$AH546)/SUM($AH$2:$AH546),0)</f>
        <v>0</v>
      </c>
      <c r="BO546" s="11">
        <f>IF($AG546,SUMPRODUCT(AU$2:AU546,$AH$2:$AH546)/SUM($AH$2:$AH546),0)</f>
        <v>0</v>
      </c>
      <c r="BP546" s="11">
        <f>IF($AG546,SUMPRODUCT(AV$2:AV546,$AH$2:$AH546)/SUM($AH$2:$AH546),0)</f>
        <v>0</v>
      </c>
      <c r="BQ546" s="11">
        <f>IF($AG546,SUMPRODUCT(AW$2:AW546,$AH$2:$AH546)/SUM($AH$2:$AH546),0)</f>
        <v>0</v>
      </c>
      <c r="BR546" s="11">
        <f>IF($AG546,SUMPRODUCT(AX$2:AX546,$AH$2:$AH546)/SUM($AH$2:$AH546),0)</f>
        <v>0</v>
      </c>
      <c r="BS546" s="11">
        <f>IF($AG546,SUMPRODUCT(AY$2:AY546,$AH$2:$AH546)/SUM($AH$2:$AH546),0)</f>
        <v>0</v>
      </c>
      <c r="BT546" s="11">
        <f>IF($AG546,SUMPRODUCT(AZ$2:AZ546,$AH$2:$AH546)/SUM($AH$2:$AH546),0)</f>
        <v>0</v>
      </c>
      <c r="BU546" s="11">
        <f>IF($AG546,SUMPRODUCT(BA$2:BA546,$AH$2:$AH546)/SUM($AH$2:$AH546),0)</f>
        <v>0</v>
      </c>
      <c r="BV546" s="11"/>
      <c r="BW546" s="109" cm="1">
        <f t="array" ref="BW546">IF($AG546,SQRT(SUMPRODUCT($AH$2:$AH546, (AI$2:AI546-BC546)^2)/(SUM($AH$2:$AH546)-1)),0)</f>
        <v>0</v>
      </c>
      <c r="BX546" s="109" cm="1">
        <f t="array" ref="BX546">IF($AG546,SQRT(SUMPRODUCT($AH$2:$AH546, (AJ$2:AJ546-BD546)^2)/(SUM($AH$2:$AH546)-1)),0)</f>
        <v>0</v>
      </c>
      <c r="BY546" s="109" cm="1">
        <f t="array" ref="BY546">IF($AG546,SQRT(SUMPRODUCT($AH$2:$AH546, (AK$2:AK546-BE546)^2)/(SUM($AH$2:$AH546)-1)),0)</f>
        <v>0</v>
      </c>
      <c r="BZ546" s="109" cm="1">
        <f t="array" ref="BZ546">IF($AG546,SQRT(SUMPRODUCT($AH$2:$AH546, (AL$2:AL546-BF546)^2)/(SUM($AH$2:$AH546)-1)),0)</f>
        <v>0</v>
      </c>
      <c r="CA546" s="109" cm="1">
        <f t="array" ref="CA546">IF($AG546,SQRT(SUMPRODUCT($AH$2:$AH546, (AM$2:AM546-BG546)^2)/(SUM($AH$2:$AH546)-1)),0)</f>
        <v>0</v>
      </c>
      <c r="CB546" s="109" cm="1">
        <f t="array" ref="CB546">IF($AG546,SQRT(SUMPRODUCT($AH$2:$AH546, (AN$2:AN546-BH546)^2)/(SUM($AH$2:$AH546)-1)),0)</f>
        <v>0</v>
      </c>
      <c r="CC546" s="109" cm="1">
        <f t="array" ref="CC546">IF($AG546,SQRT(SUMPRODUCT($AH$2:$AH546, (AO$2:AO546-BI546)^2)/(SUM($AH$2:$AH546)-1)),0)</f>
        <v>0</v>
      </c>
      <c r="CD546" s="109" cm="1">
        <f t="array" ref="CD546">IF($AG546,SQRT(SUMPRODUCT($AH$2:$AH546, (AP$2:AP546-BJ546)^2)/(SUM($AH$2:$AH546)-1)),0)</f>
        <v>0</v>
      </c>
      <c r="CE546" s="109" cm="1">
        <f t="array" ref="CE546">IF($AG546,SQRT(SUMPRODUCT($AH$2:$AH546, (AQ$2:AQ546-BK546)^2)/(SUM($AH$2:$AH546)-1)),0)</f>
        <v>0</v>
      </c>
      <c r="CF546" s="109" cm="1">
        <f t="array" ref="CF546">IF($AG546,SQRT(SUMPRODUCT($AH$2:$AH546, (AR$2:AR546-BL546)^2)/(SUM($AH$2:$AH546)-1)),0)</f>
        <v>0</v>
      </c>
      <c r="CG546" s="109" cm="1">
        <f t="array" ref="CG546">IF($AG546,SQRT(SUMPRODUCT($AH$2:$AH546, (AS$2:AS546-BM546)^2)/(SUM($AH$2:$AH546)-1)),0)</f>
        <v>0</v>
      </c>
      <c r="CH546" s="109" cm="1">
        <f t="array" ref="CH546">IF($AG546,SQRT(SUMPRODUCT($AH$2:$AH546, (AT$2:AT546-BN546)^2)/(SUM($AH$2:$AH546)-1)),0)</f>
        <v>0</v>
      </c>
      <c r="CI546" s="109" cm="1">
        <f t="array" ref="CI546">IF($AG546,SQRT(SUMPRODUCT($AH$2:$AH546, (AU$2:AU546-BO546)^2)/(SUM($AH$2:$AH546)-1)),0)</f>
        <v>0</v>
      </c>
      <c r="CJ546" s="109" cm="1">
        <f t="array" ref="CJ546">IF($AG546,SQRT(SUMPRODUCT($AH$2:$AH546, (AV$2:AV546-BP546)^2)/(SUM($AH$2:$AH546)-1)),0)</f>
        <v>0</v>
      </c>
      <c r="CK546" s="109" cm="1">
        <f t="array" ref="CK546">IF($AG546,SQRT(SUMPRODUCT($AH$2:$AH546, (AW$2:AW546-BQ546)^2)/(SUM($AH$2:$AH546)-1)),0)</f>
        <v>0</v>
      </c>
      <c r="CL546" s="109" cm="1">
        <f t="array" ref="CL546">IF($AG546,SQRT(SUMPRODUCT($AH$2:$AH546, (AX$2:AX546-BR546)^2)/(SUM($AH$2:$AH546)-1)),0)</f>
        <v>0</v>
      </c>
      <c r="CM546" s="109" cm="1">
        <f t="array" ref="CM546">IF($AG546,SQRT(SUMPRODUCT($AH$2:$AH546, (AY$2:AY546-BS546)^2)/(SUM($AH$2:$AH546)-1)),0)</f>
        <v>0</v>
      </c>
      <c r="CN546" s="109" cm="1">
        <f t="array" ref="CN546">IF($AG546,SQRT(SUMPRODUCT($AH$2:$AH546, (AZ$2:AZ546-BT546)^2)/(SUM($AH$2:$AH546)-1)),0)</f>
        <v>0</v>
      </c>
      <c r="CO546" s="109" cm="1">
        <f t="array" ref="CO546">IF($AG546,SQRT(SUMPRODUCT($AH$2:$AH546, (BA$2:BA546-BU546)^2)/(SUM($AH$2:$AH546)-1)),0)</f>
        <v>0</v>
      </c>
    </row>
    <row r="547" spans="34:93" x14ac:dyDescent="0.25">
      <c r="AH547" s="99" t="str">
        <f t="shared" si="130"/>
        <v/>
      </c>
      <c r="AI547" s="11">
        <f t="shared" ca="1" si="139"/>
        <v>0</v>
      </c>
      <c r="AJ547" s="11">
        <f t="shared" ca="1" si="139"/>
        <v>0</v>
      </c>
      <c r="AK547" s="11">
        <f t="shared" ca="1" si="139"/>
        <v>0</v>
      </c>
      <c r="AL547" s="11">
        <f t="shared" ca="1" si="139"/>
        <v>0</v>
      </c>
      <c r="AM547" s="11">
        <f t="shared" ca="1" si="139"/>
        <v>0</v>
      </c>
      <c r="AN547" s="11">
        <f t="shared" ca="1" si="139"/>
        <v>0</v>
      </c>
      <c r="AO547" s="11">
        <f t="shared" ca="1" si="139"/>
        <v>0</v>
      </c>
      <c r="AP547" s="11">
        <f t="shared" ca="1" si="139"/>
        <v>0</v>
      </c>
      <c r="AQ547" s="11">
        <f t="shared" ca="1" si="139"/>
        <v>0</v>
      </c>
      <c r="AR547" s="11">
        <f t="shared" ca="1" si="139"/>
        <v>0</v>
      </c>
      <c r="AS547" s="11">
        <f t="shared" ca="1" si="140"/>
        <v>0</v>
      </c>
      <c r="AT547" s="11">
        <f t="shared" ca="1" si="140"/>
        <v>0</v>
      </c>
      <c r="AU547" s="11">
        <f t="shared" ca="1" si="140"/>
        <v>0</v>
      </c>
      <c r="AV547" s="11">
        <f t="shared" ca="1" si="140"/>
        <v>0</v>
      </c>
      <c r="AW547" s="11">
        <f t="shared" ca="1" si="140"/>
        <v>0</v>
      </c>
      <c r="AX547" s="11">
        <f t="shared" ca="1" si="140"/>
        <v>0</v>
      </c>
      <c r="AY547" s="11">
        <f t="shared" ca="1" si="140"/>
        <v>0</v>
      </c>
      <c r="AZ547" s="11">
        <f t="shared" ca="1" si="140"/>
        <v>0</v>
      </c>
      <c r="BA547" s="11">
        <f t="shared" ca="1" si="140"/>
        <v>0</v>
      </c>
      <c r="BB547" s="11"/>
      <c r="BC547" s="11">
        <f>IF($AG547,SUMPRODUCT(AI$2:AI547,$AH$2:$AH547)/SUM($AH$2:$AH547),0)</f>
        <v>0</v>
      </c>
      <c r="BD547" s="11">
        <f>IF($AG547,SUMPRODUCT(AJ$2:AJ547,$AH$2:$AH547)/SUM($AH$2:$AH547),0)</f>
        <v>0</v>
      </c>
      <c r="BE547" s="11">
        <f>IF($AG547,SUMPRODUCT(AK$2:AK547,$AH$2:$AH547)/SUM($AH$2:$AH547),0)</f>
        <v>0</v>
      </c>
      <c r="BF547" s="11">
        <f>IF($AG547,SUMPRODUCT(AL$2:AL547,$AH$2:$AH547)/SUM($AH$2:$AH547),0)</f>
        <v>0</v>
      </c>
      <c r="BG547" s="11">
        <f>IF($AG547,SUMPRODUCT(AM$2:AM547,$AH$2:$AH547)/SUM($AH$2:$AH547),0)</f>
        <v>0</v>
      </c>
      <c r="BH547" s="11">
        <f>IF($AG547,SUMPRODUCT(AN$2:AN547,$AH$2:$AH547)/SUM($AH$2:$AH547),0)</f>
        <v>0</v>
      </c>
      <c r="BI547" s="11">
        <f>IF($AG547,SUMPRODUCT(AO$2:AO547,$AH$2:$AH547)/SUM($AH$2:$AH547),0)</f>
        <v>0</v>
      </c>
      <c r="BJ547" s="11">
        <f>IF($AG547,SUMPRODUCT(AP$2:AP547,$AH$2:$AH547)/SUM($AH$2:$AH547),0)</f>
        <v>0</v>
      </c>
      <c r="BK547" s="11">
        <f>IF($AG547,SUMPRODUCT(AQ$2:AQ547,$AH$2:$AH547)/SUM($AH$2:$AH547),0)</f>
        <v>0</v>
      </c>
      <c r="BL547" s="11">
        <f>IF($AG547,SUMPRODUCT(AR$2:AR547,$AH$2:$AH547)/SUM($AH$2:$AH547),0)</f>
        <v>0</v>
      </c>
      <c r="BM547" s="11">
        <f>IF($AG547,SUMPRODUCT(AS$2:AS547,$AH$2:$AH547)/SUM($AH$2:$AH547),0)</f>
        <v>0</v>
      </c>
      <c r="BN547" s="11">
        <f>IF($AG547,SUMPRODUCT(AT$2:AT547,$AH$2:$AH547)/SUM($AH$2:$AH547),0)</f>
        <v>0</v>
      </c>
      <c r="BO547" s="11">
        <f>IF($AG547,SUMPRODUCT(AU$2:AU547,$AH$2:$AH547)/SUM($AH$2:$AH547),0)</f>
        <v>0</v>
      </c>
      <c r="BP547" s="11">
        <f>IF($AG547,SUMPRODUCT(AV$2:AV547,$AH$2:$AH547)/SUM($AH$2:$AH547),0)</f>
        <v>0</v>
      </c>
      <c r="BQ547" s="11">
        <f>IF($AG547,SUMPRODUCT(AW$2:AW547,$AH$2:$AH547)/SUM($AH$2:$AH547),0)</f>
        <v>0</v>
      </c>
      <c r="BR547" s="11">
        <f>IF($AG547,SUMPRODUCT(AX$2:AX547,$AH$2:$AH547)/SUM($AH$2:$AH547),0)</f>
        <v>0</v>
      </c>
      <c r="BS547" s="11">
        <f>IF($AG547,SUMPRODUCT(AY$2:AY547,$AH$2:$AH547)/SUM($AH$2:$AH547),0)</f>
        <v>0</v>
      </c>
      <c r="BT547" s="11">
        <f>IF($AG547,SUMPRODUCT(AZ$2:AZ547,$AH$2:$AH547)/SUM($AH$2:$AH547),0)</f>
        <v>0</v>
      </c>
      <c r="BU547" s="11">
        <f>IF($AG547,SUMPRODUCT(BA$2:BA547,$AH$2:$AH547)/SUM($AH$2:$AH547),0)</f>
        <v>0</v>
      </c>
      <c r="BV547" s="11"/>
      <c r="BW547" s="109" cm="1">
        <f t="array" ref="BW547">IF($AG547,SQRT(SUMPRODUCT($AH$2:$AH547, (AI$2:AI547-BC547)^2)/(SUM($AH$2:$AH547)-1)),0)</f>
        <v>0</v>
      </c>
      <c r="BX547" s="109" cm="1">
        <f t="array" ref="BX547">IF($AG547,SQRT(SUMPRODUCT($AH$2:$AH547, (AJ$2:AJ547-BD547)^2)/(SUM($AH$2:$AH547)-1)),0)</f>
        <v>0</v>
      </c>
      <c r="BY547" s="109" cm="1">
        <f t="array" ref="BY547">IF($AG547,SQRT(SUMPRODUCT($AH$2:$AH547, (AK$2:AK547-BE547)^2)/(SUM($AH$2:$AH547)-1)),0)</f>
        <v>0</v>
      </c>
      <c r="BZ547" s="109" cm="1">
        <f t="array" ref="BZ547">IF($AG547,SQRT(SUMPRODUCT($AH$2:$AH547, (AL$2:AL547-BF547)^2)/(SUM($AH$2:$AH547)-1)),0)</f>
        <v>0</v>
      </c>
      <c r="CA547" s="109" cm="1">
        <f t="array" ref="CA547">IF($AG547,SQRT(SUMPRODUCT($AH$2:$AH547, (AM$2:AM547-BG547)^2)/(SUM($AH$2:$AH547)-1)),0)</f>
        <v>0</v>
      </c>
      <c r="CB547" s="109" cm="1">
        <f t="array" ref="CB547">IF($AG547,SQRT(SUMPRODUCT($AH$2:$AH547, (AN$2:AN547-BH547)^2)/(SUM($AH$2:$AH547)-1)),0)</f>
        <v>0</v>
      </c>
      <c r="CC547" s="109" cm="1">
        <f t="array" ref="CC547">IF($AG547,SQRT(SUMPRODUCT($AH$2:$AH547, (AO$2:AO547-BI547)^2)/(SUM($AH$2:$AH547)-1)),0)</f>
        <v>0</v>
      </c>
      <c r="CD547" s="109" cm="1">
        <f t="array" ref="CD547">IF($AG547,SQRT(SUMPRODUCT($AH$2:$AH547, (AP$2:AP547-BJ547)^2)/(SUM($AH$2:$AH547)-1)),0)</f>
        <v>0</v>
      </c>
      <c r="CE547" s="109" cm="1">
        <f t="array" ref="CE547">IF($AG547,SQRT(SUMPRODUCT($AH$2:$AH547, (AQ$2:AQ547-BK547)^2)/(SUM($AH$2:$AH547)-1)),0)</f>
        <v>0</v>
      </c>
      <c r="CF547" s="109" cm="1">
        <f t="array" ref="CF547">IF($AG547,SQRT(SUMPRODUCT($AH$2:$AH547, (AR$2:AR547-BL547)^2)/(SUM($AH$2:$AH547)-1)),0)</f>
        <v>0</v>
      </c>
      <c r="CG547" s="109" cm="1">
        <f t="array" ref="CG547">IF($AG547,SQRT(SUMPRODUCT($AH$2:$AH547, (AS$2:AS547-BM547)^2)/(SUM($AH$2:$AH547)-1)),0)</f>
        <v>0</v>
      </c>
      <c r="CH547" s="109" cm="1">
        <f t="array" ref="CH547">IF($AG547,SQRT(SUMPRODUCT($AH$2:$AH547, (AT$2:AT547-BN547)^2)/(SUM($AH$2:$AH547)-1)),0)</f>
        <v>0</v>
      </c>
      <c r="CI547" s="109" cm="1">
        <f t="array" ref="CI547">IF($AG547,SQRT(SUMPRODUCT($AH$2:$AH547, (AU$2:AU547-BO547)^2)/(SUM($AH$2:$AH547)-1)),0)</f>
        <v>0</v>
      </c>
      <c r="CJ547" s="109" cm="1">
        <f t="array" ref="CJ547">IF($AG547,SQRT(SUMPRODUCT($AH$2:$AH547, (AV$2:AV547-BP547)^2)/(SUM($AH$2:$AH547)-1)),0)</f>
        <v>0</v>
      </c>
      <c r="CK547" s="109" cm="1">
        <f t="array" ref="CK547">IF($AG547,SQRT(SUMPRODUCT($AH$2:$AH547, (AW$2:AW547-BQ547)^2)/(SUM($AH$2:$AH547)-1)),0)</f>
        <v>0</v>
      </c>
      <c r="CL547" s="109" cm="1">
        <f t="array" ref="CL547">IF($AG547,SQRT(SUMPRODUCT($AH$2:$AH547, (AX$2:AX547-BR547)^2)/(SUM($AH$2:$AH547)-1)),0)</f>
        <v>0</v>
      </c>
      <c r="CM547" s="109" cm="1">
        <f t="array" ref="CM547">IF($AG547,SQRT(SUMPRODUCT($AH$2:$AH547, (AY$2:AY547-BS547)^2)/(SUM($AH$2:$AH547)-1)),0)</f>
        <v>0</v>
      </c>
      <c r="CN547" s="109" cm="1">
        <f t="array" ref="CN547">IF($AG547,SQRT(SUMPRODUCT($AH$2:$AH547, (AZ$2:AZ547-BT547)^2)/(SUM($AH$2:$AH547)-1)),0)</f>
        <v>0</v>
      </c>
      <c r="CO547" s="109" cm="1">
        <f t="array" ref="CO547">IF($AG547,SQRT(SUMPRODUCT($AH$2:$AH547, (BA$2:BA547-BU547)^2)/(SUM($AH$2:$AH547)-1)),0)</f>
        <v>0</v>
      </c>
    </row>
    <row r="548" spans="34:93" x14ac:dyDescent="0.25">
      <c r="AH548" s="99" t="str">
        <f t="shared" si="130"/>
        <v/>
      </c>
      <c r="AI548" s="11">
        <f t="shared" ca="1" si="139"/>
        <v>0</v>
      </c>
      <c r="AJ548" s="11">
        <f t="shared" ca="1" si="139"/>
        <v>0</v>
      </c>
      <c r="AK548" s="11">
        <f t="shared" ca="1" si="139"/>
        <v>0</v>
      </c>
      <c r="AL548" s="11">
        <f t="shared" ca="1" si="139"/>
        <v>0</v>
      </c>
      <c r="AM548" s="11">
        <f t="shared" ca="1" si="139"/>
        <v>0</v>
      </c>
      <c r="AN548" s="11">
        <f t="shared" ca="1" si="139"/>
        <v>0</v>
      </c>
      <c r="AO548" s="11">
        <f t="shared" ca="1" si="139"/>
        <v>0</v>
      </c>
      <c r="AP548" s="11">
        <f t="shared" ca="1" si="139"/>
        <v>0</v>
      </c>
      <c r="AQ548" s="11">
        <f t="shared" ca="1" si="139"/>
        <v>0</v>
      </c>
      <c r="AR548" s="11">
        <f t="shared" ca="1" si="139"/>
        <v>0</v>
      </c>
      <c r="AS548" s="11">
        <f t="shared" ca="1" si="140"/>
        <v>0</v>
      </c>
      <c r="AT548" s="11">
        <f t="shared" ca="1" si="140"/>
        <v>0</v>
      </c>
      <c r="AU548" s="11">
        <f t="shared" ca="1" si="140"/>
        <v>0</v>
      </c>
      <c r="AV548" s="11">
        <f t="shared" ca="1" si="140"/>
        <v>0</v>
      </c>
      <c r="AW548" s="11">
        <f t="shared" ca="1" si="140"/>
        <v>0</v>
      </c>
      <c r="AX548" s="11">
        <f t="shared" ca="1" si="140"/>
        <v>0</v>
      </c>
      <c r="AY548" s="11">
        <f t="shared" ca="1" si="140"/>
        <v>0</v>
      </c>
      <c r="AZ548" s="11">
        <f t="shared" ca="1" si="140"/>
        <v>0</v>
      </c>
      <c r="BA548" s="11">
        <f t="shared" ca="1" si="140"/>
        <v>0</v>
      </c>
      <c r="BB548" s="11"/>
      <c r="BC548" s="11">
        <f>IF($AG548,SUMPRODUCT(AI$2:AI548,$AH$2:$AH548)/SUM($AH$2:$AH548),0)</f>
        <v>0</v>
      </c>
      <c r="BD548" s="11">
        <f>IF($AG548,SUMPRODUCT(AJ$2:AJ548,$AH$2:$AH548)/SUM($AH$2:$AH548),0)</f>
        <v>0</v>
      </c>
      <c r="BE548" s="11">
        <f>IF($AG548,SUMPRODUCT(AK$2:AK548,$AH$2:$AH548)/SUM($AH$2:$AH548),0)</f>
        <v>0</v>
      </c>
      <c r="BF548" s="11">
        <f>IF($AG548,SUMPRODUCT(AL$2:AL548,$AH$2:$AH548)/SUM($AH$2:$AH548),0)</f>
        <v>0</v>
      </c>
      <c r="BG548" s="11">
        <f>IF($AG548,SUMPRODUCT(AM$2:AM548,$AH$2:$AH548)/SUM($AH$2:$AH548),0)</f>
        <v>0</v>
      </c>
      <c r="BH548" s="11">
        <f>IF($AG548,SUMPRODUCT(AN$2:AN548,$AH$2:$AH548)/SUM($AH$2:$AH548),0)</f>
        <v>0</v>
      </c>
      <c r="BI548" s="11">
        <f>IF($AG548,SUMPRODUCT(AO$2:AO548,$AH$2:$AH548)/SUM($AH$2:$AH548),0)</f>
        <v>0</v>
      </c>
      <c r="BJ548" s="11">
        <f>IF($AG548,SUMPRODUCT(AP$2:AP548,$AH$2:$AH548)/SUM($AH$2:$AH548),0)</f>
        <v>0</v>
      </c>
      <c r="BK548" s="11">
        <f>IF($AG548,SUMPRODUCT(AQ$2:AQ548,$AH$2:$AH548)/SUM($AH$2:$AH548),0)</f>
        <v>0</v>
      </c>
      <c r="BL548" s="11">
        <f>IF($AG548,SUMPRODUCT(AR$2:AR548,$AH$2:$AH548)/SUM($AH$2:$AH548),0)</f>
        <v>0</v>
      </c>
      <c r="BM548" s="11">
        <f>IF($AG548,SUMPRODUCT(AS$2:AS548,$AH$2:$AH548)/SUM($AH$2:$AH548),0)</f>
        <v>0</v>
      </c>
      <c r="BN548" s="11">
        <f>IF($AG548,SUMPRODUCT(AT$2:AT548,$AH$2:$AH548)/SUM($AH$2:$AH548),0)</f>
        <v>0</v>
      </c>
      <c r="BO548" s="11">
        <f>IF($AG548,SUMPRODUCT(AU$2:AU548,$AH$2:$AH548)/SUM($AH$2:$AH548),0)</f>
        <v>0</v>
      </c>
      <c r="BP548" s="11">
        <f>IF($AG548,SUMPRODUCT(AV$2:AV548,$AH$2:$AH548)/SUM($AH$2:$AH548),0)</f>
        <v>0</v>
      </c>
      <c r="BQ548" s="11">
        <f>IF($AG548,SUMPRODUCT(AW$2:AW548,$AH$2:$AH548)/SUM($AH$2:$AH548),0)</f>
        <v>0</v>
      </c>
      <c r="BR548" s="11">
        <f>IF($AG548,SUMPRODUCT(AX$2:AX548,$AH$2:$AH548)/SUM($AH$2:$AH548),0)</f>
        <v>0</v>
      </c>
      <c r="BS548" s="11">
        <f>IF($AG548,SUMPRODUCT(AY$2:AY548,$AH$2:$AH548)/SUM($AH$2:$AH548),0)</f>
        <v>0</v>
      </c>
      <c r="BT548" s="11">
        <f>IF($AG548,SUMPRODUCT(AZ$2:AZ548,$AH$2:$AH548)/SUM($AH$2:$AH548),0)</f>
        <v>0</v>
      </c>
      <c r="BU548" s="11">
        <f>IF($AG548,SUMPRODUCT(BA$2:BA548,$AH$2:$AH548)/SUM($AH$2:$AH548),0)</f>
        <v>0</v>
      </c>
      <c r="BV548" s="11"/>
      <c r="BW548" s="109" cm="1">
        <f t="array" ref="BW548">IF($AG548,SQRT(SUMPRODUCT($AH$2:$AH548, (AI$2:AI548-BC548)^2)/(SUM($AH$2:$AH548)-1)),0)</f>
        <v>0</v>
      </c>
      <c r="BX548" s="109" cm="1">
        <f t="array" ref="BX548">IF($AG548,SQRT(SUMPRODUCT($AH$2:$AH548, (AJ$2:AJ548-BD548)^2)/(SUM($AH$2:$AH548)-1)),0)</f>
        <v>0</v>
      </c>
      <c r="BY548" s="109" cm="1">
        <f t="array" ref="BY548">IF($AG548,SQRT(SUMPRODUCT($AH$2:$AH548, (AK$2:AK548-BE548)^2)/(SUM($AH$2:$AH548)-1)),0)</f>
        <v>0</v>
      </c>
      <c r="BZ548" s="109" cm="1">
        <f t="array" ref="BZ548">IF($AG548,SQRT(SUMPRODUCT($AH$2:$AH548, (AL$2:AL548-BF548)^2)/(SUM($AH$2:$AH548)-1)),0)</f>
        <v>0</v>
      </c>
      <c r="CA548" s="109" cm="1">
        <f t="array" ref="CA548">IF($AG548,SQRT(SUMPRODUCT($AH$2:$AH548, (AM$2:AM548-BG548)^2)/(SUM($AH$2:$AH548)-1)),0)</f>
        <v>0</v>
      </c>
      <c r="CB548" s="109" cm="1">
        <f t="array" ref="CB548">IF($AG548,SQRT(SUMPRODUCT($AH$2:$AH548, (AN$2:AN548-BH548)^2)/(SUM($AH$2:$AH548)-1)),0)</f>
        <v>0</v>
      </c>
      <c r="CC548" s="109" cm="1">
        <f t="array" ref="CC548">IF($AG548,SQRT(SUMPRODUCT($AH$2:$AH548, (AO$2:AO548-BI548)^2)/(SUM($AH$2:$AH548)-1)),0)</f>
        <v>0</v>
      </c>
      <c r="CD548" s="109" cm="1">
        <f t="array" ref="CD548">IF($AG548,SQRT(SUMPRODUCT($AH$2:$AH548, (AP$2:AP548-BJ548)^2)/(SUM($AH$2:$AH548)-1)),0)</f>
        <v>0</v>
      </c>
      <c r="CE548" s="109" cm="1">
        <f t="array" ref="CE548">IF($AG548,SQRT(SUMPRODUCT($AH$2:$AH548, (AQ$2:AQ548-BK548)^2)/(SUM($AH$2:$AH548)-1)),0)</f>
        <v>0</v>
      </c>
      <c r="CF548" s="109" cm="1">
        <f t="array" ref="CF548">IF($AG548,SQRT(SUMPRODUCT($AH$2:$AH548, (AR$2:AR548-BL548)^2)/(SUM($AH$2:$AH548)-1)),0)</f>
        <v>0</v>
      </c>
      <c r="CG548" s="109" cm="1">
        <f t="array" ref="CG548">IF($AG548,SQRT(SUMPRODUCT($AH$2:$AH548, (AS$2:AS548-BM548)^2)/(SUM($AH$2:$AH548)-1)),0)</f>
        <v>0</v>
      </c>
      <c r="CH548" s="109" cm="1">
        <f t="array" ref="CH548">IF($AG548,SQRT(SUMPRODUCT($AH$2:$AH548, (AT$2:AT548-BN548)^2)/(SUM($AH$2:$AH548)-1)),0)</f>
        <v>0</v>
      </c>
      <c r="CI548" s="109" cm="1">
        <f t="array" ref="CI548">IF($AG548,SQRT(SUMPRODUCT($AH$2:$AH548, (AU$2:AU548-BO548)^2)/(SUM($AH$2:$AH548)-1)),0)</f>
        <v>0</v>
      </c>
      <c r="CJ548" s="109" cm="1">
        <f t="array" ref="CJ548">IF($AG548,SQRT(SUMPRODUCT($AH$2:$AH548, (AV$2:AV548-BP548)^2)/(SUM($AH$2:$AH548)-1)),0)</f>
        <v>0</v>
      </c>
      <c r="CK548" s="109" cm="1">
        <f t="array" ref="CK548">IF($AG548,SQRT(SUMPRODUCT($AH$2:$AH548, (AW$2:AW548-BQ548)^2)/(SUM($AH$2:$AH548)-1)),0)</f>
        <v>0</v>
      </c>
      <c r="CL548" s="109" cm="1">
        <f t="array" ref="CL548">IF($AG548,SQRT(SUMPRODUCT($AH$2:$AH548, (AX$2:AX548-BR548)^2)/(SUM($AH$2:$AH548)-1)),0)</f>
        <v>0</v>
      </c>
      <c r="CM548" s="109" cm="1">
        <f t="array" ref="CM548">IF($AG548,SQRT(SUMPRODUCT($AH$2:$AH548, (AY$2:AY548-BS548)^2)/(SUM($AH$2:$AH548)-1)),0)</f>
        <v>0</v>
      </c>
      <c r="CN548" s="109" cm="1">
        <f t="array" ref="CN548">IF($AG548,SQRT(SUMPRODUCT($AH$2:$AH548, (AZ$2:AZ548-BT548)^2)/(SUM($AH$2:$AH548)-1)),0)</f>
        <v>0</v>
      </c>
      <c r="CO548" s="109" cm="1">
        <f t="array" ref="CO548">IF($AG548,SQRT(SUMPRODUCT($AH$2:$AH548, (BA$2:BA548-BU548)^2)/(SUM($AH$2:$AH548)-1)),0)</f>
        <v>0</v>
      </c>
    </row>
    <row r="549" spans="34:93" x14ac:dyDescent="0.25">
      <c r="AH549" s="99" t="str">
        <f t="shared" si="130"/>
        <v/>
      </c>
      <c r="AI549" s="11">
        <f t="shared" ca="1" si="139"/>
        <v>0</v>
      </c>
      <c r="AJ549" s="11">
        <f t="shared" ca="1" si="139"/>
        <v>0</v>
      </c>
      <c r="AK549" s="11">
        <f t="shared" ca="1" si="139"/>
        <v>0</v>
      </c>
      <c r="AL549" s="11">
        <f t="shared" ca="1" si="139"/>
        <v>0</v>
      </c>
      <c r="AM549" s="11">
        <f t="shared" ca="1" si="139"/>
        <v>0</v>
      </c>
      <c r="AN549" s="11">
        <f t="shared" ca="1" si="139"/>
        <v>0</v>
      </c>
      <c r="AO549" s="11">
        <f t="shared" ca="1" si="139"/>
        <v>0</v>
      </c>
      <c r="AP549" s="11">
        <f t="shared" ca="1" si="139"/>
        <v>0</v>
      </c>
      <c r="AQ549" s="11">
        <f t="shared" ca="1" si="139"/>
        <v>0</v>
      </c>
      <c r="AR549" s="11">
        <f t="shared" ca="1" si="139"/>
        <v>0</v>
      </c>
      <c r="AS549" s="11">
        <f t="shared" ca="1" si="140"/>
        <v>0</v>
      </c>
      <c r="AT549" s="11">
        <f t="shared" ca="1" si="140"/>
        <v>0</v>
      </c>
      <c r="AU549" s="11">
        <f t="shared" ca="1" si="140"/>
        <v>0</v>
      </c>
      <c r="AV549" s="11">
        <f t="shared" ca="1" si="140"/>
        <v>0</v>
      </c>
      <c r="AW549" s="11">
        <f t="shared" ca="1" si="140"/>
        <v>0</v>
      </c>
      <c r="AX549" s="11">
        <f t="shared" ca="1" si="140"/>
        <v>0</v>
      </c>
      <c r="AY549" s="11">
        <f t="shared" ca="1" si="140"/>
        <v>0</v>
      </c>
      <c r="AZ549" s="11">
        <f t="shared" ca="1" si="140"/>
        <v>0</v>
      </c>
      <c r="BA549" s="11">
        <f t="shared" ca="1" si="140"/>
        <v>0</v>
      </c>
      <c r="BB549" s="11"/>
      <c r="BC549" s="11">
        <f>IF($AG549,SUMPRODUCT(AI$2:AI549,$AH$2:$AH549)/SUM($AH$2:$AH549),0)</f>
        <v>0</v>
      </c>
      <c r="BD549" s="11">
        <f>IF($AG549,SUMPRODUCT(AJ$2:AJ549,$AH$2:$AH549)/SUM($AH$2:$AH549),0)</f>
        <v>0</v>
      </c>
      <c r="BE549" s="11">
        <f>IF($AG549,SUMPRODUCT(AK$2:AK549,$AH$2:$AH549)/SUM($AH$2:$AH549),0)</f>
        <v>0</v>
      </c>
      <c r="BF549" s="11">
        <f>IF($AG549,SUMPRODUCT(AL$2:AL549,$AH$2:$AH549)/SUM($AH$2:$AH549),0)</f>
        <v>0</v>
      </c>
      <c r="BG549" s="11">
        <f>IF($AG549,SUMPRODUCT(AM$2:AM549,$AH$2:$AH549)/SUM($AH$2:$AH549),0)</f>
        <v>0</v>
      </c>
      <c r="BH549" s="11">
        <f>IF($AG549,SUMPRODUCT(AN$2:AN549,$AH$2:$AH549)/SUM($AH$2:$AH549),0)</f>
        <v>0</v>
      </c>
      <c r="BI549" s="11">
        <f>IF($AG549,SUMPRODUCT(AO$2:AO549,$AH$2:$AH549)/SUM($AH$2:$AH549),0)</f>
        <v>0</v>
      </c>
      <c r="BJ549" s="11">
        <f>IF($AG549,SUMPRODUCT(AP$2:AP549,$AH$2:$AH549)/SUM($AH$2:$AH549),0)</f>
        <v>0</v>
      </c>
      <c r="BK549" s="11">
        <f>IF($AG549,SUMPRODUCT(AQ$2:AQ549,$AH$2:$AH549)/SUM($AH$2:$AH549),0)</f>
        <v>0</v>
      </c>
      <c r="BL549" s="11">
        <f>IF($AG549,SUMPRODUCT(AR$2:AR549,$AH$2:$AH549)/SUM($AH$2:$AH549),0)</f>
        <v>0</v>
      </c>
      <c r="BM549" s="11">
        <f>IF($AG549,SUMPRODUCT(AS$2:AS549,$AH$2:$AH549)/SUM($AH$2:$AH549),0)</f>
        <v>0</v>
      </c>
      <c r="BN549" s="11">
        <f>IF($AG549,SUMPRODUCT(AT$2:AT549,$AH$2:$AH549)/SUM($AH$2:$AH549),0)</f>
        <v>0</v>
      </c>
      <c r="BO549" s="11">
        <f>IF($AG549,SUMPRODUCT(AU$2:AU549,$AH$2:$AH549)/SUM($AH$2:$AH549),0)</f>
        <v>0</v>
      </c>
      <c r="BP549" s="11">
        <f>IF($AG549,SUMPRODUCT(AV$2:AV549,$AH$2:$AH549)/SUM($AH$2:$AH549),0)</f>
        <v>0</v>
      </c>
      <c r="BQ549" s="11">
        <f>IF($AG549,SUMPRODUCT(AW$2:AW549,$AH$2:$AH549)/SUM($AH$2:$AH549),0)</f>
        <v>0</v>
      </c>
      <c r="BR549" s="11">
        <f>IF($AG549,SUMPRODUCT(AX$2:AX549,$AH$2:$AH549)/SUM($AH$2:$AH549),0)</f>
        <v>0</v>
      </c>
      <c r="BS549" s="11">
        <f>IF($AG549,SUMPRODUCT(AY$2:AY549,$AH$2:$AH549)/SUM($AH$2:$AH549),0)</f>
        <v>0</v>
      </c>
      <c r="BT549" s="11">
        <f>IF($AG549,SUMPRODUCT(AZ$2:AZ549,$AH$2:$AH549)/SUM($AH$2:$AH549),0)</f>
        <v>0</v>
      </c>
      <c r="BU549" s="11">
        <f>IF($AG549,SUMPRODUCT(BA$2:BA549,$AH$2:$AH549)/SUM($AH$2:$AH549),0)</f>
        <v>0</v>
      </c>
      <c r="BV549" s="11"/>
      <c r="BW549" s="109" cm="1">
        <f t="array" ref="BW549">IF($AG549,SQRT(SUMPRODUCT($AH$2:$AH549, (AI$2:AI549-BC549)^2)/(SUM($AH$2:$AH549)-1)),0)</f>
        <v>0</v>
      </c>
      <c r="BX549" s="109" cm="1">
        <f t="array" ref="BX549">IF($AG549,SQRT(SUMPRODUCT($AH$2:$AH549, (AJ$2:AJ549-BD549)^2)/(SUM($AH$2:$AH549)-1)),0)</f>
        <v>0</v>
      </c>
      <c r="BY549" s="109" cm="1">
        <f t="array" ref="BY549">IF($AG549,SQRT(SUMPRODUCT($AH$2:$AH549, (AK$2:AK549-BE549)^2)/(SUM($AH$2:$AH549)-1)),0)</f>
        <v>0</v>
      </c>
      <c r="BZ549" s="109" cm="1">
        <f t="array" ref="BZ549">IF($AG549,SQRT(SUMPRODUCT($AH$2:$AH549, (AL$2:AL549-BF549)^2)/(SUM($AH$2:$AH549)-1)),0)</f>
        <v>0</v>
      </c>
      <c r="CA549" s="109" cm="1">
        <f t="array" ref="CA549">IF($AG549,SQRT(SUMPRODUCT($AH$2:$AH549, (AM$2:AM549-BG549)^2)/(SUM($AH$2:$AH549)-1)),0)</f>
        <v>0</v>
      </c>
      <c r="CB549" s="109" cm="1">
        <f t="array" ref="CB549">IF($AG549,SQRT(SUMPRODUCT($AH$2:$AH549, (AN$2:AN549-BH549)^2)/(SUM($AH$2:$AH549)-1)),0)</f>
        <v>0</v>
      </c>
      <c r="CC549" s="109" cm="1">
        <f t="array" ref="CC549">IF($AG549,SQRT(SUMPRODUCT($AH$2:$AH549, (AO$2:AO549-BI549)^2)/(SUM($AH$2:$AH549)-1)),0)</f>
        <v>0</v>
      </c>
      <c r="CD549" s="109" cm="1">
        <f t="array" ref="CD549">IF($AG549,SQRT(SUMPRODUCT($AH$2:$AH549, (AP$2:AP549-BJ549)^2)/(SUM($AH$2:$AH549)-1)),0)</f>
        <v>0</v>
      </c>
      <c r="CE549" s="109" cm="1">
        <f t="array" ref="CE549">IF($AG549,SQRT(SUMPRODUCT($AH$2:$AH549, (AQ$2:AQ549-BK549)^2)/(SUM($AH$2:$AH549)-1)),0)</f>
        <v>0</v>
      </c>
      <c r="CF549" s="109" cm="1">
        <f t="array" ref="CF549">IF($AG549,SQRT(SUMPRODUCT($AH$2:$AH549, (AR$2:AR549-BL549)^2)/(SUM($AH$2:$AH549)-1)),0)</f>
        <v>0</v>
      </c>
      <c r="CG549" s="109" cm="1">
        <f t="array" ref="CG549">IF($AG549,SQRT(SUMPRODUCT($AH$2:$AH549, (AS$2:AS549-BM549)^2)/(SUM($AH$2:$AH549)-1)),0)</f>
        <v>0</v>
      </c>
      <c r="CH549" s="109" cm="1">
        <f t="array" ref="CH549">IF($AG549,SQRT(SUMPRODUCT($AH$2:$AH549, (AT$2:AT549-BN549)^2)/(SUM($AH$2:$AH549)-1)),0)</f>
        <v>0</v>
      </c>
      <c r="CI549" s="109" cm="1">
        <f t="array" ref="CI549">IF($AG549,SQRT(SUMPRODUCT($AH$2:$AH549, (AU$2:AU549-BO549)^2)/(SUM($AH$2:$AH549)-1)),0)</f>
        <v>0</v>
      </c>
      <c r="CJ549" s="109" cm="1">
        <f t="array" ref="CJ549">IF($AG549,SQRT(SUMPRODUCT($AH$2:$AH549, (AV$2:AV549-BP549)^2)/(SUM($AH$2:$AH549)-1)),0)</f>
        <v>0</v>
      </c>
      <c r="CK549" s="109" cm="1">
        <f t="array" ref="CK549">IF($AG549,SQRT(SUMPRODUCT($AH$2:$AH549, (AW$2:AW549-BQ549)^2)/(SUM($AH$2:$AH549)-1)),0)</f>
        <v>0</v>
      </c>
      <c r="CL549" s="109" cm="1">
        <f t="array" ref="CL549">IF($AG549,SQRT(SUMPRODUCT($AH$2:$AH549, (AX$2:AX549-BR549)^2)/(SUM($AH$2:$AH549)-1)),0)</f>
        <v>0</v>
      </c>
      <c r="CM549" s="109" cm="1">
        <f t="array" ref="CM549">IF($AG549,SQRT(SUMPRODUCT($AH$2:$AH549, (AY$2:AY549-BS549)^2)/(SUM($AH$2:$AH549)-1)),0)</f>
        <v>0</v>
      </c>
      <c r="CN549" s="109" cm="1">
        <f t="array" ref="CN549">IF($AG549,SQRT(SUMPRODUCT($AH$2:$AH549, (AZ$2:AZ549-BT549)^2)/(SUM($AH$2:$AH549)-1)),0)</f>
        <v>0</v>
      </c>
      <c r="CO549" s="109" cm="1">
        <f t="array" ref="CO549">IF($AG549,SQRT(SUMPRODUCT($AH$2:$AH549, (BA$2:BA549-BU549)^2)/(SUM($AH$2:$AH549)-1)),0)</f>
        <v>0</v>
      </c>
    </row>
    <row r="550" spans="34:93" x14ac:dyDescent="0.25">
      <c r="AH550" s="99" t="str">
        <f t="shared" si="130"/>
        <v/>
      </c>
      <c r="AI550" s="11">
        <f t="shared" ca="1" si="139"/>
        <v>0</v>
      </c>
      <c r="AJ550" s="11">
        <f t="shared" ca="1" si="139"/>
        <v>0</v>
      </c>
      <c r="AK550" s="11">
        <f t="shared" ca="1" si="139"/>
        <v>0</v>
      </c>
      <c r="AL550" s="11">
        <f t="shared" ca="1" si="139"/>
        <v>0</v>
      </c>
      <c r="AM550" s="11">
        <f t="shared" ca="1" si="139"/>
        <v>0</v>
      </c>
      <c r="AN550" s="11">
        <f t="shared" ca="1" si="139"/>
        <v>0</v>
      </c>
      <c r="AO550" s="11">
        <f t="shared" ca="1" si="139"/>
        <v>0</v>
      </c>
      <c r="AP550" s="11">
        <f t="shared" ca="1" si="139"/>
        <v>0</v>
      </c>
      <c r="AQ550" s="11">
        <f t="shared" ca="1" si="139"/>
        <v>0</v>
      </c>
      <c r="AR550" s="11">
        <f t="shared" ca="1" si="139"/>
        <v>0</v>
      </c>
      <c r="AS550" s="11">
        <f t="shared" ca="1" si="140"/>
        <v>0</v>
      </c>
      <c r="AT550" s="11">
        <f t="shared" ca="1" si="140"/>
        <v>0</v>
      </c>
      <c r="AU550" s="11">
        <f t="shared" ca="1" si="140"/>
        <v>0</v>
      </c>
      <c r="AV550" s="11">
        <f t="shared" ca="1" si="140"/>
        <v>0</v>
      </c>
      <c r="AW550" s="11">
        <f t="shared" ca="1" si="140"/>
        <v>0</v>
      </c>
      <c r="AX550" s="11">
        <f t="shared" ca="1" si="140"/>
        <v>0</v>
      </c>
      <c r="AY550" s="11">
        <f t="shared" ca="1" si="140"/>
        <v>0</v>
      </c>
      <c r="AZ550" s="11">
        <f t="shared" ca="1" si="140"/>
        <v>0</v>
      </c>
      <c r="BA550" s="11">
        <f t="shared" ca="1" si="140"/>
        <v>0</v>
      </c>
      <c r="BB550" s="11"/>
      <c r="BC550" s="11">
        <f>IF($AG550,SUMPRODUCT(AI$2:AI550,$AH$2:$AH550)/SUM($AH$2:$AH550),0)</f>
        <v>0</v>
      </c>
      <c r="BD550" s="11">
        <f>IF($AG550,SUMPRODUCT(AJ$2:AJ550,$AH$2:$AH550)/SUM($AH$2:$AH550),0)</f>
        <v>0</v>
      </c>
      <c r="BE550" s="11">
        <f>IF($AG550,SUMPRODUCT(AK$2:AK550,$AH$2:$AH550)/SUM($AH$2:$AH550),0)</f>
        <v>0</v>
      </c>
      <c r="BF550" s="11">
        <f>IF($AG550,SUMPRODUCT(AL$2:AL550,$AH$2:$AH550)/SUM($AH$2:$AH550),0)</f>
        <v>0</v>
      </c>
      <c r="BG550" s="11">
        <f>IF($AG550,SUMPRODUCT(AM$2:AM550,$AH$2:$AH550)/SUM($AH$2:$AH550),0)</f>
        <v>0</v>
      </c>
      <c r="BH550" s="11">
        <f>IF($AG550,SUMPRODUCT(AN$2:AN550,$AH$2:$AH550)/SUM($AH$2:$AH550),0)</f>
        <v>0</v>
      </c>
      <c r="BI550" s="11">
        <f>IF($AG550,SUMPRODUCT(AO$2:AO550,$AH$2:$AH550)/SUM($AH$2:$AH550),0)</f>
        <v>0</v>
      </c>
      <c r="BJ550" s="11">
        <f>IF($AG550,SUMPRODUCT(AP$2:AP550,$AH$2:$AH550)/SUM($AH$2:$AH550),0)</f>
        <v>0</v>
      </c>
      <c r="BK550" s="11">
        <f>IF($AG550,SUMPRODUCT(AQ$2:AQ550,$AH$2:$AH550)/SUM($AH$2:$AH550),0)</f>
        <v>0</v>
      </c>
      <c r="BL550" s="11">
        <f>IF($AG550,SUMPRODUCT(AR$2:AR550,$AH$2:$AH550)/SUM($AH$2:$AH550),0)</f>
        <v>0</v>
      </c>
      <c r="BM550" s="11">
        <f>IF($AG550,SUMPRODUCT(AS$2:AS550,$AH$2:$AH550)/SUM($AH$2:$AH550),0)</f>
        <v>0</v>
      </c>
      <c r="BN550" s="11">
        <f>IF($AG550,SUMPRODUCT(AT$2:AT550,$AH$2:$AH550)/SUM($AH$2:$AH550),0)</f>
        <v>0</v>
      </c>
      <c r="BO550" s="11">
        <f>IF($AG550,SUMPRODUCT(AU$2:AU550,$AH$2:$AH550)/SUM($AH$2:$AH550),0)</f>
        <v>0</v>
      </c>
      <c r="BP550" s="11">
        <f>IF($AG550,SUMPRODUCT(AV$2:AV550,$AH$2:$AH550)/SUM($AH$2:$AH550),0)</f>
        <v>0</v>
      </c>
      <c r="BQ550" s="11">
        <f>IF($AG550,SUMPRODUCT(AW$2:AW550,$AH$2:$AH550)/SUM($AH$2:$AH550),0)</f>
        <v>0</v>
      </c>
      <c r="BR550" s="11">
        <f>IF($AG550,SUMPRODUCT(AX$2:AX550,$AH$2:$AH550)/SUM($AH$2:$AH550),0)</f>
        <v>0</v>
      </c>
      <c r="BS550" s="11">
        <f>IF($AG550,SUMPRODUCT(AY$2:AY550,$AH$2:$AH550)/SUM($AH$2:$AH550),0)</f>
        <v>0</v>
      </c>
      <c r="BT550" s="11">
        <f>IF($AG550,SUMPRODUCT(AZ$2:AZ550,$AH$2:$AH550)/SUM($AH$2:$AH550),0)</f>
        <v>0</v>
      </c>
      <c r="BU550" s="11">
        <f>IF($AG550,SUMPRODUCT(BA$2:BA550,$AH$2:$AH550)/SUM($AH$2:$AH550),0)</f>
        <v>0</v>
      </c>
      <c r="BV550" s="11"/>
      <c r="BW550" s="109" cm="1">
        <f t="array" ref="BW550">IF($AG550,SQRT(SUMPRODUCT($AH$2:$AH550, (AI$2:AI550-BC550)^2)/(SUM($AH$2:$AH550)-1)),0)</f>
        <v>0</v>
      </c>
      <c r="BX550" s="109" cm="1">
        <f t="array" ref="BX550">IF($AG550,SQRT(SUMPRODUCT($AH$2:$AH550, (AJ$2:AJ550-BD550)^2)/(SUM($AH$2:$AH550)-1)),0)</f>
        <v>0</v>
      </c>
      <c r="BY550" s="109" cm="1">
        <f t="array" ref="BY550">IF($AG550,SQRT(SUMPRODUCT($AH$2:$AH550, (AK$2:AK550-BE550)^2)/(SUM($AH$2:$AH550)-1)),0)</f>
        <v>0</v>
      </c>
      <c r="BZ550" s="109" cm="1">
        <f t="array" ref="BZ550">IF($AG550,SQRT(SUMPRODUCT($AH$2:$AH550, (AL$2:AL550-BF550)^2)/(SUM($AH$2:$AH550)-1)),0)</f>
        <v>0</v>
      </c>
      <c r="CA550" s="109" cm="1">
        <f t="array" ref="CA550">IF($AG550,SQRT(SUMPRODUCT($AH$2:$AH550, (AM$2:AM550-BG550)^2)/(SUM($AH$2:$AH550)-1)),0)</f>
        <v>0</v>
      </c>
      <c r="CB550" s="109" cm="1">
        <f t="array" ref="CB550">IF($AG550,SQRT(SUMPRODUCT($AH$2:$AH550, (AN$2:AN550-BH550)^2)/(SUM($AH$2:$AH550)-1)),0)</f>
        <v>0</v>
      </c>
      <c r="CC550" s="109" cm="1">
        <f t="array" ref="CC550">IF($AG550,SQRT(SUMPRODUCT($AH$2:$AH550, (AO$2:AO550-BI550)^2)/(SUM($AH$2:$AH550)-1)),0)</f>
        <v>0</v>
      </c>
      <c r="CD550" s="109" cm="1">
        <f t="array" ref="CD550">IF($AG550,SQRT(SUMPRODUCT($AH$2:$AH550, (AP$2:AP550-BJ550)^2)/(SUM($AH$2:$AH550)-1)),0)</f>
        <v>0</v>
      </c>
      <c r="CE550" s="109" cm="1">
        <f t="array" ref="CE550">IF($AG550,SQRT(SUMPRODUCT($AH$2:$AH550, (AQ$2:AQ550-BK550)^2)/(SUM($AH$2:$AH550)-1)),0)</f>
        <v>0</v>
      </c>
      <c r="CF550" s="109" cm="1">
        <f t="array" ref="CF550">IF($AG550,SQRT(SUMPRODUCT($AH$2:$AH550, (AR$2:AR550-BL550)^2)/(SUM($AH$2:$AH550)-1)),0)</f>
        <v>0</v>
      </c>
      <c r="CG550" s="109" cm="1">
        <f t="array" ref="CG550">IF($AG550,SQRT(SUMPRODUCT($AH$2:$AH550, (AS$2:AS550-BM550)^2)/(SUM($AH$2:$AH550)-1)),0)</f>
        <v>0</v>
      </c>
      <c r="CH550" s="109" cm="1">
        <f t="array" ref="CH550">IF($AG550,SQRT(SUMPRODUCT($AH$2:$AH550, (AT$2:AT550-BN550)^2)/(SUM($AH$2:$AH550)-1)),0)</f>
        <v>0</v>
      </c>
      <c r="CI550" s="109" cm="1">
        <f t="array" ref="CI550">IF($AG550,SQRT(SUMPRODUCT($AH$2:$AH550, (AU$2:AU550-BO550)^2)/(SUM($AH$2:$AH550)-1)),0)</f>
        <v>0</v>
      </c>
      <c r="CJ550" s="109" cm="1">
        <f t="array" ref="CJ550">IF($AG550,SQRT(SUMPRODUCT($AH$2:$AH550, (AV$2:AV550-BP550)^2)/(SUM($AH$2:$AH550)-1)),0)</f>
        <v>0</v>
      </c>
      <c r="CK550" s="109" cm="1">
        <f t="array" ref="CK550">IF($AG550,SQRT(SUMPRODUCT($AH$2:$AH550, (AW$2:AW550-BQ550)^2)/(SUM($AH$2:$AH550)-1)),0)</f>
        <v>0</v>
      </c>
      <c r="CL550" s="109" cm="1">
        <f t="array" ref="CL550">IF($AG550,SQRT(SUMPRODUCT($AH$2:$AH550, (AX$2:AX550-BR550)^2)/(SUM($AH$2:$AH550)-1)),0)</f>
        <v>0</v>
      </c>
      <c r="CM550" s="109" cm="1">
        <f t="array" ref="CM550">IF($AG550,SQRT(SUMPRODUCT($AH$2:$AH550, (AY$2:AY550-BS550)^2)/(SUM($AH$2:$AH550)-1)),0)</f>
        <v>0</v>
      </c>
      <c r="CN550" s="109" cm="1">
        <f t="array" ref="CN550">IF($AG550,SQRT(SUMPRODUCT($AH$2:$AH550, (AZ$2:AZ550-BT550)^2)/(SUM($AH$2:$AH550)-1)),0)</f>
        <v>0</v>
      </c>
      <c r="CO550" s="109" cm="1">
        <f t="array" ref="CO550">IF($AG550,SQRT(SUMPRODUCT($AH$2:$AH550, (BA$2:BA550-BU550)^2)/(SUM($AH$2:$AH550)-1)),0)</f>
        <v>0</v>
      </c>
    </row>
    <row r="551" spans="34:93" x14ac:dyDescent="0.25">
      <c r="AH551" s="99" t="str">
        <f t="shared" si="130"/>
        <v/>
      </c>
      <c r="AI551" s="11">
        <f t="shared" ca="1" si="139"/>
        <v>0</v>
      </c>
      <c r="AJ551" s="11">
        <f t="shared" ca="1" si="139"/>
        <v>0</v>
      </c>
      <c r="AK551" s="11">
        <f t="shared" ca="1" si="139"/>
        <v>0</v>
      </c>
      <c r="AL551" s="11">
        <f t="shared" ca="1" si="139"/>
        <v>0</v>
      </c>
      <c r="AM551" s="11">
        <f t="shared" ca="1" si="139"/>
        <v>0</v>
      </c>
      <c r="AN551" s="11">
        <f t="shared" ca="1" si="139"/>
        <v>0</v>
      </c>
      <c r="AO551" s="11">
        <f t="shared" ca="1" si="139"/>
        <v>0</v>
      </c>
      <c r="AP551" s="11">
        <f t="shared" ca="1" si="139"/>
        <v>0</v>
      </c>
      <c r="AQ551" s="11">
        <f t="shared" ca="1" si="139"/>
        <v>0</v>
      </c>
      <c r="AR551" s="11">
        <f t="shared" ca="1" si="139"/>
        <v>0</v>
      </c>
      <c r="AS551" s="11">
        <f t="shared" ca="1" si="140"/>
        <v>0</v>
      </c>
      <c r="AT551" s="11">
        <f t="shared" ca="1" si="140"/>
        <v>0</v>
      </c>
      <c r="AU551" s="11">
        <f t="shared" ca="1" si="140"/>
        <v>0</v>
      </c>
      <c r="AV551" s="11">
        <f t="shared" ca="1" si="140"/>
        <v>0</v>
      </c>
      <c r="AW551" s="11">
        <f t="shared" ca="1" si="140"/>
        <v>0</v>
      </c>
      <c r="AX551" s="11">
        <f t="shared" ca="1" si="140"/>
        <v>0</v>
      </c>
      <c r="AY551" s="11">
        <f t="shared" ca="1" si="140"/>
        <v>0</v>
      </c>
      <c r="AZ551" s="11">
        <f t="shared" ca="1" si="140"/>
        <v>0</v>
      </c>
      <c r="BA551" s="11">
        <f t="shared" ca="1" si="140"/>
        <v>0</v>
      </c>
      <c r="BB551" s="11"/>
      <c r="BC551" s="11">
        <f>IF($AG551,SUMPRODUCT(AI$2:AI551,$AH$2:$AH551)/SUM($AH$2:$AH551),0)</f>
        <v>0</v>
      </c>
      <c r="BD551" s="11">
        <f>IF($AG551,SUMPRODUCT(AJ$2:AJ551,$AH$2:$AH551)/SUM($AH$2:$AH551),0)</f>
        <v>0</v>
      </c>
      <c r="BE551" s="11">
        <f>IF($AG551,SUMPRODUCT(AK$2:AK551,$AH$2:$AH551)/SUM($AH$2:$AH551),0)</f>
        <v>0</v>
      </c>
      <c r="BF551" s="11">
        <f>IF($AG551,SUMPRODUCT(AL$2:AL551,$AH$2:$AH551)/SUM($AH$2:$AH551),0)</f>
        <v>0</v>
      </c>
      <c r="BG551" s="11">
        <f>IF($AG551,SUMPRODUCT(AM$2:AM551,$AH$2:$AH551)/SUM($AH$2:$AH551),0)</f>
        <v>0</v>
      </c>
      <c r="BH551" s="11">
        <f>IF($AG551,SUMPRODUCT(AN$2:AN551,$AH$2:$AH551)/SUM($AH$2:$AH551),0)</f>
        <v>0</v>
      </c>
      <c r="BI551" s="11">
        <f>IF($AG551,SUMPRODUCT(AO$2:AO551,$AH$2:$AH551)/SUM($AH$2:$AH551),0)</f>
        <v>0</v>
      </c>
      <c r="BJ551" s="11">
        <f>IF($AG551,SUMPRODUCT(AP$2:AP551,$AH$2:$AH551)/SUM($AH$2:$AH551),0)</f>
        <v>0</v>
      </c>
      <c r="BK551" s="11">
        <f>IF($AG551,SUMPRODUCT(AQ$2:AQ551,$AH$2:$AH551)/SUM($AH$2:$AH551),0)</f>
        <v>0</v>
      </c>
      <c r="BL551" s="11">
        <f>IF($AG551,SUMPRODUCT(AR$2:AR551,$AH$2:$AH551)/SUM($AH$2:$AH551),0)</f>
        <v>0</v>
      </c>
      <c r="BM551" s="11">
        <f>IF($AG551,SUMPRODUCT(AS$2:AS551,$AH$2:$AH551)/SUM($AH$2:$AH551),0)</f>
        <v>0</v>
      </c>
      <c r="BN551" s="11">
        <f>IF($AG551,SUMPRODUCT(AT$2:AT551,$AH$2:$AH551)/SUM($AH$2:$AH551),0)</f>
        <v>0</v>
      </c>
      <c r="BO551" s="11">
        <f>IF($AG551,SUMPRODUCT(AU$2:AU551,$AH$2:$AH551)/SUM($AH$2:$AH551),0)</f>
        <v>0</v>
      </c>
      <c r="BP551" s="11">
        <f>IF($AG551,SUMPRODUCT(AV$2:AV551,$AH$2:$AH551)/SUM($AH$2:$AH551),0)</f>
        <v>0</v>
      </c>
      <c r="BQ551" s="11">
        <f>IF($AG551,SUMPRODUCT(AW$2:AW551,$AH$2:$AH551)/SUM($AH$2:$AH551),0)</f>
        <v>0</v>
      </c>
      <c r="BR551" s="11">
        <f>IF($AG551,SUMPRODUCT(AX$2:AX551,$AH$2:$AH551)/SUM($AH$2:$AH551),0)</f>
        <v>0</v>
      </c>
      <c r="BS551" s="11">
        <f>IF($AG551,SUMPRODUCT(AY$2:AY551,$AH$2:$AH551)/SUM($AH$2:$AH551),0)</f>
        <v>0</v>
      </c>
      <c r="BT551" s="11">
        <f>IF($AG551,SUMPRODUCT(AZ$2:AZ551,$AH$2:$AH551)/SUM($AH$2:$AH551),0)</f>
        <v>0</v>
      </c>
      <c r="BU551" s="11">
        <f>IF($AG551,SUMPRODUCT(BA$2:BA551,$AH$2:$AH551)/SUM($AH$2:$AH551),0)</f>
        <v>0</v>
      </c>
      <c r="BV551" s="11"/>
      <c r="BW551" s="109" cm="1">
        <f t="array" ref="BW551">IF($AG551,SQRT(SUMPRODUCT($AH$2:$AH551, (AI$2:AI551-BC551)^2)/(SUM($AH$2:$AH551)-1)),0)</f>
        <v>0</v>
      </c>
      <c r="BX551" s="109" cm="1">
        <f t="array" ref="BX551">IF($AG551,SQRT(SUMPRODUCT($AH$2:$AH551, (AJ$2:AJ551-BD551)^2)/(SUM($AH$2:$AH551)-1)),0)</f>
        <v>0</v>
      </c>
      <c r="BY551" s="109" cm="1">
        <f t="array" ref="BY551">IF($AG551,SQRT(SUMPRODUCT($AH$2:$AH551, (AK$2:AK551-BE551)^2)/(SUM($AH$2:$AH551)-1)),0)</f>
        <v>0</v>
      </c>
      <c r="BZ551" s="109" cm="1">
        <f t="array" ref="BZ551">IF($AG551,SQRT(SUMPRODUCT($AH$2:$AH551, (AL$2:AL551-BF551)^2)/(SUM($AH$2:$AH551)-1)),0)</f>
        <v>0</v>
      </c>
      <c r="CA551" s="109" cm="1">
        <f t="array" ref="CA551">IF($AG551,SQRT(SUMPRODUCT($AH$2:$AH551, (AM$2:AM551-BG551)^2)/(SUM($AH$2:$AH551)-1)),0)</f>
        <v>0</v>
      </c>
      <c r="CB551" s="109" cm="1">
        <f t="array" ref="CB551">IF($AG551,SQRT(SUMPRODUCT($AH$2:$AH551, (AN$2:AN551-BH551)^2)/(SUM($AH$2:$AH551)-1)),0)</f>
        <v>0</v>
      </c>
      <c r="CC551" s="109" cm="1">
        <f t="array" ref="CC551">IF($AG551,SQRT(SUMPRODUCT($AH$2:$AH551, (AO$2:AO551-BI551)^2)/(SUM($AH$2:$AH551)-1)),0)</f>
        <v>0</v>
      </c>
      <c r="CD551" s="109" cm="1">
        <f t="array" ref="CD551">IF($AG551,SQRT(SUMPRODUCT($AH$2:$AH551, (AP$2:AP551-BJ551)^2)/(SUM($AH$2:$AH551)-1)),0)</f>
        <v>0</v>
      </c>
      <c r="CE551" s="109" cm="1">
        <f t="array" ref="CE551">IF($AG551,SQRT(SUMPRODUCT($AH$2:$AH551, (AQ$2:AQ551-BK551)^2)/(SUM($AH$2:$AH551)-1)),0)</f>
        <v>0</v>
      </c>
      <c r="CF551" s="109" cm="1">
        <f t="array" ref="CF551">IF($AG551,SQRT(SUMPRODUCT($AH$2:$AH551, (AR$2:AR551-BL551)^2)/(SUM($AH$2:$AH551)-1)),0)</f>
        <v>0</v>
      </c>
      <c r="CG551" s="109" cm="1">
        <f t="array" ref="CG551">IF($AG551,SQRT(SUMPRODUCT($AH$2:$AH551, (AS$2:AS551-BM551)^2)/(SUM($AH$2:$AH551)-1)),0)</f>
        <v>0</v>
      </c>
      <c r="CH551" s="109" cm="1">
        <f t="array" ref="CH551">IF($AG551,SQRT(SUMPRODUCT($AH$2:$AH551, (AT$2:AT551-BN551)^2)/(SUM($AH$2:$AH551)-1)),0)</f>
        <v>0</v>
      </c>
      <c r="CI551" s="109" cm="1">
        <f t="array" ref="CI551">IF($AG551,SQRT(SUMPRODUCT($AH$2:$AH551, (AU$2:AU551-BO551)^2)/(SUM($AH$2:$AH551)-1)),0)</f>
        <v>0</v>
      </c>
      <c r="CJ551" s="109" cm="1">
        <f t="array" ref="CJ551">IF($AG551,SQRT(SUMPRODUCT($AH$2:$AH551, (AV$2:AV551-BP551)^2)/(SUM($AH$2:$AH551)-1)),0)</f>
        <v>0</v>
      </c>
      <c r="CK551" s="109" cm="1">
        <f t="array" ref="CK551">IF($AG551,SQRT(SUMPRODUCT($AH$2:$AH551, (AW$2:AW551-BQ551)^2)/(SUM($AH$2:$AH551)-1)),0)</f>
        <v>0</v>
      </c>
      <c r="CL551" s="109" cm="1">
        <f t="array" ref="CL551">IF($AG551,SQRT(SUMPRODUCT($AH$2:$AH551, (AX$2:AX551-BR551)^2)/(SUM($AH$2:$AH551)-1)),0)</f>
        <v>0</v>
      </c>
      <c r="CM551" s="109" cm="1">
        <f t="array" ref="CM551">IF($AG551,SQRT(SUMPRODUCT($AH$2:$AH551, (AY$2:AY551-BS551)^2)/(SUM($AH$2:$AH551)-1)),0)</f>
        <v>0</v>
      </c>
      <c r="CN551" s="109" cm="1">
        <f t="array" ref="CN551">IF($AG551,SQRT(SUMPRODUCT($AH$2:$AH551, (AZ$2:AZ551-BT551)^2)/(SUM($AH$2:$AH551)-1)),0)</f>
        <v>0</v>
      </c>
      <c r="CO551" s="109" cm="1">
        <f t="array" ref="CO551">IF($AG551,SQRT(SUMPRODUCT($AH$2:$AH551, (BA$2:BA551-BU551)^2)/(SUM($AH$2:$AH551)-1)),0)</f>
        <v>0</v>
      </c>
    </row>
    <row r="552" spans="34:93" x14ac:dyDescent="0.25">
      <c r="AH552" s="99" t="str">
        <f t="shared" si="130"/>
        <v/>
      </c>
      <c r="AI552" s="11">
        <f t="shared" ref="AI552:AR561" ca="1" si="141">IF(AI$1&lt;&gt;0,SUMIFS(INDIRECT(AI$1), Fecha,$AG552),0)</f>
        <v>0</v>
      </c>
      <c r="AJ552" s="11">
        <f t="shared" ca="1" si="141"/>
        <v>0</v>
      </c>
      <c r="AK552" s="11">
        <f t="shared" ca="1" si="141"/>
        <v>0</v>
      </c>
      <c r="AL552" s="11">
        <f t="shared" ca="1" si="141"/>
        <v>0</v>
      </c>
      <c r="AM552" s="11">
        <f t="shared" ca="1" si="141"/>
        <v>0</v>
      </c>
      <c r="AN552" s="11">
        <f t="shared" ca="1" si="141"/>
        <v>0</v>
      </c>
      <c r="AO552" s="11">
        <f t="shared" ca="1" si="141"/>
        <v>0</v>
      </c>
      <c r="AP552" s="11">
        <f t="shared" ca="1" si="141"/>
        <v>0</v>
      </c>
      <c r="AQ552" s="11">
        <f t="shared" ca="1" si="141"/>
        <v>0</v>
      </c>
      <c r="AR552" s="11">
        <f t="shared" ca="1" si="141"/>
        <v>0</v>
      </c>
      <c r="AS552" s="11">
        <f t="shared" ref="AS552:BA561" ca="1" si="142">IF(AS$1&lt;&gt;0,SUMIFS(INDIRECT(AS$1), Fecha,$AG552),0)</f>
        <v>0</v>
      </c>
      <c r="AT552" s="11">
        <f t="shared" ca="1" si="142"/>
        <v>0</v>
      </c>
      <c r="AU552" s="11">
        <f t="shared" ca="1" si="142"/>
        <v>0</v>
      </c>
      <c r="AV552" s="11">
        <f t="shared" ca="1" si="142"/>
        <v>0</v>
      </c>
      <c r="AW552" s="11">
        <f t="shared" ca="1" si="142"/>
        <v>0</v>
      </c>
      <c r="AX552" s="11">
        <f t="shared" ca="1" si="142"/>
        <v>0</v>
      </c>
      <c r="AY552" s="11">
        <f t="shared" ca="1" si="142"/>
        <v>0</v>
      </c>
      <c r="AZ552" s="11">
        <f t="shared" ca="1" si="142"/>
        <v>0</v>
      </c>
      <c r="BA552" s="11">
        <f t="shared" ca="1" si="142"/>
        <v>0</v>
      </c>
      <c r="BB552" s="11"/>
      <c r="BC552" s="11">
        <f>IF($AG552,SUMPRODUCT(AI$2:AI552,$AH$2:$AH552)/SUM($AH$2:$AH552),0)</f>
        <v>0</v>
      </c>
      <c r="BD552" s="11">
        <f>IF($AG552,SUMPRODUCT(AJ$2:AJ552,$AH$2:$AH552)/SUM($AH$2:$AH552),0)</f>
        <v>0</v>
      </c>
      <c r="BE552" s="11">
        <f>IF($AG552,SUMPRODUCT(AK$2:AK552,$AH$2:$AH552)/SUM($AH$2:$AH552),0)</f>
        <v>0</v>
      </c>
      <c r="BF552" s="11">
        <f>IF($AG552,SUMPRODUCT(AL$2:AL552,$AH$2:$AH552)/SUM($AH$2:$AH552),0)</f>
        <v>0</v>
      </c>
      <c r="BG552" s="11">
        <f>IF($AG552,SUMPRODUCT(AM$2:AM552,$AH$2:$AH552)/SUM($AH$2:$AH552),0)</f>
        <v>0</v>
      </c>
      <c r="BH552" s="11">
        <f>IF($AG552,SUMPRODUCT(AN$2:AN552,$AH$2:$AH552)/SUM($AH$2:$AH552),0)</f>
        <v>0</v>
      </c>
      <c r="BI552" s="11">
        <f>IF($AG552,SUMPRODUCT(AO$2:AO552,$AH$2:$AH552)/SUM($AH$2:$AH552),0)</f>
        <v>0</v>
      </c>
      <c r="BJ552" s="11">
        <f>IF($AG552,SUMPRODUCT(AP$2:AP552,$AH$2:$AH552)/SUM($AH$2:$AH552),0)</f>
        <v>0</v>
      </c>
      <c r="BK552" s="11">
        <f>IF($AG552,SUMPRODUCT(AQ$2:AQ552,$AH$2:$AH552)/SUM($AH$2:$AH552),0)</f>
        <v>0</v>
      </c>
      <c r="BL552" s="11">
        <f>IF($AG552,SUMPRODUCT(AR$2:AR552,$AH$2:$AH552)/SUM($AH$2:$AH552),0)</f>
        <v>0</v>
      </c>
      <c r="BM552" s="11">
        <f>IF($AG552,SUMPRODUCT(AS$2:AS552,$AH$2:$AH552)/SUM($AH$2:$AH552),0)</f>
        <v>0</v>
      </c>
      <c r="BN552" s="11">
        <f>IF($AG552,SUMPRODUCT(AT$2:AT552,$AH$2:$AH552)/SUM($AH$2:$AH552),0)</f>
        <v>0</v>
      </c>
      <c r="BO552" s="11">
        <f>IF($AG552,SUMPRODUCT(AU$2:AU552,$AH$2:$AH552)/SUM($AH$2:$AH552),0)</f>
        <v>0</v>
      </c>
      <c r="BP552" s="11">
        <f>IF($AG552,SUMPRODUCT(AV$2:AV552,$AH$2:$AH552)/SUM($AH$2:$AH552),0)</f>
        <v>0</v>
      </c>
      <c r="BQ552" s="11">
        <f>IF($AG552,SUMPRODUCT(AW$2:AW552,$AH$2:$AH552)/SUM($AH$2:$AH552),0)</f>
        <v>0</v>
      </c>
      <c r="BR552" s="11">
        <f>IF($AG552,SUMPRODUCT(AX$2:AX552,$AH$2:$AH552)/SUM($AH$2:$AH552),0)</f>
        <v>0</v>
      </c>
      <c r="BS552" s="11">
        <f>IF($AG552,SUMPRODUCT(AY$2:AY552,$AH$2:$AH552)/SUM($AH$2:$AH552),0)</f>
        <v>0</v>
      </c>
      <c r="BT552" s="11">
        <f>IF($AG552,SUMPRODUCT(AZ$2:AZ552,$AH$2:$AH552)/SUM($AH$2:$AH552),0)</f>
        <v>0</v>
      </c>
      <c r="BU552" s="11">
        <f>IF($AG552,SUMPRODUCT(BA$2:BA552,$AH$2:$AH552)/SUM($AH$2:$AH552),0)</f>
        <v>0</v>
      </c>
      <c r="BV552" s="11"/>
      <c r="BW552" s="109" cm="1">
        <f t="array" ref="BW552">IF($AG552,SQRT(SUMPRODUCT($AH$2:$AH552, (AI$2:AI552-BC552)^2)/(SUM($AH$2:$AH552)-1)),0)</f>
        <v>0</v>
      </c>
      <c r="BX552" s="109" cm="1">
        <f t="array" ref="BX552">IF($AG552,SQRT(SUMPRODUCT($AH$2:$AH552, (AJ$2:AJ552-BD552)^2)/(SUM($AH$2:$AH552)-1)),0)</f>
        <v>0</v>
      </c>
      <c r="BY552" s="109" cm="1">
        <f t="array" ref="BY552">IF($AG552,SQRT(SUMPRODUCT($AH$2:$AH552, (AK$2:AK552-BE552)^2)/(SUM($AH$2:$AH552)-1)),0)</f>
        <v>0</v>
      </c>
      <c r="BZ552" s="109" cm="1">
        <f t="array" ref="BZ552">IF($AG552,SQRT(SUMPRODUCT($AH$2:$AH552, (AL$2:AL552-BF552)^2)/(SUM($AH$2:$AH552)-1)),0)</f>
        <v>0</v>
      </c>
      <c r="CA552" s="109" cm="1">
        <f t="array" ref="CA552">IF($AG552,SQRT(SUMPRODUCT($AH$2:$AH552, (AM$2:AM552-BG552)^2)/(SUM($AH$2:$AH552)-1)),0)</f>
        <v>0</v>
      </c>
      <c r="CB552" s="109" cm="1">
        <f t="array" ref="CB552">IF($AG552,SQRT(SUMPRODUCT($AH$2:$AH552, (AN$2:AN552-BH552)^2)/(SUM($AH$2:$AH552)-1)),0)</f>
        <v>0</v>
      </c>
      <c r="CC552" s="109" cm="1">
        <f t="array" ref="CC552">IF($AG552,SQRT(SUMPRODUCT($AH$2:$AH552, (AO$2:AO552-BI552)^2)/(SUM($AH$2:$AH552)-1)),0)</f>
        <v>0</v>
      </c>
      <c r="CD552" s="109" cm="1">
        <f t="array" ref="CD552">IF($AG552,SQRT(SUMPRODUCT($AH$2:$AH552, (AP$2:AP552-BJ552)^2)/(SUM($AH$2:$AH552)-1)),0)</f>
        <v>0</v>
      </c>
      <c r="CE552" s="109" cm="1">
        <f t="array" ref="CE552">IF($AG552,SQRT(SUMPRODUCT($AH$2:$AH552, (AQ$2:AQ552-BK552)^2)/(SUM($AH$2:$AH552)-1)),0)</f>
        <v>0</v>
      </c>
      <c r="CF552" s="109" cm="1">
        <f t="array" ref="CF552">IF($AG552,SQRT(SUMPRODUCT($AH$2:$AH552, (AR$2:AR552-BL552)^2)/(SUM($AH$2:$AH552)-1)),0)</f>
        <v>0</v>
      </c>
      <c r="CG552" s="109" cm="1">
        <f t="array" ref="CG552">IF($AG552,SQRT(SUMPRODUCT($AH$2:$AH552, (AS$2:AS552-BM552)^2)/(SUM($AH$2:$AH552)-1)),0)</f>
        <v>0</v>
      </c>
      <c r="CH552" s="109" cm="1">
        <f t="array" ref="CH552">IF($AG552,SQRT(SUMPRODUCT($AH$2:$AH552, (AT$2:AT552-BN552)^2)/(SUM($AH$2:$AH552)-1)),0)</f>
        <v>0</v>
      </c>
      <c r="CI552" s="109" cm="1">
        <f t="array" ref="CI552">IF($AG552,SQRT(SUMPRODUCT($AH$2:$AH552, (AU$2:AU552-BO552)^2)/(SUM($AH$2:$AH552)-1)),0)</f>
        <v>0</v>
      </c>
      <c r="CJ552" s="109" cm="1">
        <f t="array" ref="CJ552">IF($AG552,SQRT(SUMPRODUCT($AH$2:$AH552, (AV$2:AV552-BP552)^2)/(SUM($AH$2:$AH552)-1)),0)</f>
        <v>0</v>
      </c>
      <c r="CK552" s="109" cm="1">
        <f t="array" ref="CK552">IF($AG552,SQRT(SUMPRODUCT($AH$2:$AH552, (AW$2:AW552-BQ552)^2)/(SUM($AH$2:$AH552)-1)),0)</f>
        <v>0</v>
      </c>
      <c r="CL552" s="109" cm="1">
        <f t="array" ref="CL552">IF($AG552,SQRT(SUMPRODUCT($AH$2:$AH552, (AX$2:AX552-BR552)^2)/(SUM($AH$2:$AH552)-1)),0)</f>
        <v>0</v>
      </c>
      <c r="CM552" s="109" cm="1">
        <f t="array" ref="CM552">IF($AG552,SQRT(SUMPRODUCT($AH$2:$AH552, (AY$2:AY552-BS552)^2)/(SUM($AH$2:$AH552)-1)),0)</f>
        <v>0</v>
      </c>
      <c r="CN552" s="109" cm="1">
        <f t="array" ref="CN552">IF($AG552,SQRT(SUMPRODUCT($AH$2:$AH552, (AZ$2:AZ552-BT552)^2)/(SUM($AH$2:$AH552)-1)),0)</f>
        <v>0</v>
      </c>
      <c r="CO552" s="109" cm="1">
        <f t="array" ref="CO552">IF($AG552,SQRT(SUMPRODUCT($AH$2:$AH552, (BA$2:BA552-BU552)^2)/(SUM($AH$2:$AH552)-1)),0)</f>
        <v>0</v>
      </c>
    </row>
    <row r="553" spans="34:93" x14ac:dyDescent="0.25">
      <c r="AH553" s="99" t="str">
        <f t="shared" si="130"/>
        <v/>
      </c>
      <c r="AI553" s="11">
        <f t="shared" ca="1" si="141"/>
        <v>0</v>
      </c>
      <c r="AJ553" s="11">
        <f t="shared" ca="1" si="141"/>
        <v>0</v>
      </c>
      <c r="AK553" s="11">
        <f t="shared" ca="1" si="141"/>
        <v>0</v>
      </c>
      <c r="AL553" s="11">
        <f t="shared" ca="1" si="141"/>
        <v>0</v>
      </c>
      <c r="AM553" s="11">
        <f t="shared" ca="1" si="141"/>
        <v>0</v>
      </c>
      <c r="AN553" s="11">
        <f t="shared" ca="1" si="141"/>
        <v>0</v>
      </c>
      <c r="AO553" s="11">
        <f t="shared" ca="1" si="141"/>
        <v>0</v>
      </c>
      <c r="AP553" s="11">
        <f t="shared" ca="1" si="141"/>
        <v>0</v>
      </c>
      <c r="AQ553" s="11">
        <f t="shared" ca="1" si="141"/>
        <v>0</v>
      </c>
      <c r="AR553" s="11">
        <f t="shared" ca="1" si="141"/>
        <v>0</v>
      </c>
      <c r="AS553" s="11">
        <f t="shared" ca="1" si="142"/>
        <v>0</v>
      </c>
      <c r="AT553" s="11">
        <f t="shared" ca="1" si="142"/>
        <v>0</v>
      </c>
      <c r="AU553" s="11">
        <f t="shared" ca="1" si="142"/>
        <v>0</v>
      </c>
      <c r="AV553" s="11">
        <f t="shared" ca="1" si="142"/>
        <v>0</v>
      </c>
      <c r="AW553" s="11">
        <f t="shared" ca="1" si="142"/>
        <v>0</v>
      </c>
      <c r="AX553" s="11">
        <f t="shared" ca="1" si="142"/>
        <v>0</v>
      </c>
      <c r="AY553" s="11">
        <f t="shared" ca="1" si="142"/>
        <v>0</v>
      </c>
      <c r="AZ553" s="11">
        <f t="shared" ca="1" si="142"/>
        <v>0</v>
      </c>
      <c r="BA553" s="11">
        <f t="shared" ca="1" si="142"/>
        <v>0</v>
      </c>
      <c r="BB553" s="11"/>
      <c r="BC553" s="11">
        <f>IF($AG553,SUMPRODUCT(AI$2:AI553,$AH$2:$AH553)/SUM($AH$2:$AH553),0)</f>
        <v>0</v>
      </c>
      <c r="BD553" s="11">
        <f>IF($AG553,SUMPRODUCT(AJ$2:AJ553,$AH$2:$AH553)/SUM($AH$2:$AH553),0)</f>
        <v>0</v>
      </c>
      <c r="BE553" s="11">
        <f>IF($AG553,SUMPRODUCT(AK$2:AK553,$AH$2:$AH553)/SUM($AH$2:$AH553),0)</f>
        <v>0</v>
      </c>
      <c r="BF553" s="11">
        <f>IF($AG553,SUMPRODUCT(AL$2:AL553,$AH$2:$AH553)/SUM($AH$2:$AH553),0)</f>
        <v>0</v>
      </c>
      <c r="BG553" s="11">
        <f>IF($AG553,SUMPRODUCT(AM$2:AM553,$AH$2:$AH553)/SUM($AH$2:$AH553),0)</f>
        <v>0</v>
      </c>
      <c r="BH553" s="11">
        <f>IF($AG553,SUMPRODUCT(AN$2:AN553,$AH$2:$AH553)/SUM($AH$2:$AH553),0)</f>
        <v>0</v>
      </c>
      <c r="BI553" s="11">
        <f>IF($AG553,SUMPRODUCT(AO$2:AO553,$AH$2:$AH553)/SUM($AH$2:$AH553),0)</f>
        <v>0</v>
      </c>
      <c r="BJ553" s="11">
        <f>IF($AG553,SUMPRODUCT(AP$2:AP553,$AH$2:$AH553)/SUM($AH$2:$AH553),0)</f>
        <v>0</v>
      </c>
      <c r="BK553" s="11">
        <f>IF($AG553,SUMPRODUCT(AQ$2:AQ553,$AH$2:$AH553)/SUM($AH$2:$AH553),0)</f>
        <v>0</v>
      </c>
      <c r="BL553" s="11">
        <f>IF($AG553,SUMPRODUCT(AR$2:AR553,$AH$2:$AH553)/SUM($AH$2:$AH553),0)</f>
        <v>0</v>
      </c>
      <c r="BM553" s="11">
        <f>IF($AG553,SUMPRODUCT(AS$2:AS553,$AH$2:$AH553)/SUM($AH$2:$AH553),0)</f>
        <v>0</v>
      </c>
      <c r="BN553" s="11">
        <f>IF($AG553,SUMPRODUCT(AT$2:AT553,$AH$2:$AH553)/SUM($AH$2:$AH553),0)</f>
        <v>0</v>
      </c>
      <c r="BO553" s="11">
        <f>IF($AG553,SUMPRODUCT(AU$2:AU553,$AH$2:$AH553)/SUM($AH$2:$AH553),0)</f>
        <v>0</v>
      </c>
      <c r="BP553" s="11">
        <f>IF($AG553,SUMPRODUCT(AV$2:AV553,$AH$2:$AH553)/SUM($AH$2:$AH553),0)</f>
        <v>0</v>
      </c>
      <c r="BQ553" s="11">
        <f>IF($AG553,SUMPRODUCT(AW$2:AW553,$AH$2:$AH553)/SUM($AH$2:$AH553),0)</f>
        <v>0</v>
      </c>
      <c r="BR553" s="11">
        <f>IF($AG553,SUMPRODUCT(AX$2:AX553,$AH$2:$AH553)/SUM($AH$2:$AH553),0)</f>
        <v>0</v>
      </c>
      <c r="BS553" s="11">
        <f>IF($AG553,SUMPRODUCT(AY$2:AY553,$AH$2:$AH553)/SUM($AH$2:$AH553),0)</f>
        <v>0</v>
      </c>
      <c r="BT553" s="11">
        <f>IF($AG553,SUMPRODUCT(AZ$2:AZ553,$AH$2:$AH553)/SUM($AH$2:$AH553),0)</f>
        <v>0</v>
      </c>
      <c r="BU553" s="11">
        <f>IF($AG553,SUMPRODUCT(BA$2:BA553,$AH$2:$AH553)/SUM($AH$2:$AH553),0)</f>
        <v>0</v>
      </c>
      <c r="BV553" s="11"/>
      <c r="BW553" s="109" cm="1">
        <f t="array" ref="BW553">IF($AG553,SQRT(SUMPRODUCT($AH$2:$AH553, (AI$2:AI553-BC553)^2)/(SUM($AH$2:$AH553)-1)),0)</f>
        <v>0</v>
      </c>
      <c r="BX553" s="109" cm="1">
        <f t="array" ref="BX553">IF($AG553,SQRT(SUMPRODUCT($AH$2:$AH553, (AJ$2:AJ553-BD553)^2)/(SUM($AH$2:$AH553)-1)),0)</f>
        <v>0</v>
      </c>
      <c r="BY553" s="109" cm="1">
        <f t="array" ref="BY553">IF($AG553,SQRT(SUMPRODUCT($AH$2:$AH553, (AK$2:AK553-BE553)^2)/(SUM($AH$2:$AH553)-1)),0)</f>
        <v>0</v>
      </c>
      <c r="BZ553" s="109" cm="1">
        <f t="array" ref="BZ553">IF($AG553,SQRT(SUMPRODUCT($AH$2:$AH553, (AL$2:AL553-BF553)^2)/(SUM($AH$2:$AH553)-1)),0)</f>
        <v>0</v>
      </c>
      <c r="CA553" s="109" cm="1">
        <f t="array" ref="CA553">IF($AG553,SQRT(SUMPRODUCT($AH$2:$AH553, (AM$2:AM553-BG553)^2)/(SUM($AH$2:$AH553)-1)),0)</f>
        <v>0</v>
      </c>
      <c r="CB553" s="109" cm="1">
        <f t="array" ref="CB553">IF($AG553,SQRT(SUMPRODUCT($AH$2:$AH553, (AN$2:AN553-BH553)^2)/(SUM($AH$2:$AH553)-1)),0)</f>
        <v>0</v>
      </c>
      <c r="CC553" s="109" cm="1">
        <f t="array" ref="CC553">IF($AG553,SQRT(SUMPRODUCT($AH$2:$AH553, (AO$2:AO553-BI553)^2)/(SUM($AH$2:$AH553)-1)),0)</f>
        <v>0</v>
      </c>
      <c r="CD553" s="109" cm="1">
        <f t="array" ref="CD553">IF($AG553,SQRT(SUMPRODUCT($AH$2:$AH553, (AP$2:AP553-BJ553)^2)/(SUM($AH$2:$AH553)-1)),0)</f>
        <v>0</v>
      </c>
      <c r="CE553" s="109" cm="1">
        <f t="array" ref="CE553">IF($AG553,SQRT(SUMPRODUCT($AH$2:$AH553, (AQ$2:AQ553-BK553)^2)/(SUM($AH$2:$AH553)-1)),0)</f>
        <v>0</v>
      </c>
      <c r="CF553" s="109" cm="1">
        <f t="array" ref="CF553">IF($AG553,SQRT(SUMPRODUCT($AH$2:$AH553, (AR$2:AR553-BL553)^2)/(SUM($AH$2:$AH553)-1)),0)</f>
        <v>0</v>
      </c>
      <c r="CG553" s="109" cm="1">
        <f t="array" ref="CG553">IF($AG553,SQRT(SUMPRODUCT($AH$2:$AH553, (AS$2:AS553-BM553)^2)/(SUM($AH$2:$AH553)-1)),0)</f>
        <v>0</v>
      </c>
      <c r="CH553" s="109" cm="1">
        <f t="array" ref="CH553">IF($AG553,SQRT(SUMPRODUCT($AH$2:$AH553, (AT$2:AT553-BN553)^2)/(SUM($AH$2:$AH553)-1)),0)</f>
        <v>0</v>
      </c>
      <c r="CI553" s="109" cm="1">
        <f t="array" ref="CI553">IF($AG553,SQRT(SUMPRODUCT($AH$2:$AH553, (AU$2:AU553-BO553)^2)/(SUM($AH$2:$AH553)-1)),0)</f>
        <v>0</v>
      </c>
      <c r="CJ553" s="109" cm="1">
        <f t="array" ref="CJ553">IF($AG553,SQRT(SUMPRODUCT($AH$2:$AH553, (AV$2:AV553-BP553)^2)/(SUM($AH$2:$AH553)-1)),0)</f>
        <v>0</v>
      </c>
      <c r="CK553" s="109" cm="1">
        <f t="array" ref="CK553">IF($AG553,SQRT(SUMPRODUCT($AH$2:$AH553, (AW$2:AW553-BQ553)^2)/(SUM($AH$2:$AH553)-1)),0)</f>
        <v>0</v>
      </c>
      <c r="CL553" s="109" cm="1">
        <f t="array" ref="CL553">IF($AG553,SQRT(SUMPRODUCT($AH$2:$AH553, (AX$2:AX553-BR553)^2)/(SUM($AH$2:$AH553)-1)),0)</f>
        <v>0</v>
      </c>
      <c r="CM553" s="109" cm="1">
        <f t="array" ref="CM553">IF($AG553,SQRT(SUMPRODUCT($AH$2:$AH553, (AY$2:AY553-BS553)^2)/(SUM($AH$2:$AH553)-1)),0)</f>
        <v>0</v>
      </c>
      <c r="CN553" s="109" cm="1">
        <f t="array" ref="CN553">IF($AG553,SQRT(SUMPRODUCT($AH$2:$AH553, (AZ$2:AZ553-BT553)^2)/(SUM($AH$2:$AH553)-1)),0)</f>
        <v>0</v>
      </c>
      <c r="CO553" s="109" cm="1">
        <f t="array" ref="CO553">IF($AG553,SQRT(SUMPRODUCT($AH$2:$AH553, (BA$2:BA553-BU553)^2)/(SUM($AH$2:$AH553)-1)),0)</f>
        <v>0</v>
      </c>
    </row>
    <row r="554" spans="34:93" x14ac:dyDescent="0.25">
      <c r="AH554" s="99" t="str">
        <f t="shared" si="130"/>
        <v/>
      </c>
      <c r="AI554" s="11">
        <f t="shared" ca="1" si="141"/>
        <v>0</v>
      </c>
      <c r="AJ554" s="11">
        <f t="shared" ca="1" si="141"/>
        <v>0</v>
      </c>
      <c r="AK554" s="11">
        <f t="shared" ca="1" si="141"/>
        <v>0</v>
      </c>
      <c r="AL554" s="11">
        <f t="shared" ca="1" si="141"/>
        <v>0</v>
      </c>
      <c r="AM554" s="11">
        <f t="shared" ca="1" si="141"/>
        <v>0</v>
      </c>
      <c r="AN554" s="11">
        <f t="shared" ca="1" si="141"/>
        <v>0</v>
      </c>
      <c r="AO554" s="11">
        <f t="shared" ca="1" si="141"/>
        <v>0</v>
      </c>
      <c r="AP554" s="11">
        <f t="shared" ca="1" si="141"/>
        <v>0</v>
      </c>
      <c r="AQ554" s="11">
        <f t="shared" ca="1" si="141"/>
        <v>0</v>
      </c>
      <c r="AR554" s="11">
        <f t="shared" ca="1" si="141"/>
        <v>0</v>
      </c>
      <c r="AS554" s="11">
        <f t="shared" ca="1" si="142"/>
        <v>0</v>
      </c>
      <c r="AT554" s="11">
        <f t="shared" ca="1" si="142"/>
        <v>0</v>
      </c>
      <c r="AU554" s="11">
        <f t="shared" ca="1" si="142"/>
        <v>0</v>
      </c>
      <c r="AV554" s="11">
        <f t="shared" ca="1" si="142"/>
        <v>0</v>
      </c>
      <c r="AW554" s="11">
        <f t="shared" ca="1" si="142"/>
        <v>0</v>
      </c>
      <c r="AX554" s="11">
        <f t="shared" ca="1" si="142"/>
        <v>0</v>
      </c>
      <c r="AY554" s="11">
        <f t="shared" ca="1" si="142"/>
        <v>0</v>
      </c>
      <c r="AZ554" s="11">
        <f t="shared" ca="1" si="142"/>
        <v>0</v>
      </c>
      <c r="BA554" s="11">
        <f t="shared" ca="1" si="142"/>
        <v>0</v>
      </c>
      <c r="BB554" s="11"/>
      <c r="BC554" s="11">
        <f>IF($AG554,SUMPRODUCT(AI$2:AI554,$AH$2:$AH554)/SUM($AH$2:$AH554),0)</f>
        <v>0</v>
      </c>
      <c r="BD554" s="11">
        <f>IF($AG554,SUMPRODUCT(AJ$2:AJ554,$AH$2:$AH554)/SUM($AH$2:$AH554),0)</f>
        <v>0</v>
      </c>
      <c r="BE554" s="11">
        <f>IF($AG554,SUMPRODUCT(AK$2:AK554,$AH$2:$AH554)/SUM($AH$2:$AH554),0)</f>
        <v>0</v>
      </c>
      <c r="BF554" s="11">
        <f>IF($AG554,SUMPRODUCT(AL$2:AL554,$AH$2:$AH554)/SUM($AH$2:$AH554),0)</f>
        <v>0</v>
      </c>
      <c r="BG554" s="11">
        <f>IF($AG554,SUMPRODUCT(AM$2:AM554,$AH$2:$AH554)/SUM($AH$2:$AH554),0)</f>
        <v>0</v>
      </c>
      <c r="BH554" s="11">
        <f>IF($AG554,SUMPRODUCT(AN$2:AN554,$AH$2:$AH554)/SUM($AH$2:$AH554),0)</f>
        <v>0</v>
      </c>
      <c r="BI554" s="11">
        <f>IF($AG554,SUMPRODUCT(AO$2:AO554,$AH$2:$AH554)/SUM($AH$2:$AH554),0)</f>
        <v>0</v>
      </c>
      <c r="BJ554" s="11">
        <f>IF($AG554,SUMPRODUCT(AP$2:AP554,$AH$2:$AH554)/SUM($AH$2:$AH554),0)</f>
        <v>0</v>
      </c>
      <c r="BK554" s="11">
        <f>IF($AG554,SUMPRODUCT(AQ$2:AQ554,$AH$2:$AH554)/SUM($AH$2:$AH554),0)</f>
        <v>0</v>
      </c>
      <c r="BL554" s="11">
        <f>IF($AG554,SUMPRODUCT(AR$2:AR554,$AH$2:$AH554)/SUM($AH$2:$AH554),0)</f>
        <v>0</v>
      </c>
      <c r="BM554" s="11">
        <f>IF($AG554,SUMPRODUCT(AS$2:AS554,$AH$2:$AH554)/SUM($AH$2:$AH554),0)</f>
        <v>0</v>
      </c>
      <c r="BN554" s="11">
        <f>IF($AG554,SUMPRODUCT(AT$2:AT554,$AH$2:$AH554)/SUM($AH$2:$AH554),0)</f>
        <v>0</v>
      </c>
      <c r="BO554" s="11">
        <f>IF($AG554,SUMPRODUCT(AU$2:AU554,$AH$2:$AH554)/SUM($AH$2:$AH554),0)</f>
        <v>0</v>
      </c>
      <c r="BP554" s="11">
        <f>IF($AG554,SUMPRODUCT(AV$2:AV554,$AH$2:$AH554)/SUM($AH$2:$AH554),0)</f>
        <v>0</v>
      </c>
      <c r="BQ554" s="11">
        <f>IF($AG554,SUMPRODUCT(AW$2:AW554,$AH$2:$AH554)/SUM($AH$2:$AH554),0)</f>
        <v>0</v>
      </c>
      <c r="BR554" s="11">
        <f>IF($AG554,SUMPRODUCT(AX$2:AX554,$AH$2:$AH554)/SUM($AH$2:$AH554),0)</f>
        <v>0</v>
      </c>
      <c r="BS554" s="11">
        <f>IF($AG554,SUMPRODUCT(AY$2:AY554,$AH$2:$AH554)/SUM($AH$2:$AH554),0)</f>
        <v>0</v>
      </c>
      <c r="BT554" s="11">
        <f>IF($AG554,SUMPRODUCT(AZ$2:AZ554,$AH$2:$AH554)/SUM($AH$2:$AH554),0)</f>
        <v>0</v>
      </c>
      <c r="BU554" s="11">
        <f>IF($AG554,SUMPRODUCT(BA$2:BA554,$AH$2:$AH554)/SUM($AH$2:$AH554),0)</f>
        <v>0</v>
      </c>
      <c r="BV554" s="11"/>
      <c r="BW554" s="109" cm="1">
        <f t="array" ref="BW554">IF($AG554,SQRT(SUMPRODUCT($AH$2:$AH554, (AI$2:AI554-BC554)^2)/(SUM($AH$2:$AH554)-1)),0)</f>
        <v>0</v>
      </c>
      <c r="BX554" s="109" cm="1">
        <f t="array" ref="BX554">IF($AG554,SQRT(SUMPRODUCT($AH$2:$AH554, (AJ$2:AJ554-BD554)^2)/(SUM($AH$2:$AH554)-1)),0)</f>
        <v>0</v>
      </c>
      <c r="BY554" s="109" cm="1">
        <f t="array" ref="BY554">IF($AG554,SQRT(SUMPRODUCT($AH$2:$AH554, (AK$2:AK554-BE554)^2)/(SUM($AH$2:$AH554)-1)),0)</f>
        <v>0</v>
      </c>
      <c r="BZ554" s="109" cm="1">
        <f t="array" ref="BZ554">IF($AG554,SQRT(SUMPRODUCT($AH$2:$AH554, (AL$2:AL554-BF554)^2)/(SUM($AH$2:$AH554)-1)),0)</f>
        <v>0</v>
      </c>
      <c r="CA554" s="109" cm="1">
        <f t="array" ref="CA554">IF($AG554,SQRT(SUMPRODUCT($AH$2:$AH554, (AM$2:AM554-BG554)^2)/(SUM($AH$2:$AH554)-1)),0)</f>
        <v>0</v>
      </c>
      <c r="CB554" s="109" cm="1">
        <f t="array" ref="CB554">IF($AG554,SQRT(SUMPRODUCT($AH$2:$AH554, (AN$2:AN554-BH554)^2)/(SUM($AH$2:$AH554)-1)),0)</f>
        <v>0</v>
      </c>
      <c r="CC554" s="109" cm="1">
        <f t="array" ref="CC554">IF($AG554,SQRT(SUMPRODUCT($AH$2:$AH554, (AO$2:AO554-BI554)^2)/(SUM($AH$2:$AH554)-1)),0)</f>
        <v>0</v>
      </c>
      <c r="CD554" s="109" cm="1">
        <f t="array" ref="CD554">IF($AG554,SQRT(SUMPRODUCT($AH$2:$AH554, (AP$2:AP554-BJ554)^2)/(SUM($AH$2:$AH554)-1)),0)</f>
        <v>0</v>
      </c>
      <c r="CE554" s="109" cm="1">
        <f t="array" ref="CE554">IF($AG554,SQRT(SUMPRODUCT($AH$2:$AH554, (AQ$2:AQ554-BK554)^2)/(SUM($AH$2:$AH554)-1)),0)</f>
        <v>0</v>
      </c>
      <c r="CF554" s="109" cm="1">
        <f t="array" ref="CF554">IF($AG554,SQRT(SUMPRODUCT($AH$2:$AH554, (AR$2:AR554-BL554)^2)/(SUM($AH$2:$AH554)-1)),0)</f>
        <v>0</v>
      </c>
      <c r="CG554" s="109" cm="1">
        <f t="array" ref="CG554">IF($AG554,SQRT(SUMPRODUCT($AH$2:$AH554, (AS$2:AS554-BM554)^2)/(SUM($AH$2:$AH554)-1)),0)</f>
        <v>0</v>
      </c>
      <c r="CH554" s="109" cm="1">
        <f t="array" ref="CH554">IF($AG554,SQRT(SUMPRODUCT($AH$2:$AH554, (AT$2:AT554-BN554)^2)/(SUM($AH$2:$AH554)-1)),0)</f>
        <v>0</v>
      </c>
      <c r="CI554" s="109" cm="1">
        <f t="array" ref="CI554">IF($AG554,SQRT(SUMPRODUCT($AH$2:$AH554, (AU$2:AU554-BO554)^2)/(SUM($AH$2:$AH554)-1)),0)</f>
        <v>0</v>
      </c>
      <c r="CJ554" s="109" cm="1">
        <f t="array" ref="CJ554">IF($AG554,SQRT(SUMPRODUCT($AH$2:$AH554, (AV$2:AV554-BP554)^2)/(SUM($AH$2:$AH554)-1)),0)</f>
        <v>0</v>
      </c>
      <c r="CK554" s="109" cm="1">
        <f t="array" ref="CK554">IF($AG554,SQRT(SUMPRODUCT($AH$2:$AH554, (AW$2:AW554-BQ554)^2)/(SUM($AH$2:$AH554)-1)),0)</f>
        <v>0</v>
      </c>
      <c r="CL554" s="109" cm="1">
        <f t="array" ref="CL554">IF($AG554,SQRT(SUMPRODUCT($AH$2:$AH554, (AX$2:AX554-BR554)^2)/(SUM($AH$2:$AH554)-1)),0)</f>
        <v>0</v>
      </c>
      <c r="CM554" s="109" cm="1">
        <f t="array" ref="CM554">IF($AG554,SQRT(SUMPRODUCT($AH$2:$AH554, (AY$2:AY554-BS554)^2)/(SUM($AH$2:$AH554)-1)),0)</f>
        <v>0</v>
      </c>
      <c r="CN554" s="109" cm="1">
        <f t="array" ref="CN554">IF($AG554,SQRT(SUMPRODUCT($AH$2:$AH554, (AZ$2:AZ554-BT554)^2)/(SUM($AH$2:$AH554)-1)),0)</f>
        <v>0</v>
      </c>
      <c r="CO554" s="109" cm="1">
        <f t="array" ref="CO554">IF($AG554,SQRT(SUMPRODUCT($AH$2:$AH554, (BA$2:BA554-BU554)^2)/(SUM($AH$2:$AH554)-1)),0)</f>
        <v>0</v>
      </c>
    </row>
    <row r="555" spans="34:93" x14ac:dyDescent="0.25">
      <c r="AH555" s="99" t="str">
        <f t="shared" si="130"/>
        <v/>
      </c>
      <c r="AI555" s="11">
        <f t="shared" ca="1" si="141"/>
        <v>0</v>
      </c>
      <c r="AJ555" s="11">
        <f t="shared" ca="1" si="141"/>
        <v>0</v>
      </c>
      <c r="AK555" s="11">
        <f t="shared" ca="1" si="141"/>
        <v>0</v>
      </c>
      <c r="AL555" s="11">
        <f t="shared" ca="1" si="141"/>
        <v>0</v>
      </c>
      <c r="AM555" s="11">
        <f t="shared" ca="1" si="141"/>
        <v>0</v>
      </c>
      <c r="AN555" s="11">
        <f t="shared" ca="1" si="141"/>
        <v>0</v>
      </c>
      <c r="AO555" s="11">
        <f t="shared" ca="1" si="141"/>
        <v>0</v>
      </c>
      <c r="AP555" s="11">
        <f t="shared" ca="1" si="141"/>
        <v>0</v>
      </c>
      <c r="AQ555" s="11">
        <f t="shared" ca="1" si="141"/>
        <v>0</v>
      </c>
      <c r="AR555" s="11">
        <f t="shared" ca="1" si="141"/>
        <v>0</v>
      </c>
      <c r="AS555" s="11">
        <f t="shared" ca="1" si="142"/>
        <v>0</v>
      </c>
      <c r="AT555" s="11">
        <f t="shared" ca="1" si="142"/>
        <v>0</v>
      </c>
      <c r="AU555" s="11">
        <f t="shared" ca="1" si="142"/>
        <v>0</v>
      </c>
      <c r="AV555" s="11">
        <f t="shared" ca="1" si="142"/>
        <v>0</v>
      </c>
      <c r="AW555" s="11">
        <f t="shared" ca="1" si="142"/>
        <v>0</v>
      </c>
      <c r="AX555" s="11">
        <f t="shared" ca="1" si="142"/>
        <v>0</v>
      </c>
      <c r="AY555" s="11">
        <f t="shared" ca="1" si="142"/>
        <v>0</v>
      </c>
      <c r="AZ555" s="11">
        <f t="shared" ca="1" si="142"/>
        <v>0</v>
      </c>
      <c r="BA555" s="11">
        <f t="shared" ca="1" si="142"/>
        <v>0</v>
      </c>
      <c r="BB555" s="11"/>
      <c r="BC555" s="11">
        <f>IF($AG555,SUMPRODUCT(AI$2:AI555,$AH$2:$AH555)/SUM($AH$2:$AH555),0)</f>
        <v>0</v>
      </c>
      <c r="BD555" s="11">
        <f>IF($AG555,SUMPRODUCT(AJ$2:AJ555,$AH$2:$AH555)/SUM($AH$2:$AH555),0)</f>
        <v>0</v>
      </c>
      <c r="BE555" s="11">
        <f>IF($AG555,SUMPRODUCT(AK$2:AK555,$AH$2:$AH555)/SUM($AH$2:$AH555),0)</f>
        <v>0</v>
      </c>
      <c r="BF555" s="11">
        <f>IF($AG555,SUMPRODUCT(AL$2:AL555,$AH$2:$AH555)/SUM($AH$2:$AH555),0)</f>
        <v>0</v>
      </c>
      <c r="BG555" s="11">
        <f>IF($AG555,SUMPRODUCT(AM$2:AM555,$AH$2:$AH555)/SUM($AH$2:$AH555),0)</f>
        <v>0</v>
      </c>
      <c r="BH555" s="11">
        <f>IF($AG555,SUMPRODUCT(AN$2:AN555,$AH$2:$AH555)/SUM($AH$2:$AH555),0)</f>
        <v>0</v>
      </c>
      <c r="BI555" s="11">
        <f>IF($AG555,SUMPRODUCT(AO$2:AO555,$AH$2:$AH555)/SUM($AH$2:$AH555),0)</f>
        <v>0</v>
      </c>
      <c r="BJ555" s="11">
        <f>IF($AG555,SUMPRODUCT(AP$2:AP555,$AH$2:$AH555)/SUM($AH$2:$AH555),0)</f>
        <v>0</v>
      </c>
      <c r="BK555" s="11">
        <f>IF($AG555,SUMPRODUCT(AQ$2:AQ555,$AH$2:$AH555)/SUM($AH$2:$AH555),0)</f>
        <v>0</v>
      </c>
      <c r="BL555" s="11">
        <f>IF($AG555,SUMPRODUCT(AR$2:AR555,$AH$2:$AH555)/SUM($AH$2:$AH555),0)</f>
        <v>0</v>
      </c>
      <c r="BM555" s="11">
        <f>IF($AG555,SUMPRODUCT(AS$2:AS555,$AH$2:$AH555)/SUM($AH$2:$AH555),0)</f>
        <v>0</v>
      </c>
      <c r="BN555" s="11">
        <f>IF($AG555,SUMPRODUCT(AT$2:AT555,$AH$2:$AH555)/SUM($AH$2:$AH555),0)</f>
        <v>0</v>
      </c>
      <c r="BO555" s="11">
        <f>IF($AG555,SUMPRODUCT(AU$2:AU555,$AH$2:$AH555)/SUM($AH$2:$AH555),0)</f>
        <v>0</v>
      </c>
      <c r="BP555" s="11">
        <f>IF($AG555,SUMPRODUCT(AV$2:AV555,$AH$2:$AH555)/SUM($AH$2:$AH555),0)</f>
        <v>0</v>
      </c>
      <c r="BQ555" s="11">
        <f>IF($AG555,SUMPRODUCT(AW$2:AW555,$AH$2:$AH555)/SUM($AH$2:$AH555),0)</f>
        <v>0</v>
      </c>
      <c r="BR555" s="11">
        <f>IF($AG555,SUMPRODUCT(AX$2:AX555,$AH$2:$AH555)/SUM($AH$2:$AH555),0)</f>
        <v>0</v>
      </c>
      <c r="BS555" s="11">
        <f>IF($AG555,SUMPRODUCT(AY$2:AY555,$AH$2:$AH555)/SUM($AH$2:$AH555),0)</f>
        <v>0</v>
      </c>
      <c r="BT555" s="11">
        <f>IF($AG555,SUMPRODUCT(AZ$2:AZ555,$AH$2:$AH555)/SUM($AH$2:$AH555),0)</f>
        <v>0</v>
      </c>
      <c r="BU555" s="11">
        <f>IF($AG555,SUMPRODUCT(BA$2:BA555,$AH$2:$AH555)/SUM($AH$2:$AH555),0)</f>
        <v>0</v>
      </c>
      <c r="BV555" s="11"/>
      <c r="BW555" s="109" cm="1">
        <f t="array" ref="BW555">IF($AG555,SQRT(SUMPRODUCT($AH$2:$AH555, (AI$2:AI555-BC555)^2)/(SUM($AH$2:$AH555)-1)),0)</f>
        <v>0</v>
      </c>
      <c r="BX555" s="109" cm="1">
        <f t="array" ref="BX555">IF($AG555,SQRT(SUMPRODUCT($AH$2:$AH555, (AJ$2:AJ555-BD555)^2)/(SUM($AH$2:$AH555)-1)),0)</f>
        <v>0</v>
      </c>
      <c r="BY555" s="109" cm="1">
        <f t="array" ref="BY555">IF($AG555,SQRT(SUMPRODUCT($AH$2:$AH555, (AK$2:AK555-BE555)^2)/(SUM($AH$2:$AH555)-1)),0)</f>
        <v>0</v>
      </c>
      <c r="BZ555" s="109" cm="1">
        <f t="array" ref="BZ555">IF($AG555,SQRT(SUMPRODUCT($AH$2:$AH555, (AL$2:AL555-BF555)^2)/(SUM($AH$2:$AH555)-1)),0)</f>
        <v>0</v>
      </c>
      <c r="CA555" s="109" cm="1">
        <f t="array" ref="CA555">IF($AG555,SQRT(SUMPRODUCT($AH$2:$AH555, (AM$2:AM555-BG555)^2)/(SUM($AH$2:$AH555)-1)),0)</f>
        <v>0</v>
      </c>
      <c r="CB555" s="109" cm="1">
        <f t="array" ref="CB555">IF($AG555,SQRT(SUMPRODUCT($AH$2:$AH555, (AN$2:AN555-BH555)^2)/(SUM($AH$2:$AH555)-1)),0)</f>
        <v>0</v>
      </c>
      <c r="CC555" s="109" cm="1">
        <f t="array" ref="CC555">IF($AG555,SQRT(SUMPRODUCT($AH$2:$AH555, (AO$2:AO555-BI555)^2)/(SUM($AH$2:$AH555)-1)),0)</f>
        <v>0</v>
      </c>
      <c r="CD555" s="109" cm="1">
        <f t="array" ref="CD555">IF($AG555,SQRT(SUMPRODUCT($AH$2:$AH555, (AP$2:AP555-BJ555)^2)/(SUM($AH$2:$AH555)-1)),0)</f>
        <v>0</v>
      </c>
      <c r="CE555" s="109" cm="1">
        <f t="array" ref="CE555">IF($AG555,SQRT(SUMPRODUCT($AH$2:$AH555, (AQ$2:AQ555-BK555)^2)/(SUM($AH$2:$AH555)-1)),0)</f>
        <v>0</v>
      </c>
      <c r="CF555" s="109" cm="1">
        <f t="array" ref="CF555">IF($AG555,SQRT(SUMPRODUCT($AH$2:$AH555, (AR$2:AR555-BL555)^2)/(SUM($AH$2:$AH555)-1)),0)</f>
        <v>0</v>
      </c>
      <c r="CG555" s="109" cm="1">
        <f t="array" ref="CG555">IF($AG555,SQRT(SUMPRODUCT($AH$2:$AH555, (AS$2:AS555-BM555)^2)/(SUM($AH$2:$AH555)-1)),0)</f>
        <v>0</v>
      </c>
      <c r="CH555" s="109" cm="1">
        <f t="array" ref="CH555">IF($AG555,SQRT(SUMPRODUCT($AH$2:$AH555, (AT$2:AT555-BN555)^2)/(SUM($AH$2:$AH555)-1)),0)</f>
        <v>0</v>
      </c>
      <c r="CI555" s="109" cm="1">
        <f t="array" ref="CI555">IF($AG555,SQRT(SUMPRODUCT($AH$2:$AH555, (AU$2:AU555-BO555)^2)/(SUM($AH$2:$AH555)-1)),0)</f>
        <v>0</v>
      </c>
      <c r="CJ555" s="109" cm="1">
        <f t="array" ref="CJ555">IF($AG555,SQRT(SUMPRODUCT($AH$2:$AH555, (AV$2:AV555-BP555)^2)/(SUM($AH$2:$AH555)-1)),0)</f>
        <v>0</v>
      </c>
      <c r="CK555" s="109" cm="1">
        <f t="array" ref="CK555">IF($AG555,SQRT(SUMPRODUCT($AH$2:$AH555, (AW$2:AW555-BQ555)^2)/(SUM($AH$2:$AH555)-1)),0)</f>
        <v>0</v>
      </c>
      <c r="CL555" s="109" cm="1">
        <f t="array" ref="CL555">IF($AG555,SQRT(SUMPRODUCT($AH$2:$AH555, (AX$2:AX555-BR555)^2)/(SUM($AH$2:$AH555)-1)),0)</f>
        <v>0</v>
      </c>
      <c r="CM555" s="109" cm="1">
        <f t="array" ref="CM555">IF($AG555,SQRT(SUMPRODUCT($AH$2:$AH555, (AY$2:AY555-BS555)^2)/(SUM($AH$2:$AH555)-1)),0)</f>
        <v>0</v>
      </c>
      <c r="CN555" s="109" cm="1">
        <f t="array" ref="CN555">IF($AG555,SQRT(SUMPRODUCT($AH$2:$AH555, (AZ$2:AZ555-BT555)^2)/(SUM($AH$2:$AH555)-1)),0)</f>
        <v>0</v>
      </c>
      <c r="CO555" s="109" cm="1">
        <f t="array" ref="CO555">IF($AG555,SQRT(SUMPRODUCT($AH$2:$AH555, (BA$2:BA555-BU555)^2)/(SUM($AH$2:$AH555)-1)),0)</f>
        <v>0</v>
      </c>
    </row>
    <row r="556" spans="34:93" x14ac:dyDescent="0.25">
      <c r="AH556" s="99" t="str">
        <f t="shared" si="130"/>
        <v/>
      </c>
      <c r="AI556" s="11">
        <f t="shared" ca="1" si="141"/>
        <v>0</v>
      </c>
      <c r="AJ556" s="11">
        <f t="shared" ca="1" si="141"/>
        <v>0</v>
      </c>
      <c r="AK556" s="11">
        <f t="shared" ca="1" si="141"/>
        <v>0</v>
      </c>
      <c r="AL556" s="11">
        <f t="shared" ca="1" si="141"/>
        <v>0</v>
      </c>
      <c r="AM556" s="11">
        <f t="shared" ca="1" si="141"/>
        <v>0</v>
      </c>
      <c r="AN556" s="11">
        <f t="shared" ca="1" si="141"/>
        <v>0</v>
      </c>
      <c r="AO556" s="11">
        <f t="shared" ca="1" si="141"/>
        <v>0</v>
      </c>
      <c r="AP556" s="11">
        <f t="shared" ca="1" si="141"/>
        <v>0</v>
      </c>
      <c r="AQ556" s="11">
        <f t="shared" ca="1" si="141"/>
        <v>0</v>
      </c>
      <c r="AR556" s="11">
        <f t="shared" ca="1" si="141"/>
        <v>0</v>
      </c>
      <c r="AS556" s="11">
        <f t="shared" ca="1" si="142"/>
        <v>0</v>
      </c>
      <c r="AT556" s="11">
        <f t="shared" ca="1" si="142"/>
        <v>0</v>
      </c>
      <c r="AU556" s="11">
        <f t="shared" ca="1" si="142"/>
        <v>0</v>
      </c>
      <c r="AV556" s="11">
        <f t="shared" ca="1" si="142"/>
        <v>0</v>
      </c>
      <c r="AW556" s="11">
        <f t="shared" ca="1" si="142"/>
        <v>0</v>
      </c>
      <c r="AX556" s="11">
        <f t="shared" ca="1" si="142"/>
        <v>0</v>
      </c>
      <c r="AY556" s="11">
        <f t="shared" ca="1" si="142"/>
        <v>0</v>
      </c>
      <c r="AZ556" s="11">
        <f t="shared" ca="1" si="142"/>
        <v>0</v>
      </c>
      <c r="BA556" s="11">
        <f t="shared" ca="1" si="142"/>
        <v>0</v>
      </c>
      <c r="BB556" s="11"/>
      <c r="BC556" s="11">
        <f>IF($AG556,SUMPRODUCT(AI$2:AI556,$AH$2:$AH556)/SUM($AH$2:$AH556),0)</f>
        <v>0</v>
      </c>
      <c r="BD556" s="11">
        <f>IF($AG556,SUMPRODUCT(AJ$2:AJ556,$AH$2:$AH556)/SUM($AH$2:$AH556),0)</f>
        <v>0</v>
      </c>
      <c r="BE556" s="11">
        <f>IF($AG556,SUMPRODUCT(AK$2:AK556,$AH$2:$AH556)/SUM($AH$2:$AH556),0)</f>
        <v>0</v>
      </c>
      <c r="BF556" s="11">
        <f>IF($AG556,SUMPRODUCT(AL$2:AL556,$AH$2:$AH556)/SUM($AH$2:$AH556),0)</f>
        <v>0</v>
      </c>
      <c r="BG556" s="11">
        <f>IF($AG556,SUMPRODUCT(AM$2:AM556,$AH$2:$AH556)/SUM($AH$2:$AH556),0)</f>
        <v>0</v>
      </c>
      <c r="BH556" s="11">
        <f>IF($AG556,SUMPRODUCT(AN$2:AN556,$AH$2:$AH556)/SUM($AH$2:$AH556),0)</f>
        <v>0</v>
      </c>
      <c r="BI556" s="11">
        <f>IF($AG556,SUMPRODUCT(AO$2:AO556,$AH$2:$AH556)/SUM($AH$2:$AH556),0)</f>
        <v>0</v>
      </c>
      <c r="BJ556" s="11">
        <f>IF($AG556,SUMPRODUCT(AP$2:AP556,$AH$2:$AH556)/SUM($AH$2:$AH556),0)</f>
        <v>0</v>
      </c>
      <c r="BK556" s="11">
        <f>IF($AG556,SUMPRODUCT(AQ$2:AQ556,$AH$2:$AH556)/SUM($AH$2:$AH556),0)</f>
        <v>0</v>
      </c>
      <c r="BL556" s="11">
        <f>IF($AG556,SUMPRODUCT(AR$2:AR556,$AH$2:$AH556)/SUM($AH$2:$AH556),0)</f>
        <v>0</v>
      </c>
      <c r="BM556" s="11">
        <f>IF($AG556,SUMPRODUCT(AS$2:AS556,$AH$2:$AH556)/SUM($AH$2:$AH556),0)</f>
        <v>0</v>
      </c>
      <c r="BN556" s="11">
        <f>IF($AG556,SUMPRODUCT(AT$2:AT556,$AH$2:$AH556)/SUM($AH$2:$AH556),0)</f>
        <v>0</v>
      </c>
      <c r="BO556" s="11">
        <f>IF($AG556,SUMPRODUCT(AU$2:AU556,$AH$2:$AH556)/SUM($AH$2:$AH556),0)</f>
        <v>0</v>
      </c>
      <c r="BP556" s="11">
        <f>IF($AG556,SUMPRODUCT(AV$2:AV556,$AH$2:$AH556)/SUM($AH$2:$AH556),0)</f>
        <v>0</v>
      </c>
      <c r="BQ556" s="11">
        <f>IF($AG556,SUMPRODUCT(AW$2:AW556,$AH$2:$AH556)/SUM($AH$2:$AH556),0)</f>
        <v>0</v>
      </c>
      <c r="BR556" s="11">
        <f>IF($AG556,SUMPRODUCT(AX$2:AX556,$AH$2:$AH556)/SUM($AH$2:$AH556),0)</f>
        <v>0</v>
      </c>
      <c r="BS556" s="11">
        <f>IF($AG556,SUMPRODUCT(AY$2:AY556,$AH$2:$AH556)/SUM($AH$2:$AH556),0)</f>
        <v>0</v>
      </c>
      <c r="BT556" s="11">
        <f>IF($AG556,SUMPRODUCT(AZ$2:AZ556,$AH$2:$AH556)/SUM($AH$2:$AH556),0)</f>
        <v>0</v>
      </c>
      <c r="BU556" s="11">
        <f>IF($AG556,SUMPRODUCT(BA$2:BA556,$AH$2:$AH556)/SUM($AH$2:$AH556),0)</f>
        <v>0</v>
      </c>
      <c r="BV556" s="11"/>
      <c r="BW556" s="109" cm="1">
        <f t="array" ref="BW556">IF($AG556,SQRT(SUMPRODUCT($AH$2:$AH556, (AI$2:AI556-BC556)^2)/(SUM($AH$2:$AH556)-1)),0)</f>
        <v>0</v>
      </c>
      <c r="BX556" s="109" cm="1">
        <f t="array" ref="BX556">IF($AG556,SQRT(SUMPRODUCT($AH$2:$AH556, (AJ$2:AJ556-BD556)^2)/(SUM($AH$2:$AH556)-1)),0)</f>
        <v>0</v>
      </c>
      <c r="BY556" s="109" cm="1">
        <f t="array" ref="BY556">IF($AG556,SQRT(SUMPRODUCT($AH$2:$AH556, (AK$2:AK556-BE556)^2)/(SUM($AH$2:$AH556)-1)),0)</f>
        <v>0</v>
      </c>
      <c r="BZ556" s="109" cm="1">
        <f t="array" ref="BZ556">IF($AG556,SQRT(SUMPRODUCT($AH$2:$AH556, (AL$2:AL556-BF556)^2)/(SUM($AH$2:$AH556)-1)),0)</f>
        <v>0</v>
      </c>
      <c r="CA556" s="109" cm="1">
        <f t="array" ref="CA556">IF($AG556,SQRT(SUMPRODUCT($AH$2:$AH556, (AM$2:AM556-BG556)^2)/(SUM($AH$2:$AH556)-1)),0)</f>
        <v>0</v>
      </c>
      <c r="CB556" s="109" cm="1">
        <f t="array" ref="CB556">IF($AG556,SQRT(SUMPRODUCT($AH$2:$AH556, (AN$2:AN556-BH556)^2)/(SUM($AH$2:$AH556)-1)),0)</f>
        <v>0</v>
      </c>
      <c r="CC556" s="109" cm="1">
        <f t="array" ref="CC556">IF($AG556,SQRT(SUMPRODUCT($AH$2:$AH556, (AO$2:AO556-BI556)^2)/(SUM($AH$2:$AH556)-1)),0)</f>
        <v>0</v>
      </c>
      <c r="CD556" s="109" cm="1">
        <f t="array" ref="CD556">IF($AG556,SQRT(SUMPRODUCT($AH$2:$AH556, (AP$2:AP556-BJ556)^2)/(SUM($AH$2:$AH556)-1)),0)</f>
        <v>0</v>
      </c>
      <c r="CE556" s="109" cm="1">
        <f t="array" ref="CE556">IF($AG556,SQRT(SUMPRODUCT($AH$2:$AH556, (AQ$2:AQ556-BK556)^2)/(SUM($AH$2:$AH556)-1)),0)</f>
        <v>0</v>
      </c>
      <c r="CF556" s="109" cm="1">
        <f t="array" ref="CF556">IF($AG556,SQRT(SUMPRODUCT($AH$2:$AH556, (AR$2:AR556-BL556)^2)/(SUM($AH$2:$AH556)-1)),0)</f>
        <v>0</v>
      </c>
      <c r="CG556" s="109" cm="1">
        <f t="array" ref="CG556">IF($AG556,SQRT(SUMPRODUCT($AH$2:$AH556, (AS$2:AS556-BM556)^2)/(SUM($AH$2:$AH556)-1)),0)</f>
        <v>0</v>
      </c>
      <c r="CH556" s="109" cm="1">
        <f t="array" ref="CH556">IF($AG556,SQRT(SUMPRODUCT($AH$2:$AH556, (AT$2:AT556-BN556)^2)/(SUM($AH$2:$AH556)-1)),0)</f>
        <v>0</v>
      </c>
      <c r="CI556" s="109" cm="1">
        <f t="array" ref="CI556">IF($AG556,SQRT(SUMPRODUCT($AH$2:$AH556, (AU$2:AU556-BO556)^2)/(SUM($AH$2:$AH556)-1)),0)</f>
        <v>0</v>
      </c>
      <c r="CJ556" s="109" cm="1">
        <f t="array" ref="CJ556">IF($AG556,SQRT(SUMPRODUCT($AH$2:$AH556, (AV$2:AV556-BP556)^2)/(SUM($AH$2:$AH556)-1)),0)</f>
        <v>0</v>
      </c>
      <c r="CK556" s="109" cm="1">
        <f t="array" ref="CK556">IF($AG556,SQRT(SUMPRODUCT($AH$2:$AH556, (AW$2:AW556-BQ556)^2)/(SUM($AH$2:$AH556)-1)),0)</f>
        <v>0</v>
      </c>
      <c r="CL556" s="109" cm="1">
        <f t="array" ref="CL556">IF($AG556,SQRT(SUMPRODUCT($AH$2:$AH556, (AX$2:AX556-BR556)^2)/(SUM($AH$2:$AH556)-1)),0)</f>
        <v>0</v>
      </c>
      <c r="CM556" s="109" cm="1">
        <f t="array" ref="CM556">IF($AG556,SQRT(SUMPRODUCT($AH$2:$AH556, (AY$2:AY556-BS556)^2)/(SUM($AH$2:$AH556)-1)),0)</f>
        <v>0</v>
      </c>
      <c r="CN556" s="109" cm="1">
        <f t="array" ref="CN556">IF($AG556,SQRT(SUMPRODUCT($AH$2:$AH556, (AZ$2:AZ556-BT556)^2)/(SUM($AH$2:$AH556)-1)),0)</f>
        <v>0</v>
      </c>
      <c r="CO556" s="109" cm="1">
        <f t="array" ref="CO556">IF($AG556,SQRT(SUMPRODUCT($AH$2:$AH556, (BA$2:BA556-BU556)^2)/(SUM($AH$2:$AH556)-1)),0)</f>
        <v>0</v>
      </c>
    </row>
    <row r="557" spans="34:93" x14ac:dyDescent="0.25">
      <c r="AH557" s="99" t="str">
        <f t="shared" si="130"/>
        <v/>
      </c>
      <c r="AI557" s="11">
        <f t="shared" ca="1" si="141"/>
        <v>0</v>
      </c>
      <c r="AJ557" s="11">
        <f t="shared" ca="1" si="141"/>
        <v>0</v>
      </c>
      <c r="AK557" s="11">
        <f t="shared" ca="1" si="141"/>
        <v>0</v>
      </c>
      <c r="AL557" s="11">
        <f t="shared" ca="1" si="141"/>
        <v>0</v>
      </c>
      <c r="AM557" s="11">
        <f t="shared" ca="1" si="141"/>
        <v>0</v>
      </c>
      <c r="AN557" s="11">
        <f t="shared" ca="1" si="141"/>
        <v>0</v>
      </c>
      <c r="AO557" s="11">
        <f t="shared" ca="1" si="141"/>
        <v>0</v>
      </c>
      <c r="AP557" s="11">
        <f t="shared" ca="1" si="141"/>
        <v>0</v>
      </c>
      <c r="AQ557" s="11">
        <f t="shared" ca="1" si="141"/>
        <v>0</v>
      </c>
      <c r="AR557" s="11">
        <f t="shared" ca="1" si="141"/>
        <v>0</v>
      </c>
      <c r="AS557" s="11">
        <f t="shared" ca="1" si="142"/>
        <v>0</v>
      </c>
      <c r="AT557" s="11">
        <f t="shared" ca="1" si="142"/>
        <v>0</v>
      </c>
      <c r="AU557" s="11">
        <f t="shared" ca="1" si="142"/>
        <v>0</v>
      </c>
      <c r="AV557" s="11">
        <f t="shared" ca="1" si="142"/>
        <v>0</v>
      </c>
      <c r="AW557" s="11">
        <f t="shared" ca="1" si="142"/>
        <v>0</v>
      </c>
      <c r="AX557" s="11">
        <f t="shared" ca="1" si="142"/>
        <v>0</v>
      </c>
      <c r="AY557" s="11">
        <f t="shared" ca="1" si="142"/>
        <v>0</v>
      </c>
      <c r="AZ557" s="11">
        <f t="shared" ca="1" si="142"/>
        <v>0</v>
      </c>
      <c r="BA557" s="11">
        <f t="shared" ca="1" si="142"/>
        <v>0</v>
      </c>
      <c r="BB557" s="11"/>
      <c r="BC557" s="11">
        <f>IF($AG557,SUMPRODUCT(AI$2:AI557,$AH$2:$AH557)/SUM($AH$2:$AH557),0)</f>
        <v>0</v>
      </c>
      <c r="BD557" s="11">
        <f>IF($AG557,SUMPRODUCT(AJ$2:AJ557,$AH$2:$AH557)/SUM($AH$2:$AH557),0)</f>
        <v>0</v>
      </c>
      <c r="BE557" s="11">
        <f>IF($AG557,SUMPRODUCT(AK$2:AK557,$AH$2:$AH557)/SUM($AH$2:$AH557),0)</f>
        <v>0</v>
      </c>
      <c r="BF557" s="11">
        <f>IF($AG557,SUMPRODUCT(AL$2:AL557,$AH$2:$AH557)/SUM($AH$2:$AH557),0)</f>
        <v>0</v>
      </c>
      <c r="BG557" s="11">
        <f>IF($AG557,SUMPRODUCT(AM$2:AM557,$AH$2:$AH557)/SUM($AH$2:$AH557),0)</f>
        <v>0</v>
      </c>
      <c r="BH557" s="11">
        <f>IF($AG557,SUMPRODUCT(AN$2:AN557,$AH$2:$AH557)/SUM($AH$2:$AH557),0)</f>
        <v>0</v>
      </c>
      <c r="BI557" s="11">
        <f>IF($AG557,SUMPRODUCT(AO$2:AO557,$AH$2:$AH557)/SUM($AH$2:$AH557),0)</f>
        <v>0</v>
      </c>
      <c r="BJ557" s="11">
        <f>IF($AG557,SUMPRODUCT(AP$2:AP557,$AH$2:$AH557)/SUM($AH$2:$AH557),0)</f>
        <v>0</v>
      </c>
      <c r="BK557" s="11">
        <f>IF($AG557,SUMPRODUCT(AQ$2:AQ557,$AH$2:$AH557)/SUM($AH$2:$AH557),0)</f>
        <v>0</v>
      </c>
      <c r="BL557" s="11">
        <f>IF($AG557,SUMPRODUCT(AR$2:AR557,$AH$2:$AH557)/SUM($AH$2:$AH557),0)</f>
        <v>0</v>
      </c>
      <c r="BM557" s="11">
        <f>IF($AG557,SUMPRODUCT(AS$2:AS557,$AH$2:$AH557)/SUM($AH$2:$AH557),0)</f>
        <v>0</v>
      </c>
      <c r="BN557" s="11">
        <f>IF($AG557,SUMPRODUCT(AT$2:AT557,$AH$2:$AH557)/SUM($AH$2:$AH557),0)</f>
        <v>0</v>
      </c>
      <c r="BO557" s="11">
        <f>IF($AG557,SUMPRODUCT(AU$2:AU557,$AH$2:$AH557)/SUM($AH$2:$AH557),0)</f>
        <v>0</v>
      </c>
      <c r="BP557" s="11">
        <f>IF($AG557,SUMPRODUCT(AV$2:AV557,$AH$2:$AH557)/SUM($AH$2:$AH557),0)</f>
        <v>0</v>
      </c>
      <c r="BQ557" s="11">
        <f>IF($AG557,SUMPRODUCT(AW$2:AW557,$AH$2:$AH557)/SUM($AH$2:$AH557),0)</f>
        <v>0</v>
      </c>
      <c r="BR557" s="11">
        <f>IF($AG557,SUMPRODUCT(AX$2:AX557,$AH$2:$AH557)/SUM($AH$2:$AH557),0)</f>
        <v>0</v>
      </c>
      <c r="BS557" s="11">
        <f>IF($AG557,SUMPRODUCT(AY$2:AY557,$AH$2:$AH557)/SUM($AH$2:$AH557),0)</f>
        <v>0</v>
      </c>
      <c r="BT557" s="11">
        <f>IF($AG557,SUMPRODUCT(AZ$2:AZ557,$AH$2:$AH557)/SUM($AH$2:$AH557),0)</f>
        <v>0</v>
      </c>
      <c r="BU557" s="11">
        <f>IF($AG557,SUMPRODUCT(BA$2:BA557,$AH$2:$AH557)/SUM($AH$2:$AH557),0)</f>
        <v>0</v>
      </c>
      <c r="BV557" s="11"/>
      <c r="BW557" s="109" cm="1">
        <f t="array" ref="BW557">IF($AG557,SQRT(SUMPRODUCT($AH$2:$AH557, (AI$2:AI557-BC557)^2)/(SUM($AH$2:$AH557)-1)),0)</f>
        <v>0</v>
      </c>
      <c r="BX557" s="109" cm="1">
        <f t="array" ref="BX557">IF($AG557,SQRT(SUMPRODUCT($AH$2:$AH557, (AJ$2:AJ557-BD557)^2)/(SUM($AH$2:$AH557)-1)),0)</f>
        <v>0</v>
      </c>
      <c r="BY557" s="109" cm="1">
        <f t="array" ref="BY557">IF($AG557,SQRT(SUMPRODUCT($AH$2:$AH557, (AK$2:AK557-BE557)^2)/(SUM($AH$2:$AH557)-1)),0)</f>
        <v>0</v>
      </c>
      <c r="BZ557" s="109" cm="1">
        <f t="array" ref="BZ557">IF($AG557,SQRT(SUMPRODUCT($AH$2:$AH557, (AL$2:AL557-BF557)^2)/(SUM($AH$2:$AH557)-1)),0)</f>
        <v>0</v>
      </c>
      <c r="CA557" s="109" cm="1">
        <f t="array" ref="CA557">IF($AG557,SQRT(SUMPRODUCT($AH$2:$AH557, (AM$2:AM557-BG557)^2)/(SUM($AH$2:$AH557)-1)),0)</f>
        <v>0</v>
      </c>
      <c r="CB557" s="109" cm="1">
        <f t="array" ref="CB557">IF($AG557,SQRT(SUMPRODUCT($AH$2:$AH557, (AN$2:AN557-BH557)^2)/(SUM($AH$2:$AH557)-1)),0)</f>
        <v>0</v>
      </c>
      <c r="CC557" s="109" cm="1">
        <f t="array" ref="CC557">IF($AG557,SQRT(SUMPRODUCT($AH$2:$AH557, (AO$2:AO557-BI557)^2)/(SUM($AH$2:$AH557)-1)),0)</f>
        <v>0</v>
      </c>
      <c r="CD557" s="109" cm="1">
        <f t="array" ref="CD557">IF($AG557,SQRT(SUMPRODUCT($AH$2:$AH557, (AP$2:AP557-BJ557)^2)/(SUM($AH$2:$AH557)-1)),0)</f>
        <v>0</v>
      </c>
      <c r="CE557" s="109" cm="1">
        <f t="array" ref="CE557">IF($AG557,SQRT(SUMPRODUCT($AH$2:$AH557, (AQ$2:AQ557-BK557)^2)/(SUM($AH$2:$AH557)-1)),0)</f>
        <v>0</v>
      </c>
      <c r="CF557" s="109" cm="1">
        <f t="array" ref="CF557">IF($AG557,SQRT(SUMPRODUCT($AH$2:$AH557, (AR$2:AR557-BL557)^2)/(SUM($AH$2:$AH557)-1)),0)</f>
        <v>0</v>
      </c>
      <c r="CG557" s="109" cm="1">
        <f t="array" ref="CG557">IF($AG557,SQRT(SUMPRODUCT($AH$2:$AH557, (AS$2:AS557-BM557)^2)/(SUM($AH$2:$AH557)-1)),0)</f>
        <v>0</v>
      </c>
      <c r="CH557" s="109" cm="1">
        <f t="array" ref="CH557">IF($AG557,SQRT(SUMPRODUCT($AH$2:$AH557, (AT$2:AT557-BN557)^2)/(SUM($AH$2:$AH557)-1)),0)</f>
        <v>0</v>
      </c>
      <c r="CI557" s="109" cm="1">
        <f t="array" ref="CI557">IF($AG557,SQRT(SUMPRODUCT($AH$2:$AH557, (AU$2:AU557-BO557)^2)/(SUM($AH$2:$AH557)-1)),0)</f>
        <v>0</v>
      </c>
      <c r="CJ557" s="109" cm="1">
        <f t="array" ref="CJ557">IF($AG557,SQRT(SUMPRODUCT($AH$2:$AH557, (AV$2:AV557-BP557)^2)/(SUM($AH$2:$AH557)-1)),0)</f>
        <v>0</v>
      </c>
      <c r="CK557" s="109" cm="1">
        <f t="array" ref="CK557">IF($AG557,SQRT(SUMPRODUCT($AH$2:$AH557, (AW$2:AW557-BQ557)^2)/(SUM($AH$2:$AH557)-1)),0)</f>
        <v>0</v>
      </c>
      <c r="CL557" s="109" cm="1">
        <f t="array" ref="CL557">IF($AG557,SQRT(SUMPRODUCT($AH$2:$AH557, (AX$2:AX557-BR557)^2)/(SUM($AH$2:$AH557)-1)),0)</f>
        <v>0</v>
      </c>
      <c r="CM557" s="109" cm="1">
        <f t="array" ref="CM557">IF($AG557,SQRT(SUMPRODUCT($AH$2:$AH557, (AY$2:AY557-BS557)^2)/(SUM($AH$2:$AH557)-1)),0)</f>
        <v>0</v>
      </c>
      <c r="CN557" s="109" cm="1">
        <f t="array" ref="CN557">IF($AG557,SQRT(SUMPRODUCT($AH$2:$AH557, (AZ$2:AZ557-BT557)^2)/(SUM($AH$2:$AH557)-1)),0)</f>
        <v>0</v>
      </c>
      <c r="CO557" s="109" cm="1">
        <f t="array" ref="CO557">IF($AG557,SQRT(SUMPRODUCT($AH$2:$AH557, (BA$2:BA557-BU557)^2)/(SUM($AH$2:$AH557)-1)),0)</f>
        <v>0</v>
      </c>
    </row>
    <row r="558" spans="34:93" x14ac:dyDescent="0.25">
      <c r="AH558" s="99" t="str">
        <f t="shared" si="130"/>
        <v/>
      </c>
      <c r="AI558" s="11">
        <f t="shared" ca="1" si="141"/>
        <v>0</v>
      </c>
      <c r="AJ558" s="11">
        <f t="shared" ca="1" si="141"/>
        <v>0</v>
      </c>
      <c r="AK558" s="11">
        <f t="shared" ca="1" si="141"/>
        <v>0</v>
      </c>
      <c r="AL558" s="11">
        <f t="shared" ca="1" si="141"/>
        <v>0</v>
      </c>
      <c r="AM558" s="11">
        <f t="shared" ca="1" si="141"/>
        <v>0</v>
      </c>
      <c r="AN558" s="11">
        <f t="shared" ca="1" si="141"/>
        <v>0</v>
      </c>
      <c r="AO558" s="11">
        <f t="shared" ca="1" si="141"/>
        <v>0</v>
      </c>
      <c r="AP558" s="11">
        <f t="shared" ca="1" si="141"/>
        <v>0</v>
      </c>
      <c r="AQ558" s="11">
        <f t="shared" ca="1" si="141"/>
        <v>0</v>
      </c>
      <c r="AR558" s="11">
        <f t="shared" ca="1" si="141"/>
        <v>0</v>
      </c>
      <c r="AS558" s="11">
        <f t="shared" ca="1" si="142"/>
        <v>0</v>
      </c>
      <c r="AT558" s="11">
        <f t="shared" ca="1" si="142"/>
        <v>0</v>
      </c>
      <c r="AU558" s="11">
        <f t="shared" ca="1" si="142"/>
        <v>0</v>
      </c>
      <c r="AV558" s="11">
        <f t="shared" ca="1" si="142"/>
        <v>0</v>
      </c>
      <c r="AW558" s="11">
        <f t="shared" ca="1" si="142"/>
        <v>0</v>
      </c>
      <c r="AX558" s="11">
        <f t="shared" ca="1" si="142"/>
        <v>0</v>
      </c>
      <c r="AY558" s="11">
        <f t="shared" ca="1" si="142"/>
        <v>0</v>
      </c>
      <c r="AZ558" s="11">
        <f t="shared" ca="1" si="142"/>
        <v>0</v>
      </c>
      <c r="BA558" s="11">
        <f t="shared" ca="1" si="142"/>
        <v>0</v>
      </c>
      <c r="BB558" s="11"/>
      <c r="BC558" s="11">
        <f>IF($AG558,SUMPRODUCT(AI$2:AI558,$AH$2:$AH558)/SUM($AH$2:$AH558),0)</f>
        <v>0</v>
      </c>
      <c r="BD558" s="11">
        <f>IF($AG558,SUMPRODUCT(AJ$2:AJ558,$AH$2:$AH558)/SUM($AH$2:$AH558),0)</f>
        <v>0</v>
      </c>
      <c r="BE558" s="11">
        <f>IF($AG558,SUMPRODUCT(AK$2:AK558,$AH$2:$AH558)/SUM($AH$2:$AH558),0)</f>
        <v>0</v>
      </c>
      <c r="BF558" s="11">
        <f>IF($AG558,SUMPRODUCT(AL$2:AL558,$AH$2:$AH558)/SUM($AH$2:$AH558),0)</f>
        <v>0</v>
      </c>
      <c r="BG558" s="11">
        <f>IF($AG558,SUMPRODUCT(AM$2:AM558,$AH$2:$AH558)/SUM($AH$2:$AH558),0)</f>
        <v>0</v>
      </c>
      <c r="BH558" s="11">
        <f>IF($AG558,SUMPRODUCT(AN$2:AN558,$AH$2:$AH558)/SUM($AH$2:$AH558),0)</f>
        <v>0</v>
      </c>
      <c r="BI558" s="11">
        <f>IF($AG558,SUMPRODUCT(AO$2:AO558,$AH$2:$AH558)/SUM($AH$2:$AH558),0)</f>
        <v>0</v>
      </c>
      <c r="BJ558" s="11">
        <f>IF($AG558,SUMPRODUCT(AP$2:AP558,$AH$2:$AH558)/SUM($AH$2:$AH558),0)</f>
        <v>0</v>
      </c>
      <c r="BK558" s="11">
        <f>IF($AG558,SUMPRODUCT(AQ$2:AQ558,$AH$2:$AH558)/SUM($AH$2:$AH558),0)</f>
        <v>0</v>
      </c>
      <c r="BL558" s="11">
        <f>IF($AG558,SUMPRODUCT(AR$2:AR558,$AH$2:$AH558)/SUM($AH$2:$AH558),0)</f>
        <v>0</v>
      </c>
      <c r="BM558" s="11">
        <f>IF($AG558,SUMPRODUCT(AS$2:AS558,$AH$2:$AH558)/SUM($AH$2:$AH558),0)</f>
        <v>0</v>
      </c>
      <c r="BN558" s="11">
        <f>IF($AG558,SUMPRODUCT(AT$2:AT558,$AH$2:$AH558)/SUM($AH$2:$AH558),0)</f>
        <v>0</v>
      </c>
      <c r="BO558" s="11">
        <f>IF($AG558,SUMPRODUCT(AU$2:AU558,$AH$2:$AH558)/SUM($AH$2:$AH558),0)</f>
        <v>0</v>
      </c>
      <c r="BP558" s="11">
        <f>IF($AG558,SUMPRODUCT(AV$2:AV558,$AH$2:$AH558)/SUM($AH$2:$AH558),0)</f>
        <v>0</v>
      </c>
      <c r="BQ558" s="11">
        <f>IF($AG558,SUMPRODUCT(AW$2:AW558,$AH$2:$AH558)/SUM($AH$2:$AH558),0)</f>
        <v>0</v>
      </c>
      <c r="BR558" s="11">
        <f>IF($AG558,SUMPRODUCT(AX$2:AX558,$AH$2:$AH558)/SUM($AH$2:$AH558),0)</f>
        <v>0</v>
      </c>
      <c r="BS558" s="11">
        <f>IF($AG558,SUMPRODUCT(AY$2:AY558,$AH$2:$AH558)/SUM($AH$2:$AH558),0)</f>
        <v>0</v>
      </c>
      <c r="BT558" s="11">
        <f>IF($AG558,SUMPRODUCT(AZ$2:AZ558,$AH$2:$AH558)/SUM($AH$2:$AH558),0)</f>
        <v>0</v>
      </c>
      <c r="BU558" s="11">
        <f>IF($AG558,SUMPRODUCT(BA$2:BA558,$AH$2:$AH558)/SUM($AH$2:$AH558),0)</f>
        <v>0</v>
      </c>
      <c r="BV558" s="11"/>
      <c r="BW558" s="109" cm="1">
        <f t="array" ref="BW558">IF($AG558,SQRT(SUMPRODUCT($AH$2:$AH558, (AI$2:AI558-BC558)^2)/(SUM($AH$2:$AH558)-1)),0)</f>
        <v>0</v>
      </c>
      <c r="BX558" s="109" cm="1">
        <f t="array" ref="BX558">IF($AG558,SQRT(SUMPRODUCT($AH$2:$AH558, (AJ$2:AJ558-BD558)^2)/(SUM($AH$2:$AH558)-1)),0)</f>
        <v>0</v>
      </c>
      <c r="BY558" s="109" cm="1">
        <f t="array" ref="BY558">IF($AG558,SQRT(SUMPRODUCT($AH$2:$AH558, (AK$2:AK558-BE558)^2)/(SUM($AH$2:$AH558)-1)),0)</f>
        <v>0</v>
      </c>
      <c r="BZ558" s="109" cm="1">
        <f t="array" ref="BZ558">IF($AG558,SQRT(SUMPRODUCT($AH$2:$AH558, (AL$2:AL558-BF558)^2)/(SUM($AH$2:$AH558)-1)),0)</f>
        <v>0</v>
      </c>
      <c r="CA558" s="109" cm="1">
        <f t="array" ref="CA558">IF($AG558,SQRT(SUMPRODUCT($AH$2:$AH558, (AM$2:AM558-BG558)^2)/(SUM($AH$2:$AH558)-1)),0)</f>
        <v>0</v>
      </c>
      <c r="CB558" s="109" cm="1">
        <f t="array" ref="CB558">IF($AG558,SQRT(SUMPRODUCT($AH$2:$AH558, (AN$2:AN558-BH558)^2)/(SUM($AH$2:$AH558)-1)),0)</f>
        <v>0</v>
      </c>
      <c r="CC558" s="109" cm="1">
        <f t="array" ref="CC558">IF($AG558,SQRT(SUMPRODUCT($AH$2:$AH558, (AO$2:AO558-BI558)^2)/(SUM($AH$2:$AH558)-1)),0)</f>
        <v>0</v>
      </c>
      <c r="CD558" s="109" cm="1">
        <f t="array" ref="CD558">IF($AG558,SQRT(SUMPRODUCT($AH$2:$AH558, (AP$2:AP558-BJ558)^2)/(SUM($AH$2:$AH558)-1)),0)</f>
        <v>0</v>
      </c>
      <c r="CE558" s="109" cm="1">
        <f t="array" ref="CE558">IF($AG558,SQRT(SUMPRODUCT($AH$2:$AH558, (AQ$2:AQ558-BK558)^2)/(SUM($AH$2:$AH558)-1)),0)</f>
        <v>0</v>
      </c>
      <c r="CF558" s="109" cm="1">
        <f t="array" ref="CF558">IF($AG558,SQRT(SUMPRODUCT($AH$2:$AH558, (AR$2:AR558-BL558)^2)/(SUM($AH$2:$AH558)-1)),0)</f>
        <v>0</v>
      </c>
      <c r="CG558" s="109" cm="1">
        <f t="array" ref="CG558">IF($AG558,SQRT(SUMPRODUCT($AH$2:$AH558, (AS$2:AS558-BM558)^2)/(SUM($AH$2:$AH558)-1)),0)</f>
        <v>0</v>
      </c>
      <c r="CH558" s="109" cm="1">
        <f t="array" ref="CH558">IF($AG558,SQRT(SUMPRODUCT($AH$2:$AH558, (AT$2:AT558-BN558)^2)/(SUM($AH$2:$AH558)-1)),0)</f>
        <v>0</v>
      </c>
      <c r="CI558" s="109" cm="1">
        <f t="array" ref="CI558">IF($AG558,SQRT(SUMPRODUCT($AH$2:$AH558, (AU$2:AU558-BO558)^2)/(SUM($AH$2:$AH558)-1)),0)</f>
        <v>0</v>
      </c>
      <c r="CJ558" s="109" cm="1">
        <f t="array" ref="CJ558">IF($AG558,SQRT(SUMPRODUCT($AH$2:$AH558, (AV$2:AV558-BP558)^2)/(SUM($AH$2:$AH558)-1)),0)</f>
        <v>0</v>
      </c>
      <c r="CK558" s="109" cm="1">
        <f t="array" ref="CK558">IF($AG558,SQRT(SUMPRODUCT($AH$2:$AH558, (AW$2:AW558-BQ558)^2)/(SUM($AH$2:$AH558)-1)),0)</f>
        <v>0</v>
      </c>
      <c r="CL558" s="109" cm="1">
        <f t="array" ref="CL558">IF($AG558,SQRT(SUMPRODUCT($AH$2:$AH558, (AX$2:AX558-BR558)^2)/(SUM($AH$2:$AH558)-1)),0)</f>
        <v>0</v>
      </c>
      <c r="CM558" s="109" cm="1">
        <f t="array" ref="CM558">IF($AG558,SQRT(SUMPRODUCT($AH$2:$AH558, (AY$2:AY558-BS558)^2)/(SUM($AH$2:$AH558)-1)),0)</f>
        <v>0</v>
      </c>
      <c r="CN558" s="109" cm="1">
        <f t="array" ref="CN558">IF($AG558,SQRT(SUMPRODUCT($AH$2:$AH558, (AZ$2:AZ558-BT558)^2)/(SUM($AH$2:$AH558)-1)),0)</f>
        <v>0</v>
      </c>
      <c r="CO558" s="109" cm="1">
        <f t="array" ref="CO558">IF($AG558,SQRT(SUMPRODUCT($AH$2:$AH558, (BA$2:BA558-BU558)^2)/(SUM($AH$2:$AH558)-1)),0)</f>
        <v>0</v>
      </c>
    </row>
    <row r="559" spans="34:93" x14ac:dyDescent="0.25">
      <c r="AH559" s="99" t="str">
        <f t="shared" ref="AH559:AH622" si="143">IF(AG559&lt;&gt;0,AG559-AG558,"")</f>
        <v/>
      </c>
      <c r="AI559" s="11">
        <f t="shared" ca="1" si="141"/>
        <v>0</v>
      </c>
      <c r="AJ559" s="11">
        <f t="shared" ca="1" si="141"/>
        <v>0</v>
      </c>
      <c r="AK559" s="11">
        <f t="shared" ca="1" si="141"/>
        <v>0</v>
      </c>
      <c r="AL559" s="11">
        <f t="shared" ca="1" si="141"/>
        <v>0</v>
      </c>
      <c r="AM559" s="11">
        <f t="shared" ca="1" si="141"/>
        <v>0</v>
      </c>
      <c r="AN559" s="11">
        <f t="shared" ca="1" si="141"/>
        <v>0</v>
      </c>
      <c r="AO559" s="11">
        <f t="shared" ca="1" si="141"/>
        <v>0</v>
      </c>
      <c r="AP559" s="11">
        <f t="shared" ca="1" si="141"/>
        <v>0</v>
      </c>
      <c r="AQ559" s="11">
        <f t="shared" ca="1" si="141"/>
        <v>0</v>
      </c>
      <c r="AR559" s="11">
        <f t="shared" ca="1" si="141"/>
        <v>0</v>
      </c>
      <c r="AS559" s="11">
        <f t="shared" ca="1" si="142"/>
        <v>0</v>
      </c>
      <c r="AT559" s="11">
        <f t="shared" ca="1" si="142"/>
        <v>0</v>
      </c>
      <c r="AU559" s="11">
        <f t="shared" ca="1" si="142"/>
        <v>0</v>
      </c>
      <c r="AV559" s="11">
        <f t="shared" ca="1" si="142"/>
        <v>0</v>
      </c>
      <c r="AW559" s="11">
        <f t="shared" ca="1" si="142"/>
        <v>0</v>
      </c>
      <c r="AX559" s="11">
        <f t="shared" ca="1" si="142"/>
        <v>0</v>
      </c>
      <c r="AY559" s="11">
        <f t="shared" ca="1" si="142"/>
        <v>0</v>
      </c>
      <c r="AZ559" s="11">
        <f t="shared" ca="1" si="142"/>
        <v>0</v>
      </c>
      <c r="BA559" s="11">
        <f t="shared" ca="1" si="142"/>
        <v>0</v>
      </c>
      <c r="BB559" s="11"/>
      <c r="BC559" s="11">
        <f>IF($AG559,SUMPRODUCT(AI$2:AI559,$AH$2:$AH559)/SUM($AH$2:$AH559),0)</f>
        <v>0</v>
      </c>
      <c r="BD559" s="11">
        <f>IF($AG559,SUMPRODUCT(AJ$2:AJ559,$AH$2:$AH559)/SUM($AH$2:$AH559),0)</f>
        <v>0</v>
      </c>
      <c r="BE559" s="11">
        <f>IF($AG559,SUMPRODUCT(AK$2:AK559,$AH$2:$AH559)/SUM($AH$2:$AH559),0)</f>
        <v>0</v>
      </c>
      <c r="BF559" s="11">
        <f>IF($AG559,SUMPRODUCT(AL$2:AL559,$AH$2:$AH559)/SUM($AH$2:$AH559),0)</f>
        <v>0</v>
      </c>
      <c r="BG559" s="11">
        <f>IF($AG559,SUMPRODUCT(AM$2:AM559,$AH$2:$AH559)/SUM($AH$2:$AH559),0)</f>
        <v>0</v>
      </c>
      <c r="BH559" s="11">
        <f>IF($AG559,SUMPRODUCT(AN$2:AN559,$AH$2:$AH559)/SUM($AH$2:$AH559),0)</f>
        <v>0</v>
      </c>
      <c r="BI559" s="11">
        <f>IF($AG559,SUMPRODUCT(AO$2:AO559,$AH$2:$AH559)/SUM($AH$2:$AH559),0)</f>
        <v>0</v>
      </c>
      <c r="BJ559" s="11">
        <f>IF($AG559,SUMPRODUCT(AP$2:AP559,$AH$2:$AH559)/SUM($AH$2:$AH559),0)</f>
        <v>0</v>
      </c>
      <c r="BK559" s="11">
        <f>IF($AG559,SUMPRODUCT(AQ$2:AQ559,$AH$2:$AH559)/SUM($AH$2:$AH559),0)</f>
        <v>0</v>
      </c>
      <c r="BL559" s="11">
        <f>IF($AG559,SUMPRODUCT(AR$2:AR559,$AH$2:$AH559)/SUM($AH$2:$AH559),0)</f>
        <v>0</v>
      </c>
      <c r="BM559" s="11">
        <f>IF($AG559,SUMPRODUCT(AS$2:AS559,$AH$2:$AH559)/SUM($AH$2:$AH559),0)</f>
        <v>0</v>
      </c>
      <c r="BN559" s="11">
        <f>IF($AG559,SUMPRODUCT(AT$2:AT559,$AH$2:$AH559)/SUM($AH$2:$AH559),0)</f>
        <v>0</v>
      </c>
      <c r="BO559" s="11">
        <f>IF($AG559,SUMPRODUCT(AU$2:AU559,$AH$2:$AH559)/SUM($AH$2:$AH559),0)</f>
        <v>0</v>
      </c>
      <c r="BP559" s="11">
        <f>IF($AG559,SUMPRODUCT(AV$2:AV559,$AH$2:$AH559)/SUM($AH$2:$AH559),0)</f>
        <v>0</v>
      </c>
      <c r="BQ559" s="11">
        <f>IF($AG559,SUMPRODUCT(AW$2:AW559,$AH$2:$AH559)/SUM($AH$2:$AH559),0)</f>
        <v>0</v>
      </c>
      <c r="BR559" s="11">
        <f>IF($AG559,SUMPRODUCT(AX$2:AX559,$AH$2:$AH559)/SUM($AH$2:$AH559),0)</f>
        <v>0</v>
      </c>
      <c r="BS559" s="11">
        <f>IF($AG559,SUMPRODUCT(AY$2:AY559,$AH$2:$AH559)/SUM($AH$2:$AH559),0)</f>
        <v>0</v>
      </c>
      <c r="BT559" s="11">
        <f>IF($AG559,SUMPRODUCT(AZ$2:AZ559,$AH$2:$AH559)/SUM($AH$2:$AH559),0)</f>
        <v>0</v>
      </c>
      <c r="BU559" s="11">
        <f>IF($AG559,SUMPRODUCT(BA$2:BA559,$AH$2:$AH559)/SUM($AH$2:$AH559),0)</f>
        <v>0</v>
      </c>
      <c r="BV559" s="11"/>
      <c r="BW559" s="109" cm="1">
        <f t="array" ref="BW559">IF($AG559,SQRT(SUMPRODUCT($AH$2:$AH559, (AI$2:AI559-BC559)^2)/(SUM($AH$2:$AH559)-1)),0)</f>
        <v>0</v>
      </c>
      <c r="BX559" s="109" cm="1">
        <f t="array" ref="BX559">IF($AG559,SQRT(SUMPRODUCT($AH$2:$AH559, (AJ$2:AJ559-BD559)^2)/(SUM($AH$2:$AH559)-1)),0)</f>
        <v>0</v>
      </c>
      <c r="BY559" s="109" cm="1">
        <f t="array" ref="BY559">IF($AG559,SQRT(SUMPRODUCT($AH$2:$AH559, (AK$2:AK559-BE559)^2)/(SUM($AH$2:$AH559)-1)),0)</f>
        <v>0</v>
      </c>
      <c r="BZ559" s="109" cm="1">
        <f t="array" ref="BZ559">IF($AG559,SQRT(SUMPRODUCT($AH$2:$AH559, (AL$2:AL559-BF559)^2)/(SUM($AH$2:$AH559)-1)),0)</f>
        <v>0</v>
      </c>
      <c r="CA559" s="109" cm="1">
        <f t="array" ref="CA559">IF($AG559,SQRT(SUMPRODUCT($AH$2:$AH559, (AM$2:AM559-BG559)^2)/(SUM($AH$2:$AH559)-1)),0)</f>
        <v>0</v>
      </c>
      <c r="CB559" s="109" cm="1">
        <f t="array" ref="CB559">IF($AG559,SQRT(SUMPRODUCT($AH$2:$AH559, (AN$2:AN559-BH559)^2)/(SUM($AH$2:$AH559)-1)),0)</f>
        <v>0</v>
      </c>
      <c r="CC559" s="109" cm="1">
        <f t="array" ref="CC559">IF($AG559,SQRT(SUMPRODUCT($AH$2:$AH559, (AO$2:AO559-BI559)^2)/(SUM($AH$2:$AH559)-1)),0)</f>
        <v>0</v>
      </c>
      <c r="CD559" s="109" cm="1">
        <f t="array" ref="CD559">IF($AG559,SQRT(SUMPRODUCT($AH$2:$AH559, (AP$2:AP559-BJ559)^2)/(SUM($AH$2:$AH559)-1)),0)</f>
        <v>0</v>
      </c>
      <c r="CE559" s="109" cm="1">
        <f t="array" ref="CE559">IF($AG559,SQRT(SUMPRODUCT($AH$2:$AH559, (AQ$2:AQ559-BK559)^2)/(SUM($AH$2:$AH559)-1)),0)</f>
        <v>0</v>
      </c>
      <c r="CF559" s="109" cm="1">
        <f t="array" ref="CF559">IF($AG559,SQRT(SUMPRODUCT($AH$2:$AH559, (AR$2:AR559-BL559)^2)/(SUM($AH$2:$AH559)-1)),0)</f>
        <v>0</v>
      </c>
      <c r="CG559" s="109" cm="1">
        <f t="array" ref="CG559">IF($AG559,SQRT(SUMPRODUCT($AH$2:$AH559, (AS$2:AS559-BM559)^2)/(SUM($AH$2:$AH559)-1)),0)</f>
        <v>0</v>
      </c>
      <c r="CH559" s="109" cm="1">
        <f t="array" ref="CH559">IF($AG559,SQRT(SUMPRODUCT($AH$2:$AH559, (AT$2:AT559-BN559)^2)/(SUM($AH$2:$AH559)-1)),0)</f>
        <v>0</v>
      </c>
      <c r="CI559" s="109" cm="1">
        <f t="array" ref="CI559">IF($AG559,SQRT(SUMPRODUCT($AH$2:$AH559, (AU$2:AU559-BO559)^2)/(SUM($AH$2:$AH559)-1)),0)</f>
        <v>0</v>
      </c>
      <c r="CJ559" s="109" cm="1">
        <f t="array" ref="CJ559">IF($AG559,SQRT(SUMPRODUCT($AH$2:$AH559, (AV$2:AV559-BP559)^2)/(SUM($AH$2:$AH559)-1)),0)</f>
        <v>0</v>
      </c>
      <c r="CK559" s="109" cm="1">
        <f t="array" ref="CK559">IF($AG559,SQRT(SUMPRODUCT($AH$2:$AH559, (AW$2:AW559-BQ559)^2)/(SUM($AH$2:$AH559)-1)),0)</f>
        <v>0</v>
      </c>
      <c r="CL559" s="109" cm="1">
        <f t="array" ref="CL559">IF($AG559,SQRT(SUMPRODUCT($AH$2:$AH559, (AX$2:AX559-BR559)^2)/(SUM($AH$2:$AH559)-1)),0)</f>
        <v>0</v>
      </c>
      <c r="CM559" s="109" cm="1">
        <f t="array" ref="CM559">IF($AG559,SQRT(SUMPRODUCT($AH$2:$AH559, (AY$2:AY559-BS559)^2)/(SUM($AH$2:$AH559)-1)),0)</f>
        <v>0</v>
      </c>
      <c r="CN559" s="109" cm="1">
        <f t="array" ref="CN559">IF($AG559,SQRT(SUMPRODUCT($AH$2:$AH559, (AZ$2:AZ559-BT559)^2)/(SUM($AH$2:$AH559)-1)),0)</f>
        <v>0</v>
      </c>
      <c r="CO559" s="109" cm="1">
        <f t="array" ref="CO559">IF($AG559,SQRT(SUMPRODUCT($AH$2:$AH559, (BA$2:BA559-BU559)^2)/(SUM($AH$2:$AH559)-1)),0)</f>
        <v>0</v>
      </c>
    </row>
    <row r="560" spans="34:93" x14ac:dyDescent="0.25">
      <c r="AH560" s="99" t="str">
        <f t="shared" si="143"/>
        <v/>
      </c>
      <c r="AI560" s="11">
        <f t="shared" ca="1" si="141"/>
        <v>0</v>
      </c>
      <c r="AJ560" s="11">
        <f t="shared" ca="1" si="141"/>
        <v>0</v>
      </c>
      <c r="AK560" s="11">
        <f t="shared" ca="1" si="141"/>
        <v>0</v>
      </c>
      <c r="AL560" s="11">
        <f t="shared" ca="1" si="141"/>
        <v>0</v>
      </c>
      <c r="AM560" s="11">
        <f t="shared" ca="1" si="141"/>
        <v>0</v>
      </c>
      <c r="AN560" s="11">
        <f t="shared" ca="1" si="141"/>
        <v>0</v>
      </c>
      <c r="AO560" s="11">
        <f t="shared" ca="1" si="141"/>
        <v>0</v>
      </c>
      <c r="AP560" s="11">
        <f t="shared" ca="1" si="141"/>
        <v>0</v>
      </c>
      <c r="AQ560" s="11">
        <f t="shared" ca="1" si="141"/>
        <v>0</v>
      </c>
      <c r="AR560" s="11">
        <f t="shared" ca="1" si="141"/>
        <v>0</v>
      </c>
      <c r="AS560" s="11">
        <f t="shared" ca="1" si="142"/>
        <v>0</v>
      </c>
      <c r="AT560" s="11">
        <f t="shared" ca="1" si="142"/>
        <v>0</v>
      </c>
      <c r="AU560" s="11">
        <f t="shared" ca="1" si="142"/>
        <v>0</v>
      </c>
      <c r="AV560" s="11">
        <f t="shared" ca="1" si="142"/>
        <v>0</v>
      </c>
      <c r="AW560" s="11">
        <f t="shared" ca="1" si="142"/>
        <v>0</v>
      </c>
      <c r="AX560" s="11">
        <f t="shared" ca="1" si="142"/>
        <v>0</v>
      </c>
      <c r="AY560" s="11">
        <f t="shared" ca="1" si="142"/>
        <v>0</v>
      </c>
      <c r="AZ560" s="11">
        <f t="shared" ca="1" si="142"/>
        <v>0</v>
      </c>
      <c r="BA560" s="11">
        <f t="shared" ca="1" si="142"/>
        <v>0</v>
      </c>
      <c r="BB560" s="11"/>
      <c r="BC560" s="11">
        <f>IF($AG560,SUMPRODUCT(AI$2:AI560,$AH$2:$AH560)/SUM($AH$2:$AH560),0)</f>
        <v>0</v>
      </c>
      <c r="BD560" s="11">
        <f>IF($AG560,SUMPRODUCT(AJ$2:AJ560,$AH$2:$AH560)/SUM($AH$2:$AH560),0)</f>
        <v>0</v>
      </c>
      <c r="BE560" s="11">
        <f>IF($AG560,SUMPRODUCT(AK$2:AK560,$AH$2:$AH560)/SUM($AH$2:$AH560),0)</f>
        <v>0</v>
      </c>
      <c r="BF560" s="11">
        <f>IF($AG560,SUMPRODUCT(AL$2:AL560,$AH$2:$AH560)/SUM($AH$2:$AH560),0)</f>
        <v>0</v>
      </c>
      <c r="BG560" s="11">
        <f>IF($AG560,SUMPRODUCT(AM$2:AM560,$AH$2:$AH560)/SUM($AH$2:$AH560),0)</f>
        <v>0</v>
      </c>
      <c r="BH560" s="11">
        <f>IF($AG560,SUMPRODUCT(AN$2:AN560,$AH$2:$AH560)/SUM($AH$2:$AH560),0)</f>
        <v>0</v>
      </c>
      <c r="BI560" s="11">
        <f>IF($AG560,SUMPRODUCT(AO$2:AO560,$AH$2:$AH560)/SUM($AH$2:$AH560),0)</f>
        <v>0</v>
      </c>
      <c r="BJ560" s="11">
        <f>IF($AG560,SUMPRODUCT(AP$2:AP560,$AH$2:$AH560)/SUM($AH$2:$AH560),0)</f>
        <v>0</v>
      </c>
      <c r="BK560" s="11">
        <f>IF($AG560,SUMPRODUCT(AQ$2:AQ560,$AH$2:$AH560)/SUM($AH$2:$AH560),0)</f>
        <v>0</v>
      </c>
      <c r="BL560" s="11">
        <f>IF($AG560,SUMPRODUCT(AR$2:AR560,$AH$2:$AH560)/SUM($AH$2:$AH560),0)</f>
        <v>0</v>
      </c>
      <c r="BM560" s="11">
        <f>IF($AG560,SUMPRODUCT(AS$2:AS560,$AH$2:$AH560)/SUM($AH$2:$AH560),0)</f>
        <v>0</v>
      </c>
      <c r="BN560" s="11">
        <f>IF($AG560,SUMPRODUCT(AT$2:AT560,$AH$2:$AH560)/SUM($AH$2:$AH560),0)</f>
        <v>0</v>
      </c>
      <c r="BO560" s="11">
        <f>IF($AG560,SUMPRODUCT(AU$2:AU560,$AH$2:$AH560)/SUM($AH$2:$AH560),0)</f>
        <v>0</v>
      </c>
      <c r="BP560" s="11">
        <f>IF($AG560,SUMPRODUCT(AV$2:AV560,$AH$2:$AH560)/SUM($AH$2:$AH560),0)</f>
        <v>0</v>
      </c>
      <c r="BQ560" s="11">
        <f>IF($AG560,SUMPRODUCT(AW$2:AW560,$AH$2:$AH560)/SUM($AH$2:$AH560),0)</f>
        <v>0</v>
      </c>
      <c r="BR560" s="11">
        <f>IF($AG560,SUMPRODUCT(AX$2:AX560,$AH$2:$AH560)/SUM($AH$2:$AH560),0)</f>
        <v>0</v>
      </c>
      <c r="BS560" s="11">
        <f>IF($AG560,SUMPRODUCT(AY$2:AY560,$AH$2:$AH560)/SUM($AH$2:$AH560),0)</f>
        <v>0</v>
      </c>
      <c r="BT560" s="11">
        <f>IF($AG560,SUMPRODUCT(AZ$2:AZ560,$AH$2:$AH560)/SUM($AH$2:$AH560),0)</f>
        <v>0</v>
      </c>
      <c r="BU560" s="11">
        <f>IF($AG560,SUMPRODUCT(BA$2:BA560,$AH$2:$AH560)/SUM($AH$2:$AH560),0)</f>
        <v>0</v>
      </c>
      <c r="BV560" s="11"/>
      <c r="BW560" s="109" cm="1">
        <f t="array" ref="BW560">IF($AG560,SQRT(SUMPRODUCT($AH$2:$AH560, (AI$2:AI560-BC560)^2)/(SUM($AH$2:$AH560)-1)),0)</f>
        <v>0</v>
      </c>
      <c r="BX560" s="109" cm="1">
        <f t="array" ref="BX560">IF($AG560,SQRT(SUMPRODUCT($AH$2:$AH560, (AJ$2:AJ560-BD560)^2)/(SUM($AH$2:$AH560)-1)),0)</f>
        <v>0</v>
      </c>
      <c r="BY560" s="109" cm="1">
        <f t="array" ref="BY560">IF($AG560,SQRT(SUMPRODUCT($AH$2:$AH560, (AK$2:AK560-BE560)^2)/(SUM($AH$2:$AH560)-1)),0)</f>
        <v>0</v>
      </c>
      <c r="BZ560" s="109" cm="1">
        <f t="array" ref="BZ560">IF($AG560,SQRT(SUMPRODUCT($AH$2:$AH560, (AL$2:AL560-BF560)^2)/(SUM($AH$2:$AH560)-1)),0)</f>
        <v>0</v>
      </c>
      <c r="CA560" s="109" cm="1">
        <f t="array" ref="CA560">IF($AG560,SQRT(SUMPRODUCT($AH$2:$AH560, (AM$2:AM560-BG560)^2)/(SUM($AH$2:$AH560)-1)),0)</f>
        <v>0</v>
      </c>
      <c r="CB560" s="109" cm="1">
        <f t="array" ref="CB560">IF($AG560,SQRT(SUMPRODUCT($AH$2:$AH560, (AN$2:AN560-BH560)^2)/(SUM($AH$2:$AH560)-1)),0)</f>
        <v>0</v>
      </c>
      <c r="CC560" s="109" cm="1">
        <f t="array" ref="CC560">IF($AG560,SQRT(SUMPRODUCT($AH$2:$AH560, (AO$2:AO560-BI560)^2)/(SUM($AH$2:$AH560)-1)),0)</f>
        <v>0</v>
      </c>
      <c r="CD560" s="109" cm="1">
        <f t="array" ref="CD560">IF($AG560,SQRT(SUMPRODUCT($AH$2:$AH560, (AP$2:AP560-BJ560)^2)/(SUM($AH$2:$AH560)-1)),0)</f>
        <v>0</v>
      </c>
      <c r="CE560" s="109" cm="1">
        <f t="array" ref="CE560">IF($AG560,SQRT(SUMPRODUCT($AH$2:$AH560, (AQ$2:AQ560-BK560)^2)/(SUM($AH$2:$AH560)-1)),0)</f>
        <v>0</v>
      </c>
      <c r="CF560" s="109" cm="1">
        <f t="array" ref="CF560">IF($AG560,SQRT(SUMPRODUCT($AH$2:$AH560, (AR$2:AR560-BL560)^2)/(SUM($AH$2:$AH560)-1)),0)</f>
        <v>0</v>
      </c>
      <c r="CG560" s="109" cm="1">
        <f t="array" ref="CG560">IF($AG560,SQRT(SUMPRODUCT($AH$2:$AH560, (AS$2:AS560-BM560)^2)/(SUM($AH$2:$AH560)-1)),0)</f>
        <v>0</v>
      </c>
      <c r="CH560" s="109" cm="1">
        <f t="array" ref="CH560">IF($AG560,SQRT(SUMPRODUCT($AH$2:$AH560, (AT$2:AT560-BN560)^2)/(SUM($AH$2:$AH560)-1)),0)</f>
        <v>0</v>
      </c>
      <c r="CI560" s="109" cm="1">
        <f t="array" ref="CI560">IF($AG560,SQRT(SUMPRODUCT($AH$2:$AH560, (AU$2:AU560-BO560)^2)/(SUM($AH$2:$AH560)-1)),0)</f>
        <v>0</v>
      </c>
      <c r="CJ560" s="109" cm="1">
        <f t="array" ref="CJ560">IF($AG560,SQRT(SUMPRODUCT($AH$2:$AH560, (AV$2:AV560-BP560)^2)/(SUM($AH$2:$AH560)-1)),0)</f>
        <v>0</v>
      </c>
      <c r="CK560" s="109" cm="1">
        <f t="array" ref="CK560">IF($AG560,SQRT(SUMPRODUCT($AH$2:$AH560, (AW$2:AW560-BQ560)^2)/(SUM($AH$2:$AH560)-1)),0)</f>
        <v>0</v>
      </c>
      <c r="CL560" s="109" cm="1">
        <f t="array" ref="CL560">IF($AG560,SQRT(SUMPRODUCT($AH$2:$AH560, (AX$2:AX560-BR560)^2)/(SUM($AH$2:$AH560)-1)),0)</f>
        <v>0</v>
      </c>
      <c r="CM560" s="109" cm="1">
        <f t="array" ref="CM560">IF($AG560,SQRT(SUMPRODUCT($AH$2:$AH560, (AY$2:AY560-BS560)^2)/(SUM($AH$2:$AH560)-1)),0)</f>
        <v>0</v>
      </c>
      <c r="CN560" s="109" cm="1">
        <f t="array" ref="CN560">IF($AG560,SQRT(SUMPRODUCT($AH$2:$AH560, (AZ$2:AZ560-BT560)^2)/(SUM($AH$2:$AH560)-1)),0)</f>
        <v>0</v>
      </c>
      <c r="CO560" s="109" cm="1">
        <f t="array" ref="CO560">IF($AG560,SQRT(SUMPRODUCT($AH$2:$AH560, (BA$2:BA560-BU560)^2)/(SUM($AH$2:$AH560)-1)),0)</f>
        <v>0</v>
      </c>
    </row>
    <row r="561" spans="34:93" x14ac:dyDescent="0.25">
      <c r="AH561" s="99" t="str">
        <f t="shared" si="143"/>
        <v/>
      </c>
      <c r="AI561" s="11">
        <f t="shared" ca="1" si="141"/>
        <v>0</v>
      </c>
      <c r="AJ561" s="11">
        <f t="shared" ca="1" si="141"/>
        <v>0</v>
      </c>
      <c r="AK561" s="11">
        <f t="shared" ca="1" si="141"/>
        <v>0</v>
      </c>
      <c r="AL561" s="11">
        <f t="shared" ca="1" si="141"/>
        <v>0</v>
      </c>
      <c r="AM561" s="11">
        <f t="shared" ca="1" si="141"/>
        <v>0</v>
      </c>
      <c r="AN561" s="11">
        <f t="shared" ca="1" si="141"/>
        <v>0</v>
      </c>
      <c r="AO561" s="11">
        <f t="shared" ca="1" si="141"/>
        <v>0</v>
      </c>
      <c r="AP561" s="11">
        <f t="shared" ca="1" si="141"/>
        <v>0</v>
      </c>
      <c r="AQ561" s="11">
        <f t="shared" ca="1" si="141"/>
        <v>0</v>
      </c>
      <c r="AR561" s="11">
        <f t="shared" ca="1" si="141"/>
        <v>0</v>
      </c>
      <c r="AS561" s="11">
        <f t="shared" ca="1" si="142"/>
        <v>0</v>
      </c>
      <c r="AT561" s="11">
        <f t="shared" ca="1" si="142"/>
        <v>0</v>
      </c>
      <c r="AU561" s="11">
        <f t="shared" ca="1" si="142"/>
        <v>0</v>
      </c>
      <c r="AV561" s="11">
        <f t="shared" ca="1" si="142"/>
        <v>0</v>
      </c>
      <c r="AW561" s="11">
        <f t="shared" ca="1" si="142"/>
        <v>0</v>
      </c>
      <c r="AX561" s="11">
        <f t="shared" ca="1" si="142"/>
        <v>0</v>
      </c>
      <c r="AY561" s="11">
        <f t="shared" ca="1" si="142"/>
        <v>0</v>
      </c>
      <c r="AZ561" s="11">
        <f t="shared" ca="1" si="142"/>
        <v>0</v>
      </c>
      <c r="BA561" s="11">
        <f t="shared" ca="1" si="142"/>
        <v>0</v>
      </c>
      <c r="BB561" s="11"/>
      <c r="BC561" s="11">
        <f>IF($AG561,SUMPRODUCT(AI$2:AI561,$AH$2:$AH561)/SUM($AH$2:$AH561),0)</f>
        <v>0</v>
      </c>
      <c r="BD561" s="11">
        <f>IF($AG561,SUMPRODUCT(AJ$2:AJ561,$AH$2:$AH561)/SUM($AH$2:$AH561),0)</f>
        <v>0</v>
      </c>
      <c r="BE561" s="11">
        <f>IF($AG561,SUMPRODUCT(AK$2:AK561,$AH$2:$AH561)/SUM($AH$2:$AH561),0)</f>
        <v>0</v>
      </c>
      <c r="BF561" s="11">
        <f>IF($AG561,SUMPRODUCT(AL$2:AL561,$AH$2:$AH561)/SUM($AH$2:$AH561),0)</f>
        <v>0</v>
      </c>
      <c r="BG561" s="11">
        <f>IF($AG561,SUMPRODUCT(AM$2:AM561,$AH$2:$AH561)/SUM($AH$2:$AH561),0)</f>
        <v>0</v>
      </c>
      <c r="BH561" s="11">
        <f>IF($AG561,SUMPRODUCT(AN$2:AN561,$AH$2:$AH561)/SUM($AH$2:$AH561),0)</f>
        <v>0</v>
      </c>
      <c r="BI561" s="11">
        <f>IF($AG561,SUMPRODUCT(AO$2:AO561,$AH$2:$AH561)/SUM($AH$2:$AH561),0)</f>
        <v>0</v>
      </c>
      <c r="BJ561" s="11">
        <f>IF($AG561,SUMPRODUCT(AP$2:AP561,$AH$2:$AH561)/SUM($AH$2:$AH561),0)</f>
        <v>0</v>
      </c>
      <c r="BK561" s="11">
        <f>IF($AG561,SUMPRODUCT(AQ$2:AQ561,$AH$2:$AH561)/SUM($AH$2:$AH561),0)</f>
        <v>0</v>
      </c>
      <c r="BL561" s="11">
        <f>IF($AG561,SUMPRODUCT(AR$2:AR561,$AH$2:$AH561)/SUM($AH$2:$AH561),0)</f>
        <v>0</v>
      </c>
      <c r="BM561" s="11">
        <f>IF($AG561,SUMPRODUCT(AS$2:AS561,$AH$2:$AH561)/SUM($AH$2:$AH561),0)</f>
        <v>0</v>
      </c>
      <c r="BN561" s="11">
        <f>IF($AG561,SUMPRODUCT(AT$2:AT561,$AH$2:$AH561)/SUM($AH$2:$AH561),0)</f>
        <v>0</v>
      </c>
      <c r="BO561" s="11">
        <f>IF($AG561,SUMPRODUCT(AU$2:AU561,$AH$2:$AH561)/SUM($AH$2:$AH561),0)</f>
        <v>0</v>
      </c>
      <c r="BP561" s="11">
        <f>IF($AG561,SUMPRODUCT(AV$2:AV561,$AH$2:$AH561)/SUM($AH$2:$AH561),0)</f>
        <v>0</v>
      </c>
      <c r="BQ561" s="11">
        <f>IF($AG561,SUMPRODUCT(AW$2:AW561,$AH$2:$AH561)/SUM($AH$2:$AH561),0)</f>
        <v>0</v>
      </c>
      <c r="BR561" s="11">
        <f>IF($AG561,SUMPRODUCT(AX$2:AX561,$AH$2:$AH561)/SUM($AH$2:$AH561),0)</f>
        <v>0</v>
      </c>
      <c r="BS561" s="11">
        <f>IF($AG561,SUMPRODUCT(AY$2:AY561,$AH$2:$AH561)/SUM($AH$2:$AH561),0)</f>
        <v>0</v>
      </c>
      <c r="BT561" s="11">
        <f>IF($AG561,SUMPRODUCT(AZ$2:AZ561,$AH$2:$AH561)/SUM($AH$2:$AH561),0)</f>
        <v>0</v>
      </c>
      <c r="BU561" s="11">
        <f>IF($AG561,SUMPRODUCT(BA$2:BA561,$AH$2:$AH561)/SUM($AH$2:$AH561),0)</f>
        <v>0</v>
      </c>
      <c r="BV561" s="11"/>
      <c r="BW561" s="109" cm="1">
        <f t="array" ref="BW561">IF($AG561,SQRT(SUMPRODUCT($AH$2:$AH561, (AI$2:AI561-BC561)^2)/(SUM($AH$2:$AH561)-1)),0)</f>
        <v>0</v>
      </c>
      <c r="BX561" s="109" cm="1">
        <f t="array" ref="BX561">IF($AG561,SQRT(SUMPRODUCT($AH$2:$AH561, (AJ$2:AJ561-BD561)^2)/(SUM($AH$2:$AH561)-1)),0)</f>
        <v>0</v>
      </c>
      <c r="BY561" s="109" cm="1">
        <f t="array" ref="BY561">IF($AG561,SQRT(SUMPRODUCT($AH$2:$AH561, (AK$2:AK561-BE561)^2)/(SUM($AH$2:$AH561)-1)),0)</f>
        <v>0</v>
      </c>
      <c r="BZ561" s="109" cm="1">
        <f t="array" ref="BZ561">IF($AG561,SQRT(SUMPRODUCT($AH$2:$AH561, (AL$2:AL561-BF561)^2)/(SUM($AH$2:$AH561)-1)),0)</f>
        <v>0</v>
      </c>
      <c r="CA561" s="109" cm="1">
        <f t="array" ref="CA561">IF($AG561,SQRT(SUMPRODUCT($AH$2:$AH561, (AM$2:AM561-BG561)^2)/(SUM($AH$2:$AH561)-1)),0)</f>
        <v>0</v>
      </c>
      <c r="CB561" s="109" cm="1">
        <f t="array" ref="CB561">IF($AG561,SQRT(SUMPRODUCT($AH$2:$AH561, (AN$2:AN561-BH561)^2)/(SUM($AH$2:$AH561)-1)),0)</f>
        <v>0</v>
      </c>
      <c r="CC561" s="109" cm="1">
        <f t="array" ref="CC561">IF($AG561,SQRT(SUMPRODUCT($AH$2:$AH561, (AO$2:AO561-BI561)^2)/(SUM($AH$2:$AH561)-1)),0)</f>
        <v>0</v>
      </c>
      <c r="CD561" s="109" cm="1">
        <f t="array" ref="CD561">IF($AG561,SQRT(SUMPRODUCT($AH$2:$AH561, (AP$2:AP561-BJ561)^2)/(SUM($AH$2:$AH561)-1)),0)</f>
        <v>0</v>
      </c>
      <c r="CE561" s="109" cm="1">
        <f t="array" ref="CE561">IF($AG561,SQRT(SUMPRODUCT($AH$2:$AH561, (AQ$2:AQ561-BK561)^2)/(SUM($AH$2:$AH561)-1)),0)</f>
        <v>0</v>
      </c>
      <c r="CF561" s="109" cm="1">
        <f t="array" ref="CF561">IF($AG561,SQRT(SUMPRODUCT($AH$2:$AH561, (AR$2:AR561-BL561)^2)/(SUM($AH$2:$AH561)-1)),0)</f>
        <v>0</v>
      </c>
      <c r="CG561" s="109" cm="1">
        <f t="array" ref="CG561">IF($AG561,SQRT(SUMPRODUCT($AH$2:$AH561, (AS$2:AS561-BM561)^2)/(SUM($AH$2:$AH561)-1)),0)</f>
        <v>0</v>
      </c>
      <c r="CH561" s="109" cm="1">
        <f t="array" ref="CH561">IF($AG561,SQRT(SUMPRODUCT($AH$2:$AH561, (AT$2:AT561-BN561)^2)/(SUM($AH$2:$AH561)-1)),0)</f>
        <v>0</v>
      </c>
      <c r="CI561" s="109" cm="1">
        <f t="array" ref="CI561">IF($AG561,SQRT(SUMPRODUCT($AH$2:$AH561, (AU$2:AU561-BO561)^2)/(SUM($AH$2:$AH561)-1)),0)</f>
        <v>0</v>
      </c>
      <c r="CJ561" s="109" cm="1">
        <f t="array" ref="CJ561">IF($AG561,SQRT(SUMPRODUCT($AH$2:$AH561, (AV$2:AV561-BP561)^2)/(SUM($AH$2:$AH561)-1)),0)</f>
        <v>0</v>
      </c>
      <c r="CK561" s="109" cm="1">
        <f t="array" ref="CK561">IF($AG561,SQRT(SUMPRODUCT($AH$2:$AH561, (AW$2:AW561-BQ561)^2)/(SUM($AH$2:$AH561)-1)),0)</f>
        <v>0</v>
      </c>
      <c r="CL561" s="109" cm="1">
        <f t="array" ref="CL561">IF($AG561,SQRT(SUMPRODUCT($AH$2:$AH561, (AX$2:AX561-BR561)^2)/(SUM($AH$2:$AH561)-1)),0)</f>
        <v>0</v>
      </c>
      <c r="CM561" s="109" cm="1">
        <f t="array" ref="CM561">IF($AG561,SQRT(SUMPRODUCT($AH$2:$AH561, (AY$2:AY561-BS561)^2)/(SUM($AH$2:$AH561)-1)),0)</f>
        <v>0</v>
      </c>
      <c r="CN561" s="109" cm="1">
        <f t="array" ref="CN561">IF($AG561,SQRT(SUMPRODUCT($AH$2:$AH561, (AZ$2:AZ561-BT561)^2)/(SUM($AH$2:$AH561)-1)),0)</f>
        <v>0</v>
      </c>
      <c r="CO561" s="109" cm="1">
        <f t="array" ref="CO561">IF($AG561,SQRT(SUMPRODUCT($AH$2:$AH561, (BA$2:BA561-BU561)^2)/(SUM($AH$2:$AH561)-1)),0)</f>
        <v>0</v>
      </c>
    </row>
    <row r="562" spans="34:93" x14ac:dyDescent="0.25">
      <c r="AH562" s="99" t="str">
        <f t="shared" si="143"/>
        <v/>
      </c>
      <c r="AI562" s="11">
        <f t="shared" ref="AI562:AR571" ca="1" si="144">IF(AI$1&lt;&gt;0,SUMIFS(INDIRECT(AI$1), Fecha,$AG562),0)</f>
        <v>0</v>
      </c>
      <c r="AJ562" s="11">
        <f t="shared" ca="1" si="144"/>
        <v>0</v>
      </c>
      <c r="AK562" s="11">
        <f t="shared" ca="1" si="144"/>
        <v>0</v>
      </c>
      <c r="AL562" s="11">
        <f t="shared" ca="1" si="144"/>
        <v>0</v>
      </c>
      <c r="AM562" s="11">
        <f t="shared" ca="1" si="144"/>
        <v>0</v>
      </c>
      <c r="AN562" s="11">
        <f t="shared" ca="1" si="144"/>
        <v>0</v>
      </c>
      <c r="AO562" s="11">
        <f t="shared" ca="1" si="144"/>
        <v>0</v>
      </c>
      <c r="AP562" s="11">
        <f t="shared" ca="1" si="144"/>
        <v>0</v>
      </c>
      <c r="AQ562" s="11">
        <f t="shared" ca="1" si="144"/>
        <v>0</v>
      </c>
      <c r="AR562" s="11">
        <f t="shared" ca="1" si="144"/>
        <v>0</v>
      </c>
      <c r="AS562" s="11">
        <f t="shared" ref="AS562:BA571" ca="1" si="145">IF(AS$1&lt;&gt;0,SUMIFS(INDIRECT(AS$1), Fecha,$AG562),0)</f>
        <v>0</v>
      </c>
      <c r="AT562" s="11">
        <f t="shared" ca="1" si="145"/>
        <v>0</v>
      </c>
      <c r="AU562" s="11">
        <f t="shared" ca="1" si="145"/>
        <v>0</v>
      </c>
      <c r="AV562" s="11">
        <f t="shared" ca="1" si="145"/>
        <v>0</v>
      </c>
      <c r="AW562" s="11">
        <f t="shared" ca="1" si="145"/>
        <v>0</v>
      </c>
      <c r="AX562" s="11">
        <f t="shared" ca="1" si="145"/>
        <v>0</v>
      </c>
      <c r="AY562" s="11">
        <f t="shared" ca="1" si="145"/>
        <v>0</v>
      </c>
      <c r="AZ562" s="11">
        <f t="shared" ca="1" si="145"/>
        <v>0</v>
      </c>
      <c r="BA562" s="11">
        <f t="shared" ca="1" si="145"/>
        <v>0</v>
      </c>
      <c r="BB562" s="11"/>
      <c r="BC562" s="11">
        <f>IF($AG562,SUMPRODUCT(AI$2:AI562,$AH$2:$AH562)/SUM($AH$2:$AH562),0)</f>
        <v>0</v>
      </c>
      <c r="BD562" s="11">
        <f>IF($AG562,SUMPRODUCT(AJ$2:AJ562,$AH$2:$AH562)/SUM($AH$2:$AH562),0)</f>
        <v>0</v>
      </c>
      <c r="BE562" s="11">
        <f>IF($AG562,SUMPRODUCT(AK$2:AK562,$AH$2:$AH562)/SUM($AH$2:$AH562),0)</f>
        <v>0</v>
      </c>
      <c r="BF562" s="11">
        <f>IF($AG562,SUMPRODUCT(AL$2:AL562,$AH$2:$AH562)/SUM($AH$2:$AH562),0)</f>
        <v>0</v>
      </c>
      <c r="BG562" s="11">
        <f>IF($AG562,SUMPRODUCT(AM$2:AM562,$AH$2:$AH562)/SUM($AH$2:$AH562),0)</f>
        <v>0</v>
      </c>
      <c r="BH562" s="11">
        <f>IF($AG562,SUMPRODUCT(AN$2:AN562,$AH$2:$AH562)/SUM($AH$2:$AH562),0)</f>
        <v>0</v>
      </c>
      <c r="BI562" s="11">
        <f>IF($AG562,SUMPRODUCT(AO$2:AO562,$AH$2:$AH562)/SUM($AH$2:$AH562),0)</f>
        <v>0</v>
      </c>
      <c r="BJ562" s="11">
        <f>IF($AG562,SUMPRODUCT(AP$2:AP562,$AH$2:$AH562)/SUM($AH$2:$AH562),0)</f>
        <v>0</v>
      </c>
      <c r="BK562" s="11">
        <f>IF($AG562,SUMPRODUCT(AQ$2:AQ562,$AH$2:$AH562)/SUM($AH$2:$AH562),0)</f>
        <v>0</v>
      </c>
      <c r="BL562" s="11">
        <f>IF($AG562,SUMPRODUCT(AR$2:AR562,$AH$2:$AH562)/SUM($AH$2:$AH562),0)</f>
        <v>0</v>
      </c>
      <c r="BM562" s="11">
        <f>IF($AG562,SUMPRODUCT(AS$2:AS562,$AH$2:$AH562)/SUM($AH$2:$AH562),0)</f>
        <v>0</v>
      </c>
      <c r="BN562" s="11">
        <f>IF($AG562,SUMPRODUCT(AT$2:AT562,$AH$2:$AH562)/SUM($AH$2:$AH562),0)</f>
        <v>0</v>
      </c>
      <c r="BO562" s="11">
        <f>IF($AG562,SUMPRODUCT(AU$2:AU562,$AH$2:$AH562)/SUM($AH$2:$AH562),0)</f>
        <v>0</v>
      </c>
      <c r="BP562" s="11">
        <f>IF($AG562,SUMPRODUCT(AV$2:AV562,$AH$2:$AH562)/SUM($AH$2:$AH562),0)</f>
        <v>0</v>
      </c>
      <c r="BQ562" s="11">
        <f>IF($AG562,SUMPRODUCT(AW$2:AW562,$AH$2:$AH562)/SUM($AH$2:$AH562),0)</f>
        <v>0</v>
      </c>
      <c r="BR562" s="11">
        <f>IF($AG562,SUMPRODUCT(AX$2:AX562,$AH$2:$AH562)/SUM($AH$2:$AH562),0)</f>
        <v>0</v>
      </c>
      <c r="BS562" s="11">
        <f>IF($AG562,SUMPRODUCT(AY$2:AY562,$AH$2:$AH562)/SUM($AH$2:$AH562),0)</f>
        <v>0</v>
      </c>
      <c r="BT562" s="11">
        <f>IF($AG562,SUMPRODUCT(AZ$2:AZ562,$AH$2:$AH562)/SUM($AH$2:$AH562),0)</f>
        <v>0</v>
      </c>
      <c r="BU562" s="11">
        <f>IF($AG562,SUMPRODUCT(BA$2:BA562,$AH$2:$AH562)/SUM($AH$2:$AH562),0)</f>
        <v>0</v>
      </c>
      <c r="BV562" s="11"/>
      <c r="BW562" s="109" cm="1">
        <f t="array" ref="BW562">IF($AG562,SQRT(SUMPRODUCT($AH$2:$AH562, (AI$2:AI562-BC562)^2)/(SUM($AH$2:$AH562)-1)),0)</f>
        <v>0</v>
      </c>
      <c r="BX562" s="109" cm="1">
        <f t="array" ref="BX562">IF($AG562,SQRT(SUMPRODUCT($AH$2:$AH562, (AJ$2:AJ562-BD562)^2)/(SUM($AH$2:$AH562)-1)),0)</f>
        <v>0</v>
      </c>
      <c r="BY562" s="109" cm="1">
        <f t="array" ref="BY562">IF($AG562,SQRT(SUMPRODUCT($AH$2:$AH562, (AK$2:AK562-BE562)^2)/(SUM($AH$2:$AH562)-1)),0)</f>
        <v>0</v>
      </c>
      <c r="BZ562" s="109" cm="1">
        <f t="array" ref="BZ562">IF($AG562,SQRT(SUMPRODUCT($AH$2:$AH562, (AL$2:AL562-BF562)^2)/(SUM($AH$2:$AH562)-1)),0)</f>
        <v>0</v>
      </c>
      <c r="CA562" s="109" cm="1">
        <f t="array" ref="CA562">IF($AG562,SQRT(SUMPRODUCT($AH$2:$AH562, (AM$2:AM562-BG562)^2)/(SUM($AH$2:$AH562)-1)),0)</f>
        <v>0</v>
      </c>
      <c r="CB562" s="109" cm="1">
        <f t="array" ref="CB562">IF($AG562,SQRT(SUMPRODUCT($AH$2:$AH562, (AN$2:AN562-BH562)^2)/(SUM($AH$2:$AH562)-1)),0)</f>
        <v>0</v>
      </c>
      <c r="CC562" s="109" cm="1">
        <f t="array" ref="CC562">IF($AG562,SQRT(SUMPRODUCT($AH$2:$AH562, (AO$2:AO562-BI562)^2)/(SUM($AH$2:$AH562)-1)),0)</f>
        <v>0</v>
      </c>
      <c r="CD562" s="109" cm="1">
        <f t="array" ref="CD562">IF($AG562,SQRT(SUMPRODUCT($AH$2:$AH562, (AP$2:AP562-BJ562)^2)/(SUM($AH$2:$AH562)-1)),0)</f>
        <v>0</v>
      </c>
      <c r="CE562" s="109" cm="1">
        <f t="array" ref="CE562">IF($AG562,SQRT(SUMPRODUCT($AH$2:$AH562, (AQ$2:AQ562-BK562)^2)/(SUM($AH$2:$AH562)-1)),0)</f>
        <v>0</v>
      </c>
      <c r="CF562" s="109" cm="1">
        <f t="array" ref="CF562">IF($AG562,SQRT(SUMPRODUCT($AH$2:$AH562, (AR$2:AR562-BL562)^2)/(SUM($AH$2:$AH562)-1)),0)</f>
        <v>0</v>
      </c>
      <c r="CG562" s="109" cm="1">
        <f t="array" ref="CG562">IF($AG562,SQRT(SUMPRODUCT($AH$2:$AH562, (AS$2:AS562-BM562)^2)/(SUM($AH$2:$AH562)-1)),0)</f>
        <v>0</v>
      </c>
      <c r="CH562" s="109" cm="1">
        <f t="array" ref="CH562">IF($AG562,SQRT(SUMPRODUCT($AH$2:$AH562, (AT$2:AT562-BN562)^2)/(SUM($AH$2:$AH562)-1)),0)</f>
        <v>0</v>
      </c>
      <c r="CI562" s="109" cm="1">
        <f t="array" ref="CI562">IF($AG562,SQRT(SUMPRODUCT($AH$2:$AH562, (AU$2:AU562-BO562)^2)/(SUM($AH$2:$AH562)-1)),0)</f>
        <v>0</v>
      </c>
      <c r="CJ562" s="109" cm="1">
        <f t="array" ref="CJ562">IF($AG562,SQRT(SUMPRODUCT($AH$2:$AH562, (AV$2:AV562-BP562)^2)/(SUM($AH$2:$AH562)-1)),0)</f>
        <v>0</v>
      </c>
      <c r="CK562" s="109" cm="1">
        <f t="array" ref="CK562">IF($AG562,SQRT(SUMPRODUCT($AH$2:$AH562, (AW$2:AW562-BQ562)^2)/(SUM($AH$2:$AH562)-1)),0)</f>
        <v>0</v>
      </c>
      <c r="CL562" s="109" cm="1">
        <f t="array" ref="CL562">IF($AG562,SQRT(SUMPRODUCT($AH$2:$AH562, (AX$2:AX562-BR562)^2)/(SUM($AH$2:$AH562)-1)),0)</f>
        <v>0</v>
      </c>
      <c r="CM562" s="109" cm="1">
        <f t="array" ref="CM562">IF($AG562,SQRT(SUMPRODUCT($AH$2:$AH562, (AY$2:AY562-BS562)^2)/(SUM($AH$2:$AH562)-1)),0)</f>
        <v>0</v>
      </c>
      <c r="CN562" s="109" cm="1">
        <f t="array" ref="CN562">IF($AG562,SQRT(SUMPRODUCT($AH$2:$AH562, (AZ$2:AZ562-BT562)^2)/(SUM($AH$2:$AH562)-1)),0)</f>
        <v>0</v>
      </c>
      <c r="CO562" s="109" cm="1">
        <f t="array" ref="CO562">IF($AG562,SQRT(SUMPRODUCT($AH$2:$AH562, (BA$2:BA562-BU562)^2)/(SUM($AH$2:$AH562)-1)),0)</f>
        <v>0</v>
      </c>
    </row>
    <row r="563" spans="34:93" x14ac:dyDescent="0.25">
      <c r="AH563" s="99" t="str">
        <f t="shared" si="143"/>
        <v/>
      </c>
      <c r="AI563" s="11">
        <f t="shared" ca="1" si="144"/>
        <v>0</v>
      </c>
      <c r="AJ563" s="11">
        <f t="shared" ca="1" si="144"/>
        <v>0</v>
      </c>
      <c r="AK563" s="11">
        <f t="shared" ca="1" si="144"/>
        <v>0</v>
      </c>
      <c r="AL563" s="11">
        <f t="shared" ca="1" si="144"/>
        <v>0</v>
      </c>
      <c r="AM563" s="11">
        <f t="shared" ca="1" si="144"/>
        <v>0</v>
      </c>
      <c r="AN563" s="11">
        <f t="shared" ca="1" si="144"/>
        <v>0</v>
      </c>
      <c r="AO563" s="11">
        <f t="shared" ca="1" si="144"/>
        <v>0</v>
      </c>
      <c r="AP563" s="11">
        <f t="shared" ca="1" si="144"/>
        <v>0</v>
      </c>
      <c r="AQ563" s="11">
        <f t="shared" ca="1" si="144"/>
        <v>0</v>
      </c>
      <c r="AR563" s="11">
        <f t="shared" ca="1" si="144"/>
        <v>0</v>
      </c>
      <c r="AS563" s="11">
        <f t="shared" ca="1" si="145"/>
        <v>0</v>
      </c>
      <c r="AT563" s="11">
        <f t="shared" ca="1" si="145"/>
        <v>0</v>
      </c>
      <c r="AU563" s="11">
        <f t="shared" ca="1" si="145"/>
        <v>0</v>
      </c>
      <c r="AV563" s="11">
        <f t="shared" ca="1" si="145"/>
        <v>0</v>
      </c>
      <c r="AW563" s="11">
        <f t="shared" ca="1" si="145"/>
        <v>0</v>
      </c>
      <c r="AX563" s="11">
        <f t="shared" ca="1" si="145"/>
        <v>0</v>
      </c>
      <c r="AY563" s="11">
        <f t="shared" ca="1" si="145"/>
        <v>0</v>
      </c>
      <c r="AZ563" s="11">
        <f t="shared" ca="1" si="145"/>
        <v>0</v>
      </c>
      <c r="BA563" s="11">
        <f t="shared" ca="1" si="145"/>
        <v>0</v>
      </c>
      <c r="BB563" s="11"/>
      <c r="BC563" s="11">
        <f>IF($AG563,SUMPRODUCT(AI$2:AI563,$AH$2:$AH563)/SUM($AH$2:$AH563),0)</f>
        <v>0</v>
      </c>
      <c r="BD563" s="11">
        <f>IF($AG563,SUMPRODUCT(AJ$2:AJ563,$AH$2:$AH563)/SUM($AH$2:$AH563),0)</f>
        <v>0</v>
      </c>
      <c r="BE563" s="11">
        <f>IF($AG563,SUMPRODUCT(AK$2:AK563,$AH$2:$AH563)/SUM($AH$2:$AH563),0)</f>
        <v>0</v>
      </c>
      <c r="BF563" s="11">
        <f>IF($AG563,SUMPRODUCT(AL$2:AL563,$AH$2:$AH563)/SUM($AH$2:$AH563),0)</f>
        <v>0</v>
      </c>
      <c r="BG563" s="11">
        <f>IF($AG563,SUMPRODUCT(AM$2:AM563,$AH$2:$AH563)/SUM($AH$2:$AH563),0)</f>
        <v>0</v>
      </c>
      <c r="BH563" s="11">
        <f>IF($AG563,SUMPRODUCT(AN$2:AN563,$AH$2:$AH563)/SUM($AH$2:$AH563),0)</f>
        <v>0</v>
      </c>
      <c r="BI563" s="11">
        <f>IF($AG563,SUMPRODUCT(AO$2:AO563,$AH$2:$AH563)/SUM($AH$2:$AH563),0)</f>
        <v>0</v>
      </c>
      <c r="BJ563" s="11">
        <f>IF($AG563,SUMPRODUCT(AP$2:AP563,$AH$2:$AH563)/SUM($AH$2:$AH563),0)</f>
        <v>0</v>
      </c>
      <c r="BK563" s="11">
        <f>IF($AG563,SUMPRODUCT(AQ$2:AQ563,$AH$2:$AH563)/SUM($AH$2:$AH563),0)</f>
        <v>0</v>
      </c>
      <c r="BL563" s="11">
        <f>IF($AG563,SUMPRODUCT(AR$2:AR563,$AH$2:$AH563)/SUM($AH$2:$AH563),0)</f>
        <v>0</v>
      </c>
      <c r="BM563" s="11">
        <f>IF($AG563,SUMPRODUCT(AS$2:AS563,$AH$2:$AH563)/SUM($AH$2:$AH563),0)</f>
        <v>0</v>
      </c>
      <c r="BN563" s="11">
        <f>IF($AG563,SUMPRODUCT(AT$2:AT563,$AH$2:$AH563)/SUM($AH$2:$AH563),0)</f>
        <v>0</v>
      </c>
      <c r="BO563" s="11">
        <f>IF($AG563,SUMPRODUCT(AU$2:AU563,$AH$2:$AH563)/SUM($AH$2:$AH563),0)</f>
        <v>0</v>
      </c>
      <c r="BP563" s="11">
        <f>IF($AG563,SUMPRODUCT(AV$2:AV563,$AH$2:$AH563)/SUM($AH$2:$AH563),0)</f>
        <v>0</v>
      </c>
      <c r="BQ563" s="11">
        <f>IF($AG563,SUMPRODUCT(AW$2:AW563,$AH$2:$AH563)/SUM($AH$2:$AH563),0)</f>
        <v>0</v>
      </c>
      <c r="BR563" s="11">
        <f>IF($AG563,SUMPRODUCT(AX$2:AX563,$AH$2:$AH563)/SUM($AH$2:$AH563),0)</f>
        <v>0</v>
      </c>
      <c r="BS563" s="11">
        <f>IF($AG563,SUMPRODUCT(AY$2:AY563,$AH$2:$AH563)/SUM($AH$2:$AH563),0)</f>
        <v>0</v>
      </c>
      <c r="BT563" s="11">
        <f>IF($AG563,SUMPRODUCT(AZ$2:AZ563,$AH$2:$AH563)/SUM($AH$2:$AH563),0)</f>
        <v>0</v>
      </c>
      <c r="BU563" s="11">
        <f>IF($AG563,SUMPRODUCT(BA$2:BA563,$AH$2:$AH563)/SUM($AH$2:$AH563),0)</f>
        <v>0</v>
      </c>
      <c r="BV563" s="11"/>
      <c r="BW563" s="109" cm="1">
        <f t="array" ref="BW563">IF($AG563,SQRT(SUMPRODUCT($AH$2:$AH563, (AI$2:AI563-BC563)^2)/(SUM($AH$2:$AH563)-1)),0)</f>
        <v>0</v>
      </c>
      <c r="BX563" s="109" cm="1">
        <f t="array" ref="BX563">IF($AG563,SQRT(SUMPRODUCT($AH$2:$AH563, (AJ$2:AJ563-BD563)^2)/(SUM($AH$2:$AH563)-1)),0)</f>
        <v>0</v>
      </c>
      <c r="BY563" s="109" cm="1">
        <f t="array" ref="BY563">IF($AG563,SQRT(SUMPRODUCT($AH$2:$AH563, (AK$2:AK563-BE563)^2)/(SUM($AH$2:$AH563)-1)),0)</f>
        <v>0</v>
      </c>
      <c r="BZ563" s="109" cm="1">
        <f t="array" ref="BZ563">IF($AG563,SQRT(SUMPRODUCT($AH$2:$AH563, (AL$2:AL563-BF563)^2)/(SUM($AH$2:$AH563)-1)),0)</f>
        <v>0</v>
      </c>
      <c r="CA563" s="109" cm="1">
        <f t="array" ref="CA563">IF($AG563,SQRT(SUMPRODUCT($AH$2:$AH563, (AM$2:AM563-BG563)^2)/(SUM($AH$2:$AH563)-1)),0)</f>
        <v>0</v>
      </c>
      <c r="CB563" s="109" cm="1">
        <f t="array" ref="CB563">IF($AG563,SQRT(SUMPRODUCT($AH$2:$AH563, (AN$2:AN563-BH563)^2)/(SUM($AH$2:$AH563)-1)),0)</f>
        <v>0</v>
      </c>
      <c r="CC563" s="109" cm="1">
        <f t="array" ref="CC563">IF($AG563,SQRT(SUMPRODUCT($AH$2:$AH563, (AO$2:AO563-BI563)^2)/(SUM($AH$2:$AH563)-1)),0)</f>
        <v>0</v>
      </c>
      <c r="CD563" s="109" cm="1">
        <f t="array" ref="CD563">IF($AG563,SQRT(SUMPRODUCT($AH$2:$AH563, (AP$2:AP563-BJ563)^2)/(SUM($AH$2:$AH563)-1)),0)</f>
        <v>0</v>
      </c>
      <c r="CE563" s="109" cm="1">
        <f t="array" ref="CE563">IF($AG563,SQRT(SUMPRODUCT($AH$2:$AH563, (AQ$2:AQ563-BK563)^2)/(SUM($AH$2:$AH563)-1)),0)</f>
        <v>0</v>
      </c>
      <c r="CF563" s="109" cm="1">
        <f t="array" ref="CF563">IF($AG563,SQRT(SUMPRODUCT($AH$2:$AH563, (AR$2:AR563-BL563)^2)/(SUM($AH$2:$AH563)-1)),0)</f>
        <v>0</v>
      </c>
      <c r="CG563" s="109" cm="1">
        <f t="array" ref="CG563">IF($AG563,SQRT(SUMPRODUCT($AH$2:$AH563, (AS$2:AS563-BM563)^2)/(SUM($AH$2:$AH563)-1)),0)</f>
        <v>0</v>
      </c>
      <c r="CH563" s="109" cm="1">
        <f t="array" ref="CH563">IF($AG563,SQRT(SUMPRODUCT($AH$2:$AH563, (AT$2:AT563-BN563)^2)/(SUM($AH$2:$AH563)-1)),0)</f>
        <v>0</v>
      </c>
      <c r="CI563" s="109" cm="1">
        <f t="array" ref="CI563">IF($AG563,SQRT(SUMPRODUCT($AH$2:$AH563, (AU$2:AU563-BO563)^2)/(SUM($AH$2:$AH563)-1)),0)</f>
        <v>0</v>
      </c>
      <c r="CJ563" s="109" cm="1">
        <f t="array" ref="CJ563">IF($AG563,SQRT(SUMPRODUCT($AH$2:$AH563, (AV$2:AV563-BP563)^2)/(SUM($AH$2:$AH563)-1)),0)</f>
        <v>0</v>
      </c>
      <c r="CK563" s="109" cm="1">
        <f t="array" ref="CK563">IF($AG563,SQRT(SUMPRODUCT($AH$2:$AH563, (AW$2:AW563-BQ563)^2)/(SUM($AH$2:$AH563)-1)),0)</f>
        <v>0</v>
      </c>
      <c r="CL563" s="109" cm="1">
        <f t="array" ref="CL563">IF($AG563,SQRT(SUMPRODUCT($AH$2:$AH563, (AX$2:AX563-BR563)^2)/(SUM($AH$2:$AH563)-1)),0)</f>
        <v>0</v>
      </c>
      <c r="CM563" s="109" cm="1">
        <f t="array" ref="CM563">IF($AG563,SQRT(SUMPRODUCT($AH$2:$AH563, (AY$2:AY563-BS563)^2)/(SUM($AH$2:$AH563)-1)),0)</f>
        <v>0</v>
      </c>
      <c r="CN563" s="109" cm="1">
        <f t="array" ref="CN563">IF($AG563,SQRT(SUMPRODUCT($AH$2:$AH563, (AZ$2:AZ563-BT563)^2)/(SUM($AH$2:$AH563)-1)),0)</f>
        <v>0</v>
      </c>
      <c r="CO563" s="109" cm="1">
        <f t="array" ref="CO563">IF($AG563,SQRT(SUMPRODUCT($AH$2:$AH563, (BA$2:BA563-BU563)^2)/(SUM($AH$2:$AH563)-1)),0)</f>
        <v>0</v>
      </c>
    </row>
    <row r="564" spans="34:93" x14ac:dyDescent="0.25">
      <c r="AH564" s="99" t="str">
        <f t="shared" si="143"/>
        <v/>
      </c>
      <c r="AI564" s="11">
        <f t="shared" ca="1" si="144"/>
        <v>0</v>
      </c>
      <c r="AJ564" s="11">
        <f t="shared" ca="1" si="144"/>
        <v>0</v>
      </c>
      <c r="AK564" s="11">
        <f t="shared" ca="1" si="144"/>
        <v>0</v>
      </c>
      <c r="AL564" s="11">
        <f t="shared" ca="1" si="144"/>
        <v>0</v>
      </c>
      <c r="AM564" s="11">
        <f t="shared" ca="1" si="144"/>
        <v>0</v>
      </c>
      <c r="AN564" s="11">
        <f t="shared" ca="1" si="144"/>
        <v>0</v>
      </c>
      <c r="AO564" s="11">
        <f t="shared" ca="1" si="144"/>
        <v>0</v>
      </c>
      <c r="AP564" s="11">
        <f t="shared" ca="1" si="144"/>
        <v>0</v>
      </c>
      <c r="AQ564" s="11">
        <f t="shared" ca="1" si="144"/>
        <v>0</v>
      </c>
      <c r="AR564" s="11">
        <f t="shared" ca="1" si="144"/>
        <v>0</v>
      </c>
      <c r="AS564" s="11">
        <f t="shared" ca="1" si="145"/>
        <v>0</v>
      </c>
      <c r="AT564" s="11">
        <f t="shared" ca="1" si="145"/>
        <v>0</v>
      </c>
      <c r="AU564" s="11">
        <f t="shared" ca="1" si="145"/>
        <v>0</v>
      </c>
      <c r="AV564" s="11">
        <f t="shared" ca="1" si="145"/>
        <v>0</v>
      </c>
      <c r="AW564" s="11">
        <f t="shared" ca="1" si="145"/>
        <v>0</v>
      </c>
      <c r="AX564" s="11">
        <f t="shared" ca="1" si="145"/>
        <v>0</v>
      </c>
      <c r="AY564" s="11">
        <f t="shared" ca="1" si="145"/>
        <v>0</v>
      </c>
      <c r="AZ564" s="11">
        <f t="shared" ca="1" si="145"/>
        <v>0</v>
      </c>
      <c r="BA564" s="11">
        <f t="shared" ca="1" si="145"/>
        <v>0</v>
      </c>
      <c r="BB564" s="11"/>
      <c r="BC564" s="11">
        <f>IF($AG564,SUMPRODUCT(AI$2:AI564,$AH$2:$AH564)/SUM($AH$2:$AH564),0)</f>
        <v>0</v>
      </c>
      <c r="BD564" s="11">
        <f>IF($AG564,SUMPRODUCT(AJ$2:AJ564,$AH$2:$AH564)/SUM($AH$2:$AH564),0)</f>
        <v>0</v>
      </c>
      <c r="BE564" s="11">
        <f>IF($AG564,SUMPRODUCT(AK$2:AK564,$AH$2:$AH564)/SUM($AH$2:$AH564),0)</f>
        <v>0</v>
      </c>
      <c r="BF564" s="11">
        <f>IF($AG564,SUMPRODUCT(AL$2:AL564,$AH$2:$AH564)/SUM($AH$2:$AH564),0)</f>
        <v>0</v>
      </c>
      <c r="BG564" s="11">
        <f>IF($AG564,SUMPRODUCT(AM$2:AM564,$AH$2:$AH564)/SUM($AH$2:$AH564),0)</f>
        <v>0</v>
      </c>
      <c r="BH564" s="11">
        <f>IF($AG564,SUMPRODUCT(AN$2:AN564,$AH$2:$AH564)/SUM($AH$2:$AH564),0)</f>
        <v>0</v>
      </c>
      <c r="BI564" s="11">
        <f>IF($AG564,SUMPRODUCT(AO$2:AO564,$AH$2:$AH564)/SUM($AH$2:$AH564),0)</f>
        <v>0</v>
      </c>
      <c r="BJ564" s="11">
        <f>IF($AG564,SUMPRODUCT(AP$2:AP564,$AH$2:$AH564)/SUM($AH$2:$AH564),0)</f>
        <v>0</v>
      </c>
      <c r="BK564" s="11">
        <f>IF($AG564,SUMPRODUCT(AQ$2:AQ564,$AH$2:$AH564)/SUM($AH$2:$AH564),0)</f>
        <v>0</v>
      </c>
      <c r="BL564" s="11">
        <f>IF($AG564,SUMPRODUCT(AR$2:AR564,$AH$2:$AH564)/SUM($AH$2:$AH564),0)</f>
        <v>0</v>
      </c>
      <c r="BM564" s="11">
        <f>IF($AG564,SUMPRODUCT(AS$2:AS564,$AH$2:$AH564)/SUM($AH$2:$AH564),0)</f>
        <v>0</v>
      </c>
      <c r="BN564" s="11">
        <f>IF($AG564,SUMPRODUCT(AT$2:AT564,$AH$2:$AH564)/SUM($AH$2:$AH564),0)</f>
        <v>0</v>
      </c>
      <c r="BO564" s="11">
        <f>IF($AG564,SUMPRODUCT(AU$2:AU564,$AH$2:$AH564)/SUM($AH$2:$AH564),0)</f>
        <v>0</v>
      </c>
      <c r="BP564" s="11">
        <f>IF($AG564,SUMPRODUCT(AV$2:AV564,$AH$2:$AH564)/SUM($AH$2:$AH564),0)</f>
        <v>0</v>
      </c>
      <c r="BQ564" s="11">
        <f>IF($AG564,SUMPRODUCT(AW$2:AW564,$AH$2:$AH564)/SUM($AH$2:$AH564),0)</f>
        <v>0</v>
      </c>
      <c r="BR564" s="11">
        <f>IF($AG564,SUMPRODUCT(AX$2:AX564,$AH$2:$AH564)/SUM($AH$2:$AH564),0)</f>
        <v>0</v>
      </c>
      <c r="BS564" s="11">
        <f>IF($AG564,SUMPRODUCT(AY$2:AY564,$AH$2:$AH564)/SUM($AH$2:$AH564),0)</f>
        <v>0</v>
      </c>
      <c r="BT564" s="11">
        <f>IF($AG564,SUMPRODUCT(AZ$2:AZ564,$AH$2:$AH564)/SUM($AH$2:$AH564),0)</f>
        <v>0</v>
      </c>
      <c r="BU564" s="11">
        <f>IF($AG564,SUMPRODUCT(BA$2:BA564,$AH$2:$AH564)/SUM($AH$2:$AH564),0)</f>
        <v>0</v>
      </c>
      <c r="BV564" s="11"/>
      <c r="BW564" s="109" cm="1">
        <f t="array" ref="BW564">IF($AG564,SQRT(SUMPRODUCT($AH$2:$AH564, (AI$2:AI564-BC564)^2)/(SUM($AH$2:$AH564)-1)),0)</f>
        <v>0</v>
      </c>
      <c r="BX564" s="109" cm="1">
        <f t="array" ref="BX564">IF($AG564,SQRT(SUMPRODUCT($AH$2:$AH564, (AJ$2:AJ564-BD564)^2)/(SUM($AH$2:$AH564)-1)),0)</f>
        <v>0</v>
      </c>
      <c r="BY564" s="109" cm="1">
        <f t="array" ref="BY564">IF($AG564,SQRT(SUMPRODUCT($AH$2:$AH564, (AK$2:AK564-BE564)^2)/(SUM($AH$2:$AH564)-1)),0)</f>
        <v>0</v>
      </c>
      <c r="BZ564" s="109" cm="1">
        <f t="array" ref="BZ564">IF($AG564,SQRT(SUMPRODUCT($AH$2:$AH564, (AL$2:AL564-BF564)^2)/(SUM($AH$2:$AH564)-1)),0)</f>
        <v>0</v>
      </c>
      <c r="CA564" s="109" cm="1">
        <f t="array" ref="CA564">IF($AG564,SQRT(SUMPRODUCT($AH$2:$AH564, (AM$2:AM564-BG564)^2)/(SUM($AH$2:$AH564)-1)),0)</f>
        <v>0</v>
      </c>
      <c r="CB564" s="109" cm="1">
        <f t="array" ref="CB564">IF($AG564,SQRT(SUMPRODUCT($AH$2:$AH564, (AN$2:AN564-BH564)^2)/(SUM($AH$2:$AH564)-1)),0)</f>
        <v>0</v>
      </c>
      <c r="CC564" s="109" cm="1">
        <f t="array" ref="CC564">IF($AG564,SQRT(SUMPRODUCT($AH$2:$AH564, (AO$2:AO564-BI564)^2)/(SUM($AH$2:$AH564)-1)),0)</f>
        <v>0</v>
      </c>
      <c r="CD564" s="109" cm="1">
        <f t="array" ref="CD564">IF($AG564,SQRT(SUMPRODUCT($AH$2:$AH564, (AP$2:AP564-BJ564)^2)/(SUM($AH$2:$AH564)-1)),0)</f>
        <v>0</v>
      </c>
      <c r="CE564" s="109" cm="1">
        <f t="array" ref="CE564">IF($AG564,SQRT(SUMPRODUCT($AH$2:$AH564, (AQ$2:AQ564-BK564)^2)/(SUM($AH$2:$AH564)-1)),0)</f>
        <v>0</v>
      </c>
      <c r="CF564" s="109" cm="1">
        <f t="array" ref="CF564">IF($AG564,SQRT(SUMPRODUCT($AH$2:$AH564, (AR$2:AR564-BL564)^2)/(SUM($AH$2:$AH564)-1)),0)</f>
        <v>0</v>
      </c>
      <c r="CG564" s="109" cm="1">
        <f t="array" ref="CG564">IF($AG564,SQRT(SUMPRODUCT($AH$2:$AH564, (AS$2:AS564-BM564)^2)/(SUM($AH$2:$AH564)-1)),0)</f>
        <v>0</v>
      </c>
      <c r="CH564" s="109" cm="1">
        <f t="array" ref="CH564">IF($AG564,SQRT(SUMPRODUCT($AH$2:$AH564, (AT$2:AT564-BN564)^2)/(SUM($AH$2:$AH564)-1)),0)</f>
        <v>0</v>
      </c>
      <c r="CI564" s="109" cm="1">
        <f t="array" ref="CI564">IF($AG564,SQRT(SUMPRODUCT($AH$2:$AH564, (AU$2:AU564-BO564)^2)/(SUM($AH$2:$AH564)-1)),0)</f>
        <v>0</v>
      </c>
      <c r="CJ564" s="109" cm="1">
        <f t="array" ref="CJ564">IF($AG564,SQRT(SUMPRODUCT($AH$2:$AH564, (AV$2:AV564-BP564)^2)/(SUM($AH$2:$AH564)-1)),0)</f>
        <v>0</v>
      </c>
      <c r="CK564" s="109" cm="1">
        <f t="array" ref="CK564">IF($AG564,SQRT(SUMPRODUCT($AH$2:$AH564, (AW$2:AW564-BQ564)^2)/(SUM($AH$2:$AH564)-1)),0)</f>
        <v>0</v>
      </c>
      <c r="CL564" s="109" cm="1">
        <f t="array" ref="CL564">IF($AG564,SQRT(SUMPRODUCT($AH$2:$AH564, (AX$2:AX564-BR564)^2)/(SUM($AH$2:$AH564)-1)),0)</f>
        <v>0</v>
      </c>
      <c r="CM564" s="109" cm="1">
        <f t="array" ref="CM564">IF($AG564,SQRT(SUMPRODUCT($AH$2:$AH564, (AY$2:AY564-BS564)^2)/(SUM($AH$2:$AH564)-1)),0)</f>
        <v>0</v>
      </c>
      <c r="CN564" s="109" cm="1">
        <f t="array" ref="CN564">IF($AG564,SQRT(SUMPRODUCT($AH$2:$AH564, (AZ$2:AZ564-BT564)^2)/(SUM($AH$2:$AH564)-1)),0)</f>
        <v>0</v>
      </c>
      <c r="CO564" s="109" cm="1">
        <f t="array" ref="CO564">IF($AG564,SQRT(SUMPRODUCT($AH$2:$AH564, (BA$2:BA564-BU564)^2)/(SUM($AH$2:$AH564)-1)),0)</f>
        <v>0</v>
      </c>
    </row>
    <row r="565" spans="34:93" x14ac:dyDescent="0.25">
      <c r="AH565" s="99" t="str">
        <f t="shared" si="143"/>
        <v/>
      </c>
      <c r="AI565" s="11">
        <f t="shared" ca="1" si="144"/>
        <v>0</v>
      </c>
      <c r="AJ565" s="11">
        <f t="shared" ca="1" si="144"/>
        <v>0</v>
      </c>
      <c r="AK565" s="11">
        <f t="shared" ca="1" si="144"/>
        <v>0</v>
      </c>
      <c r="AL565" s="11">
        <f t="shared" ca="1" si="144"/>
        <v>0</v>
      </c>
      <c r="AM565" s="11">
        <f t="shared" ca="1" si="144"/>
        <v>0</v>
      </c>
      <c r="AN565" s="11">
        <f t="shared" ca="1" si="144"/>
        <v>0</v>
      </c>
      <c r="AO565" s="11">
        <f t="shared" ca="1" si="144"/>
        <v>0</v>
      </c>
      <c r="AP565" s="11">
        <f t="shared" ca="1" si="144"/>
        <v>0</v>
      </c>
      <c r="AQ565" s="11">
        <f t="shared" ca="1" si="144"/>
        <v>0</v>
      </c>
      <c r="AR565" s="11">
        <f t="shared" ca="1" si="144"/>
        <v>0</v>
      </c>
      <c r="AS565" s="11">
        <f t="shared" ca="1" si="145"/>
        <v>0</v>
      </c>
      <c r="AT565" s="11">
        <f t="shared" ca="1" si="145"/>
        <v>0</v>
      </c>
      <c r="AU565" s="11">
        <f t="shared" ca="1" si="145"/>
        <v>0</v>
      </c>
      <c r="AV565" s="11">
        <f t="shared" ca="1" si="145"/>
        <v>0</v>
      </c>
      <c r="AW565" s="11">
        <f t="shared" ca="1" si="145"/>
        <v>0</v>
      </c>
      <c r="AX565" s="11">
        <f t="shared" ca="1" si="145"/>
        <v>0</v>
      </c>
      <c r="AY565" s="11">
        <f t="shared" ca="1" si="145"/>
        <v>0</v>
      </c>
      <c r="AZ565" s="11">
        <f t="shared" ca="1" si="145"/>
        <v>0</v>
      </c>
      <c r="BA565" s="11">
        <f t="shared" ca="1" si="145"/>
        <v>0</v>
      </c>
      <c r="BB565" s="11"/>
      <c r="BC565" s="11">
        <f>IF($AG565,SUMPRODUCT(AI$2:AI565,$AH$2:$AH565)/SUM($AH$2:$AH565),0)</f>
        <v>0</v>
      </c>
      <c r="BD565" s="11">
        <f>IF($AG565,SUMPRODUCT(AJ$2:AJ565,$AH$2:$AH565)/SUM($AH$2:$AH565),0)</f>
        <v>0</v>
      </c>
      <c r="BE565" s="11">
        <f>IF($AG565,SUMPRODUCT(AK$2:AK565,$AH$2:$AH565)/SUM($AH$2:$AH565),0)</f>
        <v>0</v>
      </c>
      <c r="BF565" s="11">
        <f>IF($AG565,SUMPRODUCT(AL$2:AL565,$AH$2:$AH565)/SUM($AH$2:$AH565),0)</f>
        <v>0</v>
      </c>
      <c r="BG565" s="11">
        <f>IF($AG565,SUMPRODUCT(AM$2:AM565,$AH$2:$AH565)/SUM($AH$2:$AH565),0)</f>
        <v>0</v>
      </c>
      <c r="BH565" s="11">
        <f>IF($AG565,SUMPRODUCT(AN$2:AN565,$AH$2:$AH565)/SUM($AH$2:$AH565),0)</f>
        <v>0</v>
      </c>
      <c r="BI565" s="11">
        <f>IF($AG565,SUMPRODUCT(AO$2:AO565,$AH$2:$AH565)/SUM($AH$2:$AH565),0)</f>
        <v>0</v>
      </c>
      <c r="BJ565" s="11">
        <f>IF($AG565,SUMPRODUCT(AP$2:AP565,$AH$2:$AH565)/SUM($AH$2:$AH565),0)</f>
        <v>0</v>
      </c>
      <c r="BK565" s="11">
        <f>IF($AG565,SUMPRODUCT(AQ$2:AQ565,$AH$2:$AH565)/SUM($AH$2:$AH565),0)</f>
        <v>0</v>
      </c>
      <c r="BL565" s="11">
        <f>IF($AG565,SUMPRODUCT(AR$2:AR565,$AH$2:$AH565)/SUM($AH$2:$AH565),0)</f>
        <v>0</v>
      </c>
      <c r="BM565" s="11">
        <f>IF($AG565,SUMPRODUCT(AS$2:AS565,$AH$2:$AH565)/SUM($AH$2:$AH565),0)</f>
        <v>0</v>
      </c>
      <c r="BN565" s="11">
        <f>IF($AG565,SUMPRODUCT(AT$2:AT565,$AH$2:$AH565)/SUM($AH$2:$AH565),0)</f>
        <v>0</v>
      </c>
      <c r="BO565" s="11">
        <f>IF($AG565,SUMPRODUCT(AU$2:AU565,$AH$2:$AH565)/SUM($AH$2:$AH565),0)</f>
        <v>0</v>
      </c>
      <c r="BP565" s="11">
        <f>IF($AG565,SUMPRODUCT(AV$2:AV565,$AH$2:$AH565)/SUM($AH$2:$AH565),0)</f>
        <v>0</v>
      </c>
      <c r="BQ565" s="11">
        <f>IF($AG565,SUMPRODUCT(AW$2:AW565,$AH$2:$AH565)/SUM($AH$2:$AH565),0)</f>
        <v>0</v>
      </c>
      <c r="BR565" s="11">
        <f>IF($AG565,SUMPRODUCT(AX$2:AX565,$AH$2:$AH565)/SUM($AH$2:$AH565),0)</f>
        <v>0</v>
      </c>
      <c r="BS565" s="11">
        <f>IF($AG565,SUMPRODUCT(AY$2:AY565,$AH$2:$AH565)/SUM($AH$2:$AH565),0)</f>
        <v>0</v>
      </c>
      <c r="BT565" s="11">
        <f>IF($AG565,SUMPRODUCT(AZ$2:AZ565,$AH$2:$AH565)/SUM($AH$2:$AH565),0)</f>
        <v>0</v>
      </c>
      <c r="BU565" s="11">
        <f>IF($AG565,SUMPRODUCT(BA$2:BA565,$AH$2:$AH565)/SUM($AH$2:$AH565),0)</f>
        <v>0</v>
      </c>
      <c r="BV565" s="11"/>
      <c r="BW565" s="109" cm="1">
        <f t="array" ref="BW565">IF($AG565,SQRT(SUMPRODUCT($AH$2:$AH565, (AI$2:AI565-BC565)^2)/(SUM($AH$2:$AH565)-1)),0)</f>
        <v>0</v>
      </c>
      <c r="BX565" s="109" cm="1">
        <f t="array" ref="BX565">IF($AG565,SQRT(SUMPRODUCT($AH$2:$AH565, (AJ$2:AJ565-BD565)^2)/(SUM($AH$2:$AH565)-1)),0)</f>
        <v>0</v>
      </c>
      <c r="BY565" s="109" cm="1">
        <f t="array" ref="BY565">IF($AG565,SQRT(SUMPRODUCT($AH$2:$AH565, (AK$2:AK565-BE565)^2)/(SUM($AH$2:$AH565)-1)),0)</f>
        <v>0</v>
      </c>
      <c r="BZ565" s="109" cm="1">
        <f t="array" ref="BZ565">IF($AG565,SQRT(SUMPRODUCT($AH$2:$AH565, (AL$2:AL565-BF565)^2)/(SUM($AH$2:$AH565)-1)),0)</f>
        <v>0</v>
      </c>
      <c r="CA565" s="109" cm="1">
        <f t="array" ref="CA565">IF($AG565,SQRT(SUMPRODUCT($AH$2:$AH565, (AM$2:AM565-BG565)^2)/(SUM($AH$2:$AH565)-1)),0)</f>
        <v>0</v>
      </c>
      <c r="CB565" s="109" cm="1">
        <f t="array" ref="CB565">IF($AG565,SQRT(SUMPRODUCT($AH$2:$AH565, (AN$2:AN565-BH565)^2)/(SUM($AH$2:$AH565)-1)),0)</f>
        <v>0</v>
      </c>
      <c r="CC565" s="109" cm="1">
        <f t="array" ref="CC565">IF($AG565,SQRT(SUMPRODUCT($AH$2:$AH565, (AO$2:AO565-BI565)^2)/(SUM($AH$2:$AH565)-1)),0)</f>
        <v>0</v>
      </c>
      <c r="CD565" s="109" cm="1">
        <f t="array" ref="CD565">IF($AG565,SQRT(SUMPRODUCT($AH$2:$AH565, (AP$2:AP565-BJ565)^2)/(SUM($AH$2:$AH565)-1)),0)</f>
        <v>0</v>
      </c>
      <c r="CE565" s="109" cm="1">
        <f t="array" ref="CE565">IF($AG565,SQRT(SUMPRODUCT($AH$2:$AH565, (AQ$2:AQ565-BK565)^2)/(SUM($AH$2:$AH565)-1)),0)</f>
        <v>0</v>
      </c>
      <c r="CF565" s="109" cm="1">
        <f t="array" ref="CF565">IF($AG565,SQRT(SUMPRODUCT($AH$2:$AH565, (AR$2:AR565-BL565)^2)/(SUM($AH$2:$AH565)-1)),0)</f>
        <v>0</v>
      </c>
      <c r="CG565" s="109" cm="1">
        <f t="array" ref="CG565">IF($AG565,SQRT(SUMPRODUCT($AH$2:$AH565, (AS$2:AS565-BM565)^2)/(SUM($AH$2:$AH565)-1)),0)</f>
        <v>0</v>
      </c>
      <c r="CH565" s="109" cm="1">
        <f t="array" ref="CH565">IF($AG565,SQRT(SUMPRODUCT($AH$2:$AH565, (AT$2:AT565-BN565)^2)/(SUM($AH$2:$AH565)-1)),0)</f>
        <v>0</v>
      </c>
      <c r="CI565" s="109" cm="1">
        <f t="array" ref="CI565">IF($AG565,SQRT(SUMPRODUCT($AH$2:$AH565, (AU$2:AU565-BO565)^2)/(SUM($AH$2:$AH565)-1)),0)</f>
        <v>0</v>
      </c>
      <c r="CJ565" s="109" cm="1">
        <f t="array" ref="CJ565">IF($AG565,SQRT(SUMPRODUCT($AH$2:$AH565, (AV$2:AV565-BP565)^2)/(SUM($AH$2:$AH565)-1)),0)</f>
        <v>0</v>
      </c>
      <c r="CK565" s="109" cm="1">
        <f t="array" ref="CK565">IF($AG565,SQRT(SUMPRODUCT($AH$2:$AH565, (AW$2:AW565-BQ565)^2)/(SUM($AH$2:$AH565)-1)),0)</f>
        <v>0</v>
      </c>
      <c r="CL565" s="109" cm="1">
        <f t="array" ref="CL565">IF($AG565,SQRT(SUMPRODUCT($AH$2:$AH565, (AX$2:AX565-BR565)^2)/(SUM($AH$2:$AH565)-1)),0)</f>
        <v>0</v>
      </c>
      <c r="CM565" s="109" cm="1">
        <f t="array" ref="CM565">IF($AG565,SQRT(SUMPRODUCT($AH$2:$AH565, (AY$2:AY565-BS565)^2)/(SUM($AH$2:$AH565)-1)),0)</f>
        <v>0</v>
      </c>
      <c r="CN565" s="109" cm="1">
        <f t="array" ref="CN565">IF($AG565,SQRT(SUMPRODUCT($AH$2:$AH565, (AZ$2:AZ565-BT565)^2)/(SUM($AH$2:$AH565)-1)),0)</f>
        <v>0</v>
      </c>
      <c r="CO565" s="109" cm="1">
        <f t="array" ref="CO565">IF($AG565,SQRT(SUMPRODUCT($AH$2:$AH565, (BA$2:BA565-BU565)^2)/(SUM($AH$2:$AH565)-1)),0)</f>
        <v>0</v>
      </c>
    </row>
    <row r="566" spans="34:93" x14ac:dyDescent="0.25">
      <c r="AH566" s="99" t="str">
        <f t="shared" si="143"/>
        <v/>
      </c>
      <c r="AI566" s="11">
        <f t="shared" ca="1" si="144"/>
        <v>0</v>
      </c>
      <c r="AJ566" s="11">
        <f t="shared" ca="1" si="144"/>
        <v>0</v>
      </c>
      <c r="AK566" s="11">
        <f t="shared" ca="1" si="144"/>
        <v>0</v>
      </c>
      <c r="AL566" s="11">
        <f t="shared" ca="1" si="144"/>
        <v>0</v>
      </c>
      <c r="AM566" s="11">
        <f t="shared" ca="1" si="144"/>
        <v>0</v>
      </c>
      <c r="AN566" s="11">
        <f t="shared" ca="1" si="144"/>
        <v>0</v>
      </c>
      <c r="AO566" s="11">
        <f t="shared" ca="1" si="144"/>
        <v>0</v>
      </c>
      <c r="AP566" s="11">
        <f t="shared" ca="1" si="144"/>
        <v>0</v>
      </c>
      <c r="AQ566" s="11">
        <f t="shared" ca="1" si="144"/>
        <v>0</v>
      </c>
      <c r="AR566" s="11">
        <f t="shared" ca="1" si="144"/>
        <v>0</v>
      </c>
      <c r="AS566" s="11">
        <f t="shared" ca="1" si="145"/>
        <v>0</v>
      </c>
      <c r="AT566" s="11">
        <f t="shared" ca="1" si="145"/>
        <v>0</v>
      </c>
      <c r="AU566" s="11">
        <f t="shared" ca="1" si="145"/>
        <v>0</v>
      </c>
      <c r="AV566" s="11">
        <f t="shared" ca="1" si="145"/>
        <v>0</v>
      </c>
      <c r="AW566" s="11">
        <f t="shared" ca="1" si="145"/>
        <v>0</v>
      </c>
      <c r="AX566" s="11">
        <f t="shared" ca="1" si="145"/>
        <v>0</v>
      </c>
      <c r="AY566" s="11">
        <f t="shared" ca="1" si="145"/>
        <v>0</v>
      </c>
      <c r="AZ566" s="11">
        <f t="shared" ca="1" si="145"/>
        <v>0</v>
      </c>
      <c r="BA566" s="11">
        <f t="shared" ca="1" si="145"/>
        <v>0</v>
      </c>
      <c r="BB566" s="11"/>
      <c r="BC566" s="11">
        <f>IF($AG566,SUMPRODUCT(AI$2:AI566,$AH$2:$AH566)/SUM($AH$2:$AH566),0)</f>
        <v>0</v>
      </c>
      <c r="BD566" s="11">
        <f>IF($AG566,SUMPRODUCT(AJ$2:AJ566,$AH$2:$AH566)/SUM($AH$2:$AH566),0)</f>
        <v>0</v>
      </c>
      <c r="BE566" s="11">
        <f>IF($AG566,SUMPRODUCT(AK$2:AK566,$AH$2:$AH566)/SUM($AH$2:$AH566),0)</f>
        <v>0</v>
      </c>
      <c r="BF566" s="11">
        <f>IF($AG566,SUMPRODUCT(AL$2:AL566,$AH$2:$AH566)/SUM($AH$2:$AH566),0)</f>
        <v>0</v>
      </c>
      <c r="BG566" s="11">
        <f>IF($AG566,SUMPRODUCT(AM$2:AM566,$AH$2:$AH566)/SUM($AH$2:$AH566),0)</f>
        <v>0</v>
      </c>
      <c r="BH566" s="11">
        <f>IF($AG566,SUMPRODUCT(AN$2:AN566,$AH$2:$AH566)/SUM($AH$2:$AH566),0)</f>
        <v>0</v>
      </c>
      <c r="BI566" s="11">
        <f>IF($AG566,SUMPRODUCT(AO$2:AO566,$AH$2:$AH566)/SUM($AH$2:$AH566),0)</f>
        <v>0</v>
      </c>
      <c r="BJ566" s="11">
        <f>IF($AG566,SUMPRODUCT(AP$2:AP566,$AH$2:$AH566)/SUM($AH$2:$AH566),0)</f>
        <v>0</v>
      </c>
      <c r="BK566" s="11">
        <f>IF($AG566,SUMPRODUCT(AQ$2:AQ566,$AH$2:$AH566)/SUM($AH$2:$AH566),0)</f>
        <v>0</v>
      </c>
      <c r="BL566" s="11">
        <f>IF($AG566,SUMPRODUCT(AR$2:AR566,$AH$2:$AH566)/SUM($AH$2:$AH566),0)</f>
        <v>0</v>
      </c>
      <c r="BM566" s="11">
        <f>IF($AG566,SUMPRODUCT(AS$2:AS566,$AH$2:$AH566)/SUM($AH$2:$AH566),0)</f>
        <v>0</v>
      </c>
      <c r="BN566" s="11">
        <f>IF($AG566,SUMPRODUCT(AT$2:AT566,$AH$2:$AH566)/SUM($AH$2:$AH566),0)</f>
        <v>0</v>
      </c>
      <c r="BO566" s="11">
        <f>IF($AG566,SUMPRODUCT(AU$2:AU566,$AH$2:$AH566)/SUM($AH$2:$AH566),0)</f>
        <v>0</v>
      </c>
      <c r="BP566" s="11">
        <f>IF($AG566,SUMPRODUCT(AV$2:AV566,$AH$2:$AH566)/SUM($AH$2:$AH566),0)</f>
        <v>0</v>
      </c>
      <c r="BQ566" s="11">
        <f>IF($AG566,SUMPRODUCT(AW$2:AW566,$AH$2:$AH566)/SUM($AH$2:$AH566),0)</f>
        <v>0</v>
      </c>
      <c r="BR566" s="11">
        <f>IF($AG566,SUMPRODUCT(AX$2:AX566,$AH$2:$AH566)/SUM($AH$2:$AH566),0)</f>
        <v>0</v>
      </c>
      <c r="BS566" s="11">
        <f>IF($AG566,SUMPRODUCT(AY$2:AY566,$AH$2:$AH566)/SUM($AH$2:$AH566),0)</f>
        <v>0</v>
      </c>
      <c r="BT566" s="11">
        <f>IF($AG566,SUMPRODUCT(AZ$2:AZ566,$AH$2:$AH566)/SUM($AH$2:$AH566),0)</f>
        <v>0</v>
      </c>
      <c r="BU566" s="11">
        <f>IF($AG566,SUMPRODUCT(BA$2:BA566,$AH$2:$AH566)/SUM($AH$2:$AH566),0)</f>
        <v>0</v>
      </c>
      <c r="BV566" s="11"/>
      <c r="BW566" s="109" cm="1">
        <f t="array" ref="BW566">IF($AG566,SQRT(SUMPRODUCT($AH$2:$AH566, (AI$2:AI566-BC566)^2)/(SUM($AH$2:$AH566)-1)),0)</f>
        <v>0</v>
      </c>
      <c r="BX566" s="109" cm="1">
        <f t="array" ref="BX566">IF($AG566,SQRT(SUMPRODUCT($AH$2:$AH566, (AJ$2:AJ566-BD566)^2)/(SUM($AH$2:$AH566)-1)),0)</f>
        <v>0</v>
      </c>
      <c r="BY566" s="109" cm="1">
        <f t="array" ref="BY566">IF($AG566,SQRT(SUMPRODUCT($AH$2:$AH566, (AK$2:AK566-BE566)^2)/(SUM($AH$2:$AH566)-1)),0)</f>
        <v>0</v>
      </c>
      <c r="BZ566" s="109" cm="1">
        <f t="array" ref="BZ566">IF($AG566,SQRT(SUMPRODUCT($AH$2:$AH566, (AL$2:AL566-BF566)^2)/(SUM($AH$2:$AH566)-1)),0)</f>
        <v>0</v>
      </c>
      <c r="CA566" s="109" cm="1">
        <f t="array" ref="CA566">IF($AG566,SQRT(SUMPRODUCT($AH$2:$AH566, (AM$2:AM566-BG566)^2)/(SUM($AH$2:$AH566)-1)),0)</f>
        <v>0</v>
      </c>
      <c r="CB566" s="109" cm="1">
        <f t="array" ref="CB566">IF($AG566,SQRT(SUMPRODUCT($AH$2:$AH566, (AN$2:AN566-BH566)^2)/(SUM($AH$2:$AH566)-1)),0)</f>
        <v>0</v>
      </c>
      <c r="CC566" s="109" cm="1">
        <f t="array" ref="CC566">IF($AG566,SQRT(SUMPRODUCT($AH$2:$AH566, (AO$2:AO566-BI566)^2)/(SUM($AH$2:$AH566)-1)),0)</f>
        <v>0</v>
      </c>
      <c r="CD566" s="109" cm="1">
        <f t="array" ref="CD566">IF($AG566,SQRT(SUMPRODUCT($AH$2:$AH566, (AP$2:AP566-BJ566)^2)/(SUM($AH$2:$AH566)-1)),0)</f>
        <v>0</v>
      </c>
      <c r="CE566" s="109" cm="1">
        <f t="array" ref="CE566">IF($AG566,SQRT(SUMPRODUCT($AH$2:$AH566, (AQ$2:AQ566-BK566)^2)/(SUM($AH$2:$AH566)-1)),0)</f>
        <v>0</v>
      </c>
      <c r="CF566" s="109" cm="1">
        <f t="array" ref="CF566">IF($AG566,SQRT(SUMPRODUCT($AH$2:$AH566, (AR$2:AR566-BL566)^2)/(SUM($AH$2:$AH566)-1)),0)</f>
        <v>0</v>
      </c>
      <c r="CG566" s="109" cm="1">
        <f t="array" ref="CG566">IF($AG566,SQRT(SUMPRODUCT($AH$2:$AH566, (AS$2:AS566-BM566)^2)/(SUM($AH$2:$AH566)-1)),0)</f>
        <v>0</v>
      </c>
      <c r="CH566" s="109" cm="1">
        <f t="array" ref="CH566">IF($AG566,SQRT(SUMPRODUCT($AH$2:$AH566, (AT$2:AT566-BN566)^2)/(SUM($AH$2:$AH566)-1)),0)</f>
        <v>0</v>
      </c>
      <c r="CI566" s="109" cm="1">
        <f t="array" ref="CI566">IF($AG566,SQRT(SUMPRODUCT($AH$2:$AH566, (AU$2:AU566-BO566)^2)/(SUM($AH$2:$AH566)-1)),0)</f>
        <v>0</v>
      </c>
      <c r="CJ566" s="109" cm="1">
        <f t="array" ref="CJ566">IF($AG566,SQRT(SUMPRODUCT($AH$2:$AH566, (AV$2:AV566-BP566)^2)/(SUM($AH$2:$AH566)-1)),0)</f>
        <v>0</v>
      </c>
      <c r="CK566" s="109" cm="1">
        <f t="array" ref="CK566">IF($AG566,SQRT(SUMPRODUCT($AH$2:$AH566, (AW$2:AW566-BQ566)^2)/(SUM($AH$2:$AH566)-1)),0)</f>
        <v>0</v>
      </c>
      <c r="CL566" s="109" cm="1">
        <f t="array" ref="CL566">IF($AG566,SQRT(SUMPRODUCT($AH$2:$AH566, (AX$2:AX566-BR566)^2)/(SUM($AH$2:$AH566)-1)),0)</f>
        <v>0</v>
      </c>
      <c r="CM566" s="109" cm="1">
        <f t="array" ref="CM566">IF($AG566,SQRT(SUMPRODUCT($AH$2:$AH566, (AY$2:AY566-BS566)^2)/(SUM($AH$2:$AH566)-1)),0)</f>
        <v>0</v>
      </c>
      <c r="CN566" s="109" cm="1">
        <f t="array" ref="CN566">IF($AG566,SQRT(SUMPRODUCT($AH$2:$AH566, (AZ$2:AZ566-BT566)^2)/(SUM($AH$2:$AH566)-1)),0)</f>
        <v>0</v>
      </c>
      <c r="CO566" s="109" cm="1">
        <f t="array" ref="CO566">IF($AG566,SQRT(SUMPRODUCT($AH$2:$AH566, (BA$2:BA566-BU566)^2)/(SUM($AH$2:$AH566)-1)),0)</f>
        <v>0</v>
      </c>
    </row>
    <row r="567" spans="34:93" x14ac:dyDescent="0.25">
      <c r="AH567" s="99" t="str">
        <f t="shared" si="143"/>
        <v/>
      </c>
      <c r="AI567" s="11">
        <f t="shared" ca="1" si="144"/>
        <v>0</v>
      </c>
      <c r="AJ567" s="11">
        <f t="shared" ca="1" si="144"/>
        <v>0</v>
      </c>
      <c r="AK567" s="11">
        <f t="shared" ca="1" si="144"/>
        <v>0</v>
      </c>
      <c r="AL567" s="11">
        <f t="shared" ca="1" si="144"/>
        <v>0</v>
      </c>
      <c r="AM567" s="11">
        <f t="shared" ca="1" si="144"/>
        <v>0</v>
      </c>
      <c r="AN567" s="11">
        <f t="shared" ca="1" si="144"/>
        <v>0</v>
      </c>
      <c r="AO567" s="11">
        <f t="shared" ca="1" si="144"/>
        <v>0</v>
      </c>
      <c r="AP567" s="11">
        <f t="shared" ca="1" si="144"/>
        <v>0</v>
      </c>
      <c r="AQ567" s="11">
        <f t="shared" ca="1" si="144"/>
        <v>0</v>
      </c>
      <c r="AR567" s="11">
        <f t="shared" ca="1" si="144"/>
        <v>0</v>
      </c>
      <c r="AS567" s="11">
        <f t="shared" ca="1" si="145"/>
        <v>0</v>
      </c>
      <c r="AT567" s="11">
        <f t="shared" ca="1" si="145"/>
        <v>0</v>
      </c>
      <c r="AU567" s="11">
        <f t="shared" ca="1" si="145"/>
        <v>0</v>
      </c>
      <c r="AV567" s="11">
        <f t="shared" ca="1" si="145"/>
        <v>0</v>
      </c>
      <c r="AW567" s="11">
        <f t="shared" ca="1" si="145"/>
        <v>0</v>
      </c>
      <c r="AX567" s="11">
        <f t="shared" ca="1" si="145"/>
        <v>0</v>
      </c>
      <c r="AY567" s="11">
        <f t="shared" ca="1" si="145"/>
        <v>0</v>
      </c>
      <c r="AZ567" s="11">
        <f t="shared" ca="1" si="145"/>
        <v>0</v>
      </c>
      <c r="BA567" s="11">
        <f t="shared" ca="1" si="145"/>
        <v>0</v>
      </c>
      <c r="BB567" s="11"/>
      <c r="BC567" s="11">
        <f>IF($AG567,SUMPRODUCT(AI$2:AI567,$AH$2:$AH567)/SUM($AH$2:$AH567),0)</f>
        <v>0</v>
      </c>
      <c r="BD567" s="11">
        <f>IF($AG567,SUMPRODUCT(AJ$2:AJ567,$AH$2:$AH567)/SUM($AH$2:$AH567),0)</f>
        <v>0</v>
      </c>
      <c r="BE567" s="11">
        <f>IF($AG567,SUMPRODUCT(AK$2:AK567,$AH$2:$AH567)/SUM($AH$2:$AH567),0)</f>
        <v>0</v>
      </c>
      <c r="BF567" s="11">
        <f>IF($AG567,SUMPRODUCT(AL$2:AL567,$AH$2:$AH567)/SUM($AH$2:$AH567),0)</f>
        <v>0</v>
      </c>
      <c r="BG567" s="11">
        <f>IF($AG567,SUMPRODUCT(AM$2:AM567,$AH$2:$AH567)/SUM($AH$2:$AH567),0)</f>
        <v>0</v>
      </c>
      <c r="BH567" s="11">
        <f>IF($AG567,SUMPRODUCT(AN$2:AN567,$AH$2:$AH567)/SUM($AH$2:$AH567),0)</f>
        <v>0</v>
      </c>
      <c r="BI567" s="11">
        <f>IF($AG567,SUMPRODUCT(AO$2:AO567,$AH$2:$AH567)/SUM($AH$2:$AH567),0)</f>
        <v>0</v>
      </c>
      <c r="BJ567" s="11">
        <f>IF($AG567,SUMPRODUCT(AP$2:AP567,$AH$2:$AH567)/SUM($AH$2:$AH567),0)</f>
        <v>0</v>
      </c>
      <c r="BK567" s="11">
        <f>IF($AG567,SUMPRODUCT(AQ$2:AQ567,$AH$2:$AH567)/SUM($AH$2:$AH567),0)</f>
        <v>0</v>
      </c>
      <c r="BL567" s="11">
        <f>IF($AG567,SUMPRODUCT(AR$2:AR567,$AH$2:$AH567)/SUM($AH$2:$AH567),0)</f>
        <v>0</v>
      </c>
      <c r="BM567" s="11">
        <f>IF($AG567,SUMPRODUCT(AS$2:AS567,$AH$2:$AH567)/SUM($AH$2:$AH567),0)</f>
        <v>0</v>
      </c>
      <c r="BN567" s="11">
        <f>IF($AG567,SUMPRODUCT(AT$2:AT567,$AH$2:$AH567)/SUM($AH$2:$AH567),0)</f>
        <v>0</v>
      </c>
      <c r="BO567" s="11">
        <f>IF($AG567,SUMPRODUCT(AU$2:AU567,$AH$2:$AH567)/SUM($AH$2:$AH567),0)</f>
        <v>0</v>
      </c>
      <c r="BP567" s="11">
        <f>IF($AG567,SUMPRODUCT(AV$2:AV567,$AH$2:$AH567)/SUM($AH$2:$AH567),0)</f>
        <v>0</v>
      </c>
      <c r="BQ567" s="11">
        <f>IF($AG567,SUMPRODUCT(AW$2:AW567,$AH$2:$AH567)/SUM($AH$2:$AH567),0)</f>
        <v>0</v>
      </c>
      <c r="BR567" s="11">
        <f>IF($AG567,SUMPRODUCT(AX$2:AX567,$AH$2:$AH567)/SUM($AH$2:$AH567),0)</f>
        <v>0</v>
      </c>
      <c r="BS567" s="11">
        <f>IF($AG567,SUMPRODUCT(AY$2:AY567,$AH$2:$AH567)/SUM($AH$2:$AH567),0)</f>
        <v>0</v>
      </c>
      <c r="BT567" s="11">
        <f>IF($AG567,SUMPRODUCT(AZ$2:AZ567,$AH$2:$AH567)/SUM($AH$2:$AH567),0)</f>
        <v>0</v>
      </c>
      <c r="BU567" s="11">
        <f>IF($AG567,SUMPRODUCT(BA$2:BA567,$AH$2:$AH567)/SUM($AH$2:$AH567),0)</f>
        <v>0</v>
      </c>
      <c r="BV567" s="11"/>
      <c r="BW567" s="109" cm="1">
        <f t="array" ref="BW567">IF($AG567,SQRT(SUMPRODUCT($AH$2:$AH567, (AI$2:AI567-BC567)^2)/(SUM($AH$2:$AH567)-1)),0)</f>
        <v>0</v>
      </c>
      <c r="BX567" s="109" cm="1">
        <f t="array" ref="BX567">IF($AG567,SQRT(SUMPRODUCT($AH$2:$AH567, (AJ$2:AJ567-BD567)^2)/(SUM($AH$2:$AH567)-1)),0)</f>
        <v>0</v>
      </c>
      <c r="BY567" s="109" cm="1">
        <f t="array" ref="BY567">IF($AG567,SQRT(SUMPRODUCT($AH$2:$AH567, (AK$2:AK567-BE567)^2)/(SUM($AH$2:$AH567)-1)),0)</f>
        <v>0</v>
      </c>
      <c r="BZ567" s="109" cm="1">
        <f t="array" ref="BZ567">IF($AG567,SQRT(SUMPRODUCT($AH$2:$AH567, (AL$2:AL567-BF567)^2)/(SUM($AH$2:$AH567)-1)),0)</f>
        <v>0</v>
      </c>
      <c r="CA567" s="109" cm="1">
        <f t="array" ref="CA567">IF($AG567,SQRT(SUMPRODUCT($AH$2:$AH567, (AM$2:AM567-BG567)^2)/(SUM($AH$2:$AH567)-1)),0)</f>
        <v>0</v>
      </c>
      <c r="CB567" s="109" cm="1">
        <f t="array" ref="CB567">IF($AG567,SQRT(SUMPRODUCT($AH$2:$AH567, (AN$2:AN567-BH567)^2)/(SUM($AH$2:$AH567)-1)),0)</f>
        <v>0</v>
      </c>
      <c r="CC567" s="109" cm="1">
        <f t="array" ref="CC567">IF($AG567,SQRT(SUMPRODUCT($AH$2:$AH567, (AO$2:AO567-BI567)^2)/(SUM($AH$2:$AH567)-1)),0)</f>
        <v>0</v>
      </c>
      <c r="CD567" s="109" cm="1">
        <f t="array" ref="CD567">IF($AG567,SQRT(SUMPRODUCT($AH$2:$AH567, (AP$2:AP567-BJ567)^2)/(SUM($AH$2:$AH567)-1)),0)</f>
        <v>0</v>
      </c>
      <c r="CE567" s="109" cm="1">
        <f t="array" ref="CE567">IF($AG567,SQRT(SUMPRODUCT($AH$2:$AH567, (AQ$2:AQ567-BK567)^2)/(SUM($AH$2:$AH567)-1)),0)</f>
        <v>0</v>
      </c>
      <c r="CF567" s="109" cm="1">
        <f t="array" ref="CF567">IF($AG567,SQRT(SUMPRODUCT($AH$2:$AH567, (AR$2:AR567-BL567)^2)/(SUM($AH$2:$AH567)-1)),0)</f>
        <v>0</v>
      </c>
      <c r="CG567" s="109" cm="1">
        <f t="array" ref="CG567">IF($AG567,SQRT(SUMPRODUCT($AH$2:$AH567, (AS$2:AS567-BM567)^2)/(SUM($AH$2:$AH567)-1)),0)</f>
        <v>0</v>
      </c>
      <c r="CH567" s="109" cm="1">
        <f t="array" ref="CH567">IF($AG567,SQRT(SUMPRODUCT($AH$2:$AH567, (AT$2:AT567-BN567)^2)/(SUM($AH$2:$AH567)-1)),0)</f>
        <v>0</v>
      </c>
      <c r="CI567" s="109" cm="1">
        <f t="array" ref="CI567">IF($AG567,SQRT(SUMPRODUCT($AH$2:$AH567, (AU$2:AU567-BO567)^2)/(SUM($AH$2:$AH567)-1)),0)</f>
        <v>0</v>
      </c>
      <c r="CJ567" s="109" cm="1">
        <f t="array" ref="CJ567">IF($AG567,SQRT(SUMPRODUCT($AH$2:$AH567, (AV$2:AV567-BP567)^2)/(SUM($AH$2:$AH567)-1)),0)</f>
        <v>0</v>
      </c>
      <c r="CK567" s="109" cm="1">
        <f t="array" ref="CK567">IF($AG567,SQRT(SUMPRODUCT($AH$2:$AH567, (AW$2:AW567-BQ567)^2)/(SUM($AH$2:$AH567)-1)),0)</f>
        <v>0</v>
      </c>
      <c r="CL567" s="109" cm="1">
        <f t="array" ref="CL567">IF($AG567,SQRT(SUMPRODUCT($AH$2:$AH567, (AX$2:AX567-BR567)^2)/(SUM($AH$2:$AH567)-1)),0)</f>
        <v>0</v>
      </c>
      <c r="CM567" s="109" cm="1">
        <f t="array" ref="CM567">IF($AG567,SQRT(SUMPRODUCT($AH$2:$AH567, (AY$2:AY567-BS567)^2)/(SUM($AH$2:$AH567)-1)),0)</f>
        <v>0</v>
      </c>
      <c r="CN567" s="109" cm="1">
        <f t="array" ref="CN567">IF($AG567,SQRT(SUMPRODUCT($AH$2:$AH567, (AZ$2:AZ567-BT567)^2)/(SUM($AH$2:$AH567)-1)),0)</f>
        <v>0</v>
      </c>
      <c r="CO567" s="109" cm="1">
        <f t="array" ref="CO567">IF($AG567,SQRT(SUMPRODUCT($AH$2:$AH567, (BA$2:BA567-BU567)^2)/(SUM($AH$2:$AH567)-1)),0)</f>
        <v>0</v>
      </c>
    </row>
    <row r="568" spans="34:93" x14ac:dyDescent="0.25">
      <c r="AH568" s="99" t="str">
        <f t="shared" si="143"/>
        <v/>
      </c>
      <c r="AI568" s="11">
        <f t="shared" ca="1" si="144"/>
        <v>0</v>
      </c>
      <c r="AJ568" s="11">
        <f t="shared" ca="1" si="144"/>
        <v>0</v>
      </c>
      <c r="AK568" s="11">
        <f t="shared" ca="1" si="144"/>
        <v>0</v>
      </c>
      <c r="AL568" s="11">
        <f t="shared" ca="1" si="144"/>
        <v>0</v>
      </c>
      <c r="AM568" s="11">
        <f t="shared" ca="1" si="144"/>
        <v>0</v>
      </c>
      <c r="AN568" s="11">
        <f t="shared" ca="1" si="144"/>
        <v>0</v>
      </c>
      <c r="AO568" s="11">
        <f t="shared" ca="1" si="144"/>
        <v>0</v>
      </c>
      <c r="AP568" s="11">
        <f t="shared" ca="1" si="144"/>
        <v>0</v>
      </c>
      <c r="AQ568" s="11">
        <f t="shared" ca="1" si="144"/>
        <v>0</v>
      </c>
      <c r="AR568" s="11">
        <f t="shared" ca="1" si="144"/>
        <v>0</v>
      </c>
      <c r="AS568" s="11">
        <f t="shared" ca="1" si="145"/>
        <v>0</v>
      </c>
      <c r="AT568" s="11">
        <f t="shared" ca="1" si="145"/>
        <v>0</v>
      </c>
      <c r="AU568" s="11">
        <f t="shared" ca="1" si="145"/>
        <v>0</v>
      </c>
      <c r="AV568" s="11">
        <f t="shared" ca="1" si="145"/>
        <v>0</v>
      </c>
      <c r="AW568" s="11">
        <f t="shared" ca="1" si="145"/>
        <v>0</v>
      </c>
      <c r="AX568" s="11">
        <f t="shared" ca="1" si="145"/>
        <v>0</v>
      </c>
      <c r="AY568" s="11">
        <f t="shared" ca="1" si="145"/>
        <v>0</v>
      </c>
      <c r="AZ568" s="11">
        <f t="shared" ca="1" si="145"/>
        <v>0</v>
      </c>
      <c r="BA568" s="11">
        <f t="shared" ca="1" si="145"/>
        <v>0</v>
      </c>
      <c r="BB568" s="11"/>
      <c r="BC568" s="11">
        <f>IF($AG568,SUMPRODUCT(AI$2:AI568,$AH$2:$AH568)/SUM($AH$2:$AH568),0)</f>
        <v>0</v>
      </c>
      <c r="BD568" s="11">
        <f>IF($AG568,SUMPRODUCT(AJ$2:AJ568,$AH$2:$AH568)/SUM($AH$2:$AH568),0)</f>
        <v>0</v>
      </c>
      <c r="BE568" s="11">
        <f>IF($AG568,SUMPRODUCT(AK$2:AK568,$AH$2:$AH568)/SUM($AH$2:$AH568),0)</f>
        <v>0</v>
      </c>
      <c r="BF568" s="11">
        <f>IF($AG568,SUMPRODUCT(AL$2:AL568,$AH$2:$AH568)/SUM($AH$2:$AH568),0)</f>
        <v>0</v>
      </c>
      <c r="BG568" s="11">
        <f>IF($AG568,SUMPRODUCT(AM$2:AM568,$AH$2:$AH568)/SUM($AH$2:$AH568),0)</f>
        <v>0</v>
      </c>
      <c r="BH568" s="11">
        <f>IF($AG568,SUMPRODUCT(AN$2:AN568,$AH$2:$AH568)/SUM($AH$2:$AH568),0)</f>
        <v>0</v>
      </c>
      <c r="BI568" s="11">
        <f>IF($AG568,SUMPRODUCT(AO$2:AO568,$AH$2:$AH568)/SUM($AH$2:$AH568),0)</f>
        <v>0</v>
      </c>
      <c r="BJ568" s="11">
        <f>IF($AG568,SUMPRODUCT(AP$2:AP568,$AH$2:$AH568)/SUM($AH$2:$AH568),0)</f>
        <v>0</v>
      </c>
      <c r="BK568" s="11">
        <f>IF($AG568,SUMPRODUCT(AQ$2:AQ568,$AH$2:$AH568)/SUM($AH$2:$AH568),0)</f>
        <v>0</v>
      </c>
      <c r="BL568" s="11">
        <f>IF($AG568,SUMPRODUCT(AR$2:AR568,$AH$2:$AH568)/SUM($AH$2:$AH568),0)</f>
        <v>0</v>
      </c>
      <c r="BM568" s="11">
        <f>IF($AG568,SUMPRODUCT(AS$2:AS568,$AH$2:$AH568)/SUM($AH$2:$AH568),0)</f>
        <v>0</v>
      </c>
      <c r="BN568" s="11">
        <f>IF($AG568,SUMPRODUCT(AT$2:AT568,$AH$2:$AH568)/SUM($AH$2:$AH568),0)</f>
        <v>0</v>
      </c>
      <c r="BO568" s="11">
        <f>IF($AG568,SUMPRODUCT(AU$2:AU568,$AH$2:$AH568)/SUM($AH$2:$AH568),0)</f>
        <v>0</v>
      </c>
      <c r="BP568" s="11">
        <f>IF($AG568,SUMPRODUCT(AV$2:AV568,$AH$2:$AH568)/SUM($AH$2:$AH568),0)</f>
        <v>0</v>
      </c>
      <c r="BQ568" s="11">
        <f>IF($AG568,SUMPRODUCT(AW$2:AW568,$AH$2:$AH568)/SUM($AH$2:$AH568),0)</f>
        <v>0</v>
      </c>
      <c r="BR568" s="11">
        <f>IF($AG568,SUMPRODUCT(AX$2:AX568,$AH$2:$AH568)/SUM($AH$2:$AH568),0)</f>
        <v>0</v>
      </c>
      <c r="BS568" s="11">
        <f>IF($AG568,SUMPRODUCT(AY$2:AY568,$AH$2:$AH568)/SUM($AH$2:$AH568),0)</f>
        <v>0</v>
      </c>
      <c r="BT568" s="11">
        <f>IF($AG568,SUMPRODUCT(AZ$2:AZ568,$AH$2:$AH568)/SUM($AH$2:$AH568),0)</f>
        <v>0</v>
      </c>
      <c r="BU568" s="11">
        <f>IF($AG568,SUMPRODUCT(BA$2:BA568,$AH$2:$AH568)/SUM($AH$2:$AH568),0)</f>
        <v>0</v>
      </c>
      <c r="BV568" s="11"/>
      <c r="BW568" s="109" cm="1">
        <f t="array" ref="BW568">IF($AG568,SQRT(SUMPRODUCT($AH$2:$AH568, (AI$2:AI568-BC568)^2)/(SUM($AH$2:$AH568)-1)),0)</f>
        <v>0</v>
      </c>
      <c r="BX568" s="109" cm="1">
        <f t="array" ref="BX568">IF($AG568,SQRT(SUMPRODUCT($AH$2:$AH568, (AJ$2:AJ568-BD568)^2)/(SUM($AH$2:$AH568)-1)),0)</f>
        <v>0</v>
      </c>
      <c r="BY568" s="109" cm="1">
        <f t="array" ref="BY568">IF($AG568,SQRT(SUMPRODUCT($AH$2:$AH568, (AK$2:AK568-BE568)^2)/(SUM($AH$2:$AH568)-1)),0)</f>
        <v>0</v>
      </c>
      <c r="BZ568" s="109" cm="1">
        <f t="array" ref="BZ568">IF($AG568,SQRT(SUMPRODUCT($AH$2:$AH568, (AL$2:AL568-BF568)^2)/(SUM($AH$2:$AH568)-1)),0)</f>
        <v>0</v>
      </c>
      <c r="CA568" s="109" cm="1">
        <f t="array" ref="CA568">IF($AG568,SQRT(SUMPRODUCT($AH$2:$AH568, (AM$2:AM568-BG568)^2)/(SUM($AH$2:$AH568)-1)),0)</f>
        <v>0</v>
      </c>
      <c r="CB568" s="109" cm="1">
        <f t="array" ref="CB568">IF($AG568,SQRT(SUMPRODUCT($AH$2:$AH568, (AN$2:AN568-BH568)^2)/(SUM($AH$2:$AH568)-1)),0)</f>
        <v>0</v>
      </c>
      <c r="CC568" s="109" cm="1">
        <f t="array" ref="CC568">IF($AG568,SQRT(SUMPRODUCT($AH$2:$AH568, (AO$2:AO568-BI568)^2)/(SUM($AH$2:$AH568)-1)),0)</f>
        <v>0</v>
      </c>
      <c r="CD568" s="109" cm="1">
        <f t="array" ref="CD568">IF($AG568,SQRT(SUMPRODUCT($AH$2:$AH568, (AP$2:AP568-BJ568)^2)/(SUM($AH$2:$AH568)-1)),0)</f>
        <v>0</v>
      </c>
      <c r="CE568" s="109" cm="1">
        <f t="array" ref="CE568">IF($AG568,SQRT(SUMPRODUCT($AH$2:$AH568, (AQ$2:AQ568-BK568)^2)/(SUM($AH$2:$AH568)-1)),0)</f>
        <v>0</v>
      </c>
      <c r="CF568" s="109" cm="1">
        <f t="array" ref="CF568">IF($AG568,SQRT(SUMPRODUCT($AH$2:$AH568, (AR$2:AR568-BL568)^2)/(SUM($AH$2:$AH568)-1)),0)</f>
        <v>0</v>
      </c>
      <c r="CG568" s="109" cm="1">
        <f t="array" ref="CG568">IF($AG568,SQRT(SUMPRODUCT($AH$2:$AH568, (AS$2:AS568-BM568)^2)/(SUM($AH$2:$AH568)-1)),0)</f>
        <v>0</v>
      </c>
      <c r="CH568" s="109" cm="1">
        <f t="array" ref="CH568">IF($AG568,SQRT(SUMPRODUCT($AH$2:$AH568, (AT$2:AT568-BN568)^2)/(SUM($AH$2:$AH568)-1)),0)</f>
        <v>0</v>
      </c>
      <c r="CI568" s="109" cm="1">
        <f t="array" ref="CI568">IF($AG568,SQRT(SUMPRODUCT($AH$2:$AH568, (AU$2:AU568-BO568)^2)/(SUM($AH$2:$AH568)-1)),0)</f>
        <v>0</v>
      </c>
      <c r="CJ568" s="109" cm="1">
        <f t="array" ref="CJ568">IF($AG568,SQRT(SUMPRODUCT($AH$2:$AH568, (AV$2:AV568-BP568)^2)/(SUM($AH$2:$AH568)-1)),0)</f>
        <v>0</v>
      </c>
      <c r="CK568" s="109" cm="1">
        <f t="array" ref="CK568">IF($AG568,SQRT(SUMPRODUCT($AH$2:$AH568, (AW$2:AW568-BQ568)^2)/(SUM($AH$2:$AH568)-1)),0)</f>
        <v>0</v>
      </c>
      <c r="CL568" s="109" cm="1">
        <f t="array" ref="CL568">IF($AG568,SQRT(SUMPRODUCT($AH$2:$AH568, (AX$2:AX568-BR568)^2)/(SUM($AH$2:$AH568)-1)),0)</f>
        <v>0</v>
      </c>
      <c r="CM568" s="109" cm="1">
        <f t="array" ref="CM568">IF($AG568,SQRT(SUMPRODUCT($AH$2:$AH568, (AY$2:AY568-BS568)^2)/(SUM($AH$2:$AH568)-1)),0)</f>
        <v>0</v>
      </c>
      <c r="CN568" s="109" cm="1">
        <f t="array" ref="CN568">IF($AG568,SQRT(SUMPRODUCT($AH$2:$AH568, (AZ$2:AZ568-BT568)^2)/(SUM($AH$2:$AH568)-1)),0)</f>
        <v>0</v>
      </c>
      <c r="CO568" s="109" cm="1">
        <f t="array" ref="CO568">IF($AG568,SQRT(SUMPRODUCT($AH$2:$AH568, (BA$2:BA568-BU568)^2)/(SUM($AH$2:$AH568)-1)),0)</f>
        <v>0</v>
      </c>
    </row>
    <row r="569" spans="34:93" x14ac:dyDescent="0.25">
      <c r="AH569" s="99" t="str">
        <f t="shared" si="143"/>
        <v/>
      </c>
      <c r="AI569" s="11">
        <f t="shared" ca="1" si="144"/>
        <v>0</v>
      </c>
      <c r="AJ569" s="11">
        <f t="shared" ca="1" si="144"/>
        <v>0</v>
      </c>
      <c r="AK569" s="11">
        <f t="shared" ca="1" si="144"/>
        <v>0</v>
      </c>
      <c r="AL569" s="11">
        <f t="shared" ca="1" si="144"/>
        <v>0</v>
      </c>
      <c r="AM569" s="11">
        <f t="shared" ca="1" si="144"/>
        <v>0</v>
      </c>
      <c r="AN569" s="11">
        <f t="shared" ca="1" si="144"/>
        <v>0</v>
      </c>
      <c r="AO569" s="11">
        <f t="shared" ca="1" si="144"/>
        <v>0</v>
      </c>
      <c r="AP569" s="11">
        <f t="shared" ca="1" si="144"/>
        <v>0</v>
      </c>
      <c r="AQ569" s="11">
        <f t="shared" ca="1" si="144"/>
        <v>0</v>
      </c>
      <c r="AR569" s="11">
        <f t="shared" ca="1" si="144"/>
        <v>0</v>
      </c>
      <c r="AS569" s="11">
        <f t="shared" ca="1" si="145"/>
        <v>0</v>
      </c>
      <c r="AT569" s="11">
        <f t="shared" ca="1" si="145"/>
        <v>0</v>
      </c>
      <c r="AU569" s="11">
        <f t="shared" ca="1" si="145"/>
        <v>0</v>
      </c>
      <c r="AV569" s="11">
        <f t="shared" ca="1" si="145"/>
        <v>0</v>
      </c>
      <c r="AW569" s="11">
        <f t="shared" ca="1" si="145"/>
        <v>0</v>
      </c>
      <c r="AX569" s="11">
        <f t="shared" ca="1" si="145"/>
        <v>0</v>
      </c>
      <c r="AY569" s="11">
        <f t="shared" ca="1" si="145"/>
        <v>0</v>
      </c>
      <c r="AZ569" s="11">
        <f t="shared" ca="1" si="145"/>
        <v>0</v>
      </c>
      <c r="BA569" s="11">
        <f t="shared" ca="1" si="145"/>
        <v>0</v>
      </c>
      <c r="BB569" s="11"/>
      <c r="BC569" s="11">
        <f>IF($AG569,SUMPRODUCT(AI$2:AI569,$AH$2:$AH569)/SUM($AH$2:$AH569),0)</f>
        <v>0</v>
      </c>
      <c r="BD569" s="11">
        <f>IF($AG569,SUMPRODUCT(AJ$2:AJ569,$AH$2:$AH569)/SUM($AH$2:$AH569),0)</f>
        <v>0</v>
      </c>
      <c r="BE569" s="11">
        <f>IF($AG569,SUMPRODUCT(AK$2:AK569,$AH$2:$AH569)/SUM($AH$2:$AH569),0)</f>
        <v>0</v>
      </c>
      <c r="BF569" s="11">
        <f>IF($AG569,SUMPRODUCT(AL$2:AL569,$AH$2:$AH569)/SUM($AH$2:$AH569),0)</f>
        <v>0</v>
      </c>
      <c r="BG569" s="11">
        <f>IF($AG569,SUMPRODUCT(AM$2:AM569,$AH$2:$AH569)/SUM($AH$2:$AH569),0)</f>
        <v>0</v>
      </c>
      <c r="BH569" s="11">
        <f>IF($AG569,SUMPRODUCT(AN$2:AN569,$AH$2:$AH569)/SUM($AH$2:$AH569),0)</f>
        <v>0</v>
      </c>
      <c r="BI569" s="11">
        <f>IF($AG569,SUMPRODUCT(AO$2:AO569,$AH$2:$AH569)/SUM($AH$2:$AH569),0)</f>
        <v>0</v>
      </c>
      <c r="BJ569" s="11">
        <f>IF($AG569,SUMPRODUCT(AP$2:AP569,$AH$2:$AH569)/SUM($AH$2:$AH569),0)</f>
        <v>0</v>
      </c>
      <c r="BK569" s="11">
        <f>IF($AG569,SUMPRODUCT(AQ$2:AQ569,$AH$2:$AH569)/SUM($AH$2:$AH569),0)</f>
        <v>0</v>
      </c>
      <c r="BL569" s="11">
        <f>IF($AG569,SUMPRODUCT(AR$2:AR569,$AH$2:$AH569)/SUM($AH$2:$AH569),0)</f>
        <v>0</v>
      </c>
      <c r="BM569" s="11">
        <f>IF($AG569,SUMPRODUCT(AS$2:AS569,$AH$2:$AH569)/SUM($AH$2:$AH569),0)</f>
        <v>0</v>
      </c>
      <c r="BN569" s="11">
        <f>IF($AG569,SUMPRODUCT(AT$2:AT569,$AH$2:$AH569)/SUM($AH$2:$AH569),0)</f>
        <v>0</v>
      </c>
      <c r="BO569" s="11">
        <f>IF($AG569,SUMPRODUCT(AU$2:AU569,$AH$2:$AH569)/SUM($AH$2:$AH569),0)</f>
        <v>0</v>
      </c>
      <c r="BP569" s="11">
        <f>IF($AG569,SUMPRODUCT(AV$2:AV569,$AH$2:$AH569)/SUM($AH$2:$AH569),0)</f>
        <v>0</v>
      </c>
      <c r="BQ569" s="11">
        <f>IF($AG569,SUMPRODUCT(AW$2:AW569,$AH$2:$AH569)/SUM($AH$2:$AH569),0)</f>
        <v>0</v>
      </c>
      <c r="BR569" s="11">
        <f>IF($AG569,SUMPRODUCT(AX$2:AX569,$AH$2:$AH569)/SUM($AH$2:$AH569),0)</f>
        <v>0</v>
      </c>
      <c r="BS569" s="11">
        <f>IF($AG569,SUMPRODUCT(AY$2:AY569,$AH$2:$AH569)/SUM($AH$2:$AH569),0)</f>
        <v>0</v>
      </c>
      <c r="BT569" s="11">
        <f>IF($AG569,SUMPRODUCT(AZ$2:AZ569,$AH$2:$AH569)/SUM($AH$2:$AH569),0)</f>
        <v>0</v>
      </c>
      <c r="BU569" s="11">
        <f>IF($AG569,SUMPRODUCT(BA$2:BA569,$AH$2:$AH569)/SUM($AH$2:$AH569),0)</f>
        <v>0</v>
      </c>
      <c r="BV569" s="11"/>
      <c r="BW569" s="109" cm="1">
        <f t="array" ref="BW569">IF($AG569,SQRT(SUMPRODUCT($AH$2:$AH569, (AI$2:AI569-BC569)^2)/(SUM($AH$2:$AH569)-1)),0)</f>
        <v>0</v>
      </c>
      <c r="BX569" s="109" cm="1">
        <f t="array" ref="BX569">IF($AG569,SQRT(SUMPRODUCT($AH$2:$AH569, (AJ$2:AJ569-BD569)^2)/(SUM($AH$2:$AH569)-1)),0)</f>
        <v>0</v>
      </c>
      <c r="BY569" s="109" cm="1">
        <f t="array" ref="BY569">IF($AG569,SQRT(SUMPRODUCT($AH$2:$AH569, (AK$2:AK569-BE569)^2)/(SUM($AH$2:$AH569)-1)),0)</f>
        <v>0</v>
      </c>
      <c r="BZ569" s="109" cm="1">
        <f t="array" ref="BZ569">IF($AG569,SQRT(SUMPRODUCT($AH$2:$AH569, (AL$2:AL569-BF569)^2)/(SUM($AH$2:$AH569)-1)),0)</f>
        <v>0</v>
      </c>
      <c r="CA569" s="109" cm="1">
        <f t="array" ref="CA569">IF($AG569,SQRT(SUMPRODUCT($AH$2:$AH569, (AM$2:AM569-BG569)^2)/(SUM($AH$2:$AH569)-1)),0)</f>
        <v>0</v>
      </c>
      <c r="CB569" s="109" cm="1">
        <f t="array" ref="CB569">IF($AG569,SQRT(SUMPRODUCT($AH$2:$AH569, (AN$2:AN569-BH569)^2)/(SUM($AH$2:$AH569)-1)),0)</f>
        <v>0</v>
      </c>
      <c r="CC569" s="109" cm="1">
        <f t="array" ref="CC569">IF($AG569,SQRT(SUMPRODUCT($AH$2:$AH569, (AO$2:AO569-BI569)^2)/(SUM($AH$2:$AH569)-1)),0)</f>
        <v>0</v>
      </c>
      <c r="CD569" s="109" cm="1">
        <f t="array" ref="CD569">IF($AG569,SQRT(SUMPRODUCT($AH$2:$AH569, (AP$2:AP569-BJ569)^2)/(SUM($AH$2:$AH569)-1)),0)</f>
        <v>0</v>
      </c>
      <c r="CE569" s="109" cm="1">
        <f t="array" ref="CE569">IF($AG569,SQRT(SUMPRODUCT($AH$2:$AH569, (AQ$2:AQ569-BK569)^2)/(SUM($AH$2:$AH569)-1)),0)</f>
        <v>0</v>
      </c>
      <c r="CF569" s="109" cm="1">
        <f t="array" ref="CF569">IF($AG569,SQRT(SUMPRODUCT($AH$2:$AH569, (AR$2:AR569-BL569)^2)/(SUM($AH$2:$AH569)-1)),0)</f>
        <v>0</v>
      </c>
      <c r="CG569" s="109" cm="1">
        <f t="array" ref="CG569">IF($AG569,SQRT(SUMPRODUCT($AH$2:$AH569, (AS$2:AS569-BM569)^2)/(SUM($AH$2:$AH569)-1)),0)</f>
        <v>0</v>
      </c>
      <c r="CH569" s="109" cm="1">
        <f t="array" ref="CH569">IF($AG569,SQRT(SUMPRODUCT($AH$2:$AH569, (AT$2:AT569-BN569)^2)/(SUM($AH$2:$AH569)-1)),0)</f>
        <v>0</v>
      </c>
      <c r="CI569" s="109" cm="1">
        <f t="array" ref="CI569">IF($AG569,SQRT(SUMPRODUCT($AH$2:$AH569, (AU$2:AU569-BO569)^2)/(SUM($AH$2:$AH569)-1)),0)</f>
        <v>0</v>
      </c>
      <c r="CJ569" s="109" cm="1">
        <f t="array" ref="CJ569">IF($AG569,SQRT(SUMPRODUCT($AH$2:$AH569, (AV$2:AV569-BP569)^2)/(SUM($AH$2:$AH569)-1)),0)</f>
        <v>0</v>
      </c>
      <c r="CK569" s="109" cm="1">
        <f t="array" ref="CK569">IF($AG569,SQRT(SUMPRODUCT($AH$2:$AH569, (AW$2:AW569-BQ569)^2)/(SUM($AH$2:$AH569)-1)),0)</f>
        <v>0</v>
      </c>
      <c r="CL569" s="109" cm="1">
        <f t="array" ref="CL569">IF($AG569,SQRT(SUMPRODUCT($AH$2:$AH569, (AX$2:AX569-BR569)^2)/(SUM($AH$2:$AH569)-1)),0)</f>
        <v>0</v>
      </c>
      <c r="CM569" s="109" cm="1">
        <f t="array" ref="CM569">IF($AG569,SQRT(SUMPRODUCT($AH$2:$AH569, (AY$2:AY569-BS569)^2)/(SUM($AH$2:$AH569)-1)),0)</f>
        <v>0</v>
      </c>
      <c r="CN569" s="109" cm="1">
        <f t="array" ref="CN569">IF($AG569,SQRT(SUMPRODUCT($AH$2:$AH569, (AZ$2:AZ569-BT569)^2)/(SUM($AH$2:$AH569)-1)),0)</f>
        <v>0</v>
      </c>
      <c r="CO569" s="109" cm="1">
        <f t="array" ref="CO569">IF($AG569,SQRT(SUMPRODUCT($AH$2:$AH569, (BA$2:BA569-BU569)^2)/(SUM($AH$2:$AH569)-1)),0)</f>
        <v>0</v>
      </c>
    </row>
    <row r="570" spans="34:93" x14ac:dyDescent="0.25">
      <c r="AH570" s="99" t="str">
        <f t="shared" si="143"/>
        <v/>
      </c>
      <c r="AI570" s="11">
        <f t="shared" ca="1" si="144"/>
        <v>0</v>
      </c>
      <c r="AJ570" s="11">
        <f t="shared" ca="1" si="144"/>
        <v>0</v>
      </c>
      <c r="AK570" s="11">
        <f t="shared" ca="1" si="144"/>
        <v>0</v>
      </c>
      <c r="AL570" s="11">
        <f t="shared" ca="1" si="144"/>
        <v>0</v>
      </c>
      <c r="AM570" s="11">
        <f t="shared" ca="1" si="144"/>
        <v>0</v>
      </c>
      <c r="AN570" s="11">
        <f t="shared" ca="1" si="144"/>
        <v>0</v>
      </c>
      <c r="AO570" s="11">
        <f t="shared" ca="1" si="144"/>
        <v>0</v>
      </c>
      <c r="AP570" s="11">
        <f t="shared" ca="1" si="144"/>
        <v>0</v>
      </c>
      <c r="AQ570" s="11">
        <f t="shared" ca="1" si="144"/>
        <v>0</v>
      </c>
      <c r="AR570" s="11">
        <f t="shared" ca="1" si="144"/>
        <v>0</v>
      </c>
      <c r="AS570" s="11">
        <f t="shared" ca="1" si="145"/>
        <v>0</v>
      </c>
      <c r="AT570" s="11">
        <f t="shared" ca="1" si="145"/>
        <v>0</v>
      </c>
      <c r="AU570" s="11">
        <f t="shared" ca="1" si="145"/>
        <v>0</v>
      </c>
      <c r="AV570" s="11">
        <f t="shared" ca="1" si="145"/>
        <v>0</v>
      </c>
      <c r="AW570" s="11">
        <f t="shared" ca="1" si="145"/>
        <v>0</v>
      </c>
      <c r="AX570" s="11">
        <f t="shared" ca="1" si="145"/>
        <v>0</v>
      </c>
      <c r="AY570" s="11">
        <f t="shared" ca="1" si="145"/>
        <v>0</v>
      </c>
      <c r="AZ570" s="11">
        <f t="shared" ca="1" si="145"/>
        <v>0</v>
      </c>
      <c r="BA570" s="11">
        <f t="shared" ca="1" si="145"/>
        <v>0</v>
      </c>
      <c r="BB570" s="11"/>
      <c r="BC570" s="11">
        <f>IF($AG570,SUMPRODUCT(AI$2:AI570,$AH$2:$AH570)/SUM($AH$2:$AH570),0)</f>
        <v>0</v>
      </c>
      <c r="BD570" s="11">
        <f>IF($AG570,SUMPRODUCT(AJ$2:AJ570,$AH$2:$AH570)/SUM($AH$2:$AH570),0)</f>
        <v>0</v>
      </c>
      <c r="BE570" s="11">
        <f>IF($AG570,SUMPRODUCT(AK$2:AK570,$AH$2:$AH570)/SUM($AH$2:$AH570),0)</f>
        <v>0</v>
      </c>
      <c r="BF570" s="11">
        <f>IF($AG570,SUMPRODUCT(AL$2:AL570,$AH$2:$AH570)/SUM($AH$2:$AH570),0)</f>
        <v>0</v>
      </c>
      <c r="BG570" s="11">
        <f>IF($AG570,SUMPRODUCT(AM$2:AM570,$AH$2:$AH570)/SUM($AH$2:$AH570),0)</f>
        <v>0</v>
      </c>
      <c r="BH570" s="11">
        <f>IF($AG570,SUMPRODUCT(AN$2:AN570,$AH$2:$AH570)/SUM($AH$2:$AH570),0)</f>
        <v>0</v>
      </c>
      <c r="BI570" s="11">
        <f>IF($AG570,SUMPRODUCT(AO$2:AO570,$AH$2:$AH570)/SUM($AH$2:$AH570),0)</f>
        <v>0</v>
      </c>
      <c r="BJ570" s="11">
        <f>IF($AG570,SUMPRODUCT(AP$2:AP570,$AH$2:$AH570)/SUM($AH$2:$AH570),0)</f>
        <v>0</v>
      </c>
      <c r="BK570" s="11">
        <f>IF($AG570,SUMPRODUCT(AQ$2:AQ570,$AH$2:$AH570)/SUM($AH$2:$AH570),0)</f>
        <v>0</v>
      </c>
      <c r="BL570" s="11">
        <f>IF($AG570,SUMPRODUCT(AR$2:AR570,$AH$2:$AH570)/SUM($AH$2:$AH570),0)</f>
        <v>0</v>
      </c>
      <c r="BM570" s="11">
        <f>IF($AG570,SUMPRODUCT(AS$2:AS570,$AH$2:$AH570)/SUM($AH$2:$AH570),0)</f>
        <v>0</v>
      </c>
      <c r="BN570" s="11">
        <f>IF($AG570,SUMPRODUCT(AT$2:AT570,$AH$2:$AH570)/SUM($AH$2:$AH570),0)</f>
        <v>0</v>
      </c>
      <c r="BO570" s="11">
        <f>IF($AG570,SUMPRODUCT(AU$2:AU570,$AH$2:$AH570)/SUM($AH$2:$AH570),0)</f>
        <v>0</v>
      </c>
      <c r="BP570" s="11">
        <f>IF($AG570,SUMPRODUCT(AV$2:AV570,$AH$2:$AH570)/SUM($AH$2:$AH570),0)</f>
        <v>0</v>
      </c>
      <c r="BQ570" s="11">
        <f>IF($AG570,SUMPRODUCT(AW$2:AW570,$AH$2:$AH570)/SUM($AH$2:$AH570),0)</f>
        <v>0</v>
      </c>
      <c r="BR570" s="11">
        <f>IF($AG570,SUMPRODUCT(AX$2:AX570,$AH$2:$AH570)/SUM($AH$2:$AH570),0)</f>
        <v>0</v>
      </c>
      <c r="BS570" s="11">
        <f>IF($AG570,SUMPRODUCT(AY$2:AY570,$AH$2:$AH570)/SUM($AH$2:$AH570),0)</f>
        <v>0</v>
      </c>
      <c r="BT570" s="11">
        <f>IF($AG570,SUMPRODUCT(AZ$2:AZ570,$AH$2:$AH570)/SUM($AH$2:$AH570),0)</f>
        <v>0</v>
      </c>
      <c r="BU570" s="11">
        <f>IF($AG570,SUMPRODUCT(BA$2:BA570,$AH$2:$AH570)/SUM($AH$2:$AH570),0)</f>
        <v>0</v>
      </c>
      <c r="BV570" s="11"/>
      <c r="BW570" s="109" cm="1">
        <f t="array" ref="BW570">IF($AG570,SQRT(SUMPRODUCT($AH$2:$AH570, (AI$2:AI570-BC570)^2)/(SUM($AH$2:$AH570)-1)),0)</f>
        <v>0</v>
      </c>
      <c r="BX570" s="109" cm="1">
        <f t="array" ref="BX570">IF($AG570,SQRT(SUMPRODUCT($AH$2:$AH570, (AJ$2:AJ570-BD570)^2)/(SUM($AH$2:$AH570)-1)),0)</f>
        <v>0</v>
      </c>
      <c r="BY570" s="109" cm="1">
        <f t="array" ref="BY570">IF($AG570,SQRT(SUMPRODUCT($AH$2:$AH570, (AK$2:AK570-BE570)^2)/(SUM($AH$2:$AH570)-1)),0)</f>
        <v>0</v>
      </c>
      <c r="BZ570" s="109" cm="1">
        <f t="array" ref="BZ570">IF($AG570,SQRT(SUMPRODUCT($AH$2:$AH570, (AL$2:AL570-BF570)^2)/(SUM($AH$2:$AH570)-1)),0)</f>
        <v>0</v>
      </c>
      <c r="CA570" s="109" cm="1">
        <f t="array" ref="CA570">IF($AG570,SQRT(SUMPRODUCT($AH$2:$AH570, (AM$2:AM570-BG570)^2)/(SUM($AH$2:$AH570)-1)),0)</f>
        <v>0</v>
      </c>
      <c r="CB570" s="109" cm="1">
        <f t="array" ref="CB570">IF($AG570,SQRT(SUMPRODUCT($AH$2:$AH570, (AN$2:AN570-BH570)^2)/(SUM($AH$2:$AH570)-1)),0)</f>
        <v>0</v>
      </c>
      <c r="CC570" s="109" cm="1">
        <f t="array" ref="CC570">IF($AG570,SQRT(SUMPRODUCT($AH$2:$AH570, (AO$2:AO570-BI570)^2)/(SUM($AH$2:$AH570)-1)),0)</f>
        <v>0</v>
      </c>
      <c r="CD570" s="109" cm="1">
        <f t="array" ref="CD570">IF($AG570,SQRT(SUMPRODUCT($AH$2:$AH570, (AP$2:AP570-BJ570)^2)/(SUM($AH$2:$AH570)-1)),0)</f>
        <v>0</v>
      </c>
      <c r="CE570" s="109" cm="1">
        <f t="array" ref="CE570">IF($AG570,SQRT(SUMPRODUCT($AH$2:$AH570, (AQ$2:AQ570-BK570)^2)/(SUM($AH$2:$AH570)-1)),0)</f>
        <v>0</v>
      </c>
      <c r="CF570" s="109" cm="1">
        <f t="array" ref="CF570">IF($AG570,SQRT(SUMPRODUCT($AH$2:$AH570, (AR$2:AR570-BL570)^2)/(SUM($AH$2:$AH570)-1)),0)</f>
        <v>0</v>
      </c>
      <c r="CG570" s="109" cm="1">
        <f t="array" ref="CG570">IF($AG570,SQRT(SUMPRODUCT($AH$2:$AH570, (AS$2:AS570-BM570)^2)/(SUM($AH$2:$AH570)-1)),0)</f>
        <v>0</v>
      </c>
      <c r="CH570" s="109" cm="1">
        <f t="array" ref="CH570">IF($AG570,SQRT(SUMPRODUCT($AH$2:$AH570, (AT$2:AT570-BN570)^2)/(SUM($AH$2:$AH570)-1)),0)</f>
        <v>0</v>
      </c>
      <c r="CI570" s="109" cm="1">
        <f t="array" ref="CI570">IF($AG570,SQRT(SUMPRODUCT($AH$2:$AH570, (AU$2:AU570-BO570)^2)/(SUM($AH$2:$AH570)-1)),0)</f>
        <v>0</v>
      </c>
      <c r="CJ570" s="109" cm="1">
        <f t="array" ref="CJ570">IF($AG570,SQRT(SUMPRODUCT($AH$2:$AH570, (AV$2:AV570-BP570)^2)/(SUM($AH$2:$AH570)-1)),0)</f>
        <v>0</v>
      </c>
      <c r="CK570" s="109" cm="1">
        <f t="array" ref="CK570">IF($AG570,SQRT(SUMPRODUCT($AH$2:$AH570, (AW$2:AW570-BQ570)^2)/(SUM($AH$2:$AH570)-1)),0)</f>
        <v>0</v>
      </c>
      <c r="CL570" s="109" cm="1">
        <f t="array" ref="CL570">IF($AG570,SQRT(SUMPRODUCT($AH$2:$AH570, (AX$2:AX570-BR570)^2)/(SUM($AH$2:$AH570)-1)),0)</f>
        <v>0</v>
      </c>
      <c r="CM570" s="109" cm="1">
        <f t="array" ref="CM570">IF($AG570,SQRT(SUMPRODUCT($AH$2:$AH570, (AY$2:AY570-BS570)^2)/(SUM($AH$2:$AH570)-1)),0)</f>
        <v>0</v>
      </c>
      <c r="CN570" s="109" cm="1">
        <f t="array" ref="CN570">IF($AG570,SQRT(SUMPRODUCT($AH$2:$AH570, (AZ$2:AZ570-BT570)^2)/(SUM($AH$2:$AH570)-1)),0)</f>
        <v>0</v>
      </c>
      <c r="CO570" s="109" cm="1">
        <f t="array" ref="CO570">IF($AG570,SQRT(SUMPRODUCT($AH$2:$AH570, (BA$2:BA570-BU570)^2)/(SUM($AH$2:$AH570)-1)),0)</f>
        <v>0</v>
      </c>
    </row>
    <row r="571" spans="34:93" x14ac:dyDescent="0.25">
      <c r="AH571" s="99" t="str">
        <f t="shared" si="143"/>
        <v/>
      </c>
      <c r="AI571" s="11">
        <f t="shared" ca="1" si="144"/>
        <v>0</v>
      </c>
      <c r="AJ571" s="11">
        <f t="shared" ca="1" si="144"/>
        <v>0</v>
      </c>
      <c r="AK571" s="11">
        <f t="shared" ca="1" si="144"/>
        <v>0</v>
      </c>
      <c r="AL571" s="11">
        <f t="shared" ca="1" si="144"/>
        <v>0</v>
      </c>
      <c r="AM571" s="11">
        <f t="shared" ca="1" si="144"/>
        <v>0</v>
      </c>
      <c r="AN571" s="11">
        <f t="shared" ca="1" si="144"/>
        <v>0</v>
      </c>
      <c r="AO571" s="11">
        <f t="shared" ca="1" si="144"/>
        <v>0</v>
      </c>
      <c r="AP571" s="11">
        <f t="shared" ca="1" si="144"/>
        <v>0</v>
      </c>
      <c r="AQ571" s="11">
        <f t="shared" ca="1" si="144"/>
        <v>0</v>
      </c>
      <c r="AR571" s="11">
        <f t="shared" ca="1" si="144"/>
        <v>0</v>
      </c>
      <c r="AS571" s="11">
        <f t="shared" ca="1" si="145"/>
        <v>0</v>
      </c>
      <c r="AT571" s="11">
        <f t="shared" ca="1" si="145"/>
        <v>0</v>
      </c>
      <c r="AU571" s="11">
        <f t="shared" ca="1" si="145"/>
        <v>0</v>
      </c>
      <c r="AV571" s="11">
        <f t="shared" ca="1" si="145"/>
        <v>0</v>
      </c>
      <c r="AW571" s="11">
        <f t="shared" ca="1" si="145"/>
        <v>0</v>
      </c>
      <c r="AX571" s="11">
        <f t="shared" ca="1" si="145"/>
        <v>0</v>
      </c>
      <c r="AY571" s="11">
        <f t="shared" ca="1" si="145"/>
        <v>0</v>
      </c>
      <c r="AZ571" s="11">
        <f t="shared" ca="1" si="145"/>
        <v>0</v>
      </c>
      <c r="BA571" s="11">
        <f t="shared" ca="1" si="145"/>
        <v>0</v>
      </c>
      <c r="BB571" s="11"/>
      <c r="BC571" s="11">
        <f>IF($AG571,SUMPRODUCT(AI$2:AI571,$AH$2:$AH571)/SUM($AH$2:$AH571),0)</f>
        <v>0</v>
      </c>
      <c r="BD571" s="11">
        <f>IF($AG571,SUMPRODUCT(AJ$2:AJ571,$AH$2:$AH571)/SUM($AH$2:$AH571),0)</f>
        <v>0</v>
      </c>
      <c r="BE571" s="11">
        <f>IF($AG571,SUMPRODUCT(AK$2:AK571,$AH$2:$AH571)/SUM($AH$2:$AH571),0)</f>
        <v>0</v>
      </c>
      <c r="BF571" s="11">
        <f>IF($AG571,SUMPRODUCT(AL$2:AL571,$AH$2:$AH571)/SUM($AH$2:$AH571),0)</f>
        <v>0</v>
      </c>
      <c r="BG571" s="11">
        <f>IF($AG571,SUMPRODUCT(AM$2:AM571,$AH$2:$AH571)/SUM($AH$2:$AH571),0)</f>
        <v>0</v>
      </c>
      <c r="BH571" s="11">
        <f>IF($AG571,SUMPRODUCT(AN$2:AN571,$AH$2:$AH571)/SUM($AH$2:$AH571),0)</f>
        <v>0</v>
      </c>
      <c r="BI571" s="11">
        <f>IF($AG571,SUMPRODUCT(AO$2:AO571,$AH$2:$AH571)/SUM($AH$2:$AH571),0)</f>
        <v>0</v>
      </c>
      <c r="BJ571" s="11">
        <f>IF($AG571,SUMPRODUCT(AP$2:AP571,$AH$2:$AH571)/SUM($AH$2:$AH571),0)</f>
        <v>0</v>
      </c>
      <c r="BK571" s="11">
        <f>IF($AG571,SUMPRODUCT(AQ$2:AQ571,$AH$2:$AH571)/SUM($AH$2:$AH571),0)</f>
        <v>0</v>
      </c>
      <c r="BL571" s="11">
        <f>IF($AG571,SUMPRODUCT(AR$2:AR571,$AH$2:$AH571)/SUM($AH$2:$AH571),0)</f>
        <v>0</v>
      </c>
      <c r="BM571" s="11">
        <f>IF($AG571,SUMPRODUCT(AS$2:AS571,$AH$2:$AH571)/SUM($AH$2:$AH571),0)</f>
        <v>0</v>
      </c>
      <c r="BN571" s="11">
        <f>IF($AG571,SUMPRODUCT(AT$2:AT571,$AH$2:$AH571)/SUM($AH$2:$AH571),0)</f>
        <v>0</v>
      </c>
      <c r="BO571" s="11">
        <f>IF($AG571,SUMPRODUCT(AU$2:AU571,$AH$2:$AH571)/SUM($AH$2:$AH571),0)</f>
        <v>0</v>
      </c>
      <c r="BP571" s="11">
        <f>IF($AG571,SUMPRODUCT(AV$2:AV571,$AH$2:$AH571)/SUM($AH$2:$AH571),0)</f>
        <v>0</v>
      </c>
      <c r="BQ571" s="11">
        <f>IF($AG571,SUMPRODUCT(AW$2:AW571,$AH$2:$AH571)/SUM($AH$2:$AH571),0)</f>
        <v>0</v>
      </c>
      <c r="BR571" s="11">
        <f>IF($AG571,SUMPRODUCT(AX$2:AX571,$AH$2:$AH571)/SUM($AH$2:$AH571),0)</f>
        <v>0</v>
      </c>
      <c r="BS571" s="11">
        <f>IF($AG571,SUMPRODUCT(AY$2:AY571,$AH$2:$AH571)/SUM($AH$2:$AH571),0)</f>
        <v>0</v>
      </c>
      <c r="BT571" s="11">
        <f>IF($AG571,SUMPRODUCT(AZ$2:AZ571,$AH$2:$AH571)/SUM($AH$2:$AH571),0)</f>
        <v>0</v>
      </c>
      <c r="BU571" s="11">
        <f>IF($AG571,SUMPRODUCT(BA$2:BA571,$AH$2:$AH571)/SUM($AH$2:$AH571),0)</f>
        <v>0</v>
      </c>
      <c r="BV571" s="11"/>
      <c r="BW571" s="109" cm="1">
        <f t="array" ref="BW571">IF($AG571,SQRT(SUMPRODUCT($AH$2:$AH571, (AI$2:AI571-BC571)^2)/(SUM($AH$2:$AH571)-1)),0)</f>
        <v>0</v>
      </c>
      <c r="BX571" s="109" cm="1">
        <f t="array" ref="BX571">IF($AG571,SQRT(SUMPRODUCT($AH$2:$AH571, (AJ$2:AJ571-BD571)^2)/(SUM($AH$2:$AH571)-1)),0)</f>
        <v>0</v>
      </c>
      <c r="BY571" s="109" cm="1">
        <f t="array" ref="BY571">IF($AG571,SQRT(SUMPRODUCT($AH$2:$AH571, (AK$2:AK571-BE571)^2)/(SUM($AH$2:$AH571)-1)),0)</f>
        <v>0</v>
      </c>
      <c r="BZ571" s="109" cm="1">
        <f t="array" ref="BZ571">IF($AG571,SQRT(SUMPRODUCT($AH$2:$AH571, (AL$2:AL571-BF571)^2)/(SUM($AH$2:$AH571)-1)),0)</f>
        <v>0</v>
      </c>
      <c r="CA571" s="109" cm="1">
        <f t="array" ref="CA571">IF($AG571,SQRT(SUMPRODUCT($AH$2:$AH571, (AM$2:AM571-BG571)^2)/(SUM($AH$2:$AH571)-1)),0)</f>
        <v>0</v>
      </c>
      <c r="CB571" s="109" cm="1">
        <f t="array" ref="CB571">IF($AG571,SQRT(SUMPRODUCT($AH$2:$AH571, (AN$2:AN571-BH571)^2)/(SUM($AH$2:$AH571)-1)),0)</f>
        <v>0</v>
      </c>
      <c r="CC571" s="109" cm="1">
        <f t="array" ref="CC571">IF($AG571,SQRT(SUMPRODUCT($AH$2:$AH571, (AO$2:AO571-BI571)^2)/(SUM($AH$2:$AH571)-1)),0)</f>
        <v>0</v>
      </c>
      <c r="CD571" s="109" cm="1">
        <f t="array" ref="CD571">IF($AG571,SQRT(SUMPRODUCT($AH$2:$AH571, (AP$2:AP571-BJ571)^2)/(SUM($AH$2:$AH571)-1)),0)</f>
        <v>0</v>
      </c>
      <c r="CE571" s="109" cm="1">
        <f t="array" ref="CE571">IF($AG571,SQRT(SUMPRODUCT($AH$2:$AH571, (AQ$2:AQ571-BK571)^2)/(SUM($AH$2:$AH571)-1)),0)</f>
        <v>0</v>
      </c>
      <c r="CF571" s="109" cm="1">
        <f t="array" ref="CF571">IF($AG571,SQRT(SUMPRODUCT($AH$2:$AH571, (AR$2:AR571-BL571)^2)/(SUM($AH$2:$AH571)-1)),0)</f>
        <v>0</v>
      </c>
      <c r="CG571" s="109" cm="1">
        <f t="array" ref="CG571">IF($AG571,SQRT(SUMPRODUCT($AH$2:$AH571, (AS$2:AS571-BM571)^2)/(SUM($AH$2:$AH571)-1)),0)</f>
        <v>0</v>
      </c>
      <c r="CH571" s="109" cm="1">
        <f t="array" ref="CH571">IF($AG571,SQRT(SUMPRODUCT($AH$2:$AH571, (AT$2:AT571-BN571)^2)/(SUM($AH$2:$AH571)-1)),0)</f>
        <v>0</v>
      </c>
      <c r="CI571" s="109" cm="1">
        <f t="array" ref="CI571">IF($AG571,SQRT(SUMPRODUCT($AH$2:$AH571, (AU$2:AU571-BO571)^2)/(SUM($AH$2:$AH571)-1)),0)</f>
        <v>0</v>
      </c>
      <c r="CJ571" s="109" cm="1">
        <f t="array" ref="CJ571">IF($AG571,SQRT(SUMPRODUCT($AH$2:$AH571, (AV$2:AV571-BP571)^2)/(SUM($AH$2:$AH571)-1)),0)</f>
        <v>0</v>
      </c>
      <c r="CK571" s="109" cm="1">
        <f t="array" ref="CK571">IF($AG571,SQRT(SUMPRODUCT($AH$2:$AH571, (AW$2:AW571-BQ571)^2)/(SUM($AH$2:$AH571)-1)),0)</f>
        <v>0</v>
      </c>
      <c r="CL571" s="109" cm="1">
        <f t="array" ref="CL571">IF($AG571,SQRT(SUMPRODUCT($AH$2:$AH571, (AX$2:AX571-BR571)^2)/(SUM($AH$2:$AH571)-1)),0)</f>
        <v>0</v>
      </c>
      <c r="CM571" s="109" cm="1">
        <f t="array" ref="CM571">IF($AG571,SQRT(SUMPRODUCT($AH$2:$AH571, (AY$2:AY571-BS571)^2)/(SUM($AH$2:$AH571)-1)),0)</f>
        <v>0</v>
      </c>
      <c r="CN571" s="109" cm="1">
        <f t="array" ref="CN571">IF($AG571,SQRT(SUMPRODUCT($AH$2:$AH571, (AZ$2:AZ571-BT571)^2)/(SUM($AH$2:$AH571)-1)),0)</f>
        <v>0</v>
      </c>
      <c r="CO571" s="109" cm="1">
        <f t="array" ref="CO571">IF($AG571,SQRT(SUMPRODUCT($AH$2:$AH571, (BA$2:BA571-BU571)^2)/(SUM($AH$2:$AH571)-1)),0)</f>
        <v>0</v>
      </c>
    </row>
    <row r="572" spans="34:93" x14ac:dyDescent="0.25">
      <c r="AH572" s="99" t="str">
        <f t="shared" si="143"/>
        <v/>
      </c>
      <c r="AI572" s="11">
        <f t="shared" ref="AI572:AR581" ca="1" si="146">IF(AI$1&lt;&gt;0,SUMIFS(INDIRECT(AI$1), Fecha,$AG572),0)</f>
        <v>0</v>
      </c>
      <c r="AJ572" s="11">
        <f t="shared" ca="1" si="146"/>
        <v>0</v>
      </c>
      <c r="AK572" s="11">
        <f t="shared" ca="1" si="146"/>
        <v>0</v>
      </c>
      <c r="AL572" s="11">
        <f t="shared" ca="1" si="146"/>
        <v>0</v>
      </c>
      <c r="AM572" s="11">
        <f t="shared" ca="1" si="146"/>
        <v>0</v>
      </c>
      <c r="AN572" s="11">
        <f t="shared" ca="1" si="146"/>
        <v>0</v>
      </c>
      <c r="AO572" s="11">
        <f t="shared" ca="1" si="146"/>
        <v>0</v>
      </c>
      <c r="AP572" s="11">
        <f t="shared" ca="1" si="146"/>
        <v>0</v>
      </c>
      <c r="AQ572" s="11">
        <f t="shared" ca="1" si="146"/>
        <v>0</v>
      </c>
      <c r="AR572" s="11">
        <f t="shared" ca="1" si="146"/>
        <v>0</v>
      </c>
      <c r="AS572" s="11">
        <f t="shared" ref="AS572:BA581" ca="1" si="147">IF(AS$1&lt;&gt;0,SUMIFS(INDIRECT(AS$1), Fecha,$AG572),0)</f>
        <v>0</v>
      </c>
      <c r="AT572" s="11">
        <f t="shared" ca="1" si="147"/>
        <v>0</v>
      </c>
      <c r="AU572" s="11">
        <f t="shared" ca="1" si="147"/>
        <v>0</v>
      </c>
      <c r="AV572" s="11">
        <f t="shared" ca="1" si="147"/>
        <v>0</v>
      </c>
      <c r="AW572" s="11">
        <f t="shared" ca="1" si="147"/>
        <v>0</v>
      </c>
      <c r="AX572" s="11">
        <f t="shared" ca="1" si="147"/>
        <v>0</v>
      </c>
      <c r="AY572" s="11">
        <f t="shared" ca="1" si="147"/>
        <v>0</v>
      </c>
      <c r="AZ572" s="11">
        <f t="shared" ca="1" si="147"/>
        <v>0</v>
      </c>
      <c r="BA572" s="11">
        <f t="shared" ca="1" si="147"/>
        <v>0</v>
      </c>
      <c r="BB572" s="11"/>
      <c r="BC572" s="11">
        <f>IF($AG572,SUMPRODUCT(AI$2:AI572,$AH$2:$AH572)/SUM($AH$2:$AH572),0)</f>
        <v>0</v>
      </c>
      <c r="BD572" s="11">
        <f>IF($AG572,SUMPRODUCT(AJ$2:AJ572,$AH$2:$AH572)/SUM($AH$2:$AH572),0)</f>
        <v>0</v>
      </c>
      <c r="BE572" s="11">
        <f>IF($AG572,SUMPRODUCT(AK$2:AK572,$AH$2:$AH572)/SUM($AH$2:$AH572),0)</f>
        <v>0</v>
      </c>
      <c r="BF572" s="11">
        <f>IF($AG572,SUMPRODUCT(AL$2:AL572,$AH$2:$AH572)/SUM($AH$2:$AH572),0)</f>
        <v>0</v>
      </c>
      <c r="BG572" s="11">
        <f>IF($AG572,SUMPRODUCT(AM$2:AM572,$AH$2:$AH572)/SUM($AH$2:$AH572),0)</f>
        <v>0</v>
      </c>
      <c r="BH572" s="11">
        <f>IF($AG572,SUMPRODUCT(AN$2:AN572,$AH$2:$AH572)/SUM($AH$2:$AH572),0)</f>
        <v>0</v>
      </c>
      <c r="BI572" s="11">
        <f>IF($AG572,SUMPRODUCT(AO$2:AO572,$AH$2:$AH572)/SUM($AH$2:$AH572),0)</f>
        <v>0</v>
      </c>
      <c r="BJ572" s="11">
        <f>IF($AG572,SUMPRODUCT(AP$2:AP572,$AH$2:$AH572)/SUM($AH$2:$AH572),0)</f>
        <v>0</v>
      </c>
      <c r="BK572" s="11">
        <f>IF($AG572,SUMPRODUCT(AQ$2:AQ572,$AH$2:$AH572)/SUM($AH$2:$AH572),0)</f>
        <v>0</v>
      </c>
      <c r="BL572" s="11">
        <f>IF($AG572,SUMPRODUCT(AR$2:AR572,$AH$2:$AH572)/SUM($AH$2:$AH572),0)</f>
        <v>0</v>
      </c>
      <c r="BM572" s="11">
        <f>IF($AG572,SUMPRODUCT(AS$2:AS572,$AH$2:$AH572)/SUM($AH$2:$AH572),0)</f>
        <v>0</v>
      </c>
      <c r="BN572" s="11">
        <f>IF($AG572,SUMPRODUCT(AT$2:AT572,$AH$2:$AH572)/SUM($AH$2:$AH572),0)</f>
        <v>0</v>
      </c>
      <c r="BO572" s="11">
        <f>IF($AG572,SUMPRODUCT(AU$2:AU572,$AH$2:$AH572)/SUM($AH$2:$AH572),0)</f>
        <v>0</v>
      </c>
      <c r="BP572" s="11">
        <f>IF($AG572,SUMPRODUCT(AV$2:AV572,$AH$2:$AH572)/SUM($AH$2:$AH572),0)</f>
        <v>0</v>
      </c>
      <c r="BQ572" s="11">
        <f>IF($AG572,SUMPRODUCT(AW$2:AW572,$AH$2:$AH572)/SUM($AH$2:$AH572),0)</f>
        <v>0</v>
      </c>
      <c r="BR572" s="11">
        <f>IF($AG572,SUMPRODUCT(AX$2:AX572,$AH$2:$AH572)/SUM($AH$2:$AH572),0)</f>
        <v>0</v>
      </c>
      <c r="BS572" s="11">
        <f>IF($AG572,SUMPRODUCT(AY$2:AY572,$AH$2:$AH572)/SUM($AH$2:$AH572),0)</f>
        <v>0</v>
      </c>
      <c r="BT572" s="11">
        <f>IF($AG572,SUMPRODUCT(AZ$2:AZ572,$AH$2:$AH572)/SUM($AH$2:$AH572),0)</f>
        <v>0</v>
      </c>
      <c r="BU572" s="11">
        <f>IF($AG572,SUMPRODUCT(BA$2:BA572,$AH$2:$AH572)/SUM($AH$2:$AH572),0)</f>
        <v>0</v>
      </c>
      <c r="BV572" s="11"/>
      <c r="BW572" s="109" cm="1">
        <f t="array" ref="BW572">IF($AG572,SQRT(SUMPRODUCT($AH$2:$AH572, (AI$2:AI572-BC572)^2)/(SUM($AH$2:$AH572)-1)),0)</f>
        <v>0</v>
      </c>
      <c r="BX572" s="109" cm="1">
        <f t="array" ref="BX572">IF($AG572,SQRT(SUMPRODUCT($AH$2:$AH572, (AJ$2:AJ572-BD572)^2)/(SUM($AH$2:$AH572)-1)),0)</f>
        <v>0</v>
      </c>
      <c r="BY572" s="109" cm="1">
        <f t="array" ref="BY572">IF($AG572,SQRT(SUMPRODUCT($AH$2:$AH572, (AK$2:AK572-BE572)^2)/(SUM($AH$2:$AH572)-1)),0)</f>
        <v>0</v>
      </c>
      <c r="BZ572" s="109" cm="1">
        <f t="array" ref="BZ572">IF($AG572,SQRT(SUMPRODUCT($AH$2:$AH572, (AL$2:AL572-BF572)^2)/(SUM($AH$2:$AH572)-1)),0)</f>
        <v>0</v>
      </c>
      <c r="CA572" s="109" cm="1">
        <f t="array" ref="CA572">IF($AG572,SQRT(SUMPRODUCT($AH$2:$AH572, (AM$2:AM572-BG572)^2)/(SUM($AH$2:$AH572)-1)),0)</f>
        <v>0</v>
      </c>
      <c r="CB572" s="109" cm="1">
        <f t="array" ref="CB572">IF($AG572,SQRT(SUMPRODUCT($AH$2:$AH572, (AN$2:AN572-BH572)^2)/(SUM($AH$2:$AH572)-1)),0)</f>
        <v>0</v>
      </c>
      <c r="CC572" s="109" cm="1">
        <f t="array" ref="CC572">IF($AG572,SQRT(SUMPRODUCT($AH$2:$AH572, (AO$2:AO572-BI572)^2)/(SUM($AH$2:$AH572)-1)),0)</f>
        <v>0</v>
      </c>
      <c r="CD572" s="109" cm="1">
        <f t="array" ref="CD572">IF($AG572,SQRT(SUMPRODUCT($AH$2:$AH572, (AP$2:AP572-BJ572)^2)/(SUM($AH$2:$AH572)-1)),0)</f>
        <v>0</v>
      </c>
      <c r="CE572" s="109" cm="1">
        <f t="array" ref="CE572">IF($AG572,SQRT(SUMPRODUCT($AH$2:$AH572, (AQ$2:AQ572-BK572)^2)/(SUM($AH$2:$AH572)-1)),0)</f>
        <v>0</v>
      </c>
      <c r="CF572" s="109" cm="1">
        <f t="array" ref="CF572">IF($AG572,SQRT(SUMPRODUCT($AH$2:$AH572, (AR$2:AR572-BL572)^2)/(SUM($AH$2:$AH572)-1)),0)</f>
        <v>0</v>
      </c>
      <c r="CG572" s="109" cm="1">
        <f t="array" ref="CG572">IF($AG572,SQRT(SUMPRODUCT($AH$2:$AH572, (AS$2:AS572-BM572)^2)/(SUM($AH$2:$AH572)-1)),0)</f>
        <v>0</v>
      </c>
      <c r="CH572" s="109" cm="1">
        <f t="array" ref="CH572">IF($AG572,SQRT(SUMPRODUCT($AH$2:$AH572, (AT$2:AT572-BN572)^2)/(SUM($AH$2:$AH572)-1)),0)</f>
        <v>0</v>
      </c>
      <c r="CI572" s="109" cm="1">
        <f t="array" ref="CI572">IF($AG572,SQRT(SUMPRODUCT($AH$2:$AH572, (AU$2:AU572-BO572)^2)/(SUM($AH$2:$AH572)-1)),0)</f>
        <v>0</v>
      </c>
      <c r="CJ572" s="109" cm="1">
        <f t="array" ref="CJ572">IF($AG572,SQRT(SUMPRODUCT($AH$2:$AH572, (AV$2:AV572-BP572)^2)/(SUM($AH$2:$AH572)-1)),0)</f>
        <v>0</v>
      </c>
      <c r="CK572" s="109" cm="1">
        <f t="array" ref="CK572">IF($AG572,SQRT(SUMPRODUCT($AH$2:$AH572, (AW$2:AW572-BQ572)^2)/(SUM($AH$2:$AH572)-1)),0)</f>
        <v>0</v>
      </c>
      <c r="CL572" s="109" cm="1">
        <f t="array" ref="CL572">IF($AG572,SQRT(SUMPRODUCT($AH$2:$AH572, (AX$2:AX572-BR572)^2)/(SUM($AH$2:$AH572)-1)),0)</f>
        <v>0</v>
      </c>
      <c r="CM572" s="109" cm="1">
        <f t="array" ref="CM572">IF($AG572,SQRT(SUMPRODUCT($AH$2:$AH572, (AY$2:AY572-BS572)^2)/(SUM($AH$2:$AH572)-1)),0)</f>
        <v>0</v>
      </c>
      <c r="CN572" s="109" cm="1">
        <f t="array" ref="CN572">IF($AG572,SQRT(SUMPRODUCT($AH$2:$AH572, (AZ$2:AZ572-BT572)^2)/(SUM($AH$2:$AH572)-1)),0)</f>
        <v>0</v>
      </c>
      <c r="CO572" s="109" cm="1">
        <f t="array" ref="CO572">IF($AG572,SQRT(SUMPRODUCT($AH$2:$AH572, (BA$2:BA572-BU572)^2)/(SUM($AH$2:$AH572)-1)),0)</f>
        <v>0</v>
      </c>
    </row>
    <row r="573" spans="34:93" x14ac:dyDescent="0.25">
      <c r="AH573" s="99" t="str">
        <f t="shared" si="143"/>
        <v/>
      </c>
      <c r="AI573" s="11">
        <f t="shared" ca="1" si="146"/>
        <v>0</v>
      </c>
      <c r="AJ573" s="11">
        <f t="shared" ca="1" si="146"/>
        <v>0</v>
      </c>
      <c r="AK573" s="11">
        <f t="shared" ca="1" si="146"/>
        <v>0</v>
      </c>
      <c r="AL573" s="11">
        <f t="shared" ca="1" si="146"/>
        <v>0</v>
      </c>
      <c r="AM573" s="11">
        <f t="shared" ca="1" si="146"/>
        <v>0</v>
      </c>
      <c r="AN573" s="11">
        <f t="shared" ca="1" si="146"/>
        <v>0</v>
      </c>
      <c r="AO573" s="11">
        <f t="shared" ca="1" si="146"/>
        <v>0</v>
      </c>
      <c r="AP573" s="11">
        <f t="shared" ca="1" si="146"/>
        <v>0</v>
      </c>
      <c r="AQ573" s="11">
        <f t="shared" ca="1" si="146"/>
        <v>0</v>
      </c>
      <c r="AR573" s="11">
        <f t="shared" ca="1" si="146"/>
        <v>0</v>
      </c>
      <c r="AS573" s="11">
        <f t="shared" ca="1" si="147"/>
        <v>0</v>
      </c>
      <c r="AT573" s="11">
        <f t="shared" ca="1" si="147"/>
        <v>0</v>
      </c>
      <c r="AU573" s="11">
        <f t="shared" ca="1" si="147"/>
        <v>0</v>
      </c>
      <c r="AV573" s="11">
        <f t="shared" ca="1" si="147"/>
        <v>0</v>
      </c>
      <c r="AW573" s="11">
        <f t="shared" ca="1" si="147"/>
        <v>0</v>
      </c>
      <c r="AX573" s="11">
        <f t="shared" ca="1" si="147"/>
        <v>0</v>
      </c>
      <c r="AY573" s="11">
        <f t="shared" ca="1" si="147"/>
        <v>0</v>
      </c>
      <c r="AZ573" s="11">
        <f t="shared" ca="1" si="147"/>
        <v>0</v>
      </c>
      <c r="BA573" s="11">
        <f t="shared" ca="1" si="147"/>
        <v>0</v>
      </c>
      <c r="BB573" s="11"/>
      <c r="BC573" s="11">
        <f>IF($AG573,SUMPRODUCT(AI$2:AI573,$AH$2:$AH573)/SUM($AH$2:$AH573),0)</f>
        <v>0</v>
      </c>
      <c r="BD573" s="11">
        <f>IF($AG573,SUMPRODUCT(AJ$2:AJ573,$AH$2:$AH573)/SUM($AH$2:$AH573),0)</f>
        <v>0</v>
      </c>
      <c r="BE573" s="11">
        <f>IF($AG573,SUMPRODUCT(AK$2:AK573,$AH$2:$AH573)/SUM($AH$2:$AH573),0)</f>
        <v>0</v>
      </c>
      <c r="BF573" s="11">
        <f>IF($AG573,SUMPRODUCT(AL$2:AL573,$AH$2:$AH573)/SUM($AH$2:$AH573),0)</f>
        <v>0</v>
      </c>
      <c r="BG573" s="11">
        <f>IF($AG573,SUMPRODUCT(AM$2:AM573,$AH$2:$AH573)/SUM($AH$2:$AH573),0)</f>
        <v>0</v>
      </c>
      <c r="BH573" s="11">
        <f>IF($AG573,SUMPRODUCT(AN$2:AN573,$AH$2:$AH573)/SUM($AH$2:$AH573),0)</f>
        <v>0</v>
      </c>
      <c r="BI573" s="11">
        <f>IF($AG573,SUMPRODUCT(AO$2:AO573,$AH$2:$AH573)/SUM($AH$2:$AH573),0)</f>
        <v>0</v>
      </c>
      <c r="BJ573" s="11">
        <f>IF($AG573,SUMPRODUCT(AP$2:AP573,$AH$2:$AH573)/SUM($AH$2:$AH573),0)</f>
        <v>0</v>
      </c>
      <c r="BK573" s="11">
        <f>IF($AG573,SUMPRODUCT(AQ$2:AQ573,$AH$2:$AH573)/SUM($AH$2:$AH573),0)</f>
        <v>0</v>
      </c>
      <c r="BL573" s="11">
        <f>IF($AG573,SUMPRODUCT(AR$2:AR573,$AH$2:$AH573)/SUM($AH$2:$AH573),0)</f>
        <v>0</v>
      </c>
      <c r="BM573" s="11">
        <f>IF($AG573,SUMPRODUCT(AS$2:AS573,$AH$2:$AH573)/SUM($AH$2:$AH573),0)</f>
        <v>0</v>
      </c>
      <c r="BN573" s="11">
        <f>IF($AG573,SUMPRODUCT(AT$2:AT573,$AH$2:$AH573)/SUM($AH$2:$AH573),0)</f>
        <v>0</v>
      </c>
      <c r="BO573" s="11">
        <f>IF($AG573,SUMPRODUCT(AU$2:AU573,$AH$2:$AH573)/SUM($AH$2:$AH573),0)</f>
        <v>0</v>
      </c>
      <c r="BP573" s="11">
        <f>IF($AG573,SUMPRODUCT(AV$2:AV573,$AH$2:$AH573)/SUM($AH$2:$AH573),0)</f>
        <v>0</v>
      </c>
      <c r="BQ573" s="11">
        <f>IF($AG573,SUMPRODUCT(AW$2:AW573,$AH$2:$AH573)/SUM($AH$2:$AH573),0)</f>
        <v>0</v>
      </c>
      <c r="BR573" s="11">
        <f>IF($AG573,SUMPRODUCT(AX$2:AX573,$AH$2:$AH573)/SUM($AH$2:$AH573),0)</f>
        <v>0</v>
      </c>
      <c r="BS573" s="11">
        <f>IF($AG573,SUMPRODUCT(AY$2:AY573,$AH$2:$AH573)/SUM($AH$2:$AH573),0)</f>
        <v>0</v>
      </c>
      <c r="BT573" s="11">
        <f>IF($AG573,SUMPRODUCT(AZ$2:AZ573,$AH$2:$AH573)/SUM($AH$2:$AH573),0)</f>
        <v>0</v>
      </c>
      <c r="BU573" s="11">
        <f>IF($AG573,SUMPRODUCT(BA$2:BA573,$AH$2:$AH573)/SUM($AH$2:$AH573),0)</f>
        <v>0</v>
      </c>
      <c r="BV573" s="11"/>
      <c r="BW573" s="109" cm="1">
        <f t="array" ref="BW573">IF($AG573,SQRT(SUMPRODUCT($AH$2:$AH573, (AI$2:AI573-BC573)^2)/(SUM($AH$2:$AH573)-1)),0)</f>
        <v>0</v>
      </c>
      <c r="BX573" s="109" cm="1">
        <f t="array" ref="BX573">IF($AG573,SQRT(SUMPRODUCT($AH$2:$AH573, (AJ$2:AJ573-BD573)^2)/(SUM($AH$2:$AH573)-1)),0)</f>
        <v>0</v>
      </c>
      <c r="BY573" s="109" cm="1">
        <f t="array" ref="BY573">IF($AG573,SQRT(SUMPRODUCT($AH$2:$AH573, (AK$2:AK573-BE573)^2)/(SUM($AH$2:$AH573)-1)),0)</f>
        <v>0</v>
      </c>
      <c r="BZ573" s="109" cm="1">
        <f t="array" ref="BZ573">IF($AG573,SQRT(SUMPRODUCT($AH$2:$AH573, (AL$2:AL573-BF573)^2)/(SUM($AH$2:$AH573)-1)),0)</f>
        <v>0</v>
      </c>
      <c r="CA573" s="109" cm="1">
        <f t="array" ref="CA573">IF($AG573,SQRT(SUMPRODUCT($AH$2:$AH573, (AM$2:AM573-BG573)^2)/(SUM($AH$2:$AH573)-1)),0)</f>
        <v>0</v>
      </c>
      <c r="CB573" s="109" cm="1">
        <f t="array" ref="CB573">IF($AG573,SQRT(SUMPRODUCT($AH$2:$AH573, (AN$2:AN573-BH573)^2)/(SUM($AH$2:$AH573)-1)),0)</f>
        <v>0</v>
      </c>
      <c r="CC573" s="109" cm="1">
        <f t="array" ref="CC573">IF($AG573,SQRT(SUMPRODUCT($AH$2:$AH573, (AO$2:AO573-BI573)^2)/(SUM($AH$2:$AH573)-1)),0)</f>
        <v>0</v>
      </c>
      <c r="CD573" s="109" cm="1">
        <f t="array" ref="CD573">IF($AG573,SQRT(SUMPRODUCT($AH$2:$AH573, (AP$2:AP573-BJ573)^2)/(SUM($AH$2:$AH573)-1)),0)</f>
        <v>0</v>
      </c>
      <c r="CE573" s="109" cm="1">
        <f t="array" ref="CE573">IF($AG573,SQRT(SUMPRODUCT($AH$2:$AH573, (AQ$2:AQ573-BK573)^2)/(SUM($AH$2:$AH573)-1)),0)</f>
        <v>0</v>
      </c>
      <c r="CF573" s="109" cm="1">
        <f t="array" ref="CF573">IF($AG573,SQRT(SUMPRODUCT($AH$2:$AH573, (AR$2:AR573-BL573)^2)/(SUM($AH$2:$AH573)-1)),0)</f>
        <v>0</v>
      </c>
      <c r="CG573" s="109" cm="1">
        <f t="array" ref="CG573">IF($AG573,SQRT(SUMPRODUCT($AH$2:$AH573, (AS$2:AS573-BM573)^2)/(SUM($AH$2:$AH573)-1)),0)</f>
        <v>0</v>
      </c>
      <c r="CH573" s="109" cm="1">
        <f t="array" ref="CH573">IF($AG573,SQRT(SUMPRODUCT($AH$2:$AH573, (AT$2:AT573-BN573)^2)/(SUM($AH$2:$AH573)-1)),0)</f>
        <v>0</v>
      </c>
      <c r="CI573" s="109" cm="1">
        <f t="array" ref="CI573">IF($AG573,SQRT(SUMPRODUCT($AH$2:$AH573, (AU$2:AU573-BO573)^2)/(SUM($AH$2:$AH573)-1)),0)</f>
        <v>0</v>
      </c>
      <c r="CJ573" s="109" cm="1">
        <f t="array" ref="CJ573">IF($AG573,SQRT(SUMPRODUCT($AH$2:$AH573, (AV$2:AV573-BP573)^2)/(SUM($AH$2:$AH573)-1)),0)</f>
        <v>0</v>
      </c>
      <c r="CK573" s="109" cm="1">
        <f t="array" ref="CK573">IF($AG573,SQRT(SUMPRODUCT($AH$2:$AH573, (AW$2:AW573-BQ573)^2)/(SUM($AH$2:$AH573)-1)),0)</f>
        <v>0</v>
      </c>
      <c r="CL573" s="109" cm="1">
        <f t="array" ref="CL573">IF($AG573,SQRT(SUMPRODUCT($AH$2:$AH573, (AX$2:AX573-BR573)^2)/(SUM($AH$2:$AH573)-1)),0)</f>
        <v>0</v>
      </c>
      <c r="CM573" s="109" cm="1">
        <f t="array" ref="CM573">IF($AG573,SQRT(SUMPRODUCT($AH$2:$AH573, (AY$2:AY573-BS573)^2)/(SUM($AH$2:$AH573)-1)),0)</f>
        <v>0</v>
      </c>
      <c r="CN573" s="109" cm="1">
        <f t="array" ref="CN573">IF($AG573,SQRT(SUMPRODUCT($AH$2:$AH573, (AZ$2:AZ573-BT573)^2)/(SUM($AH$2:$AH573)-1)),0)</f>
        <v>0</v>
      </c>
      <c r="CO573" s="109" cm="1">
        <f t="array" ref="CO573">IF($AG573,SQRT(SUMPRODUCT($AH$2:$AH573, (BA$2:BA573-BU573)^2)/(SUM($AH$2:$AH573)-1)),0)</f>
        <v>0</v>
      </c>
    </row>
    <row r="574" spans="34:93" x14ac:dyDescent="0.25">
      <c r="AH574" s="99" t="str">
        <f t="shared" si="143"/>
        <v/>
      </c>
      <c r="AI574" s="11">
        <f t="shared" ca="1" si="146"/>
        <v>0</v>
      </c>
      <c r="AJ574" s="11">
        <f t="shared" ca="1" si="146"/>
        <v>0</v>
      </c>
      <c r="AK574" s="11">
        <f t="shared" ca="1" si="146"/>
        <v>0</v>
      </c>
      <c r="AL574" s="11">
        <f t="shared" ca="1" si="146"/>
        <v>0</v>
      </c>
      <c r="AM574" s="11">
        <f t="shared" ca="1" si="146"/>
        <v>0</v>
      </c>
      <c r="AN574" s="11">
        <f t="shared" ca="1" si="146"/>
        <v>0</v>
      </c>
      <c r="AO574" s="11">
        <f t="shared" ca="1" si="146"/>
        <v>0</v>
      </c>
      <c r="AP574" s="11">
        <f t="shared" ca="1" si="146"/>
        <v>0</v>
      </c>
      <c r="AQ574" s="11">
        <f t="shared" ca="1" si="146"/>
        <v>0</v>
      </c>
      <c r="AR574" s="11">
        <f t="shared" ca="1" si="146"/>
        <v>0</v>
      </c>
      <c r="AS574" s="11">
        <f t="shared" ca="1" si="147"/>
        <v>0</v>
      </c>
      <c r="AT574" s="11">
        <f t="shared" ca="1" si="147"/>
        <v>0</v>
      </c>
      <c r="AU574" s="11">
        <f t="shared" ca="1" si="147"/>
        <v>0</v>
      </c>
      <c r="AV574" s="11">
        <f t="shared" ca="1" si="147"/>
        <v>0</v>
      </c>
      <c r="AW574" s="11">
        <f t="shared" ca="1" si="147"/>
        <v>0</v>
      </c>
      <c r="AX574" s="11">
        <f t="shared" ca="1" si="147"/>
        <v>0</v>
      </c>
      <c r="AY574" s="11">
        <f t="shared" ca="1" si="147"/>
        <v>0</v>
      </c>
      <c r="AZ574" s="11">
        <f t="shared" ca="1" si="147"/>
        <v>0</v>
      </c>
      <c r="BA574" s="11">
        <f t="shared" ca="1" si="147"/>
        <v>0</v>
      </c>
      <c r="BB574" s="11"/>
      <c r="BC574" s="11">
        <f>IF($AG574,SUMPRODUCT(AI$2:AI574,$AH$2:$AH574)/SUM($AH$2:$AH574),0)</f>
        <v>0</v>
      </c>
      <c r="BD574" s="11">
        <f>IF($AG574,SUMPRODUCT(AJ$2:AJ574,$AH$2:$AH574)/SUM($AH$2:$AH574),0)</f>
        <v>0</v>
      </c>
      <c r="BE574" s="11">
        <f>IF($AG574,SUMPRODUCT(AK$2:AK574,$AH$2:$AH574)/SUM($AH$2:$AH574),0)</f>
        <v>0</v>
      </c>
      <c r="BF574" s="11">
        <f>IF($AG574,SUMPRODUCT(AL$2:AL574,$AH$2:$AH574)/SUM($AH$2:$AH574),0)</f>
        <v>0</v>
      </c>
      <c r="BG574" s="11">
        <f>IF($AG574,SUMPRODUCT(AM$2:AM574,$AH$2:$AH574)/SUM($AH$2:$AH574),0)</f>
        <v>0</v>
      </c>
      <c r="BH574" s="11">
        <f>IF($AG574,SUMPRODUCT(AN$2:AN574,$AH$2:$AH574)/SUM($AH$2:$AH574),0)</f>
        <v>0</v>
      </c>
      <c r="BI574" s="11">
        <f>IF($AG574,SUMPRODUCT(AO$2:AO574,$AH$2:$AH574)/SUM($AH$2:$AH574),0)</f>
        <v>0</v>
      </c>
      <c r="BJ574" s="11">
        <f>IF($AG574,SUMPRODUCT(AP$2:AP574,$AH$2:$AH574)/SUM($AH$2:$AH574),0)</f>
        <v>0</v>
      </c>
      <c r="BK574" s="11">
        <f>IF($AG574,SUMPRODUCT(AQ$2:AQ574,$AH$2:$AH574)/SUM($AH$2:$AH574),0)</f>
        <v>0</v>
      </c>
      <c r="BL574" s="11">
        <f>IF($AG574,SUMPRODUCT(AR$2:AR574,$AH$2:$AH574)/SUM($AH$2:$AH574),0)</f>
        <v>0</v>
      </c>
      <c r="BM574" s="11">
        <f>IF($AG574,SUMPRODUCT(AS$2:AS574,$AH$2:$AH574)/SUM($AH$2:$AH574),0)</f>
        <v>0</v>
      </c>
      <c r="BN574" s="11">
        <f>IF($AG574,SUMPRODUCT(AT$2:AT574,$AH$2:$AH574)/SUM($AH$2:$AH574),0)</f>
        <v>0</v>
      </c>
      <c r="BO574" s="11">
        <f>IF($AG574,SUMPRODUCT(AU$2:AU574,$AH$2:$AH574)/SUM($AH$2:$AH574),0)</f>
        <v>0</v>
      </c>
      <c r="BP574" s="11">
        <f>IF($AG574,SUMPRODUCT(AV$2:AV574,$AH$2:$AH574)/SUM($AH$2:$AH574),0)</f>
        <v>0</v>
      </c>
      <c r="BQ574" s="11">
        <f>IF($AG574,SUMPRODUCT(AW$2:AW574,$AH$2:$AH574)/SUM($AH$2:$AH574),0)</f>
        <v>0</v>
      </c>
      <c r="BR574" s="11">
        <f>IF($AG574,SUMPRODUCT(AX$2:AX574,$AH$2:$AH574)/SUM($AH$2:$AH574),0)</f>
        <v>0</v>
      </c>
      <c r="BS574" s="11">
        <f>IF($AG574,SUMPRODUCT(AY$2:AY574,$AH$2:$AH574)/SUM($AH$2:$AH574),0)</f>
        <v>0</v>
      </c>
      <c r="BT574" s="11">
        <f>IF($AG574,SUMPRODUCT(AZ$2:AZ574,$AH$2:$AH574)/SUM($AH$2:$AH574),0)</f>
        <v>0</v>
      </c>
      <c r="BU574" s="11">
        <f>IF($AG574,SUMPRODUCT(BA$2:BA574,$AH$2:$AH574)/SUM($AH$2:$AH574),0)</f>
        <v>0</v>
      </c>
      <c r="BV574" s="11"/>
      <c r="BW574" s="109" cm="1">
        <f t="array" ref="BW574">IF($AG574,SQRT(SUMPRODUCT($AH$2:$AH574, (AI$2:AI574-BC574)^2)/(SUM($AH$2:$AH574)-1)),0)</f>
        <v>0</v>
      </c>
      <c r="BX574" s="109" cm="1">
        <f t="array" ref="BX574">IF($AG574,SQRT(SUMPRODUCT($AH$2:$AH574, (AJ$2:AJ574-BD574)^2)/(SUM($AH$2:$AH574)-1)),0)</f>
        <v>0</v>
      </c>
      <c r="BY574" s="109" cm="1">
        <f t="array" ref="BY574">IF($AG574,SQRT(SUMPRODUCT($AH$2:$AH574, (AK$2:AK574-BE574)^2)/(SUM($AH$2:$AH574)-1)),0)</f>
        <v>0</v>
      </c>
      <c r="BZ574" s="109" cm="1">
        <f t="array" ref="BZ574">IF($AG574,SQRT(SUMPRODUCT($AH$2:$AH574, (AL$2:AL574-BF574)^2)/(SUM($AH$2:$AH574)-1)),0)</f>
        <v>0</v>
      </c>
      <c r="CA574" s="109" cm="1">
        <f t="array" ref="CA574">IF($AG574,SQRT(SUMPRODUCT($AH$2:$AH574, (AM$2:AM574-BG574)^2)/(SUM($AH$2:$AH574)-1)),0)</f>
        <v>0</v>
      </c>
      <c r="CB574" s="109" cm="1">
        <f t="array" ref="CB574">IF($AG574,SQRT(SUMPRODUCT($AH$2:$AH574, (AN$2:AN574-BH574)^2)/(SUM($AH$2:$AH574)-1)),0)</f>
        <v>0</v>
      </c>
      <c r="CC574" s="109" cm="1">
        <f t="array" ref="CC574">IF($AG574,SQRT(SUMPRODUCT($AH$2:$AH574, (AO$2:AO574-BI574)^2)/(SUM($AH$2:$AH574)-1)),0)</f>
        <v>0</v>
      </c>
      <c r="CD574" s="109" cm="1">
        <f t="array" ref="CD574">IF($AG574,SQRT(SUMPRODUCT($AH$2:$AH574, (AP$2:AP574-BJ574)^2)/(SUM($AH$2:$AH574)-1)),0)</f>
        <v>0</v>
      </c>
      <c r="CE574" s="109" cm="1">
        <f t="array" ref="CE574">IF($AG574,SQRT(SUMPRODUCT($AH$2:$AH574, (AQ$2:AQ574-BK574)^2)/(SUM($AH$2:$AH574)-1)),0)</f>
        <v>0</v>
      </c>
      <c r="CF574" s="109" cm="1">
        <f t="array" ref="CF574">IF($AG574,SQRT(SUMPRODUCT($AH$2:$AH574, (AR$2:AR574-BL574)^2)/(SUM($AH$2:$AH574)-1)),0)</f>
        <v>0</v>
      </c>
      <c r="CG574" s="109" cm="1">
        <f t="array" ref="CG574">IF($AG574,SQRT(SUMPRODUCT($AH$2:$AH574, (AS$2:AS574-BM574)^2)/(SUM($AH$2:$AH574)-1)),0)</f>
        <v>0</v>
      </c>
      <c r="CH574" s="109" cm="1">
        <f t="array" ref="CH574">IF($AG574,SQRT(SUMPRODUCT($AH$2:$AH574, (AT$2:AT574-BN574)^2)/(SUM($AH$2:$AH574)-1)),0)</f>
        <v>0</v>
      </c>
      <c r="CI574" s="109" cm="1">
        <f t="array" ref="CI574">IF($AG574,SQRT(SUMPRODUCT($AH$2:$AH574, (AU$2:AU574-BO574)^2)/(SUM($AH$2:$AH574)-1)),0)</f>
        <v>0</v>
      </c>
      <c r="CJ574" s="109" cm="1">
        <f t="array" ref="CJ574">IF($AG574,SQRT(SUMPRODUCT($AH$2:$AH574, (AV$2:AV574-BP574)^2)/(SUM($AH$2:$AH574)-1)),0)</f>
        <v>0</v>
      </c>
      <c r="CK574" s="109" cm="1">
        <f t="array" ref="CK574">IF($AG574,SQRT(SUMPRODUCT($AH$2:$AH574, (AW$2:AW574-BQ574)^2)/(SUM($AH$2:$AH574)-1)),0)</f>
        <v>0</v>
      </c>
      <c r="CL574" s="109" cm="1">
        <f t="array" ref="CL574">IF($AG574,SQRT(SUMPRODUCT($AH$2:$AH574, (AX$2:AX574-BR574)^2)/(SUM($AH$2:$AH574)-1)),0)</f>
        <v>0</v>
      </c>
      <c r="CM574" s="109" cm="1">
        <f t="array" ref="CM574">IF($AG574,SQRT(SUMPRODUCT($AH$2:$AH574, (AY$2:AY574-BS574)^2)/(SUM($AH$2:$AH574)-1)),0)</f>
        <v>0</v>
      </c>
      <c r="CN574" s="109" cm="1">
        <f t="array" ref="CN574">IF($AG574,SQRT(SUMPRODUCT($AH$2:$AH574, (AZ$2:AZ574-BT574)^2)/(SUM($AH$2:$AH574)-1)),0)</f>
        <v>0</v>
      </c>
      <c r="CO574" s="109" cm="1">
        <f t="array" ref="CO574">IF($AG574,SQRT(SUMPRODUCT($AH$2:$AH574, (BA$2:BA574-BU574)^2)/(SUM($AH$2:$AH574)-1)),0)</f>
        <v>0</v>
      </c>
    </row>
    <row r="575" spans="34:93" x14ac:dyDescent="0.25">
      <c r="AH575" s="99" t="str">
        <f t="shared" si="143"/>
        <v/>
      </c>
      <c r="AI575" s="11">
        <f t="shared" ca="1" si="146"/>
        <v>0</v>
      </c>
      <c r="AJ575" s="11">
        <f t="shared" ca="1" si="146"/>
        <v>0</v>
      </c>
      <c r="AK575" s="11">
        <f t="shared" ca="1" si="146"/>
        <v>0</v>
      </c>
      <c r="AL575" s="11">
        <f t="shared" ca="1" si="146"/>
        <v>0</v>
      </c>
      <c r="AM575" s="11">
        <f t="shared" ca="1" si="146"/>
        <v>0</v>
      </c>
      <c r="AN575" s="11">
        <f t="shared" ca="1" si="146"/>
        <v>0</v>
      </c>
      <c r="AO575" s="11">
        <f t="shared" ca="1" si="146"/>
        <v>0</v>
      </c>
      <c r="AP575" s="11">
        <f t="shared" ca="1" si="146"/>
        <v>0</v>
      </c>
      <c r="AQ575" s="11">
        <f t="shared" ca="1" si="146"/>
        <v>0</v>
      </c>
      <c r="AR575" s="11">
        <f t="shared" ca="1" si="146"/>
        <v>0</v>
      </c>
      <c r="AS575" s="11">
        <f t="shared" ca="1" si="147"/>
        <v>0</v>
      </c>
      <c r="AT575" s="11">
        <f t="shared" ca="1" si="147"/>
        <v>0</v>
      </c>
      <c r="AU575" s="11">
        <f t="shared" ca="1" si="147"/>
        <v>0</v>
      </c>
      <c r="AV575" s="11">
        <f t="shared" ca="1" si="147"/>
        <v>0</v>
      </c>
      <c r="AW575" s="11">
        <f t="shared" ca="1" si="147"/>
        <v>0</v>
      </c>
      <c r="AX575" s="11">
        <f t="shared" ca="1" si="147"/>
        <v>0</v>
      </c>
      <c r="AY575" s="11">
        <f t="shared" ca="1" si="147"/>
        <v>0</v>
      </c>
      <c r="AZ575" s="11">
        <f t="shared" ca="1" si="147"/>
        <v>0</v>
      </c>
      <c r="BA575" s="11">
        <f t="shared" ca="1" si="147"/>
        <v>0</v>
      </c>
      <c r="BB575" s="11"/>
      <c r="BC575" s="11">
        <f>IF($AG575,SUMPRODUCT(AI$2:AI575,$AH$2:$AH575)/SUM($AH$2:$AH575),0)</f>
        <v>0</v>
      </c>
      <c r="BD575" s="11">
        <f>IF($AG575,SUMPRODUCT(AJ$2:AJ575,$AH$2:$AH575)/SUM($AH$2:$AH575),0)</f>
        <v>0</v>
      </c>
      <c r="BE575" s="11">
        <f>IF($AG575,SUMPRODUCT(AK$2:AK575,$AH$2:$AH575)/SUM($AH$2:$AH575),0)</f>
        <v>0</v>
      </c>
      <c r="BF575" s="11">
        <f>IF($AG575,SUMPRODUCT(AL$2:AL575,$AH$2:$AH575)/SUM($AH$2:$AH575),0)</f>
        <v>0</v>
      </c>
      <c r="BG575" s="11">
        <f>IF($AG575,SUMPRODUCT(AM$2:AM575,$AH$2:$AH575)/SUM($AH$2:$AH575),0)</f>
        <v>0</v>
      </c>
      <c r="BH575" s="11">
        <f>IF($AG575,SUMPRODUCT(AN$2:AN575,$AH$2:$AH575)/SUM($AH$2:$AH575),0)</f>
        <v>0</v>
      </c>
      <c r="BI575" s="11">
        <f>IF($AG575,SUMPRODUCT(AO$2:AO575,$AH$2:$AH575)/SUM($AH$2:$AH575),0)</f>
        <v>0</v>
      </c>
      <c r="BJ575" s="11">
        <f>IF($AG575,SUMPRODUCT(AP$2:AP575,$AH$2:$AH575)/SUM($AH$2:$AH575),0)</f>
        <v>0</v>
      </c>
      <c r="BK575" s="11">
        <f>IF($AG575,SUMPRODUCT(AQ$2:AQ575,$AH$2:$AH575)/SUM($AH$2:$AH575),0)</f>
        <v>0</v>
      </c>
      <c r="BL575" s="11">
        <f>IF($AG575,SUMPRODUCT(AR$2:AR575,$AH$2:$AH575)/SUM($AH$2:$AH575),0)</f>
        <v>0</v>
      </c>
      <c r="BM575" s="11">
        <f>IF($AG575,SUMPRODUCT(AS$2:AS575,$AH$2:$AH575)/SUM($AH$2:$AH575),0)</f>
        <v>0</v>
      </c>
      <c r="BN575" s="11">
        <f>IF($AG575,SUMPRODUCT(AT$2:AT575,$AH$2:$AH575)/SUM($AH$2:$AH575),0)</f>
        <v>0</v>
      </c>
      <c r="BO575" s="11">
        <f>IF($AG575,SUMPRODUCT(AU$2:AU575,$AH$2:$AH575)/SUM($AH$2:$AH575),0)</f>
        <v>0</v>
      </c>
      <c r="BP575" s="11">
        <f>IF($AG575,SUMPRODUCT(AV$2:AV575,$AH$2:$AH575)/SUM($AH$2:$AH575),0)</f>
        <v>0</v>
      </c>
      <c r="BQ575" s="11">
        <f>IF($AG575,SUMPRODUCT(AW$2:AW575,$AH$2:$AH575)/SUM($AH$2:$AH575),0)</f>
        <v>0</v>
      </c>
      <c r="BR575" s="11">
        <f>IF($AG575,SUMPRODUCT(AX$2:AX575,$AH$2:$AH575)/SUM($AH$2:$AH575),0)</f>
        <v>0</v>
      </c>
      <c r="BS575" s="11">
        <f>IF($AG575,SUMPRODUCT(AY$2:AY575,$AH$2:$AH575)/SUM($AH$2:$AH575),0)</f>
        <v>0</v>
      </c>
      <c r="BT575" s="11">
        <f>IF($AG575,SUMPRODUCT(AZ$2:AZ575,$AH$2:$AH575)/SUM($AH$2:$AH575),0)</f>
        <v>0</v>
      </c>
      <c r="BU575" s="11">
        <f>IF($AG575,SUMPRODUCT(BA$2:BA575,$AH$2:$AH575)/SUM($AH$2:$AH575),0)</f>
        <v>0</v>
      </c>
      <c r="BV575" s="11"/>
      <c r="BW575" s="109" cm="1">
        <f t="array" ref="BW575">IF($AG575,SQRT(SUMPRODUCT($AH$2:$AH575, (AI$2:AI575-BC575)^2)/(SUM($AH$2:$AH575)-1)),0)</f>
        <v>0</v>
      </c>
      <c r="BX575" s="109" cm="1">
        <f t="array" ref="BX575">IF($AG575,SQRT(SUMPRODUCT($AH$2:$AH575, (AJ$2:AJ575-BD575)^2)/(SUM($AH$2:$AH575)-1)),0)</f>
        <v>0</v>
      </c>
      <c r="BY575" s="109" cm="1">
        <f t="array" ref="BY575">IF($AG575,SQRT(SUMPRODUCT($AH$2:$AH575, (AK$2:AK575-BE575)^2)/(SUM($AH$2:$AH575)-1)),0)</f>
        <v>0</v>
      </c>
      <c r="BZ575" s="109" cm="1">
        <f t="array" ref="BZ575">IF($AG575,SQRT(SUMPRODUCT($AH$2:$AH575, (AL$2:AL575-BF575)^2)/(SUM($AH$2:$AH575)-1)),0)</f>
        <v>0</v>
      </c>
      <c r="CA575" s="109" cm="1">
        <f t="array" ref="CA575">IF($AG575,SQRT(SUMPRODUCT($AH$2:$AH575, (AM$2:AM575-BG575)^2)/(SUM($AH$2:$AH575)-1)),0)</f>
        <v>0</v>
      </c>
      <c r="CB575" s="109" cm="1">
        <f t="array" ref="CB575">IF($AG575,SQRT(SUMPRODUCT($AH$2:$AH575, (AN$2:AN575-BH575)^2)/(SUM($AH$2:$AH575)-1)),0)</f>
        <v>0</v>
      </c>
      <c r="CC575" s="109" cm="1">
        <f t="array" ref="CC575">IF($AG575,SQRT(SUMPRODUCT($AH$2:$AH575, (AO$2:AO575-BI575)^2)/(SUM($AH$2:$AH575)-1)),0)</f>
        <v>0</v>
      </c>
      <c r="CD575" s="109" cm="1">
        <f t="array" ref="CD575">IF($AG575,SQRT(SUMPRODUCT($AH$2:$AH575, (AP$2:AP575-BJ575)^2)/(SUM($AH$2:$AH575)-1)),0)</f>
        <v>0</v>
      </c>
      <c r="CE575" s="109" cm="1">
        <f t="array" ref="CE575">IF($AG575,SQRT(SUMPRODUCT($AH$2:$AH575, (AQ$2:AQ575-BK575)^2)/(SUM($AH$2:$AH575)-1)),0)</f>
        <v>0</v>
      </c>
      <c r="CF575" s="109" cm="1">
        <f t="array" ref="CF575">IF($AG575,SQRT(SUMPRODUCT($AH$2:$AH575, (AR$2:AR575-BL575)^2)/(SUM($AH$2:$AH575)-1)),0)</f>
        <v>0</v>
      </c>
      <c r="CG575" s="109" cm="1">
        <f t="array" ref="CG575">IF($AG575,SQRT(SUMPRODUCT($AH$2:$AH575, (AS$2:AS575-BM575)^2)/(SUM($AH$2:$AH575)-1)),0)</f>
        <v>0</v>
      </c>
      <c r="CH575" s="109" cm="1">
        <f t="array" ref="CH575">IF($AG575,SQRT(SUMPRODUCT($AH$2:$AH575, (AT$2:AT575-BN575)^2)/(SUM($AH$2:$AH575)-1)),0)</f>
        <v>0</v>
      </c>
      <c r="CI575" s="109" cm="1">
        <f t="array" ref="CI575">IF($AG575,SQRT(SUMPRODUCT($AH$2:$AH575, (AU$2:AU575-BO575)^2)/(SUM($AH$2:$AH575)-1)),0)</f>
        <v>0</v>
      </c>
      <c r="CJ575" s="109" cm="1">
        <f t="array" ref="CJ575">IF($AG575,SQRT(SUMPRODUCT($AH$2:$AH575, (AV$2:AV575-BP575)^2)/(SUM($AH$2:$AH575)-1)),0)</f>
        <v>0</v>
      </c>
      <c r="CK575" s="109" cm="1">
        <f t="array" ref="CK575">IF($AG575,SQRT(SUMPRODUCT($AH$2:$AH575, (AW$2:AW575-BQ575)^2)/(SUM($AH$2:$AH575)-1)),0)</f>
        <v>0</v>
      </c>
      <c r="CL575" s="109" cm="1">
        <f t="array" ref="CL575">IF($AG575,SQRT(SUMPRODUCT($AH$2:$AH575, (AX$2:AX575-BR575)^2)/(SUM($AH$2:$AH575)-1)),0)</f>
        <v>0</v>
      </c>
      <c r="CM575" s="109" cm="1">
        <f t="array" ref="CM575">IF($AG575,SQRT(SUMPRODUCT($AH$2:$AH575, (AY$2:AY575-BS575)^2)/(SUM($AH$2:$AH575)-1)),0)</f>
        <v>0</v>
      </c>
      <c r="CN575" s="109" cm="1">
        <f t="array" ref="CN575">IF($AG575,SQRT(SUMPRODUCT($AH$2:$AH575, (AZ$2:AZ575-BT575)^2)/(SUM($AH$2:$AH575)-1)),0)</f>
        <v>0</v>
      </c>
      <c r="CO575" s="109" cm="1">
        <f t="array" ref="CO575">IF($AG575,SQRT(SUMPRODUCT($AH$2:$AH575, (BA$2:BA575-BU575)^2)/(SUM($AH$2:$AH575)-1)),0)</f>
        <v>0</v>
      </c>
    </row>
    <row r="576" spans="34:93" x14ac:dyDescent="0.25">
      <c r="AH576" s="99" t="str">
        <f t="shared" si="143"/>
        <v/>
      </c>
      <c r="AI576" s="11">
        <f t="shared" ca="1" si="146"/>
        <v>0</v>
      </c>
      <c r="AJ576" s="11">
        <f t="shared" ca="1" si="146"/>
        <v>0</v>
      </c>
      <c r="AK576" s="11">
        <f t="shared" ca="1" si="146"/>
        <v>0</v>
      </c>
      <c r="AL576" s="11">
        <f t="shared" ca="1" si="146"/>
        <v>0</v>
      </c>
      <c r="AM576" s="11">
        <f t="shared" ca="1" si="146"/>
        <v>0</v>
      </c>
      <c r="AN576" s="11">
        <f t="shared" ca="1" si="146"/>
        <v>0</v>
      </c>
      <c r="AO576" s="11">
        <f t="shared" ca="1" si="146"/>
        <v>0</v>
      </c>
      <c r="AP576" s="11">
        <f t="shared" ca="1" si="146"/>
        <v>0</v>
      </c>
      <c r="AQ576" s="11">
        <f t="shared" ca="1" si="146"/>
        <v>0</v>
      </c>
      <c r="AR576" s="11">
        <f t="shared" ca="1" si="146"/>
        <v>0</v>
      </c>
      <c r="AS576" s="11">
        <f t="shared" ca="1" si="147"/>
        <v>0</v>
      </c>
      <c r="AT576" s="11">
        <f t="shared" ca="1" si="147"/>
        <v>0</v>
      </c>
      <c r="AU576" s="11">
        <f t="shared" ca="1" si="147"/>
        <v>0</v>
      </c>
      <c r="AV576" s="11">
        <f t="shared" ca="1" si="147"/>
        <v>0</v>
      </c>
      <c r="AW576" s="11">
        <f t="shared" ca="1" si="147"/>
        <v>0</v>
      </c>
      <c r="AX576" s="11">
        <f t="shared" ca="1" si="147"/>
        <v>0</v>
      </c>
      <c r="AY576" s="11">
        <f t="shared" ca="1" si="147"/>
        <v>0</v>
      </c>
      <c r="AZ576" s="11">
        <f t="shared" ca="1" si="147"/>
        <v>0</v>
      </c>
      <c r="BA576" s="11">
        <f t="shared" ca="1" si="147"/>
        <v>0</v>
      </c>
      <c r="BB576" s="11"/>
      <c r="BC576" s="11">
        <f>IF($AG576,SUMPRODUCT(AI$2:AI576,$AH$2:$AH576)/SUM($AH$2:$AH576),0)</f>
        <v>0</v>
      </c>
      <c r="BD576" s="11">
        <f>IF($AG576,SUMPRODUCT(AJ$2:AJ576,$AH$2:$AH576)/SUM($AH$2:$AH576),0)</f>
        <v>0</v>
      </c>
      <c r="BE576" s="11">
        <f>IF($AG576,SUMPRODUCT(AK$2:AK576,$AH$2:$AH576)/SUM($AH$2:$AH576),0)</f>
        <v>0</v>
      </c>
      <c r="BF576" s="11">
        <f>IF($AG576,SUMPRODUCT(AL$2:AL576,$AH$2:$AH576)/SUM($AH$2:$AH576),0)</f>
        <v>0</v>
      </c>
      <c r="BG576" s="11">
        <f>IF($AG576,SUMPRODUCT(AM$2:AM576,$AH$2:$AH576)/SUM($AH$2:$AH576),0)</f>
        <v>0</v>
      </c>
      <c r="BH576" s="11">
        <f>IF($AG576,SUMPRODUCT(AN$2:AN576,$AH$2:$AH576)/SUM($AH$2:$AH576),0)</f>
        <v>0</v>
      </c>
      <c r="BI576" s="11">
        <f>IF($AG576,SUMPRODUCT(AO$2:AO576,$AH$2:$AH576)/SUM($AH$2:$AH576),0)</f>
        <v>0</v>
      </c>
      <c r="BJ576" s="11">
        <f>IF($AG576,SUMPRODUCT(AP$2:AP576,$AH$2:$AH576)/SUM($AH$2:$AH576),0)</f>
        <v>0</v>
      </c>
      <c r="BK576" s="11">
        <f>IF($AG576,SUMPRODUCT(AQ$2:AQ576,$AH$2:$AH576)/SUM($AH$2:$AH576),0)</f>
        <v>0</v>
      </c>
      <c r="BL576" s="11">
        <f>IF($AG576,SUMPRODUCT(AR$2:AR576,$AH$2:$AH576)/SUM($AH$2:$AH576),0)</f>
        <v>0</v>
      </c>
      <c r="BM576" s="11">
        <f>IF($AG576,SUMPRODUCT(AS$2:AS576,$AH$2:$AH576)/SUM($AH$2:$AH576),0)</f>
        <v>0</v>
      </c>
      <c r="BN576" s="11">
        <f>IF($AG576,SUMPRODUCT(AT$2:AT576,$AH$2:$AH576)/SUM($AH$2:$AH576),0)</f>
        <v>0</v>
      </c>
      <c r="BO576" s="11">
        <f>IF($AG576,SUMPRODUCT(AU$2:AU576,$AH$2:$AH576)/SUM($AH$2:$AH576),0)</f>
        <v>0</v>
      </c>
      <c r="BP576" s="11">
        <f>IF($AG576,SUMPRODUCT(AV$2:AV576,$AH$2:$AH576)/SUM($AH$2:$AH576),0)</f>
        <v>0</v>
      </c>
      <c r="BQ576" s="11">
        <f>IF($AG576,SUMPRODUCT(AW$2:AW576,$AH$2:$AH576)/SUM($AH$2:$AH576),0)</f>
        <v>0</v>
      </c>
      <c r="BR576" s="11">
        <f>IF($AG576,SUMPRODUCT(AX$2:AX576,$AH$2:$AH576)/SUM($AH$2:$AH576),0)</f>
        <v>0</v>
      </c>
      <c r="BS576" s="11">
        <f>IF($AG576,SUMPRODUCT(AY$2:AY576,$AH$2:$AH576)/SUM($AH$2:$AH576),0)</f>
        <v>0</v>
      </c>
      <c r="BT576" s="11">
        <f>IF($AG576,SUMPRODUCT(AZ$2:AZ576,$AH$2:$AH576)/SUM($AH$2:$AH576),0)</f>
        <v>0</v>
      </c>
      <c r="BU576" s="11">
        <f>IF($AG576,SUMPRODUCT(BA$2:BA576,$AH$2:$AH576)/SUM($AH$2:$AH576),0)</f>
        <v>0</v>
      </c>
      <c r="BV576" s="11"/>
      <c r="BW576" s="109" cm="1">
        <f t="array" ref="BW576">IF($AG576,SQRT(SUMPRODUCT($AH$2:$AH576, (AI$2:AI576-BC576)^2)/(SUM($AH$2:$AH576)-1)),0)</f>
        <v>0</v>
      </c>
      <c r="BX576" s="109" cm="1">
        <f t="array" ref="BX576">IF($AG576,SQRT(SUMPRODUCT($AH$2:$AH576, (AJ$2:AJ576-BD576)^2)/(SUM($AH$2:$AH576)-1)),0)</f>
        <v>0</v>
      </c>
      <c r="BY576" s="109" cm="1">
        <f t="array" ref="BY576">IF($AG576,SQRT(SUMPRODUCT($AH$2:$AH576, (AK$2:AK576-BE576)^2)/(SUM($AH$2:$AH576)-1)),0)</f>
        <v>0</v>
      </c>
      <c r="BZ576" s="109" cm="1">
        <f t="array" ref="BZ576">IF($AG576,SQRT(SUMPRODUCT($AH$2:$AH576, (AL$2:AL576-BF576)^2)/(SUM($AH$2:$AH576)-1)),0)</f>
        <v>0</v>
      </c>
      <c r="CA576" s="109" cm="1">
        <f t="array" ref="CA576">IF($AG576,SQRT(SUMPRODUCT($AH$2:$AH576, (AM$2:AM576-BG576)^2)/(SUM($AH$2:$AH576)-1)),0)</f>
        <v>0</v>
      </c>
      <c r="CB576" s="109" cm="1">
        <f t="array" ref="CB576">IF($AG576,SQRT(SUMPRODUCT($AH$2:$AH576, (AN$2:AN576-BH576)^2)/(SUM($AH$2:$AH576)-1)),0)</f>
        <v>0</v>
      </c>
      <c r="CC576" s="109" cm="1">
        <f t="array" ref="CC576">IF($AG576,SQRT(SUMPRODUCT($AH$2:$AH576, (AO$2:AO576-BI576)^2)/(SUM($AH$2:$AH576)-1)),0)</f>
        <v>0</v>
      </c>
      <c r="CD576" s="109" cm="1">
        <f t="array" ref="CD576">IF($AG576,SQRT(SUMPRODUCT($AH$2:$AH576, (AP$2:AP576-BJ576)^2)/(SUM($AH$2:$AH576)-1)),0)</f>
        <v>0</v>
      </c>
      <c r="CE576" s="109" cm="1">
        <f t="array" ref="CE576">IF($AG576,SQRT(SUMPRODUCT($AH$2:$AH576, (AQ$2:AQ576-BK576)^2)/(SUM($AH$2:$AH576)-1)),0)</f>
        <v>0</v>
      </c>
      <c r="CF576" s="109" cm="1">
        <f t="array" ref="CF576">IF($AG576,SQRT(SUMPRODUCT($AH$2:$AH576, (AR$2:AR576-BL576)^2)/(SUM($AH$2:$AH576)-1)),0)</f>
        <v>0</v>
      </c>
      <c r="CG576" s="109" cm="1">
        <f t="array" ref="CG576">IF($AG576,SQRT(SUMPRODUCT($AH$2:$AH576, (AS$2:AS576-BM576)^2)/(SUM($AH$2:$AH576)-1)),0)</f>
        <v>0</v>
      </c>
      <c r="CH576" s="109" cm="1">
        <f t="array" ref="CH576">IF($AG576,SQRT(SUMPRODUCT($AH$2:$AH576, (AT$2:AT576-BN576)^2)/(SUM($AH$2:$AH576)-1)),0)</f>
        <v>0</v>
      </c>
      <c r="CI576" s="109" cm="1">
        <f t="array" ref="CI576">IF($AG576,SQRT(SUMPRODUCT($AH$2:$AH576, (AU$2:AU576-BO576)^2)/(SUM($AH$2:$AH576)-1)),0)</f>
        <v>0</v>
      </c>
      <c r="CJ576" s="109" cm="1">
        <f t="array" ref="CJ576">IF($AG576,SQRT(SUMPRODUCT($AH$2:$AH576, (AV$2:AV576-BP576)^2)/(SUM($AH$2:$AH576)-1)),0)</f>
        <v>0</v>
      </c>
      <c r="CK576" s="109" cm="1">
        <f t="array" ref="CK576">IF($AG576,SQRT(SUMPRODUCT($AH$2:$AH576, (AW$2:AW576-BQ576)^2)/(SUM($AH$2:$AH576)-1)),0)</f>
        <v>0</v>
      </c>
      <c r="CL576" s="109" cm="1">
        <f t="array" ref="CL576">IF($AG576,SQRT(SUMPRODUCT($AH$2:$AH576, (AX$2:AX576-BR576)^2)/(SUM($AH$2:$AH576)-1)),0)</f>
        <v>0</v>
      </c>
      <c r="CM576" s="109" cm="1">
        <f t="array" ref="CM576">IF($AG576,SQRT(SUMPRODUCT($AH$2:$AH576, (AY$2:AY576-BS576)^2)/(SUM($AH$2:$AH576)-1)),0)</f>
        <v>0</v>
      </c>
      <c r="CN576" s="109" cm="1">
        <f t="array" ref="CN576">IF($AG576,SQRT(SUMPRODUCT($AH$2:$AH576, (AZ$2:AZ576-BT576)^2)/(SUM($AH$2:$AH576)-1)),0)</f>
        <v>0</v>
      </c>
      <c r="CO576" s="109" cm="1">
        <f t="array" ref="CO576">IF($AG576,SQRT(SUMPRODUCT($AH$2:$AH576, (BA$2:BA576-BU576)^2)/(SUM($AH$2:$AH576)-1)),0)</f>
        <v>0</v>
      </c>
    </row>
    <row r="577" spans="34:93" x14ac:dyDescent="0.25">
      <c r="AH577" s="99" t="str">
        <f t="shared" si="143"/>
        <v/>
      </c>
      <c r="AI577" s="11">
        <f t="shared" ca="1" si="146"/>
        <v>0</v>
      </c>
      <c r="AJ577" s="11">
        <f t="shared" ca="1" si="146"/>
        <v>0</v>
      </c>
      <c r="AK577" s="11">
        <f t="shared" ca="1" si="146"/>
        <v>0</v>
      </c>
      <c r="AL577" s="11">
        <f t="shared" ca="1" si="146"/>
        <v>0</v>
      </c>
      <c r="AM577" s="11">
        <f t="shared" ca="1" si="146"/>
        <v>0</v>
      </c>
      <c r="AN577" s="11">
        <f t="shared" ca="1" si="146"/>
        <v>0</v>
      </c>
      <c r="AO577" s="11">
        <f t="shared" ca="1" si="146"/>
        <v>0</v>
      </c>
      <c r="AP577" s="11">
        <f t="shared" ca="1" si="146"/>
        <v>0</v>
      </c>
      <c r="AQ577" s="11">
        <f t="shared" ca="1" si="146"/>
        <v>0</v>
      </c>
      <c r="AR577" s="11">
        <f t="shared" ca="1" si="146"/>
        <v>0</v>
      </c>
      <c r="AS577" s="11">
        <f t="shared" ca="1" si="147"/>
        <v>0</v>
      </c>
      <c r="AT577" s="11">
        <f t="shared" ca="1" si="147"/>
        <v>0</v>
      </c>
      <c r="AU577" s="11">
        <f t="shared" ca="1" si="147"/>
        <v>0</v>
      </c>
      <c r="AV577" s="11">
        <f t="shared" ca="1" si="147"/>
        <v>0</v>
      </c>
      <c r="AW577" s="11">
        <f t="shared" ca="1" si="147"/>
        <v>0</v>
      </c>
      <c r="AX577" s="11">
        <f t="shared" ca="1" si="147"/>
        <v>0</v>
      </c>
      <c r="AY577" s="11">
        <f t="shared" ca="1" si="147"/>
        <v>0</v>
      </c>
      <c r="AZ577" s="11">
        <f t="shared" ca="1" si="147"/>
        <v>0</v>
      </c>
      <c r="BA577" s="11">
        <f t="shared" ca="1" si="147"/>
        <v>0</v>
      </c>
      <c r="BB577" s="11"/>
      <c r="BC577" s="11">
        <f>IF($AG577,SUMPRODUCT(AI$2:AI577,$AH$2:$AH577)/SUM($AH$2:$AH577),0)</f>
        <v>0</v>
      </c>
      <c r="BD577" s="11">
        <f>IF($AG577,SUMPRODUCT(AJ$2:AJ577,$AH$2:$AH577)/SUM($AH$2:$AH577),0)</f>
        <v>0</v>
      </c>
      <c r="BE577" s="11">
        <f>IF($AG577,SUMPRODUCT(AK$2:AK577,$AH$2:$AH577)/SUM($AH$2:$AH577),0)</f>
        <v>0</v>
      </c>
      <c r="BF577" s="11">
        <f>IF($AG577,SUMPRODUCT(AL$2:AL577,$AH$2:$AH577)/SUM($AH$2:$AH577),0)</f>
        <v>0</v>
      </c>
      <c r="BG577" s="11">
        <f>IF($AG577,SUMPRODUCT(AM$2:AM577,$AH$2:$AH577)/SUM($AH$2:$AH577),0)</f>
        <v>0</v>
      </c>
      <c r="BH577" s="11">
        <f>IF($AG577,SUMPRODUCT(AN$2:AN577,$AH$2:$AH577)/SUM($AH$2:$AH577),0)</f>
        <v>0</v>
      </c>
      <c r="BI577" s="11">
        <f>IF($AG577,SUMPRODUCT(AO$2:AO577,$AH$2:$AH577)/SUM($AH$2:$AH577),0)</f>
        <v>0</v>
      </c>
      <c r="BJ577" s="11">
        <f>IF($AG577,SUMPRODUCT(AP$2:AP577,$AH$2:$AH577)/SUM($AH$2:$AH577),0)</f>
        <v>0</v>
      </c>
      <c r="BK577" s="11">
        <f>IF($AG577,SUMPRODUCT(AQ$2:AQ577,$AH$2:$AH577)/SUM($AH$2:$AH577),0)</f>
        <v>0</v>
      </c>
      <c r="BL577" s="11">
        <f>IF($AG577,SUMPRODUCT(AR$2:AR577,$AH$2:$AH577)/SUM($AH$2:$AH577),0)</f>
        <v>0</v>
      </c>
      <c r="BM577" s="11">
        <f>IF($AG577,SUMPRODUCT(AS$2:AS577,$AH$2:$AH577)/SUM($AH$2:$AH577),0)</f>
        <v>0</v>
      </c>
      <c r="BN577" s="11">
        <f>IF($AG577,SUMPRODUCT(AT$2:AT577,$AH$2:$AH577)/SUM($AH$2:$AH577),0)</f>
        <v>0</v>
      </c>
      <c r="BO577" s="11">
        <f>IF($AG577,SUMPRODUCT(AU$2:AU577,$AH$2:$AH577)/SUM($AH$2:$AH577),0)</f>
        <v>0</v>
      </c>
      <c r="BP577" s="11">
        <f>IF($AG577,SUMPRODUCT(AV$2:AV577,$AH$2:$AH577)/SUM($AH$2:$AH577),0)</f>
        <v>0</v>
      </c>
      <c r="BQ577" s="11">
        <f>IF($AG577,SUMPRODUCT(AW$2:AW577,$AH$2:$AH577)/SUM($AH$2:$AH577),0)</f>
        <v>0</v>
      </c>
      <c r="BR577" s="11">
        <f>IF($AG577,SUMPRODUCT(AX$2:AX577,$AH$2:$AH577)/SUM($AH$2:$AH577),0)</f>
        <v>0</v>
      </c>
      <c r="BS577" s="11">
        <f>IF($AG577,SUMPRODUCT(AY$2:AY577,$AH$2:$AH577)/SUM($AH$2:$AH577),0)</f>
        <v>0</v>
      </c>
      <c r="BT577" s="11">
        <f>IF($AG577,SUMPRODUCT(AZ$2:AZ577,$AH$2:$AH577)/SUM($AH$2:$AH577),0)</f>
        <v>0</v>
      </c>
      <c r="BU577" s="11">
        <f>IF($AG577,SUMPRODUCT(BA$2:BA577,$AH$2:$AH577)/SUM($AH$2:$AH577),0)</f>
        <v>0</v>
      </c>
      <c r="BV577" s="11"/>
      <c r="BW577" s="109" cm="1">
        <f t="array" ref="BW577">IF($AG577,SQRT(SUMPRODUCT($AH$2:$AH577, (AI$2:AI577-BC577)^2)/(SUM($AH$2:$AH577)-1)),0)</f>
        <v>0</v>
      </c>
      <c r="BX577" s="109" cm="1">
        <f t="array" ref="BX577">IF($AG577,SQRT(SUMPRODUCT($AH$2:$AH577, (AJ$2:AJ577-BD577)^2)/(SUM($AH$2:$AH577)-1)),0)</f>
        <v>0</v>
      </c>
      <c r="BY577" s="109" cm="1">
        <f t="array" ref="BY577">IF($AG577,SQRT(SUMPRODUCT($AH$2:$AH577, (AK$2:AK577-BE577)^2)/(SUM($AH$2:$AH577)-1)),0)</f>
        <v>0</v>
      </c>
      <c r="BZ577" s="109" cm="1">
        <f t="array" ref="BZ577">IF($AG577,SQRT(SUMPRODUCT($AH$2:$AH577, (AL$2:AL577-BF577)^2)/(SUM($AH$2:$AH577)-1)),0)</f>
        <v>0</v>
      </c>
      <c r="CA577" s="109" cm="1">
        <f t="array" ref="CA577">IF($AG577,SQRT(SUMPRODUCT($AH$2:$AH577, (AM$2:AM577-BG577)^2)/(SUM($AH$2:$AH577)-1)),0)</f>
        <v>0</v>
      </c>
      <c r="CB577" s="109" cm="1">
        <f t="array" ref="CB577">IF($AG577,SQRT(SUMPRODUCT($AH$2:$AH577, (AN$2:AN577-BH577)^2)/(SUM($AH$2:$AH577)-1)),0)</f>
        <v>0</v>
      </c>
      <c r="CC577" s="109" cm="1">
        <f t="array" ref="CC577">IF($AG577,SQRT(SUMPRODUCT($AH$2:$AH577, (AO$2:AO577-BI577)^2)/(SUM($AH$2:$AH577)-1)),0)</f>
        <v>0</v>
      </c>
      <c r="CD577" s="109" cm="1">
        <f t="array" ref="CD577">IF($AG577,SQRT(SUMPRODUCT($AH$2:$AH577, (AP$2:AP577-BJ577)^2)/(SUM($AH$2:$AH577)-1)),0)</f>
        <v>0</v>
      </c>
      <c r="CE577" s="109" cm="1">
        <f t="array" ref="CE577">IF($AG577,SQRT(SUMPRODUCT($AH$2:$AH577, (AQ$2:AQ577-BK577)^2)/(SUM($AH$2:$AH577)-1)),0)</f>
        <v>0</v>
      </c>
      <c r="CF577" s="109" cm="1">
        <f t="array" ref="CF577">IF($AG577,SQRT(SUMPRODUCT($AH$2:$AH577, (AR$2:AR577-BL577)^2)/(SUM($AH$2:$AH577)-1)),0)</f>
        <v>0</v>
      </c>
      <c r="CG577" s="109" cm="1">
        <f t="array" ref="CG577">IF($AG577,SQRT(SUMPRODUCT($AH$2:$AH577, (AS$2:AS577-BM577)^2)/(SUM($AH$2:$AH577)-1)),0)</f>
        <v>0</v>
      </c>
      <c r="CH577" s="109" cm="1">
        <f t="array" ref="CH577">IF($AG577,SQRT(SUMPRODUCT($AH$2:$AH577, (AT$2:AT577-BN577)^2)/(SUM($AH$2:$AH577)-1)),0)</f>
        <v>0</v>
      </c>
      <c r="CI577" s="109" cm="1">
        <f t="array" ref="CI577">IF($AG577,SQRT(SUMPRODUCT($AH$2:$AH577, (AU$2:AU577-BO577)^2)/(SUM($AH$2:$AH577)-1)),0)</f>
        <v>0</v>
      </c>
      <c r="CJ577" s="109" cm="1">
        <f t="array" ref="CJ577">IF($AG577,SQRT(SUMPRODUCT($AH$2:$AH577, (AV$2:AV577-BP577)^2)/(SUM($AH$2:$AH577)-1)),0)</f>
        <v>0</v>
      </c>
      <c r="CK577" s="109" cm="1">
        <f t="array" ref="CK577">IF($AG577,SQRT(SUMPRODUCT($AH$2:$AH577, (AW$2:AW577-BQ577)^2)/(SUM($AH$2:$AH577)-1)),0)</f>
        <v>0</v>
      </c>
      <c r="CL577" s="109" cm="1">
        <f t="array" ref="CL577">IF($AG577,SQRT(SUMPRODUCT($AH$2:$AH577, (AX$2:AX577-BR577)^2)/(SUM($AH$2:$AH577)-1)),0)</f>
        <v>0</v>
      </c>
      <c r="CM577" s="109" cm="1">
        <f t="array" ref="CM577">IF($AG577,SQRT(SUMPRODUCT($AH$2:$AH577, (AY$2:AY577-BS577)^2)/(SUM($AH$2:$AH577)-1)),0)</f>
        <v>0</v>
      </c>
      <c r="CN577" s="109" cm="1">
        <f t="array" ref="CN577">IF($AG577,SQRT(SUMPRODUCT($AH$2:$AH577, (AZ$2:AZ577-BT577)^2)/(SUM($AH$2:$AH577)-1)),0)</f>
        <v>0</v>
      </c>
      <c r="CO577" s="109" cm="1">
        <f t="array" ref="CO577">IF($AG577,SQRT(SUMPRODUCT($AH$2:$AH577, (BA$2:BA577-BU577)^2)/(SUM($AH$2:$AH577)-1)),0)</f>
        <v>0</v>
      </c>
    </row>
    <row r="578" spans="34:93" x14ac:dyDescent="0.25">
      <c r="AH578" s="99" t="str">
        <f t="shared" si="143"/>
        <v/>
      </c>
      <c r="AI578" s="11">
        <f t="shared" ca="1" si="146"/>
        <v>0</v>
      </c>
      <c r="AJ578" s="11">
        <f t="shared" ca="1" si="146"/>
        <v>0</v>
      </c>
      <c r="AK578" s="11">
        <f t="shared" ca="1" si="146"/>
        <v>0</v>
      </c>
      <c r="AL578" s="11">
        <f t="shared" ca="1" si="146"/>
        <v>0</v>
      </c>
      <c r="AM578" s="11">
        <f t="shared" ca="1" si="146"/>
        <v>0</v>
      </c>
      <c r="AN578" s="11">
        <f t="shared" ca="1" si="146"/>
        <v>0</v>
      </c>
      <c r="AO578" s="11">
        <f t="shared" ca="1" si="146"/>
        <v>0</v>
      </c>
      <c r="AP578" s="11">
        <f t="shared" ca="1" si="146"/>
        <v>0</v>
      </c>
      <c r="AQ578" s="11">
        <f t="shared" ca="1" si="146"/>
        <v>0</v>
      </c>
      <c r="AR578" s="11">
        <f t="shared" ca="1" si="146"/>
        <v>0</v>
      </c>
      <c r="AS578" s="11">
        <f t="shared" ca="1" si="147"/>
        <v>0</v>
      </c>
      <c r="AT578" s="11">
        <f t="shared" ca="1" si="147"/>
        <v>0</v>
      </c>
      <c r="AU578" s="11">
        <f t="shared" ca="1" si="147"/>
        <v>0</v>
      </c>
      <c r="AV578" s="11">
        <f t="shared" ca="1" si="147"/>
        <v>0</v>
      </c>
      <c r="AW578" s="11">
        <f t="shared" ca="1" si="147"/>
        <v>0</v>
      </c>
      <c r="AX578" s="11">
        <f t="shared" ca="1" si="147"/>
        <v>0</v>
      </c>
      <c r="AY578" s="11">
        <f t="shared" ca="1" si="147"/>
        <v>0</v>
      </c>
      <c r="AZ578" s="11">
        <f t="shared" ca="1" si="147"/>
        <v>0</v>
      </c>
      <c r="BA578" s="11">
        <f t="shared" ca="1" si="147"/>
        <v>0</v>
      </c>
      <c r="BB578" s="11"/>
      <c r="BC578" s="11">
        <f>IF($AG578,SUMPRODUCT(AI$2:AI578,$AH$2:$AH578)/SUM($AH$2:$AH578),0)</f>
        <v>0</v>
      </c>
      <c r="BD578" s="11">
        <f>IF($AG578,SUMPRODUCT(AJ$2:AJ578,$AH$2:$AH578)/SUM($AH$2:$AH578),0)</f>
        <v>0</v>
      </c>
      <c r="BE578" s="11">
        <f>IF($AG578,SUMPRODUCT(AK$2:AK578,$AH$2:$AH578)/SUM($AH$2:$AH578),0)</f>
        <v>0</v>
      </c>
      <c r="BF578" s="11">
        <f>IF($AG578,SUMPRODUCT(AL$2:AL578,$AH$2:$AH578)/SUM($AH$2:$AH578),0)</f>
        <v>0</v>
      </c>
      <c r="BG578" s="11">
        <f>IF($AG578,SUMPRODUCT(AM$2:AM578,$AH$2:$AH578)/SUM($AH$2:$AH578),0)</f>
        <v>0</v>
      </c>
      <c r="BH578" s="11">
        <f>IF($AG578,SUMPRODUCT(AN$2:AN578,$AH$2:$AH578)/SUM($AH$2:$AH578),0)</f>
        <v>0</v>
      </c>
      <c r="BI578" s="11">
        <f>IF($AG578,SUMPRODUCT(AO$2:AO578,$AH$2:$AH578)/SUM($AH$2:$AH578),0)</f>
        <v>0</v>
      </c>
      <c r="BJ578" s="11">
        <f>IF($AG578,SUMPRODUCT(AP$2:AP578,$AH$2:$AH578)/SUM($AH$2:$AH578),0)</f>
        <v>0</v>
      </c>
      <c r="BK578" s="11">
        <f>IF($AG578,SUMPRODUCT(AQ$2:AQ578,$AH$2:$AH578)/SUM($AH$2:$AH578),0)</f>
        <v>0</v>
      </c>
      <c r="BL578" s="11">
        <f>IF($AG578,SUMPRODUCT(AR$2:AR578,$AH$2:$AH578)/SUM($AH$2:$AH578),0)</f>
        <v>0</v>
      </c>
      <c r="BM578" s="11">
        <f>IF($AG578,SUMPRODUCT(AS$2:AS578,$AH$2:$AH578)/SUM($AH$2:$AH578),0)</f>
        <v>0</v>
      </c>
      <c r="BN578" s="11">
        <f>IF($AG578,SUMPRODUCT(AT$2:AT578,$AH$2:$AH578)/SUM($AH$2:$AH578),0)</f>
        <v>0</v>
      </c>
      <c r="BO578" s="11">
        <f>IF($AG578,SUMPRODUCT(AU$2:AU578,$AH$2:$AH578)/SUM($AH$2:$AH578),0)</f>
        <v>0</v>
      </c>
      <c r="BP578" s="11">
        <f>IF($AG578,SUMPRODUCT(AV$2:AV578,$AH$2:$AH578)/SUM($AH$2:$AH578),0)</f>
        <v>0</v>
      </c>
      <c r="BQ578" s="11">
        <f>IF($AG578,SUMPRODUCT(AW$2:AW578,$AH$2:$AH578)/SUM($AH$2:$AH578),0)</f>
        <v>0</v>
      </c>
      <c r="BR578" s="11">
        <f>IF($AG578,SUMPRODUCT(AX$2:AX578,$AH$2:$AH578)/SUM($AH$2:$AH578),0)</f>
        <v>0</v>
      </c>
      <c r="BS578" s="11">
        <f>IF($AG578,SUMPRODUCT(AY$2:AY578,$AH$2:$AH578)/SUM($AH$2:$AH578),0)</f>
        <v>0</v>
      </c>
      <c r="BT578" s="11">
        <f>IF($AG578,SUMPRODUCT(AZ$2:AZ578,$AH$2:$AH578)/SUM($AH$2:$AH578),0)</f>
        <v>0</v>
      </c>
      <c r="BU578" s="11">
        <f>IF($AG578,SUMPRODUCT(BA$2:BA578,$AH$2:$AH578)/SUM($AH$2:$AH578),0)</f>
        <v>0</v>
      </c>
      <c r="BV578" s="11"/>
      <c r="BW578" s="109" cm="1">
        <f t="array" ref="BW578">IF($AG578,SQRT(SUMPRODUCT($AH$2:$AH578, (AI$2:AI578-BC578)^2)/(SUM($AH$2:$AH578)-1)),0)</f>
        <v>0</v>
      </c>
      <c r="BX578" s="109" cm="1">
        <f t="array" ref="BX578">IF($AG578,SQRT(SUMPRODUCT($AH$2:$AH578, (AJ$2:AJ578-BD578)^2)/(SUM($AH$2:$AH578)-1)),0)</f>
        <v>0</v>
      </c>
      <c r="BY578" s="109" cm="1">
        <f t="array" ref="BY578">IF($AG578,SQRT(SUMPRODUCT($AH$2:$AH578, (AK$2:AK578-BE578)^2)/(SUM($AH$2:$AH578)-1)),0)</f>
        <v>0</v>
      </c>
      <c r="BZ578" s="109" cm="1">
        <f t="array" ref="BZ578">IF($AG578,SQRT(SUMPRODUCT($AH$2:$AH578, (AL$2:AL578-BF578)^2)/(SUM($AH$2:$AH578)-1)),0)</f>
        <v>0</v>
      </c>
      <c r="CA578" s="109" cm="1">
        <f t="array" ref="CA578">IF($AG578,SQRT(SUMPRODUCT($AH$2:$AH578, (AM$2:AM578-BG578)^2)/(SUM($AH$2:$AH578)-1)),0)</f>
        <v>0</v>
      </c>
      <c r="CB578" s="109" cm="1">
        <f t="array" ref="CB578">IF($AG578,SQRT(SUMPRODUCT($AH$2:$AH578, (AN$2:AN578-BH578)^2)/(SUM($AH$2:$AH578)-1)),0)</f>
        <v>0</v>
      </c>
      <c r="CC578" s="109" cm="1">
        <f t="array" ref="CC578">IF($AG578,SQRT(SUMPRODUCT($AH$2:$AH578, (AO$2:AO578-BI578)^2)/(SUM($AH$2:$AH578)-1)),0)</f>
        <v>0</v>
      </c>
      <c r="CD578" s="109" cm="1">
        <f t="array" ref="CD578">IF($AG578,SQRT(SUMPRODUCT($AH$2:$AH578, (AP$2:AP578-BJ578)^2)/(SUM($AH$2:$AH578)-1)),0)</f>
        <v>0</v>
      </c>
      <c r="CE578" s="109" cm="1">
        <f t="array" ref="CE578">IF($AG578,SQRT(SUMPRODUCT($AH$2:$AH578, (AQ$2:AQ578-BK578)^2)/(SUM($AH$2:$AH578)-1)),0)</f>
        <v>0</v>
      </c>
      <c r="CF578" s="109" cm="1">
        <f t="array" ref="CF578">IF($AG578,SQRT(SUMPRODUCT($AH$2:$AH578, (AR$2:AR578-BL578)^2)/(SUM($AH$2:$AH578)-1)),0)</f>
        <v>0</v>
      </c>
      <c r="CG578" s="109" cm="1">
        <f t="array" ref="CG578">IF($AG578,SQRT(SUMPRODUCT($AH$2:$AH578, (AS$2:AS578-BM578)^2)/(SUM($AH$2:$AH578)-1)),0)</f>
        <v>0</v>
      </c>
      <c r="CH578" s="109" cm="1">
        <f t="array" ref="CH578">IF($AG578,SQRT(SUMPRODUCT($AH$2:$AH578, (AT$2:AT578-BN578)^2)/(SUM($AH$2:$AH578)-1)),0)</f>
        <v>0</v>
      </c>
      <c r="CI578" s="109" cm="1">
        <f t="array" ref="CI578">IF($AG578,SQRT(SUMPRODUCT($AH$2:$AH578, (AU$2:AU578-BO578)^2)/(SUM($AH$2:$AH578)-1)),0)</f>
        <v>0</v>
      </c>
      <c r="CJ578" s="109" cm="1">
        <f t="array" ref="CJ578">IF($AG578,SQRT(SUMPRODUCT($AH$2:$AH578, (AV$2:AV578-BP578)^2)/(SUM($AH$2:$AH578)-1)),0)</f>
        <v>0</v>
      </c>
      <c r="CK578" s="109" cm="1">
        <f t="array" ref="CK578">IF($AG578,SQRT(SUMPRODUCT($AH$2:$AH578, (AW$2:AW578-BQ578)^2)/(SUM($AH$2:$AH578)-1)),0)</f>
        <v>0</v>
      </c>
      <c r="CL578" s="109" cm="1">
        <f t="array" ref="CL578">IF($AG578,SQRT(SUMPRODUCT($AH$2:$AH578, (AX$2:AX578-BR578)^2)/(SUM($AH$2:$AH578)-1)),0)</f>
        <v>0</v>
      </c>
      <c r="CM578" s="109" cm="1">
        <f t="array" ref="CM578">IF($AG578,SQRT(SUMPRODUCT($AH$2:$AH578, (AY$2:AY578-BS578)^2)/(SUM($AH$2:$AH578)-1)),0)</f>
        <v>0</v>
      </c>
      <c r="CN578" s="109" cm="1">
        <f t="array" ref="CN578">IF($AG578,SQRT(SUMPRODUCT($AH$2:$AH578, (AZ$2:AZ578-BT578)^2)/(SUM($AH$2:$AH578)-1)),0)</f>
        <v>0</v>
      </c>
      <c r="CO578" s="109" cm="1">
        <f t="array" ref="CO578">IF($AG578,SQRT(SUMPRODUCT($AH$2:$AH578, (BA$2:BA578-BU578)^2)/(SUM($AH$2:$AH578)-1)),0)</f>
        <v>0</v>
      </c>
    </row>
    <row r="579" spans="34:93" x14ac:dyDescent="0.25">
      <c r="AH579" s="99" t="str">
        <f t="shared" si="143"/>
        <v/>
      </c>
      <c r="AI579" s="11">
        <f t="shared" ca="1" si="146"/>
        <v>0</v>
      </c>
      <c r="AJ579" s="11">
        <f t="shared" ca="1" si="146"/>
        <v>0</v>
      </c>
      <c r="AK579" s="11">
        <f t="shared" ca="1" si="146"/>
        <v>0</v>
      </c>
      <c r="AL579" s="11">
        <f t="shared" ca="1" si="146"/>
        <v>0</v>
      </c>
      <c r="AM579" s="11">
        <f t="shared" ca="1" si="146"/>
        <v>0</v>
      </c>
      <c r="AN579" s="11">
        <f t="shared" ca="1" si="146"/>
        <v>0</v>
      </c>
      <c r="AO579" s="11">
        <f t="shared" ca="1" si="146"/>
        <v>0</v>
      </c>
      <c r="AP579" s="11">
        <f t="shared" ca="1" si="146"/>
        <v>0</v>
      </c>
      <c r="AQ579" s="11">
        <f t="shared" ca="1" si="146"/>
        <v>0</v>
      </c>
      <c r="AR579" s="11">
        <f t="shared" ca="1" si="146"/>
        <v>0</v>
      </c>
      <c r="AS579" s="11">
        <f t="shared" ca="1" si="147"/>
        <v>0</v>
      </c>
      <c r="AT579" s="11">
        <f t="shared" ca="1" si="147"/>
        <v>0</v>
      </c>
      <c r="AU579" s="11">
        <f t="shared" ca="1" si="147"/>
        <v>0</v>
      </c>
      <c r="AV579" s="11">
        <f t="shared" ca="1" si="147"/>
        <v>0</v>
      </c>
      <c r="AW579" s="11">
        <f t="shared" ca="1" si="147"/>
        <v>0</v>
      </c>
      <c r="AX579" s="11">
        <f t="shared" ca="1" si="147"/>
        <v>0</v>
      </c>
      <c r="AY579" s="11">
        <f t="shared" ca="1" si="147"/>
        <v>0</v>
      </c>
      <c r="AZ579" s="11">
        <f t="shared" ca="1" si="147"/>
        <v>0</v>
      </c>
      <c r="BA579" s="11">
        <f t="shared" ca="1" si="147"/>
        <v>0</v>
      </c>
      <c r="BB579" s="11"/>
      <c r="BC579" s="11">
        <f>IF($AG579,SUMPRODUCT(AI$2:AI579,$AH$2:$AH579)/SUM($AH$2:$AH579),0)</f>
        <v>0</v>
      </c>
      <c r="BD579" s="11">
        <f>IF($AG579,SUMPRODUCT(AJ$2:AJ579,$AH$2:$AH579)/SUM($AH$2:$AH579),0)</f>
        <v>0</v>
      </c>
      <c r="BE579" s="11">
        <f>IF($AG579,SUMPRODUCT(AK$2:AK579,$AH$2:$AH579)/SUM($AH$2:$AH579),0)</f>
        <v>0</v>
      </c>
      <c r="BF579" s="11">
        <f>IF($AG579,SUMPRODUCT(AL$2:AL579,$AH$2:$AH579)/SUM($AH$2:$AH579),0)</f>
        <v>0</v>
      </c>
      <c r="BG579" s="11">
        <f>IF($AG579,SUMPRODUCT(AM$2:AM579,$AH$2:$AH579)/SUM($AH$2:$AH579),0)</f>
        <v>0</v>
      </c>
      <c r="BH579" s="11">
        <f>IF($AG579,SUMPRODUCT(AN$2:AN579,$AH$2:$AH579)/SUM($AH$2:$AH579),0)</f>
        <v>0</v>
      </c>
      <c r="BI579" s="11">
        <f>IF($AG579,SUMPRODUCT(AO$2:AO579,$AH$2:$AH579)/SUM($AH$2:$AH579),0)</f>
        <v>0</v>
      </c>
      <c r="BJ579" s="11">
        <f>IF($AG579,SUMPRODUCT(AP$2:AP579,$AH$2:$AH579)/SUM($AH$2:$AH579),0)</f>
        <v>0</v>
      </c>
      <c r="BK579" s="11">
        <f>IF($AG579,SUMPRODUCT(AQ$2:AQ579,$AH$2:$AH579)/SUM($AH$2:$AH579),0)</f>
        <v>0</v>
      </c>
      <c r="BL579" s="11">
        <f>IF($AG579,SUMPRODUCT(AR$2:AR579,$AH$2:$AH579)/SUM($AH$2:$AH579),0)</f>
        <v>0</v>
      </c>
      <c r="BM579" s="11">
        <f>IF($AG579,SUMPRODUCT(AS$2:AS579,$AH$2:$AH579)/SUM($AH$2:$AH579),0)</f>
        <v>0</v>
      </c>
      <c r="BN579" s="11">
        <f>IF($AG579,SUMPRODUCT(AT$2:AT579,$AH$2:$AH579)/SUM($AH$2:$AH579),0)</f>
        <v>0</v>
      </c>
      <c r="BO579" s="11">
        <f>IF($AG579,SUMPRODUCT(AU$2:AU579,$AH$2:$AH579)/SUM($AH$2:$AH579),0)</f>
        <v>0</v>
      </c>
      <c r="BP579" s="11">
        <f>IF($AG579,SUMPRODUCT(AV$2:AV579,$AH$2:$AH579)/SUM($AH$2:$AH579),0)</f>
        <v>0</v>
      </c>
      <c r="BQ579" s="11">
        <f>IF($AG579,SUMPRODUCT(AW$2:AW579,$AH$2:$AH579)/SUM($AH$2:$AH579),0)</f>
        <v>0</v>
      </c>
      <c r="BR579" s="11">
        <f>IF($AG579,SUMPRODUCT(AX$2:AX579,$AH$2:$AH579)/SUM($AH$2:$AH579),0)</f>
        <v>0</v>
      </c>
      <c r="BS579" s="11">
        <f>IF($AG579,SUMPRODUCT(AY$2:AY579,$AH$2:$AH579)/SUM($AH$2:$AH579),0)</f>
        <v>0</v>
      </c>
      <c r="BT579" s="11">
        <f>IF($AG579,SUMPRODUCT(AZ$2:AZ579,$AH$2:$AH579)/SUM($AH$2:$AH579),0)</f>
        <v>0</v>
      </c>
      <c r="BU579" s="11">
        <f>IF($AG579,SUMPRODUCT(BA$2:BA579,$AH$2:$AH579)/SUM($AH$2:$AH579),0)</f>
        <v>0</v>
      </c>
      <c r="BV579" s="11"/>
      <c r="BW579" s="109" cm="1">
        <f t="array" ref="BW579">IF($AG579,SQRT(SUMPRODUCT($AH$2:$AH579, (AI$2:AI579-BC579)^2)/(SUM($AH$2:$AH579)-1)),0)</f>
        <v>0</v>
      </c>
      <c r="BX579" s="109" cm="1">
        <f t="array" ref="BX579">IF($AG579,SQRT(SUMPRODUCT($AH$2:$AH579, (AJ$2:AJ579-BD579)^2)/(SUM($AH$2:$AH579)-1)),0)</f>
        <v>0</v>
      </c>
      <c r="BY579" s="109" cm="1">
        <f t="array" ref="BY579">IF($AG579,SQRT(SUMPRODUCT($AH$2:$AH579, (AK$2:AK579-BE579)^2)/(SUM($AH$2:$AH579)-1)),0)</f>
        <v>0</v>
      </c>
      <c r="BZ579" s="109" cm="1">
        <f t="array" ref="BZ579">IF($AG579,SQRT(SUMPRODUCT($AH$2:$AH579, (AL$2:AL579-BF579)^2)/(SUM($AH$2:$AH579)-1)),0)</f>
        <v>0</v>
      </c>
      <c r="CA579" s="109" cm="1">
        <f t="array" ref="CA579">IF($AG579,SQRT(SUMPRODUCT($AH$2:$AH579, (AM$2:AM579-BG579)^2)/(SUM($AH$2:$AH579)-1)),0)</f>
        <v>0</v>
      </c>
      <c r="CB579" s="109" cm="1">
        <f t="array" ref="CB579">IF($AG579,SQRT(SUMPRODUCT($AH$2:$AH579, (AN$2:AN579-BH579)^2)/(SUM($AH$2:$AH579)-1)),0)</f>
        <v>0</v>
      </c>
      <c r="CC579" s="109" cm="1">
        <f t="array" ref="CC579">IF($AG579,SQRT(SUMPRODUCT($AH$2:$AH579, (AO$2:AO579-BI579)^2)/(SUM($AH$2:$AH579)-1)),0)</f>
        <v>0</v>
      </c>
      <c r="CD579" s="109" cm="1">
        <f t="array" ref="CD579">IF($AG579,SQRT(SUMPRODUCT($AH$2:$AH579, (AP$2:AP579-BJ579)^2)/(SUM($AH$2:$AH579)-1)),0)</f>
        <v>0</v>
      </c>
      <c r="CE579" s="109" cm="1">
        <f t="array" ref="CE579">IF($AG579,SQRT(SUMPRODUCT($AH$2:$AH579, (AQ$2:AQ579-BK579)^2)/(SUM($AH$2:$AH579)-1)),0)</f>
        <v>0</v>
      </c>
      <c r="CF579" s="109" cm="1">
        <f t="array" ref="CF579">IF($AG579,SQRT(SUMPRODUCT($AH$2:$AH579, (AR$2:AR579-BL579)^2)/(SUM($AH$2:$AH579)-1)),0)</f>
        <v>0</v>
      </c>
      <c r="CG579" s="109" cm="1">
        <f t="array" ref="CG579">IF($AG579,SQRT(SUMPRODUCT($AH$2:$AH579, (AS$2:AS579-BM579)^2)/(SUM($AH$2:$AH579)-1)),0)</f>
        <v>0</v>
      </c>
      <c r="CH579" s="109" cm="1">
        <f t="array" ref="CH579">IF($AG579,SQRT(SUMPRODUCT($AH$2:$AH579, (AT$2:AT579-BN579)^2)/(SUM($AH$2:$AH579)-1)),0)</f>
        <v>0</v>
      </c>
      <c r="CI579" s="109" cm="1">
        <f t="array" ref="CI579">IF($AG579,SQRT(SUMPRODUCT($AH$2:$AH579, (AU$2:AU579-BO579)^2)/(SUM($AH$2:$AH579)-1)),0)</f>
        <v>0</v>
      </c>
      <c r="CJ579" s="109" cm="1">
        <f t="array" ref="CJ579">IF($AG579,SQRT(SUMPRODUCT($AH$2:$AH579, (AV$2:AV579-BP579)^2)/(SUM($AH$2:$AH579)-1)),0)</f>
        <v>0</v>
      </c>
      <c r="CK579" s="109" cm="1">
        <f t="array" ref="CK579">IF($AG579,SQRT(SUMPRODUCT($AH$2:$AH579, (AW$2:AW579-BQ579)^2)/(SUM($AH$2:$AH579)-1)),0)</f>
        <v>0</v>
      </c>
      <c r="CL579" s="109" cm="1">
        <f t="array" ref="CL579">IF($AG579,SQRT(SUMPRODUCT($AH$2:$AH579, (AX$2:AX579-BR579)^2)/(SUM($AH$2:$AH579)-1)),0)</f>
        <v>0</v>
      </c>
      <c r="CM579" s="109" cm="1">
        <f t="array" ref="CM579">IF($AG579,SQRT(SUMPRODUCT($AH$2:$AH579, (AY$2:AY579-BS579)^2)/(SUM($AH$2:$AH579)-1)),0)</f>
        <v>0</v>
      </c>
      <c r="CN579" s="109" cm="1">
        <f t="array" ref="CN579">IF($AG579,SQRT(SUMPRODUCT($AH$2:$AH579, (AZ$2:AZ579-BT579)^2)/(SUM($AH$2:$AH579)-1)),0)</f>
        <v>0</v>
      </c>
      <c r="CO579" s="109" cm="1">
        <f t="array" ref="CO579">IF($AG579,SQRT(SUMPRODUCT($AH$2:$AH579, (BA$2:BA579-BU579)^2)/(SUM($AH$2:$AH579)-1)),0)</f>
        <v>0</v>
      </c>
    </row>
    <row r="580" spans="34:93" x14ac:dyDescent="0.25">
      <c r="AH580" s="99" t="str">
        <f t="shared" si="143"/>
        <v/>
      </c>
      <c r="AI580" s="11">
        <f t="shared" ca="1" si="146"/>
        <v>0</v>
      </c>
      <c r="AJ580" s="11">
        <f t="shared" ca="1" si="146"/>
        <v>0</v>
      </c>
      <c r="AK580" s="11">
        <f t="shared" ca="1" si="146"/>
        <v>0</v>
      </c>
      <c r="AL580" s="11">
        <f t="shared" ca="1" si="146"/>
        <v>0</v>
      </c>
      <c r="AM580" s="11">
        <f t="shared" ca="1" si="146"/>
        <v>0</v>
      </c>
      <c r="AN580" s="11">
        <f t="shared" ca="1" si="146"/>
        <v>0</v>
      </c>
      <c r="AO580" s="11">
        <f t="shared" ca="1" si="146"/>
        <v>0</v>
      </c>
      <c r="AP580" s="11">
        <f t="shared" ca="1" si="146"/>
        <v>0</v>
      </c>
      <c r="AQ580" s="11">
        <f t="shared" ca="1" si="146"/>
        <v>0</v>
      </c>
      <c r="AR580" s="11">
        <f t="shared" ca="1" si="146"/>
        <v>0</v>
      </c>
      <c r="AS580" s="11">
        <f t="shared" ca="1" si="147"/>
        <v>0</v>
      </c>
      <c r="AT580" s="11">
        <f t="shared" ca="1" si="147"/>
        <v>0</v>
      </c>
      <c r="AU580" s="11">
        <f t="shared" ca="1" si="147"/>
        <v>0</v>
      </c>
      <c r="AV580" s="11">
        <f t="shared" ca="1" si="147"/>
        <v>0</v>
      </c>
      <c r="AW580" s="11">
        <f t="shared" ca="1" si="147"/>
        <v>0</v>
      </c>
      <c r="AX580" s="11">
        <f t="shared" ca="1" si="147"/>
        <v>0</v>
      </c>
      <c r="AY580" s="11">
        <f t="shared" ca="1" si="147"/>
        <v>0</v>
      </c>
      <c r="AZ580" s="11">
        <f t="shared" ca="1" si="147"/>
        <v>0</v>
      </c>
      <c r="BA580" s="11">
        <f t="shared" ca="1" si="147"/>
        <v>0</v>
      </c>
      <c r="BB580" s="11"/>
      <c r="BC580" s="11">
        <f>IF($AG580,SUMPRODUCT(AI$2:AI580,$AH$2:$AH580)/SUM($AH$2:$AH580),0)</f>
        <v>0</v>
      </c>
      <c r="BD580" s="11">
        <f>IF($AG580,SUMPRODUCT(AJ$2:AJ580,$AH$2:$AH580)/SUM($AH$2:$AH580),0)</f>
        <v>0</v>
      </c>
      <c r="BE580" s="11">
        <f>IF($AG580,SUMPRODUCT(AK$2:AK580,$AH$2:$AH580)/SUM($AH$2:$AH580),0)</f>
        <v>0</v>
      </c>
      <c r="BF580" s="11">
        <f>IF($AG580,SUMPRODUCT(AL$2:AL580,$AH$2:$AH580)/SUM($AH$2:$AH580),0)</f>
        <v>0</v>
      </c>
      <c r="BG580" s="11">
        <f>IF($AG580,SUMPRODUCT(AM$2:AM580,$AH$2:$AH580)/SUM($AH$2:$AH580),0)</f>
        <v>0</v>
      </c>
      <c r="BH580" s="11">
        <f>IF($AG580,SUMPRODUCT(AN$2:AN580,$AH$2:$AH580)/SUM($AH$2:$AH580),0)</f>
        <v>0</v>
      </c>
      <c r="BI580" s="11">
        <f>IF($AG580,SUMPRODUCT(AO$2:AO580,$AH$2:$AH580)/SUM($AH$2:$AH580),0)</f>
        <v>0</v>
      </c>
      <c r="BJ580" s="11">
        <f>IF($AG580,SUMPRODUCT(AP$2:AP580,$AH$2:$AH580)/SUM($AH$2:$AH580),0)</f>
        <v>0</v>
      </c>
      <c r="BK580" s="11">
        <f>IF($AG580,SUMPRODUCT(AQ$2:AQ580,$AH$2:$AH580)/SUM($AH$2:$AH580),0)</f>
        <v>0</v>
      </c>
      <c r="BL580" s="11">
        <f>IF($AG580,SUMPRODUCT(AR$2:AR580,$AH$2:$AH580)/SUM($AH$2:$AH580),0)</f>
        <v>0</v>
      </c>
      <c r="BM580" s="11">
        <f>IF($AG580,SUMPRODUCT(AS$2:AS580,$AH$2:$AH580)/SUM($AH$2:$AH580),0)</f>
        <v>0</v>
      </c>
      <c r="BN580" s="11">
        <f>IF($AG580,SUMPRODUCT(AT$2:AT580,$AH$2:$AH580)/SUM($AH$2:$AH580),0)</f>
        <v>0</v>
      </c>
      <c r="BO580" s="11">
        <f>IF($AG580,SUMPRODUCT(AU$2:AU580,$AH$2:$AH580)/SUM($AH$2:$AH580),0)</f>
        <v>0</v>
      </c>
      <c r="BP580" s="11">
        <f>IF($AG580,SUMPRODUCT(AV$2:AV580,$AH$2:$AH580)/SUM($AH$2:$AH580),0)</f>
        <v>0</v>
      </c>
      <c r="BQ580" s="11">
        <f>IF($AG580,SUMPRODUCT(AW$2:AW580,$AH$2:$AH580)/SUM($AH$2:$AH580),0)</f>
        <v>0</v>
      </c>
      <c r="BR580" s="11">
        <f>IF($AG580,SUMPRODUCT(AX$2:AX580,$AH$2:$AH580)/SUM($AH$2:$AH580),0)</f>
        <v>0</v>
      </c>
      <c r="BS580" s="11">
        <f>IF($AG580,SUMPRODUCT(AY$2:AY580,$AH$2:$AH580)/SUM($AH$2:$AH580),0)</f>
        <v>0</v>
      </c>
      <c r="BT580" s="11">
        <f>IF($AG580,SUMPRODUCT(AZ$2:AZ580,$AH$2:$AH580)/SUM($AH$2:$AH580),0)</f>
        <v>0</v>
      </c>
      <c r="BU580" s="11">
        <f>IF($AG580,SUMPRODUCT(BA$2:BA580,$AH$2:$AH580)/SUM($AH$2:$AH580),0)</f>
        <v>0</v>
      </c>
      <c r="BV580" s="11"/>
      <c r="BW580" s="109" cm="1">
        <f t="array" ref="BW580">IF($AG580,SQRT(SUMPRODUCT($AH$2:$AH580, (AI$2:AI580-BC580)^2)/(SUM($AH$2:$AH580)-1)),0)</f>
        <v>0</v>
      </c>
      <c r="BX580" s="109" cm="1">
        <f t="array" ref="BX580">IF($AG580,SQRT(SUMPRODUCT($AH$2:$AH580, (AJ$2:AJ580-BD580)^2)/(SUM($AH$2:$AH580)-1)),0)</f>
        <v>0</v>
      </c>
      <c r="BY580" s="109" cm="1">
        <f t="array" ref="BY580">IF($AG580,SQRT(SUMPRODUCT($AH$2:$AH580, (AK$2:AK580-BE580)^2)/(SUM($AH$2:$AH580)-1)),0)</f>
        <v>0</v>
      </c>
      <c r="BZ580" s="109" cm="1">
        <f t="array" ref="BZ580">IF($AG580,SQRT(SUMPRODUCT($AH$2:$AH580, (AL$2:AL580-BF580)^2)/(SUM($AH$2:$AH580)-1)),0)</f>
        <v>0</v>
      </c>
      <c r="CA580" s="109" cm="1">
        <f t="array" ref="CA580">IF($AG580,SQRT(SUMPRODUCT($AH$2:$AH580, (AM$2:AM580-BG580)^2)/(SUM($AH$2:$AH580)-1)),0)</f>
        <v>0</v>
      </c>
      <c r="CB580" s="109" cm="1">
        <f t="array" ref="CB580">IF($AG580,SQRT(SUMPRODUCT($AH$2:$AH580, (AN$2:AN580-BH580)^2)/(SUM($AH$2:$AH580)-1)),0)</f>
        <v>0</v>
      </c>
      <c r="CC580" s="109" cm="1">
        <f t="array" ref="CC580">IF($AG580,SQRT(SUMPRODUCT($AH$2:$AH580, (AO$2:AO580-BI580)^2)/(SUM($AH$2:$AH580)-1)),0)</f>
        <v>0</v>
      </c>
      <c r="CD580" s="109" cm="1">
        <f t="array" ref="CD580">IF($AG580,SQRT(SUMPRODUCT($AH$2:$AH580, (AP$2:AP580-BJ580)^2)/(SUM($AH$2:$AH580)-1)),0)</f>
        <v>0</v>
      </c>
      <c r="CE580" s="109" cm="1">
        <f t="array" ref="CE580">IF($AG580,SQRT(SUMPRODUCT($AH$2:$AH580, (AQ$2:AQ580-BK580)^2)/(SUM($AH$2:$AH580)-1)),0)</f>
        <v>0</v>
      </c>
      <c r="CF580" s="109" cm="1">
        <f t="array" ref="CF580">IF($AG580,SQRT(SUMPRODUCT($AH$2:$AH580, (AR$2:AR580-BL580)^2)/(SUM($AH$2:$AH580)-1)),0)</f>
        <v>0</v>
      </c>
      <c r="CG580" s="109" cm="1">
        <f t="array" ref="CG580">IF($AG580,SQRT(SUMPRODUCT($AH$2:$AH580, (AS$2:AS580-BM580)^2)/(SUM($AH$2:$AH580)-1)),0)</f>
        <v>0</v>
      </c>
      <c r="CH580" s="109" cm="1">
        <f t="array" ref="CH580">IF($AG580,SQRT(SUMPRODUCT($AH$2:$AH580, (AT$2:AT580-BN580)^2)/(SUM($AH$2:$AH580)-1)),0)</f>
        <v>0</v>
      </c>
      <c r="CI580" s="109" cm="1">
        <f t="array" ref="CI580">IF($AG580,SQRT(SUMPRODUCT($AH$2:$AH580, (AU$2:AU580-BO580)^2)/(SUM($AH$2:$AH580)-1)),0)</f>
        <v>0</v>
      </c>
      <c r="CJ580" s="109" cm="1">
        <f t="array" ref="CJ580">IF($AG580,SQRT(SUMPRODUCT($AH$2:$AH580, (AV$2:AV580-BP580)^2)/(SUM($AH$2:$AH580)-1)),0)</f>
        <v>0</v>
      </c>
      <c r="CK580" s="109" cm="1">
        <f t="array" ref="CK580">IF($AG580,SQRT(SUMPRODUCT($AH$2:$AH580, (AW$2:AW580-BQ580)^2)/(SUM($AH$2:$AH580)-1)),0)</f>
        <v>0</v>
      </c>
      <c r="CL580" s="109" cm="1">
        <f t="array" ref="CL580">IF($AG580,SQRT(SUMPRODUCT($AH$2:$AH580, (AX$2:AX580-BR580)^2)/(SUM($AH$2:$AH580)-1)),0)</f>
        <v>0</v>
      </c>
      <c r="CM580" s="109" cm="1">
        <f t="array" ref="CM580">IF($AG580,SQRT(SUMPRODUCT($AH$2:$AH580, (AY$2:AY580-BS580)^2)/(SUM($AH$2:$AH580)-1)),0)</f>
        <v>0</v>
      </c>
      <c r="CN580" s="109" cm="1">
        <f t="array" ref="CN580">IF($AG580,SQRT(SUMPRODUCT($AH$2:$AH580, (AZ$2:AZ580-BT580)^2)/(SUM($AH$2:$AH580)-1)),0)</f>
        <v>0</v>
      </c>
      <c r="CO580" s="109" cm="1">
        <f t="array" ref="CO580">IF($AG580,SQRT(SUMPRODUCT($AH$2:$AH580, (BA$2:BA580-BU580)^2)/(SUM($AH$2:$AH580)-1)),0)</f>
        <v>0</v>
      </c>
    </row>
    <row r="581" spans="34:93" x14ac:dyDescent="0.25">
      <c r="AH581" s="99" t="str">
        <f t="shared" si="143"/>
        <v/>
      </c>
      <c r="AI581" s="11">
        <f t="shared" ca="1" si="146"/>
        <v>0</v>
      </c>
      <c r="AJ581" s="11">
        <f t="shared" ca="1" si="146"/>
        <v>0</v>
      </c>
      <c r="AK581" s="11">
        <f t="shared" ca="1" si="146"/>
        <v>0</v>
      </c>
      <c r="AL581" s="11">
        <f t="shared" ca="1" si="146"/>
        <v>0</v>
      </c>
      <c r="AM581" s="11">
        <f t="shared" ca="1" si="146"/>
        <v>0</v>
      </c>
      <c r="AN581" s="11">
        <f t="shared" ca="1" si="146"/>
        <v>0</v>
      </c>
      <c r="AO581" s="11">
        <f t="shared" ca="1" si="146"/>
        <v>0</v>
      </c>
      <c r="AP581" s="11">
        <f t="shared" ca="1" si="146"/>
        <v>0</v>
      </c>
      <c r="AQ581" s="11">
        <f t="shared" ca="1" si="146"/>
        <v>0</v>
      </c>
      <c r="AR581" s="11">
        <f t="shared" ca="1" si="146"/>
        <v>0</v>
      </c>
      <c r="AS581" s="11">
        <f t="shared" ca="1" si="147"/>
        <v>0</v>
      </c>
      <c r="AT581" s="11">
        <f t="shared" ca="1" si="147"/>
        <v>0</v>
      </c>
      <c r="AU581" s="11">
        <f t="shared" ca="1" si="147"/>
        <v>0</v>
      </c>
      <c r="AV581" s="11">
        <f t="shared" ca="1" si="147"/>
        <v>0</v>
      </c>
      <c r="AW581" s="11">
        <f t="shared" ca="1" si="147"/>
        <v>0</v>
      </c>
      <c r="AX581" s="11">
        <f t="shared" ca="1" si="147"/>
        <v>0</v>
      </c>
      <c r="AY581" s="11">
        <f t="shared" ca="1" si="147"/>
        <v>0</v>
      </c>
      <c r="AZ581" s="11">
        <f t="shared" ca="1" si="147"/>
        <v>0</v>
      </c>
      <c r="BA581" s="11">
        <f t="shared" ca="1" si="147"/>
        <v>0</v>
      </c>
      <c r="BB581" s="11"/>
      <c r="BC581" s="11">
        <f>IF($AG581,SUMPRODUCT(AI$2:AI581,$AH$2:$AH581)/SUM($AH$2:$AH581),0)</f>
        <v>0</v>
      </c>
      <c r="BD581" s="11">
        <f>IF($AG581,SUMPRODUCT(AJ$2:AJ581,$AH$2:$AH581)/SUM($AH$2:$AH581),0)</f>
        <v>0</v>
      </c>
      <c r="BE581" s="11">
        <f>IF($AG581,SUMPRODUCT(AK$2:AK581,$AH$2:$AH581)/SUM($AH$2:$AH581),0)</f>
        <v>0</v>
      </c>
      <c r="BF581" s="11">
        <f>IF($AG581,SUMPRODUCT(AL$2:AL581,$AH$2:$AH581)/SUM($AH$2:$AH581),0)</f>
        <v>0</v>
      </c>
      <c r="BG581" s="11">
        <f>IF($AG581,SUMPRODUCT(AM$2:AM581,$AH$2:$AH581)/SUM($AH$2:$AH581),0)</f>
        <v>0</v>
      </c>
      <c r="BH581" s="11">
        <f>IF($AG581,SUMPRODUCT(AN$2:AN581,$AH$2:$AH581)/SUM($AH$2:$AH581),0)</f>
        <v>0</v>
      </c>
      <c r="BI581" s="11">
        <f>IF($AG581,SUMPRODUCT(AO$2:AO581,$AH$2:$AH581)/SUM($AH$2:$AH581),0)</f>
        <v>0</v>
      </c>
      <c r="BJ581" s="11">
        <f>IF($AG581,SUMPRODUCT(AP$2:AP581,$AH$2:$AH581)/SUM($AH$2:$AH581),0)</f>
        <v>0</v>
      </c>
      <c r="BK581" s="11">
        <f>IF($AG581,SUMPRODUCT(AQ$2:AQ581,$AH$2:$AH581)/SUM($AH$2:$AH581),0)</f>
        <v>0</v>
      </c>
      <c r="BL581" s="11">
        <f>IF($AG581,SUMPRODUCT(AR$2:AR581,$AH$2:$AH581)/SUM($AH$2:$AH581),0)</f>
        <v>0</v>
      </c>
      <c r="BM581" s="11">
        <f>IF($AG581,SUMPRODUCT(AS$2:AS581,$AH$2:$AH581)/SUM($AH$2:$AH581),0)</f>
        <v>0</v>
      </c>
      <c r="BN581" s="11">
        <f>IF($AG581,SUMPRODUCT(AT$2:AT581,$AH$2:$AH581)/SUM($AH$2:$AH581),0)</f>
        <v>0</v>
      </c>
      <c r="BO581" s="11">
        <f>IF($AG581,SUMPRODUCT(AU$2:AU581,$AH$2:$AH581)/SUM($AH$2:$AH581),0)</f>
        <v>0</v>
      </c>
      <c r="BP581" s="11">
        <f>IF($AG581,SUMPRODUCT(AV$2:AV581,$AH$2:$AH581)/SUM($AH$2:$AH581),0)</f>
        <v>0</v>
      </c>
      <c r="BQ581" s="11">
        <f>IF($AG581,SUMPRODUCT(AW$2:AW581,$AH$2:$AH581)/SUM($AH$2:$AH581),0)</f>
        <v>0</v>
      </c>
      <c r="BR581" s="11">
        <f>IF($AG581,SUMPRODUCT(AX$2:AX581,$AH$2:$AH581)/SUM($AH$2:$AH581),0)</f>
        <v>0</v>
      </c>
      <c r="BS581" s="11">
        <f>IF($AG581,SUMPRODUCT(AY$2:AY581,$AH$2:$AH581)/SUM($AH$2:$AH581),0)</f>
        <v>0</v>
      </c>
      <c r="BT581" s="11">
        <f>IF($AG581,SUMPRODUCT(AZ$2:AZ581,$AH$2:$AH581)/SUM($AH$2:$AH581),0)</f>
        <v>0</v>
      </c>
      <c r="BU581" s="11">
        <f>IF($AG581,SUMPRODUCT(BA$2:BA581,$AH$2:$AH581)/SUM($AH$2:$AH581),0)</f>
        <v>0</v>
      </c>
      <c r="BV581" s="11"/>
      <c r="BW581" s="109" cm="1">
        <f t="array" ref="BW581">IF($AG581,SQRT(SUMPRODUCT($AH$2:$AH581, (AI$2:AI581-BC581)^2)/(SUM($AH$2:$AH581)-1)),0)</f>
        <v>0</v>
      </c>
      <c r="BX581" s="109" cm="1">
        <f t="array" ref="BX581">IF($AG581,SQRT(SUMPRODUCT($AH$2:$AH581, (AJ$2:AJ581-BD581)^2)/(SUM($AH$2:$AH581)-1)),0)</f>
        <v>0</v>
      </c>
      <c r="BY581" s="109" cm="1">
        <f t="array" ref="BY581">IF($AG581,SQRT(SUMPRODUCT($AH$2:$AH581, (AK$2:AK581-BE581)^2)/(SUM($AH$2:$AH581)-1)),0)</f>
        <v>0</v>
      </c>
      <c r="BZ581" s="109" cm="1">
        <f t="array" ref="BZ581">IF($AG581,SQRT(SUMPRODUCT($AH$2:$AH581, (AL$2:AL581-BF581)^2)/(SUM($AH$2:$AH581)-1)),0)</f>
        <v>0</v>
      </c>
      <c r="CA581" s="109" cm="1">
        <f t="array" ref="CA581">IF($AG581,SQRT(SUMPRODUCT($AH$2:$AH581, (AM$2:AM581-BG581)^2)/(SUM($AH$2:$AH581)-1)),0)</f>
        <v>0</v>
      </c>
      <c r="CB581" s="109" cm="1">
        <f t="array" ref="CB581">IF($AG581,SQRT(SUMPRODUCT($AH$2:$AH581, (AN$2:AN581-BH581)^2)/(SUM($AH$2:$AH581)-1)),0)</f>
        <v>0</v>
      </c>
      <c r="CC581" s="109" cm="1">
        <f t="array" ref="CC581">IF($AG581,SQRT(SUMPRODUCT($AH$2:$AH581, (AO$2:AO581-BI581)^2)/(SUM($AH$2:$AH581)-1)),0)</f>
        <v>0</v>
      </c>
      <c r="CD581" s="109" cm="1">
        <f t="array" ref="CD581">IF($AG581,SQRT(SUMPRODUCT($AH$2:$AH581, (AP$2:AP581-BJ581)^2)/(SUM($AH$2:$AH581)-1)),0)</f>
        <v>0</v>
      </c>
      <c r="CE581" s="109" cm="1">
        <f t="array" ref="CE581">IF($AG581,SQRT(SUMPRODUCT($AH$2:$AH581, (AQ$2:AQ581-BK581)^2)/(SUM($AH$2:$AH581)-1)),0)</f>
        <v>0</v>
      </c>
      <c r="CF581" s="109" cm="1">
        <f t="array" ref="CF581">IF($AG581,SQRT(SUMPRODUCT($AH$2:$AH581, (AR$2:AR581-BL581)^2)/(SUM($AH$2:$AH581)-1)),0)</f>
        <v>0</v>
      </c>
      <c r="CG581" s="109" cm="1">
        <f t="array" ref="CG581">IF($AG581,SQRT(SUMPRODUCT($AH$2:$AH581, (AS$2:AS581-BM581)^2)/(SUM($AH$2:$AH581)-1)),0)</f>
        <v>0</v>
      </c>
      <c r="CH581" s="109" cm="1">
        <f t="array" ref="CH581">IF($AG581,SQRT(SUMPRODUCT($AH$2:$AH581, (AT$2:AT581-BN581)^2)/(SUM($AH$2:$AH581)-1)),0)</f>
        <v>0</v>
      </c>
      <c r="CI581" s="109" cm="1">
        <f t="array" ref="CI581">IF($AG581,SQRT(SUMPRODUCT($AH$2:$AH581, (AU$2:AU581-BO581)^2)/(SUM($AH$2:$AH581)-1)),0)</f>
        <v>0</v>
      </c>
      <c r="CJ581" s="109" cm="1">
        <f t="array" ref="CJ581">IF($AG581,SQRT(SUMPRODUCT($AH$2:$AH581, (AV$2:AV581-BP581)^2)/(SUM($AH$2:$AH581)-1)),0)</f>
        <v>0</v>
      </c>
      <c r="CK581" s="109" cm="1">
        <f t="array" ref="CK581">IF($AG581,SQRT(SUMPRODUCT($AH$2:$AH581, (AW$2:AW581-BQ581)^2)/(SUM($AH$2:$AH581)-1)),0)</f>
        <v>0</v>
      </c>
      <c r="CL581" s="109" cm="1">
        <f t="array" ref="CL581">IF($AG581,SQRT(SUMPRODUCT($AH$2:$AH581, (AX$2:AX581-BR581)^2)/(SUM($AH$2:$AH581)-1)),0)</f>
        <v>0</v>
      </c>
      <c r="CM581" s="109" cm="1">
        <f t="array" ref="CM581">IF($AG581,SQRT(SUMPRODUCT($AH$2:$AH581, (AY$2:AY581-BS581)^2)/(SUM($AH$2:$AH581)-1)),0)</f>
        <v>0</v>
      </c>
      <c r="CN581" s="109" cm="1">
        <f t="array" ref="CN581">IF($AG581,SQRT(SUMPRODUCT($AH$2:$AH581, (AZ$2:AZ581-BT581)^2)/(SUM($AH$2:$AH581)-1)),0)</f>
        <v>0</v>
      </c>
      <c r="CO581" s="109" cm="1">
        <f t="array" ref="CO581">IF($AG581,SQRT(SUMPRODUCT($AH$2:$AH581, (BA$2:BA581-BU581)^2)/(SUM($AH$2:$AH581)-1)),0)</f>
        <v>0</v>
      </c>
    </row>
    <row r="582" spans="34:93" x14ac:dyDescent="0.25">
      <c r="AH582" s="99" t="str">
        <f t="shared" si="143"/>
        <v/>
      </c>
      <c r="AI582" s="11">
        <f t="shared" ref="AI582:AR591" ca="1" si="148">IF(AI$1&lt;&gt;0,SUMIFS(INDIRECT(AI$1), Fecha,$AG582),0)</f>
        <v>0</v>
      </c>
      <c r="AJ582" s="11">
        <f t="shared" ca="1" si="148"/>
        <v>0</v>
      </c>
      <c r="AK582" s="11">
        <f t="shared" ca="1" si="148"/>
        <v>0</v>
      </c>
      <c r="AL582" s="11">
        <f t="shared" ca="1" si="148"/>
        <v>0</v>
      </c>
      <c r="AM582" s="11">
        <f t="shared" ca="1" si="148"/>
        <v>0</v>
      </c>
      <c r="AN582" s="11">
        <f t="shared" ca="1" si="148"/>
        <v>0</v>
      </c>
      <c r="AO582" s="11">
        <f t="shared" ca="1" si="148"/>
        <v>0</v>
      </c>
      <c r="AP582" s="11">
        <f t="shared" ca="1" si="148"/>
        <v>0</v>
      </c>
      <c r="AQ582" s="11">
        <f t="shared" ca="1" si="148"/>
        <v>0</v>
      </c>
      <c r="AR582" s="11">
        <f t="shared" ca="1" si="148"/>
        <v>0</v>
      </c>
      <c r="AS582" s="11">
        <f t="shared" ref="AS582:BA591" ca="1" si="149">IF(AS$1&lt;&gt;0,SUMIFS(INDIRECT(AS$1), Fecha,$AG582),0)</f>
        <v>0</v>
      </c>
      <c r="AT582" s="11">
        <f t="shared" ca="1" si="149"/>
        <v>0</v>
      </c>
      <c r="AU582" s="11">
        <f t="shared" ca="1" si="149"/>
        <v>0</v>
      </c>
      <c r="AV582" s="11">
        <f t="shared" ca="1" si="149"/>
        <v>0</v>
      </c>
      <c r="AW582" s="11">
        <f t="shared" ca="1" si="149"/>
        <v>0</v>
      </c>
      <c r="AX582" s="11">
        <f t="shared" ca="1" si="149"/>
        <v>0</v>
      </c>
      <c r="AY582" s="11">
        <f t="shared" ca="1" si="149"/>
        <v>0</v>
      </c>
      <c r="AZ582" s="11">
        <f t="shared" ca="1" si="149"/>
        <v>0</v>
      </c>
      <c r="BA582" s="11">
        <f t="shared" ca="1" si="149"/>
        <v>0</v>
      </c>
      <c r="BB582" s="11"/>
      <c r="BC582" s="11">
        <f>IF($AG582,SUMPRODUCT(AI$2:AI582,$AH$2:$AH582)/SUM($AH$2:$AH582),0)</f>
        <v>0</v>
      </c>
      <c r="BD582" s="11">
        <f>IF($AG582,SUMPRODUCT(AJ$2:AJ582,$AH$2:$AH582)/SUM($AH$2:$AH582),0)</f>
        <v>0</v>
      </c>
      <c r="BE582" s="11">
        <f>IF($AG582,SUMPRODUCT(AK$2:AK582,$AH$2:$AH582)/SUM($AH$2:$AH582),0)</f>
        <v>0</v>
      </c>
      <c r="BF582" s="11">
        <f>IF($AG582,SUMPRODUCT(AL$2:AL582,$AH$2:$AH582)/SUM($AH$2:$AH582),0)</f>
        <v>0</v>
      </c>
      <c r="BG582" s="11">
        <f>IF($AG582,SUMPRODUCT(AM$2:AM582,$AH$2:$AH582)/SUM($AH$2:$AH582),0)</f>
        <v>0</v>
      </c>
      <c r="BH582" s="11">
        <f>IF($AG582,SUMPRODUCT(AN$2:AN582,$AH$2:$AH582)/SUM($AH$2:$AH582),0)</f>
        <v>0</v>
      </c>
      <c r="BI582" s="11">
        <f>IF($AG582,SUMPRODUCT(AO$2:AO582,$AH$2:$AH582)/SUM($AH$2:$AH582),0)</f>
        <v>0</v>
      </c>
      <c r="BJ582" s="11">
        <f>IF($AG582,SUMPRODUCT(AP$2:AP582,$AH$2:$AH582)/SUM($AH$2:$AH582),0)</f>
        <v>0</v>
      </c>
      <c r="BK582" s="11">
        <f>IF($AG582,SUMPRODUCT(AQ$2:AQ582,$AH$2:$AH582)/SUM($AH$2:$AH582),0)</f>
        <v>0</v>
      </c>
      <c r="BL582" s="11">
        <f>IF($AG582,SUMPRODUCT(AR$2:AR582,$AH$2:$AH582)/SUM($AH$2:$AH582),0)</f>
        <v>0</v>
      </c>
      <c r="BM582" s="11">
        <f>IF($AG582,SUMPRODUCT(AS$2:AS582,$AH$2:$AH582)/SUM($AH$2:$AH582),0)</f>
        <v>0</v>
      </c>
      <c r="BN582" s="11">
        <f>IF($AG582,SUMPRODUCT(AT$2:AT582,$AH$2:$AH582)/SUM($AH$2:$AH582),0)</f>
        <v>0</v>
      </c>
      <c r="BO582" s="11">
        <f>IF($AG582,SUMPRODUCT(AU$2:AU582,$AH$2:$AH582)/SUM($AH$2:$AH582),0)</f>
        <v>0</v>
      </c>
      <c r="BP582" s="11">
        <f>IF($AG582,SUMPRODUCT(AV$2:AV582,$AH$2:$AH582)/SUM($AH$2:$AH582),0)</f>
        <v>0</v>
      </c>
      <c r="BQ582" s="11">
        <f>IF($AG582,SUMPRODUCT(AW$2:AW582,$AH$2:$AH582)/SUM($AH$2:$AH582),0)</f>
        <v>0</v>
      </c>
      <c r="BR582" s="11">
        <f>IF($AG582,SUMPRODUCT(AX$2:AX582,$AH$2:$AH582)/SUM($AH$2:$AH582),0)</f>
        <v>0</v>
      </c>
      <c r="BS582" s="11">
        <f>IF($AG582,SUMPRODUCT(AY$2:AY582,$AH$2:$AH582)/SUM($AH$2:$AH582),0)</f>
        <v>0</v>
      </c>
      <c r="BT582" s="11">
        <f>IF($AG582,SUMPRODUCT(AZ$2:AZ582,$AH$2:$AH582)/SUM($AH$2:$AH582),0)</f>
        <v>0</v>
      </c>
      <c r="BU582" s="11">
        <f>IF($AG582,SUMPRODUCT(BA$2:BA582,$AH$2:$AH582)/SUM($AH$2:$AH582),0)</f>
        <v>0</v>
      </c>
      <c r="BV582" s="11"/>
      <c r="BW582" s="109" cm="1">
        <f t="array" ref="BW582">IF($AG582,SQRT(SUMPRODUCT($AH$2:$AH582, (AI$2:AI582-BC582)^2)/(SUM($AH$2:$AH582)-1)),0)</f>
        <v>0</v>
      </c>
      <c r="BX582" s="109" cm="1">
        <f t="array" ref="BX582">IF($AG582,SQRT(SUMPRODUCT($AH$2:$AH582, (AJ$2:AJ582-BD582)^2)/(SUM($AH$2:$AH582)-1)),0)</f>
        <v>0</v>
      </c>
      <c r="BY582" s="109" cm="1">
        <f t="array" ref="BY582">IF($AG582,SQRT(SUMPRODUCT($AH$2:$AH582, (AK$2:AK582-BE582)^2)/(SUM($AH$2:$AH582)-1)),0)</f>
        <v>0</v>
      </c>
      <c r="BZ582" s="109" cm="1">
        <f t="array" ref="BZ582">IF($AG582,SQRT(SUMPRODUCT($AH$2:$AH582, (AL$2:AL582-BF582)^2)/(SUM($AH$2:$AH582)-1)),0)</f>
        <v>0</v>
      </c>
      <c r="CA582" s="109" cm="1">
        <f t="array" ref="CA582">IF($AG582,SQRT(SUMPRODUCT($AH$2:$AH582, (AM$2:AM582-BG582)^2)/(SUM($AH$2:$AH582)-1)),0)</f>
        <v>0</v>
      </c>
      <c r="CB582" s="109" cm="1">
        <f t="array" ref="CB582">IF($AG582,SQRT(SUMPRODUCT($AH$2:$AH582, (AN$2:AN582-BH582)^2)/(SUM($AH$2:$AH582)-1)),0)</f>
        <v>0</v>
      </c>
      <c r="CC582" s="109" cm="1">
        <f t="array" ref="CC582">IF($AG582,SQRT(SUMPRODUCT($AH$2:$AH582, (AO$2:AO582-BI582)^2)/(SUM($AH$2:$AH582)-1)),0)</f>
        <v>0</v>
      </c>
      <c r="CD582" s="109" cm="1">
        <f t="array" ref="CD582">IF($AG582,SQRT(SUMPRODUCT($AH$2:$AH582, (AP$2:AP582-BJ582)^2)/(SUM($AH$2:$AH582)-1)),0)</f>
        <v>0</v>
      </c>
      <c r="CE582" s="109" cm="1">
        <f t="array" ref="CE582">IF($AG582,SQRT(SUMPRODUCT($AH$2:$AH582, (AQ$2:AQ582-BK582)^2)/(SUM($AH$2:$AH582)-1)),0)</f>
        <v>0</v>
      </c>
      <c r="CF582" s="109" cm="1">
        <f t="array" ref="CF582">IF($AG582,SQRT(SUMPRODUCT($AH$2:$AH582, (AR$2:AR582-BL582)^2)/(SUM($AH$2:$AH582)-1)),0)</f>
        <v>0</v>
      </c>
      <c r="CG582" s="109" cm="1">
        <f t="array" ref="CG582">IF($AG582,SQRT(SUMPRODUCT($AH$2:$AH582, (AS$2:AS582-BM582)^2)/(SUM($AH$2:$AH582)-1)),0)</f>
        <v>0</v>
      </c>
      <c r="CH582" s="109" cm="1">
        <f t="array" ref="CH582">IF($AG582,SQRT(SUMPRODUCT($AH$2:$AH582, (AT$2:AT582-BN582)^2)/(SUM($AH$2:$AH582)-1)),0)</f>
        <v>0</v>
      </c>
      <c r="CI582" s="109" cm="1">
        <f t="array" ref="CI582">IF($AG582,SQRT(SUMPRODUCT($AH$2:$AH582, (AU$2:AU582-BO582)^2)/(SUM($AH$2:$AH582)-1)),0)</f>
        <v>0</v>
      </c>
      <c r="CJ582" s="109" cm="1">
        <f t="array" ref="CJ582">IF($AG582,SQRT(SUMPRODUCT($AH$2:$AH582, (AV$2:AV582-BP582)^2)/(SUM($AH$2:$AH582)-1)),0)</f>
        <v>0</v>
      </c>
      <c r="CK582" s="109" cm="1">
        <f t="array" ref="CK582">IF($AG582,SQRT(SUMPRODUCT($AH$2:$AH582, (AW$2:AW582-BQ582)^2)/(SUM($AH$2:$AH582)-1)),0)</f>
        <v>0</v>
      </c>
      <c r="CL582" s="109" cm="1">
        <f t="array" ref="CL582">IF($AG582,SQRT(SUMPRODUCT($AH$2:$AH582, (AX$2:AX582-BR582)^2)/(SUM($AH$2:$AH582)-1)),0)</f>
        <v>0</v>
      </c>
      <c r="CM582" s="109" cm="1">
        <f t="array" ref="CM582">IF($AG582,SQRT(SUMPRODUCT($AH$2:$AH582, (AY$2:AY582-BS582)^2)/(SUM($AH$2:$AH582)-1)),0)</f>
        <v>0</v>
      </c>
      <c r="CN582" s="109" cm="1">
        <f t="array" ref="CN582">IF($AG582,SQRT(SUMPRODUCT($AH$2:$AH582, (AZ$2:AZ582-BT582)^2)/(SUM($AH$2:$AH582)-1)),0)</f>
        <v>0</v>
      </c>
      <c r="CO582" s="109" cm="1">
        <f t="array" ref="CO582">IF($AG582,SQRT(SUMPRODUCT($AH$2:$AH582, (BA$2:BA582-BU582)^2)/(SUM($AH$2:$AH582)-1)),0)</f>
        <v>0</v>
      </c>
    </row>
    <row r="583" spans="34:93" x14ac:dyDescent="0.25">
      <c r="AH583" s="99" t="str">
        <f t="shared" si="143"/>
        <v/>
      </c>
      <c r="AI583" s="11">
        <f t="shared" ca="1" si="148"/>
        <v>0</v>
      </c>
      <c r="AJ583" s="11">
        <f t="shared" ca="1" si="148"/>
        <v>0</v>
      </c>
      <c r="AK583" s="11">
        <f t="shared" ca="1" si="148"/>
        <v>0</v>
      </c>
      <c r="AL583" s="11">
        <f t="shared" ca="1" si="148"/>
        <v>0</v>
      </c>
      <c r="AM583" s="11">
        <f t="shared" ca="1" si="148"/>
        <v>0</v>
      </c>
      <c r="AN583" s="11">
        <f t="shared" ca="1" si="148"/>
        <v>0</v>
      </c>
      <c r="AO583" s="11">
        <f t="shared" ca="1" si="148"/>
        <v>0</v>
      </c>
      <c r="AP583" s="11">
        <f t="shared" ca="1" si="148"/>
        <v>0</v>
      </c>
      <c r="AQ583" s="11">
        <f t="shared" ca="1" si="148"/>
        <v>0</v>
      </c>
      <c r="AR583" s="11">
        <f t="shared" ca="1" si="148"/>
        <v>0</v>
      </c>
      <c r="AS583" s="11">
        <f t="shared" ca="1" si="149"/>
        <v>0</v>
      </c>
      <c r="AT583" s="11">
        <f t="shared" ca="1" si="149"/>
        <v>0</v>
      </c>
      <c r="AU583" s="11">
        <f t="shared" ca="1" si="149"/>
        <v>0</v>
      </c>
      <c r="AV583" s="11">
        <f t="shared" ca="1" si="149"/>
        <v>0</v>
      </c>
      <c r="AW583" s="11">
        <f t="shared" ca="1" si="149"/>
        <v>0</v>
      </c>
      <c r="AX583" s="11">
        <f t="shared" ca="1" si="149"/>
        <v>0</v>
      </c>
      <c r="AY583" s="11">
        <f t="shared" ca="1" si="149"/>
        <v>0</v>
      </c>
      <c r="AZ583" s="11">
        <f t="shared" ca="1" si="149"/>
        <v>0</v>
      </c>
      <c r="BA583" s="11">
        <f t="shared" ca="1" si="149"/>
        <v>0</v>
      </c>
      <c r="BB583" s="11"/>
      <c r="BC583" s="11">
        <f>IF($AG583,SUMPRODUCT(AI$2:AI583,$AH$2:$AH583)/SUM($AH$2:$AH583),0)</f>
        <v>0</v>
      </c>
      <c r="BD583" s="11">
        <f>IF($AG583,SUMPRODUCT(AJ$2:AJ583,$AH$2:$AH583)/SUM($AH$2:$AH583),0)</f>
        <v>0</v>
      </c>
      <c r="BE583" s="11">
        <f>IF($AG583,SUMPRODUCT(AK$2:AK583,$AH$2:$AH583)/SUM($AH$2:$AH583),0)</f>
        <v>0</v>
      </c>
      <c r="BF583" s="11">
        <f>IF($AG583,SUMPRODUCT(AL$2:AL583,$AH$2:$AH583)/SUM($AH$2:$AH583),0)</f>
        <v>0</v>
      </c>
      <c r="BG583" s="11">
        <f>IF($AG583,SUMPRODUCT(AM$2:AM583,$AH$2:$AH583)/SUM($AH$2:$AH583),0)</f>
        <v>0</v>
      </c>
      <c r="BH583" s="11">
        <f>IF($AG583,SUMPRODUCT(AN$2:AN583,$AH$2:$AH583)/SUM($AH$2:$AH583),0)</f>
        <v>0</v>
      </c>
      <c r="BI583" s="11">
        <f>IF($AG583,SUMPRODUCT(AO$2:AO583,$AH$2:$AH583)/SUM($AH$2:$AH583),0)</f>
        <v>0</v>
      </c>
      <c r="BJ583" s="11">
        <f>IF($AG583,SUMPRODUCT(AP$2:AP583,$AH$2:$AH583)/SUM($AH$2:$AH583),0)</f>
        <v>0</v>
      </c>
      <c r="BK583" s="11">
        <f>IF($AG583,SUMPRODUCT(AQ$2:AQ583,$AH$2:$AH583)/SUM($AH$2:$AH583),0)</f>
        <v>0</v>
      </c>
      <c r="BL583" s="11">
        <f>IF($AG583,SUMPRODUCT(AR$2:AR583,$AH$2:$AH583)/SUM($AH$2:$AH583),0)</f>
        <v>0</v>
      </c>
      <c r="BM583" s="11">
        <f>IF($AG583,SUMPRODUCT(AS$2:AS583,$AH$2:$AH583)/SUM($AH$2:$AH583),0)</f>
        <v>0</v>
      </c>
      <c r="BN583" s="11">
        <f>IF($AG583,SUMPRODUCT(AT$2:AT583,$AH$2:$AH583)/SUM($AH$2:$AH583),0)</f>
        <v>0</v>
      </c>
      <c r="BO583" s="11">
        <f>IF($AG583,SUMPRODUCT(AU$2:AU583,$AH$2:$AH583)/SUM($AH$2:$AH583),0)</f>
        <v>0</v>
      </c>
      <c r="BP583" s="11">
        <f>IF($AG583,SUMPRODUCT(AV$2:AV583,$AH$2:$AH583)/SUM($AH$2:$AH583),0)</f>
        <v>0</v>
      </c>
      <c r="BQ583" s="11">
        <f>IF($AG583,SUMPRODUCT(AW$2:AW583,$AH$2:$AH583)/SUM($AH$2:$AH583),0)</f>
        <v>0</v>
      </c>
      <c r="BR583" s="11">
        <f>IF($AG583,SUMPRODUCT(AX$2:AX583,$AH$2:$AH583)/SUM($AH$2:$AH583),0)</f>
        <v>0</v>
      </c>
      <c r="BS583" s="11">
        <f>IF($AG583,SUMPRODUCT(AY$2:AY583,$AH$2:$AH583)/SUM($AH$2:$AH583),0)</f>
        <v>0</v>
      </c>
      <c r="BT583" s="11">
        <f>IF($AG583,SUMPRODUCT(AZ$2:AZ583,$AH$2:$AH583)/SUM($AH$2:$AH583),0)</f>
        <v>0</v>
      </c>
      <c r="BU583" s="11">
        <f>IF($AG583,SUMPRODUCT(BA$2:BA583,$AH$2:$AH583)/SUM($AH$2:$AH583),0)</f>
        <v>0</v>
      </c>
      <c r="BV583" s="11"/>
      <c r="BW583" s="109" cm="1">
        <f t="array" ref="BW583">IF($AG583,SQRT(SUMPRODUCT($AH$2:$AH583, (AI$2:AI583-BC583)^2)/(SUM($AH$2:$AH583)-1)),0)</f>
        <v>0</v>
      </c>
      <c r="BX583" s="109" cm="1">
        <f t="array" ref="BX583">IF($AG583,SQRT(SUMPRODUCT($AH$2:$AH583, (AJ$2:AJ583-BD583)^2)/(SUM($AH$2:$AH583)-1)),0)</f>
        <v>0</v>
      </c>
      <c r="BY583" s="109" cm="1">
        <f t="array" ref="BY583">IF($AG583,SQRT(SUMPRODUCT($AH$2:$AH583, (AK$2:AK583-BE583)^2)/(SUM($AH$2:$AH583)-1)),0)</f>
        <v>0</v>
      </c>
      <c r="BZ583" s="109" cm="1">
        <f t="array" ref="BZ583">IF($AG583,SQRT(SUMPRODUCT($AH$2:$AH583, (AL$2:AL583-BF583)^2)/(SUM($AH$2:$AH583)-1)),0)</f>
        <v>0</v>
      </c>
      <c r="CA583" s="109" cm="1">
        <f t="array" ref="CA583">IF($AG583,SQRT(SUMPRODUCT($AH$2:$AH583, (AM$2:AM583-BG583)^2)/(SUM($AH$2:$AH583)-1)),0)</f>
        <v>0</v>
      </c>
      <c r="CB583" s="109" cm="1">
        <f t="array" ref="CB583">IF($AG583,SQRT(SUMPRODUCT($AH$2:$AH583, (AN$2:AN583-BH583)^2)/(SUM($AH$2:$AH583)-1)),0)</f>
        <v>0</v>
      </c>
      <c r="CC583" s="109" cm="1">
        <f t="array" ref="CC583">IF($AG583,SQRT(SUMPRODUCT($AH$2:$AH583, (AO$2:AO583-BI583)^2)/(SUM($AH$2:$AH583)-1)),0)</f>
        <v>0</v>
      </c>
      <c r="CD583" s="109" cm="1">
        <f t="array" ref="CD583">IF($AG583,SQRT(SUMPRODUCT($AH$2:$AH583, (AP$2:AP583-BJ583)^2)/(SUM($AH$2:$AH583)-1)),0)</f>
        <v>0</v>
      </c>
      <c r="CE583" s="109" cm="1">
        <f t="array" ref="CE583">IF($AG583,SQRT(SUMPRODUCT($AH$2:$AH583, (AQ$2:AQ583-BK583)^2)/(SUM($AH$2:$AH583)-1)),0)</f>
        <v>0</v>
      </c>
      <c r="CF583" s="109" cm="1">
        <f t="array" ref="CF583">IF($AG583,SQRT(SUMPRODUCT($AH$2:$AH583, (AR$2:AR583-BL583)^2)/(SUM($AH$2:$AH583)-1)),0)</f>
        <v>0</v>
      </c>
      <c r="CG583" s="109" cm="1">
        <f t="array" ref="CG583">IF($AG583,SQRT(SUMPRODUCT($AH$2:$AH583, (AS$2:AS583-BM583)^2)/(SUM($AH$2:$AH583)-1)),0)</f>
        <v>0</v>
      </c>
      <c r="CH583" s="109" cm="1">
        <f t="array" ref="CH583">IF($AG583,SQRT(SUMPRODUCT($AH$2:$AH583, (AT$2:AT583-BN583)^2)/(SUM($AH$2:$AH583)-1)),0)</f>
        <v>0</v>
      </c>
      <c r="CI583" s="109" cm="1">
        <f t="array" ref="CI583">IF($AG583,SQRT(SUMPRODUCT($AH$2:$AH583, (AU$2:AU583-BO583)^2)/(SUM($AH$2:$AH583)-1)),0)</f>
        <v>0</v>
      </c>
      <c r="CJ583" s="109" cm="1">
        <f t="array" ref="CJ583">IF($AG583,SQRT(SUMPRODUCT($AH$2:$AH583, (AV$2:AV583-BP583)^2)/(SUM($AH$2:$AH583)-1)),0)</f>
        <v>0</v>
      </c>
      <c r="CK583" s="109" cm="1">
        <f t="array" ref="CK583">IF($AG583,SQRT(SUMPRODUCT($AH$2:$AH583, (AW$2:AW583-BQ583)^2)/(SUM($AH$2:$AH583)-1)),0)</f>
        <v>0</v>
      </c>
      <c r="CL583" s="109" cm="1">
        <f t="array" ref="CL583">IF($AG583,SQRT(SUMPRODUCT($AH$2:$AH583, (AX$2:AX583-BR583)^2)/(SUM($AH$2:$AH583)-1)),0)</f>
        <v>0</v>
      </c>
      <c r="CM583" s="109" cm="1">
        <f t="array" ref="CM583">IF($AG583,SQRT(SUMPRODUCT($AH$2:$AH583, (AY$2:AY583-BS583)^2)/(SUM($AH$2:$AH583)-1)),0)</f>
        <v>0</v>
      </c>
      <c r="CN583" s="109" cm="1">
        <f t="array" ref="CN583">IF($AG583,SQRT(SUMPRODUCT($AH$2:$AH583, (AZ$2:AZ583-BT583)^2)/(SUM($AH$2:$AH583)-1)),0)</f>
        <v>0</v>
      </c>
      <c r="CO583" s="109" cm="1">
        <f t="array" ref="CO583">IF($AG583,SQRT(SUMPRODUCT($AH$2:$AH583, (BA$2:BA583-BU583)^2)/(SUM($AH$2:$AH583)-1)),0)</f>
        <v>0</v>
      </c>
    </row>
    <row r="584" spans="34:93" x14ac:dyDescent="0.25">
      <c r="AH584" s="99" t="str">
        <f t="shared" si="143"/>
        <v/>
      </c>
      <c r="AI584" s="11">
        <f t="shared" ca="1" si="148"/>
        <v>0</v>
      </c>
      <c r="AJ584" s="11">
        <f t="shared" ca="1" si="148"/>
        <v>0</v>
      </c>
      <c r="AK584" s="11">
        <f t="shared" ca="1" si="148"/>
        <v>0</v>
      </c>
      <c r="AL584" s="11">
        <f t="shared" ca="1" si="148"/>
        <v>0</v>
      </c>
      <c r="AM584" s="11">
        <f t="shared" ca="1" si="148"/>
        <v>0</v>
      </c>
      <c r="AN584" s="11">
        <f t="shared" ca="1" si="148"/>
        <v>0</v>
      </c>
      <c r="AO584" s="11">
        <f t="shared" ca="1" si="148"/>
        <v>0</v>
      </c>
      <c r="AP584" s="11">
        <f t="shared" ca="1" si="148"/>
        <v>0</v>
      </c>
      <c r="AQ584" s="11">
        <f t="shared" ca="1" si="148"/>
        <v>0</v>
      </c>
      <c r="AR584" s="11">
        <f t="shared" ca="1" si="148"/>
        <v>0</v>
      </c>
      <c r="AS584" s="11">
        <f t="shared" ca="1" si="149"/>
        <v>0</v>
      </c>
      <c r="AT584" s="11">
        <f t="shared" ca="1" si="149"/>
        <v>0</v>
      </c>
      <c r="AU584" s="11">
        <f t="shared" ca="1" si="149"/>
        <v>0</v>
      </c>
      <c r="AV584" s="11">
        <f t="shared" ca="1" si="149"/>
        <v>0</v>
      </c>
      <c r="AW584" s="11">
        <f t="shared" ca="1" si="149"/>
        <v>0</v>
      </c>
      <c r="AX584" s="11">
        <f t="shared" ca="1" si="149"/>
        <v>0</v>
      </c>
      <c r="AY584" s="11">
        <f t="shared" ca="1" si="149"/>
        <v>0</v>
      </c>
      <c r="AZ584" s="11">
        <f t="shared" ca="1" si="149"/>
        <v>0</v>
      </c>
      <c r="BA584" s="11">
        <f t="shared" ca="1" si="149"/>
        <v>0</v>
      </c>
      <c r="BB584" s="11"/>
      <c r="BC584" s="11">
        <f>IF($AG584,SUMPRODUCT(AI$2:AI584,$AH$2:$AH584)/SUM($AH$2:$AH584),0)</f>
        <v>0</v>
      </c>
      <c r="BD584" s="11">
        <f>IF($AG584,SUMPRODUCT(AJ$2:AJ584,$AH$2:$AH584)/SUM($AH$2:$AH584),0)</f>
        <v>0</v>
      </c>
      <c r="BE584" s="11">
        <f>IF($AG584,SUMPRODUCT(AK$2:AK584,$AH$2:$AH584)/SUM($AH$2:$AH584),0)</f>
        <v>0</v>
      </c>
      <c r="BF584" s="11">
        <f>IF($AG584,SUMPRODUCT(AL$2:AL584,$AH$2:$AH584)/SUM($AH$2:$AH584),0)</f>
        <v>0</v>
      </c>
      <c r="BG584" s="11">
        <f>IF($AG584,SUMPRODUCT(AM$2:AM584,$AH$2:$AH584)/SUM($AH$2:$AH584),0)</f>
        <v>0</v>
      </c>
      <c r="BH584" s="11">
        <f>IF($AG584,SUMPRODUCT(AN$2:AN584,$AH$2:$AH584)/SUM($AH$2:$AH584),0)</f>
        <v>0</v>
      </c>
      <c r="BI584" s="11">
        <f>IF($AG584,SUMPRODUCT(AO$2:AO584,$AH$2:$AH584)/SUM($AH$2:$AH584),0)</f>
        <v>0</v>
      </c>
      <c r="BJ584" s="11">
        <f>IF($AG584,SUMPRODUCT(AP$2:AP584,$AH$2:$AH584)/SUM($AH$2:$AH584),0)</f>
        <v>0</v>
      </c>
      <c r="BK584" s="11">
        <f>IF($AG584,SUMPRODUCT(AQ$2:AQ584,$AH$2:$AH584)/SUM($AH$2:$AH584),0)</f>
        <v>0</v>
      </c>
      <c r="BL584" s="11">
        <f>IF($AG584,SUMPRODUCT(AR$2:AR584,$AH$2:$AH584)/SUM($AH$2:$AH584),0)</f>
        <v>0</v>
      </c>
      <c r="BM584" s="11">
        <f>IF($AG584,SUMPRODUCT(AS$2:AS584,$AH$2:$AH584)/SUM($AH$2:$AH584),0)</f>
        <v>0</v>
      </c>
      <c r="BN584" s="11">
        <f>IF($AG584,SUMPRODUCT(AT$2:AT584,$AH$2:$AH584)/SUM($AH$2:$AH584),0)</f>
        <v>0</v>
      </c>
      <c r="BO584" s="11">
        <f>IF($AG584,SUMPRODUCT(AU$2:AU584,$AH$2:$AH584)/SUM($AH$2:$AH584),0)</f>
        <v>0</v>
      </c>
      <c r="BP584" s="11">
        <f>IF($AG584,SUMPRODUCT(AV$2:AV584,$AH$2:$AH584)/SUM($AH$2:$AH584),0)</f>
        <v>0</v>
      </c>
      <c r="BQ584" s="11">
        <f>IF($AG584,SUMPRODUCT(AW$2:AW584,$AH$2:$AH584)/SUM($AH$2:$AH584),0)</f>
        <v>0</v>
      </c>
      <c r="BR584" s="11">
        <f>IF($AG584,SUMPRODUCT(AX$2:AX584,$AH$2:$AH584)/SUM($AH$2:$AH584),0)</f>
        <v>0</v>
      </c>
      <c r="BS584" s="11">
        <f>IF($AG584,SUMPRODUCT(AY$2:AY584,$AH$2:$AH584)/SUM($AH$2:$AH584),0)</f>
        <v>0</v>
      </c>
      <c r="BT584" s="11">
        <f>IF($AG584,SUMPRODUCT(AZ$2:AZ584,$AH$2:$AH584)/SUM($AH$2:$AH584),0)</f>
        <v>0</v>
      </c>
      <c r="BU584" s="11">
        <f>IF($AG584,SUMPRODUCT(BA$2:BA584,$AH$2:$AH584)/SUM($AH$2:$AH584),0)</f>
        <v>0</v>
      </c>
      <c r="BV584" s="11"/>
      <c r="BW584" s="109" cm="1">
        <f t="array" ref="BW584">IF($AG584,SQRT(SUMPRODUCT($AH$2:$AH584, (AI$2:AI584-BC584)^2)/(SUM($AH$2:$AH584)-1)),0)</f>
        <v>0</v>
      </c>
      <c r="BX584" s="109" cm="1">
        <f t="array" ref="BX584">IF($AG584,SQRT(SUMPRODUCT($AH$2:$AH584, (AJ$2:AJ584-BD584)^2)/(SUM($AH$2:$AH584)-1)),0)</f>
        <v>0</v>
      </c>
      <c r="BY584" s="109" cm="1">
        <f t="array" ref="BY584">IF($AG584,SQRT(SUMPRODUCT($AH$2:$AH584, (AK$2:AK584-BE584)^2)/(SUM($AH$2:$AH584)-1)),0)</f>
        <v>0</v>
      </c>
      <c r="BZ584" s="109" cm="1">
        <f t="array" ref="BZ584">IF($AG584,SQRT(SUMPRODUCT($AH$2:$AH584, (AL$2:AL584-BF584)^2)/(SUM($AH$2:$AH584)-1)),0)</f>
        <v>0</v>
      </c>
      <c r="CA584" s="109" cm="1">
        <f t="array" ref="CA584">IF($AG584,SQRT(SUMPRODUCT($AH$2:$AH584, (AM$2:AM584-BG584)^2)/(SUM($AH$2:$AH584)-1)),0)</f>
        <v>0</v>
      </c>
      <c r="CB584" s="109" cm="1">
        <f t="array" ref="CB584">IF($AG584,SQRT(SUMPRODUCT($AH$2:$AH584, (AN$2:AN584-BH584)^2)/(SUM($AH$2:$AH584)-1)),0)</f>
        <v>0</v>
      </c>
      <c r="CC584" s="109" cm="1">
        <f t="array" ref="CC584">IF($AG584,SQRT(SUMPRODUCT($AH$2:$AH584, (AO$2:AO584-BI584)^2)/(SUM($AH$2:$AH584)-1)),0)</f>
        <v>0</v>
      </c>
      <c r="CD584" s="109" cm="1">
        <f t="array" ref="CD584">IF($AG584,SQRT(SUMPRODUCT($AH$2:$AH584, (AP$2:AP584-BJ584)^2)/(SUM($AH$2:$AH584)-1)),0)</f>
        <v>0</v>
      </c>
      <c r="CE584" s="109" cm="1">
        <f t="array" ref="CE584">IF($AG584,SQRT(SUMPRODUCT($AH$2:$AH584, (AQ$2:AQ584-BK584)^2)/(SUM($AH$2:$AH584)-1)),0)</f>
        <v>0</v>
      </c>
      <c r="CF584" s="109" cm="1">
        <f t="array" ref="CF584">IF($AG584,SQRT(SUMPRODUCT($AH$2:$AH584, (AR$2:AR584-BL584)^2)/(SUM($AH$2:$AH584)-1)),0)</f>
        <v>0</v>
      </c>
      <c r="CG584" s="109" cm="1">
        <f t="array" ref="CG584">IF($AG584,SQRT(SUMPRODUCT($AH$2:$AH584, (AS$2:AS584-BM584)^2)/(SUM($AH$2:$AH584)-1)),0)</f>
        <v>0</v>
      </c>
      <c r="CH584" s="109" cm="1">
        <f t="array" ref="CH584">IF($AG584,SQRT(SUMPRODUCT($AH$2:$AH584, (AT$2:AT584-BN584)^2)/(SUM($AH$2:$AH584)-1)),0)</f>
        <v>0</v>
      </c>
      <c r="CI584" s="109" cm="1">
        <f t="array" ref="CI584">IF($AG584,SQRT(SUMPRODUCT($AH$2:$AH584, (AU$2:AU584-BO584)^2)/(SUM($AH$2:$AH584)-1)),0)</f>
        <v>0</v>
      </c>
      <c r="CJ584" s="109" cm="1">
        <f t="array" ref="CJ584">IF($AG584,SQRT(SUMPRODUCT($AH$2:$AH584, (AV$2:AV584-BP584)^2)/(SUM($AH$2:$AH584)-1)),0)</f>
        <v>0</v>
      </c>
      <c r="CK584" s="109" cm="1">
        <f t="array" ref="CK584">IF($AG584,SQRT(SUMPRODUCT($AH$2:$AH584, (AW$2:AW584-BQ584)^2)/(SUM($AH$2:$AH584)-1)),0)</f>
        <v>0</v>
      </c>
      <c r="CL584" s="109" cm="1">
        <f t="array" ref="CL584">IF($AG584,SQRT(SUMPRODUCT($AH$2:$AH584, (AX$2:AX584-BR584)^2)/(SUM($AH$2:$AH584)-1)),0)</f>
        <v>0</v>
      </c>
      <c r="CM584" s="109" cm="1">
        <f t="array" ref="CM584">IF($AG584,SQRT(SUMPRODUCT($AH$2:$AH584, (AY$2:AY584-BS584)^2)/(SUM($AH$2:$AH584)-1)),0)</f>
        <v>0</v>
      </c>
      <c r="CN584" s="109" cm="1">
        <f t="array" ref="CN584">IF($AG584,SQRT(SUMPRODUCT($AH$2:$AH584, (AZ$2:AZ584-BT584)^2)/(SUM($AH$2:$AH584)-1)),0)</f>
        <v>0</v>
      </c>
      <c r="CO584" s="109" cm="1">
        <f t="array" ref="CO584">IF($AG584,SQRT(SUMPRODUCT($AH$2:$AH584, (BA$2:BA584-BU584)^2)/(SUM($AH$2:$AH584)-1)),0)</f>
        <v>0</v>
      </c>
    </row>
    <row r="585" spans="34:93" x14ac:dyDescent="0.25">
      <c r="AH585" s="99" t="str">
        <f t="shared" si="143"/>
        <v/>
      </c>
      <c r="AI585" s="11">
        <f t="shared" ca="1" si="148"/>
        <v>0</v>
      </c>
      <c r="AJ585" s="11">
        <f t="shared" ca="1" si="148"/>
        <v>0</v>
      </c>
      <c r="AK585" s="11">
        <f t="shared" ca="1" si="148"/>
        <v>0</v>
      </c>
      <c r="AL585" s="11">
        <f t="shared" ca="1" si="148"/>
        <v>0</v>
      </c>
      <c r="AM585" s="11">
        <f t="shared" ca="1" si="148"/>
        <v>0</v>
      </c>
      <c r="AN585" s="11">
        <f t="shared" ca="1" si="148"/>
        <v>0</v>
      </c>
      <c r="AO585" s="11">
        <f t="shared" ca="1" si="148"/>
        <v>0</v>
      </c>
      <c r="AP585" s="11">
        <f t="shared" ca="1" si="148"/>
        <v>0</v>
      </c>
      <c r="AQ585" s="11">
        <f t="shared" ca="1" si="148"/>
        <v>0</v>
      </c>
      <c r="AR585" s="11">
        <f t="shared" ca="1" si="148"/>
        <v>0</v>
      </c>
      <c r="AS585" s="11">
        <f t="shared" ca="1" si="149"/>
        <v>0</v>
      </c>
      <c r="AT585" s="11">
        <f t="shared" ca="1" si="149"/>
        <v>0</v>
      </c>
      <c r="AU585" s="11">
        <f t="shared" ca="1" si="149"/>
        <v>0</v>
      </c>
      <c r="AV585" s="11">
        <f t="shared" ca="1" si="149"/>
        <v>0</v>
      </c>
      <c r="AW585" s="11">
        <f t="shared" ca="1" si="149"/>
        <v>0</v>
      </c>
      <c r="AX585" s="11">
        <f t="shared" ca="1" si="149"/>
        <v>0</v>
      </c>
      <c r="AY585" s="11">
        <f t="shared" ca="1" si="149"/>
        <v>0</v>
      </c>
      <c r="AZ585" s="11">
        <f t="shared" ca="1" si="149"/>
        <v>0</v>
      </c>
      <c r="BA585" s="11">
        <f t="shared" ca="1" si="149"/>
        <v>0</v>
      </c>
      <c r="BB585" s="11"/>
      <c r="BC585" s="11">
        <f>IF($AG585,SUMPRODUCT(AI$2:AI585,$AH$2:$AH585)/SUM($AH$2:$AH585),0)</f>
        <v>0</v>
      </c>
      <c r="BD585" s="11">
        <f>IF($AG585,SUMPRODUCT(AJ$2:AJ585,$AH$2:$AH585)/SUM($AH$2:$AH585),0)</f>
        <v>0</v>
      </c>
      <c r="BE585" s="11">
        <f>IF($AG585,SUMPRODUCT(AK$2:AK585,$AH$2:$AH585)/SUM($AH$2:$AH585),0)</f>
        <v>0</v>
      </c>
      <c r="BF585" s="11">
        <f>IF($AG585,SUMPRODUCT(AL$2:AL585,$AH$2:$AH585)/SUM($AH$2:$AH585),0)</f>
        <v>0</v>
      </c>
      <c r="BG585" s="11">
        <f>IF($AG585,SUMPRODUCT(AM$2:AM585,$AH$2:$AH585)/SUM($AH$2:$AH585),0)</f>
        <v>0</v>
      </c>
      <c r="BH585" s="11">
        <f>IF($AG585,SUMPRODUCT(AN$2:AN585,$AH$2:$AH585)/SUM($AH$2:$AH585),0)</f>
        <v>0</v>
      </c>
      <c r="BI585" s="11">
        <f>IF($AG585,SUMPRODUCT(AO$2:AO585,$AH$2:$AH585)/SUM($AH$2:$AH585),0)</f>
        <v>0</v>
      </c>
      <c r="BJ585" s="11">
        <f>IF($AG585,SUMPRODUCT(AP$2:AP585,$AH$2:$AH585)/SUM($AH$2:$AH585),0)</f>
        <v>0</v>
      </c>
      <c r="BK585" s="11">
        <f>IF($AG585,SUMPRODUCT(AQ$2:AQ585,$AH$2:$AH585)/SUM($AH$2:$AH585),0)</f>
        <v>0</v>
      </c>
      <c r="BL585" s="11">
        <f>IF($AG585,SUMPRODUCT(AR$2:AR585,$AH$2:$AH585)/SUM($AH$2:$AH585),0)</f>
        <v>0</v>
      </c>
      <c r="BM585" s="11">
        <f>IF($AG585,SUMPRODUCT(AS$2:AS585,$AH$2:$AH585)/SUM($AH$2:$AH585),0)</f>
        <v>0</v>
      </c>
      <c r="BN585" s="11">
        <f>IF($AG585,SUMPRODUCT(AT$2:AT585,$AH$2:$AH585)/SUM($AH$2:$AH585),0)</f>
        <v>0</v>
      </c>
      <c r="BO585" s="11">
        <f>IF($AG585,SUMPRODUCT(AU$2:AU585,$AH$2:$AH585)/SUM($AH$2:$AH585),0)</f>
        <v>0</v>
      </c>
      <c r="BP585" s="11">
        <f>IF($AG585,SUMPRODUCT(AV$2:AV585,$AH$2:$AH585)/SUM($AH$2:$AH585),0)</f>
        <v>0</v>
      </c>
      <c r="BQ585" s="11">
        <f>IF($AG585,SUMPRODUCT(AW$2:AW585,$AH$2:$AH585)/SUM($AH$2:$AH585),0)</f>
        <v>0</v>
      </c>
      <c r="BR585" s="11">
        <f>IF($AG585,SUMPRODUCT(AX$2:AX585,$AH$2:$AH585)/SUM($AH$2:$AH585),0)</f>
        <v>0</v>
      </c>
      <c r="BS585" s="11">
        <f>IF($AG585,SUMPRODUCT(AY$2:AY585,$AH$2:$AH585)/SUM($AH$2:$AH585),0)</f>
        <v>0</v>
      </c>
      <c r="BT585" s="11">
        <f>IF($AG585,SUMPRODUCT(AZ$2:AZ585,$AH$2:$AH585)/SUM($AH$2:$AH585),0)</f>
        <v>0</v>
      </c>
      <c r="BU585" s="11">
        <f>IF($AG585,SUMPRODUCT(BA$2:BA585,$AH$2:$AH585)/SUM($AH$2:$AH585),0)</f>
        <v>0</v>
      </c>
      <c r="BV585" s="11"/>
      <c r="BW585" s="109" cm="1">
        <f t="array" ref="BW585">IF($AG585,SQRT(SUMPRODUCT($AH$2:$AH585, (AI$2:AI585-BC585)^2)/(SUM($AH$2:$AH585)-1)),0)</f>
        <v>0</v>
      </c>
      <c r="BX585" s="109" cm="1">
        <f t="array" ref="BX585">IF($AG585,SQRT(SUMPRODUCT($AH$2:$AH585, (AJ$2:AJ585-BD585)^2)/(SUM($AH$2:$AH585)-1)),0)</f>
        <v>0</v>
      </c>
      <c r="BY585" s="109" cm="1">
        <f t="array" ref="BY585">IF($AG585,SQRT(SUMPRODUCT($AH$2:$AH585, (AK$2:AK585-BE585)^2)/(SUM($AH$2:$AH585)-1)),0)</f>
        <v>0</v>
      </c>
      <c r="BZ585" s="109" cm="1">
        <f t="array" ref="BZ585">IF($AG585,SQRT(SUMPRODUCT($AH$2:$AH585, (AL$2:AL585-BF585)^2)/(SUM($AH$2:$AH585)-1)),0)</f>
        <v>0</v>
      </c>
      <c r="CA585" s="109" cm="1">
        <f t="array" ref="CA585">IF($AG585,SQRT(SUMPRODUCT($AH$2:$AH585, (AM$2:AM585-BG585)^2)/(SUM($AH$2:$AH585)-1)),0)</f>
        <v>0</v>
      </c>
      <c r="CB585" s="109" cm="1">
        <f t="array" ref="CB585">IF($AG585,SQRT(SUMPRODUCT($AH$2:$AH585, (AN$2:AN585-BH585)^2)/(SUM($AH$2:$AH585)-1)),0)</f>
        <v>0</v>
      </c>
      <c r="CC585" s="109" cm="1">
        <f t="array" ref="CC585">IF($AG585,SQRT(SUMPRODUCT($AH$2:$AH585, (AO$2:AO585-BI585)^2)/(SUM($AH$2:$AH585)-1)),0)</f>
        <v>0</v>
      </c>
      <c r="CD585" s="109" cm="1">
        <f t="array" ref="CD585">IF($AG585,SQRT(SUMPRODUCT($AH$2:$AH585, (AP$2:AP585-BJ585)^2)/(SUM($AH$2:$AH585)-1)),0)</f>
        <v>0</v>
      </c>
      <c r="CE585" s="109" cm="1">
        <f t="array" ref="CE585">IF($AG585,SQRT(SUMPRODUCT($AH$2:$AH585, (AQ$2:AQ585-BK585)^2)/(SUM($AH$2:$AH585)-1)),0)</f>
        <v>0</v>
      </c>
      <c r="CF585" s="109" cm="1">
        <f t="array" ref="CF585">IF($AG585,SQRT(SUMPRODUCT($AH$2:$AH585, (AR$2:AR585-BL585)^2)/(SUM($AH$2:$AH585)-1)),0)</f>
        <v>0</v>
      </c>
      <c r="CG585" s="109" cm="1">
        <f t="array" ref="CG585">IF($AG585,SQRT(SUMPRODUCT($AH$2:$AH585, (AS$2:AS585-BM585)^2)/(SUM($AH$2:$AH585)-1)),0)</f>
        <v>0</v>
      </c>
      <c r="CH585" s="109" cm="1">
        <f t="array" ref="CH585">IF($AG585,SQRT(SUMPRODUCT($AH$2:$AH585, (AT$2:AT585-BN585)^2)/(SUM($AH$2:$AH585)-1)),0)</f>
        <v>0</v>
      </c>
      <c r="CI585" s="109" cm="1">
        <f t="array" ref="CI585">IF($AG585,SQRT(SUMPRODUCT($AH$2:$AH585, (AU$2:AU585-BO585)^2)/(SUM($AH$2:$AH585)-1)),0)</f>
        <v>0</v>
      </c>
      <c r="CJ585" s="109" cm="1">
        <f t="array" ref="CJ585">IF($AG585,SQRT(SUMPRODUCT($AH$2:$AH585, (AV$2:AV585-BP585)^2)/(SUM($AH$2:$AH585)-1)),0)</f>
        <v>0</v>
      </c>
      <c r="CK585" s="109" cm="1">
        <f t="array" ref="CK585">IF($AG585,SQRT(SUMPRODUCT($AH$2:$AH585, (AW$2:AW585-BQ585)^2)/(SUM($AH$2:$AH585)-1)),0)</f>
        <v>0</v>
      </c>
      <c r="CL585" s="109" cm="1">
        <f t="array" ref="CL585">IF($AG585,SQRT(SUMPRODUCT($AH$2:$AH585, (AX$2:AX585-BR585)^2)/(SUM($AH$2:$AH585)-1)),0)</f>
        <v>0</v>
      </c>
      <c r="CM585" s="109" cm="1">
        <f t="array" ref="CM585">IF($AG585,SQRT(SUMPRODUCT($AH$2:$AH585, (AY$2:AY585-BS585)^2)/(SUM($AH$2:$AH585)-1)),0)</f>
        <v>0</v>
      </c>
      <c r="CN585" s="109" cm="1">
        <f t="array" ref="CN585">IF($AG585,SQRT(SUMPRODUCT($AH$2:$AH585, (AZ$2:AZ585-BT585)^2)/(SUM($AH$2:$AH585)-1)),0)</f>
        <v>0</v>
      </c>
      <c r="CO585" s="109" cm="1">
        <f t="array" ref="CO585">IF($AG585,SQRT(SUMPRODUCT($AH$2:$AH585, (BA$2:BA585-BU585)^2)/(SUM($AH$2:$AH585)-1)),0)</f>
        <v>0</v>
      </c>
    </row>
    <row r="586" spans="34:93" x14ac:dyDescent="0.25">
      <c r="AH586" s="99" t="str">
        <f t="shared" si="143"/>
        <v/>
      </c>
      <c r="AI586" s="11">
        <f t="shared" ca="1" si="148"/>
        <v>0</v>
      </c>
      <c r="AJ586" s="11">
        <f t="shared" ca="1" si="148"/>
        <v>0</v>
      </c>
      <c r="AK586" s="11">
        <f t="shared" ca="1" si="148"/>
        <v>0</v>
      </c>
      <c r="AL586" s="11">
        <f t="shared" ca="1" si="148"/>
        <v>0</v>
      </c>
      <c r="AM586" s="11">
        <f t="shared" ca="1" si="148"/>
        <v>0</v>
      </c>
      <c r="AN586" s="11">
        <f t="shared" ca="1" si="148"/>
        <v>0</v>
      </c>
      <c r="AO586" s="11">
        <f t="shared" ca="1" si="148"/>
        <v>0</v>
      </c>
      <c r="AP586" s="11">
        <f t="shared" ca="1" si="148"/>
        <v>0</v>
      </c>
      <c r="AQ586" s="11">
        <f t="shared" ca="1" si="148"/>
        <v>0</v>
      </c>
      <c r="AR586" s="11">
        <f t="shared" ca="1" si="148"/>
        <v>0</v>
      </c>
      <c r="AS586" s="11">
        <f t="shared" ca="1" si="149"/>
        <v>0</v>
      </c>
      <c r="AT586" s="11">
        <f t="shared" ca="1" si="149"/>
        <v>0</v>
      </c>
      <c r="AU586" s="11">
        <f t="shared" ca="1" si="149"/>
        <v>0</v>
      </c>
      <c r="AV586" s="11">
        <f t="shared" ca="1" si="149"/>
        <v>0</v>
      </c>
      <c r="AW586" s="11">
        <f t="shared" ca="1" si="149"/>
        <v>0</v>
      </c>
      <c r="AX586" s="11">
        <f t="shared" ca="1" si="149"/>
        <v>0</v>
      </c>
      <c r="AY586" s="11">
        <f t="shared" ca="1" si="149"/>
        <v>0</v>
      </c>
      <c r="AZ586" s="11">
        <f t="shared" ca="1" si="149"/>
        <v>0</v>
      </c>
      <c r="BA586" s="11">
        <f t="shared" ca="1" si="149"/>
        <v>0</v>
      </c>
      <c r="BB586" s="11"/>
      <c r="BC586" s="11">
        <f>IF($AG586,SUMPRODUCT(AI$2:AI586,$AH$2:$AH586)/SUM($AH$2:$AH586),0)</f>
        <v>0</v>
      </c>
      <c r="BD586" s="11">
        <f>IF($AG586,SUMPRODUCT(AJ$2:AJ586,$AH$2:$AH586)/SUM($AH$2:$AH586),0)</f>
        <v>0</v>
      </c>
      <c r="BE586" s="11">
        <f>IF($AG586,SUMPRODUCT(AK$2:AK586,$AH$2:$AH586)/SUM($AH$2:$AH586),0)</f>
        <v>0</v>
      </c>
      <c r="BF586" s="11">
        <f>IF($AG586,SUMPRODUCT(AL$2:AL586,$AH$2:$AH586)/SUM($AH$2:$AH586),0)</f>
        <v>0</v>
      </c>
      <c r="BG586" s="11">
        <f>IF($AG586,SUMPRODUCT(AM$2:AM586,$AH$2:$AH586)/SUM($AH$2:$AH586),0)</f>
        <v>0</v>
      </c>
      <c r="BH586" s="11">
        <f>IF($AG586,SUMPRODUCT(AN$2:AN586,$AH$2:$AH586)/SUM($AH$2:$AH586),0)</f>
        <v>0</v>
      </c>
      <c r="BI586" s="11">
        <f>IF($AG586,SUMPRODUCT(AO$2:AO586,$AH$2:$AH586)/SUM($AH$2:$AH586),0)</f>
        <v>0</v>
      </c>
      <c r="BJ586" s="11">
        <f>IF($AG586,SUMPRODUCT(AP$2:AP586,$AH$2:$AH586)/SUM($AH$2:$AH586),0)</f>
        <v>0</v>
      </c>
      <c r="BK586" s="11">
        <f>IF($AG586,SUMPRODUCT(AQ$2:AQ586,$AH$2:$AH586)/SUM($AH$2:$AH586),0)</f>
        <v>0</v>
      </c>
      <c r="BL586" s="11">
        <f>IF($AG586,SUMPRODUCT(AR$2:AR586,$AH$2:$AH586)/SUM($AH$2:$AH586),0)</f>
        <v>0</v>
      </c>
      <c r="BM586" s="11">
        <f>IF($AG586,SUMPRODUCT(AS$2:AS586,$AH$2:$AH586)/SUM($AH$2:$AH586),0)</f>
        <v>0</v>
      </c>
      <c r="BN586" s="11">
        <f>IF($AG586,SUMPRODUCT(AT$2:AT586,$AH$2:$AH586)/SUM($AH$2:$AH586),0)</f>
        <v>0</v>
      </c>
      <c r="BO586" s="11">
        <f>IF($AG586,SUMPRODUCT(AU$2:AU586,$AH$2:$AH586)/SUM($AH$2:$AH586),0)</f>
        <v>0</v>
      </c>
      <c r="BP586" s="11">
        <f>IF($AG586,SUMPRODUCT(AV$2:AV586,$AH$2:$AH586)/SUM($AH$2:$AH586),0)</f>
        <v>0</v>
      </c>
      <c r="BQ586" s="11">
        <f>IF($AG586,SUMPRODUCT(AW$2:AW586,$AH$2:$AH586)/SUM($AH$2:$AH586),0)</f>
        <v>0</v>
      </c>
      <c r="BR586" s="11">
        <f>IF($AG586,SUMPRODUCT(AX$2:AX586,$AH$2:$AH586)/SUM($AH$2:$AH586),0)</f>
        <v>0</v>
      </c>
      <c r="BS586" s="11">
        <f>IF($AG586,SUMPRODUCT(AY$2:AY586,$AH$2:$AH586)/SUM($AH$2:$AH586),0)</f>
        <v>0</v>
      </c>
      <c r="BT586" s="11">
        <f>IF($AG586,SUMPRODUCT(AZ$2:AZ586,$AH$2:$AH586)/SUM($AH$2:$AH586),0)</f>
        <v>0</v>
      </c>
      <c r="BU586" s="11">
        <f>IF($AG586,SUMPRODUCT(BA$2:BA586,$AH$2:$AH586)/SUM($AH$2:$AH586),0)</f>
        <v>0</v>
      </c>
      <c r="BV586" s="11"/>
      <c r="BW586" s="109" cm="1">
        <f t="array" ref="BW586">IF($AG586,SQRT(SUMPRODUCT($AH$2:$AH586, (AI$2:AI586-BC586)^2)/(SUM($AH$2:$AH586)-1)),0)</f>
        <v>0</v>
      </c>
      <c r="BX586" s="109" cm="1">
        <f t="array" ref="BX586">IF($AG586,SQRT(SUMPRODUCT($AH$2:$AH586, (AJ$2:AJ586-BD586)^2)/(SUM($AH$2:$AH586)-1)),0)</f>
        <v>0</v>
      </c>
      <c r="BY586" s="109" cm="1">
        <f t="array" ref="BY586">IF($AG586,SQRT(SUMPRODUCT($AH$2:$AH586, (AK$2:AK586-BE586)^2)/(SUM($AH$2:$AH586)-1)),0)</f>
        <v>0</v>
      </c>
      <c r="BZ586" s="109" cm="1">
        <f t="array" ref="BZ586">IF($AG586,SQRT(SUMPRODUCT($AH$2:$AH586, (AL$2:AL586-BF586)^2)/(SUM($AH$2:$AH586)-1)),0)</f>
        <v>0</v>
      </c>
      <c r="CA586" s="109" cm="1">
        <f t="array" ref="CA586">IF($AG586,SQRT(SUMPRODUCT($AH$2:$AH586, (AM$2:AM586-BG586)^2)/(SUM($AH$2:$AH586)-1)),0)</f>
        <v>0</v>
      </c>
      <c r="CB586" s="109" cm="1">
        <f t="array" ref="CB586">IF($AG586,SQRT(SUMPRODUCT($AH$2:$AH586, (AN$2:AN586-BH586)^2)/(SUM($AH$2:$AH586)-1)),0)</f>
        <v>0</v>
      </c>
      <c r="CC586" s="109" cm="1">
        <f t="array" ref="CC586">IF($AG586,SQRT(SUMPRODUCT($AH$2:$AH586, (AO$2:AO586-BI586)^2)/(SUM($AH$2:$AH586)-1)),0)</f>
        <v>0</v>
      </c>
      <c r="CD586" s="109" cm="1">
        <f t="array" ref="CD586">IF($AG586,SQRT(SUMPRODUCT($AH$2:$AH586, (AP$2:AP586-BJ586)^2)/(SUM($AH$2:$AH586)-1)),0)</f>
        <v>0</v>
      </c>
      <c r="CE586" s="109" cm="1">
        <f t="array" ref="CE586">IF($AG586,SQRT(SUMPRODUCT($AH$2:$AH586, (AQ$2:AQ586-BK586)^2)/(SUM($AH$2:$AH586)-1)),0)</f>
        <v>0</v>
      </c>
      <c r="CF586" s="109" cm="1">
        <f t="array" ref="CF586">IF($AG586,SQRT(SUMPRODUCT($AH$2:$AH586, (AR$2:AR586-BL586)^2)/(SUM($AH$2:$AH586)-1)),0)</f>
        <v>0</v>
      </c>
      <c r="CG586" s="109" cm="1">
        <f t="array" ref="CG586">IF($AG586,SQRT(SUMPRODUCT($AH$2:$AH586, (AS$2:AS586-BM586)^2)/(SUM($AH$2:$AH586)-1)),0)</f>
        <v>0</v>
      </c>
      <c r="CH586" s="109" cm="1">
        <f t="array" ref="CH586">IF($AG586,SQRT(SUMPRODUCT($AH$2:$AH586, (AT$2:AT586-BN586)^2)/(SUM($AH$2:$AH586)-1)),0)</f>
        <v>0</v>
      </c>
      <c r="CI586" s="109" cm="1">
        <f t="array" ref="CI586">IF($AG586,SQRT(SUMPRODUCT($AH$2:$AH586, (AU$2:AU586-BO586)^2)/(SUM($AH$2:$AH586)-1)),0)</f>
        <v>0</v>
      </c>
      <c r="CJ586" s="109" cm="1">
        <f t="array" ref="CJ586">IF($AG586,SQRT(SUMPRODUCT($AH$2:$AH586, (AV$2:AV586-BP586)^2)/(SUM($AH$2:$AH586)-1)),0)</f>
        <v>0</v>
      </c>
      <c r="CK586" s="109" cm="1">
        <f t="array" ref="CK586">IF($AG586,SQRT(SUMPRODUCT($AH$2:$AH586, (AW$2:AW586-BQ586)^2)/(SUM($AH$2:$AH586)-1)),0)</f>
        <v>0</v>
      </c>
      <c r="CL586" s="109" cm="1">
        <f t="array" ref="CL586">IF($AG586,SQRT(SUMPRODUCT($AH$2:$AH586, (AX$2:AX586-BR586)^2)/(SUM($AH$2:$AH586)-1)),0)</f>
        <v>0</v>
      </c>
      <c r="CM586" s="109" cm="1">
        <f t="array" ref="CM586">IF($AG586,SQRT(SUMPRODUCT($AH$2:$AH586, (AY$2:AY586-BS586)^2)/(SUM($AH$2:$AH586)-1)),0)</f>
        <v>0</v>
      </c>
      <c r="CN586" s="109" cm="1">
        <f t="array" ref="CN586">IF($AG586,SQRT(SUMPRODUCT($AH$2:$AH586, (AZ$2:AZ586-BT586)^2)/(SUM($AH$2:$AH586)-1)),0)</f>
        <v>0</v>
      </c>
      <c r="CO586" s="109" cm="1">
        <f t="array" ref="CO586">IF($AG586,SQRT(SUMPRODUCT($AH$2:$AH586, (BA$2:BA586-BU586)^2)/(SUM($AH$2:$AH586)-1)),0)</f>
        <v>0</v>
      </c>
    </row>
    <row r="587" spans="34:93" x14ac:dyDescent="0.25">
      <c r="AH587" s="99" t="str">
        <f t="shared" si="143"/>
        <v/>
      </c>
      <c r="AI587" s="11">
        <f t="shared" ca="1" si="148"/>
        <v>0</v>
      </c>
      <c r="AJ587" s="11">
        <f t="shared" ca="1" si="148"/>
        <v>0</v>
      </c>
      <c r="AK587" s="11">
        <f t="shared" ca="1" si="148"/>
        <v>0</v>
      </c>
      <c r="AL587" s="11">
        <f t="shared" ca="1" si="148"/>
        <v>0</v>
      </c>
      <c r="AM587" s="11">
        <f t="shared" ca="1" si="148"/>
        <v>0</v>
      </c>
      <c r="AN587" s="11">
        <f t="shared" ca="1" si="148"/>
        <v>0</v>
      </c>
      <c r="AO587" s="11">
        <f t="shared" ca="1" si="148"/>
        <v>0</v>
      </c>
      <c r="AP587" s="11">
        <f t="shared" ca="1" si="148"/>
        <v>0</v>
      </c>
      <c r="AQ587" s="11">
        <f t="shared" ca="1" si="148"/>
        <v>0</v>
      </c>
      <c r="AR587" s="11">
        <f t="shared" ca="1" si="148"/>
        <v>0</v>
      </c>
      <c r="AS587" s="11">
        <f t="shared" ca="1" si="149"/>
        <v>0</v>
      </c>
      <c r="AT587" s="11">
        <f t="shared" ca="1" si="149"/>
        <v>0</v>
      </c>
      <c r="AU587" s="11">
        <f t="shared" ca="1" si="149"/>
        <v>0</v>
      </c>
      <c r="AV587" s="11">
        <f t="shared" ca="1" si="149"/>
        <v>0</v>
      </c>
      <c r="AW587" s="11">
        <f t="shared" ca="1" si="149"/>
        <v>0</v>
      </c>
      <c r="AX587" s="11">
        <f t="shared" ca="1" si="149"/>
        <v>0</v>
      </c>
      <c r="AY587" s="11">
        <f t="shared" ca="1" si="149"/>
        <v>0</v>
      </c>
      <c r="AZ587" s="11">
        <f t="shared" ca="1" si="149"/>
        <v>0</v>
      </c>
      <c r="BA587" s="11">
        <f t="shared" ca="1" si="149"/>
        <v>0</v>
      </c>
      <c r="BB587" s="11"/>
      <c r="BC587" s="11">
        <f>IF($AG587,SUMPRODUCT(AI$2:AI587,$AH$2:$AH587)/SUM($AH$2:$AH587),0)</f>
        <v>0</v>
      </c>
      <c r="BD587" s="11">
        <f>IF($AG587,SUMPRODUCT(AJ$2:AJ587,$AH$2:$AH587)/SUM($AH$2:$AH587),0)</f>
        <v>0</v>
      </c>
      <c r="BE587" s="11">
        <f>IF($AG587,SUMPRODUCT(AK$2:AK587,$AH$2:$AH587)/SUM($AH$2:$AH587),0)</f>
        <v>0</v>
      </c>
      <c r="BF587" s="11">
        <f>IF($AG587,SUMPRODUCT(AL$2:AL587,$AH$2:$AH587)/SUM($AH$2:$AH587),0)</f>
        <v>0</v>
      </c>
      <c r="BG587" s="11">
        <f>IF($AG587,SUMPRODUCT(AM$2:AM587,$AH$2:$AH587)/SUM($AH$2:$AH587),0)</f>
        <v>0</v>
      </c>
      <c r="BH587" s="11">
        <f>IF($AG587,SUMPRODUCT(AN$2:AN587,$AH$2:$AH587)/SUM($AH$2:$AH587),0)</f>
        <v>0</v>
      </c>
      <c r="BI587" s="11">
        <f>IF($AG587,SUMPRODUCT(AO$2:AO587,$AH$2:$AH587)/SUM($AH$2:$AH587),0)</f>
        <v>0</v>
      </c>
      <c r="BJ587" s="11">
        <f>IF($AG587,SUMPRODUCT(AP$2:AP587,$AH$2:$AH587)/SUM($AH$2:$AH587),0)</f>
        <v>0</v>
      </c>
      <c r="BK587" s="11">
        <f>IF($AG587,SUMPRODUCT(AQ$2:AQ587,$AH$2:$AH587)/SUM($AH$2:$AH587),0)</f>
        <v>0</v>
      </c>
      <c r="BL587" s="11">
        <f>IF($AG587,SUMPRODUCT(AR$2:AR587,$AH$2:$AH587)/SUM($AH$2:$AH587),0)</f>
        <v>0</v>
      </c>
      <c r="BM587" s="11">
        <f>IF($AG587,SUMPRODUCT(AS$2:AS587,$AH$2:$AH587)/SUM($AH$2:$AH587),0)</f>
        <v>0</v>
      </c>
      <c r="BN587" s="11">
        <f>IF($AG587,SUMPRODUCT(AT$2:AT587,$AH$2:$AH587)/SUM($AH$2:$AH587),0)</f>
        <v>0</v>
      </c>
      <c r="BO587" s="11">
        <f>IF($AG587,SUMPRODUCT(AU$2:AU587,$AH$2:$AH587)/SUM($AH$2:$AH587),0)</f>
        <v>0</v>
      </c>
      <c r="BP587" s="11">
        <f>IF($AG587,SUMPRODUCT(AV$2:AV587,$AH$2:$AH587)/SUM($AH$2:$AH587),0)</f>
        <v>0</v>
      </c>
      <c r="BQ587" s="11">
        <f>IF($AG587,SUMPRODUCT(AW$2:AW587,$AH$2:$AH587)/SUM($AH$2:$AH587),0)</f>
        <v>0</v>
      </c>
      <c r="BR587" s="11">
        <f>IF($AG587,SUMPRODUCT(AX$2:AX587,$AH$2:$AH587)/SUM($AH$2:$AH587),0)</f>
        <v>0</v>
      </c>
      <c r="BS587" s="11">
        <f>IF($AG587,SUMPRODUCT(AY$2:AY587,$AH$2:$AH587)/SUM($AH$2:$AH587),0)</f>
        <v>0</v>
      </c>
      <c r="BT587" s="11">
        <f>IF($AG587,SUMPRODUCT(AZ$2:AZ587,$AH$2:$AH587)/SUM($AH$2:$AH587),0)</f>
        <v>0</v>
      </c>
      <c r="BU587" s="11">
        <f>IF($AG587,SUMPRODUCT(BA$2:BA587,$AH$2:$AH587)/SUM($AH$2:$AH587),0)</f>
        <v>0</v>
      </c>
      <c r="BV587" s="11"/>
      <c r="BW587" s="109" cm="1">
        <f t="array" ref="BW587">IF($AG587,SQRT(SUMPRODUCT($AH$2:$AH587, (AI$2:AI587-BC587)^2)/(SUM($AH$2:$AH587)-1)),0)</f>
        <v>0</v>
      </c>
      <c r="BX587" s="109" cm="1">
        <f t="array" ref="BX587">IF($AG587,SQRT(SUMPRODUCT($AH$2:$AH587, (AJ$2:AJ587-BD587)^2)/(SUM($AH$2:$AH587)-1)),0)</f>
        <v>0</v>
      </c>
      <c r="BY587" s="109" cm="1">
        <f t="array" ref="BY587">IF($AG587,SQRT(SUMPRODUCT($AH$2:$AH587, (AK$2:AK587-BE587)^2)/(SUM($AH$2:$AH587)-1)),0)</f>
        <v>0</v>
      </c>
      <c r="BZ587" s="109" cm="1">
        <f t="array" ref="BZ587">IF($AG587,SQRT(SUMPRODUCT($AH$2:$AH587, (AL$2:AL587-BF587)^2)/(SUM($AH$2:$AH587)-1)),0)</f>
        <v>0</v>
      </c>
      <c r="CA587" s="109" cm="1">
        <f t="array" ref="CA587">IF($AG587,SQRT(SUMPRODUCT($AH$2:$AH587, (AM$2:AM587-BG587)^2)/(SUM($AH$2:$AH587)-1)),0)</f>
        <v>0</v>
      </c>
      <c r="CB587" s="109" cm="1">
        <f t="array" ref="CB587">IF($AG587,SQRT(SUMPRODUCT($AH$2:$AH587, (AN$2:AN587-BH587)^2)/(SUM($AH$2:$AH587)-1)),0)</f>
        <v>0</v>
      </c>
      <c r="CC587" s="109" cm="1">
        <f t="array" ref="CC587">IF($AG587,SQRT(SUMPRODUCT($AH$2:$AH587, (AO$2:AO587-BI587)^2)/(SUM($AH$2:$AH587)-1)),0)</f>
        <v>0</v>
      </c>
      <c r="CD587" s="109" cm="1">
        <f t="array" ref="CD587">IF($AG587,SQRT(SUMPRODUCT($AH$2:$AH587, (AP$2:AP587-BJ587)^2)/(SUM($AH$2:$AH587)-1)),0)</f>
        <v>0</v>
      </c>
      <c r="CE587" s="109" cm="1">
        <f t="array" ref="CE587">IF($AG587,SQRT(SUMPRODUCT($AH$2:$AH587, (AQ$2:AQ587-BK587)^2)/(SUM($AH$2:$AH587)-1)),0)</f>
        <v>0</v>
      </c>
      <c r="CF587" s="109" cm="1">
        <f t="array" ref="CF587">IF($AG587,SQRT(SUMPRODUCT($AH$2:$AH587, (AR$2:AR587-BL587)^2)/(SUM($AH$2:$AH587)-1)),0)</f>
        <v>0</v>
      </c>
      <c r="CG587" s="109" cm="1">
        <f t="array" ref="CG587">IF($AG587,SQRT(SUMPRODUCT($AH$2:$AH587, (AS$2:AS587-BM587)^2)/(SUM($AH$2:$AH587)-1)),0)</f>
        <v>0</v>
      </c>
      <c r="CH587" s="109" cm="1">
        <f t="array" ref="CH587">IF($AG587,SQRT(SUMPRODUCT($AH$2:$AH587, (AT$2:AT587-BN587)^2)/(SUM($AH$2:$AH587)-1)),0)</f>
        <v>0</v>
      </c>
      <c r="CI587" s="109" cm="1">
        <f t="array" ref="CI587">IF($AG587,SQRT(SUMPRODUCT($AH$2:$AH587, (AU$2:AU587-BO587)^2)/(SUM($AH$2:$AH587)-1)),0)</f>
        <v>0</v>
      </c>
      <c r="CJ587" s="109" cm="1">
        <f t="array" ref="CJ587">IF($AG587,SQRT(SUMPRODUCT($AH$2:$AH587, (AV$2:AV587-BP587)^2)/(SUM($AH$2:$AH587)-1)),0)</f>
        <v>0</v>
      </c>
      <c r="CK587" s="109" cm="1">
        <f t="array" ref="CK587">IF($AG587,SQRT(SUMPRODUCT($AH$2:$AH587, (AW$2:AW587-BQ587)^2)/(SUM($AH$2:$AH587)-1)),0)</f>
        <v>0</v>
      </c>
      <c r="CL587" s="109" cm="1">
        <f t="array" ref="CL587">IF($AG587,SQRT(SUMPRODUCT($AH$2:$AH587, (AX$2:AX587-BR587)^2)/(SUM($AH$2:$AH587)-1)),0)</f>
        <v>0</v>
      </c>
      <c r="CM587" s="109" cm="1">
        <f t="array" ref="CM587">IF($AG587,SQRT(SUMPRODUCT($AH$2:$AH587, (AY$2:AY587-BS587)^2)/(SUM($AH$2:$AH587)-1)),0)</f>
        <v>0</v>
      </c>
      <c r="CN587" s="109" cm="1">
        <f t="array" ref="CN587">IF($AG587,SQRT(SUMPRODUCT($AH$2:$AH587, (AZ$2:AZ587-BT587)^2)/(SUM($AH$2:$AH587)-1)),0)</f>
        <v>0</v>
      </c>
      <c r="CO587" s="109" cm="1">
        <f t="array" ref="CO587">IF($AG587,SQRT(SUMPRODUCT($AH$2:$AH587, (BA$2:BA587-BU587)^2)/(SUM($AH$2:$AH587)-1)),0)</f>
        <v>0</v>
      </c>
    </row>
    <row r="588" spans="34:93" x14ac:dyDescent="0.25">
      <c r="AH588" s="99" t="str">
        <f t="shared" si="143"/>
        <v/>
      </c>
      <c r="AI588" s="11">
        <f t="shared" ca="1" si="148"/>
        <v>0</v>
      </c>
      <c r="AJ588" s="11">
        <f t="shared" ca="1" si="148"/>
        <v>0</v>
      </c>
      <c r="AK588" s="11">
        <f t="shared" ca="1" si="148"/>
        <v>0</v>
      </c>
      <c r="AL588" s="11">
        <f t="shared" ca="1" si="148"/>
        <v>0</v>
      </c>
      <c r="AM588" s="11">
        <f t="shared" ca="1" si="148"/>
        <v>0</v>
      </c>
      <c r="AN588" s="11">
        <f t="shared" ca="1" si="148"/>
        <v>0</v>
      </c>
      <c r="AO588" s="11">
        <f t="shared" ca="1" si="148"/>
        <v>0</v>
      </c>
      <c r="AP588" s="11">
        <f t="shared" ca="1" si="148"/>
        <v>0</v>
      </c>
      <c r="AQ588" s="11">
        <f t="shared" ca="1" si="148"/>
        <v>0</v>
      </c>
      <c r="AR588" s="11">
        <f t="shared" ca="1" si="148"/>
        <v>0</v>
      </c>
      <c r="AS588" s="11">
        <f t="shared" ca="1" si="149"/>
        <v>0</v>
      </c>
      <c r="AT588" s="11">
        <f t="shared" ca="1" si="149"/>
        <v>0</v>
      </c>
      <c r="AU588" s="11">
        <f t="shared" ca="1" si="149"/>
        <v>0</v>
      </c>
      <c r="AV588" s="11">
        <f t="shared" ca="1" si="149"/>
        <v>0</v>
      </c>
      <c r="AW588" s="11">
        <f t="shared" ca="1" si="149"/>
        <v>0</v>
      </c>
      <c r="AX588" s="11">
        <f t="shared" ca="1" si="149"/>
        <v>0</v>
      </c>
      <c r="AY588" s="11">
        <f t="shared" ca="1" si="149"/>
        <v>0</v>
      </c>
      <c r="AZ588" s="11">
        <f t="shared" ca="1" si="149"/>
        <v>0</v>
      </c>
      <c r="BA588" s="11">
        <f t="shared" ca="1" si="149"/>
        <v>0</v>
      </c>
      <c r="BB588" s="11"/>
      <c r="BC588" s="11">
        <f>IF($AG588,SUMPRODUCT(AI$2:AI588,$AH$2:$AH588)/SUM($AH$2:$AH588),0)</f>
        <v>0</v>
      </c>
      <c r="BD588" s="11">
        <f>IF($AG588,SUMPRODUCT(AJ$2:AJ588,$AH$2:$AH588)/SUM($AH$2:$AH588),0)</f>
        <v>0</v>
      </c>
      <c r="BE588" s="11">
        <f>IF($AG588,SUMPRODUCT(AK$2:AK588,$AH$2:$AH588)/SUM($AH$2:$AH588),0)</f>
        <v>0</v>
      </c>
      <c r="BF588" s="11">
        <f>IF($AG588,SUMPRODUCT(AL$2:AL588,$AH$2:$AH588)/SUM($AH$2:$AH588),0)</f>
        <v>0</v>
      </c>
      <c r="BG588" s="11">
        <f>IF($AG588,SUMPRODUCT(AM$2:AM588,$AH$2:$AH588)/SUM($AH$2:$AH588),0)</f>
        <v>0</v>
      </c>
      <c r="BH588" s="11">
        <f>IF($AG588,SUMPRODUCT(AN$2:AN588,$AH$2:$AH588)/SUM($AH$2:$AH588),0)</f>
        <v>0</v>
      </c>
      <c r="BI588" s="11">
        <f>IF($AG588,SUMPRODUCT(AO$2:AO588,$AH$2:$AH588)/SUM($AH$2:$AH588),0)</f>
        <v>0</v>
      </c>
      <c r="BJ588" s="11">
        <f>IF($AG588,SUMPRODUCT(AP$2:AP588,$AH$2:$AH588)/SUM($AH$2:$AH588),0)</f>
        <v>0</v>
      </c>
      <c r="BK588" s="11">
        <f>IF($AG588,SUMPRODUCT(AQ$2:AQ588,$AH$2:$AH588)/SUM($AH$2:$AH588),0)</f>
        <v>0</v>
      </c>
      <c r="BL588" s="11">
        <f>IF($AG588,SUMPRODUCT(AR$2:AR588,$AH$2:$AH588)/SUM($AH$2:$AH588),0)</f>
        <v>0</v>
      </c>
      <c r="BM588" s="11">
        <f>IF($AG588,SUMPRODUCT(AS$2:AS588,$AH$2:$AH588)/SUM($AH$2:$AH588),0)</f>
        <v>0</v>
      </c>
      <c r="BN588" s="11">
        <f>IF($AG588,SUMPRODUCT(AT$2:AT588,$AH$2:$AH588)/SUM($AH$2:$AH588),0)</f>
        <v>0</v>
      </c>
      <c r="BO588" s="11">
        <f>IF($AG588,SUMPRODUCT(AU$2:AU588,$AH$2:$AH588)/SUM($AH$2:$AH588),0)</f>
        <v>0</v>
      </c>
      <c r="BP588" s="11">
        <f>IF($AG588,SUMPRODUCT(AV$2:AV588,$AH$2:$AH588)/SUM($AH$2:$AH588),0)</f>
        <v>0</v>
      </c>
      <c r="BQ588" s="11">
        <f>IF($AG588,SUMPRODUCT(AW$2:AW588,$AH$2:$AH588)/SUM($AH$2:$AH588),0)</f>
        <v>0</v>
      </c>
      <c r="BR588" s="11">
        <f>IF($AG588,SUMPRODUCT(AX$2:AX588,$AH$2:$AH588)/SUM($AH$2:$AH588),0)</f>
        <v>0</v>
      </c>
      <c r="BS588" s="11">
        <f>IF($AG588,SUMPRODUCT(AY$2:AY588,$AH$2:$AH588)/SUM($AH$2:$AH588),0)</f>
        <v>0</v>
      </c>
      <c r="BT588" s="11">
        <f>IF($AG588,SUMPRODUCT(AZ$2:AZ588,$AH$2:$AH588)/SUM($AH$2:$AH588),0)</f>
        <v>0</v>
      </c>
      <c r="BU588" s="11">
        <f>IF($AG588,SUMPRODUCT(BA$2:BA588,$AH$2:$AH588)/SUM($AH$2:$AH588),0)</f>
        <v>0</v>
      </c>
      <c r="BV588" s="11"/>
      <c r="BW588" s="109" cm="1">
        <f t="array" ref="BW588">IF($AG588,SQRT(SUMPRODUCT($AH$2:$AH588, (AI$2:AI588-BC588)^2)/(SUM($AH$2:$AH588)-1)),0)</f>
        <v>0</v>
      </c>
      <c r="BX588" s="109" cm="1">
        <f t="array" ref="BX588">IF($AG588,SQRT(SUMPRODUCT($AH$2:$AH588, (AJ$2:AJ588-BD588)^2)/(SUM($AH$2:$AH588)-1)),0)</f>
        <v>0</v>
      </c>
      <c r="BY588" s="109" cm="1">
        <f t="array" ref="BY588">IF($AG588,SQRT(SUMPRODUCT($AH$2:$AH588, (AK$2:AK588-BE588)^2)/(SUM($AH$2:$AH588)-1)),0)</f>
        <v>0</v>
      </c>
      <c r="BZ588" s="109" cm="1">
        <f t="array" ref="BZ588">IF($AG588,SQRT(SUMPRODUCT($AH$2:$AH588, (AL$2:AL588-BF588)^2)/(SUM($AH$2:$AH588)-1)),0)</f>
        <v>0</v>
      </c>
      <c r="CA588" s="109" cm="1">
        <f t="array" ref="CA588">IF($AG588,SQRT(SUMPRODUCT($AH$2:$AH588, (AM$2:AM588-BG588)^2)/(SUM($AH$2:$AH588)-1)),0)</f>
        <v>0</v>
      </c>
      <c r="CB588" s="109" cm="1">
        <f t="array" ref="CB588">IF($AG588,SQRT(SUMPRODUCT($AH$2:$AH588, (AN$2:AN588-BH588)^2)/(SUM($AH$2:$AH588)-1)),0)</f>
        <v>0</v>
      </c>
      <c r="CC588" s="109" cm="1">
        <f t="array" ref="CC588">IF($AG588,SQRT(SUMPRODUCT($AH$2:$AH588, (AO$2:AO588-BI588)^2)/(SUM($AH$2:$AH588)-1)),0)</f>
        <v>0</v>
      </c>
      <c r="CD588" s="109" cm="1">
        <f t="array" ref="CD588">IF($AG588,SQRT(SUMPRODUCT($AH$2:$AH588, (AP$2:AP588-BJ588)^2)/(SUM($AH$2:$AH588)-1)),0)</f>
        <v>0</v>
      </c>
      <c r="CE588" s="109" cm="1">
        <f t="array" ref="CE588">IF($AG588,SQRT(SUMPRODUCT($AH$2:$AH588, (AQ$2:AQ588-BK588)^2)/(SUM($AH$2:$AH588)-1)),0)</f>
        <v>0</v>
      </c>
      <c r="CF588" s="109" cm="1">
        <f t="array" ref="CF588">IF($AG588,SQRT(SUMPRODUCT($AH$2:$AH588, (AR$2:AR588-BL588)^2)/(SUM($AH$2:$AH588)-1)),0)</f>
        <v>0</v>
      </c>
      <c r="CG588" s="109" cm="1">
        <f t="array" ref="CG588">IF($AG588,SQRT(SUMPRODUCT($AH$2:$AH588, (AS$2:AS588-BM588)^2)/(SUM($AH$2:$AH588)-1)),0)</f>
        <v>0</v>
      </c>
      <c r="CH588" s="109" cm="1">
        <f t="array" ref="CH588">IF($AG588,SQRT(SUMPRODUCT($AH$2:$AH588, (AT$2:AT588-BN588)^2)/(SUM($AH$2:$AH588)-1)),0)</f>
        <v>0</v>
      </c>
      <c r="CI588" s="109" cm="1">
        <f t="array" ref="CI588">IF($AG588,SQRT(SUMPRODUCT($AH$2:$AH588, (AU$2:AU588-BO588)^2)/(SUM($AH$2:$AH588)-1)),0)</f>
        <v>0</v>
      </c>
      <c r="CJ588" s="109" cm="1">
        <f t="array" ref="CJ588">IF($AG588,SQRT(SUMPRODUCT($AH$2:$AH588, (AV$2:AV588-BP588)^2)/(SUM($AH$2:$AH588)-1)),0)</f>
        <v>0</v>
      </c>
      <c r="CK588" s="109" cm="1">
        <f t="array" ref="CK588">IF($AG588,SQRT(SUMPRODUCT($AH$2:$AH588, (AW$2:AW588-BQ588)^2)/(SUM($AH$2:$AH588)-1)),0)</f>
        <v>0</v>
      </c>
      <c r="CL588" s="109" cm="1">
        <f t="array" ref="CL588">IF($AG588,SQRT(SUMPRODUCT($AH$2:$AH588, (AX$2:AX588-BR588)^2)/(SUM($AH$2:$AH588)-1)),0)</f>
        <v>0</v>
      </c>
      <c r="CM588" s="109" cm="1">
        <f t="array" ref="CM588">IF($AG588,SQRT(SUMPRODUCT($AH$2:$AH588, (AY$2:AY588-BS588)^2)/(SUM($AH$2:$AH588)-1)),0)</f>
        <v>0</v>
      </c>
      <c r="CN588" s="109" cm="1">
        <f t="array" ref="CN588">IF($AG588,SQRT(SUMPRODUCT($AH$2:$AH588, (AZ$2:AZ588-BT588)^2)/(SUM($AH$2:$AH588)-1)),0)</f>
        <v>0</v>
      </c>
      <c r="CO588" s="109" cm="1">
        <f t="array" ref="CO588">IF($AG588,SQRT(SUMPRODUCT($AH$2:$AH588, (BA$2:BA588-BU588)^2)/(SUM($AH$2:$AH588)-1)),0)</f>
        <v>0</v>
      </c>
    </row>
    <row r="589" spans="34:93" x14ac:dyDescent="0.25">
      <c r="AH589" s="99" t="str">
        <f t="shared" si="143"/>
        <v/>
      </c>
      <c r="AI589" s="11">
        <f t="shared" ca="1" si="148"/>
        <v>0</v>
      </c>
      <c r="AJ589" s="11">
        <f t="shared" ca="1" si="148"/>
        <v>0</v>
      </c>
      <c r="AK589" s="11">
        <f t="shared" ca="1" si="148"/>
        <v>0</v>
      </c>
      <c r="AL589" s="11">
        <f t="shared" ca="1" si="148"/>
        <v>0</v>
      </c>
      <c r="AM589" s="11">
        <f t="shared" ca="1" si="148"/>
        <v>0</v>
      </c>
      <c r="AN589" s="11">
        <f t="shared" ca="1" si="148"/>
        <v>0</v>
      </c>
      <c r="AO589" s="11">
        <f t="shared" ca="1" si="148"/>
        <v>0</v>
      </c>
      <c r="AP589" s="11">
        <f t="shared" ca="1" si="148"/>
        <v>0</v>
      </c>
      <c r="AQ589" s="11">
        <f t="shared" ca="1" si="148"/>
        <v>0</v>
      </c>
      <c r="AR589" s="11">
        <f t="shared" ca="1" si="148"/>
        <v>0</v>
      </c>
      <c r="AS589" s="11">
        <f t="shared" ca="1" si="149"/>
        <v>0</v>
      </c>
      <c r="AT589" s="11">
        <f t="shared" ca="1" si="149"/>
        <v>0</v>
      </c>
      <c r="AU589" s="11">
        <f t="shared" ca="1" si="149"/>
        <v>0</v>
      </c>
      <c r="AV589" s="11">
        <f t="shared" ca="1" si="149"/>
        <v>0</v>
      </c>
      <c r="AW589" s="11">
        <f t="shared" ca="1" si="149"/>
        <v>0</v>
      </c>
      <c r="AX589" s="11">
        <f t="shared" ca="1" si="149"/>
        <v>0</v>
      </c>
      <c r="AY589" s="11">
        <f t="shared" ca="1" si="149"/>
        <v>0</v>
      </c>
      <c r="AZ589" s="11">
        <f t="shared" ca="1" si="149"/>
        <v>0</v>
      </c>
      <c r="BA589" s="11">
        <f t="shared" ca="1" si="149"/>
        <v>0</v>
      </c>
      <c r="BB589" s="11"/>
      <c r="BC589" s="11">
        <f>IF($AG589,SUMPRODUCT(AI$2:AI589,$AH$2:$AH589)/SUM($AH$2:$AH589),0)</f>
        <v>0</v>
      </c>
      <c r="BD589" s="11">
        <f>IF($AG589,SUMPRODUCT(AJ$2:AJ589,$AH$2:$AH589)/SUM($AH$2:$AH589),0)</f>
        <v>0</v>
      </c>
      <c r="BE589" s="11">
        <f>IF($AG589,SUMPRODUCT(AK$2:AK589,$AH$2:$AH589)/SUM($AH$2:$AH589),0)</f>
        <v>0</v>
      </c>
      <c r="BF589" s="11">
        <f>IF($AG589,SUMPRODUCT(AL$2:AL589,$AH$2:$AH589)/SUM($AH$2:$AH589),0)</f>
        <v>0</v>
      </c>
      <c r="BG589" s="11">
        <f>IF($AG589,SUMPRODUCT(AM$2:AM589,$AH$2:$AH589)/SUM($AH$2:$AH589),0)</f>
        <v>0</v>
      </c>
      <c r="BH589" s="11">
        <f>IF($AG589,SUMPRODUCT(AN$2:AN589,$AH$2:$AH589)/SUM($AH$2:$AH589),0)</f>
        <v>0</v>
      </c>
      <c r="BI589" s="11">
        <f>IF($AG589,SUMPRODUCT(AO$2:AO589,$AH$2:$AH589)/SUM($AH$2:$AH589),0)</f>
        <v>0</v>
      </c>
      <c r="BJ589" s="11">
        <f>IF($AG589,SUMPRODUCT(AP$2:AP589,$AH$2:$AH589)/SUM($AH$2:$AH589),0)</f>
        <v>0</v>
      </c>
      <c r="BK589" s="11">
        <f>IF($AG589,SUMPRODUCT(AQ$2:AQ589,$AH$2:$AH589)/SUM($AH$2:$AH589),0)</f>
        <v>0</v>
      </c>
      <c r="BL589" s="11">
        <f>IF($AG589,SUMPRODUCT(AR$2:AR589,$AH$2:$AH589)/SUM($AH$2:$AH589),0)</f>
        <v>0</v>
      </c>
      <c r="BM589" s="11">
        <f>IF($AG589,SUMPRODUCT(AS$2:AS589,$AH$2:$AH589)/SUM($AH$2:$AH589),0)</f>
        <v>0</v>
      </c>
      <c r="BN589" s="11">
        <f>IF($AG589,SUMPRODUCT(AT$2:AT589,$AH$2:$AH589)/SUM($AH$2:$AH589),0)</f>
        <v>0</v>
      </c>
      <c r="BO589" s="11">
        <f>IF($AG589,SUMPRODUCT(AU$2:AU589,$AH$2:$AH589)/SUM($AH$2:$AH589),0)</f>
        <v>0</v>
      </c>
      <c r="BP589" s="11">
        <f>IF($AG589,SUMPRODUCT(AV$2:AV589,$AH$2:$AH589)/SUM($AH$2:$AH589),0)</f>
        <v>0</v>
      </c>
      <c r="BQ589" s="11">
        <f>IF($AG589,SUMPRODUCT(AW$2:AW589,$AH$2:$AH589)/SUM($AH$2:$AH589),0)</f>
        <v>0</v>
      </c>
      <c r="BR589" s="11">
        <f>IF($AG589,SUMPRODUCT(AX$2:AX589,$AH$2:$AH589)/SUM($AH$2:$AH589),0)</f>
        <v>0</v>
      </c>
      <c r="BS589" s="11">
        <f>IF($AG589,SUMPRODUCT(AY$2:AY589,$AH$2:$AH589)/SUM($AH$2:$AH589),0)</f>
        <v>0</v>
      </c>
      <c r="BT589" s="11">
        <f>IF($AG589,SUMPRODUCT(AZ$2:AZ589,$AH$2:$AH589)/SUM($AH$2:$AH589),0)</f>
        <v>0</v>
      </c>
      <c r="BU589" s="11">
        <f>IF($AG589,SUMPRODUCT(BA$2:BA589,$AH$2:$AH589)/SUM($AH$2:$AH589),0)</f>
        <v>0</v>
      </c>
      <c r="BV589" s="11"/>
      <c r="BW589" s="109" cm="1">
        <f t="array" ref="BW589">IF($AG589,SQRT(SUMPRODUCT($AH$2:$AH589, (AI$2:AI589-BC589)^2)/(SUM($AH$2:$AH589)-1)),0)</f>
        <v>0</v>
      </c>
      <c r="BX589" s="109" cm="1">
        <f t="array" ref="BX589">IF($AG589,SQRT(SUMPRODUCT($AH$2:$AH589, (AJ$2:AJ589-BD589)^2)/(SUM($AH$2:$AH589)-1)),0)</f>
        <v>0</v>
      </c>
      <c r="BY589" s="109" cm="1">
        <f t="array" ref="BY589">IF($AG589,SQRT(SUMPRODUCT($AH$2:$AH589, (AK$2:AK589-BE589)^2)/(SUM($AH$2:$AH589)-1)),0)</f>
        <v>0</v>
      </c>
      <c r="BZ589" s="109" cm="1">
        <f t="array" ref="BZ589">IF($AG589,SQRT(SUMPRODUCT($AH$2:$AH589, (AL$2:AL589-BF589)^2)/(SUM($AH$2:$AH589)-1)),0)</f>
        <v>0</v>
      </c>
      <c r="CA589" s="109" cm="1">
        <f t="array" ref="CA589">IF($AG589,SQRT(SUMPRODUCT($AH$2:$AH589, (AM$2:AM589-BG589)^2)/(SUM($AH$2:$AH589)-1)),0)</f>
        <v>0</v>
      </c>
      <c r="CB589" s="109" cm="1">
        <f t="array" ref="CB589">IF($AG589,SQRT(SUMPRODUCT($AH$2:$AH589, (AN$2:AN589-BH589)^2)/(SUM($AH$2:$AH589)-1)),0)</f>
        <v>0</v>
      </c>
      <c r="CC589" s="109" cm="1">
        <f t="array" ref="CC589">IF($AG589,SQRT(SUMPRODUCT($AH$2:$AH589, (AO$2:AO589-BI589)^2)/(SUM($AH$2:$AH589)-1)),0)</f>
        <v>0</v>
      </c>
      <c r="CD589" s="109" cm="1">
        <f t="array" ref="CD589">IF($AG589,SQRT(SUMPRODUCT($AH$2:$AH589, (AP$2:AP589-BJ589)^2)/(SUM($AH$2:$AH589)-1)),0)</f>
        <v>0</v>
      </c>
      <c r="CE589" s="109" cm="1">
        <f t="array" ref="CE589">IF($AG589,SQRT(SUMPRODUCT($AH$2:$AH589, (AQ$2:AQ589-BK589)^2)/(SUM($AH$2:$AH589)-1)),0)</f>
        <v>0</v>
      </c>
      <c r="CF589" s="109" cm="1">
        <f t="array" ref="CF589">IF($AG589,SQRT(SUMPRODUCT($AH$2:$AH589, (AR$2:AR589-BL589)^2)/(SUM($AH$2:$AH589)-1)),0)</f>
        <v>0</v>
      </c>
      <c r="CG589" s="109" cm="1">
        <f t="array" ref="CG589">IF($AG589,SQRT(SUMPRODUCT($AH$2:$AH589, (AS$2:AS589-BM589)^2)/(SUM($AH$2:$AH589)-1)),0)</f>
        <v>0</v>
      </c>
      <c r="CH589" s="109" cm="1">
        <f t="array" ref="CH589">IF($AG589,SQRT(SUMPRODUCT($AH$2:$AH589, (AT$2:AT589-BN589)^2)/(SUM($AH$2:$AH589)-1)),0)</f>
        <v>0</v>
      </c>
      <c r="CI589" s="109" cm="1">
        <f t="array" ref="CI589">IF($AG589,SQRT(SUMPRODUCT($AH$2:$AH589, (AU$2:AU589-BO589)^2)/(SUM($AH$2:$AH589)-1)),0)</f>
        <v>0</v>
      </c>
      <c r="CJ589" s="109" cm="1">
        <f t="array" ref="CJ589">IF($AG589,SQRT(SUMPRODUCT($AH$2:$AH589, (AV$2:AV589-BP589)^2)/(SUM($AH$2:$AH589)-1)),0)</f>
        <v>0</v>
      </c>
      <c r="CK589" s="109" cm="1">
        <f t="array" ref="CK589">IF($AG589,SQRT(SUMPRODUCT($AH$2:$AH589, (AW$2:AW589-BQ589)^2)/(SUM($AH$2:$AH589)-1)),0)</f>
        <v>0</v>
      </c>
      <c r="CL589" s="109" cm="1">
        <f t="array" ref="CL589">IF($AG589,SQRT(SUMPRODUCT($AH$2:$AH589, (AX$2:AX589-BR589)^2)/(SUM($AH$2:$AH589)-1)),0)</f>
        <v>0</v>
      </c>
      <c r="CM589" s="109" cm="1">
        <f t="array" ref="CM589">IF($AG589,SQRT(SUMPRODUCT($AH$2:$AH589, (AY$2:AY589-BS589)^2)/(SUM($AH$2:$AH589)-1)),0)</f>
        <v>0</v>
      </c>
      <c r="CN589" s="109" cm="1">
        <f t="array" ref="CN589">IF($AG589,SQRT(SUMPRODUCT($AH$2:$AH589, (AZ$2:AZ589-BT589)^2)/(SUM($AH$2:$AH589)-1)),0)</f>
        <v>0</v>
      </c>
      <c r="CO589" s="109" cm="1">
        <f t="array" ref="CO589">IF($AG589,SQRT(SUMPRODUCT($AH$2:$AH589, (BA$2:BA589-BU589)^2)/(SUM($AH$2:$AH589)-1)),0)</f>
        <v>0</v>
      </c>
    </row>
    <row r="590" spans="34:93" x14ac:dyDescent="0.25">
      <c r="AH590" s="99" t="str">
        <f t="shared" si="143"/>
        <v/>
      </c>
      <c r="AI590" s="11">
        <f t="shared" ca="1" si="148"/>
        <v>0</v>
      </c>
      <c r="AJ590" s="11">
        <f t="shared" ca="1" si="148"/>
        <v>0</v>
      </c>
      <c r="AK590" s="11">
        <f t="shared" ca="1" si="148"/>
        <v>0</v>
      </c>
      <c r="AL590" s="11">
        <f t="shared" ca="1" si="148"/>
        <v>0</v>
      </c>
      <c r="AM590" s="11">
        <f t="shared" ca="1" si="148"/>
        <v>0</v>
      </c>
      <c r="AN590" s="11">
        <f t="shared" ca="1" si="148"/>
        <v>0</v>
      </c>
      <c r="AO590" s="11">
        <f t="shared" ca="1" si="148"/>
        <v>0</v>
      </c>
      <c r="AP590" s="11">
        <f t="shared" ca="1" si="148"/>
        <v>0</v>
      </c>
      <c r="AQ590" s="11">
        <f t="shared" ca="1" si="148"/>
        <v>0</v>
      </c>
      <c r="AR590" s="11">
        <f t="shared" ca="1" si="148"/>
        <v>0</v>
      </c>
      <c r="AS590" s="11">
        <f t="shared" ca="1" si="149"/>
        <v>0</v>
      </c>
      <c r="AT590" s="11">
        <f t="shared" ca="1" si="149"/>
        <v>0</v>
      </c>
      <c r="AU590" s="11">
        <f t="shared" ca="1" si="149"/>
        <v>0</v>
      </c>
      <c r="AV590" s="11">
        <f t="shared" ca="1" si="149"/>
        <v>0</v>
      </c>
      <c r="AW590" s="11">
        <f t="shared" ca="1" si="149"/>
        <v>0</v>
      </c>
      <c r="AX590" s="11">
        <f t="shared" ca="1" si="149"/>
        <v>0</v>
      </c>
      <c r="AY590" s="11">
        <f t="shared" ca="1" si="149"/>
        <v>0</v>
      </c>
      <c r="AZ590" s="11">
        <f t="shared" ca="1" si="149"/>
        <v>0</v>
      </c>
      <c r="BA590" s="11">
        <f t="shared" ca="1" si="149"/>
        <v>0</v>
      </c>
      <c r="BB590" s="11"/>
      <c r="BC590" s="11">
        <f>IF($AG590,SUMPRODUCT(AI$2:AI590,$AH$2:$AH590)/SUM($AH$2:$AH590),0)</f>
        <v>0</v>
      </c>
      <c r="BD590" s="11">
        <f>IF($AG590,SUMPRODUCT(AJ$2:AJ590,$AH$2:$AH590)/SUM($AH$2:$AH590),0)</f>
        <v>0</v>
      </c>
      <c r="BE590" s="11">
        <f>IF($AG590,SUMPRODUCT(AK$2:AK590,$AH$2:$AH590)/SUM($AH$2:$AH590),0)</f>
        <v>0</v>
      </c>
      <c r="BF590" s="11">
        <f>IF($AG590,SUMPRODUCT(AL$2:AL590,$AH$2:$AH590)/SUM($AH$2:$AH590),0)</f>
        <v>0</v>
      </c>
      <c r="BG590" s="11">
        <f>IF($AG590,SUMPRODUCT(AM$2:AM590,$AH$2:$AH590)/SUM($AH$2:$AH590),0)</f>
        <v>0</v>
      </c>
      <c r="BH590" s="11">
        <f>IF($AG590,SUMPRODUCT(AN$2:AN590,$AH$2:$AH590)/SUM($AH$2:$AH590),0)</f>
        <v>0</v>
      </c>
      <c r="BI590" s="11">
        <f>IF($AG590,SUMPRODUCT(AO$2:AO590,$AH$2:$AH590)/SUM($AH$2:$AH590),0)</f>
        <v>0</v>
      </c>
      <c r="BJ590" s="11">
        <f>IF($AG590,SUMPRODUCT(AP$2:AP590,$AH$2:$AH590)/SUM($AH$2:$AH590),0)</f>
        <v>0</v>
      </c>
      <c r="BK590" s="11">
        <f>IF($AG590,SUMPRODUCT(AQ$2:AQ590,$AH$2:$AH590)/SUM($AH$2:$AH590),0)</f>
        <v>0</v>
      </c>
      <c r="BL590" s="11">
        <f>IF($AG590,SUMPRODUCT(AR$2:AR590,$AH$2:$AH590)/SUM($AH$2:$AH590),0)</f>
        <v>0</v>
      </c>
      <c r="BM590" s="11">
        <f>IF($AG590,SUMPRODUCT(AS$2:AS590,$AH$2:$AH590)/SUM($AH$2:$AH590),0)</f>
        <v>0</v>
      </c>
      <c r="BN590" s="11">
        <f>IF($AG590,SUMPRODUCT(AT$2:AT590,$AH$2:$AH590)/SUM($AH$2:$AH590),0)</f>
        <v>0</v>
      </c>
      <c r="BO590" s="11">
        <f>IF($AG590,SUMPRODUCT(AU$2:AU590,$AH$2:$AH590)/SUM($AH$2:$AH590),0)</f>
        <v>0</v>
      </c>
      <c r="BP590" s="11">
        <f>IF($AG590,SUMPRODUCT(AV$2:AV590,$AH$2:$AH590)/SUM($AH$2:$AH590),0)</f>
        <v>0</v>
      </c>
      <c r="BQ590" s="11">
        <f>IF($AG590,SUMPRODUCT(AW$2:AW590,$AH$2:$AH590)/SUM($AH$2:$AH590),0)</f>
        <v>0</v>
      </c>
      <c r="BR590" s="11">
        <f>IF($AG590,SUMPRODUCT(AX$2:AX590,$AH$2:$AH590)/SUM($AH$2:$AH590),0)</f>
        <v>0</v>
      </c>
      <c r="BS590" s="11">
        <f>IF($AG590,SUMPRODUCT(AY$2:AY590,$AH$2:$AH590)/SUM($AH$2:$AH590),0)</f>
        <v>0</v>
      </c>
      <c r="BT590" s="11">
        <f>IF($AG590,SUMPRODUCT(AZ$2:AZ590,$AH$2:$AH590)/SUM($AH$2:$AH590),0)</f>
        <v>0</v>
      </c>
      <c r="BU590" s="11">
        <f>IF($AG590,SUMPRODUCT(BA$2:BA590,$AH$2:$AH590)/SUM($AH$2:$AH590),0)</f>
        <v>0</v>
      </c>
      <c r="BV590" s="11"/>
      <c r="BW590" s="109" cm="1">
        <f t="array" ref="BW590">IF($AG590,SQRT(SUMPRODUCT($AH$2:$AH590, (AI$2:AI590-BC590)^2)/(SUM($AH$2:$AH590)-1)),0)</f>
        <v>0</v>
      </c>
      <c r="BX590" s="109" cm="1">
        <f t="array" ref="BX590">IF($AG590,SQRT(SUMPRODUCT($AH$2:$AH590, (AJ$2:AJ590-BD590)^2)/(SUM($AH$2:$AH590)-1)),0)</f>
        <v>0</v>
      </c>
      <c r="BY590" s="109" cm="1">
        <f t="array" ref="BY590">IF($AG590,SQRT(SUMPRODUCT($AH$2:$AH590, (AK$2:AK590-BE590)^2)/(SUM($AH$2:$AH590)-1)),0)</f>
        <v>0</v>
      </c>
      <c r="BZ590" s="109" cm="1">
        <f t="array" ref="BZ590">IF($AG590,SQRT(SUMPRODUCT($AH$2:$AH590, (AL$2:AL590-BF590)^2)/(SUM($AH$2:$AH590)-1)),0)</f>
        <v>0</v>
      </c>
      <c r="CA590" s="109" cm="1">
        <f t="array" ref="CA590">IF($AG590,SQRT(SUMPRODUCT($AH$2:$AH590, (AM$2:AM590-BG590)^2)/(SUM($AH$2:$AH590)-1)),0)</f>
        <v>0</v>
      </c>
      <c r="CB590" s="109" cm="1">
        <f t="array" ref="CB590">IF($AG590,SQRT(SUMPRODUCT($AH$2:$AH590, (AN$2:AN590-BH590)^2)/(SUM($AH$2:$AH590)-1)),0)</f>
        <v>0</v>
      </c>
      <c r="CC590" s="109" cm="1">
        <f t="array" ref="CC590">IF($AG590,SQRT(SUMPRODUCT($AH$2:$AH590, (AO$2:AO590-BI590)^2)/(SUM($AH$2:$AH590)-1)),0)</f>
        <v>0</v>
      </c>
      <c r="CD590" s="109" cm="1">
        <f t="array" ref="CD590">IF($AG590,SQRT(SUMPRODUCT($AH$2:$AH590, (AP$2:AP590-BJ590)^2)/(SUM($AH$2:$AH590)-1)),0)</f>
        <v>0</v>
      </c>
      <c r="CE590" s="109" cm="1">
        <f t="array" ref="CE590">IF($AG590,SQRT(SUMPRODUCT($AH$2:$AH590, (AQ$2:AQ590-BK590)^2)/(SUM($AH$2:$AH590)-1)),0)</f>
        <v>0</v>
      </c>
      <c r="CF590" s="109" cm="1">
        <f t="array" ref="CF590">IF($AG590,SQRT(SUMPRODUCT($AH$2:$AH590, (AR$2:AR590-BL590)^2)/(SUM($AH$2:$AH590)-1)),0)</f>
        <v>0</v>
      </c>
      <c r="CG590" s="109" cm="1">
        <f t="array" ref="CG590">IF($AG590,SQRT(SUMPRODUCT($AH$2:$AH590, (AS$2:AS590-BM590)^2)/(SUM($AH$2:$AH590)-1)),0)</f>
        <v>0</v>
      </c>
      <c r="CH590" s="109" cm="1">
        <f t="array" ref="CH590">IF($AG590,SQRT(SUMPRODUCT($AH$2:$AH590, (AT$2:AT590-BN590)^2)/(SUM($AH$2:$AH590)-1)),0)</f>
        <v>0</v>
      </c>
      <c r="CI590" s="109" cm="1">
        <f t="array" ref="CI590">IF($AG590,SQRT(SUMPRODUCT($AH$2:$AH590, (AU$2:AU590-BO590)^2)/(SUM($AH$2:$AH590)-1)),0)</f>
        <v>0</v>
      </c>
      <c r="CJ590" s="109" cm="1">
        <f t="array" ref="CJ590">IF($AG590,SQRT(SUMPRODUCT($AH$2:$AH590, (AV$2:AV590-BP590)^2)/(SUM($AH$2:$AH590)-1)),0)</f>
        <v>0</v>
      </c>
      <c r="CK590" s="109" cm="1">
        <f t="array" ref="CK590">IF($AG590,SQRT(SUMPRODUCT($AH$2:$AH590, (AW$2:AW590-BQ590)^2)/(SUM($AH$2:$AH590)-1)),0)</f>
        <v>0</v>
      </c>
      <c r="CL590" s="109" cm="1">
        <f t="array" ref="CL590">IF($AG590,SQRT(SUMPRODUCT($AH$2:$AH590, (AX$2:AX590-BR590)^2)/(SUM($AH$2:$AH590)-1)),0)</f>
        <v>0</v>
      </c>
      <c r="CM590" s="109" cm="1">
        <f t="array" ref="CM590">IF($AG590,SQRT(SUMPRODUCT($AH$2:$AH590, (AY$2:AY590-BS590)^2)/(SUM($AH$2:$AH590)-1)),0)</f>
        <v>0</v>
      </c>
      <c r="CN590" s="109" cm="1">
        <f t="array" ref="CN590">IF($AG590,SQRT(SUMPRODUCT($AH$2:$AH590, (AZ$2:AZ590-BT590)^2)/(SUM($AH$2:$AH590)-1)),0)</f>
        <v>0</v>
      </c>
      <c r="CO590" s="109" cm="1">
        <f t="array" ref="CO590">IF($AG590,SQRT(SUMPRODUCT($AH$2:$AH590, (BA$2:BA590-BU590)^2)/(SUM($AH$2:$AH590)-1)),0)</f>
        <v>0</v>
      </c>
    </row>
    <row r="591" spans="34:93" x14ac:dyDescent="0.25">
      <c r="AH591" s="99" t="str">
        <f t="shared" si="143"/>
        <v/>
      </c>
      <c r="AI591" s="11">
        <f t="shared" ca="1" si="148"/>
        <v>0</v>
      </c>
      <c r="AJ591" s="11">
        <f t="shared" ca="1" si="148"/>
        <v>0</v>
      </c>
      <c r="AK591" s="11">
        <f t="shared" ca="1" si="148"/>
        <v>0</v>
      </c>
      <c r="AL591" s="11">
        <f t="shared" ca="1" si="148"/>
        <v>0</v>
      </c>
      <c r="AM591" s="11">
        <f t="shared" ca="1" si="148"/>
        <v>0</v>
      </c>
      <c r="AN591" s="11">
        <f t="shared" ca="1" si="148"/>
        <v>0</v>
      </c>
      <c r="AO591" s="11">
        <f t="shared" ca="1" si="148"/>
        <v>0</v>
      </c>
      <c r="AP591" s="11">
        <f t="shared" ca="1" si="148"/>
        <v>0</v>
      </c>
      <c r="AQ591" s="11">
        <f t="shared" ca="1" si="148"/>
        <v>0</v>
      </c>
      <c r="AR591" s="11">
        <f t="shared" ca="1" si="148"/>
        <v>0</v>
      </c>
      <c r="AS591" s="11">
        <f t="shared" ca="1" si="149"/>
        <v>0</v>
      </c>
      <c r="AT591" s="11">
        <f t="shared" ca="1" si="149"/>
        <v>0</v>
      </c>
      <c r="AU591" s="11">
        <f t="shared" ca="1" si="149"/>
        <v>0</v>
      </c>
      <c r="AV591" s="11">
        <f t="shared" ca="1" si="149"/>
        <v>0</v>
      </c>
      <c r="AW591" s="11">
        <f t="shared" ca="1" si="149"/>
        <v>0</v>
      </c>
      <c r="AX591" s="11">
        <f t="shared" ca="1" si="149"/>
        <v>0</v>
      </c>
      <c r="AY591" s="11">
        <f t="shared" ca="1" si="149"/>
        <v>0</v>
      </c>
      <c r="AZ591" s="11">
        <f t="shared" ca="1" si="149"/>
        <v>0</v>
      </c>
      <c r="BA591" s="11">
        <f t="shared" ca="1" si="149"/>
        <v>0</v>
      </c>
      <c r="BB591" s="11"/>
      <c r="BC591" s="11">
        <f>IF($AG591,SUMPRODUCT(AI$2:AI591,$AH$2:$AH591)/SUM($AH$2:$AH591),0)</f>
        <v>0</v>
      </c>
      <c r="BD591" s="11">
        <f>IF($AG591,SUMPRODUCT(AJ$2:AJ591,$AH$2:$AH591)/SUM($AH$2:$AH591),0)</f>
        <v>0</v>
      </c>
      <c r="BE591" s="11">
        <f>IF($AG591,SUMPRODUCT(AK$2:AK591,$AH$2:$AH591)/SUM($AH$2:$AH591),0)</f>
        <v>0</v>
      </c>
      <c r="BF591" s="11">
        <f>IF($AG591,SUMPRODUCT(AL$2:AL591,$AH$2:$AH591)/SUM($AH$2:$AH591),0)</f>
        <v>0</v>
      </c>
      <c r="BG591" s="11">
        <f>IF($AG591,SUMPRODUCT(AM$2:AM591,$AH$2:$AH591)/SUM($AH$2:$AH591),0)</f>
        <v>0</v>
      </c>
      <c r="BH591" s="11">
        <f>IF($AG591,SUMPRODUCT(AN$2:AN591,$AH$2:$AH591)/SUM($AH$2:$AH591),0)</f>
        <v>0</v>
      </c>
      <c r="BI591" s="11">
        <f>IF($AG591,SUMPRODUCT(AO$2:AO591,$AH$2:$AH591)/SUM($AH$2:$AH591),0)</f>
        <v>0</v>
      </c>
      <c r="BJ591" s="11">
        <f>IF($AG591,SUMPRODUCT(AP$2:AP591,$AH$2:$AH591)/SUM($AH$2:$AH591),0)</f>
        <v>0</v>
      </c>
      <c r="BK591" s="11">
        <f>IF($AG591,SUMPRODUCT(AQ$2:AQ591,$AH$2:$AH591)/SUM($AH$2:$AH591),0)</f>
        <v>0</v>
      </c>
      <c r="BL591" s="11">
        <f>IF($AG591,SUMPRODUCT(AR$2:AR591,$AH$2:$AH591)/SUM($AH$2:$AH591),0)</f>
        <v>0</v>
      </c>
      <c r="BM591" s="11">
        <f>IF($AG591,SUMPRODUCT(AS$2:AS591,$AH$2:$AH591)/SUM($AH$2:$AH591),0)</f>
        <v>0</v>
      </c>
      <c r="BN591" s="11">
        <f>IF($AG591,SUMPRODUCT(AT$2:AT591,$AH$2:$AH591)/SUM($AH$2:$AH591),0)</f>
        <v>0</v>
      </c>
      <c r="BO591" s="11">
        <f>IF($AG591,SUMPRODUCT(AU$2:AU591,$AH$2:$AH591)/SUM($AH$2:$AH591),0)</f>
        <v>0</v>
      </c>
      <c r="BP591" s="11">
        <f>IF($AG591,SUMPRODUCT(AV$2:AV591,$AH$2:$AH591)/SUM($AH$2:$AH591),0)</f>
        <v>0</v>
      </c>
      <c r="BQ591" s="11">
        <f>IF($AG591,SUMPRODUCT(AW$2:AW591,$AH$2:$AH591)/SUM($AH$2:$AH591),0)</f>
        <v>0</v>
      </c>
      <c r="BR591" s="11">
        <f>IF($AG591,SUMPRODUCT(AX$2:AX591,$AH$2:$AH591)/SUM($AH$2:$AH591),0)</f>
        <v>0</v>
      </c>
      <c r="BS591" s="11">
        <f>IF($AG591,SUMPRODUCT(AY$2:AY591,$AH$2:$AH591)/SUM($AH$2:$AH591),0)</f>
        <v>0</v>
      </c>
      <c r="BT591" s="11">
        <f>IF($AG591,SUMPRODUCT(AZ$2:AZ591,$AH$2:$AH591)/SUM($AH$2:$AH591),0)</f>
        <v>0</v>
      </c>
      <c r="BU591" s="11">
        <f>IF($AG591,SUMPRODUCT(BA$2:BA591,$AH$2:$AH591)/SUM($AH$2:$AH591),0)</f>
        <v>0</v>
      </c>
      <c r="BV591" s="11"/>
      <c r="BW591" s="109" cm="1">
        <f t="array" ref="BW591">IF($AG591,SQRT(SUMPRODUCT($AH$2:$AH591, (AI$2:AI591-BC591)^2)/(SUM($AH$2:$AH591)-1)),0)</f>
        <v>0</v>
      </c>
      <c r="BX591" s="109" cm="1">
        <f t="array" ref="BX591">IF($AG591,SQRT(SUMPRODUCT($AH$2:$AH591, (AJ$2:AJ591-BD591)^2)/(SUM($AH$2:$AH591)-1)),0)</f>
        <v>0</v>
      </c>
      <c r="BY591" s="109" cm="1">
        <f t="array" ref="BY591">IF($AG591,SQRT(SUMPRODUCT($AH$2:$AH591, (AK$2:AK591-BE591)^2)/(SUM($AH$2:$AH591)-1)),0)</f>
        <v>0</v>
      </c>
      <c r="BZ591" s="109" cm="1">
        <f t="array" ref="BZ591">IF($AG591,SQRT(SUMPRODUCT($AH$2:$AH591, (AL$2:AL591-BF591)^2)/(SUM($AH$2:$AH591)-1)),0)</f>
        <v>0</v>
      </c>
      <c r="CA591" s="109" cm="1">
        <f t="array" ref="CA591">IF($AG591,SQRT(SUMPRODUCT($AH$2:$AH591, (AM$2:AM591-BG591)^2)/(SUM($AH$2:$AH591)-1)),0)</f>
        <v>0</v>
      </c>
      <c r="CB591" s="109" cm="1">
        <f t="array" ref="CB591">IF($AG591,SQRT(SUMPRODUCT($AH$2:$AH591, (AN$2:AN591-BH591)^2)/(SUM($AH$2:$AH591)-1)),0)</f>
        <v>0</v>
      </c>
      <c r="CC591" s="109" cm="1">
        <f t="array" ref="CC591">IF($AG591,SQRT(SUMPRODUCT($AH$2:$AH591, (AO$2:AO591-BI591)^2)/(SUM($AH$2:$AH591)-1)),0)</f>
        <v>0</v>
      </c>
      <c r="CD591" s="109" cm="1">
        <f t="array" ref="CD591">IF($AG591,SQRT(SUMPRODUCT($AH$2:$AH591, (AP$2:AP591-BJ591)^2)/(SUM($AH$2:$AH591)-1)),0)</f>
        <v>0</v>
      </c>
      <c r="CE591" s="109" cm="1">
        <f t="array" ref="CE591">IF($AG591,SQRT(SUMPRODUCT($AH$2:$AH591, (AQ$2:AQ591-BK591)^2)/(SUM($AH$2:$AH591)-1)),0)</f>
        <v>0</v>
      </c>
      <c r="CF591" s="109" cm="1">
        <f t="array" ref="CF591">IF($AG591,SQRT(SUMPRODUCT($AH$2:$AH591, (AR$2:AR591-BL591)^2)/(SUM($AH$2:$AH591)-1)),0)</f>
        <v>0</v>
      </c>
      <c r="CG591" s="109" cm="1">
        <f t="array" ref="CG591">IF($AG591,SQRT(SUMPRODUCT($AH$2:$AH591, (AS$2:AS591-BM591)^2)/(SUM($AH$2:$AH591)-1)),0)</f>
        <v>0</v>
      </c>
      <c r="CH591" s="109" cm="1">
        <f t="array" ref="CH591">IF($AG591,SQRT(SUMPRODUCT($AH$2:$AH591, (AT$2:AT591-BN591)^2)/(SUM($AH$2:$AH591)-1)),0)</f>
        <v>0</v>
      </c>
      <c r="CI591" s="109" cm="1">
        <f t="array" ref="CI591">IF($AG591,SQRT(SUMPRODUCT($AH$2:$AH591, (AU$2:AU591-BO591)^2)/(SUM($AH$2:$AH591)-1)),0)</f>
        <v>0</v>
      </c>
      <c r="CJ591" s="109" cm="1">
        <f t="array" ref="CJ591">IF($AG591,SQRT(SUMPRODUCT($AH$2:$AH591, (AV$2:AV591-BP591)^2)/(SUM($AH$2:$AH591)-1)),0)</f>
        <v>0</v>
      </c>
      <c r="CK591" s="109" cm="1">
        <f t="array" ref="CK591">IF($AG591,SQRT(SUMPRODUCT($AH$2:$AH591, (AW$2:AW591-BQ591)^2)/(SUM($AH$2:$AH591)-1)),0)</f>
        <v>0</v>
      </c>
      <c r="CL591" s="109" cm="1">
        <f t="array" ref="CL591">IF($AG591,SQRT(SUMPRODUCT($AH$2:$AH591, (AX$2:AX591-BR591)^2)/(SUM($AH$2:$AH591)-1)),0)</f>
        <v>0</v>
      </c>
      <c r="CM591" s="109" cm="1">
        <f t="array" ref="CM591">IF($AG591,SQRT(SUMPRODUCT($AH$2:$AH591, (AY$2:AY591-BS591)^2)/(SUM($AH$2:$AH591)-1)),0)</f>
        <v>0</v>
      </c>
      <c r="CN591" s="109" cm="1">
        <f t="array" ref="CN591">IF($AG591,SQRT(SUMPRODUCT($AH$2:$AH591, (AZ$2:AZ591-BT591)^2)/(SUM($AH$2:$AH591)-1)),0)</f>
        <v>0</v>
      </c>
      <c r="CO591" s="109" cm="1">
        <f t="array" ref="CO591">IF($AG591,SQRT(SUMPRODUCT($AH$2:$AH591, (BA$2:BA591-BU591)^2)/(SUM($AH$2:$AH591)-1)),0)</f>
        <v>0</v>
      </c>
    </row>
    <row r="592" spans="34:93" x14ac:dyDescent="0.25">
      <c r="AH592" s="99" t="str">
        <f t="shared" si="143"/>
        <v/>
      </c>
      <c r="AI592" s="11">
        <f t="shared" ref="AI592:AR601" ca="1" si="150">IF(AI$1&lt;&gt;0,SUMIFS(INDIRECT(AI$1), Fecha,$AG592),0)</f>
        <v>0</v>
      </c>
      <c r="AJ592" s="11">
        <f t="shared" ca="1" si="150"/>
        <v>0</v>
      </c>
      <c r="AK592" s="11">
        <f t="shared" ca="1" si="150"/>
        <v>0</v>
      </c>
      <c r="AL592" s="11">
        <f t="shared" ca="1" si="150"/>
        <v>0</v>
      </c>
      <c r="AM592" s="11">
        <f t="shared" ca="1" si="150"/>
        <v>0</v>
      </c>
      <c r="AN592" s="11">
        <f t="shared" ca="1" si="150"/>
        <v>0</v>
      </c>
      <c r="AO592" s="11">
        <f t="shared" ca="1" si="150"/>
        <v>0</v>
      </c>
      <c r="AP592" s="11">
        <f t="shared" ca="1" si="150"/>
        <v>0</v>
      </c>
      <c r="AQ592" s="11">
        <f t="shared" ca="1" si="150"/>
        <v>0</v>
      </c>
      <c r="AR592" s="11">
        <f t="shared" ca="1" si="150"/>
        <v>0</v>
      </c>
      <c r="AS592" s="11">
        <f t="shared" ref="AS592:BA601" ca="1" si="151">IF(AS$1&lt;&gt;0,SUMIFS(INDIRECT(AS$1), Fecha,$AG592),0)</f>
        <v>0</v>
      </c>
      <c r="AT592" s="11">
        <f t="shared" ca="1" si="151"/>
        <v>0</v>
      </c>
      <c r="AU592" s="11">
        <f t="shared" ca="1" si="151"/>
        <v>0</v>
      </c>
      <c r="AV592" s="11">
        <f t="shared" ca="1" si="151"/>
        <v>0</v>
      </c>
      <c r="AW592" s="11">
        <f t="shared" ca="1" si="151"/>
        <v>0</v>
      </c>
      <c r="AX592" s="11">
        <f t="shared" ca="1" si="151"/>
        <v>0</v>
      </c>
      <c r="AY592" s="11">
        <f t="shared" ca="1" si="151"/>
        <v>0</v>
      </c>
      <c r="AZ592" s="11">
        <f t="shared" ca="1" si="151"/>
        <v>0</v>
      </c>
      <c r="BA592" s="11">
        <f t="shared" ca="1" si="151"/>
        <v>0</v>
      </c>
      <c r="BB592" s="11"/>
      <c r="BC592" s="11">
        <f>IF($AG592,SUMPRODUCT(AI$2:AI592,$AH$2:$AH592)/SUM($AH$2:$AH592),0)</f>
        <v>0</v>
      </c>
      <c r="BD592" s="11">
        <f>IF($AG592,SUMPRODUCT(AJ$2:AJ592,$AH$2:$AH592)/SUM($AH$2:$AH592),0)</f>
        <v>0</v>
      </c>
      <c r="BE592" s="11">
        <f>IF($AG592,SUMPRODUCT(AK$2:AK592,$AH$2:$AH592)/SUM($AH$2:$AH592),0)</f>
        <v>0</v>
      </c>
      <c r="BF592" s="11">
        <f>IF($AG592,SUMPRODUCT(AL$2:AL592,$AH$2:$AH592)/SUM($AH$2:$AH592),0)</f>
        <v>0</v>
      </c>
      <c r="BG592" s="11">
        <f>IF($AG592,SUMPRODUCT(AM$2:AM592,$AH$2:$AH592)/SUM($AH$2:$AH592),0)</f>
        <v>0</v>
      </c>
      <c r="BH592" s="11">
        <f>IF($AG592,SUMPRODUCT(AN$2:AN592,$AH$2:$AH592)/SUM($AH$2:$AH592),0)</f>
        <v>0</v>
      </c>
      <c r="BI592" s="11">
        <f>IF($AG592,SUMPRODUCT(AO$2:AO592,$AH$2:$AH592)/SUM($AH$2:$AH592),0)</f>
        <v>0</v>
      </c>
      <c r="BJ592" s="11">
        <f>IF($AG592,SUMPRODUCT(AP$2:AP592,$AH$2:$AH592)/SUM($AH$2:$AH592),0)</f>
        <v>0</v>
      </c>
      <c r="BK592" s="11">
        <f>IF($AG592,SUMPRODUCT(AQ$2:AQ592,$AH$2:$AH592)/SUM($AH$2:$AH592),0)</f>
        <v>0</v>
      </c>
      <c r="BL592" s="11">
        <f>IF($AG592,SUMPRODUCT(AR$2:AR592,$AH$2:$AH592)/SUM($AH$2:$AH592),0)</f>
        <v>0</v>
      </c>
      <c r="BM592" s="11">
        <f>IF($AG592,SUMPRODUCT(AS$2:AS592,$AH$2:$AH592)/SUM($AH$2:$AH592),0)</f>
        <v>0</v>
      </c>
      <c r="BN592" s="11">
        <f>IF($AG592,SUMPRODUCT(AT$2:AT592,$AH$2:$AH592)/SUM($AH$2:$AH592),0)</f>
        <v>0</v>
      </c>
      <c r="BO592" s="11">
        <f>IF($AG592,SUMPRODUCT(AU$2:AU592,$AH$2:$AH592)/SUM($AH$2:$AH592),0)</f>
        <v>0</v>
      </c>
      <c r="BP592" s="11">
        <f>IF($AG592,SUMPRODUCT(AV$2:AV592,$AH$2:$AH592)/SUM($AH$2:$AH592),0)</f>
        <v>0</v>
      </c>
      <c r="BQ592" s="11">
        <f>IF($AG592,SUMPRODUCT(AW$2:AW592,$AH$2:$AH592)/SUM($AH$2:$AH592),0)</f>
        <v>0</v>
      </c>
      <c r="BR592" s="11">
        <f>IF($AG592,SUMPRODUCT(AX$2:AX592,$AH$2:$AH592)/SUM($AH$2:$AH592),0)</f>
        <v>0</v>
      </c>
      <c r="BS592" s="11">
        <f>IF($AG592,SUMPRODUCT(AY$2:AY592,$AH$2:$AH592)/SUM($AH$2:$AH592),0)</f>
        <v>0</v>
      </c>
      <c r="BT592" s="11">
        <f>IF($AG592,SUMPRODUCT(AZ$2:AZ592,$AH$2:$AH592)/SUM($AH$2:$AH592),0)</f>
        <v>0</v>
      </c>
      <c r="BU592" s="11">
        <f>IF($AG592,SUMPRODUCT(BA$2:BA592,$AH$2:$AH592)/SUM($AH$2:$AH592),0)</f>
        <v>0</v>
      </c>
      <c r="BV592" s="11"/>
      <c r="BW592" s="109" cm="1">
        <f t="array" ref="BW592">IF($AG592,SQRT(SUMPRODUCT($AH$2:$AH592, (AI$2:AI592-BC592)^2)/(SUM($AH$2:$AH592)-1)),0)</f>
        <v>0</v>
      </c>
      <c r="BX592" s="109" cm="1">
        <f t="array" ref="BX592">IF($AG592,SQRT(SUMPRODUCT($AH$2:$AH592, (AJ$2:AJ592-BD592)^2)/(SUM($AH$2:$AH592)-1)),0)</f>
        <v>0</v>
      </c>
      <c r="BY592" s="109" cm="1">
        <f t="array" ref="BY592">IF($AG592,SQRT(SUMPRODUCT($AH$2:$AH592, (AK$2:AK592-BE592)^2)/(SUM($AH$2:$AH592)-1)),0)</f>
        <v>0</v>
      </c>
      <c r="BZ592" s="109" cm="1">
        <f t="array" ref="BZ592">IF($AG592,SQRT(SUMPRODUCT($AH$2:$AH592, (AL$2:AL592-BF592)^2)/(SUM($AH$2:$AH592)-1)),0)</f>
        <v>0</v>
      </c>
      <c r="CA592" s="109" cm="1">
        <f t="array" ref="CA592">IF($AG592,SQRT(SUMPRODUCT($AH$2:$AH592, (AM$2:AM592-BG592)^2)/(SUM($AH$2:$AH592)-1)),0)</f>
        <v>0</v>
      </c>
      <c r="CB592" s="109" cm="1">
        <f t="array" ref="CB592">IF($AG592,SQRT(SUMPRODUCT($AH$2:$AH592, (AN$2:AN592-BH592)^2)/(SUM($AH$2:$AH592)-1)),0)</f>
        <v>0</v>
      </c>
      <c r="CC592" s="109" cm="1">
        <f t="array" ref="CC592">IF($AG592,SQRT(SUMPRODUCT($AH$2:$AH592, (AO$2:AO592-BI592)^2)/(SUM($AH$2:$AH592)-1)),0)</f>
        <v>0</v>
      </c>
      <c r="CD592" s="109" cm="1">
        <f t="array" ref="CD592">IF($AG592,SQRT(SUMPRODUCT($AH$2:$AH592, (AP$2:AP592-BJ592)^2)/(SUM($AH$2:$AH592)-1)),0)</f>
        <v>0</v>
      </c>
      <c r="CE592" s="109" cm="1">
        <f t="array" ref="CE592">IF($AG592,SQRT(SUMPRODUCT($AH$2:$AH592, (AQ$2:AQ592-BK592)^2)/(SUM($AH$2:$AH592)-1)),0)</f>
        <v>0</v>
      </c>
      <c r="CF592" s="109" cm="1">
        <f t="array" ref="CF592">IF($AG592,SQRT(SUMPRODUCT($AH$2:$AH592, (AR$2:AR592-BL592)^2)/(SUM($AH$2:$AH592)-1)),0)</f>
        <v>0</v>
      </c>
      <c r="CG592" s="109" cm="1">
        <f t="array" ref="CG592">IF($AG592,SQRT(SUMPRODUCT($AH$2:$AH592, (AS$2:AS592-BM592)^2)/(SUM($AH$2:$AH592)-1)),0)</f>
        <v>0</v>
      </c>
      <c r="CH592" s="109" cm="1">
        <f t="array" ref="CH592">IF($AG592,SQRT(SUMPRODUCT($AH$2:$AH592, (AT$2:AT592-BN592)^2)/(SUM($AH$2:$AH592)-1)),0)</f>
        <v>0</v>
      </c>
      <c r="CI592" s="109" cm="1">
        <f t="array" ref="CI592">IF($AG592,SQRT(SUMPRODUCT($AH$2:$AH592, (AU$2:AU592-BO592)^2)/(SUM($AH$2:$AH592)-1)),0)</f>
        <v>0</v>
      </c>
      <c r="CJ592" s="109" cm="1">
        <f t="array" ref="CJ592">IF($AG592,SQRT(SUMPRODUCT($AH$2:$AH592, (AV$2:AV592-BP592)^2)/(SUM($AH$2:$AH592)-1)),0)</f>
        <v>0</v>
      </c>
      <c r="CK592" s="109" cm="1">
        <f t="array" ref="CK592">IF($AG592,SQRT(SUMPRODUCT($AH$2:$AH592, (AW$2:AW592-BQ592)^2)/(SUM($AH$2:$AH592)-1)),0)</f>
        <v>0</v>
      </c>
      <c r="CL592" s="109" cm="1">
        <f t="array" ref="CL592">IF($AG592,SQRT(SUMPRODUCT($AH$2:$AH592, (AX$2:AX592-BR592)^2)/(SUM($AH$2:$AH592)-1)),0)</f>
        <v>0</v>
      </c>
      <c r="CM592" s="109" cm="1">
        <f t="array" ref="CM592">IF($AG592,SQRT(SUMPRODUCT($AH$2:$AH592, (AY$2:AY592-BS592)^2)/(SUM($AH$2:$AH592)-1)),0)</f>
        <v>0</v>
      </c>
      <c r="CN592" s="109" cm="1">
        <f t="array" ref="CN592">IF($AG592,SQRT(SUMPRODUCT($AH$2:$AH592, (AZ$2:AZ592-BT592)^2)/(SUM($AH$2:$AH592)-1)),0)</f>
        <v>0</v>
      </c>
      <c r="CO592" s="109" cm="1">
        <f t="array" ref="CO592">IF($AG592,SQRT(SUMPRODUCT($AH$2:$AH592, (BA$2:BA592-BU592)^2)/(SUM($AH$2:$AH592)-1)),0)</f>
        <v>0</v>
      </c>
    </row>
    <row r="593" spans="34:93" x14ac:dyDescent="0.25">
      <c r="AH593" s="99" t="str">
        <f t="shared" si="143"/>
        <v/>
      </c>
      <c r="AI593" s="11">
        <f t="shared" ca="1" si="150"/>
        <v>0</v>
      </c>
      <c r="AJ593" s="11">
        <f t="shared" ca="1" si="150"/>
        <v>0</v>
      </c>
      <c r="AK593" s="11">
        <f t="shared" ca="1" si="150"/>
        <v>0</v>
      </c>
      <c r="AL593" s="11">
        <f t="shared" ca="1" si="150"/>
        <v>0</v>
      </c>
      <c r="AM593" s="11">
        <f t="shared" ca="1" si="150"/>
        <v>0</v>
      </c>
      <c r="AN593" s="11">
        <f t="shared" ca="1" si="150"/>
        <v>0</v>
      </c>
      <c r="AO593" s="11">
        <f t="shared" ca="1" si="150"/>
        <v>0</v>
      </c>
      <c r="AP593" s="11">
        <f t="shared" ca="1" si="150"/>
        <v>0</v>
      </c>
      <c r="AQ593" s="11">
        <f t="shared" ca="1" si="150"/>
        <v>0</v>
      </c>
      <c r="AR593" s="11">
        <f t="shared" ca="1" si="150"/>
        <v>0</v>
      </c>
      <c r="AS593" s="11">
        <f t="shared" ca="1" si="151"/>
        <v>0</v>
      </c>
      <c r="AT593" s="11">
        <f t="shared" ca="1" si="151"/>
        <v>0</v>
      </c>
      <c r="AU593" s="11">
        <f t="shared" ca="1" si="151"/>
        <v>0</v>
      </c>
      <c r="AV593" s="11">
        <f t="shared" ca="1" si="151"/>
        <v>0</v>
      </c>
      <c r="AW593" s="11">
        <f t="shared" ca="1" si="151"/>
        <v>0</v>
      </c>
      <c r="AX593" s="11">
        <f t="shared" ca="1" si="151"/>
        <v>0</v>
      </c>
      <c r="AY593" s="11">
        <f t="shared" ca="1" si="151"/>
        <v>0</v>
      </c>
      <c r="AZ593" s="11">
        <f t="shared" ca="1" si="151"/>
        <v>0</v>
      </c>
      <c r="BA593" s="11">
        <f t="shared" ca="1" si="151"/>
        <v>0</v>
      </c>
      <c r="BB593" s="11"/>
      <c r="BC593" s="11">
        <f>IF($AG593,SUMPRODUCT(AI$2:AI593,$AH$2:$AH593)/SUM($AH$2:$AH593),0)</f>
        <v>0</v>
      </c>
      <c r="BD593" s="11">
        <f>IF($AG593,SUMPRODUCT(AJ$2:AJ593,$AH$2:$AH593)/SUM($AH$2:$AH593),0)</f>
        <v>0</v>
      </c>
      <c r="BE593" s="11">
        <f>IF($AG593,SUMPRODUCT(AK$2:AK593,$AH$2:$AH593)/SUM($AH$2:$AH593),0)</f>
        <v>0</v>
      </c>
      <c r="BF593" s="11">
        <f>IF($AG593,SUMPRODUCT(AL$2:AL593,$AH$2:$AH593)/SUM($AH$2:$AH593),0)</f>
        <v>0</v>
      </c>
      <c r="BG593" s="11">
        <f>IF($AG593,SUMPRODUCT(AM$2:AM593,$AH$2:$AH593)/SUM($AH$2:$AH593),0)</f>
        <v>0</v>
      </c>
      <c r="BH593" s="11">
        <f>IF($AG593,SUMPRODUCT(AN$2:AN593,$AH$2:$AH593)/SUM($AH$2:$AH593),0)</f>
        <v>0</v>
      </c>
      <c r="BI593" s="11">
        <f>IF($AG593,SUMPRODUCT(AO$2:AO593,$AH$2:$AH593)/SUM($AH$2:$AH593),0)</f>
        <v>0</v>
      </c>
      <c r="BJ593" s="11">
        <f>IF($AG593,SUMPRODUCT(AP$2:AP593,$AH$2:$AH593)/SUM($AH$2:$AH593),0)</f>
        <v>0</v>
      </c>
      <c r="BK593" s="11">
        <f>IF($AG593,SUMPRODUCT(AQ$2:AQ593,$AH$2:$AH593)/SUM($AH$2:$AH593),0)</f>
        <v>0</v>
      </c>
      <c r="BL593" s="11">
        <f>IF($AG593,SUMPRODUCT(AR$2:AR593,$AH$2:$AH593)/SUM($AH$2:$AH593),0)</f>
        <v>0</v>
      </c>
      <c r="BM593" s="11">
        <f>IF($AG593,SUMPRODUCT(AS$2:AS593,$AH$2:$AH593)/SUM($AH$2:$AH593),0)</f>
        <v>0</v>
      </c>
      <c r="BN593" s="11">
        <f>IF($AG593,SUMPRODUCT(AT$2:AT593,$AH$2:$AH593)/SUM($AH$2:$AH593),0)</f>
        <v>0</v>
      </c>
      <c r="BO593" s="11">
        <f>IF($AG593,SUMPRODUCT(AU$2:AU593,$AH$2:$AH593)/SUM($AH$2:$AH593),0)</f>
        <v>0</v>
      </c>
      <c r="BP593" s="11">
        <f>IF($AG593,SUMPRODUCT(AV$2:AV593,$AH$2:$AH593)/SUM($AH$2:$AH593),0)</f>
        <v>0</v>
      </c>
      <c r="BQ593" s="11">
        <f>IF($AG593,SUMPRODUCT(AW$2:AW593,$AH$2:$AH593)/SUM($AH$2:$AH593),0)</f>
        <v>0</v>
      </c>
      <c r="BR593" s="11">
        <f>IF($AG593,SUMPRODUCT(AX$2:AX593,$AH$2:$AH593)/SUM($AH$2:$AH593),0)</f>
        <v>0</v>
      </c>
      <c r="BS593" s="11">
        <f>IF($AG593,SUMPRODUCT(AY$2:AY593,$AH$2:$AH593)/SUM($AH$2:$AH593),0)</f>
        <v>0</v>
      </c>
      <c r="BT593" s="11">
        <f>IF($AG593,SUMPRODUCT(AZ$2:AZ593,$AH$2:$AH593)/SUM($AH$2:$AH593),0)</f>
        <v>0</v>
      </c>
      <c r="BU593" s="11">
        <f>IF($AG593,SUMPRODUCT(BA$2:BA593,$AH$2:$AH593)/SUM($AH$2:$AH593),0)</f>
        <v>0</v>
      </c>
      <c r="BV593" s="11"/>
      <c r="BW593" s="109" cm="1">
        <f t="array" ref="BW593">IF($AG593,SQRT(SUMPRODUCT($AH$2:$AH593, (AI$2:AI593-BC593)^2)/(SUM($AH$2:$AH593)-1)),0)</f>
        <v>0</v>
      </c>
      <c r="BX593" s="109" cm="1">
        <f t="array" ref="BX593">IF($AG593,SQRT(SUMPRODUCT($AH$2:$AH593, (AJ$2:AJ593-BD593)^2)/(SUM($AH$2:$AH593)-1)),0)</f>
        <v>0</v>
      </c>
      <c r="BY593" s="109" cm="1">
        <f t="array" ref="BY593">IF($AG593,SQRT(SUMPRODUCT($AH$2:$AH593, (AK$2:AK593-BE593)^2)/(SUM($AH$2:$AH593)-1)),0)</f>
        <v>0</v>
      </c>
      <c r="BZ593" s="109" cm="1">
        <f t="array" ref="BZ593">IF($AG593,SQRT(SUMPRODUCT($AH$2:$AH593, (AL$2:AL593-BF593)^2)/(SUM($AH$2:$AH593)-1)),0)</f>
        <v>0</v>
      </c>
      <c r="CA593" s="109" cm="1">
        <f t="array" ref="CA593">IF($AG593,SQRT(SUMPRODUCT($AH$2:$AH593, (AM$2:AM593-BG593)^2)/(SUM($AH$2:$AH593)-1)),0)</f>
        <v>0</v>
      </c>
      <c r="CB593" s="109" cm="1">
        <f t="array" ref="CB593">IF($AG593,SQRT(SUMPRODUCT($AH$2:$AH593, (AN$2:AN593-BH593)^2)/(SUM($AH$2:$AH593)-1)),0)</f>
        <v>0</v>
      </c>
      <c r="CC593" s="109" cm="1">
        <f t="array" ref="CC593">IF($AG593,SQRT(SUMPRODUCT($AH$2:$AH593, (AO$2:AO593-BI593)^2)/(SUM($AH$2:$AH593)-1)),0)</f>
        <v>0</v>
      </c>
      <c r="CD593" s="109" cm="1">
        <f t="array" ref="CD593">IF($AG593,SQRT(SUMPRODUCT($AH$2:$AH593, (AP$2:AP593-BJ593)^2)/(SUM($AH$2:$AH593)-1)),0)</f>
        <v>0</v>
      </c>
      <c r="CE593" s="109" cm="1">
        <f t="array" ref="CE593">IF($AG593,SQRT(SUMPRODUCT($AH$2:$AH593, (AQ$2:AQ593-BK593)^2)/(SUM($AH$2:$AH593)-1)),0)</f>
        <v>0</v>
      </c>
      <c r="CF593" s="109" cm="1">
        <f t="array" ref="CF593">IF($AG593,SQRT(SUMPRODUCT($AH$2:$AH593, (AR$2:AR593-BL593)^2)/(SUM($AH$2:$AH593)-1)),0)</f>
        <v>0</v>
      </c>
      <c r="CG593" s="109" cm="1">
        <f t="array" ref="CG593">IF($AG593,SQRT(SUMPRODUCT($AH$2:$AH593, (AS$2:AS593-BM593)^2)/(SUM($AH$2:$AH593)-1)),0)</f>
        <v>0</v>
      </c>
      <c r="CH593" s="109" cm="1">
        <f t="array" ref="CH593">IF($AG593,SQRT(SUMPRODUCT($AH$2:$AH593, (AT$2:AT593-BN593)^2)/(SUM($AH$2:$AH593)-1)),0)</f>
        <v>0</v>
      </c>
      <c r="CI593" s="109" cm="1">
        <f t="array" ref="CI593">IF($AG593,SQRT(SUMPRODUCT($AH$2:$AH593, (AU$2:AU593-BO593)^2)/(SUM($AH$2:$AH593)-1)),0)</f>
        <v>0</v>
      </c>
      <c r="CJ593" s="109" cm="1">
        <f t="array" ref="CJ593">IF($AG593,SQRT(SUMPRODUCT($AH$2:$AH593, (AV$2:AV593-BP593)^2)/(SUM($AH$2:$AH593)-1)),0)</f>
        <v>0</v>
      </c>
      <c r="CK593" s="109" cm="1">
        <f t="array" ref="CK593">IF($AG593,SQRT(SUMPRODUCT($AH$2:$AH593, (AW$2:AW593-BQ593)^2)/(SUM($AH$2:$AH593)-1)),0)</f>
        <v>0</v>
      </c>
      <c r="CL593" s="109" cm="1">
        <f t="array" ref="CL593">IF($AG593,SQRT(SUMPRODUCT($AH$2:$AH593, (AX$2:AX593-BR593)^2)/(SUM($AH$2:$AH593)-1)),0)</f>
        <v>0</v>
      </c>
      <c r="CM593" s="109" cm="1">
        <f t="array" ref="CM593">IF($AG593,SQRT(SUMPRODUCT($AH$2:$AH593, (AY$2:AY593-BS593)^2)/(SUM($AH$2:$AH593)-1)),0)</f>
        <v>0</v>
      </c>
      <c r="CN593" s="109" cm="1">
        <f t="array" ref="CN593">IF($AG593,SQRT(SUMPRODUCT($AH$2:$AH593, (AZ$2:AZ593-BT593)^2)/(SUM($AH$2:$AH593)-1)),0)</f>
        <v>0</v>
      </c>
      <c r="CO593" s="109" cm="1">
        <f t="array" ref="CO593">IF($AG593,SQRT(SUMPRODUCT($AH$2:$AH593, (BA$2:BA593-BU593)^2)/(SUM($AH$2:$AH593)-1)),0)</f>
        <v>0</v>
      </c>
    </row>
    <row r="594" spans="34:93" x14ac:dyDescent="0.25">
      <c r="AH594" s="99" t="str">
        <f t="shared" si="143"/>
        <v/>
      </c>
      <c r="AI594" s="11">
        <f t="shared" ca="1" si="150"/>
        <v>0</v>
      </c>
      <c r="AJ594" s="11">
        <f t="shared" ca="1" si="150"/>
        <v>0</v>
      </c>
      <c r="AK594" s="11">
        <f t="shared" ca="1" si="150"/>
        <v>0</v>
      </c>
      <c r="AL594" s="11">
        <f t="shared" ca="1" si="150"/>
        <v>0</v>
      </c>
      <c r="AM594" s="11">
        <f t="shared" ca="1" si="150"/>
        <v>0</v>
      </c>
      <c r="AN594" s="11">
        <f t="shared" ca="1" si="150"/>
        <v>0</v>
      </c>
      <c r="AO594" s="11">
        <f t="shared" ca="1" si="150"/>
        <v>0</v>
      </c>
      <c r="AP594" s="11">
        <f t="shared" ca="1" si="150"/>
        <v>0</v>
      </c>
      <c r="AQ594" s="11">
        <f t="shared" ca="1" si="150"/>
        <v>0</v>
      </c>
      <c r="AR594" s="11">
        <f t="shared" ca="1" si="150"/>
        <v>0</v>
      </c>
      <c r="AS594" s="11">
        <f t="shared" ca="1" si="151"/>
        <v>0</v>
      </c>
      <c r="AT594" s="11">
        <f t="shared" ca="1" si="151"/>
        <v>0</v>
      </c>
      <c r="AU594" s="11">
        <f t="shared" ca="1" si="151"/>
        <v>0</v>
      </c>
      <c r="AV594" s="11">
        <f t="shared" ca="1" si="151"/>
        <v>0</v>
      </c>
      <c r="AW594" s="11">
        <f t="shared" ca="1" si="151"/>
        <v>0</v>
      </c>
      <c r="AX594" s="11">
        <f t="shared" ca="1" si="151"/>
        <v>0</v>
      </c>
      <c r="AY594" s="11">
        <f t="shared" ca="1" si="151"/>
        <v>0</v>
      </c>
      <c r="AZ594" s="11">
        <f t="shared" ca="1" si="151"/>
        <v>0</v>
      </c>
      <c r="BA594" s="11">
        <f t="shared" ca="1" si="151"/>
        <v>0</v>
      </c>
      <c r="BB594" s="11"/>
      <c r="BC594" s="11">
        <f>IF($AG594,SUMPRODUCT(AI$2:AI594,$AH$2:$AH594)/SUM($AH$2:$AH594),0)</f>
        <v>0</v>
      </c>
      <c r="BD594" s="11">
        <f>IF($AG594,SUMPRODUCT(AJ$2:AJ594,$AH$2:$AH594)/SUM($AH$2:$AH594),0)</f>
        <v>0</v>
      </c>
      <c r="BE594" s="11">
        <f>IF($AG594,SUMPRODUCT(AK$2:AK594,$AH$2:$AH594)/SUM($AH$2:$AH594),0)</f>
        <v>0</v>
      </c>
      <c r="BF594" s="11">
        <f>IF($AG594,SUMPRODUCT(AL$2:AL594,$AH$2:$AH594)/SUM($AH$2:$AH594),0)</f>
        <v>0</v>
      </c>
      <c r="BG594" s="11">
        <f>IF($AG594,SUMPRODUCT(AM$2:AM594,$AH$2:$AH594)/SUM($AH$2:$AH594),0)</f>
        <v>0</v>
      </c>
      <c r="BH594" s="11">
        <f>IF($AG594,SUMPRODUCT(AN$2:AN594,$AH$2:$AH594)/SUM($AH$2:$AH594),0)</f>
        <v>0</v>
      </c>
      <c r="BI594" s="11">
        <f>IF($AG594,SUMPRODUCT(AO$2:AO594,$AH$2:$AH594)/SUM($AH$2:$AH594),0)</f>
        <v>0</v>
      </c>
      <c r="BJ594" s="11">
        <f>IF($AG594,SUMPRODUCT(AP$2:AP594,$AH$2:$AH594)/SUM($AH$2:$AH594),0)</f>
        <v>0</v>
      </c>
      <c r="BK594" s="11">
        <f>IF($AG594,SUMPRODUCT(AQ$2:AQ594,$AH$2:$AH594)/SUM($AH$2:$AH594),0)</f>
        <v>0</v>
      </c>
      <c r="BL594" s="11">
        <f>IF($AG594,SUMPRODUCT(AR$2:AR594,$AH$2:$AH594)/SUM($AH$2:$AH594),0)</f>
        <v>0</v>
      </c>
      <c r="BM594" s="11">
        <f>IF($AG594,SUMPRODUCT(AS$2:AS594,$AH$2:$AH594)/SUM($AH$2:$AH594),0)</f>
        <v>0</v>
      </c>
      <c r="BN594" s="11">
        <f>IF($AG594,SUMPRODUCT(AT$2:AT594,$AH$2:$AH594)/SUM($AH$2:$AH594),0)</f>
        <v>0</v>
      </c>
      <c r="BO594" s="11">
        <f>IF($AG594,SUMPRODUCT(AU$2:AU594,$AH$2:$AH594)/SUM($AH$2:$AH594),0)</f>
        <v>0</v>
      </c>
      <c r="BP594" s="11">
        <f>IF($AG594,SUMPRODUCT(AV$2:AV594,$AH$2:$AH594)/SUM($AH$2:$AH594),0)</f>
        <v>0</v>
      </c>
      <c r="BQ594" s="11">
        <f>IF($AG594,SUMPRODUCT(AW$2:AW594,$AH$2:$AH594)/SUM($AH$2:$AH594),0)</f>
        <v>0</v>
      </c>
      <c r="BR594" s="11">
        <f>IF($AG594,SUMPRODUCT(AX$2:AX594,$AH$2:$AH594)/SUM($AH$2:$AH594),0)</f>
        <v>0</v>
      </c>
      <c r="BS594" s="11">
        <f>IF($AG594,SUMPRODUCT(AY$2:AY594,$AH$2:$AH594)/SUM($AH$2:$AH594),0)</f>
        <v>0</v>
      </c>
      <c r="BT594" s="11">
        <f>IF($AG594,SUMPRODUCT(AZ$2:AZ594,$AH$2:$AH594)/SUM($AH$2:$AH594),0)</f>
        <v>0</v>
      </c>
      <c r="BU594" s="11">
        <f>IF($AG594,SUMPRODUCT(BA$2:BA594,$AH$2:$AH594)/SUM($AH$2:$AH594),0)</f>
        <v>0</v>
      </c>
      <c r="BV594" s="11"/>
      <c r="BW594" s="109" cm="1">
        <f t="array" ref="BW594">IF($AG594,SQRT(SUMPRODUCT($AH$2:$AH594, (AI$2:AI594-BC594)^2)/(SUM($AH$2:$AH594)-1)),0)</f>
        <v>0</v>
      </c>
      <c r="BX594" s="109" cm="1">
        <f t="array" ref="BX594">IF($AG594,SQRT(SUMPRODUCT($AH$2:$AH594, (AJ$2:AJ594-BD594)^2)/(SUM($AH$2:$AH594)-1)),0)</f>
        <v>0</v>
      </c>
      <c r="BY594" s="109" cm="1">
        <f t="array" ref="BY594">IF($AG594,SQRT(SUMPRODUCT($AH$2:$AH594, (AK$2:AK594-BE594)^2)/(SUM($AH$2:$AH594)-1)),0)</f>
        <v>0</v>
      </c>
      <c r="BZ594" s="109" cm="1">
        <f t="array" ref="BZ594">IF($AG594,SQRT(SUMPRODUCT($AH$2:$AH594, (AL$2:AL594-BF594)^2)/(SUM($AH$2:$AH594)-1)),0)</f>
        <v>0</v>
      </c>
      <c r="CA594" s="109" cm="1">
        <f t="array" ref="CA594">IF($AG594,SQRT(SUMPRODUCT($AH$2:$AH594, (AM$2:AM594-BG594)^2)/(SUM($AH$2:$AH594)-1)),0)</f>
        <v>0</v>
      </c>
      <c r="CB594" s="109" cm="1">
        <f t="array" ref="CB594">IF($AG594,SQRT(SUMPRODUCT($AH$2:$AH594, (AN$2:AN594-BH594)^2)/(SUM($AH$2:$AH594)-1)),0)</f>
        <v>0</v>
      </c>
      <c r="CC594" s="109" cm="1">
        <f t="array" ref="CC594">IF($AG594,SQRT(SUMPRODUCT($AH$2:$AH594, (AO$2:AO594-BI594)^2)/(SUM($AH$2:$AH594)-1)),0)</f>
        <v>0</v>
      </c>
      <c r="CD594" s="109" cm="1">
        <f t="array" ref="CD594">IF($AG594,SQRT(SUMPRODUCT($AH$2:$AH594, (AP$2:AP594-BJ594)^2)/(SUM($AH$2:$AH594)-1)),0)</f>
        <v>0</v>
      </c>
      <c r="CE594" s="109" cm="1">
        <f t="array" ref="CE594">IF($AG594,SQRT(SUMPRODUCT($AH$2:$AH594, (AQ$2:AQ594-BK594)^2)/(SUM($AH$2:$AH594)-1)),0)</f>
        <v>0</v>
      </c>
      <c r="CF594" s="109" cm="1">
        <f t="array" ref="CF594">IF($AG594,SQRT(SUMPRODUCT($AH$2:$AH594, (AR$2:AR594-BL594)^2)/(SUM($AH$2:$AH594)-1)),0)</f>
        <v>0</v>
      </c>
      <c r="CG594" s="109" cm="1">
        <f t="array" ref="CG594">IF($AG594,SQRT(SUMPRODUCT($AH$2:$AH594, (AS$2:AS594-BM594)^2)/(SUM($AH$2:$AH594)-1)),0)</f>
        <v>0</v>
      </c>
      <c r="CH594" s="109" cm="1">
        <f t="array" ref="CH594">IF($AG594,SQRT(SUMPRODUCT($AH$2:$AH594, (AT$2:AT594-BN594)^2)/(SUM($AH$2:$AH594)-1)),0)</f>
        <v>0</v>
      </c>
      <c r="CI594" s="109" cm="1">
        <f t="array" ref="CI594">IF($AG594,SQRT(SUMPRODUCT($AH$2:$AH594, (AU$2:AU594-BO594)^2)/(SUM($AH$2:$AH594)-1)),0)</f>
        <v>0</v>
      </c>
      <c r="CJ594" s="109" cm="1">
        <f t="array" ref="CJ594">IF($AG594,SQRT(SUMPRODUCT($AH$2:$AH594, (AV$2:AV594-BP594)^2)/(SUM($AH$2:$AH594)-1)),0)</f>
        <v>0</v>
      </c>
      <c r="CK594" s="109" cm="1">
        <f t="array" ref="CK594">IF($AG594,SQRT(SUMPRODUCT($AH$2:$AH594, (AW$2:AW594-BQ594)^2)/(SUM($AH$2:$AH594)-1)),0)</f>
        <v>0</v>
      </c>
      <c r="CL594" s="109" cm="1">
        <f t="array" ref="CL594">IF($AG594,SQRT(SUMPRODUCT($AH$2:$AH594, (AX$2:AX594-BR594)^2)/(SUM($AH$2:$AH594)-1)),0)</f>
        <v>0</v>
      </c>
      <c r="CM594" s="109" cm="1">
        <f t="array" ref="CM594">IF($AG594,SQRT(SUMPRODUCT($AH$2:$AH594, (AY$2:AY594-BS594)^2)/(SUM($AH$2:$AH594)-1)),0)</f>
        <v>0</v>
      </c>
      <c r="CN594" s="109" cm="1">
        <f t="array" ref="CN594">IF($AG594,SQRT(SUMPRODUCT($AH$2:$AH594, (AZ$2:AZ594-BT594)^2)/(SUM($AH$2:$AH594)-1)),0)</f>
        <v>0</v>
      </c>
      <c r="CO594" s="109" cm="1">
        <f t="array" ref="CO594">IF($AG594,SQRT(SUMPRODUCT($AH$2:$AH594, (BA$2:BA594-BU594)^2)/(SUM($AH$2:$AH594)-1)),0)</f>
        <v>0</v>
      </c>
    </row>
    <row r="595" spans="34:93" x14ac:dyDescent="0.25">
      <c r="AH595" s="99" t="str">
        <f t="shared" si="143"/>
        <v/>
      </c>
      <c r="AI595" s="11">
        <f t="shared" ca="1" si="150"/>
        <v>0</v>
      </c>
      <c r="AJ595" s="11">
        <f t="shared" ca="1" si="150"/>
        <v>0</v>
      </c>
      <c r="AK595" s="11">
        <f t="shared" ca="1" si="150"/>
        <v>0</v>
      </c>
      <c r="AL595" s="11">
        <f t="shared" ca="1" si="150"/>
        <v>0</v>
      </c>
      <c r="AM595" s="11">
        <f t="shared" ca="1" si="150"/>
        <v>0</v>
      </c>
      <c r="AN595" s="11">
        <f t="shared" ca="1" si="150"/>
        <v>0</v>
      </c>
      <c r="AO595" s="11">
        <f t="shared" ca="1" si="150"/>
        <v>0</v>
      </c>
      <c r="AP595" s="11">
        <f t="shared" ca="1" si="150"/>
        <v>0</v>
      </c>
      <c r="AQ595" s="11">
        <f t="shared" ca="1" si="150"/>
        <v>0</v>
      </c>
      <c r="AR595" s="11">
        <f t="shared" ca="1" si="150"/>
        <v>0</v>
      </c>
      <c r="AS595" s="11">
        <f t="shared" ca="1" si="151"/>
        <v>0</v>
      </c>
      <c r="AT595" s="11">
        <f t="shared" ca="1" si="151"/>
        <v>0</v>
      </c>
      <c r="AU595" s="11">
        <f t="shared" ca="1" si="151"/>
        <v>0</v>
      </c>
      <c r="AV595" s="11">
        <f t="shared" ca="1" si="151"/>
        <v>0</v>
      </c>
      <c r="AW595" s="11">
        <f t="shared" ca="1" si="151"/>
        <v>0</v>
      </c>
      <c r="AX595" s="11">
        <f t="shared" ca="1" si="151"/>
        <v>0</v>
      </c>
      <c r="AY595" s="11">
        <f t="shared" ca="1" si="151"/>
        <v>0</v>
      </c>
      <c r="AZ595" s="11">
        <f t="shared" ca="1" si="151"/>
        <v>0</v>
      </c>
      <c r="BA595" s="11">
        <f t="shared" ca="1" si="151"/>
        <v>0</v>
      </c>
      <c r="BB595" s="11"/>
      <c r="BC595" s="11">
        <f>IF($AG595,SUMPRODUCT(AI$2:AI595,$AH$2:$AH595)/SUM($AH$2:$AH595),0)</f>
        <v>0</v>
      </c>
      <c r="BD595" s="11">
        <f>IF($AG595,SUMPRODUCT(AJ$2:AJ595,$AH$2:$AH595)/SUM($AH$2:$AH595),0)</f>
        <v>0</v>
      </c>
      <c r="BE595" s="11">
        <f>IF($AG595,SUMPRODUCT(AK$2:AK595,$AH$2:$AH595)/SUM($AH$2:$AH595),0)</f>
        <v>0</v>
      </c>
      <c r="BF595" s="11">
        <f>IF($AG595,SUMPRODUCT(AL$2:AL595,$AH$2:$AH595)/SUM($AH$2:$AH595),0)</f>
        <v>0</v>
      </c>
      <c r="BG595" s="11">
        <f>IF($AG595,SUMPRODUCT(AM$2:AM595,$AH$2:$AH595)/SUM($AH$2:$AH595),0)</f>
        <v>0</v>
      </c>
      <c r="BH595" s="11">
        <f>IF($AG595,SUMPRODUCT(AN$2:AN595,$AH$2:$AH595)/SUM($AH$2:$AH595),0)</f>
        <v>0</v>
      </c>
      <c r="BI595" s="11">
        <f>IF($AG595,SUMPRODUCT(AO$2:AO595,$AH$2:$AH595)/SUM($AH$2:$AH595),0)</f>
        <v>0</v>
      </c>
      <c r="BJ595" s="11">
        <f>IF($AG595,SUMPRODUCT(AP$2:AP595,$AH$2:$AH595)/SUM($AH$2:$AH595),0)</f>
        <v>0</v>
      </c>
      <c r="BK595" s="11">
        <f>IF($AG595,SUMPRODUCT(AQ$2:AQ595,$AH$2:$AH595)/SUM($AH$2:$AH595),0)</f>
        <v>0</v>
      </c>
      <c r="BL595" s="11">
        <f>IF($AG595,SUMPRODUCT(AR$2:AR595,$AH$2:$AH595)/SUM($AH$2:$AH595),0)</f>
        <v>0</v>
      </c>
      <c r="BM595" s="11">
        <f>IF($AG595,SUMPRODUCT(AS$2:AS595,$AH$2:$AH595)/SUM($AH$2:$AH595),0)</f>
        <v>0</v>
      </c>
      <c r="BN595" s="11">
        <f>IF($AG595,SUMPRODUCT(AT$2:AT595,$AH$2:$AH595)/SUM($AH$2:$AH595),0)</f>
        <v>0</v>
      </c>
      <c r="BO595" s="11">
        <f>IF($AG595,SUMPRODUCT(AU$2:AU595,$AH$2:$AH595)/SUM($AH$2:$AH595),0)</f>
        <v>0</v>
      </c>
      <c r="BP595" s="11">
        <f>IF($AG595,SUMPRODUCT(AV$2:AV595,$AH$2:$AH595)/SUM($AH$2:$AH595),0)</f>
        <v>0</v>
      </c>
      <c r="BQ595" s="11">
        <f>IF($AG595,SUMPRODUCT(AW$2:AW595,$AH$2:$AH595)/SUM($AH$2:$AH595),0)</f>
        <v>0</v>
      </c>
      <c r="BR595" s="11">
        <f>IF($AG595,SUMPRODUCT(AX$2:AX595,$AH$2:$AH595)/SUM($AH$2:$AH595),0)</f>
        <v>0</v>
      </c>
      <c r="BS595" s="11">
        <f>IF($AG595,SUMPRODUCT(AY$2:AY595,$AH$2:$AH595)/SUM($AH$2:$AH595),0)</f>
        <v>0</v>
      </c>
      <c r="BT595" s="11">
        <f>IF($AG595,SUMPRODUCT(AZ$2:AZ595,$AH$2:$AH595)/SUM($AH$2:$AH595),0)</f>
        <v>0</v>
      </c>
      <c r="BU595" s="11">
        <f>IF($AG595,SUMPRODUCT(BA$2:BA595,$AH$2:$AH595)/SUM($AH$2:$AH595),0)</f>
        <v>0</v>
      </c>
      <c r="BV595" s="11"/>
      <c r="BW595" s="109" cm="1">
        <f t="array" ref="BW595">IF($AG595,SQRT(SUMPRODUCT($AH$2:$AH595, (AI$2:AI595-BC595)^2)/(SUM($AH$2:$AH595)-1)),0)</f>
        <v>0</v>
      </c>
      <c r="BX595" s="109" cm="1">
        <f t="array" ref="BX595">IF($AG595,SQRT(SUMPRODUCT($AH$2:$AH595, (AJ$2:AJ595-BD595)^2)/(SUM($AH$2:$AH595)-1)),0)</f>
        <v>0</v>
      </c>
      <c r="BY595" s="109" cm="1">
        <f t="array" ref="BY595">IF($AG595,SQRT(SUMPRODUCT($AH$2:$AH595, (AK$2:AK595-BE595)^2)/(SUM($AH$2:$AH595)-1)),0)</f>
        <v>0</v>
      </c>
      <c r="BZ595" s="109" cm="1">
        <f t="array" ref="BZ595">IF($AG595,SQRT(SUMPRODUCT($AH$2:$AH595, (AL$2:AL595-BF595)^2)/(SUM($AH$2:$AH595)-1)),0)</f>
        <v>0</v>
      </c>
      <c r="CA595" s="109" cm="1">
        <f t="array" ref="CA595">IF($AG595,SQRT(SUMPRODUCT($AH$2:$AH595, (AM$2:AM595-BG595)^2)/(SUM($AH$2:$AH595)-1)),0)</f>
        <v>0</v>
      </c>
      <c r="CB595" s="109" cm="1">
        <f t="array" ref="CB595">IF($AG595,SQRT(SUMPRODUCT($AH$2:$AH595, (AN$2:AN595-BH595)^2)/(SUM($AH$2:$AH595)-1)),0)</f>
        <v>0</v>
      </c>
      <c r="CC595" s="109" cm="1">
        <f t="array" ref="CC595">IF($AG595,SQRT(SUMPRODUCT($AH$2:$AH595, (AO$2:AO595-BI595)^2)/(SUM($AH$2:$AH595)-1)),0)</f>
        <v>0</v>
      </c>
      <c r="CD595" s="109" cm="1">
        <f t="array" ref="CD595">IF($AG595,SQRT(SUMPRODUCT($AH$2:$AH595, (AP$2:AP595-BJ595)^2)/(SUM($AH$2:$AH595)-1)),0)</f>
        <v>0</v>
      </c>
      <c r="CE595" s="109" cm="1">
        <f t="array" ref="CE595">IF($AG595,SQRT(SUMPRODUCT($AH$2:$AH595, (AQ$2:AQ595-BK595)^2)/(SUM($AH$2:$AH595)-1)),0)</f>
        <v>0</v>
      </c>
      <c r="CF595" s="109" cm="1">
        <f t="array" ref="CF595">IF($AG595,SQRT(SUMPRODUCT($AH$2:$AH595, (AR$2:AR595-BL595)^2)/(SUM($AH$2:$AH595)-1)),0)</f>
        <v>0</v>
      </c>
      <c r="CG595" s="109" cm="1">
        <f t="array" ref="CG595">IF($AG595,SQRT(SUMPRODUCT($AH$2:$AH595, (AS$2:AS595-BM595)^2)/(SUM($AH$2:$AH595)-1)),0)</f>
        <v>0</v>
      </c>
      <c r="CH595" s="109" cm="1">
        <f t="array" ref="CH595">IF($AG595,SQRT(SUMPRODUCT($AH$2:$AH595, (AT$2:AT595-BN595)^2)/(SUM($AH$2:$AH595)-1)),0)</f>
        <v>0</v>
      </c>
      <c r="CI595" s="109" cm="1">
        <f t="array" ref="CI595">IF($AG595,SQRT(SUMPRODUCT($AH$2:$AH595, (AU$2:AU595-BO595)^2)/(SUM($AH$2:$AH595)-1)),0)</f>
        <v>0</v>
      </c>
      <c r="CJ595" s="109" cm="1">
        <f t="array" ref="CJ595">IF($AG595,SQRT(SUMPRODUCT($AH$2:$AH595, (AV$2:AV595-BP595)^2)/(SUM($AH$2:$AH595)-1)),0)</f>
        <v>0</v>
      </c>
      <c r="CK595" s="109" cm="1">
        <f t="array" ref="CK595">IF($AG595,SQRT(SUMPRODUCT($AH$2:$AH595, (AW$2:AW595-BQ595)^2)/(SUM($AH$2:$AH595)-1)),0)</f>
        <v>0</v>
      </c>
      <c r="CL595" s="109" cm="1">
        <f t="array" ref="CL595">IF($AG595,SQRT(SUMPRODUCT($AH$2:$AH595, (AX$2:AX595-BR595)^2)/(SUM($AH$2:$AH595)-1)),0)</f>
        <v>0</v>
      </c>
      <c r="CM595" s="109" cm="1">
        <f t="array" ref="CM595">IF($AG595,SQRT(SUMPRODUCT($AH$2:$AH595, (AY$2:AY595-BS595)^2)/(SUM($AH$2:$AH595)-1)),0)</f>
        <v>0</v>
      </c>
      <c r="CN595" s="109" cm="1">
        <f t="array" ref="CN595">IF($AG595,SQRT(SUMPRODUCT($AH$2:$AH595, (AZ$2:AZ595-BT595)^2)/(SUM($AH$2:$AH595)-1)),0)</f>
        <v>0</v>
      </c>
      <c r="CO595" s="109" cm="1">
        <f t="array" ref="CO595">IF($AG595,SQRT(SUMPRODUCT($AH$2:$AH595, (BA$2:BA595-BU595)^2)/(SUM($AH$2:$AH595)-1)),0)</f>
        <v>0</v>
      </c>
    </row>
    <row r="596" spans="34:93" x14ac:dyDescent="0.25">
      <c r="AH596" s="99" t="str">
        <f t="shared" si="143"/>
        <v/>
      </c>
      <c r="AI596" s="11">
        <f t="shared" ca="1" si="150"/>
        <v>0</v>
      </c>
      <c r="AJ596" s="11">
        <f t="shared" ca="1" si="150"/>
        <v>0</v>
      </c>
      <c r="AK596" s="11">
        <f t="shared" ca="1" si="150"/>
        <v>0</v>
      </c>
      <c r="AL596" s="11">
        <f t="shared" ca="1" si="150"/>
        <v>0</v>
      </c>
      <c r="AM596" s="11">
        <f t="shared" ca="1" si="150"/>
        <v>0</v>
      </c>
      <c r="AN596" s="11">
        <f t="shared" ca="1" si="150"/>
        <v>0</v>
      </c>
      <c r="AO596" s="11">
        <f t="shared" ca="1" si="150"/>
        <v>0</v>
      </c>
      <c r="AP596" s="11">
        <f t="shared" ca="1" si="150"/>
        <v>0</v>
      </c>
      <c r="AQ596" s="11">
        <f t="shared" ca="1" si="150"/>
        <v>0</v>
      </c>
      <c r="AR596" s="11">
        <f t="shared" ca="1" si="150"/>
        <v>0</v>
      </c>
      <c r="AS596" s="11">
        <f t="shared" ca="1" si="151"/>
        <v>0</v>
      </c>
      <c r="AT596" s="11">
        <f t="shared" ca="1" si="151"/>
        <v>0</v>
      </c>
      <c r="AU596" s="11">
        <f t="shared" ca="1" si="151"/>
        <v>0</v>
      </c>
      <c r="AV596" s="11">
        <f t="shared" ca="1" si="151"/>
        <v>0</v>
      </c>
      <c r="AW596" s="11">
        <f t="shared" ca="1" si="151"/>
        <v>0</v>
      </c>
      <c r="AX596" s="11">
        <f t="shared" ca="1" si="151"/>
        <v>0</v>
      </c>
      <c r="AY596" s="11">
        <f t="shared" ca="1" si="151"/>
        <v>0</v>
      </c>
      <c r="AZ596" s="11">
        <f t="shared" ca="1" si="151"/>
        <v>0</v>
      </c>
      <c r="BA596" s="11">
        <f t="shared" ca="1" si="151"/>
        <v>0</v>
      </c>
      <c r="BB596" s="11"/>
      <c r="BC596" s="11">
        <f>IF($AG596,SUMPRODUCT(AI$2:AI596,$AH$2:$AH596)/SUM($AH$2:$AH596),0)</f>
        <v>0</v>
      </c>
      <c r="BD596" s="11">
        <f>IF($AG596,SUMPRODUCT(AJ$2:AJ596,$AH$2:$AH596)/SUM($AH$2:$AH596),0)</f>
        <v>0</v>
      </c>
      <c r="BE596" s="11">
        <f>IF($AG596,SUMPRODUCT(AK$2:AK596,$AH$2:$AH596)/SUM($AH$2:$AH596),0)</f>
        <v>0</v>
      </c>
      <c r="BF596" s="11">
        <f>IF($AG596,SUMPRODUCT(AL$2:AL596,$AH$2:$AH596)/SUM($AH$2:$AH596),0)</f>
        <v>0</v>
      </c>
      <c r="BG596" s="11">
        <f>IF($AG596,SUMPRODUCT(AM$2:AM596,$AH$2:$AH596)/SUM($AH$2:$AH596),0)</f>
        <v>0</v>
      </c>
      <c r="BH596" s="11">
        <f>IF($AG596,SUMPRODUCT(AN$2:AN596,$AH$2:$AH596)/SUM($AH$2:$AH596),0)</f>
        <v>0</v>
      </c>
      <c r="BI596" s="11">
        <f>IF($AG596,SUMPRODUCT(AO$2:AO596,$AH$2:$AH596)/SUM($AH$2:$AH596),0)</f>
        <v>0</v>
      </c>
      <c r="BJ596" s="11">
        <f>IF($AG596,SUMPRODUCT(AP$2:AP596,$AH$2:$AH596)/SUM($AH$2:$AH596),0)</f>
        <v>0</v>
      </c>
      <c r="BK596" s="11">
        <f>IF($AG596,SUMPRODUCT(AQ$2:AQ596,$AH$2:$AH596)/SUM($AH$2:$AH596),0)</f>
        <v>0</v>
      </c>
      <c r="BL596" s="11">
        <f>IF($AG596,SUMPRODUCT(AR$2:AR596,$AH$2:$AH596)/SUM($AH$2:$AH596),0)</f>
        <v>0</v>
      </c>
      <c r="BM596" s="11">
        <f>IF($AG596,SUMPRODUCT(AS$2:AS596,$AH$2:$AH596)/SUM($AH$2:$AH596),0)</f>
        <v>0</v>
      </c>
      <c r="BN596" s="11">
        <f>IF($AG596,SUMPRODUCT(AT$2:AT596,$AH$2:$AH596)/SUM($AH$2:$AH596),0)</f>
        <v>0</v>
      </c>
      <c r="BO596" s="11">
        <f>IF($AG596,SUMPRODUCT(AU$2:AU596,$AH$2:$AH596)/SUM($AH$2:$AH596),0)</f>
        <v>0</v>
      </c>
      <c r="BP596" s="11">
        <f>IF($AG596,SUMPRODUCT(AV$2:AV596,$AH$2:$AH596)/SUM($AH$2:$AH596),0)</f>
        <v>0</v>
      </c>
      <c r="BQ596" s="11">
        <f>IF($AG596,SUMPRODUCT(AW$2:AW596,$AH$2:$AH596)/SUM($AH$2:$AH596),0)</f>
        <v>0</v>
      </c>
      <c r="BR596" s="11">
        <f>IF($AG596,SUMPRODUCT(AX$2:AX596,$AH$2:$AH596)/SUM($AH$2:$AH596),0)</f>
        <v>0</v>
      </c>
      <c r="BS596" s="11">
        <f>IF($AG596,SUMPRODUCT(AY$2:AY596,$AH$2:$AH596)/SUM($AH$2:$AH596),0)</f>
        <v>0</v>
      </c>
      <c r="BT596" s="11">
        <f>IF($AG596,SUMPRODUCT(AZ$2:AZ596,$AH$2:$AH596)/SUM($AH$2:$AH596),0)</f>
        <v>0</v>
      </c>
      <c r="BU596" s="11">
        <f>IF($AG596,SUMPRODUCT(BA$2:BA596,$AH$2:$AH596)/SUM($AH$2:$AH596),0)</f>
        <v>0</v>
      </c>
      <c r="BV596" s="11"/>
      <c r="BW596" s="109" cm="1">
        <f t="array" ref="BW596">IF($AG596,SQRT(SUMPRODUCT($AH$2:$AH596, (AI$2:AI596-BC596)^2)/(SUM($AH$2:$AH596)-1)),0)</f>
        <v>0</v>
      </c>
      <c r="BX596" s="109" cm="1">
        <f t="array" ref="BX596">IF($AG596,SQRT(SUMPRODUCT($AH$2:$AH596, (AJ$2:AJ596-BD596)^2)/(SUM($AH$2:$AH596)-1)),0)</f>
        <v>0</v>
      </c>
      <c r="BY596" s="109" cm="1">
        <f t="array" ref="BY596">IF($AG596,SQRT(SUMPRODUCT($AH$2:$AH596, (AK$2:AK596-BE596)^2)/(SUM($AH$2:$AH596)-1)),0)</f>
        <v>0</v>
      </c>
      <c r="BZ596" s="109" cm="1">
        <f t="array" ref="BZ596">IF($AG596,SQRT(SUMPRODUCT($AH$2:$AH596, (AL$2:AL596-BF596)^2)/(SUM($AH$2:$AH596)-1)),0)</f>
        <v>0</v>
      </c>
      <c r="CA596" s="109" cm="1">
        <f t="array" ref="CA596">IF($AG596,SQRT(SUMPRODUCT($AH$2:$AH596, (AM$2:AM596-BG596)^2)/(SUM($AH$2:$AH596)-1)),0)</f>
        <v>0</v>
      </c>
      <c r="CB596" s="109" cm="1">
        <f t="array" ref="CB596">IF($AG596,SQRT(SUMPRODUCT($AH$2:$AH596, (AN$2:AN596-BH596)^2)/(SUM($AH$2:$AH596)-1)),0)</f>
        <v>0</v>
      </c>
      <c r="CC596" s="109" cm="1">
        <f t="array" ref="CC596">IF($AG596,SQRT(SUMPRODUCT($AH$2:$AH596, (AO$2:AO596-BI596)^2)/(SUM($AH$2:$AH596)-1)),0)</f>
        <v>0</v>
      </c>
      <c r="CD596" s="109" cm="1">
        <f t="array" ref="CD596">IF($AG596,SQRT(SUMPRODUCT($AH$2:$AH596, (AP$2:AP596-BJ596)^2)/(SUM($AH$2:$AH596)-1)),0)</f>
        <v>0</v>
      </c>
      <c r="CE596" s="109" cm="1">
        <f t="array" ref="CE596">IF($AG596,SQRT(SUMPRODUCT($AH$2:$AH596, (AQ$2:AQ596-BK596)^2)/(SUM($AH$2:$AH596)-1)),0)</f>
        <v>0</v>
      </c>
      <c r="CF596" s="109" cm="1">
        <f t="array" ref="CF596">IF($AG596,SQRT(SUMPRODUCT($AH$2:$AH596, (AR$2:AR596-BL596)^2)/(SUM($AH$2:$AH596)-1)),0)</f>
        <v>0</v>
      </c>
      <c r="CG596" s="109" cm="1">
        <f t="array" ref="CG596">IF($AG596,SQRT(SUMPRODUCT($AH$2:$AH596, (AS$2:AS596-BM596)^2)/(SUM($AH$2:$AH596)-1)),0)</f>
        <v>0</v>
      </c>
      <c r="CH596" s="109" cm="1">
        <f t="array" ref="CH596">IF($AG596,SQRT(SUMPRODUCT($AH$2:$AH596, (AT$2:AT596-BN596)^2)/(SUM($AH$2:$AH596)-1)),0)</f>
        <v>0</v>
      </c>
      <c r="CI596" s="109" cm="1">
        <f t="array" ref="CI596">IF($AG596,SQRT(SUMPRODUCT($AH$2:$AH596, (AU$2:AU596-BO596)^2)/(SUM($AH$2:$AH596)-1)),0)</f>
        <v>0</v>
      </c>
      <c r="CJ596" s="109" cm="1">
        <f t="array" ref="CJ596">IF($AG596,SQRT(SUMPRODUCT($AH$2:$AH596, (AV$2:AV596-BP596)^2)/(SUM($AH$2:$AH596)-1)),0)</f>
        <v>0</v>
      </c>
      <c r="CK596" s="109" cm="1">
        <f t="array" ref="CK596">IF($AG596,SQRT(SUMPRODUCT($AH$2:$AH596, (AW$2:AW596-BQ596)^2)/(SUM($AH$2:$AH596)-1)),0)</f>
        <v>0</v>
      </c>
      <c r="CL596" s="109" cm="1">
        <f t="array" ref="CL596">IF($AG596,SQRT(SUMPRODUCT($AH$2:$AH596, (AX$2:AX596-BR596)^2)/(SUM($AH$2:$AH596)-1)),0)</f>
        <v>0</v>
      </c>
      <c r="CM596" s="109" cm="1">
        <f t="array" ref="CM596">IF($AG596,SQRT(SUMPRODUCT($AH$2:$AH596, (AY$2:AY596-BS596)^2)/(SUM($AH$2:$AH596)-1)),0)</f>
        <v>0</v>
      </c>
      <c r="CN596" s="109" cm="1">
        <f t="array" ref="CN596">IF($AG596,SQRT(SUMPRODUCT($AH$2:$AH596, (AZ$2:AZ596-BT596)^2)/(SUM($AH$2:$AH596)-1)),0)</f>
        <v>0</v>
      </c>
      <c r="CO596" s="109" cm="1">
        <f t="array" ref="CO596">IF($AG596,SQRT(SUMPRODUCT($AH$2:$AH596, (BA$2:BA596-BU596)^2)/(SUM($AH$2:$AH596)-1)),0)</f>
        <v>0</v>
      </c>
    </row>
    <row r="597" spans="34:93" x14ac:dyDescent="0.25">
      <c r="AH597" s="99" t="str">
        <f t="shared" si="143"/>
        <v/>
      </c>
      <c r="AI597" s="11">
        <f t="shared" ca="1" si="150"/>
        <v>0</v>
      </c>
      <c r="AJ597" s="11">
        <f t="shared" ca="1" si="150"/>
        <v>0</v>
      </c>
      <c r="AK597" s="11">
        <f t="shared" ca="1" si="150"/>
        <v>0</v>
      </c>
      <c r="AL597" s="11">
        <f t="shared" ca="1" si="150"/>
        <v>0</v>
      </c>
      <c r="AM597" s="11">
        <f t="shared" ca="1" si="150"/>
        <v>0</v>
      </c>
      <c r="AN597" s="11">
        <f t="shared" ca="1" si="150"/>
        <v>0</v>
      </c>
      <c r="AO597" s="11">
        <f t="shared" ca="1" si="150"/>
        <v>0</v>
      </c>
      <c r="AP597" s="11">
        <f t="shared" ca="1" si="150"/>
        <v>0</v>
      </c>
      <c r="AQ597" s="11">
        <f t="shared" ca="1" si="150"/>
        <v>0</v>
      </c>
      <c r="AR597" s="11">
        <f t="shared" ca="1" si="150"/>
        <v>0</v>
      </c>
      <c r="AS597" s="11">
        <f t="shared" ca="1" si="151"/>
        <v>0</v>
      </c>
      <c r="AT597" s="11">
        <f t="shared" ca="1" si="151"/>
        <v>0</v>
      </c>
      <c r="AU597" s="11">
        <f t="shared" ca="1" si="151"/>
        <v>0</v>
      </c>
      <c r="AV597" s="11">
        <f t="shared" ca="1" si="151"/>
        <v>0</v>
      </c>
      <c r="AW597" s="11">
        <f t="shared" ca="1" si="151"/>
        <v>0</v>
      </c>
      <c r="AX597" s="11">
        <f t="shared" ca="1" si="151"/>
        <v>0</v>
      </c>
      <c r="AY597" s="11">
        <f t="shared" ca="1" si="151"/>
        <v>0</v>
      </c>
      <c r="AZ597" s="11">
        <f t="shared" ca="1" si="151"/>
        <v>0</v>
      </c>
      <c r="BA597" s="11">
        <f t="shared" ca="1" si="151"/>
        <v>0</v>
      </c>
      <c r="BB597" s="11"/>
      <c r="BC597" s="11">
        <f>IF($AG597,SUMPRODUCT(AI$2:AI597,$AH$2:$AH597)/SUM($AH$2:$AH597),0)</f>
        <v>0</v>
      </c>
      <c r="BD597" s="11">
        <f>IF($AG597,SUMPRODUCT(AJ$2:AJ597,$AH$2:$AH597)/SUM($AH$2:$AH597),0)</f>
        <v>0</v>
      </c>
      <c r="BE597" s="11">
        <f>IF($AG597,SUMPRODUCT(AK$2:AK597,$AH$2:$AH597)/SUM($AH$2:$AH597),0)</f>
        <v>0</v>
      </c>
      <c r="BF597" s="11">
        <f>IF($AG597,SUMPRODUCT(AL$2:AL597,$AH$2:$AH597)/SUM($AH$2:$AH597),0)</f>
        <v>0</v>
      </c>
      <c r="BG597" s="11">
        <f>IF($AG597,SUMPRODUCT(AM$2:AM597,$AH$2:$AH597)/SUM($AH$2:$AH597),0)</f>
        <v>0</v>
      </c>
      <c r="BH597" s="11">
        <f>IF($AG597,SUMPRODUCT(AN$2:AN597,$AH$2:$AH597)/SUM($AH$2:$AH597),0)</f>
        <v>0</v>
      </c>
      <c r="BI597" s="11">
        <f>IF($AG597,SUMPRODUCT(AO$2:AO597,$AH$2:$AH597)/SUM($AH$2:$AH597),0)</f>
        <v>0</v>
      </c>
      <c r="BJ597" s="11">
        <f>IF($AG597,SUMPRODUCT(AP$2:AP597,$AH$2:$AH597)/SUM($AH$2:$AH597),0)</f>
        <v>0</v>
      </c>
      <c r="BK597" s="11">
        <f>IF($AG597,SUMPRODUCT(AQ$2:AQ597,$AH$2:$AH597)/SUM($AH$2:$AH597),0)</f>
        <v>0</v>
      </c>
      <c r="BL597" s="11">
        <f>IF($AG597,SUMPRODUCT(AR$2:AR597,$AH$2:$AH597)/SUM($AH$2:$AH597),0)</f>
        <v>0</v>
      </c>
      <c r="BM597" s="11">
        <f>IF($AG597,SUMPRODUCT(AS$2:AS597,$AH$2:$AH597)/SUM($AH$2:$AH597),0)</f>
        <v>0</v>
      </c>
      <c r="BN597" s="11">
        <f>IF($AG597,SUMPRODUCT(AT$2:AT597,$AH$2:$AH597)/SUM($AH$2:$AH597),0)</f>
        <v>0</v>
      </c>
      <c r="BO597" s="11">
        <f>IF($AG597,SUMPRODUCT(AU$2:AU597,$AH$2:$AH597)/SUM($AH$2:$AH597),0)</f>
        <v>0</v>
      </c>
      <c r="BP597" s="11">
        <f>IF($AG597,SUMPRODUCT(AV$2:AV597,$AH$2:$AH597)/SUM($AH$2:$AH597),0)</f>
        <v>0</v>
      </c>
      <c r="BQ597" s="11">
        <f>IF($AG597,SUMPRODUCT(AW$2:AW597,$AH$2:$AH597)/SUM($AH$2:$AH597),0)</f>
        <v>0</v>
      </c>
      <c r="BR597" s="11">
        <f>IF($AG597,SUMPRODUCT(AX$2:AX597,$AH$2:$AH597)/SUM($AH$2:$AH597),0)</f>
        <v>0</v>
      </c>
      <c r="BS597" s="11">
        <f>IF($AG597,SUMPRODUCT(AY$2:AY597,$AH$2:$AH597)/SUM($AH$2:$AH597),0)</f>
        <v>0</v>
      </c>
      <c r="BT597" s="11">
        <f>IF($AG597,SUMPRODUCT(AZ$2:AZ597,$AH$2:$AH597)/SUM($AH$2:$AH597),0)</f>
        <v>0</v>
      </c>
      <c r="BU597" s="11">
        <f>IF($AG597,SUMPRODUCT(BA$2:BA597,$AH$2:$AH597)/SUM($AH$2:$AH597),0)</f>
        <v>0</v>
      </c>
      <c r="BV597" s="11"/>
      <c r="BW597" s="109" cm="1">
        <f t="array" ref="BW597">IF($AG597,SQRT(SUMPRODUCT($AH$2:$AH597, (AI$2:AI597-BC597)^2)/(SUM($AH$2:$AH597)-1)),0)</f>
        <v>0</v>
      </c>
      <c r="BX597" s="109" cm="1">
        <f t="array" ref="BX597">IF($AG597,SQRT(SUMPRODUCT($AH$2:$AH597, (AJ$2:AJ597-BD597)^2)/(SUM($AH$2:$AH597)-1)),0)</f>
        <v>0</v>
      </c>
      <c r="BY597" s="109" cm="1">
        <f t="array" ref="BY597">IF($AG597,SQRT(SUMPRODUCT($AH$2:$AH597, (AK$2:AK597-BE597)^2)/(SUM($AH$2:$AH597)-1)),0)</f>
        <v>0</v>
      </c>
      <c r="BZ597" s="109" cm="1">
        <f t="array" ref="BZ597">IF($AG597,SQRT(SUMPRODUCT($AH$2:$AH597, (AL$2:AL597-BF597)^2)/(SUM($AH$2:$AH597)-1)),0)</f>
        <v>0</v>
      </c>
      <c r="CA597" s="109" cm="1">
        <f t="array" ref="CA597">IF($AG597,SQRT(SUMPRODUCT($AH$2:$AH597, (AM$2:AM597-BG597)^2)/(SUM($AH$2:$AH597)-1)),0)</f>
        <v>0</v>
      </c>
      <c r="CB597" s="109" cm="1">
        <f t="array" ref="CB597">IF($AG597,SQRT(SUMPRODUCT($AH$2:$AH597, (AN$2:AN597-BH597)^2)/(SUM($AH$2:$AH597)-1)),0)</f>
        <v>0</v>
      </c>
      <c r="CC597" s="109" cm="1">
        <f t="array" ref="CC597">IF($AG597,SQRT(SUMPRODUCT($AH$2:$AH597, (AO$2:AO597-BI597)^2)/(SUM($AH$2:$AH597)-1)),0)</f>
        <v>0</v>
      </c>
      <c r="CD597" s="109" cm="1">
        <f t="array" ref="CD597">IF($AG597,SQRT(SUMPRODUCT($AH$2:$AH597, (AP$2:AP597-BJ597)^2)/(SUM($AH$2:$AH597)-1)),0)</f>
        <v>0</v>
      </c>
      <c r="CE597" s="109" cm="1">
        <f t="array" ref="CE597">IF($AG597,SQRT(SUMPRODUCT($AH$2:$AH597, (AQ$2:AQ597-BK597)^2)/(SUM($AH$2:$AH597)-1)),0)</f>
        <v>0</v>
      </c>
      <c r="CF597" s="109" cm="1">
        <f t="array" ref="CF597">IF($AG597,SQRT(SUMPRODUCT($AH$2:$AH597, (AR$2:AR597-BL597)^2)/(SUM($AH$2:$AH597)-1)),0)</f>
        <v>0</v>
      </c>
      <c r="CG597" s="109" cm="1">
        <f t="array" ref="CG597">IF($AG597,SQRT(SUMPRODUCT($AH$2:$AH597, (AS$2:AS597-BM597)^2)/(SUM($AH$2:$AH597)-1)),0)</f>
        <v>0</v>
      </c>
      <c r="CH597" s="109" cm="1">
        <f t="array" ref="CH597">IF($AG597,SQRT(SUMPRODUCT($AH$2:$AH597, (AT$2:AT597-BN597)^2)/(SUM($AH$2:$AH597)-1)),0)</f>
        <v>0</v>
      </c>
      <c r="CI597" s="109" cm="1">
        <f t="array" ref="CI597">IF($AG597,SQRT(SUMPRODUCT($AH$2:$AH597, (AU$2:AU597-BO597)^2)/(SUM($AH$2:$AH597)-1)),0)</f>
        <v>0</v>
      </c>
      <c r="CJ597" s="109" cm="1">
        <f t="array" ref="CJ597">IF($AG597,SQRT(SUMPRODUCT($AH$2:$AH597, (AV$2:AV597-BP597)^2)/(SUM($AH$2:$AH597)-1)),0)</f>
        <v>0</v>
      </c>
      <c r="CK597" s="109" cm="1">
        <f t="array" ref="CK597">IF($AG597,SQRT(SUMPRODUCT($AH$2:$AH597, (AW$2:AW597-BQ597)^2)/(SUM($AH$2:$AH597)-1)),0)</f>
        <v>0</v>
      </c>
      <c r="CL597" s="109" cm="1">
        <f t="array" ref="CL597">IF($AG597,SQRT(SUMPRODUCT($AH$2:$AH597, (AX$2:AX597-BR597)^2)/(SUM($AH$2:$AH597)-1)),0)</f>
        <v>0</v>
      </c>
      <c r="CM597" s="109" cm="1">
        <f t="array" ref="CM597">IF($AG597,SQRT(SUMPRODUCT($AH$2:$AH597, (AY$2:AY597-BS597)^2)/(SUM($AH$2:$AH597)-1)),0)</f>
        <v>0</v>
      </c>
      <c r="CN597" s="109" cm="1">
        <f t="array" ref="CN597">IF($AG597,SQRT(SUMPRODUCT($AH$2:$AH597, (AZ$2:AZ597-BT597)^2)/(SUM($AH$2:$AH597)-1)),0)</f>
        <v>0</v>
      </c>
      <c r="CO597" s="109" cm="1">
        <f t="array" ref="CO597">IF($AG597,SQRT(SUMPRODUCT($AH$2:$AH597, (BA$2:BA597-BU597)^2)/(SUM($AH$2:$AH597)-1)),0)</f>
        <v>0</v>
      </c>
    </row>
    <row r="598" spans="34:93" x14ac:dyDescent="0.25">
      <c r="AH598" s="99" t="str">
        <f t="shared" si="143"/>
        <v/>
      </c>
      <c r="AI598" s="11">
        <f t="shared" ca="1" si="150"/>
        <v>0</v>
      </c>
      <c r="AJ598" s="11">
        <f t="shared" ca="1" si="150"/>
        <v>0</v>
      </c>
      <c r="AK598" s="11">
        <f t="shared" ca="1" si="150"/>
        <v>0</v>
      </c>
      <c r="AL598" s="11">
        <f t="shared" ca="1" si="150"/>
        <v>0</v>
      </c>
      <c r="AM598" s="11">
        <f t="shared" ca="1" si="150"/>
        <v>0</v>
      </c>
      <c r="AN598" s="11">
        <f t="shared" ca="1" si="150"/>
        <v>0</v>
      </c>
      <c r="AO598" s="11">
        <f t="shared" ca="1" si="150"/>
        <v>0</v>
      </c>
      <c r="AP598" s="11">
        <f t="shared" ca="1" si="150"/>
        <v>0</v>
      </c>
      <c r="AQ598" s="11">
        <f t="shared" ca="1" si="150"/>
        <v>0</v>
      </c>
      <c r="AR598" s="11">
        <f t="shared" ca="1" si="150"/>
        <v>0</v>
      </c>
      <c r="AS598" s="11">
        <f t="shared" ca="1" si="151"/>
        <v>0</v>
      </c>
      <c r="AT598" s="11">
        <f t="shared" ca="1" si="151"/>
        <v>0</v>
      </c>
      <c r="AU598" s="11">
        <f t="shared" ca="1" si="151"/>
        <v>0</v>
      </c>
      <c r="AV598" s="11">
        <f t="shared" ca="1" si="151"/>
        <v>0</v>
      </c>
      <c r="AW598" s="11">
        <f t="shared" ca="1" si="151"/>
        <v>0</v>
      </c>
      <c r="AX598" s="11">
        <f t="shared" ca="1" si="151"/>
        <v>0</v>
      </c>
      <c r="AY598" s="11">
        <f t="shared" ca="1" si="151"/>
        <v>0</v>
      </c>
      <c r="AZ598" s="11">
        <f t="shared" ca="1" si="151"/>
        <v>0</v>
      </c>
      <c r="BA598" s="11">
        <f t="shared" ca="1" si="151"/>
        <v>0</v>
      </c>
      <c r="BB598" s="11"/>
      <c r="BC598" s="11">
        <f>IF($AG598,SUMPRODUCT(AI$2:AI598,$AH$2:$AH598)/SUM($AH$2:$AH598),0)</f>
        <v>0</v>
      </c>
      <c r="BD598" s="11">
        <f>IF($AG598,SUMPRODUCT(AJ$2:AJ598,$AH$2:$AH598)/SUM($AH$2:$AH598),0)</f>
        <v>0</v>
      </c>
      <c r="BE598" s="11">
        <f>IF($AG598,SUMPRODUCT(AK$2:AK598,$AH$2:$AH598)/SUM($AH$2:$AH598),0)</f>
        <v>0</v>
      </c>
      <c r="BF598" s="11">
        <f>IF($AG598,SUMPRODUCT(AL$2:AL598,$AH$2:$AH598)/SUM($AH$2:$AH598),0)</f>
        <v>0</v>
      </c>
      <c r="BG598" s="11">
        <f>IF($AG598,SUMPRODUCT(AM$2:AM598,$AH$2:$AH598)/SUM($AH$2:$AH598),0)</f>
        <v>0</v>
      </c>
      <c r="BH598" s="11">
        <f>IF($AG598,SUMPRODUCT(AN$2:AN598,$AH$2:$AH598)/SUM($AH$2:$AH598),0)</f>
        <v>0</v>
      </c>
      <c r="BI598" s="11">
        <f>IF($AG598,SUMPRODUCT(AO$2:AO598,$AH$2:$AH598)/SUM($AH$2:$AH598),0)</f>
        <v>0</v>
      </c>
      <c r="BJ598" s="11">
        <f>IF($AG598,SUMPRODUCT(AP$2:AP598,$AH$2:$AH598)/SUM($AH$2:$AH598),0)</f>
        <v>0</v>
      </c>
      <c r="BK598" s="11">
        <f>IF($AG598,SUMPRODUCT(AQ$2:AQ598,$AH$2:$AH598)/SUM($AH$2:$AH598),0)</f>
        <v>0</v>
      </c>
      <c r="BL598" s="11">
        <f>IF($AG598,SUMPRODUCT(AR$2:AR598,$AH$2:$AH598)/SUM($AH$2:$AH598),0)</f>
        <v>0</v>
      </c>
      <c r="BM598" s="11">
        <f>IF($AG598,SUMPRODUCT(AS$2:AS598,$AH$2:$AH598)/SUM($AH$2:$AH598),0)</f>
        <v>0</v>
      </c>
      <c r="BN598" s="11">
        <f>IF($AG598,SUMPRODUCT(AT$2:AT598,$AH$2:$AH598)/SUM($AH$2:$AH598),0)</f>
        <v>0</v>
      </c>
      <c r="BO598" s="11">
        <f>IF($AG598,SUMPRODUCT(AU$2:AU598,$AH$2:$AH598)/SUM($AH$2:$AH598),0)</f>
        <v>0</v>
      </c>
      <c r="BP598" s="11">
        <f>IF($AG598,SUMPRODUCT(AV$2:AV598,$AH$2:$AH598)/SUM($AH$2:$AH598),0)</f>
        <v>0</v>
      </c>
      <c r="BQ598" s="11">
        <f>IF($AG598,SUMPRODUCT(AW$2:AW598,$AH$2:$AH598)/SUM($AH$2:$AH598),0)</f>
        <v>0</v>
      </c>
      <c r="BR598" s="11">
        <f>IF($AG598,SUMPRODUCT(AX$2:AX598,$AH$2:$AH598)/SUM($AH$2:$AH598),0)</f>
        <v>0</v>
      </c>
      <c r="BS598" s="11">
        <f>IF($AG598,SUMPRODUCT(AY$2:AY598,$AH$2:$AH598)/SUM($AH$2:$AH598),0)</f>
        <v>0</v>
      </c>
      <c r="BT598" s="11">
        <f>IF($AG598,SUMPRODUCT(AZ$2:AZ598,$AH$2:$AH598)/SUM($AH$2:$AH598),0)</f>
        <v>0</v>
      </c>
      <c r="BU598" s="11">
        <f>IF($AG598,SUMPRODUCT(BA$2:BA598,$AH$2:$AH598)/SUM($AH$2:$AH598),0)</f>
        <v>0</v>
      </c>
      <c r="BV598" s="11"/>
      <c r="BW598" s="109" cm="1">
        <f t="array" ref="BW598">IF($AG598,SQRT(SUMPRODUCT($AH$2:$AH598, (AI$2:AI598-BC598)^2)/(SUM($AH$2:$AH598)-1)),0)</f>
        <v>0</v>
      </c>
      <c r="BX598" s="109" cm="1">
        <f t="array" ref="BX598">IF($AG598,SQRT(SUMPRODUCT($AH$2:$AH598, (AJ$2:AJ598-BD598)^2)/(SUM($AH$2:$AH598)-1)),0)</f>
        <v>0</v>
      </c>
      <c r="BY598" s="109" cm="1">
        <f t="array" ref="BY598">IF($AG598,SQRT(SUMPRODUCT($AH$2:$AH598, (AK$2:AK598-BE598)^2)/(SUM($AH$2:$AH598)-1)),0)</f>
        <v>0</v>
      </c>
      <c r="BZ598" s="109" cm="1">
        <f t="array" ref="BZ598">IF($AG598,SQRT(SUMPRODUCT($AH$2:$AH598, (AL$2:AL598-BF598)^2)/(SUM($AH$2:$AH598)-1)),0)</f>
        <v>0</v>
      </c>
      <c r="CA598" s="109" cm="1">
        <f t="array" ref="CA598">IF($AG598,SQRT(SUMPRODUCT($AH$2:$AH598, (AM$2:AM598-BG598)^2)/(SUM($AH$2:$AH598)-1)),0)</f>
        <v>0</v>
      </c>
      <c r="CB598" s="109" cm="1">
        <f t="array" ref="CB598">IF($AG598,SQRT(SUMPRODUCT($AH$2:$AH598, (AN$2:AN598-BH598)^2)/(SUM($AH$2:$AH598)-1)),0)</f>
        <v>0</v>
      </c>
      <c r="CC598" s="109" cm="1">
        <f t="array" ref="CC598">IF($AG598,SQRT(SUMPRODUCT($AH$2:$AH598, (AO$2:AO598-BI598)^2)/(SUM($AH$2:$AH598)-1)),0)</f>
        <v>0</v>
      </c>
      <c r="CD598" s="109" cm="1">
        <f t="array" ref="CD598">IF($AG598,SQRT(SUMPRODUCT($AH$2:$AH598, (AP$2:AP598-BJ598)^2)/(SUM($AH$2:$AH598)-1)),0)</f>
        <v>0</v>
      </c>
      <c r="CE598" s="109" cm="1">
        <f t="array" ref="CE598">IF($AG598,SQRT(SUMPRODUCT($AH$2:$AH598, (AQ$2:AQ598-BK598)^2)/(SUM($AH$2:$AH598)-1)),0)</f>
        <v>0</v>
      </c>
      <c r="CF598" s="109" cm="1">
        <f t="array" ref="CF598">IF($AG598,SQRT(SUMPRODUCT($AH$2:$AH598, (AR$2:AR598-BL598)^2)/(SUM($AH$2:$AH598)-1)),0)</f>
        <v>0</v>
      </c>
      <c r="CG598" s="109" cm="1">
        <f t="array" ref="CG598">IF($AG598,SQRT(SUMPRODUCT($AH$2:$AH598, (AS$2:AS598-BM598)^2)/(SUM($AH$2:$AH598)-1)),0)</f>
        <v>0</v>
      </c>
      <c r="CH598" s="109" cm="1">
        <f t="array" ref="CH598">IF($AG598,SQRT(SUMPRODUCT($AH$2:$AH598, (AT$2:AT598-BN598)^2)/(SUM($AH$2:$AH598)-1)),0)</f>
        <v>0</v>
      </c>
      <c r="CI598" s="109" cm="1">
        <f t="array" ref="CI598">IF($AG598,SQRT(SUMPRODUCT($AH$2:$AH598, (AU$2:AU598-BO598)^2)/(SUM($AH$2:$AH598)-1)),0)</f>
        <v>0</v>
      </c>
      <c r="CJ598" s="109" cm="1">
        <f t="array" ref="CJ598">IF($AG598,SQRT(SUMPRODUCT($AH$2:$AH598, (AV$2:AV598-BP598)^2)/(SUM($AH$2:$AH598)-1)),0)</f>
        <v>0</v>
      </c>
      <c r="CK598" s="109" cm="1">
        <f t="array" ref="CK598">IF($AG598,SQRT(SUMPRODUCT($AH$2:$AH598, (AW$2:AW598-BQ598)^2)/(SUM($AH$2:$AH598)-1)),0)</f>
        <v>0</v>
      </c>
      <c r="CL598" s="109" cm="1">
        <f t="array" ref="CL598">IF($AG598,SQRT(SUMPRODUCT($AH$2:$AH598, (AX$2:AX598-BR598)^2)/(SUM($AH$2:$AH598)-1)),0)</f>
        <v>0</v>
      </c>
      <c r="CM598" s="109" cm="1">
        <f t="array" ref="CM598">IF($AG598,SQRT(SUMPRODUCT($AH$2:$AH598, (AY$2:AY598-BS598)^2)/(SUM($AH$2:$AH598)-1)),0)</f>
        <v>0</v>
      </c>
      <c r="CN598" s="109" cm="1">
        <f t="array" ref="CN598">IF($AG598,SQRT(SUMPRODUCT($AH$2:$AH598, (AZ$2:AZ598-BT598)^2)/(SUM($AH$2:$AH598)-1)),0)</f>
        <v>0</v>
      </c>
      <c r="CO598" s="109" cm="1">
        <f t="array" ref="CO598">IF($AG598,SQRT(SUMPRODUCT($AH$2:$AH598, (BA$2:BA598-BU598)^2)/(SUM($AH$2:$AH598)-1)),0)</f>
        <v>0</v>
      </c>
    </row>
    <row r="599" spans="34:93" x14ac:dyDescent="0.25">
      <c r="AH599" s="99" t="str">
        <f t="shared" si="143"/>
        <v/>
      </c>
      <c r="AI599" s="11">
        <f t="shared" ca="1" si="150"/>
        <v>0</v>
      </c>
      <c r="AJ599" s="11">
        <f t="shared" ca="1" si="150"/>
        <v>0</v>
      </c>
      <c r="AK599" s="11">
        <f t="shared" ca="1" si="150"/>
        <v>0</v>
      </c>
      <c r="AL599" s="11">
        <f t="shared" ca="1" si="150"/>
        <v>0</v>
      </c>
      <c r="AM599" s="11">
        <f t="shared" ca="1" si="150"/>
        <v>0</v>
      </c>
      <c r="AN599" s="11">
        <f t="shared" ca="1" si="150"/>
        <v>0</v>
      </c>
      <c r="AO599" s="11">
        <f t="shared" ca="1" si="150"/>
        <v>0</v>
      </c>
      <c r="AP599" s="11">
        <f t="shared" ca="1" si="150"/>
        <v>0</v>
      </c>
      <c r="AQ599" s="11">
        <f t="shared" ca="1" si="150"/>
        <v>0</v>
      </c>
      <c r="AR599" s="11">
        <f t="shared" ca="1" si="150"/>
        <v>0</v>
      </c>
      <c r="AS599" s="11">
        <f t="shared" ca="1" si="151"/>
        <v>0</v>
      </c>
      <c r="AT599" s="11">
        <f t="shared" ca="1" si="151"/>
        <v>0</v>
      </c>
      <c r="AU599" s="11">
        <f t="shared" ca="1" si="151"/>
        <v>0</v>
      </c>
      <c r="AV599" s="11">
        <f t="shared" ca="1" si="151"/>
        <v>0</v>
      </c>
      <c r="AW599" s="11">
        <f t="shared" ca="1" si="151"/>
        <v>0</v>
      </c>
      <c r="AX599" s="11">
        <f t="shared" ca="1" si="151"/>
        <v>0</v>
      </c>
      <c r="AY599" s="11">
        <f t="shared" ca="1" si="151"/>
        <v>0</v>
      </c>
      <c r="AZ599" s="11">
        <f t="shared" ca="1" si="151"/>
        <v>0</v>
      </c>
      <c r="BA599" s="11">
        <f t="shared" ca="1" si="151"/>
        <v>0</v>
      </c>
      <c r="BB599" s="11"/>
      <c r="BC599" s="11">
        <f>IF($AG599,SUMPRODUCT(AI$2:AI599,$AH$2:$AH599)/SUM($AH$2:$AH599),0)</f>
        <v>0</v>
      </c>
      <c r="BD599" s="11">
        <f>IF($AG599,SUMPRODUCT(AJ$2:AJ599,$AH$2:$AH599)/SUM($AH$2:$AH599),0)</f>
        <v>0</v>
      </c>
      <c r="BE599" s="11">
        <f>IF($AG599,SUMPRODUCT(AK$2:AK599,$AH$2:$AH599)/SUM($AH$2:$AH599),0)</f>
        <v>0</v>
      </c>
      <c r="BF599" s="11">
        <f>IF($AG599,SUMPRODUCT(AL$2:AL599,$AH$2:$AH599)/SUM($AH$2:$AH599),0)</f>
        <v>0</v>
      </c>
      <c r="BG599" s="11">
        <f>IF($AG599,SUMPRODUCT(AM$2:AM599,$AH$2:$AH599)/SUM($AH$2:$AH599),0)</f>
        <v>0</v>
      </c>
      <c r="BH599" s="11">
        <f>IF($AG599,SUMPRODUCT(AN$2:AN599,$AH$2:$AH599)/SUM($AH$2:$AH599),0)</f>
        <v>0</v>
      </c>
      <c r="BI599" s="11">
        <f>IF($AG599,SUMPRODUCT(AO$2:AO599,$AH$2:$AH599)/SUM($AH$2:$AH599),0)</f>
        <v>0</v>
      </c>
      <c r="BJ599" s="11">
        <f>IF($AG599,SUMPRODUCT(AP$2:AP599,$AH$2:$AH599)/SUM($AH$2:$AH599),0)</f>
        <v>0</v>
      </c>
      <c r="BK599" s="11">
        <f>IF($AG599,SUMPRODUCT(AQ$2:AQ599,$AH$2:$AH599)/SUM($AH$2:$AH599),0)</f>
        <v>0</v>
      </c>
      <c r="BL599" s="11">
        <f>IF($AG599,SUMPRODUCT(AR$2:AR599,$AH$2:$AH599)/SUM($AH$2:$AH599),0)</f>
        <v>0</v>
      </c>
      <c r="BM599" s="11">
        <f>IF($AG599,SUMPRODUCT(AS$2:AS599,$AH$2:$AH599)/SUM($AH$2:$AH599),0)</f>
        <v>0</v>
      </c>
      <c r="BN599" s="11">
        <f>IF($AG599,SUMPRODUCT(AT$2:AT599,$AH$2:$AH599)/SUM($AH$2:$AH599),0)</f>
        <v>0</v>
      </c>
      <c r="BO599" s="11">
        <f>IF($AG599,SUMPRODUCT(AU$2:AU599,$AH$2:$AH599)/SUM($AH$2:$AH599),0)</f>
        <v>0</v>
      </c>
      <c r="BP599" s="11">
        <f>IF($AG599,SUMPRODUCT(AV$2:AV599,$AH$2:$AH599)/SUM($AH$2:$AH599),0)</f>
        <v>0</v>
      </c>
      <c r="BQ599" s="11">
        <f>IF($AG599,SUMPRODUCT(AW$2:AW599,$AH$2:$AH599)/SUM($AH$2:$AH599),0)</f>
        <v>0</v>
      </c>
      <c r="BR599" s="11">
        <f>IF($AG599,SUMPRODUCT(AX$2:AX599,$AH$2:$AH599)/SUM($AH$2:$AH599),0)</f>
        <v>0</v>
      </c>
      <c r="BS599" s="11">
        <f>IF($AG599,SUMPRODUCT(AY$2:AY599,$AH$2:$AH599)/SUM($AH$2:$AH599),0)</f>
        <v>0</v>
      </c>
      <c r="BT599" s="11">
        <f>IF($AG599,SUMPRODUCT(AZ$2:AZ599,$AH$2:$AH599)/SUM($AH$2:$AH599),0)</f>
        <v>0</v>
      </c>
      <c r="BU599" s="11">
        <f>IF($AG599,SUMPRODUCT(BA$2:BA599,$AH$2:$AH599)/SUM($AH$2:$AH599),0)</f>
        <v>0</v>
      </c>
      <c r="BV599" s="11"/>
      <c r="BW599" s="109" cm="1">
        <f t="array" ref="BW599">IF($AG599,SQRT(SUMPRODUCT($AH$2:$AH599, (AI$2:AI599-BC599)^2)/(SUM($AH$2:$AH599)-1)),0)</f>
        <v>0</v>
      </c>
      <c r="BX599" s="109" cm="1">
        <f t="array" ref="BX599">IF($AG599,SQRT(SUMPRODUCT($AH$2:$AH599, (AJ$2:AJ599-BD599)^2)/(SUM($AH$2:$AH599)-1)),0)</f>
        <v>0</v>
      </c>
      <c r="BY599" s="109" cm="1">
        <f t="array" ref="BY599">IF($AG599,SQRT(SUMPRODUCT($AH$2:$AH599, (AK$2:AK599-BE599)^2)/(SUM($AH$2:$AH599)-1)),0)</f>
        <v>0</v>
      </c>
      <c r="BZ599" s="109" cm="1">
        <f t="array" ref="BZ599">IF($AG599,SQRT(SUMPRODUCT($AH$2:$AH599, (AL$2:AL599-BF599)^2)/(SUM($AH$2:$AH599)-1)),0)</f>
        <v>0</v>
      </c>
      <c r="CA599" s="109" cm="1">
        <f t="array" ref="CA599">IF($AG599,SQRT(SUMPRODUCT($AH$2:$AH599, (AM$2:AM599-BG599)^2)/(SUM($AH$2:$AH599)-1)),0)</f>
        <v>0</v>
      </c>
      <c r="CB599" s="109" cm="1">
        <f t="array" ref="CB599">IF($AG599,SQRT(SUMPRODUCT($AH$2:$AH599, (AN$2:AN599-BH599)^2)/(SUM($AH$2:$AH599)-1)),0)</f>
        <v>0</v>
      </c>
      <c r="CC599" s="109" cm="1">
        <f t="array" ref="CC599">IF($AG599,SQRT(SUMPRODUCT($AH$2:$AH599, (AO$2:AO599-BI599)^2)/(SUM($AH$2:$AH599)-1)),0)</f>
        <v>0</v>
      </c>
      <c r="CD599" s="109" cm="1">
        <f t="array" ref="CD599">IF($AG599,SQRT(SUMPRODUCT($AH$2:$AH599, (AP$2:AP599-BJ599)^2)/(SUM($AH$2:$AH599)-1)),0)</f>
        <v>0</v>
      </c>
      <c r="CE599" s="109" cm="1">
        <f t="array" ref="CE599">IF($AG599,SQRT(SUMPRODUCT($AH$2:$AH599, (AQ$2:AQ599-BK599)^2)/(SUM($AH$2:$AH599)-1)),0)</f>
        <v>0</v>
      </c>
      <c r="CF599" s="109" cm="1">
        <f t="array" ref="CF599">IF($AG599,SQRT(SUMPRODUCT($AH$2:$AH599, (AR$2:AR599-BL599)^2)/(SUM($AH$2:$AH599)-1)),0)</f>
        <v>0</v>
      </c>
      <c r="CG599" s="109" cm="1">
        <f t="array" ref="CG599">IF($AG599,SQRT(SUMPRODUCT($AH$2:$AH599, (AS$2:AS599-BM599)^2)/(SUM($AH$2:$AH599)-1)),0)</f>
        <v>0</v>
      </c>
      <c r="CH599" s="109" cm="1">
        <f t="array" ref="CH599">IF($AG599,SQRT(SUMPRODUCT($AH$2:$AH599, (AT$2:AT599-BN599)^2)/(SUM($AH$2:$AH599)-1)),0)</f>
        <v>0</v>
      </c>
      <c r="CI599" s="109" cm="1">
        <f t="array" ref="CI599">IF($AG599,SQRT(SUMPRODUCT($AH$2:$AH599, (AU$2:AU599-BO599)^2)/(SUM($AH$2:$AH599)-1)),0)</f>
        <v>0</v>
      </c>
      <c r="CJ599" s="109" cm="1">
        <f t="array" ref="CJ599">IF($AG599,SQRT(SUMPRODUCT($AH$2:$AH599, (AV$2:AV599-BP599)^2)/(SUM($AH$2:$AH599)-1)),0)</f>
        <v>0</v>
      </c>
      <c r="CK599" s="109" cm="1">
        <f t="array" ref="CK599">IF($AG599,SQRT(SUMPRODUCT($AH$2:$AH599, (AW$2:AW599-BQ599)^2)/(SUM($AH$2:$AH599)-1)),0)</f>
        <v>0</v>
      </c>
      <c r="CL599" s="109" cm="1">
        <f t="array" ref="CL599">IF($AG599,SQRT(SUMPRODUCT($AH$2:$AH599, (AX$2:AX599-BR599)^2)/(SUM($AH$2:$AH599)-1)),0)</f>
        <v>0</v>
      </c>
      <c r="CM599" s="109" cm="1">
        <f t="array" ref="CM599">IF($AG599,SQRT(SUMPRODUCT($AH$2:$AH599, (AY$2:AY599-BS599)^2)/(SUM($AH$2:$AH599)-1)),0)</f>
        <v>0</v>
      </c>
      <c r="CN599" s="109" cm="1">
        <f t="array" ref="CN599">IF($AG599,SQRT(SUMPRODUCT($AH$2:$AH599, (AZ$2:AZ599-BT599)^2)/(SUM($AH$2:$AH599)-1)),0)</f>
        <v>0</v>
      </c>
      <c r="CO599" s="109" cm="1">
        <f t="array" ref="CO599">IF($AG599,SQRT(SUMPRODUCT($AH$2:$AH599, (BA$2:BA599-BU599)^2)/(SUM($AH$2:$AH599)-1)),0)</f>
        <v>0</v>
      </c>
    </row>
    <row r="600" spans="34:93" x14ac:dyDescent="0.25">
      <c r="AH600" s="99" t="str">
        <f t="shared" si="143"/>
        <v/>
      </c>
      <c r="AI600" s="11">
        <f t="shared" ca="1" si="150"/>
        <v>0</v>
      </c>
      <c r="AJ600" s="11">
        <f t="shared" ca="1" si="150"/>
        <v>0</v>
      </c>
      <c r="AK600" s="11">
        <f t="shared" ca="1" si="150"/>
        <v>0</v>
      </c>
      <c r="AL600" s="11">
        <f t="shared" ca="1" si="150"/>
        <v>0</v>
      </c>
      <c r="AM600" s="11">
        <f t="shared" ca="1" si="150"/>
        <v>0</v>
      </c>
      <c r="AN600" s="11">
        <f t="shared" ca="1" si="150"/>
        <v>0</v>
      </c>
      <c r="AO600" s="11">
        <f t="shared" ca="1" si="150"/>
        <v>0</v>
      </c>
      <c r="AP600" s="11">
        <f t="shared" ca="1" si="150"/>
        <v>0</v>
      </c>
      <c r="AQ600" s="11">
        <f t="shared" ca="1" si="150"/>
        <v>0</v>
      </c>
      <c r="AR600" s="11">
        <f t="shared" ca="1" si="150"/>
        <v>0</v>
      </c>
      <c r="AS600" s="11">
        <f t="shared" ca="1" si="151"/>
        <v>0</v>
      </c>
      <c r="AT600" s="11">
        <f t="shared" ca="1" si="151"/>
        <v>0</v>
      </c>
      <c r="AU600" s="11">
        <f t="shared" ca="1" si="151"/>
        <v>0</v>
      </c>
      <c r="AV600" s="11">
        <f t="shared" ca="1" si="151"/>
        <v>0</v>
      </c>
      <c r="AW600" s="11">
        <f t="shared" ca="1" si="151"/>
        <v>0</v>
      </c>
      <c r="AX600" s="11">
        <f t="shared" ca="1" si="151"/>
        <v>0</v>
      </c>
      <c r="AY600" s="11">
        <f t="shared" ca="1" si="151"/>
        <v>0</v>
      </c>
      <c r="AZ600" s="11">
        <f t="shared" ca="1" si="151"/>
        <v>0</v>
      </c>
      <c r="BA600" s="11">
        <f t="shared" ca="1" si="151"/>
        <v>0</v>
      </c>
      <c r="BB600" s="11"/>
      <c r="BC600" s="11">
        <f>IF($AG600,SUMPRODUCT(AI$2:AI600,$AH$2:$AH600)/SUM($AH$2:$AH600),0)</f>
        <v>0</v>
      </c>
      <c r="BD600" s="11">
        <f>IF($AG600,SUMPRODUCT(AJ$2:AJ600,$AH$2:$AH600)/SUM($AH$2:$AH600),0)</f>
        <v>0</v>
      </c>
      <c r="BE600" s="11">
        <f>IF($AG600,SUMPRODUCT(AK$2:AK600,$AH$2:$AH600)/SUM($AH$2:$AH600),0)</f>
        <v>0</v>
      </c>
      <c r="BF600" s="11">
        <f>IF($AG600,SUMPRODUCT(AL$2:AL600,$AH$2:$AH600)/SUM($AH$2:$AH600),0)</f>
        <v>0</v>
      </c>
      <c r="BG600" s="11">
        <f>IF($AG600,SUMPRODUCT(AM$2:AM600,$AH$2:$AH600)/SUM($AH$2:$AH600),0)</f>
        <v>0</v>
      </c>
      <c r="BH600" s="11">
        <f>IF($AG600,SUMPRODUCT(AN$2:AN600,$AH$2:$AH600)/SUM($AH$2:$AH600),0)</f>
        <v>0</v>
      </c>
      <c r="BI600" s="11">
        <f>IF($AG600,SUMPRODUCT(AO$2:AO600,$AH$2:$AH600)/SUM($AH$2:$AH600),0)</f>
        <v>0</v>
      </c>
      <c r="BJ600" s="11">
        <f>IF($AG600,SUMPRODUCT(AP$2:AP600,$AH$2:$AH600)/SUM($AH$2:$AH600),0)</f>
        <v>0</v>
      </c>
      <c r="BK600" s="11">
        <f>IF($AG600,SUMPRODUCT(AQ$2:AQ600,$AH$2:$AH600)/SUM($AH$2:$AH600),0)</f>
        <v>0</v>
      </c>
      <c r="BL600" s="11">
        <f>IF($AG600,SUMPRODUCT(AR$2:AR600,$AH$2:$AH600)/SUM($AH$2:$AH600),0)</f>
        <v>0</v>
      </c>
      <c r="BM600" s="11">
        <f>IF($AG600,SUMPRODUCT(AS$2:AS600,$AH$2:$AH600)/SUM($AH$2:$AH600),0)</f>
        <v>0</v>
      </c>
      <c r="BN600" s="11">
        <f>IF($AG600,SUMPRODUCT(AT$2:AT600,$AH$2:$AH600)/SUM($AH$2:$AH600),0)</f>
        <v>0</v>
      </c>
      <c r="BO600" s="11">
        <f>IF($AG600,SUMPRODUCT(AU$2:AU600,$AH$2:$AH600)/SUM($AH$2:$AH600),0)</f>
        <v>0</v>
      </c>
      <c r="BP600" s="11">
        <f>IF($AG600,SUMPRODUCT(AV$2:AV600,$AH$2:$AH600)/SUM($AH$2:$AH600),0)</f>
        <v>0</v>
      </c>
      <c r="BQ600" s="11">
        <f>IF($AG600,SUMPRODUCT(AW$2:AW600,$AH$2:$AH600)/SUM($AH$2:$AH600),0)</f>
        <v>0</v>
      </c>
      <c r="BR600" s="11">
        <f>IF($AG600,SUMPRODUCT(AX$2:AX600,$AH$2:$AH600)/SUM($AH$2:$AH600),0)</f>
        <v>0</v>
      </c>
      <c r="BS600" s="11">
        <f>IF($AG600,SUMPRODUCT(AY$2:AY600,$AH$2:$AH600)/SUM($AH$2:$AH600),0)</f>
        <v>0</v>
      </c>
      <c r="BT600" s="11">
        <f>IF($AG600,SUMPRODUCT(AZ$2:AZ600,$AH$2:$AH600)/SUM($AH$2:$AH600),0)</f>
        <v>0</v>
      </c>
      <c r="BU600" s="11">
        <f>IF($AG600,SUMPRODUCT(BA$2:BA600,$AH$2:$AH600)/SUM($AH$2:$AH600),0)</f>
        <v>0</v>
      </c>
      <c r="BV600" s="11"/>
      <c r="BW600" s="109" cm="1">
        <f t="array" ref="BW600">IF($AG600,SQRT(SUMPRODUCT($AH$2:$AH600, (AI$2:AI600-BC600)^2)/(SUM($AH$2:$AH600)-1)),0)</f>
        <v>0</v>
      </c>
      <c r="BX600" s="109" cm="1">
        <f t="array" ref="BX600">IF($AG600,SQRT(SUMPRODUCT($AH$2:$AH600, (AJ$2:AJ600-BD600)^2)/(SUM($AH$2:$AH600)-1)),0)</f>
        <v>0</v>
      </c>
      <c r="BY600" s="109" cm="1">
        <f t="array" ref="BY600">IF($AG600,SQRT(SUMPRODUCT($AH$2:$AH600, (AK$2:AK600-BE600)^2)/(SUM($AH$2:$AH600)-1)),0)</f>
        <v>0</v>
      </c>
      <c r="BZ600" s="109" cm="1">
        <f t="array" ref="BZ600">IF($AG600,SQRT(SUMPRODUCT($AH$2:$AH600, (AL$2:AL600-BF600)^2)/(SUM($AH$2:$AH600)-1)),0)</f>
        <v>0</v>
      </c>
      <c r="CA600" s="109" cm="1">
        <f t="array" ref="CA600">IF($AG600,SQRT(SUMPRODUCT($AH$2:$AH600, (AM$2:AM600-BG600)^2)/(SUM($AH$2:$AH600)-1)),0)</f>
        <v>0</v>
      </c>
      <c r="CB600" s="109" cm="1">
        <f t="array" ref="CB600">IF($AG600,SQRT(SUMPRODUCT($AH$2:$AH600, (AN$2:AN600-BH600)^2)/(SUM($AH$2:$AH600)-1)),0)</f>
        <v>0</v>
      </c>
      <c r="CC600" s="109" cm="1">
        <f t="array" ref="CC600">IF($AG600,SQRT(SUMPRODUCT($AH$2:$AH600, (AO$2:AO600-BI600)^2)/(SUM($AH$2:$AH600)-1)),0)</f>
        <v>0</v>
      </c>
      <c r="CD600" s="109" cm="1">
        <f t="array" ref="CD600">IF($AG600,SQRT(SUMPRODUCT($AH$2:$AH600, (AP$2:AP600-BJ600)^2)/(SUM($AH$2:$AH600)-1)),0)</f>
        <v>0</v>
      </c>
      <c r="CE600" s="109" cm="1">
        <f t="array" ref="CE600">IF($AG600,SQRT(SUMPRODUCT($AH$2:$AH600, (AQ$2:AQ600-BK600)^2)/(SUM($AH$2:$AH600)-1)),0)</f>
        <v>0</v>
      </c>
      <c r="CF600" s="109" cm="1">
        <f t="array" ref="CF600">IF($AG600,SQRT(SUMPRODUCT($AH$2:$AH600, (AR$2:AR600-BL600)^2)/(SUM($AH$2:$AH600)-1)),0)</f>
        <v>0</v>
      </c>
      <c r="CG600" s="109" cm="1">
        <f t="array" ref="CG600">IF($AG600,SQRT(SUMPRODUCT($AH$2:$AH600, (AS$2:AS600-BM600)^2)/(SUM($AH$2:$AH600)-1)),0)</f>
        <v>0</v>
      </c>
      <c r="CH600" s="109" cm="1">
        <f t="array" ref="CH600">IF($AG600,SQRT(SUMPRODUCT($AH$2:$AH600, (AT$2:AT600-BN600)^2)/(SUM($AH$2:$AH600)-1)),0)</f>
        <v>0</v>
      </c>
      <c r="CI600" s="109" cm="1">
        <f t="array" ref="CI600">IF($AG600,SQRT(SUMPRODUCT($AH$2:$AH600, (AU$2:AU600-BO600)^2)/(SUM($AH$2:$AH600)-1)),0)</f>
        <v>0</v>
      </c>
      <c r="CJ600" s="109" cm="1">
        <f t="array" ref="CJ600">IF($AG600,SQRT(SUMPRODUCT($AH$2:$AH600, (AV$2:AV600-BP600)^2)/(SUM($AH$2:$AH600)-1)),0)</f>
        <v>0</v>
      </c>
      <c r="CK600" s="109" cm="1">
        <f t="array" ref="CK600">IF($AG600,SQRT(SUMPRODUCT($AH$2:$AH600, (AW$2:AW600-BQ600)^2)/(SUM($AH$2:$AH600)-1)),0)</f>
        <v>0</v>
      </c>
      <c r="CL600" s="109" cm="1">
        <f t="array" ref="CL600">IF($AG600,SQRT(SUMPRODUCT($AH$2:$AH600, (AX$2:AX600-BR600)^2)/(SUM($AH$2:$AH600)-1)),0)</f>
        <v>0</v>
      </c>
      <c r="CM600" s="109" cm="1">
        <f t="array" ref="CM600">IF($AG600,SQRT(SUMPRODUCT($AH$2:$AH600, (AY$2:AY600-BS600)^2)/(SUM($AH$2:$AH600)-1)),0)</f>
        <v>0</v>
      </c>
      <c r="CN600" s="109" cm="1">
        <f t="array" ref="CN600">IF($AG600,SQRT(SUMPRODUCT($AH$2:$AH600, (AZ$2:AZ600-BT600)^2)/(SUM($AH$2:$AH600)-1)),0)</f>
        <v>0</v>
      </c>
      <c r="CO600" s="109" cm="1">
        <f t="array" ref="CO600">IF($AG600,SQRT(SUMPRODUCT($AH$2:$AH600, (BA$2:BA600-BU600)^2)/(SUM($AH$2:$AH600)-1)),0)</f>
        <v>0</v>
      </c>
    </row>
    <row r="601" spans="34:93" x14ac:dyDescent="0.25">
      <c r="AH601" s="99" t="str">
        <f t="shared" si="143"/>
        <v/>
      </c>
      <c r="AI601" s="11">
        <f t="shared" ca="1" si="150"/>
        <v>0</v>
      </c>
      <c r="AJ601" s="11">
        <f t="shared" ca="1" si="150"/>
        <v>0</v>
      </c>
      <c r="AK601" s="11">
        <f t="shared" ca="1" si="150"/>
        <v>0</v>
      </c>
      <c r="AL601" s="11">
        <f t="shared" ca="1" si="150"/>
        <v>0</v>
      </c>
      <c r="AM601" s="11">
        <f t="shared" ca="1" si="150"/>
        <v>0</v>
      </c>
      <c r="AN601" s="11">
        <f t="shared" ca="1" si="150"/>
        <v>0</v>
      </c>
      <c r="AO601" s="11">
        <f t="shared" ca="1" si="150"/>
        <v>0</v>
      </c>
      <c r="AP601" s="11">
        <f t="shared" ca="1" si="150"/>
        <v>0</v>
      </c>
      <c r="AQ601" s="11">
        <f t="shared" ca="1" si="150"/>
        <v>0</v>
      </c>
      <c r="AR601" s="11">
        <f t="shared" ca="1" si="150"/>
        <v>0</v>
      </c>
      <c r="AS601" s="11">
        <f t="shared" ca="1" si="151"/>
        <v>0</v>
      </c>
      <c r="AT601" s="11">
        <f t="shared" ca="1" si="151"/>
        <v>0</v>
      </c>
      <c r="AU601" s="11">
        <f t="shared" ca="1" si="151"/>
        <v>0</v>
      </c>
      <c r="AV601" s="11">
        <f t="shared" ca="1" si="151"/>
        <v>0</v>
      </c>
      <c r="AW601" s="11">
        <f t="shared" ca="1" si="151"/>
        <v>0</v>
      </c>
      <c r="AX601" s="11">
        <f t="shared" ca="1" si="151"/>
        <v>0</v>
      </c>
      <c r="AY601" s="11">
        <f t="shared" ca="1" si="151"/>
        <v>0</v>
      </c>
      <c r="AZ601" s="11">
        <f t="shared" ca="1" si="151"/>
        <v>0</v>
      </c>
      <c r="BA601" s="11">
        <f t="shared" ca="1" si="151"/>
        <v>0</v>
      </c>
      <c r="BB601" s="11"/>
      <c r="BC601" s="11">
        <f>IF($AG601,SUMPRODUCT(AI$2:AI601,$AH$2:$AH601)/SUM($AH$2:$AH601),0)</f>
        <v>0</v>
      </c>
      <c r="BD601" s="11">
        <f>IF($AG601,SUMPRODUCT(AJ$2:AJ601,$AH$2:$AH601)/SUM($AH$2:$AH601),0)</f>
        <v>0</v>
      </c>
      <c r="BE601" s="11">
        <f>IF($AG601,SUMPRODUCT(AK$2:AK601,$AH$2:$AH601)/SUM($AH$2:$AH601),0)</f>
        <v>0</v>
      </c>
      <c r="BF601" s="11">
        <f>IF($AG601,SUMPRODUCT(AL$2:AL601,$AH$2:$AH601)/SUM($AH$2:$AH601),0)</f>
        <v>0</v>
      </c>
      <c r="BG601" s="11">
        <f>IF($AG601,SUMPRODUCT(AM$2:AM601,$AH$2:$AH601)/SUM($AH$2:$AH601),0)</f>
        <v>0</v>
      </c>
      <c r="BH601" s="11">
        <f>IF($AG601,SUMPRODUCT(AN$2:AN601,$AH$2:$AH601)/SUM($AH$2:$AH601),0)</f>
        <v>0</v>
      </c>
      <c r="BI601" s="11">
        <f>IF($AG601,SUMPRODUCT(AO$2:AO601,$AH$2:$AH601)/SUM($AH$2:$AH601),0)</f>
        <v>0</v>
      </c>
      <c r="BJ601" s="11">
        <f>IF($AG601,SUMPRODUCT(AP$2:AP601,$AH$2:$AH601)/SUM($AH$2:$AH601),0)</f>
        <v>0</v>
      </c>
      <c r="BK601" s="11">
        <f>IF($AG601,SUMPRODUCT(AQ$2:AQ601,$AH$2:$AH601)/SUM($AH$2:$AH601),0)</f>
        <v>0</v>
      </c>
      <c r="BL601" s="11">
        <f>IF($AG601,SUMPRODUCT(AR$2:AR601,$AH$2:$AH601)/SUM($AH$2:$AH601),0)</f>
        <v>0</v>
      </c>
      <c r="BM601" s="11">
        <f>IF($AG601,SUMPRODUCT(AS$2:AS601,$AH$2:$AH601)/SUM($AH$2:$AH601),0)</f>
        <v>0</v>
      </c>
      <c r="BN601" s="11">
        <f>IF($AG601,SUMPRODUCT(AT$2:AT601,$AH$2:$AH601)/SUM($AH$2:$AH601),0)</f>
        <v>0</v>
      </c>
      <c r="BO601" s="11">
        <f>IF($AG601,SUMPRODUCT(AU$2:AU601,$AH$2:$AH601)/SUM($AH$2:$AH601),0)</f>
        <v>0</v>
      </c>
      <c r="BP601" s="11">
        <f>IF($AG601,SUMPRODUCT(AV$2:AV601,$AH$2:$AH601)/SUM($AH$2:$AH601),0)</f>
        <v>0</v>
      </c>
      <c r="BQ601" s="11">
        <f>IF($AG601,SUMPRODUCT(AW$2:AW601,$AH$2:$AH601)/SUM($AH$2:$AH601),0)</f>
        <v>0</v>
      </c>
      <c r="BR601" s="11">
        <f>IF($AG601,SUMPRODUCT(AX$2:AX601,$AH$2:$AH601)/SUM($AH$2:$AH601),0)</f>
        <v>0</v>
      </c>
      <c r="BS601" s="11">
        <f>IF($AG601,SUMPRODUCT(AY$2:AY601,$AH$2:$AH601)/SUM($AH$2:$AH601),0)</f>
        <v>0</v>
      </c>
      <c r="BT601" s="11">
        <f>IF($AG601,SUMPRODUCT(AZ$2:AZ601,$AH$2:$AH601)/SUM($AH$2:$AH601),0)</f>
        <v>0</v>
      </c>
      <c r="BU601" s="11">
        <f>IF($AG601,SUMPRODUCT(BA$2:BA601,$AH$2:$AH601)/SUM($AH$2:$AH601),0)</f>
        <v>0</v>
      </c>
      <c r="BV601" s="11"/>
      <c r="BW601" s="109" cm="1">
        <f t="array" ref="BW601">IF($AG601,SQRT(SUMPRODUCT($AH$2:$AH601, (AI$2:AI601-BC601)^2)/(SUM($AH$2:$AH601)-1)),0)</f>
        <v>0</v>
      </c>
      <c r="BX601" s="109" cm="1">
        <f t="array" ref="BX601">IF($AG601,SQRT(SUMPRODUCT($AH$2:$AH601, (AJ$2:AJ601-BD601)^2)/(SUM($AH$2:$AH601)-1)),0)</f>
        <v>0</v>
      </c>
      <c r="BY601" s="109" cm="1">
        <f t="array" ref="BY601">IF($AG601,SQRT(SUMPRODUCT($AH$2:$AH601, (AK$2:AK601-BE601)^2)/(SUM($AH$2:$AH601)-1)),0)</f>
        <v>0</v>
      </c>
      <c r="BZ601" s="109" cm="1">
        <f t="array" ref="BZ601">IF($AG601,SQRT(SUMPRODUCT($AH$2:$AH601, (AL$2:AL601-BF601)^2)/(SUM($AH$2:$AH601)-1)),0)</f>
        <v>0</v>
      </c>
      <c r="CA601" s="109" cm="1">
        <f t="array" ref="CA601">IF($AG601,SQRT(SUMPRODUCT($AH$2:$AH601, (AM$2:AM601-BG601)^2)/(SUM($AH$2:$AH601)-1)),0)</f>
        <v>0</v>
      </c>
      <c r="CB601" s="109" cm="1">
        <f t="array" ref="CB601">IF($AG601,SQRT(SUMPRODUCT($AH$2:$AH601, (AN$2:AN601-BH601)^2)/(SUM($AH$2:$AH601)-1)),0)</f>
        <v>0</v>
      </c>
      <c r="CC601" s="109" cm="1">
        <f t="array" ref="CC601">IF($AG601,SQRT(SUMPRODUCT($AH$2:$AH601, (AO$2:AO601-BI601)^2)/(SUM($AH$2:$AH601)-1)),0)</f>
        <v>0</v>
      </c>
      <c r="CD601" s="109" cm="1">
        <f t="array" ref="CD601">IF($AG601,SQRT(SUMPRODUCT($AH$2:$AH601, (AP$2:AP601-BJ601)^2)/(SUM($AH$2:$AH601)-1)),0)</f>
        <v>0</v>
      </c>
      <c r="CE601" s="109" cm="1">
        <f t="array" ref="CE601">IF($AG601,SQRT(SUMPRODUCT($AH$2:$AH601, (AQ$2:AQ601-BK601)^2)/(SUM($AH$2:$AH601)-1)),0)</f>
        <v>0</v>
      </c>
      <c r="CF601" s="109" cm="1">
        <f t="array" ref="CF601">IF($AG601,SQRT(SUMPRODUCT($AH$2:$AH601, (AR$2:AR601-BL601)^2)/(SUM($AH$2:$AH601)-1)),0)</f>
        <v>0</v>
      </c>
      <c r="CG601" s="109" cm="1">
        <f t="array" ref="CG601">IF($AG601,SQRT(SUMPRODUCT($AH$2:$AH601, (AS$2:AS601-BM601)^2)/(SUM($AH$2:$AH601)-1)),0)</f>
        <v>0</v>
      </c>
      <c r="CH601" s="109" cm="1">
        <f t="array" ref="CH601">IF($AG601,SQRT(SUMPRODUCT($AH$2:$AH601, (AT$2:AT601-BN601)^2)/(SUM($AH$2:$AH601)-1)),0)</f>
        <v>0</v>
      </c>
      <c r="CI601" s="109" cm="1">
        <f t="array" ref="CI601">IF($AG601,SQRT(SUMPRODUCT($AH$2:$AH601, (AU$2:AU601-BO601)^2)/(SUM($AH$2:$AH601)-1)),0)</f>
        <v>0</v>
      </c>
      <c r="CJ601" s="109" cm="1">
        <f t="array" ref="CJ601">IF($AG601,SQRT(SUMPRODUCT($AH$2:$AH601, (AV$2:AV601-BP601)^2)/(SUM($AH$2:$AH601)-1)),0)</f>
        <v>0</v>
      </c>
      <c r="CK601" s="109" cm="1">
        <f t="array" ref="CK601">IF($AG601,SQRT(SUMPRODUCT($AH$2:$AH601, (AW$2:AW601-BQ601)^2)/(SUM($AH$2:$AH601)-1)),0)</f>
        <v>0</v>
      </c>
      <c r="CL601" s="109" cm="1">
        <f t="array" ref="CL601">IF($AG601,SQRT(SUMPRODUCT($AH$2:$AH601, (AX$2:AX601-BR601)^2)/(SUM($AH$2:$AH601)-1)),0)</f>
        <v>0</v>
      </c>
      <c r="CM601" s="109" cm="1">
        <f t="array" ref="CM601">IF($AG601,SQRT(SUMPRODUCT($AH$2:$AH601, (AY$2:AY601-BS601)^2)/(SUM($AH$2:$AH601)-1)),0)</f>
        <v>0</v>
      </c>
      <c r="CN601" s="109" cm="1">
        <f t="array" ref="CN601">IF($AG601,SQRT(SUMPRODUCT($AH$2:$AH601, (AZ$2:AZ601-BT601)^2)/(SUM($AH$2:$AH601)-1)),0)</f>
        <v>0</v>
      </c>
      <c r="CO601" s="109" cm="1">
        <f t="array" ref="CO601">IF($AG601,SQRT(SUMPRODUCT($AH$2:$AH601, (BA$2:BA601-BU601)^2)/(SUM($AH$2:$AH601)-1)),0)</f>
        <v>0</v>
      </c>
    </row>
    <row r="602" spans="34:93" x14ac:dyDescent="0.25">
      <c r="AH602" s="99" t="str">
        <f t="shared" si="143"/>
        <v/>
      </c>
      <c r="AI602" s="11">
        <f t="shared" ref="AI602:AR611" ca="1" si="152">IF(AI$1&lt;&gt;0,SUMIFS(INDIRECT(AI$1), Fecha,$AG602),0)</f>
        <v>0</v>
      </c>
      <c r="AJ602" s="11">
        <f t="shared" ca="1" si="152"/>
        <v>0</v>
      </c>
      <c r="AK602" s="11">
        <f t="shared" ca="1" si="152"/>
        <v>0</v>
      </c>
      <c r="AL602" s="11">
        <f t="shared" ca="1" si="152"/>
        <v>0</v>
      </c>
      <c r="AM602" s="11">
        <f t="shared" ca="1" si="152"/>
        <v>0</v>
      </c>
      <c r="AN602" s="11">
        <f t="shared" ca="1" si="152"/>
        <v>0</v>
      </c>
      <c r="AO602" s="11">
        <f t="shared" ca="1" si="152"/>
        <v>0</v>
      </c>
      <c r="AP602" s="11">
        <f t="shared" ca="1" si="152"/>
        <v>0</v>
      </c>
      <c r="AQ602" s="11">
        <f t="shared" ca="1" si="152"/>
        <v>0</v>
      </c>
      <c r="AR602" s="11">
        <f t="shared" ca="1" si="152"/>
        <v>0</v>
      </c>
      <c r="AS602" s="11">
        <f t="shared" ref="AS602:BA611" ca="1" si="153">IF(AS$1&lt;&gt;0,SUMIFS(INDIRECT(AS$1), Fecha,$AG602),0)</f>
        <v>0</v>
      </c>
      <c r="AT602" s="11">
        <f t="shared" ca="1" si="153"/>
        <v>0</v>
      </c>
      <c r="AU602" s="11">
        <f t="shared" ca="1" si="153"/>
        <v>0</v>
      </c>
      <c r="AV602" s="11">
        <f t="shared" ca="1" si="153"/>
        <v>0</v>
      </c>
      <c r="AW602" s="11">
        <f t="shared" ca="1" si="153"/>
        <v>0</v>
      </c>
      <c r="AX602" s="11">
        <f t="shared" ca="1" si="153"/>
        <v>0</v>
      </c>
      <c r="AY602" s="11">
        <f t="shared" ca="1" si="153"/>
        <v>0</v>
      </c>
      <c r="AZ602" s="11">
        <f t="shared" ca="1" si="153"/>
        <v>0</v>
      </c>
      <c r="BA602" s="11">
        <f t="shared" ca="1" si="153"/>
        <v>0</v>
      </c>
      <c r="BB602" s="11"/>
      <c r="BC602" s="11">
        <f>IF($AG602,SUMPRODUCT(AI$2:AI602,$AH$2:$AH602)/SUM($AH$2:$AH602),0)</f>
        <v>0</v>
      </c>
      <c r="BD602" s="11">
        <f>IF($AG602,SUMPRODUCT(AJ$2:AJ602,$AH$2:$AH602)/SUM($AH$2:$AH602),0)</f>
        <v>0</v>
      </c>
      <c r="BE602" s="11">
        <f>IF($AG602,SUMPRODUCT(AK$2:AK602,$AH$2:$AH602)/SUM($AH$2:$AH602),0)</f>
        <v>0</v>
      </c>
      <c r="BF602" s="11">
        <f>IF($AG602,SUMPRODUCT(AL$2:AL602,$AH$2:$AH602)/SUM($AH$2:$AH602),0)</f>
        <v>0</v>
      </c>
      <c r="BG602" s="11">
        <f>IF($AG602,SUMPRODUCT(AM$2:AM602,$AH$2:$AH602)/SUM($AH$2:$AH602),0)</f>
        <v>0</v>
      </c>
      <c r="BH602" s="11">
        <f>IF($AG602,SUMPRODUCT(AN$2:AN602,$AH$2:$AH602)/SUM($AH$2:$AH602),0)</f>
        <v>0</v>
      </c>
      <c r="BI602" s="11">
        <f>IF($AG602,SUMPRODUCT(AO$2:AO602,$AH$2:$AH602)/SUM($AH$2:$AH602),0)</f>
        <v>0</v>
      </c>
      <c r="BJ602" s="11">
        <f>IF($AG602,SUMPRODUCT(AP$2:AP602,$AH$2:$AH602)/SUM($AH$2:$AH602),0)</f>
        <v>0</v>
      </c>
      <c r="BK602" s="11">
        <f>IF($AG602,SUMPRODUCT(AQ$2:AQ602,$AH$2:$AH602)/SUM($AH$2:$AH602),0)</f>
        <v>0</v>
      </c>
      <c r="BL602" s="11">
        <f>IF($AG602,SUMPRODUCT(AR$2:AR602,$AH$2:$AH602)/SUM($AH$2:$AH602),0)</f>
        <v>0</v>
      </c>
      <c r="BM602" s="11">
        <f>IF($AG602,SUMPRODUCT(AS$2:AS602,$AH$2:$AH602)/SUM($AH$2:$AH602),0)</f>
        <v>0</v>
      </c>
      <c r="BN602" s="11">
        <f>IF($AG602,SUMPRODUCT(AT$2:AT602,$AH$2:$AH602)/SUM($AH$2:$AH602),0)</f>
        <v>0</v>
      </c>
      <c r="BO602" s="11">
        <f>IF($AG602,SUMPRODUCT(AU$2:AU602,$AH$2:$AH602)/SUM($AH$2:$AH602),0)</f>
        <v>0</v>
      </c>
      <c r="BP602" s="11">
        <f>IF($AG602,SUMPRODUCT(AV$2:AV602,$AH$2:$AH602)/SUM($AH$2:$AH602),0)</f>
        <v>0</v>
      </c>
      <c r="BQ602" s="11">
        <f>IF($AG602,SUMPRODUCT(AW$2:AW602,$AH$2:$AH602)/SUM($AH$2:$AH602),0)</f>
        <v>0</v>
      </c>
      <c r="BR602" s="11">
        <f>IF($AG602,SUMPRODUCT(AX$2:AX602,$AH$2:$AH602)/SUM($AH$2:$AH602),0)</f>
        <v>0</v>
      </c>
      <c r="BS602" s="11">
        <f>IF($AG602,SUMPRODUCT(AY$2:AY602,$AH$2:$AH602)/SUM($AH$2:$AH602),0)</f>
        <v>0</v>
      </c>
      <c r="BT602" s="11">
        <f>IF($AG602,SUMPRODUCT(AZ$2:AZ602,$AH$2:$AH602)/SUM($AH$2:$AH602),0)</f>
        <v>0</v>
      </c>
      <c r="BU602" s="11">
        <f>IF($AG602,SUMPRODUCT(BA$2:BA602,$AH$2:$AH602)/SUM($AH$2:$AH602),0)</f>
        <v>0</v>
      </c>
      <c r="BV602" s="11"/>
      <c r="BW602" s="109" cm="1">
        <f t="array" ref="BW602">IF($AG602,SQRT(SUMPRODUCT($AH$2:$AH602, (AI$2:AI602-BC602)^2)/(SUM($AH$2:$AH602)-1)),0)</f>
        <v>0</v>
      </c>
      <c r="BX602" s="109" cm="1">
        <f t="array" ref="BX602">IF($AG602,SQRT(SUMPRODUCT($AH$2:$AH602, (AJ$2:AJ602-BD602)^2)/(SUM($AH$2:$AH602)-1)),0)</f>
        <v>0</v>
      </c>
      <c r="BY602" s="109" cm="1">
        <f t="array" ref="BY602">IF($AG602,SQRT(SUMPRODUCT($AH$2:$AH602, (AK$2:AK602-BE602)^2)/(SUM($AH$2:$AH602)-1)),0)</f>
        <v>0</v>
      </c>
      <c r="BZ602" s="109" cm="1">
        <f t="array" ref="BZ602">IF($AG602,SQRT(SUMPRODUCT($AH$2:$AH602, (AL$2:AL602-BF602)^2)/(SUM($AH$2:$AH602)-1)),0)</f>
        <v>0</v>
      </c>
      <c r="CA602" s="109" cm="1">
        <f t="array" ref="CA602">IF($AG602,SQRT(SUMPRODUCT($AH$2:$AH602, (AM$2:AM602-BG602)^2)/(SUM($AH$2:$AH602)-1)),0)</f>
        <v>0</v>
      </c>
      <c r="CB602" s="109" cm="1">
        <f t="array" ref="CB602">IF($AG602,SQRT(SUMPRODUCT($AH$2:$AH602, (AN$2:AN602-BH602)^2)/(SUM($AH$2:$AH602)-1)),0)</f>
        <v>0</v>
      </c>
      <c r="CC602" s="109" cm="1">
        <f t="array" ref="CC602">IF($AG602,SQRT(SUMPRODUCT($AH$2:$AH602, (AO$2:AO602-BI602)^2)/(SUM($AH$2:$AH602)-1)),0)</f>
        <v>0</v>
      </c>
      <c r="CD602" s="109" cm="1">
        <f t="array" ref="CD602">IF($AG602,SQRT(SUMPRODUCT($AH$2:$AH602, (AP$2:AP602-BJ602)^2)/(SUM($AH$2:$AH602)-1)),0)</f>
        <v>0</v>
      </c>
      <c r="CE602" s="109" cm="1">
        <f t="array" ref="CE602">IF($AG602,SQRT(SUMPRODUCT($AH$2:$AH602, (AQ$2:AQ602-BK602)^2)/(SUM($AH$2:$AH602)-1)),0)</f>
        <v>0</v>
      </c>
      <c r="CF602" s="109" cm="1">
        <f t="array" ref="CF602">IF($AG602,SQRT(SUMPRODUCT($AH$2:$AH602, (AR$2:AR602-BL602)^2)/(SUM($AH$2:$AH602)-1)),0)</f>
        <v>0</v>
      </c>
      <c r="CG602" s="109" cm="1">
        <f t="array" ref="CG602">IF($AG602,SQRT(SUMPRODUCT($AH$2:$AH602, (AS$2:AS602-BM602)^2)/(SUM($AH$2:$AH602)-1)),0)</f>
        <v>0</v>
      </c>
      <c r="CH602" s="109" cm="1">
        <f t="array" ref="CH602">IF($AG602,SQRT(SUMPRODUCT($AH$2:$AH602, (AT$2:AT602-BN602)^2)/(SUM($AH$2:$AH602)-1)),0)</f>
        <v>0</v>
      </c>
      <c r="CI602" s="109" cm="1">
        <f t="array" ref="CI602">IF($AG602,SQRT(SUMPRODUCT($AH$2:$AH602, (AU$2:AU602-BO602)^2)/(SUM($AH$2:$AH602)-1)),0)</f>
        <v>0</v>
      </c>
      <c r="CJ602" s="109" cm="1">
        <f t="array" ref="CJ602">IF($AG602,SQRT(SUMPRODUCT($AH$2:$AH602, (AV$2:AV602-BP602)^2)/(SUM($AH$2:$AH602)-1)),0)</f>
        <v>0</v>
      </c>
      <c r="CK602" s="109" cm="1">
        <f t="array" ref="CK602">IF($AG602,SQRT(SUMPRODUCT($AH$2:$AH602, (AW$2:AW602-BQ602)^2)/(SUM($AH$2:$AH602)-1)),0)</f>
        <v>0</v>
      </c>
      <c r="CL602" s="109" cm="1">
        <f t="array" ref="CL602">IF($AG602,SQRT(SUMPRODUCT($AH$2:$AH602, (AX$2:AX602-BR602)^2)/(SUM($AH$2:$AH602)-1)),0)</f>
        <v>0</v>
      </c>
      <c r="CM602" s="109" cm="1">
        <f t="array" ref="CM602">IF($AG602,SQRT(SUMPRODUCT($AH$2:$AH602, (AY$2:AY602-BS602)^2)/(SUM($AH$2:$AH602)-1)),0)</f>
        <v>0</v>
      </c>
      <c r="CN602" s="109" cm="1">
        <f t="array" ref="CN602">IF($AG602,SQRT(SUMPRODUCT($AH$2:$AH602, (AZ$2:AZ602-BT602)^2)/(SUM($AH$2:$AH602)-1)),0)</f>
        <v>0</v>
      </c>
      <c r="CO602" s="109" cm="1">
        <f t="array" ref="CO602">IF($AG602,SQRT(SUMPRODUCT($AH$2:$AH602, (BA$2:BA602-BU602)^2)/(SUM($AH$2:$AH602)-1)),0)</f>
        <v>0</v>
      </c>
    </row>
    <row r="603" spans="34:93" x14ac:dyDescent="0.25">
      <c r="AH603" s="99" t="str">
        <f t="shared" si="143"/>
        <v/>
      </c>
      <c r="AI603" s="11">
        <f t="shared" ca="1" si="152"/>
        <v>0</v>
      </c>
      <c r="AJ603" s="11">
        <f t="shared" ca="1" si="152"/>
        <v>0</v>
      </c>
      <c r="AK603" s="11">
        <f t="shared" ca="1" si="152"/>
        <v>0</v>
      </c>
      <c r="AL603" s="11">
        <f t="shared" ca="1" si="152"/>
        <v>0</v>
      </c>
      <c r="AM603" s="11">
        <f t="shared" ca="1" si="152"/>
        <v>0</v>
      </c>
      <c r="AN603" s="11">
        <f t="shared" ca="1" si="152"/>
        <v>0</v>
      </c>
      <c r="AO603" s="11">
        <f t="shared" ca="1" si="152"/>
        <v>0</v>
      </c>
      <c r="AP603" s="11">
        <f t="shared" ca="1" si="152"/>
        <v>0</v>
      </c>
      <c r="AQ603" s="11">
        <f t="shared" ca="1" si="152"/>
        <v>0</v>
      </c>
      <c r="AR603" s="11">
        <f t="shared" ca="1" si="152"/>
        <v>0</v>
      </c>
      <c r="AS603" s="11">
        <f t="shared" ca="1" si="153"/>
        <v>0</v>
      </c>
      <c r="AT603" s="11">
        <f t="shared" ca="1" si="153"/>
        <v>0</v>
      </c>
      <c r="AU603" s="11">
        <f t="shared" ca="1" si="153"/>
        <v>0</v>
      </c>
      <c r="AV603" s="11">
        <f t="shared" ca="1" si="153"/>
        <v>0</v>
      </c>
      <c r="AW603" s="11">
        <f t="shared" ca="1" si="153"/>
        <v>0</v>
      </c>
      <c r="AX603" s="11">
        <f t="shared" ca="1" si="153"/>
        <v>0</v>
      </c>
      <c r="AY603" s="11">
        <f t="shared" ca="1" si="153"/>
        <v>0</v>
      </c>
      <c r="AZ603" s="11">
        <f t="shared" ca="1" si="153"/>
        <v>0</v>
      </c>
      <c r="BA603" s="11">
        <f t="shared" ca="1" si="153"/>
        <v>0</v>
      </c>
      <c r="BB603" s="11"/>
      <c r="BC603" s="11">
        <f>IF($AG603,SUMPRODUCT(AI$2:AI603,$AH$2:$AH603)/SUM($AH$2:$AH603),0)</f>
        <v>0</v>
      </c>
      <c r="BD603" s="11">
        <f>IF($AG603,SUMPRODUCT(AJ$2:AJ603,$AH$2:$AH603)/SUM($AH$2:$AH603),0)</f>
        <v>0</v>
      </c>
      <c r="BE603" s="11">
        <f>IF($AG603,SUMPRODUCT(AK$2:AK603,$AH$2:$AH603)/SUM($AH$2:$AH603),0)</f>
        <v>0</v>
      </c>
      <c r="BF603" s="11">
        <f>IF($AG603,SUMPRODUCT(AL$2:AL603,$AH$2:$AH603)/SUM($AH$2:$AH603),0)</f>
        <v>0</v>
      </c>
      <c r="BG603" s="11">
        <f>IF($AG603,SUMPRODUCT(AM$2:AM603,$AH$2:$AH603)/SUM($AH$2:$AH603),0)</f>
        <v>0</v>
      </c>
      <c r="BH603" s="11">
        <f>IF($AG603,SUMPRODUCT(AN$2:AN603,$AH$2:$AH603)/SUM($AH$2:$AH603),0)</f>
        <v>0</v>
      </c>
      <c r="BI603" s="11">
        <f>IF($AG603,SUMPRODUCT(AO$2:AO603,$AH$2:$AH603)/SUM($AH$2:$AH603),0)</f>
        <v>0</v>
      </c>
      <c r="BJ603" s="11">
        <f>IF($AG603,SUMPRODUCT(AP$2:AP603,$AH$2:$AH603)/SUM($AH$2:$AH603),0)</f>
        <v>0</v>
      </c>
      <c r="BK603" s="11">
        <f>IF($AG603,SUMPRODUCT(AQ$2:AQ603,$AH$2:$AH603)/SUM($AH$2:$AH603),0)</f>
        <v>0</v>
      </c>
      <c r="BL603" s="11">
        <f>IF($AG603,SUMPRODUCT(AR$2:AR603,$AH$2:$AH603)/SUM($AH$2:$AH603),0)</f>
        <v>0</v>
      </c>
      <c r="BM603" s="11">
        <f>IF($AG603,SUMPRODUCT(AS$2:AS603,$AH$2:$AH603)/SUM($AH$2:$AH603),0)</f>
        <v>0</v>
      </c>
      <c r="BN603" s="11">
        <f>IF($AG603,SUMPRODUCT(AT$2:AT603,$AH$2:$AH603)/SUM($AH$2:$AH603),0)</f>
        <v>0</v>
      </c>
      <c r="BO603" s="11">
        <f>IF($AG603,SUMPRODUCT(AU$2:AU603,$AH$2:$AH603)/SUM($AH$2:$AH603),0)</f>
        <v>0</v>
      </c>
      <c r="BP603" s="11">
        <f>IF($AG603,SUMPRODUCT(AV$2:AV603,$AH$2:$AH603)/SUM($AH$2:$AH603),0)</f>
        <v>0</v>
      </c>
      <c r="BQ603" s="11">
        <f>IF($AG603,SUMPRODUCT(AW$2:AW603,$AH$2:$AH603)/SUM($AH$2:$AH603),0)</f>
        <v>0</v>
      </c>
      <c r="BR603" s="11">
        <f>IF($AG603,SUMPRODUCT(AX$2:AX603,$AH$2:$AH603)/SUM($AH$2:$AH603),0)</f>
        <v>0</v>
      </c>
      <c r="BS603" s="11">
        <f>IF($AG603,SUMPRODUCT(AY$2:AY603,$AH$2:$AH603)/SUM($AH$2:$AH603),0)</f>
        <v>0</v>
      </c>
      <c r="BT603" s="11">
        <f>IF($AG603,SUMPRODUCT(AZ$2:AZ603,$AH$2:$AH603)/SUM($AH$2:$AH603),0)</f>
        <v>0</v>
      </c>
      <c r="BU603" s="11">
        <f>IF($AG603,SUMPRODUCT(BA$2:BA603,$AH$2:$AH603)/SUM($AH$2:$AH603),0)</f>
        <v>0</v>
      </c>
      <c r="BV603" s="11"/>
      <c r="BW603" s="109" cm="1">
        <f t="array" ref="BW603">IF($AG603,SQRT(SUMPRODUCT($AH$2:$AH603, (AI$2:AI603-BC603)^2)/(SUM($AH$2:$AH603)-1)),0)</f>
        <v>0</v>
      </c>
      <c r="BX603" s="109" cm="1">
        <f t="array" ref="BX603">IF($AG603,SQRT(SUMPRODUCT($AH$2:$AH603, (AJ$2:AJ603-BD603)^2)/(SUM($AH$2:$AH603)-1)),0)</f>
        <v>0</v>
      </c>
      <c r="BY603" s="109" cm="1">
        <f t="array" ref="BY603">IF($AG603,SQRT(SUMPRODUCT($AH$2:$AH603, (AK$2:AK603-BE603)^2)/(SUM($AH$2:$AH603)-1)),0)</f>
        <v>0</v>
      </c>
      <c r="BZ603" s="109" cm="1">
        <f t="array" ref="BZ603">IF($AG603,SQRT(SUMPRODUCT($AH$2:$AH603, (AL$2:AL603-BF603)^2)/(SUM($AH$2:$AH603)-1)),0)</f>
        <v>0</v>
      </c>
      <c r="CA603" s="109" cm="1">
        <f t="array" ref="CA603">IF($AG603,SQRT(SUMPRODUCT($AH$2:$AH603, (AM$2:AM603-BG603)^2)/(SUM($AH$2:$AH603)-1)),0)</f>
        <v>0</v>
      </c>
      <c r="CB603" s="109" cm="1">
        <f t="array" ref="CB603">IF($AG603,SQRT(SUMPRODUCT($AH$2:$AH603, (AN$2:AN603-BH603)^2)/(SUM($AH$2:$AH603)-1)),0)</f>
        <v>0</v>
      </c>
      <c r="CC603" s="109" cm="1">
        <f t="array" ref="CC603">IF($AG603,SQRT(SUMPRODUCT($AH$2:$AH603, (AO$2:AO603-BI603)^2)/(SUM($AH$2:$AH603)-1)),0)</f>
        <v>0</v>
      </c>
      <c r="CD603" s="109" cm="1">
        <f t="array" ref="CD603">IF($AG603,SQRT(SUMPRODUCT($AH$2:$AH603, (AP$2:AP603-BJ603)^2)/(SUM($AH$2:$AH603)-1)),0)</f>
        <v>0</v>
      </c>
      <c r="CE603" s="109" cm="1">
        <f t="array" ref="CE603">IF($AG603,SQRT(SUMPRODUCT($AH$2:$AH603, (AQ$2:AQ603-BK603)^2)/(SUM($AH$2:$AH603)-1)),0)</f>
        <v>0</v>
      </c>
      <c r="CF603" s="109" cm="1">
        <f t="array" ref="CF603">IF($AG603,SQRT(SUMPRODUCT($AH$2:$AH603, (AR$2:AR603-BL603)^2)/(SUM($AH$2:$AH603)-1)),0)</f>
        <v>0</v>
      </c>
      <c r="CG603" s="109" cm="1">
        <f t="array" ref="CG603">IF($AG603,SQRT(SUMPRODUCT($AH$2:$AH603, (AS$2:AS603-BM603)^2)/(SUM($AH$2:$AH603)-1)),0)</f>
        <v>0</v>
      </c>
      <c r="CH603" s="109" cm="1">
        <f t="array" ref="CH603">IF($AG603,SQRT(SUMPRODUCT($AH$2:$AH603, (AT$2:AT603-BN603)^2)/(SUM($AH$2:$AH603)-1)),0)</f>
        <v>0</v>
      </c>
      <c r="CI603" s="109" cm="1">
        <f t="array" ref="CI603">IF($AG603,SQRT(SUMPRODUCT($AH$2:$AH603, (AU$2:AU603-BO603)^2)/(SUM($AH$2:$AH603)-1)),0)</f>
        <v>0</v>
      </c>
      <c r="CJ603" s="109" cm="1">
        <f t="array" ref="CJ603">IF($AG603,SQRT(SUMPRODUCT($AH$2:$AH603, (AV$2:AV603-BP603)^2)/(SUM($AH$2:$AH603)-1)),0)</f>
        <v>0</v>
      </c>
      <c r="CK603" s="109" cm="1">
        <f t="array" ref="CK603">IF($AG603,SQRT(SUMPRODUCT($AH$2:$AH603, (AW$2:AW603-BQ603)^2)/(SUM($AH$2:$AH603)-1)),0)</f>
        <v>0</v>
      </c>
      <c r="CL603" s="109" cm="1">
        <f t="array" ref="CL603">IF($AG603,SQRT(SUMPRODUCT($AH$2:$AH603, (AX$2:AX603-BR603)^2)/(SUM($AH$2:$AH603)-1)),0)</f>
        <v>0</v>
      </c>
      <c r="CM603" s="109" cm="1">
        <f t="array" ref="CM603">IF($AG603,SQRT(SUMPRODUCT($AH$2:$AH603, (AY$2:AY603-BS603)^2)/(SUM($AH$2:$AH603)-1)),0)</f>
        <v>0</v>
      </c>
      <c r="CN603" s="109" cm="1">
        <f t="array" ref="CN603">IF($AG603,SQRT(SUMPRODUCT($AH$2:$AH603, (AZ$2:AZ603-BT603)^2)/(SUM($AH$2:$AH603)-1)),0)</f>
        <v>0</v>
      </c>
      <c r="CO603" s="109" cm="1">
        <f t="array" ref="CO603">IF($AG603,SQRT(SUMPRODUCT($AH$2:$AH603, (BA$2:BA603-BU603)^2)/(SUM($AH$2:$AH603)-1)),0)</f>
        <v>0</v>
      </c>
    </row>
    <row r="604" spans="34:93" x14ac:dyDescent="0.25">
      <c r="AH604" s="99" t="str">
        <f t="shared" si="143"/>
        <v/>
      </c>
      <c r="AI604" s="11">
        <f t="shared" ca="1" si="152"/>
        <v>0</v>
      </c>
      <c r="AJ604" s="11">
        <f t="shared" ca="1" si="152"/>
        <v>0</v>
      </c>
      <c r="AK604" s="11">
        <f t="shared" ca="1" si="152"/>
        <v>0</v>
      </c>
      <c r="AL604" s="11">
        <f t="shared" ca="1" si="152"/>
        <v>0</v>
      </c>
      <c r="AM604" s="11">
        <f t="shared" ca="1" si="152"/>
        <v>0</v>
      </c>
      <c r="AN604" s="11">
        <f t="shared" ca="1" si="152"/>
        <v>0</v>
      </c>
      <c r="AO604" s="11">
        <f t="shared" ca="1" si="152"/>
        <v>0</v>
      </c>
      <c r="AP604" s="11">
        <f t="shared" ca="1" si="152"/>
        <v>0</v>
      </c>
      <c r="AQ604" s="11">
        <f t="shared" ca="1" si="152"/>
        <v>0</v>
      </c>
      <c r="AR604" s="11">
        <f t="shared" ca="1" si="152"/>
        <v>0</v>
      </c>
      <c r="AS604" s="11">
        <f t="shared" ca="1" si="153"/>
        <v>0</v>
      </c>
      <c r="AT604" s="11">
        <f t="shared" ca="1" si="153"/>
        <v>0</v>
      </c>
      <c r="AU604" s="11">
        <f t="shared" ca="1" si="153"/>
        <v>0</v>
      </c>
      <c r="AV604" s="11">
        <f t="shared" ca="1" si="153"/>
        <v>0</v>
      </c>
      <c r="AW604" s="11">
        <f t="shared" ca="1" si="153"/>
        <v>0</v>
      </c>
      <c r="AX604" s="11">
        <f t="shared" ca="1" si="153"/>
        <v>0</v>
      </c>
      <c r="AY604" s="11">
        <f t="shared" ca="1" si="153"/>
        <v>0</v>
      </c>
      <c r="AZ604" s="11">
        <f t="shared" ca="1" si="153"/>
        <v>0</v>
      </c>
      <c r="BA604" s="11">
        <f t="shared" ca="1" si="153"/>
        <v>0</v>
      </c>
      <c r="BB604" s="11"/>
      <c r="BC604" s="11">
        <f>IF($AG604,SUMPRODUCT(AI$2:AI604,$AH$2:$AH604)/SUM($AH$2:$AH604),0)</f>
        <v>0</v>
      </c>
      <c r="BD604" s="11">
        <f>IF($AG604,SUMPRODUCT(AJ$2:AJ604,$AH$2:$AH604)/SUM($AH$2:$AH604),0)</f>
        <v>0</v>
      </c>
      <c r="BE604" s="11">
        <f>IF($AG604,SUMPRODUCT(AK$2:AK604,$AH$2:$AH604)/SUM($AH$2:$AH604),0)</f>
        <v>0</v>
      </c>
      <c r="BF604" s="11">
        <f>IF($AG604,SUMPRODUCT(AL$2:AL604,$AH$2:$AH604)/SUM($AH$2:$AH604),0)</f>
        <v>0</v>
      </c>
      <c r="BG604" s="11">
        <f>IF($AG604,SUMPRODUCT(AM$2:AM604,$AH$2:$AH604)/SUM($AH$2:$AH604),0)</f>
        <v>0</v>
      </c>
      <c r="BH604" s="11">
        <f>IF($AG604,SUMPRODUCT(AN$2:AN604,$AH$2:$AH604)/SUM($AH$2:$AH604),0)</f>
        <v>0</v>
      </c>
      <c r="BI604" s="11">
        <f>IF($AG604,SUMPRODUCT(AO$2:AO604,$AH$2:$AH604)/SUM($AH$2:$AH604),0)</f>
        <v>0</v>
      </c>
      <c r="BJ604" s="11">
        <f>IF($AG604,SUMPRODUCT(AP$2:AP604,$AH$2:$AH604)/SUM($AH$2:$AH604),0)</f>
        <v>0</v>
      </c>
      <c r="BK604" s="11">
        <f>IF($AG604,SUMPRODUCT(AQ$2:AQ604,$AH$2:$AH604)/SUM($AH$2:$AH604),0)</f>
        <v>0</v>
      </c>
      <c r="BL604" s="11">
        <f>IF($AG604,SUMPRODUCT(AR$2:AR604,$AH$2:$AH604)/SUM($AH$2:$AH604),0)</f>
        <v>0</v>
      </c>
      <c r="BM604" s="11">
        <f>IF($AG604,SUMPRODUCT(AS$2:AS604,$AH$2:$AH604)/SUM($AH$2:$AH604),0)</f>
        <v>0</v>
      </c>
      <c r="BN604" s="11">
        <f>IF($AG604,SUMPRODUCT(AT$2:AT604,$AH$2:$AH604)/SUM($AH$2:$AH604),0)</f>
        <v>0</v>
      </c>
      <c r="BO604" s="11">
        <f>IF($AG604,SUMPRODUCT(AU$2:AU604,$AH$2:$AH604)/SUM($AH$2:$AH604),0)</f>
        <v>0</v>
      </c>
      <c r="BP604" s="11">
        <f>IF($AG604,SUMPRODUCT(AV$2:AV604,$AH$2:$AH604)/SUM($AH$2:$AH604),0)</f>
        <v>0</v>
      </c>
      <c r="BQ604" s="11">
        <f>IF($AG604,SUMPRODUCT(AW$2:AW604,$AH$2:$AH604)/SUM($AH$2:$AH604),0)</f>
        <v>0</v>
      </c>
      <c r="BR604" s="11">
        <f>IF($AG604,SUMPRODUCT(AX$2:AX604,$AH$2:$AH604)/SUM($AH$2:$AH604),0)</f>
        <v>0</v>
      </c>
      <c r="BS604" s="11">
        <f>IF($AG604,SUMPRODUCT(AY$2:AY604,$AH$2:$AH604)/SUM($AH$2:$AH604),0)</f>
        <v>0</v>
      </c>
      <c r="BT604" s="11">
        <f>IF($AG604,SUMPRODUCT(AZ$2:AZ604,$AH$2:$AH604)/SUM($AH$2:$AH604),0)</f>
        <v>0</v>
      </c>
      <c r="BU604" s="11">
        <f>IF($AG604,SUMPRODUCT(BA$2:BA604,$AH$2:$AH604)/SUM($AH$2:$AH604),0)</f>
        <v>0</v>
      </c>
      <c r="BV604" s="11"/>
      <c r="BW604" s="109" cm="1">
        <f t="array" ref="BW604">IF($AG604,SQRT(SUMPRODUCT($AH$2:$AH604, (AI$2:AI604-BC604)^2)/(SUM($AH$2:$AH604)-1)),0)</f>
        <v>0</v>
      </c>
      <c r="BX604" s="109" cm="1">
        <f t="array" ref="BX604">IF($AG604,SQRT(SUMPRODUCT($AH$2:$AH604, (AJ$2:AJ604-BD604)^2)/(SUM($AH$2:$AH604)-1)),0)</f>
        <v>0</v>
      </c>
      <c r="BY604" s="109" cm="1">
        <f t="array" ref="BY604">IF($AG604,SQRT(SUMPRODUCT($AH$2:$AH604, (AK$2:AK604-BE604)^2)/(SUM($AH$2:$AH604)-1)),0)</f>
        <v>0</v>
      </c>
      <c r="BZ604" s="109" cm="1">
        <f t="array" ref="BZ604">IF($AG604,SQRT(SUMPRODUCT($AH$2:$AH604, (AL$2:AL604-BF604)^2)/(SUM($AH$2:$AH604)-1)),0)</f>
        <v>0</v>
      </c>
      <c r="CA604" s="109" cm="1">
        <f t="array" ref="CA604">IF($AG604,SQRT(SUMPRODUCT($AH$2:$AH604, (AM$2:AM604-BG604)^2)/(SUM($AH$2:$AH604)-1)),0)</f>
        <v>0</v>
      </c>
      <c r="CB604" s="109" cm="1">
        <f t="array" ref="CB604">IF($AG604,SQRT(SUMPRODUCT($AH$2:$AH604, (AN$2:AN604-BH604)^2)/(SUM($AH$2:$AH604)-1)),0)</f>
        <v>0</v>
      </c>
      <c r="CC604" s="109" cm="1">
        <f t="array" ref="CC604">IF($AG604,SQRT(SUMPRODUCT($AH$2:$AH604, (AO$2:AO604-BI604)^2)/(SUM($AH$2:$AH604)-1)),0)</f>
        <v>0</v>
      </c>
      <c r="CD604" s="109" cm="1">
        <f t="array" ref="CD604">IF($AG604,SQRT(SUMPRODUCT($AH$2:$AH604, (AP$2:AP604-BJ604)^2)/(SUM($AH$2:$AH604)-1)),0)</f>
        <v>0</v>
      </c>
      <c r="CE604" s="109" cm="1">
        <f t="array" ref="CE604">IF($AG604,SQRT(SUMPRODUCT($AH$2:$AH604, (AQ$2:AQ604-BK604)^2)/(SUM($AH$2:$AH604)-1)),0)</f>
        <v>0</v>
      </c>
      <c r="CF604" s="109" cm="1">
        <f t="array" ref="CF604">IF($AG604,SQRT(SUMPRODUCT($AH$2:$AH604, (AR$2:AR604-BL604)^2)/(SUM($AH$2:$AH604)-1)),0)</f>
        <v>0</v>
      </c>
      <c r="CG604" s="109" cm="1">
        <f t="array" ref="CG604">IF($AG604,SQRT(SUMPRODUCT($AH$2:$AH604, (AS$2:AS604-BM604)^2)/(SUM($AH$2:$AH604)-1)),0)</f>
        <v>0</v>
      </c>
      <c r="CH604" s="109" cm="1">
        <f t="array" ref="CH604">IF($AG604,SQRT(SUMPRODUCT($AH$2:$AH604, (AT$2:AT604-BN604)^2)/(SUM($AH$2:$AH604)-1)),0)</f>
        <v>0</v>
      </c>
      <c r="CI604" s="109" cm="1">
        <f t="array" ref="CI604">IF($AG604,SQRT(SUMPRODUCT($AH$2:$AH604, (AU$2:AU604-BO604)^2)/(SUM($AH$2:$AH604)-1)),0)</f>
        <v>0</v>
      </c>
      <c r="CJ604" s="109" cm="1">
        <f t="array" ref="CJ604">IF($AG604,SQRT(SUMPRODUCT($AH$2:$AH604, (AV$2:AV604-BP604)^2)/(SUM($AH$2:$AH604)-1)),0)</f>
        <v>0</v>
      </c>
      <c r="CK604" s="109" cm="1">
        <f t="array" ref="CK604">IF($AG604,SQRT(SUMPRODUCT($AH$2:$AH604, (AW$2:AW604-BQ604)^2)/(SUM($AH$2:$AH604)-1)),0)</f>
        <v>0</v>
      </c>
      <c r="CL604" s="109" cm="1">
        <f t="array" ref="CL604">IF($AG604,SQRT(SUMPRODUCT($AH$2:$AH604, (AX$2:AX604-BR604)^2)/(SUM($AH$2:$AH604)-1)),0)</f>
        <v>0</v>
      </c>
      <c r="CM604" s="109" cm="1">
        <f t="array" ref="CM604">IF($AG604,SQRT(SUMPRODUCT($AH$2:$AH604, (AY$2:AY604-BS604)^2)/(SUM($AH$2:$AH604)-1)),0)</f>
        <v>0</v>
      </c>
      <c r="CN604" s="109" cm="1">
        <f t="array" ref="CN604">IF($AG604,SQRT(SUMPRODUCT($AH$2:$AH604, (AZ$2:AZ604-BT604)^2)/(SUM($AH$2:$AH604)-1)),0)</f>
        <v>0</v>
      </c>
      <c r="CO604" s="109" cm="1">
        <f t="array" ref="CO604">IF($AG604,SQRT(SUMPRODUCT($AH$2:$AH604, (BA$2:BA604-BU604)^2)/(SUM($AH$2:$AH604)-1)),0)</f>
        <v>0</v>
      </c>
    </row>
    <row r="605" spans="34:93" x14ac:dyDescent="0.25">
      <c r="AH605" s="99" t="str">
        <f t="shared" si="143"/>
        <v/>
      </c>
      <c r="AI605" s="11">
        <f t="shared" ca="1" si="152"/>
        <v>0</v>
      </c>
      <c r="AJ605" s="11">
        <f t="shared" ca="1" si="152"/>
        <v>0</v>
      </c>
      <c r="AK605" s="11">
        <f t="shared" ca="1" si="152"/>
        <v>0</v>
      </c>
      <c r="AL605" s="11">
        <f t="shared" ca="1" si="152"/>
        <v>0</v>
      </c>
      <c r="AM605" s="11">
        <f t="shared" ca="1" si="152"/>
        <v>0</v>
      </c>
      <c r="AN605" s="11">
        <f t="shared" ca="1" si="152"/>
        <v>0</v>
      </c>
      <c r="AO605" s="11">
        <f t="shared" ca="1" si="152"/>
        <v>0</v>
      </c>
      <c r="AP605" s="11">
        <f t="shared" ca="1" si="152"/>
        <v>0</v>
      </c>
      <c r="AQ605" s="11">
        <f t="shared" ca="1" si="152"/>
        <v>0</v>
      </c>
      <c r="AR605" s="11">
        <f t="shared" ca="1" si="152"/>
        <v>0</v>
      </c>
      <c r="AS605" s="11">
        <f t="shared" ca="1" si="153"/>
        <v>0</v>
      </c>
      <c r="AT605" s="11">
        <f t="shared" ca="1" si="153"/>
        <v>0</v>
      </c>
      <c r="AU605" s="11">
        <f t="shared" ca="1" si="153"/>
        <v>0</v>
      </c>
      <c r="AV605" s="11">
        <f t="shared" ca="1" si="153"/>
        <v>0</v>
      </c>
      <c r="AW605" s="11">
        <f t="shared" ca="1" si="153"/>
        <v>0</v>
      </c>
      <c r="AX605" s="11">
        <f t="shared" ca="1" si="153"/>
        <v>0</v>
      </c>
      <c r="AY605" s="11">
        <f t="shared" ca="1" si="153"/>
        <v>0</v>
      </c>
      <c r="AZ605" s="11">
        <f t="shared" ca="1" si="153"/>
        <v>0</v>
      </c>
      <c r="BA605" s="11">
        <f t="shared" ca="1" si="153"/>
        <v>0</v>
      </c>
      <c r="BB605" s="11"/>
      <c r="BC605" s="11">
        <f>IF($AG605,SUMPRODUCT(AI$2:AI605,$AH$2:$AH605)/SUM($AH$2:$AH605),0)</f>
        <v>0</v>
      </c>
      <c r="BD605" s="11">
        <f>IF($AG605,SUMPRODUCT(AJ$2:AJ605,$AH$2:$AH605)/SUM($AH$2:$AH605),0)</f>
        <v>0</v>
      </c>
      <c r="BE605" s="11">
        <f>IF($AG605,SUMPRODUCT(AK$2:AK605,$AH$2:$AH605)/SUM($AH$2:$AH605),0)</f>
        <v>0</v>
      </c>
      <c r="BF605" s="11">
        <f>IF($AG605,SUMPRODUCT(AL$2:AL605,$AH$2:$AH605)/SUM($AH$2:$AH605),0)</f>
        <v>0</v>
      </c>
      <c r="BG605" s="11">
        <f>IF($AG605,SUMPRODUCT(AM$2:AM605,$AH$2:$AH605)/SUM($AH$2:$AH605),0)</f>
        <v>0</v>
      </c>
      <c r="BH605" s="11">
        <f>IF($AG605,SUMPRODUCT(AN$2:AN605,$AH$2:$AH605)/SUM($AH$2:$AH605),0)</f>
        <v>0</v>
      </c>
      <c r="BI605" s="11">
        <f>IF($AG605,SUMPRODUCT(AO$2:AO605,$AH$2:$AH605)/SUM($AH$2:$AH605),0)</f>
        <v>0</v>
      </c>
      <c r="BJ605" s="11">
        <f>IF($AG605,SUMPRODUCT(AP$2:AP605,$AH$2:$AH605)/SUM($AH$2:$AH605),0)</f>
        <v>0</v>
      </c>
      <c r="BK605" s="11">
        <f>IF($AG605,SUMPRODUCT(AQ$2:AQ605,$AH$2:$AH605)/SUM($AH$2:$AH605),0)</f>
        <v>0</v>
      </c>
      <c r="BL605" s="11">
        <f>IF($AG605,SUMPRODUCT(AR$2:AR605,$AH$2:$AH605)/SUM($AH$2:$AH605),0)</f>
        <v>0</v>
      </c>
      <c r="BM605" s="11">
        <f>IF($AG605,SUMPRODUCT(AS$2:AS605,$AH$2:$AH605)/SUM($AH$2:$AH605),0)</f>
        <v>0</v>
      </c>
      <c r="BN605" s="11">
        <f>IF($AG605,SUMPRODUCT(AT$2:AT605,$AH$2:$AH605)/SUM($AH$2:$AH605),0)</f>
        <v>0</v>
      </c>
      <c r="BO605" s="11">
        <f>IF($AG605,SUMPRODUCT(AU$2:AU605,$AH$2:$AH605)/SUM($AH$2:$AH605),0)</f>
        <v>0</v>
      </c>
      <c r="BP605" s="11">
        <f>IF($AG605,SUMPRODUCT(AV$2:AV605,$AH$2:$AH605)/SUM($AH$2:$AH605),0)</f>
        <v>0</v>
      </c>
      <c r="BQ605" s="11">
        <f>IF($AG605,SUMPRODUCT(AW$2:AW605,$AH$2:$AH605)/SUM($AH$2:$AH605),0)</f>
        <v>0</v>
      </c>
      <c r="BR605" s="11">
        <f>IF($AG605,SUMPRODUCT(AX$2:AX605,$AH$2:$AH605)/SUM($AH$2:$AH605),0)</f>
        <v>0</v>
      </c>
      <c r="BS605" s="11">
        <f>IF($AG605,SUMPRODUCT(AY$2:AY605,$AH$2:$AH605)/SUM($AH$2:$AH605),0)</f>
        <v>0</v>
      </c>
      <c r="BT605" s="11">
        <f>IF($AG605,SUMPRODUCT(AZ$2:AZ605,$AH$2:$AH605)/SUM($AH$2:$AH605),0)</f>
        <v>0</v>
      </c>
      <c r="BU605" s="11">
        <f>IF($AG605,SUMPRODUCT(BA$2:BA605,$AH$2:$AH605)/SUM($AH$2:$AH605),0)</f>
        <v>0</v>
      </c>
      <c r="BV605" s="11"/>
      <c r="BW605" s="109" cm="1">
        <f t="array" ref="BW605">IF($AG605,SQRT(SUMPRODUCT($AH$2:$AH605, (AI$2:AI605-BC605)^2)/(SUM($AH$2:$AH605)-1)),0)</f>
        <v>0</v>
      </c>
      <c r="BX605" s="109" cm="1">
        <f t="array" ref="BX605">IF($AG605,SQRT(SUMPRODUCT($AH$2:$AH605, (AJ$2:AJ605-BD605)^2)/(SUM($AH$2:$AH605)-1)),0)</f>
        <v>0</v>
      </c>
      <c r="BY605" s="109" cm="1">
        <f t="array" ref="BY605">IF($AG605,SQRT(SUMPRODUCT($AH$2:$AH605, (AK$2:AK605-BE605)^2)/(SUM($AH$2:$AH605)-1)),0)</f>
        <v>0</v>
      </c>
      <c r="BZ605" s="109" cm="1">
        <f t="array" ref="BZ605">IF($AG605,SQRT(SUMPRODUCT($AH$2:$AH605, (AL$2:AL605-BF605)^2)/(SUM($AH$2:$AH605)-1)),0)</f>
        <v>0</v>
      </c>
      <c r="CA605" s="109" cm="1">
        <f t="array" ref="CA605">IF($AG605,SQRT(SUMPRODUCT($AH$2:$AH605, (AM$2:AM605-BG605)^2)/(SUM($AH$2:$AH605)-1)),0)</f>
        <v>0</v>
      </c>
      <c r="CB605" s="109" cm="1">
        <f t="array" ref="CB605">IF($AG605,SQRT(SUMPRODUCT($AH$2:$AH605, (AN$2:AN605-BH605)^2)/(SUM($AH$2:$AH605)-1)),0)</f>
        <v>0</v>
      </c>
      <c r="CC605" s="109" cm="1">
        <f t="array" ref="CC605">IF($AG605,SQRT(SUMPRODUCT($AH$2:$AH605, (AO$2:AO605-BI605)^2)/(SUM($AH$2:$AH605)-1)),0)</f>
        <v>0</v>
      </c>
      <c r="CD605" s="109" cm="1">
        <f t="array" ref="CD605">IF($AG605,SQRT(SUMPRODUCT($AH$2:$AH605, (AP$2:AP605-BJ605)^2)/(SUM($AH$2:$AH605)-1)),0)</f>
        <v>0</v>
      </c>
      <c r="CE605" s="109" cm="1">
        <f t="array" ref="CE605">IF($AG605,SQRT(SUMPRODUCT($AH$2:$AH605, (AQ$2:AQ605-BK605)^2)/(SUM($AH$2:$AH605)-1)),0)</f>
        <v>0</v>
      </c>
      <c r="CF605" s="109" cm="1">
        <f t="array" ref="CF605">IF($AG605,SQRT(SUMPRODUCT($AH$2:$AH605, (AR$2:AR605-BL605)^2)/(SUM($AH$2:$AH605)-1)),0)</f>
        <v>0</v>
      </c>
      <c r="CG605" s="109" cm="1">
        <f t="array" ref="CG605">IF($AG605,SQRT(SUMPRODUCT($AH$2:$AH605, (AS$2:AS605-BM605)^2)/(SUM($AH$2:$AH605)-1)),0)</f>
        <v>0</v>
      </c>
      <c r="CH605" s="109" cm="1">
        <f t="array" ref="CH605">IF($AG605,SQRT(SUMPRODUCT($AH$2:$AH605, (AT$2:AT605-BN605)^2)/(SUM($AH$2:$AH605)-1)),0)</f>
        <v>0</v>
      </c>
      <c r="CI605" s="109" cm="1">
        <f t="array" ref="CI605">IF($AG605,SQRT(SUMPRODUCT($AH$2:$AH605, (AU$2:AU605-BO605)^2)/(SUM($AH$2:$AH605)-1)),0)</f>
        <v>0</v>
      </c>
      <c r="CJ605" s="109" cm="1">
        <f t="array" ref="CJ605">IF($AG605,SQRT(SUMPRODUCT($AH$2:$AH605, (AV$2:AV605-BP605)^2)/(SUM($AH$2:$AH605)-1)),0)</f>
        <v>0</v>
      </c>
      <c r="CK605" s="109" cm="1">
        <f t="array" ref="CK605">IF($AG605,SQRT(SUMPRODUCT($AH$2:$AH605, (AW$2:AW605-BQ605)^2)/(SUM($AH$2:$AH605)-1)),0)</f>
        <v>0</v>
      </c>
      <c r="CL605" s="109" cm="1">
        <f t="array" ref="CL605">IF($AG605,SQRT(SUMPRODUCT($AH$2:$AH605, (AX$2:AX605-BR605)^2)/(SUM($AH$2:$AH605)-1)),0)</f>
        <v>0</v>
      </c>
      <c r="CM605" s="109" cm="1">
        <f t="array" ref="CM605">IF($AG605,SQRT(SUMPRODUCT($AH$2:$AH605, (AY$2:AY605-BS605)^2)/(SUM($AH$2:$AH605)-1)),0)</f>
        <v>0</v>
      </c>
      <c r="CN605" s="109" cm="1">
        <f t="array" ref="CN605">IF($AG605,SQRT(SUMPRODUCT($AH$2:$AH605, (AZ$2:AZ605-BT605)^2)/(SUM($AH$2:$AH605)-1)),0)</f>
        <v>0</v>
      </c>
      <c r="CO605" s="109" cm="1">
        <f t="array" ref="CO605">IF($AG605,SQRT(SUMPRODUCT($AH$2:$AH605, (BA$2:BA605-BU605)^2)/(SUM($AH$2:$AH605)-1)),0)</f>
        <v>0</v>
      </c>
    </row>
    <row r="606" spans="34:93" x14ac:dyDescent="0.25">
      <c r="AH606" s="99" t="str">
        <f t="shared" si="143"/>
        <v/>
      </c>
      <c r="AI606" s="11">
        <f t="shared" ca="1" si="152"/>
        <v>0</v>
      </c>
      <c r="AJ606" s="11">
        <f t="shared" ca="1" si="152"/>
        <v>0</v>
      </c>
      <c r="AK606" s="11">
        <f t="shared" ca="1" si="152"/>
        <v>0</v>
      </c>
      <c r="AL606" s="11">
        <f t="shared" ca="1" si="152"/>
        <v>0</v>
      </c>
      <c r="AM606" s="11">
        <f t="shared" ca="1" si="152"/>
        <v>0</v>
      </c>
      <c r="AN606" s="11">
        <f t="shared" ca="1" si="152"/>
        <v>0</v>
      </c>
      <c r="AO606" s="11">
        <f t="shared" ca="1" si="152"/>
        <v>0</v>
      </c>
      <c r="AP606" s="11">
        <f t="shared" ca="1" si="152"/>
        <v>0</v>
      </c>
      <c r="AQ606" s="11">
        <f t="shared" ca="1" si="152"/>
        <v>0</v>
      </c>
      <c r="AR606" s="11">
        <f t="shared" ca="1" si="152"/>
        <v>0</v>
      </c>
      <c r="AS606" s="11">
        <f t="shared" ca="1" si="153"/>
        <v>0</v>
      </c>
      <c r="AT606" s="11">
        <f t="shared" ca="1" si="153"/>
        <v>0</v>
      </c>
      <c r="AU606" s="11">
        <f t="shared" ca="1" si="153"/>
        <v>0</v>
      </c>
      <c r="AV606" s="11">
        <f t="shared" ca="1" si="153"/>
        <v>0</v>
      </c>
      <c r="AW606" s="11">
        <f t="shared" ca="1" si="153"/>
        <v>0</v>
      </c>
      <c r="AX606" s="11">
        <f t="shared" ca="1" si="153"/>
        <v>0</v>
      </c>
      <c r="AY606" s="11">
        <f t="shared" ca="1" si="153"/>
        <v>0</v>
      </c>
      <c r="AZ606" s="11">
        <f t="shared" ca="1" si="153"/>
        <v>0</v>
      </c>
      <c r="BA606" s="11">
        <f t="shared" ca="1" si="153"/>
        <v>0</v>
      </c>
      <c r="BB606" s="11"/>
      <c r="BC606" s="11">
        <f>IF($AG606,SUMPRODUCT(AI$2:AI606,$AH$2:$AH606)/SUM($AH$2:$AH606),0)</f>
        <v>0</v>
      </c>
      <c r="BD606" s="11">
        <f>IF($AG606,SUMPRODUCT(AJ$2:AJ606,$AH$2:$AH606)/SUM($AH$2:$AH606),0)</f>
        <v>0</v>
      </c>
      <c r="BE606" s="11">
        <f>IF($AG606,SUMPRODUCT(AK$2:AK606,$AH$2:$AH606)/SUM($AH$2:$AH606),0)</f>
        <v>0</v>
      </c>
      <c r="BF606" s="11">
        <f>IF($AG606,SUMPRODUCT(AL$2:AL606,$AH$2:$AH606)/SUM($AH$2:$AH606),0)</f>
        <v>0</v>
      </c>
      <c r="BG606" s="11">
        <f>IF($AG606,SUMPRODUCT(AM$2:AM606,$AH$2:$AH606)/SUM($AH$2:$AH606),0)</f>
        <v>0</v>
      </c>
      <c r="BH606" s="11">
        <f>IF($AG606,SUMPRODUCT(AN$2:AN606,$AH$2:$AH606)/SUM($AH$2:$AH606),0)</f>
        <v>0</v>
      </c>
      <c r="BI606" s="11">
        <f>IF($AG606,SUMPRODUCT(AO$2:AO606,$AH$2:$AH606)/SUM($AH$2:$AH606),0)</f>
        <v>0</v>
      </c>
      <c r="BJ606" s="11">
        <f>IF($AG606,SUMPRODUCT(AP$2:AP606,$AH$2:$AH606)/SUM($AH$2:$AH606),0)</f>
        <v>0</v>
      </c>
      <c r="BK606" s="11">
        <f>IF($AG606,SUMPRODUCT(AQ$2:AQ606,$AH$2:$AH606)/SUM($AH$2:$AH606),0)</f>
        <v>0</v>
      </c>
      <c r="BL606" s="11">
        <f>IF($AG606,SUMPRODUCT(AR$2:AR606,$AH$2:$AH606)/SUM($AH$2:$AH606),0)</f>
        <v>0</v>
      </c>
      <c r="BM606" s="11">
        <f>IF($AG606,SUMPRODUCT(AS$2:AS606,$AH$2:$AH606)/SUM($AH$2:$AH606),0)</f>
        <v>0</v>
      </c>
      <c r="BN606" s="11">
        <f>IF($AG606,SUMPRODUCT(AT$2:AT606,$AH$2:$AH606)/SUM($AH$2:$AH606),0)</f>
        <v>0</v>
      </c>
      <c r="BO606" s="11">
        <f>IF($AG606,SUMPRODUCT(AU$2:AU606,$AH$2:$AH606)/SUM($AH$2:$AH606),0)</f>
        <v>0</v>
      </c>
      <c r="BP606" s="11">
        <f>IF($AG606,SUMPRODUCT(AV$2:AV606,$AH$2:$AH606)/SUM($AH$2:$AH606),0)</f>
        <v>0</v>
      </c>
      <c r="BQ606" s="11">
        <f>IF($AG606,SUMPRODUCT(AW$2:AW606,$AH$2:$AH606)/SUM($AH$2:$AH606),0)</f>
        <v>0</v>
      </c>
      <c r="BR606" s="11">
        <f>IF($AG606,SUMPRODUCT(AX$2:AX606,$AH$2:$AH606)/SUM($AH$2:$AH606),0)</f>
        <v>0</v>
      </c>
      <c r="BS606" s="11">
        <f>IF($AG606,SUMPRODUCT(AY$2:AY606,$AH$2:$AH606)/SUM($AH$2:$AH606),0)</f>
        <v>0</v>
      </c>
      <c r="BT606" s="11">
        <f>IF($AG606,SUMPRODUCT(AZ$2:AZ606,$AH$2:$AH606)/SUM($AH$2:$AH606),0)</f>
        <v>0</v>
      </c>
      <c r="BU606" s="11">
        <f>IF($AG606,SUMPRODUCT(BA$2:BA606,$AH$2:$AH606)/SUM($AH$2:$AH606),0)</f>
        <v>0</v>
      </c>
      <c r="BV606" s="11"/>
      <c r="BW606" s="109" cm="1">
        <f t="array" ref="BW606">IF($AG606,SQRT(SUMPRODUCT($AH$2:$AH606, (AI$2:AI606-BC606)^2)/(SUM($AH$2:$AH606)-1)),0)</f>
        <v>0</v>
      </c>
      <c r="BX606" s="109" cm="1">
        <f t="array" ref="BX606">IF($AG606,SQRT(SUMPRODUCT($AH$2:$AH606, (AJ$2:AJ606-BD606)^2)/(SUM($AH$2:$AH606)-1)),0)</f>
        <v>0</v>
      </c>
      <c r="BY606" s="109" cm="1">
        <f t="array" ref="BY606">IF($AG606,SQRT(SUMPRODUCT($AH$2:$AH606, (AK$2:AK606-BE606)^2)/(SUM($AH$2:$AH606)-1)),0)</f>
        <v>0</v>
      </c>
      <c r="BZ606" s="109" cm="1">
        <f t="array" ref="BZ606">IF($AG606,SQRT(SUMPRODUCT($AH$2:$AH606, (AL$2:AL606-BF606)^2)/(SUM($AH$2:$AH606)-1)),0)</f>
        <v>0</v>
      </c>
      <c r="CA606" s="109" cm="1">
        <f t="array" ref="CA606">IF($AG606,SQRT(SUMPRODUCT($AH$2:$AH606, (AM$2:AM606-BG606)^2)/(SUM($AH$2:$AH606)-1)),0)</f>
        <v>0</v>
      </c>
      <c r="CB606" s="109" cm="1">
        <f t="array" ref="CB606">IF($AG606,SQRT(SUMPRODUCT($AH$2:$AH606, (AN$2:AN606-BH606)^2)/(SUM($AH$2:$AH606)-1)),0)</f>
        <v>0</v>
      </c>
      <c r="CC606" s="109" cm="1">
        <f t="array" ref="CC606">IF($AG606,SQRT(SUMPRODUCT($AH$2:$AH606, (AO$2:AO606-BI606)^2)/(SUM($AH$2:$AH606)-1)),0)</f>
        <v>0</v>
      </c>
      <c r="CD606" s="109" cm="1">
        <f t="array" ref="CD606">IF($AG606,SQRT(SUMPRODUCT($AH$2:$AH606, (AP$2:AP606-BJ606)^2)/(SUM($AH$2:$AH606)-1)),0)</f>
        <v>0</v>
      </c>
      <c r="CE606" s="109" cm="1">
        <f t="array" ref="CE606">IF($AG606,SQRT(SUMPRODUCT($AH$2:$AH606, (AQ$2:AQ606-BK606)^2)/(SUM($AH$2:$AH606)-1)),0)</f>
        <v>0</v>
      </c>
      <c r="CF606" s="109" cm="1">
        <f t="array" ref="CF606">IF($AG606,SQRT(SUMPRODUCT($AH$2:$AH606, (AR$2:AR606-BL606)^2)/(SUM($AH$2:$AH606)-1)),0)</f>
        <v>0</v>
      </c>
      <c r="CG606" s="109" cm="1">
        <f t="array" ref="CG606">IF($AG606,SQRT(SUMPRODUCT($AH$2:$AH606, (AS$2:AS606-BM606)^2)/(SUM($AH$2:$AH606)-1)),0)</f>
        <v>0</v>
      </c>
      <c r="CH606" s="109" cm="1">
        <f t="array" ref="CH606">IF($AG606,SQRT(SUMPRODUCT($AH$2:$AH606, (AT$2:AT606-BN606)^2)/(SUM($AH$2:$AH606)-1)),0)</f>
        <v>0</v>
      </c>
      <c r="CI606" s="109" cm="1">
        <f t="array" ref="CI606">IF($AG606,SQRT(SUMPRODUCT($AH$2:$AH606, (AU$2:AU606-BO606)^2)/(SUM($AH$2:$AH606)-1)),0)</f>
        <v>0</v>
      </c>
      <c r="CJ606" s="109" cm="1">
        <f t="array" ref="CJ606">IF($AG606,SQRT(SUMPRODUCT($AH$2:$AH606, (AV$2:AV606-BP606)^2)/(SUM($AH$2:$AH606)-1)),0)</f>
        <v>0</v>
      </c>
      <c r="CK606" s="109" cm="1">
        <f t="array" ref="CK606">IF($AG606,SQRT(SUMPRODUCT($AH$2:$AH606, (AW$2:AW606-BQ606)^2)/(SUM($AH$2:$AH606)-1)),0)</f>
        <v>0</v>
      </c>
      <c r="CL606" s="109" cm="1">
        <f t="array" ref="CL606">IF($AG606,SQRT(SUMPRODUCT($AH$2:$AH606, (AX$2:AX606-BR606)^2)/(SUM($AH$2:$AH606)-1)),0)</f>
        <v>0</v>
      </c>
      <c r="CM606" s="109" cm="1">
        <f t="array" ref="CM606">IF($AG606,SQRT(SUMPRODUCT($AH$2:$AH606, (AY$2:AY606-BS606)^2)/(SUM($AH$2:$AH606)-1)),0)</f>
        <v>0</v>
      </c>
      <c r="CN606" s="109" cm="1">
        <f t="array" ref="CN606">IF($AG606,SQRT(SUMPRODUCT($AH$2:$AH606, (AZ$2:AZ606-BT606)^2)/(SUM($AH$2:$AH606)-1)),0)</f>
        <v>0</v>
      </c>
      <c r="CO606" s="109" cm="1">
        <f t="array" ref="CO606">IF($AG606,SQRT(SUMPRODUCT($AH$2:$AH606, (BA$2:BA606-BU606)^2)/(SUM($AH$2:$AH606)-1)),0)</f>
        <v>0</v>
      </c>
    </row>
    <row r="607" spans="34:93" x14ac:dyDescent="0.25">
      <c r="AH607" s="99" t="str">
        <f t="shared" si="143"/>
        <v/>
      </c>
      <c r="AI607" s="11">
        <f t="shared" ca="1" si="152"/>
        <v>0</v>
      </c>
      <c r="AJ607" s="11">
        <f t="shared" ca="1" si="152"/>
        <v>0</v>
      </c>
      <c r="AK607" s="11">
        <f t="shared" ca="1" si="152"/>
        <v>0</v>
      </c>
      <c r="AL607" s="11">
        <f t="shared" ca="1" si="152"/>
        <v>0</v>
      </c>
      <c r="AM607" s="11">
        <f t="shared" ca="1" si="152"/>
        <v>0</v>
      </c>
      <c r="AN607" s="11">
        <f t="shared" ca="1" si="152"/>
        <v>0</v>
      </c>
      <c r="AO607" s="11">
        <f t="shared" ca="1" si="152"/>
        <v>0</v>
      </c>
      <c r="AP607" s="11">
        <f t="shared" ca="1" si="152"/>
        <v>0</v>
      </c>
      <c r="AQ607" s="11">
        <f t="shared" ca="1" si="152"/>
        <v>0</v>
      </c>
      <c r="AR607" s="11">
        <f t="shared" ca="1" si="152"/>
        <v>0</v>
      </c>
      <c r="AS607" s="11">
        <f t="shared" ca="1" si="153"/>
        <v>0</v>
      </c>
      <c r="AT607" s="11">
        <f t="shared" ca="1" si="153"/>
        <v>0</v>
      </c>
      <c r="AU607" s="11">
        <f t="shared" ca="1" si="153"/>
        <v>0</v>
      </c>
      <c r="AV607" s="11">
        <f t="shared" ca="1" si="153"/>
        <v>0</v>
      </c>
      <c r="AW607" s="11">
        <f t="shared" ca="1" si="153"/>
        <v>0</v>
      </c>
      <c r="AX607" s="11">
        <f t="shared" ca="1" si="153"/>
        <v>0</v>
      </c>
      <c r="AY607" s="11">
        <f t="shared" ca="1" si="153"/>
        <v>0</v>
      </c>
      <c r="AZ607" s="11">
        <f t="shared" ca="1" si="153"/>
        <v>0</v>
      </c>
      <c r="BA607" s="11">
        <f t="shared" ca="1" si="153"/>
        <v>0</v>
      </c>
      <c r="BB607" s="11"/>
      <c r="BC607" s="11">
        <f>IF($AG607,SUMPRODUCT(AI$2:AI607,$AH$2:$AH607)/SUM($AH$2:$AH607),0)</f>
        <v>0</v>
      </c>
      <c r="BD607" s="11">
        <f>IF($AG607,SUMPRODUCT(AJ$2:AJ607,$AH$2:$AH607)/SUM($AH$2:$AH607),0)</f>
        <v>0</v>
      </c>
      <c r="BE607" s="11">
        <f>IF($AG607,SUMPRODUCT(AK$2:AK607,$AH$2:$AH607)/SUM($AH$2:$AH607),0)</f>
        <v>0</v>
      </c>
      <c r="BF607" s="11">
        <f>IF($AG607,SUMPRODUCT(AL$2:AL607,$AH$2:$AH607)/SUM($AH$2:$AH607),0)</f>
        <v>0</v>
      </c>
      <c r="BG607" s="11">
        <f>IF($AG607,SUMPRODUCT(AM$2:AM607,$AH$2:$AH607)/SUM($AH$2:$AH607),0)</f>
        <v>0</v>
      </c>
      <c r="BH607" s="11">
        <f>IF($AG607,SUMPRODUCT(AN$2:AN607,$AH$2:$AH607)/SUM($AH$2:$AH607),0)</f>
        <v>0</v>
      </c>
      <c r="BI607" s="11">
        <f>IF($AG607,SUMPRODUCT(AO$2:AO607,$AH$2:$AH607)/SUM($AH$2:$AH607),0)</f>
        <v>0</v>
      </c>
      <c r="BJ607" s="11">
        <f>IF($AG607,SUMPRODUCT(AP$2:AP607,$AH$2:$AH607)/SUM($AH$2:$AH607),0)</f>
        <v>0</v>
      </c>
      <c r="BK607" s="11">
        <f>IF($AG607,SUMPRODUCT(AQ$2:AQ607,$AH$2:$AH607)/SUM($AH$2:$AH607),0)</f>
        <v>0</v>
      </c>
      <c r="BL607" s="11">
        <f>IF($AG607,SUMPRODUCT(AR$2:AR607,$AH$2:$AH607)/SUM($AH$2:$AH607),0)</f>
        <v>0</v>
      </c>
      <c r="BM607" s="11">
        <f>IF($AG607,SUMPRODUCT(AS$2:AS607,$AH$2:$AH607)/SUM($AH$2:$AH607),0)</f>
        <v>0</v>
      </c>
      <c r="BN607" s="11">
        <f>IF($AG607,SUMPRODUCT(AT$2:AT607,$AH$2:$AH607)/SUM($AH$2:$AH607),0)</f>
        <v>0</v>
      </c>
      <c r="BO607" s="11">
        <f>IF($AG607,SUMPRODUCT(AU$2:AU607,$AH$2:$AH607)/SUM($AH$2:$AH607),0)</f>
        <v>0</v>
      </c>
      <c r="BP607" s="11">
        <f>IF($AG607,SUMPRODUCT(AV$2:AV607,$AH$2:$AH607)/SUM($AH$2:$AH607),0)</f>
        <v>0</v>
      </c>
      <c r="BQ607" s="11">
        <f>IF($AG607,SUMPRODUCT(AW$2:AW607,$AH$2:$AH607)/SUM($AH$2:$AH607),0)</f>
        <v>0</v>
      </c>
      <c r="BR607" s="11">
        <f>IF($AG607,SUMPRODUCT(AX$2:AX607,$AH$2:$AH607)/SUM($AH$2:$AH607),0)</f>
        <v>0</v>
      </c>
      <c r="BS607" s="11">
        <f>IF($AG607,SUMPRODUCT(AY$2:AY607,$AH$2:$AH607)/SUM($AH$2:$AH607),0)</f>
        <v>0</v>
      </c>
      <c r="BT607" s="11">
        <f>IF($AG607,SUMPRODUCT(AZ$2:AZ607,$AH$2:$AH607)/SUM($AH$2:$AH607),0)</f>
        <v>0</v>
      </c>
      <c r="BU607" s="11">
        <f>IF($AG607,SUMPRODUCT(BA$2:BA607,$AH$2:$AH607)/SUM($AH$2:$AH607),0)</f>
        <v>0</v>
      </c>
      <c r="BV607" s="11"/>
      <c r="BW607" s="109" cm="1">
        <f t="array" ref="BW607">IF($AG607,SQRT(SUMPRODUCT($AH$2:$AH607, (AI$2:AI607-BC607)^2)/(SUM($AH$2:$AH607)-1)),0)</f>
        <v>0</v>
      </c>
      <c r="BX607" s="109" cm="1">
        <f t="array" ref="BX607">IF($AG607,SQRT(SUMPRODUCT($AH$2:$AH607, (AJ$2:AJ607-BD607)^2)/(SUM($AH$2:$AH607)-1)),0)</f>
        <v>0</v>
      </c>
      <c r="BY607" s="109" cm="1">
        <f t="array" ref="BY607">IF($AG607,SQRT(SUMPRODUCT($AH$2:$AH607, (AK$2:AK607-BE607)^2)/(SUM($AH$2:$AH607)-1)),0)</f>
        <v>0</v>
      </c>
      <c r="BZ607" s="109" cm="1">
        <f t="array" ref="BZ607">IF($AG607,SQRT(SUMPRODUCT($AH$2:$AH607, (AL$2:AL607-BF607)^2)/(SUM($AH$2:$AH607)-1)),0)</f>
        <v>0</v>
      </c>
      <c r="CA607" s="109" cm="1">
        <f t="array" ref="CA607">IF($AG607,SQRT(SUMPRODUCT($AH$2:$AH607, (AM$2:AM607-BG607)^2)/(SUM($AH$2:$AH607)-1)),0)</f>
        <v>0</v>
      </c>
      <c r="CB607" s="109" cm="1">
        <f t="array" ref="CB607">IF($AG607,SQRT(SUMPRODUCT($AH$2:$AH607, (AN$2:AN607-BH607)^2)/(SUM($AH$2:$AH607)-1)),0)</f>
        <v>0</v>
      </c>
      <c r="CC607" s="109" cm="1">
        <f t="array" ref="CC607">IF($AG607,SQRT(SUMPRODUCT($AH$2:$AH607, (AO$2:AO607-BI607)^2)/(SUM($AH$2:$AH607)-1)),0)</f>
        <v>0</v>
      </c>
      <c r="CD607" s="109" cm="1">
        <f t="array" ref="CD607">IF($AG607,SQRT(SUMPRODUCT($AH$2:$AH607, (AP$2:AP607-BJ607)^2)/(SUM($AH$2:$AH607)-1)),0)</f>
        <v>0</v>
      </c>
      <c r="CE607" s="109" cm="1">
        <f t="array" ref="CE607">IF($AG607,SQRT(SUMPRODUCT($AH$2:$AH607, (AQ$2:AQ607-BK607)^2)/(SUM($AH$2:$AH607)-1)),0)</f>
        <v>0</v>
      </c>
      <c r="CF607" s="109" cm="1">
        <f t="array" ref="CF607">IF($AG607,SQRT(SUMPRODUCT($AH$2:$AH607, (AR$2:AR607-BL607)^2)/(SUM($AH$2:$AH607)-1)),0)</f>
        <v>0</v>
      </c>
      <c r="CG607" s="109" cm="1">
        <f t="array" ref="CG607">IF($AG607,SQRT(SUMPRODUCT($AH$2:$AH607, (AS$2:AS607-BM607)^2)/(SUM($AH$2:$AH607)-1)),0)</f>
        <v>0</v>
      </c>
      <c r="CH607" s="109" cm="1">
        <f t="array" ref="CH607">IF($AG607,SQRT(SUMPRODUCT($AH$2:$AH607, (AT$2:AT607-BN607)^2)/(SUM($AH$2:$AH607)-1)),0)</f>
        <v>0</v>
      </c>
      <c r="CI607" s="109" cm="1">
        <f t="array" ref="CI607">IF($AG607,SQRT(SUMPRODUCT($AH$2:$AH607, (AU$2:AU607-BO607)^2)/(SUM($AH$2:$AH607)-1)),0)</f>
        <v>0</v>
      </c>
      <c r="CJ607" s="109" cm="1">
        <f t="array" ref="CJ607">IF($AG607,SQRT(SUMPRODUCT($AH$2:$AH607, (AV$2:AV607-BP607)^2)/(SUM($AH$2:$AH607)-1)),0)</f>
        <v>0</v>
      </c>
      <c r="CK607" s="109" cm="1">
        <f t="array" ref="CK607">IF($AG607,SQRT(SUMPRODUCT($AH$2:$AH607, (AW$2:AW607-BQ607)^2)/(SUM($AH$2:$AH607)-1)),0)</f>
        <v>0</v>
      </c>
      <c r="CL607" s="109" cm="1">
        <f t="array" ref="CL607">IF($AG607,SQRT(SUMPRODUCT($AH$2:$AH607, (AX$2:AX607-BR607)^2)/(SUM($AH$2:$AH607)-1)),0)</f>
        <v>0</v>
      </c>
      <c r="CM607" s="109" cm="1">
        <f t="array" ref="CM607">IF($AG607,SQRT(SUMPRODUCT($AH$2:$AH607, (AY$2:AY607-BS607)^2)/(SUM($AH$2:$AH607)-1)),0)</f>
        <v>0</v>
      </c>
      <c r="CN607" s="109" cm="1">
        <f t="array" ref="CN607">IF($AG607,SQRT(SUMPRODUCT($AH$2:$AH607, (AZ$2:AZ607-BT607)^2)/(SUM($AH$2:$AH607)-1)),0)</f>
        <v>0</v>
      </c>
      <c r="CO607" s="109" cm="1">
        <f t="array" ref="CO607">IF($AG607,SQRT(SUMPRODUCT($AH$2:$AH607, (BA$2:BA607-BU607)^2)/(SUM($AH$2:$AH607)-1)),0)</f>
        <v>0</v>
      </c>
    </row>
    <row r="608" spans="34:93" x14ac:dyDescent="0.25">
      <c r="AH608" s="99" t="str">
        <f t="shared" si="143"/>
        <v/>
      </c>
      <c r="AI608" s="11">
        <f t="shared" ca="1" si="152"/>
        <v>0</v>
      </c>
      <c r="AJ608" s="11">
        <f t="shared" ca="1" si="152"/>
        <v>0</v>
      </c>
      <c r="AK608" s="11">
        <f t="shared" ca="1" si="152"/>
        <v>0</v>
      </c>
      <c r="AL608" s="11">
        <f t="shared" ca="1" si="152"/>
        <v>0</v>
      </c>
      <c r="AM608" s="11">
        <f t="shared" ca="1" si="152"/>
        <v>0</v>
      </c>
      <c r="AN608" s="11">
        <f t="shared" ca="1" si="152"/>
        <v>0</v>
      </c>
      <c r="AO608" s="11">
        <f t="shared" ca="1" si="152"/>
        <v>0</v>
      </c>
      <c r="AP608" s="11">
        <f t="shared" ca="1" si="152"/>
        <v>0</v>
      </c>
      <c r="AQ608" s="11">
        <f t="shared" ca="1" si="152"/>
        <v>0</v>
      </c>
      <c r="AR608" s="11">
        <f t="shared" ca="1" si="152"/>
        <v>0</v>
      </c>
      <c r="AS608" s="11">
        <f t="shared" ca="1" si="153"/>
        <v>0</v>
      </c>
      <c r="AT608" s="11">
        <f t="shared" ca="1" si="153"/>
        <v>0</v>
      </c>
      <c r="AU608" s="11">
        <f t="shared" ca="1" si="153"/>
        <v>0</v>
      </c>
      <c r="AV608" s="11">
        <f t="shared" ca="1" si="153"/>
        <v>0</v>
      </c>
      <c r="AW608" s="11">
        <f t="shared" ca="1" si="153"/>
        <v>0</v>
      </c>
      <c r="AX608" s="11">
        <f t="shared" ca="1" si="153"/>
        <v>0</v>
      </c>
      <c r="AY608" s="11">
        <f t="shared" ca="1" si="153"/>
        <v>0</v>
      </c>
      <c r="AZ608" s="11">
        <f t="shared" ca="1" si="153"/>
        <v>0</v>
      </c>
      <c r="BA608" s="11">
        <f t="shared" ca="1" si="153"/>
        <v>0</v>
      </c>
      <c r="BB608" s="11"/>
      <c r="BC608" s="11">
        <f>IF($AG608,SUMPRODUCT(AI$2:AI608,$AH$2:$AH608)/SUM($AH$2:$AH608),0)</f>
        <v>0</v>
      </c>
      <c r="BD608" s="11">
        <f>IF($AG608,SUMPRODUCT(AJ$2:AJ608,$AH$2:$AH608)/SUM($AH$2:$AH608),0)</f>
        <v>0</v>
      </c>
      <c r="BE608" s="11">
        <f>IF($AG608,SUMPRODUCT(AK$2:AK608,$AH$2:$AH608)/SUM($AH$2:$AH608),0)</f>
        <v>0</v>
      </c>
      <c r="BF608" s="11">
        <f>IF($AG608,SUMPRODUCT(AL$2:AL608,$AH$2:$AH608)/SUM($AH$2:$AH608),0)</f>
        <v>0</v>
      </c>
      <c r="BG608" s="11">
        <f>IF($AG608,SUMPRODUCT(AM$2:AM608,$AH$2:$AH608)/SUM($AH$2:$AH608),0)</f>
        <v>0</v>
      </c>
      <c r="BH608" s="11">
        <f>IF($AG608,SUMPRODUCT(AN$2:AN608,$AH$2:$AH608)/SUM($AH$2:$AH608),0)</f>
        <v>0</v>
      </c>
      <c r="BI608" s="11">
        <f>IF($AG608,SUMPRODUCT(AO$2:AO608,$AH$2:$AH608)/SUM($AH$2:$AH608),0)</f>
        <v>0</v>
      </c>
      <c r="BJ608" s="11">
        <f>IF($AG608,SUMPRODUCT(AP$2:AP608,$AH$2:$AH608)/SUM($AH$2:$AH608),0)</f>
        <v>0</v>
      </c>
      <c r="BK608" s="11">
        <f>IF($AG608,SUMPRODUCT(AQ$2:AQ608,$AH$2:$AH608)/SUM($AH$2:$AH608),0)</f>
        <v>0</v>
      </c>
      <c r="BL608" s="11">
        <f>IF($AG608,SUMPRODUCT(AR$2:AR608,$AH$2:$AH608)/SUM($AH$2:$AH608),0)</f>
        <v>0</v>
      </c>
      <c r="BM608" s="11">
        <f>IF($AG608,SUMPRODUCT(AS$2:AS608,$AH$2:$AH608)/SUM($AH$2:$AH608),0)</f>
        <v>0</v>
      </c>
      <c r="BN608" s="11">
        <f>IF($AG608,SUMPRODUCT(AT$2:AT608,$AH$2:$AH608)/SUM($AH$2:$AH608),0)</f>
        <v>0</v>
      </c>
      <c r="BO608" s="11">
        <f>IF($AG608,SUMPRODUCT(AU$2:AU608,$AH$2:$AH608)/SUM($AH$2:$AH608),0)</f>
        <v>0</v>
      </c>
      <c r="BP608" s="11">
        <f>IF($AG608,SUMPRODUCT(AV$2:AV608,$AH$2:$AH608)/SUM($AH$2:$AH608),0)</f>
        <v>0</v>
      </c>
      <c r="BQ608" s="11">
        <f>IF($AG608,SUMPRODUCT(AW$2:AW608,$AH$2:$AH608)/SUM($AH$2:$AH608),0)</f>
        <v>0</v>
      </c>
      <c r="BR608" s="11">
        <f>IF($AG608,SUMPRODUCT(AX$2:AX608,$AH$2:$AH608)/SUM($AH$2:$AH608),0)</f>
        <v>0</v>
      </c>
      <c r="BS608" s="11">
        <f>IF($AG608,SUMPRODUCT(AY$2:AY608,$AH$2:$AH608)/SUM($AH$2:$AH608),0)</f>
        <v>0</v>
      </c>
      <c r="BT608" s="11">
        <f>IF($AG608,SUMPRODUCT(AZ$2:AZ608,$AH$2:$AH608)/SUM($AH$2:$AH608),0)</f>
        <v>0</v>
      </c>
      <c r="BU608" s="11">
        <f>IF($AG608,SUMPRODUCT(BA$2:BA608,$AH$2:$AH608)/SUM($AH$2:$AH608),0)</f>
        <v>0</v>
      </c>
      <c r="BV608" s="11"/>
      <c r="BW608" s="109" cm="1">
        <f t="array" ref="BW608">IF($AG608,SQRT(SUMPRODUCT($AH$2:$AH608, (AI$2:AI608-BC608)^2)/(SUM($AH$2:$AH608)-1)),0)</f>
        <v>0</v>
      </c>
      <c r="BX608" s="109" cm="1">
        <f t="array" ref="BX608">IF($AG608,SQRT(SUMPRODUCT($AH$2:$AH608, (AJ$2:AJ608-BD608)^2)/(SUM($AH$2:$AH608)-1)),0)</f>
        <v>0</v>
      </c>
      <c r="BY608" s="109" cm="1">
        <f t="array" ref="BY608">IF($AG608,SQRT(SUMPRODUCT($AH$2:$AH608, (AK$2:AK608-BE608)^2)/(SUM($AH$2:$AH608)-1)),0)</f>
        <v>0</v>
      </c>
      <c r="BZ608" s="109" cm="1">
        <f t="array" ref="BZ608">IF($AG608,SQRT(SUMPRODUCT($AH$2:$AH608, (AL$2:AL608-BF608)^2)/(SUM($AH$2:$AH608)-1)),0)</f>
        <v>0</v>
      </c>
      <c r="CA608" s="109" cm="1">
        <f t="array" ref="CA608">IF($AG608,SQRT(SUMPRODUCT($AH$2:$AH608, (AM$2:AM608-BG608)^2)/(SUM($AH$2:$AH608)-1)),0)</f>
        <v>0</v>
      </c>
      <c r="CB608" s="109" cm="1">
        <f t="array" ref="CB608">IF($AG608,SQRT(SUMPRODUCT($AH$2:$AH608, (AN$2:AN608-BH608)^2)/(SUM($AH$2:$AH608)-1)),0)</f>
        <v>0</v>
      </c>
      <c r="CC608" s="109" cm="1">
        <f t="array" ref="CC608">IF($AG608,SQRT(SUMPRODUCT($AH$2:$AH608, (AO$2:AO608-BI608)^2)/(SUM($AH$2:$AH608)-1)),0)</f>
        <v>0</v>
      </c>
      <c r="CD608" s="109" cm="1">
        <f t="array" ref="CD608">IF($AG608,SQRT(SUMPRODUCT($AH$2:$AH608, (AP$2:AP608-BJ608)^2)/(SUM($AH$2:$AH608)-1)),0)</f>
        <v>0</v>
      </c>
      <c r="CE608" s="109" cm="1">
        <f t="array" ref="CE608">IF($AG608,SQRT(SUMPRODUCT($AH$2:$AH608, (AQ$2:AQ608-BK608)^2)/(SUM($AH$2:$AH608)-1)),0)</f>
        <v>0</v>
      </c>
      <c r="CF608" s="109" cm="1">
        <f t="array" ref="CF608">IF($AG608,SQRT(SUMPRODUCT($AH$2:$AH608, (AR$2:AR608-BL608)^2)/(SUM($AH$2:$AH608)-1)),0)</f>
        <v>0</v>
      </c>
      <c r="CG608" s="109" cm="1">
        <f t="array" ref="CG608">IF($AG608,SQRT(SUMPRODUCT($AH$2:$AH608, (AS$2:AS608-BM608)^2)/(SUM($AH$2:$AH608)-1)),0)</f>
        <v>0</v>
      </c>
      <c r="CH608" s="109" cm="1">
        <f t="array" ref="CH608">IF($AG608,SQRT(SUMPRODUCT($AH$2:$AH608, (AT$2:AT608-BN608)^2)/(SUM($AH$2:$AH608)-1)),0)</f>
        <v>0</v>
      </c>
      <c r="CI608" s="109" cm="1">
        <f t="array" ref="CI608">IF($AG608,SQRT(SUMPRODUCT($AH$2:$AH608, (AU$2:AU608-BO608)^2)/(SUM($AH$2:$AH608)-1)),0)</f>
        <v>0</v>
      </c>
      <c r="CJ608" s="109" cm="1">
        <f t="array" ref="CJ608">IF($AG608,SQRT(SUMPRODUCT($AH$2:$AH608, (AV$2:AV608-BP608)^2)/(SUM($AH$2:$AH608)-1)),0)</f>
        <v>0</v>
      </c>
      <c r="CK608" s="109" cm="1">
        <f t="array" ref="CK608">IF($AG608,SQRT(SUMPRODUCT($AH$2:$AH608, (AW$2:AW608-BQ608)^2)/(SUM($AH$2:$AH608)-1)),0)</f>
        <v>0</v>
      </c>
      <c r="CL608" s="109" cm="1">
        <f t="array" ref="CL608">IF($AG608,SQRT(SUMPRODUCT($AH$2:$AH608, (AX$2:AX608-BR608)^2)/(SUM($AH$2:$AH608)-1)),0)</f>
        <v>0</v>
      </c>
      <c r="CM608" s="109" cm="1">
        <f t="array" ref="CM608">IF($AG608,SQRT(SUMPRODUCT($AH$2:$AH608, (AY$2:AY608-BS608)^2)/(SUM($AH$2:$AH608)-1)),0)</f>
        <v>0</v>
      </c>
      <c r="CN608" s="109" cm="1">
        <f t="array" ref="CN608">IF($AG608,SQRT(SUMPRODUCT($AH$2:$AH608, (AZ$2:AZ608-BT608)^2)/(SUM($AH$2:$AH608)-1)),0)</f>
        <v>0</v>
      </c>
      <c r="CO608" s="109" cm="1">
        <f t="array" ref="CO608">IF($AG608,SQRT(SUMPRODUCT($AH$2:$AH608, (BA$2:BA608-BU608)^2)/(SUM($AH$2:$AH608)-1)),0)</f>
        <v>0</v>
      </c>
    </row>
    <row r="609" spans="34:93" x14ac:dyDescent="0.25">
      <c r="AH609" s="99" t="str">
        <f t="shared" si="143"/>
        <v/>
      </c>
      <c r="AI609" s="11">
        <f t="shared" ca="1" si="152"/>
        <v>0</v>
      </c>
      <c r="AJ609" s="11">
        <f t="shared" ca="1" si="152"/>
        <v>0</v>
      </c>
      <c r="AK609" s="11">
        <f t="shared" ca="1" si="152"/>
        <v>0</v>
      </c>
      <c r="AL609" s="11">
        <f t="shared" ca="1" si="152"/>
        <v>0</v>
      </c>
      <c r="AM609" s="11">
        <f t="shared" ca="1" si="152"/>
        <v>0</v>
      </c>
      <c r="AN609" s="11">
        <f t="shared" ca="1" si="152"/>
        <v>0</v>
      </c>
      <c r="AO609" s="11">
        <f t="shared" ca="1" si="152"/>
        <v>0</v>
      </c>
      <c r="AP609" s="11">
        <f t="shared" ca="1" si="152"/>
        <v>0</v>
      </c>
      <c r="AQ609" s="11">
        <f t="shared" ca="1" si="152"/>
        <v>0</v>
      </c>
      <c r="AR609" s="11">
        <f t="shared" ca="1" si="152"/>
        <v>0</v>
      </c>
      <c r="AS609" s="11">
        <f t="shared" ca="1" si="153"/>
        <v>0</v>
      </c>
      <c r="AT609" s="11">
        <f t="shared" ca="1" si="153"/>
        <v>0</v>
      </c>
      <c r="AU609" s="11">
        <f t="shared" ca="1" si="153"/>
        <v>0</v>
      </c>
      <c r="AV609" s="11">
        <f t="shared" ca="1" si="153"/>
        <v>0</v>
      </c>
      <c r="AW609" s="11">
        <f t="shared" ca="1" si="153"/>
        <v>0</v>
      </c>
      <c r="AX609" s="11">
        <f t="shared" ca="1" si="153"/>
        <v>0</v>
      </c>
      <c r="AY609" s="11">
        <f t="shared" ca="1" si="153"/>
        <v>0</v>
      </c>
      <c r="AZ609" s="11">
        <f t="shared" ca="1" si="153"/>
        <v>0</v>
      </c>
      <c r="BA609" s="11">
        <f t="shared" ca="1" si="153"/>
        <v>0</v>
      </c>
      <c r="BB609" s="11"/>
      <c r="BC609" s="11">
        <f>IF($AG609,SUMPRODUCT(AI$2:AI609,$AH$2:$AH609)/SUM($AH$2:$AH609),0)</f>
        <v>0</v>
      </c>
      <c r="BD609" s="11">
        <f>IF($AG609,SUMPRODUCT(AJ$2:AJ609,$AH$2:$AH609)/SUM($AH$2:$AH609),0)</f>
        <v>0</v>
      </c>
      <c r="BE609" s="11">
        <f>IF($AG609,SUMPRODUCT(AK$2:AK609,$AH$2:$AH609)/SUM($AH$2:$AH609),0)</f>
        <v>0</v>
      </c>
      <c r="BF609" s="11">
        <f>IF($AG609,SUMPRODUCT(AL$2:AL609,$AH$2:$AH609)/SUM($AH$2:$AH609),0)</f>
        <v>0</v>
      </c>
      <c r="BG609" s="11">
        <f>IF($AG609,SUMPRODUCT(AM$2:AM609,$AH$2:$AH609)/SUM($AH$2:$AH609),0)</f>
        <v>0</v>
      </c>
      <c r="BH609" s="11">
        <f>IF($AG609,SUMPRODUCT(AN$2:AN609,$AH$2:$AH609)/SUM($AH$2:$AH609),0)</f>
        <v>0</v>
      </c>
      <c r="BI609" s="11">
        <f>IF($AG609,SUMPRODUCT(AO$2:AO609,$AH$2:$AH609)/SUM($AH$2:$AH609),0)</f>
        <v>0</v>
      </c>
      <c r="BJ609" s="11">
        <f>IF($AG609,SUMPRODUCT(AP$2:AP609,$AH$2:$AH609)/SUM($AH$2:$AH609),0)</f>
        <v>0</v>
      </c>
      <c r="BK609" s="11">
        <f>IF($AG609,SUMPRODUCT(AQ$2:AQ609,$AH$2:$AH609)/SUM($AH$2:$AH609),0)</f>
        <v>0</v>
      </c>
      <c r="BL609" s="11">
        <f>IF($AG609,SUMPRODUCT(AR$2:AR609,$AH$2:$AH609)/SUM($AH$2:$AH609),0)</f>
        <v>0</v>
      </c>
      <c r="BM609" s="11">
        <f>IF($AG609,SUMPRODUCT(AS$2:AS609,$AH$2:$AH609)/SUM($AH$2:$AH609),0)</f>
        <v>0</v>
      </c>
      <c r="BN609" s="11">
        <f>IF($AG609,SUMPRODUCT(AT$2:AT609,$AH$2:$AH609)/SUM($AH$2:$AH609),0)</f>
        <v>0</v>
      </c>
      <c r="BO609" s="11">
        <f>IF($AG609,SUMPRODUCT(AU$2:AU609,$AH$2:$AH609)/SUM($AH$2:$AH609),0)</f>
        <v>0</v>
      </c>
      <c r="BP609" s="11">
        <f>IF($AG609,SUMPRODUCT(AV$2:AV609,$AH$2:$AH609)/SUM($AH$2:$AH609),0)</f>
        <v>0</v>
      </c>
      <c r="BQ609" s="11">
        <f>IF($AG609,SUMPRODUCT(AW$2:AW609,$AH$2:$AH609)/SUM($AH$2:$AH609),0)</f>
        <v>0</v>
      </c>
      <c r="BR609" s="11">
        <f>IF($AG609,SUMPRODUCT(AX$2:AX609,$AH$2:$AH609)/SUM($AH$2:$AH609),0)</f>
        <v>0</v>
      </c>
      <c r="BS609" s="11">
        <f>IF($AG609,SUMPRODUCT(AY$2:AY609,$AH$2:$AH609)/SUM($AH$2:$AH609),0)</f>
        <v>0</v>
      </c>
      <c r="BT609" s="11">
        <f>IF($AG609,SUMPRODUCT(AZ$2:AZ609,$AH$2:$AH609)/SUM($AH$2:$AH609),0)</f>
        <v>0</v>
      </c>
      <c r="BU609" s="11">
        <f>IF($AG609,SUMPRODUCT(BA$2:BA609,$AH$2:$AH609)/SUM($AH$2:$AH609),0)</f>
        <v>0</v>
      </c>
      <c r="BV609" s="11"/>
      <c r="BW609" s="109" cm="1">
        <f t="array" ref="BW609">IF($AG609,SQRT(SUMPRODUCT($AH$2:$AH609, (AI$2:AI609-BC609)^2)/(SUM($AH$2:$AH609)-1)),0)</f>
        <v>0</v>
      </c>
      <c r="BX609" s="109" cm="1">
        <f t="array" ref="BX609">IF($AG609,SQRT(SUMPRODUCT($AH$2:$AH609, (AJ$2:AJ609-BD609)^2)/(SUM($AH$2:$AH609)-1)),0)</f>
        <v>0</v>
      </c>
      <c r="BY609" s="109" cm="1">
        <f t="array" ref="BY609">IF($AG609,SQRT(SUMPRODUCT($AH$2:$AH609, (AK$2:AK609-BE609)^2)/(SUM($AH$2:$AH609)-1)),0)</f>
        <v>0</v>
      </c>
      <c r="BZ609" s="109" cm="1">
        <f t="array" ref="BZ609">IF($AG609,SQRT(SUMPRODUCT($AH$2:$AH609, (AL$2:AL609-BF609)^2)/(SUM($AH$2:$AH609)-1)),0)</f>
        <v>0</v>
      </c>
      <c r="CA609" s="109" cm="1">
        <f t="array" ref="CA609">IF($AG609,SQRT(SUMPRODUCT($AH$2:$AH609, (AM$2:AM609-BG609)^2)/(SUM($AH$2:$AH609)-1)),0)</f>
        <v>0</v>
      </c>
      <c r="CB609" s="109" cm="1">
        <f t="array" ref="CB609">IF($AG609,SQRT(SUMPRODUCT($AH$2:$AH609, (AN$2:AN609-BH609)^2)/(SUM($AH$2:$AH609)-1)),0)</f>
        <v>0</v>
      </c>
      <c r="CC609" s="109" cm="1">
        <f t="array" ref="CC609">IF($AG609,SQRT(SUMPRODUCT($AH$2:$AH609, (AO$2:AO609-BI609)^2)/(SUM($AH$2:$AH609)-1)),0)</f>
        <v>0</v>
      </c>
      <c r="CD609" s="109" cm="1">
        <f t="array" ref="CD609">IF($AG609,SQRT(SUMPRODUCT($AH$2:$AH609, (AP$2:AP609-BJ609)^2)/(SUM($AH$2:$AH609)-1)),0)</f>
        <v>0</v>
      </c>
      <c r="CE609" s="109" cm="1">
        <f t="array" ref="CE609">IF($AG609,SQRT(SUMPRODUCT($AH$2:$AH609, (AQ$2:AQ609-BK609)^2)/(SUM($AH$2:$AH609)-1)),0)</f>
        <v>0</v>
      </c>
      <c r="CF609" s="109" cm="1">
        <f t="array" ref="CF609">IF($AG609,SQRT(SUMPRODUCT($AH$2:$AH609, (AR$2:AR609-BL609)^2)/(SUM($AH$2:$AH609)-1)),0)</f>
        <v>0</v>
      </c>
      <c r="CG609" s="109" cm="1">
        <f t="array" ref="CG609">IF($AG609,SQRT(SUMPRODUCT($AH$2:$AH609, (AS$2:AS609-BM609)^2)/(SUM($AH$2:$AH609)-1)),0)</f>
        <v>0</v>
      </c>
      <c r="CH609" s="109" cm="1">
        <f t="array" ref="CH609">IF($AG609,SQRT(SUMPRODUCT($AH$2:$AH609, (AT$2:AT609-BN609)^2)/(SUM($AH$2:$AH609)-1)),0)</f>
        <v>0</v>
      </c>
      <c r="CI609" s="109" cm="1">
        <f t="array" ref="CI609">IF($AG609,SQRT(SUMPRODUCT($AH$2:$AH609, (AU$2:AU609-BO609)^2)/(SUM($AH$2:$AH609)-1)),0)</f>
        <v>0</v>
      </c>
      <c r="CJ609" s="109" cm="1">
        <f t="array" ref="CJ609">IF($AG609,SQRT(SUMPRODUCT($AH$2:$AH609, (AV$2:AV609-BP609)^2)/(SUM($AH$2:$AH609)-1)),0)</f>
        <v>0</v>
      </c>
      <c r="CK609" s="109" cm="1">
        <f t="array" ref="CK609">IF($AG609,SQRT(SUMPRODUCT($AH$2:$AH609, (AW$2:AW609-BQ609)^2)/(SUM($AH$2:$AH609)-1)),0)</f>
        <v>0</v>
      </c>
      <c r="CL609" s="109" cm="1">
        <f t="array" ref="CL609">IF($AG609,SQRT(SUMPRODUCT($AH$2:$AH609, (AX$2:AX609-BR609)^2)/(SUM($AH$2:$AH609)-1)),0)</f>
        <v>0</v>
      </c>
      <c r="CM609" s="109" cm="1">
        <f t="array" ref="CM609">IF($AG609,SQRT(SUMPRODUCT($AH$2:$AH609, (AY$2:AY609-BS609)^2)/(SUM($AH$2:$AH609)-1)),0)</f>
        <v>0</v>
      </c>
      <c r="CN609" s="109" cm="1">
        <f t="array" ref="CN609">IF($AG609,SQRT(SUMPRODUCT($AH$2:$AH609, (AZ$2:AZ609-BT609)^2)/(SUM($AH$2:$AH609)-1)),0)</f>
        <v>0</v>
      </c>
      <c r="CO609" s="109" cm="1">
        <f t="array" ref="CO609">IF($AG609,SQRT(SUMPRODUCT($AH$2:$AH609, (BA$2:BA609-BU609)^2)/(SUM($AH$2:$AH609)-1)),0)</f>
        <v>0</v>
      </c>
    </row>
    <row r="610" spans="34:93" x14ac:dyDescent="0.25">
      <c r="AH610" s="99" t="str">
        <f t="shared" si="143"/>
        <v/>
      </c>
      <c r="AI610" s="11">
        <f t="shared" ca="1" si="152"/>
        <v>0</v>
      </c>
      <c r="AJ610" s="11">
        <f t="shared" ca="1" si="152"/>
        <v>0</v>
      </c>
      <c r="AK610" s="11">
        <f t="shared" ca="1" si="152"/>
        <v>0</v>
      </c>
      <c r="AL610" s="11">
        <f t="shared" ca="1" si="152"/>
        <v>0</v>
      </c>
      <c r="AM610" s="11">
        <f t="shared" ca="1" si="152"/>
        <v>0</v>
      </c>
      <c r="AN610" s="11">
        <f t="shared" ca="1" si="152"/>
        <v>0</v>
      </c>
      <c r="AO610" s="11">
        <f t="shared" ca="1" si="152"/>
        <v>0</v>
      </c>
      <c r="AP610" s="11">
        <f t="shared" ca="1" si="152"/>
        <v>0</v>
      </c>
      <c r="AQ610" s="11">
        <f t="shared" ca="1" si="152"/>
        <v>0</v>
      </c>
      <c r="AR610" s="11">
        <f t="shared" ca="1" si="152"/>
        <v>0</v>
      </c>
      <c r="AS610" s="11">
        <f t="shared" ca="1" si="153"/>
        <v>0</v>
      </c>
      <c r="AT610" s="11">
        <f t="shared" ca="1" si="153"/>
        <v>0</v>
      </c>
      <c r="AU610" s="11">
        <f t="shared" ca="1" si="153"/>
        <v>0</v>
      </c>
      <c r="AV610" s="11">
        <f t="shared" ca="1" si="153"/>
        <v>0</v>
      </c>
      <c r="AW610" s="11">
        <f t="shared" ca="1" si="153"/>
        <v>0</v>
      </c>
      <c r="AX610" s="11">
        <f t="shared" ca="1" si="153"/>
        <v>0</v>
      </c>
      <c r="AY610" s="11">
        <f t="shared" ca="1" si="153"/>
        <v>0</v>
      </c>
      <c r="AZ610" s="11">
        <f t="shared" ca="1" si="153"/>
        <v>0</v>
      </c>
      <c r="BA610" s="11">
        <f t="shared" ca="1" si="153"/>
        <v>0</v>
      </c>
      <c r="BB610" s="11"/>
      <c r="BC610" s="11">
        <f>IF($AG610,SUMPRODUCT(AI$2:AI610,$AH$2:$AH610)/SUM($AH$2:$AH610),0)</f>
        <v>0</v>
      </c>
      <c r="BD610" s="11">
        <f>IF($AG610,SUMPRODUCT(AJ$2:AJ610,$AH$2:$AH610)/SUM($AH$2:$AH610),0)</f>
        <v>0</v>
      </c>
      <c r="BE610" s="11">
        <f>IF($AG610,SUMPRODUCT(AK$2:AK610,$AH$2:$AH610)/SUM($AH$2:$AH610),0)</f>
        <v>0</v>
      </c>
      <c r="BF610" s="11">
        <f>IF($AG610,SUMPRODUCT(AL$2:AL610,$AH$2:$AH610)/SUM($AH$2:$AH610),0)</f>
        <v>0</v>
      </c>
      <c r="BG610" s="11">
        <f>IF($AG610,SUMPRODUCT(AM$2:AM610,$AH$2:$AH610)/SUM($AH$2:$AH610),0)</f>
        <v>0</v>
      </c>
      <c r="BH610" s="11">
        <f>IF($AG610,SUMPRODUCT(AN$2:AN610,$AH$2:$AH610)/SUM($AH$2:$AH610),0)</f>
        <v>0</v>
      </c>
      <c r="BI610" s="11">
        <f>IF($AG610,SUMPRODUCT(AO$2:AO610,$AH$2:$AH610)/SUM($AH$2:$AH610),0)</f>
        <v>0</v>
      </c>
      <c r="BJ610" s="11">
        <f>IF($AG610,SUMPRODUCT(AP$2:AP610,$AH$2:$AH610)/SUM($AH$2:$AH610),0)</f>
        <v>0</v>
      </c>
      <c r="BK610" s="11">
        <f>IF($AG610,SUMPRODUCT(AQ$2:AQ610,$AH$2:$AH610)/SUM($AH$2:$AH610),0)</f>
        <v>0</v>
      </c>
      <c r="BL610" s="11">
        <f>IF($AG610,SUMPRODUCT(AR$2:AR610,$AH$2:$AH610)/SUM($AH$2:$AH610),0)</f>
        <v>0</v>
      </c>
      <c r="BM610" s="11">
        <f>IF($AG610,SUMPRODUCT(AS$2:AS610,$AH$2:$AH610)/SUM($AH$2:$AH610),0)</f>
        <v>0</v>
      </c>
      <c r="BN610" s="11">
        <f>IF($AG610,SUMPRODUCT(AT$2:AT610,$AH$2:$AH610)/SUM($AH$2:$AH610),0)</f>
        <v>0</v>
      </c>
      <c r="BO610" s="11">
        <f>IF($AG610,SUMPRODUCT(AU$2:AU610,$AH$2:$AH610)/SUM($AH$2:$AH610),0)</f>
        <v>0</v>
      </c>
      <c r="BP610" s="11">
        <f>IF($AG610,SUMPRODUCT(AV$2:AV610,$AH$2:$AH610)/SUM($AH$2:$AH610),0)</f>
        <v>0</v>
      </c>
      <c r="BQ610" s="11">
        <f>IF($AG610,SUMPRODUCT(AW$2:AW610,$AH$2:$AH610)/SUM($AH$2:$AH610),0)</f>
        <v>0</v>
      </c>
      <c r="BR610" s="11">
        <f>IF($AG610,SUMPRODUCT(AX$2:AX610,$AH$2:$AH610)/SUM($AH$2:$AH610),0)</f>
        <v>0</v>
      </c>
      <c r="BS610" s="11">
        <f>IF($AG610,SUMPRODUCT(AY$2:AY610,$AH$2:$AH610)/SUM($AH$2:$AH610),0)</f>
        <v>0</v>
      </c>
      <c r="BT610" s="11">
        <f>IF($AG610,SUMPRODUCT(AZ$2:AZ610,$AH$2:$AH610)/SUM($AH$2:$AH610),0)</f>
        <v>0</v>
      </c>
      <c r="BU610" s="11">
        <f>IF($AG610,SUMPRODUCT(BA$2:BA610,$AH$2:$AH610)/SUM($AH$2:$AH610),0)</f>
        <v>0</v>
      </c>
      <c r="BV610" s="11"/>
      <c r="BW610" s="109" cm="1">
        <f t="array" ref="BW610">IF($AG610,SQRT(SUMPRODUCT($AH$2:$AH610, (AI$2:AI610-BC610)^2)/(SUM($AH$2:$AH610)-1)),0)</f>
        <v>0</v>
      </c>
      <c r="BX610" s="109" cm="1">
        <f t="array" ref="BX610">IF($AG610,SQRT(SUMPRODUCT($AH$2:$AH610, (AJ$2:AJ610-BD610)^2)/(SUM($AH$2:$AH610)-1)),0)</f>
        <v>0</v>
      </c>
      <c r="BY610" s="109" cm="1">
        <f t="array" ref="BY610">IF($AG610,SQRT(SUMPRODUCT($AH$2:$AH610, (AK$2:AK610-BE610)^2)/(SUM($AH$2:$AH610)-1)),0)</f>
        <v>0</v>
      </c>
      <c r="BZ610" s="109" cm="1">
        <f t="array" ref="BZ610">IF($AG610,SQRT(SUMPRODUCT($AH$2:$AH610, (AL$2:AL610-BF610)^2)/(SUM($AH$2:$AH610)-1)),0)</f>
        <v>0</v>
      </c>
      <c r="CA610" s="109" cm="1">
        <f t="array" ref="CA610">IF($AG610,SQRT(SUMPRODUCT($AH$2:$AH610, (AM$2:AM610-BG610)^2)/(SUM($AH$2:$AH610)-1)),0)</f>
        <v>0</v>
      </c>
      <c r="CB610" s="109" cm="1">
        <f t="array" ref="CB610">IF($AG610,SQRT(SUMPRODUCT($AH$2:$AH610, (AN$2:AN610-BH610)^2)/(SUM($AH$2:$AH610)-1)),0)</f>
        <v>0</v>
      </c>
      <c r="CC610" s="109" cm="1">
        <f t="array" ref="CC610">IF($AG610,SQRT(SUMPRODUCT($AH$2:$AH610, (AO$2:AO610-BI610)^2)/(SUM($AH$2:$AH610)-1)),0)</f>
        <v>0</v>
      </c>
      <c r="CD610" s="109" cm="1">
        <f t="array" ref="CD610">IF($AG610,SQRT(SUMPRODUCT($AH$2:$AH610, (AP$2:AP610-BJ610)^2)/(SUM($AH$2:$AH610)-1)),0)</f>
        <v>0</v>
      </c>
      <c r="CE610" s="109" cm="1">
        <f t="array" ref="CE610">IF($AG610,SQRT(SUMPRODUCT($AH$2:$AH610, (AQ$2:AQ610-BK610)^2)/(SUM($AH$2:$AH610)-1)),0)</f>
        <v>0</v>
      </c>
      <c r="CF610" s="109" cm="1">
        <f t="array" ref="CF610">IF($AG610,SQRT(SUMPRODUCT($AH$2:$AH610, (AR$2:AR610-BL610)^2)/(SUM($AH$2:$AH610)-1)),0)</f>
        <v>0</v>
      </c>
      <c r="CG610" s="109" cm="1">
        <f t="array" ref="CG610">IF($AG610,SQRT(SUMPRODUCT($AH$2:$AH610, (AS$2:AS610-BM610)^2)/(SUM($AH$2:$AH610)-1)),0)</f>
        <v>0</v>
      </c>
      <c r="CH610" s="109" cm="1">
        <f t="array" ref="CH610">IF($AG610,SQRT(SUMPRODUCT($AH$2:$AH610, (AT$2:AT610-BN610)^2)/(SUM($AH$2:$AH610)-1)),0)</f>
        <v>0</v>
      </c>
      <c r="CI610" s="109" cm="1">
        <f t="array" ref="CI610">IF($AG610,SQRT(SUMPRODUCT($AH$2:$AH610, (AU$2:AU610-BO610)^2)/(SUM($AH$2:$AH610)-1)),0)</f>
        <v>0</v>
      </c>
      <c r="CJ610" s="109" cm="1">
        <f t="array" ref="CJ610">IF($AG610,SQRT(SUMPRODUCT($AH$2:$AH610, (AV$2:AV610-BP610)^2)/(SUM($AH$2:$AH610)-1)),0)</f>
        <v>0</v>
      </c>
      <c r="CK610" s="109" cm="1">
        <f t="array" ref="CK610">IF($AG610,SQRT(SUMPRODUCT($AH$2:$AH610, (AW$2:AW610-BQ610)^2)/(SUM($AH$2:$AH610)-1)),0)</f>
        <v>0</v>
      </c>
      <c r="CL610" s="109" cm="1">
        <f t="array" ref="CL610">IF($AG610,SQRT(SUMPRODUCT($AH$2:$AH610, (AX$2:AX610-BR610)^2)/(SUM($AH$2:$AH610)-1)),0)</f>
        <v>0</v>
      </c>
      <c r="CM610" s="109" cm="1">
        <f t="array" ref="CM610">IF($AG610,SQRT(SUMPRODUCT($AH$2:$AH610, (AY$2:AY610-BS610)^2)/(SUM($AH$2:$AH610)-1)),0)</f>
        <v>0</v>
      </c>
      <c r="CN610" s="109" cm="1">
        <f t="array" ref="CN610">IF($AG610,SQRT(SUMPRODUCT($AH$2:$AH610, (AZ$2:AZ610-BT610)^2)/(SUM($AH$2:$AH610)-1)),0)</f>
        <v>0</v>
      </c>
      <c r="CO610" s="109" cm="1">
        <f t="array" ref="CO610">IF($AG610,SQRT(SUMPRODUCT($AH$2:$AH610, (BA$2:BA610-BU610)^2)/(SUM($AH$2:$AH610)-1)),0)</f>
        <v>0</v>
      </c>
    </row>
    <row r="611" spans="34:93" x14ac:dyDescent="0.25">
      <c r="AH611" s="99" t="str">
        <f t="shared" si="143"/>
        <v/>
      </c>
      <c r="AI611" s="11">
        <f t="shared" ca="1" si="152"/>
        <v>0</v>
      </c>
      <c r="AJ611" s="11">
        <f t="shared" ca="1" si="152"/>
        <v>0</v>
      </c>
      <c r="AK611" s="11">
        <f t="shared" ca="1" si="152"/>
        <v>0</v>
      </c>
      <c r="AL611" s="11">
        <f t="shared" ca="1" si="152"/>
        <v>0</v>
      </c>
      <c r="AM611" s="11">
        <f t="shared" ca="1" si="152"/>
        <v>0</v>
      </c>
      <c r="AN611" s="11">
        <f t="shared" ca="1" si="152"/>
        <v>0</v>
      </c>
      <c r="AO611" s="11">
        <f t="shared" ca="1" si="152"/>
        <v>0</v>
      </c>
      <c r="AP611" s="11">
        <f t="shared" ca="1" si="152"/>
        <v>0</v>
      </c>
      <c r="AQ611" s="11">
        <f t="shared" ca="1" si="152"/>
        <v>0</v>
      </c>
      <c r="AR611" s="11">
        <f t="shared" ca="1" si="152"/>
        <v>0</v>
      </c>
      <c r="AS611" s="11">
        <f t="shared" ca="1" si="153"/>
        <v>0</v>
      </c>
      <c r="AT611" s="11">
        <f t="shared" ca="1" si="153"/>
        <v>0</v>
      </c>
      <c r="AU611" s="11">
        <f t="shared" ca="1" si="153"/>
        <v>0</v>
      </c>
      <c r="AV611" s="11">
        <f t="shared" ca="1" si="153"/>
        <v>0</v>
      </c>
      <c r="AW611" s="11">
        <f t="shared" ca="1" si="153"/>
        <v>0</v>
      </c>
      <c r="AX611" s="11">
        <f t="shared" ca="1" si="153"/>
        <v>0</v>
      </c>
      <c r="AY611" s="11">
        <f t="shared" ca="1" si="153"/>
        <v>0</v>
      </c>
      <c r="AZ611" s="11">
        <f t="shared" ca="1" si="153"/>
        <v>0</v>
      </c>
      <c r="BA611" s="11">
        <f t="shared" ca="1" si="153"/>
        <v>0</v>
      </c>
      <c r="BB611" s="11"/>
      <c r="BC611" s="11">
        <f>IF($AG611,SUMPRODUCT(AI$2:AI611,$AH$2:$AH611)/SUM($AH$2:$AH611),0)</f>
        <v>0</v>
      </c>
      <c r="BD611" s="11">
        <f>IF($AG611,SUMPRODUCT(AJ$2:AJ611,$AH$2:$AH611)/SUM($AH$2:$AH611),0)</f>
        <v>0</v>
      </c>
      <c r="BE611" s="11">
        <f>IF($AG611,SUMPRODUCT(AK$2:AK611,$AH$2:$AH611)/SUM($AH$2:$AH611),0)</f>
        <v>0</v>
      </c>
      <c r="BF611" s="11">
        <f>IF($AG611,SUMPRODUCT(AL$2:AL611,$AH$2:$AH611)/SUM($AH$2:$AH611),0)</f>
        <v>0</v>
      </c>
      <c r="BG611" s="11">
        <f>IF($AG611,SUMPRODUCT(AM$2:AM611,$AH$2:$AH611)/SUM($AH$2:$AH611),0)</f>
        <v>0</v>
      </c>
      <c r="BH611" s="11">
        <f>IF($AG611,SUMPRODUCT(AN$2:AN611,$AH$2:$AH611)/SUM($AH$2:$AH611),0)</f>
        <v>0</v>
      </c>
      <c r="BI611" s="11">
        <f>IF($AG611,SUMPRODUCT(AO$2:AO611,$AH$2:$AH611)/SUM($AH$2:$AH611),0)</f>
        <v>0</v>
      </c>
      <c r="BJ611" s="11">
        <f>IF($AG611,SUMPRODUCT(AP$2:AP611,$AH$2:$AH611)/SUM($AH$2:$AH611),0)</f>
        <v>0</v>
      </c>
      <c r="BK611" s="11">
        <f>IF($AG611,SUMPRODUCT(AQ$2:AQ611,$AH$2:$AH611)/SUM($AH$2:$AH611),0)</f>
        <v>0</v>
      </c>
      <c r="BL611" s="11">
        <f>IF($AG611,SUMPRODUCT(AR$2:AR611,$AH$2:$AH611)/SUM($AH$2:$AH611),0)</f>
        <v>0</v>
      </c>
      <c r="BM611" s="11">
        <f>IF($AG611,SUMPRODUCT(AS$2:AS611,$AH$2:$AH611)/SUM($AH$2:$AH611),0)</f>
        <v>0</v>
      </c>
      <c r="BN611" s="11">
        <f>IF($AG611,SUMPRODUCT(AT$2:AT611,$AH$2:$AH611)/SUM($AH$2:$AH611),0)</f>
        <v>0</v>
      </c>
      <c r="BO611" s="11">
        <f>IF($AG611,SUMPRODUCT(AU$2:AU611,$AH$2:$AH611)/SUM($AH$2:$AH611),0)</f>
        <v>0</v>
      </c>
      <c r="BP611" s="11">
        <f>IF($AG611,SUMPRODUCT(AV$2:AV611,$AH$2:$AH611)/SUM($AH$2:$AH611),0)</f>
        <v>0</v>
      </c>
      <c r="BQ611" s="11">
        <f>IF($AG611,SUMPRODUCT(AW$2:AW611,$AH$2:$AH611)/SUM($AH$2:$AH611),0)</f>
        <v>0</v>
      </c>
      <c r="BR611" s="11">
        <f>IF($AG611,SUMPRODUCT(AX$2:AX611,$AH$2:$AH611)/SUM($AH$2:$AH611),0)</f>
        <v>0</v>
      </c>
      <c r="BS611" s="11">
        <f>IF($AG611,SUMPRODUCT(AY$2:AY611,$AH$2:$AH611)/SUM($AH$2:$AH611),0)</f>
        <v>0</v>
      </c>
      <c r="BT611" s="11">
        <f>IF($AG611,SUMPRODUCT(AZ$2:AZ611,$AH$2:$AH611)/SUM($AH$2:$AH611),0)</f>
        <v>0</v>
      </c>
      <c r="BU611" s="11">
        <f>IF($AG611,SUMPRODUCT(BA$2:BA611,$AH$2:$AH611)/SUM($AH$2:$AH611),0)</f>
        <v>0</v>
      </c>
      <c r="BV611" s="11"/>
      <c r="BW611" s="109" cm="1">
        <f t="array" ref="BW611">IF($AG611,SQRT(SUMPRODUCT($AH$2:$AH611, (AI$2:AI611-BC611)^2)/(SUM($AH$2:$AH611)-1)),0)</f>
        <v>0</v>
      </c>
      <c r="BX611" s="109" cm="1">
        <f t="array" ref="BX611">IF($AG611,SQRT(SUMPRODUCT($AH$2:$AH611, (AJ$2:AJ611-BD611)^2)/(SUM($AH$2:$AH611)-1)),0)</f>
        <v>0</v>
      </c>
      <c r="BY611" s="109" cm="1">
        <f t="array" ref="BY611">IF($AG611,SQRT(SUMPRODUCT($AH$2:$AH611, (AK$2:AK611-BE611)^2)/(SUM($AH$2:$AH611)-1)),0)</f>
        <v>0</v>
      </c>
      <c r="BZ611" s="109" cm="1">
        <f t="array" ref="BZ611">IF($AG611,SQRT(SUMPRODUCT($AH$2:$AH611, (AL$2:AL611-BF611)^2)/(SUM($AH$2:$AH611)-1)),0)</f>
        <v>0</v>
      </c>
      <c r="CA611" s="109" cm="1">
        <f t="array" ref="CA611">IF($AG611,SQRT(SUMPRODUCT($AH$2:$AH611, (AM$2:AM611-BG611)^2)/(SUM($AH$2:$AH611)-1)),0)</f>
        <v>0</v>
      </c>
      <c r="CB611" s="109" cm="1">
        <f t="array" ref="CB611">IF($AG611,SQRT(SUMPRODUCT($AH$2:$AH611, (AN$2:AN611-BH611)^2)/(SUM($AH$2:$AH611)-1)),0)</f>
        <v>0</v>
      </c>
      <c r="CC611" s="109" cm="1">
        <f t="array" ref="CC611">IF($AG611,SQRT(SUMPRODUCT($AH$2:$AH611, (AO$2:AO611-BI611)^2)/(SUM($AH$2:$AH611)-1)),0)</f>
        <v>0</v>
      </c>
      <c r="CD611" s="109" cm="1">
        <f t="array" ref="CD611">IF($AG611,SQRT(SUMPRODUCT($AH$2:$AH611, (AP$2:AP611-BJ611)^2)/(SUM($AH$2:$AH611)-1)),0)</f>
        <v>0</v>
      </c>
      <c r="CE611" s="109" cm="1">
        <f t="array" ref="CE611">IF($AG611,SQRT(SUMPRODUCT($AH$2:$AH611, (AQ$2:AQ611-BK611)^2)/(SUM($AH$2:$AH611)-1)),0)</f>
        <v>0</v>
      </c>
      <c r="CF611" s="109" cm="1">
        <f t="array" ref="CF611">IF($AG611,SQRT(SUMPRODUCT($AH$2:$AH611, (AR$2:AR611-BL611)^2)/(SUM($AH$2:$AH611)-1)),0)</f>
        <v>0</v>
      </c>
      <c r="CG611" s="109" cm="1">
        <f t="array" ref="CG611">IF($AG611,SQRT(SUMPRODUCT($AH$2:$AH611, (AS$2:AS611-BM611)^2)/(SUM($AH$2:$AH611)-1)),0)</f>
        <v>0</v>
      </c>
      <c r="CH611" s="109" cm="1">
        <f t="array" ref="CH611">IF($AG611,SQRT(SUMPRODUCT($AH$2:$AH611, (AT$2:AT611-BN611)^2)/(SUM($AH$2:$AH611)-1)),0)</f>
        <v>0</v>
      </c>
      <c r="CI611" s="109" cm="1">
        <f t="array" ref="CI611">IF($AG611,SQRT(SUMPRODUCT($AH$2:$AH611, (AU$2:AU611-BO611)^2)/(SUM($AH$2:$AH611)-1)),0)</f>
        <v>0</v>
      </c>
      <c r="CJ611" s="109" cm="1">
        <f t="array" ref="CJ611">IF($AG611,SQRT(SUMPRODUCT($AH$2:$AH611, (AV$2:AV611-BP611)^2)/(SUM($AH$2:$AH611)-1)),0)</f>
        <v>0</v>
      </c>
      <c r="CK611" s="109" cm="1">
        <f t="array" ref="CK611">IF($AG611,SQRT(SUMPRODUCT($AH$2:$AH611, (AW$2:AW611-BQ611)^2)/(SUM($AH$2:$AH611)-1)),0)</f>
        <v>0</v>
      </c>
      <c r="CL611" s="109" cm="1">
        <f t="array" ref="CL611">IF($AG611,SQRT(SUMPRODUCT($AH$2:$AH611, (AX$2:AX611-BR611)^2)/(SUM($AH$2:$AH611)-1)),0)</f>
        <v>0</v>
      </c>
      <c r="CM611" s="109" cm="1">
        <f t="array" ref="CM611">IF($AG611,SQRT(SUMPRODUCT($AH$2:$AH611, (AY$2:AY611-BS611)^2)/(SUM($AH$2:$AH611)-1)),0)</f>
        <v>0</v>
      </c>
      <c r="CN611" s="109" cm="1">
        <f t="array" ref="CN611">IF($AG611,SQRT(SUMPRODUCT($AH$2:$AH611, (AZ$2:AZ611-BT611)^2)/(SUM($AH$2:$AH611)-1)),0)</f>
        <v>0</v>
      </c>
      <c r="CO611" s="109" cm="1">
        <f t="array" ref="CO611">IF($AG611,SQRT(SUMPRODUCT($AH$2:$AH611, (BA$2:BA611-BU611)^2)/(SUM($AH$2:$AH611)-1)),0)</f>
        <v>0</v>
      </c>
    </row>
    <row r="612" spans="34:93" x14ac:dyDescent="0.25">
      <c r="AH612" s="99" t="str">
        <f t="shared" si="143"/>
        <v/>
      </c>
      <c r="AI612" s="11">
        <f t="shared" ref="AI612:AR621" ca="1" si="154">IF(AI$1&lt;&gt;0,SUMIFS(INDIRECT(AI$1), Fecha,$AG612),0)</f>
        <v>0</v>
      </c>
      <c r="AJ612" s="11">
        <f t="shared" ca="1" si="154"/>
        <v>0</v>
      </c>
      <c r="AK612" s="11">
        <f t="shared" ca="1" si="154"/>
        <v>0</v>
      </c>
      <c r="AL612" s="11">
        <f t="shared" ca="1" si="154"/>
        <v>0</v>
      </c>
      <c r="AM612" s="11">
        <f t="shared" ca="1" si="154"/>
        <v>0</v>
      </c>
      <c r="AN612" s="11">
        <f t="shared" ca="1" si="154"/>
        <v>0</v>
      </c>
      <c r="AO612" s="11">
        <f t="shared" ca="1" si="154"/>
        <v>0</v>
      </c>
      <c r="AP612" s="11">
        <f t="shared" ca="1" si="154"/>
        <v>0</v>
      </c>
      <c r="AQ612" s="11">
        <f t="shared" ca="1" si="154"/>
        <v>0</v>
      </c>
      <c r="AR612" s="11">
        <f t="shared" ca="1" si="154"/>
        <v>0</v>
      </c>
      <c r="AS612" s="11">
        <f t="shared" ref="AS612:BA621" ca="1" si="155">IF(AS$1&lt;&gt;0,SUMIFS(INDIRECT(AS$1), Fecha,$AG612),0)</f>
        <v>0</v>
      </c>
      <c r="AT612" s="11">
        <f t="shared" ca="1" si="155"/>
        <v>0</v>
      </c>
      <c r="AU612" s="11">
        <f t="shared" ca="1" si="155"/>
        <v>0</v>
      </c>
      <c r="AV612" s="11">
        <f t="shared" ca="1" si="155"/>
        <v>0</v>
      </c>
      <c r="AW612" s="11">
        <f t="shared" ca="1" si="155"/>
        <v>0</v>
      </c>
      <c r="AX612" s="11">
        <f t="shared" ca="1" si="155"/>
        <v>0</v>
      </c>
      <c r="AY612" s="11">
        <f t="shared" ca="1" si="155"/>
        <v>0</v>
      </c>
      <c r="AZ612" s="11">
        <f t="shared" ca="1" si="155"/>
        <v>0</v>
      </c>
      <c r="BA612" s="11">
        <f t="shared" ca="1" si="155"/>
        <v>0</v>
      </c>
      <c r="BB612" s="11"/>
      <c r="BC612" s="11">
        <f>IF($AG612,SUMPRODUCT(AI$2:AI612,$AH$2:$AH612)/SUM($AH$2:$AH612),0)</f>
        <v>0</v>
      </c>
      <c r="BD612" s="11">
        <f>IF($AG612,SUMPRODUCT(AJ$2:AJ612,$AH$2:$AH612)/SUM($AH$2:$AH612),0)</f>
        <v>0</v>
      </c>
      <c r="BE612" s="11">
        <f>IF($AG612,SUMPRODUCT(AK$2:AK612,$AH$2:$AH612)/SUM($AH$2:$AH612),0)</f>
        <v>0</v>
      </c>
      <c r="BF612" s="11">
        <f>IF($AG612,SUMPRODUCT(AL$2:AL612,$AH$2:$AH612)/SUM($AH$2:$AH612),0)</f>
        <v>0</v>
      </c>
      <c r="BG612" s="11">
        <f>IF($AG612,SUMPRODUCT(AM$2:AM612,$AH$2:$AH612)/SUM($AH$2:$AH612),0)</f>
        <v>0</v>
      </c>
      <c r="BH612" s="11">
        <f>IF($AG612,SUMPRODUCT(AN$2:AN612,$AH$2:$AH612)/SUM($AH$2:$AH612),0)</f>
        <v>0</v>
      </c>
      <c r="BI612" s="11">
        <f>IF($AG612,SUMPRODUCT(AO$2:AO612,$AH$2:$AH612)/SUM($AH$2:$AH612),0)</f>
        <v>0</v>
      </c>
      <c r="BJ612" s="11">
        <f>IF($AG612,SUMPRODUCT(AP$2:AP612,$AH$2:$AH612)/SUM($AH$2:$AH612),0)</f>
        <v>0</v>
      </c>
      <c r="BK612" s="11">
        <f>IF($AG612,SUMPRODUCT(AQ$2:AQ612,$AH$2:$AH612)/SUM($AH$2:$AH612),0)</f>
        <v>0</v>
      </c>
      <c r="BL612" s="11">
        <f>IF($AG612,SUMPRODUCT(AR$2:AR612,$AH$2:$AH612)/SUM($AH$2:$AH612),0)</f>
        <v>0</v>
      </c>
      <c r="BM612" s="11">
        <f>IF($AG612,SUMPRODUCT(AS$2:AS612,$AH$2:$AH612)/SUM($AH$2:$AH612),0)</f>
        <v>0</v>
      </c>
      <c r="BN612" s="11">
        <f>IF($AG612,SUMPRODUCT(AT$2:AT612,$AH$2:$AH612)/SUM($AH$2:$AH612),0)</f>
        <v>0</v>
      </c>
      <c r="BO612" s="11">
        <f>IF($AG612,SUMPRODUCT(AU$2:AU612,$AH$2:$AH612)/SUM($AH$2:$AH612),0)</f>
        <v>0</v>
      </c>
      <c r="BP612" s="11">
        <f>IF($AG612,SUMPRODUCT(AV$2:AV612,$AH$2:$AH612)/SUM($AH$2:$AH612),0)</f>
        <v>0</v>
      </c>
      <c r="BQ612" s="11">
        <f>IF($AG612,SUMPRODUCT(AW$2:AW612,$AH$2:$AH612)/SUM($AH$2:$AH612),0)</f>
        <v>0</v>
      </c>
      <c r="BR612" s="11">
        <f>IF($AG612,SUMPRODUCT(AX$2:AX612,$AH$2:$AH612)/SUM($AH$2:$AH612),0)</f>
        <v>0</v>
      </c>
      <c r="BS612" s="11">
        <f>IF($AG612,SUMPRODUCT(AY$2:AY612,$AH$2:$AH612)/SUM($AH$2:$AH612),0)</f>
        <v>0</v>
      </c>
      <c r="BT612" s="11">
        <f>IF($AG612,SUMPRODUCT(AZ$2:AZ612,$AH$2:$AH612)/SUM($AH$2:$AH612),0)</f>
        <v>0</v>
      </c>
      <c r="BU612" s="11">
        <f>IF($AG612,SUMPRODUCT(BA$2:BA612,$AH$2:$AH612)/SUM($AH$2:$AH612),0)</f>
        <v>0</v>
      </c>
      <c r="BV612" s="11"/>
      <c r="BW612" s="109" cm="1">
        <f t="array" ref="BW612">IF($AG612,SQRT(SUMPRODUCT($AH$2:$AH612, (AI$2:AI612-BC612)^2)/(SUM($AH$2:$AH612)-1)),0)</f>
        <v>0</v>
      </c>
      <c r="BX612" s="109" cm="1">
        <f t="array" ref="BX612">IF($AG612,SQRT(SUMPRODUCT($AH$2:$AH612, (AJ$2:AJ612-BD612)^2)/(SUM($AH$2:$AH612)-1)),0)</f>
        <v>0</v>
      </c>
      <c r="BY612" s="109" cm="1">
        <f t="array" ref="BY612">IF($AG612,SQRT(SUMPRODUCT($AH$2:$AH612, (AK$2:AK612-BE612)^2)/(SUM($AH$2:$AH612)-1)),0)</f>
        <v>0</v>
      </c>
      <c r="BZ612" s="109" cm="1">
        <f t="array" ref="BZ612">IF($AG612,SQRT(SUMPRODUCT($AH$2:$AH612, (AL$2:AL612-BF612)^2)/(SUM($AH$2:$AH612)-1)),0)</f>
        <v>0</v>
      </c>
      <c r="CA612" s="109" cm="1">
        <f t="array" ref="CA612">IF($AG612,SQRT(SUMPRODUCT($AH$2:$AH612, (AM$2:AM612-BG612)^2)/(SUM($AH$2:$AH612)-1)),0)</f>
        <v>0</v>
      </c>
      <c r="CB612" s="109" cm="1">
        <f t="array" ref="CB612">IF($AG612,SQRT(SUMPRODUCT($AH$2:$AH612, (AN$2:AN612-BH612)^2)/(SUM($AH$2:$AH612)-1)),0)</f>
        <v>0</v>
      </c>
      <c r="CC612" s="109" cm="1">
        <f t="array" ref="CC612">IF($AG612,SQRT(SUMPRODUCT($AH$2:$AH612, (AO$2:AO612-BI612)^2)/(SUM($AH$2:$AH612)-1)),0)</f>
        <v>0</v>
      </c>
      <c r="CD612" s="109" cm="1">
        <f t="array" ref="CD612">IF($AG612,SQRT(SUMPRODUCT($AH$2:$AH612, (AP$2:AP612-BJ612)^2)/(SUM($AH$2:$AH612)-1)),0)</f>
        <v>0</v>
      </c>
      <c r="CE612" s="109" cm="1">
        <f t="array" ref="CE612">IF($AG612,SQRT(SUMPRODUCT($AH$2:$AH612, (AQ$2:AQ612-BK612)^2)/(SUM($AH$2:$AH612)-1)),0)</f>
        <v>0</v>
      </c>
      <c r="CF612" s="109" cm="1">
        <f t="array" ref="CF612">IF($AG612,SQRT(SUMPRODUCT($AH$2:$AH612, (AR$2:AR612-BL612)^2)/(SUM($AH$2:$AH612)-1)),0)</f>
        <v>0</v>
      </c>
      <c r="CG612" s="109" cm="1">
        <f t="array" ref="CG612">IF($AG612,SQRT(SUMPRODUCT($AH$2:$AH612, (AS$2:AS612-BM612)^2)/(SUM($AH$2:$AH612)-1)),0)</f>
        <v>0</v>
      </c>
      <c r="CH612" s="109" cm="1">
        <f t="array" ref="CH612">IF($AG612,SQRT(SUMPRODUCT($AH$2:$AH612, (AT$2:AT612-BN612)^2)/(SUM($AH$2:$AH612)-1)),0)</f>
        <v>0</v>
      </c>
      <c r="CI612" s="109" cm="1">
        <f t="array" ref="CI612">IF($AG612,SQRT(SUMPRODUCT($AH$2:$AH612, (AU$2:AU612-BO612)^2)/(SUM($AH$2:$AH612)-1)),0)</f>
        <v>0</v>
      </c>
      <c r="CJ612" s="109" cm="1">
        <f t="array" ref="CJ612">IF($AG612,SQRT(SUMPRODUCT($AH$2:$AH612, (AV$2:AV612-BP612)^2)/(SUM($AH$2:$AH612)-1)),0)</f>
        <v>0</v>
      </c>
      <c r="CK612" s="109" cm="1">
        <f t="array" ref="CK612">IF($AG612,SQRT(SUMPRODUCT($AH$2:$AH612, (AW$2:AW612-BQ612)^2)/(SUM($AH$2:$AH612)-1)),0)</f>
        <v>0</v>
      </c>
      <c r="CL612" s="109" cm="1">
        <f t="array" ref="CL612">IF($AG612,SQRT(SUMPRODUCT($AH$2:$AH612, (AX$2:AX612-BR612)^2)/(SUM($AH$2:$AH612)-1)),0)</f>
        <v>0</v>
      </c>
      <c r="CM612" s="109" cm="1">
        <f t="array" ref="CM612">IF($AG612,SQRT(SUMPRODUCT($AH$2:$AH612, (AY$2:AY612-BS612)^2)/(SUM($AH$2:$AH612)-1)),0)</f>
        <v>0</v>
      </c>
      <c r="CN612" s="109" cm="1">
        <f t="array" ref="CN612">IF($AG612,SQRT(SUMPRODUCT($AH$2:$AH612, (AZ$2:AZ612-BT612)^2)/(SUM($AH$2:$AH612)-1)),0)</f>
        <v>0</v>
      </c>
      <c r="CO612" s="109" cm="1">
        <f t="array" ref="CO612">IF($AG612,SQRT(SUMPRODUCT($AH$2:$AH612, (BA$2:BA612-BU612)^2)/(SUM($AH$2:$AH612)-1)),0)</f>
        <v>0</v>
      </c>
    </row>
    <row r="613" spans="34:93" x14ac:dyDescent="0.25">
      <c r="AH613" s="99" t="str">
        <f t="shared" si="143"/>
        <v/>
      </c>
      <c r="AI613" s="11">
        <f t="shared" ca="1" si="154"/>
        <v>0</v>
      </c>
      <c r="AJ613" s="11">
        <f t="shared" ca="1" si="154"/>
        <v>0</v>
      </c>
      <c r="AK613" s="11">
        <f t="shared" ca="1" si="154"/>
        <v>0</v>
      </c>
      <c r="AL613" s="11">
        <f t="shared" ca="1" si="154"/>
        <v>0</v>
      </c>
      <c r="AM613" s="11">
        <f t="shared" ca="1" si="154"/>
        <v>0</v>
      </c>
      <c r="AN613" s="11">
        <f t="shared" ca="1" si="154"/>
        <v>0</v>
      </c>
      <c r="AO613" s="11">
        <f t="shared" ca="1" si="154"/>
        <v>0</v>
      </c>
      <c r="AP613" s="11">
        <f t="shared" ca="1" si="154"/>
        <v>0</v>
      </c>
      <c r="AQ613" s="11">
        <f t="shared" ca="1" si="154"/>
        <v>0</v>
      </c>
      <c r="AR613" s="11">
        <f t="shared" ca="1" si="154"/>
        <v>0</v>
      </c>
      <c r="AS613" s="11">
        <f t="shared" ca="1" si="155"/>
        <v>0</v>
      </c>
      <c r="AT613" s="11">
        <f t="shared" ca="1" si="155"/>
        <v>0</v>
      </c>
      <c r="AU613" s="11">
        <f t="shared" ca="1" si="155"/>
        <v>0</v>
      </c>
      <c r="AV613" s="11">
        <f t="shared" ca="1" si="155"/>
        <v>0</v>
      </c>
      <c r="AW613" s="11">
        <f t="shared" ca="1" si="155"/>
        <v>0</v>
      </c>
      <c r="AX613" s="11">
        <f t="shared" ca="1" si="155"/>
        <v>0</v>
      </c>
      <c r="AY613" s="11">
        <f t="shared" ca="1" si="155"/>
        <v>0</v>
      </c>
      <c r="AZ613" s="11">
        <f t="shared" ca="1" si="155"/>
        <v>0</v>
      </c>
      <c r="BA613" s="11">
        <f t="shared" ca="1" si="155"/>
        <v>0</v>
      </c>
      <c r="BB613" s="11"/>
      <c r="BC613" s="11">
        <f>IF($AG613,SUMPRODUCT(AI$2:AI613,$AH$2:$AH613)/SUM($AH$2:$AH613),0)</f>
        <v>0</v>
      </c>
      <c r="BD613" s="11">
        <f>IF($AG613,SUMPRODUCT(AJ$2:AJ613,$AH$2:$AH613)/SUM($AH$2:$AH613),0)</f>
        <v>0</v>
      </c>
      <c r="BE613" s="11">
        <f>IF($AG613,SUMPRODUCT(AK$2:AK613,$AH$2:$AH613)/SUM($AH$2:$AH613),0)</f>
        <v>0</v>
      </c>
      <c r="BF613" s="11">
        <f>IF($AG613,SUMPRODUCT(AL$2:AL613,$AH$2:$AH613)/SUM($AH$2:$AH613),0)</f>
        <v>0</v>
      </c>
      <c r="BG613" s="11">
        <f>IF($AG613,SUMPRODUCT(AM$2:AM613,$AH$2:$AH613)/SUM($AH$2:$AH613),0)</f>
        <v>0</v>
      </c>
      <c r="BH613" s="11">
        <f>IF($AG613,SUMPRODUCT(AN$2:AN613,$AH$2:$AH613)/SUM($AH$2:$AH613),0)</f>
        <v>0</v>
      </c>
      <c r="BI613" s="11">
        <f>IF($AG613,SUMPRODUCT(AO$2:AO613,$AH$2:$AH613)/SUM($AH$2:$AH613),0)</f>
        <v>0</v>
      </c>
      <c r="BJ613" s="11">
        <f>IF($AG613,SUMPRODUCT(AP$2:AP613,$AH$2:$AH613)/SUM($AH$2:$AH613),0)</f>
        <v>0</v>
      </c>
      <c r="BK613" s="11">
        <f>IF($AG613,SUMPRODUCT(AQ$2:AQ613,$AH$2:$AH613)/SUM($AH$2:$AH613),0)</f>
        <v>0</v>
      </c>
      <c r="BL613" s="11">
        <f>IF($AG613,SUMPRODUCT(AR$2:AR613,$AH$2:$AH613)/SUM($AH$2:$AH613),0)</f>
        <v>0</v>
      </c>
      <c r="BM613" s="11">
        <f>IF($AG613,SUMPRODUCT(AS$2:AS613,$AH$2:$AH613)/SUM($AH$2:$AH613),0)</f>
        <v>0</v>
      </c>
      <c r="BN613" s="11">
        <f>IF($AG613,SUMPRODUCT(AT$2:AT613,$AH$2:$AH613)/SUM($AH$2:$AH613),0)</f>
        <v>0</v>
      </c>
      <c r="BO613" s="11">
        <f>IF($AG613,SUMPRODUCT(AU$2:AU613,$AH$2:$AH613)/SUM($AH$2:$AH613),0)</f>
        <v>0</v>
      </c>
      <c r="BP613" s="11">
        <f>IF($AG613,SUMPRODUCT(AV$2:AV613,$AH$2:$AH613)/SUM($AH$2:$AH613),0)</f>
        <v>0</v>
      </c>
      <c r="BQ613" s="11">
        <f>IF($AG613,SUMPRODUCT(AW$2:AW613,$AH$2:$AH613)/SUM($AH$2:$AH613),0)</f>
        <v>0</v>
      </c>
      <c r="BR613" s="11">
        <f>IF($AG613,SUMPRODUCT(AX$2:AX613,$AH$2:$AH613)/SUM($AH$2:$AH613),0)</f>
        <v>0</v>
      </c>
      <c r="BS613" s="11">
        <f>IF($AG613,SUMPRODUCT(AY$2:AY613,$AH$2:$AH613)/SUM($AH$2:$AH613),0)</f>
        <v>0</v>
      </c>
      <c r="BT613" s="11">
        <f>IF($AG613,SUMPRODUCT(AZ$2:AZ613,$AH$2:$AH613)/SUM($AH$2:$AH613),0)</f>
        <v>0</v>
      </c>
      <c r="BU613" s="11">
        <f>IF($AG613,SUMPRODUCT(BA$2:BA613,$AH$2:$AH613)/SUM($AH$2:$AH613),0)</f>
        <v>0</v>
      </c>
      <c r="BV613" s="11"/>
      <c r="BW613" s="109" cm="1">
        <f t="array" ref="BW613">IF($AG613,SQRT(SUMPRODUCT($AH$2:$AH613, (AI$2:AI613-BC613)^2)/(SUM($AH$2:$AH613)-1)),0)</f>
        <v>0</v>
      </c>
      <c r="BX613" s="109" cm="1">
        <f t="array" ref="BX613">IF($AG613,SQRT(SUMPRODUCT($AH$2:$AH613, (AJ$2:AJ613-BD613)^2)/(SUM($AH$2:$AH613)-1)),0)</f>
        <v>0</v>
      </c>
      <c r="BY613" s="109" cm="1">
        <f t="array" ref="BY613">IF($AG613,SQRT(SUMPRODUCT($AH$2:$AH613, (AK$2:AK613-BE613)^2)/(SUM($AH$2:$AH613)-1)),0)</f>
        <v>0</v>
      </c>
      <c r="BZ613" s="109" cm="1">
        <f t="array" ref="BZ613">IF($AG613,SQRT(SUMPRODUCT($AH$2:$AH613, (AL$2:AL613-BF613)^2)/(SUM($AH$2:$AH613)-1)),0)</f>
        <v>0</v>
      </c>
      <c r="CA613" s="109" cm="1">
        <f t="array" ref="CA613">IF($AG613,SQRT(SUMPRODUCT($AH$2:$AH613, (AM$2:AM613-BG613)^2)/(SUM($AH$2:$AH613)-1)),0)</f>
        <v>0</v>
      </c>
      <c r="CB613" s="109" cm="1">
        <f t="array" ref="CB613">IF($AG613,SQRT(SUMPRODUCT($AH$2:$AH613, (AN$2:AN613-BH613)^2)/(SUM($AH$2:$AH613)-1)),0)</f>
        <v>0</v>
      </c>
      <c r="CC613" s="109" cm="1">
        <f t="array" ref="CC613">IF($AG613,SQRT(SUMPRODUCT($AH$2:$AH613, (AO$2:AO613-BI613)^2)/(SUM($AH$2:$AH613)-1)),0)</f>
        <v>0</v>
      </c>
      <c r="CD613" s="109" cm="1">
        <f t="array" ref="CD613">IF($AG613,SQRT(SUMPRODUCT($AH$2:$AH613, (AP$2:AP613-BJ613)^2)/(SUM($AH$2:$AH613)-1)),0)</f>
        <v>0</v>
      </c>
      <c r="CE613" s="109" cm="1">
        <f t="array" ref="CE613">IF($AG613,SQRT(SUMPRODUCT($AH$2:$AH613, (AQ$2:AQ613-BK613)^2)/(SUM($AH$2:$AH613)-1)),0)</f>
        <v>0</v>
      </c>
      <c r="CF613" s="109" cm="1">
        <f t="array" ref="CF613">IF($AG613,SQRT(SUMPRODUCT($AH$2:$AH613, (AR$2:AR613-BL613)^2)/(SUM($AH$2:$AH613)-1)),0)</f>
        <v>0</v>
      </c>
      <c r="CG613" s="109" cm="1">
        <f t="array" ref="CG613">IF($AG613,SQRT(SUMPRODUCT($AH$2:$AH613, (AS$2:AS613-BM613)^2)/(SUM($AH$2:$AH613)-1)),0)</f>
        <v>0</v>
      </c>
      <c r="CH613" s="109" cm="1">
        <f t="array" ref="CH613">IF($AG613,SQRT(SUMPRODUCT($AH$2:$AH613, (AT$2:AT613-BN613)^2)/(SUM($AH$2:$AH613)-1)),0)</f>
        <v>0</v>
      </c>
      <c r="CI613" s="109" cm="1">
        <f t="array" ref="CI613">IF($AG613,SQRT(SUMPRODUCT($AH$2:$AH613, (AU$2:AU613-BO613)^2)/(SUM($AH$2:$AH613)-1)),0)</f>
        <v>0</v>
      </c>
      <c r="CJ613" s="109" cm="1">
        <f t="array" ref="CJ613">IF($AG613,SQRT(SUMPRODUCT($AH$2:$AH613, (AV$2:AV613-BP613)^2)/(SUM($AH$2:$AH613)-1)),0)</f>
        <v>0</v>
      </c>
      <c r="CK613" s="109" cm="1">
        <f t="array" ref="CK613">IF($AG613,SQRT(SUMPRODUCT($AH$2:$AH613, (AW$2:AW613-BQ613)^2)/(SUM($AH$2:$AH613)-1)),0)</f>
        <v>0</v>
      </c>
      <c r="CL613" s="109" cm="1">
        <f t="array" ref="CL613">IF($AG613,SQRT(SUMPRODUCT($AH$2:$AH613, (AX$2:AX613-BR613)^2)/(SUM($AH$2:$AH613)-1)),0)</f>
        <v>0</v>
      </c>
      <c r="CM613" s="109" cm="1">
        <f t="array" ref="CM613">IF($AG613,SQRT(SUMPRODUCT($AH$2:$AH613, (AY$2:AY613-BS613)^2)/(SUM($AH$2:$AH613)-1)),0)</f>
        <v>0</v>
      </c>
      <c r="CN613" s="109" cm="1">
        <f t="array" ref="CN613">IF($AG613,SQRT(SUMPRODUCT($AH$2:$AH613, (AZ$2:AZ613-BT613)^2)/(SUM($AH$2:$AH613)-1)),0)</f>
        <v>0</v>
      </c>
      <c r="CO613" s="109" cm="1">
        <f t="array" ref="CO613">IF($AG613,SQRT(SUMPRODUCT($AH$2:$AH613, (BA$2:BA613-BU613)^2)/(SUM($AH$2:$AH613)-1)),0)</f>
        <v>0</v>
      </c>
    </row>
    <row r="614" spans="34:93" x14ac:dyDescent="0.25">
      <c r="AH614" s="99" t="str">
        <f t="shared" si="143"/>
        <v/>
      </c>
      <c r="AI614" s="11">
        <f t="shared" ca="1" si="154"/>
        <v>0</v>
      </c>
      <c r="AJ614" s="11">
        <f t="shared" ca="1" si="154"/>
        <v>0</v>
      </c>
      <c r="AK614" s="11">
        <f t="shared" ca="1" si="154"/>
        <v>0</v>
      </c>
      <c r="AL614" s="11">
        <f t="shared" ca="1" si="154"/>
        <v>0</v>
      </c>
      <c r="AM614" s="11">
        <f t="shared" ca="1" si="154"/>
        <v>0</v>
      </c>
      <c r="AN614" s="11">
        <f t="shared" ca="1" si="154"/>
        <v>0</v>
      </c>
      <c r="AO614" s="11">
        <f t="shared" ca="1" si="154"/>
        <v>0</v>
      </c>
      <c r="AP614" s="11">
        <f t="shared" ca="1" si="154"/>
        <v>0</v>
      </c>
      <c r="AQ614" s="11">
        <f t="shared" ca="1" si="154"/>
        <v>0</v>
      </c>
      <c r="AR614" s="11">
        <f t="shared" ca="1" si="154"/>
        <v>0</v>
      </c>
      <c r="AS614" s="11">
        <f t="shared" ca="1" si="155"/>
        <v>0</v>
      </c>
      <c r="AT614" s="11">
        <f t="shared" ca="1" si="155"/>
        <v>0</v>
      </c>
      <c r="AU614" s="11">
        <f t="shared" ca="1" si="155"/>
        <v>0</v>
      </c>
      <c r="AV614" s="11">
        <f t="shared" ca="1" si="155"/>
        <v>0</v>
      </c>
      <c r="AW614" s="11">
        <f t="shared" ca="1" si="155"/>
        <v>0</v>
      </c>
      <c r="AX614" s="11">
        <f t="shared" ca="1" si="155"/>
        <v>0</v>
      </c>
      <c r="AY614" s="11">
        <f t="shared" ca="1" si="155"/>
        <v>0</v>
      </c>
      <c r="AZ614" s="11">
        <f t="shared" ca="1" si="155"/>
        <v>0</v>
      </c>
      <c r="BA614" s="11">
        <f t="shared" ca="1" si="155"/>
        <v>0</v>
      </c>
      <c r="BB614" s="11"/>
      <c r="BC614" s="11">
        <f>IF($AG614,SUMPRODUCT(AI$2:AI614,$AH$2:$AH614)/SUM($AH$2:$AH614),0)</f>
        <v>0</v>
      </c>
      <c r="BD614" s="11">
        <f>IF($AG614,SUMPRODUCT(AJ$2:AJ614,$AH$2:$AH614)/SUM($AH$2:$AH614),0)</f>
        <v>0</v>
      </c>
      <c r="BE614" s="11">
        <f>IF($AG614,SUMPRODUCT(AK$2:AK614,$AH$2:$AH614)/SUM($AH$2:$AH614),0)</f>
        <v>0</v>
      </c>
      <c r="BF614" s="11">
        <f>IF($AG614,SUMPRODUCT(AL$2:AL614,$AH$2:$AH614)/SUM($AH$2:$AH614),0)</f>
        <v>0</v>
      </c>
      <c r="BG614" s="11">
        <f>IF($AG614,SUMPRODUCT(AM$2:AM614,$AH$2:$AH614)/SUM($AH$2:$AH614),0)</f>
        <v>0</v>
      </c>
      <c r="BH614" s="11">
        <f>IF($AG614,SUMPRODUCT(AN$2:AN614,$AH$2:$AH614)/SUM($AH$2:$AH614),0)</f>
        <v>0</v>
      </c>
      <c r="BI614" s="11">
        <f>IF($AG614,SUMPRODUCT(AO$2:AO614,$AH$2:$AH614)/SUM($AH$2:$AH614),0)</f>
        <v>0</v>
      </c>
      <c r="BJ614" s="11">
        <f>IF($AG614,SUMPRODUCT(AP$2:AP614,$AH$2:$AH614)/SUM($AH$2:$AH614),0)</f>
        <v>0</v>
      </c>
      <c r="BK614" s="11">
        <f>IF($AG614,SUMPRODUCT(AQ$2:AQ614,$AH$2:$AH614)/SUM($AH$2:$AH614),0)</f>
        <v>0</v>
      </c>
      <c r="BL614" s="11">
        <f>IF($AG614,SUMPRODUCT(AR$2:AR614,$AH$2:$AH614)/SUM($AH$2:$AH614),0)</f>
        <v>0</v>
      </c>
      <c r="BM614" s="11">
        <f>IF($AG614,SUMPRODUCT(AS$2:AS614,$AH$2:$AH614)/SUM($AH$2:$AH614),0)</f>
        <v>0</v>
      </c>
      <c r="BN614" s="11">
        <f>IF($AG614,SUMPRODUCT(AT$2:AT614,$AH$2:$AH614)/SUM($AH$2:$AH614),0)</f>
        <v>0</v>
      </c>
      <c r="BO614" s="11">
        <f>IF($AG614,SUMPRODUCT(AU$2:AU614,$AH$2:$AH614)/SUM($AH$2:$AH614),0)</f>
        <v>0</v>
      </c>
      <c r="BP614" s="11">
        <f>IF($AG614,SUMPRODUCT(AV$2:AV614,$AH$2:$AH614)/SUM($AH$2:$AH614),0)</f>
        <v>0</v>
      </c>
      <c r="BQ614" s="11">
        <f>IF($AG614,SUMPRODUCT(AW$2:AW614,$AH$2:$AH614)/SUM($AH$2:$AH614),0)</f>
        <v>0</v>
      </c>
      <c r="BR614" s="11">
        <f>IF($AG614,SUMPRODUCT(AX$2:AX614,$AH$2:$AH614)/SUM($AH$2:$AH614),0)</f>
        <v>0</v>
      </c>
      <c r="BS614" s="11">
        <f>IF($AG614,SUMPRODUCT(AY$2:AY614,$AH$2:$AH614)/SUM($AH$2:$AH614),0)</f>
        <v>0</v>
      </c>
      <c r="BT614" s="11">
        <f>IF($AG614,SUMPRODUCT(AZ$2:AZ614,$AH$2:$AH614)/SUM($AH$2:$AH614),0)</f>
        <v>0</v>
      </c>
      <c r="BU614" s="11">
        <f>IF($AG614,SUMPRODUCT(BA$2:BA614,$AH$2:$AH614)/SUM($AH$2:$AH614),0)</f>
        <v>0</v>
      </c>
      <c r="BV614" s="11"/>
      <c r="BW614" s="109" cm="1">
        <f t="array" ref="BW614">IF($AG614,SQRT(SUMPRODUCT($AH$2:$AH614, (AI$2:AI614-BC614)^2)/(SUM($AH$2:$AH614)-1)),0)</f>
        <v>0</v>
      </c>
      <c r="BX614" s="109" cm="1">
        <f t="array" ref="BX614">IF($AG614,SQRT(SUMPRODUCT($AH$2:$AH614, (AJ$2:AJ614-BD614)^2)/(SUM($AH$2:$AH614)-1)),0)</f>
        <v>0</v>
      </c>
      <c r="BY614" s="109" cm="1">
        <f t="array" ref="BY614">IF($AG614,SQRT(SUMPRODUCT($AH$2:$AH614, (AK$2:AK614-BE614)^2)/(SUM($AH$2:$AH614)-1)),0)</f>
        <v>0</v>
      </c>
      <c r="BZ614" s="109" cm="1">
        <f t="array" ref="BZ614">IF($AG614,SQRT(SUMPRODUCT($AH$2:$AH614, (AL$2:AL614-BF614)^2)/(SUM($AH$2:$AH614)-1)),0)</f>
        <v>0</v>
      </c>
      <c r="CA614" s="109" cm="1">
        <f t="array" ref="CA614">IF($AG614,SQRT(SUMPRODUCT($AH$2:$AH614, (AM$2:AM614-BG614)^2)/(SUM($AH$2:$AH614)-1)),0)</f>
        <v>0</v>
      </c>
      <c r="CB614" s="109" cm="1">
        <f t="array" ref="CB614">IF($AG614,SQRT(SUMPRODUCT($AH$2:$AH614, (AN$2:AN614-BH614)^2)/(SUM($AH$2:$AH614)-1)),0)</f>
        <v>0</v>
      </c>
      <c r="CC614" s="109" cm="1">
        <f t="array" ref="CC614">IF($AG614,SQRT(SUMPRODUCT($AH$2:$AH614, (AO$2:AO614-BI614)^2)/(SUM($AH$2:$AH614)-1)),0)</f>
        <v>0</v>
      </c>
      <c r="CD614" s="109" cm="1">
        <f t="array" ref="CD614">IF($AG614,SQRT(SUMPRODUCT($AH$2:$AH614, (AP$2:AP614-BJ614)^2)/(SUM($AH$2:$AH614)-1)),0)</f>
        <v>0</v>
      </c>
      <c r="CE614" s="109" cm="1">
        <f t="array" ref="CE614">IF($AG614,SQRT(SUMPRODUCT($AH$2:$AH614, (AQ$2:AQ614-BK614)^2)/(SUM($AH$2:$AH614)-1)),0)</f>
        <v>0</v>
      </c>
      <c r="CF614" s="109" cm="1">
        <f t="array" ref="CF614">IF($AG614,SQRT(SUMPRODUCT($AH$2:$AH614, (AR$2:AR614-BL614)^2)/(SUM($AH$2:$AH614)-1)),0)</f>
        <v>0</v>
      </c>
      <c r="CG614" s="109" cm="1">
        <f t="array" ref="CG614">IF($AG614,SQRT(SUMPRODUCT($AH$2:$AH614, (AS$2:AS614-BM614)^2)/(SUM($AH$2:$AH614)-1)),0)</f>
        <v>0</v>
      </c>
      <c r="CH614" s="109" cm="1">
        <f t="array" ref="CH614">IF($AG614,SQRT(SUMPRODUCT($AH$2:$AH614, (AT$2:AT614-BN614)^2)/(SUM($AH$2:$AH614)-1)),0)</f>
        <v>0</v>
      </c>
      <c r="CI614" s="109" cm="1">
        <f t="array" ref="CI614">IF($AG614,SQRT(SUMPRODUCT($AH$2:$AH614, (AU$2:AU614-BO614)^2)/(SUM($AH$2:$AH614)-1)),0)</f>
        <v>0</v>
      </c>
      <c r="CJ614" s="109" cm="1">
        <f t="array" ref="CJ614">IF($AG614,SQRT(SUMPRODUCT($AH$2:$AH614, (AV$2:AV614-BP614)^2)/(SUM($AH$2:$AH614)-1)),0)</f>
        <v>0</v>
      </c>
      <c r="CK614" s="109" cm="1">
        <f t="array" ref="CK614">IF($AG614,SQRT(SUMPRODUCT($AH$2:$AH614, (AW$2:AW614-BQ614)^2)/(SUM($AH$2:$AH614)-1)),0)</f>
        <v>0</v>
      </c>
      <c r="CL614" s="109" cm="1">
        <f t="array" ref="CL614">IF($AG614,SQRT(SUMPRODUCT($AH$2:$AH614, (AX$2:AX614-BR614)^2)/(SUM($AH$2:$AH614)-1)),0)</f>
        <v>0</v>
      </c>
      <c r="CM614" s="109" cm="1">
        <f t="array" ref="CM614">IF($AG614,SQRT(SUMPRODUCT($AH$2:$AH614, (AY$2:AY614-BS614)^2)/(SUM($AH$2:$AH614)-1)),0)</f>
        <v>0</v>
      </c>
      <c r="CN614" s="109" cm="1">
        <f t="array" ref="CN614">IF($AG614,SQRT(SUMPRODUCT($AH$2:$AH614, (AZ$2:AZ614-BT614)^2)/(SUM($AH$2:$AH614)-1)),0)</f>
        <v>0</v>
      </c>
      <c r="CO614" s="109" cm="1">
        <f t="array" ref="CO614">IF($AG614,SQRT(SUMPRODUCT($AH$2:$AH614, (BA$2:BA614-BU614)^2)/(SUM($AH$2:$AH614)-1)),0)</f>
        <v>0</v>
      </c>
    </row>
    <row r="615" spans="34:93" x14ac:dyDescent="0.25">
      <c r="AH615" s="99" t="str">
        <f t="shared" si="143"/>
        <v/>
      </c>
      <c r="AI615" s="11">
        <f t="shared" ca="1" si="154"/>
        <v>0</v>
      </c>
      <c r="AJ615" s="11">
        <f t="shared" ca="1" si="154"/>
        <v>0</v>
      </c>
      <c r="AK615" s="11">
        <f t="shared" ca="1" si="154"/>
        <v>0</v>
      </c>
      <c r="AL615" s="11">
        <f t="shared" ca="1" si="154"/>
        <v>0</v>
      </c>
      <c r="AM615" s="11">
        <f t="shared" ca="1" si="154"/>
        <v>0</v>
      </c>
      <c r="AN615" s="11">
        <f t="shared" ca="1" si="154"/>
        <v>0</v>
      </c>
      <c r="AO615" s="11">
        <f t="shared" ca="1" si="154"/>
        <v>0</v>
      </c>
      <c r="AP615" s="11">
        <f t="shared" ca="1" si="154"/>
        <v>0</v>
      </c>
      <c r="AQ615" s="11">
        <f t="shared" ca="1" si="154"/>
        <v>0</v>
      </c>
      <c r="AR615" s="11">
        <f t="shared" ca="1" si="154"/>
        <v>0</v>
      </c>
      <c r="AS615" s="11">
        <f t="shared" ca="1" si="155"/>
        <v>0</v>
      </c>
      <c r="AT615" s="11">
        <f t="shared" ca="1" si="155"/>
        <v>0</v>
      </c>
      <c r="AU615" s="11">
        <f t="shared" ca="1" si="155"/>
        <v>0</v>
      </c>
      <c r="AV615" s="11">
        <f t="shared" ca="1" si="155"/>
        <v>0</v>
      </c>
      <c r="AW615" s="11">
        <f t="shared" ca="1" si="155"/>
        <v>0</v>
      </c>
      <c r="AX615" s="11">
        <f t="shared" ca="1" si="155"/>
        <v>0</v>
      </c>
      <c r="AY615" s="11">
        <f t="shared" ca="1" si="155"/>
        <v>0</v>
      </c>
      <c r="AZ615" s="11">
        <f t="shared" ca="1" si="155"/>
        <v>0</v>
      </c>
      <c r="BA615" s="11">
        <f t="shared" ca="1" si="155"/>
        <v>0</v>
      </c>
      <c r="BB615" s="11"/>
      <c r="BC615" s="11">
        <f>IF($AG615,SUMPRODUCT(AI$2:AI615,$AH$2:$AH615)/SUM($AH$2:$AH615),0)</f>
        <v>0</v>
      </c>
      <c r="BD615" s="11">
        <f>IF($AG615,SUMPRODUCT(AJ$2:AJ615,$AH$2:$AH615)/SUM($AH$2:$AH615),0)</f>
        <v>0</v>
      </c>
      <c r="BE615" s="11">
        <f>IF($AG615,SUMPRODUCT(AK$2:AK615,$AH$2:$AH615)/SUM($AH$2:$AH615),0)</f>
        <v>0</v>
      </c>
      <c r="BF615" s="11">
        <f>IF($AG615,SUMPRODUCT(AL$2:AL615,$AH$2:$AH615)/SUM($AH$2:$AH615),0)</f>
        <v>0</v>
      </c>
      <c r="BG615" s="11">
        <f>IF($AG615,SUMPRODUCT(AM$2:AM615,$AH$2:$AH615)/SUM($AH$2:$AH615),0)</f>
        <v>0</v>
      </c>
      <c r="BH615" s="11">
        <f>IF($AG615,SUMPRODUCT(AN$2:AN615,$AH$2:$AH615)/SUM($AH$2:$AH615),0)</f>
        <v>0</v>
      </c>
      <c r="BI615" s="11">
        <f>IF($AG615,SUMPRODUCT(AO$2:AO615,$AH$2:$AH615)/SUM($AH$2:$AH615),0)</f>
        <v>0</v>
      </c>
      <c r="BJ615" s="11">
        <f>IF($AG615,SUMPRODUCT(AP$2:AP615,$AH$2:$AH615)/SUM($AH$2:$AH615),0)</f>
        <v>0</v>
      </c>
      <c r="BK615" s="11">
        <f>IF($AG615,SUMPRODUCT(AQ$2:AQ615,$AH$2:$AH615)/SUM($AH$2:$AH615),0)</f>
        <v>0</v>
      </c>
      <c r="BL615" s="11">
        <f>IF($AG615,SUMPRODUCT(AR$2:AR615,$AH$2:$AH615)/SUM($AH$2:$AH615),0)</f>
        <v>0</v>
      </c>
      <c r="BM615" s="11">
        <f>IF($AG615,SUMPRODUCT(AS$2:AS615,$AH$2:$AH615)/SUM($AH$2:$AH615),0)</f>
        <v>0</v>
      </c>
      <c r="BN615" s="11">
        <f>IF($AG615,SUMPRODUCT(AT$2:AT615,$AH$2:$AH615)/SUM($AH$2:$AH615),0)</f>
        <v>0</v>
      </c>
      <c r="BO615" s="11">
        <f>IF($AG615,SUMPRODUCT(AU$2:AU615,$AH$2:$AH615)/SUM($AH$2:$AH615),0)</f>
        <v>0</v>
      </c>
      <c r="BP615" s="11">
        <f>IF($AG615,SUMPRODUCT(AV$2:AV615,$AH$2:$AH615)/SUM($AH$2:$AH615),0)</f>
        <v>0</v>
      </c>
      <c r="BQ615" s="11">
        <f>IF($AG615,SUMPRODUCT(AW$2:AW615,$AH$2:$AH615)/SUM($AH$2:$AH615),0)</f>
        <v>0</v>
      </c>
      <c r="BR615" s="11">
        <f>IF($AG615,SUMPRODUCT(AX$2:AX615,$AH$2:$AH615)/SUM($AH$2:$AH615),0)</f>
        <v>0</v>
      </c>
      <c r="BS615" s="11">
        <f>IF($AG615,SUMPRODUCT(AY$2:AY615,$AH$2:$AH615)/SUM($AH$2:$AH615),0)</f>
        <v>0</v>
      </c>
      <c r="BT615" s="11">
        <f>IF($AG615,SUMPRODUCT(AZ$2:AZ615,$AH$2:$AH615)/SUM($AH$2:$AH615),0)</f>
        <v>0</v>
      </c>
      <c r="BU615" s="11">
        <f>IF($AG615,SUMPRODUCT(BA$2:BA615,$AH$2:$AH615)/SUM($AH$2:$AH615),0)</f>
        <v>0</v>
      </c>
      <c r="BV615" s="11"/>
      <c r="BW615" s="109" cm="1">
        <f t="array" ref="BW615">IF($AG615,SQRT(SUMPRODUCT($AH$2:$AH615, (AI$2:AI615-BC615)^2)/(SUM($AH$2:$AH615)-1)),0)</f>
        <v>0</v>
      </c>
      <c r="BX615" s="109" cm="1">
        <f t="array" ref="BX615">IF($AG615,SQRT(SUMPRODUCT($AH$2:$AH615, (AJ$2:AJ615-BD615)^2)/(SUM($AH$2:$AH615)-1)),0)</f>
        <v>0</v>
      </c>
      <c r="BY615" s="109" cm="1">
        <f t="array" ref="BY615">IF($AG615,SQRT(SUMPRODUCT($AH$2:$AH615, (AK$2:AK615-BE615)^2)/(SUM($AH$2:$AH615)-1)),0)</f>
        <v>0</v>
      </c>
      <c r="BZ615" s="109" cm="1">
        <f t="array" ref="BZ615">IF($AG615,SQRT(SUMPRODUCT($AH$2:$AH615, (AL$2:AL615-BF615)^2)/(SUM($AH$2:$AH615)-1)),0)</f>
        <v>0</v>
      </c>
      <c r="CA615" s="109" cm="1">
        <f t="array" ref="CA615">IF($AG615,SQRT(SUMPRODUCT($AH$2:$AH615, (AM$2:AM615-BG615)^2)/(SUM($AH$2:$AH615)-1)),0)</f>
        <v>0</v>
      </c>
      <c r="CB615" s="109" cm="1">
        <f t="array" ref="CB615">IF($AG615,SQRT(SUMPRODUCT($AH$2:$AH615, (AN$2:AN615-BH615)^2)/(SUM($AH$2:$AH615)-1)),0)</f>
        <v>0</v>
      </c>
      <c r="CC615" s="109" cm="1">
        <f t="array" ref="CC615">IF($AG615,SQRT(SUMPRODUCT($AH$2:$AH615, (AO$2:AO615-BI615)^2)/(SUM($AH$2:$AH615)-1)),0)</f>
        <v>0</v>
      </c>
      <c r="CD615" s="109" cm="1">
        <f t="array" ref="CD615">IF($AG615,SQRT(SUMPRODUCT($AH$2:$AH615, (AP$2:AP615-BJ615)^2)/(SUM($AH$2:$AH615)-1)),0)</f>
        <v>0</v>
      </c>
      <c r="CE615" s="109" cm="1">
        <f t="array" ref="CE615">IF($AG615,SQRT(SUMPRODUCT($AH$2:$AH615, (AQ$2:AQ615-BK615)^2)/(SUM($AH$2:$AH615)-1)),0)</f>
        <v>0</v>
      </c>
      <c r="CF615" s="109" cm="1">
        <f t="array" ref="CF615">IF($AG615,SQRT(SUMPRODUCT($AH$2:$AH615, (AR$2:AR615-BL615)^2)/(SUM($AH$2:$AH615)-1)),0)</f>
        <v>0</v>
      </c>
      <c r="CG615" s="109" cm="1">
        <f t="array" ref="CG615">IF($AG615,SQRT(SUMPRODUCT($AH$2:$AH615, (AS$2:AS615-BM615)^2)/(SUM($AH$2:$AH615)-1)),0)</f>
        <v>0</v>
      </c>
      <c r="CH615" s="109" cm="1">
        <f t="array" ref="CH615">IF($AG615,SQRT(SUMPRODUCT($AH$2:$AH615, (AT$2:AT615-BN615)^2)/(SUM($AH$2:$AH615)-1)),0)</f>
        <v>0</v>
      </c>
      <c r="CI615" s="109" cm="1">
        <f t="array" ref="CI615">IF($AG615,SQRT(SUMPRODUCT($AH$2:$AH615, (AU$2:AU615-BO615)^2)/(SUM($AH$2:$AH615)-1)),0)</f>
        <v>0</v>
      </c>
      <c r="CJ615" s="109" cm="1">
        <f t="array" ref="CJ615">IF($AG615,SQRT(SUMPRODUCT($AH$2:$AH615, (AV$2:AV615-BP615)^2)/(SUM($AH$2:$AH615)-1)),0)</f>
        <v>0</v>
      </c>
      <c r="CK615" s="109" cm="1">
        <f t="array" ref="CK615">IF($AG615,SQRT(SUMPRODUCT($AH$2:$AH615, (AW$2:AW615-BQ615)^2)/(SUM($AH$2:$AH615)-1)),0)</f>
        <v>0</v>
      </c>
      <c r="CL615" s="109" cm="1">
        <f t="array" ref="CL615">IF($AG615,SQRT(SUMPRODUCT($AH$2:$AH615, (AX$2:AX615-BR615)^2)/(SUM($AH$2:$AH615)-1)),0)</f>
        <v>0</v>
      </c>
      <c r="CM615" s="109" cm="1">
        <f t="array" ref="CM615">IF($AG615,SQRT(SUMPRODUCT($AH$2:$AH615, (AY$2:AY615-BS615)^2)/(SUM($AH$2:$AH615)-1)),0)</f>
        <v>0</v>
      </c>
      <c r="CN615" s="109" cm="1">
        <f t="array" ref="CN615">IF($AG615,SQRT(SUMPRODUCT($AH$2:$AH615, (AZ$2:AZ615-BT615)^2)/(SUM($AH$2:$AH615)-1)),0)</f>
        <v>0</v>
      </c>
      <c r="CO615" s="109" cm="1">
        <f t="array" ref="CO615">IF($AG615,SQRT(SUMPRODUCT($AH$2:$AH615, (BA$2:BA615-BU615)^2)/(SUM($AH$2:$AH615)-1)),0)</f>
        <v>0</v>
      </c>
    </row>
    <row r="616" spans="34:93" x14ac:dyDescent="0.25">
      <c r="AH616" s="99" t="str">
        <f t="shared" si="143"/>
        <v/>
      </c>
      <c r="AI616" s="11">
        <f t="shared" ca="1" si="154"/>
        <v>0</v>
      </c>
      <c r="AJ616" s="11">
        <f t="shared" ca="1" si="154"/>
        <v>0</v>
      </c>
      <c r="AK616" s="11">
        <f t="shared" ca="1" si="154"/>
        <v>0</v>
      </c>
      <c r="AL616" s="11">
        <f t="shared" ca="1" si="154"/>
        <v>0</v>
      </c>
      <c r="AM616" s="11">
        <f t="shared" ca="1" si="154"/>
        <v>0</v>
      </c>
      <c r="AN616" s="11">
        <f t="shared" ca="1" si="154"/>
        <v>0</v>
      </c>
      <c r="AO616" s="11">
        <f t="shared" ca="1" si="154"/>
        <v>0</v>
      </c>
      <c r="AP616" s="11">
        <f t="shared" ca="1" si="154"/>
        <v>0</v>
      </c>
      <c r="AQ616" s="11">
        <f t="shared" ca="1" si="154"/>
        <v>0</v>
      </c>
      <c r="AR616" s="11">
        <f t="shared" ca="1" si="154"/>
        <v>0</v>
      </c>
      <c r="AS616" s="11">
        <f t="shared" ca="1" si="155"/>
        <v>0</v>
      </c>
      <c r="AT616" s="11">
        <f t="shared" ca="1" si="155"/>
        <v>0</v>
      </c>
      <c r="AU616" s="11">
        <f t="shared" ca="1" si="155"/>
        <v>0</v>
      </c>
      <c r="AV616" s="11">
        <f t="shared" ca="1" si="155"/>
        <v>0</v>
      </c>
      <c r="AW616" s="11">
        <f t="shared" ca="1" si="155"/>
        <v>0</v>
      </c>
      <c r="AX616" s="11">
        <f t="shared" ca="1" si="155"/>
        <v>0</v>
      </c>
      <c r="AY616" s="11">
        <f t="shared" ca="1" si="155"/>
        <v>0</v>
      </c>
      <c r="AZ616" s="11">
        <f t="shared" ca="1" si="155"/>
        <v>0</v>
      </c>
      <c r="BA616" s="11">
        <f t="shared" ca="1" si="155"/>
        <v>0</v>
      </c>
      <c r="BB616" s="11"/>
      <c r="BC616" s="11">
        <f>IF($AG616,SUMPRODUCT(AI$2:AI616,$AH$2:$AH616)/SUM($AH$2:$AH616),0)</f>
        <v>0</v>
      </c>
      <c r="BD616" s="11">
        <f>IF($AG616,SUMPRODUCT(AJ$2:AJ616,$AH$2:$AH616)/SUM($AH$2:$AH616),0)</f>
        <v>0</v>
      </c>
      <c r="BE616" s="11">
        <f>IF($AG616,SUMPRODUCT(AK$2:AK616,$AH$2:$AH616)/SUM($AH$2:$AH616),0)</f>
        <v>0</v>
      </c>
      <c r="BF616" s="11">
        <f>IF($AG616,SUMPRODUCT(AL$2:AL616,$AH$2:$AH616)/SUM($AH$2:$AH616),0)</f>
        <v>0</v>
      </c>
      <c r="BG616" s="11">
        <f>IF($AG616,SUMPRODUCT(AM$2:AM616,$AH$2:$AH616)/SUM($AH$2:$AH616),0)</f>
        <v>0</v>
      </c>
      <c r="BH616" s="11">
        <f>IF($AG616,SUMPRODUCT(AN$2:AN616,$AH$2:$AH616)/SUM($AH$2:$AH616),0)</f>
        <v>0</v>
      </c>
      <c r="BI616" s="11">
        <f>IF($AG616,SUMPRODUCT(AO$2:AO616,$AH$2:$AH616)/SUM($AH$2:$AH616),0)</f>
        <v>0</v>
      </c>
      <c r="BJ616" s="11">
        <f>IF($AG616,SUMPRODUCT(AP$2:AP616,$AH$2:$AH616)/SUM($AH$2:$AH616),0)</f>
        <v>0</v>
      </c>
      <c r="BK616" s="11">
        <f>IF($AG616,SUMPRODUCT(AQ$2:AQ616,$AH$2:$AH616)/SUM($AH$2:$AH616),0)</f>
        <v>0</v>
      </c>
      <c r="BL616" s="11">
        <f>IF($AG616,SUMPRODUCT(AR$2:AR616,$AH$2:$AH616)/SUM($AH$2:$AH616),0)</f>
        <v>0</v>
      </c>
      <c r="BM616" s="11">
        <f>IF($AG616,SUMPRODUCT(AS$2:AS616,$AH$2:$AH616)/SUM($AH$2:$AH616),0)</f>
        <v>0</v>
      </c>
      <c r="BN616" s="11">
        <f>IF($AG616,SUMPRODUCT(AT$2:AT616,$AH$2:$AH616)/SUM($AH$2:$AH616),0)</f>
        <v>0</v>
      </c>
      <c r="BO616" s="11">
        <f>IF($AG616,SUMPRODUCT(AU$2:AU616,$AH$2:$AH616)/SUM($AH$2:$AH616),0)</f>
        <v>0</v>
      </c>
      <c r="BP616" s="11">
        <f>IF($AG616,SUMPRODUCT(AV$2:AV616,$AH$2:$AH616)/SUM($AH$2:$AH616),0)</f>
        <v>0</v>
      </c>
      <c r="BQ616" s="11">
        <f>IF($AG616,SUMPRODUCT(AW$2:AW616,$AH$2:$AH616)/SUM($AH$2:$AH616),0)</f>
        <v>0</v>
      </c>
      <c r="BR616" s="11">
        <f>IF($AG616,SUMPRODUCT(AX$2:AX616,$AH$2:$AH616)/SUM($AH$2:$AH616),0)</f>
        <v>0</v>
      </c>
      <c r="BS616" s="11">
        <f>IF($AG616,SUMPRODUCT(AY$2:AY616,$AH$2:$AH616)/SUM($AH$2:$AH616),0)</f>
        <v>0</v>
      </c>
      <c r="BT616" s="11">
        <f>IF($AG616,SUMPRODUCT(AZ$2:AZ616,$AH$2:$AH616)/SUM($AH$2:$AH616),0)</f>
        <v>0</v>
      </c>
      <c r="BU616" s="11">
        <f>IF($AG616,SUMPRODUCT(BA$2:BA616,$AH$2:$AH616)/SUM($AH$2:$AH616),0)</f>
        <v>0</v>
      </c>
      <c r="BV616" s="11"/>
      <c r="BW616" s="109" cm="1">
        <f t="array" ref="BW616">IF($AG616,SQRT(SUMPRODUCT($AH$2:$AH616, (AI$2:AI616-BC616)^2)/(SUM($AH$2:$AH616)-1)),0)</f>
        <v>0</v>
      </c>
      <c r="BX616" s="109" cm="1">
        <f t="array" ref="BX616">IF($AG616,SQRT(SUMPRODUCT($AH$2:$AH616, (AJ$2:AJ616-BD616)^2)/(SUM($AH$2:$AH616)-1)),0)</f>
        <v>0</v>
      </c>
      <c r="BY616" s="109" cm="1">
        <f t="array" ref="BY616">IF($AG616,SQRT(SUMPRODUCT($AH$2:$AH616, (AK$2:AK616-BE616)^2)/(SUM($AH$2:$AH616)-1)),0)</f>
        <v>0</v>
      </c>
      <c r="BZ616" s="109" cm="1">
        <f t="array" ref="BZ616">IF($AG616,SQRT(SUMPRODUCT($AH$2:$AH616, (AL$2:AL616-BF616)^2)/(SUM($AH$2:$AH616)-1)),0)</f>
        <v>0</v>
      </c>
      <c r="CA616" s="109" cm="1">
        <f t="array" ref="CA616">IF($AG616,SQRT(SUMPRODUCT($AH$2:$AH616, (AM$2:AM616-BG616)^2)/(SUM($AH$2:$AH616)-1)),0)</f>
        <v>0</v>
      </c>
      <c r="CB616" s="109" cm="1">
        <f t="array" ref="CB616">IF($AG616,SQRT(SUMPRODUCT($AH$2:$AH616, (AN$2:AN616-BH616)^2)/(SUM($AH$2:$AH616)-1)),0)</f>
        <v>0</v>
      </c>
      <c r="CC616" s="109" cm="1">
        <f t="array" ref="CC616">IF($AG616,SQRT(SUMPRODUCT($AH$2:$AH616, (AO$2:AO616-BI616)^2)/(SUM($AH$2:$AH616)-1)),0)</f>
        <v>0</v>
      </c>
      <c r="CD616" s="109" cm="1">
        <f t="array" ref="CD616">IF($AG616,SQRT(SUMPRODUCT($AH$2:$AH616, (AP$2:AP616-BJ616)^2)/(SUM($AH$2:$AH616)-1)),0)</f>
        <v>0</v>
      </c>
      <c r="CE616" s="109" cm="1">
        <f t="array" ref="CE616">IF($AG616,SQRT(SUMPRODUCT($AH$2:$AH616, (AQ$2:AQ616-BK616)^2)/(SUM($AH$2:$AH616)-1)),0)</f>
        <v>0</v>
      </c>
      <c r="CF616" s="109" cm="1">
        <f t="array" ref="CF616">IF($AG616,SQRT(SUMPRODUCT($AH$2:$AH616, (AR$2:AR616-BL616)^2)/(SUM($AH$2:$AH616)-1)),0)</f>
        <v>0</v>
      </c>
      <c r="CG616" s="109" cm="1">
        <f t="array" ref="CG616">IF($AG616,SQRT(SUMPRODUCT($AH$2:$AH616, (AS$2:AS616-BM616)^2)/(SUM($AH$2:$AH616)-1)),0)</f>
        <v>0</v>
      </c>
      <c r="CH616" s="109" cm="1">
        <f t="array" ref="CH616">IF($AG616,SQRT(SUMPRODUCT($AH$2:$AH616, (AT$2:AT616-BN616)^2)/(SUM($AH$2:$AH616)-1)),0)</f>
        <v>0</v>
      </c>
      <c r="CI616" s="109" cm="1">
        <f t="array" ref="CI616">IF($AG616,SQRT(SUMPRODUCT($AH$2:$AH616, (AU$2:AU616-BO616)^2)/(SUM($AH$2:$AH616)-1)),0)</f>
        <v>0</v>
      </c>
      <c r="CJ616" s="109" cm="1">
        <f t="array" ref="CJ616">IF($AG616,SQRT(SUMPRODUCT($AH$2:$AH616, (AV$2:AV616-BP616)^2)/(SUM($AH$2:$AH616)-1)),0)</f>
        <v>0</v>
      </c>
      <c r="CK616" s="109" cm="1">
        <f t="array" ref="CK616">IF($AG616,SQRT(SUMPRODUCT($AH$2:$AH616, (AW$2:AW616-BQ616)^2)/(SUM($AH$2:$AH616)-1)),0)</f>
        <v>0</v>
      </c>
      <c r="CL616" s="109" cm="1">
        <f t="array" ref="CL616">IF($AG616,SQRT(SUMPRODUCT($AH$2:$AH616, (AX$2:AX616-BR616)^2)/(SUM($AH$2:$AH616)-1)),0)</f>
        <v>0</v>
      </c>
      <c r="CM616" s="109" cm="1">
        <f t="array" ref="CM616">IF($AG616,SQRT(SUMPRODUCT($AH$2:$AH616, (AY$2:AY616-BS616)^2)/(SUM($AH$2:$AH616)-1)),0)</f>
        <v>0</v>
      </c>
      <c r="CN616" s="109" cm="1">
        <f t="array" ref="CN616">IF($AG616,SQRT(SUMPRODUCT($AH$2:$AH616, (AZ$2:AZ616-BT616)^2)/(SUM($AH$2:$AH616)-1)),0)</f>
        <v>0</v>
      </c>
      <c r="CO616" s="109" cm="1">
        <f t="array" ref="CO616">IF($AG616,SQRT(SUMPRODUCT($AH$2:$AH616, (BA$2:BA616-BU616)^2)/(SUM($AH$2:$AH616)-1)),0)</f>
        <v>0</v>
      </c>
    </row>
    <row r="617" spans="34:93" x14ac:dyDescent="0.25">
      <c r="AH617" s="99" t="str">
        <f t="shared" si="143"/>
        <v/>
      </c>
      <c r="AI617" s="11">
        <f t="shared" ca="1" si="154"/>
        <v>0</v>
      </c>
      <c r="AJ617" s="11">
        <f t="shared" ca="1" si="154"/>
        <v>0</v>
      </c>
      <c r="AK617" s="11">
        <f t="shared" ca="1" si="154"/>
        <v>0</v>
      </c>
      <c r="AL617" s="11">
        <f t="shared" ca="1" si="154"/>
        <v>0</v>
      </c>
      <c r="AM617" s="11">
        <f t="shared" ca="1" si="154"/>
        <v>0</v>
      </c>
      <c r="AN617" s="11">
        <f t="shared" ca="1" si="154"/>
        <v>0</v>
      </c>
      <c r="AO617" s="11">
        <f t="shared" ca="1" si="154"/>
        <v>0</v>
      </c>
      <c r="AP617" s="11">
        <f t="shared" ca="1" si="154"/>
        <v>0</v>
      </c>
      <c r="AQ617" s="11">
        <f t="shared" ca="1" si="154"/>
        <v>0</v>
      </c>
      <c r="AR617" s="11">
        <f t="shared" ca="1" si="154"/>
        <v>0</v>
      </c>
      <c r="AS617" s="11">
        <f t="shared" ca="1" si="155"/>
        <v>0</v>
      </c>
      <c r="AT617" s="11">
        <f t="shared" ca="1" si="155"/>
        <v>0</v>
      </c>
      <c r="AU617" s="11">
        <f t="shared" ca="1" si="155"/>
        <v>0</v>
      </c>
      <c r="AV617" s="11">
        <f t="shared" ca="1" si="155"/>
        <v>0</v>
      </c>
      <c r="AW617" s="11">
        <f t="shared" ca="1" si="155"/>
        <v>0</v>
      </c>
      <c r="AX617" s="11">
        <f t="shared" ca="1" si="155"/>
        <v>0</v>
      </c>
      <c r="AY617" s="11">
        <f t="shared" ca="1" si="155"/>
        <v>0</v>
      </c>
      <c r="AZ617" s="11">
        <f t="shared" ca="1" si="155"/>
        <v>0</v>
      </c>
      <c r="BA617" s="11">
        <f t="shared" ca="1" si="155"/>
        <v>0</v>
      </c>
      <c r="BB617" s="11"/>
      <c r="BC617" s="11">
        <f>IF($AG617,SUMPRODUCT(AI$2:AI617,$AH$2:$AH617)/SUM($AH$2:$AH617),0)</f>
        <v>0</v>
      </c>
      <c r="BD617" s="11">
        <f>IF($AG617,SUMPRODUCT(AJ$2:AJ617,$AH$2:$AH617)/SUM($AH$2:$AH617),0)</f>
        <v>0</v>
      </c>
      <c r="BE617" s="11">
        <f>IF($AG617,SUMPRODUCT(AK$2:AK617,$AH$2:$AH617)/SUM($AH$2:$AH617),0)</f>
        <v>0</v>
      </c>
      <c r="BF617" s="11">
        <f>IF($AG617,SUMPRODUCT(AL$2:AL617,$AH$2:$AH617)/SUM($AH$2:$AH617),0)</f>
        <v>0</v>
      </c>
      <c r="BG617" s="11">
        <f>IF($AG617,SUMPRODUCT(AM$2:AM617,$AH$2:$AH617)/SUM($AH$2:$AH617),0)</f>
        <v>0</v>
      </c>
      <c r="BH617" s="11">
        <f>IF($AG617,SUMPRODUCT(AN$2:AN617,$AH$2:$AH617)/SUM($AH$2:$AH617),0)</f>
        <v>0</v>
      </c>
      <c r="BI617" s="11">
        <f>IF($AG617,SUMPRODUCT(AO$2:AO617,$AH$2:$AH617)/SUM($AH$2:$AH617),0)</f>
        <v>0</v>
      </c>
      <c r="BJ617" s="11">
        <f>IF($AG617,SUMPRODUCT(AP$2:AP617,$AH$2:$AH617)/SUM($AH$2:$AH617),0)</f>
        <v>0</v>
      </c>
      <c r="BK617" s="11">
        <f>IF($AG617,SUMPRODUCT(AQ$2:AQ617,$AH$2:$AH617)/SUM($AH$2:$AH617),0)</f>
        <v>0</v>
      </c>
      <c r="BL617" s="11">
        <f>IF($AG617,SUMPRODUCT(AR$2:AR617,$AH$2:$AH617)/SUM($AH$2:$AH617),0)</f>
        <v>0</v>
      </c>
      <c r="BM617" s="11">
        <f>IF($AG617,SUMPRODUCT(AS$2:AS617,$AH$2:$AH617)/SUM($AH$2:$AH617),0)</f>
        <v>0</v>
      </c>
      <c r="BN617" s="11">
        <f>IF($AG617,SUMPRODUCT(AT$2:AT617,$AH$2:$AH617)/SUM($AH$2:$AH617),0)</f>
        <v>0</v>
      </c>
      <c r="BO617" s="11">
        <f>IF($AG617,SUMPRODUCT(AU$2:AU617,$AH$2:$AH617)/SUM($AH$2:$AH617),0)</f>
        <v>0</v>
      </c>
      <c r="BP617" s="11">
        <f>IF($AG617,SUMPRODUCT(AV$2:AV617,$AH$2:$AH617)/SUM($AH$2:$AH617),0)</f>
        <v>0</v>
      </c>
      <c r="BQ617" s="11">
        <f>IF($AG617,SUMPRODUCT(AW$2:AW617,$AH$2:$AH617)/SUM($AH$2:$AH617),0)</f>
        <v>0</v>
      </c>
      <c r="BR617" s="11">
        <f>IF($AG617,SUMPRODUCT(AX$2:AX617,$AH$2:$AH617)/SUM($AH$2:$AH617),0)</f>
        <v>0</v>
      </c>
      <c r="BS617" s="11">
        <f>IF($AG617,SUMPRODUCT(AY$2:AY617,$AH$2:$AH617)/SUM($AH$2:$AH617),0)</f>
        <v>0</v>
      </c>
      <c r="BT617" s="11">
        <f>IF($AG617,SUMPRODUCT(AZ$2:AZ617,$AH$2:$AH617)/SUM($AH$2:$AH617),0)</f>
        <v>0</v>
      </c>
      <c r="BU617" s="11">
        <f>IF($AG617,SUMPRODUCT(BA$2:BA617,$AH$2:$AH617)/SUM($AH$2:$AH617),0)</f>
        <v>0</v>
      </c>
      <c r="BV617" s="11"/>
      <c r="BW617" s="109" cm="1">
        <f t="array" ref="BW617">IF($AG617,SQRT(SUMPRODUCT($AH$2:$AH617, (AI$2:AI617-BC617)^2)/(SUM($AH$2:$AH617)-1)),0)</f>
        <v>0</v>
      </c>
      <c r="BX617" s="109" cm="1">
        <f t="array" ref="BX617">IF($AG617,SQRT(SUMPRODUCT($AH$2:$AH617, (AJ$2:AJ617-BD617)^2)/(SUM($AH$2:$AH617)-1)),0)</f>
        <v>0</v>
      </c>
      <c r="BY617" s="109" cm="1">
        <f t="array" ref="BY617">IF($AG617,SQRT(SUMPRODUCT($AH$2:$AH617, (AK$2:AK617-BE617)^2)/(SUM($AH$2:$AH617)-1)),0)</f>
        <v>0</v>
      </c>
      <c r="BZ617" s="109" cm="1">
        <f t="array" ref="BZ617">IF($AG617,SQRT(SUMPRODUCT($AH$2:$AH617, (AL$2:AL617-BF617)^2)/(SUM($AH$2:$AH617)-1)),0)</f>
        <v>0</v>
      </c>
      <c r="CA617" s="109" cm="1">
        <f t="array" ref="CA617">IF($AG617,SQRT(SUMPRODUCT($AH$2:$AH617, (AM$2:AM617-BG617)^2)/(SUM($AH$2:$AH617)-1)),0)</f>
        <v>0</v>
      </c>
      <c r="CB617" s="109" cm="1">
        <f t="array" ref="CB617">IF($AG617,SQRT(SUMPRODUCT($AH$2:$AH617, (AN$2:AN617-BH617)^2)/(SUM($AH$2:$AH617)-1)),0)</f>
        <v>0</v>
      </c>
      <c r="CC617" s="109" cm="1">
        <f t="array" ref="CC617">IF($AG617,SQRT(SUMPRODUCT($AH$2:$AH617, (AO$2:AO617-BI617)^2)/(SUM($AH$2:$AH617)-1)),0)</f>
        <v>0</v>
      </c>
      <c r="CD617" s="109" cm="1">
        <f t="array" ref="CD617">IF($AG617,SQRT(SUMPRODUCT($AH$2:$AH617, (AP$2:AP617-BJ617)^2)/(SUM($AH$2:$AH617)-1)),0)</f>
        <v>0</v>
      </c>
      <c r="CE617" s="109" cm="1">
        <f t="array" ref="CE617">IF($AG617,SQRT(SUMPRODUCT($AH$2:$AH617, (AQ$2:AQ617-BK617)^2)/(SUM($AH$2:$AH617)-1)),0)</f>
        <v>0</v>
      </c>
      <c r="CF617" s="109" cm="1">
        <f t="array" ref="CF617">IF($AG617,SQRT(SUMPRODUCT($AH$2:$AH617, (AR$2:AR617-BL617)^2)/(SUM($AH$2:$AH617)-1)),0)</f>
        <v>0</v>
      </c>
      <c r="CG617" s="109" cm="1">
        <f t="array" ref="CG617">IF($AG617,SQRT(SUMPRODUCT($AH$2:$AH617, (AS$2:AS617-BM617)^2)/(SUM($AH$2:$AH617)-1)),0)</f>
        <v>0</v>
      </c>
      <c r="CH617" s="109" cm="1">
        <f t="array" ref="CH617">IF($AG617,SQRT(SUMPRODUCT($AH$2:$AH617, (AT$2:AT617-BN617)^2)/(SUM($AH$2:$AH617)-1)),0)</f>
        <v>0</v>
      </c>
      <c r="CI617" s="109" cm="1">
        <f t="array" ref="CI617">IF($AG617,SQRT(SUMPRODUCT($AH$2:$AH617, (AU$2:AU617-BO617)^2)/(SUM($AH$2:$AH617)-1)),0)</f>
        <v>0</v>
      </c>
      <c r="CJ617" s="109" cm="1">
        <f t="array" ref="CJ617">IF($AG617,SQRT(SUMPRODUCT($AH$2:$AH617, (AV$2:AV617-BP617)^2)/(SUM($AH$2:$AH617)-1)),0)</f>
        <v>0</v>
      </c>
      <c r="CK617" s="109" cm="1">
        <f t="array" ref="CK617">IF($AG617,SQRT(SUMPRODUCT($AH$2:$AH617, (AW$2:AW617-BQ617)^2)/(SUM($AH$2:$AH617)-1)),0)</f>
        <v>0</v>
      </c>
      <c r="CL617" s="109" cm="1">
        <f t="array" ref="CL617">IF($AG617,SQRT(SUMPRODUCT($AH$2:$AH617, (AX$2:AX617-BR617)^2)/(SUM($AH$2:$AH617)-1)),0)</f>
        <v>0</v>
      </c>
      <c r="CM617" s="109" cm="1">
        <f t="array" ref="CM617">IF($AG617,SQRT(SUMPRODUCT($AH$2:$AH617, (AY$2:AY617-BS617)^2)/(SUM($AH$2:$AH617)-1)),0)</f>
        <v>0</v>
      </c>
      <c r="CN617" s="109" cm="1">
        <f t="array" ref="CN617">IF($AG617,SQRT(SUMPRODUCT($AH$2:$AH617, (AZ$2:AZ617-BT617)^2)/(SUM($AH$2:$AH617)-1)),0)</f>
        <v>0</v>
      </c>
      <c r="CO617" s="109" cm="1">
        <f t="array" ref="CO617">IF($AG617,SQRT(SUMPRODUCT($AH$2:$AH617, (BA$2:BA617-BU617)^2)/(SUM($AH$2:$AH617)-1)),0)</f>
        <v>0</v>
      </c>
    </row>
    <row r="618" spans="34:93" x14ac:dyDescent="0.25">
      <c r="AH618" s="99" t="str">
        <f t="shared" si="143"/>
        <v/>
      </c>
      <c r="AI618" s="11">
        <f t="shared" ca="1" si="154"/>
        <v>0</v>
      </c>
      <c r="AJ618" s="11">
        <f t="shared" ca="1" si="154"/>
        <v>0</v>
      </c>
      <c r="AK618" s="11">
        <f t="shared" ca="1" si="154"/>
        <v>0</v>
      </c>
      <c r="AL618" s="11">
        <f t="shared" ca="1" si="154"/>
        <v>0</v>
      </c>
      <c r="AM618" s="11">
        <f t="shared" ca="1" si="154"/>
        <v>0</v>
      </c>
      <c r="AN618" s="11">
        <f t="shared" ca="1" si="154"/>
        <v>0</v>
      </c>
      <c r="AO618" s="11">
        <f t="shared" ca="1" si="154"/>
        <v>0</v>
      </c>
      <c r="AP618" s="11">
        <f t="shared" ca="1" si="154"/>
        <v>0</v>
      </c>
      <c r="AQ618" s="11">
        <f t="shared" ca="1" si="154"/>
        <v>0</v>
      </c>
      <c r="AR618" s="11">
        <f t="shared" ca="1" si="154"/>
        <v>0</v>
      </c>
      <c r="AS618" s="11">
        <f t="shared" ca="1" si="155"/>
        <v>0</v>
      </c>
      <c r="AT618" s="11">
        <f t="shared" ca="1" si="155"/>
        <v>0</v>
      </c>
      <c r="AU618" s="11">
        <f t="shared" ca="1" si="155"/>
        <v>0</v>
      </c>
      <c r="AV618" s="11">
        <f t="shared" ca="1" si="155"/>
        <v>0</v>
      </c>
      <c r="AW618" s="11">
        <f t="shared" ca="1" si="155"/>
        <v>0</v>
      </c>
      <c r="AX618" s="11">
        <f t="shared" ca="1" si="155"/>
        <v>0</v>
      </c>
      <c r="AY618" s="11">
        <f t="shared" ca="1" si="155"/>
        <v>0</v>
      </c>
      <c r="AZ618" s="11">
        <f t="shared" ca="1" si="155"/>
        <v>0</v>
      </c>
      <c r="BA618" s="11">
        <f t="shared" ca="1" si="155"/>
        <v>0</v>
      </c>
      <c r="BB618" s="11"/>
      <c r="BC618" s="11">
        <f>IF($AG618,SUMPRODUCT(AI$2:AI618,$AH$2:$AH618)/SUM($AH$2:$AH618),0)</f>
        <v>0</v>
      </c>
      <c r="BD618" s="11">
        <f>IF($AG618,SUMPRODUCT(AJ$2:AJ618,$AH$2:$AH618)/SUM($AH$2:$AH618),0)</f>
        <v>0</v>
      </c>
      <c r="BE618" s="11">
        <f>IF($AG618,SUMPRODUCT(AK$2:AK618,$AH$2:$AH618)/SUM($AH$2:$AH618),0)</f>
        <v>0</v>
      </c>
      <c r="BF618" s="11">
        <f>IF($AG618,SUMPRODUCT(AL$2:AL618,$AH$2:$AH618)/SUM($AH$2:$AH618),0)</f>
        <v>0</v>
      </c>
      <c r="BG618" s="11">
        <f>IF($AG618,SUMPRODUCT(AM$2:AM618,$AH$2:$AH618)/SUM($AH$2:$AH618),0)</f>
        <v>0</v>
      </c>
      <c r="BH618" s="11">
        <f>IF($AG618,SUMPRODUCT(AN$2:AN618,$AH$2:$AH618)/SUM($AH$2:$AH618),0)</f>
        <v>0</v>
      </c>
      <c r="BI618" s="11">
        <f>IF($AG618,SUMPRODUCT(AO$2:AO618,$AH$2:$AH618)/SUM($AH$2:$AH618),0)</f>
        <v>0</v>
      </c>
      <c r="BJ618" s="11">
        <f>IF($AG618,SUMPRODUCT(AP$2:AP618,$AH$2:$AH618)/SUM($AH$2:$AH618),0)</f>
        <v>0</v>
      </c>
      <c r="BK618" s="11">
        <f>IF($AG618,SUMPRODUCT(AQ$2:AQ618,$AH$2:$AH618)/SUM($AH$2:$AH618),0)</f>
        <v>0</v>
      </c>
      <c r="BL618" s="11">
        <f>IF($AG618,SUMPRODUCT(AR$2:AR618,$AH$2:$AH618)/SUM($AH$2:$AH618),0)</f>
        <v>0</v>
      </c>
      <c r="BM618" s="11">
        <f>IF($AG618,SUMPRODUCT(AS$2:AS618,$AH$2:$AH618)/SUM($AH$2:$AH618),0)</f>
        <v>0</v>
      </c>
      <c r="BN618" s="11">
        <f>IF($AG618,SUMPRODUCT(AT$2:AT618,$AH$2:$AH618)/SUM($AH$2:$AH618),0)</f>
        <v>0</v>
      </c>
      <c r="BO618" s="11">
        <f>IF($AG618,SUMPRODUCT(AU$2:AU618,$AH$2:$AH618)/SUM($AH$2:$AH618),0)</f>
        <v>0</v>
      </c>
      <c r="BP618" s="11">
        <f>IF($AG618,SUMPRODUCT(AV$2:AV618,$AH$2:$AH618)/SUM($AH$2:$AH618),0)</f>
        <v>0</v>
      </c>
      <c r="BQ618" s="11">
        <f>IF($AG618,SUMPRODUCT(AW$2:AW618,$AH$2:$AH618)/SUM($AH$2:$AH618),0)</f>
        <v>0</v>
      </c>
      <c r="BR618" s="11">
        <f>IF($AG618,SUMPRODUCT(AX$2:AX618,$AH$2:$AH618)/SUM($AH$2:$AH618),0)</f>
        <v>0</v>
      </c>
      <c r="BS618" s="11">
        <f>IF($AG618,SUMPRODUCT(AY$2:AY618,$AH$2:$AH618)/SUM($AH$2:$AH618),0)</f>
        <v>0</v>
      </c>
      <c r="BT618" s="11">
        <f>IF($AG618,SUMPRODUCT(AZ$2:AZ618,$AH$2:$AH618)/SUM($AH$2:$AH618),0)</f>
        <v>0</v>
      </c>
      <c r="BU618" s="11">
        <f>IF($AG618,SUMPRODUCT(BA$2:BA618,$AH$2:$AH618)/SUM($AH$2:$AH618),0)</f>
        <v>0</v>
      </c>
      <c r="BV618" s="11"/>
      <c r="BW618" s="109" cm="1">
        <f t="array" ref="BW618">IF($AG618,SQRT(SUMPRODUCT($AH$2:$AH618, (AI$2:AI618-BC618)^2)/(SUM($AH$2:$AH618)-1)),0)</f>
        <v>0</v>
      </c>
      <c r="BX618" s="109" cm="1">
        <f t="array" ref="BX618">IF($AG618,SQRT(SUMPRODUCT($AH$2:$AH618, (AJ$2:AJ618-BD618)^2)/(SUM($AH$2:$AH618)-1)),0)</f>
        <v>0</v>
      </c>
      <c r="BY618" s="109" cm="1">
        <f t="array" ref="BY618">IF($AG618,SQRT(SUMPRODUCT($AH$2:$AH618, (AK$2:AK618-BE618)^2)/(SUM($AH$2:$AH618)-1)),0)</f>
        <v>0</v>
      </c>
      <c r="BZ618" s="109" cm="1">
        <f t="array" ref="BZ618">IF($AG618,SQRT(SUMPRODUCT($AH$2:$AH618, (AL$2:AL618-BF618)^2)/(SUM($AH$2:$AH618)-1)),0)</f>
        <v>0</v>
      </c>
      <c r="CA618" s="109" cm="1">
        <f t="array" ref="CA618">IF($AG618,SQRT(SUMPRODUCT($AH$2:$AH618, (AM$2:AM618-BG618)^2)/(SUM($AH$2:$AH618)-1)),0)</f>
        <v>0</v>
      </c>
      <c r="CB618" s="109" cm="1">
        <f t="array" ref="CB618">IF($AG618,SQRT(SUMPRODUCT($AH$2:$AH618, (AN$2:AN618-BH618)^2)/(SUM($AH$2:$AH618)-1)),0)</f>
        <v>0</v>
      </c>
      <c r="CC618" s="109" cm="1">
        <f t="array" ref="CC618">IF($AG618,SQRT(SUMPRODUCT($AH$2:$AH618, (AO$2:AO618-BI618)^2)/(SUM($AH$2:$AH618)-1)),0)</f>
        <v>0</v>
      </c>
      <c r="CD618" s="109" cm="1">
        <f t="array" ref="CD618">IF($AG618,SQRT(SUMPRODUCT($AH$2:$AH618, (AP$2:AP618-BJ618)^2)/(SUM($AH$2:$AH618)-1)),0)</f>
        <v>0</v>
      </c>
      <c r="CE618" s="109" cm="1">
        <f t="array" ref="CE618">IF($AG618,SQRT(SUMPRODUCT($AH$2:$AH618, (AQ$2:AQ618-BK618)^2)/(SUM($AH$2:$AH618)-1)),0)</f>
        <v>0</v>
      </c>
      <c r="CF618" s="109" cm="1">
        <f t="array" ref="CF618">IF($AG618,SQRT(SUMPRODUCT($AH$2:$AH618, (AR$2:AR618-BL618)^2)/(SUM($AH$2:$AH618)-1)),0)</f>
        <v>0</v>
      </c>
      <c r="CG618" s="109" cm="1">
        <f t="array" ref="CG618">IF($AG618,SQRT(SUMPRODUCT($AH$2:$AH618, (AS$2:AS618-BM618)^2)/(SUM($AH$2:$AH618)-1)),0)</f>
        <v>0</v>
      </c>
      <c r="CH618" s="109" cm="1">
        <f t="array" ref="CH618">IF($AG618,SQRT(SUMPRODUCT($AH$2:$AH618, (AT$2:AT618-BN618)^2)/(SUM($AH$2:$AH618)-1)),0)</f>
        <v>0</v>
      </c>
      <c r="CI618" s="109" cm="1">
        <f t="array" ref="CI618">IF($AG618,SQRT(SUMPRODUCT($AH$2:$AH618, (AU$2:AU618-BO618)^2)/(SUM($AH$2:$AH618)-1)),0)</f>
        <v>0</v>
      </c>
      <c r="CJ618" s="109" cm="1">
        <f t="array" ref="CJ618">IF($AG618,SQRT(SUMPRODUCT($AH$2:$AH618, (AV$2:AV618-BP618)^2)/(SUM($AH$2:$AH618)-1)),0)</f>
        <v>0</v>
      </c>
      <c r="CK618" s="109" cm="1">
        <f t="array" ref="CK618">IF($AG618,SQRT(SUMPRODUCT($AH$2:$AH618, (AW$2:AW618-BQ618)^2)/(SUM($AH$2:$AH618)-1)),0)</f>
        <v>0</v>
      </c>
      <c r="CL618" s="109" cm="1">
        <f t="array" ref="CL618">IF($AG618,SQRT(SUMPRODUCT($AH$2:$AH618, (AX$2:AX618-BR618)^2)/(SUM($AH$2:$AH618)-1)),0)</f>
        <v>0</v>
      </c>
      <c r="CM618" s="109" cm="1">
        <f t="array" ref="CM618">IF($AG618,SQRT(SUMPRODUCT($AH$2:$AH618, (AY$2:AY618-BS618)^2)/(SUM($AH$2:$AH618)-1)),0)</f>
        <v>0</v>
      </c>
      <c r="CN618" s="109" cm="1">
        <f t="array" ref="CN618">IF($AG618,SQRT(SUMPRODUCT($AH$2:$AH618, (AZ$2:AZ618-BT618)^2)/(SUM($AH$2:$AH618)-1)),0)</f>
        <v>0</v>
      </c>
      <c r="CO618" s="109" cm="1">
        <f t="array" ref="CO618">IF($AG618,SQRT(SUMPRODUCT($AH$2:$AH618, (BA$2:BA618-BU618)^2)/(SUM($AH$2:$AH618)-1)),0)</f>
        <v>0</v>
      </c>
    </row>
    <row r="619" spans="34:93" x14ac:dyDescent="0.25">
      <c r="AH619" s="99" t="str">
        <f t="shared" si="143"/>
        <v/>
      </c>
      <c r="AI619" s="11">
        <f t="shared" ca="1" si="154"/>
        <v>0</v>
      </c>
      <c r="AJ619" s="11">
        <f t="shared" ca="1" si="154"/>
        <v>0</v>
      </c>
      <c r="AK619" s="11">
        <f t="shared" ca="1" si="154"/>
        <v>0</v>
      </c>
      <c r="AL619" s="11">
        <f t="shared" ca="1" si="154"/>
        <v>0</v>
      </c>
      <c r="AM619" s="11">
        <f t="shared" ca="1" si="154"/>
        <v>0</v>
      </c>
      <c r="AN619" s="11">
        <f t="shared" ca="1" si="154"/>
        <v>0</v>
      </c>
      <c r="AO619" s="11">
        <f t="shared" ca="1" si="154"/>
        <v>0</v>
      </c>
      <c r="AP619" s="11">
        <f t="shared" ca="1" si="154"/>
        <v>0</v>
      </c>
      <c r="AQ619" s="11">
        <f t="shared" ca="1" si="154"/>
        <v>0</v>
      </c>
      <c r="AR619" s="11">
        <f t="shared" ca="1" si="154"/>
        <v>0</v>
      </c>
      <c r="AS619" s="11">
        <f t="shared" ca="1" si="155"/>
        <v>0</v>
      </c>
      <c r="AT619" s="11">
        <f t="shared" ca="1" si="155"/>
        <v>0</v>
      </c>
      <c r="AU619" s="11">
        <f t="shared" ca="1" si="155"/>
        <v>0</v>
      </c>
      <c r="AV619" s="11">
        <f t="shared" ca="1" si="155"/>
        <v>0</v>
      </c>
      <c r="AW619" s="11">
        <f t="shared" ca="1" si="155"/>
        <v>0</v>
      </c>
      <c r="AX619" s="11">
        <f t="shared" ca="1" si="155"/>
        <v>0</v>
      </c>
      <c r="AY619" s="11">
        <f t="shared" ca="1" si="155"/>
        <v>0</v>
      </c>
      <c r="AZ619" s="11">
        <f t="shared" ca="1" si="155"/>
        <v>0</v>
      </c>
      <c r="BA619" s="11">
        <f t="shared" ca="1" si="155"/>
        <v>0</v>
      </c>
      <c r="BB619" s="11"/>
      <c r="BC619" s="11">
        <f>IF($AG619,SUMPRODUCT(AI$2:AI619,$AH$2:$AH619)/SUM($AH$2:$AH619),0)</f>
        <v>0</v>
      </c>
      <c r="BD619" s="11">
        <f>IF($AG619,SUMPRODUCT(AJ$2:AJ619,$AH$2:$AH619)/SUM($AH$2:$AH619),0)</f>
        <v>0</v>
      </c>
      <c r="BE619" s="11">
        <f>IF($AG619,SUMPRODUCT(AK$2:AK619,$AH$2:$AH619)/SUM($AH$2:$AH619),0)</f>
        <v>0</v>
      </c>
      <c r="BF619" s="11">
        <f>IF($AG619,SUMPRODUCT(AL$2:AL619,$AH$2:$AH619)/SUM($AH$2:$AH619),0)</f>
        <v>0</v>
      </c>
      <c r="BG619" s="11">
        <f>IF($AG619,SUMPRODUCT(AM$2:AM619,$AH$2:$AH619)/SUM($AH$2:$AH619),0)</f>
        <v>0</v>
      </c>
      <c r="BH619" s="11">
        <f>IF($AG619,SUMPRODUCT(AN$2:AN619,$AH$2:$AH619)/SUM($AH$2:$AH619),0)</f>
        <v>0</v>
      </c>
      <c r="BI619" s="11">
        <f>IF($AG619,SUMPRODUCT(AO$2:AO619,$AH$2:$AH619)/SUM($AH$2:$AH619),0)</f>
        <v>0</v>
      </c>
      <c r="BJ619" s="11">
        <f>IF($AG619,SUMPRODUCT(AP$2:AP619,$AH$2:$AH619)/SUM($AH$2:$AH619),0)</f>
        <v>0</v>
      </c>
      <c r="BK619" s="11">
        <f>IF($AG619,SUMPRODUCT(AQ$2:AQ619,$AH$2:$AH619)/SUM($AH$2:$AH619),0)</f>
        <v>0</v>
      </c>
      <c r="BL619" s="11">
        <f>IF($AG619,SUMPRODUCT(AR$2:AR619,$AH$2:$AH619)/SUM($AH$2:$AH619),0)</f>
        <v>0</v>
      </c>
      <c r="BM619" s="11">
        <f>IF($AG619,SUMPRODUCT(AS$2:AS619,$AH$2:$AH619)/SUM($AH$2:$AH619),0)</f>
        <v>0</v>
      </c>
      <c r="BN619" s="11">
        <f>IF($AG619,SUMPRODUCT(AT$2:AT619,$AH$2:$AH619)/SUM($AH$2:$AH619),0)</f>
        <v>0</v>
      </c>
      <c r="BO619" s="11">
        <f>IF($AG619,SUMPRODUCT(AU$2:AU619,$AH$2:$AH619)/SUM($AH$2:$AH619),0)</f>
        <v>0</v>
      </c>
      <c r="BP619" s="11">
        <f>IF($AG619,SUMPRODUCT(AV$2:AV619,$AH$2:$AH619)/SUM($AH$2:$AH619),0)</f>
        <v>0</v>
      </c>
      <c r="BQ619" s="11">
        <f>IF($AG619,SUMPRODUCT(AW$2:AW619,$AH$2:$AH619)/SUM($AH$2:$AH619),0)</f>
        <v>0</v>
      </c>
      <c r="BR619" s="11">
        <f>IF($AG619,SUMPRODUCT(AX$2:AX619,$AH$2:$AH619)/SUM($AH$2:$AH619),0)</f>
        <v>0</v>
      </c>
      <c r="BS619" s="11">
        <f>IF($AG619,SUMPRODUCT(AY$2:AY619,$AH$2:$AH619)/SUM($AH$2:$AH619),0)</f>
        <v>0</v>
      </c>
      <c r="BT619" s="11">
        <f>IF($AG619,SUMPRODUCT(AZ$2:AZ619,$AH$2:$AH619)/SUM($AH$2:$AH619),0)</f>
        <v>0</v>
      </c>
      <c r="BU619" s="11">
        <f>IF($AG619,SUMPRODUCT(BA$2:BA619,$AH$2:$AH619)/SUM($AH$2:$AH619),0)</f>
        <v>0</v>
      </c>
      <c r="BV619" s="11"/>
      <c r="BW619" s="109" cm="1">
        <f t="array" ref="BW619">IF($AG619,SQRT(SUMPRODUCT($AH$2:$AH619, (AI$2:AI619-BC619)^2)/(SUM($AH$2:$AH619)-1)),0)</f>
        <v>0</v>
      </c>
      <c r="BX619" s="109" cm="1">
        <f t="array" ref="BX619">IF($AG619,SQRT(SUMPRODUCT($AH$2:$AH619, (AJ$2:AJ619-BD619)^2)/(SUM($AH$2:$AH619)-1)),0)</f>
        <v>0</v>
      </c>
      <c r="BY619" s="109" cm="1">
        <f t="array" ref="BY619">IF($AG619,SQRT(SUMPRODUCT($AH$2:$AH619, (AK$2:AK619-BE619)^2)/(SUM($AH$2:$AH619)-1)),0)</f>
        <v>0</v>
      </c>
      <c r="BZ619" s="109" cm="1">
        <f t="array" ref="BZ619">IF($AG619,SQRT(SUMPRODUCT($AH$2:$AH619, (AL$2:AL619-BF619)^2)/(SUM($AH$2:$AH619)-1)),0)</f>
        <v>0</v>
      </c>
      <c r="CA619" s="109" cm="1">
        <f t="array" ref="CA619">IF($AG619,SQRT(SUMPRODUCT($AH$2:$AH619, (AM$2:AM619-BG619)^2)/(SUM($AH$2:$AH619)-1)),0)</f>
        <v>0</v>
      </c>
      <c r="CB619" s="109" cm="1">
        <f t="array" ref="CB619">IF($AG619,SQRT(SUMPRODUCT($AH$2:$AH619, (AN$2:AN619-BH619)^2)/(SUM($AH$2:$AH619)-1)),0)</f>
        <v>0</v>
      </c>
      <c r="CC619" s="109" cm="1">
        <f t="array" ref="CC619">IF($AG619,SQRT(SUMPRODUCT($AH$2:$AH619, (AO$2:AO619-BI619)^2)/(SUM($AH$2:$AH619)-1)),0)</f>
        <v>0</v>
      </c>
      <c r="CD619" s="109" cm="1">
        <f t="array" ref="CD619">IF($AG619,SQRT(SUMPRODUCT($AH$2:$AH619, (AP$2:AP619-BJ619)^2)/(SUM($AH$2:$AH619)-1)),0)</f>
        <v>0</v>
      </c>
      <c r="CE619" s="109" cm="1">
        <f t="array" ref="CE619">IF($AG619,SQRT(SUMPRODUCT($AH$2:$AH619, (AQ$2:AQ619-BK619)^2)/(SUM($AH$2:$AH619)-1)),0)</f>
        <v>0</v>
      </c>
      <c r="CF619" s="109" cm="1">
        <f t="array" ref="CF619">IF($AG619,SQRT(SUMPRODUCT($AH$2:$AH619, (AR$2:AR619-BL619)^2)/(SUM($AH$2:$AH619)-1)),0)</f>
        <v>0</v>
      </c>
      <c r="CG619" s="109" cm="1">
        <f t="array" ref="CG619">IF($AG619,SQRT(SUMPRODUCT($AH$2:$AH619, (AS$2:AS619-BM619)^2)/(SUM($AH$2:$AH619)-1)),0)</f>
        <v>0</v>
      </c>
      <c r="CH619" s="109" cm="1">
        <f t="array" ref="CH619">IF($AG619,SQRT(SUMPRODUCT($AH$2:$AH619, (AT$2:AT619-BN619)^2)/(SUM($AH$2:$AH619)-1)),0)</f>
        <v>0</v>
      </c>
      <c r="CI619" s="109" cm="1">
        <f t="array" ref="CI619">IF($AG619,SQRT(SUMPRODUCT($AH$2:$AH619, (AU$2:AU619-BO619)^2)/(SUM($AH$2:$AH619)-1)),0)</f>
        <v>0</v>
      </c>
      <c r="CJ619" s="109" cm="1">
        <f t="array" ref="CJ619">IF($AG619,SQRT(SUMPRODUCT($AH$2:$AH619, (AV$2:AV619-BP619)^2)/(SUM($AH$2:$AH619)-1)),0)</f>
        <v>0</v>
      </c>
      <c r="CK619" s="109" cm="1">
        <f t="array" ref="CK619">IF($AG619,SQRT(SUMPRODUCT($AH$2:$AH619, (AW$2:AW619-BQ619)^2)/(SUM($AH$2:$AH619)-1)),0)</f>
        <v>0</v>
      </c>
      <c r="CL619" s="109" cm="1">
        <f t="array" ref="CL619">IF($AG619,SQRT(SUMPRODUCT($AH$2:$AH619, (AX$2:AX619-BR619)^2)/(SUM($AH$2:$AH619)-1)),0)</f>
        <v>0</v>
      </c>
      <c r="CM619" s="109" cm="1">
        <f t="array" ref="CM619">IF($AG619,SQRT(SUMPRODUCT($AH$2:$AH619, (AY$2:AY619-BS619)^2)/(SUM($AH$2:$AH619)-1)),0)</f>
        <v>0</v>
      </c>
      <c r="CN619" s="109" cm="1">
        <f t="array" ref="CN619">IF($AG619,SQRT(SUMPRODUCT($AH$2:$AH619, (AZ$2:AZ619-BT619)^2)/(SUM($AH$2:$AH619)-1)),0)</f>
        <v>0</v>
      </c>
      <c r="CO619" s="109" cm="1">
        <f t="array" ref="CO619">IF($AG619,SQRT(SUMPRODUCT($AH$2:$AH619, (BA$2:BA619-BU619)^2)/(SUM($AH$2:$AH619)-1)),0)</f>
        <v>0</v>
      </c>
    </row>
    <row r="620" spans="34:93" x14ac:dyDescent="0.25">
      <c r="AH620" s="99" t="str">
        <f t="shared" si="143"/>
        <v/>
      </c>
      <c r="AI620" s="11">
        <f t="shared" ca="1" si="154"/>
        <v>0</v>
      </c>
      <c r="AJ620" s="11">
        <f t="shared" ca="1" si="154"/>
        <v>0</v>
      </c>
      <c r="AK620" s="11">
        <f t="shared" ca="1" si="154"/>
        <v>0</v>
      </c>
      <c r="AL620" s="11">
        <f t="shared" ca="1" si="154"/>
        <v>0</v>
      </c>
      <c r="AM620" s="11">
        <f t="shared" ca="1" si="154"/>
        <v>0</v>
      </c>
      <c r="AN620" s="11">
        <f t="shared" ca="1" si="154"/>
        <v>0</v>
      </c>
      <c r="AO620" s="11">
        <f t="shared" ca="1" si="154"/>
        <v>0</v>
      </c>
      <c r="AP620" s="11">
        <f t="shared" ca="1" si="154"/>
        <v>0</v>
      </c>
      <c r="AQ620" s="11">
        <f t="shared" ca="1" si="154"/>
        <v>0</v>
      </c>
      <c r="AR620" s="11">
        <f t="shared" ca="1" si="154"/>
        <v>0</v>
      </c>
      <c r="AS620" s="11">
        <f t="shared" ca="1" si="155"/>
        <v>0</v>
      </c>
      <c r="AT620" s="11">
        <f t="shared" ca="1" si="155"/>
        <v>0</v>
      </c>
      <c r="AU620" s="11">
        <f t="shared" ca="1" si="155"/>
        <v>0</v>
      </c>
      <c r="AV620" s="11">
        <f t="shared" ca="1" si="155"/>
        <v>0</v>
      </c>
      <c r="AW620" s="11">
        <f t="shared" ca="1" si="155"/>
        <v>0</v>
      </c>
      <c r="AX620" s="11">
        <f t="shared" ca="1" si="155"/>
        <v>0</v>
      </c>
      <c r="AY620" s="11">
        <f t="shared" ca="1" si="155"/>
        <v>0</v>
      </c>
      <c r="AZ620" s="11">
        <f t="shared" ca="1" si="155"/>
        <v>0</v>
      </c>
      <c r="BA620" s="11">
        <f t="shared" ca="1" si="155"/>
        <v>0</v>
      </c>
      <c r="BB620" s="11"/>
      <c r="BC620" s="11">
        <f>IF($AG620,SUMPRODUCT(AI$2:AI620,$AH$2:$AH620)/SUM($AH$2:$AH620),0)</f>
        <v>0</v>
      </c>
      <c r="BD620" s="11">
        <f>IF($AG620,SUMPRODUCT(AJ$2:AJ620,$AH$2:$AH620)/SUM($AH$2:$AH620),0)</f>
        <v>0</v>
      </c>
      <c r="BE620" s="11">
        <f>IF($AG620,SUMPRODUCT(AK$2:AK620,$AH$2:$AH620)/SUM($AH$2:$AH620),0)</f>
        <v>0</v>
      </c>
      <c r="BF620" s="11">
        <f>IF($AG620,SUMPRODUCT(AL$2:AL620,$AH$2:$AH620)/SUM($AH$2:$AH620),0)</f>
        <v>0</v>
      </c>
      <c r="BG620" s="11">
        <f>IF($AG620,SUMPRODUCT(AM$2:AM620,$AH$2:$AH620)/SUM($AH$2:$AH620),0)</f>
        <v>0</v>
      </c>
      <c r="BH620" s="11">
        <f>IF($AG620,SUMPRODUCT(AN$2:AN620,$AH$2:$AH620)/SUM($AH$2:$AH620),0)</f>
        <v>0</v>
      </c>
      <c r="BI620" s="11">
        <f>IF($AG620,SUMPRODUCT(AO$2:AO620,$AH$2:$AH620)/SUM($AH$2:$AH620),0)</f>
        <v>0</v>
      </c>
      <c r="BJ620" s="11">
        <f>IF($AG620,SUMPRODUCT(AP$2:AP620,$AH$2:$AH620)/SUM($AH$2:$AH620),0)</f>
        <v>0</v>
      </c>
      <c r="BK620" s="11">
        <f>IF($AG620,SUMPRODUCT(AQ$2:AQ620,$AH$2:$AH620)/SUM($AH$2:$AH620),0)</f>
        <v>0</v>
      </c>
      <c r="BL620" s="11">
        <f>IF($AG620,SUMPRODUCT(AR$2:AR620,$AH$2:$AH620)/SUM($AH$2:$AH620),0)</f>
        <v>0</v>
      </c>
      <c r="BM620" s="11">
        <f>IF($AG620,SUMPRODUCT(AS$2:AS620,$AH$2:$AH620)/SUM($AH$2:$AH620),0)</f>
        <v>0</v>
      </c>
      <c r="BN620" s="11">
        <f>IF($AG620,SUMPRODUCT(AT$2:AT620,$AH$2:$AH620)/SUM($AH$2:$AH620),0)</f>
        <v>0</v>
      </c>
      <c r="BO620" s="11">
        <f>IF($AG620,SUMPRODUCT(AU$2:AU620,$AH$2:$AH620)/SUM($AH$2:$AH620),0)</f>
        <v>0</v>
      </c>
      <c r="BP620" s="11">
        <f>IF($AG620,SUMPRODUCT(AV$2:AV620,$AH$2:$AH620)/SUM($AH$2:$AH620),0)</f>
        <v>0</v>
      </c>
      <c r="BQ620" s="11">
        <f>IF($AG620,SUMPRODUCT(AW$2:AW620,$AH$2:$AH620)/SUM($AH$2:$AH620),0)</f>
        <v>0</v>
      </c>
      <c r="BR620" s="11">
        <f>IF($AG620,SUMPRODUCT(AX$2:AX620,$AH$2:$AH620)/SUM($AH$2:$AH620),0)</f>
        <v>0</v>
      </c>
      <c r="BS620" s="11">
        <f>IF($AG620,SUMPRODUCT(AY$2:AY620,$AH$2:$AH620)/SUM($AH$2:$AH620),0)</f>
        <v>0</v>
      </c>
      <c r="BT620" s="11">
        <f>IF($AG620,SUMPRODUCT(AZ$2:AZ620,$AH$2:$AH620)/SUM($AH$2:$AH620),0)</f>
        <v>0</v>
      </c>
      <c r="BU620" s="11">
        <f>IF($AG620,SUMPRODUCT(BA$2:BA620,$AH$2:$AH620)/SUM($AH$2:$AH620),0)</f>
        <v>0</v>
      </c>
      <c r="BV620" s="11"/>
      <c r="BW620" s="109" cm="1">
        <f t="array" ref="BW620">IF($AG620,SQRT(SUMPRODUCT($AH$2:$AH620, (AI$2:AI620-BC620)^2)/(SUM($AH$2:$AH620)-1)),0)</f>
        <v>0</v>
      </c>
      <c r="BX620" s="109" cm="1">
        <f t="array" ref="BX620">IF($AG620,SQRT(SUMPRODUCT($AH$2:$AH620, (AJ$2:AJ620-BD620)^2)/(SUM($AH$2:$AH620)-1)),0)</f>
        <v>0</v>
      </c>
      <c r="BY620" s="109" cm="1">
        <f t="array" ref="BY620">IF($AG620,SQRT(SUMPRODUCT($AH$2:$AH620, (AK$2:AK620-BE620)^2)/(SUM($AH$2:$AH620)-1)),0)</f>
        <v>0</v>
      </c>
      <c r="BZ620" s="109" cm="1">
        <f t="array" ref="BZ620">IF($AG620,SQRT(SUMPRODUCT($AH$2:$AH620, (AL$2:AL620-BF620)^2)/(SUM($AH$2:$AH620)-1)),0)</f>
        <v>0</v>
      </c>
      <c r="CA620" s="109" cm="1">
        <f t="array" ref="CA620">IF($AG620,SQRT(SUMPRODUCT($AH$2:$AH620, (AM$2:AM620-BG620)^2)/(SUM($AH$2:$AH620)-1)),0)</f>
        <v>0</v>
      </c>
      <c r="CB620" s="109" cm="1">
        <f t="array" ref="CB620">IF($AG620,SQRT(SUMPRODUCT($AH$2:$AH620, (AN$2:AN620-BH620)^2)/(SUM($AH$2:$AH620)-1)),0)</f>
        <v>0</v>
      </c>
      <c r="CC620" s="109" cm="1">
        <f t="array" ref="CC620">IF($AG620,SQRT(SUMPRODUCT($AH$2:$AH620, (AO$2:AO620-BI620)^2)/(SUM($AH$2:$AH620)-1)),0)</f>
        <v>0</v>
      </c>
      <c r="CD620" s="109" cm="1">
        <f t="array" ref="CD620">IF($AG620,SQRT(SUMPRODUCT($AH$2:$AH620, (AP$2:AP620-BJ620)^2)/(SUM($AH$2:$AH620)-1)),0)</f>
        <v>0</v>
      </c>
      <c r="CE620" s="109" cm="1">
        <f t="array" ref="CE620">IF($AG620,SQRT(SUMPRODUCT($AH$2:$AH620, (AQ$2:AQ620-BK620)^2)/(SUM($AH$2:$AH620)-1)),0)</f>
        <v>0</v>
      </c>
      <c r="CF620" s="109" cm="1">
        <f t="array" ref="CF620">IF($AG620,SQRT(SUMPRODUCT($AH$2:$AH620, (AR$2:AR620-BL620)^2)/(SUM($AH$2:$AH620)-1)),0)</f>
        <v>0</v>
      </c>
      <c r="CG620" s="109" cm="1">
        <f t="array" ref="CG620">IF($AG620,SQRT(SUMPRODUCT($AH$2:$AH620, (AS$2:AS620-BM620)^2)/(SUM($AH$2:$AH620)-1)),0)</f>
        <v>0</v>
      </c>
      <c r="CH620" s="109" cm="1">
        <f t="array" ref="CH620">IF($AG620,SQRT(SUMPRODUCT($AH$2:$AH620, (AT$2:AT620-BN620)^2)/(SUM($AH$2:$AH620)-1)),0)</f>
        <v>0</v>
      </c>
      <c r="CI620" s="109" cm="1">
        <f t="array" ref="CI620">IF($AG620,SQRT(SUMPRODUCT($AH$2:$AH620, (AU$2:AU620-BO620)^2)/(SUM($AH$2:$AH620)-1)),0)</f>
        <v>0</v>
      </c>
      <c r="CJ620" s="109" cm="1">
        <f t="array" ref="CJ620">IF($AG620,SQRT(SUMPRODUCT($AH$2:$AH620, (AV$2:AV620-BP620)^2)/(SUM($AH$2:$AH620)-1)),0)</f>
        <v>0</v>
      </c>
      <c r="CK620" s="109" cm="1">
        <f t="array" ref="CK620">IF($AG620,SQRT(SUMPRODUCT($AH$2:$AH620, (AW$2:AW620-BQ620)^2)/(SUM($AH$2:$AH620)-1)),0)</f>
        <v>0</v>
      </c>
      <c r="CL620" s="109" cm="1">
        <f t="array" ref="CL620">IF($AG620,SQRT(SUMPRODUCT($AH$2:$AH620, (AX$2:AX620-BR620)^2)/(SUM($AH$2:$AH620)-1)),0)</f>
        <v>0</v>
      </c>
      <c r="CM620" s="109" cm="1">
        <f t="array" ref="CM620">IF($AG620,SQRT(SUMPRODUCT($AH$2:$AH620, (AY$2:AY620-BS620)^2)/(SUM($AH$2:$AH620)-1)),0)</f>
        <v>0</v>
      </c>
      <c r="CN620" s="109" cm="1">
        <f t="array" ref="CN620">IF($AG620,SQRT(SUMPRODUCT($AH$2:$AH620, (AZ$2:AZ620-BT620)^2)/(SUM($AH$2:$AH620)-1)),0)</f>
        <v>0</v>
      </c>
      <c r="CO620" s="109" cm="1">
        <f t="array" ref="CO620">IF($AG620,SQRT(SUMPRODUCT($AH$2:$AH620, (BA$2:BA620-BU620)^2)/(SUM($AH$2:$AH620)-1)),0)</f>
        <v>0</v>
      </c>
    </row>
    <row r="621" spans="34:93" x14ac:dyDescent="0.25">
      <c r="AH621" s="99" t="str">
        <f t="shared" si="143"/>
        <v/>
      </c>
      <c r="AI621" s="11">
        <f t="shared" ca="1" si="154"/>
        <v>0</v>
      </c>
      <c r="AJ621" s="11">
        <f t="shared" ca="1" si="154"/>
        <v>0</v>
      </c>
      <c r="AK621" s="11">
        <f t="shared" ca="1" si="154"/>
        <v>0</v>
      </c>
      <c r="AL621" s="11">
        <f t="shared" ca="1" si="154"/>
        <v>0</v>
      </c>
      <c r="AM621" s="11">
        <f t="shared" ca="1" si="154"/>
        <v>0</v>
      </c>
      <c r="AN621" s="11">
        <f t="shared" ca="1" si="154"/>
        <v>0</v>
      </c>
      <c r="AO621" s="11">
        <f t="shared" ca="1" si="154"/>
        <v>0</v>
      </c>
      <c r="AP621" s="11">
        <f t="shared" ca="1" si="154"/>
        <v>0</v>
      </c>
      <c r="AQ621" s="11">
        <f t="shared" ca="1" si="154"/>
        <v>0</v>
      </c>
      <c r="AR621" s="11">
        <f t="shared" ca="1" si="154"/>
        <v>0</v>
      </c>
      <c r="AS621" s="11">
        <f t="shared" ca="1" si="155"/>
        <v>0</v>
      </c>
      <c r="AT621" s="11">
        <f t="shared" ca="1" si="155"/>
        <v>0</v>
      </c>
      <c r="AU621" s="11">
        <f t="shared" ca="1" si="155"/>
        <v>0</v>
      </c>
      <c r="AV621" s="11">
        <f t="shared" ca="1" si="155"/>
        <v>0</v>
      </c>
      <c r="AW621" s="11">
        <f t="shared" ca="1" si="155"/>
        <v>0</v>
      </c>
      <c r="AX621" s="11">
        <f t="shared" ca="1" si="155"/>
        <v>0</v>
      </c>
      <c r="AY621" s="11">
        <f t="shared" ca="1" si="155"/>
        <v>0</v>
      </c>
      <c r="AZ621" s="11">
        <f t="shared" ca="1" si="155"/>
        <v>0</v>
      </c>
      <c r="BA621" s="11">
        <f t="shared" ca="1" si="155"/>
        <v>0</v>
      </c>
      <c r="BB621" s="11"/>
      <c r="BC621" s="11">
        <f>IF($AG621,SUMPRODUCT(AI$2:AI621,$AH$2:$AH621)/SUM($AH$2:$AH621),0)</f>
        <v>0</v>
      </c>
      <c r="BD621" s="11">
        <f>IF($AG621,SUMPRODUCT(AJ$2:AJ621,$AH$2:$AH621)/SUM($AH$2:$AH621),0)</f>
        <v>0</v>
      </c>
      <c r="BE621" s="11">
        <f>IF($AG621,SUMPRODUCT(AK$2:AK621,$AH$2:$AH621)/SUM($AH$2:$AH621),0)</f>
        <v>0</v>
      </c>
      <c r="BF621" s="11">
        <f>IF($AG621,SUMPRODUCT(AL$2:AL621,$AH$2:$AH621)/SUM($AH$2:$AH621),0)</f>
        <v>0</v>
      </c>
      <c r="BG621" s="11">
        <f>IF($AG621,SUMPRODUCT(AM$2:AM621,$AH$2:$AH621)/SUM($AH$2:$AH621),0)</f>
        <v>0</v>
      </c>
      <c r="BH621" s="11">
        <f>IF($AG621,SUMPRODUCT(AN$2:AN621,$AH$2:$AH621)/SUM($AH$2:$AH621),0)</f>
        <v>0</v>
      </c>
      <c r="BI621" s="11">
        <f>IF($AG621,SUMPRODUCT(AO$2:AO621,$AH$2:$AH621)/SUM($AH$2:$AH621),0)</f>
        <v>0</v>
      </c>
      <c r="BJ621" s="11">
        <f>IF($AG621,SUMPRODUCT(AP$2:AP621,$AH$2:$AH621)/SUM($AH$2:$AH621),0)</f>
        <v>0</v>
      </c>
      <c r="BK621" s="11">
        <f>IF($AG621,SUMPRODUCT(AQ$2:AQ621,$AH$2:$AH621)/SUM($AH$2:$AH621),0)</f>
        <v>0</v>
      </c>
      <c r="BL621" s="11">
        <f>IF($AG621,SUMPRODUCT(AR$2:AR621,$AH$2:$AH621)/SUM($AH$2:$AH621),0)</f>
        <v>0</v>
      </c>
      <c r="BM621" s="11">
        <f>IF($AG621,SUMPRODUCT(AS$2:AS621,$AH$2:$AH621)/SUM($AH$2:$AH621),0)</f>
        <v>0</v>
      </c>
      <c r="BN621" s="11">
        <f>IF($AG621,SUMPRODUCT(AT$2:AT621,$AH$2:$AH621)/SUM($AH$2:$AH621),0)</f>
        <v>0</v>
      </c>
      <c r="BO621" s="11">
        <f>IF($AG621,SUMPRODUCT(AU$2:AU621,$AH$2:$AH621)/SUM($AH$2:$AH621),0)</f>
        <v>0</v>
      </c>
      <c r="BP621" s="11">
        <f>IF($AG621,SUMPRODUCT(AV$2:AV621,$AH$2:$AH621)/SUM($AH$2:$AH621),0)</f>
        <v>0</v>
      </c>
      <c r="BQ621" s="11">
        <f>IF($AG621,SUMPRODUCT(AW$2:AW621,$AH$2:$AH621)/SUM($AH$2:$AH621),0)</f>
        <v>0</v>
      </c>
      <c r="BR621" s="11">
        <f>IF($AG621,SUMPRODUCT(AX$2:AX621,$AH$2:$AH621)/SUM($AH$2:$AH621),0)</f>
        <v>0</v>
      </c>
      <c r="BS621" s="11">
        <f>IF($AG621,SUMPRODUCT(AY$2:AY621,$AH$2:$AH621)/SUM($AH$2:$AH621),0)</f>
        <v>0</v>
      </c>
      <c r="BT621" s="11">
        <f>IF($AG621,SUMPRODUCT(AZ$2:AZ621,$AH$2:$AH621)/SUM($AH$2:$AH621),0)</f>
        <v>0</v>
      </c>
      <c r="BU621" s="11">
        <f>IF($AG621,SUMPRODUCT(BA$2:BA621,$AH$2:$AH621)/SUM($AH$2:$AH621),0)</f>
        <v>0</v>
      </c>
      <c r="BV621" s="11"/>
      <c r="BW621" s="109" cm="1">
        <f t="array" ref="BW621">IF($AG621,SQRT(SUMPRODUCT($AH$2:$AH621, (AI$2:AI621-BC621)^2)/(SUM($AH$2:$AH621)-1)),0)</f>
        <v>0</v>
      </c>
      <c r="BX621" s="109" cm="1">
        <f t="array" ref="BX621">IF($AG621,SQRT(SUMPRODUCT($AH$2:$AH621, (AJ$2:AJ621-BD621)^2)/(SUM($AH$2:$AH621)-1)),0)</f>
        <v>0</v>
      </c>
      <c r="BY621" s="109" cm="1">
        <f t="array" ref="BY621">IF($AG621,SQRT(SUMPRODUCT($AH$2:$AH621, (AK$2:AK621-BE621)^2)/(SUM($AH$2:$AH621)-1)),0)</f>
        <v>0</v>
      </c>
      <c r="BZ621" s="109" cm="1">
        <f t="array" ref="BZ621">IF($AG621,SQRT(SUMPRODUCT($AH$2:$AH621, (AL$2:AL621-BF621)^2)/(SUM($AH$2:$AH621)-1)),0)</f>
        <v>0</v>
      </c>
      <c r="CA621" s="109" cm="1">
        <f t="array" ref="CA621">IF($AG621,SQRT(SUMPRODUCT($AH$2:$AH621, (AM$2:AM621-BG621)^2)/(SUM($AH$2:$AH621)-1)),0)</f>
        <v>0</v>
      </c>
      <c r="CB621" s="109" cm="1">
        <f t="array" ref="CB621">IF($AG621,SQRT(SUMPRODUCT($AH$2:$AH621, (AN$2:AN621-BH621)^2)/(SUM($AH$2:$AH621)-1)),0)</f>
        <v>0</v>
      </c>
      <c r="CC621" s="109" cm="1">
        <f t="array" ref="CC621">IF($AG621,SQRT(SUMPRODUCT($AH$2:$AH621, (AO$2:AO621-BI621)^2)/(SUM($AH$2:$AH621)-1)),0)</f>
        <v>0</v>
      </c>
      <c r="CD621" s="109" cm="1">
        <f t="array" ref="CD621">IF($AG621,SQRT(SUMPRODUCT($AH$2:$AH621, (AP$2:AP621-BJ621)^2)/(SUM($AH$2:$AH621)-1)),0)</f>
        <v>0</v>
      </c>
      <c r="CE621" s="109" cm="1">
        <f t="array" ref="CE621">IF($AG621,SQRT(SUMPRODUCT($AH$2:$AH621, (AQ$2:AQ621-BK621)^2)/(SUM($AH$2:$AH621)-1)),0)</f>
        <v>0</v>
      </c>
      <c r="CF621" s="109" cm="1">
        <f t="array" ref="CF621">IF($AG621,SQRT(SUMPRODUCT($AH$2:$AH621, (AR$2:AR621-BL621)^2)/(SUM($AH$2:$AH621)-1)),0)</f>
        <v>0</v>
      </c>
      <c r="CG621" s="109" cm="1">
        <f t="array" ref="CG621">IF($AG621,SQRT(SUMPRODUCT($AH$2:$AH621, (AS$2:AS621-BM621)^2)/(SUM($AH$2:$AH621)-1)),0)</f>
        <v>0</v>
      </c>
      <c r="CH621" s="109" cm="1">
        <f t="array" ref="CH621">IF($AG621,SQRT(SUMPRODUCT($AH$2:$AH621, (AT$2:AT621-BN621)^2)/(SUM($AH$2:$AH621)-1)),0)</f>
        <v>0</v>
      </c>
      <c r="CI621" s="109" cm="1">
        <f t="array" ref="CI621">IF($AG621,SQRT(SUMPRODUCT($AH$2:$AH621, (AU$2:AU621-BO621)^2)/(SUM($AH$2:$AH621)-1)),0)</f>
        <v>0</v>
      </c>
      <c r="CJ621" s="109" cm="1">
        <f t="array" ref="CJ621">IF($AG621,SQRT(SUMPRODUCT($AH$2:$AH621, (AV$2:AV621-BP621)^2)/(SUM($AH$2:$AH621)-1)),0)</f>
        <v>0</v>
      </c>
      <c r="CK621" s="109" cm="1">
        <f t="array" ref="CK621">IF($AG621,SQRT(SUMPRODUCT($AH$2:$AH621, (AW$2:AW621-BQ621)^2)/(SUM($AH$2:$AH621)-1)),0)</f>
        <v>0</v>
      </c>
      <c r="CL621" s="109" cm="1">
        <f t="array" ref="CL621">IF($AG621,SQRT(SUMPRODUCT($AH$2:$AH621, (AX$2:AX621-BR621)^2)/(SUM($AH$2:$AH621)-1)),0)</f>
        <v>0</v>
      </c>
      <c r="CM621" s="109" cm="1">
        <f t="array" ref="CM621">IF($AG621,SQRT(SUMPRODUCT($AH$2:$AH621, (AY$2:AY621-BS621)^2)/(SUM($AH$2:$AH621)-1)),0)</f>
        <v>0</v>
      </c>
      <c r="CN621" s="109" cm="1">
        <f t="array" ref="CN621">IF($AG621,SQRT(SUMPRODUCT($AH$2:$AH621, (AZ$2:AZ621-BT621)^2)/(SUM($AH$2:$AH621)-1)),0)</f>
        <v>0</v>
      </c>
      <c r="CO621" s="109" cm="1">
        <f t="array" ref="CO621">IF($AG621,SQRT(SUMPRODUCT($AH$2:$AH621, (BA$2:BA621-BU621)^2)/(SUM($AH$2:$AH621)-1)),0)</f>
        <v>0</v>
      </c>
    </row>
    <row r="622" spans="34:93" x14ac:dyDescent="0.25">
      <c r="AH622" s="99" t="str">
        <f t="shared" si="143"/>
        <v/>
      </c>
      <c r="AI622" s="11">
        <f t="shared" ref="AI622:AR631" ca="1" si="156">IF(AI$1&lt;&gt;0,SUMIFS(INDIRECT(AI$1), Fecha,$AG622),0)</f>
        <v>0</v>
      </c>
      <c r="AJ622" s="11">
        <f t="shared" ca="1" si="156"/>
        <v>0</v>
      </c>
      <c r="AK622" s="11">
        <f t="shared" ca="1" si="156"/>
        <v>0</v>
      </c>
      <c r="AL622" s="11">
        <f t="shared" ca="1" si="156"/>
        <v>0</v>
      </c>
      <c r="AM622" s="11">
        <f t="shared" ca="1" si="156"/>
        <v>0</v>
      </c>
      <c r="AN622" s="11">
        <f t="shared" ca="1" si="156"/>
        <v>0</v>
      </c>
      <c r="AO622" s="11">
        <f t="shared" ca="1" si="156"/>
        <v>0</v>
      </c>
      <c r="AP622" s="11">
        <f t="shared" ca="1" si="156"/>
        <v>0</v>
      </c>
      <c r="AQ622" s="11">
        <f t="shared" ca="1" si="156"/>
        <v>0</v>
      </c>
      <c r="AR622" s="11">
        <f t="shared" ca="1" si="156"/>
        <v>0</v>
      </c>
      <c r="AS622" s="11">
        <f t="shared" ref="AS622:BA631" ca="1" si="157">IF(AS$1&lt;&gt;0,SUMIFS(INDIRECT(AS$1), Fecha,$AG622),0)</f>
        <v>0</v>
      </c>
      <c r="AT622" s="11">
        <f t="shared" ca="1" si="157"/>
        <v>0</v>
      </c>
      <c r="AU622" s="11">
        <f t="shared" ca="1" si="157"/>
        <v>0</v>
      </c>
      <c r="AV622" s="11">
        <f t="shared" ca="1" si="157"/>
        <v>0</v>
      </c>
      <c r="AW622" s="11">
        <f t="shared" ca="1" si="157"/>
        <v>0</v>
      </c>
      <c r="AX622" s="11">
        <f t="shared" ca="1" si="157"/>
        <v>0</v>
      </c>
      <c r="AY622" s="11">
        <f t="shared" ca="1" si="157"/>
        <v>0</v>
      </c>
      <c r="AZ622" s="11">
        <f t="shared" ca="1" si="157"/>
        <v>0</v>
      </c>
      <c r="BA622" s="11">
        <f t="shared" ca="1" si="157"/>
        <v>0</v>
      </c>
      <c r="BB622" s="11"/>
      <c r="BC622" s="11">
        <f>IF($AG622,SUMPRODUCT(AI$2:AI622,$AH$2:$AH622)/SUM($AH$2:$AH622),0)</f>
        <v>0</v>
      </c>
      <c r="BD622" s="11">
        <f>IF($AG622,SUMPRODUCT(AJ$2:AJ622,$AH$2:$AH622)/SUM($AH$2:$AH622),0)</f>
        <v>0</v>
      </c>
      <c r="BE622" s="11">
        <f>IF($AG622,SUMPRODUCT(AK$2:AK622,$AH$2:$AH622)/SUM($AH$2:$AH622),0)</f>
        <v>0</v>
      </c>
      <c r="BF622" s="11">
        <f>IF($AG622,SUMPRODUCT(AL$2:AL622,$AH$2:$AH622)/SUM($AH$2:$AH622),0)</f>
        <v>0</v>
      </c>
      <c r="BG622" s="11">
        <f>IF($AG622,SUMPRODUCT(AM$2:AM622,$AH$2:$AH622)/SUM($AH$2:$AH622),0)</f>
        <v>0</v>
      </c>
      <c r="BH622" s="11">
        <f>IF($AG622,SUMPRODUCT(AN$2:AN622,$AH$2:$AH622)/SUM($AH$2:$AH622),0)</f>
        <v>0</v>
      </c>
      <c r="BI622" s="11">
        <f>IF($AG622,SUMPRODUCT(AO$2:AO622,$AH$2:$AH622)/SUM($AH$2:$AH622),0)</f>
        <v>0</v>
      </c>
      <c r="BJ622" s="11">
        <f>IF($AG622,SUMPRODUCT(AP$2:AP622,$AH$2:$AH622)/SUM($AH$2:$AH622),0)</f>
        <v>0</v>
      </c>
      <c r="BK622" s="11">
        <f>IF($AG622,SUMPRODUCT(AQ$2:AQ622,$AH$2:$AH622)/SUM($AH$2:$AH622),0)</f>
        <v>0</v>
      </c>
      <c r="BL622" s="11">
        <f>IF($AG622,SUMPRODUCT(AR$2:AR622,$AH$2:$AH622)/SUM($AH$2:$AH622),0)</f>
        <v>0</v>
      </c>
      <c r="BM622" s="11">
        <f>IF($AG622,SUMPRODUCT(AS$2:AS622,$AH$2:$AH622)/SUM($AH$2:$AH622),0)</f>
        <v>0</v>
      </c>
      <c r="BN622" s="11">
        <f>IF($AG622,SUMPRODUCT(AT$2:AT622,$AH$2:$AH622)/SUM($AH$2:$AH622),0)</f>
        <v>0</v>
      </c>
      <c r="BO622" s="11">
        <f>IF($AG622,SUMPRODUCT(AU$2:AU622,$AH$2:$AH622)/SUM($AH$2:$AH622),0)</f>
        <v>0</v>
      </c>
      <c r="BP622" s="11">
        <f>IF($AG622,SUMPRODUCT(AV$2:AV622,$AH$2:$AH622)/SUM($AH$2:$AH622),0)</f>
        <v>0</v>
      </c>
      <c r="BQ622" s="11">
        <f>IF($AG622,SUMPRODUCT(AW$2:AW622,$AH$2:$AH622)/SUM($AH$2:$AH622),0)</f>
        <v>0</v>
      </c>
      <c r="BR622" s="11">
        <f>IF($AG622,SUMPRODUCT(AX$2:AX622,$AH$2:$AH622)/SUM($AH$2:$AH622),0)</f>
        <v>0</v>
      </c>
      <c r="BS622" s="11">
        <f>IF($AG622,SUMPRODUCT(AY$2:AY622,$AH$2:$AH622)/SUM($AH$2:$AH622),0)</f>
        <v>0</v>
      </c>
      <c r="BT622" s="11">
        <f>IF($AG622,SUMPRODUCT(AZ$2:AZ622,$AH$2:$AH622)/SUM($AH$2:$AH622),0)</f>
        <v>0</v>
      </c>
      <c r="BU622" s="11">
        <f>IF($AG622,SUMPRODUCT(BA$2:BA622,$AH$2:$AH622)/SUM($AH$2:$AH622),0)</f>
        <v>0</v>
      </c>
      <c r="BV622" s="11"/>
      <c r="BW622" s="109" cm="1">
        <f t="array" ref="BW622">IF($AG622,SQRT(SUMPRODUCT($AH$2:$AH622, (AI$2:AI622-BC622)^2)/(SUM($AH$2:$AH622)-1)),0)</f>
        <v>0</v>
      </c>
      <c r="BX622" s="109" cm="1">
        <f t="array" ref="BX622">IF($AG622,SQRT(SUMPRODUCT($AH$2:$AH622, (AJ$2:AJ622-BD622)^2)/(SUM($AH$2:$AH622)-1)),0)</f>
        <v>0</v>
      </c>
      <c r="BY622" s="109" cm="1">
        <f t="array" ref="BY622">IF($AG622,SQRT(SUMPRODUCT($AH$2:$AH622, (AK$2:AK622-BE622)^2)/(SUM($AH$2:$AH622)-1)),0)</f>
        <v>0</v>
      </c>
      <c r="BZ622" s="109" cm="1">
        <f t="array" ref="BZ622">IF($AG622,SQRT(SUMPRODUCT($AH$2:$AH622, (AL$2:AL622-BF622)^2)/(SUM($AH$2:$AH622)-1)),0)</f>
        <v>0</v>
      </c>
      <c r="CA622" s="109" cm="1">
        <f t="array" ref="CA622">IF($AG622,SQRT(SUMPRODUCT($AH$2:$AH622, (AM$2:AM622-BG622)^2)/(SUM($AH$2:$AH622)-1)),0)</f>
        <v>0</v>
      </c>
      <c r="CB622" s="109" cm="1">
        <f t="array" ref="CB622">IF($AG622,SQRT(SUMPRODUCT($AH$2:$AH622, (AN$2:AN622-BH622)^2)/(SUM($AH$2:$AH622)-1)),0)</f>
        <v>0</v>
      </c>
      <c r="CC622" s="109" cm="1">
        <f t="array" ref="CC622">IF($AG622,SQRT(SUMPRODUCT($AH$2:$AH622, (AO$2:AO622-BI622)^2)/(SUM($AH$2:$AH622)-1)),0)</f>
        <v>0</v>
      </c>
      <c r="CD622" s="109" cm="1">
        <f t="array" ref="CD622">IF($AG622,SQRT(SUMPRODUCT($AH$2:$AH622, (AP$2:AP622-BJ622)^2)/(SUM($AH$2:$AH622)-1)),0)</f>
        <v>0</v>
      </c>
      <c r="CE622" s="109" cm="1">
        <f t="array" ref="CE622">IF($AG622,SQRT(SUMPRODUCT($AH$2:$AH622, (AQ$2:AQ622-BK622)^2)/(SUM($AH$2:$AH622)-1)),0)</f>
        <v>0</v>
      </c>
      <c r="CF622" s="109" cm="1">
        <f t="array" ref="CF622">IF($AG622,SQRT(SUMPRODUCT($AH$2:$AH622, (AR$2:AR622-BL622)^2)/(SUM($AH$2:$AH622)-1)),0)</f>
        <v>0</v>
      </c>
      <c r="CG622" s="109" cm="1">
        <f t="array" ref="CG622">IF($AG622,SQRT(SUMPRODUCT($AH$2:$AH622, (AS$2:AS622-BM622)^2)/(SUM($AH$2:$AH622)-1)),0)</f>
        <v>0</v>
      </c>
      <c r="CH622" s="109" cm="1">
        <f t="array" ref="CH622">IF($AG622,SQRT(SUMPRODUCT($AH$2:$AH622, (AT$2:AT622-BN622)^2)/(SUM($AH$2:$AH622)-1)),0)</f>
        <v>0</v>
      </c>
      <c r="CI622" s="109" cm="1">
        <f t="array" ref="CI622">IF($AG622,SQRT(SUMPRODUCT($AH$2:$AH622, (AU$2:AU622-BO622)^2)/(SUM($AH$2:$AH622)-1)),0)</f>
        <v>0</v>
      </c>
      <c r="CJ622" s="109" cm="1">
        <f t="array" ref="CJ622">IF($AG622,SQRT(SUMPRODUCT($AH$2:$AH622, (AV$2:AV622-BP622)^2)/(SUM($AH$2:$AH622)-1)),0)</f>
        <v>0</v>
      </c>
      <c r="CK622" s="109" cm="1">
        <f t="array" ref="CK622">IF($AG622,SQRT(SUMPRODUCT($AH$2:$AH622, (AW$2:AW622-BQ622)^2)/(SUM($AH$2:$AH622)-1)),0)</f>
        <v>0</v>
      </c>
      <c r="CL622" s="109" cm="1">
        <f t="array" ref="CL622">IF($AG622,SQRT(SUMPRODUCT($AH$2:$AH622, (AX$2:AX622-BR622)^2)/(SUM($AH$2:$AH622)-1)),0)</f>
        <v>0</v>
      </c>
      <c r="CM622" s="109" cm="1">
        <f t="array" ref="CM622">IF($AG622,SQRT(SUMPRODUCT($AH$2:$AH622, (AY$2:AY622-BS622)^2)/(SUM($AH$2:$AH622)-1)),0)</f>
        <v>0</v>
      </c>
      <c r="CN622" s="109" cm="1">
        <f t="array" ref="CN622">IF($AG622,SQRT(SUMPRODUCT($AH$2:$AH622, (AZ$2:AZ622-BT622)^2)/(SUM($AH$2:$AH622)-1)),0)</f>
        <v>0</v>
      </c>
      <c r="CO622" s="109" cm="1">
        <f t="array" ref="CO622">IF($AG622,SQRT(SUMPRODUCT($AH$2:$AH622, (BA$2:BA622-BU622)^2)/(SUM($AH$2:$AH622)-1)),0)</f>
        <v>0</v>
      </c>
    </row>
    <row r="623" spans="34:93" x14ac:dyDescent="0.25">
      <c r="AH623" s="99" t="str">
        <f t="shared" ref="AH623:AH686" si="158">IF(AG623&lt;&gt;0,AG623-AG622,"")</f>
        <v/>
      </c>
      <c r="AI623" s="11">
        <f t="shared" ca="1" si="156"/>
        <v>0</v>
      </c>
      <c r="AJ623" s="11">
        <f t="shared" ca="1" si="156"/>
        <v>0</v>
      </c>
      <c r="AK623" s="11">
        <f t="shared" ca="1" si="156"/>
        <v>0</v>
      </c>
      <c r="AL623" s="11">
        <f t="shared" ca="1" si="156"/>
        <v>0</v>
      </c>
      <c r="AM623" s="11">
        <f t="shared" ca="1" si="156"/>
        <v>0</v>
      </c>
      <c r="AN623" s="11">
        <f t="shared" ca="1" si="156"/>
        <v>0</v>
      </c>
      <c r="AO623" s="11">
        <f t="shared" ca="1" si="156"/>
        <v>0</v>
      </c>
      <c r="AP623" s="11">
        <f t="shared" ca="1" si="156"/>
        <v>0</v>
      </c>
      <c r="AQ623" s="11">
        <f t="shared" ca="1" si="156"/>
        <v>0</v>
      </c>
      <c r="AR623" s="11">
        <f t="shared" ca="1" si="156"/>
        <v>0</v>
      </c>
      <c r="AS623" s="11">
        <f t="shared" ca="1" si="157"/>
        <v>0</v>
      </c>
      <c r="AT623" s="11">
        <f t="shared" ca="1" si="157"/>
        <v>0</v>
      </c>
      <c r="AU623" s="11">
        <f t="shared" ca="1" si="157"/>
        <v>0</v>
      </c>
      <c r="AV623" s="11">
        <f t="shared" ca="1" si="157"/>
        <v>0</v>
      </c>
      <c r="AW623" s="11">
        <f t="shared" ca="1" si="157"/>
        <v>0</v>
      </c>
      <c r="AX623" s="11">
        <f t="shared" ca="1" si="157"/>
        <v>0</v>
      </c>
      <c r="AY623" s="11">
        <f t="shared" ca="1" si="157"/>
        <v>0</v>
      </c>
      <c r="AZ623" s="11">
        <f t="shared" ca="1" si="157"/>
        <v>0</v>
      </c>
      <c r="BA623" s="11">
        <f t="shared" ca="1" si="157"/>
        <v>0</v>
      </c>
      <c r="BB623" s="11"/>
      <c r="BC623" s="11">
        <f>IF($AG623,SUMPRODUCT(AI$2:AI623,$AH$2:$AH623)/SUM($AH$2:$AH623),0)</f>
        <v>0</v>
      </c>
      <c r="BD623" s="11">
        <f>IF($AG623,SUMPRODUCT(AJ$2:AJ623,$AH$2:$AH623)/SUM($AH$2:$AH623),0)</f>
        <v>0</v>
      </c>
      <c r="BE623" s="11">
        <f>IF($AG623,SUMPRODUCT(AK$2:AK623,$AH$2:$AH623)/SUM($AH$2:$AH623),0)</f>
        <v>0</v>
      </c>
      <c r="BF623" s="11">
        <f>IF($AG623,SUMPRODUCT(AL$2:AL623,$AH$2:$AH623)/SUM($AH$2:$AH623),0)</f>
        <v>0</v>
      </c>
      <c r="BG623" s="11">
        <f>IF($AG623,SUMPRODUCT(AM$2:AM623,$AH$2:$AH623)/SUM($AH$2:$AH623),0)</f>
        <v>0</v>
      </c>
      <c r="BH623" s="11">
        <f>IF($AG623,SUMPRODUCT(AN$2:AN623,$AH$2:$AH623)/SUM($AH$2:$AH623),0)</f>
        <v>0</v>
      </c>
      <c r="BI623" s="11">
        <f>IF($AG623,SUMPRODUCT(AO$2:AO623,$AH$2:$AH623)/SUM($AH$2:$AH623),0)</f>
        <v>0</v>
      </c>
      <c r="BJ623" s="11">
        <f>IF($AG623,SUMPRODUCT(AP$2:AP623,$AH$2:$AH623)/SUM($AH$2:$AH623),0)</f>
        <v>0</v>
      </c>
      <c r="BK623" s="11">
        <f>IF($AG623,SUMPRODUCT(AQ$2:AQ623,$AH$2:$AH623)/SUM($AH$2:$AH623),0)</f>
        <v>0</v>
      </c>
      <c r="BL623" s="11">
        <f>IF($AG623,SUMPRODUCT(AR$2:AR623,$AH$2:$AH623)/SUM($AH$2:$AH623),0)</f>
        <v>0</v>
      </c>
      <c r="BM623" s="11">
        <f>IF($AG623,SUMPRODUCT(AS$2:AS623,$AH$2:$AH623)/SUM($AH$2:$AH623),0)</f>
        <v>0</v>
      </c>
      <c r="BN623" s="11">
        <f>IF($AG623,SUMPRODUCT(AT$2:AT623,$AH$2:$AH623)/SUM($AH$2:$AH623),0)</f>
        <v>0</v>
      </c>
      <c r="BO623" s="11">
        <f>IF($AG623,SUMPRODUCT(AU$2:AU623,$AH$2:$AH623)/SUM($AH$2:$AH623),0)</f>
        <v>0</v>
      </c>
      <c r="BP623" s="11">
        <f>IF($AG623,SUMPRODUCT(AV$2:AV623,$AH$2:$AH623)/SUM($AH$2:$AH623),0)</f>
        <v>0</v>
      </c>
      <c r="BQ623" s="11">
        <f>IF($AG623,SUMPRODUCT(AW$2:AW623,$AH$2:$AH623)/SUM($AH$2:$AH623),0)</f>
        <v>0</v>
      </c>
      <c r="BR623" s="11">
        <f>IF($AG623,SUMPRODUCT(AX$2:AX623,$AH$2:$AH623)/SUM($AH$2:$AH623),0)</f>
        <v>0</v>
      </c>
      <c r="BS623" s="11">
        <f>IF($AG623,SUMPRODUCT(AY$2:AY623,$AH$2:$AH623)/SUM($AH$2:$AH623),0)</f>
        <v>0</v>
      </c>
      <c r="BT623" s="11">
        <f>IF($AG623,SUMPRODUCT(AZ$2:AZ623,$AH$2:$AH623)/SUM($AH$2:$AH623),0)</f>
        <v>0</v>
      </c>
      <c r="BU623" s="11">
        <f>IF($AG623,SUMPRODUCT(BA$2:BA623,$AH$2:$AH623)/SUM($AH$2:$AH623),0)</f>
        <v>0</v>
      </c>
      <c r="BV623" s="11"/>
      <c r="BW623" s="109" cm="1">
        <f t="array" ref="BW623">IF($AG623,SQRT(SUMPRODUCT($AH$2:$AH623, (AI$2:AI623-BC623)^2)/(SUM($AH$2:$AH623)-1)),0)</f>
        <v>0</v>
      </c>
      <c r="BX623" s="109" cm="1">
        <f t="array" ref="BX623">IF($AG623,SQRT(SUMPRODUCT($AH$2:$AH623, (AJ$2:AJ623-BD623)^2)/(SUM($AH$2:$AH623)-1)),0)</f>
        <v>0</v>
      </c>
      <c r="BY623" s="109" cm="1">
        <f t="array" ref="BY623">IF($AG623,SQRT(SUMPRODUCT($AH$2:$AH623, (AK$2:AK623-BE623)^2)/(SUM($AH$2:$AH623)-1)),0)</f>
        <v>0</v>
      </c>
      <c r="BZ623" s="109" cm="1">
        <f t="array" ref="BZ623">IF($AG623,SQRT(SUMPRODUCT($AH$2:$AH623, (AL$2:AL623-BF623)^2)/(SUM($AH$2:$AH623)-1)),0)</f>
        <v>0</v>
      </c>
      <c r="CA623" s="109" cm="1">
        <f t="array" ref="CA623">IF($AG623,SQRT(SUMPRODUCT($AH$2:$AH623, (AM$2:AM623-BG623)^2)/(SUM($AH$2:$AH623)-1)),0)</f>
        <v>0</v>
      </c>
      <c r="CB623" s="109" cm="1">
        <f t="array" ref="CB623">IF($AG623,SQRT(SUMPRODUCT($AH$2:$AH623, (AN$2:AN623-BH623)^2)/(SUM($AH$2:$AH623)-1)),0)</f>
        <v>0</v>
      </c>
      <c r="CC623" s="109" cm="1">
        <f t="array" ref="CC623">IF($AG623,SQRT(SUMPRODUCT($AH$2:$AH623, (AO$2:AO623-BI623)^2)/(SUM($AH$2:$AH623)-1)),0)</f>
        <v>0</v>
      </c>
      <c r="CD623" s="109" cm="1">
        <f t="array" ref="CD623">IF($AG623,SQRT(SUMPRODUCT($AH$2:$AH623, (AP$2:AP623-BJ623)^2)/(SUM($AH$2:$AH623)-1)),0)</f>
        <v>0</v>
      </c>
      <c r="CE623" s="109" cm="1">
        <f t="array" ref="CE623">IF($AG623,SQRT(SUMPRODUCT($AH$2:$AH623, (AQ$2:AQ623-BK623)^2)/(SUM($AH$2:$AH623)-1)),0)</f>
        <v>0</v>
      </c>
      <c r="CF623" s="109" cm="1">
        <f t="array" ref="CF623">IF($AG623,SQRT(SUMPRODUCT($AH$2:$AH623, (AR$2:AR623-BL623)^2)/(SUM($AH$2:$AH623)-1)),0)</f>
        <v>0</v>
      </c>
      <c r="CG623" s="109" cm="1">
        <f t="array" ref="CG623">IF($AG623,SQRT(SUMPRODUCT($AH$2:$AH623, (AS$2:AS623-BM623)^2)/(SUM($AH$2:$AH623)-1)),0)</f>
        <v>0</v>
      </c>
      <c r="CH623" s="109" cm="1">
        <f t="array" ref="CH623">IF($AG623,SQRT(SUMPRODUCT($AH$2:$AH623, (AT$2:AT623-BN623)^2)/(SUM($AH$2:$AH623)-1)),0)</f>
        <v>0</v>
      </c>
      <c r="CI623" s="109" cm="1">
        <f t="array" ref="CI623">IF($AG623,SQRT(SUMPRODUCT($AH$2:$AH623, (AU$2:AU623-BO623)^2)/(SUM($AH$2:$AH623)-1)),0)</f>
        <v>0</v>
      </c>
      <c r="CJ623" s="109" cm="1">
        <f t="array" ref="CJ623">IF($AG623,SQRT(SUMPRODUCT($AH$2:$AH623, (AV$2:AV623-BP623)^2)/(SUM($AH$2:$AH623)-1)),0)</f>
        <v>0</v>
      </c>
      <c r="CK623" s="109" cm="1">
        <f t="array" ref="CK623">IF($AG623,SQRT(SUMPRODUCT($AH$2:$AH623, (AW$2:AW623-BQ623)^2)/(SUM($AH$2:$AH623)-1)),0)</f>
        <v>0</v>
      </c>
      <c r="CL623" s="109" cm="1">
        <f t="array" ref="CL623">IF($AG623,SQRT(SUMPRODUCT($AH$2:$AH623, (AX$2:AX623-BR623)^2)/(SUM($AH$2:$AH623)-1)),0)</f>
        <v>0</v>
      </c>
      <c r="CM623" s="109" cm="1">
        <f t="array" ref="CM623">IF($AG623,SQRT(SUMPRODUCT($AH$2:$AH623, (AY$2:AY623-BS623)^2)/(SUM($AH$2:$AH623)-1)),0)</f>
        <v>0</v>
      </c>
      <c r="CN623" s="109" cm="1">
        <f t="array" ref="CN623">IF($AG623,SQRT(SUMPRODUCT($AH$2:$AH623, (AZ$2:AZ623-BT623)^2)/(SUM($AH$2:$AH623)-1)),0)</f>
        <v>0</v>
      </c>
      <c r="CO623" s="109" cm="1">
        <f t="array" ref="CO623">IF($AG623,SQRT(SUMPRODUCT($AH$2:$AH623, (BA$2:BA623-BU623)^2)/(SUM($AH$2:$AH623)-1)),0)</f>
        <v>0</v>
      </c>
    </row>
    <row r="624" spans="34:93" x14ac:dyDescent="0.25">
      <c r="AH624" s="99" t="str">
        <f t="shared" si="158"/>
        <v/>
      </c>
      <c r="AI624" s="11">
        <f t="shared" ca="1" si="156"/>
        <v>0</v>
      </c>
      <c r="AJ624" s="11">
        <f t="shared" ca="1" si="156"/>
        <v>0</v>
      </c>
      <c r="AK624" s="11">
        <f t="shared" ca="1" si="156"/>
        <v>0</v>
      </c>
      <c r="AL624" s="11">
        <f t="shared" ca="1" si="156"/>
        <v>0</v>
      </c>
      <c r="AM624" s="11">
        <f t="shared" ca="1" si="156"/>
        <v>0</v>
      </c>
      <c r="AN624" s="11">
        <f t="shared" ca="1" si="156"/>
        <v>0</v>
      </c>
      <c r="AO624" s="11">
        <f t="shared" ca="1" si="156"/>
        <v>0</v>
      </c>
      <c r="AP624" s="11">
        <f t="shared" ca="1" si="156"/>
        <v>0</v>
      </c>
      <c r="AQ624" s="11">
        <f t="shared" ca="1" si="156"/>
        <v>0</v>
      </c>
      <c r="AR624" s="11">
        <f t="shared" ca="1" si="156"/>
        <v>0</v>
      </c>
      <c r="AS624" s="11">
        <f t="shared" ca="1" si="157"/>
        <v>0</v>
      </c>
      <c r="AT624" s="11">
        <f t="shared" ca="1" si="157"/>
        <v>0</v>
      </c>
      <c r="AU624" s="11">
        <f t="shared" ca="1" si="157"/>
        <v>0</v>
      </c>
      <c r="AV624" s="11">
        <f t="shared" ca="1" si="157"/>
        <v>0</v>
      </c>
      <c r="AW624" s="11">
        <f t="shared" ca="1" si="157"/>
        <v>0</v>
      </c>
      <c r="AX624" s="11">
        <f t="shared" ca="1" si="157"/>
        <v>0</v>
      </c>
      <c r="AY624" s="11">
        <f t="shared" ca="1" si="157"/>
        <v>0</v>
      </c>
      <c r="AZ624" s="11">
        <f t="shared" ca="1" si="157"/>
        <v>0</v>
      </c>
      <c r="BA624" s="11">
        <f t="shared" ca="1" si="157"/>
        <v>0</v>
      </c>
      <c r="BB624" s="11"/>
      <c r="BC624" s="11">
        <f>IF($AG624,SUMPRODUCT(AI$2:AI624,$AH$2:$AH624)/SUM($AH$2:$AH624),0)</f>
        <v>0</v>
      </c>
      <c r="BD624" s="11">
        <f>IF($AG624,SUMPRODUCT(AJ$2:AJ624,$AH$2:$AH624)/SUM($AH$2:$AH624),0)</f>
        <v>0</v>
      </c>
      <c r="BE624" s="11">
        <f>IF($AG624,SUMPRODUCT(AK$2:AK624,$AH$2:$AH624)/SUM($AH$2:$AH624),0)</f>
        <v>0</v>
      </c>
      <c r="BF624" s="11">
        <f>IF($AG624,SUMPRODUCT(AL$2:AL624,$AH$2:$AH624)/SUM($AH$2:$AH624),0)</f>
        <v>0</v>
      </c>
      <c r="BG624" s="11">
        <f>IF($AG624,SUMPRODUCT(AM$2:AM624,$AH$2:$AH624)/SUM($AH$2:$AH624),0)</f>
        <v>0</v>
      </c>
      <c r="BH624" s="11">
        <f>IF($AG624,SUMPRODUCT(AN$2:AN624,$AH$2:$AH624)/SUM($AH$2:$AH624),0)</f>
        <v>0</v>
      </c>
      <c r="BI624" s="11">
        <f>IF($AG624,SUMPRODUCT(AO$2:AO624,$AH$2:$AH624)/SUM($AH$2:$AH624),0)</f>
        <v>0</v>
      </c>
      <c r="BJ624" s="11">
        <f>IF($AG624,SUMPRODUCT(AP$2:AP624,$AH$2:$AH624)/SUM($AH$2:$AH624),0)</f>
        <v>0</v>
      </c>
      <c r="BK624" s="11">
        <f>IF($AG624,SUMPRODUCT(AQ$2:AQ624,$AH$2:$AH624)/SUM($AH$2:$AH624),0)</f>
        <v>0</v>
      </c>
      <c r="BL624" s="11">
        <f>IF($AG624,SUMPRODUCT(AR$2:AR624,$AH$2:$AH624)/SUM($AH$2:$AH624),0)</f>
        <v>0</v>
      </c>
      <c r="BM624" s="11">
        <f>IF($AG624,SUMPRODUCT(AS$2:AS624,$AH$2:$AH624)/SUM($AH$2:$AH624),0)</f>
        <v>0</v>
      </c>
      <c r="BN624" s="11">
        <f>IF($AG624,SUMPRODUCT(AT$2:AT624,$AH$2:$AH624)/SUM($AH$2:$AH624),0)</f>
        <v>0</v>
      </c>
      <c r="BO624" s="11">
        <f>IF($AG624,SUMPRODUCT(AU$2:AU624,$AH$2:$AH624)/SUM($AH$2:$AH624),0)</f>
        <v>0</v>
      </c>
      <c r="BP624" s="11">
        <f>IF($AG624,SUMPRODUCT(AV$2:AV624,$AH$2:$AH624)/SUM($AH$2:$AH624),0)</f>
        <v>0</v>
      </c>
      <c r="BQ624" s="11">
        <f>IF($AG624,SUMPRODUCT(AW$2:AW624,$AH$2:$AH624)/SUM($AH$2:$AH624),0)</f>
        <v>0</v>
      </c>
      <c r="BR624" s="11">
        <f>IF($AG624,SUMPRODUCT(AX$2:AX624,$AH$2:$AH624)/SUM($AH$2:$AH624),0)</f>
        <v>0</v>
      </c>
      <c r="BS624" s="11">
        <f>IF($AG624,SUMPRODUCT(AY$2:AY624,$AH$2:$AH624)/SUM($AH$2:$AH624),0)</f>
        <v>0</v>
      </c>
      <c r="BT624" s="11">
        <f>IF($AG624,SUMPRODUCT(AZ$2:AZ624,$AH$2:$AH624)/SUM($AH$2:$AH624),0)</f>
        <v>0</v>
      </c>
      <c r="BU624" s="11">
        <f>IF($AG624,SUMPRODUCT(BA$2:BA624,$AH$2:$AH624)/SUM($AH$2:$AH624),0)</f>
        <v>0</v>
      </c>
      <c r="BV624" s="11"/>
      <c r="BW624" s="109" cm="1">
        <f t="array" ref="BW624">IF($AG624,SQRT(SUMPRODUCT($AH$2:$AH624, (AI$2:AI624-BC624)^2)/(SUM($AH$2:$AH624)-1)),0)</f>
        <v>0</v>
      </c>
      <c r="BX624" s="109" cm="1">
        <f t="array" ref="BX624">IF($AG624,SQRT(SUMPRODUCT($AH$2:$AH624, (AJ$2:AJ624-BD624)^2)/(SUM($AH$2:$AH624)-1)),0)</f>
        <v>0</v>
      </c>
      <c r="BY624" s="109" cm="1">
        <f t="array" ref="BY624">IF($AG624,SQRT(SUMPRODUCT($AH$2:$AH624, (AK$2:AK624-BE624)^2)/(SUM($AH$2:$AH624)-1)),0)</f>
        <v>0</v>
      </c>
      <c r="BZ624" s="109" cm="1">
        <f t="array" ref="BZ624">IF($AG624,SQRT(SUMPRODUCT($AH$2:$AH624, (AL$2:AL624-BF624)^2)/(SUM($AH$2:$AH624)-1)),0)</f>
        <v>0</v>
      </c>
      <c r="CA624" s="109" cm="1">
        <f t="array" ref="CA624">IF($AG624,SQRT(SUMPRODUCT($AH$2:$AH624, (AM$2:AM624-BG624)^2)/(SUM($AH$2:$AH624)-1)),0)</f>
        <v>0</v>
      </c>
      <c r="CB624" s="109" cm="1">
        <f t="array" ref="CB624">IF($AG624,SQRT(SUMPRODUCT($AH$2:$AH624, (AN$2:AN624-BH624)^2)/(SUM($AH$2:$AH624)-1)),0)</f>
        <v>0</v>
      </c>
      <c r="CC624" s="109" cm="1">
        <f t="array" ref="CC624">IF($AG624,SQRT(SUMPRODUCT($AH$2:$AH624, (AO$2:AO624-BI624)^2)/(SUM($AH$2:$AH624)-1)),0)</f>
        <v>0</v>
      </c>
      <c r="CD624" s="109" cm="1">
        <f t="array" ref="CD624">IF($AG624,SQRT(SUMPRODUCT($AH$2:$AH624, (AP$2:AP624-BJ624)^2)/(SUM($AH$2:$AH624)-1)),0)</f>
        <v>0</v>
      </c>
      <c r="CE624" s="109" cm="1">
        <f t="array" ref="CE624">IF($AG624,SQRT(SUMPRODUCT($AH$2:$AH624, (AQ$2:AQ624-BK624)^2)/(SUM($AH$2:$AH624)-1)),0)</f>
        <v>0</v>
      </c>
      <c r="CF624" s="109" cm="1">
        <f t="array" ref="CF624">IF($AG624,SQRT(SUMPRODUCT($AH$2:$AH624, (AR$2:AR624-BL624)^2)/(SUM($AH$2:$AH624)-1)),0)</f>
        <v>0</v>
      </c>
      <c r="CG624" s="109" cm="1">
        <f t="array" ref="CG624">IF($AG624,SQRT(SUMPRODUCT($AH$2:$AH624, (AS$2:AS624-BM624)^2)/(SUM($AH$2:$AH624)-1)),0)</f>
        <v>0</v>
      </c>
      <c r="CH624" s="109" cm="1">
        <f t="array" ref="CH624">IF($AG624,SQRT(SUMPRODUCT($AH$2:$AH624, (AT$2:AT624-BN624)^2)/(SUM($AH$2:$AH624)-1)),0)</f>
        <v>0</v>
      </c>
      <c r="CI624" s="109" cm="1">
        <f t="array" ref="CI624">IF($AG624,SQRT(SUMPRODUCT($AH$2:$AH624, (AU$2:AU624-BO624)^2)/(SUM($AH$2:$AH624)-1)),0)</f>
        <v>0</v>
      </c>
      <c r="CJ624" s="109" cm="1">
        <f t="array" ref="CJ624">IF($AG624,SQRT(SUMPRODUCT($AH$2:$AH624, (AV$2:AV624-BP624)^2)/(SUM($AH$2:$AH624)-1)),0)</f>
        <v>0</v>
      </c>
      <c r="CK624" s="109" cm="1">
        <f t="array" ref="CK624">IF($AG624,SQRT(SUMPRODUCT($AH$2:$AH624, (AW$2:AW624-BQ624)^2)/(SUM($AH$2:$AH624)-1)),0)</f>
        <v>0</v>
      </c>
      <c r="CL624" s="109" cm="1">
        <f t="array" ref="CL624">IF($AG624,SQRT(SUMPRODUCT($AH$2:$AH624, (AX$2:AX624-BR624)^2)/(SUM($AH$2:$AH624)-1)),0)</f>
        <v>0</v>
      </c>
      <c r="CM624" s="109" cm="1">
        <f t="array" ref="CM624">IF($AG624,SQRT(SUMPRODUCT($AH$2:$AH624, (AY$2:AY624-BS624)^2)/(SUM($AH$2:$AH624)-1)),0)</f>
        <v>0</v>
      </c>
      <c r="CN624" s="109" cm="1">
        <f t="array" ref="CN624">IF($AG624,SQRT(SUMPRODUCT($AH$2:$AH624, (AZ$2:AZ624-BT624)^2)/(SUM($AH$2:$AH624)-1)),0)</f>
        <v>0</v>
      </c>
      <c r="CO624" s="109" cm="1">
        <f t="array" ref="CO624">IF($AG624,SQRT(SUMPRODUCT($AH$2:$AH624, (BA$2:BA624-BU624)^2)/(SUM($AH$2:$AH624)-1)),0)</f>
        <v>0</v>
      </c>
    </row>
    <row r="625" spans="34:93" x14ac:dyDescent="0.25">
      <c r="AH625" s="99" t="str">
        <f t="shared" si="158"/>
        <v/>
      </c>
      <c r="AI625" s="11">
        <f t="shared" ca="1" si="156"/>
        <v>0</v>
      </c>
      <c r="AJ625" s="11">
        <f t="shared" ca="1" si="156"/>
        <v>0</v>
      </c>
      <c r="AK625" s="11">
        <f t="shared" ca="1" si="156"/>
        <v>0</v>
      </c>
      <c r="AL625" s="11">
        <f t="shared" ca="1" si="156"/>
        <v>0</v>
      </c>
      <c r="AM625" s="11">
        <f t="shared" ca="1" si="156"/>
        <v>0</v>
      </c>
      <c r="AN625" s="11">
        <f t="shared" ca="1" si="156"/>
        <v>0</v>
      </c>
      <c r="AO625" s="11">
        <f t="shared" ca="1" si="156"/>
        <v>0</v>
      </c>
      <c r="AP625" s="11">
        <f t="shared" ca="1" si="156"/>
        <v>0</v>
      </c>
      <c r="AQ625" s="11">
        <f t="shared" ca="1" si="156"/>
        <v>0</v>
      </c>
      <c r="AR625" s="11">
        <f t="shared" ca="1" si="156"/>
        <v>0</v>
      </c>
      <c r="AS625" s="11">
        <f t="shared" ca="1" si="157"/>
        <v>0</v>
      </c>
      <c r="AT625" s="11">
        <f t="shared" ca="1" si="157"/>
        <v>0</v>
      </c>
      <c r="AU625" s="11">
        <f t="shared" ca="1" si="157"/>
        <v>0</v>
      </c>
      <c r="AV625" s="11">
        <f t="shared" ca="1" si="157"/>
        <v>0</v>
      </c>
      <c r="AW625" s="11">
        <f t="shared" ca="1" si="157"/>
        <v>0</v>
      </c>
      <c r="AX625" s="11">
        <f t="shared" ca="1" si="157"/>
        <v>0</v>
      </c>
      <c r="AY625" s="11">
        <f t="shared" ca="1" si="157"/>
        <v>0</v>
      </c>
      <c r="AZ625" s="11">
        <f t="shared" ca="1" si="157"/>
        <v>0</v>
      </c>
      <c r="BA625" s="11">
        <f t="shared" ca="1" si="157"/>
        <v>0</v>
      </c>
      <c r="BB625" s="11"/>
      <c r="BC625" s="11">
        <f>IF($AG625,SUMPRODUCT(AI$2:AI625,$AH$2:$AH625)/SUM($AH$2:$AH625),0)</f>
        <v>0</v>
      </c>
      <c r="BD625" s="11">
        <f>IF($AG625,SUMPRODUCT(AJ$2:AJ625,$AH$2:$AH625)/SUM($AH$2:$AH625),0)</f>
        <v>0</v>
      </c>
      <c r="BE625" s="11">
        <f>IF($AG625,SUMPRODUCT(AK$2:AK625,$AH$2:$AH625)/SUM($AH$2:$AH625),0)</f>
        <v>0</v>
      </c>
      <c r="BF625" s="11">
        <f>IF($AG625,SUMPRODUCT(AL$2:AL625,$AH$2:$AH625)/SUM($AH$2:$AH625),0)</f>
        <v>0</v>
      </c>
      <c r="BG625" s="11">
        <f>IF($AG625,SUMPRODUCT(AM$2:AM625,$AH$2:$AH625)/SUM($AH$2:$AH625),0)</f>
        <v>0</v>
      </c>
      <c r="BH625" s="11">
        <f>IF($AG625,SUMPRODUCT(AN$2:AN625,$AH$2:$AH625)/SUM($AH$2:$AH625),0)</f>
        <v>0</v>
      </c>
      <c r="BI625" s="11">
        <f>IF($AG625,SUMPRODUCT(AO$2:AO625,$AH$2:$AH625)/SUM($AH$2:$AH625),0)</f>
        <v>0</v>
      </c>
      <c r="BJ625" s="11">
        <f>IF($AG625,SUMPRODUCT(AP$2:AP625,$AH$2:$AH625)/SUM($AH$2:$AH625),0)</f>
        <v>0</v>
      </c>
      <c r="BK625" s="11">
        <f>IF($AG625,SUMPRODUCT(AQ$2:AQ625,$AH$2:$AH625)/SUM($AH$2:$AH625),0)</f>
        <v>0</v>
      </c>
      <c r="BL625" s="11">
        <f>IF($AG625,SUMPRODUCT(AR$2:AR625,$AH$2:$AH625)/SUM($AH$2:$AH625),0)</f>
        <v>0</v>
      </c>
      <c r="BM625" s="11">
        <f>IF($AG625,SUMPRODUCT(AS$2:AS625,$AH$2:$AH625)/SUM($AH$2:$AH625),0)</f>
        <v>0</v>
      </c>
      <c r="BN625" s="11">
        <f>IF($AG625,SUMPRODUCT(AT$2:AT625,$AH$2:$AH625)/SUM($AH$2:$AH625),0)</f>
        <v>0</v>
      </c>
      <c r="BO625" s="11">
        <f>IF($AG625,SUMPRODUCT(AU$2:AU625,$AH$2:$AH625)/SUM($AH$2:$AH625),0)</f>
        <v>0</v>
      </c>
      <c r="BP625" s="11">
        <f>IF($AG625,SUMPRODUCT(AV$2:AV625,$AH$2:$AH625)/SUM($AH$2:$AH625),0)</f>
        <v>0</v>
      </c>
      <c r="BQ625" s="11">
        <f>IF($AG625,SUMPRODUCT(AW$2:AW625,$AH$2:$AH625)/SUM($AH$2:$AH625),0)</f>
        <v>0</v>
      </c>
      <c r="BR625" s="11">
        <f>IF($AG625,SUMPRODUCT(AX$2:AX625,$AH$2:$AH625)/SUM($AH$2:$AH625),0)</f>
        <v>0</v>
      </c>
      <c r="BS625" s="11">
        <f>IF($AG625,SUMPRODUCT(AY$2:AY625,$AH$2:$AH625)/SUM($AH$2:$AH625),0)</f>
        <v>0</v>
      </c>
      <c r="BT625" s="11">
        <f>IF($AG625,SUMPRODUCT(AZ$2:AZ625,$AH$2:$AH625)/SUM($AH$2:$AH625),0)</f>
        <v>0</v>
      </c>
      <c r="BU625" s="11">
        <f>IF($AG625,SUMPRODUCT(BA$2:BA625,$AH$2:$AH625)/SUM($AH$2:$AH625),0)</f>
        <v>0</v>
      </c>
      <c r="BV625" s="11"/>
      <c r="BW625" s="109" cm="1">
        <f t="array" ref="BW625">IF($AG625,SQRT(SUMPRODUCT($AH$2:$AH625, (AI$2:AI625-BC625)^2)/(SUM($AH$2:$AH625)-1)),0)</f>
        <v>0</v>
      </c>
      <c r="BX625" s="109" cm="1">
        <f t="array" ref="BX625">IF($AG625,SQRT(SUMPRODUCT($AH$2:$AH625, (AJ$2:AJ625-BD625)^2)/(SUM($AH$2:$AH625)-1)),0)</f>
        <v>0</v>
      </c>
      <c r="BY625" s="109" cm="1">
        <f t="array" ref="BY625">IF($AG625,SQRT(SUMPRODUCT($AH$2:$AH625, (AK$2:AK625-BE625)^2)/(SUM($AH$2:$AH625)-1)),0)</f>
        <v>0</v>
      </c>
      <c r="BZ625" s="109" cm="1">
        <f t="array" ref="BZ625">IF($AG625,SQRT(SUMPRODUCT($AH$2:$AH625, (AL$2:AL625-BF625)^2)/(SUM($AH$2:$AH625)-1)),0)</f>
        <v>0</v>
      </c>
      <c r="CA625" s="109" cm="1">
        <f t="array" ref="CA625">IF($AG625,SQRT(SUMPRODUCT($AH$2:$AH625, (AM$2:AM625-BG625)^2)/(SUM($AH$2:$AH625)-1)),0)</f>
        <v>0</v>
      </c>
      <c r="CB625" s="109" cm="1">
        <f t="array" ref="CB625">IF($AG625,SQRT(SUMPRODUCT($AH$2:$AH625, (AN$2:AN625-BH625)^2)/(SUM($AH$2:$AH625)-1)),0)</f>
        <v>0</v>
      </c>
      <c r="CC625" s="109" cm="1">
        <f t="array" ref="CC625">IF($AG625,SQRT(SUMPRODUCT($AH$2:$AH625, (AO$2:AO625-BI625)^2)/(SUM($AH$2:$AH625)-1)),0)</f>
        <v>0</v>
      </c>
      <c r="CD625" s="109" cm="1">
        <f t="array" ref="CD625">IF($AG625,SQRT(SUMPRODUCT($AH$2:$AH625, (AP$2:AP625-BJ625)^2)/(SUM($AH$2:$AH625)-1)),0)</f>
        <v>0</v>
      </c>
      <c r="CE625" s="109" cm="1">
        <f t="array" ref="CE625">IF($AG625,SQRT(SUMPRODUCT($AH$2:$AH625, (AQ$2:AQ625-BK625)^2)/(SUM($AH$2:$AH625)-1)),0)</f>
        <v>0</v>
      </c>
      <c r="CF625" s="109" cm="1">
        <f t="array" ref="CF625">IF($AG625,SQRT(SUMPRODUCT($AH$2:$AH625, (AR$2:AR625-BL625)^2)/(SUM($AH$2:$AH625)-1)),0)</f>
        <v>0</v>
      </c>
      <c r="CG625" s="109" cm="1">
        <f t="array" ref="CG625">IF($AG625,SQRT(SUMPRODUCT($AH$2:$AH625, (AS$2:AS625-BM625)^2)/(SUM($AH$2:$AH625)-1)),0)</f>
        <v>0</v>
      </c>
      <c r="CH625" s="109" cm="1">
        <f t="array" ref="CH625">IF($AG625,SQRT(SUMPRODUCT($AH$2:$AH625, (AT$2:AT625-BN625)^2)/(SUM($AH$2:$AH625)-1)),0)</f>
        <v>0</v>
      </c>
      <c r="CI625" s="109" cm="1">
        <f t="array" ref="CI625">IF($AG625,SQRT(SUMPRODUCT($AH$2:$AH625, (AU$2:AU625-BO625)^2)/(SUM($AH$2:$AH625)-1)),0)</f>
        <v>0</v>
      </c>
      <c r="CJ625" s="109" cm="1">
        <f t="array" ref="CJ625">IF($AG625,SQRT(SUMPRODUCT($AH$2:$AH625, (AV$2:AV625-BP625)^2)/(SUM($AH$2:$AH625)-1)),0)</f>
        <v>0</v>
      </c>
      <c r="CK625" s="109" cm="1">
        <f t="array" ref="CK625">IF($AG625,SQRT(SUMPRODUCT($AH$2:$AH625, (AW$2:AW625-BQ625)^2)/(SUM($AH$2:$AH625)-1)),0)</f>
        <v>0</v>
      </c>
      <c r="CL625" s="109" cm="1">
        <f t="array" ref="CL625">IF($AG625,SQRT(SUMPRODUCT($AH$2:$AH625, (AX$2:AX625-BR625)^2)/(SUM($AH$2:$AH625)-1)),0)</f>
        <v>0</v>
      </c>
      <c r="CM625" s="109" cm="1">
        <f t="array" ref="CM625">IF($AG625,SQRT(SUMPRODUCT($AH$2:$AH625, (AY$2:AY625-BS625)^2)/(SUM($AH$2:$AH625)-1)),0)</f>
        <v>0</v>
      </c>
      <c r="CN625" s="109" cm="1">
        <f t="array" ref="CN625">IF($AG625,SQRT(SUMPRODUCT($AH$2:$AH625, (AZ$2:AZ625-BT625)^2)/(SUM($AH$2:$AH625)-1)),0)</f>
        <v>0</v>
      </c>
      <c r="CO625" s="109" cm="1">
        <f t="array" ref="CO625">IF($AG625,SQRT(SUMPRODUCT($AH$2:$AH625, (BA$2:BA625-BU625)^2)/(SUM($AH$2:$AH625)-1)),0)</f>
        <v>0</v>
      </c>
    </row>
    <row r="626" spans="34:93" x14ac:dyDescent="0.25">
      <c r="AH626" s="99" t="str">
        <f t="shared" si="158"/>
        <v/>
      </c>
      <c r="AI626" s="11">
        <f t="shared" ca="1" si="156"/>
        <v>0</v>
      </c>
      <c r="AJ626" s="11">
        <f t="shared" ca="1" si="156"/>
        <v>0</v>
      </c>
      <c r="AK626" s="11">
        <f t="shared" ca="1" si="156"/>
        <v>0</v>
      </c>
      <c r="AL626" s="11">
        <f t="shared" ca="1" si="156"/>
        <v>0</v>
      </c>
      <c r="AM626" s="11">
        <f t="shared" ca="1" si="156"/>
        <v>0</v>
      </c>
      <c r="AN626" s="11">
        <f t="shared" ca="1" si="156"/>
        <v>0</v>
      </c>
      <c r="AO626" s="11">
        <f t="shared" ca="1" si="156"/>
        <v>0</v>
      </c>
      <c r="AP626" s="11">
        <f t="shared" ca="1" si="156"/>
        <v>0</v>
      </c>
      <c r="AQ626" s="11">
        <f t="shared" ca="1" si="156"/>
        <v>0</v>
      </c>
      <c r="AR626" s="11">
        <f t="shared" ca="1" si="156"/>
        <v>0</v>
      </c>
      <c r="AS626" s="11">
        <f t="shared" ca="1" si="157"/>
        <v>0</v>
      </c>
      <c r="AT626" s="11">
        <f t="shared" ca="1" si="157"/>
        <v>0</v>
      </c>
      <c r="AU626" s="11">
        <f t="shared" ca="1" si="157"/>
        <v>0</v>
      </c>
      <c r="AV626" s="11">
        <f t="shared" ca="1" si="157"/>
        <v>0</v>
      </c>
      <c r="AW626" s="11">
        <f t="shared" ca="1" si="157"/>
        <v>0</v>
      </c>
      <c r="AX626" s="11">
        <f t="shared" ca="1" si="157"/>
        <v>0</v>
      </c>
      <c r="AY626" s="11">
        <f t="shared" ca="1" si="157"/>
        <v>0</v>
      </c>
      <c r="AZ626" s="11">
        <f t="shared" ca="1" si="157"/>
        <v>0</v>
      </c>
      <c r="BA626" s="11">
        <f t="shared" ca="1" si="157"/>
        <v>0</v>
      </c>
      <c r="BB626" s="11"/>
      <c r="BC626" s="11">
        <f>IF($AG626,SUMPRODUCT(AI$2:AI626,$AH$2:$AH626)/SUM($AH$2:$AH626),0)</f>
        <v>0</v>
      </c>
      <c r="BD626" s="11">
        <f>IF($AG626,SUMPRODUCT(AJ$2:AJ626,$AH$2:$AH626)/SUM($AH$2:$AH626),0)</f>
        <v>0</v>
      </c>
      <c r="BE626" s="11">
        <f>IF($AG626,SUMPRODUCT(AK$2:AK626,$AH$2:$AH626)/SUM($AH$2:$AH626),0)</f>
        <v>0</v>
      </c>
      <c r="BF626" s="11">
        <f>IF($AG626,SUMPRODUCT(AL$2:AL626,$AH$2:$AH626)/SUM($AH$2:$AH626),0)</f>
        <v>0</v>
      </c>
      <c r="BG626" s="11">
        <f>IF($AG626,SUMPRODUCT(AM$2:AM626,$AH$2:$AH626)/SUM($AH$2:$AH626),0)</f>
        <v>0</v>
      </c>
      <c r="BH626" s="11">
        <f>IF($AG626,SUMPRODUCT(AN$2:AN626,$AH$2:$AH626)/SUM($AH$2:$AH626),0)</f>
        <v>0</v>
      </c>
      <c r="BI626" s="11">
        <f>IF($AG626,SUMPRODUCT(AO$2:AO626,$AH$2:$AH626)/SUM($AH$2:$AH626),0)</f>
        <v>0</v>
      </c>
      <c r="BJ626" s="11">
        <f>IF($AG626,SUMPRODUCT(AP$2:AP626,$AH$2:$AH626)/SUM($AH$2:$AH626),0)</f>
        <v>0</v>
      </c>
      <c r="BK626" s="11">
        <f>IF($AG626,SUMPRODUCT(AQ$2:AQ626,$AH$2:$AH626)/SUM($AH$2:$AH626),0)</f>
        <v>0</v>
      </c>
      <c r="BL626" s="11">
        <f>IF($AG626,SUMPRODUCT(AR$2:AR626,$AH$2:$AH626)/SUM($AH$2:$AH626),0)</f>
        <v>0</v>
      </c>
      <c r="BM626" s="11">
        <f>IF($AG626,SUMPRODUCT(AS$2:AS626,$AH$2:$AH626)/SUM($AH$2:$AH626),0)</f>
        <v>0</v>
      </c>
      <c r="BN626" s="11">
        <f>IF($AG626,SUMPRODUCT(AT$2:AT626,$AH$2:$AH626)/SUM($AH$2:$AH626),0)</f>
        <v>0</v>
      </c>
      <c r="BO626" s="11">
        <f>IF($AG626,SUMPRODUCT(AU$2:AU626,$AH$2:$AH626)/SUM($AH$2:$AH626),0)</f>
        <v>0</v>
      </c>
      <c r="BP626" s="11">
        <f>IF($AG626,SUMPRODUCT(AV$2:AV626,$AH$2:$AH626)/SUM($AH$2:$AH626),0)</f>
        <v>0</v>
      </c>
      <c r="BQ626" s="11">
        <f>IF($AG626,SUMPRODUCT(AW$2:AW626,$AH$2:$AH626)/SUM($AH$2:$AH626),0)</f>
        <v>0</v>
      </c>
      <c r="BR626" s="11">
        <f>IF($AG626,SUMPRODUCT(AX$2:AX626,$AH$2:$AH626)/SUM($AH$2:$AH626),0)</f>
        <v>0</v>
      </c>
      <c r="BS626" s="11">
        <f>IF($AG626,SUMPRODUCT(AY$2:AY626,$AH$2:$AH626)/SUM($AH$2:$AH626),0)</f>
        <v>0</v>
      </c>
      <c r="BT626" s="11">
        <f>IF($AG626,SUMPRODUCT(AZ$2:AZ626,$AH$2:$AH626)/SUM($AH$2:$AH626),0)</f>
        <v>0</v>
      </c>
      <c r="BU626" s="11">
        <f>IF($AG626,SUMPRODUCT(BA$2:BA626,$AH$2:$AH626)/SUM($AH$2:$AH626),0)</f>
        <v>0</v>
      </c>
      <c r="BV626" s="11"/>
      <c r="BW626" s="109" cm="1">
        <f t="array" ref="BW626">IF($AG626,SQRT(SUMPRODUCT($AH$2:$AH626, (AI$2:AI626-BC626)^2)/(SUM($AH$2:$AH626)-1)),0)</f>
        <v>0</v>
      </c>
      <c r="BX626" s="109" cm="1">
        <f t="array" ref="BX626">IF($AG626,SQRT(SUMPRODUCT($AH$2:$AH626, (AJ$2:AJ626-BD626)^2)/(SUM($AH$2:$AH626)-1)),0)</f>
        <v>0</v>
      </c>
      <c r="BY626" s="109" cm="1">
        <f t="array" ref="BY626">IF($AG626,SQRT(SUMPRODUCT($AH$2:$AH626, (AK$2:AK626-BE626)^2)/(SUM($AH$2:$AH626)-1)),0)</f>
        <v>0</v>
      </c>
      <c r="BZ626" s="109" cm="1">
        <f t="array" ref="BZ626">IF($AG626,SQRT(SUMPRODUCT($AH$2:$AH626, (AL$2:AL626-BF626)^2)/(SUM($AH$2:$AH626)-1)),0)</f>
        <v>0</v>
      </c>
      <c r="CA626" s="109" cm="1">
        <f t="array" ref="CA626">IF($AG626,SQRT(SUMPRODUCT($AH$2:$AH626, (AM$2:AM626-BG626)^2)/(SUM($AH$2:$AH626)-1)),0)</f>
        <v>0</v>
      </c>
      <c r="CB626" s="109" cm="1">
        <f t="array" ref="CB626">IF($AG626,SQRT(SUMPRODUCT($AH$2:$AH626, (AN$2:AN626-BH626)^2)/(SUM($AH$2:$AH626)-1)),0)</f>
        <v>0</v>
      </c>
      <c r="CC626" s="109" cm="1">
        <f t="array" ref="CC626">IF($AG626,SQRT(SUMPRODUCT($AH$2:$AH626, (AO$2:AO626-BI626)^2)/(SUM($AH$2:$AH626)-1)),0)</f>
        <v>0</v>
      </c>
      <c r="CD626" s="109" cm="1">
        <f t="array" ref="CD626">IF($AG626,SQRT(SUMPRODUCT($AH$2:$AH626, (AP$2:AP626-BJ626)^2)/(SUM($AH$2:$AH626)-1)),0)</f>
        <v>0</v>
      </c>
      <c r="CE626" s="109" cm="1">
        <f t="array" ref="CE626">IF($AG626,SQRT(SUMPRODUCT($AH$2:$AH626, (AQ$2:AQ626-BK626)^2)/(SUM($AH$2:$AH626)-1)),0)</f>
        <v>0</v>
      </c>
      <c r="CF626" s="109" cm="1">
        <f t="array" ref="CF626">IF($AG626,SQRT(SUMPRODUCT($AH$2:$AH626, (AR$2:AR626-BL626)^2)/(SUM($AH$2:$AH626)-1)),0)</f>
        <v>0</v>
      </c>
      <c r="CG626" s="109" cm="1">
        <f t="array" ref="CG626">IF($AG626,SQRT(SUMPRODUCT($AH$2:$AH626, (AS$2:AS626-BM626)^2)/(SUM($AH$2:$AH626)-1)),0)</f>
        <v>0</v>
      </c>
      <c r="CH626" s="109" cm="1">
        <f t="array" ref="CH626">IF($AG626,SQRT(SUMPRODUCT($AH$2:$AH626, (AT$2:AT626-BN626)^2)/(SUM($AH$2:$AH626)-1)),0)</f>
        <v>0</v>
      </c>
      <c r="CI626" s="109" cm="1">
        <f t="array" ref="CI626">IF($AG626,SQRT(SUMPRODUCT($AH$2:$AH626, (AU$2:AU626-BO626)^2)/(SUM($AH$2:$AH626)-1)),0)</f>
        <v>0</v>
      </c>
      <c r="CJ626" s="109" cm="1">
        <f t="array" ref="CJ626">IF($AG626,SQRT(SUMPRODUCT($AH$2:$AH626, (AV$2:AV626-BP626)^2)/(SUM($AH$2:$AH626)-1)),0)</f>
        <v>0</v>
      </c>
      <c r="CK626" s="109" cm="1">
        <f t="array" ref="CK626">IF($AG626,SQRT(SUMPRODUCT($AH$2:$AH626, (AW$2:AW626-BQ626)^2)/(SUM($AH$2:$AH626)-1)),0)</f>
        <v>0</v>
      </c>
      <c r="CL626" s="109" cm="1">
        <f t="array" ref="CL626">IF($AG626,SQRT(SUMPRODUCT($AH$2:$AH626, (AX$2:AX626-BR626)^2)/(SUM($AH$2:$AH626)-1)),0)</f>
        <v>0</v>
      </c>
      <c r="CM626" s="109" cm="1">
        <f t="array" ref="CM626">IF($AG626,SQRT(SUMPRODUCT($AH$2:$AH626, (AY$2:AY626-BS626)^2)/(SUM($AH$2:$AH626)-1)),0)</f>
        <v>0</v>
      </c>
      <c r="CN626" s="109" cm="1">
        <f t="array" ref="CN626">IF($AG626,SQRT(SUMPRODUCT($AH$2:$AH626, (AZ$2:AZ626-BT626)^2)/(SUM($AH$2:$AH626)-1)),0)</f>
        <v>0</v>
      </c>
      <c r="CO626" s="109" cm="1">
        <f t="array" ref="CO626">IF($AG626,SQRT(SUMPRODUCT($AH$2:$AH626, (BA$2:BA626-BU626)^2)/(SUM($AH$2:$AH626)-1)),0)</f>
        <v>0</v>
      </c>
    </row>
    <row r="627" spans="34:93" x14ac:dyDescent="0.25">
      <c r="AH627" s="99" t="str">
        <f t="shared" si="158"/>
        <v/>
      </c>
      <c r="AI627" s="11">
        <f t="shared" ca="1" si="156"/>
        <v>0</v>
      </c>
      <c r="AJ627" s="11">
        <f t="shared" ca="1" si="156"/>
        <v>0</v>
      </c>
      <c r="AK627" s="11">
        <f t="shared" ca="1" si="156"/>
        <v>0</v>
      </c>
      <c r="AL627" s="11">
        <f t="shared" ca="1" si="156"/>
        <v>0</v>
      </c>
      <c r="AM627" s="11">
        <f t="shared" ca="1" si="156"/>
        <v>0</v>
      </c>
      <c r="AN627" s="11">
        <f t="shared" ca="1" si="156"/>
        <v>0</v>
      </c>
      <c r="AO627" s="11">
        <f t="shared" ca="1" si="156"/>
        <v>0</v>
      </c>
      <c r="AP627" s="11">
        <f t="shared" ca="1" si="156"/>
        <v>0</v>
      </c>
      <c r="AQ627" s="11">
        <f t="shared" ca="1" si="156"/>
        <v>0</v>
      </c>
      <c r="AR627" s="11">
        <f t="shared" ca="1" si="156"/>
        <v>0</v>
      </c>
      <c r="AS627" s="11">
        <f t="shared" ca="1" si="157"/>
        <v>0</v>
      </c>
      <c r="AT627" s="11">
        <f t="shared" ca="1" si="157"/>
        <v>0</v>
      </c>
      <c r="AU627" s="11">
        <f t="shared" ca="1" si="157"/>
        <v>0</v>
      </c>
      <c r="AV627" s="11">
        <f t="shared" ca="1" si="157"/>
        <v>0</v>
      </c>
      <c r="AW627" s="11">
        <f t="shared" ca="1" si="157"/>
        <v>0</v>
      </c>
      <c r="AX627" s="11">
        <f t="shared" ca="1" si="157"/>
        <v>0</v>
      </c>
      <c r="AY627" s="11">
        <f t="shared" ca="1" si="157"/>
        <v>0</v>
      </c>
      <c r="AZ627" s="11">
        <f t="shared" ca="1" si="157"/>
        <v>0</v>
      </c>
      <c r="BA627" s="11">
        <f t="shared" ca="1" si="157"/>
        <v>0</v>
      </c>
      <c r="BB627" s="11"/>
      <c r="BC627" s="11">
        <f>IF($AG627,SUMPRODUCT(AI$2:AI627,$AH$2:$AH627)/SUM($AH$2:$AH627),0)</f>
        <v>0</v>
      </c>
      <c r="BD627" s="11">
        <f>IF($AG627,SUMPRODUCT(AJ$2:AJ627,$AH$2:$AH627)/SUM($AH$2:$AH627),0)</f>
        <v>0</v>
      </c>
      <c r="BE627" s="11">
        <f>IF($AG627,SUMPRODUCT(AK$2:AK627,$AH$2:$AH627)/SUM($AH$2:$AH627),0)</f>
        <v>0</v>
      </c>
      <c r="BF627" s="11">
        <f>IF($AG627,SUMPRODUCT(AL$2:AL627,$AH$2:$AH627)/SUM($AH$2:$AH627),0)</f>
        <v>0</v>
      </c>
      <c r="BG627" s="11">
        <f>IF($AG627,SUMPRODUCT(AM$2:AM627,$AH$2:$AH627)/SUM($AH$2:$AH627),0)</f>
        <v>0</v>
      </c>
      <c r="BH627" s="11">
        <f>IF($AG627,SUMPRODUCT(AN$2:AN627,$AH$2:$AH627)/SUM($AH$2:$AH627),0)</f>
        <v>0</v>
      </c>
      <c r="BI627" s="11">
        <f>IF($AG627,SUMPRODUCT(AO$2:AO627,$AH$2:$AH627)/SUM($AH$2:$AH627),0)</f>
        <v>0</v>
      </c>
      <c r="BJ627" s="11">
        <f>IF($AG627,SUMPRODUCT(AP$2:AP627,$AH$2:$AH627)/SUM($AH$2:$AH627),0)</f>
        <v>0</v>
      </c>
      <c r="BK627" s="11">
        <f>IF($AG627,SUMPRODUCT(AQ$2:AQ627,$AH$2:$AH627)/SUM($AH$2:$AH627),0)</f>
        <v>0</v>
      </c>
      <c r="BL627" s="11">
        <f>IF($AG627,SUMPRODUCT(AR$2:AR627,$AH$2:$AH627)/SUM($AH$2:$AH627),0)</f>
        <v>0</v>
      </c>
      <c r="BM627" s="11">
        <f>IF($AG627,SUMPRODUCT(AS$2:AS627,$AH$2:$AH627)/SUM($AH$2:$AH627),0)</f>
        <v>0</v>
      </c>
      <c r="BN627" s="11">
        <f>IF($AG627,SUMPRODUCT(AT$2:AT627,$AH$2:$AH627)/SUM($AH$2:$AH627),0)</f>
        <v>0</v>
      </c>
      <c r="BO627" s="11">
        <f>IF($AG627,SUMPRODUCT(AU$2:AU627,$AH$2:$AH627)/SUM($AH$2:$AH627),0)</f>
        <v>0</v>
      </c>
      <c r="BP627" s="11">
        <f>IF($AG627,SUMPRODUCT(AV$2:AV627,$AH$2:$AH627)/SUM($AH$2:$AH627),0)</f>
        <v>0</v>
      </c>
      <c r="BQ627" s="11">
        <f>IF($AG627,SUMPRODUCT(AW$2:AW627,$AH$2:$AH627)/SUM($AH$2:$AH627),0)</f>
        <v>0</v>
      </c>
      <c r="BR627" s="11">
        <f>IF($AG627,SUMPRODUCT(AX$2:AX627,$AH$2:$AH627)/SUM($AH$2:$AH627),0)</f>
        <v>0</v>
      </c>
      <c r="BS627" s="11">
        <f>IF($AG627,SUMPRODUCT(AY$2:AY627,$AH$2:$AH627)/SUM($AH$2:$AH627),0)</f>
        <v>0</v>
      </c>
      <c r="BT627" s="11">
        <f>IF($AG627,SUMPRODUCT(AZ$2:AZ627,$AH$2:$AH627)/SUM($AH$2:$AH627),0)</f>
        <v>0</v>
      </c>
      <c r="BU627" s="11">
        <f>IF($AG627,SUMPRODUCT(BA$2:BA627,$AH$2:$AH627)/SUM($AH$2:$AH627),0)</f>
        <v>0</v>
      </c>
      <c r="BV627" s="11"/>
      <c r="BW627" s="109" cm="1">
        <f t="array" ref="BW627">IF($AG627,SQRT(SUMPRODUCT($AH$2:$AH627, (AI$2:AI627-BC627)^2)/(SUM($AH$2:$AH627)-1)),0)</f>
        <v>0</v>
      </c>
      <c r="BX627" s="109" cm="1">
        <f t="array" ref="BX627">IF($AG627,SQRT(SUMPRODUCT($AH$2:$AH627, (AJ$2:AJ627-BD627)^2)/(SUM($AH$2:$AH627)-1)),0)</f>
        <v>0</v>
      </c>
      <c r="BY627" s="109" cm="1">
        <f t="array" ref="BY627">IF($AG627,SQRT(SUMPRODUCT($AH$2:$AH627, (AK$2:AK627-BE627)^2)/(SUM($AH$2:$AH627)-1)),0)</f>
        <v>0</v>
      </c>
      <c r="BZ627" s="109" cm="1">
        <f t="array" ref="BZ627">IF($AG627,SQRT(SUMPRODUCT($AH$2:$AH627, (AL$2:AL627-BF627)^2)/(SUM($AH$2:$AH627)-1)),0)</f>
        <v>0</v>
      </c>
      <c r="CA627" s="109" cm="1">
        <f t="array" ref="CA627">IF($AG627,SQRT(SUMPRODUCT($AH$2:$AH627, (AM$2:AM627-BG627)^2)/(SUM($AH$2:$AH627)-1)),0)</f>
        <v>0</v>
      </c>
      <c r="CB627" s="109" cm="1">
        <f t="array" ref="CB627">IF($AG627,SQRT(SUMPRODUCT($AH$2:$AH627, (AN$2:AN627-BH627)^2)/(SUM($AH$2:$AH627)-1)),0)</f>
        <v>0</v>
      </c>
      <c r="CC627" s="109" cm="1">
        <f t="array" ref="CC627">IF($AG627,SQRT(SUMPRODUCT($AH$2:$AH627, (AO$2:AO627-BI627)^2)/(SUM($AH$2:$AH627)-1)),0)</f>
        <v>0</v>
      </c>
      <c r="CD627" s="109" cm="1">
        <f t="array" ref="CD627">IF($AG627,SQRT(SUMPRODUCT($AH$2:$AH627, (AP$2:AP627-BJ627)^2)/(SUM($AH$2:$AH627)-1)),0)</f>
        <v>0</v>
      </c>
      <c r="CE627" s="109" cm="1">
        <f t="array" ref="CE627">IF($AG627,SQRT(SUMPRODUCT($AH$2:$AH627, (AQ$2:AQ627-BK627)^2)/(SUM($AH$2:$AH627)-1)),0)</f>
        <v>0</v>
      </c>
      <c r="CF627" s="109" cm="1">
        <f t="array" ref="CF627">IF($AG627,SQRT(SUMPRODUCT($AH$2:$AH627, (AR$2:AR627-BL627)^2)/(SUM($AH$2:$AH627)-1)),0)</f>
        <v>0</v>
      </c>
      <c r="CG627" s="109" cm="1">
        <f t="array" ref="CG627">IF($AG627,SQRT(SUMPRODUCT($AH$2:$AH627, (AS$2:AS627-BM627)^2)/(SUM($AH$2:$AH627)-1)),0)</f>
        <v>0</v>
      </c>
      <c r="CH627" s="109" cm="1">
        <f t="array" ref="CH627">IF($AG627,SQRT(SUMPRODUCT($AH$2:$AH627, (AT$2:AT627-BN627)^2)/(SUM($AH$2:$AH627)-1)),0)</f>
        <v>0</v>
      </c>
      <c r="CI627" s="109" cm="1">
        <f t="array" ref="CI627">IF($AG627,SQRT(SUMPRODUCT($AH$2:$AH627, (AU$2:AU627-BO627)^2)/(SUM($AH$2:$AH627)-1)),0)</f>
        <v>0</v>
      </c>
      <c r="CJ627" s="109" cm="1">
        <f t="array" ref="CJ627">IF($AG627,SQRT(SUMPRODUCT($AH$2:$AH627, (AV$2:AV627-BP627)^2)/(SUM($AH$2:$AH627)-1)),0)</f>
        <v>0</v>
      </c>
      <c r="CK627" s="109" cm="1">
        <f t="array" ref="CK627">IF($AG627,SQRT(SUMPRODUCT($AH$2:$AH627, (AW$2:AW627-BQ627)^2)/(SUM($AH$2:$AH627)-1)),0)</f>
        <v>0</v>
      </c>
      <c r="CL627" s="109" cm="1">
        <f t="array" ref="CL627">IF($AG627,SQRT(SUMPRODUCT($AH$2:$AH627, (AX$2:AX627-BR627)^2)/(SUM($AH$2:$AH627)-1)),0)</f>
        <v>0</v>
      </c>
      <c r="CM627" s="109" cm="1">
        <f t="array" ref="CM627">IF($AG627,SQRT(SUMPRODUCT($AH$2:$AH627, (AY$2:AY627-BS627)^2)/(SUM($AH$2:$AH627)-1)),0)</f>
        <v>0</v>
      </c>
      <c r="CN627" s="109" cm="1">
        <f t="array" ref="CN627">IF($AG627,SQRT(SUMPRODUCT($AH$2:$AH627, (AZ$2:AZ627-BT627)^2)/(SUM($AH$2:$AH627)-1)),0)</f>
        <v>0</v>
      </c>
      <c r="CO627" s="109" cm="1">
        <f t="array" ref="CO627">IF($AG627,SQRT(SUMPRODUCT($AH$2:$AH627, (BA$2:BA627-BU627)^2)/(SUM($AH$2:$AH627)-1)),0)</f>
        <v>0</v>
      </c>
    </row>
    <row r="628" spans="34:93" x14ac:dyDescent="0.25">
      <c r="AH628" s="99" t="str">
        <f t="shared" si="158"/>
        <v/>
      </c>
      <c r="AI628" s="11">
        <f t="shared" ca="1" si="156"/>
        <v>0</v>
      </c>
      <c r="AJ628" s="11">
        <f t="shared" ca="1" si="156"/>
        <v>0</v>
      </c>
      <c r="AK628" s="11">
        <f t="shared" ca="1" si="156"/>
        <v>0</v>
      </c>
      <c r="AL628" s="11">
        <f t="shared" ca="1" si="156"/>
        <v>0</v>
      </c>
      <c r="AM628" s="11">
        <f t="shared" ca="1" si="156"/>
        <v>0</v>
      </c>
      <c r="AN628" s="11">
        <f t="shared" ca="1" si="156"/>
        <v>0</v>
      </c>
      <c r="AO628" s="11">
        <f t="shared" ca="1" si="156"/>
        <v>0</v>
      </c>
      <c r="AP628" s="11">
        <f t="shared" ca="1" si="156"/>
        <v>0</v>
      </c>
      <c r="AQ628" s="11">
        <f t="shared" ca="1" si="156"/>
        <v>0</v>
      </c>
      <c r="AR628" s="11">
        <f t="shared" ca="1" si="156"/>
        <v>0</v>
      </c>
      <c r="AS628" s="11">
        <f t="shared" ca="1" si="157"/>
        <v>0</v>
      </c>
      <c r="AT628" s="11">
        <f t="shared" ca="1" si="157"/>
        <v>0</v>
      </c>
      <c r="AU628" s="11">
        <f t="shared" ca="1" si="157"/>
        <v>0</v>
      </c>
      <c r="AV628" s="11">
        <f t="shared" ca="1" si="157"/>
        <v>0</v>
      </c>
      <c r="AW628" s="11">
        <f t="shared" ca="1" si="157"/>
        <v>0</v>
      </c>
      <c r="AX628" s="11">
        <f t="shared" ca="1" si="157"/>
        <v>0</v>
      </c>
      <c r="AY628" s="11">
        <f t="shared" ca="1" si="157"/>
        <v>0</v>
      </c>
      <c r="AZ628" s="11">
        <f t="shared" ca="1" si="157"/>
        <v>0</v>
      </c>
      <c r="BA628" s="11">
        <f t="shared" ca="1" si="157"/>
        <v>0</v>
      </c>
      <c r="BB628" s="11"/>
      <c r="BC628" s="11">
        <f>IF($AG628,SUMPRODUCT(AI$2:AI628,$AH$2:$AH628)/SUM($AH$2:$AH628),0)</f>
        <v>0</v>
      </c>
      <c r="BD628" s="11">
        <f>IF($AG628,SUMPRODUCT(AJ$2:AJ628,$AH$2:$AH628)/SUM($AH$2:$AH628),0)</f>
        <v>0</v>
      </c>
      <c r="BE628" s="11">
        <f>IF($AG628,SUMPRODUCT(AK$2:AK628,$AH$2:$AH628)/SUM($AH$2:$AH628),0)</f>
        <v>0</v>
      </c>
      <c r="BF628" s="11">
        <f>IF($AG628,SUMPRODUCT(AL$2:AL628,$AH$2:$AH628)/SUM($AH$2:$AH628),0)</f>
        <v>0</v>
      </c>
      <c r="BG628" s="11">
        <f>IF($AG628,SUMPRODUCT(AM$2:AM628,$AH$2:$AH628)/SUM($AH$2:$AH628),0)</f>
        <v>0</v>
      </c>
      <c r="BH628" s="11">
        <f>IF($AG628,SUMPRODUCT(AN$2:AN628,$AH$2:$AH628)/SUM($AH$2:$AH628),0)</f>
        <v>0</v>
      </c>
      <c r="BI628" s="11">
        <f>IF($AG628,SUMPRODUCT(AO$2:AO628,$AH$2:$AH628)/SUM($AH$2:$AH628),0)</f>
        <v>0</v>
      </c>
      <c r="BJ628" s="11">
        <f>IF($AG628,SUMPRODUCT(AP$2:AP628,$AH$2:$AH628)/SUM($AH$2:$AH628),0)</f>
        <v>0</v>
      </c>
      <c r="BK628" s="11">
        <f>IF($AG628,SUMPRODUCT(AQ$2:AQ628,$AH$2:$AH628)/SUM($AH$2:$AH628),0)</f>
        <v>0</v>
      </c>
      <c r="BL628" s="11">
        <f>IF($AG628,SUMPRODUCT(AR$2:AR628,$AH$2:$AH628)/SUM($AH$2:$AH628),0)</f>
        <v>0</v>
      </c>
      <c r="BM628" s="11">
        <f>IF($AG628,SUMPRODUCT(AS$2:AS628,$AH$2:$AH628)/SUM($AH$2:$AH628),0)</f>
        <v>0</v>
      </c>
      <c r="BN628" s="11">
        <f>IF($AG628,SUMPRODUCT(AT$2:AT628,$AH$2:$AH628)/SUM($AH$2:$AH628),0)</f>
        <v>0</v>
      </c>
      <c r="BO628" s="11">
        <f>IF($AG628,SUMPRODUCT(AU$2:AU628,$AH$2:$AH628)/SUM($AH$2:$AH628),0)</f>
        <v>0</v>
      </c>
      <c r="BP628" s="11">
        <f>IF($AG628,SUMPRODUCT(AV$2:AV628,$AH$2:$AH628)/SUM($AH$2:$AH628),0)</f>
        <v>0</v>
      </c>
      <c r="BQ628" s="11">
        <f>IF($AG628,SUMPRODUCT(AW$2:AW628,$AH$2:$AH628)/SUM($AH$2:$AH628),0)</f>
        <v>0</v>
      </c>
      <c r="BR628" s="11">
        <f>IF($AG628,SUMPRODUCT(AX$2:AX628,$AH$2:$AH628)/SUM($AH$2:$AH628),0)</f>
        <v>0</v>
      </c>
      <c r="BS628" s="11">
        <f>IF($AG628,SUMPRODUCT(AY$2:AY628,$AH$2:$AH628)/SUM($AH$2:$AH628),0)</f>
        <v>0</v>
      </c>
      <c r="BT628" s="11">
        <f>IF($AG628,SUMPRODUCT(AZ$2:AZ628,$AH$2:$AH628)/SUM($AH$2:$AH628),0)</f>
        <v>0</v>
      </c>
      <c r="BU628" s="11">
        <f>IF($AG628,SUMPRODUCT(BA$2:BA628,$AH$2:$AH628)/SUM($AH$2:$AH628),0)</f>
        <v>0</v>
      </c>
      <c r="BV628" s="11"/>
      <c r="BW628" s="109" cm="1">
        <f t="array" ref="BW628">IF($AG628,SQRT(SUMPRODUCT($AH$2:$AH628, (AI$2:AI628-BC628)^2)/(SUM($AH$2:$AH628)-1)),0)</f>
        <v>0</v>
      </c>
      <c r="BX628" s="109" cm="1">
        <f t="array" ref="BX628">IF($AG628,SQRT(SUMPRODUCT($AH$2:$AH628, (AJ$2:AJ628-BD628)^2)/(SUM($AH$2:$AH628)-1)),0)</f>
        <v>0</v>
      </c>
      <c r="BY628" s="109" cm="1">
        <f t="array" ref="BY628">IF($AG628,SQRT(SUMPRODUCT($AH$2:$AH628, (AK$2:AK628-BE628)^2)/(SUM($AH$2:$AH628)-1)),0)</f>
        <v>0</v>
      </c>
      <c r="BZ628" s="109" cm="1">
        <f t="array" ref="BZ628">IF($AG628,SQRT(SUMPRODUCT($AH$2:$AH628, (AL$2:AL628-BF628)^2)/(SUM($AH$2:$AH628)-1)),0)</f>
        <v>0</v>
      </c>
      <c r="CA628" s="109" cm="1">
        <f t="array" ref="CA628">IF($AG628,SQRT(SUMPRODUCT($AH$2:$AH628, (AM$2:AM628-BG628)^2)/(SUM($AH$2:$AH628)-1)),0)</f>
        <v>0</v>
      </c>
      <c r="CB628" s="109" cm="1">
        <f t="array" ref="CB628">IF($AG628,SQRT(SUMPRODUCT($AH$2:$AH628, (AN$2:AN628-BH628)^2)/(SUM($AH$2:$AH628)-1)),0)</f>
        <v>0</v>
      </c>
      <c r="CC628" s="109" cm="1">
        <f t="array" ref="CC628">IF($AG628,SQRT(SUMPRODUCT($AH$2:$AH628, (AO$2:AO628-BI628)^2)/(SUM($AH$2:$AH628)-1)),0)</f>
        <v>0</v>
      </c>
      <c r="CD628" s="109" cm="1">
        <f t="array" ref="CD628">IF($AG628,SQRT(SUMPRODUCT($AH$2:$AH628, (AP$2:AP628-BJ628)^2)/(SUM($AH$2:$AH628)-1)),0)</f>
        <v>0</v>
      </c>
      <c r="CE628" s="109" cm="1">
        <f t="array" ref="CE628">IF($AG628,SQRT(SUMPRODUCT($AH$2:$AH628, (AQ$2:AQ628-BK628)^2)/(SUM($AH$2:$AH628)-1)),0)</f>
        <v>0</v>
      </c>
      <c r="CF628" s="109" cm="1">
        <f t="array" ref="CF628">IF($AG628,SQRT(SUMPRODUCT($AH$2:$AH628, (AR$2:AR628-BL628)^2)/(SUM($AH$2:$AH628)-1)),0)</f>
        <v>0</v>
      </c>
      <c r="CG628" s="109" cm="1">
        <f t="array" ref="CG628">IF($AG628,SQRT(SUMPRODUCT($AH$2:$AH628, (AS$2:AS628-BM628)^2)/(SUM($AH$2:$AH628)-1)),0)</f>
        <v>0</v>
      </c>
      <c r="CH628" s="109" cm="1">
        <f t="array" ref="CH628">IF($AG628,SQRT(SUMPRODUCT($AH$2:$AH628, (AT$2:AT628-BN628)^2)/(SUM($AH$2:$AH628)-1)),0)</f>
        <v>0</v>
      </c>
      <c r="CI628" s="109" cm="1">
        <f t="array" ref="CI628">IF($AG628,SQRT(SUMPRODUCT($AH$2:$AH628, (AU$2:AU628-BO628)^2)/(SUM($AH$2:$AH628)-1)),0)</f>
        <v>0</v>
      </c>
      <c r="CJ628" s="109" cm="1">
        <f t="array" ref="CJ628">IF($AG628,SQRT(SUMPRODUCT($AH$2:$AH628, (AV$2:AV628-BP628)^2)/(SUM($AH$2:$AH628)-1)),0)</f>
        <v>0</v>
      </c>
      <c r="CK628" s="109" cm="1">
        <f t="array" ref="CK628">IF($AG628,SQRT(SUMPRODUCT($AH$2:$AH628, (AW$2:AW628-BQ628)^2)/(SUM($AH$2:$AH628)-1)),0)</f>
        <v>0</v>
      </c>
      <c r="CL628" s="109" cm="1">
        <f t="array" ref="CL628">IF($AG628,SQRT(SUMPRODUCT($AH$2:$AH628, (AX$2:AX628-BR628)^2)/(SUM($AH$2:$AH628)-1)),0)</f>
        <v>0</v>
      </c>
      <c r="CM628" s="109" cm="1">
        <f t="array" ref="CM628">IF($AG628,SQRT(SUMPRODUCT($AH$2:$AH628, (AY$2:AY628-BS628)^2)/(SUM($AH$2:$AH628)-1)),0)</f>
        <v>0</v>
      </c>
      <c r="CN628" s="109" cm="1">
        <f t="array" ref="CN628">IF($AG628,SQRT(SUMPRODUCT($AH$2:$AH628, (AZ$2:AZ628-BT628)^2)/(SUM($AH$2:$AH628)-1)),0)</f>
        <v>0</v>
      </c>
      <c r="CO628" s="109" cm="1">
        <f t="array" ref="CO628">IF($AG628,SQRT(SUMPRODUCT($AH$2:$AH628, (BA$2:BA628-BU628)^2)/(SUM($AH$2:$AH628)-1)),0)</f>
        <v>0</v>
      </c>
    </row>
    <row r="629" spans="34:93" x14ac:dyDescent="0.25">
      <c r="AH629" s="99" t="str">
        <f t="shared" si="158"/>
        <v/>
      </c>
      <c r="AI629" s="11">
        <f t="shared" ca="1" si="156"/>
        <v>0</v>
      </c>
      <c r="AJ629" s="11">
        <f t="shared" ca="1" si="156"/>
        <v>0</v>
      </c>
      <c r="AK629" s="11">
        <f t="shared" ca="1" si="156"/>
        <v>0</v>
      </c>
      <c r="AL629" s="11">
        <f t="shared" ca="1" si="156"/>
        <v>0</v>
      </c>
      <c r="AM629" s="11">
        <f t="shared" ca="1" si="156"/>
        <v>0</v>
      </c>
      <c r="AN629" s="11">
        <f t="shared" ca="1" si="156"/>
        <v>0</v>
      </c>
      <c r="AO629" s="11">
        <f t="shared" ca="1" si="156"/>
        <v>0</v>
      </c>
      <c r="AP629" s="11">
        <f t="shared" ca="1" si="156"/>
        <v>0</v>
      </c>
      <c r="AQ629" s="11">
        <f t="shared" ca="1" si="156"/>
        <v>0</v>
      </c>
      <c r="AR629" s="11">
        <f t="shared" ca="1" si="156"/>
        <v>0</v>
      </c>
      <c r="AS629" s="11">
        <f t="shared" ca="1" si="157"/>
        <v>0</v>
      </c>
      <c r="AT629" s="11">
        <f t="shared" ca="1" si="157"/>
        <v>0</v>
      </c>
      <c r="AU629" s="11">
        <f t="shared" ca="1" si="157"/>
        <v>0</v>
      </c>
      <c r="AV629" s="11">
        <f t="shared" ca="1" si="157"/>
        <v>0</v>
      </c>
      <c r="AW629" s="11">
        <f t="shared" ca="1" si="157"/>
        <v>0</v>
      </c>
      <c r="AX629" s="11">
        <f t="shared" ca="1" si="157"/>
        <v>0</v>
      </c>
      <c r="AY629" s="11">
        <f t="shared" ca="1" si="157"/>
        <v>0</v>
      </c>
      <c r="AZ629" s="11">
        <f t="shared" ca="1" si="157"/>
        <v>0</v>
      </c>
      <c r="BA629" s="11">
        <f t="shared" ca="1" si="157"/>
        <v>0</v>
      </c>
      <c r="BB629" s="11"/>
      <c r="BC629" s="11">
        <f>IF($AG629,SUMPRODUCT(AI$2:AI629,$AH$2:$AH629)/SUM($AH$2:$AH629),0)</f>
        <v>0</v>
      </c>
      <c r="BD629" s="11">
        <f>IF($AG629,SUMPRODUCT(AJ$2:AJ629,$AH$2:$AH629)/SUM($AH$2:$AH629),0)</f>
        <v>0</v>
      </c>
      <c r="BE629" s="11">
        <f>IF($AG629,SUMPRODUCT(AK$2:AK629,$AH$2:$AH629)/SUM($AH$2:$AH629),0)</f>
        <v>0</v>
      </c>
      <c r="BF629" s="11">
        <f>IF($AG629,SUMPRODUCT(AL$2:AL629,$AH$2:$AH629)/SUM($AH$2:$AH629),0)</f>
        <v>0</v>
      </c>
      <c r="BG629" s="11">
        <f>IF($AG629,SUMPRODUCT(AM$2:AM629,$AH$2:$AH629)/SUM($AH$2:$AH629),0)</f>
        <v>0</v>
      </c>
      <c r="BH629" s="11">
        <f>IF($AG629,SUMPRODUCT(AN$2:AN629,$AH$2:$AH629)/SUM($AH$2:$AH629),0)</f>
        <v>0</v>
      </c>
      <c r="BI629" s="11">
        <f>IF($AG629,SUMPRODUCT(AO$2:AO629,$AH$2:$AH629)/SUM($AH$2:$AH629),0)</f>
        <v>0</v>
      </c>
      <c r="BJ629" s="11">
        <f>IF($AG629,SUMPRODUCT(AP$2:AP629,$AH$2:$AH629)/SUM($AH$2:$AH629),0)</f>
        <v>0</v>
      </c>
      <c r="BK629" s="11">
        <f>IF($AG629,SUMPRODUCT(AQ$2:AQ629,$AH$2:$AH629)/SUM($AH$2:$AH629),0)</f>
        <v>0</v>
      </c>
      <c r="BL629" s="11">
        <f>IF($AG629,SUMPRODUCT(AR$2:AR629,$AH$2:$AH629)/SUM($AH$2:$AH629),0)</f>
        <v>0</v>
      </c>
      <c r="BM629" s="11">
        <f>IF($AG629,SUMPRODUCT(AS$2:AS629,$AH$2:$AH629)/SUM($AH$2:$AH629),0)</f>
        <v>0</v>
      </c>
      <c r="BN629" s="11">
        <f>IF($AG629,SUMPRODUCT(AT$2:AT629,$AH$2:$AH629)/SUM($AH$2:$AH629),0)</f>
        <v>0</v>
      </c>
      <c r="BO629" s="11">
        <f>IF($AG629,SUMPRODUCT(AU$2:AU629,$AH$2:$AH629)/SUM($AH$2:$AH629),0)</f>
        <v>0</v>
      </c>
      <c r="BP629" s="11">
        <f>IF($AG629,SUMPRODUCT(AV$2:AV629,$AH$2:$AH629)/SUM($AH$2:$AH629),0)</f>
        <v>0</v>
      </c>
      <c r="BQ629" s="11">
        <f>IF($AG629,SUMPRODUCT(AW$2:AW629,$AH$2:$AH629)/SUM($AH$2:$AH629),0)</f>
        <v>0</v>
      </c>
      <c r="BR629" s="11">
        <f>IF($AG629,SUMPRODUCT(AX$2:AX629,$AH$2:$AH629)/SUM($AH$2:$AH629),0)</f>
        <v>0</v>
      </c>
      <c r="BS629" s="11">
        <f>IF($AG629,SUMPRODUCT(AY$2:AY629,$AH$2:$AH629)/SUM($AH$2:$AH629),0)</f>
        <v>0</v>
      </c>
      <c r="BT629" s="11">
        <f>IF($AG629,SUMPRODUCT(AZ$2:AZ629,$AH$2:$AH629)/SUM($AH$2:$AH629),0)</f>
        <v>0</v>
      </c>
      <c r="BU629" s="11">
        <f>IF($AG629,SUMPRODUCT(BA$2:BA629,$AH$2:$AH629)/SUM($AH$2:$AH629),0)</f>
        <v>0</v>
      </c>
      <c r="BV629" s="11"/>
      <c r="BW629" s="109" cm="1">
        <f t="array" ref="BW629">IF($AG629,SQRT(SUMPRODUCT($AH$2:$AH629, (AI$2:AI629-BC629)^2)/(SUM($AH$2:$AH629)-1)),0)</f>
        <v>0</v>
      </c>
      <c r="BX629" s="109" cm="1">
        <f t="array" ref="BX629">IF($AG629,SQRT(SUMPRODUCT($AH$2:$AH629, (AJ$2:AJ629-BD629)^2)/(SUM($AH$2:$AH629)-1)),0)</f>
        <v>0</v>
      </c>
      <c r="BY629" s="109" cm="1">
        <f t="array" ref="BY629">IF($AG629,SQRT(SUMPRODUCT($AH$2:$AH629, (AK$2:AK629-BE629)^2)/(SUM($AH$2:$AH629)-1)),0)</f>
        <v>0</v>
      </c>
      <c r="BZ629" s="109" cm="1">
        <f t="array" ref="BZ629">IF($AG629,SQRT(SUMPRODUCT($AH$2:$AH629, (AL$2:AL629-BF629)^2)/(SUM($AH$2:$AH629)-1)),0)</f>
        <v>0</v>
      </c>
      <c r="CA629" s="109" cm="1">
        <f t="array" ref="CA629">IF($AG629,SQRT(SUMPRODUCT($AH$2:$AH629, (AM$2:AM629-BG629)^2)/(SUM($AH$2:$AH629)-1)),0)</f>
        <v>0</v>
      </c>
      <c r="CB629" s="109" cm="1">
        <f t="array" ref="CB629">IF($AG629,SQRT(SUMPRODUCT($AH$2:$AH629, (AN$2:AN629-BH629)^2)/(SUM($AH$2:$AH629)-1)),0)</f>
        <v>0</v>
      </c>
      <c r="CC629" s="109" cm="1">
        <f t="array" ref="CC629">IF($AG629,SQRT(SUMPRODUCT($AH$2:$AH629, (AO$2:AO629-BI629)^2)/(SUM($AH$2:$AH629)-1)),0)</f>
        <v>0</v>
      </c>
      <c r="CD629" s="109" cm="1">
        <f t="array" ref="CD629">IF($AG629,SQRT(SUMPRODUCT($AH$2:$AH629, (AP$2:AP629-BJ629)^2)/(SUM($AH$2:$AH629)-1)),0)</f>
        <v>0</v>
      </c>
      <c r="CE629" s="109" cm="1">
        <f t="array" ref="CE629">IF($AG629,SQRT(SUMPRODUCT($AH$2:$AH629, (AQ$2:AQ629-BK629)^2)/(SUM($AH$2:$AH629)-1)),0)</f>
        <v>0</v>
      </c>
      <c r="CF629" s="109" cm="1">
        <f t="array" ref="CF629">IF($AG629,SQRT(SUMPRODUCT($AH$2:$AH629, (AR$2:AR629-BL629)^2)/(SUM($AH$2:$AH629)-1)),0)</f>
        <v>0</v>
      </c>
      <c r="CG629" s="109" cm="1">
        <f t="array" ref="CG629">IF($AG629,SQRT(SUMPRODUCT($AH$2:$AH629, (AS$2:AS629-BM629)^2)/(SUM($AH$2:$AH629)-1)),0)</f>
        <v>0</v>
      </c>
      <c r="CH629" s="109" cm="1">
        <f t="array" ref="CH629">IF($AG629,SQRT(SUMPRODUCT($AH$2:$AH629, (AT$2:AT629-BN629)^2)/(SUM($AH$2:$AH629)-1)),0)</f>
        <v>0</v>
      </c>
      <c r="CI629" s="109" cm="1">
        <f t="array" ref="CI629">IF($AG629,SQRT(SUMPRODUCT($AH$2:$AH629, (AU$2:AU629-BO629)^2)/(SUM($AH$2:$AH629)-1)),0)</f>
        <v>0</v>
      </c>
      <c r="CJ629" s="109" cm="1">
        <f t="array" ref="CJ629">IF($AG629,SQRT(SUMPRODUCT($AH$2:$AH629, (AV$2:AV629-BP629)^2)/(SUM($AH$2:$AH629)-1)),0)</f>
        <v>0</v>
      </c>
      <c r="CK629" s="109" cm="1">
        <f t="array" ref="CK629">IF($AG629,SQRT(SUMPRODUCT($AH$2:$AH629, (AW$2:AW629-BQ629)^2)/(SUM($AH$2:$AH629)-1)),0)</f>
        <v>0</v>
      </c>
      <c r="CL629" s="109" cm="1">
        <f t="array" ref="CL629">IF($AG629,SQRT(SUMPRODUCT($AH$2:$AH629, (AX$2:AX629-BR629)^2)/(SUM($AH$2:$AH629)-1)),0)</f>
        <v>0</v>
      </c>
      <c r="CM629" s="109" cm="1">
        <f t="array" ref="CM629">IF($AG629,SQRT(SUMPRODUCT($AH$2:$AH629, (AY$2:AY629-BS629)^2)/(SUM($AH$2:$AH629)-1)),0)</f>
        <v>0</v>
      </c>
      <c r="CN629" s="109" cm="1">
        <f t="array" ref="CN629">IF($AG629,SQRT(SUMPRODUCT($AH$2:$AH629, (AZ$2:AZ629-BT629)^2)/(SUM($AH$2:$AH629)-1)),0)</f>
        <v>0</v>
      </c>
      <c r="CO629" s="109" cm="1">
        <f t="array" ref="CO629">IF($AG629,SQRT(SUMPRODUCT($AH$2:$AH629, (BA$2:BA629-BU629)^2)/(SUM($AH$2:$AH629)-1)),0)</f>
        <v>0</v>
      </c>
    </row>
    <row r="630" spans="34:93" x14ac:dyDescent="0.25">
      <c r="AH630" s="99" t="str">
        <f t="shared" si="158"/>
        <v/>
      </c>
      <c r="AI630" s="11">
        <f t="shared" ca="1" si="156"/>
        <v>0</v>
      </c>
      <c r="AJ630" s="11">
        <f t="shared" ca="1" si="156"/>
        <v>0</v>
      </c>
      <c r="AK630" s="11">
        <f t="shared" ca="1" si="156"/>
        <v>0</v>
      </c>
      <c r="AL630" s="11">
        <f t="shared" ca="1" si="156"/>
        <v>0</v>
      </c>
      <c r="AM630" s="11">
        <f t="shared" ca="1" si="156"/>
        <v>0</v>
      </c>
      <c r="AN630" s="11">
        <f t="shared" ca="1" si="156"/>
        <v>0</v>
      </c>
      <c r="AO630" s="11">
        <f t="shared" ca="1" si="156"/>
        <v>0</v>
      </c>
      <c r="AP630" s="11">
        <f t="shared" ca="1" si="156"/>
        <v>0</v>
      </c>
      <c r="AQ630" s="11">
        <f t="shared" ca="1" si="156"/>
        <v>0</v>
      </c>
      <c r="AR630" s="11">
        <f t="shared" ca="1" si="156"/>
        <v>0</v>
      </c>
      <c r="AS630" s="11">
        <f t="shared" ca="1" si="157"/>
        <v>0</v>
      </c>
      <c r="AT630" s="11">
        <f t="shared" ca="1" si="157"/>
        <v>0</v>
      </c>
      <c r="AU630" s="11">
        <f t="shared" ca="1" si="157"/>
        <v>0</v>
      </c>
      <c r="AV630" s="11">
        <f t="shared" ca="1" si="157"/>
        <v>0</v>
      </c>
      <c r="AW630" s="11">
        <f t="shared" ca="1" si="157"/>
        <v>0</v>
      </c>
      <c r="AX630" s="11">
        <f t="shared" ca="1" si="157"/>
        <v>0</v>
      </c>
      <c r="AY630" s="11">
        <f t="shared" ca="1" si="157"/>
        <v>0</v>
      </c>
      <c r="AZ630" s="11">
        <f t="shared" ca="1" si="157"/>
        <v>0</v>
      </c>
      <c r="BA630" s="11">
        <f t="shared" ca="1" si="157"/>
        <v>0</v>
      </c>
      <c r="BB630" s="11"/>
      <c r="BC630" s="11">
        <f>IF($AG630,SUMPRODUCT(AI$2:AI630,$AH$2:$AH630)/SUM($AH$2:$AH630),0)</f>
        <v>0</v>
      </c>
      <c r="BD630" s="11">
        <f>IF($AG630,SUMPRODUCT(AJ$2:AJ630,$AH$2:$AH630)/SUM($AH$2:$AH630),0)</f>
        <v>0</v>
      </c>
      <c r="BE630" s="11">
        <f>IF($AG630,SUMPRODUCT(AK$2:AK630,$AH$2:$AH630)/SUM($AH$2:$AH630),0)</f>
        <v>0</v>
      </c>
      <c r="BF630" s="11">
        <f>IF($AG630,SUMPRODUCT(AL$2:AL630,$AH$2:$AH630)/SUM($AH$2:$AH630),0)</f>
        <v>0</v>
      </c>
      <c r="BG630" s="11">
        <f>IF($AG630,SUMPRODUCT(AM$2:AM630,$AH$2:$AH630)/SUM($AH$2:$AH630),0)</f>
        <v>0</v>
      </c>
      <c r="BH630" s="11">
        <f>IF($AG630,SUMPRODUCT(AN$2:AN630,$AH$2:$AH630)/SUM($AH$2:$AH630),0)</f>
        <v>0</v>
      </c>
      <c r="BI630" s="11">
        <f>IF($AG630,SUMPRODUCT(AO$2:AO630,$AH$2:$AH630)/SUM($AH$2:$AH630),0)</f>
        <v>0</v>
      </c>
      <c r="BJ630" s="11">
        <f>IF($AG630,SUMPRODUCT(AP$2:AP630,$AH$2:$AH630)/SUM($AH$2:$AH630),0)</f>
        <v>0</v>
      </c>
      <c r="BK630" s="11">
        <f>IF($AG630,SUMPRODUCT(AQ$2:AQ630,$AH$2:$AH630)/SUM($AH$2:$AH630),0)</f>
        <v>0</v>
      </c>
      <c r="BL630" s="11">
        <f>IF($AG630,SUMPRODUCT(AR$2:AR630,$AH$2:$AH630)/SUM($AH$2:$AH630),0)</f>
        <v>0</v>
      </c>
      <c r="BM630" s="11">
        <f>IF($AG630,SUMPRODUCT(AS$2:AS630,$AH$2:$AH630)/SUM($AH$2:$AH630),0)</f>
        <v>0</v>
      </c>
      <c r="BN630" s="11">
        <f>IF($AG630,SUMPRODUCT(AT$2:AT630,$AH$2:$AH630)/SUM($AH$2:$AH630),0)</f>
        <v>0</v>
      </c>
      <c r="BO630" s="11">
        <f>IF($AG630,SUMPRODUCT(AU$2:AU630,$AH$2:$AH630)/SUM($AH$2:$AH630),0)</f>
        <v>0</v>
      </c>
      <c r="BP630" s="11">
        <f>IF($AG630,SUMPRODUCT(AV$2:AV630,$AH$2:$AH630)/SUM($AH$2:$AH630),0)</f>
        <v>0</v>
      </c>
      <c r="BQ630" s="11">
        <f>IF($AG630,SUMPRODUCT(AW$2:AW630,$AH$2:$AH630)/SUM($AH$2:$AH630),0)</f>
        <v>0</v>
      </c>
      <c r="BR630" s="11">
        <f>IF($AG630,SUMPRODUCT(AX$2:AX630,$AH$2:$AH630)/SUM($AH$2:$AH630),0)</f>
        <v>0</v>
      </c>
      <c r="BS630" s="11">
        <f>IF($AG630,SUMPRODUCT(AY$2:AY630,$AH$2:$AH630)/SUM($AH$2:$AH630),0)</f>
        <v>0</v>
      </c>
      <c r="BT630" s="11">
        <f>IF($AG630,SUMPRODUCT(AZ$2:AZ630,$AH$2:$AH630)/SUM($AH$2:$AH630),0)</f>
        <v>0</v>
      </c>
      <c r="BU630" s="11">
        <f>IF($AG630,SUMPRODUCT(BA$2:BA630,$AH$2:$AH630)/SUM($AH$2:$AH630),0)</f>
        <v>0</v>
      </c>
      <c r="BV630" s="11"/>
      <c r="BW630" s="109" cm="1">
        <f t="array" ref="BW630">IF($AG630,SQRT(SUMPRODUCT($AH$2:$AH630, (AI$2:AI630-BC630)^2)/(SUM($AH$2:$AH630)-1)),0)</f>
        <v>0</v>
      </c>
      <c r="BX630" s="109" cm="1">
        <f t="array" ref="BX630">IF($AG630,SQRT(SUMPRODUCT($AH$2:$AH630, (AJ$2:AJ630-BD630)^2)/(SUM($AH$2:$AH630)-1)),0)</f>
        <v>0</v>
      </c>
      <c r="BY630" s="109" cm="1">
        <f t="array" ref="BY630">IF($AG630,SQRT(SUMPRODUCT($AH$2:$AH630, (AK$2:AK630-BE630)^2)/(SUM($AH$2:$AH630)-1)),0)</f>
        <v>0</v>
      </c>
      <c r="BZ630" s="109" cm="1">
        <f t="array" ref="BZ630">IF($AG630,SQRT(SUMPRODUCT($AH$2:$AH630, (AL$2:AL630-BF630)^2)/(SUM($AH$2:$AH630)-1)),0)</f>
        <v>0</v>
      </c>
      <c r="CA630" s="109" cm="1">
        <f t="array" ref="CA630">IF($AG630,SQRT(SUMPRODUCT($AH$2:$AH630, (AM$2:AM630-BG630)^2)/(SUM($AH$2:$AH630)-1)),0)</f>
        <v>0</v>
      </c>
      <c r="CB630" s="109" cm="1">
        <f t="array" ref="CB630">IF($AG630,SQRT(SUMPRODUCT($AH$2:$AH630, (AN$2:AN630-BH630)^2)/(SUM($AH$2:$AH630)-1)),0)</f>
        <v>0</v>
      </c>
      <c r="CC630" s="109" cm="1">
        <f t="array" ref="CC630">IF($AG630,SQRT(SUMPRODUCT($AH$2:$AH630, (AO$2:AO630-BI630)^2)/(SUM($AH$2:$AH630)-1)),0)</f>
        <v>0</v>
      </c>
      <c r="CD630" s="109" cm="1">
        <f t="array" ref="CD630">IF($AG630,SQRT(SUMPRODUCT($AH$2:$AH630, (AP$2:AP630-BJ630)^2)/(SUM($AH$2:$AH630)-1)),0)</f>
        <v>0</v>
      </c>
      <c r="CE630" s="109" cm="1">
        <f t="array" ref="CE630">IF($AG630,SQRT(SUMPRODUCT($AH$2:$AH630, (AQ$2:AQ630-BK630)^2)/(SUM($AH$2:$AH630)-1)),0)</f>
        <v>0</v>
      </c>
      <c r="CF630" s="109" cm="1">
        <f t="array" ref="CF630">IF($AG630,SQRT(SUMPRODUCT($AH$2:$AH630, (AR$2:AR630-BL630)^2)/(SUM($AH$2:$AH630)-1)),0)</f>
        <v>0</v>
      </c>
      <c r="CG630" s="109" cm="1">
        <f t="array" ref="CG630">IF($AG630,SQRT(SUMPRODUCT($AH$2:$AH630, (AS$2:AS630-BM630)^2)/(SUM($AH$2:$AH630)-1)),0)</f>
        <v>0</v>
      </c>
      <c r="CH630" s="109" cm="1">
        <f t="array" ref="CH630">IF($AG630,SQRT(SUMPRODUCT($AH$2:$AH630, (AT$2:AT630-BN630)^2)/(SUM($AH$2:$AH630)-1)),0)</f>
        <v>0</v>
      </c>
      <c r="CI630" s="109" cm="1">
        <f t="array" ref="CI630">IF($AG630,SQRT(SUMPRODUCT($AH$2:$AH630, (AU$2:AU630-BO630)^2)/(SUM($AH$2:$AH630)-1)),0)</f>
        <v>0</v>
      </c>
      <c r="CJ630" s="109" cm="1">
        <f t="array" ref="CJ630">IF($AG630,SQRT(SUMPRODUCT($AH$2:$AH630, (AV$2:AV630-BP630)^2)/(SUM($AH$2:$AH630)-1)),0)</f>
        <v>0</v>
      </c>
      <c r="CK630" s="109" cm="1">
        <f t="array" ref="CK630">IF($AG630,SQRT(SUMPRODUCT($AH$2:$AH630, (AW$2:AW630-BQ630)^2)/(SUM($AH$2:$AH630)-1)),0)</f>
        <v>0</v>
      </c>
      <c r="CL630" s="109" cm="1">
        <f t="array" ref="CL630">IF($AG630,SQRT(SUMPRODUCT($AH$2:$AH630, (AX$2:AX630-BR630)^2)/(SUM($AH$2:$AH630)-1)),0)</f>
        <v>0</v>
      </c>
      <c r="CM630" s="109" cm="1">
        <f t="array" ref="CM630">IF($AG630,SQRT(SUMPRODUCT($AH$2:$AH630, (AY$2:AY630-BS630)^2)/(SUM($AH$2:$AH630)-1)),0)</f>
        <v>0</v>
      </c>
      <c r="CN630" s="109" cm="1">
        <f t="array" ref="CN630">IF($AG630,SQRT(SUMPRODUCT($AH$2:$AH630, (AZ$2:AZ630-BT630)^2)/(SUM($AH$2:$AH630)-1)),0)</f>
        <v>0</v>
      </c>
      <c r="CO630" s="109" cm="1">
        <f t="array" ref="CO630">IF($AG630,SQRT(SUMPRODUCT($AH$2:$AH630, (BA$2:BA630-BU630)^2)/(SUM($AH$2:$AH630)-1)),0)</f>
        <v>0</v>
      </c>
    </row>
    <row r="631" spans="34:93" x14ac:dyDescent="0.25">
      <c r="AH631" s="99" t="str">
        <f t="shared" si="158"/>
        <v/>
      </c>
      <c r="AI631" s="11">
        <f t="shared" ca="1" si="156"/>
        <v>0</v>
      </c>
      <c r="AJ631" s="11">
        <f t="shared" ca="1" si="156"/>
        <v>0</v>
      </c>
      <c r="AK631" s="11">
        <f t="shared" ca="1" si="156"/>
        <v>0</v>
      </c>
      <c r="AL631" s="11">
        <f t="shared" ca="1" si="156"/>
        <v>0</v>
      </c>
      <c r="AM631" s="11">
        <f t="shared" ca="1" si="156"/>
        <v>0</v>
      </c>
      <c r="AN631" s="11">
        <f t="shared" ca="1" si="156"/>
        <v>0</v>
      </c>
      <c r="AO631" s="11">
        <f t="shared" ca="1" si="156"/>
        <v>0</v>
      </c>
      <c r="AP631" s="11">
        <f t="shared" ca="1" si="156"/>
        <v>0</v>
      </c>
      <c r="AQ631" s="11">
        <f t="shared" ca="1" si="156"/>
        <v>0</v>
      </c>
      <c r="AR631" s="11">
        <f t="shared" ca="1" si="156"/>
        <v>0</v>
      </c>
      <c r="AS631" s="11">
        <f t="shared" ca="1" si="157"/>
        <v>0</v>
      </c>
      <c r="AT631" s="11">
        <f t="shared" ca="1" si="157"/>
        <v>0</v>
      </c>
      <c r="AU631" s="11">
        <f t="shared" ca="1" si="157"/>
        <v>0</v>
      </c>
      <c r="AV631" s="11">
        <f t="shared" ca="1" si="157"/>
        <v>0</v>
      </c>
      <c r="AW631" s="11">
        <f t="shared" ca="1" si="157"/>
        <v>0</v>
      </c>
      <c r="AX631" s="11">
        <f t="shared" ca="1" si="157"/>
        <v>0</v>
      </c>
      <c r="AY631" s="11">
        <f t="shared" ca="1" si="157"/>
        <v>0</v>
      </c>
      <c r="AZ631" s="11">
        <f t="shared" ca="1" si="157"/>
        <v>0</v>
      </c>
      <c r="BA631" s="11">
        <f t="shared" ca="1" si="157"/>
        <v>0</v>
      </c>
      <c r="BB631" s="11"/>
      <c r="BC631" s="11">
        <f>IF($AG631,SUMPRODUCT(AI$2:AI631,$AH$2:$AH631)/SUM($AH$2:$AH631),0)</f>
        <v>0</v>
      </c>
      <c r="BD631" s="11">
        <f>IF($AG631,SUMPRODUCT(AJ$2:AJ631,$AH$2:$AH631)/SUM($AH$2:$AH631),0)</f>
        <v>0</v>
      </c>
      <c r="BE631" s="11">
        <f>IF($AG631,SUMPRODUCT(AK$2:AK631,$AH$2:$AH631)/SUM($AH$2:$AH631),0)</f>
        <v>0</v>
      </c>
      <c r="BF631" s="11">
        <f>IF($AG631,SUMPRODUCT(AL$2:AL631,$AH$2:$AH631)/SUM($AH$2:$AH631),0)</f>
        <v>0</v>
      </c>
      <c r="BG631" s="11">
        <f>IF($AG631,SUMPRODUCT(AM$2:AM631,$AH$2:$AH631)/SUM($AH$2:$AH631),0)</f>
        <v>0</v>
      </c>
      <c r="BH631" s="11">
        <f>IF($AG631,SUMPRODUCT(AN$2:AN631,$AH$2:$AH631)/SUM($AH$2:$AH631),0)</f>
        <v>0</v>
      </c>
      <c r="BI631" s="11">
        <f>IF($AG631,SUMPRODUCT(AO$2:AO631,$AH$2:$AH631)/SUM($AH$2:$AH631),0)</f>
        <v>0</v>
      </c>
      <c r="BJ631" s="11">
        <f>IF($AG631,SUMPRODUCT(AP$2:AP631,$AH$2:$AH631)/SUM($AH$2:$AH631),0)</f>
        <v>0</v>
      </c>
      <c r="BK631" s="11">
        <f>IF($AG631,SUMPRODUCT(AQ$2:AQ631,$AH$2:$AH631)/SUM($AH$2:$AH631),0)</f>
        <v>0</v>
      </c>
      <c r="BL631" s="11">
        <f>IF($AG631,SUMPRODUCT(AR$2:AR631,$AH$2:$AH631)/SUM($AH$2:$AH631),0)</f>
        <v>0</v>
      </c>
      <c r="BM631" s="11">
        <f>IF($AG631,SUMPRODUCT(AS$2:AS631,$AH$2:$AH631)/SUM($AH$2:$AH631),0)</f>
        <v>0</v>
      </c>
      <c r="BN631" s="11">
        <f>IF($AG631,SUMPRODUCT(AT$2:AT631,$AH$2:$AH631)/SUM($AH$2:$AH631),0)</f>
        <v>0</v>
      </c>
      <c r="BO631" s="11">
        <f>IF($AG631,SUMPRODUCT(AU$2:AU631,$AH$2:$AH631)/SUM($AH$2:$AH631),0)</f>
        <v>0</v>
      </c>
      <c r="BP631" s="11">
        <f>IF($AG631,SUMPRODUCT(AV$2:AV631,$AH$2:$AH631)/SUM($AH$2:$AH631),0)</f>
        <v>0</v>
      </c>
      <c r="BQ631" s="11">
        <f>IF($AG631,SUMPRODUCT(AW$2:AW631,$AH$2:$AH631)/SUM($AH$2:$AH631),0)</f>
        <v>0</v>
      </c>
      <c r="BR631" s="11">
        <f>IF($AG631,SUMPRODUCT(AX$2:AX631,$AH$2:$AH631)/SUM($AH$2:$AH631),0)</f>
        <v>0</v>
      </c>
      <c r="BS631" s="11">
        <f>IF($AG631,SUMPRODUCT(AY$2:AY631,$AH$2:$AH631)/SUM($AH$2:$AH631),0)</f>
        <v>0</v>
      </c>
      <c r="BT631" s="11">
        <f>IF($AG631,SUMPRODUCT(AZ$2:AZ631,$AH$2:$AH631)/SUM($AH$2:$AH631),0)</f>
        <v>0</v>
      </c>
      <c r="BU631" s="11">
        <f>IF($AG631,SUMPRODUCT(BA$2:BA631,$AH$2:$AH631)/SUM($AH$2:$AH631),0)</f>
        <v>0</v>
      </c>
      <c r="BV631" s="11"/>
      <c r="BW631" s="109" cm="1">
        <f t="array" ref="BW631">IF($AG631,SQRT(SUMPRODUCT($AH$2:$AH631, (AI$2:AI631-BC631)^2)/(SUM($AH$2:$AH631)-1)),0)</f>
        <v>0</v>
      </c>
      <c r="BX631" s="109" cm="1">
        <f t="array" ref="BX631">IF($AG631,SQRT(SUMPRODUCT($AH$2:$AH631, (AJ$2:AJ631-BD631)^2)/(SUM($AH$2:$AH631)-1)),0)</f>
        <v>0</v>
      </c>
      <c r="BY631" s="109" cm="1">
        <f t="array" ref="BY631">IF($AG631,SQRT(SUMPRODUCT($AH$2:$AH631, (AK$2:AK631-BE631)^2)/(SUM($AH$2:$AH631)-1)),0)</f>
        <v>0</v>
      </c>
      <c r="BZ631" s="109" cm="1">
        <f t="array" ref="BZ631">IF($AG631,SQRT(SUMPRODUCT($AH$2:$AH631, (AL$2:AL631-BF631)^2)/(SUM($AH$2:$AH631)-1)),0)</f>
        <v>0</v>
      </c>
      <c r="CA631" s="109" cm="1">
        <f t="array" ref="CA631">IF($AG631,SQRT(SUMPRODUCT($AH$2:$AH631, (AM$2:AM631-BG631)^2)/(SUM($AH$2:$AH631)-1)),0)</f>
        <v>0</v>
      </c>
      <c r="CB631" s="109" cm="1">
        <f t="array" ref="CB631">IF($AG631,SQRT(SUMPRODUCT($AH$2:$AH631, (AN$2:AN631-BH631)^2)/(SUM($AH$2:$AH631)-1)),0)</f>
        <v>0</v>
      </c>
      <c r="CC631" s="109" cm="1">
        <f t="array" ref="CC631">IF($AG631,SQRT(SUMPRODUCT($AH$2:$AH631, (AO$2:AO631-BI631)^2)/(SUM($AH$2:$AH631)-1)),0)</f>
        <v>0</v>
      </c>
      <c r="CD631" s="109" cm="1">
        <f t="array" ref="CD631">IF($AG631,SQRT(SUMPRODUCT($AH$2:$AH631, (AP$2:AP631-BJ631)^2)/(SUM($AH$2:$AH631)-1)),0)</f>
        <v>0</v>
      </c>
      <c r="CE631" s="109" cm="1">
        <f t="array" ref="CE631">IF($AG631,SQRT(SUMPRODUCT($AH$2:$AH631, (AQ$2:AQ631-BK631)^2)/(SUM($AH$2:$AH631)-1)),0)</f>
        <v>0</v>
      </c>
      <c r="CF631" s="109" cm="1">
        <f t="array" ref="CF631">IF($AG631,SQRT(SUMPRODUCT($AH$2:$AH631, (AR$2:AR631-BL631)^2)/(SUM($AH$2:$AH631)-1)),0)</f>
        <v>0</v>
      </c>
      <c r="CG631" s="109" cm="1">
        <f t="array" ref="CG631">IF($AG631,SQRT(SUMPRODUCT($AH$2:$AH631, (AS$2:AS631-BM631)^2)/(SUM($AH$2:$AH631)-1)),0)</f>
        <v>0</v>
      </c>
      <c r="CH631" s="109" cm="1">
        <f t="array" ref="CH631">IF($AG631,SQRT(SUMPRODUCT($AH$2:$AH631, (AT$2:AT631-BN631)^2)/(SUM($AH$2:$AH631)-1)),0)</f>
        <v>0</v>
      </c>
      <c r="CI631" s="109" cm="1">
        <f t="array" ref="CI631">IF($AG631,SQRT(SUMPRODUCT($AH$2:$AH631, (AU$2:AU631-BO631)^2)/(SUM($AH$2:$AH631)-1)),0)</f>
        <v>0</v>
      </c>
      <c r="CJ631" s="109" cm="1">
        <f t="array" ref="CJ631">IF($AG631,SQRT(SUMPRODUCT($AH$2:$AH631, (AV$2:AV631-BP631)^2)/(SUM($AH$2:$AH631)-1)),0)</f>
        <v>0</v>
      </c>
      <c r="CK631" s="109" cm="1">
        <f t="array" ref="CK631">IF($AG631,SQRT(SUMPRODUCT($AH$2:$AH631, (AW$2:AW631-BQ631)^2)/(SUM($AH$2:$AH631)-1)),0)</f>
        <v>0</v>
      </c>
      <c r="CL631" s="109" cm="1">
        <f t="array" ref="CL631">IF($AG631,SQRT(SUMPRODUCT($AH$2:$AH631, (AX$2:AX631-BR631)^2)/(SUM($AH$2:$AH631)-1)),0)</f>
        <v>0</v>
      </c>
      <c r="CM631" s="109" cm="1">
        <f t="array" ref="CM631">IF($AG631,SQRT(SUMPRODUCT($AH$2:$AH631, (AY$2:AY631-BS631)^2)/(SUM($AH$2:$AH631)-1)),0)</f>
        <v>0</v>
      </c>
      <c r="CN631" s="109" cm="1">
        <f t="array" ref="CN631">IF($AG631,SQRT(SUMPRODUCT($AH$2:$AH631, (AZ$2:AZ631-BT631)^2)/(SUM($AH$2:$AH631)-1)),0)</f>
        <v>0</v>
      </c>
      <c r="CO631" s="109" cm="1">
        <f t="array" ref="CO631">IF($AG631,SQRT(SUMPRODUCT($AH$2:$AH631, (BA$2:BA631-BU631)^2)/(SUM($AH$2:$AH631)-1)),0)</f>
        <v>0</v>
      </c>
    </row>
    <row r="632" spans="34:93" x14ac:dyDescent="0.25">
      <c r="AH632" s="99" t="str">
        <f t="shared" si="158"/>
        <v/>
      </c>
      <c r="AI632" s="11">
        <f t="shared" ref="AI632:AR641" ca="1" si="159">IF(AI$1&lt;&gt;0,SUMIFS(INDIRECT(AI$1), Fecha,$AG632),0)</f>
        <v>0</v>
      </c>
      <c r="AJ632" s="11">
        <f t="shared" ca="1" si="159"/>
        <v>0</v>
      </c>
      <c r="AK632" s="11">
        <f t="shared" ca="1" si="159"/>
        <v>0</v>
      </c>
      <c r="AL632" s="11">
        <f t="shared" ca="1" si="159"/>
        <v>0</v>
      </c>
      <c r="AM632" s="11">
        <f t="shared" ca="1" si="159"/>
        <v>0</v>
      </c>
      <c r="AN632" s="11">
        <f t="shared" ca="1" si="159"/>
        <v>0</v>
      </c>
      <c r="AO632" s="11">
        <f t="shared" ca="1" si="159"/>
        <v>0</v>
      </c>
      <c r="AP632" s="11">
        <f t="shared" ca="1" si="159"/>
        <v>0</v>
      </c>
      <c r="AQ632" s="11">
        <f t="shared" ca="1" si="159"/>
        <v>0</v>
      </c>
      <c r="AR632" s="11">
        <f t="shared" ca="1" si="159"/>
        <v>0</v>
      </c>
      <c r="AS632" s="11">
        <f t="shared" ref="AS632:BA641" ca="1" si="160">IF(AS$1&lt;&gt;0,SUMIFS(INDIRECT(AS$1), Fecha,$AG632),0)</f>
        <v>0</v>
      </c>
      <c r="AT632" s="11">
        <f t="shared" ca="1" si="160"/>
        <v>0</v>
      </c>
      <c r="AU632" s="11">
        <f t="shared" ca="1" si="160"/>
        <v>0</v>
      </c>
      <c r="AV632" s="11">
        <f t="shared" ca="1" si="160"/>
        <v>0</v>
      </c>
      <c r="AW632" s="11">
        <f t="shared" ca="1" si="160"/>
        <v>0</v>
      </c>
      <c r="AX632" s="11">
        <f t="shared" ca="1" si="160"/>
        <v>0</v>
      </c>
      <c r="AY632" s="11">
        <f t="shared" ca="1" si="160"/>
        <v>0</v>
      </c>
      <c r="AZ632" s="11">
        <f t="shared" ca="1" si="160"/>
        <v>0</v>
      </c>
      <c r="BA632" s="11">
        <f t="shared" ca="1" si="160"/>
        <v>0</v>
      </c>
      <c r="BB632" s="11"/>
      <c r="BC632" s="11">
        <f>IF($AG632,SUMPRODUCT(AI$2:AI632,$AH$2:$AH632)/SUM($AH$2:$AH632),0)</f>
        <v>0</v>
      </c>
      <c r="BD632" s="11">
        <f>IF($AG632,SUMPRODUCT(AJ$2:AJ632,$AH$2:$AH632)/SUM($AH$2:$AH632),0)</f>
        <v>0</v>
      </c>
      <c r="BE632" s="11">
        <f>IF($AG632,SUMPRODUCT(AK$2:AK632,$AH$2:$AH632)/SUM($AH$2:$AH632),0)</f>
        <v>0</v>
      </c>
      <c r="BF632" s="11">
        <f>IF($AG632,SUMPRODUCT(AL$2:AL632,$AH$2:$AH632)/SUM($AH$2:$AH632),0)</f>
        <v>0</v>
      </c>
      <c r="BG632" s="11">
        <f>IF($AG632,SUMPRODUCT(AM$2:AM632,$AH$2:$AH632)/SUM($AH$2:$AH632),0)</f>
        <v>0</v>
      </c>
      <c r="BH632" s="11">
        <f>IF($AG632,SUMPRODUCT(AN$2:AN632,$AH$2:$AH632)/SUM($AH$2:$AH632),0)</f>
        <v>0</v>
      </c>
      <c r="BI632" s="11">
        <f>IF($AG632,SUMPRODUCT(AO$2:AO632,$AH$2:$AH632)/SUM($AH$2:$AH632),0)</f>
        <v>0</v>
      </c>
      <c r="BJ632" s="11">
        <f>IF($AG632,SUMPRODUCT(AP$2:AP632,$AH$2:$AH632)/SUM($AH$2:$AH632),0)</f>
        <v>0</v>
      </c>
      <c r="BK632" s="11">
        <f>IF($AG632,SUMPRODUCT(AQ$2:AQ632,$AH$2:$AH632)/SUM($AH$2:$AH632),0)</f>
        <v>0</v>
      </c>
      <c r="BL632" s="11">
        <f>IF($AG632,SUMPRODUCT(AR$2:AR632,$AH$2:$AH632)/SUM($AH$2:$AH632),0)</f>
        <v>0</v>
      </c>
      <c r="BM632" s="11">
        <f>IF($AG632,SUMPRODUCT(AS$2:AS632,$AH$2:$AH632)/SUM($AH$2:$AH632),0)</f>
        <v>0</v>
      </c>
      <c r="BN632" s="11">
        <f>IF($AG632,SUMPRODUCT(AT$2:AT632,$AH$2:$AH632)/SUM($AH$2:$AH632),0)</f>
        <v>0</v>
      </c>
      <c r="BO632" s="11">
        <f>IF($AG632,SUMPRODUCT(AU$2:AU632,$AH$2:$AH632)/SUM($AH$2:$AH632),0)</f>
        <v>0</v>
      </c>
      <c r="BP632" s="11">
        <f>IF($AG632,SUMPRODUCT(AV$2:AV632,$AH$2:$AH632)/SUM($AH$2:$AH632),0)</f>
        <v>0</v>
      </c>
      <c r="BQ632" s="11">
        <f>IF($AG632,SUMPRODUCT(AW$2:AW632,$AH$2:$AH632)/SUM($AH$2:$AH632),0)</f>
        <v>0</v>
      </c>
      <c r="BR632" s="11">
        <f>IF($AG632,SUMPRODUCT(AX$2:AX632,$AH$2:$AH632)/SUM($AH$2:$AH632),0)</f>
        <v>0</v>
      </c>
      <c r="BS632" s="11">
        <f>IF($AG632,SUMPRODUCT(AY$2:AY632,$AH$2:$AH632)/SUM($AH$2:$AH632),0)</f>
        <v>0</v>
      </c>
      <c r="BT632" s="11">
        <f>IF($AG632,SUMPRODUCT(AZ$2:AZ632,$AH$2:$AH632)/SUM($AH$2:$AH632),0)</f>
        <v>0</v>
      </c>
      <c r="BU632" s="11">
        <f>IF($AG632,SUMPRODUCT(BA$2:BA632,$AH$2:$AH632)/SUM($AH$2:$AH632),0)</f>
        <v>0</v>
      </c>
      <c r="BV632" s="11"/>
      <c r="BW632" s="109" cm="1">
        <f t="array" ref="BW632">IF($AG632,SQRT(SUMPRODUCT($AH$2:$AH632, (AI$2:AI632-BC632)^2)/(SUM($AH$2:$AH632)-1)),0)</f>
        <v>0</v>
      </c>
      <c r="BX632" s="109" cm="1">
        <f t="array" ref="BX632">IF($AG632,SQRT(SUMPRODUCT($AH$2:$AH632, (AJ$2:AJ632-BD632)^2)/(SUM($AH$2:$AH632)-1)),0)</f>
        <v>0</v>
      </c>
      <c r="BY632" s="109" cm="1">
        <f t="array" ref="BY632">IF($AG632,SQRT(SUMPRODUCT($AH$2:$AH632, (AK$2:AK632-BE632)^2)/(SUM($AH$2:$AH632)-1)),0)</f>
        <v>0</v>
      </c>
      <c r="BZ632" s="109" cm="1">
        <f t="array" ref="BZ632">IF($AG632,SQRT(SUMPRODUCT($AH$2:$AH632, (AL$2:AL632-BF632)^2)/(SUM($AH$2:$AH632)-1)),0)</f>
        <v>0</v>
      </c>
      <c r="CA632" s="109" cm="1">
        <f t="array" ref="CA632">IF($AG632,SQRT(SUMPRODUCT($AH$2:$AH632, (AM$2:AM632-BG632)^2)/(SUM($AH$2:$AH632)-1)),0)</f>
        <v>0</v>
      </c>
      <c r="CB632" s="109" cm="1">
        <f t="array" ref="CB632">IF($AG632,SQRT(SUMPRODUCT($AH$2:$AH632, (AN$2:AN632-BH632)^2)/(SUM($AH$2:$AH632)-1)),0)</f>
        <v>0</v>
      </c>
      <c r="CC632" s="109" cm="1">
        <f t="array" ref="CC632">IF($AG632,SQRT(SUMPRODUCT($AH$2:$AH632, (AO$2:AO632-BI632)^2)/(SUM($AH$2:$AH632)-1)),0)</f>
        <v>0</v>
      </c>
      <c r="CD632" s="109" cm="1">
        <f t="array" ref="CD632">IF($AG632,SQRT(SUMPRODUCT($AH$2:$AH632, (AP$2:AP632-BJ632)^2)/(SUM($AH$2:$AH632)-1)),0)</f>
        <v>0</v>
      </c>
      <c r="CE632" s="109" cm="1">
        <f t="array" ref="CE632">IF($AG632,SQRT(SUMPRODUCT($AH$2:$AH632, (AQ$2:AQ632-BK632)^2)/(SUM($AH$2:$AH632)-1)),0)</f>
        <v>0</v>
      </c>
      <c r="CF632" s="109" cm="1">
        <f t="array" ref="CF632">IF($AG632,SQRT(SUMPRODUCT($AH$2:$AH632, (AR$2:AR632-BL632)^2)/(SUM($AH$2:$AH632)-1)),0)</f>
        <v>0</v>
      </c>
      <c r="CG632" s="109" cm="1">
        <f t="array" ref="CG632">IF($AG632,SQRT(SUMPRODUCT($AH$2:$AH632, (AS$2:AS632-BM632)^2)/(SUM($AH$2:$AH632)-1)),0)</f>
        <v>0</v>
      </c>
      <c r="CH632" s="109" cm="1">
        <f t="array" ref="CH632">IF($AG632,SQRT(SUMPRODUCT($AH$2:$AH632, (AT$2:AT632-BN632)^2)/(SUM($AH$2:$AH632)-1)),0)</f>
        <v>0</v>
      </c>
      <c r="CI632" s="109" cm="1">
        <f t="array" ref="CI632">IF($AG632,SQRT(SUMPRODUCT($AH$2:$AH632, (AU$2:AU632-BO632)^2)/(SUM($AH$2:$AH632)-1)),0)</f>
        <v>0</v>
      </c>
      <c r="CJ632" s="109" cm="1">
        <f t="array" ref="CJ632">IF($AG632,SQRT(SUMPRODUCT($AH$2:$AH632, (AV$2:AV632-BP632)^2)/(SUM($AH$2:$AH632)-1)),0)</f>
        <v>0</v>
      </c>
      <c r="CK632" s="109" cm="1">
        <f t="array" ref="CK632">IF($AG632,SQRT(SUMPRODUCT($AH$2:$AH632, (AW$2:AW632-BQ632)^2)/(SUM($AH$2:$AH632)-1)),0)</f>
        <v>0</v>
      </c>
      <c r="CL632" s="109" cm="1">
        <f t="array" ref="CL632">IF($AG632,SQRT(SUMPRODUCT($AH$2:$AH632, (AX$2:AX632-BR632)^2)/(SUM($AH$2:$AH632)-1)),0)</f>
        <v>0</v>
      </c>
      <c r="CM632" s="109" cm="1">
        <f t="array" ref="CM632">IF($AG632,SQRT(SUMPRODUCT($AH$2:$AH632, (AY$2:AY632-BS632)^2)/(SUM($AH$2:$AH632)-1)),0)</f>
        <v>0</v>
      </c>
      <c r="CN632" s="109" cm="1">
        <f t="array" ref="CN632">IF($AG632,SQRT(SUMPRODUCT($AH$2:$AH632, (AZ$2:AZ632-BT632)^2)/(SUM($AH$2:$AH632)-1)),0)</f>
        <v>0</v>
      </c>
      <c r="CO632" s="109" cm="1">
        <f t="array" ref="CO632">IF($AG632,SQRT(SUMPRODUCT($AH$2:$AH632, (BA$2:BA632-BU632)^2)/(SUM($AH$2:$AH632)-1)),0)</f>
        <v>0</v>
      </c>
    </row>
    <row r="633" spans="34:93" x14ac:dyDescent="0.25">
      <c r="AH633" s="99" t="str">
        <f t="shared" si="158"/>
        <v/>
      </c>
      <c r="AI633" s="11">
        <f t="shared" ca="1" si="159"/>
        <v>0</v>
      </c>
      <c r="AJ633" s="11">
        <f t="shared" ca="1" si="159"/>
        <v>0</v>
      </c>
      <c r="AK633" s="11">
        <f t="shared" ca="1" si="159"/>
        <v>0</v>
      </c>
      <c r="AL633" s="11">
        <f t="shared" ca="1" si="159"/>
        <v>0</v>
      </c>
      <c r="AM633" s="11">
        <f t="shared" ca="1" si="159"/>
        <v>0</v>
      </c>
      <c r="AN633" s="11">
        <f t="shared" ca="1" si="159"/>
        <v>0</v>
      </c>
      <c r="AO633" s="11">
        <f t="shared" ca="1" si="159"/>
        <v>0</v>
      </c>
      <c r="AP633" s="11">
        <f t="shared" ca="1" si="159"/>
        <v>0</v>
      </c>
      <c r="AQ633" s="11">
        <f t="shared" ca="1" si="159"/>
        <v>0</v>
      </c>
      <c r="AR633" s="11">
        <f t="shared" ca="1" si="159"/>
        <v>0</v>
      </c>
      <c r="AS633" s="11">
        <f t="shared" ca="1" si="160"/>
        <v>0</v>
      </c>
      <c r="AT633" s="11">
        <f t="shared" ca="1" si="160"/>
        <v>0</v>
      </c>
      <c r="AU633" s="11">
        <f t="shared" ca="1" si="160"/>
        <v>0</v>
      </c>
      <c r="AV633" s="11">
        <f t="shared" ca="1" si="160"/>
        <v>0</v>
      </c>
      <c r="AW633" s="11">
        <f t="shared" ca="1" si="160"/>
        <v>0</v>
      </c>
      <c r="AX633" s="11">
        <f t="shared" ca="1" si="160"/>
        <v>0</v>
      </c>
      <c r="AY633" s="11">
        <f t="shared" ca="1" si="160"/>
        <v>0</v>
      </c>
      <c r="AZ633" s="11">
        <f t="shared" ca="1" si="160"/>
        <v>0</v>
      </c>
      <c r="BA633" s="11">
        <f t="shared" ca="1" si="160"/>
        <v>0</v>
      </c>
      <c r="BB633" s="11"/>
      <c r="BC633" s="11">
        <f>IF($AG633,SUMPRODUCT(AI$2:AI633,$AH$2:$AH633)/SUM($AH$2:$AH633),0)</f>
        <v>0</v>
      </c>
      <c r="BD633" s="11">
        <f>IF($AG633,SUMPRODUCT(AJ$2:AJ633,$AH$2:$AH633)/SUM($AH$2:$AH633),0)</f>
        <v>0</v>
      </c>
      <c r="BE633" s="11">
        <f>IF($AG633,SUMPRODUCT(AK$2:AK633,$AH$2:$AH633)/SUM($AH$2:$AH633),0)</f>
        <v>0</v>
      </c>
      <c r="BF633" s="11">
        <f>IF($AG633,SUMPRODUCT(AL$2:AL633,$AH$2:$AH633)/SUM($AH$2:$AH633),0)</f>
        <v>0</v>
      </c>
      <c r="BG633" s="11">
        <f>IF($AG633,SUMPRODUCT(AM$2:AM633,$AH$2:$AH633)/SUM($AH$2:$AH633),0)</f>
        <v>0</v>
      </c>
      <c r="BH633" s="11">
        <f>IF($AG633,SUMPRODUCT(AN$2:AN633,$AH$2:$AH633)/SUM($AH$2:$AH633),0)</f>
        <v>0</v>
      </c>
      <c r="BI633" s="11">
        <f>IF($AG633,SUMPRODUCT(AO$2:AO633,$AH$2:$AH633)/SUM($AH$2:$AH633),0)</f>
        <v>0</v>
      </c>
      <c r="BJ633" s="11">
        <f>IF($AG633,SUMPRODUCT(AP$2:AP633,$AH$2:$AH633)/SUM($AH$2:$AH633),0)</f>
        <v>0</v>
      </c>
      <c r="BK633" s="11">
        <f>IF($AG633,SUMPRODUCT(AQ$2:AQ633,$AH$2:$AH633)/SUM($AH$2:$AH633),0)</f>
        <v>0</v>
      </c>
      <c r="BL633" s="11">
        <f>IF($AG633,SUMPRODUCT(AR$2:AR633,$AH$2:$AH633)/SUM($AH$2:$AH633),0)</f>
        <v>0</v>
      </c>
      <c r="BM633" s="11">
        <f>IF($AG633,SUMPRODUCT(AS$2:AS633,$AH$2:$AH633)/SUM($AH$2:$AH633),0)</f>
        <v>0</v>
      </c>
      <c r="BN633" s="11">
        <f>IF($AG633,SUMPRODUCT(AT$2:AT633,$AH$2:$AH633)/SUM($AH$2:$AH633),0)</f>
        <v>0</v>
      </c>
      <c r="BO633" s="11">
        <f>IF($AG633,SUMPRODUCT(AU$2:AU633,$AH$2:$AH633)/SUM($AH$2:$AH633),0)</f>
        <v>0</v>
      </c>
      <c r="BP633" s="11">
        <f>IF($AG633,SUMPRODUCT(AV$2:AV633,$AH$2:$AH633)/SUM($AH$2:$AH633),0)</f>
        <v>0</v>
      </c>
      <c r="BQ633" s="11">
        <f>IF($AG633,SUMPRODUCT(AW$2:AW633,$AH$2:$AH633)/SUM($AH$2:$AH633),0)</f>
        <v>0</v>
      </c>
      <c r="BR633" s="11">
        <f>IF($AG633,SUMPRODUCT(AX$2:AX633,$AH$2:$AH633)/SUM($AH$2:$AH633),0)</f>
        <v>0</v>
      </c>
      <c r="BS633" s="11">
        <f>IF($AG633,SUMPRODUCT(AY$2:AY633,$AH$2:$AH633)/SUM($AH$2:$AH633),0)</f>
        <v>0</v>
      </c>
      <c r="BT633" s="11">
        <f>IF($AG633,SUMPRODUCT(AZ$2:AZ633,$AH$2:$AH633)/SUM($AH$2:$AH633),0)</f>
        <v>0</v>
      </c>
      <c r="BU633" s="11">
        <f>IF($AG633,SUMPRODUCT(BA$2:BA633,$AH$2:$AH633)/SUM($AH$2:$AH633),0)</f>
        <v>0</v>
      </c>
      <c r="BV633" s="11"/>
      <c r="BW633" s="109" cm="1">
        <f t="array" ref="BW633">IF($AG633,SQRT(SUMPRODUCT($AH$2:$AH633, (AI$2:AI633-BC633)^2)/(SUM($AH$2:$AH633)-1)),0)</f>
        <v>0</v>
      </c>
      <c r="BX633" s="109" cm="1">
        <f t="array" ref="BX633">IF($AG633,SQRT(SUMPRODUCT($AH$2:$AH633, (AJ$2:AJ633-BD633)^2)/(SUM($AH$2:$AH633)-1)),0)</f>
        <v>0</v>
      </c>
      <c r="BY633" s="109" cm="1">
        <f t="array" ref="BY633">IF($AG633,SQRT(SUMPRODUCT($AH$2:$AH633, (AK$2:AK633-BE633)^2)/(SUM($AH$2:$AH633)-1)),0)</f>
        <v>0</v>
      </c>
      <c r="BZ633" s="109" cm="1">
        <f t="array" ref="BZ633">IF($AG633,SQRT(SUMPRODUCT($AH$2:$AH633, (AL$2:AL633-BF633)^2)/(SUM($AH$2:$AH633)-1)),0)</f>
        <v>0</v>
      </c>
      <c r="CA633" s="109" cm="1">
        <f t="array" ref="CA633">IF($AG633,SQRT(SUMPRODUCT($AH$2:$AH633, (AM$2:AM633-BG633)^2)/(SUM($AH$2:$AH633)-1)),0)</f>
        <v>0</v>
      </c>
      <c r="CB633" s="109" cm="1">
        <f t="array" ref="CB633">IF($AG633,SQRT(SUMPRODUCT($AH$2:$AH633, (AN$2:AN633-BH633)^2)/(SUM($AH$2:$AH633)-1)),0)</f>
        <v>0</v>
      </c>
      <c r="CC633" s="109" cm="1">
        <f t="array" ref="CC633">IF($AG633,SQRT(SUMPRODUCT($AH$2:$AH633, (AO$2:AO633-BI633)^2)/(SUM($AH$2:$AH633)-1)),0)</f>
        <v>0</v>
      </c>
      <c r="CD633" s="109" cm="1">
        <f t="array" ref="CD633">IF($AG633,SQRT(SUMPRODUCT($AH$2:$AH633, (AP$2:AP633-BJ633)^2)/(SUM($AH$2:$AH633)-1)),0)</f>
        <v>0</v>
      </c>
      <c r="CE633" s="109" cm="1">
        <f t="array" ref="CE633">IF($AG633,SQRT(SUMPRODUCT($AH$2:$AH633, (AQ$2:AQ633-BK633)^2)/(SUM($AH$2:$AH633)-1)),0)</f>
        <v>0</v>
      </c>
      <c r="CF633" s="109" cm="1">
        <f t="array" ref="CF633">IF($AG633,SQRT(SUMPRODUCT($AH$2:$AH633, (AR$2:AR633-BL633)^2)/(SUM($AH$2:$AH633)-1)),0)</f>
        <v>0</v>
      </c>
      <c r="CG633" s="109" cm="1">
        <f t="array" ref="CG633">IF($AG633,SQRT(SUMPRODUCT($AH$2:$AH633, (AS$2:AS633-BM633)^2)/(SUM($AH$2:$AH633)-1)),0)</f>
        <v>0</v>
      </c>
      <c r="CH633" s="109" cm="1">
        <f t="array" ref="CH633">IF($AG633,SQRT(SUMPRODUCT($AH$2:$AH633, (AT$2:AT633-BN633)^2)/(SUM($AH$2:$AH633)-1)),0)</f>
        <v>0</v>
      </c>
      <c r="CI633" s="109" cm="1">
        <f t="array" ref="CI633">IF($AG633,SQRT(SUMPRODUCT($AH$2:$AH633, (AU$2:AU633-BO633)^2)/(SUM($AH$2:$AH633)-1)),0)</f>
        <v>0</v>
      </c>
      <c r="CJ633" s="109" cm="1">
        <f t="array" ref="CJ633">IF($AG633,SQRT(SUMPRODUCT($AH$2:$AH633, (AV$2:AV633-BP633)^2)/(SUM($AH$2:$AH633)-1)),0)</f>
        <v>0</v>
      </c>
      <c r="CK633" s="109" cm="1">
        <f t="array" ref="CK633">IF($AG633,SQRT(SUMPRODUCT($AH$2:$AH633, (AW$2:AW633-BQ633)^2)/(SUM($AH$2:$AH633)-1)),0)</f>
        <v>0</v>
      </c>
      <c r="CL633" s="109" cm="1">
        <f t="array" ref="CL633">IF($AG633,SQRT(SUMPRODUCT($AH$2:$AH633, (AX$2:AX633-BR633)^2)/(SUM($AH$2:$AH633)-1)),0)</f>
        <v>0</v>
      </c>
      <c r="CM633" s="109" cm="1">
        <f t="array" ref="CM633">IF($AG633,SQRT(SUMPRODUCT($AH$2:$AH633, (AY$2:AY633-BS633)^2)/(SUM($AH$2:$AH633)-1)),0)</f>
        <v>0</v>
      </c>
      <c r="CN633" s="109" cm="1">
        <f t="array" ref="CN633">IF($AG633,SQRT(SUMPRODUCT($AH$2:$AH633, (AZ$2:AZ633-BT633)^2)/(SUM($AH$2:$AH633)-1)),0)</f>
        <v>0</v>
      </c>
      <c r="CO633" s="109" cm="1">
        <f t="array" ref="CO633">IF($AG633,SQRT(SUMPRODUCT($AH$2:$AH633, (BA$2:BA633-BU633)^2)/(SUM($AH$2:$AH633)-1)),0)</f>
        <v>0</v>
      </c>
    </row>
    <row r="634" spans="34:93" x14ac:dyDescent="0.25">
      <c r="AH634" s="99" t="str">
        <f t="shared" si="158"/>
        <v/>
      </c>
      <c r="AI634" s="11">
        <f t="shared" ca="1" si="159"/>
        <v>0</v>
      </c>
      <c r="AJ634" s="11">
        <f t="shared" ca="1" si="159"/>
        <v>0</v>
      </c>
      <c r="AK634" s="11">
        <f t="shared" ca="1" si="159"/>
        <v>0</v>
      </c>
      <c r="AL634" s="11">
        <f t="shared" ca="1" si="159"/>
        <v>0</v>
      </c>
      <c r="AM634" s="11">
        <f t="shared" ca="1" si="159"/>
        <v>0</v>
      </c>
      <c r="AN634" s="11">
        <f t="shared" ca="1" si="159"/>
        <v>0</v>
      </c>
      <c r="AO634" s="11">
        <f t="shared" ca="1" si="159"/>
        <v>0</v>
      </c>
      <c r="AP634" s="11">
        <f t="shared" ca="1" si="159"/>
        <v>0</v>
      </c>
      <c r="AQ634" s="11">
        <f t="shared" ca="1" si="159"/>
        <v>0</v>
      </c>
      <c r="AR634" s="11">
        <f t="shared" ca="1" si="159"/>
        <v>0</v>
      </c>
      <c r="AS634" s="11">
        <f t="shared" ca="1" si="160"/>
        <v>0</v>
      </c>
      <c r="AT634" s="11">
        <f t="shared" ca="1" si="160"/>
        <v>0</v>
      </c>
      <c r="AU634" s="11">
        <f t="shared" ca="1" si="160"/>
        <v>0</v>
      </c>
      <c r="AV634" s="11">
        <f t="shared" ca="1" si="160"/>
        <v>0</v>
      </c>
      <c r="AW634" s="11">
        <f t="shared" ca="1" si="160"/>
        <v>0</v>
      </c>
      <c r="AX634" s="11">
        <f t="shared" ca="1" si="160"/>
        <v>0</v>
      </c>
      <c r="AY634" s="11">
        <f t="shared" ca="1" si="160"/>
        <v>0</v>
      </c>
      <c r="AZ634" s="11">
        <f t="shared" ca="1" si="160"/>
        <v>0</v>
      </c>
      <c r="BA634" s="11">
        <f t="shared" ca="1" si="160"/>
        <v>0</v>
      </c>
      <c r="BB634" s="11"/>
      <c r="BC634" s="11">
        <f>IF($AG634,SUMPRODUCT(AI$2:AI634,$AH$2:$AH634)/SUM($AH$2:$AH634),0)</f>
        <v>0</v>
      </c>
      <c r="BD634" s="11">
        <f>IF($AG634,SUMPRODUCT(AJ$2:AJ634,$AH$2:$AH634)/SUM($AH$2:$AH634),0)</f>
        <v>0</v>
      </c>
      <c r="BE634" s="11">
        <f>IF($AG634,SUMPRODUCT(AK$2:AK634,$AH$2:$AH634)/SUM($AH$2:$AH634),0)</f>
        <v>0</v>
      </c>
      <c r="BF634" s="11">
        <f>IF($AG634,SUMPRODUCT(AL$2:AL634,$AH$2:$AH634)/SUM($AH$2:$AH634),0)</f>
        <v>0</v>
      </c>
      <c r="BG634" s="11">
        <f>IF($AG634,SUMPRODUCT(AM$2:AM634,$AH$2:$AH634)/SUM($AH$2:$AH634),0)</f>
        <v>0</v>
      </c>
      <c r="BH634" s="11">
        <f>IF($AG634,SUMPRODUCT(AN$2:AN634,$AH$2:$AH634)/SUM($AH$2:$AH634),0)</f>
        <v>0</v>
      </c>
      <c r="BI634" s="11">
        <f>IF($AG634,SUMPRODUCT(AO$2:AO634,$AH$2:$AH634)/SUM($AH$2:$AH634),0)</f>
        <v>0</v>
      </c>
      <c r="BJ634" s="11">
        <f>IF($AG634,SUMPRODUCT(AP$2:AP634,$AH$2:$AH634)/SUM($AH$2:$AH634),0)</f>
        <v>0</v>
      </c>
      <c r="BK634" s="11">
        <f>IF($AG634,SUMPRODUCT(AQ$2:AQ634,$AH$2:$AH634)/SUM($AH$2:$AH634),0)</f>
        <v>0</v>
      </c>
      <c r="BL634" s="11">
        <f>IF($AG634,SUMPRODUCT(AR$2:AR634,$AH$2:$AH634)/SUM($AH$2:$AH634),0)</f>
        <v>0</v>
      </c>
      <c r="BM634" s="11">
        <f>IF($AG634,SUMPRODUCT(AS$2:AS634,$AH$2:$AH634)/SUM($AH$2:$AH634),0)</f>
        <v>0</v>
      </c>
      <c r="BN634" s="11">
        <f>IF($AG634,SUMPRODUCT(AT$2:AT634,$AH$2:$AH634)/SUM($AH$2:$AH634),0)</f>
        <v>0</v>
      </c>
      <c r="BO634" s="11">
        <f>IF($AG634,SUMPRODUCT(AU$2:AU634,$AH$2:$AH634)/SUM($AH$2:$AH634),0)</f>
        <v>0</v>
      </c>
      <c r="BP634" s="11">
        <f>IF($AG634,SUMPRODUCT(AV$2:AV634,$AH$2:$AH634)/SUM($AH$2:$AH634),0)</f>
        <v>0</v>
      </c>
      <c r="BQ634" s="11">
        <f>IF($AG634,SUMPRODUCT(AW$2:AW634,$AH$2:$AH634)/SUM($AH$2:$AH634),0)</f>
        <v>0</v>
      </c>
      <c r="BR634" s="11">
        <f>IF($AG634,SUMPRODUCT(AX$2:AX634,$AH$2:$AH634)/SUM($AH$2:$AH634),0)</f>
        <v>0</v>
      </c>
      <c r="BS634" s="11">
        <f>IF($AG634,SUMPRODUCT(AY$2:AY634,$AH$2:$AH634)/SUM($AH$2:$AH634),0)</f>
        <v>0</v>
      </c>
      <c r="BT634" s="11">
        <f>IF($AG634,SUMPRODUCT(AZ$2:AZ634,$AH$2:$AH634)/SUM($AH$2:$AH634),0)</f>
        <v>0</v>
      </c>
      <c r="BU634" s="11">
        <f>IF($AG634,SUMPRODUCT(BA$2:BA634,$AH$2:$AH634)/SUM($AH$2:$AH634),0)</f>
        <v>0</v>
      </c>
      <c r="BV634" s="11"/>
      <c r="BW634" s="109" cm="1">
        <f t="array" ref="BW634">IF($AG634,SQRT(SUMPRODUCT($AH$2:$AH634, (AI$2:AI634-BC634)^2)/(SUM($AH$2:$AH634)-1)),0)</f>
        <v>0</v>
      </c>
      <c r="BX634" s="109" cm="1">
        <f t="array" ref="BX634">IF($AG634,SQRT(SUMPRODUCT($AH$2:$AH634, (AJ$2:AJ634-BD634)^2)/(SUM($AH$2:$AH634)-1)),0)</f>
        <v>0</v>
      </c>
      <c r="BY634" s="109" cm="1">
        <f t="array" ref="BY634">IF($AG634,SQRT(SUMPRODUCT($AH$2:$AH634, (AK$2:AK634-BE634)^2)/(SUM($AH$2:$AH634)-1)),0)</f>
        <v>0</v>
      </c>
      <c r="BZ634" s="109" cm="1">
        <f t="array" ref="BZ634">IF($AG634,SQRT(SUMPRODUCT($AH$2:$AH634, (AL$2:AL634-BF634)^2)/(SUM($AH$2:$AH634)-1)),0)</f>
        <v>0</v>
      </c>
      <c r="CA634" s="109" cm="1">
        <f t="array" ref="CA634">IF($AG634,SQRT(SUMPRODUCT($AH$2:$AH634, (AM$2:AM634-BG634)^2)/(SUM($AH$2:$AH634)-1)),0)</f>
        <v>0</v>
      </c>
      <c r="CB634" s="109" cm="1">
        <f t="array" ref="CB634">IF($AG634,SQRT(SUMPRODUCT($AH$2:$AH634, (AN$2:AN634-BH634)^2)/(SUM($AH$2:$AH634)-1)),0)</f>
        <v>0</v>
      </c>
      <c r="CC634" s="109" cm="1">
        <f t="array" ref="CC634">IF($AG634,SQRT(SUMPRODUCT($AH$2:$AH634, (AO$2:AO634-BI634)^2)/(SUM($AH$2:$AH634)-1)),0)</f>
        <v>0</v>
      </c>
      <c r="CD634" s="109" cm="1">
        <f t="array" ref="CD634">IF($AG634,SQRT(SUMPRODUCT($AH$2:$AH634, (AP$2:AP634-BJ634)^2)/(SUM($AH$2:$AH634)-1)),0)</f>
        <v>0</v>
      </c>
      <c r="CE634" s="109" cm="1">
        <f t="array" ref="CE634">IF($AG634,SQRT(SUMPRODUCT($AH$2:$AH634, (AQ$2:AQ634-BK634)^2)/(SUM($AH$2:$AH634)-1)),0)</f>
        <v>0</v>
      </c>
      <c r="CF634" s="109" cm="1">
        <f t="array" ref="CF634">IF($AG634,SQRT(SUMPRODUCT($AH$2:$AH634, (AR$2:AR634-BL634)^2)/(SUM($AH$2:$AH634)-1)),0)</f>
        <v>0</v>
      </c>
      <c r="CG634" s="109" cm="1">
        <f t="array" ref="CG634">IF($AG634,SQRT(SUMPRODUCT($AH$2:$AH634, (AS$2:AS634-BM634)^2)/(SUM($AH$2:$AH634)-1)),0)</f>
        <v>0</v>
      </c>
      <c r="CH634" s="109" cm="1">
        <f t="array" ref="CH634">IF($AG634,SQRT(SUMPRODUCT($AH$2:$AH634, (AT$2:AT634-BN634)^2)/(SUM($AH$2:$AH634)-1)),0)</f>
        <v>0</v>
      </c>
      <c r="CI634" s="109" cm="1">
        <f t="array" ref="CI634">IF($AG634,SQRT(SUMPRODUCT($AH$2:$AH634, (AU$2:AU634-BO634)^2)/(SUM($AH$2:$AH634)-1)),0)</f>
        <v>0</v>
      </c>
      <c r="CJ634" s="109" cm="1">
        <f t="array" ref="CJ634">IF($AG634,SQRT(SUMPRODUCT($AH$2:$AH634, (AV$2:AV634-BP634)^2)/(SUM($AH$2:$AH634)-1)),0)</f>
        <v>0</v>
      </c>
      <c r="CK634" s="109" cm="1">
        <f t="array" ref="CK634">IF($AG634,SQRT(SUMPRODUCT($AH$2:$AH634, (AW$2:AW634-BQ634)^2)/(SUM($AH$2:$AH634)-1)),0)</f>
        <v>0</v>
      </c>
      <c r="CL634" s="109" cm="1">
        <f t="array" ref="CL634">IF($AG634,SQRT(SUMPRODUCT($AH$2:$AH634, (AX$2:AX634-BR634)^2)/(SUM($AH$2:$AH634)-1)),0)</f>
        <v>0</v>
      </c>
      <c r="CM634" s="109" cm="1">
        <f t="array" ref="CM634">IF($AG634,SQRT(SUMPRODUCT($AH$2:$AH634, (AY$2:AY634-BS634)^2)/(SUM($AH$2:$AH634)-1)),0)</f>
        <v>0</v>
      </c>
      <c r="CN634" s="109" cm="1">
        <f t="array" ref="CN634">IF($AG634,SQRT(SUMPRODUCT($AH$2:$AH634, (AZ$2:AZ634-BT634)^2)/(SUM($AH$2:$AH634)-1)),0)</f>
        <v>0</v>
      </c>
      <c r="CO634" s="109" cm="1">
        <f t="array" ref="CO634">IF($AG634,SQRT(SUMPRODUCT($AH$2:$AH634, (BA$2:BA634-BU634)^2)/(SUM($AH$2:$AH634)-1)),0)</f>
        <v>0</v>
      </c>
    </row>
    <row r="635" spans="34:93" x14ac:dyDescent="0.25">
      <c r="AH635" s="99" t="str">
        <f t="shared" si="158"/>
        <v/>
      </c>
      <c r="AI635" s="11">
        <f t="shared" ca="1" si="159"/>
        <v>0</v>
      </c>
      <c r="AJ635" s="11">
        <f t="shared" ca="1" si="159"/>
        <v>0</v>
      </c>
      <c r="AK635" s="11">
        <f t="shared" ca="1" si="159"/>
        <v>0</v>
      </c>
      <c r="AL635" s="11">
        <f t="shared" ca="1" si="159"/>
        <v>0</v>
      </c>
      <c r="AM635" s="11">
        <f t="shared" ca="1" si="159"/>
        <v>0</v>
      </c>
      <c r="AN635" s="11">
        <f t="shared" ca="1" si="159"/>
        <v>0</v>
      </c>
      <c r="AO635" s="11">
        <f t="shared" ca="1" si="159"/>
        <v>0</v>
      </c>
      <c r="AP635" s="11">
        <f t="shared" ca="1" si="159"/>
        <v>0</v>
      </c>
      <c r="AQ635" s="11">
        <f t="shared" ca="1" si="159"/>
        <v>0</v>
      </c>
      <c r="AR635" s="11">
        <f t="shared" ca="1" si="159"/>
        <v>0</v>
      </c>
      <c r="AS635" s="11">
        <f t="shared" ca="1" si="160"/>
        <v>0</v>
      </c>
      <c r="AT635" s="11">
        <f t="shared" ca="1" si="160"/>
        <v>0</v>
      </c>
      <c r="AU635" s="11">
        <f t="shared" ca="1" si="160"/>
        <v>0</v>
      </c>
      <c r="AV635" s="11">
        <f t="shared" ca="1" si="160"/>
        <v>0</v>
      </c>
      <c r="AW635" s="11">
        <f t="shared" ca="1" si="160"/>
        <v>0</v>
      </c>
      <c r="AX635" s="11">
        <f t="shared" ca="1" si="160"/>
        <v>0</v>
      </c>
      <c r="AY635" s="11">
        <f t="shared" ca="1" si="160"/>
        <v>0</v>
      </c>
      <c r="AZ635" s="11">
        <f t="shared" ca="1" si="160"/>
        <v>0</v>
      </c>
      <c r="BA635" s="11">
        <f t="shared" ca="1" si="160"/>
        <v>0</v>
      </c>
      <c r="BB635" s="11"/>
      <c r="BC635" s="11">
        <f>IF($AG635,SUMPRODUCT(AI$2:AI635,$AH$2:$AH635)/SUM($AH$2:$AH635),0)</f>
        <v>0</v>
      </c>
      <c r="BD635" s="11">
        <f>IF($AG635,SUMPRODUCT(AJ$2:AJ635,$AH$2:$AH635)/SUM($AH$2:$AH635),0)</f>
        <v>0</v>
      </c>
      <c r="BE635" s="11">
        <f>IF($AG635,SUMPRODUCT(AK$2:AK635,$AH$2:$AH635)/SUM($AH$2:$AH635),0)</f>
        <v>0</v>
      </c>
      <c r="BF635" s="11">
        <f>IF($AG635,SUMPRODUCT(AL$2:AL635,$AH$2:$AH635)/SUM($AH$2:$AH635),0)</f>
        <v>0</v>
      </c>
      <c r="BG635" s="11">
        <f>IF($AG635,SUMPRODUCT(AM$2:AM635,$AH$2:$AH635)/SUM($AH$2:$AH635),0)</f>
        <v>0</v>
      </c>
      <c r="BH635" s="11">
        <f>IF($AG635,SUMPRODUCT(AN$2:AN635,$AH$2:$AH635)/SUM($AH$2:$AH635),0)</f>
        <v>0</v>
      </c>
      <c r="BI635" s="11">
        <f>IF($AG635,SUMPRODUCT(AO$2:AO635,$AH$2:$AH635)/SUM($AH$2:$AH635),0)</f>
        <v>0</v>
      </c>
      <c r="BJ635" s="11">
        <f>IF($AG635,SUMPRODUCT(AP$2:AP635,$AH$2:$AH635)/SUM($AH$2:$AH635),0)</f>
        <v>0</v>
      </c>
      <c r="BK635" s="11">
        <f>IF($AG635,SUMPRODUCT(AQ$2:AQ635,$AH$2:$AH635)/SUM($AH$2:$AH635),0)</f>
        <v>0</v>
      </c>
      <c r="BL635" s="11">
        <f>IF($AG635,SUMPRODUCT(AR$2:AR635,$AH$2:$AH635)/SUM($AH$2:$AH635),0)</f>
        <v>0</v>
      </c>
      <c r="BM635" s="11">
        <f>IF($AG635,SUMPRODUCT(AS$2:AS635,$AH$2:$AH635)/SUM($AH$2:$AH635),0)</f>
        <v>0</v>
      </c>
      <c r="BN635" s="11">
        <f>IF($AG635,SUMPRODUCT(AT$2:AT635,$AH$2:$AH635)/SUM($AH$2:$AH635),0)</f>
        <v>0</v>
      </c>
      <c r="BO635" s="11">
        <f>IF($AG635,SUMPRODUCT(AU$2:AU635,$AH$2:$AH635)/SUM($AH$2:$AH635),0)</f>
        <v>0</v>
      </c>
      <c r="BP635" s="11">
        <f>IF($AG635,SUMPRODUCT(AV$2:AV635,$AH$2:$AH635)/SUM($AH$2:$AH635),0)</f>
        <v>0</v>
      </c>
      <c r="BQ635" s="11">
        <f>IF($AG635,SUMPRODUCT(AW$2:AW635,$AH$2:$AH635)/SUM($AH$2:$AH635),0)</f>
        <v>0</v>
      </c>
      <c r="BR635" s="11">
        <f>IF($AG635,SUMPRODUCT(AX$2:AX635,$AH$2:$AH635)/SUM($AH$2:$AH635),0)</f>
        <v>0</v>
      </c>
      <c r="BS635" s="11">
        <f>IF($AG635,SUMPRODUCT(AY$2:AY635,$AH$2:$AH635)/SUM($AH$2:$AH635),0)</f>
        <v>0</v>
      </c>
      <c r="BT635" s="11">
        <f>IF($AG635,SUMPRODUCT(AZ$2:AZ635,$AH$2:$AH635)/SUM($AH$2:$AH635),0)</f>
        <v>0</v>
      </c>
      <c r="BU635" s="11">
        <f>IF($AG635,SUMPRODUCT(BA$2:BA635,$AH$2:$AH635)/SUM($AH$2:$AH635),0)</f>
        <v>0</v>
      </c>
      <c r="BV635" s="11"/>
      <c r="BW635" s="109" cm="1">
        <f t="array" ref="BW635">IF($AG635,SQRT(SUMPRODUCT($AH$2:$AH635, (AI$2:AI635-BC635)^2)/(SUM($AH$2:$AH635)-1)),0)</f>
        <v>0</v>
      </c>
      <c r="BX635" s="109" cm="1">
        <f t="array" ref="BX635">IF($AG635,SQRT(SUMPRODUCT($AH$2:$AH635, (AJ$2:AJ635-BD635)^2)/(SUM($AH$2:$AH635)-1)),0)</f>
        <v>0</v>
      </c>
      <c r="BY635" s="109" cm="1">
        <f t="array" ref="BY635">IF($AG635,SQRT(SUMPRODUCT($AH$2:$AH635, (AK$2:AK635-BE635)^2)/(SUM($AH$2:$AH635)-1)),0)</f>
        <v>0</v>
      </c>
      <c r="BZ635" s="109" cm="1">
        <f t="array" ref="BZ635">IF($AG635,SQRT(SUMPRODUCT($AH$2:$AH635, (AL$2:AL635-BF635)^2)/(SUM($AH$2:$AH635)-1)),0)</f>
        <v>0</v>
      </c>
      <c r="CA635" s="109" cm="1">
        <f t="array" ref="CA635">IF($AG635,SQRT(SUMPRODUCT($AH$2:$AH635, (AM$2:AM635-BG635)^2)/(SUM($AH$2:$AH635)-1)),0)</f>
        <v>0</v>
      </c>
      <c r="CB635" s="109" cm="1">
        <f t="array" ref="CB635">IF($AG635,SQRT(SUMPRODUCT($AH$2:$AH635, (AN$2:AN635-BH635)^2)/(SUM($AH$2:$AH635)-1)),0)</f>
        <v>0</v>
      </c>
      <c r="CC635" s="109" cm="1">
        <f t="array" ref="CC635">IF($AG635,SQRT(SUMPRODUCT($AH$2:$AH635, (AO$2:AO635-BI635)^2)/(SUM($AH$2:$AH635)-1)),0)</f>
        <v>0</v>
      </c>
      <c r="CD635" s="109" cm="1">
        <f t="array" ref="CD635">IF($AG635,SQRT(SUMPRODUCT($AH$2:$AH635, (AP$2:AP635-BJ635)^2)/(SUM($AH$2:$AH635)-1)),0)</f>
        <v>0</v>
      </c>
      <c r="CE635" s="109" cm="1">
        <f t="array" ref="CE635">IF($AG635,SQRT(SUMPRODUCT($AH$2:$AH635, (AQ$2:AQ635-BK635)^2)/(SUM($AH$2:$AH635)-1)),0)</f>
        <v>0</v>
      </c>
      <c r="CF635" s="109" cm="1">
        <f t="array" ref="CF635">IF($AG635,SQRT(SUMPRODUCT($AH$2:$AH635, (AR$2:AR635-BL635)^2)/(SUM($AH$2:$AH635)-1)),0)</f>
        <v>0</v>
      </c>
      <c r="CG635" s="109" cm="1">
        <f t="array" ref="CG635">IF($AG635,SQRT(SUMPRODUCT($AH$2:$AH635, (AS$2:AS635-BM635)^2)/(SUM($AH$2:$AH635)-1)),0)</f>
        <v>0</v>
      </c>
      <c r="CH635" s="109" cm="1">
        <f t="array" ref="CH635">IF($AG635,SQRT(SUMPRODUCT($AH$2:$AH635, (AT$2:AT635-BN635)^2)/(SUM($AH$2:$AH635)-1)),0)</f>
        <v>0</v>
      </c>
      <c r="CI635" s="109" cm="1">
        <f t="array" ref="CI635">IF($AG635,SQRT(SUMPRODUCT($AH$2:$AH635, (AU$2:AU635-BO635)^2)/(SUM($AH$2:$AH635)-1)),0)</f>
        <v>0</v>
      </c>
      <c r="CJ635" s="109" cm="1">
        <f t="array" ref="CJ635">IF($AG635,SQRT(SUMPRODUCT($AH$2:$AH635, (AV$2:AV635-BP635)^2)/(SUM($AH$2:$AH635)-1)),0)</f>
        <v>0</v>
      </c>
      <c r="CK635" s="109" cm="1">
        <f t="array" ref="CK635">IF($AG635,SQRT(SUMPRODUCT($AH$2:$AH635, (AW$2:AW635-BQ635)^2)/(SUM($AH$2:$AH635)-1)),0)</f>
        <v>0</v>
      </c>
      <c r="CL635" s="109" cm="1">
        <f t="array" ref="CL635">IF($AG635,SQRT(SUMPRODUCT($AH$2:$AH635, (AX$2:AX635-BR635)^2)/(SUM($AH$2:$AH635)-1)),0)</f>
        <v>0</v>
      </c>
      <c r="CM635" s="109" cm="1">
        <f t="array" ref="CM635">IF($AG635,SQRT(SUMPRODUCT($AH$2:$AH635, (AY$2:AY635-BS635)^2)/(SUM($AH$2:$AH635)-1)),0)</f>
        <v>0</v>
      </c>
      <c r="CN635" s="109" cm="1">
        <f t="array" ref="CN635">IF($AG635,SQRT(SUMPRODUCT($AH$2:$AH635, (AZ$2:AZ635-BT635)^2)/(SUM($AH$2:$AH635)-1)),0)</f>
        <v>0</v>
      </c>
      <c r="CO635" s="109" cm="1">
        <f t="array" ref="CO635">IF($AG635,SQRT(SUMPRODUCT($AH$2:$AH635, (BA$2:BA635-BU635)^2)/(SUM($AH$2:$AH635)-1)),0)</f>
        <v>0</v>
      </c>
    </row>
    <row r="636" spans="34:93" x14ac:dyDescent="0.25">
      <c r="AH636" s="99" t="str">
        <f t="shared" si="158"/>
        <v/>
      </c>
      <c r="AI636" s="11">
        <f t="shared" ca="1" si="159"/>
        <v>0</v>
      </c>
      <c r="AJ636" s="11">
        <f t="shared" ca="1" si="159"/>
        <v>0</v>
      </c>
      <c r="AK636" s="11">
        <f t="shared" ca="1" si="159"/>
        <v>0</v>
      </c>
      <c r="AL636" s="11">
        <f t="shared" ca="1" si="159"/>
        <v>0</v>
      </c>
      <c r="AM636" s="11">
        <f t="shared" ca="1" si="159"/>
        <v>0</v>
      </c>
      <c r="AN636" s="11">
        <f t="shared" ca="1" si="159"/>
        <v>0</v>
      </c>
      <c r="AO636" s="11">
        <f t="shared" ca="1" si="159"/>
        <v>0</v>
      </c>
      <c r="AP636" s="11">
        <f t="shared" ca="1" si="159"/>
        <v>0</v>
      </c>
      <c r="AQ636" s="11">
        <f t="shared" ca="1" si="159"/>
        <v>0</v>
      </c>
      <c r="AR636" s="11">
        <f t="shared" ca="1" si="159"/>
        <v>0</v>
      </c>
      <c r="AS636" s="11">
        <f t="shared" ca="1" si="160"/>
        <v>0</v>
      </c>
      <c r="AT636" s="11">
        <f t="shared" ca="1" si="160"/>
        <v>0</v>
      </c>
      <c r="AU636" s="11">
        <f t="shared" ca="1" si="160"/>
        <v>0</v>
      </c>
      <c r="AV636" s="11">
        <f t="shared" ca="1" si="160"/>
        <v>0</v>
      </c>
      <c r="AW636" s="11">
        <f t="shared" ca="1" si="160"/>
        <v>0</v>
      </c>
      <c r="AX636" s="11">
        <f t="shared" ca="1" si="160"/>
        <v>0</v>
      </c>
      <c r="AY636" s="11">
        <f t="shared" ca="1" si="160"/>
        <v>0</v>
      </c>
      <c r="AZ636" s="11">
        <f t="shared" ca="1" si="160"/>
        <v>0</v>
      </c>
      <c r="BA636" s="11">
        <f t="shared" ca="1" si="160"/>
        <v>0</v>
      </c>
      <c r="BB636" s="11"/>
      <c r="BC636" s="11">
        <f>IF($AG636,SUMPRODUCT(AI$2:AI636,$AH$2:$AH636)/SUM($AH$2:$AH636),0)</f>
        <v>0</v>
      </c>
      <c r="BD636" s="11">
        <f>IF($AG636,SUMPRODUCT(AJ$2:AJ636,$AH$2:$AH636)/SUM($AH$2:$AH636),0)</f>
        <v>0</v>
      </c>
      <c r="BE636" s="11">
        <f>IF($AG636,SUMPRODUCT(AK$2:AK636,$AH$2:$AH636)/SUM($AH$2:$AH636),0)</f>
        <v>0</v>
      </c>
      <c r="BF636" s="11">
        <f>IF($AG636,SUMPRODUCT(AL$2:AL636,$AH$2:$AH636)/SUM($AH$2:$AH636),0)</f>
        <v>0</v>
      </c>
      <c r="BG636" s="11">
        <f>IF($AG636,SUMPRODUCT(AM$2:AM636,$AH$2:$AH636)/SUM($AH$2:$AH636),0)</f>
        <v>0</v>
      </c>
      <c r="BH636" s="11">
        <f>IF($AG636,SUMPRODUCT(AN$2:AN636,$AH$2:$AH636)/SUM($AH$2:$AH636),0)</f>
        <v>0</v>
      </c>
      <c r="BI636" s="11">
        <f>IF($AG636,SUMPRODUCT(AO$2:AO636,$AH$2:$AH636)/SUM($AH$2:$AH636),0)</f>
        <v>0</v>
      </c>
      <c r="BJ636" s="11">
        <f>IF($AG636,SUMPRODUCT(AP$2:AP636,$AH$2:$AH636)/SUM($AH$2:$AH636),0)</f>
        <v>0</v>
      </c>
      <c r="BK636" s="11">
        <f>IF($AG636,SUMPRODUCT(AQ$2:AQ636,$AH$2:$AH636)/SUM($AH$2:$AH636),0)</f>
        <v>0</v>
      </c>
      <c r="BL636" s="11">
        <f>IF($AG636,SUMPRODUCT(AR$2:AR636,$AH$2:$AH636)/SUM($AH$2:$AH636),0)</f>
        <v>0</v>
      </c>
      <c r="BM636" s="11">
        <f>IF($AG636,SUMPRODUCT(AS$2:AS636,$AH$2:$AH636)/SUM($AH$2:$AH636),0)</f>
        <v>0</v>
      </c>
      <c r="BN636" s="11">
        <f>IF($AG636,SUMPRODUCT(AT$2:AT636,$AH$2:$AH636)/SUM($AH$2:$AH636),0)</f>
        <v>0</v>
      </c>
      <c r="BO636" s="11">
        <f>IF($AG636,SUMPRODUCT(AU$2:AU636,$AH$2:$AH636)/SUM($AH$2:$AH636),0)</f>
        <v>0</v>
      </c>
      <c r="BP636" s="11">
        <f>IF($AG636,SUMPRODUCT(AV$2:AV636,$AH$2:$AH636)/SUM($AH$2:$AH636),0)</f>
        <v>0</v>
      </c>
      <c r="BQ636" s="11">
        <f>IF($AG636,SUMPRODUCT(AW$2:AW636,$AH$2:$AH636)/SUM($AH$2:$AH636),0)</f>
        <v>0</v>
      </c>
      <c r="BR636" s="11">
        <f>IF($AG636,SUMPRODUCT(AX$2:AX636,$AH$2:$AH636)/SUM($AH$2:$AH636),0)</f>
        <v>0</v>
      </c>
      <c r="BS636" s="11">
        <f>IF($AG636,SUMPRODUCT(AY$2:AY636,$AH$2:$AH636)/SUM($AH$2:$AH636),0)</f>
        <v>0</v>
      </c>
      <c r="BT636" s="11">
        <f>IF($AG636,SUMPRODUCT(AZ$2:AZ636,$AH$2:$AH636)/SUM($AH$2:$AH636),0)</f>
        <v>0</v>
      </c>
      <c r="BU636" s="11">
        <f>IF($AG636,SUMPRODUCT(BA$2:BA636,$AH$2:$AH636)/SUM($AH$2:$AH636),0)</f>
        <v>0</v>
      </c>
      <c r="BV636" s="11"/>
      <c r="BW636" s="109" cm="1">
        <f t="array" ref="BW636">IF($AG636,SQRT(SUMPRODUCT($AH$2:$AH636, (AI$2:AI636-BC636)^2)/(SUM($AH$2:$AH636)-1)),0)</f>
        <v>0</v>
      </c>
      <c r="BX636" s="109" cm="1">
        <f t="array" ref="BX636">IF($AG636,SQRT(SUMPRODUCT($AH$2:$AH636, (AJ$2:AJ636-BD636)^2)/(SUM($AH$2:$AH636)-1)),0)</f>
        <v>0</v>
      </c>
      <c r="BY636" s="109" cm="1">
        <f t="array" ref="BY636">IF($AG636,SQRT(SUMPRODUCT($AH$2:$AH636, (AK$2:AK636-BE636)^2)/(SUM($AH$2:$AH636)-1)),0)</f>
        <v>0</v>
      </c>
      <c r="BZ636" s="109" cm="1">
        <f t="array" ref="BZ636">IF($AG636,SQRT(SUMPRODUCT($AH$2:$AH636, (AL$2:AL636-BF636)^2)/(SUM($AH$2:$AH636)-1)),0)</f>
        <v>0</v>
      </c>
      <c r="CA636" s="109" cm="1">
        <f t="array" ref="CA636">IF($AG636,SQRT(SUMPRODUCT($AH$2:$AH636, (AM$2:AM636-BG636)^2)/(SUM($AH$2:$AH636)-1)),0)</f>
        <v>0</v>
      </c>
      <c r="CB636" s="109" cm="1">
        <f t="array" ref="CB636">IF($AG636,SQRT(SUMPRODUCT($AH$2:$AH636, (AN$2:AN636-BH636)^2)/(SUM($AH$2:$AH636)-1)),0)</f>
        <v>0</v>
      </c>
      <c r="CC636" s="109" cm="1">
        <f t="array" ref="CC636">IF($AG636,SQRT(SUMPRODUCT($AH$2:$AH636, (AO$2:AO636-BI636)^2)/(SUM($AH$2:$AH636)-1)),0)</f>
        <v>0</v>
      </c>
      <c r="CD636" s="109" cm="1">
        <f t="array" ref="CD636">IF($AG636,SQRT(SUMPRODUCT($AH$2:$AH636, (AP$2:AP636-BJ636)^2)/(SUM($AH$2:$AH636)-1)),0)</f>
        <v>0</v>
      </c>
      <c r="CE636" s="109" cm="1">
        <f t="array" ref="CE636">IF($AG636,SQRT(SUMPRODUCT($AH$2:$AH636, (AQ$2:AQ636-BK636)^2)/(SUM($AH$2:$AH636)-1)),0)</f>
        <v>0</v>
      </c>
      <c r="CF636" s="109" cm="1">
        <f t="array" ref="CF636">IF($AG636,SQRT(SUMPRODUCT($AH$2:$AH636, (AR$2:AR636-BL636)^2)/(SUM($AH$2:$AH636)-1)),0)</f>
        <v>0</v>
      </c>
      <c r="CG636" s="109" cm="1">
        <f t="array" ref="CG636">IF($AG636,SQRT(SUMPRODUCT($AH$2:$AH636, (AS$2:AS636-BM636)^2)/(SUM($AH$2:$AH636)-1)),0)</f>
        <v>0</v>
      </c>
      <c r="CH636" s="109" cm="1">
        <f t="array" ref="CH636">IF($AG636,SQRT(SUMPRODUCT($AH$2:$AH636, (AT$2:AT636-BN636)^2)/(SUM($AH$2:$AH636)-1)),0)</f>
        <v>0</v>
      </c>
      <c r="CI636" s="109" cm="1">
        <f t="array" ref="CI636">IF($AG636,SQRT(SUMPRODUCT($AH$2:$AH636, (AU$2:AU636-BO636)^2)/(SUM($AH$2:$AH636)-1)),0)</f>
        <v>0</v>
      </c>
      <c r="CJ636" s="109" cm="1">
        <f t="array" ref="CJ636">IF($AG636,SQRT(SUMPRODUCT($AH$2:$AH636, (AV$2:AV636-BP636)^2)/(SUM($AH$2:$AH636)-1)),0)</f>
        <v>0</v>
      </c>
      <c r="CK636" s="109" cm="1">
        <f t="array" ref="CK636">IF($AG636,SQRT(SUMPRODUCT($AH$2:$AH636, (AW$2:AW636-BQ636)^2)/(SUM($AH$2:$AH636)-1)),0)</f>
        <v>0</v>
      </c>
      <c r="CL636" s="109" cm="1">
        <f t="array" ref="CL636">IF($AG636,SQRT(SUMPRODUCT($AH$2:$AH636, (AX$2:AX636-BR636)^2)/(SUM($AH$2:$AH636)-1)),0)</f>
        <v>0</v>
      </c>
      <c r="CM636" s="109" cm="1">
        <f t="array" ref="CM636">IF($AG636,SQRT(SUMPRODUCT($AH$2:$AH636, (AY$2:AY636-BS636)^2)/(SUM($AH$2:$AH636)-1)),0)</f>
        <v>0</v>
      </c>
      <c r="CN636" s="109" cm="1">
        <f t="array" ref="CN636">IF($AG636,SQRT(SUMPRODUCT($AH$2:$AH636, (AZ$2:AZ636-BT636)^2)/(SUM($AH$2:$AH636)-1)),0)</f>
        <v>0</v>
      </c>
      <c r="CO636" s="109" cm="1">
        <f t="array" ref="CO636">IF($AG636,SQRT(SUMPRODUCT($AH$2:$AH636, (BA$2:BA636-BU636)^2)/(SUM($AH$2:$AH636)-1)),0)</f>
        <v>0</v>
      </c>
    </row>
    <row r="637" spans="34:93" x14ac:dyDescent="0.25">
      <c r="AH637" s="99" t="str">
        <f t="shared" si="158"/>
        <v/>
      </c>
      <c r="AI637" s="11">
        <f t="shared" ca="1" si="159"/>
        <v>0</v>
      </c>
      <c r="AJ637" s="11">
        <f t="shared" ca="1" si="159"/>
        <v>0</v>
      </c>
      <c r="AK637" s="11">
        <f t="shared" ca="1" si="159"/>
        <v>0</v>
      </c>
      <c r="AL637" s="11">
        <f t="shared" ca="1" si="159"/>
        <v>0</v>
      </c>
      <c r="AM637" s="11">
        <f t="shared" ca="1" si="159"/>
        <v>0</v>
      </c>
      <c r="AN637" s="11">
        <f t="shared" ca="1" si="159"/>
        <v>0</v>
      </c>
      <c r="AO637" s="11">
        <f t="shared" ca="1" si="159"/>
        <v>0</v>
      </c>
      <c r="AP637" s="11">
        <f t="shared" ca="1" si="159"/>
        <v>0</v>
      </c>
      <c r="AQ637" s="11">
        <f t="shared" ca="1" si="159"/>
        <v>0</v>
      </c>
      <c r="AR637" s="11">
        <f t="shared" ca="1" si="159"/>
        <v>0</v>
      </c>
      <c r="AS637" s="11">
        <f t="shared" ca="1" si="160"/>
        <v>0</v>
      </c>
      <c r="AT637" s="11">
        <f t="shared" ca="1" si="160"/>
        <v>0</v>
      </c>
      <c r="AU637" s="11">
        <f t="shared" ca="1" si="160"/>
        <v>0</v>
      </c>
      <c r="AV637" s="11">
        <f t="shared" ca="1" si="160"/>
        <v>0</v>
      </c>
      <c r="AW637" s="11">
        <f t="shared" ca="1" si="160"/>
        <v>0</v>
      </c>
      <c r="AX637" s="11">
        <f t="shared" ca="1" si="160"/>
        <v>0</v>
      </c>
      <c r="AY637" s="11">
        <f t="shared" ca="1" si="160"/>
        <v>0</v>
      </c>
      <c r="AZ637" s="11">
        <f t="shared" ca="1" si="160"/>
        <v>0</v>
      </c>
      <c r="BA637" s="11">
        <f t="shared" ca="1" si="160"/>
        <v>0</v>
      </c>
      <c r="BB637" s="11"/>
      <c r="BC637" s="11">
        <f>IF($AG637,SUMPRODUCT(AI$2:AI637,$AH$2:$AH637)/SUM($AH$2:$AH637),0)</f>
        <v>0</v>
      </c>
      <c r="BD637" s="11">
        <f>IF($AG637,SUMPRODUCT(AJ$2:AJ637,$AH$2:$AH637)/SUM($AH$2:$AH637),0)</f>
        <v>0</v>
      </c>
      <c r="BE637" s="11">
        <f>IF($AG637,SUMPRODUCT(AK$2:AK637,$AH$2:$AH637)/SUM($AH$2:$AH637),0)</f>
        <v>0</v>
      </c>
      <c r="BF637" s="11">
        <f>IF($AG637,SUMPRODUCT(AL$2:AL637,$AH$2:$AH637)/SUM($AH$2:$AH637),0)</f>
        <v>0</v>
      </c>
      <c r="BG637" s="11">
        <f>IF($AG637,SUMPRODUCT(AM$2:AM637,$AH$2:$AH637)/SUM($AH$2:$AH637),0)</f>
        <v>0</v>
      </c>
      <c r="BH637" s="11">
        <f>IF($AG637,SUMPRODUCT(AN$2:AN637,$AH$2:$AH637)/SUM($AH$2:$AH637),0)</f>
        <v>0</v>
      </c>
      <c r="BI637" s="11">
        <f>IF($AG637,SUMPRODUCT(AO$2:AO637,$AH$2:$AH637)/SUM($AH$2:$AH637),0)</f>
        <v>0</v>
      </c>
      <c r="BJ637" s="11">
        <f>IF($AG637,SUMPRODUCT(AP$2:AP637,$AH$2:$AH637)/SUM($AH$2:$AH637),0)</f>
        <v>0</v>
      </c>
      <c r="BK637" s="11">
        <f>IF($AG637,SUMPRODUCT(AQ$2:AQ637,$AH$2:$AH637)/SUM($AH$2:$AH637),0)</f>
        <v>0</v>
      </c>
      <c r="BL637" s="11">
        <f>IF($AG637,SUMPRODUCT(AR$2:AR637,$AH$2:$AH637)/SUM($AH$2:$AH637),0)</f>
        <v>0</v>
      </c>
      <c r="BM637" s="11">
        <f>IF($AG637,SUMPRODUCT(AS$2:AS637,$AH$2:$AH637)/SUM($AH$2:$AH637),0)</f>
        <v>0</v>
      </c>
      <c r="BN637" s="11">
        <f>IF($AG637,SUMPRODUCT(AT$2:AT637,$AH$2:$AH637)/SUM($AH$2:$AH637),0)</f>
        <v>0</v>
      </c>
      <c r="BO637" s="11">
        <f>IF($AG637,SUMPRODUCT(AU$2:AU637,$AH$2:$AH637)/SUM($AH$2:$AH637),0)</f>
        <v>0</v>
      </c>
      <c r="BP637" s="11">
        <f>IF($AG637,SUMPRODUCT(AV$2:AV637,$AH$2:$AH637)/SUM($AH$2:$AH637),0)</f>
        <v>0</v>
      </c>
      <c r="BQ637" s="11">
        <f>IF($AG637,SUMPRODUCT(AW$2:AW637,$AH$2:$AH637)/SUM($AH$2:$AH637),0)</f>
        <v>0</v>
      </c>
      <c r="BR637" s="11">
        <f>IF($AG637,SUMPRODUCT(AX$2:AX637,$AH$2:$AH637)/SUM($AH$2:$AH637),0)</f>
        <v>0</v>
      </c>
      <c r="BS637" s="11">
        <f>IF($AG637,SUMPRODUCT(AY$2:AY637,$AH$2:$AH637)/SUM($AH$2:$AH637),0)</f>
        <v>0</v>
      </c>
      <c r="BT637" s="11">
        <f>IF($AG637,SUMPRODUCT(AZ$2:AZ637,$AH$2:$AH637)/SUM($AH$2:$AH637),0)</f>
        <v>0</v>
      </c>
      <c r="BU637" s="11">
        <f>IF($AG637,SUMPRODUCT(BA$2:BA637,$AH$2:$AH637)/SUM($AH$2:$AH637),0)</f>
        <v>0</v>
      </c>
      <c r="BV637" s="11"/>
      <c r="BW637" s="109" cm="1">
        <f t="array" ref="BW637">IF($AG637,SQRT(SUMPRODUCT($AH$2:$AH637, (AI$2:AI637-BC637)^2)/(SUM($AH$2:$AH637)-1)),0)</f>
        <v>0</v>
      </c>
      <c r="BX637" s="109" cm="1">
        <f t="array" ref="BX637">IF($AG637,SQRT(SUMPRODUCT($AH$2:$AH637, (AJ$2:AJ637-BD637)^2)/(SUM($AH$2:$AH637)-1)),0)</f>
        <v>0</v>
      </c>
      <c r="BY637" s="109" cm="1">
        <f t="array" ref="BY637">IF($AG637,SQRT(SUMPRODUCT($AH$2:$AH637, (AK$2:AK637-BE637)^2)/(SUM($AH$2:$AH637)-1)),0)</f>
        <v>0</v>
      </c>
      <c r="BZ637" s="109" cm="1">
        <f t="array" ref="BZ637">IF($AG637,SQRT(SUMPRODUCT($AH$2:$AH637, (AL$2:AL637-BF637)^2)/(SUM($AH$2:$AH637)-1)),0)</f>
        <v>0</v>
      </c>
      <c r="CA637" s="109" cm="1">
        <f t="array" ref="CA637">IF($AG637,SQRT(SUMPRODUCT($AH$2:$AH637, (AM$2:AM637-BG637)^2)/(SUM($AH$2:$AH637)-1)),0)</f>
        <v>0</v>
      </c>
      <c r="CB637" s="109" cm="1">
        <f t="array" ref="CB637">IF($AG637,SQRT(SUMPRODUCT($AH$2:$AH637, (AN$2:AN637-BH637)^2)/(SUM($AH$2:$AH637)-1)),0)</f>
        <v>0</v>
      </c>
      <c r="CC637" s="109" cm="1">
        <f t="array" ref="CC637">IF($AG637,SQRT(SUMPRODUCT($AH$2:$AH637, (AO$2:AO637-BI637)^2)/(SUM($AH$2:$AH637)-1)),0)</f>
        <v>0</v>
      </c>
      <c r="CD637" s="109" cm="1">
        <f t="array" ref="CD637">IF($AG637,SQRT(SUMPRODUCT($AH$2:$AH637, (AP$2:AP637-BJ637)^2)/(SUM($AH$2:$AH637)-1)),0)</f>
        <v>0</v>
      </c>
      <c r="CE637" s="109" cm="1">
        <f t="array" ref="CE637">IF($AG637,SQRT(SUMPRODUCT($AH$2:$AH637, (AQ$2:AQ637-BK637)^2)/(SUM($AH$2:$AH637)-1)),0)</f>
        <v>0</v>
      </c>
      <c r="CF637" s="109" cm="1">
        <f t="array" ref="CF637">IF($AG637,SQRT(SUMPRODUCT($AH$2:$AH637, (AR$2:AR637-BL637)^2)/(SUM($AH$2:$AH637)-1)),0)</f>
        <v>0</v>
      </c>
      <c r="CG637" s="109" cm="1">
        <f t="array" ref="CG637">IF($AG637,SQRT(SUMPRODUCT($AH$2:$AH637, (AS$2:AS637-BM637)^2)/(SUM($AH$2:$AH637)-1)),0)</f>
        <v>0</v>
      </c>
      <c r="CH637" s="109" cm="1">
        <f t="array" ref="CH637">IF($AG637,SQRT(SUMPRODUCT($AH$2:$AH637, (AT$2:AT637-BN637)^2)/(SUM($AH$2:$AH637)-1)),0)</f>
        <v>0</v>
      </c>
      <c r="CI637" s="109" cm="1">
        <f t="array" ref="CI637">IF($AG637,SQRT(SUMPRODUCT($AH$2:$AH637, (AU$2:AU637-BO637)^2)/(SUM($AH$2:$AH637)-1)),0)</f>
        <v>0</v>
      </c>
      <c r="CJ637" s="109" cm="1">
        <f t="array" ref="CJ637">IF($AG637,SQRT(SUMPRODUCT($AH$2:$AH637, (AV$2:AV637-BP637)^2)/(SUM($AH$2:$AH637)-1)),0)</f>
        <v>0</v>
      </c>
      <c r="CK637" s="109" cm="1">
        <f t="array" ref="CK637">IF($AG637,SQRT(SUMPRODUCT($AH$2:$AH637, (AW$2:AW637-BQ637)^2)/(SUM($AH$2:$AH637)-1)),0)</f>
        <v>0</v>
      </c>
      <c r="CL637" s="109" cm="1">
        <f t="array" ref="CL637">IF($AG637,SQRT(SUMPRODUCT($AH$2:$AH637, (AX$2:AX637-BR637)^2)/(SUM($AH$2:$AH637)-1)),0)</f>
        <v>0</v>
      </c>
      <c r="CM637" s="109" cm="1">
        <f t="array" ref="CM637">IF($AG637,SQRT(SUMPRODUCT($AH$2:$AH637, (AY$2:AY637-BS637)^2)/(SUM($AH$2:$AH637)-1)),0)</f>
        <v>0</v>
      </c>
      <c r="CN637" s="109" cm="1">
        <f t="array" ref="CN637">IF($AG637,SQRT(SUMPRODUCT($AH$2:$AH637, (AZ$2:AZ637-BT637)^2)/(SUM($AH$2:$AH637)-1)),0)</f>
        <v>0</v>
      </c>
      <c r="CO637" s="109" cm="1">
        <f t="array" ref="CO637">IF($AG637,SQRT(SUMPRODUCT($AH$2:$AH637, (BA$2:BA637-BU637)^2)/(SUM($AH$2:$AH637)-1)),0)</f>
        <v>0</v>
      </c>
    </row>
    <row r="638" spans="34:93" x14ac:dyDescent="0.25">
      <c r="AH638" s="99" t="str">
        <f t="shared" si="158"/>
        <v/>
      </c>
      <c r="AI638" s="11">
        <f t="shared" ca="1" si="159"/>
        <v>0</v>
      </c>
      <c r="AJ638" s="11">
        <f t="shared" ca="1" si="159"/>
        <v>0</v>
      </c>
      <c r="AK638" s="11">
        <f t="shared" ca="1" si="159"/>
        <v>0</v>
      </c>
      <c r="AL638" s="11">
        <f t="shared" ca="1" si="159"/>
        <v>0</v>
      </c>
      <c r="AM638" s="11">
        <f t="shared" ca="1" si="159"/>
        <v>0</v>
      </c>
      <c r="AN638" s="11">
        <f t="shared" ca="1" si="159"/>
        <v>0</v>
      </c>
      <c r="AO638" s="11">
        <f t="shared" ca="1" si="159"/>
        <v>0</v>
      </c>
      <c r="AP638" s="11">
        <f t="shared" ca="1" si="159"/>
        <v>0</v>
      </c>
      <c r="AQ638" s="11">
        <f t="shared" ca="1" si="159"/>
        <v>0</v>
      </c>
      <c r="AR638" s="11">
        <f t="shared" ca="1" si="159"/>
        <v>0</v>
      </c>
      <c r="AS638" s="11">
        <f t="shared" ca="1" si="160"/>
        <v>0</v>
      </c>
      <c r="AT638" s="11">
        <f t="shared" ca="1" si="160"/>
        <v>0</v>
      </c>
      <c r="AU638" s="11">
        <f t="shared" ca="1" si="160"/>
        <v>0</v>
      </c>
      <c r="AV638" s="11">
        <f t="shared" ca="1" si="160"/>
        <v>0</v>
      </c>
      <c r="AW638" s="11">
        <f t="shared" ca="1" si="160"/>
        <v>0</v>
      </c>
      <c r="AX638" s="11">
        <f t="shared" ca="1" si="160"/>
        <v>0</v>
      </c>
      <c r="AY638" s="11">
        <f t="shared" ca="1" si="160"/>
        <v>0</v>
      </c>
      <c r="AZ638" s="11">
        <f t="shared" ca="1" si="160"/>
        <v>0</v>
      </c>
      <c r="BA638" s="11">
        <f t="shared" ca="1" si="160"/>
        <v>0</v>
      </c>
      <c r="BB638" s="11"/>
      <c r="BC638" s="11">
        <f>IF($AG638,SUMPRODUCT(AI$2:AI638,$AH$2:$AH638)/SUM($AH$2:$AH638),0)</f>
        <v>0</v>
      </c>
      <c r="BD638" s="11">
        <f>IF($AG638,SUMPRODUCT(AJ$2:AJ638,$AH$2:$AH638)/SUM($AH$2:$AH638),0)</f>
        <v>0</v>
      </c>
      <c r="BE638" s="11">
        <f>IF($AG638,SUMPRODUCT(AK$2:AK638,$AH$2:$AH638)/SUM($AH$2:$AH638),0)</f>
        <v>0</v>
      </c>
      <c r="BF638" s="11">
        <f>IF($AG638,SUMPRODUCT(AL$2:AL638,$AH$2:$AH638)/SUM($AH$2:$AH638),0)</f>
        <v>0</v>
      </c>
      <c r="BG638" s="11">
        <f>IF($AG638,SUMPRODUCT(AM$2:AM638,$AH$2:$AH638)/SUM($AH$2:$AH638),0)</f>
        <v>0</v>
      </c>
      <c r="BH638" s="11">
        <f>IF($AG638,SUMPRODUCT(AN$2:AN638,$AH$2:$AH638)/SUM($AH$2:$AH638),0)</f>
        <v>0</v>
      </c>
      <c r="BI638" s="11">
        <f>IF($AG638,SUMPRODUCT(AO$2:AO638,$AH$2:$AH638)/SUM($AH$2:$AH638),0)</f>
        <v>0</v>
      </c>
      <c r="BJ638" s="11">
        <f>IF($AG638,SUMPRODUCT(AP$2:AP638,$AH$2:$AH638)/SUM($AH$2:$AH638),0)</f>
        <v>0</v>
      </c>
      <c r="BK638" s="11">
        <f>IF($AG638,SUMPRODUCT(AQ$2:AQ638,$AH$2:$AH638)/SUM($AH$2:$AH638),0)</f>
        <v>0</v>
      </c>
      <c r="BL638" s="11">
        <f>IF($AG638,SUMPRODUCT(AR$2:AR638,$AH$2:$AH638)/SUM($AH$2:$AH638),0)</f>
        <v>0</v>
      </c>
      <c r="BM638" s="11">
        <f>IF($AG638,SUMPRODUCT(AS$2:AS638,$AH$2:$AH638)/SUM($AH$2:$AH638),0)</f>
        <v>0</v>
      </c>
      <c r="BN638" s="11">
        <f>IF($AG638,SUMPRODUCT(AT$2:AT638,$AH$2:$AH638)/SUM($AH$2:$AH638),0)</f>
        <v>0</v>
      </c>
      <c r="BO638" s="11">
        <f>IF($AG638,SUMPRODUCT(AU$2:AU638,$AH$2:$AH638)/SUM($AH$2:$AH638),0)</f>
        <v>0</v>
      </c>
      <c r="BP638" s="11">
        <f>IF($AG638,SUMPRODUCT(AV$2:AV638,$AH$2:$AH638)/SUM($AH$2:$AH638),0)</f>
        <v>0</v>
      </c>
      <c r="BQ638" s="11">
        <f>IF($AG638,SUMPRODUCT(AW$2:AW638,$AH$2:$AH638)/SUM($AH$2:$AH638),0)</f>
        <v>0</v>
      </c>
      <c r="BR638" s="11">
        <f>IF($AG638,SUMPRODUCT(AX$2:AX638,$AH$2:$AH638)/SUM($AH$2:$AH638),0)</f>
        <v>0</v>
      </c>
      <c r="BS638" s="11">
        <f>IF($AG638,SUMPRODUCT(AY$2:AY638,$AH$2:$AH638)/SUM($AH$2:$AH638),0)</f>
        <v>0</v>
      </c>
      <c r="BT638" s="11">
        <f>IF($AG638,SUMPRODUCT(AZ$2:AZ638,$AH$2:$AH638)/SUM($AH$2:$AH638),0)</f>
        <v>0</v>
      </c>
      <c r="BU638" s="11">
        <f>IF($AG638,SUMPRODUCT(BA$2:BA638,$AH$2:$AH638)/SUM($AH$2:$AH638),0)</f>
        <v>0</v>
      </c>
      <c r="BV638" s="11"/>
      <c r="BW638" s="109" cm="1">
        <f t="array" ref="BW638">IF($AG638,SQRT(SUMPRODUCT($AH$2:$AH638, (AI$2:AI638-BC638)^2)/(SUM($AH$2:$AH638)-1)),0)</f>
        <v>0</v>
      </c>
      <c r="BX638" s="109" cm="1">
        <f t="array" ref="BX638">IF($AG638,SQRT(SUMPRODUCT($AH$2:$AH638, (AJ$2:AJ638-BD638)^2)/(SUM($AH$2:$AH638)-1)),0)</f>
        <v>0</v>
      </c>
      <c r="BY638" s="109" cm="1">
        <f t="array" ref="BY638">IF($AG638,SQRT(SUMPRODUCT($AH$2:$AH638, (AK$2:AK638-BE638)^2)/(SUM($AH$2:$AH638)-1)),0)</f>
        <v>0</v>
      </c>
      <c r="BZ638" s="109" cm="1">
        <f t="array" ref="BZ638">IF($AG638,SQRT(SUMPRODUCT($AH$2:$AH638, (AL$2:AL638-BF638)^2)/(SUM($AH$2:$AH638)-1)),0)</f>
        <v>0</v>
      </c>
      <c r="CA638" s="109" cm="1">
        <f t="array" ref="CA638">IF($AG638,SQRT(SUMPRODUCT($AH$2:$AH638, (AM$2:AM638-BG638)^2)/(SUM($AH$2:$AH638)-1)),0)</f>
        <v>0</v>
      </c>
      <c r="CB638" s="109" cm="1">
        <f t="array" ref="CB638">IF($AG638,SQRT(SUMPRODUCT($AH$2:$AH638, (AN$2:AN638-BH638)^2)/(SUM($AH$2:$AH638)-1)),0)</f>
        <v>0</v>
      </c>
      <c r="CC638" s="109" cm="1">
        <f t="array" ref="CC638">IF($AG638,SQRT(SUMPRODUCT($AH$2:$AH638, (AO$2:AO638-BI638)^2)/(SUM($AH$2:$AH638)-1)),0)</f>
        <v>0</v>
      </c>
      <c r="CD638" s="109" cm="1">
        <f t="array" ref="CD638">IF($AG638,SQRT(SUMPRODUCT($AH$2:$AH638, (AP$2:AP638-BJ638)^2)/(SUM($AH$2:$AH638)-1)),0)</f>
        <v>0</v>
      </c>
      <c r="CE638" s="109" cm="1">
        <f t="array" ref="CE638">IF($AG638,SQRT(SUMPRODUCT($AH$2:$AH638, (AQ$2:AQ638-BK638)^2)/(SUM($AH$2:$AH638)-1)),0)</f>
        <v>0</v>
      </c>
      <c r="CF638" s="109" cm="1">
        <f t="array" ref="CF638">IF($AG638,SQRT(SUMPRODUCT($AH$2:$AH638, (AR$2:AR638-BL638)^2)/(SUM($AH$2:$AH638)-1)),0)</f>
        <v>0</v>
      </c>
      <c r="CG638" s="109" cm="1">
        <f t="array" ref="CG638">IF($AG638,SQRT(SUMPRODUCT($AH$2:$AH638, (AS$2:AS638-BM638)^2)/(SUM($AH$2:$AH638)-1)),0)</f>
        <v>0</v>
      </c>
      <c r="CH638" s="109" cm="1">
        <f t="array" ref="CH638">IF($AG638,SQRT(SUMPRODUCT($AH$2:$AH638, (AT$2:AT638-BN638)^2)/(SUM($AH$2:$AH638)-1)),0)</f>
        <v>0</v>
      </c>
      <c r="CI638" s="109" cm="1">
        <f t="array" ref="CI638">IF($AG638,SQRT(SUMPRODUCT($AH$2:$AH638, (AU$2:AU638-BO638)^2)/(SUM($AH$2:$AH638)-1)),0)</f>
        <v>0</v>
      </c>
      <c r="CJ638" s="109" cm="1">
        <f t="array" ref="CJ638">IF($AG638,SQRT(SUMPRODUCT($AH$2:$AH638, (AV$2:AV638-BP638)^2)/(SUM($AH$2:$AH638)-1)),0)</f>
        <v>0</v>
      </c>
      <c r="CK638" s="109" cm="1">
        <f t="array" ref="CK638">IF($AG638,SQRT(SUMPRODUCT($AH$2:$AH638, (AW$2:AW638-BQ638)^2)/(SUM($AH$2:$AH638)-1)),0)</f>
        <v>0</v>
      </c>
      <c r="CL638" s="109" cm="1">
        <f t="array" ref="CL638">IF($AG638,SQRT(SUMPRODUCT($AH$2:$AH638, (AX$2:AX638-BR638)^2)/(SUM($AH$2:$AH638)-1)),0)</f>
        <v>0</v>
      </c>
      <c r="CM638" s="109" cm="1">
        <f t="array" ref="CM638">IF($AG638,SQRT(SUMPRODUCT($AH$2:$AH638, (AY$2:AY638-BS638)^2)/(SUM($AH$2:$AH638)-1)),0)</f>
        <v>0</v>
      </c>
      <c r="CN638" s="109" cm="1">
        <f t="array" ref="CN638">IF($AG638,SQRT(SUMPRODUCT($AH$2:$AH638, (AZ$2:AZ638-BT638)^2)/(SUM($AH$2:$AH638)-1)),0)</f>
        <v>0</v>
      </c>
      <c r="CO638" s="109" cm="1">
        <f t="array" ref="CO638">IF($AG638,SQRT(SUMPRODUCT($AH$2:$AH638, (BA$2:BA638-BU638)^2)/(SUM($AH$2:$AH638)-1)),0)</f>
        <v>0</v>
      </c>
    </row>
    <row r="639" spans="34:93" x14ac:dyDescent="0.25">
      <c r="AH639" s="99" t="str">
        <f t="shared" si="158"/>
        <v/>
      </c>
      <c r="AI639" s="11">
        <f t="shared" ca="1" si="159"/>
        <v>0</v>
      </c>
      <c r="AJ639" s="11">
        <f t="shared" ca="1" si="159"/>
        <v>0</v>
      </c>
      <c r="AK639" s="11">
        <f t="shared" ca="1" si="159"/>
        <v>0</v>
      </c>
      <c r="AL639" s="11">
        <f t="shared" ca="1" si="159"/>
        <v>0</v>
      </c>
      <c r="AM639" s="11">
        <f t="shared" ca="1" si="159"/>
        <v>0</v>
      </c>
      <c r="AN639" s="11">
        <f t="shared" ca="1" si="159"/>
        <v>0</v>
      </c>
      <c r="AO639" s="11">
        <f t="shared" ca="1" si="159"/>
        <v>0</v>
      </c>
      <c r="AP639" s="11">
        <f t="shared" ca="1" si="159"/>
        <v>0</v>
      </c>
      <c r="AQ639" s="11">
        <f t="shared" ca="1" si="159"/>
        <v>0</v>
      </c>
      <c r="AR639" s="11">
        <f t="shared" ca="1" si="159"/>
        <v>0</v>
      </c>
      <c r="AS639" s="11">
        <f t="shared" ca="1" si="160"/>
        <v>0</v>
      </c>
      <c r="AT639" s="11">
        <f t="shared" ca="1" si="160"/>
        <v>0</v>
      </c>
      <c r="AU639" s="11">
        <f t="shared" ca="1" si="160"/>
        <v>0</v>
      </c>
      <c r="AV639" s="11">
        <f t="shared" ca="1" si="160"/>
        <v>0</v>
      </c>
      <c r="AW639" s="11">
        <f t="shared" ca="1" si="160"/>
        <v>0</v>
      </c>
      <c r="AX639" s="11">
        <f t="shared" ca="1" si="160"/>
        <v>0</v>
      </c>
      <c r="AY639" s="11">
        <f t="shared" ca="1" si="160"/>
        <v>0</v>
      </c>
      <c r="AZ639" s="11">
        <f t="shared" ca="1" si="160"/>
        <v>0</v>
      </c>
      <c r="BA639" s="11">
        <f t="shared" ca="1" si="160"/>
        <v>0</v>
      </c>
      <c r="BB639" s="11"/>
      <c r="BC639" s="11">
        <f>IF($AG639,SUMPRODUCT(AI$2:AI639,$AH$2:$AH639)/SUM($AH$2:$AH639),0)</f>
        <v>0</v>
      </c>
      <c r="BD639" s="11">
        <f>IF($AG639,SUMPRODUCT(AJ$2:AJ639,$AH$2:$AH639)/SUM($AH$2:$AH639),0)</f>
        <v>0</v>
      </c>
      <c r="BE639" s="11">
        <f>IF($AG639,SUMPRODUCT(AK$2:AK639,$AH$2:$AH639)/SUM($AH$2:$AH639),0)</f>
        <v>0</v>
      </c>
      <c r="BF639" s="11">
        <f>IF($AG639,SUMPRODUCT(AL$2:AL639,$AH$2:$AH639)/SUM($AH$2:$AH639),0)</f>
        <v>0</v>
      </c>
      <c r="BG639" s="11">
        <f>IF($AG639,SUMPRODUCT(AM$2:AM639,$AH$2:$AH639)/SUM($AH$2:$AH639),0)</f>
        <v>0</v>
      </c>
      <c r="BH639" s="11">
        <f>IF($AG639,SUMPRODUCT(AN$2:AN639,$AH$2:$AH639)/SUM($AH$2:$AH639),0)</f>
        <v>0</v>
      </c>
      <c r="BI639" s="11">
        <f>IF($AG639,SUMPRODUCT(AO$2:AO639,$AH$2:$AH639)/SUM($AH$2:$AH639),0)</f>
        <v>0</v>
      </c>
      <c r="BJ639" s="11">
        <f>IF($AG639,SUMPRODUCT(AP$2:AP639,$AH$2:$AH639)/SUM($AH$2:$AH639),0)</f>
        <v>0</v>
      </c>
      <c r="BK639" s="11">
        <f>IF($AG639,SUMPRODUCT(AQ$2:AQ639,$AH$2:$AH639)/SUM($AH$2:$AH639),0)</f>
        <v>0</v>
      </c>
      <c r="BL639" s="11">
        <f>IF($AG639,SUMPRODUCT(AR$2:AR639,$AH$2:$AH639)/SUM($AH$2:$AH639),0)</f>
        <v>0</v>
      </c>
      <c r="BM639" s="11">
        <f>IF($AG639,SUMPRODUCT(AS$2:AS639,$AH$2:$AH639)/SUM($AH$2:$AH639),0)</f>
        <v>0</v>
      </c>
      <c r="BN639" s="11">
        <f>IF($AG639,SUMPRODUCT(AT$2:AT639,$AH$2:$AH639)/SUM($AH$2:$AH639),0)</f>
        <v>0</v>
      </c>
      <c r="BO639" s="11">
        <f>IF($AG639,SUMPRODUCT(AU$2:AU639,$AH$2:$AH639)/SUM($AH$2:$AH639),0)</f>
        <v>0</v>
      </c>
      <c r="BP639" s="11">
        <f>IF($AG639,SUMPRODUCT(AV$2:AV639,$AH$2:$AH639)/SUM($AH$2:$AH639),0)</f>
        <v>0</v>
      </c>
      <c r="BQ639" s="11">
        <f>IF($AG639,SUMPRODUCT(AW$2:AW639,$AH$2:$AH639)/SUM($AH$2:$AH639),0)</f>
        <v>0</v>
      </c>
      <c r="BR639" s="11">
        <f>IF($AG639,SUMPRODUCT(AX$2:AX639,$AH$2:$AH639)/SUM($AH$2:$AH639),0)</f>
        <v>0</v>
      </c>
      <c r="BS639" s="11">
        <f>IF($AG639,SUMPRODUCT(AY$2:AY639,$AH$2:$AH639)/SUM($AH$2:$AH639),0)</f>
        <v>0</v>
      </c>
      <c r="BT639" s="11">
        <f>IF($AG639,SUMPRODUCT(AZ$2:AZ639,$AH$2:$AH639)/SUM($AH$2:$AH639),0)</f>
        <v>0</v>
      </c>
      <c r="BU639" s="11">
        <f>IF($AG639,SUMPRODUCT(BA$2:BA639,$AH$2:$AH639)/SUM($AH$2:$AH639),0)</f>
        <v>0</v>
      </c>
      <c r="BV639" s="11"/>
      <c r="BW639" s="109" cm="1">
        <f t="array" ref="BW639">IF($AG639,SQRT(SUMPRODUCT($AH$2:$AH639, (AI$2:AI639-BC639)^2)/(SUM($AH$2:$AH639)-1)),0)</f>
        <v>0</v>
      </c>
      <c r="BX639" s="109" cm="1">
        <f t="array" ref="BX639">IF($AG639,SQRT(SUMPRODUCT($AH$2:$AH639, (AJ$2:AJ639-BD639)^2)/(SUM($AH$2:$AH639)-1)),0)</f>
        <v>0</v>
      </c>
      <c r="BY639" s="109" cm="1">
        <f t="array" ref="BY639">IF($AG639,SQRT(SUMPRODUCT($AH$2:$AH639, (AK$2:AK639-BE639)^2)/(SUM($AH$2:$AH639)-1)),0)</f>
        <v>0</v>
      </c>
      <c r="BZ639" s="109" cm="1">
        <f t="array" ref="BZ639">IF($AG639,SQRT(SUMPRODUCT($AH$2:$AH639, (AL$2:AL639-BF639)^2)/(SUM($AH$2:$AH639)-1)),0)</f>
        <v>0</v>
      </c>
      <c r="CA639" s="109" cm="1">
        <f t="array" ref="CA639">IF($AG639,SQRT(SUMPRODUCT($AH$2:$AH639, (AM$2:AM639-BG639)^2)/(SUM($AH$2:$AH639)-1)),0)</f>
        <v>0</v>
      </c>
      <c r="CB639" s="109" cm="1">
        <f t="array" ref="CB639">IF($AG639,SQRT(SUMPRODUCT($AH$2:$AH639, (AN$2:AN639-BH639)^2)/(SUM($AH$2:$AH639)-1)),0)</f>
        <v>0</v>
      </c>
      <c r="CC639" s="109" cm="1">
        <f t="array" ref="CC639">IF($AG639,SQRT(SUMPRODUCT($AH$2:$AH639, (AO$2:AO639-BI639)^2)/(SUM($AH$2:$AH639)-1)),0)</f>
        <v>0</v>
      </c>
      <c r="CD639" s="109" cm="1">
        <f t="array" ref="CD639">IF($AG639,SQRT(SUMPRODUCT($AH$2:$AH639, (AP$2:AP639-BJ639)^2)/(SUM($AH$2:$AH639)-1)),0)</f>
        <v>0</v>
      </c>
      <c r="CE639" s="109" cm="1">
        <f t="array" ref="CE639">IF($AG639,SQRT(SUMPRODUCT($AH$2:$AH639, (AQ$2:AQ639-BK639)^2)/(SUM($AH$2:$AH639)-1)),0)</f>
        <v>0</v>
      </c>
      <c r="CF639" s="109" cm="1">
        <f t="array" ref="CF639">IF($AG639,SQRT(SUMPRODUCT($AH$2:$AH639, (AR$2:AR639-BL639)^2)/(SUM($AH$2:$AH639)-1)),0)</f>
        <v>0</v>
      </c>
      <c r="CG639" s="109" cm="1">
        <f t="array" ref="CG639">IF($AG639,SQRT(SUMPRODUCT($AH$2:$AH639, (AS$2:AS639-BM639)^2)/(SUM($AH$2:$AH639)-1)),0)</f>
        <v>0</v>
      </c>
      <c r="CH639" s="109" cm="1">
        <f t="array" ref="CH639">IF($AG639,SQRT(SUMPRODUCT($AH$2:$AH639, (AT$2:AT639-BN639)^2)/(SUM($AH$2:$AH639)-1)),0)</f>
        <v>0</v>
      </c>
      <c r="CI639" s="109" cm="1">
        <f t="array" ref="CI639">IF($AG639,SQRT(SUMPRODUCT($AH$2:$AH639, (AU$2:AU639-BO639)^2)/(SUM($AH$2:$AH639)-1)),0)</f>
        <v>0</v>
      </c>
      <c r="CJ639" s="109" cm="1">
        <f t="array" ref="CJ639">IF($AG639,SQRT(SUMPRODUCT($AH$2:$AH639, (AV$2:AV639-BP639)^2)/(SUM($AH$2:$AH639)-1)),0)</f>
        <v>0</v>
      </c>
      <c r="CK639" s="109" cm="1">
        <f t="array" ref="CK639">IF($AG639,SQRT(SUMPRODUCT($AH$2:$AH639, (AW$2:AW639-BQ639)^2)/(SUM($AH$2:$AH639)-1)),0)</f>
        <v>0</v>
      </c>
      <c r="CL639" s="109" cm="1">
        <f t="array" ref="CL639">IF($AG639,SQRT(SUMPRODUCT($AH$2:$AH639, (AX$2:AX639-BR639)^2)/(SUM($AH$2:$AH639)-1)),0)</f>
        <v>0</v>
      </c>
      <c r="CM639" s="109" cm="1">
        <f t="array" ref="CM639">IF($AG639,SQRT(SUMPRODUCT($AH$2:$AH639, (AY$2:AY639-BS639)^2)/(SUM($AH$2:$AH639)-1)),0)</f>
        <v>0</v>
      </c>
      <c r="CN639" s="109" cm="1">
        <f t="array" ref="CN639">IF($AG639,SQRT(SUMPRODUCT($AH$2:$AH639, (AZ$2:AZ639-BT639)^2)/(SUM($AH$2:$AH639)-1)),0)</f>
        <v>0</v>
      </c>
      <c r="CO639" s="109" cm="1">
        <f t="array" ref="CO639">IF($AG639,SQRT(SUMPRODUCT($AH$2:$AH639, (BA$2:BA639-BU639)^2)/(SUM($AH$2:$AH639)-1)),0)</f>
        <v>0</v>
      </c>
    </row>
    <row r="640" spans="34:93" x14ac:dyDescent="0.25">
      <c r="AH640" s="99" t="str">
        <f t="shared" si="158"/>
        <v/>
      </c>
      <c r="AI640" s="11">
        <f t="shared" ca="1" si="159"/>
        <v>0</v>
      </c>
      <c r="AJ640" s="11">
        <f t="shared" ca="1" si="159"/>
        <v>0</v>
      </c>
      <c r="AK640" s="11">
        <f t="shared" ca="1" si="159"/>
        <v>0</v>
      </c>
      <c r="AL640" s="11">
        <f t="shared" ca="1" si="159"/>
        <v>0</v>
      </c>
      <c r="AM640" s="11">
        <f t="shared" ca="1" si="159"/>
        <v>0</v>
      </c>
      <c r="AN640" s="11">
        <f t="shared" ca="1" si="159"/>
        <v>0</v>
      </c>
      <c r="AO640" s="11">
        <f t="shared" ca="1" si="159"/>
        <v>0</v>
      </c>
      <c r="AP640" s="11">
        <f t="shared" ca="1" si="159"/>
        <v>0</v>
      </c>
      <c r="AQ640" s="11">
        <f t="shared" ca="1" si="159"/>
        <v>0</v>
      </c>
      <c r="AR640" s="11">
        <f t="shared" ca="1" si="159"/>
        <v>0</v>
      </c>
      <c r="AS640" s="11">
        <f t="shared" ca="1" si="160"/>
        <v>0</v>
      </c>
      <c r="AT640" s="11">
        <f t="shared" ca="1" si="160"/>
        <v>0</v>
      </c>
      <c r="AU640" s="11">
        <f t="shared" ca="1" si="160"/>
        <v>0</v>
      </c>
      <c r="AV640" s="11">
        <f t="shared" ca="1" si="160"/>
        <v>0</v>
      </c>
      <c r="AW640" s="11">
        <f t="shared" ca="1" si="160"/>
        <v>0</v>
      </c>
      <c r="AX640" s="11">
        <f t="shared" ca="1" si="160"/>
        <v>0</v>
      </c>
      <c r="AY640" s="11">
        <f t="shared" ca="1" si="160"/>
        <v>0</v>
      </c>
      <c r="AZ640" s="11">
        <f t="shared" ca="1" si="160"/>
        <v>0</v>
      </c>
      <c r="BA640" s="11">
        <f t="shared" ca="1" si="160"/>
        <v>0</v>
      </c>
      <c r="BB640" s="11"/>
      <c r="BC640" s="11">
        <f>IF($AG640,SUMPRODUCT(AI$2:AI640,$AH$2:$AH640)/SUM($AH$2:$AH640),0)</f>
        <v>0</v>
      </c>
      <c r="BD640" s="11">
        <f>IF($AG640,SUMPRODUCT(AJ$2:AJ640,$AH$2:$AH640)/SUM($AH$2:$AH640),0)</f>
        <v>0</v>
      </c>
      <c r="BE640" s="11">
        <f>IF($AG640,SUMPRODUCT(AK$2:AK640,$AH$2:$AH640)/SUM($AH$2:$AH640),0)</f>
        <v>0</v>
      </c>
      <c r="BF640" s="11">
        <f>IF($AG640,SUMPRODUCT(AL$2:AL640,$AH$2:$AH640)/SUM($AH$2:$AH640),0)</f>
        <v>0</v>
      </c>
      <c r="BG640" s="11">
        <f>IF($AG640,SUMPRODUCT(AM$2:AM640,$AH$2:$AH640)/SUM($AH$2:$AH640),0)</f>
        <v>0</v>
      </c>
      <c r="BH640" s="11">
        <f>IF($AG640,SUMPRODUCT(AN$2:AN640,$AH$2:$AH640)/SUM($AH$2:$AH640),0)</f>
        <v>0</v>
      </c>
      <c r="BI640" s="11">
        <f>IF($AG640,SUMPRODUCT(AO$2:AO640,$AH$2:$AH640)/SUM($AH$2:$AH640),0)</f>
        <v>0</v>
      </c>
      <c r="BJ640" s="11">
        <f>IF($AG640,SUMPRODUCT(AP$2:AP640,$AH$2:$AH640)/SUM($AH$2:$AH640),0)</f>
        <v>0</v>
      </c>
      <c r="BK640" s="11">
        <f>IF($AG640,SUMPRODUCT(AQ$2:AQ640,$AH$2:$AH640)/SUM($AH$2:$AH640),0)</f>
        <v>0</v>
      </c>
      <c r="BL640" s="11">
        <f>IF($AG640,SUMPRODUCT(AR$2:AR640,$AH$2:$AH640)/SUM($AH$2:$AH640),0)</f>
        <v>0</v>
      </c>
      <c r="BM640" s="11">
        <f>IF($AG640,SUMPRODUCT(AS$2:AS640,$AH$2:$AH640)/SUM($AH$2:$AH640),0)</f>
        <v>0</v>
      </c>
      <c r="BN640" s="11">
        <f>IF($AG640,SUMPRODUCT(AT$2:AT640,$AH$2:$AH640)/SUM($AH$2:$AH640),0)</f>
        <v>0</v>
      </c>
      <c r="BO640" s="11">
        <f>IF($AG640,SUMPRODUCT(AU$2:AU640,$AH$2:$AH640)/SUM($AH$2:$AH640),0)</f>
        <v>0</v>
      </c>
      <c r="BP640" s="11">
        <f>IF($AG640,SUMPRODUCT(AV$2:AV640,$AH$2:$AH640)/SUM($AH$2:$AH640),0)</f>
        <v>0</v>
      </c>
      <c r="BQ640" s="11">
        <f>IF($AG640,SUMPRODUCT(AW$2:AW640,$AH$2:$AH640)/SUM($AH$2:$AH640),0)</f>
        <v>0</v>
      </c>
      <c r="BR640" s="11">
        <f>IF($AG640,SUMPRODUCT(AX$2:AX640,$AH$2:$AH640)/SUM($AH$2:$AH640),0)</f>
        <v>0</v>
      </c>
      <c r="BS640" s="11">
        <f>IF($AG640,SUMPRODUCT(AY$2:AY640,$AH$2:$AH640)/SUM($AH$2:$AH640),0)</f>
        <v>0</v>
      </c>
      <c r="BT640" s="11">
        <f>IF($AG640,SUMPRODUCT(AZ$2:AZ640,$AH$2:$AH640)/SUM($AH$2:$AH640),0)</f>
        <v>0</v>
      </c>
      <c r="BU640" s="11">
        <f>IF($AG640,SUMPRODUCT(BA$2:BA640,$AH$2:$AH640)/SUM($AH$2:$AH640),0)</f>
        <v>0</v>
      </c>
      <c r="BV640" s="11"/>
      <c r="BW640" s="109" cm="1">
        <f t="array" ref="BW640">IF($AG640,SQRT(SUMPRODUCT($AH$2:$AH640, (AI$2:AI640-BC640)^2)/(SUM($AH$2:$AH640)-1)),0)</f>
        <v>0</v>
      </c>
      <c r="BX640" s="109" cm="1">
        <f t="array" ref="BX640">IF($AG640,SQRT(SUMPRODUCT($AH$2:$AH640, (AJ$2:AJ640-BD640)^2)/(SUM($AH$2:$AH640)-1)),0)</f>
        <v>0</v>
      </c>
      <c r="BY640" s="109" cm="1">
        <f t="array" ref="BY640">IF($AG640,SQRT(SUMPRODUCT($AH$2:$AH640, (AK$2:AK640-BE640)^2)/(SUM($AH$2:$AH640)-1)),0)</f>
        <v>0</v>
      </c>
      <c r="BZ640" s="109" cm="1">
        <f t="array" ref="BZ640">IF($AG640,SQRT(SUMPRODUCT($AH$2:$AH640, (AL$2:AL640-BF640)^2)/(SUM($AH$2:$AH640)-1)),0)</f>
        <v>0</v>
      </c>
      <c r="CA640" s="109" cm="1">
        <f t="array" ref="CA640">IF($AG640,SQRT(SUMPRODUCT($AH$2:$AH640, (AM$2:AM640-BG640)^2)/(SUM($AH$2:$AH640)-1)),0)</f>
        <v>0</v>
      </c>
      <c r="CB640" s="109" cm="1">
        <f t="array" ref="CB640">IF($AG640,SQRT(SUMPRODUCT($AH$2:$AH640, (AN$2:AN640-BH640)^2)/(SUM($AH$2:$AH640)-1)),0)</f>
        <v>0</v>
      </c>
      <c r="CC640" s="109" cm="1">
        <f t="array" ref="CC640">IF($AG640,SQRT(SUMPRODUCT($AH$2:$AH640, (AO$2:AO640-BI640)^2)/(SUM($AH$2:$AH640)-1)),0)</f>
        <v>0</v>
      </c>
      <c r="CD640" s="109" cm="1">
        <f t="array" ref="CD640">IF($AG640,SQRT(SUMPRODUCT($AH$2:$AH640, (AP$2:AP640-BJ640)^2)/(SUM($AH$2:$AH640)-1)),0)</f>
        <v>0</v>
      </c>
      <c r="CE640" s="109" cm="1">
        <f t="array" ref="CE640">IF($AG640,SQRT(SUMPRODUCT($AH$2:$AH640, (AQ$2:AQ640-BK640)^2)/(SUM($AH$2:$AH640)-1)),0)</f>
        <v>0</v>
      </c>
      <c r="CF640" s="109" cm="1">
        <f t="array" ref="CF640">IF($AG640,SQRT(SUMPRODUCT($AH$2:$AH640, (AR$2:AR640-BL640)^2)/(SUM($AH$2:$AH640)-1)),0)</f>
        <v>0</v>
      </c>
      <c r="CG640" s="109" cm="1">
        <f t="array" ref="CG640">IF($AG640,SQRT(SUMPRODUCT($AH$2:$AH640, (AS$2:AS640-BM640)^2)/(SUM($AH$2:$AH640)-1)),0)</f>
        <v>0</v>
      </c>
      <c r="CH640" s="109" cm="1">
        <f t="array" ref="CH640">IF($AG640,SQRT(SUMPRODUCT($AH$2:$AH640, (AT$2:AT640-BN640)^2)/(SUM($AH$2:$AH640)-1)),0)</f>
        <v>0</v>
      </c>
      <c r="CI640" s="109" cm="1">
        <f t="array" ref="CI640">IF($AG640,SQRT(SUMPRODUCT($AH$2:$AH640, (AU$2:AU640-BO640)^2)/(SUM($AH$2:$AH640)-1)),0)</f>
        <v>0</v>
      </c>
      <c r="CJ640" s="109" cm="1">
        <f t="array" ref="CJ640">IF($AG640,SQRT(SUMPRODUCT($AH$2:$AH640, (AV$2:AV640-BP640)^2)/(SUM($AH$2:$AH640)-1)),0)</f>
        <v>0</v>
      </c>
      <c r="CK640" s="109" cm="1">
        <f t="array" ref="CK640">IF($AG640,SQRT(SUMPRODUCT($AH$2:$AH640, (AW$2:AW640-BQ640)^2)/(SUM($AH$2:$AH640)-1)),0)</f>
        <v>0</v>
      </c>
      <c r="CL640" s="109" cm="1">
        <f t="array" ref="CL640">IF($AG640,SQRT(SUMPRODUCT($AH$2:$AH640, (AX$2:AX640-BR640)^2)/(SUM($AH$2:$AH640)-1)),0)</f>
        <v>0</v>
      </c>
      <c r="CM640" s="109" cm="1">
        <f t="array" ref="CM640">IF($AG640,SQRT(SUMPRODUCT($AH$2:$AH640, (AY$2:AY640-BS640)^2)/(SUM($AH$2:$AH640)-1)),0)</f>
        <v>0</v>
      </c>
      <c r="CN640" s="109" cm="1">
        <f t="array" ref="CN640">IF($AG640,SQRT(SUMPRODUCT($AH$2:$AH640, (AZ$2:AZ640-BT640)^2)/(SUM($AH$2:$AH640)-1)),0)</f>
        <v>0</v>
      </c>
      <c r="CO640" s="109" cm="1">
        <f t="array" ref="CO640">IF($AG640,SQRT(SUMPRODUCT($AH$2:$AH640, (BA$2:BA640-BU640)^2)/(SUM($AH$2:$AH640)-1)),0)</f>
        <v>0</v>
      </c>
    </row>
    <row r="641" spans="34:93" x14ac:dyDescent="0.25">
      <c r="AH641" s="99" t="str">
        <f t="shared" si="158"/>
        <v/>
      </c>
      <c r="AI641" s="11">
        <f t="shared" ca="1" si="159"/>
        <v>0</v>
      </c>
      <c r="AJ641" s="11">
        <f t="shared" ca="1" si="159"/>
        <v>0</v>
      </c>
      <c r="AK641" s="11">
        <f t="shared" ca="1" si="159"/>
        <v>0</v>
      </c>
      <c r="AL641" s="11">
        <f t="shared" ca="1" si="159"/>
        <v>0</v>
      </c>
      <c r="AM641" s="11">
        <f t="shared" ca="1" si="159"/>
        <v>0</v>
      </c>
      <c r="AN641" s="11">
        <f t="shared" ca="1" si="159"/>
        <v>0</v>
      </c>
      <c r="AO641" s="11">
        <f t="shared" ca="1" si="159"/>
        <v>0</v>
      </c>
      <c r="AP641" s="11">
        <f t="shared" ca="1" si="159"/>
        <v>0</v>
      </c>
      <c r="AQ641" s="11">
        <f t="shared" ca="1" si="159"/>
        <v>0</v>
      </c>
      <c r="AR641" s="11">
        <f t="shared" ca="1" si="159"/>
        <v>0</v>
      </c>
      <c r="AS641" s="11">
        <f t="shared" ca="1" si="160"/>
        <v>0</v>
      </c>
      <c r="AT641" s="11">
        <f t="shared" ca="1" si="160"/>
        <v>0</v>
      </c>
      <c r="AU641" s="11">
        <f t="shared" ca="1" si="160"/>
        <v>0</v>
      </c>
      <c r="AV641" s="11">
        <f t="shared" ca="1" si="160"/>
        <v>0</v>
      </c>
      <c r="AW641" s="11">
        <f t="shared" ca="1" si="160"/>
        <v>0</v>
      </c>
      <c r="AX641" s="11">
        <f t="shared" ca="1" si="160"/>
        <v>0</v>
      </c>
      <c r="AY641" s="11">
        <f t="shared" ca="1" si="160"/>
        <v>0</v>
      </c>
      <c r="AZ641" s="11">
        <f t="shared" ca="1" si="160"/>
        <v>0</v>
      </c>
      <c r="BA641" s="11">
        <f t="shared" ca="1" si="160"/>
        <v>0</v>
      </c>
      <c r="BB641" s="11"/>
      <c r="BC641" s="11">
        <f>IF($AG641,SUMPRODUCT(AI$2:AI641,$AH$2:$AH641)/SUM($AH$2:$AH641),0)</f>
        <v>0</v>
      </c>
      <c r="BD641" s="11">
        <f>IF($AG641,SUMPRODUCT(AJ$2:AJ641,$AH$2:$AH641)/SUM($AH$2:$AH641),0)</f>
        <v>0</v>
      </c>
      <c r="BE641" s="11">
        <f>IF($AG641,SUMPRODUCT(AK$2:AK641,$AH$2:$AH641)/SUM($AH$2:$AH641),0)</f>
        <v>0</v>
      </c>
      <c r="BF641" s="11">
        <f>IF($AG641,SUMPRODUCT(AL$2:AL641,$AH$2:$AH641)/SUM($AH$2:$AH641),0)</f>
        <v>0</v>
      </c>
      <c r="BG641" s="11">
        <f>IF($AG641,SUMPRODUCT(AM$2:AM641,$AH$2:$AH641)/SUM($AH$2:$AH641),0)</f>
        <v>0</v>
      </c>
      <c r="BH641" s="11">
        <f>IF($AG641,SUMPRODUCT(AN$2:AN641,$AH$2:$AH641)/SUM($AH$2:$AH641),0)</f>
        <v>0</v>
      </c>
      <c r="BI641" s="11">
        <f>IF($AG641,SUMPRODUCT(AO$2:AO641,$AH$2:$AH641)/SUM($AH$2:$AH641),0)</f>
        <v>0</v>
      </c>
      <c r="BJ641" s="11">
        <f>IF($AG641,SUMPRODUCT(AP$2:AP641,$AH$2:$AH641)/SUM($AH$2:$AH641),0)</f>
        <v>0</v>
      </c>
      <c r="BK641" s="11">
        <f>IF($AG641,SUMPRODUCT(AQ$2:AQ641,$AH$2:$AH641)/SUM($AH$2:$AH641),0)</f>
        <v>0</v>
      </c>
      <c r="BL641" s="11">
        <f>IF($AG641,SUMPRODUCT(AR$2:AR641,$AH$2:$AH641)/SUM($AH$2:$AH641),0)</f>
        <v>0</v>
      </c>
      <c r="BM641" s="11">
        <f>IF($AG641,SUMPRODUCT(AS$2:AS641,$AH$2:$AH641)/SUM($AH$2:$AH641),0)</f>
        <v>0</v>
      </c>
      <c r="BN641" s="11">
        <f>IF($AG641,SUMPRODUCT(AT$2:AT641,$AH$2:$AH641)/SUM($AH$2:$AH641),0)</f>
        <v>0</v>
      </c>
      <c r="BO641" s="11">
        <f>IF($AG641,SUMPRODUCT(AU$2:AU641,$AH$2:$AH641)/SUM($AH$2:$AH641),0)</f>
        <v>0</v>
      </c>
      <c r="BP641" s="11">
        <f>IF($AG641,SUMPRODUCT(AV$2:AV641,$AH$2:$AH641)/SUM($AH$2:$AH641),0)</f>
        <v>0</v>
      </c>
      <c r="BQ641" s="11">
        <f>IF($AG641,SUMPRODUCT(AW$2:AW641,$AH$2:$AH641)/SUM($AH$2:$AH641),0)</f>
        <v>0</v>
      </c>
      <c r="BR641" s="11">
        <f>IF($AG641,SUMPRODUCT(AX$2:AX641,$AH$2:$AH641)/SUM($AH$2:$AH641),0)</f>
        <v>0</v>
      </c>
      <c r="BS641" s="11">
        <f>IF($AG641,SUMPRODUCT(AY$2:AY641,$AH$2:$AH641)/SUM($AH$2:$AH641),0)</f>
        <v>0</v>
      </c>
      <c r="BT641" s="11">
        <f>IF($AG641,SUMPRODUCT(AZ$2:AZ641,$AH$2:$AH641)/SUM($AH$2:$AH641),0)</f>
        <v>0</v>
      </c>
      <c r="BU641" s="11">
        <f>IF($AG641,SUMPRODUCT(BA$2:BA641,$AH$2:$AH641)/SUM($AH$2:$AH641),0)</f>
        <v>0</v>
      </c>
      <c r="BV641" s="11"/>
      <c r="BW641" s="109" cm="1">
        <f t="array" ref="BW641">IF($AG641,SQRT(SUMPRODUCT($AH$2:$AH641, (AI$2:AI641-BC641)^2)/(SUM($AH$2:$AH641)-1)),0)</f>
        <v>0</v>
      </c>
      <c r="BX641" s="109" cm="1">
        <f t="array" ref="BX641">IF($AG641,SQRT(SUMPRODUCT($AH$2:$AH641, (AJ$2:AJ641-BD641)^2)/(SUM($AH$2:$AH641)-1)),0)</f>
        <v>0</v>
      </c>
      <c r="BY641" s="109" cm="1">
        <f t="array" ref="BY641">IF($AG641,SQRT(SUMPRODUCT($AH$2:$AH641, (AK$2:AK641-BE641)^2)/(SUM($AH$2:$AH641)-1)),0)</f>
        <v>0</v>
      </c>
      <c r="BZ641" s="109" cm="1">
        <f t="array" ref="BZ641">IF($AG641,SQRT(SUMPRODUCT($AH$2:$AH641, (AL$2:AL641-BF641)^2)/(SUM($AH$2:$AH641)-1)),0)</f>
        <v>0</v>
      </c>
      <c r="CA641" s="109" cm="1">
        <f t="array" ref="CA641">IF($AG641,SQRT(SUMPRODUCT($AH$2:$AH641, (AM$2:AM641-BG641)^2)/(SUM($AH$2:$AH641)-1)),0)</f>
        <v>0</v>
      </c>
      <c r="CB641" s="109" cm="1">
        <f t="array" ref="CB641">IF($AG641,SQRT(SUMPRODUCT($AH$2:$AH641, (AN$2:AN641-BH641)^2)/(SUM($AH$2:$AH641)-1)),0)</f>
        <v>0</v>
      </c>
      <c r="CC641" s="109" cm="1">
        <f t="array" ref="CC641">IF($AG641,SQRT(SUMPRODUCT($AH$2:$AH641, (AO$2:AO641-BI641)^2)/(SUM($AH$2:$AH641)-1)),0)</f>
        <v>0</v>
      </c>
      <c r="CD641" s="109" cm="1">
        <f t="array" ref="CD641">IF($AG641,SQRT(SUMPRODUCT($AH$2:$AH641, (AP$2:AP641-BJ641)^2)/(SUM($AH$2:$AH641)-1)),0)</f>
        <v>0</v>
      </c>
      <c r="CE641" s="109" cm="1">
        <f t="array" ref="CE641">IF($AG641,SQRT(SUMPRODUCT($AH$2:$AH641, (AQ$2:AQ641-BK641)^2)/(SUM($AH$2:$AH641)-1)),0)</f>
        <v>0</v>
      </c>
      <c r="CF641" s="109" cm="1">
        <f t="array" ref="CF641">IF($AG641,SQRT(SUMPRODUCT($AH$2:$AH641, (AR$2:AR641-BL641)^2)/(SUM($AH$2:$AH641)-1)),0)</f>
        <v>0</v>
      </c>
      <c r="CG641" s="109" cm="1">
        <f t="array" ref="CG641">IF($AG641,SQRT(SUMPRODUCT($AH$2:$AH641, (AS$2:AS641-BM641)^2)/(SUM($AH$2:$AH641)-1)),0)</f>
        <v>0</v>
      </c>
      <c r="CH641" s="109" cm="1">
        <f t="array" ref="CH641">IF($AG641,SQRT(SUMPRODUCT($AH$2:$AH641, (AT$2:AT641-BN641)^2)/(SUM($AH$2:$AH641)-1)),0)</f>
        <v>0</v>
      </c>
      <c r="CI641" s="109" cm="1">
        <f t="array" ref="CI641">IF($AG641,SQRT(SUMPRODUCT($AH$2:$AH641, (AU$2:AU641-BO641)^2)/(SUM($AH$2:$AH641)-1)),0)</f>
        <v>0</v>
      </c>
      <c r="CJ641" s="109" cm="1">
        <f t="array" ref="CJ641">IF($AG641,SQRT(SUMPRODUCT($AH$2:$AH641, (AV$2:AV641-BP641)^2)/(SUM($AH$2:$AH641)-1)),0)</f>
        <v>0</v>
      </c>
      <c r="CK641" s="109" cm="1">
        <f t="array" ref="CK641">IF($AG641,SQRT(SUMPRODUCT($AH$2:$AH641, (AW$2:AW641-BQ641)^2)/(SUM($AH$2:$AH641)-1)),0)</f>
        <v>0</v>
      </c>
      <c r="CL641" s="109" cm="1">
        <f t="array" ref="CL641">IF($AG641,SQRT(SUMPRODUCT($AH$2:$AH641, (AX$2:AX641-BR641)^2)/(SUM($AH$2:$AH641)-1)),0)</f>
        <v>0</v>
      </c>
      <c r="CM641" s="109" cm="1">
        <f t="array" ref="CM641">IF($AG641,SQRT(SUMPRODUCT($AH$2:$AH641, (AY$2:AY641-BS641)^2)/(SUM($AH$2:$AH641)-1)),0)</f>
        <v>0</v>
      </c>
      <c r="CN641" s="109" cm="1">
        <f t="array" ref="CN641">IF($AG641,SQRT(SUMPRODUCT($AH$2:$AH641, (AZ$2:AZ641-BT641)^2)/(SUM($AH$2:$AH641)-1)),0)</f>
        <v>0</v>
      </c>
      <c r="CO641" s="109" cm="1">
        <f t="array" ref="CO641">IF($AG641,SQRT(SUMPRODUCT($AH$2:$AH641, (BA$2:BA641-BU641)^2)/(SUM($AH$2:$AH641)-1)),0)</f>
        <v>0</v>
      </c>
    </row>
    <row r="642" spans="34:93" x14ac:dyDescent="0.25">
      <c r="AH642" s="99" t="str">
        <f t="shared" si="158"/>
        <v/>
      </c>
      <c r="AI642" s="11">
        <f t="shared" ref="AI642:AR651" ca="1" si="161">IF(AI$1&lt;&gt;0,SUMIFS(INDIRECT(AI$1), Fecha,$AG642),0)</f>
        <v>0</v>
      </c>
      <c r="AJ642" s="11">
        <f t="shared" ca="1" si="161"/>
        <v>0</v>
      </c>
      <c r="AK642" s="11">
        <f t="shared" ca="1" si="161"/>
        <v>0</v>
      </c>
      <c r="AL642" s="11">
        <f t="shared" ca="1" si="161"/>
        <v>0</v>
      </c>
      <c r="AM642" s="11">
        <f t="shared" ca="1" si="161"/>
        <v>0</v>
      </c>
      <c r="AN642" s="11">
        <f t="shared" ca="1" si="161"/>
        <v>0</v>
      </c>
      <c r="AO642" s="11">
        <f t="shared" ca="1" si="161"/>
        <v>0</v>
      </c>
      <c r="AP642" s="11">
        <f t="shared" ca="1" si="161"/>
        <v>0</v>
      </c>
      <c r="AQ642" s="11">
        <f t="shared" ca="1" si="161"/>
        <v>0</v>
      </c>
      <c r="AR642" s="11">
        <f t="shared" ca="1" si="161"/>
        <v>0</v>
      </c>
      <c r="AS642" s="11">
        <f t="shared" ref="AS642:BA651" ca="1" si="162">IF(AS$1&lt;&gt;0,SUMIFS(INDIRECT(AS$1), Fecha,$AG642),0)</f>
        <v>0</v>
      </c>
      <c r="AT642" s="11">
        <f t="shared" ca="1" si="162"/>
        <v>0</v>
      </c>
      <c r="AU642" s="11">
        <f t="shared" ca="1" si="162"/>
        <v>0</v>
      </c>
      <c r="AV642" s="11">
        <f t="shared" ca="1" si="162"/>
        <v>0</v>
      </c>
      <c r="AW642" s="11">
        <f t="shared" ca="1" si="162"/>
        <v>0</v>
      </c>
      <c r="AX642" s="11">
        <f t="shared" ca="1" si="162"/>
        <v>0</v>
      </c>
      <c r="AY642" s="11">
        <f t="shared" ca="1" si="162"/>
        <v>0</v>
      </c>
      <c r="AZ642" s="11">
        <f t="shared" ca="1" si="162"/>
        <v>0</v>
      </c>
      <c r="BA642" s="11">
        <f t="shared" ca="1" si="162"/>
        <v>0</v>
      </c>
      <c r="BB642" s="11"/>
      <c r="BC642" s="11">
        <f>IF($AG642,SUMPRODUCT(AI$2:AI642,$AH$2:$AH642)/SUM($AH$2:$AH642),0)</f>
        <v>0</v>
      </c>
      <c r="BD642" s="11">
        <f>IF($AG642,SUMPRODUCT(AJ$2:AJ642,$AH$2:$AH642)/SUM($AH$2:$AH642),0)</f>
        <v>0</v>
      </c>
      <c r="BE642" s="11">
        <f>IF($AG642,SUMPRODUCT(AK$2:AK642,$AH$2:$AH642)/SUM($AH$2:$AH642),0)</f>
        <v>0</v>
      </c>
      <c r="BF642" s="11">
        <f>IF($AG642,SUMPRODUCT(AL$2:AL642,$AH$2:$AH642)/SUM($AH$2:$AH642),0)</f>
        <v>0</v>
      </c>
      <c r="BG642" s="11">
        <f>IF($AG642,SUMPRODUCT(AM$2:AM642,$AH$2:$AH642)/SUM($AH$2:$AH642),0)</f>
        <v>0</v>
      </c>
      <c r="BH642" s="11">
        <f>IF($AG642,SUMPRODUCT(AN$2:AN642,$AH$2:$AH642)/SUM($AH$2:$AH642),0)</f>
        <v>0</v>
      </c>
      <c r="BI642" s="11">
        <f>IF($AG642,SUMPRODUCT(AO$2:AO642,$AH$2:$AH642)/SUM($AH$2:$AH642),0)</f>
        <v>0</v>
      </c>
      <c r="BJ642" s="11">
        <f>IF($AG642,SUMPRODUCT(AP$2:AP642,$AH$2:$AH642)/SUM($AH$2:$AH642),0)</f>
        <v>0</v>
      </c>
      <c r="BK642" s="11">
        <f>IF($AG642,SUMPRODUCT(AQ$2:AQ642,$AH$2:$AH642)/SUM($AH$2:$AH642),0)</f>
        <v>0</v>
      </c>
      <c r="BL642" s="11">
        <f>IF($AG642,SUMPRODUCT(AR$2:AR642,$AH$2:$AH642)/SUM($AH$2:$AH642),0)</f>
        <v>0</v>
      </c>
      <c r="BM642" s="11">
        <f>IF($AG642,SUMPRODUCT(AS$2:AS642,$AH$2:$AH642)/SUM($AH$2:$AH642),0)</f>
        <v>0</v>
      </c>
      <c r="BN642" s="11">
        <f>IF($AG642,SUMPRODUCT(AT$2:AT642,$AH$2:$AH642)/SUM($AH$2:$AH642),0)</f>
        <v>0</v>
      </c>
      <c r="BO642" s="11">
        <f>IF($AG642,SUMPRODUCT(AU$2:AU642,$AH$2:$AH642)/SUM($AH$2:$AH642),0)</f>
        <v>0</v>
      </c>
      <c r="BP642" s="11">
        <f>IF($AG642,SUMPRODUCT(AV$2:AV642,$AH$2:$AH642)/SUM($AH$2:$AH642),0)</f>
        <v>0</v>
      </c>
      <c r="BQ642" s="11">
        <f>IF($AG642,SUMPRODUCT(AW$2:AW642,$AH$2:$AH642)/SUM($AH$2:$AH642),0)</f>
        <v>0</v>
      </c>
      <c r="BR642" s="11">
        <f>IF($AG642,SUMPRODUCT(AX$2:AX642,$AH$2:$AH642)/SUM($AH$2:$AH642),0)</f>
        <v>0</v>
      </c>
      <c r="BS642" s="11">
        <f>IF($AG642,SUMPRODUCT(AY$2:AY642,$AH$2:$AH642)/SUM($AH$2:$AH642),0)</f>
        <v>0</v>
      </c>
      <c r="BT642" s="11">
        <f>IF($AG642,SUMPRODUCT(AZ$2:AZ642,$AH$2:$AH642)/SUM($AH$2:$AH642),0)</f>
        <v>0</v>
      </c>
      <c r="BU642" s="11">
        <f>IF($AG642,SUMPRODUCT(BA$2:BA642,$AH$2:$AH642)/SUM($AH$2:$AH642),0)</f>
        <v>0</v>
      </c>
      <c r="BV642" s="11"/>
      <c r="BW642" s="109" cm="1">
        <f t="array" ref="BW642">IF($AG642,SQRT(SUMPRODUCT($AH$2:$AH642, (AI$2:AI642-BC642)^2)/(SUM($AH$2:$AH642)-1)),0)</f>
        <v>0</v>
      </c>
      <c r="BX642" s="109" cm="1">
        <f t="array" ref="BX642">IF($AG642,SQRT(SUMPRODUCT($AH$2:$AH642, (AJ$2:AJ642-BD642)^2)/(SUM($AH$2:$AH642)-1)),0)</f>
        <v>0</v>
      </c>
      <c r="BY642" s="109" cm="1">
        <f t="array" ref="BY642">IF($AG642,SQRT(SUMPRODUCT($AH$2:$AH642, (AK$2:AK642-BE642)^2)/(SUM($AH$2:$AH642)-1)),0)</f>
        <v>0</v>
      </c>
      <c r="BZ642" s="109" cm="1">
        <f t="array" ref="BZ642">IF($AG642,SQRT(SUMPRODUCT($AH$2:$AH642, (AL$2:AL642-BF642)^2)/(SUM($AH$2:$AH642)-1)),0)</f>
        <v>0</v>
      </c>
      <c r="CA642" s="109" cm="1">
        <f t="array" ref="CA642">IF($AG642,SQRT(SUMPRODUCT($AH$2:$AH642, (AM$2:AM642-BG642)^2)/(SUM($AH$2:$AH642)-1)),0)</f>
        <v>0</v>
      </c>
      <c r="CB642" s="109" cm="1">
        <f t="array" ref="CB642">IF($AG642,SQRT(SUMPRODUCT($AH$2:$AH642, (AN$2:AN642-BH642)^2)/(SUM($AH$2:$AH642)-1)),0)</f>
        <v>0</v>
      </c>
      <c r="CC642" s="109" cm="1">
        <f t="array" ref="CC642">IF($AG642,SQRT(SUMPRODUCT($AH$2:$AH642, (AO$2:AO642-BI642)^2)/(SUM($AH$2:$AH642)-1)),0)</f>
        <v>0</v>
      </c>
      <c r="CD642" s="109" cm="1">
        <f t="array" ref="CD642">IF($AG642,SQRT(SUMPRODUCT($AH$2:$AH642, (AP$2:AP642-BJ642)^2)/(SUM($AH$2:$AH642)-1)),0)</f>
        <v>0</v>
      </c>
      <c r="CE642" s="109" cm="1">
        <f t="array" ref="CE642">IF($AG642,SQRT(SUMPRODUCT($AH$2:$AH642, (AQ$2:AQ642-BK642)^2)/(SUM($AH$2:$AH642)-1)),0)</f>
        <v>0</v>
      </c>
      <c r="CF642" s="109" cm="1">
        <f t="array" ref="CF642">IF($AG642,SQRT(SUMPRODUCT($AH$2:$AH642, (AR$2:AR642-BL642)^2)/(SUM($AH$2:$AH642)-1)),0)</f>
        <v>0</v>
      </c>
      <c r="CG642" s="109" cm="1">
        <f t="array" ref="CG642">IF($AG642,SQRT(SUMPRODUCT($AH$2:$AH642, (AS$2:AS642-BM642)^2)/(SUM($AH$2:$AH642)-1)),0)</f>
        <v>0</v>
      </c>
      <c r="CH642" s="109" cm="1">
        <f t="array" ref="CH642">IF($AG642,SQRT(SUMPRODUCT($AH$2:$AH642, (AT$2:AT642-BN642)^2)/(SUM($AH$2:$AH642)-1)),0)</f>
        <v>0</v>
      </c>
      <c r="CI642" s="109" cm="1">
        <f t="array" ref="CI642">IF($AG642,SQRT(SUMPRODUCT($AH$2:$AH642, (AU$2:AU642-BO642)^2)/(SUM($AH$2:$AH642)-1)),0)</f>
        <v>0</v>
      </c>
      <c r="CJ642" s="109" cm="1">
        <f t="array" ref="CJ642">IF($AG642,SQRT(SUMPRODUCT($AH$2:$AH642, (AV$2:AV642-BP642)^2)/(SUM($AH$2:$AH642)-1)),0)</f>
        <v>0</v>
      </c>
      <c r="CK642" s="109" cm="1">
        <f t="array" ref="CK642">IF($AG642,SQRT(SUMPRODUCT($AH$2:$AH642, (AW$2:AW642-BQ642)^2)/(SUM($AH$2:$AH642)-1)),0)</f>
        <v>0</v>
      </c>
      <c r="CL642" s="109" cm="1">
        <f t="array" ref="CL642">IF($AG642,SQRT(SUMPRODUCT($AH$2:$AH642, (AX$2:AX642-BR642)^2)/(SUM($AH$2:$AH642)-1)),0)</f>
        <v>0</v>
      </c>
      <c r="CM642" s="109" cm="1">
        <f t="array" ref="CM642">IF($AG642,SQRT(SUMPRODUCT($AH$2:$AH642, (AY$2:AY642-BS642)^2)/(SUM($AH$2:$AH642)-1)),0)</f>
        <v>0</v>
      </c>
      <c r="CN642" s="109" cm="1">
        <f t="array" ref="CN642">IF($AG642,SQRT(SUMPRODUCT($AH$2:$AH642, (AZ$2:AZ642-BT642)^2)/(SUM($AH$2:$AH642)-1)),0)</f>
        <v>0</v>
      </c>
      <c r="CO642" s="109" cm="1">
        <f t="array" ref="CO642">IF($AG642,SQRT(SUMPRODUCT($AH$2:$AH642, (BA$2:BA642-BU642)^2)/(SUM($AH$2:$AH642)-1)),0)</f>
        <v>0</v>
      </c>
    </row>
    <row r="643" spans="34:93" x14ac:dyDescent="0.25">
      <c r="AH643" s="99" t="str">
        <f t="shared" si="158"/>
        <v/>
      </c>
      <c r="AI643" s="11">
        <f t="shared" ca="1" si="161"/>
        <v>0</v>
      </c>
      <c r="AJ643" s="11">
        <f t="shared" ca="1" si="161"/>
        <v>0</v>
      </c>
      <c r="AK643" s="11">
        <f t="shared" ca="1" si="161"/>
        <v>0</v>
      </c>
      <c r="AL643" s="11">
        <f t="shared" ca="1" si="161"/>
        <v>0</v>
      </c>
      <c r="AM643" s="11">
        <f t="shared" ca="1" si="161"/>
        <v>0</v>
      </c>
      <c r="AN643" s="11">
        <f t="shared" ca="1" si="161"/>
        <v>0</v>
      </c>
      <c r="AO643" s="11">
        <f t="shared" ca="1" si="161"/>
        <v>0</v>
      </c>
      <c r="AP643" s="11">
        <f t="shared" ca="1" si="161"/>
        <v>0</v>
      </c>
      <c r="AQ643" s="11">
        <f t="shared" ca="1" si="161"/>
        <v>0</v>
      </c>
      <c r="AR643" s="11">
        <f t="shared" ca="1" si="161"/>
        <v>0</v>
      </c>
      <c r="AS643" s="11">
        <f t="shared" ca="1" si="162"/>
        <v>0</v>
      </c>
      <c r="AT643" s="11">
        <f t="shared" ca="1" si="162"/>
        <v>0</v>
      </c>
      <c r="AU643" s="11">
        <f t="shared" ca="1" si="162"/>
        <v>0</v>
      </c>
      <c r="AV643" s="11">
        <f t="shared" ca="1" si="162"/>
        <v>0</v>
      </c>
      <c r="AW643" s="11">
        <f t="shared" ca="1" si="162"/>
        <v>0</v>
      </c>
      <c r="AX643" s="11">
        <f t="shared" ca="1" si="162"/>
        <v>0</v>
      </c>
      <c r="AY643" s="11">
        <f t="shared" ca="1" si="162"/>
        <v>0</v>
      </c>
      <c r="AZ643" s="11">
        <f t="shared" ca="1" si="162"/>
        <v>0</v>
      </c>
      <c r="BA643" s="11">
        <f t="shared" ca="1" si="162"/>
        <v>0</v>
      </c>
      <c r="BB643" s="11"/>
      <c r="BC643" s="11">
        <f>IF($AG643,SUMPRODUCT(AI$2:AI643,$AH$2:$AH643)/SUM($AH$2:$AH643),0)</f>
        <v>0</v>
      </c>
      <c r="BD643" s="11">
        <f>IF($AG643,SUMPRODUCT(AJ$2:AJ643,$AH$2:$AH643)/SUM($AH$2:$AH643),0)</f>
        <v>0</v>
      </c>
      <c r="BE643" s="11">
        <f>IF($AG643,SUMPRODUCT(AK$2:AK643,$AH$2:$AH643)/SUM($AH$2:$AH643),0)</f>
        <v>0</v>
      </c>
      <c r="BF643" s="11">
        <f>IF($AG643,SUMPRODUCT(AL$2:AL643,$AH$2:$AH643)/SUM($AH$2:$AH643),0)</f>
        <v>0</v>
      </c>
      <c r="BG643" s="11">
        <f>IF($AG643,SUMPRODUCT(AM$2:AM643,$AH$2:$AH643)/SUM($AH$2:$AH643),0)</f>
        <v>0</v>
      </c>
      <c r="BH643" s="11">
        <f>IF($AG643,SUMPRODUCT(AN$2:AN643,$AH$2:$AH643)/SUM($AH$2:$AH643),0)</f>
        <v>0</v>
      </c>
      <c r="BI643" s="11">
        <f>IF($AG643,SUMPRODUCT(AO$2:AO643,$AH$2:$AH643)/SUM($AH$2:$AH643),0)</f>
        <v>0</v>
      </c>
      <c r="BJ643" s="11">
        <f>IF($AG643,SUMPRODUCT(AP$2:AP643,$AH$2:$AH643)/SUM($AH$2:$AH643),0)</f>
        <v>0</v>
      </c>
      <c r="BK643" s="11">
        <f>IF($AG643,SUMPRODUCT(AQ$2:AQ643,$AH$2:$AH643)/SUM($AH$2:$AH643),0)</f>
        <v>0</v>
      </c>
      <c r="BL643" s="11">
        <f>IF($AG643,SUMPRODUCT(AR$2:AR643,$AH$2:$AH643)/SUM($AH$2:$AH643),0)</f>
        <v>0</v>
      </c>
      <c r="BM643" s="11">
        <f>IF($AG643,SUMPRODUCT(AS$2:AS643,$AH$2:$AH643)/SUM($AH$2:$AH643),0)</f>
        <v>0</v>
      </c>
      <c r="BN643" s="11">
        <f>IF($AG643,SUMPRODUCT(AT$2:AT643,$AH$2:$AH643)/SUM($AH$2:$AH643),0)</f>
        <v>0</v>
      </c>
      <c r="BO643" s="11">
        <f>IF($AG643,SUMPRODUCT(AU$2:AU643,$AH$2:$AH643)/SUM($AH$2:$AH643),0)</f>
        <v>0</v>
      </c>
      <c r="BP643" s="11">
        <f>IF($AG643,SUMPRODUCT(AV$2:AV643,$AH$2:$AH643)/SUM($AH$2:$AH643),0)</f>
        <v>0</v>
      </c>
      <c r="BQ643" s="11">
        <f>IF($AG643,SUMPRODUCT(AW$2:AW643,$AH$2:$AH643)/SUM($AH$2:$AH643),0)</f>
        <v>0</v>
      </c>
      <c r="BR643" s="11">
        <f>IF($AG643,SUMPRODUCT(AX$2:AX643,$AH$2:$AH643)/SUM($AH$2:$AH643),0)</f>
        <v>0</v>
      </c>
      <c r="BS643" s="11">
        <f>IF($AG643,SUMPRODUCT(AY$2:AY643,$AH$2:$AH643)/SUM($AH$2:$AH643),0)</f>
        <v>0</v>
      </c>
      <c r="BT643" s="11">
        <f>IF($AG643,SUMPRODUCT(AZ$2:AZ643,$AH$2:$AH643)/SUM($AH$2:$AH643),0)</f>
        <v>0</v>
      </c>
      <c r="BU643" s="11">
        <f>IF($AG643,SUMPRODUCT(BA$2:BA643,$AH$2:$AH643)/SUM($AH$2:$AH643),0)</f>
        <v>0</v>
      </c>
      <c r="BV643" s="11"/>
      <c r="BW643" s="109" cm="1">
        <f t="array" ref="BW643">IF($AG643,SQRT(SUMPRODUCT($AH$2:$AH643, (AI$2:AI643-BC643)^2)/(SUM($AH$2:$AH643)-1)),0)</f>
        <v>0</v>
      </c>
      <c r="BX643" s="109" cm="1">
        <f t="array" ref="BX643">IF($AG643,SQRT(SUMPRODUCT($AH$2:$AH643, (AJ$2:AJ643-BD643)^2)/(SUM($AH$2:$AH643)-1)),0)</f>
        <v>0</v>
      </c>
      <c r="BY643" s="109" cm="1">
        <f t="array" ref="BY643">IF($AG643,SQRT(SUMPRODUCT($AH$2:$AH643, (AK$2:AK643-BE643)^2)/(SUM($AH$2:$AH643)-1)),0)</f>
        <v>0</v>
      </c>
      <c r="BZ643" s="109" cm="1">
        <f t="array" ref="BZ643">IF($AG643,SQRT(SUMPRODUCT($AH$2:$AH643, (AL$2:AL643-BF643)^2)/(SUM($AH$2:$AH643)-1)),0)</f>
        <v>0</v>
      </c>
      <c r="CA643" s="109" cm="1">
        <f t="array" ref="CA643">IF($AG643,SQRT(SUMPRODUCT($AH$2:$AH643, (AM$2:AM643-BG643)^2)/(SUM($AH$2:$AH643)-1)),0)</f>
        <v>0</v>
      </c>
      <c r="CB643" s="109" cm="1">
        <f t="array" ref="CB643">IF($AG643,SQRT(SUMPRODUCT($AH$2:$AH643, (AN$2:AN643-BH643)^2)/(SUM($AH$2:$AH643)-1)),0)</f>
        <v>0</v>
      </c>
      <c r="CC643" s="109" cm="1">
        <f t="array" ref="CC643">IF($AG643,SQRT(SUMPRODUCT($AH$2:$AH643, (AO$2:AO643-BI643)^2)/(SUM($AH$2:$AH643)-1)),0)</f>
        <v>0</v>
      </c>
      <c r="CD643" s="109" cm="1">
        <f t="array" ref="CD643">IF($AG643,SQRT(SUMPRODUCT($AH$2:$AH643, (AP$2:AP643-BJ643)^2)/(SUM($AH$2:$AH643)-1)),0)</f>
        <v>0</v>
      </c>
      <c r="CE643" s="109" cm="1">
        <f t="array" ref="CE643">IF($AG643,SQRT(SUMPRODUCT($AH$2:$AH643, (AQ$2:AQ643-BK643)^2)/(SUM($AH$2:$AH643)-1)),0)</f>
        <v>0</v>
      </c>
      <c r="CF643" s="109" cm="1">
        <f t="array" ref="CF643">IF($AG643,SQRT(SUMPRODUCT($AH$2:$AH643, (AR$2:AR643-BL643)^2)/(SUM($AH$2:$AH643)-1)),0)</f>
        <v>0</v>
      </c>
      <c r="CG643" s="109" cm="1">
        <f t="array" ref="CG643">IF($AG643,SQRT(SUMPRODUCT($AH$2:$AH643, (AS$2:AS643-BM643)^2)/(SUM($AH$2:$AH643)-1)),0)</f>
        <v>0</v>
      </c>
      <c r="CH643" s="109" cm="1">
        <f t="array" ref="CH643">IF($AG643,SQRT(SUMPRODUCT($AH$2:$AH643, (AT$2:AT643-BN643)^2)/(SUM($AH$2:$AH643)-1)),0)</f>
        <v>0</v>
      </c>
      <c r="CI643" s="109" cm="1">
        <f t="array" ref="CI643">IF($AG643,SQRT(SUMPRODUCT($AH$2:$AH643, (AU$2:AU643-BO643)^2)/(SUM($AH$2:$AH643)-1)),0)</f>
        <v>0</v>
      </c>
      <c r="CJ643" s="109" cm="1">
        <f t="array" ref="CJ643">IF($AG643,SQRT(SUMPRODUCT($AH$2:$AH643, (AV$2:AV643-BP643)^2)/(SUM($AH$2:$AH643)-1)),0)</f>
        <v>0</v>
      </c>
      <c r="CK643" s="109" cm="1">
        <f t="array" ref="CK643">IF($AG643,SQRT(SUMPRODUCT($AH$2:$AH643, (AW$2:AW643-BQ643)^2)/(SUM($AH$2:$AH643)-1)),0)</f>
        <v>0</v>
      </c>
      <c r="CL643" s="109" cm="1">
        <f t="array" ref="CL643">IF($AG643,SQRT(SUMPRODUCT($AH$2:$AH643, (AX$2:AX643-BR643)^2)/(SUM($AH$2:$AH643)-1)),0)</f>
        <v>0</v>
      </c>
      <c r="CM643" s="109" cm="1">
        <f t="array" ref="CM643">IF($AG643,SQRT(SUMPRODUCT($AH$2:$AH643, (AY$2:AY643-BS643)^2)/(SUM($AH$2:$AH643)-1)),0)</f>
        <v>0</v>
      </c>
      <c r="CN643" s="109" cm="1">
        <f t="array" ref="CN643">IF($AG643,SQRT(SUMPRODUCT($AH$2:$AH643, (AZ$2:AZ643-BT643)^2)/(SUM($AH$2:$AH643)-1)),0)</f>
        <v>0</v>
      </c>
      <c r="CO643" s="109" cm="1">
        <f t="array" ref="CO643">IF($AG643,SQRT(SUMPRODUCT($AH$2:$AH643, (BA$2:BA643-BU643)^2)/(SUM($AH$2:$AH643)-1)),0)</f>
        <v>0</v>
      </c>
    </row>
    <row r="644" spans="34:93" x14ac:dyDescent="0.25">
      <c r="AH644" s="99" t="str">
        <f t="shared" si="158"/>
        <v/>
      </c>
      <c r="AI644" s="11">
        <f t="shared" ca="1" si="161"/>
        <v>0</v>
      </c>
      <c r="AJ644" s="11">
        <f t="shared" ca="1" si="161"/>
        <v>0</v>
      </c>
      <c r="AK644" s="11">
        <f t="shared" ca="1" si="161"/>
        <v>0</v>
      </c>
      <c r="AL644" s="11">
        <f t="shared" ca="1" si="161"/>
        <v>0</v>
      </c>
      <c r="AM644" s="11">
        <f t="shared" ca="1" si="161"/>
        <v>0</v>
      </c>
      <c r="AN644" s="11">
        <f t="shared" ca="1" si="161"/>
        <v>0</v>
      </c>
      <c r="AO644" s="11">
        <f t="shared" ca="1" si="161"/>
        <v>0</v>
      </c>
      <c r="AP644" s="11">
        <f t="shared" ca="1" si="161"/>
        <v>0</v>
      </c>
      <c r="AQ644" s="11">
        <f t="shared" ca="1" si="161"/>
        <v>0</v>
      </c>
      <c r="AR644" s="11">
        <f t="shared" ca="1" si="161"/>
        <v>0</v>
      </c>
      <c r="AS644" s="11">
        <f t="shared" ca="1" si="162"/>
        <v>0</v>
      </c>
      <c r="AT644" s="11">
        <f t="shared" ca="1" si="162"/>
        <v>0</v>
      </c>
      <c r="AU644" s="11">
        <f t="shared" ca="1" si="162"/>
        <v>0</v>
      </c>
      <c r="AV644" s="11">
        <f t="shared" ca="1" si="162"/>
        <v>0</v>
      </c>
      <c r="AW644" s="11">
        <f t="shared" ca="1" si="162"/>
        <v>0</v>
      </c>
      <c r="AX644" s="11">
        <f t="shared" ca="1" si="162"/>
        <v>0</v>
      </c>
      <c r="AY644" s="11">
        <f t="shared" ca="1" si="162"/>
        <v>0</v>
      </c>
      <c r="AZ644" s="11">
        <f t="shared" ca="1" si="162"/>
        <v>0</v>
      </c>
      <c r="BA644" s="11">
        <f t="shared" ca="1" si="162"/>
        <v>0</v>
      </c>
      <c r="BB644" s="11"/>
      <c r="BC644" s="11">
        <f>IF($AG644,SUMPRODUCT(AI$2:AI644,$AH$2:$AH644)/SUM($AH$2:$AH644),0)</f>
        <v>0</v>
      </c>
      <c r="BD644" s="11">
        <f>IF($AG644,SUMPRODUCT(AJ$2:AJ644,$AH$2:$AH644)/SUM($AH$2:$AH644),0)</f>
        <v>0</v>
      </c>
      <c r="BE644" s="11">
        <f>IF($AG644,SUMPRODUCT(AK$2:AK644,$AH$2:$AH644)/SUM($AH$2:$AH644),0)</f>
        <v>0</v>
      </c>
      <c r="BF644" s="11">
        <f>IF($AG644,SUMPRODUCT(AL$2:AL644,$AH$2:$AH644)/SUM($AH$2:$AH644),0)</f>
        <v>0</v>
      </c>
      <c r="BG644" s="11">
        <f>IF($AG644,SUMPRODUCT(AM$2:AM644,$AH$2:$AH644)/SUM($AH$2:$AH644),0)</f>
        <v>0</v>
      </c>
      <c r="BH644" s="11">
        <f>IF($AG644,SUMPRODUCT(AN$2:AN644,$AH$2:$AH644)/SUM($AH$2:$AH644),0)</f>
        <v>0</v>
      </c>
      <c r="BI644" s="11">
        <f>IF($AG644,SUMPRODUCT(AO$2:AO644,$AH$2:$AH644)/SUM($AH$2:$AH644),0)</f>
        <v>0</v>
      </c>
      <c r="BJ644" s="11">
        <f>IF($AG644,SUMPRODUCT(AP$2:AP644,$AH$2:$AH644)/SUM($AH$2:$AH644),0)</f>
        <v>0</v>
      </c>
      <c r="BK644" s="11">
        <f>IF($AG644,SUMPRODUCT(AQ$2:AQ644,$AH$2:$AH644)/SUM($AH$2:$AH644),0)</f>
        <v>0</v>
      </c>
      <c r="BL644" s="11">
        <f>IF($AG644,SUMPRODUCT(AR$2:AR644,$AH$2:$AH644)/SUM($AH$2:$AH644),0)</f>
        <v>0</v>
      </c>
      <c r="BM644" s="11">
        <f>IF($AG644,SUMPRODUCT(AS$2:AS644,$AH$2:$AH644)/SUM($AH$2:$AH644),0)</f>
        <v>0</v>
      </c>
      <c r="BN644" s="11">
        <f>IF($AG644,SUMPRODUCT(AT$2:AT644,$AH$2:$AH644)/SUM($AH$2:$AH644),0)</f>
        <v>0</v>
      </c>
      <c r="BO644" s="11">
        <f>IF($AG644,SUMPRODUCT(AU$2:AU644,$AH$2:$AH644)/SUM($AH$2:$AH644),0)</f>
        <v>0</v>
      </c>
      <c r="BP644" s="11">
        <f>IF($AG644,SUMPRODUCT(AV$2:AV644,$AH$2:$AH644)/SUM($AH$2:$AH644),0)</f>
        <v>0</v>
      </c>
      <c r="BQ644" s="11">
        <f>IF($AG644,SUMPRODUCT(AW$2:AW644,$AH$2:$AH644)/SUM($AH$2:$AH644),0)</f>
        <v>0</v>
      </c>
      <c r="BR644" s="11">
        <f>IF($AG644,SUMPRODUCT(AX$2:AX644,$AH$2:$AH644)/SUM($AH$2:$AH644),0)</f>
        <v>0</v>
      </c>
      <c r="BS644" s="11">
        <f>IF($AG644,SUMPRODUCT(AY$2:AY644,$AH$2:$AH644)/SUM($AH$2:$AH644),0)</f>
        <v>0</v>
      </c>
      <c r="BT644" s="11">
        <f>IF($AG644,SUMPRODUCT(AZ$2:AZ644,$AH$2:$AH644)/SUM($AH$2:$AH644),0)</f>
        <v>0</v>
      </c>
      <c r="BU644" s="11">
        <f>IF($AG644,SUMPRODUCT(BA$2:BA644,$AH$2:$AH644)/SUM($AH$2:$AH644),0)</f>
        <v>0</v>
      </c>
      <c r="BV644" s="11"/>
      <c r="BW644" s="109" cm="1">
        <f t="array" ref="BW644">IF($AG644,SQRT(SUMPRODUCT($AH$2:$AH644, (AI$2:AI644-BC644)^2)/(SUM($AH$2:$AH644)-1)),0)</f>
        <v>0</v>
      </c>
      <c r="BX644" s="109" cm="1">
        <f t="array" ref="BX644">IF($AG644,SQRT(SUMPRODUCT($AH$2:$AH644, (AJ$2:AJ644-BD644)^2)/(SUM($AH$2:$AH644)-1)),0)</f>
        <v>0</v>
      </c>
      <c r="BY644" s="109" cm="1">
        <f t="array" ref="BY644">IF($AG644,SQRT(SUMPRODUCT($AH$2:$AH644, (AK$2:AK644-BE644)^2)/(SUM($AH$2:$AH644)-1)),0)</f>
        <v>0</v>
      </c>
      <c r="BZ644" s="109" cm="1">
        <f t="array" ref="BZ644">IF($AG644,SQRT(SUMPRODUCT($AH$2:$AH644, (AL$2:AL644-BF644)^2)/(SUM($AH$2:$AH644)-1)),0)</f>
        <v>0</v>
      </c>
      <c r="CA644" s="109" cm="1">
        <f t="array" ref="CA644">IF($AG644,SQRT(SUMPRODUCT($AH$2:$AH644, (AM$2:AM644-BG644)^2)/(SUM($AH$2:$AH644)-1)),0)</f>
        <v>0</v>
      </c>
      <c r="CB644" s="109" cm="1">
        <f t="array" ref="CB644">IF($AG644,SQRT(SUMPRODUCT($AH$2:$AH644, (AN$2:AN644-BH644)^2)/(SUM($AH$2:$AH644)-1)),0)</f>
        <v>0</v>
      </c>
      <c r="CC644" s="109" cm="1">
        <f t="array" ref="CC644">IF($AG644,SQRT(SUMPRODUCT($AH$2:$AH644, (AO$2:AO644-BI644)^2)/(SUM($AH$2:$AH644)-1)),0)</f>
        <v>0</v>
      </c>
      <c r="CD644" s="109" cm="1">
        <f t="array" ref="CD644">IF($AG644,SQRT(SUMPRODUCT($AH$2:$AH644, (AP$2:AP644-BJ644)^2)/(SUM($AH$2:$AH644)-1)),0)</f>
        <v>0</v>
      </c>
      <c r="CE644" s="109" cm="1">
        <f t="array" ref="CE644">IF($AG644,SQRT(SUMPRODUCT($AH$2:$AH644, (AQ$2:AQ644-BK644)^2)/(SUM($AH$2:$AH644)-1)),0)</f>
        <v>0</v>
      </c>
      <c r="CF644" s="109" cm="1">
        <f t="array" ref="CF644">IF($AG644,SQRT(SUMPRODUCT($AH$2:$AH644, (AR$2:AR644-BL644)^2)/(SUM($AH$2:$AH644)-1)),0)</f>
        <v>0</v>
      </c>
      <c r="CG644" s="109" cm="1">
        <f t="array" ref="CG644">IF($AG644,SQRT(SUMPRODUCT($AH$2:$AH644, (AS$2:AS644-BM644)^2)/(SUM($AH$2:$AH644)-1)),0)</f>
        <v>0</v>
      </c>
      <c r="CH644" s="109" cm="1">
        <f t="array" ref="CH644">IF($AG644,SQRT(SUMPRODUCT($AH$2:$AH644, (AT$2:AT644-BN644)^2)/(SUM($AH$2:$AH644)-1)),0)</f>
        <v>0</v>
      </c>
      <c r="CI644" s="109" cm="1">
        <f t="array" ref="CI644">IF($AG644,SQRT(SUMPRODUCT($AH$2:$AH644, (AU$2:AU644-BO644)^2)/(SUM($AH$2:$AH644)-1)),0)</f>
        <v>0</v>
      </c>
      <c r="CJ644" s="109" cm="1">
        <f t="array" ref="CJ644">IF($AG644,SQRT(SUMPRODUCT($AH$2:$AH644, (AV$2:AV644-BP644)^2)/(SUM($AH$2:$AH644)-1)),0)</f>
        <v>0</v>
      </c>
      <c r="CK644" s="109" cm="1">
        <f t="array" ref="CK644">IF($AG644,SQRT(SUMPRODUCT($AH$2:$AH644, (AW$2:AW644-BQ644)^2)/(SUM($AH$2:$AH644)-1)),0)</f>
        <v>0</v>
      </c>
      <c r="CL644" s="109" cm="1">
        <f t="array" ref="CL644">IF($AG644,SQRT(SUMPRODUCT($AH$2:$AH644, (AX$2:AX644-BR644)^2)/(SUM($AH$2:$AH644)-1)),0)</f>
        <v>0</v>
      </c>
      <c r="CM644" s="109" cm="1">
        <f t="array" ref="CM644">IF($AG644,SQRT(SUMPRODUCT($AH$2:$AH644, (AY$2:AY644-BS644)^2)/(SUM($AH$2:$AH644)-1)),0)</f>
        <v>0</v>
      </c>
      <c r="CN644" s="109" cm="1">
        <f t="array" ref="CN644">IF($AG644,SQRT(SUMPRODUCT($AH$2:$AH644, (AZ$2:AZ644-BT644)^2)/(SUM($AH$2:$AH644)-1)),0)</f>
        <v>0</v>
      </c>
      <c r="CO644" s="109" cm="1">
        <f t="array" ref="CO644">IF($AG644,SQRT(SUMPRODUCT($AH$2:$AH644, (BA$2:BA644-BU644)^2)/(SUM($AH$2:$AH644)-1)),0)</f>
        <v>0</v>
      </c>
    </row>
    <row r="645" spans="34:93" x14ac:dyDescent="0.25">
      <c r="AH645" s="99" t="str">
        <f t="shared" si="158"/>
        <v/>
      </c>
      <c r="AI645" s="11">
        <f t="shared" ca="1" si="161"/>
        <v>0</v>
      </c>
      <c r="AJ645" s="11">
        <f t="shared" ca="1" si="161"/>
        <v>0</v>
      </c>
      <c r="AK645" s="11">
        <f t="shared" ca="1" si="161"/>
        <v>0</v>
      </c>
      <c r="AL645" s="11">
        <f t="shared" ca="1" si="161"/>
        <v>0</v>
      </c>
      <c r="AM645" s="11">
        <f t="shared" ca="1" si="161"/>
        <v>0</v>
      </c>
      <c r="AN645" s="11">
        <f t="shared" ca="1" si="161"/>
        <v>0</v>
      </c>
      <c r="AO645" s="11">
        <f t="shared" ca="1" si="161"/>
        <v>0</v>
      </c>
      <c r="AP645" s="11">
        <f t="shared" ca="1" si="161"/>
        <v>0</v>
      </c>
      <c r="AQ645" s="11">
        <f t="shared" ca="1" si="161"/>
        <v>0</v>
      </c>
      <c r="AR645" s="11">
        <f t="shared" ca="1" si="161"/>
        <v>0</v>
      </c>
      <c r="AS645" s="11">
        <f t="shared" ca="1" si="162"/>
        <v>0</v>
      </c>
      <c r="AT645" s="11">
        <f t="shared" ca="1" si="162"/>
        <v>0</v>
      </c>
      <c r="AU645" s="11">
        <f t="shared" ca="1" si="162"/>
        <v>0</v>
      </c>
      <c r="AV645" s="11">
        <f t="shared" ca="1" si="162"/>
        <v>0</v>
      </c>
      <c r="AW645" s="11">
        <f t="shared" ca="1" si="162"/>
        <v>0</v>
      </c>
      <c r="AX645" s="11">
        <f t="shared" ca="1" si="162"/>
        <v>0</v>
      </c>
      <c r="AY645" s="11">
        <f t="shared" ca="1" si="162"/>
        <v>0</v>
      </c>
      <c r="AZ645" s="11">
        <f t="shared" ca="1" si="162"/>
        <v>0</v>
      </c>
      <c r="BA645" s="11">
        <f t="shared" ca="1" si="162"/>
        <v>0</v>
      </c>
      <c r="BB645" s="11"/>
      <c r="BC645" s="11">
        <f>IF($AG645,SUMPRODUCT(AI$2:AI645,$AH$2:$AH645)/SUM($AH$2:$AH645),0)</f>
        <v>0</v>
      </c>
      <c r="BD645" s="11">
        <f>IF($AG645,SUMPRODUCT(AJ$2:AJ645,$AH$2:$AH645)/SUM($AH$2:$AH645),0)</f>
        <v>0</v>
      </c>
      <c r="BE645" s="11">
        <f>IF($AG645,SUMPRODUCT(AK$2:AK645,$AH$2:$AH645)/SUM($AH$2:$AH645),0)</f>
        <v>0</v>
      </c>
      <c r="BF645" s="11">
        <f>IF($AG645,SUMPRODUCT(AL$2:AL645,$AH$2:$AH645)/SUM($AH$2:$AH645),0)</f>
        <v>0</v>
      </c>
      <c r="BG645" s="11">
        <f>IF($AG645,SUMPRODUCT(AM$2:AM645,$AH$2:$AH645)/SUM($AH$2:$AH645),0)</f>
        <v>0</v>
      </c>
      <c r="BH645" s="11">
        <f>IF($AG645,SUMPRODUCT(AN$2:AN645,$AH$2:$AH645)/SUM($AH$2:$AH645),0)</f>
        <v>0</v>
      </c>
      <c r="BI645" s="11">
        <f>IF($AG645,SUMPRODUCT(AO$2:AO645,$AH$2:$AH645)/SUM($AH$2:$AH645),0)</f>
        <v>0</v>
      </c>
      <c r="BJ645" s="11">
        <f>IF($AG645,SUMPRODUCT(AP$2:AP645,$AH$2:$AH645)/SUM($AH$2:$AH645),0)</f>
        <v>0</v>
      </c>
      <c r="BK645" s="11">
        <f>IF($AG645,SUMPRODUCT(AQ$2:AQ645,$AH$2:$AH645)/SUM($AH$2:$AH645),0)</f>
        <v>0</v>
      </c>
      <c r="BL645" s="11">
        <f>IF($AG645,SUMPRODUCT(AR$2:AR645,$AH$2:$AH645)/SUM($AH$2:$AH645),0)</f>
        <v>0</v>
      </c>
      <c r="BM645" s="11">
        <f>IF($AG645,SUMPRODUCT(AS$2:AS645,$AH$2:$AH645)/SUM($AH$2:$AH645),0)</f>
        <v>0</v>
      </c>
      <c r="BN645" s="11">
        <f>IF($AG645,SUMPRODUCT(AT$2:AT645,$AH$2:$AH645)/SUM($AH$2:$AH645),0)</f>
        <v>0</v>
      </c>
      <c r="BO645" s="11">
        <f>IF($AG645,SUMPRODUCT(AU$2:AU645,$AH$2:$AH645)/SUM($AH$2:$AH645),0)</f>
        <v>0</v>
      </c>
      <c r="BP645" s="11">
        <f>IF($AG645,SUMPRODUCT(AV$2:AV645,$AH$2:$AH645)/SUM($AH$2:$AH645),0)</f>
        <v>0</v>
      </c>
      <c r="BQ645" s="11">
        <f>IF($AG645,SUMPRODUCT(AW$2:AW645,$AH$2:$AH645)/SUM($AH$2:$AH645),0)</f>
        <v>0</v>
      </c>
      <c r="BR645" s="11">
        <f>IF($AG645,SUMPRODUCT(AX$2:AX645,$AH$2:$AH645)/SUM($AH$2:$AH645),0)</f>
        <v>0</v>
      </c>
      <c r="BS645" s="11">
        <f>IF($AG645,SUMPRODUCT(AY$2:AY645,$AH$2:$AH645)/SUM($AH$2:$AH645),0)</f>
        <v>0</v>
      </c>
      <c r="BT645" s="11">
        <f>IF($AG645,SUMPRODUCT(AZ$2:AZ645,$AH$2:$AH645)/SUM($AH$2:$AH645),0)</f>
        <v>0</v>
      </c>
      <c r="BU645" s="11">
        <f>IF($AG645,SUMPRODUCT(BA$2:BA645,$AH$2:$AH645)/SUM($AH$2:$AH645),0)</f>
        <v>0</v>
      </c>
      <c r="BV645" s="11"/>
      <c r="BW645" s="109" cm="1">
        <f t="array" ref="BW645">IF($AG645,SQRT(SUMPRODUCT($AH$2:$AH645, (AI$2:AI645-BC645)^2)/(SUM($AH$2:$AH645)-1)),0)</f>
        <v>0</v>
      </c>
      <c r="BX645" s="109" cm="1">
        <f t="array" ref="BX645">IF($AG645,SQRT(SUMPRODUCT($AH$2:$AH645, (AJ$2:AJ645-BD645)^2)/(SUM($AH$2:$AH645)-1)),0)</f>
        <v>0</v>
      </c>
      <c r="BY645" s="109" cm="1">
        <f t="array" ref="BY645">IF($AG645,SQRT(SUMPRODUCT($AH$2:$AH645, (AK$2:AK645-BE645)^2)/(SUM($AH$2:$AH645)-1)),0)</f>
        <v>0</v>
      </c>
      <c r="BZ645" s="109" cm="1">
        <f t="array" ref="BZ645">IF($AG645,SQRT(SUMPRODUCT($AH$2:$AH645, (AL$2:AL645-BF645)^2)/(SUM($AH$2:$AH645)-1)),0)</f>
        <v>0</v>
      </c>
      <c r="CA645" s="109" cm="1">
        <f t="array" ref="CA645">IF($AG645,SQRT(SUMPRODUCT($AH$2:$AH645, (AM$2:AM645-BG645)^2)/(SUM($AH$2:$AH645)-1)),0)</f>
        <v>0</v>
      </c>
      <c r="CB645" s="109" cm="1">
        <f t="array" ref="CB645">IF($AG645,SQRT(SUMPRODUCT($AH$2:$AH645, (AN$2:AN645-BH645)^2)/(SUM($AH$2:$AH645)-1)),0)</f>
        <v>0</v>
      </c>
      <c r="CC645" s="109" cm="1">
        <f t="array" ref="CC645">IF($AG645,SQRT(SUMPRODUCT($AH$2:$AH645, (AO$2:AO645-BI645)^2)/(SUM($AH$2:$AH645)-1)),0)</f>
        <v>0</v>
      </c>
      <c r="CD645" s="109" cm="1">
        <f t="array" ref="CD645">IF($AG645,SQRT(SUMPRODUCT($AH$2:$AH645, (AP$2:AP645-BJ645)^2)/(SUM($AH$2:$AH645)-1)),0)</f>
        <v>0</v>
      </c>
      <c r="CE645" s="109" cm="1">
        <f t="array" ref="CE645">IF($AG645,SQRT(SUMPRODUCT($AH$2:$AH645, (AQ$2:AQ645-BK645)^2)/(SUM($AH$2:$AH645)-1)),0)</f>
        <v>0</v>
      </c>
      <c r="CF645" s="109" cm="1">
        <f t="array" ref="CF645">IF($AG645,SQRT(SUMPRODUCT($AH$2:$AH645, (AR$2:AR645-BL645)^2)/(SUM($AH$2:$AH645)-1)),0)</f>
        <v>0</v>
      </c>
      <c r="CG645" s="109" cm="1">
        <f t="array" ref="CG645">IF($AG645,SQRT(SUMPRODUCT($AH$2:$AH645, (AS$2:AS645-BM645)^2)/(SUM($AH$2:$AH645)-1)),0)</f>
        <v>0</v>
      </c>
      <c r="CH645" s="109" cm="1">
        <f t="array" ref="CH645">IF($AG645,SQRT(SUMPRODUCT($AH$2:$AH645, (AT$2:AT645-BN645)^2)/(SUM($AH$2:$AH645)-1)),0)</f>
        <v>0</v>
      </c>
      <c r="CI645" s="109" cm="1">
        <f t="array" ref="CI645">IF($AG645,SQRT(SUMPRODUCT($AH$2:$AH645, (AU$2:AU645-BO645)^2)/(SUM($AH$2:$AH645)-1)),0)</f>
        <v>0</v>
      </c>
      <c r="CJ645" s="109" cm="1">
        <f t="array" ref="CJ645">IF($AG645,SQRT(SUMPRODUCT($AH$2:$AH645, (AV$2:AV645-BP645)^2)/(SUM($AH$2:$AH645)-1)),0)</f>
        <v>0</v>
      </c>
      <c r="CK645" s="109" cm="1">
        <f t="array" ref="CK645">IF($AG645,SQRT(SUMPRODUCT($AH$2:$AH645, (AW$2:AW645-BQ645)^2)/(SUM($AH$2:$AH645)-1)),0)</f>
        <v>0</v>
      </c>
      <c r="CL645" s="109" cm="1">
        <f t="array" ref="CL645">IF($AG645,SQRT(SUMPRODUCT($AH$2:$AH645, (AX$2:AX645-BR645)^2)/(SUM($AH$2:$AH645)-1)),0)</f>
        <v>0</v>
      </c>
      <c r="CM645" s="109" cm="1">
        <f t="array" ref="CM645">IF($AG645,SQRT(SUMPRODUCT($AH$2:$AH645, (AY$2:AY645-BS645)^2)/(SUM($AH$2:$AH645)-1)),0)</f>
        <v>0</v>
      </c>
      <c r="CN645" s="109" cm="1">
        <f t="array" ref="CN645">IF($AG645,SQRT(SUMPRODUCT($AH$2:$AH645, (AZ$2:AZ645-BT645)^2)/(SUM($AH$2:$AH645)-1)),0)</f>
        <v>0</v>
      </c>
      <c r="CO645" s="109" cm="1">
        <f t="array" ref="CO645">IF($AG645,SQRT(SUMPRODUCT($AH$2:$AH645, (BA$2:BA645-BU645)^2)/(SUM($AH$2:$AH645)-1)),0)</f>
        <v>0</v>
      </c>
    </row>
    <row r="646" spans="34:93" x14ac:dyDescent="0.25">
      <c r="AH646" s="99" t="str">
        <f t="shared" si="158"/>
        <v/>
      </c>
      <c r="AI646" s="11">
        <f t="shared" ca="1" si="161"/>
        <v>0</v>
      </c>
      <c r="AJ646" s="11">
        <f t="shared" ca="1" si="161"/>
        <v>0</v>
      </c>
      <c r="AK646" s="11">
        <f t="shared" ca="1" si="161"/>
        <v>0</v>
      </c>
      <c r="AL646" s="11">
        <f t="shared" ca="1" si="161"/>
        <v>0</v>
      </c>
      <c r="AM646" s="11">
        <f t="shared" ca="1" si="161"/>
        <v>0</v>
      </c>
      <c r="AN646" s="11">
        <f t="shared" ca="1" si="161"/>
        <v>0</v>
      </c>
      <c r="AO646" s="11">
        <f t="shared" ca="1" si="161"/>
        <v>0</v>
      </c>
      <c r="AP646" s="11">
        <f t="shared" ca="1" si="161"/>
        <v>0</v>
      </c>
      <c r="AQ646" s="11">
        <f t="shared" ca="1" si="161"/>
        <v>0</v>
      </c>
      <c r="AR646" s="11">
        <f t="shared" ca="1" si="161"/>
        <v>0</v>
      </c>
      <c r="AS646" s="11">
        <f t="shared" ca="1" si="162"/>
        <v>0</v>
      </c>
      <c r="AT646" s="11">
        <f t="shared" ca="1" si="162"/>
        <v>0</v>
      </c>
      <c r="AU646" s="11">
        <f t="shared" ca="1" si="162"/>
        <v>0</v>
      </c>
      <c r="AV646" s="11">
        <f t="shared" ca="1" si="162"/>
        <v>0</v>
      </c>
      <c r="AW646" s="11">
        <f t="shared" ca="1" si="162"/>
        <v>0</v>
      </c>
      <c r="AX646" s="11">
        <f t="shared" ca="1" si="162"/>
        <v>0</v>
      </c>
      <c r="AY646" s="11">
        <f t="shared" ca="1" si="162"/>
        <v>0</v>
      </c>
      <c r="AZ646" s="11">
        <f t="shared" ca="1" si="162"/>
        <v>0</v>
      </c>
      <c r="BA646" s="11">
        <f t="shared" ca="1" si="162"/>
        <v>0</v>
      </c>
      <c r="BB646" s="11"/>
      <c r="BC646" s="11">
        <f>IF($AG646,SUMPRODUCT(AI$2:AI646,$AH$2:$AH646)/SUM($AH$2:$AH646),0)</f>
        <v>0</v>
      </c>
      <c r="BD646" s="11">
        <f>IF($AG646,SUMPRODUCT(AJ$2:AJ646,$AH$2:$AH646)/SUM($AH$2:$AH646),0)</f>
        <v>0</v>
      </c>
      <c r="BE646" s="11">
        <f>IF($AG646,SUMPRODUCT(AK$2:AK646,$AH$2:$AH646)/SUM($AH$2:$AH646),0)</f>
        <v>0</v>
      </c>
      <c r="BF646" s="11">
        <f>IF($AG646,SUMPRODUCT(AL$2:AL646,$AH$2:$AH646)/SUM($AH$2:$AH646),0)</f>
        <v>0</v>
      </c>
      <c r="BG646" s="11">
        <f>IF($AG646,SUMPRODUCT(AM$2:AM646,$AH$2:$AH646)/SUM($AH$2:$AH646),0)</f>
        <v>0</v>
      </c>
      <c r="BH646" s="11">
        <f>IF($AG646,SUMPRODUCT(AN$2:AN646,$AH$2:$AH646)/SUM($AH$2:$AH646),0)</f>
        <v>0</v>
      </c>
      <c r="BI646" s="11">
        <f>IF($AG646,SUMPRODUCT(AO$2:AO646,$AH$2:$AH646)/SUM($AH$2:$AH646),0)</f>
        <v>0</v>
      </c>
      <c r="BJ646" s="11">
        <f>IF($AG646,SUMPRODUCT(AP$2:AP646,$AH$2:$AH646)/SUM($AH$2:$AH646),0)</f>
        <v>0</v>
      </c>
      <c r="BK646" s="11">
        <f>IF($AG646,SUMPRODUCT(AQ$2:AQ646,$AH$2:$AH646)/SUM($AH$2:$AH646),0)</f>
        <v>0</v>
      </c>
      <c r="BL646" s="11">
        <f>IF($AG646,SUMPRODUCT(AR$2:AR646,$AH$2:$AH646)/SUM($AH$2:$AH646),0)</f>
        <v>0</v>
      </c>
      <c r="BM646" s="11">
        <f>IF($AG646,SUMPRODUCT(AS$2:AS646,$AH$2:$AH646)/SUM($AH$2:$AH646),0)</f>
        <v>0</v>
      </c>
      <c r="BN646" s="11">
        <f>IF($AG646,SUMPRODUCT(AT$2:AT646,$AH$2:$AH646)/SUM($AH$2:$AH646),0)</f>
        <v>0</v>
      </c>
      <c r="BO646" s="11">
        <f>IF($AG646,SUMPRODUCT(AU$2:AU646,$AH$2:$AH646)/SUM($AH$2:$AH646),0)</f>
        <v>0</v>
      </c>
      <c r="BP646" s="11">
        <f>IF($AG646,SUMPRODUCT(AV$2:AV646,$AH$2:$AH646)/SUM($AH$2:$AH646),0)</f>
        <v>0</v>
      </c>
      <c r="BQ646" s="11">
        <f>IF($AG646,SUMPRODUCT(AW$2:AW646,$AH$2:$AH646)/SUM($AH$2:$AH646),0)</f>
        <v>0</v>
      </c>
      <c r="BR646" s="11">
        <f>IF($AG646,SUMPRODUCT(AX$2:AX646,$AH$2:$AH646)/SUM($AH$2:$AH646),0)</f>
        <v>0</v>
      </c>
      <c r="BS646" s="11">
        <f>IF($AG646,SUMPRODUCT(AY$2:AY646,$AH$2:$AH646)/SUM($AH$2:$AH646),0)</f>
        <v>0</v>
      </c>
      <c r="BT646" s="11">
        <f>IF($AG646,SUMPRODUCT(AZ$2:AZ646,$AH$2:$AH646)/SUM($AH$2:$AH646),0)</f>
        <v>0</v>
      </c>
      <c r="BU646" s="11">
        <f>IF($AG646,SUMPRODUCT(BA$2:BA646,$AH$2:$AH646)/SUM($AH$2:$AH646),0)</f>
        <v>0</v>
      </c>
      <c r="BV646" s="11"/>
      <c r="BW646" s="109" cm="1">
        <f t="array" ref="BW646">IF($AG646,SQRT(SUMPRODUCT($AH$2:$AH646, (AI$2:AI646-BC646)^2)/(SUM($AH$2:$AH646)-1)),0)</f>
        <v>0</v>
      </c>
      <c r="BX646" s="109" cm="1">
        <f t="array" ref="BX646">IF($AG646,SQRT(SUMPRODUCT($AH$2:$AH646, (AJ$2:AJ646-BD646)^2)/(SUM($AH$2:$AH646)-1)),0)</f>
        <v>0</v>
      </c>
      <c r="BY646" s="109" cm="1">
        <f t="array" ref="BY646">IF($AG646,SQRT(SUMPRODUCT($AH$2:$AH646, (AK$2:AK646-BE646)^2)/(SUM($AH$2:$AH646)-1)),0)</f>
        <v>0</v>
      </c>
      <c r="BZ646" s="109" cm="1">
        <f t="array" ref="BZ646">IF($AG646,SQRT(SUMPRODUCT($AH$2:$AH646, (AL$2:AL646-BF646)^2)/(SUM($AH$2:$AH646)-1)),0)</f>
        <v>0</v>
      </c>
      <c r="CA646" s="109" cm="1">
        <f t="array" ref="CA646">IF($AG646,SQRT(SUMPRODUCT($AH$2:$AH646, (AM$2:AM646-BG646)^2)/(SUM($AH$2:$AH646)-1)),0)</f>
        <v>0</v>
      </c>
      <c r="CB646" s="109" cm="1">
        <f t="array" ref="CB646">IF($AG646,SQRT(SUMPRODUCT($AH$2:$AH646, (AN$2:AN646-BH646)^2)/(SUM($AH$2:$AH646)-1)),0)</f>
        <v>0</v>
      </c>
      <c r="CC646" s="109" cm="1">
        <f t="array" ref="CC646">IF($AG646,SQRT(SUMPRODUCT($AH$2:$AH646, (AO$2:AO646-BI646)^2)/(SUM($AH$2:$AH646)-1)),0)</f>
        <v>0</v>
      </c>
      <c r="CD646" s="109" cm="1">
        <f t="array" ref="CD646">IF($AG646,SQRT(SUMPRODUCT($AH$2:$AH646, (AP$2:AP646-BJ646)^2)/(SUM($AH$2:$AH646)-1)),0)</f>
        <v>0</v>
      </c>
      <c r="CE646" s="109" cm="1">
        <f t="array" ref="CE646">IF($AG646,SQRT(SUMPRODUCT($AH$2:$AH646, (AQ$2:AQ646-BK646)^2)/(SUM($AH$2:$AH646)-1)),0)</f>
        <v>0</v>
      </c>
      <c r="CF646" s="109" cm="1">
        <f t="array" ref="CF646">IF($AG646,SQRT(SUMPRODUCT($AH$2:$AH646, (AR$2:AR646-BL646)^2)/(SUM($AH$2:$AH646)-1)),0)</f>
        <v>0</v>
      </c>
      <c r="CG646" s="109" cm="1">
        <f t="array" ref="CG646">IF($AG646,SQRT(SUMPRODUCT($AH$2:$AH646, (AS$2:AS646-BM646)^2)/(SUM($AH$2:$AH646)-1)),0)</f>
        <v>0</v>
      </c>
      <c r="CH646" s="109" cm="1">
        <f t="array" ref="CH646">IF($AG646,SQRT(SUMPRODUCT($AH$2:$AH646, (AT$2:AT646-BN646)^2)/(SUM($AH$2:$AH646)-1)),0)</f>
        <v>0</v>
      </c>
      <c r="CI646" s="109" cm="1">
        <f t="array" ref="CI646">IF($AG646,SQRT(SUMPRODUCT($AH$2:$AH646, (AU$2:AU646-BO646)^2)/(SUM($AH$2:$AH646)-1)),0)</f>
        <v>0</v>
      </c>
      <c r="CJ646" s="109" cm="1">
        <f t="array" ref="CJ646">IF($AG646,SQRT(SUMPRODUCT($AH$2:$AH646, (AV$2:AV646-BP646)^2)/(SUM($AH$2:$AH646)-1)),0)</f>
        <v>0</v>
      </c>
      <c r="CK646" s="109" cm="1">
        <f t="array" ref="CK646">IF($AG646,SQRT(SUMPRODUCT($AH$2:$AH646, (AW$2:AW646-BQ646)^2)/(SUM($AH$2:$AH646)-1)),0)</f>
        <v>0</v>
      </c>
      <c r="CL646" s="109" cm="1">
        <f t="array" ref="CL646">IF($AG646,SQRT(SUMPRODUCT($AH$2:$AH646, (AX$2:AX646-BR646)^2)/(SUM($AH$2:$AH646)-1)),0)</f>
        <v>0</v>
      </c>
      <c r="CM646" s="109" cm="1">
        <f t="array" ref="CM646">IF($AG646,SQRT(SUMPRODUCT($AH$2:$AH646, (AY$2:AY646-BS646)^2)/(SUM($AH$2:$AH646)-1)),0)</f>
        <v>0</v>
      </c>
      <c r="CN646" s="109" cm="1">
        <f t="array" ref="CN646">IF($AG646,SQRT(SUMPRODUCT($AH$2:$AH646, (AZ$2:AZ646-BT646)^2)/(SUM($AH$2:$AH646)-1)),0)</f>
        <v>0</v>
      </c>
      <c r="CO646" s="109" cm="1">
        <f t="array" ref="CO646">IF($AG646,SQRT(SUMPRODUCT($AH$2:$AH646, (BA$2:BA646-BU646)^2)/(SUM($AH$2:$AH646)-1)),0)</f>
        <v>0</v>
      </c>
    </row>
    <row r="647" spans="34:93" x14ac:dyDescent="0.25">
      <c r="AH647" s="99" t="str">
        <f t="shared" si="158"/>
        <v/>
      </c>
      <c r="AI647" s="11">
        <f t="shared" ca="1" si="161"/>
        <v>0</v>
      </c>
      <c r="AJ647" s="11">
        <f t="shared" ca="1" si="161"/>
        <v>0</v>
      </c>
      <c r="AK647" s="11">
        <f t="shared" ca="1" si="161"/>
        <v>0</v>
      </c>
      <c r="AL647" s="11">
        <f t="shared" ca="1" si="161"/>
        <v>0</v>
      </c>
      <c r="AM647" s="11">
        <f t="shared" ca="1" si="161"/>
        <v>0</v>
      </c>
      <c r="AN647" s="11">
        <f t="shared" ca="1" si="161"/>
        <v>0</v>
      </c>
      <c r="AO647" s="11">
        <f t="shared" ca="1" si="161"/>
        <v>0</v>
      </c>
      <c r="AP647" s="11">
        <f t="shared" ca="1" si="161"/>
        <v>0</v>
      </c>
      <c r="AQ647" s="11">
        <f t="shared" ca="1" si="161"/>
        <v>0</v>
      </c>
      <c r="AR647" s="11">
        <f t="shared" ca="1" si="161"/>
        <v>0</v>
      </c>
      <c r="AS647" s="11">
        <f t="shared" ca="1" si="162"/>
        <v>0</v>
      </c>
      <c r="AT647" s="11">
        <f t="shared" ca="1" si="162"/>
        <v>0</v>
      </c>
      <c r="AU647" s="11">
        <f t="shared" ca="1" si="162"/>
        <v>0</v>
      </c>
      <c r="AV647" s="11">
        <f t="shared" ca="1" si="162"/>
        <v>0</v>
      </c>
      <c r="AW647" s="11">
        <f t="shared" ca="1" si="162"/>
        <v>0</v>
      </c>
      <c r="AX647" s="11">
        <f t="shared" ca="1" si="162"/>
        <v>0</v>
      </c>
      <c r="AY647" s="11">
        <f t="shared" ca="1" si="162"/>
        <v>0</v>
      </c>
      <c r="AZ647" s="11">
        <f t="shared" ca="1" si="162"/>
        <v>0</v>
      </c>
      <c r="BA647" s="11">
        <f t="shared" ca="1" si="162"/>
        <v>0</v>
      </c>
      <c r="BB647" s="11"/>
      <c r="BC647" s="11">
        <f>IF($AG647,SUMPRODUCT(AI$2:AI647,$AH$2:$AH647)/SUM($AH$2:$AH647),0)</f>
        <v>0</v>
      </c>
      <c r="BD647" s="11">
        <f>IF($AG647,SUMPRODUCT(AJ$2:AJ647,$AH$2:$AH647)/SUM($AH$2:$AH647),0)</f>
        <v>0</v>
      </c>
      <c r="BE647" s="11">
        <f>IF($AG647,SUMPRODUCT(AK$2:AK647,$AH$2:$AH647)/SUM($AH$2:$AH647),0)</f>
        <v>0</v>
      </c>
      <c r="BF647" s="11">
        <f>IF($AG647,SUMPRODUCT(AL$2:AL647,$AH$2:$AH647)/SUM($AH$2:$AH647),0)</f>
        <v>0</v>
      </c>
      <c r="BG647" s="11">
        <f>IF($AG647,SUMPRODUCT(AM$2:AM647,$AH$2:$AH647)/SUM($AH$2:$AH647),0)</f>
        <v>0</v>
      </c>
      <c r="BH647" s="11">
        <f>IF($AG647,SUMPRODUCT(AN$2:AN647,$AH$2:$AH647)/SUM($AH$2:$AH647),0)</f>
        <v>0</v>
      </c>
      <c r="BI647" s="11">
        <f>IF($AG647,SUMPRODUCT(AO$2:AO647,$AH$2:$AH647)/SUM($AH$2:$AH647),0)</f>
        <v>0</v>
      </c>
      <c r="BJ647" s="11">
        <f>IF($AG647,SUMPRODUCT(AP$2:AP647,$AH$2:$AH647)/SUM($AH$2:$AH647),0)</f>
        <v>0</v>
      </c>
      <c r="BK647" s="11">
        <f>IF($AG647,SUMPRODUCT(AQ$2:AQ647,$AH$2:$AH647)/SUM($AH$2:$AH647),0)</f>
        <v>0</v>
      </c>
      <c r="BL647" s="11">
        <f>IF($AG647,SUMPRODUCT(AR$2:AR647,$AH$2:$AH647)/SUM($AH$2:$AH647),0)</f>
        <v>0</v>
      </c>
      <c r="BM647" s="11">
        <f>IF($AG647,SUMPRODUCT(AS$2:AS647,$AH$2:$AH647)/SUM($AH$2:$AH647),0)</f>
        <v>0</v>
      </c>
      <c r="BN647" s="11">
        <f>IF($AG647,SUMPRODUCT(AT$2:AT647,$AH$2:$AH647)/SUM($AH$2:$AH647),0)</f>
        <v>0</v>
      </c>
      <c r="BO647" s="11">
        <f>IF($AG647,SUMPRODUCT(AU$2:AU647,$AH$2:$AH647)/SUM($AH$2:$AH647),0)</f>
        <v>0</v>
      </c>
      <c r="BP647" s="11">
        <f>IF($AG647,SUMPRODUCT(AV$2:AV647,$AH$2:$AH647)/SUM($AH$2:$AH647),0)</f>
        <v>0</v>
      </c>
      <c r="BQ647" s="11">
        <f>IF($AG647,SUMPRODUCT(AW$2:AW647,$AH$2:$AH647)/SUM($AH$2:$AH647),0)</f>
        <v>0</v>
      </c>
      <c r="BR647" s="11">
        <f>IF($AG647,SUMPRODUCT(AX$2:AX647,$AH$2:$AH647)/SUM($AH$2:$AH647),0)</f>
        <v>0</v>
      </c>
      <c r="BS647" s="11">
        <f>IF($AG647,SUMPRODUCT(AY$2:AY647,$AH$2:$AH647)/SUM($AH$2:$AH647),0)</f>
        <v>0</v>
      </c>
      <c r="BT647" s="11">
        <f>IF($AG647,SUMPRODUCT(AZ$2:AZ647,$AH$2:$AH647)/SUM($AH$2:$AH647),0)</f>
        <v>0</v>
      </c>
      <c r="BU647" s="11">
        <f>IF($AG647,SUMPRODUCT(BA$2:BA647,$AH$2:$AH647)/SUM($AH$2:$AH647),0)</f>
        <v>0</v>
      </c>
      <c r="BV647" s="11"/>
      <c r="BW647" s="109" cm="1">
        <f t="array" ref="BW647">IF($AG647,SQRT(SUMPRODUCT($AH$2:$AH647, (AI$2:AI647-BC647)^2)/(SUM($AH$2:$AH647)-1)),0)</f>
        <v>0</v>
      </c>
      <c r="BX647" s="109" cm="1">
        <f t="array" ref="BX647">IF($AG647,SQRT(SUMPRODUCT($AH$2:$AH647, (AJ$2:AJ647-BD647)^2)/(SUM($AH$2:$AH647)-1)),0)</f>
        <v>0</v>
      </c>
      <c r="BY647" s="109" cm="1">
        <f t="array" ref="BY647">IF($AG647,SQRT(SUMPRODUCT($AH$2:$AH647, (AK$2:AK647-BE647)^2)/(SUM($AH$2:$AH647)-1)),0)</f>
        <v>0</v>
      </c>
      <c r="BZ647" s="109" cm="1">
        <f t="array" ref="BZ647">IF($AG647,SQRT(SUMPRODUCT($AH$2:$AH647, (AL$2:AL647-BF647)^2)/(SUM($AH$2:$AH647)-1)),0)</f>
        <v>0</v>
      </c>
      <c r="CA647" s="109" cm="1">
        <f t="array" ref="CA647">IF($AG647,SQRT(SUMPRODUCT($AH$2:$AH647, (AM$2:AM647-BG647)^2)/(SUM($AH$2:$AH647)-1)),0)</f>
        <v>0</v>
      </c>
      <c r="CB647" s="109" cm="1">
        <f t="array" ref="CB647">IF($AG647,SQRT(SUMPRODUCT($AH$2:$AH647, (AN$2:AN647-BH647)^2)/(SUM($AH$2:$AH647)-1)),0)</f>
        <v>0</v>
      </c>
      <c r="CC647" s="109" cm="1">
        <f t="array" ref="CC647">IF($AG647,SQRT(SUMPRODUCT($AH$2:$AH647, (AO$2:AO647-BI647)^2)/(SUM($AH$2:$AH647)-1)),0)</f>
        <v>0</v>
      </c>
      <c r="CD647" s="109" cm="1">
        <f t="array" ref="CD647">IF($AG647,SQRT(SUMPRODUCT($AH$2:$AH647, (AP$2:AP647-BJ647)^2)/(SUM($AH$2:$AH647)-1)),0)</f>
        <v>0</v>
      </c>
      <c r="CE647" s="109" cm="1">
        <f t="array" ref="CE647">IF($AG647,SQRT(SUMPRODUCT($AH$2:$AH647, (AQ$2:AQ647-BK647)^2)/(SUM($AH$2:$AH647)-1)),0)</f>
        <v>0</v>
      </c>
      <c r="CF647" s="109" cm="1">
        <f t="array" ref="CF647">IF($AG647,SQRT(SUMPRODUCT($AH$2:$AH647, (AR$2:AR647-BL647)^2)/(SUM($AH$2:$AH647)-1)),0)</f>
        <v>0</v>
      </c>
      <c r="CG647" s="109" cm="1">
        <f t="array" ref="CG647">IF($AG647,SQRT(SUMPRODUCT($AH$2:$AH647, (AS$2:AS647-BM647)^2)/(SUM($AH$2:$AH647)-1)),0)</f>
        <v>0</v>
      </c>
      <c r="CH647" s="109" cm="1">
        <f t="array" ref="CH647">IF($AG647,SQRT(SUMPRODUCT($AH$2:$AH647, (AT$2:AT647-BN647)^2)/(SUM($AH$2:$AH647)-1)),0)</f>
        <v>0</v>
      </c>
      <c r="CI647" s="109" cm="1">
        <f t="array" ref="CI647">IF($AG647,SQRT(SUMPRODUCT($AH$2:$AH647, (AU$2:AU647-BO647)^2)/(SUM($AH$2:$AH647)-1)),0)</f>
        <v>0</v>
      </c>
      <c r="CJ647" s="109" cm="1">
        <f t="array" ref="CJ647">IF($AG647,SQRT(SUMPRODUCT($AH$2:$AH647, (AV$2:AV647-BP647)^2)/(SUM($AH$2:$AH647)-1)),0)</f>
        <v>0</v>
      </c>
      <c r="CK647" s="109" cm="1">
        <f t="array" ref="CK647">IF($AG647,SQRT(SUMPRODUCT($AH$2:$AH647, (AW$2:AW647-BQ647)^2)/(SUM($AH$2:$AH647)-1)),0)</f>
        <v>0</v>
      </c>
      <c r="CL647" s="109" cm="1">
        <f t="array" ref="CL647">IF($AG647,SQRT(SUMPRODUCT($AH$2:$AH647, (AX$2:AX647-BR647)^2)/(SUM($AH$2:$AH647)-1)),0)</f>
        <v>0</v>
      </c>
      <c r="CM647" s="109" cm="1">
        <f t="array" ref="CM647">IF($AG647,SQRT(SUMPRODUCT($AH$2:$AH647, (AY$2:AY647-BS647)^2)/(SUM($AH$2:$AH647)-1)),0)</f>
        <v>0</v>
      </c>
      <c r="CN647" s="109" cm="1">
        <f t="array" ref="CN647">IF($AG647,SQRT(SUMPRODUCT($AH$2:$AH647, (AZ$2:AZ647-BT647)^2)/(SUM($AH$2:$AH647)-1)),0)</f>
        <v>0</v>
      </c>
      <c r="CO647" s="109" cm="1">
        <f t="array" ref="CO647">IF($AG647,SQRT(SUMPRODUCT($AH$2:$AH647, (BA$2:BA647-BU647)^2)/(SUM($AH$2:$AH647)-1)),0)</f>
        <v>0</v>
      </c>
    </row>
    <row r="648" spans="34:93" x14ac:dyDescent="0.25">
      <c r="AH648" s="99" t="str">
        <f t="shared" si="158"/>
        <v/>
      </c>
      <c r="AI648" s="11">
        <f t="shared" ca="1" si="161"/>
        <v>0</v>
      </c>
      <c r="AJ648" s="11">
        <f t="shared" ca="1" si="161"/>
        <v>0</v>
      </c>
      <c r="AK648" s="11">
        <f t="shared" ca="1" si="161"/>
        <v>0</v>
      </c>
      <c r="AL648" s="11">
        <f t="shared" ca="1" si="161"/>
        <v>0</v>
      </c>
      <c r="AM648" s="11">
        <f t="shared" ca="1" si="161"/>
        <v>0</v>
      </c>
      <c r="AN648" s="11">
        <f t="shared" ca="1" si="161"/>
        <v>0</v>
      </c>
      <c r="AO648" s="11">
        <f t="shared" ca="1" si="161"/>
        <v>0</v>
      </c>
      <c r="AP648" s="11">
        <f t="shared" ca="1" si="161"/>
        <v>0</v>
      </c>
      <c r="AQ648" s="11">
        <f t="shared" ca="1" si="161"/>
        <v>0</v>
      </c>
      <c r="AR648" s="11">
        <f t="shared" ca="1" si="161"/>
        <v>0</v>
      </c>
      <c r="AS648" s="11">
        <f t="shared" ca="1" si="162"/>
        <v>0</v>
      </c>
      <c r="AT648" s="11">
        <f t="shared" ca="1" si="162"/>
        <v>0</v>
      </c>
      <c r="AU648" s="11">
        <f t="shared" ca="1" si="162"/>
        <v>0</v>
      </c>
      <c r="AV648" s="11">
        <f t="shared" ca="1" si="162"/>
        <v>0</v>
      </c>
      <c r="AW648" s="11">
        <f t="shared" ca="1" si="162"/>
        <v>0</v>
      </c>
      <c r="AX648" s="11">
        <f t="shared" ca="1" si="162"/>
        <v>0</v>
      </c>
      <c r="AY648" s="11">
        <f t="shared" ca="1" si="162"/>
        <v>0</v>
      </c>
      <c r="AZ648" s="11">
        <f t="shared" ca="1" si="162"/>
        <v>0</v>
      </c>
      <c r="BA648" s="11">
        <f t="shared" ca="1" si="162"/>
        <v>0</v>
      </c>
      <c r="BB648" s="11"/>
      <c r="BC648" s="11">
        <f>IF($AG648,SUMPRODUCT(AI$2:AI648,$AH$2:$AH648)/SUM($AH$2:$AH648),0)</f>
        <v>0</v>
      </c>
      <c r="BD648" s="11">
        <f>IF($AG648,SUMPRODUCT(AJ$2:AJ648,$AH$2:$AH648)/SUM($AH$2:$AH648),0)</f>
        <v>0</v>
      </c>
      <c r="BE648" s="11">
        <f>IF($AG648,SUMPRODUCT(AK$2:AK648,$AH$2:$AH648)/SUM($AH$2:$AH648),0)</f>
        <v>0</v>
      </c>
      <c r="BF648" s="11">
        <f>IF($AG648,SUMPRODUCT(AL$2:AL648,$AH$2:$AH648)/SUM($AH$2:$AH648),0)</f>
        <v>0</v>
      </c>
      <c r="BG648" s="11">
        <f>IF($AG648,SUMPRODUCT(AM$2:AM648,$AH$2:$AH648)/SUM($AH$2:$AH648),0)</f>
        <v>0</v>
      </c>
      <c r="BH648" s="11">
        <f>IF($AG648,SUMPRODUCT(AN$2:AN648,$AH$2:$AH648)/SUM($AH$2:$AH648),0)</f>
        <v>0</v>
      </c>
      <c r="BI648" s="11">
        <f>IF($AG648,SUMPRODUCT(AO$2:AO648,$AH$2:$AH648)/SUM($AH$2:$AH648),0)</f>
        <v>0</v>
      </c>
      <c r="BJ648" s="11">
        <f>IF($AG648,SUMPRODUCT(AP$2:AP648,$AH$2:$AH648)/SUM($AH$2:$AH648),0)</f>
        <v>0</v>
      </c>
      <c r="BK648" s="11">
        <f>IF($AG648,SUMPRODUCT(AQ$2:AQ648,$AH$2:$AH648)/SUM($AH$2:$AH648),0)</f>
        <v>0</v>
      </c>
      <c r="BL648" s="11">
        <f>IF($AG648,SUMPRODUCT(AR$2:AR648,$AH$2:$AH648)/SUM($AH$2:$AH648),0)</f>
        <v>0</v>
      </c>
      <c r="BM648" s="11">
        <f>IF($AG648,SUMPRODUCT(AS$2:AS648,$AH$2:$AH648)/SUM($AH$2:$AH648),0)</f>
        <v>0</v>
      </c>
      <c r="BN648" s="11">
        <f>IF($AG648,SUMPRODUCT(AT$2:AT648,$AH$2:$AH648)/SUM($AH$2:$AH648),0)</f>
        <v>0</v>
      </c>
      <c r="BO648" s="11">
        <f>IF($AG648,SUMPRODUCT(AU$2:AU648,$AH$2:$AH648)/SUM($AH$2:$AH648),0)</f>
        <v>0</v>
      </c>
      <c r="BP648" s="11">
        <f>IF($AG648,SUMPRODUCT(AV$2:AV648,$AH$2:$AH648)/SUM($AH$2:$AH648),0)</f>
        <v>0</v>
      </c>
      <c r="BQ648" s="11">
        <f>IF($AG648,SUMPRODUCT(AW$2:AW648,$AH$2:$AH648)/SUM($AH$2:$AH648),0)</f>
        <v>0</v>
      </c>
      <c r="BR648" s="11">
        <f>IF($AG648,SUMPRODUCT(AX$2:AX648,$AH$2:$AH648)/SUM($AH$2:$AH648),0)</f>
        <v>0</v>
      </c>
      <c r="BS648" s="11">
        <f>IF($AG648,SUMPRODUCT(AY$2:AY648,$AH$2:$AH648)/SUM($AH$2:$AH648),0)</f>
        <v>0</v>
      </c>
      <c r="BT648" s="11">
        <f>IF($AG648,SUMPRODUCT(AZ$2:AZ648,$AH$2:$AH648)/SUM($AH$2:$AH648),0)</f>
        <v>0</v>
      </c>
      <c r="BU648" s="11">
        <f>IF($AG648,SUMPRODUCT(BA$2:BA648,$AH$2:$AH648)/SUM($AH$2:$AH648),0)</f>
        <v>0</v>
      </c>
      <c r="BV648" s="11"/>
      <c r="BW648" s="109" cm="1">
        <f t="array" ref="BW648">IF($AG648,SQRT(SUMPRODUCT($AH$2:$AH648, (AI$2:AI648-BC648)^2)/(SUM($AH$2:$AH648)-1)),0)</f>
        <v>0</v>
      </c>
      <c r="BX648" s="109" cm="1">
        <f t="array" ref="BX648">IF($AG648,SQRT(SUMPRODUCT($AH$2:$AH648, (AJ$2:AJ648-BD648)^2)/(SUM($AH$2:$AH648)-1)),0)</f>
        <v>0</v>
      </c>
      <c r="BY648" s="109" cm="1">
        <f t="array" ref="BY648">IF($AG648,SQRT(SUMPRODUCT($AH$2:$AH648, (AK$2:AK648-BE648)^2)/(SUM($AH$2:$AH648)-1)),0)</f>
        <v>0</v>
      </c>
      <c r="BZ648" s="109" cm="1">
        <f t="array" ref="BZ648">IF($AG648,SQRT(SUMPRODUCT($AH$2:$AH648, (AL$2:AL648-BF648)^2)/(SUM($AH$2:$AH648)-1)),0)</f>
        <v>0</v>
      </c>
      <c r="CA648" s="109" cm="1">
        <f t="array" ref="CA648">IF($AG648,SQRT(SUMPRODUCT($AH$2:$AH648, (AM$2:AM648-BG648)^2)/(SUM($AH$2:$AH648)-1)),0)</f>
        <v>0</v>
      </c>
      <c r="CB648" s="109" cm="1">
        <f t="array" ref="CB648">IF($AG648,SQRT(SUMPRODUCT($AH$2:$AH648, (AN$2:AN648-BH648)^2)/(SUM($AH$2:$AH648)-1)),0)</f>
        <v>0</v>
      </c>
      <c r="CC648" s="109" cm="1">
        <f t="array" ref="CC648">IF($AG648,SQRT(SUMPRODUCT($AH$2:$AH648, (AO$2:AO648-BI648)^2)/(SUM($AH$2:$AH648)-1)),0)</f>
        <v>0</v>
      </c>
      <c r="CD648" s="109" cm="1">
        <f t="array" ref="CD648">IF($AG648,SQRT(SUMPRODUCT($AH$2:$AH648, (AP$2:AP648-BJ648)^2)/(SUM($AH$2:$AH648)-1)),0)</f>
        <v>0</v>
      </c>
      <c r="CE648" s="109" cm="1">
        <f t="array" ref="CE648">IF($AG648,SQRT(SUMPRODUCT($AH$2:$AH648, (AQ$2:AQ648-BK648)^2)/(SUM($AH$2:$AH648)-1)),0)</f>
        <v>0</v>
      </c>
      <c r="CF648" s="109" cm="1">
        <f t="array" ref="CF648">IF($AG648,SQRT(SUMPRODUCT($AH$2:$AH648, (AR$2:AR648-BL648)^2)/(SUM($AH$2:$AH648)-1)),0)</f>
        <v>0</v>
      </c>
      <c r="CG648" s="109" cm="1">
        <f t="array" ref="CG648">IF($AG648,SQRT(SUMPRODUCT($AH$2:$AH648, (AS$2:AS648-BM648)^2)/(SUM($AH$2:$AH648)-1)),0)</f>
        <v>0</v>
      </c>
      <c r="CH648" s="109" cm="1">
        <f t="array" ref="CH648">IF($AG648,SQRT(SUMPRODUCT($AH$2:$AH648, (AT$2:AT648-BN648)^2)/(SUM($AH$2:$AH648)-1)),0)</f>
        <v>0</v>
      </c>
      <c r="CI648" s="109" cm="1">
        <f t="array" ref="CI648">IF($AG648,SQRT(SUMPRODUCT($AH$2:$AH648, (AU$2:AU648-BO648)^2)/(SUM($AH$2:$AH648)-1)),0)</f>
        <v>0</v>
      </c>
      <c r="CJ648" s="109" cm="1">
        <f t="array" ref="CJ648">IF($AG648,SQRT(SUMPRODUCT($AH$2:$AH648, (AV$2:AV648-BP648)^2)/(SUM($AH$2:$AH648)-1)),0)</f>
        <v>0</v>
      </c>
      <c r="CK648" s="109" cm="1">
        <f t="array" ref="CK648">IF($AG648,SQRT(SUMPRODUCT($AH$2:$AH648, (AW$2:AW648-BQ648)^2)/(SUM($AH$2:$AH648)-1)),0)</f>
        <v>0</v>
      </c>
      <c r="CL648" s="109" cm="1">
        <f t="array" ref="CL648">IF($AG648,SQRT(SUMPRODUCT($AH$2:$AH648, (AX$2:AX648-BR648)^2)/(SUM($AH$2:$AH648)-1)),0)</f>
        <v>0</v>
      </c>
      <c r="CM648" s="109" cm="1">
        <f t="array" ref="CM648">IF($AG648,SQRT(SUMPRODUCT($AH$2:$AH648, (AY$2:AY648-BS648)^2)/(SUM($AH$2:$AH648)-1)),0)</f>
        <v>0</v>
      </c>
      <c r="CN648" s="109" cm="1">
        <f t="array" ref="CN648">IF($AG648,SQRT(SUMPRODUCT($AH$2:$AH648, (AZ$2:AZ648-BT648)^2)/(SUM($AH$2:$AH648)-1)),0)</f>
        <v>0</v>
      </c>
      <c r="CO648" s="109" cm="1">
        <f t="array" ref="CO648">IF($AG648,SQRT(SUMPRODUCT($AH$2:$AH648, (BA$2:BA648-BU648)^2)/(SUM($AH$2:$AH648)-1)),0)</f>
        <v>0</v>
      </c>
    </row>
    <row r="649" spans="34:93" x14ac:dyDescent="0.25">
      <c r="AH649" s="99" t="str">
        <f t="shared" si="158"/>
        <v/>
      </c>
      <c r="AI649" s="11">
        <f t="shared" ca="1" si="161"/>
        <v>0</v>
      </c>
      <c r="AJ649" s="11">
        <f t="shared" ca="1" si="161"/>
        <v>0</v>
      </c>
      <c r="AK649" s="11">
        <f t="shared" ca="1" si="161"/>
        <v>0</v>
      </c>
      <c r="AL649" s="11">
        <f t="shared" ca="1" si="161"/>
        <v>0</v>
      </c>
      <c r="AM649" s="11">
        <f t="shared" ca="1" si="161"/>
        <v>0</v>
      </c>
      <c r="AN649" s="11">
        <f t="shared" ca="1" si="161"/>
        <v>0</v>
      </c>
      <c r="AO649" s="11">
        <f t="shared" ca="1" si="161"/>
        <v>0</v>
      </c>
      <c r="AP649" s="11">
        <f t="shared" ca="1" si="161"/>
        <v>0</v>
      </c>
      <c r="AQ649" s="11">
        <f t="shared" ca="1" si="161"/>
        <v>0</v>
      </c>
      <c r="AR649" s="11">
        <f t="shared" ca="1" si="161"/>
        <v>0</v>
      </c>
      <c r="AS649" s="11">
        <f t="shared" ca="1" si="162"/>
        <v>0</v>
      </c>
      <c r="AT649" s="11">
        <f t="shared" ca="1" si="162"/>
        <v>0</v>
      </c>
      <c r="AU649" s="11">
        <f t="shared" ca="1" si="162"/>
        <v>0</v>
      </c>
      <c r="AV649" s="11">
        <f t="shared" ca="1" si="162"/>
        <v>0</v>
      </c>
      <c r="AW649" s="11">
        <f t="shared" ca="1" si="162"/>
        <v>0</v>
      </c>
      <c r="AX649" s="11">
        <f t="shared" ca="1" si="162"/>
        <v>0</v>
      </c>
      <c r="AY649" s="11">
        <f t="shared" ca="1" si="162"/>
        <v>0</v>
      </c>
      <c r="AZ649" s="11">
        <f t="shared" ca="1" si="162"/>
        <v>0</v>
      </c>
      <c r="BA649" s="11">
        <f t="shared" ca="1" si="162"/>
        <v>0</v>
      </c>
      <c r="BB649" s="11"/>
      <c r="BC649" s="11">
        <f>IF($AG649,SUMPRODUCT(AI$2:AI649,$AH$2:$AH649)/SUM($AH$2:$AH649),0)</f>
        <v>0</v>
      </c>
      <c r="BD649" s="11">
        <f>IF($AG649,SUMPRODUCT(AJ$2:AJ649,$AH$2:$AH649)/SUM($AH$2:$AH649),0)</f>
        <v>0</v>
      </c>
      <c r="BE649" s="11">
        <f>IF($AG649,SUMPRODUCT(AK$2:AK649,$AH$2:$AH649)/SUM($AH$2:$AH649),0)</f>
        <v>0</v>
      </c>
      <c r="BF649" s="11">
        <f>IF($AG649,SUMPRODUCT(AL$2:AL649,$AH$2:$AH649)/SUM($AH$2:$AH649),0)</f>
        <v>0</v>
      </c>
      <c r="BG649" s="11">
        <f>IF($AG649,SUMPRODUCT(AM$2:AM649,$AH$2:$AH649)/SUM($AH$2:$AH649),0)</f>
        <v>0</v>
      </c>
      <c r="BH649" s="11">
        <f>IF($AG649,SUMPRODUCT(AN$2:AN649,$AH$2:$AH649)/SUM($AH$2:$AH649),0)</f>
        <v>0</v>
      </c>
      <c r="BI649" s="11">
        <f>IF($AG649,SUMPRODUCT(AO$2:AO649,$AH$2:$AH649)/SUM($AH$2:$AH649),0)</f>
        <v>0</v>
      </c>
      <c r="BJ649" s="11">
        <f>IF($AG649,SUMPRODUCT(AP$2:AP649,$AH$2:$AH649)/SUM($AH$2:$AH649),0)</f>
        <v>0</v>
      </c>
      <c r="BK649" s="11">
        <f>IF($AG649,SUMPRODUCT(AQ$2:AQ649,$AH$2:$AH649)/SUM($AH$2:$AH649),0)</f>
        <v>0</v>
      </c>
      <c r="BL649" s="11">
        <f>IF($AG649,SUMPRODUCT(AR$2:AR649,$AH$2:$AH649)/SUM($AH$2:$AH649),0)</f>
        <v>0</v>
      </c>
      <c r="BM649" s="11">
        <f>IF($AG649,SUMPRODUCT(AS$2:AS649,$AH$2:$AH649)/SUM($AH$2:$AH649),0)</f>
        <v>0</v>
      </c>
      <c r="BN649" s="11">
        <f>IF($AG649,SUMPRODUCT(AT$2:AT649,$AH$2:$AH649)/SUM($AH$2:$AH649),0)</f>
        <v>0</v>
      </c>
      <c r="BO649" s="11">
        <f>IF($AG649,SUMPRODUCT(AU$2:AU649,$AH$2:$AH649)/SUM($AH$2:$AH649),0)</f>
        <v>0</v>
      </c>
      <c r="BP649" s="11">
        <f>IF($AG649,SUMPRODUCT(AV$2:AV649,$AH$2:$AH649)/SUM($AH$2:$AH649),0)</f>
        <v>0</v>
      </c>
      <c r="BQ649" s="11">
        <f>IF($AG649,SUMPRODUCT(AW$2:AW649,$AH$2:$AH649)/SUM($AH$2:$AH649),0)</f>
        <v>0</v>
      </c>
      <c r="BR649" s="11">
        <f>IF($AG649,SUMPRODUCT(AX$2:AX649,$AH$2:$AH649)/SUM($AH$2:$AH649),0)</f>
        <v>0</v>
      </c>
      <c r="BS649" s="11">
        <f>IF($AG649,SUMPRODUCT(AY$2:AY649,$AH$2:$AH649)/SUM($AH$2:$AH649),0)</f>
        <v>0</v>
      </c>
      <c r="BT649" s="11">
        <f>IF($AG649,SUMPRODUCT(AZ$2:AZ649,$AH$2:$AH649)/SUM($AH$2:$AH649),0)</f>
        <v>0</v>
      </c>
      <c r="BU649" s="11">
        <f>IF($AG649,SUMPRODUCT(BA$2:BA649,$AH$2:$AH649)/SUM($AH$2:$AH649),0)</f>
        <v>0</v>
      </c>
      <c r="BV649" s="11"/>
      <c r="BW649" s="109" cm="1">
        <f t="array" ref="BW649">IF($AG649,SQRT(SUMPRODUCT($AH$2:$AH649, (AI$2:AI649-BC649)^2)/(SUM($AH$2:$AH649)-1)),0)</f>
        <v>0</v>
      </c>
      <c r="BX649" s="109" cm="1">
        <f t="array" ref="BX649">IF($AG649,SQRT(SUMPRODUCT($AH$2:$AH649, (AJ$2:AJ649-BD649)^2)/(SUM($AH$2:$AH649)-1)),0)</f>
        <v>0</v>
      </c>
      <c r="BY649" s="109" cm="1">
        <f t="array" ref="BY649">IF($AG649,SQRT(SUMPRODUCT($AH$2:$AH649, (AK$2:AK649-BE649)^2)/(SUM($AH$2:$AH649)-1)),0)</f>
        <v>0</v>
      </c>
      <c r="BZ649" s="109" cm="1">
        <f t="array" ref="BZ649">IF($AG649,SQRT(SUMPRODUCT($AH$2:$AH649, (AL$2:AL649-BF649)^2)/(SUM($AH$2:$AH649)-1)),0)</f>
        <v>0</v>
      </c>
      <c r="CA649" s="109" cm="1">
        <f t="array" ref="CA649">IF($AG649,SQRT(SUMPRODUCT($AH$2:$AH649, (AM$2:AM649-BG649)^2)/(SUM($AH$2:$AH649)-1)),0)</f>
        <v>0</v>
      </c>
      <c r="CB649" s="109" cm="1">
        <f t="array" ref="CB649">IF($AG649,SQRT(SUMPRODUCT($AH$2:$AH649, (AN$2:AN649-BH649)^2)/(SUM($AH$2:$AH649)-1)),0)</f>
        <v>0</v>
      </c>
      <c r="CC649" s="109" cm="1">
        <f t="array" ref="CC649">IF($AG649,SQRT(SUMPRODUCT($AH$2:$AH649, (AO$2:AO649-BI649)^2)/(SUM($AH$2:$AH649)-1)),0)</f>
        <v>0</v>
      </c>
      <c r="CD649" s="109" cm="1">
        <f t="array" ref="CD649">IF($AG649,SQRT(SUMPRODUCT($AH$2:$AH649, (AP$2:AP649-BJ649)^2)/(SUM($AH$2:$AH649)-1)),0)</f>
        <v>0</v>
      </c>
      <c r="CE649" s="109" cm="1">
        <f t="array" ref="CE649">IF($AG649,SQRT(SUMPRODUCT($AH$2:$AH649, (AQ$2:AQ649-BK649)^2)/(SUM($AH$2:$AH649)-1)),0)</f>
        <v>0</v>
      </c>
      <c r="CF649" s="109" cm="1">
        <f t="array" ref="CF649">IF($AG649,SQRT(SUMPRODUCT($AH$2:$AH649, (AR$2:AR649-BL649)^2)/(SUM($AH$2:$AH649)-1)),0)</f>
        <v>0</v>
      </c>
      <c r="CG649" s="109" cm="1">
        <f t="array" ref="CG649">IF($AG649,SQRT(SUMPRODUCT($AH$2:$AH649, (AS$2:AS649-BM649)^2)/(SUM($AH$2:$AH649)-1)),0)</f>
        <v>0</v>
      </c>
      <c r="CH649" s="109" cm="1">
        <f t="array" ref="CH649">IF($AG649,SQRT(SUMPRODUCT($AH$2:$AH649, (AT$2:AT649-BN649)^2)/(SUM($AH$2:$AH649)-1)),0)</f>
        <v>0</v>
      </c>
      <c r="CI649" s="109" cm="1">
        <f t="array" ref="CI649">IF($AG649,SQRT(SUMPRODUCT($AH$2:$AH649, (AU$2:AU649-BO649)^2)/(SUM($AH$2:$AH649)-1)),0)</f>
        <v>0</v>
      </c>
      <c r="CJ649" s="109" cm="1">
        <f t="array" ref="CJ649">IF($AG649,SQRT(SUMPRODUCT($AH$2:$AH649, (AV$2:AV649-BP649)^2)/(SUM($AH$2:$AH649)-1)),0)</f>
        <v>0</v>
      </c>
      <c r="CK649" s="109" cm="1">
        <f t="array" ref="CK649">IF($AG649,SQRT(SUMPRODUCT($AH$2:$AH649, (AW$2:AW649-BQ649)^2)/(SUM($AH$2:$AH649)-1)),0)</f>
        <v>0</v>
      </c>
      <c r="CL649" s="109" cm="1">
        <f t="array" ref="CL649">IF($AG649,SQRT(SUMPRODUCT($AH$2:$AH649, (AX$2:AX649-BR649)^2)/(SUM($AH$2:$AH649)-1)),0)</f>
        <v>0</v>
      </c>
      <c r="CM649" s="109" cm="1">
        <f t="array" ref="CM649">IF($AG649,SQRT(SUMPRODUCT($AH$2:$AH649, (AY$2:AY649-BS649)^2)/(SUM($AH$2:$AH649)-1)),0)</f>
        <v>0</v>
      </c>
      <c r="CN649" s="109" cm="1">
        <f t="array" ref="CN649">IF($AG649,SQRT(SUMPRODUCT($AH$2:$AH649, (AZ$2:AZ649-BT649)^2)/(SUM($AH$2:$AH649)-1)),0)</f>
        <v>0</v>
      </c>
      <c r="CO649" s="109" cm="1">
        <f t="array" ref="CO649">IF($AG649,SQRT(SUMPRODUCT($AH$2:$AH649, (BA$2:BA649-BU649)^2)/(SUM($AH$2:$AH649)-1)),0)</f>
        <v>0</v>
      </c>
    </row>
    <row r="650" spans="34:93" x14ac:dyDescent="0.25">
      <c r="AH650" s="99" t="str">
        <f t="shared" si="158"/>
        <v/>
      </c>
      <c r="AI650" s="11">
        <f t="shared" ca="1" si="161"/>
        <v>0</v>
      </c>
      <c r="AJ650" s="11">
        <f t="shared" ca="1" si="161"/>
        <v>0</v>
      </c>
      <c r="AK650" s="11">
        <f t="shared" ca="1" si="161"/>
        <v>0</v>
      </c>
      <c r="AL650" s="11">
        <f t="shared" ca="1" si="161"/>
        <v>0</v>
      </c>
      <c r="AM650" s="11">
        <f t="shared" ca="1" si="161"/>
        <v>0</v>
      </c>
      <c r="AN650" s="11">
        <f t="shared" ca="1" si="161"/>
        <v>0</v>
      </c>
      <c r="AO650" s="11">
        <f t="shared" ca="1" si="161"/>
        <v>0</v>
      </c>
      <c r="AP650" s="11">
        <f t="shared" ca="1" si="161"/>
        <v>0</v>
      </c>
      <c r="AQ650" s="11">
        <f t="shared" ca="1" si="161"/>
        <v>0</v>
      </c>
      <c r="AR650" s="11">
        <f t="shared" ca="1" si="161"/>
        <v>0</v>
      </c>
      <c r="AS650" s="11">
        <f t="shared" ca="1" si="162"/>
        <v>0</v>
      </c>
      <c r="AT650" s="11">
        <f t="shared" ca="1" si="162"/>
        <v>0</v>
      </c>
      <c r="AU650" s="11">
        <f t="shared" ca="1" si="162"/>
        <v>0</v>
      </c>
      <c r="AV650" s="11">
        <f t="shared" ca="1" si="162"/>
        <v>0</v>
      </c>
      <c r="AW650" s="11">
        <f t="shared" ca="1" si="162"/>
        <v>0</v>
      </c>
      <c r="AX650" s="11">
        <f t="shared" ca="1" si="162"/>
        <v>0</v>
      </c>
      <c r="AY650" s="11">
        <f t="shared" ca="1" si="162"/>
        <v>0</v>
      </c>
      <c r="AZ650" s="11">
        <f t="shared" ca="1" si="162"/>
        <v>0</v>
      </c>
      <c r="BA650" s="11">
        <f t="shared" ca="1" si="162"/>
        <v>0</v>
      </c>
      <c r="BB650" s="11"/>
      <c r="BC650" s="11">
        <f>IF($AG650,SUMPRODUCT(AI$2:AI650,$AH$2:$AH650)/SUM($AH$2:$AH650),0)</f>
        <v>0</v>
      </c>
      <c r="BD650" s="11">
        <f>IF($AG650,SUMPRODUCT(AJ$2:AJ650,$AH$2:$AH650)/SUM($AH$2:$AH650),0)</f>
        <v>0</v>
      </c>
      <c r="BE650" s="11">
        <f>IF($AG650,SUMPRODUCT(AK$2:AK650,$AH$2:$AH650)/SUM($AH$2:$AH650),0)</f>
        <v>0</v>
      </c>
      <c r="BF650" s="11">
        <f>IF($AG650,SUMPRODUCT(AL$2:AL650,$AH$2:$AH650)/SUM($AH$2:$AH650),0)</f>
        <v>0</v>
      </c>
      <c r="BG650" s="11">
        <f>IF($AG650,SUMPRODUCT(AM$2:AM650,$AH$2:$AH650)/SUM($AH$2:$AH650),0)</f>
        <v>0</v>
      </c>
      <c r="BH650" s="11">
        <f>IF($AG650,SUMPRODUCT(AN$2:AN650,$AH$2:$AH650)/SUM($AH$2:$AH650),0)</f>
        <v>0</v>
      </c>
      <c r="BI650" s="11">
        <f>IF($AG650,SUMPRODUCT(AO$2:AO650,$AH$2:$AH650)/SUM($AH$2:$AH650),0)</f>
        <v>0</v>
      </c>
      <c r="BJ650" s="11">
        <f>IF($AG650,SUMPRODUCT(AP$2:AP650,$AH$2:$AH650)/SUM($AH$2:$AH650),0)</f>
        <v>0</v>
      </c>
      <c r="BK650" s="11">
        <f>IF($AG650,SUMPRODUCT(AQ$2:AQ650,$AH$2:$AH650)/SUM($AH$2:$AH650),0)</f>
        <v>0</v>
      </c>
      <c r="BL650" s="11">
        <f>IF($AG650,SUMPRODUCT(AR$2:AR650,$AH$2:$AH650)/SUM($AH$2:$AH650),0)</f>
        <v>0</v>
      </c>
      <c r="BM650" s="11">
        <f>IF($AG650,SUMPRODUCT(AS$2:AS650,$AH$2:$AH650)/SUM($AH$2:$AH650),0)</f>
        <v>0</v>
      </c>
      <c r="BN650" s="11">
        <f>IF($AG650,SUMPRODUCT(AT$2:AT650,$AH$2:$AH650)/SUM($AH$2:$AH650),0)</f>
        <v>0</v>
      </c>
      <c r="BO650" s="11">
        <f>IF($AG650,SUMPRODUCT(AU$2:AU650,$AH$2:$AH650)/SUM($AH$2:$AH650),0)</f>
        <v>0</v>
      </c>
      <c r="BP650" s="11">
        <f>IF($AG650,SUMPRODUCT(AV$2:AV650,$AH$2:$AH650)/SUM($AH$2:$AH650),0)</f>
        <v>0</v>
      </c>
      <c r="BQ650" s="11">
        <f>IF($AG650,SUMPRODUCT(AW$2:AW650,$AH$2:$AH650)/SUM($AH$2:$AH650),0)</f>
        <v>0</v>
      </c>
      <c r="BR650" s="11">
        <f>IF($AG650,SUMPRODUCT(AX$2:AX650,$AH$2:$AH650)/SUM($AH$2:$AH650),0)</f>
        <v>0</v>
      </c>
      <c r="BS650" s="11">
        <f>IF($AG650,SUMPRODUCT(AY$2:AY650,$AH$2:$AH650)/SUM($AH$2:$AH650),0)</f>
        <v>0</v>
      </c>
      <c r="BT650" s="11">
        <f>IF($AG650,SUMPRODUCT(AZ$2:AZ650,$AH$2:$AH650)/SUM($AH$2:$AH650),0)</f>
        <v>0</v>
      </c>
      <c r="BU650" s="11">
        <f>IF($AG650,SUMPRODUCT(BA$2:BA650,$AH$2:$AH650)/SUM($AH$2:$AH650),0)</f>
        <v>0</v>
      </c>
      <c r="BV650" s="11"/>
      <c r="BW650" s="109" cm="1">
        <f t="array" ref="BW650">IF($AG650,SQRT(SUMPRODUCT($AH$2:$AH650, (AI$2:AI650-BC650)^2)/(SUM($AH$2:$AH650)-1)),0)</f>
        <v>0</v>
      </c>
      <c r="BX650" s="109" cm="1">
        <f t="array" ref="BX650">IF($AG650,SQRT(SUMPRODUCT($AH$2:$AH650, (AJ$2:AJ650-BD650)^2)/(SUM($AH$2:$AH650)-1)),0)</f>
        <v>0</v>
      </c>
      <c r="BY650" s="109" cm="1">
        <f t="array" ref="BY650">IF($AG650,SQRT(SUMPRODUCT($AH$2:$AH650, (AK$2:AK650-BE650)^2)/(SUM($AH$2:$AH650)-1)),0)</f>
        <v>0</v>
      </c>
      <c r="BZ650" s="109" cm="1">
        <f t="array" ref="BZ650">IF($AG650,SQRT(SUMPRODUCT($AH$2:$AH650, (AL$2:AL650-BF650)^2)/(SUM($AH$2:$AH650)-1)),0)</f>
        <v>0</v>
      </c>
      <c r="CA650" s="109" cm="1">
        <f t="array" ref="CA650">IF($AG650,SQRT(SUMPRODUCT($AH$2:$AH650, (AM$2:AM650-BG650)^2)/(SUM($AH$2:$AH650)-1)),0)</f>
        <v>0</v>
      </c>
      <c r="CB650" s="109" cm="1">
        <f t="array" ref="CB650">IF($AG650,SQRT(SUMPRODUCT($AH$2:$AH650, (AN$2:AN650-BH650)^2)/(SUM($AH$2:$AH650)-1)),0)</f>
        <v>0</v>
      </c>
      <c r="CC650" s="109" cm="1">
        <f t="array" ref="CC650">IF($AG650,SQRT(SUMPRODUCT($AH$2:$AH650, (AO$2:AO650-BI650)^2)/(SUM($AH$2:$AH650)-1)),0)</f>
        <v>0</v>
      </c>
      <c r="CD650" s="109" cm="1">
        <f t="array" ref="CD650">IF($AG650,SQRT(SUMPRODUCT($AH$2:$AH650, (AP$2:AP650-BJ650)^2)/(SUM($AH$2:$AH650)-1)),0)</f>
        <v>0</v>
      </c>
      <c r="CE650" s="109" cm="1">
        <f t="array" ref="CE650">IF($AG650,SQRT(SUMPRODUCT($AH$2:$AH650, (AQ$2:AQ650-BK650)^2)/(SUM($AH$2:$AH650)-1)),0)</f>
        <v>0</v>
      </c>
      <c r="CF650" s="109" cm="1">
        <f t="array" ref="CF650">IF($AG650,SQRT(SUMPRODUCT($AH$2:$AH650, (AR$2:AR650-BL650)^2)/(SUM($AH$2:$AH650)-1)),0)</f>
        <v>0</v>
      </c>
      <c r="CG650" s="109" cm="1">
        <f t="array" ref="CG650">IF($AG650,SQRT(SUMPRODUCT($AH$2:$AH650, (AS$2:AS650-BM650)^2)/(SUM($AH$2:$AH650)-1)),0)</f>
        <v>0</v>
      </c>
      <c r="CH650" s="109" cm="1">
        <f t="array" ref="CH650">IF($AG650,SQRT(SUMPRODUCT($AH$2:$AH650, (AT$2:AT650-BN650)^2)/(SUM($AH$2:$AH650)-1)),0)</f>
        <v>0</v>
      </c>
      <c r="CI650" s="109" cm="1">
        <f t="array" ref="CI650">IF($AG650,SQRT(SUMPRODUCT($AH$2:$AH650, (AU$2:AU650-BO650)^2)/(SUM($AH$2:$AH650)-1)),0)</f>
        <v>0</v>
      </c>
      <c r="CJ650" s="109" cm="1">
        <f t="array" ref="CJ650">IF($AG650,SQRT(SUMPRODUCT($AH$2:$AH650, (AV$2:AV650-BP650)^2)/(SUM($AH$2:$AH650)-1)),0)</f>
        <v>0</v>
      </c>
      <c r="CK650" s="109" cm="1">
        <f t="array" ref="CK650">IF($AG650,SQRT(SUMPRODUCT($AH$2:$AH650, (AW$2:AW650-BQ650)^2)/(SUM($AH$2:$AH650)-1)),0)</f>
        <v>0</v>
      </c>
      <c r="CL650" s="109" cm="1">
        <f t="array" ref="CL650">IF($AG650,SQRT(SUMPRODUCT($AH$2:$AH650, (AX$2:AX650-BR650)^2)/(SUM($AH$2:$AH650)-1)),0)</f>
        <v>0</v>
      </c>
      <c r="CM650" s="109" cm="1">
        <f t="array" ref="CM650">IF($AG650,SQRT(SUMPRODUCT($AH$2:$AH650, (AY$2:AY650-BS650)^2)/(SUM($AH$2:$AH650)-1)),0)</f>
        <v>0</v>
      </c>
      <c r="CN650" s="109" cm="1">
        <f t="array" ref="CN650">IF($AG650,SQRT(SUMPRODUCT($AH$2:$AH650, (AZ$2:AZ650-BT650)^2)/(SUM($AH$2:$AH650)-1)),0)</f>
        <v>0</v>
      </c>
      <c r="CO650" s="109" cm="1">
        <f t="array" ref="CO650">IF($AG650,SQRT(SUMPRODUCT($AH$2:$AH650, (BA$2:BA650-BU650)^2)/(SUM($AH$2:$AH650)-1)),0)</f>
        <v>0</v>
      </c>
    </row>
    <row r="651" spans="34:93" x14ac:dyDescent="0.25">
      <c r="AH651" s="99" t="str">
        <f t="shared" si="158"/>
        <v/>
      </c>
      <c r="AI651" s="11">
        <f t="shared" ca="1" si="161"/>
        <v>0</v>
      </c>
      <c r="AJ651" s="11">
        <f t="shared" ca="1" si="161"/>
        <v>0</v>
      </c>
      <c r="AK651" s="11">
        <f t="shared" ca="1" si="161"/>
        <v>0</v>
      </c>
      <c r="AL651" s="11">
        <f t="shared" ca="1" si="161"/>
        <v>0</v>
      </c>
      <c r="AM651" s="11">
        <f t="shared" ca="1" si="161"/>
        <v>0</v>
      </c>
      <c r="AN651" s="11">
        <f t="shared" ca="1" si="161"/>
        <v>0</v>
      </c>
      <c r="AO651" s="11">
        <f t="shared" ca="1" si="161"/>
        <v>0</v>
      </c>
      <c r="AP651" s="11">
        <f t="shared" ca="1" si="161"/>
        <v>0</v>
      </c>
      <c r="AQ651" s="11">
        <f t="shared" ca="1" si="161"/>
        <v>0</v>
      </c>
      <c r="AR651" s="11">
        <f t="shared" ca="1" si="161"/>
        <v>0</v>
      </c>
      <c r="AS651" s="11">
        <f t="shared" ca="1" si="162"/>
        <v>0</v>
      </c>
      <c r="AT651" s="11">
        <f t="shared" ca="1" si="162"/>
        <v>0</v>
      </c>
      <c r="AU651" s="11">
        <f t="shared" ca="1" si="162"/>
        <v>0</v>
      </c>
      <c r="AV651" s="11">
        <f t="shared" ca="1" si="162"/>
        <v>0</v>
      </c>
      <c r="AW651" s="11">
        <f t="shared" ca="1" si="162"/>
        <v>0</v>
      </c>
      <c r="AX651" s="11">
        <f t="shared" ca="1" si="162"/>
        <v>0</v>
      </c>
      <c r="AY651" s="11">
        <f t="shared" ca="1" si="162"/>
        <v>0</v>
      </c>
      <c r="AZ651" s="11">
        <f t="shared" ca="1" si="162"/>
        <v>0</v>
      </c>
      <c r="BA651" s="11">
        <f t="shared" ca="1" si="162"/>
        <v>0</v>
      </c>
      <c r="BB651" s="11"/>
      <c r="BC651" s="11">
        <f>IF($AG651,SUMPRODUCT(AI$2:AI651,$AH$2:$AH651)/SUM($AH$2:$AH651),0)</f>
        <v>0</v>
      </c>
      <c r="BD651" s="11">
        <f>IF($AG651,SUMPRODUCT(AJ$2:AJ651,$AH$2:$AH651)/SUM($AH$2:$AH651),0)</f>
        <v>0</v>
      </c>
      <c r="BE651" s="11">
        <f>IF($AG651,SUMPRODUCT(AK$2:AK651,$AH$2:$AH651)/SUM($AH$2:$AH651),0)</f>
        <v>0</v>
      </c>
      <c r="BF651" s="11">
        <f>IF($AG651,SUMPRODUCT(AL$2:AL651,$AH$2:$AH651)/SUM($AH$2:$AH651),0)</f>
        <v>0</v>
      </c>
      <c r="BG651" s="11">
        <f>IF($AG651,SUMPRODUCT(AM$2:AM651,$AH$2:$AH651)/SUM($AH$2:$AH651),0)</f>
        <v>0</v>
      </c>
      <c r="BH651" s="11">
        <f>IF($AG651,SUMPRODUCT(AN$2:AN651,$AH$2:$AH651)/SUM($AH$2:$AH651),0)</f>
        <v>0</v>
      </c>
      <c r="BI651" s="11">
        <f>IF($AG651,SUMPRODUCT(AO$2:AO651,$AH$2:$AH651)/SUM($AH$2:$AH651),0)</f>
        <v>0</v>
      </c>
      <c r="BJ651" s="11">
        <f>IF($AG651,SUMPRODUCT(AP$2:AP651,$AH$2:$AH651)/SUM($AH$2:$AH651),0)</f>
        <v>0</v>
      </c>
      <c r="BK651" s="11">
        <f>IF($AG651,SUMPRODUCT(AQ$2:AQ651,$AH$2:$AH651)/SUM($AH$2:$AH651),0)</f>
        <v>0</v>
      </c>
      <c r="BL651" s="11">
        <f>IF($AG651,SUMPRODUCT(AR$2:AR651,$AH$2:$AH651)/SUM($AH$2:$AH651),0)</f>
        <v>0</v>
      </c>
      <c r="BM651" s="11">
        <f>IF($AG651,SUMPRODUCT(AS$2:AS651,$AH$2:$AH651)/SUM($AH$2:$AH651),0)</f>
        <v>0</v>
      </c>
      <c r="BN651" s="11">
        <f>IF($AG651,SUMPRODUCT(AT$2:AT651,$AH$2:$AH651)/SUM($AH$2:$AH651),0)</f>
        <v>0</v>
      </c>
      <c r="BO651" s="11">
        <f>IF($AG651,SUMPRODUCT(AU$2:AU651,$AH$2:$AH651)/SUM($AH$2:$AH651),0)</f>
        <v>0</v>
      </c>
      <c r="BP651" s="11">
        <f>IF($AG651,SUMPRODUCT(AV$2:AV651,$AH$2:$AH651)/SUM($AH$2:$AH651),0)</f>
        <v>0</v>
      </c>
      <c r="BQ651" s="11">
        <f>IF($AG651,SUMPRODUCT(AW$2:AW651,$AH$2:$AH651)/SUM($AH$2:$AH651),0)</f>
        <v>0</v>
      </c>
      <c r="BR651" s="11">
        <f>IF($AG651,SUMPRODUCT(AX$2:AX651,$AH$2:$AH651)/SUM($AH$2:$AH651),0)</f>
        <v>0</v>
      </c>
      <c r="BS651" s="11">
        <f>IF($AG651,SUMPRODUCT(AY$2:AY651,$AH$2:$AH651)/SUM($AH$2:$AH651),0)</f>
        <v>0</v>
      </c>
      <c r="BT651" s="11">
        <f>IF($AG651,SUMPRODUCT(AZ$2:AZ651,$AH$2:$AH651)/SUM($AH$2:$AH651),0)</f>
        <v>0</v>
      </c>
      <c r="BU651" s="11">
        <f>IF($AG651,SUMPRODUCT(BA$2:BA651,$AH$2:$AH651)/SUM($AH$2:$AH651),0)</f>
        <v>0</v>
      </c>
      <c r="BV651" s="11"/>
      <c r="BW651" s="109" cm="1">
        <f t="array" ref="BW651">IF($AG651,SQRT(SUMPRODUCT($AH$2:$AH651, (AI$2:AI651-BC651)^2)/(SUM($AH$2:$AH651)-1)),0)</f>
        <v>0</v>
      </c>
      <c r="BX651" s="109" cm="1">
        <f t="array" ref="BX651">IF($AG651,SQRT(SUMPRODUCT($AH$2:$AH651, (AJ$2:AJ651-BD651)^2)/(SUM($AH$2:$AH651)-1)),0)</f>
        <v>0</v>
      </c>
      <c r="BY651" s="109" cm="1">
        <f t="array" ref="BY651">IF($AG651,SQRT(SUMPRODUCT($AH$2:$AH651, (AK$2:AK651-BE651)^2)/(SUM($AH$2:$AH651)-1)),0)</f>
        <v>0</v>
      </c>
      <c r="BZ651" s="109" cm="1">
        <f t="array" ref="BZ651">IF($AG651,SQRT(SUMPRODUCT($AH$2:$AH651, (AL$2:AL651-BF651)^2)/(SUM($AH$2:$AH651)-1)),0)</f>
        <v>0</v>
      </c>
      <c r="CA651" s="109" cm="1">
        <f t="array" ref="CA651">IF($AG651,SQRT(SUMPRODUCT($AH$2:$AH651, (AM$2:AM651-BG651)^2)/(SUM($AH$2:$AH651)-1)),0)</f>
        <v>0</v>
      </c>
      <c r="CB651" s="109" cm="1">
        <f t="array" ref="CB651">IF($AG651,SQRT(SUMPRODUCT($AH$2:$AH651, (AN$2:AN651-BH651)^2)/(SUM($AH$2:$AH651)-1)),0)</f>
        <v>0</v>
      </c>
      <c r="CC651" s="109" cm="1">
        <f t="array" ref="CC651">IF($AG651,SQRT(SUMPRODUCT($AH$2:$AH651, (AO$2:AO651-BI651)^2)/(SUM($AH$2:$AH651)-1)),0)</f>
        <v>0</v>
      </c>
      <c r="CD651" s="109" cm="1">
        <f t="array" ref="CD651">IF($AG651,SQRT(SUMPRODUCT($AH$2:$AH651, (AP$2:AP651-BJ651)^2)/(SUM($AH$2:$AH651)-1)),0)</f>
        <v>0</v>
      </c>
      <c r="CE651" s="109" cm="1">
        <f t="array" ref="CE651">IF($AG651,SQRT(SUMPRODUCT($AH$2:$AH651, (AQ$2:AQ651-BK651)^2)/(SUM($AH$2:$AH651)-1)),0)</f>
        <v>0</v>
      </c>
      <c r="CF651" s="109" cm="1">
        <f t="array" ref="CF651">IF($AG651,SQRT(SUMPRODUCT($AH$2:$AH651, (AR$2:AR651-BL651)^2)/(SUM($AH$2:$AH651)-1)),0)</f>
        <v>0</v>
      </c>
      <c r="CG651" s="109" cm="1">
        <f t="array" ref="CG651">IF($AG651,SQRT(SUMPRODUCT($AH$2:$AH651, (AS$2:AS651-BM651)^2)/(SUM($AH$2:$AH651)-1)),0)</f>
        <v>0</v>
      </c>
      <c r="CH651" s="109" cm="1">
        <f t="array" ref="CH651">IF($AG651,SQRT(SUMPRODUCT($AH$2:$AH651, (AT$2:AT651-BN651)^2)/(SUM($AH$2:$AH651)-1)),0)</f>
        <v>0</v>
      </c>
      <c r="CI651" s="109" cm="1">
        <f t="array" ref="CI651">IF($AG651,SQRT(SUMPRODUCT($AH$2:$AH651, (AU$2:AU651-BO651)^2)/(SUM($AH$2:$AH651)-1)),0)</f>
        <v>0</v>
      </c>
      <c r="CJ651" s="109" cm="1">
        <f t="array" ref="CJ651">IF($AG651,SQRT(SUMPRODUCT($AH$2:$AH651, (AV$2:AV651-BP651)^2)/(SUM($AH$2:$AH651)-1)),0)</f>
        <v>0</v>
      </c>
      <c r="CK651" s="109" cm="1">
        <f t="array" ref="CK651">IF($AG651,SQRT(SUMPRODUCT($AH$2:$AH651, (AW$2:AW651-BQ651)^2)/(SUM($AH$2:$AH651)-1)),0)</f>
        <v>0</v>
      </c>
      <c r="CL651" s="109" cm="1">
        <f t="array" ref="CL651">IF($AG651,SQRT(SUMPRODUCT($AH$2:$AH651, (AX$2:AX651-BR651)^2)/(SUM($AH$2:$AH651)-1)),0)</f>
        <v>0</v>
      </c>
      <c r="CM651" s="109" cm="1">
        <f t="array" ref="CM651">IF($AG651,SQRT(SUMPRODUCT($AH$2:$AH651, (AY$2:AY651-BS651)^2)/(SUM($AH$2:$AH651)-1)),0)</f>
        <v>0</v>
      </c>
      <c r="CN651" s="109" cm="1">
        <f t="array" ref="CN651">IF($AG651,SQRT(SUMPRODUCT($AH$2:$AH651, (AZ$2:AZ651-BT651)^2)/(SUM($AH$2:$AH651)-1)),0)</f>
        <v>0</v>
      </c>
      <c r="CO651" s="109" cm="1">
        <f t="array" ref="CO651">IF($AG651,SQRT(SUMPRODUCT($AH$2:$AH651, (BA$2:BA651-BU651)^2)/(SUM($AH$2:$AH651)-1)),0)</f>
        <v>0</v>
      </c>
    </row>
    <row r="652" spans="34:93" x14ac:dyDescent="0.25">
      <c r="AH652" s="99" t="str">
        <f t="shared" si="158"/>
        <v/>
      </c>
      <c r="AI652" s="11">
        <f t="shared" ref="AI652:AR661" ca="1" si="163">IF(AI$1&lt;&gt;0,SUMIFS(INDIRECT(AI$1), Fecha,$AG652),0)</f>
        <v>0</v>
      </c>
      <c r="AJ652" s="11">
        <f t="shared" ca="1" si="163"/>
        <v>0</v>
      </c>
      <c r="AK652" s="11">
        <f t="shared" ca="1" si="163"/>
        <v>0</v>
      </c>
      <c r="AL652" s="11">
        <f t="shared" ca="1" si="163"/>
        <v>0</v>
      </c>
      <c r="AM652" s="11">
        <f t="shared" ca="1" si="163"/>
        <v>0</v>
      </c>
      <c r="AN652" s="11">
        <f t="shared" ca="1" si="163"/>
        <v>0</v>
      </c>
      <c r="AO652" s="11">
        <f t="shared" ca="1" si="163"/>
        <v>0</v>
      </c>
      <c r="AP652" s="11">
        <f t="shared" ca="1" si="163"/>
        <v>0</v>
      </c>
      <c r="AQ652" s="11">
        <f t="shared" ca="1" si="163"/>
        <v>0</v>
      </c>
      <c r="AR652" s="11">
        <f t="shared" ca="1" si="163"/>
        <v>0</v>
      </c>
      <c r="AS652" s="11">
        <f t="shared" ref="AS652:BA661" ca="1" si="164">IF(AS$1&lt;&gt;0,SUMIFS(INDIRECT(AS$1), Fecha,$AG652),0)</f>
        <v>0</v>
      </c>
      <c r="AT652" s="11">
        <f t="shared" ca="1" si="164"/>
        <v>0</v>
      </c>
      <c r="AU652" s="11">
        <f t="shared" ca="1" si="164"/>
        <v>0</v>
      </c>
      <c r="AV652" s="11">
        <f t="shared" ca="1" si="164"/>
        <v>0</v>
      </c>
      <c r="AW652" s="11">
        <f t="shared" ca="1" si="164"/>
        <v>0</v>
      </c>
      <c r="AX652" s="11">
        <f t="shared" ca="1" si="164"/>
        <v>0</v>
      </c>
      <c r="AY652" s="11">
        <f t="shared" ca="1" si="164"/>
        <v>0</v>
      </c>
      <c r="AZ652" s="11">
        <f t="shared" ca="1" si="164"/>
        <v>0</v>
      </c>
      <c r="BA652" s="11">
        <f t="shared" ca="1" si="164"/>
        <v>0</v>
      </c>
      <c r="BB652" s="11"/>
      <c r="BC652" s="11">
        <f>IF($AG652,SUMPRODUCT(AI$2:AI652,$AH$2:$AH652)/SUM($AH$2:$AH652),0)</f>
        <v>0</v>
      </c>
      <c r="BD652" s="11">
        <f>IF($AG652,SUMPRODUCT(AJ$2:AJ652,$AH$2:$AH652)/SUM($AH$2:$AH652),0)</f>
        <v>0</v>
      </c>
      <c r="BE652" s="11">
        <f>IF($AG652,SUMPRODUCT(AK$2:AK652,$AH$2:$AH652)/SUM($AH$2:$AH652),0)</f>
        <v>0</v>
      </c>
      <c r="BF652" s="11">
        <f>IF($AG652,SUMPRODUCT(AL$2:AL652,$AH$2:$AH652)/SUM($AH$2:$AH652),0)</f>
        <v>0</v>
      </c>
      <c r="BG652" s="11">
        <f>IF($AG652,SUMPRODUCT(AM$2:AM652,$AH$2:$AH652)/SUM($AH$2:$AH652),0)</f>
        <v>0</v>
      </c>
      <c r="BH652" s="11">
        <f>IF($AG652,SUMPRODUCT(AN$2:AN652,$AH$2:$AH652)/SUM($AH$2:$AH652),0)</f>
        <v>0</v>
      </c>
      <c r="BI652" s="11">
        <f>IF($AG652,SUMPRODUCT(AO$2:AO652,$AH$2:$AH652)/SUM($AH$2:$AH652),0)</f>
        <v>0</v>
      </c>
      <c r="BJ652" s="11">
        <f>IF($AG652,SUMPRODUCT(AP$2:AP652,$AH$2:$AH652)/SUM($AH$2:$AH652),0)</f>
        <v>0</v>
      </c>
      <c r="BK652" s="11">
        <f>IF($AG652,SUMPRODUCT(AQ$2:AQ652,$AH$2:$AH652)/SUM($AH$2:$AH652),0)</f>
        <v>0</v>
      </c>
      <c r="BL652" s="11">
        <f>IF($AG652,SUMPRODUCT(AR$2:AR652,$AH$2:$AH652)/SUM($AH$2:$AH652),0)</f>
        <v>0</v>
      </c>
      <c r="BM652" s="11">
        <f>IF($AG652,SUMPRODUCT(AS$2:AS652,$AH$2:$AH652)/SUM($AH$2:$AH652),0)</f>
        <v>0</v>
      </c>
      <c r="BN652" s="11">
        <f>IF($AG652,SUMPRODUCT(AT$2:AT652,$AH$2:$AH652)/SUM($AH$2:$AH652),0)</f>
        <v>0</v>
      </c>
      <c r="BO652" s="11">
        <f>IF($AG652,SUMPRODUCT(AU$2:AU652,$AH$2:$AH652)/SUM($AH$2:$AH652),0)</f>
        <v>0</v>
      </c>
      <c r="BP652" s="11">
        <f>IF($AG652,SUMPRODUCT(AV$2:AV652,$AH$2:$AH652)/SUM($AH$2:$AH652),0)</f>
        <v>0</v>
      </c>
      <c r="BQ652" s="11">
        <f>IF($AG652,SUMPRODUCT(AW$2:AW652,$AH$2:$AH652)/SUM($AH$2:$AH652),0)</f>
        <v>0</v>
      </c>
      <c r="BR652" s="11">
        <f>IF($AG652,SUMPRODUCT(AX$2:AX652,$AH$2:$AH652)/SUM($AH$2:$AH652),0)</f>
        <v>0</v>
      </c>
      <c r="BS652" s="11">
        <f>IF($AG652,SUMPRODUCT(AY$2:AY652,$AH$2:$AH652)/SUM($AH$2:$AH652),0)</f>
        <v>0</v>
      </c>
      <c r="BT652" s="11">
        <f>IF($AG652,SUMPRODUCT(AZ$2:AZ652,$AH$2:$AH652)/SUM($AH$2:$AH652),0)</f>
        <v>0</v>
      </c>
      <c r="BU652" s="11">
        <f>IF($AG652,SUMPRODUCT(BA$2:BA652,$AH$2:$AH652)/SUM($AH$2:$AH652),0)</f>
        <v>0</v>
      </c>
      <c r="BV652" s="11"/>
      <c r="BW652" s="109" cm="1">
        <f t="array" ref="BW652">IF($AG652,SQRT(SUMPRODUCT($AH$2:$AH652, (AI$2:AI652-BC652)^2)/(SUM($AH$2:$AH652)-1)),0)</f>
        <v>0</v>
      </c>
      <c r="BX652" s="109" cm="1">
        <f t="array" ref="BX652">IF($AG652,SQRT(SUMPRODUCT($AH$2:$AH652, (AJ$2:AJ652-BD652)^2)/(SUM($AH$2:$AH652)-1)),0)</f>
        <v>0</v>
      </c>
      <c r="BY652" s="109" cm="1">
        <f t="array" ref="BY652">IF($AG652,SQRT(SUMPRODUCT($AH$2:$AH652, (AK$2:AK652-BE652)^2)/(SUM($AH$2:$AH652)-1)),0)</f>
        <v>0</v>
      </c>
      <c r="BZ652" s="109" cm="1">
        <f t="array" ref="BZ652">IF($AG652,SQRT(SUMPRODUCT($AH$2:$AH652, (AL$2:AL652-BF652)^2)/(SUM($AH$2:$AH652)-1)),0)</f>
        <v>0</v>
      </c>
      <c r="CA652" s="109" cm="1">
        <f t="array" ref="CA652">IF($AG652,SQRT(SUMPRODUCT($AH$2:$AH652, (AM$2:AM652-BG652)^2)/(SUM($AH$2:$AH652)-1)),0)</f>
        <v>0</v>
      </c>
      <c r="CB652" s="109" cm="1">
        <f t="array" ref="CB652">IF($AG652,SQRT(SUMPRODUCT($AH$2:$AH652, (AN$2:AN652-BH652)^2)/(SUM($AH$2:$AH652)-1)),0)</f>
        <v>0</v>
      </c>
      <c r="CC652" s="109" cm="1">
        <f t="array" ref="CC652">IF($AG652,SQRT(SUMPRODUCT($AH$2:$AH652, (AO$2:AO652-BI652)^2)/(SUM($AH$2:$AH652)-1)),0)</f>
        <v>0</v>
      </c>
      <c r="CD652" s="109" cm="1">
        <f t="array" ref="CD652">IF($AG652,SQRT(SUMPRODUCT($AH$2:$AH652, (AP$2:AP652-BJ652)^2)/(SUM($AH$2:$AH652)-1)),0)</f>
        <v>0</v>
      </c>
      <c r="CE652" s="109" cm="1">
        <f t="array" ref="CE652">IF($AG652,SQRT(SUMPRODUCT($AH$2:$AH652, (AQ$2:AQ652-BK652)^2)/(SUM($AH$2:$AH652)-1)),0)</f>
        <v>0</v>
      </c>
      <c r="CF652" s="109" cm="1">
        <f t="array" ref="CF652">IF($AG652,SQRT(SUMPRODUCT($AH$2:$AH652, (AR$2:AR652-BL652)^2)/(SUM($AH$2:$AH652)-1)),0)</f>
        <v>0</v>
      </c>
      <c r="CG652" s="109" cm="1">
        <f t="array" ref="CG652">IF($AG652,SQRT(SUMPRODUCT($AH$2:$AH652, (AS$2:AS652-BM652)^2)/(SUM($AH$2:$AH652)-1)),0)</f>
        <v>0</v>
      </c>
      <c r="CH652" s="109" cm="1">
        <f t="array" ref="CH652">IF($AG652,SQRT(SUMPRODUCT($AH$2:$AH652, (AT$2:AT652-BN652)^2)/(SUM($AH$2:$AH652)-1)),0)</f>
        <v>0</v>
      </c>
      <c r="CI652" s="109" cm="1">
        <f t="array" ref="CI652">IF($AG652,SQRT(SUMPRODUCT($AH$2:$AH652, (AU$2:AU652-BO652)^2)/(SUM($AH$2:$AH652)-1)),0)</f>
        <v>0</v>
      </c>
      <c r="CJ652" s="109" cm="1">
        <f t="array" ref="CJ652">IF($AG652,SQRT(SUMPRODUCT($AH$2:$AH652, (AV$2:AV652-BP652)^2)/(SUM($AH$2:$AH652)-1)),0)</f>
        <v>0</v>
      </c>
      <c r="CK652" s="109" cm="1">
        <f t="array" ref="CK652">IF($AG652,SQRT(SUMPRODUCT($AH$2:$AH652, (AW$2:AW652-BQ652)^2)/(SUM($AH$2:$AH652)-1)),0)</f>
        <v>0</v>
      </c>
      <c r="CL652" s="109" cm="1">
        <f t="array" ref="CL652">IF($AG652,SQRT(SUMPRODUCT($AH$2:$AH652, (AX$2:AX652-BR652)^2)/(SUM($AH$2:$AH652)-1)),0)</f>
        <v>0</v>
      </c>
      <c r="CM652" s="109" cm="1">
        <f t="array" ref="CM652">IF($AG652,SQRT(SUMPRODUCT($AH$2:$AH652, (AY$2:AY652-BS652)^2)/(SUM($AH$2:$AH652)-1)),0)</f>
        <v>0</v>
      </c>
      <c r="CN652" s="109" cm="1">
        <f t="array" ref="CN652">IF($AG652,SQRT(SUMPRODUCT($AH$2:$AH652, (AZ$2:AZ652-BT652)^2)/(SUM($AH$2:$AH652)-1)),0)</f>
        <v>0</v>
      </c>
      <c r="CO652" s="109" cm="1">
        <f t="array" ref="CO652">IF($AG652,SQRT(SUMPRODUCT($AH$2:$AH652, (BA$2:BA652-BU652)^2)/(SUM($AH$2:$AH652)-1)),0)</f>
        <v>0</v>
      </c>
    </row>
    <row r="653" spans="34:93" x14ac:dyDescent="0.25">
      <c r="AH653" s="99" t="str">
        <f t="shared" si="158"/>
        <v/>
      </c>
      <c r="AI653" s="11">
        <f t="shared" ca="1" si="163"/>
        <v>0</v>
      </c>
      <c r="AJ653" s="11">
        <f t="shared" ca="1" si="163"/>
        <v>0</v>
      </c>
      <c r="AK653" s="11">
        <f t="shared" ca="1" si="163"/>
        <v>0</v>
      </c>
      <c r="AL653" s="11">
        <f t="shared" ca="1" si="163"/>
        <v>0</v>
      </c>
      <c r="AM653" s="11">
        <f t="shared" ca="1" si="163"/>
        <v>0</v>
      </c>
      <c r="AN653" s="11">
        <f t="shared" ca="1" si="163"/>
        <v>0</v>
      </c>
      <c r="AO653" s="11">
        <f t="shared" ca="1" si="163"/>
        <v>0</v>
      </c>
      <c r="AP653" s="11">
        <f t="shared" ca="1" si="163"/>
        <v>0</v>
      </c>
      <c r="AQ653" s="11">
        <f t="shared" ca="1" si="163"/>
        <v>0</v>
      </c>
      <c r="AR653" s="11">
        <f t="shared" ca="1" si="163"/>
        <v>0</v>
      </c>
      <c r="AS653" s="11">
        <f t="shared" ca="1" si="164"/>
        <v>0</v>
      </c>
      <c r="AT653" s="11">
        <f t="shared" ca="1" si="164"/>
        <v>0</v>
      </c>
      <c r="AU653" s="11">
        <f t="shared" ca="1" si="164"/>
        <v>0</v>
      </c>
      <c r="AV653" s="11">
        <f t="shared" ca="1" si="164"/>
        <v>0</v>
      </c>
      <c r="AW653" s="11">
        <f t="shared" ca="1" si="164"/>
        <v>0</v>
      </c>
      <c r="AX653" s="11">
        <f t="shared" ca="1" si="164"/>
        <v>0</v>
      </c>
      <c r="AY653" s="11">
        <f t="shared" ca="1" si="164"/>
        <v>0</v>
      </c>
      <c r="AZ653" s="11">
        <f t="shared" ca="1" si="164"/>
        <v>0</v>
      </c>
      <c r="BA653" s="11">
        <f t="shared" ca="1" si="164"/>
        <v>0</v>
      </c>
      <c r="BB653" s="11"/>
      <c r="BC653" s="11">
        <f>IF($AG653,SUMPRODUCT(AI$2:AI653,$AH$2:$AH653)/SUM($AH$2:$AH653),0)</f>
        <v>0</v>
      </c>
      <c r="BD653" s="11">
        <f>IF($AG653,SUMPRODUCT(AJ$2:AJ653,$AH$2:$AH653)/SUM($AH$2:$AH653),0)</f>
        <v>0</v>
      </c>
      <c r="BE653" s="11">
        <f>IF($AG653,SUMPRODUCT(AK$2:AK653,$AH$2:$AH653)/SUM($AH$2:$AH653),0)</f>
        <v>0</v>
      </c>
      <c r="BF653" s="11">
        <f>IF($AG653,SUMPRODUCT(AL$2:AL653,$AH$2:$AH653)/SUM($AH$2:$AH653),0)</f>
        <v>0</v>
      </c>
      <c r="BG653" s="11">
        <f>IF($AG653,SUMPRODUCT(AM$2:AM653,$AH$2:$AH653)/SUM($AH$2:$AH653),0)</f>
        <v>0</v>
      </c>
      <c r="BH653" s="11">
        <f>IF($AG653,SUMPRODUCT(AN$2:AN653,$AH$2:$AH653)/SUM($AH$2:$AH653),0)</f>
        <v>0</v>
      </c>
      <c r="BI653" s="11">
        <f>IF($AG653,SUMPRODUCT(AO$2:AO653,$AH$2:$AH653)/SUM($AH$2:$AH653),0)</f>
        <v>0</v>
      </c>
      <c r="BJ653" s="11">
        <f>IF($AG653,SUMPRODUCT(AP$2:AP653,$AH$2:$AH653)/SUM($AH$2:$AH653),0)</f>
        <v>0</v>
      </c>
      <c r="BK653" s="11">
        <f>IF($AG653,SUMPRODUCT(AQ$2:AQ653,$AH$2:$AH653)/SUM($AH$2:$AH653),0)</f>
        <v>0</v>
      </c>
      <c r="BL653" s="11">
        <f>IF($AG653,SUMPRODUCT(AR$2:AR653,$AH$2:$AH653)/SUM($AH$2:$AH653),0)</f>
        <v>0</v>
      </c>
      <c r="BM653" s="11">
        <f>IF($AG653,SUMPRODUCT(AS$2:AS653,$AH$2:$AH653)/SUM($AH$2:$AH653),0)</f>
        <v>0</v>
      </c>
      <c r="BN653" s="11">
        <f>IF($AG653,SUMPRODUCT(AT$2:AT653,$AH$2:$AH653)/SUM($AH$2:$AH653),0)</f>
        <v>0</v>
      </c>
      <c r="BO653" s="11">
        <f>IF($AG653,SUMPRODUCT(AU$2:AU653,$AH$2:$AH653)/SUM($AH$2:$AH653),0)</f>
        <v>0</v>
      </c>
      <c r="BP653" s="11">
        <f>IF($AG653,SUMPRODUCT(AV$2:AV653,$AH$2:$AH653)/SUM($AH$2:$AH653),0)</f>
        <v>0</v>
      </c>
      <c r="BQ653" s="11">
        <f>IF($AG653,SUMPRODUCT(AW$2:AW653,$AH$2:$AH653)/SUM($AH$2:$AH653),0)</f>
        <v>0</v>
      </c>
      <c r="BR653" s="11">
        <f>IF($AG653,SUMPRODUCT(AX$2:AX653,$AH$2:$AH653)/SUM($AH$2:$AH653),0)</f>
        <v>0</v>
      </c>
      <c r="BS653" s="11">
        <f>IF($AG653,SUMPRODUCT(AY$2:AY653,$AH$2:$AH653)/SUM($AH$2:$AH653),0)</f>
        <v>0</v>
      </c>
      <c r="BT653" s="11">
        <f>IF($AG653,SUMPRODUCT(AZ$2:AZ653,$AH$2:$AH653)/SUM($AH$2:$AH653),0)</f>
        <v>0</v>
      </c>
      <c r="BU653" s="11">
        <f>IF($AG653,SUMPRODUCT(BA$2:BA653,$AH$2:$AH653)/SUM($AH$2:$AH653),0)</f>
        <v>0</v>
      </c>
      <c r="BV653" s="11"/>
      <c r="BW653" s="109" cm="1">
        <f t="array" ref="BW653">IF($AG653,SQRT(SUMPRODUCT($AH$2:$AH653, (AI$2:AI653-BC653)^2)/(SUM($AH$2:$AH653)-1)),0)</f>
        <v>0</v>
      </c>
      <c r="BX653" s="109" cm="1">
        <f t="array" ref="BX653">IF($AG653,SQRT(SUMPRODUCT($AH$2:$AH653, (AJ$2:AJ653-BD653)^2)/(SUM($AH$2:$AH653)-1)),0)</f>
        <v>0</v>
      </c>
      <c r="BY653" s="109" cm="1">
        <f t="array" ref="BY653">IF($AG653,SQRT(SUMPRODUCT($AH$2:$AH653, (AK$2:AK653-BE653)^2)/(SUM($AH$2:$AH653)-1)),0)</f>
        <v>0</v>
      </c>
      <c r="BZ653" s="109" cm="1">
        <f t="array" ref="BZ653">IF($AG653,SQRT(SUMPRODUCT($AH$2:$AH653, (AL$2:AL653-BF653)^2)/(SUM($AH$2:$AH653)-1)),0)</f>
        <v>0</v>
      </c>
      <c r="CA653" s="109" cm="1">
        <f t="array" ref="CA653">IF($AG653,SQRT(SUMPRODUCT($AH$2:$AH653, (AM$2:AM653-BG653)^2)/(SUM($AH$2:$AH653)-1)),0)</f>
        <v>0</v>
      </c>
      <c r="CB653" s="109" cm="1">
        <f t="array" ref="CB653">IF($AG653,SQRT(SUMPRODUCT($AH$2:$AH653, (AN$2:AN653-BH653)^2)/(SUM($AH$2:$AH653)-1)),0)</f>
        <v>0</v>
      </c>
      <c r="CC653" s="109" cm="1">
        <f t="array" ref="CC653">IF($AG653,SQRT(SUMPRODUCT($AH$2:$AH653, (AO$2:AO653-BI653)^2)/(SUM($AH$2:$AH653)-1)),0)</f>
        <v>0</v>
      </c>
      <c r="CD653" s="109" cm="1">
        <f t="array" ref="CD653">IF($AG653,SQRT(SUMPRODUCT($AH$2:$AH653, (AP$2:AP653-BJ653)^2)/(SUM($AH$2:$AH653)-1)),0)</f>
        <v>0</v>
      </c>
      <c r="CE653" s="109" cm="1">
        <f t="array" ref="CE653">IF($AG653,SQRT(SUMPRODUCT($AH$2:$AH653, (AQ$2:AQ653-BK653)^2)/(SUM($AH$2:$AH653)-1)),0)</f>
        <v>0</v>
      </c>
      <c r="CF653" s="109" cm="1">
        <f t="array" ref="CF653">IF($AG653,SQRT(SUMPRODUCT($AH$2:$AH653, (AR$2:AR653-BL653)^2)/(SUM($AH$2:$AH653)-1)),0)</f>
        <v>0</v>
      </c>
      <c r="CG653" s="109" cm="1">
        <f t="array" ref="CG653">IF($AG653,SQRT(SUMPRODUCT($AH$2:$AH653, (AS$2:AS653-BM653)^2)/(SUM($AH$2:$AH653)-1)),0)</f>
        <v>0</v>
      </c>
      <c r="CH653" s="109" cm="1">
        <f t="array" ref="CH653">IF($AG653,SQRT(SUMPRODUCT($AH$2:$AH653, (AT$2:AT653-BN653)^2)/(SUM($AH$2:$AH653)-1)),0)</f>
        <v>0</v>
      </c>
      <c r="CI653" s="109" cm="1">
        <f t="array" ref="CI653">IF($AG653,SQRT(SUMPRODUCT($AH$2:$AH653, (AU$2:AU653-BO653)^2)/(SUM($AH$2:$AH653)-1)),0)</f>
        <v>0</v>
      </c>
      <c r="CJ653" s="109" cm="1">
        <f t="array" ref="CJ653">IF($AG653,SQRT(SUMPRODUCT($AH$2:$AH653, (AV$2:AV653-BP653)^2)/(SUM($AH$2:$AH653)-1)),0)</f>
        <v>0</v>
      </c>
      <c r="CK653" s="109" cm="1">
        <f t="array" ref="CK653">IF($AG653,SQRT(SUMPRODUCT($AH$2:$AH653, (AW$2:AW653-BQ653)^2)/(SUM($AH$2:$AH653)-1)),0)</f>
        <v>0</v>
      </c>
      <c r="CL653" s="109" cm="1">
        <f t="array" ref="CL653">IF($AG653,SQRT(SUMPRODUCT($AH$2:$AH653, (AX$2:AX653-BR653)^2)/(SUM($AH$2:$AH653)-1)),0)</f>
        <v>0</v>
      </c>
      <c r="CM653" s="109" cm="1">
        <f t="array" ref="CM653">IF($AG653,SQRT(SUMPRODUCT($AH$2:$AH653, (AY$2:AY653-BS653)^2)/(SUM($AH$2:$AH653)-1)),0)</f>
        <v>0</v>
      </c>
      <c r="CN653" s="109" cm="1">
        <f t="array" ref="CN653">IF($AG653,SQRT(SUMPRODUCT($AH$2:$AH653, (AZ$2:AZ653-BT653)^2)/(SUM($AH$2:$AH653)-1)),0)</f>
        <v>0</v>
      </c>
      <c r="CO653" s="109" cm="1">
        <f t="array" ref="CO653">IF($AG653,SQRT(SUMPRODUCT($AH$2:$AH653, (BA$2:BA653-BU653)^2)/(SUM($AH$2:$AH653)-1)),0)</f>
        <v>0</v>
      </c>
    </row>
    <row r="654" spans="34:93" x14ac:dyDescent="0.25">
      <c r="AH654" s="99" t="str">
        <f t="shared" si="158"/>
        <v/>
      </c>
      <c r="AI654" s="11">
        <f t="shared" ca="1" si="163"/>
        <v>0</v>
      </c>
      <c r="AJ654" s="11">
        <f t="shared" ca="1" si="163"/>
        <v>0</v>
      </c>
      <c r="AK654" s="11">
        <f t="shared" ca="1" si="163"/>
        <v>0</v>
      </c>
      <c r="AL654" s="11">
        <f t="shared" ca="1" si="163"/>
        <v>0</v>
      </c>
      <c r="AM654" s="11">
        <f t="shared" ca="1" si="163"/>
        <v>0</v>
      </c>
      <c r="AN654" s="11">
        <f t="shared" ca="1" si="163"/>
        <v>0</v>
      </c>
      <c r="AO654" s="11">
        <f t="shared" ca="1" si="163"/>
        <v>0</v>
      </c>
      <c r="AP654" s="11">
        <f t="shared" ca="1" si="163"/>
        <v>0</v>
      </c>
      <c r="AQ654" s="11">
        <f t="shared" ca="1" si="163"/>
        <v>0</v>
      </c>
      <c r="AR654" s="11">
        <f t="shared" ca="1" si="163"/>
        <v>0</v>
      </c>
      <c r="AS654" s="11">
        <f t="shared" ca="1" si="164"/>
        <v>0</v>
      </c>
      <c r="AT654" s="11">
        <f t="shared" ca="1" si="164"/>
        <v>0</v>
      </c>
      <c r="AU654" s="11">
        <f t="shared" ca="1" si="164"/>
        <v>0</v>
      </c>
      <c r="AV654" s="11">
        <f t="shared" ca="1" si="164"/>
        <v>0</v>
      </c>
      <c r="AW654" s="11">
        <f t="shared" ca="1" si="164"/>
        <v>0</v>
      </c>
      <c r="AX654" s="11">
        <f t="shared" ca="1" si="164"/>
        <v>0</v>
      </c>
      <c r="AY654" s="11">
        <f t="shared" ca="1" si="164"/>
        <v>0</v>
      </c>
      <c r="AZ654" s="11">
        <f t="shared" ca="1" si="164"/>
        <v>0</v>
      </c>
      <c r="BA654" s="11">
        <f t="shared" ca="1" si="164"/>
        <v>0</v>
      </c>
      <c r="BB654" s="11"/>
      <c r="BC654" s="11">
        <f>IF($AG654,SUMPRODUCT(AI$2:AI654,$AH$2:$AH654)/SUM($AH$2:$AH654),0)</f>
        <v>0</v>
      </c>
      <c r="BD654" s="11">
        <f>IF($AG654,SUMPRODUCT(AJ$2:AJ654,$AH$2:$AH654)/SUM($AH$2:$AH654),0)</f>
        <v>0</v>
      </c>
      <c r="BE654" s="11">
        <f>IF($AG654,SUMPRODUCT(AK$2:AK654,$AH$2:$AH654)/SUM($AH$2:$AH654),0)</f>
        <v>0</v>
      </c>
      <c r="BF654" s="11">
        <f>IF($AG654,SUMPRODUCT(AL$2:AL654,$AH$2:$AH654)/SUM($AH$2:$AH654),0)</f>
        <v>0</v>
      </c>
      <c r="BG654" s="11">
        <f>IF($AG654,SUMPRODUCT(AM$2:AM654,$AH$2:$AH654)/SUM($AH$2:$AH654),0)</f>
        <v>0</v>
      </c>
      <c r="BH654" s="11">
        <f>IF($AG654,SUMPRODUCT(AN$2:AN654,$AH$2:$AH654)/SUM($AH$2:$AH654),0)</f>
        <v>0</v>
      </c>
      <c r="BI654" s="11">
        <f>IF($AG654,SUMPRODUCT(AO$2:AO654,$AH$2:$AH654)/SUM($AH$2:$AH654),0)</f>
        <v>0</v>
      </c>
      <c r="BJ654" s="11">
        <f>IF($AG654,SUMPRODUCT(AP$2:AP654,$AH$2:$AH654)/SUM($AH$2:$AH654),0)</f>
        <v>0</v>
      </c>
      <c r="BK654" s="11">
        <f>IF($AG654,SUMPRODUCT(AQ$2:AQ654,$AH$2:$AH654)/SUM($AH$2:$AH654),0)</f>
        <v>0</v>
      </c>
      <c r="BL654" s="11">
        <f>IF($AG654,SUMPRODUCT(AR$2:AR654,$AH$2:$AH654)/SUM($AH$2:$AH654),0)</f>
        <v>0</v>
      </c>
      <c r="BM654" s="11">
        <f>IF($AG654,SUMPRODUCT(AS$2:AS654,$AH$2:$AH654)/SUM($AH$2:$AH654),0)</f>
        <v>0</v>
      </c>
      <c r="BN654" s="11">
        <f>IF($AG654,SUMPRODUCT(AT$2:AT654,$AH$2:$AH654)/SUM($AH$2:$AH654),0)</f>
        <v>0</v>
      </c>
      <c r="BO654" s="11">
        <f>IF($AG654,SUMPRODUCT(AU$2:AU654,$AH$2:$AH654)/SUM($AH$2:$AH654),0)</f>
        <v>0</v>
      </c>
      <c r="BP654" s="11">
        <f>IF($AG654,SUMPRODUCT(AV$2:AV654,$AH$2:$AH654)/SUM($AH$2:$AH654),0)</f>
        <v>0</v>
      </c>
      <c r="BQ654" s="11">
        <f>IF($AG654,SUMPRODUCT(AW$2:AW654,$AH$2:$AH654)/SUM($AH$2:$AH654),0)</f>
        <v>0</v>
      </c>
      <c r="BR654" s="11">
        <f>IF($AG654,SUMPRODUCT(AX$2:AX654,$AH$2:$AH654)/SUM($AH$2:$AH654),0)</f>
        <v>0</v>
      </c>
      <c r="BS654" s="11">
        <f>IF($AG654,SUMPRODUCT(AY$2:AY654,$AH$2:$AH654)/SUM($AH$2:$AH654),0)</f>
        <v>0</v>
      </c>
      <c r="BT654" s="11">
        <f>IF($AG654,SUMPRODUCT(AZ$2:AZ654,$AH$2:$AH654)/SUM($AH$2:$AH654),0)</f>
        <v>0</v>
      </c>
      <c r="BU654" s="11">
        <f>IF($AG654,SUMPRODUCT(BA$2:BA654,$AH$2:$AH654)/SUM($AH$2:$AH654),0)</f>
        <v>0</v>
      </c>
      <c r="BV654" s="11"/>
      <c r="BW654" s="109" cm="1">
        <f t="array" ref="BW654">IF($AG654,SQRT(SUMPRODUCT($AH$2:$AH654, (AI$2:AI654-BC654)^2)/(SUM($AH$2:$AH654)-1)),0)</f>
        <v>0</v>
      </c>
      <c r="BX654" s="109" cm="1">
        <f t="array" ref="BX654">IF($AG654,SQRT(SUMPRODUCT($AH$2:$AH654, (AJ$2:AJ654-BD654)^2)/(SUM($AH$2:$AH654)-1)),0)</f>
        <v>0</v>
      </c>
      <c r="BY654" s="109" cm="1">
        <f t="array" ref="BY654">IF($AG654,SQRT(SUMPRODUCT($AH$2:$AH654, (AK$2:AK654-BE654)^2)/(SUM($AH$2:$AH654)-1)),0)</f>
        <v>0</v>
      </c>
      <c r="BZ654" s="109" cm="1">
        <f t="array" ref="BZ654">IF($AG654,SQRT(SUMPRODUCT($AH$2:$AH654, (AL$2:AL654-BF654)^2)/(SUM($AH$2:$AH654)-1)),0)</f>
        <v>0</v>
      </c>
      <c r="CA654" s="109" cm="1">
        <f t="array" ref="CA654">IF($AG654,SQRT(SUMPRODUCT($AH$2:$AH654, (AM$2:AM654-BG654)^2)/(SUM($AH$2:$AH654)-1)),0)</f>
        <v>0</v>
      </c>
      <c r="CB654" s="109" cm="1">
        <f t="array" ref="CB654">IF($AG654,SQRT(SUMPRODUCT($AH$2:$AH654, (AN$2:AN654-BH654)^2)/(SUM($AH$2:$AH654)-1)),0)</f>
        <v>0</v>
      </c>
      <c r="CC654" s="109" cm="1">
        <f t="array" ref="CC654">IF($AG654,SQRT(SUMPRODUCT($AH$2:$AH654, (AO$2:AO654-BI654)^2)/(SUM($AH$2:$AH654)-1)),0)</f>
        <v>0</v>
      </c>
      <c r="CD654" s="109" cm="1">
        <f t="array" ref="CD654">IF($AG654,SQRT(SUMPRODUCT($AH$2:$AH654, (AP$2:AP654-BJ654)^2)/(SUM($AH$2:$AH654)-1)),0)</f>
        <v>0</v>
      </c>
      <c r="CE654" s="109" cm="1">
        <f t="array" ref="CE654">IF($AG654,SQRT(SUMPRODUCT($AH$2:$AH654, (AQ$2:AQ654-BK654)^2)/(SUM($AH$2:$AH654)-1)),0)</f>
        <v>0</v>
      </c>
      <c r="CF654" s="109" cm="1">
        <f t="array" ref="CF654">IF($AG654,SQRT(SUMPRODUCT($AH$2:$AH654, (AR$2:AR654-BL654)^2)/(SUM($AH$2:$AH654)-1)),0)</f>
        <v>0</v>
      </c>
      <c r="CG654" s="109" cm="1">
        <f t="array" ref="CG654">IF($AG654,SQRT(SUMPRODUCT($AH$2:$AH654, (AS$2:AS654-BM654)^2)/(SUM($AH$2:$AH654)-1)),0)</f>
        <v>0</v>
      </c>
      <c r="CH654" s="109" cm="1">
        <f t="array" ref="CH654">IF($AG654,SQRT(SUMPRODUCT($AH$2:$AH654, (AT$2:AT654-BN654)^2)/(SUM($AH$2:$AH654)-1)),0)</f>
        <v>0</v>
      </c>
      <c r="CI654" s="109" cm="1">
        <f t="array" ref="CI654">IF($AG654,SQRT(SUMPRODUCT($AH$2:$AH654, (AU$2:AU654-BO654)^2)/(SUM($AH$2:$AH654)-1)),0)</f>
        <v>0</v>
      </c>
      <c r="CJ654" s="109" cm="1">
        <f t="array" ref="CJ654">IF($AG654,SQRT(SUMPRODUCT($AH$2:$AH654, (AV$2:AV654-BP654)^2)/(SUM($AH$2:$AH654)-1)),0)</f>
        <v>0</v>
      </c>
      <c r="CK654" s="109" cm="1">
        <f t="array" ref="CK654">IF($AG654,SQRT(SUMPRODUCT($AH$2:$AH654, (AW$2:AW654-BQ654)^2)/(SUM($AH$2:$AH654)-1)),0)</f>
        <v>0</v>
      </c>
      <c r="CL654" s="109" cm="1">
        <f t="array" ref="CL654">IF($AG654,SQRT(SUMPRODUCT($AH$2:$AH654, (AX$2:AX654-BR654)^2)/(SUM($AH$2:$AH654)-1)),0)</f>
        <v>0</v>
      </c>
      <c r="CM654" s="109" cm="1">
        <f t="array" ref="CM654">IF($AG654,SQRT(SUMPRODUCT($AH$2:$AH654, (AY$2:AY654-BS654)^2)/(SUM($AH$2:$AH654)-1)),0)</f>
        <v>0</v>
      </c>
      <c r="CN654" s="109" cm="1">
        <f t="array" ref="CN654">IF($AG654,SQRT(SUMPRODUCT($AH$2:$AH654, (AZ$2:AZ654-BT654)^2)/(SUM($AH$2:$AH654)-1)),0)</f>
        <v>0</v>
      </c>
      <c r="CO654" s="109" cm="1">
        <f t="array" ref="CO654">IF($AG654,SQRT(SUMPRODUCT($AH$2:$AH654, (BA$2:BA654-BU654)^2)/(SUM($AH$2:$AH654)-1)),0)</f>
        <v>0</v>
      </c>
    </row>
    <row r="655" spans="34:93" x14ac:dyDescent="0.25">
      <c r="AH655" s="99" t="str">
        <f t="shared" si="158"/>
        <v/>
      </c>
      <c r="AI655" s="11">
        <f t="shared" ca="1" si="163"/>
        <v>0</v>
      </c>
      <c r="AJ655" s="11">
        <f t="shared" ca="1" si="163"/>
        <v>0</v>
      </c>
      <c r="AK655" s="11">
        <f t="shared" ca="1" si="163"/>
        <v>0</v>
      </c>
      <c r="AL655" s="11">
        <f t="shared" ca="1" si="163"/>
        <v>0</v>
      </c>
      <c r="AM655" s="11">
        <f t="shared" ca="1" si="163"/>
        <v>0</v>
      </c>
      <c r="AN655" s="11">
        <f t="shared" ca="1" si="163"/>
        <v>0</v>
      </c>
      <c r="AO655" s="11">
        <f t="shared" ca="1" si="163"/>
        <v>0</v>
      </c>
      <c r="AP655" s="11">
        <f t="shared" ca="1" si="163"/>
        <v>0</v>
      </c>
      <c r="AQ655" s="11">
        <f t="shared" ca="1" si="163"/>
        <v>0</v>
      </c>
      <c r="AR655" s="11">
        <f t="shared" ca="1" si="163"/>
        <v>0</v>
      </c>
      <c r="AS655" s="11">
        <f t="shared" ca="1" si="164"/>
        <v>0</v>
      </c>
      <c r="AT655" s="11">
        <f t="shared" ca="1" si="164"/>
        <v>0</v>
      </c>
      <c r="AU655" s="11">
        <f t="shared" ca="1" si="164"/>
        <v>0</v>
      </c>
      <c r="AV655" s="11">
        <f t="shared" ca="1" si="164"/>
        <v>0</v>
      </c>
      <c r="AW655" s="11">
        <f t="shared" ca="1" si="164"/>
        <v>0</v>
      </c>
      <c r="AX655" s="11">
        <f t="shared" ca="1" si="164"/>
        <v>0</v>
      </c>
      <c r="AY655" s="11">
        <f t="shared" ca="1" si="164"/>
        <v>0</v>
      </c>
      <c r="AZ655" s="11">
        <f t="shared" ca="1" si="164"/>
        <v>0</v>
      </c>
      <c r="BA655" s="11">
        <f t="shared" ca="1" si="164"/>
        <v>0</v>
      </c>
      <c r="BB655" s="11"/>
      <c r="BC655" s="11">
        <f>IF($AG655,SUMPRODUCT(AI$2:AI655,$AH$2:$AH655)/SUM($AH$2:$AH655),0)</f>
        <v>0</v>
      </c>
      <c r="BD655" s="11">
        <f>IF($AG655,SUMPRODUCT(AJ$2:AJ655,$AH$2:$AH655)/SUM($AH$2:$AH655),0)</f>
        <v>0</v>
      </c>
      <c r="BE655" s="11">
        <f>IF($AG655,SUMPRODUCT(AK$2:AK655,$AH$2:$AH655)/SUM($AH$2:$AH655),0)</f>
        <v>0</v>
      </c>
      <c r="BF655" s="11">
        <f>IF($AG655,SUMPRODUCT(AL$2:AL655,$AH$2:$AH655)/SUM($AH$2:$AH655),0)</f>
        <v>0</v>
      </c>
      <c r="BG655" s="11">
        <f>IF($AG655,SUMPRODUCT(AM$2:AM655,$AH$2:$AH655)/SUM($AH$2:$AH655),0)</f>
        <v>0</v>
      </c>
      <c r="BH655" s="11">
        <f>IF($AG655,SUMPRODUCT(AN$2:AN655,$AH$2:$AH655)/SUM($AH$2:$AH655),0)</f>
        <v>0</v>
      </c>
      <c r="BI655" s="11">
        <f>IF($AG655,SUMPRODUCT(AO$2:AO655,$AH$2:$AH655)/SUM($AH$2:$AH655),0)</f>
        <v>0</v>
      </c>
      <c r="BJ655" s="11">
        <f>IF($AG655,SUMPRODUCT(AP$2:AP655,$AH$2:$AH655)/SUM($AH$2:$AH655),0)</f>
        <v>0</v>
      </c>
      <c r="BK655" s="11">
        <f>IF($AG655,SUMPRODUCT(AQ$2:AQ655,$AH$2:$AH655)/SUM($AH$2:$AH655),0)</f>
        <v>0</v>
      </c>
      <c r="BL655" s="11">
        <f>IF($AG655,SUMPRODUCT(AR$2:AR655,$AH$2:$AH655)/SUM($AH$2:$AH655),0)</f>
        <v>0</v>
      </c>
      <c r="BM655" s="11">
        <f>IF($AG655,SUMPRODUCT(AS$2:AS655,$AH$2:$AH655)/SUM($AH$2:$AH655),0)</f>
        <v>0</v>
      </c>
      <c r="BN655" s="11">
        <f>IF($AG655,SUMPRODUCT(AT$2:AT655,$AH$2:$AH655)/SUM($AH$2:$AH655),0)</f>
        <v>0</v>
      </c>
      <c r="BO655" s="11">
        <f>IF($AG655,SUMPRODUCT(AU$2:AU655,$AH$2:$AH655)/SUM($AH$2:$AH655),0)</f>
        <v>0</v>
      </c>
      <c r="BP655" s="11">
        <f>IF($AG655,SUMPRODUCT(AV$2:AV655,$AH$2:$AH655)/SUM($AH$2:$AH655),0)</f>
        <v>0</v>
      </c>
      <c r="BQ655" s="11">
        <f>IF($AG655,SUMPRODUCT(AW$2:AW655,$AH$2:$AH655)/SUM($AH$2:$AH655),0)</f>
        <v>0</v>
      </c>
      <c r="BR655" s="11">
        <f>IF($AG655,SUMPRODUCT(AX$2:AX655,$AH$2:$AH655)/SUM($AH$2:$AH655),0)</f>
        <v>0</v>
      </c>
      <c r="BS655" s="11">
        <f>IF($AG655,SUMPRODUCT(AY$2:AY655,$AH$2:$AH655)/SUM($AH$2:$AH655),0)</f>
        <v>0</v>
      </c>
      <c r="BT655" s="11">
        <f>IF($AG655,SUMPRODUCT(AZ$2:AZ655,$AH$2:$AH655)/SUM($AH$2:$AH655),0)</f>
        <v>0</v>
      </c>
      <c r="BU655" s="11">
        <f>IF($AG655,SUMPRODUCT(BA$2:BA655,$AH$2:$AH655)/SUM($AH$2:$AH655),0)</f>
        <v>0</v>
      </c>
      <c r="BV655" s="11"/>
      <c r="BW655" s="109" cm="1">
        <f t="array" ref="BW655">IF($AG655,SQRT(SUMPRODUCT($AH$2:$AH655, (AI$2:AI655-BC655)^2)/(SUM($AH$2:$AH655)-1)),0)</f>
        <v>0</v>
      </c>
      <c r="BX655" s="109" cm="1">
        <f t="array" ref="BX655">IF($AG655,SQRT(SUMPRODUCT($AH$2:$AH655, (AJ$2:AJ655-BD655)^2)/(SUM($AH$2:$AH655)-1)),0)</f>
        <v>0</v>
      </c>
      <c r="BY655" s="109" cm="1">
        <f t="array" ref="BY655">IF($AG655,SQRT(SUMPRODUCT($AH$2:$AH655, (AK$2:AK655-BE655)^2)/(SUM($AH$2:$AH655)-1)),0)</f>
        <v>0</v>
      </c>
      <c r="BZ655" s="109" cm="1">
        <f t="array" ref="BZ655">IF($AG655,SQRT(SUMPRODUCT($AH$2:$AH655, (AL$2:AL655-BF655)^2)/(SUM($AH$2:$AH655)-1)),0)</f>
        <v>0</v>
      </c>
      <c r="CA655" s="109" cm="1">
        <f t="array" ref="CA655">IF($AG655,SQRT(SUMPRODUCT($AH$2:$AH655, (AM$2:AM655-BG655)^2)/(SUM($AH$2:$AH655)-1)),0)</f>
        <v>0</v>
      </c>
      <c r="CB655" s="109" cm="1">
        <f t="array" ref="CB655">IF($AG655,SQRT(SUMPRODUCT($AH$2:$AH655, (AN$2:AN655-BH655)^2)/(SUM($AH$2:$AH655)-1)),0)</f>
        <v>0</v>
      </c>
      <c r="CC655" s="109" cm="1">
        <f t="array" ref="CC655">IF($AG655,SQRT(SUMPRODUCT($AH$2:$AH655, (AO$2:AO655-BI655)^2)/(SUM($AH$2:$AH655)-1)),0)</f>
        <v>0</v>
      </c>
      <c r="CD655" s="109" cm="1">
        <f t="array" ref="CD655">IF($AG655,SQRT(SUMPRODUCT($AH$2:$AH655, (AP$2:AP655-BJ655)^2)/(SUM($AH$2:$AH655)-1)),0)</f>
        <v>0</v>
      </c>
      <c r="CE655" s="109" cm="1">
        <f t="array" ref="CE655">IF($AG655,SQRT(SUMPRODUCT($AH$2:$AH655, (AQ$2:AQ655-BK655)^2)/(SUM($AH$2:$AH655)-1)),0)</f>
        <v>0</v>
      </c>
      <c r="CF655" s="109" cm="1">
        <f t="array" ref="CF655">IF($AG655,SQRT(SUMPRODUCT($AH$2:$AH655, (AR$2:AR655-BL655)^2)/(SUM($AH$2:$AH655)-1)),0)</f>
        <v>0</v>
      </c>
      <c r="CG655" s="109" cm="1">
        <f t="array" ref="CG655">IF($AG655,SQRT(SUMPRODUCT($AH$2:$AH655, (AS$2:AS655-BM655)^2)/(SUM($AH$2:$AH655)-1)),0)</f>
        <v>0</v>
      </c>
      <c r="CH655" s="109" cm="1">
        <f t="array" ref="CH655">IF($AG655,SQRT(SUMPRODUCT($AH$2:$AH655, (AT$2:AT655-BN655)^2)/(SUM($AH$2:$AH655)-1)),0)</f>
        <v>0</v>
      </c>
      <c r="CI655" s="109" cm="1">
        <f t="array" ref="CI655">IF($AG655,SQRT(SUMPRODUCT($AH$2:$AH655, (AU$2:AU655-BO655)^2)/(SUM($AH$2:$AH655)-1)),0)</f>
        <v>0</v>
      </c>
      <c r="CJ655" s="109" cm="1">
        <f t="array" ref="CJ655">IF($AG655,SQRT(SUMPRODUCT($AH$2:$AH655, (AV$2:AV655-BP655)^2)/(SUM($AH$2:$AH655)-1)),0)</f>
        <v>0</v>
      </c>
      <c r="CK655" s="109" cm="1">
        <f t="array" ref="CK655">IF($AG655,SQRT(SUMPRODUCT($AH$2:$AH655, (AW$2:AW655-BQ655)^2)/(SUM($AH$2:$AH655)-1)),0)</f>
        <v>0</v>
      </c>
      <c r="CL655" s="109" cm="1">
        <f t="array" ref="CL655">IF($AG655,SQRT(SUMPRODUCT($AH$2:$AH655, (AX$2:AX655-BR655)^2)/(SUM($AH$2:$AH655)-1)),0)</f>
        <v>0</v>
      </c>
      <c r="CM655" s="109" cm="1">
        <f t="array" ref="CM655">IF($AG655,SQRT(SUMPRODUCT($AH$2:$AH655, (AY$2:AY655-BS655)^2)/(SUM($AH$2:$AH655)-1)),0)</f>
        <v>0</v>
      </c>
      <c r="CN655" s="109" cm="1">
        <f t="array" ref="CN655">IF($AG655,SQRT(SUMPRODUCT($AH$2:$AH655, (AZ$2:AZ655-BT655)^2)/(SUM($AH$2:$AH655)-1)),0)</f>
        <v>0</v>
      </c>
      <c r="CO655" s="109" cm="1">
        <f t="array" ref="CO655">IF($AG655,SQRT(SUMPRODUCT($AH$2:$AH655, (BA$2:BA655-BU655)^2)/(SUM($AH$2:$AH655)-1)),0)</f>
        <v>0</v>
      </c>
    </row>
    <row r="656" spans="34:93" x14ac:dyDescent="0.25">
      <c r="AH656" s="99" t="str">
        <f t="shared" si="158"/>
        <v/>
      </c>
      <c r="AI656" s="11">
        <f t="shared" ca="1" si="163"/>
        <v>0</v>
      </c>
      <c r="AJ656" s="11">
        <f t="shared" ca="1" si="163"/>
        <v>0</v>
      </c>
      <c r="AK656" s="11">
        <f t="shared" ca="1" si="163"/>
        <v>0</v>
      </c>
      <c r="AL656" s="11">
        <f t="shared" ca="1" si="163"/>
        <v>0</v>
      </c>
      <c r="AM656" s="11">
        <f t="shared" ca="1" si="163"/>
        <v>0</v>
      </c>
      <c r="AN656" s="11">
        <f t="shared" ca="1" si="163"/>
        <v>0</v>
      </c>
      <c r="AO656" s="11">
        <f t="shared" ca="1" si="163"/>
        <v>0</v>
      </c>
      <c r="AP656" s="11">
        <f t="shared" ca="1" si="163"/>
        <v>0</v>
      </c>
      <c r="AQ656" s="11">
        <f t="shared" ca="1" si="163"/>
        <v>0</v>
      </c>
      <c r="AR656" s="11">
        <f t="shared" ca="1" si="163"/>
        <v>0</v>
      </c>
      <c r="AS656" s="11">
        <f t="shared" ca="1" si="164"/>
        <v>0</v>
      </c>
      <c r="AT656" s="11">
        <f t="shared" ca="1" si="164"/>
        <v>0</v>
      </c>
      <c r="AU656" s="11">
        <f t="shared" ca="1" si="164"/>
        <v>0</v>
      </c>
      <c r="AV656" s="11">
        <f t="shared" ca="1" si="164"/>
        <v>0</v>
      </c>
      <c r="AW656" s="11">
        <f t="shared" ca="1" si="164"/>
        <v>0</v>
      </c>
      <c r="AX656" s="11">
        <f t="shared" ca="1" si="164"/>
        <v>0</v>
      </c>
      <c r="AY656" s="11">
        <f t="shared" ca="1" si="164"/>
        <v>0</v>
      </c>
      <c r="AZ656" s="11">
        <f t="shared" ca="1" si="164"/>
        <v>0</v>
      </c>
      <c r="BA656" s="11">
        <f t="shared" ca="1" si="164"/>
        <v>0</v>
      </c>
      <c r="BB656" s="11"/>
      <c r="BC656" s="11">
        <f>IF($AG656,SUMPRODUCT(AI$2:AI656,$AH$2:$AH656)/SUM($AH$2:$AH656),0)</f>
        <v>0</v>
      </c>
      <c r="BD656" s="11">
        <f>IF($AG656,SUMPRODUCT(AJ$2:AJ656,$AH$2:$AH656)/SUM($AH$2:$AH656),0)</f>
        <v>0</v>
      </c>
      <c r="BE656" s="11">
        <f>IF($AG656,SUMPRODUCT(AK$2:AK656,$AH$2:$AH656)/SUM($AH$2:$AH656),0)</f>
        <v>0</v>
      </c>
      <c r="BF656" s="11">
        <f>IF($AG656,SUMPRODUCT(AL$2:AL656,$AH$2:$AH656)/SUM($AH$2:$AH656),0)</f>
        <v>0</v>
      </c>
      <c r="BG656" s="11">
        <f>IF($AG656,SUMPRODUCT(AM$2:AM656,$AH$2:$AH656)/SUM($AH$2:$AH656),0)</f>
        <v>0</v>
      </c>
      <c r="BH656" s="11">
        <f>IF($AG656,SUMPRODUCT(AN$2:AN656,$AH$2:$AH656)/SUM($AH$2:$AH656),0)</f>
        <v>0</v>
      </c>
      <c r="BI656" s="11">
        <f>IF($AG656,SUMPRODUCT(AO$2:AO656,$AH$2:$AH656)/SUM($AH$2:$AH656),0)</f>
        <v>0</v>
      </c>
      <c r="BJ656" s="11">
        <f>IF($AG656,SUMPRODUCT(AP$2:AP656,$AH$2:$AH656)/SUM($AH$2:$AH656),0)</f>
        <v>0</v>
      </c>
      <c r="BK656" s="11">
        <f>IF($AG656,SUMPRODUCT(AQ$2:AQ656,$AH$2:$AH656)/SUM($AH$2:$AH656),0)</f>
        <v>0</v>
      </c>
      <c r="BL656" s="11">
        <f>IF($AG656,SUMPRODUCT(AR$2:AR656,$AH$2:$AH656)/SUM($AH$2:$AH656),0)</f>
        <v>0</v>
      </c>
      <c r="BM656" s="11">
        <f>IF($AG656,SUMPRODUCT(AS$2:AS656,$AH$2:$AH656)/SUM($AH$2:$AH656),0)</f>
        <v>0</v>
      </c>
      <c r="BN656" s="11">
        <f>IF($AG656,SUMPRODUCT(AT$2:AT656,$AH$2:$AH656)/SUM($AH$2:$AH656),0)</f>
        <v>0</v>
      </c>
      <c r="BO656" s="11">
        <f>IF($AG656,SUMPRODUCT(AU$2:AU656,$AH$2:$AH656)/SUM($AH$2:$AH656),0)</f>
        <v>0</v>
      </c>
      <c r="BP656" s="11">
        <f>IF($AG656,SUMPRODUCT(AV$2:AV656,$AH$2:$AH656)/SUM($AH$2:$AH656),0)</f>
        <v>0</v>
      </c>
      <c r="BQ656" s="11">
        <f>IF($AG656,SUMPRODUCT(AW$2:AW656,$AH$2:$AH656)/SUM($AH$2:$AH656),0)</f>
        <v>0</v>
      </c>
      <c r="BR656" s="11">
        <f>IF($AG656,SUMPRODUCT(AX$2:AX656,$AH$2:$AH656)/SUM($AH$2:$AH656),0)</f>
        <v>0</v>
      </c>
      <c r="BS656" s="11">
        <f>IF($AG656,SUMPRODUCT(AY$2:AY656,$AH$2:$AH656)/SUM($AH$2:$AH656),0)</f>
        <v>0</v>
      </c>
      <c r="BT656" s="11">
        <f>IF($AG656,SUMPRODUCT(AZ$2:AZ656,$AH$2:$AH656)/SUM($AH$2:$AH656),0)</f>
        <v>0</v>
      </c>
      <c r="BU656" s="11">
        <f>IF($AG656,SUMPRODUCT(BA$2:BA656,$AH$2:$AH656)/SUM($AH$2:$AH656),0)</f>
        <v>0</v>
      </c>
      <c r="BV656" s="11"/>
      <c r="BW656" s="109" cm="1">
        <f t="array" ref="BW656">IF($AG656,SQRT(SUMPRODUCT($AH$2:$AH656, (AI$2:AI656-BC656)^2)/(SUM($AH$2:$AH656)-1)),0)</f>
        <v>0</v>
      </c>
      <c r="BX656" s="109" cm="1">
        <f t="array" ref="BX656">IF($AG656,SQRT(SUMPRODUCT($AH$2:$AH656, (AJ$2:AJ656-BD656)^2)/(SUM($AH$2:$AH656)-1)),0)</f>
        <v>0</v>
      </c>
      <c r="BY656" s="109" cm="1">
        <f t="array" ref="BY656">IF($AG656,SQRT(SUMPRODUCT($AH$2:$AH656, (AK$2:AK656-BE656)^2)/(SUM($AH$2:$AH656)-1)),0)</f>
        <v>0</v>
      </c>
      <c r="BZ656" s="109" cm="1">
        <f t="array" ref="BZ656">IF($AG656,SQRT(SUMPRODUCT($AH$2:$AH656, (AL$2:AL656-BF656)^2)/(SUM($AH$2:$AH656)-1)),0)</f>
        <v>0</v>
      </c>
      <c r="CA656" s="109" cm="1">
        <f t="array" ref="CA656">IF($AG656,SQRT(SUMPRODUCT($AH$2:$AH656, (AM$2:AM656-BG656)^2)/(SUM($AH$2:$AH656)-1)),0)</f>
        <v>0</v>
      </c>
      <c r="CB656" s="109" cm="1">
        <f t="array" ref="CB656">IF($AG656,SQRT(SUMPRODUCT($AH$2:$AH656, (AN$2:AN656-BH656)^2)/(SUM($AH$2:$AH656)-1)),0)</f>
        <v>0</v>
      </c>
      <c r="CC656" s="109" cm="1">
        <f t="array" ref="CC656">IF($AG656,SQRT(SUMPRODUCT($AH$2:$AH656, (AO$2:AO656-BI656)^2)/(SUM($AH$2:$AH656)-1)),0)</f>
        <v>0</v>
      </c>
      <c r="CD656" s="109" cm="1">
        <f t="array" ref="CD656">IF($AG656,SQRT(SUMPRODUCT($AH$2:$AH656, (AP$2:AP656-BJ656)^2)/(SUM($AH$2:$AH656)-1)),0)</f>
        <v>0</v>
      </c>
      <c r="CE656" s="109" cm="1">
        <f t="array" ref="CE656">IF($AG656,SQRT(SUMPRODUCT($AH$2:$AH656, (AQ$2:AQ656-BK656)^2)/(SUM($AH$2:$AH656)-1)),0)</f>
        <v>0</v>
      </c>
      <c r="CF656" s="109" cm="1">
        <f t="array" ref="CF656">IF($AG656,SQRT(SUMPRODUCT($AH$2:$AH656, (AR$2:AR656-BL656)^2)/(SUM($AH$2:$AH656)-1)),0)</f>
        <v>0</v>
      </c>
      <c r="CG656" s="109" cm="1">
        <f t="array" ref="CG656">IF($AG656,SQRT(SUMPRODUCT($AH$2:$AH656, (AS$2:AS656-BM656)^2)/(SUM($AH$2:$AH656)-1)),0)</f>
        <v>0</v>
      </c>
      <c r="CH656" s="109" cm="1">
        <f t="array" ref="CH656">IF($AG656,SQRT(SUMPRODUCT($AH$2:$AH656, (AT$2:AT656-BN656)^2)/(SUM($AH$2:$AH656)-1)),0)</f>
        <v>0</v>
      </c>
      <c r="CI656" s="109" cm="1">
        <f t="array" ref="CI656">IF($AG656,SQRT(SUMPRODUCT($AH$2:$AH656, (AU$2:AU656-BO656)^2)/(SUM($AH$2:$AH656)-1)),0)</f>
        <v>0</v>
      </c>
      <c r="CJ656" s="109" cm="1">
        <f t="array" ref="CJ656">IF($AG656,SQRT(SUMPRODUCT($AH$2:$AH656, (AV$2:AV656-BP656)^2)/(SUM($AH$2:$AH656)-1)),0)</f>
        <v>0</v>
      </c>
      <c r="CK656" s="109" cm="1">
        <f t="array" ref="CK656">IF($AG656,SQRT(SUMPRODUCT($AH$2:$AH656, (AW$2:AW656-BQ656)^2)/(SUM($AH$2:$AH656)-1)),0)</f>
        <v>0</v>
      </c>
      <c r="CL656" s="109" cm="1">
        <f t="array" ref="CL656">IF($AG656,SQRT(SUMPRODUCT($AH$2:$AH656, (AX$2:AX656-BR656)^2)/(SUM($AH$2:$AH656)-1)),0)</f>
        <v>0</v>
      </c>
      <c r="CM656" s="109" cm="1">
        <f t="array" ref="CM656">IF($AG656,SQRT(SUMPRODUCT($AH$2:$AH656, (AY$2:AY656-BS656)^2)/(SUM($AH$2:$AH656)-1)),0)</f>
        <v>0</v>
      </c>
      <c r="CN656" s="109" cm="1">
        <f t="array" ref="CN656">IF($AG656,SQRT(SUMPRODUCT($AH$2:$AH656, (AZ$2:AZ656-BT656)^2)/(SUM($AH$2:$AH656)-1)),0)</f>
        <v>0</v>
      </c>
      <c r="CO656" s="109" cm="1">
        <f t="array" ref="CO656">IF($AG656,SQRT(SUMPRODUCT($AH$2:$AH656, (BA$2:BA656-BU656)^2)/(SUM($AH$2:$AH656)-1)),0)</f>
        <v>0</v>
      </c>
    </row>
    <row r="657" spans="34:93" x14ac:dyDescent="0.25">
      <c r="AH657" s="99" t="str">
        <f t="shared" si="158"/>
        <v/>
      </c>
      <c r="AI657" s="11">
        <f t="shared" ca="1" si="163"/>
        <v>0</v>
      </c>
      <c r="AJ657" s="11">
        <f t="shared" ca="1" si="163"/>
        <v>0</v>
      </c>
      <c r="AK657" s="11">
        <f t="shared" ca="1" si="163"/>
        <v>0</v>
      </c>
      <c r="AL657" s="11">
        <f t="shared" ca="1" si="163"/>
        <v>0</v>
      </c>
      <c r="AM657" s="11">
        <f t="shared" ca="1" si="163"/>
        <v>0</v>
      </c>
      <c r="AN657" s="11">
        <f t="shared" ca="1" si="163"/>
        <v>0</v>
      </c>
      <c r="AO657" s="11">
        <f t="shared" ca="1" si="163"/>
        <v>0</v>
      </c>
      <c r="AP657" s="11">
        <f t="shared" ca="1" si="163"/>
        <v>0</v>
      </c>
      <c r="AQ657" s="11">
        <f t="shared" ca="1" si="163"/>
        <v>0</v>
      </c>
      <c r="AR657" s="11">
        <f t="shared" ca="1" si="163"/>
        <v>0</v>
      </c>
      <c r="AS657" s="11">
        <f t="shared" ca="1" si="164"/>
        <v>0</v>
      </c>
      <c r="AT657" s="11">
        <f t="shared" ca="1" si="164"/>
        <v>0</v>
      </c>
      <c r="AU657" s="11">
        <f t="shared" ca="1" si="164"/>
        <v>0</v>
      </c>
      <c r="AV657" s="11">
        <f t="shared" ca="1" si="164"/>
        <v>0</v>
      </c>
      <c r="AW657" s="11">
        <f t="shared" ca="1" si="164"/>
        <v>0</v>
      </c>
      <c r="AX657" s="11">
        <f t="shared" ca="1" si="164"/>
        <v>0</v>
      </c>
      <c r="AY657" s="11">
        <f t="shared" ca="1" si="164"/>
        <v>0</v>
      </c>
      <c r="AZ657" s="11">
        <f t="shared" ca="1" si="164"/>
        <v>0</v>
      </c>
      <c r="BA657" s="11">
        <f t="shared" ca="1" si="164"/>
        <v>0</v>
      </c>
      <c r="BB657" s="11"/>
      <c r="BC657" s="11">
        <f>IF($AG657,SUMPRODUCT(AI$2:AI657,$AH$2:$AH657)/SUM($AH$2:$AH657),0)</f>
        <v>0</v>
      </c>
      <c r="BD657" s="11">
        <f>IF($AG657,SUMPRODUCT(AJ$2:AJ657,$AH$2:$AH657)/SUM($AH$2:$AH657),0)</f>
        <v>0</v>
      </c>
      <c r="BE657" s="11">
        <f>IF($AG657,SUMPRODUCT(AK$2:AK657,$AH$2:$AH657)/SUM($AH$2:$AH657),0)</f>
        <v>0</v>
      </c>
      <c r="BF657" s="11">
        <f>IF($AG657,SUMPRODUCT(AL$2:AL657,$AH$2:$AH657)/SUM($AH$2:$AH657),0)</f>
        <v>0</v>
      </c>
      <c r="BG657" s="11">
        <f>IF($AG657,SUMPRODUCT(AM$2:AM657,$AH$2:$AH657)/SUM($AH$2:$AH657),0)</f>
        <v>0</v>
      </c>
      <c r="BH657" s="11">
        <f>IF($AG657,SUMPRODUCT(AN$2:AN657,$AH$2:$AH657)/SUM($AH$2:$AH657),0)</f>
        <v>0</v>
      </c>
      <c r="BI657" s="11">
        <f>IF($AG657,SUMPRODUCT(AO$2:AO657,$AH$2:$AH657)/SUM($AH$2:$AH657),0)</f>
        <v>0</v>
      </c>
      <c r="BJ657" s="11">
        <f>IF($AG657,SUMPRODUCT(AP$2:AP657,$AH$2:$AH657)/SUM($AH$2:$AH657),0)</f>
        <v>0</v>
      </c>
      <c r="BK657" s="11">
        <f>IF($AG657,SUMPRODUCT(AQ$2:AQ657,$AH$2:$AH657)/SUM($AH$2:$AH657),0)</f>
        <v>0</v>
      </c>
      <c r="BL657" s="11">
        <f>IF($AG657,SUMPRODUCT(AR$2:AR657,$AH$2:$AH657)/SUM($AH$2:$AH657),0)</f>
        <v>0</v>
      </c>
      <c r="BM657" s="11">
        <f>IF($AG657,SUMPRODUCT(AS$2:AS657,$AH$2:$AH657)/SUM($AH$2:$AH657),0)</f>
        <v>0</v>
      </c>
      <c r="BN657" s="11">
        <f>IF($AG657,SUMPRODUCT(AT$2:AT657,$AH$2:$AH657)/SUM($AH$2:$AH657),0)</f>
        <v>0</v>
      </c>
      <c r="BO657" s="11">
        <f>IF($AG657,SUMPRODUCT(AU$2:AU657,$AH$2:$AH657)/SUM($AH$2:$AH657),0)</f>
        <v>0</v>
      </c>
      <c r="BP657" s="11">
        <f>IF($AG657,SUMPRODUCT(AV$2:AV657,$AH$2:$AH657)/SUM($AH$2:$AH657),0)</f>
        <v>0</v>
      </c>
      <c r="BQ657" s="11">
        <f>IF($AG657,SUMPRODUCT(AW$2:AW657,$AH$2:$AH657)/SUM($AH$2:$AH657),0)</f>
        <v>0</v>
      </c>
      <c r="BR657" s="11">
        <f>IF($AG657,SUMPRODUCT(AX$2:AX657,$AH$2:$AH657)/SUM($AH$2:$AH657),0)</f>
        <v>0</v>
      </c>
      <c r="BS657" s="11">
        <f>IF($AG657,SUMPRODUCT(AY$2:AY657,$AH$2:$AH657)/SUM($AH$2:$AH657),0)</f>
        <v>0</v>
      </c>
      <c r="BT657" s="11">
        <f>IF($AG657,SUMPRODUCT(AZ$2:AZ657,$AH$2:$AH657)/SUM($AH$2:$AH657),0)</f>
        <v>0</v>
      </c>
      <c r="BU657" s="11">
        <f>IF($AG657,SUMPRODUCT(BA$2:BA657,$AH$2:$AH657)/SUM($AH$2:$AH657),0)</f>
        <v>0</v>
      </c>
      <c r="BV657" s="11"/>
      <c r="BW657" s="109" cm="1">
        <f t="array" ref="BW657">IF($AG657,SQRT(SUMPRODUCT($AH$2:$AH657, (AI$2:AI657-BC657)^2)/(SUM($AH$2:$AH657)-1)),0)</f>
        <v>0</v>
      </c>
      <c r="BX657" s="109" cm="1">
        <f t="array" ref="BX657">IF($AG657,SQRT(SUMPRODUCT($AH$2:$AH657, (AJ$2:AJ657-BD657)^2)/(SUM($AH$2:$AH657)-1)),0)</f>
        <v>0</v>
      </c>
      <c r="BY657" s="109" cm="1">
        <f t="array" ref="BY657">IF($AG657,SQRT(SUMPRODUCT($AH$2:$AH657, (AK$2:AK657-BE657)^2)/(SUM($AH$2:$AH657)-1)),0)</f>
        <v>0</v>
      </c>
      <c r="BZ657" s="109" cm="1">
        <f t="array" ref="BZ657">IF($AG657,SQRT(SUMPRODUCT($AH$2:$AH657, (AL$2:AL657-BF657)^2)/(SUM($AH$2:$AH657)-1)),0)</f>
        <v>0</v>
      </c>
      <c r="CA657" s="109" cm="1">
        <f t="array" ref="CA657">IF($AG657,SQRT(SUMPRODUCT($AH$2:$AH657, (AM$2:AM657-BG657)^2)/(SUM($AH$2:$AH657)-1)),0)</f>
        <v>0</v>
      </c>
      <c r="CB657" s="109" cm="1">
        <f t="array" ref="CB657">IF($AG657,SQRT(SUMPRODUCT($AH$2:$AH657, (AN$2:AN657-BH657)^2)/(SUM($AH$2:$AH657)-1)),0)</f>
        <v>0</v>
      </c>
      <c r="CC657" s="109" cm="1">
        <f t="array" ref="CC657">IF($AG657,SQRT(SUMPRODUCT($AH$2:$AH657, (AO$2:AO657-BI657)^2)/(SUM($AH$2:$AH657)-1)),0)</f>
        <v>0</v>
      </c>
      <c r="CD657" s="109" cm="1">
        <f t="array" ref="CD657">IF($AG657,SQRT(SUMPRODUCT($AH$2:$AH657, (AP$2:AP657-BJ657)^2)/(SUM($AH$2:$AH657)-1)),0)</f>
        <v>0</v>
      </c>
      <c r="CE657" s="109" cm="1">
        <f t="array" ref="CE657">IF($AG657,SQRT(SUMPRODUCT($AH$2:$AH657, (AQ$2:AQ657-BK657)^2)/(SUM($AH$2:$AH657)-1)),0)</f>
        <v>0</v>
      </c>
      <c r="CF657" s="109" cm="1">
        <f t="array" ref="CF657">IF($AG657,SQRT(SUMPRODUCT($AH$2:$AH657, (AR$2:AR657-BL657)^2)/(SUM($AH$2:$AH657)-1)),0)</f>
        <v>0</v>
      </c>
      <c r="CG657" s="109" cm="1">
        <f t="array" ref="CG657">IF($AG657,SQRT(SUMPRODUCT($AH$2:$AH657, (AS$2:AS657-BM657)^2)/(SUM($AH$2:$AH657)-1)),0)</f>
        <v>0</v>
      </c>
      <c r="CH657" s="109" cm="1">
        <f t="array" ref="CH657">IF($AG657,SQRT(SUMPRODUCT($AH$2:$AH657, (AT$2:AT657-BN657)^2)/(SUM($AH$2:$AH657)-1)),0)</f>
        <v>0</v>
      </c>
      <c r="CI657" s="109" cm="1">
        <f t="array" ref="CI657">IF($AG657,SQRT(SUMPRODUCT($AH$2:$AH657, (AU$2:AU657-BO657)^2)/(SUM($AH$2:$AH657)-1)),0)</f>
        <v>0</v>
      </c>
      <c r="CJ657" s="109" cm="1">
        <f t="array" ref="CJ657">IF($AG657,SQRT(SUMPRODUCT($AH$2:$AH657, (AV$2:AV657-BP657)^2)/(SUM($AH$2:$AH657)-1)),0)</f>
        <v>0</v>
      </c>
      <c r="CK657" s="109" cm="1">
        <f t="array" ref="CK657">IF($AG657,SQRT(SUMPRODUCT($AH$2:$AH657, (AW$2:AW657-BQ657)^2)/(SUM($AH$2:$AH657)-1)),0)</f>
        <v>0</v>
      </c>
      <c r="CL657" s="109" cm="1">
        <f t="array" ref="CL657">IF($AG657,SQRT(SUMPRODUCT($AH$2:$AH657, (AX$2:AX657-BR657)^2)/(SUM($AH$2:$AH657)-1)),0)</f>
        <v>0</v>
      </c>
      <c r="CM657" s="109" cm="1">
        <f t="array" ref="CM657">IF($AG657,SQRT(SUMPRODUCT($AH$2:$AH657, (AY$2:AY657-BS657)^2)/(SUM($AH$2:$AH657)-1)),0)</f>
        <v>0</v>
      </c>
      <c r="CN657" s="109" cm="1">
        <f t="array" ref="CN657">IF($AG657,SQRT(SUMPRODUCT($AH$2:$AH657, (AZ$2:AZ657-BT657)^2)/(SUM($AH$2:$AH657)-1)),0)</f>
        <v>0</v>
      </c>
      <c r="CO657" s="109" cm="1">
        <f t="array" ref="CO657">IF($AG657,SQRT(SUMPRODUCT($AH$2:$AH657, (BA$2:BA657-BU657)^2)/(SUM($AH$2:$AH657)-1)),0)</f>
        <v>0</v>
      </c>
    </row>
    <row r="658" spans="34:93" x14ac:dyDescent="0.25">
      <c r="AH658" s="99" t="str">
        <f t="shared" si="158"/>
        <v/>
      </c>
      <c r="AI658" s="11">
        <f t="shared" ca="1" si="163"/>
        <v>0</v>
      </c>
      <c r="AJ658" s="11">
        <f t="shared" ca="1" si="163"/>
        <v>0</v>
      </c>
      <c r="AK658" s="11">
        <f t="shared" ca="1" si="163"/>
        <v>0</v>
      </c>
      <c r="AL658" s="11">
        <f t="shared" ca="1" si="163"/>
        <v>0</v>
      </c>
      <c r="AM658" s="11">
        <f t="shared" ca="1" si="163"/>
        <v>0</v>
      </c>
      <c r="AN658" s="11">
        <f t="shared" ca="1" si="163"/>
        <v>0</v>
      </c>
      <c r="AO658" s="11">
        <f t="shared" ca="1" si="163"/>
        <v>0</v>
      </c>
      <c r="AP658" s="11">
        <f t="shared" ca="1" si="163"/>
        <v>0</v>
      </c>
      <c r="AQ658" s="11">
        <f t="shared" ca="1" si="163"/>
        <v>0</v>
      </c>
      <c r="AR658" s="11">
        <f t="shared" ca="1" si="163"/>
        <v>0</v>
      </c>
      <c r="AS658" s="11">
        <f t="shared" ca="1" si="164"/>
        <v>0</v>
      </c>
      <c r="AT658" s="11">
        <f t="shared" ca="1" si="164"/>
        <v>0</v>
      </c>
      <c r="AU658" s="11">
        <f t="shared" ca="1" si="164"/>
        <v>0</v>
      </c>
      <c r="AV658" s="11">
        <f t="shared" ca="1" si="164"/>
        <v>0</v>
      </c>
      <c r="AW658" s="11">
        <f t="shared" ca="1" si="164"/>
        <v>0</v>
      </c>
      <c r="AX658" s="11">
        <f t="shared" ca="1" si="164"/>
        <v>0</v>
      </c>
      <c r="AY658" s="11">
        <f t="shared" ca="1" si="164"/>
        <v>0</v>
      </c>
      <c r="AZ658" s="11">
        <f t="shared" ca="1" si="164"/>
        <v>0</v>
      </c>
      <c r="BA658" s="11">
        <f t="shared" ca="1" si="164"/>
        <v>0</v>
      </c>
      <c r="BB658" s="11"/>
      <c r="BC658" s="11">
        <f>IF($AG658,SUMPRODUCT(AI$2:AI658,$AH$2:$AH658)/SUM($AH$2:$AH658),0)</f>
        <v>0</v>
      </c>
      <c r="BD658" s="11">
        <f>IF($AG658,SUMPRODUCT(AJ$2:AJ658,$AH$2:$AH658)/SUM($AH$2:$AH658),0)</f>
        <v>0</v>
      </c>
      <c r="BE658" s="11">
        <f>IF($AG658,SUMPRODUCT(AK$2:AK658,$AH$2:$AH658)/SUM($AH$2:$AH658),0)</f>
        <v>0</v>
      </c>
      <c r="BF658" s="11">
        <f>IF($AG658,SUMPRODUCT(AL$2:AL658,$AH$2:$AH658)/SUM($AH$2:$AH658),0)</f>
        <v>0</v>
      </c>
      <c r="BG658" s="11">
        <f>IF($AG658,SUMPRODUCT(AM$2:AM658,$AH$2:$AH658)/SUM($AH$2:$AH658),0)</f>
        <v>0</v>
      </c>
      <c r="BH658" s="11">
        <f>IF($AG658,SUMPRODUCT(AN$2:AN658,$AH$2:$AH658)/SUM($AH$2:$AH658),0)</f>
        <v>0</v>
      </c>
      <c r="BI658" s="11">
        <f>IF($AG658,SUMPRODUCT(AO$2:AO658,$AH$2:$AH658)/SUM($AH$2:$AH658),0)</f>
        <v>0</v>
      </c>
      <c r="BJ658" s="11">
        <f>IF($AG658,SUMPRODUCT(AP$2:AP658,$AH$2:$AH658)/SUM($AH$2:$AH658),0)</f>
        <v>0</v>
      </c>
      <c r="BK658" s="11">
        <f>IF($AG658,SUMPRODUCT(AQ$2:AQ658,$AH$2:$AH658)/SUM($AH$2:$AH658),0)</f>
        <v>0</v>
      </c>
      <c r="BL658" s="11">
        <f>IF($AG658,SUMPRODUCT(AR$2:AR658,$AH$2:$AH658)/SUM($AH$2:$AH658),0)</f>
        <v>0</v>
      </c>
      <c r="BM658" s="11">
        <f>IF($AG658,SUMPRODUCT(AS$2:AS658,$AH$2:$AH658)/SUM($AH$2:$AH658),0)</f>
        <v>0</v>
      </c>
      <c r="BN658" s="11">
        <f>IF($AG658,SUMPRODUCT(AT$2:AT658,$AH$2:$AH658)/SUM($AH$2:$AH658),0)</f>
        <v>0</v>
      </c>
      <c r="BO658" s="11">
        <f>IF($AG658,SUMPRODUCT(AU$2:AU658,$AH$2:$AH658)/SUM($AH$2:$AH658),0)</f>
        <v>0</v>
      </c>
      <c r="BP658" s="11">
        <f>IF($AG658,SUMPRODUCT(AV$2:AV658,$AH$2:$AH658)/SUM($AH$2:$AH658),0)</f>
        <v>0</v>
      </c>
      <c r="BQ658" s="11">
        <f>IF($AG658,SUMPRODUCT(AW$2:AW658,$AH$2:$AH658)/SUM($AH$2:$AH658),0)</f>
        <v>0</v>
      </c>
      <c r="BR658" s="11">
        <f>IF($AG658,SUMPRODUCT(AX$2:AX658,$AH$2:$AH658)/SUM($AH$2:$AH658),0)</f>
        <v>0</v>
      </c>
      <c r="BS658" s="11">
        <f>IF($AG658,SUMPRODUCT(AY$2:AY658,$AH$2:$AH658)/SUM($AH$2:$AH658),0)</f>
        <v>0</v>
      </c>
      <c r="BT658" s="11">
        <f>IF($AG658,SUMPRODUCT(AZ$2:AZ658,$AH$2:$AH658)/SUM($AH$2:$AH658),0)</f>
        <v>0</v>
      </c>
      <c r="BU658" s="11">
        <f>IF($AG658,SUMPRODUCT(BA$2:BA658,$AH$2:$AH658)/SUM($AH$2:$AH658),0)</f>
        <v>0</v>
      </c>
      <c r="BV658" s="11"/>
      <c r="BW658" s="109" cm="1">
        <f t="array" ref="BW658">IF($AG658,SQRT(SUMPRODUCT($AH$2:$AH658, (AI$2:AI658-BC658)^2)/(SUM($AH$2:$AH658)-1)),0)</f>
        <v>0</v>
      </c>
      <c r="BX658" s="109" cm="1">
        <f t="array" ref="BX658">IF($AG658,SQRT(SUMPRODUCT($AH$2:$AH658, (AJ$2:AJ658-BD658)^2)/(SUM($AH$2:$AH658)-1)),0)</f>
        <v>0</v>
      </c>
      <c r="BY658" s="109" cm="1">
        <f t="array" ref="BY658">IF($AG658,SQRT(SUMPRODUCT($AH$2:$AH658, (AK$2:AK658-BE658)^2)/(SUM($AH$2:$AH658)-1)),0)</f>
        <v>0</v>
      </c>
      <c r="BZ658" s="109" cm="1">
        <f t="array" ref="BZ658">IF($AG658,SQRT(SUMPRODUCT($AH$2:$AH658, (AL$2:AL658-BF658)^2)/(SUM($AH$2:$AH658)-1)),0)</f>
        <v>0</v>
      </c>
      <c r="CA658" s="109" cm="1">
        <f t="array" ref="CA658">IF($AG658,SQRT(SUMPRODUCT($AH$2:$AH658, (AM$2:AM658-BG658)^2)/(SUM($AH$2:$AH658)-1)),0)</f>
        <v>0</v>
      </c>
      <c r="CB658" s="109" cm="1">
        <f t="array" ref="CB658">IF($AG658,SQRT(SUMPRODUCT($AH$2:$AH658, (AN$2:AN658-BH658)^2)/(SUM($AH$2:$AH658)-1)),0)</f>
        <v>0</v>
      </c>
      <c r="CC658" s="109" cm="1">
        <f t="array" ref="CC658">IF($AG658,SQRT(SUMPRODUCT($AH$2:$AH658, (AO$2:AO658-BI658)^2)/(SUM($AH$2:$AH658)-1)),0)</f>
        <v>0</v>
      </c>
      <c r="CD658" s="109" cm="1">
        <f t="array" ref="CD658">IF($AG658,SQRT(SUMPRODUCT($AH$2:$AH658, (AP$2:AP658-BJ658)^2)/(SUM($AH$2:$AH658)-1)),0)</f>
        <v>0</v>
      </c>
      <c r="CE658" s="109" cm="1">
        <f t="array" ref="CE658">IF($AG658,SQRT(SUMPRODUCT($AH$2:$AH658, (AQ$2:AQ658-BK658)^2)/(SUM($AH$2:$AH658)-1)),0)</f>
        <v>0</v>
      </c>
      <c r="CF658" s="109" cm="1">
        <f t="array" ref="CF658">IF($AG658,SQRT(SUMPRODUCT($AH$2:$AH658, (AR$2:AR658-BL658)^2)/(SUM($AH$2:$AH658)-1)),0)</f>
        <v>0</v>
      </c>
      <c r="CG658" s="109" cm="1">
        <f t="array" ref="CG658">IF($AG658,SQRT(SUMPRODUCT($AH$2:$AH658, (AS$2:AS658-BM658)^2)/(SUM($AH$2:$AH658)-1)),0)</f>
        <v>0</v>
      </c>
      <c r="CH658" s="109" cm="1">
        <f t="array" ref="CH658">IF($AG658,SQRT(SUMPRODUCT($AH$2:$AH658, (AT$2:AT658-BN658)^2)/(SUM($AH$2:$AH658)-1)),0)</f>
        <v>0</v>
      </c>
      <c r="CI658" s="109" cm="1">
        <f t="array" ref="CI658">IF($AG658,SQRT(SUMPRODUCT($AH$2:$AH658, (AU$2:AU658-BO658)^2)/(SUM($AH$2:$AH658)-1)),0)</f>
        <v>0</v>
      </c>
      <c r="CJ658" s="109" cm="1">
        <f t="array" ref="CJ658">IF($AG658,SQRT(SUMPRODUCT($AH$2:$AH658, (AV$2:AV658-BP658)^2)/(SUM($AH$2:$AH658)-1)),0)</f>
        <v>0</v>
      </c>
      <c r="CK658" s="109" cm="1">
        <f t="array" ref="CK658">IF($AG658,SQRT(SUMPRODUCT($AH$2:$AH658, (AW$2:AW658-BQ658)^2)/(SUM($AH$2:$AH658)-1)),0)</f>
        <v>0</v>
      </c>
      <c r="CL658" s="109" cm="1">
        <f t="array" ref="CL658">IF($AG658,SQRT(SUMPRODUCT($AH$2:$AH658, (AX$2:AX658-BR658)^2)/(SUM($AH$2:$AH658)-1)),0)</f>
        <v>0</v>
      </c>
      <c r="CM658" s="109" cm="1">
        <f t="array" ref="CM658">IF($AG658,SQRT(SUMPRODUCT($AH$2:$AH658, (AY$2:AY658-BS658)^2)/(SUM($AH$2:$AH658)-1)),0)</f>
        <v>0</v>
      </c>
      <c r="CN658" s="109" cm="1">
        <f t="array" ref="CN658">IF($AG658,SQRT(SUMPRODUCT($AH$2:$AH658, (AZ$2:AZ658-BT658)^2)/(SUM($AH$2:$AH658)-1)),0)</f>
        <v>0</v>
      </c>
      <c r="CO658" s="109" cm="1">
        <f t="array" ref="CO658">IF($AG658,SQRT(SUMPRODUCT($AH$2:$AH658, (BA$2:BA658-BU658)^2)/(SUM($AH$2:$AH658)-1)),0)</f>
        <v>0</v>
      </c>
    </row>
    <row r="659" spans="34:93" x14ac:dyDescent="0.25">
      <c r="AH659" s="99" t="str">
        <f t="shared" si="158"/>
        <v/>
      </c>
      <c r="AI659" s="11">
        <f t="shared" ca="1" si="163"/>
        <v>0</v>
      </c>
      <c r="AJ659" s="11">
        <f t="shared" ca="1" si="163"/>
        <v>0</v>
      </c>
      <c r="AK659" s="11">
        <f t="shared" ca="1" si="163"/>
        <v>0</v>
      </c>
      <c r="AL659" s="11">
        <f t="shared" ca="1" si="163"/>
        <v>0</v>
      </c>
      <c r="AM659" s="11">
        <f t="shared" ca="1" si="163"/>
        <v>0</v>
      </c>
      <c r="AN659" s="11">
        <f t="shared" ca="1" si="163"/>
        <v>0</v>
      </c>
      <c r="AO659" s="11">
        <f t="shared" ca="1" si="163"/>
        <v>0</v>
      </c>
      <c r="AP659" s="11">
        <f t="shared" ca="1" si="163"/>
        <v>0</v>
      </c>
      <c r="AQ659" s="11">
        <f t="shared" ca="1" si="163"/>
        <v>0</v>
      </c>
      <c r="AR659" s="11">
        <f t="shared" ca="1" si="163"/>
        <v>0</v>
      </c>
      <c r="AS659" s="11">
        <f t="shared" ca="1" si="164"/>
        <v>0</v>
      </c>
      <c r="AT659" s="11">
        <f t="shared" ca="1" si="164"/>
        <v>0</v>
      </c>
      <c r="AU659" s="11">
        <f t="shared" ca="1" si="164"/>
        <v>0</v>
      </c>
      <c r="AV659" s="11">
        <f t="shared" ca="1" si="164"/>
        <v>0</v>
      </c>
      <c r="AW659" s="11">
        <f t="shared" ca="1" si="164"/>
        <v>0</v>
      </c>
      <c r="AX659" s="11">
        <f t="shared" ca="1" si="164"/>
        <v>0</v>
      </c>
      <c r="AY659" s="11">
        <f t="shared" ca="1" si="164"/>
        <v>0</v>
      </c>
      <c r="AZ659" s="11">
        <f t="shared" ca="1" si="164"/>
        <v>0</v>
      </c>
      <c r="BA659" s="11">
        <f t="shared" ca="1" si="164"/>
        <v>0</v>
      </c>
      <c r="BB659" s="11"/>
      <c r="BC659" s="11">
        <f>IF($AG659,SUMPRODUCT(AI$2:AI659,$AH$2:$AH659)/SUM($AH$2:$AH659),0)</f>
        <v>0</v>
      </c>
      <c r="BD659" s="11">
        <f>IF($AG659,SUMPRODUCT(AJ$2:AJ659,$AH$2:$AH659)/SUM($AH$2:$AH659),0)</f>
        <v>0</v>
      </c>
      <c r="BE659" s="11">
        <f>IF($AG659,SUMPRODUCT(AK$2:AK659,$AH$2:$AH659)/SUM($AH$2:$AH659),0)</f>
        <v>0</v>
      </c>
      <c r="BF659" s="11">
        <f>IF($AG659,SUMPRODUCT(AL$2:AL659,$AH$2:$AH659)/SUM($AH$2:$AH659),0)</f>
        <v>0</v>
      </c>
      <c r="BG659" s="11">
        <f>IF($AG659,SUMPRODUCT(AM$2:AM659,$AH$2:$AH659)/SUM($AH$2:$AH659),0)</f>
        <v>0</v>
      </c>
      <c r="BH659" s="11">
        <f>IF($AG659,SUMPRODUCT(AN$2:AN659,$AH$2:$AH659)/SUM($AH$2:$AH659),0)</f>
        <v>0</v>
      </c>
      <c r="BI659" s="11">
        <f>IF($AG659,SUMPRODUCT(AO$2:AO659,$AH$2:$AH659)/SUM($AH$2:$AH659),0)</f>
        <v>0</v>
      </c>
      <c r="BJ659" s="11">
        <f>IF($AG659,SUMPRODUCT(AP$2:AP659,$AH$2:$AH659)/SUM($AH$2:$AH659),0)</f>
        <v>0</v>
      </c>
      <c r="BK659" s="11">
        <f>IF($AG659,SUMPRODUCT(AQ$2:AQ659,$AH$2:$AH659)/SUM($AH$2:$AH659),0)</f>
        <v>0</v>
      </c>
      <c r="BL659" s="11">
        <f>IF($AG659,SUMPRODUCT(AR$2:AR659,$AH$2:$AH659)/SUM($AH$2:$AH659),0)</f>
        <v>0</v>
      </c>
      <c r="BM659" s="11">
        <f>IF($AG659,SUMPRODUCT(AS$2:AS659,$AH$2:$AH659)/SUM($AH$2:$AH659),0)</f>
        <v>0</v>
      </c>
      <c r="BN659" s="11">
        <f>IF($AG659,SUMPRODUCT(AT$2:AT659,$AH$2:$AH659)/SUM($AH$2:$AH659),0)</f>
        <v>0</v>
      </c>
      <c r="BO659" s="11">
        <f>IF($AG659,SUMPRODUCT(AU$2:AU659,$AH$2:$AH659)/SUM($AH$2:$AH659),0)</f>
        <v>0</v>
      </c>
      <c r="BP659" s="11">
        <f>IF($AG659,SUMPRODUCT(AV$2:AV659,$AH$2:$AH659)/SUM($AH$2:$AH659),0)</f>
        <v>0</v>
      </c>
      <c r="BQ659" s="11">
        <f>IF($AG659,SUMPRODUCT(AW$2:AW659,$AH$2:$AH659)/SUM($AH$2:$AH659),0)</f>
        <v>0</v>
      </c>
      <c r="BR659" s="11">
        <f>IF($AG659,SUMPRODUCT(AX$2:AX659,$AH$2:$AH659)/SUM($AH$2:$AH659),0)</f>
        <v>0</v>
      </c>
      <c r="BS659" s="11">
        <f>IF($AG659,SUMPRODUCT(AY$2:AY659,$AH$2:$AH659)/SUM($AH$2:$AH659),0)</f>
        <v>0</v>
      </c>
      <c r="BT659" s="11">
        <f>IF($AG659,SUMPRODUCT(AZ$2:AZ659,$AH$2:$AH659)/SUM($AH$2:$AH659),0)</f>
        <v>0</v>
      </c>
      <c r="BU659" s="11">
        <f>IF($AG659,SUMPRODUCT(BA$2:BA659,$AH$2:$AH659)/SUM($AH$2:$AH659),0)</f>
        <v>0</v>
      </c>
      <c r="BV659" s="11"/>
      <c r="BW659" s="109" cm="1">
        <f t="array" ref="BW659">IF($AG659,SQRT(SUMPRODUCT($AH$2:$AH659, (AI$2:AI659-BC659)^2)/(SUM($AH$2:$AH659)-1)),0)</f>
        <v>0</v>
      </c>
      <c r="BX659" s="109" cm="1">
        <f t="array" ref="BX659">IF($AG659,SQRT(SUMPRODUCT($AH$2:$AH659, (AJ$2:AJ659-BD659)^2)/(SUM($AH$2:$AH659)-1)),0)</f>
        <v>0</v>
      </c>
      <c r="BY659" s="109" cm="1">
        <f t="array" ref="BY659">IF($AG659,SQRT(SUMPRODUCT($AH$2:$AH659, (AK$2:AK659-BE659)^2)/(SUM($AH$2:$AH659)-1)),0)</f>
        <v>0</v>
      </c>
      <c r="BZ659" s="109" cm="1">
        <f t="array" ref="BZ659">IF($AG659,SQRT(SUMPRODUCT($AH$2:$AH659, (AL$2:AL659-BF659)^2)/(SUM($AH$2:$AH659)-1)),0)</f>
        <v>0</v>
      </c>
      <c r="CA659" s="109" cm="1">
        <f t="array" ref="CA659">IF($AG659,SQRT(SUMPRODUCT($AH$2:$AH659, (AM$2:AM659-BG659)^2)/(SUM($AH$2:$AH659)-1)),0)</f>
        <v>0</v>
      </c>
      <c r="CB659" s="109" cm="1">
        <f t="array" ref="CB659">IF($AG659,SQRT(SUMPRODUCT($AH$2:$AH659, (AN$2:AN659-BH659)^2)/(SUM($AH$2:$AH659)-1)),0)</f>
        <v>0</v>
      </c>
      <c r="CC659" s="109" cm="1">
        <f t="array" ref="CC659">IF($AG659,SQRT(SUMPRODUCT($AH$2:$AH659, (AO$2:AO659-BI659)^2)/(SUM($AH$2:$AH659)-1)),0)</f>
        <v>0</v>
      </c>
      <c r="CD659" s="109" cm="1">
        <f t="array" ref="CD659">IF($AG659,SQRT(SUMPRODUCT($AH$2:$AH659, (AP$2:AP659-BJ659)^2)/(SUM($AH$2:$AH659)-1)),0)</f>
        <v>0</v>
      </c>
      <c r="CE659" s="109" cm="1">
        <f t="array" ref="CE659">IF($AG659,SQRT(SUMPRODUCT($AH$2:$AH659, (AQ$2:AQ659-BK659)^2)/(SUM($AH$2:$AH659)-1)),0)</f>
        <v>0</v>
      </c>
      <c r="CF659" s="109" cm="1">
        <f t="array" ref="CF659">IF($AG659,SQRT(SUMPRODUCT($AH$2:$AH659, (AR$2:AR659-BL659)^2)/(SUM($AH$2:$AH659)-1)),0)</f>
        <v>0</v>
      </c>
      <c r="CG659" s="109" cm="1">
        <f t="array" ref="CG659">IF($AG659,SQRT(SUMPRODUCT($AH$2:$AH659, (AS$2:AS659-BM659)^2)/(SUM($AH$2:$AH659)-1)),0)</f>
        <v>0</v>
      </c>
      <c r="CH659" s="109" cm="1">
        <f t="array" ref="CH659">IF($AG659,SQRT(SUMPRODUCT($AH$2:$AH659, (AT$2:AT659-BN659)^2)/(SUM($AH$2:$AH659)-1)),0)</f>
        <v>0</v>
      </c>
      <c r="CI659" s="109" cm="1">
        <f t="array" ref="CI659">IF($AG659,SQRT(SUMPRODUCT($AH$2:$AH659, (AU$2:AU659-BO659)^2)/(SUM($AH$2:$AH659)-1)),0)</f>
        <v>0</v>
      </c>
      <c r="CJ659" s="109" cm="1">
        <f t="array" ref="CJ659">IF($AG659,SQRT(SUMPRODUCT($AH$2:$AH659, (AV$2:AV659-BP659)^2)/(SUM($AH$2:$AH659)-1)),0)</f>
        <v>0</v>
      </c>
      <c r="CK659" s="109" cm="1">
        <f t="array" ref="CK659">IF($AG659,SQRT(SUMPRODUCT($AH$2:$AH659, (AW$2:AW659-BQ659)^2)/(SUM($AH$2:$AH659)-1)),0)</f>
        <v>0</v>
      </c>
      <c r="CL659" s="109" cm="1">
        <f t="array" ref="CL659">IF($AG659,SQRT(SUMPRODUCT($AH$2:$AH659, (AX$2:AX659-BR659)^2)/(SUM($AH$2:$AH659)-1)),0)</f>
        <v>0</v>
      </c>
      <c r="CM659" s="109" cm="1">
        <f t="array" ref="CM659">IF($AG659,SQRT(SUMPRODUCT($AH$2:$AH659, (AY$2:AY659-BS659)^2)/(SUM($AH$2:$AH659)-1)),0)</f>
        <v>0</v>
      </c>
      <c r="CN659" s="109" cm="1">
        <f t="array" ref="CN659">IF($AG659,SQRT(SUMPRODUCT($AH$2:$AH659, (AZ$2:AZ659-BT659)^2)/(SUM($AH$2:$AH659)-1)),0)</f>
        <v>0</v>
      </c>
      <c r="CO659" s="109" cm="1">
        <f t="array" ref="CO659">IF($AG659,SQRT(SUMPRODUCT($AH$2:$AH659, (BA$2:BA659-BU659)^2)/(SUM($AH$2:$AH659)-1)),0)</f>
        <v>0</v>
      </c>
    </row>
    <row r="660" spans="34:93" x14ac:dyDescent="0.25">
      <c r="AH660" s="99" t="str">
        <f t="shared" si="158"/>
        <v/>
      </c>
      <c r="AI660" s="11">
        <f t="shared" ca="1" si="163"/>
        <v>0</v>
      </c>
      <c r="AJ660" s="11">
        <f t="shared" ca="1" si="163"/>
        <v>0</v>
      </c>
      <c r="AK660" s="11">
        <f t="shared" ca="1" si="163"/>
        <v>0</v>
      </c>
      <c r="AL660" s="11">
        <f t="shared" ca="1" si="163"/>
        <v>0</v>
      </c>
      <c r="AM660" s="11">
        <f t="shared" ca="1" si="163"/>
        <v>0</v>
      </c>
      <c r="AN660" s="11">
        <f t="shared" ca="1" si="163"/>
        <v>0</v>
      </c>
      <c r="AO660" s="11">
        <f t="shared" ca="1" si="163"/>
        <v>0</v>
      </c>
      <c r="AP660" s="11">
        <f t="shared" ca="1" si="163"/>
        <v>0</v>
      </c>
      <c r="AQ660" s="11">
        <f t="shared" ca="1" si="163"/>
        <v>0</v>
      </c>
      <c r="AR660" s="11">
        <f t="shared" ca="1" si="163"/>
        <v>0</v>
      </c>
      <c r="AS660" s="11">
        <f t="shared" ca="1" si="164"/>
        <v>0</v>
      </c>
      <c r="AT660" s="11">
        <f t="shared" ca="1" si="164"/>
        <v>0</v>
      </c>
      <c r="AU660" s="11">
        <f t="shared" ca="1" si="164"/>
        <v>0</v>
      </c>
      <c r="AV660" s="11">
        <f t="shared" ca="1" si="164"/>
        <v>0</v>
      </c>
      <c r="AW660" s="11">
        <f t="shared" ca="1" si="164"/>
        <v>0</v>
      </c>
      <c r="AX660" s="11">
        <f t="shared" ca="1" si="164"/>
        <v>0</v>
      </c>
      <c r="AY660" s="11">
        <f t="shared" ca="1" si="164"/>
        <v>0</v>
      </c>
      <c r="AZ660" s="11">
        <f t="shared" ca="1" si="164"/>
        <v>0</v>
      </c>
      <c r="BA660" s="11">
        <f t="shared" ca="1" si="164"/>
        <v>0</v>
      </c>
      <c r="BB660" s="11"/>
      <c r="BC660" s="11">
        <f>IF($AG660,SUMPRODUCT(AI$2:AI660,$AH$2:$AH660)/SUM($AH$2:$AH660),0)</f>
        <v>0</v>
      </c>
      <c r="BD660" s="11">
        <f>IF($AG660,SUMPRODUCT(AJ$2:AJ660,$AH$2:$AH660)/SUM($AH$2:$AH660),0)</f>
        <v>0</v>
      </c>
      <c r="BE660" s="11">
        <f>IF($AG660,SUMPRODUCT(AK$2:AK660,$AH$2:$AH660)/SUM($AH$2:$AH660),0)</f>
        <v>0</v>
      </c>
      <c r="BF660" s="11">
        <f>IF($AG660,SUMPRODUCT(AL$2:AL660,$AH$2:$AH660)/SUM($AH$2:$AH660),0)</f>
        <v>0</v>
      </c>
      <c r="BG660" s="11">
        <f>IF($AG660,SUMPRODUCT(AM$2:AM660,$AH$2:$AH660)/SUM($AH$2:$AH660),0)</f>
        <v>0</v>
      </c>
      <c r="BH660" s="11">
        <f>IF($AG660,SUMPRODUCT(AN$2:AN660,$AH$2:$AH660)/SUM($AH$2:$AH660),0)</f>
        <v>0</v>
      </c>
      <c r="BI660" s="11">
        <f>IF($AG660,SUMPRODUCT(AO$2:AO660,$AH$2:$AH660)/SUM($AH$2:$AH660),0)</f>
        <v>0</v>
      </c>
      <c r="BJ660" s="11">
        <f>IF($AG660,SUMPRODUCT(AP$2:AP660,$AH$2:$AH660)/SUM($AH$2:$AH660),0)</f>
        <v>0</v>
      </c>
      <c r="BK660" s="11">
        <f>IF($AG660,SUMPRODUCT(AQ$2:AQ660,$AH$2:$AH660)/SUM($AH$2:$AH660),0)</f>
        <v>0</v>
      </c>
      <c r="BL660" s="11">
        <f>IF($AG660,SUMPRODUCT(AR$2:AR660,$AH$2:$AH660)/SUM($AH$2:$AH660),0)</f>
        <v>0</v>
      </c>
      <c r="BM660" s="11">
        <f>IF($AG660,SUMPRODUCT(AS$2:AS660,$AH$2:$AH660)/SUM($AH$2:$AH660),0)</f>
        <v>0</v>
      </c>
      <c r="BN660" s="11">
        <f>IF($AG660,SUMPRODUCT(AT$2:AT660,$AH$2:$AH660)/SUM($AH$2:$AH660),0)</f>
        <v>0</v>
      </c>
      <c r="BO660" s="11">
        <f>IF($AG660,SUMPRODUCT(AU$2:AU660,$AH$2:$AH660)/SUM($AH$2:$AH660),0)</f>
        <v>0</v>
      </c>
      <c r="BP660" s="11">
        <f>IF($AG660,SUMPRODUCT(AV$2:AV660,$AH$2:$AH660)/SUM($AH$2:$AH660),0)</f>
        <v>0</v>
      </c>
      <c r="BQ660" s="11">
        <f>IF($AG660,SUMPRODUCT(AW$2:AW660,$AH$2:$AH660)/SUM($AH$2:$AH660),0)</f>
        <v>0</v>
      </c>
      <c r="BR660" s="11">
        <f>IF($AG660,SUMPRODUCT(AX$2:AX660,$AH$2:$AH660)/SUM($AH$2:$AH660),0)</f>
        <v>0</v>
      </c>
      <c r="BS660" s="11">
        <f>IF($AG660,SUMPRODUCT(AY$2:AY660,$AH$2:$AH660)/SUM($AH$2:$AH660),0)</f>
        <v>0</v>
      </c>
      <c r="BT660" s="11">
        <f>IF($AG660,SUMPRODUCT(AZ$2:AZ660,$AH$2:$AH660)/SUM($AH$2:$AH660),0)</f>
        <v>0</v>
      </c>
      <c r="BU660" s="11">
        <f>IF($AG660,SUMPRODUCT(BA$2:BA660,$AH$2:$AH660)/SUM($AH$2:$AH660),0)</f>
        <v>0</v>
      </c>
      <c r="BV660" s="11"/>
      <c r="BW660" s="109" cm="1">
        <f t="array" ref="BW660">IF($AG660,SQRT(SUMPRODUCT($AH$2:$AH660, (AI$2:AI660-BC660)^2)/(SUM($AH$2:$AH660)-1)),0)</f>
        <v>0</v>
      </c>
      <c r="BX660" s="109" cm="1">
        <f t="array" ref="BX660">IF($AG660,SQRT(SUMPRODUCT($AH$2:$AH660, (AJ$2:AJ660-BD660)^2)/(SUM($AH$2:$AH660)-1)),0)</f>
        <v>0</v>
      </c>
      <c r="BY660" s="109" cm="1">
        <f t="array" ref="BY660">IF($AG660,SQRT(SUMPRODUCT($AH$2:$AH660, (AK$2:AK660-BE660)^2)/(SUM($AH$2:$AH660)-1)),0)</f>
        <v>0</v>
      </c>
      <c r="BZ660" s="109" cm="1">
        <f t="array" ref="BZ660">IF($AG660,SQRT(SUMPRODUCT($AH$2:$AH660, (AL$2:AL660-BF660)^2)/(SUM($AH$2:$AH660)-1)),0)</f>
        <v>0</v>
      </c>
      <c r="CA660" s="109" cm="1">
        <f t="array" ref="CA660">IF($AG660,SQRT(SUMPRODUCT($AH$2:$AH660, (AM$2:AM660-BG660)^2)/(SUM($AH$2:$AH660)-1)),0)</f>
        <v>0</v>
      </c>
      <c r="CB660" s="109" cm="1">
        <f t="array" ref="CB660">IF($AG660,SQRT(SUMPRODUCT($AH$2:$AH660, (AN$2:AN660-BH660)^2)/(SUM($AH$2:$AH660)-1)),0)</f>
        <v>0</v>
      </c>
      <c r="CC660" s="109" cm="1">
        <f t="array" ref="CC660">IF($AG660,SQRT(SUMPRODUCT($AH$2:$AH660, (AO$2:AO660-BI660)^2)/(SUM($AH$2:$AH660)-1)),0)</f>
        <v>0</v>
      </c>
      <c r="CD660" s="109" cm="1">
        <f t="array" ref="CD660">IF($AG660,SQRT(SUMPRODUCT($AH$2:$AH660, (AP$2:AP660-BJ660)^2)/(SUM($AH$2:$AH660)-1)),0)</f>
        <v>0</v>
      </c>
      <c r="CE660" s="109" cm="1">
        <f t="array" ref="CE660">IF($AG660,SQRT(SUMPRODUCT($AH$2:$AH660, (AQ$2:AQ660-BK660)^2)/(SUM($AH$2:$AH660)-1)),0)</f>
        <v>0</v>
      </c>
      <c r="CF660" s="109" cm="1">
        <f t="array" ref="CF660">IF($AG660,SQRT(SUMPRODUCT($AH$2:$AH660, (AR$2:AR660-BL660)^2)/(SUM($AH$2:$AH660)-1)),0)</f>
        <v>0</v>
      </c>
      <c r="CG660" s="109" cm="1">
        <f t="array" ref="CG660">IF($AG660,SQRT(SUMPRODUCT($AH$2:$AH660, (AS$2:AS660-BM660)^2)/(SUM($AH$2:$AH660)-1)),0)</f>
        <v>0</v>
      </c>
      <c r="CH660" s="109" cm="1">
        <f t="array" ref="CH660">IF($AG660,SQRT(SUMPRODUCT($AH$2:$AH660, (AT$2:AT660-BN660)^2)/(SUM($AH$2:$AH660)-1)),0)</f>
        <v>0</v>
      </c>
      <c r="CI660" s="109" cm="1">
        <f t="array" ref="CI660">IF($AG660,SQRT(SUMPRODUCT($AH$2:$AH660, (AU$2:AU660-BO660)^2)/(SUM($AH$2:$AH660)-1)),0)</f>
        <v>0</v>
      </c>
      <c r="CJ660" s="109" cm="1">
        <f t="array" ref="CJ660">IF($AG660,SQRT(SUMPRODUCT($AH$2:$AH660, (AV$2:AV660-BP660)^2)/(SUM($AH$2:$AH660)-1)),0)</f>
        <v>0</v>
      </c>
      <c r="CK660" s="109" cm="1">
        <f t="array" ref="CK660">IF($AG660,SQRT(SUMPRODUCT($AH$2:$AH660, (AW$2:AW660-BQ660)^2)/(SUM($AH$2:$AH660)-1)),0)</f>
        <v>0</v>
      </c>
      <c r="CL660" s="109" cm="1">
        <f t="array" ref="CL660">IF($AG660,SQRT(SUMPRODUCT($AH$2:$AH660, (AX$2:AX660-BR660)^2)/(SUM($AH$2:$AH660)-1)),0)</f>
        <v>0</v>
      </c>
      <c r="CM660" s="109" cm="1">
        <f t="array" ref="CM660">IF($AG660,SQRT(SUMPRODUCT($AH$2:$AH660, (AY$2:AY660-BS660)^2)/(SUM($AH$2:$AH660)-1)),0)</f>
        <v>0</v>
      </c>
      <c r="CN660" s="109" cm="1">
        <f t="array" ref="CN660">IF($AG660,SQRT(SUMPRODUCT($AH$2:$AH660, (AZ$2:AZ660-BT660)^2)/(SUM($AH$2:$AH660)-1)),0)</f>
        <v>0</v>
      </c>
      <c r="CO660" s="109" cm="1">
        <f t="array" ref="CO660">IF($AG660,SQRT(SUMPRODUCT($AH$2:$AH660, (BA$2:BA660-BU660)^2)/(SUM($AH$2:$AH660)-1)),0)</f>
        <v>0</v>
      </c>
    </row>
    <row r="661" spans="34:93" x14ac:dyDescent="0.25">
      <c r="AH661" s="99" t="str">
        <f t="shared" si="158"/>
        <v/>
      </c>
      <c r="AI661" s="11">
        <f t="shared" ca="1" si="163"/>
        <v>0</v>
      </c>
      <c r="AJ661" s="11">
        <f t="shared" ca="1" si="163"/>
        <v>0</v>
      </c>
      <c r="AK661" s="11">
        <f t="shared" ca="1" si="163"/>
        <v>0</v>
      </c>
      <c r="AL661" s="11">
        <f t="shared" ca="1" si="163"/>
        <v>0</v>
      </c>
      <c r="AM661" s="11">
        <f t="shared" ca="1" si="163"/>
        <v>0</v>
      </c>
      <c r="AN661" s="11">
        <f t="shared" ca="1" si="163"/>
        <v>0</v>
      </c>
      <c r="AO661" s="11">
        <f t="shared" ca="1" si="163"/>
        <v>0</v>
      </c>
      <c r="AP661" s="11">
        <f t="shared" ca="1" si="163"/>
        <v>0</v>
      </c>
      <c r="AQ661" s="11">
        <f t="shared" ca="1" si="163"/>
        <v>0</v>
      </c>
      <c r="AR661" s="11">
        <f t="shared" ca="1" si="163"/>
        <v>0</v>
      </c>
      <c r="AS661" s="11">
        <f t="shared" ca="1" si="164"/>
        <v>0</v>
      </c>
      <c r="AT661" s="11">
        <f t="shared" ca="1" si="164"/>
        <v>0</v>
      </c>
      <c r="AU661" s="11">
        <f t="shared" ca="1" si="164"/>
        <v>0</v>
      </c>
      <c r="AV661" s="11">
        <f t="shared" ca="1" si="164"/>
        <v>0</v>
      </c>
      <c r="AW661" s="11">
        <f t="shared" ca="1" si="164"/>
        <v>0</v>
      </c>
      <c r="AX661" s="11">
        <f t="shared" ca="1" si="164"/>
        <v>0</v>
      </c>
      <c r="AY661" s="11">
        <f t="shared" ca="1" si="164"/>
        <v>0</v>
      </c>
      <c r="AZ661" s="11">
        <f t="shared" ca="1" si="164"/>
        <v>0</v>
      </c>
      <c r="BA661" s="11">
        <f t="shared" ca="1" si="164"/>
        <v>0</v>
      </c>
      <c r="BB661" s="11"/>
      <c r="BC661" s="11">
        <f>IF($AG661,SUMPRODUCT(AI$2:AI661,$AH$2:$AH661)/SUM($AH$2:$AH661),0)</f>
        <v>0</v>
      </c>
      <c r="BD661" s="11">
        <f>IF($AG661,SUMPRODUCT(AJ$2:AJ661,$AH$2:$AH661)/SUM($AH$2:$AH661),0)</f>
        <v>0</v>
      </c>
      <c r="BE661" s="11">
        <f>IF($AG661,SUMPRODUCT(AK$2:AK661,$AH$2:$AH661)/SUM($AH$2:$AH661),0)</f>
        <v>0</v>
      </c>
      <c r="BF661" s="11">
        <f>IF($AG661,SUMPRODUCT(AL$2:AL661,$AH$2:$AH661)/SUM($AH$2:$AH661),0)</f>
        <v>0</v>
      </c>
      <c r="BG661" s="11">
        <f>IF($AG661,SUMPRODUCT(AM$2:AM661,$AH$2:$AH661)/SUM($AH$2:$AH661),0)</f>
        <v>0</v>
      </c>
      <c r="BH661" s="11">
        <f>IF($AG661,SUMPRODUCT(AN$2:AN661,$AH$2:$AH661)/SUM($AH$2:$AH661),0)</f>
        <v>0</v>
      </c>
      <c r="BI661" s="11">
        <f>IF($AG661,SUMPRODUCT(AO$2:AO661,$AH$2:$AH661)/SUM($AH$2:$AH661),0)</f>
        <v>0</v>
      </c>
      <c r="BJ661" s="11">
        <f>IF($AG661,SUMPRODUCT(AP$2:AP661,$AH$2:$AH661)/SUM($AH$2:$AH661),0)</f>
        <v>0</v>
      </c>
      <c r="BK661" s="11">
        <f>IF($AG661,SUMPRODUCT(AQ$2:AQ661,$AH$2:$AH661)/SUM($AH$2:$AH661),0)</f>
        <v>0</v>
      </c>
      <c r="BL661" s="11">
        <f>IF($AG661,SUMPRODUCT(AR$2:AR661,$AH$2:$AH661)/SUM($AH$2:$AH661),0)</f>
        <v>0</v>
      </c>
      <c r="BM661" s="11">
        <f>IF($AG661,SUMPRODUCT(AS$2:AS661,$AH$2:$AH661)/SUM($AH$2:$AH661),0)</f>
        <v>0</v>
      </c>
      <c r="BN661" s="11">
        <f>IF($AG661,SUMPRODUCT(AT$2:AT661,$AH$2:$AH661)/SUM($AH$2:$AH661),0)</f>
        <v>0</v>
      </c>
      <c r="BO661" s="11">
        <f>IF($AG661,SUMPRODUCT(AU$2:AU661,$AH$2:$AH661)/SUM($AH$2:$AH661),0)</f>
        <v>0</v>
      </c>
      <c r="BP661" s="11">
        <f>IF($AG661,SUMPRODUCT(AV$2:AV661,$AH$2:$AH661)/SUM($AH$2:$AH661),0)</f>
        <v>0</v>
      </c>
      <c r="BQ661" s="11">
        <f>IF($AG661,SUMPRODUCT(AW$2:AW661,$AH$2:$AH661)/SUM($AH$2:$AH661),0)</f>
        <v>0</v>
      </c>
      <c r="BR661" s="11">
        <f>IF($AG661,SUMPRODUCT(AX$2:AX661,$AH$2:$AH661)/SUM($AH$2:$AH661),0)</f>
        <v>0</v>
      </c>
      <c r="BS661" s="11">
        <f>IF($AG661,SUMPRODUCT(AY$2:AY661,$AH$2:$AH661)/SUM($AH$2:$AH661),0)</f>
        <v>0</v>
      </c>
      <c r="BT661" s="11">
        <f>IF($AG661,SUMPRODUCT(AZ$2:AZ661,$AH$2:$AH661)/SUM($AH$2:$AH661),0)</f>
        <v>0</v>
      </c>
      <c r="BU661" s="11">
        <f>IF($AG661,SUMPRODUCT(BA$2:BA661,$AH$2:$AH661)/SUM($AH$2:$AH661),0)</f>
        <v>0</v>
      </c>
      <c r="BV661" s="11"/>
      <c r="BW661" s="109" cm="1">
        <f t="array" ref="BW661">IF($AG661,SQRT(SUMPRODUCT($AH$2:$AH661, (AI$2:AI661-BC661)^2)/(SUM($AH$2:$AH661)-1)),0)</f>
        <v>0</v>
      </c>
      <c r="BX661" s="109" cm="1">
        <f t="array" ref="BX661">IF($AG661,SQRT(SUMPRODUCT($AH$2:$AH661, (AJ$2:AJ661-BD661)^2)/(SUM($AH$2:$AH661)-1)),0)</f>
        <v>0</v>
      </c>
      <c r="BY661" s="109" cm="1">
        <f t="array" ref="BY661">IF($AG661,SQRT(SUMPRODUCT($AH$2:$AH661, (AK$2:AK661-BE661)^2)/(SUM($AH$2:$AH661)-1)),0)</f>
        <v>0</v>
      </c>
      <c r="BZ661" s="109" cm="1">
        <f t="array" ref="BZ661">IF($AG661,SQRT(SUMPRODUCT($AH$2:$AH661, (AL$2:AL661-BF661)^2)/(SUM($AH$2:$AH661)-1)),0)</f>
        <v>0</v>
      </c>
      <c r="CA661" s="109" cm="1">
        <f t="array" ref="CA661">IF($AG661,SQRT(SUMPRODUCT($AH$2:$AH661, (AM$2:AM661-BG661)^2)/(SUM($AH$2:$AH661)-1)),0)</f>
        <v>0</v>
      </c>
      <c r="CB661" s="109" cm="1">
        <f t="array" ref="CB661">IF($AG661,SQRT(SUMPRODUCT($AH$2:$AH661, (AN$2:AN661-BH661)^2)/(SUM($AH$2:$AH661)-1)),0)</f>
        <v>0</v>
      </c>
      <c r="CC661" s="109" cm="1">
        <f t="array" ref="CC661">IF($AG661,SQRT(SUMPRODUCT($AH$2:$AH661, (AO$2:AO661-BI661)^2)/(SUM($AH$2:$AH661)-1)),0)</f>
        <v>0</v>
      </c>
      <c r="CD661" s="109" cm="1">
        <f t="array" ref="CD661">IF($AG661,SQRT(SUMPRODUCT($AH$2:$AH661, (AP$2:AP661-BJ661)^2)/(SUM($AH$2:$AH661)-1)),0)</f>
        <v>0</v>
      </c>
      <c r="CE661" s="109" cm="1">
        <f t="array" ref="CE661">IF($AG661,SQRT(SUMPRODUCT($AH$2:$AH661, (AQ$2:AQ661-BK661)^2)/(SUM($AH$2:$AH661)-1)),0)</f>
        <v>0</v>
      </c>
      <c r="CF661" s="109" cm="1">
        <f t="array" ref="CF661">IF($AG661,SQRT(SUMPRODUCT($AH$2:$AH661, (AR$2:AR661-BL661)^2)/(SUM($AH$2:$AH661)-1)),0)</f>
        <v>0</v>
      </c>
      <c r="CG661" s="109" cm="1">
        <f t="array" ref="CG661">IF($AG661,SQRT(SUMPRODUCT($AH$2:$AH661, (AS$2:AS661-BM661)^2)/(SUM($AH$2:$AH661)-1)),0)</f>
        <v>0</v>
      </c>
      <c r="CH661" s="109" cm="1">
        <f t="array" ref="CH661">IF($AG661,SQRT(SUMPRODUCT($AH$2:$AH661, (AT$2:AT661-BN661)^2)/(SUM($AH$2:$AH661)-1)),0)</f>
        <v>0</v>
      </c>
      <c r="CI661" s="109" cm="1">
        <f t="array" ref="CI661">IF($AG661,SQRT(SUMPRODUCT($AH$2:$AH661, (AU$2:AU661-BO661)^2)/(SUM($AH$2:$AH661)-1)),0)</f>
        <v>0</v>
      </c>
      <c r="CJ661" s="109" cm="1">
        <f t="array" ref="CJ661">IF($AG661,SQRT(SUMPRODUCT($AH$2:$AH661, (AV$2:AV661-BP661)^2)/(SUM($AH$2:$AH661)-1)),0)</f>
        <v>0</v>
      </c>
      <c r="CK661" s="109" cm="1">
        <f t="array" ref="CK661">IF($AG661,SQRT(SUMPRODUCT($AH$2:$AH661, (AW$2:AW661-BQ661)^2)/(SUM($AH$2:$AH661)-1)),0)</f>
        <v>0</v>
      </c>
      <c r="CL661" s="109" cm="1">
        <f t="array" ref="CL661">IF($AG661,SQRT(SUMPRODUCT($AH$2:$AH661, (AX$2:AX661-BR661)^2)/(SUM($AH$2:$AH661)-1)),0)</f>
        <v>0</v>
      </c>
      <c r="CM661" s="109" cm="1">
        <f t="array" ref="CM661">IF($AG661,SQRT(SUMPRODUCT($AH$2:$AH661, (AY$2:AY661-BS661)^2)/(SUM($AH$2:$AH661)-1)),0)</f>
        <v>0</v>
      </c>
      <c r="CN661" s="109" cm="1">
        <f t="array" ref="CN661">IF($AG661,SQRT(SUMPRODUCT($AH$2:$AH661, (AZ$2:AZ661-BT661)^2)/(SUM($AH$2:$AH661)-1)),0)</f>
        <v>0</v>
      </c>
      <c r="CO661" s="109" cm="1">
        <f t="array" ref="CO661">IF($AG661,SQRT(SUMPRODUCT($AH$2:$AH661, (BA$2:BA661-BU661)^2)/(SUM($AH$2:$AH661)-1)),0)</f>
        <v>0</v>
      </c>
    </row>
    <row r="662" spans="34:93" x14ac:dyDescent="0.25">
      <c r="AH662" s="99" t="str">
        <f t="shared" si="158"/>
        <v/>
      </c>
      <c r="AI662" s="11">
        <f t="shared" ref="AI662:AR671" ca="1" si="165">IF(AI$1&lt;&gt;0,SUMIFS(INDIRECT(AI$1), Fecha,$AG662),0)</f>
        <v>0</v>
      </c>
      <c r="AJ662" s="11">
        <f t="shared" ca="1" si="165"/>
        <v>0</v>
      </c>
      <c r="AK662" s="11">
        <f t="shared" ca="1" si="165"/>
        <v>0</v>
      </c>
      <c r="AL662" s="11">
        <f t="shared" ca="1" si="165"/>
        <v>0</v>
      </c>
      <c r="AM662" s="11">
        <f t="shared" ca="1" si="165"/>
        <v>0</v>
      </c>
      <c r="AN662" s="11">
        <f t="shared" ca="1" si="165"/>
        <v>0</v>
      </c>
      <c r="AO662" s="11">
        <f t="shared" ca="1" si="165"/>
        <v>0</v>
      </c>
      <c r="AP662" s="11">
        <f t="shared" ca="1" si="165"/>
        <v>0</v>
      </c>
      <c r="AQ662" s="11">
        <f t="shared" ca="1" si="165"/>
        <v>0</v>
      </c>
      <c r="AR662" s="11">
        <f t="shared" ca="1" si="165"/>
        <v>0</v>
      </c>
      <c r="AS662" s="11">
        <f t="shared" ref="AS662:BA671" ca="1" si="166">IF(AS$1&lt;&gt;0,SUMIFS(INDIRECT(AS$1), Fecha,$AG662),0)</f>
        <v>0</v>
      </c>
      <c r="AT662" s="11">
        <f t="shared" ca="1" si="166"/>
        <v>0</v>
      </c>
      <c r="AU662" s="11">
        <f t="shared" ca="1" si="166"/>
        <v>0</v>
      </c>
      <c r="AV662" s="11">
        <f t="shared" ca="1" si="166"/>
        <v>0</v>
      </c>
      <c r="AW662" s="11">
        <f t="shared" ca="1" si="166"/>
        <v>0</v>
      </c>
      <c r="AX662" s="11">
        <f t="shared" ca="1" si="166"/>
        <v>0</v>
      </c>
      <c r="AY662" s="11">
        <f t="shared" ca="1" si="166"/>
        <v>0</v>
      </c>
      <c r="AZ662" s="11">
        <f t="shared" ca="1" si="166"/>
        <v>0</v>
      </c>
      <c r="BA662" s="11">
        <f t="shared" ca="1" si="166"/>
        <v>0</v>
      </c>
      <c r="BB662" s="11"/>
      <c r="BC662" s="11">
        <f>IF($AG662,SUMPRODUCT(AI$2:AI662,$AH$2:$AH662)/SUM($AH$2:$AH662),0)</f>
        <v>0</v>
      </c>
      <c r="BD662" s="11">
        <f>IF($AG662,SUMPRODUCT(AJ$2:AJ662,$AH$2:$AH662)/SUM($AH$2:$AH662),0)</f>
        <v>0</v>
      </c>
      <c r="BE662" s="11">
        <f>IF($AG662,SUMPRODUCT(AK$2:AK662,$AH$2:$AH662)/SUM($AH$2:$AH662),0)</f>
        <v>0</v>
      </c>
      <c r="BF662" s="11">
        <f>IF($AG662,SUMPRODUCT(AL$2:AL662,$AH$2:$AH662)/SUM($AH$2:$AH662),0)</f>
        <v>0</v>
      </c>
      <c r="BG662" s="11">
        <f>IF($AG662,SUMPRODUCT(AM$2:AM662,$AH$2:$AH662)/SUM($AH$2:$AH662),0)</f>
        <v>0</v>
      </c>
      <c r="BH662" s="11">
        <f>IF($AG662,SUMPRODUCT(AN$2:AN662,$AH$2:$AH662)/SUM($AH$2:$AH662),0)</f>
        <v>0</v>
      </c>
      <c r="BI662" s="11">
        <f>IF($AG662,SUMPRODUCT(AO$2:AO662,$AH$2:$AH662)/SUM($AH$2:$AH662),0)</f>
        <v>0</v>
      </c>
      <c r="BJ662" s="11">
        <f>IF($AG662,SUMPRODUCT(AP$2:AP662,$AH$2:$AH662)/SUM($AH$2:$AH662),0)</f>
        <v>0</v>
      </c>
      <c r="BK662" s="11">
        <f>IF($AG662,SUMPRODUCT(AQ$2:AQ662,$AH$2:$AH662)/SUM($AH$2:$AH662),0)</f>
        <v>0</v>
      </c>
      <c r="BL662" s="11">
        <f>IF($AG662,SUMPRODUCT(AR$2:AR662,$AH$2:$AH662)/SUM($AH$2:$AH662),0)</f>
        <v>0</v>
      </c>
      <c r="BM662" s="11">
        <f>IF($AG662,SUMPRODUCT(AS$2:AS662,$AH$2:$AH662)/SUM($AH$2:$AH662),0)</f>
        <v>0</v>
      </c>
      <c r="BN662" s="11">
        <f>IF($AG662,SUMPRODUCT(AT$2:AT662,$AH$2:$AH662)/SUM($AH$2:$AH662),0)</f>
        <v>0</v>
      </c>
      <c r="BO662" s="11">
        <f>IF($AG662,SUMPRODUCT(AU$2:AU662,$AH$2:$AH662)/SUM($AH$2:$AH662),0)</f>
        <v>0</v>
      </c>
      <c r="BP662" s="11">
        <f>IF($AG662,SUMPRODUCT(AV$2:AV662,$AH$2:$AH662)/SUM($AH$2:$AH662),0)</f>
        <v>0</v>
      </c>
      <c r="BQ662" s="11">
        <f>IF($AG662,SUMPRODUCT(AW$2:AW662,$AH$2:$AH662)/SUM($AH$2:$AH662),0)</f>
        <v>0</v>
      </c>
      <c r="BR662" s="11">
        <f>IF($AG662,SUMPRODUCT(AX$2:AX662,$AH$2:$AH662)/SUM($AH$2:$AH662),0)</f>
        <v>0</v>
      </c>
      <c r="BS662" s="11">
        <f>IF($AG662,SUMPRODUCT(AY$2:AY662,$AH$2:$AH662)/SUM($AH$2:$AH662),0)</f>
        <v>0</v>
      </c>
      <c r="BT662" s="11">
        <f>IF($AG662,SUMPRODUCT(AZ$2:AZ662,$AH$2:$AH662)/SUM($AH$2:$AH662),0)</f>
        <v>0</v>
      </c>
      <c r="BU662" s="11">
        <f>IF($AG662,SUMPRODUCT(BA$2:BA662,$AH$2:$AH662)/SUM($AH$2:$AH662),0)</f>
        <v>0</v>
      </c>
      <c r="BV662" s="11"/>
      <c r="BW662" s="109" cm="1">
        <f t="array" ref="BW662">IF($AG662,SQRT(SUMPRODUCT($AH$2:$AH662, (AI$2:AI662-BC662)^2)/(SUM($AH$2:$AH662)-1)),0)</f>
        <v>0</v>
      </c>
      <c r="BX662" s="109" cm="1">
        <f t="array" ref="BX662">IF($AG662,SQRT(SUMPRODUCT($AH$2:$AH662, (AJ$2:AJ662-BD662)^2)/(SUM($AH$2:$AH662)-1)),0)</f>
        <v>0</v>
      </c>
      <c r="BY662" s="109" cm="1">
        <f t="array" ref="BY662">IF($AG662,SQRT(SUMPRODUCT($AH$2:$AH662, (AK$2:AK662-BE662)^2)/(SUM($AH$2:$AH662)-1)),0)</f>
        <v>0</v>
      </c>
      <c r="BZ662" s="109" cm="1">
        <f t="array" ref="BZ662">IF($AG662,SQRT(SUMPRODUCT($AH$2:$AH662, (AL$2:AL662-BF662)^2)/(SUM($AH$2:$AH662)-1)),0)</f>
        <v>0</v>
      </c>
      <c r="CA662" s="109" cm="1">
        <f t="array" ref="CA662">IF($AG662,SQRT(SUMPRODUCT($AH$2:$AH662, (AM$2:AM662-BG662)^2)/(SUM($AH$2:$AH662)-1)),0)</f>
        <v>0</v>
      </c>
      <c r="CB662" s="109" cm="1">
        <f t="array" ref="CB662">IF($AG662,SQRT(SUMPRODUCT($AH$2:$AH662, (AN$2:AN662-BH662)^2)/(SUM($AH$2:$AH662)-1)),0)</f>
        <v>0</v>
      </c>
      <c r="CC662" s="109" cm="1">
        <f t="array" ref="CC662">IF($AG662,SQRT(SUMPRODUCT($AH$2:$AH662, (AO$2:AO662-BI662)^2)/(SUM($AH$2:$AH662)-1)),0)</f>
        <v>0</v>
      </c>
      <c r="CD662" s="109" cm="1">
        <f t="array" ref="CD662">IF($AG662,SQRT(SUMPRODUCT($AH$2:$AH662, (AP$2:AP662-BJ662)^2)/(SUM($AH$2:$AH662)-1)),0)</f>
        <v>0</v>
      </c>
      <c r="CE662" s="109" cm="1">
        <f t="array" ref="CE662">IF($AG662,SQRT(SUMPRODUCT($AH$2:$AH662, (AQ$2:AQ662-BK662)^2)/(SUM($AH$2:$AH662)-1)),0)</f>
        <v>0</v>
      </c>
      <c r="CF662" s="109" cm="1">
        <f t="array" ref="CF662">IF($AG662,SQRT(SUMPRODUCT($AH$2:$AH662, (AR$2:AR662-BL662)^2)/(SUM($AH$2:$AH662)-1)),0)</f>
        <v>0</v>
      </c>
      <c r="CG662" s="109" cm="1">
        <f t="array" ref="CG662">IF($AG662,SQRT(SUMPRODUCT($AH$2:$AH662, (AS$2:AS662-BM662)^2)/(SUM($AH$2:$AH662)-1)),0)</f>
        <v>0</v>
      </c>
      <c r="CH662" s="109" cm="1">
        <f t="array" ref="CH662">IF($AG662,SQRT(SUMPRODUCT($AH$2:$AH662, (AT$2:AT662-BN662)^2)/(SUM($AH$2:$AH662)-1)),0)</f>
        <v>0</v>
      </c>
      <c r="CI662" s="109" cm="1">
        <f t="array" ref="CI662">IF($AG662,SQRT(SUMPRODUCT($AH$2:$AH662, (AU$2:AU662-BO662)^2)/(SUM($AH$2:$AH662)-1)),0)</f>
        <v>0</v>
      </c>
      <c r="CJ662" s="109" cm="1">
        <f t="array" ref="CJ662">IF($AG662,SQRT(SUMPRODUCT($AH$2:$AH662, (AV$2:AV662-BP662)^2)/(SUM($AH$2:$AH662)-1)),0)</f>
        <v>0</v>
      </c>
      <c r="CK662" s="109" cm="1">
        <f t="array" ref="CK662">IF($AG662,SQRT(SUMPRODUCT($AH$2:$AH662, (AW$2:AW662-BQ662)^2)/(SUM($AH$2:$AH662)-1)),0)</f>
        <v>0</v>
      </c>
      <c r="CL662" s="109" cm="1">
        <f t="array" ref="CL662">IF($AG662,SQRT(SUMPRODUCT($AH$2:$AH662, (AX$2:AX662-BR662)^2)/(SUM($AH$2:$AH662)-1)),0)</f>
        <v>0</v>
      </c>
      <c r="CM662" s="109" cm="1">
        <f t="array" ref="CM662">IF($AG662,SQRT(SUMPRODUCT($AH$2:$AH662, (AY$2:AY662-BS662)^2)/(SUM($AH$2:$AH662)-1)),0)</f>
        <v>0</v>
      </c>
      <c r="CN662" s="109" cm="1">
        <f t="array" ref="CN662">IF($AG662,SQRT(SUMPRODUCT($AH$2:$AH662, (AZ$2:AZ662-BT662)^2)/(SUM($AH$2:$AH662)-1)),0)</f>
        <v>0</v>
      </c>
      <c r="CO662" s="109" cm="1">
        <f t="array" ref="CO662">IF($AG662,SQRT(SUMPRODUCT($AH$2:$AH662, (BA$2:BA662-BU662)^2)/(SUM($AH$2:$AH662)-1)),0)</f>
        <v>0</v>
      </c>
    </row>
    <row r="663" spans="34:93" x14ac:dyDescent="0.25">
      <c r="AH663" s="99" t="str">
        <f t="shared" si="158"/>
        <v/>
      </c>
      <c r="AI663" s="11">
        <f t="shared" ca="1" si="165"/>
        <v>0</v>
      </c>
      <c r="AJ663" s="11">
        <f t="shared" ca="1" si="165"/>
        <v>0</v>
      </c>
      <c r="AK663" s="11">
        <f t="shared" ca="1" si="165"/>
        <v>0</v>
      </c>
      <c r="AL663" s="11">
        <f t="shared" ca="1" si="165"/>
        <v>0</v>
      </c>
      <c r="AM663" s="11">
        <f t="shared" ca="1" si="165"/>
        <v>0</v>
      </c>
      <c r="AN663" s="11">
        <f t="shared" ca="1" si="165"/>
        <v>0</v>
      </c>
      <c r="AO663" s="11">
        <f t="shared" ca="1" si="165"/>
        <v>0</v>
      </c>
      <c r="AP663" s="11">
        <f t="shared" ca="1" si="165"/>
        <v>0</v>
      </c>
      <c r="AQ663" s="11">
        <f t="shared" ca="1" si="165"/>
        <v>0</v>
      </c>
      <c r="AR663" s="11">
        <f t="shared" ca="1" si="165"/>
        <v>0</v>
      </c>
      <c r="AS663" s="11">
        <f t="shared" ca="1" si="166"/>
        <v>0</v>
      </c>
      <c r="AT663" s="11">
        <f t="shared" ca="1" si="166"/>
        <v>0</v>
      </c>
      <c r="AU663" s="11">
        <f t="shared" ca="1" si="166"/>
        <v>0</v>
      </c>
      <c r="AV663" s="11">
        <f t="shared" ca="1" si="166"/>
        <v>0</v>
      </c>
      <c r="AW663" s="11">
        <f t="shared" ca="1" si="166"/>
        <v>0</v>
      </c>
      <c r="AX663" s="11">
        <f t="shared" ca="1" si="166"/>
        <v>0</v>
      </c>
      <c r="AY663" s="11">
        <f t="shared" ca="1" si="166"/>
        <v>0</v>
      </c>
      <c r="AZ663" s="11">
        <f t="shared" ca="1" si="166"/>
        <v>0</v>
      </c>
      <c r="BA663" s="11">
        <f t="shared" ca="1" si="166"/>
        <v>0</v>
      </c>
      <c r="BB663" s="11"/>
      <c r="BC663" s="11">
        <f>IF($AG663,SUMPRODUCT(AI$2:AI663,$AH$2:$AH663)/SUM($AH$2:$AH663),0)</f>
        <v>0</v>
      </c>
      <c r="BD663" s="11">
        <f>IF($AG663,SUMPRODUCT(AJ$2:AJ663,$AH$2:$AH663)/SUM($AH$2:$AH663),0)</f>
        <v>0</v>
      </c>
      <c r="BE663" s="11">
        <f>IF($AG663,SUMPRODUCT(AK$2:AK663,$AH$2:$AH663)/SUM($AH$2:$AH663),0)</f>
        <v>0</v>
      </c>
      <c r="BF663" s="11">
        <f>IF($AG663,SUMPRODUCT(AL$2:AL663,$AH$2:$AH663)/SUM($AH$2:$AH663),0)</f>
        <v>0</v>
      </c>
      <c r="BG663" s="11">
        <f>IF($AG663,SUMPRODUCT(AM$2:AM663,$AH$2:$AH663)/SUM($AH$2:$AH663),0)</f>
        <v>0</v>
      </c>
      <c r="BH663" s="11">
        <f>IF($AG663,SUMPRODUCT(AN$2:AN663,$AH$2:$AH663)/SUM($AH$2:$AH663),0)</f>
        <v>0</v>
      </c>
      <c r="BI663" s="11">
        <f>IF($AG663,SUMPRODUCT(AO$2:AO663,$AH$2:$AH663)/SUM($AH$2:$AH663),0)</f>
        <v>0</v>
      </c>
      <c r="BJ663" s="11">
        <f>IF($AG663,SUMPRODUCT(AP$2:AP663,$AH$2:$AH663)/SUM($AH$2:$AH663),0)</f>
        <v>0</v>
      </c>
      <c r="BK663" s="11">
        <f>IF($AG663,SUMPRODUCT(AQ$2:AQ663,$AH$2:$AH663)/SUM($AH$2:$AH663),0)</f>
        <v>0</v>
      </c>
      <c r="BL663" s="11">
        <f>IF($AG663,SUMPRODUCT(AR$2:AR663,$AH$2:$AH663)/SUM($AH$2:$AH663),0)</f>
        <v>0</v>
      </c>
      <c r="BM663" s="11">
        <f>IF($AG663,SUMPRODUCT(AS$2:AS663,$AH$2:$AH663)/SUM($AH$2:$AH663),0)</f>
        <v>0</v>
      </c>
      <c r="BN663" s="11">
        <f>IF($AG663,SUMPRODUCT(AT$2:AT663,$AH$2:$AH663)/SUM($AH$2:$AH663),0)</f>
        <v>0</v>
      </c>
      <c r="BO663" s="11">
        <f>IF($AG663,SUMPRODUCT(AU$2:AU663,$AH$2:$AH663)/SUM($AH$2:$AH663),0)</f>
        <v>0</v>
      </c>
      <c r="BP663" s="11">
        <f>IF($AG663,SUMPRODUCT(AV$2:AV663,$AH$2:$AH663)/SUM($AH$2:$AH663),0)</f>
        <v>0</v>
      </c>
      <c r="BQ663" s="11">
        <f>IF($AG663,SUMPRODUCT(AW$2:AW663,$AH$2:$AH663)/SUM($AH$2:$AH663),0)</f>
        <v>0</v>
      </c>
      <c r="BR663" s="11">
        <f>IF($AG663,SUMPRODUCT(AX$2:AX663,$AH$2:$AH663)/SUM($AH$2:$AH663),0)</f>
        <v>0</v>
      </c>
      <c r="BS663" s="11">
        <f>IF($AG663,SUMPRODUCT(AY$2:AY663,$AH$2:$AH663)/SUM($AH$2:$AH663),0)</f>
        <v>0</v>
      </c>
      <c r="BT663" s="11">
        <f>IF($AG663,SUMPRODUCT(AZ$2:AZ663,$AH$2:$AH663)/SUM($AH$2:$AH663),0)</f>
        <v>0</v>
      </c>
      <c r="BU663" s="11">
        <f>IF($AG663,SUMPRODUCT(BA$2:BA663,$AH$2:$AH663)/SUM($AH$2:$AH663),0)</f>
        <v>0</v>
      </c>
      <c r="BV663" s="11"/>
      <c r="BW663" s="109" cm="1">
        <f t="array" ref="BW663">IF($AG663,SQRT(SUMPRODUCT($AH$2:$AH663, (AI$2:AI663-BC663)^2)/(SUM($AH$2:$AH663)-1)),0)</f>
        <v>0</v>
      </c>
      <c r="BX663" s="109" cm="1">
        <f t="array" ref="BX663">IF($AG663,SQRT(SUMPRODUCT($AH$2:$AH663, (AJ$2:AJ663-BD663)^2)/(SUM($AH$2:$AH663)-1)),0)</f>
        <v>0</v>
      </c>
      <c r="BY663" s="109" cm="1">
        <f t="array" ref="BY663">IF($AG663,SQRT(SUMPRODUCT($AH$2:$AH663, (AK$2:AK663-BE663)^2)/(SUM($AH$2:$AH663)-1)),0)</f>
        <v>0</v>
      </c>
      <c r="BZ663" s="109" cm="1">
        <f t="array" ref="BZ663">IF($AG663,SQRT(SUMPRODUCT($AH$2:$AH663, (AL$2:AL663-BF663)^2)/(SUM($AH$2:$AH663)-1)),0)</f>
        <v>0</v>
      </c>
      <c r="CA663" s="109" cm="1">
        <f t="array" ref="CA663">IF($AG663,SQRT(SUMPRODUCT($AH$2:$AH663, (AM$2:AM663-BG663)^2)/(SUM($AH$2:$AH663)-1)),0)</f>
        <v>0</v>
      </c>
      <c r="CB663" s="109" cm="1">
        <f t="array" ref="CB663">IF($AG663,SQRT(SUMPRODUCT($AH$2:$AH663, (AN$2:AN663-BH663)^2)/(SUM($AH$2:$AH663)-1)),0)</f>
        <v>0</v>
      </c>
      <c r="CC663" s="109" cm="1">
        <f t="array" ref="CC663">IF($AG663,SQRT(SUMPRODUCT($AH$2:$AH663, (AO$2:AO663-BI663)^2)/(SUM($AH$2:$AH663)-1)),0)</f>
        <v>0</v>
      </c>
      <c r="CD663" s="109" cm="1">
        <f t="array" ref="CD663">IF($AG663,SQRT(SUMPRODUCT($AH$2:$AH663, (AP$2:AP663-BJ663)^2)/(SUM($AH$2:$AH663)-1)),0)</f>
        <v>0</v>
      </c>
      <c r="CE663" s="109" cm="1">
        <f t="array" ref="CE663">IF($AG663,SQRT(SUMPRODUCT($AH$2:$AH663, (AQ$2:AQ663-BK663)^2)/(SUM($AH$2:$AH663)-1)),0)</f>
        <v>0</v>
      </c>
      <c r="CF663" s="109" cm="1">
        <f t="array" ref="CF663">IF($AG663,SQRT(SUMPRODUCT($AH$2:$AH663, (AR$2:AR663-BL663)^2)/(SUM($AH$2:$AH663)-1)),0)</f>
        <v>0</v>
      </c>
      <c r="CG663" s="109" cm="1">
        <f t="array" ref="CG663">IF($AG663,SQRT(SUMPRODUCT($AH$2:$AH663, (AS$2:AS663-BM663)^2)/(SUM($AH$2:$AH663)-1)),0)</f>
        <v>0</v>
      </c>
      <c r="CH663" s="109" cm="1">
        <f t="array" ref="CH663">IF($AG663,SQRT(SUMPRODUCT($AH$2:$AH663, (AT$2:AT663-BN663)^2)/(SUM($AH$2:$AH663)-1)),0)</f>
        <v>0</v>
      </c>
      <c r="CI663" s="109" cm="1">
        <f t="array" ref="CI663">IF($AG663,SQRT(SUMPRODUCT($AH$2:$AH663, (AU$2:AU663-BO663)^2)/(SUM($AH$2:$AH663)-1)),0)</f>
        <v>0</v>
      </c>
      <c r="CJ663" s="109" cm="1">
        <f t="array" ref="CJ663">IF($AG663,SQRT(SUMPRODUCT($AH$2:$AH663, (AV$2:AV663-BP663)^2)/(SUM($AH$2:$AH663)-1)),0)</f>
        <v>0</v>
      </c>
      <c r="CK663" s="109" cm="1">
        <f t="array" ref="CK663">IF($AG663,SQRT(SUMPRODUCT($AH$2:$AH663, (AW$2:AW663-BQ663)^2)/(SUM($AH$2:$AH663)-1)),0)</f>
        <v>0</v>
      </c>
      <c r="CL663" s="109" cm="1">
        <f t="array" ref="CL663">IF($AG663,SQRT(SUMPRODUCT($AH$2:$AH663, (AX$2:AX663-BR663)^2)/(SUM($AH$2:$AH663)-1)),0)</f>
        <v>0</v>
      </c>
      <c r="CM663" s="109" cm="1">
        <f t="array" ref="CM663">IF($AG663,SQRT(SUMPRODUCT($AH$2:$AH663, (AY$2:AY663-BS663)^2)/(SUM($AH$2:$AH663)-1)),0)</f>
        <v>0</v>
      </c>
      <c r="CN663" s="109" cm="1">
        <f t="array" ref="CN663">IF($AG663,SQRT(SUMPRODUCT($AH$2:$AH663, (AZ$2:AZ663-BT663)^2)/(SUM($AH$2:$AH663)-1)),0)</f>
        <v>0</v>
      </c>
      <c r="CO663" s="109" cm="1">
        <f t="array" ref="CO663">IF($AG663,SQRT(SUMPRODUCT($AH$2:$AH663, (BA$2:BA663-BU663)^2)/(SUM($AH$2:$AH663)-1)),0)</f>
        <v>0</v>
      </c>
    </row>
    <row r="664" spans="34:93" x14ac:dyDescent="0.25">
      <c r="AH664" s="99" t="str">
        <f t="shared" si="158"/>
        <v/>
      </c>
      <c r="AI664" s="11">
        <f t="shared" ca="1" si="165"/>
        <v>0</v>
      </c>
      <c r="AJ664" s="11">
        <f t="shared" ca="1" si="165"/>
        <v>0</v>
      </c>
      <c r="AK664" s="11">
        <f t="shared" ca="1" si="165"/>
        <v>0</v>
      </c>
      <c r="AL664" s="11">
        <f t="shared" ca="1" si="165"/>
        <v>0</v>
      </c>
      <c r="AM664" s="11">
        <f t="shared" ca="1" si="165"/>
        <v>0</v>
      </c>
      <c r="AN664" s="11">
        <f t="shared" ca="1" si="165"/>
        <v>0</v>
      </c>
      <c r="AO664" s="11">
        <f t="shared" ca="1" si="165"/>
        <v>0</v>
      </c>
      <c r="AP664" s="11">
        <f t="shared" ca="1" si="165"/>
        <v>0</v>
      </c>
      <c r="AQ664" s="11">
        <f t="shared" ca="1" si="165"/>
        <v>0</v>
      </c>
      <c r="AR664" s="11">
        <f t="shared" ca="1" si="165"/>
        <v>0</v>
      </c>
      <c r="AS664" s="11">
        <f t="shared" ca="1" si="166"/>
        <v>0</v>
      </c>
      <c r="AT664" s="11">
        <f t="shared" ca="1" si="166"/>
        <v>0</v>
      </c>
      <c r="AU664" s="11">
        <f t="shared" ca="1" si="166"/>
        <v>0</v>
      </c>
      <c r="AV664" s="11">
        <f t="shared" ca="1" si="166"/>
        <v>0</v>
      </c>
      <c r="AW664" s="11">
        <f t="shared" ca="1" si="166"/>
        <v>0</v>
      </c>
      <c r="AX664" s="11">
        <f t="shared" ca="1" si="166"/>
        <v>0</v>
      </c>
      <c r="AY664" s="11">
        <f t="shared" ca="1" si="166"/>
        <v>0</v>
      </c>
      <c r="AZ664" s="11">
        <f t="shared" ca="1" si="166"/>
        <v>0</v>
      </c>
      <c r="BA664" s="11">
        <f t="shared" ca="1" si="166"/>
        <v>0</v>
      </c>
      <c r="BB664" s="11"/>
      <c r="BC664" s="11">
        <f>IF($AG664,SUMPRODUCT(AI$2:AI664,$AH$2:$AH664)/SUM($AH$2:$AH664),0)</f>
        <v>0</v>
      </c>
      <c r="BD664" s="11">
        <f>IF($AG664,SUMPRODUCT(AJ$2:AJ664,$AH$2:$AH664)/SUM($AH$2:$AH664),0)</f>
        <v>0</v>
      </c>
      <c r="BE664" s="11">
        <f>IF($AG664,SUMPRODUCT(AK$2:AK664,$AH$2:$AH664)/SUM($AH$2:$AH664),0)</f>
        <v>0</v>
      </c>
      <c r="BF664" s="11">
        <f>IF($AG664,SUMPRODUCT(AL$2:AL664,$AH$2:$AH664)/SUM($AH$2:$AH664),0)</f>
        <v>0</v>
      </c>
      <c r="BG664" s="11">
        <f>IF($AG664,SUMPRODUCT(AM$2:AM664,$AH$2:$AH664)/SUM($AH$2:$AH664),0)</f>
        <v>0</v>
      </c>
      <c r="BH664" s="11">
        <f>IF($AG664,SUMPRODUCT(AN$2:AN664,$AH$2:$AH664)/SUM($AH$2:$AH664),0)</f>
        <v>0</v>
      </c>
      <c r="BI664" s="11">
        <f>IF($AG664,SUMPRODUCT(AO$2:AO664,$AH$2:$AH664)/SUM($AH$2:$AH664),0)</f>
        <v>0</v>
      </c>
      <c r="BJ664" s="11">
        <f>IF($AG664,SUMPRODUCT(AP$2:AP664,$AH$2:$AH664)/SUM($AH$2:$AH664),0)</f>
        <v>0</v>
      </c>
      <c r="BK664" s="11">
        <f>IF($AG664,SUMPRODUCT(AQ$2:AQ664,$AH$2:$AH664)/SUM($AH$2:$AH664),0)</f>
        <v>0</v>
      </c>
      <c r="BL664" s="11">
        <f>IF($AG664,SUMPRODUCT(AR$2:AR664,$AH$2:$AH664)/SUM($AH$2:$AH664),0)</f>
        <v>0</v>
      </c>
      <c r="BM664" s="11">
        <f>IF($AG664,SUMPRODUCT(AS$2:AS664,$AH$2:$AH664)/SUM($AH$2:$AH664),0)</f>
        <v>0</v>
      </c>
      <c r="BN664" s="11">
        <f>IF($AG664,SUMPRODUCT(AT$2:AT664,$AH$2:$AH664)/SUM($AH$2:$AH664),0)</f>
        <v>0</v>
      </c>
      <c r="BO664" s="11">
        <f>IF($AG664,SUMPRODUCT(AU$2:AU664,$AH$2:$AH664)/SUM($AH$2:$AH664),0)</f>
        <v>0</v>
      </c>
      <c r="BP664" s="11">
        <f>IF($AG664,SUMPRODUCT(AV$2:AV664,$AH$2:$AH664)/SUM($AH$2:$AH664),0)</f>
        <v>0</v>
      </c>
      <c r="BQ664" s="11">
        <f>IF($AG664,SUMPRODUCT(AW$2:AW664,$AH$2:$AH664)/SUM($AH$2:$AH664),0)</f>
        <v>0</v>
      </c>
      <c r="BR664" s="11">
        <f>IF($AG664,SUMPRODUCT(AX$2:AX664,$AH$2:$AH664)/SUM($AH$2:$AH664),0)</f>
        <v>0</v>
      </c>
      <c r="BS664" s="11">
        <f>IF($AG664,SUMPRODUCT(AY$2:AY664,$AH$2:$AH664)/SUM($AH$2:$AH664),0)</f>
        <v>0</v>
      </c>
      <c r="BT664" s="11">
        <f>IF($AG664,SUMPRODUCT(AZ$2:AZ664,$AH$2:$AH664)/SUM($AH$2:$AH664),0)</f>
        <v>0</v>
      </c>
      <c r="BU664" s="11">
        <f>IF($AG664,SUMPRODUCT(BA$2:BA664,$AH$2:$AH664)/SUM($AH$2:$AH664),0)</f>
        <v>0</v>
      </c>
      <c r="BV664" s="11"/>
      <c r="BW664" s="109" cm="1">
        <f t="array" ref="BW664">IF($AG664,SQRT(SUMPRODUCT($AH$2:$AH664, (AI$2:AI664-BC664)^2)/(SUM($AH$2:$AH664)-1)),0)</f>
        <v>0</v>
      </c>
      <c r="BX664" s="109" cm="1">
        <f t="array" ref="BX664">IF($AG664,SQRT(SUMPRODUCT($AH$2:$AH664, (AJ$2:AJ664-BD664)^2)/(SUM($AH$2:$AH664)-1)),0)</f>
        <v>0</v>
      </c>
      <c r="BY664" s="109" cm="1">
        <f t="array" ref="BY664">IF($AG664,SQRT(SUMPRODUCT($AH$2:$AH664, (AK$2:AK664-BE664)^2)/(SUM($AH$2:$AH664)-1)),0)</f>
        <v>0</v>
      </c>
      <c r="BZ664" s="109" cm="1">
        <f t="array" ref="BZ664">IF($AG664,SQRT(SUMPRODUCT($AH$2:$AH664, (AL$2:AL664-BF664)^2)/(SUM($AH$2:$AH664)-1)),0)</f>
        <v>0</v>
      </c>
      <c r="CA664" s="109" cm="1">
        <f t="array" ref="CA664">IF($AG664,SQRT(SUMPRODUCT($AH$2:$AH664, (AM$2:AM664-BG664)^2)/(SUM($AH$2:$AH664)-1)),0)</f>
        <v>0</v>
      </c>
      <c r="CB664" s="109" cm="1">
        <f t="array" ref="CB664">IF($AG664,SQRT(SUMPRODUCT($AH$2:$AH664, (AN$2:AN664-BH664)^2)/(SUM($AH$2:$AH664)-1)),0)</f>
        <v>0</v>
      </c>
      <c r="CC664" s="109" cm="1">
        <f t="array" ref="CC664">IF($AG664,SQRT(SUMPRODUCT($AH$2:$AH664, (AO$2:AO664-BI664)^2)/(SUM($AH$2:$AH664)-1)),0)</f>
        <v>0</v>
      </c>
      <c r="CD664" s="109" cm="1">
        <f t="array" ref="CD664">IF($AG664,SQRT(SUMPRODUCT($AH$2:$AH664, (AP$2:AP664-BJ664)^2)/(SUM($AH$2:$AH664)-1)),0)</f>
        <v>0</v>
      </c>
      <c r="CE664" s="109" cm="1">
        <f t="array" ref="CE664">IF($AG664,SQRT(SUMPRODUCT($AH$2:$AH664, (AQ$2:AQ664-BK664)^2)/(SUM($AH$2:$AH664)-1)),0)</f>
        <v>0</v>
      </c>
      <c r="CF664" s="109" cm="1">
        <f t="array" ref="CF664">IF($AG664,SQRT(SUMPRODUCT($AH$2:$AH664, (AR$2:AR664-BL664)^2)/(SUM($AH$2:$AH664)-1)),0)</f>
        <v>0</v>
      </c>
      <c r="CG664" s="109" cm="1">
        <f t="array" ref="CG664">IF($AG664,SQRT(SUMPRODUCT($AH$2:$AH664, (AS$2:AS664-BM664)^2)/(SUM($AH$2:$AH664)-1)),0)</f>
        <v>0</v>
      </c>
      <c r="CH664" s="109" cm="1">
        <f t="array" ref="CH664">IF($AG664,SQRT(SUMPRODUCT($AH$2:$AH664, (AT$2:AT664-BN664)^2)/(SUM($AH$2:$AH664)-1)),0)</f>
        <v>0</v>
      </c>
      <c r="CI664" s="109" cm="1">
        <f t="array" ref="CI664">IF($AG664,SQRT(SUMPRODUCT($AH$2:$AH664, (AU$2:AU664-BO664)^2)/(SUM($AH$2:$AH664)-1)),0)</f>
        <v>0</v>
      </c>
      <c r="CJ664" s="109" cm="1">
        <f t="array" ref="CJ664">IF($AG664,SQRT(SUMPRODUCT($AH$2:$AH664, (AV$2:AV664-BP664)^2)/(SUM($AH$2:$AH664)-1)),0)</f>
        <v>0</v>
      </c>
      <c r="CK664" s="109" cm="1">
        <f t="array" ref="CK664">IF($AG664,SQRT(SUMPRODUCT($AH$2:$AH664, (AW$2:AW664-BQ664)^2)/(SUM($AH$2:$AH664)-1)),0)</f>
        <v>0</v>
      </c>
      <c r="CL664" s="109" cm="1">
        <f t="array" ref="CL664">IF($AG664,SQRT(SUMPRODUCT($AH$2:$AH664, (AX$2:AX664-BR664)^2)/(SUM($AH$2:$AH664)-1)),0)</f>
        <v>0</v>
      </c>
      <c r="CM664" s="109" cm="1">
        <f t="array" ref="CM664">IF($AG664,SQRT(SUMPRODUCT($AH$2:$AH664, (AY$2:AY664-BS664)^2)/(SUM($AH$2:$AH664)-1)),0)</f>
        <v>0</v>
      </c>
      <c r="CN664" s="109" cm="1">
        <f t="array" ref="CN664">IF($AG664,SQRT(SUMPRODUCT($AH$2:$AH664, (AZ$2:AZ664-BT664)^2)/(SUM($AH$2:$AH664)-1)),0)</f>
        <v>0</v>
      </c>
      <c r="CO664" s="109" cm="1">
        <f t="array" ref="CO664">IF($AG664,SQRT(SUMPRODUCT($AH$2:$AH664, (BA$2:BA664-BU664)^2)/(SUM($AH$2:$AH664)-1)),0)</f>
        <v>0</v>
      </c>
    </row>
    <row r="665" spans="34:93" x14ac:dyDescent="0.25">
      <c r="AH665" s="99" t="str">
        <f t="shared" si="158"/>
        <v/>
      </c>
      <c r="AI665" s="11">
        <f t="shared" ca="1" si="165"/>
        <v>0</v>
      </c>
      <c r="AJ665" s="11">
        <f t="shared" ca="1" si="165"/>
        <v>0</v>
      </c>
      <c r="AK665" s="11">
        <f t="shared" ca="1" si="165"/>
        <v>0</v>
      </c>
      <c r="AL665" s="11">
        <f t="shared" ca="1" si="165"/>
        <v>0</v>
      </c>
      <c r="AM665" s="11">
        <f t="shared" ca="1" si="165"/>
        <v>0</v>
      </c>
      <c r="AN665" s="11">
        <f t="shared" ca="1" si="165"/>
        <v>0</v>
      </c>
      <c r="AO665" s="11">
        <f t="shared" ca="1" si="165"/>
        <v>0</v>
      </c>
      <c r="AP665" s="11">
        <f t="shared" ca="1" si="165"/>
        <v>0</v>
      </c>
      <c r="AQ665" s="11">
        <f t="shared" ca="1" si="165"/>
        <v>0</v>
      </c>
      <c r="AR665" s="11">
        <f t="shared" ca="1" si="165"/>
        <v>0</v>
      </c>
      <c r="AS665" s="11">
        <f t="shared" ca="1" si="166"/>
        <v>0</v>
      </c>
      <c r="AT665" s="11">
        <f t="shared" ca="1" si="166"/>
        <v>0</v>
      </c>
      <c r="AU665" s="11">
        <f t="shared" ca="1" si="166"/>
        <v>0</v>
      </c>
      <c r="AV665" s="11">
        <f t="shared" ca="1" si="166"/>
        <v>0</v>
      </c>
      <c r="AW665" s="11">
        <f t="shared" ca="1" si="166"/>
        <v>0</v>
      </c>
      <c r="AX665" s="11">
        <f t="shared" ca="1" si="166"/>
        <v>0</v>
      </c>
      <c r="AY665" s="11">
        <f t="shared" ca="1" si="166"/>
        <v>0</v>
      </c>
      <c r="AZ665" s="11">
        <f t="shared" ca="1" si="166"/>
        <v>0</v>
      </c>
      <c r="BA665" s="11">
        <f t="shared" ca="1" si="166"/>
        <v>0</v>
      </c>
      <c r="BB665" s="11"/>
      <c r="BC665" s="11">
        <f>IF($AG665,SUMPRODUCT(AI$2:AI665,$AH$2:$AH665)/SUM($AH$2:$AH665),0)</f>
        <v>0</v>
      </c>
      <c r="BD665" s="11">
        <f>IF($AG665,SUMPRODUCT(AJ$2:AJ665,$AH$2:$AH665)/SUM($AH$2:$AH665),0)</f>
        <v>0</v>
      </c>
      <c r="BE665" s="11">
        <f>IF($AG665,SUMPRODUCT(AK$2:AK665,$AH$2:$AH665)/SUM($AH$2:$AH665),0)</f>
        <v>0</v>
      </c>
      <c r="BF665" s="11">
        <f>IF($AG665,SUMPRODUCT(AL$2:AL665,$AH$2:$AH665)/SUM($AH$2:$AH665),0)</f>
        <v>0</v>
      </c>
      <c r="BG665" s="11">
        <f>IF($AG665,SUMPRODUCT(AM$2:AM665,$AH$2:$AH665)/SUM($AH$2:$AH665),0)</f>
        <v>0</v>
      </c>
      <c r="BH665" s="11">
        <f>IF($AG665,SUMPRODUCT(AN$2:AN665,$AH$2:$AH665)/SUM($AH$2:$AH665),0)</f>
        <v>0</v>
      </c>
      <c r="BI665" s="11">
        <f>IF($AG665,SUMPRODUCT(AO$2:AO665,$AH$2:$AH665)/SUM($AH$2:$AH665),0)</f>
        <v>0</v>
      </c>
      <c r="BJ665" s="11">
        <f>IF($AG665,SUMPRODUCT(AP$2:AP665,$AH$2:$AH665)/SUM($AH$2:$AH665),0)</f>
        <v>0</v>
      </c>
      <c r="BK665" s="11">
        <f>IF($AG665,SUMPRODUCT(AQ$2:AQ665,$AH$2:$AH665)/SUM($AH$2:$AH665),0)</f>
        <v>0</v>
      </c>
      <c r="BL665" s="11">
        <f>IF($AG665,SUMPRODUCT(AR$2:AR665,$AH$2:$AH665)/SUM($AH$2:$AH665),0)</f>
        <v>0</v>
      </c>
      <c r="BM665" s="11">
        <f>IF($AG665,SUMPRODUCT(AS$2:AS665,$AH$2:$AH665)/SUM($AH$2:$AH665),0)</f>
        <v>0</v>
      </c>
      <c r="BN665" s="11">
        <f>IF($AG665,SUMPRODUCT(AT$2:AT665,$AH$2:$AH665)/SUM($AH$2:$AH665),0)</f>
        <v>0</v>
      </c>
      <c r="BO665" s="11">
        <f>IF($AG665,SUMPRODUCT(AU$2:AU665,$AH$2:$AH665)/SUM($AH$2:$AH665),0)</f>
        <v>0</v>
      </c>
      <c r="BP665" s="11">
        <f>IF($AG665,SUMPRODUCT(AV$2:AV665,$AH$2:$AH665)/SUM($AH$2:$AH665),0)</f>
        <v>0</v>
      </c>
      <c r="BQ665" s="11">
        <f>IF($AG665,SUMPRODUCT(AW$2:AW665,$AH$2:$AH665)/SUM($AH$2:$AH665),0)</f>
        <v>0</v>
      </c>
      <c r="BR665" s="11">
        <f>IF($AG665,SUMPRODUCT(AX$2:AX665,$AH$2:$AH665)/SUM($AH$2:$AH665),0)</f>
        <v>0</v>
      </c>
      <c r="BS665" s="11">
        <f>IF($AG665,SUMPRODUCT(AY$2:AY665,$AH$2:$AH665)/SUM($AH$2:$AH665),0)</f>
        <v>0</v>
      </c>
      <c r="BT665" s="11">
        <f>IF($AG665,SUMPRODUCT(AZ$2:AZ665,$AH$2:$AH665)/SUM($AH$2:$AH665),0)</f>
        <v>0</v>
      </c>
      <c r="BU665" s="11">
        <f>IF($AG665,SUMPRODUCT(BA$2:BA665,$AH$2:$AH665)/SUM($AH$2:$AH665),0)</f>
        <v>0</v>
      </c>
      <c r="BV665" s="11"/>
      <c r="BW665" s="109" cm="1">
        <f t="array" ref="BW665">IF($AG665,SQRT(SUMPRODUCT($AH$2:$AH665, (AI$2:AI665-BC665)^2)/(SUM($AH$2:$AH665)-1)),0)</f>
        <v>0</v>
      </c>
      <c r="BX665" s="109" cm="1">
        <f t="array" ref="BX665">IF($AG665,SQRT(SUMPRODUCT($AH$2:$AH665, (AJ$2:AJ665-BD665)^2)/(SUM($AH$2:$AH665)-1)),0)</f>
        <v>0</v>
      </c>
      <c r="BY665" s="109" cm="1">
        <f t="array" ref="BY665">IF($AG665,SQRT(SUMPRODUCT($AH$2:$AH665, (AK$2:AK665-BE665)^2)/(SUM($AH$2:$AH665)-1)),0)</f>
        <v>0</v>
      </c>
      <c r="BZ665" s="109" cm="1">
        <f t="array" ref="BZ665">IF($AG665,SQRT(SUMPRODUCT($AH$2:$AH665, (AL$2:AL665-BF665)^2)/(SUM($AH$2:$AH665)-1)),0)</f>
        <v>0</v>
      </c>
      <c r="CA665" s="109" cm="1">
        <f t="array" ref="CA665">IF($AG665,SQRT(SUMPRODUCT($AH$2:$AH665, (AM$2:AM665-BG665)^2)/(SUM($AH$2:$AH665)-1)),0)</f>
        <v>0</v>
      </c>
      <c r="CB665" s="109" cm="1">
        <f t="array" ref="CB665">IF($AG665,SQRT(SUMPRODUCT($AH$2:$AH665, (AN$2:AN665-BH665)^2)/(SUM($AH$2:$AH665)-1)),0)</f>
        <v>0</v>
      </c>
      <c r="CC665" s="109" cm="1">
        <f t="array" ref="CC665">IF($AG665,SQRT(SUMPRODUCT($AH$2:$AH665, (AO$2:AO665-BI665)^2)/(SUM($AH$2:$AH665)-1)),0)</f>
        <v>0</v>
      </c>
      <c r="CD665" s="109" cm="1">
        <f t="array" ref="CD665">IF($AG665,SQRT(SUMPRODUCT($AH$2:$AH665, (AP$2:AP665-BJ665)^2)/(SUM($AH$2:$AH665)-1)),0)</f>
        <v>0</v>
      </c>
      <c r="CE665" s="109" cm="1">
        <f t="array" ref="CE665">IF($AG665,SQRT(SUMPRODUCT($AH$2:$AH665, (AQ$2:AQ665-BK665)^2)/(SUM($AH$2:$AH665)-1)),0)</f>
        <v>0</v>
      </c>
      <c r="CF665" s="109" cm="1">
        <f t="array" ref="CF665">IF($AG665,SQRT(SUMPRODUCT($AH$2:$AH665, (AR$2:AR665-BL665)^2)/(SUM($AH$2:$AH665)-1)),0)</f>
        <v>0</v>
      </c>
      <c r="CG665" s="109" cm="1">
        <f t="array" ref="CG665">IF($AG665,SQRT(SUMPRODUCT($AH$2:$AH665, (AS$2:AS665-BM665)^2)/(SUM($AH$2:$AH665)-1)),0)</f>
        <v>0</v>
      </c>
      <c r="CH665" s="109" cm="1">
        <f t="array" ref="CH665">IF($AG665,SQRT(SUMPRODUCT($AH$2:$AH665, (AT$2:AT665-BN665)^2)/(SUM($AH$2:$AH665)-1)),0)</f>
        <v>0</v>
      </c>
      <c r="CI665" s="109" cm="1">
        <f t="array" ref="CI665">IF($AG665,SQRT(SUMPRODUCT($AH$2:$AH665, (AU$2:AU665-BO665)^2)/(SUM($AH$2:$AH665)-1)),0)</f>
        <v>0</v>
      </c>
      <c r="CJ665" s="109" cm="1">
        <f t="array" ref="CJ665">IF($AG665,SQRT(SUMPRODUCT($AH$2:$AH665, (AV$2:AV665-BP665)^2)/(SUM($AH$2:$AH665)-1)),0)</f>
        <v>0</v>
      </c>
      <c r="CK665" s="109" cm="1">
        <f t="array" ref="CK665">IF($AG665,SQRT(SUMPRODUCT($AH$2:$AH665, (AW$2:AW665-BQ665)^2)/(SUM($AH$2:$AH665)-1)),0)</f>
        <v>0</v>
      </c>
      <c r="CL665" s="109" cm="1">
        <f t="array" ref="CL665">IF($AG665,SQRT(SUMPRODUCT($AH$2:$AH665, (AX$2:AX665-BR665)^2)/(SUM($AH$2:$AH665)-1)),0)</f>
        <v>0</v>
      </c>
      <c r="CM665" s="109" cm="1">
        <f t="array" ref="CM665">IF($AG665,SQRT(SUMPRODUCT($AH$2:$AH665, (AY$2:AY665-BS665)^2)/(SUM($AH$2:$AH665)-1)),0)</f>
        <v>0</v>
      </c>
      <c r="CN665" s="109" cm="1">
        <f t="array" ref="CN665">IF($AG665,SQRT(SUMPRODUCT($AH$2:$AH665, (AZ$2:AZ665-BT665)^2)/(SUM($AH$2:$AH665)-1)),0)</f>
        <v>0</v>
      </c>
      <c r="CO665" s="109" cm="1">
        <f t="array" ref="CO665">IF($AG665,SQRT(SUMPRODUCT($AH$2:$AH665, (BA$2:BA665-BU665)^2)/(SUM($AH$2:$AH665)-1)),0)</f>
        <v>0</v>
      </c>
    </row>
    <row r="666" spans="34:93" x14ac:dyDescent="0.25">
      <c r="AH666" s="99" t="str">
        <f t="shared" si="158"/>
        <v/>
      </c>
      <c r="AI666" s="11">
        <f t="shared" ca="1" si="165"/>
        <v>0</v>
      </c>
      <c r="AJ666" s="11">
        <f t="shared" ca="1" si="165"/>
        <v>0</v>
      </c>
      <c r="AK666" s="11">
        <f t="shared" ca="1" si="165"/>
        <v>0</v>
      </c>
      <c r="AL666" s="11">
        <f t="shared" ca="1" si="165"/>
        <v>0</v>
      </c>
      <c r="AM666" s="11">
        <f t="shared" ca="1" si="165"/>
        <v>0</v>
      </c>
      <c r="AN666" s="11">
        <f t="shared" ca="1" si="165"/>
        <v>0</v>
      </c>
      <c r="AO666" s="11">
        <f t="shared" ca="1" si="165"/>
        <v>0</v>
      </c>
      <c r="AP666" s="11">
        <f t="shared" ca="1" si="165"/>
        <v>0</v>
      </c>
      <c r="AQ666" s="11">
        <f t="shared" ca="1" si="165"/>
        <v>0</v>
      </c>
      <c r="AR666" s="11">
        <f t="shared" ca="1" si="165"/>
        <v>0</v>
      </c>
      <c r="AS666" s="11">
        <f t="shared" ca="1" si="166"/>
        <v>0</v>
      </c>
      <c r="AT666" s="11">
        <f t="shared" ca="1" si="166"/>
        <v>0</v>
      </c>
      <c r="AU666" s="11">
        <f t="shared" ca="1" si="166"/>
        <v>0</v>
      </c>
      <c r="AV666" s="11">
        <f t="shared" ca="1" si="166"/>
        <v>0</v>
      </c>
      <c r="AW666" s="11">
        <f t="shared" ca="1" si="166"/>
        <v>0</v>
      </c>
      <c r="AX666" s="11">
        <f t="shared" ca="1" si="166"/>
        <v>0</v>
      </c>
      <c r="AY666" s="11">
        <f t="shared" ca="1" si="166"/>
        <v>0</v>
      </c>
      <c r="AZ666" s="11">
        <f t="shared" ca="1" si="166"/>
        <v>0</v>
      </c>
      <c r="BA666" s="11">
        <f t="shared" ca="1" si="166"/>
        <v>0</v>
      </c>
      <c r="BB666" s="11"/>
      <c r="BC666" s="11">
        <f>IF($AG666,SUMPRODUCT(AI$2:AI666,$AH$2:$AH666)/SUM($AH$2:$AH666),0)</f>
        <v>0</v>
      </c>
      <c r="BD666" s="11">
        <f>IF($AG666,SUMPRODUCT(AJ$2:AJ666,$AH$2:$AH666)/SUM($AH$2:$AH666),0)</f>
        <v>0</v>
      </c>
      <c r="BE666" s="11">
        <f>IF($AG666,SUMPRODUCT(AK$2:AK666,$AH$2:$AH666)/SUM($AH$2:$AH666),0)</f>
        <v>0</v>
      </c>
      <c r="BF666" s="11">
        <f>IF($AG666,SUMPRODUCT(AL$2:AL666,$AH$2:$AH666)/SUM($AH$2:$AH666),0)</f>
        <v>0</v>
      </c>
      <c r="BG666" s="11">
        <f>IF($AG666,SUMPRODUCT(AM$2:AM666,$AH$2:$AH666)/SUM($AH$2:$AH666),0)</f>
        <v>0</v>
      </c>
      <c r="BH666" s="11">
        <f>IF($AG666,SUMPRODUCT(AN$2:AN666,$AH$2:$AH666)/SUM($AH$2:$AH666),0)</f>
        <v>0</v>
      </c>
      <c r="BI666" s="11">
        <f>IF($AG666,SUMPRODUCT(AO$2:AO666,$AH$2:$AH666)/SUM($AH$2:$AH666),0)</f>
        <v>0</v>
      </c>
      <c r="BJ666" s="11">
        <f>IF($AG666,SUMPRODUCT(AP$2:AP666,$AH$2:$AH666)/SUM($AH$2:$AH666),0)</f>
        <v>0</v>
      </c>
      <c r="BK666" s="11">
        <f>IF($AG666,SUMPRODUCT(AQ$2:AQ666,$AH$2:$AH666)/SUM($AH$2:$AH666),0)</f>
        <v>0</v>
      </c>
      <c r="BL666" s="11">
        <f>IF($AG666,SUMPRODUCT(AR$2:AR666,$AH$2:$AH666)/SUM($AH$2:$AH666),0)</f>
        <v>0</v>
      </c>
      <c r="BM666" s="11">
        <f>IF($AG666,SUMPRODUCT(AS$2:AS666,$AH$2:$AH666)/SUM($AH$2:$AH666),0)</f>
        <v>0</v>
      </c>
      <c r="BN666" s="11">
        <f>IF($AG666,SUMPRODUCT(AT$2:AT666,$AH$2:$AH666)/SUM($AH$2:$AH666),0)</f>
        <v>0</v>
      </c>
      <c r="BO666" s="11">
        <f>IF($AG666,SUMPRODUCT(AU$2:AU666,$AH$2:$AH666)/SUM($AH$2:$AH666),0)</f>
        <v>0</v>
      </c>
      <c r="BP666" s="11">
        <f>IF($AG666,SUMPRODUCT(AV$2:AV666,$AH$2:$AH666)/SUM($AH$2:$AH666),0)</f>
        <v>0</v>
      </c>
      <c r="BQ666" s="11">
        <f>IF($AG666,SUMPRODUCT(AW$2:AW666,$AH$2:$AH666)/SUM($AH$2:$AH666),0)</f>
        <v>0</v>
      </c>
      <c r="BR666" s="11">
        <f>IF($AG666,SUMPRODUCT(AX$2:AX666,$AH$2:$AH666)/SUM($AH$2:$AH666),0)</f>
        <v>0</v>
      </c>
      <c r="BS666" s="11">
        <f>IF($AG666,SUMPRODUCT(AY$2:AY666,$AH$2:$AH666)/SUM($AH$2:$AH666),0)</f>
        <v>0</v>
      </c>
      <c r="BT666" s="11">
        <f>IF($AG666,SUMPRODUCT(AZ$2:AZ666,$AH$2:$AH666)/SUM($AH$2:$AH666),0)</f>
        <v>0</v>
      </c>
      <c r="BU666" s="11">
        <f>IF($AG666,SUMPRODUCT(BA$2:BA666,$AH$2:$AH666)/SUM($AH$2:$AH666),0)</f>
        <v>0</v>
      </c>
      <c r="BV666" s="11"/>
      <c r="BW666" s="109" cm="1">
        <f t="array" ref="BW666">IF($AG666,SQRT(SUMPRODUCT($AH$2:$AH666, (AI$2:AI666-BC666)^2)/(SUM($AH$2:$AH666)-1)),0)</f>
        <v>0</v>
      </c>
      <c r="BX666" s="109" cm="1">
        <f t="array" ref="BX666">IF($AG666,SQRT(SUMPRODUCT($AH$2:$AH666, (AJ$2:AJ666-BD666)^2)/(SUM($AH$2:$AH666)-1)),0)</f>
        <v>0</v>
      </c>
      <c r="BY666" s="109" cm="1">
        <f t="array" ref="BY666">IF($AG666,SQRT(SUMPRODUCT($AH$2:$AH666, (AK$2:AK666-BE666)^2)/(SUM($AH$2:$AH666)-1)),0)</f>
        <v>0</v>
      </c>
      <c r="BZ666" s="109" cm="1">
        <f t="array" ref="BZ666">IF($AG666,SQRT(SUMPRODUCT($AH$2:$AH666, (AL$2:AL666-BF666)^2)/(SUM($AH$2:$AH666)-1)),0)</f>
        <v>0</v>
      </c>
      <c r="CA666" s="109" cm="1">
        <f t="array" ref="CA666">IF($AG666,SQRT(SUMPRODUCT($AH$2:$AH666, (AM$2:AM666-BG666)^2)/(SUM($AH$2:$AH666)-1)),0)</f>
        <v>0</v>
      </c>
      <c r="CB666" s="109" cm="1">
        <f t="array" ref="CB666">IF($AG666,SQRT(SUMPRODUCT($AH$2:$AH666, (AN$2:AN666-BH666)^2)/(SUM($AH$2:$AH666)-1)),0)</f>
        <v>0</v>
      </c>
      <c r="CC666" s="109" cm="1">
        <f t="array" ref="CC666">IF($AG666,SQRT(SUMPRODUCT($AH$2:$AH666, (AO$2:AO666-BI666)^2)/(SUM($AH$2:$AH666)-1)),0)</f>
        <v>0</v>
      </c>
      <c r="CD666" s="109" cm="1">
        <f t="array" ref="CD666">IF($AG666,SQRT(SUMPRODUCT($AH$2:$AH666, (AP$2:AP666-BJ666)^2)/(SUM($AH$2:$AH666)-1)),0)</f>
        <v>0</v>
      </c>
      <c r="CE666" s="109" cm="1">
        <f t="array" ref="CE666">IF($AG666,SQRT(SUMPRODUCT($AH$2:$AH666, (AQ$2:AQ666-BK666)^2)/(SUM($AH$2:$AH666)-1)),0)</f>
        <v>0</v>
      </c>
      <c r="CF666" s="109" cm="1">
        <f t="array" ref="CF666">IF($AG666,SQRT(SUMPRODUCT($AH$2:$AH666, (AR$2:AR666-BL666)^2)/(SUM($AH$2:$AH666)-1)),0)</f>
        <v>0</v>
      </c>
      <c r="CG666" s="109" cm="1">
        <f t="array" ref="CG666">IF($AG666,SQRT(SUMPRODUCT($AH$2:$AH666, (AS$2:AS666-BM666)^2)/(SUM($AH$2:$AH666)-1)),0)</f>
        <v>0</v>
      </c>
      <c r="CH666" s="109" cm="1">
        <f t="array" ref="CH666">IF($AG666,SQRT(SUMPRODUCT($AH$2:$AH666, (AT$2:AT666-BN666)^2)/(SUM($AH$2:$AH666)-1)),0)</f>
        <v>0</v>
      </c>
      <c r="CI666" s="109" cm="1">
        <f t="array" ref="CI666">IF($AG666,SQRT(SUMPRODUCT($AH$2:$AH666, (AU$2:AU666-BO666)^2)/(SUM($AH$2:$AH666)-1)),0)</f>
        <v>0</v>
      </c>
      <c r="CJ666" s="109" cm="1">
        <f t="array" ref="CJ666">IF($AG666,SQRT(SUMPRODUCT($AH$2:$AH666, (AV$2:AV666-BP666)^2)/(SUM($AH$2:$AH666)-1)),0)</f>
        <v>0</v>
      </c>
      <c r="CK666" s="109" cm="1">
        <f t="array" ref="CK666">IF($AG666,SQRT(SUMPRODUCT($AH$2:$AH666, (AW$2:AW666-BQ666)^2)/(SUM($AH$2:$AH666)-1)),0)</f>
        <v>0</v>
      </c>
      <c r="CL666" s="109" cm="1">
        <f t="array" ref="CL666">IF($AG666,SQRT(SUMPRODUCT($AH$2:$AH666, (AX$2:AX666-BR666)^2)/(SUM($AH$2:$AH666)-1)),0)</f>
        <v>0</v>
      </c>
      <c r="CM666" s="109" cm="1">
        <f t="array" ref="CM666">IF($AG666,SQRT(SUMPRODUCT($AH$2:$AH666, (AY$2:AY666-BS666)^2)/(SUM($AH$2:$AH666)-1)),0)</f>
        <v>0</v>
      </c>
      <c r="CN666" s="109" cm="1">
        <f t="array" ref="CN666">IF($AG666,SQRT(SUMPRODUCT($AH$2:$AH666, (AZ$2:AZ666-BT666)^2)/(SUM($AH$2:$AH666)-1)),0)</f>
        <v>0</v>
      </c>
      <c r="CO666" s="109" cm="1">
        <f t="array" ref="CO666">IF($AG666,SQRT(SUMPRODUCT($AH$2:$AH666, (BA$2:BA666-BU666)^2)/(SUM($AH$2:$AH666)-1)),0)</f>
        <v>0</v>
      </c>
    </row>
    <row r="667" spans="34:93" x14ac:dyDescent="0.25">
      <c r="AH667" s="99" t="str">
        <f t="shared" si="158"/>
        <v/>
      </c>
      <c r="AI667" s="11">
        <f t="shared" ca="1" si="165"/>
        <v>0</v>
      </c>
      <c r="AJ667" s="11">
        <f t="shared" ca="1" si="165"/>
        <v>0</v>
      </c>
      <c r="AK667" s="11">
        <f t="shared" ca="1" si="165"/>
        <v>0</v>
      </c>
      <c r="AL667" s="11">
        <f t="shared" ca="1" si="165"/>
        <v>0</v>
      </c>
      <c r="AM667" s="11">
        <f t="shared" ca="1" si="165"/>
        <v>0</v>
      </c>
      <c r="AN667" s="11">
        <f t="shared" ca="1" si="165"/>
        <v>0</v>
      </c>
      <c r="AO667" s="11">
        <f t="shared" ca="1" si="165"/>
        <v>0</v>
      </c>
      <c r="AP667" s="11">
        <f t="shared" ca="1" si="165"/>
        <v>0</v>
      </c>
      <c r="AQ667" s="11">
        <f t="shared" ca="1" si="165"/>
        <v>0</v>
      </c>
      <c r="AR667" s="11">
        <f t="shared" ca="1" si="165"/>
        <v>0</v>
      </c>
      <c r="AS667" s="11">
        <f t="shared" ca="1" si="166"/>
        <v>0</v>
      </c>
      <c r="AT667" s="11">
        <f t="shared" ca="1" si="166"/>
        <v>0</v>
      </c>
      <c r="AU667" s="11">
        <f t="shared" ca="1" si="166"/>
        <v>0</v>
      </c>
      <c r="AV667" s="11">
        <f t="shared" ca="1" si="166"/>
        <v>0</v>
      </c>
      <c r="AW667" s="11">
        <f t="shared" ca="1" si="166"/>
        <v>0</v>
      </c>
      <c r="AX667" s="11">
        <f t="shared" ca="1" si="166"/>
        <v>0</v>
      </c>
      <c r="AY667" s="11">
        <f t="shared" ca="1" si="166"/>
        <v>0</v>
      </c>
      <c r="AZ667" s="11">
        <f t="shared" ca="1" si="166"/>
        <v>0</v>
      </c>
      <c r="BA667" s="11">
        <f t="shared" ca="1" si="166"/>
        <v>0</v>
      </c>
      <c r="BB667" s="11"/>
      <c r="BC667" s="11">
        <f>IF($AG667,SUMPRODUCT(AI$2:AI667,$AH$2:$AH667)/SUM($AH$2:$AH667),0)</f>
        <v>0</v>
      </c>
      <c r="BD667" s="11">
        <f>IF($AG667,SUMPRODUCT(AJ$2:AJ667,$AH$2:$AH667)/SUM($AH$2:$AH667),0)</f>
        <v>0</v>
      </c>
      <c r="BE667" s="11">
        <f>IF($AG667,SUMPRODUCT(AK$2:AK667,$AH$2:$AH667)/SUM($AH$2:$AH667),0)</f>
        <v>0</v>
      </c>
      <c r="BF667" s="11">
        <f>IF($AG667,SUMPRODUCT(AL$2:AL667,$AH$2:$AH667)/SUM($AH$2:$AH667),0)</f>
        <v>0</v>
      </c>
      <c r="BG667" s="11">
        <f>IF($AG667,SUMPRODUCT(AM$2:AM667,$AH$2:$AH667)/SUM($AH$2:$AH667),0)</f>
        <v>0</v>
      </c>
      <c r="BH667" s="11">
        <f>IF($AG667,SUMPRODUCT(AN$2:AN667,$AH$2:$AH667)/SUM($AH$2:$AH667),0)</f>
        <v>0</v>
      </c>
      <c r="BI667" s="11">
        <f>IF($AG667,SUMPRODUCT(AO$2:AO667,$AH$2:$AH667)/SUM($AH$2:$AH667),0)</f>
        <v>0</v>
      </c>
      <c r="BJ667" s="11">
        <f>IF($AG667,SUMPRODUCT(AP$2:AP667,$AH$2:$AH667)/SUM($AH$2:$AH667),0)</f>
        <v>0</v>
      </c>
      <c r="BK667" s="11">
        <f>IF($AG667,SUMPRODUCT(AQ$2:AQ667,$AH$2:$AH667)/SUM($AH$2:$AH667),0)</f>
        <v>0</v>
      </c>
      <c r="BL667" s="11">
        <f>IF($AG667,SUMPRODUCT(AR$2:AR667,$AH$2:$AH667)/SUM($AH$2:$AH667),0)</f>
        <v>0</v>
      </c>
      <c r="BM667" s="11">
        <f>IF($AG667,SUMPRODUCT(AS$2:AS667,$AH$2:$AH667)/SUM($AH$2:$AH667),0)</f>
        <v>0</v>
      </c>
      <c r="BN667" s="11">
        <f>IF($AG667,SUMPRODUCT(AT$2:AT667,$AH$2:$AH667)/SUM($AH$2:$AH667),0)</f>
        <v>0</v>
      </c>
      <c r="BO667" s="11">
        <f>IF($AG667,SUMPRODUCT(AU$2:AU667,$AH$2:$AH667)/SUM($AH$2:$AH667),0)</f>
        <v>0</v>
      </c>
      <c r="BP667" s="11">
        <f>IF($AG667,SUMPRODUCT(AV$2:AV667,$AH$2:$AH667)/SUM($AH$2:$AH667),0)</f>
        <v>0</v>
      </c>
      <c r="BQ667" s="11">
        <f>IF($AG667,SUMPRODUCT(AW$2:AW667,$AH$2:$AH667)/SUM($AH$2:$AH667),0)</f>
        <v>0</v>
      </c>
      <c r="BR667" s="11">
        <f>IF($AG667,SUMPRODUCT(AX$2:AX667,$AH$2:$AH667)/SUM($AH$2:$AH667),0)</f>
        <v>0</v>
      </c>
      <c r="BS667" s="11">
        <f>IF($AG667,SUMPRODUCT(AY$2:AY667,$AH$2:$AH667)/SUM($AH$2:$AH667),0)</f>
        <v>0</v>
      </c>
      <c r="BT667" s="11">
        <f>IF($AG667,SUMPRODUCT(AZ$2:AZ667,$AH$2:$AH667)/SUM($AH$2:$AH667),0)</f>
        <v>0</v>
      </c>
      <c r="BU667" s="11">
        <f>IF($AG667,SUMPRODUCT(BA$2:BA667,$AH$2:$AH667)/SUM($AH$2:$AH667),0)</f>
        <v>0</v>
      </c>
      <c r="BV667" s="11"/>
      <c r="BW667" s="109" cm="1">
        <f t="array" ref="BW667">IF($AG667,SQRT(SUMPRODUCT($AH$2:$AH667, (AI$2:AI667-BC667)^2)/(SUM($AH$2:$AH667)-1)),0)</f>
        <v>0</v>
      </c>
      <c r="BX667" s="109" cm="1">
        <f t="array" ref="BX667">IF($AG667,SQRT(SUMPRODUCT($AH$2:$AH667, (AJ$2:AJ667-BD667)^2)/(SUM($AH$2:$AH667)-1)),0)</f>
        <v>0</v>
      </c>
      <c r="BY667" s="109" cm="1">
        <f t="array" ref="BY667">IF($AG667,SQRT(SUMPRODUCT($AH$2:$AH667, (AK$2:AK667-BE667)^2)/(SUM($AH$2:$AH667)-1)),0)</f>
        <v>0</v>
      </c>
      <c r="BZ667" s="109" cm="1">
        <f t="array" ref="BZ667">IF($AG667,SQRT(SUMPRODUCT($AH$2:$AH667, (AL$2:AL667-BF667)^2)/(SUM($AH$2:$AH667)-1)),0)</f>
        <v>0</v>
      </c>
      <c r="CA667" s="109" cm="1">
        <f t="array" ref="CA667">IF($AG667,SQRT(SUMPRODUCT($AH$2:$AH667, (AM$2:AM667-BG667)^2)/(SUM($AH$2:$AH667)-1)),0)</f>
        <v>0</v>
      </c>
      <c r="CB667" s="109" cm="1">
        <f t="array" ref="CB667">IF($AG667,SQRT(SUMPRODUCT($AH$2:$AH667, (AN$2:AN667-BH667)^2)/(SUM($AH$2:$AH667)-1)),0)</f>
        <v>0</v>
      </c>
      <c r="CC667" s="109" cm="1">
        <f t="array" ref="CC667">IF($AG667,SQRT(SUMPRODUCT($AH$2:$AH667, (AO$2:AO667-BI667)^2)/(SUM($AH$2:$AH667)-1)),0)</f>
        <v>0</v>
      </c>
      <c r="CD667" s="109" cm="1">
        <f t="array" ref="CD667">IF($AG667,SQRT(SUMPRODUCT($AH$2:$AH667, (AP$2:AP667-BJ667)^2)/(SUM($AH$2:$AH667)-1)),0)</f>
        <v>0</v>
      </c>
      <c r="CE667" s="109" cm="1">
        <f t="array" ref="CE667">IF($AG667,SQRT(SUMPRODUCT($AH$2:$AH667, (AQ$2:AQ667-BK667)^2)/(SUM($AH$2:$AH667)-1)),0)</f>
        <v>0</v>
      </c>
      <c r="CF667" s="109" cm="1">
        <f t="array" ref="CF667">IF($AG667,SQRT(SUMPRODUCT($AH$2:$AH667, (AR$2:AR667-BL667)^2)/(SUM($AH$2:$AH667)-1)),0)</f>
        <v>0</v>
      </c>
      <c r="CG667" s="109" cm="1">
        <f t="array" ref="CG667">IF($AG667,SQRT(SUMPRODUCT($AH$2:$AH667, (AS$2:AS667-BM667)^2)/(SUM($AH$2:$AH667)-1)),0)</f>
        <v>0</v>
      </c>
      <c r="CH667" s="109" cm="1">
        <f t="array" ref="CH667">IF($AG667,SQRT(SUMPRODUCT($AH$2:$AH667, (AT$2:AT667-BN667)^2)/(SUM($AH$2:$AH667)-1)),0)</f>
        <v>0</v>
      </c>
      <c r="CI667" s="109" cm="1">
        <f t="array" ref="CI667">IF($AG667,SQRT(SUMPRODUCT($AH$2:$AH667, (AU$2:AU667-BO667)^2)/(SUM($AH$2:$AH667)-1)),0)</f>
        <v>0</v>
      </c>
      <c r="CJ667" s="109" cm="1">
        <f t="array" ref="CJ667">IF($AG667,SQRT(SUMPRODUCT($AH$2:$AH667, (AV$2:AV667-BP667)^2)/(SUM($AH$2:$AH667)-1)),0)</f>
        <v>0</v>
      </c>
      <c r="CK667" s="109" cm="1">
        <f t="array" ref="CK667">IF($AG667,SQRT(SUMPRODUCT($AH$2:$AH667, (AW$2:AW667-BQ667)^2)/(SUM($AH$2:$AH667)-1)),0)</f>
        <v>0</v>
      </c>
      <c r="CL667" s="109" cm="1">
        <f t="array" ref="CL667">IF($AG667,SQRT(SUMPRODUCT($AH$2:$AH667, (AX$2:AX667-BR667)^2)/(SUM($AH$2:$AH667)-1)),0)</f>
        <v>0</v>
      </c>
      <c r="CM667" s="109" cm="1">
        <f t="array" ref="CM667">IF($AG667,SQRT(SUMPRODUCT($AH$2:$AH667, (AY$2:AY667-BS667)^2)/(SUM($AH$2:$AH667)-1)),0)</f>
        <v>0</v>
      </c>
      <c r="CN667" s="109" cm="1">
        <f t="array" ref="CN667">IF($AG667,SQRT(SUMPRODUCT($AH$2:$AH667, (AZ$2:AZ667-BT667)^2)/(SUM($AH$2:$AH667)-1)),0)</f>
        <v>0</v>
      </c>
      <c r="CO667" s="109" cm="1">
        <f t="array" ref="CO667">IF($AG667,SQRT(SUMPRODUCT($AH$2:$AH667, (BA$2:BA667-BU667)^2)/(SUM($AH$2:$AH667)-1)),0)</f>
        <v>0</v>
      </c>
    </row>
    <row r="668" spans="34:93" x14ac:dyDescent="0.25">
      <c r="AH668" s="99" t="str">
        <f t="shared" si="158"/>
        <v/>
      </c>
      <c r="AI668" s="11">
        <f t="shared" ca="1" si="165"/>
        <v>0</v>
      </c>
      <c r="AJ668" s="11">
        <f t="shared" ca="1" si="165"/>
        <v>0</v>
      </c>
      <c r="AK668" s="11">
        <f t="shared" ca="1" si="165"/>
        <v>0</v>
      </c>
      <c r="AL668" s="11">
        <f t="shared" ca="1" si="165"/>
        <v>0</v>
      </c>
      <c r="AM668" s="11">
        <f t="shared" ca="1" si="165"/>
        <v>0</v>
      </c>
      <c r="AN668" s="11">
        <f t="shared" ca="1" si="165"/>
        <v>0</v>
      </c>
      <c r="AO668" s="11">
        <f t="shared" ca="1" si="165"/>
        <v>0</v>
      </c>
      <c r="AP668" s="11">
        <f t="shared" ca="1" si="165"/>
        <v>0</v>
      </c>
      <c r="AQ668" s="11">
        <f t="shared" ca="1" si="165"/>
        <v>0</v>
      </c>
      <c r="AR668" s="11">
        <f t="shared" ca="1" si="165"/>
        <v>0</v>
      </c>
      <c r="AS668" s="11">
        <f t="shared" ca="1" si="166"/>
        <v>0</v>
      </c>
      <c r="AT668" s="11">
        <f t="shared" ca="1" si="166"/>
        <v>0</v>
      </c>
      <c r="AU668" s="11">
        <f t="shared" ca="1" si="166"/>
        <v>0</v>
      </c>
      <c r="AV668" s="11">
        <f t="shared" ca="1" si="166"/>
        <v>0</v>
      </c>
      <c r="AW668" s="11">
        <f t="shared" ca="1" si="166"/>
        <v>0</v>
      </c>
      <c r="AX668" s="11">
        <f t="shared" ca="1" si="166"/>
        <v>0</v>
      </c>
      <c r="AY668" s="11">
        <f t="shared" ca="1" si="166"/>
        <v>0</v>
      </c>
      <c r="AZ668" s="11">
        <f t="shared" ca="1" si="166"/>
        <v>0</v>
      </c>
      <c r="BA668" s="11">
        <f t="shared" ca="1" si="166"/>
        <v>0</v>
      </c>
      <c r="BB668" s="11"/>
      <c r="BC668" s="11">
        <f>IF($AG668,SUMPRODUCT(AI$2:AI668,$AH$2:$AH668)/SUM($AH$2:$AH668),0)</f>
        <v>0</v>
      </c>
      <c r="BD668" s="11">
        <f>IF($AG668,SUMPRODUCT(AJ$2:AJ668,$AH$2:$AH668)/SUM($AH$2:$AH668),0)</f>
        <v>0</v>
      </c>
      <c r="BE668" s="11">
        <f>IF($AG668,SUMPRODUCT(AK$2:AK668,$AH$2:$AH668)/SUM($AH$2:$AH668),0)</f>
        <v>0</v>
      </c>
      <c r="BF668" s="11">
        <f>IF($AG668,SUMPRODUCT(AL$2:AL668,$AH$2:$AH668)/SUM($AH$2:$AH668),0)</f>
        <v>0</v>
      </c>
      <c r="BG668" s="11">
        <f>IF($AG668,SUMPRODUCT(AM$2:AM668,$AH$2:$AH668)/SUM($AH$2:$AH668),0)</f>
        <v>0</v>
      </c>
      <c r="BH668" s="11">
        <f>IF($AG668,SUMPRODUCT(AN$2:AN668,$AH$2:$AH668)/SUM($AH$2:$AH668),0)</f>
        <v>0</v>
      </c>
      <c r="BI668" s="11">
        <f>IF($AG668,SUMPRODUCT(AO$2:AO668,$AH$2:$AH668)/SUM($AH$2:$AH668),0)</f>
        <v>0</v>
      </c>
      <c r="BJ668" s="11">
        <f>IF($AG668,SUMPRODUCT(AP$2:AP668,$AH$2:$AH668)/SUM($AH$2:$AH668),0)</f>
        <v>0</v>
      </c>
      <c r="BK668" s="11">
        <f>IF($AG668,SUMPRODUCT(AQ$2:AQ668,$AH$2:$AH668)/SUM($AH$2:$AH668),0)</f>
        <v>0</v>
      </c>
      <c r="BL668" s="11">
        <f>IF($AG668,SUMPRODUCT(AR$2:AR668,$AH$2:$AH668)/SUM($AH$2:$AH668),0)</f>
        <v>0</v>
      </c>
      <c r="BM668" s="11">
        <f>IF($AG668,SUMPRODUCT(AS$2:AS668,$AH$2:$AH668)/SUM($AH$2:$AH668),0)</f>
        <v>0</v>
      </c>
      <c r="BN668" s="11">
        <f>IF($AG668,SUMPRODUCT(AT$2:AT668,$AH$2:$AH668)/SUM($AH$2:$AH668),0)</f>
        <v>0</v>
      </c>
      <c r="BO668" s="11">
        <f>IF($AG668,SUMPRODUCT(AU$2:AU668,$AH$2:$AH668)/SUM($AH$2:$AH668),0)</f>
        <v>0</v>
      </c>
      <c r="BP668" s="11">
        <f>IF($AG668,SUMPRODUCT(AV$2:AV668,$AH$2:$AH668)/SUM($AH$2:$AH668),0)</f>
        <v>0</v>
      </c>
      <c r="BQ668" s="11">
        <f>IF($AG668,SUMPRODUCT(AW$2:AW668,$AH$2:$AH668)/SUM($AH$2:$AH668),0)</f>
        <v>0</v>
      </c>
      <c r="BR668" s="11">
        <f>IF($AG668,SUMPRODUCT(AX$2:AX668,$AH$2:$AH668)/SUM($AH$2:$AH668),0)</f>
        <v>0</v>
      </c>
      <c r="BS668" s="11">
        <f>IF($AG668,SUMPRODUCT(AY$2:AY668,$AH$2:$AH668)/SUM($AH$2:$AH668),0)</f>
        <v>0</v>
      </c>
      <c r="BT668" s="11">
        <f>IF($AG668,SUMPRODUCT(AZ$2:AZ668,$AH$2:$AH668)/SUM($AH$2:$AH668),0)</f>
        <v>0</v>
      </c>
      <c r="BU668" s="11">
        <f>IF($AG668,SUMPRODUCT(BA$2:BA668,$AH$2:$AH668)/SUM($AH$2:$AH668),0)</f>
        <v>0</v>
      </c>
      <c r="BV668" s="11"/>
      <c r="BW668" s="109" cm="1">
        <f t="array" ref="BW668">IF($AG668,SQRT(SUMPRODUCT($AH$2:$AH668, (AI$2:AI668-BC668)^2)/(SUM($AH$2:$AH668)-1)),0)</f>
        <v>0</v>
      </c>
      <c r="BX668" s="109" cm="1">
        <f t="array" ref="BX668">IF($AG668,SQRT(SUMPRODUCT($AH$2:$AH668, (AJ$2:AJ668-BD668)^2)/(SUM($AH$2:$AH668)-1)),0)</f>
        <v>0</v>
      </c>
      <c r="BY668" s="109" cm="1">
        <f t="array" ref="BY668">IF($AG668,SQRT(SUMPRODUCT($AH$2:$AH668, (AK$2:AK668-BE668)^2)/(SUM($AH$2:$AH668)-1)),0)</f>
        <v>0</v>
      </c>
      <c r="BZ668" s="109" cm="1">
        <f t="array" ref="BZ668">IF($AG668,SQRT(SUMPRODUCT($AH$2:$AH668, (AL$2:AL668-BF668)^2)/(SUM($AH$2:$AH668)-1)),0)</f>
        <v>0</v>
      </c>
      <c r="CA668" s="109" cm="1">
        <f t="array" ref="CA668">IF($AG668,SQRT(SUMPRODUCT($AH$2:$AH668, (AM$2:AM668-BG668)^2)/(SUM($AH$2:$AH668)-1)),0)</f>
        <v>0</v>
      </c>
      <c r="CB668" s="109" cm="1">
        <f t="array" ref="CB668">IF($AG668,SQRT(SUMPRODUCT($AH$2:$AH668, (AN$2:AN668-BH668)^2)/(SUM($AH$2:$AH668)-1)),0)</f>
        <v>0</v>
      </c>
      <c r="CC668" s="109" cm="1">
        <f t="array" ref="CC668">IF($AG668,SQRT(SUMPRODUCT($AH$2:$AH668, (AO$2:AO668-BI668)^2)/(SUM($AH$2:$AH668)-1)),0)</f>
        <v>0</v>
      </c>
      <c r="CD668" s="109" cm="1">
        <f t="array" ref="CD668">IF($AG668,SQRT(SUMPRODUCT($AH$2:$AH668, (AP$2:AP668-BJ668)^2)/(SUM($AH$2:$AH668)-1)),0)</f>
        <v>0</v>
      </c>
      <c r="CE668" s="109" cm="1">
        <f t="array" ref="CE668">IF($AG668,SQRT(SUMPRODUCT($AH$2:$AH668, (AQ$2:AQ668-BK668)^2)/(SUM($AH$2:$AH668)-1)),0)</f>
        <v>0</v>
      </c>
      <c r="CF668" s="109" cm="1">
        <f t="array" ref="CF668">IF($AG668,SQRT(SUMPRODUCT($AH$2:$AH668, (AR$2:AR668-BL668)^2)/(SUM($AH$2:$AH668)-1)),0)</f>
        <v>0</v>
      </c>
      <c r="CG668" s="109" cm="1">
        <f t="array" ref="CG668">IF($AG668,SQRT(SUMPRODUCT($AH$2:$AH668, (AS$2:AS668-BM668)^2)/(SUM($AH$2:$AH668)-1)),0)</f>
        <v>0</v>
      </c>
      <c r="CH668" s="109" cm="1">
        <f t="array" ref="CH668">IF($AG668,SQRT(SUMPRODUCT($AH$2:$AH668, (AT$2:AT668-BN668)^2)/(SUM($AH$2:$AH668)-1)),0)</f>
        <v>0</v>
      </c>
      <c r="CI668" s="109" cm="1">
        <f t="array" ref="CI668">IF($AG668,SQRT(SUMPRODUCT($AH$2:$AH668, (AU$2:AU668-BO668)^2)/(SUM($AH$2:$AH668)-1)),0)</f>
        <v>0</v>
      </c>
      <c r="CJ668" s="109" cm="1">
        <f t="array" ref="CJ668">IF($AG668,SQRT(SUMPRODUCT($AH$2:$AH668, (AV$2:AV668-BP668)^2)/(SUM($AH$2:$AH668)-1)),0)</f>
        <v>0</v>
      </c>
      <c r="CK668" s="109" cm="1">
        <f t="array" ref="CK668">IF($AG668,SQRT(SUMPRODUCT($AH$2:$AH668, (AW$2:AW668-BQ668)^2)/(SUM($AH$2:$AH668)-1)),0)</f>
        <v>0</v>
      </c>
      <c r="CL668" s="109" cm="1">
        <f t="array" ref="CL668">IF($AG668,SQRT(SUMPRODUCT($AH$2:$AH668, (AX$2:AX668-BR668)^2)/(SUM($AH$2:$AH668)-1)),0)</f>
        <v>0</v>
      </c>
      <c r="CM668" s="109" cm="1">
        <f t="array" ref="CM668">IF($AG668,SQRT(SUMPRODUCT($AH$2:$AH668, (AY$2:AY668-BS668)^2)/(SUM($AH$2:$AH668)-1)),0)</f>
        <v>0</v>
      </c>
      <c r="CN668" s="109" cm="1">
        <f t="array" ref="CN668">IF($AG668,SQRT(SUMPRODUCT($AH$2:$AH668, (AZ$2:AZ668-BT668)^2)/(SUM($AH$2:$AH668)-1)),0)</f>
        <v>0</v>
      </c>
      <c r="CO668" s="109" cm="1">
        <f t="array" ref="CO668">IF($AG668,SQRT(SUMPRODUCT($AH$2:$AH668, (BA$2:BA668-BU668)^2)/(SUM($AH$2:$AH668)-1)),0)</f>
        <v>0</v>
      </c>
    </row>
    <row r="669" spans="34:93" x14ac:dyDescent="0.25">
      <c r="AH669" s="99" t="str">
        <f t="shared" si="158"/>
        <v/>
      </c>
      <c r="AI669" s="11">
        <f t="shared" ca="1" si="165"/>
        <v>0</v>
      </c>
      <c r="AJ669" s="11">
        <f t="shared" ca="1" si="165"/>
        <v>0</v>
      </c>
      <c r="AK669" s="11">
        <f t="shared" ca="1" si="165"/>
        <v>0</v>
      </c>
      <c r="AL669" s="11">
        <f t="shared" ca="1" si="165"/>
        <v>0</v>
      </c>
      <c r="AM669" s="11">
        <f t="shared" ca="1" si="165"/>
        <v>0</v>
      </c>
      <c r="AN669" s="11">
        <f t="shared" ca="1" si="165"/>
        <v>0</v>
      </c>
      <c r="AO669" s="11">
        <f t="shared" ca="1" si="165"/>
        <v>0</v>
      </c>
      <c r="AP669" s="11">
        <f t="shared" ca="1" si="165"/>
        <v>0</v>
      </c>
      <c r="AQ669" s="11">
        <f t="shared" ca="1" si="165"/>
        <v>0</v>
      </c>
      <c r="AR669" s="11">
        <f t="shared" ca="1" si="165"/>
        <v>0</v>
      </c>
      <c r="AS669" s="11">
        <f t="shared" ca="1" si="166"/>
        <v>0</v>
      </c>
      <c r="AT669" s="11">
        <f t="shared" ca="1" si="166"/>
        <v>0</v>
      </c>
      <c r="AU669" s="11">
        <f t="shared" ca="1" si="166"/>
        <v>0</v>
      </c>
      <c r="AV669" s="11">
        <f t="shared" ca="1" si="166"/>
        <v>0</v>
      </c>
      <c r="AW669" s="11">
        <f t="shared" ca="1" si="166"/>
        <v>0</v>
      </c>
      <c r="AX669" s="11">
        <f t="shared" ca="1" si="166"/>
        <v>0</v>
      </c>
      <c r="AY669" s="11">
        <f t="shared" ca="1" si="166"/>
        <v>0</v>
      </c>
      <c r="AZ669" s="11">
        <f t="shared" ca="1" si="166"/>
        <v>0</v>
      </c>
      <c r="BA669" s="11">
        <f t="shared" ca="1" si="166"/>
        <v>0</v>
      </c>
      <c r="BB669" s="11"/>
      <c r="BC669" s="11">
        <f>IF($AG669,SUMPRODUCT(AI$2:AI669,$AH$2:$AH669)/SUM($AH$2:$AH669),0)</f>
        <v>0</v>
      </c>
      <c r="BD669" s="11">
        <f>IF($AG669,SUMPRODUCT(AJ$2:AJ669,$AH$2:$AH669)/SUM($AH$2:$AH669),0)</f>
        <v>0</v>
      </c>
      <c r="BE669" s="11">
        <f>IF($AG669,SUMPRODUCT(AK$2:AK669,$AH$2:$AH669)/SUM($AH$2:$AH669),0)</f>
        <v>0</v>
      </c>
      <c r="BF669" s="11">
        <f>IF($AG669,SUMPRODUCT(AL$2:AL669,$AH$2:$AH669)/SUM($AH$2:$AH669),0)</f>
        <v>0</v>
      </c>
      <c r="BG669" s="11">
        <f>IF($AG669,SUMPRODUCT(AM$2:AM669,$AH$2:$AH669)/SUM($AH$2:$AH669),0)</f>
        <v>0</v>
      </c>
      <c r="BH669" s="11">
        <f>IF($AG669,SUMPRODUCT(AN$2:AN669,$AH$2:$AH669)/SUM($AH$2:$AH669),0)</f>
        <v>0</v>
      </c>
      <c r="BI669" s="11">
        <f>IF($AG669,SUMPRODUCT(AO$2:AO669,$AH$2:$AH669)/SUM($AH$2:$AH669),0)</f>
        <v>0</v>
      </c>
      <c r="BJ669" s="11">
        <f>IF($AG669,SUMPRODUCT(AP$2:AP669,$AH$2:$AH669)/SUM($AH$2:$AH669),0)</f>
        <v>0</v>
      </c>
      <c r="BK669" s="11">
        <f>IF($AG669,SUMPRODUCT(AQ$2:AQ669,$AH$2:$AH669)/SUM($AH$2:$AH669),0)</f>
        <v>0</v>
      </c>
      <c r="BL669" s="11">
        <f>IF($AG669,SUMPRODUCT(AR$2:AR669,$AH$2:$AH669)/SUM($AH$2:$AH669),0)</f>
        <v>0</v>
      </c>
      <c r="BM669" s="11">
        <f>IF($AG669,SUMPRODUCT(AS$2:AS669,$AH$2:$AH669)/SUM($AH$2:$AH669),0)</f>
        <v>0</v>
      </c>
      <c r="BN669" s="11">
        <f>IF($AG669,SUMPRODUCT(AT$2:AT669,$AH$2:$AH669)/SUM($AH$2:$AH669),0)</f>
        <v>0</v>
      </c>
      <c r="BO669" s="11">
        <f>IF($AG669,SUMPRODUCT(AU$2:AU669,$AH$2:$AH669)/SUM($AH$2:$AH669),0)</f>
        <v>0</v>
      </c>
      <c r="BP669" s="11">
        <f>IF($AG669,SUMPRODUCT(AV$2:AV669,$AH$2:$AH669)/SUM($AH$2:$AH669),0)</f>
        <v>0</v>
      </c>
      <c r="BQ669" s="11">
        <f>IF($AG669,SUMPRODUCT(AW$2:AW669,$AH$2:$AH669)/SUM($AH$2:$AH669),0)</f>
        <v>0</v>
      </c>
      <c r="BR669" s="11">
        <f>IF($AG669,SUMPRODUCT(AX$2:AX669,$AH$2:$AH669)/SUM($AH$2:$AH669),0)</f>
        <v>0</v>
      </c>
      <c r="BS669" s="11">
        <f>IF($AG669,SUMPRODUCT(AY$2:AY669,$AH$2:$AH669)/SUM($AH$2:$AH669),0)</f>
        <v>0</v>
      </c>
      <c r="BT669" s="11">
        <f>IF($AG669,SUMPRODUCT(AZ$2:AZ669,$AH$2:$AH669)/SUM($AH$2:$AH669),0)</f>
        <v>0</v>
      </c>
      <c r="BU669" s="11">
        <f>IF($AG669,SUMPRODUCT(BA$2:BA669,$AH$2:$AH669)/SUM($AH$2:$AH669),0)</f>
        <v>0</v>
      </c>
      <c r="BV669" s="11"/>
      <c r="BW669" s="109" cm="1">
        <f t="array" ref="BW669">IF($AG669,SQRT(SUMPRODUCT($AH$2:$AH669, (AI$2:AI669-BC669)^2)/(SUM($AH$2:$AH669)-1)),0)</f>
        <v>0</v>
      </c>
      <c r="BX669" s="109" cm="1">
        <f t="array" ref="BX669">IF($AG669,SQRT(SUMPRODUCT($AH$2:$AH669, (AJ$2:AJ669-BD669)^2)/(SUM($AH$2:$AH669)-1)),0)</f>
        <v>0</v>
      </c>
      <c r="BY669" s="109" cm="1">
        <f t="array" ref="BY669">IF($AG669,SQRT(SUMPRODUCT($AH$2:$AH669, (AK$2:AK669-BE669)^2)/(SUM($AH$2:$AH669)-1)),0)</f>
        <v>0</v>
      </c>
      <c r="BZ669" s="109" cm="1">
        <f t="array" ref="BZ669">IF($AG669,SQRT(SUMPRODUCT($AH$2:$AH669, (AL$2:AL669-BF669)^2)/(SUM($AH$2:$AH669)-1)),0)</f>
        <v>0</v>
      </c>
      <c r="CA669" s="109" cm="1">
        <f t="array" ref="CA669">IF($AG669,SQRT(SUMPRODUCT($AH$2:$AH669, (AM$2:AM669-BG669)^2)/(SUM($AH$2:$AH669)-1)),0)</f>
        <v>0</v>
      </c>
      <c r="CB669" s="109" cm="1">
        <f t="array" ref="CB669">IF($AG669,SQRT(SUMPRODUCT($AH$2:$AH669, (AN$2:AN669-BH669)^2)/(SUM($AH$2:$AH669)-1)),0)</f>
        <v>0</v>
      </c>
      <c r="CC669" s="109" cm="1">
        <f t="array" ref="CC669">IF($AG669,SQRT(SUMPRODUCT($AH$2:$AH669, (AO$2:AO669-BI669)^2)/(SUM($AH$2:$AH669)-1)),0)</f>
        <v>0</v>
      </c>
      <c r="CD669" s="109" cm="1">
        <f t="array" ref="CD669">IF($AG669,SQRT(SUMPRODUCT($AH$2:$AH669, (AP$2:AP669-BJ669)^2)/(SUM($AH$2:$AH669)-1)),0)</f>
        <v>0</v>
      </c>
      <c r="CE669" s="109" cm="1">
        <f t="array" ref="CE669">IF($AG669,SQRT(SUMPRODUCT($AH$2:$AH669, (AQ$2:AQ669-BK669)^2)/(SUM($AH$2:$AH669)-1)),0)</f>
        <v>0</v>
      </c>
      <c r="CF669" s="109" cm="1">
        <f t="array" ref="CF669">IF($AG669,SQRT(SUMPRODUCT($AH$2:$AH669, (AR$2:AR669-BL669)^2)/(SUM($AH$2:$AH669)-1)),0)</f>
        <v>0</v>
      </c>
      <c r="CG669" s="109" cm="1">
        <f t="array" ref="CG669">IF($AG669,SQRT(SUMPRODUCT($AH$2:$AH669, (AS$2:AS669-BM669)^2)/(SUM($AH$2:$AH669)-1)),0)</f>
        <v>0</v>
      </c>
      <c r="CH669" s="109" cm="1">
        <f t="array" ref="CH669">IF($AG669,SQRT(SUMPRODUCT($AH$2:$AH669, (AT$2:AT669-BN669)^2)/(SUM($AH$2:$AH669)-1)),0)</f>
        <v>0</v>
      </c>
      <c r="CI669" s="109" cm="1">
        <f t="array" ref="CI669">IF($AG669,SQRT(SUMPRODUCT($AH$2:$AH669, (AU$2:AU669-BO669)^2)/(SUM($AH$2:$AH669)-1)),0)</f>
        <v>0</v>
      </c>
      <c r="CJ669" s="109" cm="1">
        <f t="array" ref="CJ669">IF($AG669,SQRT(SUMPRODUCT($AH$2:$AH669, (AV$2:AV669-BP669)^2)/(SUM($AH$2:$AH669)-1)),0)</f>
        <v>0</v>
      </c>
      <c r="CK669" s="109" cm="1">
        <f t="array" ref="CK669">IF($AG669,SQRT(SUMPRODUCT($AH$2:$AH669, (AW$2:AW669-BQ669)^2)/(SUM($AH$2:$AH669)-1)),0)</f>
        <v>0</v>
      </c>
      <c r="CL669" s="109" cm="1">
        <f t="array" ref="CL669">IF($AG669,SQRT(SUMPRODUCT($AH$2:$AH669, (AX$2:AX669-BR669)^2)/(SUM($AH$2:$AH669)-1)),0)</f>
        <v>0</v>
      </c>
      <c r="CM669" s="109" cm="1">
        <f t="array" ref="CM669">IF($AG669,SQRT(SUMPRODUCT($AH$2:$AH669, (AY$2:AY669-BS669)^2)/(SUM($AH$2:$AH669)-1)),0)</f>
        <v>0</v>
      </c>
      <c r="CN669" s="109" cm="1">
        <f t="array" ref="CN669">IF($AG669,SQRT(SUMPRODUCT($AH$2:$AH669, (AZ$2:AZ669-BT669)^2)/(SUM($AH$2:$AH669)-1)),0)</f>
        <v>0</v>
      </c>
      <c r="CO669" s="109" cm="1">
        <f t="array" ref="CO669">IF($AG669,SQRT(SUMPRODUCT($AH$2:$AH669, (BA$2:BA669-BU669)^2)/(SUM($AH$2:$AH669)-1)),0)</f>
        <v>0</v>
      </c>
    </row>
    <row r="670" spans="34:93" x14ac:dyDescent="0.25">
      <c r="AH670" s="99" t="str">
        <f t="shared" si="158"/>
        <v/>
      </c>
      <c r="AI670" s="11">
        <f t="shared" ca="1" si="165"/>
        <v>0</v>
      </c>
      <c r="AJ670" s="11">
        <f t="shared" ca="1" si="165"/>
        <v>0</v>
      </c>
      <c r="AK670" s="11">
        <f t="shared" ca="1" si="165"/>
        <v>0</v>
      </c>
      <c r="AL670" s="11">
        <f t="shared" ca="1" si="165"/>
        <v>0</v>
      </c>
      <c r="AM670" s="11">
        <f t="shared" ca="1" si="165"/>
        <v>0</v>
      </c>
      <c r="AN670" s="11">
        <f t="shared" ca="1" si="165"/>
        <v>0</v>
      </c>
      <c r="AO670" s="11">
        <f t="shared" ca="1" si="165"/>
        <v>0</v>
      </c>
      <c r="AP670" s="11">
        <f t="shared" ca="1" si="165"/>
        <v>0</v>
      </c>
      <c r="AQ670" s="11">
        <f t="shared" ca="1" si="165"/>
        <v>0</v>
      </c>
      <c r="AR670" s="11">
        <f t="shared" ca="1" si="165"/>
        <v>0</v>
      </c>
      <c r="AS670" s="11">
        <f t="shared" ca="1" si="166"/>
        <v>0</v>
      </c>
      <c r="AT670" s="11">
        <f t="shared" ca="1" si="166"/>
        <v>0</v>
      </c>
      <c r="AU670" s="11">
        <f t="shared" ca="1" si="166"/>
        <v>0</v>
      </c>
      <c r="AV670" s="11">
        <f t="shared" ca="1" si="166"/>
        <v>0</v>
      </c>
      <c r="AW670" s="11">
        <f t="shared" ca="1" si="166"/>
        <v>0</v>
      </c>
      <c r="AX670" s="11">
        <f t="shared" ca="1" si="166"/>
        <v>0</v>
      </c>
      <c r="AY670" s="11">
        <f t="shared" ca="1" si="166"/>
        <v>0</v>
      </c>
      <c r="AZ670" s="11">
        <f t="shared" ca="1" si="166"/>
        <v>0</v>
      </c>
      <c r="BA670" s="11">
        <f t="shared" ca="1" si="166"/>
        <v>0</v>
      </c>
      <c r="BB670" s="11"/>
      <c r="BC670" s="11">
        <f>IF($AG670,SUMPRODUCT(AI$2:AI670,$AH$2:$AH670)/SUM($AH$2:$AH670),0)</f>
        <v>0</v>
      </c>
      <c r="BD670" s="11">
        <f>IF($AG670,SUMPRODUCT(AJ$2:AJ670,$AH$2:$AH670)/SUM($AH$2:$AH670),0)</f>
        <v>0</v>
      </c>
      <c r="BE670" s="11">
        <f>IF($AG670,SUMPRODUCT(AK$2:AK670,$AH$2:$AH670)/SUM($AH$2:$AH670),0)</f>
        <v>0</v>
      </c>
      <c r="BF670" s="11">
        <f>IF($AG670,SUMPRODUCT(AL$2:AL670,$AH$2:$AH670)/SUM($AH$2:$AH670),0)</f>
        <v>0</v>
      </c>
      <c r="BG670" s="11">
        <f>IF($AG670,SUMPRODUCT(AM$2:AM670,$AH$2:$AH670)/SUM($AH$2:$AH670),0)</f>
        <v>0</v>
      </c>
      <c r="BH670" s="11">
        <f>IF($AG670,SUMPRODUCT(AN$2:AN670,$AH$2:$AH670)/SUM($AH$2:$AH670),0)</f>
        <v>0</v>
      </c>
      <c r="BI670" s="11">
        <f>IF($AG670,SUMPRODUCT(AO$2:AO670,$AH$2:$AH670)/SUM($AH$2:$AH670),0)</f>
        <v>0</v>
      </c>
      <c r="BJ670" s="11">
        <f>IF($AG670,SUMPRODUCT(AP$2:AP670,$AH$2:$AH670)/SUM($AH$2:$AH670),0)</f>
        <v>0</v>
      </c>
      <c r="BK670" s="11">
        <f>IF($AG670,SUMPRODUCT(AQ$2:AQ670,$AH$2:$AH670)/SUM($AH$2:$AH670),0)</f>
        <v>0</v>
      </c>
      <c r="BL670" s="11">
        <f>IF($AG670,SUMPRODUCT(AR$2:AR670,$AH$2:$AH670)/SUM($AH$2:$AH670),0)</f>
        <v>0</v>
      </c>
      <c r="BM670" s="11">
        <f>IF($AG670,SUMPRODUCT(AS$2:AS670,$AH$2:$AH670)/SUM($AH$2:$AH670),0)</f>
        <v>0</v>
      </c>
      <c r="BN670" s="11">
        <f>IF($AG670,SUMPRODUCT(AT$2:AT670,$AH$2:$AH670)/SUM($AH$2:$AH670),0)</f>
        <v>0</v>
      </c>
      <c r="BO670" s="11">
        <f>IF($AG670,SUMPRODUCT(AU$2:AU670,$AH$2:$AH670)/SUM($AH$2:$AH670),0)</f>
        <v>0</v>
      </c>
      <c r="BP670" s="11">
        <f>IF($AG670,SUMPRODUCT(AV$2:AV670,$AH$2:$AH670)/SUM($AH$2:$AH670),0)</f>
        <v>0</v>
      </c>
      <c r="BQ670" s="11">
        <f>IF($AG670,SUMPRODUCT(AW$2:AW670,$AH$2:$AH670)/SUM($AH$2:$AH670),0)</f>
        <v>0</v>
      </c>
      <c r="BR670" s="11">
        <f>IF($AG670,SUMPRODUCT(AX$2:AX670,$AH$2:$AH670)/SUM($AH$2:$AH670),0)</f>
        <v>0</v>
      </c>
      <c r="BS670" s="11">
        <f>IF($AG670,SUMPRODUCT(AY$2:AY670,$AH$2:$AH670)/SUM($AH$2:$AH670),0)</f>
        <v>0</v>
      </c>
      <c r="BT670" s="11">
        <f>IF($AG670,SUMPRODUCT(AZ$2:AZ670,$AH$2:$AH670)/SUM($AH$2:$AH670),0)</f>
        <v>0</v>
      </c>
      <c r="BU670" s="11">
        <f>IF($AG670,SUMPRODUCT(BA$2:BA670,$AH$2:$AH670)/SUM($AH$2:$AH670),0)</f>
        <v>0</v>
      </c>
      <c r="BV670" s="11"/>
      <c r="BW670" s="109" cm="1">
        <f t="array" ref="BW670">IF($AG670,SQRT(SUMPRODUCT($AH$2:$AH670, (AI$2:AI670-BC670)^2)/(SUM($AH$2:$AH670)-1)),0)</f>
        <v>0</v>
      </c>
      <c r="BX670" s="109" cm="1">
        <f t="array" ref="BX670">IF($AG670,SQRT(SUMPRODUCT($AH$2:$AH670, (AJ$2:AJ670-BD670)^2)/(SUM($AH$2:$AH670)-1)),0)</f>
        <v>0</v>
      </c>
      <c r="BY670" s="109" cm="1">
        <f t="array" ref="BY670">IF($AG670,SQRT(SUMPRODUCT($AH$2:$AH670, (AK$2:AK670-BE670)^2)/(SUM($AH$2:$AH670)-1)),0)</f>
        <v>0</v>
      </c>
      <c r="BZ670" s="109" cm="1">
        <f t="array" ref="BZ670">IF($AG670,SQRT(SUMPRODUCT($AH$2:$AH670, (AL$2:AL670-BF670)^2)/(SUM($AH$2:$AH670)-1)),0)</f>
        <v>0</v>
      </c>
      <c r="CA670" s="109" cm="1">
        <f t="array" ref="CA670">IF($AG670,SQRT(SUMPRODUCT($AH$2:$AH670, (AM$2:AM670-BG670)^2)/(SUM($AH$2:$AH670)-1)),0)</f>
        <v>0</v>
      </c>
      <c r="CB670" s="109" cm="1">
        <f t="array" ref="CB670">IF($AG670,SQRT(SUMPRODUCT($AH$2:$AH670, (AN$2:AN670-BH670)^2)/(SUM($AH$2:$AH670)-1)),0)</f>
        <v>0</v>
      </c>
      <c r="CC670" s="109" cm="1">
        <f t="array" ref="CC670">IF($AG670,SQRT(SUMPRODUCT($AH$2:$AH670, (AO$2:AO670-BI670)^2)/(SUM($AH$2:$AH670)-1)),0)</f>
        <v>0</v>
      </c>
      <c r="CD670" s="109" cm="1">
        <f t="array" ref="CD670">IF($AG670,SQRT(SUMPRODUCT($AH$2:$AH670, (AP$2:AP670-BJ670)^2)/(SUM($AH$2:$AH670)-1)),0)</f>
        <v>0</v>
      </c>
      <c r="CE670" s="109" cm="1">
        <f t="array" ref="CE670">IF($AG670,SQRT(SUMPRODUCT($AH$2:$AH670, (AQ$2:AQ670-BK670)^2)/(SUM($AH$2:$AH670)-1)),0)</f>
        <v>0</v>
      </c>
      <c r="CF670" s="109" cm="1">
        <f t="array" ref="CF670">IF($AG670,SQRT(SUMPRODUCT($AH$2:$AH670, (AR$2:AR670-BL670)^2)/(SUM($AH$2:$AH670)-1)),0)</f>
        <v>0</v>
      </c>
      <c r="CG670" s="109" cm="1">
        <f t="array" ref="CG670">IF($AG670,SQRT(SUMPRODUCT($AH$2:$AH670, (AS$2:AS670-BM670)^2)/(SUM($AH$2:$AH670)-1)),0)</f>
        <v>0</v>
      </c>
      <c r="CH670" s="109" cm="1">
        <f t="array" ref="CH670">IF($AG670,SQRT(SUMPRODUCT($AH$2:$AH670, (AT$2:AT670-BN670)^2)/(SUM($AH$2:$AH670)-1)),0)</f>
        <v>0</v>
      </c>
      <c r="CI670" s="109" cm="1">
        <f t="array" ref="CI670">IF($AG670,SQRT(SUMPRODUCT($AH$2:$AH670, (AU$2:AU670-BO670)^2)/(SUM($AH$2:$AH670)-1)),0)</f>
        <v>0</v>
      </c>
      <c r="CJ670" s="109" cm="1">
        <f t="array" ref="CJ670">IF($AG670,SQRT(SUMPRODUCT($AH$2:$AH670, (AV$2:AV670-BP670)^2)/(SUM($AH$2:$AH670)-1)),0)</f>
        <v>0</v>
      </c>
      <c r="CK670" s="109" cm="1">
        <f t="array" ref="CK670">IF($AG670,SQRT(SUMPRODUCT($AH$2:$AH670, (AW$2:AW670-BQ670)^2)/(SUM($AH$2:$AH670)-1)),0)</f>
        <v>0</v>
      </c>
      <c r="CL670" s="109" cm="1">
        <f t="array" ref="CL670">IF($AG670,SQRT(SUMPRODUCT($AH$2:$AH670, (AX$2:AX670-BR670)^2)/(SUM($AH$2:$AH670)-1)),0)</f>
        <v>0</v>
      </c>
      <c r="CM670" s="109" cm="1">
        <f t="array" ref="CM670">IF($AG670,SQRT(SUMPRODUCT($AH$2:$AH670, (AY$2:AY670-BS670)^2)/(SUM($AH$2:$AH670)-1)),0)</f>
        <v>0</v>
      </c>
      <c r="CN670" s="109" cm="1">
        <f t="array" ref="CN670">IF($AG670,SQRT(SUMPRODUCT($AH$2:$AH670, (AZ$2:AZ670-BT670)^2)/(SUM($AH$2:$AH670)-1)),0)</f>
        <v>0</v>
      </c>
      <c r="CO670" s="109" cm="1">
        <f t="array" ref="CO670">IF($AG670,SQRT(SUMPRODUCT($AH$2:$AH670, (BA$2:BA670-BU670)^2)/(SUM($AH$2:$AH670)-1)),0)</f>
        <v>0</v>
      </c>
    </row>
    <row r="671" spans="34:93" x14ac:dyDescent="0.25">
      <c r="AH671" s="99" t="str">
        <f t="shared" si="158"/>
        <v/>
      </c>
      <c r="AI671" s="11">
        <f t="shared" ca="1" si="165"/>
        <v>0</v>
      </c>
      <c r="AJ671" s="11">
        <f t="shared" ca="1" si="165"/>
        <v>0</v>
      </c>
      <c r="AK671" s="11">
        <f t="shared" ca="1" si="165"/>
        <v>0</v>
      </c>
      <c r="AL671" s="11">
        <f t="shared" ca="1" si="165"/>
        <v>0</v>
      </c>
      <c r="AM671" s="11">
        <f t="shared" ca="1" si="165"/>
        <v>0</v>
      </c>
      <c r="AN671" s="11">
        <f t="shared" ca="1" si="165"/>
        <v>0</v>
      </c>
      <c r="AO671" s="11">
        <f t="shared" ca="1" si="165"/>
        <v>0</v>
      </c>
      <c r="AP671" s="11">
        <f t="shared" ca="1" si="165"/>
        <v>0</v>
      </c>
      <c r="AQ671" s="11">
        <f t="shared" ca="1" si="165"/>
        <v>0</v>
      </c>
      <c r="AR671" s="11">
        <f t="shared" ca="1" si="165"/>
        <v>0</v>
      </c>
      <c r="AS671" s="11">
        <f t="shared" ca="1" si="166"/>
        <v>0</v>
      </c>
      <c r="AT671" s="11">
        <f t="shared" ca="1" si="166"/>
        <v>0</v>
      </c>
      <c r="AU671" s="11">
        <f t="shared" ca="1" si="166"/>
        <v>0</v>
      </c>
      <c r="AV671" s="11">
        <f t="shared" ca="1" si="166"/>
        <v>0</v>
      </c>
      <c r="AW671" s="11">
        <f t="shared" ca="1" si="166"/>
        <v>0</v>
      </c>
      <c r="AX671" s="11">
        <f t="shared" ca="1" si="166"/>
        <v>0</v>
      </c>
      <c r="AY671" s="11">
        <f t="shared" ca="1" si="166"/>
        <v>0</v>
      </c>
      <c r="AZ671" s="11">
        <f t="shared" ca="1" si="166"/>
        <v>0</v>
      </c>
      <c r="BA671" s="11">
        <f t="shared" ca="1" si="166"/>
        <v>0</v>
      </c>
      <c r="BB671" s="11"/>
      <c r="BC671" s="11">
        <f>IF($AG671,SUMPRODUCT(AI$2:AI671,$AH$2:$AH671)/SUM($AH$2:$AH671),0)</f>
        <v>0</v>
      </c>
      <c r="BD671" s="11">
        <f>IF($AG671,SUMPRODUCT(AJ$2:AJ671,$AH$2:$AH671)/SUM($AH$2:$AH671),0)</f>
        <v>0</v>
      </c>
      <c r="BE671" s="11">
        <f>IF($AG671,SUMPRODUCT(AK$2:AK671,$AH$2:$AH671)/SUM($AH$2:$AH671),0)</f>
        <v>0</v>
      </c>
      <c r="BF671" s="11">
        <f>IF($AG671,SUMPRODUCT(AL$2:AL671,$AH$2:$AH671)/SUM($AH$2:$AH671),0)</f>
        <v>0</v>
      </c>
      <c r="BG671" s="11">
        <f>IF($AG671,SUMPRODUCT(AM$2:AM671,$AH$2:$AH671)/SUM($AH$2:$AH671),0)</f>
        <v>0</v>
      </c>
      <c r="BH671" s="11">
        <f>IF($AG671,SUMPRODUCT(AN$2:AN671,$AH$2:$AH671)/SUM($AH$2:$AH671),0)</f>
        <v>0</v>
      </c>
      <c r="BI671" s="11">
        <f>IF($AG671,SUMPRODUCT(AO$2:AO671,$AH$2:$AH671)/SUM($AH$2:$AH671),0)</f>
        <v>0</v>
      </c>
      <c r="BJ671" s="11">
        <f>IF($AG671,SUMPRODUCT(AP$2:AP671,$AH$2:$AH671)/SUM($AH$2:$AH671),0)</f>
        <v>0</v>
      </c>
      <c r="BK671" s="11">
        <f>IF($AG671,SUMPRODUCT(AQ$2:AQ671,$AH$2:$AH671)/SUM($AH$2:$AH671),0)</f>
        <v>0</v>
      </c>
      <c r="BL671" s="11">
        <f>IF($AG671,SUMPRODUCT(AR$2:AR671,$AH$2:$AH671)/SUM($AH$2:$AH671),0)</f>
        <v>0</v>
      </c>
      <c r="BM671" s="11">
        <f>IF($AG671,SUMPRODUCT(AS$2:AS671,$AH$2:$AH671)/SUM($AH$2:$AH671),0)</f>
        <v>0</v>
      </c>
      <c r="BN671" s="11">
        <f>IF($AG671,SUMPRODUCT(AT$2:AT671,$AH$2:$AH671)/SUM($AH$2:$AH671),0)</f>
        <v>0</v>
      </c>
      <c r="BO671" s="11">
        <f>IF($AG671,SUMPRODUCT(AU$2:AU671,$AH$2:$AH671)/SUM($AH$2:$AH671),0)</f>
        <v>0</v>
      </c>
      <c r="BP671" s="11">
        <f>IF($AG671,SUMPRODUCT(AV$2:AV671,$AH$2:$AH671)/SUM($AH$2:$AH671),0)</f>
        <v>0</v>
      </c>
      <c r="BQ671" s="11">
        <f>IF($AG671,SUMPRODUCT(AW$2:AW671,$AH$2:$AH671)/SUM($AH$2:$AH671),0)</f>
        <v>0</v>
      </c>
      <c r="BR671" s="11">
        <f>IF($AG671,SUMPRODUCT(AX$2:AX671,$AH$2:$AH671)/SUM($AH$2:$AH671),0)</f>
        <v>0</v>
      </c>
      <c r="BS671" s="11">
        <f>IF($AG671,SUMPRODUCT(AY$2:AY671,$AH$2:$AH671)/SUM($AH$2:$AH671),0)</f>
        <v>0</v>
      </c>
      <c r="BT671" s="11">
        <f>IF($AG671,SUMPRODUCT(AZ$2:AZ671,$AH$2:$AH671)/SUM($AH$2:$AH671),0)</f>
        <v>0</v>
      </c>
      <c r="BU671" s="11">
        <f>IF($AG671,SUMPRODUCT(BA$2:BA671,$AH$2:$AH671)/SUM($AH$2:$AH671),0)</f>
        <v>0</v>
      </c>
      <c r="BV671" s="11"/>
      <c r="BW671" s="109" cm="1">
        <f t="array" ref="BW671">IF($AG671,SQRT(SUMPRODUCT($AH$2:$AH671, (AI$2:AI671-BC671)^2)/(SUM($AH$2:$AH671)-1)),0)</f>
        <v>0</v>
      </c>
      <c r="BX671" s="109" cm="1">
        <f t="array" ref="BX671">IF($AG671,SQRT(SUMPRODUCT($AH$2:$AH671, (AJ$2:AJ671-BD671)^2)/(SUM($AH$2:$AH671)-1)),0)</f>
        <v>0</v>
      </c>
      <c r="BY671" s="109" cm="1">
        <f t="array" ref="BY671">IF($AG671,SQRT(SUMPRODUCT($AH$2:$AH671, (AK$2:AK671-BE671)^2)/(SUM($AH$2:$AH671)-1)),0)</f>
        <v>0</v>
      </c>
      <c r="BZ671" s="109" cm="1">
        <f t="array" ref="BZ671">IF($AG671,SQRT(SUMPRODUCT($AH$2:$AH671, (AL$2:AL671-BF671)^2)/(SUM($AH$2:$AH671)-1)),0)</f>
        <v>0</v>
      </c>
      <c r="CA671" s="109" cm="1">
        <f t="array" ref="CA671">IF($AG671,SQRT(SUMPRODUCT($AH$2:$AH671, (AM$2:AM671-BG671)^2)/(SUM($AH$2:$AH671)-1)),0)</f>
        <v>0</v>
      </c>
      <c r="CB671" s="109" cm="1">
        <f t="array" ref="CB671">IF($AG671,SQRT(SUMPRODUCT($AH$2:$AH671, (AN$2:AN671-BH671)^2)/(SUM($AH$2:$AH671)-1)),0)</f>
        <v>0</v>
      </c>
      <c r="CC671" s="109" cm="1">
        <f t="array" ref="CC671">IF($AG671,SQRT(SUMPRODUCT($AH$2:$AH671, (AO$2:AO671-BI671)^2)/(SUM($AH$2:$AH671)-1)),0)</f>
        <v>0</v>
      </c>
      <c r="CD671" s="109" cm="1">
        <f t="array" ref="CD671">IF($AG671,SQRT(SUMPRODUCT($AH$2:$AH671, (AP$2:AP671-BJ671)^2)/(SUM($AH$2:$AH671)-1)),0)</f>
        <v>0</v>
      </c>
      <c r="CE671" s="109" cm="1">
        <f t="array" ref="CE671">IF($AG671,SQRT(SUMPRODUCT($AH$2:$AH671, (AQ$2:AQ671-BK671)^2)/(SUM($AH$2:$AH671)-1)),0)</f>
        <v>0</v>
      </c>
      <c r="CF671" s="109" cm="1">
        <f t="array" ref="CF671">IF($AG671,SQRT(SUMPRODUCT($AH$2:$AH671, (AR$2:AR671-BL671)^2)/(SUM($AH$2:$AH671)-1)),0)</f>
        <v>0</v>
      </c>
      <c r="CG671" s="109" cm="1">
        <f t="array" ref="CG671">IF($AG671,SQRT(SUMPRODUCT($AH$2:$AH671, (AS$2:AS671-BM671)^2)/(SUM($AH$2:$AH671)-1)),0)</f>
        <v>0</v>
      </c>
      <c r="CH671" s="109" cm="1">
        <f t="array" ref="CH671">IF($AG671,SQRT(SUMPRODUCT($AH$2:$AH671, (AT$2:AT671-BN671)^2)/(SUM($AH$2:$AH671)-1)),0)</f>
        <v>0</v>
      </c>
      <c r="CI671" s="109" cm="1">
        <f t="array" ref="CI671">IF($AG671,SQRT(SUMPRODUCT($AH$2:$AH671, (AU$2:AU671-BO671)^2)/(SUM($AH$2:$AH671)-1)),0)</f>
        <v>0</v>
      </c>
      <c r="CJ671" s="109" cm="1">
        <f t="array" ref="CJ671">IF($AG671,SQRT(SUMPRODUCT($AH$2:$AH671, (AV$2:AV671-BP671)^2)/(SUM($AH$2:$AH671)-1)),0)</f>
        <v>0</v>
      </c>
      <c r="CK671" s="109" cm="1">
        <f t="array" ref="CK671">IF($AG671,SQRT(SUMPRODUCT($AH$2:$AH671, (AW$2:AW671-BQ671)^2)/(SUM($AH$2:$AH671)-1)),0)</f>
        <v>0</v>
      </c>
      <c r="CL671" s="109" cm="1">
        <f t="array" ref="CL671">IF($AG671,SQRT(SUMPRODUCT($AH$2:$AH671, (AX$2:AX671-BR671)^2)/(SUM($AH$2:$AH671)-1)),0)</f>
        <v>0</v>
      </c>
      <c r="CM671" s="109" cm="1">
        <f t="array" ref="CM671">IF($AG671,SQRT(SUMPRODUCT($AH$2:$AH671, (AY$2:AY671-BS671)^2)/(SUM($AH$2:$AH671)-1)),0)</f>
        <v>0</v>
      </c>
      <c r="CN671" s="109" cm="1">
        <f t="array" ref="CN671">IF($AG671,SQRT(SUMPRODUCT($AH$2:$AH671, (AZ$2:AZ671-BT671)^2)/(SUM($AH$2:$AH671)-1)),0)</f>
        <v>0</v>
      </c>
      <c r="CO671" s="109" cm="1">
        <f t="array" ref="CO671">IF($AG671,SQRT(SUMPRODUCT($AH$2:$AH671, (BA$2:BA671-BU671)^2)/(SUM($AH$2:$AH671)-1)),0)</f>
        <v>0</v>
      </c>
    </row>
    <row r="672" spans="34:93" x14ac:dyDescent="0.25">
      <c r="AH672" s="99" t="str">
        <f t="shared" si="158"/>
        <v/>
      </c>
      <c r="AI672" s="11">
        <f t="shared" ref="AI672:AR681" ca="1" si="167">IF(AI$1&lt;&gt;0,SUMIFS(INDIRECT(AI$1), Fecha,$AG672),0)</f>
        <v>0</v>
      </c>
      <c r="AJ672" s="11">
        <f t="shared" ca="1" si="167"/>
        <v>0</v>
      </c>
      <c r="AK672" s="11">
        <f t="shared" ca="1" si="167"/>
        <v>0</v>
      </c>
      <c r="AL672" s="11">
        <f t="shared" ca="1" si="167"/>
        <v>0</v>
      </c>
      <c r="AM672" s="11">
        <f t="shared" ca="1" si="167"/>
        <v>0</v>
      </c>
      <c r="AN672" s="11">
        <f t="shared" ca="1" si="167"/>
        <v>0</v>
      </c>
      <c r="AO672" s="11">
        <f t="shared" ca="1" si="167"/>
        <v>0</v>
      </c>
      <c r="AP672" s="11">
        <f t="shared" ca="1" si="167"/>
        <v>0</v>
      </c>
      <c r="AQ672" s="11">
        <f t="shared" ca="1" si="167"/>
        <v>0</v>
      </c>
      <c r="AR672" s="11">
        <f t="shared" ca="1" si="167"/>
        <v>0</v>
      </c>
      <c r="AS672" s="11">
        <f t="shared" ref="AS672:BA681" ca="1" si="168">IF(AS$1&lt;&gt;0,SUMIFS(INDIRECT(AS$1), Fecha,$AG672),0)</f>
        <v>0</v>
      </c>
      <c r="AT672" s="11">
        <f t="shared" ca="1" si="168"/>
        <v>0</v>
      </c>
      <c r="AU672" s="11">
        <f t="shared" ca="1" si="168"/>
        <v>0</v>
      </c>
      <c r="AV672" s="11">
        <f t="shared" ca="1" si="168"/>
        <v>0</v>
      </c>
      <c r="AW672" s="11">
        <f t="shared" ca="1" si="168"/>
        <v>0</v>
      </c>
      <c r="AX672" s="11">
        <f t="shared" ca="1" si="168"/>
        <v>0</v>
      </c>
      <c r="AY672" s="11">
        <f t="shared" ca="1" si="168"/>
        <v>0</v>
      </c>
      <c r="AZ672" s="11">
        <f t="shared" ca="1" si="168"/>
        <v>0</v>
      </c>
      <c r="BA672" s="11">
        <f t="shared" ca="1" si="168"/>
        <v>0</v>
      </c>
      <c r="BB672" s="11"/>
      <c r="BC672" s="11">
        <f>IF($AG672,SUMPRODUCT(AI$2:AI672,$AH$2:$AH672)/SUM($AH$2:$AH672),0)</f>
        <v>0</v>
      </c>
      <c r="BD672" s="11">
        <f>IF($AG672,SUMPRODUCT(AJ$2:AJ672,$AH$2:$AH672)/SUM($AH$2:$AH672),0)</f>
        <v>0</v>
      </c>
      <c r="BE672" s="11">
        <f>IF($AG672,SUMPRODUCT(AK$2:AK672,$AH$2:$AH672)/SUM($AH$2:$AH672),0)</f>
        <v>0</v>
      </c>
      <c r="BF672" s="11">
        <f>IF($AG672,SUMPRODUCT(AL$2:AL672,$AH$2:$AH672)/SUM($AH$2:$AH672),0)</f>
        <v>0</v>
      </c>
      <c r="BG672" s="11">
        <f>IF($AG672,SUMPRODUCT(AM$2:AM672,$AH$2:$AH672)/SUM($AH$2:$AH672),0)</f>
        <v>0</v>
      </c>
      <c r="BH672" s="11">
        <f>IF($AG672,SUMPRODUCT(AN$2:AN672,$AH$2:$AH672)/SUM($AH$2:$AH672),0)</f>
        <v>0</v>
      </c>
      <c r="BI672" s="11">
        <f>IF($AG672,SUMPRODUCT(AO$2:AO672,$AH$2:$AH672)/SUM($AH$2:$AH672),0)</f>
        <v>0</v>
      </c>
      <c r="BJ672" s="11">
        <f>IF($AG672,SUMPRODUCT(AP$2:AP672,$AH$2:$AH672)/SUM($AH$2:$AH672),0)</f>
        <v>0</v>
      </c>
      <c r="BK672" s="11">
        <f>IF($AG672,SUMPRODUCT(AQ$2:AQ672,$AH$2:$AH672)/SUM($AH$2:$AH672),0)</f>
        <v>0</v>
      </c>
      <c r="BL672" s="11">
        <f>IF($AG672,SUMPRODUCT(AR$2:AR672,$AH$2:$AH672)/SUM($AH$2:$AH672),0)</f>
        <v>0</v>
      </c>
      <c r="BM672" s="11">
        <f>IF($AG672,SUMPRODUCT(AS$2:AS672,$AH$2:$AH672)/SUM($AH$2:$AH672),0)</f>
        <v>0</v>
      </c>
      <c r="BN672" s="11">
        <f>IF($AG672,SUMPRODUCT(AT$2:AT672,$AH$2:$AH672)/SUM($AH$2:$AH672),0)</f>
        <v>0</v>
      </c>
      <c r="BO672" s="11">
        <f>IF($AG672,SUMPRODUCT(AU$2:AU672,$AH$2:$AH672)/SUM($AH$2:$AH672),0)</f>
        <v>0</v>
      </c>
      <c r="BP672" s="11">
        <f>IF($AG672,SUMPRODUCT(AV$2:AV672,$AH$2:$AH672)/SUM($AH$2:$AH672),0)</f>
        <v>0</v>
      </c>
      <c r="BQ672" s="11">
        <f>IF($AG672,SUMPRODUCT(AW$2:AW672,$AH$2:$AH672)/SUM($AH$2:$AH672),0)</f>
        <v>0</v>
      </c>
      <c r="BR672" s="11">
        <f>IF($AG672,SUMPRODUCT(AX$2:AX672,$AH$2:$AH672)/SUM($AH$2:$AH672),0)</f>
        <v>0</v>
      </c>
      <c r="BS672" s="11">
        <f>IF($AG672,SUMPRODUCT(AY$2:AY672,$AH$2:$AH672)/SUM($AH$2:$AH672),0)</f>
        <v>0</v>
      </c>
      <c r="BT672" s="11">
        <f>IF($AG672,SUMPRODUCT(AZ$2:AZ672,$AH$2:$AH672)/SUM($AH$2:$AH672),0)</f>
        <v>0</v>
      </c>
      <c r="BU672" s="11">
        <f>IF($AG672,SUMPRODUCT(BA$2:BA672,$AH$2:$AH672)/SUM($AH$2:$AH672),0)</f>
        <v>0</v>
      </c>
      <c r="BV672" s="11"/>
      <c r="BW672" s="109" cm="1">
        <f t="array" ref="BW672">IF($AG672,SQRT(SUMPRODUCT($AH$2:$AH672, (AI$2:AI672-BC672)^2)/(SUM($AH$2:$AH672)-1)),0)</f>
        <v>0</v>
      </c>
      <c r="BX672" s="109" cm="1">
        <f t="array" ref="BX672">IF($AG672,SQRT(SUMPRODUCT($AH$2:$AH672, (AJ$2:AJ672-BD672)^2)/(SUM($AH$2:$AH672)-1)),0)</f>
        <v>0</v>
      </c>
      <c r="BY672" s="109" cm="1">
        <f t="array" ref="BY672">IF($AG672,SQRT(SUMPRODUCT($AH$2:$AH672, (AK$2:AK672-BE672)^2)/(SUM($AH$2:$AH672)-1)),0)</f>
        <v>0</v>
      </c>
      <c r="BZ672" s="109" cm="1">
        <f t="array" ref="BZ672">IF($AG672,SQRT(SUMPRODUCT($AH$2:$AH672, (AL$2:AL672-BF672)^2)/(SUM($AH$2:$AH672)-1)),0)</f>
        <v>0</v>
      </c>
      <c r="CA672" s="109" cm="1">
        <f t="array" ref="CA672">IF($AG672,SQRT(SUMPRODUCT($AH$2:$AH672, (AM$2:AM672-BG672)^2)/(SUM($AH$2:$AH672)-1)),0)</f>
        <v>0</v>
      </c>
      <c r="CB672" s="109" cm="1">
        <f t="array" ref="CB672">IF($AG672,SQRT(SUMPRODUCT($AH$2:$AH672, (AN$2:AN672-BH672)^2)/(SUM($AH$2:$AH672)-1)),0)</f>
        <v>0</v>
      </c>
      <c r="CC672" s="109" cm="1">
        <f t="array" ref="CC672">IF($AG672,SQRT(SUMPRODUCT($AH$2:$AH672, (AO$2:AO672-BI672)^2)/(SUM($AH$2:$AH672)-1)),0)</f>
        <v>0</v>
      </c>
      <c r="CD672" s="109" cm="1">
        <f t="array" ref="CD672">IF($AG672,SQRT(SUMPRODUCT($AH$2:$AH672, (AP$2:AP672-BJ672)^2)/(SUM($AH$2:$AH672)-1)),0)</f>
        <v>0</v>
      </c>
      <c r="CE672" s="109" cm="1">
        <f t="array" ref="CE672">IF($AG672,SQRT(SUMPRODUCT($AH$2:$AH672, (AQ$2:AQ672-BK672)^2)/(SUM($AH$2:$AH672)-1)),0)</f>
        <v>0</v>
      </c>
      <c r="CF672" s="109" cm="1">
        <f t="array" ref="CF672">IF($AG672,SQRT(SUMPRODUCT($AH$2:$AH672, (AR$2:AR672-BL672)^2)/(SUM($AH$2:$AH672)-1)),0)</f>
        <v>0</v>
      </c>
      <c r="CG672" s="109" cm="1">
        <f t="array" ref="CG672">IF($AG672,SQRT(SUMPRODUCT($AH$2:$AH672, (AS$2:AS672-BM672)^2)/(SUM($AH$2:$AH672)-1)),0)</f>
        <v>0</v>
      </c>
      <c r="CH672" s="109" cm="1">
        <f t="array" ref="CH672">IF($AG672,SQRT(SUMPRODUCT($AH$2:$AH672, (AT$2:AT672-BN672)^2)/(SUM($AH$2:$AH672)-1)),0)</f>
        <v>0</v>
      </c>
      <c r="CI672" s="109" cm="1">
        <f t="array" ref="CI672">IF($AG672,SQRT(SUMPRODUCT($AH$2:$AH672, (AU$2:AU672-BO672)^2)/(SUM($AH$2:$AH672)-1)),0)</f>
        <v>0</v>
      </c>
      <c r="CJ672" s="109" cm="1">
        <f t="array" ref="CJ672">IF($AG672,SQRT(SUMPRODUCT($AH$2:$AH672, (AV$2:AV672-BP672)^2)/(SUM($AH$2:$AH672)-1)),0)</f>
        <v>0</v>
      </c>
      <c r="CK672" s="109" cm="1">
        <f t="array" ref="CK672">IF($AG672,SQRT(SUMPRODUCT($AH$2:$AH672, (AW$2:AW672-BQ672)^2)/(SUM($AH$2:$AH672)-1)),0)</f>
        <v>0</v>
      </c>
      <c r="CL672" s="109" cm="1">
        <f t="array" ref="CL672">IF($AG672,SQRT(SUMPRODUCT($AH$2:$AH672, (AX$2:AX672-BR672)^2)/(SUM($AH$2:$AH672)-1)),0)</f>
        <v>0</v>
      </c>
      <c r="CM672" s="109" cm="1">
        <f t="array" ref="CM672">IF($AG672,SQRT(SUMPRODUCT($AH$2:$AH672, (AY$2:AY672-BS672)^2)/(SUM($AH$2:$AH672)-1)),0)</f>
        <v>0</v>
      </c>
      <c r="CN672" s="109" cm="1">
        <f t="array" ref="CN672">IF($AG672,SQRT(SUMPRODUCT($AH$2:$AH672, (AZ$2:AZ672-BT672)^2)/(SUM($AH$2:$AH672)-1)),0)</f>
        <v>0</v>
      </c>
      <c r="CO672" s="109" cm="1">
        <f t="array" ref="CO672">IF($AG672,SQRT(SUMPRODUCT($AH$2:$AH672, (BA$2:BA672-BU672)^2)/(SUM($AH$2:$AH672)-1)),0)</f>
        <v>0</v>
      </c>
    </row>
    <row r="673" spans="34:93" x14ac:dyDescent="0.25">
      <c r="AH673" s="99" t="str">
        <f t="shared" si="158"/>
        <v/>
      </c>
      <c r="AI673" s="11">
        <f t="shared" ca="1" si="167"/>
        <v>0</v>
      </c>
      <c r="AJ673" s="11">
        <f t="shared" ca="1" si="167"/>
        <v>0</v>
      </c>
      <c r="AK673" s="11">
        <f t="shared" ca="1" si="167"/>
        <v>0</v>
      </c>
      <c r="AL673" s="11">
        <f t="shared" ca="1" si="167"/>
        <v>0</v>
      </c>
      <c r="AM673" s="11">
        <f t="shared" ca="1" si="167"/>
        <v>0</v>
      </c>
      <c r="AN673" s="11">
        <f t="shared" ca="1" si="167"/>
        <v>0</v>
      </c>
      <c r="AO673" s="11">
        <f t="shared" ca="1" si="167"/>
        <v>0</v>
      </c>
      <c r="AP673" s="11">
        <f t="shared" ca="1" si="167"/>
        <v>0</v>
      </c>
      <c r="AQ673" s="11">
        <f t="shared" ca="1" si="167"/>
        <v>0</v>
      </c>
      <c r="AR673" s="11">
        <f t="shared" ca="1" si="167"/>
        <v>0</v>
      </c>
      <c r="AS673" s="11">
        <f t="shared" ca="1" si="168"/>
        <v>0</v>
      </c>
      <c r="AT673" s="11">
        <f t="shared" ca="1" si="168"/>
        <v>0</v>
      </c>
      <c r="AU673" s="11">
        <f t="shared" ca="1" si="168"/>
        <v>0</v>
      </c>
      <c r="AV673" s="11">
        <f t="shared" ca="1" si="168"/>
        <v>0</v>
      </c>
      <c r="AW673" s="11">
        <f t="shared" ca="1" si="168"/>
        <v>0</v>
      </c>
      <c r="AX673" s="11">
        <f t="shared" ca="1" si="168"/>
        <v>0</v>
      </c>
      <c r="AY673" s="11">
        <f t="shared" ca="1" si="168"/>
        <v>0</v>
      </c>
      <c r="AZ673" s="11">
        <f t="shared" ca="1" si="168"/>
        <v>0</v>
      </c>
      <c r="BA673" s="11">
        <f t="shared" ca="1" si="168"/>
        <v>0</v>
      </c>
      <c r="BB673" s="11"/>
      <c r="BC673" s="11">
        <f>IF($AG673,SUMPRODUCT(AI$2:AI673,$AH$2:$AH673)/SUM($AH$2:$AH673),0)</f>
        <v>0</v>
      </c>
      <c r="BD673" s="11">
        <f>IF($AG673,SUMPRODUCT(AJ$2:AJ673,$AH$2:$AH673)/SUM($AH$2:$AH673),0)</f>
        <v>0</v>
      </c>
      <c r="BE673" s="11">
        <f>IF($AG673,SUMPRODUCT(AK$2:AK673,$AH$2:$AH673)/SUM($AH$2:$AH673),0)</f>
        <v>0</v>
      </c>
      <c r="BF673" s="11">
        <f>IF($AG673,SUMPRODUCT(AL$2:AL673,$AH$2:$AH673)/SUM($AH$2:$AH673),0)</f>
        <v>0</v>
      </c>
      <c r="BG673" s="11">
        <f>IF($AG673,SUMPRODUCT(AM$2:AM673,$AH$2:$AH673)/SUM($AH$2:$AH673),0)</f>
        <v>0</v>
      </c>
      <c r="BH673" s="11">
        <f>IF($AG673,SUMPRODUCT(AN$2:AN673,$AH$2:$AH673)/SUM($AH$2:$AH673),0)</f>
        <v>0</v>
      </c>
      <c r="BI673" s="11">
        <f>IF($AG673,SUMPRODUCT(AO$2:AO673,$AH$2:$AH673)/SUM($AH$2:$AH673),0)</f>
        <v>0</v>
      </c>
      <c r="BJ673" s="11">
        <f>IF($AG673,SUMPRODUCT(AP$2:AP673,$AH$2:$AH673)/SUM($AH$2:$AH673),0)</f>
        <v>0</v>
      </c>
      <c r="BK673" s="11">
        <f>IF($AG673,SUMPRODUCT(AQ$2:AQ673,$AH$2:$AH673)/SUM($AH$2:$AH673),0)</f>
        <v>0</v>
      </c>
      <c r="BL673" s="11">
        <f>IF($AG673,SUMPRODUCT(AR$2:AR673,$AH$2:$AH673)/SUM($AH$2:$AH673),0)</f>
        <v>0</v>
      </c>
      <c r="BM673" s="11">
        <f>IF($AG673,SUMPRODUCT(AS$2:AS673,$AH$2:$AH673)/SUM($AH$2:$AH673),0)</f>
        <v>0</v>
      </c>
      <c r="BN673" s="11">
        <f>IF($AG673,SUMPRODUCT(AT$2:AT673,$AH$2:$AH673)/SUM($AH$2:$AH673),0)</f>
        <v>0</v>
      </c>
      <c r="BO673" s="11">
        <f>IF($AG673,SUMPRODUCT(AU$2:AU673,$AH$2:$AH673)/SUM($AH$2:$AH673),0)</f>
        <v>0</v>
      </c>
      <c r="BP673" s="11">
        <f>IF($AG673,SUMPRODUCT(AV$2:AV673,$AH$2:$AH673)/SUM($AH$2:$AH673),0)</f>
        <v>0</v>
      </c>
      <c r="BQ673" s="11">
        <f>IF($AG673,SUMPRODUCT(AW$2:AW673,$AH$2:$AH673)/SUM($AH$2:$AH673),0)</f>
        <v>0</v>
      </c>
      <c r="BR673" s="11">
        <f>IF($AG673,SUMPRODUCT(AX$2:AX673,$AH$2:$AH673)/SUM($AH$2:$AH673),0)</f>
        <v>0</v>
      </c>
      <c r="BS673" s="11">
        <f>IF($AG673,SUMPRODUCT(AY$2:AY673,$AH$2:$AH673)/SUM($AH$2:$AH673),0)</f>
        <v>0</v>
      </c>
      <c r="BT673" s="11">
        <f>IF($AG673,SUMPRODUCT(AZ$2:AZ673,$AH$2:$AH673)/SUM($AH$2:$AH673),0)</f>
        <v>0</v>
      </c>
      <c r="BU673" s="11">
        <f>IF($AG673,SUMPRODUCT(BA$2:BA673,$AH$2:$AH673)/SUM($AH$2:$AH673),0)</f>
        <v>0</v>
      </c>
      <c r="BV673" s="11"/>
      <c r="BW673" s="109" cm="1">
        <f t="array" ref="BW673">IF($AG673,SQRT(SUMPRODUCT($AH$2:$AH673, (AI$2:AI673-BC673)^2)/(SUM($AH$2:$AH673)-1)),0)</f>
        <v>0</v>
      </c>
      <c r="BX673" s="109" cm="1">
        <f t="array" ref="BX673">IF($AG673,SQRT(SUMPRODUCT($AH$2:$AH673, (AJ$2:AJ673-BD673)^2)/(SUM($AH$2:$AH673)-1)),0)</f>
        <v>0</v>
      </c>
      <c r="BY673" s="109" cm="1">
        <f t="array" ref="BY673">IF($AG673,SQRT(SUMPRODUCT($AH$2:$AH673, (AK$2:AK673-BE673)^2)/(SUM($AH$2:$AH673)-1)),0)</f>
        <v>0</v>
      </c>
      <c r="BZ673" s="109" cm="1">
        <f t="array" ref="BZ673">IF($AG673,SQRT(SUMPRODUCT($AH$2:$AH673, (AL$2:AL673-BF673)^2)/(SUM($AH$2:$AH673)-1)),0)</f>
        <v>0</v>
      </c>
      <c r="CA673" s="109" cm="1">
        <f t="array" ref="CA673">IF($AG673,SQRT(SUMPRODUCT($AH$2:$AH673, (AM$2:AM673-BG673)^2)/(SUM($AH$2:$AH673)-1)),0)</f>
        <v>0</v>
      </c>
      <c r="CB673" s="109" cm="1">
        <f t="array" ref="CB673">IF($AG673,SQRT(SUMPRODUCT($AH$2:$AH673, (AN$2:AN673-BH673)^2)/(SUM($AH$2:$AH673)-1)),0)</f>
        <v>0</v>
      </c>
      <c r="CC673" s="109" cm="1">
        <f t="array" ref="CC673">IF($AG673,SQRT(SUMPRODUCT($AH$2:$AH673, (AO$2:AO673-BI673)^2)/(SUM($AH$2:$AH673)-1)),0)</f>
        <v>0</v>
      </c>
      <c r="CD673" s="109" cm="1">
        <f t="array" ref="CD673">IF($AG673,SQRT(SUMPRODUCT($AH$2:$AH673, (AP$2:AP673-BJ673)^2)/(SUM($AH$2:$AH673)-1)),0)</f>
        <v>0</v>
      </c>
      <c r="CE673" s="109" cm="1">
        <f t="array" ref="CE673">IF($AG673,SQRT(SUMPRODUCT($AH$2:$AH673, (AQ$2:AQ673-BK673)^2)/(SUM($AH$2:$AH673)-1)),0)</f>
        <v>0</v>
      </c>
      <c r="CF673" s="109" cm="1">
        <f t="array" ref="CF673">IF($AG673,SQRT(SUMPRODUCT($AH$2:$AH673, (AR$2:AR673-BL673)^2)/(SUM($AH$2:$AH673)-1)),0)</f>
        <v>0</v>
      </c>
      <c r="CG673" s="109" cm="1">
        <f t="array" ref="CG673">IF($AG673,SQRT(SUMPRODUCT($AH$2:$AH673, (AS$2:AS673-BM673)^2)/(SUM($AH$2:$AH673)-1)),0)</f>
        <v>0</v>
      </c>
      <c r="CH673" s="109" cm="1">
        <f t="array" ref="CH673">IF($AG673,SQRT(SUMPRODUCT($AH$2:$AH673, (AT$2:AT673-BN673)^2)/(SUM($AH$2:$AH673)-1)),0)</f>
        <v>0</v>
      </c>
      <c r="CI673" s="109" cm="1">
        <f t="array" ref="CI673">IF($AG673,SQRT(SUMPRODUCT($AH$2:$AH673, (AU$2:AU673-BO673)^2)/(SUM($AH$2:$AH673)-1)),0)</f>
        <v>0</v>
      </c>
      <c r="CJ673" s="109" cm="1">
        <f t="array" ref="CJ673">IF($AG673,SQRT(SUMPRODUCT($AH$2:$AH673, (AV$2:AV673-BP673)^2)/(SUM($AH$2:$AH673)-1)),0)</f>
        <v>0</v>
      </c>
      <c r="CK673" s="109" cm="1">
        <f t="array" ref="CK673">IF($AG673,SQRT(SUMPRODUCT($AH$2:$AH673, (AW$2:AW673-BQ673)^2)/(SUM($AH$2:$AH673)-1)),0)</f>
        <v>0</v>
      </c>
      <c r="CL673" s="109" cm="1">
        <f t="array" ref="CL673">IF($AG673,SQRT(SUMPRODUCT($AH$2:$AH673, (AX$2:AX673-BR673)^2)/(SUM($AH$2:$AH673)-1)),0)</f>
        <v>0</v>
      </c>
      <c r="CM673" s="109" cm="1">
        <f t="array" ref="CM673">IF($AG673,SQRT(SUMPRODUCT($AH$2:$AH673, (AY$2:AY673-BS673)^2)/(SUM($AH$2:$AH673)-1)),0)</f>
        <v>0</v>
      </c>
      <c r="CN673" s="109" cm="1">
        <f t="array" ref="CN673">IF($AG673,SQRT(SUMPRODUCT($AH$2:$AH673, (AZ$2:AZ673-BT673)^2)/(SUM($AH$2:$AH673)-1)),0)</f>
        <v>0</v>
      </c>
      <c r="CO673" s="109" cm="1">
        <f t="array" ref="CO673">IF($AG673,SQRT(SUMPRODUCT($AH$2:$AH673, (BA$2:BA673-BU673)^2)/(SUM($AH$2:$AH673)-1)),0)</f>
        <v>0</v>
      </c>
    </row>
    <row r="674" spans="34:93" x14ac:dyDescent="0.25">
      <c r="AH674" s="99" t="str">
        <f t="shared" si="158"/>
        <v/>
      </c>
      <c r="AI674" s="11">
        <f t="shared" ca="1" si="167"/>
        <v>0</v>
      </c>
      <c r="AJ674" s="11">
        <f t="shared" ca="1" si="167"/>
        <v>0</v>
      </c>
      <c r="AK674" s="11">
        <f t="shared" ca="1" si="167"/>
        <v>0</v>
      </c>
      <c r="AL674" s="11">
        <f t="shared" ca="1" si="167"/>
        <v>0</v>
      </c>
      <c r="AM674" s="11">
        <f t="shared" ca="1" si="167"/>
        <v>0</v>
      </c>
      <c r="AN674" s="11">
        <f t="shared" ca="1" si="167"/>
        <v>0</v>
      </c>
      <c r="AO674" s="11">
        <f t="shared" ca="1" si="167"/>
        <v>0</v>
      </c>
      <c r="AP674" s="11">
        <f t="shared" ca="1" si="167"/>
        <v>0</v>
      </c>
      <c r="AQ674" s="11">
        <f t="shared" ca="1" si="167"/>
        <v>0</v>
      </c>
      <c r="AR674" s="11">
        <f t="shared" ca="1" si="167"/>
        <v>0</v>
      </c>
      <c r="AS674" s="11">
        <f t="shared" ca="1" si="168"/>
        <v>0</v>
      </c>
      <c r="AT674" s="11">
        <f t="shared" ca="1" si="168"/>
        <v>0</v>
      </c>
      <c r="AU674" s="11">
        <f t="shared" ca="1" si="168"/>
        <v>0</v>
      </c>
      <c r="AV674" s="11">
        <f t="shared" ca="1" si="168"/>
        <v>0</v>
      </c>
      <c r="AW674" s="11">
        <f t="shared" ca="1" si="168"/>
        <v>0</v>
      </c>
      <c r="AX674" s="11">
        <f t="shared" ca="1" si="168"/>
        <v>0</v>
      </c>
      <c r="AY674" s="11">
        <f t="shared" ca="1" si="168"/>
        <v>0</v>
      </c>
      <c r="AZ674" s="11">
        <f t="shared" ca="1" si="168"/>
        <v>0</v>
      </c>
      <c r="BA674" s="11">
        <f t="shared" ca="1" si="168"/>
        <v>0</v>
      </c>
      <c r="BB674" s="11"/>
      <c r="BC674" s="11">
        <f>IF($AG674,SUMPRODUCT(AI$2:AI674,$AH$2:$AH674)/SUM($AH$2:$AH674),0)</f>
        <v>0</v>
      </c>
      <c r="BD674" s="11">
        <f>IF($AG674,SUMPRODUCT(AJ$2:AJ674,$AH$2:$AH674)/SUM($AH$2:$AH674),0)</f>
        <v>0</v>
      </c>
      <c r="BE674" s="11">
        <f>IF($AG674,SUMPRODUCT(AK$2:AK674,$AH$2:$AH674)/SUM($AH$2:$AH674),0)</f>
        <v>0</v>
      </c>
      <c r="BF674" s="11">
        <f>IF($AG674,SUMPRODUCT(AL$2:AL674,$AH$2:$AH674)/SUM($AH$2:$AH674),0)</f>
        <v>0</v>
      </c>
      <c r="BG674" s="11">
        <f>IF($AG674,SUMPRODUCT(AM$2:AM674,$AH$2:$AH674)/SUM($AH$2:$AH674),0)</f>
        <v>0</v>
      </c>
      <c r="BH674" s="11">
        <f>IF($AG674,SUMPRODUCT(AN$2:AN674,$AH$2:$AH674)/SUM($AH$2:$AH674),0)</f>
        <v>0</v>
      </c>
      <c r="BI674" s="11">
        <f>IF($AG674,SUMPRODUCT(AO$2:AO674,$AH$2:$AH674)/SUM($AH$2:$AH674),0)</f>
        <v>0</v>
      </c>
      <c r="BJ674" s="11">
        <f>IF($AG674,SUMPRODUCT(AP$2:AP674,$AH$2:$AH674)/SUM($AH$2:$AH674),0)</f>
        <v>0</v>
      </c>
      <c r="BK674" s="11">
        <f>IF($AG674,SUMPRODUCT(AQ$2:AQ674,$AH$2:$AH674)/SUM($AH$2:$AH674),0)</f>
        <v>0</v>
      </c>
      <c r="BL674" s="11">
        <f>IF($AG674,SUMPRODUCT(AR$2:AR674,$AH$2:$AH674)/SUM($AH$2:$AH674),0)</f>
        <v>0</v>
      </c>
      <c r="BM674" s="11">
        <f>IF($AG674,SUMPRODUCT(AS$2:AS674,$AH$2:$AH674)/SUM($AH$2:$AH674),0)</f>
        <v>0</v>
      </c>
      <c r="BN674" s="11">
        <f>IF($AG674,SUMPRODUCT(AT$2:AT674,$AH$2:$AH674)/SUM($AH$2:$AH674),0)</f>
        <v>0</v>
      </c>
      <c r="BO674" s="11">
        <f>IF($AG674,SUMPRODUCT(AU$2:AU674,$AH$2:$AH674)/SUM($AH$2:$AH674),0)</f>
        <v>0</v>
      </c>
      <c r="BP674" s="11">
        <f>IF($AG674,SUMPRODUCT(AV$2:AV674,$AH$2:$AH674)/SUM($AH$2:$AH674),0)</f>
        <v>0</v>
      </c>
      <c r="BQ674" s="11">
        <f>IF($AG674,SUMPRODUCT(AW$2:AW674,$AH$2:$AH674)/SUM($AH$2:$AH674),0)</f>
        <v>0</v>
      </c>
      <c r="BR674" s="11">
        <f>IF($AG674,SUMPRODUCT(AX$2:AX674,$AH$2:$AH674)/SUM($AH$2:$AH674),0)</f>
        <v>0</v>
      </c>
      <c r="BS674" s="11">
        <f>IF($AG674,SUMPRODUCT(AY$2:AY674,$AH$2:$AH674)/SUM($AH$2:$AH674),0)</f>
        <v>0</v>
      </c>
      <c r="BT674" s="11">
        <f>IF($AG674,SUMPRODUCT(AZ$2:AZ674,$AH$2:$AH674)/SUM($AH$2:$AH674),0)</f>
        <v>0</v>
      </c>
      <c r="BU674" s="11">
        <f>IF($AG674,SUMPRODUCT(BA$2:BA674,$AH$2:$AH674)/SUM($AH$2:$AH674),0)</f>
        <v>0</v>
      </c>
      <c r="BV674" s="11"/>
      <c r="BW674" s="109" cm="1">
        <f t="array" ref="BW674">IF($AG674,SQRT(SUMPRODUCT($AH$2:$AH674, (AI$2:AI674-BC674)^2)/(SUM($AH$2:$AH674)-1)),0)</f>
        <v>0</v>
      </c>
      <c r="BX674" s="109" cm="1">
        <f t="array" ref="BX674">IF($AG674,SQRT(SUMPRODUCT($AH$2:$AH674, (AJ$2:AJ674-BD674)^2)/(SUM($AH$2:$AH674)-1)),0)</f>
        <v>0</v>
      </c>
      <c r="BY674" s="109" cm="1">
        <f t="array" ref="BY674">IF($AG674,SQRT(SUMPRODUCT($AH$2:$AH674, (AK$2:AK674-BE674)^2)/(SUM($AH$2:$AH674)-1)),0)</f>
        <v>0</v>
      </c>
      <c r="BZ674" s="109" cm="1">
        <f t="array" ref="BZ674">IF($AG674,SQRT(SUMPRODUCT($AH$2:$AH674, (AL$2:AL674-BF674)^2)/(SUM($AH$2:$AH674)-1)),0)</f>
        <v>0</v>
      </c>
      <c r="CA674" s="109" cm="1">
        <f t="array" ref="CA674">IF($AG674,SQRT(SUMPRODUCT($AH$2:$AH674, (AM$2:AM674-BG674)^2)/(SUM($AH$2:$AH674)-1)),0)</f>
        <v>0</v>
      </c>
      <c r="CB674" s="109" cm="1">
        <f t="array" ref="CB674">IF($AG674,SQRT(SUMPRODUCT($AH$2:$AH674, (AN$2:AN674-BH674)^2)/(SUM($AH$2:$AH674)-1)),0)</f>
        <v>0</v>
      </c>
      <c r="CC674" s="109" cm="1">
        <f t="array" ref="CC674">IF($AG674,SQRT(SUMPRODUCT($AH$2:$AH674, (AO$2:AO674-BI674)^2)/(SUM($AH$2:$AH674)-1)),0)</f>
        <v>0</v>
      </c>
      <c r="CD674" s="109" cm="1">
        <f t="array" ref="CD674">IF($AG674,SQRT(SUMPRODUCT($AH$2:$AH674, (AP$2:AP674-BJ674)^2)/(SUM($AH$2:$AH674)-1)),0)</f>
        <v>0</v>
      </c>
      <c r="CE674" s="109" cm="1">
        <f t="array" ref="CE674">IF($AG674,SQRT(SUMPRODUCT($AH$2:$AH674, (AQ$2:AQ674-BK674)^2)/(SUM($AH$2:$AH674)-1)),0)</f>
        <v>0</v>
      </c>
      <c r="CF674" s="109" cm="1">
        <f t="array" ref="CF674">IF($AG674,SQRT(SUMPRODUCT($AH$2:$AH674, (AR$2:AR674-BL674)^2)/(SUM($AH$2:$AH674)-1)),0)</f>
        <v>0</v>
      </c>
      <c r="CG674" s="109" cm="1">
        <f t="array" ref="CG674">IF($AG674,SQRT(SUMPRODUCT($AH$2:$AH674, (AS$2:AS674-BM674)^2)/(SUM($AH$2:$AH674)-1)),0)</f>
        <v>0</v>
      </c>
      <c r="CH674" s="109" cm="1">
        <f t="array" ref="CH674">IF($AG674,SQRT(SUMPRODUCT($AH$2:$AH674, (AT$2:AT674-BN674)^2)/(SUM($AH$2:$AH674)-1)),0)</f>
        <v>0</v>
      </c>
      <c r="CI674" s="109" cm="1">
        <f t="array" ref="CI674">IF($AG674,SQRT(SUMPRODUCT($AH$2:$AH674, (AU$2:AU674-BO674)^2)/(SUM($AH$2:$AH674)-1)),0)</f>
        <v>0</v>
      </c>
      <c r="CJ674" s="109" cm="1">
        <f t="array" ref="CJ674">IF($AG674,SQRT(SUMPRODUCT($AH$2:$AH674, (AV$2:AV674-BP674)^2)/(SUM($AH$2:$AH674)-1)),0)</f>
        <v>0</v>
      </c>
      <c r="CK674" s="109" cm="1">
        <f t="array" ref="CK674">IF($AG674,SQRT(SUMPRODUCT($AH$2:$AH674, (AW$2:AW674-BQ674)^2)/(SUM($AH$2:$AH674)-1)),0)</f>
        <v>0</v>
      </c>
      <c r="CL674" s="109" cm="1">
        <f t="array" ref="CL674">IF($AG674,SQRT(SUMPRODUCT($AH$2:$AH674, (AX$2:AX674-BR674)^2)/(SUM($AH$2:$AH674)-1)),0)</f>
        <v>0</v>
      </c>
      <c r="CM674" s="109" cm="1">
        <f t="array" ref="CM674">IF($AG674,SQRT(SUMPRODUCT($AH$2:$AH674, (AY$2:AY674-BS674)^2)/(SUM($AH$2:$AH674)-1)),0)</f>
        <v>0</v>
      </c>
      <c r="CN674" s="109" cm="1">
        <f t="array" ref="CN674">IF($AG674,SQRT(SUMPRODUCT($AH$2:$AH674, (AZ$2:AZ674-BT674)^2)/(SUM($AH$2:$AH674)-1)),0)</f>
        <v>0</v>
      </c>
      <c r="CO674" s="109" cm="1">
        <f t="array" ref="CO674">IF($AG674,SQRT(SUMPRODUCT($AH$2:$AH674, (BA$2:BA674-BU674)^2)/(SUM($AH$2:$AH674)-1)),0)</f>
        <v>0</v>
      </c>
    </row>
    <row r="675" spans="34:93" x14ac:dyDescent="0.25">
      <c r="AH675" s="99" t="str">
        <f t="shared" si="158"/>
        <v/>
      </c>
      <c r="AI675" s="11">
        <f t="shared" ca="1" si="167"/>
        <v>0</v>
      </c>
      <c r="AJ675" s="11">
        <f t="shared" ca="1" si="167"/>
        <v>0</v>
      </c>
      <c r="AK675" s="11">
        <f t="shared" ca="1" si="167"/>
        <v>0</v>
      </c>
      <c r="AL675" s="11">
        <f t="shared" ca="1" si="167"/>
        <v>0</v>
      </c>
      <c r="AM675" s="11">
        <f t="shared" ca="1" si="167"/>
        <v>0</v>
      </c>
      <c r="AN675" s="11">
        <f t="shared" ca="1" si="167"/>
        <v>0</v>
      </c>
      <c r="AO675" s="11">
        <f t="shared" ca="1" si="167"/>
        <v>0</v>
      </c>
      <c r="AP675" s="11">
        <f t="shared" ca="1" si="167"/>
        <v>0</v>
      </c>
      <c r="AQ675" s="11">
        <f t="shared" ca="1" si="167"/>
        <v>0</v>
      </c>
      <c r="AR675" s="11">
        <f t="shared" ca="1" si="167"/>
        <v>0</v>
      </c>
      <c r="AS675" s="11">
        <f t="shared" ca="1" si="168"/>
        <v>0</v>
      </c>
      <c r="AT675" s="11">
        <f t="shared" ca="1" si="168"/>
        <v>0</v>
      </c>
      <c r="AU675" s="11">
        <f t="shared" ca="1" si="168"/>
        <v>0</v>
      </c>
      <c r="AV675" s="11">
        <f t="shared" ca="1" si="168"/>
        <v>0</v>
      </c>
      <c r="AW675" s="11">
        <f t="shared" ca="1" si="168"/>
        <v>0</v>
      </c>
      <c r="AX675" s="11">
        <f t="shared" ca="1" si="168"/>
        <v>0</v>
      </c>
      <c r="AY675" s="11">
        <f t="shared" ca="1" si="168"/>
        <v>0</v>
      </c>
      <c r="AZ675" s="11">
        <f t="shared" ca="1" si="168"/>
        <v>0</v>
      </c>
      <c r="BA675" s="11">
        <f t="shared" ca="1" si="168"/>
        <v>0</v>
      </c>
      <c r="BB675" s="11"/>
      <c r="BC675" s="11">
        <f>IF($AG675,SUMPRODUCT(AI$2:AI675,$AH$2:$AH675)/SUM($AH$2:$AH675),0)</f>
        <v>0</v>
      </c>
      <c r="BD675" s="11">
        <f>IF($AG675,SUMPRODUCT(AJ$2:AJ675,$AH$2:$AH675)/SUM($AH$2:$AH675),0)</f>
        <v>0</v>
      </c>
      <c r="BE675" s="11">
        <f>IF($AG675,SUMPRODUCT(AK$2:AK675,$AH$2:$AH675)/SUM($AH$2:$AH675),0)</f>
        <v>0</v>
      </c>
      <c r="BF675" s="11">
        <f>IF($AG675,SUMPRODUCT(AL$2:AL675,$AH$2:$AH675)/SUM($AH$2:$AH675),0)</f>
        <v>0</v>
      </c>
      <c r="BG675" s="11">
        <f>IF($AG675,SUMPRODUCT(AM$2:AM675,$AH$2:$AH675)/SUM($AH$2:$AH675),0)</f>
        <v>0</v>
      </c>
      <c r="BH675" s="11">
        <f>IF($AG675,SUMPRODUCT(AN$2:AN675,$AH$2:$AH675)/SUM($AH$2:$AH675),0)</f>
        <v>0</v>
      </c>
      <c r="BI675" s="11">
        <f>IF($AG675,SUMPRODUCT(AO$2:AO675,$AH$2:$AH675)/SUM($AH$2:$AH675),0)</f>
        <v>0</v>
      </c>
      <c r="BJ675" s="11">
        <f>IF($AG675,SUMPRODUCT(AP$2:AP675,$AH$2:$AH675)/SUM($AH$2:$AH675),0)</f>
        <v>0</v>
      </c>
      <c r="BK675" s="11">
        <f>IF($AG675,SUMPRODUCT(AQ$2:AQ675,$AH$2:$AH675)/SUM($AH$2:$AH675),0)</f>
        <v>0</v>
      </c>
      <c r="BL675" s="11">
        <f>IF($AG675,SUMPRODUCT(AR$2:AR675,$AH$2:$AH675)/SUM($AH$2:$AH675),0)</f>
        <v>0</v>
      </c>
      <c r="BM675" s="11">
        <f>IF($AG675,SUMPRODUCT(AS$2:AS675,$AH$2:$AH675)/SUM($AH$2:$AH675),0)</f>
        <v>0</v>
      </c>
      <c r="BN675" s="11">
        <f>IF($AG675,SUMPRODUCT(AT$2:AT675,$AH$2:$AH675)/SUM($AH$2:$AH675),0)</f>
        <v>0</v>
      </c>
      <c r="BO675" s="11">
        <f>IF($AG675,SUMPRODUCT(AU$2:AU675,$AH$2:$AH675)/SUM($AH$2:$AH675),0)</f>
        <v>0</v>
      </c>
      <c r="BP675" s="11">
        <f>IF($AG675,SUMPRODUCT(AV$2:AV675,$AH$2:$AH675)/SUM($AH$2:$AH675),0)</f>
        <v>0</v>
      </c>
      <c r="BQ675" s="11">
        <f>IF($AG675,SUMPRODUCT(AW$2:AW675,$AH$2:$AH675)/SUM($AH$2:$AH675),0)</f>
        <v>0</v>
      </c>
      <c r="BR675" s="11">
        <f>IF($AG675,SUMPRODUCT(AX$2:AX675,$AH$2:$AH675)/SUM($AH$2:$AH675),0)</f>
        <v>0</v>
      </c>
      <c r="BS675" s="11">
        <f>IF($AG675,SUMPRODUCT(AY$2:AY675,$AH$2:$AH675)/SUM($AH$2:$AH675),0)</f>
        <v>0</v>
      </c>
      <c r="BT675" s="11">
        <f>IF($AG675,SUMPRODUCT(AZ$2:AZ675,$AH$2:$AH675)/SUM($AH$2:$AH675),0)</f>
        <v>0</v>
      </c>
      <c r="BU675" s="11">
        <f>IF($AG675,SUMPRODUCT(BA$2:BA675,$AH$2:$AH675)/SUM($AH$2:$AH675),0)</f>
        <v>0</v>
      </c>
      <c r="BV675" s="11"/>
      <c r="BW675" s="109" cm="1">
        <f t="array" ref="BW675">IF($AG675,SQRT(SUMPRODUCT($AH$2:$AH675, (AI$2:AI675-BC675)^2)/(SUM($AH$2:$AH675)-1)),0)</f>
        <v>0</v>
      </c>
      <c r="BX675" s="109" cm="1">
        <f t="array" ref="BX675">IF($AG675,SQRT(SUMPRODUCT($AH$2:$AH675, (AJ$2:AJ675-BD675)^2)/(SUM($AH$2:$AH675)-1)),0)</f>
        <v>0</v>
      </c>
      <c r="BY675" s="109" cm="1">
        <f t="array" ref="BY675">IF($AG675,SQRT(SUMPRODUCT($AH$2:$AH675, (AK$2:AK675-BE675)^2)/(SUM($AH$2:$AH675)-1)),0)</f>
        <v>0</v>
      </c>
      <c r="BZ675" s="109" cm="1">
        <f t="array" ref="BZ675">IF($AG675,SQRT(SUMPRODUCT($AH$2:$AH675, (AL$2:AL675-BF675)^2)/(SUM($AH$2:$AH675)-1)),0)</f>
        <v>0</v>
      </c>
      <c r="CA675" s="109" cm="1">
        <f t="array" ref="CA675">IF($AG675,SQRT(SUMPRODUCT($AH$2:$AH675, (AM$2:AM675-BG675)^2)/(SUM($AH$2:$AH675)-1)),0)</f>
        <v>0</v>
      </c>
      <c r="CB675" s="109" cm="1">
        <f t="array" ref="CB675">IF($AG675,SQRT(SUMPRODUCT($AH$2:$AH675, (AN$2:AN675-BH675)^2)/(SUM($AH$2:$AH675)-1)),0)</f>
        <v>0</v>
      </c>
      <c r="CC675" s="109" cm="1">
        <f t="array" ref="CC675">IF($AG675,SQRT(SUMPRODUCT($AH$2:$AH675, (AO$2:AO675-BI675)^2)/(SUM($AH$2:$AH675)-1)),0)</f>
        <v>0</v>
      </c>
      <c r="CD675" s="109" cm="1">
        <f t="array" ref="CD675">IF($AG675,SQRT(SUMPRODUCT($AH$2:$AH675, (AP$2:AP675-BJ675)^2)/(SUM($AH$2:$AH675)-1)),0)</f>
        <v>0</v>
      </c>
      <c r="CE675" s="109" cm="1">
        <f t="array" ref="CE675">IF($AG675,SQRT(SUMPRODUCT($AH$2:$AH675, (AQ$2:AQ675-BK675)^2)/(SUM($AH$2:$AH675)-1)),0)</f>
        <v>0</v>
      </c>
      <c r="CF675" s="109" cm="1">
        <f t="array" ref="CF675">IF($AG675,SQRT(SUMPRODUCT($AH$2:$AH675, (AR$2:AR675-BL675)^2)/(SUM($AH$2:$AH675)-1)),0)</f>
        <v>0</v>
      </c>
      <c r="CG675" s="109" cm="1">
        <f t="array" ref="CG675">IF($AG675,SQRT(SUMPRODUCT($AH$2:$AH675, (AS$2:AS675-BM675)^2)/(SUM($AH$2:$AH675)-1)),0)</f>
        <v>0</v>
      </c>
      <c r="CH675" s="109" cm="1">
        <f t="array" ref="CH675">IF($AG675,SQRT(SUMPRODUCT($AH$2:$AH675, (AT$2:AT675-BN675)^2)/(SUM($AH$2:$AH675)-1)),0)</f>
        <v>0</v>
      </c>
      <c r="CI675" s="109" cm="1">
        <f t="array" ref="CI675">IF($AG675,SQRT(SUMPRODUCT($AH$2:$AH675, (AU$2:AU675-BO675)^2)/(SUM($AH$2:$AH675)-1)),0)</f>
        <v>0</v>
      </c>
      <c r="CJ675" s="109" cm="1">
        <f t="array" ref="CJ675">IF($AG675,SQRT(SUMPRODUCT($AH$2:$AH675, (AV$2:AV675-BP675)^2)/(SUM($AH$2:$AH675)-1)),0)</f>
        <v>0</v>
      </c>
      <c r="CK675" s="109" cm="1">
        <f t="array" ref="CK675">IF($AG675,SQRT(SUMPRODUCT($AH$2:$AH675, (AW$2:AW675-BQ675)^2)/(SUM($AH$2:$AH675)-1)),0)</f>
        <v>0</v>
      </c>
      <c r="CL675" s="109" cm="1">
        <f t="array" ref="CL675">IF($AG675,SQRT(SUMPRODUCT($AH$2:$AH675, (AX$2:AX675-BR675)^2)/(SUM($AH$2:$AH675)-1)),0)</f>
        <v>0</v>
      </c>
      <c r="CM675" s="109" cm="1">
        <f t="array" ref="CM675">IF($AG675,SQRT(SUMPRODUCT($AH$2:$AH675, (AY$2:AY675-BS675)^2)/(SUM($AH$2:$AH675)-1)),0)</f>
        <v>0</v>
      </c>
      <c r="CN675" s="109" cm="1">
        <f t="array" ref="CN675">IF($AG675,SQRT(SUMPRODUCT($AH$2:$AH675, (AZ$2:AZ675-BT675)^2)/(SUM($AH$2:$AH675)-1)),0)</f>
        <v>0</v>
      </c>
      <c r="CO675" s="109" cm="1">
        <f t="array" ref="CO675">IF($AG675,SQRT(SUMPRODUCT($AH$2:$AH675, (BA$2:BA675-BU675)^2)/(SUM($AH$2:$AH675)-1)),0)</f>
        <v>0</v>
      </c>
    </row>
    <row r="676" spans="34:93" x14ac:dyDescent="0.25">
      <c r="AH676" s="99" t="str">
        <f t="shared" si="158"/>
        <v/>
      </c>
      <c r="AI676" s="11">
        <f t="shared" ca="1" si="167"/>
        <v>0</v>
      </c>
      <c r="AJ676" s="11">
        <f t="shared" ca="1" si="167"/>
        <v>0</v>
      </c>
      <c r="AK676" s="11">
        <f t="shared" ca="1" si="167"/>
        <v>0</v>
      </c>
      <c r="AL676" s="11">
        <f t="shared" ca="1" si="167"/>
        <v>0</v>
      </c>
      <c r="AM676" s="11">
        <f t="shared" ca="1" si="167"/>
        <v>0</v>
      </c>
      <c r="AN676" s="11">
        <f t="shared" ca="1" si="167"/>
        <v>0</v>
      </c>
      <c r="AO676" s="11">
        <f t="shared" ca="1" si="167"/>
        <v>0</v>
      </c>
      <c r="AP676" s="11">
        <f t="shared" ca="1" si="167"/>
        <v>0</v>
      </c>
      <c r="AQ676" s="11">
        <f t="shared" ca="1" si="167"/>
        <v>0</v>
      </c>
      <c r="AR676" s="11">
        <f t="shared" ca="1" si="167"/>
        <v>0</v>
      </c>
      <c r="AS676" s="11">
        <f t="shared" ca="1" si="168"/>
        <v>0</v>
      </c>
      <c r="AT676" s="11">
        <f t="shared" ca="1" si="168"/>
        <v>0</v>
      </c>
      <c r="AU676" s="11">
        <f t="shared" ca="1" si="168"/>
        <v>0</v>
      </c>
      <c r="AV676" s="11">
        <f t="shared" ca="1" si="168"/>
        <v>0</v>
      </c>
      <c r="AW676" s="11">
        <f t="shared" ca="1" si="168"/>
        <v>0</v>
      </c>
      <c r="AX676" s="11">
        <f t="shared" ca="1" si="168"/>
        <v>0</v>
      </c>
      <c r="AY676" s="11">
        <f t="shared" ca="1" si="168"/>
        <v>0</v>
      </c>
      <c r="AZ676" s="11">
        <f t="shared" ca="1" si="168"/>
        <v>0</v>
      </c>
      <c r="BA676" s="11">
        <f t="shared" ca="1" si="168"/>
        <v>0</v>
      </c>
      <c r="BB676" s="11"/>
      <c r="BC676" s="11">
        <f>IF($AG676,SUMPRODUCT(AI$2:AI676,$AH$2:$AH676)/SUM($AH$2:$AH676),0)</f>
        <v>0</v>
      </c>
      <c r="BD676" s="11">
        <f>IF($AG676,SUMPRODUCT(AJ$2:AJ676,$AH$2:$AH676)/SUM($AH$2:$AH676),0)</f>
        <v>0</v>
      </c>
      <c r="BE676" s="11">
        <f>IF($AG676,SUMPRODUCT(AK$2:AK676,$AH$2:$AH676)/SUM($AH$2:$AH676),0)</f>
        <v>0</v>
      </c>
      <c r="BF676" s="11">
        <f>IF($AG676,SUMPRODUCT(AL$2:AL676,$AH$2:$AH676)/SUM($AH$2:$AH676),0)</f>
        <v>0</v>
      </c>
      <c r="BG676" s="11">
        <f>IF($AG676,SUMPRODUCT(AM$2:AM676,$AH$2:$AH676)/SUM($AH$2:$AH676),0)</f>
        <v>0</v>
      </c>
      <c r="BH676" s="11">
        <f>IF($AG676,SUMPRODUCT(AN$2:AN676,$AH$2:$AH676)/SUM($AH$2:$AH676),0)</f>
        <v>0</v>
      </c>
      <c r="BI676" s="11">
        <f>IF($AG676,SUMPRODUCT(AO$2:AO676,$AH$2:$AH676)/SUM($AH$2:$AH676),0)</f>
        <v>0</v>
      </c>
      <c r="BJ676" s="11">
        <f>IF($AG676,SUMPRODUCT(AP$2:AP676,$AH$2:$AH676)/SUM($AH$2:$AH676),0)</f>
        <v>0</v>
      </c>
      <c r="BK676" s="11">
        <f>IF($AG676,SUMPRODUCT(AQ$2:AQ676,$AH$2:$AH676)/SUM($AH$2:$AH676),0)</f>
        <v>0</v>
      </c>
      <c r="BL676" s="11">
        <f>IF($AG676,SUMPRODUCT(AR$2:AR676,$AH$2:$AH676)/SUM($AH$2:$AH676),0)</f>
        <v>0</v>
      </c>
      <c r="BM676" s="11">
        <f>IF($AG676,SUMPRODUCT(AS$2:AS676,$AH$2:$AH676)/SUM($AH$2:$AH676),0)</f>
        <v>0</v>
      </c>
      <c r="BN676" s="11">
        <f>IF($AG676,SUMPRODUCT(AT$2:AT676,$AH$2:$AH676)/SUM($AH$2:$AH676),0)</f>
        <v>0</v>
      </c>
      <c r="BO676" s="11">
        <f>IF($AG676,SUMPRODUCT(AU$2:AU676,$AH$2:$AH676)/SUM($AH$2:$AH676),0)</f>
        <v>0</v>
      </c>
      <c r="BP676" s="11">
        <f>IF($AG676,SUMPRODUCT(AV$2:AV676,$AH$2:$AH676)/SUM($AH$2:$AH676),0)</f>
        <v>0</v>
      </c>
      <c r="BQ676" s="11">
        <f>IF($AG676,SUMPRODUCT(AW$2:AW676,$AH$2:$AH676)/SUM($AH$2:$AH676),0)</f>
        <v>0</v>
      </c>
      <c r="BR676" s="11">
        <f>IF($AG676,SUMPRODUCT(AX$2:AX676,$AH$2:$AH676)/SUM($AH$2:$AH676),0)</f>
        <v>0</v>
      </c>
      <c r="BS676" s="11">
        <f>IF($AG676,SUMPRODUCT(AY$2:AY676,$AH$2:$AH676)/SUM($AH$2:$AH676),0)</f>
        <v>0</v>
      </c>
      <c r="BT676" s="11">
        <f>IF($AG676,SUMPRODUCT(AZ$2:AZ676,$AH$2:$AH676)/SUM($AH$2:$AH676),0)</f>
        <v>0</v>
      </c>
      <c r="BU676" s="11">
        <f>IF($AG676,SUMPRODUCT(BA$2:BA676,$AH$2:$AH676)/SUM($AH$2:$AH676),0)</f>
        <v>0</v>
      </c>
      <c r="BV676" s="11"/>
      <c r="BW676" s="109" cm="1">
        <f t="array" ref="BW676">IF($AG676,SQRT(SUMPRODUCT($AH$2:$AH676, (AI$2:AI676-BC676)^2)/(SUM($AH$2:$AH676)-1)),0)</f>
        <v>0</v>
      </c>
      <c r="BX676" s="109" cm="1">
        <f t="array" ref="BX676">IF($AG676,SQRT(SUMPRODUCT($AH$2:$AH676, (AJ$2:AJ676-BD676)^2)/(SUM($AH$2:$AH676)-1)),0)</f>
        <v>0</v>
      </c>
      <c r="BY676" s="109" cm="1">
        <f t="array" ref="BY676">IF($AG676,SQRT(SUMPRODUCT($AH$2:$AH676, (AK$2:AK676-BE676)^2)/(SUM($AH$2:$AH676)-1)),0)</f>
        <v>0</v>
      </c>
      <c r="BZ676" s="109" cm="1">
        <f t="array" ref="BZ676">IF($AG676,SQRT(SUMPRODUCT($AH$2:$AH676, (AL$2:AL676-BF676)^2)/(SUM($AH$2:$AH676)-1)),0)</f>
        <v>0</v>
      </c>
      <c r="CA676" s="109" cm="1">
        <f t="array" ref="CA676">IF($AG676,SQRT(SUMPRODUCT($AH$2:$AH676, (AM$2:AM676-BG676)^2)/(SUM($AH$2:$AH676)-1)),0)</f>
        <v>0</v>
      </c>
      <c r="CB676" s="109" cm="1">
        <f t="array" ref="CB676">IF($AG676,SQRT(SUMPRODUCT($AH$2:$AH676, (AN$2:AN676-BH676)^2)/(SUM($AH$2:$AH676)-1)),0)</f>
        <v>0</v>
      </c>
      <c r="CC676" s="109" cm="1">
        <f t="array" ref="CC676">IF($AG676,SQRT(SUMPRODUCT($AH$2:$AH676, (AO$2:AO676-BI676)^2)/(SUM($AH$2:$AH676)-1)),0)</f>
        <v>0</v>
      </c>
      <c r="CD676" s="109" cm="1">
        <f t="array" ref="CD676">IF($AG676,SQRT(SUMPRODUCT($AH$2:$AH676, (AP$2:AP676-BJ676)^2)/(SUM($AH$2:$AH676)-1)),0)</f>
        <v>0</v>
      </c>
      <c r="CE676" s="109" cm="1">
        <f t="array" ref="CE676">IF($AG676,SQRT(SUMPRODUCT($AH$2:$AH676, (AQ$2:AQ676-BK676)^2)/(SUM($AH$2:$AH676)-1)),0)</f>
        <v>0</v>
      </c>
      <c r="CF676" s="109" cm="1">
        <f t="array" ref="CF676">IF($AG676,SQRT(SUMPRODUCT($AH$2:$AH676, (AR$2:AR676-BL676)^2)/(SUM($AH$2:$AH676)-1)),0)</f>
        <v>0</v>
      </c>
      <c r="CG676" s="109" cm="1">
        <f t="array" ref="CG676">IF($AG676,SQRT(SUMPRODUCT($AH$2:$AH676, (AS$2:AS676-BM676)^2)/(SUM($AH$2:$AH676)-1)),0)</f>
        <v>0</v>
      </c>
      <c r="CH676" s="109" cm="1">
        <f t="array" ref="CH676">IF($AG676,SQRT(SUMPRODUCT($AH$2:$AH676, (AT$2:AT676-BN676)^2)/(SUM($AH$2:$AH676)-1)),0)</f>
        <v>0</v>
      </c>
      <c r="CI676" s="109" cm="1">
        <f t="array" ref="CI676">IF($AG676,SQRT(SUMPRODUCT($AH$2:$AH676, (AU$2:AU676-BO676)^2)/(SUM($AH$2:$AH676)-1)),0)</f>
        <v>0</v>
      </c>
      <c r="CJ676" s="109" cm="1">
        <f t="array" ref="CJ676">IF($AG676,SQRT(SUMPRODUCT($AH$2:$AH676, (AV$2:AV676-BP676)^2)/(SUM($AH$2:$AH676)-1)),0)</f>
        <v>0</v>
      </c>
      <c r="CK676" s="109" cm="1">
        <f t="array" ref="CK676">IF($AG676,SQRT(SUMPRODUCT($AH$2:$AH676, (AW$2:AW676-BQ676)^2)/(SUM($AH$2:$AH676)-1)),0)</f>
        <v>0</v>
      </c>
      <c r="CL676" s="109" cm="1">
        <f t="array" ref="CL676">IF($AG676,SQRT(SUMPRODUCT($AH$2:$AH676, (AX$2:AX676-BR676)^2)/(SUM($AH$2:$AH676)-1)),0)</f>
        <v>0</v>
      </c>
      <c r="CM676" s="109" cm="1">
        <f t="array" ref="CM676">IF($AG676,SQRT(SUMPRODUCT($AH$2:$AH676, (AY$2:AY676-BS676)^2)/(SUM($AH$2:$AH676)-1)),0)</f>
        <v>0</v>
      </c>
      <c r="CN676" s="109" cm="1">
        <f t="array" ref="CN676">IF($AG676,SQRT(SUMPRODUCT($AH$2:$AH676, (AZ$2:AZ676-BT676)^2)/(SUM($AH$2:$AH676)-1)),0)</f>
        <v>0</v>
      </c>
      <c r="CO676" s="109" cm="1">
        <f t="array" ref="CO676">IF($AG676,SQRT(SUMPRODUCT($AH$2:$AH676, (BA$2:BA676-BU676)^2)/(SUM($AH$2:$AH676)-1)),0)</f>
        <v>0</v>
      </c>
    </row>
    <row r="677" spans="34:93" x14ac:dyDescent="0.25">
      <c r="AH677" s="99" t="str">
        <f t="shared" si="158"/>
        <v/>
      </c>
      <c r="AI677" s="11">
        <f t="shared" ca="1" si="167"/>
        <v>0</v>
      </c>
      <c r="AJ677" s="11">
        <f t="shared" ca="1" si="167"/>
        <v>0</v>
      </c>
      <c r="AK677" s="11">
        <f t="shared" ca="1" si="167"/>
        <v>0</v>
      </c>
      <c r="AL677" s="11">
        <f t="shared" ca="1" si="167"/>
        <v>0</v>
      </c>
      <c r="AM677" s="11">
        <f t="shared" ca="1" si="167"/>
        <v>0</v>
      </c>
      <c r="AN677" s="11">
        <f t="shared" ca="1" si="167"/>
        <v>0</v>
      </c>
      <c r="AO677" s="11">
        <f t="shared" ca="1" si="167"/>
        <v>0</v>
      </c>
      <c r="AP677" s="11">
        <f t="shared" ca="1" si="167"/>
        <v>0</v>
      </c>
      <c r="AQ677" s="11">
        <f t="shared" ca="1" si="167"/>
        <v>0</v>
      </c>
      <c r="AR677" s="11">
        <f t="shared" ca="1" si="167"/>
        <v>0</v>
      </c>
      <c r="AS677" s="11">
        <f t="shared" ca="1" si="168"/>
        <v>0</v>
      </c>
      <c r="AT677" s="11">
        <f t="shared" ca="1" si="168"/>
        <v>0</v>
      </c>
      <c r="AU677" s="11">
        <f t="shared" ca="1" si="168"/>
        <v>0</v>
      </c>
      <c r="AV677" s="11">
        <f t="shared" ca="1" si="168"/>
        <v>0</v>
      </c>
      <c r="AW677" s="11">
        <f t="shared" ca="1" si="168"/>
        <v>0</v>
      </c>
      <c r="AX677" s="11">
        <f t="shared" ca="1" si="168"/>
        <v>0</v>
      </c>
      <c r="AY677" s="11">
        <f t="shared" ca="1" si="168"/>
        <v>0</v>
      </c>
      <c r="AZ677" s="11">
        <f t="shared" ca="1" si="168"/>
        <v>0</v>
      </c>
      <c r="BA677" s="11">
        <f t="shared" ca="1" si="168"/>
        <v>0</v>
      </c>
      <c r="BB677" s="11"/>
      <c r="BC677" s="11">
        <f>IF($AG677,SUMPRODUCT(AI$2:AI677,$AH$2:$AH677)/SUM($AH$2:$AH677),0)</f>
        <v>0</v>
      </c>
      <c r="BD677" s="11">
        <f>IF($AG677,SUMPRODUCT(AJ$2:AJ677,$AH$2:$AH677)/SUM($AH$2:$AH677),0)</f>
        <v>0</v>
      </c>
      <c r="BE677" s="11">
        <f>IF($AG677,SUMPRODUCT(AK$2:AK677,$AH$2:$AH677)/SUM($AH$2:$AH677),0)</f>
        <v>0</v>
      </c>
      <c r="BF677" s="11">
        <f>IF($AG677,SUMPRODUCT(AL$2:AL677,$AH$2:$AH677)/SUM($AH$2:$AH677),0)</f>
        <v>0</v>
      </c>
      <c r="BG677" s="11">
        <f>IF($AG677,SUMPRODUCT(AM$2:AM677,$AH$2:$AH677)/SUM($AH$2:$AH677),0)</f>
        <v>0</v>
      </c>
      <c r="BH677" s="11">
        <f>IF($AG677,SUMPRODUCT(AN$2:AN677,$AH$2:$AH677)/SUM($AH$2:$AH677),0)</f>
        <v>0</v>
      </c>
      <c r="BI677" s="11">
        <f>IF($AG677,SUMPRODUCT(AO$2:AO677,$AH$2:$AH677)/SUM($AH$2:$AH677),0)</f>
        <v>0</v>
      </c>
      <c r="BJ677" s="11">
        <f>IF($AG677,SUMPRODUCT(AP$2:AP677,$AH$2:$AH677)/SUM($AH$2:$AH677),0)</f>
        <v>0</v>
      </c>
      <c r="BK677" s="11">
        <f>IF($AG677,SUMPRODUCT(AQ$2:AQ677,$AH$2:$AH677)/SUM($AH$2:$AH677),0)</f>
        <v>0</v>
      </c>
      <c r="BL677" s="11">
        <f>IF($AG677,SUMPRODUCT(AR$2:AR677,$AH$2:$AH677)/SUM($AH$2:$AH677),0)</f>
        <v>0</v>
      </c>
      <c r="BM677" s="11">
        <f>IF($AG677,SUMPRODUCT(AS$2:AS677,$AH$2:$AH677)/SUM($AH$2:$AH677),0)</f>
        <v>0</v>
      </c>
      <c r="BN677" s="11">
        <f>IF($AG677,SUMPRODUCT(AT$2:AT677,$AH$2:$AH677)/SUM($AH$2:$AH677),0)</f>
        <v>0</v>
      </c>
      <c r="BO677" s="11">
        <f>IF($AG677,SUMPRODUCT(AU$2:AU677,$AH$2:$AH677)/SUM($AH$2:$AH677),0)</f>
        <v>0</v>
      </c>
      <c r="BP677" s="11">
        <f>IF($AG677,SUMPRODUCT(AV$2:AV677,$AH$2:$AH677)/SUM($AH$2:$AH677),0)</f>
        <v>0</v>
      </c>
      <c r="BQ677" s="11">
        <f>IF($AG677,SUMPRODUCT(AW$2:AW677,$AH$2:$AH677)/SUM($AH$2:$AH677),0)</f>
        <v>0</v>
      </c>
      <c r="BR677" s="11">
        <f>IF($AG677,SUMPRODUCT(AX$2:AX677,$AH$2:$AH677)/SUM($AH$2:$AH677),0)</f>
        <v>0</v>
      </c>
      <c r="BS677" s="11">
        <f>IF($AG677,SUMPRODUCT(AY$2:AY677,$AH$2:$AH677)/SUM($AH$2:$AH677),0)</f>
        <v>0</v>
      </c>
      <c r="BT677" s="11">
        <f>IF($AG677,SUMPRODUCT(AZ$2:AZ677,$AH$2:$AH677)/SUM($AH$2:$AH677),0)</f>
        <v>0</v>
      </c>
      <c r="BU677" s="11">
        <f>IF($AG677,SUMPRODUCT(BA$2:BA677,$AH$2:$AH677)/SUM($AH$2:$AH677),0)</f>
        <v>0</v>
      </c>
      <c r="BV677" s="11"/>
      <c r="BW677" s="109" cm="1">
        <f t="array" ref="BW677">IF($AG677,SQRT(SUMPRODUCT($AH$2:$AH677, (AI$2:AI677-BC677)^2)/(SUM($AH$2:$AH677)-1)),0)</f>
        <v>0</v>
      </c>
      <c r="BX677" s="109" cm="1">
        <f t="array" ref="BX677">IF($AG677,SQRT(SUMPRODUCT($AH$2:$AH677, (AJ$2:AJ677-BD677)^2)/(SUM($AH$2:$AH677)-1)),0)</f>
        <v>0</v>
      </c>
      <c r="BY677" s="109" cm="1">
        <f t="array" ref="BY677">IF($AG677,SQRT(SUMPRODUCT($AH$2:$AH677, (AK$2:AK677-BE677)^2)/(SUM($AH$2:$AH677)-1)),0)</f>
        <v>0</v>
      </c>
      <c r="BZ677" s="109" cm="1">
        <f t="array" ref="BZ677">IF($AG677,SQRT(SUMPRODUCT($AH$2:$AH677, (AL$2:AL677-BF677)^2)/(SUM($AH$2:$AH677)-1)),0)</f>
        <v>0</v>
      </c>
      <c r="CA677" s="109" cm="1">
        <f t="array" ref="CA677">IF($AG677,SQRT(SUMPRODUCT($AH$2:$AH677, (AM$2:AM677-BG677)^2)/(SUM($AH$2:$AH677)-1)),0)</f>
        <v>0</v>
      </c>
      <c r="CB677" s="109" cm="1">
        <f t="array" ref="CB677">IF($AG677,SQRT(SUMPRODUCT($AH$2:$AH677, (AN$2:AN677-BH677)^2)/(SUM($AH$2:$AH677)-1)),0)</f>
        <v>0</v>
      </c>
      <c r="CC677" s="109" cm="1">
        <f t="array" ref="CC677">IF($AG677,SQRT(SUMPRODUCT($AH$2:$AH677, (AO$2:AO677-BI677)^2)/(SUM($AH$2:$AH677)-1)),0)</f>
        <v>0</v>
      </c>
      <c r="CD677" s="109" cm="1">
        <f t="array" ref="CD677">IF($AG677,SQRT(SUMPRODUCT($AH$2:$AH677, (AP$2:AP677-BJ677)^2)/(SUM($AH$2:$AH677)-1)),0)</f>
        <v>0</v>
      </c>
      <c r="CE677" s="109" cm="1">
        <f t="array" ref="CE677">IF($AG677,SQRT(SUMPRODUCT($AH$2:$AH677, (AQ$2:AQ677-BK677)^2)/(SUM($AH$2:$AH677)-1)),0)</f>
        <v>0</v>
      </c>
      <c r="CF677" s="109" cm="1">
        <f t="array" ref="CF677">IF($AG677,SQRT(SUMPRODUCT($AH$2:$AH677, (AR$2:AR677-BL677)^2)/(SUM($AH$2:$AH677)-1)),0)</f>
        <v>0</v>
      </c>
      <c r="CG677" s="109" cm="1">
        <f t="array" ref="CG677">IF($AG677,SQRT(SUMPRODUCT($AH$2:$AH677, (AS$2:AS677-BM677)^2)/(SUM($AH$2:$AH677)-1)),0)</f>
        <v>0</v>
      </c>
      <c r="CH677" s="109" cm="1">
        <f t="array" ref="CH677">IF($AG677,SQRT(SUMPRODUCT($AH$2:$AH677, (AT$2:AT677-BN677)^2)/(SUM($AH$2:$AH677)-1)),0)</f>
        <v>0</v>
      </c>
      <c r="CI677" s="109" cm="1">
        <f t="array" ref="CI677">IF($AG677,SQRT(SUMPRODUCT($AH$2:$AH677, (AU$2:AU677-BO677)^2)/(SUM($AH$2:$AH677)-1)),0)</f>
        <v>0</v>
      </c>
      <c r="CJ677" s="109" cm="1">
        <f t="array" ref="CJ677">IF($AG677,SQRT(SUMPRODUCT($AH$2:$AH677, (AV$2:AV677-BP677)^2)/(SUM($AH$2:$AH677)-1)),0)</f>
        <v>0</v>
      </c>
      <c r="CK677" s="109" cm="1">
        <f t="array" ref="CK677">IF($AG677,SQRT(SUMPRODUCT($AH$2:$AH677, (AW$2:AW677-BQ677)^2)/(SUM($AH$2:$AH677)-1)),0)</f>
        <v>0</v>
      </c>
      <c r="CL677" s="109" cm="1">
        <f t="array" ref="CL677">IF($AG677,SQRT(SUMPRODUCT($AH$2:$AH677, (AX$2:AX677-BR677)^2)/(SUM($AH$2:$AH677)-1)),0)</f>
        <v>0</v>
      </c>
      <c r="CM677" s="109" cm="1">
        <f t="array" ref="CM677">IF($AG677,SQRT(SUMPRODUCT($AH$2:$AH677, (AY$2:AY677-BS677)^2)/(SUM($AH$2:$AH677)-1)),0)</f>
        <v>0</v>
      </c>
      <c r="CN677" s="109" cm="1">
        <f t="array" ref="CN677">IF($AG677,SQRT(SUMPRODUCT($AH$2:$AH677, (AZ$2:AZ677-BT677)^2)/(SUM($AH$2:$AH677)-1)),0)</f>
        <v>0</v>
      </c>
      <c r="CO677" s="109" cm="1">
        <f t="array" ref="CO677">IF($AG677,SQRT(SUMPRODUCT($AH$2:$AH677, (BA$2:BA677-BU677)^2)/(SUM($AH$2:$AH677)-1)),0)</f>
        <v>0</v>
      </c>
    </row>
    <row r="678" spans="34:93" x14ac:dyDescent="0.25">
      <c r="AH678" s="99" t="str">
        <f t="shared" si="158"/>
        <v/>
      </c>
      <c r="AI678" s="11">
        <f t="shared" ca="1" si="167"/>
        <v>0</v>
      </c>
      <c r="AJ678" s="11">
        <f t="shared" ca="1" si="167"/>
        <v>0</v>
      </c>
      <c r="AK678" s="11">
        <f t="shared" ca="1" si="167"/>
        <v>0</v>
      </c>
      <c r="AL678" s="11">
        <f t="shared" ca="1" si="167"/>
        <v>0</v>
      </c>
      <c r="AM678" s="11">
        <f t="shared" ca="1" si="167"/>
        <v>0</v>
      </c>
      <c r="AN678" s="11">
        <f t="shared" ca="1" si="167"/>
        <v>0</v>
      </c>
      <c r="AO678" s="11">
        <f t="shared" ca="1" si="167"/>
        <v>0</v>
      </c>
      <c r="AP678" s="11">
        <f t="shared" ca="1" si="167"/>
        <v>0</v>
      </c>
      <c r="AQ678" s="11">
        <f t="shared" ca="1" si="167"/>
        <v>0</v>
      </c>
      <c r="AR678" s="11">
        <f t="shared" ca="1" si="167"/>
        <v>0</v>
      </c>
      <c r="AS678" s="11">
        <f t="shared" ca="1" si="168"/>
        <v>0</v>
      </c>
      <c r="AT678" s="11">
        <f t="shared" ca="1" si="168"/>
        <v>0</v>
      </c>
      <c r="AU678" s="11">
        <f t="shared" ca="1" si="168"/>
        <v>0</v>
      </c>
      <c r="AV678" s="11">
        <f t="shared" ca="1" si="168"/>
        <v>0</v>
      </c>
      <c r="AW678" s="11">
        <f t="shared" ca="1" si="168"/>
        <v>0</v>
      </c>
      <c r="AX678" s="11">
        <f t="shared" ca="1" si="168"/>
        <v>0</v>
      </c>
      <c r="AY678" s="11">
        <f t="shared" ca="1" si="168"/>
        <v>0</v>
      </c>
      <c r="AZ678" s="11">
        <f t="shared" ca="1" si="168"/>
        <v>0</v>
      </c>
      <c r="BA678" s="11">
        <f t="shared" ca="1" si="168"/>
        <v>0</v>
      </c>
      <c r="BB678" s="11"/>
      <c r="BC678" s="11">
        <f>IF($AG678,SUMPRODUCT(AI$2:AI678,$AH$2:$AH678)/SUM($AH$2:$AH678),0)</f>
        <v>0</v>
      </c>
      <c r="BD678" s="11">
        <f>IF($AG678,SUMPRODUCT(AJ$2:AJ678,$AH$2:$AH678)/SUM($AH$2:$AH678),0)</f>
        <v>0</v>
      </c>
      <c r="BE678" s="11">
        <f>IF($AG678,SUMPRODUCT(AK$2:AK678,$AH$2:$AH678)/SUM($AH$2:$AH678),0)</f>
        <v>0</v>
      </c>
      <c r="BF678" s="11">
        <f>IF($AG678,SUMPRODUCT(AL$2:AL678,$AH$2:$AH678)/SUM($AH$2:$AH678),0)</f>
        <v>0</v>
      </c>
      <c r="BG678" s="11">
        <f>IF($AG678,SUMPRODUCT(AM$2:AM678,$AH$2:$AH678)/SUM($AH$2:$AH678),0)</f>
        <v>0</v>
      </c>
      <c r="BH678" s="11">
        <f>IF($AG678,SUMPRODUCT(AN$2:AN678,$AH$2:$AH678)/SUM($AH$2:$AH678),0)</f>
        <v>0</v>
      </c>
      <c r="BI678" s="11">
        <f>IF($AG678,SUMPRODUCT(AO$2:AO678,$AH$2:$AH678)/SUM($AH$2:$AH678),0)</f>
        <v>0</v>
      </c>
      <c r="BJ678" s="11">
        <f>IF($AG678,SUMPRODUCT(AP$2:AP678,$AH$2:$AH678)/SUM($AH$2:$AH678),0)</f>
        <v>0</v>
      </c>
      <c r="BK678" s="11">
        <f>IF($AG678,SUMPRODUCT(AQ$2:AQ678,$AH$2:$AH678)/SUM($AH$2:$AH678),0)</f>
        <v>0</v>
      </c>
      <c r="BL678" s="11">
        <f>IF($AG678,SUMPRODUCT(AR$2:AR678,$AH$2:$AH678)/SUM($AH$2:$AH678),0)</f>
        <v>0</v>
      </c>
      <c r="BM678" s="11">
        <f>IF($AG678,SUMPRODUCT(AS$2:AS678,$AH$2:$AH678)/SUM($AH$2:$AH678),0)</f>
        <v>0</v>
      </c>
      <c r="BN678" s="11">
        <f>IF($AG678,SUMPRODUCT(AT$2:AT678,$AH$2:$AH678)/SUM($AH$2:$AH678),0)</f>
        <v>0</v>
      </c>
      <c r="BO678" s="11">
        <f>IF($AG678,SUMPRODUCT(AU$2:AU678,$AH$2:$AH678)/SUM($AH$2:$AH678),0)</f>
        <v>0</v>
      </c>
      <c r="BP678" s="11">
        <f>IF($AG678,SUMPRODUCT(AV$2:AV678,$AH$2:$AH678)/SUM($AH$2:$AH678),0)</f>
        <v>0</v>
      </c>
      <c r="BQ678" s="11">
        <f>IF($AG678,SUMPRODUCT(AW$2:AW678,$AH$2:$AH678)/SUM($AH$2:$AH678),0)</f>
        <v>0</v>
      </c>
      <c r="BR678" s="11">
        <f>IF($AG678,SUMPRODUCT(AX$2:AX678,$AH$2:$AH678)/SUM($AH$2:$AH678),0)</f>
        <v>0</v>
      </c>
      <c r="BS678" s="11">
        <f>IF($AG678,SUMPRODUCT(AY$2:AY678,$AH$2:$AH678)/SUM($AH$2:$AH678),0)</f>
        <v>0</v>
      </c>
      <c r="BT678" s="11">
        <f>IF($AG678,SUMPRODUCT(AZ$2:AZ678,$AH$2:$AH678)/SUM($AH$2:$AH678),0)</f>
        <v>0</v>
      </c>
      <c r="BU678" s="11">
        <f>IF($AG678,SUMPRODUCT(BA$2:BA678,$AH$2:$AH678)/SUM($AH$2:$AH678),0)</f>
        <v>0</v>
      </c>
      <c r="BV678" s="11"/>
      <c r="BW678" s="109" cm="1">
        <f t="array" ref="BW678">IF($AG678,SQRT(SUMPRODUCT($AH$2:$AH678, (AI$2:AI678-BC678)^2)/(SUM($AH$2:$AH678)-1)),0)</f>
        <v>0</v>
      </c>
      <c r="BX678" s="109" cm="1">
        <f t="array" ref="BX678">IF($AG678,SQRT(SUMPRODUCT($AH$2:$AH678, (AJ$2:AJ678-BD678)^2)/(SUM($AH$2:$AH678)-1)),0)</f>
        <v>0</v>
      </c>
      <c r="BY678" s="109" cm="1">
        <f t="array" ref="BY678">IF($AG678,SQRT(SUMPRODUCT($AH$2:$AH678, (AK$2:AK678-BE678)^2)/(SUM($AH$2:$AH678)-1)),0)</f>
        <v>0</v>
      </c>
      <c r="BZ678" s="109" cm="1">
        <f t="array" ref="BZ678">IF($AG678,SQRT(SUMPRODUCT($AH$2:$AH678, (AL$2:AL678-BF678)^2)/(SUM($AH$2:$AH678)-1)),0)</f>
        <v>0</v>
      </c>
      <c r="CA678" s="109" cm="1">
        <f t="array" ref="CA678">IF($AG678,SQRT(SUMPRODUCT($AH$2:$AH678, (AM$2:AM678-BG678)^2)/(SUM($AH$2:$AH678)-1)),0)</f>
        <v>0</v>
      </c>
      <c r="CB678" s="109" cm="1">
        <f t="array" ref="CB678">IF($AG678,SQRT(SUMPRODUCT($AH$2:$AH678, (AN$2:AN678-BH678)^2)/(SUM($AH$2:$AH678)-1)),0)</f>
        <v>0</v>
      </c>
      <c r="CC678" s="109" cm="1">
        <f t="array" ref="CC678">IF($AG678,SQRT(SUMPRODUCT($AH$2:$AH678, (AO$2:AO678-BI678)^2)/(SUM($AH$2:$AH678)-1)),0)</f>
        <v>0</v>
      </c>
      <c r="CD678" s="109" cm="1">
        <f t="array" ref="CD678">IF($AG678,SQRT(SUMPRODUCT($AH$2:$AH678, (AP$2:AP678-BJ678)^2)/(SUM($AH$2:$AH678)-1)),0)</f>
        <v>0</v>
      </c>
      <c r="CE678" s="109" cm="1">
        <f t="array" ref="CE678">IF($AG678,SQRT(SUMPRODUCT($AH$2:$AH678, (AQ$2:AQ678-BK678)^2)/(SUM($AH$2:$AH678)-1)),0)</f>
        <v>0</v>
      </c>
      <c r="CF678" s="109" cm="1">
        <f t="array" ref="CF678">IF($AG678,SQRT(SUMPRODUCT($AH$2:$AH678, (AR$2:AR678-BL678)^2)/(SUM($AH$2:$AH678)-1)),0)</f>
        <v>0</v>
      </c>
      <c r="CG678" s="109" cm="1">
        <f t="array" ref="CG678">IF($AG678,SQRT(SUMPRODUCT($AH$2:$AH678, (AS$2:AS678-BM678)^2)/(SUM($AH$2:$AH678)-1)),0)</f>
        <v>0</v>
      </c>
      <c r="CH678" s="109" cm="1">
        <f t="array" ref="CH678">IF($AG678,SQRT(SUMPRODUCT($AH$2:$AH678, (AT$2:AT678-BN678)^2)/(SUM($AH$2:$AH678)-1)),0)</f>
        <v>0</v>
      </c>
      <c r="CI678" s="109" cm="1">
        <f t="array" ref="CI678">IF($AG678,SQRT(SUMPRODUCT($AH$2:$AH678, (AU$2:AU678-BO678)^2)/(SUM($AH$2:$AH678)-1)),0)</f>
        <v>0</v>
      </c>
      <c r="CJ678" s="109" cm="1">
        <f t="array" ref="CJ678">IF($AG678,SQRT(SUMPRODUCT($AH$2:$AH678, (AV$2:AV678-BP678)^2)/(SUM($AH$2:$AH678)-1)),0)</f>
        <v>0</v>
      </c>
      <c r="CK678" s="109" cm="1">
        <f t="array" ref="CK678">IF($AG678,SQRT(SUMPRODUCT($AH$2:$AH678, (AW$2:AW678-BQ678)^2)/(SUM($AH$2:$AH678)-1)),0)</f>
        <v>0</v>
      </c>
      <c r="CL678" s="109" cm="1">
        <f t="array" ref="CL678">IF($AG678,SQRT(SUMPRODUCT($AH$2:$AH678, (AX$2:AX678-BR678)^2)/(SUM($AH$2:$AH678)-1)),0)</f>
        <v>0</v>
      </c>
      <c r="CM678" s="109" cm="1">
        <f t="array" ref="CM678">IF($AG678,SQRT(SUMPRODUCT($AH$2:$AH678, (AY$2:AY678-BS678)^2)/(SUM($AH$2:$AH678)-1)),0)</f>
        <v>0</v>
      </c>
      <c r="CN678" s="109" cm="1">
        <f t="array" ref="CN678">IF($AG678,SQRT(SUMPRODUCT($AH$2:$AH678, (AZ$2:AZ678-BT678)^2)/(SUM($AH$2:$AH678)-1)),0)</f>
        <v>0</v>
      </c>
      <c r="CO678" s="109" cm="1">
        <f t="array" ref="CO678">IF($AG678,SQRT(SUMPRODUCT($AH$2:$AH678, (BA$2:BA678-BU678)^2)/(SUM($AH$2:$AH678)-1)),0)</f>
        <v>0</v>
      </c>
    </row>
    <row r="679" spans="34:93" x14ac:dyDescent="0.25">
      <c r="AH679" s="99" t="str">
        <f t="shared" si="158"/>
        <v/>
      </c>
      <c r="AI679" s="11">
        <f t="shared" ca="1" si="167"/>
        <v>0</v>
      </c>
      <c r="AJ679" s="11">
        <f t="shared" ca="1" si="167"/>
        <v>0</v>
      </c>
      <c r="AK679" s="11">
        <f t="shared" ca="1" si="167"/>
        <v>0</v>
      </c>
      <c r="AL679" s="11">
        <f t="shared" ca="1" si="167"/>
        <v>0</v>
      </c>
      <c r="AM679" s="11">
        <f t="shared" ca="1" si="167"/>
        <v>0</v>
      </c>
      <c r="AN679" s="11">
        <f t="shared" ca="1" si="167"/>
        <v>0</v>
      </c>
      <c r="AO679" s="11">
        <f t="shared" ca="1" si="167"/>
        <v>0</v>
      </c>
      <c r="AP679" s="11">
        <f t="shared" ca="1" si="167"/>
        <v>0</v>
      </c>
      <c r="AQ679" s="11">
        <f t="shared" ca="1" si="167"/>
        <v>0</v>
      </c>
      <c r="AR679" s="11">
        <f t="shared" ca="1" si="167"/>
        <v>0</v>
      </c>
      <c r="AS679" s="11">
        <f t="shared" ca="1" si="168"/>
        <v>0</v>
      </c>
      <c r="AT679" s="11">
        <f t="shared" ca="1" si="168"/>
        <v>0</v>
      </c>
      <c r="AU679" s="11">
        <f t="shared" ca="1" si="168"/>
        <v>0</v>
      </c>
      <c r="AV679" s="11">
        <f t="shared" ca="1" si="168"/>
        <v>0</v>
      </c>
      <c r="AW679" s="11">
        <f t="shared" ca="1" si="168"/>
        <v>0</v>
      </c>
      <c r="AX679" s="11">
        <f t="shared" ca="1" si="168"/>
        <v>0</v>
      </c>
      <c r="AY679" s="11">
        <f t="shared" ca="1" si="168"/>
        <v>0</v>
      </c>
      <c r="AZ679" s="11">
        <f t="shared" ca="1" si="168"/>
        <v>0</v>
      </c>
      <c r="BA679" s="11">
        <f t="shared" ca="1" si="168"/>
        <v>0</v>
      </c>
      <c r="BB679" s="11"/>
      <c r="BC679" s="11">
        <f>IF($AG679,SUMPRODUCT(AI$2:AI679,$AH$2:$AH679)/SUM($AH$2:$AH679),0)</f>
        <v>0</v>
      </c>
      <c r="BD679" s="11">
        <f>IF($AG679,SUMPRODUCT(AJ$2:AJ679,$AH$2:$AH679)/SUM($AH$2:$AH679),0)</f>
        <v>0</v>
      </c>
      <c r="BE679" s="11">
        <f>IF($AG679,SUMPRODUCT(AK$2:AK679,$AH$2:$AH679)/SUM($AH$2:$AH679),0)</f>
        <v>0</v>
      </c>
      <c r="BF679" s="11">
        <f>IF($AG679,SUMPRODUCT(AL$2:AL679,$AH$2:$AH679)/SUM($AH$2:$AH679),0)</f>
        <v>0</v>
      </c>
      <c r="BG679" s="11">
        <f>IF($AG679,SUMPRODUCT(AM$2:AM679,$AH$2:$AH679)/SUM($AH$2:$AH679),0)</f>
        <v>0</v>
      </c>
      <c r="BH679" s="11">
        <f>IF($AG679,SUMPRODUCT(AN$2:AN679,$AH$2:$AH679)/SUM($AH$2:$AH679),0)</f>
        <v>0</v>
      </c>
      <c r="BI679" s="11">
        <f>IF($AG679,SUMPRODUCT(AO$2:AO679,$AH$2:$AH679)/SUM($AH$2:$AH679),0)</f>
        <v>0</v>
      </c>
      <c r="BJ679" s="11">
        <f>IF($AG679,SUMPRODUCT(AP$2:AP679,$AH$2:$AH679)/SUM($AH$2:$AH679),0)</f>
        <v>0</v>
      </c>
      <c r="BK679" s="11">
        <f>IF($AG679,SUMPRODUCT(AQ$2:AQ679,$AH$2:$AH679)/SUM($AH$2:$AH679),0)</f>
        <v>0</v>
      </c>
      <c r="BL679" s="11">
        <f>IF($AG679,SUMPRODUCT(AR$2:AR679,$AH$2:$AH679)/SUM($AH$2:$AH679),0)</f>
        <v>0</v>
      </c>
      <c r="BM679" s="11">
        <f>IF($AG679,SUMPRODUCT(AS$2:AS679,$AH$2:$AH679)/SUM($AH$2:$AH679),0)</f>
        <v>0</v>
      </c>
      <c r="BN679" s="11">
        <f>IF($AG679,SUMPRODUCT(AT$2:AT679,$AH$2:$AH679)/SUM($AH$2:$AH679),0)</f>
        <v>0</v>
      </c>
      <c r="BO679" s="11">
        <f>IF($AG679,SUMPRODUCT(AU$2:AU679,$AH$2:$AH679)/SUM($AH$2:$AH679),0)</f>
        <v>0</v>
      </c>
      <c r="BP679" s="11">
        <f>IF($AG679,SUMPRODUCT(AV$2:AV679,$AH$2:$AH679)/SUM($AH$2:$AH679),0)</f>
        <v>0</v>
      </c>
      <c r="BQ679" s="11">
        <f>IF($AG679,SUMPRODUCT(AW$2:AW679,$AH$2:$AH679)/SUM($AH$2:$AH679),0)</f>
        <v>0</v>
      </c>
      <c r="BR679" s="11">
        <f>IF($AG679,SUMPRODUCT(AX$2:AX679,$AH$2:$AH679)/SUM($AH$2:$AH679),0)</f>
        <v>0</v>
      </c>
      <c r="BS679" s="11">
        <f>IF($AG679,SUMPRODUCT(AY$2:AY679,$AH$2:$AH679)/SUM($AH$2:$AH679),0)</f>
        <v>0</v>
      </c>
      <c r="BT679" s="11">
        <f>IF($AG679,SUMPRODUCT(AZ$2:AZ679,$AH$2:$AH679)/SUM($AH$2:$AH679),0)</f>
        <v>0</v>
      </c>
      <c r="BU679" s="11">
        <f>IF($AG679,SUMPRODUCT(BA$2:BA679,$AH$2:$AH679)/SUM($AH$2:$AH679),0)</f>
        <v>0</v>
      </c>
      <c r="BV679" s="11"/>
      <c r="BW679" s="109" cm="1">
        <f t="array" ref="BW679">IF($AG679,SQRT(SUMPRODUCT($AH$2:$AH679, (AI$2:AI679-BC679)^2)/(SUM($AH$2:$AH679)-1)),0)</f>
        <v>0</v>
      </c>
      <c r="BX679" s="109" cm="1">
        <f t="array" ref="BX679">IF($AG679,SQRT(SUMPRODUCT($AH$2:$AH679, (AJ$2:AJ679-BD679)^2)/(SUM($AH$2:$AH679)-1)),0)</f>
        <v>0</v>
      </c>
      <c r="BY679" s="109" cm="1">
        <f t="array" ref="BY679">IF($AG679,SQRT(SUMPRODUCT($AH$2:$AH679, (AK$2:AK679-BE679)^2)/(SUM($AH$2:$AH679)-1)),0)</f>
        <v>0</v>
      </c>
      <c r="BZ679" s="109" cm="1">
        <f t="array" ref="BZ679">IF($AG679,SQRT(SUMPRODUCT($AH$2:$AH679, (AL$2:AL679-BF679)^2)/(SUM($AH$2:$AH679)-1)),0)</f>
        <v>0</v>
      </c>
      <c r="CA679" s="109" cm="1">
        <f t="array" ref="CA679">IF($AG679,SQRT(SUMPRODUCT($AH$2:$AH679, (AM$2:AM679-BG679)^2)/(SUM($AH$2:$AH679)-1)),0)</f>
        <v>0</v>
      </c>
      <c r="CB679" s="109" cm="1">
        <f t="array" ref="CB679">IF($AG679,SQRT(SUMPRODUCT($AH$2:$AH679, (AN$2:AN679-BH679)^2)/(SUM($AH$2:$AH679)-1)),0)</f>
        <v>0</v>
      </c>
      <c r="CC679" s="109" cm="1">
        <f t="array" ref="CC679">IF($AG679,SQRT(SUMPRODUCT($AH$2:$AH679, (AO$2:AO679-BI679)^2)/(SUM($AH$2:$AH679)-1)),0)</f>
        <v>0</v>
      </c>
      <c r="CD679" s="109" cm="1">
        <f t="array" ref="CD679">IF($AG679,SQRT(SUMPRODUCT($AH$2:$AH679, (AP$2:AP679-BJ679)^2)/(SUM($AH$2:$AH679)-1)),0)</f>
        <v>0</v>
      </c>
      <c r="CE679" s="109" cm="1">
        <f t="array" ref="CE679">IF($AG679,SQRT(SUMPRODUCT($AH$2:$AH679, (AQ$2:AQ679-BK679)^2)/(SUM($AH$2:$AH679)-1)),0)</f>
        <v>0</v>
      </c>
      <c r="CF679" s="109" cm="1">
        <f t="array" ref="CF679">IF($AG679,SQRT(SUMPRODUCT($AH$2:$AH679, (AR$2:AR679-BL679)^2)/(SUM($AH$2:$AH679)-1)),0)</f>
        <v>0</v>
      </c>
      <c r="CG679" s="109" cm="1">
        <f t="array" ref="CG679">IF($AG679,SQRT(SUMPRODUCT($AH$2:$AH679, (AS$2:AS679-BM679)^2)/(SUM($AH$2:$AH679)-1)),0)</f>
        <v>0</v>
      </c>
      <c r="CH679" s="109" cm="1">
        <f t="array" ref="CH679">IF($AG679,SQRT(SUMPRODUCT($AH$2:$AH679, (AT$2:AT679-BN679)^2)/(SUM($AH$2:$AH679)-1)),0)</f>
        <v>0</v>
      </c>
      <c r="CI679" s="109" cm="1">
        <f t="array" ref="CI679">IF($AG679,SQRT(SUMPRODUCT($AH$2:$AH679, (AU$2:AU679-BO679)^2)/(SUM($AH$2:$AH679)-1)),0)</f>
        <v>0</v>
      </c>
      <c r="CJ679" s="109" cm="1">
        <f t="array" ref="CJ679">IF($AG679,SQRT(SUMPRODUCT($AH$2:$AH679, (AV$2:AV679-BP679)^2)/(SUM($AH$2:$AH679)-1)),0)</f>
        <v>0</v>
      </c>
      <c r="CK679" s="109" cm="1">
        <f t="array" ref="CK679">IF($AG679,SQRT(SUMPRODUCT($AH$2:$AH679, (AW$2:AW679-BQ679)^2)/(SUM($AH$2:$AH679)-1)),0)</f>
        <v>0</v>
      </c>
      <c r="CL679" s="109" cm="1">
        <f t="array" ref="CL679">IF($AG679,SQRT(SUMPRODUCT($AH$2:$AH679, (AX$2:AX679-BR679)^2)/(SUM($AH$2:$AH679)-1)),0)</f>
        <v>0</v>
      </c>
      <c r="CM679" s="109" cm="1">
        <f t="array" ref="CM679">IF($AG679,SQRT(SUMPRODUCT($AH$2:$AH679, (AY$2:AY679-BS679)^2)/(SUM($AH$2:$AH679)-1)),0)</f>
        <v>0</v>
      </c>
      <c r="CN679" s="109" cm="1">
        <f t="array" ref="CN679">IF($AG679,SQRT(SUMPRODUCT($AH$2:$AH679, (AZ$2:AZ679-BT679)^2)/(SUM($AH$2:$AH679)-1)),0)</f>
        <v>0</v>
      </c>
      <c r="CO679" s="109" cm="1">
        <f t="array" ref="CO679">IF($AG679,SQRT(SUMPRODUCT($AH$2:$AH679, (BA$2:BA679-BU679)^2)/(SUM($AH$2:$AH679)-1)),0)</f>
        <v>0</v>
      </c>
    </row>
    <row r="680" spans="34:93" x14ac:dyDescent="0.25">
      <c r="AH680" s="99" t="str">
        <f t="shared" si="158"/>
        <v/>
      </c>
      <c r="AI680" s="11">
        <f t="shared" ca="1" si="167"/>
        <v>0</v>
      </c>
      <c r="AJ680" s="11">
        <f t="shared" ca="1" si="167"/>
        <v>0</v>
      </c>
      <c r="AK680" s="11">
        <f t="shared" ca="1" si="167"/>
        <v>0</v>
      </c>
      <c r="AL680" s="11">
        <f t="shared" ca="1" si="167"/>
        <v>0</v>
      </c>
      <c r="AM680" s="11">
        <f t="shared" ca="1" si="167"/>
        <v>0</v>
      </c>
      <c r="AN680" s="11">
        <f t="shared" ca="1" si="167"/>
        <v>0</v>
      </c>
      <c r="AO680" s="11">
        <f t="shared" ca="1" si="167"/>
        <v>0</v>
      </c>
      <c r="AP680" s="11">
        <f t="shared" ca="1" si="167"/>
        <v>0</v>
      </c>
      <c r="AQ680" s="11">
        <f t="shared" ca="1" si="167"/>
        <v>0</v>
      </c>
      <c r="AR680" s="11">
        <f t="shared" ca="1" si="167"/>
        <v>0</v>
      </c>
      <c r="AS680" s="11">
        <f t="shared" ca="1" si="168"/>
        <v>0</v>
      </c>
      <c r="AT680" s="11">
        <f t="shared" ca="1" si="168"/>
        <v>0</v>
      </c>
      <c r="AU680" s="11">
        <f t="shared" ca="1" si="168"/>
        <v>0</v>
      </c>
      <c r="AV680" s="11">
        <f t="shared" ca="1" si="168"/>
        <v>0</v>
      </c>
      <c r="AW680" s="11">
        <f t="shared" ca="1" si="168"/>
        <v>0</v>
      </c>
      <c r="AX680" s="11">
        <f t="shared" ca="1" si="168"/>
        <v>0</v>
      </c>
      <c r="AY680" s="11">
        <f t="shared" ca="1" si="168"/>
        <v>0</v>
      </c>
      <c r="AZ680" s="11">
        <f t="shared" ca="1" si="168"/>
        <v>0</v>
      </c>
      <c r="BA680" s="11">
        <f t="shared" ca="1" si="168"/>
        <v>0</v>
      </c>
      <c r="BB680" s="11"/>
      <c r="BC680" s="11">
        <f>IF($AG680,SUMPRODUCT(AI$2:AI680,$AH$2:$AH680)/SUM($AH$2:$AH680),0)</f>
        <v>0</v>
      </c>
      <c r="BD680" s="11">
        <f>IF($AG680,SUMPRODUCT(AJ$2:AJ680,$AH$2:$AH680)/SUM($AH$2:$AH680),0)</f>
        <v>0</v>
      </c>
      <c r="BE680" s="11">
        <f>IF($AG680,SUMPRODUCT(AK$2:AK680,$AH$2:$AH680)/SUM($AH$2:$AH680),0)</f>
        <v>0</v>
      </c>
      <c r="BF680" s="11">
        <f>IF($AG680,SUMPRODUCT(AL$2:AL680,$AH$2:$AH680)/SUM($AH$2:$AH680),0)</f>
        <v>0</v>
      </c>
      <c r="BG680" s="11">
        <f>IF($AG680,SUMPRODUCT(AM$2:AM680,$AH$2:$AH680)/SUM($AH$2:$AH680),0)</f>
        <v>0</v>
      </c>
      <c r="BH680" s="11">
        <f>IF($AG680,SUMPRODUCT(AN$2:AN680,$AH$2:$AH680)/SUM($AH$2:$AH680),0)</f>
        <v>0</v>
      </c>
      <c r="BI680" s="11">
        <f>IF($AG680,SUMPRODUCT(AO$2:AO680,$AH$2:$AH680)/SUM($AH$2:$AH680),0)</f>
        <v>0</v>
      </c>
      <c r="BJ680" s="11">
        <f>IF($AG680,SUMPRODUCT(AP$2:AP680,$AH$2:$AH680)/SUM($AH$2:$AH680),0)</f>
        <v>0</v>
      </c>
      <c r="BK680" s="11">
        <f>IF($AG680,SUMPRODUCT(AQ$2:AQ680,$AH$2:$AH680)/SUM($AH$2:$AH680),0)</f>
        <v>0</v>
      </c>
      <c r="BL680" s="11">
        <f>IF($AG680,SUMPRODUCT(AR$2:AR680,$AH$2:$AH680)/SUM($AH$2:$AH680),0)</f>
        <v>0</v>
      </c>
      <c r="BM680" s="11">
        <f>IF($AG680,SUMPRODUCT(AS$2:AS680,$AH$2:$AH680)/SUM($AH$2:$AH680),0)</f>
        <v>0</v>
      </c>
      <c r="BN680" s="11">
        <f>IF($AG680,SUMPRODUCT(AT$2:AT680,$AH$2:$AH680)/SUM($AH$2:$AH680),0)</f>
        <v>0</v>
      </c>
      <c r="BO680" s="11">
        <f>IF($AG680,SUMPRODUCT(AU$2:AU680,$AH$2:$AH680)/SUM($AH$2:$AH680),0)</f>
        <v>0</v>
      </c>
      <c r="BP680" s="11">
        <f>IF($AG680,SUMPRODUCT(AV$2:AV680,$AH$2:$AH680)/SUM($AH$2:$AH680),0)</f>
        <v>0</v>
      </c>
      <c r="BQ680" s="11">
        <f>IF($AG680,SUMPRODUCT(AW$2:AW680,$AH$2:$AH680)/SUM($AH$2:$AH680),0)</f>
        <v>0</v>
      </c>
      <c r="BR680" s="11">
        <f>IF($AG680,SUMPRODUCT(AX$2:AX680,$AH$2:$AH680)/SUM($AH$2:$AH680),0)</f>
        <v>0</v>
      </c>
      <c r="BS680" s="11">
        <f>IF($AG680,SUMPRODUCT(AY$2:AY680,$AH$2:$AH680)/SUM($AH$2:$AH680),0)</f>
        <v>0</v>
      </c>
      <c r="BT680" s="11">
        <f>IF($AG680,SUMPRODUCT(AZ$2:AZ680,$AH$2:$AH680)/SUM($AH$2:$AH680),0)</f>
        <v>0</v>
      </c>
      <c r="BU680" s="11">
        <f>IF($AG680,SUMPRODUCT(BA$2:BA680,$AH$2:$AH680)/SUM($AH$2:$AH680),0)</f>
        <v>0</v>
      </c>
      <c r="BV680" s="11"/>
      <c r="BW680" s="109" cm="1">
        <f t="array" ref="BW680">IF($AG680,SQRT(SUMPRODUCT($AH$2:$AH680, (AI$2:AI680-BC680)^2)/(SUM($AH$2:$AH680)-1)),0)</f>
        <v>0</v>
      </c>
      <c r="BX680" s="109" cm="1">
        <f t="array" ref="BX680">IF($AG680,SQRT(SUMPRODUCT($AH$2:$AH680, (AJ$2:AJ680-BD680)^2)/(SUM($AH$2:$AH680)-1)),0)</f>
        <v>0</v>
      </c>
      <c r="BY680" s="109" cm="1">
        <f t="array" ref="BY680">IF($AG680,SQRT(SUMPRODUCT($AH$2:$AH680, (AK$2:AK680-BE680)^2)/(SUM($AH$2:$AH680)-1)),0)</f>
        <v>0</v>
      </c>
      <c r="BZ680" s="109" cm="1">
        <f t="array" ref="BZ680">IF($AG680,SQRT(SUMPRODUCT($AH$2:$AH680, (AL$2:AL680-BF680)^2)/(SUM($AH$2:$AH680)-1)),0)</f>
        <v>0</v>
      </c>
      <c r="CA680" s="109" cm="1">
        <f t="array" ref="CA680">IF($AG680,SQRT(SUMPRODUCT($AH$2:$AH680, (AM$2:AM680-BG680)^2)/(SUM($AH$2:$AH680)-1)),0)</f>
        <v>0</v>
      </c>
      <c r="CB680" s="109" cm="1">
        <f t="array" ref="CB680">IF($AG680,SQRT(SUMPRODUCT($AH$2:$AH680, (AN$2:AN680-BH680)^2)/(SUM($AH$2:$AH680)-1)),0)</f>
        <v>0</v>
      </c>
      <c r="CC680" s="109" cm="1">
        <f t="array" ref="CC680">IF($AG680,SQRT(SUMPRODUCT($AH$2:$AH680, (AO$2:AO680-BI680)^2)/(SUM($AH$2:$AH680)-1)),0)</f>
        <v>0</v>
      </c>
      <c r="CD680" s="109" cm="1">
        <f t="array" ref="CD680">IF($AG680,SQRT(SUMPRODUCT($AH$2:$AH680, (AP$2:AP680-BJ680)^2)/(SUM($AH$2:$AH680)-1)),0)</f>
        <v>0</v>
      </c>
      <c r="CE680" s="109" cm="1">
        <f t="array" ref="CE680">IF($AG680,SQRT(SUMPRODUCT($AH$2:$AH680, (AQ$2:AQ680-BK680)^2)/(SUM($AH$2:$AH680)-1)),0)</f>
        <v>0</v>
      </c>
      <c r="CF680" s="109" cm="1">
        <f t="array" ref="CF680">IF($AG680,SQRT(SUMPRODUCT($AH$2:$AH680, (AR$2:AR680-BL680)^2)/(SUM($AH$2:$AH680)-1)),0)</f>
        <v>0</v>
      </c>
      <c r="CG680" s="109" cm="1">
        <f t="array" ref="CG680">IF($AG680,SQRT(SUMPRODUCT($AH$2:$AH680, (AS$2:AS680-BM680)^2)/(SUM($AH$2:$AH680)-1)),0)</f>
        <v>0</v>
      </c>
      <c r="CH680" s="109" cm="1">
        <f t="array" ref="CH680">IF($AG680,SQRT(SUMPRODUCT($AH$2:$AH680, (AT$2:AT680-BN680)^2)/(SUM($AH$2:$AH680)-1)),0)</f>
        <v>0</v>
      </c>
      <c r="CI680" s="109" cm="1">
        <f t="array" ref="CI680">IF($AG680,SQRT(SUMPRODUCT($AH$2:$AH680, (AU$2:AU680-BO680)^2)/(SUM($AH$2:$AH680)-1)),0)</f>
        <v>0</v>
      </c>
      <c r="CJ680" s="109" cm="1">
        <f t="array" ref="CJ680">IF($AG680,SQRT(SUMPRODUCT($AH$2:$AH680, (AV$2:AV680-BP680)^2)/(SUM($AH$2:$AH680)-1)),0)</f>
        <v>0</v>
      </c>
      <c r="CK680" s="109" cm="1">
        <f t="array" ref="CK680">IF($AG680,SQRT(SUMPRODUCT($AH$2:$AH680, (AW$2:AW680-BQ680)^2)/(SUM($AH$2:$AH680)-1)),0)</f>
        <v>0</v>
      </c>
      <c r="CL680" s="109" cm="1">
        <f t="array" ref="CL680">IF($AG680,SQRT(SUMPRODUCT($AH$2:$AH680, (AX$2:AX680-BR680)^2)/(SUM($AH$2:$AH680)-1)),0)</f>
        <v>0</v>
      </c>
      <c r="CM680" s="109" cm="1">
        <f t="array" ref="CM680">IF($AG680,SQRT(SUMPRODUCT($AH$2:$AH680, (AY$2:AY680-BS680)^2)/(SUM($AH$2:$AH680)-1)),0)</f>
        <v>0</v>
      </c>
      <c r="CN680" s="109" cm="1">
        <f t="array" ref="CN680">IF($AG680,SQRT(SUMPRODUCT($AH$2:$AH680, (AZ$2:AZ680-BT680)^2)/(SUM($AH$2:$AH680)-1)),0)</f>
        <v>0</v>
      </c>
      <c r="CO680" s="109" cm="1">
        <f t="array" ref="CO680">IF($AG680,SQRT(SUMPRODUCT($AH$2:$AH680, (BA$2:BA680-BU680)^2)/(SUM($AH$2:$AH680)-1)),0)</f>
        <v>0</v>
      </c>
    </row>
    <row r="681" spans="34:93" x14ac:dyDescent="0.25">
      <c r="AH681" s="99" t="str">
        <f t="shared" si="158"/>
        <v/>
      </c>
      <c r="AI681" s="11">
        <f t="shared" ca="1" si="167"/>
        <v>0</v>
      </c>
      <c r="AJ681" s="11">
        <f t="shared" ca="1" si="167"/>
        <v>0</v>
      </c>
      <c r="AK681" s="11">
        <f t="shared" ca="1" si="167"/>
        <v>0</v>
      </c>
      <c r="AL681" s="11">
        <f t="shared" ca="1" si="167"/>
        <v>0</v>
      </c>
      <c r="AM681" s="11">
        <f t="shared" ca="1" si="167"/>
        <v>0</v>
      </c>
      <c r="AN681" s="11">
        <f t="shared" ca="1" si="167"/>
        <v>0</v>
      </c>
      <c r="AO681" s="11">
        <f t="shared" ca="1" si="167"/>
        <v>0</v>
      </c>
      <c r="AP681" s="11">
        <f t="shared" ca="1" si="167"/>
        <v>0</v>
      </c>
      <c r="AQ681" s="11">
        <f t="shared" ca="1" si="167"/>
        <v>0</v>
      </c>
      <c r="AR681" s="11">
        <f t="shared" ca="1" si="167"/>
        <v>0</v>
      </c>
      <c r="AS681" s="11">
        <f t="shared" ca="1" si="168"/>
        <v>0</v>
      </c>
      <c r="AT681" s="11">
        <f t="shared" ca="1" si="168"/>
        <v>0</v>
      </c>
      <c r="AU681" s="11">
        <f t="shared" ca="1" si="168"/>
        <v>0</v>
      </c>
      <c r="AV681" s="11">
        <f t="shared" ca="1" si="168"/>
        <v>0</v>
      </c>
      <c r="AW681" s="11">
        <f t="shared" ca="1" si="168"/>
        <v>0</v>
      </c>
      <c r="AX681" s="11">
        <f t="shared" ca="1" si="168"/>
        <v>0</v>
      </c>
      <c r="AY681" s="11">
        <f t="shared" ca="1" si="168"/>
        <v>0</v>
      </c>
      <c r="AZ681" s="11">
        <f t="shared" ca="1" si="168"/>
        <v>0</v>
      </c>
      <c r="BA681" s="11">
        <f t="shared" ca="1" si="168"/>
        <v>0</v>
      </c>
      <c r="BB681" s="11"/>
      <c r="BC681" s="11">
        <f>IF($AG681,SUMPRODUCT(AI$2:AI681,$AH$2:$AH681)/SUM($AH$2:$AH681),0)</f>
        <v>0</v>
      </c>
      <c r="BD681" s="11">
        <f>IF($AG681,SUMPRODUCT(AJ$2:AJ681,$AH$2:$AH681)/SUM($AH$2:$AH681),0)</f>
        <v>0</v>
      </c>
      <c r="BE681" s="11">
        <f>IF($AG681,SUMPRODUCT(AK$2:AK681,$AH$2:$AH681)/SUM($AH$2:$AH681),0)</f>
        <v>0</v>
      </c>
      <c r="BF681" s="11">
        <f>IF($AG681,SUMPRODUCT(AL$2:AL681,$AH$2:$AH681)/SUM($AH$2:$AH681),0)</f>
        <v>0</v>
      </c>
      <c r="BG681" s="11">
        <f>IF($AG681,SUMPRODUCT(AM$2:AM681,$AH$2:$AH681)/SUM($AH$2:$AH681),0)</f>
        <v>0</v>
      </c>
      <c r="BH681" s="11">
        <f>IF($AG681,SUMPRODUCT(AN$2:AN681,$AH$2:$AH681)/SUM($AH$2:$AH681),0)</f>
        <v>0</v>
      </c>
      <c r="BI681" s="11">
        <f>IF($AG681,SUMPRODUCT(AO$2:AO681,$AH$2:$AH681)/SUM($AH$2:$AH681),0)</f>
        <v>0</v>
      </c>
      <c r="BJ681" s="11">
        <f>IF($AG681,SUMPRODUCT(AP$2:AP681,$AH$2:$AH681)/SUM($AH$2:$AH681),0)</f>
        <v>0</v>
      </c>
      <c r="BK681" s="11">
        <f>IF($AG681,SUMPRODUCT(AQ$2:AQ681,$AH$2:$AH681)/SUM($AH$2:$AH681),0)</f>
        <v>0</v>
      </c>
      <c r="BL681" s="11">
        <f>IF($AG681,SUMPRODUCT(AR$2:AR681,$AH$2:$AH681)/SUM($AH$2:$AH681),0)</f>
        <v>0</v>
      </c>
      <c r="BM681" s="11">
        <f>IF($AG681,SUMPRODUCT(AS$2:AS681,$AH$2:$AH681)/SUM($AH$2:$AH681),0)</f>
        <v>0</v>
      </c>
      <c r="BN681" s="11">
        <f>IF($AG681,SUMPRODUCT(AT$2:AT681,$AH$2:$AH681)/SUM($AH$2:$AH681),0)</f>
        <v>0</v>
      </c>
      <c r="BO681" s="11">
        <f>IF($AG681,SUMPRODUCT(AU$2:AU681,$AH$2:$AH681)/SUM($AH$2:$AH681),0)</f>
        <v>0</v>
      </c>
      <c r="BP681" s="11">
        <f>IF($AG681,SUMPRODUCT(AV$2:AV681,$AH$2:$AH681)/SUM($AH$2:$AH681),0)</f>
        <v>0</v>
      </c>
      <c r="BQ681" s="11">
        <f>IF($AG681,SUMPRODUCT(AW$2:AW681,$AH$2:$AH681)/SUM($AH$2:$AH681),0)</f>
        <v>0</v>
      </c>
      <c r="BR681" s="11">
        <f>IF($AG681,SUMPRODUCT(AX$2:AX681,$AH$2:$AH681)/SUM($AH$2:$AH681),0)</f>
        <v>0</v>
      </c>
      <c r="BS681" s="11">
        <f>IF($AG681,SUMPRODUCT(AY$2:AY681,$AH$2:$AH681)/SUM($AH$2:$AH681),0)</f>
        <v>0</v>
      </c>
      <c r="BT681" s="11">
        <f>IF($AG681,SUMPRODUCT(AZ$2:AZ681,$AH$2:$AH681)/SUM($AH$2:$AH681),0)</f>
        <v>0</v>
      </c>
      <c r="BU681" s="11">
        <f>IF($AG681,SUMPRODUCT(BA$2:BA681,$AH$2:$AH681)/SUM($AH$2:$AH681),0)</f>
        <v>0</v>
      </c>
      <c r="BV681" s="11"/>
      <c r="BW681" s="109" cm="1">
        <f t="array" ref="BW681">IF($AG681,SQRT(SUMPRODUCT($AH$2:$AH681, (AI$2:AI681-BC681)^2)/(SUM($AH$2:$AH681)-1)),0)</f>
        <v>0</v>
      </c>
      <c r="BX681" s="109" cm="1">
        <f t="array" ref="BX681">IF($AG681,SQRT(SUMPRODUCT($AH$2:$AH681, (AJ$2:AJ681-BD681)^2)/(SUM($AH$2:$AH681)-1)),0)</f>
        <v>0</v>
      </c>
      <c r="BY681" s="109" cm="1">
        <f t="array" ref="BY681">IF($AG681,SQRT(SUMPRODUCT($AH$2:$AH681, (AK$2:AK681-BE681)^2)/(SUM($AH$2:$AH681)-1)),0)</f>
        <v>0</v>
      </c>
      <c r="BZ681" s="109" cm="1">
        <f t="array" ref="BZ681">IF($AG681,SQRT(SUMPRODUCT($AH$2:$AH681, (AL$2:AL681-BF681)^2)/(SUM($AH$2:$AH681)-1)),0)</f>
        <v>0</v>
      </c>
      <c r="CA681" s="109" cm="1">
        <f t="array" ref="CA681">IF($AG681,SQRT(SUMPRODUCT($AH$2:$AH681, (AM$2:AM681-BG681)^2)/(SUM($AH$2:$AH681)-1)),0)</f>
        <v>0</v>
      </c>
      <c r="CB681" s="109" cm="1">
        <f t="array" ref="CB681">IF($AG681,SQRT(SUMPRODUCT($AH$2:$AH681, (AN$2:AN681-BH681)^2)/(SUM($AH$2:$AH681)-1)),0)</f>
        <v>0</v>
      </c>
      <c r="CC681" s="109" cm="1">
        <f t="array" ref="CC681">IF($AG681,SQRT(SUMPRODUCT($AH$2:$AH681, (AO$2:AO681-BI681)^2)/(SUM($AH$2:$AH681)-1)),0)</f>
        <v>0</v>
      </c>
      <c r="CD681" s="109" cm="1">
        <f t="array" ref="CD681">IF($AG681,SQRT(SUMPRODUCT($AH$2:$AH681, (AP$2:AP681-BJ681)^2)/(SUM($AH$2:$AH681)-1)),0)</f>
        <v>0</v>
      </c>
      <c r="CE681" s="109" cm="1">
        <f t="array" ref="CE681">IF($AG681,SQRT(SUMPRODUCT($AH$2:$AH681, (AQ$2:AQ681-BK681)^2)/(SUM($AH$2:$AH681)-1)),0)</f>
        <v>0</v>
      </c>
      <c r="CF681" s="109" cm="1">
        <f t="array" ref="CF681">IF($AG681,SQRT(SUMPRODUCT($AH$2:$AH681, (AR$2:AR681-BL681)^2)/(SUM($AH$2:$AH681)-1)),0)</f>
        <v>0</v>
      </c>
      <c r="CG681" s="109" cm="1">
        <f t="array" ref="CG681">IF($AG681,SQRT(SUMPRODUCT($AH$2:$AH681, (AS$2:AS681-BM681)^2)/(SUM($AH$2:$AH681)-1)),0)</f>
        <v>0</v>
      </c>
      <c r="CH681" s="109" cm="1">
        <f t="array" ref="CH681">IF($AG681,SQRT(SUMPRODUCT($AH$2:$AH681, (AT$2:AT681-BN681)^2)/(SUM($AH$2:$AH681)-1)),0)</f>
        <v>0</v>
      </c>
      <c r="CI681" s="109" cm="1">
        <f t="array" ref="CI681">IF($AG681,SQRT(SUMPRODUCT($AH$2:$AH681, (AU$2:AU681-BO681)^2)/(SUM($AH$2:$AH681)-1)),0)</f>
        <v>0</v>
      </c>
      <c r="CJ681" s="109" cm="1">
        <f t="array" ref="CJ681">IF($AG681,SQRT(SUMPRODUCT($AH$2:$AH681, (AV$2:AV681-BP681)^2)/(SUM($AH$2:$AH681)-1)),0)</f>
        <v>0</v>
      </c>
      <c r="CK681" s="109" cm="1">
        <f t="array" ref="CK681">IF($AG681,SQRT(SUMPRODUCT($AH$2:$AH681, (AW$2:AW681-BQ681)^2)/(SUM($AH$2:$AH681)-1)),0)</f>
        <v>0</v>
      </c>
      <c r="CL681" s="109" cm="1">
        <f t="array" ref="CL681">IF($AG681,SQRT(SUMPRODUCT($AH$2:$AH681, (AX$2:AX681-BR681)^2)/(SUM($AH$2:$AH681)-1)),0)</f>
        <v>0</v>
      </c>
      <c r="CM681" s="109" cm="1">
        <f t="array" ref="CM681">IF($AG681,SQRT(SUMPRODUCT($AH$2:$AH681, (AY$2:AY681-BS681)^2)/(SUM($AH$2:$AH681)-1)),0)</f>
        <v>0</v>
      </c>
      <c r="CN681" s="109" cm="1">
        <f t="array" ref="CN681">IF($AG681,SQRT(SUMPRODUCT($AH$2:$AH681, (AZ$2:AZ681-BT681)^2)/(SUM($AH$2:$AH681)-1)),0)</f>
        <v>0</v>
      </c>
      <c r="CO681" s="109" cm="1">
        <f t="array" ref="CO681">IF($AG681,SQRT(SUMPRODUCT($AH$2:$AH681, (BA$2:BA681-BU681)^2)/(SUM($AH$2:$AH681)-1)),0)</f>
        <v>0</v>
      </c>
    </row>
    <row r="682" spans="34:93" x14ac:dyDescent="0.25">
      <c r="AH682" s="99" t="str">
        <f t="shared" si="158"/>
        <v/>
      </c>
      <c r="AI682" s="11">
        <f t="shared" ref="AI682:AR691" ca="1" si="169">IF(AI$1&lt;&gt;0,SUMIFS(INDIRECT(AI$1), Fecha,$AG682),0)</f>
        <v>0</v>
      </c>
      <c r="AJ682" s="11">
        <f t="shared" ca="1" si="169"/>
        <v>0</v>
      </c>
      <c r="AK682" s="11">
        <f t="shared" ca="1" si="169"/>
        <v>0</v>
      </c>
      <c r="AL682" s="11">
        <f t="shared" ca="1" si="169"/>
        <v>0</v>
      </c>
      <c r="AM682" s="11">
        <f t="shared" ca="1" si="169"/>
        <v>0</v>
      </c>
      <c r="AN682" s="11">
        <f t="shared" ca="1" si="169"/>
        <v>0</v>
      </c>
      <c r="AO682" s="11">
        <f t="shared" ca="1" si="169"/>
        <v>0</v>
      </c>
      <c r="AP682" s="11">
        <f t="shared" ca="1" si="169"/>
        <v>0</v>
      </c>
      <c r="AQ682" s="11">
        <f t="shared" ca="1" si="169"/>
        <v>0</v>
      </c>
      <c r="AR682" s="11">
        <f t="shared" ca="1" si="169"/>
        <v>0</v>
      </c>
      <c r="AS682" s="11">
        <f t="shared" ref="AS682:BA691" ca="1" si="170">IF(AS$1&lt;&gt;0,SUMIFS(INDIRECT(AS$1), Fecha,$AG682),0)</f>
        <v>0</v>
      </c>
      <c r="AT682" s="11">
        <f t="shared" ca="1" si="170"/>
        <v>0</v>
      </c>
      <c r="AU682" s="11">
        <f t="shared" ca="1" si="170"/>
        <v>0</v>
      </c>
      <c r="AV682" s="11">
        <f t="shared" ca="1" si="170"/>
        <v>0</v>
      </c>
      <c r="AW682" s="11">
        <f t="shared" ca="1" si="170"/>
        <v>0</v>
      </c>
      <c r="AX682" s="11">
        <f t="shared" ca="1" si="170"/>
        <v>0</v>
      </c>
      <c r="AY682" s="11">
        <f t="shared" ca="1" si="170"/>
        <v>0</v>
      </c>
      <c r="AZ682" s="11">
        <f t="shared" ca="1" si="170"/>
        <v>0</v>
      </c>
      <c r="BA682" s="11">
        <f t="shared" ca="1" si="170"/>
        <v>0</v>
      </c>
      <c r="BB682" s="11"/>
      <c r="BC682" s="11">
        <f>IF($AG682,SUMPRODUCT(AI$2:AI682,$AH$2:$AH682)/SUM($AH$2:$AH682),0)</f>
        <v>0</v>
      </c>
      <c r="BD682" s="11">
        <f>IF($AG682,SUMPRODUCT(AJ$2:AJ682,$AH$2:$AH682)/SUM($AH$2:$AH682),0)</f>
        <v>0</v>
      </c>
      <c r="BE682" s="11">
        <f>IF($AG682,SUMPRODUCT(AK$2:AK682,$AH$2:$AH682)/SUM($AH$2:$AH682),0)</f>
        <v>0</v>
      </c>
      <c r="BF682" s="11">
        <f>IF($AG682,SUMPRODUCT(AL$2:AL682,$AH$2:$AH682)/SUM($AH$2:$AH682),0)</f>
        <v>0</v>
      </c>
      <c r="BG682" s="11">
        <f>IF($AG682,SUMPRODUCT(AM$2:AM682,$AH$2:$AH682)/SUM($AH$2:$AH682),0)</f>
        <v>0</v>
      </c>
      <c r="BH682" s="11">
        <f>IF($AG682,SUMPRODUCT(AN$2:AN682,$AH$2:$AH682)/SUM($AH$2:$AH682),0)</f>
        <v>0</v>
      </c>
      <c r="BI682" s="11">
        <f>IF($AG682,SUMPRODUCT(AO$2:AO682,$AH$2:$AH682)/SUM($AH$2:$AH682),0)</f>
        <v>0</v>
      </c>
      <c r="BJ682" s="11">
        <f>IF($AG682,SUMPRODUCT(AP$2:AP682,$AH$2:$AH682)/SUM($AH$2:$AH682),0)</f>
        <v>0</v>
      </c>
      <c r="BK682" s="11">
        <f>IF($AG682,SUMPRODUCT(AQ$2:AQ682,$AH$2:$AH682)/SUM($AH$2:$AH682),0)</f>
        <v>0</v>
      </c>
      <c r="BL682" s="11">
        <f>IF($AG682,SUMPRODUCT(AR$2:AR682,$AH$2:$AH682)/SUM($AH$2:$AH682),0)</f>
        <v>0</v>
      </c>
      <c r="BM682" s="11">
        <f>IF($AG682,SUMPRODUCT(AS$2:AS682,$AH$2:$AH682)/SUM($AH$2:$AH682),0)</f>
        <v>0</v>
      </c>
      <c r="BN682" s="11">
        <f>IF($AG682,SUMPRODUCT(AT$2:AT682,$AH$2:$AH682)/SUM($AH$2:$AH682),0)</f>
        <v>0</v>
      </c>
      <c r="BO682" s="11">
        <f>IF($AG682,SUMPRODUCT(AU$2:AU682,$AH$2:$AH682)/SUM($AH$2:$AH682),0)</f>
        <v>0</v>
      </c>
      <c r="BP682" s="11">
        <f>IF($AG682,SUMPRODUCT(AV$2:AV682,$AH$2:$AH682)/SUM($AH$2:$AH682),0)</f>
        <v>0</v>
      </c>
      <c r="BQ682" s="11">
        <f>IF($AG682,SUMPRODUCT(AW$2:AW682,$AH$2:$AH682)/SUM($AH$2:$AH682),0)</f>
        <v>0</v>
      </c>
      <c r="BR682" s="11">
        <f>IF($AG682,SUMPRODUCT(AX$2:AX682,$AH$2:$AH682)/SUM($AH$2:$AH682),0)</f>
        <v>0</v>
      </c>
      <c r="BS682" s="11">
        <f>IF($AG682,SUMPRODUCT(AY$2:AY682,$AH$2:$AH682)/SUM($AH$2:$AH682),0)</f>
        <v>0</v>
      </c>
      <c r="BT682" s="11">
        <f>IF($AG682,SUMPRODUCT(AZ$2:AZ682,$AH$2:$AH682)/SUM($AH$2:$AH682),0)</f>
        <v>0</v>
      </c>
      <c r="BU682" s="11">
        <f>IF($AG682,SUMPRODUCT(BA$2:BA682,$AH$2:$AH682)/SUM($AH$2:$AH682),0)</f>
        <v>0</v>
      </c>
      <c r="BV682" s="11"/>
      <c r="BW682" s="109" cm="1">
        <f t="array" ref="BW682">IF($AG682,SQRT(SUMPRODUCT($AH$2:$AH682, (AI$2:AI682-BC682)^2)/(SUM($AH$2:$AH682)-1)),0)</f>
        <v>0</v>
      </c>
      <c r="BX682" s="109" cm="1">
        <f t="array" ref="BX682">IF($AG682,SQRT(SUMPRODUCT($AH$2:$AH682, (AJ$2:AJ682-BD682)^2)/(SUM($AH$2:$AH682)-1)),0)</f>
        <v>0</v>
      </c>
      <c r="BY682" s="109" cm="1">
        <f t="array" ref="BY682">IF($AG682,SQRT(SUMPRODUCT($AH$2:$AH682, (AK$2:AK682-BE682)^2)/(SUM($AH$2:$AH682)-1)),0)</f>
        <v>0</v>
      </c>
      <c r="BZ682" s="109" cm="1">
        <f t="array" ref="BZ682">IF($AG682,SQRT(SUMPRODUCT($AH$2:$AH682, (AL$2:AL682-BF682)^2)/(SUM($AH$2:$AH682)-1)),0)</f>
        <v>0</v>
      </c>
      <c r="CA682" s="109" cm="1">
        <f t="array" ref="CA682">IF($AG682,SQRT(SUMPRODUCT($AH$2:$AH682, (AM$2:AM682-BG682)^2)/(SUM($AH$2:$AH682)-1)),0)</f>
        <v>0</v>
      </c>
      <c r="CB682" s="109" cm="1">
        <f t="array" ref="CB682">IF($AG682,SQRT(SUMPRODUCT($AH$2:$AH682, (AN$2:AN682-BH682)^2)/(SUM($AH$2:$AH682)-1)),0)</f>
        <v>0</v>
      </c>
      <c r="CC682" s="109" cm="1">
        <f t="array" ref="CC682">IF($AG682,SQRT(SUMPRODUCT($AH$2:$AH682, (AO$2:AO682-BI682)^2)/(SUM($AH$2:$AH682)-1)),0)</f>
        <v>0</v>
      </c>
      <c r="CD682" s="109" cm="1">
        <f t="array" ref="CD682">IF($AG682,SQRT(SUMPRODUCT($AH$2:$AH682, (AP$2:AP682-BJ682)^2)/(SUM($AH$2:$AH682)-1)),0)</f>
        <v>0</v>
      </c>
      <c r="CE682" s="109" cm="1">
        <f t="array" ref="CE682">IF($AG682,SQRT(SUMPRODUCT($AH$2:$AH682, (AQ$2:AQ682-BK682)^2)/(SUM($AH$2:$AH682)-1)),0)</f>
        <v>0</v>
      </c>
      <c r="CF682" s="109" cm="1">
        <f t="array" ref="CF682">IF($AG682,SQRT(SUMPRODUCT($AH$2:$AH682, (AR$2:AR682-BL682)^2)/(SUM($AH$2:$AH682)-1)),0)</f>
        <v>0</v>
      </c>
      <c r="CG682" s="109" cm="1">
        <f t="array" ref="CG682">IF($AG682,SQRT(SUMPRODUCT($AH$2:$AH682, (AS$2:AS682-BM682)^2)/(SUM($AH$2:$AH682)-1)),0)</f>
        <v>0</v>
      </c>
      <c r="CH682" s="109" cm="1">
        <f t="array" ref="CH682">IF($AG682,SQRT(SUMPRODUCT($AH$2:$AH682, (AT$2:AT682-BN682)^2)/(SUM($AH$2:$AH682)-1)),0)</f>
        <v>0</v>
      </c>
      <c r="CI682" s="109" cm="1">
        <f t="array" ref="CI682">IF($AG682,SQRT(SUMPRODUCT($AH$2:$AH682, (AU$2:AU682-BO682)^2)/(SUM($AH$2:$AH682)-1)),0)</f>
        <v>0</v>
      </c>
      <c r="CJ682" s="109" cm="1">
        <f t="array" ref="CJ682">IF($AG682,SQRT(SUMPRODUCT($AH$2:$AH682, (AV$2:AV682-BP682)^2)/(SUM($AH$2:$AH682)-1)),0)</f>
        <v>0</v>
      </c>
      <c r="CK682" s="109" cm="1">
        <f t="array" ref="CK682">IF($AG682,SQRT(SUMPRODUCT($AH$2:$AH682, (AW$2:AW682-BQ682)^2)/(SUM($AH$2:$AH682)-1)),0)</f>
        <v>0</v>
      </c>
      <c r="CL682" s="109" cm="1">
        <f t="array" ref="CL682">IF($AG682,SQRT(SUMPRODUCT($AH$2:$AH682, (AX$2:AX682-BR682)^2)/(SUM($AH$2:$AH682)-1)),0)</f>
        <v>0</v>
      </c>
      <c r="CM682" s="109" cm="1">
        <f t="array" ref="CM682">IF($AG682,SQRT(SUMPRODUCT($AH$2:$AH682, (AY$2:AY682-BS682)^2)/(SUM($AH$2:$AH682)-1)),0)</f>
        <v>0</v>
      </c>
      <c r="CN682" s="109" cm="1">
        <f t="array" ref="CN682">IF($AG682,SQRT(SUMPRODUCT($AH$2:$AH682, (AZ$2:AZ682-BT682)^2)/(SUM($AH$2:$AH682)-1)),0)</f>
        <v>0</v>
      </c>
      <c r="CO682" s="109" cm="1">
        <f t="array" ref="CO682">IF($AG682,SQRT(SUMPRODUCT($AH$2:$AH682, (BA$2:BA682-BU682)^2)/(SUM($AH$2:$AH682)-1)),0)</f>
        <v>0</v>
      </c>
    </row>
    <row r="683" spans="34:93" x14ac:dyDescent="0.25">
      <c r="AH683" s="99" t="str">
        <f t="shared" si="158"/>
        <v/>
      </c>
      <c r="AI683" s="11">
        <f t="shared" ca="1" si="169"/>
        <v>0</v>
      </c>
      <c r="AJ683" s="11">
        <f t="shared" ca="1" si="169"/>
        <v>0</v>
      </c>
      <c r="AK683" s="11">
        <f t="shared" ca="1" si="169"/>
        <v>0</v>
      </c>
      <c r="AL683" s="11">
        <f t="shared" ca="1" si="169"/>
        <v>0</v>
      </c>
      <c r="AM683" s="11">
        <f t="shared" ca="1" si="169"/>
        <v>0</v>
      </c>
      <c r="AN683" s="11">
        <f t="shared" ca="1" si="169"/>
        <v>0</v>
      </c>
      <c r="AO683" s="11">
        <f t="shared" ca="1" si="169"/>
        <v>0</v>
      </c>
      <c r="AP683" s="11">
        <f t="shared" ca="1" si="169"/>
        <v>0</v>
      </c>
      <c r="AQ683" s="11">
        <f t="shared" ca="1" si="169"/>
        <v>0</v>
      </c>
      <c r="AR683" s="11">
        <f t="shared" ca="1" si="169"/>
        <v>0</v>
      </c>
      <c r="AS683" s="11">
        <f t="shared" ca="1" si="170"/>
        <v>0</v>
      </c>
      <c r="AT683" s="11">
        <f t="shared" ca="1" si="170"/>
        <v>0</v>
      </c>
      <c r="AU683" s="11">
        <f t="shared" ca="1" si="170"/>
        <v>0</v>
      </c>
      <c r="AV683" s="11">
        <f t="shared" ca="1" si="170"/>
        <v>0</v>
      </c>
      <c r="AW683" s="11">
        <f t="shared" ca="1" si="170"/>
        <v>0</v>
      </c>
      <c r="AX683" s="11">
        <f t="shared" ca="1" si="170"/>
        <v>0</v>
      </c>
      <c r="AY683" s="11">
        <f t="shared" ca="1" si="170"/>
        <v>0</v>
      </c>
      <c r="AZ683" s="11">
        <f t="shared" ca="1" si="170"/>
        <v>0</v>
      </c>
      <c r="BA683" s="11">
        <f t="shared" ca="1" si="170"/>
        <v>0</v>
      </c>
      <c r="BB683" s="11"/>
      <c r="BC683" s="11">
        <f>IF($AG683,SUMPRODUCT(AI$2:AI683,$AH$2:$AH683)/SUM($AH$2:$AH683),0)</f>
        <v>0</v>
      </c>
      <c r="BD683" s="11">
        <f>IF($AG683,SUMPRODUCT(AJ$2:AJ683,$AH$2:$AH683)/SUM($AH$2:$AH683),0)</f>
        <v>0</v>
      </c>
      <c r="BE683" s="11">
        <f>IF($AG683,SUMPRODUCT(AK$2:AK683,$AH$2:$AH683)/SUM($AH$2:$AH683),0)</f>
        <v>0</v>
      </c>
      <c r="BF683" s="11">
        <f>IF($AG683,SUMPRODUCT(AL$2:AL683,$AH$2:$AH683)/SUM($AH$2:$AH683),0)</f>
        <v>0</v>
      </c>
      <c r="BG683" s="11">
        <f>IF($AG683,SUMPRODUCT(AM$2:AM683,$AH$2:$AH683)/SUM($AH$2:$AH683),0)</f>
        <v>0</v>
      </c>
      <c r="BH683" s="11">
        <f>IF($AG683,SUMPRODUCT(AN$2:AN683,$AH$2:$AH683)/SUM($AH$2:$AH683),0)</f>
        <v>0</v>
      </c>
      <c r="BI683" s="11">
        <f>IF($AG683,SUMPRODUCT(AO$2:AO683,$AH$2:$AH683)/SUM($AH$2:$AH683),0)</f>
        <v>0</v>
      </c>
      <c r="BJ683" s="11">
        <f>IF($AG683,SUMPRODUCT(AP$2:AP683,$AH$2:$AH683)/SUM($AH$2:$AH683),0)</f>
        <v>0</v>
      </c>
      <c r="BK683" s="11">
        <f>IF($AG683,SUMPRODUCT(AQ$2:AQ683,$AH$2:$AH683)/SUM($AH$2:$AH683),0)</f>
        <v>0</v>
      </c>
      <c r="BL683" s="11">
        <f>IF($AG683,SUMPRODUCT(AR$2:AR683,$AH$2:$AH683)/SUM($AH$2:$AH683),0)</f>
        <v>0</v>
      </c>
      <c r="BM683" s="11">
        <f>IF($AG683,SUMPRODUCT(AS$2:AS683,$AH$2:$AH683)/SUM($AH$2:$AH683),0)</f>
        <v>0</v>
      </c>
      <c r="BN683" s="11">
        <f>IF($AG683,SUMPRODUCT(AT$2:AT683,$AH$2:$AH683)/SUM($AH$2:$AH683),0)</f>
        <v>0</v>
      </c>
      <c r="BO683" s="11">
        <f>IF($AG683,SUMPRODUCT(AU$2:AU683,$AH$2:$AH683)/SUM($AH$2:$AH683),0)</f>
        <v>0</v>
      </c>
      <c r="BP683" s="11">
        <f>IF($AG683,SUMPRODUCT(AV$2:AV683,$AH$2:$AH683)/SUM($AH$2:$AH683),0)</f>
        <v>0</v>
      </c>
      <c r="BQ683" s="11">
        <f>IF($AG683,SUMPRODUCT(AW$2:AW683,$AH$2:$AH683)/SUM($AH$2:$AH683),0)</f>
        <v>0</v>
      </c>
      <c r="BR683" s="11">
        <f>IF($AG683,SUMPRODUCT(AX$2:AX683,$AH$2:$AH683)/SUM($AH$2:$AH683),0)</f>
        <v>0</v>
      </c>
      <c r="BS683" s="11">
        <f>IF($AG683,SUMPRODUCT(AY$2:AY683,$AH$2:$AH683)/SUM($AH$2:$AH683),0)</f>
        <v>0</v>
      </c>
      <c r="BT683" s="11">
        <f>IF($AG683,SUMPRODUCT(AZ$2:AZ683,$AH$2:$AH683)/SUM($AH$2:$AH683),0)</f>
        <v>0</v>
      </c>
      <c r="BU683" s="11">
        <f>IF($AG683,SUMPRODUCT(BA$2:BA683,$AH$2:$AH683)/SUM($AH$2:$AH683),0)</f>
        <v>0</v>
      </c>
      <c r="BV683" s="11"/>
      <c r="BW683" s="109" cm="1">
        <f t="array" ref="BW683">IF($AG683,SQRT(SUMPRODUCT($AH$2:$AH683, (AI$2:AI683-BC683)^2)/(SUM($AH$2:$AH683)-1)),0)</f>
        <v>0</v>
      </c>
      <c r="BX683" s="109" cm="1">
        <f t="array" ref="BX683">IF($AG683,SQRT(SUMPRODUCT($AH$2:$AH683, (AJ$2:AJ683-BD683)^2)/(SUM($AH$2:$AH683)-1)),0)</f>
        <v>0</v>
      </c>
      <c r="BY683" s="109" cm="1">
        <f t="array" ref="BY683">IF($AG683,SQRT(SUMPRODUCT($AH$2:$AH683, (AK$2:AK683-BE683)^2)/(SUM($AH$2:$AH683)-1)),0)</f>
        <v>0</v>
      </c>
      <c r="BZ683" s="109" cm="1">
        <f t="array" ref="BZ683">IF($AG683,SQRT(SUMPRODUCT($AH$2:$AH683, (AL$2:AL683-BF683)^2)/(SUM($AH$2:$AH683)-1)),0)</f>
        <v>0</v>
      </c>
      <c r="CA683" s="109" cm="1">
        <f t="array" ref="CA683">IF($AG683,SQRT(SUMPRODUCT($AH$2:$AH683, (AM$2:AM683-BG683)^2)/(SUM($AH$2:$AH683)-1)),0)</f>
        <v>0</v>
      </c>
      <c r="CB683" s="109" cm="1">
        <f t="array" ref="CB683">IF($AG683,SQRT(SUMPRODUCT($AH$2:$AH683, (AN$2:AN683-BH683)^2)/(SUM($AH$2:$AH683)-1)),0)</f>
        <v>0</v>
      </c>
      <c r="CC683" s="109" cm="1">
        <f t="array" ref="CC683">IF($AG683,SQRT(SUMPRODUCT($AH$2:$AH683, (AO$2:AO683-BI683)^2)/(SUM($AH$2:$AH683)-1)),0)</f>
        <v>0</v>
      </c>
      <c r="CD683" s="109" cm="1">
        <f t="array" ref="CD683">IF($AG683,SQRT(SUMPRODUCT($AH$2:$AH683, (AP$2:AP683-BJ683)^2)/(SUM($AH$2:$AH683)-1)),0)</f>
        <v>0</v>
      </c>
      <c r="CE683" s="109" cm="1">
        <f t="array" ref="CE683">IF($AG683,SQRT(SUMPRODUCT($AH$2:$AH683, (AQ$2:AQ683-BK683)^2)/(SUM($AH$2:$AH683)-1)),0)</f>
        <v>0</v>
      </c>
      <c r="CF683" s="109" cm="1">
        <f t="array" ref="CF683">IF($AG683,SQRT(SUMPRODUCT($AH$2:$AH683, (AR$2:AR683-BL683)^2)/(SUM($AH$2:$AH683)-1)),0)</f>
        <v>0</v>
      </c>
      <c r="CG683" s="109" cm="1">
        <f t="array" ref="CG683">IF($AG683,SQRT(SUMPRODUCT($AH$2:$AH683, (AS$2:AS683-BM683)^2)/(SUM($AH$2:$AH683)-1)),0)</f>
        <v>0</v>
      </c>
      <c r="CH683" s="109" cm="1">
        <f t="array" ref="CH683">IF($AG683,SQRT(SUMPRODUCT($AH$2:$AH683, (AT$2:AT683-BN683)^2)/(SUM($AH$2:$AH683)-1)),0)</f>
        <v>0</v>
      </c>
      <c r="CI683" s="109" cm="1">
        <f t="array" ref="CI683">IF($AG683,SQRT(SUMPRODUCT($AH$2:$AH683, (AU$2:AU683-BO683)^2)/(SUM($AH$2:$AH683)-1)),0)</f>
        <v>0</v>
      </c>
      <c r="CJ683" s="109" cm="1">
        <f t="array" ref="CJ683">IF($AG683,SQRT(SUMPRODUCT($AH$2:$AH683, (AV$2:AV683-BP683)^2)/(SUM($AH$2:$AH683)-1)),0)</f>
        <v>0</v>
      </c>
      <c r="CK683" s="109" cm="1">
        <f t="array" ref="CK683">IF($AG683,SQRT(SUMPRODUCT($AH$2:$AH683, (AW$2:AW683-BQ683)^2)/(SUM($AH$2:$AH683)-1)),0)</f>
        <v>0</v>
      </c>
      <c r="CL683" s="109" cm="1">
        <f t="array" ref="CL683">IF($AG683,SQRT(SUMPRODUCT($AH$2:$AH683, (AX$2:AX683-BR683)^2)/(SUM($AH$2:$AH683)-1)),0)</f>
        <v>0</v>
      </c>
      <c r="CM683" s="109" cm="1">
        <f t="array" ref="CM683">IF($AG683,SQRT(SUMPRODUCT($AH$2:$AH683, (AY$2:AY683-BS683)^2)/(SUM($AH$2:$AH683)-1)),0)</f>
        <v>0</v>
      </c>
      <c r="CN683" s="109" cm="1">
        <f t="array" ref="CN683">IF($AG683,SQRT(SUMPRODUCT($AH$2:$AH683, (AZ$2:AZ683-BT683)^2)/(SUM($AH$2:$AH683)-1)),0)</f>
        <v>0</v>
      </c>
      <c r="CO683" s="109" cm="1">
        <f t="array" ref="CO683">IF($AG683,SQRT(SUMPRODUCT($AH$2:$AH683, (BA$2:BA683-BU683)^2)/(SUM($AH$2:$AH683)-1)),0)</f>
        <v>0</v>
      </c>
    </row>
    <row r="684" spans="34:93" x14ac:dyDescent="0.25">
      <c r="AH684" s="99" t="str">
        <f t="shared" si="158"/>
        <v/>
      </c>
      <c r="AI684" s="11">
        <f t="shared" ca="1" si="169"/>
        <v>0</v>
      </c>
      <c r="AJ684" s="11">
        <f t="shared" ca="1" si="169"/>
        <v>0</v>
      </c>
      <c r="AK684" s="11">
        <f t="shared" ca="1" si="169"/>
        <v>0</v>
      </c>
      <c r="AL684" s="11">
        <f t="shared" ca="1" si="169"/>
        <v>0</v>
      </c>
      <c r="AM684" s="11">
        <f t="shared" ca="1" si="169"/>
        <v>0</v>
      </c>
      <c r="AN684" s="11">
        <f t="shared" ca="1" si="169"/>
        <v>0</v>
      </c>
      <c r="AO684" s="11">
        <f t="shared" ca="1" si="169"/>
        <v>0</v>
      </c>
      <c r="AP684" s="11">
        <f t="shared" ca="1" si="169"/>
        <v>0</v>
      </c>
      <c r="AQ684" s="11">
        <f t="shared" ca="1" si="169"/>
        <v>0</v>
      </c>
      <c r="AR684" s="11">
        <f t="shared" ca="1" si="169"/>
        <v>0</v>
      </c>
      <c r="AS684" s="11">
        <f t="shared" ca="1" si="170"/>
        <v>0</v>
      </c>
      <c r="AT684" s="11">
        <f t="shared" ca="1" si="170"/>
        <v>0</v>
      </c>
      <c r="AU684" s="11">
        <f t="shared" ca="1" si="170"/>
        <v>0</v>
      </c>
      <c r="AV684" s="11">
        <f t="shared" ca="1" si="170"/>
        <v>0</v>
      </c>
      <c r="AW684" s="11">
        <f t="shared" ca="1" si="170"/>
        <v>0</v>
      </c>
      <c r="AX684" s="11">
        <f t="shared" ca="1" si="170"/>
        <v>0</v>
      </c>
      <c r="AY684" s="11">
        <f t="shared" ca="1" si="170"/>
        <v>0</v>
      </c>
      <c r="AZ684" s="11">
        <f t="shared" ca="1" si="170"/>
        <v>0</v>
      </c>
      <c r="BA684" s="11">
        <f t="shared" ca="1" si="170"/>
        <v>0</v>
      </c>
      <c r="BB684" s="11"/>
      <c r="BC684" s="11">
        <f>IF($AG684,SUMPRODUCT(AI$2:AI684,$AH$2:$AH684)/SUM($AH$2:$AH684),0)</f>
        <v>0</v>
      </c>
      <c r="BD684" s="11">
        <f>IF($AG684,SUMPRODUCT(AJ$2:AJ684,$AH$2:$AH684)/SUM($AH$2:$AH684),0)</f>
        <v>0</v>
      </c>
      <c r="BE684" s="11">
        <f>IF($AG684,SUMPRODUCT(AK$2:AK684,$AH$2:$AH684)/SUM($AH$2:$AH684),0)</f>
        <v>0</v>
      </c>
      <c r="BF684" s="11">
        <f>IF($AG684,SUMPRODUCT(AL$2:AL684,$AH$2:$AH684)/SUM($AH$2:$AH684),0)</f>
        <v>0</v>
      </c>
      <c r="BG684" s="11">
        <f>IF($AG684,SUMPRODUCT(AM$2:AM684,$AH$2:$AH684)/SUM($AH$2:$AH684),0)</f>
        <v>0</v>
      </c>
      <c r="BH684" s="11">
        <f>IF($AG684,SUMPRODUCT(AN$2:AN684,$AH$2:$AH684)/SUM($AH$2:$AH684),0)</f>
        <v>0</v>
      </c>
      <c r="BI684" s="11">
        <f>IF($AG684,SUMPRODUCT(AO$2:AO684,$AH$2:$AH684)/SUM($AH$2:$AH684),0)</f>
        <v>0</v>
      </c>
      <c r="BJ684" s="11">
        <f>IF($AG684,SUMPRODUCT(AP$2:AP684,$AH$2:$AH684)/SUM($AH$2:$AH684),0)</f>
        <v>0</v>
      </c>
      <c r="BK684" s="11">
        <f>IF($AG684,SUMPRODUCT(AQ$2:AQ684,$AH$2:$AH684)/SUM($AH$2:$AH684),0)</f>
        <v>0</v>
      </c>
      <c r="BL684" s="11">
        <f>IF($AG684,SUMPRODUCT(AR$2:AR684,$AH$2:$AH684)/SUM($AH$2:$AH684),0)</f>
        <v>0</v>
      </c>
      <c r="BM684" s="11">
        <f>IF($AG684,SUMPRODUCT(AS$2:AS684,$AH$2:$AH684)/SUM($AH$2:$AH684),0)</f>
        <v>0</v>
      </c>
      <c r="BN684" s="11">
        <f>IF($AG684,SUMPRODUCT(AT$2:AT684,$AH$2:$AH684)/SUM($AH$2:$AH684),0)</f>
        <v>0</v>
      </c>
      <c r="BO684" s="11">
        <f>IF($AG684,SUMPRODUCT(AU$2:AU684,$AH$2:$AH684)/SUM($AH$2:$AH684),0)</f>
        <v>0</v>
      </c>
      <c r="BP684" s="11">
        <f>IF($AG684,SUMPRODUCT(AV$2:AV684,$AH$2:$AH684)/SUM($AH$2:$AH684),0)</f>
        <v>0</v>
      </c>
      <c r="BQ684" s="11">
        <f>IF($AG684,SUMPRODUCT(AW$2:AW684,$AH$2:$AH684)/SUM($AH$2:$AH684),0)</f>
        <v>0</v>
      </c>
      <c r="BR684" s="11">
        <f>IF($AG684,SUMPRODUCT(AX$2:AX684,$AH$2:$AH684)/SUM($AH$2:$AH684),0)</f>
        <v>0</v>
      </c>
      <c r="BS684" s="11">
        <f>IF($AG684,SUMPRODUCT(AY$2:AY684,$AH$2:$AH684)/SUM($AH$2:$AH684),0)</f>
        <v>0</v>
      </c>
      <c r="BT684" s="11">
        <f>IF($AG684,SUMPRODUCT(AZ$2:AZ684,$AH$2:$AH684)/SUM($AH$2:$AH684),0)</f>
        <v>0</v>
      </c>
      <c r="BU684" s="11">
        <f>IF($AG684,SUMPRODUCT(BA$2:BA684,$AH$2:$AH684)/SUM($AH$2:$AH684),0)</f>
        <v>0</v>
      </c>
      <c r="BV684" s="11"/>
      <c r="BW684" s="109" cm="1">
        <f t="array" ref="BW684">IF($AG684,SQRT(SUMPRODUCT($AH$2:$AH684, (AI$2:AI684-BC684)^2)/(SUM($AH$2:$AH684)-1)),0)</f>
        <v>0</v>
      </c>
      <c r="BX684" s="109" cm="1">
        <f t="array" ref="BX684">IF($AG684,SQRT(SUMPRODUCT($AH$2:$AH684, (AJ$2:AJ684-BD684)^2)/(SUM($AH$2:$AH684)-1)),0)</f>
        <v>0</v>
      </c>
      <c r="BY684" s="109" cm="1">
        <f t="array" ref="BY684">IF($AG684,SQRT(SUMPRODUCT($AH$2:$AH684, (AK$2:AK684-BE684)^2)/(SUM($AH$2:$AH684)-1)),0)</f>
        <v>0</v>
      </c>
      <c r="BZ684" s="109" cm="1">
        <f t="array" ref="BZ684">IF($AG684,SQRT(SUMPRODUCT($AH$2:$AH684, (AL$2:AL684-BF684)^2)/(SUM($AH$2:$AH684)-1)),0)</f>
        <v>0</v>
      </c>
      <c r="CA684" s="109" cm="1">
        <f t="array" ref="CA684">IF($AG684,SQRT(SUMPRODUCT($AH$2:$AH684, (AM$2:AM684-BG684)^2)/(SUM($AH$2:$AH684)-1)),0)</f>
        <v>0</v>
      </c>
      <c r="CB684" s="109" cm="1">
        <f t="array" ref="CB684">IF($AG684,SQRT(SUMPRODUCT($AH$2:$AH684, (AN$2:AN684-BH684)^2)/(SUM($AH$2:$AH684)-1)),0)</f>
        <v>0</v>
      </c>
      <c r="CC684" s="109" cm="1">
        <f t="array" ref="CC684">IF($AG684,SQRT(SUMPRODUCT($AH$2:$AH684, (AO$2:AO684-BI684)^2)/(SUM($AH$2:$AH684)-1)),0)</f>
        <v>0</v>
      </c>
      <c r="CD684" s="109" cm="1">
        <f t="array" ref="CD684">IF($AG684,SQRT(SUMPRODUCT($AH$2:$AH684, (AP$2:AP684-BJ684)^2)/(SUM($AH$2:$AH684)-1)),0)</f>
        <v>0</v>
      </c>
      <c r="CE684" s="109" cm="1">
        <f t="array" ref="CE684">IF($AG684,SQRT(SUMPRODUCT($AH$2:$AH684, (AQ$2:AQ684-BK684)^2)/(SUM($AH$2:$AH684)-1)),0)</f>
        <v>0</v>
      </c>
      <c r="CF684" s="109" cm="1">
        <f t="array" ref="CF684">IF($AG684,SQRT(SUMPRODUCT($AH$2:$AH684, (AR$2:AR684-BL684)^2)/(SUM($AH$2:$AH684)-1)),0)</f>
        <v>0</v>
      </c>
      <c r="CG684" s="109" cm="1">
        <f t="array" ref="CG684">IF($AG684,SQRT(SUMPRODUCT($AH$2:$AH684, (AS$2:AS684-BM684)^2)/(SUM($AH$2:$AH684)-1)),0)</f>
        <v>0</v>
      </c>
      <c r="CH684" s="109" cm="1">
        <f t="array" ref="CH684">IF($AG684,SQRT(SUMPRODUCT($AH$2:$AH684, (AT$2:AT684-BN684)^2)/(SUM($AH$2:$AH684)-1)),0)</f>
        <v>0</v>
      </c>
      <c r="CI684" s="109" cm="1">
        <f t="array" ref="CI684">IF($AG684,SQRT(SUMPRODUCT($AH$2:$AH684, (AU$2:AU684-BO684)^2)/(SUM($AH$2:$AH684)-1)),0)</f>
        <v>0</v>
      </c>
      <c r="CJ684" s="109" cm="1">
        <f t="array" ref="CJ684">IF($AG684,SQRT(SUMPRODUCT($AH$2:$AH684, (AV$2:AV684-BP684)^2)/(SUM($AH$2:$AH684)-1)),0)</f>
        <v>0</v>
      </c>
      <c r="CK684" s="109" cm="1">
        <f t="array" ref="CK684">IF($AG684,SQRT(SUMPRODUCT($AH$2:$AH684, (AW$2:AW684-BQ684)^2)/(SUM($AH$2:$AH684)-1)),0)</f>
        <v>0</v>
      </c>
      <c r="CL684" s="109" cm="1">
        <f t="array" ref="CL684">IF($AG684,SQRT(SUMPRODUCT($AH$2:$AH684, (AX$2:AX684-BR684)^2)/(SUM($AH$2:$AH684)-1)),0)</f>
        <v>0</v>
      </c>
      <c r="CM684" s="109" cm="1">
        <f t="array" ref="CM684">IF($AG684,SQRT(SUMPRODUCT($AH$2:$AH684, (AY$2:AY684-BS684)^2)/(SUM($AH$2:$AH684)-1)),0)</f>
        <v>0</v>
      </c>
      <c r="CN684" s="109" cm="1">
        <f t="array" ref="CN684">IF($AG684,SQRT(SUMPRODUCT($AH$2:$AH684, (AZ$2:AZ684-BT684)^2)/(SUM($AH$2:$AH684)-1)),0)</f>
        <v>0</v>
      </c>
      <c r="CO684" s="109" cm="1">
        <f t="array" ref="CO684">IF($AG684,SQRT(SUMPRODUCT($AH$2:$AH684, (BA$2:BA684-BU684)^2)/(SUM($AH$2:$AH684)-1)),0)</f>
        <v>0</v>
      </c>
    </row>
    <row r="685" spans="34:93" x14ac:dyDescent="0.25">
      <c r="AH685" s="99" t="str">
        <f t="shared" si="158"/>
        <v/>
      </c>
      <c r="AI685" s="11">
        <f t="shared" ca="1" si="169"/>
        <v>0</v>
      </c>
      <c r="AJ685" s="11">
        <f t="shared" ca="1" si="169"/>
        <v>0</v>
      </c>
      <c r="AK685" s="11">
        <f t="shared" ca="1" si="169"/>
        <v>0</v>
      </c>
      <c r="AL685" s="11">
        <f t="shared" ca="1" si="169"/>
        <v>0</v>
      </c>
      <c r="AM685" s="11">
        <f t="shared" ca="1" si="169"/>
        <v>0</v>
      </c>
      <c r="AN685" s="11">
        <f t="shared" ca="1" si="169"/>
        <v>0</v>
      </c>
      <c r="AO685" s="11">
        <f t="shared" ca="1" si="169"/>
        <v>0</v>
      </c>
      <c r="AP685" s="11">
        <f t="shared" ca="1" si="169"/>
        <v>0</v>
      </c>
      <c r="AQ685" s="11">
        <f t="shared" ca="1" si="169"/>
        <v>0</v>
      </c>
      <c r="AR685" s="11">
        <f t="shared" ca="1" si="169"/>
        <v>0</v>
      </c>
      <c r="AS685" s="11">
        <f t="shared" ca="1" si="170"/>
        <v>0</v>
      </c>
      <c r="AT685" s="11">
        <f t="shared" ca="1" si="170"/>
        <v>0</v>
      </c>
      <c r="AU685" s="11">
        <f t="shared" ca="1" si="170"/>
        <v>0</v>
      </c>
      <c r="AV685" s="11">
        <f t="shared" ca="1" si="170"/>
        <v>0</v>
      </c>
      <c r="AW685" s="11">
        <f t="shared" ca="1" si="170"/>
        <v>0</v>
      </c>
      <c r="AX685" s="11">
        <f t="shared" ca="1" si="170"/>
        <v>0</v>
      </c>
      <c r="AY685" s="11">
        <f t="shared" ca="1" si="170"/>
        <v>0</v>
      </c>
      <c r="AZ685" s="11">
        <f t="shared" ca="1" si="170"/>
        <v>0</v>
      </c>
      <c r="BA685" s="11">
        <f t="shared" ca="1" si="170"/>
        <v>0</v>
      </c>
      <c r="BB685" s="11"/>
      <c r="BC685" s="11">
        <f>IF($AG685,SUMPRODUCT(AI$2:AI685,$AH$2:$AH685)/SUM($AH$2:$AH685),0)</f>
        <v>0</v>
      </c>
      <c r="BD685" s="11">
        <f>IF($AG685,SUMPRODUCT(AJ$2:AJ685,$AH$2:$AH685)/SUM($AH$2:$AH685),0)</f>
        <v>0</v>
      </c>
      <c r="BE685" s="11">
        <f>IF($AG685,SUMPRODUCT(AK$2:AK685,$AH$2:$AH685)/SUM($AH$2:$AH685),0)</f>
        <v>0</v>
      </c>
      <c r="BF685" s="11">
        <f>IF($AG685,SUMPRODUCT(AL$2:AL685,$AH$2:$AH685)/SUM($AH$2:$AH685),0)</f>
        <v>0</v>
      </c>
      <c r="BG685" s="11">
        <f>IF($AG685,SUMPRODUCT(AM$2:AM685,$AH$2:$AH685)/SUM($AH$2:$AH685),0)</f>
        <v>0</v>
      </c>
      <c r="BH685" s="11">
        <f>IF($AG685,SUMPRODUCT(AN$2:AN685,$AH$2:$AH685)/SUM($AH$2:$AH685),0)</f>
        <v>0</v>
      </c>
      <c r="BI685" s="11">
        <f>IF($AG685,SUMPRODUCT(AO$2:AO685,$AH$2:$AH685)/SUM($AH$2:$AH685),0)</f>
        <v>0</v>
      </c>
      <c r="BJ685" s="11">
        <f>IF($AG685,SUMPRODUCT(AP$2:AP685,$AH$2:$AH685)/SUM($AH$2:$AH685),0)</f>
        <v>0</v>
      </c>
      <c r="BK685" s="11">
        <f>IF($AG685,SUMPRODUCT(AQ$2:AQ685,$AH$2:$AH685)/SUM($AH$2:$AH685),0)</f>
        <v>0</v>
      </c>
      <c r="BL685" s="11">
        <f>IF($AG685,SUMPRODUCT(AR$2:AR685,$AH$2:$AH685)/SUM($AH$2:$AH685),0)</f>
        <v>0</v>
      </c>
      <c r="BM685" s="11">
        <f>IF($AG685,SUMPRODUCT(AS$2:AS685,$AH$2:$AH685)/SUM($AH$2:$AH685),0)</f>
        <v>0</v>
      </c>
      <c r="BN685" s="11">
        <f>IF($AG685,SUMPRODUCT(AT$2:AT685,$AH$2:$AH685)/SUM($AH$2:$AH685),0)</f>
        <v>0</v>
      </c>
      <c r="BO685" s="11">
        <f>IF($AG685,SUMPRODUCT(AU$2:AU685,$AH$2:$AH685)/SUM($AH$2:$AH685),0)</f>
        <v>0</v>
      </c>
      <c r="BP685" s="11">
        <f>IF($AG685,SUMPRODUCT(AV$2:AV685,$AH$2:$AH685)/SUM($AH$2:$AH685),0)</f>
        <v>0</v>
      </c>
      <c r="BQ685" s="11">
        <f>IF($AG685,SUMPRODUCT(AW$2:AW685,$AH$2:$AH685)/SUM($AH$2:$AH685),0)</f>
        <v>0</v>
      </c>
      <c r="BR685" s="11">
        <f>IF($AG685,SUMPRODUCT(AX$2:AX685,$AH$2:$AH685)/SUM($AH$2:$AH685),0)</f>
        <v>0</v>
      </c>
      <c r="BS685" s="11">
        <f>IF($AG685,SUMPRODUCT(AY$2:AY685,$AH$2:$AH685)/SUM($AH$2:$AH685),0)</f>
        <v>0</v>
      </c>
      <c r="BT685" s="11">
        <f>IF($AG685,SUMPRODUCT(AZ$2:AZ685,$AH$2:$AH685)/SUM($AH$2:$AH685),0)</f>
        <v>0</v>
      </c>
      <c r="BU685" s="11">
        <f>IF($AG685,SUMPRODUCT(BA$2:BA685,$AH$2:$AH685)/SUM($AH$2:$AH685),0)</f>
        <v>0</v>
      </c>
      <c r="BV685" s="11"/>
      <c r="BW685" s="109" cm="1">
        <f t="array" ref="BW685">IF($AG685,SQRT(SUMPRODUCT($AH$2:$AH685, (AI$2:AI685-BC685)^2)/(SUM($AH$2:$AH685)-1)),0)</f>
        <v>0</v>
      </c>
      <c r="BX685" s="109" cm="1">
        <f t="array" ref="BX685">IF($AG685,SQRT(SUMPRODUCT($AH$2:$AH685, (AJ$2:AJ685-BD685)^2)/(SUM($AH$2:$AH685)-1)),0)</f>
        <v>0</v>
      </c>
      <c r="BY685" s="109" cm="1">
        <f t="array" ref="BY685">IF($AG685,SQRT(SUMPRODUCT($AH$2:$AH685, (AK$2:AK685-BE685)^2)/(SUM($AH$2:$AH685)-1)),0)</f>
        <v>0</v>
      </c>
      <c r="BZ685" s="109" cm="1">
        <f t="array" ref="BZ685">IF($AG685,SQRT(SUMPRODUCT($AH$2:$AH685, (AL$2:AL685-BF685)^2)/(SUM($AH$2:$AH685)-1)),0)</f>
        <v>0</v>
      </c>
      <c r="CA685" s="109" cm="1">
        <f t="array" ref="CA685">IF($AG685,SQRT(SUMPRODUCT($AH$2:$AH685, (AM$2:AM685-BG685)^2)/(SUM($AH$2:$AH685)-1)),0)</f>
        <v>0</v>
      </c>
      <c r="CB685" s="109" cm="1">
        <f t="array" ref="CB685">IF($AG685,SQRT(SUMPRODUCT($AH$2:$AH685, (AN$2:AN685-BH685)^2)/(SUM($AH$2:$AH685)-1)),0)</f>
        <v>0</v>
      </c>
      <c r="CC685" s="109" cm="1">
        <f t="array" ref="CC685">IF($AG685,SQRT(SUMPRODUCT($AH$2:$AH685, (AO$2:AO685-BI685)^2)/(SUM($AH$2:$AH685)-1)),0)</f>
        <v>0</v>
      </c>
      <c r="CD685" s="109" cm="1">
        <f t="array" ref="CD685">IF($AG685,SQRT(SUMPRODUCT($AH$2:$AH685, (AP$2:AP685-BJ685)^2)/(SUM($AH$2:$AH685)-1)),0)</f>
        <v>0</v>
      </c>
      <c r="CE685" s="109" cm="1">
        <f t="array" ref="CE685">IF($AG685,SQRT(SUMPRODUCT($AH$2:$AH685, (AQ$2:AQ685-BK685)^2)/(SUM($AH$2:$AH685)-1)),0)</f>
        <v>0</v>
      </c>
      <c r="CF685" s="109" cm="1">
        <f t="array" ref="CF685">IF($AG685,SQRT(SUMPRODUCT($AH$2:$AH685, (AR$2:AR685-BL685)^2)/(SUM($AH$2:$AH685)-1)),0)</f>
        <v>0</v>
      </c>
      <c r="CG685" s="109" cm="1">
        <f t="array" ref="CG685">IF($AG685,SQRT(SUMPRODUCT($AH$2:$AH685, (AS$2:AS685-BM685)^2)/(SUM($AH$2:$AH685)-1)),0)</f>
        <v>0</v>
      </c>
      <c r="CH685" s="109" cm="1">
        <f t="array" ref="CH685">IF($AG685,SQRT(SUMPRODUCT($AH$2:$AH685, (AT$2:AT685-BN685)^2)/(SUM($AH$2:$AH685)-1)),0)</f>
        <v>0</v>
      </c>
      <c r="CI685" s="109" cm="1">
        <f t="array" ref="CI685">IF($AG685,SQRT(SUMPRODUCT($AH$2:$AH685, (AU$2:AU685-BO685)^2)/(SUM($AH$2:$AH685)-1)),0)</f>
        <v>0</v>
      </c>
      <c r="CJ685" s="109" cm="1">
        <f t="array" ref="CJ685">IF($AG685,SQRT(SUMPRODUCT($AH$2:$AH685, (AV$2:AV685-BP685)^2)/(SUM($AH$2:$AH685)-1)),0)</f>
        <v>0</v>
      </c>
      <c r="CK685" s="109" cm="1">
        <f t="array" ref="CK685">IF($AG685,SQRT(SUMPRODUCT($AH$2:$AH685, (AW$2:AW685-BQ685)^2)/(SUM($AH$2:$AH685)-1)),0)</f>
        <v>0</v>
      </c>
      <c r="CL685" s="109" cm="1">
        <f t="array" ref="CL685">IF($AG685,SQRT(SUMPRODUCT($AH$2:$AH685, (AX$2:AX685-BR685)^2)/(SUM($AH$2:$AH685)-1)),0)</f>
        <v>0</v>
      </c>
      <c r="CM685" s="109" cm="1">
        <f t="array" ref="CM685">IF($AG685,SQRT(SUMPRODUCT($AH$2:$AH685, (AY$2:AY685-BS685)^2)/(SUM($AH$2:$AH685)-1)),0)</f>
        <v>0</v>
      </c>
      <c r="CN685" s="109" cm="1">
        <f t="array" ref="CN685">IF($AG685,SQRT(SUMPRODUCT($AH$2:$AH685, (AZ$2:AZ685-BT685)^2)/(SUM($AH$2:$AH685)-1)),0)</f>
        <v>0</v>
      </c>
      <c r="CO685" s="109" cm="1">
        <f t="array" ref="CO685">IF($AG685,SQRT(SUMPRODUCT($AH$2:$AH685, (BA$2:BA685-BU685)^2)/(SUM($AH$2:$AH685)-1)),0)</f>
        <v>0</v>
      </c>
    </row>
    <row r="686" spans="34:93" x14ac:dyDescent="0.25">
      <c r="AH686" s="99" t="str">
        <f t="shared" si="158"/>
        <v/>
      </c>
      <c r="AI686" s="11">
        <f t="shared" ca="1" si="169"/>
        <v>0</v>
      </c>
      <c r="AJ686" s="11">
        <f t="shared" ca="1" si="169"/>
        <v>0</v>
      </c>
      <c r="AK686" s="11">
        <f t="shared" ca="1" si="169"/>
        <v>0</v>
      </c>
      <c r="AL686" s="11">
        <f t="shared" ca="1" si="169"/>
        <v>0</v>
      </c>
      <c r="AM686" s="11">
        <f t="shared" ca="1" si="169"/>
        <v>0</v>
      </c>
      <c r="AN686" s="11">
        <f t="shared" ca="1" si="169"/>
        <v>0</v>
      </c>
      <c r="AO686" s="11">
        <f t="shared" ca="1" si="169"/>
        <v>0</v>
      </c>
      <c r="AP686" s="11">
        <f t="shared" ca="1" si="169"/>
        <v>0</v>
      </c>
      <c r="AQ686" s="11">
        <f t="shared" ca="1" si="169"/>
        <v>0</v>
      </c>
      <c r="AR686" s="11">
        <f t="shared" ca="1" si="169"/>
        <v>0</v>
      </c>
      <c r="AS686" s="11">
        <f t="shared" ca="1" si="170"/>
        <v>0</v>
      </c>
      <c r="AT686" s="11">
        <f t="shared" ca="1" si="170"/>
        <v>0</v>
      </c>
      <c r="AU686" s="11">
        <f t="shared" ca="1" si="170"/>
        <v>0</v>
      </c>
      <c r="AV686" s="11">
        <f t="shared" ca="1" si="170"/>
        <v>0</v>
      </c>
      <c r="AW686" s="11">
        <f t="shared" ca="1" si="170"/>
        <v>0</v>
      </c>
      <c r="AX686" s="11">
        <f t="shared" ca="1" si="170"/>
        <v>0</v>
      </c>
      <c r="AY686" s="11">
        <f t="shared" ca="1" si="170"/>
        <v>0</v>
      </c>
      <c r="AZ686" s="11">
        <f t="shared" ca="1" si="170"/>
        <v>0</v>
      </c>
      <c r="BA686" s="11">
        <f t="shared" ca="1" si="170"/>
        <v>0</v>
      </c>
      <c r="BB686" s="11"/>
      <c r="BC686" s="11">
        <f>IF($AG686,SUMPRODUCT(AI$2:AI686,$AH$2:$AH686)/SUM($AH$2:$AH686),0)</f>
        <v>0</v>
      </c>
      <c r="BD686" s="11">
        <f>IF($AG686,SUMPRODUCT(AJ$2:AJ686,$AH$2:$AH686)/SUM($AH$2:$AH686),0)</f>
        <v>0</v>
      </c>
      <c r="BE686" s="11">
        <f>IF($AG686,SUMPRODUCT(AK$2:AK686,$AH$2:$AH686)/SUM($AH$2:$AH686),0)</f>
        <v>0</v>
      </c>
      <c r="BF686" s="11">
        <f>IF($AG686,SUMPRODUCT(AL$2:AL686,$AH$2:$AH686)/SUM($AH$2:$AH686),0)</f>
        <v>0</v>
      </c>
      <c r="BG686" s="11">
        <f>IF($AG686,SUMPRODUCT(AM$2:AM686,$AH$2:$AH686)/SUM($AH$2:$AH686),0)</f>
        <v>0</v>
      </c>
      <c r="BH686" s="11">
        <f>IF($AG686,SUMPRODUCT(AN$2:AN686,$AH$2:$AH686)/SUM($AH$2:$AH686),0)</f>
        <v>0</v>
      </c>
      <c r="BI686" s="11">
        <f>IF($AG686,SUMPRODUCT(AO$2:AO686,$AH$2:$AH686)/SUM($AH$2:$AH686),0)</f>
        <v>0</v>
      </c>
      <c r="BJ686" s="11">
        <f>IF($AG686,SUMPRODUCT(AP$2:AP686,$AH$2:$AH686)/SUM($AH$2:$AH686),0)</f>
        <v>0</v>
      </c>
      <c r="BK686" s="11">
        <f>IF($AG686,SUMPRODUCT(AQ$2:AQ686,$AH$2:$AH686)/SUM($AH$2:$AH686),0)</f>
        <v>0</v>
      </c>
      <c r="BL686" s="11">
        <f>IF($AG686,SUMPRODUCT(AR$2:AR686,$AH$2:$AH686)/SUM($AH$2:$AH686),0)</f>
        <v>0</v>
      </c>
      <c r="BM686" s="11">
        <f>IF($AG686,SUMPRODUCT(AS$2:AS686,$AH$2:$AH686)/SUM($AH$2:$AH686),0)</f>
        <v>0</v>
      </c>
      <c r="BN686" s="11">
        <f>IF($AG686,SUMPRODUCT(AT$2:AT686,$AH$2:$AH686)/SUM($AH$2:$AH686),0)</f>
        <v>0</v>
      </c>
      <c r="BO686" s="11">
        <f>IF($AG686,SUMPRODUCT(AU$2:AU686,$AH$2:$AH686)/SUM($AH$2:$AH686),0)</f>
        <v>0</v>
      </c>
      <c r="BP686" s="11">
        <f>IF($AG686,SUMPRODUCT(AV$2:AV686,$AH$2:$AH686)/SUM($AH$2:$AH686),0)</f>
        <v>0</v>
      </c>
      <c r="BQ686" s="11">
        <f>IF($AG686,SUMPRODUCT(AW$2:AW686,$AH$2:$AH686)/SUM($AH$2:$AH686),0)</f>
        <v>0</v>
      </c>
      <c r="BR686" s="11">
        <f>IF($AG686,SUMPRODUCT(AX$2:AX686,$AH$2:$AH686)/SUM($AH$2:$AH686),0)</f>
        <v>0</v>
      </c>
      <c r="BS686" s="11">
        <f>IF($AG686,SUMPRODUCT(AY$2:AY686,$AH$2:$AH686)/SUM($AH$2:$AH686),0)</f>
        <v>0</v>
      </c>
      <c r="BT686" s="11">
        <f>IF($AG686,SUMPRODUCT(AZ$2:AZ686,$AH$2:$AH686)/SUM($AH$2:$AH686),0)</f>
        <v>0</v>
      </c>
      <c r="BU686" s="11">
        <f>IF($AG686,SUMPRODUCT(BA$2:BA686,$AH$2:$AH686)/SUM($AH$2:$AH686),0)</f>
        <v>0</v>
      </c>
      <c r="BV686" s="11"/>
      <c r="BW686" s="109" cm="1">
        <f t="array" ref="BW686">IF($AG686,SQRT(SUMPRODUCT($AH$2:$AH686, (AI$2:AI686-BC686)^2)/(SUM($AH$2:$AH686)-1)),0)</f>
        <v>0</v>
      </c>
      <c r="BX686" s="109" cm="1">
        <f t="array" ref="BX686">IF($AG686,SQRT(SUMPRODUCT($AH$2:$AH686, (AJ$2:AJ686-BD686)^2)/(SUM($AH$2:$AH686)-1)),0)</f>
        <v>0</v>
      </c>
      <c r="BY686" s="109" cm="1">
        <f t="array" ref="BY686">IF($AG686,SQRT(SUMPRODUCT($AH$2:$AH686, (AK$2:AK686-BE686)^2)/(SUM($AH$2:$AH686)-1)),0)</f>
        <v>0</v>
      </c>
      <c r="BZ686" s="109" cm="1">
        <f t="array" ref="BZ686">IF($AG686,SQRT(SUMPRODUCT($AH$2:$AH686, (AL$2:AL686-BF686)^2)/(SUM($AH$2:$AH686)-1)),0)</f>
        <v>0</v>
      </c>
      <c r="CA686" s="109" cm="1">
        <f t="array" ref="CA686">IF($AG686,SQRT(SUMPRODUCT($AH$2:$AH686, (AM$2:AM686-BG686)^2)/(SUM($AH$2:$AH686)-1)),0)</f>
        <v>0</v>
      </c>
      <c r="CB686" s="109" cm="1">
        <f t="array" ref="CB686">IF($AG686,SQRT(SUMPRODUCT($AH$2:$AH686, (AN$2:AN686-BH686)^2)/(SUM($AH$2:$AH686)-1)),0)</f>
        <v>0</v>
      </c>
      <c r="CC686" s="109" cm="1">
        <f t="array" ref="CC686">IF($AG686,SQRT(SUMPRODUCT($AH$2:$AH686, (AO$2:AO686-BI686)^2)/(SUM($AH$2:$AH686)-1)),0)</f>
        <v>0</v>
      </c>
      <c r="CD686" s="109" cm="1">
        <f t="array" ref="CD686">IF($AG686,SQRT(SUMPRODUCT($AH$2:$AH686, (AP$2:AP686-BJ686)^2)/(SUM($AH$2:$AH686)-1)),0)</f>
        <v>0</v>
      </c>
      <c r="CE686" s="109" cm="1">
        <f t="array" ref="CE686">IF($AG686,SQRT(SUMPRODUCT($AH$2:$AH686, (AQ$2:AQ686-BK686)^2)/(SUM($AH$2:$AH686)-1)),0)</f>
        <v>0</v>
      </c>
      <c r="CF686" s="109" cm="1">
        <f t="array" ref="CF686">IF($AG686,SQRT(SUMPRODUCT($AH$2:$AH686, (AR$2:AR686-BL686)^2)/(SUM($AH$2:$AH686)-1)),0)</f>
        <v>0</v>
      </c>
      <c r="CG686" s="109" cm="1">
        <f t="array" ref="CG686">IF($AG686,SQRT(SUMPRODUCT($AH$2:$AH686, (AS$2:AS686-BM686)^2)/(SUM($AH$2:$AH686)-1)),0)</f>
        <v>0</v>
      </c>
      <c r="CH686" s="109" cm="1">
        <f t="array" ref="CH686">IF($AG686,SQRT(SUMPRODUCT($AH$2:$AH686, (AT$2:AT686-BN686)^2)/(SUM($AH$2:$AH686)-1)),0)</f>
        <v>0</v>
      </c>
      <c r="CI686" s="109" cm="1">
        <f t="array" ref="CI686">IF($AG686,SQRT(SUMPRODUCT($AH$2:$AH686, (AU$2:AU686-BO686)^2)/(SUM($AH$2:$AH686)-1)),0)</f>
        <v>0</v>
      </c>
      <c r="CJ686" s="109" cm="1">
        <f t="array" ref="CJ686">IF($AG686,SQRT(SUMPRODUCT($AH$2:$AH686, (AV$2:AV686-BP686)^2)/(SUM($AH$2:$AH686)-1)),0)</f>
        <v>0</v>
      </c>
      <c r="CK686" s="109" cm="1">
        <f t="array" ref="CK686">IF($AG686,SQRT(SUMPRODUCT($AH$2:$AH686, (AW$2:AW686-BQ686)^2)/(SUM($AH$2:$AH686)-1)),0)</f>
        <v>0</v>
      </c>
      <c r="CL686" s="109" cm="1">
        <f t="array" ref="CL686">IF($AG686,SQRT(SUMPRODUCT($AH$2:$AH686, (AX$2:AX686-BR686)^2)/(SUM($AH$2:$AH686)-1)),0)</f>
        <v>0</v>
      </c>
      <c r="CM686" s="109" cm="1">
        <f t="array" ref="CM686">IF($AG686,SQRT(SUMPRODUCT($AH$2:$AH686, (AY$2:AY686-BS686)^2)/(SUM($AH$2:$AH686)-1)),0)</f>
        <v>0</v>
      </c>
      <c r="CN686" s="109" cm="1">
        <f t="array" ref="CN686">IF($AG686,SQRT(SUMPRODUCT($AH$2:$AH686, (AZ$2:AZ686-BT686)^2)/(SUM($AH$2:$AH686)-1)),0)</f>
        <v>0</v>
      </c>
      <c r="CO686" s="109" cm="1">
        <f t="array" ref="CO686">IF($AG686,SQRT(SUMPRODUCT($AH$2:$AH686, (BA$2:BA686-BU686)^2)/(SUM($AH$2:$AH686)-1)),0)</f>
        <v>0</v>
      </c>
    </row>
    <row r="687" spans="34:93" x14ac:dyDescent="0.25">
      <c r="AH687" s="99" t="str">
        <f t="shared" ref="AH687:AH750" si="171">IF(AG687&lt;&gt;0,AG687-AG686,"")</f>
        <v/>
      </c>
      <c r="AI687" s="11">
        <f t="shared" ca="1" si="169"/>
        <v>0</v>
      </c>
      <c r="AJ687" s="11">
        <f t="shared" ca="1" si="169"/>
        <v>0</v>
      </c>
      <c r="AK687" s="11">
        <f t="shared" ca="1" si="169"/>
        <v>0</v>
      </c>
      <c r="AL687" s="11">
        <f t="shared" ca="1" si="169"/>
        <v>0</v>
      </c>
      <c r="AM687" s="11">
        <f t="shared" ca="1" si="169"/>
        <v>0</v>
      </c>
      <c r="AN687" s="11">
        <f t="shared" ca="1" si="169"/>
        <v>0</v>
      </c>
      <c r="AO687" s="11">
        <f t="shared" ca="1" si="169"/>
        <v>0</v>
      </c>
      <c r="AP687" s="11">
        <f t="shared" ca="1" si="169"/>
        <v>0</v>
      </c>
      <c r="AQ687" s="11">
        <f t="shared" ca="1" si="169"/>
        <v>0</v>
      </c>
      <c r="AR687" s="11">
        <f t="shared" ca="1" si="169"/>
        <v>0</v>
      </c>
      <c r="AS687" s="11">
        <f t="shared" ca="1" si="170"/>
        <v>0</v>
      </c>
      <c r="AT687" s="11">
        <f t="shared" ca="1" si="170"/>
        <v>0</v>
      </c>
      <c r="AU687" s="11">
        <f t="shared" ca="1" si="170"/>
        <v>0</v>
      </c>
      <c r="AV687" s="11">
        <f t="shared" ca="1" si="170"/>
        <v>0</v>
      </c>
      <c r="AW687" s="11">
        <f t="shared" ca="1" si="170"/>
        <v>0</v>
      </c>
      <c r="AX687" s="11">
        <f t="shared" ca="1" si="170"/>
        <v>0</v>
      </c>
      <c r="AY687" s="11">
        <f t="shared" ca="1" si="170"/>
        <v>0</v>
      </c>
      <c r="AZ687" s="11">
        <f t="shared" ca="1" si="170"/>
        <v>0</v>
      </c>
      <c r="BA687" s="11">
        <f t="shared" ca="1" si="170"/>
        <v>0</v>
      </c>
      <c r="BB687" s="11"/>
      <c r="BC687" s="11">
        <f>IF($AG687,SUMPRODUCT(AI$2:AI687,$AH$2:$AH687)/SUM($AH$2:$AH687),0)</f>
        <v>0</v>
      </c>
      <c r="BD687" s="11">
        <f>IF($AG687,SUMPRODUCT(AJ$2:AJ687,$AH$2:$AH687)/SUM($AH$2:$AH687),0)</f>
        <v>0</v>
      </c>
      <c r="BE687" s="11">
        <f>IF($AG687,SUMPRODUCT(AK$2:AK687,$AH$2:$AH687)/SUM($AH$2:$AH687),0)</f>
        <v>0</v>
      </c>
      <c r="BF687" s="11">
        <f>IF($AG687,SUMPRODUCT(AL$2:AL687,$AH$2:$AH687)/SUM($AH$2:$AH687),0)</f>
        <v>0</v>
      </c>
      <c r="BG687" s="11">
        <f>IF($AG687,SUMPRODUCT(AM$2:AM687,$AH$2:$AH687)/SUM($AH$2:$AH687),0)</f>
        <v>0</v>
      </c>
      <c r="BH687" s="11">
        <f>IF($AG687,SUMPRODUCT(AN$2:AN687,$AH$2:$AH687)/SUM($AH$2:$AH687),0)</f>
        <v>0</v>
      </c>
      <c r="BI687" s="11">
        <f>IF($AG687,SUMPRODUCT(AO$2:AO687,$AH$2:$AH687)/SUM($AH$2:$AH687),0)</f>
        <v>0</v>
      </c>
      <c r="BJ687" s="11">
        <f>IF($AG687,SUMPRODUCT(AP$2:AP687,$AH$2:$AH687)/SUM($AH$2:$AH687),0)</f>
        <v>0</v>
      </c>
      <c r="BK687" s="11">
        <f>IF($AG687,SUMPRODUCT(AQ$2:AQ687,$AH$2:$AH687)/SUM($AH$2:$AH687),0)</f>
        <v>0</v>
      </c>
      <c r="BL687" s="11">
        <f>IF($AG687,SUMPRODUCT(AR$2:AR687,$AH$2:$AH687)/SUM($AH$2:$AH687),0)</f>
        <v>0</v>
      </c>
      <c r="BM687" s="11">
        <f>IF($AG687,SUMPRODUCT(AS$2:AS687,$AH$2:$AH687)/SUM($AH$2:$AH687),0)</f>
        <v>0</v>
      </c>
      <c r="BN687" s="11">
        <f>IF($AG687,SUMPRODUCT(AT$2:AT687,$AH$2:$AH687)/SUM($AH$2:$AH687),0)</f>
        <v>0</v>
      </c>
      <c r="BO687" s="11">
        <f>IF($AG687,SUMPRODUCT(AU$2:AU687,$AH$2:$AH687)/SUM($AH$2:$AH687),0)</f>
        <v>0</v>
      </c>
      <c r="BP687" s="11">
        <f>IF($AG687,SUMPRODUCT(AV$2:AV687,$AH$2:$AH687)/SUM($AH$2:$AH687),0)</f>
        <v>0</v>
      </c>
      <c r="BQ687" s="11">
        <f>IF($AG687,SUMPRODUCT(AW$2:AW687,$AH$2:$AH687)/SUM($AH$2:$AH687),0)</f>
        <v>0</v>
      </c>
      <c r="BR687" s="11">
        <f>IF($AG687,SUMPRODUCT(AX$2:AX687,$AH$2:$AH687)/SUM($AH$2:$AH687),0)</f>
        <v>0</v>
      </c>
      <c r="BS687" s="11">
        <f>IF($AG687,SUMPRODUCT(AY$2:AY687,$AH$2:$AH687)/SUM($AH$2:$AH687),0)</f>
        <v>0</v>
      </c>
      <c r="BT687" s="11">
        <f>IF($AG687,SUMPRODUCT(AZ$2:AZ687,$AH$2:$AH687)/SUM($AH$2:$AH687),0)</f>
        <v>0</v>
      </c>
      <c r="BU687" s="11">
        <f>IF($AG687,SUMPRODUCT(BA$2:BA687,$AH$2:$AH687)/SUM($AH$2:$AH687),0)</f>
        <v>0</v>
      </c>
      <c r="BV687" s="11"/>
      <c r="BW687" s="109" cm="1">
        <f t="array" ref="BW687">IF($AG687,SQRT(SUMPRODUCT($AH$2:$AH687, (AI$2:AI687-BC687)^2)/(SUM($AH$2:$AH687)-1)),0)</f>
        <v>0</v>
      </c>
      <c r="BX687" s="109" cm="1">
        <f t="array" ref="BX687">IF($AG687,SQRT(SUMPRODUCT($AH$2:$AH687, (AJ$2:AJ687-BD687)^2)/(SUM($AH$2:$AH687)-1)),0)</f>
        <v>0</v>
      </c>
      <c r="BY687" s="109" cm="1">
        <f t="array" ref="BY687">IF($AG687,SQRT(SUMPRODUCT($AH$2:$AH687, (AK$2:AK687-BE687)^2)/(SUM($AH$2:$AH687)-1)),0)</f>
        <v>0</v>
      </c>
      <c r="BZ687" s="109" cm="1">
        <f t="array" ref="BZ687">IF($AG687,SQRT(SUMPRODUCT($AH$2:$AH687, (AL$2:AL687-BF687)^2)/(SUM($AH$2:$AH687)-1)),0)</f>
        <v>0</v>
      </c>
      <c r="CA687" s="109" cm="1">
        <f t="array" ref="CA687">IF($AG687,SQRT(SUMPRODUCT($AH$2:$AH687, (AM$2:AM687-BG687)^2)/(SUM($AH$2:$AH687)-1)),0)</f>
        <v>0</v>
      </c>
      <c r="CB687" s="109" cm="1">
        <f t="array" ref="CB687">IF($AG687,SQRT(SUMPRODUCT($AH$2:$AH687, (AN$2:AN687-BH687)^2)/(SUM($AH$2:$AH687)-1)),0)</f>
        <v>0</v>
      </c>
      <c r="CC687" s="109" cm="1">
        <f t="array" ref="CC687">IF($AG687,SQRT(SUMPRODUCT($AH$2:$AH687, (AO$2:AO687-BI687)^2)/(SUM($AH$2:$AH687)-1)),0)</f>
        <v>0</v>
      </c>
      <c r="CD687" s="109" cm="1">
        <f t="array" ref="CD687">IF($AG687,SQRT(SUMPRODUCT($AH$2:$AH687, (AP$2:AP687-BJ687)^2)/(SUM($AH$2:$AH687)-1)),0)</f>
        <v>0</v>
      </c>
      <c r="CE687" s="109" cm="1">
        <f t="array" ref="CE687">IF($AG687,SQRT(SUMPRODUCT($AH$2:$AH687, (AQ$2:AQ687-BK687)^2)/(SUM($AH$2:$AH687)-1)),0)</f>
        <v>0</v>
      </c>
      <c r="CF687" s="109" cm="1">
        <f t="array" ref="CF687">IF($AG687,SQRT(SUMPRODUCT($AH$2:$AH687, (AR$2:AR687-BL687)^2)/(SUM($AH$2:$AH687)-1)),0)</f>
        <v>0</v>
      </c>
      <c r="CG687" s="109" cm="1">
        <f t="array" ref="CG687">IF($AG687,SQRT(SUMPRODUCT($AH$2:$AH687, (AS$2:AS687-BM687)^2)/(SUM($AH$2:$AH687)-1)),0)</f>
        <v>0</v>
      </c>
      <c r="CH687" s="109" cm="1">
        <f t="array" ref="CH687">IF($AG687,SQRT(SUMPRODUCT($AH$2:$AH687, (AT$2:AT687-BN687)^2)/(SUM($AH$2:$AH687)-1)),0)</f>
        <v>0</v>
      </c>
      <c r="CI687" s="109" cm="1">
        <f t="array" ref="CI687">IF($AG687,SQRT(SUMPRODUCT($AH$2:$AH687, (AU$2:AU687-BO687)^2)/(SUM($AH$2:$AH687)-1)),0)</f>
        <v>0</v>
      </c>
      <c r="CJ687" s="109" cm="1">
        <f t="array" ref="CJ687">IF($AG687,SQRT(SUMPRODUCT($AH$2:$AH687, (AV$2:AV687-BP687)^2)/(SUM($AH$2:$AH687)-1)),0)</f>
        <v>0</v>
      </c>
      <c r="CK687" s="109" cm="1">
        <f t="array" ref="CK687">IF($AG687,SQRT(SUMPRODUCT($AH$2:$AH687, (AW$2:AW687-BQ687)^2)/(SUM($AH$2:$AH687)-1)),0)</f>
        <v>0</v>
      </c>
      <c r="CL687" s="109" cm="1">
        <f t="array" ref="CL687">IF($AG687,SQRT(SUMPRODUCT($AH$2:$AH687, (AX$2:AX687-BR687)^2)/(SUM($AH$2:$AH687)-1)),0)</f>
        <v>0</v>
      </c>
      <c r="CM687" s="109" cm="1">
        <f t="array" ref="CM687">IF($AG687,SQRT(SUMPRODUCT($AH$2:$AH687, (AY$2:AY687-BS687)^2)/(SUM($AH$2:$AH687)-1)),0)</f>
        <v>0</v>
      </c>
      <c r="CN687" s="109" cm="1">
        <f t="array" ref="CN687">IF($AG687,SQRT(SUMPRODUCT($AH$2:$AH687, (AZ$2:AZ687-BT687)^2)/(SUM($AH$2:$AH687)-1)),0)</f>
        <v>0</v>
      </c>
      <c r="CO687" s="109" cm="1">
        <f t="array" ref="CO687">IF($AG687,SQRT(SUMPRODUCT($AH$2:$AH687, (BA$2:BA687-BU687)^2)/(SUM($AH$2:$AH687)-1)),0)</f>
        <v>0</v>
      </c>
    </row>
    <row r="688" spans="34:93" x14ac:dyDescent="0.25">
      <c r="AH688" s="99" t="str">
        <f t="shared" si="171"/>
        <v/>
      </c>
      <c r="AI688" s="11">
        <f t="shared" ca="1" si="169"/>
        <v>0</v>
      </c>
      <c r="AJ688" s="11">
        <f t="shared" ca="1" si="169"/>
        <v>0</v>
      </c>
      <c r="AK688" s="11">
        <f t="shared" ca="1" si="169"/>
        <v>0</v>
      </c>
      <c r="AL688" s="11">
        <f t="shared" ca="1" si="169"/>
        <v>0</v>
      </c>
      <c r="AM688" s="11">
        <f t="shared" ca="1" si="169"/>
        <v>0</v>
      </c>
      <c r="AN688" s="11">
        <f t="shared" ca="1" si="169"/>
        <v>0</v>
      </c>
      <c r="AO688" s="11">
        <f t="shared" ca="1" si="169"/>
        <v>0</v>
      </c>
      <c r="AP688" s="11">
        <f t="shared" ca="1" si="169"/>
        <v>0</v>
      </c>
      <c r="AQ688" s="11">
        <f t="shared" ca="1" si="169"/>
        <v>0</v>
      </c>
      <c r="AR688" s="11">
        <f t="shared" ca="1" si="169"/>
        <v>0</v>
      </c>
      <c r="AS688" s="11">
        <f t="shared" ca="1" si="170"/>
        <v>0</v>
      </c>
      <c r="AT688" s="11">
        <f t="shared" ca="1" si="170"/>
        <v>0</v>
      </c>
      <c r="AU688" s="11">
        <f t="shared" ca="1" si="170"/>
        <v>0</v>
      </c>
      <c r="AV688" s="11">
        <f t="shared" ca="1" si="170"/>
        <v>0</v>
      </c>
      <c r="AW688" s="11">
        <f t="shared" ca="1" si="170"/>
        <v>0</v>
      </c>
      <c r="AX688" s="11">
        <f t="shared" ca="1" si="170"/>
        <v>0</v>
      </c>
      <c r="AY688" s="11">
        <f t="shared" ca="1" si="170"/>
        <v>0</v>
      </c>
      <c r="AZ688" s="11">
        <f t="shared" ca="1" si="170"/>
        <v>0</v>
      </c>
      <c r="BA688" s="11">
        <f t="shared" ca="1" si="170"/>
        <v>0</v>
      </c>
      <c r="BB688" s="11"/>
      <c r="BC688" s="11">
        <f>IF($AG688,SUMPRODUCT(AI$2:AI688,$AH$2:$AH688)/SUM($AH$2:$AH688),0)</f>
        <v>0</v>
      </c>
      <c r="BD688" s="11">
        <f>IF($AG688,SUMPRODUCT(AJ$2:AJ688,$AH$2:$AH688)/SUM($AH$2:$AH688),0)</f>
        <v>0</v>
      </c>
      <c r="BE688" s="11">
        <f>IF($AG688,SUMPRODUCT(AK$2:AK688,$AH$2:$AH688)/SUM($AH$2:$AH688),0)</f>
        <v>0</v>
      </c>
      <c r="BF688" s="11">
        <f>IF($AG688,SUMPRODUCT(AL$2:AL688,$AH$2:$AH688)/SUM($AH$2:$AH688),0)</f>
        <v>0</v>
      </c>
      <c r="BG688" s="11">
        <f>IF($AG688,SUMPRODUCT(AM$2:AM688,$AH$2:$AH688)/SUM($AH$2:$AH688),0)</f>
        <v>0</v>
      </c>
      <c r="BH688" s="11">
        <f>IF($AG688,SUMPRODUCT(AN$2:AN688,$AH$2:$AH688)/SUM($AH$2:$AH688),0)</f>
        <v>0</v>
      </c>
      <c r="BI688" s="11">
        <f>IF($AG688,SUMPRODUCT(AO$2:AO688,$AH$2:$AH688)/SUM($AH$2:$AH688),0)</f>
        <v>0</v>
      </c>
      <c r="BJ688" s="11">
        <f>IF($AG688,SUMPRODUCT(AP$2:AP688,$AH$2:$AH688)/SUM($AH$2:$AH688),0)</f>
        <v>0</v>
      </c>
      <c r="BK688" s="11">
        <f>IF($AG688,SUMPRODUCT(AQ$2:AQ688,$AH$2:$AH688)/SUM($AH$2:$AH688),0)</f>
        <v>0</v>
      </c>
      <c r="BL688" s="11">
        <f>IF($AG688,SUMPRODUCT(AR$2:AR688,$AH$2:$AH688)/SUM($AH$2:$AH688),0)</f>
        <v>0</v>
      </c>
      <c r="BM688" s="11">
        <f>IF($AG688,SUMPRODUCT(AS$2:AS688,$AH$2:$AH688)/SUM($AH$2:$AH688),0)</f>
        <v>0</v>
      </c>
      <c r="BN688" s="11">
        <f>IF($AG688,SUMPRODUCT(AT$2:AT688,$AH$2:$AH688)/SUM($AH$2:$AH688),0)</f>
        <v>0</v>
      </c>
      <c r="BO688" s="11">
        <f>IF($AG688,SUMPRODUCT(AU$2:AU688,$AH$2:$AH688)/SUM($AH$2:$AH688),0)</f>
        <v>0</v>
      </c>
      <c r="BP688" s="11">
        <f>IF($AG688,SUMPRODUCT(AV$2:AV688,$AH$2:$AH688)/SUM($AH$2:$AH688),0)</f>
        <v>0</v>
      </c>
      <c r="BQ688" s="11">
        <f>IF($AG688,SUMPRODUCT(AW$2:AW688,$AH$2:$AH688)/SUM($AH$2:$AH688),0)</f>
        <v>0</v>
      </c>
      <c r="BR688" s="11">
        <f>IF($AG688,SUMPRODUCT(AX$2:AX688,$AH$2:$AH688)/SUM($AH$2:$AH688),0)</f>
        <v>0</v>
      </c>
      <c r="BS688" s="11">
        <f>IF($AG688,SUMPRODUCT(AY$2:AY688,$AH$2:$AH688)/SUM($AH$2:$AH688),0)</f>
        <v>0</v>
      </c>
      <c r="BT688" s="11">
        <f>IF($AG688,SUMPRODUCT(AZ$2:AZ688,$AH$2:$AH688)/SUM($AH$2:$AH688),0)</f>
        <v>0</v>
      </c>
      <c r="BU688" s="11">
        <f>IF($AG688,SUMPRODUCT(BA$2:BA688,$AH$2:$AH688)/SUM($AH$2:$AH688),0)</f>
        <v>0</v>
      </c>
      <c r="BV688" s="11"/>
      <c r="BW688" s="109" cm="1">
        <f t="array" ref="BW688">IF($AG688,SQRT(SUMPRODUCT($AH$2:$AH688, (AI$2:AI688-BC688)^2)/(SUM($AH$2:$AH688)-1)),0)</f>
        <v>0</v>
      </c>
      <c r="BX688" s="109" cm="1">
        <f t="array" ref="BX688">IF($AG688,SQRT(SUMPRODUCT($AH$2:$AH688, (AJ$2:AJ688-BD688)^2)/(SUM($AH$2:$AH688)-1)),0)</f>
        <v>0</v>
      </c>
      <c r="BY688" s="109" cm="1">
        <f t="array" ref="BY688">IF($AG688,SQRT(SUMPRODUCT($AH$2:$AH688, (AK$2:AK688-BE688)^2)/(SUM($AH$2:$AH688)-1)),0)</f>
        <v>0</v>
      </c>
      <c r="BZ688" s="109" cm="1">
        <f t="array" ref="BZ688">IF($AG688,SQRT(SUMPRODUCT($AH$2:$AH688, (AL$2:AL688-BF688)^2)/(SUM($AH$2:$AH688)-1)),0)</f>
        <v>0</v>
      </c>
      <c r="CA688" s="109" cm="1">
        <f t="array" ref="CA688">IF($AG688,SQRT(SUMPRODUCT($AH$2:$AH688, (AM$2:AM688-BG688)^2)/(SUM($AH$2:$AH688)-1)),0)</f>
        <v>0</v>
      </c>
      <c r="CB688" s="109" cm="1">
        <f t="array" ref="CB688">IF($AG688,SQRT(SUMPRODUCT($AH$2:$AH688, (AN$2:AN688-BH688)^2)/(SUM($AH$2:$AH688)-1)),0)</f>
        <v>0</v>
      </c>
      <c r="CC688" s="109" cm="1">
        <f t="array" ref="CC688">IF($AG688,SQRT(SUMPRODUCT($AH$2:$AH688, (AO$2:AO688-BI688)^2)/(SUM($AH$2:$AH688)-1)),0)</f>
        <v>0</v>
      </c>
      <c r="CD688" s="109" cm="1">
        <f t="array" ref="CD688">IF($AG688,SQRT(SUMPRODUCT($AH$2:$AH688, (AP$2:AP688-BJ688)^2)/(SUM($AH$2:$AH688)-1)),0)</f>
        <v>0</v>
      </c>
      <c r="CE688" s="109" cm="1">
        <f t="array" ref="CE688">IF($AG688,SQRT(SUMPRODUCT($AH$2:$AH688, (AQ$2:AQ688-BK688)^2)/(SUM($AH$2:$AH688)-1)),0)</f>
        <v>0</v>
      </c>
      <c r="CF688" s="109" cm="1">
        <f t="array" ref="CF688">IF($AG688,SQRT(SUMPRODUCT($AH$2:$AH688, (AR$2:AR688-BL688)^2)/(SUM($AH$2:$AH688)-1)),0)</f>
        <v>0</v>
      </c>
      <c r="CG688" s="109" cm="1">
        <f t="array" ref="CG688">IF($AG688,SQRT(SUMPRODUCT($AH$2:$AH688, (AS$2:AS688-BM688)^2)/(SUM($AH$2:$AH688)-1)),0)</f>
        <v>0</v>
      </c>
      <c r="CH688" s="109" cm="1">
        <f t="array" ref="CH688">IF($AG688,SQRT(SUMPRODUCT($AH$2:$AH688, (AT$2:AT688-BN688)^2)/(SUM($AH$2:$AH688)-1)),0)</f>
        <v>0</v>
      </c>
      <c r="CI688" s="109" cm="1">
        <f t="array" ref="CI688">IF($AG688,SQRT(SUMPRODUCT($AH$2:$AH688, (AU$2:AU688-BO688)^2)/(SUM($AH$2:$AH688)-1)),0)</f>
        <v>0</v>
      </c>
      <c r="CJ688" s="109" cm="1">
        <f t="array" ref="CJ688">IF($AG688,SQRT(SUMPRODUCT($AH$2:$AH688, (AV$2:AV688-BP688)^2)/(SUM($AH$2:$AH688)-1)),0)</f>
        <v>0</v>
      </c>
      <c r="CK688" s="109" cm="1">
        <f t="array" ref="CK688">IF($AG688,SQRT(SUMPRODUCT($AH$2:$AH688, (AW$2:AW688-BQ688)^2)/(SUM($AH$2:$AH688)-1)),0)</f>
        <v>0</v>
      </c>
      <c r="CL688" s="109" cm="1">
        <f t="array" ref="CL688">IF($AG688,SQRT(SUMPRODUCT($AH$2:$AH688, (AX$2:AX688-BR688)^2)/(SUM($AH$2:$AH688)-1)),0)</f>
        <v>0</v>
      </c>
      <c r="CM688" s="109" cm="1">
        <f t="array" ref="CM688">IF($AG688,SQRT(SUMPRODUCT($AH$2:$AH688, (AY$2:AY688-BS688)^2)/(SUM($AH$2:$AH688)-1)),0)</f>
        <v>0</v>
      </c>
      <c r="CN688" s="109" cm="1">
        <f t="array" ref="CN688">IF($AG688,SQRT(SUMPRODUCT($AH$2:$AH688, (AZ$2:AZ688-BT688)^2)/(SUM($AH$2:$AH688)-1)),0)</f>
        <v>0</v>
      </c>
      <c r="CO688" s="109" cm="1">
        <f t="array" ref="CO688">IF($AG688,SQRT(SUMPRODUCT($AH$2:$AH688, (BA$2:BA688-BU688)^2)/(SUM($AH$2:$AH688)-1)),0)</f>
        <v>0</v>
      </c>
    </row>
    <row r="689" spans="34:93" x14ac:dyDescent="0.25">
      <c r="AH689" s="99" t="str">
        <f t="shared" si="171"/>
        <v/>
      </c>
      <c r="AI689" s="11">
        <f t="shared" ca="1" si="169"/>
        <v>0</v>
      </c>
      <c r="AJ689" s="11">
        <f t="shared" ca="1" si="169"/>
        <v>0</v>
      </c>
      <c r="AK689" s="11">
        <f t="shared" ca="1" si="169"/>
        <v>0</v>
      </c>
      <c r="AL689" s="11">
        <f t="shared" ca="1" si="169"/>
        <v>0</v>
      </c>
      <c r="AM689" s="11">
        <f t="shared" ca="1" si="169"/>
        <v>0</v>
      </c>
      <c r="AN689" s="11">
        <f t="shared" ca="1" si="169"/>
        <v>0</v>
      </c>
      <c r="AO689" s="11">
        <f t="shared" ca="1" si="169"/>
        <v>0</v>
      </c>
      <c r="AP689" s="11">
        <f t="shared" ca="1" si="169"/>
        <v>0</v>
      </c>
      <c r="AQ689" s="11">
        <f t="shared" ca="1" si="169"/>
        <v>0</v>
      </c>
      <c r="AR689" s="11">
        <f t="shared" ca="1" si="169"/>
        <v>0</v>
      </c>
      <c r="AS689" s="11">
        <f t="shared" ca="1" si="170"/>
        <v>0</v>
      </c>
      <c r="AT689" s="11">
        <f t="shared" ca="1" si="170"/>
        <v>0</v>
      </c>
      <c r="AU689" s="11">
        <f t="shared" ca="1" si="170"/>
        <v>0</v>
      </c>
      <c r="AV689" s="11">
        <f t="shared" ca="1" si="170"/>
        <v>0</v>
      </c>
      <c r="AW689" s="11">
        <f t="shared" ca="1" si="170"/>
        <v>0</v>
      </c>
      <c r="AX689" s="11">
        <f t="shared" ca="1" si="170"/>
        <v>0</v>
      </c>
      <c r="AY689" s="11">
        <f t="shared" ca="1" si="170"/>
        <v>0</v>
      </c>
      <c r="AZ689" s="11">
        <f t="shared" ca="1" si="170"/>
        <v>0</v>
      </c>
      <c r="BA689" s="11">
        <f t="shared" ca="1" si="170"/>
        <v>0</v>
      </c>
      <c r="BB689" s="11"/>
      <c r="BC689" s="11">
        <f>IF($AG689,SUMPRODUCT(AI$2:AI689,$AH$2:$AH689)/SUM($AH$2:$AH689),0)</f>
        <v>0</v>
      </c>
      <c r="BD689" s="11">
        <f>IF($AG689,SUMPRODUCT(AJ$2:AJ689,$AH$2:$AH689)/SUM($AH$2:$AH689),0)</f>
        <v>0</v>
      </c>
      <c r="BE689" s="11">
        <f>IF($AG689,SUMPRODUCT(AK$2:AK689,$AH$2:$AH689)/SUM($AH$2:$AH689),0)</f>
        <v>0</v>
      </c>
      <c r="BF689" s="11">
        <f>IF($AG689,SUMPRODUCT(AL$2:AL689,$AH$2:$AH689)/SUM($AH$2:$AH689),0)</f>
        <v>0</v>
      </c>
      <c r="BG689" s="11">
        <f>IF($AG689,SUMPRODUCT(AM$2:AM689,$AH$2:$AH689)/SUM($AH$2:$AH689),0)</f>
        <v>0</v>
      </c>
      <c r="BH689" s="11">
        <f>IF($AG689,SUMPRODUCT(AN$2:AN689,$AH$2:$AH689)/SUM($AH$2:$AH689),0)</f>
        <v>0</v>
      </c>
      <c r="BI689" s="11">
        <f>IF($AG689,SUMPRODUCT(AO$2:AO689,$AH$2:$AH689)/SUM($AH$2:$AH689),0)</f>
        <v>0</v>
      </c>
      <c r="BJ689" s="11">
        <f>IF($AG689,SUMPRODUCT(AP$2:AP689,$AH$2:$AH689)/SUM($AH$2:$AH689),0)</f>
        <v>0</v>
      </c>
      <c r="BK689" s="11">
        <f>IF($AG689,SUMPRODUCT(AQ$2:AQ689,$AH$2:$AH689)/SUM($AH$2:$AH689),0)</f>
        <v>0</v>
      </c>
      <c r="BL689" s="11">
        <f>IF($AG689,SUMPRODUCT(AR$2:AR689,$AH$2:$AH689)/SUM($AH$2:$AH689),0)</f>
        <v>0</v>
      </c>
      <c r="BM689" s="11">
        <f>IF($AG689,SUMPRODUCT(AS$2:AS689,$AH$2:$AH689)/SUM($AH$2:$AH689),0)</f>
        <v>0</v>
      </c>
      <c r="BN689" s="11">
        <f>IF($AG689,SUMPRODUCT(AT$2:AT689,$AH$2:$AH689)/SUM($AH$2:$AH689),0)</f>
        <v>0</v>
      </c>
      <c r="BO689" s="11">
        <f>IF($AG689,SUMPRODUCT(AU$2:AU689,$AH$2:$AH689)/SUM($AH$2:$AH689),0)</f>
        <v>0</v>
      </c>
      <c r="BP689" s="11">
        <f>IF($AG689,SUMPRODUCT(AV$2:AV689,$AH$2:$AH689)/SUM($AH$2:$AH689),0)</f>
        <v>0</v>
      </c>
      <c r="BQ689" s="11">
        <f>IF($AG689,SUMPRODUCT(AW$2:AW689,$AH$2:$AH689)/SUM($AH$2:$AH689),0)</f>
        <v>0</v>
      </c>
      <c r="BR689" s="11">
        <f>IF($AG689,SUMPRODUCT(AX$2:AX689,$AH$2:$AH689)/SUM($AH$2:$AH689),0)</f>
        <v>0</v>
      </c>
      <c r="BS689" s="11">
        <f>IF($AG689,SUMPRODUCT(AY$2:AY689,$AH$2:$AH689)/SUM($AH$2:$AH689),0)</f>
        <v>0</v>
      </c>
      <c r="BT689" s="11">
        <f>IF($AG689,SUMPRODUCT(AZ$2:AZ689,$AH$2:$AH689)/SUM($AH$2:$AH689),0)</f>
        <v>0</v>
      </c>
      <c r="BU689" s="11">
        <f>IF($AG689,SUMPRODUCT(BA$2:BA689,$AH$2:$AH689)/SUM($AH$2:$AH689),0)</f>
        <v>0</v>
      </c>
      <c r="BV689" s="11"/>
      <c r="BW689" s="109" cm="1">
        <f t="array" ref="BW689">IF($AG689,SQRT(SUMPRODUCT($AH$2:$AH689, (AI$2:AI689-BC689)^2)/(SUM($AH$2:$AH689)-1)),0)</f>
        <v>0</v>
      </c>
      <c r="BX689" s="109" cm="1">
        <f t="array" ref="BX689">IF($AG689,SQRT(SUMPRODUCT($AH$2:$AH689, (AJ$2:AJ689-BD689)^2)/(SUM($AH$2:$AH689)-1)),0)</f>
        <v>0</v>
      </c>
      <c r="BY689" s="109" cm="1">
        <f t="array" ref="BY689">IF($AG689,SQRT(SUMPRODUCT($AH$2:$AH689, (AK$2:AK689-BE689)^2)/(SUM($AH$2:$AH689)-1)),0)</f>
        <v>0</v>
      </c>
      <c r="BZ689" s="109" cm="1">
        <f t="array" ref="BZ689">IF($AG689,SQRT(SUMPRODUCT($AH$2:$AH689, (AL$2:AL689-BF689)^2)/(SUM($AH$2:$AH689)-1)),0)</f>
        <v>0</v>
      </c>
      <c r="CA689" s="109" cm="1">
        <f t="array" ref="CA689">IF($AG689,SQRT(SUMPRODUCT($AH$2:$AH689, (AM$2:AM689-BG689)^2)/(SUM($AH$2:$AH689)-1)),0)</f>
        <v>0</v>
      </c>
      <c r="CB689" s="109" cm="1">
        <f t="array" ref="CB689">IF($AG689,SQRT(SUMPRODUCT($AH$2:$AH689, (AN$2:AN689-BH689)^2)/(SUM($AH$2:$AH689)-1)),0)</f>
        <v>0</v>
      </c>
      <c r="CC689" s="109" cm="1">
        <f t="array" ref="CC689">IF($AG689,SQRT(SUMPRODUCT($AH$2:$AH689, (AO$2:AO689-BI689)^2)/(SUM($AH$2:$AH689)-1)),0)</f>
        <v>0</v>
      </c>
      <c r="CD689" s="109" cm="1">
        <f t="array" ref="CD689">IF($AG689,SQRT(SUMPRODUCT($AH$2:$AH689, (AP$2:AP689-BJ689)^2)/(SUM($AH$2:$AH689)-1)),0)</f>
        <v>0</v>
      </c>
      <c r="CE689" s="109" cm="1">
        <f t="array" ref="CE689">IF($AG689,SQRT(SUMPRODUCT($AH$2:$AH689, (AQ$2:AQ689-BK689)^2)/(SUM($AH$2:$AH689)-1)),0)</f>
        <v>0</v>
      </c>
      <c r="CF689" s="109" cm="1">
        <f t="array" ref="CF689">IF($AG689,SQRT(SUMPRODUCT($AH$2:$AH689, (AR$2:AR689-BL689)^2)/(SUM($AH$2:$AH689)-1)),0)</f>
        <v>0</v>
      </c>
      <c r="CG689" s="109" cm="1">
        <f t="array" ref="CG689">IF($AG689,SQRT(SUMPRODUCT($AH$2:$AH689, (AS$2:AS689-BM689)^2)/(SUM($AH$2:$AH689)-1)),0)</f>
        <v>0</v>
      </c>
      <c r="CH689" s="109" cm="1">
        <f t="array" ref="CH689">IF($AG689,SQRT(SUMPRODUCT($AH$2:$AH689, (AT$2:AT689-BN689)^2)/(SUM($AH$2:$AH689)-1)),0)</f>
        <v>0</v>
      </c>
      <c r="CI689" s="109" cm="1">
        <f t="array" ref="CI689">IF($AG689,SQRT(SUMPRODUCT($AH$2:$AH689, (AU$2:AU689-BO689)^2)/(SUM($AH$2:$AH689)-1)),0)</f>
        <v>0</v>
      </c>
      <c r="CJ689" s="109" cm="1">
        <f t="array" ref="CJ689">IF($AG689,SQRT(SUMPRODUCT($AH$2:$AH689, (AV$2:AV689-BP689)^2)/(SUM($AH$2:$AH689)-1)),0)</f>
        <v>0</v>
      </c>
      <c r="CK689" s="109" cm="1">
        <f t="array" ref="CK689">IF($AG689,SQRT(SUMPRODUCT($AH$2:$AH689, (AW$2:AW689-BQ689)^2)/(SUM($AH$2:$AH689)-1)),0)</f>
        <v>0</v>
      </c>
      <c r="CL689" s="109" cm="1">
        <f t="array" ref="CL689">IF($AG689,SQRT(SUMPRODUCT($AH$2:$AH689, (AX$2:AX689-BR689)^2)/(SUM($AH$2:$AH689)-1)),0)</f>
        <v>0</v>
      </c>
      <c r="CM689" s="109" cm="1">
        <f t="array" ref="CM689">IF($AG689,SQRT(SUMPRODUCT($AH$2:$AH689, (AY$2:AY689-BS689)^2)/(SUM($AH$2:$AH689)-1)),0)</f>
        <v>0</v>
      </c>
      <c r="CN689" s="109" cm="1">
        <f t="array" ref="CN689">IF($AG689,SQRT(SUMPRODUCT($AH$2:$AH689, (AZ$2:AZ689-BT689)^2)/(SUM($AH$2:$AH689)-1)),0)</f>
        <v>0</v>
      </c>
      <c r="CO689" s="109" cm="1">
        <f t="array" ref="CO689">IF($AG689,SQRT(SUMPRODUCT($AH$2:$AH689, (BA$2:BA689-BU689)^2)/(SUM($AH$2:$AH689)-1)),0)</f>
        <v>0</v>
      </c>
    </row>
    <row r="690" spans="34:93" x14ac:dyDescent="0.25">
      <c r="AH690" s="99" t="str">
        <f t="shared" si="171"/>
        <v/>
      </c>
      <c r="AI690" s="11">
        <f t="shared" ca="1" si="169"/>
        <v>0</v>
      </c>
      <c r="AJ690" s="11">
        <f t="shared" ca="1" si="169"/>
        <v>0</v>
      </c>
      <c r="AK690" s="11">
        <f t="shared" ca="1" si="169"/>
        <v>0</v>
      </c>
      <c r="AL690" s="11">
        <f t="shared" ca="1" si="169"/>
        <v>0</v>
      </c>
      <c r="AM690" s="11">
        <f t="shared" ca="1" si="169"/>
        <v>0</v>
      </c>
      <c r="AN690" s="11">
        <f t="shared" ca="1" si="169"/>
        <v>0</v>
      </c>
      <c r="AO690" s="11">
        <f t="shared" ca="1" si="169"/>
        <v>0</v>
      </c>
      <c r="AP690" s="11">
        <f t="shared" ca="1" si="169"/>
        <v>0</v>
      </c>
      <c r="AQ690" s="11">
        <f t="shared" ca="1" si="169"/>
        <v>0</v>
      </c>
      <c r="AR690" s="11">
        <f t="shared" ca="1" si="169"/>
        <v>0</v>
      </c>
      <c r="AS690" s="11">
        <f t="shared" ca="1" si="170"/>
        <v>0</v>
      </c>
      <c r="AT690" s="11">
        <f t="shared" ca="1" si="170"/>
        <v>0</v>
      </c>
      <c r="AU690" s="11">
        <f t="shared" ca="1" si="170"/>
        <v>0</v>
      </c>
      <c r="AV690" s="11">
        <f t="shared" ca="1" si="170"/>
        <v>0</v>
      </c>
      <c r="AW690" s="11">
        <f t="shared" ca="1" si="170"/>
        <v>0</v>
      </c>
      <c r="AX690" s="11">
        <f t="shared" ca="1" si="170"/>
        <v>0</v>
      </c>
      <c r="AY690" s="11">
        <f t="shared" ca="1" si="170"/>
        <v>0</v>
      </c>
      <c r="AZ690" s="11">
        <f t="shared" ca="1" si="170"/>
        <v>0</v>
      </c>
      <c r="BA690" s="11">
        <f t="shared" ca="1" si="170"/>
        <v>0</v>
      </c>
      <c r="BB690" s="11"/>
      <c r="BC690" s="11">
        <f>IF($AG690,SUMPRODUCT(AI$2:AI690,$AH$2:$AH690)/SUM($AH$2:$AH690),0)</f>
        <v>0</v>
      </c>
      <c r="BD690" s="11">
        <f>IF($AG690,SUMPRODUCT(AJ$2:AJ690,$AH$2:$AH690)/SUM($AH$2:$AH690),0)</f>
        <v>0</v>
      </c>
      <c r="BE690" s="11">
        <f>IF($AG690,SUMPRODUCT(AK$2:AK690,$AH$2:$AH690)/SUM($AH$2:$AH690),0)</f>
        <v>0</v>
      </c>
      <c r="BF690" s="11">
        <f>IF($AG690,SUMPRODUCT(AL$2:AL690,$AH$2:$AH690)/SUM($AH$2:$AH690),0)</f>
        <v>0</v>
      </c>
      <c r="BG690" s="11">
        <f>IF($AG690,SUMPRODUCT(AM$2:AM690,$AH$2:$AH690)/SUM($AH$2:$AH690),0)</f>
        <v>0</v>
      </c>
      <c r="BH690" s="11">
        <f>IF($AG690,SUMPRODUCT(AN$2:AN690,$AH$2:$AH690)/SUM($AH$2:$AH690),0)</f>
        <v>0</v>
      </c>
      <c r="BI690" s="11">
        <f>IF($AG690,SUMPRODUCT(AO$2:AO690,$AH$2:$AH690)/SUM($AH$2:$AH690),0)</f>
        <v>0</v>
      </c>
      <c r="BJ690" s="11">
        <f>IF($AG690,SUMPRODUCT(AP$2:AP690,$AH$2:$AH690)/SUM($AH$2:$AH690),0)</f>
        <v>0</v>
      </c>
      <c r="BK690" s="11">
        <f>IF($AG690,SUMPRODUCT(AQ$2:AQ690,$AH$2:$AH690)/SUM($AH$2:$AH690),0)</f>
        <v>0</v>
      </c>
      <c r="BL690" s="11">
        <f>IF($AG690,SUMPRODUCT(AR$2:AR690,$AH$2:$AH690)/SUM($AH$2:$AH690),0)</f>
        <v>0</v>
      </c>
      <c r="BM690" s="11">
        <f>IF($AG690,SUMPRODUCT(AS$2:AS690,$AH$2:$AH690)/SUM($AH$2:$AH690),0)</f>
        <v>0</v>
      </c>
      <c r="BN690" s="11">
        <f>IF($AG690,SUMPRODUCT(AT$2:AT690,$AH$2:$AH690)/SUM($AH$2:$AH690),0)</f>
        <v>0</v>
      </c>
      <c r="BO690" s="11">
        <f>IF($AG690,SUMPRODUCT(AU$2:AU690,$AH$2:$AH690)/SUM($AH$2:$AH690),0)</f>
        <v>0</v>
      </c>
      <c r="BP690" s="11">
        <f>IF($AG690,SUMPRODUCT(AV$2:AV690,$AH$2:$AH690)/SUM($AH$2:$AH690),0)</f>
        <v>0</v>
      </c>
      <c r="BQ690" s="11">
        <f>IF($AG690,SUMPRODUCT(AW$2:AW690,$AH$2:$AH690)/SUM($AH$2:$AH690),0)</f>
        <v>0</v>
      </c>
      <c r="BR690" s="11">
        <f>IF($AG690,SUMPRODUCT(AX$2:AX690,$AH$2:$AH690)/SUM($AH$2:$AH690),0)</f>
        <v>0</v>
      </c>
      <c r="BS690" s="11">
        <f>IF($AG690,SUMPRODUCT(AY$2:AY690,$AH$2:$AH690)/SUM($AH$2:$AH690),0)</f>
        <v>0</v>
      </c>
      <c r="BT690" s="11">
        <f>IF($AG690,SUMPRODUCT(AZ$2:AZ690,$AH$2:$AH690)/SUM($AH$2:$AH690),0)</f>
        <v>0</v>
      </c>
      <c r="BU690" s="11">
        <f>IF($AG690,SUMPRODUCT(BA$2:BA690,$AH$2:$AH690)/SUM($AH$2:$AH690),0)</f>
        <v>0</v>
      </c>
      <c r="BV690" s="11"/>
      <c r="BW690" s="109" cm="1">
        <f t="array" ref="BW690">IF($AG690,SQRT(SUMPRODUCT($AH$2:$AH690, (AI$2:AI690-BC690)^2)/(SUM($AH$2:$AH690)-1)),0)</f>
        <v>0</v>
      </c>
      <c r="BX690" s="109" cm="1">
        <f t="array" ref="BX690">IF($AG690,SQRT(SUMPRODUCT($AH$2:$AH690, (AJ$2:AJ690-BD690)^2)/(SUM($AH$2:$AH690)-1)),0)</f>
        <v>0</v>
      </c>
      <c r="BY690" s="109" cm="1">
        <f t="array" ref="BY690">IF($AG690,SQRT(SUMPRODUCT($AH$2:$AH690, (AK$2:AK690-BE690)^2)/(SUM($AH$2:$AH690)-1)),0)</f>
        <v>0</v>
      </c>
      <c r="BZ690" s="109" cm="1">
        <f t="array" ref="BZ690">IF($AG690,SQRT(SUMPRODUCT($AH$2:$AH690, (AL$2:AL690-BF690)^2)/(SUM($AH$2:$AH690)-1)),0)</f>
        <v>0</v>
      </c>
      <c r="CA690" s="109" cm="1">
        <f t="array" ref="CA690">IF($AG690,SQRT(SUMPRODUCT($AH$2:$AH690, (AM$2:AM690-BG690)^2)/(SUM($AH$2:$AH690)-1)),0)</f>
        <v>0</v>
      </c>
      <c r="CB690" s="109" cm="1">
        <f t="array" ref="CB690">IF($AG690,SQRT(SUMPRODUCT($AH$2:$AH690, (AN$2:AN690-BH690)^2)/(SUM($AH$2:$AH690)-1)),0)</f>
        <v>0</v>
      </c>
      <c r="CC690" s="109" cm="1">
        <f t="array" ref="CC690">IF($AG690,SQRT(SUMPRODUCT($AH$2:$AH690, (AO$2:AO690-BI690)^2)/(SUM($AH$2:$AH690)-1)),0)</f>
        <v>0</v>
      </c>
      <c r="CD690" s="109" cm="1">
        <f t="array" ref="CD690">IF($AG690,SQRT(SUMPRODUCT($AH$2:$AH690, (AP$2:AP690-BJ690)^2)/(SUM($AH$2:$AH690)-1)),0)</f>
        <v>0</v>
      </c>
      <c r="CE690" s="109" cm="1">
        <f t="array" ref="CE690">IF($AG690,SQRT(SUMPRODUCT($AH$2:$AH690, (AQ$2:AQ690-BK690)^2)/(SUM($AH$2:$AH690)-1)),0)</f>
        <v>0</v>
      </c>
      <c r="CF690" s="109" cm="1">
        <f t="array" ref="CF690">IF($AG690,SQRT(SUMPRODUCT($AH$2:$AH690, (AR$2:AR690-BL690)^2)/(SUM($AH$2:$AH690)-1)),0)</f>
        <v>0</v>
      </c>
      <c r="CG690" s="109" cm="1">
        <f t="array" ref="CG690">IF($AG690,SQRT(SUMPRODUCT($AH$2:$AH690, (AS$2:AS690-BM690)^2)/(SUM($AH$2:$AH690)-1)),0)</f>
        <v>0</v>
      </c>
      <c r="CH690" s="109" cm="1">
        <f t="array" ref="CH690">IF($AG690,SQRT(SUMPRODUCT($AH$2:$AH690, (AT$2:AT690-BN690)^2)/(SUM($AH$2:$AH690)-1)),0)</f>
        <v>0</v>
      </c>
      <c r="CI690" s="109" cm="1">
        <f t="array" ref="CI690">IF($AG690,SQRT(SUMPRODUCT($AH$2:$AH690, (AU$2:AU690-BO690)^2)/(SUM($AH$2:$AH690)-1)),0)</f>
        <v>0</v>
      </c>
      <c r="CJ690" s="109" cm="1">
        <f t="array" ref="CJ690">IF($AG690,SQRT(SUMPRODUCT($AH$2:$AH690, (AV$2:AV690-BP690)^2)/(SUM($AH$2:$AH690)-1)),0)</f>
        <v>0</v>
      </c>
      <c r="CK690" s="109" cm="1">
        <f t="array" ref="CK690">IF($AG690,SQRT(SUMPRODUCT($AH$2:$AH690, (AW$2:AW690-BQ690)^2)/(SUM($AH$2:$AH690)-1)),0)</f>
        <v>0</v>
      </c>
      <c r="CL690" s="109" cm="1">
        <f t="array" ref="CL690">IF($AG690,SQRT(SUMPRODUCT($AH$2:$AH690, (AX$2:AX690-BR690)^2)/(SUM($AH$2:$AH690)-1)),0)</f>
        <v>0</v>
      </c>
      <c r="CM690" s="109" cm="1">
        <f t="array" ref="CM690">IF($AG690,SQRT(SUMPRODUCT($AH$2:$AH690, (AY$2:AY690-BS690)^2)/(SUM($AH$2:$AH690)-1)),0)</f>
        <v>0</v>
      </c>
      <c r="CN690" s="109" cm="1">
        <f t="array" ref="CN690">IF($AG690,SQRT(SUMPRODUCT($AH$2:$AH690, (AZ$2:AZ690-BT690)^2)/(SUM($AH$2:$AH690)-1)),0)</f>
        <v>0</v>
      </c>
      <c r="CO690" s="109" cm="1">
        <f t="array" ref="CO690">IF($AG690,SQRT(SUMPRODUCT($AH$2:$AH690, (BA$2:BA690-BU690)^2)/(SUM($AH$2:$AH690)-1)),0)</f>
        <v>0</v>
      </c>
    </row>
    <row r="691" spans="34:93" x14ac:dyDescent="0.25">
      <c r="AH691" s="99" t="str">
        <f t="shared" si="171"/>
        <v/>
      </c>
      <c r="AI691" s="11">
        <f t="shared" ca="1" si="169"/>
        <v>0</v>
      </c>
      <c r="AJ691" s="11">
        <f t="shared" ca="1" si="169"/>
        <v>0</v>
      </c>
      <c r="AK691" s="11">
        <f t="shared" ca="1" si="169"/>
        <v>0</v>
      </c>
      <c r="AL691" s="11">
        <f t="shared" ca="1" si="169"/>
        <v>0</v>
      </c>
      <c r="AM691" s="11">
        <f t="shared" ca="1" si="169"/>
        <v>0</v>
      </c>
      <c r="AN691" s="11">
        <f t="shared" ca="1" si="169"/>
        <v>0</v>
      </c>
      <c r="AO691" s="11">
        <f t="shared" ca="1" si="169"/>
        <v>0</v>
      </c>
      <c r="AP691" s="11">
        <f t="shared" ca="1" si="169"/>
        <v>0</v>
      </c>
      <c r="AQ691" s="11">
        <f t="shared" ca="1" si="169"/>
        <v>0</v>
      </c>
      <c r="AR691" s="11">
        <f t="shared" ca="1" si="169"/>
        <v>0</v>
      </c>
      <c r="AS691" s="11">
        <f t="shared" ca="1" si="170"/>
        <v>0</v>
      </c>
      <c r="AT691" s="11">
        <f t="shared" ca="1" si="170"/>
        <v>0</v>
      </c>
      <c r="AU691" s="11">
        <f t="shared" ca="1" si="170"/>
        <v>0</v>
      </c>
      <c r="AV691" s="11">
        <f t="shared" ca="1" si="170"/>
        <v>0</v>
      </c>
      <c r="AW691" s="11">
        <f t="shared" ca="1" si="170"/>
        <v>0</v>
      </c>
      <c r="AX691" s="11">
        <f t="shared" ca="1" si="170"/>
        <v>0</v>
      </c>
      <c r="AY691" s="11">
        <f t="shared" ca="1" si="170"/>
        <v>0</v>
      </c>
      <c r="AZ691" s="11">
        <f t="shared" ca="1" si="170"/>
        <v>0</v>
      </c>
      <c r="BA691" s="11">
        <f t="shared" ca="1" si="170"/>
        <v>0</v>
      </c>
      <c r="BB691" s="11"/>
      <c r="BC691" s="11">
        <f>IF($AG691,SUMPRODUCT(AI$2:AI691,$AH$2:$AH691)/SUM($AH$2:$AH691),0)</f>
        <v>0</v>
      </c>
      <c r="BD691" s="11">
        <f>IF($AG691,SUMPRODUCT(AJ$2:AJ691,$AH$2:$AH691)/SUM($AH$2:$AH691),0)</f>
        <v>0</v>
      </c>
      <c r="BE691" s="11">
        <f>IF($AG691,SUMPRODUCT(AK$2:AK691,$AH$2:$AH691)/SUM($AH$2:$AH691),0)</f>
        <v>0</v>
      </c>
      <c r="BF691" s="11">
        <f>IF($AG691,SUMPRODUCT(AL$2:AL691,$AH$2:$AH691)/SUM($AH$2:$AH691),0)</f>
        <v>0</v>
      </c>
      <c r="BG691" s="11">
        <f>IF($AG691,SUMPRODUCT(AM$2:AM691,$AH$2:$AH691)/SUM($AH$2:$AH691),0)</f>
        <v>0</v>
      </c>
      <c r="BH691" s="11">
        <f>IF($AG691,SUMPRODUCT(AN$2:AN691,$AH$2:$AH691)/SUM($AH$2:$AH691),0)</f>
        <v>0</v>
      </c>
      <c r="BI691" s="11">
        <f>IF($AG691,SUMPRODUCT(AO$2:AO691,$AH$2:$AH691)/SUM($AH$2:$AH691),0)</f>
        <v>0</v>
      </c>
      <c r="BJ691" s="11">
        <f>IF($AG691,SUMPRODUCT(AP$2:AP691,$AH$2:$AH691)/SUM($AH$2:$AH691),0)</f>
        <v>0</v>
      </c>
      <c r="BK691" s="11">
        <f>IF($AG691,SUMPRODUCT(AQ$2:AQ691,$AH$2:$AH691)/SUM($AH$2:$AH691),0)</f>
        <v>0</v>
      </c>
      <c r="BL691" s="11">
        <f>IF($AG691,SUMPRODUCT(AR$2:AR691,$AH$2:$AH691)/SUM($AH$2:$AH691),0)</f>
        <v>0</v>
      </c>
      <c r="BM691" s="11">
        <f>IF($AG691,SUMPRODUCT(AS$2:AS691,$AH$2:$AH691)/SUM($AH$2:$AH691),0)</f>
        <v>0</v>
      </c>
      <c r="BN691" s="11">
        <f>IF($AG691,SUMPRODUCT(AT$2:AT691,$AH$2:$AH691)/SUM($AH$2:$AH691),0)</f>
        <v>0</v>
      </c>
      <c r="BO691" s="11">
        <f>IF($AG691,SUMPRODUCT(AU$2:AU691,$AH$2:$AH691)/SUM($AH$2:$AH691),0)</f>
        <v>0</v>
      </c>
      <c r="BP691" s="11">
        <f>IF($AG691,SUMPRODUCT(AV$2:AV691,$AH$2:$AH691)/SUM($AH$2:$AH691),0)</f>
        <v>0</v>
      </c>
      <c r="BQ691" s="11">
        <f>IF($AG691,SUMPRODUCT(AW$2:AW691,$AH$2:$AH691)/SUM($AH$2:$AH691),0)</f>
        <v>0</v>
      </c>
      <c r="BR691" s="11">
        <f>IF($AG691,SUMPRODUCT(AX$2:AX691,$AH$2:$AH691)/SUM($AH$2:$AH691),0)</f>
        <v>0</v>
      </c>
      <c r="BS691" s="11">
        <f>IF($AG691,SUMPRODUCT(AY$2:AY691,$AH$2:$AH691)/SUM($AH$2:$AH691),0)</f>
        <v>0</v>
      </c>
      <c r="BT691" s="11">
        <f>IF($AG691,SUMPRODUCT(AZ$2:AZ691,$AH$2:$AH691)/SUM($AH$2:$AH691),0)</f>
        <v>0</v>
      </c>
      <c r="BU691" s="11">
        <f>IF($AG691,SUMPRODUCT(BA$2:BA691,$AH$2:$AH691)/SUM($AH$2:$AH691),0)</f>
        <v>0</v>
      </c>
      <c r="BV691" s="11"/>
      <c r="BW691" s="109" cm="1">
        <f t="array" ref="BW691">IF($AG691,SQRT(SUMPRODUCT($AH$2:$AH691, (AI$2:AI691-BC691)^2)/(SUM($AH$2:$AH691)-1)),0)</f>
        <v>0</v>
      </c>
      <c r="BX691" s="109" cm="1">
        <f t="array" ref="BX691">IF($AG691,SQRT(SUMPRODUCT($AH$2:$AH691, (AJ$2:AJ691-BD691)^2)/(SUM($AH$2:$AH691)-1)),0)</f>
        <v>0</v>
      </c>
      <c r="BY691" s="109" cm="1">
        <f t="array" ref="BY691">IF($AG691,SQRT(SUMPRODUCT($AH$2:$AH691, (AK$2:AK691-BE691)^2)/(SUM($AH$2:$AH691)-1)),0)</f>
        <v>0</v>
      </c>
      <c r="BZ691" s="109" cm="1">
        <f t="array" ref="BZ691">IF($AG691,SQRT(SUMPRODUCT($AH$2:$AH691, (AL$2:AL691-BF691)^2)/(SUM($AH$2:$AH691)-1)),0)</f>
        <v>0</v>
      </c>
      <c r="CA691" s="109" cm="1">
        <f t="array" ref="CA691">IF($AG691,SQRT(SUMPRODUCT($AH$2:$AH691, (AM$2:AM691-BG691)^2)/(SUM($AH$2:$AH691)-1)),0)</f>
        <v>0</v>
      </c>
      <c r="CB691" s="109" cm="1">
        <f t="array" ref="CB691">IF($AG691,SQRT(SUMPRODUCT($AH$2:$AH691, (AN$2:AN691-BH691)^2)/(SUM($AH$2:$AH691)-1)),0)</f>
        <v>0</v>
      </c>
      <c r="CC691" s="109" cm="1">
        <f t="array" ref="CC691">IF($AG691,SQRT(SUMPRODUCT($AH$2:$AH691, (AO$2:AO691-BI691)^2)/(SUM($AH$2:$AH691)-1)),0)</f>
        <v>0</v>
      </c>
      <c r="CD691" s="109" cm="1">
        <f t="array" ref="CD691">IF($AG691,SQRT(SUMPRODUCT($AH$2:$AH691, (AP$2:AP691-BJ691)^2)/(SUM($AH$2:$AH691)-1)),0)</f>
        <v>0</v>
      </c>
      <c r="CE691" s="109" cm="1">
        <f t="array" ref="CE691">IF($AG691,SQRT(SUMPRODUCT($AH$2:$AH691, (AQ$2:AQ691-BK691)^2)/(SUM($AH$2:$AH691)-1)),0)</f>
        <v>0</v>
      </c>
      <c r="CF691" s="109" cm="1">
        <f t="array" ref="CF691">IF($AG691,SQRT(SUMPRODUCT($AH$2:$AH691, (AR$2:AR691-BL691)^2)/(SUM($AH$2:$AH691)-1)),0)</f>
        <v>0</v>
      </c>
      <c r="CG691" s="109" cm="1">
        <f t="array" ref="CG691">IF($AG691,SQRT(SUMPRODUCT($AH$2:$AH691, (AS$2:AS691-BM691)^2)/(SUM($AH$2:$AH691)-1)),0)</f>
        <v>0</v>
      </c>
      <c r="CH691" s="109" cm="1">
        <f t="array" ref="CH691">IF($AG691,SQRT(SUMPRODUCT($AH$2:$AH691, (AT$2:AT691-BN691)^2)/(SUM($AH$2:$AH691)-1)),0)</f>
        <v>0</v>
      </c>
      <c r="CI691" s="109" cm="1">
        <f t="array" ref="CI691">IF($AG691,SQRT(SUMPRODUCT($AH$2:$AH691, (AU$2:AU691-BO691)^2)/(SUM($AH$2:$AH691)-1)),0)</f>
        <v>0</v>
      </c>
      <c r="CJ691" s="109" cm="1">
        <f t="array" ref="CJ691">IF($AG691,SQRT(SUMPRODUCT($AH$2:$AH691, (AV$2:AV691-BP691)^2)/(SUM($AH$2:$AH691)-1)),0)</f>
        <v>0</v>
      </c>
      <c r="CK691" s="109" cm="1">
        <f t="array" ref="CK691">IF($AG691,SQRT(SUMPRODUCT($AH$2:$AH691, (AW$2:AW691-BQ691)^2)/(SUM($AH$2:$AH691)-1)),0)</f>
        <v>0</v>
      </c>
      <c r="CL691" s="109" cm="1">
        <f t="array" ref="CL691">IF($AG691,SQRT(SUMPRODUCT($AH$2:$AH691, (AX$2:AX691-BR691)^2)/(SUM($AH$2:$AH691)-1)),0)</f>
        <v>0</v>
      </c>
      <c r="CM691" s="109" cm="1">
        <f t="array" ref="CM691">IF($AG691,SQRT(SUMPRODUCT($AH$2:$AH691, (AY$2:AY691-BS691)^2)/(SUM($AH$2:$AH691)-1)),0)</f>
        <v>0</v>
      </c>
      <c r="CN691" s="109" cm="1">
        <f t="array" ref="CN691">IF($AG691,SQRT(SUMPRODUCT($AH$2:$AH691, (AZ$2:AZ691-BT691)^2)/(SUM($AH$2:$AH691)-1)),0)</f>
        <v>0</v>
      </c>
      <c r="CO691" s="109" cm="1">
        <f t="array" ref="CO691">IF($AG691,SQRT(SUMPRODUCT($AH$2:$AH691, (BA$2:BA691-BU691)^2)/(SUM($AH$2:$AH691)-1)),0)</f>
        <v>0</v>
      </c>
    </row>
    <row r="692" spans="34:93" x14ac:dyDescent="0.25">
      <c r="AH692" s="99" t="str">
        <f t="shared" si="171"/>
        <v/>
      </c>
      <c r="AI692" s="11">
        <f t="shared" ref="AI692:AR701" ca="1" si="172">IF(AI$1&lt;&gt;0,SUMIFS(INDIRECT(AI$1), Fecha,$AG692),0)</f>
        <v>0</v>
      </c>
      <c r="AJ692" s="11">
        <f t="shared" ca="1" si="172"/>
        <v>0</v>
      </c>
      <c r="AK692" s="11">
        <f t="shared" ca="1" si="172"/>
        <v>0</v>
      </c>
      <c r="AL692" s="11">
        <f t="shared" ca="1" si="172"/>
        <v>0</v>
      </c>
      <c r="AM692" s="11">
        <f t="shared" ca="1" si="172"/>
        <v>0</v>
      </c>
      <c r="AN692" s="11">
        <f t="shared" ca="1" si="172"/>
        <v>0</v>
      </c>
      <c r="AO692" s="11">
        <f t="shared" ca="1" si="172"/>
        <v>0</v>
      </c>
      <c r="AP692" s="11">
        <f t="shared" ca="1" si="172"/>
        <v>0</v>
      </c>
      <c r="AQ692" s="11">
        <f t="shared" ca="1" si="172"/>
        <v>0</v>
      </c>
      <c r="AR692" s="11">
        <f t="shared" ca="1" si="172"/>
        <v>0</v>
      </c>
      <c r="AS692" s="11">
        <f t="shared" ref="AS692:BA701" ca="1" si="173">IF(AS$1&lt;&gt;0,SUMIFS(INDIRECT(AS$1), Fecha,$AG692),0)</f>
        <v>0</v>
      </c>
      <c r="AT692" s="11">
        <f t="shared" ca="1" si="173"/>
        <v>0</v>
      </c>
      <c r="AU692" s="11">
        <f t="shared" ca="1" si="173"/>
        <v>0</v>
      </c>
      <c r="AV692" s="11">
        <f t="shared" ca="1" si="173"/>
        <v>0</v>
      </c>
      <c r="AW692" s="11">
        <f t="shared" ca="1" si="173"/>
        <v>0</v>
      </c>
      <c r="AX692" s="11">
        <f t="shared" ca="1" si="173"/>
        <v>0</v>
      </c>
      <c r="AY692" s="11">
        <f t="shared" ca="1" si="173"/>
        <v>0</v>
      </c>
      <c r="AZ692" s="11">
        <f t="shared" ca="1" si="173"/>
        <v>0</v>
      </c>
      <c r="BA692" s="11">
        <f t="shared" ca="1" si="173"/>
        <v>0</v>
      </c>
      <c r="BB692" s="11"/>
      <c r="BC692" s="11">
        <f>IF($AG692,SUMPRODUCT(AI$2:AI692,$AH$2:$AH692)/SUM($AH$2:$AH692),0)</f>
        <v>0</v>
      </c>
      <c r="BD692" s="11">
        <f>IF($AG692,SUMPRODUCT(AJ$2:AJ692,$AH$2:$AH692)/SUM($AH$2:$AH692),0)</f>
        <v>0</v>
      </c>
      <c r="BE692" s="11">
        <f>IF($AG692,SUMPRODUCT(AK$2:AK692,$AH$2:$AH692)/SUM($AH$2:$AH692),0)</f>
        <v>0</v>
      </c>
      <c r="BF692" s="11">
        <f>IF($AG692,SUMPRODUCT(AL$2:AL692,$AH$2:$AH692)/SUM($AH$2:$AH692),0)</f>
        <v>0</v>
      </c>
      <c r="BG692" s="11">
        <f>IF($AG692,SUMPRODUCT(AM$2:AM692,$AH$2:$AH692)/SUM($AH$2:$AH692),0)</f>
        <v>0</v>
      </c>
      <c r="BH692" s="11">
        <f>IF($AG692,SUMPRODUCT(AN$2:AN692,$AH$2:$AH692)/SUM($AH$2:$AH692),0)</f>
        <v>0</v>
      </c>
      <c r="BI692" s="11">
        <f>IF($AG692,SUMPRODUCT(AO$2:AO692,$AH$2:$AH692)/SUM($AH$2:$AH692),0)</f>
        <v>0</v>
      </c>
      <c r="BJ692" s="11">
        <f>IF($AG692,SUMPRODUCT(AP$2:AP692,$AH$2:$AH692)/SUM($AH$2:$AH692),0)</f>
        <v>0</v>
      </c>
      <c r="BK692" s="11">
        <f>IF($AG692,SUMPRODUCT(AQ$2:AQ692,$AH$2:$AH692)/SUM($AH$2:$AH692),0)</f>
        <v>0</v>
      </c>
      <c r="BL692" s="11">
        <f>IF($AG692,SUMPRODUCT(AR$2:AR692,$AH$2:$AH692)/SUM($AH$2:$AH692),0)</f>
        <v>0</v>
      </c>
      <c r="BM692" s="11">
        <f>IF($AG692,SUMPRODUCT(AS$2:AS692,$AH$2:$AH692)/SUM($AH$2:$AH692),0)</f>
        <v>0</v>
      </c>
      <c r="BN692" s="11">
        <f>IF($AG692,SUMPRODUCT(AT$2:AT692,$AH$2:$AH692)/SUM($AH$2:$AH692),0)</f>
        <v>0</v>
      </c>
      <c r="BO692" s="11">
        <f>IF($AG692,SUMPRODUCT(AU$2:AU692,$AH$2:$AH692)/SUM($AH$2:$AH692),0)</f>
        <v>0</v>
      </c>
      <c r="BP692" s="11">
        <f>IF($AG692,SUMPRODUCT(AV$2:AV692,$AH$2:$AH692)/SUM($AH$2:$AH692),0)</f>
        <v>0</v>
      </c>
      <c r="BQ692" s="11">
        <f>IF($AG692,SUMPRODUCT(AW$2:AW692,$AH$2:$AH692)/SUM($AH$2:$AH692),0)</f>
        <v>0</v>
      </c>
      <c r="BR692" s="11">
        <f>IF($AG692,SUMPRODUCT(AX$2:AX692,$AH$2:$AH692)/SUM($AH$2:$AH692),0)</f>
        <v>0</v>
      </c>
      <c r="BS692" s="11">
        <f>IF($AG692,SUMPRODUCT(AY$2:AY692,$AH$2:$AH692)/SUM($AH$2:$AH692),0)</f>
        <v>0</v>
      </c>
      <c r="BT692" s="11">
        <f>IF($AG692,SUMPRODUCT(AZ$2:AZ692,$AH$2:$AH692)/SUM($AH$2:$AH692),0)</f>
        <v>0</v>
      </c>
      <c r="BU692" s="11">
        <f>IF($AG692,SUMPRODUCT(BA$2:BA692,$AH$2:$AH692)/SUM($AH$2:$AH692),0)</f>
        <v>0</v>
      </c>
      <c r="BV692" s="11"/>
      <c r="BW692" s="109" cm="1">
        <f t="array" ref="BW692">IF($AG692,SQRT(SUMPRODUCT($AH$2:$AH692, (AI$2:AI692-BC692)^2)/(SUM($AH$2:$AH692)-1)),0)</f>
        <v>0</v>
      </c>
      <c r="BX692" s="109" cm="1">
        <f t="array" ref="BX692">IF($AG692,SQRT(SUMPRODUCT($AH$2:$AH692, (AJ$2:AJ692-BD692)^2)/(SUM($AH$2:$AH692)-1)),0)</f>
        <v>0</v>
      </c>
      <c r="BY692" s="109" cm="1">
        <f t="array" ref="BY692">IF($AG692,SQRT(SUMPRODUCT($AH$2:$AH692, (AK$2:AK692-BE692)^2)/(SUM($AH$2:$AH692)-1)),0)</f>
        <v>0</v>
      </c>
      <c r="BZ692" s="109" cm="1">
        <f t="array" ref="BZ692">IF($AG692,SQRT(SUMPRODUCT($AH$2:$AH692, (AL$2:AL692-BF692)^2)/(SUM($AH$2:$AH692)-1)),0)</f>
        <v>0</v>
      </c>
      <c r="CA692" s="109" cm="1">
        <f t="array" ref="CA692">IF($AG692,SQRT(SUMPRODUCT($AH$2:$AH692, (AM$2:AM692-BG692)^2)/(SUM($AH$2:$AH692)-1)),0)</f>
        <v>0</v>
      </c>
      <c r="CB692" s="109" cm="1">
        <f t="array" ref="CB692">IF($AG692,SQRT(SUMPRODUCT($AH$2:$AH692, (AN$2:AN692-BH692)^2)/(SUM($AH$2:$AH692)-1)),0)</f>
        <v>0</v>
      </c>
      <c r="CC692" s="109" cm="1">
        <f t="array" ref="CC692">IF($AG692,SQRT(SUMPRODUCT($AH$2:$AH692, (AO$2:AO692-BI692)^2)/(SUM($AH$2:$AH692)-1)),0)</f>
        <v>0</v>
      </c>
      <c r="CD692" s="109" cm="1">
        <f t="array" ref="CD692">IF($AG692,SQRT(SUMPRODUCT($AH$2:$AH692, (AP$2:AP692-BJ692)^2)/(SUM($AH$2:$AH692)-1)),0)</f>
        <v>0</v>
      </c>
      <c r="CE692" s="109" cm="1">
        <f t="array" ref="CE692">IF($AG692,SQRT(SUMPRODUCT($AH$2:$AH692, (AQ$2:AQ692-BK692)^2)/(SUM($AH$2:$AH692)-1)),0)</f>
        <v>0</v>
      </c>
      <c r="CF692" s="109" cm="1">
        <f t="array" ref="CF692">IF($AG692,SQRT(SUMPRODUCT($AH$2:$AH692, (AR$2:AR692-BL692)^2)/(SUM($AH$2:$AH692)-1)),0)</f>
        <v>0</v>
      </c>
      <c r="CG692" s="109" cm="1">
        <f t="array" ref="CG692">IF($AG692,SQRT(SUMPRODUCT($AH$2:$AH692, (AS$2:AS692-BM692)^2)/(SUM($AH$2:$AH692)-1)),0)</f>
        <v>0</v>
      </c>
      <c r="CH692" s="109" cm="1">
        <f t="array" ref="CH692">IF($AG692,SQRT(SUMPRODUCT($AH$2:$AH692, (AT$2:AT692-BN692)^2)/(SUM($AH$2:$AH692)-1)),0)</f>
        <v>0</v>
      </c>
      <c r="CI692" s="109" cm="1">
        <f t="array" ref="CI692">IF($AG692,SQRT(SUMPRODUCT($AH$2:$AH692, (AU$2:AU692-BO692)^2)/(SUM($AH$2:$AH692)-1)),0)</f>
        <v>0</v>
      </c>
      <c r="CJ692" s="109" cm="1">
        <f t="array" ref="CJ692">IF($AG692,SQRT(SUMPRODUCT($AH$2:$AH692, (AV$2:AV692-BP692)^2)/(SUM($AH$2:$AH692)-1)),0)</f>
        <v>0</v>
      </c>
      <c r="CK692" s="109" cm="1">
        <f t="array" ref="CK692">IF($AG692,SQRT(SUMPRODUCT($AH$2:$AH692, (AW$2:AW692-BQ692)^2)/(SUM($AH$2:$AH692)-1)),0)</f>
        <v>0</v>
      </c>
      <c r="CL692" s="109" cm="1">
        <f t="array" ref="CL692">IF($AG692,SQRT(SUMPRODUCT($AH$2:$AH692, (AX$2:AX692-BR692)^2)/(SUM($AH$2:$AH692)-1)),0)</f>
        <v>0</v>
      </c>
      <c r="CM692" s="109" cm="1">
        <f t="array" ref="CM692">IF($AG692,SQRT(SUMPRODUCT($AH$2:$AH692, (AY$2:AY692-BS692)^2)/(SUM($AH$2:$AH692)-1)),0)</f>
        <v>0</v>
      </c>
      <c r="CN692" s="109" cm="1">
        <f t="array" ref="CN692">IF($AG692,SQRT(SUMPRODUCT($AH$2:$AH692, (AZ$2:AZ692-BT692)^2)/(SUM($AH$2:$AH692)-1)),0)</f>
        <v>0</v>
      </c>
      <c r="CO692" s="109" cm="1">
        <f t="array" ref="CO692">IF($AG692,SQRT(SUMPRODUCT($AH$2:$AH692, (BA$2:BA692-BU692)^2)/(SUM($AH$2:$AH692)-1)),0)</f>
        <v>0</v>
      </c>
    </row>
    <row r="693" spans="34:93" x14ac:dyDescent="0.25">
      <c r="AH693" s="99" t="str">
        <f t="shared" si="171"/>
        <v/>
      </c>
      <c r="AI693" s="11">
        <f t="shared" ca="1" si="172"/>
        <v>0</v>
      </c>
      <c r="AJ693" s="11">
        <f t="shared" ca="1" si="172"/>
        <v>0</v>
      </c>
      <c r="AK693" s="11">
        <f t="shared" ca="1" si="172"/>
        <v>0</v>
      </c>
      <c r="AL693" s="11">
        <f t="shared" ca="1" si="172"/>
        <v>0</v>
      </c>
      <c r="AM693" s="11">
        <f t="shared" ca="1" si="172"/>
        <v>0</v>
      </c>
      <c r="AN693" s="11">
        <f t="shared" ca="1" si="172"/>
        <v>0</v>
      </c>
      <c r="AO693" s="11">
        <f t="shared" ca="1" si="172"/>
        <v>0</v>
      </c>
      <c r="AP693" s="11">
        <f t="shared" ca="1" si="172"/>
        <v>0</v>
      </c>
      <c r="AQ693" s="11">
        <f t="shared" ca="1" si="172"/>
        <v>0</v>
      </c>
      <c r="AR693" s="11">
        <f t="shared" ca="1" si="172"/>
        <v>0</v>
      </c>
      <c r="AS693" s="11">
        <f t="shared" ca="1" si="173"/>
        <v>0</v>
      </c>
      <c r="AT693" s="11">
        <f t="shared" ca="1" si="173"/>
        <v>0</v>
      </c>
      <c r="AU693" s="11">
        <f t="shared" ca="1" si="173"/>
        <v>0</v>
      </c>
      <c r="AV693" s="11">
        <f t="shared" ca="1" si="173"/>
        <v>0</v>
      </c>
      <c r="AW693" s="11">
        <f t="shared" ca="1" si="173"/>
        <v>0</v>
      </c>
      <c r="AX693" s="11">
        <f t="shared" ca="1" si="173"/>
        <v>0</v>
      </c>
      <c r="AY693" s="11">
        <f t="shared" ca="1" si="173"/>
        <v>0</v>
      </c>
      <c r="AZ693" s="11">
        <f t="shared" ca="1" si="173"/>
        <v>0</v>
      </c>
      <c r="BA693" s="11">
        <f t="shared" ca="1" si="173"/>
        <v>0</v>
      </c>
      <c r="BB693" s="11"/>
      <c r="BC693" s="11">
        <f>IF($AG693,SUMPRODUCT(AI$2:AI693,$AH$2:$AH693)/SUM($AH$2:$AH693),0)</f>
        <v>0</v>
      </c>
      <c r="BD693" s="11">
        <f>IF($AG693,SUMPRODUCT(AJ$2:AJ693,$AH$2:$AH693)/SUM($AH$2:$AH693),0)</f>
        <v>0</v>
      </c>
      <c r="BE693" s="11">
        <f>IF($AG693,SUMPRODUCT(AK$2:AK693,$AH$2:$AH693)/SUM($AH$2:$AH693),0)</f>
        <v>0</v>
      </c>
      <c r="BF693" s="11">
        <f>IF($AG693,SUMPRODUCT(AL$2:AL693,$AH$2:$AH693)/SUM($AH$2:$AH693),0)</f>
        <v>0</v>
      </c>
      <c r="BG693" s="11">
        <f>IF($AG693,SUMPRODUCT(AM$2:AM693,$AH$2:$AH693)/SUM($AH$2:$AH693),0)</f>
        <v>0</v>
      </c>
      <c r="BH693" s="11">
        <f>IF($AG693,SUMPRODUCT(AN$2:AN693,$AH$2:$AH693)/SUM($AH$2:$AH693),0)</f>
        <v>0</v>
      </c>
      <c r="BI693" s="11">
        <f>IF($AG693,SUMPRODUCT(AO$2:AO693,$AH$2:$AH693)/SUM($AH$2:$AH693),0)</f>
        <v>0</v>
      </c>
      <c r="BJ693" s="11">
        <f>IF($AG693,SUMPRODUCT(AP$2:AP693,$AH$2:$AH693)/SUM($AH$2:$AH693),0)</f>
        <v>0</v>
      </c>
      <c r="BK693" s="11">
        <f>IF($AG693,SUMPRODUCT(AQ$2:AQ693,$AH$2:$AH693)/SUM($AH$2:$AH693),0)</f>
        <v>0</v>
      </c>
      <c r="BL693" s="11">
        <f>IF($AG693,SUMPRODUCT(AR$2:AR693,$AH$2:$AH693)/SUM($AH$2:$AH693),0)</f>
        <v>0</v>
      </c>
      <c r="BM693" s="11">
        <f>IF($AG693,SUMPRODUCT(AS$2:AS693,$AH$2:$AH693)/SUM($AH$2:$AH693),0)</f>
        <v>0</v>
      </c>
      <c r="BN693" s="11">
        <f>IF($AG693,SUMPRODUCT(AT$2:AT693,$AH$2:$AH693)/SUM($AH$2:$AH693),0)</f>
        <v>0</v>
      </c>
      <c r="BO693" s="11">
        <f>IF($AG693,SUMPRODUCT(AU$2:AU693,$AH$2:$AH693)/SUM($AH$2:$AH693),0)</f>
        <v>0</v>
      </c>
      <c r="BP693" s="11">
        <f>IF($AG693,SUMPRODUCT(AV$2:AV693,$AH$2:$AH693)/SUM($AH$2:$AH693),0)</f>
        <v>0</v>
      </c>
      <c r="BQ693" s="11">
        <f>IF($AG693,SUMPRODUCT(AW$2:AW693,$AH$2:$AH693)/SUM($AH$2:$AH693),0)</f>
        <v>0</v>
      </c>
      <c r="BR693" s="11">
        <f>IF($AG693,SUMPRODUCT(AX$2:AX693,$AH$2:$AH693)/SUM($AH$2:$AH693),0)</f>
        <v>0</v>
      </c>
      <c r="BS693" s="11">
        <f>IF($AG693,SUMPRODUCT(AY$2:AY693,$AH$2:$AH693)/SUM($AH$2:$AH693),0)</f>
        <v>0</v>
      </c>
      <c r="BT693" s="11">
        <f>IF($AG693,SUMPRODUCT(AZ$2:AZ693,$AH$2:$AH693)/SUM($AH$2:$AH693),0)</f>
        <v>0</v>
      </c>
      <c r="BU693" s="11">
        <f>IF($AG693,SUMPRODUCT(BA$2:BA693,$AH$2:$AH693)/SUM($AH$2:$AH693),0)</f>
        <v>0</v>
      </c>
      <c r="BV693" s="11"/>
      <c r="BW693" s="109" cm="1">
        <f t="array" ref="BW693">IF($AG693,SQRT(SUMPRODUCT($AH$2:$AH693, (AI$2:AI693-BC693)^2)/(SUM($AH$2:$AH693)-1)),0)</f>
        <v>0</v>
      </c>
      <c r="BX693" s="109" cm="1">
        <f t="array" ref="BX693">IF($AG693,SQRT(SUMPRODUCT($AH$2:$AH693, (AJ$2:AJ693-BD693)^2)/(SUM($AH$2:$AH693)-1)),0)</f>
        <v>0</v>
      </c>
      <c r="BY693" s="109" cm="1">
        <f t="array" ref="BY693">IF($AG693,SQRT(SUMPRODUCT($AH$2:$AH693, (AK$2:AK693-BE693)^2)/(SUM($AH$2:$AH693)-1)),0)</f>
        <v>0</v>
      </c>
      <c r="BZ693" s="109" cm="1">
        <f t="array" ref="BZ693">IF($AG693,SQRT(SUMPRODUCT($AH$2:$AH693, (AL$2:AL693-BF693)^2)/(SUM($AH$2:$AH693)-1)),0)</f>
        <v>0</v>
      </c>
      <c r="CA693" s="109" cm="1">
        <f t="array" ref="CA693">IF($AG693,SQRT(SUMPRODUCT($AH$2:$AH693, (AM$2:AM693-BG693)^2)/(SUM($AH$2:$AH693)-1)),0)</f>
        <v>0</v>
      </c>
      <c r="CB693" s="109" cm="1">
        <f t="array" ref="CB693">IF($AG693,SQRT(SUMPRODUCT($AH$2:$AH693, (AN$2:AN693-BH693)^2)/(SUM($AH$2:$AH693)-1)),0)</f>
        <v>0</v>
      </c>
      <c r="CC693" s="109" cm="1">
        <f t="array" ref="CC693">IF($AG693,SQRT(SUMPRODUCT($AH$2:$AH693, (AO$2:AO693-BI693)^2)/(SUM($AH$2:$AH693)-1)),0)</f>
        <v>0</v>
      </c>
      <c r="CD693" s="109" cm="1">
        <f t="array" ref="CD693">IF($AG693,SQRT(SUMPRODUCT($AH$2:$AH693, (AP$2:AP693-BJ693)^2)/(SUM($AH$2:$AH693)-1)),0)</f>
        <v>0</v>
      </c>
      <c r="CE693" s="109" cm="1">
        <f t="array" ref="CE693">IF($AG693,SQRT(SUMPRODUCT($AH$2:$AH693, (AQ$2:AQ693-BK693)^2)/(SUM($AH$2:$AH693)-1)),0)</f>
        <v>0</v>
      </c>
      <c r="CF693" s="109" cm="1">
        <f t="array" ref="CF693">IF($AG693,SQRT(SUMPRODUCT($AH$2:$AH693, (AR$2:AR693-BL693)^2)/(SUM($AH$2:$AH693)-1)),0)</f>
        <v>0</v>
      </c>
      <c r="CG693" s="109" cm="1">
        <f t="array" ref="CG693">IF($AG693,SQRT(SUMPRODUCT($AH$2:$AH693, (AS$2:AS693-BM693)^2)/(SUM($AH$2:$AH693)-1)),0)</f>
        <v>0</v>
      </c>
      <c r="CH693" s="109" cm="1">
        <f t="array" ref="CH693">IF($AG693,SQRT(SUMPRODUCT($AH$2:$AH693, (AT$2:AT693-BN693)^2)/(SUM($AH$2:$AH693)-1)),0)</f>
        <v>0</v>
      </c>
      <c r="CI693" s="109" cm="1">
        <f t="array" ref="CI693">IF($AG693,SQRT(SUMPRODUCT($AH$2:$AH693, (AU$2:AU693-BO693)^2)/(SUM($AH$2:$AH693)-1)),0)</f>
        <v>0</v>
      </c>
      <c r="CJ693" s="109" cm="1">
        <f t="array" ref="CJ693">IF($AG693,SQRT(SUMPRODUCT($AH$2:$AH693, (AV$2:AV693-BP693)^2)/(SUM($AH$2:$AH693)-1)),0)</f>
        <v>0</v>
      </c>
      <c r="CK693" s="109" cm="1">
        <f t="array" ref="CK693">IF($AG693,SQRT(SUMPRODUCT($AH$2:$AH693, (AW$2:AW693-BQ693)^2)/(SUM($AH$2:$AH693)-1)),0)</f>
        <v>0</v>
      </c>
      <c r="CL693" s="109" cm="1">
        <f t="array" ref="CL693">IF($AG693,SQRT(SUMPRODUCT($AH$2:$AH693, (AX$2:AX693-BR693)^2)/(SUM($AH$2:$AH693)-1)),0)</f>
        <v>0</v>
      </c>
      <c r="CM693" s="109" cm="1">
        <f t="array" ref="CM693">IF($AG693,SQRT(SUMPRODUCT($AH$2:$AH693, (AY$2:AY693-BS693)^2)/(SUM($AH$2:$AH693)-1)),0)</f>
        <v>0</v>
      </c>
      <c r="CN693" s="109" cm="1">
        <f t="array" ref="CN693">IF($AG693,SQRT(SUMPRODUCT($AH$2:$AH693, (AZ$2:AZ693-BT693)^2)/(SUM($AH$2:$AH693)-1)),0)</f>
        <v>0</v>
      </c>
      <c r="CO693" s="109" cm="1">
        <f t="array" ref="CO693">IF($AG693,SQRT(SUMPRODUCT($AH$2:$AH693, (BA$2:BA693-BU693)^2)/(SUM($AH$2:$AH693)-1)),0)</f>
        <v>0</v>
      </c>
    </row>
    <row r="694" spans="34:93" x14ac:dyDescent="0.25">
      <c r="AH694" s="99" t="str">
        <f t="shared" si="171"/>
        <v/>
      </c>
      <c r="AI694" s="11">
        <f t="shared" ca="1" si="172"/>
        <v>0</v>
      </c>
      <c r="AJ694" s="11">
        <f t="shared" ca="1" si="172"/>
        <v>0</v>
      </c>
      <c r="AK694" s="11">
        <f t="shared" ca="1" si="172"/>
        <v>0</v>
      </c>
      <c r="AL694" s="11">
        <f t="shared" ca="1" si="172"/>
        <v>0</v>
      </c>
      <c r="AM694" s="11">
        <f t="shared" ca="1" si="172"/>
        <v>0</v>
      </c>
      <c r="AN694" s="11">
        <f t="shared" ca="1" si="172"/>
        <v>0</v>
      </c>
      <c r="AO694" s="11">
        <f t="shared" ca="1" si="172"/>
        <v>0</v>
      </c>
      <c r="AP694" s="11">
        <f t="shared" ca="1" si="172"/>
        <v>0</v>
      </c>
      <c r="AQ694" s="11">
        <f t="shared" ca="1" si="172"/>
        <v>0</v>
      </c>
      <c r="AR694" s="11">
        <f t="shared" ca="1" si="172"/>
        <v>0</v>
      </c>
      <c r="AS694" s="11">
        <f t="shared" ca="1" si="173"/>
        <v>0</v>
      </c>
      <c r="AT694" s="11">
        <f t="shared" ca="1" si="173"/>
        <v>0</v>
      </c>
      <c r="AU694" s="11">
        <f t="shared" ca="1" si="173"/>
        <v>0</v>
      </c>
      <c r="AV694" s="11">
        <f t="shared" ca="1" si="173"/>
        <v>0</v>
      </c>
      <c r="AW694" s="11">
        <f t="shared" ca="1" si="173"/>
        <v>0</v>
      </c>
      <c r="AX694" s="11">
        <f t="shared" ca="1" si="173"/>
        <v>0</v>
      </c>
      <c r="AY694" s="11">
        <f t="shared" ca="1" si="173"/>
        <v>0</v>
      </c>
      <c r="AZ694" s="11">
        <f t="shared" ca="1" si="173"/>
        <v>0</v>
      </c>
      <c r="BA694" s="11">
        <f t="shared" ca="1" si="173"/>
        <v>0</v>
      </c>
      <c r="BB694" s="11"/>
      <c r="BC694" s="11">
        <f>IF($AG694,SUMPRODUCT(AI$2:AI694,$AH$2:$AH694)/SUM($AH$2:$AH694),0)</f>
        <v>0</v>
      </c>
      <c r="BD694" s="11">
        <f>IF($AG694,SUMPRODUCT(AJ$2:AJ694,$AH$2:$AH694)/SUM($AH$2:$AH694),0)</f>
        <v>0</v>
      </c>
      <c r="BE694" s="11">
        <f>IF($AG694,SUMPRODUCT(AK$2:AK694,$AH$2:$AH694)/SUM($AH$2:$AH694),0)</f>
        <v>0</v>
      </c>
      <c r="BF694" s="11">
        <f>IF($AG694,SUMPRODUCT(AL$2:AL694,$AH$2:$AH694)/SUM($AH$2:$AH694),0)</f>
        <v>0</v>
      </c>
      <c r="BG694" s="11">
        <f>IF($AG694,SUMPRODUCT(AM$2:AM694,$AH$2:$AH694)/SUM($AH$2:$AH694),0)</f>
        <v>0</v>
      </c>
      <c r="BH694" s="11">
        <f>IF($AG694,SUMPRODUCT(AN$2:AN694,$AH$2:$AH694)/SUM($AH$2:$AH694),0)</f>
        <v>0</v>
      </c>
      <c r="BI694" s="11">
        <f>IF($AG694,SUMPRODUCT(AO$2:AO694,$AH$2:$AH694)/SUM($AH$2:$AH694),0)</f>
        <v>0</v>
      </c>
      <c r="BJ694" s="11">
        <f>IF($AG694,SUMPRODUCT(AP$2:AP694,$AH$2:$AH694)/SUM($AH$2:$AH694),0)</f>
        <v>0</v>
      </c>
      <c r="BK694" s="11">
        <f>IF($AG694,SUMPRODUCT(AQ$2:AQ694,$AH$2:$AH694)/SUM($AH$2:$AH694),0)</f>
        <v>0</v>
      </c>
      <c r="BL694" s="11">
        <f>IF($AG694,SUMPRODUCT(AR$2:AR694,$AH$2:$AH694)/SUM($AH$2:$AH694),0)</f>
        <v>0</v>
      </c>
      <c r="BM694" s="11">
        <f>IF($AG694,SUMPRODUCT(AS$2:AS694,$AH$2:$AH694)/SUM($AH$2:$AH694),0)</f>
        <v>0</v>
      </c>
      <c r="BN694" s="11">
        <f>IF($AG694,SUMPRODUCT(AT$2:AT694,$AH$2:$AH694)/SUM($AH$2:$AH694),0)</f>
        <v>0</v>
      </c>
      <c r="BO694" s="11">
        <f>IF($AG694,SUMPRODUCT(AU$2:AU694,$AH$2:$AH694)/SUM($AH$2:$AH694),0)</f>
        <v>0</v>
      </c>
      <c r="BP694" s="11">
        <f>IF($AG694,SUMPRODUCT(AV$2:AV694,$AH$2:$AH694)/SUM($AH$2:$AH694),0)</f>
        <v>0</v>
      </c>
      <c r="BQ694" s="11">
        <f>IF($AG694,SUMPRODUCT(AW$2:AW694,$AH$2:$AH694)/SUM($AH$2:$AH694),0)</f>
        <v>0</v>
      </c>
      <c r="BR694" s="11">
        <f>IF($AG694,SUMPRODUCT(AX$2:AX694,$AH$2:$AH694)/SUM($AH$2:$AH694),0)</f>
        <v>0</v>
      </c>
      <c r="BS694" s="11">
        <f>IF($AG694,SUMPRODUCT(AY$2:AY694,$AH$2:$AH694)/SUM($AH$2:$AH694),0)</f>
        <v>0</v>
      </c>
      <c r="BT694" s="11">
        <f>IF($AG694,SUMPRODUCT(AZ$2:AZ694,$AH$2:$AH694)/SUM($AH$2:$AH694),0)</f>
        <v>0</v>
      </c>
      <c r="BU694" s="11">
        <f>IF($AG694,SUMPRODUCT(BA$2:BA694,$AH$2:$AH694)/SUM($AH$2:$AH694),0)</f>
        <v>0</v>
      </c>
      <c r="BV694" s="11"/>
      <c r="BW694" s="109" cm="1">
        <f t="array" ref="BW694">IF($AG694,SQRT(SUMPRODUCT($AH$2:$AH694, (AI$2:AI694-BC694)^2)/(SUM($AH$2:$AH694)-1)),0)</f>
        <v>0</v>
      </c>
      <c r="BX694" s="109" cm="1">
        <f t="array" ref="BX694">IF($AG694,SQRT(SUMPRODUCT($AH$2:$AH694, (AJ$2:AJ694-BD694)^2)/(SUM($AH$2:$AH694)-1)),0)</f>
        <v>0</v>
      </c>
      <c r="BY694" s="109" cm="1">
        <f t="array" ref="BY694">IF($AG694,SQRT(SUMPRODUCT($AH$2:$AH694, (AK$2:AK694-BE694)^2)/(SUM($AH$2:$AH694)-1)),0)</f>
        <v>0</v>
      </c>
      <c r="BZ694" s="109" cm="1">
        <f t="array" ref="BZ694">IF($AG694,SQRT(SUMPRODUCT($AH$2:$AH694, (AL$2:AL694-BF694)^2)/(SUM($AH$2:$AH694)-1)),0)</f>
        <v>0</v>
      </c>
      <c r="CA694" s="109" cm="1">
        <f t="array" ref="CA694">IF($AG694,SQRT(SUMPRODUCT($AH$2:$AH694, (AM$2:AM694-BG694)^2)/(SUM($AH$2:$AH694)-1)),0)</f>
        <v>0</v>
      </c>
      <c r="CB694" s="109" cm="1">
        <f t="array" ref="CB694">IF($AG694,SQRT(SUMPRODUCT($AH$2:$AH694, (AN$2:AN694-BH694)^2)/(SUM($AH$2:$AH694)-1)),0)</f>
        <v>0</v>
      </c>
      <c r="CC694" s="109" cm="1">
        <f t="array" ref="CC694">IF($AG694,SQRT(SUMPRODUCT($AH$2:$AH694, (AO$2:AO694-BI694)^2)/(SUM($AH$2:$AH694)-1)),0)</f>
        <v>0</v>
      </c>
      <c r="CD694" s="109" cm="1">
        <f t="array" ref="CD694">IF($AG694,SQRT(SUMPRODUCT($AH$2:$AH694, (AP$2:AP694-BJ694)^2)/(SUM($AH$2:$AH694)-1)),0)</f>
        <v>0</v>
      </c>
      <c r="CE694" s="109" cm="1">
        <f t="array" ref="CE694">IF($AG694,SQRT(SUMPRODUCT($AH$2:$AH694, (AQ$2:AQ694-BK694)^2)/(SUM($AH$2:$AH694)-1)),0)</f>
        <v>0</v>
      </c>
      <c r="CF694" s="109" cm="1">
        <f t="array" ref="CF694">IF($AG694,SQRT(SUMPRODUCT($AH$2:$AH694, (AR$2:AR694-BL694)^2)/(SUM($AH$2:$AH694)-1)),0)</f>
        <v>0</v>
      </c>
      <c r="CG694" s="109" cm="1">
        <f t="array" ref="CG694">IF($AG694,SQRT(SUMPRODUCT($AH$2:$AH694, (AS$2:AS694-BM694)^2)/(SUM($AH$2:$AH694)-1)),0)</f>
        <v>0</v>
      </c>
      <c r="CH694" s="109" cm="1">
        <f t="array" ref="CH694">IF($AG694,SQRT(SUMPRODUCT($AH$2:$AH694, (AT$2:AT694-BN694)^2)/(SUM($AH$2:$AH694)-1)),0)</f>
        <v>0</v>
      </c>
      <c r="CI694" s="109" cm="1">
        <f t="array" ref="CI694">IF($AG694,SQRT(SUMPRODUCT($AH$2:$AH694, (AU$2:AU694-BO694)^2)/(SUM($AH$2:$AH694)-1)),0)</f>
        <v>0</v>
      </c>
      <c r="CJ694" s="109" cm="1">
        <f t="array" ref="CJ694">IF($AG694,SQRT(SUMPRODUCT($AH$2:$AH694, (AV$2:AV694-BP694)^2)/(SUM($AH$2:$AH694)-1)),0)</f>
        <v>0</v>
      </c>
      <c r="CK694" s="109" cm="1">
        <f t="array" ref="CK694">IF($AG694,SQRT(SUMPRODUCT($AH$2:$AH694, (AW$2:AW694-BQ694)^2)/(SUM($AH$2:$AH694)-1)),0)</f>
        <v>0</v>
      </c>
      <c r="CL694" s="109" cm="1">
        <f t="array" ref="CL694">IF($AG694,SQRT(SUMPRODUCT($AH$2:$AH694, (AX$2:AX694-BR694)^2)/(SUM($AH$2:$AH694)-1)),0)</f>
        <v>0</v>
      </c>
      <c r="CM694" s="109" cm="1">
        <f t="array" ref="CM694">IF($AG694,SQRT(SUMPRODUCT($AH$2:$AH694, (AY$2:AY694-BS694)^2)/(SUM($AH$2:$AH694)-1)),0)</f>
        <v>0</v>
      </c>
      <c r="CN694" s="109" cm="1">
        <f t="array" ref="CN694">IF($AG694,SQRT(SUMPRODUCT($AH$2:$AH694, (AZ$2:AZ694-BT694)^2)/(SUM($AH$2:$AH694)-1)),0)</f>
        <v>0</v>
      </c>
      <c r="CO694" s="109" cm="1">
        <f t="array" ref="CO694">IF($AG694,SQRT(SUMPRODUCT($AH$2:$AH694, (BA$2:BA694-BU694)^2)/(SUM($AH$2:$AH694)-1)),0)</f>
        <v>0</v>
      </c>
    </row>
    <row r="695" spans="34:93" x14ac:dyDescent="0.25">
      <c r="AH695" s="99" t="str">
        <f t="shared" si="171"/>
        <v/>
      </c>
      <c r="AI695" s="11">
        <f t="shared" ca="1" si="172"/>
        <v>0</v>
      </c>
      <c r="AJ695" s="11">
        <f t="shared" ca="1" si="172"/>
        <v>0</v>
      </c>
      <c r="AK695" s="11">
        <f t="shared" ca="1" si="172"/>
        <v>0</v>
      </c>
      <c r="AL695" s="11">
        <f t="shared" ca="1" si="172"/>
        <v>0</v>
      </c>
      <c r="AM695" s="11">
        <f t="shared" ca="1" si="172"/>
        <v>0</v>
      </c>
      <c r="AN695" s="11">
        <f t="shared" ca="1" si="172"/>
        <v>0</v>
      </c>
      <c r="AO695" s="11">
        <f t="shared" ca="1" si="172"/>
        <v>0</v>
      </c>
      <c r="AP695" s="11">
        <f t="shared" ca="1" si="172"/>
        <v>0</v>
      </c>
      <c r="AQ695" s="11">
        <f t="shared" ca="1" si="172"/>
        <v>0</v>
      </c>
      <c r="AR695" s="11">
        <f t="shared" ca="1" si="172"/>
        <v>0</v>
      </c>
      <c r="AS695" s="11">
        <f t="shared" ca="1" si="173"/>
        <v>0</v>
      </c>
      <c r="AT695" s="11">
        <f t="shared" ca="1" si="173"/>
        <v>0</v>
      </c>
      <c r="AU695" s="11">
        <f t="shared" ca="1" si="173"/>
        <v>0</v>
      </c>
      <c r="AV695" s="11">
        <f t="shared" ca="1" si="173"/>
        <v>0</v>
      </c>
      <c r="AW695" s="11">
        <f t="shared" ca="1" si="173"/>
        <v>0</v>
      </c>
      <c r="AX695" s="11">
        <f t="shared" ca="1" si="173"/>
        <v>0</v>
      </c>
      <c r="AY695" s="11">
        <f t="shared" ca="1" si="173"/>
        <v>0</v>
      </c>
      <c r="AZ695" s="11">
        <f t="shared" ca="1" si="173"/>
        <v>0</v>
      </c>
      <c r="BA695" s="11">
        <f t="shared" ca="1" si="173"/>
        <v>0</v>
      </c>
      <c r="BB695" s="11"/>
      <c r="BC695" s="11">
        <f>IF($AG695,SUMPRODUCT(AI$2:AI695,$AH$2:$AH695)/SUM($AH$2:$AH695),0)</f>
        <v>0</v>
      </c>
      <c r="BD695" s="11">
        <f>IF($AG695,SUMPRODUCT(AJ$2:AJ695,$AH$2:$AH695)/SUM($AH$2:$AH695),0)</f>
        <v>0</v>
      </c>
      <c r="BE695" s="11">
        <f>IF($AG695,SUMPRODUCT(AK$2:AK695,$AH$2:$AH695)/SUM($AH$2:$AH695),0)</f>
        <v>0</v>
      </c>
      <c r="BF695" s="11">
        <f>IF($AG695,SUMPRODUCT(AL$2:AL695,$AH$2:$AH695)/SUM($AH$2:$AH695),0)</f>
        <v>0</v>
      </c>
      <c r="BG695" s="11">
        <f>IF($AG695,SUMPRODUCT(AM$2:AM695,$AH$2:$AH695)/SUM($AH$2:$AH695),0)</f>
        <v>0</v>
      </c>
      <c r="BH695" s="11">
        <f>IF($AG695,SUMPRODUCT(AN$2:AN695,$AH$2:$AH695)/SUM($AH$2:$AH695),0)</f>
        <v>0</v>
      </c>
      <c r="BI695" s="11">
        <f>IF($AG695,SUMPRODUCT(AO$2:AO695,$AH$2:$AH695)/SUM($AH$2:$AH695),0)</f>
        <v>0</v>
      </c>
      <c r="BJ695" s="11">
        <f>IF($AG695,SUMPRODUCT(AP$2:AP695,$AH$2:$AH695)/SUM($AH$2:$AH695),0)</f>
        <v>0</v>
      </c>
      <c r="BK695" s="11">
        <f>IF($AG695,SUMPRODUCT(AQ$2:AQ695,$AH$2:$AH695)/SUM($AH$2:$AH695),0)</f>
        <v>0</v>
      </c>
      <c r="BL695" s="11">
        <f>IF($AG695,SUMPRODUCT(AR$2:AR695,$AH$2:$AH695)/SUM($AH$2:$AH695),0)</f>
        <v>0</v>
      </c>
      <c r="BM695" s="11">
        <f>IF($AG695,SUMPRODUCT(AS$2:AS695,$AH$2:$AH695)/SUM($AH$2:$AH695),0)</f>
        <v>0</v>
      </c>
      <c r="BN695" s="11">
        <f>IF($AG695,SUMPRODUCT(AT$2:AT695,$AH$2:$AH695)/SUM($AH$2:$AH695),0)</f>
        <v>0</v>
      </c>
      <c r="BO695" s="11">
        <f>IF($AG695,SUMPRODUCT(AU$2:AU695,$AH$2:$AH695)/SUM($AH$2:$AH695),0)</f>
        <v>0</v>
      </c>
      <c r="BP695" s="11">
        <f>IF($AG695,SUMPRODUCT(AV$2:AV695,$AH$2:$AH695)/SUM($AH$2:$AH695),0)</f>
        <v>0</v>
      </c>
      <c r="BQ695" s="11">
        <f>IF($AG695,SUMPRODUCT(AW$2:AW695,$AH$2:$AH695)/SUM($AH$2:$AH695),0)</f>
        <v>0</v>
      </c>
      <c r="BR695" s="11">
        <f>IF($AG695,SUMPRODUCT(AX$2:AX695,$AH$2:$AH695)/SUM($AH$2:$AH695),0)</f>
        <v>0</v>
      </c>
      <c r="BS695" s="11">
        <f>IF($AG695,SUMPRODUCT(AY$2:AY695,$AH$2:$AH695)/SUM($AH$2:$AH695),0)</f>
        <v>0</v>
      </c>
      <c r="BT695" s="11">
        <f>IF($AG695,SUMPRODUCT(AZ$2:AZ695,$AH$2:$AH695)/SUM($AH$2:$AH695),0)</f>
        <v>0</v>
      </c>
      <c r="BU695" s="11">
        <f>IF($AG695,SUMPRODUCT(BA$2:BA695,$AH$2:$AH695)/SUM($AH$2:$AH695),0)</f>
        <v>0</v>
      </c>
      <c r="BV695" s="11"/>
      <c r="BW695" s="109" cm="1">
        <f t="array" ref="BW695">IF($AG695,SQRT(SUMPRODUCT($AH$2:$AH695, (AI$2:AI695-BC695)^2)/(SUM($AH$2:$AH695)-1)),0)</f>
        <v>0</v>
      </c>
      <c r="BX695" s="109" cm="1">
        <f t="array" ref="BX695">IF($AG695,SQRT(SUMPRODUCT($AH$2:$AH695, (AJ$2:AJ695-BD695)^2)/(SUM($AH$2:$AH695)-1)),0)</f>
        <v>0</v>
      </c>
      <c r="BY695" s="109" cm="1">
        <f t="array" ref="BY695">IF($AG695,SQRT(SUMPRODUCT($AH$2:$AH695, (AK$2:AK695-BE695)^2)/(SUM($AH$2:$AH695)-1)),0)</f>
        <v>0</v>
      </c>
      <c r="BZ695" s="109" cm="1">
        <f t="array" ref="BZ695">IF($AG695,SQRT(SUMPRODUCT($AH$2:$AH695, (AL$2:AL695-BF695)^2)/(SUM($AH$2:$AH695)-1)),0)</f>
        <v>0</v>
      </c>
      <c r="CA695" s="109" cm="1">
        <f t="array" ref="CA695">IF($AG695,SQRT(SUMPRODUCT($AH$2:$AH695, (AM$2:AM695-BG695)^2)/(SUM($AH$2:$AH695)-1)),0)</f>
        <v>0</v>
      </c>
      <c r="CB695" s="109" cm="1">
        <f t="array" ref="CB695">IF($AG695,SQRT(SUMPRODUCT($AH$2:$AH695, (AN$2:AN695-BH695)^2)/(SUM($AH$2:$AH695)-1)),0)</f>
        <v>0</v>
      </c>
      <c r="CC695" s="109" cm="1">
        <f t="array" ref="CC695">IF($AG695,SQRT(SUMPRODUCT($AH$2:$AH695, (AO$2:AO695-BI695)^2)/(SUM($AH$2:$AH695)-1)),0)</f>
        <v>0</v>
      </c>
      <c r="CD695" s="109" cm="1">
        <f t="array" ref="CD695">IF($AG695,SQRT(SUMPRODUCT($AH$2:$AH695, (AP$2:AP695-BJ695)^2)/(SUM($AH$2:$AH695)-1)),0)</f>
        <v>0</v>
      </c>
      <c r="CE695" s="109" cm="1">
        <f t="array" ref="CE695">IF($AG695,SQRT(SUMPRODUCT($AH$2:$AH695, (AQ$2:AQ695-BK695)^2)/(SUM($AH$2:$AH695)-1)),0)</f>
        <v>0</v>
      </c>
      <c r="CF695" s="109" cm="1">
        <f t="array" ref="CF695">IF($AG695,SQRT(SUMPRODUCT($AH$2:$AH695, (AR$2:AR695-BL695)^2)/(SUM($AH$2:$AH695)-1)),0)</f>
        <v>0</v>
      </c>
      <c r="CG695" s="109" cm="1">
        <f t="array" ref="CG695">IF($AG695,SQRT(SUMPRODUCT($AH$2:$AH695, (AS$2:AS695-BM695)^2)/(SUM($AH$2:$AH695)-1)),0)</f>
        <v>0</v>
      </c>
      <c r="CH695" s="109" cm="1">
        <f t="array" ref="CH695">IF($AG695,SQRT(SUMPRODUCT($AH$2:$AH695, (AT$2:AT695-BN695)^2)/(SUM($AH$2:$AH695)-1)),0)</f>
        <v>0</v>
      </c>
      <c r="CI695" s="109" cm="1">
        <f t="array" ref="CI695">IF($AG695,SQRT(SUMPRODUCT($AH$2:$AH695, (AU$2:AU695-BO695)^2)/(SUM($AH$2:$AH695)-1)),0)</f>
        <v>0</v>
      </c>
      <c r="CJ695" s="109" cm="1">
        <f t="array" ref="CJ695">IF($AG695,SQRT(SUMPRODUCT($AH$2:$AH695, (AV$2:AV695-BP695)^2)/(SUM($AH$2:$AH695)-1)),0)</f>
        <v>0</v>
      </c>
      <c r="CK695" s="109" cm="1">
        <f t="array" ref="CK695">IF($AG695,SQRT(SUMPRODUCT($AH$2:$AH695, (AW$2:AW695-BQ695)^2)/(SUM($AH$2:$AH695)-1)),0)</f>
        <v>0</v>
      </c>
      <c r="CL695" s="109" cm="1">
        <f t="array" ref="CL695">IF($AG695,SQRT(SUMPRODUCT($AH$2:$AH695, (AX$2:AX695-BR695)^2)/(SUM($AH$2:$AH695)-1)),0)</f>
        <v>0</v>
      </c>
      <c r="CM695" s="109" cm="1">
        <f t="array" ref="CM695">IF($AG695,SQRT(SUMPRODUCT($AH$2:$AH695, (AY$2:AY695-BS695)^2)/(SUM($AH$2:$AH695)-1)),0)</f>
        <v>0</v>
      </c>
      <c r="CN695" s="109" cm="1">
        <f t="array" ref="CN695">IF($AG695,SQRT(SUMPRODUCT($AH$2:$AH695, (AZ$2:AZ695-BT695)^2)/(SUM($AH$2:$AH695)-1)),0)</f>
        <v>0</v>
      </c>
      <c r="CO695" s="109" cm="1">
        <f t="array" ref="CO695">IF($AG695,SQRT(SUMPRODUCT($AH$2:$AH695, (BA$2:BA695-BU695)^2)/(SUM($AH$2:$AH695)-1)),0)</f>
        <v>0</v>
      </c>
    </row>
    <row r="696" spans="34:93" x14ac:dyDescent="0.25">
      <c r="AH696" s="99" t="str">
        <f t="shared" si="171"/>
        <v/>
      </c>
      <c r="AI696" s="11">
        <f t="shared" ca="1" si="172"/>
        <v>0</v>
      </c>
      <c r="AJ696" s="11">
        <f t="shared" ca="1" si="172"/>
        <v>0</v>
      </c>
      <c r="AK696" s="11">
        <f t="shared" ca="1" si="172"/>
        <v>0</v>
      </c>
      <c r="AL696" s="11">
        <f t="shared" ca="1" si="172"/>
        <v>0</v>
      </c>
      <c r="AM696" s="11">
        <f t="shared" ca="1" si="172"/>
        <v>0</v>
      </c>
      <c r="AN696" s="11">
        <f t="shared" ca="1" si="172"/>
        <v>0</v>
      </c>
      <c r="AO696" s="11">
        <f t="shared" ca="1" si="172"/>
        <v>0</v>
      </c>
      <c r="AP696" s="11">
        <f t="shared" ca="1" si="172"/>
        <v>0</v>
      </c>
      <c r="AQ696" s="11">
        <f t="shared" ca="1" si="172"/>
        <v>0</v>
      </c>
      <c r="AR696" s="11">
        <f t="shared" ca="1" si="172"/>
        <v>0</v>
      </c>
      <c r="AS696" s="11">
        <f t="shared" ca="1" si="173"/>
        <v>0</v>
      </c>
      <c r="AT696" s="11">
        <f t="shared" ca="1" si="173"/>
        <v>0</v>
      </c>
      <c r="AU696" s="11">
        <f t="shared" ca="1" si="173"/>
        <v>0</v>
      </c>
      <c r="AV696" s="11">
        <f t="shared" ca="1" si="173"/>
        <v>0</v>
      </c>
      <c r="AW696" s="11">
        <f t="shared" ca="1" si="173"/>
        <v>0</v>
      </c>
      <c r="AX696" s="11">
        <f t="shared" ca="1" si="173"/>
        <v>0</v>
      </c>
      <c r="AY696" s="11">
        <f t="shared" ca="1" si="173"/>
        <v>0</v>
      </c>
      <c r="AZ696" s="11">
        <f t="shared" ca="1" si="173"/>
        <v>0</v>
      </c>
      <c r="BA696" s="11">
        <f t="shared" ca="1" si="173"/>
        <v>0</v>
      </c>
      <c r="BB696" s="11"/>
      <c r="BC696" s="11">
        <f>IF($AG696,SUMPRODUCT(AI$2:AI696,$AH$2:$AH696)/SUM($AH$2:$AH696),0)</f>
        <v>0</v>
      </c>
      <c r="BD696" s="11">
        <f>IF($AG696,SUMPRODUCT(AJ$2:AJ696,$AH$2:$AH696)/SUM($AH$2:$AH696),0)</f>
        <v>0</v>
      </c>
      <c r="BE696" s="11">
        <f>IF($AG696,SUMPRODUCT(AK$2:AK696,$AH$2:$AH696)/SUM($AH$2:$AH696),0)</f>
        <v>0</v>
      </c>
      <c r="BF696" s="11">
        <f>IF($AG696,SUMPRODUCT(AL$2:AL696,$AH$2:$AH696)/SUM($AH$2:$AH696),0)</f>
        <v>0</v>
      </c>
      <c r="BG696" s="11">
        <f>IF($AG696,SUMPRODUCT(AM$2:AM696,$AH$2:$AH696)/SUM($AH$2:$AH696),0)</f>
        <v>0</v>
      </c>
      <c r="BH696" s="11">
        <f>IF($AG696,SUMPRODUCT(AN$2:AN696,$AH$2:$AH696)/SUM($AH$2:$AH696),0)</f>
        <v>0</v>
      </c>
      <c r="BI696" s="11">
        <f>IF($AG696,SUMPRODUCT(AO$2:AO696,$AH$2:$AH696)/SUM($AH$2:$AH696),0)</f>
        <v>0</v>
      </c>
      <c r="BJ696" s="11">
        <f>IF($AG696,SUMPRODUCT(AP$2:AP696,$AH$2:$AH696)/SUM($AH$2:$AH696),0)</f>
        <v>0</v>
      </c>
      <c r="BK696" s="11">
        <f>IF($AG696,SUMPRODUCT(AQ$2:AQ696,$AH$2:$AH696)/SUM($AH$2:$AH696),0)</f>
        <v>0</v>
      </c>
      <c r="BL696" s="11">
        <f>IF($AG696,SUMPRODUCT(AR$2:AR696,$AH$2:$AH696)/SUM($AH$2:$AH696),0)</f>
        <v>0</v>
      </c>
      <c r="BM696" s="11">
        <f>IF($AG696,SUMPRODUCT(AS$2:AS696,$AH$2:$AH696)/SUM($AH$2:$AH696),0)</f>
        <v>0</v>
      </c>
      <c r="BN696" s="11">
        <f>IF($AG696,SUMPRODUCT(AT$2:AT696,$AH$2:$AH696)/SUM($AH$2:$AH696),0)</f>
        <v>0</v>
      </c>
      <c r="BO696" s="11">
        <f>IF($AG696,SUMPRODUCT(AU$2:AU696,$AH$2:$AH696)/SUM($AH$2:$AH696),0)</f>
        <v>0</v>
      </c>
      <c r="BP696" s="11">
        <f>IF($AG696,SUMPRODUCT(AV$2:AV696,$AH$2:$AH696)/SUM($AH$2:$AH696),0)</f>
        <v>0</v>
      </c>
      <c r="BQ696" s="11">
        <f>IF($AG696,SUMPRODUCT(AW$2:AW696,$AH$2:$AH696)/SUM($AH$2:$AH696),0)</f>
        <v>0</v>
      </c>
      <c r="BR696" s="11">
        <f>IF($AG696,SUMPRODUCT(AX$2:AX696,$AH$2:$AH696)/SUM($AH$2:$AH696),0)</f>
        <v>0</v>
      </c>
      <c r="BS696" s="11">
        <f>IF($AG696,SUMPRODUCT(AY$2:AY696,$AH$2:$AH696)/SUM($AH$2:$AH696),0)</f>
        <v>0</v>
      </c>
      <c r="BT696" s="11">
        <f>IF($AG696,SUMPRODUCT(AZ$2:AZ696,$AH$2:$AH696)/SUM($AH$2:$AH696),0)</f>
        <v>0</v>
      </c>
      <c r="BU696" s="11">
        <f>IF($AG696,SUMPRODUCT(BA$2:BA696,$AH$2:$AH696)/SUM($AH$2:$AH696),0)</f>
        <v>0</v>
      </c>
      <c r="BV696" s="11"/>
      <c r="BW696" s="109" cm="1">
        <f t="array" ref="BW696">IF($AG696,SQRT(SUMPRODUCT($AH$2:$AH696, (AI$2:AI696-BC696)^2)/(SUM($AH$2:$AH696)-1)),0)</f>
        <v>0</v>
      </c>
      <c r="BX696" s="109" cm="1">
        <f t="array" ref="BX696">IF($AG696,SQRT(SUMPRODUCT($AH$2:$AH696, (AJ$2:AJ696-BD696)^2)/(SUM($AH$2:$AH696)-1)),0)</f>
        <v>0</v>
      </c>
      <c r="BY696" s="109" cm="1">
        <f t="array" ref="BY696">IF($AG696,SQRT(SUMPRODUCT($AH$2:$AH696, (AK$2:AK696-BE696)^2)/(SUM($AH$2:$AH696)-1)),0)</f>
        <v>0</v>
      </c>
      <c r="BZ696" s="109" cm="1">
        <f t="array" ref="BZ696">IF($AG696,SQRT(SUMPRODUCT($AH$2:$AH696, (AL$2:AL696-BF696)^2)/(SUM($AH$2:$AH696)-1)),0)</f>
        <v>0</v>
      </c>
      <c r="CA696" s="109" cm="1">
        <f t="array" ref="CA696">IF($AG696,SQRT(SUMPRODUCT($AH$2:$AH696, (AM$2:AM696-BG696)^2)/(SUM($AH$2:$AH696)-1)),0)</f>
        <v>0</v>
      </c>
      <c r="CB696" s="109" cm="1">
        <f t="array" ref="CB696">IF($AG696,SQRT(SUMPRODUCT($AH$2:$AH696, (AN$2:AN696-BH696)^2)/(SUM($AH$2:$AH696)-1)),0)</f>
        <v>0</v>
      </c>
      <c r="CC696" s="109" cm="1">
        <f t="array" ref="CC696">IF($AG696,SQRT(SUMPRODUCT($AH$2:$AH696, (AO$2:AO696-BI696)^2)/(SUM($AH$2:$AH696)-1)),0)</f>
        <v>0</v>
      </c>
      <c r="CD696" s="109" cm="1">
        <f t="array" ref="CD696">IF($AG696,SQRT(SUMPRODUCT($AH$2:$AH696, (AP$2:AP696-BJ696)^2)/(SUM($AH$2:$AH696)-1)),0)</f>
        <v>0</v>
      </c>
      <c r="CE696" s="109" cm="1">
        <f t="array" ref="CE696">IF($AG696,SQRT(SUMPRODUCT($AH$2:$AH696, (AQ$2:AQ696-BK696)^2)/(SUM($AH$2:$AH696)-1)),0)</f>
        <v>0</v>
      </c>
      <c r="CF696" s="109" cm="1">
        <f t="array" ref="CF696">IF($AG696,SQRT(SUMPRODUCT($AH$2:$AH696, (AR$2:AR696-BL696)^2)/(SUM($AH$2:$AH696)-1)),0)</f>
        <v>0</v>
      </c>
      <c r="CG696" s="109" cm="1">
        <f t="array" ref="CG696">IF($AG696,SQRT(SUMPRODUCT($AH$2:$AH696, (AS$2:AS696-BM696)^2)/(SUM($AH$2:$AH696)-1)),0)</f>
        <v>0</v>
      </c>
      <c r="CH696" s="109" cm="1">
        <f t="array" ref="CH696">IF($AG696,SQRT(SUMPRODUCT($AH$2:$AH696, (AT$2:AT696-BN696)^2)/(SUM($AH$2:$AH696)-1)),0)</f>
        <v>0</v>
      </c>
      <c r="CI696" s="109" cm="1">
        <f t="array" ref="CI696">IF($AG696,SQRT(SUMPRODUCT($AH$2:$AH696, (AU$2:AU696-BO696)^2)/(SUM($AH$2:$AH696)-1)),0)</f>
        <v>0</v>
      </c>
      <c r="CJ696" s="109" cm="1">
        <f t="array" ref="CJ696">IF($AG696,SQRT(SUMPRODUCT($AH$2:$AH696, (AV$2:AV696-BP696)^2)/(SUM($AH$2:$AH696)-1)),0)</f>
        <v>0</v>
      </c>
      <c r="CK696" s="109" cm="1">
        <f t="array" ref="CK696">IF($AG696,SQRT(SUMPRODUCT($AH$2:$AH696, (AW$2:AW696-BQ696)^2)/(SUM($AH$2:$AH696)-1)),0)</f>
        <v>0</v>
      </c>
      <c r="CL696" s="109" cm="1">
        <f t="array" ref="CL696">IF($AG696,SQRT(SUMPRODUCT($AH$2:$AH696, (AX$2:AX696-BR696)^2)/(SUM($AH$2:$AH696)-1)),0)</f>
        <v>0</v>
      </c>
      <c r="CM696" s="109" cm="1">
        <f t="array" ref="CM696">IF($AG696,SQRT(SUMPRODUCT($AH$2:$AH696, (AY$2:AY696-BS696)^2)/(SUM($AH$2:$AH696)-1)),0)</f>
        <v>0</v>
      </c>
      <c r="CN696" s="109" cm="1">
        <f t="array" ref="CN696">IF($AG696,SQRT(SUMPRODUCT($AH$2:$AH696, (AZ$2:AZ696-BT696)^2)/(SUM($AH$2:$AH696)-1)),0)</f>
        <v>0</v>
      </c>
      <c r="CO696" s="109" cm="1">
        <f t="array" ref="CO696">IF($AG696,SQRT(SUMPRODUCT($AH$2:$AH696, (BA$2:BA696-BU696)^2)/(SUM($AH$2:$AH696)-1)),0)</f>
        <v>0</v>
      </c>
    </row>
    <row r="697" spans="34:93" x14ac:dyDescent="0.25">
      <c r="AH697" s="99" t="str">
        <f t="shared" si="171"/>
        <v/>
      </c>
      <c r="AI697" s="11">
        <f t="shared" ca="1" si="172"/>
        <v>0</v>
      </c>
      <c r="AJ697" s="11">
        <f t="shared" ca="1" si="172"/>
        <v>0</v>
      </c>
      <c r="AK697" s="11">
        <f t="shared" ca="1" si="172"/>
        <v>0</v>
      </c>
      <c r="AL697" s="11">
        <f t="shared" ca="1" si="172"/>
        <v>0</v>
      </c>
      <c r="AM697" s="11">
        <f t="shared" ca="1" si="172"/>
        <v>0</v>
      </c>
      <c r="AN697" s="11">
        <f t="shared" ca="1" si="172"/>
        <v>0</v>
      </c>
      <c r="AO697" s="11">
        <f t="shared" ca="1" si="172"/>
        <v>0</v>
      </c>
      <c r="AP697" s="11">
        <f t="shared" ca="1" si="172"/>
        <v>0</v>
      </c>
      <c r="AQ697" s="11">
        <f t="shared" ca="1" si="172"/>
        <v>0</v>
      </c>
      <c r="AR697" s="11">
        <f t="shared" ca="1" si="172"/>
        <v>0</v>
      </c>
      <c r="AS697" s="11">
        <f t="shared" ca="1" si="173"/>
        <v>0</v>
      </c>
      <c r="AT697" s="11">
        <f t="shared" ca="1" si="173"/>
        <v>0</v>
      </c>
      <c r="AU697" s="11">
        <f t="shared" ca="1" si="173"/>
        <v>0</v>
      </c>
      <c r="AV697" s="11">
        <f t="shared" ca="1" si="173"/>
        <v>0</v>
      </c>
      <c r="AW697" s="11">
        <f t="shared" ca="1" si="173"/>
        <v>0</v>
      </c>
      <c r="AX697" s="11">
        <f t="shared" ca="1" si="173"/>
        <v>0</v>
      </c>
      <c r="AY697" s="11">
        <f t="shared" ca="1" si="173"/>
        <v>0</v>
      </c>
      <c r="AZ697" s="11">
        <f t="shared" ca="1" si="173"/>
        <v>0</v>
      </c>
      <c r="BA697" s="11">
        <f t="shared" ca="1" si="173"/>
        <v>0</v>
      </c>
      <c r="BB697" s="11"/>
      <c r="BC697" s="11">
        <f>IF($AG697,SUMPRODUCT(AI$2:AI697,$AH$2:$AH697)/SUM($AH$2:$AH697),0)</f>
        <v>0</v>
      </c>
      <c r="BD697" s="11">
        <f>IF($AG697,SUMPRODUCT(AJ$2:AJ697,$AH$2:$AH697)/SUM($AH$2:$AH697),0)</f>
        <v>0</v>
      </c>
      <c r="BE697" s="11">
        <f>IF($AG697,SUMPRODUCT(AK$2:AK697,$AH$2:$AH697)/SUM($AH$2:$AH697),0)</f>
        <v>0</v>
      </c>
      <c r="BF697" s="11">
        <f>IF($AG697,SUMPRODUCT(AL$2:AL697,$AH$2:$AH697)/SUM($AH$2:$AH697),0)</f>
        <v>0</v>
      </c>
      <c r="BG697" s="11">
        <f>IF($AG697,SUMPRODUCT(AM$2:AM697,$AH$2:$AH697)/SUM($AH$2:$AH697),0)</f>
        <v>0</v>
      </c>
      <c r="BH697" s="11">
        <f>IF($AG697,SUMPRODUCT(AN$2:AN697,$AH$2:$AH697)/SUM($AH$2:$AH697),0)</f>
        <v>0</v>
      </c>
      <c r="BI697" s="11">
        <f>IF($AG697,SUMPRODUCT(AO$2:AO697,$AH$2:$AH697)/SUM($AH$2:$AH697),0)</f>
        <v>0</v>
      </c>
      <c r="BJ697" s="11">
        <f>IF($AG697,SUMPRODUCT(AP$2:AP697,$AH$2:$AH697)/SUM($AH$2:$AH697),0)</f>
        <v>0</v>
      </c>
      <c r="BK697" s="11">
        <f>IF($AG697,SUMPRODUCT(AQ$2:AQ697,$AH$2:$AH697)/SUM($AH$2:$AH697),0)</f>
        <v>0</v>
      </c>
      <c r="BL697" s="11">
        <f>IF($AG697,SUMPRODUCT(AR$2:AR697,$AH$2:$AH697)/SUM($AH$2:$AH697),0)</f>
        <v>0</v>
      </c>
      <c r="BM697" s="11">
        <f>IF($AG697,SUMPRODUCT(AS$2:AS697,$AH$2:$AH697)/SUM($AH$2:$AH697),0)</f>
        <v>0</v>
      </c>
      <c r="BN697" s="11">
        <f>IF($AG697,SUMPRODUCT(AT$2:AT697,$AH$2:$AH697)/SUM($AH$2:$AH697),0)</f>
        <v>0</v>
      </c>
      <c r="BO697" s="11">
        <f>IF($AG697,SUMPRODUCT(AU$2:AU697,$AH$2:$AH697)/SUM($AH$2:$AH697),0)</f>
        <v>0</v>
      </c>
      <c r="BP697" s="11">
        <f>IF($AG697,SUMPRODUCT(AV$2:AV697,$AH$2:$AH697)/SUM($AH$2:$AH697),0)</f>
        <v>0</v>
      </c>
      <c r="BQ697" s="11">
        <f>IF($AG697,SUMPRODUCT(AW$2:AW697,$AH$2:$AH697)/SUM($AH$2:$AH697),0)</f>
        <v>0</v>
      </c>
      <c r="BR697" s="11">
        <f>IF($AG697,SUMPRODUCT(AX$2:AX697,$AH$2:$AH697)/SUM($AH$2:$AH697),0)</f>
        <v>0</v>
      </c>
      <c r="BS697" s="11">
        <f>IF($AG697,SUMPRODUCT(AY$2:AY697,$AH$2:$AH697)/SUM($AH$2:$AH697),0)</f>
        <v>0</v>
      </c>
      <c r="BT697" s="11">
        <f>IF($AG697,SUMPRODUCT(AZ$2:AZ697,$AH$2:$AH697)/SUM($AH$2:$AH697),0)</f>
        <v>0</v>
      </c>
      <c r="BU697" s="11">
        <f>IF($AG697,SUMPRODUCT(BA$2:BA697,$AH$2:$AH697)/SUM($AH$2:$AH697),0)</f>
        <v>0</v>
      </c>
      <c r="BV697" s="11"/>
      <c r="BW697" s="109" cm="1">
        <f t="array" ref="BW697">IF($AG697,SQRT(SUMPRODUCT($AH$2:$AH697, (AI$2:AI697-BC697)^2)/(SUM($AH$2:$AH697)-1)),0)</f>
        <v>0</v>
      </c>
      <c r="BX697" s="109" cm="1">
        <f t="array" ref="BX697">IF($AG697,SQRT(SUMPRODUCT($AH$2:$AH697, (AJ$2:AJ697-BD697)^2)/(SUM($AH$2:$AH697)-1)),0)</f>
        <v>0</v>
      </c>
      <c r="BY697" s="109" cm="1">
        <f t="array" ref="BY697">IF($AG697,SQRT(SUMPRODUCT($AH$2:$AH697, (AK$2:AK697-BE697)^2)/(SUM($AH$2:$AH697)-1)),0)</f>
        <v>0</v>
      </c>
      <c r="BZ697" s="109" cm="1">
        <f t="array" ref="BZ697">IF($AG697,SQRT(SUMPRODUCT($AH$2:$AH697, (AL$2:AL697-BF697)^2)/(SUM($AH$2:$AH697)-1)),0)</f>
        <v>0</v>
      </c>
      <c r="CA697" s="109" cm="1">
        <f t="array" ref="CA697">IF($AG697,SQRT(SUMPRODUCT($AH$2:$AH697, (AM$2:AM697-BG697)^2)/(SUM($AH$2:$AH697)-1)),0)</f>
        <v>0</v>
      </c>
      <c r="CB697" s="109" cm="1">
        <f t="array" ref="CB697">IF($AG697,SQRT(SUMPRODUCT($AH$2:$AH697, (AN$2:AN697-BH697)^2)/(SUM($AH$2:$AH697)-1)),0)</f>
        <v>0</v>
      </c>
      <c r="CC697" s="109" cm="1">
        <f t="array" ref="CC697">IF($AG697,SQRT(SUMPRODUCT($AH$2:$AH697, (AO$2:AO697-BI697)^2)/(SUM($AH$2:$AH697)-1)),0)</f>
        <v>0</v>
      </c>
      <c r="CD697" s="109" cm="1">
        <f t="array" ref="CD697">IF($AG697,SQRT(SUMPRODUCT($AH$2:$AH697, (AP$2:AP697-BJ697)^2)/(SUM($AH$2:$AH697)-1)),0)</f>
        <v>0</v>
      </c>
      <c r="CE697" s="109" cm="1">
        <f t="array" ref="CE697">IF($AG697,SQRT(SUMPRODUCT($AH$2:$AH697, (AQ$2:AQ697-BK697)^2)/(SUM($AH$2:$AH697)-1)),0)</f>
        <v>0</v>
      </c>
      <c r="CF697" s="109" cm="1">
        <f t="array" ref="CF697">IF($AG697,SQRT(SUMPRODUCT($AH$2:$AH697, (AR$2:AR697-BL697)^2)/(SUM($AH$2:$AH697)-1)),0)</f>
        <v>0</v>
      </c>
      <c r="CG697" s="109" cm="1">
        <f t="array" ref="CG697">IF($AG697,SQRT(SUMPRODUCT($AH$2:$AH697, (AS$2:AS697-BM697)^2)/(SUM($AH$2:$AH697)-1)),0)</f>
        <v>0</v>
      </c>
      <c r="CH697" s="109" cm="1">
        <f t="array" ref="CH697">IF($AG697,SQRT(SUMPRODUCT($AH$2:$AH697, (AT$2:AT697-BN697)^2)/(SUM($AH$2:$AH697)-1)),0)</f>
        <v>0</v>
      </c>
      <c r="CI697" s="109" cm="1">
        <f t="array" ref="CI697">IF($AG697,SQRT(SUMPRODUCT($AH$2:$AH697, (AU$2:AU697-BO697)^2)/(SUM($AH$2:$AH697)-1)),0)</f>
        <v>0</v>
      </c>
      <c r="CJ697" s="109" cm="1">
        <f t="array" ref="CJ697">IF($AG697,SQRT(SUMPRODUCT($AH$2:$AH697, (AV$2:AV697-BP697)^2)/(SUM($AH$2:$AH697)-1)),0)</f>
        <v>0</v>
      </c>
      <c r="CK697" s="109" cm="1">
        <f t="array" ref="CK697">IF($AG697,SQRT(SUMPRODUCT($AH$2:$AH697, (AW$2:AW697-BQ697)^2)/(SUM($AH$2:$AH697)-1)),0)</f>
        <v>0</v>
      </c>
      <c r="CL697" s="109" cm="1">
        <f t="array" ref="CL697">IF($AG697,SQRT(SUMPRODUCT($AH$2:$AH697, (AX$2:AX697-BR697)^2)/(SUM($AH$2:$AH697)-1)),0)</f>
        <v>0</v>
      </c>
      <c r="CM697" s="109" cm="1">
        <f t="array" ref="CM697">IF($AG697,SQRT(SUMPRODUCT($AH$2:$AH697, (AY$2:AY697-BS697)^2)/(SUM($AH$2:$AH697)-1)),0)</f>
        <v>0</v>
      </c>
      <c r="CN697" s="109" cm="1">
        <f t="array" ref="CN697">IF($AG697,SQRT(SUMPRODUCT($AH$2:$AH697, (AZ$2:AZ697-BT697)^2)/(SUM($AH$2:$AH697)-1)),0)</f>
        <v>0</v>
      </c>
      <c r="CO697" s="109" cm="1">
        <f t="array" ref="CO697">IF($AG697,SQRT(SUMPRODUCT($AH$2:$AH697, (BA$2:BA697-BU697)^2)/(SUM($AH$2:$AH697)-1)),0)</f>
        <v>0</v>
      </c>
    </row>
    <row r="698" spans="34:93" x14ac:dyDescent="0.25">
      <c r="AH698" s="99" t="str">
        <f t="shared" si="171"/>
        <v/>
      </c>
      <c r="AI698" s="11">
        <f t="shared" ca="1" si="172"/>
        <v>0</v>
      </c>
      <c r="AJ698" s="11">
        <f t="shared" ca="1" si="172"/>
        <v>0</v>
      </c>
      <c r="AK698" s="11">
        <f t="shared" ca="1" si="172"/>
        <v>0</v>
      </c>
      <c r="AL698" s="11">
        <f t="shared" ca="1" si="172"/>
        <v>0</v>
      </c>
      <c r="AM698" s="11">
        <f t="shared" ca="1" si="172"/>
        <v>0</v>
      </c>
      <c r="AN698" s="11">
        <f t="shared" ca="1" si="172"/>
        <v>0</v>
      </c>
      <c r="AO698" s="11">
        <f t="shared" ca="1" si="172"/>
        <v>0</v>
      </c>
      <c r="AP698" s="11">
        <f t="shared" ca="1" si="172"/>
        <v>0</v>
      </c>
      <c r="AQ698" s="11">
        <f t="shared" ca="1" si="172"/>
        <v>0</v>
      </c>
      <c r="AR698" s="11">
        <f t="shared" ca="1" si="172"/>
        <v>0</v>
      </c>
      <c r="AS698" s="11">
        <f t="shared" ca="1" si="173"/>
        <v>0</v>
      </c>
      <c r="AT698" s="11">
        <f t="shared" ca="1" si="173"/>
        <v>0</v>
      </c>
      <c r="AU698" s="11">
        <f t="shared" ca="1" si="173"/>
        <v>0</v>
      </c>
      <c r="AV698" s="11">
        <f t="shared" ca="1" si="173"/>
        <v>0</v>
      </c>
      <c r="AW698" s="11">
        <f t="shared" ca="1" si="173"/>
        <v>0</v>
      </c>
      <c r="AX698" s="11">
        <f t="shared" ca="1" si="173"/>
        <v>0</v>
      </c>
      <c r="AY698" s="11">
        <f t="shared" ca="1" si="173"/>
        <v>0</v>
      </c>
      <c r="AZ698" s="11">
        <f t="shared" ca="1" si="173"/>
        <v>0</v>
      </c>
      <c r="BA698" s="11">
        <f t="shared" ca="1" si="173"/>
        <v>0</v>
      </c>
      <c r="BB698" s="11"/>
      <c r="BC698" s="11">
        <f>IF($AG698,SUMPRODUCT(AI$2:AI698,$AH$2:$AH698)/SUM($AH$2:$AH698),0)</f>
        <v>0</v>
      </c>
      <c r="BD698" s="11">
        <f>IF($AG698,SUMPRODUCT(AJ$2:AJ698,$AH$2:$AH698)/SUM($AH$2:$AH698),0)</f>
        <v>0</v>
      </c>
      <c r="BE698" s="11">
        <f>IF($AG698,SUMPRODUCT(AK$2:AK698,$AH$2:$AH698)/SUM($AH$2:$AH698),0)</f>
        <v>0</v>
      </c>
      <c r="BF698" s="11">
        <f>IF($AG698,SUMPRODUCT(AL$2:AL698,$AH$2:$AH698)/SUM($AH$2:$AH698),0)</f>
        <v>0</v>
      </c>
      <c r="BG698" s="11">
        <f>IF($AG698,SUMPRODUCT(AM$2:AM698,$AH$2:$AH698)/SUM($AH$2:$AH698),0)</f>
        <v>0</v>
      </c>
      <c r="BH698" s="11">
        <f>IF($AG698,SUMPRODUCT(AN$2:AN698,$AH$2:$AH698)/SUM($AH$2:$AH698),0)</f>
        <v>0</v>
      </c>
      <c r="BI698" s="11">
        <f>IF($AG698,SUMPRODUCT(AO$2:AO698,$AH$2:$AH698)/SUM($AH$2:$AH698),0)</f>
        <v>0</v>
      </c>
      <c r="BJ698" s="11">
        <f>IF($AG698,SUMPRODUCT(AP$2:AP698,$AH$2:$AH698)/SUM($AH$2:$AH698),0)</f>
        <v>0</v>
      </c>
      <c r="BK698" s="11">
        <f>IF($AG698,SUMPRODUCT(AQ$2:AQ698,$AH$2:$AH698)/SUM($AH$2:$AH698),0)</f>
        <v>0</v>
      </c>
      <c r="BL698" s="11">
        <f>IF($AG698,SUMPRODUCT(AR$2:AR698,$AH$2:$AH698)/SUM($AH$2:$AH698),0)</f>
        <v>0</v>
      </c>
      <c r="BM698" s="11">
        <f>IF($AG698,SUMPRODUCT(AS$2:AS698,$AH$2:$AH698)/SUM($AH$2:$AH698),0)</f>
        <v>0</v>
      </c>
      <c r="BN698" s="11">
        <f>IF($AG698,SUMPRODUCT(AT$2:AT698,$AH$2:$AH698)/SUM($AH$2:$AH698),0)</f>
        <v>0</v>
      </c>
      <c r="BO698" s="11">
        <f>IF($AG698,SUMPRODUCT(AU$2:AU698,$AH$2:$AH698)/SUM($AH$2:$AH698),0)</f>
        <v>0</v>
      </c>
      <c r="BP698" s="11">
        <f>IF($AG698,SUMPRODUCT(AV$2:AV698,$AH$2:$AH698)/SUM($AH$2:$AH698),0)</f>
        <v>0</v>
      </c>
      <c r="BQ698" s="11">
        <f>IF($AG698,SUMPRODUCT(AW$2:AW698,$AH$2:$AH698)/SUM($AH$2:$AH698),0)</f>
        <v>0</v>
      </c>
      <c r="BR698" s="11">
        <f>IF($AG698,SUMPRODUCT(AX$2:AX698,$AH$2:$AH698)/SUM($AH$2:$AH698),0)</f>
        <v>0</v>
      </c>
      <c r="BS698" s="11">
        <f>IF($AG698,SUMPRODUCT(AY$2:AY698,$AH$2:$AH698)/SUM($AH$2:$AH698),0)</f>
        <v>0</v>
      </c>
      <c r="BT698" s="11">
        <f>IF($AG698,SUMPRODUCT(AZ$2:AZ698,$AH$2:$AH698)/SUM($AH$2:$AH698),0)</f>
        <v>0</v>
      </c>
      <c r="BU698" s="11">
        <f>IF($AG698,SUMPRODUCT(BA$2:BA698,$AH$2:$AH698)/SUM($AH$2:$AH698),0)</f>
        <v>0</v>
      </c>
      <c r="BV698" s="11"/>
      <c r="BW698" s="109" cm="1">
        <f t="array" ref="BW698">IF($AG698,SQRT(SUMPRODUCT($AH$2:$AH698, (AI$2:AI698-BC698)^2)/(SUM($AH$2:$AH698)-1)),0)</f>
        <v>0</v>
      </c>
      <c r="BX698" s="109" cm="1">
        <f t="array" ref="BX698">IF($AG698,SQRT(SUMPRODUCT($AH$2:$AH698, (AJ$2:AJ698-BD698)^2)/(SUM($AH$2:$AH698)-1)),0)</f>
        <v>0</v>
      </c>
      <c r="BY698" s="109" cm="1">
        <f t="array" ref="BY698">IF($AG698,SQRT(SUMPRODUCT($AH$2:$AH698, (AK$2:AK698-BE698)^2)/(SUM($AH$2:$AH698)-1)),0)</f>
        <v>0</v>
      </c>
      <c r="BZ698" s="109" cm="1">
        <f t="array" ref="BZ698">IF($AG698,SQRT(SUMPRODUCT($AH$2:$AH698, (AL$2:AL698-BF698)^2)/(SUM($AH$2:$AH698)-1)),0)</f>
        <v>0</v>
      </c>
      <c r="CA698" s="109" cm="1">
        <f t="array" ref="CA698">IF($AG698,SQRT(SUMPRODUCT($AH$2:$AH698, (AM$2:AM698-BG698)^2)/(SUM($AH$2:$AH698)-1)),0)</f>
        <v>0</v>
      </c>
      <c r="CB698" s="109" cm="1">
        <f t="array" ref="CB698">IF($AG698,SQRT(SUMPRODUCT($AH$2:$AH698, (AN$2:AN698-BH698)^2)/(SUM($AH$2:$AH698)-1)),0)</f>
        <v>0</v>
      </c>
      <c r="CC698" s="109" cm="1">
        <f t="array" ref="CC698">IF($AG698,SQRT(SUMPRODUCT($AH$2:$AH698, (AO$2:AO698-BI698)^2)/(SUM($AH$2:$AH698)-1)),0)</f>
        <v>0</v>
      </c>
      <c r="CD698" s="109" cm="1">
        <f t="array" ref="CD698">IF($AG698,SQRT(SUMPRODUCT($AH$2:$AH698, (AP$2:AP698-BJ698)^2)/(SUM($AH$2:$AH698)-1)),0)</f>
        <v>0</v>
      </c>
      <c r="CE698" s="109" cm="1">
        <f t="array" ref="CE698">IF($AG698,SQRT(SUMPRODUCT($AH$2:$AH698, (AQ$2:AQ698-BK698)^2)/(SUM($AH$2:$AH698)-1)),0)</f>
        <v>0</v>
      </c>
      <c r="CF698" s="109" cm="1">
        <f t="array" ref="CF698">IF($AG698,SQRT(SUMPRODUCT($AH$2:$AH698, (AR$2:AR698-BL698)^2)/(SUM($AH$2:$AH698)-1)),0)</f>
        <v>0</v>
      </c>
      <c r="CG698" s="109" cm="1">
        <f t="array" ref="CG698">IF($AG698,SQRT(SUMPRODUCT($AH$2:$AH698, (AS$2:AS698-BM698)^2)/(SUM($AH$2:$AH698)-1)),0)</f>
        <v>0</v>
      </c>
      <c r="CH698" s="109" cm="1">
        <f t="array" ref="CH698">IF($AG698,SQRT(SUMPRODUCT($AH$2:$AH698, (AT$2:AT698-BN698)^2)/(SUM($AH$2:$AH698)-1)),0)</f>
        <v>0</v>
      </c>
      <c r="CI698" s="109" cm="1">
        <f t="array" ref="CI698">IF($AG698,SQRT(SUMPRODUCT($AH$2:$AH698, (AU$2:AU698-BO698)^2)/(SUM($AH$2:$AH698)-1)),0)</f>
        <v>0</v>
      </c>
      <c r="CJ698" s="109" cm="1">
        <f t="array" ref="CJ698">IF($AG698,SQRT(SUMPRODUCT($AH$2:$AH698, (AV$2:AV698-BP698)^2)/(SUM($AH$2:$AH698)-1)),0)</f>
        <v>0</v>
      </c>
      <c r="CK698" s="109" cm="1">
        <f t="array" ref="CK698">IF($AG698,SQRT(SUMPRODUCT($AH$2:$AH698, (AW$2:AW698-BQ698)^2)/(SUM($AH$2:$AH698)-1)),0)</f>
        <v>0</v>
      </c>
      <c r="CL698" s="109" cm="1">
        <f t="array" ref="CL698">IF($AG698,SQRT(SUMPRODUCT($AH$2:$AH698, (AX$2:AX698-BR698)^2)/(SUM($AH$2:$AH698)-1)),0)</f>
        <v>0</v>
      </c>
      <c r="CM698" s="109" cm="1">
        <f t="array" ref="CM698">IF($AG698,SQRT(SUMPRODUCT($AH$2:$AH698, (AY$2:AY698-BS698)^2)/(SUM($AH$2:$AH698)-1)),0)</f>
        <v>0</v>
      </c>
      <c r="CN698" s="109" cm="1">
        <f t="array" ref="CN698">IF($AG698,SQRT(SUMPRODUCT($AH$2:$AH698, (AZ$2:AZ698-BT698)^2)/(SUM($AH$2:$AH698)-1)),0)</f>
        <v>0</v>
      </c>
      <c r="CO698" s="109" cm="1">
        <f t="array" ref="CO698">IF($AG698,SQRT(SUMPRODUCT($AH$2:$AH698, (BA$2:BA698-BU698)^2)/(SUM($AH$2:$AH698)-1)),0)</f>
        <v>0</v>
      </c>
    </row>
    <row r="699" spans="34:93" x14ac:dyDescent="0.25">
      <c r="AH699" s="99" t="str">
        <f t="shared" si="171"/>
        <v/>
      </c>
      <c r="AI699" s="11">
        <f t="shared" ca="1" si="172"/>
        <v>0</v>
      </c>
      <c r="AJ699" s="11">
        <f t="shared" ca="1" si="172"/>
        <v>0</v>
      </c>
      <c r="AK699" s="11">
        <f t="shared" ca="1" si="172"/>
        <v>0</v>
      </c>
      <c r="AL699" s="11">
        <f t="shared" ca="1" si="172"/>
        <v>0</v>
      </c>
      <c r="AM699" s="11">
        <f t="shared" ca="1" si="172"/>
        <v>0</v>
      </c>
      <c r="AN699" s="11">
        <f t="shared" ca="1" si="172"/>
        <v>0</v>
      </c>
      <c r="AO699" s="11">
        <f t="shared" ca="1" si="172"/>
        <v>0</v>
      </c>
      <c r="AP699" s="11">
        <f t="shared" ca="1" si="172"/>
        <v>0</v>
      </c>
      <c r="AQ699" s="11">
        <f t="shared" ca="1" si="172"/>
        <v>0</v>
      </c>
      <c r="AR699" s="11">
        <f t="shared" ca="1" si="172"/>
        <v>0</v>
      </c>
      <c r="AS699" s="11">
        <f t="shared" ca="1" si="173"/>
        <v>0</v>
      </c>
      <c r="AT699" s="11">
        <f t="shared" ca="1" si="173"/>
        <v>0</v>
      </c>
      <c r="AU699" s="11">
        <f t="shared" ca="1" si="173"/>
        <v>0</v>
      </c>
      <c r="AV699" s="11">
        <f t="shared" ca="1" si="173"/>
        <v>0</v>
      </c>
      <c r="AW699" s="11">
        <f t="shared" ca="1" si="173"/>
        <v>0</v>
      </c>
      <c r="AX699" s="11">
        <f t="shared" ca="1" si="173"/>
        <v>0</v>
      </c>
      <c r="AY699" s="11">
        <f t="shared" ca="1" si="173"/>
        <v>0</v>
      </c>
      <c r="AZ699" s="11">
        <f t="shared" ca="1" si="173"/>
        <v>0</v>
      </c>
      <c r="BA699" s="11">
        <f t="shared" ca="1" si="173"/>
        <v>0</v>
      </c>
      <c r="BB699" s="11"/>
      <c r="BC699" s="11">
        <f>IF($AG699,SUMPRODUCT(AI$2:AI699,$AH$2:$AH699)/SUM($AH$2:$AH699),0)</f>
        <v>0</v>
      </c>
      <c r="BD699" s="11">
        <f>IF($AG699,SUMPRODUCT(AJ$2:AJ699,$AH$2:$AH699)/SUM($AH$2:$AH699),0)</f>
        <v>0</v>
      </c>
      <c r="BE699" s="11">
        <f>IF($AG699,SUMPRODUCT(AK$2:AK699,$AH$2:$AH699)/SUM($AH$2:$AH699),0)</f>
        <v>0</v>
      </c>
      <c r="BF699" s="11">
        <f>IF($AG699,SUMPRODUCT(AL$2:AL699,$AH$2:$AH699)/SUM($AH$2:$AH699),0)</f>
        <v>0</v>
      </c>
      <c r="BG699" s="11">
        <f>IF($AG699,SUMPRODUCT(AM$2:AM699,$AH$2:$AH699)/SUM($AH$2:$AH699),0)</f>
        <v>0</v>
      </c>
      <c r="BH699" s="11">
        <f>IF($AG699,SUMPRODUCT(AN$2:AN699,$AH$2:$AH699)/SUM($AH$2:$AH699),0)</f>
        <v>0</v>
      </c>
      <c r="BI699" s="11">
        <f>IF($AG699,SUMPRODUCT(AO$2:AO699,$AH$2:$AH699)/SUM($AH$2:$AH699),0)</f>
        <v>0</v>
      </c>
      <c r="BJ699" s="11">
        <f>IF($AG699,SUMPRODUCT(AP$2:AP699,$AH$2:$AH699)/SUM($AH$2:$AH699),0)</f>
        <v>0</v>
      </c>
      <c r="BK699" s="11">
        <f>IF($AG699,SUMPRODUCT(AQ$2:AQ699,$AH$2:$AH699)/SUM($AH$2:$AH699),0)</f>
        <v>0</v>
      </c>
      <c r="BL699" s="11">
        <f>IF($AG699,SUMPRODUCT(AR$2:AR699,$AH$2:$AH699)/SUM($AH$2:$AH699),0)</f>
        <v>0</v>
      </c>
      <c r="BM699" s="11">
        <f>IF($AG699,SUMPRODUCT(AS$2:AS699,$AH$2:$AH699)/SUM($AH$2:$AH699),0)</f>
        <v>0</v>
      </c>
      <c r="BN699" s="11">
        <f>IF($AG699,SUMPRODUCT(AT$2:AT699,$AH$2:$AH699)/SUM($AH$2:$AH699),0)</f>
        <v>0</v>
      </c>
      <c r="BO699" s="11">
        <f>IF($AG699,SUMPRODUCT(AU$2:AU699,$AH$2:$AH699)/SUM($AH$2:$AH699),0)</f>
        <v>0</v>
      </c>
      <c r="BP699" s="11">
        <f>IF($AG699,SUMPRODUCT(AV$2:AV699,$AH$2:$AH699)/SUM($AH$2:$AH699),0)</f>
        <v>0</v>
      </c>
      <c r="BQ699" s="11">
        <f>IF($AG699,SUMPRODUCT(AW$2:AW699,$AH$2:$AH699)/SUM($AH$2:$AH699),0)</f>
        <v>0</v>
      </c>
      <c r="BR699" s="11">
        <f>IF($AG699,SUMPRODUCT(AX$2:AX699,$AH$2:$AH699)/SUM($AH$2:$AH699),0)</f>
        <v>0</v>
      </c>
      <c r="BS699" s="11">
        <f>IF($AG699,SUMPRODUCT(AY$2:AY699,$AH$2:$AH699)/SUM($AH$2:$AH699),0)</f>
        <v>0</v>
      </c>
      <c r="BT699" s="11">
        <f>IF($AG699,SUMPRODUCT(AZ$2:AZ699,$AH$2:$AH699)/SUM($AH$2:$AH699),0)</f>
        <v>0</v>
      </c>
      <c r="BU699" s="11">
        <f>IF($AG699,SUMPRODUCT(BA$2:BA699,$AH$2:$AH699)/SUM($AH$2:$AH699),0)</f>
        <v>0</v>
      </c>
      <c r="BV699" s="11"/>
      <c r="BW699" s="109" cm="1">
        <f t="array" ref="BW699">IF($AG699,SQRT(SUMPRODUCT($AH$2:$AH699, (AI$2:AI699-BC699)^2)/(SUM($AH$2:$AH699)-1)),0)</f>
        <v>0</v>
      </c>
      <c r="BX699" s="109" cm="1">
        <f t="array" ref="BX699">IF($AG699,SQRT(SUMPRODUCT($AH$2:$AH699, (AJ$2:AJ699-BD699)^2)/(SUM($AH$2:$AH699)-1)),0)</f>
        <v>0</v>
      </c>
      <c r="BY699" s="109" cm="1">
        <f t="array" ref="BY699">IF($AG699,SQRT(SUMPRODUCT($AH$2:$AH699, (AK$2:AK699-BE699)^2)/(SUM($AH$2:$AH699)-1)),0)</f>
        <v>0</v>
      </c>
      <c r="BZ699" s="109" cm="1">
        <f t="array" ref="BZ699">IF($AG699,SQRT(SUMPRODUCT($AH$2:$AH699, (AL$2:AL699-BF699)^2)/(SUM($AH$2:$AH699)-1)),0)</f>
        <v>0</v>
      </c>
      <c r="CA699" s="109" cm="1">
        <f t="array" ref="CA699">IF($AG699,SQRT(SUMPRODUCT($AH$2:$AH699, (AM$2:AM699-BG699)^2)/(SUM($AH$2:$AH699)-1)),0)</f>
        <v>0</v>
      </c>
      <c r="CB699" s="109" cm="1">
        <f t="array" ref="CB699">IF($AG699,SQRT(SUMPRODUCT($AH$2:$AH699, (AN$2:AN699-BH699)^2)/(SUM($AH$2:$AH699)-1)),0)</f>
        <v>0</v>
      </c>
      <c r="CC699" s="109" cm="1">
        <f t="array" ref="CC699">IF($AG699,SQRT(SUMPRODUCT($AH$2:$AH699, (AO$2:AO699-BI699)^2)/(SUM($AH$2:$AH699)-1)),0)</f>
        <v>0</v>
      </c>
      <c r="CD699" s="109" cm="1">
        <f t="array" ref="CD699">IF($AG699,SQRT(SUMPRODUCT($AH$2:$AH699, (AP$2:AP699-BJ699)^2)/(SUM($AH$2:$AH699)-1)),0)</f>
        <v>0</v>
      </c>
      <c r="CE699" s="109" cm="1">
        <f t="array" ref="CE699">IF($AG699,SQRT(SUMPRODUCT($AH$2:$AH699, (AQ$2:AQ699-BK699)^2)/(SUM($AH$2:$AH699)-1)),0)</f>
        <v>0</v>
      </c>
      <c r="CF699" s="109" cm="1">
        <f t="array" ref="CF699">IF($AG699,SQRT(SUMPRODUCT($AH$2:$AH699, (AR$2:AR699-BL699)^2)/(SUM($AH$2:$AH699)-1)),0)</f>
        <v>0</v>
      </c>
      <c r="CG699" s="109" cm="1">
        <f t="array" ref="CG699">IF($AG699,SQRT(SUMPRODUCT($AH$2:$AH699, (AS$2:AS699-BM699)^2)/(SUM($AH$2:$AH699)-1)),0)</f>
        <v>0</v>
      </c>
      <c r="CH699" s="109" cm="1">
        <f t="array" ref="CH699">IF($AG699,SQRT(SUMPRODUCT($AH$2:$AH699, (AT$2:AT699-BN699)^2)/(SUM($AH$2:$AH699)-1)),0)</f>
        <v>0</v>
      </c>
      <c r="CI699" s="109" cm="1">
        <f t="array" ref="CI699">IF($AG699,SQRT(SUMPRODUCT($AH$2:$AH699, (AU$2:AU699-BO699)^2)/(SUM($AH$2:$AH699)-1)),0)</f>
        <v>0</v>
      </c>
      <c r="CJ699" s="109" cm="1">
        <f t="array" ref="CJ699">IF($AG699,SQRT(SUMPRODUCT($AH$2:$AH699, (AV$2:AV699-BP699)^2)/(SUM($AH$2:$AH699)-1)),0)</f>
        <v>0</v>
      </c>
      <c r="CK699" s="109" cm="1">
        <f t="array" ref="CK699">IF($AG699,SQRT(SUMPRODUCT($AH$2:$AH699, (AW$2:AW699-BQ699)^2)/(SUM($AH$2:$AH699)-1)),0)</f>
        <v>0</v>
      </c>
      <c r="CL699" s="109" cm="1">
        <f t="array" ref="CL699">IF($AG699,SQRT(SUMPRODUCT($AH$2:$AH699, (AX$2:AX699-BR699)^2)/(SUM($AH$2:$AH699)-1)),0)</f>
        <v>0</v>
      </c>
      <c r="CM699" s="109" cm="1">
        <f t="array" ref="CM699">IF($AG699,SQRT(SUMPRODUCT($AH$2:$AH699, (AY$2:AY699-BS699)^2)/(SUM($AH$2:$AH699)-1)),0)</f>
        <v>0</v>
      </c>
      <c r="CN699" s="109" cm="1">
        <f t="array" ref="CN699">IF($AG699,SQRT(SUMPRODUCT($AH$2:$AH699, (AZ$2:AZ699-BT699)^2)/(SUM($AH$2:$AH699)-1)),0)</f>
        <v>0</v>
      </c>
      <c r="CO699" s="109" cm="1">
        <f t="array" ref="CO699">IF($AG699,SQRT(SUMPRODUCT($AH$2:$AH699, (BA$2:BA699-BU699)^2)/(SUM($AH$2:$AH699)-1)),0)</f>
        <v>0</v>
      </c>
    </row>
    <row r="700" spans="34:93" x14ac:dyDescent="0.25">
      <c r="AH700" s="99" t="str">
        <f t="shared" si="171"/>
        <v/>
      </c>
      <c r="AI700" s="11">
        <f t="shared" ca="1" si="172"/>
        <v>0</v>
      </c>
      <c r="AJ700" s="11">
        <f t="shared" ca="1" si="172"/>
        <v>0</v>
      </c>
      <c r="AK700" s="11">
        <f t="shared" ca="1" si="172"/>
        <v>0</v>
      </c>
      <c r="AL700" s="11">
        <f t="shared" ca="1" si="172"/>
        <v>0</v>
      </c>
      <c r="AM700" s="11">
        <f t="shared" ca="1" si="172"/>
        <v>0</v>
      </c>
      <c r="AN700" s="11">
        <f t="shared" ca="1" si="172"/>
        <v>0</v>
      </c>
      <c r="AO700" s="11">
        <f t="shared" ca="1" si="172"/>
        <v>0</v>
      </c>
      <c r="AP700" s="11">
        <f t="shared" ca="1" si="172"/>
        <v>0</v>
      </c>
      <c r="AQ700" s="11">
        <f t="shared" ca="1" si="172"/>
        <v>0</v>
      </c>
      <c r="AR700" s="11">
        <f t="shared" ca="1" si="172"/>
        <v>0</v>
      </c>
      <c r="AS700" s="11">
        <f t="shared" ca="1" si="173"/>
        <v>0</v>
      </c>
      <c r="AT700" s="11">
        <f t="shared" ca="1" si="173"/>
        <v>0</v>
      </c>
      <c r="AU700" s="11">
        <f t="shared" ca="1" si="173"/>
        <v>0</v>
      </c>
      <c r="AV700" s="11">
        <f t="shared" ca="1" si="173"/>
        <v>0</v>
      </c>
      <c r="AW700" s="11">
        <f t="shared" ca="1" si="173"/>
        <v>0</v>
      </c>
      <c r="AX700" s="11">
        <f t="shared" ca="1" si="173"/>
        <v>0</v>
      </c>
      <c r="AY700" s="11">
        <f t="shared" ca="1" si="173"/>
        <v>0</v>
      </c>
      <c r="AZ700" s="11">
        <f t="shared" ca="1" si="173"/>
        <v>0</v>
      </c>
      <c r="BA700" s="11">
        <f t="shared" ca="1" si="173"/>
        <v>0</v>
      </c>
      <c r="BB700" s="11"/>
      <c r="BC700" s="11">
        <f>IF($AG700,SUMPRODUCT(AI$2:AI700,$AH$2:$AH700)/SUM($AH$2:$AH700),0)</f>
        <v>0</v>
      </c>
      <c r="BD700" s="11">
        <f>IF($AG700,SUMPRODUCT(AJ$2:AJ700,$AH$2:$AH700)/SUM($AH$2:$AH700),0)</f>
        <v>0</v>
      </c>
      <c r="BE700" s="11">
        <f>IF($AG700,SUMPRODUCT(AK$2:AK700,$AH$2:$AH700)/SUM($AH$2:$AH700),0)</f>
        <v>0</v>
      </c>
      <c r="BF700" s="11">
        <f>IF($AG700,SUMPRODUCT(AL$2:AL700,$AH$2:$AH700)/SUM($AH$2:$AH700),0)</f>
        <v>0</v>
      </c>
      <c r="BG700" s="11">
        <f>IF($AG700,SUMPRODUCT(AM$2:AM700,$AH$2:$AH700)/SUM($AH$2:$AH700),0)</f>
        <v>0</v>
      </c>
      <c r="BH700" s="11">
        <f>IF($AG700,SUMPRODUCT(AN$2:AN700,$AH$2:$AH700)/SUM($AH$2:$AH700),0)</f>
        <v>0</v>
      </c>
      <c r="BI700" s="11">
        <f>IF($AG700,SUMPRODUCT(AO$2:AO700,$AH$2:$AH700)/SUM($AH$2:$AH700),0)</f>
        <v>0</v>
      </c>
      <c r="BJ700" s="11">
        <f>IF($AG700,SUMPRODUCT(AP$2:AP700,$AH$2:$AH700)/SUM($AH$2:$AH700),0)</f>
        <v>0</v>
      </c>
      <c r="BK700" s="11">
        <f>IF($AG700,SUMPRODUCT(AQ$2:AQ700,$AH$2:$AH700)/SUM($AH$2:$AH700),0)</f>
        <v>0</v>
      </c>
      <c r="BL700" s="11">
        <f>IF($AG700,SUMPRODUCT(AR$2:AR700,$AH$2:$AH700)/SUM($AH$2:$AH700),0)</f>
        <v>0</v>
      </c>
      <c r="BM700" s="11">
        <f>IF($AG700,SUMPRODUCT(AS$2:AS700,$AH$2:$AH700)/SUM($AH$2:$AH700),0)</f>
        <v>0</v>
      </c>
      <c r="BN700" s="11">
        <f>IF($AG700,SUMPRODUCT(AT$2:AT700,$AH$2:$AH700)/SUM($AH$2:$AH700),0)</f>
        <v>0</v>
      </c>
      <c r="BO700" s="11">
        <f>IF($AG700,SUMPRODUCT(AU$2:AU700,$AH$2:$AH700)/SUM($AH$2:$AH700),0)</f>
        <v>0</v>
      </c>
      <c r="BP700" s="11">
        <f>IF($AG700,SUMPRODUCT(AV$2:AV700,$AH$2:$AH700)/SUM($AH$2:$AH700),0)</f>
        <v>0</v>
      </c>
      <c r="BQ700" s="11">
        <f>IF($AG700,SUMPRODUCT(AW$2:AW700,$AH$2:$AH700)/SUM($AH$2:$AH700),0)</f>
        <v>0</v>
      </c>
      <c r="BR700" s="11">
        <f>IF($AG700,SUMPRODUCT(AX$2:AX700,$AH$2:$AH700)/SUM($AH$2:$AH700),0)</f>
        <v>0</v>
      </c>
      <c r="BS700" s="11">
        <f>IF($AG700,SUMPRODUCT(AY$2:AY700,$AH$2:$AH700)/SUM($AH$2:$AH700),0)</f>
        <v>0</v>
      </c>
      <c r="BT700" s="11">
        <f>IF($AG700,SUMPRODUCT(AZ$2:AZ700,$AH$2:$AH700)/SUM($AH$2:$AH700),0)</f>
        <v>0</v>
      </c>
      <c r="BU700" s="11">
        <f>IF($AG700,SUMPRODUCT(BA$2:BA700,$AH$2:$AH700)/SUM($AH$2:$AH700),0)</f>
        <v>0</v>
      </c>
      <c r="BV700" s="11"/>
      <c r="BW700" s="109" cm="1">
        <f t="array" ref="BW700">IF($AG700,SQRT(SUMPRODUCT($AH$2:$AH700, (AI$2:AI700-BC700)^2)/(SUM($AH$2:$AH700)-1)),0)</f>
        <v>0</v>
      </c>
      <c r="BX700" s="109" cm="1">
        <f t="array" ref="BX700">IF($AG700,SQRT(SUMPRODUCT($AH$2:$AH700, (AJ$2:AJ700-BD700)^2)/(SUM($AH$2:$AH700)-1)),0)</f>
        <v>0</v>
      </c>
      <c r="BY700" s="109" cm="1">
        <f t="array" ref="BY700">IF($AG700,SQRT(SUMPRODUCT($AH$2:$AH700, (AK$2:AK700-BE700)^2)/(SUM($AH$2:$AH700)-1)),0)</f>
        <v>0</v>
      </c>
      <c r="BZ700" s="109" cm="1">
        <f t="array" ref="BZ700">IF($AG700,SQRT(SUMPRODUCT($AH$2:$AH700, (AL$2:AL700-BF700)^2)/(SUM($AH$2:$AH700)-1)),0)</f>
        <v>0</v>
      </c>
      <c r="CA700" s="109" cm="1">
        <f t="array" ref="CA700">IF($AG700,SQRT(SUMPRODUCT($AH$2:$AH700, (AM$2:AM700-BG700)^2)/(SUM($AH$2:$AH700)-1)),0)</f>
        <v>0</v>
      </c>
      <c r="CB700" s="109" cm="1">
        <f t="array" ref="CB700">IF($AG700,SQRT(SUMPRODUCT($AH$2:$AH700, (AN$2:AN700-BH700)^2)/(SUM($AH$2:$AH700)-1)),0)</f>
        <v>0</v>
      </c>
      <c r="CC700" s="109" cm="1">
        <f t="array" ref="CC700">IF($AG700,SQRT(SUMPRODUCT($AH$2:$AH700, (AO$2:AO700-BI700)^2)/(SUM($AH$2:$AH700)-1)),0)</f>
        <v>0</v>
      </c>
      <c r="CD700" s="109" cm="1">
        <f t="array" ref="CD700">IF($AG700,SQRT(SUMPRODUCT($AH$2:$AH700, (AP$2:AP700-BJ700)^2)/(SUM($AH$2:$AH700)-1)),0)</f>
        <v>0</v>
      </c>
      <c r="CE700" s="109" cm="1">
        <f t="array" ref="CE700">IF($AG700,SQRT(SUMPRODUCT($AH$2:$AH700, (AQ$2:AQ700-BK700)^2)/(SUM($AH$2:$AH700)-1)),0)</f>
        <v>0</v>
      </c>
      <c r="CF700" s="109" cm="1">
        <f t="array" ref="CF700">IF($AG700,SQRT(SUMPRODUCT($AH$2:$AH700, (AR$2:AR700-BL700)^2)/(SUM($AH$2:$AH700)-1)),0)</f>
        <v>0</v>
      </c>
      <c r="CG700" s="109" cm="1">
        <f t="array" ref="CG700">IF($AG700,SQRT(SUMPRODUCT($AH$2:$AH700, (AS$2:AS700-BM700)^2)/(SUM($AH$2:$AH700)-1)),0)</f>
        <v>0</v>
      </c>
      <c r="CH700" s="109" cm="1">
        <f t="array" ref="CH700">IF($AG700,SQRT(SUMPRODUCT($AH$2:$AH700, (AT$2:AT700-BN700)^2)/(SUM($AH$2:$AH700)-1)),0)</f>
        <v>0</v>
      </c>
      <c r="CI700" s="109" cm="1">
        <f t="array" ref="CI700">IF($AG700,SQRT(SUMPRODUCT($AH$2:$AH700, (AU$2:AU700-BO700)^2)/(SUM($AH$2:$AH700)-1)),0)</f>
        <v>0</v>
      </c>
      <c r="CJ700" s="109" cm="1">
        <f t="array" ref="CJ700">IF($AG700,SQRT(SUMPRODUCT($AH$2:$AH700, (AV$2:AV700-BP700)^2)/(SUM($AH$2:$AH700)-1)),0)</f>
        <v>0</v>
      </c>
      <c r="CK700" s="109" cm="1">
        <f t="array" ref="CK700">IF($AG700,SQRT(SUMPRODUCT($AH$2:$AH700, (AW$2:AW700-BQ700)^2)/(SUM($AH$2:$AH700)-1)),0)</f>
        <v>0</v>
      </c>
      <c r="CL700" s="109" cm="1">
        <f t="array" ref="CL700">IF($AG700,SQRT(SUMPRODUCT($AH$2:$AH700, (AX$2:AX700-BR700)^2)/(SUM($AH$2:$AH700)-1)),0)</f>
        <v>0</v>
      </c>
      <c r="CM700" s="109" cm="1">
        <f t="array" ref="CM700">IF($AG700,SQRT(SUMPRODUCT($AH$2:$AH700, (AY$2:AY700-BS700)^2)/(SUM($AH$2:$AH700)-1)),0)</f>
        <v>0</v>
      </c>
      <c r="CN700" s="109" cm="1">
        <f t="array" ref="CN700">IF($AG700,SQRT(SUMPRODUCT($AH$2:$AH700, (AZ$2:AZ700-BT700)^2)/(SUM($AH$2:$AH700)-1)),0)</f>
        <v>0</v>
      </c>
      <c r="CO700" s="109" cm="1">
        <f t="array" ref="CO700">IF($AG700,SQRT(SUMPRODUCT($AH$2:$AH700, (BA$2:BA700-BU700)^2)/(SUM($AH$2:$AH700)-1)),0)</f>
        <v>0</v>
      </c>
    </row>
    <row r="701" spans="34:93" x14ac:dyDescent="0.25">
      <c r="AH701" s="99" t="str">
        <f t="shared" si="171"/>
        <v/>
      </c>
      <c r="AI701" s="11">
        <f t="shared" ca="1" si="172"/>
        <v>0</v>
      </c>
      <c r="AJ701" s="11">
        <f t="shared" ca="1" si="172"/>
        <v>0</v>
      </c>
      <c r="AK701" s="11">
        <f t="shared" ca="1" si="172"/>
        <v>0</v>
      </c>
      <c r="AL701" s="11">
        <f t="shared" ca="1" si="172"/>
        <v>0</v>
      </c>
      <c r="AM701" s="11">
        <f t="shared" ca="1" si="172"/>
        <v>0</v>
      </c>
      <c r="AN701" s="11">
        <f t="shared" ca="1" si="172"/>
        <v>0</v>
      </c>
      <c r="AO701" s="11">
        <f t="shared" ca="1" si="172"/>
        <v>0</v>
      </c>
      <c r="AP701" s="11">
        <f t="shared" ca="1" si="172"/>
        <v>0</v>
      </c>
      <c r="AQ701" s="11">
        <f t="shared" ca="1" si="172"/>
        <v>0</v>
      </c>
      <c r="AR701" s="11">
        <f t="shared" ca="1" si="172"/>
        <v>0</v>
      </c>
      <c r="AS701" s="11">
        <f t="shared" ca="1" si="173"/>
        <v>0</v>
      </c>
      <c r="AT701" s="11">
        <f t="shared" ca="1" si="173"/>
        <v>0</v>
      </c>
      <c r="AU701" s="11">
        <f t="shared" ca="1" si="173"/>
        <v>0</v>
      </c>
      <c r="AV701" s="11">
        <f t="shared" ca="1" si="173"/>
        <v>0</v>
      </c>
      <c r="AW701" s="11">
        <f t="shared" ca="1" si="173"/>
        <v>0</v>
      </c>
      <c r="AX701" s="11">
        <f t="shared" ca="1" si="173"/>
        <v>0</v>
      </c>
      <c r="AY701" s="11">
        <f t="shared" ca="1" si="173"/>
        <v>0</v>
      </c>
      <c r="AZ701" s="11">
        <f t="shared" ca="1" si="173"/>
        <v>0</v>
      </c>
      <c r="BA701" s="11">
        <f t="shared" ca="1" si="173"/>
        <v>0</v>
      </c>
      <c r="BB701" s="11"/>
      <c r="BC701" s="11">
        <f>IF($AG701,SUMPRODUCT(AI$2:AI701,$AH$2:$AH701)/SUM($AH$2:$AH701),0)</f>
        <v>0</v>
      </c>
      <c r="BD701" s="11">
        <f>IF($AG701,SUMPRODUCT(AJ$2:AJ701,$AH$2:$AH701)/SUM($AH$2:$AH701),0)</f>
        <v>0</v>
      </c>
      <c r="BE701" s="11">
        <f>IF($AG701,SUMPRODUCT(AK$2:AK701,$AH$2:$AH701)/SUM($AH$2:$AH701),0)</f>
        <v>0</v>
      </c>
      <c r="BF701" s="11">
        <f>IF($AG701,SUMPRODUCT(AL$2:AL701,$AH$2:$AH701)/SUM($AH$2:$AH701),0)</f>
        <v>0</v>
      </c>
      <c r="BG701" s="11">
        <f>IF($AG701,SUMPRODUCT(AM$2:AM701,$AH$2:$AH701)/SUM($AH$2:$AH701),0)</f>
        <v>0</v>
      </c>
      <c r="BH701" s="11">
        <f>IF($AG701,SUMPRODUCT(AN$2:AN701,$AH$2:$AH701)/SUM($AH$2:$AH701),0)</f>
        <v>0</v>
      </c>
      <c r="BI701" s="11">
        <f>IF($AG701,SUMPRODUCT(AO$2:AO701,$AH$2:$AH701)/SUM($AH$2:$AH701),0)</f>
        <v>0</v>
      </c>
      <c r="BJ701" s="11">
        <f>IF($AG701,SUMPRODUCT(AP$2:AP701,$AH$2:$AH701)/SUM($AH$2:$AH701),0)</f>
        <v>0</v>
      </c>
      <c r="BK701" s="11">
        <f>IF($AG701,SUMPRODUCT(AQ$2:AQ701,$AH$2:$AH701)/SUM($AH$2:$AH701),0)</f>
        <v>0</v>
      </c>
      <c r="BL701" s="11">
        <f>IF($AG701,SUMPRODUCT(AR$2:AR701,$AH$2:$AH701)/SUM($AH$2:$AH701),0)</f>
        <v>0</v>
      </c>
      <c r="BM701" s="11">
        <f>IF($AG701,SUMPRODUCT(AS$2:AS701,$AH$2:$AH701)/SUM($AH$2:$AH701),0)</f>
        <v>0</v>
      </c>
      <c r="BN701" s="11">
        <f>IF($AG701,SUMPRODUCT(AT$2:AT701,$AH$2:$AH701)/SUM($AH$2:$AH701),0)</f>
        <v>0</v>
      </c>
      <c r="BO701" s="11">
        <f>IF($AG701,SUMPRODUCT(AU$2:AU701,$AH$2:$AH701)/SUM($AH$2:$AH701),0)</f>
        <v>0</v>
      </c>
      <c r="BP701" s="11">
        <f>IF($AG701,SUMPRODUCT(AV$2:AV701,$AH$2:$AH701)/SUM($AH$2:$AH701),0)</f>
        <v>0</v>
      </c>
      <c r="BQ701" s="11">
        <f>IF($AG701,SUMPRODUCT(AW$2:AW701,$AH$2:$AH701)/SUM($AH$2:$AH701),0)</f>
        <v>0</v>
      </c>
      <c r="BR701" s="11">
        <f>IF($AG701,SUMPRODUCT(AX$2:AX701,$AH$2:$AH701)/SUM($AH$2:$AH701),0)</f>
        <v>0</v>
      </c>
      <c r="BS701" s="11">
        <f>IF($AG701,SUMPRODUCT(AY$2:AY701,$AH$2:$AH701)/SUM($AH$2:$AH701),0)</f>
        <v>0</v>
      </c>
      <c r="BT701" s="11">
        <f>IF($AG701,SUMPRODUCT(AZ$2:AZ701,$AH$2:$AH701)/SUM($AH$2:$AH701),0)</f>
        <v>0</v>
      </c>
      <c r="BU701" s="11">
        <f>IF($AG701,SUMPRODUCT(BA$2:BA701,$AH$2:$AH701)/SUM($AH$2:$AH701),0)</f>
        <v>0</v>
      </c>
      <c r="BV701" s="11"/>
      <c r="BW701" s="109" cm="1">
        <f t="array" ref="BW701">IF($AG701,SQRT(SUMPRODUCT($AH$2:$AH701, (AI$2:AI701-BC701)^2)/(SUM($AH$2:$AH701)-1)),0)</f>
        <v>0</v>
      </c>
      <c r="BX701" s="109" cm="1">
        <f t="array" ref="BX701">IF($AG701,SQRT(SUMPRODUCT($AH$2:$AH701, (AJ$2:AJ701-BD701)^2)/(SUM($AH$2:$AH701)-1)),0)</f>
        <v>0</v>
      </c>
      <c r="BY701" s="109" cm="1">
        <f t="array" ref="BY701">IF($AG701,SQRT(SUMPRODUCT($AH$2:$AH701, (AK$2:AK701-BE701)^2)/(SUM($AH$2:$AH701)-1)),0)</f>
        <v>0</v>
      </c>
      <c r="BZ701" s="109" cm="1">
        <f t="array" ref="BZ701">IF($AG701,SQRT(SUMPRODUCT($AH$2:$AH701, (AL$2:AL701-BF701)^2)/(SUM($AH$2:$AH701)-1)),0)</f>
        <v>0</v>
      </c>
      <c r="CA701" s="109" cm="1">
        <f t="array" ref="CA701">IF($AG701,SQRT(SUMPRODUCT($AH$2:$AH701, (AM$2:AM701-BG701)^2)/(SUM($AH$2:$AH701)-1)),0)</f>
        <v>0</v>
      </c>
      <c r="CB701" s="109" cm="1">
        <f t="array" ref="CB701">IF($AG701,SQRT(SUMPRODUCT($AH$2:$AH701, (AN$2:AN701-BH701)^2)/(SUM($AH$2:$AH701)-1)),0)</f>
        <v>0</v>
      </c>
      <c r="CC701" s="109" cm="1">
        <f t="array" ref="CC701">IF($AG701,SQRT(SUMPRODUCT($AH$2:$AH701, (AO$2:AO701-BI701)^2)/(SUM($AH$2:$AH701)-1)),0)</f>
        <v>0</v>
      </c>
      <c r="CD701" s="109" cm="1">
        <f t="array" ref="CD701">IF($AG701,SQRT(SUMPRODUCT($AH$2:$AH701, (AP$2:AP701-BJ701)^2)/(SUM($AH$2:$AH701)-1)),0)</f>
        <v>0</v>
      </c>
      <c r="CE701" s="109" cm="1">
        <f t="array" ref="CE701">IF($AG701,SQRT(SUMPRODUCT($AH$2:$AH701, (AQ$2:AQ701-BK701)^2)/(SUM($AH$2:$AH701)-1)),0)</f>
        <v>0</v>
      </c>
      <c r="CF701" s="109" cm="1">
        <f t="array" ref="CF701">IF($AG701,SQRT(SUMPRODUCT($AH$2:$AH701, (AR$2:AR701-BL701)^2)/(SUM($AH$2:$AH701)-1)),0)</f>
        <v>0</v>
      </c>
      <c r="CG701" s="109" cm="1">
        <f t="array" ref="CG701">IF($AG701,SQRT(SUMPRODUCT($AH$2:$AH701, (AS$2:AS701-BM701)^2)/(SUM($AH$2:$AH701)-1)),0)</f>
        <v>0</v>
      </c>
      <c r="CH701" s="109" cm="1">
        <f t="array" ref="CH701">IF($AG701,SQRT(SUMPRODUCT($AH$2:$AH701, (AT$2:AT701-BN701)^2)/(SUM($AH$2:$AH701)-1)),0)</f>
        <v>0</v>
      </c>
      <c r="CI701" s="109" cm="1">
        <f t="array" ref="CI701">IF($AG701,SQRT(SUMPRODUCT($AH$2:$AH701, (AU$2:AU701-BO701)^2)/(SUM($AH$2:$AH701)-1)),0)</f>
        <v>0</v>
      </c>
      <c r="CJ701" s="109" cm="1">
        <f t="array" ref="CJ701">IF($AG701,SQRT(SUMPRODUCT($AH$2:$AH701, (AV$2:AV701-BP701)^2)/(SUM($AH$2:$AH701)-1)),0)</f>
        <v>0</v>
      </c>
      <c r="CK701" s="109" cm="1">
        <f t="array" ref="CK701">IF($AG701,SQRT(SUMPRODUCT($AH$2:$AH701, (AW$2:AW701-BQ701)^2)/(SUM($AH$2:$AH701)-1)),0)</f>
        <v>0</v>
      </c>
      <c r="CL701" s="109" cm="1">
        <f t="array" ref="CL701">IF($AG701,SQRT(SUMPRODUCT($AH$2:$AH701, (AX$2:AX701-BR701)^2)/(SUM($AH$2:$AH701)-1)),0)</f>
        <v>0</v>
      </c>
      <c r="CM701" s="109" cm="1">
        <f t="array" ref="CM701">IF($AG701,SQRT(SUMPRODUCT($AH$2:$AH701, (AY$2:AY701-BS701)^2)/(SUM($AH$2:$AH701)-1)),0)</f>
        <v>0</v>
      </c>
      <c r="CN701" s="109" cm="1">
        <f t="array" ref="CN701">IF($AG701,SQRT(SUMPRODUCT($AH$2:$AH701, (AZ$2:AZ701-BT701)^2)/(SUM($AH$2:$AH701)-1)),0)</f>
        <v>0</v>
      </c>
      <c r="CO701" s="109" cm="1">
        <f t="array" ref="CO701">IF($AG701,SQRT(SUMPRODUCT($AH$2:$AH701, (BA$2:BA701-BU701)^2)/(SUM($AH$2:$AH701)-1)),0)</f>
        <v>0</v>
      </c>
    </row>
    <row r="702" spans="34:93" x14ac:dyDescent="0.25">
      <c r="AH702" s="99" t="str">
        <f t="shared" si="171"/>
        <v/>
      </c>
      <c r="AI702" s="11">
        <f t="shared" ref="AI702:AR711" ca="1" si="174">IF(AI$1&lt;&gt;0,SUMIFS(INDIRECT(AI$1), Fecha,$AG702),0)</f>
        <v>0</v>
      </c>
      <c r="AJ702" s="11">
        <f t="shared" ca="1" si="174"/>
        <v>0</v>
      </c>
      <c r="AK702" s="11">
        <f t="shared" ca="1" si="174"/>
        <v>0</v>
      </c>
      <c r="AL702" s="11">
        <f t="shared" ca="1" si="174"/>
        <v>0</v>
      </c>
      <c r="AM702" s="11">
        <f t="shared" ca="1" si="174"/>
        <v>0</v>
      </c>
      <c r="AN702" s="11">
        <f t="shared" ca="1" si="174"/>
        <v>0</v>
      </c>
      <c r="AO702" s="11">
        <f t="shared" ca="1" si="174"/>
        <v>0</v>
      </c>
      <c r="AP702" s="11">
        <f t="shared" ca="1" si="174"/>
        <v>0</v>
      </c>
      <c r="AQ702" s="11">
        <f t="shared" ca="1" si="174"/>
        <v>0</v>
      </c>
      <c r="AR702" s="11">
        <f t="shared" ca="1" si="174"/>
        <v>0</v>
      </c>
      <c r="AS702" s="11">
        <f t="shared" ref="AS702:BA711" ca="1" si="175">IF(AS$1&lt;&gt;0,SUMIFS(INDIRECT(AS$1), Fecha,$AG702),0)</f>
        <v>0</v>
      </c>
      <c r="AT702" s="11">
        <f t="shared" ca="1" si="175"/>
        <v>0</v>
      </c>
      <c r="AU702" s="11">
        <f t="shared" ca="1" si="175"/>
        <v>0</v>
      </c>
      <c r="AV702" s="11">
        <f t="shared" ca="1" si="175"/>
        <v>0</v>
      </c>
      <c r="AW702" s="11">
        <f t="shared" ca="1" si="175"/>
        <v>0</v>
      </c>
      <c r="AX702" s="11">
        <f t="shared" ca="1" si="175"/>
        <v>0</v>
      </c>
      <c r="AY702" s="11">
        <f t="shared" ca="1" si="175"/>
        <v>0</v>
      </c>
      <c r="AZ702" s="11">
        <f t="shared" ca="1" si="175"/>
        <v>0</v>
      </c>
      <c r="BA702" s="11">
        <f t="shared" ca="1" si="175"/>
        <v>0</v>
      </c>
      <c r="BB702" s="11"/>
      <c r="BC702" s="11">
        <f>IF($AG702,SUMPRODUCT(AI$2:AI702,$AH$2:$AH702)/SUM($AH$2:$AH702),0)</f>
        <v>0</v>
      </c>
      <c r="BD702" s="11">
        <f>IF($AG702,SUMPRODUCT(AJ$2:AJ702,$AH$2:$AH702)/SUM($AH$2:$AH702),0)</f>
        <v>0</v>
      </c>
      <c r="BE702" s="11">
        <f>IF($AG702,SUMPRODUCT(AK$2:AK702,$AH$2:$AH702)/SUM($AH$2:$AH702),0)</f>
        <v>0</v>
      </c>
      <c r="BF702" s="11">
        <f>IF($AG702,SUMPRODUCT(AL$2:AL702,$AH$2:$AH702)/SUM($AH$2:$AH702),0)</f>
        <v>0</v>
      </c>
      <c r="BG702" s="11">
        <f>IF($AG702,SUMPRODUCT(AM$2:AM702,$AH$2:$AH702)/SUM($AH$2:$AH702),0)</f>
        <v>0</v>
      </c>
      <c r="BH702" s="11">
        <f>IF($AG702,SUMPRODUCT(AN$2:AN702,$AH$2:$AH702)/SUM($AH$2:$AH702),0)</f>
        <v>0</v>
      </c>
      <c r="BI702" s="11">
        <f>IF($AG702,SUMPRODUCT(AO$2:AO702,$AH$2:$AH702)/SUM($AH$2:$AH702),0)</f>
        <v>0</v>
      </c>
      <c r="BJ702" s="11">
        <f>IF($AG702,SUMPRODUCT(AP$2:AP702,$AH$2:$AH702)/SUM($AH$2:$AH702),0)</f>
        <v>0</v>
      </c>
      <c r="BK702" s="11">
        <f>IF($AG702,SUMPRODUCT(AQ$2:AQ702,$AH$2:$AH702)/SUM($AH$2:$AH702),0)</f>
        <v>0</v>
      </c>
      <c r="BL702" s="11">
        <f>IF($AG702,SUMPRODUCT(AR$2:AR702,$AH$2:$AH702)/SUM($AH$2:$AH702),0)</f>
        <v>0</v>
      </c>
      <c r="BM702" s="11">
        <f>IF($AG702,SUMPRODUCT(AS$2:AS702,$AH$2:$AH702)/SUM($AH$2:$AH702),0)</f>
        <v>0</v>
      </c>
      <c r="BN702" s="11">
        <f>IF($AG702,SUMPRODUCT(AT$2:AT702,$AH$2:$AH702)/SUM($AH$2:$AH702),0)</f>
        <v>0</v>
      </c>
      <c r="BO702" s="11">
        <f>IF($AG702,SUMPRODUCT(AU$2:AU702,$AH$2:$AH702)/SUM($AH$2:$AH702),0)</f>
        <v>0</v>
      </c>
      <c r="BP702" s="11">
        <f>IF($AG702,SUMPRODUCT(AV$2:AV702,$AH$2:$AH702)/SUM($AH$2:$AH702),0)</f>
        <v>0</v>
      </c>
      <c r="BQ702" s="11">
        <f>IF($AG702,SUMPRODUCT(AW$2:AW702,$AH$2:$AH702)/SUM($AH$2:$AH702),0)</f>
        <v>0</v>
      </c>
      <c r="BR702" s="11">
        <f>IF($AG702,SUMPRODUCT(AX$2:AX702,$AH$2:$AH702)/SUM($AH$2:$AH702),0)</f>
        <v>0</v>
      </c>
      <c r="BS702" s="11">
        <f>IF($AG702,SUMPRODUCT(AY$2:AY702,$AH$2:$AH702)/SUM($AH$2:$AH702),0)</f>
        <v>0</v>
      </c>
      <c r="BT702" s="11">
        <f>IF($AG702,SUMPRODUCT(AZ$2:AZ702,$AH$2:$AH702)/SUM($AH$2:$AH702),0)</f>
        <v>0</v>
      </c>
      <c r="BU702" s="11">
        <f>IF($AG702,SUMPRODUCT(BA$2:BA702,$AH$2:$AH702)/SUM($AH$2:$AH702),0)</f>
        <v>0</v>
      </c>
      <c r="BV702" s="11"/>
      <c r="BW702" s="109" cm="1">
        <f t="array" ref="BW702">IF($AG702,SQRT(SUMPRODUCT($AH$2:$AH702, (AI$2:AI702-BC702)^2)/(SUM($AH$2:$AH702)-1)),0)</f>
        <v>0</v>
      </c>
      <c r="BX702" s="109" cm="1">
        <f t="array" ref="BX702">IF($AG702,SQRT(SUMPRODUCT($AH$2:$AH702, (AJ$2:AJ702-BD702)^2)/(SUM($AH$2:$AH702)-1)),0)</f>
        <v>0</v>
      </c>
      <c r="BY702" s="109" cm="1">
        <f t="array" ref="BY702">IF($AG702,SQRT(SUMPRODUCT($AH$2:$AH702, (AK$2:AK702-BE702)^2)/(SUM($AH$2:$AH702)-1)),0)</f>
        <v>0</v>
      </c>
      <c r="BZ702" s="109" cm="1">
        <f t="array" ref="BZ702">IF($AG702,SQRT(SUMPRODUCT($AH$2:$AH702, (AL$2:AL702-BF702)^2)/(SUM($AH$2:$AH702)-1)),0)</f>
        <v>0</v>
      </c>
      <c r="CA702" s="109" cm="1">
        <f t="array" ref="CA702">IF($AG702,SQRT(SUMPRODUCT($AH$2:$AH702, (AM$2:AM702-BG702)^2)/(SUM($AH$2:$AH702)-1)),0)</f>
        <v>0</v>
      </c>
      <c r="CB702" s="109" cm="1">
        <f t="array" ref="CB702">IF($AG702,SQRT(SUMPRODUCT($AH$2:$AH702, (AN$2:AN702-BH702)^2)/(SUM($AH$2:$AH702)-1)),0)</f>
        <v>0</v>
      </c>
      <c r="CC702" s="109" cm="1">
        <f t="array" ref="CC702">IF($AG702,SQRT(SUMPRODUCT($AH$2:$AH702, (AO$2:AO702-BI702)^2)/(SUM($AH$2:$AH702)-1)),0)</f>
        <v>0</v>
      </c>
      <c r="CD702" s="109" cm="1">
        <f t="array" ref="CD702">IF($AG702,SQRT(SUMPRODUCT($AH$2:$AH702, (AP$2:AP702-BJ702)^2)/(SUM($AH$2:$AH702)-1)),0)</f>
        <v>0</v>
      </c>
      <c r="CE702" s="109" cm="1">
        <f t="array" ref="CE702">IF($AG702,SQRT(SUMPRODUCT($AH$2:$AH702, (AQ$2:AQ702-BK702)^2)/(SUM($AH$2:$AH702)-1)),0)</f>
        <v>0</v>
      </c>
      <c r="CF702" s="109" cm="1">
        <f t="array" ref="CF702">IF($AG702,SQRT(SUMPRODUCT($AH$2:$AH702, (AR$2:AR702-BL702)^2)/(SUM($AH$2:$AH702)-1)),0)</f>
        <v>0</v>
      </c>
      <c r="CG702" s="109" cm="1">
        <f t="array" ref="CG702">IF($AG702,SQRT(SUMPRODUCT($AH$2:$AH702, (AS$2:AS702-BM702)^2)/(SUM($AH$2:$AH702)-1)),0)</f>
        <v>0</v>
      </c>
      <c r="CH702" s="109" cm="1">
        <f t="array" ref="CH702">IF($AG702,SQRT(SUMPRODUCT($AH$2:$AH702, (AT$2:AT702-BN702)^2)/(SUM($AH$2:$AH702)-1)),0)</f>
        <v>0</v>
      </c>
      <c r="CI702" s="109" cm="1">
        <f t="array" ref="CI702">IF($AG702,SQRT(SUMPRODUCT($AH$2:$AH702, (AU$2:AU702-BO702)^2)/(SUM($AH$2:$AH702)-1)),0)</f>
        <v>0</v>
      </c>
      <c r="CJ702" s="109" cm="1">
        <f t="array" ref="CJ702">IF($AG702,SQRT(SUMPRODUCT($AH$2:$AH702, (AV$2:AV702-BP702)^2)/(SUM($AH$2:$AH702)-1)),0)</f>
        <v>0</v>
      </c>
      <c r="CK702" s="109" cm="1">
        <f t="array" ref="CK702">IF($AG702,SQRT(SUMPRODUCT($AH$2:$AH702, (AW$2:AW702-BQ702)^2)/(SUM($AH$2:$AH702)-1)),0)</f>
        <v>0</v>
      </c>
      <c r="CL702" s="109" cm="1">
        <f t="array" ref="CL702">IF($AG702,SQRT(SUMPRODUCT($AH$2:$AH702, (AX$2:AX702-BR702)^2)/(SUM($AH$2:$AH702)-1)),0)</f>
        <v>0</v>
      </c>
      <c r="CM702" s="109" cm="1">
        <f t="array" ref="CM702">IF($AG702,SQRT(SUMPRODUCT($AH$2:$AH702, (AY$2:AY702-BS702)^2)/(SUM($AH$2:$AH702)-1)),0)</f>
        <v>0</v>
      </c>
      <c r="CN702" s="109" cm="1">
        <f t="array" ref="CN702">IF($AG702,SQRT(SUMPRODUCT($AH$2:$AH702, (AZ$2:AZ702-BT702)^2)/(SUM($AH$2:$AH702)-1)),0)</f>
        <v>0</v>
      </c>
      <c r="CO702" s="109" cm="1">
        <f t="array" ref="CO702">IF($AG702,SQRT(SUMPRODUCT($AH$2:$AH702, (BA$2:BA702-BU702)^2)/(SUM($AH$2:$AH702)-1)),0)</f>
        <v>0</v>
      </c>
    </row>
    <row r="703" spans="34:93" x14ac:dyDescent="0.25">
      <c r="AH703" s="99" t="str">
        <f t="shared" si="171"/>
        <v/>
      </c>
      <c r="AI703" s="11">
        <f t="shared" ca="1" si="174"/>
        <v>0</v>
      </c>
      <c r="AJ703" s="11">
        <f t="shared" ca="1" si="174"/>
        <v>0</v>
      </c>
      <c r="AK703" s="11">
        <f t="shared" ca="1" si="174"/>
        <v>0</v>
      </c>
      <c r="AL703" s="11">
        <f t="shared" ca="1" si="174"/>
        <v>0</v>
      </c>
      <c r="AM703" s="11">
        <f t="shared" ca="1" si="174"/>
        <v>0</v>
      </c>
      <c r="AN703" s="11">
        <f t="shared" ca="1" si="174"/>
        <v>0</v>
      </c>
      <c r="AO703" s="11">
        <f t="shared" ca="1" si="174"/>
        <v>0</v>
      </c>
      <c r="AP703" s="11">
        <f t="shared" ca="1" si="174"/>
        <v>0</v>
      </c>
      <c r="AQ703" s="11">
        <f t="shared" ca="1" si="174"/>
        <v>0</v>
      </c>
      <c r="AR703" s="11">
        <f t="shared" ca="1" si="174"/>
        <v>0</v>
      </c>
      <c r="AS703" s="11">
        <f t="shared" ca="1" si="175"/>
        <v>0</v>
      </c>
      <c r="AT703" s="11">
        <f t="shared" ca="1" si="175"/>
        <v>0</v>
      </c>
      <c r="AU703" s="11">
        <f t="shared" ca="1" si="175"/>
        <v>0</v>
      </c>
      <c r="AV703" s="11">
        <f t="shared" ca="1" si="175"/>
        <v>0</v>
      </c>
      <c r="AW703" s="11">
        <f t="shared" ca="1" si="175"/>
        <v>0</v>
      </c>
      <c r="AX703" s="11">
        <f t="shared" ca="1" si="175"/>
        <v>0</v>
      </c>
      <c r="AY703" s="11">
        <f t="shared" ca="1" si="175"/>
        <v>0</v>
      </c>
      <c r="AZ703" s="11">
        <f t="shared" ca="1" si="175"/>
        <v>0</v>
      </c>
      <c r="BA703" s="11">
        <f t="shared" ca="1" si="175"/>
        <v>0</v>
      </c>
      <c r="BB703" s="11"/>
      <c r="BC703" s="11">
        <f>IF($AG703,SUMPRODUCT(AI$2:AI703,$AH$2:$AH703)/SUM($AH$2:$AH703),0)</f>
        <v>0</v>
      </c>
      <c r="BD703" s="11">
        <f>IF($AG703,SUMPRODUCT(AJ$2:AJ703,$AH$2:$AH703)/SUM($AH$2:$AH703),0)</f>
        <v>0</v>
      </c>
      <c r="BE703" s="11">
        <f>IF($AG703,SUMPRODUCT(AK$2:AK703,$AH$2:$AH703)/SUM($AH$2:$AH703),0)</f>
        <v>0</v>
      </c>
      <c r="BF703" s="11">
        <f>IF($AG703,SUMPRODUCT(AL$2:AL703,$AH$2:$AH703)/SUM($AH$2:$AH703),0)</f>
        <v>0</v>
      </c>
      <c r="BG703" s="11">
        <f>IF($AG703,SUMPRODUCT(AM$2:AM703,$AH$2:$AH703)/SUM($AH$2:$AH703),0)</f>
        <v>0</v>
      </c>
      <c r="BH703" s="11">
        <f>IF($AG703,SUMPRODUCT(AN$2:AN703,$AH$2:$AH703)/SUM($AH$2:$AH703),0)</f>
        <v>0</v>
      </c>
      <c r="BI703" s="11">
        <f>IF($AG703,SUMPRODUCT(AO$2:AO703,$AH$2:$AH703)/SUM($AH$2:$AH703),0)</f>
        <v>0</v>
      </c>
      <c r="BJ703" s="11">
        <f>IF($AG703,SUMPRODUCT(AP$2:AP703,$AH$2:$AH703)/SUM($AH$2:$AH703),0)</f>
        <v>0</v>
      </c>
      <c r="BK703" s="11">
        <f>IF($AG703,SUMPRODUCT(AQ$2:AQ703,$AH$2:$AH703)/SUM($AH$2:$AH703),0)</f>
        <v>0</v>
      </c>
      <c r="BL703" s="11">
        <f>IF($AG703,SUMPRODUCT(AR$2:AR703,$AH$2:$AH703)/SUM($AH$2:$AH703),0)</f>
        <v>0</v>
      </c>
      <c r="BM703" s="11">
        <f>IF($AG703,SUMPRODUCT(AS$2:AS703,$AH$2:$AH703)/SUM($AH$2:$AH703),0)</f>
        <v>0</v>
      </c>
      <c r="BN703" s="11">
        <f>IF($AG703,SUMPRODUCT(AT$2:AT703,$AH$2:$AH703)/SUM($AH$2:$AH703),0)</f>
        <v>0</v>
      </c>
      <c r="BO703" s="11">
        <f>IF($AG703,SUMPRODUCT(AU$2:AU703,$AH$2:$AH703)/SUM($AH$2:$AH703),0)</f>
        <v>0</v>
      </c>
      <c r="BP703" s="11">
        <f>IF($AG703,SUMPRODUCT(AV$2:AV703,$AH$2:$AH703)/SUM($AH$2:$AH703),0)</f>
        <v>0</v>
      </c>
      <c r="BQ703" s="11">
        <f>IF($AG703,SUMPRODUCT(AW$2:AW703,$AH$2:$AH703)/SUM($AH$2:$AH703),0)</f>
        <v>0</v>
      </c>
      <c r="BR703" s="11">
        <f>IF($AG703,SUMPRODUCT(AX$2:AX703,$AH$2:$AH703)/SUM($AH$2:$AH703),0)</f>
        <v>0</v>
      </c>
      <c r="BS703" s="11">
        <f>IF($AG703,SUMPRODUCT(AY$2:AY703,$AH$2:$AH703)/SUM($AH$2:$AH703),0)</f>
        <v>0</v>
      </c>
      <c r="BT703" s="11">
        <f>IF($AG703,SUMPRODUCT(AZ$2:AZ703,$AH$2:$AH703)/SUM($AH$2:$AH703),0)</f>
        <v>0</v>
      </c>
      <c r="BU703" s="11">
        <f>IF($AG703,SUMPRODUCT(BA$2:BA703,$AH$2:$AH703)/SUM($AH$2:$AH703),0)</f>
        <v>0</v>
      </c>
      <c r="BV703" s="11"/>
      <c r="BW703" s="109" cm="1">
        <f t="array" ref="BW703">IF($AG703,SQRT(SUMPRODUCT($AH$2:$AH703, (AI$2:AI703-BC703)^2)/(SUM($AH$2:$AH703)-1)),0)</f>
        <v>0</v>
      </c>
      <c r="BX703" s="109" cm="1">
        <f t="array" ref="BX703">IF($AG703,SQRT(SUMPRODUCT($AH$2:$AH703, (AJ$2:AJ703-BD703)^2)/(SUM($AH$2:$AH703)-1)),0)</f>
        <v>0</v>
      </c>
      <c r="BY703" s="109" cm="1">
        <f t="array" ref="BY703">IF($AG703,SQRT(SUMPRODUCT($AH$2:$AH703, (AK$2:AK703-BE703)^2)/(SUM($AH$2:$AH703)-1)),0)</f>
        <v>0</v>
      </c>
      <c r="BZ703" s="109" cm="1">
        <f t="array" ref="BZ703">IF($AG703,SQRT(SUMPRODUCT($AH$2:$AH703, (AL$2:AL703-BF703)^2)/(SUM($AH$2:$AH703)-1)),0)</f>
        <v>0</v>
      </c>
      <c r="CA703" s="109" cm="1">
        <f t="array" ref="CA703">IF($AG703,SQRT(SUMPRODUCT($AH$2:$AH703, (AM$2:AM703-BG703)^2)/(SUM($AH$2:$AH703)-1)),0)</f>
        <v>0</v>
      </c>
      <c r="CB703" s="109" cm="1">
        <f t="array" ref="CB703">IF($AG703,SQRT(SUMPRODUCT($AH$2:$AH703, (AN$2:AN703-BH703)^2)/(SUM($AH$2:$AH703)-1)),0)</f>
        <v>0</v>
      </c>
      <c r="CC703" s="109" cm="1">
        <f t="array" ref="CC703">IF($AG703,SQRT(SUMPRODUCT($AH$2:$AH703, (AO$2:AO703-BI703)^2)/(SUM($AH$2:$AH703)-1)),0)</f>
        <v>0</v>
      </c>
      <c r="CD703" s="109" cm="1">
        <f t="array" ref="CD703">IF($AG703,SQRT(SUMPRODUCT($AH$2:$AH703, (AP$2:AP703-BJ703)^2)/(SUM($AH$2:$AH703)-1)),0)</f>
        <v>0</v>
      </c>
      <c r="CE703" s="109" cm="1">
        <f t="array" ref="CE703">IF($AG703,SQRT(SUMPRODUCT($AH$2:$AH703, (AQ$2:AQ703-BK703)^2)/(SUM($AH$2:$AH703)-1)),0)</f>
        <v>0</v>
      </c>
      <c r="CF703" s="109" cm="1">
        <f t="array" ref="CF703">IF($AG703,SQRT(SUMPRODUCT($AH$2:$AH703, (AR$2:AR703-BL703)^2)/(SUM($AH$2:$AH703)-1)),0)</f>
        <v>0</v>
      </c>
      <c r="CG703" s="109" cm="1">
        <f t="array" ref="CG703">IF($AG703,SQRT(SUMPRODUCT($AH$2:$AH703, (AS$2:AS703-BM703)^2)/(SUM($AH$2:$AH703)-1)),0)</f>
        <v>0</v>
      </c>
      <c r="CH703" s="109" cm="1">
        <f t="array" ref="CH703">IF($AG703,SQRT(SUMPRODUCT($AH$2:$AH703, (AT$2:AT703-BN703)^2)/(SUM($AH$2:$AH703)-1)),0)</f>
        <v>0</v>
      </c>
      <c r="CI703" s="109" cm="1">
        <f t="array" ref="CI703">IF($AG703,SQRT(SUMPRODUCT($AH$2:$AH703, (AU$2:AU703-BO703)^2)/(SUM($AH$2:$AH703)-1)),0)</f>
        <v>0</v>
      </c>
      <c r="CJ703" s="109" cm="1">
        <f t="array" ref="CJ703">IF($AG703,SQRT(SUMPRODUCT($AH$2:$AH703, (AV$2:AV703-BP703)^2)/(SUM($AH$2:$AH703)-1)),0)</f>
        <v>0</v>
      </c>
      <c r="CK703" s="109" cm="1">
        <f t="array" ref="CK703">IF($AG703,SQRT(SUMPRODUCT($AH$2:$AH703, (AW$2:AW703-BQ703)^2)/(SUM($AH$2:$AH703)-1)),0)</f>
        <v>0</v>
      </c>
      <c r="CL703" s="109" cm="1">
        <f t="array" ref="CL703">IF($AG703,SQRT(SUMPRODUCT($AH$2:$AH703, (AX$2:AX703-BR703)^2)/(SUM($AH$2:$AH703)-1)),0)</f>
        <v>0</v>
      </c>
      <c r="CM703" s="109" cm="1">
        <f t="array" ref="CM703">IF($AG703,SQRT(SUMPRODUCT($AH$2:$AH703, (AY$2:AY703-BS703)^2)/(SUM($AH$2:$AH703)-1)),0)</f>
        <v>0</v>
      </c>
      <c r="CN703" s="109" cm="1">
        <f t="array" ref="CN703">IF($AG703,SQRT(SUMPRODUCT($AH$2:$AH703, (AZ$2:AZ703-BT703)^2)/(SUM($AH$2:$AH703)-1)),0)</f>
        <v>0</v>
      </c>
      <c r="CO703" s="109" cm="1">
        <f t="array" ref="CO703">IF($AG703,SQRT(SUMPRODUCT($AH$2:$AH703, (BA$2:BA703-BU703)^2)/(SUM($AH$2:$AH703)-1)),0)</f>
        <v>0</v>
      </c>
    </row>
    <row r="704" spans="34:93" x14ac:dyDescent="0.25">
      <c r="AH704" s="99" t="str">
        <f t="shared" si="171"/>
        <v/>
      </c>
      <c r="AI704" s="11">
        <f t="shared" ca="1" si="174"/>
        <v>0</v>
      </c>
      <c r="AJ704" s="11">
        <f t="shared" ca="1" si="174"/>
        <v>0</v>
      </c>
      <c r="AK704" s="11">
        <f t="shared" ca="1" si="174"/>
        <v>0</v>
      </c>
      <c r="AL704" s="11">
        <f t="shared" ca="1" si="174"/>
        <v>0</v>
      </c>
      <c r="AM704" s="11">
        <f t="shared" ca="1" si="174"/>
        <v>0</v>
      </c>
      <c r="AN704" s="11">
        <f t="shared" ca="1" si="174"/>
        <v>0</v>
      </c>
      <c r="AO704" s="11">
        <f t="shared" ca="1" si="174"/>
        <v>0</v>
      </c>
      <c r="AP704" s="11">
        <f t="shared" ca="1" si="174"/>
        <v>0</v>
      </c>
      <c r="AQ704" s="11">
        <f t="shared" ca="1" si="174"/>
        <v>0</v>
      </c>
      <c r="AR704" s="11">
        <f t="shared" ca="1" si="174"/>
        <v>0</v>
      </c>
      <c r="AS704" s="11">
        <f t="shared" ca="1" si="175"/>
        <v>0</v>
      </c>
      <c r="AT704" s="11">
        <f t="shared" ca="1" si="175"/>
        <v>0</v>
      </c>
      <c r="AU704" s="11">
        <f t="shared" ca="1" si="175"/>
        <v>0</v>
      </c>
      <c r="AV704" s="11">
        <f t="shared" ca="1" si="175"/>
        <v>0</v>
      </c>
      <c r="AW704" s="11">
        <f t="shared" ca="1" si="175"/>
        <v>0</v>
      </c>
      <c r="AX704" s="11">
        <f t="shared" ca="1" si="175"/>
        <v>0</v>
      </c>
      <c r="AY704" s="11">
        <f t="shared" ca="1" si="175"/>
        <v>0</v>
      </c>
      <c r="AZ704" s="11">
        <f t="shared" ca="1" si="175"/>
        <v>0</v>
      </c>
      <c r="BA704" s="11">
        <f t="shared" ca="1" si="175"/>
        <v>0</v>
      </c>
      <c r="BB704" s="11"/>
      <c r="BC704" s="11">
        <f>IF($AG704,SUMPRODUCT(AI$2:AI704,$AH$2:$AH704)/SUM($AH$2:$AH704),0)</f>
        <v>0</v>
      </c>
      <c r="BD704" s="11">
        <f>IF($AG704,SUMPRODUCT(AJ$2:AJ704,$AH$2:$AH704)/SUM($AH$2:$AH704),0)</f>
        <v>0</v>
      </c>
      <c r="BE704" s="11">
        <f>IF($AG704,SUMPRODUCT(AK$2:AK704,$AH$2:$AH704)/SUM($AH$2:$AH704),0)</f>
        <v>0</v>
      </c>
      <c r="BF704" s="11">
        <f>IF($AG704,SUMPRODUCT(AL$2:AL704,$AH$2:$AH704)/SUM($AH$2:$AH704),0)</f>
        <v>0</v>
      </c>
      <c r="BG704" s="11">
        <f>IF($AG704,SUMPRODUCT(AM$2:AM704,$AH$2:$AH704)/SUM($AH$2:$AH704),0)</f>
        <v>0</v>
      </c>
      <c r="BH704" s="11">
        <f>IF($AG704,SUMPRODUCT(AN$2:AN704,$AH$2:$AH704)/SUM($AH$2:$AH704),0)</f>
        <v>0</v>
      </c>
      <c r="BI704" s="11">
        <f>IF($AG704,SUMPRODUCT(AO$2:AO704,$AH$2:$AH704)/SUM($AH$2:$AH704),0)</f>
        <v>0</v>
      </c>
      <c r="BJ704" s="11">
        <f>IF($AG704,SUMPRODUCT(AP$2:AP704,$AH$2:$AH704)/SUM($AH$2:$AH704),0)</f>
        <v>0</v>
      </c>
      <c r="BK704" s="11">
        <f>IF($AG704,SUMPRODUCT(AQ$2:AQ704,$AH$2:$AH704)/SUM($AH$2:$AH704),0)</f>
        <v>0</v>
      </c>
      <c r="BL704" s="11">
        <f>IF($AG704,SUMPRODUCT(AR$2:AR704,$AH$2:$AH704)/SUM($AH$2:$AH704),0)</f>
        <v>0</v>
      </c>
      <c r="BM704" s="11">
        <f>IF($AG704,SUMPRODUCT(AS$2:AS704,$AH$2:$AH704)/SUM($AH$2:$AH704),0)</f>
        <v>0</v>
      </c>
      <c r="BN704" s="11">
        <f>IF($AG704,SUMPRODUCT(AT$2:AT704,$AH$2:$AH704)/SUM($AH$2:$AH704),0)</f>
        <v>0</v>
      </c>
      <c r="BO704" s="11">
        <f>IF($AG704,SUMPRODUCT(AU$2:AU704,$AH$2:$AH704)/SUM($AH$2:$AH704),0)</f>
        <v>0</v>
      </c>
      <c r="BP704" s="11">
        <f>IF($AG704,SUMPRODUCT(AV$2:AV704,$AH$2:$AH704)/SUM($AH$2:$AH704),0)</f>
        <v>0</v>
      </c>
      <c r="BQ704" s="11">
        <f>IF($AG704,SUMPRODUCT(AW$2:AW704,$AH$2:$AH704)/SUM($AH$2:$AH704),0)</f>
        <v>0</v>
      </c>
      <c r="BR704" s="11">
        <f>IF($AG704,SUMPRODUCT(AX$2:AX704,$AH$2:$AH704)/SUM($AH$2:$AH704),0)</f>
        <v>0</v>
      </c>
      <c r="BS704" s="11">
        <f>IF($AG704,SUMPRODUCT(AY$2:AY704,$AH$2:$AH704)/SUM($AH$2:$AH704),0)</f>
        <v>0</v>
      </c>
      <c r="BT704" s="11">
        <f>IF($AG704,SUMPRODUCT(AZ$2:AZ704,$AH$2:$AH704)/SUM($AH$2:$AH704),0)</f>
        <v>0</v>
      </c>
      <c r="BU704" s="11">
        <f>IF($AG704,SUMPRODUCT(BA$2:BA704,$AH$2:$AH704)/SUM($AH$2:$AH704),0)</f>
        <v>0</v>
      </c>
      <c r="BV704" s="11"/>
      <c r="BW704" s="109" cm="1">
        <f t="array" ref="BW704">IF($AG704,SQRT(SUMPRODUCT($AH$2:$AH704, (AI$2:AI704-BC704)^2)/(SUM($AH$2:$AH704)-1)),0)</f>
        <v>0</v>
      </c>
      <c r="BX704" s="109" cm="1">
        <f t="array" ref="BX704">IF($AG704,SQRT(SUMPRODUCT($AH$2:$AH704, (AJ$2:AJ704-BD704)^2)/(SUM($AH$2:$AH704)-1)),0)</f>
        <v>0</v>
      </c>
      <c r="BY704" s="109" cm="1">
        <f t="array" ref="BY704">IF($AG704,SQRT(SUMPRODUCT($AH$2:$AH704, (AK$2:AK704-BE704)^2)/(SUM($AH$2:$AH704)-1)),0)</f>
        <v>0</v>
      </c>
      <c r="BZ704" s="109" cm="1">
        <f t="array" ref="BZ704">IF($AG704,SQRT(SUMPRODUCT($AH$2:$AH704, (AL$2:AL704-BF704)^2)/(SUM($AH$2:$AH704)-1)),0)</f>
        <v>0</v>
      </c>
      <c r="CA704" s="109" cm="1">
        <f t="array" ref="CA704">IF($AG704,SQRT(SUMPRODUCT($AH$2:$AH704, (AM$2:AM704-BG704)^2)/(SUM($AH$2:$AH704)-1)),0)</f>
        <v>0</v>
      </c>
      <c r="CB704" s="109" cm="1">
        <f t="array" ref="CB704">IF($AG704,SQRT(SUMPRODUCT($AH$2:$AH704, (AN$2:AN704-BH704)^2)/(SUM($AH$2:$AH704)-1)),0)</f>
        <v>0</v>
      </c>
      <c r="CC704" s="109" cm="1">
        <f t="array" ref="CC704">IF($AG704,SQRT(SUMPRODUCT($AH$2:$AH704, (AO$2:AO704-BI704)^2)/(SUM($AH$2:$AH704)-1)),0)</f>
        <v>0</v>
      </c>
      <c r="CD704" s="109" cm="1">
        <f t="array" ref="CD704">IF($AG704,SQRT(SUMPRODUCT($AH$2:$AH704, (AP$2:AP704-BJ704)^2)/(SUM($AH$2:$AH704)-1)),0)</f>
        <v>0</v>
      </c>
      <c r="CE704" s="109" cm="1">
        <f t="array" ref="CE704">IF($AG704,SQRT(SUMPRODUCT($AH$2:$AH704, (AQ$2:AQ704-BK704)^2)/(SUM($AH$2:$AH704)-1)),0)</f>
        <v>0</v>
      </c>
      <c r="CF704" s="109" cm="1">
        <f t="array" ref="CF704">IF($AG704,SQRT(SUMPRODUCT($AH$2:$AH704, (AR$2:AR704-BL704)^2)/(SUM($AH$2:$AH704)-1)),0)</f>
        <v>0</v>
      </c>
      <c r="CG704" s="109" cm="1">
        <f t="array" ref="CG704">IF($AG704,SQRT(SUMPRODUCT($AH$2:$AH704, (AS$2:AS704-BM704)^2)/(SUM($AH$2:$AH704)-1)),0)</f>
        <v>0</v>
      </c>
      <c r="CH704" s="109" cm="1">
        <f t="array" ref="CH704">IF($AG704,SQRT(SUMPRODUCT($AH$2:$AH704, (AT$2:AT704-BN704)^2)/(SUM($AH$2:$AH704)-1)),0)</f>
        <v>0</v>
      </c>
      <c r="CI704" s="109" cm="1">
        <f t="array" ref="CI704">IF($AG704,SQRT(SUMPRODUCT($AH$2:$AH704, (AU$2:AU704-BO704)^2)/(SUM($AH$2:$AH704)-1)),0)</f>
        <v>0</v>
      </c>
      <c r="CJ704" s="109" cm="1">
        <f t="array" ref="CJ704">IF($AG704,SQRT(SUMPRODUCT($AH$2:$AH704, (AV$2:AV704-BP704)^2)/(SUM($AH$2:$AH704)-1)),0)</f>
        <v>0</v>
      </c>
      <c r="CK704" s="109" cm="1">
        <f t="array" ref="CK704">IF($AG704,SQRT(SUMPRODUCT($AH$2:$AH704, (AW$2:AW704-BQ704)^2)/(SUM($AH$2:$AH704)-1)),0)</f>
        <v>0</v>
      </c>
      <c r="CL704" s="109" cm="1">
        <f t="array" ref="CL704">IF($AG704,SQRT(SUMPRODUCT($AH$2:$AH704, (AX$2:AX704-BR704)^2)/(SUM($AH$2:$AH704)-1)),0)</f>
        <v>0</v>
      </c>
      <c r="CM704" s="109" cm="1">
        <f t="array" ref="CM704">IF($AG704,SQRT(SUMPRODUCT($AH$2:$AH704, (AY$2:AY704-BS704)^2)/(SUM($AH$2:$AH704)-1)),0)</f>
        <v>0</v>
      </c>
      <c r="CN704" s="109" cm="1">
        <f t="array" ref="CN704">IF($AG704,SQRT(SUMPRODUCT($AH$2:$AH704, (AZ$2:AZ704-BT704)^2)/(SUM($AH$2:$AH704)-1)),0)</f>
        <v>0</v>
      </c>
      <c r="CO704" s="109" cm="1">
        <f t="array" ref="CO704">IF($AG704,SQRT(SUMPRODUCT($AH$2:$AH704, (BA$2:BA704-BU704)^2)/(SUM($AH$2:$AH704)-1)),0)</f>
        <v>0</v>
      </c>
    </row>
    <row r="705" spans="34:93" x14ac:dyDescent="0.25">
      <c r="AH705" s="99" t="str">
        <f t="shared" si="171"/>
        <v/>
      </c>
      <c r="AI705" s="11">
        <f t="shared" ca="1" si="174"/>
        <v>0</v>
      </c>
      <c r="AJ705" s="11">
        <f t="shared" ca="1" si="174"/>
        <v>0</v>
      </c>
      <c r="AK705" s="11">
        <f t="shared" ca="1" si="174"/>
        <v>0</v>
      </c>
      <c r="AL705" s="11">
        <f t="shared" ca="1" si="174"/>
        <v>0</v>
      </c>
      <c r="AM705" s="11">
        <f t="shared" ca="1" si="174"/>
        <v>0</v>
      </c>
      <c r="AN705" s="11">
        <f t="shared" ca="1" si="174"/>
        <v>0</v>
      </c>
      <c r="AO705" s="11">
        <f t="shared" ca="1" si="174"/>
        <v>0</v>
      </c>
      <c r="AP705" s="11">
        <f t="shared" ca="1" si="174"/>
        <v>0</v>
      </c>
      <c r="AQ705" s="11">
        <f t="shared" ca="1" si="174"/>
        <v>0</v>
      </c>
      <c r="AR705" s="11">
        <f t="shared" ca="1" si="174"/>
        <v>0</v>
      </c>
      <c r="AS705" s="11">
        <f t="shared" ca="1" si="175"/>
        <v>0</v>
      </c>
      <c r="AT705" s="11">
        <f t="shared" ca="1" si="175"/>
        <v>0</v>
      </c>
      <c r="AU705" s="11">
        <f t="shared" ca="1" si="175"/>
        <v>0</v>
      </c>
      <c r="AV705" s="11">
        <f t="shared" ca="1" si="175"/>
        <v>0</v>
      </c>
      <c r="AW705" s="11">
        <f t="shared" ca="1" si="175"/>
        <v>0</v>
      </c>
      <c r="AX705" s="11">
        <f t="shared" ca="1" si="175"/>
        <v>0</v>
      </c>
      <c r="AY705" s="11">
        <f t="shared" ca="1" si="175"/>
        <v>0</v>
      </c>
      <c r="AZ705" s="11">
        <f t="shared" ca="1" si="175"/>
        <v>0</v>
      </c>
      <c r="BA705" s="11">
        <f t="shared" ca="1" si="175"/>
        <v>0</v>
      </c>
      <c r="BB705" s="11"/>
      <c r="BC705" s="11">
        <f>IF($AG705,SUMPRODUCT(AI$2:AI705,$AH$2:$AH705)/SUM($AH$2:$AH705),0)</f>
        <v>0</v>
      </c>
      <c r="BD705" s="11">
        <f>IF($AG705,SUMPRODUCT(AJ$2:AJ705,$AH$2:$AH705)/SUM($AH$2:$AH705),0)</f>
        <v>0</v>
      </c>
      <c r="BE705" s="11">
        <f>IF($AG705,SUMPRODUCT(AK$2:AK705,$AH$2:$AH705)/SUM($AH$2:$AH705),0)</f>
        <v>0</v>
      </c>
      <c r="BF705" s="11">
        <f>IF($AG705,SUMPRODUCT(AL$2:AL705,$AH$2:$AH705)/SUM($AH$2:$AH705),0)</f>
        <v>0</v>
      </c>
      <c r="BG705" s="11">
        <f>IF($AG705,SUMPRODUCT(AM$2:AM705,$AH$2:$AH705)/SUM($AH$2:$AH705),0)</f>
        <v>0</v>
      </c>
      <c r="BH705" s="11">
        <f>IF($AG705,SUMPRODUCT(AN$2:AN705,$AH$2:$AH705)/SUM($AH$2:$AH705),0)</f>
        <v>0</v>
      </c>
      <c r="BI705" s="11">
        <f>IF($AG705,SUMPRODUCT(AO$2:AO705,$AH$2:$AH705)/SUM($AH$2:$AH705),0)</f>
        <v>0</v>
      </c>
      <c r="BJ705" s="11">
        <f>IF($AG705,SUMPRODUCT(AP$2:AP705,$AH$2:$AH705)/SUM($AH$2:$AH705),0)</f>
        <v>0</v>
      </c>
      <c r="BK705" s="11">
        <f>IF($AG705,SUMPRODUCT(AQ$2:AQ705,$AH$2:$AH705)/SUM($AH$2:$AH705),0)</f>
        <v>0</v>
      </c>
      <c r="BL705" s="11">
        <f>IF($AG705,SUMPRODUCT(AR$2:AR705,$AH$2:$AH705)/SUM($AH$2:$AH705),0)</f>
        <v>0</v>
      </c>
      <c r="BM705" s="11">
        <f>IF($AG705,SUMPRODUCT(AS$2:AS705,$AH$2:$AH705)/SUM($AH$2:$AH705),0)</f>
        <v>0</v>
      </c>
      <c r="BN705" s="11">
        <f>IF($AG705,SUMPRODUCT(AT$2:AT705,$AH$2:$AH705)/SUM($AH$2:$AH705),0)</f>
        <v>0</v>
      </c>
      <c r="BO705" s="11">
        <f>IF($AG705,SUMPRODUCT(AU$2:AU705,$AH$2:$AH705)/SUM($AH$2:$AH705),0)</f>
        <v>0</v>
      </c>
      <c r="BP705" s="11">
        <f>IF($AG705,SUMPRODUCT(AV$2:AV705,$AH$2:$AH705)/SUM($AH$2:$AH705),0)</f>
        <v>0</v>
      </c>
      <c r="BQ705" s="11">
        <f>IF($AG705,SUMPRODUCT(AW$2:AW705,$AH$2:$AH705)/SUM($AH$2:$AH705),0)</f>
        <v>0</v>
      </c>
      <c r="BR705" s="11">
        <f>IF($AG705,SUMPRODUCT(AX$2:AX705,$AH$2:$AH705)/SUM($AH$2:$AH705),0)</f>
        <v>0</v>
      </c>
      <c r="BS705" s="11">
        <f>IF($AG705,SUMPRODUCT(AY$2:AY705,$AH$2:$AH705)/SUM($AH$2:$AH705),0)</f>
        <v>0</v>
      </c>
      <c r="BT705" s="11">
        <f>IF($AG705,SUMPRODUCT(AZ$2:AZ705,$AH$2:$AH705)/SUM($AH$2:$AH705),0)</f>
        <v>0</v>
      </c>
      <c r="BU705" s="11">
        <f>IF($AG705,SUMPRODUCT(BA$2:BA705,$AH$2:$AH705)/SUM($AH$2:$AH705),0)</f>
        <v>0</v>
      </c>
      <c r="BV705" s="11"/>
      <c r="BW705" s="109" cm="1">
        <f t="array" ref="BW705">IF($AG705,SQRT(SUMPRODUCT($AH$2:$AH705, (AI$2:AI705-BC705)^2)/(SUM($AH$2:$AH705)-1)),0)</f>
        <v>0</v>
      </c>
      <c r="BX705" s="109" cm="1">
        <f t="array" ref="BX705">IF($AG705,SQRT(SUMPRODUCT($AH$2:$AH705, (AJ$2:AJ705-BD705)^2)/(SUM($AH$2:$AH705)-1)),0)</f>
        <v>0</v>
      </c>
      <c r="BY705" s="109" cm="1">
        <f t="array" ref="BY705">IF($AG705,SQRT(SUMPRODUCT($AH$2:$AH705, (AK$2:AK705-BE705)^2)/(SUM($AH$2:$AH705)-1)),0)</f>
        <v>0</v>
      </c>
      <c r="BZ705" s="109" cm="1">
        <f t="array" ref="BZ705">IF($AG705,SQRT(SUMPRODUCT($AH$2:$AH705, (AL$2:AL705-BF705)^2)/(SUM($AH$2:$AH705)-1)),0)</f>
        <v>0</v>
      </c>
      <c r="CA705" s="109" cm="1">
        <f t="array" ref="CA705">IF($AG705,SQRT(SUMPRODUCT($AH$2:$AH705, (AM$2:AM705-BG705)^2)/(SUM($AH$2:$AH705)-1)),0)</f>
        <v>0</v>
      </c>
      <c r="CB705" s="109" cm="1">
        <f t="array" ref="CB705">IF($AG705,SQRT(SUMPRODUCT($AH$2:$AH705, (AN$2:AN705-BH705)^2)/(SUM($AH$2:$AH705)-1)),0)</f>
        <v>0</v>
      </c>
      <c r="CC705" s="109" cm="1">
        <f t="array" ref="CC705">IF($AG705,SQRT(SUMPRODUCT($AH$2:$AH705, (AO$2:AO705-BI705)^2)/(SUM($AH$2:$AH705)-1)),0)</f>
        <v>0</v>
      </c>
      <c r="CD705" s="109" cm="1">
        <f t="array" ref="CD705">IF($AG705,SQRT(SUMPRODUCT($AH$2:$AH705, (AP$2:AP705-BJ705)^2)/(SUM($AH$2:$AH705)-1)),0)</f>
        <v>0</v>
      </c>
      <c r="CE705" s="109" cm="1">
        <f t="array" ref="CE705">IF($AG705,SQRT(SUMPRODUCT($AH$2:$AH705, (AQ$2:AQ705-BK705)^2)/(SUM($AH$2:$AH705)-1)),0)</f>
        <v>0</v>
      </c>
      <c r="CF705" s="109" cm="1">
        <f t="array" ref="CF705">IF($AG705,SQRT(SUMPRODUCT($AH$2:$AH705, (AR$2:AR705-BL705)^2)/(SUM($AH$2:$AH705)-1)),0)</f>
        <v>0</v>
      </c>
      <c r="CG705" s="109" cm="1">
        <f t="array" ref="CG705">IF($AG705,SQRT(SUMPRODUCT($AH$2:$AH705, (AS$2:AS705-BM705)^2)/(SUM($AH$2:$AH705)-1)),0)</f>
        <v>0</v>
      </c>
      <c r="CH705" s="109" cm="1">
        <f t="array" ref="CH705">IF($AG705,SQRT(SUMPRODUCT($AH$2:$AH705, (AT$2:AT705-BN705)^2)/(SUM($AH$2:$AH705)-1)),0)</f>
        <v>0</v>
      </c>
      <c r="CI705" s="109" cm="1">
        <f t="array" ref="CI705">IF($AG705,SQRT(SUMPRODUCT($AH$2:$AH705, (AU$2:AU705-BO705)^2)/(SUM($AH$2:$AH705)-1)),0)</f>
        <v>0</v>
      </c>
      <c r="CJ705" s="109" cm="1">
        <f t="array" ref="CJ705">IF($AG705,SQRT(SUMPRODUCT($AH$2:$AH705, (AV$2:AV705-BP705)^2)/(SUM($AH$2:$AH705)-1)),0)</f>
        <v>0</v>
      </c>
      <c r="CK705" s="109" cm="1">
        <f t="array" ref="CK705">IF($AG705,SQRT(SUMPRODUCT($AH$2:$AH705, (AW$2:AW705-BQ705)^2)/(SUM($AH$2:$AH705)-1)),0)</f>
        <v>0</v>
      </c>
      <c r="CL705" s="109" cm="1">
        <f t="array" ref="CL705">IF($AG705,SQRT(SUMPRODUCT($AH$2:$AH705, (AX$2:AX705-BR705)^2)/(SUM($AH$2:$AH705)-1)),0)</f>
        <v>0</v>
      </c>
      <c r="CM705" s="109" cm="1">
        <f t="array" ref="CM705">IF($AG705,SQRT(SUMPRODUCT($AH$2:$AH705, (AY$2:AY705-BS705)^2)/(SUM($AH$2:$AH705)-1)),0)</f>
        <v>0</v>
      </c>
      <c r="CN705" s="109" cm="1">
        <f t="array" ref="CN705">IF($AG705,SQRT(SUMPRODUCT($AH$2:$AH705, (AZ$2:AZ705-BT705)^2)/(SUM($AH$2:$AH705)-1)),0)</f>
        <v>0</v>
      </c>
      <c r="CO705" s="109" cm="1">
        <f t="array" ref="CO705">IF($AG705,SQRT(SUMPRODUCT($AH$2:$AH705, (BA$2:BA705-BU705)^2)/(SUM($AH$2:$AH705)-1)),0)</f>
        <v>0</v>
      </c>
    </row>
    <row r="706" spans="34:93" x14ac:dyDescent="0.25">
      <c r="AH706" s="99" t="str">
        <f t="shared" si="171"/>
        <v/>
      </c>
      <c r="AI706" s="11">
        <f t="shared" ca="1" si="174"/>
        <v>0</v>
      </c>
      <c r="AJ706" s="11">
        <f t="shared" ca="1" si="174"/>
        <v>0</v>
      </c>
      <c r="AK706" s="11">
        <f t="shared" ca="1" si="174"/>
        <v>0</v>
      </c>
      <c r="AL706" s="11">
        <f t="shared" ca="1" si="174"/>
        <v>0</v>
      </c>
      <c r="AM706" s="11">
        <f t="shared" ca="1" si="174"/>
        <v>0</v>
      </c>
      <c r="AN706" s="11">
        <f t="shared" ca="1" si="174"/>
        <v>0</v>
      </c>
      <c r="AO706" s="11">
        <f t="shared" ca="1" si="174"/>
        <v>0</v>
      </c>
      <c r="AP706" s="11">
        <f t="shared" ca="1" si="174"/>
        <v>0</v>
      </c>
      <c r="AQ706" s="11">
        <f t="shared" ca="1" si="174"/>
        <v>0</v>
      </c>
      <c r="AR706" s="11">
        <f t="shared" ca="1" si="174"/>
        <v>0</v>
      </c>
      <c r="AS706" s="11">
        <f t="shared" ca="1" si="175"/>
        <v>0</v>
      </c>
      <c r="AT706" s="11">
        <f t="shared" ca="1" si="175"/>
        <v>0</v>
      </c>
      <c r="AU706" s="11">
        <f t="shared" ca="1" si="175"/>
        <v>0</v>
      </c>
      <c r="AV706" s="11">
        <f t="shared" ca="1" si="175"/>
        <v>0</v>
      </c>
      <c r="AW706" s="11">
        <f t="shared" ca="1" si="175"/>
        <v>0</v>
      </c>
      <c r="AX706" s="11">
        <f t="shared" ca="1" si="175"/>
        <v>0</v>
      </c>
      <c r="AY706" s="11">
        <f t="shared" ca="1" si="175"/>
        <v>0</v>
      </c>
      <c r="AZ706" s="11">
        <f t="shared" ca="1" si="175"/>
        <v>0</v>
      </c>
      <c r="BA706" s="11">
        <f t="shared" ca="1" si="175"/>
        <v>0</v>
      </c>
      <c r="BB706" s="11"/>
      <c r="BC706" s="11">
        <f>IF($AG706,SUMPRODUCT(AI$2:AI706,$AH$2:$AH706)/SUM($AH$2:$AH706),0)</f>
        <v>0</v>
      </c>
      <c r="BD706" s="11">
        <f>IF($AG706,SUMPRODUCT(AJ$2:AJ706,$AH$2:$AH706)/SUM($AH$2:$AH706),0)</f>
        <v>0</v>
      </c>
      <c r="BE706" s="11">
        <f>IF($AG706,SUMPRODUCT(AK$2:AK706,$AH$2:$AH706)/SUM($AH$2:$AH706),0)</f>
        <v>0</v>
      </c>
      <c r="BF706" s="11">
        <f>IF($AG706,SUMPRODUCT(AL$2:AL706,$AH$2:$AH706)/SUM($AH$2:$AH706),0)</f>
        <v>0</v>
      </c>
      <c r="BG706" s="11">
        <f>IF($AG706,SUMPRODUCT(AM$2:AM706,$AH$2:$AH706)/SUM($AH$2:$AH706),0)</f>
        <v>0</v>
      </c>
      <c r="BH706" s="11">
        <f>IF($AG706,SUMPRODUCT(AN$2:AN706,$AH$2:$AH706)/SUM($AH$2:$AH706),0)</f>
        <v>0</v>
      </c>
      <c r="BI706" s="11">
        <f>IF($AG706,SUMPRODUCT(AO$2:AO706,$AH$2:$AH706)/SUM($AH$2:$AH706),0)</f>
        <v>0</v>
      </c>
      <c r="BJ706" s="11">
        <f>IF($AG706,SUMPRODUCT(AP$2:AP706,$AH$2:$AH706)/SUM($AH$2:$AH706),0)</f>
        <v>0</v>
      </c>
      <c r="BK706" s="11">
        <f>IF($AG706,SUMPRODUCT(AQ$2:AQ706,$AH$2:$AH706)/SUM($AH$2:$AH706),0)</f>
        <v>0</v>
      </c>
      <c r="BL706" s="11">
        <f>IF($AG706,SUMPRODUCT(AR$2:AR706,$AH$2:$AH706)/SUM($AH$2:$AH706),0)</f>
        <v>0</v>
      </c>
      <c r="BM706" s="11">
        <f>IF($AG706,SUMPRODUCT(AS$2:AS706,$AH$2:$AH706)/SUM($AH$2:$AH706),0)</f>
        <v>0</v>
      </c>
      <c r="BN706" s="11">
        <f>IF($AG706,SUMPRODUCT(AT$2:AT706,$AH$2:$AH706)/SUM($AH$2:$AH706),0)</f>
        <v>0</v>
      </c>
      <c r="BO706" s="11">
        <f>IF($AG706,SUMPRODUCT(AU$2:AU706,$AH$2:$AH706)/SUM($AH$2:$AH706),0)</f>
        <v>0</v>
      </c>
      <c r="BP706" s="11">
        <f>IF($AG706,SUMPRODUCT(AV$2:AV706,$AH$2:$AH706)/SUM($AH$2:$AH706),0)</f>
        <v>0</v>
      </c>
      <c r="BQ706" s="11">
        <f>IF($AG706,SUMPRODUCT(AW$2:AW706,$AH$2:$AH706)/SUM($AH$2:$AH706),0)</f>
        <v>0</v>
      </c>
      <c r="BR706" s="11">
        <f>IF($AG706,SUMPRODUCT(AX$2:AX706,$AH$2:$AH706)/SUM($AH$2:$AH706),0)</f>
        <v>0</v>
      </c>
      <c r="BS706" s="11">
        <f>IF($AG706,SUMPRODUCT(AY$2:AY706,$AH$2:$AH706)/SUM($AH$2:$AH706),0)</f>
        <v>0</v>
      </c>
      <c r="BT706" s="11">
        <f>IF($AG706,SUMPRODUCT(AZ$2:AZ706,$AH$2:$AH706)/SUM($AH$2:$AH706),0)</f>
        <v>0</v>
      </c>
      <c r="BU706" s="11">
        <f>IF($AG706,SUMPRODUCT(BA$2:BA706,$AH$2:$AH706)/SUM($AH$2:$AH706),0)</f>
        <v>0</v>
      </c>
      <c r="BV706" s="11"/>
      <c r="BW706" s="109" cm="1">
        <f t="array" ref="BW706">IF($AG706,SQRT(SUMPRODUCT($AH$2:$AH706, (AI$2:AI706-BC706)^2)/(SUM($AH$2:$AH706)-1)),0)</f>
        <v>0</v>
      </c>
      <c r="BX706" s="109" cm="1">
        <f t="array" ref="BX706">IF($AG706,SQRT(SUMPRODUCT($AH$2:$AH706, (AJ$2:AJ706-BD706)^2)/(SUM($AH$2:$AH706)-1)),0)</f>
        <v>0</v>
      </c>
      <c r="BY706" s="109" cm="1">
        <f t="array" ref="BY706">IF($AG706,SQRT(SUMPRODUCT($AH$2:$AH706, (AK$2:AK706-BE706)^2)/(SUM($AH$2:$AH706)-1)),0)</f>
        <v>0</v>
      </c>
      <c r="BZ706" s="109" cm="1">
        <f t="array" ref="BZ706">IF($AG706,SQRT(SUMPRODUCT($AH$2:$AH706, (AL$2:AL706-BF706)^2)/(SUM($AH$2:$AH706)-1)),0)</f>
        <v>0</v>
      </c>
      <c r="CA706" s="109" cm="1">
        <f t="array" ref="CA706">IF($AG706,SQRT(SUMPRODUCT($AH$2:$AH706, (AM$2:AM706-BG706)^2)/(SUM($AH$2:$AH706)-1)),0)</f>
        <v>0</v>
      </c>
      <c r="CB706" s="109" cm="1">
        <f t="array" ref="CB706">IF($AG706,SQRT(SUMPRODUCT($AH$2:$AH706, (AN$2:AN706-BH706)^2)/(SUM($AH$2:$AH706)-1)),0)</f>
        <v>0</v>
      </c>
      <c r="CC706" s="109" cm="1">
        <f t="array" ref="CC706">IF($AG706,SQRT(SUMPRODUCT($AH$2:$AH706, (AO$2:AO706-BI706)^2)/(SUM($AH$2:$AH706)-1)),0)</f>
        <v>0</v>
      </c>
      <c r="CD706" s="109" cm="1">
        <f t="array" ref="CD706">IF($AG706,SQRT(SUMPRODUCT($AH$2:$AH706, (AP$2:AP706-BJ706)^2)/(SUM($AH$2:$AH706)-1)),0)</f>
        <v>0</v>
      </c>
      <c r="CE706" s="109" cm="1">
        <f t="array" ref="CE706">IF($AG706,SQRT(SUMPRODUCT($AH$2:$AH706, (AQ$2:AQ706-BK706)^2)/(SUM($AH$2:$AH706)-1)),0)</f>
        <v>0</v>
      </c>
      <c r="CF706" s="109" cm="1">
        <f t="array" ref="CF706">IF($AG706,SQRT(SUMPRODUCT($AH$2:$AH706, (AR$2:AR706-BL706)^2)/(SUM($AH$2:$AH706)-1)),0)</f>
        <v>0</v>
      </c>
      <c r="CG706" s="109" cm="1">
        <f t="array" ref="CG706">IF($AG706,SQRT(SUMPRODUCT($AH$2:$AH706, (AS$2:AS706-BM706)^2)/(SUM($AH$2:$AH706)-1)),0)</f>
        <v>0</v>
      </c>
      <c r="CH706" s="109" cm="1">
        <f t="array" ref="CH706">IF($AG706,SQRT(SUMPRODUCT($AH$2:$AH706, (AT$2:AT706-BN706)^2)/(SUM($AH$2:$AH706)-1)),0)</f>
        <v>0</v>
      </c>
      <c r="CI706" s="109" cm="1">
        <f t="array" ref="CI706">IF($AG706,SQRT(SUMPRODUCT($AH$2:$AH706, (AU$2:AU706-BO706)^2)/(SUM($AH$2:$AH706)-1)),0)</f>
        <v>0</v>
      </c>
      <c r="CJ706" s="109" cm="1">
        <f t="array" ref="CJ706">IF($AG706,SQRT(SUMPRODUCT($AH$2:$AH706, (AV$2:AV706-BP706)^2)/(SUM($AH$2:$AH706)-1)),0)</f>
        <v>0</v>
      </c>
      <c r="CK706" s="109" cm="1">
        <f t="array" ref="CK706">IF($AG706,SQRT(SUMPRODUCT($AH$2:$AH706, (AW$2:AW706-BQ706)^2)/(SUM($AH$2:$AH706)-1)),0)</f>
        <v>0</v>
      </c>
      <c r="CL706" s="109" cm="1">
        <f t="array" ref="CL706">IF($AG706,SQRT(SUMPRODUCT($AH$2:$AH706, (AX$2:AX706-BR706)^2)/(SUM($AH$2:$AH706)-1)),0)</f>
        <v>0</v>
      </c>
      <c r="CM706" s="109" cm="1">
        <f t="array" ref="CM706">IF($AG706,SQRT(SUMPRODUCT($AH$2:$AH706, (AY$2:AY706-BS706)^2)/(SUM($AH$2:$AH706)-1)),0)</f>
        <v>0</v>
      </c>
      <c r="CN706" s="109" cm="1">
        <f t="array" ref="CN706">IF($AG706,SQRT(SUMPRODUCT($AH$2:$AH706, (AZ$2:AZ706-BT706)^2)/(SUM($AH$2:$AH706)-1)),0)</f>
        <v>0</v>
      </c>
      <c r="CO706" s="109" cm="1">
        <f t="array" ref="CO706">IF($AG706,SQRT(SUMPRODUCT($AH$2:$AH706, (BA$2:BA706-BU706)^2)/(SUM($AH$2:$AH706)-1)),0)</f>
        <v>0</v>
      </c>
    </row>
    <row r="707" spans="34:93" x14ac:dyDescent="0.25">
      <c r="AH707" s="99" t="str">
        <f t="shared" si="171"/>
        <v/>
      </c>
      <c r="AI707" s="11">
        <f t="shared" ca="1" si="174"/>
        <v>0</v>
      </c>
      <c r="AJ707" s="11">
        <f t="shared" ca="1" si="174"/>
        <v>0</v>
      </c>
      <c r="AK707" s="11">
        <f t="shared" ca="1" si="174"/>
        <v>0</v>
      </c>
      <c r="AL707" s="11">
        <f t="shared" ca="1" si="174"/>
        <v>0</v>
      </c>
      <c r="AM707" s="11">
        <f t="shared" ca="1" si="174"/>
        <v>0</v>
      </c>
      <c r="AN707" s="11">
        <f t="shared" ca="1" si="174"/>
        <v>0</v>
      </c>
      <c r="AO707" s="11">
        <f t="shared" ca="1" si="174"/>
        <v>0</v>
      </c>
      <c r="AP707" s="11">
        <f t="shared" ca="1" si="174"/>
        <v>0</v>
      </c>
      <c r="AQ707" s="11">
        <f t="shared" ca="1" si="174"/>
        <v>0</v>
      </c>
      <c r="AR707" s="11">
        <f t="shared" ca="1" si="174"/>
        <v>0</v>
      </c>
      <c r="AS707" s="11">
        <f t="shared" ca="1" si="175"/>
        <v>0</v>
      </c>
      <c r="AT707" s="11">
        <f t="shared" ca="1" si="175"/>
        <v>0</v>
      </c>
      <c r="AU707" s="11">
        <f t="shared" ca="1" si="175"/>
        <v>0</v>
      </c>
      <c r="AV707" s="11">
        <f t="shared" ca="1" si="175"/>
        <v>0</v>
      </c>
      <c r="AW707" s="11">
        <f t="shared" ca="1" si="175"/>
        <v>0</v>
      </c>
      <c r="AX707" s="11">
        <f t="shared" ca="1" si="175"/>
        <v>0</v>
      </c>
      <c r="AY707" s="11">
        <f t="shared" ca="1" si="175"/>
        <v>0</v>
      </c>
      <c r="AZ707" s="11">
        <f t="shared" ca="1" si="175"/>
        <v>0</v>
      </c>
      <c r="BA707" s="11">
        <f t="shared" ca="1" si="175"/>
        <v>0</v>
      </c>
      <c r="BB707" s="11"/>
      <c r="BC707" s="11">
        <f>IF($AG707,SUMPRODUCT(AI$2:AI707,$AH$2:$AH707)/SUM($AH$2:$AH707),0)</f>
        <v>0</v>
      </c>
      <c r="BD707" s="11">
        <f>IF($AG707,SUMPRODUCT(AJ$2:AJ707,$AH$2:$AH707)/SUM($AH$2:$AH707),0)</f>
        <v>0</v>
      </c>
      <c r="BE707" s="11">
        <f>IF($AG707,SUMPRODUCT(AK$2:AK707,$AH$2:$AH707)/SUM($AH$2:$AH707),0)</f>
        <v>0</v>
      </c>
      <c r="BF707" s="11">
        <f>IF($AG707,SUMPRODUCT(AL$2:AL707,$AH$2:$AH707)/SUM($AH$2:$AH707),0)</f>
        <v>0</v>
      </c>
      <c r="BG707" s="11">
        <f>IF($AG707,SUMPRODUCT(AM$2:AM707,$AH$2:$AH707)/SUM($AH$2:$AH707),0)</f>
        <v>0</v>
      </c>
      <c r="BH707" s="11">
        <f>IF($AG707,SUMPRODUCT(AN$2:AN707,$AH$2:$AH707)/SUM($AH$2:$AH707),0)</f>
        <v>0</v>
      </c>
      <c r="BI707" s="11">
        <f>IF($AG707,SUMPRODUCT(AO$2:AO707,$AH$2:$AH707)/SUM($AH$2:$AH707),0)</f>
        <v>0</v>
      </c>
      <c r="BJ707" s="11">
        <f>IF($AG707,SUMPRODUCT(AP$2:AP707,$AH$2:$AH707)/SUM($AH$2:$AH707),0)</f>
        <v>0</v>
      </c>
      <c r="BK707" s="11">
        <f>IF($AG707,SUMPRODUCT(AQ$2:AQ707,$AH$2:$AH707)/SUM($AH$2:$AH707),0)</f>
        <v>0</v>
      </c>
      <c r="BL707" s="11">
        <f>IF($AG707,SUMPRODUCT(AR$2:AR707,$AH$2:$AH707)/SUM($AH$2:$AH707),0)</f>
        <v>0</v>
      </c>
      <c r="BM707" s="11">
        <f>IF($AG707,SUMPRODUCT(AS$2:AS707,$AH$2:$AH707)/SUM($AH$2:$AH707),0)</f>
        <v>0</v>
      </c>
      <c r="BN707" s="11">
        <f>IF($AG707,SUMPRODUCT(AT$2:AT707,$AH$2:$AH707)/SUM($AH$2:$AH707),0)</f>
        <v>0</v>
      </c>
      <c r="BO707" s="11">
        <f>IF($AG707,SUMPRODUCT(AU$2:AU707,$AH$2:$AH707)/SUM($AH$2:$AH707),0)</f>
        <v>0</v>
      </c>
      <c r="BP707" s="11">
        <f>IF($AG707,SUMPRODUCT(AV$2:AV707,$AH$2:$AH707)/SUM($AH$2:$AH707),0)</f>
        <v>0</v>
      </c>
      <c r="BQ707" s="11">
        <f>IF($AG707,SUMPRODUCT(AW$2:AW707,$AH$2:$AH707)/SUM($AH$2:$AH707),0)</f>
        <v>0</v>
      </c>
      <c r="BR707" s="11">
        <f>IF($AG707,SUMPRODUCT(AX$2:AX707,$AH$2:$AH707)/SUM($AH$2:$AH707),0)</f>
        <v>0</v>
      </c>
      <c r="BS707" s="11">
        <f>IF($AG707,SUMPRODUCT(AY$2:AY707,$AH$2:$AH707)/SUM($AH$2:$AH707),0)</f>
        <v>0</v>
      </c>
      <c r="BT707" s="11">
        <f>IF($AG707,SUMPRODUCT(AZ$2:AZ707,$AH$2:$AH707)/SUM($AH$2:$AH707),0)</f>
        <v>0</v>
      </c>
      <c r="BU707" s="11">
        <f>IF($AG707,SUMPRODUCT(BA$2:BA707,$AH$2:$AH707)/SUM($AH$2:$AH707),0)</f>
        <v>0</v>
      </c>
      <c r="BV707" s="11"/>
      <c r="BW707" s="109" cm="1">
        <f t="array" ref="BW707">IF($AG707,SQRT(SUMPRODUCT($AH$2:$AH707, (AI$2:AI707-BC707)^2)/(SUM($AH$2:$AH707)-1)),0)</f>
        <v>0</v>
      </c>
      <c r="BX707" s="109" cm="1">
        <f t="array" ref="BX707">IF($AG707,SQRT(SUMPRODUCT($AH$2:$AH707, (AJ$2:AJ707-BD707)^2)/(SUM($AH$2:$AH707)-1)),0)</f>
        <v>0</v>
      </c>
      <c r="BY707" s="109" cm="1">
        <f t="array" ref="BY707">IF($AG707,SQRT(SUMPRODUCT($AH$2:$AH707, (AK$2:AK707-BE707)^2)/(SUM($AH$2:$AH707)-1)),0)</f>
        <v>0</v>
      </c>
      <c r="BZ707" s="109" cm="1">
        <f t="array" ref="BZ707">IF($AG707,SQRT(SUMPRODUCT($AH$2:$AH707, (AL$2:AL707-BF707)^2)/(SUM($AH$2:$AH707)-1)),0)</f>
        <v>0</v>
      </c>
      <c r="CA707" s="109" cm="1">
        <f t="array" ref="CA707">IF($AG707,SQRT(SUMPRODUCT($AH$2:$AH707, (AM$2:AM707-BG707)^2)/(SUM($AH$2:$AH707)-1)),0)</f>
        <v>0</v>
      </c>
      <c r="CB707" s="109" cm="1">
        <f t="array" ref="CB707">IF($AG707,SQRT(SUMPRODUCT($AH$2:$AH707, (AN$2:AN707-BH707)^2)/(SUM($AH$2:$AH707)-1)),0)</f>
        <v>0</v>
      </c>
      <c r="CC707" s="109" cm="1">
        <f t="array" ref="CC707">IF($AG707,SQRT(SUMPRODUCT($AH$2:$AH707, (AO$2:AO707-BI707)^2)/(SUM($AH$2:$AH707)-1)),0)</f>
        <v>0</v>
      </c>
      <c r="CD707" s="109" cm="1">
        <f t="array" ref="CD707">IF($AG707,SQRT(SUMPRODUCT($AH$2:$AH707, (AP$2:AP707-BJ707)^2)/(SUM($AH$2:$AH707)-1)),0)</f>
        <v>0</v>
      </c>
      <c r="CE707" s="109" cm="1">
        <f t="array" ref="CE707">IF($AG707,SQRT(SUMPRODUCT($AH$2:$AH707, (AQ$2:AQ707-BK707)^2)/(SUM($AH$2:$AH707)-1)),0)</f>
        <v>0</v>
      </c>
      <c r="CF707" s="109" cm="1">
        <f t="array" ref="CF707">IF($AG707,SQRT(SUMPRODUCT($AH$2:$AH707, (AR$2:AR707-BL707)^2)/(SUM($AH$2:$AH707)-1)),0)</f>
        <v>0</v>
      </c>
      <c r="CG707" s="109" cm="1">
        <f t="array" ref="CG707">IF($AG707,SQRT(SUMPRODUCT($AH$2:$AH707, (AS$2:AS707-BM707)^2)/(SUM($AH$2:$AH707)-1)),0)</f>
        <v>0</v>
      </c>
      <c r="CH707" s="109" cm="1">
        <f t="array" ref="CH707">IF($AG707,SQRT(SUMPRODUCT($AH$2:$AH707, (AT$2:AT707-BN707)^2)/(SUM($AH$2:$AH707)-1)),0)</f>
        <v>0</v>
      </c>
      <c r="CI707" s="109" cm="1">
        <f t="array" ref="CI707">IF($AG707,SQRT(SUMPRODUCT($AH$2:$AH707, (AU$2:AU707-BO707)^2)/(SUM($AH$2:$AH707)-1)),0)</f>
        <v>0</v>
      </c>
      <c r="CJ707" s="109" cm="1">
        <f t="array" ref="CJ707">IF($AG707,SQRT(SUMPRODUCT($AH$2:$AH707, (AV$2:AV707-BP707)^2)/(SUM($AH$2:$AH707)-1)),0)</f>
        <v>0</v>
      </c>
      <c r="CK707" s="109" cm="1">
        <f t="array" ref="CK707">IF($AG707,SQRT(SUMPRODUCT($AH$2:$AH707, (AW$2:AW707-BQ707)^2)/(SUM($AH$2:$AH707)-1)),0)</f>
        <v>0</v>
      </c>
      <c r="CL707" s="109" cm="1">
        <f t="array" ref="CL707">IF($AG707,SQRT(SUMPRODUCT($AH$2:$AH707, (AX$2:AX707-BR707)^2)/(SUM($AH$2:$AH707)-1)),0)</f>
        <v>0</v>
      </c>
      <c r="CM707" s="109" cm="1">
        <f t="array" ref="CM707">IF($AG707,SQRT(SUMPRODUCT($AH$2:$AH707, (AY$2:AY707-BS707)^2)/(SUM($AH$2:$AH707)-1)),0)</f>
        <v>0</v>
      </c>
      <c r="CN707" s="109" cm="1">
        <f t="array" ref="CN707">IF($AG707,SQRT(SUMPRODUCT($AH$2:$AH707, (AZ$2:AZ707-BT707)^2)/(SUM($AH$2:$AH707)-1)),0)</f>
        <v>0</v>
      </c>
      <c r="CO707" s="109" cm="1">
        <f t="array" ref="CO707">IF($AG707,SQRT(SUMPRODUCT($AH$2:$AH707, (BA$2:BA707-BU707)^2)/(SUM($AH$2:$AH707)-1)),0)</f>
        <v>0</v>
      </c>
    </row>
    <row r="708" spans="34:93" x14ac:dyDescent="0.25">
      <c r="AH708" s="99" t="str">
        <f t="shared" si="171"/>
        <v/>
      </c>
      <c r="AI708" s="11">
        <f t="shared" ca="1" si="174"/>
        <v>0</v>
      </c>
      <c r="AJ708" s="11">
        <f t="shared" ca="1" si="174"/>
        <v>0</v>
      </c>
      <c r="AK708" s="11">
        <f t="shared" ca="1" si="174"/>
        <v>0</v>
      </c>
      <c r="AL708" s="11">
        <f t="shared" ca="1" si="174"/>
        <v>0</v>
      </c>
      <c r="AM708" s="11">
        <f t="shared" ca="1" si="174"/>
        <v>0</v>
      </c>
      <c r="AN708" s="11">
        <f t="shared" ca="1" si="174"/>
        <v>0</v>
      </c>
      <c r="AO708" s="11">
        <f t="shared" ca="1" si="174"/>
        <v>0</v>
      </c>
      <c r="AP708" s="11">
        <f t="shared" ca="1" si="174"/>
        <v>0</v>
      </c>
      <c r="AQ708" s="11">
        <f t="shared" ca="1" si="174"/>
        <v>0</v>
      </c>
      <c r="AR708" s="11">
        <f t="shared" ca="1" si="174"/>
        <v>0</v>
      </c>
      <c r="AS708" s="11">
        <f t="shared" ca="1" si="175"/>
        <v>0</v>
      </c>
      <c r="AT708" s="11">
        <f t="shared" ca="1" si="175"/>
        <v>0</v>
      </c>
      <c r="AU708" s="11">
        <f t="shared" ca="1" si="175"/>
        <v>0</v>
      </c>
      <c r="AV708" s="11">
        <f t="shared" ca="1" si="175"/>
        <v>0</v>
      </c>
      <c r="AW708" s="11">
        <f t="shared" ca="1" si="175"/>
        <v>0</v>
      </c>
      <c r="AX708" s="11">
        <f t="shared" ca="1" si="175"/>
        <v>0</v>
      </c>
      <c r="AY708" s="11">
        <f t="shared" ca="1" si="175"/>
        <v>0</v>
      </c>
      <c r="AZ708" s="11">
        <f t="shared" ca="1" si="175"/>
        <v>0</v>
      </c>
      <c r="BA708" s="11">
        <f t="shared" ca="1" si="175"/>
        <v>0</v>
      </c>
      <c r="BB708" s="11"/>
      <c r="BC708" s="11">
        <f>IF($AG708,SUMPRODUCT(AI$2:AI708,$AH$2:$AH708)/SUM($AH$2:$AH708),0)</f>
        <v>0</v>
      </c>
      <c r="BD708" s="11">
        <f>IF($AG708,SUMPRODUCT(AJ$2:AJ708,$AH$2:$AH708)/SUM($AH$2:$AH708),0)</f>
        <v>0</v>
      </c>
      <c r="BE708" s="11">
        <f>IF($AG708,SUMPRODUCT(AK$2:AK708,$AH$2:$AH708)/SUM($AH$2:$AH708),0)</f>
        <v>0</v>
      </c>
      <c r="BF708" s="11">
        <f>IF($AG708,SUMPRODUCT(AL$2:AL708,$AH$2:$AH708)/SUM($AH$2:$AH708),0)</f>
        <v>0</v>
      </c>
      <c r="BG708" s="11">
        <f>IF($AG708,SUMPRODUCT(AM$2:AM708,$AH$2:$AH708)/SUM($AH$2:$AH708),0)</f>
        <v>0</v>
      </c>
      <c r="BH708" s="11">
        <f>IF($AG708,SUMPRODUCT(AN$2:AN708,$AH$2:$AH708)/SUM($AH$2:$AH708),0)</f>
        <v>0</v>
      </c>
      <c r="BI708" s="11">
        <f>IF($AG708,SUMPRODUCT(AO$2:AO708,$AH$2:$AH708)/SUM($AH$2:$AH708),0)</f>
        <v>0</v>
      </c>
      <c r="BJ708" s="11">
        <f>IF($AG708,SUMPRODUCT(AP$2:AP708,$AH$2:$AH708)/SUM($AH$2:$AH708),0)</f>
        <v>0</v>
      </c>
      <c r="BK708" s="11">
        <f>IF($AG708,SUMPRODUCT(AQ$2:AQ708,$AH$2:$AH708)/SUM($AH$2:$AH708),0)</f>
        <v>0</v>
      </c>
      <c r="BL708" s="11">
        <f>IF($AG708,SUMPRODUCT(AR$2:AR708,$AH$2:$AH708)/SUM($AH$2:$AH708),0)</f>
        <v>0</v>
      </c>
      <c r="BM708" s="11">
        <f>IF($AG708,SUMPRODUCT(AS$2:AS708,$AH$2:$AH708)/SUM($AH$2:$AH708),0)</f>
        <v>0</v>
      </c>
      <c r="BN708" s="11">
        <f>IF($AG708,SUMPRODUCT(AT$2:AT708,$AH$2:$AH708)/SUM($AH$2:$AH708),0)</f>
        <v>0</v>
      </c>
      <c r="BO708" s="11">
        <f>IF($AG708,SUMPRODUCT(AU$2:AU708,$AH$2:$AH708)/SUM($AH$2:$AH708),0)</f>
        <v>0</v>
      </c>
      <c r="BP708" s="11">
        <f>IF($AG708,SUMPRODUCT(AV$2:AV708,$AH$2:$AH708)/SUM($AH$2:$AH708),0)</f>
        <v>0</v>
      </c>
      <c r="BQ708" s="11">
        <f>IF($AG708,SUMPRODUCT(AW$2:AW708,$AH$2:$AH708)/SUM($AH$2:$AH708),0)</f>
        <v>0</v>
      </c>
      <c r="BR708" s="11">
        <f>IF($AG708,SUMPRODUCT(AX$2:AX708,$AH$2:$AH708)/SUM($AH$2:$AH708),0)</f>
        <v>0</v>
      </c>
      <c r="BS708" s="11">
        <f>IF($AG708,SUMPRODUCT(AY$2:AY708,$AH$2:$AH708)/SUM($AH$2:$AH708),0)</f>
        <v>0</v>
      </c>
      <c r="BT708" s="11">
        <f>IF($AG708,SUMPRODUCT(AZ$2:AZ708,$AH$2:$AH708)/SUM($AH$2:$AH708),0)</f>
        <v>0</v>
      </c>
      <c r="BU708" s="11">
        <f>IF($AG708,SUMPRODUCT(BA$2:BA708,$AH$2:$AH708)/SUM($AH$2:$AH708),0)</f>
        <v>0</v>
      </c>
      <c r="BV708" s="11"/>
      <c r="BW708" s="109" cm="1">
        <f t="array" ref="BW708">IF($AG708,SQRT(SUMPRODUCT($AH$2:$AH708, (AI$2:AI708-BC708)^2)/(SUM($AH$2:$AH708)-1)),0)</f>
        <v>0</v>
      </c>
      <c r="BX708" s="109" cm="1">
        <f t="array" ref="BX708">IF($AG708,SQRT(SUMPRODUCT($AH$2:$AH708, (AJ$2:AJ708-BD708)^2)/(SUM($AH$2:$AH708)-1)),0)</f>
        <v>0</v>
      </c>
      <c r="BY708" s="109" cm="1">
        <f t="array" ref="BY708">IF($AG708,SQRT(SUMPRODUCT($AH$2:$AH708, (AK$2:AK708-BE708)^2)/(SUM($AH$2:$AH708)-1)),0)</f>
        <v>0</v>
      </c>
      <c r="BZ708" s="109" cm="1">
        <f t="array" ref="BZ708">IF($AG708,SQRT(SUMPRODUCT($AH$2:$AH708, (AL$2:AL708-BF708)^2)/(SUM($AH$2:$AH708)-1)),0)</f>
        <v>0</v>
      </c>
      <c r="CA708" s="109" cm="1">
        <f t="array" ref="CA708">IF($AG708,SQRT(SUMPRODUCT($AH$2:$AH708, (AM$2:AM708-BG708)^2)/(SUM($AH$2:$AH708)-1)),0)</f>
        <v>0</v>
      </c>
      <c r="CB708" s="109" cm="1">
        <f t="array" ref="CB708">IF($AG708,SQRT(SUMPRODUCT($AH$2:$AH708, (AN$2:AN708-BH708)^2)/(SUM($AH$2:$AH708)-1)),0)</f>
        <v>0</v>
      </c>
      <c r="CC708" s="109" cm="1">
        <f t="array" ref="CC708">IF($AG708,SQRT(SUMPRODUCT($AH$2:$AH708, (AO$2:AO708-BI708)^2)/(SUM($AH$2:$AH708)-1)),0)</f>
        <v>0</v>
      </c>
      <c r="CD708" s="109" cm="1">
        <f t="array" ref="CD708">IF($AG708,SQRT(SUMPRODUCT($AH$2:$AH708, (AP$2:AP708-BJ708)^2)/(SUM($AH$2:$AH708)-1)),0)</f>
        <v>0</v>
      </c>
      <c r="CE708" s="109" cm="1">
        <f t="array" ref="CE708">IF($AG708,SQRT(SUMPRODUCT($AH$2:$AH708, (AQ$2:AQ708-BK708)^2)/(SUM($AH$2:$AH708)-1)),0)</f>
        <v>0</v>
      </c>
      <c r="CF708" s="109" cm="1">
        <f t="array" ref="CF708">IF($AG708,SQRT(SUMPRODUCT($AH$2:$AH708, (AR$2:AR708-BL708)^2)/(SUM($AH$2:$AH708)-1)),0)</f>
        <v>0</v>
      </c>
      <c r="CG708" s="109" cm="1">
        <f t="array" ref="CG708">IF($AG708,SQRT(SUMPRODUCT($AH$2:$AH708, (AS$2:AS708-BM708)^2)/(SUM($AH$2:$AH708)-1)),0)</f>
        <v>0</v>
      </c>
      <c r="CH708" s="109" cm="1">
        <f t="array" ref="CH708">IF($AG708,SQRT(SUMPRODUCT($AH$2:$AH708, (AT$2:AT708-BN708)^2)/(SUM($AH$2:$AH708)-1)),0)</f>
        <v>0</v>
      </c>
      <c r="CI708" s="109" cm="1">
        <f t="array" ref="CI708">IF($AG708,SQRT(SUMPRODUCT($AH$2:$AH708, (AU$2:AU708-BO708)^2)/(SUM($AH$2:$AH708)-1)),0)</f>
        <v>0</v>
      </c>
      <c r="CJ708" s="109" cm="1">
        <f t="array" ref="CJ708">IF($AG708,SQRT(SUMPRODUCT($AH$2:$AH708, (AV$2:AV708-BP708)^2)/(SUM($AH$2:$AH708)-1)),0)</f>
        <v>0</v>
      </c>
      <c r="CK708" s="109" cm="1">
        <f t="array" ref="CK708">IF($AG708,SQRT(SUMPRODUCT($AH$2:$AH708, (AW$2:AW708-BQ708)^2)/(SUM($AH$2:$AH708)-1)),0)</f>
        <v>0</v>
      </c>
      <c r="CL708" s="109" cm="1">
        <f t="array" ref="CL708">IF($AG708,SQRT(SUMPRODUCT($AH$2:$AH708, (AX$2:AX708-BR708)^2)/(SUM($AH$2:$AH708)-1)),0)</f>
        <v>0</v>
      </c>
      <c r="CM708" s="109" cm="1">
        <f t="array" ref="CM708">IF($AG708,SQRT(SUMPRODUCT($AH$2:$AH708, (AY$2:AY708-BS708)^2)/(SUM($AH$2:$AH708)-1)),0)</f>
        <v>0</v>
      </c>
      <c r="CN708" s="109" cm="1">
        <f t="array" ref="CN708">IF($AG708,SQRT(SUMPRODUCT($AH$2:$AH708, (AZ$2:AZ708-BT708)^2)/(SUM($AH$2:$AH708)-1)),0)</f>
        <v>0</v>
      </c>
      <c r="CO708" s="109" cm="1">
        <f t="array" ref="CO708">IF($AG708,SQRT(SUMPRODUCT($AH$2:$AH708, (BA$2:BA708-BU708)^2)/(SUM($AH$2:$AH708)-1)),0)</f>
        <v>0</v>
      </c>
    </row>
    <row r="709" spans="34:93" x14ac:dyDescent="0.25">
      <c r="AH709" s="99" t="str">
        <f t="shared" si="171"/>
        <v/>
      </c>
      <c r="AI709" s="11">
        <f t="shared" ca="1" si="174"/>
        <v>0</v>
      </c>
      <c r="AJ709" s="11">
        <f t="shared" ca="1" si="174"/>
        <v>0</v>
      </c>
      <c r="AK709" s="11">
        <f t="shared" ca="1" si="174"/>
        <v>0</v>
      </c>
      <c r="AL709" s="11">
        <f t="shared" ca="1" si="174"/>
        <v>0</v>
      </c>
      <c r="AM709" s="11">
        <f t="shared" ca="1" si="174"/>
        <v>0</v>
      </c>
      <c r="AN709" s="11">
        <f t="shared" ca="1" si="174"/>
        <v>0</v>
      </c>
      <c r="AO709" s="11">
        <f t="shared" ca="1" si="174"/>
        <v>0</v>
      </c>
      <c r="AP709" s="11">
        <f t="shared" ca="1" si="174"/>
        <v>0</v>
      </c>
      <c r="AQ709" s="11">
        <f t="shared" ca="1" si="174"/>
        <v>0</v>
      </c>
      <c r="AR709" s="11">
        <f t="shared" ca="1" si="174"/>
        <v>0</v>
      </c>
      <c r="AS709" s="11">
        <f t="shared" ca="1" si="175"/>
        <v>0</v>
      </c>
      <c r="AT709" s="11">
        <f t="shared" ca="1" si="175"/>
        <v>0</v>
      </c>
      <c r="AU709" s="11">
        <f t="shared" ca="1" si="175"/>
        <v>0</v>
      </c>
      <c r="AV709" s="11">
        <f t="shared" ca="1" si="175"/>
        <v>0</v>
      </c>
      <c r="AW709" s="11">
        <f t="shared" ca="1" si="175"/>
        <v>0</v>
      </c>
      <c r="AX709" s="11">
        <f t="shared" ca="1" si="175"/>
        <v>0</v>
      </c>
      <c r="AY709" s="11">
        <f t="shared" ca="1" si="175"/>
        <v>0</v>
      </c>
      <c r="AZ709" s="11">
        <f t="shared" ca="1" si="175"/>
        <v>0</v>
      </c>
      <c r="BA709" s="11">
        <f t="shared" ca="1" si="175"/>
        <v>0</v>
      </c>
      <c r="BB709" s="11"/>
      <c r="BC709" s="11">
        <f>IF($AG709,SUMPRODUCT(AI$2:AI709,$AH$2:$AH709)/SUM($AH$2:$AH709),0)</f>
        <v>0</v>
      </c>
      <c r="BD709" s="11">
        <f>IF($AG709,SUMPRODUCT(AJ$2:AJ709,$AH$2:$AH709)/SUM($AH$2:$AH709),0)</f>
        <v>0</v>
      </c>
      <c r="BE709" s="11">
        <f>IF($AG709,SUMPRODUCT(AK$2:AK709,$AH$2:$AH709)/SUM($AH$2:$AH709),0)</f>
        <v>0</v>
      </c>
      <c r="BF709" s="11">
        <f>IF($AG709,SUMPRODUCT(AL$2:AL709,$AH$2:$AH709)/SUM($AH$2:$AH709),0)</f>
        <v>0</v>
      </c>
      <c r="BG709" s="11">
        <f>IF($AG709,SUMPRODUCT(AM$2:AM709,$AH$2:$AH709)/SUM($AH$2:$AH709),0)</f>
        <v>0</v>
      </c>
      <c r="BH709" s="11">
        <f>IF($AG709,SUMPRODUCT(AN$2:AN709,$AH$2:$AH709)/SUM($AH$2:$AH709),0)</f>
        <v>0</v>
      </c>
      <c r="BI709" s="11">
        <f>IF($AG709,SUMPRODUCT(AO$2:AO709,$AH$2:$AH709)/SUM($AH$2:$AH709),0)</f>
        <v>0</v>
      </c>
      <c r="BJ709" s="11">
        <f>IF($AG709,SUMPRODUCT(AP$2:AP709,$AH$2:$AH709)/SUM($AH$2:$AH709),0)</f>
        <v>0</v>
      </c>
      <c r="BK709" s="11">
        <f>IF($AG709,SUMPRODUCT(AQ$2:AQ709,$AH$2:$AH709)/SUM($AH$2:$AH709),0)</f>
        <v>0</v>
      </c>
      <c r="BL709" s="11">
        <f>IF($AG709,SUMPRODUCT(AR$2:AR709,$AH$2:$AH709)/SUM($AH$2:$AH709),0)</f>
        <v>0</v>
      </c>
      <c r="BM709" s="11">
        <f>IF($AG709,SUMPRODUCT(AS$2:AS709,$AH$2:$AH709)/SUM($AH$2:$AH709),0)</f>
        <v>0</v>
      </c>
      <c r="BN709" s="11">
        <f>IF($AG709,SUMPRODUCT(AT$2:AT709,$AH$2:$AH709)/SUM($AH$2:$AH709),0)</f>
        <v>0</v>
      </c>
      <c r="BO709" s="11">
        <f>IF($AG709,SUMPRODUCT(AU$2:AU709,$AH$2:$AH709)/SUM($AH$2:$AH709),0)</f>
        <v>0</v>
      </c>
      <c r="BP709" s="11">
        <f>IF($AG709,SUMPRODUCT(AV$2:AV709,$AH$2:$AH709)/SUM($AH$2:$AH709),0)</f>
        <v>0</v>
      </c>
      <c r="BQ709" s="11">
        <f>IF($AG709,SUMPRODUCT(AW$2:AW709,$AH$2:$AH709)/SUM($AH$2:$AH709),0)</f>
        <v>0</v>
      </c>
      <c r="BR709" s="11">
        <f>IF($AG709,SUMPRODUCT(AX$2:AX709,$AH$2:$AH709)/SUM($AH$2:$AH709),0)</f>
        <v>0</v>
      </c>
      <c r="BS709" s="11">
        <f>IF($AG709,SUMPRODUCT(AY$2:AY709,$AH$2:$AH709)/SUM($AH$2:$AH709),0)</f>
        <v>0</v>
      </c>
      <c r="BT709" s="11">
        <f>IF($AG709,SUMPRODUCT(AZ$2:AZ709,$AH$2:$AH709)/SUM($AH$2:$AH709),0)</f>
        <v>0</v>
      </c>
      <c r="BU709" s="11">
        <f>IF($AG709,SUMPRODUCT(BA$2:BA709,$AH$2:$AH709)/SUM($AH$2:$AH709),0)</f>
        <v>0</v>
      </c>
      <c r="BV709" s="11"/>
      <c r="BW709" s="109" cm="1">
        <f t="array" ref="BW709">IF($AG709,SQRT(SUMPRODUCT($AH$2:$AH709, (AI$2:AI709-BC709)^2)/(SUM($AH$2:$AH709)-1)),0)</f>
        <v>0</v>
      </c>
      <c r="BX709" s="109" cm="1">
        <f t="array" ref="BX709">IF($AG709,SQRT(SUMPRODUCT($AH$2:$AH709, (AJ$2:AJ709-BD709)^2)/(SUM($AH$2:$AH709)-1)),0)</f>
        <v>0</v>
      </c>
      <c r="BY709" s="109" cm="1">
        <f t="array" ref="BY709">IF($AG709,SQRT(SUMPRODUCT($AH$2:$AH709, (AK$2:AK709-BE709)^2)/(SUM($AH$2:$AH709)-1)),0)</f>
        <v>0</v>
      </c>
      <c r="BZ709" s="109" cm="1">
        <f t="array" ref="BZ709">IF($AG709,SQRT(SUMPRODUCT($AH$2:$AH709, (AL$2:AL709-BF709)^2)/(SUM($AH$2:$AH709)-1)),0)</f>
        <v>0</v>
      </c>
      <c r="CA709" s="109" cm="1">
        <f t="array" ref="CA709">IF($AG709,SQRT(SUMPRODUCT($AH$2:$AH709, (AM$2:AM709-BG709)^2)/(SUM($AH$2:$AH709)-1)),0)</f>
        <v>0</v>
      </c>
      <c r="CB709" s="109" cm="1">
        <f t="array" ref="CB709">IF($AG709,SQRT(SUMPRODUCT($AH$2:$AH709, (AN$2:AN709-BH709)^2)/(SUM($AH$2:$AH709)-1)),0)</f>
        <v>0</v>
      </c>
      <c r="CC709" s="109" cm="1">
        <f t="array" ref="CC709">IF($AG709,SQRT(SUMPRODUCT($AH$2:$AH709, (AO$2:AO709-BI709)^2)/(SUM($AH$2:$AH709)-1)),0)</f>
        <v>0</v>
      </c>
      <c r="CD709" s="109" cm="1">
        <f t="array" ref="CD709">IF($AG709,SQRT(SUMPRODUCT($AH$2:$AH709, (AP$2:AP709-BJ709)^2)/(SUM($AH$2:$AH709)-1)),0)</f>
        <v>0</v>
      </c>
      <c r="CE709" s="109" cm="1">
        <f t="array" ref="CE709">IF($AG709,SQRT(SUMPRODUCT($AH$2:$AH709, (AQ$2:AQ709-BK709)^2)/(SUM($AH$2:$AH709)-1)),0)</f>
        <v>0</v>
      </c>
      <c r="CF709" s="109" cm="1">
        <f t="array" ref="CF709">IF($AG709,SQRT(SUMPRODUCT($AH$2:$AH709, (AR$2:AR709-BL709)^2)/(SUM($AH$2:$AH709)-1)),0)</f>
        <v>0</v>
      </c>
      <c r="CG709" s="109" cm="1">
        <f t="array" ref="CG709">IF($AG709,SQRT(SUMPRODUCT($AH$2:$AH709, (AS$2:AS709-BM709)^2)/(SUM($AH$2:$AH709)-1)),0)</f>
        <v>0</v>
      </c>
      <c r="CH709" s="109" cm="1">
        <f t="array" ref="CH709">IF($AG709,SQRT(SUMPRODUCT($AH$2:$AH709, (AT$2:AT709-BN709)^2)/(SUM($AH$2:$AH709)-1)),0)</f>
        <v>0</v>
      </c>
      <c r="CI709" s="109" cm="1">
        <f t="array" ref="CI709">IF($AG709,SQRT(SUMPRODUCT($AH$2:$AH709, (AU$2:AU709-BO709)^2)/(SUM($AH$2:$AH709)-1)),0)</f>
        <v>0</v>
      </c>
      <c r="CJ709" s="109" cm="1">
        <f t="array" ref="CJ709">IF($AG709,SQRT(SUMPRODUCT($AH$2:$AH709, (AV$2:AV709-BP709)^2)/(SUM($AH$2:$AH709)-1)),0)</f>
        <v>0</v>
      </c>
      <c r="CK709" s="109" cm="1">
        <f t="array" ref="CK709">IF($AG709,SQRT(SUMPRODUCT($AH$2:$AH709, (AW$2:AW709-BQ709)^2)/(SUM($AH$2:$AH709)-1)),0)</f>
        <v>0</v>
      </c>
      <c r="CL709" s="109" cm="1">
        <f t="array" ref="CL709">IF($AG709,SQRT(SUMPRODUCT($AH$2:$AH709, (AX$2:AX709-BR709)^2)/(SUM($AH$2:$AH709)-1)),0)</f>
        <v>0</v>
      </c>
      <c r="CM709" s="109" cm="1">
        <f t="array" ref="CM709">IF($AG709,SQRT(SUMPRODUCT($AH$2:$AH709, (AY$2:AY709-BS709)^2)/(SUM($AH$2:$AH709)-1)),0)</f>
        <v>0</v>
      </c>
      <c r="CN709" s="109" cm="1">
        <f t="array" ref="CN709">IF($AG709,SQRT(SUMPRODUCT($AH$2:$AH709, (AZ$2:AZ709-BT709)^2)/(SUM($AH$2:$AH709)-1)),0)</f>
        <v>0</v>
      </c>
      <c r="CO709" s="109" cm="1">
        <f t="array" ref="CO709">IF($AG709,SQRT(SUMPRODUCT($AH$2:$AH709, (BA$2:BA709-BU709)^2)/(SUM($AH$2:$AH709)-1)),0)</f>
        <v>0</v>
      </c>
    </row>
    <row r="710" spans="34:93" x14ac:dyDescent="0.25">
      <c r="AH710" s="99" t="str">
        <f t="shared" si="171"/>
        <v/>
      </c>
      <c r="AI710" s="11">
        <f t="shared" ca="1" si="174"/>
        <v>0</v>
      </c>
      <c r="AJ710" s="11">
        <f t="shared" ca="1" si="174"/>
        <v>0</v>
      </c>
      <c r="AK710" s="11">
        <f t="shared" ca="1" si="174"/>
        <v>0</v>
      </c>
      <c r="AL710" s="11">
        <f t="shared" ca="1" si="174"/>
        <v>0</v>
      </c>
      <c r="AM710" s="11">
        <f t="shared" ca="1" si="174"/>
        <v>0</v>
      </c>
      <c r="AN710" s="11">
        <f t="shared" ca="1" si="174"/>
        <v>0</v>
      </c>
      <c r="AO710" s="11">
        <f t="shared" ca="1" si="174"/>
        <v>0</v>
      </c>
      <c r="AP710" s="11">
        <f t="shared" ca="1" si="174"/>
        <v>0</v>
      </c>
      <c r="AQ710" s="11">
        <f t="shared" ca="1" si="174"/>
        <v>0</v>
      </c>
      <c r="AR710" s="11">
        <f t="shared" ca="1" si="174"/>
        <v>0</v>
      </c>
      <c r="AS710" s="11">
        <f t="shared" ca="1" si="175"/>
        <v>0</v>
      </c>
      <c r="AT710" s="11">
        <f t="shared" ca="1" si="175"/>
        <v>0</v>
      </c>
      <c r="AU710" s="11">
        <f t="shared" ca="1" si="175"/>
        <v>0</v>
      </c>
      <c r="AV710" s="11">
        <f t="shared" ca="1" si="175"/>
        <v>0</v>
      </c>
      <c r="AW710" s="11">
        <f t="shared" ca="1" si="175"/>
        <v>0</v>
      </c>
      <c r="AX710" s="11">
        <f t="shared" ca="1" si="175"/>
        <v>0</v>
      </c>
      <c r="AY710" s="11">
        <f t="shared" ca="1" si="175"/>
        <v>0</v>
      </c>
      <c r="AZ710" s="11">
        <f t="shared" ca="1" si="175"/>
        <v>0</v>
      </c>
      <c r="BA710" s="11">
        <f t="shared" ca="1" si="175"/>
        <v>0</v>
      </c>
      <c r="BB710" s="11"/>
      <c r="BC710" s="11">
        <f>IF($AG710,SUMPRODUCT(AI$2:AI710,$AH$2:$AH710)/SUM($AH$2:$AH710),0)</f>
        <v>0</v>
      </c>
      <c r="BD710" s="11">
        <f>IF($AG710,SUMPRODUCT(AJ$2:AJ710,$AH$2:$AH710)/SUM($AH$2:$AH710),0)</f>
        <v>0</v>
      </c>
      <c r="BE710" s="11">
        <f>IF($AG710,SUMPRODUCT(AK$2:AK710,$AH$2:$AH710)/SUM($AH$2:$AH710),0)</f>
        <v>0</v>
      </c>
      <c r="BF710" s="11">
        <f>IF($AG710,SUMPRODUCT(AL$2:AL710,$AH$2:$AH710)/SUM($AH$2:$AH710),0)</f>
        <v>0</v>
      </c>
      <c r="BG710" s="11">
        <f>IF($AG710,SUMPRODUCT(AM$2:AM710,$AH$2:$AH710)/SUM($AH$2:$AH710),0)</f>
        <v>0</v>
      </c>
      <c r="BH710" s="11">
        <f>IF($AG710,SUMPRODUCT(AN$2:AN710,$AH$2:$AH710)/SUM($AH$2:$AH710),0)</f>
        <v>0</v>
      </c>
      <c r="BI710" s="11">
        <f>IF($AG710,SUMPRODUCT(AO$2:AO710,$AH$2:$AH710)/SUM($AH$2:$AH710),0)</f>
        <v>0</v>
      </c>
      <c r="BJ710" s="11">
        <f>IF($AG710,SUMPRODUCT(AP$2:AP710,$AH$2:$AH710)/SUM($AH$2:$AH710),0)</f>
        <v>0</v>
      </c>
      <c r="BK710" s="11">
        <f>IF($AG710,SUMPRODUCT(AQ$2:AQ710,$AH$2:$AH710)/SUM($AH$2:$AH710),0)</f>
        <v>0</v>
      </c>
      <c r="BL710" s="11">
        <f>IF($AG710,SUMPRODUCT(AR$2:AR710,$AH$2:$AH710)/SUM($AH$2:$AH710),0)</f>
        <v>0</v>
      </c>
      <c r="BM710" s="11">
        <f>IF($AG710,SUMPRODUCT(AS$2:AS710,$AH$2:$AH710)/SUM($AH$2:$AH710),0)</f>
        <v>0</v>
      </c>
      <c r="BN710" s="11">
        <f>IF($AG710,SUMPRODUCT(AT$2:AT710,$AH$2:$AH710)/SUM($AH$2:$AH710),0)</f>
        <v>0</v>
      </c>
      <c r="BO710" s="11">
        <f>IF($AG710,SUMPRODUCT(AU$2:AU710,$AH$2:$AH710)/SUM($AH$2:$AH710),0)</f>
        <v>0</v>
      </c>
      <c r="BP710" s="11">
        <f>IF($AG710,SUMPRODUCT(AV$2:AV710,$AH$2:$AH710)/SUM($AH$2:$AH710),0)</f>
        <v>0</v>
      </c>
      <c r="BQ710" s="11">
        <f>IF($AG710,SUMPRODUCT(AW$2:AW710,$AH$2:$AH710)/SUM($AH$2:$AH710),0)</f>
        <v>0</v>
      </c>
      <c r="BR710" s="11">
        <f>IF($AG710,SUMPRODUCT(AX$2:AX710,$AH$2:$AH710)/SUM($AH$2:$AH710),0)</f>
        <v>0</v>
      </c>
      <c r="BS710" s="11">
        <f>IF($AG710,SUMPRODUCT(AY$2:AY710,$AH$2:$AH710)/SUM($AH$2:$AH710),0)</f>
        <v>0</v>
      </c>
      <c r="BT710" s="11">
        <f>IF($AG710,SUMPRODUCT(AZ$2:AZ710,$AH$2:$AH710)/SUM($AH$2:$AH710),0)</f>
        <v>0</v>
      </c>
      <c r="BU710" s="11">
        <f>IF($AG710,SUMPRODUCT(BA$2:BA710,$AH$2:$AH710)/SUM($AH$2:$AH710),0)</f>
        <v>0</v>
      </c>
      <c r="BV710" s="11"/>
      <c r="BW710" s="109" cm="1">
        <f t="array" ref="BW710">IF($AG710,SQRT(SUMPRODUCT($AH$2:$AH710, (AI$2:AI710-BC710)^2)/(SUM($AH$2:$AH710)-1)),0)</f>
        <v>0</v>
      </c>
      <c r="BX710" s="109" cm="1">
        <f t="array" ref="BX710">IF($AG710,SQRT(SUMPRODUCT($AH$2:$AH710, (AJ$2:AJ710-BD710)^2)/(SUM($AH$2:$AH710)-1)),0)</f>
        <v>0</v>
      </c>
      <c r="BY710" s="109" cm="1">
        <f t="array" ref="BY710">IF($AG710,SQRT(SUMPRODUCT($AH$2:$AH710, (AK$2:AK710-BE710)^2)/(SUM($AH$2:$AH710)-1)),0)</f>
        <v>0</v>
      </c>
      <c r="BZ710" s="109" cm="1">
        <f t="array" ref="BZ710">IF($AG710,SQRT(SUMPRODUCT($AH$2:$AH710, (AL$2:AL710-BF710)^2)/(SUM($AH$2:$AH710)-1)),0)</f>
        <v>0</v>
      </c>
      <c r="CA710" s="109" cm="1">
        <f t="array" ref="CA710">IF($AG710,SQRT(SUMPRODUCT($AH$2:$AH710, (AM$2:AM710-BG710)^2)/(SUM($AH$2:$AH710)-1)),0)</f>
        <v>0</v>
      </c>
      <c r="CB710" s="109" cm="1">
        <f t="array" ref="CB710">IF($AG710,SQRT(SUMPRODUCT($AH$2:$AH710, (AN$2:AN710-BH710)^2)/(SUM($AH$2:$AH710)-1)),0)</f>
        <v>0</v>
      </c>
      <c r="CC710" s="109" cm="1">
        <f t="array" ref="CC710">IF($AG710,SQRT(SUMPRODUCT($AH$2:$AH710, (AO$2:AO710-BI710)^2)/(SUM($AH$2:$AH710)-1)),0)</f>
        <v>0</v>
      </c>
      <c r="CD710" s="109" cm="1">
        <f t="array" ref="CD710">IF($AG710,SQRT(SUMPRODUCT($AH$2:$AH710, (AP$2:AP710-BJ710)^2)/(SUM($AH$2:$AH710)-1)),0)</f>
        <v>0</v>
      </c>
      <c r="CE710" s="109" cm="1">
        <f t="array" ref="CE710">IF($AG710,SQRT(SUMPRODUCT($AH$2:$AH710, (AQ$2:AQ710-BK710)^2)/(SUM($AH$2:$AH710)-1)),0)</f>
        <v>0</v>
      </c>
      <c r="CF710" s="109" cm="1">
        <f t="array" ref="CF710">IF($AG710,SQRT(SUMPRODUCT($AH$2:$AH710, (AR$2:AR710-BL710)^2)/(SUM($AH$2:$AH710)-1)),0)</f>
        <v>0</v>
      </c>
      <c r="CG710" s="109" cm="1">
        <f t="array" ref="CG710">IF($AG710,SQRT(SUMPRODUCT($AH$2:$AH710, (AS$2:AS710-BM710)^2)/(SUM($AH$2:$AH710)-1)),0)</f>
        <v>0</v>
      </c>
      <c r="CH710" s="109" cm="1">
        <f t="array" ref="CH710">IF($AG710,SQRT(SUMPRODUCT($AH$2:$AH710, (AT$2:AT710-BN710)^2)/(SUM($AH$2:$AH710)-1)),0)</f>
        <v>0</v>
      </c>
      <c r="CI710" s="109" cm="1">
        <f t="array" ref="CI710">IF($AG710,SQRT(SUMPRODUCT($AH$2:$AH710, (AU$2:AU710-BO710)^2)/(SUM($AH$2:$AH710)-1)),0)</f>
        <v>0</v>
      </c>
      <c r="CJ710" s="109" cm="1">
        <f t="array" ref="CJ710">IF($AG710,SQRT(SUMPRODUCT($AH$2:$AH710, (AV$2:AV710-BP710)^2)/(SUM($AH$2:$AH710)-1)),0)</f>
        <v>0</v>
      </c>
      <c r="CK710" s="109" cm="1">
        <f t="array" ref="CK710">IF($AG710,SQRT(SUMPRODUCT($AH$2:$AH710, (AW$2:AW710-BQ710)^2)/(SUM($AH$2:$AH710)-1)),0)</f>
        <v>0</v>
      </c>
      <c r="CL710" s="109" cm="1">
        <f t="array" ref="CL710">IF($AG710,SQRT(SUMPRODUCT($AH$2:$AH710, (AX$2:AX710-BR710)^2)/(SUM($AH$2:$AH710)-1)),0)</f>
        <v>0</v>
      </c>
      <c r="CM710" s="109" cm="1">
        <f t="array" ref="CM710">IF($AG710,SQRT(SUMPRODUCT($AH$2:$AH710, (AY$2:AY710-BS710)^2)/(SUM($AH$2:$AH710)-1)),0)</f>
        <v>0</v>
      </c>
      <c r="CN710" s="109" cm="1">
        <f t="array" ref="CN710">IF($AG710,SQRT(SUMPRODUCT($AH$2:$AH710, (AZ$2:AZ710-BT710)^2)/(SUM($AH$2:$AH710)-1)),0)</f>
        <v>0</v>
      </c>
      <c r="CO710" s="109" cm="1">
        <f t="array" ref="CO710">IF($AG710,SQRT(SUMPRODUCT($AH$2:$AH710, (BA$2:BA710-BU710)^2)/(SUM($AH$2:$AH710)-1)),0)</f>
        <v>0</v>
      </c>
    </row>
    <row r="711" spans="34:93" x14ac:dyDescent="0.25">
      <c r="AH711" s="99" t="str">
        <f t="shared" si="171"/>
        <v/>
      </c>
      <c r="AI711" s="11">
        <f t="shared" ca="1" si="174"/>
        <v>0</v>
      </c>
      <c r="AJ711" s="11">
        <f t="shared" ca="1" si="174"/>
        <v>0</v>
      </c>
      <c r="AK711" s="11">
        <f t="shared" ca="1" si="174"/>
        <v>0</v>
      </c>
      <c r="AL711" s="11">
        <f t="shared" ca="1" si="174"/>
        <v>0</v>
      </c>
      <c r="AM711" s="11">
        <f t="shared" ca="1" si="174"/>
        <v>0</v>
      </c>
      <c r="AN711" s="11">
        <f t="shared" ca="1" si="174"/>
        <v>0</v>
      </c>
      <c r="AO711" s="11">
        <f t="shared" ca="1" si="174"/>
        <v>0</v>
      </c>
      <c r="AP711" s="11">
        <f t="shared" ca="1" si="174"/>
        <v>0</v>
      </c>
      <c r="AQ711" s="11">
        <f t="shared" ca="1" si="174"/>
        <v>0</v>
      </c>
      <c r="AR711" s="11">
        <f t="shared" ca="1" si="174"/>
        <v>0</v>
      </c>
      <c r="AS711" s="11">
        <f t="shared" ca="1" si="175"/>
        <v>0</v>
      </c>
      <c r="AT711" s="11">
        <f t="shared" ca="1" si="175"/>
        <v>0</v>
      </c>
      <c r="AU711" s="11">
        <f t="shared" ca="1" si="175"/>
        <v>0</v>
      </c>
      <c r="AV711" s="11">
        <f t="shared" ca="1" si="175"/>
        <v>0</v>
      </c>
      <c r="AW711" s="11">
        <f t="shared" ca="1" si="175"/>
        <v>0</v>
      </c>
      <c r="AX711" s="11">
        <f t="shared" ca="1" si="175"/>
        <v>0</v>
      </c>
      <c r="AY711" s="11">
        <f t="shared" ca="1" si="175"/>
        <v>0</v>
      </c>
      <c r="AZ711" s="11">
        <f t="shared" ca="1" si="175"/>
        <v>0</v>
      </c>
      <c r="BA711" s="11">
        <f t="shared" ca="1" si="175"/>
        <v>0</v>
      </c>
      <c r="BB711" s="11"/>
      <c r="BC711" s="11">
        <f>IF($AG711,SUMPRODUCT(AI$2:AI711,$AH$2:$AH711)/SUM($AH$2:$AH711),0)</f>
        <v>0</v>
      </c>
      <c r="BD711" s="11">
        <f>IF($AG711,SUMPRODUCT(AJ$2:AJ711,$AH$2:$AH711)/SUM($AH$2:$AH711),0)</f>
        <v>0</v>
      </c>
      <c r="BE711" s="11">
        <f>IF($AG711,SUMPRODUCT(AK$2:AK711,$AH$2:$AH711)/SUM($AH$2:$AH711),0)</f>
        <v>0</v>
      </c>
      <c r="BF711" s="11">
        <f>IF($AG711,SUMPRODUCT(AL$2:AL711,$AH$2:$AH711)/SUM($AH$2:$AH711),0)</f>
        <v>0</v>
      </c>
      <c r="BG711" s="11">
        <f>IF($AG711,SUMPRODUCT(AM$2:AM711,$AH$2:$AH711)/SUM($AH$2:$AH711),0)</f>
        <v>0</v>
      </c>
      <c r="BH711" s="11">
        <f>IF($AG711,SUMPRODUCT(AN$2:AN711,$AH$2:$AH711)/SUM($AH$2:$AH711),0)</f>
        <v>0</v>
      </c>
      <c r="BI711" s="11">
        <f>IF($AG711,SUMPRODUCT(AO$2:AO711,$AH$2:$AH711)/SUM($AH$2:$AH711),0)</f>
        <v>0</v>
      </c>
      <c r="BJ711" s="11">
        <f>IF($AG711,SUMPRODUCT(AP$2:AP711,$AH$2:$AH711)/SUM($AH$2:$AH711),0)</f>
        <v>0</v>
      </c>
      <c r="BK711" s="11">
        <f>IF($AG711,SUMPRODUCT(AQ$2:AQ711,$AH$2:$AH711)/SUM($AH$2:$AH711),0)</f>
        <v>0</v>
      </c>
      <c r="BL711" s="11">
        <f>IF($AG711,SUMPRODUCT(AR$2:AR711,$AH$2:$AH711)/SUM($AH$2:$AH711),0)</f>
        <v>0</v>
      </c>
      <c r="BM711" s="11">
        <f>IF($AG711,SUMPRODUCT(AS$2:AS711,$AH$2:$AH711)/SUM($AH$2:$AH711),0)</f>
        <v>0</v>
      </c>
      <c r="BN711" s="11">
        <f>IF($AG711,SUMPRODUCT(AT$2:AT711,$AH$2:$AH711)/SUM($AH$2:$AH711),0)</f>
        <v>0</v>
      </c>
      <c r="BO711" s="11">
        <f>IF($AG711,SUMPRODUCT(AU$2:AU711,$AH$2:$AH711)/SUM($AH$2:$AH711),0)</f>
        <v>0</v>
      </c>
      <c r="BP711" s="11">
        <f>IF($AG711,SUMPRODUCT(AV$2:AV711,$AH$2:$AH711)/SUM($AH$2:$AH711),0)</f>
        <v>0</v>
      </c>
      <c r="BQ711" s="11">
        <f>IF($AG711,SUMPRODUCT(AW$2:AW711,$AH$2:$AH711)/SUM($AH$2:$AH711),0)</f>
        <v>0</v>
      </c>
      <c r="BR711" s="11">
        <f>IF($AG711,SUMPRODUCT(AX$2:AX711,$AH$2:$AH711)/SUM($AH$2:$AH711),0)</f>
        <v>0</v>
      </c>
      <c r="BS711" s="11">
        <f>IF($AG711,SUMPRODUCT(AY$2:AY711,$AH$2:$AH711)/SUM($AH$2:$AH711),0)</f>
        <v>0</v>
      </c>
      <c r="BT711" s="11">
        <f>IF($AG711,SUMPRODUCT(AZ$2:AZ711,$AH$2:$AH711)/SUM($AH$2:$AH711),0)</f>
        <v>0</v>
      </c>
      <c r="BU711" s="11">
        <f>IF($AG711,SUMPRODUCT(BA$2:BA711,$AH$2:$AH711)/SUM($AH$2:$AH711),0)</f>
        <v>0</v>
      </c>
      <c r="BV711" s="11"/>
      <c r="BW711" s="109" cm="1">
        <f t="array" ref="BW711">IF($AG711,SQRT(SUMPRODUCT($AH$2:$AH711, (AI$2:AI711-BC711)^2)/(SUM($AH$2:$AH711)-1)),0)</f>
        <v>0</v>
      </c>
      <c r="BX711" s="109" cm="1">
        <f t="array" ref="BX711">IF($AG711,SQRT(SUMPRODUCT($AH$2:$AH711, (AJ$2:AJ711-BD711)^2)/(SUM($AH$2:$AH711)-1)),0)</f>
        <v>0</v>
      </c>
      <c r="BY711" s="109" cm="1">
        <f t="array" ref="BY711">IF($AG711,SQRT(SUMPRODUCT($AH$2:$AH711, (AK$2:AK711-BE711)^2)/(SUM($AH$2:$AH711)-1)),0)</f>
        <v>0</v>
      </c>
      <c r="BZ711" s="109" cm="1">
        <f t="array" ref="BZ711">IF($AG711,SQRT(SUMPRODUCT($AH$2:$AH711, (AL$2:AL711-BF711)^2)/(SUM($AH$2:$AH711)-1)),0)</f>
        <v>0</v>
      </c>
      <c r="CA711" s="109" cm="1">
        <f t="array" ref="CA711">IF($AG711,SQRT(SUMPRODUCT($AH$2:$AH711, (AM$2:AM711-BG711)^2)/(SUM($AH$2:$AH711)-1)),0)</f>
        <v>0</v>
      </c>
      <c r="CB711" s="109" cm="1">
        <f t="array" ref="CB711">IF($AG711,SQRT(SUMPRODUCT($AH$2:$AH711, (AN$2:AN711-BH711)^2)/(SUM($AH$2:$AH711)-1)),0)</f>
        <v>0</v>
      </c>
      <c r="CC711" s="109" cm="1">
        <f t="array" ref="CC711">IF($AG711,SQRT(SUMPRODUCT($AH$2:$AH711, (AO$2:AO711-BI711)^2)/(SUM($AH$2:$AH711)-1)),0)</f>
        <v>0</v>
      </c>
      <c r="CD711" s="109" cm="1">
        <f t="array" ref="CD711">IF($AG711,SQRT(SUMPRODUCT($AH$2:$AH711, (AP$2:AP711-BJ711)^2)/(SUM($AH$2:$AH711)-1)),0)</f>
        <v>0</v>
      </c>
      <c r="CE711" s="109" cm="1">
        <f t="array" ref="CE711">IF($AG711,SQRT(SUMPRODUCT($AH$2:$AH711, (AQ$2:AQ711-BK711)^2)/(SUM($AH$2:$AH711)-1)),0)</f>
        <v>0</v>
      </c>
      <c r="CF711" s="109" cm="1">
        <f t="array" ref="CF711">IF($AG711,SQRT(SUMPRODUCT($AH$2:$AH711, (AR$2:AR711-BL711)^2)/(SUM($AH$2:$AH711)-1)),0)</f>
        <v>0</v>
      </c>
      <c r="CG711" s="109" cm="1">
        <f t="array" ref="CG711">IF($AG711,SQRT(SUMPRODUCT($AH$2:$AH711, (AS$2:AS711-BM711)^2)/(SUM($AH$2:$AH711)-1)),0)</f>
        <v>0</v>
      </c>
      <c r="CH711" s="109" cm="1">
        <f t="array" ref="CH711">IF($AG711,SQRT(SUMPRODUCT($AH$2:$AH711, (AT$2:AT711-BN711)^2)/(SUM($AH$2:$AH711)-1)),0)</f>
        <v>0</v>
      </c>
      <c r="CI711" s="109" cm="1">
        <f t="array" ref="CI711">IF($AG711,SQRT(SUMPRODUCT($AH$2:$AH711, (AU$2:AU711-BO711)^2)/(SUM($AH$2:$AH711)-1)),0)</f>
        <v>0</v>
      </c>
      <c r="CJ711" s="109" cm="1">
        <f t="array" ref="CJ711">IF($AG711,SQRT(SUMPRODUCT($AH$2:$AH711, (AV$2:AV711-BP711)^2)/(SUM($AH$2:$AH711)-1)),0)</f>
        <v>0</v>
      </c>
      <c r="CK711" s="109" cm="1">
        <f t="array" ref="CK711">IF($AG711,SQRT(SUMPRODUCT($AH$2:$AH711, (AW$2:AW711-BQ711)^2)/(SUM($AH$2:$AH711)-1)),0)</f>
        <v>0</v>
      </c>
      <c r="CL711" s="109" cm="1">
        <f t="array" ref="CL711">IF($AG711,SQRT(SUMPRODUCT($AH$2:$AH711, (AX$2:AX711-BR711)^2)/(SUM($AH$2:$AH711)-1)),0)</f>
        <v>0</v>
      </c>
      <c r="CM711" s="109" cm="1">
        <f t="array" ref="CM711">IF($AG711,SQRT(SUMPRODUCT($AH$2:$AH711, (AY$2:AY711-BS711)^2)/(SUM($AH$2:$AH711)-1)),0)</f>
        <v>0</v>
      </c>
      <c r="CN711" s="109" cm="1">
        <f t="array" ref="CN711">IF($AG711,SQRT(SUMPRODUCT($AH$2:$AH711, (AZ$2:AZ711-BT711)^2)/(SUM($AH$2:$AH711)-1)),0)</f>
        <v>0</v>
      </c>
      <c r="CO711" s="109" cm="1">
        <f t="array" ref="CO711">IF($AG711,SQRT(SUMPRODUCT($AH$2:$AH711, (BA$2:BA711-BU711)^2)/(SUM($AH$2:$AH711)-1)),0)</f>
        <v>0</v>
      </c>
    </row>
    <row r="712" spans="34:93" x14ac:dyDescent="0.25">
      <c r="AH712" s="99" t="str">
        <f t="shared" si="171"/>
        <v/>
      </c>
      <c r="AI712" s="11">
        <f t="shared" ref="AI712:AR721" ca="1" si="176">IF(AI$1&lt;&gt;0,SUMIFS(INDIRECT(AI$1), Fecha,$AG712),0)</f>
        <v>0</v>
      </c>
      <c r="AJ712" s="11">
        <f t="shared" ca="1" si="176"/>
        <v>0</v>
      </c>
      <c r="AK712" s="11">
        <f t="shared" ca="1" si="176"/>
        <v>0</v>
      </c>
      <c r="AL712" s="11">
        <f t="shared" ca="1" si="176"/>
        <v>0</v>
      </c>
      <c r="AM712" s="11">
        <f t="shared" ca="1" si="176"/>
        <v>0</v>
      </c>
      <c r="AN712" s="11">
        <f t="shared" ca="1" si="176"/>
        <v>0</v>
      </c>
      <c r="AO712" s="11">
        <f t="shared" ca="1" si="176"/>
        <v>0</v>
      </c>
      <c r="AP712" s="11">
        <f t="shared" ca="1" si="176"/>
        <v>0</v>
      </c>
      <c r="AQ712" s="11">
        <f t="shared" ca="1" si="176"/>
        <v>0</v>
      </c>
      <c r="AR712" s="11">
        <f t="shared" ca="1" si="176"/>
        <v>0</v>
      </c>
      <c r="AS712" s="11">
        <f t="shared" ref="AS712:BA721" ca="1" si="177">IF(AS$1&lt;&gt;0,SUMIFS(INDIRECT(AS$1), Fecha,$AG712),0)</f>
        <v>0</v>
      </c>
      <c r="AT712" s="11">
        <f t="shared" ca="1" si="177"/>
        <v>0</v>
      </c>
      <c r="AU712" s="11">
        <f t="shared" ca="1" si="177"/>
        <v>0</v>
      </c>
      <c r="AV712" s="11">
        <f t="shared" ca="1" si="177"/>
        <v>0</v>
      </c>
      <c r="AW712" s="11">
        <f t="shared" ca="1" si="177"/>
        <v>0</v>
      </c>
      <c r="AX712" s="11">
        <f t="shared" ca="1" si="177"/>
        <v>0</v>
      </c>
      <c r="AY712" s="11">
        <f t="shared" ca="1" si="177"/>
        <v>0</v>
      </c>
      <c r="AZ712" s="11">
        <f t="shared" ca="1" si="177"/>
        <v>0</v>
      </c>
      <c r="BA712" s="11">
        <f t="shared" ca="1" si="177"/>
        <v>0</v>
      </c>
      <c r="BB712" s="11"/>
      <c r="BC712" s="11">
        <f>IF($AG712,SUMPRODUCT(AI$2:AI712,$AH$2:$AH712)/SUM($AH$2:$AH712),0)</f>
        <v>0</v>
      </c>
      <c r="BD712" s="11">
        <f>IF($AG712,SUMPRODUCT(AJ$2:AJ712,$AH$2:$AH712)/SUM($AH$2:$AH712),0)</f>
        <v>0</v>
      </c>
      <c r="BE712" s="11">
        <f>IF($AG712,SUMPRODUCT(AK$2:AK712,$AH$2:$AH712)/SUM($AH$2:$AH712),0)</f>
        <v>0</v>
      </c>
      <c r="BF712" s="11">
        <f>IF($AG712,SUMPRODUCT(AL$2:AL712,$AH$2:$AH712)/SUM($AH$2:$AH712),0)</f>
        <v>0</v>
      </c>
      <c r="BG712" s="11">
        <f>IF($AG712,SUMPRODUCT(AM$2:AM712,$AH$2:$AH712)/SUM($AH$2:$AH712),0)</f>
        <v>0</v>
      </c>
      <c r="BH712" s="11">
        <f>IF($AG712,SUMPRODUCT(AN$2:AN712,$AH$2:$AH712)/SUM($AH$2:$AH712),0)</f>
        <v>0</v>
      </c>
      <c r="BI712" s="11">
        <f>IF($AG712,SUMPRODUCT(AO$2:AO712,$AH$2:$AH712)/SUM($AH$2:$AH712),0)</f>
        <v>0</v>
      </c>
      <c r="BJ712" s="11">
        <f>IF($AG712,SUMPRODUCT(AP$2:AP712,$AH$2:$AH712)/SUM($AH$2:$AH712),0)</f>
        <v>0</v>
      </c>
      <c r="BK712" s="11">
        <f>IF($AG712,SUMPRODUCT(AQ$2:AQ712,$AH$2:$AH712)/SUM($AH$2:$AH712),0)</f>
        <v>0</v>
      </c>
      <c r="BL712" s="11">
        <f>IF($AG712,SUMPRODUCT(AR$2:AR712,$AH$2:$AH712)/SUM($AH$2:$AH712),0)</f>
        <v>0</v>
      </c>
      <c r="BM712" s="11">
        <f>IF($AG712,SUMPRODUCT(AS$2:AS712,$AH$2:$AH712)/SUM($AH$2:$AH712),0)</f>
        <v>0</v>
      </c>
      <c r="BN712" s="11">
        <f>IF($AG712,SUMPRODUCT(AT$2:AT712,$AH$2:$AH712)/SUM($AH$2:$AH712),0)</f>
        <v>0</v>
      </c>
      <c r="BO712" s="11">
        <f>IF($AG712,SUMPRODUCT(AU$2:AU712,$AH$2:$AH712)/SUM($AH$2:$AH712),0)</f>
        <v>0</v>
      </c>
      <c r="BP712" s="11">
        <f>IF($AG712,SUMPRODUCT(AV$2:AV712,$AH$2:$AH712)/SUM($AH$2:$AH712),0)</f>
        <v>0</v>
      </c>
      <c r="BQ712" s="11">
        <f>IF($AG712,SUMPRODUCT(AW$2:AW712,$AH$2:$AH712)/SUM($AH$2:$AH712),0)</f>
        <v>0</v>
      </c>
      <c r="BR712" s="11">
        <f>IF($AG712,SUMPRODUCT(AX$2:AX712,$AH$2:$AH712)/SUM($AH$2:$AH712),0)</f>
        <v>0</v>
      </c>
      <c r="BS712" s="11">
        <f>IF($AG712,SUMPRODUCT(AY$2:AY712,$AH$2:$AH712)/SUM($AH$2:$AH712),0)</f>
        <v>0</v>
      </c>
      <c r="BT712" s="11">
        <f>IF($AG712,SUMPRODUCT(AZ$2:AZ712,$AH$2:$AH712)/SUM($AH$2:$AH712),0)</f>
        <v>0</v>
      </c>
      <c r="BU712" s="11">
        <f>IF($AG712,SUMPRODUCT(BA$2:BA712,$AH$2:$AH712)/SUM($AH$2:$AH712),0)</f>
        <v>0</v>
      </c>
      <c r="BV712" s="11"/>
      <c r="BW712" s="109" cm="1">
        <f t="array" ref="BW712">IF($AG712,SQRT(SUMPRODUCT($AH$2:$AH712, (AI$2:AI712-BC712)^2)/(SUM($AH$2:$AH712)-1)),0)</f>
        <v>0</v>
      </c>
      <c r="BX712" s="109" cm="1">
        <f t="array" ref="BX712">IF($AG712,SQRT(SUMPRODUCT($AH$2:$AH712, (AJ$2:AJ712-BD712)^2)/(SUM($AH$2:$AH712)-1)),0)</f>
        <v>0</v>
      </c>
      <c r="BY712" s="109" cm="1">
        <f t="array" ref="BY712">IF($AG712,SQRT(SUMPRODUCT($AH$2:$AH712, (AK$2:AK712-BE712)^2)/(SUM($AH$2:$AH712)-1)),0)</f>
        <v>0</v>
      </c>
      <c r="BZ712" s="109" cm="1">
        <f t="array" ref="BZ712">IF($AG712,SQRT(SUMPRODUCT($AH$2:$AH712, (AL$2:AL712-BF712)^2)/(SUM($AH$2:$AH712)-1)),0)</f>
        <v>0</v>
      </c>
      <c r="CA712" s="109" cm="1">
        <f t="array" ref="CA712">IF($AG712,SQRT(SUMPRODUCT($AH$2:$AH712, (AM$2:AM712-BG712)^2)/(SUM($AH$2:$AH712)-1)),0)</f>
        <v>0</v>
      </c>
      <c r="CB712" s="109" cm="1">
        <f t="array" ref="CB712">IF($AG712,SQRT(SUMPRODUCT($AH$2:$AH712, (AN$2:AN712-BH712)^2)/(SUM($AH$2:$AH712)-1)),0)</f>
        <v>0</v>
      </c>
      <c r="CC712" s="109" cm="1">
        <f t="array" ref="CC712">IF($AG712,SQRT(SUMPRODUCT($AH$2:$AH712, (AO$2:AO712-BI712)^2)/(SUM($AH$2:$AH712)-1)),0)</f>
        <v>0</v>
      </c>
      <c r="CD712" s="109" cm="1">
        <f t="array" ref="CD712">IF($AG712,SQRT(SUMPRODUCT($AH$2:$AH712, (AP$2:AP712-BJ712)^2)/(SUM($AH$2:$AH712)-1)),0)</f>
        <v>0</v>
      </c>
      <c r="CE712" s="109" cm="1">
        <f t="array" ref="CE712">IF($AG712,SQRT(SUMPRODUCT($AH$2:$AH712, (AQ$2:AQ712-BK712)^2)/(SUM($AH$2:$AH712)-1)),0)</f>
        <v>0</v>
      </c>
      <c r="CF712" s="109" cm="1">
        <f t="array" ref="CF712">IF($AG712,SQRT(SUMPRODUCT($AH$2:$AH712, (AR$2:AR712-BL712)^2)/(SUM($AH$2:$AH712)-1)),0)</f>
        <v>0</v>
      </c>
      <c r="CG712" s="109" cm="1">
        <f t="array" ref="CG712">IF($AG712,SQRT(SUMPRODUCT($AH$2:$AH712, (AS$2:AS712-BM712)^2)/(SUM($AH$2:$AH712)-1)),0)</f>
        <v>0</v>
      </c>
      <c r="CH712" s="109" cm="1">
        <f t="array" ref="CH712">IF($AG712,SQRT(SUMPRODUCT($AH$2:$AH712, (AT$2:AT712-BN712)^2)/(SUM($AH$2:$AH712)-1)),0)</f>
        <v>0</v>
      </c>
      <c r="CI712" s="109" cm="1">
        <f t="array" ref="CI712">IF($AG712,SQRT(SUMPRODUCT($AH$2:$AH712, (AU$2:AU712-BO712)^2)/(SUM($AH$2:$AH712)-1)),0)</f>
        <v>0</v>
      </c>
      <c r="CJ712" s="109" cm="1">
        <f t="array" ref="CJ712">IF($AG712,SQRT(SUMPRODUCT($AH$2:$AH712, (AV$2:AV712-BP712)^2)/(SUM($AH$2:$AH712)-1)),0)</f>
        <v>0</v>
      </c>
      <c r="CK712" s="109" cm="1">
        <f t="array" ref="CK712">IF($AG712,SQRT(SUMPRODUCT($AH$2:$AH712, (AW$2:AW712-BQ712)^2)/(SUM($AH$2:$AH712)-1)),0)</f>
        <v>0</v>
      </c>
      <c r="CL712" s="109" cm="1">
        <f t="array" ref="CL712">IF($AG712,SQRT(SUMPRODUCT($AH$2:$AH712, (AX$2:AX712-BR712)^2)/(SUM($AH$2:$AH712)-1)),0)</f>
        <v>0</v>
      </c>
      <c r="CM712" s="109" cm="1">
        <f t="array" ref="CM712">IF($AG712,SQRT(SUMPRODUCT($AH$2:$AH712, (AY$2:AY712-BS712)^2)/(SUM($AH$2:$AH712)-1)),0)</f>
        <v>0</v>
      </c>
      <c r="CN712" s="109" cm="1">
        <f t="array" ref="CN712">IF($AG712,SQRT(SUMPRODUCT($AH$2:$AH712, (AZ$2:AZ712-BT712)^2)/(SUM($AH$2:$AH712)-1)),0)</f>
        <v>0</v>
      </c>
      <c r="CO712" s="109" cm="1">
        <f t="array" ref="CO712">IF($AG712,SQRT(SUMPRODUCT($AH$2:$AH712, (BA$2:BA712-BU712)^2)/(SUM($AH$2:$AH712)-1)),0)</f>
        <v>0</v>
      </c>
    </row>
    <row r="713" spans="34:93" x14ac:dyDescent="0.25">
      <c r="AH713" s="99" t="str">
        <f t="shared" si="171"/>
        <v/>
      </c>
      <c r="AI713" s="11">
        <f t="shared" ca="1" si="176"/>
        <v>0</v>
      </c>
      <c r="AJ713" s="11">
        <f t="shared" ca="1" si="176"/>
        <v>0</v>
      </c>
      <c r="AK713" s="11">
        <f t="shared" ca="1" si="176"/>
        <v>0</v>
      </c>
      <c r="AL713" s="11">
        <f t="shared" ca="1" si="176"/>
        <v>0</v>
      </c>
      <c r="AM713" s="11">
        <f t="shared" ca="1" si="176"/>
        <v>0</v>
      </c>
      <c r="AN713" s="11">
        <f t="shared" ca="1" si="176"/>
        <v>0</v>
      </c>
      <c r="AO713" s="11">
        <f t="shared" ca="1" si="176"/>
        <v>0</v>
      </c>
      <c r="AP713" s="11">
        <f t="shared" ca="1" si="176"/>
        <v>0</v>
      </c>
      <c r="AQ713" s="11">
        <f t="shared" ca="1" si="176"/>
        <v>0</v>
      </c>
      <c r="AR713" s="11">
        <f t="shared" ca="1" si="176"/>
        <v>0</v>
      </c>
      <c r="AS713" s="11">
        <f t="shared" ca="1" si="177"/>
        <v>0</v>
      </c>
      <c r="AT713" s="11">
        <f t="shared" ca="1" si="177"/>
        <v>0</v>
      </c>
      <c r="AU713" s="11">
        <f t="shared" ca="1" si="177"/>
        <v>0</v>
      </c>
      <c r="AV713" s="11">
        <f t="shared" ca="1" si="177"/>
        <v>0</v>
      </c>
      <c r="AW713" s="11">
        <f t="shared" ca="1" si="177"/>
        <v>0</v>
      </c>
      <c r="AX713" s="11">
        <f t="shared" ca="1" si="177"/>
        <v>0</v>
      </c>
      <c r="AY713" s="11">
        <f t="shared" ca="1" si="177"/>
        <v>0</v>
      </c>
      <c r="AZ713" s="11">
        <f t="shared" ca="1" si="177"/>
        <v>0</v>
      </c>
      <c r="BA713" s="11">
        <f t="shared" ca="1" si="177"/>
        <v>0</v>
      </c>
      <c r="BB713" s="11"/>
      <c r="BC713" s="11">
        <f>IF($AG713,SUMPRODUCT(AI$2:AI713,$AH$2:$AH713)/SUM($AH$2:$AH713),0)</f>
        <v>0</v>
      </c>
      <c r="BD713" s="11">
        <f>IF($AG713,SUMPRODUCT(AJ$2:AJ713,$AH$2:$AH713)/SUM($AH$2:$AH713),0)</f>
        <v>0</v>
      </c>
      <c r="BE713" s="11">
        <f>IF($AG713,SUMPRODUCT(AK$2:AK713,$AH$2:$AH713)/SUM($AH$2:$AH713),0)</f>
        <v>0</v>
      </c>
      <c r="BF713" s="11">
        <f>IF($AG713,SUMPRODUCT(AL$2:AL713,$AH$2:$AH713)/SUM($AH$2:$AH713),0)</f>
        <v>0</v>
      </c>
      <c r="BG713" s="11">
        <f>IF($AG713,SUMPRODUCT(AM$2:AM713,$AH$2:$AH713)/SUM($AH$2:$AH713),0)</f>
        <v>0</v>
      </c>
      <c r="BH713" s="11">
        <f>IF($AG713,SUMPRODUCT(AN$2:AN713,$AH$2:$AH713)/SUM($AH$2:$AH713),0)</f>
        <v>0</v>
      </c>
      <c r="BI713" s="11">
        <f>IF($AG713,SUMPRODUCT(AO$2:AO713,$AH$2:$AH713)/SUM($AH$2:$AH713),0)</f>
        <v>0</v>
      </c>
      <c r="BJ713" s="11">
        <f>IF($AG713,SUMPRODUCT(AP$2:AP713,$AH$2:$AH713)/SUM($AH$2:$AH713),0)</f>
        <v>0</v>
      </c>
      <c r="BK713" s="11">
        <f>IF($AG713,SUMPRODUCT(AQ$2:AQ713,$AH$2:$AH713)/SUM($AH$2:$AH713),0)</f>
        <v>0</v>
      </c>
      <c r="BL713" s="11">
        <f>IF($AG713,SUMPRODUCT(AR$2:AR713,$AH$2:$AH713)/SUM($AH$2:$AH713),0)</f>
        <v>0</v>
      </c>
      <c r="BM713" s="11">
        <f>IF($AG713,SUMPRODUCT(AS$2:AS713,$AH$2:$AH713)/SUM($AH$2:$AH713),0)</f>
        <v>0</v>
      </c>
      <c r="BN713" s="11">
        <f>IF($AG713,SUMPRODUCT(AT$2:AT713,$AH$2:$AH713)/SUM($AH$2:$AH713),0)</f>
        <v>0</v>
      </c>
      <c r="BO713" s="11">
        <f>IF($AG713,SUMPRODUCT(AU$2:AU713,$AH$2:$AH713)/SUM($AH$2:$AH713),0)</f>
        <v>0</v>
      </c>
      <c r="BP713" s="11">
        <f>IF($AG713,SUMPRODUCT(AV$2:AV713,$AH$2:$AH713)/SUM($AH$2:$AH713),0)</f>
        <v>0</v>
      </c>
      <c r="BQ713" s="11">
        <f>IF($AG713,SUMPRODUCT(AW$2:AW713,$AH$2:$AH713)/SUM($AH$2:$AH713),0)</f>
        <v>0</v>
      </c>
      <c r="BR713" s="11">
        <f>IF($AG713,SUMPRODUCT(AX$2:AX713,$AH$2:$AH713)/SUM($AH$2:$AH713),0)</f>
        <v>0</v>
      </c>
      <c r="BS713" s="11">
        <f>IF($AG713,SUMPRODUCT(AY$2:AY713,$AH$2:$AH713)/SUM($AH$2:$AH713),0)</f>
        <v>0</v>
      </c>
      <c r="BT713" s="11">
        <f>IF($AG713,SUMPRODUCT(AZ$2:AZ713,$AH$2:$AH713)/SUM($AH$2:$AH713),0)</f>
        <v>0</v>
      </c>
      <c r="BU713" s="11">
        <f>IF($AG713,SUMPRODUCT(BA$2:BA713,$AH$2:$AH713)/SUM($AH$2:$AH713),0)</f>
        <v>0</v>
      </c>
      <c r="BV713" s="11"/>
      <c r="BW713" s="109" cm="1">
        <f t="array" ref="BW713">IF($AG713,SQRT(SUMPRODUCT($AH$2:$AH713, (AI$2:AI713-BC713)^2)/(SUM($AH$2:$AH713)-1)),0)</f>
        <v>0</v>
      </c>
      <c r="BX713" s="109" cm="1">
        <f t="array" ref="BX713">IF($AG713,SQRT(SUMPRODUCT($AH$2:$AH713, (AJ$2:AJ713-BD713)^2)/(SUM($AH$2:$AH713)-1)),0)</f>
        <v>0</v>
      </c>
      <c r="BY713" s="109" cm="1">
        <f t="array" ref="BY713">IF($AG713,SQRT(SUMPRODUCT($AH$2:$AH713, (AK$2:AK713-BE713)^2)/(SUM($AH$2:$AH713)-1)),0)</f>
        <v>0</v>
      </c>
      <c r="BZ713" s="109" cm="1">
        <f t="array" ref="BZ713">IF($AG713,SQRT(SUMPRODUCT($AH$2:$AH713, (AL$2:AL713-BF713)^2)/(SUM($AH$2:$AH713)-1)),0)</f>
        <v>0</v>
      </c>
      <c r="CA713" s="109" cm="1">
        <f t="array" ref="CA713">IF($AG713,SQRT(SUMPRODUCT($AH$2:$AH713, (AM$2:AM713-BG713)^2)/(SUM($AH$2:$AH713)-1)),0)</f>
        <v>0</v>
      </c>
      <c r="CB713" s="109" cm="1">
        <f t="array" ref="CB713">IF($AG713,SQRT(SUMPRODUCT($AH$2:$AH713, (AN$2:AN713-BH713)^2)/(SUM($AH$2:$AH713)-1)),0)</f>
        <v>0</v>
      </c>
      <c r="CC713" s="109" cm="1">
        <f t="array" ref="CC713">IF($AG713,SQRT(SUMPRODUCT($AH$2:$AH713, (AO$2:AO713-BI713)^2)/(SUM($AH$2:$AH713)-1)),0)</f>
        <v>0</v>
      </c>
      <c r="CD713" s="109" cm="1">
        <f t="array" ref="CD713">IF($AG713,SQRT(SUMPRODUCT($AH$2:$AH713, (AP$2:AP713-BJ713)^2)/(SUM($AH$2:$AH713)-1)),0)</f>
        <v>0</v>
      </c>
      <c r="CE713" s="109" cm="1">
        <f t="array" ref="CE713">IF($AG713,SQRT(SUMPRODUCT($AH$2:$AH713, (AQ$2:AQ713-BK713)^2)/(SUM($AH$2:$AH713)-1)),0)</f>
        <v>0</v>
      </c>
      <c r="CF713" s="109" cm="1">
        <f t="array" ref="CF713">IF($AG713,SQRT(SUMPRODUCT($AH$2:$AH713, (AR$2:AR713-BL713)^2)/(SUM($AH$2:$AH713)-1)),0)</f>
        <v>0</v>
      </c>
      <c r="CG713" s="109" cm="1">
        <f t="array" ref="CG713">IF($AG713,SQRT(SUMPRODUCT($AH$2:$AH713, (AS$2:AS713-BM713)^2)/(SUM($AH$2:$AH713)-1)),0)</f>
        <v>0</v>
      </c>
      <c r="CH713" s="109" cm="1">
        <f t="array" ref="CH713">IF($AG713,SQRT(SUMPRODUCT($AH$2:$AH713, (AT$2:AT713-BN713)^2)/(SUM($AH$2:$AH713)-1)),0)</f>
        <v>0</v>
      </c>
      <c r="CI713" s="109" cm="1">
        <f t="array" ref="CI713">IF($AG713,SQRT(SUMPRODUCT($AH$2:$AH713, (AU$2:AU713-BO713)^2)/(SUM($AH$2:$AH713)-1)),0)</f>
        <v>0</v>
      </c>
      <c r="CJ713" s="109" cm="1">
        <f t="array" ref="CJ713">IF($AG713,SQRT(SUMPRODUCT($AH$2:$AH713, (AV$2:AV713-BP713)^2)/(SUM($AH$2:$AH713)-1)),0)</f>
        <v>0</v>
      </c>
      <c r="CK713" s="109" cm="1">
        <f t="array" ref="CK713">IF($AG713,SQRT(SUMPRODUCT($AH$2:$AH713, (AW$2:AW713-BQ713)^2)/(SUM($AH$2:$AH713)-1)),0)</f>
        <v>0</v>
      </c>
      <c r="CL713" s="109" cm="1">
        <f t="array" ref="CL713">IF($AG713,SQRT(SUMPRODUCT($AH$2:$AH713, (AX$2:AX713-BR713)^2)/(SUM($AH$2:$AH713)-1)),0)</f>
        <v>0</v>
      </c>
      <c r="CM713" s="109" cm="1">
        <f t="array" ref="CM713">IF($AG713,SQRT(SUMPRODUCT($AH$2:$AH713, (AY$2:AY713-BS713)^2)/(SUM($AH$2:$AH713)-1)),0)</f>
        <v>0</v>
      </c>
      <c r="CN713" s="109" cm="1">
        <f t="array" ref="CN713">IF($AG713,SQRT(SUMPRODUCT($AH$2:$AH713, (AZ$2:AZ713-BT713)^2)/(SUM($AH$2:$AH713)-1)),0)</f>
        <v>0</v>
      </c>
      <c r="CO713" s="109" cm="1">
        <f t="array" ref="CO713">IF($AG713,SQRT(SUMPRODUCT($AH$2:$AH713, (BA$2:BA713-BU713)^2)/(SUM($AH$2:$AH713)-1)),0)</f>
        <v>0</v>
      </c>
    </row>
    <row r="714" spans="34:93" x14ac:dyDescent="0.25">
      <c r="AH714" s="99" t="str">
        <f t="shared" si="171"/>
        <v/>
      </c>
      <c r="AI714" s="11">
        <f t="shared" ca="1" si="176"/>
        <v>0</v>
      </c>
      <c r="AJ714" s="11">
        <f t="shared" ca="1" si="176"/>
        <v>0</v>
      </c>
      <c r="AK714" s="11">
        <f t="shared" ca="1" si="176"/>
        <v>0</v>
      </c>
      <c r="AL714" s="11">
        <f t="shared" ca="1" si="176"/>
        <v>0</v>
      </c>
      <c r="AM714" s="11">
        <f t="shared" ca="1" si="176"/>
        <v>0</v>
      </c>
      <c r="AN714" s="11">
        <f t="shared" ca="1" si="176"/>
        <v>0</v>
      </c>
      <c r="AO714" s="11">
        <f t="shared" ca="1" si="176"/>
        <v>0</v>
      </c>
      <c r="AP714" s="11">
        <f t="shared" ca="1" si="176"/>
        <v>0</v>
      </c>
      <c r="AQ714" s="11">
        <f t="shared" ca="1" si="176"/>
        <v>0</v>
      </c>
      <c r="AR714" s="11">
        <f t="shared" ca="1" si="176"/>
        <v>0</v>
      </c>
      <c r="AS714" s="11">
        <f t="shared" ca="1" si="177"/>
        <v>0</v>
      </c>
      <c r="AT714" s="11">
        <f t="shared" ca="1" si="177"/>
        <v>0</v>
      </c>
      <c r="AU714" s="11">
        <f t="shared" ca="1" si="177"/>
        <v>0</v>
      </c>
      <c r="AV714" s="11">
        <f t="shared" ca="1" si="177"/>
        <v>0</v>
      </c>
      <c r="AW714" s="11">
        <f t="shared" ca="1" si="177"/>
        <v>0</v>
      </c>
      <c r="AX714" s="11">
        <f t="shared" ca="1" si="177"/>
        <v>0</v>
      </c>
      <c r="AY714" s="11">
        <f t="shared" ca="1" si="177"/>
        <v>0</v>
      </c>
      <c r="AZ714" s="11">
        <f t="shared" ca="1" si="177"/>
        <v>0</v>
      </c>
      <c r="BA714" s="11">
        <f t="shared" ca="1" si="177"/>
        <v>0</v>
      </c>
      <c r="BB714" s="11"/>
      <c r="BC714" s="11">
        <f>IF($AG714,SUMPRODUCT(AI$2:AI714,$AH$2:$AH714)/SUM($AH$2:$AH714),0)</f>
        <v>0</v>
      </c>
      <c r="BD714" s="11">
        <f>IF($AG714,SUMPRODUCT(AJ$2:AJ714,$AH$2:$AH714)/SUM($AH$2:$AH714),0)</f>
        <v>0</v>
      </c>
      <c r="BE714" s="11">
        <f>IF($AG714,SUMPRODUCT(AK$2:AK714,$AH$2:$AH714)/SUM($AH$2:$AH714),0)</f>
        <v>0</v>
      </c>
      <c r="BF714" s="11">
        <f>IF($AG714,SUMPRODUCT(AL$2:AL714,$AH$2:$AH714)/SUM($AH$2:$AH714),0)</f>
        <v>0</v>
      </c>
      <c r="BG714" s="11">
        <f>IF($AG714,SUMPRODUCT(AM$2:AM714,$AH$2:$AH714)/SUM($AH$2:$AH714),0)</f>
        <v>0</v>
      </c>
      <c r="BH714" s="11">
        <f>IF($AG714,SUMPRODUCT(AN$2:AN714,$AH$2:$AH714)/SUM($AH$2:$AH714),0)</f>
        <v>0</v>
      </c>
      <c r="BI714" s="11">
        <f>IF($AG714,SUMPRODUCT(AO$2:AO714,$AH$2:$AH714)/SUM($AH$2:$AH714),0)</f>
        <v>0</v>
      </c>
      <c r="BJ714" s="11">
        <f>IF($AG714,SUMPRODUCT(AP$2:AP714,$AH$2:$AH714)/SUM($AH$2:$AH714),0)</f>
        <v>0</v>
      </c>
      <c r="BK714" s="11">
        <f>IF($AG714,SUMPRODUCT(AQ$2:AQ714,$AH$2:$AH714)/SUM($AH$2:$AH714),0)</f>
        <v>0</v>
      </c>
      <c r="BL714" s="11">
        <f>IF($AG714,SUMPRODUCT(AR$2:AR714,$AH$2:$AH714)/SUM($AH$2:$AH714),0)</f>
        <v>0</v>
      </c>
      <c r="BM714" s="11">
        <f>IF($AG714,SUMPRODUCT(AS$2:AS714,$AH$2:$AH714)/SUM($AH$2:$AH714),0)</f>
        <v>0</v>
      </c>
      <c r="BN714" s="11">
        <f>IF($AG714,SUMPRODUCT(AT$2:AT714,$AH$2:$AH714)/SUM($AH$2:$AH714),0)</f>
        <v>0</v>
      </c>
      <c r="BO714" s="11">
        <f>IF($AG714,SUMPRODUCT(AU$2:AU714,$AH$2:$AH714)/SUM($AH$2:$AH714),0)</f>
        <v>0</v>
      </c>
      <c r="BP714" s="11">
        <f>IF($AG714,SUMPRODUCT(AV$2:AV714,$AH$2:$AH714)/SUM($AH$2:$AH714),0)</f>
        <v>0</v>
      </c>
      <c r="BQ714" s="11">
        <f>IF($AG714,SUMPRODUCT(AW$2:AW714,$AH$2:$AH714)/SUM($AH$2:$AH714),0)</f>
        <v>0</v>
      </c>
      <c r="BR714" s="11">
        <f>IF($AG714,SUMPRODUCT(AX$2:AX714,$AH$2:$AH714)/SUM($AH$2:$AH714),0)</f>
        <v>0</v>
      </c>
      <c r="BS714" s="11">
        <f>IF($AG714,SUMPRODUCT(AY$2:AY714,$AH$2:$AH714)/SUM($AH$2:$AH714),0)</f>
        <v>0</v>
      </c>
      <c r="BT714" s="11">
        <f>IF($AG714,SUMPRODUCT(AZ$2:AZ714,$AH$2:$AH714)/SUM($AH$2:$AH714),0)</f>
        <v>0</v>
      </c>
      <c r="BU714" s="11">
        <f>IF($AG714,SUMPRODUCT(BA$2:BA714,$AH$2:$AH714)/SUM($AH$2:$AH714),0)</f>
        <v>0</v>
      </c>
      <c r="BV714" s="11"/>
      <c r="BW714" s="109" cm="1">
        <f t="array" ref="BW714">IF($AG714,SQRT(SUMPRODUCT($AH$2:$AH714, (AI$2:AI714-BC714)^2)/(SUM($AH$2:$AH714)-1)),0)</f>
        <v>0</v>
      </c>
      <c r="BX714" s="109" cm="1">
        <f t="array" ref="BX714">IF($AG714,SQRT(SUMPRODUCT($AH$2:$AH714, (AJ$2:AJ714-BD714)^2)/(SUM($AH$2:$AH714)-1)),0)</f>
        <v>0</v>
      </c>
      <c r="BY714" s="109" cm="1">
        <f t="array" ref="BY714">IF($AG714,SQRT(SUMPRODUCT($AH$2:$AH714, (AK$2:AK714-BE714)^2)/(SUM($AH$2:$AH714)-1)),0)</f>
        <v>0</v>
      </c>
      <c r="BZ714" s="109" cm="1">
        <f t="array" ref="BZ714">IF($AG714,SQRT(SUMPRODUCT($AH$2:$AH714, (AL$2:AL714-BF714)^2)/(SUM($AH$2:$AH714)-1)),0)</f>
        <v>0</v>
      </c>
      <c r="CA714" s="109" cm="1">
        <f t="array" ref="CA714">IF($AG714,SQRT(SUMPRODUCT($AH$2:$AH714, (AM$2:AM714-BG714)^2)/(SUM($AH$2:$AH714)-1)),0)</f>
        <v>0</v>
      </c>
      <c r="CB714" s="109" cm="1">
        <f t="array" ref="CB714">IF($AG714,SQRT(SUMPRODUCT($AH$2:$AH714, (AN$2:AN714-BH714)^2)/(SUM($AH$2:$AH714)-1)),0)</f>
        <v>0</v>
      </c>
      <c r="CC714" s="109" cm="1">
        <f t="array" ref="CC714">IF($AG714,SQRT(SUMPRODUCT($AH$2:$AH714, (AO$2:AO714-BI714)^2)/(SUM($AH$2:$AH714)-1)),0)</f>
        <v>0</v>
      </c>
      <c r="CD714" s="109" cm="1">
        <f t="array" ref="CD714">IF($AG714,SQRT(SUMPRODUCT($AH$2:$AH714, (AP$2:AP714-BJ714)^2)/(SUM($AH$2:$AH714)-1)),0)</f>
        <v>0</v>
      </c>
      <c r="CE714" s="109" cm="1">
        <f t="array" ref="CE714">IF($AG714,SQRT(SUMPRODUCT($AH$2:$AH714, (AQ$2:AQ714-BK714)^2)/(SUM($AH$2:$AH714)-1)),0)</f>
        <v>0</v>
      </c>
      <c r="CF714" s="109" cm="1">
        <f t="array" ref="CF714">IF($AG714,SQRT(SUMPRODUCT($AH$2:$AH714, (AR$2:AR714-BL714)^2)/(SUM($AH$2:$AH714)-1)),0)</f>
        <v>0</v>
      </c>
      <c r="CG714" s="109" cm="1">
        <f t="array" ref="CG714">IF($AG714,SQRT(SUMPRODUCT($AH$2:$AH714, (AS$2:AS714-BM714)^2)/(SUM($AH$2:$AH714)-1)),0)</f>
        <v>0</v>
      </c>
      <c r="CH714" s="109" cm="1">
        <f t="array" ref="CH714">IF($AG714,SQRT(SUMPRODUCT($AH$2:$AH714, (AT$2:AT714-BN714)^2)/(SUM($AH$2:$AH714)-1)),0)</f>
        <v>0</v>
      </c>
      <c r="CI714" s="109" cm="1">
        <f t="array" ref="CI714">IF($AG714,SQRT(SUMPRODUCT($AH$2:$AH714, (AU$2:AU714-BO714)^2)/(SUM($AH$2:$AH714)-1)),0)</f>
        <v>0</v>
      </c>
      <c r="CJ714" s="109" cm="1">
        <f t="array" ref="CJ714">IF($AG714,SQRT(SUMPRODUCT($AH$2:$AH714, (AV$2:AV714-BP714)^2)/(SUM($AH$2:$AH714)-1)),0)</f>
        <v>0</v>
      </c>
      <c r="CK714" s="109" cm="1">
        <f t="array" ref="CK714">IF($AG714,SQRT(SUMPRODUCT($AH$2:$AH714, (AW$2:AW714-BQ714)^2)/(SUM($AH$2:$AH714)-1)),0)</f>
        <v>0</v>
      </c>
      <c r="CL714" s="109" cm="1">
        <f t="array" ref="CL714">IF($AG714,SQRT(SUMPRODUCT($AH$2:$AH714, (AX$2:AX714-BR714)^2)/(SUM($AH$2:$AH714)-1)),0)</f>
        <v>0</v>
      </c>
      <c r="CM714" s="109" cm="1">
        <f t="array" ref="CM714">IF($AG714,SQRT(SUMPRODUCT($AH$2:$AH714, (AY$2:AY714-BS714)^2)/(SUM($AH$2:$AH714)-1)),0)</f>
        <v>0</v>
      </c>
      <c r="CN714" s="109" cm="1">
        <f t="array" ref="CN714">IF($AG714,SQRT(SUMPRODUCT($AH$2:$AH714, (AZ$2:AZ714-BT714)^2)/(SUM($AH$2:$AH714)-1)),0)</f>
        <v>0</v>
      </c>
      <c r="CO714" s="109" cm="1">
        <f t="array" ref="CO714">IF($AG714,SQRT(SUMPRODUCT($AH$2:$AH714, (BA$2:BA714-BU714)^2)/(SUM($AH$2:$AH714)-1)),0)</f>
        <v>0</v>
      </c>
    </row>
    <row r="715" spans="34:93" x14ac:dyDescent="0.25">
      <c r="AH715" s="99" t="str">
        <f t="shared" si="171"/>
        <v/>
      </c>
      <c r="AI715" s="11">
        <f t="shared" ca="1" si="176"/>
        <v>0</v>
      </c>
      <c r="AJ715" s="11">
        <f t="shared" ca="1" si="176"/>
        <v>0</v>
      </c>
      <c r="AK715" s="11">
        <f t="shared" ca="1" si="176"/>
        <v>0</v>
      </c>
      <c r="AL715" s="11">
        <f t="shared" ca="1" si="176"/>
        <v>0</v>
      </c>
      <c r="AM715" s="11">
        <f t="shared" ca="1" si="176"/>
        <v>0</v>
      </c>
      <c r="AN715" s="11">
        <f t="shared" ca="1" si="176"/>
        <v>0</v>
      </c>
      <c r="AO715" s="11">
        <f t="shared" ca="1" si="176"/>
        <v>0</v>
      </c>
      <c r="AP715" s="11">
        <f t="shared" ca="1" si="176"/>
        <v>0</v>
      </c>
      <c r="AQ715" s="11">
        <f t="shared" ca="1" si="176"/>
        <v>0</v>
      </c>
      <c r="AR715" s="11">
        <f t="shared" ca="1" si="176"/>
        <v>0</v>
      </c>
      <c r="AS715" s="11">
        <f t="shared" ca="1" si="177"/>
        <v>0</v>
      </c>
      <c r="AT715" s="11">
        <f t="shared" ca="1" si="177"/>
        <v>0</v>
      </c>
      <c r="AU715" s="11">
        <f t="shared" ca="1" si="177"/>
        <v>0</v>
      </c>
      <c r="AV715" s="11">
        <f t="shared" ca="1" si="177"/>
        <v>0</v>
      </c>
      <c r="AW715" s="11">
        <f t="shared" ca="1" si="177"/>
        <v>0</v>
      </c>
      <c r="AX715" s="11">
        <f t="shared" ca="1" si="177"/>
        <v>0</v>
      </c>
      <c r="AY715" s="11">
        <f t="shared" ca="1" si="177"/>
        <v>0</v>
      </c>
      <c r="AZ715" s="11">
        <f t="shared" ca="1" si="177"/>
        <v>0</v>
      </c>
      <c r="BA715" s="11">
        <f t="shared" ca="1" si="177"/>
        <v>0</v>
      </c>
      <c r="BB715" s="11"/>
      <c r="BC715" s="11">
        <f>IF($AG715,SUMPRODUCT(AI$2:AI715,$AH$2:$AH715)/SUM($AH$2:$AH715),0)</f>
        <v>0</v>
      </c>
      <c r="BD715" s="11">
        <f>IF($AG715,SUMPRODUCT(AJ$2:AJ715,$AH$2:$AH715)/SUM($AH$2:$AH715),0)</f>
        <v>0</v>
      </c>
      <c r="BE715" s="11">
        <f>IF($AG715,SUMPRODUCT(AK$2:AK715,$AH$2:$AH715)/SUM($AH$2:$AH715),0)</f>
        <v>0</v>
      </c>
      <c r="BF715" s="11">
        <f>IF($AG715,SUMPRODUCT(AL$2:AL715,$AH$2:$AH715)/SUM($AH$2:$AH715),0)</f>
        <v>0</v>
      </c>
      <c r="BG715" s="11">
        <f>IF($AG715,SUMPRODUCT(AM$2:AM715,$AH$2:$AH715)/SUM($AH$2:$AH715),0)</f>
        <v>0</v>
      </c>
      <c r="BH715" s="11">
        <f>IF($AG715,SUMPRODUCT(AN$2:AN715,$AH$2:$AH715)/SUM($AH$2:$AH715),0)</f>
        <v>0</v>
      </c>
      <c r="BI715" s="11">
        <f>IF($AG715,SUMPRODUCT(AO$2:AO715,$AH$2:$AH715)/SUM($AH$2:$AH715),0)</f>
        <v>0</v>
      </c>
      <c r="BJ715" s="11">
        <f>IF($AG715,SUMPRODUCT(AP$2:AP715,$AH$2:$AH715)/SUM($AH$2:$AH715),0)</f>
        <v>0</v>
      </c>
      <c r="BK715" s="11">
        <f>IF($AG715,SUMPRODUCT(AQ$2:AQ715,$AH$2:$AH715)/SUM($AH$2:$AH715),0)</f>
        <v>0</v>
      </c>
      <c r="BL715" s="11">
        <f>IF($AG715,SUMPRODUCT(AR$2:AR715,$AH$2:$AH715)/SUM($AH$2:$AH715),0)</f>
        <v>0</v>
      </c>
      <c r="BM715" s="11">
        <f>IF($AG715,SUMPRODUCT(AS$2:AS715,$AH$2:$AH715)/SUM($AH$2:$AH715),0)</f>
        <v>0</v>
      </c>
      <c r="BN715" s="11">
        <f>IF($AG715,SUMPRODUCT(AT$2:AT715,$AH$2:$AH715)/SUM($AH$2:$AH715),0)</f>
        <v>0</v>
      </c>
      <c r="BO715" s="11">
        <f>IF($AG715,SUMPRODUCT(AU$2:AU715,$AH$2:$AH715)/SUM($AH$2:$AH715),0)</f>
        <v>0</v>
      </c>
      <c r="BP715" s="11">
        <f>IF($AG715,SUMPRODUCT(AV$2:AV715,$AH$2:$AH715)/SUM($AH$2:$AH715),0)</f>
        <v>0</v>
      </c>
      <c r="BQ715" s="11">
        <f>IF($AG715,SUMPRODUCT(AW$2:AW715,$AH$2:$AH715)/SUM($AH$2:$AH715),0)</f>
        <v>0</v>
      </c>
      <c r="BR715" s="11">
        <f>IF($AG715,SUMPRODUCT(AX$2:AX715,$AH$2:$AH715)/SUM($AH$2:$AH715),0)</f>
        <v>0</v>
      </c>
      <c r="BS715" s="11">
        <f>IF($AG715,SUMPRODUCT(AY$2:AY715,$AH$2:$AH715)/SUM($AH$2:$AH715),0)</f>
        <v>0</v>
      </c>
      <c r="BT715" s="11">
        <f>IF($AG715,SUMPRODUCT(AZ$2:AZ715,$AH$2:$AH715)/SUM($AH$2:$AH715),0)</f>
        <v>0</v>
      </c>
      <c r="BU715" s="11">
        <f>IF($AG715,SUMPRODUCT(BA$2:BA715,$AH$2:$AH715)/SUM($AH$2:$AH715),0)</f>
        <v>0</v>
      </c>
      <c r="BV715" s="11"/>
      <c r="BW715" s="109" cm="1">
        <f t="array" ref="BW715">IF($AG715,SQRT(SUMPRODUCT($AH$2:$AH715, (AI$2:AI715-BC715)^2)/(SUM($AH$2:$AH715)-1)),0)</f>
        <v>0</v>
      </c>
      <c r="BX715" s="109" cm="1">
        <f t="array" ref="BX715">IF($AG715,SQRT(SUMPRODUCT($AH$2:$AH715, (AJ$2:AJ715-BD715)^2)/(SUM($AH$2:$AH715)-1)),0)</f>
        <v>0</v>
      </c>
      <c r="BY715" s="109" cm="1">
        <f t="array" ref="BY715">IF($AG715,SQRT(SUMPRODUCT($AH$2:$AH715, (AK$2:AK715-BE715)^2)/(SUM($AH$2:$AH715)-1)),0)</f>
        <v>0</v>
      </c>
      <c r="BZ715" s="109" cm="1">
        <f t="array" ref="BZ715">IF($AG715,SQRT(SUMPRODUCT($AH$2:$AH715, (AL$2:AL715-BF715)^2)/(SUM($AH$2:$AH715)-1)),0)</f>
        <v>0</v>
      </c>
      <c r="CA715" s="109" cm="1">
        <f t="array" ref="CA715">IF($AG715,SQRT(SUMPRODUCT($AH$2:$AH715, (AM$2:AM715-BG715)^2)/(SUM($AH$2:$AH715)-1)),0)</f>
        <v>0</v>
      </c>
      <c r="CB715" s="109" cm="1">
        <f t="array" ref="CB715">IF($AG715,SQRT(SUMPRODUCT($AH$2:$AH715, (AN$2:AN715-BH715)^2)/(SUM($AH$2:$AH715)-1)),0)</f>
        <v>0</v>
      </c>
      <c r="CC715" s="109" cm="1">
        <f t="array" ref="CC715">IF($AG715,SQRT(SUMPRODUCT($AH$2:$AH715, (AO$2:AO715-BI715)^2)/(SUM($AH$2:$AH715)-1)),0)</f>
        <v>0</v>
      </c>
      <c r="CD715" s="109" cm="1">
        <f t="array" ref="CD715">IF($AG715,SQRT(SUMPRODUCT($AH$2:$AH715, (AP$2:AP715-BJ715)^2)/(SUM($AH$2:$AH715)-1)),0)</f>
        <v>0</v>
      </c>
      <c r="CE715" s="109" cm="1">
        <f t="array" ref="CE715">IF($AG715,SQRT(SUMPRODUCT($AH$2:$AH715, (AQ$2:AQ715-BK715)^2)/(SUM($AH$2:$AH715)-1)),0)</f>
        <v>0</v>
      </c>
      <c r="CF715" s="109" cm="1">
        <f t="array" ref="CF715">IF($AG715,SQRT(SUMPRODUCT($AH$2:$AH715, (AR$2:AR715-BL715)^2)/(SUM($AH$2:$AH715)-1)),0)</f>
        <v>0</v>
      </c>
      <c r="CG715" s="109" cm="1">
        <f t="array" ref="CG715">IF($AG715,SQRT(SUMPRODUCT($AH$2:$AH715, (AS$2:AS715-BM715)^2)/(SUM($AH$2:$AH715)-1)),0)</f>
        <v>0</v>
      </c>
      <c r="CH715" s="109" cm="1">
        <f t="array" ref="CH715">IF($AG715,SQRT(SUMPRODUCT($AH$2:$AH715, (AT$2:AT715-BN715)^2)/(SUM($AH$2:$AH715)-1)),0)</f>
        <v>0</v>
      </c>
      <c r="CI715" s="109" cm="1">
        <f t="array" ref="CI715">IF($AG715,SQRT(SUMPRODUCT($AH$2:$AH715, (AU$2:AU715-BO715)^2)/(SUM($AH$2:$AH715)-1)),0)</f>
        <v>0</v>
      </c>
      <c r="CJ715" s="109" cm="1">
        <f t="array" ref="CJ715">IF($AG715,SQRT(SUMPRODUCT($AH$2:$AH715, (AV$2:AV715-BP715)^2)/(SUM($AH$2:$AH715)-1)),0)</f>
        <v>0</v>
      </c>
      <c r="CK715" s="109" cm="1">
        <f t="array" ref="CK715">IF($AG715,SQRT(SUMPRODUCT($AH$2:$AH715, (AW$2:AW715-BQ715)^2)/(SUM($AH$2:$AH715)-1)),0)</f>
        <v>0</v>
      </c>
      <c r="CL715" s="109" cm="1">
        <f t="array" ref="CL715">IF($AG715,SQRT(SUMPRODUCT($AH$2:$AH715, (AX$2:AX715-BR715)^2)/(SUM($AH$2:$AH715)-1)),0)</f>
        <v>0</v>
      </c>
      <c r="CM715" s="109" cm="1">
        <f t="array" ref="CM715">IF($AG715,SQRT(SUMPRODUCT($AH$2:$AH715, (AY$2:AY715-BS715)^2)/(SUM($AH$2:$AH715)-1)),0)</f>
        <v>0</v>
      </c>
      <c r="CN715" s="109" cm="1">
        <f t="array" ref="CN715">IF($AG715,SQRT(SUMPRODUCT($AH$2:$AH715, (AZ$2:AZ715-BT715)^2)/(SUM($AH$2:$AH715)-1)),0)</f>
        <v>0</v>
      </c>
      <c r="CO715" s="109" cm="1">
        <f t="array" ref="CO715">IF($AG715,SQRT(SUMPRODUCT($AH$2:$AH715, (BA$2:BA715-BU715)^2)/(SUM($AH$2:$AH715)-1)),0)</f>
        <v>0</v>
      </c>
    </row>
    <row r="716" spans="34:93" x14ac:dyDescent="0.25">
      <c r="AH716" s="99" t="str">
        <f t="shared" si="171"/>
        <v/>
      </c>
      <c r="AI716" s="11">
        <f t="shared" ca="1" si="176"/>
        <v>0</v>
      </c>
      <c r="AJ716" s="11">
        <f t="shared" ca="1" si="176"/>
        <v>0</v>
      </c>
      <c r="AK716" s="11">
        <f t="shared" ca="1" si="176"/>
        <v>0</v>
      </c>
      <c r="AL716" s="11">
        <f t="shared" ca="1" si="176"/>
        <v>0</v>
      </c>
      <c r="AM716" s="11">
        <f t="shared" ca="1" si="176"/>
        <v>0</v>
      </c>
      <c r="AN716" s="11">
        <f t="shared" ca="1" si="176"/>
        <v>0</v>
      </c>
      <c r="AO716" s="11">
        <f t="shared" ca="1" si="176"/>
        <v>0</v>
      </c>
      <c r="AP716" s="11">
        <f t="shared" ca="1" si="176"/>
        <v>0</v>
      </c>
      <c r="AQ716" s="11">
        <f t="shared" ca="1" si="176"/>
        <v>0</v>
      </c>
      <c r="AR716" s="11">
        <f t="shared" ca="1" si="176"/>
        <v>0</v>
      </c>
      <c r="AS716" s="11">
        <f t="shared" ca="1" si="177"/>
        <v>0</v>
      </c>
      <c r="AT716" s="11">
        <f t="shared" ca="1" si="177"/>
        <v>0</v>
      </c>
      <c r="AU716" s="11">
        <f t="shared" ca="1" si="177"/>
        <v>0</v>
      </c>
      <c r="AV716" s="11">
        <f t="shared" ca="1" si="177"/>
        <v>0</v>
      </c>
      <c r="AW716" s="11">
        <f t="shared" ca="1" si="177"/>
        <v>0</v>
      </c>
      <c r="AX716" s="11">
        <f t="shared" ca="1" si="177"/>
        <v>0</v>
      </c>
      <c r="AY716" s="11">
        <f t="shared" ca="1" si="177"/>
        <v>0</v>
      </c>
      <c r="AZ716" s="11">
        <f t="shared" ca="1" si="177"/>
        <v>0</v>
      </c>
      <c r="BA716" s="11">
        <f t="shared" ca="1" si="177"/>
        <v>0</v>
      </c>
      <c r="BB716" s="11"/>
      <c r="BC716" s="11">
        <f>IF($AG716,SUMPRODUCT(AI$2:AI716,$AH$2:$AH716)/SUM($AH$2:$AH716),0)</f>
        <v>0</v>
      </c>
      <c r="BD716" s="11">
        <f>IF($AG716,SUMPRODUCT(AJ$2:AJ716,$AH$2:$AH716)/SUM($AH$2:$AH716),0)</f>
        <v>0</v>
      </c>
      <c r="BE716" s="11">
        <f>IF($AG716,SUMPRODUCT(AK$2:AK716,$AH$2:$AH716)/SUM($AH$2:$AH716),0)</f>
        <v>0</v>
      </c>
      <c r="BF716" s="11">
        <f>IF($AG716,SUMPRODUCT(AL$2:AL716,$AH$2:$AH716)/SUM($AH$2:$AH716),0)</f>
        <v>0</v>
      </c>
      <c r="BG716" s="11">
        <f>IF($AG716,SUMPRODUCT(AM$2:AM716,$AH$2:$AH716)/SUM($AH$2:$AH716),0)</f>
        <v>0</v>
      </c>
      <c r="BH716" s="11">
        <f>IF($AG716,SUMPRODUCT(AN$2:AN716,$AH$2:$AH716)/SUM($AH$2:$AH716),0)</f>
        <v>0</v>
      </c>
      <c r="BI716" s="11">
        <f>IF($AG716,SUMPRODUCT(AO$2:AO716,$AH$2:$AH716)/SUM($AH$2:$AH716),0)</f>
        <v>0</v>
      </c>
      <c r="BJ716" s="11">
        <f>IF($AG716,SUMPRODUCT(AP$2:AP716,$AH$2:$AH716)/SUM($AH$2:$AH716),0)</f>
        <v>0</v>
      </c>
      <c r="BK716" s="11">
        <f>IF($AG716,SUMPRODUCT(AQ$2:AQ716,$AH$2:$AH716)/SUM($AH$2:$AH716),0)</f>
        <v>0</v>
      </c>
      <c r="BL716" s="11">
        <f>IF($AG716,SUMPRODUCT(AR$2:AR716,$AH$2:$AH716)/SUM($AH$2:$AH716),0)</f>
        <v>0</v>
      </c>
      <c r="BM716" s="11">
        <f>IF($AG716,SUMPRODUCT(AS$2:AS716,$AH$2:$AH716)/SUM($AH$2:$AH716),0)</f>
        <v>0</v>
      </c>
      <c r="BN716" s="11">
        <f>IF($AG716,SUMPRODUCT(AT$2:AT716,$AH$2:$AH716)/SUM($AH$2:$AH716),0)</f>
        <v>0</v>
      </c>
      <c r="BO716" s="11">
        <f>IF($AG716,SUMPRODUCT(AU$2:AU716,$AH$2:$AH716)/SUM($AH$2:$AH716),0)</f>
        <v>0</v>
      </c>
      <c r="BP716" s="11">
        <f>IF($AG716,SUMPRODUCT(AV$2:AV716,$AH$2:$AH716)/SUM($AH$2:$AH716),0)</f>
        <v>0</v>
      </c>
      <c r="BQ716" s="11">
        <f>IF($AG716,SUMPRODUCT(AW$2:AW716,$AH$2:$AH716)/SUM($AH$2:$AH716),0)</f>
        <v>0</v>
      </c>
      <c r="BR716" s="11">
        <f>IF($AG716,SUMPRODUCT(AX$2:AX716,$AH$2:$AH716)/SUM($AH$2:$AH716),0)</f>
        <v>0</v>
      </c>
      <c r="BS716" s="11">
        <f>IF($AG716,SUMPRODUCT(AY$2:AY716,$AH$2:$AH716)/SUM($AH$2:$AH716),0)</f>
        <v>0</v>
      </c>
      <c r="BT716" s="11">
        <f>IF($AG716,SUMPRODUCT(AZ$2:AZ716,$AH$2:$AH716)/SUM($AH$2:$AH716),0)</f>
        <v>0</v>
      </c>
      <c r="BU716" s="11">
        <f>IF($AG716,SUMPRODUCT(BA$2:BA716,$AH$2:$AH716)/SUM($AH$2:$AH716),0)</f>
        <v>0</v>
      </c>
      <c r="BV716" s="11"/>
      <c r="BW716" s="109" cm="1">
        <f t="array" ref="BW716">IF($AG716,SQRT(SUMPRODUCT($AH$2:$AH716, (AI$2:AI716-BC716)^2)/(SUM($AH$2:$AH716)-1)),0)</f>
        <v>0</v>
      </c>
      <c r="BX716" s="109" cm="1">
        <f t="array" ref="BX716">IF($AG716,SQRT(SUMPRODUCT($AH$2:$AH716, (AJ$2:AJ716-BD716)^2)/(SUM($AH$2:$AH716)-1)),0)</f>
        <v>0</v>
      </c>
      <c r="BY716" s="109" cm="1">
        <f t="array" ref="BY716">IF($AG716,SQRT(SUMPRODUCT($AH$2:$AH716, (AK$2:AK716-BE716)^2)/(SUM($AH$2:$AH716)-1)),0)</f>
        <v>0</v>
      </c>
      <c r="BZ716" s="109" cm="1">
        <f t="array" ref="BZ716">IF($AG716,SQRT(SUMPRODUCT($AH$2:$AH716, (AL$2:AL716-BF716)^2)/(SUM($AH$2:$AH716)-1)),0)</f>
        <v>0</v>
      </c>
      <c r="CA716" s="109" cm="1">
        <f t="array" ref="CA716">IF($AG716,SQRT(SUMPRODUCT($AH$2:$AH716, (AM$2:AM716-BG716)^2)/(SUM($AH$2:$AH716)-1)),0)</f>
        <v>0</v>
      </c>
      <c r="CB716" s="109" cm="1">
        <f t="array" ref="CB716">IF($AG716,SQRT(SUMPRODUCT($AH$2:$AH716, (AN$2:AN716-BH716)^2)/(SUM($AH$2:$AH716)-1)),0)</f>
        <v>0</v>
      </c>
      <c r="CC716" s="109" cm="1">
        <f t="array" ref="CC716">IF($AG716,SQRT(SUMPRODUCT($AH$2:$AH716, (AO$2:AO716-BI716)^2)/(SUM($AH$2:$AH716)-1)),0)</f>
        <v>0</v>
      </c>
      <c r="CD716" s="109" cm="1">
        <f t="array" ref="CD716">IF($AG716,SQRT(SUMPRODUCT($AH$2:$AH716, (AP$2:AP716-BJ716)^2)/(SUM($AH$2:$AH716)-1)),0)</f>
        <v>0</v>
      </c>
      <c r="CE716" s="109" cm="1">
        <f t="array" ref="CE716">IF($AG716,SQRT(SUMPRODUCT($AH$2:$AH716, (AQ$2:AQ716-BK716)^2)/(SUM($AH$2:$AH716)-1)),0)</f>
        <v>0</v>
      </c>
      <c r="CF716" s="109" cm="1">
        <f t="array" ref="CF716">IF($AG716,SQRT(SUMPRODUCT($AH$2:$AH716, (AR$2:AR716-BL716)^2)/(SUM($AH$2:$AH716)-1)),0)</f>
        <v>0</v>
      </c>
      <c r="CG716" s="109" cm="1">
        <f t="array" ref="CG716">IF($AG716,SQRT(SUMPRODUCT($AH$2:$AH716, (AS$2:AS716-BM716)^2)/(SUM($AH$2:$AH716)-1)),0)</f>
        <v>0</v>
      </c>
      <c r="CH716" s="109" cm="1">
        <f t="array" ref="CH716">IF($AG716,SQRT(SUMPRODUCT($AH$2:$AH716, (AT$2:AT716-BN716)^2)/(SUM($AH$2:$AH716)-1)),0)</f>
        <v>0</v>
      </c>
      <c r="CI716" s="109" cm="1">
        <f t="array" ref="CI716">IF($AG716,SQRT(SUMPRODUCT($AH$2:$AH716, (AU$2:AU716-BO716)^2)/(SUM($AH$2:$AH716)-1)),0)</f>
        <v>0</v>
      </c>
      <c r="CJ716" s="109" cm="1">
        <f t="array" ref="CJ716">IF($AG716,SQRT(SUMPRODUCT($AH$2:$AH716, (AV$2:AV716-BP716)^2)/(SUM($AH$2:$AH716)-1)),0)</f>
        <v>0</v>
      </c>
      <c r="CK716" s="109" cm="1">
        <f t="array" ref="CK716">IF($AG716,SQRT(SUMPRODUCT($AH$2:$AH716, (AW$2:AW716-BQ716)^2)/(SUM($AH$2:$AH716)-1)),0)</f>
        <v>0</v>
      </c>
      <c r="CL716" s="109" cm="1">
        <f t="array" ref="CL716">IF($AG716,SQRT(SUMPRODUCT($AH$2:$AH716, (AX$2:AX716-BR716)^2)/(SUM($AH$2:$AH716)-1)),0)</f>
        <v>0</v>
      </c>
      <c r="CM716" s="109" cm="1">
        <f t="array" ref="CM716">IF($AG716,SQRT(SUMPRODUCT($AH$2:$AH716, (AY$2:AY716-BS716)^2)/(SUM($AH$2:$AH716)-1)),0)</f>
        <v>0</v>
      </c>
      <c r="CN716" s="109" cm="1">
        <f t="array" ref="CN716">IF($AG716,SQRT(SUMPRODUCT($AH$2:$AH716, (AZ$2:AZ716-BT716)^2)/(SUM($AH$2:$AH716)-1)),0)</f>
        <v>0</v>
      </c>
      <c r="CO716" s="109" cm="1">
        <f t="array" ref="CO716">IF($AG716,SQRT(SUMPRODUCT($AH$2:$AH716, (BA$2:BA716-BU716)^2)/(SUM($AH$2:$AH716)-1)),0)</f>
        <v>0</v>
      </c>
    </row>
    <row r="717" spans="34:93" x14ac:dyDescent="0.25">
      <c r="AH717" s="99" t="str">
        <f t="shared" si="171"/>
        <v/>
      </c>
      <c r="AI717" s="11">
        <f t="shared" ca="1" si="176"/>
        <v>0</v>
      </c>
      <c r="AJ717" s="11">
        <f t="shared" ca="1" si="176"/>
        <v>0</v>
      </c>
      <c r="AK717" s="11">
        <f t="shared" ca="1" si="176"/>
        <v>0</v>
      </c>
      <c r="AL717" s="11">
        <f t="shared" ca="1" si="176"/>
        <v>0</v>
      </c>
      <c r="AM717" s="11">
        <f t="shared" ca="1" si="176"/>
        <v>0</v>
      </c>
      <c r="AN717" s="11">
        <f t="shared" ca="1" si="176"/>
        <v>0</v>
      </c>
      <c r="AO717" s="11">
        <f t="shared" ca="1" si="176"/>
        <v>0</v>
      </c>
      <c r="AP717" s="11">
        <f t="shared" ca="1" si="176"/>
        <v>0</v>
      </c>
      <c r="AQ717" s="11">
        <f t="shared" ca="1" si="176"/>
        <v>0</v>
      </c>
      <c r="AR717" s="11">
        <f t="shared" ca="1" si="176"/>
        <v>0</v>
      </c>
      <c r="AS717" s="11">
        <f t="shared" ca="1" si="177"/>
        <v>0</v>
      </c>
      <c r="AT717" s="11">
        <f t="shared" ca="1" si="177"/>
        <v>0</v>
      </c>
      <c r="AU717" s="11">
        <f t="shared" ca="1" si="177"/>
        <v>0</v>
      </c>
      <c r="AV717" s="11">
        <f t="shared" ca="1" si="177"/>
        <v>0</v>
      </c>
      <c r="AW717" s="11">
        <f t="shared" ca="1" si="177"/>
        <v>0</v>
      </c>
      <c r="AX717" s="11">
        <f t="shared" ca="1" si="177"/>
        <v>0</v>
      </c>
      <c r="AY717" s="11">
        <f t="shared" ca="1" si="177"/>
        <v>0</v>
      </c>
      <c r="AZ717" s="11">
        <f t="shared" ca="1" si="177"/>
        <v>0</v>
      </c>
      <c r="BA717" s="11">
        <f t="shared" ca="1" si="177"/>
        <v>0</v>
      </c>
      <c r="BB717" s="11"/>
      <c r="BC717" s="11">
        <f>IF($AG717,SUMPRODUCT(AI$2:AI717,$AH$2:$AH717)/SUM($AH$2:$AH717),0)</f>
        <v>0</v>
      </c>
      <c r="BD717" s="11">
        <f>IF($AG717,SUMPRODUCT(AJ$2:AJ717,$AH$2:$AH717)/SUM($AH$2:$AH717),0)</f>
        <v>0</v>
      </c>
      <c r="BE717" s="11">
        <f>IF($AG717,SUMPRODUCT(AK$2:AK717,$AH$2:$AH717)/SUM($AH$2:$AH717),0)</f>
        <v>0</v>
      </c>
      <c r="BF717" s="11">
        <f>IF($AG717,SUMPRODUCT(AL$2:AL717,$AH$2:$AH717)/SUM($AH$2:$AH717),0)</f>
        <v>0</v>
      </c>
      <c r="BG717" s="11">
        <f>IF($AG717,SUMPRODUCT(AM$2:AM717,$AH$2:$AH717)/SUM($AH$2:$AH717),0)</f>
        <v>0</v>
      </c>
      <c r="BH717" s="11">
        <f>IF($AG717,SUMPRODUCT(AN$2:AN717,$AH$2:$AH717)/SUM($AH$2:$AH717),0)</f>
        <v>0</v>
      </c>
      <c r="BI717" s="11">
        <f>IF($AG717,SUMPRODUCT(AO$2:AO717,$AH$2:$AH717)/SUM($AH$2:$AH717),0)</f>
        <v>0</v>
      </c>
      <c r="BJ717" s="11">
        <f>IF($AG717,SUMPRODUCT(AP$2:AP717,$AH$2:$AH717)/SUM($AH$2:$AH717),0)</f>
        <v>0</v>
      </c>
      <c r="BK717" s="11">
        <f>IF($AG717,SUMPRODUCT(AQ$2:AQ717,$AH$2:$AH717)/SUM($AH$2:$AH717),0)</f>
        <v>0</v>
      </c>
      <c r="BL717" s="11">
        <f>IF($AG717,SUMPRODUCT(AR$2:AR717,$AH$2:$AH717)/SUM($AH$2:$AH717),0)</f>
        <v>0</v>
      </c>
      <c r="BM717" s="11">
        <f>IF($AG717,SUMPRODUCT(AS$2:AS717,$AH$2:$AH717)/SUM($AH$2:$AH717),0)</f>
        <v>0</v>
      </c>
      <c r="BN717" s="11">
        <f>IF($AG717,SUMPRODUCT(AT$2:AT717,$AH$2:$AH717)/SUM($AH$2:$AH717),0)</f>
        <v>0</v>
      </c>
      <c r="BO717" s="11">
        <f>IF($AG717,SUMPRODUCT(AU$2:AU717,$AH$2:$AH717)/SUM($AH$2:$AH717),0)</f>
        <v>0</v>
      </c>
      <c r="BP717" s="11">
        <f>IF($AG717,SUMPRODUCT(AV$2:AV717,$AH$2:$AH717)/SUM($AH$2:$AH717),0)</f>
        <v>0</v>
      </c>
      <c r="BQ717" s="11">
        <f>IF($AG717,SUMPRODUCT(AW$2:AW717,$AH$2:$AH717)/SUM($AH$2:$AH717),0)</f>
        <v>0</v>
      </c>
      <c r="BR717" s="11">
        <f>IF($AG717,SUMPRODUCT(AX$2:AX717,$AH$2:$AH717)/SUM($AH$2:$AH717),0)</f>
        <v>0</v>
      </c>
      <c r="BS717" s="11">
        <f>IF($AG717,SUMPRODUCT(AY$2:AY717,$AH$2:$AH717)/SUM($AH$2:$AH717),0)</f>
        <v>0</v>
      </c>
      <c r="BT717" s="11">
        <f>IF($AG717,SUMPRODUCT(AZ$2:AZ717,$AH$2:$AH717)/SUM($AH$2:$AH717),0)</f>
        <v>0</v>
      </c>
      <c r="BU717" s="11">
        <f>IF($AG717,SUMPRODUCT(BA$2:BA717,$AH$2:$AH717)/SUM($AH$2:$AH717),0)</f>
        <v>0</v>
      </c>
      <c r="BV717" s="11"/>
      <c r="BW717" s="109" cm="1">
        <f t="array" ref="BW717">IF($AG717,SQRT(SUMPRODUCT($AH$2:$AH717, (AI$2:AI717-BC717)^2)/(SUM($AH$2:$AH717)-1)),0)</f>
        <v>0</v>
      </c>
      <c r="BX717" s="109" cm="1">
        <f t="array" ref="BX717">IF($AG717,SQRT(SUMPRODUCT($AH$2:$AH717, (AJ$2:AJ717-BD717)^2)/(SUM($AH$2:$AH717)-1)),0)</f>
        <v>0</v>
      </c>
      <c r="BY717" s="109" cm="1">
        <f t="array" ref="BY717">IF($AG717,SQRT(SUMPRODUCT($AH$2:$AH717, (AK$2:AK717-BE717)^2)/(SUM($AH$2:$AH717)-1)),0)</f>
        <v>0</v>
      </c>
      <c r="BZ717" s="109" cm="1">
        <f t="array" ref="BZ717">IF($AG717,SQRT(SUMPRODUCT($AH$2:$AH717, (AL$2:AL717-BF717)^2)/(SUM($AH$2:$AH717)-1)),0)</f>
        <v>0</v>
      </c>
      <c r="CA717" s="109" cm="1">
        <f t="array" ref="CA717">IF($AG717,SQRT(SUMPRODUCT($AH$2:$AH717, (AM$2:AM717-BG717)^2)/(SUM($AH$2:$AH717)-1)),0)</f>
        <v>0</v>
      </c>
      <c r="CB717" s="109" cm="1">
        <f t="array" ref="CB717">IF($AG717,SQRT(SUMPRODUCT($AH$2:$AH717, (AN$2:AN717-BH717)^2)/(SUM($AH$2:$AH717)-1)),0)</f>
        <v>0</v>
      </c>
      <c r="CC717" s="109" cm="1">
        <f t="array" ref="CC717">IF($AG717,SQRT(SUMPRODUCT($AH$2:$AH717, (AO$2:AO717-BI717)^2)/(SUM($AH$2:$AH717)-1)),0)</f>
        <v>0</v>
      </c>
      <c r="CD717" s="109" cm="1">
        <f t="array" ref="CD717">IF($AG717,SQRT(SUMPRODUCT($AH$2:$AH717, (AP$2:AP717-BJ717)^2)/(SUM($AH$2:$AH717)-1)),0)</f>
        <v>0</v>
      </c>
      <c r="CE717" s="109" cm="1">
        <f t="array" ref="CE717">IF($AG717,SQRT(SUMPRODUCT($AH$2:$AH717, (AQ$2:AQ717-BK717)^2)/(SUM($AH$2:$AH717)-1)),0)</f>
        <v>0</v>
      </c>
      <c r="CF717" s="109" cm="1">
        <f t="array" ref="CF717">IF($AG717,SQRT(SUMPRODUCT($AH$2:$AH717, (AR$2:AR717-BL717)^2)/(SUM($AH$2:$AH717)-1)),0)</f>
        <v>0</v>
      </c>
      <c r="CG717" s="109" cm="1">
        <f t="array" ref="CG717">IF($AG717,SQRT(SUMPRODUCT($AH$2:$AH717, (AS$2:AS717-BM717)^2)/(SUM($AH$2:$AH717)-1)),0)</f>
        <v>0</v>
      </c>
      <c r="CH717" s="109" cm="1">
        <f t="array" ref="CH717">IF($AG717,SQRT(SUMPRODUCT($AH$2:$AH717, (AT$2:AT717-BN717)^2)/(SUM($AH$2:$AH717)-1)),0)</f>
        <v>0</v>
      </c>
      <c r="CI717" s="109" cm="1">
        <f t="array" ref="CI717">IF($AG717,SQRT(SUMPRODUCT($AH$2:$AH717, (AU$2:AU717-BO717)^2)/(SUM($AH$2:$AH717)-1)),0)</f>
        <v>0</v>
      </c>
      <c r="CJ717" s="109" cm="1">
        <f t="array" ref="CJ717">IF($AG717,SQRT(SUMPRODUCT($AH$2:$AH717, (AV$2:AV717-BP717)^2)/(SUM($AH$2:$AH717)-1)),0)</f>
        <v>0</v>
      </c>
      <c r="CK717" s="109" cm="1">
        <f t="array" ref="CK717">IF($AG717,SQRT(SUMPRODUCT($AH$2:$AH717, (AW$2:AW717-BQ717)^2)/(SUM($AH$2:$AH717)-1)),0)</f>
        <v>0</v>
      </c>
      <c r="CL717" s="109" cm="1">
        <f t="array" ref="CL717">IF($AG717,SQRT(SUMPRODUCT($AH$2:$AH717, (AX$2:AX717-BR717)^2)/(SUM($AH$2:$AH717)-1)),0)</f>
        <v>0</v>
      </c>
      <c r="CM717" s="109" cm="1">
        <f t="array" ref="CM717">IF($AG717,SQRT(SUMPRODUCT($AH$2:$AH717, (AY$2:AY717-BS717)^2)/(SUM($AH$2:$AH717)-1)),0)</f>
        <v>0</v>
      </c>
      <c r="CN717" s="109" cm="1">
        <f t="array" ref="CN717">IF($AG717,SQRT(SUMPRODUCT($AH$2:$AH717, (AZ$2:AZ717-BT717)^2)/(SUM($AH$2:$AH717)-1)),0)</f>
        <v>0</v>
      </c>
      <c r="CO717" s="109" cm="1">
        <f t="array" ref="CO717">IF($AG717,SQRT(SUMPRODUCT($AH$2:$AH717, (BA$2:BA717-BU717)^2)/(SUM($AH$2:$AH717)-1)),0)</f>
        <v>0</v>
      </c>
    </row>
    <row r="718" spans="34:93" x14ac:dyDescent="0.25">
      <c r="AH718" s="99" t="str">
        <f t="shared" si="171"/>
        <v/>
      </c>
      <c r="AI718" s="11">
        <f t="shared" ca="1" si="176"/>
        <v>0</v>
      </c>
      <c r="AJ718" s="11">
        <f t="shared" ca="1" si="176"/>
        <v>0</v>
      </c>
      <c r="AK718" s="11">
        <f t="shared" ca="1" si="176"/>
        <v>0</v>
      </c>
      <c r="AL718" s="11">
        <f t="shared" ca="1" si="176"/>
        <v>0</v>
      </c>
      <c r="AM718" s="11">
        <f t="shared" ca="1" si="176"/>
        <v>0</v>
      </c>
      <c r="AN718" s="11">
        <f t="shared" ca="1" si="176"/>
        <v>0</v>
      </c>
      <c r="AO718" s="11">
        <f t="shared" ca="1" si="176"/>
        <v>0</v>
      </c>
      <c r="AP718" s="11">
        <f t="shared" ca="1" si="176"/>
        <v>0</v>
      </c>
      <c r="AQ718" s="11">
        <f t="shared" ca="1" si="176"/>
        <v>0</v>
      </c>
      <c r="AR718" s="11">
        <f t="shared" ca="1" si="176"/>
        <v>0</v>
      </c>
      <c r="AS718" s="11">
        <f t="shared" ca="1" si="177"/>
        <v>0</v>
      </c>
      <c r="AT718" s="11">
        <f t="shared" ca="1" si="177"/>
        <v>0</v>
      </c>
      <c r="AU718" s="11">
        <f t="shared" ca="1" si="177"/>
        <v>0</v>
      </c>
      <c r="AV718" s="11">
        <f t="shared" ca="1" si="177"/>
        <v>0</v>
      </c>
      <c r="AW718" s="11">
        <f t="shared" ca="1" si="177"/>
        <v>0</v>
      </c>
      <c r="AX718" s="11">
        <f t="shared" ca="1" si="177"/>
        <v>0</v>
      </c>
      <c r="AY718" s="11">
        <f t="shared" ca="1" si="177"/>
        <v>0</v>
      </c>
      <c r="AZ718" s="11">
        <f t="shared" ca="1" si="177"/>
        <v>0</v>
      </c>
      <c r="BA718" s="11">
        <f t="shared" ca="1" si="177"/>
        <v>0</v>
      </c>
      <c r="BB718" s="11"/>
      <c r="BC718" s="11">
        <f>IF($AG718,SUMPRODUCT(AI$2:AI718,$AH$2:$AH718)/SUM($AH$2:$AH718),0)</f>
        <v>0</v>
      </c>
      <c r="BD718" s="11">
        <f>IF($AG718,SUMPRODUCT(AJ$2:AJ718,$AH$2:$AH718)/SUM($AH$2:$AH718),0)</f>
        <v>0</v>
      </c>
      <c r="BE718" s="11">
        <f>IF($AG718,SUMPRODUCT(AK$2:AK718,$AH$2:$AH718)/SUM($AH$2:$AH718),0)</f>
        <v>0</v>
      </c>
      <c r="BF718" s="11">
        <f>IF($AG718,SUMPRODUCT(AL$2:AL718,$AH$2:$AH718)/SUM($AH$2:$AH718),0)</f>
        <v>0</v>
      </c>
      <c r="BG718" s="11">
        <f>IF($AG718,SUMPRODUCT(AM$2:AM718,$AH$2:$AH718)/SUM($AH$2:$AH718),0)</f>
        <v>0</v>
      </c>
      <c r="BH718" s="11">
        <f>IF($AG718,SUMPRODUCT(AN$2:AN718,$AH$2:$AH718)/SUM($AH$2:$AH718),0)</f>
        <v>0</v>
      </c>
      <c r="BI718" s="11">
        <f>IF($AG718,SUMPRODUCT(AO$2:AO718,$AH$2:$AH718)/SUM($AH$2:$AH718),0)</f>
        <v>0</v>
      </c>
      <c r="BJ718" s="11">
        <f>IF($AG718,SUMPRODUCT(AP$2:AP718,$AH$2:$AH718)/SUM($AH$2:$AH718),0)</f>
        <v>0</v>
      </c>
      <c r="BK718" s="11">
        <f>IF($AG718,SUMPRODUCT(AQ$2:AQ718,$AH$2:$AH718)/SUM($AH$2:$AH718),0)</f>
        <v>0</v>
      </c>
      <c r="BL718" s="11">
        <f>IF($AG718,SUMPRODUCT(AR$2:AR718,$AH$2:$AH718)/SUM($AH$2:$AH718),0)</f>
        <v>0</v>
      </c>
      <c r="BM718" s="11">
        <f>IF($AG718,SUMPRODUCT(AS$2:AS718,$AH$2:$AH718)/SUM($AH$2:$AH718),0)</f>
        <v>0</v>
      </c>
      <c r="BN718" s="11">
        <f>IF($AG718,SUMPRODUCT(AT$2:AT718,$AH$2:$AH718)/SUM($AH$2:$AH718),0)</f>
        <v>0</v>
      </c>
      <c r="BO718" s="11">
        <f>IF($AG718,SUMPRODUCT(AU$2:AU718,$AH$2:$AH718)/SUM($AH$2:$AH718),0)</f>
        <v>0</v>
      </c>
      <c r="BP718" s="11">
        <f>IF($AG718,SUMPRODUCT(AV$2:AV718,$AH$2:$AH718)/SUM($AH$2:$AH718),0)</f>
        <v>0</v>
      </c>
      <c r="BQ718" s="11">
        <f>IF($AG718,SUMPRODUCT(AW$2:AW718,$AH$2:$AH718)/SUM($AH$2:$AH718),0)</f>
        <v>0</v>
      </c>
      <c r="BR718" s="11">
        <f>IF($AG718,SUMPRODUCT(AX$2:AX718,$AH$2:$AH718)/SUM($AH$2:$AH718),0)</f>
        <v>0</v>
      </c>
      <c r="BS718" s="11">
        <f>IF($AG718,SUMPRODUCT(AY$2:AY718,$AH$2:$AH718)/SUM($AH$2:$AH718),0)</f>
        <v>0</v>
      </c>
      <c r="BT718" s="11">
        <f>IF($AG718,SUMPRODUCT(AZ$2:AZ718,$AH$2:$AH718)/SUM($AH$2:$AH718),0)</f>
        <v>0</v>
      </c>
      <c r="BU718" s="11">
        <f>IF($AG718,SUMPRODUCT(BA$2:BA718,$AH$2:$AH718)/SUM($AH$2:$AH718),0)</f>
        <v>0</v>
      </c>
      <c r="BV718" s="11"/>
      <c r="BW718" s="109" cm="1">
        <f t="array" ref="BW718">IF($AG718,SQRT(SUMPRODUCT($AH$2:$AH718, (AI$2:AI718-BC718)^2)/(SUM($AH$2:$AH718)-1)),0)</f>
        <v>0</v>
      </c>
      <c r="BX718" s="109" cm="1">
        <f t="array" ref="BX718">IF($AG718,SQRT(SUMPRODUCT($AH$2:$AH718, (AJ$2:AJ718-BD718)^2)/(SUM($AH$2:$AH718)-1)),0)</f>
        <v>0</v>
      </c>
      <c r="BY718" s="109" cm="1">
        <f t="array" ref="BY718">IF($AG718,SQRT(SUMPRODUCT($AH$2:$AH718, (AK$2:AK718-BE718)^2)/(SUM($AH$2:$AH718)-1)),0)</f>
        <v>0</v>
      </c>
      <c r="BZ718" s="109" cm="1">
        <f t="array" ref="BZ718">IF($AG718,SQRT(SUMPRODUCT($AH$2:$AH718, (AL$2:AL718-BF718)^2)/(SUM($AH$2:$AH718)-1)),0)</f>
        <v>0</v>
      </c>
      <c r="CA718" s="109" cm="1">
        <f t="array" ref="CA718">IF($AG718,SQRT(SUMPRODUCT($AH$2:$AH718, (AM$2:AM718-BG718)^2)/(SUM($AH$2:$AH718)-1)),0)</f>
        <v>0</v>
      </c>
      <c r="CB718" s="109" cm="1">
        <f t="array" ref="CB718">IF($AG718,SQRT(SUMPRODUCT($AH$2:$AH718, (AN$2:AN718-BH718)^2)/(SUM($AH$2:$AH718)-1)),0)</f>
        <v>0</v>
      </c>
      <c r="CC718" s="109" cm="1">
        <f t="array" ref="CC718">IF($AG718,SQRT(SUMPRODUCT($AH$2:$AH718, (AO$2:AO718-BI718)^2)/(SUM($AH$2:$AH718)-1)),0)</f>
        <v>0</v>
      </c>
      <c r="CD718" s="109" cm="1">
        <f t="array" ref="CD718">IF($AG718,SQRT(SUMPRODUCT($AH$2:$AH718, (AP$2:AP718-BJ718)^2)/(SUM($AH$2:$AH718)-1)),0)</f>
        <v>0</v>
      </c>
      <c r="CE718" s="109" cm="1">
        <f t="array" ref="CE718">IF($AG718,SQRT(SUMPRODUCT($AH$2:$AH718, (AQ$2:AQ718-BK718)^2)/(SUM($AH$2:$AH718)-1)),0)</f>
        <v>0</v>
      </c>
      <c r="CF718" s="109" cm="1">
        <f t="array" ref="CF718">IF($AG718,SQRT(SUMPRODUCT($AH$2:$AH718, (AR$2:AR718-BL718)^2)/(SUM($AH$2:$AH718)-1)),0)</f>
        <v>0</v>
      </c>
      <c r="CG718" s="109" cm="1">
        <f t="array" ref="CG718">IF($AG718,SQRT(SUMPRODUCT($AH$2:$AH718, (AS$2:AS718-BM718)^2)/(SUM($AH$2:$AH718)-1)),0)</f>
        <v>0</v>
      </c>
      <c r="CH718" s="109" cm="1">
        <f t="array" ref="CH718">IF($AG718,SQRT(SUMPRODUCT($AH$2:$AH718, (AT$2:AT718-BN718)^2)/(SUM($AH$2:$AH718)-1)),0)</f>
        <v>0</v>
      </c>
      <c r="CI718" s="109" cm="1">
        <f t="array" ref="CI718">IF($AG718,SQRT(SUMPRODUCT($AH$2:$AH718, (AU$2:AU718-BO718)^2)/(SUM($AH$2:$AH718)-1)),0)</f>
        <v>0</v>
      </c>
      <c r="CJ718" s="109" cm="1">
        <f t="array" ref="CJ718">IF($AG718,SQRT(SUMPRODUCT($AH$2:$AH718, (AV$2:AV718-BP718)^2)/(SUM($AH$2:$AH718)-1)),0)</f>
        <v>0</v>
      </c>
      <c r="CK718" s="109" cm="1">
        <f t="array" ref="CK718">IF($AG718,SQRT(SUMPRODUCT($AH$2:$AH718, (AW$2:AW718-BQ718)^2)/(SUM($AH$2:$AH718)-1)),0)</f>
        <v>0</v>
      </c>
      <c r="CL718" s="109" cm="1">
        <f t="array" ref="CL718">IF($AG718,SQRT(SUMPRODUCT($AH$2:$AH718, (AX$2:AX718-BR718)^2)/(SUM($AH$2:$AH718)-1)),0)</f>
        <v>0</v>
      </c>
      <c r="CM718" s="109" cm="1">
        <f t="array" ref="CM718">IF($AG718,SQRT(SUMPRODUCT($AH$2:$AH718, (AY$2:AY718-BS718)^2)/(SUM($AH$2:$AH718)-1)),0)</f>
        <v>0</v>
      </c>
      <c r="CN718" s="109" cm="1">
        <f t="array" ref="CN718">IF($AG718,SQRT(SUMPRODUCT($AH$2:$AH718, (AZ$2:AZ718-BT718)^2)/(SUM($AH$2:$AH718)-1)),0)</f>
        <v>0</v>
      </c>
      <c r="CO718" s="109" cm="1">
        <f t="array" ref="CO718">IF($AG718,SQRT(SUMPRODUCT($AH$2:$AH718, (BA$2:BA718-BU718)^2)/(SUM($AH$2:$AH718)-1)),0)</f>
        <v>0</v>
      </c>
    </row>
    <row r="719" spans="34:93" x14ac:dyDescent="0.25">
      <c r="AH719" s="99" t="str">
        <f t="shared" si="171"/>
        <v/>
      </c>
      <c r="AI719" s="11">
        <f t="shared" ca="1" si="176"/>
        <v>0</v>
      </c>
      <c r="AJ719" s="11">
        <f t="shared" ca="1" si="176"/>
        <v>0</v>
      </c>
      <c r="AK719" s="11">
        <f t="shared" ca="1" si="176"/>
        <v>0</v>
      </c>
      <c r="AL719" s="11">
        <f t="shared" ca="1" si="176"/>
        <v>0</v>
      </c>
      <c r="AM719" s="11">
        <f t="shared" ca="1" si="176"/>
        <v>0</v>
      </c>
      <c r="AN719" s="11">
        <f t="shared" ca="1" si="176"/>
        <v>0</v>
      </c>
      <c r="AO719" s="11">
        <f t="shared" ca="1" si="176"/>
        <v>0</v>
      </c>
      <c r="AP719" s="11">
        <f t="shared" ca="1" si="176"/>
        <v>0</v>
      </c>
      <c r="AQ719" s="11">
        <f t="shared" ca="1" si="176"/>
        <v>0</v>
      </c>
      <c r="AR719" s="11">
        <f t="shared" ca="1" si="176"/>
        <v>0</v>
      </c>
      <c r="AS719" s="11">
        <f t="shared" ca="1" si="177"/>
        <v>0</v>
      </c>
      <c r="AT719" s="11">
        <f t="shared" ca="1" si="177"/>
        <v>0</v>
      </c>
      <c r="AU719" s="11">
        <f t="shared" ca="1" si="177"/>
        <v>0</v>
      </c>
      <c r="AV719" s="11">
        <f t="shared" ca="1" si="177"/>
        <v>0</v>
      </c>
      <c r="AW719" s="11">
        <f t="shared" ca="1" si="177"/>
        <v>0</v>
      </c>
      <c r="AX719" s="11">
        <f t="shared" ca="1" si="177"/>
        <v>0</v>
      </c>
      <c r="AY719" s="11">
        <f t="shared" ca="1" si="177"/>
        <v>0</v>
      </c>
      <c r="AZ719" s="11">
        <f t="shared" ca="1" si="177"/>
        <v>0</v>
      </c>
      <c r="BA719" s="11">
        <f t="shared" ca="1" si="177"/>
        <v>0</v>
      </c>
      <c r="BB719" s="11"/>
      <c r="BC719" s="11">
        <f>IF($AG719,SUMPRODUCT(AI$2:AI719,$AH$2:$AH719)/SUM($AH$2:$AH719),0)</f>
        <v>0</v>
      </c>
      <c r="BD719" s="11">
        <f>IF($AG719,SUMPRODUCT(AJ$2:AJ719,$AH$2:$AH719)/SUM($AH$2:$AH719),0)</f>
        <v>0</v>
      </c>
      <c r="BE719" s="11">
        <f>IF($AG719,SUMPRODUCT(AK$2:AK719,$AH$2:$AH719)/SUM($AH$2:$AH719),0)</f>
        <v>0</v>
      </c>
      <c r="BF719" s="11">
        <f>IF($AG719,SUMPRODUCT(AL$2:AL719,$AH$2:$AH719)/SUM($AH$2:$AH719),0)</f>
        <v>0</v>
      </c>
      <c r="BG719" s="11">
        <f>IF($AG719,SUMPRODUCT(AM$2:AM719,$AH$2:$AH719)/SUM($AH$2:$AH719),0)</f>
        <v>0</v>
      </c>
      <c r="BH719" s="11">
        <f>IF($AG719,SUMPRODUCT(AN$2:AN719,$AH$2:$AH719)/SUM($AH$2:$AH719),0)</f>
        <v>0</v>
      </c>
      <c r="BI719" s="11">
        <f>IF($AG719,SUMPRODUCT(AO$2:AO719,$AH$2:$AH719)/SUM($AH$2:$AH719),0)</f>
        <v>0</v>
      </c>
      <c r="BJ719" s="11">
        <f>IF($AG719,SUMPRODUCT(AP$2:AP719,$AH$2:$AH719)/SUM($AH$2:$AH719),0)</f>
        <v>0</v>
      </c>
      <c r="BK719" s="11">
        <f>IF($AG719,SUMPRODUCT(AQ$2:AQ719,$AH$2:$AH719)/SUM($AH$2:$AH719),0)</f>
        <v>0</v>
      </c>
      <c r="BL719" s="11">
        <f>IF($AG719,SUMPRODUCT(AR$2:AR719,$AH$2:$AH719)/SUM($AH$2:$AH719),0)</f>
        <v>0</v>
      </c>
      <c r="BM719" s="11">
        <f>IF($AG719,SUMPRODUCT(AS$2:AS719,$AH$2:$AH719)/SUM($AH$2:$AH719),0)</f>
        <v>0</v>
      </c>
      <c r="BN719" s="11">
        <f>IF($AG719,SUMPRODUCT(AT$2:AT719,$AH$2:$AH719)/SUM($AH$2:$AH719),0)</f>
        <v>0</v>
      </c>
      <c r="BO719" s="11">
        <f>IF($AG719,SUMPRODUCT(AU$2:AU719,$AH$2:$AH719)/SUM($AH$2:$AH719),0)</f>
        <v>0</v>
      </c>
      <c r="BP719" s="11">
        <f>IF($AG719,SUMPRODUCT(AV$2:AV719,$AH$2:$AH719)/SUM($AH$2:$AH719),0)</f>
        <v>0</v>
      </c>
      <c r="BQ719" s="11">
        <f>IF($AG719,SUMPRODUCT(AW$2:AW719,$AH$2:$AH719)/SUM($AH$2:$AH719),0)</f>
        <v>0</v>
      </c>
      <c r="BR719" s="11">
        <f>IF($AG719,SUMPRODUCT(AX$2:AX719,$AH$2:$AH719)/SUM($AH$2:$AH719),0)</f>
        <v>0</v>
      </c>
      <c r="BS719" s="11">
        <f>IF($AG719,SUMPRODUCT(AY$2:AY719,$AH$2:$AH719)/SUM($AH$2:$AH719),0)</f>
        <v>0</v>
      </c>
      <c r="BT719" s="11">
        <f>IF($AG719,SUMPRODUCT(AZ$2:AZ719,$AH$2:$AH719)/SUM($AH$2:$AH719),0)</f>
        <v>0</v>
      </c>
      <c r="BU719" s="11">
        <f>IF($AG719,SUMPRODUCT(BA$2:BA719,$AH$2:$AH719)/SUM($AH$2:$AH719),0)</f>
        <v>0</v>
      </c>
      <c r="BV719" s="11"/>
      <c r="BW719" s="109" cm="1">
        <f t="array" ref="BW719">IF($AG719,SQRT(SUMPRODUCT($AH$2:$AH719, (AI$2:AI719-BC719)^2)/(SUM($AH$2:$AH719)-1)),0)</f>
        <v>0</v>
      </c>
      <c r="BX719" s="109" cm="1">
        <f t="array" ref="BX719">IF($AG719,SQRT(SUMPRODUCT($AH$2:$AH719, (AJ$2:AJ719-BD719)^2)/(SUM($AH$2:$AH719)-1)),0)</f>
        <v>0</v>
      </c>
      <c r="BY719" s="109" cm="1">
        <f t="array" ref="BY719">IF($AG719,SQRT(SUMPRODUCT($AH$2:$AH719, (AK$2:AK719-BE719)^2)/(SUM($AH$2:$AH719)-1)),0)</f>
        <v>0</v>
      </c>
      <c r="BZ719" s="109" cm="1">
        <f t="array" ref="BZ719">IF($AG719,SQRT(SUMPRODUCT($AH$2:$AH719, (AL$2:AL719-BF719)^2)/(SUM($AH$2:$AH719)-1)),0)</f>
        <v>0</v>
      </c>
      <c r="CA719" s="109" cm="1">
        <f t="array" ref="CA719">IF($AG719,SQRT(SUMPRODUCT($AH$2:$AH719, (AM$2:AM719-BG719)^2)/(SUM($AH$2:$AH719)-1)),0)</f>
        <v>0</v>
      </c>
      <c r="CB719" s="109" cm="1">
        <f t="array" ref="CB719">IF($AG719,SQRT(SUMPRODUCT($AH$2:$AH719, (AN$2:AN719-BH719)^2)/(SUM($AH$2:$AH719)-1)),0)</f>
        <v>0</v>
      </c>
      <c r="CC719" s="109" cm="1">
        <f t="array" ref="CC719">IF($AG719,SQRT(SUMPRODUCT($AH$2:$AH719, (AO$2:AO719-BI719)^2)/(SUM($AH$2:$AH719)-1)),0)</f>
        <v>0</v>
      </c>
      <c r="CD719" s="109" cm="1">
        <f t="array" ref="CD719">IF($AG719,SQRT(SUMPRODUCT($AH$2:$AH719, (AP$2:AP719-BJ719)^2)/(SUM($AH$2:$AH719)-1)),0)</f>
        <v>0</v>
      </c>
      <c r="CE719" s="109" cm="1">
        <f t="array" ref="CE719">IF($AG719,SQRT(SUMPRODUCT($AH$2:$AH719, (AQ$2:AQ719-BK719)^2)/(SUM($AH$2:$AH719)-1)),0)</f>
        <v>0</v>
      </c>
      <c r="CF719" s="109" cm="1">
        <f t="array" ref="CF719">IF($AG719,SQRT(SUMPRODUCT($AH$2:$AH719, (AR$2:AR719-BL719)^2)/(SUM($AH$2:$AH719)-1)),0)</f>
        <v>0</v>
      </c>
      <c r="CG719" s="109" cm="1">
        <f t="array" ref="CG719">IF($AG719,SQRT(SUMPRODUCT($AH$2:$AH719, (AS$2:AS719-BM719)^2)/(SUM($AH$2:$AH719)-1)),0)</f>
        <v>0</v>
      </c>
      <c r="CH719" s="109" cm="1">
        <f t="array" ref="CH719">IF($AG719,SQRT(SUMPRODUCT($AH$2:$AH719, (AT$2:AT719-BN719)^2)/(SUM($AH$2:$AH719)-1)),0)</f>
        <v>0</v>
      </c>
      <c r="CI719" s="109" cm="1">
        <f t="array" ref="CI719">IF($AG719,SQRT(SUMPRODUCT($AH$2:$AH719, (AU$2:AU719-BO719)^2)/(SUM($AH$2:$AH719)-1)),0)</f>
        <v>0</v>
      </c>
      <c r="CJ719" s="109" cm="1">
        <f t="array" ref="CJ719">IF($AG719,SQRT(SUMPRODUCT($AH$2:$AH719, (AV$2:AV719-BP719)^2)/(SUM($AH$2:$AH719)-1)),0)</f>
        <v>0</v>
      </c>
      <c r="CK719" s="109" cm="1">
        <f t="array" ref="CK719">IF($AG719,SQRT(SUMPRODUCT($AH$2:$AH719, (AW$2:AW719-BQ719)^2)/(SUM($AH$2:$AH719)-1)),0)</f>
        <v>0</v>
      </c>
      <c r="CL719" s="109" cm="1">
        <f t="array" ref="CL719">IF($AG719,SQRT(SUMPRODUCT($AH$2:$AH719, (AX$2:AX719-BR719)^2)/(SUM($AH$2:$AH719)-1)),0)</f>
        <v>0</v>
      </c>
      <c r="CM719" s="109" cm="1">
        <f t="array" ref="CM719">IF($AG719,SQRT(SUMPRODUCT($AH$2:$AH719, (AY$2:AY719-BS719)^2)/(SUM($AH$2:$AH719)-1)),0)</f>
        <v>0</v>
      </c>
      <c r="CN719" s="109" cm="1">
        <f t="array" ref="CN719">IF($AG719,SQRT(SUMPRODUCT($AH$2:$AH719, (AZ$2:AZ719-BT719)^2)/(SUM($AH$2:$AH719)-1)),0)</f>
        <v>0</v>
      </c>
      <c r="CO719" s="109" cm="1">
        <f t="array" ref="CO719">IF($AG719,SQRT(SUMPRODUCT($AH$2:$AH719, (BA$2:BA719-BU719)^2)/(SUM($AH$2:$AH719)-1)),0)</f>
        <v>0</v>
      </c>
    </row>
    <row r="720" spans="34:93" x14ac:dyDescent="0.25">
      <c r="AH720" s="99" t="str">
        <f t="shared" si="171"/>
        <v/>
      </c>
      <c r="AI720" s="11">
        <f t="shared" ca="1" si="176"/>
        <v>0</v>
      </c>
      <c r="AJ720" s="11">
        <f t="shared" ca="1" si="176"/>
        <v>0</v>
      </c>
      <c r="AK720" s="11">
        <f t="shared" ca="1" si="176"/>
        <v>0</v>
      </c>
      <c r="AL720" s="11">
        <f t="shared" ca="1" si="176"/>
        <v>0</v>
      </c>
      <c r="AM720" s="11">
        <f t="shared" ca="1" si="176"/>
        <v>0</v>
      </c>
      <c r="AN720" s="11">
        <f t="shared" ca="1" si="176"/>
        <v>0</v>
      </c>
      <c r="AO720" s="11">
        <f t="shared" ca="1" si="176"/>
        <v>0</v>
      </c>
      <c r="AP720" s="11">
        <f t="shared" ca="1" si="176"/>
        <v>0</v>
      </c>
      <c r="AQ720" s="11">
        <f t="shared" ca="1" si="176"/>
        <v>0</v>
      </c>
      <c r="AR720" s="11">
        <f t="shared" ca="1" si="176"/>
        <v>0</v>
      </c>
      <c r="AS720" s="11">
        <f t="shared" ca="1" si="177"/>
        <v>0</v>
      </c>
      <c r="AT720" s="11">
        <f t="shared" ca="1" si="177"/>
        <v>0</v>
      </c>
      <c r="AU720" s="11">
        <f t="shared" ca="1" si="177"/>
        <v>0</v>
      </c>
      <c r="AV720" s="11">
        <f t="shared" ca="1" si="177"/>
        <v>0</v>
      </c>
      <c r="AW720" s="11">
        <f t="shared" ca="1" si="177"/>
        <v>0</v>
      </c>
      <c r="AX720" s="11">
        <f t="shared" ca="1" si="177"/>
        <v>0</v>
      </c>
      <c r="AY720" s="11">
        <f t="shared" ca="1" si="177"/>
        <v>0</v>
      </c>
      <c r="AZ720" s="11">
        <f t="shared" ca="1" si="177"/>
        <v>0</v>
      </c>
      <c r="BA720" s="11">
        <f t="shared" ca="1" si="177"/>
        <v>0</v>
      </c>
      <c r="BB720" s="11"/>
      <c r="BC720" s="11">
        <f>IF($AG720,SUMPRODUCT(AI$2:AI720,$AH$2:$AH720)/SUM($AH$2:$AH720),0)</f>
        <v>0</v>
      </c>
      <c r="BD720" s="11">
        <f>IF($AG720,SUMPRODUCT(AJ$2:AJ720,$AH$2:$AH720)/SUM($AH$2:$AH720),0)</f>
        <v>0</v>
      </c>
      <c r="BE720" s="11">
        <f>IF($AG720,SUMPRODUCT(AK$2:AK720,$AH$2:$AH720)/SUM($AH$2:$AH720),0)</f>
        <v>0</v>
      </c>
      <c r="BF720" s="11">
        <f>IF($AG720,SUMPRODUCT(AL$2:AL720,$AH$2:$AH720)/SUM($AH$2:$AH720),0)</f>
        <v>0</v>
      </c>
      <c r="BG720" s="11">
        <f>IF($AG720,SUMPRODUCT(AM$2:AM720,$AH$2:$AH720)/SUM($AH$2:$AH720),0)</f>
        <v>0</v>
      </c>
      <c r="BH720" s="11">
        <f>IF($AG720,SUMPRODUCT(AN$2:AN720,$AH$2:$AH720)/SUM($AH$2:$AH720),0)</f>
        <v>0</v>
      </c>
      <c r="BI720" s="11">
        <f>IF($AG720,SUMPRODUCT(AO$2:AO720,$AH$2:$AH720)/SUM($AH$2:$AH720),0)</f>
        <v>0</v>
      </c>
      <c r="BJ720" s="11">
        <f>IF($AG720,SUMPRODUCT(AP$2:AP720,$AH$2:$AH720)/SUM($AH$2:$AH720),0)</f>
        <v>0</v>
      </c>
      <c r="BK720" s="11">
        <f>IF($AG720,SUMPRODUCT(AQ$2:AQ720,$AH$2:$AH720)/SUM($AH$2:$AH720),0)</f>
        <v>0</v>
      </c>
      <c r="BL720" s="11">
        <f>IF($AG720,SUMPRODUCT(AR$2:AR720,$AH$2:$AH720)/SUM($AH$2:$AH720),0)</f>
        <v>0</v>
      </c>
      <c r="BM720" s="11">
        <f>IF($AG720,SUMPRODUCT(AS$2:AS720,$AH$2:$AH720)/SUM($AH$2:$AH720),0)</f>
        <v>0</v>
      </c>
      <c r="BN720" s="11">
        <f>IF($AG720,SUMPRODUCT(AT$2:AT720,$AH$2:$AH720)/SUM($AH$2:$AH720),0)</f>
        <v>0</v>
      </c>
      <c r="BO720" s="11">
        <f>IF($AG720,SUMPRODUCT(AU$2:AU720,$AH$2:$AH720)/SUM($AH$2:$AH720),0)</f>
        <v>0</v>
      </c>
      <c r="BP720" s="11">
        <f>IF($AG720,SUMPRODUCT(AV$2:AV720,$AH$2:$AH720)/SUM($AH$2:$AH720),0)</f>
        <v>0</v>
      </c>
      <c r="BQ720" s="11">
        <f>IF($AG720,SUMPRODUCT(AW$2:AW720,$AH$2:$AH720)/SUM($AH$2:$AH720),0)</f>
        <v>0</v>
      </c>
      <c r="BR720" s="11">
        <f>IF($AG720,SUMPRODUCT(AX$2:AX720,$AH$2:$AH720)/SUM($AH$2:$AH720),0)</f>
        <v>0</v>
      </c>
      <c r="BS720" s="11">
        <f>IF($AG720,SUMPRODUCT(AY$2:AY720,$AH$2:$AH720)/SUM($AH$2:$AH720),0)</f>
        <v>0</v>
      </c>
      <c r="BT720" s="11">
        <f>IF($AG720,SUMPRODUCT(AZ$2:AZ720,$AH$2:$AH720)/SUM($AH$2:$AH720),0)</f>
        <v>0</v>
      </c>
      <c r="BU720" s="11">
        <f>IF($AG720,SUMPRODUCT(BA$2:BA720,$AH$2:$AH720)/SUM($AH$2:$AH720),0)</f>
        <v>0</v>
      </c>
      <c r="BV720" s="11"/>
      <c r="BW720" s="109" cm="1">
        <f t="array" ref="BW720">IF($AG720,SQRT(SUMPRODUCT($AH$2:$AH720, (AI$2:AI720-BC720)^2)/(SUM($AH$2:$AH720)-1)),0)</f>
        <v>0</v>
      </c>
      <c r="BX720" s="109" cm="1">
        <f t="array" ref="BX720">IF($AG720,SQRT(SUMPRODUCT($AH$2:$AH720, (AJ$2:AJ720-BD720)^2)/(SUM($AH$2:$AH720)-1)),0)</f>
        <v>0</v>
      </c>
      <c r="BY720" s="109" cm="1">
        <f t="array" ref="BY720">IF($AG720,SQRT(SUMPRODUCT($AH$2:$AH720, (AK$2:AK720-BE720)^2)/(SUM($AH$2:$AH720)-1)),0)</f>
        <v>0</v>
      </c>
      <c r="BZ720" s="109" cm="1">
        <f t="array" ref="BZ720">IF($AG720,SQRT(SUMPRODUCT($AH$2:$AH720, (AL$2:AL720-BF720)^2)/(SUM($AH$2:$AH720)-1)),0)</f>
        <v>0</v>
      </c>
      <c r="CA720" s="109" cm="1">
        <f t="array" ref="CA720">IF($AG720,SQRT(SUMPRODUCT($AH$2:$AH720, (AM$2:AM720-BG720)^2)/(SUM($AH$2:$AH720)-1)),0)</f>
        <v>0</v>
      </c>
      <c r="CB720" s="109" cm="1">
        <f t="array" ref="CB720">IF($AG720,SQRT(SUMPRODUCT($AH$2:$AH720, (AN$2:AN720-BH720)^2)/(SUM($AH$2:$AH720)-1)),0)</f>
        <v>0</v>
      </c>
      <c r="CC720" s="109" cm="1">
        <f t="array" ref="CC720">IF($AG720,SQRT(SUMPRODUCT($AH$2:$AH720, (AO$2:AO720-BI720)^2)/(SUM($AH$2:$AH720)-1)),0)</f>
        <v>0</v>
      </c>
      <c r="CD720" s="109" cm="1">
        <f t="array" ref="CD720">IF($AG720,SQRT(SUMPRODUCT($AH$2:$AH720, (AP$2:AP720-BJ720)^2)/(SUM($AH$2:$AH720)-1)),0)</f>
        <v>0</v>
      </c>
      <c r="CE720" s="109" cm="1">
        <f t="array" ref="CE720">IF($AG720,SQRT(SUMPRODUCT($AH$2:$AH720, (AQ$2:AQ720-BK720)^2)/(SUM($AH$2:$AH720)-1)),0)</f>
        <v>0</v>
      </c>
      <c r="CF720" s="109" cm="1">
        <f t="array" ref="CF720">IF($AG720,SQRT(SUMPRODUCT($AH$2:$AH720, (AR$2:AR720-BL720)^2)/(SUM($AH$2:$AH720)-1)),0)</f>
        <v>0</v>
      </c>
      <c r="CG720" s="109" cm="1">
        <f t="array" ref="CG720">IF($AG720,SQRT(SUMPRODUCT($AH$2:$AH720, (AS$2:AS720-BM720)^2)/(SUM($AH$2:$AH720)-1)),0)</f>
        <v>0</v>
      </c>
      <c r="CH720" s="109" cm="1">
        <f t="array" ref="CH720">IF($AG720,SQRT(SUMPRODUCT($AH$2:$AH720, (AT$2:AT720-BN720)^2)/(SUM($AH$2:$AH720)-1)),0)</f>
        <v>0</v>
      </c>
      <c r="CI720" s="109" cm="1">
        <f t="array" ref="CI720">IF($AG720,SQRT(SUMPRODUCT($AH$2:$AH720, (AU$2:AU720-BO720)^2)/(SUM($AH$2:$AH720)-1)),0)</f>
        <v>0</v>
      </c>
      <c r="CJ720" s="109" cm="1">
        <f t="array" ref="CJ720">IF($AG720,SQRT(SUMPRODUCT($AH$2:$AH720, (AV$2:AV720-BP720)^2)/(SUM($AH$2:$AH720)-1)),0)</f>
        <v>0</v>
      </c>
      <c r="CK720" s="109" cm="1">
        <f t="array" ref="CK720">IF($AG720,SQRT(SUMPRODUCT($AH$2:$AH720, (AW$2:AW720-BQ720)^2)/(SUM($AH$2:$AH720)-1)),0)</f>
        <v>0</v>
      </c>
      <c r="CL720" s="109" cm="1">
        <f t="array" ref="CL720">IF($AG720,SQRT(SUMPRODUCT($AH$2:$AH720, (AX$2:AX720-BR720)^2)/(SUM($AH$2:$AH720)-1)),0)</f>
        <v>0</v>
      </c>
      <c r="CM720" s="109" cm="1">
        <f t="array" ref="CM720">IF($AG720,SQRT(SUMPRODUCT($AH$2:$AH720, (AY$2:AY720-BS720)^2)/(SUM($AH$2:$AH720)-1)),0)</f>
        <v>0</v>
      </c>
      <c r="CN720" s="109" cm="1">
        <f t="array" ref="CN720">IF($AG720,SQRT(SUMPRODUCT($AH$2:$AH720, (AZ$2:AZ720-BT720)^2)/(SUM($AH$2:$AH720)-1)),0)</f>
        <v>0</v>
      </c>
      <c r="CO720" s="109" cm="1">
        <f t="array" ref="CO720">IF($AG720,SQRT(SUMPRODUCT($AH$2:$AH720, (BA$2:BA720-BU720)^2)/(SUM($AH$2:$AH720)-1)),0)</f>
        <v>0</v>
      </c>
    </row>
    <row r="721" spans="34:93" x14ac:dyDescent="0.25">
      <c r="AH721" s="99" t="str">
        <f t="shared" si="171"/>
        <v/>
      </c>
      <c r="AI721" s="11">
        <f t="shared" ca="1" si="176"/>
        <v>0</v>
      </c>
      <c r="AJ721" s="11">
        <f t="shared" ca="1" si="176"/>
        <v>0</v>
      </c>
      <c r="AK721" s="11">
        <f t="shared" ca="1" si="176"/>
        <v>0</v>
      </c>
      <c r="AL721" s="11">
        <f t="shared" ca="1" si="176"/>
        <v>0</v>
      </c>
      <c r="AM721" s="11">
        <f t="shared" ca="1" si="176"/>
        <v>0</v>
      </c>
      <c r="AN721" s="11">
        <f t="shared" ca="1" si="176"/>
        <v>0</v>
      </c>
      <c r="AO721" s="11">
        <f t="shared" ca="1" si="176"/>
        <v>0</v>
      </c>
      <c r="AP721" s="11">
        <f t="shared" ca="1" si="176"/>
        <v>0</v>
      </c>
      <c r="AQ721" s="11">
        <f t="shared" ca="1" si="176"/>
        <v>0</v>
      </c>
      <c r="AR721" s="11">
        <f t="shared" ca="1" si="176"/>
        <v>0</v>
      </c>
      <c r="AS721" s="11">
        <f t="shared" ca="1" si="177"/>
        <v>0</v>
      </c>
      <c r="AT721" s="11">
        <f t="shared" ca="1" si="177"/>
        <v>0</v>
      </c>
      <c r="AU721" s="11">
        <f t="shared" ca="1" si="177"/>
        <v>0</v>
      </c>
      <c r="AV721" s="11">
        <f t="shared" ca="1" si="177"/>
        <v>0</v>
      </c>
      <c r="AW721" s="11">
        <f t="shared" ca="1" si="177"/>
        <v>0</v>
      </c>
      <c r="AX721" s="11">
        <f t="shared" ca="1" si="177"/>
        <v>0</v>
      </c>
      <c r="AY721" s="11">
        <f t="shared" ca="1" si="177"/>
        <v>0</v>
      </c>
      <c r="AZ721" s="11">
        <f t="shared" ca="1" si="177"/>
        <v>0</v>
      </c>
      <c r="BA721" s="11">
        <f t="shared" ca="1" si="177"/>
        <v>0</v>
      </c>
      <c r="BB721" s="11"/>
      <c r="BC721" s="11">
        <f>IF($AG721,SUMPRODUCT(AI$2:AI721,$AH$2:$AH721)/SUM($AH$2:$AH721),0)</f>
        <v>0</v>
      </c>
      <c r="BD721" s="11">
        <f>IF($AG721,SUMPRODUCT(AJ$2:AJ721,$AH$2:$AH721)/SUM($AH$2:$AH721),0)</f>
        <v>0</v>
      </c>
      <c r="BE721" s="11">
        <f>IF($AG721,SUMPRODUCT(AK$2:AK721,$AH$2:$AH721)/SUM($AH$2:$AH721),0)</f>
        <v>0</v>
      </c>
      <c r="BF721" s="11">
        <f>IF($AG721,SUMPRODUCT(AL$2:AL721,$AH$2:$AH721)/SUM($AH$2:$AH721),0)</f>
        <v>0</v>
      </c>
      <c r="BG721" s="11">
        <f>IF($AG721,SUMPRODUCT(AM$2:AM721,$AH$2:$AH721)/SUM($AH$2:$AH721),0)</f>
        <v>0</v>
      </c>
      <c r="BH721" s="11">
        <f>IF($AG721,SUMPRODUCT(AN$2:AN721,$AH$2:$AH721)/SUM($AH$2:$AH721),0)</f>
        <v>0</v>
      </c>
      <c r="BI721" s="11">
        <f>IF($AG721,SUMPRODUCT(AO$2:AO721,$AH$2:$AH721)/SUM($AH$2:$AH721),0)</f>
        <v>0</v>
      </c>
      <c r="BJ721" s="11">
        <f>IF($AG721,SUMPRODUCT(AP$2:AP721,$AH$2:$AH721)/SUM($AH$2:$AH721),0)</f>
        <v>0</v>
      </c>
      <c r="BK721" s="11">
        <f>IF($AG721,SUMPRODUCT(AQ$2:AQ721,$AH$2:$AH721)/SUM($AH$2:$AH721),0)</f>
        <v>0</v>
      </c>
      <c r="BL721" s="11">
        <f>IF($AG721,SUMPRODUCT(AR$2:AR721,$AH$2:$AH721)/SUM($AH$2:$AH721),0)</f>
        <v>0</v>
      </c>
      <c r="BM721" s="11">
        <f>IF($AG721,SUMPRODUCT(AS$2:AS721,$AH$2:$AH721)/SUM($AH$2:$AH721),0)</f>
        <v>0</v>
      </c>
      <c r="BN721" s="11">
        <f>IF($AG721,SUMPRODUCT(AT$2:AT721,$AH$2:$AH721)/SUM($AH$2:$AH721),0)</f>
        <v>0</v>
      </c>
      <c r="BO721" s="11">
        <f>IF($AG721,SUMPRODUCT(AU$2:AU721,$AH$2:$AH721)/SUM($AH$2:$AH721),0)</f>
        <v>0</v>
      </c>
      <c r="BP721" s="11">
        <f>IF($AG721,SUMPRODUCT(AV$2:AV721,$AH$2:$AH721)/SUM($AH$2:$AH721),0)</f>
        <v>0</v>
      </c>
      <c r="BQ721" s="11">
        <f>IF($AG721,SUMPRODUCT(AW$2:AW721,$AH$2:$AH721)/SUM($AH$2:$AH721),0)</f>
        <v>0</v>
      </c>
      <c r="BR721" s="11">
        <f>IF($AG721,SUMPRODUCT(AX$2:AX721,$AH$2:$AH721)/SUM($AH$2:$AH721),0)</f>
        <v>0</v>
      </c>
      <c r="BS721" s="11">
        <f>IF($AG721,SUMPRODUCT(AY$2:AY721,$AH$2:$AH721)/SUM($AH$2:$AH721),0)</f>
        <v>0</v>
      </c>
      <c r="BT721" s="11">
        <f>IF($AG721,SUMPRODUCT(AZ$2:AZ721,$AH$2:$AH721)/SUM($AH$2:$AH721),0)</f>
        <v>0</v>
      </c>
      <c r="BU721" s="11">
        <f>IF($AG721,SUMPRODUCT(BA$2:BA721,$AH$2:$AH721)/SUM($AH$2:$AH721),0)</f>
        <v>0</v>
      </c>
      <c r="BV721" s="11"/>
      <c r="BW721" s="109" cm="1">
        <f t="array" ref="BW721">IF($AG721,SQRT(SUMPRODUCT($AH$2:$AH721, (AI$2:AI721-BC721)^2)/(SUM($AH$2:$AH721)-1)),0)</f>
        <v>0</v>
      </c>
      <c r="BX721" s="109" cm="1">
        <f t="array" ref="BX721">IF($AG721,SQRT(SUMPRODUCT($AH$2:$AH721, (AJ$2:AJ721-BD721)^2)/(SUM($AH$2:$AH721)-1)),0)</f>
        <v>0</v>
      </c>
      <c r="BY721" s="109" cm="1">
        <f t="array" ref="BY721">IF($AG721,SQRT(SUMPRODUCT($AH$2:$AH721, (AK$2:AK721-BE721)^2)/(SUM($AH$2:$AH721)-1)),0)</f>
        <v>0</v>
      </c>
      <c r="BZ721" s="109" cm="1">
        <f t="array" ref="BZ721">IF($AG721,SQRT(SUMPRODUCT($AH$2:$AH721, (AL$2:AL721-BF721)^2)/(SUM($AH$2:$AH721)-1)),0)</f>
        <v>0</v>
      </c>
      <c r="CA721" s="109" cm="1">
        <f t="array" ref="CA721">IF($AG721,SQRT(SUMPRODUCT($AH$2:$AH721, (AM$2:AM721-BG721)^2)/(SUM($AH$2:$AH721)-1)),0)</f>
        <v>0</v>
      </c>
      <c r="CB721" s="109" cm="1">
        <f t="array" ref="CB721">IF($AG721,SQRT(SUMPRODUCT($AH$2:$AH721, (AN$2:AN721-BH721)^2)/(SUM($AH$2:$AH721)-1)),0)</f>
        <v>0</v>
      </c>
      <c r="CC721" s="109" cm="1">
        <f t="array" ref="CC721">IF($AG721,SQRT(SUMPRODUCT($AH$2:$AH721, (AO$2:AO721-BI721)^2)/(SUM($AH$2:$AH721)-1)),0)</f>
        <v>0</v>
      </c>
      <c r="CD721" s="109" cm="1">
        <f t="array" ref="CD721">IF($AG721,SQRT(SUMPRODUCT($AH$2:$AH721, (AP$2:AP721-BJ721)^2)/(SUM($AH$2:$AH721)-1)),0)</f>
        <v>0</v>
      </c>
      <c r="CE721" s="109" cm="1">
        <f t="array" ref="CE721">IF($AG721,SQRT(SUMPRODUCT($AH$2:$AH721, (AQ$2:AQ721-BK721)^2)/(SUM($AH$2:$AH721)-1)),0)</f>
        <v>0</v>
      </c>
      <c r="CF721" s="109" cm="1">
        <f t="array" ref="CF721">IF($AG721,SQRT(SUMPRODUCT($AH$2:$AH721, (AR$2:AR721-BL721)^2)/(SUM($AH$2:$AH721)-1)),0)</f>
        <v>0</v>
      </c>
      <c r="CG721" s="109" cm="1">
        <f t="array" ref="CG721">IF($AG721,SQRT(SUMPRODUCT($AH$2:$AH721, (AS$2:AS721-BM721)^2)/(SUM($AH$2:$AH721)-1)),0)</f>
        <v>0</v>
      </c>
      <c r="CH721" s="109" cm="1">
        <f t="array" ref="CH721">IF($AG721,SQRT(SUMPRODUCT($AH$2:$AH721, (AT$2:AT721-BN721)^2)/(SUM($AH$2:$AH721)-1)),0)</f>
        <v>0</v>
      </c>
      <c r="CI721" s="109" cm="1">
        <f t="array" ref="CI721">IF($AG721,SQRT(SUMPRODUCT($AH$2:$AH721, (AU$2:AU721-BO721)^2)/(SUM($AH$2:$AH721)-1)),0)</f>
        <v>0</v>
      </c>
      <c r="CJ721" s="109" cm="1">
        <f t="array" ref="CJ721">IF($AG721,SQRT(SUMPRODUCT($AH$2:$AH721, (AV$2:AV721-BP721)^2)/(SUM($AH$2:$AH721)-1)),0)</f>
        <v>0</v>
      </c>
      <c r="CK721" s="109" cm="1">
        <f t="array" ref="CK721">IF($AG721,SQRT(SUMPRODUCT($AH$2:$AH721, (AW$2:AW721-BQ721)^2)/(SUM($AH$2:$AH721)-1)),0)</f>
        <v>0</v>
      </c>
      <c r="CL721" s="109" cm="1">
        <f t="array" ref="CL721">IF($AG721,SQRT(SUMPRODUCT($AH$2:$AH721, (AX$2:AX721-BR721)^2)/(SUM($AH$2:$AH721)-1)),0)</f>
        <v>0</v>
      </c>
      <c r="CM721" s="109" cm="1">
        <f t="array" ref="CM721">IF($AG721,SQRT(SUMPRODUCT($AH$2:$AH721, (AY$2:AY721-BS721)^2)/(SUM($AH$2:$AH721)-1)),0)</f>
        <v>0</v>
      </c>
      <c r="CN721" s="109" cm="1">
        <f t="array" ref="CN721">IF($AG721,SQRT(SUMPRODUCT($AH$2:$AH721, (AZ$2:AZ721-BT721)^2)/(SUM($AH$2:$AH721)-1)),0)</f>
        <v>0</v>
      </c>
      <c r="CO721" s="109" cm="1">
        <f t="array" ref="CO721">IF($AG721,SQRT(SUMPRODUCT($AH$2:$AH721, (BA$2:BA721-BU721)^2)/(SUM($AH$2:$AH721)-1)),0)</f>
        <v>0</v>
      </c>
    </row>
    <row r="722" spans="34:93" x14ac:dyDescent="0.25">
      <c r="AH722" s="99" t="str">
        <f t="shared" si="171"/>
        <v/>
      </c>
      <c r="AI722" s="11">
        <f t="shared" ref="AI722:AR731" ca="1" si="178">IF(AI$1&lt;&gt;0,SUMIFS(INDIRECT(AI$1), Fecha,$AG722),0)</f>
        <v>0</v>
      </c>
      <c r="AJ722" s="11">
        <f t="shared" ca="1" si="178"/>
        <v>0</v>
      </c>
      <c r="AK722" s="11">
        <f t="shared" ca="1" si="178"/>
        <v>0</v>
      </c>
      <c r="AL722" s="11">
        <f t="shared" ca="1" si="178"/>
        <v>0</v>
      </c>
      <c r="AM722" s="11">
        <f t="shared" ca="1" si="178"/>
        <v>0</v>
      </c>
      <c r="AN722" s="11">
        <f t="shared" ca="1" si="178"/>
        <v>0</v>
      </c>
      <c r="AO722" s="11">
        <f t="shared" ca="1" si="178"/>
        <v>0</v>
      </c>
      <c r="AP722" s="11">
        <f t="shared" ca="1" si="178"/>
        <v>0</v>
      </c>
      <c r="AQ722" s="11">
        <f t="shared" ca="1" si="178"/>
        <v>0</v>
      </c>
      <c r="AR722" s="11">
        <f t="shared" ca="1" si="178"/>
        <v>0</v>
      </c>
      <c r="AS722" s="11">
        <f t="shared" ref="AS722:BA731" ca="1" si="179">IF(AS$1&lt;&gt;0,SUMIFS(INDIRECT(AS$1), Fecha,$AG722),0)</f>
        <v>0</v>
      </c>
      <c r="AT722" s="11">
        <f t="shared" ca="1" si="179"/>
        <v>0</v>
      </c>
      <c r="AU722" s="11">
        <f t="shared" ca="1" si="179"/>
        <v>0</v>
      </c>
      <c r="AV722" s="11">
        <f t="shared" ca="1" si="179"/>
        <v>0</v>
      </c>
      <c r="AW722" s="11">
        <f t="shared" ca="1" si="179"/>
        <v>0</v>
      </c>
      <c r="AX722" s="11">
        <f t="shared" ca="1" si="179"/>
        <v>0</v>
      </c>
      <c r="AY722" s="11">
        <f t="shared" ca="1" si="179"/>
        <v>0</v>
      </c>
      <c r="AZ722" s="11">
        <f t="shared" ca="1" si="179"/>
        <v>0</v>
      </c>
      <c r="BA722" s="11">
        <f t="shared" ca="1" si="179"/>
        <v>0</v>
      </c>
      <c r="BB722" s="11"/>
      <c r="BC722" s="11">
        <f>IF($AG722,SUMPRODUCT(AI$2:AI722,$AH$2:$AH722)/SUM($AH$2:$AH722),0)</f>
        <v>0</v>
      </c>
      <c r="BD722" s="11">
        <f>IF($AG722,SUMPRODUCT(AJ$2:AJ722,$AH$2:$AH722)/SUM($AH$2:$AH722),0)</f>
        <v>0</v>
      </c>
      <c r="BE722" s="11">
        <f>IF($AG722,SUMPRODUCT(AK$2:AK722,$AH$2:$AH722)/SUM($AH$2:$AH722),0)</f>
        <v>0</v>
      </c>
      <c r="BF722" s="11">
        <f>IF($AG722,SUMPRODUCT(AL$2:AL722,$AH$2:$AH722)/SUM($AH$2:$AH722),0)</f>
        <v>0</v>
      </c>
      <c r="BG722" s="11">
        <f>IF($AG722,SUMPRODUCT(AM$2:AM722,$AH$2:$AH722)/SUM($AH$2:$AH722),0)</f>
        <v>0</v>
      </c>
      <c r="BH722" s="11">
        <f>IF($AG722,SUMPRODUCT(AN$2:AN722,$AH$2:$AH722)/SUM($AH$2:$AH722),0)</f>
        <v>0</v>
      </c>
      <c r="BI722" s="11">
        <f>IF($AG722,SUMPRODUCT(AO$2:AO722,$AH$2:$AH722)/SUM($AH$2:$AH722),0)</f>
        <v>0</v>
      </c>
      <c r="BJ722" s="11">
        <f>IF($AG722,SUMPRODUCT(AP$2:AP722,$AH$2:$AH722)/SUM($AH$2:$AH722),0)</f>
        <v>0</v>
      </c>
      <c r="BK722" s="11">
        <f>IF($AG722,SUMPRODUCT(AQ$2:AQ722,$AH$2:$AH722)/SUM($AH$2:$AH722),0)</f>
        <v>0</v>
      </c>
      <c r="BL722" s="11">
        <f>IF($AG722,SUMPRODUCT(AR$2:AR722,$AH$2:$AH722)/SUM($AH$2:$AH722),0)</f>
        <v>0</v>
      </c>
      <c r="BM722" s="11">
        <f>IF($AG722,SUMPRODUCT(AS$2:AS722,$AH$2:$AH722)/SUM($AH$2:$AH722),0)</f>
        <v>0</v>
      </c>
      <c r="BN722" s="11">
        <f>IF($AG722,SUMPRODUCT(AT$2:AT722,$AH$2:$AH722)/SUM($AH$2:$AH722),0)</f>
        <v>0</v>
      </c>
      <c r="BO722" s="11">
        <f>IF($AG722,SUMPRODUCT(AU$2:AU722,$AH$2:$AH722)/SUM($AH$2:$AH722),0)</f>
        <v>0</v>
      </c>
      <c r="BP722" s="11">
        <f>IF($AG722,SUMPRODUCT(AV$2:AV722,$AH$2:$AH722)/SUM($AH$2:$AH722),0)</f>
        <v>0</v>
      </c>
      <c r="BQ722" s="11">
        <f>IF($AG722,SUMPRODUCT(AW$2:AW722,$AH$2:$AH722)/SUM($AH$2:$AH722),0)</f>
        <v>0</v>
      </c>
      <c r="BR722" s="11">
        <f>IF($AG722,SUMPRODUCT(AX$2:AX722,$AH$2:$AH722)/SUM($AH$2:$AH722),0)</f>
        <v>0</v>
      </c>
      <c r="BS722" s="11">
        <f>IF($AG722,SUMPRODUCT(AY$2:AY722,$AH$2:$AH722)/SUM($AH$2:$AH722),0)</f>
        <v>0</v>
      </c>
      <c r="BT722" s="11">
        <f>IF($AG722,SUMPRODUCT(AZ$2:AZ722,$AH$2:$AH722)/SUM($AH$2:$AH722),0)</f>
        <v>0</v>
      </c>
      <c r="BU722" s="11">
        <f>IF($AG722,SUMPRODUCT(BA$2:BA722,$AH$2:$AH722)/SUM($AH$2:$AH722),0)</f>
        <v>0</v>
      </c>
      <c r="BV722" s="11"/>
      <c r="BW722" s="109" cm="1">
        <f t="array" ref="BW722">IF($AG722,SQRT(SUMPRODUCT($AH$2:$AH722, (AI$2:AI722-BC722)^2)/(SUM($AH$2:$AH722)-1)),0)</f>
        <v>0</v>
      </c>
      <c r="BX722" s="109" cm="1">
        <f t="array" ref="BX722">IF($AG722,SQRT(SUMPRODUCT($AH$2:$AH722, (AJ$2:AJ722-BD722)^2)/(SUM($AH$2:$AH722)-1)),0)</f>
        <v>0</v>
      </c>
      <c r="BY722" s="109" cm="1">
        <f t="array" ref="BY722">IF($AG722,SQRT(SUMPRODUCT($AH$2:$AH722, (AK$2:AK722-BE722)^2)/(SUM($AH$2:$AH722)-1)),0)</f>
        <v>0</v>
      </c>
      <c r="BZ722" s="109" cm="1">
        <f t="array" ref="BZ722">IF($AG722,SQRT(SUMPRODUCT($AH$2:$AH722, (AL$2:AL722-BF722)^2)/(SUM($AH$2:$AH722)-1)),0)</f>
        <v>0</v>
      </c>
      <c r="CA722" s="109" cm="1">
        <f t="array" ref="CA722">IF($AG722,SQRT(SUMPRODUCT($AH$2:$AH722, (AM$2:AM722-BG722)^2)/(SUM($AH$2:$AH722)-1)),0)</f>
        <v>0</v>
      </c>
      <c r="CB722" s="109" cm="1">
        <f t="array" ref="CB722">IF($AG722,SQRT(SUMPRODUCT($AH$2:$AH722, (AN$2:AN722-BH722)^2)/(SUM($AH$2:$AH722)-1)),0)</f>
        <v>0</v>
      </c>
      <c r="CC722" s="109" cm="1">
        <f t="array" ref="CC722">IF($AG722,SQRT(SUMPRODUCT($AH$2:$AH722, (AO$2:AO722-BI722)^2)/(SUM($AH$2:$AH722)-1)),0)</f>
        <v>0</v>
      </c>
      <c r="CD722" s="109" cm="1">
        <f t="array" ref="CD722">IF($AG722,SQRT(SUMPRODUCT($AH$2:$AH722, (AP$2:AP722-BJ722)^2)/(SUM($AH$2:$AH722)-1)),0)</f>
        <v>0</v>
      </c>
      <c r="CE722" s="109" cm="1">
        <f t="array" ref="CE722">IF($AG722,SQRT(SUMPRODUCT($AH$2:$AH722, (AQ$2:AQ722-BK722)^2)/(SUM($AH$2:$AH722)-1)),0)</f>
        <v>0</v>
      </c>
      <c r="CF722" s="109" cm="1">
        <f t="array" ref="CF722">IF($AG722,SQRT(SUMPRODUCT($AH$2:$AH722, (AR$2:AR722-BL722)^2)/(SUM($AH$2:$AH722)-1)),0)</f>
        <v>0</v>
      </c>
      <c r="CG722" s="109" cm="1">
        <f t="array" ref="CG722">IF($AG722,SQRT(SUMPRODUCT($AH$2:$AH722, (AS$2:AS722-BM722)^2)/(SUM($AH$2:$AH722)-1)),0)</f>
        <v>0</v>
      </c>
      <c r="CH722" s="109" cm="1">
        <f t="array" ref="CH722">IF($AG722,SQRT(SUMPRODUCT($AH$2:$AH722, (AT$2:AT722-BN722)^2)/(SUM($AH$2:$AH722)-1)),0)</f>
        <v>0</v>
      </c>
      <c r="CI722" s="109" cm="1">
        <f t="array" ref="CI722">IF($AG722,SQRT(SUMPRODUCT($AH$2:$AH722, (AU$2:AU722-BO722)^2)/(SUM($AH$2:$AH722)-1)),0)</f>
        <v>0</v>
      </c>
      <c r="CJ722" s="109" cm="1">
        <f t="array" ref="CJ722">IF($AG722,SQRT(SUMPRODUCT($AH$2:$AH722, (AV$2:AV722-BP722)^2)/(SUM($AH$2:$AH722)-1)),0)</f>
        <v>0</v>
      </c>
      <c r="CK722" s="109" cm="1">
        <f t="array" ref="CK722">IF($AG722,SQRT(SUMPRODUCT($AH$2:$AH722, (AW$2:AW722-BQ722)^2)/(SUM($AH$2:$AH722)-1)),0)</f>
        <v>0</v>
      </c>
      <c r="CL722" s="109" cm="1">
        <f t="array" ref="CL722">IF($AG722,SQRT(SUMPRODUCT($AH$2:$AH722, (AX$2:AX722-BR722)^2)/(SUM($AH$2:$AH722)-1)),0)</f>
        <v>0</v>
      </c>
      <c r="CM722" s="109" cm="1">
        <f t="array" ref="CM722">IF($AG722,SQRT(SUMPRODUCT($AH$2:$AH722, (AY$2:AY722-BS722)^2)/(SUM($AH$2:$AH722)-1)),0)</f>
        <v>0</v>
      </c>
      <c r="CN722" s="109" cm="1">
        <f t="array" ref="CN722">IF($AG722,SQRT(SUMPRODUCT($AH$2:$AH722, (AZ$2:AZ722-BT722)^2)/(SUM($AH$2:$AH722)-1)),0)</f>
        <v>0</v>
      </c>
      <c r="CO722" s="109" cm="1">
        <f t="array" ref="CO722">IF($AG722,SQRT(SUMPRODUCT($AH$2:$AH722, (BA$2:BA722-BU722)^2)/(SUM($AH$2:$AH722)-1)),0)</f>
        <v>0</v>
      </c>
    </row>
    <row r="723" spans="34:93" x14ac:dyDescent="0.25">
      <c r="AH723" s="99" t="str">
        <f t="shared" si="171"/>
        <v/>
      </c>
      <c r="AI723" s="11">
        <f t="shared" ca="1" si="178"/>
        <v>0</v>
      </c>
      <c r="AJ723" s="11">
        <f t="shared" ca="1" si="178"/>
        <v>0</v>
      </c>
      <c r="AK723" s="11">
        <f t="shared" ca="1" si="178"/>
        <v>0</v>
      </c>
      <c r="AL723" s="11">
        <f t="shared" ca="1" si="178"/>
        <v>0</v>
      </c>
      <c r="AM723" s="11">
        <f t="shared" ca="1" si="178"/>
        <v>0</v>
      </c>
      <c r="AN723" s="11">
        <f t="shared" ca="1" si="178"/>
        <v>0</v>
      </c>
      <c r="AO723" s="11">
        <f t="shared" ca="1" si="178"/>
        <v>0</v>
      </c>
      <c r="AP723" s="11">
        <f t="shared" ca="1" si="178"/>
        <v>0</v>
      </c>
      <c r="AQ723" s="11">
        <f t="shared" ca="1" si="178"/>
        <v>0</v>
      </c>
      <c r="AR723" s="11">
        <f t="shared" ca="1" si="178"/>
        <v>0</v>
      </c>
      <c r="AS723" s="11">
        <f t="shared" ca="1" si="179"/>
        <v>0</v>
      </c>
      <c r="AT723" s="11">
        <f t="shared" ca="1" si="179"/>
        <v>0</v>
      </c>
      <c r="AU723" s="11">
        <f t="shared" ca="1" si="179"/>
        <v>0</v>
      </c>
      <c r="AV723" s="11">
        <f t="shared" ca="1" si="179"/>
        <v>0</v>
      </c>
      <c r="AW723" s="11">
        <f t="shared" ca="1" si="179"/>
        <v>0</v>
      </c>
      <c r="AX723" s="11">
        <f t="shared" ca="1" si="179"/>
        <v>0</v>
      </c>
      <c r="AY723" s="11">
        <f t="shared" ca="1" si="179"/>
        <v>0</v>
      </c>
      <c r="AZ723" s="11">
        <f t="shared" ca="1" si="179"/>
        <v>0</v>
      </c>
      <c r="BA723" s="11">
        <f t="shared" ca="1" si="179"/>
        <v>0</v>
      </c>
      <c r="BB723" s="11"/>
      <c r="BC723" s="11">
        <f>IF($AG723,SUMPRODUCT(AI$2:AI723,$AH$2:$AH723)/SUM($AH$2:$AH723),0)</f>
        <v>0</v>
      </c>
      <c r="BD723" s="11">
        <f>IF($AG723,SUMPRODUCT(AJ$2:AJ723,$AH$2:$AH723)/SUM($AH$2:$AH723),0)</f>
        <v>0</v>
      </c>
      <c r="BE723" s="11">
        <f>IF($AG723,SUMPRODUCT(AK$2:AK723,$AH$2:$AH723)/SUM($AH$2:$AH723),0)</f>
        <v>0</v>
      </c>
      <c r="BF723" s="11">
        <f>IF($AG723,SUMPRODUCT(AL$2:AL723,$AH$2:$AH723)/SUM($AH$2:$AH723),0)</f>
        <v>0</v>
      </c>
      <c r="BG723" s="11">
        <f>IF($AG723,SUMPRODUCT(AM$2:AM723,$AH$2:$AH723)/SUM($AH$2:$AH723),0)</f>
        <v>0</v>
      </c>
      <c r="BH723" s="11">
        <f>IF($AG723,SUMPRODUCT(AN$2:AN723,$AH$2:$AH723)/SUM($AH$2:$AH723),0)</f>
        <v>0</v>
      </c>
      <c r="BI723" s="11">
        <f>IF($AG723,SUMPRODUCT(AO$2:AO723,$AH$2:$AH723)/SUM($AH$2:$AH723),0)</f>
        <v>0</v>
      </c>
      <c r="BJ723" s="11">
        <f>IF($AG723,SUMPRODUCT(AP$2:AP723,$AH$2:$AH723)/SUM($AH$2:$AH723),0)</f>
        <v>0</v>
      </c>
      <c r="BK723" s="11">
        <f>IF($AG723,SUMPRODUCT(AQ$2:AQ723,$AH$2:$AH723)/SUM($AH$2:$AH723),0)</f>
        <v>0</v>
      </c>
      <c r="BL723" s="11">
        <f>IF($AG723,SUMPRODUCT(AR$2:AR723,$AH$2:$AH723)/SUM($AH$2:$AH723),0)</f>
        <v>0</v>
      </c>
      <c r="BM723" s="11">
        <f>IF($AG723,SUMPRODUCT(AS$2:AS723,$AH$2:$AH723)/SUM($AH$2:$AH723),0)</f>
        <v>0</v>
      </c>
      <c r="BN723" s="11">
        <f>IF($AG723,SUMPRODUCT(AT$2:AT723,$AH$2:$AH723)/SUM($AH$2:$AH723),0)</f>
        <v>0</v>
      </c>
      <c r="BO723" s="11">
        <f>IF($AG723,SUMPRODUCT(AU$2:AU723,$AH$2:$AH723)/SUM($AH$2:$AH723),0)</f>
        <v>0</v>
      </c>
      <c r="BP723" s="11">
        <f>IF($AG723,SUMPRODUCT(AV$2:AV723,$AH$2:$AH723)/SUM($AH$2:$AH723),0)</f>
        <v>0</v>
      </c>
      <c r="BQ723" s="11">
        <f>IF($AG723,SUMPRODUCT(AW$2:AW723,$AH$2:$AH723)/SUM($AH$2:$AH723),0)</f>
        <v>0</v>
      </c>
      <c r="BR723" s="11">
        <f>IF($AG723,SUMPRODUCT(AX$2:AX723,$AH$2:$AH723)/SUM($AH$2:$AH723),0)</f>
        <v>0</v>
      </c>
      <c r="BS723" s="11">
        <f>IF($AG723,SUMPRODUCT(AY$2:AY723,$AH$2:$AH723)/SUM($AH$2:$AH723),0)</f>
        <v>0</v>
      </c>
      <c r="BT723" s="11">
        <f>IF($AG723,SUMPRODUCT(AZ$2:AZ723,$AH$2:$AH723)/SUM($AH$2:$AH723),0)</f>
        <v>0</v>
      </c>
      <c r="BU723" s="11">
        <f>IF($AG723,SUMPRODUCT(BA$2:BA723,$AH$2:$AH723)/SUM($AH$2:$AH723),0)</f>
        <v>0</v>
      </c>
      <c r="BV723" s="11"/>
      <c r="BW723" s="109" cm="1">
        <f t="array" ref="BW723">IF($AG723,SQRT(SUMPRODUCT($AH$2:$AH723, (AI$2:AI723-BC723)^2)/(SUM($AH$2:$AH723)-1)),0)</f>
        <v>0</v>
      </c>
      <c r="BX723" s="109" cm="1">
        <f t="array" ref="BX723">IF($AG723,SQRT(SUMPRODUCT($AH$2:$AH723, (AJ$2:AJ723-BD723)^2)/(SUM($AH$2:$AH723)-1)),0)</f>
        <v>0</v>
      </c>
      <c r="BY723" s="109" cm="1">
        <f t="array" ref="BY723">IF($AG723,SQRT(SUMPRODUCT($AH$2:$AH723, (AK$2:AK723-BE723)^2)/(SUM($AH$2:$AH723)-1)),0)</f>
        <v>0</v>
      </c>
      <c r="BZ723" s="109" cm="1">
        <f t="array" ref="BZ723">IF($AG723,SQRT(SUMPRODUCT($AH$2:$AH723, (AL$2:AL723-BF723)^2)/(SUM($AH$2:$AH723)-1)),0)</f>
        <v>0</v>
      </c>
      <c r="CA723" s="109" cm="1">
        <f t="array" ref="CA723">IF($AG723,SQRT(SUMPRODUCT($AH$2:$AH723, (AM$2:AM723-BG723)^2)/(SUM($AH$2:$AH723)-1)),0)</f>
        <v>0</v>
      </c>
      <c r="CB723" s="109" cm="1">
        <f t="array" ref="CB723">IF($AG723,SQRT(SUMPRODUCT($AH$2:$AH723, (AN$2:AN723-BH723)^2)/(SUM($AH$2:$AH723)-1)),0)</f>
        <v>0</v>
      </c>
      <c r="CC723" s="109" cm="1">
        <f t="array" ref="CC723">IF($AG723,SQRT(SUMPRODUCT($AH$2:$AH723, (AO$2:AO723-BI723)^2)/(SUM($AH$2:$AH723)-1)),0)</f>
        <v>0</v>
      </c>
      <c r="CD723" s="109" cm="1">
        <f t="array" ref="CD723">IF($AG723,SQRT(SUMPRODUCT($AH$2:$AH723, (AP$2:AP723-BJ723)^2)/(SUM($AH$2:$AH723)-1)),0)</f>
        <v>0</v>
      </c>
      <c r="CE723" s="109" cm="1">
        <f t="array" ref="CE723">IF($AG723,SQRT(SUMPRODUCT($AH$2:$AH723, (AQ$2:AQ723-BK723)^2)/(SUM($AH$2:$AH723)-1)),0)</f>
        <v>0</v>
      </c>
      <c r="CF723" s="109" cm="1">
        <f t="array" ref="CF723">IF($AG723,SQRT(SUMPRODUCT($AH$2:$AH723, (AR$2:AR723-BL723)^2)/(SUM($AH$2:$AH723)-1)),0)</f>
        <v>0</v>
      </c>
      <c r="CG723" s="109" cm="1">
        <f t="array" ref="CG723">IF($AG723,SQRT(SUMPRODUCT($AH$2:$AH723, (AS$2:AS723-BM723)^2)/(SUM($AH$2:$AH723)-1)),0)</f>
        <v>0</v>
      </c>
      <c r="CH723" s="109" cm="1">
        <f t="array" ref="CH723">IF($AG723,SQRT(SUMPRODUCT($AH$2:$AH723, (AT$2:AT723-BN723)^2)/(SUM($AH$2:$AH723)-1)),0)</f>
        <v>0</v>
      </c>
      <c r="CI723" s="109" cm="1">
        <f t="array" ref="CI723">IF($AG723,SQRT(SUMPRODUCT($AH$2:$AH723, (AU$2:AU723-BO723)^2)/(SUM($AH$2:$AH723)-1)),0)</f>
        <v>0</v>
      </c>
      <c r="CJ723" s="109" cm="1">
        <f t="array" ref="CJ723">IF($AG723,SQRT(SUMPRODUCT($AH$2:$AH723, (AV$2:AV723-BP723)^2)/(SUM($AH$2:$AH723)-1)),0)</f>
        <v>0</v>
      </c>
      <c r="CK723" s="109" cm="1">
        <f t="array" ref="CK723">IF($AG723,SQRT(SUMPRODUCT($AH$2:$AH723, (AW$2:AW723-BQ723)^2)/(SUM($AH$2:$AH723)-1)),0)</f>
        <v>0</v>
      </c>
      <c r="CL723" s="109" cm="1">
        <f t="array" ref="CL723">IF($AG723,SQRT(SUMPRODUCT($AH$2:$AH723, (AX$2:AX723-BR723)^2)/(SUM($AH$2:$AH723)-1)),0)</f>
        <v>0</v>
      </c>
      <c r="CM723" s="109" cm="1">
        <f t="array" ref="CM723">IF($AG723,SQRT(SUMPRODUCT($AH$2:$AH723, (AY$2:AY723-BS723)^2)/(SUM($AH$2:$AH723)-1)),0)</f>
        <v>0</v>
      </c>
      <c r="CN723" s="109" cm="1">
        <f t="array" ref="CN723">IF($AG723,SQRT(SUMPRODUCT($AH$2:$AH723, (AZ$2:AZ723-BT723)^2)/(SUM($AH$2:$AH723)-1)),0)</f>
        <v>0</v>
      </c>
      <c r="CO723" s="109" cm="1">
        <f t="array" ref="CO723">IF($AG723,SQRT(SUMPRODUCT($AH$2:$AH723, (BA$2:BA723-BU723)^2)/(SUM($AH$2:$AH723)-1)),0)</f>
        <v>0</v>
      </c>
    </row>
    <row r="724" spans="34:93" x14ac:dyDescent="0.25">
      <c r="AH724" s="99" t="str">
        <f t="shared" si="171"/>
        <v/>
      </c>
      <c r="AI724" s="11">
        <f t="shared" ca="1" si="178"/>
        <v>0</v>
      </c>
      <c r="AJ724" s="11">
        <f t="shared" ca="1" si="178"/>
        <v>0</v>
      </c>
      <c r="AK724" s="11">
        <f t="shared" ca="1" si="178"/>
        <v>0</v>
      </c>
      <c r="AL724" s="11">
        <f t="shared" ca="1" si="178"/>
        <v>0</v>
      </c>
      <c r="AM724" s="11">
        <f t="shared" ca="1" si="178"/>
        <v>0</v>
      </c>
      <c r="AN724" s="11">
        <f t="shared" ca="1" si="178"/>
        <v>0</v>
      </c>
      <c r="AO724" s="11">
        <f t="shared" ca="1" si="178"/>
        <v>0</v>
      </c>
      <c r="AP724" s="11">
        <f t="shared" ca="1" si="178"/>
        <v>0</v>
      </c>
      <c r="AQ724" s="11">
        <f t="shared" ca="1" si="178"/>
        <v>0</v>
      </c>
      <c r="AR724" s="11">
        <f t="shared" ca="1" si="178"/>
        <v>0</v>
      </c>
      <c r="AS724" s="11">
        <f t="shared" ca="1" si="179"/>
        <v>0</v>
      </c>
      <c r="AT724" s="11">
        <f t="shared" ca="1" si="179"/>
        <v>0</v>
      </c>
      <c r="AU724" s="11">
        <f t="shared" ca="1" si="179"/>
        <v>0</v>
      </c>
      <c r="AV724" s="11">
        <f t="shared" ca="1" si="179"/>
        <v>0</v>
      </c>
      <c r="AW724" s="11">
        <f t="shared" ca="1" si="179"/>
        <v>0</v>
      </c>
      <c r="AX724" s="11">
        <f t="shared" ca="1" si="179"/>
        <v>0</v>
      </c>
      <c r="AY724" s="11">
        <f t="shared" ca="1" si="179"/>
        <v>0</v>
      </c>
      <c r="AZ724" s="11">
        <f t="shared" ca="1" si="179"/>
        <v>0</v>
      </c>
      <c r="BA724" s="11">
        <f t="shared" ca="1" si="179"/>
        <v>0</v>
      </c>
      <c r="BB724" s="11"/>
      <c r="BC724" s="11">
        <f>IF($AG724,SUMPRODUCT(AI$2:AI724,$AH$2:$AH724)/SUM($AH$2:$AH724),0)</f>
        <v>0</v>
      </c>
      <c r="BD724" s="11">
        <f>IF($AG724,SUMPRODUCT(AJ$2:AJ724,$AH$2:$AH724)/SUM($AH$2:$AH724),0)</f>
        <v>0</v>
      </c>
      <c r="BE724" s="11">
        <f>IF($AG724,SUMPRODUCT(AK$2:AK724,$AH$2:$AH724)/SUM($AH$2:$AH724),0)</f>
        <v>0</v>
      </c>
      <c r="BF724" s="11">
        <f>IF($AG724,SUMPRODUCT(AL$2:AL724,$AH$2:$AH724)/SUM($AH$2:$AH724),0)</f>
        <v>0</v>
      </c>
      <c r="BG724" s="11">
        <f>IF($AG724,SUMPRODUCT(AM$2:AM724,$AH$2:$AH724)/SUM($AH$2:$AH724),0)</f>
        <v>0</v>
      </c>
      <c r="BH724" s="11">
        <f>IF($AG724,SUMPRODUCT(AN$2:AN724,$AH$2:$AH724)/SUM($AH$2:$AH724),0)</f>
        <v>0</v>
      </c>
      <c r="BI724" s="11">
        <f>IF($AG724,SUMPRODUCT(AO$2:AO724,$AH$2:$AH724)/SUM($AH$2:$AH724),0)</f>
        <v>0</v>
      </c>
      <c r="BJ724" s="11">
        <f>IF($AG724,SUMPRODUCT(AP$2:AP724,$AH$2:$AH724)/SUM($AH$2:$AH724),0)</f>
        <v>0</v>
      </c>
      <c r="BK724" s="11">
        <f>IF($AG724,SUMPRODUCT(AQ$2:AQ724,$AH$2:$AH724)/SUM($AH$2:$AH724),0)</f>
        <v>0</v>
      </c>
      <c r="BL724" s="11">
        <f>IF($AG724,SUMPRODUCT(AR$2:AR724,$AH$2:$AH724)/SUM($AH$2:$AH724),0)</f>
        <v>0</v>
      </c>
      <c r="BM724" s="11">
        <f>IF($AG724,SUMPRODUCT(AS$2:AS724,$AH$2:$AH724)/SUM($AH$2:$AH724),0)</f>
        <v>0</v>
      </c>
      <c r="BN724" s="11">
        <f>IF($AG724,SUMPRODUCT(AT$2:AT724,$AH$2:$AH724)/SUM($AH$2:$AH724),0)</f>
        <v>0</v>
      </c>
      <c r="BO724" s="11">
        <f>IF($AG724,SUMPRODUCT(AU$2:AU724,$AH$2:$AH724)/SUM($AH$2:$AH724),0)</f>
        <v>0</v>
      </c>
      <c r="BP724" s="11">
        <f>IF($AG724,SUMPRODUCT(AV$2:AV724,$AH$2:$AH724)/SUM($AH$2:$AH724),0)</f>
        <v>0</v>
      </c>
      <c r="BQ724" s="11">
        <f>IF($AG724,SUMPRODUCT(AW$2:AW724,$AH$2:$AH724)/SUM($AH$2:$AH724),0)</f>
        <v>0</v>
      </c>
      <c r="BR724" s="11">
        <f>IF($AG724,SUMPRODUCT(AX$2:AX724,$AH$2:$AH724)/SUM($AH$2:$AH724),0)</f>
        <v>0</v>
      </c>
      <c r="BS724" s="11">
        <f>IF($AG724,SUMPRODUCT(AY$2:AY724,$AH$2:$AH724)/SUM($AH$2:$AH724),0)</f>
        <v>0</v>
      </c>
      <c r="BT724" s="11">
        <f>IF($AG724,SUMPRODUCT(AZ$2:AZ724,$AH$2:$AH724)/SUM($AH$2:$AH724),0)</f>
        <v>0</v>
      </c>
      <c r="BU724" s="11">
        <f>IF($AG724,SUMPRODUCT(BA$2:BA724,$AH$2:$AH724)/SUM($AH$2:$AH724),0)</f>
        <v>0</v>
      </c>
      <c r="BV724" s="11"/>
      <c r="BW724" s="109" cm="1">
        <f t="array" ref="BW724">IF($AG724,SQRT(SUMPRODUCT($AH$2:$AH724, (AI$2:AI724-BC724)^2)/(SUM($AH$2:$AH724)-1)),0)</f>
        <v>0</v>
      </c>
      <c r="BX724" s="109" cm="1">
        <f t="array" ref="BX724">IF($AG724,SQRT(SUMPRODUCT($AH$2:$AH724, (AJ$2:AJ724-BD724)^2)/(SUM($AH$2:$AH724)-1)),0)</f>
        <v>0</v>
      </c>
      <c r="BY724" s="109" cm="1">
        <f t="array" ref="BY724">IF($AG724,SQRT(SUMPRODUCT($AH$2:$AH724, (AK$2:AK724-BE724)^2)/(SUM($AH$2:$AH724)-1)),0)</f>
        <v>0</v>
      </c>
      <c r="BZ724" s="109" cm="1">
        <f t="array" ref="BZ724">IF($AG724,SQRT(SUMPRODUCT($AH$2:$AH724, (AL$2:AL724-BF724)^2)/(SUM($AH$2:$AH724)-1)),0)</f>
        <v>0</v>
      </c>
      <c r="CA724" s="109" cm="1">
        <f t="array" ref="CA724">IF($AG724,SQRT(SUMPRODUCT($AH$2:$AH724, (AM$2:AM724-BG724)^2)/(SUM($AH$2:$AH724)-1)),0)</f>
        <v>0</v>
      </c>
      <c r="CB724" s="109" cm="1">
        <f t="array" ref="CB724">IF($AG724,SQRT(SUMPRODUCT($AH$2:$AH724, (AN$2:AN724-BH724)^2)/(SUM($AH$2:$AH724)-1)),0)</f>
        <v>0</v>
      </c>
      <c r="CC724" s="109" cm="1">
        <f t="array" ref="CC724">IF($AG724,SQRT(SUMPRODUCT($AH$2:$AH724, (AO$2:AO724-BI724)^2)/(SUM($AH$2:$AH724)-1)),0)</f>
        <v>0</v>
      </c>
      <c r="CD724" s="109" cm="1">
        <f t="array" ref="CD724">IF($AG724,SQRT(SUMPRODUCT($AH$2:$AH724, (AP$2:AP724-BJ724)^2)/(SUM($AH$2:$AH724)-1)),0)</f>
        <v>0</v>
      </c>
      <c r="CE724" s="109" cm="1">
        <f t="array" ref="CE724">IF($AG724,SQRT(SUMPRODUCT($AH$2:$AH724, (AQ$2:AQ724-BK724)^2)/(SUM($AH$2:$AH724)-1)),0)</f>
        <v>0</v>
      </c>
      <c r="CF724" s="109" cm="1">
        <f t="array" ref="CF724">IF($AG724,SQRT(SUMPRODUCT($AH$2:$AH724, (AR$2:AR724-BL724)^2)/(SUM($AH$2:$AH724)-1)),0)</f>
        <v>0</v>
      </c>
      <c r="CG724" s="109" cm="1">
        <f t="array" ref="CG724">IF($AG724,SQRT(SUMPRODUCT($AH$2:$AH724, (AS$2:AS724-BM724)^2)/(SUM($AH$2:$AH724)-1)),0)</f>
        <v>0</v>
      </c>
      <c r="CH724" s="109" cm="1">
        <f t="array" ref="CH724">IF($AG724,SQRT(SUMPRODUCT($AH$2:$AH724, (AT$2:AT724-BN724)^2)/(SUM($AH$2:$AH724)-1)),0)</f>
        <v>0</v>
      </c>
      <c r="CI724" s="109" cm="1">
        <f t="array" ref="CI724">IF($AG724,SQRT(SUMPRODUCT($AH$2:$AH724, (AU$2:AU724-BO724)^2)/(SUM($AH$2:$AH724)-1)),0)</f>
        <v>0</v>
      </c>
      <c r="CJ724" s="109" cm="1">
        <f t="array" ref="CJ724">IF($AG724,SQRT(SUMPRODUCT($AH$2:$AH724, (AV$2:AV724-BP724)^2)/(SUM($AH$2:$AH724)-1)),0)</f>
        <v>0</v>
      </c>
      <c r="CK724" s="109" cm="1">
        <f t="array" ref="CK724">IF($AG724,SQRT(SUMPRODUCT($AH$2:$AH724, (AW$2:AW724-BQ724)^2)/(SUM($AH$2:$AH724)-1)),0)</f>
        <v>0</v>
      </c>
      <c r="CL724" s="109" cm="1">
        <f t="array" ref="CL724">IF($AG724,SQRT(SUMPRODUCT($AH$2:$AH724, (AX$2:AX724-BR724)^2)/(SUM($AH$2:$AH724)-1)),0)</f>
        <v>0</v>
      </c>
      <c r="CM724" s="109" cm="1">
        <f t="array" ref="CM724">IF($AG724,SQRT(SUMPRODUCT($AH$2:$AH724, (AY$2:AY724-BS724)^2)/(SUM($AH$2:$AH724)-1)),0)</f>
        <v>0</v>
      </c>
      <c r="CN724" s="109" cm="1">
        <f t="array" ref="CN724">IF($AG724,SQRT(SUMPRODUCT($AH$2:$AH724, (AZ$2:AZ724-BT724)^2)/(SUM($AH$2:$AH724)-1)),0)</f>
        <v>0</v>
      </c>
      <c r="CO724" s="109" cm="1">
        <f t="array" ref="CO724">IF($AG724,SQRT(SUMPRODUCT($AH$2:$AH724, (BA$2:BA724-BU724)^2)/(SUM($AH$2:$AH724)-1)),0)</f>
        <v>0</v>
      </c>
    </row>
    <row r="725" spans="34:93" x14ac:dyDescent="0.25">
      <c r="AH725" s="99" t="str">
        <f t="shared" si="171"/>
        <v/>
      </c>
      <c r="AI725" s="11">
        <f t="shared" ca="1" si="178"/>
        <v>0</v>
      </c>
      <c r="AJ725" s="11">
        <f t="shared" ca="1" si="178"/>
        <v>0</v>
      </c>
      <c r="AK725" s="11">
        <f t="shared" ca="1" si="178"/>
        <v>0</v>
      </c>
      <c r="AL725" s="11">
        <f t="shared" ca="1" si="178"/>
        <v>0</v>
      </c>
      <c r="AM725" s="11">
        <f t="shared" ca="1" si="178"/>
        <v>0</v>
      </c>
      <c r="AN725" s="11">
        <f t="shared" ca="1" si="178"/>
        <v>0</v>
      </c>
      <c r="AO725" s="11">
        <f t="shared" ca="1" si="178"/>
        <v>0</v>
      </c>
      <c r="AP725" s="11">
        <f t="shared" ca="1" si="178"/>
        <v>0</v>
      </c>
      <c r="AQ725" s="11">
        <f t="shared" ca="1" si="178"/>
        <v>0</v>
      </c>
      <c r="AR725" s="11">
        <f t="shared" ca="1" si="178"/>
        <v>0</v>
      </c>
      <c r="AS725" s="11">
        <f t="shared" ca="1" si="179"/>
        <v>0</v>
      </c>
      <c r="AT725" s="11">
        <f t="shared" ca="1" si="179"/>
        <v>0</v>
      </c>
      <c r="AU725" s="11">
        <f t="shared" ca="1" si="179"/>
        <v>0</v>
      </c>
      <c r="AV725" s="11">
        <f t="shared" ca="1" si="179"/>
        <v>0</v>
      </c>
      <c r="AW725" s="11">
        <f t="shared" ca="1" si="179"/>
        <v>0</v>
      </c>
      <c r="AX725" s="11">
        <f t="shared" ca="1" si="179"/>
        <v>0</v>
      </c>
      <c r="AY725" s="11">
        <f t="shared" ca="1" si="179"/>
        <v>0</v>
      </c>
      <c r="AZ725" s="11">
        <f t="shared" ca="1" si="179"/>
        <v>0</v>
      </c>
      <c r="BA725" s="11">
        <f t="shared" ca="1" si="179"/>
        <v>0</v>
      </c>
      <c r="BB725" s="11"/>
      <c r="BC725" s="11">
        <f>IF($AG725,SUMPRODUCT(AI$2:AI725,$AH$2:$AH725)/SUM($AH$2:$AH725),0)</f>
        <v>0</v>
      </c>
      <c r="BD725" s="11">
        <f>IF($AG725,SUMPRODUCT(AJ$2:AJ725,$AH$2:$AH725)/SUM($AH$2:$AH725),0)</f>
        <v>0</v>
      </c>
      <c r="BE725" s="11">
        <f>IF($AG725,SUMPRODUCT(AK$2:AK725,$AH$2:$AH725)/SUM($AH$2:$AH725),0)</f>
        <v>0</v>
      </c>
      <c r="BF725" s="11">
        <f>IF($AG725,SUMPRODUCT(AL$2:AL725,$AH$2:$AH725)/SUM($AH$2:$AH725),0)</f>
        <v>0</v>
      </c>
      <c r="BG725" s="11">
        <f>IF($AG725,SUMPRODUCT(AM$2:AM725,$AH$2:$AH725)/SUM($AH$2:$AH725),0)</f>
        <v>0</v>
      </c>
      <c r="BH725" s="11">
        <f>IF($AG725,SUMPRODUCT(AN$2:AN725,$AH$2:$AH725)/SUM($AH$2:$AH725),0)</f>
        <v>0</v>
      </c>
      <c r="BI725" s="11">
        <f>IF($AG725,SUMPRODUCT(AO$2:AO725,$AH$2:$AH725)/SUM($AH$2:$AH725),0)</f>
        <v>0</v>
      </c>
      <c r="BJ725" s="11">
        <f>IF($AG725,SUMPRODUCT(AP$2:AP725,$AH$2:$AH725)/SUM($AH$2:$AH725),0)</f>
        <v>0</v>
      </c>
      <c r="BK725" s="11">
        <f>IF($AG725,SUMPRODUCT(AQ$2:AQ725,$AH$2:$AH725)/SUM($AH$2:$AH725),0)</f>
        <v>0</v>
      </c>
      <c r="BL725" s="11">
        <f>IF($AG725,SUMPRODUCT(AR$2:AR725,$AH$2:$AH725)/SUM($AH$2:$AH725),0)</f>
        <v>0</v>
      </c>
      <c r="BM725" s="11">
        <f>IF($AG725,SUMPRODUCT(AS$2:AS725,$AH$2:$AH725)/SUM($AH$2:$AH725),0)</f>
        <v>0</v>
      </c>
      <c r="BN725" s="11">
        <f>IF($AG725,SUMPRODUCT(AT$2:AT725,$AH$2:$AH725)/SUM($AH$2:$AH725),0)</f>
        <v>0</v>
      </c>
      <c r="BO725" s="11">
        <f>IF($AG725,SUMPRODUCT(AU$2:AU725,$AH$2:$AH725)/SUM($AH$2:$AH725),0)</f>
        <v>0</v>
      </c>
      <c r="BP725" s="11">
        <f>IF($AG725,SUMPRODUCT(AV$2:AV725,$AH$2:$AH725)/SUM($AH$2:$AH725),0)</f>
        <v>0</v>
      </c>
      <c r="BQ725" s="11">
        <f>IF($AG725,SUMPRODUCT(AW$2:AW725,$AH$2:$AH725)/SUM($AH$2:$AH725),0)</f>
        <v>0</v>
      </c>
      <c r="BR725" s="11">
        <f>IF($AG725,SUMPRODUCT(AX$2:AX725,$AH$2:$AH725)/SUM($AH$2:$AH725),0)</f>
        <v>0</v>
      </c>
      <c r="BS725" s="11">
        <f>IF($AG725,SUMPRODUCT(AY$2:AY725,$AH$2:$AH725)/SUM($AH$2:$AH725),0)</f>
        <v>0</v>
      </c>
      <c r="BT725" s="11">
        <f>IF($AG725,SUMPRODUCT(AZ$2:AZ725,$AH$2:$AH725)/SUM($AH$2:$AH725),0)</f>
        <v>0</v>
      </c>
      <c r="BU725" s="11">
        <f>IF($AG725,SUMPRODUCT(BA$2:BA725,$AH$2:$AH725)/SUM($AH$2:$AH725),0)</f>
        <v>0</v>
      </c>
      <c r="BV725" s="11"/>
      <c r="BW725" s="109" cm="1">
        <f t="array" ref="BW725">IF($AG725,SQRT(SUMPRODUCT($AH$2:$AH725, (AI$2:AI725-BC725)^2)/(SUM($AH$2:$AH725)-1)),0)</f>
        <v>0</v>
      </c>
      <c r="BX725" s="109" cm="1">
        <f t="array" ref="BX725">IF($AG725,SQRT(SUMPRODUCT($AH$2:$AH725, (AJ$2:AJ725-BD725)^2)/(SUM($AH$2:$AH725)-1)),0)</f>
        <v>0</v>
      </c>
      <c r="BY725" s="109" cm="1">
        <f t="array" ref="BY725">IF($AG725,SQRT(SUMPRODUCT($AH$2:$AH725, (AK$2:AK725-BE725)^2)/(SUM($AH$2:$AH725)-1)),0)</f>
        <v>0</v>
      </c>
      <c r="BZ725" s="109" cm="1">
        <f t="array" ref="BZ725">IF($AG725,SQRT(SUMPRODUCT($AH$2:$AH725, (AL$2:AL725-BF725)^2)/(SUM($AH$2:$AH725)-1)),0)</f>
        <v>0</v>
      </c>
      <c r="CA725" s="109" cm="1">
        <f t="array" ref="CA725">IF($AG725,SQRT(SUMPRODUCT($AH$2:$AH725, (AM$2:AM725-BG725)^2)/(SUM($AH$2:$AH725)-1)),0)</f>
        <v>0</v>
      </c>
      <c r="CB725" s="109" cm="1">
        <f t="array" ref="CB725">IF($AG725,SQRT(SUMPRODUCT($AH$2:$AH725, (AN$2:AN725-BH725)^2)/(SUM($AH$2:$AH725)-1)),0)</f>
        <v>0</v>
      </c>
      <c r="CC725" s="109" cm="1">
        <f t="array" ref="CC725">IF($AG725,SQRT(SUMPRODUCT($AH$2:$AH725, (AO$2:AO725-BI725)^2)/(SUM($AH$2:$AH725)-1)),0)</f>
        <v>0</v>
      </c>
      <c r="CD725" s="109" cm="1">
        <f t="array" ref="CD725">IF($AG725,SQRT(SUMPRODUCT($AH$2:$AH725, (AP$2:AP725-BJ725)^2)/(SUM($AH$2:$AH725)-1)),0)</f>
        <v>0</v>
      </c>
      <c r="CE725" s="109" cm="1">
        <f t="array" ref="CE725">IF($AG725,SQRT(SUMPRODUCT($AH$2:$AH725, (AQ$2:AQ725-BK725)^2)/(SUM($AH$2:$AH725)-1)),0)</f>
        <v>0</v>
      </c>
      <c r="CF725" s="109" cm="1">
        <f t="array" ref="CF725">IF($AG725,SQRT(SUMPRODUCT($AH$2:$AH725, (AR$2:AR725-BL725)^2)/(SUM($AH$2:$AH725)-1)),0)</f>
        <v>0</v>
      </c>
      <c r="CG725" s="109" cm="1">
        <f t="array" ref="CG725">IF($AG725,SQRT(SUMPRODUCT($AH$2:$AH725, (AS$2:AS725-BM725)^2)/(SUM($AH$2:$AH725)-1)),0)</f>
        <v>0</v>
      </c>
      <c r="CH725" s="109" cm="1">
        <f t="array" ref="CH725">IF($AG725,SQRT(SUMPRODUCT($AH$2:$AH725, (AT$2:AT725-BN725)^2)/(SUM($AH$2:$AH725)-1)),0)</f>
        <v>0</v>
      </c>
      <c r="CI725" s="109" cm="1">
        <f t="array" ref="CI725">IF($AG725,SQRT(SUMPRODUCT($AH$2:$AH725, (AU$2:AU725-BO725)^2)/(SUM($AH$2:$AH725)-1)),0)</f>
        <v>0</v>
      </c>
      <c r="CJ725" s="109" cm="1">
        <f t="array" ref="CJ725">IF($AG725,SQRT(SUMPRODUCT($AH$2:$AH725, (AV$2:AV725-BP725)^2)/(SUM($AH$2:$AH725)-1)),0)</f>
        <v>0</v>
      </c>
      <c r="CK725" s="109" cm="1">
        <f t="array" ref="CK725">IF($AG725,SQRT(SUMPRODUCT($AH$2:$AH725, (AW$2:AW725-BQ725)^2)/(SUM($AH$2:$AH725)-1)),0)</f>
        <v>0</v>
      </c>
      <c r="CL725" s="109" cm="1">
        <f t="array" ref="CL725">IF($AG725,SQRT(SUMPRODUCT($AH$2:$AH725, (AX$2:AX725-BR725)^2)/(SUM($AH$2:$AH725)-1)),0)</f>
        <v>0</v>
      </c>
      <c r="CM725" s="109" cm="1">
        <f t="array" ref="CM725">IF($AG725,SQRT(SUMPRODUCT($AH$2:$AH725, (AY$2:AY725-BS725)^2)/(SUM($AH$2:$AH725)-1)),0)</f>
        <v>0</v>
      </c>
      <c r="CN725" s="109" cm="1">
        <f t="array" ref="CN725">IF($AG725,SQRT(SUMPRODUCT($AH$2:$AH725, (AZ$2:AZ725-BT725)^2)/(SUM($AH$2:$AH725)-1)),0)</f>
        <v>0</v>
      </c>
      <c r="CO725" s="109" cm="1">
        <f t="array" ref="CO725">IF($AG725,SQRT(SUMPRODUCT($AH$2:$AH725, (BA$2:BA725-BU725)^2)/(SUM($AH$2:$AH725)-1)),0)</f>
        <v>0</v>
      </c>
    </row>
    <row r="726" spans="34:93" x14ac:dyDescent="0.25">
      <c r="AH726" s="99" t="str">
        <f t="shared" si="171"/>
        <v/>
      </c>
      <c r="AI726" s="11">
        <f t="shared" ca="1" si="178"/>
        <v>0</v>
      </c>
      <c r="AJ726" s="11">
        <f t="shared" ca="1" si="178"/>
        <v>0</v>
      </c>
      <c r="AK726" s="11">
        <f t="shared" ca="1" si="178"/>
        <v>0</v>
      </c>
      <c r="AL726" s="11">
        <f t="shared" ca="1" si="178"/>
        <v>0</v>
      </c>
      <c r="AM726" s="11">
        <f t="shared" ca="1" si="178"/>
        <v>0</v>
      </c>
      <c r="AN726" s="11">
        <f t="shared" ca="1" si="178"/>
        <v>0</v>
      </c>
      <c r="AO726" s="11">
        <f t="shared" ca="1" si="178"/>
        <v>0</v>
      </c>
      <c r="AP726" s="11">
        <f t="shared" ca="1" si="178"/>
        <v>0</v>
      </c>
      <c r="AQ726" s="11">
        <f t="shared" ca="1" si="178"/>
        <v>0</v>
      </c>
      <c r="AR726" s="11">
        <f t="shared" ca="1" si="178"/>
        <v>0</v>
      </c>
      <c r="AS726" s="11">
        <f t="shared" ca="1" si="179"/>
        <v>0</v>
      </c>
      <c r="AT726" s="11">
        <f t="shared" ca="1" si="179"/>
        <v>0</v>
      </c>
      <c r="AU726" s="11">
        <f t="shared" ca="1" si="179"/>
        <v>0</v>
      </c>
      <c r="AV726" s="11">
        <f t="shared" ca="1" si="179"/>
        <v>0</v>
      </c>
      <c r="AW726" s="11">
        <f t="shared" ca="1" si="179"/>
        <v>0</v>
      </c>
      <c r="AX726" s="11">
        <f t="shared" ca="1" si="179"/>
        <v>0</v>
      </c>
      <c r="AY726" s="11">
        <f t="shared" ca="1" si="179"/>
        <v>0</v>
      </c>
      <c r="AZ726" s="11">
        <f t="shared" ca="1" si="179"/>
        <v>0</v>
      </c>
      <c r="BA726" s="11">
        <f t="shared" ca="1" si="179"/>
        <v>0</v>
      </c>
      <c r="BB726" s="11"/>
      <c r="BC726" s="11">
        <f>IF($AG726,SUMPRODUCT(AI$2:AI726,$AH$2:$AH726)/SUM($AH$2:$AH726),0)</f>
        <v>0</v>
      </c>
      <c r="BD726" s="11">
        <f>IF($AG726,SUMPRODUCT(AJ$2:AJ726,$AH$2:$AH726)/SUM($AH$2:$AH726),0)</f>
        <v>0</v>
      </c>
      <c r="BE726" s="11">
        <f>IF($AG726,SUMPRODUCT(AK$2:AK726,$AH$2:$AH726)/SUM($AH$2:$AH726),0)</f>
        <v>0</v>
      </c>
      <c r="BF726" s="11">
        <f>IF($AG726,SUMPRODUCT(AL$2:AL726,$AH$2:$AH726)/SUM($AH$2:$AH726),0)</f>
        <v>0</v>
      </c>
      <c r="BG726" s="11">
        <f>IF($AG726,SUMPRODUCT(AM$2:AM726,$AH$2:$AH726)/SUM($AH$2:$AH726),0)</f>
        <v>0</v>
      </c>
      <c r="BH726" s="11">
        <f>IF($AG726,SUMPRODUCT(AN$2:AN726,$AH$2:$AH726)/SUM($AH$2:$AH726),0)</f>
        <v>0</v>
      </c>
      <c r="BI726" s="11">
        <f>IF($AG726,SUMPRODUCT(AO$2:AO726,$AH$2:$AH726)/SUM($AH$2:$AH726),0)</f>
        <v>0</v>
      </c>
      <c r="BJ726" s="11">
        <f>IF($AG726,SUMPRODUCT(AP$2:AP726,$AH$2:$AH726)/SUM($AH$2:$AH726),0)</f>
        <v>0</v>
      </c>
      <c r="BK726" s="11">
        <f>IF($AG726,SUMPRODUCT(AQ$2:AQ726,$AH$2:$AH726)/SUM($AH$2:$AH726),0)</f>
        <v>0</v>
      </c>
      <c r="BL726" s="11">
        <f>IF($AG726,SUMPRODUCT(AR$2:AR726,$AH$2:$AH726)/SUM($AH$2:$AH726),0)</f>
        <v>0</v>
      </c>
      <c r="BM726" s="11">
        <f>IF($AG726,SUMPRODUCT(AS$2:AS726,$AH$2:$AH726)/SUM($AH$2:$AH726),0)</f>
        <v>0</v>
      </c>
      <c r="BN726" s="11">
        <f>IF($AG726,SUMPRODUCT(AT$2:AT726,$AH$2:$AH726)/SUM($AH$2:$AH726),0)</f>
        <v>0</v>
      </c>
      <c r="BO726" s="11">
        <f>IF($AG726,SUMPRODUCT(AU$2:AU726,$AH$2:$AH726)/SUM($AH$2:$AH726),0)</f>
        <v>0</v>
      </c>
      <c r="BP726" s="11">
        <f>IF($AG726,SUMPRODUCT(AV$2:AV726,$AH$2:$AH726)/SUM($AH$2:$AH726),0)</f>
        <v>0</v>
      </c>
      <c r="BQ726" s="11">
        <f>IF($AG726,SUMPRODUCT(AW$2:AW726,$AH$2:$AH726)/SUM($AH$2:$AH726),0)</f>
        <v>0</v>
      </c>
      <c r="BR726" s="11">
        <f>IF($AG726,SUMPRODUCT(AX$2:AX726,$AH$2:$AH726)/SUM($AH$2:$AH726),0)</f>
        <v>0</v>
      </c>
      <c r="BS726" s="11">
        <f>IF($AG726,SUMPRODUCT(AY$2:AY726,$AH$2:$AH726)/SUM($AH$2:$AH726),0)</f>
        <v>0</v>
      </c>
      <c r="BT726" s="11">
        <f>IF($AG726,SUMPRODUCT(AZ$2:AZ726,$AH$2:$AH726)/SUM($AH$2:$AH726),0)</f>
        <v>0</v>
      </c>
      <c r="BU726" s="11">
        <f>IF($AG726,SUMPRODUCT(BA$2:BA726,$AH$2:$AH726)/SUM($AH$2:$AH726),0)</f>
        <v>0</v>
      </c>
      <c r="BV726" s="11"/>
      <c r="BW726" s="109" cm="1">
        <f t="array" ref="BW726">IF($AG726,SQRT(SUMPRODUCT($AH$2:$AH726, (AI$2:AI726-BC726)^2)/(SUM($AH$2:$AH726)-1)),0)</f>
        <v>0</v>
      </c>
      <c r="BX726" s="109" cm="1">
        <f t="array" ref="BX726">IF($AG726,SQRT(SUMPRODUCT($AH$2:$AH726, (AJ$2:AJ726-BD726)^2)/(SUM($AH$2:$AH726)-1)),0)</f>
        <v>0</v>
      </c>
      <c r="BY726" s="109" cm="1">
        <f t="array" ref="BY726">IF($AG726,SQRT(SUMPRODUCT($AH$2:$AH726, (AK$2:AK726-BE726)^2)/(SUM($AH$2:$AH726)-1)),0)</f>
        <v>0</v>
      </c>
      <c r="BZ726" s="109" cm="1">
        <f t="array" ref="BZ726">IF($AG726,SQRT(SUMPRODUCT($AH$2:$AH726, (AL$2:AL726-BF726)^2)/(SUM($AH$2:$AH726)-1)),0)</f>
        <v>0</v>
      </c>
      <c r="CA726" s="109" cm="1">
        <f t="array" ref="CA726">IF($AG726,SQRT(SUMPRODUCT($AH$2:$AH726, (AM$2:AM726-BG726)^2)/(SUM($AH$2:$AH726)-1)),0)</f>
        <v>0</v>
      </c>
      <c r="CB726" s="109" cm="1">
        <f t="array" ref="CB726">IF($AG726,SQRT(SUMPRODUCT($AH$2:$AH726, (AN$2:AN726-BH726)^2)/(SUM($AH$2:$AH726)-1)),0)</f>
        <v>0</v>
      </c>
      <c r="CC726" s="109" cm="1">
        <f t="array" ref="CC726">IF($AG726,SQRT(SUMPRODUCT($AH$2:$AH726, (AO$2:AO726-BI726)^2)/(SUM($AH$2:$AH726)-1)),0)</f>
        <v>0</v>
      </c>
      <c r="CD726" s="109" cm="1">
        <f t="array" ref="CD726">IF($AG726,SQRT(SUMPRODUCT($AH$2:$AH726, (AP$2:AP726-BJ726)^2)/(SUM($AH$2:$AH726)-1)),0)</f>
        <v>0</v>
      </c>
      <c r="CE726" s="109" cm="1">
        <f t="array" ref="CE726">IF($AG726,SQRT(SUMPRODUCT($AH$2:$AH726, (AQ$2:AQ726-BK726)^2)/(SUM($AH$2:$AH726)-1)),0)</f>
        <v>0</v>
      </c>
      <c r="CF726" s="109" cm="1">
        <f t="array" ref="CF726">IF($AG726,SQRT(SUMPRODUCT($AH$2:$AH726, (AR$2:AR726-BL726)^2)/(SUM($AH$2:$AH726)-1)),0)</f>
        <v>0</v>
      </c>
      <c r="CG726" s="109" cm="1">
        <f t="array" ref="CG726">IF($AG726,SQRT(SUMPRODUCT($AH$2:$AH726, (AS$2:AS726-BM726)^2)/(SUM($AH$2:$AH726)-1)),0)</f>
        <v>0</v>
      </c>
      <c r="CH726" s="109" cm="1">
        <f t="array" ref="CH726">IF($AG726,SQRT(SUMPRODUCT($AH$2:$AH726, (AT$2:AT726-BN726)^2)/(SUM($AH$2:$AH726)-1)),0)</f>
        <v>0</v>
      </c>
      <c r="CI726" s="109" cm="1">
        <f t="array" ref="CI726">IF($AG726,SQRT(SUMPRODUCT($AH$2:$AH726, (AU$2:AU726-BO726)^2)/(SUM($AH$2:$AH726)-1)),0)</f>
        <v>0</v>
      </c>
      <c r="CJ726" s="109" cm="1">
        <f t="array" ref="CJ726">IF($AG726,SQRT(SUMPRODUCT($AH$2:$AH726, (AV$2:AV726-BP726)^2)/(SUM($AH$2:$AH726)-1)),0)</f>
        <v>0</v>
      </c>
      <c r="CK726" s="109" cm="1">
        <f t="array" ref="CK726">IF($AG726,SQRT(SUMPRODUCT($AH$2:$AH726, (AW$2:AW726-BQ726)^2)/(SUM($AH$2:$AH726)-1)),0)</f>
        <v>0</v>
      </c>
      <c r="CL726" s="109" cm="1">
        <f t="array" ref="CL726">IF($AG726,SQRT(SUMPRODUCT($AH$2:$AH726, (AX$2:AX726-BR726)^2)/(SUM($AH$2:$AH726)-1)),0)</f>
        <v>0</v>
      </c>
      <c r="CM726" s="109" cm="1">
        <f t="array" ref="CM726">IF($AG726,SQRT(SUMPRODUCT($AH$2:$AH726, (AY$2:AY726-BS726)^2)/(SUM($AH$2:$AH726)-1)),0)</f>
        <v>0</v>
      </c>
      <c r="CN726" s="109" cm="1">
        <f t="array" ref="CN726">IF($AG726,SQRT(SUMPRODUCT($AH$2:$AH726, (AZ$2:AZ726-BT726)^2)/(SUM($AH$2:$AH726)-1)),0)</f>
        <v>0</v>
      </c>
      <c r="CO726" s="109" cm="1">
        <f t="array" ref="CO726">IF($AG726,SQRT(SUMPRODUCT($AH$2:$AH726, (BA$2:BA726-BU726)^2)/(SUM($AH$2:$AH726)-1)),0)</f>
        <v>0</v>
      </c>
    </row>
    <row r="727" spans="34:93" x14ac:dyDescent="0.25">
      <c r="AH727" s="99" t="str">
        <f t="shared" si="171"/>
        <v/>
      </c>
      <c r="AI727" s="11">
        <f t="shared" ca="1" si="178"/>
        <v>0</v>
      </c>
      <c r="AJ727" s="11">
        <f t="shared" ca="1" si="178"/>
        <v>0</v>
      </c>
      <c r="AK727" s="11">
        <f t="shared" ca="1" si="178"/>
        <v>0</v>
      </c>
      <c r="AL727" s="11">
        <f t="shared" ca="1" si="178"/>
        <v>0</v>
      </c>
      <c r="AM727" s="11">
        <f t="shared" ca="1" si="178"/>
        <v>0</v>
      </c>
      <c r="AN727" s="11">
        <f t="shared" ca="1" si="178"/>
        <v>0</v>
      </c>
      <c r="AO727" s="11">
        <f t="shared" ca="1" si="178"/>
        <v>0</v>
      </c>
      <c r="AP727" s="11">
        <f t="shared" ca="1" si="178"/>
        <v>0</v>
      </c>
      <c r="AQ727" s="11">
        <f t="shared" ca="1" si="178"/>
        <v>0</v>
      </c>
      <c r="AR727" s="11">
        <f t="shared" ca="1" si="178"/>
        <v>0</v>
      </c>
      <c r="AS727" s="11">
        <f t="shared" ca="1" si="179"/>
        <v>0</v>
      </c>
      <c r="AT727" s="11">
        <f t="shared" ca="1" si="179"/>
        <v>0</v>
      </c>
      <c r="AU727" s="11">
        <f t="shared" ca="1" si="179"/>
        <v>0</v>
      </c>
      <c r="AV727" s="11">
        <f t="shared" ca="1" si="179"/>
        <v>0</v>
      </c>
      <c r="AW727" s="11">
        <f t="shared" ca="1" si="179"/>
        <v>0</v>
      </c>
      <c r="AX727" s="11">
        <f t="shared" ca="1" si="179"/>
        <v>0</v>
      </c>
      <c r="AY727" s="11">
        <f t="shared" ca="1" si="179"/>
        <v>0</v>
      </c>
      <c r="AZ727" s="11">
        <f t="shared" ca="1" si="179"/>
        <v>0</v>
      </c>
      <c r="BA727" s="11">
        <f t="shared" ca="1" si="179"/>
        <v>0</v>
      </c>
      <c r="BB727" s="11"/>
      <c r="BC727" s="11">
        <f>IF($AG727,SUMPRODUCT(AI$2:AI727,$AH$2:$AH727)/SUM($AH$2:$AH727),0)</f>
        <v>0</v>
      </c>
      <c r="BD727" s="11">
        <f>IF($AG727,SUMPRODUCT(AJ$2:AJ727,$AH$2:$AH727)/SUM($AH$2:$AH727),0)</f>
        <v>0</v>
      </c>
      <c r="BE727" s="11">
        <f>IF($AG727,SUMPRODUCT(AK$2:AK727,$AH$2:$AH727)/SUM($AH$2:$AH727),0)</f>
        <v>0</v>
      </c>
      <c r="BF727" s="11">
        <f>IF($AG727,SUMPRODUCT(AL$2:AL727,$AH$2:$AH727)/SUM($AH$2:$AH727),0)</f>
        <v>0</v>
      </c>
      <c r="BG727" s="11">
        <f>IF($AG727,SUMPRODUCT(AM$2:AM727,$AH$2:$AH727)/SUM($AH$2:$AH727),0)</f>
        <v>0</v>
      </c>
      <c r="BH727" s="11">
        <f>IF($AG727,SUMPRODUCT(AN$2:AN727,$AH$2:$AH727)/SUM($AH$2:$AH727),0)</f>
        <v>0</v>
      </c>
      <c r="BI727" s="11">
        <f>IF($AG727,SUMPRODUCT(AO$2:AO727,$AH$2:$AH727)/SUM($AH$2:$AH727),0)</f>
        <v>0</v>
      </c>
      <c r="BJ727" s="11">
        <f>IF($AG727,SUMPRODUCT(AP$2:AP727,$AH$2:$AH727)/SUM($AH$2:$AH727),0)</f>
        <v>0</v>
      </c>
      <c r="BK727" s="11">
        <f>IF($AG727,SUMPRODUCT(AQ$2:AQ727,$AH$2:$AH727)/SUM($AH$2:$AH727),0)</f>
        <v>0</v>
      </c>
      <c r="BL727" s="11">
        <f>IF($AG727,SUMPRODUCT(AR$2:AR727,$AH$2:$AH727)/SUM($AH$2:$AH727),0)</f>
        <v>0</v>
      </c>
      <c r="BM727" s="11">
        <f>IF($AG727,SUMPRODUCT(AS$2:AS727,$AH$2:$AH727)/SUM($AH$2:$AH727),0)</f>
        <v>0</v>
      </c>
      <c r="BN727" s="11">
        <f>IF($AG727,SUMPRODUCT(AT$2:AT727,$AH$2:$AH727)/SUM($AH$2:$AH727),0)</f>
        <v>0</v>
      </c>
      <c r="BO727" s="11">
        <f>IF($AG727,SUMPRODUCT(AU$2:AU727,$AH$2:$AH727)/SUM($AH$2:$AH727),0)</f>
        <v>0</v>
      </c>
      <c r="BP727" s="11">
        <f>IF($AG727,SUMPRODUCT(AV$2:AV727,$AH$2:$AH727)/SUM($AH$2:$AH727),0)</f>
        <v>0</v>
      </c>
      <c r="BQ727" s="11">
        <f>IF($AG727,SUMPRODUCT(AW$2:AW727,$AH$2:$AH727)/SUM($AH$2:$AH727),0)</f>
        <v>0</v>
      </c>
      <c r="BR727" s="11">
        <f>IF($AG727,SUMPRODUCT(AX$2:AX727,$AH$2:$AH727)/SUM($AH$2:$AH727),0)</f>
        <v>0</v>
      </c>
      <c r="BS727" s="11">
        <f>IF($AG727,SUMPRODUCT(AY$2:AY727,$AH$2:$AH727)/SUM($AH$2:$AH727),0)</f>
        <v>0</v>
      </c>
      <c r="BT727" s="11">
        <f>IF($AG727,SUMPRODUCT(AZ$2:AZ727,$AH$2:$AH727)/SUM($AH$2:$AH727),0)</f>
        <v>0</v>
      </c>
      <c r="BU727" s="11">
        <f>IF($AG727,SUMPRODUCT(BA$2:BA727,$AH$2:$AH727)/SUM($AH$2:$AH727),0)</f>
        <v>0</v>
      </c>
      <c r="BV727" s="11"/>
      <c r="BW727" s="109" cm="1">
        <f t="array" ref="BW727">IF($AG727,SQRT(SUMPRODUCT($AH$2:$AH727, (AI$2:AI727-BC727)^2)/(SUM($AH$2:$AH727)-1)),0)</f>
        <v>0</v>
      </c>
      <c r="BX727" s="109" cm="1">
        <f t="array" ref="BX727">IF($AG727,SQRT(SUMPRODUCT($AH$2:$AH727, (AJ$2:AJ727-BD727)^2)/(SUM($AH$2:$AH727)-1)),0)</f>
        <v>0</v>
      </c>
      <c r="BY727" s="109" cm="1">
        <f t="array" ref="BY727">IF($AG727,SQRT(SUMPRODUCT($AH$2:$AH727, (AK$2:AK727-BE727)^2)/(SUM($AH$2:$AH727)-1)),0)</f>
        <v>0</v>
      </c>
      <c r="BZ727" s="109" cm="1">
        <f t="array" ref="BZ727">IF($AG727,SQRT(SUMPRODUCT($AH$2:$AH727, (AL$2:AL727-BF727)^2)/(SUM($AH$2:$AH727)-1)),0)</f>
        <v>0</v>
      </c>
      <c r="CA727" s="109" cm="1">
        <f t="array" ref="CA727">IF($AG727,SQRT(SUMPRODUCT($AH$2:$AH727, (AM$2:AM727-BG727)^2)/(SUM($AH$2:$AH727)-1)),0)</f>
        <v>0</v>
      </c>
      <c r="CB727" s="109" cm="1">
        <f t="array" ref="CB727">IF($AG727,SQRT(SUMPRODUCT($AH$2:$AH727, (AN$2:AN727-BH727)^2)/(SUM($AH$2:$AH727)-1)),0)</f>
        <v>0</v>
      </c>
      <c r="CC727" s="109" cm="1">
        <f t="array" ref="CC727">IF($AG727,SQRT(SUMPRODUCT($AH$2:$AH727, (AO$2:AO727-BI727)^2)/(SUM($AH$2:$AH727)-1)),0)</f>
        <v>0</v>
      </c>
      <c r="CD727" s="109" cm="1">
        <f t="array" ref="CD727">IF($AG727,SQRT(SUMPRODUCT($AH$2:$AH727, (AP$2:AP727-BJ727)^2)/(SUM($AH$2:$AH727)-1)),0)</f>
        <v>0</v>
      </c>
      <c r="CE727" s="109" cm="1">
        <f t="array" ref="CE727">IF($AG727,SQRT(SUMPRODUCT($AH$2:$AH727, (AQ$2:AQ727-BK727)^2)/(SUM($AH$2:$AH727)-1)),0)</f>
        <v>0</v>
      </c>
      <c r="CF727" s="109" cm="1">
        <f t="array" ref="CF727">IF($AG727,SQRT(SUMPRODUCT($AH$2:$AH727, (AR$2:AR727-BL727)^2)/(SUM($AH$2:$AH727)-1)),0)</f>
        <v>0</v>
      </c>
      <c r="CG727" s="109" cm="1">
        <f t="array" ref="CG727">IF($AG727,SQRT(SUMPRODUCT($AH$2:$AH727, (AS$2:AS727-BM727)^2)/(SUM($AH$2:$AH727)-1)),0)</f>
        <v>0</v>
      </c>
      <c r="CH727" s="109" cm="1">
        <f t="array" ref="CH727">IF($AG727,SQRT(SUMPRODUCT($AH$2:$AH727, (AT$2:AT727-BN727)^2)/(SUM($AH$2:$AH727)-1)),0)</f>
        <v>0</v>
      </c>
      <c r="CI727" s="109" cm="1">
        <f t="array" ref="CI727">IF($AG727,SQRT(SUMPRODUCT($AH$2:$AH727, (AU$2:AU727-BO727)^2)/(SUM($AH$2:$AH727)-1)),0)</f>
        <v>0</v>
      </c>
      <c r="CJ727" s="109" cm="1">
        <f t="array" ref="CJ727">IF($AG727,SQRT(SUMPRODUCT($AH$2:$AH727, (AV$2:AV727-BP727)^2)/(SUM($AH$2:$AH727)-1)),0)</f>
        <v>0</v>
      </c>
      <c r="CK727" s="109" cm="1">
        <f t="array" ref="CK727">IF($AG727,SQRT(SUMPRODUCT($AH$2:$AH727, (AW$2:AW727-BQ727)^2)/(SUM($AH$2:$AH727)-1)),0)</f>
        <v>0</v>
      </c>
      <c r="CL727" s="109" cm="1">
        <f t="array" ref="CL727">IF($AG727,SQRT(SUMPRODUCT($AH$2:$AH727, (AX$2:AX727-BR727)^2)/(SUM($AH$2:$AH727)-1)),0)</f>
        <v>0</v>
      </c>
      <c r="CM727" s="109" cm="1">
        <f t="array" ref="CM727">IF($AG727,SQRT(SUMPRODUCT($AH$2:$AH727, (AY$2:AY727-BS727)^2)/(SUM($AH$2:$AH727)-1)),0)</f>
        <v>0</v>
      </c>
      <c r="CN727" s="109" cm="1">
        <f t="array" ref="CN727">IF($AG727,SQRT(SUMPRODUCT($AH$2:$AH727, (AZ$2:AZ727-BT727)^2)/(SUM($AH$2:$AH727)-1)),0)</f>
        <v>0</v>
      </c>
      <c r="CO727" s="109" cm="1">
        <f t="array" ref="CO727">IF($AG727,SQRT(SUMPRODUCT($AH$2:$AH727, (BA$2:BA727-BU727)^2)/(SUM($AH$2:$AH727)-1)),0)</f>
        <v>0</v>
      </c>
    </row>
    <row r="728" spans="34:93" x14ac:dyDescent="0.25">
      <c r="AH728" s="99" t="str">
        <f t="shared" si="171"/>
        <v/>
      </c>
      <c r="AI728" s="11">
        <f t="shared" ca="1" si="178"/>
        <v>0</v>
      </c>
      <c r="AJ728" s="11">
        <f t="shared" ca="1" si="178"/>
        <v>0</v>
      </c>
      <c r="AK728" s="11">
        <f t="shared" ca="1" si="178"/>
        <v>0</v>
      </c>
      <c r="AL728" s="11">
        <f t="shared" ca="1" si="178"/>
        <v>0</v>
      </c>
      <c r="AM728" s="11">
        <f t="shared" ca="1" si="178"/>
        <v>0</v>
      </c>
      <c r="AN728" s="11">
        <f t="shared" ca="1" si="178"/>
        <v>0</v>
      </c>
      <c r="AO728" s="11">
        <f t="shared" ca="1" si="178"/>
        <v>0</v>
      </c>
      <c r="AP728" s="11">
        <f t="shared" ca="1" si="178"/>
        <v>0</v>
      </c>
      <c r="AQ728" s="11">
        <f t="shared" ca="1" si="178"/>
        <v>0</v>
      </c>
      <c r="AR728" s="11">
        <f t="shared" ca="1" si="178"/>
        <v>0</v>
      </c>
      <c r="AS728" s="11">
        <f t="shared" ca="1" si="179"/>
        <v>0</v>
      </c>
      <c r="AT728" s="11">
        <f t="shared" ca="1" si="179"/>
        <v>0</v>
      </c>
      <c r="AU728" s="11">
        <f t="shared" ca="1" si="179"/>
        <v>0</v>
      </c>
      <c r="AV728" s="11">
        <f t="shared" ca="1" si="179"/>
        <v>0</v>
      </c>
      <c r="AW728" s="11">
        <f t="shared" ca="1" si="179"/>
        <v>0</v>
      </c>
      <c r="AX728" s="11">
        <f t="shared" ca="1" si="179"/>
        <v>0</v>
      </c>
      <c r="AY728" s="11">
        <f t="shared" ca="1" si="179"/>
        <v>0</v>
      </c>
      <c r="AZ728" s="11">
        <f t="shared" ca="1" si="179"/>
        <v>0</v>
      </c>
      <c r="BA728" s="11">
        <f t="shared" ca="1" si="179"/>
        <v>0</v>
      </c>
      <c r="BB728" s="11"/>
      <c r="BC728" s="11">
        <f>IF($AG728,SUMPRODUCT(AI$2:AI728,$AH$2:$AH728)/SUM($AH$2:$AH728),0)</f>
        <v>0</v>
      </c>
      <c r="BD728" s="11">
        <f>IF($AG728,SUMPRODUCT(AJ$2:AJ728,$AH$2:$AH728)/SUM($AH$2:$AH728),0)</f>
        <v>0</v>
      </c>
      <c r="BE728" s="11">
        <f>IF($AG728,SUMPRODUCT(AK$2:AK728,$AH$2:$AH728)/SUM($AH$2:$AH728),0)</f>
        <v>0</v>
      </c>
      <c r="BF728" s="11">
        <f>IF($AG728,SUMPRODUCT(AL$2:AL728,$AH$2:$AH728)/SUM($AH$2:$AH728),0)</f>
        <v>0</v>
      </c>
      <c r="BG728" s="11">
        <f>IF($AG728,SUMPRODUCT(AM$2:AM728,$AH$2:$AH728)/SUM($AH$2:$AH728),0)</f>
        <v>0</v>
      </c>
      <c r="BH728" s="11">
        <f>IF($AG728,SUMPRODUCT(AN$2:AN728,$AH$2:$AH728)/SUM($AH$2:$AH728),0)</f>
        <v>0</v>
      </c>
      <c r="BI728" s="11">
        <f>IF($AG728,SUMPRODUCT(AO$2:AO728,$AH$2:$AH728)/SUM($AH$2:$AH728),0)</f>
        <v>0</v>
      </c>
      <c r="BJ728" s="11">
        <f>IF($AG728,SUMPRODUCT(AP$2:AP728,$AH$2:$AH728)/SUM($AH$2:$AH728),0)</f>
        <v>0</v>
      </c>
      <c r="BK728" s="11">
        <f>IF($AG728,SUMPRODUCT(AQ$2:AQ728,$AH$2:$AH728)/SUM($AH$2:$AH728),0)</f>
        <v>0</v>
      </c>
      <c r="BL728" s="11">
        <f>IF($AG728,SUMPRODUCT(AR$2:AR728,$AH$2:$AH728)/SUM($AH$2:$AH728),0)</f>
        <v>0</v>
      </c>
      <c r="BM728" s="11">
        <f>IF($AG728,SUMPRODUCT(AS$2:AS728,$AH$2:$AH728)/SUM($AH$2:$AH728),0)</f>
        <v>0</v>
      </c>
      <c r="BN728" s="11">
        <f>IF($AG728,SUMPRODUCT(AT$2:AT728,$AH$2:$AH728)/SUM($AH$2:$AH728),0)</f>
        <v>0</v>
      </c>
      <c r="BO728" s="11">
        <f>IF($AG728,SUMPRODUCT(AU$2:AU728,$AH$2:$AH728)/SUM($AH$2:$AH728),0)</f>
        <v>0</v>
      </c>
      <c r="BP728" s="11">
        <f>IF($AG728,SUMPRODUCT(AV$2:AV728,$AH$2:$AH728)/SUM($AH$2:$AH728),0)</f>
        <v>0</v>
      </c>
      <c r="BQ728" s="11">
        <f>IF($AG728,SUMPRODUCT(AW$2:AW728,$AH$2:$AH728)/SUM($AH$2:$AH728),0)</f>
        <v>0</v>
      </c>
      <c r="BR728" s="11">
        <f>IF($AG728,SUMPRODUCT(AX$2:AX728,$AH$2:$AH728)/SUM($AH$2:$AH728),0)</f>
        <v>0</v>
      </c>
      <c r="BS728" s="11">
        <f>IF($AG728,SUMPRODUCT(AY$2:AY728,$AH$2:$AH728)/SUM($AH$2:$AH728),0)</f>
        <v>0</v>
      </c>
      <c r="BT728" s="11">
        <f>IF($AG728,SUMPRODUCT(AZ$2:AZ728,$AH$2:$AH728)/SUM($AH$2:$AH728),0)</f>
        <v>0</v>
      </c>
      <c r="BU728" s="11">
        <f>IF($AG728,SUMPRODUCT(BA$2:BA728,$AH$2:$AH728)/SUM($AH$2:$AH728),0)</f>
        <v>0</v>
      </c>
      <c r="BV728" s="11"/>
      <c r="BW728" s="109" cm="1">
        <f t="array" ref="BW728">IF($AG728,SQRT(SUMPRODUCT($AH$2:$AH728, (AI$2:AI728-BC728)^2)/(SUM($AH$2:$AH728)-1)),0)</f>
        <v>0</v>
      </c>
      <c r="BX728" s="109" cm="1">
        <f t="array" ref="BX728">IF($AG728,SQRT(SUMPRODUCT($AH$2:$AH728, (AJ$2:AJ728-BD728)^2)/(SUM($AH$2:$AH728)-1)),0)</f>
        <v>0</v>
      </c>
      <c r="BY728" s="109" cm="1">
        <f t="array" ref="BY728">IF($AG728,SQRT(SUMPRODUCT($AH$2:$AH728, (AK$2:AK728-BE728)^2)/(SUM($AH$2:$AH728)-1)),0)</f>
        <v>0</v>
      </c>
      <c r="BZ728" s="109" cm="1">
        <f t="array" ref="BZ728">IF($AG728,SQRT(SUMPRODUCT($AH$2:$AH728, (AL$2:AL728-BF728)^2)/(SUM($AH$2:$AH728)-1)),0)</f>
        <v>0</v>
      </c>
      <c r="CA728" s="109" cm="1">
        <f t="array" ref="CA728">IF($AG728,SQRT(SUMPRODUCT($AH$2:$AH728, (AM$2:AM728-BG728)^2)/(SUM($AH$2:$AH728)-1)),0)</f>
        <v>0</v>
      </c>
      <c r="CB728" s="109" cm="1">
        <f t="array" ref="CB728">IF($AG728,SQRT(SUMPRODUCT($AH$2:$AH728, (AN$2:AN728-BH728)^2)/(SUM($AH$2:$AH728)-1)),0)</f>
        <v>0</v>
      </c>
      <c r="CC728" s="109" cm="1">
        <f t="array" ref="CC728">IF($AG728,SQRT(SUMPRODUCT($AH$2:$AH728, (AO$2:AO728-BI728)^2)/(SUM($AH$2:$AH728)-1)),0)</f>
        <v>0</v>
      </c>
      <c r="CD728" s="109" cm="1">
        <f t="array" ref="CD728">IF($AG728,SQRT(SUMPRODUCT($AH$2:$AH728, (AP$2:AP728-BJ728)^2)/(SUM($AH$2:$AH728)-1)),0)</f>
        <v>0</v>
      </c>
      <c r="CE728" s="109" cm="1">
        <f t="array" ref="CE728">IF($AG728,SQRT(SUMPRODUCT($AH$2:$AH728, (AQ$2:AQ728-BK728)^2)/(SUM($AH$2:$AH728)-1)),0)</f>
        <v>0</v>
      </c>
      <c r="CF728" s="109" cm="1">
        <f t="array" ref="CF728">IF($AG728,SQRT(SUMPRODUCT($AH$2:$AH728, (AR$2:AR728-BL728)^2)/(SUM($AH$2:$AH728)-1)),0)</f>
        <v>0</v>
      </c>
      <c r="CG728" s="109" cm="1">
        <f t="array" ref="CG728">IF($AG728,SQRT(SUMPRODUCT($AH$2:$AH728, (AS$2:AS728-BM728)^2)/(SUM($AH$2:$AH728)-1)),0)</f>
        <v>0</v>
      </c>
      <c r="CH728" s="109" cm="1">
        <f t="array" ref="CH728">IF($AG728,SQRT(SUMPRODUCT($AH$2:$AH728, (AT$2:AT728-BN728)^2)/(SUM($AH$2:$AH728)-1)),0)</f>
        <v>0</v>
      </c>
      <c r="CI728" s="109" cm="1">
        <f t="array" ref="CI728">IF($AG728,SQRT(SUMPRODUCT($AH$2:$AH728, (AU$2:AU728-BO728)^2)/(SUM($AH$2:$AH728)-1)),0)</f>
        <v>0</v>
      </c>
      <c r="CJ728" s="109" cm="1">
        <f t="array" ref="CJ728">IF($AG728,SQRT(SUMPRODUCT($AH$2:$AH728, (AV$2:AV728-BP728)^2)/(SUM($AH$2:$AH728)-1)),0)</f>
        <v>0</v>
      </c>
      <c r="CK728" s="109" cm="1">
        <f t="array" ref="CK728">IF($AG728,SQRT(SUMPRODUCT($AH$2:$AH728, (AW$2:AW728-BQ728)^2)/(SUM($AH$2:$AH728)-1)),0)</f>
        <v>0</v>
      </c>
      <c r="CL728" s="109" cm="1">
        <f t="array" ref="CL728">IF($AG728,SQRT(SUMPRODUCT($AH$2:$AH728, (AX$2:AX728-BR728)^2)/(SUM($AH$2:$AH728)-1)),0)</f>
        <v>0</v>
      </c>
      <c r="CM728" s="109" cm="1">
        <f t="array" ref="CM728">IF($AG728,SQRT(SUMPRODUCT($AH$2:$AH728, (AY$2:AY728-BS728)^2)/(SUM($AH$2:$AH728)-1)),0)</f>
        <v>0</v>
      </c>
      <c r="CN728" s="109" cm="1">
        <f t="array" ref="CN728">IF($AG728,SQRT(SUMPRODUCT($AH$2:$AH728, (AZ$2:AZ728-BT728)^2)/(SUM($AH$2:$AH728)-1)),0)</f>
        <v>0</v>
      </c>
      <c r="CO728" s="109" cm="1">
        <f t="array" ref="CO728">IF($AG728,SQRT(SUMPRODUCT($AH$2:$AH728, (BA$2:BA728-BU728)^2)/(SUM($AH$2:$AH728)-1)),0)</f>
        <v>0</v>
      </c>
    </row>
    <row r="729" spans="34:93" x14ac:dyDescent="0.25">
      <c r="AH729" s="99" t="str">
        <f t="shared" si="171"/>
        <v/>
      </c>
      <c r="AI729" s="11">
        <f t="shared" ca="1" si="178"/>
        <v>0</v>
      </c>
      <c r="AJ729" s="11">
        <f t="shared" ca="1" si="178"/>
        <v>0</v>
      </c>
      <c r="AK729" s="11">
        <f t="shared" ca="1" si="178"/>
        <v>0</v>
      </c>
      <c r="AL729" s="11">
        <f t="shared" ca="1" si="178"/>
        <v>0</v>
      </c>
      <c r="AM729" s="11">
        <f t="shared" ca="1" si="178"/>
        <v>0</v>
      </c>
      <c r="AN729" s="11">
        <f t="shared" ca="1" si="178"/>
        <v>0</v>
      </c>
      <c r="AO729" s="11">
        <f t="shared" ca="1" si="178"/>
        <v>0</v>
      </c>
      <c r="AP729" s="11">
        <f t="shared" ca="1" si="178"/>
        <v>0</v>
      </c>
      <c r="AQ729" s="11">
        <f t="shared" ca="1" si="178"/>
        <v>0</v>
      </c>
      <c r="AR729" s="11">
        <f t="shared" ca="1" si="178"/>
        <v>0</v>
      </c>
      <c r="AS729" s="11">
        <f t="shared" ca="1" si="179"/>
        <v>0</v>
      </c>
      <c r="AT729" s="11">
        <f t="shared" ca="1" si="179"/>
        <v>0</v>
      </c>
      <c r="AU729" s="11">
        <f t="shared" ca="1" si="179"/>
        <v>0</v>
      </c>
      <c r="AV729" s="11">
        <f t="shared" ca="1" si="179"/>
        <v>0</v>
      </c>
      <c r="AW729" s="11">
        <f t="shared" ca="1" si="179"/>
        <v>0</v>
      </c>
      <c r="AX729" s="11">
        <f t="shared" ca="1" si="179"/>
        <v>0</v>
      </c>
      <c r="AY729" s="11">
        <f t="shared" ca="1" si="179"/>
        <v>0</v>
      </c>
      <c r="AZ729" s="11">
        <f t="shared" ca="1" si="179"/>
        <v>0</v>
      </c>
      <c r="BA729" s="11">
        <f t="shared" ca="1" si="179"/>
        <v>0</v>
      </c>
      <c r="BB729" s="11"/>
      <c r="BC729" s="11">
        <f>IF($AG729,SUMPRODUCT(AI$2:AI729,$AH$2:$AH729)/SUM($AH$2:$AH729),0)</f>
        <v>0</v>
      </c>
      <c r="BD729" s="11">
        <f>IF($AG729,SUMPRODUCT(AJ$2:AJ729,$AH$2:$AH729)/SUM($AH$2:$AH729),0)</f>
        <v>0</v>
      </c>
      <c r="BE729" s="11">
        <f>IF($AG729,SUMPRODUCT(AK$2:AK729,$AH$2:$AH729)/SUM($AH$2:$AH729),0)</f>
        <v>0</v>
      </c>
      <c r="BF729" s="11">
        <f>IF($AG729,SUMPRODUCT(AL$2:AL729,$AH$2:$AH729)/SUM($AH$2:$AH729),0)</f>
        <v>0</v>
      </c>
      <c r="BG729" s="11">
        <f>IF($AG729,SUMPRODUCT(AM$2:AM729,$AH$2:$AH729)/SUM($AH$2:$AH729),0)</f>
        <v>0</v>
      </c>
      <c r="BH729" s="11">
        <f>IF($AG729,SUMPRODUCT(AN$2:AN729,$AH$2:$AH729)/SUM($AH$2:$AH729),0)</f>
        <v>0</v>
      </c>
      <c r="BI729" s="11">
        <f>IF($AG729,SUMPRODUCT(AO$2:AO729,$AH$2:$AH729)/SUM($AH$2:$AH729),0)</f>
        <v>0</v>
      </c>
      <c r="BJ729" s="11">
        <f>IF($AG729,SUMPRODUCT(AP$2:AP729,$AH$2:$AH729)/SUM($AH$2:$AH729),0)</f>
        <v>0</v>
      </c>
      <c r="BK729" s="11">
        <f>IF($AG729,SUMPRODUCT(AQ$2:AQ729,$AH$2:$AH729)/SUM($AH$2:$AH729),0)</f>
        <v>0</v>
      </c>
      <c r="BL729" s="11">
        <f>IF($AG729,SUMPRODUCT(AR$2:AR729,$AH$2:$AH729)/SUM($AH$2:$AH729),0)</f>
        <v>0</v>
      </c>
      <c r="BM729" s="11">
        <f>IF($AG729,SUMPRODUCT(AS$2:AS729,$AH$2:$AH729)/SUM($AH$2:$AH729),0)</f>
        <v>0</v>
      </c>
      <c r="BN729" s="11">
        <f>IF($AG729,SUMPRODUCT(AT$2:AT729,$AH$2:$AH729)/SUM($AH$2:$AH729),0)</f>
        <v>0</v>
      </c>
      <c r="BO729" s="11">
        <f>IF($AG729,SUMPRODUCT(AU$2:AU729,$AH$2:$AH729)/SUM($AH$2:$AH729),0)</f>
        <v>0</v>
      </c>
      <c r="BP729" s="11">
        <f>IF($AG729,SUMPRODUCT(AV$2:AV729,$AH$2:$AH729)/SUM($AH$2:$AH729),0)</f>
        <v>0</v>
      </c>
      <c r="BQ729" s="11">
        <f>IF($AG729,SUMPRODUCT(AW$2:AW729,$AH$2:$AH729)/SUM($AH$2:$AH729),0)</f>
        <v>0</v>
      </c>
      <c r="BR729" s="11">
        <f>IF($AG729,SUMPRODUCT(AX$2:AX729,$AH$2:$AH729)/SUM($AH$2:$AH729),0)</f>
        <v>0</v>
      </c>
      <c r="BS729" s="11">
        <f>IF($AG729,SUMPRODUCT(AY$2:AY729,$AH$2:$AH729)/SUM($AH$2:$AH729),0)</f>
        <v>0</v>
      </c>
      <c r="BT729" s="11">
        <f>IF($AG729,SUMPRODUCT(AZ$2:AZ729,$AH$2:$AH729)/SUM($AH$2:$AH729),0)</f>
        <v>0</v>
      </c>
      <c r="BU729" s="11">
        <f>IF($AG729,SUMPRODUCT(BA$2:BA729,$AH$2:$AH729)/SUM($AH$2:$AH729),0)</f>
        <v>0</v>
      </c>
      <c r="BV729" s="11"/>
      <c r="BW729" s="109" cm="1">
        <f t="array" ref="BW729">IF($AG729,SQRT(SUMPRODUCT($AH$2:$AH729, (AI$2:AI729-BC729)^2)/(SUM($AH$2:$AH729)-1)),0)</f>
        <v>0</v>
      </c>
      <c r="BX729" s="109" cm="1">
        <f t="array" ref="BX729">IF($AG729,SQRT(SUMPRODUCT($AH$2:$AH729, (AJ$2:AJ729-BD729)^2)/(SUM($AH$2:$AH729)-1)),0)</f>
        <v>0</v>
      </c>
      <c r="BY729" s="109" cm="1">
        <f t="array" ref="BY729">IF($AG729,SQRT(SUMPRODUCT($AH$2:$AH729, (AK$2:AK729-BE729)^2)/(SUM($AH$2:$AH729)-1)),0)</f>
        <v>0</v>
      </c>
      <c r="BZ729" s="109" cm="1">
        <f t="array" ref="BZ729">IF($AG729,SQRT(SUMPRODUCT($AH$2:$AH729, (AL$2:AL729-BF729)^2)/(SUM($AH$2:$AH729)-1)),0)</f>
        <v>0</v>
      </c>
      <c r="CA729" s="109" cm="1">
        <f t="array" ref="CA729">IF($AG729,SQRT(SUMPRODUCT($AH$2:$AH729, (AM$2:AM729-BG729)^2)/(SUM($AH$2:$AH729)-1)),0)</f>
        <v>0</v>
      </c>
      <c r="CB729" s="109" cm="1">
        <f t="array" ref="CB729">IF($AG729,SQRT(SUMPRODUCT($AH$2:$AH729, (AN$2:AN729-BH729)^2)/(SUM($AH$2:$AH729)-1)),0)</f>
        <v>0</v>
      </c>
      <c r="CC729" s="109" cm="1">
        <f t="array" ref="CC729">IF($AG729,SQRT(SUMPRODUCT($AH$2:$AH729, (AO$2:AO729-BI729)^2)/(SUM($AH$2:$AH729)-1)),0)</f>
        <v>0</v>
      </c>
      <c r="CD729" s="109" cm="1">
        <f t="array" ref="CD729">IF($AG729,SQRT(SUMPRODUCT($AH$2:$AH729, (AP$2:AP729-BJ729)^2)/(SUM($AH$2:$AH729)-1)),0)</f>
        <v>0</v>
      </c>
      <c r="CE729" s="109" cm="1">
        <f t="array" ref="CE729">IF($AG729,SQRT(SUMPRODUCT($AH$2:$AH729, (AQ$2:AQ729-BK729)^2)/(SUM($AH$2:$AH729)-1)),0)</f>
        <v>0</v>
      </c>
      <c r="CF729" s="109" cm="1">
        <f t="array" ref="CF729">IF($AG729,SQRT(SUMPRODUCT($AH$2:$AH729, (AR$2:AR729-BL729)^2)/(SUM($AH$2:$AH729)-1)),0)</f>
        <v>0</v>
      </c>
      <c r="CG729" s="109" cm="1">
        <f t="array" ref="CG729">IF($AG729,SQRT(SUMPRODUCT($AH$2:$AH729, (AS$2:AS729-BM729)^2)/(SUM($AH$2:$AH729)-1)),0)</f>
        <v>0</v>
      </c>
      <c r="CH729" s="109" cm="1">
        <f t="array" ref="CH729">IF($AG729,SQRT(SUMPRODUCT($AH$2:$AH729, (AT$2:AT729-BN729)^2)/(SUM($AH$2:$AH729)-1)),0)</f>
        <v>0</v>
      </c>
      <c r="CI729" s="109" cm="1">
        <f t="array" ref="CI729">IF($AG729,SQRT(SUMPRODUCT($AH$2:$AH729, (AU$2:AU729-BO729)^2)/(SUM($AH$2:$AH729)-1)),0)</f>
        <v>0</v>
      </c>
      <c r="CJ729" s="109" cm="1">
        <f t="array" ref="CJ729">IF($AG729,SQRT(SUMPRODUCT($AH$2:$AH729, (AV$2:AV729-BP729)^2)/(SUM($AH$2:$AH729)-1)),0)</f>
        <v>0</v>
      </c>
      <c r="CK729" s="109" cm="1">
        <f t="array" ref="CK729">IF($AG729,SQRT(SUMPRODUCT($AH$2:$AH729, (AW$2:AW729-BQ729)^2)/(SUM($AH$2:$AH729)-1)),0)</f>
        <v>0</v>
      </c>
      <c r="CL729" s="109" cm="1">
        <f t="array" ref="CL729">IF($AG729,SQRT(SUMPRODUCT($AH$2:$AH729, (AX$2:AX729-BR729)^2)/(SUM($AH$2:$AH729)-1)),0)</f>
        <v>0</v>
      </c>
      <c r="CM729" s="109" cm="1">
        <f t="array" ref="CM729">IF($AG729,SQRT(SUMPRODUCT($AH$2:$AH729, (AY$2:AY729-BS729)^2)/(SUM($AH$2:$AH729)-1)),0)</f>
        <v>0</v>
      </c>
      <c r="CN729" s="109" cm="1">
        <f t="array" ref="CN729">IF($AG729,SQRT(SUMPRODUCT($AH$2:$AH729, (AZ$2:AZ729-BT729)^2)/(SUM($AH$2:$AH729)-1)),0)</f>
        <v>0</v>
      </c>
      <c r="CO729" s="109" cm="1">
        <f t="array" ref="CO729">IF($AG729,SQRT(SUMPRODUCT($AH$2:$AH729, (BA$2:BA729-BU729)^2)/(SUM($AH$2:$AH729)-1)),0)</f>
        <v>0</v>
      </c>
    </row>
    <row r="730" spans="34:93" x14ac:dyDescent="0.25">
      <c r="AH730" s="99" t="str">
        <f t="shared" si="171"/>
        <v/>
      </c>
      <c r="AI730" s="11">
        <f t="shared" ca="1" si="178"/>
        <v>0</v>
      </c>
      <c r="AJ730" s="11">
        <f t="shared" ca="1" si="178"/>
        <v>0</v>
      </c>
      <c r="AK730" s="11">
        <f t="shared" ca="1" si="178"/>
        <v>0</v>
      </c>
      <c r="AL730" s="11">
        <f t="shared" ca="1" si="178"/>
        <v>0</v>
      </c>
      <c r="AM730" s="11">
        <f t="shared" ca="1" si="178"/>
        <v>0</v>
      </c>
      <c r="AN730" s="11">
        <f t="shared" ca="1" si="178"/>
        <v>0</v>
      </c>
      <c r="AO730" s="11">
        <f t="shared" ca="1" si="178"/>
        <v>0</v>
      </c>
      <c r="AP730" s="11">
        <f t="shared" ca="1" si="178"/>
        <v>0</v>
      </c>
      <c r="AQ730" s="11">
        <f t="shared" ca="1" si="178"/>
        <v>0</v>
      </c>
      <c r="AR730" s="11">
        <f t="shared" ca="1" si="178"/>
        <v>0</v>
      </c>
      <c r="AS730" s="11">
        <f t="shared" ca="1" si="179"/>
        <v>0</v>
      </c>
      <c r="AT730" s="11">
        <f t="shared" ca="1" si="179"/>
        <v>0</v>
      </c>
      <c r="AU730" s="11">
        <f t="shared" ca="1" si="179"/>
        <v>0</v>
      </c>
      <c r="AV730" s="11">
        <f t="shared" ca="1" si="179"/>
        <v>0</v>
      </c>
      <c r="AW730" s="11">
        <f t="shared" ca="1" si="179"/>
        <v>0</v>
      </c>
      <c r="AX730" s="11">
        <f t="shared" ca="1" si="179"/>
        <v>0</v>
      </c>
      <c r="AY730" s="11">
        <f t="shared" ca="1" si="179"/>
        <v>0</v>
      </c>
      <c r="AZ730" s="11">
        <f t="shared" ca="1" si="179"/>
        <v>0</v>
      </c>
      <c r="BA730" s="11">
        <f t="shared" ca="1" si="179"/>
        <v>0</v>
      </c>
      <c r="BB730" s="11"/>
      <c r="BC730" s="11">
        <f>IF($AG730,SUMPRODUCT(AI$2:AI730,$AH$2:$AH730)/SUM($AH$2:$AH730),0)</f>
        <v>0</v>
      </c>
      <c r="BD730" s="11">
        <f>IF($AG730,SUMPRODUCT(AJ$2:AJ730,$AH$2:$AH730)/SUM($AH$2:$AH730),0)</f>
        <v>0</v>
      </c>
      <c r="BE730" s="11">
        <f>IF($AG730,SUMPRODUCT(AK$2:AK730,$AH$2:$AH730)/SUM($AH$2:$AH730),0)</f>
        <v>0</v>
      </c>
      <c r="BF730" s="11">
        <f>IF($AG730,SUMPRODUCT(AL$2:AL730,$AH$2:$AH730)/SUM($AH$2:$AH730),0)</f>
        <v>0</v>
      </c>
      <c r="BG730" s="11">
        <f>IF($AG730,SUMPRODUCT(AM$2:AM730,$AH$2:$AH730)/SUM($AH$2:$AH730),0)</f>
        <v>0</v>
      </c>
      <c r="BH730" s="11">
        <f>IF($AG730,SUMPRODUCT(AN$2:AN730,$AH$2:$AH730)/SUM($AH$2:$AH730),0)</f>
        <v>0</v>
      </c>
      <c r="BI730" s="11">
        <f>IF($AG730,SUMPRODUCT(AO$2:AO730,$AH$2:$AH730)/SUM($AH$2:$AH730),0)</f>
        <v>0</v>
      </c>
      <c r="BJ730" s="11">
        <f>IF($AG730,SUMPRODUCT(AP$2:AP730,$AH$2:$AH730)/SUM($AH$2:$AH730),0)</f>
        <v>0</v>
      </c>
      <c r="BK730" s="11">
        <f>IF($AG730,SUMPRODUCT(AQ$2:AQ730,$AH$2:$AH730)/SUM($AH$2:$AH730),0)</f>
        <v>0</v>
      </c>
      <c r="BL730" s="11">
        <f>IF($AG730,SUMPRODUCT(AR$2:AR730,$AH$2:$AH730)/SUM($AH$2:$AH730),0)</f>
        <v>0</v>
      </c>
      <c r="BM730" s="11">
        <f>IF($AG730,SUMPRODUCT(AS$2:AS730,$AH$2:$AH730)/SUM($AH$2:$AH730),0)</f>
        <v>0</v>
      </c>
      <c r="BN730" s="11">
        <f>IF($AG730,SUMPRODUCT(AT$2:AT730,$AH$2:$AH730)/SUM($AH$2:$AH730),0)</f>
        <v>0</v>
      </c>
      <c r="BO730" s="11">
        <f>IF($AG730,SUMPRODUCT(AU$2:AU730,$AH$2:$AH730)/SUM($AH$2:$AH730),0)</f>
        <v>0</v>
      </c>
      <c r="BP730" s="11">
        <f>IF($AG730,SUMPRODUCT(AV$2:AV730,$AH$2:$AH730)/SUM($AH$2:$AH730),0)</f>
        <v>0</v>
      </c>
      <c r="BQ730" s="11">
        <f>IF($AG730,SUMPRODUCT(AW$2:AW730,$AH$2:$AH730)/SUM($AH$2:$AH730),0)</f>
        <v>0</v>
      </c>
      <c r="BR730" s="11">
        <f>IF($AG730,SUMPRODUCT(AX$2:AX730,$AH$2:$AH730)/SUM($AH$2:$AH730),0)</f>
        <v>0</v>
      </c>
      <c r="BS730" s="11">
        <f>IF($AG730,SUMPRODUCT(AY$2:AY730,$AH$2:$AH730)/SUM($AH$2:$AH730),0)</f>
        <v>0</v>
      </c>
      <c r="BT730" s="11">
        <f>IF($AG730,SUMPRODUCT(AZ$2:AZ730,$AH$2:$AH730)/SUM($AH$2:$AH730),0)</f>
        <v>0</v>
      </c>
      <c r="BU730" s="11">
        <f>IF($AG730,SUMPRODUCT(BA$2:BA730,$AH$2:$AH730)/SUM($AH$2:$AH730),0)</f>
        <v>0</v>
      </c>
      <c r="BV730" s="11"/>
      <c r="BW730" s="109" cm="1">
        <f t="array" ref="BW730">IF($AG730,SQRT(SUMPRODUCT($AH$2:$AH730, (AI$2:AI730-BC730)^2)/(SUM($AH$2:$AH730)-1)),0)</f>
        <v>0</v>
      </c>
      <c r="BX730" s="109" cm="1">
        <f t="array" ref="BX730">IF($AG730,SQRT(SUMPRODUCT($AH$2:$AH730, (AJ$2:AJ730-BD730)^2)/(SUM($AH$2:$AH730)-1)),0)</f>
        <v>0</v>
      </c>
      <c r="BY730" s="109" cm="1">
        <f t="array" ref="BY730">IF($AG730,SQRT(SUMPRODUCT($AH$2:$AH730, (AK$2:AK730-BE730)^2)/(SUM($AH$2:$AH730)-1)),0)</f>
        <v>0</v>
      </c>
      <c r="BZ730" s="109" cm="1">
        <f t="array" ref="BZ730">IF($AG730,SQRT(SUMPRODUCT($AH$2:$AH730, (AL$2:AL730-BF730)^2)/(SUM($AH$2:$AH730)-1)),0)</f>
        <v>0</v>
      </c>
      <c r="CA730" s="109" cm="1">
        <f t="array" ref="CA730">IF($AG730,SQRT(SUMPRODUCT($AH$2:$AH730, (AM$2:AM730-BG730)^2)/(SUM($AH$2:$AH730)-1)),0)</f>
        <v>0</v>
      </c>
      <c r="CB730" s="109" cm="1">
        <f t="array" ref="CB730">IF($AG730,SQRT(SUMPRODUCT($AH$2:$AH730, (AN$2:AN730-BH730)^2)/(SUM($AH$2:$AH730)-1)),0)</f>
        <v>0</v>
      </c>
      <c r="CC730" s="109" cm="1">
        <f t="array" ref="CC730">IF($AG730,SQRT(SUMPRODUCT($AH$2:$AH730, (AO$2:AO730-BI730)^2)/(SUM($AH$2:$AH730)-1)),0)</f>
        <v>0</v>
      </c>
      <c r="CD730" s="109" cm="1">
        <f t="array" ref="CD730">IF($AG730,SQRT(SUMPRODUCT($AH$2:$AH730, (AP$2:AP730-BJ730)^2)/(SUM($AH$2:$AH730)-1)),0)</f>
        <v>0</v>
      </c>
      <c r="CE730" s="109" cm="1">
        <f t="array" ref="CE730">IF($AG730,SQRT(SUMPRODUCT($AH$2:$AH730, (AQ$2:AQ730-BK730)^2)/(SUM($AH$2:$AH730)-1)),0)</f>
        <v>0</v>
      </c>
      <c r="CF730" s="109" cm="1">
        <f t="array" ref="CF730">IF($AG730,SQRT(SUMPRODUCT($AH$2:$AH730, (AR$2:AR730-BL730)^2)/(SUM($AH$2:$AH730)-1)),0)</f>
        <v>0</v>
      </c>
      <c r="CG730" s="109" cm="1">
        <f t="array" ref="CG730">IF($AG730,SQRT(SUMPRODUCT($AH$2:$AH730, (AS$2:AS730-BM730)^2)/(SUM($AH$2:$AH730)-1)),0)</f>
        <v>0</v>
      </c>
      <c r="CH730" s="109" cm="1">
        <f t="array" ref="CH730">IF($AG730,SQRT(SUMPRODUCT($AH$2:$AH730, (AT$2:AT730-BN730)^2)/(SUM($AH$2:$AH730)-1)),0)</f>
        <v>0</v>
      </c>
      <c r="CI730" s="109" cm="1">
        <f t="array" ref="CI730">IF($AG730,SQRT(SUMPRODUCT($AH$2:$AH730, (AU$2:AU730-BO730)^2)/(SUM($AH$2:$AH730)-1)),0)</f>
        <v>0</v>
      </c>
      <c r="CJ730" s="109" cm="1">
        <f t="array" ref="CJ730">IF($AG730,SQRT(SUMPRODUCT($AH$2:$AH730, (AV$2:AV730-BP730)^2)/(SUM($AH$2:$AH730)-1)),0)</f>
        <v>0</v>
      </c>
      <c r="CK730" s="109" cm="1">
        <f t="array" ref="CK730">IF($AG730,SQRT(SUMPRODUCT($AH$2:$AH730, (AW$2:AW730-BQ730)^2)/(SUM($AH$2:$AH730)-1)),0)</f>
        <v>0</v>
      </c>
      <c r="CL730" s="109" cm="1">
        <f t="array" ref="CL730">IF($AG730,SQRT(SUMPRODUCT($AH$2:$AH730, (AX$2:AX730-BR730)^2)/(SUM($AH$2:$AH730)-1)),0)</f>
        <v>0</v>
      </c>
      <c r="CM730" s="109" cm="1">
        <f t="array" ref="CM730">IF($AG730,SQRT(SUMPRODUCT($AH$2:$AH730, (AY$2:AY730-BS730)^2)/(SUM($AH$2:$AH730)-1)),0)</f>
        <v>0</v>
      </c>
      <c r="CN730" s="109" cm="1">
        <f t="array" ref="CN730">IF($AG730,SQRT(SUMPRODUCT($AH$2:$AH730, (AZ$2:AZ730-BT730)^2)/(SUM($AH$2:$AH730)-1)),0)</f>
        <v>0</v>
      </c>
      <c r="CO730" s="109" cm="1">
        <f t="array" ref="CO730">IF($AG730,SQRT(SUMPRODUCT($AH$2:$AH730, (BA$2:BA730-BU730)^2)/(SUM($AH$2:$AH730)-1)),0)</f>
        <v>0</v>
      </c>
    </row>
    <row r="731" spans="34:93" x14ac:dyDescent="0.25">
      <c r="AH731" s="99" t="str">
        <f t="shared" si="171"/>
        <v/>
      </c>
      <c r="AI731" s="11">
        <f t="shared" ca="1" si="178"/>
        <v>0</v>
      </c>
      <c r="AJ731" s="11">
        <f t="shared" ca="1" si="178"/>
        <v>0</v>
      </c>
      <c r="AK731" s="11">
        <f t="shared" ca="1" si="178"/>
        <v>0</v>
      </c>
      <c r="AL731" s="11">
        <f t="shared" ca="1" si="178"/>
        <v>0</v>
      </c>
      <c r="AM731" s="11">
        <f t="shared" ca="1" si="178"/>
        <v>0</v>
      </c>
      <c r="AN731" s="11">
        <f t="shared" ca="1" si="178"/>
        <v>0</v>
      </c>
      <c r="AO731" s="11">
        <f t="shared" ca="1" si="178"/>
        <v>0</v>
      </c>
      <c r="AP731" s="11">
        <f t="shared" ca="1" si="178"/>
        <v>0</v>
      </c>
      <c r="AQ731" s="11">
        <f t="shared" ca="1" si="178"/>
        <v>0</v>
      </c>
      <c r="AR731" s="11">
        <f t="shared" ca="1" si="178"/>
        <v>0</v>
      </c>
      <c r="AS731" s="11">
        <f t="shared" ca="1" si="179"/>
        <v>0</v>
      </c>
      <c r="AT731" s="11">
        <f t="shared" ca="1" si="179"/>
        <v>0</v>
      </c>
      <c r="AU731" s="11">
        <f t="shared" ca="1" si="179"/>
        <v>0</v>
      </c>
      <c r="AV731" s="11">
        <f t="shared" ca="1" si="179"/>
        <v>0</v>
      </c>
      <c r="AW731" s="11">
        <f t="shared" ca="1" si="179"/>
        <v>0</v>
      </c>
      <c r="AX731" s="11">
        <f t="shared" ca="1" si="179"/>
        <v>0</v>
      </c>
      <c r="AY731" s="11">
        <f t="shared" ca="1" si="179"/>
        <v>0</v>
      </c>
      <c r="AZ731" s="11">
        <f t="shared" ca="1" si="179"/>
        <v>0</v>
      </c>
      <c r="BA731" s="11">
        <f t="shared" ca="1" si="179"/>
        <v>0</v>
      </c>
      <c r="BB731" s="11"/>
      <c r="BC731" s="11">
        <f>IF($AG731,SUMPRODUCT(AI$2:AI731,$AH$2:$AH731)/SUM($AH$2:$AH731),0)</f>
        <v>0</v>
      </c>
      <c r="BD731" s="11">
        <f>IF($AG731,SUMPRODUCT(AJ$2:AJ731,$AH$2:$AH731)/SUM($AH$2:$AH731),0)</f>
        <v>0</v>
      </c>
      <c r="BE731" s="11">
        <f>IF($AG731,SUMPRODUCT(AK$2:AK731,$AH$2:$AH731)/SUM($AH$2:$AH731),0)</f>
        <v>0</v>
      </c>
      <c r="BF731" s="11">
        <f>IF($AG731,SUMPRODUCT(AL$2:AL731,$AH$2:$AH731)/SUM($AH$2:$AH731),0)</f>
        <v>0</v>
      </c>
      <c r="BG731" s="11">
        <f>IF($AG731,SUMPRODUCT(AM$2:AM731,$AH$2:$AH731)/SUM($AH$2:$AH731),0)</f>
        <v>0</v>
      </c>
      <c r="BH731" s="11">
        <f>IF($AG731,SUMPRODUCT(AN$2:AN731,$AH$2:$AH731)/SUM($AH$2:$AH731),0)</f>
        <v>0</v>
      </c>
      <c r="BI731" s="11">
        <f>IF($AG731,SUMPRODUCT(AO$2:AO731,$AH$2:$AH731)/SUM($AH$2:$AH731),0)</f>
        <v>0</v>
      </c>
      <c r="BJ731" s="11">
        <f>IF($AG731,SUMPRODUCT(AP$2:AP731,$AH$2:$AH731)/SUM($AH$2:$AH731),0)</f>
        <v>0</v>
      </c>
      <c r="BK731" s="11">
        <f>IF($AG731,SUMPRODUCT(AQ$2:AQ731,$AH$2:$AH731)/SUM($AH$2:$AH731),0)</f>
        <v>0</v>
      </c>
      <c r="BL731" s="11">
        <f>IF($AG731,SUMPRODUCT(AR$2:AR731,$AH$2:$AH731)/SUM($AH$2:$AH731),0)</f>
        <v>0</v>
      </c>
      <c r="BM731" s="11">
        <f>IF($AG731,SUMPRODUCT(AS$2:AS731,$AH$2:$AH731)/SUM($AH$2:$AH731),0)</f>
        <v>0</v>
      </c>
      <c r="BN731" s="11">
        <f>IF($AG731,SUMPRODUCT(AT$2:AT731,$AH$2:$AH731)/SUM($AH$2:$AH731),0)</f>
        <v>0</v>
      </c>
      <c r="BO731" s="11">
        <f>IF($AG731,SUMPRODUCT(AU$2:AU731,$AH$2:$AH731)/SUM($AH$2:$AH731),0)</f>
        <v>0</v>
      </c>
      <c r="BP731" s="11">
        <f>IF($AG731,SUMPRODUCT(AV$2:AV731,$AH$2:$AH731)/SUM($AH$2:$AH731),0)</f>
        <v>0</v>
      </c>
      <c r="BQ731" s="11">
        <f>IF($AG731,SUMPRODUCT(AW$2:AW731,$AH$2:$AH731)/SUM($AH$2:$AH731),0)</f>
        <v>0</v>
      </c>
      <c r="BR731" s="11">
        <f>IF($AG731,SUMPRODUCT(AX$2:AX731,$AH$2:$AH731)/SUM($AH$2:$AH731),0)</f>
        <v>0</v>
      </c>
      <c r="BS731" s="11">
        <f>IF($AG731,SUMPRODUCT(AY$2:AY731,$AH$2:$AH731)/SUM($AH$2:$AH731),0)</f>
        <v>0</v>
      </c>
      <c r="BT731" s="11">
        <f>IF($AG731,SUMPRODUCT(AZ$2:AZ731,$AH$2:$AH731)/SUM($AH$2:$AH731),0)</f>
        <v>0</v>
      </c>
      <c r="BU731" s="11">
        <f>IF($AG731,SUMPRODUCT(BA$2:BA731,$AH$2:$AH731)/SUM($AH$2:$AH731),0)</f>
        <v>0</v>
      </c>
      <c r="BV731" s="11"/>
      <c r="BW731" s="109" cm="1">
        <f t="array" ref="BW731">IF($AG731,SQRT(SUMPRODUCT($AH$2:$AH731, (AI$2:AI731-BC731)^2)/(SUM($AH$2:$AH731)-1)),0)</f>
        <v>0</v>
      </c>
      <c r="BX731" s="109" cm="1">
        <f t="array" ref="BX731">IF($AG731,SQRT(SUMPRODUCT($AH$2:$AH731, (AJ$2:AJ731-BD731)^2)/(SUM($AH$2:$AH731)-1)),0)</f>
        <v>0</v>
      </c>
      <c r="BY731" s="109" cm="1">
        <f t="array" ref="BY731">IF($AG731,SQRT(SUMPRODUCT($AH$2:$AH731, (AK$2:AK731-BE731)^2)/(SUM($AH$2:$AH731)-1)),0)</f>
        <v>0</v>
      </c>
      <c r="BZ731" s="109" cm="1">
        <f t="array" ref="BZ731">IF($AG731,SQRT(SUMPRODUCT($AH$2:$AH731, (AL$2:AL731-BF731)^2)/(SUM($AH$2:$AH731)-1)),0)</f>
        <v>0</v>
      </c>
      <c r="CA731" s="109" cm="1">
        <f t="array" ref="CA731">IF($AG731,SQRT(SUMPRODUCT($AH$2:$AH731, (AM$2:AM731-BG731)^2)/(SUM($AH$2:$AH731)-1)),0)</f>
        <v>0</v>
      </c>
      <c r="CB731" s="109" cm="1">
        <f t="array" ref="CB731">IF($AG731,SQRT(SUMPRODUCT($AH$2:$AH731, (AN$2:AN731-BH731)^2)/(SUM($AH$2:$AH731)-1)),0)</f>
        <v>0</v>
      </c>
      <c r="CC731" s="109" cm="1">
        <f t="array" ref="CC731">IF($AG731,SQRT(SUMPRODUCT($AH$2:$AH731, (AO$2:AO731-BI731)^2)/(SUM($AH$2:$AH731)-1)),0)</f>
        <v>0</v>
      </c>
      <c r="CD731" s="109" cm="1">
        <f t="array" ref="CD731">IF($AG731,SQRT(SUMPRODUCT($AH$2:$AH731, (AP$2:AP731-BJ731)^2)/(SUM($AH$2:$AH731)-1)),0)</f>
        <v>0</v>
      </c>
      <c r="CE731" s="109" cm="1">
        <f t="array" ref="CE731">IF($AG731,SQRT(SUMPRODUCT($AH$2:$AH731, (AQ$2:AQ731-BK731)^2)/(SUM($AH$2:$AH731)-1)),0)</f>
        <v>0</v>
      </c>
      <c r="CF731" s="109" cm="1">
        <f t="array" ref="CF731">IF($AG731,SQRT(SUMPRODUCT($AH$2:$AH731, (AR$2:AR731-BL731)^2)/(SUM($AH$2:$AH731)-1)),0)</f>
        <v>0</v>
      </c>
      <c r="CG731" s="109" cm="1">
        <f t="array" ref="CG731">IF($AG731,SQRT(SUMPRODUCT($AH$2:$AH731, (AS$2:AS731-BM731)^2)/(SUM($AH$2:$AH731)-1)),0)</f>
        <v>0</v>
      </c>
      <c r="CH731" s="109" cm="1">
        <f t="array" ref="CH731">IF($AG731,SQRT(SUMPRODUCT($AH$2:$AH731, (AT$2:AT731-BN731)^2)/(SUM($AH$2:$AH731)-1)),0)</f>
        <v>0</v>
      </c>
      <c r="CI731" s="109" cm="1">
        <f t="array" ref="CI731">IF($AG731,SQRT(SUMPRODUCT($AH$2:$AH731, (AU$2:AU731-BO731)^2)/(SUM($AH$2:$AH731)-1)),0)</f>
        <v>0</v>
      </c>
      <c r="CJ731" s="109" cm="1">
        <f t="array" ref="CJ731">IF($AG731,SQRT(SUMPRODUCT($AH$2:$AH731, (AV$2:AV731-BP731)^2)/(SUM($AH$2:$AH731)-1)),0)</f>
        <v>0</v>
      </c>
      <c r="CK731" s="109" cm="1">
        <f t="array" ref="CK731">IF($AG731,SQRT(SUMPRODUCT($AH$2:$AH731, (AW$2:AW731-BQ731)^2)/(SUM($AH$2:$AH731)-1)),0)</f>
        <v>0</v>
      </c>
      <c r="CL731" s="109" cm="1">
        <f t="array" ref="CL731">IF($AG731,SQRT(SUMPRODUCT($AH$2:$AH731, (AX$2:AX731-BR731)^2)/(SUM($AH$2:$AH731)-1)),0)</f>
        <v>0</v>
      </c>
      <c r="CM731" s="109" cm="1">
        <f t="array" ref="CM731">IF($AG731,SQRT(SUMPRODUCT($AH$2:$AH731, (AY$2:AY731-BS731)^2)/(SUM($AH$2:$AH731)-1)),0)</f>
        <v>0</v>
      </c>
      <c r="CN731" s="109" cm="1">
        <f t="array" ref="CN731">IF($AG731,SQRT(SUMPRODUCT($AH$2:$AH731, (AZ$2:AZ731-BT731)^2)/(SUM($AH$2:$AH731)-1)),0)</f>
        <v>0</v>
      </c>
      <c r="CO731" s="109" cm="1">
        <f t="array" ref="CO731">IF($AG731,SQRT(SUMPRODUCT($AH$2:$AH731, (BA$2:BA731-BU731)^2)/(SUM($AH$2:$AH731)-1)),0)</f>
        <v>0</v>
      </c>
    </row>
    <row r="732" spans="34:93" x14ac:dyDescent="0.25">
      <c r="AH732" s="99" t="str">
        <f t="shared" si="171"/>
        <v/>
      </c>
      <c r="AI732" s="11">
        <f t="shared" ref="AI732:AR741" ca="1" si="180">IF(AI$1&lt;&gt;0,SUMIFS(INDIRECT(AI$1), Fecha,$AG732),0)</f>
        <v>0</v>
      </c>
      <c r="AJ732" s="11">
        <f t="shared" ca="1" si="180"/>
        <v>0</v>
      </c>
      <c r="AK732" s="11">
        <f t="shared" ca="1" si="180"/>
        <v>0</v>
      </c>
      <c r="AL732" s="11">
        <f t="shared" ca="1" si="180"/>
        <v>0</v>
      </c>
      <c r="AM732" s="11">
        <f t="shared" ca="1" si="180"/>
        <v>0</v>
      </c>
      <c r="AN732" s="11">
        <f t="shared" ca="1" si="180"/>
        <v>0</v>
      </c>
      <c r="AO732" s="11">
        <f t="shared" ca="1" si="180"/>
        <v>0</v>
      </c>
      <c r="AP732" s="11">
        <f t="shared" ca="1" si="180"/>
        <v>0</v>
      </c>
      <c r="AQ732" s="11">
        <f t="shared" ca="1" si="180"/>
        <v>0</v>
      </c>
      <c r="AR732" s="11">
        <f t="shared" ca="1" si="180"/>
        <v>0</v>
      </c>
      <c r="AS732" s="11">
        <f t="shared" ref="AS732:BA741" ca="1" si="181">IF(AS$1&lt;&gt;0,SUMIFS(INDIRECT(AS$1), Fecha,$AG732),0)</f>
        <v>0</v>
      </c>
      <c r="AT732" s="11">
        <f t="shared" ca="1" si="181"/>
        <v>0</v>
      </c>
      <c r="AU732" s="11">
        <f t="shared" ca="1" si="181"/>
        <v>0</v>
      </c>
      <c r="AV732" s="11">
        <f t="shared" ca="1" si="181"/>
        <v>0</v>
      </c>
      <c r="AW732" s="11">
        <f t="shared" ca="1" si="181"/>
        <v>0</v>
      </c>
      <c r="AX732" s="11">
        <f t="shared" ca="1" si="181"/>
        <v>0</v>
      </c>
      <c r="AY732" s="11">
        <f t="shared" ca="1" si="181"/>
        <v>0</v>
      </c>
      <c r="AZ732" s="11">
        <f t="shared" ca="1" si="181"/>
        <v>0</v>
      </c>
      <c r="BA732" s="11">
        <f t="shared" ca="1" si="181"/>
        <v>0</v>
      </c>
      <c r="BB732" s="11"/>
      <c r="BC732" s="11">
        <f>IF($AG732,SUMPRODUCT(AI$2:AI732,$AH$2:$AH732)/SUM($AH$2:$AH732),0)</f>
        <v>0</v>
      </c>
      <c r="BD732" s="11">
        <f>IF($AG732,SUMPRODUCT(AJ$2:AJ732,$AH$2:$AH732)/SUM($AH$2:$AH732),0)</f>
        <v>0</v>
      </c>
      <c r="BE732" s="11">
        <f>IF($AG732,SUMPRODUCT(AK$2:AK732,$AH$2:$AH732)/SUM($AH$2:$AH732),0)</f>
        <v>0</v>
      </c>
      <c r="BF732" s="11">
        <f>IF($AG732,SUMPRODUCT(AL$2:AL732,$AH$2:$AH732)/SUM($AH$2:$AH732),0)</f>
        <v>0</v>
      </c>
      <c r="BG732" s="11">
        <f>IF($AG732,SUMPRODUCT(AM$2:AM732,$AH$2:$AH732)/SUM($AH$2:$AH732),0)</f>
        <v>0</v>
      </c>
      <c r="BH732" s="11">
        <f>IF($AG732,SUMPRODUCT(AN$2:AN732,$AH$2:$AH732)/SUM($AH$2:$AH732),0)</f>
        <v>0</v>
      </c>
      <c r="BI732" s="11">
        <f>IF($AG732,SUMPRODUCT(AO$2:AO732,$AH$2:$AH732)/SUM($AH$2:$AH732),0)</f>
        <v>0</v>
      </c>
      <c r="BJ732" s="11">
        <f>IF($AG732,SUMPRODUCT(AP$2:AP732,$AH$2:$AH732)/SUM($AH$2:$AH732),0)</f>
        <v>0</v>
      </c>
      <c r="BK732" s="11">
        <f>IF($AG732,SUMPRODUCT(AQ$2:AQ732,$AH$2:$AH732)/SUM($AH$2:$AH732),0)</f>
        <v>0</v>
      </c>
      <c r="BL732" s="11">
        <f>IF($AG732,SUMPRODUCT(AR$2:AR732,$AH$2:$AH732)/SUM($AH$2:$AH732),0)</f>
        <v>0</v>
      </c>
      <c r="BM732" s="11">
        <f>IF($AG732,SUMPRODUCT(AS$2:AS732,$AH$2:$AH732)/SUM($AH$2:$AH732),0)</f>
        <v>0</v>
      </c>
      <c r="BN732" s="11">
        <f>IF($AG732,SUMPRODUCT(AT$2:AT732,$AH$2:$AH732)/SUM($AH$2:$AH732),0)</f>
        <v>0</v>
      </c>
      <c r="BO732" s="11">
        <f>IF($AG732,SUMPRODUCT(AU$2:AU732,$AH$2:$AH732)/SUM($AH$2:$AH732),0)</f>
        <v>0</v>
      </c>
      <c r="BP732" s="11">
        <f>IF($AG732,SUMPRODUCT(AV$2:AV732,$AH$2:$AH732)/SUM($AH$2:$AH732),0)</f>
        <v>0</v>
      </c>
      <c r="BQ732" s="11">
        <f>IF($AG732,SUMPRODUCT(AW$2:AW732,$AH$2:$AH732)/SUM($AH$2:$AH732),0)</f>
        <v>0</v>
      </c>
      <c r="BR732" s="11">
        <f>IF($AG732,SUMPRODUCT(AX$2:AX732,$AH$2:$AH732)/SUM($AH$2:$AH732),0)</f>
        <v>0</v>
      </c>
      <c r="BS732" s="11">
        <f>IF($AG732,SUMPRODUCT(AY$2:AY732,$AH$2:$AH732)/SUM($AH$2:$AH732),0)</f>
        <v>0</v>
      </c>
      <c r="BT732" s="11">
        <f>IF($AG732,SUMPRODUCT(AZ$2:AZ732,$AH$2:$AH732)/SUM($AH$2:$AH732),0)</f>
        <v>0</v>
      </c>
      <c r="BU732" s="11">
        <f>IF($AG732,SUMPRODUCT(BA$2:BA732,$AH$2:$AH732)/SUM($AH$2:$AH732),0)</f>
        <v>0</v>
      </c>
      <c r="BV732" s="11"/>
      <c r="BW732" s="109" cm="1">
        <f t="array" ref="BW732">IF($AG732,SQRT(SUMPRODUCT($AH$2:$AH732, (AI$2:AI732-BC732)^2)/(SUM($AH$2:$AH732)-1)),0)</f>
        <v>0</v>
      </c>
      <c r="BX732" s="109" cm="1">
        <f t="array" ref="BX732">IF($AG732,SQRT(SUMPRODUCT($AH$2:$AH732, (AJ$2:AJ732-BD732)^2)/(SUM($AH$2:$AH732)-1)),0)</f>
        <v>0</v>
      </c>
      <c r="BY732" s="109" cm="1">
        <f t="array" ref="BY732">IF($AG732,SQRT(SUMPRODUCT($AH$2:$AH732, (AK$2:AK732-BE732)^2)/(SUM($AH$2:$AH732)-1)),0)</f>
        <v>0</v>
      </c>
      <c r="BZ732" s="109" cm="1">
        <f t="array" ref="BZ732">IF($AG732,SQRT(SUMPRODUCT($AH$2:$AH732, (AL$2:AL732-BF732)^2)/(SUM($AH$2:$AH732)-1)),0)</f>
        <v>0</v>
      </c>
      <c r="CA732" s="109" cm="1">
        <f t="array" ref="CA732">IF($AG732,SQRT(SUMPRODUCT($AH$2:$AH732, (AM$2:AM732-BG732)^2)/(SUM($AH$2:$AH732)-1)),0)</f>
        <v>0</v>
      </c>
      <c r="CB732" s="109" cm="1">
        <f t="array" ref="CB732">IF($AG732,SQRT(SUMPRODUCT($AH$2:$AH732, (AN$2:AN732-BH732)^2)/(SUM($AH$2:$AH732)-1)),0)</f>
        <v>0</v>
      </c>
      <c r="CC732" s="109" cm="1">
        <f t="array" ref="CC732">IF($AG732,SQRT(SUMPRODUCT($AH$2:$AH732, (AO$2:AO732-BI732)^2)/(SUM($AH$2:$AH732)-1)),0)</f>
        <v>0</v>
      </c>
      <c r="CD732" s="109" cm="1">
        <f t="array" ref="CD732">IF($AG732,SQRT(SUMPRODUCT($AH$2:$AH732, (AP$2:AP732-BJ732)^2)/(SUM($AH$2:$AH732)-1)),0)</f>
        <v>0</v>
      </c>
      <c r="CE732" s="109" cm="1">
        <f t="array" ref="CE732">IF($AG732,SQRT(SUMPRODUCT($AH$2:$AH732, (AQ$2:AQ732-BK732)^2)/(SUM($AH$2:$AH732)-1)),0)</f>
        <v>0</v>
      </c>
      <c r="CF732" s="109" cm="1">
        <f t="array" ref="CF732">IF($AG732,SQRT(SUMPRODUCT($AH$2:$AH732, (AR$2:AR732-BL732)^2)/(SUM($AH$2:$AH732)-1)),0)</f>
        <v>0</v>
      </c>
      <c r="CG732" s="109" cm="1">
        <f t="array" ref="CG732">IF($AG732,SQRT(SUMPRODUCT($AH$2:$AH732, (AS$2:AS732-BM732)^2)/(SUM($AH$2:$AH732)-1)),0)</f>
        <v>0</v>
      </c>
      <c r="CH732" s="109" cm="1">
        <f t="array" ref="CH732">IF($AG732,SQRT(SUMPRODUCT($AH$2:$AH732, (AT$2:AT732-BN732)^2)/(SUM($AH$2:$AH732)-1)),0)</f>
        <v>0</v>
      </c>
      <c r="CI732" s="109" cm="1">
        <f t="array" ref="CI732">IF($AG732,SQRT(SUMPRODUCT($AH$2:$AH732, (AU$2:AU732-BO732)^2)/(SUM($AH$2:$AH732)-1)),0)</f>
        <v>0</v>
      </c>
      <c r="CJ732" s="109" cm="1">
        <f t="array" ref="CJ732">IF($AG732,SQRT(SUMPRODUCT($AH$2:$AH732, (AV$2:AV732-BP732)^2)/(SUM($AH$2:$AH732)-1)),0)</f>
        <v>0</v>
      </c>
      <c r="CK732" s="109" cm="1">
        <f t="array" ref="CK732">IF($AG732,SQRT(SUMPRODUCT($AH$2:$AH732, (AW$2:AW732-BQ732)^2)/(SUM($AH$2:$AH732)-1)),0)</f>
        <v>0</v>
      </c>
      <c r="CL732" s="109" cm="1">
        <f t="array" ref="CL732">IF($AG732,SQRT(SUMPRODUCT($AH$2:$AH732, (AX$2:AX732-BR732)^2)/(SUM($AH$2:$AH732)-1)),0)</f>
        <v>0</v>
      </c>
      <c r="CM732" s="109" cm="1">
        <f t="array" ref="CM732">IF($AG732,SQRT(SUMPRODUCT($AH$2:$AH732, (AY$2:AY732-BS732)^2)/(SUM($AH$2:$AH732)-1)),0)</f>
        <v>0</v>
      </c>
      <c r="CN732" s="109" cm="1">
        <f t="array" ref="CN732">IF($AG732,SQRT(SUMPRODUCT($AH$2:$AH732, (AZ$2:AZ732-BT732)^2)/(SUM($AH$2:$AH732)-1)),0)</f>
        <v>0</v>
      </c>
      <c r="CO732" s="109" cm="1">
        <f t="array" ref="CO732">IF($AG732,SQRT(SUMPRODUCT($AH$2:$AH732, (BA$2:BA732-BU732)^2)/(SUM($AH$2:$AH732)-1)),0)</f>
        <v>0</v>
      </c>
    </row>
    <row r="733" spans="34:93" x14ac:dyDescent="0.25">
      <c r="AH733" s="99" t="str">
        <f t="shared" si="171"/>
        <v/>
      </c>
      <c r="AI733" s="11">
        <f t="shared" ca="1" si="180"/>
        <v>0</v>
      </c>
      <c r="AJ733" s="11">
        <f t="shared" ca="1" si="180"/>
        <v>0</v>
      </c>
      <c r="AK733" s="11">
        <f t="shared" ca="1" si="180"/>
        <v>0</v>
      </c>
      <c r="AL733" s="11">
        <f t="shared" ca="1" si="180"/>
        <v>0</v>
      </c>
      <c r="AM733" s="11">
        <f t="shared" ca="1" si="180"/>
        <v>0</v>
      </c>
      <c r="AN733" s="11">
        <f t="shared" ca="1" si="180"/>
        <v>0</v>
      </c>
      <c r="AO733" s="11">
        <f t="shared" ca="1" si="180"/>
        <v>0</v>
      </c>
      <c r="AP733" s="11">
        <f t="shared" ca="1" si="180"/>
        <v>0</v>
      </c>
      <c r="AQ733" s="11">
        <f t="shared" ca="1" si="180"/>
        <v>0</v>
      </c>
      <c r="AR733" s="11">
        <f t="shared" ca="1" si="180"/>
        <v>0</v>
      </c>
      <c r="AS733" s="11">
        <f t="shared" ca="1" si="181"/>
        <v>0</v>
      </c>
      <c r="AT733" s="11">
        <f t="shared" ca="1" si="181"/>
        <v>0</v>
      </c>
      <c r="AU733" s="11">
        <f t="shared" ca="1" si="181"/>
        <v>0</v>
      </c>
      <c r="AV733" s="11">
        <f t="shared" ca="1" si="181"/>
        <v>0</v>
      </c>
      <c r="AW733" s="11">
        <f t="shared" ca="1" si="181"/>
        <v>0</v>
      </c>
      <c r="AX733" s="11">
        <f t="shared" ca="1" si="181"/>
        <v>0</v>
      </c>
      <c r="AY733" s="11">
        <f t="shared" ca="1" si="181"/>
        <v>0</v>
      </c>
      <c r="AZ733" s="11">
        <f t="shared" ca="1" si="181"/>
        <v>0</v>
      </c>
      <c r="BA733" s="11">
        <f t="shared" ca="1" si="181"/>
        <v>0</v>
      </c>
      <c r="BB733" s="11"/>
      <c r="BC733" s="11">
        <f>IF($AG733,SUMPRODUCT(AI$2:AI733,$AH$2:$AH733)/SUM($AH$2:$AH733),0)</f>
        <v>0</v>
      </c>
      <c r="BD733" s="11">
        <f>IF($AG733,SUMPRODUCT(AJ$2:AJ733,$AH$2:$AH733)/SUM($AH$2:$AH733),0)</f>
        <v>0</v>
      </c>
      <c r="BE733" s="11">
        <f>IF($AG733,SUMPRODUCT(AK$2:AK733,$AH$2:$AH733)/SUM($AH$2:$AH733),0)</f>
        <v>0</v>
      </c>
      <c r="BF733" s="11">
        <f>IF($AG733,SUMPRODUCT(AL$2:AL733,$AH$2:$AH733)/SUM($AH$2:$AH733),0)</f>
        <v>0</v>
      </c>
      <c r="BG733" s="11">
        <f>IF($AG733,SUMPRODUCT(AM$2:AM733,$AH$2:$AH733)/SUM($AH$2:$AH733),0)</f>
        <v>0</v>
      </c>
      <c r="BH733" s="11">
        <f>IF($AG733,SUMPRODUCT(AN$2:AN733,$AH$2:$AH733)/SUM($AH$2:$AH733),0)</f>
        <v>0</v>
      </c>
      <c r="BI733" s="11">
        <f>IF($AG733,SUMPRODUCT(AO$2:AO733,$AH$2:$AH733)/SUM($AH$2:$AH733),0)</f>
        <v>0</v>
      </c>
      <c r="BJ733" s="11">
        <f>IF($AG733,SUMPRODUCT(AP$2:AP733,$AH$2:$AH733)/SUM($AH$2:$AH733),0)</f>
        <v>0</v>
      </c>
      <c r="BK733" s="11">
        <f>IF($AG733,SUMPRODUCT(AQ$2:AQ733,$AH$2:$AH733)/SUM($AH$2:$AH733),0)</f>
        <v>0</v>
      </c>
      <c r="BL733" s="11">
        <f>IF($AG733,SUMPRODUCT(AR$2:AR733,$AH$2:$AH733)/SUM($AH$2:$AH733),0)</f>
        <v>0</v>
      </c>
      <c r="BM733" s="11">
        <f>IF($AG733,SUMPRODUCT(AS$2:AS733,$AH$2:$AH733)/SUM($AH$2:$AH733),0)</f>
        <v>0</v>
      </c>
      <c r="BN733" s="11">
        <f>IF($AG733,SUMPRODUCT(AT$2:AT733,$AH$2:$AH733)/SUM($AH$2:$AH733),0)</f>
        <v>0</v>
      </c>
      <c r="BO733" s="11">
        <f>IF($AG733,SUMPRODUCT(AU$2:AU733,$AH$2:$AH733)/SUM($AH$2:$AH733),0)</f>
        <v>0</v>
      </c>
      <c r="BP733" s="11">
        <f>IF($AG733,SUMPRODUCT(AV$2:AV733,$AH$2:$AH733)/SUM($AH$2:$AH733),0)</f>
        <v>0</v>
      </c>
      <c r="BQ733" s="11">
        <f>IF($AG733,SUMPRODUCT(AW$2:AW733,$AH$2:$AH733)/SUM($AH$2:$AH733),0)</f>
        <v>0</v>
      </c>
      <c r="BR733" s="11">
        <f>IF($AG733,SUMPRODUCT(AX$2:AX733,$AH$2:$AH733)/SUM($AH$2:$AH733),0)</f>
        <v>0</v>
      </c>
      <c r="BS733" s="11">
        <f>IF($AG733,SUMPRODUCT(AY$2:AY733,$AH$2:$AH733)/SUM($AH$2:$AH733),0)</f>
        <v>0</v>
      </c>
      <c r="BT733" s="11">
        <f>IF($AG733,SUMPRODUCT(AZ$2:AZ733,$AH$2:$AH733)/SUM($AH$2:$AH733),0)</f>
        <v>0</v>
      </c>
      <c r="BU733" s="11">
        <f>IF($AG733,SUMPRODUCT(BA$2:BA733,$AH$2:$AH733)/SUM($AH$2:$AH733),0)</f>
        <v>0</v>
      </c>
      <c r="BV733" s="11"/>
      <c r="BW733" s="109" cm="1">
        <f t="array" ref="BW733">IF($AG733,SQRT(SUMPRODUCT($AH$2:$AH733, (AI$2:AI733-BC733)^2)/(SUM($AH$2:$AH733)-1)),0)</f>
        <v>0</v>
      </c>
      <c r="BX733" s="109" cm="1">
        <f t="array" ref="BX733">IF($AG733,SQRT(SUMPRODUCT($AH$2:$AH733, (AJ$2:AJ733-BD733)^2)/(SUM($AH$2:$AH733)-1)),0)</f>
        <v>0</v>
      </c>
      <c r="BY733" s="109" cm="1">
        <f t="array" ref="BY733">IF($AG733,SQRT(SUMPRODUCT($AH$2:$AH733, (AK$2:AK733-BE733)^2)/(SUM($AH$2:$AH733)-1)),0)</f>
        <v>0</v>
      </c>
      <c r="BZ733" s="109" cm="1">
        <f t="array" ref="BZ733">IF($AG733,SQRT(SUMPRODUCT($AH$2:$AH733, (AL$2:AL733-BF733)^2)/(SUM($AH$2:$AH733)-1)),0)</f>
        <v>0</v>
      </c>
      <c r="CA733" s="109" cm="1">
        <f t="array" ref="CA733">IF($AG733,SQRT(SUMPRODUCT($AH$2:$AH733, (AM$2:AM733-BG733)^2)/(SUM($AH$2:$AH733)-1)),0)</f>
        <v>0</v>
      </c>
      <c r="CB733" s="109" cm="1">
        <f t="array" ref="CB733">IF($AG733,SQRT(SUMPRODUCT($AH$2:$AH733, (AN$2:AN733-BH733)^2)/(SUM($AH$2:$AH733)-1)),0)</f>
        <v>0</v>
      </c>
      <c r="CC733" s="109" cm="1">
        <f t="array" ref="CC733">IF($AG733,SQRT(SUMPRODUCT($AH$2:$AH733, (AO$2:AO733-BI733)^2)/(SUM($AH$2:$AH733)-1)),0)</f>
        <v>0</v>
      </c>
      <c r="CD733" s="109" cm="1">
        <f t="array" ref="CD733">IF($AG733,SQRT(SUMPRODUCT($AH$2:$AH733, (AP$2:AP733-BJ733)^2)/(SUM($AH$2:$AH733)-1)),0)</f>
        <v>0</v>
      </c>
      <c r="CE733" s="109" cm="1">
        <f t="array" ref="CE733">IF($AG733,SQRT(SUMPRODUCT($AH$2:$AH733, (AQ$2:AQ733-BK733)^2)/(SUM($AH$2:$AH733)-1)),0)</f>
        <v>0</v>
      </c>
      <c r="CF733" s="109" cm="1">
        <f t="array" ref="CF733">IF($AG733,SQRT(SUMPRODUCT($AH$2:$AH733, (AR$2:AR733-BL733)^2)/(SUM($AH$2:$AH733)-1)),0)</f>
        <v>0</v>
      </c>
      <c r="CG733" s="109" cm="1">
        <f t="array" ref="CG733">IF($AG733,SQRT(SUMPRODUCT($AH$2:$AH733, (AS$2:AS733-BM733)^2)/(SUM($AH$2:$AH733)-1)),0)</f>
        <v>0</v>
      </c>
      <c r="CH733" s="109" cm="1">
        <f t="array" ref="CH733">IF($AG733,SQRT(SUMPRODUCT($AH$2:$AH733, (AT$2:AT733-BN733)^2)/(SUM($AH$2:$AH733)-1)),0)</f>
        <v>0</v>
      </c>
      <c r="CI733" s="109" cm="1">
        <f t="array" ref="CI733">IF($AG733,SQRT(SUMPRODUCT($AH$2:$AH733, (AU$2:AU733-BO733)^2)/(SUM($AH$2:$AH733)-1)),0)</f>
        <v>0</v>
      </c>
      <c r="CJ733" s="109" cm="1">
        <f t="array" ref="CJ733">IF($AG733,SQRT(SUMPRODUCT($AH$2:$AH733, (AV$2:AV733-BP733)^2)/(SUM($AH$2:$AH733)-1)),0)</f>
        <v>0</v>
      </c>
      <c r="CK733" s="109" cm="1">
        <f t="array" ref="CK733">IF($AG733,SQRT(SUMPRODUCT($AH$2:$AH733, (AW$2:AW733-BQ733)^2)/(SUM($AH$2:$AH733)-1)),0)</f>
        <v>0</v>
      </c>
      <c r="CL733" s="109" cm="1">
        <f t="array" ref="CL733">IF($AG733,SQRT(SUMPRODUCT($AH$2:$AH733, (AX$2:AX733-BR733)^2)/(SUM($AH$2:$AH733)-1)),0)</f>
        <v>0</v>
      </c>
      <c r="CM733" s="109" cm="1">
        <f t="array" ref="CM733">IF($AG733,SQRT(SUMPRODUCT($AH$2:$AH733, (AY$2:AY733-BS733)^2)/(SUM($AH$2:$AH733)-1)),0)</f>
        <v>0</v>
      </c>
      <c r="CN733" s="109" cm="1">
        <f t="array" ref="CN733">IF($AG733,SQRT(SUMPRODUCT($AH$2:$AH733, (AZ$2:AZ733-BT733)^2)/(SUM($AH$2:$AH733)-1)),0)</f>
        <v>0</v>
      </c>
      <c r="CO733" s="109" cm="1">
        <f t="array" ref="CO733">IF($AG733,SQRT(SUMPRODUCT($AH$2:$AH733, (BA$2:BA733-BU733)^2)/(SUM($AH$2:$AH733)-1)),0)</f>
        <v>0</v>
      </c>
    </row>
    <row r="734" spans="34:93" x14ac:dyDescent="0.25">
      <c r="AH734" s="99" t="str">
        <f t="shared" si="171"/>
        <v/>
      </c>
      <c r="AI734" s="11">
        <f t="shared" ca="1" si="180"/>
        <v>0</v>
      </c>
      <c r="AJ734" s="11">
        <f t="shared" ca="1" si="180"/>
        <v>0</v>
      </c>
      <c r="AK734" s="11">
        <f t="shared" ca="1" si="180"/>
        <v>0</v>
      </c>
      <c r="AL734" s="11">
        <f t="shared" ca="1" si="180"/>
        <v>0</v>
      </c>
      <c r="AM734" s="11">
        <f t="shared" ca="1" si="180"/>
        <v>0</v>
      </c>
      <c r="AN734" s="11">
        <f t="shared" ca="1" si="180"/>
        <v>0</v>
      </c>
      <c r="AO734" s="11">
        <f t="shared" ca="1" si="180"/>
        <v>0</v>
      </c>
      <c r="AP734" s="11">
        <f t="shared" ca="1" si="180"/>
        <v>0</v>
      </c>
      <c r="AQ734" s="11">
        <f t="shared" ca="1" si="180"/>
        <v>0</v>
      </c>
      <c r="AR734" s="11">
        <f t="shared" ca="1" si="180"/>
        <v>0</v>
      </c>
      <c r="AS734" s="11">
        <f t="shared" ca="1" si="181"/>
        <v>0</v>
      </c>
      <c r="AT734" s="11">
        <f t="shared" ca="1" si="181"/>
        <v>0</v>
      </c>
      <c r="AU734" s="11">
        <f t="shared" ca="1" si="181"/>
        <v>0</v>
      </c>
      <c r="AV734" s="11">
        <f t="shared" ca="1" si="181"/>
        <v>0</v>
      </c>
      <c r="AW734" s="11">
        <f t="shared" ca="1" si="181"/>
        <v>0</v>
      </c>
      <c r="AX734" s="11">
        <f t="shared" ca="1" si="181"/>
        <v>0</v>
      </c>
      <c r="AY734" s="11">
        <f t="shared" ca="1" si="181"/>
        <v>0</v>
      </c>
      <c r="AZ734" s="11">
        <f t="shared" ca="1" si="181"/>
        <v>0</v>
      </c>
      <c r="BA734" s="11">
        <f t="shared" ca="1" si="181"/>
        <v>0</v>
      </c>
      <c r="BB734" s="11"/>
      <c r="BC734" s="11">
        <f>IF($AG734,SUMPRODUCT(AI$2:AI734,$AH$2:$AH734)/SUM($AH$2:$AH734),0)</f>
        <v>0</v>
      </c>
      <c r="BD734" s="11">
        <f>IF($AG734,SUMPRODUCT(AJ$2:AJ734,$AH$2:$AH734)/SUM($AH$2:$AH734),0)</f>
        <v>0</v>
      </c>
      <c r="BE734" s="11">
        <f>IF($AG734,SUMPRODUCT(AK$2:AK734,$AH$2:$AH734)/SUM($AH$2:$AH734),0)</f>
        <v>0</v>
      </c>
      <c r="BF734" s="11">
        <f>IF($AG734,SUMPRODUCT(AL$2:AL734,$AH$2:$AH734)/SUM($AH$2:$AH734),0)</f>
        <v>0</v>
      </c>
      <c r="BG734" s="11">
        <f>IF($AG734,SUMPRODUCT(AM$2:AM734,$AH$2:$AH734)/SUM($AH$2:$AH734),0)</f>
        <v>0</v>
      </c>
      <c r="BH734" s="11">
        <f>IF($AG734,SUMPRODUCT(AN$2:AN734,$AH$2:$AH734)/SUM($AH$2:$AH734),0)</f>
        <v>0</v>
      </c>
      <c r="BI734" s="11">
        <f>IF($AG734,SUMPRODUCT(AO$2:AO734,$AH$2:$AH734)/SUM($AH$2:$AH734),0)</f>
        <v>0</v>
      </c>
      <c r="BJ734" s="11">
        <f>IF($AG734,SUMPRODUCT(AP$2:AP734,$AH$2:$AH734)/SUM($AH$2:$AH734),0)</f>
        <v>0</v>
      </c>
      <c r="BK734" s="11">
        <f>IF($AG734,SUMPRODUCT(AQ$2:AQ734,$AH$2:$AH734)/SUM($AH$2:$AH734),0)</f>
        <v>0</v>
      </c>
      <c r="BL734" s="11">
        <f>IF($AG734,SUMPRODUCT(AR$2:AR734,$AH$2:$AH734)/SUM($AH$2:$AH734),0)</f>
        <v>0</v>
      </c>
      <c r="BM734" s="11">
        <f>IF($AG734,SUMPRODUCT(AS$2:AS734,$AH$2:$AH734)/SUM($AH$2:$AH734),0)</f>
        <v>0</v>
      </c>
      <c r="BN734" s="11">
        <f>IF($AG734,SUMPRODUCT(AT$2:AT734,$AH$2:$AH734)/SUM($AH$2:$AH734),0)</f>
        <v>0</v>
      </c>
      <c r="BO734" s="11">
        <f>IF($AG734,SUMPRODUCT(AU$2:AU734,$AH$2:$AH734)/SUM($AH$2:$AH734),0)</f>
        <v>0</v>
      </c>
      <c r="BP734" s="11">
        <f>IF($AG734,SUMPRODUCT(AV$2:AV734,$AH$2:$AH734)/SUM($AH$2:$AH734),0)</f>
        <v>0</v>
      </c>
      <c r="BQ734" s="11">
        <f>IF($AG734,SUMPRODUCT(AW$2:AW734,$AH$2:$AH734)/SUM($AH$2:$AH734),0)</f>
        <v>0</v>
      </c>
      <c r="BR734" s="11">
        <f>IF($AG734,SUMPRODUCT(AX$2:AX734,$AH$2:$AH734)/SUM($AH$2:$AH734),0)</f>
        <v>0</v>
      </c>
      <c r="BS734" s="11">
        <f>IF($AG734,SUMPRODUCT(AY$2:AY734,$AH$2:$AH734)/SUM($AH$2:$AH734),0)</f>
        <v>0</v>
      </c>
      <c r="BT734" s="11">
        <f>IF($AG734,SUMPRODUCT(AZ$2:AZ734,$AH$2:$AH734)/SUM($AH$2:$AH734),0)</f>
        <v>0</v>
      </c>
      <c r="BU734" s="11">
        <f>IF($AG734,SUMPRODUCT(BA$2:BA734,$AH$2:$AH734)/SUM($AH$2:$AH734),0)</f>
        <v>0</v>
      </c>
      <c r="BV734" s="11"/>
      <c r="BW734" s="109" cm="1">
        <f t="array" ref="BW734">IF($AG734,SQRT(SUMPRODUCT($AH$2:$AH734, (AI$2:AI734-BC734)^2)/(SUM($AH$2:$AH734)-1)),0)</f>
        <v>0</v>
      </c>
      <c r="BX734" s="109" cm="1">
        <f t="array" ref="BX734">IF($AG734,SQRT(SUMPRODUCT($AH$2:$AH734, (AJ$2:AJ734-BD734)^2)/(SUM($AH$2:$AH734)-1)),0)</f>
        <v>0</v>
      </c>
      <c r="BY734" s="109" cm="1">
        <f t="array" ref="BY734">IF($AG734,SQRT(SUMPRODUCT($AH$2:$AH734, (AK$2:AK734-BE734)^2)/(SUM($AH$2:$AH734)-1)),0)</f>
        <v>0</v>
      </c>
      <c r="BZ734" s="109" cm="1">
        <f t="array" ref="BZ734">IF($AG734,SQRT(SUMPRODUCT($AH$2:$AH734, (AL$2:AL734-BF734)^2)/(SUM($AH$2:$AH734)-1)),0)</f>
        <v>0</v>
      </c>
      <c r="CA734" s="109" cm="1">
        <f t="array" ref="CA734">IF($AG734,SQRT(SUMPRODUCT($AH$2:$AH734, (AM$2:AM734-BG734)^2)/(SUM($AH$2:$AH734)-1)),0)</f>
        <v>0</v>
      </c>
      <c r="CB734" s="109" cm="1">
        <f t="array" ref="CB734">IF($AG734,SQRT(SUMPRODUCT($AH$2:$AH734, (AN$2:AN734-BH734)^2)/(SUM($AH$2:$AH734)-1)),0)</f>
        <v>0</v>
      </c>
      <c r="CC734" s="109" cm="1">
        <f t="array" ref="CC734">IF($AG734,SQRT(SUMPRODUCT($AH$2:$AH734, (AO$2:AO734-BI734)^2)/(SUM($AH$2:$AH734)-1)),0)</f>
        <v>0</v>
      </c>
      <c r="CD734" s="109" cm="1">
        <f t="array" ref="CD734">IF($AG734,SQRT(SUMPRODUCT($AH$2:$AH734, (AP$2:AP734-BJ734)^2)/(SUM($AH$2:$AH734)-1)),0)</f>
        <v>0</v>
      </c>
      <c r="CE734" s="109" cm="1">
        <f t="array" ref="CE734">IF($AG734,SQRT(SUMPRODUCT($AH$2:$AH734, (AQ$2:AQ734-BK734)^2)/(SUM($AH$2:$AH734)-1)),0)</f>
        <v>0</v>
      </c>
      <c r="CF734" s="109" cm="1">
        <f t="array" ref="CF734">IF($AG734,SQRT(SUMPRODUCT($AH$2:$AH734, (AR$2:AR734-BL734)^2)/(SUM($AH$2:$AH734)-1)),0)</f>
        <v>0</v>
      </c>
      <c r="CG734" s="109" cm="1">
        <f t="array" ref="CG734">IF($AG734,SQRT(SUMPRODUCT($AH$2:$AH734, (AS$2:AS734-BM734)^2)/(SUM($AH$2:$AH734)-1)),0)</f>
        <v>0</v>
      </c>
      <c r="CH734" s="109" cm="1">
        <f t="array" ref="CH734">IF($AG734,SQRT(SUMPRODUCT($AH$2:$AH734, (AT$2:AT734-BN734)^2)/(SUM($AH$2:$AH734)-1)),0)</f>
        <v>0</v>
      </c>
      <c r="CI734" s="109" cm="1">
        <f t="array" ref="CI734">IF($AG734,SQRT(SUMPRODUCT($AH$2:$AH734, (AU$2:AU734-BO734)^2)/(SUM($AH$2:$AH734)-1)),0)</f>
        <v>0</v>
      </c>
      <c r="CJ734" s="109" cm="1">
        <f t="array" ref="CJ734">IF($AG734,SQRT(SUMPRODUCT($AH$2:$AH734, (AV$2:AV734-BP734)^2)/(SUM($AH$2:$AH734)-1)),0)</f>
        <v>0</v>
      </c>
      <c r="CK734" s="109" cm="1">
        <f t="array" ref="CK734">IF($AG734,SQRT(SUMPRODUCT($AH$2:$AH734, (AW$2:AW734-BQ734)^2)/(SUM($AH$2:$AH734)-1)),0)</f>
        <v>0</v>
      </c>
      <c r="CL734" s="109" cm="1">
        <f t="array" ref="CL734">IF($AG734,SQRT(SUMPRODUCT($AH$2:$AH734, (AX$2:AX734-BR734)^2)/(SUM($AH$2:$AH734)-1)),0)</f>
        <v>0</v>
      </c>
      <c r="CM734" s="109" cm="1">
        <f t="array" ref="CM734">IF($AG734,SQRT(SUMPRODUCT($AH$2:$AH734, (AY$2:AY734-BS734)^2)/(SUM($AH$2:$AH734)-1)),0)</f>
        <v>0</v>
      </c>
      <c r="CN734" s="109" cm="1">
        <f t="array" ref="CN734">IF($AG734,SQRT(SUMPRODUCT($AH$2:$AH734, (AZ$2:AZ734-BT734)^2)/(SUM($AH$2:$AH734)-1)),0)</f>
        <v>0</v>
      </c>
      <c r="CO734" s="109" cm="1">
        <f t="array" ref="CO734">IF($AG734,SQRT(SUMPRODUCT($AH$2:$AH734, (BA$2:BA734-BU734)^2)/(SUM($AH$2:$AH734)-1)),0)</f>
        <v>0</v>
      </c>
    </row>
    <row r="735" spans="34:93" x14ac:dyDescent="0.25">
      <c r="AH735" s="99" t="str">
        <f t="shared" si="171"/>
        <v/>
      </c>
      <c r="AI735" s="11">
        <f t="shared" ca="1" si="180"/>
        <v>0</v>
      </c>
      <c r="AJ735" s="11">
        <f t="shared" ca="1" si="180"/>
        <v>0</v>
      </c>
      <c r="AK735" s="11">
        <f t="shared" ca="1" si="180"/>
        <v>0</v>
      </c>
      <c r="AL735" s="11">
        <f t="shared" ca="1" si="180"/>
        <v>0</v>
      </c>
      <c r="AM735" s="11">
        <f t="shared" ca="1" si="180"/>
        <v>0</v>
      </c>
      <c r="AN735" s="11">
        <f t="shared" ca="1" si="180"/>
        <v>0</v>
      </c>
      <c r="AO735" s="11">
        <f t="shared" ca="1" si="180"/>
        <v>0</v>
      </c>
      <c r="AP735" s="11">
        <f t="shared" ca="1" si="180"/>
        <v>0</v>
      </c>
      <c r="AQ735" s="11">
        <f t="shared" ca="1" si="180"/>
        <v>0</v>
      </c>
      <c r="AR735" s="11">
        <f t="shared" ca="1" si="180"/>
        <v>0</v>
      </c>
      <c r="AS735" s="11">
        <f t="shared" ca="1" si="181"/>
        <v>0</v>
      </c>
      <c r="AT735" s="11">
        <f t="shared" ca="1" si="181"/>
        <v>0</v>
      </c>
      <c r="AU735" s="11">
        <f t="shared" ca="1" si="181"/>
        <v>0</v>
      </c>
      <c r="AV735" s="11">
        <f t="shared" ca="1" si="181"/>
        <v>0</v>
      </c>
      <c r="AW735" s="11">
        <f t="shared" ca="1" si="181"/>
        <v>0</v>
      </c>
      <c r="AX735" s="11">
        <f t="shared" ca="1" si="181"/>
        <v>0</v>
      </c>
      <c r="AY735" s="11">
        <f t="shared" ca="1" si="181"/>
        <v>0</v>
      </c>
      <c r="AZ735" s="11">
        <f t="shared" ca="1" si="181"/>
        <v>0</v>
      </c>
      <c r="BA735" s="11">
        <f t="shared" ca="1" si="181"/>
        <v>0</v>
      </c>
      <c r="BB735" s="11"/>
      <c r="BC735" s="11">
        <f>IF($AG735,SUMPRODUCT(AI$2:AI735,$AH$2:$AH735)/SUM($AH$2:$AH735),0)</f>
        <v>0</v>
      </c>
      <c r="BD735" s="11">
        <f>IF($AG735,SUMPRODUCT(AJ$2:AJ735,$AH$2:$AH735)/SUM($AH$2:$AH735),0)</f>
        <v>0</v>
      </c>
      <c r="BE735" s="11">
        <f>IF($AG735,SUMPRODUCT(AK$2:AK735,$AH$2:$AH735)/SUM($AH$2:$AH735),0)</f>
        <v>0</v>
      </c>
      <c r="BF735" s="11">
        <f>IF($AG735,SUMPRODUCT(AL$2:AL735,$AH$2:$AH735)/SUM($AH$2:$AH735),0)</f>
        <v>0</v>
      </c>
      <c r="BG735" s="11">
        <f>IF($AG735,SUMPRODUCT(AM$2:AM735,$AH$2:$AH735)/SUM($AH$2:$AH735),0)</f>
        <v>0</v>
      </c>
      <c r="BH735" s="11">
        <f>IF($AG735,SUMPRODUCT(AN$2:AN735,$AH$2:$AH735)/SUM($AH$2:$AH735),0)</f>
        <v>0</v>
      </c>
      <c r="BI735" s="11">
        <f>IF($AG735,SUMPRODUCT(AO$2:AO735,$AH$2:$AH735)/SUM($AH$2:$AH735),0)</f>
        <v>0</v>
      </c>
      <c r="BJ735" s="11">
        <f>IF($AG735,SUMPRODUCT(AP$2:AP735,$AH$2:$AH735)/SUM($AH$2:$AH735),0)</f>
        <v>0</v>
      </c>
      <c r="BK735" s="11">
        <f>IF($AG735,SUMPRODUCT(AQ$2:AQ735,$AH$2:$AH735)/SUM($AH$2:$AH735),0)</f>
        <v>0</v>
      </c>
      <c r="BL735" s="11">
        <f>IF($AG735,SUMPRODUCT(AR$2:AR735,$AH$2:$AH735)/SUM($AH$2:$AH735),0)</f>
        <v>0</v>
      </c>
      <c r="BM735" s="11">
        <f>IF($AG735,SUMPRODUCT(AS$2:AS735,$AH$2:$AH735)/SUM($AH$2:$AH735),0)</f>
        <v>0</v>
      </c>
      <c r="BN735" s="11">
        <f>IF($AG735,SUMPRODUCT(AT$2:AT735,$AH$2:$AH735)/SUM($AH$2:$AH735),0)</f>
        <v>0</v>
      </c>
      <c r="BO735" s="11">
        <f>IF($AG735,SUMPRODUCT(AU$2:AU735,$AH$2:$AH735)/SUM($AH$2:$AH735),0)</f>
        <v>0</v>
      </c>
      <c r="BP735" s="11">
        <f>IF($AG735,SUMPRODUCT(AV$2:AV735,$AH$2:$AH735)/SUM($AH$2:$AH735),0)</f>
        <v>0</v>
      </c>
      <c r="BQ735" s="11">
        <f>IF($AG735,SUMPRODUCT(AW$2:AW735,$AH$2:$AH735)/SUM($AH$2:$AH735),0)</f>
        <v>0</v>
      </c>
      <c r="BR735" s="11">
        <f>IF($AG735,SUMPRODUCT(AX$2:AX735,$AH$2:$AH735)/SUM($AH$2:$AH735),0)</f>
        <v>0</v>
      </c>
      <c r="BS735" s="11">
        <f>IF($AG735,SUMPRODUCT(AY$2:AY735,$AH$2:$AH735)/SUM($AH$2:$AH735),0)</f>
        <v>0</v>
      </c>
      <c r="BT735" s="11">
        <f>IF($AG735,SUMPRODUCT(AZ$2:AZ735,$AH$2:$AH735)/SUM($AH$2:$AH735),0)</f>
        <v>0</v>
      </c>
      <c r="BU735" s="11">
        <f>IF($AG735,SUMPRODUCT(BA$2:BA735,$AH$2:$AH735)/SUM($AH$2:$AH735),0)</f>
        <v>0</v>
      </c>
      <c r="BV735" s="11"/>
      <c r="BW735" s="109" cm="1">
        <f t="array" ref="BW735">IF($AG735,SQRT(SUMPRODUCT($AH$2:$AH735, (AI$2:AI735-BC735)^2)/(SUM($AH$2:$AH735)-1)),0)</f>
        <v>0</v>
      </c>
      <c r="BX735" s="109" cm="1">
        <f t="array" ref="BX735">IF($AG735,SQRT(SUMPRODUCT($AH$2:$AH735, (AJ$2:AJ735-BD735)^2)/(SUM($AH$2:$AH735)-1)),0)</f>
        <v>0</v>
      </c>
      <c r="BY735" s="109" cm="1">
        <f t="array" ref="BY735">IF($AG735,SQRT(SUMPRODUCT($AH$2:$AH735, (AK$2:AK735-BE735)^2)/(SUM($AH$2:$AH735)-1)),0)</f>
        <v>0</v>
      </c>
      <c r="BZ735" s="109" cm="1">
        <f t="array" ref="BZ735">IF($AG735,SQRT(SUMPRODUCT($AH$2:$AH735, (AL$2:AL735-BF735)^2)/(SUM($AH$2:$AH735)-1)),0)</f>
        <v>0</v>
      </c>
      <c r="CA735" s="109" cm="1">
        <f t="array" ref="CA735">IF($AG735,SQRT(SUMPRODUCT($AH$2:$AH735, (AM$2:AM735-BG735)^2)/(SUM($AH$2:$AH735)-1)),0)</f>
        <v>0</v>
      </c>
      <c r="CB735" s="109" cm="1">
        <f t="array" ref="CB735">IF($AG735,SQRT(SUMPRODUCT($AH$2:$AH735, (AN$2:AN735-BH735)^2)/(SUM($AH$2:$AH735)-1)),0)</f>
        <v>0</v>
      </c>
      <c r="CC735" s="109" cm="1">
        <f t="array" ref="CC735">IF($AG735,SQRT(SUMPRODUCT($AH$2:$AH735, (AO$2:AO735-BI735)^2)/(SUM($AH$2:$AH735)-1)),0)</f>
        <v>0</v>
      </c>
      <c r="CD735" s="109" cm="1">
        <f t="array" ref="CD735">IF($AG735,SQRT(SUMPRODUCT($AH$2:$AH735, (AP$2:AP735-BJ735)^2)/(SUM($AH$2:$AH735)-1)),0)</f>
        <v>0</v>
      </c>
      <c r="CE735" s="109" cm="1">
        <f t="array" ref="CE735">IF($AG735,SQRT(SUMPRODUCT($AH$2:$AH735, (AQ$2:AQ735-BK735)^2)/(SUM($AH$2:$AH735)-1)),0)</f>
        <v>0</v>
      </c>
      <c r="CF735" s="109" cm="1">
        <f t="array" ref="CF735">IF($AG735,SQRT(SUMPRODUCT($AH$2:$AH735, (AR$2:AR735-BL735)^2)/(SUM($AH$2:$AH735)-1)),0)</f>
        <v>0</v>
      </c>
      <c r="CG735" s="109" cm="1">
        <f t="array" ref="CG735">IF($AG735,SQRT(SUMPRODUCT($AH$2:$AH735, (AS$2:AS735-BM735)^2)/(SUM($AH$2:$AH735)-1)),0)</f>
        <v>0</v>
      </c>
      <c r="CH735" s="109" cm="1">
        <f t="array" ref="CH735">IF($AG735,SQRT(SUMPRODUCT($AH$2:$AH735, (AT$2:AT735-BN735)^2)/(SUM($AH$2:$AH735)-1)),0)</f>
        <v>0</v>
      </c>
      <c r="CI735" s="109" cm="1">
        <f t="array" ref="CI735">IF($AG735,SQRT(SUMPRODUCT($AH$2:$AH735, (AU$2:AU735-BO735)^2)/(SUM($AH$2:$AH735)-1)),0)</f>
        <v>0</v>
      </c>
      <c r="CJ735" s="109" cm="1">
        <f t="array" ref="CJ735">IF($AG735,SQRT(SUMPRODUCT($AH$2:$AH735, (AV$2:AV735-BP735)^2)/(SUM($AH$2:$AH735)-1)),0)</f>
        <v>0</v>
      </c>
      <c r="CK735" s="109" cm="1">
        <f t="array" ref="CK735">IF($AG735,SQRT(SUMPRODUCT($AH$2:$AH735, (AW$2:AW735-BQ735)^2)/(SUM($AH$2:$AH735)-1)),0)</f>
        <v>0</v>
      </c>
      <c r="CL735" s="109" cm="1">
        <f t="array" ref="CL735">IF($AG735,SQRT(SUMPRODUCT($AH$2:$AH735, (AX$2:AX735-BR735)^2)/(SUM($AH$2:$AH735)-1)),0)</f>
        <v>0</v>
      </c>
      <c r="CM735" s="109" cm="1">
        <f t="array" ref="CM735">IF($AG735,SQRT(SUMPRODUCT($AH$2:$AH735, (AY$2:AY735-BS735)^2)/(SUM($AH$2:$AH735)-1)),0)</f>
        <v>0</v>
      </c>
      <c r="CN735" s="109" cm="1">
        <f t="array" ref="CN735">IF($AG735,SQRT(SUMPRODUCT($AH$2:$AH735, (AZ$2:AZ735-BT735)^2)/(SUM($AH$2:$AH735)-1)),0)</f>
        <v>0</v>
      </c>
      <c r="CO735" s="109" cm="1">
        <f t="array" ref="CO735">IF($AG735,SQRT(SUMPRODUCT($AH$2:$AH735, (BA$2:BA735-BU735)^2)/(SUM($AH$2:$AH735)-1)),0)</f>
        <v>0</v>
      </c>
    </row>
    <row r="736" spans="34:93" x14ac:dyDescent="0.25">
      <c r="AH736" s="99" t="str">
        <f t="shared" si="171"/>
        <v/>
      </c>
      <c r="AI736" s="11">
        <f t="shared" ca="1" si="180"/>
        <v>0</v>
      </c>
      <c r="AJ736" s="11">
        <f t="shared" ca="1" si="180"/>
        <v>0</v>
      </c>
      <c r="AK736" s="11">
        <f t="shared" ca="1" si="180"/>
        <v>0</v>
      </c>
      <c r="AL736" s="11">
        <f t="shared" ca="1" si="180"/>
        <v>0</v>
      </c>
      <c r="AM736" s="11">
        <f t="shared" ca="1" si="180"/>
        <v>0</v>
      </c>
      <c r="AN736" s="11">
        <f t="shared" ca="1" si="180"/>
        <v>0</v>
      </c>
      <c r="AO736" s="11">
        <f t="shared" ca="1" si="180"/>
        <v>0</v>
      </c>
      <c r="AP736" s="11">
        <f t="shared" ca="1" si="180"/>
        <v>0</v>
      </c>
      <c r="AQ736" s="11">
        <f t="shared" ca="1" si="180"/>
        <v>0</v>
      </c>
      <c r="AR736" s="11">
        <f t="shared" ca="1" si="180"/>
        <v>0</v>
      </c>
      <c r="AS736" s="11">
        <f t="shared" ca="1" si="181"/>
        <v>0</v>
      </c>
      <c r="AT736" s="11">
        <f t="shared" ca="1" si="181"/>
        <v>0</v>
      </c>
      <c r="AU736" s="11">
        <f t="shared" ca="1" si="181"/>
        <v>0</v>
      </c>
      <c r="AV736" s="11">
        <f t="shared" ca="1" si="181"/>
        <v>0</v>
      </c>
      <c r="AW736" s="11">
        <f t="shared" ca="1" si="181"/>
        <v>0</v>
      </c>
      <c r="AX736" s="11">
        <f t="shared" ca="1" si="181"/>
        <v>0</v>
      </c>
      <c r="AY736" s="11">
        <f t="shared" ca="1" si="181"/>
        <v>0</v>
      </c>
      <c r="AZ736" s="11">
        <f t="shared" ca="1" si="181"/>
        <v>0</v>
      </c>
      <c r="BA736" s="11">
        <f t="shared" ca="1" si="181"/>
        <v>0</v>
      </c>
      <c r="BB736" s="11"/>
      <c r="BC736" s="11">
        <f>IF($AG736,SUMPRODUCT(AI$2:AI736,$AH$2:$AH736)/SUM($AH$2:$AH736),0)</f>
        <v>0</v>
      </c>
      <c r="BD736" s="11">
        <f>IF($AG736,SUMPRODUCT(AJ$2:AJ736,$AH$2:$AH736)/SUM($AH$2:$AH736),0)</f>
        <v>0</v>
      </c>
      <c r="BE736" s="11">
        <f>IF($AG736,SUMPRODUCT(AK$2:AK736,$AH$2:$AH736)/SUM($AH$2:$AH736),0)</f>
        <v>0</v>
      </c>
      <c r="BF736" s="11">
        <f>IF($AG736,SUMPRODUCT(AL$2:AL736,$AH$2:$AH736)/SUM($AH$2:$AH736),0)</f>
        <v>0</v>
      </c>
      <c r="BG736" s="11">
        <f>IF($AG736,SUMPRODUCT(AM$2:AM736,$AH$2:$AH736)/SUM($AH$2:$AH736),0)</f>
        <v>0</v>
      </c>
      <c r="BH736" s="11">
        <f>IF($AG736,SUMPRODUCT(AN$2:AN736,$AH$2:$AH736)/SUM($AH$2:$AH736),0)</f>
        <v>0</v>
      </c>
      <c r="BI736" s="11">
        <f>IF($AG736,SUMPRODUCT(AO$2:AO736,$AH$2:$AH736)/SUM($AH$2:$AH736),0)</f>
        <v>0</v>
      </c>
      <c r="BJ736" s="11">
        <f>IF($AG736,SUMPRODUCT(AP$2:AP736,$AH$2:$AH736)/SUM($AH$2:$AH736),0)</f>
        <v>0</v>
      </c>
      <c r="BK736" s="11">
        <f>IF($AG736,SUMPRODUCT(AQ$2:AQ736,$AH$2:$AH736)/SUM($AH$2:$AH736),0)</f>
        <v>0</v>
      </c>
      <c r="BL736" s="11">
        <f>IF($AG736,SUMPRODUCT(AR$2:AR736,$AH$2:$AH736)/SUM($AH$2:$AH736),0)</f>
        <v>0</v>
      </c>
      <c r="BM736" s="11">
        <f>IF($AG736,SUMPRODUCT(AS$2:AS736,$AH$2:$AH736)/SUM($AH$2:$AH736),0)</f>
        <v>0</v>
      </c>
      <c r="BN736" s="11">
        <f>IF($AG736,SUMPRODUCT(AT$2:AT736,$AH$2:$AH736)/SUM($AH$2:$AH736),0)</f>
        <v>0</v>
      </c>
      <c r="BO736" s="11">
        <f>IF($AG736,SUMPRODUCT(AU$2:AU736,$AH$2:$AH736)/SUM($AH$2:$AH736),0)</f>
        <v>0</v>
      </c>
      <c r="BP736" s="11">
        <f>IF($AG736,SUMPRODUCT(AV$2:AV736,$AH$2:$AH736)/SUM($AH$2:$AH736),0)</f>
        <v>0</v>
      </c>
      <c r="BQ736" s="11">
        <f>IF($AG736,SUMPRODUCT(AW$2:AW736,$AH$2:$AH736)/SUM($AH$2:$AH736),0)</f>
        <v>0</v>
      </c>
      <c r="BR736" s="11">
        <f>IF($AG736,SUMPRODUCT(AX$2:AX736,$AH$2:$AH736)/SUM($AH$2:$AH736),0)</f>
        <v>0</v>
      </c>
      <c r="BS736" s="11">
        <f>IF($AG736,SUMPRODUCT(AY$2:AY736,$AH$2:$AH736)/SUM($AH$2:$AH736),0)</f>
        <v>0</v>
      </c>
      <c r="BT736" s="11">
        <f>IF($AG736,SUMPRODUCT(AZ$2:AZ736,$AH$2:$AH736)/SUM($AH$2:$AH736),0)</f>
        <v>0</v>
      </c>
      <c r="BU736" s="11">
        <f>IF($AG736,SUMPRODUCT(BA$2:BA736,$AH$2:$AH736)/SUM($AH$2:$AH736),0)</f>
        <v>0</v>
      </c>
      <c r="BV736" s="11"/>
      <c r="BW736" s="109" cm="1">
        <f t="array" ref="BW736">IF($AG736,SQRT(SUMPRODUCT($AH$2:$AH736, (AI$2:AI736-BC736)^2)/(SUM($AH$2:$AH736)-1)),0)</f>
        <v>0</v>
      </c>
      <c r="BX736" s="109" cm="1">
        <f t="array" ref="BX736">IF($AG736,SQRT(SUMPRODUCT($AH$2:$AH736, (AJ$2:AJ736-BD736)^2)/(SUM($AH$2:$AH736)-1)),0)</f>
        <v>0</v>
      </c>
      <c r="BY736" s="109" cm="1">
        <f t="array" ref="BY736">IF($AG736,SQRT(SUMPRODUCT($AH$2:$AH736, (AK$2:AK736-BE736)^2)/(SUM($AH$2:$AH736)-1)),0)</f>
        <v>0</v>
      </c>
      <c r="BZ736" s="109" cm="1">
        <f t="array" ref="BZ736">IF($AG736,SQRT(SUMPRODUCT($AH$2:$AH736, (AL$2:AL736-BF736)^2)/(SUM($AH$2:$AH736)-1)),0)</f>
        <v>0</v>
      </c>
      <c r="CA736" s="109" cm="1">
        <f t="array" ref="CA736">IF($AG736,SQRT(SUMPRODUCT($AH$2:$AH736, (AM$2:AM736-BG736)^2)/(SUM($AH$2:$AH736)-1)),0)</f>
        <v>0</v>
      </c>
      <c r="CB736" s="109" cm="1">
        <f t="array" ref="CB736">IF($AG736,SQRT(SUMPRODUCT($AH$2:$AH736, (AN$2:AN736-BH736)^2)/(SUM($AH$2:$AH736)-1)),0)</f>
        <v>0</v>
      </c>
      <c r="CC736" s="109" cm="1">
        <f t="array" ref="CC736">IF($AG736,SQRT(SUMPRODUCT($AH$2:$AH736, (AO$2:AO736-BI736)^2)/(SUM($AH$2:$AH736)-1)),0)</f>
        <v>0</v>
      </c>
      <c r="CD736" s="109" cm="1">
        <f t="array" ref="CD736">IF($AG736,SQRT(SUMPRODUCT($AH$2:$AH736, (AP$2:AP736-BJ736)^2)/(SUM($AH$2:$AH736)-1)),0)</f>
        <v>0</v>
      </c>
      <c r="CE736" s="109" cm="1">
        <f t="array" ref="CE736">IF($AG736,SQRT(SUMPRODUCT($AH$2:$AH736, (AQ$2:AQ736-BK736)^2)/(SUM($AH$2:$AH736)-1)),0)</f>
        <v>0</v>
      </c>
      <c r="CF736" s="109" cm="1">
        <f t="array" ref="CF736">IF($AG736,SQRT(SUMPRODUCT($AH$2:$AH736, (AR$2:AR736-BL736)^2)/(SUM($AH$2:$AH736)-1)),0)</f>
        <v>0</v>
      </c>
      <c r="CG736" s="109" cm="1">
        <f t="array" ref="CG736">IF($AG736,SQRT(SUMPRODUCT($AH$2:$AH736, (AS$2:AS736-BM736)^2)/(SUM($AH$2:$AH736)-1)),0)</f>
        <v>0</v>
      </c>
      <c r="CH736" s="109" cm="1">
        <f t="array" ref="CH736">IF($AG736,SQRT(SUMPRODUCT($AH$2:$AH736, (AT$2:AT736-BN736)^2)/(SUM($AH$2:$AH736)-1)),0)</f>
        <v>0</v>
      </c>
      <c r="CI736" s="109" cm="1">
        <f t="array" ref="CI736">IF($AG736,SQRT(SUMPRODUCT($AH$2:$AH736, (AU$2:AU736-BO736)^2)/(SUM($AH$2:$AH736)-1)),0)</f>
        <v>0</v>
      </c>
      <c r="CJ736" s="109" cm="1">
        <f t="array" ref="CJ736">IF($AG736,SQRT(SUMPRODUCT($AH$2:$AH736, (AV$2:AV736-BP736)^2)/(SUM($AH$2:$AH736)-1)),0)</f>
        <v>0</v>
      </c>
      <c r="CK736" s="109" cm="1">
        <f t="array" ref="CK736">IF($AG736,SQRT(SUMPRODUCT($AH$2:$AH736, (AW$2:AW736-BQ736)^2)/(SUM($AH$2:$AH736)-1)),0)</f>
        <v>0</v>
      </c>
      <c r="CL736" s="109" cm="1">
        <f t="array" ref="CL736">IF($AG736,SQRT(SUMPRODUCT($AH$2:$AH736, (AX$2:AX736-BR736)^2)/(SUM($AH$2:$AH736)-1)),0)</f>
        <v>0</v>
      </c>
      <c r="CM736" s="109" cm="1">
        <f t="array" ref="CM736">IF($AG736,SQRT(SUMPRODUCT($AH$2:$AH736, (AY$2:AY736-BS736)^2)/(SUM($AH$2:$AH736)-1)),0)</f>
        <v>0</v>
      </c>
      <c r="CN736" s="109" cm="1">
        <f t="array" ref="CN736">IF($AG736,SQRT(SUMPRODUCT($AH$2:$AH736, (AZ$2:AZ736-BT736)^2)/(SUM($AH$2:$AH736)-1)),0)</f>
        <v>0</v>
      </c>
      <c r="CO736" s="109" cm="1">
        <f t="array" ref="CO736">IF($AG736,SQRT(SUMPRODUCT($AH$2:$AH736, (BA$2:BA736-BU736)^2)/(SUM($AH$2:$AH736)-1)),0)</f>
        <v>0</v>
      </c>
    </row>
    <row r="737" spans="34:93" x14ac:dyDescent="0.25">
      <c r="AH737" s="99" t="str">
        <f t="shared" si="171"/>
        <v/>
      </c>
      <c r="AI737" s="11">
        <f t="shared" ca="1" si="180"/>
        <v>0</v>
      </c>
      <c r="AJ737" s="11">
        <f t="shared" ca="1" si="180"/>
        <v>0</v>
      </c>
      <c r="AK737" s="11">
        <f t="shared" ca="1" si="180"/>
        <v>0</v>
      </c>
      <c r="AL737" s="11">
        <f t="shared" ca="1" si="180"/>
        <v>0</v>
      </c>
      <c r="AM737" s="11">
        <f t="shared" ca="1" si="180"/>
        <v>0</v>
      </c>
      <c r="AN737" s="11">
        <f t="shared" ca="1" si="180"/>
        <v>0</v>
      </c>
      <c r="AO737" s="11">
        <f t="shared" ca="1" si="180"/>
        <v>0</v>
      </c>
      <c r="AP737" s="11">
        <f t="shared" ca="1" si="180"/>
        <v>0</v>
      </c>
      <c r="AQ737" s="11">
        <f t="shared" ca="1" si="180"/>
        <v>0</v>
      </c>
      <c r="AR737" s="11">
        <f t="shared" ca="1" si="180"/>
        <v>0</v>
      </c>
      <c r="AS737" s="11">
        <f t="shared" ca="1" si="181"/>
        <v>0</v>
      </c>
      <c r="AT737" s="11">
        <f t="shared" ca="1" si="181"/>
        <v>0</v>
      </c>
      <c r="AU737" s="11">
        <f t="shared" ca="1" si="181"/>
        <v>0</v>
      </c>
      <c r="AV737" s="11">
        <f t="shared" ca="1" si="181"/>
        <v>0</v>
      </c>
      <c r="AW737" s="11">
        <f t="shared" ca="1" si="181"/>
        <v>0</v>
      </c>
      <c r="AX737" s="11">
        <f t="shared" ca="1" si="181"/>
        <v>0</v>
      </c>
      <c r="AY737" s="11">
        <f t="shared" ca="1" si="181"/>
        <v>0</v>
      </c>
      <c r="AZ737" s="11">
        <f t="shared" ca="1" si="181"/>
        <v>0</v>
      </c>
      <c r="BA737" s="11">
        <f t="shared" ca="1" si="181"/>
        <v>0</v>
      </c>
      <c r="BB737" s="11"/>
      <c r="BC737" s="11">
        <f>IF($AG737,SUMPRODUCT(AI$2:AI737,$AH$2:$AH737)/SUM($AH$2:$AH737),0)</f>
        <v>0</v>
      </c>
      <c r="BD737" s="11">
        <f>IF($AG737,SUMPRODUCT(AJ$2:AJ737,$AH$2:$AH737)/SUM($AH$2:$AH737),0)</f>
        <v>0</v>
      </c>
      <c r="BE737" s="11">
        <f>IF($AG737,SUMPRODUCT(AK$2:AK737,$AH$2:$AH737)/SUM($AH$2:$AH737),0)</f>
        <v>0</v>
      </c>
      <c r="BF737" s="11">
        <f>IF($AG737,SUMPRODUCT(AL$2:AL737,$AH$2:$AH737)/SUM($AH$2:$AH737),0)</f>
        <v>0</v>
      </c>
      <c r="BG737" s="11">
        <f>IF($AG737,SUMPRODUCT(AM$2:AM737,$AH$2:$AH737)/SUM($AH$2:$AH737),0)</f>
        <v>0</v>
      </c>
      <c r="BH737" s="11">
        <f>IF($AG737,SUMPRODUCT(AN$2:AN737,$AH$2:$AH737)/SUM($AH$2:$AH737),0)</f>
        <v>0</v>
      </c>
      <c r="BI737" s="11">
        <f>IF($AG737,SUMPRODUCT(AO$2:AO737,$AH$2:$AH737)/SUM($AH$2:$AH737),0)</f>
        <v>0</v>
      </c>
      <c r="BJ737" s="11">
        <f>IF($AG737,SUMPRODUCT(AP$2:AP737,$AH$2:$AH737)/SUM($AH$2:$AH737),0)</f>
        <v>0</v>
      </c>
      <c r="BK737" s="11">
        <f>IF($AG737,SUMPRODUCT(AQ$2:AQ737,$AH$2:$AH737)/SUM($AH$2:$AH737),0)</f>
        <v>0</v>
      </c>
      <c r="BL737" s="11">
        <f>IF($AG737,SUMPRODUCT(AR$2:AR737,$AH$2:$AH737)/SUM($AH$2:$AH737),0)</f>
        <v>0</v>
      </c>
      <c r="BM737" s="11">
        <f>IF($AG737,SUMPRODUCT(AS$2:AS737,$AH$2:$AH737)/SUM($AH$2:$AH737),0)</f>
        <v>0</v>
      </c>
      <c r="BN737" s="11">
        <f>IF($AG737,SUMPRODUCT(AT$2:AT737,$AH$2:$AH737)/SUM($AH$2:$AH737),0)</f>
        <v>0</v>
      </c>
      <c r="BO737" s="11">
        <f>IF($AG737,SUMPRODUCT(AU$2:AU737,$AH$2:$AH737)/SUM($AH$2:$AH737),0)</f>
        <v>0</v>
      </c>
      <c r="BP737" s="11">
        <f>IF($AG737,SUMPRODUCT(AV$2:AV737,$AH$2:$AH737)/SUM($AH$2:$AH737),0)</f>
        <v>0</v>
      </c>
      <c r="BQ737" s="11">
        <f>IF($AG737,SUMPRODUCT(AW$2:AW737,$AH$2:$AH737)/SUM($AH$2:$AH737),0)</f>
        <v>0</v>
      </c>
      <c r="BR737" s="11">
        <f>IF($AG737,SUMPRODUCT(AX$2:AX737,$AH$2:$AH737)/SUM($AH$2:$AH737),0)</f>
        <v>0</v>
      </c>
      <c r="BS737" s="11">
        <f>IF($AG737,SUMPRODUCT(AY$2:AY737,$AH$2:$AH737)/SUM($AH$2:$AH737),0)</f>
        <v>0</v>
      </c>
      <c r="BT737" s="11">
        <f>IF($AG737,SUMPRODUCT(AZ$2:AZ737,$AH$2:$AH737)/SUM($AH$2:$AH737),0)</f>
        <v>0</v>
      </c>
      <c r="BU737" s="11">
        <f>IF($AG737,SUMPRODUCT(BA$2:BA737,$AH$2:$AH737)/SUM($AH$2:$AH737),0)</f>
        <v>0</v>
      </c>
      <c r="BV737" s="11"/>
      <c r="BW737" s="109" cm="1">
        <f t="array" ref="BW737">IF($AG737,SQRT(SUMPRODUCT($AH$2:$AH737, (AI$2:AI737-BC737)^2)/(SUM($AH$2:$AH737)-1)),0)</f>
        <v>0</v>
      </c>
      <c r="BX737" s="109" cm="1">
        <f t="array" ref="BX737">IF($AG737,SQRT(SUMPRODUCT($AH$2:$AH737, (AJ$2:AJ737-BD737)^2)/(SUM($AH$2:$AH737)-1)),0)</f>
        <v>0</v>
      </c>
      <c r="BY737" s="109" cm="1">
        <f t="array" ref="BY737">IF($AG737,SQRT(SUMPRODUCT($AH$2:$AH737, (AK$2:AK737-BE737)^2)/(SUM($AH$2:$AH737)-1)),0)</f>
        <v>0</v>
      </c>
      <c r="BZ737" s="109" cm="1">
        <f t="array" ref="BZ737">IF($AG737,SQRT(SUMPRODUCT($AH$2:$AH737, (AL$2:AL737-BF737)^2)/(SUM($AH$2:$AH737)-1)),0)</f>
        <v>0</v>
      </c>
      <c r="CA737" s="109" cm="1">
        <f t="array" ref="CA737">IF($AG737,SQRT(SUMPRODUCT($AH$2:$AH737, (AM$2:AM737-BG737)^2)/(SUM($AH$2:$AH737)-1)),0)</f>
        <v>0</v>
      </c>
      <c r="CB737" s="109" cm="1">
        <f t="array" ref="CB737">IF($AG737,SQRT(SUMPRODUCT($AH$2:$AH737, (AN$2:AN737-BH737)^2)/(SUM($AH$2:$AH737)-1)),0)</f>
        <v>0</v>
      </c>
      <c r="CC737" s="109" cm="1">
        <f t="array" ref="CC737">IF($AG737,SQRT(SUMPRODUCT($AH$2:$AH737, (AO$2:AO737-BI737)^2)/(SUM($AH$2:$AH737)-1)),0)</f>
        <v>0</v>
      </c>
      <c r="CD737" s="109" cm="1">
        <f t="array" ref="CD737">IF($AG737,SQRT(SUMPRODUCT($AH$2:$AH737, (AP$2:AP737-BJ737)^2)/(SUM($AH$2:$AH737)-1)),0)</f>
        <v>0</v>
      </c>
      <c r="CE737" s="109" cm="1">
        <f t="array" ref="CE737">IF($AG737,SQRT(SUMPRODUCT($AH$2:$AH737, (AQ$2:AQ737-BK737)^2)/(SUM($AH$2:$AH737)-1)),0)</f>
        <v>0</v>
      </c>
      <c r="CF737" s="109" cm="1">
        <f t="array" ref="CF737">IF($AG737,SQRT(SUMPRODUCT($AH$2:$AH737, (AR$2:AR737-BL737)^2)/(SUM($AH$2:$AH737)-1)),0)</f>
        <v>0</v>
      </c>
      <c r="CG737" s="109" cm="1">
        <f t="array" ref="CG737">IF($AG737,SQRT(SUMPRODUCT($AH$2:$AH737, (AS$2:AS737-BM737)^2)/(SUM($AH$2:$AH737)-1)),0)</f>
        <v>0</v>
      </c>
      <c r="CH737" s="109" cm="1">
        <f t="array" ref="CH737">IF($AG737,SQRT(SUMPRODUCT($AH$2:$AH737, (AT$2:AT737-BN737)^2)/(SUM($AH$2:$AH737)-1)),0)</f>
        <v>0</v>
      </c>
      <c r="CI737" s="109" cm="1">
        <f t="array" ref="CI737">IF($AG737,SQRT(SUMPRODUCT($AH$2:$AH737, (AU$2:AU737-BO737)^2)/(SUM($AH$2:$AH737)-1)),0)</f>
        <v>0</v>
      </c>
      <c r="CJ737" s="109" cm="1">
        <f t="array" ref="CJ737">IF($AG737,SQRT(SUMPRODUCT($AH$2:$AH737, (AV$2:AV737-BP737)^2)/(SUM($AH$2:$AH737)-1)),0)</f>
        <v>0</v>
      </c>
      <c r="CK737" s="109" cm="1">
        <f t="array" ref="CK737">IF($AG737,SQRT(SUMPRODUCT($AH$2:$AH737, (AW$2:AW737-BQ737)^2)/(SUM($AH$2:$AH737)-1)),0)</f>
        <v>0</v>
      </c>
      <c r="CL737" s="109" cm="1">
        <f t="array" ref="CL737">IF($AG737,SQRT(SUMPRODUCT($AH$2:$AH737, (AX$2:AX737-BR737)^2)/(SUM($AH$2:$AH737)-1)),0)</f>
        <v>0</v>
      </c>
      <c r="CM737" s="109" cm="1">
        <f t="array" ref="CM737">IF($AG737,SQRT(SUMPRODUCT($AH$2:$AH737, (AY$2:AY737-BS737)^2)/(SUM($AH$2:$AH737)-1)),0)</f>
        <v>0</v>
      </c>
      <c r="CN737" s="109" cm="1">
        <f t="array" ref="CN737">IF($AG737,SQRT(SUMPRODUCT($AH$2:$AH737, (AZ$2:AZ737-BT737)^2)/(SUM($AH$2:$AH737)-1)),0)</f>
        <v>0</v>
      </c>
      <c r="CO737" s="109" cm="1">
        <f t="array" ref="CO737">IF($AG737,SQRT(SUMPRODUCT($AH$2:$AH737, (BA$2:BA737-BU737)^2)/(SUM($AH$2:$AH737)-1)),0)</f>
        <v>0</v>
      </c>
    </row>
    <row r="738" spans="34:93" x14ac:dyDescent="0.25">
      <c r="AH738" s="99" t="str">
        <f t="shared" si="171"/>
        <v/>
      </c>
      <c r="AI738" s="11">
        <f t="shared" ca="1" si="180"/>
        <v>0</v>
      </c>
      <c r="AJ738" s="11">
        <f t="shared" ca="1" si="180"/>
        <v>0</v>
      </c>
      <c r="AK738" s="11">
        <f t="shared" ca="1" si="180"/>
        <v>0</v>
      </c>
      <c r="AL738" s="11">
        <f t="shared" ca="1" si="180"/>
        <v>0</v>
      </c>
      <c r="AM738" s="11">
        <f t="shared" ca="1" si="180"/>
        <v>0</v>
      </c>
      <c r="AN738" s="11">
        <f t="shared" ca="1" si="180"/>
        <v>0</v>
      </c>
      <c r="AO738" s="11">
        <f t="shared" ca="1" si="180"/>
        <v>0</v>
      </c>
      <c r="AP738" s="11">
        <f t="shared" ca="1" si="180"/>
        <v>0</v>
      </c>
      <c r="AQ738" s="11">
        <f t="shared" ca="1" si="180"/>
        <v>0</v>
      </c>
      <c r="AR738" s="11">
        <f t="shared" ca="1" si="180"/>
        <v>0</v>
      </c>
      <c r="AS738" s="11">
        <f t="shared" ca="1" si="181"/>
        <v>0</v>
      </c>
      <c r="AT738" s="11">
        <f t="shared" ca="1" si="181"/>
        <v>0</v>
      </c>
      <c r="AU738" s="11">
        <f t="shared" ca="1" si="181"/>
        <v>0</v>
      </c>
      <c r="AV738" s="11">
        <f t="shared" ca="1" si="181"/>
        <v>0</v>
      </c>
      <c r="AW738" s="11">
        <f t="shared" ca="1" si="181"/>
        <v>0</v>
      </c>
      <c r="AX738" s="11">
        <f t="shared" ca="1" si="181"/>
        <v>0</v>
      </c>
      <c r="AY738" s="11">
        <f t="shared" ca="1" si="181"/>
        <v>0</v>
      </c>
      <c r="AZ738" s="11">
        <f t="shared" ca="1" si="181"/>
        <v>0</v>
      </c>
      <c r="BA738" s="11">
        <f t="shared" ca="1" si="181"/>
        <v>0</v>
      </c>
      <c r="BB738" s="11"/>
      <c r="BC738" s="11">
        <f>IF($AG738,SUMPRODUCT(AI$2:AI738,$AH$2:$AH738)/SUM($AH$2:$AH738),0)</f>
        <v>0</v>
      </c>
      <c r="BD738" s="11">
        <f>IF($AG738,SUMPRODUCT(AJ$2:AJ738,$AH$2:$AH738)/SUM($AH$2:$AH738),0)</f>
        <v>0</v>
      </c>
      <c r="BE738" s="11">
        <f>IF($AG738,SUMPRODUCT(AK$2:AK738,$AH$2:$AH738)/SUM($AH$2:$AH738),0)</f>
        <v>0</v>
      </c>
      <c r="BF738" s="11">
        <f>IF($AG738,SUMPRODUCT(AL$2:AL738,$AH$2:$AH738)/SUM($AH$2:$AH738),0)</f>
        <v>0</v>
      </c>
      <c r="BG738" s="11">
        <f>IF($AG738,SUMPRODUCT(AM$2:AM738,$AH$2:$AH738)/SUM($AH$2:$AH738),0)</f>
        <v>0</v>
      </c>
      <c r="BH738" s="11">
        <f>IF($AG738,SUMPRODUCT(AN$2:AN738,$AH$2:$AH738)/SUM($AH$2:$AH738),0)</f>
        <v>0</v>
      </c>
      <c r="BI738" s="11">
        <f>IF($AG738,SUMPRODUCT(AO$2:AO738,$AH$2:$AH738)/SUM($AH$2:$AH738),0)</f>
        <v>0</v>
      </c>
      <c r="BJ738" s="11">
        <f>IF($AG738,SUMPRODUCT(AP$2:AP738,$AH$2:$AH738)/SUM($AH$2:$AH738),0)</f>
        <v>0</v>
      </c>
      <c r="BK738" s="11">
        <f>IF($AG738,SUMPRODUCT(AQ$2:AQ738,$AH$2:$AH738)/SUM($AH$2:$AH738),0)</f>
        <v>0</v>
      </c>
      <c r="BL738" s="11">
        <f>IF($AG738,SUMPRODUCT(AR$2:AR738,$AH$2:$AH738)/SUM($AH$2:$AH738),0)</f>
        <v>0</v>
      </c>
      <c r="BM738" s="11">
        <f>IF($AG738,SUMPRODUCT(AS$2:AS738,$AH$2:$AH738)/SUM($AH$2:$AH738),0)</f>
        <v>0</v>
      </c>
      <c r="BN738" s="11">
        <f>IF($AG738,SUMPRODUCT(AT$2:AT738,$AH$2:$AH738)/SUM($AH$2:$AH738),0)</f>
        <v>0</v>
      </c>
      <c r="BO738" s="11">
        <f>IF($AG738,SUMPRODUCT(AU$2:AU738,$AH$2:$AH738)/SUM($AH$2:$AH738),0)</f>
        <v>0</v>
      </c>
      <c r="BP738" s="11">
        <f>IF($AG738,SUMPRODUCT(AV$2:AV738,$AH$2:$AH738)/SUM($AH$2:$AH738),0)</f>
        <v>0</v>
      </c>
      <c r="BQ738" s="11">
        <f>IF($AG738,SUMPRODUCT(AW$2:AW738,$AH$2:$AH738)/SUM($AH$2:$AH738),0)</f>
        <v>0</v>
      </c>
      <c r="BR738" s="11">
        <f>IF($AG738,SUMPRODUCT(AX$2:AX738,$AH$2:$AH738)/SUM($AH$2:$AH738),0)</f>
        <v>0</v>
      </c>
      <c r="BS738" s="11">
        <f>IF($AG738,SUMPRODUCT(AY$2:AY738,$AH$2:$AH738)/SUM($AH$2:$AH738),0)</f>
        <v>0</v>
      </c>
      <c r="BT738" s="11">
        <f>IF($AG738,SUMPRODUCT(AZ$2:AZ738,$AH$2:$AH738)/SUM($AH$2:$AH738),0)</f>
        <v>0</v>
      </c>
      <c r="BU738" s="11">
        <f>IF($AG738,SUMPRODUCT(BA$2:BA738,$AH$2:$AH738)/SUM($AH$2:$AH738),0)</f>
        <v>0</v>
      </c>
      <c r="BV738" s="11"/>
      <c r="BW738" s="109" cm="1">
        <f t="array" ref="BW738">IF($AG738,SQRT(SUMPRODUCT($AH$2:$AH738, (AI$2:AI738-BC738)^2)/(SUM($AH$2:$AH738)-1)),0)</f>
        <v>0</v>
      </c>
      <c r="BX738" s="109" cm="1">
        <f t="array" ref="BX738">IF($AG738,SQRT(SUMPRODUCT($AH$2:$AH738, (AJ$2:AJ738-BD738)^2)/(SUM($AH$2:$AH738)-1)),0)</f>
        <v>0</v>
      </c>
      <c r="BY738" s="109" cm="1">
        <f t="array" ref="BY738">IF($AG738,SQRT(SUMPRODUCT($AH$2:$AH738, (AK$2:AK738-BE738)^2)/(SUM($AH$2:$AH738)-1)),0)</f>
        <v>0</v>
      </c>
      <c r="BZ738" s="109" cm="1">
        <f t="array" ref="BZ738">IF($AG738,SQRT(SUMPRODUCT($AH$2:$AH738, (AL$2:AL738-BF738)^2)/(SUM($AH$2:$AH738)-1)),0)</f>
        <v>0</v>
      </c>
      <c r="CA738" s="109" cm="1">
        <f t="array" ref="CA738">IF($AG738,SQRT(SUMPRODUCT($AH$2:$AH738, (AM$2:AM738-BG738)^2)/(SUM($AH$2:$AH738)-1)),0)</f>
        <v>0</v>
      </c>
      <c r="CB738" s="109" cm="1">
        <f t="array" ref="CB738">IF($AG738,SQRT(SUMPRODUCT($AH$2:$AH738, (AN$2:AN738-BH738)^2)/(SUM($AH$2:$AH738)-1)),0)</f>
        <v>0</v>
      </c>
      <c r="CC738" s="109" cm="1">
        <f t="array" ref="CC738">IF($AG738,SQRT(SUMPRODUCT($AH$2:$AH738, (AO$2:AO738-BI738)^2)/(SUM($AH$2:$AH738)-1)),0)</f>
        <v>0</v>
      </c>
      <c r="CD738" s="109" cm="1">
        <f t="array" ref="CD738">IF($AG738,SQRT(SUMPRODUCT($AH$2:$AH738, (AP$2:AP738-BJ738)^2)/(SUM($AH$2:$AH738)-1)),0)</f>
        <v>0</v>
      </c>
      <c r="CE738" s="109" cm="1">
        <f t="array" ref="CE738">IF($AG738,SQRT(SUMPRODUCT($AH$2:$AH738, (AQ$2:AQ738-BK738)^2)/(SUM($AH$2:$AH738)-1)),0)</f>
        <v>0</v>
      </c>
      <c r="CF738" s="109" cm="1">
        <f t="array" ref="CF738">IF($AG738,SQRT(SUMPRODUCT($AH$2:$AH738, (AR$2:AR738-BL738)^2)/(SUM($AH$2:$AH738)-1)),0)</f>
        <v>0</v>
      </c>
      <c r="CG738" s="109" cm="1">
        <f t="array" ref="CG738">IF($AG738,SQRT(SUMPRODUCT($AH$2:$AH738, (AS$2:AS738-BM738)^2)/(SUM($AH$2:$AH738)-1)),0)</f>
        <v>0</v>
      </c>
      <c r="CH738" s="109" cm="1">
        <f t="array" ref="CH738">IF($AG738,SQRT(SUMPRODUCT($AH$2:$AH738, (AT$2:AT738-BN738)^2)/(SUM($AH$2:$AH738)-1)),0)</f>
        <v>0</v>
      </c>
      <c r="CI738" s="109" cm="1">
        <f t="array" ref="CI738">IF($AG738,SQRT(SUMPRODUCT($AH$2:$AH738, (AU$2:AU738-BO738)^2)/(SUM($AH$2:$AH738)-1)),0)</f>
        <v>0</v>
      </c>
      <c r="CJ738" s="109" cm="1">
        <f t="array" ref="CJ738">IF($AG738,SQRT(SUMPRODUCT($AH$2:$AH738, (AV$2:AV738-BP738)^2)/(SUM($AH$2:$AH738)-1)),0)</f>
        <v>0</v>
      </c>
      <c r="CK738" s="109" cm="1">
        <f t="array" ref="CK738">IF($AG738,SQRT(SUMPRODUCT($AH$2:$AH738, (AW$2:AW738-BQ738)^2)/(SUM($AH$2:$AH738)-1)),0)</f>
        <v>0</v>
      </c>
      <c r="CL738" s="109" cm="1">
        <f t="array" ref="CL738">IF($AG738,SQRT(SUMPRODUCT($AH$2:$AH738, (AX$2:AX738-BR738)^2)/(SUM($AH$2:$AH738)-1)),0)</f>
        <v>0</v>
      </c>
      <c r="CM738" s="109" cm="1">
        <f t="array" ref="CM738">IF($AG738,SQRT(SUMPRODUCT($AH$2:$AH738, (AY$2:AY738-BS738)^2)/(SUM($AH$2:$AH738)-1)),0)</f>
        <v>0</v>
      </c>
      <c r="CN738" s="109" cm="1">
        <f t="array" ref="CN738">IF($AG738,SQRT(SUMPRODUCT($AH$2:$AH738, (AZ$2:AZ738-BT738)^2)/(SUM($AH$2:$AH738)-1)),0)</f>
        <v>0</v>
      </c>
      <c r="CO738" s="109" cm="1">
        <f t="array" ref="CO738">IF($AG738,SQRT(SUMPRODUCT($AH$2:$AH738, (BA$2:BA738-BU738)^2)/(SUM($AH$2:$AH738)-1)),0)</f>
        <v>0</v>
      </c>
    </row>
    <row r="739" spans="34:93" x14ac:dyDescent="0.25">
      <c r="AH739" s="99" t="str">
        <f t="shared" si="171"/>
        <v/>
      </c>
      <c r="AI739" s="11">
        <f t="shared" ca="1" si="180"/>
        <v>0</v>
      </c>
      <c r="AJ739" s="11">
        <f t="shared" ca="1" si="180"/>
        <v>0</v>
      </c>
      <c r="AK739" s="11">
        <f t="shared" ca="1" si="180"/>
        <v>0</v>
      </c>
      <c r="AL739" s="11">
        <f t="shared" ca="1" si="180"/>
        <v>0</v>
      </c>
      <c r="AM739" s="11">
        <f t="shared" ca="1" si="180"/>
        <v>0</v>
      </c>
      <c r="AN739" s="11">
        <f t="shared" ca="1" si="180"/>
        <v>0</v>
      </c>
      <c r="AO739" s="11">
        <f t="shared" ca="1" si="180"/>
        <v>0</v>
      </c>
      <c r="AP739" s="11">
        <f t="shared" ca="1" si="180"/>
        <v>0</v>
      </c>
      <c r="AQ739" s="11">
        <f t="shared" ca="1" si="180"/>
        <v>0</v>
      </c>
      <c r="AR739" s="11">
        <f t="shared" ca="1" si="180"/>
        <v>0</v>
      </c>
      <c r="AS739" s="11">
        <f t="shared" ca="1" si="181"/>
        <v>0</v>
      </c>
      <c r="AT739" s="11">
        <f t="shared" ca="1" si="181"/>
        <v>0</v>
      </c>
      <c r="AU739" s="11">
        <f t="shared" ca="1" si="181"/>
        <v>0</v>
      </c>
      <c r="AV739" s="11">
        <f t="shared" ca="1" si="181"/>
        <v>0</v>
      </c>
      <c r="AW739" s="11">
        <f t="shared" ca="1" si="181"/>
        <v>0</v>
      </c>
      <c r="AX739" s="11">
        <f t="shared" ca="1" si="181"/>
        <v>0</v>
      </c>
      <c r="AY739" s="11">
        <f t="shared" ca="1" si="181"/>
        <v>0</v>
      </c>
      <c r="AZ739" s="11">
        <f t="shared" ca="1" si="181"/>
        <v>0</v>
      </c>
      <c r="BA739" s="11">
        <f t="shared" ca="1" si="181"/>
        <v>0</v>
      </c>
      <c r="BB739" s="11"/>
      <c r="BC739" s="11">
        <f>IF($AG739,SUMPRODUCT(AI$2:AI739,$AH$2:$AH739)/SUM($AH$2:$AH739),0)</f>
        <v>0</v>
      </c>
      <c r="BD739" s="11">
        <f>IF($AG739,SUMPRODUCT(AJ$2:AJ739,$AH$2:$AH739)/SUM($AH$2:$AH739),0)</f>
        <v>0</v>
      </c>
      <c r="BE739" s="11">
        <f>IF($AG739,SUMPRODUCT(AK$2:AK739,$AH$2:$AH739)/SUM($AH$2:$AH739),0)</f>
        <v>0</v>
      </c>
      <c r="BF739" s="11">
        <f>IF($AG739,SUMPRODUCT(AL$2:AL739,$AH$2:$AH739)/SUM($AH$2:$AH739),0)</f>
        <v>0</v>
      </c>
      <c r="BG739" s="11">
        <f>IF($AG739,SUMPRODUCT(AM$2:AM739,$AH$2:$AH739)/SUM($AH$2:$AH739),0)</f>
        <v>0</v>
      </c>
      <c r="BH739" s="11">
        <f>IF($AG739,SUMPRODUCT(AN$2:AN739,$AH$2:$AH739)/SUM($AH$2:$AH739),0)</f>
        <v>0</v>
      </c>
      <c r="BI739" s="11">
        <f>IF($AG739,SUMPRODUCT(AO$2:AO739,$AH$2:$AH739)/SUM($AH$2:$AH739),0)</f>
        <v>0</v>
      </c>
      <c r="BJ739" s="11">
        <f>IF($AG739,SUMPRODUCT(AP$2:AP739,$AH$2:$AH739)/SUM($AH$2:$AH739),0)</f>
        <v>0</v>
      </c>
      <c r="BK739" s="11">
        <f>IF($AG739,SUMPRODUCT(AQ$2:AQ739,$AH$2:$AH739)/SUM($AH$2:$AH739),0)</f>
        <v>0</v>
      </c>
      <c r="BL739" s="11">
        <f>IF($AG739,SUMPRODUCT(AR$2:AR739,$AH$2:$AH739)/SUM($AH$2:$AH739),0)</f>
        <v>0</v>
      </c>
      <c r="BM739" s="11">
        <f>IF($AG739,SUMPRODUCT(AS$2:AS739,$AH$2:$AH739)/SUM($AH$2:$AH739),0)</f>
        <v>0</v>
      </c>
      <c r="BN739" s="11">
        <f>IF($AG739,SUMPRODUCT(AT$2:AT739,$AH$2:$AH739)/SUM($AH$2:$AH739),0)</f>
        <v>0</v>
      </c>
      <c r="BO739" s="11">
        <f>IF($AG739,SUMPRODUCT(AU$2:AU739,$AH$2:$AH739)/SUM($AH$2:$AH739),0)</f>
        <v>0</v>
      </c>
      <c r="BP739" s="11">
        <f>IF($AG739,SUMPRODUCT(AV$2:AV739,$AH$2:$AH739)/SUM($AH$2:$AH739),0)</f>
        <v>0</v>
      </c>
      <c r="BQ739" s="11">
        <f>IF($AG739,SUMPRODUCT(AW$2:AW739,$AH$2:$AH739)/SUM($AH$2:$AH739),0)</f>
        <v>0</v>
      </c>
      <c r="BR739" s="11">
        <f>IF($AG739,SUMPRODUCT(AX$2:AX739,$AH$2:$AH739)/SUM($AH$2:$AH739),0)</f>
        <v>0</v>
      </c>
      <c r="BS739" s="11">
        <f>IF($AG739,SUMPRODUCT(AY$2:AY739,$AH$2:$AH739)/SUM($AH$2:$AH739),0)</f>
        <v>0</v>
      </c>
      <c r="BT739" s="11">
        <f>IF($AG739,SUMPRODUCT(AZ$2:AZ739,$AH$2:$AH739)/SUM($AH$2:$AH739),0)</f>
        <v>0</v>
      </c>
      <c r="BU739" s="11">
        <f>IF($AG739,SUMPRODUCT(BA$2:BA739,$AH$2:$AH739)/SUM($AH$2:$AH739),0)</f>
        <v>0</v>
      </c>
      <c r="BV739" s="11"/>
      <c r="BW739" s="109" cm="1">
        <f t="array" ref="BW739">IF($AG739,SQRT(SUMPRODUCT($AH$2:$AH739, (AI$2:AI739-BC739)^2)/(SUM($AH$2:$AH739)-1)),0)</f>
        <v>0</v>
      </c>
      <c r="BX739" s="109" cm="1">
        <f t="array" ref="BX739">IF($AG739,SQRT(SUMPRODUCT($AH$2:$AH739, (AJ$2:AJ739-BD739)^2)/(SUM($AH$2:$AH739)-1)),0)</f>
        <v>0</v>
      </c>
      <c r="BY739" s="109" cm="1">
        <f t="array" ref="BY739">IF($AG739,SQRT(SUMPRODUCT($AH$2:$AH739, (AK$2:AK739-BE739)^2)/(SUM($AH$2:$AH739)-1)),0)</f>
        <v>0</v>
      </c>
      <c r="BZ739" s="109" cm="1">
        <f t="array" ref="BZ739">IF($AG739,SQRT(SUMPRODUCT($AH$2:$AH739, (AL$2:AL739-BF739)^2)/(SUM($AH$2:$AH739)-1)),0)</f>
        <v>0</v>
      </c>
      <c r="CA739" s="109" cm="1">
        <f t="array" ref="CA739">IF($AG739,SQRT(SUMPRODUCT($AH$2:$AH739, (AM$2:AM739-BG739)^2)/(SUM($AH$2:$AH739)-1)),0)</f>
        <v>0</v>
      </c>
      <c r="CB739" s="109" cm="1">
        <f t="array" ref="CB739">IF($AG739,SQRT(SUMPRODUCT($AH$2:$AH739, (AN$2:AN739-BH739)^2)/(SUM($AH$2:$AH739)-1)),0)</f>
        <v>0</v>
      </c>
      <c r="CC739" s="109" cm="1">
        <f t="array" ref="CC739">IF($AG739,SQRT(SUMPRODUCT($AH$2:$AH739, (AO$2:AO739-BI739)^2)/(SUM($AH$2:$AH739)-1)),0)</f>
        <v>0</v>
      </c>
      <c r="CD739" s="109" cm="1">
        <f t="array" ref="CD739">IF($AG739,SQRT(SUMPRODUCT($AH$2:$AH739, (AP$2:AP739-BJ739)^2)/(SUM($AH$2:$AH739)-1)),0)</f>
        <v>0</v>
      </c>
      <c r="CE739" s="109" cm="1">
        <f t="array" ref="CE739">IF($AG739,SQRT(SUMPRODUCT($AH$2:$AH739, (AQ$2:AQ739-BK739)^2)/(SUM($AH$2:$AH739)-1)),0)</f>
        <v>0</v>
      </c>
      <c r="CF739" s="109" cm="1">
        <f t="array" ref="CF739">IF($AG739,SQRT(SUMPRODUCT($AH$2:$AH739, (AR$2:AR739-BL739)^2)/(SUM($AH$2:$AH739)-1)),0)</f>
        <v>0</v>
      </c>
      <c r="CG739" s="109" cm="1">
        <f t="array" ref="CG739">IF($AG739,SQRT(SUMPRODUCT($AH$2:$AH739, (AS$2:AS739-BM739)^2)/(SUM($AH$2:$AH739)-1)),0)</f>
        <v>0</v>
      </c>
      <c r="CH739" s="109" cm="1">
        <f t="array" ref="CH739">IF($AG739,SQRT(SUMPRODUCT($AH$2:$AH739, (AT$2:AT739-BN739)^2)/(SUM($AH$2:$AH739)-1)),0)</f>
        <v>0</v>
      </c>
      <c r="CI739" s="109" cm="1">
        <f t="array" ref="CI739">IF($AG739,SQRT(SUMPRODUCT($AH$2:$AH739, (AU$2:AU739-BO739)^2)/(SUM($AH$2:$AH739)-1)),0)</f>
        <v>0</v>
      </c>
      <c r="CJ739" s="109" cm="1">
        <f t="array" ref="CJ739">IF($AG739,SQRT(SUMPRODUCT($AH$2:$AH739, (AV$2:AV739-BP739)^2)/(SUM($AH$2:$AH739)-1)),0)</f>
        <v>0</v>
      </c>
      <c r="CK739" s="109" cm="1">
        <f t="array" ref="CK739">IF($AG739,SQRT(SUMPRODUCT($AH$2:$AH739, (AW$2:AW739-BQ739)^2)/(SUM($AH$2:$AH739)-1)),0)</f>
        <v>0</v>
      </c>
      <c r="CL739" s="109" cm="1">
        <f t="array" ref="CL739">IF($AG739,SQRT(SUMPRODUCT($AH$2:$AH739, (AX$2:AX739-BR739)^2)/(SUM($AH$2:$AH739)-1)),0)</f>
        <v>0</v>
      </c>
      <c r="CM739" s="109" cm="1">
        <f t="array" ref="CM739">IF($AG739,SQRT(SUMPRODUCT($AH$2:$AH739, (AY$2:AY739-BS739)^2)/(SUM($AH$2:$AH739)-1)),0)</f>
        <v>0</v>
      </c>
      <c r="CN739" s="109" cm="1">
        <f t="array" ref="CN739">IF($AG739,SQRT(SUMPRODUCT($AH$2:$AH739, (AZ$2:AZ739-BT739)^2)/(SUM($AH$2:$AH739)-1)),0)</f>
        <v>0</v>
      </c>
      <c r="CO739" s="109" cm="1">
        <f t="array" ref="CO739">IF($AG739,SQRT(SUMPRODUCT($AH$2:$AH739, (BA$2:BA739-BU739)^2)/(SUM($AH$2:$AH739)-1)),0)</f>
        <v>0</v>
      </c>
    </row>
    <row r="740" spans="34:93" x14ac:dyDescent="0.25">
      <c r="AH740" s="99" t="str">
        <f t="shared" si="171"/>
        <v/>
      </c>
      <c r="AI740" s="11">
        <f t="shared" ca="1" si="180"/>
        <v>0</v>
      </c>
      <c r="AJ740" s="11">
        <f t="shared" ca="1" si="180"/>
        <v>0</v>
      </c>
      <c r="AK740" s="11">
        <f t="shared" ca="1" si="180"/>
        <v>0</v>
      </c>
      <c r="AL740" s="11">
        <f t="shared" ca="1" si="180"/>
        <v>0</v>
      </c>
      <c r="AM740" s="11">
        <f t="shared" ca="1" si="180"/>
        <v>0</v>
      </c>
      <c r="AN740" s="11">
        <f t="shared" ca="1" si="180"/>
        <v>0</v>
      </c>
      <c r="AO740" s="11">
        <f t="shared" ca="1" si="180"/>
        <v>0</v>
      </c>
      <c r="AP740" s="11">
        <f t="shared" ca="1" si="180"/>
        <v>0</v>
      </c>
      <c r="AQ740" s="11">
        <f t="shared" ca="1" si="180"/>
        <v>0</v>
      </c>
      <c r="AR740" s="11">
        <f t="shared" ca="1" si="180"/>
        <v>0</v>
      </c>
      <c r="AS740" s="11">
        <f t="shared" ca="1" si="181"/>
        <v>0</v>
      </c>
      <c r="AT740" s="11">
        <f t="shared" ca="1" si="181"/>
        <v>0</v>
      </c>
      <c r="AU740" s="11">
        <f t="shared" ca="1" si="181"/>
        <v>0</v>
      </c>
      <c r="AV740" s="11">
        <f t="shared" ca="1" si="181"/>
        <v>0</v>
      </c>
      <c r="AW740" s="11">
        <f t="shared" ca="1" si="181"/>
        <v>0</v>
      </c>
      <c r="AX740" s="11">
        <f t="shared" ca="1" si="181"/>
        <v>0</v>
      </c>
      <c r="AY740" s="11">
        <f t="shared" ca="1" si="181"/>
        <v>0</v>
      </c>
      <c r="AZ740" s="11">
        <f t="shared" ca="1" si="181"/>
        <v>0</v>
      </c>
      <c r="BA740" s="11">
        <f t="shared" ca="1" si="181"/>
        <v>0</v>
      </c>
      <c r="BB740" s="11"/>
      <c r="BC740" s="11">
        <f>IF($AG740,SUMPRODUCT(AI$2:AI740,$AH$2:$AH740)/SUM($AH$2:$AH740),0)</f>
        <v>0</v>
      </c>
      <c r="BD740" s="11">
        <f>IF($AG740,SUMPRODUCT(AJ$2:AJ740,$AH$2:$AH740)/SUM($AH$2:$AH740),0)</f>
        <v>0</v>
      </c>
      <c r="BE740" s="11">
        <f>IF($AG740,SUMPRODUCT(AK$2:AK740,$AH$2:$AH740)/SUM($AH$2:$AH740),0)</f>
        <v>0</v>
      </c>
      <c r="BF740" s="11">
        <f>IF($AG740,SUMPRODUCT(AL$2:AL740,$AH$2:$AH740)/SUM($AH$2:$AH740),0)</f>
        <v>0</v>
      </c>
      <c r="BG740" s="11">
        <f>IF($AG740,SUMPRODUCT(AM$2:AM740,$AH$2:$AH740)/SUM($AH$2:$AH740),0)</f>
        <v>0</v>
      </c>
      <c r="BH740" s="11">
        <f>IF($AG740,SUMPRODUCT(AN$2:AN740,$AH$2:$AH740)/SUM($AH$2:$AH740),0)</f>
        <v>0</v>
      </c>
      <c r="BI740" s="11">
        <f>IF($AG740,SUMPRODUCT(AO$2:AO740,$AH$2:$AH740)/SUM($AH$2:$AH740),0)</f>
        <v>0</v>
      </c>
      <c r="BJ740" s="11">
        <f>IF($AG740,SUMPRODUCT(AP$2:AP740,$AH$2:$AH740)/SUM($AH$2:$AH740),0)</f>
        <v>0</v>
      </c>
      <c r="BK740" s="11">
        <f>IF($AG740,SUMPRODUCT(AQ$2:AQ740,$AH$2:$AH740)/SUM($AH$2:$AH740),0)</f>
        <v>0</v>
      </c>
      <c r="BL740" s="11">
        <f>IF($AG740,SUMPRODUCT(AR$2:AR740,$AH$2:$AH740)/SUM($AH$2:$AH740),0)</f>
        <v>0</v>
      </c>
      <c r="BM740" s="11">
        <f>IF($AG740,SUMPRODUCT(AS$2:AS740,$AH$2:$AH740)/SUM($AH$2:$AH740),0)</f>
        <v>0</v>
      </c>
      <c r="BN740" s="11">
        <f>IF($AG740,SUMPRODUCT(AT$2:AT740,$AH$2:$AH740)/SUM($AH$2:$AH740),0)</f>
        <v>0</v>
      </c>
      <c r="BO740" s="11">
        <f>IF($AG740,SUMPRODUCT(AU$2:AU740,$AH$2:$AH740)/SUM($AH$2:$AH740),0)</f>
        <v>0</v>
      </c>
      <c r="BP740" s="11">
        <f>IF($AG740,SUMPRODUCT(AV$2:AV740,$AH$2:$AH740)/SUM($AH$2:$AH740),0)</f>
        <v>0</v>
      </c>
      <c r="BQ740" s="11">
        <f>IF($AG740,SUMPRODUCT(AW$2:AW740,$AH$2:$AH740)/SUM($AH$2:$AH740),0)</f>
        <v>0</v>
      </c>
      <c r="BR740" s="11">
        <f>IF($AG740,SUMPRODUCT(AX$2:AX740,$AH$2:$AH740)/SUM($AH$2:$AH740),0)</f>
        <v>0</v>
      </c>
      <c r="BS740" s="11">
        <f>IF($AG740,SUMPRODUCT(AY$2:AY740,$AH$2:$AH740)/SUM($AH$2:$AH740),0)</f>
        <v>0</v>
      </c>
      <c r="BT740" s="11">
        <f>IF($AG740,SUMPRODUCT(AZ$2:AZ740,$AH$2:$AH740)/SUM($AH$2:$AH740),0)</f>
        <v>0</v>
      </c>
      <c r="BU740" s="11">
        <f>IF($AG740,SUMPRODUCT(BA$2:BA740,$AH$2:$AH740)/SUM($AH$2:$AH740),0)</f>
        <v>0</v>
      </c>
      <c r="BV740" s="11"/>
      <c r="BW740" s="109" cm="1">
        <f t="array" ref="BW740">IF($AG740,SQRT(SUMPRODUCT($AH$2:$AH740, (AI$2:AI740-BC740)^2)/(SUM($AH$2:$AH740)-1)),0)</f>
        <v>0</v>
      </c>
      <c r="BX740" s="109" cm="1">
        <f t="array" ref="BX740">IF($AG740,SQRT(SUMPRODUCT($AH$2:$AH740, (AJ$2:AJ740-BD740)^2)/(SUM($AH$2:$AH740)-1)),0)</f>
        <v>0</v>
      </c>
      <c r="BY740" s="109" cm="1">
        <f t="array" ref="BY740">IF($AG740,SQRT(SUMPRODUCT($AH$2:$AH740, (AK$2:AK740-BE740)^2)/(SUM($AH$2:$AH740)-1)),0)</f>
        <v>0</v>
      </c>
      <c r="BZ740" s="109" cm="1">
        <f t="array" ref="BZ740">IF($AG740,SQRT(SUMPRODUCT($AH$2:$AH740, (AL$2:AL740-BF740)^2)/(SUM($AH$2:$AH740)-1)),0)</f>
        <v>0</v>
      </c>
      <c r="CA740" s="109" cm="1">
        <f t="array" ref="CA740">IF($AG740,SQRT(SUMPRODUCT($AH$2:$AH740, (AM$2:AM740-BG740)^2)/(SUM($AH$2:$AH740)-1)),0)</f>
        <v>0</v>
      </c>
      <c r="CB740" s="109" cm="1">
        <f t="array" ref="CB740">IF($AG740,SQRT(SUMPRODUCT($AH$2:$AH740, (AN$2:AN740-BH740)^2)/(SUM($AH$2:$AH740)-1)),0)</f>
        <v>0</v>
      </c>
      <c r="CC740" s="109" cm="1">
        <f t="array" ref="CC740">IF($AG740,SQRT(SUMPRODUCT($AH$2:$AH740, (AO$2:AO740-BI740)^2)/(SUM($AH$2:$AH740)-1)),0)</f>
        <v>0</v>
      </c>
      <c r="CD740" s="109" cm="1">
        <f t="array" ref="CD740">IF($AG740,SQRT(SUMPRODUCT($AH$2:$AH740, (AP$2:AP740-BJ740)^2)/(SUM($AH$2:$AH740)-1)),0)</f>
        <v>0</v>
      </c>
      <c r="CE740" s="109" cm="1">
        <f t="array" ref="CE740">IF($AG740,SQRT(SUMPRODUCT($AH$2:$AH740, (AQ$2:AQ740-BK740)^2)/(SUM($AH$2:$AH740)-1)),0)</f>
        <v>0</v>
      </c>
      <c r="CF740" s="109" cm="1">
        <f t="array" ref="CF740">IF($AG740,SQRT(SUMPRODUCT($AH$2:$AH740, (AR$2:AR740-BL740)^2)/(SUM($AH$2:$AH740)-1)),0)</f>
        <v>0</v>
      </c>
      <c r="CG740" s="109" cm="1">
        <f t="array" ref="CG740">IF($AG740,SQRT(SUMPRODUCT($AH$2:$AH740, (AS$2:AS740-BM740)^2)/(SUM($AH$2:$AH740)-1)),0)</f>
        <v>0</v>
      </c>
      <c r="CH740" s="109" cm="1">
        <f t="array" ref="CH740">IF($AG740,SQRT(SUMPRODUCT($AH$2:$AH740, (AT$2:AT740-BN740)^2)/(SUM($AH$2:$AH740)-1)),0)</f>
        <v>0</v>
      </c>
      <c r="CI740" s="109" cm="1">
        <f t="array" ref="CI740">IF($AG740,SQRT(SUMPRODUCT($AH$2:$AH740, (AU$2:AU740-BO740)^2)/(SUM($AH$2:$AH740)-1)),0)</f>
        <v>0</v>
      </c>
      <c r="CJ740" s="109" cm="1">
        <f t="array" ref="CJ740">IF($AG740,SQRT(SUMPRODUCT($AH$2:$AH740, (AV$2:AV740-BP740)^2)/(SUM($AH$2:$AH740)-1)),0)</f>
        <v>0</v>
      </c>
      <c r="CK740" s="109" cm="1">
        <f t="array" ref="CK740">IF($AG740,SQRT(SUMPRODUCT($AH$2:$AH740, (AW$2:AW740-BQ740)^2)/(SUM($AH$2:$AH740)-1)),0)</f>
        <v>0</v>
      </c>
      <c r="CL740" s="109" cm="1">
        <f t="array" ref="CL740">IF($AG740,SQRT(SUMPRODUCT($AH$2:$AH740, (AX$2:AX740-BR740)^2)/(SUM($AH$2:$AH740)-1)),0)</f>
        <v>0</v>
      </c>
      <c r="CM740" s="109" cm="1">
        <f t="array" ref="CM740">IF($AG740,SQRT(SUMPRODUCT($AH$2:$AH740, (AY$2:AY740-BS740)^2)/(SUM($AH$2:$AH740)-1)),0)</f>
        <v>0</v>
      </c>
      <c r="CN740" s="109" cm="1">
        <f t="array" ref="CN740">IF($AG740,SQRT(SUMPRODUCT($AH$2:$AH740, (AZ$2:AZ740-BT740)^2)/(SUM($AH$2:$AH740)-1)),0)</f>
        <v>0</v>
      </c>
      <c r="CO740" s="109" cm="1">
        <f t="array" ref="CO740">IF($AG740,SQRT(SUMPRODUCT($AH$2:$AH740, (BA$2:BA740-BU740)^2)/(SUM($AH$2:$AH740)-1)),0)</f>
        <v>0</v>
      </c>
    </row>
    <row r="741" spans="34:93" x14ac:dyDescent="0.25">
      <c r="AH741" s="99" t="str">
        <f t="shared" si="171"/>
        <v/>
      </c>
      <c r="AI741" s="11">
        <f t="shared" ca="1" si="180"/>
        <v>0</v>
      </c>
      <c r="AJ741" s="11">
        <f t="shared" ca="1" si="180"/>
        <v>0</v>
      </c>
      <c r="AK741" s="11">
        <f t="shared" ca="1" si="180"/>
        <v>0</v>
      </c>
      <c r="AL741" s="11">
        <f t="shared" ca="1" si="180"/>
        <v>0</v>
      </c>
      <c r="AM741" s="11">
        <f t="shared" ca="1" si="180"/>
        <v>0</v>
      </c>
      <c r="AN741" s="11">
        <f t="shared" ca="1" si="180"/>
        <v>0</v>
      </c>
      <c r="AO741" s="11">
        <f t="shared" ca="1" si="180"/>
        <v>0</v>
      </c>
      <c r="AP741" s="11">
        <f t="shared" ca="1" si="180"/>
        <v>0</v>
      </c>
      <c r="AQ741" s="11">
        <f t="shared" ca="1" si="180"/>
        <v>0</v>
      </c>
      <c r="AR741" s="11">
        <f t="shared" ca="1" si="180"/>
        <v>0</v>
      </c>
      <c r="AS741" s="11">
        <f t="shared" ca="1" si="181"/>
        <v>0</v>
      </c>
      <c r="AT741" s="11">
        <f t="shared" ca="1" si="181"/>
        <v>0</v>
      </c>
      <c r="AU741" s="11">
        <f t="shared" ca="1" si="181"/>
        <v>0</v>
      </c>
      <c r="AV741" s="11">
        <f t="shared" ca="1" si="181"/>
        <v>0</v>
      </c>
      <c r="AW741" s="11">
        <f t="shared" ca="1" si="181"/>
        <v>0</v>
      </c>
      <c r="AX741" s="11">
        <f t="shared" ca="1" si="181"/>
        <v>0</v>
      </c>
      <c r="AY741" s="11">
        <f t="shared" ca="1" si="181"/>
        <v>0</v>
      </c>
      <c r="AZ741" s="11">
        <f t="shared" ca="1" si="181"/>
        <v>0</v>
      </c>
      <c r="BA741" s="11">
        <f t="shared" ca="1" si="181"/>
        <v>0</v>
      </c>
      <c r="BB741" s="11"/>
      <c r="BC741" s="11">
        <f>IF($AG741,SUMPRODUCT(AI$2:AI741,$AH$2:$AH741)/SUM($AH$2:$AH741),0)</f>
        <v>0</v>
      </c>
      <c r="BD741" s="11">
        <f>IF($AG741,SUMPRODUCT(AJ$2:AJ741,$AH$2:$AH741)/SUM($AH$2:$AH741),0)</f>
        <v>0</v>
      </c>
      <c r="BE741" s="11">
        <f>IF($AG741,SUMPRODUCT(AK$2:AK741,$AH$2:$AH741)/SUM($AH$2:$AH741),0)</f>
        <v>0</v>
      </c>
      <c r="BF741" s="11">
        <f>IF($AG741,SUMPRODUCT(AL$2:AL741,$AH$2:$AH741)/SUM($AH$2:$AH741),0)</f>
        <v>0</v>
      </c>
      <c r="BG741" s="11">
        <f>IF($AG741,SUMPRODUCT(AM$2:AM741,$AH$2:$AH741)/SUM($AH$2:$AH741),0)</f>
        <v>0</v>
      </c>
      <c r="BH741" s="11">
        <f>IF($AG741,SUMPRODUCT(AN$2:AN741,$AH$2:$AH741)/SUM($AH$2:$AH741),0)</f>
        <v>0</v>
      </c>
      <c r="BI741" s="11">
        <f>IF($AG741,SUMPRODUCT(AO$2:AO741,$AH$2:$AH741)/SUM($AH$2:$AH741),0)</f>
        <v>0</v>
      </c>
      <c r="BJ741" s="11">
        <f>IF($AG741,SUMPRODUCT(AP$2:AP741,$AH$2:$AH741)/SUM($AH$2:$AH741),0)</f>
        <v>0</v>
      </c>
      <c r="BK741" s="11">
        <f>IF($AG741,SUMPRODUCT(AQ$2:AQ741,$AH$2:$AH741)/SUM($AH$2:$AH741),0)</f>
        <v>0</v>
      </c>
      <c r="BL741" s="11">
        <f>IF($AG741,SUMPRODUCT(AR$2:AR741,$AH$2:$AH741)/SUM($AH$2:$AH741),0)</f>
        <v>0</v>
      </c>
      <c r="BM741" s="11">
        <f>IF($AG741,SUMPRODUCT(AS$2:AS741,$AH$2:$AH741)/SUM($AH$2:$AH741),0)</f>
        <v>0</v>
      </c>
      <c r="BN741" s="11">
        <f>IF($AG741,SUMPRODUCT(AT$2:AT741,$AH$2:$AH741)/SUM($AH$2:$AH741),0)</f>
        <v>0</v>
      </c>
      <c r="BO741" s="11">
        <f>IF($AG741,SUMPRODUCT(AU$2:AU741,$AH$2:$AH741)/SUM($AH$2:$AH741),0)</f>
        <v>0</v>
      </c>
      <c r="BP741" s="11">
        <f>IF($AG741,SUMPRODUCT(AV$2:AV741,$AH$2:$AH741)/SUM($AH$2:$AH741),0)</f>
        <v>0</v>
      </c>
      <c r="BQ741" s="11">
        <f>IF($AG741,SUMPRODUCT(AW$2:AW741,$AH$2:$AH741)/SUM($AH$2:$AH741),0)</f>
        <v>0</v>
      </c>
      <c r="BR741" s="11">
        <f>IF($AG741,SUMPRODUCT(AX$2:AX741,$AH$2:$AH741)/SUM($AH$2:$AH741),0)</f>
        <v>0</v>
      </c>
      <c r="BS741" s="11">
        <f>IF($AG741,SUMPRODUCT(AY$2:AY741,$AH$2:$AH741)/SUM($AH$2:$AH741),0)</f>
        <v>0</v>
      </c>
      <c r="BT741" s="11">
        <f>IF($AG741,SUMPRODUCT(AZ$2:AZ741,$AH$2:$AH741)/SUM($AH$2:$AH741),0)</f>
        <v>0</v>
      </c>
      <c r="BU741" s="11">
        <f>IF($AG741,SUMPRODUCT(BA$2:BA741,$AH$2:$AH741)/SUM($AH$2:$AH741),0)</f>
        <v>0</v>
      </c>
      <c r="BV741" s="11"/>
      <c r="BW741" s="109" cm="1">
        <f t="array" ref="BW741">IF($AG741,SQRT(SUMPRODUCT($AH$2:$AH741, (AI$2:AI741-BC741)^2)/(SUM($AH$2:$AH741)-1)),0)</f>
        <v>0</v>
      </c>
      <c r="BX741" s="109" cm="1">
        <f t="array" ref="BX741">IF($AG741,SQRT(SUMPRODUCT($AH$2:$AH741, (AJ$2:AJ741-BD741)^2)/(SUM($AH$2:$AH741)-1)),0)</f>
        <v>0</v>
      </c>
      <c r="BY741" s="109" cm="1">
        <f t="array" ref="BY741">IF($AG741,SQRT(SUMPRODUCT($AH$2:$AH741, (AK$2:AK741-BE741)^2)/(SUM($AH$2:$AH741)-1)),0)</f>
        <v>0</v>
      </c>
      <c r="BZ741" s="109" cm="1">
        <f t="array" ref="BZ741">IF($AG741,SQRT(SUMPRODUCT($AH$2:$AH741, (AL$2:AL741-BF741)^2)/(SUM($AH$2:$AH741)-1)),0)</f>
        <v>0</v>
      </c>
      <c r="CA741" s="109" cm="1">
        <f t="array" ref="CA741">IF($AG741,SQRT(SUMPRODUCT($AH$2:$AH741, (AM$2:AM741-BG741)^2)/(SUM($AH$2:$AH741)-1)),0)</f>
        <v>0</v>
      </c>
      <c r="CB741" s="109" cm="1">
        <f t="array" ref="CB741">IF($AG741,SQRT(SUMPRODUCT($AH$2:$AH741, (AN$2:AN741-BH741)^2)/(SUM($AH$2:$AH741)-1)),0)</f>
        <v>0</v>
      </c>
      <c r="CC741" s="109" cm="1">
        <f t="array" ref="CC741">IF($AG741,SQRT(SUMPRODUCT($AH$2:$AH741, (AO$2:AO741-BI741)^2)/(SUM($AH$2:$AH741)-1)),0)</f>
        <v>0</v>
      </c>
      <c r="CD741" s="109" cm="1">
        <f t="array" ref="CD741">IF($AG741,SQRT(SUMPRODUCT($AH$2:$AH741, (AP$2:AP741-BJ741)^2)/(SUM($AH$2:$AH741)-1)),0)</f>
        <v>0</v>
      </c>
      <c r="CE741" s="109" cm="1">
        <f t="array" ref="CE741">IF($AG741,SQRT(SUMPRODUCT($AH$2:$AH741, (AQ$2:AQ741-BK741)^2)/(SUM($AH$2:$AH741)-1)),0)</f>
        <v>0</v>
      </c>
      <c r="CF741" s="109" cm="1">
        <f t="array" ref="CF741">IF($AG741,SQRT(SUMPRODUCT($AH$2:$AH741, (AR$2:AR741-BL741)^2)/(SUM($AH$2:$AH741)-1)),0)</f>
        <v>0</v>
      </c>
      <c r="CG741" s="109" cm="1">
        <f t="array" ref="CG741">IF($AG741,SQRT(SUMPRODUCT($AH$2:$AH741, (AS$2:AS741-BM741)^2)/(SUM($AH$2:$AH741)-1)),0)</f>
        <v>0</v>
      </c>
      <c r="CH741" s="109" cm="1">
        <f t="array" ref="CH741">IF($AG741,SQRT(SUMPRODUCT($AH$2:$AH741, (AT$2:AT741-BN741)^2)/(SUM($AH$2:$AH741)-1)),0)</f>
        <v>0</v>
      </c>
      <c r="CI741" s="109" cm="1">
        <f t="array" ref="CI741">IF($AG741,SQRT(SUMPRODUCT($AH$2:$AH741, (AU$2:AU741-BO741)^2)/(SUM($AH$2:$AH741)-1)),0)</f>
        <v>0</v>
      </c>
      <c r="CJ741" s="109" cm="1">
        <f t="array" ref="CJ741">IF($AG741,SQRT(SUMPRODUCT($AH$2:$AH741, (AV$2:AV741-BP741)^2)/(SUM($AH$2:$AH741)-1)),0)</f>
        <v>0</v>
      </c>
      <c r="CK741" s="109" cm="1">
        <f t="array" ref="CK741">IF($AG741,SQRT(SUMPRODUCT($AH$2:$AH741, (AW$2:AW741-BQ741)^2)/(SUM($AH$2:$AH741)-1)),0)</f>
        <v>0</v>
      </c>
      <c r="CL741" s="109" cm="1">
        <f t="array" ref="CL741">IF($AG741,SQRT(SUMPRODUCT($AH$2:$AH741, (AX$2:AX741-BR741)^2)/(SUM($AH$2:$AH741)-1)),0)</f>
        <v>0</v>
      </c>
      <c r="CM741" s="109" cm="1">
        <f t="array" ref="CM741">IF($AG741,SQRT(SUMPRODUCT($AH$2:$AH741, (AY$2:AY741-BS741)^2)/(SUM($AH$2:$AH741)-1)),0)</f>
        <v>0</v>
      </c>
      <c r="CN741" s="109" cm="1">
        <f t="array" ref="CN741">IF($AG741,SQRT(SUMPRODUCT($AH$2:$AH741, (AZ$2:AZ741-BT741)^2)/(SUM($AH$2:$AH741)-1)),0)</f>
        <v>0</v>
      </c>
      <c r="CO741" s="109" cm="1">
        <f t="array" ref="CO741">IF($AG741,SQRT(SUMPRODUCT($AH$2:$AH741, (BA$2:BA741-BU741)^2)/(SUM($AH$2:$AH741)-1)),0)</f>
        <v>0</v>
      </c>
    </row>
    <row r="742" spans="34:93" x14ac:dyDescent="0.25">
      <c r="AH742" s="99" t="str">
        <f t="shared" si="171"/>
        <v/>
      </c>
      <c r="AI742" s="11">
        <f t="shared" ref="AI742:AR751" ca="1" si="182">IF(AI$1&lt;&gt;0,SUMIFS(INDIRECT(AI$1), Fecha,$AG742),0)</f>
        <v>0</v>
      </c>
      <c r="AJ742" s="11">
        <f t="shared" ca="1" si="182"/>
        <v>0</v>
      </c>
      <c r="AK742" s="11">
        <f t="shared" ca="1" si="182"/>
        <v>0</v>
      </c>
      <c r="AL742" s="11">
        <f t="shared" ca="1" si="182"/>
        <v>0</v>
      </c>
      <c r="AM742" s="11">
        <f t="shared" ca="1" si="182"/>
        <v>0</v>
      </c>
      <c r="AN742" s="11">
        <f t="shared" ca="1" si="182"/>
        <v>0</v>
      </c>
      <c r="AO742" s="11">
        <f t="shared" ca="1" si="182"/>
        <v>0</v>
      </c>
      <c r="AP742" s="11">
        <f t="shared" ca="1" si="182"/>
        <v>0</v>
      </c>
      <c r="AQ742" s="11">
        <f t="shared" ca="1" si="182"/>
        <v>0</v>
      </c>
      <c r="AR742" s="11">
        <f t="shared" ca="1" si="182"/>
        <v>0</v>
      </c>
      <c r="AS742" s="11">
        <f t="shared" ref="AS742:BA751" ca="1" si="183">IF(AS$1&lt;&gt;0,SUMIFS(INDIRECT(AS$1), Fecha,$AG742),0)</f>
        <v>0</v>
      </c>
      <c r="AT742" s="11">
        <f t="shared" ca="1" si="183"/>
        <v>0</v>
      </c>
      <c r="AU742" s="11">
        <f t="shared" ca="1" si="183"/>
        <v>0</v>
      </c>
      <c r="AV742" s="11">
        <f t="shared" ca="1" si="183"/>
        <v>0</v>
      </c>
      <c r="AW742" s="11">
        <f t="shared" ca="1" si="183"/>
        <v>0</v>
      </c>
      <c r="AX742" s="11">
        <f t="shared" ca="1" si="183"/>
        <v>0</v>
      </c>
      <c r="AY742" s="11">
        <f t="shared" ca="1" si="183"/>
        <v>0</v>
      </c>
      <c r="AZ742" s="11">
        <f t="shared" ca="1" si="183"/>
        <v>0</v>
      </c>
      <c r="BA742" s="11">
        <f t="shared" ca="1" si="183"/>
        <v>0</v>
      </c>
      <c r="BB742" s="11"/>
      <c r="BC742" s="11">
        <f>IF($AG742,SUMPRODUCT(AI$2:AI742,$AH$2:$AH742)/SUM($AH$2:$AH742),0)</f>
        <v>0</v>
      </c>
      <c r="BD742" s="11">
        <f>IF($AG742,SUMPRODUCT(AJ$2:AJ742,$AH$2:$AH742)/SUM($AH$2:$AH742),0)</f>
        <v>0</v>
      </c>
      <c r="BE742" s="11">
        <f>IF($AG742,SUMPRODUCT(AK$2:AK742,$AH$2:$AH742)/SUM($AH$2:$AH742),0)</f>
        <v>0</v>
      </c>
      <c r="BF742" s="11">
        <f>IF($AG742,SUMPRODUCT(AL$2:AL742,$AH$2:$AH742)/SUM($AH$2:$AH742),0)</f>
        <v>0</v>
      </c>
      <c r="BG742" s="11">
        <f>IF($AG742,SUMPRODUCT(AM$2:AM742,$AH$2:$AH742)/SUM($AH$2:$AH742),0)</f>
        <v>0</v>
      </c>
      <c r="BH742" s="11">
        <f>IF($AG742,SUMPRODUCT(AN$2:AN742,$AH$2:$AH742)/SUM($AH$2:$AH742),0)</f>
        <v>0</v>
      </c>
      <c r="BI742" s="11">
        <f>IF($AG742,SUMPRODUCT(AO$2:AO742,$AH$2:$AH742)/SUM($AH$2:$AH742),0)</f>
        <v>0</v>
      </c>
      <c r="BJ742" s="11">
        <f>IF($AG742,SUMPRODUCT(AP$2:AP742,$AH$2:$AH742)/SUM($AH$2:$AH742),0)</f>
        <v>0</v>
      </c>
      <c r="BK742" s="11">
        <f>IF($AG742,SUMPRODUCT(AQ$2:AQ742,$AH$2:$AH742)/SUM($AH$2:$AH742),0)</f>
        <v>0</v>
      </c>
      <c r="BL742" s="11">
        <f>IF($AG742,SUMPRODUCT(AR$2:AR742,$AH$2:$AH742)/SUM($AH$2:$AH742),0)</f>
        <v>0</v>
      </c>
      <c r="BM742" s="11">
        <f>IF($AG742,SUMPRODUCT(AS$2:AS742,$AH$2:$AH742)/SUM($AH$2:$AH742),0)</f>
        <v>0</v>
      </c>
      <c r="BN742" s="11">
        <f>IF($AG742,SUMPRODUCT(AT$2:AT742,$AH$2:$AH742)/SUM($AH$2:$AH742),0)</f>
        <v>0</v>
      </c>
      <c r="BO742" s="11">
        <f>IF($AG742,SUMPRODUCT(AU$2:AU742,$AH$2:$AH742)/SUM($AH$2:$AH742),0)</f>
        <v>0</v>
      </c>
      <c r="BP742" s="11">
        <f>IF($AG742,SUMPRODUCT(AV$2:AV742,$AH$2:$AH742)/SUM($AH$2:$AH742),0)</f>
        <v>0</v>
      </c>
      <c r="BQ742" s="11">
        <f>IF($AG742,SUMPRODUCT(AW$2:AW742,$AH$2:$AH742)/SUM($AH$2:$AH742),0)</f>
        <v>0</v>
      </c>
      <c r="BR742" s="11">
        <f>IF($AG742,SUMPRODUCT(AX$2:AX742,$AH$2:$AH742)/SUM($AH$2:$AH742),0)</f>
        <v>0</v>
      </c>
      <c r="BS742" s="11">
        <f>IF($AG742,SUMPRODUCT(AY$2:AY742,$AH$2:$AH742)/SUM($AH$2:$AH742),0)</f>
        <v>0</v>
      </c>
      <c r="BT742" s="11">
        <f>IF($AG742,SUMPRODUCT(AZ$2:AZ742,$AH$2:$AH742)/SUM($AH$2:$AH742),0)</f>
        <v>0</v>
      </c>
      <c r="BU742" s="11">
        <f>IF($AG742,SUMPRODUCT(BA$2:BA742,$AH$2:$AH742)/SUM($AH$2:$AH742),0)</f>
        <v>0</v>
      </c>
      <c r="BV742" s="11"/>
      <c r="BW742" s="109" cm="1">
        <f t="array" ref="BW742">IF($AG742,SQRT(SUMPRODUCT($AH$2:$AH742, (AI$2:AI742-BC742)^2)/(SUM($AH$2:$AH742)-1)),0)</f>
        <v>0</v>
      </c>
      <c r="BX742" s="109" cm="1">
        <f t="array" ref="BX742">IF($AG742,SQRT(SUMPRODUCT($AH$2:$AH742, (AJ$2:AJ742-BD742)^2)/(SUM($AH$2:$AH742)-1)),0)</f>
        <v>0</v>
      </c>
      <c r="BY742" s="109" cm="1">
        <f t="array" ref="BY742">IF($AG742,SQRT(SUMPRODUCT($AH$2:$AH742, (AK$2:AK742-BE742)^2)/(SUM($AH$2:$AH742)-1)),0)</f>
        <v>0</v>
      </c>
      <c r="BZ742" s="109" cm="1">
        <f t="array" ref="BZ742">IF($AG742,SQRT(SUMPRODUCT($AH$2:$AH742, (AL$2:AL742-BF742)^2)/(SUM($AH$2:$AH742)-1)),0)</f>
        <v>0</v>
      </c>
      <c r="CA742" s="109" cm="1">
        <f t="array" ref="CA742">IF($AG742,SQRT(SUMPRODUCT($AH$2:$AH742, (AM$2:AM742-BG742)^2)/(SUM($AH$2:$AH742)-1)),0)</f>
        <v>0</v>
      </c>
      <c r="CB742" s="109" cm="1">
        <f t="array" ref="CB742">IF($AG742,SQRT(SUMPRODUCT($AH$2:$AH742, (AN$2:AN742-BH742)^2)/(SUM($AH$2:$AH742)-1)),0)</f>
        <v>0</v>
      </c>
      <c r="CC742" s="109" cm="1">
        <f t="array" ref="CC742">IF($AG742,SQRT(SUMPRODUCT($AH$2:$AH742, (AO$2:AO742-BI742)^2)/(SUM($AH$2:$AH742)-1)),0)</f>
        <v>0</v>
      </c>
      <c r="CD742" s="109" cm="1">
        <f t="array" ref="CD742">IF($AG742,SQRT(SUMPRODUCT($AH$2:$AH742, (AP$2:AP742-BJ742)^2)/(SUM($AH$2:$AH742)-1)),0)</f>
        <v>0</v>
      </c>
      <c r="CE742" s="109" cm="1">
        <f t="array" ref="CE742">IF($AG742,SQRT(SUMPRODUCT($AH$2:$AH742, (AQ$2:AQ742-BK742)^2)/(SUM($AH$2:$AH742)-1)),0)</f>
        <v>0</v>
      </c>
      <c r="CF742" s="109" cm="1">
        <f t="array" ref="CF742">IF($AG742,SQRT(SUMPRODUCT($AH$2:$AH742, (AR$2:AR742-BL742)^2)/(SUM($AH$2:$AH742)-1)),0)</f>
        <v>0</v>
      </c>
      <c r="CG742" s="109" cm="1">
        <f t="array" ref="CG742">IF($AG742,SQRT(SUMPRODUCT($AH$2:$AH742, (AS$2:AS742-BM742)^2)/(SUM($AH$2:$AH742)-1)),0)</f>
        <v>0</v>
      </c>
      <c r="CH742" s="109" cm="1">
        <f t="array" ref="CH742">IF($AG742,SQRT(SUMPRODUCT($AH$2:$AH742, (AT$2:AT742-BN742)^2)/(SUM($AH$2:$AH742)-1)),0)</f>
        <v>0</v>
      </c>
      <c r="CI742" s="109" cm="1">
        <f t="array" ref="CI742">IF($AG742,SQRT(SUMPRODUCT($AH$2:$AH742, (AU$2:AU742-BO742)^2)/(SUM($AH$2:$AH742)-1)),0)</f>
        <v>0</v>
      </c>
      <c r="CJ742" s="109" cm="1">
        <f t="array" ref="CJ742">IF($AG742,SQRT(SUMPRODUCT($AH$2:$AH742, (AV$2:AV742-BP742)^2)/(SUM($AH$2:$AH742)-1)),0)</f>
        <v>0</v>
      </c>
      <c r="CK742" s="109" cm="1">
        <f t="array" ref="CK742">IF($AG742,SQRT(SUMPRODUCT($AH$2:$AH742, (AW$2:AW742-BQ742)^2)/(SUM($AH$2:$AH742)-1)),0)</f>
        <v>0</v>
      </c>
      <c r="CL742" s="109" cm="1">
        <f t="array" ref="CL742">IF($AG742,SQRT(SUMPRODUCT($AH$2:$AH742, (AX$2:AX742-BR742)^2)/(SUM($AH$2:$AH742)-1)),0)</f>
        <v>0</v>
      </c>
      <c r="CM742" s="109" cm="1">
        <f t="array" ref="CM742">IF($AG742,SQRT(SUMPRODUCT($AH$2:$AH742, (AY$2:AY742-BS742)^2)/(SUM($AH$2:$AH742)-1)),0)</f>
        <v>0</v>
      </c>
      <c r="CN742" s="109" cm="1">
        <f t="array" ref="CN742">IF($AG742,SQRT(SUMPRODUCT($AH$2:$AH742, (AZ$2:AZ742-BT742)^2)/(SUM($AH$2:$AH742)-1)),0)</f>
        <v>0</v>
      </c>
      <c r="CO742" s="109" cm="1">
        <f t="array" ref="CO742">IF($AG742,SQRT(SUMPRODUCT($AH$2:$AH742, (BA$2:BA742-BU742)^2)/(SUM($AH$2:$AH742)-1)),0)</f>
        <v>0</v>
      </c>
    </row>
    <row r="743" spans="34:93" x14ac:dyDescent="0.25">
      <c r="AH743" s="99" t="str">
        <f t="shared" si="171"/>
        <v/>
      </c>
      <c r="AI743" s="11">
        <f t="shared" ca="1" si="182"/>
        <v>0</v>
      </c>
      <c r="AJ743" s="11">
        <f t="shared" ca="1" si="182"/>
        <v>0</v>
      </c>
      <c r="AK743" s="11">
        <f t="shared" ca="1" si="182"/>
        <v>0</v>
      </c>
      <c r="AL743" s="11">
        <f t="shared" ca="1" si="182"/>
        <v>0</v>
      </c>
      <c r="AM743" s="11">
        <f t="shared" ca="1" si="182"/>
        <v>0</v>
      </c>
      <c r="AN743" s="11">
        <f t="shared" ca="1" si="182"/>
        <v>0</v>
      </c>
      <c r="AO743" s="11">
        <f t="shared" ca="1" si="182"/>
        <v>0</v>
      </c>
      <c r="AP743" s="11">
        <f t="shared" ca="1" si="182"/>
        <v>0</v>
      </c>
      <c r="AQ743" s="11">
        <f t="shared" ca="1" si="182"/>
        <v>0</v>
      </c>
      <c r="AR743" s="11">
        <f t="shared" ca="1" si="182"/>
        <v>0</v>
      </c>
      <c r="AS743" s="11">
        <f t="shared" ca="1" si="183"/>
        <v>0</v>
      </c>
      <c r="AT743" s="11">
        <f t="shared" ca="1" si="183"/>
        <v>0</v>
      </c>
      <c r="AU743" s="11">
        <f t="shared" ca="1" si="183"/>
        <v>0</v>
      </c>
      <c r="AV743" s="11">
        <f t="shared" ca="1" si="183"/>
        <v>0</v>
      </c>
      <c r="AW743" s="11">
        <f t="shared" ca="1" si="183"/>
        <v>0</v>
      </c>
      <c r="AX743" s="11">
        <f t="shared" ca="1" si="183"/>
        <v>0</v>
      </c>
      <c r="AY743" s="11">
        <f t="shared" ca="1" si="183"/>
        <v>0</v>
      </c>
      <c r="AZ743" s="11">
        <f t="shared" ca="1" si="183"/>
        <v>0</v>
      </c>
      <c r="BA743" s="11">
        <f t="shared" ca="1" si="183"/>
        <v>0</v>
      </c>
      <c r="BB743" s="11"/>
      <c r="BC743" s="11">
        <f>IF($AG743,SUMPRODUCT(AI$2:AI743,$AH$2:$AH743)/SUM($AH$2:$AH743),0)</f>
        <v>0</v>
      </c>
      <c r="BD743" s="11">
        <f>IF($AG743,SUMPRODUCT(AJ$2:AJ743,$AH$2:$AH743)/SUM($AH$2:$AH743),0)</f>
        <v>0</v>
      </c>
      <c r="BE743" s="11">
        <f>IF($AG743,SUMPRODUCT(AK$2:AK743,$AH$2:$AH743)/SUM($AH$2:$AH743),0)</f>
        <v>0</v>
      </c>
      <c r="BF743" s="11">
        <f>IF($AG743,SUMPRODUCT(AL$2:AL743,$AH$2:$AH743)/SUM($AH$2:$AH743),0)</f>
        <v>0</v>
      </c>
      <c r="BG743" s="11">
        <f>IF($AG743,SUMPRODUCT(AM$2:AM743,$AH$2:$AH743)/SUM($AH$2:$AH743),0)</f>
        <v>0</v>
      </c>
      <c r="BH743" s="11">
        <f>IF($AG743,SUMPRODUCT(AN$2:AN743,$AH$2:$AH743)/SUM($AH$2:$AH743),0)</f>
        <v>0</v>
      </c>
      <c r="BI743" s="11">
        <f>IF($AG743,SUMPRODUCT(AO$2:AO743,$AH$2:$AH743)/SUM($AH$2:$AH743),0)</f>
        <v>0</v>
      </c>
      <c r="BJ743" s="11">
        <f>IF($AG743,SUMPRODUCT(AP$2:AP743,$AH$2:$AH743)/SUM($AH$2:$AH743),0)</f>
        <v>0</v>
      </c>
      <c r="BK743" s="11">
        <f>IF($AG743,SUMPRODUCT(AQ$2:AQ743,$AH$2:$AH743)/SUM($AH$2:$AH743),0)</f>
        <v>0</v>
      </c>
      <c r="BL743" s="11">
        <f>IF($AG743,SUMPRODUCT(AR$2:AR743,$AH$2:$AH743)/SUM($AH$2:$AH743),0)</f>
        <v>0</v>
      </c>
      <c r="BM743" s="11">
        <f>IF($AG743,SUMPRODUCT(AS$2:AS743,$AH$2:$AH743)/SUM($AH$2:$AH743),0)</f>
        <v>0</v>
      </c>
      <c r="BN743" s="11">
        <f>IF($AG743,SUMPRODUCT(AT$2:AT743,$AH$2:$AH743)/SUM($AH$2:$AH743),0)</f>
        <v>0</v>
      </c>
      <c r="BO743" s="11">
        <f>IF($AG743,SUMPRODUCT(AU$2:AU743,$AH$2:$AH743)/SUM($AH$2:$AH743),0)</f>
        <v>0</v>
      </c>
      <c r="BP743" s="11">
        <f>IF($AG743,SUMPRODUCT(AV$2:AV743,$AH$2:$AH743)/SUM($AH$2:$AH743),0)</f>
        <v>0</v>
      </c>
      <c r="BQ743" s="11">
        <f>IF($AG743,SUMPRODUCT(AW$2:AW743,$AH$2:$AH743)/SUM($AH$2:$AH743),0)</f>
        <v>0</v>
      </c>
      <c r="BR743" s="11">
        <f>IF($AG743,SUMPRODUCT(AX$2:AX743,$AH$2:$AH743)/SUM($AH$2:$AH743),0)</f>
        <v>0</v>
      </c>
      <c r="BS743" s="11">
        <f>IF($AG743,SUMPRODUCT(AY$2:AY743,$AH$2:$AH743)/SUM($AH$2:$AH743),0)</f>
        <v>0</v>
      </c>
      <c r="BT743" s="11">
        <f>IF($AG743,SUMPRODUCT(AZ$2:AZ743,$AH$2:$AH743)/SUM($AH$2:$AH743),0)</f>
        <v>0</v>
      </c>
      <c r="BU743" s="11">
        <f>IF($AG743,SUMPRODUCT(BA$2:BA743,$AH$2:$AH743)/SUM($AH$2:$AH743),0)</f>
        <v>0</v>
      </c>
      <c r="BV743" s="11"/>
      <c r="BW743" s="109" cm="1">
        <f t="array" ref="BW743">IF($AG743,SQRT(SUMPRODUCT($AH$2:$AH743, (AI$2:AI743-BC743)^2)/(SUM($AH$2:$AH743)-1)),0)</f>
        <v>0</v>
      </c>
      <c r="BX743" s="109" cm="1">
        <f t="array" ref="BX743">IF($AG743,SQRT(SUMPRODUCT($AH$2:$AH743, (AJ$2:AJ743-BD743)^2)/(SUM($AH$2:$AH743)-1)),0)</f>
        <v>0</v>
      </c>
      <c r="BY743" s="109" cm="1">
        <f t="array" ref="BY743">IF($AG743,SQRT(SUMPRODUCT($AH$2:$AH743, (AK$2:AK743-BE743)^2)/(SUM($AH$2:$AH743)-1)),0)</f>
        <v>0</v>
      </c>
      <c r="BZ743" s="109" cm="1">
        <f t="array" ref="BZ743">IF($AG743,SQRT(SUMPRODUCT($AH$2:$AH743, (AL$2:AL743-BF743)^2)/(SUM($AH$2:$AH743)-1)),0)</f>
        <v>0</v>
      </c>
      <c r="CA743" s="109" cm="1">
        <f t="array" ref="CA743">IF($AG743,SQRT(SUMPRODUCT($AH$2:$AH743, (AM$2:AM743-BG743)^2)/(SUM($AH$2:$AH743)-1)),0)</f>
        <v>0</v>
      </c>
      <c r="CB743" s="109" cm="1">
        <f t="array" ref="CB743">IF($AG743,SQRT(SUMPRODUCT($AH$2:$AH743, (AN$2:AN743-BH743)^2)/(SUM($AH$2:$AH743)-1)),0)</f>
        <v>0</v>
      </c>
      <c r="CC743" s="109" cm="1">
        <f t="array" ref="CC743">IF($AG743,SQRT(SUMPRODUCT($AH$2:$AH743, (AO$2:AO743-BI743)^2)/(SUM($AH$2:$AH743)-1)),0)</f>
        <v>0</v>
      </c>
      <c r="CD743" s="109" cm="1">
        <f t="array" ref="CD743">IF($AG743,SQRT(SUMPRODUCT($AH$2:$AH743, (AP$2:AP743-BJ743)^2)/(SUM($AH$2:$AH743)-1)),0)</f>
        <v>0</v>
      </c>
      <c r="CE743" s="109" cm="1">
        <f t="array" ref="CE743">IF($AG743,SQRT(SUMPRODUCT($AH$2:$AH743, (AQ$2:AQ743-BK743)^2)/(SUM($AH$2:$AH743)-1)),0)</f>
        <v>0</v>
      </c>
      <c r="CF743" s="109" cm="1">
        <f t="array" ref="CF743">IF($AG743,SQRT(SUMPRODUCT($AH$2:$AH743, (AR$2:AR743-BL743)^2)/(SUM($AH$2:$AH743)-1)),0)</f>
        <v>0</v>
      </c>
      <c r="CG743" s="109" cm="1">
        <f t="array" ref="CG743">IF($AG743,SQRT(SUMPRODUCT($AH$2:$AH743, (AS$2:AS743-BM743)^2)/(SUM($AH$2:$AH743)-1)),0)</f>
        <v>0</v>
      </c>
      <c r="CH743" s="109" cm="1">
        <f t="array" ref="CH743">IF($AG743,SQRT(SUMPRODUCT($AH$2:$AH743, (AT$2:AT743-BN743)^2)/(SUM($AH$2:$AH743)-1)),0)</f>
        <v>0</v>
      </c>
      <c r="CI743" s="109" cm="1">
        <f t="array" ref="CI743">IF($AG743,SQRT(SUMPRODUCT($AH$2:$AH743, (AU$2:AU743-BO743)^2)/(SUM($AH$2:$AH743)-1)),0)</f>
        <v>0</v>
      </c>
      <c r="CJ743" s="109" cm="1">
        <f t="array" ref="CJ743">IF($AG743,SQRT(SUMPRODUCT($AH$2:$AH743, (AV$2:AV743-BP743)^2)/(SUM($AH$2:$AH743)-1)),0)</f>
        <v>0</v>
      </c>
      <c r="CK743" s="109" cm="1">
        <f t="array" ref="CK743">IF($AG743,SQRT(SUMPRODUCT($AH$2:$AH743, (AW$2:AW743-BQ743)^2)/(SUM($AH$2:$AH743)-1)),0)</f>
        <v>0</v>
      </c>
      <c r="CL743" s="109" cm="1">
        <f t="array" ref="CL743">IF($AG743,SQRT(SUMPRODUCT($AH$2:$AH743, (AX$2:AX743-BR743)^2)/(SUM($AH$2:$AH743)-1)),0)</f>
        <v>0</v>
      </c>
      <c r="CM743" s="109" cm="1">
        <f t="array" ref="CM743">IF($AG743,SQRT(SUMPRODUCT($AH$2:$AH743, (AY$2:AY743-BS743)^2)/(SUM($AH$2:$AH743)-1)),0)</f>
        <v>0</v>
      </c>
      <c r="CN743" s="109" cm="1">
        <f t="array" ref="CN743">IF($AG743,SQRT(SUMPRODUCT($AH$2:$AH743, (AZ$2:AZ743-BT743)^2)/(SUM($AH$2:$AH743)-1)),0)</f>
        <v>0</v>
      </c>
      <c r="CO743" s="109" cm="1">
        <f t="array" ref="CO743">IF($AG743,SQRT(SUMPRODUCT($AH$2:$AH743, (BA$2:BA743-BU743)^2)/(SUM($AH$2:$AH743)-1)),0)</f>
        <v>0</v>
      </c>
    </row>
    <row r="744" spans="34:93" x14ac:dyDescent="0.25">
      <c r="AH744" s="99" t="str">
        <f t="shared" si="171"/>
        <v/>
      </c>
      <c r="AI744" s="11">
        <f t="shared" ca="1" si="182"/>
        <v>0</v>
      </c>
      <c r="AJ744" s="11">
        <f t="shared" ca="1" si="182"/>
        <v>0</v>
      </c>
      <c r="AK744" s="11">
        <f t="shared" ca="1" si="182"/>
        <v>0</v>
      </c>
      <c r="AL744" s="11">
        <f t="shared" ca="1" si="182"/>
        <v>0</v>
      </c>
      <c r="AM744" s="11">
        <f t="shared" ca="1" si="182"/>
        <v>0</v>
      </c>
      <c r="AN744" s="11">
        <f t="shared" ca="1" si="182"/>
        <v>0</v>
      </c>
      <c r="AO744" s="11">
        <f t="shared" ca="1" si="182"/>
        <v>0</v>
      </c>
      <c r="AP744" s="11">
        <f t="shared" ca="1" si="182"/>
        <v>0</v>
      </c>
      <c r="AQ744" s="11">
        <f t="shared" ca="1" si="182"/>
        <v>0</v>
      </c>
      <c r="AR744" s="11">
        <f t="shared" ca="1" si="182"/>
        <v>0</v>
      </c>
      <c r="AS744" s="11">
        <f t="shared" ca="1" si="183"/>
        <v>0</v>
      </c>
      <c r="AT744" s="11">
        <f t="shared" ca="1" si="183"/>
        <v>0</v>
      </c>
      <c r="AU744" s="11">
        <f t="shared" ca="1" si="183"/>
        <v>0</v>
      </c>
      <c r="AV744" s="11">
        <f t="shared" ca="1" si="183"/>
        <v>0</v>
      </c>
      <c r="AW744" s="11">
        <f t="shared" ca="1" si="183"/>
        <v>0</v>
      </c>
      <c r="AX744" s="11">
        <f t="shared" ca="1" si="183"/>
        <v>0</v>
      </c>
      <c r="AY744" s="11">
        <f t="shared" ca="1" si="183"/>
        <v>0</v>
      </c>
      <c r="AZ744" s="11">
        <f t="shared" ca="1" si="183"/>
        <v>0</v>
      </c>
      <c r="BA744" s="11">
        <f t="shared" ca="1" si="183"/>
        <v>0</v>
      </c>
      <c r="BB744" s="11"/>
      <c r="BC744" s="11">
        <f>IF($AG744,SUMPRODUCT(AI$2:AI744,$AH$2:$AH744)/SUM($AH$2:$AH744),0)</f>
        <v>0</v>
      </c>
      <c r="BD744" s="11">
        <f>IF($AG744,SUMPRODUCT(AJ$2:AJ744,$AH$2:$AH744)/SUM($AH$2:$AH744),0)</f>
        <v>0</v>
      </c>
      <c r="BE744" s="11">
        <f>IF($AG744,SUMPRODUCT(AK$2:AK744,$AH$2:$AH744)/SUM($AH$2:$AH744),0)</f>
        <v>0</v>
      </c>
      <c r="BF744" s="11">
        <f>IF($AG744,SUMPRODUCT(AL$2:AL744,$AH$2:$AH744)/SUM($AH$2:$AH744),0)</f>
        <v>0</v>
      </c>
      <c r="BG744" s="11">
        <f>IF($AG744,SUMPRODUCT(AM$2:AM744,$AH$2:$AH744)/SUM($AH$2:$AH744),0)</f>
        <v>0</v>
      </c>
      <c r="BH744" s="11">
        <f>IF($AG744,SUMPRODUCT(AN$2:AN744,$AH$2:$AH744)/SUM($AH$2:$AH744),0)</f>
        <v>0</v>
      </c>
      <c r="BI744" s="11">
        <f>IF($AG744,SUMPRODUCT(AO$2:AO744,$AH$2:$AH744)/SUM($AH$2:$AH744),0)</f>
        <v>0</v>
      </c>
      <c r="BJ744" s="11">
        <f>IF($AG744,SUMPRODUCT(AP$2:AP744,$AH$2:$AH744)/SUM($AH$2:$AH744),0)</f>
        <v>0</v>
      </c>
      <c r="BK744" s="11">
        <f>IF($AG744,SUMPRODUCT(AQ$2:AQ744,$AH$2:$AH744)/SUM($AH$2:$AH744),0)</f>
        <v>0</v>
      </c>
      <c r="BL744" s="11">
        <f>IF($AG744,SUMPRODUCT(AR$2:AR744,$AH$2:$AH744)/SUM($AH$2:$AH744),0)</f>
        <v>0</v>
      </c>
      <c r="BM744" s="11">
        <f>IF($AG744,SUMPRODUCT(AS$2:AS744,$AH$2:$AH744)/SUM($AH$2:$AH744),0)</f>
        <v>0</v>
      </c>
      <c r="BN744" s="11">
        <f>IF($AG744,SUMPRODUCT(AT$2:AT744,$AH$2:$AH744)/SUM($AH$2:$AH744),0)</f>
        <v>0</v>
      </c>
      <c r="BO744" s="11">
        <f>IF($AG744,SUMPRODUCT(AU$2:AU744,$AH$2:$AH744)/SUM($AH$2:$AH744),0)</f>
        <v>0</v>
      </c>
      <c r="BP744" s="11">
        <f>IF($AG744,SUMPRODUCT(AV$2:AV744,$AH$2:$AH744)/SUM($AH$2:$AH744),0)</f>
        <v>0</v>
      </c>
      <c r="BQ744" s="11">
        <f>IF($AG744,SUMPRODUCT(AW$2:AW744,$AH$2:$AH744)/SUM($AH$2:$AH744),0)</f>
        <v>0</v>
      </c>
      <c r="BR744" s="11">
        <f>IF($AG744,SUMPRODUCT(AX$2:AX744,$AH$2:$AH744)/SUM($AH$2:$AH744),0)</f>
        <v>0</v>
      </c>
      <c r="BS744" s="11">
        <f>IF($AG744,SUMPRODUCT(AY$2:AY744,$AH$2:$AH744)/SUM($AH$2:$AH744),0)</f>
        <v>0</v>
      </c>
      <c r="BT744" s="11">
        <f>IF($AG744,SUMPRODUCT(AZ$2:AZ744,$AH$2:$AH744)/SUM($AH$2:$AH744),0)</f>
        <v>0</v>
      </c>
      <c r="BU744" s="11">
        <f>IF($AG744,SUMPRODUCT(BA$2:BA744,$AH$2:$AH744)/SUM($AH$2:$AH744),0)</f>
        <v>0</v>
      </c>
      <c r="BV744" s="11"/>
      <c r="BW744" s="109" cm="1">
        <f t="array" ref="BW744">IF($AG744,SQRT(SUMPRODUCT($AH$2:$AH744, (AI$2:AI744-BC744)^2)/(SUM($AH$2:$AH744)-1)),0)</f>
        <v>0</v>
      </c>
      <c r="BX744" s="109" cm="1">
        <f t="array" ref="BX744">IF($AG744,SQRT(SUMPRODUCT($AH$2:$AH744, (AJ$2:AJ744-BD744)^2)/(SUM($AH$2:$AH744)-1)),0)</f>
        <v>0</v>
      </c>
      <c r="BY744" s="109" cm="1">
        <f t="array" ref="BY744">IF($AG744,SQRT(SUMPRODUCT($AH$2:$AH744, (AK$2:AK744-BE744)^2)/(SUM($AH$2:$AH744)-1)),0)</f>
        <v>0</v>
      </c>
      <c r="BZ744" s="109" cm="1">
        <f t="array" ref="BZ744">IF($AG744,SQRT(SUMPRODUCT($AH$2:$AH744, (AL$2:AL744-BF744)^2)/(SUM($AH$2:$AH744)-1)),0)</f>
        <v>0</v>
      </c>
      <c r="CA744" s="109" cm="1">
        <f t="array" ref="CA744">IF($AG744,SQRT(SUMPRODUCT($AH$2:$AH744, (AM$2:AM744-BG744)^2)/(SUM($AH$2:$AH744)-1)),0)</f>
        <v>0</v>
      </c>
      <c r="CB744" s="109" cm="1">
        <f t="array" ref="CB744">IF($AG744,SQRT(SUMPRODUCT($AH$2:$AH744, (AN$2:AN744-BH744)^2)/(SUM($AH$2:$AH744)-1)),0)</f>
        <v>0</v>
      </c>
      <c r="CC744" s="109" cm="1">
        <f t="array" ref="CC744">IF($AG744,SQRT(SUMPRODUCT($AH$2:$AH744, (AO$2:AO744-BI744)^2)/(SUM($AH$2:$AH744)-1)),0)</f>
        <v>0</v>
      </c>
      <c r="CD744" s="109" cm="1">
        <f t="array" ref="CD744">IF($AG744,SQRT(SUMPRODUCT($AH$2:$AH744, (AP$2:AP744-BJ744)^2)/(SUM($AH$2:$AH744)-1)),0)</f>
        <v>0</v>
      </c>
      <c r="CE744" s="109" cm="1">
        <f t="array" ref="CE744">IF($AG744,SQRT(SUMPRODUCT($AH$2:$AH744, (AQ$2:AQ744-BK744)^2)/(SUM($AH$2:$AH744)-1)),0)</f>
        <v>0</v>
      </c>
      <c r="CF744" s="109" cm="1">
        <f t="array" ref="CF744">IF($AG744,SQRT(SUMPRODUCT($AH$2:$AH744, (AR$2:AR744-BL744)^2)/(SUM($AH$2:$AH744)-1)),0)</f>
        <v>0</v>
      </c>
      <c r="CG744" s="109" cm="1">
        <f t="array" ref="CG744">IF($AG744,SQRT(SUMPRODUCT($AH$2:$AH744, (AS$2:AS744-BM744)^2)/(SUM($AH$2:$AH744)-1)),0)</f>
        <v>0</v>
      </c>
      <c r="CH744" s="109" cm="1">
        <f t="array" ref="CH744">IF($AG744,SQRT(SUMPRODUCT($AH$2:$AH744, (AT$2:AT744-BN744)^2)/(SUM($AH$2:$AH744)-1)),0)</f>
        <v>0</v>
      </c>
      <c r="CI744" s="109" cm="1">
        <f t="array" ref="CI744">IF($AG744,SQRT(SUMPRODUCT($AH$2:$AH744, (AU$2:AU744-BO744)^2)/(SUM($AH$2:$AH744)-1)),0)</f>
        <v>0</v>
      </c>
      <c r="CJ744" s="109" cm="1">
        <f t="array" ref="CJ744">IF($AG744,SQRT(SUMPRODUCT($AH$2:$AH744, (AV$2:AV744-BP744)^2)/(SUM($AH$2:$AH744)-1)),0)</f>
        <v>0</v>
      </c>
      <c r="CK744" s="109" cm="1">
        <f t="array" ref="CK744">IF($AG744,SQRT(SUMPRODUCT($AH$2:$AH744, (AW$2:AW744-BQ744)^2)/(SUM($AH$2:$AH744)-1)),0)</f>
        <v>0</v>
      </c>
      <c r="CL744" s="109" cm="1">
        <f t="array" ref="CL744">IF($AG744,SQRT(SUMPRODUCT($AH$2:$AH744, (AX$2:AX744-BR744)^2)/(SUM($AH$2:$AH744)-1)),0)</f>
        <v>0</v>
      </c>
      <c r="CM744" s="109" cm="1">
        <f t="array" ref="CM744">IF($AG744,SQRT(SUMPRODUCT($AH$2:$AH744, (AY$2:AY744-BS744)^2)/(SUM($AH$2:$AH744)-1)),0)</f>
        <v>0</v>
      </c>
      <c r="CN744" s="109" cm="1">
        <f t="array" ref="CN744">IF($AG744,SQRT(SUMPRODUCT($AH$2:$AH744, (AZ$2:AZ744-BT744)^2)/(SUM($AH$2:$AH744)-1)),0)</f>
        <v>0</v>
      </c>
      <c r="CO744" s="109" cm="1">
        <f t="array" ref="CO744">IF($AG744,SQRT(SUMPRODUCT($AH$2:$AH744, (BA$2:BA744-BU744)^2)/(SUM($AH$2:$AH744)-1)),0)</f>
        <v>0</v>
      </c>
    </row>
    <row r="745" spans="34:93" x14ac:dyDescent="0.25">
      <c r="AH745" s="99" t="str">
        <f t="shared" si="171"/>
        <v/>
      </c>
      <c r="AI745" s="11">
        <f t="shared" ca="1" si="182"/>
        <v>0</v>
      </c>
      <c r="AJ745" s="11">
        <f t="shared" ca="1" si="182"/>
        <v>0</v>
      </c>
      <c r="AK745" s="11">
        <f t="shared" ca="1" si="182"/>
        <v>0</v>
      </c>
      <c r="AL745" s="11">
        <f t="shared" ca="1" si="182"/>
        <v>0</v>
      </c>
      <c r="AM745" s="11">
        <f t="shared" ca="1" si="182"/>
        <v>0</v>
      </c>
      <c r="AN745" s="11">
        <f t="shared" ca="1" si="182"/>
        <v>0</v>
      </c>
      <c r="AO745" s="11">
        <f t="shared" ca="1" si="182"/>
        <v>0</v>
      </c>
      <c r="AP745" s="11">
        <f t="shared" ca="1" si="182"/>
        <v>0</v>
      </c>
      <c r="AQ745" s="11">
        <f t="shared" ca="1" si="182"/>
        <v>0</v>
      </c>
      <c r="AR745" s="11">
        <f t="shared" ca="1" si="182"/>
        <v>0</v>
      </c>
      <c r="AS745" s="11">
        <f t="shared" ca="1" si="183"/>
        <v>0</v>
      </c>
      <c r="AT745" s="11">
        <f t="shared" ca="1" si="183"/>
        <v>0</v>
      </c>
      <c r="AU745" s="11">
        <f t="shared" ca="1" si="183"/>
        <v>0</v>
      </c>
      <c r="AV745" s="11">
        <f t="shared" ca="1" si="183"/>
        <v>0</v>
      </c>
      <c r="AW745" s="11">
        <f t="shared" ca="1" si="183"/>
        <v>0</v>
      </c>
      <c r="AX745" s="11">
        <f t="shared" ca="1" si="183"/>
        <v>0</v>
      </c>
      <c r="AY745" s="11">
        <f t="shared" ca="1" si="183"/>
        <v>0</v>
      </c>
      <c r="AZ745" s="11">
        <f t="shared" ca="1" si="183"/>
        <v>0</v>
      </c>
      <c r="BA745" s="11">
        <f t="shared" ca="1" si="183"/>
        <v>0</v>
      </c>
      <c r="BB745" s="11"/>
      <c r="BC745" s="11">
        <f>IF($AG745,SUMPRODUCT(AI$2:AI745,$AH$2:$AH745)/SUM($AH$2:$AH745),0)</f>
        <v>0</v>
      </c>
      <c r="BD745" s="11">
        <f>IF($AG745,SUMPRODUCT(AJ$2:AJ745,$AH$2:$AH745)/SUM($AH$2:$AH745),0)</f>
        <v>0</v>
      </c>
      <c r="BE745" s="11">
        <f>IF($AG745,SUMPRODUCT(AK$2:AK745,$AH$2:$AH745)/SUM($AH$2:$AH745),0)</f>
        <v>0</v>
      </c>
      <c r="BF745" s="11">
        <f>IF($AG745,SUMPRODUCT(AL$2:AL745,$AH$2:$AH745)/SUM($AH$2:$AH745),0)</f>
        <v>0</v>
      </c>
      <c r="BG745" s="11">
        <f>IF($AG745,SUMPRODUCT(AM$2:AM745,$AH$2:$AH745)/SUM($AH$2:$AH745),0)</f>
        <v>0</v>
      </c>
      <c r="BH745" s="11">
        <f>IF($AG745,SUMPRODUCT(AN$2:AN745,$AH$2:$AH745)/SUM($AH$2:$AH745),0)</f>
        <v>0</v>
      </c>
      <c r="BI745" s="11">
        <f>IF($AG745,SUMPRODUCT(AO$2:AO745,$AH$2:$AH745)/SUM($AH$2:$AH745),0)</f>
        <v>0</v>
      </c>
      <c r="BJ745" s="11">
        <f>IF($AG745,SUMPRODUCT(AP$2:AP745,$AH$2:$AH745)/SUM($AH$2:$AH745),0)</f>
        <v>0</v>
      </c>
      <c r="BK745" s="11">
        <f>IF($AG745,SUMPRODUCT(AQ$2:AQ745,$AH$2:$AH745)/SUM($AH$2:$AH745),0)</f>
        <v>0</v>
      </c>
      <c r="BL745" s="11">
        <f>IF($AG745,SUMPRODUCT(AR$2:AR745,$AH$2:$AH745)/SUM($AH$2:$AH745),0)</f>
        <v>0</v>
      </c>
      <c r="BM745" s="11">
        <f>IF($AG745,SUMPRODUCT(AS$2:AS745,$AH$2:$AH745)/SUM($AH$2:$AH745),0)</f>
        <v>0</v>
      </c>
      <c r="BN745" s="11">
        <f>IF($AG745,SUMPRODUCT(AT$2:AT745,$AH$2:$AH745)/SUM($AH$2:$AH745),0)</f>
        <v>0</v>
      </c>
      <c r="BO745" s="11">
        <f>IF($AG745,SUMPRODUCT(AU$2:AU745,$AH$2:$AH745)/SUM($AH$2:$AH745),0)</f>
        <v>0</v>
      </c>
      <c r="BP745" s="11">
        <f>IF($AG745,SUMPRODUCT(AV$2:AV745,$AH$2:$AH745)/SUM($AH$2:$AH745),0)</f>
        <v>0</v>
      </c>
      <c r="BQ745" s="11">
        <f>IF($AG745,SUMPRODUCT(AW$2:AW745,$AH$2:$AH745)/SUM($AH$2:$AH745),0)</f>
        <v>0</v>
      </c>
      <c r="BR745" s="11">
        <f>IF($AG745,SUMPRODUCT(AX$2:AX745,$AH$2:$AH745)/SUM($AH$2:$AH745),0)</f>
        <v>0</v>
      </c>
      <c r="BS745" s="11">
        <f>IF($AG745,SUMPRODUCT(AY$2:AY745,$AH$2:$AH745)/SUM($AH$2:$AH745),0)</f>
        <v>0</v>
      </c>
      <c r="BT745" s="11">
        <f>IF($AG745,SUMPRODUCT(AZ$2:AZ745,$AH$2:$AH745)/SUM($AH$2:$AH745),0)</f>
        <v>0</v>
      </c>
      <c r="BU745" s="11">
        <f>IF($AG745,SUMPRODUCT(BA$2:BA745,$AH$2:$AH745)/SUM($AH$2:$AH745),0)</f>
        <v>0</v>
      </c>
      <c r="BV745" s="11"/>
      <c r="BW745" s="109" cm="1">
        <f t="array" ref="BW745">IF($AG745,SQRT(SUMPRODUCT($AH$2:$AH745, (AI$2:AI745-BC745)^2)/(SUM($AH$2:$AH745)-1)),0)</f>
        <v>0</v>
      </c>
      <c r="BX745" s="109" cm="1">
        <f t="array" ref="BX745">IF($AG745,SQRT(SUMPRODUCT($AH$2:$AH745, (AJ$2:AJ745-BD745)^2)/(SUM($AH$2:$AH745)-1)),0)</f>
        <v>0</v>
      </c>
      <c r="BY745" s="109" cm="1">
        <f t="array" ref="BY745">IF($AG745,SQRT(SUMPRODUCT($AH$2:$AH745, (AK$2:AK745-BE745)^2)/(SUM($AH$2:$AH745)-1)),0)</f>
        <v>0</v>
      </c>
      <c r="BZ745" s="109" cm="1">
        <f t="array" ref="BZ745">IF($AG745,SQRT(SUMPRODUCT($AH$2:$AH745, (AL$2:AL745-BF745)^2)/(SUM($AH$2:$AH745)-1)),0)</f>
        <v>0</v>
      </c>
      <c r="CA745" s="109" cm="1">
        <f t="array" ref="CA745">IF($AG745,SQRT(SUMPRODUCT($AH$2:$AH745, (AM$2:AM745-BG745)^2)/(SUM($AH$2:$AH745)-1)),0)</f>
        <v>0</v>
      </c>
      <c r="CB745" s="109" cm="1">
        <f t="array" ref="CB745">IF($AG745,SQRT(SUMPRODUCT($AH$2:$AH745, (AN$2:AN745-BH745)^2)/(SUM($AH$2:$AH745)-1)),0)</f>
        <v>0</v>
      </c>
      <c r="CC745" s="109" cm="1">
        <f t="array" ref="CC745">IF($AG745,SQRT(SUMPRODUCT($AH$2:$AH745, (AO$2:AO745-BI745)^2)/(SUM($AH$2:$AH745)-1)),0)</f>
        <v>0</v>
      </c>
      <c r="CD745" s="109" cm="1">
        <f t="array" ref="CD745">IF($AG745,SQRT(SUMPRODUCT($AH$2:$AH745, (AP$2:AP745-BJ745)^2)/(SUM($AH$2:$AH745)-1)),0)</f>
        <v>0</v>
      </c>
      <c r="CE745" s="109" cm="1">
        <f t="array" ref="CE745">IF($AG745,SQRT(SUMPRODUCT($AH$2:$AH745, (AQ$2:AQ745-BK745)^2)/(SUM($AH$2:$AH745)-1)),0)</f>
        <v>0</v>
      </c>
      <c r="CF745" s="109" cm="1">
        <f t="array" ref="CF745">IF($AG745,SQRT(SUMPRODUCT($AH$2:$AH745, (AR$2:AR745-BL745)^2)/(SUM($AH$2:$AH745)-1)),0)</f>
        <v>0</v>
      </c>
      <c r="CG745" s="109" cm="1">
        <f t="array" ref="CG745">IF($AG745,SQRT(SUMPRODUCT($AH$2:$AH745, (AS$2:AS745-BM745)^2)/(SUM($AH$2:$AH745)-1)),0)</f>
        <v>0</v>
      </c>
      <c r="CH745" s="109" cm="1">
        <f t="array" ref="CH745">IF($AG745,SQRT(SUMPRODUCT($AH$2:$AH745, (AT$2:AT745-BN745)^2)/(SUM($AH$2:$AH745)-1)),0)</f>
        <v>0</v>
      </c>
      <c r="CI745" s="109" cm="1">
        <f t="array" ref="CI745">IF($AG745,SQRT(SUMPRODUCT($AH$2:$AH745, (AU$2:AU745-BO745)^2)/(SUM($AH$2:$AH745)-1)),0)</f>
        <v>0</v>
      </c>
      <c r="CJ745" s="109" cm="1">
        <f t="array" ref="CJ745">IF($AG745,SQRT(SUMPRODUCT($AH$2:$AH745, (AV$2:AV745-BP745)^2)/(SUM($AH$2:$AH745)-1)),0)</f>
        <v>0</v>
      </c>
      <c r="CK745" s="109" cm="1">
        <f t="array" ref="CK745">IF($AG745,SQRT(SUMPRODUCT($AH$2:$AH745, (AW$2:AW745-BQ745)^2)/(SUM($AH$2:$AH745)-1)),0)</f>
        <v>0</v>
      </c>
      <c r="CL745" s="109" cm="1">
        <f t="array" ref="CL745">IF($AG745,SQRT(SUMPRODUCT($AH$2:$AH745, (AX$2:AX745-BR745)^2)/(SUM($AH$2:$AH745)-1)),0)</f>
        <v>0</v>
      </c>
      <c r="CM745" s="109" cm="1">
        <f t="array" ref="CM745">IF($AG745,SQRT(SUMPRODUCT($AH$2:$AH745, (AY$2:AY745-BS745)^2)/(SUM($AH$2:$AH745)-1)),0)</f>
        <v>0</v>
      </c>
      <c r="CN745" s="109" cm="1">
        <f t="array" ref="CN745">IF($AG745,SQRT(SUMPRODUCT($AH$2:$AH745, (AZ$2:AZ745-BT745)^2)/(SUM($AH$2:$AH745)-1)),0)</f>
        <v>0</v>
      </c>
      <c r="CO745" s="109" cm="1">
        <f t="array" ref="CO745">IF($AG745,SQRT(SUMPRODUCT($AH$2:$AH745, (BA$2:BA745-BU745)^2)/(SUM($AH$2:$AH745)-1)),0)</f>
        <v>0</v>
      </c>
    </row>
    <row r="746" spans="34:93" x14ac:dyDescent="0.25">
      <c r="AH746" s="99" t="str">
        <f t="shared" si="171"/>
        <v/>
      </c>
      <c r="AI746" s="11">
        <f t="shared" ca="1" si="182"/>
        <v>0</v>
      </c>
      <c r="AJ746" s="11">
        <f t="shared" ca="1" si="182"/>
        <v>0</v>
      </c>
      <c r="AK746" s="11">
        <f t="shared" ca="1" si="182"/>
        <v>0</v>
      </c>
      <c r="AL746" s="11">
        <f t="shared" ca="1" si="182"/>
        <v>0</v>
      </c>
      <c r="AM746" s="11">
        <f t="shared" ca="1" si="182"/>
        <v>0</v>
      </c>
      <c r="AN746" s="11">
        <f t="shared" ca="1" si="182"/>
        <v>0</v>
      </c>
      <c r="AO746" s="11">
        <f t="shared" ca="1" si="182"/>
        <v>0</v>
      </c>
      <c r="AP746" s="11">
        <f t="shared" ca="1" si="182"/>
        <v>0</v>
      </c>
      <c r="AQ746" s="11">
        <f t="shared" ca="1" si="182"/>
        <v>0</v>
      </c>
      <c r="AR746" s="11">
        <f t="shared" ca="1" si="182"/>
        <v>0</v>
      </c>
      <c r="AS746" s="11">
        <f t="shared" ca="1" si="183"/>
        <v>0</v>
      </c>
      <c r="AT746" s="11">
        <f t="shared" ca="1" si="183"/>
        <v>0</v>
      </c>
      <c r="AU746" s="11">
        <f t="shared" ca="1" si="183"/>
        <v>0</v>
      </c>
      <c r="AV746" s="11">
        <f t="shared" ca="1" si="183"/>
        <v>0</v>
      </c>
      <c r="AW746" s="11">
        <f t="shared" ca="1" si="183"/>
        <v>0</v>
      </c>
      <c r="AX746" s="11">
        <f t="shared" ca="1" si="183"/>
        <v>0</v>
      </c>
      <c r="AY746" s="11">
        <f t="shared" ca="1" si="183"/>
        <v>0</v>
      </c>
      <c r="AZ746" s="11">
        <f t="shared" ca="1" si="183"/>
        <v>0</v>
      </c>
      <c r="BA746" s="11">
        <f t="shared" ca="1" si="183"/>
        <v>0</v>
      </c>
      <c r="BB746" s="11"/>
      <c r="BC746" s="11">
        <f>IF($AG746,SUMPRODUCT(AI$2:AI746,$AH$2:$AH746)/SUM($AH$2:$AH746),0)</f>
        <v>0</v>
      </c>
      <c r="BD746" s="11">
        <f>IF($AG746,SUMPRODUCT(AJ$2:AJ746,$AH$2:$AH746)/SUM($AH$2:$AH746),0)</f>
        <v>0</v>
      </c>
      <c r="BE746" s="11">
        <f>IF($AG746,SUMPRODUCT(AK$2:AK746,$AH$2:$AH746)/SUM($AH$2:$AH746),0)</f>
        <v>0</v>
      </c>
      <c r="BF746" s="11">
        <f>IF($AG746,SUMPRODUCT(AL$2:AL746,$AH$2:$AH746)/SUM($AH$2:$AH746),0)</f>
        <v>0</v>
      </c>
      <c r="BG746" s="11">
        <f>IF($AG746,SUMPRODUCT(AM$2:AM746,$AH$2:$AH746)/SUM($AH$2:$AH746),0)</f>
        <v>0</v>
      </c>
      <c r="BH746" s="11">
        <f>IF($AG746,SUMPRODUCT(AN$2:AN746,$AH$2:$AH746)/SUM($AH$2:$AH746),0)</f>
        <v>0</v>
      </c>
      <c r="BI746" s="11">
        <f>IF($AG746,SUMPRODUCT(AO$2:AO746,$AH$2:$AH746)/SUM($AH$2:$AH746),0)</f>
        <v>0</v>
      </c>
      <c r="BJ746" s="11">
        <f>IF($AG746,SUMPRODUCT(AP$2:AP746,$AH$2:$AH746)/SUM($AH$2:$AH746),0)</f>
        <v>0</v>
      </c>
      <c r="BK746" s="11">
        <f>IF($AG746,SUMPRODUCT(AQ$2:AQ746,$AH$2:$AH746)/SUM($AH$2:$AH746),0)</f>
        <v>0</v>
      </c>
      <c r="BL746" s="11">
        <f>IF($AG746,SUMPRODUCT(AR$2:AR746,$AH$2:$AH746)/SUM($AH$2:$AH746),0)</f>
        <v>0</v>
      </c>
      <c r="BM746" s="11">
        <f>IF($AG746,SUMPRODUCT(AS$2:AS746,$AH$2:$AH746)/SUM($AH$2:$AH746),0)</f>
        <v>0</v>
      </c>
      <c r="BN746" s="11">
        <f>IF($AG746,SUMPRODUCT(AT$2:AT746,$AH$2:$AH746)/SUM($AH$2:$AH746),0)</f>
        <v>0</v>
      </c>
      <c r="BO746" s="11">
        <f>IF($AG746,SUMPRODUCT(AU$2:AU746,$AH$2:$AH746)/SUM($AH$2:$AH746),0)</f>
        <v>0</v>
      </c>
      <c r="BP746" s="11">
        <f>IF($AG746,SUMPRODUCT(AV$2:AV746,$AH$2:$AH746)/SUM($AH$2:$AH746),0)</f>
        <v>0</v>
      </c>
      <c r="BQ746" s="11">
        <f>IF($AG746,SUMPRODUCT(AW$2:AW746,$AH$2:$AH746)/SUM($AH$2:$AH746),0)</f>
        <v>0</v>
      </c>
      <c r="BR746" s="11">
        <f>IF($AG746,SUMPRODUCT(AX$2:AX746,$AH$2:$AH746)/SUM($AH$2:$AH746),0)</f>
        <v>0</v>
      </c>
      <c r="BS746" s="11">
        <f>IF($AG746,SUMPRODUCT(AY$2:AY746,$AH$2:$AH746)/SUM($AH$2:$AH746),0)</f>
        <v>0</v>
      </c>
      <c r="BT746" s="11">
        <f>IF($AG746,SUMPRODUCT(AZ$2:AZ746,$AH$2:$AH746)/SUM($AH$2:$AH746),0)</f>
        <v>0</v>
      </c>
      <c r="BU746" s="11">
        <f>IF($AG746,SUMPRODUCT(BA$2:BA746,$AH$2:$AH746)/SUM($AH$2:$AH746),0)</f>
        <v>0</v>
      </c>
      <c r="BV746" s="11"/>
      <c r="BW746" s="109" cm="1">
        <f t="array" ref="BW746">IF($AG746,SQRT(SUMPRODUCT($AH$2:$AH746, (AI$2:AI746-BC746)^2)/(SUM($AH$2:$AH746)-1)),0)</f>
        <v>0</v>
      </c>
      <c r="BX746" s="109" cm="1">
        <f t="array" ref="BX746">IF($AG746,SQRT(SUMPRODUCT($AH$2:$AH746, (AJ$2:AJ746-BD746)^2)/(SUM($AH$2:$AH746)-1)),0)</f>
        <v>0</v>
      </c>
      <c r="BY746" s="109" cm="1">
        <f t="array" ref="BY746">IF($AG746,SQRT(SUMPRODUCT($AH$2:$AH746, (AK$2:AK746-BE746)^2)/(SUM($AH$2:$AH746)-1)),0)</f>
        <v>0</v>
      </c>
      <c r="BZ746" s="109" cm="1">
        <f t="array" ref="BZ746">IF($AG746,SQRT(SUMPRODUCT($AH$2:$AH746, (AL$2:AL746-BF746)^2)/(SUM($AH$2:$AH746)-1)),0)</f>
        <v>0</v>
      </c>
      <c r="CA746" s="109" cm="1">
        <f t="array" ref="CA746">IF($AG746,SQRT(SUMPRODUCT($AH$2:$AH746, (AM$2:AM746-BG746)^2)/(SUM($AH$2:$AH746)-1)),0)</f>
        <v>0</v>
      </c>
      <c r="CB746" s="109" cm="1">
        <f t="array" ref="CB746">IF($AG746,SQRT(SUMPRODUCT($AH$2:$AH746, (AN$2:AN746-BH746)^2)/(SUM($AH$2:$AH746)-1)),0)</f>
        <v>0</v>
      </c>
      <c r="CC746" s="109" cm="1">
        <f t="array" ref="CC746">IF($AG746,SQRT(SUMPRODUCT($AH$2:$AH746, (AO$2:AO746-BI746)^2)/(SUM($AH$2:$AH746)-1)),0)</f>
        <v>0</v>
      </c>
      <c r="CD746" s="109" cm="1">
        <f t="array" ref="CD746">IF($AG746,SQRT(SUMPRODUCT($AH$2:$AH746, (AP$2:AP746-BJ746)^2)/(SUM($AH$2:$AH746)-1)),0)</f>
        <v>0</v>
      </c>
      <c r="CE746" s="109" cm="1">
        <f t="array" ref="CE746">IF($AG746,SQRT(SUMPRODUCT($AH$2:$AH746, (AQ$2:AQ746-BK746)^2)/(SUM($AH$2:$AH746)-1)),0)</f>
        <v>0</v>
      </c>
      <c r="CF746" s="109" cm="1">
        <f t="array" ref="CF746">IF($AG746,SQRT(SUMPRODUCT($AH$2:$AH746, (AR$2:AR746-BL746)^2)/(SUM($AH$2:$AH746)-1)),0)</f>
        <v>0</v>
      </c>
      <c r="CG746" s="109" cm="1">
        <f t="array" ref="CG746">IF($AG746,SQRT(SUMPRODUCT($AH$2:$AH746, (AS$2:AS746-BM746)^2)/(SUM($AH$2:$AH746)-1)),0)</f>
        <v>0</v>
      </c>
      <c r="CH746" s="109" cm="1">
        <f t="array" ref="CH746">IF($AG746,SQRT(SUMPRODUCT($AH$2:$AH746, (AT$2:AT746-BN746)^2)/(SUM($AH$2:$AH746)-1)),0)</f>
        <v>0</v>
      </c>
      <c r="CI746" s="109" cm="1">
        <f t="array" ref="CI746">IF($AG746,SQRT(SUMPRODUCT($AH$2:$AH746, (AU$2:AU746-BO746)^2)/(SUM($AH$2:$AH746)-1)),0)</f>
        <v>0</v>
      </c>
      <c r="CJ746" s="109" cm="1">
        <f t="array" ref="CJ746">IF($AG746,SQRT(SUMPRODUCT($AH$2:$AH746, (AV$2:AV746-BP746)^2)/(SUM($AH$2:$AH746)-1)),0)</f>
        <v>0</v>
      </c>
      <c r="CK746" s="109" cm="1">
        <f t="array" ref="CK746">IF($AG746,SQRT(SUMPRODUCT($AH$2:$AH746, (AW$2:AW746-BQ746)^2)/(SUM($AH$2:$AH746)-1)),0)</f>
        <v>0</v>
      </c>
      <c r="CL746" s="109" cm="1">
        <f t="array" ref="CL746">IF($AG746,SQRT(SUMPRODUCT($AH$2:$AH746, (AX$2:AX746-BR746)^2)/(SUM($AH$2:$AH746)-1)),0)</f>
        <v>0</v>
      </c>
      <c r="CM746" s="109" cm="1">
        <f t="array" ref="CM746">IF($AG746,SQRT(SUMPRODUCT($AH$2:$AH746, (AY$2:AY746-BS746)^2)/(SUM($AH$2:$AH746)-1)),0)</f>
        <v>0</v>
      </c>
      <c r="CN746" s="109" cm="1">
        <f t="array" ref="CN746">IF($AG746,SQRT(SUMPRODUCT($AH$2:$AH746, (AZ$2:AZ746-BT746)^2)/(SUM($AH$2:$AH746)-1)),0)</f>
        <v>0</v>
      </c>
      <c r="CO746" s="109" cm="1">
        <f t="array" ref="CO746">IF($AG746,SQRT(SUMPRODUCT($AH$2:$AH746, (BA$2:BA746-BU746)^2)/(SUM($AH$2:$AH746)-1)),0)</f>
        <v>0</v>
      </c>
    </row>
    <row r="747" spans="34:93" x14ac:dyDescent="0.25">
      <c r="AH747" s="99" t="str">
        <f t="shared" si="171"/>
        <v/>
      </c>
      <c r="AI747" s="11">
        <f t="shared" ca="1" si="182"/>
        <v>0</v>
      </c>
      <c r="AJ747" s="11">
        <f t="shared" ca="1" si="182"/>
        <v>0</v>
      </c>
      <c r="AK747" s="11">
        <f t="shared" ca="1" si="182"/>
        <v>0</v>
      </c>
      <c r="AL747" s="11">
        <f t="shared" ca="1" si="182"/>
        <v>0</v>
      </c>
      <c r="AM747" s="11">
        <f t="shared" ca="1" si="182"/>
        <v>0</v>
      </c>
      <c r="AN747" s="11">
        <f t="shared" ca="1" si="182"/>
        <v>0</v>
      </c>
      <c r="AO747" s="11">
        <f t="shared" ca="1" si="182"/>
        <v>0</v>
      </c>
      <c r="AP747" s="11">
        <f t="shared" ca="1" si="182"/>
        <v>0</v>
      </c>
      <c r="AQ747" s="11">
        <f t="shared" ca="1" si="182"/>
        <v>0</v>
      </c>
      <c r="AR747" s="11">
        <f t="shared" ca="1" si="182"/>
        <v>0</v>
      </c>
      <c r="AS747" s="11">
        <f t="shared" ca="1" si="183"/>
        <v>0</v>
      </c>
      <c r="AT747" s="11">
        <f t="shared" ca="1" si="183"/>
        <v>0</v>
      </c>
      <c r="AU747" s="11">
        <f t="shared" ca="1" si="183"/>
        <v>0</v>
      </c>
      <c r="AV747" s="11">
        <f t="shared" ca="1" si="183"/>
        <v>0</v>
      </c>
      <c r="AW747" s="11">
        <f t="shared" ca="1" si="183"/>
        <v>0</v>
      </c>
      <c r="AX747" s="11">
        <f t="shared" ca="1" si="183"/>
        <v>0</v>
      </c>
      <c r="AY747" s="11">
        <f t="shared" ca="1" si="183"/>
        <v>0</v>
      </c>
      <c r="AZ747" s="11">
        <f t="shared" ca="1" si="183"/>
        <v>0</v>
      </c>
      <c r="BA747" s="11">
        <f t="shared" ca="1" si="183"/>
        <v>0</v>
      </c>
      <c r="BB747" s="11"/>
      <c r="BC747" s="11">
        <f>IF($AG747,SUMPRODUCT(AI$2:AI747,$AH$2:$AH747)/SUM($AH$2:$AH747),0)</f>
        <v>0</v>
      </c>
      <c r="BD747" s="11">
        <f>IF($AG747,SUMPRODUCT(AJ$2:AJ747,$AH$2:$AH747)/SUM($AH$2:$AH747),0)</f>
        <v>0</v>
      </c>
      <c r="BE747" s="11">
        <f>IF($AG747,SUMPRODUCT(AK$2:AK747,$AH$2:$AH747)/SUM($AH$2:$AH747),0)</f>
        <v>0</v>
      </c>
      <c r="BF747" s="11">
        <f>IF($AG747,SUMPRODUCT(AL$2:AL747,$AH$2:$AH747)/SUM($AH$2:$AH747),0)</f>
        <v>0</v>
      </c>
      <c r="BG747" s="11">
        <f>IF($AG747,SUMPRODUCT(AM$2:AM747,$AH$2:$AH747)/SUM($AH$2:$AH747),0)</f>
        <v>0</v>
      </c>
      <c r="BH747" s="11">
        <f>IF($AG747,SUMPRODUCT(AN$2:AN747,$AH$2:$AH747)/SUM($AH$2:$AH747),0)</f>
        <v>0</v>
      </c>
      <c r="BI747" s="11">
        <f>IF($AG747,SUMPRODUCT(AO$2:AO747,$AH$2:$AH747)/SUM($AH$2:$AH747),0)</f>
        <v>0</v>
      </c>
      <c r="BJ747" s="11">
        <f>IF($AG747,SUMPRODUCT(AP$2:AP747,$AH$2:$AH747)/SUM($AH$2:$AH747),0)</f>
        <v>0</v>
      </c>
      <c r="BK747" s="11">
        <f>IF($AG747,SUMPRODUCT(AQ$2:AQ747,$AH$2:$AH747)/SUM($AH$2:$AH747),0)</f>
        <v>0</v>
      </c>
      <c r="BL747" s="11">
        <f>IF($AG747,SUMPRODUCT(AR$2:AR747,$AH$2:$AH747)/SUM($AH$2:$AH747),0)</f>
        <v>0</v>
      </c>
      <c r="BM747" s="11">
        <f>IF($AG747,SUMPRODUCT(AS$2:AS747,$AH$2:$AH747)/SUM($AH$2:$AH747),0)</f>
        <v>0</v>
      </c>
      <c r="BN747" s="11">
        <f>IF($AG747,SUMPRODUCT(AT$2:AT747,$AH$2:$AH747)/SUM($AH$2:$AH747),0)</f>
        <v>0</v>
      </c>
      <c r="BO747" s="11">
        <f>IF($AG747,SUMPRODUCT(AU$2:AU747,$AH$2:$AH747)/SUM($AH$2:$AH747),0)</f>
        <v>0</v>
      </c>
      <c r="BP747" s="11">
        <f>IF($AG747,SUMPRODUCT(AV$2:AV747,$AH$2:$AH747)/SUM($AH$2:$AH747),0)</f>
        <v>0</v>
      </c>
      <c r="BQ747" s="11">
        <f>IF($AG747,SUMPRODUCT(AW$2:AW747,$AH$2:$AH747)/SUM($AH$2:$AH747),0)</f>
        <v>0</v>
      </c>
      <c r="BR747" s="11">
        <f>IF($AG747,SUMPRODUCT(AX$2:AX747,$AH$2:$AH747)/SUM($AH$2:$AH747),0)</f>
        <v>0</v>
      </c>
      <c r="BS747" s="11">
        <f>IF($AG747,SUMPRODUCT(AY$2:AY747,$AH$2:$AH747)/SUM($AH$2:$AH747),0)</f>
        <v>0</v>
      </c>
      <c r="BT747" s="11">
        <f>IF($AG747,SUMPRODUCT(AZ$2:AZ747,$AH$2:$AH747)/SUM($AH$2:$AH747),0)</f>
        <v>0</v>
      </c>
      <c r="BU747" s="11">
        <f>IF($AG747,SUMPRODUCT(BA$2:BA747,$AH$2:$AH747)/SUM($AH$2:$AH747),0)</f>
        <v>0</v>
      </c>
      <c r="BV747" s="11"/>
      <c r="BW747" s="109" cm="1">
        <f t="array" ref="BW747">IF($AG747,SQRT(SUMPRODUCT($AH$2:$AH747, (AI$2:AI747-BC747)^2)/(SUM($AH$2:$AH747)-1)),0)</f>
        <v>0</v>
      </c>
      <c r="BX747" s="109" cm="1">
        <f t="array" ref="BX747">IF($AG747,SQRT(SUMPRODUCT($AH$2:$AH747, (AJ$2:AJ747-BD747)^2)/(SUM($AH$2:$AH747)-1)),0)</f>
        <v>0</v>
      </c>
      <c r="BY747" s="109" cm="1">
        <f t="array" ref="BY747">IF($AG747,SQRT(SUMPRODUCT($AH$2:$AH747, (AK$2:AK747-BE747)^2)/(SUM($AH$2:$AH747)-1)),0)</f>
        <v>0</v>
      </c>
      <c r="BZ747" s="109" cm="1">
        <f t="array" ref="BZ747">IF($AG747,SQRT(SUMPRODUCT($AH$2:$AH747, (AL$2:AL747-BF747)^2)/(SUM($AH$2:$AH747)-1)),0)</f>
        <v>0</v>
      </c>
      <c r="CA747" s="109" cm="1">
        <f t="array" ref="CA747">IF($AG747,SQRT(SUMPRODUCT($AH$2:$AH747, (AM$2:AM747-BG747)^2)/(SUM($AH$2:$AH747)-1)),0)</f>
        <v>0</v>
      </c>
      <c r="CB747" s="109" cm="1">
        <f t="array" ref="CB747">IF($AG747,SQRT(SUMPRODUCT($AH$2:$AH747, (AN$2:AN747-BH747)^2)/(SUM($AH$2:$AH747)-1)),0)</f>
        <v>0</v>
      </c>
      <c r="CC747" s="109" cm="1">
        <f t="array" ref="CC747">IF($AG747,SQRT(SUMPRODUCT($AH$2:$AH747, (AO$2:AO747-BI747)^2)/(SUM($AH$2:$AH747)-1)),0)</f>
        <v>0</v>
      </c>
      <c r="CD747" s="109" cm="1">
        <f t="array" ref="CD747">IF($AG747,SQRT(SUMPRODUCT($AH$2:$AH747, (AP$2:AP747-BJ747)^2)/(SUM($AH$2:$AH747)-1)),0)</f>
        <v>0</v>
      </c>
      <c r="CE747" s="109" cm="1">
        <f t="array" ref="CE747">IF($AG747,SQRT(SUMPRODUCT($AH$2:$AH747, (AQ$2:AQ747-BK747)^2)/(SUM($AH$2:$AH747)-1)),0)</f>
        <v>0</v>
      </c>
      <c r="CF747" s="109" cm="1">
        <f t="array" ref="CF747">IF($AG747,SQRT(SUMPRODUCT($AH$2:$AH747, (AR$2:AR747-BL747)^2)/(SUM($AH$2:$AH747)-1)),0)</f>
        <v>0</v>
      </c>
      <c r="CG747" s="109" cm="1">
        <f t="array" ref="CG747">IF($AG747,SQRT(SUMPRODUCT($AH$2:$AH747, (AS$2:AS747-BM747)^2)/(SUM($AH$2:$AH747)-1)),0)</f>
        <v>0</v>
      </c>
      <c r="CH747" s="109" cm="1">
        <f t="array" ref="CH747">IF($AG747,SQRT(SUMPRODUCT($AH$2:$AH747, (AT$2:AT747-BN747)^2)/(SUM($AH$2:$AH747)-1)),0)</f>
        <v>0</v>
      </c>
      <c r="CI747" s="109" cm="1">
        <f t="array" ref="CI747">IF($AG747,SQRT(SUMPRODUCT($AH$2:$AH747, (AU$2:AU747-BO747)^2)/(SUM($AH$2:$AH747)-1)),0)</f>
        <v>0</v>
      </c>
      <c r="CJ747" s="109" cm="1">
        <f t="array" ref="CJ747">IF($AG747,SQRT(SUMPRODUCT($AH$2:$AH747, (AV$2:AV747-BP747)^2)/(SUM($AH$2:$AH747)-1)),0)</f>
        <v>0</v>
      </c>
      <c r="CK747" s="109" cm="1">
        <f t="array" ref="CK747">IF($AG747,SQRT(SUMPRODUCT($AH$2:$AH747, (AW$2:AW747-BQ747)^2)/(SUM($AH$2:$AH747)-1)),0)</f>
        <v>0</v>
      </c>
      <c r="CL747" s="109" cm="1">
        <f t="array" ref="CL747">IF($AG747,SQRT(SUMPRODUCT($AH$2:$AH747, (AX$2:AX747-BR747)^2)/(SUM($AH$2:$AH747)-1)),0)</f>
        <v>0</v>
      </c>
      <c r="CM747" s="109" cm="1">
        <f t="array" ref="CM747">IF($AG747,SQRT(SUMPRODUCT($AH$2:$AH747, (AY$2:AY747-BS747)^2)/(SUM($AH$2:$AH747)-1)),0)</f>
        <v>0</v>
      </c>
      <c r="CN747" s="109" cm="1">
        <f t="array" ref="CN747">IF($AG747,SQRT(SUMPRODUCT($AH$2:$AH747, (AZ$2:AZ747-BT747)^2)/(SUM($AH$2:$AH747)-1)),0)</f>
        <v>0</v>
      </c>
      <c r="CO747" s="109" cm="1">
        <f t="array" ref="CO747">IF($AG747,SQRT(SUMPRODUCT($AH$2:$AH747, (BA$2:BA747-BU747)^2)/(SUM($AH$2:$AH747)-1)),0)</f>
        <v>0</v>
      </c>
    </row>
    <row r="748" spans="34:93" x14ac:dyDescent="0.25">
      <c r="AH748" s="99" t="str">
        <f t="shared" si="171"/>
        <v/>
      </c>
      <c r="AI748" s="11">
        <f t="shared" ca="1" si="182"/>
        <v>0</v>
      </c>
      <c r="AJ748" s="11">
        <f t="shared" ca="1" si="182"/>
        <v>0</v>
      </c>
      <c r="AK748" s="11">
        <f t="shared" ca="1" si="182"/>
        <v>0</v>
      </c>
      <c r="AL748" s="11">
        <f t="shared" ca="1" si="182"/>
        <v>0</v>
      </c>
      <c r="AM748" s="11">
        <f t="shared" ca="1" si="182"/>
        <v>0</v>
      </c>
      <c r="AN748" s="11">
        <f t="shared" ca="1" si="182"/>
        <v>0</v>
      </c>
      <c r="AO748" s="11">
        <f t="shared" ca="1" si="182"/>
        <v>0</v>
      </c>
      <c r="AP748" s="11">
        <f t="shared" ca="1" si="182"/>
        <v>0</v>
      </c>
      <c r="AQ748" s="11">
        <f t="shared" ca="1" si="182"/>
        <v>0</v>
      </c>
      <c r="AR748" s="11">
        <f t="shared" ca="1" si="182"/>
        <v>0</v>
      </c>
      <c r="AS748" s="11">
        <f t="shared" ca="1" si="183"/>
        <v>0</v>
      </c>
      <c r="AT748" s="11">
        <f t="shared" ca="1" si="183"/>
        <v>0</v>
      </c>
      <c r="AU748" s="11">
        <f t="shared" ca="1" si="183"/>
        <v>0</v>
      </c>
      <c r="AV748" s="11">
        <f t="shared" ca="1" si="183"/>
        <v>0</v>
      </c>
      <c r="AW748" s="11">
        <f t="shared" ca="1" si="183"/>
        <v>0</v>
      </c>
      <c r="AX748" s="11">
        <f t="shared" ca="1" si="183"/>
        <v>0</v>
      </c>
      <c r="AY748" s="11">
        <f t="shared" ca="1" si="183"/>
        <v>0</v>
      </c>
      <c r="AZ748" s="11">
        <f t="shared" ca="1" si="183"/>
        <v>0</v>
      </c>
      <c r="BA748" s="11">
        <f t="shared" ca="1" si="183"/>
        <v>0</v>
      </c>
      <c r="BB748" s="11"/>
      <c r="BC748" s="11">
        <f>IF($AG748,SUMPRODUCT(AI$2:AI748,$AH$2:$AH748)/SUM($AH$2:$AH748),0)</f>
        <v>0</v>
      </c>
      <c r="BD748" s="11">
        <f>IF($AG748,SUMPRODUCT(AJ$2:AJ748,$AH$2:$AH748)/SUM($AH$2:$AH748),0)</f>
        <v>0</v>
      </c>
      <c r="BE748" s="11">
        <f>IF($AG748,SUMPRODUCT(AK$2:AK748,$AH$2:$AH748)/SUM($AH$2:$AH748),0)</f>
        <v>0</v>
      </c>
      <c r="BF748" s="11">
        <f>IF($AG748,SUMPRODUCT(AL$2:AL748,$AH$2:$AH748)/SUM($AH$2:$AH748),0)</f>
        <v>0</v>
      </c>
      <c r="BG748" s="11">
        <f>IF($AG748,SUMPRODUCT(AM$2:AM748,$AH$2:$AH748)/SUM($AH$2:$AH748),0)</f>
        <v>0</v>
      </c>
      <c r="BH748" s="11">
        <f>IF($AG748,SUMPRODUCT(AN$2:AN748,$AH$2:$AH748)/SUM($AH$2:$AH748),0)</f>
        <v>0</v>
      </c>
      <c r="BI748" s="11">
        <f>IF($AG748,SUMPRODUCT(AO$2:AO748,$AH$2:$AH748)/SUM($AH$2:$AH748),0)</f>
        <v>0</v>
      </c>
      <c r="BJ748" s="11">
        <f>IF($AG748,SUMPRODUCT(AP$2:AP748,$AH$2:$AH748)/SUM($AH$2:$AH748),0)</f>
        <v>0</v>
      </c>
      <c r="BK748" s="11">
        <f>IF($AG748,SUMPRODUCT(AQ$2:AQ748,$AH$2:$AH748)/SUM($AH$2:$AH748),0)</f>
        <v>0</v>
      </c>
      <c r="BL748" s="11">
        <f>IF($AG748,SUMPRODUCT(AR$2:AR748,$AH$2:$AH748)/SUM($AH$2:$AH748),0)</f>
        <v>0</v>
      </c>
      <c r="BM748" s="11">
        <f>IF($AG748,SUMPRODUCT(AS$2:AS748,$AH$2:$AH748)/SUM($AH$2:$AH748),0)</f>
        <v>0</v>
      </c>
      <c r="BN748" s="11">
        <f>IF($AG748,SUMPRODUCT(AT$2:AT748,$AH$2:$AH748)/SUM($AH$2:$AH748),0)</f>
        <v>0</v>
      </c>
      <c r="BO748" s="11">
        <f>IF($AG748,SUMPRODUCT(AU$2:AU748,$AH$2:$AH748)/SUM($AH$2:$AH748),0)</f>
        <v>0</v>
      </c>
      <c r="BP748" s="11">
        <f>IF($AG748,SUMPRODUCT(AV$2:AV748,$AH$2:$AH748)/SUM($AH$2:$AH748),0)</f>
        <v>0</v>
      </c>
      <c r="BQ748" s="11">
        <f>IF($AG748,SUMPRODUCT(AW$2:AW748,$AH$2:$AH748)/SUM($AH$2:$AH748),0)</f>
        <v>0</v>
      </c>
      <c r="BR748" s="11">
        <f>IF($AG748,SUMPRODUCT(AX$2:AX748,$AH$2:$AH748)/SUM($AH$2:$AH748),0)</f>
        <v>0</v>
      </c>
      <c r="BS748" s="11">
        <f>IF($AG748,SUMPRODUCT(AY$2:AY748,$AH$2:$AH748)/SUM($AH$2:$AH748),0)</f>
        <v>0</v>
      </c>
      <c r="BT748" s="11">
        <f>IF($AG748,SUMPRODUCT(AZ$2:AZ748,$AH$2:$AH748)/SUM($AH$2:$AH748),0)</f>
        <v>0</v>
      </c>
      <c r="BU748" s="11">
        <f>IF($AG748,SUMPRODUCT(BA$2:BA748,$AH$2:$AH748)/SUM($AH$2:$AH748),0)</f>
        <v>0</v>
      </c>
      <c r="BV748" s="11"/>
      <c r="BW748" s="109" cm="1">
        <f t="array" ref="BW748">IF($AG748,SQRT(SUMPRODUCT($AH$2:$AH748, (AI$2:AI748-BC748)^2)/(SUM($AH$2:$AH748)-1)),0)</f>
        <v>0</v>
      </c>
      <c r="BX748" s="109" cm="1">
        <f t="array" ref="BX748">IF($AG748,SQRT(SUMPRODUCT($AH$2:$AH748, (AJ$2:AJ748-BD748)^2)/(SUM($AH$2:$AH748)-1)),0)</f>
        <v>0</v>
      </c>
      <c r="BY748" s="109" cm="1">
        <f t="array" ref="BY748">IF($AG748,SQRT(SUMPRODUCT($AH$2:$AH748, (AK$2:AK748-BE748)^2)/(SUM($AH$2:$AH748)-1)),0)</f>
        <v>0</v>
      </c>
      <c r="BZ748" s="109" cm="1">
        <f t="array" ref="BZ748">IF($AG748,SQRT(SUMPRODUCT($AH$2:$AH748, (AL$2:AL748-BF748)^2)/(SUM($AH$2:$AH748)-1)),0)</f>
        <v>0</v>
      </c>
      <c r="CA748" s="109" cm="1">
        <f t="array" ref="CA748">IF($AG748,SQRT(SUMPRODUCT($AH$2:$AH748, (AM$2:AM748-BG748)^2)/(SUM($AH$2:$AH748)-1)),0)</f>
        <v>0</v>
      </c>
      <c r="CB748" s="109" cm="1">
        <f t="array" ref="CB748">IF($AG748,SQRT(SUMPRODUCT($AH$2:$AH748, (AN$2:AN748-BH748)^2)/(SUM($AH$2:$AH748)-1)),0)</f>
        <v>0</v>
      </c>
      <c r="CC748" s="109" cm="1">
        <f t="array" ref="CC748">IF($AG748,SQRT(SUMPRODUCT($AH$2:$AH748, (AO$2:AO748-BI748)^2)/(SUM($AH$2:$AH748)-1)),0)</f>
        <v>0</v>
      </c>
      <c r="CD748" s="109" cm="1">
        <f t="array" ref="CD748">IF($AG748,SQRT(SUMPRODUCT($AH$2:$AH748, (AP$2:AP748-BJ748)^2)/(SUM($AH$2:$AH748)-1)),0)</f>
        <v>0</v>
      </c>
      <c r="CE748" s="109" cm="1">
        <f t="array" ref="CE748">IF($AG748,SQRT(SUMPRODUCT($AH$2:$AH748, (AQ$2:AQ748-BK748)^2)/(SUM($AH$2:$AH748)-1)),0)</f>
        <v>0</v>
      </c>
      <c r="CF748" s="109" cm="1">
        <f t="array" ref="CF748">IF($AG748,SQRT(SUMPRODUCT($AH$2:$AH748, (AR$2:AR748-BL748)^2)/(SUM($AH$2:$AH748)-1)),0)</f>
        <v>0</v>
      </c>
      <c r="CG748" s="109" cm="1">
        <f t="array" ref="CG748">IF($AG748,SQRT(SUMPRODUCT($AH$2:$AH748, (AS$2:AS748-BM748)^2)/(SUM($AH$2:$AH748)-1)),0)</f>
        <v>0</v>
      </c>
      <c r="CH748" s="109" cm="1">
        <f t="array" ref="CH748">IF($AG748,SQRT(SUMPRODUCT($AH$2:$AH748, (AT$2:AT748-BN748)^2)/(SUM($AH$2:$AH748)-1)),0)</f>
        <v>0</v>
      </c>
      <c r="CI748" s="109" cm="1">
        <f t="array" ref="CI748">IF($AG748,SQRT(SUMPRODUCT($AH$2:$AH748, (AU$2:AU748-BO748)^2)/(SUM($AH$2:$AH748)-1)),0)</f>
        <v>0</v>
      </c>
      <c r="CJ748" s="109" cm="1">
        <f t="array" ref="CJ748">IF($AG748,SQRT(SUMPRODUCT($AH$2:$AH748, (AV$2:AV748-BP748)^2)/(SUM($AH$2:$AH748)-1)),0)</f>
        <v>0</v>
      </c>
      <c r="CK748" s="109" cm="1">
        <f t="array" ref="CK748">IF($AG748,SQRT(SUMPRODUCT($AH$2:$AH748, (AW$2:AW748-BQ748)^2)/(SUM($AH$2:$AH748)-1)),0)</f>
        <v>0</v>
      </c>
      <c r="CL748" s="109" cm="1">
        <f t="array" ref="CL748">IF($AG748,SQRT(SUMPRODUCT($AH$2:$AH748, (AX$2:AX748-BR748)^2)/(SUM($AH$2:$AH748)-1)),0)</f>
        <v>0</v>
      </c>
      <c r="CM748" s="109" cm="1">
        <f t="array" ref="CM748">IF($AG748,SQRT(SUMPRODUCT($AH$2:$AH748, (AY$2:AY748-BS748)^2)/(SUM($AH$2:$AH748)-1)),0)</f>
        <v>0</v>
      </c>
      <c r="CN748" s="109" cm="1">
        <f t="array" ref="CN748">IF($AG748,SQRT(SUMPRODUCT($AH$2:$AH748, (AZ$2:AZ748-BT748)^2)/(SUM($AH$2:$AH748)-1)),0)</f>
        <v>0</v>
      </c>
      <c r="CO748" s="109" cm="1">
        <f t="array" ref="CO748">IF($AG748,SQRT(SUMPRODUCT($AH$2:$AH748, (BA$2:BA748-BU748)^2)/(SUM($AH$2:$AH748)-1)),0)</f>
        <v>0</v>
      </c>
    </row>
    <row r="749" spans="34:93" x14ac:dyDescent="0.25">
      <c r="AH749" s="99" t="str">
        <f t="shared" si="171"/>
        <v/>
      </c>
      <c r="AI749" s="11">
        <f t="shared" ca="1" si="182"/>
        <v>0</v>
      </c>
      <c r="AJ749" s="11">
        <f t="shared" ca="1" si="182"/>
        <v>0</v>
      </c>
      <c r="AK749" s="11">
        <f t="shared" ca="1" si="182"/>
        <v>0</v>
      </c>
      <c r="AL749" s="11">
        <f t="shared" ca="1" si="182"/>
        <v>0</v>
      </c>
      <c r="AM749" s="11">
        <f t="shared" ca="1" si="182"/>
        <v>0</v>
      </c>
      <c r="AN749" s="11">
        <f t="shared" ca="1" si="182"/>
        <v>0</v>
      </c>
      <c r="AO749" s="11">
        <f t="shared" ca="1" si="182"/>
        <v>0</v>
      </c>
      <c r="AP749" s="11">
        <f t="shared" ca="1" si="182"/>
        <v>0</v>
      </c>
      <c r="AQ749" s="11">
        <f t="shared" ca="1" si="182"/>
        <v>0</v>
      </c>
      <c r="AR749" s="11">
        <f t="shared" ca="1" si="182"/>
        <v>0</v>
      </c>
      <c r="AS749" s="11">
        <f t="shared" ca="1" si="183"/>
        <v>0</v>
      </c>
      <c r="AT749" s="11">
        <f t="shared" ca="1" si="183"/>
        <v>0</v>
      </c>
      <c r="AU749" s="11">
        <f t="shared" ca="1" si="183"/>
        <v>0</v>
      </c>
      <c r="AV749" s="11">
        <f t="shared" ca="1" si="183"/>
        <v>0</v>
      </c>
      <c r="AW749" s="11">
        <f t="shared" ca="1" si="183"/>
        <v>0</v>
      </c>
      <c r="AX749" s="11">
        <f t="shared" ca="1" si="183"/>
        <v>0</v>
      </c>
      <c r="AY749" s="11">
        <f t="shared" ca="1" si="183"/>
        <v>0</v>
      </c>
      <c r="AZ749" s="11">
        <f t="shared" ca="1" si="183"/>
        <v>0</v>
      </c>
      <c r="BA749" s="11">
        <f t="shared" ca="1" si="183"/>
        <v>0</v>
      </c>
      <c r="BB749" s="11"/>
      <c r="BC749" s="11">
        <f>IF($AG749,SUMPRODUCT(AI$2:AI749,$AH$2:$AH749)/SUM($AH$2:$AH749),0)</f>
        <v>0</v>
      </c>
      <c r="BD749" s="11">
        <f>IF($AG749,SUMPRODUCT(AJ$2:AJ749,$AH$2:$AH749)/SUM($AH$2:$AH749),0)</f>
        <v>0</v>
      </c>
      <c r="BE749" s="11">
        <f>IF($AG749,SUMPRODUCT(AK$2:AK749,$AH$2:$AH749)/SUM($AH$2:$AH749),0)</f>
        <v>0</v>
      </c>
      <c r="BF749" s="11">
        <f>IF($AG749,SUMPRODUCT(AL$2:AL749,$AH$2:$AH749)/SUM($AH$2:$AH749),0)</f>
        <v>0</v>
      </c>
      <c r="BG749" s="11">
        <f>IF($AG749,SUMPRODUCT(AM$2:AM749,$AH$2:$AH749)/SUM($AH$2:$AH749),0)</f>
        <v>0</v>
      </c>
      <c r="BH749" s="11">
        <f>IF($AG749,SUMPRODUCT(AN$2:AN749,$AH$2:$AH749)/SUM($AH$2:$AH749),0)</f>
        <v>0</v>
      </c>
      <c r="BI749" s="11">
        <f>IF($AG749,SUMPRODUCT(AO$2:AO749,$AH$2:$AH749)/SUM($AH$2:$AH749),0)</f>
        <v>0</v>
      </c>
      <c r="BJ749" s="11">
        <f>IF($AG749,SUMPRODUCT(AP$2:AP749,$AH$2:$AH749)/SUM($AH$2:$AH749),0)</f>
        <v>0</v>
      </c>
      <c r="BK749" s="11">
        <f>IF($AG749,SUMPRODUCT(AQ$2:AQ749,$AH$2:$AH749)/SUM($AH$2:$AH749),0)</f>
        <v>0</v>
      </c>
      <c r="BL749" s="11">
        <f>IF($AG749,SUMPRODUCT(AR$2:AR749,$AH$2:$AH749)/SUM($AH$2:$AH749),0)</f>
        <v>0</v>
      </c>
      <c r="BM749" s="11">
        <f>IF($AG749,SUMPRODUCT(AS$2:AS749,$AH$2:$AH749)/SUM($AH$2:$AH749),0)</f>
        <v>0</v>
      </c>
      <c r="BN749" s="11">
        <f>IF($AG749,SUMPRODUCT(AT$2:AT749,$AH$2:$AH749)/SUM($AH$2:$AH749),0)</f>
        <v>0</v>
      </c>
      <c r="BO749" s="11">
        <f>IF($AG749,SUMPRODUCT(AU$2:AU749,$AH$2:$AH749)/SUM($AH$2:$AH749),0)</f>
        <v>0</v>
      </c>
      <c r="BP749" s="11">
        <f>IF($AG749,SUMPRODUCT(AV$2:AV749,$AH$2:$AH749)/SUM($AH$2:$AH749),0)</f>
        <v>0</v>
      </c>
      <c r="BQ749" s="11">
        <f>IF($AG749,SUMPRODUCT(AW$2:AW749,$AH$2:$AH749)/SUM($AH$2:$AH749),0)</f>
        <v>0</v>
      </c>
      <c r="BR749" s="11">
        <f>IF($AG749,SUMPRODUCT(AX$2:AX749,$AH$2:$AH749)/SUM($AH$2:$AH749),0)</f>
        <v>0</v>
      </c>
      <c r="BS749" s="11">
        <f>IF($AG749,SUMPRODUCT(AY$2:AY749,$AH$2:$AH749)/SUM($AH$2:$AH749),0)</f>
        <v>0</v>
      </c>
      <c r="BT749" s="11">
        <f>IF($AG749,SUMPRODUCT(AZ$2:AZ749,$AH$2:$AH749)/SUM($AH$2:$AH749),0)</f>
        <v>0</v>
      </c>
      <c r="BU749" s="11">
        <f>IF($AG749,SUMPRODUCT(BA$2:BA749,$AH$2:$AH749)/SUM($AH$2:$AH749),0)</f>
        <v>0</v>
      </c>
      <c r="BV749" s="11"/>
      <c r="BW749" s="109" cm="1">
        <f t="array" ref="BW749">IF($AG749,SQRT(SUMPRODUCT($AH$2:$AH749, (AI$2:AI749-BC749)^2)/(SUM($AH$2:$AH749)-1)),0)</f>
        <v>0</v>
      </c>
      <c r="BX749" s="109" cm="1">
        <f t="array" ref="BX749">IF($AG749,SQRT(SUMPRODUCT($AH$2:$AH749, (AJ$2:AJ749-BD749)^2)/(SUM($AH$2:$AH749)-1)),0)</f>
        <v>0</v>
      </c>
      <c r="BY749" s="109" cm="1">
        <f t="array" ref="BY749">IF($AG749,SQRT(SUMPRODUCT($AH$2:$AH749, (AK$2:AK749-BE749)^2)/(SUM($AH$2:$AH749)-1)),0)</f>
        <v>0</v>
      </c>
      <c r="BZ749" s="109" cm="1">
        <f t="array" ref="BZ749">IF($AG749,SQRT(SUMPRODUCT($AH$2:$AH749, (AL$2:AL749-BF749)^2)/(SUM($AH$2:$AH749)-1)),0)</f>
        <v>0</v>
      </c>
      <c r="CA749" s="109" cm="1">
        <f t="array" ref="CA749">IF($AG749,SQRT(SUMPRODUCT($AH$2:$AH749, (AM$2:AM749-BG749)^2)/(SUM($AH$2:$AH749)-1)),0)</f>
        <v>0</v>
      </c>
      <c r="CB749" s="109" cm="1">
        <f t="array" ref="CB749">IF($AG749,SQRT(SUMPRODUCT($AH$2:$AH749, (AN$2:AN749-BH749)^2)/(SUM($AH$2:$AH749)-1)),0)</f>
        <v>0</v>
      </c>
      <c r="CC749" s="109" cm="1">
        <f t="array" ref="CC749">IF($AG749,SQRT(SUMPRODUCT($AH$2:$AH749, (AO$2:AO749-BI749)^2)/(SUM($AH$2:$AH749)-1)),0)</f>
        <v>0</v>
      </c>
      <c r="CD749" s="109" cm="1">
        <f t="array" ref="CD749">IF($AG749,SQRT(SUMPRODUCT($AH$2:$AH749, (AP$2:AP749-BJ749)^2)/(SUM($AH$2:$AH749)-1)),0)</f>
        <v>0</v>
      </c>
      <c r="CE749" s="109" cm="1">
        <f t="array" ref="CE749">IF($AG749,SQRT(SUMPRODUCT($AH$2:$AH749, (AQ$2:AQ749-BK749)^2)/(SUM($AH$2:$AH749)-1)),0)</f>
        <v>0</v>
      </c>
      <c r="CF749" s="109" cm="1">
        <f t="array" ref="CF749">IF($AG749,SQRT(SUMPRODUCT($AH$2:$AH749, (AR$2:AR749-BL749)^2)/(SUM($AH$2:$AH749)-1)),0)</f>
        <v>0</v>
      </c>
      <c r="CG749" s="109" cm="1">
        <f t="array" ref="CG749">IF($AG749,SQRT(SUMPRODUCT($AH$2:$AH749, (AS$2:AS749-BM749)^2)/(SUM($AH$2:$AH749)-1)),0)</f>
        <v>0</v>
      </c>
      <c r="CH749" s="109" cm="1">
        <f t="array" ref="CH749">IF($AG749,SQRT(SUMPRODUCT($AH$2:$AH749, (AT$2:AT749-BN749)^2)/(SUM($AH$2:$AH749)-1)),0)</f>
        <v>0</v>
      </c>
      <c r="CI749" s="109" cm="1">
        <f t="array" ref="CI749">IF($AG749,SQRT(SUMPRODUCT($AH$2:$AH749, (AU$2:AU749-BO749)^2)/(SUM($AH$2:$AH749)-1)),0)</f>
        <v>0</v>
      </c>
      <c r="CJ749" s="109" cm="1">
        <f t="array" ref="CJ749">IF($AG749,SQRT(SUMPRODUCT($AH$2:$AH749, (AV$2:AV749-BP749)^2)/(SUM($AH$2:$AH749)-1)),0)</f>
        <v>0</v>
      </c>
      <c r="CK749" s="109" cm="1">
        <f t="array" ref="CK749">IF($AG749,SQRT(SUMPRODUCT($AH$2:$AH749, (AW$2:AW749-BQ749)^2)/(SUM($AH$2:$AH749)-1)),0)</f>
        <v>0</v>
      </c>
      <c r="CL749" s="109" cm="1">
        <f t="array" ref="CL749">IF($AG749,SQRT(SUMPRODUCT($AH$2:$AH749, (AX$2:AX749-BR749)^2)/(SUM($AH$2:$AH749)-1)),0)</f>
        <v>0</v>
      </c>
      <c r="CM749" s="109" cm="1">
        <f t="array" ref="CM749">IF($AG749,SQRT(SUMPRODUCT($AH$2:$AH749, (AY$2:AY749-BS749)^2)/(SUM($AH$2:$AH749)-1)),0)</f>
        <v>0</v>
      </c>
      <c r="CN749" s="109" cm="1">
        <f t="array" ref="CN749">IF($AG749,SQRT(SUMPRODUCT($AH$2:$AH749, (AZ$2:AZ749-BT749)^2)/(SUM($AH$2:$AH749)-1)),0)</f>
        <v>0</v>
      </c>
      <c r="CO749" s="109" cm="1">
        <f t="array" ref="CO749">IF($AG749,SQRT(SUMPRODUCT($AH$2:$AH749, (BA$2:BA749-BU749)^2)/(SUM($AH$2:$AH749)-1)),0)</f>
        <v>0</v>
      </c>
    </row>
    <row r="750" spans="34:93" x14ac:dyDescent="0.25">
      <c r="AH750" s="99" t="str">
        <f t="shared" si="171"/>
        <v/>
      </c>
      <c r="AI750" s="11">
        <f t="shared" ca="1" si="182"/>
        <v>0</v>
      </c>
      <c r="AJ750" s="11">
        <f t="shared" ca="1" si="182"/>
        <v>0</v>
      </c>
      <c r="AK750" s="11">
        <f t="shared" ca="1" si="182"/>
        <v>0</v>
      </c>
      <c r="AL750" s="11">
        <f t="shared" ca="1" si="182"/>
        <v>0</v>
      </c>
      <c r="AM750" s="11">
        <f t="shared" ca="1" si="182"/>
        <v>0</v>
      </c>
      <c r="AN750" s="11">
        <f t="shared" ca="1" si="182"/>
        <v>0</v>
      </c>
      <c r="AO750" s="11">
        <f t="shared" ca="1" si="182"/>
        <v>0</v>
      </c>
      <c r="AP750" s="11">
        <f t="shared" ca="1" si="182"/>
        <v>0</v>
      </c>
      <c r="AQ750" s="11">
        <f t="shared" ca="1" si="182"/>
        <v>0</v>
      </c>
      <c r="AR750" s="11">
        <f t="shared" ca="1" si="182"/>
        <v>0</v>
      </c>
      <c r="AS750" s="11">
        <f t="shared" ca="1" si="183"/>
        <v>0</v>
      </c>
      <c r="AT750" s="11">
        <f t="shared" ca="1" si="183"/>
        <v>0</v>
      </c>
      <c r="AU750" s="11">
        <f t="shared" ca="1" si="183"/>
        <v>0</v>
      </c>
      <c r="AV750" s="11">
        <f t="shared" ca="1" si="183"/>
        <v>0</v>
      </c>
      <c r="AW750" s="11">
        <f t="shared" ca="1" si="183"/>
        <v>0</v>
      </c>
      <c r="AX750" s="11">
        <f t="shared" ca="1" si="183"/>
        <v>0</v>
      </c>
      <c r="AY750" s="11">
        <f t="shared" ca="1" si="183"/>
        <v>0</v>
      </c>
      <c r="AZ750" s="11">
        <f t="shared" ca="1" si="183"/>
        <v>0</v>
      </c>
      <c r="BA750" s="11">
        <f t="shared" ca="1" si="183"/>
        <v>0</v>
      </c>
      <c r="BB750" s="11"/>
      <c r="BC750" s="11">
        <f>IF($AG750,SUMPRODUCT(AI$2:AI750,$AH$2:$AH750)/SUM($AH$2:$AH750),0)</f>
        <v>0</v>
      </c>
      <c r="BD750" s="11">
        <f>IF($AG750,SUMPRODUCT(AJ$2:AJ750,$AH$2:$AH750)/SUM($AH$2:$AH750),0)</f>
        <v>0</v>
      </c>
      <c r="BE750" s="11">
        <f>IF($AG750,SUMPRODUCT(AK$2:AK750,$AH$2:$AH750)/SUM($AH$2:$AH750),0)</f>
        <v>0</v>
      </c>
      <c r="BF750" s="11">
        <f>IF($AG750,SUMPRODUCT(AL$2:AL750,$AH$2:$AH750)/SUM($AH$2:$AH750),0)</f>
        <v>0</v>
      </c>
      <c r="BG750" s="11">
        <f>IF($AG750,SUMPRODUCT(AM$2:AM750,$AH$2:$AH750)/SUM($AH$2:$AH750),0)</f>
        <v>0</v>
      </c>
      <c r="BH750" s="11">
        <f>IF($AG750,SUMPRODUCT(AN$2:AN750,$AH$2:$AH750)/SUM($AH$2:$AH750),0)</f>
        <v>0</v>
      </c>
      <c r="BI750" s="11">
        <f>IF($AG750,SUMPRODUCT(AO$2:AO750,$AH$2:$AH750)/SUM($AH$2:$AH750),0)</f>
        <v>0</v>
      </c>
      <c r="BJ750" s="11">
        <f>IF($AG750,SUMPRODUCT(AP$2:AP750,$AH$2:$AH750)/SUM($AH$2:$AH750),0)</f>
        <v>0</v>
      </c>
      <c r="BK750" s="11">
        <f>IF($AG750,SUMPRODUCT(AQ$2:AQ750,$AH$2:$AH750)/SUM($AH$2:$AH750),0)</f>
        <v>0</v>
      </c>
      <c r="BL750" s="11">
        <f>IF($AG750,SUMPRODUCT(AR$2:AR750,$AH$2:$AH750)/SUM($AH$2:$AH750),0)</f>
        <v>0</v>
      </c>
      <c r="BM750" s="11">
        <f>IF($AG750,SUMPRODUCT(AS$2:AS750,$AH$2:$AH750)/SUM($AH$2:$AH750),0)</f>
        <v>0</v>
      </c>
      <c r="BN750" s="11">
        <f>IF($AG750,SUMPRODUCT(AT$2:AT750,$AH$2:$AH750)/SUM($AH$2:$AH750),0)</f>
        <v>0</v>
      </c>
      <c r="BO750" s="11">
        <f>IF($AG750,SUMPRODUCT(AU$2:AU750,$AH$2:$AH750)/SUM($AH$2:$AH750),0)</f>
        <v>0</v>
      </c>
      <c r="BP750" s="11">
        <f>IF($AG750,SUMPRODUCT(AV$2:AV750,$AH$2:$AH750)/SUM($AH$2:$AH750),0)</f>
        <v>0</v>
      </c>
      <c r="BQ750" s="11">
        <f>IF($AG750,SUMPRODUCT(AW$2:AW750,$AH$2:$AH750)/SUM($AH$2:$AH750),0)</f>
        <v>0</v>
      </c>
      <c r="BR750" s="11">
        <f>IF($AG750,SUMPRODUCT(AX$2:AX750,$AH$2:$AH750)/SUM($AH$2:$AH750),0)</f>
        <v>0</v>
      </c>
      <c r="BS750" s="11">
        <f>IF($AG750,SUMPRODUCT(AY$2:AY750,$AH$2:$AH750)/SUM($AH$2:$AH750),0)</f>
        <v>0</v>
      </c>
      <c r="BT750" s="11">
        <f>IF($AG750,SUMPRODUCT(AZ$2:AZ750,$AH$2:$AH750)/SUM($AH$2:$AH750),0)</f>
        <v>0</v>
      </c>
      <c r="BU750" s="11">
        <f>IF($AG750,SUMPRODUCT(BA$2:BA750,$AH$2:$AH750)/SUM($AH$2:$AH750),0)</f>
        <v>0</v>
      </c>
      <c r="BV750" s="11"/>
      <c r="BW750" s="109" cm="1">
        <f t="array" ref="BW750">IF($AG750,SQRT(SUMPRODUCT($AH$2:$AH750, (AI$2:AI750-BC750)^2)/(SUM($AH$2:$AH750)-1)),0)</f>
        <v>0</v>
      </c>
      <c r="BX750" s="109" cm="1">
        <f t="array" ref="BX750">IF($AG750,SQRT(SUMPRODUCT($AH$2:$AH750, (AJ$2:AJ750-BD750)^2)/(SUM($AH$2:$AH750)-1)),0)</f>
        <v>0</v>
      </c>
      <c r="BY750" s="109" cm="1">
        <f t="array" ref="BY750">IF($AG750,SQRT(SUMPRODUCT($AH$2:$AH750, (AK$2:AK750-BE750)^2)/(SUM($AH$2:$AH750)-1)),0)</f>
        <v>0</v>
      </c>
      <c r="BZ750" s="109" cm="1">
        <f t="array" ref="BZ750">IF($AG750,SQRT(SUMPRODUCT($AH$2:$AH750, (AL$2:AL750-BF750)^2)/(SUM($AH$2:$AH750)-1)),0)</f>
        <v>0</v>
      </c>
      <c r="CA750" s="109" cm="1">
        <f t="array" ref="CA750">IF($AG750,SQRT(SUMPRODUCT($AH$2:$AH750, (AM$2:AM750-BG750)^2)/(SUM($AH$2:$AH750)-1)),0)</f>
        <v>0</v>
      </c>
      <c r="CB750" s="109" cm="1">
        <f t="array" ref="CB750">IF($AG750,SQRT(SUMPRODUCT($AH$2:$AH750, (AN$2:AN750-BH750)^2)/(SUM($AH$2:$AH750)-1)),0)</f>
        <v>0</v>
      </c>
      <c r="CC750" s="109" cm="1">
        <f t="array" ref="CC750">IF($AG750,SQRT(SUMPRODUCT($AH$2:$AH750, (AO$2:AO750-BI750)^2)/(SUM($AH$2:$AH750)-1)),0)</f>
        <v>0</v>
      </c>
      <c r="CD750" s="109" cm="1">
        <f t="array" ref="CD750">IF($AG750,SQRT(SUMPRODUCT($AH$2:$AH750, (AP$2:AP750-BJ750)^2)/(SUM($AH$2:$AH750)-1)),0)</f>
        <v>0</v>
      </c>
      <c r="CE750" s="109" cm="1">
        <f t="array" ref="CE750">IF($AG750,SQRT(SUMPRODUCT($AH$2:$AH750, (AQ$2:AQ750-BK750)^2)/(SUM($AH$2:$AH750)-1)),0)</f>
        <v>0</v>
      </c>
      <c r="CF750" s="109" cm="1">
        <f t="array" ref="CF750">IF($AG750,SQRT(SUMPRODUCT($AH$2:$AH750, (AR$2:AR750-BL750)^2)/(SUM($AH$2:$AH750)-1)),0)</f>
        <v>0</v>
      </c>
      <c r="CG750" s="109" cm="1">
        <f t="array" ref="CG750">IF($AG750,SQRT(SUMPRODUCT($AH$2:$AH750, (AS$2:AS750-BM750)^2)/(SUM($AH$2:$AH750)-1)),0)</f>
        <v>0</v>
      </c>
      <c r="CH750" s="109" cm="1">
        <f t="array" ref="CH750">IF($AG750,SQRT(SUMPRODUCT($AH$2:$AH750, (AT$2:AT750-BN750)^2)/(SUM($AH$2:$AH750)-1)),0)</f>
        <v>0</v>
      </c>
      <c r="CI750" s="109" cm="1">
        <f t="array" ref="CI750">IF($AG750,SQRT(SUMPRODUCT($AH$2:$AH750, (AU$2:AU750-BO750)^2)/(SUM($AH$2:$AH750)-1)),0)</f>
        <v>0</v>
      </c>
      <c r="CJ750" s="109" cm="1">
        <f t="array" ref="CJ750">IF($AG750,SQRT(SUMPRODUCT($AH$2:$AH750, (AV$2:AV750-BP750)^2)/(SUM($AH$2:$AH750)-1)),0)</f>
        <v>0</v>
      </c>
      <c r="CK750" s="109" cm="1">
        <f t="array" ref="CK750">IF($AG750,SQRT(SUMPRODUCT($AH$2:$AH750, (AW$2:AW750-BQ750)^2)/(SUM($AH$2:$AH750)-1)),0)</f>
        <v>0</v>
      </c>
      <c r="CL750" s="109" cm="1">
        <f t="array" ref="CL750">IF($AG750,SQRT(SUMPRODUCT($AH$2:$AH750, (AX$2:AX750-BR750)^2)/(SUM($AH$2:$AH750)-1)),0)</f>
        <v>0</v>
      </c>
      <c r="CM750" s="109" cm="1">
        <f t="array" ref="CM750">IF($AG750,SQRT(SUMPRODUCT($AH$2:$AH750, (AY$2:AY750-BS750)^2)/(SUM($AH$2:$AH750)-1)),0)</f>
        <v>0</v>
      </c>
      <c r="CN750" s="109" cm="1">
        <f t="array" ref="CN750">IF($AG750,SQRT(SUMPRODUCT($AH$2:$AH750, (AZ$2:AZ750-BT750)^2)/(SUM($AH$2:$AH750)-1)),0)</f>
        <v>0</v>
      </c>
      <c r="CO750" s="109" cm="1">
        <f t="array" ref="CO750">IF($AG750,SQRT(SUMPRODUCT($AH$2:$AH750, (BA$2:BA750-BU750)^2)/(SUM($AH$2:$AH750)-1)),0)</f>
        <v>0</v>
      </c>
    </row>
    <row r="751" spans="34:93" x14ac:dyDescent="0.25">
      <c r="AH751" s="99" t="str">
        <f t="shared" ref="AH751:AH814" si="184">IF(AG751&lt;&gt;0,AG751-AG750,"")</f>
        <v/>
      </c>
      <c r="AI751" s="11">
        <f t="shared" ca="1" si="182"/>
        <v>0</v>
      </c>
      <c r="AJ751" s="11">
        <f t="shared" ca="1" si="182"/>
        <v>0</v>
      </c>
      <c r="AK751" s="11">
        <f t="shared" ca="1" si="182"/>
        <v>0</v>
      </c>
      <c r="AL751" s="11">
        <f t="shared" ca="1" si="182"/>
        <v>0</v>
      </c>
      <c r="AM751" s="11">
        <f t="shared" ca="1" si="182"/>
        <v>0</v>
      </c>
      <c r="AN751" s="11">
        <f t="shared" ca="1" si="182"/>
        <v>0</v>
      </c>
      <c r="AO751" s="11">
        <f t="shared" ca="1" si="182"/>
        <v>0</v>
      </c>
      <c r="AP751" s="11">
        <f t="shared" ca="1" si="182"/>
        <v>0</v>
      </c>
      <c r="AQ751" s="11">
        <f t="shared" ca="1" si="182"/>
        <v>0</v>
      </c>
      <c r="AR751" s="11">
        <f t="shared" ca="1" si="182"/>
        <v>0</v>
      </c>
      <c r="AS751" s="11">
        <f t="shared" ca="1" si="183"/>
        <v>0</v>
      </c>
      <c r="AT751" s="11">
        <f t="shared" ca="1" si="183"/>
        <v>0</v>
      </c>
      <c r="AU751" s="11">
        <f t="shared" ca="1" si="183"/>
        <v>0</v>
      </c>
      <c r="AV751" s="11">
        <f t="shared" ca="1" si="183"/>
        <v>0</v>
      </c>
      <c r="AW751" s="11">
        <f t="shared" ca="1" si="183"/>
        <v>0</v>
      </c>
      <c r="AX751" s="11">
        <f t="shared" ca="1" si="183"/>
        <v>0</v>
      </c>
      <c r="AY751" s="11">
        <f t="shared" ca="1" si="183"/>
        <v>0</v>
      </c>
      <c r="AZ751" s="11">
        <f t="shared" ca="1" si="183"/>
        <v>0</v>
      </c>
      <c r="BA751" s="11">
        <f t="shared" ca="1" si="183"/>
        <v>0</v>
      </c>
      <c r="BB751" s="11"/>
      <c r="BC751" s="11">
        <f>IF($AG751,SUMPRODUCT(AI$2:AI751,$AH$2:$AH751)/SUM($AH$2:$AH751),0)</f>
        <v>0</v>
      </c>
      <c r="BD751" s="11">
        <f>IF($AG751,SUMPRODUCT(AJ$2:AJ751,$AH$2:$AH751)/SUM($AH$2:$AH751),0)</f>
        <v>0</v>
      </c>
      <c r="BE751" s="11">
        <f>IF($AG751,SUMPRODUCT(AK$2:AK751,$AH$2:$AH751)/SUM($AH$2:$AH751),0)</f>
        <v>0</v>
      </c>
      <c r="BF751" s="11">
        <f>IF($AG751,SUMPRODUCT(AL$2:AL751,$AH$2:$AH751)/SUM($AH$2:$AH751),0)</f>
        <v>0</v>
      </c>
      <c r="BG751" s="11">
        <f>IF($AG751,SUMPRODUCT(AM$2:AM751,$AH$2:$AH751)/SUM($AH$2:$AH751),0)</f>
        <v>0</v>
      </c>
      <c r="BH751" s="11">
        <f>IF($AG751,SUMPRODUCT(AN$2:AN751,$AH$2:$AH751)/SUM($AH$2:$AH751),0)</f>
        <v>0</v>
      </c>
      <c r="BI751" s="11">
        <f>IF($AG751,SUMPRODUCT(AO$2:AO751,$AH$2:$AH751)/SUM($AH$2:$AH751),0)</f>
        <v>0</v>
      </c>
      <c r="BJ751" s="11">
        <f>IF($AG751,SUMPRODUCT(AP$2:AP751,$AH$2:$AH751)/SUM($AH$2:$AH751),0)</f>
        <v>0</v>
      </c>
      <c r="BK751" s="11">
        <f>IF($AG751,SUMPRODUCT(AQ$2:AQ751,$AH$2:$AH751)/SUM($AH$2:$AH751),0)</f>
        <v>0</v>
      </c>
      <c r="BL751" s="11">
        <f>IF($AG751,SUMPRODUCT(AR$2:AR751,$AH$2:$AH751)/SUM($AH$2:$AH751),0)</f>
        <v>0</v>
      </c>
      <c r="BM751" s="11">
        <f>IF($AG751,SUMPRODUCT(AS$2:AS751,$AH$2:$AH751)/SUM($AH$2:$AH751),0)</f>
        <v>0</v>
      </c>
      <c r="BN751" s="11">
        <f>IF($AG751,SUMPRODUCT(AT$2:AT751,$AH$2:$AH751)/SUM($AH$2:$AH751),0)</f>
        <v>0</v>
      </c>
      <c r="BO751" s="11">
        <f>IF($AG751,SUMPRODUCT(AU$2:AU751,$AH$2:$AH751)/SUM($AH$2:$AH751),0)</f>
        <v>0</v>
      </c>
      <c r="BP751" s="11">
        <f>IF($AG751,SUMPRODUCT(AV$2:AV751,$AH$2:$AH751)/SUM($AH$2:$AH751),0)</f>
        <v>0</v>
      </c>
      <c r="BQ751" s="11">
        <f>IF($AG751,SUMPRODUCT(AW$2:AW751,$AH$2:$AH751)/SUM($AH$2:$AH751),0)</f>
        <v>0</v>
      </c>
      <c r="BR751" s="11">
        <f>IF($AG751,SUMPRODUCT(AX$2:AX751,$AH$2:$AH751)/SUM($AH$2:$AH751),0)</f>
        <v>0</v>
      </c>
      <c r="BS751" s="11">
        <f>IF($AG751,SUMPRODUCT(AY$2:AY751,$AH$2:$AH751)/SUM($AH$2:$AH751),0)</f>
        <v>0</v>
      </c>
      <c r="BT751" s="11">
        <f>IF($AG751,SUMPRODUCT(AZ$2:AZ751,$AH$2:$AH751)/SUM($AH$2:$AH751),0)</f>
        <v>0</v>
      </c>
      <c r="BU751" s="11">
        <f>IF($AG751,SUMPRODUCT(BA$2:BA751,$AH$2:$AH751)/SUM($AH$2:$AH751),0)</f>
        <v>0</v>
      </c>
      <c r="BV751" s="11"/>
      <c r="BW751" s="109" cm="1">
        <f t="array" ref="BW751">IF($AG751,SQRT(SUMPRODUCT($AH$2:$AH751, (AI$2:AI751-BC751)^2)/(SUM($AH$2:$AH751)-1)),0)</f>
        <v>0</v>
      </c>
      <c r="BX751" s="109" cm="1">
        <f t="array" ref="BX751">IF($AG751,SQRT(SUMPRODUCT($AH$2:$AH751, (AJ$2:AJ751-BD751)^2)/(SUM($AH$2:$AH751)-1)),0)</f>
        <v>0</v>
      </c>
      <c r="BY751" s="109" cm="1">
        <f t="array" ref="BY751">IF($AG751,SQRT(SUMPRODUCT($AH$2:$AH751, (AK$2:AK751-BE751)^2)/(SUM($AH$2:$AH751)-1)),0)</f>
        <v>0</v>
      </c>
      <c r="BZ751" s="109" cm="1">
        <f t="array" ref="BZ751">IF($AG751,SQRT(SUMPRODUCT($AH$2:$AH751, (AL$2:AL751-BF751)^2)/(SUM($AH$2:$AH751)-1)),0)</f>
        <v>0</v>
      </c>
      <c r="CA751" s="109" cm="1">
        <f t="array" ref="CA751">IF($AG751,SQRT(SUMPRODUCT($AH$2:$AH751, (AM$2:AM751-BG751)^2)/(SUM($AH$2:$AH751)-1)),0)</f>
        <v>0</v>
      </c>
      <c r="CB751" s="109" cm="1">
        <f t="array" ref="CB751">IF($AG751,SQRT(SUMPRODUCT($AH$2:$AH751, (AN$2:AN751-BH751)^2)/(SUM($AH$2:$AH751)-1)),0)</f>
        <v>0</v>
      </c>
      <c r="CC751" s="109" cm="1">
        <f t="array" ref="CC751">IF($AG751,SQRT(SUMPRODUCT($AH$2:$AH751, (AO$2:AO751-BI751)^2)/(SUM($AH$2:$AH751)-1)),0)</f>
        <v>0</v>
      </c>
      <c r="CD751" s="109" cm="1">
        <f t="array" ref="CD751">IF($AG751,SQRT(SUMPRODUCT($AH$2:$AH751, (AP$2:AP751-BJ751)^2)/(SUM($AH$2:$AH751)-1)),0)</f>
        <v>0</v>
      </c>
      <c r="CE751" s="109" cm="1">
        <f t="array" ref="CE751">IF($AG751,SQRT(SUMPRODUCT($AH$2:$AH751, (AQ$2:AQ751-BK751)^2)/(SUM($AH$2:$AH751)-1)),0)</f>
        <v>0</v>
      </c>
      <c r="CF751" s="109" cm="1">
        <f t="array" ref="CF751">IF($AG751,SQRT(SUMPRODUCT($AH$2:$AH751, (AR$2:AR751-BL751)^2)/(SUM($AH$2:$AH751)-1)),0)</f>
        <v>0</v>
      </c>
      <c r="CG751" s="109" cm="1">
        <f t="array" ref="CG751">IF($AG751,SQRT(SUMPRODUCT($AH$2:$AH751, (AS$2:AS751-BM751)^2)/(SUM($AH$2:$AH751)-1)),0)</f>
        <v>0</v>
      </c>
      <c r="CH751" s="109" cm="1">
        <f t="array" ref="CH751">IF($AG751,SQRT(SUMPRODUCT($AH$2:$AH751, (AT$2:AT751-BN751)^2)/(SUM($AH$2:$AH751)-1)),0)</f>
        <v>0</v>
      </c>
      <c r="CI751" s="109" cm="1">
        <f t="array" ref="CI751">IF($AG751,SQRT(SUMPRODUCT($AH$2:$AH751, (AU$2:AU751-BO751)^2)/(SUM($AH$2:$AH751)-1)),0)</f>
        <v>0</v>
      </c>
      <c r="CJ751" s="109" cm="1">
        <f t="array" ref="CJ751">IF($AG751,SQRT(SUMPRODUCT($AH$2:$AH751, (AV$2:AV751-BP751)^2)/(SUM($AH$2:$AH751)-1)),0)</f>
        <v>0</v>
      </c>
      <c r="CK751" s="109" cm="1">
        <f t="array" ref="CK751">IF($AG751,SQRT(SUMPRODUCT($AH$2:$AH751, (AW$2:AW751-BQ751)^2)/(SUM($AH$2:$AH751)-1)),0)</f>
        <v>0</v>
      </c>
      <c r="CL751" s="109" cm="1">
        <f t="array" ref="CL751">IF($AG751,SQRT(SUMPRODUCT($AH$2:$AH751, (AX$2:AX751-BR751)^2)/(SUM($AH$2:$AH751)-1)),0)</f>
        <v>0</v>
      </c>
      <c r="CM751" s="109" cm="1">
        <f t="array" ref="CM751">IF($AG751,SQRT(SUMPRODUCT($AH$2:$AH751, (AY$2:AY751-BS751)^2)/(SUM($AH$2:$AH751)-1)),0)</f>
        <v>0</v>
      </c>
      <c r="CN751" s="109" cm="1">
        <f t="array" ref="CN751">IF($AG751,SQRT(SUMPRODUCT($AH$2:$AH751, (AZ$2:AZ751-BT751)^2)/(SUM($AH$2:$AH751)-1)),0)</f>
        <v>0</v>
      </c>
      <c r="CO751" s="109" cm="1">
        <f t="array" ref="CO751">IF($AG751,SQRT(SUMPRODUCT($AH$2:$AH751, (BA$2:BA751-BU751)^2)/(SUM($AH$2:$AH751)-1)),0)</f>
        <v>0</v>
      </c>
    </row>
    <row r="752" spans="34:93" x14ac:dyDescent="0.25">
      <c r="AH752" s="99" t="str">
        <f t="shared" si="184"/>
        <v/>
      </c>
      <c r="AI752" s="11">
        <f t="shared" ref="AI752:AR761" ca="1" si="185">IF(AI$1&lt;&gt;0,SUMIFS(INDIRECT(AI$1), Fecha,$AG752),0)</f>
        <v>0</v>
      </c>
      <c r="AJ752" s="11">
        <f t="shared" ca="1" si="185"/>
        <v>0</v>
      </c>
      <c r="AK752" s="11">
        <f t="shared" ca="1" si="185"/>
        <v>0</v>
      </c>
      <c r="AL752" s="11">
        <f t="shared" ca="1" si="185"/>
        <v>0</v>
      </c>
      <c r="AM752" s="11">
        <f t="shared" ca="1" si="185"/>
        <v>0</v>
      </c>
      <c r="AN752" s="11">
        <f t="shared" ca="1" si="185"/>
        <v>0</v>
      </c>
      <c r="AO752" s="11">
        <f t="shared" ca="1" si="185"/>
        <v>0</v>
      </c>
      <c r="AP752" s="11">
        <f t="shared" ca="1" si="185"/>
        <v>0</v>
      </c>
      <c r="AQ752" s="11">
        <f t="shared" ca="1" si="185"/>
        <v>0</v>
      </c>
      <c r="AR752" s="11">
        <f t="shared" ca="1" si="185"/>
        <v>0</v>
      </c>
      <c r="AS752" s="11">
        <f t="shared" ref="AS752:BA761" ca="1" si="186">IF(AS$1&lt;&gt;0,SUMIFS(INDIRECT(AS$1), Fecha,$AG752),0)</f>
        <v>0</v>
      </c>
      <c r="AT752" s="11">
        <f t="shared" ca="1" si="186"/>
        <v>0</v>
      </c>
      <c r="AU752" s="11">
        <f t="shared" ca="1" si="186"/>
        <v>0</v>
      </c>
      <c r="AV752" s="11">
        <f t="shared" ca="1" si="186"/>
        <v>0</v>
      </c>
      <c r="AW752" s="11">
        <f t="shared" ca="1" si="186"/>
        <v>0</v>
      </c>
      <c r="AX752" s="11">
        <f t="shared" ca="1" si="186"/>
        <v>0</v>
      </c>
      <c r="AY752" s="11">
        <f t="shared" ca="1" si="186"/>
        <v>0</v>
      </c>
      <c r="AZ752" s="11">
        <f t="shared" ca="1" si="186"/>
        <v>0</v>
      </c>
      <c r="BA752" s="11">
        <f t="shared" ca="1" si="186"/>
        <v>0</v>
      </c>
      <c r="BB752" s="11"/>
      <c r="BC752" s="11">
        <f>IF($AG752,SUMPRODUCT(AI$2:AI752,$AH$2:$AH752)/SUM($AH$2:$AH752),0)</f>
        <v>0</v>
      </c>
      <c r="BD752" s="11">
        <f>IF($AG752,SUMPRODUCT(AJ$2:AJ752,$AH$2:$AH752)/SUM($AH$2:$AH752),0)</f>
        <v>0</v>
      </c>
      <c r="BE752" s="11">
        <f>IF($AG752,SUMPRODUCT(AK$2:AK752,$AH$2:$AH752)/SUM($AH$2:$AH752),0)</f>
        <v>0</v>
      </c>
      <c r="BF752" s="11">
        <f>IF($AG752,SUMPRODUCT(AL$2:AL752,$AH$2:$AH752)/SUM($AH$2:$AH752),0)</f>
        <v>0</v>
      </c>
      <c r="BG752" s="11">
        <f>IF($AG752,SUMPRODUCT(AM$2:AM752,$AH$2:$AH752)/SUM($AH$2:$AH752),0)</f>
        <v>0</v>
      </c>
      <c r="BH752" s="11">
        <f>IF($AG752,SUMPRODUCT(AN$2:AN752,$AH$2:$AH752)/SUM($AH$2:$AH752),0)</f>
        <v>0</v>
      </c>
      <c r="BI752" s="11">
        <f>IF($AG752,SUMPRODUCT(AO$2:AO752,$AH$2:$AH752)/SUM($AH$2:$AH752),0)</f>
        <v>0</v>
      </c>
      <c r="BJ752" s="11">
        <f>IF($AG752,SUMPRODUCT(AP$2:AP752,$AH$2:$AH752)/SUM($AH$2:$AH752),0)</f>
        <v>0</v>
      </c>
      <c r="BK752" s="11">
        <f>IF($AG752,SUMPRODUCT(AQ$2:AQ752,$AH$2:$AH752)/SUM($AH$2:$AH752),0)</f>
        <v>0</v>
      </c>
      <c r="BL752" s="11">
        <f>IF($AG752,SUMPRODUCT(AR$2:AR752,$AH$2:$AH752)/SUM($AH$2:$AH752),0)</f>
        <v>0</v>
      </c>
      <c r="BM752" s="11">
        <f>IF($AG752,SUMPRODUCT(AS$2:AS752,$AH$2:$AH752)/SUM($AH$2:$AH752),0)</f>
        <v>0</v>
      </c>
      <c r="BN752" s="11">
        <f>IF($AG752,SUMPRODUCT(AT$2:AT752,$AH$2:$AH752)/SUM($AH$2:$AH752),0)</f>
        <v>0</v>
      </c>
      <c r="BO752" s="11">
        <f>IF($AG752,SUMPRODUCT(AU$2:AU752,$AH$2:$AH752)/SUM($AH$2:$AH752),0)</f>
        <v>0</v>
      </c>
      <c r="BP752" s="11">
        <f>IF($AG752,SUMPRODUCT(AV$2:AV752,$AH$2:$AH752)/SUM($AH$2:$AH752),0)</f>
        <v>0</v>
      </c>
      <c r="BQ752" s="11">
        <f>IF($AG752,SUMPRODUCT(AW$2:AW752,$AH$2:$AH752)/SUM($AH$2:$AH752),0)</f>
        <v>0</v>
      </c>
      <c r="BR752" s="11">
        <f>IF($AG752,SUMPRODUCT(AX$2:AX752,$AH$2:$AH752)/SUM($AH$2:$AH752),0)</f>
        <v>0</v>
      </c>
      <c r="BS752" s="11">
        <f>IF($AG752,SUMPRODUCT(AY$2:AY752,$AH$2:$AH752)/SUM($AH$2:$AH752),0)</f>
        <v>0</v>
      </c>
      <c r="BT752" s="11">
        <f>IF($AG752,SUMPRODUCT(AZ$2:AZ752,$AH$2:$AH752)/SUM($AH$2:$AH752),0)</f>
        <v>0</v>
      </c>
      <c r="BU752" s="11">
        <f>IF($AG752,SUMPRODUCT(BA$2:BA752,$AH$2:$AH752)/SUM($AH$2:$AH752),0)</f>
        <v>0</v>
      </c>
      <c r="BV752" s="11"/>
      <c r="BW752" s="109" cm="1">
        <f t="array" ref="BW752">IF($AG752,SQRT(SUMPRODUCT($AH$2:$AH752, (AI$2:AI752-BC752)^2)/(SUM($AH$2:$AH752)-1)),0)</f>
        <v>0</v>
      </c>
      <c r="BX752" s="109" cm="1">
        <f t="array" ref="BX752">IF($AG752,SQRT(SUMPRODUCT($AH$2:$AH752, (AJ$2:AJ752-BD752)^2)/(SUM($AH$2:$AH752)-1)),0)</f>
        <v>0</v>
      </c>
      <c r="BY752" s="109" cm="1">
        <f t="array" ref="BY752">IF($AG752,SQRT(SUMPRODUCT($AH$2:$AH752, (AK$2:AK752-BE752)^2)/(SUM($AH$2:$AH752)-1)),0)</f>
        <v>0</v>
      </c>
      <c r="BZ752" s="109" cm="1">
        <f t="array" ref="BZ752">IF($AG752,SQRT(SUMPRODUCT($AH$2:$AH752, (AL$2:AL752-BF752)^2)/(SUM($AH$2:$AH752)-1)),0)</f>
        <v>0</v>
      </c>
      <c r="CA752" s="109" cm="1">
        <f t="array" ref="CA752">IF($AG752,SQRT(SUMPRODUCT($AH$2:$AH752, (AM$2:AM752-BG752)^2)/(SUM($AH$2:$AH752)-1)),0)</f>
        <v>0</v>
      </c>
      <c r="CB752" s="109" cm="1">
        <f t="array" ref="CB752">IF($AG752,SQRT(SUMPRODUCT($AH$2:$AH752, (AN$2:AN752-BH752)^2)/(SUM($AH$2:$AH752)-1)),0)</f>
        <v>0</v>
      </c>
      <c r="CC752" s="109" cm="1">
        <f t="array" ref="CC752">IF($AG752,SQRT(SUMPRODUCT($AH$2:$AH752, (AO$2:AO752-BI752)^2)/(SUM($AH$2:$AH752)-1)),0)</f>
        <v>0</v>
      </c>
      <c r="CD752" s="109" cm="1">
        <f t="array" ref="CD752">IF($AG752,SQRT(SUMPRODUCT($AH$2:$AH752, (AP$2:AP752-BJ752)^2)/(SUM($AH$2:$AH752)-1)),0)</f>
        <v>0</v>
      </c>
      <c r="CE752" s="109" cm="1">
        <f t="array" ref="CE752">IF($AG752,SQRT(SUMPRODUCT($AH$2:$AH752, (AQ$2:AQ752-BK752)^2)/(SUM($AH$2:$AH752)-1)),0)</f>
        <v>0</v>
      </c>
      <c r="CF752" s="109" cm="1">
        <f t="array" ref="CF752">IF($AG752,SQRT(SUMPRODUCT($AH$2:$AH752, (AR$2:AR752-BL752)^2)/(SUM($AH$2:$AH752)-1)),0)</f>
        <v>0</v>
      </c>
      <c r="CG752" s="109" cm="1">
        <f t="array" ref="CG752">IF($AG752,SQRT(SUMPRODUCT($AH$2:$AH752, (AS$2:AS752-BM752)^2)/(SUM($AH$2:$AH752)-1)),0)</f>
        <v>0</v>
      </c>
      <c r="CH752" s="109" cm="1">
        <f t="array" ref="CH752">IF($AG752,SQRT(SUMPRODUCT($AH$2:$AH752, (AT$2:AT752-BN752)^2)/(SUM($AH$2:$AH752)-1)),0)</f>
        <v>0</v>
      </c>
      <c r="CI752" s="109" cm="1">
        <f t="array" ref="CI752">IF($AG752,SQRT(SUMPRODUCT($AH$2:$AH752, (AU$2:AU752-BO752)^2)/(SUM($AH$2:$AH752)-1)),0)</f>
        <v>0</v>
      </c>
      <c r="CJ752" s="109" cm="1">
        <f t="array" ref="CJ752">IF($AG752,SQRT(SUMPRODUCT($AH$2:$AH752, (AV$2:AV752-BP752)^2)/(SUM($AH$2:$AH752)-1)),0)</f>
        <v>0</v>
      </c>
      <c r="CK752" s="109" cm="1">
        <f t="array" ref="CK752">IF($AG752,SQRT(SUMPRODUCT($AH$2:$AH752, (AW$2:AW752-BQ752)^2)/(SUM($AH$2:$AH752)-1)),0)</f>
        <v>0</v>
      </c>
      <c r="CL752" s="109" cm="1">
        <f t="array" ref="CL752">IF($AG752,SQRT(SUMPRODUCT($AH$2:$AH752, (AX$2:AX752-BR752)^2)/(SUM($AH$2:$AH752)-1)),0)</f>
        <v>0</v>
      </c>
      <c r="CM752" s="109" cm="1">
        <f t="array" ref="CM752">IF($AG752,SQRT(SUMPRODUCT($AH$2:$AH752, (AY$2:AY752-BS752)^2)/(SUM($AH$2:$AH752)-1)),0)</f>
        <v>0</v>
      </c>
      <c r="CN752" s="109" cm="1">
        <f t="array" ref="CN752">IF($AG752,SQRT(SUMPRODUCT($AH$2:$AH752, (AZ$2:AZ752-BT752)^2)/(SUM($AH$2:$AH752)-1)),0)</f>
        <v>0</v>
      </c>
      <c r="CO752" s="109" cm="1">
        <f t="array" ref="CO752">IF($AG752,SQRT(SUMPRODUCT($AH$2:$AH752, (BA$2:BA752-BU752)^2)/(SUM($AH$2:$AH752)-1)),0)</f>
        <v>0</v>
      </c>
    </row>
    <row r="753" spans="34:93" x14ac:dyDescent="0.25">
      <c r="AH753" s="99" t="str">
        <f t="shared" si="184"/>
        <v/>
      </c>
      <c r="AI753" s="11">
        <f t="shared" ca="1" si="185"/>
        <v>0</v>
      </c>
      <c r="AJ753" s="11">
        <f t="shared" ca="1" si="185"/>
        <v>0</v>
      </c>
      <c r="AK753" s="11">
        <f t="shared" ca="1" si="185"/>
        <v>0</v>
      </c>
      <c r="AL753" s="11">
        <f t="shared" ca="1" si="185"/>
        <v>0</v>
      </c>
      <c r="AM753" s="11">
        <f t="shared" ca="1" si="185"/>
        <v>0</v>
      </c>
      <c r="AN753" s="11">
        <f t="shared" ca="1" si="185"/>
        <v>0</v>
      </c>
      <c r="AO753" s="11">
        <f t="shared" ca="1" si="185"/>
        <v>0</v>
      </c>
      <c r="AP753" s="11">
        <f t="shared" ca="1" si="185"/>
        <v>0</v>
      </c>
      <c r="AQ753" s="11">
        <f t="shared" ca="1" si="185"/>
        <v>0</v>
      </c>
      <c r="AR753" s="11">
        <f t="shared" ca="1" si="185"/>
        <v>0</v>
      </c>
      <c r="AS753" s="11">
        <f t="shared" ca="1" si="186"/>
        <v>0</v>
      </c>
      <c r="AT753" s="11">
        <f t="shared" ca="1" si="186"/>
        <v>0</v>
      </c>
      <c r="AU753" s="11">
        <f t="shared" ca="1" si="186"/>
        <v>0</v>
      </c>
      <c r="AV753" s="11">
        <f t="shared" ca="1" si="186"/>
        <v>0</v>
      </c>
      <c r="AW753" s="11">
        <f t="shared" ca="1" si="186"/>
        <v>0</v>
      </c>
      <c r="AX753" s="11">
        <f t="shared" ca="1" si="186"/>
        <v>0</v>
      </c>
      <c r="AY753" s="11">
        <f t="shared" ca="1" si="186"/>
        <v>0</v>
      </c>
      <c r="AZ753" s="11">
        <f t="shared" ca="1" si="186"/>
        <v>0</v>
      </c>
      <c r="BA753" s="11">
        <f t="shared" ca="1" si="186"/>
        <v>0</v>
      </c>
      <c r="BB753" s="11"/>
      <c r="BC753" s="11">
        <f>IF($AG753,SUMPRODUCT(AI$2:AI753,$AH$2:$AH753)/SUM($AH$2:$AH753),0)</f>
        <v>0</v>
      </c>
      <c r="BD753" s="11">
        <f>IF($AG753,SUMPRODUCT(AJ$2:AJ753,$AH$2:$AH753)/SUM($AH$2:$AH753),0)</f>
        <v>0</v>
      </c>
      <c r="BE753" s="11">
        <f>IF($AG753,SUMPRODUCT(AK$2:AK753,$AH$2:$AH753)/SUM($AH$2:$AH753),0)</f>
        <v>0</v>
      </c>
      <c r="BF753" s="11">
        <f>IF($AG753,SUMPRODUCT(AL$2:AL753,$AH$2:$AH753)/SUM($AH$2:$AH753),0)</f>
        <v>0</v>
      </c>
      <c r="BG753" s="11">
        <f>IF($AG753,SUMPRODUCT(AM$2:AM753,$AH$2:$AH753)/SUM($AH$2:$AH753),0)</f>
        <v>0</v>
      </c>
      <c r="BH753" s="11">
        <f>IF($AG753,SUMPRODUCT(AN$2:AN753,$AH$2:$AH753)/SUM($AH$2:$AH753),0)</f>
        <v>0</v>
      </c>
      <c r="BI753" s="11">
        <f>IF($AG753,SUMPRODUCT(AO$2:AO753,$AH$2:$AH753)/SUM($AH$2:$AH753),0)</f>
        <v>0</v>
      </c>
      <c r="BJ753" s="11">
        <f>IF($AG753,SUMPRODUCT(AP$2:AP753,$AH$2:$AH753)/SUM($AH$2:$AH753),0)</f>
        <v>0</v>
      </c>
      <c r="BK753" s="11">
        <f>IF($AG753,SUMPRODUCT(AQ$2:AQ753,$AH$2:$AH753)/SUM($AH$2:$AH753),0)</f>
        <v>0</v>
      </c>
      <c r="BL753" s="11">
        <f>IF($AG753,SUMPRODUCT(AR$2:AR753,$AH$2:$AH753)/SUM($AH$2:$AH753),0)</f>
        <v>0</v>
      </c>
      <c r="BM753" s="11">
        <f>IF($AG753,SUMPRODUCT(AS$2:AS753,$AH$2:$AH753)/SUM($AH$2:$AH753),0)</f>
        <v>0</v>
      </c>
      <c r="BN753" s="11">
        <f>IF($AG753,SUMPRODUCT(AT$2:AT753,$AH$2:$AH753)/SUM($AH$2:$AH753),0)</f>
        <v>0</v>
      </c>
      <c r="BO753" s="11">
        <f>IF($AG753,SUMPRODUCT(AU$2:AU753,$AH$2:$AH753)/SUM($AH$2:$AH753),0)</f>
        <v>0</v>
      </c>
      <c r="BP753" s="11">
        <f>IF($AG753,SUMPRODUCT(AV$2:AV753,$AH$2:$AH753)/SUM($AH$2:$AH753),0)</f>
        <v>0</v>
      </c>
      <c r="BQ753" s="11">
        <f>IF($AG753,SUMPRODUCT(AW$2:AW753,$AH$2:$AH753)/SUM($AH$2:$AH753),0)</f>
        <v>0</v>
      </c>
      <c r="BR753" s="11">
        <f>IF($AG753,SUMPRODUCT(AX$2:AX753,$AH$2:$AH753)/SUM($AH$2:$AH753),0)</f>
        <v>0</v>
      </c>
      <c r="BS753" s="11">
        <f>IF($AG753,SUMPRODUCT(AY$2:AY753,$AH$2:$AH753)/SUM($AH$2:$AH753),0)</f>
        <v>0</v>
      </c>
      <c r="BT753" s="11">
        <f>IF($AG753,SUMPRODUCT(AZ$2:AZ753,$AH$2:$AH753)/SUM($AH$2:$AH753),0)</f>
        <v>0</v>
      </c>
      <c r="BU753" s="11">
        <f>IF($AG753,SUMPRODUCT(BA$2:BA753,$AH$2:$AH753)/SUM($AH$2:$AH753),0)</f>
        <v>0</v>
      </c>
      <c r="BV753" s="11"/>
      <c r="BW753" s="109" cm="1">
        <f t="array" ref="BW753">IF($AG753,SQRT(SUMPRODUCT($AH$2:$AH753, (AI$2:AI753-BC753)^2)/(SUM($AH$2:$AH753)-1)),0)</f>
        <v>0</v>
      </c>
      <c r="BX753" s="109" cm="1">
        <f t="array" ref="BX753">IF($AG753,SQRT(SUMPRODUCT($AH$2:$AH753, (AJ$2:AJ753-BD753)^2)/(SUM($AH$2:$AH753)-1)),0)</f>
        <v>0</v>
      </c>
      <c r="BY753" s="109" cm="1">
        <f t="array" ref="BY753">IF($AG753,SQRT(SUMPRODUCT($AH$2:$AH753, (AK$2:AK753-BE753)^2)/(SUM($AH$2:$AH753)-1)),0)</f>
        <v>0</v>
      </c>
      <c r="BZ753" s="109" cm="1">
        <f t="array" ref="BZ753">IF($AG753,SQRT(SUMPRODUCT($AH$2:$AH753, (AL$2:AL753-BF753)^2)/(SUM($AH$2:$AH753)-1)),0)</f>
        <v>0</v>
      </c>
      <c r="CA753" s="109" cm="1">
        <f t="array" ref="CA753">IF($AG753,SQRT(SUMPRODUCT($AH$2:$AH753, (AM$2:AM753-BG753)^2)/(SUM($AH$2:$AH753)-1)),0)</f>
        <v>0</v>
      </c>
      <c r="CB753" s="109" cm="1">
        <f t="array" ref="CB753">IF($AG753,SQRT(SUMPRODUCT($AH$2:$AH753, (AN$2:AN753-BH753)^2)/(SUM($AH$2:$AH753)-1)),0)</f>
        <v>0</v>
      </c>
      <c r="CC753" s="109" cm="1">
        <f t="array" ref="CC753">IF($AG753,SQRT(SUMPRODUCT($AH$2:$AH753, (AO$2:AO753-BI753)^2)/(SUM($AH$2:$AH753)-1)),0)</f>
        <v>0</v>
      </c>
      <c r="CD753" s="109" cm="1">
        <f t="array" ref="CD753">IF($AG753,SQRT(SUMPRODUCT($AH$2:$AH753, (AP$2:AP753-BJ753)^2)/(SUM($AH$2:$AH753)-1)),0)</f>
        <v>0</v>
      </c>
      <c r="CE753" s="109" cm="1">
        <f t="array" ref="CE753">IF($AG753,SQRT(SUMPRODUCT($AH$2:$AH753, (AQ$2:AQ753-BK753)^2)/(SUM($AH$2:$AH753)-1)),0)</f>
        <v>0</v>
      </c>
      <c r="CF753" s="109" cm="1">
        <f t="array" ref="CF753">IF($AG753,SQRT(SUMPRODUCT($AH$2:$AH753, (AR$2:AR753-BL753)^2)/(SUM($AH$2:$AH753)-1)),0)</f>
        <v>0</v>
      </c>
      <c r="CG753" s="109" cm="1">
        <f t="array" ref="CG753">IF($AG753,SQRT(SUMPRODUCT($AH$2:$AH753, (AS$2:AS753-BM753)^2)/(SUM($AH$2:$AH753)-1)),0)</f>
        <v>0</v>
      </c>
      <c r="CH753" s="109" cm="1">
        <f t="array" ref="CH753">IF($AG753,SQRT(SUMPRODUCT($AH$2:$AH753, (AT$2:AT753-BN753)^2)/(SUM($AH$2:$AH753)-1)),0)</f>
        <v>0</v>
      </c>
      <c r="CI753" s="109" cm="1">
        <f t="array" ref="CI753">IF($AG753,SQRT(SUMPRODUCT($AH$2:$AH753, (AU$2:AU753-BO753)^2)/(SUM($AH$2:$AH753)-1)),0)</f>
        <v>0</v>
      </c>
      <c r="CJ753" s="109" cm="1">
        <f t="array" ref="CJ753">IF($AG753,SQRT(SUMPRODUCT($AH$2:$AH753, (AV$2:AV753-BP753)^2)/(SUM($AH$2:$AH753)-1)),0)</f>
        <v>0</v>
      </c>
      <c r="CK753" s="109" cm="1">
        <f t="array" ref="CK753">IF($AG753,SQRT(SUMPRODUCT($AH$2:$AH753, (AW$2:AW753-BQ753)^2)/(SUM($AH$2:$AH753)-1)),0)</f>
        <v>0</v>
      </c>
      <c r="CL753" s="109" cm="1">
        <f t="array" ref="CL753">IF($AG753,SQRT(SUMPRODUCT($AH$2:$AH753, (AX$2:AX753-BR753)^2)/(SUM($AH$2:$AH753)-1)),0)</f>
        <v>0</v>
      </c>
      <c r="CM753" s="109" cm="1">
        <f t="array" ref="CM753">IF($AG753,SQRT(SUMPRODUCT($AH$2:$AH753, (AY$2:AY753-BS753)^2)/(SUM($AH$2:$AH753)-1)),0)</f>
        <v>0</v>
      </c>
      <c r="CN753" s="109" cm="1">
        <f t="array" ref="CN753">IF($AG753,SQRT(SUMPRODUCT($AH$2:$AH753, (AZ$2:AZ753-BT753)^2)/(SUM($AH$2:$AH753)-1)),0)</f>
        <v>0</v>
      </c>
      <c r="CO753" s="109" cm="1">
        <f t="array" ref="CO753">IF($AG753,SQRT(SUMPRODUCT($AH$2:$AH753, (BA$2:BA753-BU753)^2)/(SUM($AH$2:$AH753)-1)),0)</f>
        <v>0</v>
      </c>
    </row>
    <row r="754" spans="34:93" x14ac:dyDescent="0.25">
      <c r="AH754" s="99" t="str">
        <f t="shared" si="184"/>
        <v/>
      </c>
      <c r="AI754" s="11">
        <f t="shared" ca="1" si="185"/>
        <v>0</v>
      </c>
      <c r="AJ754" s="11">
        <f t="shared" ca="1" si="185"/>
        <v>0</v>
      </c>
      <c r="AK754" s="11">
        <f t="shared" ca="1" si="185"/>
        <v>0</v>
      </c>
      <c r="AL754" s="11">
        <f t="shared" ca="1" si="185"/>
        <v>0</v>
      </c>
      <c r="AM754" s="11">
        <f t="shared" ca="1" si="185"/>
        <v>0</v>
      </c>
      <c r="AN754" s="11">
        <f t="shared" ca="1" si="185"/>
        <v>0</v>
      </c>
      <c r="AO754" s="11">
        <f t="shared" ca="1" si="185"/>
        <v>0</v>
      </c>
      <c r="AP754" s="11">
        <f t="shared" ca="1" si="185"/>
        <v>0</v>
      </c>
      <c r="AQ754" s="11">
        <f t="shared" ca="1" si="185"/>
        <v>0</v>
      </c>
      <c r="AR754" s="11">
        <f t="shared" ca="1" si="185"/>
        <v>0</v>
      </c>
      <c r="AS754" s="11">
        <f t="shared" ca="1" si="186"/>
        <v>0</v>
      </c>
      <c r="AT754" s="11">
        <f t="shared" ca="1" si="186"/>
        <v>0</v>
      </c>
      <c r="AU754" s="11">
        <f t="shared" ca="1" si="186"/>
        <v>0</v>
      </c>
      <c r="AV754" s="11">
        <f t="shared" ca="1" si="186"/>
        <v>0</v>
      </c>
      <c r="AW754" s="11">
        <f t="shared" ca="1" si="186"/>
        <v>0</v>
      </c>
      <c r="AX754" s="11">
        <f t="shared" ca="1" si="186"/>
        <v>0</v>
      </c>
      <c r="AY754" s="11">
        <f t="shared" ca="1" si="186"/>
        <v>0</v>
      </c>
      <c r="AZ754" s="11">
        <f t="shared" ca="1" si="186"/>
        <v>0</v>
      </c>
      <c r="BA754" s="11">
        <f t="shared" ca="1" si="186"/>
        <v>0</v>
      </c>
      <c r="BB754" s="11"/>
      <c r="BC754" s="11">
        <f>IF($AG754,SUMPRODUCT(AI$2:AI754,$AH$2:$AH754)/SUM($AH$2:$AH754),0)</f>
        <v>0</v>
      </c>
      <c r="BD754" s="11">
        <f>IF($AG754,SUMPRODUCT(AJ$2:AJ754,$AH$2:$AH754)/SUM($AH$2:$AH754),0)</f>
        <v>0</v>
      </c>
      <c r="BE754" s="11">
        <f>IF($AG754,SUMPRODUCT(AK$2:AK754,$AH$2:$AH754)/SUM($AH$2:$AH754),0)</f>
        <v>0</v>
      </c>
      <c r="BF754" s="11">
        <f>IF($AG754,SUMPRODUCT(AL$2:AL754,$AH$2:$AH754)/SUM($AH$2:$AH754),0)</f>
        <v>0</v>
      </c>
      <c r="BG754" s="11">
        <f>IF($AG754,SUMPRODUCT(AM$2:AM754,$AH$2:$AH754)/SUM($AH$2:$AH754),0)</f>
        <v>0</v>
      </c>
      <c r="BH754" s="11">
        <f>IF($AG754,SUMPRODUCT(AN$2:AN754,$AH$2:$AH754)/SUM($AH$2:$AH754),0)</f>
        <v>0</v>
      </c>
      <c r="BI754" s="11">
        <f>IF($AG754,SUMPRODUCT(AO$2:AO754,$AH$2:$AH754)/SUM($AH$2:$AH754),0)</f>
        <v>0</v>
      </c>
      <c r="BJ754" s="11">
        <f>IF($AG754,SUMPRODUCT(AP$2:AP754,$AH$2:$AH754)/SUM($AH$2:$AH754),0)</f>
        <v>0</v>
      </c>
      <c r="BK754" s="11">
        <f>IF($AG754,SUMPRODUCT(AQ$2:AQ754,$AH$2:$AH754)/SUM($AH$2:$AH754),0)</f>
        <v>0</v>
      </c>
      <c r="BL754" s="11">
        <f>IF($AG754,SUMPRODUCT(AR$2:AR754,$AH$2:$AH754)/SUM($AH$2:$AH754),0)</f>
        <v>0</v>
      </c>
      <c r="BM754" s="11">
        <f>IF($AG754,SUMPRODUCT(AS$2:AS754,$AH$2:$AH754)/SUM($AH$2:$AH754),0)</f>
        <v>0</v>
      </c>
      <c r="BN754" s="11">
        <f>IF($AG754,SUMPRODUCT(AT$2:AT754,$AH$2:$AH754)/SUM($AH$2:$AH754),0)</f>
        <v>0</v>
      </c>
      <c r="BO754" s="11">
        <f>IF($AG754,SUMPRODUCT(AU$2:AU754,$AH$2:$AH754)/SUM($AH$2:$AH754),0)</f>
        <v>0</v>
      </c>
      <c r="BP754" s="11">
        <f>IF($AG754,SUMPRODUCT(AV$2:AV754,$AH$2:$AH754)/SUM($AH$2:$AH754),0)</f>
        <v>0</v>
      </c>
      <c r="BQ754" s="11">
        <f>IF($AG754,SUMPRODUCT(AW$2:AW754,$AH$2:$AH754)/SUM($AH$2:$AH754),0)</f>
        <v>0</v>
      </c>
      <c r="BR754" s="11">
        <f>IF($AG754,SUMPRODUCT(AX$2:AX754,$AH$2:$AH754)/SUM($AH$2:$AH754),0)</f>
        <v>0</v>
      </c>
      <c r="BS754" s="11">
        <f>IF($AG754,SUMPRODUCT(AY$2:AY754,$AH$2:$AH754)/SUM($AH$2:$AH754),0)</f>
        <v>0</v>
      </c>
      <c r="BT754" s="11">
        <f>IF($AG754,SUMPRODUCT(AZ$2:AZ754,$AH$2:$AH754)/SUM($AH$2:$AH754),0)</f>
        <v>0</v>
      </c>
      <c r="BU754" s="11">
        <f>IF($AG754,SUMPRODUCT(BA$2:BA754,$AH$2:$AH754)/SUM($AH$2:$AH754),0)</f>
        <v>0</v>
      </c>
      <c r="BV754" s="11"/>
      <c r="BW754" s="109" cm="1">
        <f t="array" ref="BW754">IF($AG754,SQRT(SUMPRODUCT($AH$2:$AH754, (AI$2:AI754-BC754)^2)/(SUM($AH$2:$AH754)-1)),0)</f>
        <v>0</v>
      </c>
      <c r="BX754" s="109" cm="1">
        <f t="array" ref="BX754">IF($AG754,SQRT(SUMPRODUCT($AH$2:$AH754, (AJ$2:AJ754-BD754)^2)/(SUM($AH$2:$AH754)-1)),0)</f>
        <v>0</v>
      </c>
      <c r="BY754" s="109" cm="1">
        <f t="array" ref="BY754">IF($AG754,SQRT(SUMPRODUCT($AH$2:$AH754, (AK$2:AK754-BE754)^2)/(SUM($AH$2:$AH754)-1)),0)</f>
        <v>0</v>
      </c>
      <c r="BZ754" s="109" cm="1">
        <f t="array" ref="BZ754">IF($AG754,SQRT(SUMPRODUCT($AH$2:$AH754, (AL$2:AL754-BF754)^2)/(SUM($AH$2:$AH754)-1)),0)</f>
        <v>0</v>
      </c>
      <c r="CA754" s="109" cm="1">
        <f t="array" ref="CA754">IF($AG754,SQRT(SUMPRODUCT($AH$2:$AH754, (AM$2:AM754-BG754)^2)/(SUM($AH$2:$AH754)-1)),0)</f>
        <v>0</v>
      </c>
      <c r="CB754" s="109" cm="1">
        <f t="array" ref="CB754">IF($AG754,SQRT(SUMPRODUCT($AH$2:$AH754, (AN$2:AN754-BH754)^2)/(SUM($AH$2:$AH754)-1)),0)</f>
        <v>0</v>
      </c>
      <c r="CC754" s="109" cm="1">
        <f t="array" ref="CC754">IF($AG754,SQRT(SUMPRODUCT($AH$2:$AH754, (AO$2:AO754-BI754)^2)/(SUM($AH$2:$AH754)-1)),0)</f>
        <v>0</v>
      </c>
      <c r="CD754" s="109" cm="1">
        <f t="array" ref="CD754">IF($AG754,SQRT(SUMPRODUCT($AH$2:$AH754, (AP$2:AP754-BJ754)^2)/(SUM($AH$2:$AH754)-1)),0)</f>
        <v>0</v>
      </c>
      <c r="CE754" s="109" cm="1">
        <f t="array" ref="CE754">IF($AG754,SQRT(SUMPRODUCT($AH$2:$AH754, (AQ$2:AQ754-BK754)^2)/(SUM($AH$2:$AH754)-1)),0)</f>
        <v>0</v>
      </c>
      <c r="CF754" s="109" cm="1">
        <f t="array" ref="CF754">IF($AG754,SQRT(SUMPRODUCT($AH$2:$AH754, (AR$2:AR754-BL754)^2)/(SUM($AH$2:$AH754)-1)),0)</f>
        <v>0</v>
      </c>
      <c r="CG754" s="109" cm="1">
        <f t="array" ref="CG754">IF($AG754,SQRT(SUMPRODUCT($AH$2:$AH754, (AS$2:AS754-BM754)^2)/(SUM($AH$2:$AH754)-1)),0)</f>
        <v>0</v>
      </c>
      <c r="CH754" s="109" cm="1">
        <f t="array" ref="CH754">IF($AG754,SQRT(SUMPRODUCT($AH$2:$AH754, (AT$2:AT754-BN754)^2)/(SUM($AH$2:$AH754)-1)),0)</f>
        <v>0</v>
      </c>
      <c r="CI754" s="109" cm="1">
        <f t="array" ref="CI754">IF($AG754,SQRT(SUMPRODUCT($AH$2:$AH754, (AU$2:AU754-BO754)^2)/(SUM($AH$2:$AH754)-1)),0)</f>
        <v>0</v>
      </c>
      <c r="CJ754" s="109" cm="1">
        <f t="array" ref="CJ754">IF($AG754,SQRT(SUMPRODUCT($AH$2:$AH754, (AV$2:AV754-BP754)^2)/(SUM($AH$2:$AH754)-1)),0)</f>
        <v>0</v>
      </c>
      <c r="CK754" s="109" cm="1">
        <f t="array" ref="CK754">IF($AG754,SQRT(SUMPRODUCT($AH$2:$AH754, (AW$2:AW754-BQ754)^2)/(SUM($AH$2:$AH754)-1)),0)</f>
        <v>0</v>
      </c>
      <c r="CL754" s="109" cm="1">
        <f t="array" ref="CL754">IF($AG754,SQRT(SUMPRODUCT($AH$2:$AH754, (AX$2:AX754-BR754)^2)/(SUM($AH$2:$AH754)-1)),0)</f>
        <v>0</v>
      </c>
      <c r="CM754" s="109" cm="1">
        <f t="array" ref="CM754">IF($AG754,SQRT(SUMPRODUCT($AH$2:$AH754, (AY$2:AY754-BS754)^2)/(SUM($AH$2:$AH754)-1)),0)</f>
        <v>0</v>
      </c>
      <c r="CN754" s="109" cm="1">
        <f t="array" ref="CN754">IF($AG754,SQRT(SUMPRODUCT($AH$2:$AH754, (AZ$2:AZ754-BT754)^2)/(SUM($AH$2:$AH754)-1)),0)</f>
        <v>0</v>
      </c>
      <c r="CO754" s="109" cm="1">
        <f t="array" ref="CO754">IF($AG754,SQRT(SUMPRODUCT($AH$2:$AH754, (BA$2:BA754-BU754)^2)/(SUM($AH$2:$AH754)-1)),0)</f>
        <v>0</v>
      </c>
    </row>
    <row r="755" spans="34:93" x14ac:dyDescent="0.25">
      <c r="AH755" s="99" t="str">
        <f t="shared" si="184"/>
        <v/>
      </c>
      <c r="AI755" s="11">
        <f t="shared" ca="1" si="185"/>
        <v>0</v>
      </c>
      <c r="AJ755" s="11">
        <f t="shared" ca="1" si="185"/>
        <v>0</v>
      </c>
      <c r="AK755" s="11">
        <f t="shared" ca="1" si="185"/>
        <v>0</v>
      </c>
      <c r="AL755" s="11">
        <f t="shared" ca="1" si="185"/>
        <v>0</v>
      </c>
      <c r="AM755" s="11">
        <f t="shared" ca="1" si="185"/>
        <v>0</v>
      </c>
      <c r="AN755" s="11">
        <f t="shared" ca="1" si="185"/>
        <v>0</v>
      </c>
      <c r="AO755" s="11">
        <f t="shared" ca="1" si="185"/>
        <v>0</v>
      </c>
      <c r="AP755" s="11">
        <f t="shared" ca="1" si="185"/>
        <v>0</v>
      </c>
      <c r="AQ755" s="11">
        <f t="shared" ca="1" si="185"/>
        <v>0</v>
      </c>
      <c r="AR755" s="11">
        <f t="shared" ca="1" si="185"/>
        <v>0</v>
      </c>
      <c r="AS755" s="11">
        <f t="shared" ca="1" si="186"/>
        <v>0</v>
      </c>
      <c r="AT755" s="11">
        <f t="shared" ca="1" si="186"/>
        <v>0</v>
      </c>
      <c r="AU755" s="11">
        <f t="shared" ca="1" si="186"/>
        <v>0</v>
      </c>
      <c r="AV755" s="11">
        <f t="shared" ca="1" si="186"/>
        <v>0</v>
      </c>
      <c r="AW755" s="11">
        <f t="shared" ca="1" si="186"/>
        <v>0</v>
      </c>
      <c r="AX755" s="11">
        <f t="shared" ca="1" si="186"/>
        <v>0</v>
      </c>
      <c r="AY755" s="11">
        <f t="shared" ca="1" si="186"/>
        <v>0</v>
      </c>
      <c r="AZ755" s="11">
        <f t="shared" ca="1" si="186"/>
        <v>0</v>
      </c>
      <c r="BA755" s="11">
        <f t="shared" ca="1" si="186"/>
        <v>0</v>
      </c>
      <c r="BB755" s="11"/>
      <c r="BC755" s="11">
        <f>IF($AG755,SUMPRODUCT(AI$2:AI755,$AH$2:$AH755)/SUM($AH$2:$AH755),0)</f>
        <v>0</v>
      </c>
      <c r="BD755" s="11">
        <f>IF($AG755,SUMPRODUCT(AJ$2:AJ755,$AH$2:$AH755)/SUM($AH$2:$AH755),0)</f>
        <v>0</v>
      </c>
      <c r="BE755" s="11">
        <f>IF($AG755,SUMPRODUCT(AK$2:AK755,$AH$2:$AH755)/SUM($AH$2:$AH755),0)</f>
        <v>0</v>
      </c>
      <c r="BF755" s="11">
        <f>IF($AG755,SUMPRODUCT(AL$2:AL755,$AH$2:$AH755)/SUM($AH$2:$AH755),0)</f>
        <v>0</v>
      </c>
      <c r="BG755" s="11">
        <f>IF($AG755,SUMPRODUCT(AM$2:AM755,$AH$2:$AH755)/SUM($AH$2:$AH755),0)</f>
        <v>0</v>
      </c>
      <c r="BH755" s="11">
        <f>IF($AG755,SUMPRODUCT(AN$2:AN755,$AH$2:$AH755)/SUM($AH$2:$AH755),0)</f>
        <v>0</v>
      </c>
      <c r="BI755" s="11">
        <f>IF($AG755,SUMPRODUCT(AO$2:AO755,$AH$2:$AH755)/SUM($AH$2:$AH755),0)</f>
        <v>0</v>
      </c>
      <c r="BJ755" s="11">
        <f>IF($AG755,SUMPRODUCT(AP$2:AP755,$AH$2:$AH755)/SUM($AH$2:$AH755),0)</f>
        <v>0</v>
      </c>
      <c r="BK755" s="11">
        <f>IF($AG755,SUMPRODUCT(AQ$2:AQ755,$AH$2:$AH755)/SUM($AH$2:$AH755),0)</f>
        <v>0</v>
      </c>
      <c r="BL755" s="11">
        <f>IF($AG755,SUMPRODUCT(AR$2:AR755,$AH$2:$AH755)/SUM($AH$2:$AH755),0)</f>
        <v>0</v>
      </c>
      <c r="BM755" s="11">
        <f>IF($AG755,SUMPRODUCT(AS$2:AS755,$AH$2:$AH755)/SUM($AH$2:$AH755),0)</f>
        <v>0</v>
      </c>
      <c r="BN755" s="11">
        <f>IF($AG755,SUMPRODUCT(AT$2:AT755,$AH$2:$AH755)/SUM($AH$2:$AH755),0)</f>
        <v>0</v>
      </c>
      <c r="BO755" s="11">
        <f>IF($AG755,SUMPRODUCT(AU$2:AU755,$AH$2:$AH755)/SUM($AH$2:$AH755),0)</f>
        <v>0</v>
      </c>
      <c r="BP755" s="11">
        <f>IF($AG755,SUMPRODUCT(AV$2:AV755,$AH$2:$AH755)/SUM($AH$2:$AH755),0)</f>
        <v>0</v>
      </c>
      <c r="BQ755" s="11">
        <f>IF($AG755,SUMPRODUCT(AW$2:AW755,$AH$2:$AH755)/SUM($AH$2:$AH755),0)</f>
        <v>0</v>
      </c>
      <c r="BR755" s="11">
        <f>IF($AG755,SUMPRODUCT(AX$2:AX755,$AH$2:$AH755)/SUM($AH$2:$AH755),0)</f>
        <v>0</v>
      </c>
      <c r="BS755" s="11">
        <f>IF($AG755,SUMPRODUCT(AY$2:AY755,$AH$2:$AH755)/SUM($AH$2:$AH755),0)</f>
        <v>0</v>
      </c>
      <c r="BT755" s="11">
        <f>IF($AG755,SUMPRODUCT(AZ$2:AZ755,$AH$2:$AH755)/SUM($AH$2:$AH755),0)</f>
        <v>0</v>
      </c>
      <c r="BU755" s="11">
        <f>IF($AG755,SUMPRODUCT(BA$2:BA755,$AH$2:$AH755)/SUM($AH$2:$AH755),0)</f>
        <v>0</v>
      </c>
      <c r="BV755" s="11"/>
      <c r="BW755" s="109" cm="1">
        <f t="array" ref="BW755">IF($AG755,SQRT(SUMPRODUCT($AH$2:$AH755, (AI$2:AI755-BC755)^2)/(SUM($AH$2:$AH755)-1)),0)</f>
        <v>0</v>
      </c>
      <c r="BX755" s="109" cm="1">
        <f t="array" ref="BX755">IF($AG755,SQRT(SUMPRODUCT($AH$2:$AH755, (AJ$2:AJ755-BD755)^2)/(SUM($AH$2:$AH755)-1)),0)</f>
        <v>0</v>
      </c>
      <c r="BY755" s="109" cm="1">
        <f t="array" ref="BY755">IF($AG755,SQRT(SUMPRODUCT($AH$2:$AH755, (AK$2:AK755-BE755)^2)/(SUM($AH$2:$AH755)-1)),0)</f>
        <v>0</v>
      </c>
      <c r="BZ755" s="109" cm="1">
        <f t="array" ref="BZ755">IF($AG755,SQRT(SUMPRODUCT($AH$2:$AH755, (AL$2:AL755-BF755)^2)/(SUM($AH$2:$AH755)-1)),0)</f>
        <v>0</v>
      </c>
      <c r="CA755" s="109" cm="1">
        <f t="array" ref="CA755">IF($AG755,SQRT(SUMPRODUCT($AH$2:$AH755, (AM$2:AM755-BG755)^2)/(SUM($AH$2:$AH755)-1)),0)</f>
        <v>0</v>
      </c>
      <c r="CB755" s="109" cm="1">
        <f t="array" ref="CB755">IF($AG755,SQRT(SUMPRODUCT($AH$2:$AH755, (AN$2:AN755-BH755)^2)/(SUM($AH$2:$AH755)-1)),0)</f>
        <v>0</v>
      </c>
      <c r="CC755" s="109" cm="1">
        <f t="array" ref="CC755">IF($AG755,SQRT(SUMPRODUCT($AH$2:$AH755, (AO$2:AO755-BI755)^2)/(SUM($AH$2:$AH755)-1)),0)</f>
        <v>0</v>
      </c>
      <c r="CD755" s="109" cm="1">
        <f t="array" ref="CD755">IF($AG755,SQRT(SUMPRODUCT($AH$2:$AH755, (AP$2:AP755-BJ755)^2)/(SUM($AH$2:$AH755)-1)),0)</f>
        <v>0</v>
      </c>
      <c r="CE755" s="109" cm="1">
        <f t="array" ref="CE755">IF($AG755,SQRT(SUMPRODUCT($AH$2:$AH755, (AQ$2:AQ755-BK755)^2)/(SUM($AH$2:$AH755)-1)),0)</f>
        <v>0</v>
      </c>
      <c r="CF755" s="109" cm="1">
        <f t="array" ref="CF755">IF($AG755,SQRT(SUMPRODUCT($AH$2:$AH755, (AR$2:AR755-BL755)^2)/(SUM($AH$2:$AH755)-1)),0)</f>
        <v>0</v>
      </c>
      <c r="CG755" s="109" cm="1">
        <f t="array" ref="CG755">IF($AG755,SQRT(SUMPRODUCT($AH$2:$AH755, (AS$2:AS755-BM755)^2)/(SUM($AH$2:$AH755)-1)),0)</f>
        <v>0</v>
      </c>
      <c r="CH755" s="109" cm="1">
        <f t="array" ref="CH755">IF($AG755,SQRT(SUMPRODUCT($AH$2:$AH755, (AT$2:AT755-BN755)^2)/(SUM($AH$2:$AH755)-1)),0)</f>
        <v>0</v>
      </c>
      <c r="CI755" s="109" cm="1">
        <f t="array" ref="CI755">IF($AG755,SQRT(SUMPRODUCT($AH$2:$AH755, (AU$2:AU755-BO755)^2)/(SUM($AH$2:$AH755)-1)),0)</f>
        <v>0</v>
      </c>
      <c r="CJ755" s="109" cm="1">
        <f t="array" ref="CJ755">IF($AG755,SQRT(SUMPRODUCT($AH$2:$AH755, (AV$2:AV755-BP755)^2)/(SUM($AH$2:$AH755)-1)),0)</f>
        <v>0</v>
      </c>
      <c r="CK755" s="109" cm="1">
        <f t="array" ref="CK755">IF($AG755,SQRT(SUMPRODUCT($AH$2:$AH755, (AW$2:AW755-BQ755)^2)/(SUM($AH$2:$AH755)-1)),0)</f>
        <v>0</v>
      </c>
      <c r="CL755" s="109" cm="1">
        <f t="array" ref="CL755">IF($AG755,SQRT(SUMPRODUCT($AH$2:$AH755, (AX$2:AX755-BR755)^2)/(SUM($AH$2:$AH755)-1)),0)</f>
        <v>0</v>
      </c>
      <c r="CM755" s="109" cm="1">
        <f t="array" ref="CM755">IF($AG755,SQRT(SUMPRODUCT($AH$2:$AH755, (AY$2:AY755-BS755)^2)/(SUM($AH$2:$AH755)-1)),0)</f>
        <v>0</v>
      </c>
      <c r="CN755" s="109" cm="1">
        <f t="array" ref="CN755">IF($AG755,SQRT(SUMPRODUCT($AH$2:$AH755, (AZ$2:AZ755-BT755)^2)/(SUM($AH$2:$AH755)-1)),0)</f>
        <v>0</v>
      </c>
      <c r="CO755" s="109" cm="1">
        <f t="array" ref="CO755">IF($AG755,SQRT(SUMPRODUCT($AH$2:$AH755, (BA$2:BA755-BU755)^2)/(SUM($AH$2:$AH755)-1)),0)</f>
        <v>0</v>
      </c>
    </row>
    <row r="756" spans="34:93" x14ac:dyDescent="0.25">
      <c r="AH756" s="99" t="str">
        <f t="shared" si="184"/>
        <v/>
      </c>
      <c r="AI756" s="11">
        <f t="shared" ca="1" si="185"/>
        <v>0</v>
      </c>
      <c r="AJ756" s="11">
        <f t="shared" ca="1" si="185"/>
        <v>0</v>
      </c>
      <c r="AK756" s="11">
        <f t="shared" ca="1" si="185"/>
        <v>0</v>
      </c>
      <c r="AL756" s="11">
        <f t="shared" ca="1" si="185"/>
        <v>0</v>
      </c>
      <c r="AM756" s="11">
        <f t="shared" ca="1" si="185"/>
        <v>0</v>
      </c>
      <c r="AN756" s="11">
        <f t="shared" ca="1" si="185"/>
        <v>0</v>
      </c>
      <c r="AO756" s="11">
        <f t="shared" ca="1" si="185"/>
        <v>0</v>
      </c>
      <c r="AP756" s="11">
        <f t="shared" ca="1" si="185"/>
        <v>0</v>
      </c>
      <c r="AQ756" s="11">
        <f t="shared" ca="1" si="185"/>
        <v>0</v>
      </c>
      <c r="AR756" s="11">
        <f t="shared" ca="1" si="185"/>
        <v>0</v>
      </c>
      <c r="AS756" s="11">
        <f t="shared" ca="1" si="186"/>
        <v>0</v>
      </c>
      <c r="AT756" s="11">
        <f t="shared" ca="1" si="186"/>
        <v>0</v>
      </c>
      <c r="AU756" s="11">
        <f t="shared" ca="1" si="186"/>
        <v>0</v>
      </c>
      <c r="AV756" s="11">
        <f t="shared" ca="1" si="186"/>
        <v>0</v>
      </c>
      <c r="AW756" s="11">
        <f t="shared" ca="1" si="186"/>
        <v>0</v>
      </c>
      <c r="AX756" s="11">
        <f t="shared" ca="1" si="186"/>
        <v>0</v>
      </c>
      <c r="AY756" s="11">
        <f t="shared" ca="1" si="186"/>
        <v>0</v>
      </c>
      <c r="AZ756" s="11">
        <f t="shared" ca="1" si="186"/>
        <v>0</v>
      </c>
      <c r="BA756" s="11">
        <f t="shared" ca="1" si="186"/>
        <v>0</v>
      </c>
      <c r="BB756" s="11"/>
      <c r="BC756" s="11">
        <f>IF($AG756,SUMPRODUCT(AI$2:AI756,$AH$2:$AH756)/SUM($AH$2:$AH756),0)</f>
        <v>0</v>
      </c>
      <c r="BD756" s="11">
        <f>IF($AG756,SUMPRODUCT(AJ$2:AJ756,$AH$2:$AH756)/SUM($AH$2:$AH756),0)</f>
        <v>0</v>
      </c>
      <c r="BE756" s="11">
        <f>IF($AG756,SUMPRODUCT(AK$2:AK756,$AH$2:$AH756)/SUM($AH$2:$AH756),0)</f>
        <v>0</v>
      </c>
      <c r="BF756" s="11">
        <f>IF($AG756,SUMPRODUCT(AL$2:AL756,$AH$2:$AH756)/SUM($AH$2:$AH756),0)</f>
        <v>0</v>
      </c>
      <c r="BG756" s="11">
        <f>IF($AG756,SUMPRODUCT(AM$2:AM756,$AH$2:$AH756)/SUM($AH$2:$AH756),0)</f>
        <v>0</v>
      </c>
      <c r="BH756" s="11">
        <f>IF($AG756,SUMPRODUCT(AN$2:AN756,$AH$2:$AH756)/SUM($AH$2:$AH756),0)</f>
        <v>0</v>
      </c>
      <c r="BI756" s="11">
        <f>IF($AG756,SUMPRODUCT(AO$2:AO756,$AH$2:$AH756)/SUM($AH$2:$AH756),0)</f>
        <v>0</v>
      </c>
      <c r="BJ756" s="11">
        <f>IF($AG756,SUMPRODUCT(AP$2:AP756,$AH$2:$AH756)/SUM($AH$2:$AH756),0)</f>
        <v>0</v>
      </c>
      <c r="BK756" s="11">
        <f>IF($AG756,SUMPRODUCT(AQ$2:AQ756,$AH$2:$AH756)/SUM($AH$2:$AH756),0)</f>
        <v>0</v>
      </c>
      <c r="BL756" s="11">
        <f>IF($AG756,SUMPRODUCT(AR$2:AR756,$AH$2:$AH756)/SUM($AH$2:$AH756),0)</f>
        <v>0</v>
      </c>
      <c r="BM756" s="11">
        <f>IF($AG756,SUMPRODUCT(AS$2:AS756,$AH$2:$AH756)/SUM($AH$2:$AH756),0)</f>
        <v>0</v>
      </c>
      <c r="BN756" s="11">
        <f>IF($AG756,SUMPRODUCT(AT$2:AT756,$AH$2:$AH756)/SUM($AH$2:$AH756),0)</f>
        <v>0</v>
      </c>
      <c r="BO756" s="11">
        <f>IF($AG756,SUMPRODUCT(AU$2:AU756,$AH$2:$AH756)/SUM($AH$2:$AH756),0)</f>
        <v>0</v>
      </c>
      <c r="BP756" s="11">
        <f>IF($AG756,SUMPRODUCT(AV$2:AV756,$AH$2:$AH756)/SUM($AH$2:$AH756),0)</f>
        <v>0</v>
      </c>
      <c r="BQ756" s="11">
        <f>IF($AG756,SUMPRODUCT(AW$2:AW756,$AH$2:$AH756)/SUM($AH$2:$AH756),0)</f>
        <v>0</v>
      </c>
      <c r="BR756" s="11">
        <f>IF($AG756,SUMPRODUCT(AX$2:AX756,$AH$2:$AH756)/SUM($AH$2:$AH756),0)</f>
        <v>0</v>
      </c>
      <c r="BS756" s="11">
        <f>IF($AG756,SUMPRODUCT(AY$2:AY756,$AH$2:$AH756)/SUM($AH$2:$AH756),0)</f>
        <v>0</v>
      </c>
      <c r="BT756" s="11">
        <f>IF($AG756,SUMPRODUCT(AZ$2:AZ756,$AH$2:$AH756)/SUM($AH$2:$AH756),0)</f>
        <v>0</v>
      </c>
      <c r="BU756" s="11">
        <f>IF($AG756,SUMPRODUCT(BA$2:BA756,$AH$2:$AH756)/SUM($AH$2:$AH756),0)</f>
        <v>0</v>
      </c>
      <c r="BV756" s="11"/>
      <c r="BW756" s="109" cm="1">
        <f t="array" ref="BW756">IF($AG756,SQRT(SUMPRODUCT($AH$2:$AH756, (AI$2:AI756-BC756)^2)/(SUM($AH$2:$AH756)-1)),0)</f>
        <v>0</v>
      </c>
      <c r="BX756" s="109" cm="1">
        <f t="array" ref="BX756">IF($AG756,SQRT(SUMPRODUCT($AH$2:$AH756, (AJ$2:AJ756-BD756)^2)/(SUM($AH$2:$AH756)-1)),0)</f>
        <v>0</v>
      </c>
      <c r="BY756" s="109" cm="1">
        <f t="array" ref="BY756">IF($AG756,SQRT(SUMPRODUCT($AH$2:$AH756, (AK$2:AK756-BE756)^2)/(SUM($AH$2:$AH756)-1)),0)</f>
        <v>0</v>
      </c>
      <c r="BZ756" s="109" cm="1">
        <f t="array" ref="BZ756">IF($AG756,SQRT(SUMPRODUCT($AH$2:$AH756, (AL$2:AL756-BF756)^2)/(SUM($AH$2:$AH756)-1)),0)</f>
        <v>0</v>
      </c>
      <c r="CA756" s="109" cm="1">
        <f t="array" ref="CA756">IF($AG756,SQRT(SUMPRODUCT($AH$2:$AH756, (AM$2:AM756-BG756)^2)/(SUM($AH$2:$AH756)-1)),0)</f>
        <v>0</v>
      </c>
      <c r="CB756" s="109" cm="1">
        <f t="array" ref="CB756">IF($AG756,SQRT(SUMPRODUCT($AH$2:$AH756, (AN$2:AN756-BH756)^2)/(SUM($AH$2:$AH756)-1)),0)</f>
        <v>0</v>
      </c>
      <c r="CC756" s="109" cm="1">
        <f t="array" ref="CC756">IF($AG756,SQRT(SUMPRODUCT($AH$2:$AH756, (AO$2:AO756-BI756)^2)/(SUM($AH$2:$AH756)-1)),0)</f>
        <v>0</v>
      </c>
      <c r="CD756" s="109" cm="1">
        <f t="array" ref="CD756">IF($AG756,SQRT(SUMPRODUCT($AH$2:$AH756, (AP$2:AP756-BJ756)^2)/(SUM($AH$2:$AH756)-1)),0)</f>
        <v>0</v>
      </c>
      <c r="CE756" s="109" cm="1">
        <f t="array" ref="CE756">IF($AG756,SQRT(SUMPRODUCT($AH$2:$AH756, (AQ$2:AQ756-BK756)^2)/(SUM($AH$2:$AH756)-1)),0)</f>
        <v>0</v>
      </c>
      <c r="CF756" s="109" cm="1">
        <f t="array" ref="CF756">IF($AG756,SQRT(SUMPRODUCT($AH$2:$AH756, (AR$2:AR756-BL756)^2)/(SUM($AH$2:$AH756)-1)),0)</f>
        <v>0</v>
      </c>
      <c r="CG756" s="109" cm="1">
        <f t="array" ref="CG756">IF($AG756,SQRT(SUMPRODUCT($AH$2:$AH756, (AS$2:AS756-BM756)^2)/(SUM($AH$2:$AH756)-1)),0)</f>
        <v>0</v>
      </c>
      <c r="CH756" s="109" cm="1">
        <f t="array" ref="CH756">IF($AG756,SQRT(SUMPRODUCT($AH$2:$AH756, (AT$2:AT756-BN756)^2)/(SUM($AH$2:$AH756)-1)),0)</f>
        <v>0</v>
      </c>
      <c r="CI756" s="109" cm="1">
        <f t="array" ref="CI756">IF($AG756,SQRT(SUMPRODUCT($AH$2:$AH756, (AU$2:AU756-BO756)^2)/(SUM($AH$2:$AH756)-1)),0)</f>
        <v>0</v>
      </c>
      <c r="CJ756" s="109" cm="1">
        <f t="array" ref="CJ756">IF($AG756,SQRT(SUMPRODUCT($AH$2:$AH756, (AV$2:AV756-BP756)^2)/(SUM($AH$2:$AH756)-1)),0)</f>
        <v>0</v>
      </c>
      <c r="CK756" s="109" cm="1">
        <f t="array" ref="CK756">IF($AG756,SQRT(SUMPRODUCT($AH$2:$AH756, (AW$2:AW756-BQ756)^2)/(SUM($AH$2:$AH756)-1)),0)</f>
        <v>0</v>
      </c>
      <c r="CL756" s="109" cm="1">
        <f t="array" ref="CL756">IF($AG756,SQRT(SUMPRODUCT($AH$2:$AH756, (AX$2:AX756-BR756)^2)/(SUM($AH$2:$AH756)-1)),0)</f>
        <v>0</v>
      </c>
      <c r="CM756" s="109" cm="1">
        <f t="array" ref="CM756">IF($AG756,SQRT(SUMPRODUCT($AH$2:$AH756, (AY$2:AY756-BS756)^2)/(SUM($AH$2:$AH756)-1)),0)</f>
        <v>0</v>
      </c>
      <c r="CN756" s="109" cm="1">
        <f t="array" ref="CN756">IF($AG756,SQRT(SUMPRODUCT($AH$2:$AH756, (AZ$2:AZ756-BT756)^2)/(SUM($AH$2:$AH756)-1)),0)</f>
        <v>0</v>
      </c>
      <c r="CO756" s="109" cm="1">
        <f t="array" ref="CO756">IF($AG756,SQRT(SUMPRODUCT($AH$2:$AH756, (BA$2:BA756-BU756)^2)/(SUM($AH$2:$AH756)-1)),0)</f>
        <v>0</v>
      </c>
    </row>
    <row r="757" spans="34:93" x14ac:dyDescent="0.25">
      <c r="AH757" s="99" t="str">
        <f t="shared" si="184"/>
        <v/>
      </c>
      <c r="AI757" s="11">
        <f t="shared" ca="1" si="185"/>
        <v>0</v>
      </c>
      <c r="AJ757" s="11">
        <f t="shared" ca="1" si="185"/>
        <v>0</v>
      </c>
      <c r="AK757" s="11">
        <f t="shared" ca="1" si="185"/>
        <v>0</v>
      </c>
      <c r="AL757" s="11">
        <f t="shared" ca="1" si="185"/>
        <v>0</v>
      </c>
      <c r="AM757" s="11">
        <f t="shared" ca="1" si="185"/>
        <v>0</v>
      </c>
      <c r="AN757" s="11">
        <f t="shared" ca="1" si="185"/>
        <v>0</v>
      </c>
      <c r="AO757" s="11">
        <f t="shared" ca="1" si="185"/>
        <v>0</v>
      </c>
      <c r="AP757" s="11">
        <f t="shared" ca="1" si="185"/>
        <v>0</v>
      </c>
      <c r="AQ757" s="11">
        <f t="shared" ca="1" si="185"/>
        <v>0</v>
      </c>
      <c r="AR757" s="11">
        <f t="shared" ca="1" si="185"/>
        <v>0</v>
      </c>
      <c r="AS757" s="11">
        <f t="shared" ca="1" si="186"/>
        <v>0</v>
      </c>
      <c r="AT757" s="11">
        <f t="shared" ca="1" si="186"/>
        <v>0</v>
      </c>
      <c r="AU757" s="11">
        <f t="shared" ca="1" si="186"/>
        <v>0</v>
      </c>
      <c r="AV757" s="11">
        <f t="shared" ca="1" si="186"/>
        <v>0</v>
      </c>
      <c r="AW757" s="11">
        <f t="shared" ca="1" si="186"/>
        <v>0</v>
      </c>
      <c r="AX757" s="11">
        <f t="shared" ca="1" si="186"/>
        <v>0</v>
      </c>
      <c r="AY757" s="11">
        <f t="shared" ca="1" si="186"/>
        <v>0</v>
      </c>
      <c r="AZ757" s="11">
        <f t="shared" ca="1" si="186"/>
        <v>0</v>
      </c>
      <c r="BA757" s="11">
        <f t="shared" ca="1" si="186"/>
        <v>0</v>
      </c>
      <c r="BB757" s="11"/>
      <c r="BC757" s="11">
        <f>IF($AG757,SUMPRODUCT(AI$2:AI757,$AH$2:$AH757)/SUM($AH$2:$AH757),0)</f>
        <v>0</v>
      </c>
      <c r="BD757" s="11">
        <f>IF($AG757,SUMPRODUCT(AJ$2:AJ757,$AH$2:$AH757)/SUM($AH$2:$AH757),0)</f>
        <v>0</v>
      </c>
      <c r="BE757" s="11">
        <f>IF($AG757,SUMPRODUCT(AK$2:AK757,$AH$2:$AH757)/SUM($AH$2:$AH757),0)</f>
        <v>0</v>
      </c>
      <c r="BF757" s="11">
        <f>IF($AG757,SUMPRODUCT(AL$2:AL757,$AH$2:$AH757)/SUM($AH$2:$AH757),0)</f>
        <v>0</v>
      </c>
      <c r="BG757" s="11">
        <f>IF($AG757,SUMPRODUCT(AM$2:AM757,$AH$2:$AH757)/SUM($AH$2:$AH757),0)</f>
        <v>0</v>
      </c>
      <c r="BH757" s="11">
        <f>IF($AG757,SUMPRODUCT(AN$2:AN757,$AH$2:$AH757)/SUM($AH$2:$AH757),0)</f>
        <v>0</v>
      </c>
      <c r="BI757" s="11">
        <f>IF($AG757,SUMPRODUCT(AO$2:AO757,$AH$2:$AH757)/SUM($AH$2:$AH757),0)</f>
        <v>0</v>
      </c>
      <c r="BJ757" s="11">
        <f>IF($AG757,SUMPRODUCT(AP$2:AP757,$AH$2:$AH757)/SUM($AH$2:$AH757),0)</f>
        <v>0</v>
      </c>
      <c r="BK757" s="11">
        <f>IF($AG757,SUMPRODUCT(AQ$2:AQ757,$AH$2:$AH757)/SUM($AH$2:$AH757),0)</f>
        <v>0</v>
      </c>
      <c r="BL757" s="11">
        <f>IF($AG757,SUMPRODUCT(AR$2:AR757,$AH$2:$AH757)/SUM($AH$2:$AH757),0)</f>
        <v>0</v>
      </c>
      <c r="BM757" s="11">
        <f>IF($AG757,SUMPRODUCT(AS$2:AS757,$AH$2:$AH757)/SUM($AH$2:$AH757),0)</f>
        <v>0</v>
      </c>
      <c r="BN757" s="11">
        <f>IF($AG757,SUMPRODUCT(AT$2:AT757,$AH$2:$AH757)/SUM($AH$2:$AH757),0)</f>
        <v>0</v>
      </c>
      <c r="BO757" s="11">
        <f>IF($AG757,SUMPRODUCT(AU$2:AU757,$AH$2:$AH757)/SUM($AH$2:$AH757),0)</f>
        <v>0</v>
      </c>
      <c r="BP757" s="11">
        <f>IF($AG757,SUMPRODUCT(AV$2:AV757,$AH$2:$AH757)/SUM($AH$2:$AH757),0)</f>
        <v>0</v>
      </c>
      <c r="BQ757" s="11">
        <f>IF($AG757,SUMPRODUCT(AW$2:AW757,$AH$2:$AH757)/SUM($AH$2:$AH757),0)</f>
        <v>0</v>
      </c>
      <c r="BR757" s="11">
        <f>IF($AG757,SUMPRODUCT(AX$2:AX757,$AH$2:$AH757)/SUM($AH$2:$AH757),0)</f>
        <v>0</v>
      </c>
      <c r="BS757" s="11">
        <f>IF($AG757,SUMPRODUCT(AY$2:AY757,$AH$2:$AH757)/SUM($AH$2:$AH757),0)</f>
        <v>0</v>
      </c>
      <c r="BT757" s="11">
        <f>IF($AG757,SUMPRODUCT(AZ$2:AZ757,$AH$2:$AH757)/SUM($AH$2:$AH757),0)</f>
        <v>0</v>
      </c>
      <c r="BU757" s="11">
        <f>IF($AG757,SUMPRODUCT(BA$2:BA757,$AH$2:$AH757)/SUM($AH$2:$AH757),0)</f>
        <v>0</v>
      </c>
      <c r="BV757" s="11"/>
      <c r="BW757" s="109" cm="1">
        <f t="array" ref="BW757">IF($AG757,SQRT(SUMPRODUCT($AH$2:$AH757, (AI$2:AI757-BC757)^2)/(SUM($AH$2:$AH757)-1)),0)</f>
        <v>0</v>
      </c>
      <c r="BX757" s="109" cm="1">
        <f t="array" ref="BX757">IF($AG757,SQRT(SUMPRODUCT($AH$2:$AH757, (AJ$2:AJ757-BD757)^2)/(SUM($AH$2:$AH757)-1)),0)</f>
        <v>0</v>
      </c>
      <c r="BY757" s="109" cm="1">
        <f t="array" ref="BY757">IF($AG757,SQRT(SUMPRODUCT($AH$2:$AH757, (AK$2:AK757-BE757)^2)/(SUM($AH$2:$AH757)-1)),0)</f>
        <v>0</v>
      </c>
      <c r="BZ757" s="109" cm="1">
        <f t="array" ref="BZ757">IF($AG757,SQRT(SUMPRODUCT($AH$2:$AH757, (AL$2:AL757-BF757)^2)/(SUM($AH$2:$AH757)-1)),0)</f>
        <v>0</v>
      </c>
      <c r="CA757" s="109" cm="1">
        <f t="array" ref="CA757">IF($AG757,SQRT(SUMPRODUCT($AH$2:$AH757, (AM$2:AM757-BG757)^2)/(SUM($AH$2:$AH757)-1)),0)</f>
        <v>0</v>
      </c>
      <c r="CB757" s="109" cm="1">
        <f t="array" ref="CB757">IF($AG757,SQRT(SUMPRODUCT($AH$2:$AH757, (AN$2:AN757-BH757)^2)/(SUM($AH$2:$AH757)-1)),0)</f>
        <v>0</v>
      </c>
      <c r="CC757" s="109" cm="1">
        <f t="array" ref="CC757">IF($AG757,SQRT(SUMPRODUCT($AH$2:$AH757, (AO$2:AO757-BI757)^2)/(SUM($AH$2:$AH757)-1)),0)</f>
        <v>0</v>
      </c>
      <c r="CD757" s="109" cm="1">
        <f t="array" ref="CD757">IF($AG757,SQRT(SUMPRODUCT($AH$2:$AH757, (AP$2:AP757-BJ757)^2)/(SUM($AH$2:$AH757)-1)),0)</f>
        <v>0</v>
      </c>
      <c r="CE757" s="109" cm="1">
        <f t="array" ref="CE757">IF($AG757,SQRT(SUMPRODUCT($AH$2:$AH757, (AQ$2:AQ757-BK757)^2)/(SUM($AH$2:$AH757)-1)),0)</f>
        <v>0</v>
      </c>
      <c r="CF757" s="109" cm="1">
        <f t="array" ref="CF757">IF($AG757,SQRT(SUMPRODUCT($AH$2:$AH757, (AR$2:AR757-BL757)^2)/(SUM($AH$2:$AH757)-1)),0)</f>
        <v>0</v>
      </c>
      <c r="CG757" s="109" cm="1">
        <f t="array" ref="CG757">IF($AG757,SQRT(SUMPRODUCT($AH$2:$AH757, (AS$2:AS757-BM757)^2)/(SUM($AH$2:$AH757)-1)),0)</f>
        <v>0</v>
      </c>
      <c r="CH757" s="109" cm="1">
        <f t="array" ref="CH757">IF($AG757,SQRT(SUMPRODUCT($AH$2:$AH757, (AT$2:AT757-BN757)^2)/(SUM($AH$2:$AH757)-1)),0)</f>
        <v>0</v>
      </c>
      <c r="CI757" s="109" cm="1">
        <f t="array" ref="CI757">IF($AG757,SQRT(SUMPRODUCT($AH$2:$AH757, (AU$2:AU757-BO757)^2)/(SUM($AH$2:$AH757)-1)),0)</f>
        <v>0</v>
      </c>
      <c r="CJ757" s="109" cm="1">
        <f t="array" ref="CJ757">IF($AG757,SQRT(SUMPRODUCT($AH$2:$AH757, (AV$2:AV757-BP757)^2)/(SUM($AH$2:$AH757)-1)),0)</f>
        <v>0</v>
      </c>
      <c r="CK757" s="109" cm="1">
        <f t="array" ref="CK757">IF($AG757,SQRT(SUMPRODUCT($AH$2:$AH757, (AW$2:AW757-BQ757)^2)/(SUM($AH$2:$AH757)-1)),0)</f>
        <v>0</v>
      </c>
      <c r="CL757" s="109" cm="1">
        <f t="array" ref="CL757">IF($AG757,SQRT(SUMPRODUCT($AH$2:$AH757, (AX$2:AX757-BR757)^2)/(SUM($AH$2:$AH757)-1)),0)</f>
        <v>0</v>
      </c>
      <c r="CM757" s="109" cm="1">
        <f t="array" ref="CM757">IF($AG757,SQRT(SUMPRODUCT($AH$2:$AH757, (AY$2:AY757-BS757)^2)/(SUM($AH$2:$AH757)-1)),0)</f>
        <v>0</v>
      </c>
      <c r="CN757" s="109" cm="1">
        <f t="array" ref="CN757">IF($AG757,SQRT(SUMPRODUCT($AH$2:$AH757, (AZ$2:AZ757-BT757)^2)/(SUM($AH$2:$AH757)-1)),0)</f>
        <v>0</v>
      </c>
      <c r="CO757" s="109" cm="1">
        <f t="array" ref="CO757">IF($AG757,SQRT(SUMPRODUCT($AH$2:$AH757, (BA$2:BA757-BU757)^2)/(SUM($AH$2:$AH757)-1)),0)</f>
        <v>0</v>
      </c>
    </row>
    <row r="758" spans="34:93" x14ac:dyDescent="0.25">
      <c r="AH758" s="99" t="str">
        <f t="shared" si="184"/>
        <v/>
      </c>
      <c r="AI758" s="11">
        <f t="shared" ca="1" si="185"/>
        <v>0</v>
      </c>
      <c r="AJ758" s="11">
        <f t="shared" ca="1" si="185"/>
        <v>0</v>
      </c>
      <c r="AK758" s="11">
        <f t="shared" ca="1" si="185"/>
        <v>0</v>
      </c>
      <c r="AL758" s="11">
        <f t="shared" ca="1" si="185"/>
        <v>0</v>
      </c>
      <c r="AM758" s="11">
        <f t="shared" ca="1" si="185"/>
        <v>0</v>
      </c>
      <c r="AN758" s="11">
        <f t="shared" ca="1" si="185"/>
        <v>0</v>
      </c>
      <c r="AO758" s="11">
        <f t="shared" ca="1" si="185"/>
        <v>0</v>
      </c>
      <c r="AP758" s="11">
        <f t="shared" ca="1" si="185"/>
        <v>0</v>
      </c>
      <c r="AQ758" s="11">
        <f t="shared" ca="1" si="185"/>
        <v>0</v>
      </c>
      <c r="AR758" s="11">
        <f t="shared" ca="1" si="185"/>
        <v>0</v>
      </c>
      <c r="AS758" s="11">
        <f t="shared" ca="1" si="186"/>
        <v>0</v>
      </c>
      <c r="AT758" s="11">
        <f t="shared" ca="1" si="186"/>
        <v>0</v>
      </c>
      <c r="AU758" s="11">
        <f t="shared" ca="1" si="186"/>
        <v>0</v>
      </c>
      <c r="AV758" s="11">
        <f t="shared" ca="1" si="186"/>
        <v>0</v>
      </c>
      <c r="AW758" s="11">
        <f t="shared" ca="1" si="186"/>
        <v>0</v>
      </c>
      <c r="AX758" s="11">
        <f t="shared" ca="1" si="186"/>
        <v>0</v>
      </c>
      <c r="AY758" s="11">
        <f t="shared" ca="1" si="186"/>
        <v>0</v>
      </c>
      <c r="AZ758" s="11">
        <f t="shared" ca="1" si="186"/>
        <v>0</v>
      </c>
      <c r="BA758" s="11">
        <f t="shared" ca="1" si="186"/>
        <v>0</v>
      </c>
      <c r="BB758" s="11"/>
      <c r="BC758" s="11">
        <f>IF($AG758,SUMPRODUCT(AI$2:AI758,$AH$2:$AH758)/SUM($AH$2:$AH758),0)</f>
        <v>0</v>
      </c>
      <c r="BD758" s="11">
        <f>IF($AG758,SUMPRODUCT(AJ$2:AJ758,$AH$2:$AH758)/SUM($AH$2:$AH758),0)</f>
        <v>0</v>
      </c>
      <c r="BE758" s="11">
        <f>IF($AG758,SUMPRODUCT(AK$2:AK758,$AH$2:$AH758)/SUM($AH$2:$AH758),0)</f>
        <v>0</v>
      </c>
      <c r="BF758" s="11">
        <f>IF($AG758,SUMPRODUCT(AL$2:AL758,$AH$2:$AH758)/SUM($AH$2:$AH758),0)</f>
        <v>0</v>
      </c>
      <c r="BG758" s="11">
        <f>IF($AG758,SUMPRODUCT(AM$2:AM758,$AH$2:$AH758)/SUM($AH$2:$AH758),0)</f>
        <v>0</v>
      </c>
      <c r="BH758" s="11">
        <f>IF($AG758,SUMPRODUCT(AN$2:AN758,$AH$2:$AH758)/SUM($AH$2:$AH758),0)</f>
        <v>0</v>
      </c>
      <c r="BI758" s="11">
        <f>IF($AG758,SUMPRODUCT(AO$2:AO758,$AH$2:$AH758)/SUM($AH$2:$AH758),0)</f>
        <v>0</v>
      </c>
      <c r="BJ758" s="11">
        <f>IF($AG758,SUMPRODUCT(AP$2:AP758,$AH$2:$AH758)/SUM($AH$2:$AH758),0)</f>
        <v>0</v>
      </c>
      <c r="BK758" s="11">
        <f>IF($AG758,SUMPRODUCT(AQ$2:AQ758,$AH$2:$AH758)/SUM($AH$2:$AH758),0)</f>
        <v>0</v>
      </c>
      <c r="BL758" s="11">
        <f>IF($AG758,SUMPRODUCT(AR$2:AR758,$AH$2:$AH758)/SUM($AH$2:$AH758),0)</f>
        <v>0</v>
      </c>
      <c r="BM758" s="11">
        <f>IF($AG758,SUMPRODUCT(AS$2:AS758,$AH$2:$AH758)/SUM($AH$2:$AH758),0)</f>
        <v>0</v>
      </c>
      <c r="BN758" s="11">
        <f>IF($AG758,SUMPRODUCT(AT$2:AT758,$AH$2:$AH758)/SUM($AH$2:$AH758),0)</f>
        <v>0</v>
      </c>
      <c r="BO758" s="11">
        <f>IF($AG758,SUMPRODUCT(AU$2:AU758,$AH$2:$AH758)/SUM($AH$2:$AH758),0)</f>
        <v>0</v>
      </c>
      <c r="BP758" s="11">
        <f>IF($AG758,SUMPRODUCT(AV$2:AV758,$AH$2:$AH758)/SUM($AH$2:$AH758),0)</f>
        <v>0</v>
      </c>
      <c r="BQ758" s="11">
        <f>IF($AG758,SUMPRODUCT(AW$2:AW758,$AH$2:$AH758)/SUM($AH$2:$AH758),0)</f>
        <v>0</v>
      </c>
      <c r="BR758" s="11">
        <f>IF($AG758,SUMPRODUCT(AX$2:AX758,$AH$2:$AH758)/SUM($AH$2:$AH758),0)</f>
        <v>0</v>
      </c>
      <c r="BS758" s="11">
        <f>IF($AG758,SUMPRODUCT(AY$2:AY758,$AH$2:$AH758)/SUM($AH$2:$AH758),0)</f>
        <v>0</v>
      </c>
      <c r="BT758" s="11">
        <f>IF($AG758,SUMPRODUCT(AZ$2:AZ758,$AH$2:$AH758)/SUM($AH$2:$AH758),0)</f>
        <v>0</v>
      </c>
      <c r="BU758" s="11">
        <f>IF($AG758,SUMPRODUCT(BA$2:BA758,$AH$2:$AH758)/SUM($AH$2:$AH758),0)</f>
        <v>0</v>
      </c>
      <c r="BV758" s="11"/>
      <c r="BW758" s="109" cm="1">
        <f t="array" ref="BW758">IF($AG758,SQRT(SUMPRODUCT($AH$2:$AH758, (AI$2:AI758-BC758)^2)/(SUM($AH$2:$AH758)-1)),0)</f>
        <v>0</v>
      </c>
      <c r="BX758" s="109" cm="1">
        <f t="array" ref="BX758">IF($AG758,SQRT(SUMPRODUCT($AH$2:$AH758, (AJ$2:AJ758-BD758)^2)/(SUM($AH$2:$AH758)-1)),0)</f>
        <v>0</v>
      </c>
      <c r="BY758" s="109" cm="1">
        <f t="array" ref="BY758">IF($AG758,SQRT(SUMPRODUCT($AH$2:$AH758, (AK$2:AK758-BE758)^2)/(SUM($AH$2:$AH758)-1)),0)</f>
        <v>0</v>
      </c>
      <c r="BZ758" s="109" cm="1">
        <f t="array" ref="BZ758">IF($AG758,SQRT(SUMPRODUCT($AH$2:$AH758, (AL$2:AL758-BF758)^2)/(SUM($AH$2:$AH758)-1)),0)</f>
        <v>0</v>
      </c>
      <c r="CA758" s="109" cm="1">
        <f t="array" ref="CA758">IF($AG758,SQRT(SUMPRODUCT($AH$2:$AH758, (AM$2:AM758-BG758)^2)/(SUM($AH$2:$AH758)-1)),0)</f>
        <v>0</v>
      </c>
      <c r="CB758" s="109" cm="1">
        <f t="array" ref="CB758">IF($AG758,SQRT(SUMPRODUCT($AH$2:$AH758, (AN$2:AN758-BH758)^2)/(SUM($AH$2:$AH758)-1)),0)</f>
        <v>0</v>
      </c>
      <c r="CC758" s="109" cm="1">
        <f t="array" ref="CC758">IF($AG758,SQRT(SUMPRODUCT($AH$2:$AH758, (AO$2:AO758-BI758)^2)/(SUM($AH$2:$AH758)-1)),0)</f>
        <v>0</v>
      </c>
      <c r="CD758" s="109" cm="1">
        <f t="array" ref="CD758">IF($AG758,SQRT(SUMPRODUCT($AH$2:$AH758, (AP$2:AP758-BJ758)^2)/(SUM($AH$2:$AH758)-1)),0)</f>
        <v>0</v>
      </c>
      <c r="CE758" s="109" cm="1">
        <f t="array" ref="CE758">IF($AG758,SQRT(SUMPRODUCT($AH$2:$AH758, (AQ$2:AQ758-BK758)^2)/(SUM($AH$2:$AH758)-1)),0)</f>
        <v>0</v>
      </c>
      <c r="CF758" s="109" cm="1">
        <f t="array" ref="CF758">IF($AG758,SQRT(SUMPRODUCT($AH$2:$AH758, (AR$2:AR758-BL758)^2)/(SUM($AH$2:$AH758)-1)),0)</f>
        <v>0</v>
      </c>
      <c r="CG758" s="109" cm="1">
        <f t="array" ref="CG758">IF($AG758,SQRT(SUMPRODUCT($AH$2:$AH758, (AS$2:AS758-BM758)^2)/(SUM($AH$2:$AH758)-1)),0)</f>
        <v>0</v>
      </c>
      <c r="CH758" s="109" cm="1">
        <f t="array" ref="CH758">IF($AG758,SQRT(SUMPRODUCT($AH$2:$AH758, (AT$2:AT758-BN758)^2)/(SUM($AH$2:$AH758)-1)),0)</f>
        <v>0</v>
      </c>
      <c r="CI758" s="109" cm="1">
        <f t="array" ref="CI758">IF($AG758,SQRT(SUMPRODUCT($AH$2:$AH758, (AU$2:AU758-BO758)^2)/(SUM($AH$2:$AH758)-1)),0)</f>
        <v>0</v>
      </c>
      <c r="CJ758" s="109" cm="1">
        <f t="array" ref="CJ758">IF($AG758,SQRT(SUMPRODUCT($AH$2:$AH758, (AV$2:AV758-BP758)^2)/(SUM($AH$2:$AH758)-1)),0)</f>
        <v>0</v>
      </c>
      <c r="CK758" s="109" cm="1">
        <f t="array" ref="CK758">IF($AG758,SQRT(SUMPRODUCT($AH$2:$AH758, (AW$2:AW758-BQ758)^2)/(SUM($AH$2:$AH758)-1)),0)</f>
        <v>0</v>
      </c>
      <c r="CL758" s="109" cm="1">
        <f t="array" ref="CL758">IF($AG758,SQRT(SUMPRODUCT($AH$2:$AH758, (AX$2:AX758-BR758)^2)/(SUM($AH$2:$AH758)-1)),0)</f>
        <v>0</v>
      </c>
      <c r="CM758" s="109" cm="1">
        <f t="array" ref="CM758">IF($AG758,SQRT(SUMPRODUCT($AH$2:$AH758, (AY$2:AY758-BS758)^2)/(SUM($AH$2:$AH758)-1)),0)</f>
        <v>0</v>
      </c>
      <c r="CN758" s="109" cm="1">
        <f t="array" ref="CN758">IF($AG758,SQRT(SUMPRODUCT($AH$2:$AH758, (AZ$2:AZ758-BT758)^2)/(SUM($AH$2:$AH758)-1)),0)</f>
        <v>0</v>
      </c>
      <c r="CO758" s="109" cm="1">
        <f t="array" ref="CO758">IF($AG758,SQRT(SUMPRODUCT($AH$2:$AH758, (BA$2:BA758-BU758)^2)/(SUM($AH$2:$AH758)-1)),0)</f>
        <v>0</v>
      </c>
    </row>
    <row r="759" spans="34:93" x14ac:dyDescent="0.25">
      <c r="AH759" s="99" t="str">
        <f t="shared" si="184"/>
        <v/>
      </c>
      <c r="AI759" s="11">
        <f t="shared" ca="1" si="185"/>
        <v>0</v>
      </c>
      <c r="AJ759" s="11">
        <f t="shared" ca="1" si="185"/>
        <v>0</v>
      </c>
      <c r="AK759" s="11">
        <f t="shared" ca="1" si="185"/>
        <v>0</v>
      </c>
      <c r="AL759" s="11">
        <f t="shared" ca="1" si="185"/>
        <v>0</v>
      </c>
      <c r="AM759" s="11">
        <f t="shared" ca="1" si="185"/>
        <v>0</v>
      </c>
      <c r="AN759" s="11">
        <f t="shared" ca="1" si="185"/>
        <v>0</v>
      </c>
      <c r="AO759" s="11">
        <f t="shared" ca="1" si="185"/>
        <v>0</v>
      </c>
      <c r="AP759" s="11">
        <f t="shared" ca="1" si="185"/>
        <v>0</v>
      </c>
      <c r="AQ759" s="11">
        <f t="shared" ca="1" si="185"/>
        <v>0</v>
      </c>
      <c r="AR759" s="11">
        <f t="shared" ca="1" si="185"/>
        <v>0</v>
      </c>
      <c r="AS759" s="11">
        <f t="shared" ca="1" si="186"/>
        <v>0</v>
      </c>
      <c r="AT759" s="11">
        <f t="shared" ca="1" si="186"/>
        <v>0</v>
      </c>
      <c r="AU759" s="11">
        <f t="shared" ca="1" si="186"/>
        <v>0</v>
      </c>
      <c r="AV759" s="11">
        <f t="shared" ca="1" si="186"/>
        <v>0</v>
      </c>
      <c r="AW759" s="11">
        <f t="shared" ca="1" si="186"/>
        <v>0</v>
      </c>
      <c r="AX759" s="11">
        <f t="shared" ca="1" si="186"/>
        <v>0</v>
      </c>
      <c r="AY759" s="11">
        <f t="shared" ca="1" si="186"/>
        <v>0</v>
      </c>
      <c r="AZ759" s="11">
        <f t="shared" ca="1" si="186"/>
        <v>0</v>
      </c>
      <c r="BA759" s="11">
        <f t="shared" ca="1" si="186"/>
        <v>0</v>
      </c>
      <c r="BB759" s="11"/>
      <c r="BC759" s="11">
        <f>IF($AG759,SUMPRODUCT(AI$2:AI759,$AH$2:$AH759)/SUM($AH$2:$AH759),0)</f>
        <v>0</v>
      </c>
      <c r="BD759" s="11">
        <f>IF($AG759,SUMPRODUCT(AJ$2:AJ759,$AH$2:$AH759)/SUM($AH$2:$AH759),0)</f>
        <v>0</v>
      </c>
      <c r="BE759" s="11">
        <f>IF($AG759,SUMPRODUCT(AK$2:AK759,$AH$2:$AH759)/SUM($AH$2:$AH759),0)</f>
        <v>0</v>
      </c>
      <c r="BF759" s="11">
        <f>IF($AG759,SUMPRODUCT(AL$2:AL759,$AH$2:$AH759)/SUM($AH$2:$AH759),0)</f>
        <v>0</v>
      </c>
      <c r="BG759" s="11">
        <f>IF($AG759,SUMPRODUCT(AM$2:AM759,$AH$2:$AH759)/SUM($AH$2:$AH759),0)</f>
        <v>0</v>
      </c>
      <c r="BH759" s="11">
        <f>IF($AG759,SUMPRODUCT(AN$2:AN759,$AH$2:$AH759)/SUM($AH$2:$AH759),0)</f>
        <v>0</v>
      </c>
      <c r="BI759" s="11">
        <f>IF($AG759,SUMPRODUCT(AO$2:AO759,$AH$2:$AH759)/SUM($AH$2:$AH759),0)</f>
        <v>0</v>
      </c>
      <c r="BJ759" s="11">
        <f>IF($AG759,SUMPRODUCT(AP$2:AP759,$AH$2:$AH759)/SUM($AH$2:$AH759),0)</f>
        <v>0</v>
      </c>
      <c r="BK759" s="11">
        <f>IF($AG759,SUMPRODUCT(AQ$2:AQ759,$AH$2:$AH759)/SUM($AH$2:$AH759),0)</f>
        <v>0</v>
      </c>
      <c r="BL759" s="11">
        <f>IF($AG759,SUMPRODUCT(AR$2:AR759,$AH$2:$AH759)/SUM($AH$2:$AH759),0)</f>
        <v>0</v>
      </c>
      <c r="BM759" s="11">
        <f>IF($AG759,SUMPRODUCT(AS$2:AS759,$AH$2:$AH759)/SUM($AH$2:$AH759),0)</f>
        <v>0</v>
      </c>
      <c r="BN759" s="11">
        <f>IF($AG759,SUMPRODUCT(AT$2:AT759,$AH$2:$AH759)/SUM($AH$2:$AH759),0)</f>
        <v>0</v>
      </c>
      <c r="BO759" s="11">
        <f>IF($AG759,SUMPRODUCT(AU$2:AU759,$AH$2:$AH759)/SUM($AH$2:$AH759),0)</f>
        <v>0</v>
      </c>
      <c r="BP759" s="11">
        <f>IF($AG759,SUMPRODUCT(AV$2:AV759,$AH$2:$AH759)/SUM($AH$2:$AH759),0)</f>
        <v>0</v>
      </c>
      <c r="BQ759" s="11">
        <f>IF($AG759,SUMPRODUCT(AW$2:AW759,$AH$2:$AH759)/SUM($AH$2:$AH759),0)</f>
        <v>0</v>
      </c>
      <c r="BR759" s="11">
        <f>IF($AG759,SUMPRODUCT(AX$2:AX759,$AH$2:$AH759)/SUM($AH$2:$AH759),0)</f>
        <v>0</v>
      </c>
      <c r="BS759" s="11">
        <f>IF($AG759,SUMPRODUCT(AY$2:AY759,$AH$2:$AH759)/SUM($AH$2:$AH759),0)</f>
        <v>0</v>
      </c>
      <c r="BT759" s="11">
        <f>IF($AG759,SUMPRODUCT(AZ$2:AZ759,$AH$2:$AH759)/SUM($AH$2:$AH759),0)</f>
        <v>0</v>
      </c>
      <c r="BU759" s="11">
        <f>IF($AG759,SUMPRODUCT(BA$2:BA759,$AH$2:$AH759)/SUM($AH$2:$AH759),0)</f>
        <v>0</v>
      </c>
      <c r="BV759" s="11"/>
      <c r="BW759" s="109" cm="1">
        <f t="array" ref="BW759">IF($AG759,SQRT(SUMPRODUCT($AH$2:$AH759, (AI$2:AI759-BC759)^2)/(SUM($AH$2:$AH759)-1)),0)</f>
        <v>0</v>
      </c>
      <c r="BX759" s="109" cm="1">
        <f t="array" ref="BX759">IF($AG759,SQRT(SUMPRODUCT($AH$2:$AH759, (AJ$2:AJ759-BD759)^2)/(SUM($AH$2:$AH759)-1)),0)</f>
        <v>0</v>
      </c>
      <c r="BY759" s="109" cm="1">
        <f t="array" ref="BY759">IF($AG759,SQRT(SUMPRODUCT($AH$2:$AH759, (AK$2:AK759-BE759)^2)/(SUM($AH$2:$AH759)-1)),0)</f>
        <v>0</v>
      </c>
      <c r="BZ759" s="109" cm="1">
        <f t="array" ref="BZ759">IF($AG759,SQRT(SUMPRODUCT($AH$2:$AH759, (AL$2:AL759-BF759)^2)/(SUM($AH$2:$AH759)-1)),0)</f>
        <v>0</v>
      </c>
      <c r="CA759" s="109" cm="1">
        <f t="array" ref="CA759">IF($AG759,SQRT(SUMPRODUCT($AH$2:$AH759, (AM$2:AM759-BG759)^2)/(SUM($AH$2:$AH759)-1)),0)</f>
        <v>0</v>
      </c>
      <c r="CB759" s="109" cm="1">
        <f t="array" ref="CB759">IF($AG759,SQRT(SUMPRODUCT($AH$2:$AH759, (AN$2:AN759-BH759)^2)/(SUM($AH$2:$AH759)-1)),0)</f>
        <v>0</v>
      </c>
      <c r="CC759" s="109" cm="1">
        <f t="array" ref="CC759">IF($AG759,SQRT(SUMPRODUCT($AH$2:$AH759, (AO$2:AO759-BI759)^2)/(SUM($AH$2:$AH759)-1)),0)</f>
        <v>0</v>
      </c>
      <c r="CD759" s="109" cm="1">
        <f t="array" ref="CD759">IF($AG759,SQRT(SUMPRODUCT($AH$2:$AH759, (AP$2:AP759-BJ759)^2)/(SUM($AH$2:$AH759)-1)),0)</f>
        <v>0</v>
      </c>
      <c r="CE759" s="109" cm="1">
        <f t="array" ref="CE759">IF($AG759,SQRT(SUMPRODUCT($AH$2:$AH759, (AQ$2:AQ759-BK759)^2)/(SUM($AH$2:$AH759)-1)),0)</f>
        <v>0</v>
      </c>
      <c r="CF759" s="109" cm="1">
        <f t="array" ref="CF759">IF($AG759,SQRT(SUMPRODUCT($AH$2:$AH759, (AR$2:AR759-BL759)^2)/(SUM($AH$2:$AH759)-1)),0)</f>
        <v>0</v>
      </c>
      <c r="CG759" s="109" cm="1">
        <f t="array" ref="CG759">IF($AG759,SQRT(SUMPRODUCT($AH$2:$AH759, (AS$2:AS759-BM759)^2)/(SUM($AH$2:$AH759)-1)),0)</f>
        <v>0</v>
      </c>
      <c r="CH759" s="109" cm="1">
        <f t="array" ref="CH759">IF($AG759,SQRT(SUMPRODUCT($AH$2:$AH759, (AT$2:AT759-BN759)^2)/(SUM($AH$2:$AH759)-1)),0)</f>
        <v>0</v>
      </c>
      <c r="CI759" s="109" cm="1">
        <f t="array" ref="CI759">IF($AG759,SQRT(SUMPRODUCT($AH$2:$AH759, (AU$2:AU759-BO759)^2)/(SUM($AH$2:$AH759)-1)),0)</f>
        <v>0</v>
      </c>
      <c r="CJ759" s="109" cm="1">
        <f t="array" ref="CJ759">IF($AG759,SQRT(SUMPRODUCT($AH$2:$AH759, (AV$2:AV759-BP759)^2)/(SUM($AH$2:$AH759)-1)),0)</f>
        <v>0</v>
      </c>
      <c r="CK759" s="109" cm="1">
        <f t="array" ref="CK759">IF($AG759,SQRT(SUMPRODUCT($AH$2:$AH759, (AW$2:AW759-BQ759)^2)/(SUM($AH$2:$AH759)-1)),0)</f>
        <v>0</v>
      </c>
      <c r="CL759" s="109" cm="1">
        <f t="array" ref="CL759">IF($AG759,SQRT(SUMPRODUCT($AH$2:$AH759, (AX$2:AX759-BR759)^2)/(SUM($AH$2:$AH759)-1)),0)</f>
        <v>0</v>
      </c>
      <c r="CM759" s="109" cm="1">
        <f t="array" ref="CM759">IF($AG759,SQRT(SUMPRODUCT($AH$2:$AH759, (AY$2:AY759-BS759)^2)/(SUM($AH$2:$AH759)-1)),0)</f>
        <v>0</v>
      </c>
      <c r="CN759" s="109" cm="1">
        <f t="array" ref="CN759">IF($AG759,SQRT(SUMPRODUCT($AH$2:$AH759, (AZ$2:AZ759-BT759)^2)/(SUM($AH$2:$AH759)-1)),0)</f>
        <v>0</v>
      </c>
      <c r="CO759" s="109" cm="1">
        <f t="array" ref="CO759">IF($AG759,SQRT(SUMPRODUCT($AH$2:$AH759, (BA$2:BA759-BU759)^2)/(SUM($AH$2:$AH759)-1)),0)</f>
        <v>0</v>
      </c>
    </row>
    <row r="760" spans="34:93" x14ac:dyDescent="0.25">
      <c r="AH760" s="99" t="str">
        <f t="shared" si="184"/>
        <v/>
      </c>
      <c r="AI760" s="11">
        <f t="shared" ca="1" si="185"/>
        <v>0</v>
      </c>
      <c r="AJ760" s="11">
        <f t="shared" ca="1" si="185"/>
        <v>0</v>
      </c>
      <c r="AK760" s="11">
        <f t="shared" ca="1" si="185"/>
        <v>0</v>
      </c>
      <c r="AL760" s="11">
        <f t="shared" ca="1" si="185"/>
        <v>0</v>
      </c>
      <c r="AM760" s="11">
        <f t="shared" ca="1" si="185"/>
        <v>0</v>
      </c>
      <c r="AN760" s="11">
        <f t="shared" ca="1" si="185"/>
        <v>0</v>
      </c>
      <c r="AO760" s="11">
        <f t="shared" ca="1" si="185"/>
        <v>0</v>
      </c>
      <c r="AP760" s="11">
        <f t="shared" ca="1" si="185"/>
        <v>0</v>
      </c>
      <c r="AQ760" s="11">
        <f t="shared" ca="1" si="185"/>
        <v>0</v>
      </c>
      <c r="AR760" s="11">
        <f t="shared" ca="1" si="185"/>
        <v>0</v>
      </c>
      <c r="AS760" s="11">
        <f t="shared" ca="1" si="186"/>
        <v>0</v>
      </c>
      <c r="AT760" s="11">
        <f t="shared" ca="1" si="186"/>
        <v>0</v>
      </c>
      <c r="AU760" s="11">
        <f t="shared" ca="1" si="186"/>
        <v>0</v>
      </c>
      <c r="AV760" s="11">
        <f t="shared" ca="1" si="186"/>
        <v>0</v>
      </c>
      <c r="AW760" s="11">
        <f t="shared" ca="1" si="186"/>
        <v>0</v>
      </c>
      <c r="AX760" s="11">
        <f t="shared" ca="1" si="186"/>
        <v>0</v>
      </c>
      <c r="AY760" s="11">
        <f t="shared" ca="1" si="186"/>
        <v>0</v>
      </c>
      <c r="AZ760" s="11">
        <f t="shared" ca="1" si="186"/>
        <v>0</v>
      </c>
      <c r="BA760" s="11">
        <f t="shared" ca="1" si="186"/>
        <v>0</v>
      </c>
      <c r="BB760" s="11"/>
      <c r="BC760" s="11">
        <f>IF($AG760,SUMPRODUCT(AI$2:AI760,$AH$2:$AH760)/SUM($AH$2:$AH760),0)</f>
        <v>0</v>
      </c>
      <c r="BD760" s="11">
        <f>IF($AG760,SUMPRODUCT(AJ$2:AJ760,$AH$2:$AH760)/SUM($AH$2:$AH760),0)</f>
        <v>0</v>
      </c>
      <c r="BE760" s="11">
        <f>IF($AG760,SUMPRODUCT(AK$2:AK760,$AH$2:$AH760)/SUM($AH$2:$AH760),0)</f>
        <v>0</v>
      </c>
      <c r="BF760" s="11">
        <f>IF($AG760,SUMPRODUCT(AL$2:AL760,$AH$2:$AH760)/SUM($AH$2:$AH760),0)</f>
        <v>0</v>
      </c>
      <c r="BG760" s="11">
        <f>IF($AG760,SUMPRODUCT(AM$2:AM760,$AH$2:$AH760)/SUM($AH$2:$AH760),0)</f>
        <v>0</v>
      </c>
      <c r="BH760" s="11">
        <f>IF($AG760,SUMPRODUCT(AN$2:AN760,$AH$2:$AH760)/SUM($AH$2:$AH760),0)</f>
        <v>0</v>
      </c>
      <c r="BI760" s="11">
        <f>IF($AG760,SUMPRODUCT(AO$2:AO760,$AH$2:$AH760)/SUM($AH$2:$AH760),0)</f>
        <v>0</v>
      </c>
      <c r="BJ760" s="11">
        <f>IF($AG760,SUMPRODUCT(AP$2:AP760,$AH$2:$AH760)/SUM($AH$2:$AH760),0)</f>
        <v>0</v>
      </c>
      <c r="BK760" s="11">
        <f>IF($AG760,SUMPRODUCT(AQ$2:AQ760,$AH$2:$AH760)/SUM($AH$2:$AH760),0)</f>
        <v>0</v>
      </c>
      <c r="BL760" s="11">
        <f>IF($AG760,SUMPRODUCT(AR$2:AR760,$AH$2:$AH760)/SUM($AH$2:$AH760),0)</f>
        <v>0</v>
      </c>
      <c r="BM760" s="11">
        <f>IF($AG760,SUMPRODUCT(AS$2:AS760,$AH$2:$AH760)/SUM($AH$2:$AH760),0)</f>
        <v>0</v>
      </c>
      <c r="BN760" s="11">
        <f>IF($AG760,SUMPRODUCT(AT$2:AT760,$AH$2:$AH760)/SUM($AH$2:$AH760),0)</f>
        <v>0</v>
      </c>
      <c r="BO760" s="11">
        <f>IF($AG760,SUMPRODUCT(AU$2:AU760,$AH$2:$AH760)/SUM($AH$2:$AH760),0)</f>
        <v>0</v>
      </c>
      <c r="BP760" s="11">
        <f>IF($AG760,SUMPRODUCT(AV$2:AV760,$AH$2:$AH760)/SUM($AH$2:$AH760),0)</f>
        <v>0</v>
      </c>
      <c r="BQ760" s="11">
        <f>IF($AG760,SUMPRODUCT(AW$2:AW760,$AH$2:$AH760)/SUM($AH$2:$AH760),0)</f>
        <v>0</v>
      </c>
      <c r="BR760" s="11">
        <f>IF($AG760,SUMPRODUCT(AX$2:AX760,$AH$2:$AH760)/SUM($AH$2:$AH760),0)</f>
        <v>0</v>
      </c>
      <c r="BS760" s="11">
        <f>IF($AG760,SUMPRODUCT(AY$2:AY760,$AH$2:$AH760)/SUM($AH$2:$AH760),0)</f>
        <v>0</v>
      </c>
      <c r="BT760" s="11">
        <f>IF($AG760,SUMPRODUCT(AZ$2:AZ760,$AH$2:$AH760)/SUM($AH$2:$AH760),0)</f>
        <v>0</v>
      </c>
      <c r="BU760" s="11">
        <f>IF($AG760,SUMPRODUCT(BA$2:BA760,$AH$2:$AH760)/SUM($AH$2:$AH760),0)</f>
        <v>0</v>
      </c>
      <c r="BV760" s="11"/>
      <c r="BW760" s="109" cm="1">
        <f t="array" ref="BW760">IF($AG760,SQRT(SUMPRODUCT($AH$2:$AH760, (AI$2:AI760-BC760)^2)/(SUM($AH$2:$AH760)-1)),0)</f>
        <v>0</v>
      </c>
      <c r="BX760" s="109" cm="1">
        <f t="array" ref="BX760">IF($AG760,SQRT(SUMPRODUCT($AH$2:$AH760, (AJ$2:AJ760-BD760)^2)/(SUM($AH$2:$AH760)-1)),0)</f>
        <v>0</v>
      </c>
      <c r="BY760" s="109" cm="1">
        <f t="array" ref="BY760">IF($AG760,SQRT(SUMPRODUCT($AH$2:$AH760, (AK$2:AK760-BE760)^2)/(SUM($AH$2:$AH760)-1)),0)</f>
        <v>0</v>
      </c>
      <c r="BZ760" s="109" cm="1">
        <f t="array" ref="BZ760">IF($AG760,SQRT(SUMPRODUCT($AH$2:$AH760, (AL$2:AL760-BF760)^2)/(SUM($AH$2:$AH760)-1)),0)</f>
        <v>0</v>
      </c>
      <c r="CA760" s="109" cm="1">
        <f t="array" ref="CA760">IF($AG760,SQRT(SUMPRODUCT($AH$2:$AH760, (AM$2:AM760-BG760)^2)/(SUM($AH$2:$AH760)-1)),0)</f>
        <v>0</v>
      </c>
      <c r="CB760" s="109" cm="1">
        <f t="array" ref="CB760">IF($AG760,SQRT(SUMPRODUCT($AH$2:$AH760, (AN$2:AN760-BH760)^2)/(SUM($AH$2:$AH760)-1)),0)</f>
        <v>0</v>
      </c>
      <c r="CC760" s="109" cm="1">
        <f t="array" ref="CC760">IF($AG760,SQRT(SUMPRODUCT($AH$2:$AH760, (AO$2:AO760-BI760)^2)/(SUM($AH$2:$AH760)-1)),0)</f>
        <v>0</v>
      </c>
      <c r="CD760" s="109" cm="1">
        <f t="array" ref="CD760">IF($AG760,SQRT(SUMPRODUCT($AH$2:$AH760, (AP$2:AP760-BJ760)^2)/(SUM($AH$2:$AH760)-1)),0)</f>
        <v>0</v>
      </c>
      <c r="CE760" s="109" cm="1">
        <f t="array" ref="CE760">IF($AG760,SQRT(SUMPRODUCT($AH$2:$AH760, (AQ$2:AQ760-BK760)^2)/(SUM($AH$2:$AH760)-1)),0)</f>
        <v>0</v>
      </c>
      <c r="CF760" s="109" cm="1">
        <f t="array" ref="CF760">IF($AG760,SQRT(SUMPRODUCT($AH$2:$AH760, (AR$2:AR760-BL760)^2)/(SUM($AH$2:$AH760)-1)),0)</f>
        <v>0</v>
      </c>
      <c r="CG760" s="109" cm="1">
        <f t="array" ref="CG760">IF($AG760,SQRT(SUMPRODUCT($AH$2:$AH760, (AS$2:AS760-BM760)^2)/(SUM($AH$2:$AH760)-1)),0)</f>
        <v>0</v>
      </c>
      <c r="CH760" s="109" cm="1">
        <f t="array" ref="CH760">IF($AG760,SQRT(SUMPRODUCT($AH$2:$AH760, (AT$2:AT760-BN760)^2)/(SUM($AH$2:$AH760)-1)),0)</f>
        <v>0</v>
      </c>
      <c r="CI760" s="109" cm="1">
        <f t="array" ref="CI760">IF($AG760,SQRT(SUMPRODUCT($AH$2:$AH760, (AU$2:AU760-BO760)^2)/(SUM($AH$2:$AH760)-1)),0)</f>
        <v>0</v>
      </c>
      <c r="CJ760" s="109" cm="1">
        <f t="array" ref="CJ760">IF($AG760,SQRT(SUMPRODUCT($AH$2:$AH760, (AV$2:AV760-BP760)^2)/(SUM($AH$2:$AH760)-1)),0)</f>
        <v>0</v>
      </c>
      <c r="CK760" s="109" cm="1">
        <f t="array" ref="CK760">IF($AG760,SQRT(SUMPRODUCT($AH$2:$AH760, (AW$2:AW760-BQ760)^2)/(SUM($AH$2:$AH760)-1)),0)</f>
        <v>0</v>
      </c>
      <c r="CL760" s="109" cm="1">
        <f t="array" ref="CL760">IF($AG760,SQRT(SUMPRODUCT($AH$2:$AH760, (AX$2:AX760-BR760)^2)/(SUM($AH$2:$AH760)-1)),0)</f>
        <v>0</v>
      </c>
      <c r="CM760" s="109" cm="1">
        <f t="array" ref="CM760">IF($AG760,SQRT(SUMPRODUCT($AH$2:$AH760, (AY$2:AY760-BS760)^2)/(SUM($AH$2:$AH760)-1)),0)</f>
        <v>0</v>
      </c>
      <c r="CN760" s="109" cm="1">
        <f t="array" ref="CN760">IF($AG760,SQRT(SUMPRODUCT($AH$2:$AH760, (AZ$2:AZ760-BT760)^2)/(SUM($AH$2:$AH760)-1)),0)</f>
        <v>0</v>
      </c>
      <c r="CO760" s="109" cm="1">
        <f t="array" ref="CO760">IF($AG760,SQRT(SUMPRODUCT($AH$2:$AH760, (BA$2:BA760-BU760)^2)/(SUM($AH$2:$AH760)-1)),0)</f>
        <v>0</v>
      </c>
    </row>
    <row r="761" spans="34:93" x14ac:dyDescent="0.25">
      <c r="AH761" s="99" t="str">
        <f t="shared" si="184"/>
        <v/>
      </c>
      <c r="AI761" s="11">
        <f t="shared" ca="1" si="185"/>
        <v>0</v>
      </c>
      <c r="AJ761" s="11">
        <f t="shared" ca="1" si="185"/>
        <v>0</v>
      </c>
      <c r="AK761" s="11">
        <f t="shared" ca="1" si="185"/>
        <v>0</v>
      </c>
      <c r="AL761" s="11">
        <f t="shared" ca="1" si="185"/>
        <v>0</v>
      </c>
      <c r="AM761" s="11">
        <f t="shared" ca="1" si="185"/>
        <v>0</v>
      </c>
      <c r="AN761" s="11">
        <f t="shared" ca="1" si="185"/>
        <v>0</v>
      </c>
      <c r="AO761" s="11">
        <f t="shared" ca="1" si="185"/>
        <v>0</v>
      </c>
      <c r="AP761" s="11">
        <f t="shared" ca="1" si="185"/>
        <v>0</v>
      </c>
      <c r="AQ761" s="11">
        <f t="shared" ca="1" si="185"/>
        <v>0</v>
      </c>
      <c r="AR761" s="11">
        <f t="shared" ca="1" si="185"/>
        <v>0</v>
      </c>
      <c r="AS761" s="11">
        <f t="shared" ca="1" si="186"/>
        <v>0</v>
      </c>
      <c r="AT761" s="11">
        <f t="shared" ca="1" si="186"/>
        <v>0</v>
      </c>
      <c r="AU761" s="11">
        <f t="shared" ca="1" si="186"/>
        <v>0</v>
      </c>
      <c r="AV761" s="11">
        <f t="shared" ca="1" si="186"/>
        <v>0</v>
      </c>
      <c r="AW761" s="11">
        <f t="shared" ca="1" si="186"/>
        <v>0</v>
      </c>
      <c r="AX761" s="11">
        <f t="shared" ca="1" si="186"/>
        <v>0</v>
      </c>
      <c r="AY761" s="11">
        <f t="shared" ca="1" si="186"/>
        <v>0</v>
      </c>
      <c r="AZ761" s="11">
        <f t="shared" ca="1" si="186"/>
        <v>0</v>
      </c>
      <c r="BA761" s="11">
        <f t="shared" ca="1" si="186"/>
        <v>0</v>
      </c>
      <c r="BB761" s="11"/>
      <c r="BC761" s="11">
        <f>IF($AG761,SUMPRODUCT(AI$2:AI761,$AH$2:$AH761)/SUM($AH$2:$AH761),0)</f>
        <v>0</v>
      </c>
      <c r="BD761" s="11">
        <f>IF($AG761,SUMPRODUCT(AJ$2:AJ761,$AH$2:$AH761)/SUM($AH$2:$AH761),0)</f>
        <v>0</v>
      </c>
      <c r="BE761" s="11">
        <f>IF($AG761,SUMPRODUCT(AK$2:AK761,$AH$2:$AH761)/SUM($AH$2:$AH761),0)</f>
        <v>0</v>
      </c>
      <c r="BF761" s="11">
        <f>IF($AG761,SUMPRODUCT(AL$2:AL761,$AH$2:$AH761)/SUM($AH$2:$AH761),0)</f>
        <v>0</v>
      </c>
      <c r="BG761" s="11">
        <f>IF($AG761,SUMPRODUCT(AM$2:AM761,$AH$2:$AH761)/SUM($AH$2:$AH761),0)</f>
        <v>0</v>
      </c>
      <c r="BH761" s="11">
        <f>IF($AG761,SUMPRODUCT(AN$2:AN761,$AH$2:$AH761)/SUM($AH$2:$AH761),0)</f>
        <v>0</v>
      </c>
      <c r="BI761" s="11">
        <f>IF($AG761,SUMPRODUCT(AO$2:AO761,$AH$2:$AH761)/SUM($AH$2:$AH761),0)</f>
        <v>0</v>
      </c>
      <c r="BJ761" s="11">
        <f>IF($AG761,SUMPRODUCT(AP$2:AP761,$AH$2:$AH761)/SUM($AH$2:$AH761),0)</f>
        <v>0</v>
      </c>
      <c r="BK761" s="11">
        <f>IF($AG761,SUMPRODUCT(AQ$2:AQ761,$AH$2:$AH761)/SUM($AH$2:$AH761),0)</f>
        <v>0</v>
      </c>
      <c r="BL761" s="11">
        <f>IF($AG761,SUMPRODUCT(AR$2:AR761,$AH$2:$AH761)/SUM($AH$2:$AH761),0)</f>
        <v>0</v>
      </c>
      <c r="BM761" s="11">
        <f>IF($AG761,SUMPRODUCT(AS$2:AS761,$AH$2:$AH761)/SUM($AH$2:$AH761),0)</f>
        <v>0</v>
      </c>
      <c r="BN761" s="11">
        <f>IF($AG761,SUMPRODUCT(AT$2:AT761,$AH$2:$AH761)/SUM($AH$2:$AH761),0)</f>
        <v>0</v>
      </c>
      <c r="BO761" s="11">
        <f>IF($AG761,SUMPRODUCT(AU$2:AU761,$AH$2:$AH761)/SUM($AH$2:$AH761),0)</f>
        <v>0</v>
      </c>
      <c r="BP761" s="11">
        <f>IF($AG761,SUMPRODUCT(AV$2:AV761,$AH$2:$AH761)/SUM($AH$2:$AH761),0)</f>
        <v>0</v>
      </c>
      <c r="BQ761" s="11">
        <f>IF($AG761,SUMPRODUCT(AW$2:AW761,$AH$2:$AH761)/SUM($AH$2:$AH761),0)</f>
        <v>0</v>
      </c>
      <c r="BR761" s="11">
        <f>IF($AG761,SUMPRODUCT(AX$2:AX761,$AH$2:$AH761)/SUM($AH$2:$AH761),0)</f>
        <v>0</v>
      </c>
      <c r="BS761" s="11">
        <f>IF($AG761,SUMPRODUCT(AY$2:AY761,$AH$2:$AH761)/SUM($AH$2:$AH761),0)</f>
        <v>0</v>
      </c>
      <c r="BT761" s="11">
        <f>IF($AG761,SUMPRODUCT(AZ$2:AZ761,$AH$2:$AH761)/SUM($AH$2:$AH761),0)</f>
        <v>0</v>
      </c>
      <c r="BU761" s="11">
        <f>IF($AG761,SUMPRODUCT(BA$2:BA761,$AH$2:$AH761)/SUM($AH$2:$AH761),0)</f>
        <v>0</v>
      </c>
      <c r="BV761" s="11"/>
      <c r="BW761" s="109" cm="1">
        <f t="array" ref="BW761">IF($AG761,SQRT(SUMPRODUCT($AH$2:$AH761, (AI$2:AI761-BC761)^2)/(SUM($AH$2:$AH761)-1)),0)</f>
        <v>0</v>
      </c>
      <c r="BX761" s="109" cm="1">
        <f t="array" ref="BX761">IF($AG761,SQRT(SUMPRODUCT($AH$2:$AH761, (AJ$2:AJ761-BD761)^2)/(SUM($AH$2:$AH761)-1)),0)</f>
        <v>0</v>
      </c>
      <c r="BY761" s="109" cm="1">
        <f t="array" ref="BY761">IF($AG761,SQRT(SUMPRODUCT($AH$2:$AH761, (AK$2:AK761-BE761)^2)/(SUM($AH$2:$AH761)-1)),0)</f>
        <v>0</v>
      </c>
      <c r="BZ761" s="109" cm="1">
        <f t="array" ref="BZ761">IF($AG761,SQRT(SUMPRODUCT($AH$2:$AH761, (AL$2:AL761-BF761)^2)/(SUM($AH$2:$AH761)-1)),0)</f>
        <v>0</v>
      </c>
      <c r="CA761" s="109" cm="1">
        <f t="array" ref="CA761">IF($AG761,SQRT(SUMPRODUCT($AH$2:$AH761, (AM$2:AM761-BG761)^2)/(SUM($AH$2:$AH761)-1)),0)</f>
        <v>0</v>
      </c>
      <c r="CB761" s="109" cm="1">
        <f t="array" ref="CB761">IF($AG761,SQRT(SUMPRODUCT($AH$2:$AH761, (AN$2:AN761-BH761)^2)/(SUM($AH$2:$AH761)-1)),0)</f>
        <v>0</v>
      </c>
      <c r="CC761" s="109" cm="1">
        <f t="array" ref="CC761">IF($AG761,SQRT(SUMPRODUCT($AH$2:$AH761, (AO$2:AO761-BI761)^2)/(SUM($AH$2:$AH761)-1)),0)</f>
        <v>0</v>
      </c>
      <c r="CD761" s="109" cm="1">
        <f t="array" ref="CD761">IF($AG761,SQRT(SUMPRODUCT($AH$2:$AH761, (AP$2:AP761-BJ761)^2)/(SUM($AH$2:$AH761)-1)),0)</f>
        <v>0</v>
      </c>
      <c r="CE761" s="109" cm="1">
        <f t="array" ref="CE761">IF($AG761,SQRT(SUMPRODUCT($AH$2:$AH761, (AQ$2:AQ761-BK761)^2)/(SUM($AH$2:$AH761)-1)),0)</f>
        <v>0</v>
      </c>
      <c r="CF761" s="109" cm="1">
        <f t="array" ref="CF761">IF($AG761,SQRT(SUMPRODUCT($AH$2:$AH761, (AR$2:AR761-BL761)^2)/(SUM($AH$2:$AH761)-1)),0)</f>
        <v>0</v>
      </c>
      <c r="CG761" s="109" cm="1">
        <f t="array" ref="CG761">IF($AG761,SQRT(SUMPRODUCT($AH$2:$AH761, (AS$2:AS761-BM761)^2)/(SUM($AH$2:$AH761)-1)),0)</f>
        <v>0</v>
      </c>
      <c r="CH761" s="109" cm="1">
        <f t="array" ref="CH761">IF($AG761,SQRT(SUMPRODUCT($AH$2:$AH761, (AT$2:AT761-BN761)^2)/(SUM($AH$2:$AH761)-1)),0)</f>
        <v>0</v>
      </c>
      <c r="CI761" s="109" cm="1">
        <f t="array" ref="CI761">IF($AG761,SQRT(SUMPRODUCT($AH$2:$AH761, (AU$2:AU761-BO761)^2)/(SUM($AH$2:$AH761)-1)),0)</f>
        <v>0</v>
      </c>
      <c r="CJ761" s="109" cm="1">
        <f t="array" ref="CJ761">IF($AG761,SQRT(SUMPRODUCT($AH$2:$AH761, (AV$2:AV761-BP761)^2)/(SUM($AH$2:$AH761)-1)),0)</f>
        <v>0</v>
      </c>
      <c r="CK761" s="109" cm="1">
        <f t="array" ref="CK761">IF($AG761,SQRT(SUMPRODUCT($AH$2:$AH761, (AW$2:AW761-BQ761)^2)/(SUM($AH$2:$AH761)-1)),0)</f>
        <v>0</v>
      </c>
      <c r="CL761" s="109" cm="1">
        <f t="array" ref="CL761">IF($AG761,SQRT(SUMPRODUCT($AH$2:$AH761, (AX$2:AX761-BR761)^2)/(SUM($AH$2:$AH761)-1)),0)</f>
        <v>0</v>
      </c>
      <c r="CM761" s="109" cm="1">
        <f t="array" ref="CM761">IF($AG761,SQRT(SUMPRODUCT($AH$2:$AH761, (AY$2:AY761-BS761)^2)/(SUM($AH$2:$AH761)-1)),0)</f>
        <v>0</v>
      </c>
      <c r="CN761" s="109" cm="1">
        <f t="array" ref="CN761">IF($AG761,SQRT(SUMPRODUCT($AH$2:$AH761, (AZ$2:AZ761-BT761)^2)/(SUM($AH$2:$AH761)-1)),0)</f>
        <v>0</v>
      </c>
      <c r="CO761" s="109" cm="1">
        <f t="array" ref="CO761">IF($AG761,SQRT(SUMPRODUCT($AH$2:$AH761, (BA$2:BA761-BU761)^2)/(SUM($AH$2:$AH761)-1)),0)</f>
        <v>0</v>
      </c>
    </row>
    <row r="762" spans="34:93" x14ac:dyDescent="0.25">
      <c r="AH762" s="99" t="str">
        <f t="shared" si="184"/>
        <v/>
      </c>
      <c r="AI762" s="11">
        <f t="shared" ref="AI762:AR771" ca="1" si="187">IF(AI$1&lt;&gt;0,SUMIFS(INDIRECT(AI$1), Fecha,$AG762),0)</f>
        <v>0</v>
      </c>
      <c r="AJ762" s="11">
        <f t="shared" ca="1" si="187"/>
        <v>0</v>
      </c>
      <c r="AK762" s="11">
        <f t="shared" ca="1" si="187"/>
        <v>0</v>
      </c>
      <c r="AL762" s="11">
        <f t="shared" ca="1" si="187"/>
        <v>0</v>
      </c>
      <c r="AM762" s="11">
        <f t="shared" ca="1" si="187"/>
        <v>0</v>
      </c>
      <c r="AN762" s="11">
        <f t="shared" ca="1" si="187"/>
        <v>0</v>
      </c>
      <c r="AO762" s="11">
        <f t="shared" ca="1" si="187"/>
        <v>0</v>
      </c>
      <c r="AP762" s="11">
        <f t="shared" ca="1" si="187"/>
        <v>0</v>
      </c>
      <c r="AQ762" s="11">
        <f t="shared" ca="1" si="187"/>
        <v>0</v>
      </c>
      <c r="AR762" s="11">
        <f t="shared" ca="1" si="187"/>
        <v>0</v>
      </c>
      <c r="AS762" s="11">
        <f t="shared" ref="AS762:BA771" ca="1" si="188">IF(AS$1&lt;&gt;0,SUMIFS(INDIRECT(AS$1), Fecha,$AG762),0)</f>
        <v>0</v>
      </c>
      <c r="AT762" s="11">
        <f t="shared" ca="1" si="188"/>
        <v>0</v>
      </c>
      <c r="AU762" s="11">
        <f t="shared" ca="1" si="188"/>
        <v>0</v>
      </c>
      <c r="AV762" s="11">
        <f t="shared" ca="1" si="188"/>
        <v>0</v>
      </c>
      <c r="AW762" s="11">
        <f t="shared" ca="1" si="188"/>
        <v>0</v>
      </c>
      <c r="AX762" s="11">
        <f t="shared" ca="1" si="188"/>
        <v>0</v>
      </c>
      <c r="AY762" s="11">
        <f t="shared" ca="1" si="188"/>
        <v>0</v>
      </c>
      <c r="AZ762" s="11">
        <f t="shared" ca="1" si="188"/>
        <v>0</v>
      </c>
      <c r="BA762" s="11">
        <f t="shared" ca="1" si="188"/>
        <v>0</v>
      </c>
      <c r="BB762" s="11"/>
      <c r="BC762" s="11">
        <f>IF($AG762,SUMPRODUCT(AI$2:AI762,$AH$2:$AH762)/SUM($AH$2:$AH762),0)</f>
        <v>0</v>
      </c>
      <c r="BD762" s="11">
        <f>IF($AG762,SUMPRODUCT(AJ$2:AJ762,$AH$2:$AH762)/SUM($AH$2:$AH762),0)</f>
        <v>0</v>
      </c>
      <c r="BE762" s="11">
        <f>IF($AG762,SUMPRODUCT(AK$2:AK762,$AH$2:$AH762)/SUM($AH$2:$AH762),0)</f>
        <v>0</v>
      </c>
      <c r="BF762" s="11">
        <f>IF($AG762,SUMPRODUCT(AL$2:AL762,$AH$2:$AH762)/SUM($AH$2:$AH762),0)</f>
        <v>0</v>
      </c>
      <c r="BG762" s="11">
        <f>IF($AG762,SUMPRODUCT(AM$2:AM762,$AH$2:$AH762)/SUM($AH$2:$AH762),0)</f>
        <v>0</v>
      </c>
      <c r="BH762" s="11">
        <f>IF($AG762,SUMPRODUCT(AN$2:AN762,$AH$2:$AH762)/SUM($AH$2:$AH762),0)</f>
        <v>0</v>
      </c>
      <c r="BI762" s="11">
        <f>IF($AG762,SUMPRODUCT(AO$2:AO762,$AH$2:$AH762)/SUM($AH$2:$AH762),0)</f>
        <v>0</v>
      </c>
      <c r="BJ762" s="11">
        <f>IF($AG762,SUMPRODUCT(AP$2:AP762,$AH$2:$AH762)/SUM($AH$2:$AH762),0)</f>
        <v>0</v>
      </c>
      <c r="BK762" s="11">
        <f>IF($AG762,SUMPRODUCT(AQ$2:AQ762,$AH$2:$AH762)/SUM($AH$2:$AH762),0)</f>
        <v>0</v>
      </c>
      <c r="BL762" s="11">
        <f>IF($AG762,SUMPRODUCT(AR$2:AR762,$AH$2:$AH762)/SUM($AH$2:$AH762),0)</f>
        <v>0</v>
      </c>
      <c r="BM762" s="11">
        <f>IF($AG762,SUMPRODUCT(AS$2:AS762,$AH$2:$AH762)/SUM($AH$2:$AH762),0)</f>
        <v>0</v>
      </c>
      <c r="BN762" s="11">
        <f>IF($AG762,SUMPRODUCT(AT$2:AT762,$AH$2:$AH762)/SUM($AH$2:$AH762),0)</f>
        <v>0</v>
      </c>
      <c r="BO762" s="11">
        <f>IF($AG762,SUMPRODUCT(AU$2:AU762,$AH$2:$AH762)/SUM($AH$2:$AH762),0)</f>
        <v>0</v>
      </c>
      <c r="BP762" s="11">
        <f>IF($AG762,SUMPRODUCT(AV$2:AV762,$AH$2:$AH762)/SUM($AH$2:$AH762),0)</f>
        <v>0</v>
      </c>
      <c r="BQ762" s="11">
        <f>IF($AG762,SUMPRODUCT(AW$2:AW762,$AH$2:$AH762)/SUM($AH$2:$AH762),0)</f>
        <v>0</v>
      </c>
      <c r="BR762" s="11">
        <f>IF($AG762,SUMPRODUCT(AX$2:AX762,$AH$2:$AH762)/SUM($AH$2:$AH762),0)</f>
        <v>0</v>
      </c>
      <c r="BS762" s="11">
        <f>IF($AG762,SUMPRODUCT(AY$2:AY762,$AH$2:$AH762)/SUM($AH$2:$AH762),0)</f>
        <v>0</v>
      </c>
      <c r="BT762" s="11">
        <f>IF($AG762,SUMPRODUCT(AZ$2:AZ762,$AH$2:$AH762)/SUM($AH$2:$AH762),0)</f>
        <v>0</v>
      </c>
      <c r="BU762" s="11">
        <f>IF($AG762,SUMPRODUCT(BA$2:BA762,$AH$2:$AH762)/SUM($AH$2:$AH762),0)</f>
        <v>0</v>
      </c>
      <c r="BV762" s="11"/>
      <c r="BW762" s="109" cm="1">
        <f t="array" ref="BW762">IF($AG762,SQRT(SUMPRODUCT($AH$2:$AH762, (AI$2:AI762-BC762)^2)/(SUM($AH$2:$AH762)-1)),0)</f>
        <v>0</v>
      </c>
      <c r="BX762" s="109" cm="1">
        <f t="array" ref="BX762">IF($AG762,SQRT(SUMPRODUCT($AH$2:$AH762, (AJ$2:AJ762-BD762)^2)/(SUM($AH$2:$AH762)-1)),0)</f>
        <v>0</v>
      </c>
      <c r="BY762" s="109" cm="1">
        <f t="array" ref="BY762">IF($AG762,SQRT(SUMPRODUCT($AH$2:$AH762, (AK$2:AK762-BE762)^2)/(SUM($AH$2:$AH762)-1)),0)</f>
        <v>0</v>
      </c>
      <c r="BZ762" s="109" cm="1">
        <f t="array" ref="BZ762">IF($AG762,SQRT(SUMPRODUCT($AH$2:$AH762, (AL$2:AL762-BF762)^2)/(SUM($AH$2:$AH762)-1)),0)</f>
        <v>0</v>
      </c>
      <c r="CA762" s="109" cm="1">
        <f t="array" ref="CA762">IF($AG762,SQRT(SUMPRODUCT($AH$2:$AH762, (AM$2:AM762-BG762)^2)/(SUM($AH$2:$AH762)-1)),0)</f>
        <v>0</v>
      </c>
      <c r="CB762" s="109" cm="1">
        <f t="array" ref="CB762">IF($AG762,SQRT(SUMPRODUCT($AH$2:$AH762, (AN$2:AN762-BH762)^2)/(SUM($AH$2:$AH762)-1)),0)</f>
        <v>0</v>
      </c>
      <c r="CC762" s="109" cm="1">
        <f t="array" ref="CC762">IF($AG762,SQRT(SUMPRODUCT($AH$2:$AH762, (AO$2:AO762-BI762)^2)/(SUM($AH$2:$AH762)-1)),0)</f>
        <v>0</v>
      </c>
      <c r="CD762" s="109" cm="1">
        <f t="array" ref="CD762">IF($AG762,SQRT(SUMPRODUCT($AH$2:$AH762, (AP$2:AP762-BJ762)^2)/(SUM($AH$2:$AH762)-1)),0)</f>
        <v>0</v>
      </c>
      <c r="CE762" s="109" cm="1">
        <f t="array" ref="CE762">IF($AG762,SQRT(SUMPRODUCT($AH$2:$AH762, (AQ$2:AQ762-BK762)^2)/(SUM($AH$2:$AH762)-1)),0)</f>
        <v>0</v>
      </c>
      <c r="CF762" s="109" cm="1">
        <f t="array" ref="CF762">IF($AG762,SQRT(SUMPRODUCT($AH$2:$AH762, (AR$2:AR762-BL762)^2)/(SUM($AH$2:$AH762)-1)),0)</f>
        <v>0</v>
      </c>
      <c r="CG762" s="109" cm="1">
        <f t="array" ref="CG762">IF($AG762,SQRT(SUMPRODUCT($AH$2:$AH762, (AS$2:AS762-BM762)^2)/(SUM($AH$2:$AH762)-1)),0)</f>
        <v>0</v>
      </c>
      <c r="CH762" s="109" cm="1">
        <f t="array" ref="CH762">IF($AG762,SQRT(SUMPRODUCT($AH$2:$AH762, (AT$2:AT762-BN762)^2)/(SUM($AH$2:$AH762)-1)),0)</f>
        <v>0</v>
      </c>
      <c r="CI762" s="109" cm="1">
        <f t="array" ref="CI762">IF($AG762,SQRT(SUMPRODUCT($AH$2:$AH762, (AU$2:AU762-BO762)^2)/(SUM($AH$2:$AH762)-1)),0)</f>
        <v>0</v>
      </c>
      <c r="CJ762" s="109" cm="1">
        <f t="array" ref="CJ762">IF($AG762,SQRT(SUMPRODUCT($AH$2:$AH762, (AV$2:AV762-BP762)^2)/(SUM($AH$2:$AH762)-1)),0)</f>
        <v>0</v>
      </c>
      <c r="CK762" s="109" cm="1">
        <f t="array" ref="CK762">IF($AG762,SQRT(SUMPRODUCT($AH$2:$AH762, (AW$2:AW762-BQ762)^2)/(SUM($AH$2:$AH762)-1)),0)</f>
        <v>0</v>
      </c>
      <c r="CL762" s="109" cm="1">
        <f t="array" ref="CL762">IF($AG762,SQRT(SUMPRODUCT($AH$2:$AH762, (AX$2:AX762-BR762)^2)/(SUM($AH$2:$AH762)-1)),0)</f>
        <v>0</v>
      </c>
      <c r="CM762" s="109" cm="1">
        <f t="array" ref="CM762">IF($AG762,SQRT(SUMPRODUCT($AH$2:$AH762, (AY$2:AY762-BS762)^2)/(SUM($AH$2:$AH762)-1)),0)</f>
        <v>0</v>
      </c>
      <c r="CN762" s="109" cm="1">
        <f t="array" ref="CN762">IF($AG762,SQRT(SUMPRODUCT($AH$2:$AH762, (AZ$2:AZ762-BT762)^2)/(SUM($AH$2:$AH762)-1)),0)</f>
        <v>0</v>
      </c>
      <c r="CO762" s="109" cm="1">
        <f t="array" ref="CO762">IF($AG762,SQRT(SUMPRODUCT($AH$2:$AH762, (BA$2:BA762-BU762)^2)/(SUM($AH$2:$AH762)-1)),0)</f>
        <v>0</v>
      </c>
    </row>
    <row r="763" spans="34:93" x14ac:dyDescent="0.25">
      <c r="AH763" s="99" t="str">
        <f t="shared" si="184"/>
        <v/>
      </c>
      <c r="AI763" s="11">
        <f t="shared" ca="1" si="187"/>
        <v>0</v>
      </c>
      <c r="AJ763" s="11">
        <f t="shared" ca="1" si="187"/>
        <v>0</v>
      </c>
      <c r="AK763" s="11">
        <f t="shared" ca="1" si="187"/>
        <v>0</v>
      </c>
      <c r="AL763" s="11">
        <f t="shared" ca="1" si="187"/>
        <v>0</v>
      </c>
      <c r="AM763" s="11">
        <f t="shared" ca="1" si="187"/>
        <v>0</v>
      </c>
      <c r="AN763" s="11">
        <f t="shared" ca="1" si="187"/>
        <v>0</v>
      </c>
      <c r="AO763" s="11">
        <f t="shared" ca="1" si="187"/>
        <v>0</v>
      </c>
      <c r="AP763" s="11">
        <f t="shared" ca="1" si="187"/>
        <v>0</v>
      </c>
      <c r="AQ763" s="11">
        <f t="shared" ca="1" si="187"/>
        <v>0</v>
      </c>
      <c r="AR763" s="11">
        <f t="shared" ca="1" si="187"/>
        <v>0</v>
      </c>
      <c r="AS763" s="11">
        <f t="shared" ca="1" si="188"/>
        <v>0</v>
      </c>
      <c r="AT763" s="11">
        <f t="shared" ca="1" si="188"/>
        <v>0</v>
      </c>
      <c r="AU763" s="11">
        <f t="shared" ca="1" si="188"/>
        <v>0</v>
      </c>
      <c r="AV763" s="11">
        <f t="shared" ca="1" si="188"/>
        <v>0</v>
      </c>
      <c r="AW763" s="11">
        <f t="shared" ca="1" si="188"/>
        <v>0</v>
      </c>
      <c r="AX763" s="11">
        <f t="shared" ca="1" si="188"/>
        <v>0</v>
      </c>
      <c r="AY763" s="11">
        <f t="shared" ca="1" si="188"/>
        <v>0</v>
      </c>
      <c r="AZ763" s="11">
        <f t="shared" ca="1" si="188"/>
        <v>0</v>
      </c>
      <c r="BA763" s="11">
        <f t="shared" ca="1" si="188"/>
        <v>0</v>
      </c>
      <c r="BB763" s="11"/>
      <c r="BC763" s="11">
        <f>IF($AG763,SUMPRODUCT(AI$2:AI763,$AH$2:$AH763)/SUM($AH$2:$AH763),0)</f>
        <v>0</v>
      </c>
      <c r="BD763" s="11">
        <f>IF($AG763,SUMPRODUCT(AJ$2:AJ763,$AH$2:$AH763)/SUM($AH$2:$AH763),0)</f>
        <v>0</v>
      </c>
      <c r="BE763" s="11">
        <f>IF($AG763,SUMPRODUCT(AK$2:AK763,$AH$2:$AH763)/SUM($AH$2:$AH763),0)</f>
        <v>0</v>
      </c>
      <c r="BF763" s="11">
        <f>IF($AG763,SUMPRODUCT(AL$2:AL763,$AH$2:$AH763)/SUM($AH$2:$AH763),0)</f>
        <v>0</v>
      </c>
      <c r="BG763" s="11">
        <f>IF($AG763,SUMPRODUCT(AM$2:AM763,$AH$2:$AH763)/SUM($AH$2:$AH763),0)</f>
        <v>0</v>
      </c>
      <c r="BH763" s="11">
        <f>IF($AG763,SUMPRODUCT(AN$2:AN763,$AH$2:$AH763)/SUM($AH$2:$AH763),0)</f>
        <v>0</v>
      </c>
      <c r="BI763" s="11">
        <f>IF($AG763,SUMPRODUCT(AO$2:AO763,$AH$2:$AH763)/SUM($AH$2:$AH763),0)</f>
        <v>0</v>
      </c>
      <c r="BJ763" s="11">
        <f>IF($AG763,SUMPRODUCT(AP$2:AP763,$AH$2:$AH763)/SUM($AH$2:$AH763),0)</f>
        <v>0</v>
      </c>
      <c r="BK763" s="11">
        <f>IF($AG763,SUMPRODUCT(AQ$2:AQ763,$AH$2:$AH763)/SUM($AH$2:$AH763),0)</f>
        <v>0</v>
      </c>
      <c r="BL763" s="11">
        <f>IF($AG763,SUMPRODUCT(AR$2:AR763,$AH$2:$AH763)/SUM($AH$2:$AH763),0)</f>
        <v>0</v>
      </c>
      <c r="BM763" s="11">
        <f>IF($AG763,SUMPRODUCT(AS$2:AS763,$AH$2:$AH763)/SUM($AH$2:$AH763),0)</f>
        <v>0</v>
      </c>
      <c r="BN763" s="11">
        <f>IF($AG763,SUMPRODUCT(AT$2:AT763,$AH$2:$AH763)/SUM($AH$2:$AH763),0)</f>
        <v>0</v>
      </c>
      <c r="BO763" s="11">
        <f>IF($AG763,SUMPRODUCT(AU$2:AU763,$AH$2:$AH763)/SUM($AH$2:$AH763),0)</f>
        <v>0</v>
      </c>
      <c r="BP763" s="11">
        <f>IF($AG763,SUMPRODUCT(AV$2:AV763,$AH$2:$AH763)/SUM($AH$2:$AH763),0)</f>
        <v>0</v>
      </c>
      <c r="BQ763" s="11">
        <f>IF($AG763,SUMPRODUCT(AW$2:AW763,$AH$2:$AH763)/SUM($AH$2:$AH763),0)</f>
        <v>0</v>
      </c>
      <c r="BR763" s="11">
        <f>IF($AG763,SUMPRODUCT(AX$2:AX763,$AH$2:$AH763)/SUM($AH$2:$AH763),0)</f>
        <v>0</v>
      </c>
      <c r="BS763" s="11">
        <f>IF($AG763,SUMPRODUCT(AY$2:AY763,$AH$2:$AH763)/SUM($AH$2:$AH763),0)</f>
        <v>0</v>
      </c>
      <c r="BT763" s="11">
        <f>IF($AG763,SUMPRODUCT(AZ$2:AZ763,$AH$2:$AH763)/SUM($AH$2:$AH763),0)</f>
        <v>0</v>
      </c>
      <c r="BU763" s="11">
        <f>IF($AG763,SUMPRODUCT(BA$2:BA763,$AH$2:$AH763)/SUM($AH$2:$AH763),0)</f>
        <v>0</v>
      </c>
      <c r="BV763" s="11"/>
      <c r="BW763" s="109" cm="1">
        <f t="array" ref="BW763">IF($AG763,SQRT(SUMPRODUCT($AH$2:$AH763, (AI$2:AI763-BC763)^2)/(SUM($AH$2:$AH763)-1)),0)</f>
        <v>0</v>
      </c>
      <c r="BX763" s="109" cm="1">
        <f t="array" ref="BX763">IF($AG763,SQRT(SUMPRODUCT($AH$2:$AH763, (AJ$2:AJ763-BD763)^2)/(SUM($AH$2:$AH763)-1)),0)</f>
        <v>0</v>
      </c>
      <c r="BY763" s="109" cm="1">
        <f t="array" ref="BY763">IF($AG763,SQRT(SUMPRODUCT($AH$2:$AH763, (AK$2:AK763-BE763)^2)/(SUM($AH$2:$AH763)-1)),0)</f>
        <v>0</v>
      </c>
      <c r="BZ763" s="109" cm="1">
        <f t="array" ref="BZ763">IF($AG763,SQRT(SUMPRODUCT($AH$2:$AH763, (AL$2:AL763-BF763)^2)/(SUM($AH$2:$AH763)-1)),0)</f>
        <v>0</v>
      </c>
      <c r="CA763" s="109" cm="1">
        <f t="array" ref="CA763">IF($AG763,SQRT(SUMPRODUCT($AH$2:$AH763, (AM$2:AM763-BG763)^2)/(SUM($AH$2:$AH763)-1)),0)</f>
        <v>0</v>
      </c>
      <c r="CB763" s="109" cm="1">
        <f t="array" ref="CB763">IF($AG763,SQRT(SUMPRODUCT($AH$2:$AH763, (AN$2:AN763-BH763)^2)/(SUM($AH$2:$AH763)-1)),0)</f>
        <v>0</v>
      </c>
      <c r="CC763" s="109" cm="1">
        <f t="array" ref="CC763">IF($AG763,SQRT(SUMPRODUCT($AH$2:$AH763, (AO$2:AO763-BI763)^2)/(SUM($AH$2:$AH763)-1)),0)</f>
        <v>0</v>
      </c>
      <c r="CD763" s="109" cm="1">
        <f t="array" ref="CD763">IF($AG763,SQRT(SUMPRODUCT($AH$2:$AH763, (AP$2:AP763-BJ763)^2)/(SUM($AH$2:$AH763)-1)),0)</f>
        <v>0</v>
      </c>
      <c r="CE763" s="109" cm="1">
        <f t="array" ref="CE763">IF($AG763,SQRT(SUMPRODUCT($AH$2:$AH763, (AQ$2:AQ763-BK763)^2)/(SUM($AH$2:$AH763)-1)),0)</f>
        <v>0</v>
      </c>
      <c r="CF763" s="109" cm="1">
        <f t="array" ref="CF763">IF($AG763,SQRT(SUMPRODUCT($AH$2:$AH763, (AR$2:AR763-BL763)^2)/(SUM($AH$2:$AH763)-1)),0)</f>
        <v>0</v>
      </c>
      <c r="CG763" s="109" cm="1">
        <f t="array" ref="CG763">IF($AG763,SQRT(SUMPRODUCT($AH$2:$AH763, (AS$2:AS763-BM763)^2)/(SUM($AH$2:$AH763)-1)),0)</f>
        <v>0</v>
      </c>
      <c r="CH763" s="109" cm="1">
        <f t="array" ref="CH763">IF($AG763,SQRT(SUMPRODUCT($AH$2:$AH763, (AT$2:AT763-BN763)^2)/(SUM($AH$2:$AH763)-1)),0)</f>
        <v>0</v>
      </c>
      <c r="CI763" s="109" cm="1">
        <f t="array" ref="CI763">IF($AG763,SQRT(SUMPRODUCT($AH$2:$AH763, (AU$2:AU763-BO763)^2)/(SUM($AH$2:$AH763)-1)),0)</f>
        <v>0</v>
      </c>
      <c r="CJ763" s="109" cm="1">
        <f t="array" ref="CJ763">IF($AG763,SQRT(SUMPRODUCT($AH$2:$AH763, (AV$2:AV763-BP763)^2)/(SUM($AH$2:$AH763)-1)),0)</f>
        <v>0</v>
      </c>
      <c r="CK763" s="109" cm="1">
        <f t="array" ref="CK763">IF($AG763,SQRT(SUMPRODUCT($AH$2:$AH763, (AW$2:AW763-BQ763)^2)/(SUM($AH$2:$AH763)-1)),0)</f>
        <v>0</v>
      </c>
      <c r="CL763" s="109" cm="1">
        <f t="array" ref="CL763">IF($AG763,SQRT(SUMPRODUCT($AH$2:$AH763, (AX$2:AX763-BR763)^2)/(SUM($AH$2:$AH763)-1)),0)</f>
        <v>0</v>
      </c>
      <c r="CM763" s="109" cm="1">
        <f t="array" ref="CM763">IF($AG763,SQRT(SUMPRODUCT($AH$2:$AH763, (AY$2:AY763-BS763)^2)/(SUM($AH$2:$AH763)-1)),0)</f>
        <v>0</v>
      </c>
      <c r="CN763" s="109" cm="1">
        <f t="array" ref="CN763">IF($AG763,SQRT(SUMPRODUCT($AH$2:$AH763, (AZ$2:AZ763-BT763)^2)/(SUM($AH$2:$AH763)-1)),0)</f>
        <v>0</v>
      </c>
      <c r="CO763" s="109" cm="1">
        <f t="array" ref="CO763">IF($AG763,SQRT(SUMPRODUCT($AH$2:$AH763, (BA$2:BA763-BU763)^2)/(SUM($AH$2:$AH763)-1)),0)</f>
        <v>0</v>
      </c>
    </row>
    <row r="764" spans="34:93" x14ac:dyDescent="0.25">
      <c r="AH764" s="99" t="str">
        <f t="shared" si="184"/>
        <v/>
      </c>
      <c r="AI764" s="11">
        <f t="shared" ca="1" si="187"/>
        <v>0</v>
      </c>
      <c r="AJ764" s="11">
        <f t="shared" ca="1" si="187"/>
        <v>0</v>
      </c>
      <c r="AK764" s="11">
        <f t="shared" ca="1" si="187"/>
        <v>0</v>
      </c>
      <c r="AL764" s="11">
        <f t="shared" ca="1" si="187"/>
        <v>0</v>
      </c>
      <c r="AM764" s="11">
        <f t="shared" ca="1" si="187"/>
        <v>0</v>
      </c>
      <c r="AN764" s="11">
        <f t="shared" ca="1" si="187"/>
        <v>0</v>
      </c>
      <c r="AO764" s="11">
        <f t="shared" ca="1" si="187"/>
        <v>0</v>
      </c>
      <c r="AP764" s="11">
        <f t="shared" ca="1" si="187"/>
        <v>0</v>
      </c>
      <c r="AQ764" s="11">
        <f t="shared" ca="1" si="187"/>
        <v>0</v>
      </c>
      <c r="AR764" s="11">
        <f t="shared" ca="1" si="187"/>
        <v>0</v>
      </c>
      <c r="AS764" s="11">
        <f t="shared" ca="1" si="188"/>
        <v>0</v>
      </c>
      <c r="AT764" s="11">
        <f t="shared" ca="1" si="188"/>
        <v>0</v>
      </c>
      <c r="AU764" s="11">
        <f t="shared" ca="1" si="188"/>
        <v>0</v>
      </c>
      <c r="AV764" s="11">
        <f t="shared" ca="1" si="188"/>
        <v>0</v>
      </c>
      <c r="AW764" s="11">
        <f t="shared" ca="1" si="188"/>
        <v>0</v>
      </c>
      <c r="AX764" s="11">
        <f t="shared" ca="1" si="188"/>
        <v>0</v>
      </c>
      <c r="AY764" s="11">
        <f t="shared" ca="1" si="188"/>
        <v>0</v>
      </c>
      <c r="AZ764" s="11">
        <f t="shared" ca="1" si="188"/>
        <v>0</v>
      </c>
      <c r="BA764" s="11">
        <f t="shared" ca="1" si="188"/>
        <v>0</v>
      </c>
      <c r="BB764" s="11"/>
      <c r="BC764" s="11">
        <f>IF($AG764,SUMPRODUCT(AI$2:AI764,$AH$2:$AH764)/SUM($AH$2:$AH764),0)</f>
        <v>0</v>
      </c>
      <c r="BD764" s="11">
        <f>IF($AG764,SUMPRODUCT(AJ$2:AJ764,$AH$2:$AH764)/SUM($AH$2:$AH764),0)</f>
        <v>0</v>
      </c>
      <c r="BE764" s="11">
        <f>IF($AG764,SUMPRODUCT(AK$2:AK764,$AH$2:$AH764)/SUM($AH$2:$AH764),0)</f>
        <v>0</v>
      </c>
      <c r="BF764" s="11">
        <f>IF($AG764,SUMPRODUCT(AL$2:AL764,$AH$2:$AH764)/SUM($AH$2:$AH764),0)</f>
        <v>0</v>
      </c>
      <c r="BG764" s="11">
        <f>IF($AG764,SUMPRODUCT(AM$2:AM764,$AH$2:$AH764)/SUM($AH$2:$AH764),0)</f>
        <v>0</v>
      </c>
      <c r="BH764" s="11">
        <f>IF($AG764,SUMPRODUCT(AN$2:AN764,$AH$2:$AH764)/SUM($AH$2:$AH764),0)</f>
        <v>0</v>
      </c>
      <c r="BI764" s="11">
        <f>IF($AG764,SUMPRODUCT(AO$2:AO764,$AH$2:$AH764)/SUM($AH$2:$AH764),0)</f>
        <v>0</v>
      </c>
      <c r="BJ764" s="11">
        <f>IF($AG764,SUMPRODUCT(AP$2:AP764,$AH$2:$AH764)/SUM($AH$2:$AH764),0)</f>
        <v>0</v>
      </c>
      <c r="BK764" s="11">
        <f>IF($AG764,SUMPRODUCT(AQ$2:AQ764,$AH$2:$AH764)/SUM($AH$2:$AH764),0)</f>
        <v>0</v>
      </c>
      <c r="BL764" s="11">
        <f>IF($AG764,SUMPRODUCT(AR$2:AR764,$AH$2:$AH764)/SUM($AH$2:$AH764),0)</f>
        <v>0</v>
      </c>
      <c r="BM764" s="11">
        <f>IF($AG764,SUMPRODUCT(AS$2:AS764,$AH$2:$AH764)/SUM($AH$2:$AH764),0)</f>
        <v>0</v>
      </c>
      <c r="BN764" s="11">
        <f>IF($AG764,SUMPRODUCT(AT$2:AT764,$AH$2:$AH764)/SUM($AH$2:$AH764),0)</f>
        <v>0</v>
      </c>
      <c r="BO764" s="11">
        <f>IF($AG764,SUMPRODUCT(AU$2:AU764,$AH$2:$AH764)/SUM($AH$2:$AH764),0)</f>
        <v>0</v>
      </c>
      <c r="BP764" s="11">
        <f>IF($AG764,SUMPRODUCT(AV$2:AV764,$AH$2:$AH764)/SUM($AH$2:$AH764),0)</f>
        <v>0</v>
      </c>
      <c r="BQ764" s="11">
        <f>IF($AG764,SUMPRODUCT(AW$2:AW764,$AH$2:$AH764)/SUM($AH$2:$AH764),0)</f>
        <v>0</v>
      </c>
      <c r="BR764" s="11">
        <f>IF($AG764,SUMPRODUCT(AX$2:AX764,$AH$2:$AH764)/SUM($AH$2:$AH764),0)</f>
        <v>0</v>
      </c>
      <c r="BS764" s="11">
        <f>IF($AG764,SUMPRODUCT(AY$2:AY764,$AH$2:$AH764)/SUM($AH$2:$AH764),0)</f>
        <v>0</v>
      </c>
      <c r="BT764" s="11">
        <f>IF($AG764,SUMPRODUCT(AZ$2:AZ764,$AH$2:$AH764)/SUM($AH$2:$AH764),0)</f>
        <v>0</v>
      </c>
      <c r="BU764" s="11">
        <f>IF($AG764,SUMPRODUCT(BA$2:BA764,$AH$2:$AH764)/SUM($AH$2:$AH764),0)</f>
        <v>0</v>
      </c>
      <c r="BV764" s="11"/>
      <c r="BW764" s="109" cm="1">
        <f t="array" ref="BW764">IF($AG764,SQRT(SUMPRODUCT($AH$2:$AH764, (AI$2:AI764-BC764)^2)/(SUM($AH$2:$AH764)-1)),0)</f>
        <v>0</v>
      </c>
      <c r="BX764" s="109" cm="1">
        <f t="array" ref="BX764">IF($AG764,SQRT(SUMPRODUCT($AH$2:$AH764, (AJ$2:AJ764-BD764)^2)/(SUM($AH$2:$AH764)-1)),0)</f>
        <v>0</v>
      </c>
      <c r="BY764" s="109" cm="1">
        <f t="array" ref="BY764">IF($AG764,SQRT(SUMPRODUCT($AH$2:$AH764, (AK$2:AK764-BE764)^2)/(SUM($AH$2:$AH764)-1)),0)</f>
        <v>0</v>
      </c>
      <c r="BZ764" s="109" cm="1">
        <f t="array" ref="BZ764">IF($AG764,SQRT(SUMPRODUCT($AH$2:$AH764, (AL$2:AL764-BF764)^2)/(SUM($AH$2:$AH764)-1)),0)</f>
        <v>0</v>
      </c>
      <c r="CA764" s="109" cm="1">
        <f t="array" ref="CA764">IF($AG764,SQRT(SUMPRODUCT($AH$2:$AH764, (AM$2:AM764-BG764)^2)/(SUM($AH$2:$AH764)-1)),0)</f>
        <v>0</v>
      </c>
      <c r="CB764" s="109" cm="1">
        <f t="array" ref="CB764">IF($AG764,SQRT(SUMPRODUCT($AH$2:$AH764, (AN$2:AN764-BH764)^2)/(SUM($AH$2:$AH764)-1)),0)</f>
        <v>0</v>
      </c>
      <c r="CC764" s="109" cm="1">
        <f t="array" ref="CC764">IF($AG764,SQRT(SUMPRODUCT($AH$2:$AH764, (AO$2:AO764-BI764)^2)/(SUM($AH$2:$AH764)-1)),0)</f>
        <v>0</v>
      </c>
      <c r="CD764" s="109" cm="1">
        <f t="array" ref="CD764">IF($AG764,SQRT(SUMPRODUCT($AH$2:$AH764, (AP$2:AP764-BJ764)^2)/(SUM($AH$2:$AH764)-1)),0)</f>
        <v>0</v>
      </c>
      <c r="CE764" s="109" cm="1">
        <f t="array" ref="CE764">IF($AG764,SQRT(SUMPRODUCT($AH$2:$AH764, (AQ$2:AQ764-BK764)^2)/(SUM($AH$2:$AH764)-1)),0)</f>
        <v>0</v>
      </c>
      <c r="CF764" s="109" cm="1">
        <f t="array" ref="CF764">IF($AG764,SQRT(SUMPRODUCT($AH$2:$AH764, (AR$2:AR764-BL764)^2)/(SUM($AH$2:$AH764)-1)),0)</f>
        <v>0</v>
      </c>
      <c r="CG764" s="109" cm="1">
        <f t="array" ref="CG764">IF($AG764,SQRT(SUMPRODUCT($AH$2:$AH764, (AS$2:AS764-BM764)^2)/(SUM($AH$2:$AH764)-1)),0)</f>
        <v>0</v>
      </c>
      <c r="CH764" s="109" cm="1">
        <f t="array" ref="CH764">IF($AG764,SQRT(SUMPRODUCT($AH$2:$AH764, (AT$2:AT764-BN764)^2)/(SUM($AH$2:$AH764)-1)),0)</f>
        <v>0</v>
      </c>
      <c r="CI764" s="109" cm="1">
        <f t="array" ref="CI764">IF($AG764,SQRT(SUMPRODUCT($AH$2:$AH764, (AU$2:AU764-BO764)^2)/(SUM($AH$2:$AH764)-1)),0)</f>
        <v>0</v>
      </c>
      <c r="CJ764" s="109" cm="1">
        <f t="array" ref="CJ764">IF($AG764,SQRT(SUMPRODUCT($AH$2:$AH764, (AV$2:AV764-BP764)^2)/(SUM($AH$2:$AH764)-1)),0)</f>
        <v>0</v>
      </c>
      <c r="CK764" s="109" cm="1">
        <f t="array" ref="CK764">IF($AG764,SQRT(SUMPRODUCT($AH$2:$AH764, (AW$2:AW764-BQ764)^2)/(SUM($AH$2:$AH764)-1)),0)</f>
        <v>0</v>
      </c>
      <c r="CL764" s="109" cm="1">
        <f t="array" ref="CL764">IF($AG764,SQRT(SUMPRODUCT($AH$2:$AH764, (AX$2:AX764-BR764)^2)/(SUM($AH$2:$AH764)-1)),0)</f>
        <v>0</v>
      </c>
      <c r="CM764" s="109" cm="1">
        <f t="array" ref="CM764">IF($AG764,SQRT(SUMPRODUCT($AH$2:$AH764, (AY$2:AY764-BS764)^2)/(SUM($AH$2:$AH764)-1)),0)</f>
        <v>0</v>
      </c>
      <c r="CN764" s="109" cm="1">
        <f t="array" ref="CN764">IF($AG764,SQRT(SUMPRODUCT($AH$2:$AH764, (AZ$2:AZ764-BT764)^2)/(SUM($AH$2:$AH764)-1)),0)</f>
        <v>0</v>
      </c>
      <c r="CO764" s="109" cm="1">
        <f t="array" ref="CO764">IF($AG764,SQRT(SUMPRODUCT($AH$2:$AH764, (BA$2:BA764-BU764)^2)/(SUM($AH$2:$AH764)-1)),0)</f>
        <v>0</v>
      </c>
    </row>
    <row r="765" spans="34:93" x14ac:dyDescent="0.25">
      <c r="AH765" s="99" t="str">
        <f t="shared" si="184"/>
        <v/>
      </c>
      <c r="AI765" s="11">
        <f t="shared" ca="1" si="187"/>
        <v>0</v>
      </c>
      <c r="AJ765" s="11">
        <f t="shared" ca="1" si="187"/>
        <v>0</v>
      </c>
      <c r="AK765" s="11">
        <f t="shared" ca="1" si="187"/>
        <v>0</v>
      </c>
      <c r="AL765" s="11">
        <f t="shared" ca="1" si="187"/>
        <v>0</v>
      </c>
      <c r="AM765" s="11">
        <f t="shared" ca="1" si="187"/>
        <v>0</v>
      </c>
      <c r="AN765" s="11">
        <f t="shared" ca="1" si="187"/>
        <v>0</v>
      </c>
      <c r="AO765" s="11">
        <f t="shared" ca="1" si="187"/>
        <v>0</v>
      </c>
      <c r="AP765" s="11">
        <f t="shared" ca="1" si="187"/>
        <v>0</v>
      </c>
      <c r="AQ765" s="11">
        <f t="shared" ca="1" si="187"/>
        <v>0</v>
      </c>
      <c r="AR765" s="11">
        <f t="shared" ca="1" si="187"/>
        <v>0</v>
      </c>
      <c r="AS765" s="11">
        <f t="shared" ca="1" si="188"/>
        <v>0</v>
      </c>
      <c r="AT765" s="11">
        <f t="shared" ca="1" si="188"/>
        <v>0</v>
      </c>
      <c r="AU765" s="11">
        <f t="shared" ca="1" si="188"/>
        <v>0</v>
      </c>
      <c r="AV765" s="11">
        <f t="shared" ca="1" si="188"/>
        <v>0</v>
      </c>
      <c r="AW765" s="11">
        <f t="shared" ca="1" si="188"/>
        <v>0</v>
      </c>
      <c r="AX765" s="11">
        <f t="shared" ca="1" si="188"/>
        <v>0</v>
      </c>
      <c r="AY765" s="11">
        <f t="shared" ca="1" si="188"/>
        <v>0</v>
      </c>
      <c r="AZ765" s="11">
        <f t="shared" ca="1" si="188"/>
        <v>0</v>
      </c>
      <c r="BA765" s="11">
        <f t="shared" ca="1" si="188"/>
        <v>0</v>
      </c>
      <c r="BB765" s="11"/>
      <c r="BC765" s="11">
        <f>IF($AG765,SUMPRODUCT(AI$2:AI765,$AH$2:$AH765)/SUM($AH$2:$AH765),0)</f>
        <v>0</v>
      </c>
      <c r="BD765" s="11">
        <f>IF($AG765,SUMPRODUCT(AJ$2:AJ765,$AH$2:$AH765)/SUM($AH$2:$AH765),0)</f>
        <v>0</v>
      </c>
      <c r="BE765" s="11">
        <f>IF($AG765,SUMPRODUCT(AK$2:AK765,$AH$2:$AH765)/SUM($AH$2:$AH765),0)</f>
        <v>0</v>
      </c>
      <c r="BF765" s="11">
        <f>IF($AG765,SUMPRODUCT(AL$2:AL765,$AH$2:$AH765)/SUM($AH$2:$AH765),0)</f>
        <v>0</v>
      </c>
      <c r="BG765" s="11">
        <f>IF($AG765,SUMPRODUCT(AM$2:AM765,$AH$2:$AH765)/SUM($AH$2:$AH765),0)</f>
        <v>0</v>
      </c>
      <c r="BH765" s="11">
        <f>IF($AG765,SUMPRODUCT(AN$2:AN765,$AH$2:$AH765)/SUM($AH$2:$AH765),0)</f>
        <v>0</v>
      </c>
      <c r="BI765" s="11">
        <f>IF($AG765,SUMPRODUCT(AO$2:AO765,$AH$2:$AH765)/SUM($AH$2:$AH765),0)</f>
        <v>0</v>
      </c>
      <c r="BJ765" s="11">
        <f>IF($AG765,SUMPRODUCT(AP$2:AP765,$AH$2:$AH765)/SUM($AH$2:$AH765),0)</f>
        <v>0</v>
      </c>
      <c r="BK765" s="11">
        <f>IF($AG765,SUMPRODUCT(AQ$2:AQ765,$AH$2:$AH765)/SUM($AH$2:$AH765),0)</f>
        <v>0</v>
      </c>
      <c r="BL765" s="11">
        <f>IF($AG765,SUMPRODUCT(AR$2:AR765,$AH$2:$AH765)/SUM($AH$2:$AH765),0)</f>
        <v>0</v>
      </c>
      <c r="BM765" s="11">
        <f>IF($AG765,SUMPRODUCT(AS$2:AS765,$AH$2:$AH765)/SUM($AH$2:$AH765),0)</f>
        <v>0</v>
      </c>
      <c r="BN765" s="11">
        <f>IF($AG765,SUMPRODUCT(AT$2:AT765,$AH$2:$AH765)/SUM($AH$2:$AH765),0)</f>
        <v>0</v>
      </c>
      <c r="BO765" s="11">
        <f>IF($AG765,SUMPRODUCT(AU$2:AU765,$AH$2:$AH765)/SUM($AH$2:$AH765),0)</f>
        <v>0</v>
      </c>
      <c r="BP765" s="11">
        <f>IF($AG765,SUMPRODUCT(AV$2:AV765,$AH$2:$AH765)/SUM($AH$2:$AH765),0)</f>
        <v>0</v>
      </c>
      <c r="BQ765" s="11">
        <f>IF($AG765,SUMPRODUCT(AW$2:AW765,$AH$2:$AH765)/SUM($AH$2:$AH765),0)</f>
        <v>0</v>
      </c>
      <c r="BR765" s="11">
        <f>IF($AG765,SUMPRODUCT(AX$2:AX765,$AH$2:$AH765)/SUM($AH$2:$AH765),0)</f>
        <v>0</v>
      </c>
      <c r="BS765" s="11">
        <f>IF($AG765,SUMPRODUCT(AY$2:AY765,$AH$2:$AH765)/SUM($AH$2:$AH765),0)</f>
        <v>0</v>
      </c>
      <c r="BT765" s="11">
        <f>IF($AG765,SUMPRODUCT(AZ$2:AZ765,$AH$2:$AH765)/SUM($AH$2:$AH765),0)</f>
        <v>0</v>
      </c>
      <c r="BU765" s="11">
        <f>IF($AG765,SUMPRODUCT(BA$2:BA765,$AH$2:$AH765)/SUM($AH$2:$AH765),0)</f>
        <v>0</v>
      </c>
      <c r="BV765" s="11"/>
      <c r="BW765" s="109" cm="1">
        <f t="array" ref="BW765">IF($AG765,SQRT(SUMPRODUCT($AH$2:$AH765, (AI$2:AI765-BC765)^2)/(SUM($AH$2:$AH765)-1)),0)</f>
        <v>0</v>
      </c>
      <c r="BX765" s="109" cm="1">
        <f t="array" ref="BX765">IF($AG765,SQRT(SUMPRODUCT($AH$2:$AH765, (AJ$2:AJ765-BD765)^2)/(SUM($AH$2:$AH765)-1)),0)</f>
        <v>0</v>
      </c>
      <c r="BY765" s="109" cm="1">
        <f t="array" ref="BY765">IF($AG765,SQRT(SUMPRODUCT($AH$2:$AH765, (AK$2:AK765-BE765)^2)/(SUM($AH$2:$AH765)-1)),0)</f>
        <v>0</v>
      </c>
      <c r="BZ765" s="109" cm="1">
        <f t="array" ref="BZ765">IF($AG765,SQRT(SUMPRODUCT($AH$2:$AH765, (AL$2:AL765-BF765)^2)/(SUM($AH$2:$AH765)-1)),0)</f>
        <v>0</v>
      </c>
      <c r="CA765" s="109" cm="1">
        <f t="array" ref="CA765">IF($AG765,SQRT(SUMPRODUCT($AH$2:$AH765, (AM$2:AM765-BG765)^2)/(SUM($AH$2:$AH765)-1)),0)</f>
        <v>0</v>
      </c>
      <c r="CB765" s="109" cm="1">
        <f t="array" ref="CB765">IF($AG765,SQRT(SUMPRODUCT($AH$2:$AH765, (AN$2:AN765-BH765)^2)/(SUM($AH$2:$AH765)-1)),0)</f>
        <v>0</v>
      </c>
      <c r="CC765" s="109" cm="1">
        <f t="array" ref="CC765">IF($AG765,SQRT(SUMPRODUCT($AH$2:$AH765, (AO$2:AO765-BI765)^2)/(SUM($AH$2:$AH765)-1)),0)</f>
        <v>0</v>
      </c>
      <c r="CD765" s="109" cm="1">
        <f t="array" ref="CD765">IF($AG765,SQRT(SUMPRODUCT($AH$2:$AH765, (AP$2:AP765-BJ765)^2)/(SUM($AH$2:$AH765)-1)),0)</f>
        <v>0</v>
      </c>
      <c r="CE765" s="109" cm="1">
        <f t="array" ref="CE765">IF($AG765,SQRT(SUMPRODUCT($AH$2:$AH765, (AQ$2:AQ765-BK765)^2)/(SUM($AH$2:$AH765)-1)),0)</f>
        <v>0</v>
      </c>
      <c r="CF765" s="109" cm="1">
        <f t="array" ref="CF765">IF($AG765,SQRT(SUMPRODUCT($AH$2:$AH765, (AR$2:AR765-BL765)^2)/(SUM($AH$2:$AH765)-1)),0)</f>
        <v>0</v>
      </c>
      <c r="CG765" s="109" cm="1">
        <f t="array" ref="CG765">IF($AG765,SQRT(SUMPRODUCT($AH$2:$AH765, (AS$2:AS765-BM765)^2)/(SUM($AH$2:$AH765)-1)),0)</f>
        <v>0</v>
      </c>
      <c r="CH765" s="109" cm="1">
        <f t="array" ref="CH765">IF($AG765,SQRT(SUMPRODUCT($AH$2:$AH765, (AT$2:AT765-BN765)^2)/(SUM($AH$2:$AH765)-1)),0)</f>
        <v>0</v>
      </c>
      <c r="CI765" s="109" cm="1">
        <f t="array" ref="CI765">IF($AG765,SQRT(SUMPRODUCT($AH$2:$AH765, (AU$2:AU765-BO765)^2)/(SUM($AH$2:$AH765)-1)),0)</f>
        <v>0</v>
      </c>
      <c r="CJ765" s="109" cm="1">
        <f t="array" ref="CJ765">IF($AG765,SQRT(SUMPRODUCT($AH$2:$AH765, (AV$2:AV765-BP765)^2)/(SUM($AH$2:$AH765)-1)),0)</f>
        <v>0</v>
      </c>
      <c r="CK765" s="109" cm="1">
        <f t="array" ref="CK765">IF($AG765,SQRT(SUMPRODUCT($AH$2:$AH765, (AW$2:AW765-BQ765)^2)/(SUM($AH$2:$AH765)-1)),0)</f>
        <v>0</v>
      </c>
      <c r="CL765" s="109" cm="1">
        <f t="array" ref="CL765">IF($AG765,SQRT(SUMPRODUCT($AH$2:$AH765, (AX$2:AX765-BR765)^2)/(SUM($AH$2:$AH765)-1)),0)</f>
        <v>0</v>
      </c>
      <c r="CM765" s="109" cm="1">
        <f t="array" ref="CM765">IF($AG765,SQRT(SUMPRODUCT($AH$2:$AH765, (AY$2:AY765-BS765)^2)/(SUM($AH$2:$AH765)-1)),0)</f>
        <v>0</v>
      </c>
      <c r="CN765" s="109" cm="1">
        <f t="array" ref="CN765">IF($AG765,SQRT(SUMPRODUCT($AH$2:$AH765, (AZ$2:AZ765-BT765)^2)/(SUM($AH$2:$AH765)-1)),0)</f>
        <v>0</v>
      </c>
      <c r="CO765" s="109" cm="1">
        <f t="array" ref="CO765">IF($AG765,SQRT(SUMPRODUCT($AH$2:$AH765, (BA$2:BA765-BU765)^2)/(SUM($AH$2:$AH765)-1)),0)</f>
        <v>0</v>
      </c>
    </row>
    <row r="766" spans="34:93" x14ac:dyDescent="0.25">
      <c r="AH766" s="99" t="str">
        <f t="shared" si="184"/>
        <v/>
      </c>
      <c r="AI766" s="11">
        <f t="shared" ca="1" si="187"/>
        <v>0</v>
      </c>
      <c r="AJ766" s="11">
        <f t="shared" ca="1" si="187"/>
        <v>0</v>
      </c>
      <c r="AK766" s="11">
        <f t="shared" ca="1" si="187"/>
        <v>0</v>
      </c>
      <c r="AL766" s="11">
        <f t="shared" ca="1" si="187"/>
        <v>0</v>
      </c>
      <c r="AM766" s="11">
        <f t="shared" ca="1" si="187"/>
        <v>0</v>
      </c>
      <c r="AN766" s="11">
        <f t="shared" ca="1" si="187"/>
        <v>0</v>
      </c>
      <c r="AO766" s="11">
        <f t="shared" ca="1" si="187"/>
        <v>0</v>
      </c>
      <c r="AP766" s="11">
        <f t="shared" ca="1" si="187"/>
        <v>0</v>
      </c>
      <c r="AQ766" s="11">
        <f t="shared" ca="1" si="187"/>
        <v>0</v>
      </c>
      <c r="AR766" s="11">
        <f t="shared" ca="1" si="187"/>
        <v>0</v>
      </c>
      <c r="AS766" s="11">
        <f t="shared" ca="1" si="188"/>
        <v>0</v>
      </c>
      <c r="AT766" s="11">
        <f t="shared" ca="1" si="188"/>
        <v>0</v>
      </c>
      <c r="AU766" s="11">
        <f t="shared" ca="1" si="188"/>
        <v>0</v>
      </c>
      <c r="AV766" s="11">
        <f t="shared" ca="1" si="188"/>
        <v>0</v>
      </c>
      <c r="AW766" s="11">
        <f t="shared" ca="1" si="188"/>
        <v>0</v>
      </c>
      <c r="AX766" s="11">
        <f t="shared" ca="1" si="188"/>
        <v>0</v>
      </c>
      <c r="AY766" s="11">
        <f t="shared" ca="1" si="188"/>
        <v>0</v>
      </c>
      <c r="AZ766" s="11">
        <f t="shared" ca="1" si="188"/>
        <v>0</v>
      </c>
      <c r="BA766" s="11">
        <f t="shared" ca="1" si="188"/>
        <v>0</v>
      </c>
      <c r="BB766" s="11"/>
      <c r="BC766" s="11">
        <f>IF($AG766,SUMPRODUCT(AI$2:AI766,$AH$2:$AH766)/SUM($AH$2:$AH766),0)</f>
        <v>0</v>
      </c>
      <c r="BD766" s="11">
        <f>IF($AG766,SUMPRODUCT(AJ$2:AJ766,$AH$2:$AH766)/SUM($AH$2:$AH766),0)</f>
        <v>0</v>
      </c>
      <c r="BE766" s="11">
        <f>IF($AG766,SUMPRODUCT(AK$2:AK766,$AH$2:$AH766)/SUM($AH$2:$AH766),0)</f>
        <v>0</v>
      </c>
      <c r="BF766" s="11">
        <f>IF($AG766,SUMPRODUCT(AL$2:AL766,$AH$2:$AH766)/SUM($AH$2:$AH766),0)</f>
        <v>0</v>
      </c>
      <c r="BG766" s="11">
        <f>IF($AG766,SUMPRODUCT(AM$2:AM766,$AH$2:$AH766)/SUM($AH$2:$AH766),0)</f>
        <v>0</v>
      </c>
      <c r="BH766" s="11">
        <f>IF($AG766,SUMPRODUCT(AN$2:AN766,$AH$2:$AH766)/SUM($AH$2:$AH766),0)</f>
        <v>0</v>
      </c>
      <c r="BI766" s="11">
        <f>IF($AG766,SUMPRODUCT(AO$2:AO766,$AH$2:$AH766)/SUM($AH$2:$AH766),0)</f>
        <v>0</v>
      </c>
      <c r="BJ766" s="11">
        <f>IF($AG766,SUMPRODUCT(AP$2:AP766,$AH$2:$AH766)/SUM($AH$2:$AH766),0)</f>
        <v>0</v>
      </c>
      <c r="BK766" s="11">
        <f>IF($AG766,SUMPRODUCT(AQ$2:AQ766,$AH$2:$AH766)/SUM($AH$2:$AH766),0)</f>
        <v>0</v>
      </c>
      <c r="BL766" s="11">
        <f>IF($AG766,SUMPRODUCT(AR$2:AR766,$AH$2:$AH766)/SUM($AH$2:$AH766),0)</f>
        <v>0</v>
      </c>
      <c r="BM766" s="11">
        <f>IF($AG766,SUMPRODUCT(AS$2:AS766,$AH$2:$AH766)/SUM($AH$2:$AH766),0)</f>
        <v>0</v>
      </c>
      <c r="BN766" s="11">
        <f>IF($AG766,SUMPRODUCT(AT$2:AT766,$AH$2:$AH766)/SUM($AH$2:$AH766),0)</f>
        <v>0</v>
      </c>
      <c r="BO766" s="11">
        <f>IF($AG766,SUMPRODUCT(AU$2:AU766,$AH$2:$AH766)/SUM($AH$2:$AH766),0)</f>
        <v>0</v>
      </c>
      <c r="BP766" s="11">
        <f>IF($AG766,SUMPRODUCT(AV$2:AV766,$AH$2:$AH766)/SUM($AH$2:$AH766),0)</f>
        <v>0</v>
      </c>
      <c r="BQ766" s="11">
        <f>IF($AG766,SUMPRODUCT(AW$2:AW766,$AH$2:$AH766)/SUM($AH$2:$AH766),0)</f>
        <v>0</v>
      </c>
      <c r="BR766" s="11">
        <f>IF($AG766,SUMPRODUCT(AX$2:AX766,$AH$2:$AH766)/SUM($AH$2:$AH766),0)</f>
        <v>0</v>
      </c>
      <c r="BS766" s="11">
        <f>IF($AG766,SUMPRODUCT(AY$2:AY766,$AH$2:$AH766)/SUM($AH$2:$AH766),0)</f>
        <v>0</v>
      </c>
      <c r="BT766" s="11">
        <f>IF($AG766,SUMPRODUCT(AZ$2:AZ766,$AH$2:$AH766)/SUM($AH$2:$AH766),0)</f>
        <v>0</v>
      </c>
      <c r="BU766" s="11">
        <f>IF($AG766,SUMPRODUCT(BA$2:BA766,$AH$2:$AH766)/SUM($AH$2:$AH766),0)</f>
        <v>0</v>
      </c>
      <c r="BV766" s="11"/>
      <c r="BW766" s="109" cm="1">
        <f t="array" ref="BW766">IF($AG766,SQRT(SUMPRODUCT($AH$2:$AH766, (AI$2:AI766-BC766)^2)/(SUM($AH$2:$AH766)-1)),0)</f>
        <v>0</v>
      </c>
      <c r="BX766" s="109" cm="1">
        <f t="array" ref="BX766">IF($AG766,SQRT(SUMPRODUCT($AH$2:$AH766, (AJ$2:AJ766-BD766)^2)/(SUM($AH$2:$AH766)-1)),0)</f>
        <v>0</v>
      </c>
      <c r="BY766" s="109" cm="1">
        <f t="array" ref="BY766">IF($AG766,SQRT(SUMPRODUCT($AH$2:$AH766, (AK$2:AK766-BE766)^2)/(SUM($AH$2:$AH766)-1)),0)</f>
        <v>0</v>
      </c>
      <c r="BZ766" s="109" cm="1">
        <f t="array" ref="BZ766">IF($AG766,SQRT(SUMPRODUCT($AH$2:$AH766, (AL$2:AL766-BF766)^2)/(SUM($AH$2:$AH766)-1)),0)</f>
        <v>0</v>
      </c>
      <c r="CA766" s="109" cm="1">
        <f t="array" ref="CA766">IF($AG766,SQRT(SUMPRODUCT($AH$2:$AH766, (AM$2:AM766-BG766)^2)/(SUM($AH$2:$AH766)-1)),0)</f>
        <v>0</v>
      </c>
      <c r="CB766" s="109" cm="1">
        <f t="array" ref="CB766">IF($AG766,SQRT(SUMPRODUCT($AH$2:$AH766, (AN$2:AN766-BH766)^2)/(SUM($AH$2:$AH766)-1)),0)</f>
        <v>0</v>
      </c>
      <c r="CC766" s="109" cm="1">
        <f t="array" ref="CC766">IF($AG766,SQRT(SUMPRODUCT($AH$2:$AH766, (AO$2:AO766-BI766)^2)/(SUM($AH$2:$AH766)-1)),0)</f>
        <v>0</v>
      </c>
      <c r="CD766" s="109" cm="1">
        <f t="array" ref="CD766">IF($AG766,SQRT(SUMPRODUCT($AH$2:$AH766, (AP$2:AP766-BJ766)^2)/(SUM($AH$2:$AH766)-1)),0)</f>
        <v>0</v>
      </c>
      <c r="CE766" s="109" cm="1">
        <f t="array" ref="CE766">IF($AG766,SQRT(SUMPRODUCT($AH$2:$AH766, (AQ$2:AQ766-BK766)^2)/(SUM($AH$2:$AH766)-1)),0)</f>
        <v>0</v>
      </c>
      <c r="CF766" s="109" cm="1">
        <f t="array" ref="CF766">IF($AG766,SQRT(SUMPRODUCT($AH$2:$AH766, (AR$2:AR766-BL766)^2)/(SUM($AH$2:$AH766)-1)),0)</f>
        <v>0</v>
      </c>
      <c r="CG766" s="109" cm="1">
        <f t="array" ref="CG766">IF($AG766,SQRT(SUMPRODUCT($AH$2:$AH766, (AS$2:AS766-BM766)^2)/(SUM($AH$2:$AH766)-1)),0)</f>
        <v>0</v>
      </c>
      <c r="CH766" s="109" cm="1">
        <f t="array" ref="CH766">IF($AG766,SQRT(SUMPRODUCT($AH$2:$AH766, (AT$2:AT766-BN766)^2)/(SUM($AH$2:$AH766)-1)),0)</f>
        <v>0</v>
      </c>
      <c r="CI766" s="109" cm="1">
        <f t="array" ref="CI766">IF($AG766,SQRT(SUMPRODUCT($AH$2:$AH766, (AU$2:AU766-BO766)^2)/(SUM($AH$2:$AH766)-1)),0)</f>
        <v>0</v>
      </c>
      <c r="CJ766" s="109" cm="1">
        <f t="array" ref="CJ766">IF($AG766,SQRT(SUMPRODUCT($AH$2:$AH766, (AV$2:AV766-BP766)^2)/(SUM($AH$2:$AH766)-1)),0)</f>
        <v>0</v>
      </c>
      <c r="CK766" s="109" cm="1">
        <f t="array" ref="CK766">IF($AG766,SQRT(SUMPRODUCT($AH$2:$AH766, (AW$2:AW766-BQ766)^2)/(SUM($AH$2:$AH766)-1)),0)</f>
        <v>0</v>
      </c>
      <c r="CL766" s="109" cm="1">
        <f t="array" ref="CL766">IF($AG766,SQRT(SUMPRODUCT($AH$2:$AH766, (AX$2:AX766-BR766)^2)/(SUM($AH$2:$AH766)-1)),0)</f>
        <v>0</v>
      </c>
      <c r="CM766" s="109" cm="1">
        <f t="array" ref="CM766">IF($AG766,SQRT(SUMPRODUCT($AH$2:$AH766, (AY$2:AY766-BS766)^2)/(SUM($AH$2:$AH766)-1)),0)</f>
        <v>0</v>
      </c>
      <c r="CN766" s="109" cm="1">
        <f t="array" ref="CN766">IF($AG766,SQRT(SUMPRODUCT($AH$2:$AH766, (AZ$2:AZ766-BT766)^2)/(SUM($AH$2:$AH766)-1)),0)</f>
        <v>0</v>
      </c>
      <c r="CO766" s="109" cm="1">
        <f t="array" ref="CO766">IF($AG766,SQRT(SUMPRODUCT($AH$2:$AH766, (BA$2:BA766-BU766)^2)/(SUM($AH$2:$AH766)-1)),0)</f>
        <v>0</v>
      </c>
    </row>
    <row r="767" spans="34:93" x14ac:dyDescent="0.25">
      <c r="AH767" s="99" t="str">
        <f t="shared" si="184"/>
        <v/>
      </c>
      <c r="AI767" s="11">
        <f t="shared" ca="1" si="187"/>
        <v>0</v>
      </c>
      <c r="AJ767" s="11">
        <f t="shared" ca="1" si="187"/>
        <v>0</v>
      </c>
      <c r="AK767" s="11">
        <f t="shared" ca="1" si="187"/>
        <v>0</v>
      </c>
      <c r="AL767" s="11">
        <f t="shared" ca="1" si="187"/>
        <v>0</v>
      </c>
      <c r="AM767" s="11">
        <f t="shared" ca="1" si="187"/>
        <v>0</v>
      </c>
      <c r="AN767" s="11">
        <f t="shared" ca="1" si="187"/>
        <v>0</v>
      </c>
      <c r="AO767" s="11">
        <f t="shared" ca="1" si="187"/>
        <v>0</v>
      </c>
      <c r="AP767" s="11">
        <f t="shared" ca="1" si="187"/>
        <v>0</v>
      </c>
      <c r="AQ767" s="11">
        <f t="shared" ca="1" si="187"/>
        <v>0</v>
      </c>
      <c r="AR767" s="11">
        <f t="shared" ca="1" si="187"/>
        <v>0</v>
      </c>
      <c r="AS767" s="11">
        <f t="shared" ca="1" si="188"/>
        <v>0</v>
      </c>
      <c r="AT767" s="11">
        <f t="shared" ca="1" si="188"/>
        <v>0</v>
      </c>
      <c r="AU767" s="11">
        <f t="shared" ca="1" si="188"/>
        <v>0</v>
      </c>
      <c r="AV767" s="11">
        <f t="shared" ca="1" si="188"/>
        <v>0</v>
      </c>
      <c r="AW767" s="11">
        <f t="shared" ca="1" si="188"/>
        <v>0</v>
      </c>
      <c r="AX767" s="11">
        <f t="shared" ca="1" si="188"/>
        <v>0</v>
      </c>
      <c r="AY767" s="11">
        <f t="shared" ca="1" si="188"/>
        <v>0</v>
      </c>
      <c r="AZ767" s="11">
        <f t="shared" ca="1" si="188"/>
        <v>0</v>
      </c>
      <c r="BA767" s="11">
        <f t="shared" ca="1" si="188"/>
        <v>0</v>
      </c>
      <c r="BB767" s="11"/>
      <c r="BC767" s="11">
        <f>IF($AG767,SUMPRODUCT(AI$2:AI767,$AH$2:$AH767)/SUM($AH$2:$AH767),0)</f>
        <v>0</v>
      </c>
      <c r="BD767" s="11">
        <f>IF($AG767,SUMPRODUCT(AJ$2:AJ767,$AH$2:$AH767)/SUM($AH$2:$AH767),0)</f>
        <v>0</v>
      </c>
      <c r="BE767" s="11">
        <f>IF($AG767,SUMPRODUCT(AK$2:AK767,$AH$2:$AH767)/SUM($AH$2:$AH767),0)</f>
        <v>0</v>
      </c>
      <c r="BF767" s="11">
        <f>IF($AG767,SUMPRODUCT(AL$2:AL767,$AH$2:$AH767)/SUM($AH$2:$AH767),0)</f>
        <v>0</v>
      </c>
      <c r="BG767" s="11">
        <f>IF($AG767,SUMPRODUCT(AM$2:AM767,$AH$2:$AH767)/SUM($AH$2:$AH767),0)</f>
        <v>0</v>
      </c>
      <c r="BH767" s="11">
        <f>IF($AG767,SUMPRODUCT(AN$2:AN767,$AH$2:$AH767)/SUM($AH$2:$AH767),0)</f>
        <v>0</v>
      </c>
      <c r="BI767" s="11">
        <f>IF($AG767,SUMPRODUCT(AO$2:AO767,$AH$2:$AH767)/SUM($AH$2:$AH767),0)</f>
        <v>0</v>
      </c>
      <c r="BJ767" s="11">
        <f>IF($AG767,SUMPRODUCT(AP$2:AP767,$AH$2:$AH767)/SUM($AH$2:$AH767),0)</f>
        <v>0</v>
      </c>
      <c r="BK767" s="11">
        <f>IF($AG767,SUMPRODUCT(AQ$2:AQ767,$AH$2:$AH767)/SUM($AH$2:$AH767),0)</f>
        <v>0</v>
      </c>
      <c r="BL767" s="11">
        <f>IF($AG767,SUMPRODUCT(AR$2:AR767,$AH$2:$AH767)/SUM($AH$2:$AH767),0)</f>
        <v>0</v>
      </c>
      <c r="BM767" s="11">
        <f>IF($AG767,SUMPRODUCT(AS$2:AS767,$AH$2:$AH767)/SUM($AH$2:$AH767),0)</f>
        <v>0</v>
      </c>
      <c r="BN767" s="11">
        <f>IF($AG767,SUMPRODUCT(AT$2:AT767,$AH$2:$AH767)/SUM($AH$2:$AH767),0)</f>
        <v>0</v>
      </c>
      <c r="BO767" s="11">
        <f>IF($AG767,SUMPRODUCT(AU$2:AU767,$AH$2:$AH767)/SUM($AH$2:$AH767),0)</f>
        <v>0</v>
      </c>
      <c r="BP767" s="11">
        <f>IF($AG767,SUMPRODUCT(AV$2:AV767,$AH$2:$AH767)/SUM($AH$2:$AH767),0)</f>
        <v>0</v>
      </c>
      <c r="BQ767" s="11">
        <f>IF($AG767,SUMPRODUCT(AW$2:AW767,$AH$2:$AH767)/SUM($AH$2:$AH767),0)</f>
        <v>0</v>
      </c>
      <c r="BR767" s="11">
        <f>IF($AG767,SUMPRODUCT(AX$2:AX767,$AH$2:$AH767)/SUM($AH$2:$AH767),0)</f>
        <v>0</v>
      </c>
      <c r="BS767" s="11">
        <f>IF($AG767,SUMPRODUCT(AY$2:AY767,$AH$2:$AH767)/SUM($AH$2:$AH767),0)</f>
        <v>0</v>
      </c>
      <c r="BT767" s="11">
        <f>IF($AG767,SUMPRODUCT(AZ$2:AZ767,$AH$2:$AH767)/SUM($AH$2:$AH767),0)</f>
        <v>0</v>
      </c>
      <c r="BU767" s="11">
        <f>IF($AG767,SUMPRODUCT(BA$2:BA767,$AH$2:$AH767)/SUM($AH$2:$AH767),0)</f>
        <v>0</v>
      </c>
      <c r="BV767" s="11"/>
      <c r="BW767" s="109" cm="1">
        <f t="array" ref="BW767">IF($AG767,SQRT(SUMPRODUCT($AH$2:$AH767, (AI$2:AI767-BC767)^2)/(SUM($AH$2:$AH767)-1)),0)</f>
        <v>0</v>
      </c>
      <c r="BX767" s="109" cm="1">
        <f t="array" ref="BX767">IF($AG767,SQRT(SUMPRODUCT($AH$2:$AH767, (AJ$2:AJ767-BD767)^2)/(SUM($AH$2:$AH767)-1)),0)</f>
        <v>0</v>
      </c>
      <c r="BY767" s="109" cm="1">
        <f t="array" ref="BY767">IF($AG767,SQRT(SUMPRODUCT($AH$2:$AH767, (AK$2:AK767-BE767)^2)/(SUM($AH$2:$AH767)-1)),0)</f>
        <v>0</v>
      </c>
      <c r="BZ767" s="109" cm="1">
        <f t="array" ref="BZ767">IF($AG767,SQRT(SUMPRODUCT($AH$2:$AH767, (AL$2:AL767-BF767)^2)/(SUM($AH$2:$AH767)-1)),0)</f>
        <v>0</v>
      </c>
      <c r="CA767" s="109" cm="1">
        <f t="array" ref="CA767">IF($AG767,SQRT(SUMPRODUCT($AH$2:$AH767, (AM$2:AM767-BG767)^2)/(SUM($AH$2:$AH767)-1)),0)</f>
        <v>0</v>
      </c>
      <c r="CB767" s="109" cm="1">
        <f t="array" ref="CB767">IF($AG767,SQRT(SUMPRODUCT($AH$2:$AH767, (AN$2:AN767-BH767)^2)/(SUM($AH$2:$AH767)-1)),0)</f>
        <v>0</v>
      </c>
      <c r="CC767" s="109" cm="1">
        <f t="array" ref="CC767">IF($AG767,SQRT(SUMPRODUCT($AH$2:$AH767, (AO$2:AO767-BI767)^2)/(SUM($AH$2:$AH767)-1)),0)</f>
        <v>0</v>
      </c>
      <c r="CD767" s="109" cm="1">
        <f t="array" ref="CD767">IF($AG767,SQRT(SUMPRODUCT($AH$2:$AH767, (AP$2:AP767-BJ767)^2)/(SUM($AH$2:$AH767)-1)),0)</f>
        <v>0</v>
      </c>
      <c r="CE767" s="109" cm="1">
        <f t="array" ref="CE767">IF($AG767,SQRT(SUMPRODUCT($AH$2:$AH767, (AQ$2:AQ767-BK767)^2)/(SUM($AH$2:$AH767)-1)),0)</f>
        <v>0</v>
      </c>
      <c r="CF767" s="109" cm="1">
        <f t="array" ref="CF767">IF($AG767,SQRT(SUMPRODUCT($AH$2:$AH767, (AR$2:AR767-BL767)^2)/(SUM($AH$2:$AH767)-1)),0)</f>
        <v>0</v>
      </c>
      <c r="CG767" s="109" cm="1">
        <f t="array" ref="CG767">IF($AG767,SQRT(SUMPRODUCT($AH$2:$AH767, (AS$2:AS767-BM767)^2)/(SUM($AH$2:$AH767)-1)),0)</f>
        <v>0</v>
      </c>
      <c r="CH767" s="109" cm="1">
        <f t="array" ref="CH767">IF($AG767,SQRT(SUMPRODUCT($AH$2:$AH767, (AT$2:AT767-BN767)^2)/(SUM($AH$2:$AH767)-1)),0)</f>
        <v>0</v>
      </c>
      <c r="CI767" s="109" cm="1">
        <f t="array" ref="CI767">IF($AG767,SQRT(SUMPRODUCT($AH$2:$AH767, (AU$2:AU767-BO767)^2)/(SUM($AH$2:$AH767)-1)),0)</f>
        <v>0</v>
      </c>
      <c r="CJ767" s="109" cm="1">
        <f t="array" ref="CJ767">IF($AG767,SQRT(SUMPRODUCT($AH$2:$AH767, (AV$2:AV767-BP767)^2)/(SUM($AH$2:$AH767)-1)),0)</f>
        <v>0</v>
      </c>
      <c r="CK767" s="109" cm="1">
        <f t="array" ref="CK767">IF($AG767,SQRT(SUMPRODUCT($AH$2:$AH767, (AW$2:AW767-BQ767)^2)/(SUM($AH$2:$AH767)-1)),0)</f>
        <v>0</v>
      </c>
      <c r="CL767" s="109" cm="1">
        <f t="array" ref="CL767">IF($AG767,SQRT(SUMPRODUCT($AH$2:$AH767, (AX$2:AX767-BR767)^2)/(SUM($AH$2:$AH767)-1)),0)</f>
        <v>0</v>
      </c>
      <c r="CM767" s="109" cm="1">
        <f t="array" ref="CM767">IF($AG767,SQRT(SUMPRODUCT($AH$2:$AH767, (AY$2:AY767-BS767)^2)/(SUM($AH$2:$AH767)-1)),0)</f>
        <v>0</v>
      </c>
      <c r="CN767" s="109" cm="1">
        <f t="array" ref="CN767">IF($AG767,SQRT(SUMPRODUCT($AH$2:$AH767, (AZ$2:AZ767-BT767)^2)/(SUM($AH$2:$AH767)-1)),0)</f>
        <v>0</v>
      </c>
      <c r="CO767" s="109" cm="1">
        <f t="array" ref="CO767">IF($AG767,SQRT(SUMPRODUCT($AH$2:$AH767, (BA$2:BA767-BU767)^2)/(SUM($AH$2:$AH767)-1)),0)</f>
        <v>0</v>
      </c>
    </row>
    <row r="768" spans="34:93" x14ac:dyDescent="0.25">
      <c r="AH768" s="99" t="str">
        <f t="shared" si="184"/>
        <v/>
      </c>
      <c r="AI768" s="11">
        <f t="shared" ca="1" si="187"/>
        <v>0</v>
      </c>
      <c r="AJ768" s="11">
        <f t="shared" ca="1" si="187"/>
        <v>0</v>
      </c>
      <c r="AK768" s="11">
        <f t="shared" ca="1" si="187"/>
        <v>0</v>
      </c>
      <c r="AL768" s="11">
        <f t="shared" ca="1" si="187"/>
        <v>0</v>
      </c>
      <c r="AM768" s="11">
        <f t="shared" ca="1" si="187"/>
        <v>0</v>
      </c>
      <c r="AN768" s="11">
        <f t="shared" ca="1" si="187"/>
        <v>0</v>
      </c>
      <c r="AO768" s="11">
        <f t="shared" ca="1" si="187"/>
        <v>0</v>
      </c>
      <c r="AP768" s="11">
        <f t="shared" ca="1" si="187"/>
        <v>0</v>
      </c>
      <c r="AQ768" s="11">
        <f t="shared" ca="1" si="187"/>
        <v>0</v>
      </c>
      <c r="AR768" s="11">
        <f t="shared" ca="1" si="187"/>
        <v>0</v>
      </c>
      <c r="AS768" s="11">
        <f t="shared" ca="1" si="188"/>
        <v>0</v>
      </c>
      <c r="AT768" s="11">
        <f t="shared" ca="1" si="188"/>
        <v>0</v>
      </c>
      <c r="AU768" s="11">
        <f t="shared" ca="1" si="188"/>
        <v>0</v>
      </c>
      <c r="AV768" s="11">
        <f t="shared" ca="1" si="188"/>
        <v>0</v>
      </c>
      <c r="AW768" s="11">
        <f t="shared" ca="1" si="188"/>
        <v>0</v>
      </c>
      <c r="AX768" s="11">
        <f t="shared" ca="1" si="188"/>
        <v>0</v>
      </c>
      <c r="AY768" s="11">
        <f t="shared" ca="1" si="188"/>
        <v>0</v>
      </c>
      <c r="AZ768" s="11">
        <f t="shared" ca="1" si="188"/>
        <v>0</v>
      </c>
      <c r="BA768" s="11">
        <f t="shared" ca="1" si="188"/>
        <v>0</v>
      </c>
      <c r="BB768" s="11"/>
      <c r="BC768" s="11">
        <f>IF($AG768,SUMPRODUCT(AI$2:AI768,$AH$2:$AH768)/SUM($AH$2:$AH768),0)</f>
        <v>0</v>
      </c>
      <c r="BD768" s="11">
        <f>IF($AG768,SUMPRODUCT(AJ$2:AJ768,$AH$2:$AH768)/SUM($AH$2:$AH768),0)</f>
        <v>0</v>
      </c>
      <c r="BE768" s="11">
        <f>IF($AG768,SUMPRODUCT(AK$2:AK768,$AH$2:$AH768)/SUM($AH$2:$AH768),0)</f>
        <v>0</v>
      </c>
      <c r="BF768" s="11">
        <f>IF($AG768,SUMPRODUCT(AL$2:AL768,$AH$2:$AH768)/SUM($AH$2:$AH768),0)</f>
        <v>0</v>
      </c>
      <c r="BG768" s="11">
        <f>IF($AG768,SUMPRODUCT(AM$2:AM768,$AH$2:$AH768)/SUM($AH$2:$AH768),0)</f>
        <v>0</v>
      </c>
      <c r="BH768" s="11">
        <f>IF($AG768,SUMPRODUCT(AN$2:AN768,$AH$2:$AH768)/SUM($AH$2:$AH768),0)</f>
        <v>0</v>
      </c>
      <c r="BI768" s="11">
        <f>IF($AG768,SUMPRODUCT(AO$2:AO768,$AH$2:$AH768)/SUM($AH$2:$AH768),0)</f>
        <v>0</v>
      </c>
      <c r="BJ768" s="11">
        <f>IF($AG768,SUMPRODUCT(AP$2:AP768,$AH$2:$AH768)/SUM($AH$2:$AH768),0)</f>
        <v>0</v>
      </c>
      <c r="BK768" s="11">
        <f>IF($AG768,SUMPRODUCT(AQ$2:AQ768,$AH$2:$AH768)/SUM($AH$2:$AH768),0)</f>
        <v>0</v>
      </c>
      <c r="BL768" s="11">
        <f>IF($AG768,SUMPRODUCT(AR$2:AR768,$AH$2:$AH768)/SUM($AH$2:$AH768),0)</f>
        <v>0</v>
      </c>
      <c r="BM768" s="11">
        <f>IF($AG768,SUMPRODUCT(AS$2:AS768,$AH$2:$AH768)/SUM($AH$2:$AH768),0)</f>
        <v>0</v>
      </c>
      <c r="BN768" s="11">
        <f>IF($AG768,SUMPRODUCT(AT$2:AT768,$AH$2:$AH768)/SUM($AH$2:$AH768),0)</f>
        <v>0</v>
      </c>
      <c r="BO768" s="11">
        <f>IF($AG768,SUMPRODUCT(AU$2:AU768,$AH$2:$AH768)/SUM($AH$2:$AH768),0)</f>
        <v>0</v>
      </c>
      <c r="BP768" s="11">
        <f>IF($AG768,SUMPRODUCT(AV$2:AV768,$AH$2:$AH768)/SUM($AH$2:$AH768),0)</f>
        <v>0</v>
      </c>
      <c r="BQ768" s="11">
        <f>IF($AG768,SUMPRODUCT(AW$2:AW768,$AH$2:$AH768)/SUM($AH$2:$AH768),0)</f>
        <v>0</v>
      </c>
      <c r="BR768" s="11">
        <f>IF($AG768,SUMPRODUCT(AX$2:AX768,$AH$2:$AH768)/SUM($AH$2:$AH768),0)</f>
        <v>0</v>
      </c>
      <c r="BS768" s="11">
        <f>IF($AG768,SUMPRODUCT(AY$2:AY768,$AH$2:$AH768)/SUM($AH$2:$AH768),0)</f>
        <v>0</v>
      </c>
      <c r="BT768" s="11">
        <f>IF($AG768,SUMPRODUCT(AZ$2:AZ768,$AH$2:$AH768)/SUM($AH$2:$AH768),0)</f>
        <v>0</v>
      </c>
      <c r="BU768" s="11">
        <f>IF($AG768,SUMPRODUCT(BA$2:BA768,$AH$2:$AH768)/SUM($AH$2:$AH768),0)</f>
        <v>0</v>
      </c>
      <c r="BV768" s="11"/>
      <c r="BW768" s="109" cm="1">
        <f t="array" ref="BW768">IF($AG768,SQRT(SUMPRODUCT($AH$2:$AH768, (AI$2:AI768-BC768)^2)/(SUM($AH$2:$AH768)-1)),0)</f>
        <v>0</v>
      </c>
      <c r="BX768" s="109" cm="1">
        <f t="array" ref="BX768">IF($AG768,SQRT(SUMPRODUCT($AH$2:$AH768, (AJ$2:AJ768-BD768)^2)/(SUM($AH$2:$AH768)-1)),0)</f>
        <v>0</v>
      </c>
      <c r="BY768" s="109" cm="1">
        <f t="array" ref="BY768">IF($AG768,SQRT(SUMPRODUCT($AH$2:$AH768, (AK$2:AK768-BE768)^2)/(SUM($AH$2:$AH768)-1)),0)</f>
        <v>0</v>
      </c>
      <c r="BZ768" s="109" cm="1">
        <f t="array" ref="BZ768">IF($AG768,SQRT(SUMPRODUCT($AH$2:$AH768, (AL$2:AL768-BF768)^2)/(SUM($AH$2:$AH768)-1)),0)</f>
        <v>0</v>
      </c>
      <c r="CA768" s="109" cm="1">
        <f t="array" ref="CA768">IF($AG768,SQRT(SUMPRODUCT($AH$2:$AH768, (AM$2:AM768-BG768)^2)/(SUM($AH$2:$AH768)-1)),0)</f>
        <v>0</v>
      </c>
      <c r="CB768" s="109" cm="1">
        <f t="array" ref="CB768">IF($AG768,SQRT(SUMPRODUCT($AH$2:$AH768, (AN$2:AN768-BH768)^2)/(SUM($AH$2:$AH768)-1)),0)</f>
        <v>0</v>
      </c>
      <c r="CC768" s="109" cm="1">
        <f t="array" ref="CC768">IF($AG768,SQRT(SUMPRODUCT($AH$2:$AH768, (AO$2:AO768-BI768)^2)/(SUM($AH$2:$AH768)-1)),0)</f>
        <v>0</v>
      </c>
      <c r="CD768" s="109" cm="1">
        <f t="array" ref="CD768">IF($AG768,SQRT(SUMPRODUCT($AH$2:$AH768, (AP$2:AP768-BJ768)^2)/(SUM($AH$2:$AH768)-1)),0)</f>
        <v>0</v>
      </c>
      <c r="CE768" s="109" cm="1">
        <f t="array" ref="CE768">IF($AG768,SQRT(SUMPRODUCT($AH$2:$AH768, (AQ$2:AQ768-BK768)^2)/(SUM($AH$2:$AH768)-1)),0)</f>
        <v>0</v>
      </c>
      <c r="CF768" s="109" cm="1">
        <f t="array" ref="CF768">IF($AG768,SQRT(SUMPRODUCT($AH$2:$AH768, (AR$2:AR768-BL768)^2)/(SUM($AH$2:$AH768)-1)),0)</f>
        <v>0</v>
      </c>
      <c r="CG768" s="109" cm="1">
        <f t="array" ref="CG768">IF($AG768,SQRT(SUMPRODUCT($AH$2:$AH768, (AS$2:AS768-BM768)^2)/(SUM($AH$2:$AH768)-1)),0)</f>
        <v>0</v>
      </c>
      <c r="CH768" s="109" cm="1">
        <f t="array" ref="CH768">IF($AG768,SQRT(SUMPRODUCT($AH$2:$AH768, (AT$2:AT768-BN768)^2)/(SUM($AH$2:$AH768)-1)),0)</f>
        <v>0</v>
      </c>
      <c r="CI768" s="109" cm="1">
        <f t="array" ref="CI768">IF($AG768,SQRT(SUMPRODUCT($AH$2:$AH768, (AU$2:AU768-BO768)^2)/(SUM($AH$2:$AH768)-1)),0)</f>
        <v>0</v>
      </c>
      <c r="CJ768" s="109" cm="1">
        <f t="array" ref="CJ768">IF($AG768,SQRT(SUMPRODUCT($AH$2:$AH768, (AV$2:AV768-BP768)^2)/(SUM($AH$2:$AH768)-1)),0)</f>
        <v>0</v>
      </c>
      <c r="CK768" s="109" cm="1">
        <f t="array" ref="CK768">IF($AG768,SQRT(SUMPRODUCT($AH$2:$AH768, (AW$2:AW768-BQ768)^2)/(SUM($AH$2:$AH768)-1)),0)</f>
        <v>0</v>
      </c>
      <c r="CL768" s="109" cm="1">
        <f t="array" ref="CL768">IF($AG768,SQRT(SUMPRODUCT($AH$2:$AH768, (AX$2:AX768-BR768)^2)/(SUM($AH$2:$AH768)-1)),0)</f>
        <v>0</v>
      </c>
      <c r="CM768" s="109" cm="1">
        <f t="array" ref="CM768">IF($AG768,SQRT(SUMPRODUCT($AH$2:$AH768, (AY$2:AY768-BS768)^2)/(SUM($AH$2:$AH768)-1)),0)</f>
        <v>0</v>
      </c>
      <c r="CN768" s="109" cm="1">
        <f t="array" ref="CN768">IF($AG768,SQRT(SUMPRODUCT($AH$2:$AH768, (AZ$2:AZ768-BT768)^2)/(SUM($AH$2:$AH768)-1)),0)</f>
        <v>0</v>
      </c>
      <c r="CO768" s="109" cm="1">
        <f t="array" ref="CO768">IF($AG768,SQRT(SUMPRODUCT($AH$2:$AH768, (BA$2:BA768-BU768)^2)/(SUM($AH$2:$AH768)-1)),0)</f>
        <v>0</v>
      </c>
    </row>
    <row r="769" spans="34:93" x14ac:dyDescent="0.25">
      <c r="AH769" s="99" t="str">
        <f t="shared" si="184"/>
        <v/>
      </c>
      <c r="AI769" s="11">
        <f t="shared" ca="1" si="187"/>
        <v>0</v>
      </c>
      <c r="AJ769" s="11">
        <f t="shared" ca="1" si="187"/>
        <v>0</v>
      </c>
      <c r="AK769" s="11">
        <f t="shared" ca="1" si="187"/>
        <v>0</v>
      </c>
      <c r="AL769" s="11">
        <f t="shared" ca="1" si="187"/>
        <v>0</v>
      </c>
      <c r="AM769" s="11">
        <f t="shared" ca="1" si="187"/>
        <v>0</v>
      </c>
      <c r="AN769" s="11">
        <f t="shared" ca="1" si="187"/>
        <v>0</v>
      </c>
      <c r="AO769" s="11">
        <f t="shared" ca="1" si="187"/>
        <v>0</v>
      </c>
      <c r="AP769" s="11">
        <f t="shared" ca="1" si="187"/>
        <v>0</v>
      </c>
      <c r="AQ769" s="11">
        <f t="shared" ca="1" si="187"/>
        <v>0</v>
      </c>
      <c r="AR769" s="11">
        <f t="shared" ca="1" si="187"/>
        <v>0</v>
      </c>
      <c r="AS769" s="11">
        <f t="shared" ca="1" si="188"/>
        <v>0</v>
      </c>
      <c r="AT769" s="11">
        <f t="shared" ca="1" si="188"/>
        <v>0</v>
      </c>
      <c r="AU769" s="11">
        <f t="shared" ca="1" si="188"/>
        <v>0</v>
      </c>
      <c r="AV769" s="11">
        <f t="shared" ca="1" si="188"/>
        <v>0</v>
      </c>
      <c r="AW769" s="11">
        <f t="shared" ca="1" si="188"/>
        <v>0</v>
      </c>
      <c r="AX769" s="11">
        <f t="shared" ca="1" si="188"/>
        <v>0</v>
      </c>
      <c r="AY769" s="11">
        <f t="shared" ca="1" si="188"/>
        <v>0</v>
      </c>
      <c r="AZ769" s="11">
        <f t="shared" ca="1" si="188"/>
        <v>0</v>
      </c>
      <c r="BA769" s="11">
        <f t="shared" ca="1" si="188"/>
        <v>0</v>
      </c>
      <c r="BB769" s="11"/>
      <c r="BC769" s="11">
        <f>IF($AG769,SUMPRODUCT(AI$2:AI769,$AH$2:$AH769)/SUM($AH$2:$AH769),0)</f>
        <v>0</v>
      </c>
      <c r="BD769" s="11">
        <f>IF($AG769,SUMPRODUCT(AJ$2:AJ769,$AH$2:$AH769)/SUM($AH$2:$AH769),0)</f>
        <v>0</v>
      </c>
      <c r="BE769" s="11">
        <f>IF($AG769,SUMPRODUCT(AK$2:AK769,$AH$2:$AH769)/SUM($AH$2:$AH769),0)</f>
        <v>0</v>
      </c>
      <c r="BF769" s="11">
        <f>IF($AG769,SUMPRODUCT(AL$2:AL769,$AH$2:$AH769)/SUM($AH$2:$AH769),0)</f>
        <v>0</v>
      </c>
      <c r="BG769" s="11">
        <f>IF($AG769,SUMPRODUCT(AM$2:AM769,$AH$2:$AH769)/SUM($AH$2:$AH769),0)</f>
        <v>0</v>
      </c>
      <c r="BH769" s="11">
        <f>IF($AG769,SUMPRODUCT(AN$2:AN769,$AH$2:$AH769)/SUM($AH$2:$AH769),0)</f>
        <v>0</v>
      </c>
      <c r="BI769" s="11">
        <f>IF($AG769,SUMPRODUCT(AO$2:AO769,$AH$2:$AH769)/SUM($AH$2:$AH769),0)</f>
        <v>0</v>
      </c>
      <c r="BJ769" s="11">
        <f>IF($AG769,SUMPRODUCT(AP$2:AP769,$AH$2:$AH769)/SUM($AH$2:$AH769),0)</f>
        <v>0</v>
      </c>
      <c r="BK769" s="11">
        <f>IF($AG769,SUMPRODUCT(AQ$2:AQ769,$AH$2:$AH769)/SUM($AH$2:$AH769),0)</f>
        <v>0</v>
      </c>
      <c r="BL769" s="11">
        <f>IF($AG769,SUMPRODUCT(AR$2:AR769,$AH$2:$AH769)/SUM($AH$2:$AH769),0)</f>
        <v>0</v>
      </c>
      <c r="BM769" s="11">
        <f>IF($AG769,SUMPRODUCT(AS$2:AS769,$AH$2:$AH769)/SUM($AH$2:$AH769),0)</f>
        <v>0</v>
      </c>
      <c r="BN769" s="11">
        <f>IF($AG769,SUMPRODUCT(AT$2:AT769,$AH$2:$AH769)/SUM($AH$2:$AH769),0)</f>
        <v>0</v>
      </c>
      <c r="BO769" s="11">
        <f>IF($AG769,SUMPRODUCT(AU$2:AU769,$AH$2:$AH769)/SUM($AH$2:$AH769),0)</f>
        <v>0</v>
      </c>
      <c r="BP769" s="11">
        <f>IF($AG769,SUMPRODUCT(AV$2:AV769,$AH$2:$AH769)/SUM($AH$2:$AH769),0)</f>
        <v>0</v>
      </c>
      <c r="BQ769" s="11">
        <f>IF($AG769,SUMPRODUCT(AW$2:AW769,$AH$2:$AH769)/SUM($AH$2:$AH769),0)</f>
        <v>0</v>
      </c>
      <c r="BR769" s="11">
        <f>IF($AG769,SUMPRODUCT(AX$2:AX769,$AH$2:$AH769)/SUM($AH$2:$AH769),0)</f>
        <v>0</v>
      </c>
      <c r="BS769" s="11">
        <f>IF($AG769,SUMPRODUCT(AY$2:AY769,$AH$2:$AH769)/SUM($AH$2:$AH769),0)</f>
        <v>0</v>
      </c>
      <c r="BT769" s="11">
        <f>IF($AG769,SUMPRODUCT(AZ$2:AZ769,$AH$2:$AH769)/SUM($AH$2:$AH769),0)</f>
        <v>0</v>
      </c>
      <c r="BU769" s="11">
        <f>IF($AG769,SUMPRODUCT(BA$2:BA769,$AH$2:$AH769)/SUM($AH$2:$AH769),0)</f>
        <v>0</v>
      </c>
      <c r="BV769" s="11"/>
      <c r="BW769" s="109" cm="1">
        <f t="array" ref="BW769">IF($AG769,SQRT(SUMPRODUCT($AH$2:$AH769, (AI$2:AI769-BC769)^2)/(SUM($AH$2:$AH769)-1)),0)</f>
        <v>0</v>
      </c>
      <c r="BX769" s="109" cm="1">
        <f t="array" ref="BX769">IF($AG769,SQRT(SUMPRODUCT($AH$2:$AH769, (AJ$2:AJ769-BD769)^2)/(SUM($AH$2:$AH769)-1)),0)</f>
        <v>0</v>
      </c>
      <c r="BY769" s="109" cm="1">
        <f t="array" ref="BY769">IF($AG769,SQRT(SUMPRODUCT($AH$2:$AH769, (AK$2:AK769-BE769)^2)/(SUM($AH$2:$AH769)-1)),0)</f>
        <v>0</v>
      </c>
      <c r="BZ769" s="109" cm="1">
        <f t="array" ref="BZ769">IF($AG769,SQRT(SUMPRODUCT($AH$2:$AH769, (AL$2:AL769-BF769)^2)/(SUM($AH$2:$AH769)-1)),0)</f>
        <v>0</v>
      </c>
      <c r="CA769" s="109" cm="1">
        <f t="array" ref="CA769">IF($AG769,SQRT(SUMPRODUCT($AH$2:$AH769, (AM$2:AM769-BG769)^2)/(SUM($AH$2:$AH769)-1)),0)</f>
        <v>0</v>
      </c>
      <c r="CB769" s="109" cm="1">
        <f t="array" ref="CB769">IF($AG769,SQRT(SUMPRODUCT($AH$2:$AH769, (AN$2:AN769-BH769)^2)/(SUM($AH$2:$AH769)-1)),0)</f>
        <v>0</v>
      </c>
      <c r="CC769" s="109" cm="1">
        <f t="array" ref="CC769">IF($AG769,SQRT(SUMPRODUCT($AH$2:$AH769, (AO$2:AO769-BI769)^2)/(SUM($AH$2:$AH769)-1)),0)</f>
        <v>0</v>
      </c>
      <c r="CD769" s="109" cm="1">
        <f t="array" ref="CD769">IF($AG769,SQRT(SUMPRODUCT($AH$2:$AH769, (AP$2:AP769-BJ769)^2)/(SUM($AH$2:$AH769)-1)),0)</f>
        <v>0</v>
      </c>
      <c r="CE769" s="109" cm="1">
        <f t="array" ref="CE769">IF($AG769,SQRT(SUMPRODUCT($AH$2:$AH769, (AQ$2:AQ769-BK769)^2)/(SUM($AH$2:$AH769)-1)),0)</f>
        <v>0</v>
      </c>
      <c r="CF769" s="109" cm="1">
        <f t="array" ref="CF769">IF($AG769,SQRT(SUMPRODUCT($AH$2:$AH769, (AR$2:AR769-BL769)^2)/(SUM($AH$2:$AH769)-1)),0)</f>
        <v>0</v>
      </c>
      <c r="CG769" s="109" cm="1">
        <f t="array" ref="CG769">IF($AG769,SQRT(SUMPRODUCT($AH$2:$AH769, (AS$2:AS769-BM769)^2)/(SUM($AH$2:$AH769)-1)),0)</f>
        <v>0</v>
      </c>
      <c r="CH769" s="109" cm="1">
        <f t="array" ref="CH769">IF($AG769,SQRT(SUMPRODUCT($AH$2:$AH769, (AT$2:AT769-BN769)^2)/(SUM($AH$2:$AH769)-1)),0)</f>
        <v>0</v>
      </c>
      <c r="CI769" s="109" cm="1">
        <f t="array" ref="CI769">IF($AG769,SQRT(SUMPRODUCT($AH$2:$AH769, (AU$2:AU769-BO769)^2)/(SUM($AH$2:$AH769)-1)),0)</f>
        <v>0</v>
      </c>
      <c r="CJ769" s="109" cm="1">
        <f t="array" ref="CJ769">IF($AG769,SQRT(SUMPRODUCT($AH$2:$AH769, (AV$2:AV769-BP769)^2)/(SUM($AH$2:$AH769)-1)),0)</f>
        <v>0</v>
      </c>
      <c r="CK769" s="109" cm="1">
        <f t="array" ref="CK769">IF($AG769,SQRT(SUMPRODUCT($AH$2:$AH769, (AW$2:AW769-BQ769)^2)/(SUM($AH$2:$AH769)-1)),0)</f>
        <v>0</v>
      </c>
      <c r="CL769" s="109" cm="1">
        <f t="array" ref="CL769">IF($AG769,SQRT(SUMPRODUCT($AH$2:$AH769, (AX$2:AX769-BR769)^2)/(SUM($AH$2:$AH769)-1)),0)</f>
        <v>0</v>
      </c>
      <c r="CM769" s="109" cm="1">
        <f t="array" ref="CM769">IF($AG769,SQRT(SUMPRODUCT($AH$2:$AH769, (AY$2:AY769-BS769)^2)/(SUM($AH$2:$AH769)-1)),0)</f>
        <v>0</v>
      </c>
      <c r="CN769" s="109" cm="1">
        <f t="array" ref="CN769">IF($AG769,SQRT(SUMPRODUCT($AH$2:$AH769, (AZ$2:AZ769-BT769)^2)/(SUM($AH$2:$AH769)-1)),0)</f>
        <v>0</v>
      </c>
      <c r="CO769" s="109" cm="1">
        <f t="array" ref="CO769">IF($AG769,SQRT(SUMPRODUCT($AH$2:$AH769, (BA$2:BA769-BU769)^2)/(SUM($AH$2:$AH769)-1)),0)</f>
        <v>0</v>
      </c>
    </row>
    <row r="770" spans="34:93" x14ac:dyDescent="0.25">
      <c r="AH770" s="99" t="str">
        <f t="shared" si="184"/>
        <v/>
      </c>
      <c r="AI770" s="11">
        <f t="shared" ca="1" si="187"/>
        <v>0</v>
      </c>
      <c r="AJ770" s="11">
        <f t="shared" ca="1" si="187"/>
        <v>0</v>
      </c>
      <c r="AK770" s="11">
        <f t="shared" ca="1" si="187"/>
        <v>0</v>
      </c>
      <c r="AL770" s="11">
        <f t="shared" ca="1" si="187"/>
        <v>0</v>
      </c>
      <c r="AM770" s="11">
        <f t="shared" ca="1" si="187"/>
        <v>0</v>
      </c>
      <c r="AN770" s="11">
        <f t="shared" ca="1" si="187"/>
        <v>0</v>
      </c>
      <c r="AO770" s="11">
        <f t="shared" ca="1" si="187"/>
        <v>0</v>
      </c>
      <c r="AP770" s="11">
        <f t="shared" ca="1" si="187"/>
        <v>0</v>
      </c>
      <c r="AQ770" s="11">
        <f t="shared" ca="1" si="187"/>
        <v>0</v>
      </c>
      <c r="AR770" s="11">
        <f t="shared" ca="1" si="187"/>
        <v>0</v>
      </c>
      <c r="AS770" s="11">
        <f t="shared" ca="1" si="188"/>
        <v>0</v>
      </c>
      <c r="AT770" s="11">
        <f t="shared" ca="1" si="188"/>
        <v>0</v>
      </c>
      <c r="AU770" s="11">
        <f t="shared" ca="1" si="188"/>
        <v>0</v>
      </c>
      <c r="AV770" s="11">
        <f t="shared" ca="1" si="188"/>
        <v>0</v>
      </c>
      <c r="AW770" s="11">
        <f t="shared" ca="1" si="188"/>
        <v>0</v>
      </c>
      <c r="AX770" s="11">
        <f t="shared" ca="1" si="188"/>
        <v>0</v>
      </c>
      <c r="AY770" s="11">
        <f t="shared" ca="1" si="188"/>
        <v>0</v>
      </c>
      <c r="AZ770" s="11">
        <f t="shared" ca="1" si="188"/>
        <v>0</v>
      </c>
      <c r="BA770" s="11">
        <f t="shared" ca="1" si="188"/>
        <v>0</v>
      </c>
      <c r="BB770" s="11"/>
      <c r="BC770" s="11">
        <f>IF($AG770,SUMPRODUCT(AI$2:AI770,$AH$2:$AH770)/SUM($AH$2:$AH770),0)</f>
        <v>0</v>
      </c>
      <c r="BD770" s="11">
        <f>IF($AG770,SUMPRODUCT(AJ$2:AJ770,$AH$2:$AH770)/SUM($AH$2:$AH770),0)</f>
        <v>0</v>
      </c>
      <c r="BE770" s="11">
        <f>IF($AG770,SUMPRODUCT(AK$2:AK770,$AH$2:$AH770)/SUM($AH$2:$AH770),0)</f>
        <v>0</v>
      </c>
      <c r="BF770" s="11">
        <f>IF($AG770,SUMPRODUCT(AL$2:AL770,$AH$2:$AH770)/SUM($AH$2:$AH770),0)</f>
        <v>0</v>
      </c>
      <c r="BG770" s="11">
        <f>IF($AG770,SUMPRODUCT(AM$2:AM770,$AH$2:$AH770)/SUM($AH$2:$AH770),0)</f>
        <v>0</v>
      </c>
      <c r="BH770" s="11">
        <f>IF($AG770,SUMPRODUCT(AN$2:AN770,$AH$2:$AH770)/SUM($AH$2:$AH770),0)</f>
        <v>0</v>
      </c>
      <c r="BI770" s="11">
        <f>IF($AG770,SUMPRODUCT(AO$2:AO770,$AH$2:$AH770)/SUM($AH$2:$AH770),0)</f>
        <v>0</v>
      </c>
      <c r="BJ770" s="11">
        <f>IF($AG770,SUMPRODUCT(AP$2:AP770,$AH$2:$AH770)/SUM($AH$2:$AH770),0)</f>
        <v>0</v>
      </c>
      <c r="BK770" s="11">
        <f>IF($AG770,SUMPRODUCT(AQ$2:AQ770,$AH$2:$AH770)/SUM($AH$2:$AH770),0)</f>
        <v>0</v>
      </c>
      <c r="BL770" s="11">
        <f>IF($AG770,SUMPRODUCT(AR$2:AR770,$AH$2:$AH770)/SUM($AH$2:$AH770),0)</f>
        <v>0</v>
      </c>
      <c r="BM770" s="11">
        <f>IF($AG770,SUMPRODUCT(AS$2:AS770,$AH$2:$AH770)/SUM($AH$2:$AH770),0)</f>
        <v>0</v>
      </c>
      <c r="BN770" s="11">
        <f>IF($AG770,SUMPRODUCT(AT$2:AT770,$AH$2:$AH770)/SUM($AH$2:$AH770),0)</f>
        <v>0</v>
      </c>
      <c r="BO770" s="11">
        <f>IF($AG770,SUMPRODUCT(AU$2:AU770,$AH$2:$AH770)/SUM($AH$2:$AH770),0)</f>
        <v>0</v>
      </c>
      <c r="BP770" s="11">
        <f>IF($AG770,SUMPRODUCT(AV$2:AV770,$AH$2:$AH770)/SUM($AH$2:$AH770),0)</f>
        <v>0</v>
      </c>
      <c r="BQ770" s="11">
        <f>IF($AG770,SUMPRODUCT(AW$2:AW770,$AH$2:$AH770)/SUM($AH$2:$AH770),0)</f>
        <v>0</v>
      </c>
      <c r="BR770" s="11">
        <f>IF($AG770,SUMPRODUCT(AX$2:AX770,$AH$2:$AH770)/SUM($AH$2:$AH770),0)</f>
        <v>0</v>
      </c>
      <c r="BS770" s="11">
        <f>IF($AG770,SUMPRODUCT(AY$2:AY770,$AH$2:$AH770)/SUM($AH$2:$AH770),0)</f>
        <v>0</v>
      </c>
      <c r="BT770" s="11">
        <f>IF($AG770,SUMPRODUCT(AZ$2:AZ770,$AH$2:$AH770)/SUM($AH$2:$AH770),0)</f>
        <v>0</v>
      </c>
      <c r="BU770" s="11">
        <f>IF($AG770,SUMPRODUCT(BA$2:BA770,$AH$2:$AH770)/SUM($AH$2:$AH770),0)</f>
        <v>0</v>
      </c>
      <c r="BV770" s="11"/>
      <c r="BW770" s="109" cm="1">
        <f t="array" ref="BW770">IF($AG770,SQRT(SUMPRODUCT($AH$2:$AH770, (AI$2:AI770-BC770)^2)/(SUM($AH$2:$AH770)-1)),0)</f>
        <v>0</v>
      </c>
      <c r="BX770" s="109" cm="1">
        <f t="array" ref="BX770">IF($AG770,SQRT(SUMPRODUCT($AH$2:$AH770, (AJ$2:AJ770-BD770)^2)/(SUM($AH$2:$AH770)-1)),0)</f>
        <v>0</v>
      </c>
      <c r="BY770" s="109" cm="1">
        <f t="array" ref="BY770">IF($AG770,SQRT(SUMPRODUCT($AH$2:$AH770, (AK$2:AK770-BE770)^2)/(SUM($AH$2:$AH770)-1)),0)</f>
        <v>0</v>
      </c>
      <c r="BZ770" s="109" cm="1">
        <f t="array" ref="BZ770">IF($AG770,SQRT(SUMPRODUCT($AH$2:$AH770, (AL$2:AL770-BF770)^2)/(SUM($AH$2:$AH770)-1)),0)</f>
        <v>0</v>
      </c>
      <c r="CA770" s="109" cm="1">
        <f t="array" ref="CA770">IF($AG770,SQRT(SUMPRODUCT($AH$2:$AH770, (AM$2:AM770-BG770)^2)/(SUM($AH$2:$AH770)-1)),0)</f>
        <v>0</v>
      </c>
      <c r="CB770" s="109" cm="1">
        <f t="array" ref="CB770">IF($AG770,SQRT(SUMPRODUCT($AH$2:$AH770, (AN$2:AN770-BH770)^2)/(SUM($AH$2:$AH770)-1)),0)</f>
        <v>0</v>
      </c>
      <c r="CC770" s="109" cm="1">
        <f t="array" ref="CC770">IF($AG770,SQRT(SUMPRODUCT($AH$2:$AH770, (AO$2:AO770-BI770)^2)/(SUM($AH$2:$AH770)-1)),0)</f>
        <v>0</v>
      </c>
      <c r="CD770" s="109" cm="1">
        <f t="array" ref="CD770">IF($AG770,SQRT(SUMPRODUCT($AH$2:$AH770, (AP$2:AP770-BJ770)^2)/(SUM($AH$2:$AH770)-1)),0)</f>
        <v>0</v>
      </c>
      <c r="CE770" s="109" cm="1">
        <f t="array" ref="CE770">IF($AG770,SQRT(SUMPRODUCT($AH$2:$AH770, (AQ$2:AQ770-BK770)^2)/(SUM($AH$2:$AH770)-1)),0)</f>
        <v>0</v>
      </c>
      <c r="CF770" s="109" cm="1">
        <f t="array" ref="CF770">IF($AG770,SQRT(SUMPRODUCT($AH$2:$AH770, (AR$2:AR770-BL770)^2)/(SUM($AH$2:$AH770)-1)),0)</f>
        <v>0</v>
      </c>
      <c r="CG770" s="109" cm="1">
        <f t="array" ref="CG770">IF($AG770,SQRT(SUMPRODUCT($AH$2:$AH770, (AS$2:AS770-BM770)^2)/(SUM($AH$2:$AH770)-1)),0)</f>
        <v>0</v>
      </c>
      <c r="CH770" s="109" cm="1">
        <f t="array" ref="CH770">IF($AG770,SQRT(SUMPRODUCT($AH$2:$AH770, (AT$2:AT770-BN770)^2)/(SUM($AH$2:$AH770)-1)),0)</f>
        <v>0</v>
      </c>
      <c r="CI770" s="109" cm="1">
        <f t="array" ref="CI770">IF($AG770,SQRT(SUMPRODUCT($AH$2:$AH770, (AU$2:AU770-BO770)^2)/(SUM($AH$2:$AH770)-1)),0)</f>
        <v>0</v>
      </c>
      <c r="CJ770" s="109" cm="1">
        <f t="array" ref="CJ770">IF($AG770,SQRT(SUMPRODUCT($AH$2:$AH770, (AV$2:AV770-BP770)^2)/(SUM($AH$2:$AH770)-1)),0)</f>
        <v>0</v>
      </c>
      <c r="CK770" s="109" cm="1">
        <f t="array" ref="CK770">IF($AG770,SQRT(SUMPRODUCT($AH$2:$AH770, (AW$2:AW770-BQ770)^2)/(SUM($AH$2:$AH770)-1)),0)</f>
        <v>0</v>
      </c>
      <c r="CL770" s="109" cm="1">
        <f t="array" ref="CL770">IF($AG770,SQRT(SUMPRODUCT($AH$2:$AH770, (AX$2:AX770-BR770)^2)/(SUM($AH$2:$AH770)-1)),0)</f>
        <v>0</v>
      </c>
      <c r="CM770" s="109" cm="1">
        <f t="array" ref="CM770">IF($AG770,SQRT(SUMPRODUCT($AH$2:$AH770, (AY$2:AY770-BS770)^2)/(SUM($AH$2:$AH770)-1)),0)</f>
        <v>0</v>
      </c>
      <c r="CN770" s="109" cm="1">
        <f t="array" ref="CN770">IF($AG770,SQRT(SUMPRODUCT($AH$2:$AH770, (AZ$2:AZ770-BT770)^2)/(SUM($AH$2:$AH770)-1)),0)</f>
        <v>0</v>
      </c>
      <c r="CO770" s="109" cm="1">
        <f t="array" ref="CO770">IF($AG770,SQRT(SUMPRODUCT($AH$2:$AH770, (BA$2:BA770-BU770)^2)/(SUM($AH$2:$AH770)-1)),0)</f>
        <v>0</v>
      </c>
    </row>
    <row r="771" spans="34:93" x14ac:dyDescent="0.25">
      <c r="AH771" s="99" t="str">
        <f t="shared" si="184"/>
        <v/>
      </c>
      <c r="AI771" s="11">
        <f t="shared" ca="1" si="187"/>
        <v>0</v>
      </c>
      <c r="AJ771" s="11">
        <f t="shared" ca="1" si="187"/>
        <v>0</v>
      </c>
      <c r="AK771" s="11">
        <f t="shared" ca="1" si="187"/>
        <v>0</v>
      </c>
      <c r="AL771" s="11">
        <f t="shared" ca="1" si="187"/>
        <v>0</v>
      </c>
      <c r="AM771" s="11">
        <f t="shared" ca="1" si="187"/>
        <v>0</v>
      </c>
      <c r="AN771" s="11">
        <f t="shared" ca="1" si="187"/>
        <v>0</v>
      </c>
      <c r="AO771" s="11">
        <f t="shared" ca="1" si="187"/>
        <v>0</v>
      </c>
      <c r="AP771" s="11">
        <f t="shared" ca="1" si="187"/>
        <v>0</v>
      </c>
      <c r="AQ771" s="11">
        <f t="shared" ca="1" si="187"/>
        <v>0</v>
      </c>
      <c r="AR771" s="11">
        <f t="shared" ca="1" si="187"/>
        <v>0</v>
      </c>
      <c r="AS771" s="11">
        <f t="shared" ca="1" si="188"/>
        <v>0</v>
      </c>
      <c r="AT771" s="11">
        <f t="shared" ca="1" si="188"/>
        <v>0</v>
      </c>
      <c r="AU771" s="11">
        <f t="shared" ca="1" si="188"/>
        <v>0</v>
      </c>
      <c r="AV771" s="11">
        <f t="shared" ca="1" si="188"/>
        <v>0</v>
      </c>
      <c r="AW771" s="11">
        <f t="shared" ca="1" si="188"/>
        <v>0</v>
      </c>
      <c r="AX771" s="11">
        <f t="shared" ca="1" si="188"/>
        <v>0</v>
      </c>
      <c r="AY771" s="11">
        <f t="shared" ca="1" si="188"/>
        <v>0</v>
      </c>
      <c r="AZ771" s="11">
        <f t="shared" ca="1" si="188"/>
        <v>0</v>
      </c>
      <c r="BA771" s="11">
        <f t="shared" ca="1" si="188"/>
        <v>0</v>
      </c>
      <c r="BB771" s="11"/>
      <c r="BC771" s="11">
        <f>IF($AG771,SUMPRODUCT(AI$2:AI771,$AH$2:$AH771)/SUM($AH$2:$AH771),0)</f>
        <v>0</v>
      </c>
      <c r="BD771" s="11">
        <f>IF($AG771,SUMPRODUCT(AJ$2:AJ771,$AH$2:$AH771)/SUM($AH$2:$AH771),0)</f>
        <v>0</v>
      </c>
      <c r="BE771" s="11">
        <f>IF($AG771,SUMPRODUCT(AK$2:AK771,$AH$2:$AH771)/SUM($AH$2:$AH771),0)</f>
        <v>0</v>
      </c>
      <c r="BF771" s="11">
        <f>IF($AG771,SUMPRODUCT(AL$2:AL771,$AH$2:$AH771)/SUM($AH$2:$AH771),0)</f>
        <v>0</v>
      </c>
      <c r="BG771" s="11">
        <f>IF($AG771,SUMPRODUCT(AM$2:AM771,$AH$2:$AH771)/SUM($AH$2:$AH771),0)</f>
        <v>0</v>
      </c>
      <c r="BH771" s="11">
        <f>IF($AG771,SUMPRODUCT(AN$2:AN771,$AH$2:$AH771)/SUM($AH$2:$AH771),0)</f>
        <v>0</v>
      </c>
      <c r="BI771" s="11">
        <f>IF($AG771,SUMPRODUCT(AO$2:AO771,$AH$2:$AH771)/SUM($AH$2:$AH771),0)</f>
        <v>0</v>
      </c>
      <c r="BJ771" s="11">
        <f>IF($AG771,SUMPRODUCT(AP$2:AP771,$AH$2:$AH771)/SUM($AH$2:$AH771),0)</f>
        <v>0</v>
      </c>
      <c r="BK771" s="11">
        <f>IF($AG771,SUMPRODUCT(AQ$2:AQ771,$AH$2:$AH771)/SUM($AH$2:$AH771),0)</f>
        <v>0</v>
      </c>
      <c r="BL771" s="11">
        <f>IF($AG771,SUMPRODUCT(AR$2:AR771,$AH$2:$AH771)/SUM($AH$2:$AH771),0)</f>
        <v>0</v>
      </c>
      <c r="BM771" s="11">
        <f>IF($AG771,SUMPRODUCT(AS$2:AS771,$AH$2:$AH771)/SUM($AH$2:$AH771),0)</f>
        <v>0</v>
      </c>
      <c r="BN771" s="11">
        <f>IF($AG771,SUMPRODUCT(AT$2:AT771,$AH$2:$AH771)/SUM($AH$2:$AH771),0)</f>
        <v>0</v>
      </c>
      <c r="BO771" s="11">
        <f>IF($AG771,SUMPRODUCT(AU$2:AU771,$AH$2:$AH771)/SUM($AH$2:$AH771),0)</f>
        <v>0</v>
      </c>
      <c r="BP771" s="11">
        <f>IF($AG771,SUMPRODUCT(AV$2:AV771,$AH$2:$AH771)/SUM($AH$2:$AH771),0)</f>
        <v>0</v>
      </c>
      <c r="BQ771" s="11">
        <f>IF($AG771,SUMPRODUCT(AW$2:AW771,$AH$2:$AH771)/SUM($AH$2:$AH771),0)</f>
        <v>0</v>
      </c>
      <c r="BR771" s="11">
        <f>IF($AG771,SUMPRODUCT(AX$2:AX771,$AH$2:$AH771)/SUM($AH$2:$AH771),0)</f>
        <v>0</v>
      </c>
      <c r="BS771" s="11">
        <f>IF($AG771,SUMPRODUCT(AY$2:AY771,$AH$2:$AH771)/SUM($AH$2:$AH771),0)</f>
        <v>0</v>
      </c>
      <c r="BT771" s="11">
        <f>IF($AG771,SUMPRODUCT(AZ$2:AZ771,$AH$2:$AH771)/SUM($AH$2:$AH771),0)</f>
        <v>0</v>
      </c>
      <c r="BU771" s="11">
        <f>IF($AG771,SUMPRODUCT(BA$2:BA771,$AH$2:$AH771)/SUM($AH$2:$AH771),0)</f>
        <v>0</v>
      </c>
      <c r="BV771" s="11"/>
      <c r="BW771" s="109" cm="1">
        <f t="array" ref="BW771">IF($AG771,SQRT(SUMPRODUCT($AH$2:$AH771, (AI$2:AI771-BC771)^2)/(SUM($AH$2:$AH771)-1)),0)</f>
        <v>0</v>
      </c>
      <c r="BX771" s="109" cm="1">
        <f t="array" ref="BX771">IF($AG771,SQRT(SUMPRODUCT($AH$2:$AH771, (AJ$2:AJ771-BD771)^2)/(SUM($AH$2:$AH771)-1)),0)</f>
        <v>0</v>
      </c>
      <c r="BY771" s="109" cm="1">
        <f t="array" ref="BY771">IF($AG771,SQRT(SUMPRODUCT($AH$2:$AH771, (AK$2:AK771-BE771)^2)/(SUM($AH$2:$AH771)-1)),0)</f>
        <v>0</v>
      </c>
      <c r="BZ771" s="109" cm="1">
        <f t="array" ref="BZ771">IF($AG771,SQRT(SUMPRODUCT($AH$2:$AH771, (AL$2:AL771-BF771)^2)/(SUM($AH$2:$AH771)-1)),0)</f>
        <v>0</v>
      </c>
      <c r="CA771" s="109" cm="1">
        <f t="array" ref="CA771">IF($AG771,SQRT(SUMPRODUCT($AH$2:$AH771, (AM$2:AM771-BG771)^2)/(SUM($AH$2:$AH771)-1)),0)</f>
        <v>0</v>
      </c>
      <c r="CB771" s="109" cm="1">
        <f t="array" ref="CB771">IF($AG771,SQRT(SUMPRODUCT($AH$2:$AH771, (AN$2:AN771-BH771)^2)/(SUM($AH$2:$AH771)-1)),0)</f>
        <v>0</v>
      </c>
      <c r="CC771" s="109" cm="1">
        <f t="array" ref="CC771">IF($AG771,SQRT(SUMPRODUCT($AH$2:$AH771, (AO$2:AO771-BI771)^2)/(SUM($AH$2:$AH771)-1)),0)</f>
        <v>0</v>
      </c>
      <c r="CD771" s="109" cm="1">
        <f t="array" ref="CD771">IF($AG771,SQRT(SUMPRODUCT($AH$2:$AH771, (AP$2:AP771-BJ771)^2)/(SUM($AH$2:$AH771)-1)),0)</f>
        <v>0</v>
      </c>
      <c r="CE771" s="109" cm="1">
        <f t="array" ref="CE771">IF($AG771,SQRT(SUMPRODUCT($AH$2:$AH771, (AQ$2:AQ771-BK771)^2)/(SUM($AH$2:$AH771)-1)),0)</f>
        <v>0</v>
      </c>
      <c r="CF771" s="109" cm="1">
        <f t="array" ref="CF771">IF($AG771,SQRT(SUMPRODUCT($AH$2:$AH771, (AR$2:AR771-BL771)^2)/(SUM($AH$2:$AH771)-1)),0)</f>
        <v>0</v>
      </c>
      <c r="CG771" s="109" cm="1">
        <f t="array" ref="CG771">IF($AG771,SQRT(SUMPRODUCT($AH$2:$AH771, (AS$2:AS771-BM771)^2)/(SUM($AH$2:$AH771)-1)),0)</f>
        <v>0</v>
      </c>
      <c r="CH771" s="109" cm="1">
        <f t="array" ref="CH771">IF($AG771,SQRT(SUMPRODUCT($AH$2:$AH771, (AT$2:AT771-BN771)^2)/(SUM($AH$2:$AH771)-1)),0)</f>
        <v>0</v>
      </c>
      <c r="CI771" s="109" cm="1">
        <f t="array" ref="CI771">IF($AG771,SQRT(SUMPRODUCT($AH$2:$AH771, (AU$2:AU771-BO771)^2)/(SUM($AH$2:$AH771)-1)),0)</f>
        <v>0</v>
      </c>
      <c r="CJ771" s="109" cm="1">
        <f t="array" ref="CJ771">IF($AG771,SQRT(SUMPRODUCT($AH$2:$AH771, (AV$2:AV771-BP771)^2)/(SUM($AH$2:$AH771)-1)),0)</f>
        <v>0</v>
      </c>
      <c r="CK771" s="109" cm="1">
        <f t="array" ref="CK771">IF($AG771,SQRT(SUMPRODUCT($AH$2:$AH771, (AW$2:AW771-BQ771)^2)/(SUM($AH$2:$AH771)-1)),0)</f>
        <v>0</v>
      </c>
      <c r="CL771" s="109" cm="1">
        <f t="array" ref="CL771">IF($AG771,SQRT(SUMPRODUCT($AH$2:$AH771, (AX$2:AX771-BR771)^2)/(SUM($AH$2:$AH771)-1)),0)</f>
        <v>0</v>
      </c>
      <c r="CM771" s="109" cm="1">
        <f t="array" ref="CM771">IF($AG771,SQRT(SUMPRODUCT($AH$2:$AH771, (AY$2:AY771-BS771)^2)/(SUM($AH$2:$AH771)-1)),0)</f>
        <v>0</v>
      </c>
      <c r="CN771" s="109" cm="1">
        <f t="array" ref="CN771">IF($AG771,SQRT(SUMPRODUCT($AH$2:$AH771, (AZ$2:AZ771-BT771)^2)/(SUM($AH$2:$AH771)-1)),0)</f>
        <v>0</v>
      </c>
      <c r="CO771" s="109" cm="1">
        <f t="array" ref="CO771">IF($AG771,SQRT(SUMPRODUCT($AH$2:$AH771, (BA$2:BA771-BU771)^2)/(SUM($AH$2:$AH771)-1)),0)</f>
        <v>0</v>
      </c>
    </row>
    <row r="772" spans="34:93" x14ac:dyDescent="0.25">
      <c r="AH772" s="99" t="str">
        <f t="shared" si="184"/>
        <v/>
      </c>
      <c r="AI772" s="11">
        <f t="shared" ref="AI772:AR781" ca="1" si="189">IF(AI$1&lt;&gt;0,SUMIFS(INDIRECT(AI$1), Fecha,$AG772),0)</f>
        <v>0</v>
      </c>
      <c r="AJ772" s="11">
        <f t="shared" ca="1" si="189"/>
        <v>0</v>
      </c>
      <c r="AK772" s="11">
        <f t="shared" ca="1" si="189"/>
        <v>0</v>
      </c>
      <c r="AL772" s="11">
        <f t="shared" ca="1" si="189"/>
        <v>0</v>
      </c>
      <c r="AM772" s="11">
        <f t="shared" ca="1" si="189"/>
        <v>0</v>
      </c>
      <c r="AN772" s="11">
        <f t="shared" ca="1" si="189"/>
        <v>0</v>
      </c>
      <c r="AO772" s="11">
        <f t="shared" ca="1" si="189"/>
        <v>0</v>
      </c>
      <c r="AP772" s="11">
        <f t="shared" ca="1" si="189"/>
        <v>0</v>
      </c>
      <c r="AQ772" s="11">
        <f t="shared" ca="1" si="189"/>
        <v>0</v>
      </c>
      <c r="AR772" s="11">
        <f t="shared" ca="1" si="189"/>
        <v>0</v>
      </c>
      <c r="AS772" s="11">
        <f t="shared" ref="AS772:BA781" ca="1" si="190">IF(AS$1&lt;&gt;0,SUMIFS(INDIRECT(AS$1), Fecha,$AG772),0)</f>
        <v>0</v>
      </c>
      <c r="AT772" s="11">
        <f t="shared" ca="1" si="190"/>
        <v>0</v>
      </c>
      <c r="AU772" s="11">
        <f t="shared" ca="1" si="190"/>
        <v>0</v>
      </c>
      <c r="AV772" s="11">
        <f t="shared" ca="1" si="190"/>
        <v>0</v>
      </c>
      <c r="AW772" s="11">
        <f t="shared" ca="1" si="190"/>
        <v>0</v>
      </c>
      <c r="AX772" s="11">
        <f t="shared" ca="1" si="190"/>
        <v>0</v>
      </c>
      <c r="AY772" s="11">
        <f t="shared" ca="1" si="190"/>
        <v>0</v>
      </c>
      <c r="AZ772" s="11">
        <f t="shared" ca="1" si="190"/>
        <v>0</v>
      </c>
      <c r="BA772" s="11">
        <f t="shared" ca="1" si="190"/>
        <v>0</v>
      </c>
      <c r="BB772" s="11"/>
      <c r="BC772" s="11">
        <f>IF($AG772,SUMPRODUCT(AI$2:AI772,$AH$2:$AH772)/SUM($AH$2:$AH772),0)</f>
        <v>0</v>
      </c>
      <c r="BD772" s="11">
        <f>IF($AG772,SUMPRODUCT(AJ$2:AJ772,$AH$2:$AH772)/SUM($AH$2:$AH772),0)</f>
        <v>0</v>
      </c>
      <c r="BE772" s="11">
        <f>IF($AG772,SUMPRODUCT(AK$2:AK772,$AH$2:$AH772)/SUM($AH$2:$AH772),0)</f>
        <v>0</v>
      </c>
      <c r="BF772" s="11">
        <f>IF($AG772,SUMPRODUCT(AL$2:AL772,$AH$2:$AH772)/SUM($AH$2:$AH772),0)</f>
        <v>0</v>
      </c>
      <c r="BG772" s="11">
        <f>IF($AG772,SUMPRODUCT(AM$2:AM772,$AH$2:$AH772)/SUM($AH$2:$AH772),0)</f>
        <v>0</v>
      </c>
      <c r="BH772" s="11">
        <f>IF($AG772,SUMPRODUCT(AN$2:AN772,$AH$2:$AH772)/SUM($AH$2:$AH772),0)</f>
        <v>0</v>
      </c>
      <c r="BI772" s="11">
        <f>IF($AG772,SUMPRODUCT(AO$2:AO772,$AH$2:$AH772)/SUM($AH$2:$AH772),0)</f>
        <v>0</v>
      </c>
      <c r="BJ772" s="11">
        <f>IF($AG772,SUMPRODUCT(AP$2:AP772,$AH$2:$AH772)/SUM($AH$2:$AH772),0)</f>
        <v>0</v>
      </c>
      <c r="BK772" s="11">
        <f>IF($AG772,SUMPRODUCT(AQ$2:AQ772,$AH$2:$AH772)/SUM($AH$2:$AH772),0)</f>
        <v>0</v>
      </c>
      <c r="BL772" s="11">
        <f>IF($AG772,SUMPRODUCT(AR$2:AR772,$AH$2:$AH772)/SUM($AH$2:$AH772),0)</f>
        <v>0</v>
      </c>
      <c r="BM772" s="11">
        <f>IF($AG772,SUMPRODUCT(AS$2:AS772,$AH$2:$AH772)/SUM($AH$2:$AH772),0)</f>
        <v>0</v>
      </c>
      <c r="BN772" s="11">
        <f>IF($AG772,SUMPRODUCT(AT$2:AT772,$AH$2:$AH772)/SUM($AH$2:$AH772),0)</f>
        <v>0</v>
      </c>
      <c r="BO772" s="11">
        <f>IF($AG772,SUMPRODUCT(AU$2:AU772,$AH$2:$AH772)/SUM($AH$2:$AH772),0)</f>
        <v>0</v>
      </c>
      <c r="BP772" s="11">
        <f>IF($AG772,SUMPRODUCT(AV$2:AV772,$AH$2:$AH772)/SUM($AH$2:$AH772),0)</f>
        <v>0</v>
      </c>
      <c r="BQ772" s="11">
        <f>IF($AG772,SUMPRODUCT(AW$2:AW772,$AH$2:$AH772)/SUM($AH$2:$AH772),0)</f>
        <v>0</v>
      </c>
      <c r="BR772" s="11">
        <f>IF($AG772,SUMPRODUCT(AX$2:AX772,$AH$2:$AH772)/SUM($AH$2:$AH772),0)</f>
        <v>0</v>
      </c>
      <c r="BS772" s="11">
        <f>IF($AG772,SUMPRODUCT(AY$2:AY772,$AH$2:$AH772)/SUM($AH$2:$AH772),0)</f>
        <v>0</v>
      </c>
      <c r="BT772" s="11">
        <f>IF($AG772,SUMPRODUCT(AZ$2:AZ772,$AH$2:$AH772)/SUM($AH$2:$AH772),0)</f>
        <v>0</v>
      </c>
      <c r="BU772" s="11">
        <f>IF($AG772,SUMPRODUCT(BA$2:BA772,$AH$2:$AH772)/SUM($AH$2:$AH772),0)</f>
        <v>0</v>
      </c>
      <c r="BV772" s="11"/>
      <c r="BW772" s="109" cm="1">
        <f t="array" ref="BW772">IF($AG772,SQRT(SUMPRODUCT($AH$2:$AH772, (AI$2:AI772-BC772)^2)/(SUM($AH$2:$AH772)-1)),0)</f>
        <v>0</v>
      </c>
      <c r="BX772" s="109" cm="1">
        <f t="array" ref="BX772">IF($AG772,SQRT(SUMPRODUCT($AH$2:$AH772, (AJ$2:AJ772-BD772)^2)/(SUM($AH$2:$AH772)-1)),0)</f>
        <v>0</v>
      </c>
      <c r="BY772" s="109" cm="1">
        <f t="array" ref="BY772">IF($AG772,SQRT(SUMPRODUCT($AH$2:$AH772, (AK$2:AK772-BE772)^2)/(SUM($AH$2:$AH772)-1)),0)</f>
        <v>0</v>
      </c>
      <c r="BZ772" s="109" cm="1">
        <f t="array" ref="BZ772">IF($AG772,SQRT(SUMPRODUCT($AH$2:$AH772, (AL$2:AL772-BF772)^2)/(SUM($AH$2:$AH772)-1)),0)</f>
        <v>0</v>
      </c>
      <c r="CA772" s="109" cm="1">
        <f t="array" ref="CA772">IF($AG772,SQRT(SUMPRODUCT($AH$2:$AH772, (AM$2:AM772-BG772)^2)/(SUM($AH$2:$AH772)-1)),0)</f>
        <v>0</v>
      </c>
      <c r="CB772" s="109" cm="1">
        <f t="array" ref="CB772">IF($AG772,SQRT(SUMPRODUCT($AH$2:$AH772, (AN$2:AN772-BH772)^2)/(SUM($AH$2:$AH772)-1)),0)</f>
        <v>0</v>
      </c>
      <c r="CC772" s="109" cm="1">
        <f t="array" ref="CC772">IF($AG772,SQRT(SUMPRODUCT($AH$2:$AH772, (AO$2:AO772-BI772)^2)/(SUM($AH$2:$AH772)-1)),0)</f>
        <v>0</v>
      </c>
      <c r="CD772" s="109" cm="1">
        <f t="array" ref="CD772">IF($AG772,SQRT(SUMPRODUCT($AH$2:$AH772, (AP$2:AP772-BJ772)^2)/(SUM($AH$2:$AH772)-1)),0)</f>
        <v>0</v>
      </c>
      <c r="CE772" s="109" cm="1">
        <f t="array" ref="CE772">IF($AG772,SQRT(SUMPRODUCT($AH$2:$AH772, (AQ$2:AQ772-BK772)^2)/(SUM($AH$2:$AH772)-1)),0)</f>
        <v>0</v>
      </c>
      <c r="CF772" s="109" cm="1">
        <f t="array" ref="CF772">IF($AG772,SQRT(SUMPRODUCT($AH$2:$AH772, (AR$2:AR772-BL772)^2)/(SUM($AH$2:$AH772)-1)),0)</f>
        <v>0</v>
      </c>
      <c r="CG772" s="109" cm="1">
        <f t="array" ref="CG772">IF($AG772,SQRT(SUMPRODUCT($AH$2:$AH772, (AS$2:AS772-BM772)^2)/(SUM($AH$2:$AH772)-1)),0)</f>
        <v>0</v>
      </c>
      <c r="CH772" s="109" cm="1">
        <f t="array" ref="CH772">IF($AG772,SQRT(SUMPRODUCT($AH$2:$AH772, (AT$2:AT772-BN772)^2)/(SUM($AH$2:$AH772)-1)),0)</f>
        <v>0</v>
      </c>
      <c r="CI772" s="109" cm="1">
        <f t="array" ref="CI772">IF($AG772,SQRT(SUMPRODUCT($AH$2:$AH772, (AU$2:AU772-BO772)^2)/(SUM($AH$2:$AH772)-1)),0)</f>
        <v>0</v>
      </c>
      <c r="CJ772" s="109" cm="1">
        <f t="array" ref="CJ772">IF($AG772,SQRT(SUMPRODUCT($AH$2:$AH772, (AV$2:AV772-BP772)^2)/(SUM($AH$2:$AH772)-1)),0)</f>
        <v>0</v>
      </c>
      <c r="CK772" s="109" cm="1">
        <f t="array" ref="CK772">IF($AG772,SQRT(SUMPRODUCT($AH$2:$AH772, (AW$2:AW772-BQ772)^2)/(SUM($AH$2:$AH772)-1)),0)</f>
        <v>0</v>
      </c>
      <c r="CL772" s="109" cm="1">
        <f t="array" ref="CL772">IF($AG772,SQRT(SUMPRODUCT($AH$2:$AH772, (AX$2:AX772-BR772)^2)/(SUM($AH$2:$AH772)-1)),0)</f>
        <v>0</v>
      </c>
      <c r="CM772" s="109" cm="1">
        <f t="array" ref="CM772">IF($AG772,SQRT(SUMPRODUCT($AH$2:$AH772, (AY$2:AY772-BS772)^2)/(SUM($AH$2:$AH772)-1)),0)</f>
        <v>0</v>
      </c>
      <c r="CN772" s="109" cm="1">
        <f t="array" ref="CN772">IF($AG772,SQRT(SUMPRODUCT($AH$2:$AH772, (AZ$2:AZ772-BT772)^2)/(SUM($AH$2:$AH772)-1)),0)</f>
        <v>0</v>
      </c>
      <c r="CO772" s="109" cm="1">
        <f t="array" ref="CO772">IF($AG772,SQRT(SUMPRODUCT($AH$2:$AH772, (BA$2:BA772-BU772)^2)/(SUM($AH$2:$AH772)-1)),0)</f>
        <v>0</v>
      </c>
    </row>
    <row r="773" spans="34:93" x14ac:dyDescent="0.25">
      <c r="AH773" s="99" t="str">
        <f t="shared" si="184"/>
        <v/>
      </c>
      <c r="AI773" s="11">
        <f t="shared" ca="1" si="189"/>
        <v>0</v>
      </c>
      <c r="AJ773" s="11">
        <f t="shared" ca="1" si="189"/>
        <v>0</v>
      </c>
      <c r="AK773" s="11">
        <f t="shared" ca="1" si="189"/>
        <v>0</v>
      </c>
      <c r="AL773" s="11">
        <f t="shared" ca="1" si="189"/>
        <v>0</v>
      </c>
      <c r="AM773" s="11">
        <f t="shared" ca="1" si="189"/>
        <v>0</v>
      </c>
      <c r="AN773" s="11">
        <f t="shared" ca="1" si="189"/>
        <v>0</v>
      </c>
      <c r="AO773" s="11">
        <f t="shared" ca="1" si="189"/>
        <v>0</v>
      </c>
      <c r="AP773" s="11">
        <f t="shared" ca="1" si="189"/>
        <v>0</v>
      </c>
      <c r="AQ773" s="11">
        <f t="shared" ca="1" si="189"/>
        <v>0</v>
      </c>
      <c r="AR773" s="11">
        <f t="shared" ca="1" si="189"/>
        <v>0</v>
      </c>
      <c r="AS773" s="11">
        <f t="shared" ca="1" si="190"/>
        <v>0</v>
      </c>
      <c r="AT773" s="11">
        <f t="shared" ca="1" si="190"/>
        <v>0</v>
      </c>
      <c r="AU773" s="11">
        <f t="shared" ca="1" si="190"/>
        <v>0</v>
      </c>
      <c r="AV773" s="11">
        <f t="shared" ca="1" si="190"/>
        <v>0</v>
      </c>
      <c r="AW773" s="11">
        <f t="shared" ca="1" si="190"/>
        <v>0</v>
      </c>
      <c r="AX773" s="11">
        <f t="shared" ca="1" si="190"/>
        <v>0</v>
      </c>
      <c r="AY773" s="11">
        <f t="shared" ca="1" si="190"/>
        <v>0</v>
      </c>
      <c r="AZ773" s="11">
        <f t="shared" ca="1" si="190"/>
        <v>0</v>
      </c>
      <c r="BA773" s="11">
        <f t="shared" ca="1" si="190"/>
        <v>0</v>
      </c>
      <c r="BB773" s="11"/>
      <c r="BC773" s="11">
        <f>IF($AG773,SUMPRODUCT(AI$2:AI773,$AH$2:$AH773)/SUM($AH$2:$AH773),0)</f>
        <v>0</v>
      </c>
      <c r="BD773" s="11">
        <f>IF($AG773,SUMPRODUCT(AJ$2:AJ773,$AH$2:$AH773)/SUM($AH$2:$AH773),0)</f>
        <v>0</v>
      </c>
      <c r="BE773" s="11">
        <f>IF($AG773,SUMPRODUCT(AK$2:AK773,$AH$2:$AH773)/SUM($AH$2:$AH773),0)</f>
        <v>0</v>
      </c>
      <c r="BF773" s="11">
        <f>IF($AG773,SUMPRODUCT(AL$2:AL773,$AH$2:$AH773)/SUM($AH$2:$AH773),0)</f>
        <v>0</v>
      </c>
      <c r="BG773" s="11">
        <f>IF($AG773,SUMPRODUCT(AM$2:AM773,$AH$2:$AH773)/SUM($AH$2:$AH773),0)</f>
        <v>0</v>
      </c>
      <c r="BH773" s="11">
        <f>IF($AG773,SUMPRODUCT(AN$2:AN773,$AH$2:$AH773)/SUM($AH$2:$AH773),0)</f>
        <v>0</v>
      </c>
      <c r="BI773" s="11">
        <f>IF($AG773,SUMPRODUCT(AO$2:AO773,$AH$2:$AH773)/SUM($AH$2:$AH773),0)</f>
        <v>0</v>
      </c>
      <c r="BJ773" s="11">
        <f>IF($AG773,SUMPRODUCT(AP$2:AP773,$AH$2:$AH773)/SUM($AH$2:$AH773),0)</f>
        <v>0</v>
      </c>
      <c r="BK773" s="11">
        <f>IF($AG773,SUMPRODUCT(AQ$2:AQ773,$AH$2:$AH773)/SUM($AH$2:$AH773),0)</f>
        <v>0</v>
      </c>
      <c r="BL773" s="11">
        <f>IF($AG773,SUMPRODUCT(AR$2:AR773,$AH$2:$AH773)/SUM($AH$2:$AH773),0)</f>
        <v>0</v>
      </c>
      <c r="BM773" s="11">
        <f>IF($AG773,SUMPRODUCT(AS$2:AS773,$AH$2:$AH773)/SUM($AH$2:$AH773),0)</f>
        <v>0</v>
      </c>
      <c r="BN773" s="11">
        <f>IF($AG773,SUMPRODUCT(AT$2:AT773,$AH$2:$AH773)/SUM($AH$2:$AH773),0)</f>
        <v>0</v>
      </c>
      <c r="BO773" s="11">
        <f>IF($AG773,SUMPRODUCT(AU$2:AU773,$AH$2:$AH773)/SUM($AH$2:$AH773),0)</f>
        <v>0</v>
      </c>
      <c r="BP773" s="11">
        <f>IF($AG773,SUMPRODUCT(AV$2:AV773,$AH$2:$AH773)/SUM($AH$2:$AH773),0)</f>
        <v>0</v>
      </c>
      <c r="BQ773" s="11">
        <f>IF($AG773,SUMPRODUCT(AW$2:AW773,$AH$2:$AH773)/SUM($AH$2:$AH773),0)</f>
        <v>0</v>
      </c>
      <c r="BR773" s="11">
        <f>IF($AG773,SUMPRODUCT(AX$2:AX773,$AH$2:$AH773)/SUM($AH$2:$AH773),0)</f>
        <v>0</v>
      </c>
      <c r="BS773" s="11">
        <f>IF($AG773,SUMPRODUCT(AY$2:AY773,$AH$2:$AH773)/SUM($AH$2:$AH773),0)</f>
        <v>0</v>
      </c>
      <c r="BT773" s="11">
        <f>IF($AG773,SUMPRODUCT(AZ$2:AZ773,$AH$2:$AH773)/SUM($AH$2:$AH773),0)</f>
        <v>0</v>
      </c>
      <c r="BU773" s="11">
        <f>IF($AG773,SUMPRODUCT(BA$2:BA773,$AH$2:$AH773)/SUM($AH$2:$AH773),0)</f>
        <v>0</v>
      </c>
      <c r="BV773" s="11"/>
      <c r="BW773" s="109" cm="1">
        <f t="array" ref="BW773">IF($AG773,SQRT(SUMPRODUCT($AH$2:$AH773, (AI$2:AI773-BC773)^2)/(SUM($AH$2:$AH773)-1)),0)</f>
        <v>0</v>
      </c>
      <c r="BX773" s="109" cm="1">
        <f t="array" ref="BX773">IF($AG773,SQRT(SUMPRODUCT($AH$2:$AH773, (AJ$2:AJ773-BD773)^2)/(SUM($AH$2:$AH773)-1)),0)</f>
        <v>0</v>
      </c>
      <c r="BY773" s="109" cm="1">
        <f t="array" ref="BY773">IF($AG773,SQRT(SUMPRODUCT($AH$2:$AH773, (AK$2:AK773-BE773)^2)/(SUM($AH$2:$AH773)-1)),0)</f>
        <v>0</v>
      </c>
      <c r="BZ773" s="109" cm="1">
        <f t="array" ref="BZ773">IF($AG773,SQRT(SUMPRODUCT($AH$2:$AH773, (AL$2:AL773-BF773)^2)/(SUM($AH$2:$AH773)-1)),0)</f>
        <v>0</v>
      </c>
      <c r="CA773" s="109" cm="1">
        <f t="array" ref="CA773">IF($AG773,SQRT(SUMPRODUCT($AH$2:$AH773, (AM$2:AM773-BG773)^2)/(SUM($AH$2:$AH773)-1)),0)</f>
        <v>0</v>
      </c>
      <c r="CB773" s="109" cm="1">
        <f t="array" ref="CB773">IF($AG773,SQRT(SUMPRODUCT($AH$2:$AH773, (AN$2:AN773-BH773)^2)/(SUM($AH$2:$AH773)-1)),0)</f>
        <v>0</v>
      </c>
      <c r="CC773" s="109" cm="1">
        <f t="array" ref="CC773">IF($AG773,SQRT(SUMPRODUCT($AH$2:$AH773, (AO$2:AO773-BI773)^2)/(SUM($AH$2:$AH773)-1)),0)</f>
        <v>0</v>
      </c>
      <c r="CD773" s="109" cm="1">
        <f t="array" ref="CD773">IF($AG773,SQRT(SUMPRODUCT($AH$2:$AH773, (AP$2:AP773-BJ773)^2)/(SUM($AH$2:$AH773)-1)),0)</f>
        <v>0</v>
      </c>
      <c r="CE773" s="109" cm="1">
        <f t="array" ref="CE773">IF($AG773,SQRT(SUMPRODUCT($AH$2:$AH773, (AQ$2:AQ773-BK773)^2)/(SUM($AH$2:$AH773)-1)),0)</f>
        <v>0</v>
      </c>
      <c r="CF773" s="109" cm="1">
        <f t="array" ref="CF773">IF($AG773,SQRT(SUMPRODUCT($AH$2:$AH773, (AR$2:AR773-BL773)^2)/(SUM($AH$2:$AH773)-1)),0)</f>
        <v>0</v>
      </c>
      <c r="CG773" s="109" cm="1">
        <f t="array" ref="CG773">IF($AG773,SQRT(SUMPRODUCT($AH$2:$AH773, (AS$2:AS773-BM773)^2)/(SUM($AH$2:$AH773)-1)),0)</f>
        <v>0</v>
      </c>
      <c r="CH773" s="109" cm="1">
        <f t="array" ref="CH773">IF($AG773,SQRT(SUMPRODUCT($AH$2:$AH773, (AT$2:AT773-BN773)^2)/(SUM($AH$2:$AH773)-1)),0)</f>
        <v>0</v>
      </c>
      <c r="CI773" s="109" cm="1">
        <f t="array" ref="CI773">IF($AG773,SQRT(SUMPRODUCT($AH$2:$AH773, (AU$2:AU773-BO773)^2)/(SUM($AH$2:$AH773)-1)),0)</f>
        <v>0</v>
      </c>
      <c r="CJ773" s="109" cm="1">
        <f t="array" ref="CJ773">IF($AG773,SQRT(SUMPRODUCT($AH$2:$AH773, (AV$2:AV773-BP773)^2)/(SUM($AH$2:$AH773)-1)),0)</f>
        <v>0</v>
      </c>
      <c r="CK773" s="109" cm="1">
        <f t="array" ref="CK773">IF($AG773,SQRT(SUMPRODUCT($AH$2:$AH773, (AW$2:AW773-BQ773)^2)/(SUM($AH$2:$AH773)-1)),0)</f>
        <v>0</v>
      </c>
      <c r="CL773" s="109" cm="1">
        <f t="array" ref="CL773">IF($AG773,SQRT(SUMPRODUCT($AH$2:$AH773, (AX$2:AX773-BR773)^2)/(SUM($AH$2:$AH773)-1)),0)</f>
        <v>0</v>
      </c>
      <c r="CM773" s="109" cm="1">
        <f t="array" ref="CM773">IF($AG773,SQRT(SUMPRODUCT($AH$2:$AH773, (AY$2:AY773-BS773)^2)/(SUM($AH$2:$AH773)-1)),0)</f>
        <v>0</v>
      </c>
      <c r="CN773" s="109" cm="1">
        <f t="array" ref="CN773">IF($AG773,SQRT(SUMPRODUCT($AH$2:$AH773, (AZ$2:AZ773-BT773)^2)/(SUM($AH$2:$AH773)-1)),0)</f>
        <v>0</v>
      </c>
      <c r="CO773" s="109" cm="1">
        <f t="array" ref="CO773">IF($AG773,SQRT(SUMPRODUCT($AH$2:$AH773, (BA$2:BA773-BU773)^2)/(SUM($AH$2:$AH773)-1)),0)</f>
        <v>0</v>
      </c>
    </row>
    <row r="774" spans="34:93" x14ac:dyDescent="0.25">
      <c r="AH774" s="99" t="str">
        <f t="shared" si="184"/>
        <v/>
      </c>
      <c r="AI774" s="11">
        <f t="shared" ca="1" si="189"/>
        <v>0</v>
      </c>
      <c r="AJ774" s="11">
        <f t="shared" ca="1" si="189"/>
        <v>0</v>
      </c>
      <c r="AK774" s="11">
        <f t="shared" ca="1" si="189"/>
        <v>0</v>
      </c>
      <c r="AL774" s="11">
        <f t="shared" ca="1" si="189"/>
        <v>0</v>
      </c>
      <c r="AM774" s="11">
        <f t="shared" ca="1" si="189"/>
        <v>0</v>
      </c>
      <c r="AN774" s="11">
        <f t="shared" ca="1" si="189"/>
        <v>0</v>
      </c>
      <c r="AO774" s="11">
        <f t="shared" ca="1" si="189"/>
        <v>0</v>
      </c>
      <c r="AP774" s="11">
        <f t="shared" ca="1" si="189"/>
        <v>0</v>
      </c>
      <c r="AQ774" s="11">
        <f t="shared" ca="1" si="189"/>
        <v>0</v>
      </c>
      <c r="AR774" s="11">
        <f t="shared" ca="1" si="189"/>
        <v>0</v>
      </c>
      <c r="AS774" s="11">
        <f t="shared" ca="1" si="190"/>
        <v>0</v>
      </c>
      <c r="AT774" s="11">
        <f t="shared" ca="1" si="190"/>
        <v>0</v>
      </c>
      <c r="AU774" s="11">
        <f t="shared" ca="1" si="190"/>
        <v>0</v>
      </c>
      <c r="AV774" s="11">
        <f t="shared" ca="1" si="190"/>
        <v>0</v>
      </c>
      <c r="AW774" s="11">
        <f t="shared" ca="1" si="190"/>
        <v>0</v>
      </c>
      <c r="AX774" s="11">
        <f t="shared" ca="1" si="190"/>
        <v>0</v>
      </c>
      <c r="AY774" s="11">
        <f t="shared" ca="1" si="190"/>
        <v>0</v>
      </c>
      <c r="AZ774" s="11">
        <f t="shared" ca="1" si="190"/>
        <v>0</v>
      </c>
      <c r="BA774" s="11">
        <f t="shared" ca="1" si="190"/>
        <v>0</v>
      </c>
      <c r="BB774" s="11"/>
      <c r="BC774" s="11">
        <f>IF($AG774,SUMPRODUCT(AI$2:AI774,$AH$2:$AH774)/SUM($AH$2:$AH774),0)</f>
        <v>0</v>
      </c>
      <c r="BD774" s="11">
        <f>IF($AG774,SUMPRODUCT(AJ$2:AJ774,$AH$2:$AH774)/SUM($AH$2:$AH774),0)</f>
        <v>0</v>
      </c>
      <c r="BE774" s="11">
        <f>IF($AG774,SUMPRODUCT(AK$2:AK774,$AH$2:$AH774)/SUM($AH$2:$AH774),0)</f>
        <v>0</v>
      </c>
      <c r="BF774" s="11">
        <f>IF($AG774,SUMPRODUCT(AL$2:AL774,$AH$2:$AH774)/SUM($AH$2:$AH774),0)</f>
        <v>0</v>
      </c>
      <c r="BG774" s="11">
        <f>IF($AG774,SUMPRODUCT(AM$2:AM774,$AH$2:$AH774)/SUM($AH$2:$AH774),0)</f>
        <v>0</v>
      </c>
      <c r="BH774" s="11">
        <f>IF($AG774,SUMPRODUCT(AN$2:AN774,$AH$2:$AH774)/SUM($AH$2:$AH774),0)</f>
        <v>0</v>
      </c>
      <c r="BI774" s="11">
        <f>IF($AG774,SUMPRODUCT(AO$2:AO774,$AH$2:$AH774)/SUM($AH$2:$AH774),0)</f>
        <v>0</v>
      </c>
      <c r="BJ774" s="11">
        <f>IF($AG774,SUMPRODUCT(AP$2:AP774,$AH$2:$AH774)/SUM($AH$2:$AH774),0)</f>
        <v>0</v>
      </c>
      <c r="BK774" s="11">
        <f>IF($AG774,SUMPRODUCT(AQ$2:AQ774,$AH$2:$AH774)/SUM($AH$2:$AH774),0)</f>
        <v>0</v>
      </c>
      <c r="BL774" s="11">
        <f>IF($AG774,SUMPRODUCT(AR$2:AR774,$AH$2:$AH774)/SUM($AH$2:$AH774),0)</f>
        <v>0</v>
      </c>
      <c r="BM774" s="11">
        <f>IF($AG774,SUMPRODUCT(AS$2:AS774,$AH$2:$AH774)/SUM($AH$2:$AH774),0)</f>
        <v>0</v>
      </c>
      <c r="BN774" s="11">
        <f>IF($AG774,SUMPRODUCT(AT$2:AT774,$AH$2:$AH774)/SUM($AH$2:$AH774),0)</f>
        <v>0</v>
      </c>
      <c r="BO774" s="11">
        <f>IF($AG774,SUMPRODUCT(AU$2:AU774,$AH$2:$AH774)/SUM($AH$2:$AH774),0)</f>
        <v>0</v>
      </c>
      <c r="BP774" s="11">
        <f>IF($AG774,SUMPRODUCT(AV$2:AV774,$AH$2:$AH774)/SUM($AH$2:$AH774),0)</f>
        <v>0</v>
      </c>
      <c r="BQ774" s="11">
        <f>IF($AG774,SUMPRODUCT(AW$2:AW774,$AH$2:$AH774)/SUM($AH$2:$AH774),0)</f>
        <v>0</v>
      </c>
      <c r="BR774" s="11">
        <f>IF($AG774,SUMPRODUCT(AX$2:AX774,$AH$2:$AH774)/SUM($AH$2:$AH774),0)</f>
        <v>0</v>
      </c>
      <c r="BS774" s="11">
        <f>IF($AG774,SUMPRODUCT(AY$2:AY774,$AH$2:$AH774)/SUM($AH$2:$AH774),0)</f>
        <v>0</v>
      </c>
      <c r="BT774" s="11">
        <f>IF($AG774,SUMPRODUCT(AZ$2:AZ774,$AH$2:$AH774)/SUM($AH$2:$AH774),0)</f>
        <v>0</v>
      </c>
      <c r="BU774" s="11">
        <f>IF($AG774,SUMPRODUCT(BA$2:BA774,$AH$2:$AH774)/SUM($AH$2:$AH774),0)</f>
        <v>0</v>
      </c>
      <c r="BV774" s="11"/>
      <c r="BW774" s="109" cm="1">
        <f t="array" ref="BW774">IF($AG774,SQRT(SUMPRODUCT($AH$2:$AH774, (AI$2:AI774-BC774)^2)/(SUM($AH$2:$AH774)-1)),0)</f>
        <v>0</v>
      </c>
      <c r="BX774" s="109" cm="1">
        <f t="array" ref="BX774">IF($AG774,SQRT(SUMPRODUCT($AH$2:$AH774, (AJ$2:AJ774-BD774)^2)/(SUM($AH$2:$AH774)-1)),0)</f>
        <v>0</v>
      </c>
      <c r="BY774" s="109" cm="1">
        <f t="array" ref="BY774">IF($AG774,SQRT(SUMPRODUCT($AH$2:$AH774, (AK$2:AK774-BE774)^2)/(SUM($AH$2:$AH774)-1)),0)</f>
        <v>0</v>
      </c>
      <c r="BZ774" s="109" cm="1">
        <f t="array" ref="BZ774">IF($AG774,SQRT(SUMPRODUCT($AH$2:$AH774, (AL$2:AL774-BF774)^2)/(SUM($AH$2:$AH774)-1)),0)</f>
        <v>0</v>
      </c>
      <c r="CA774" s="109" cm="1">
        <f t="array" ref="CA774">IF($AG774,SQRT(SUMPRODUCT($AH$2:$AH774, (AM$2:AM774-BG774)^2)/(SUM($AH$2:$AH774)-1)),0)</f>
        <v>0</v>
      </c>
      <c r="CB774" s="109" cm="1">
        <f t="array" ref="CB774">IF($AG774,SQRT(SUMPRODUCT($AH$2:$AH774, (AN$2:AN774-BH774)^2)/(SUM($AH$2:$AH774)-1)),0)</f>
        <v>0</v>
      </c>
      <c r="CC774" s="109" cm="1">
        <f t="array" ref="CC774">IF($AG774,SQRT(SUMPRODUCT($AH$2:$AH774, (AO$2:AO774-BI774)^2)/(SUM($AH$2:$AH774)-1)),0)</f>
        <v>0</v>
      </c>
      <c r="CD774" s="109" cm="1">
        <f t="array" ref="CD774">IF($AG774,SQRT(SUMPRODUCT($AH$2:$AH774, (AP$2:AP774-BJ774)^2)/(SUM($AH$2:$AH774)-1)),0)</f>
        <v>0</v>
      </c>
      <c r="CE774" s="109" cm="1">
        <f t="array" ref="CE774">IF($AG774,SQRT(SUMPRODUCT($AH$2:$AH774, (AQ$2:AQ774-BK774)^2)/(SUM($AH$2:$AH774)-1)),0)</f>
        <v>0</v>
      </c>
      <c r="CF774" s="109" cm="1">
        <f t="array" ref="CF774">IF($AG774,SQRT(SUMPRODUCT($AH$2:$AH774, (AR$2:AR774-BL774)^2)/(SUM($AH$2:$AH774)-1)),0)</f>
        <v>0</v>
      </c>
      <c r="CG774" s="109" cm="1">
        <f t="array" ref="CG774">IF($AG774,SQRT(SUMPRODUCT($AH$2:$AH774, (AS$2:AS774-BM774)^2)/(SUM($AH$2:$AH774)-1)),0)</f>
        <v>0</v>
      </c>
      <c r="CH774" s="109" cm="1">
        <f t="array" ref="CH774">IF($AG774,SQRT(SUMPRODUCT($AH$2:$AH774, (AT$2:AT774-BN774)^2)/(SUM($AH$2:$AH774)-1)),0)</f>
        <v>0</v>
      </c>
      <c r="CI774" s="109" cm="1">
        <f t="array" ref="CI774">IF($AG774,SQRT(SUMPRODUCT($AH$2:$AH774, (AU$2:AU774-BO774)^2)/(SUM($AH$2:$AH774)-1)),0)</f>
        <v>0</v>
      </c>
      <c r="CJ774" s="109" cm="1">
        <f t="array" ref="CJ774">IF($AG774,SQRT(SUMPRODUCT($AH$2:$AH774, (AV$2:AV774-BP774)^2)/(SUM($AH$2:$AH774)-1)),0)</f>
        <v>0</v>
      </c>
      <c r="CK774" s="109" cm="1">
        <f t="array" ref="CK774">IF($AG774,SQRT(SUMPRODUCT($AH$2:$AH774, (AW$2:AW774-BQ774)^2)/(SUM($AH$2:$AH774)-1)),0)</f>
        <v>0</v>
      </c>
      <c r="CL774" s="109" cm="1">
        <f t="array" ref="CL774">IF($AG774,SQRT(SUMPRODUCT($AH$2:$AH774, (AX$2:AX774-BR774)^2)/(SUM($AH$2:$AH774)-1)),0)</f>
        <v>0</v>
      </c>
      <c r="CM774" s="109" cm="1">
        <f t="array" ref="CM774">IF($AG774,SQRT(SUMPRODUCT($AH$2:$AH774, (AY$2:AY774-BS774)^2)/(SUM($AH$2:$AH774)-1)),0)</f>
        <v>0</v>
      </c>
      <c r="CN774" s="109" cm="1">
        <f t="array" ref="CN774">IF($AG774,SQRT(SUMPRODUCT($AH$2:$AH774, (AZ$2:AZ774-BT774)^2)/(SUM($AH$2:$AH774)-1)),0)</f>
        <v>0</v>
      </c>
      <c r="CO774" s="109" cm="1">
        <f t="array" ref="CO774">IF($AG774,SQRT(SUMPRODUCT($AH$2:$AH774, (BA$2:BA774-BU774)^2)/(SUM($AH$2:$AH774)-1)),0)</f>
        <v>0</v>
      </c>
    </row>
    <row r="775" spans="34:93" x14ac:dyDescent="0.25">
      <c r="AH775" s="99" t="str">
        <f t="shared" si="184"/>
        <v/>
      </c>
      <c r="AI775" s="11">
        <f t="shared" ca="1" si="189"/>
        <v>0</v>
      </c>
      <c r="AJ775" s="11">
        <f t="shared" ca="1" si="189"/>
        <v>0</v>
      </c>
      <c r="AK775" s="11">
        <f t="shared" ca="1" si="189"/>
        <v>0</v>
      </c>
      <c r="AL775" s="11">
        <f t="shared" ca="1" si="189"/>
        <v>0</v>
      </c>
      <c r="AM775" s="11">
        <f t="shared" ca="1" si="189"/>
        <v>0</v>
      </c>
      <c r="AN775" s="11">
        <f t="shared" ca="1" si="189"/>
        <v>0</v>
      </c>
      <c r="AO775" s="11">
        <f t="shared" ca="1" si="189"/>
        <v>0</v>
      </c>
      <c r="AP775" s="11">
        <f t="shared" ca="1" si="189"/>
        <v>0</v>
      </c>
      <c r="AQ775" s="11">
        <f t="shared" ca="1" si="189"/>
        <v>0</v>
      </c>
      <c r="AR775" s="11">
        <f t="shared" ca="1" si="189"/>
        <v>0</v>
      </c>
      <c r="AS775" s="11">
        <f t="shared" ca="1" si="190"/>
        <v>0</v>
      </c>
      <c r="AT775" s="11">
        <f t="shared" ca="1" si="190"/>
        <v>0</v>
      </c>
      <c r="AU775" s="11">
        <f t="shared" ca="1" si="190"/>
        <v>0</v>
      </c>
      <c r="AV775" s="11">
        <f t="shared" ca="1" si="190"/>
        <v>0</v>
      </c>
      <c r="AW775" s="11">
        <f t="shared" ca="1" si="190"/>
        <v>0</v>
      </c>
      <c r="AX775" s="11">
        <f t="shared" ca="1" si="190"/>
        <v>0</v>
      </c>
      <c r="AY775" s="11">
        <f t="shared" ca="1" si="190"/>
        <v>0</v>
      </c>
      <c r="AZ775" s="11">
        <f t="shared" ca="1" si="190"/>
        <v>0</v>
      </c>
      <c r="BA775" s="11">
        <f t="shared" ca="1" si="190"/>
        <v>0</v>
      </c>
      <c r="BB775" s="11"/>
      <c r="BC775" s="11">
        <f>IF($AG775,SUMPRODUCT(AI$2:AI775,$AH$2:$AH775)/SUM($AH$2:$AH775),0)</f>
        <v>0</v>
      </c>
      <c r="BD775" s="11">
        <f>IF($AG775,SUMPRODUCT(AJ$2:AJ775,$AH$2:$AH775)/SUM($AH$2:$AH775),0)</f>
        <v>0</v>
      </c>
      <c r="BE775" s="11">
        <f>IF($AG775,SUMPRODUCT(AK$2:AK775,$AH$2:$AH775)/SUM($AH$2:$AH775),0)</f>
        <v>0</v>
      </c>
      <c r="BF775" s="11">
        <f>IF($AG775,SUMPRODUCT(AL$2:AL775,$AH$2:$AH775)/SUM($AH$2:$AH775),0)</f>
        <v>0</v>
      </c>
      <c r="BG775" s="11">
        <f>IF($AG775,SUMPRODUCT(AM$2:AM775,$AH$2:$AH775)/SUM($AH$2:$AH775),0)</f>
        <v>0</v>
      </c>
      <c r="BH775" s="11">
        <f>IF($AG775,SUMPRODUCT(AN$2:AN775,$AH$2:$AH775)/SUM($AH$2:$AH775),0)</f>
        <v>0</v>
      </c>
      <c r="BI775" s="11">
        <f>IF($AG775,SUMPRODUCT(AO$2:AO775,$AH$2:$AH775)/SUM($AH$2:$AH775),0)</f>
        <v>0</v>
      </c>
      <c r="BJ775" s="11">
        <f>IF($AG775,SUMPRODUCT(AP$2:AP775,$AH$2:$AH775)/SUM($AH$2:$AH775),0)</f>
        <v>0</v>
      </c>
      <c r="BK775" s="11">
        <f>IF($AG775,SUMPRODUCT(AQ$2:AQ775,$AH$2:$AH775)/SUM($AH$2:$AH775),0)</f>
        <v>0</v>
      </c>
      <c r="BL775" s="11">
        <f>IF($AG775,SUMPRODUCT(AR$2:AR775,$AH$2:$AH775)/SUM($AH$2:$AH775),0)</f>
        <v>0</v>
      </c>
      <c r="BM775" s="11">
        <f>IF($AG775,SUMPRODUCT(AS$2:AS775,$AH$2:$AH775)/SUM($AH$2:$AH775),0)</f>
        <v>0</v>
      </c>
      <c r="BN775" s="11">
        <f>IF($AG775,SUMPRODUCT(AT$2:AT775,$AH$2:$AH775)/SUM($AH$2:$AH775),0)</f>
        <v>0</v>
      </c>
      <c r="BO775" s="11">
        <f>IF($AG775,SUMPRODUCT(AU$2:AU775,$AH$2:$AH775)/SUM($AH$2:$AH775),0)</f>
        <v>0</v>
      </c>
      <c r="BP775" s="11">
        <f>IF($AG775,SUMPRODUCT(AV$2:AV775,$AH$2:$AH775)/SUM($AH$2:$AH775),0)</f>
        <v>0</v>
      </c>
      <c r="BQ775" s="11">
        <f>IF($AG775,SUMPRODUCT(AW$2:AW775,$AH$2:$AH775)/SUM($AH$2:$AH775),0)</f>
        <v>0</v>
      </c>
      <c r="BR775" s="11">
        <f>IF($AG775,SUMPRODUCT(AX$2:AX775,$AH$2:$AH775)/SUM($AH$2:$AH775),0)</f>
        <v>0</v>
      </c>
      <c r="BS775" s="11">
        <f>IF($AG775,SUMPRODUCT(AY$2:AY775,$AH$2:$AH775)/SUM($AH$2:$AH775),0)</f>
        <v>0</v>
      </c>
      <c r="BT775" s="11">
        <f>IF($AG775,SUMPRODUCT(AZ$2:AZ775,$AH$2:$AH775)/SUM($AH$2:$AH775),0)</f>
        <v>0</v>
      </c>
      <c r="BU775" s="11">
        <f>IF($AG775,SUMPRODUCT(BA$2:BA775,$AH$2:$AH775)/SUM($AH$2:$AH775),0)</f>
        <v>0</v>
      </c>
      <c r="BV775" s="11"/>
      <c r="BW775" s="109" cm="1">
        <f t="array" ref="BW775">IF($AG775,SQRT(SUMPRODUCT($AH$2:$AH775, (AI$2:AI775-BC775)^2)/(SUM($AH$2:$AH775)-1)),0)</f>
        <v>0</v>
      </c>
      <c r="BX775" s="109" cm="1">
        <f t="array" ref="BX775">IF($AG775,SQRT(SUMPRODUCT($AH$2:$AH775, (AJ$2:AJ775-BD775)^2)/(SUM($AH$2:$AH775)-1)),0)</f>
        <v>0</v>
      </c>
      <c r="BY775" s="109" cm="1">
        <f t="array" ref="BY775">IF($AG775,SQRT(SUMPRODUCT($AH$2:$AH775, (AK$2:AK775-BE775)^2)/(SUM($AH$2:$AH775)-1)),0)</f>
        <v>0</v>
      </c>
      <c r="BZ775" s="109" cm="1">
        <f t="array" ref="BZ775">IF($AG775,SQRT(SUMPRODUCT($AH$2:$AH775, (AL$2:AL775-BF775)^2)/(SUM($AH$2:$AH775)-1)),0)</f>
        <v>0</v>
      </c>
      <c r="CA775" s="109" cm="1">
        <f t="array" ref="CA775">IF($AG775,SQRT(SUMPRODUCT($AH$2:$AH775, (AM$2:AM775-BG775)^2)/(SUM($AH$2:$AH775)-1)),0)</f>
        <v>0</v>
      </c>
      <c r="CB775" s="109" cm="1">
        <f t="array" ref="CB775">IF($AG775,SQRT(SUMPRODUCT($AH$2:$AH775, (AN$2:AN775-BH775)^2)/(SUM($AH$2:$AH775)-1)),0)</f>
        <v>0</v>
      </c>
      <c r="CC775" s="109" cm="1">
        <f t="array" ref="CC775">IF($AG775,SQRT(SUMPRODUCT($AH$2:$AH775, (AO$2:AO775-BI775)^2)/(SUM($AH$2:$AH775)-1)),0)</f>
        <v>0</v>
      </c>
      <c r="CD775" s="109" cm="1">
        <f t="array" ref="CD775">IF($AG775,SQRT(SUMPRODUCT($AH$2:$AH775, (AP$2:AP775-BJ775)^2)/(SUM($AH$2:$AH775)-1)),0)</f>
        <v>0</v>
      </c>
      <c r="CE775" s="109" cm="1">
        <f t="array" ref="CE775">IF($AG775,SQRT(SUMPRODUCT($AH$2:$AH775, (AQ$2:AQ775-BK775)^2)/(SUM($AH$2:$AH775)-1)),0)</f>
        <v>0</v>
      </c>
      <c r="CF775" s="109" cm="1">
        <f t="array" ref="CF775">IF($AG775,SQRT(SUMPRODUCT($AH$2:$AH775, (AR$2:AR775-BL775)^2)/(SUM($AH$2:$AH775)-1)),0)</f>
        <v>0</v>
      </c>
      <c r="CG775" s="109" cm="1">
        <f t="array" ref="CG775">IF($AG775,SQRT(SUMPRODUCT($AH$2:$AH775, (AS$2:AS775-BM775)^2)/(SUM($AH$2:$AH775)-1)),0)</f>
        <v>0</v>
      </c>
      <c r="CH775" s="109" cm="1">
        <f t="array" ref="CH775">IF($AG775,SQRT(SUMPRODUCT($AH$2:$AH775, (AT$2:AT775-BN775)^2)/(SUM($AH$2:$AH775)-1)),0)</f>
        <v>0</v>
      </c>
      <c r="CI775" s="109" cm="1">
        <f t="array" ref="CI775">IF($AG775,SQRT(SUMPRODUCT($AH$2:$AH775, (AU$2:AU775-BO775)^2)/(SUM($AH$2:$AH775)-1)),0)</f>
        <v>0</v>
      </c>
      <c r="CJ775" s="109" cm="1">
        <f t="array" ref="CJ775">IF($AG775,SQRT(SUMPRODUCT($AH$2:$AH775, (AV$2:AV775-BP775)^2)/(SUM($AH$2:$AH775)-1)),0)</f>
        <v>0</v>
      </c>
      <c r="CK775" s="109" cm="1">
        <f t="array" ref="CK775">IF($AG775,SQRT(SUMPRODUCT($AH$2:$AH775, (AW$2:AW775-BQ775)^2)/(SUM($AH$2:$AH775)-1)),0)</f>
        <v>0</v>
      </c>
      <c r="CL775" s="109" cm="1">
        <f t="array" ref="CL775">IF($AG775,SQRT(SUMPRODUCT($AH$2:$AH775, (AX$2:AX775-BR775)^2)/(SUM($AH$2:$AH775)-1)),0)</f>
        <v>0</v>
      </c>
      <c r="CM775" s="109" cm="1">
        <f t="array" ref="CM775">IF($AG775,SQRT(SUMPRODUCT($AH$2:$AH775, (AY$2:AY775-BS775)^2)/(SUM($AH$2:$AH775)-1)),0)</f>
        <v>0</v>
      </c>
      <c r="CN775" s="109" cm="1">
        <f t="array" ref="CN775">IF($AG775,SQRT(SUMPRODUCT($AH$2:$AH775, (AZ$2:AZ775-BT775)^2)/(SUM($AH$2:$AH775)-1)),0)</f>
        <v>0</v>
      </c>
      <c r="CO775" s="109" cm="1">
        <f t="array" ref="CO775">IF($AG775,SQRT(SUMPRODUCT($AH$2:$AH775, (BA$2:BA775-BU775)^2)/(SUM($AH$2:$AH775)-1)),0)</f>
        <v>0</v>
      </c>
    </row>
    <row r="776" spans="34:93" x14ac:dyDescent="0.25">
      <c r="AH776" s="99" t="str">
        <f t="shared" si="184"/>
        <v/>
      </c>
      <c r="AI776" s="11">
        <f t="shared" ca="1" si="189"/>
        <v>0</v>
      </c>
      <c r="AJ776" s="11">
        <f t="shared" ca="1" si="189"/>
        <v>0</v>
      </c>
      <c r="AK776" s="11">
        <f t="shared" ca="1" si="189"/>
        <v>0</v>
      </c>
      <c r="AL776" s="11">
        <f t="shared" ca="1" si="189"/>
        <v>0</v>
      </c>
      <c r="AM776" s="11">
        <f t="shared" ca="1" si="189"/>
        <v>0</v>
      </c>
      <c r="AN776" s="11">
        <f t="shared" ca="1" si="189"/>
        <v>0</v>
      </c>
      <c r="AO776" s="11">
        <f t="shared" ca="1" si="189"/>
        <v>0</v>
      </c>
      <c r="AP776" s="11">
        <f t="shared" ca="1" si="189"/>
        <v>0</v>
      </c>
      <c r="AQ776" s="11">
        <f t="shared" ca="1" si="189"/>
        <v>0</v>
      </c>
      <c r="AR776" s="11">
        <f t="shared" ca="1" si="189"/>
        <v>0</v>
      </c>
      <c r="AS776" s="11">
        <f t="shared" ca="1" si="190"/>
        <v>0</v>
      </c>
      <c r="AT776" s="11">
        <f t="shared" ca="1" si="190"/>
        <v>0</v>
      </c>
      <c r="AU776" s="11">
        <f t="shared" ca="1" si="190"/>
        <v>0</v>
      </c>
      <c r="AV776" s="11">
        <f t="shared" ca="1" si="190"/>
        <v>0</v>
      </c>
      <c r="AW776" s="11">
        <f t="shared" ca="1" si="190"/>
        <v>0</v>
      </c>
      <c r="AX776" s="11">
        <f t="shared" ca="1" si="190"/>
        <v>0</v>
      </c>
      <c r="AY776" s="11">
        <f t="shared" ca="1" si="190"/>
        <v>0</v>
      </c>
      <c r="AZ776" s="11">
        <f t="shared" ca="1" si="190"/>
        <v>0</v>
      </c>
      <c r="BA776" s="11">
        <f t="shared" ca="1" si="190"/>
        <v>0</v>
      </c>
      <c r="BB776" s="11"/>
      <c r="BC776" s="11">
        <f>IF($AG776,SUMPRODUCT(AI$2:AI776,$AH$2:$AH776)/SUM($AH$2:$AH776),0)</f>
        <v>0</v>
      </c>
      <c r="BD776" s="11">
        <f>IF($AG776,SUMPRODUCT(AJ$2:AJ776,$AH$2:$AH776)/SUM($AH$2:$AH776),0)</f>
        <v>0</v>
      </c>
      <c r="BE776" s="11">
        <f>IF($AG776,SUMPRODUCT(AK$2:AK776,$AH$2:$AH776)/SUM($AH$2:$AH776),0)</f>
        <v>0</v>
      </c>
      <c r="BF776" s="11">
        <f>IF($AG776,SUMPRODUCT(AL$2:AL776,$AH$2:$AH776)/SUM($AH$2:$AH776),0)</f>
        <v>0</v>
      </c>
      <c r="BG776" s="11">
        <f>IF($AG776,SUMPRODUCT(AM$2:AM776,$AH$2:$AH776)/SUM($AH$2:$AH776),0)</f>
        <v>0</v>
      </c>
      <c r="BH776" s="11">
        <f>IF($AG776,SUMPRODUCT(AN$2:AN776,$AH$2:$AH776)/SUM($AH$2:$AH776),0)</f>
        <v>0</v>
      </c>
      <c r="BI776" s="11">
        <f>IF($AG776,SUMPRODUCT(AO$2:AO776,$AH$2:$AH776)/SUM($AH$2:$AH776),0)</f>
        <v>0</v>
      </c>
      <c r="BJ776" s="11">
        <f>IF($AG776,SUMPRODUCT(AP$2:AP776,$AH$2:$AH776)/SUM($AH$2:$AH776),0)</f>
        <v>0</v>
      </c>
      <c r="BK776" s="11">
        <f>IF($AG776,SUMPRODUCT(AQ$2:AQ776,$AH$2:$AH776)/SUM($AH$2:$AH776),0)</f>
        <v>0</v>
      </c>
      <c r="BL776" s="11">
        <f>IF($AG776,SUMPRODUCT(AR$2:AR776,$AH$2:$AH776)/SUM($AH$2:$AH776),0)</f>
        <v>0</v>
      </c>
      <c r="BM776" s="11">
        <f>IF($AG776,SUMPRODUCT(AS$2:AS776,$AH$2:$AH776)/SUM($AH$2:$AH776),0)</f>
        <v>0</v>
      </c>
      <c r="BN776" s="11">
        <f>IF($AG776,SUMPRODUCT(AT$2:AT776,$AH$2:$AH776)/SUM($AH$2:$AH776),0)</f>
        <v>0</v>
      </c>
      <c r="BO776" s="11">
        <f>IF($AG776,SUMPRODUCT(AU$2:AU776,$AH$2:$AH776)/SUM($AH$2:$AH776),0)</f>
        <v>0</v>
      </c>
      <c r="BP776" s="11">
        <f>IF($AG776,SUMPRODUCT(AV$2:AV776,$AH$2:$AH776)/SUM($AH$2:$AH776),0)</f>
        <v>0</v>
      </c>
      <c r="BQ776" s="11">
        <f>IF($AG776,SUMPRODUCT(AW$2:AW776,$AH$2:$AH776)/SUM($AH$2:$AH776),0)</f>
        <v>0</v>
      </c>
      <c r="BR776" s="11">
        <f>IF($AG776,SUMPRODUCT(AX$2:AX776,$AH$2:$AH776)/SUM($AH$2:$AH776),0)</f>
        <v>0</v>
      </c>
      <c r="BS776" s="11">
        <f>IF($AG776,SUMPRODUCT(AY$2:AY776,$AH$2:$AH776)/SUM($AH$2:$AH776),0)</f>
        <v>0</v>
      </c>
      <c r="BT776" s="11">
        <f>IF($AG776,SUMPRODUCT(AZ$2:AZ776,$AH$2:$AH776)/SUM($AH$2:$AH776),0)</f>
        <v>0</v>
      </c>
      <c r="BU776" s="11">
        <f>IF($AG776,SUMPRODUCT(BA$2:BA776,$AH$2:$AH776)/SUM($AH$2:$AH776),0)</f>
        <v>0</v>
      </c>
      <c r="BV776" s="11"/>
      <c r="BW776" s="109" cm="1">
        <f t="array" ref="BW776">IF($AG776,SQRT(SUMPRODUCT($AH$2:$AH776, (AI$2:AI776-BC776)^2)/(SUM($AH$2:$AH776)-1)),0)</f>
        <v>0</v>
      </c>
      <c r="BX776" s="109" cm="1">
        <f t="array" ref="BX776">IF($AG776,SQRT(SUMPRODUCT($AH$2:$AH776, (AJ$2:AJ776-BD776)^2)/(SUM($AH$2:$AH776)-1)),0)</f>
        <v>0</v>
      </c>
      <c r="BY776" s="109" cm="1">
        <f t="array" ref="BY776">IF($AG776,SQRT(SUMPRODUCT($AH$2:$AH776, (AK$2:AK776-BE776)^2)/(SUM($AH$2:$AH776)-1)),0)</f>
        <v>0</v>
      </c>
      <c r="BZ776" s="109" cm="1">
        <f t="array" ref="BZ776">IF($AG776,SQRT(SUMPRODUCT($AH$2:$AH776, (AL$2:AL776-BF776)^2)/(SUM($AH$2:$AH776)-1)),0)</f>
        <v>0</v>
      </c>
      <c r="CA776" s="109" cm="1">
        <f t="array" ref="CA776">IF($AG776,SQRT(SUMPRODUCT($AH$2:$AH776, (AM$2:AM776-BG776)^2)/(SUM($AH$2:$AH776)-1)),0)</f>
        <v>0</v>
      </c>
      <c r="CB776" s="109" cm="1">
        <f t="array" ref="CB776">IF($AG776,SQRT(SUMPRODUCT($AH$2:$AH776, (AN$2:AN776-BH776)^2)/(SUM($AH$2:$AH776)-1)),0)</f>
        <v>0</v>
      </c>
      <c r="CC776" s="109" cm="1">
        <f t="array" ref="CC776">IF($AG776,SQRT(SUMPRODUCT($AH$2:$AH776, (AO$2:AO776-BI776)^2)/(SUM($AH$2:$AH776)-1)),0)</f>
        <v>0</v>
      </c>
      <c r="CD776" s="109" cm="1">
        <f t="array" ref="CD776">IF($AG776,SQRT(SUMPRODUCT($AH$2:$AH776, (AP$2:AP776-BJ776)^2)/(SUM($AH$2:$AH776)-1)),0)</f>
        <v>0</v>
      </c>
      <c r="CE776" s="109" cm="1">
        <f t="array" ref="CE776">IF($AG776,SQRT(SUMPRODUCT($AH$2:$AH776, (AQ$2:AQ776-BK776)^2)/(SUM($AH$2:$AH776)-1)),0)</f>
        <v>0</v>
      </c>
      <c r="CF776" s="109" cm="1">
        <f t="array" ref="CF776">IF($AG776,SQRT(SUMPRODUCT($AH$2:$AH776, (AR$2:AR776-BL776)^2)/(SUM($AH$2:$AH776)-1)),0)</f>
        <v>0</v>
      </c>
      <c r="CG776" s="109" cm="1">
        <f t="array" ref="CG776">IF($AG776,SQRT(SUMPRODUCT($AH$2:$AH776, (AS$2:AS776-BM776)^2)/(SUM($AH$2:$AH776)-1)),0)</f>
        <v>0</v>
      </c>
      <c r="CH776" s="109" cm="1">
        <f t="array" ref="CH776">IF($AG776,SQRT(SUMPRODUCT($AH$2:$AH776, (AT$2:AT776-BN776)^2)/(SUM($AH$2:$AH776)-1)),0)</f>
        <v>0</v>
      </c>
      <c r="CI776" s="109" cm="1">
        <f t="array" ref="CI776">IF($AG776,SQRT(SUMPRODUCT($AH$2:$AH776, (AU$2:AU776-BO776)^2)/(SUM($AH$2:$AH776)-1)),0)</f>
        <v>0</v>
      </c>
      <c r="CJ776" s="109" cm="1">
        <f t="array" ref="CJ776">IF($AG776,SQRT(SUMPRODUCT($AH$2:$AH776, (AV$2:AV776-BP776)^2)/(SUM($AH$2:$AH776)-1)),0)</f>
        <v>0</v>
      </c>
      <c r="CK776" s="109" cm="1">
        <f t="array" ref="CK776">IF($AG776,SQRT(SUMPRODUCT($AH$2:$AH776, (AW$2:AW776-BQ776)^2)/(SUM($AH$2:$AH776)-1)),0)</f>
        <v>0</v>
      </c>
      <c r="CL776" s="109" cm="1">
        <f t="array" ref="CL776">IF($AG776,SQRT(SUMPRODUCT($AH$2:$AH776, (AX$2:AX776-BR776)^2)/(SUM($AH$2:$AH776)-1)),0)</f>
        <v>0</v>
      </c>
      <c r="CM776" s="109" cm="1">
        <f t="array" ref="CM776">IF($AG776,SQRT(SUMPRODUCT($AH$2:$AH776, (AY$2:AY776-BS776)^2)/(SUM($AH$2:$AH776)-1)),0)</f>
        <v>0</v>
      </c>
      <c r="CN776" s="109" cm="1">
        <f t="array" ref="CN776">IF($AG776,SQRT(SUMPRODUCT($AH$2:$AH776, (AZ$2:AZ776-BT776)^2)/(SUM($AH$2:$AH776)-1)),0)</f>
        <v>0</v>
      </c>
      <c r="CO776" s="109" cm="1">
        <f t="array" ref="CO776">IF($AG776,SQRT(SUMPRODUCT($AH$2:$AH776, (BA$2:BA776-BU776)^2)/(SUM($AH$2:$AH776)-1)),0)</f>
        <v>0</v>
      </c>
    </row>
    <row r="777" spans="34:93" x14ac:dyDescent="0.25">
      <c r="AH777" s="99" t="str">
        <f t="shared" si="184"/>
        <v/>
      </c>
      <c r="AI777" s="11">
        <f t="shared" ca="1" si="189"/>
        <v>0</v>
      </c>
      <c r="AJ777" s="11">
        <f t="shared" ca="1" si="189"/>
        <v>0</v>
      </c>
      <c r="AK777" s="11">
        <f t="shared" ca="1" si="189"/>
        <v>0</v>
      </c>
      <c r="AL777" s="11">
        <f t="shared" ca="1" si="189"/>
        <v>0</v>
      </c>
      <c r="AM777" s="11">
        <f t="shared" ca="1" si="189"/>
        <v>0</v>
      </c>
      <c r="AN777" s="11">
        <f t="shared" ca="1" si="189"/>
        <v>0</v>
      </c>
      <c r="AO777" s="11">
        <f t="shared" ca="1" si="189"/>
        <v>0</v>
      </c>
      <c r="AP777" s="11">
        <f t="shared" ca="1" si="189"/>
        <v>0</v>
      </c>
      <c r="AQ777" s="11">
        <f t="shared" ca="1" si="189"/>
        <v>0</v>
      </c>
      <c r="AR777" s="11">
        <f t="shared" ca="1" si="189"/>
        <v>0</v>
      </c>
      <c r="AS777" s="11">
        <f t="shared" ca="1" si="190"/>
        <v>0</v>
      </c>
      <c r="AT777" s="11">
        <f t="shared" ca="1" si="190"/>
        <v>0</v>
      </c>
      <c r="AU777" s="11">
        <f t="shared" ca="1" si="190"/>
        <v>0</v>
      </c>
      <c r="AV777" s="11">
        <f t="shared" ca="1" si="190"/>
        <v>0</v>
      </c>
      <c r="AW777" s="11">
        <f t="shared" ca="1" si="190"/>
        <v>0</v>
      </c>
      <c r="AX777" s="11">
        <f t="shared" ca="1" si="190"/>
        <v>0</v>
      </c>
      <c r="AY777" s="11">
        <f t="shared" ca="1" si="190"/>
        <v>0</v>
      </c>
      <c r="AZ777" s="11">
        <f t="shared" ca="1" si="190"/>
        <v>0</v>
      </c>
      <c r="BA777" s="11">
        <f t="shared" ca="1" si="190"/>
        <v>0</v>
      </c>
      <c r="BB777" s="11"/>
      <c r="BC777" s="11">
        <f>IF($AG777,SUMPRODUCT(AI$2:AI777,$AH$2:$AH777)/SUM($AH$2:$AH777),0)</f>
        <v>0</v>
      </c>
      <c r="BD777" s="11">
        <f>IF($AG777,SUMPRODUCT(AJ$2:AJ777,$AH$2:$AH777)/SUM($AH$2:$AH777),0)</f>
        <v>0</v>
      </c>
      <c r="BE777" s="11">
        <f>IF($AG777,SUMPRODUCT(AK$2:AK777,$AH$2:$AH777)/SUM($AH$2:$AH777),0)</f>
        <v>0</v>
      </c>
      <c r="BF777" s="11">
        <f>IF($AG777,SUMPRODUCT(AL$2:AL777,$AH$2:$AH777)/SUM($AH$2:$AH777),0)</f>
        <v>0</v>
      </c>
      <c r="BG777" s="11">
        <f>IF($AG777,SUMPRODUCT(AM$2:AM777,$AH$2:$AH777)/SUM($AH$2:$AH777),0)</f>
        <v>0</v>
      </c>
      <c r="BH777" s="11">
        <f>IF($AG777,SUMPRODUCT(AN$2:AN777,$AH$2:$AH777)/SUM($AH$2:$AH777),0)</f>
        <v>0</v>
      </c>
      <c r="BI777" s="11">
        <f>IF($AG777,SUMPRODUCT(AO$2:AO777,$AH$2:$AH777)/SUM($AH$2:$AH777),0)</f>
        <v>0</v>
      </c>
      <c r="BJ777" s="11">
        <f>IF($AG777,SUMPRODUCT(AP$2:AP777,$AH$2:$AH777)/SUM($AH$2:$AH777),0)</f>
        <v>0</v>
      </c>
      <c r="BK777" s="11">
        <f>IF($AG777,SUMPRODUCT(AQ$2:AQ777,$AH$2:$AH777)/SUM($AH$2:$AH777),0)</f>
        <v>0</v>
      </c>
      <c r="BL777" s="11">
        <f>IF($AG777,SUMPRODUCT(AR$2:AR777,$AH$2:$AH777)/SUM($AH$2:$AH777),0)</f>
        <v>0</v>
      </c>
      <c r="BM777" s="11">
        <f>IF($AG777,SUMPRODUCT(AS$2:AS777,$AH$2:$AH777)/SUM($AH$2:$AH777),0)</f>
        <v>0</v>
      </c>
      <c r="BN777" s="11">
        <f>IF($AG777,SUMPRODUCT(AT$2:AT777,$AH$2:$AH777)/SUM($AH$2:$AH777),0)</f>
        <v>0</v>
      </c>
      <c r="BO777" s="11">
        <f>IF($AG777,SUMPRODUCT(AU$2:AU777,$AH$2:$AH777)/SUM($AH$2:$AH777),0)</f>
        <v>0</v>
      </c>
      <c r="BP777" s="11">
        <f>IF($AG777,SUMPRODUCT(AV$2:AV777,$AH$2:$AH777)/SUM($AH$2:$AH777),0)</f>
        <v>0</v>
      </c>
      <c r="BQ777" s="11">
        <f>IF($AG777,SUMPRODUCT(AW$2:AW777,$AH$2:$AH777)/SUM($AH$2:$AH777),0)</f>
        <v>0</v>
      </c>
      <c r="BR777" s="11">
        <f>IF($AG777,SUMPRODUCT(AX$2:AX777,$AH$2:$AH777)/SUM($AH$2:$AH777),0)</f>
        <v>0</v>
      </c>
      <c r="BS777" s="11">
        <f>IF($AG777,SUMPRODUCT(AY$2:AY777,$AH$2:$AH777)/SUM($AH$2:$AH777),0)</f>
        <v>0</v>
      </c>
      <c r="BT777" s="11">
        <f>IF($AG777,SUMPRODUCT(AZ$2:AZ777,$AH$2:$AH777)/SUM($AH$2:$AH777),0)</f>
        <v>0</v>
      </c>
      <c r="BU777" s="11">
        <f>IF($AG777,SUMPRODUCT(BA$2:BA777,$AH$2:$AH777)/SUM($AH$2:$AH777),0)</f>
        <v>0</v>
      </c>
      <c r="BV777" s="11"/>
      <c r="BW777" s="109" cm="1">
        <f t="array" ref="BW777">IF($AG777,SQRT(SUMPRODUCT($AH$2:$AH777, (AI$2:AI777-BC777)^2)/(SUM($AH$2:$AH777)-1)),0)</f>
        <v>0</v>
      </c>
      <c r="BX777" s="109" cm="1">
        <f t="array" ref="BX777">IF($AG777,SQRT(SUMPRODUCT($AH$2:$AH777, (AJ$2:AJ777-BD777)^2)/(SUM($AH$2:$AH777)-1)),0)</f>
        <v>0</v>
      </c>
      <c r="BY777" s="109" cm="1">
        <f t="array" ref="BY777">IF($AG777,SQRT(SUMPRODUCT($AH$2:$AH777, (AK$2:AK777-BE777)^2)/(SUM($AH$2:$AH777)-1)),0)</f>
        <v>0</v>
      </c>
      <c r="BZ777" s="109" cm="1">
        <f t="array" ref="BZ777">IF($AG777,SQRT(SUMPRODUCT($AH$2:$AH777, (AL$2:AL777-BF777)^2)/(SUM($AH$2:$AH777)-1)),0)</f>
        <v>0</v>
      </c>
      <c r="CA777" s="109" cm="1">
        <f t="array" ref="CA777">IF($AG777,SQRT(SUMPRODUCT($AH$2:$AH777, (AM$2:AM777-BG777)^2)/(SUM($AH$2:$AH777)-1)),0)</f>
        <v>0</v>
      </c>
      <c r="CB777" s="109" cm="1">
        <f t="array" ref="CB777">IF($AG777,SQRT(SUMPRODUCT($AH$2:$AH777, (AN$2:AN777-BH777)^2)/(SUM($AH$2:$AH777)-1)),0)</f>
        <v>0</v>
      </c>
      <c r="CC777" s="109" cm="1">
        <f t="array" ref="CC777">IF($AG777,SQRT(SUMPRODUCT($AH$2:$AH777, (AO$2:AO777-BI777)^2)/(SUM($AH$2:$AH777)-1)),0)</f>
        <v>0</v>
      </c>
      <c r="CD777" s="109" cm="1">
        <f t="array" ref="CD777">IF($AG777,SQRT(SUMPRODUCT($AH$2:$AH777, (AP$2:AP777-BJ777)^2)/(SUM($AH$2:$AH777)-1)),0)</f>
        <v>0</v>
      </c>
      <c r="CE777" s="109" cm="1">
        <f t="array" ref="CE777">IF($AG777,SQRT(SUMPRODUCT($AH$2:$AH777, (AQ$2:AQ777-BK777)^2)/(SUM($AH$2:$AH777)-1)),0)</f>
        <v>0</v>
      </c>
      <c r="CF777" s="109" cm="1">
        <f t="array" ref="CF777">IF($AG777,SQRT(SUMPRODUCT($AH$2:$AH777, (AR$2:AR777-BL777)^2)/(SUM($AH$2:$AH777)-1)),0)</f>
        <v>0</v>
      </c>
      <c r="CG777" s="109" cm="1">
        <f t="array" ref="CG777">IF($AG777,SQRT(SUMPRODUCT($AH$2:$AH777, (AS$2:AS777-BM777)^2)/(SUM($AH$2:$AH777)-1)),0)</f>
        <v>0</v>
      </c>
      <c r="CH777" s="109" cm="1">
        <f t="array" ref="CH777">IF($AG777,SQRT(SUMPRODUCT($AH$2:$AH777, (AT$2:AT777-BN777)^2)/(SUM($AH$2:$AH777)-1)),0)</f>
        <v>0</v>
      </c>
      <c r="CI777" s="109" cm="1">
        <f t="array" ref="CI777">IF($AG777,SQRT(SUMPRODUCT($AH$2:$AH777, (AU$2:AU777-BO777)^2)/(SUM($AH$2:$AH777)-1)),0)</f>
        <v>0</v>
      </c>
      <c r="CJ777" s="109" cm="1">
        <f t="array" ref="CJ777">IF($AG777,SQRT(SUMPRODUCT($AH$2:$AH777, (AV$2:AV777-BP777)^2)/(SUM($AH$2:$AH777)-1)),0)</f>
        <v>0</v>
      </c>
      <c r="CK777" s="109" cm="1">
        <f t="array" ref="CK777">IF($AG777,SQRT(SUMPRODUCT($AH$2:$AH777, (AW$2:AW777-BQ777)^2)/(SUM($AH$2:$AH777)-1)),0)</f>
        <v>0</v>
      </c>
      <c r="CL777" s="109" cm="1">
        <f t="array" ref="CL777">IF($AG777,SQRT(SUMPRODUCT($AH$2:$AH777, (AX$2:AX777-BR777)^2)/(SUM($AH$2:$AH777)-1)),0)</f>
        <v>0</v>
      </c>
      <c r="CM777" s="109" cm="1">
        <f t="array" ref="CM777">IF($AG777,SQRT(SUMPRODUCT($AH$2:$AH777, (AY$2:AY777-BS777)^2)/(SUM($AH$2:$AH777)-1)),0)</f>
        <v>0</v>
      </c>
      <c r="CN777" s="109" cm="1">
        <f t="array" ref="CN777">IF($AG777,SQRT(SUMPRODUCT($AH$2:$AH777, (AZ$2:AZ777-BT777)^2)/(SUM($AH$2:$AH777)-1)),0)</f>
        <v>0</v>
      </c>
      <c r="CO777" s="109" cm="1">
        <f t="array" ref="CO777">IF($AG777,SQRT(SUMPRODUCT($AH$2:$AH777, (BA$2:BA777-BU777)^2)/(SUM($AH$2:$AH777)-1)),0)</f>
        <v>0</v>
      </c>
    </row>
    <row r="778" spans="34:93" x14ac:dyDescent="0.25">
      <c r="AH778" s="99" t="str">
        <f t="shared" si="184"/>
        <v/>
      </c>
      <c r="AI778" s="11">
        <f t="shared" ca="1" si="189"/>
        <v>0</v>
      </c>
      <c r="AJ778" s="11">
        <f t="shared" ca="1" si="189"/>
        <v>0</v>
      </c>
      <c r="AK778" s="11">
        <f t="shared" ca="1" si="189"/>
        <v>0</v>
      </c>
      <c r="AL778" s="11">
        <f t="shared" ca="1" si="189"/>
        <v>0</v>
      </c>
      <c r="AM778" s="11">
        <f t="shared" ca="1" si="189"/>
        <v>0</v>
      </c>
      <c r="AN778" s="11">
        <f t="shared" ca="1" si="189"/>
        <v>0</v>
      </c>
      <c r="AO778" s="11">
        <f t="shared" ca="1" si="189"/>
        <v>0</v>
      </c>
      <c r="AP778" s="11">
        <f t="shared" ca="1" si="189"/>
        <v>0</v>
      </c>
      <c r="AQ778" s="11">
        <f t="shared" ca="1" si="189"/>
        <v>0</v>
      </c>
      <c r="AR778" s="11">
        <f t="shared" ca="1" si="189"/>
        <v>0</v>
      </c>
      <c r="AS778" s="11">
        <f t="shared" ca="1" si="190"/>
        <v>0</v>
      </c>
      <c r="AT778" s="11">
        <f t="shared" ca="1" si="190"/>
        <v>0</v>
      </c>
      <c r="AU778" s="11">
        <f t="shared" ca="1" si="190"/>
        <v>0</v>
      </c>
      <c r="AV778" s="11">
        <f t="shared" ca="1" si="190"/>
        <v>0</v>
      </c>
      <c r="AW778" s="11">
        <f t="shared" ca="1" si="190"/>
        <v>0</v>
      </c>
      <c r="AX778" s="11">
        <f t="shared" ca="1" si="190"/>
        <v>0</v>
      </c>
      <c r="AY778" s="11">
        <f t="shared" ca="1" si="190"/>
        <v>0</v>
      </c>
      <c r="AZ778" s="11">
        <f t="shared" ca="1" si="190"/>
        <v>0</v>
      </c>
      <c r="BA778" s="11">
        <f t="shared" ca="1" si="190"/>
        <v>0</v>
      </c>
      <c r="BB778" s="11"/>
      <c r="BC778" s="11">
        <f>IF($AG778,SUMPRODUCT(AI$2:AI778,$AH$2:$AH778)/SUM($AH$2:$AH778),0)</f>
        <v>0</v>
      </c>
      <c r="BD778" s="11">
        <f>IF($AG778,SUMPRODUCT(AJ$2:AJ778,$AH$2:$AH778)/SUM($AH$2:$AH778),0)</f>
        <v>0</v>
      </c>
      <c r="BE778" s="11">
        <f>IF($AG778,SUMPRODUCT(AK$2:AK778,$AH$2:$AH778)/SUM($AH$2:$AH778),0)</f>
        <v>0</v>
      </c>
      <c r="BF778" s="11">
        <f>IF($AG778,SUMPRODUCT(AL$2:AL778,$AH$2:$AH778)/SUM($AH$2:$AH778),0)</f>
        <v>0</v>
      </c>
      <c r="BG778" s="11">
        <f>IF($AG778,SUMPRODUCT(AM$2:AM778,$AH$2:$AH778)/SUM($AH$2:$AH778),0)</f>
        <v>0</v>
      </c>
      <c r="BH778" s="11">
        <f>IF($AG778,SUMPRODUCT(AN$2:AN778,$AH$2:$AH778)/SUM($AH$2:$AH778),0)</f>
        <v>0</v>
      </c>
      <c r="BI778" s="11">
        <f>IF($AG778,SUMPRODUCT(AO$2:AO778,$AH$2:$AH778)/SUM($AH$2:$AH778),0)</f>
        <v>0</v>
      </c>
      <c r="BJ778" s="11">
        <f>IF($AG778,SUMPRODUCT(AP$2:AP778,$AH$2:$AH778)/SUM($AH$2:$AH778),0)</f>
        <v>0</v>
      </c>
      <c r="BK778" s="11">
        <f>IF($AG778,SUMPRODUCT(AQ$2:AQ778,$AH$2:$AH778)/SUM($AH$2:$AH778),0)</f>
        <v>0</v>
      </c>
      <c r="BL778" s="11">
        <f>IF($AG778,SUMPRODUCT(AR$2:AR778,$AH$2:$AH778)/SUM($AH$2:$AH778),0)</f>
        <v>0</v>
      </c>
      <c r="BM778" s="11">
        <f>IF($AG778,SUMPRODUCT(AS$2:AS778,$AH$2:$AH778)/SUM($AH$2:$AH778),0)</f>
        <v>0</v>
      </c>
      <c r="BN778" s="11">
        <f>IF($AG778,SUMPRODUCT(AT$2:AT778,$AH$2:$AH778)/SUM($AH$2:$AH778),0)</f>
        <v>0</v>
      </c>
      <c r="BO778" s="11">
        <f>IF($AG778,SUMPRODUCT(AU$2:AU778,$AH$2:$AH778)/SUM($AH$2:$AH778),0)</f>
        <v>0</v>
      </c>
      <c r="BP778" s="11">
        <f>IF($AG778,SUMPRODUCT(AV$2:AV778,$AH$2:$AH778)/SUM($AH$2:$AH778),0)</f>
        <v>0</v>
      </c>
      <c r="BQ778" s="11">
        <f>IF($AG778,SUMPRODUCT(AW$2:AW778,$AH$2:$AH778)/SUM($AH$2:$AH778),0)</f>
        <v>0</v>
      </c>
      <c r="BR778" s="11">
        <f>IF($AG778,SUMPRODUCT(AX$2:AX778,$AH$2:$AH778)/SUM($AH$2:$AH778),0)</f>
        <v>0</v>
      </c>
      <c r="BS778" s="11">
        <f>IF($AG778,SUMPRODUCT(AY$2:AY778,$AH$2:$AH778)/SUM($AH$2:$AH778),0)</f>
        <v>0</v>
      </c>
      <c r="BT778" s="11">
        <f>IF($AG778,SUMPRODUCT(AZ$2:AZ778,$AH$2:$AH778)/SUM($AH$2:$AH778),0)</f>
        <v>0</v>
      </c>
      <c r="BU778" s="11">
        <f>IF($AG778,SUMPRODUCT(BA$2:BA778,$AH$2:$AH778)/SUM($AH$2:$AH778),0)</f>
        <v>0</v>
      </c>
      <c r="BV778" s="11"/>
      <c r="BW778" s="109" cm="1">
        <f t="array" ref="BW778">IF($AG778,SQRT(SUMPRODUCT($AH$2:$AH778, (AI$2:AI778-BC778)^2)/(SUM($AH$2:$AH778)-1)),0)</f>
        <v>0</v>
      </c>
      <c r="BX778" s="109" cm="1">
        <f t="array" ref="BX778">IF($AG778,SQRT(SUMPRODUCT($AH$2:$AH778, (AJ$2:AJ778-BD778)^2)/(SUM($AH$2:$AH778)-1)),0)</f>
        <v>0</v>
      </c>
      <c r="BY778" s="109" cm="1">
        <f t="array" ref="BY778">IF($AG778,SQRT(SUMPRODUCT($AH$2:$AH778, (AK$2:AK778-BE778)^2)/(SUM($AH$2:$AH778)-1)),0)</f>
        <v>0</v>
      </c>
      <c r="BZ778" s="109" cm="1">
        <f t="array" ref="BZ778">IF($AG778,SQRT(SUMPRODUCT($AH$2:$AH778, (AL$2:AL778-BF778)^2)/(SUM($AH$2:$AH778)-1)),0)</f>
        <v>0</v>
      </c>
      <c r="CA778" s="109" cm="1">
        <f t="array" ref="CA778">IF($AG778,SQRT(SUMPRODUCT($AH$2:$AH778, (AM$2:AM778-BG778)^2)/(SUM($AH$2:$AH778)-1)),0)</f>
        <v>0</v>
      </c>
      <c r="CB778" s="109" cm="1">
        <f t="array" ref="CB778">IF($AG778,SQRT(SUMPRODUCT($AH$2:$AH778, (AN$2:AN778-BH778)^2)/(SUM($AH$2:$AH778)-1)),0)</f>
        <v>0</v>
      </c>
      <c r="CC778" s="109" cm="1">
        <f t="array" ref="CC778">IF($AG778,SQRT(SUMPRODUCT($AH$2:$AH778, (AO$2:AO778-BI778)^2)/(SUM($AH$2:$AH778)-1)),0)</f>
        <v>0</v>
      </c>
      <c r="CD778" s="109" cm="1">
        <f t="array" ref="CD778">IF($AG778,SQRT(SUMPRODUCT($AH$2:$AH778, (AP$2:AP778-BJ778)^2)/(SUM($AH$2:$AH778)-1)),0)</f>
        <v>0</v>
      </c>
      <c r="CE778" s="109" cm="1">
        <f t="array" ref="CE778">IF($AG778,SQRT(SUMPRODUCT($AH$2:$AH778, (AQ$2:AQ778-BK778)^2)/(SUM($AH$2:$AH778)-1)),0)</f>
        <v>0</v>
      </c>
      <c r="CF778" s="109" cm="1">
        <f t="array" ref="CF778">IF($AG778,SQRT(SUMPRODUCT($AH$2:$AH778, (AR$2:AR778-BL778)^2)/(SUM($AH$2:$AH778)-1)),0)</f>
        <v>0</v>
      </c>
      <c r="CG778" s="109" cm="1">
        <f t="array" ref="CG778">IF($AG778,SQRT(SUMPRODUCT($AH$2:$AH778, (AS$2:AS778-BM778)^2)/(SUM($AH$2:$AH778)-1)),0)</f>
        <v>0</v>
      </c>
      <c r="CH778" s="109" cm="1">
        <f t="array" ref="CH778">IF($AG778,SQRT(SUMPRODUCT($AH$2:$AH778, (AT$2:AT778-BN778)^2)/(SUM($AH$2:$AH778)-1)),0)</f>
        <v>0</v>
      </c>
      <c r="CI778" s="109" cm="1">
        <f t="array" ref="CI778">IF($AG778,SQRT(SUMPRODUCT($AH$2:$AH778, (AU$2:AU778-BO778)^2)/(SUM($AH$2:$AH778)-1)),0)</f>
        <v>0</v>
      </c>
      <c r="CJ778" s="109" cm="1">
        <f t="array" ref="CJ778">IF($AG778,SQRT(SUMPRODUCT($AH$2:$AH778, (AV$2:AV778-BP778)^2)/(SUM($AH$2:$AH778)-1)),0)</f>
        <v>0</v>
      </c>
      <c r="CK778" s="109" cm="1">
        <f t="array" ref="CK778">IF($AG778,SQRT(SUMPRODUCT($AH$2:$AH778, (AW$2:AW778-BQ778)^2)/(SUM($AH$2:$AH778)-1)),0)</f>
        <v>0</v>
      </c>
      <c r="CL778" s="109" cm="1">
        <f t="array" ref="CL778">IF($AG778,SQRT(SUMPRODUCT($AH$2:$AH778, (AX$2:AX778-BR778)^2)/(SUM($AH$2:$AH778)-1)),0)</f>
        <v>0</v>
      </c>
      <c r="CM778" s="109" cm="1">
        <f t="array" ref="CM778">IF($AG778,SQRT(SUMPRODUCT($AH$2:$AH778, (AY$2:AY778-BS778)^2)/(SUM($AH$2:$AH778)-1)),0)</f>
        <v>0</v>
      </c>
      <c r="CN778" s="109" cm="1">
        <f t="array" ref="CN778">IF($AG778,SQRT(SUMPRODUCT($AH$2:$AH778, (AZ$2:AZ778-BT778)^2)/(SUM($AH$2:$AH778)-1)),0)</f>
        <v>0</v>
      </c>
      <c r="CO778" s="109" cm="1">
        <f t="array" ref="CO778">IF($AG778,SQRT(SUMPRODUCT($AH$2:$AH778, (BA$2:BA778-BU778)^2)/(SUM($AH$2:$AH778)-1)),0)</f>
        <v>0</v>
      </c>
    </row>
    <row r="779" spans="34:93" x14ac:dyDescent="0.25">
      <c r="AH779" s="99" t="str">
        <f t="shared" si="184"/>
        <v/>
      </c>
      <c r="AI779" s="11">
        <f t="shared" ca="1" si="189"/>
        <v>0</v>
      </c>
      <c r="AJ779" s="11">
        <f t="shared" ca="1" si="189"/>
        <v>0</v>
      </c>
      <c r="AK779" s="11">
        <f t="shared" ca="1" si="189"/>
        <v>0</v>
      </c>
      <c r="AL779" s="11">
        <f t="shared" ca="1" si="189"/>
        <v>0</v>
      </c>
      <c r="AM779" s="11">
        <f t="shared" ca="1" si="189"/>
        <v>0</v>
      </c>
      <c r="AN779" s="11">
        <f t="shared" ca="1" si="189"/>
        <v>0</v>
      </c>
      <c r="AO779" s="11">
        <f t="shared" ca="1" si="189"/>
        <v>0</v>
      </c>
      <c r="AP779" s="11">
        <f t="shared" ca="1" si="189"/>
        <v>0</v>
      </c>
      <c r="AQ779" s="11">
        <f t="shared" ca="1" si="189"/>
        <v>0</v>
      </c>
      <c r="AR779" s="11">
        <f t="shared" ca="1" si="189"/>
        <v>0</v>
      </c>
      <c r="AS779" s="11">
        <f t="shared" ca="1" si="190"/>
        <v>0</v>
      </c>
      <c r="AT779" s="11">
        <f t="shared" ca="1" si="190"/>
        <v>0</v>
      </c>
      <c r="AU779" s="11">
        <f t="shared" ca="1" si="190"/>
        <v>0</v>
      </c>
      <c r="AV779" s="11">
        <f t="shared" ca="1" si="190"/>
        <v>0</v>
      </c>
      <c r="AW779" s="11">
        <f t="shared" ca="1" si="190"/>
        <v>0</v>
      </c>
      <c r="AX779" s="11">
        <f t="shared" ca="1" si="190"/>
        <v>0</v>
      </c>
      <c r="AY779" s="11">
        <f t="shared" ca="1" si="190"/>
        <v>0</v>
      </c>
      <c r="AZ779" s="11">
        <f t="shared" ca="1" si="190"/>
        <v>0</v>
      </c>
      <c r="BA779" s="11">
        <f t="shared" ca="1" si="190"/>
        <v>0</v>
      </c>
      <c r="BB779" s="11"/>
      <c r="BC779" s="11">
        <f>IF($AG779,SUMPRODUCT(AI$2:AI779,$AH$2:$AH779)/SUM($AH$2:$AH779),0)</f>
        <v>0</v>
      </c>
      <c r="BD779" s="11">
        <f>IF($AG779,SUMPRODUCT(AJ$2:AJ779,$AH$2:$AH779)/SUM($AH$2:$AH779),0)</f>
        <v>0</v>
      </c>
      <c r="BE779" s="11">
        <f>IF($AG779,SUMPRODUCT(AK$2:AK779,$AH$2:$AH779)/SUM($AH$2:$AH779),0)</f>
        <v>0</v>
      </c>
      <c r="BF779" s="11">
        <f>IF($AG779,SUMPRODUCT(AL$2:AL779,$AH$2:$AH779)/SUM($AH$2:$AH779),0)</f>
        <v>0</v>
      </c>
      <c r="BG779" s="11">
        <f>IF($AG779,SUMPRODUCT(AM$2:AM779,$AH$2:$AH779)/SUM($AH$2:$AH779),0)</f>
        <v>0</v>
      </c>
      <c r="BH779" s="11">
        <f>IF($AG779,SUMPRODUCT(AN$2:AN779,$AH$2:$AH779)/SUM($AH$2:$AH779),0)</f>
        <v>0</v>
      </c>
      <c r="BI779" s="11">
        <f>IF($AG779,SUMPRODUCT(AO$2:AO779,$AH$2:$AH779)/SUM($AH$2:$AH779),0)</f>
        <v>0</v>
      </c>
      <c r="BJ779" s="11">
        <f>IF($AG779,SUMPRODUCT(AP$2:AP779,$AH$2:$AH779)/SUM($AH$2:$AH779),0)</f>
        <v>0</v>
      </c>
      <c r="BK779" s="11">
        <f>IF($AG779,SUMPRODUCT(AQ$2:AQ779,$AH$2:$AH779)/SUM($AH$2:$AH779),0)</f>
        <v>0</v>
      </c>
      <c r="BL779" s="11">
        <f>IF($AG779,SUMPRODUCT(AR$2:AR779,$AH$2:$AH779)/SUM($AH$2:$AH779),0)</f>
        <v>0</v>
      </c>
      <c r="BM779" s="11">
        <f>IF($AG779,SUMPRODUCT(AS$2:AS779,$AH$2:$AH779)/SUM($AH$2:$AH779),0)</f>
        <v>0</v>
      </c>
      <c r="BN779" s="11">
        <f>IF($AG779,SUMPRODUCT(AT$2:AT779,$AH$2:$AH779)/SUM($AH$2:$AH779),0)</f>
        <v>0</v>
      </c>
      <c r="BO779" s="11">
        <f>IF($AG779,SUMPRODUCT(AU$2:AU779,$AH$2:$AH779)/SUM($AH$2:$AH779),0)</f>
        <v>0</v>
      </c>
      <c r="BP779" s="11">
        <f>IF($AG779,SUMPRODUCT(AV$2:AV779,$AH$2:$AH779)/SUM($AH$2:$AH779),0)</f>
        <v>0</v>
      </c>
      <c r="BQ779" s="11">
        <f>IF($AG779,SUMPRODUCT(AW$2:AW779,$AH$2:$AH779)/SUM($AH$2:$AH779),0)</f>
        <v>0</v>
      </c>
      <c r="BR779" s="11">
        <f>IF($AG779,SUMPRODUCT(AX$2:AX779,$AH$2:$AH779)/SUM($AH$2:$AH779),0)</f>
        <v>0</v>
      </c>
      <c r="BS779" s="11">
        <f>IF($AG779,SUMPRODUCT(AY$2:AY779,$AH$2:$AH779)/SUM($AH$2:$AH779),0)</f>
        <v>0</v>
      </c>
      <c r="BT779" s="11">
        <f>IF($AG779,SUMPRODUCT(AZ$2:AZ779,$AH$2:$AH779)/SUM($AH$2:$AH779),0)</f>
        <v>0</v>
      </c>
      <c r="BU779" s="11">
        <f>IF($AG779,SUMPRODUCT(BA$2:BA779,$AH$2:$AH779)/SUM($AH$2:$AH779),0)</f>
        <v>0</v>
      </c>
      <c r="BV779" s="11"/>
      <c r="BW779" s="109" cm="1">
        <f t="array" ref="BW779">IF($AG779,SQRT(SUMPRODUCT($AH$2:$AH779, (AI$2:AI779-BC779)^2)/(SUM($AH$2:$AH779)-1)),0)</f>
        <v>0</v>
      </c>
      <c r="BX779" s="109" cm="1">
        <f t="array" ref="BX779">IF($AG779,SQRT(SUMPRODUCT($AH$2:$AH779, (AJ$2:AJ779-BD779)^2)/(SUM($AH$2:$AH779)-1)),0)</f>
        <v>0</v>
      </c>
      <c r="BY779" s="109" cm="1">
        <f t="array" ref="BY779">IF($AG779,SQRT(SUMPRODUCT($AH$2:$AH779, (AK$2:AK779-BE779)^2)/(SUM($AH$2:$AH779)-1)),0)</f>
        <v>0</v>
      </c>
      <c r="BZ779" s="109" cm="1">
        <f t="array" ref="BZ779">IF($AG779,SQRT(SUMPRODUCT($AH$2:$AH779, (AL$2:AL779-BF779)^2)/(SUM($AH$2:$AH779)-1)),0)</f>
        <v>0</v>
      </c>
      <c r="CA779" s="109" cm="1">
        <f t="array" ref="CA779">IF($AG779,SQRT(SUMPRODUCT($AH$2:$AH779, (AM$2:AM779-BG779)^2)/(SUM($AH$2:$AH779)-1)),0)</f>
        <v>0</v>
      </c>
      <c r="CB779" s="109" cm="1">
        <f t="array" ref="CB779">IF($AG779,SQRT(SUMPRODUCT($AH$2:$AH779, (AN$2:AN779-BH779)^2)/(SUM($AH$2:$AH779)-1)),0)</f>
        <v>0</v>
      </c>
      <c r="CC779" s="109" cm="1">
        <f t="array" ref="CC779">IF($AG779,SQRT(SUMPRODUCT($AH$2:$AH779, (AO$2:AO779-BI779)^2)/(SUM($AH$2:$AH779)-1)),0)</f>
        <v>0</v>
      </c>
      <c r="CD779" s="109" cm="1">
        <f t="array" ref="CD779">IF($AG779,SQRT(SUMPRODUCT($AH$2:$AH779, (AP$2:AP779-BJ779)^2)/(SUM($AH$2:$AH779)-1)),0)</f>
        <v>0</v>
      </c>
      <c r="CE779" s="109" cm="1">
        <f t="array" ref="CE779">IF($AG779,SQRT(SUMPRODUCT($AH$2:$AH779, (AQ$2:AQ779-BK779)^2)/(SUM($AH$2:$AH779)-1)),0)</f>
        <v>0</v>
      </c>
      <c r="CF779" s="109" cm="1">
        <f t="array" ref="CF779">IF($AG779,SQRT(SUMPRODUCT($AH$2:$AH779, (AR$2:AR779-BL779)^2)/(SUM($AH$2:$AH779)-1)),0)</f>
        <v>0</v>
      </c>
      <c r="CG779" s="109" cm="1">
        <f t="array" ref="CG779">IF($AG779,SQRT(SUMPRODUCT($AH$2:$AH779, (AS$2:AS779-BM779)^2)/(SUM($AH$2:$AH779)-1)),0)</f>
        <v>0</v>
      </c>
      <c r="CH779" s="109" cm="1">
        <f t="array" ref="CH779">IF($AG779,SQRT(SUMPRODUCT($AH$2:$AH779, (AT$2:AT779-BN779)^2)/(SUM($AH$2:$AH779)-1)),0)</f>
        <v>0</v>
      </c>
      <c r="CI779" s="109" cm="1">
        <f t="array" ref="CI779">IF($AG779,SQRT(SUMPRODUCT($AH$2:$AH779, (AU$2:AU779-BO779)^2)/(SUM($AH$2:$AH779)-1)),0)</f>
        <v>0</v>
      </c>
      <c r="CJ779" s="109" cm="1">
        <f t="array" ref="CJ779">IF($AG779,SQRT(SUMPRODUCT($AH$2:$AH779, (AV$2:AV779-BP779)^2)/(SUM($AH$2:$AH779)-1)),0)</f>
        <v>0</v>
      </c>
      <c r="CK779" s="109" cm="1">
        <f t="array" ref="CK779">IF($AG779,SQRT(SUMPRODUCT($AH$2:$AH779, (AW$2:AW779-BQ779)^2)/(SUM($AH$2:$AH779)-1)),0)</f>
        <v>0</v>
      </c>
      <c r="CL779" s="109" cm="1">
        <f t="array" ref="CL779">IF($AG779,SQRT(SUMPRODUCT($AH$2:$AH779, (AX$2:AX779-BR779)^2)/(SUM($AH$2:$AH779)-1)),0)</f>
        <v>0</v>
      </c>
      <c r="CM779" s="109" cm="1">
        <f t="array" ref="CM779">IF($AG779,SQRT(SUMPRODUCT($AH$2:$AH779, (AY$2:AY779-BS779)^2)/(SUM($AH$2:$AH779)-1)),0)</f>
        <v>0</v>
      </c>
      <c r="CN779" s="109" cm="1">
        <f t="array" ref="CN779">IF($AG779,SQRT(SUMPRODUCT($AH$2:$AH779, (AZ$2:AZ779-BT779)^2)/(SUM($AH$2:$AH779)-1)),0)</f>
        <v>0</v>
      </c>
      <c r="CO779" s="109" cm="1">
        <f t="array" ref="CO779">IF($AG779,SQRT(SUMPRODUCT($AH$2:$AH779, (BA$2:BA779-BU779)^2)/(SUM($AH$2:$AH779)-1)),0)</f>
        <v>0</v>
      </c>
    </row>
    <row r="780" spans="34:93" x14ac:dyDescent="0.25">
      <c r="AH780" s="99" t="str">
        <f t="shared" si="184"/>
        <v/>
      </c>
      <c r="AI780" s="11">
        <f t="shared" ca="1" si="189"/>
        <v>0</v>
      </c>
      <c r="AJ780" s="11">
        <f t="shared" ca="1" si="189"/>
        <v>0</v>
      </c>
      <c r="AK780" s="11">
        <f t="shared" ca="1" si="189"/>
        <v>0</v>
      </c>
      <c r="AL780" s="11">
        <f t="shared" ca="1" si="189"/>
        <v>0</v>
      </c>
      <c r="AM780" s="11">
        <f t="shared" ca="1" si="189"/>
        <v>0</v>
      </c>
      <c r="AN780" s="11">
        <f t="shared" ca="1" si="189"/>
        <v>0</v>
      </c>
      <c r="AO780" s="11">
        <f t="shared" ca="1" si="189"/>
        <v>0</v>
      </c>
      <c r="AP780" s="11">
        <f t="shared" ca="1" si="189"/>
        <v>0</v>
      </c>
      <c r="AQ780" s="11">
        <f t="shared" ca="1" si="189"/>
        <v>0</v>
      </c>
      <c r="AR780" s="11">
        <f t="shared" ca="1" si="189"/>
        <v>0</v>
      </c>
      <c r="AS780" s="11">
        <f t="shared" ca="1" si="190"/>
        <v>0</v>
      </c>
      <c r="AT780" s="11">
        <f t="shared" ca="1" si="190"/>
        <v>0</v>
      </c>
      <c r="AU780" s="11">
        <f t="shared" ca="1" si="190"/>
        <v>0</v>
      </c>
      <c r="AV780" s="11">
        <f t="shared" ca="1" si="190"/>
        <v>0</v>
      </c>
      <c r="AW780" s="11">
        <f t="shared" ca="1" si="190"/>
        <v>0</v>
      </c>
      <c r="AX780" s="11">
        <f t="shared" ca="1" si="190"/>
        <v>0</v>
      </c>
      <c r="AY780" s="11">
        <f t="shared" ca="1" si="190"/>
        <v>0</v>
      </c>
      <c r="AZ780" s="11">
        <f t="shared" ca="1" si="190"/>
        <v>0</v>
      </c>
      <c r="BA780" s="11">
        <f t="shared" ca="1" si="190"/>
        <v>0</v>
      </c>
      <c r="BB780" s="11"/>
      <c r="BC780" s="11">
        <f>IF($AG780,SUMPRODUCT(AI$2:AI780,$AH$2:$AH780)/SUM($AH$2:$AH780),0)</f>
        <v>0</v>
      </c>
      <c r="BD780" s="11">
        <f>IF($AG780,SUMPRODUCT(AJ$2:AJ780,$AH$2:$AH780)/SUM($AH$2:$AH780),0)</f>
        <v>0</v>
      </c>
      <c r="BE780" s="11">
        <f>IF($AG780,SUMPRODUCT(AK$2:AK780,$AH$2:$AH780)/SUM($AH$2:$AH780),0)</f>
        <v>0</v>
      </c>
      <c r="BF780" s="11">
        <f>IF($AG780,SUMPRODUCT(AL$2:AL780,$AH$2:$AH780)/SUM($AH$2:$AH780),0)</f>
        <v>0</v>
      </c>
      <c r="BG780" s="11">
        <f>IF($AG780,SUMPRODUCT(AM$2:AM780,$AH$2:$AH780)/SUM($AH$2:$AH780),0)</f>
        <v>0</v>
      </c>
      <c r="BH780" s="11">
        <f>IF($AG780,SUMPRODUCT(AN$2:AN780,$AH$2:$AH780)/SUM($AH$2:$AH780),0)</f>
        <v>0</v>
      </c>
      <c r="BI780" s="11">
        <f>IF($AG780,SUMPRODUCT(AO$2:AO780,$AH$2:$AH780)/SUM($AH$2:$AH780),0)</f>
        <v>0</v>
      </c>
      <c r="BJ780" s="11">
        <f>IF($AG780,SUMPRODUCT(AP$2:AP780,$AH$2:$AH780)/SUM($AH$2:$AH780),0)</f>
        <v>0</v>
      </c>
      <c r="BK780" s="11">
        <f>IF($AG780,SUMPRODUCT(AQ$2:AQ780,$AH$2:$AH780)/SUM($AH$2:$AH780),0)</f>
        <v>0</v>
      </c>
      <c r="BL780" s="11">
        <f>IF($AG780,SUMPRODUCT(AR$2:AR780,$AH$2:$AH780)/SUM($AH$2:$AH780),0)</f>
        <v>0</v>
      </c>
      <c r="BM780" s="11">
        <f>IF($AG780,SUMPRODUCT(AS$2:AS780,$AH$2:$AH780)/SUM($AH$2:$AH780),0)</f>
        <v>0</v>
      </c>
      <c r="BN780" s="11">
        <f>IF($AG780,SUMPRODUCT(AT$2:AT780,$AH$2:$AH780)/SUM($AH$2:$AH780),0)</f>
        <v>0</v>
      </c>
      <c r="BO780" s="11">
        <f>IF($AG780,SUMPRODUCT(AU$2:AU780,$AH$2:$AH780)/SUM($AH$2:$AH780),0)</f>
        <v>0</v>
      </c>
      <c r="BP780" s="11">
        <f>IF($AG780,SUMPRODUCT(AV$2:AV780,$AH$2:$AH780)/SUM($AH$2:$AH780),0)</f>
        <v>0</v>
      </c>
      <c r="BQ780" s="11">
        <f>IF($AG780,SUMPRODUCT(AW$2:AW780,$AH$2:$AH780)/SUM($AH$2:$AH780),0)</f>
        <v>0</v>
      </c>
      <c r="BR780" s="11">
        <f>IF($AG780,SUMPRODUCT(AX$2:AX780,$AH$2:$AH780)/SUM($AH$2:$AH780),0)</f>
        <v>0</v>
      </c>
      <c r="BS780" s="11">
        <f>IF($AG780,SUMPRODUCT(AY$2:AY780,$AH$2:$AH780)/SUM($AH$2:$AH780),0)</f>
        <v>0</v>
      </c>
      <c r="BT780" s="11">
        <f>IF($AG780,SUMPRODUCT(AZ$2:AZ780,$AH$2:$AH780)/SUM($AH$2:$AH780),0)</f>
        <v>0</v>
      </c>
      <c r="BU780" s="11">
        <f>IF($AG780,SUMPRODUCT(BA$2:BA780,$AH$2:$AH780)/SUM($AH$2:$AH780),0)</f>
        <v>0</v>
      </c>
      <c r="BV780" s="11"/>
      <c r="BW780" s="109" cm="1">
        <f t="array" ref="BW780">IF($AG780,SQRT(SUMPRODUCT($AH$2:$AH780, (AI$2:AI780-BC780)^2)/(SUM($AH$2:$AH780)-1)),0)</f>
        <v>0</v>
      </c>
      <c r="BX780" s="109" cm="1">
        <f t="array" ref="BX780">IF($AG780,SQRT(SUMPRODUCT($AH$2:$AH780, (AJ$2:AJ780-BD780)^2)/(SUM($AH$2:$AH780)-1)),0)</f>
        <v>0</v>
      </c>
      <c r="BY780" s="109" cm="1">
        <f t="array" ref="BY780">IF($AG780,SQRT(SUMPRODUCT($AH$2:$AH780, (AK$2:AK780-BE780)^2)/(SUM($AH$2:$AH780)-1)),0)</f>
        <v>0</v>
      </c>
      <c r="BZ780" s="109" cm="1">
        <f t="array" ref="BZ780">IF($AG780,SQRT(SUMPRODUCT($AH$2:$AH780, (AL$2:AL780-BF780)^2)/(SUM($AH$2:$AH780)-1)),0)</f>
        <v>0</v>
      </c>
      <c r="CA780" s="109" cm="1">
        <f t="array" ref="CA780">IF($AG780,SQRT(SUMPRODUCT($AH$2:$AH780, (AM$2:AM780-BG780)^2)/(SUM($AH$2:$AH780)-1)),0)</f>
        <v>0</v>
      </c>
      <c r="CB780" s="109" cm="1">
        <f t="array" ref="CB780">IF($AG780,SQRT(SUMPRODUCT($AH$2:$AH780, (AN$2:AN780-BH780)^2)/(SUM($AH$2:$AH780)-1)),0)</f>
        <v>0</v>
      </c>
      <c r="CC780" s="109" cm="1">
        <f t="array" ref="CC780">IF($AG780,SQRT(SUMPRODUCT($AH$2:$AH780, (AO$2:AO780-BI780)^2)/(SUM($AH$2:$AH780)-1)),0)</f>
        <v>0</v>
      </c>
      <c r="CD780" s="109" cm="1">
        <f t="array" ref="CD780">IF($AG780,SQRT(SUMPRODUCT($AH$2:$AH780, (AP$2:AP780-BJ780)^2)/(SUM($AH$2:$AH780)-1)),0)</f>
        <v>0</v>
      </c>
      <c r="CE780" s="109" cm="1">
        <f t="array" ref="CE780">IF($AG780,SQRT(SUMPRODUCT($AH$2:$AH780, (AQ$2:AQ780-BK780)^2)/(SUM($AH$2:$AH780)-1)),0)</f>
        <v>0</v>
      </c>
      <c r="CF780" s="109" cm="1">
        <f t="array" ref="CF780">IF($AG780,SQRT(SUMPRODUCT($AH$2:$AH780, (AR$2:AR780-BL780)^2)/(SUM($AH$2:$AH780)-1)),0)</f>
        <v>0</v>
      </c>
      <c r="CG780" s="109" cm="1">
        <f t="array" ref="CG780">IF($AG780,SQRT(SUMPRODUCT($AH$2:$AH780, (AS$2:AS780-BM780)^2)/(SUM($AH$2:$AH780)-1)),0)</f>
        <v>0</v>
      </c>
      <c r="CH780" s="109" cm="1">
        <f t="array" ref="CH780">IF($AG780,SQRT(SUMPRODUCT($AH$2:$AH780, (AT$2:AT780-BN780)^2)/(SUM($AH$2:$AH780)-1)),0)</f>
        <v>0</v>
      </c>
      <c r="CI780" s="109" cm="1">
        <f t="array" ref="CI780">IF($AG780,SQRT(SUMPRODUCT($AH$2:$AH780, (AU$2:AU780-BO780)^2)/(SUM($AH$2:$AH780)-1)),0)</f>
        <v>0</v>
      </c>
      <c r="CJ780" s="109" cm="1">
        <f t="array" ref="CJ780">IF($AG780,SQRT(SUMPRODUCT($AH$2:$AH780, (AV$2:AV780-BP780)^2)/(SUM($AH$2:$AH780)-1)),0)</f>
        <v>0</v>
      </c>
      <c r="CK780" s="109" cm="1">
        <f t="array" ref="CK780">IF($AG780,SQRT(SUMPRODUCT($AH$2:$AH780, (AW$2:AW780-BQ780)^2)/(SUM($AH$2:$AH780)-1)),0)</f>
        <v>0</v>
      </c>
      <c r="CL780" s="109" cm="1">
        <f t="array" ref="CL780">IF($AG780,SQRT(SUMPRODUCT($AH$2:$AH780, (AX$2:AX780-BR780)^2)/(SUM($AH$2:$AH780)-1)),0)</f>
        <v>0</v>
      </c>
      <c r="CM780" s="109" cm="1">
        <f t="array" ref="CM780">IF($AG780,SQRT(SUMPRODUCT($AH$2:$AH780, (AY$2:AY780-BS780)^2)/(SUM($AH$2:$AH780)-1)),0)</f>
        <v>0</v>
      </c>
      <c r="CN780" s="109" cm="1">
        <f t="array" ref="CN780">IF($AG780,SQRT(SUMPRODUCT($AH$2:$AH780, (AZ$2:AZ780-BT780)^2)/(SUM($AH$2:$AH780)-1)),0)</f>
        <v>0</v>
      </c>
      <c r="CO780" s="109" cm="1">
        <f t="array" ref="CO780">IF($AG780,SQRT(SUMPRODUCT($AH$2:$AH780, (BA$2:BA780-BU780)^2)/(SUM($AH$2:$AH780)-1)),0)</f>
        <v>0</v>
      </c>
    </row>
    <row r="781" spans="34:93" x14ac:dyDescent="0.25">
      <c r="AH781" s="99" t="str">
        <f t="shared" si="184"/>
        <v/>
      </c>
      <c r="AI781" s="11">
        <f t="shared" ca="1" si="189"/>
        <v>0</v>
      </c>
      <c r="AJ781" s="11">
        <f t="shared" ca="1" si="189"/>
        <v>0</v>
      </c>
      <c r="AK781" s="11">
        <f t="shared" ca="1" si="189"/>
        <v>0</v>
      </c>
      <c r="AL781" s="11">
        <f t="shared" ca="1" si="189"/>
        <v>0</v>
      </c>
      <c r="AM781" s="11">
        <f t="shared" ca="1" si="189"/>
        <v>0</v>
      </c>
      <c r="AN781" s="11">
        <f t="shared" ca="1" si="189"/>
        <v>0</v>
      </c>
      <c r="AO781" s="11">
        <f t="shared" ca="1" si="189"/>
        <v>0</v>
      </c>
      <c r="AP781" s="11">
        <f t="shared" ca="1" si="189"/>
        <v>0</v>
      </c>
      <c r="AQ781" s="11">
        <f t="shared" ca="1" si="189"/>
        <v>0</v>
      </c>
      <c r="AR781" s="11">
        <f t="shared" ca="1" si="189"/>
        <v>0</v>
      </c>
      <c r="AS781" s="11">
        <f t="shared" ca="1" si="190"/>
        <v>0</v>
      </c>
      <c r="AT781" s="11">
        <f t="shared" ca="1" si="190"/>
        <v>0</v>
      </c>
      <c r="AU781" s="11">
        <f t="shared" ca="1" si="190"/>
        <v>0</v>
      </c>
      <c r="AV781" s="11">
        <f t="shared" ca="1" si="190"/>
        <v>0</v>
      </c>
      <c r="AW781" s="11">
        <f t="shared" ca="1" si="190"/>
        <v>0</v>
      </c>
      <c r="AX781" s="11">
        <f t="shared" ca="1" si="190"/>
        <v>0</v>
      </c>
      <c r="AY781" s="11">
        <f t="shared" ca="1" si="190"/>
        <v>0</v>
      </c>
      <c r="AZ781" s="11">
        <f t="shared" ca="1" si="190"/>
        <v>0</v>
      </c>
      <c r="BA781" s="11">
        <f t="shared" ca="1" si="190"/>
        <v>0</v>
      </c>
      <c r="BB781" s="11"/>
      <c r="BC781" s="11">
        <f>IF($AG781,SUMPRODUCT(AI$2:AI781,$AH$2:$AH781)/SUM($AH$2:$AH781),0)</f>
        <v>0</v>
      </c>
      <c r="BD781" s="11">
        <f>IF($AG781,SUMPRODUCT(AJ$2:AJ781,$AH$2:$AH781)/SUM($AH$2:$AH781),0)</f>
        <v>0</v>
      </c>
      <c r="BE781" s="11">
        <f>IF($AG781,SUMPRODUCT(AK$2:AK781,$AH$2:$AH781)/SUM($AH$2:$AH781),0)</f>
        <v>0</v>
      </c>
      <c r="BF781" s="11">
        <f>IF($AG781,SUMPRODUCT(AL$2:AL781,$AH$2:$AH781)/SUM($AH$2:$AH781),0)</f>
        <v>0</v>
      </c>
      <c r="BG781" s="11">
        <f>IF($AG781,SUMPRODUCT(AM$2:AM781,$AH$2:$AH781)/SUM($AH$2:$AH781),0)</f>
        <v>0</v>
      </c>
      <c r="BH781" s="11">
        <f>IF($AG781,SUMPRODUCT(AN$2:AN781,$AH$2:$AH781)/SUM($AH$2:$AH781),0)</f>
        <v>0</v>
      </c>
      <c r="BI781" s="11">
        <f>IF($AG781,SUMPRODUCT(AO$2:AO781,$AH$2:$AH781)/SUM($AH$2:$AH781),0)</f>
        <v>0</v>
      </c>
      <c r="BJ781" s="11">
        <f>IF($AG781,SUMPRODUCT(AP$2:AP781,$AH$2:$AH781)/SUM($AH$2:$AH781),0)</f>
        <v>0</v>
      </c>
      <c r="BK781" s="11">
        <f>IF($AG781,SUMPRODUCT(AQ$2:AQ781,$AH$2:$AH781)/SUM($AH$2:$AH781),0)</f>
        <v>0</v>
      </c>
      <c r="BL781" s="11">
        <f>IF($AG781,SUMPRODUCT(AR$2:AR781,$AH$2:$AH781)/SUM($AH$2:$AH781),0)</f>
        <v>0</v>
      </c>
      <c r="BM781" s="11">
        <f>IF($AG781,SUMPRODUCT(AS$2:AS781,$AH$2:$AH781)/SUM($AH$2:$AH781),0)</f>
        <v>0</v>
      </c>
      <c r="BN781" s="11">
        <f>IF($AG781,SUMPRODUCT(AT$2:AT781,$AH$2:$AH781)/SUM($AH$2:$AH781),0)</f>
        <v>0</v>
      </c>
      <c r="BO781" s="11">
        <f>IF($AG781,SUMPRODUCT(AU$2:AU781,$AH$2:$AH781)/SUM($AH$2:$AH781),0)</f>
        <v>0</v>
      </c>
      <c r="BP781" s="11">
        <f>IF($AG781,SUMPRODUCT(AV$2:AV781,$AH$2:$AH781)/SUM($AH$2:$AH781),0)</f>
        <v>0</v>
      </c>
      <c r="BQ781" s="11">
        <f>IF($AG781,SUMPRODUCT(AW$2:AW781,$AH$2:$AH781)/SUM($AH$2:$AH781),0)</f>
        <v>0</v>
      </c>
      <c r="BR781" s="11">
        <f>IF($AG781,SUMPRODUCT(AX$2:AX781,$AH$2:$AH781)/SUM($AH$2:$AH781),0)</f>
        <v>0</v>
      </c>
      <c r="BS781" s="11">
        <f>IF($AG781,SUMPRODUCT(AY$2:AY781,$AH$2:$AH781)/SUM($AH$2:$AH781),0)</f>
        <v>0</v>
      </c>
      <c r="BT781" s="11">
        <f>IF($AG781,SUMPRODUCT(AZ$2:AZ781,$AH$2:$AH781)/SUM($AH$2:$AH781),0)</f>
        <v>0</v>
      </c>
      <c r="BU781" s="11">
        <f>IF($AG781,SUMPRODUCT(BA$2:BA781,$AH$2:$AH781)/SUM($AH$2:$AH781),0)</f>
        <v>0</v>
      </c>
      <c r="BV781" s="11"/>
      <c r="BW781" s="109" cm="1">
        <f t="array" ref="BW781">IF($AG781,SQRT(SUMPRODUCT($AH$2:$AH781, (AI$2:AI781-BC781)^2)/(SUM($AH$2:$AH781)-1)),0)</f>
        <v>0</v>
      </c>
      <c r="BX781" s="109" cm="1">
        <f t="array" ref="BX781">IF($AG781,SQRT(SUMPRODUCT($AH$2:$AH781, (AJ$2:AJ781-BD781)^2)/(SUM($AH$2:$AH781)-1)),0)</f>
        <v>0</v>
      </c>
      <c r="BY781" s="109" cm="1">
        <f t="array" ref="BY781">IF($AG781,SQRT(SUMPRODUCT($AH$2:$AH781, (AK$2:AK781-BE781)^2)/(SUM($AH$2:$AH781)-1)),0)</f>
        <v>0</v>
      </c>
      <c r="BZ781" s="109" cm="1">
        <f t="array" ref="BZ781">IF($AG781,SQRT(SUMPRODUCT($AH$2:$AH781, (AL$2:AL781-BF781)^2)/(SUM($AH$2:$AH781)-1)),0)</f>
        <v>0</v>
      </c>
      <c r="CA781" s="109" cm="1">
        <f t="array" ref="CA781">IF($AG781,SQRT(SUMPRODUCT($AH$2:$AH781, (AM$2:AM781-BG781)^2)/(SUM($AH$2:$AH781)-1)),0)</f>
        <v>0</v>
      </c>
      <c r="CB781" s="109" cm="1">
        <f t="array" ref="CB781">IF($AG781,SQRT(SUMPRODUCT($AH$2:$AH781, (AN$2:AN781-BH781)^2)/(SUM($AH$2:$AH781)-1)),0)</f>
        <v>0</v>
      </c>
      <c r="CC781" s="109" cm="1">
        <f t="array" ref="CC781">IF($AG781,SQRT(SUMPRODUCT($AH$2:$AH781, (AO$2:AO781-BI781)^2)/(SUM($AH$2:$AH781)-1)),0)</f>
        <v>0</v>
      </c>
      <c r="CD781" s="109" cm="1">
        <f t="array" ref="CD781">IF($AG781,SQRT(SUMPRODUCT($AH$2:$AH781, (AP$2:AP781-BJ781)^2)/(SUM($AH$2:$AH781)-1)),0)</f>
        <v>0</v>
      </c>
      <c r="CE781" s="109" cm="1">
        <f t="array" ref="CE781">IF($AG781,SQRT(SUMPRODUCT($AH$2:$AH781, (AQ$2:AQ781-BK781)^2)/(SUM($AH$2:$AH781)-1)),0)</f>
        <v>0</v>
      </c>
      <c r="CF781" s="109" cm="1">
        <f t="array" ref="CF781">IF($AG781,SQRT(SUMPRODUCT($AH$2:$AH781, (AR$2:AR781-BL781)^2)/(SUM($AH$2:$AH781)-1)),0)</f>
        <v>0</v>
      </c>
      <c r="CG781" s="109" cm="1">
        <f t="array" ref="CG781">IF($AG781,SQRT(SUMPRODUCT($AH$2:$AH781, (AS$2:AS781-BM781)^2)/(SUM($AH$2:$AH781)-1)),0)</f>
        <v>0</v>
      </c>
      <c r="CH781" s="109" cm="1">
        <f t="array" ref="CH781">IF($AG781,SQRT(SUMPRODUCT($AH$2:$AH781, (AT$2:AT781-BN781)^2)/(SUM($AH$2:$AH781)-1)),0)</f>
        <v>0</v>
      </c>
      <c r="CI781" s="109" cm="1">
        <f t="array" ref="CI781">IF($AG781,SQRT(SUMPRODUCT($AH$2:$AH781, (AU$2:AU781-BO781)^2)/(SUM($AH$2:$AH781)-1)),0)</f>
        <v>0</v>
      </c>
      <c r="CJ781" s="109" cm="1">
        <f t="array" ref="CJ781">IF($AG781,SQRT(SUMPRODUCT($AH$2:$AH781, (AV$2:AV781-BP781)^2)/(SUM($AH$2:$AH781)-1)),0)</f>
        <v>0</v>
      </c>
      <c r="CK781" s="109" cm="1">
        <f t="array" ref="CK781">IF($AG781,SQRT(SUMPRODUCT($AH$2:$AH781, (AW$2:AW781-BQ781)^2)/(SUM($AH$2:$AH781)-1)),0)</f>
        <v>0</v>
      </c>
      <c r="CL781" s="109" cm="1">
        <f t="array" ref="CL781">IF($AG781,SQRT(SUMPRODUCT($AH$2:$AH781, (AX$2:AX781-BR781)^2)/(SUM($AH$2:$AH781)-1)),0)</f>
        <v>0</v>
      </c>
      <c r="CM781" s="109" cm="1">
        <f t="array" ref="CM781">IF($AG781,SQRT(SUMPRODUCT($AH$2:$AH781, (AY$2:AY781-BS781)^2)/(SUM($AH$2:$AH781)-1)),0)</f>
        <v>0</v>
      </c>
      <c r="CN781" s="109" cm="1">
        <f t="array" ref="CN781">IF($AG781,SQRT(SUMPRODUCT($AH$2:$AH781, (AZ$2:AZ781-BT781)^2)/(SUM($AH$2:$AH781)-1)),0)</f>
        <v>0</v>
      </c>
      <c r="CO781" s="109" cm="1">
        <f t="array" ref="CO781">IF($AG781,SQRT(SUMPRODUCT($AH$2:$AH781, (BA$2:BA781-BU781)^2)/(SUM($AH$2:$AH781)-1)),0)</f>
        <v>0</v>
      </c>
    </row>
    <row r="782" spans="34:93" x14ac:dyDescent="0.25">
      <c r="AH782" s="99" t="str">
        <f t="shared" si="184"/>
        <v/>
      </c>
      <c r="AI782" s="11">
        <f t="shared" ref="AI782:AR791" ca="1" si="191">IF(AI$1&lt;&gt;0,SUMIFS(INDIRECT(AI$1), Fecha,$AG782),0)</f>
        <v>0</v>
      </c>
      <c r="AJ782" s="11">
        <f t="shared" ca="1" si="191"/>
        <v>0</v>
      </c>
      <c r="AK782" s="11">
        <f t="shared" ca="1" si="191"/>
        <v>0</v>
      </c>
      <c r="AL782" s="11">
        <f t="shared" ca="1" si="191"/>
        <v>0</v>
      </c>
      <c r="AM782" s="11">
        <f t="shared" ca="1" si="191"/>
        <v>0</v>
      </c>
      <c r="AN782" s="11">
        <f t="shared" ca="1" si="191"/>
        <v>0</v>
      </c>
      <c r="AO782" s="11">
        <f t="shared" ca="1" si="191"/>
        <v>0</v>
      </c>
      <c r="AP782" s="11">
        <f t="shared" ca="1" si="191"/>
        <v>0</v>
      </c>
      <c r="AQ782" s="11">
        <f t="shared" ca="1" si="191"/>
        <v>0</v>
      </c>
      <c r="AR782" s="11">
        <f t="shared" ca="1" si="191"/>
        <v>0</v>
      </c>
      <c r="AS782" s="11">
        <f t="shared" ref="AS782:BA791" ca="1" si="192">IF(AS$1&lt;&gt;0,SUMIFS(INDIRECT(AS$1), Fecha,$AG782),0)</f>
        <v>0</v>
      </c>
      <c r="AT782" s="11">
        <f t="shared" ca="1" si="192"/>
        <v>0</v>
      </c>
      <c r="AU782" s="11">
        <f t="shared" ca="1" si="192"/>
        <v>0</v>
      </c>
      <c r="AV782" s="11">
        <f t="shared" ca="1" si="192"/>
        <v>0</v>
      </c>
      <c r="AW782" s="11">
        <f t="shared" ca="1" si="192"/>
        <v>0</v>
      </c>
      <c r="AX782" s="11">
        <f t="shared" ca="1" si="192"/>
        <v>0</v>
      </c>
      <c r="AY782" s="11">
        <f t="shared" ca="1" si="192"/>
        <v>0</v>
      </c>
      <c r="AZ782" s="11">
        <f t="shared" ca="1" si="192"/>
        <v>0</v>
      </c>
      <c r="BA782" s="11">
        <f t="shared" ca="1" si="192"/>
        <v>0</v>
      </c>
      <c r="BB782" s="11"/>
      <c r="BC782" s="11">
        <f>IF($AG782,SUMPRODUCT(AI$2:AI782,$AH$2:$AH782)/SUM($AH$2:$AH782),0)</f>
        <v>0</v>
      </c>
      <c r="BD782" s="11">
        <f>IF($AG782,SUMPRODUCT(AJ$2:AJ782,$AH$2:$AH782)/SUM($AH$2:$AH782),0)</f>
        <v>0</v>
      </c>
      <c r="BE782" s="11">
        <f>IF($AG782,SUMPRODUCT(AK$2:AK782,$AH$2:$AH782)/SUM($AH$2:$AH782),0)</f>
        <v>0</v>
      </c>
      <c r="BF782" s="11">
        <f>IF($AG782,SUMPRODUCT(AL$2:AL782,$AH$2:$AH782)/SUM($AH$2:$AH782),0)</f>
        <v>0</v>
      </c>
      <c r="BG782" s="11">
        <f>IF($AG782,SUMPRODUCT(AM$2:AM782,$AH$2:$AH782)/SUM($AH$2:$AH782),0)</f>
        <v>0</v>
      </c>
      <c r="BH782" s="11">
        <f>IF($AG782,SUMPRODUCT(AN$2:AN782,$AH$2:$AH782)/SUM($AH$2:$AH782),0)</f>
        <v>0</v>
      </c>
      <c r="BI782" s="11">
        <f>IF($AG782,SUMPRODUCT(AO$2:AO782,$AH$2:$AH782)/SUM($AH$2:$AH782),0)</f>
        <v>0</v>
      </c>
      <c r="BJ782" s="11">
        <f>IF($AG782,SUMPRODUCT(AP$2:AP782,$AH$2:$AH782)/SUM($AH$2:$AH782),0)</f>
        <v>0</v>
      </c>
      <c r="BK782" s="11">
        <f>IF($AG782,SUMPRODUCT(AQ$2:AQ782,$AH$2:$AH782)/SUM($AH$2:$AH782),0)</f>
        <v>0</v>
      </c>
      <c r="BL782" s="11">
        <f>IF($AG782,SUMPRODUCT(AR$2:AR782,$AH$2:$AH782)/SUM($AH$2:$AH782),0)</f>
        <v>0</v>
      </c>
      <c r="BM782" s="11">
        <f>IF($AG782,SUMPRODUCT(AS$2:AS782,$AH$2:$AH782)/SUM($AH$2:$AH782),0)</f>
        <v>0</v>
      </c>
      <c r="BN782" s="11">
        <f>IF($AG782,SUMPRODUCT(AT$2:AT782,$AH$2:$AH782)/SUM($AH$2:$AH782),0)</f>
        <v>0</v>
      </c>
      <c r="BO782" s="11">
        <f>IF($AG782,SUMPRODUCT(AU$2:AU782,$AH$2:$AH782)/SUM($AH$2:$AH782),0)</f>
        <v>0</v>
      </c>
      <c r="BP782" s="11">
        <f>IF($AG782,SUMPRODUCT(AV$2:AV782,$AH$2:$AH782)/SUM($AH$2:$AH782),0)</f>
        <v>0</v>
      </c>
      <c r="BQ782" s="11">
        <f>IF($AG782,SUMPRODUCT(AW$2:AW782,$AH$2:$AH782)/SUM($AH$2:$AH782),0)</f>
        <v>0</v>
      </c>
      <c r="BR782" s="11">
        <f>IF($AG782,SUMPRODUCT(AX$2:AX782,$AH$2:$AH782)/SUM($AH$2:$AH782),0)</f>
        <v>0</v>
      </c>
      <c r="BS782" s="11">
        <f>IF($AG782,SUMPRODUCT(AY$2:AY782,$AH$2:$AH782)/SUM($AH$2:$AH782),0)</f>
        <v>0</v>
      </c>
      <c r="BT782" s="11">
        <f>IF($AG782,SUMPRODUCT(AZ$2:AZ782,$AH$2:$AH782)/SUM($AH$2:$AH782),0)</f>
        <v>0</v>
      </c>
      <c r="BU782" s="11">
        <f>IF($AG782,SUMPRODUCT(BA$2:BA782,$AH$2:$AH782)/SUM($AH$2:$AH782),0)</f>
        <v>0</v>
      </c>
      <c r="BV782" s="11"/>
      <c r="BW782" s="109" cm="1">
        <f t="array" ref="BW782">IF($AG782,SQRT(SUMPRODUCT($AH$2:$AH782, (AI$2:AI782-BC782)^2)/(SUM($AH$2:$AH782)-1)),0)</f>
        <v>0</v>
      </c>
      <c r="BX782" s="109" cm="1">
        <f t="array" ref="BX782">IF($AG782,SQRT(SUMPRODUCT($AH$2:$AH782, (AJ$2:AJ782-BD782)^2)/(SUM($AH$2:$AH782)-1)),0)</f>
        <v>0</v>
      </c>
      <c r="BY782" s="109" cm="1">
        <f t="array" ref="BY782">IF($AG782,SQRT(SUMPRODUCT($AH$2:$AH782, (AK$2:AK782-BE782)^2)/(SUM($AH$2:$AH782)-1)),0)</f>
        <v>0</v>
      </c>
      <c r="BZ782" s="109" cm="1">
        <f t="array" ref="BZ782">IF($AG782,SQRT(SUMPRODUCT($AH$2:$AH782, (AL$2:AL782-BF782)^2)/(SUM($AH$2:$AH782)-1)),0)</f>
        <v>0</v>
      </c>
      <c r="CA782" s="109" cm="1">
        <f t="array" ref="CA782">IF($AG782,SQRT(SUMPRODUCT($AH$2:$AH782, (AM$2:AM782-BG782)^2)/(SUM($AH$2:$AH782)-1)),0)</f>
        <v>0</v>
      </c>
      <c r="CB782" s="109" cm="1">
        <f t="array" ref="CB782">IF($AG782,SQRT(SUMPRODUCT($AH$2:$AH782, (AN$2:AN782-BH782)^2)/(SUM($AH$2:$AH782)-1)),0)</f>
        <v>0</v>
      </c>
      <c r="CC782" s="109" cm="1">
        <f t="array" ref="CC782">IF($AG782,SQRT(SUMPRODUCT($AH$2:$AH782, (AO$2:AO782-BI782)^2)/(SUM($AH$2:$AH782)-1)),0)</f>
        <v>0</v>
      </c>
      <c r="CD782" s="109" cm="1">
        <f t="array" ref="CD782">IF($AG782,SQRT(SUMPRODUCT($AH$2:$AH782, (AP$2:AP782-BJ782)^2)/(SUM($AH$2:$AH782)-1)),0)</f>
        <v>0</v>
      </c>
      <c r="CE782" s="109" cm="1">
        <f t="array" ref="CE782">IF($AG782,SQRT(SUMPRODUCT($AH$2:$AH782, (AQ$2:AQ782-BK782)^2)/(SUM($AH$2:$AH782)-1)),0)</f>
        <v>0</v>
      </c>
      <c r="CF782" s="109" cm="1">
        <f t="array" ref="CF782">IF($AG782,SQRT(SUMPRODUCT($AH$2:$AH782, (AR$2:AR782-BL782)^2)/(SUM($AH$2:$AH782)-1)),0)</f>
        <v>0</v>
      </c>
      <c r="CG782" s="109" cm="1">
        <f t="array" ref="CG782">IF($AG782,SQRT(SUMPRODUCT($AH$2:$AH782, (AS$2:AS782-BM782)^2)/(SUM($AH$2:$AH782)-1)),0)</f>
        <v>0</v>
      </c>
      <c r="CH782" s="109" cm="1">
        <f t="array" ref="CH782">IF($AG782,SQRT(SUMPRODUCT($AH$2:$AH782, (AT$2:AT782-BN782)^2)/(SUM($AH$2:$AH782)-1)),0)</f>
        <v>0</v>
      </c>
      <c r="CI782" s="109" cm="1">
        <f t="array" ref="CI782">IF($AG782,SQRT(SUMPRODUCT($AH$2:$AH782, (AU$2:AU782-BO782)^2)/(SUM($AH$2:$AH782)-1)),0)</f>
        <v>0</v>
      </c>
      <c r="CJ782" s="109" cm="1">
        <f t="array" ref="CJ782">IF($AG782,SQRT(SUMPRODUCT($AH$2:$AH782, (AV$2:AV782-BP782)^2)/(SUM($AH$2:$AH782)-1)),0)</f>
        <v>0</v>
      </c>
      <c r="CK782" s="109" cm="1">
        <f t="array" ref="CK782">IF($AG782,SQRT(SUMPRODUCT($AH$2:$AH782, (AW$2:AW782-BQ782)^2)/(SUM($AH$2:$AH782)-1)),0)</f>
        <v>0</v>
      </c>
      <c r="CL782" s="109" cm="1">
        <f t="array" ref="CL782">IF($AG782,SQRT(SUMPRODUCT($AH$2:$AH782, (AX$2:AX782-BR782)^2)/(SUM($AH$2:$AH782)-1)),0)</f>
        <v>0</v>
      </c>
      <c r="CM782" s="109" cm="1">
        <f t="array" ref="CM782">IF($AG782,SQRT(SUMPRODUCT($AH$2:$AH782, (AY$2:AY782-BS782)^2)/(SUM($AH$2:$AH782)-1)),0)</f>
        <v>0</v>
      </c>
      <c r="CN782" s="109" cm="1">
        <f t="array" ref="CN782">IF($AG782,SQRT(SUMPRODUCT($AH$2:$AH782, (AZ$2:AZ782-BT782)^2)/(SUM($AH$2:$AH782)-1)),0)</f>
        <v>0</v>
      </c>
      <c r="CO782" s="109" cm="1">
        <f t="array" ref="CO782">IF($AG782,SQRT(SUMPRODUCT($AH$2:$AH782, (BA$2:BA782-BU782)^2)/(SUM($AH$2:$AH782)-1)),0)</f>
        <v>0</v>
      </c>
    </row>
    <row r="783" spans="34:93" x14ac:dyDescent="0.25">
      <c r="AH783" s="99" t="str">
        <f t="shared" si="184"/>
        <v/>
      </c>
      <c r="AI783" s="11">
        <f t="shared" ca="1" si="191"/>
        <v>0</v>
      </c>
      <c r="AJ783" s="11">
        <f t="shared" ca="1" si="191"/>
        <v>0</v>
      </c>
      <c r="AK783" s="11">
        <f t="shared" ca="1" si="191"/>
        <v>0</v>
      </c>
      <c r="AL783" s="11">
        <f t="shared" ca="1" si="191"/>
        <v>0</v>
      </c>
      <c r="AM783" s="11">
        <f t="shared" ca="1" si="191"/>
        <v>0</v>
      </c>
      <c r="AN783" s="11">
        <f t="shared" ca="1" si="191"/>
        <v>0</v>
      </c>
      <c r="AO783" s="11">
        <f t="shared" ca="1" si="191"/>
        <v>0</v>
      </c>
      <c r="AP783" s="11">
        <f t="shared" ca="1" si="191"/>
        <v>0</v>
      </c>
      <c r="AQ783" s="11">
        <f t="shared" ca="1" si="191"/>
        <v>0</v>
      </c>
      <c r="AR783" s="11">
        <f t="shared" ca="1" si="191"/>
        <v>0</v>
      </c>
      <c r="AS783" s="11">
        <f t="shared" ca="1" si="192"/>
        <v>0</v>
      </c>
      <c r="AT783" s="11">
        <f t="shared" ca="1" si="192"/>
        <v>0</v>
      </c>
      <c r="AU783" s="11">
        <f t="shared" ca="1" si="192"/>
        <v>0</v>
      </c>
      <c r="AV783" s="11">
        <f t="shared" ca="1" si="192"/>
        <v>0</v>
      </c>
      <c r="AW783" s="11">
        <f t="shared" ca="1" si="192"/>
        <v>0</v>
      </c>
      <c r="AX783" s="11">
        <f t="shared" ca="1" si="192"/>
        <v>0</v>
      </c>
      <c r="AY783" s="11">
        <f t="shared" ca="1" si="192"/>
        <v>0</v>
      </c>
      <c r="AZ783" s="11">
        <f t="shared" ca="1" si="192"/>
        <v>0</v>
      </c>
      <c r="BA783" s="11">
        <f t="shared" ca="1" si="192"/>
        <v>0</v>
      </c>
      <c r="BB783" s="11"/>
      <c r="BC783" s="11">
        <f>IF($AG783,SUMPRODUCT(AI$2:AI783,$AH$2:$AH783)/SUM($AH$2:$AH783),0)</f>
        <v>0</v>
      </c>
      <c r="BD783" s="11">
        <f>IF($AG783,SUMPRODUCT(AJ$2:AJ783,$AH$2:$AH783)/SUM($AH$2:$AH783),0)</f>
        <v>0</v>
      </c>
      <c r="BE783" s="11">
        <f>IF($AG783,SUMPRODUCT(AK$2:AK783,$AH$2:$AH783)/SUM($AH$2:$AH783),0)</f>
        <v>0</v>
      </c>
      <c r="BF783" s="11">
        <f>IF($AG783,SUMPRODUCT(AL$2:AL783,$AH$2:$AH783)/SUM($AH$2:$AH783),0)</f>
        <v>0</v>
      </c>
      <c r="BG783" s="11">
        <f>IF($AG783,SUMPRODUCT(AM$2:AM783,$AH$2:$AH783)/SUM($AH$2:$AH783),0)</f>
        <v>0</v>
      </c>
      <c r="BH783" s="11">
        <f>IF($AG783,SUMPRODUCT(AN$2:AN783,$AH$2:$AH783)/SUM($AH$2:$AH783),0)</f>
        <v>0</v>
      </c>
      <c r="BI783" s="11">
        <f>IF($AG783,SUMPRODUCT(AO$2:AO783,$AH$2:$AH783)/SUM($AH$2:$AH783),0)</f>
        <v>0</v>
      </c>
      <c r="BJ783" s="11">
        <f>IF($AG783,SUMPRODUCT(AP$2:AP783,$AH$2:$AH783)/SUM($AH$2:$AH783),0)</f>
        <v>0</v>
      </c>
      <c r="BK783" s="11">
        <f>IF($AG783,SUMPRODUCT(AQ$2:AQ783,$AH$2:$AH783)/SUM($AH$2:$AH783),0)</f>
        <v>0</v>
      </c>
      <c r="BL783" s="11">
        <f>IF($AG783,SUMPRODUCT(AR$2:AR783,$AH$2:$AH783)/SUM($AH$2:$AH783),0)</f>
        <v>0</v>
      </c>
      <c r="BM783" s="11">
        <f>IF($AG783,SUMPRODUCT(AS$2:AS783,$AH$2:$AH783)/SUM($AH$2:$AH783),0)</f>
        <v>0</v>
      </c>
      <c r="BN783" s="11">
        <f>IF($AG783,SUMPRODUCT(AT$2:AT783,$AH$2:$AH783)/SUM($AH$2:$AH783),0)</f>
        <v>0</v>
      </c>
      <c r="BO783" s="11">
        <f>IF($AG783,SUMPRODUCT(AU$2:AU783,$AH$2:$AH783)/SUM($AH$2:$AH783),0)</f>
        <v>0</v>
      </c>
      <c r="BP783" s="11">
        <f>IF($AG783,SUMPRODUCT(AV$2:AV783,$AH$2:$AH783)/SUM($AH$2:$AH783),0)</f>
        <v>0</v>
      </c>
      <c r="BQ783" s="11">
        <f>IF($AG783,SUMPRODUCT(AW$2:AW783,$AH$2:$AH783)/SUM($AH$2:$AH783),0)</f>
        <v>0</v>
      </c>
      <c r="BR783" s="11">
        <f>IF($AG783,SUMPRODUCT(AX$2:AX783,$AH$2:$AH783)/SUM($AH$2:$AH783),0)</f>
        <v>0</v>
      </c>
      <c r="BS783" s="11">
        <f>IF($AG783,SUMPRODUCT(AY$2:AY783,$AH$2:$AH783)/SUM($AH$2:$AH783),0)</f>
        <v>0</v>
      </c>
      <c r="BT783" s="11">
        <f>IF($AG783,SUMPRODUCT(AZ$2:AZ783,$AH$2:$AH783)/SUM($AH$2:$AH783),0)</f>
        <v>0</v>
      </c>
      <c r="BU783" s="11">
        <f>IF($AG783,SUMPRODUCT(BA$2:BA783,$AH$2:$AH783)/SUM($AH$2:$AH783),0)</f>
        <v>0</v>
      </c>
      <c r="BV783" s="11"/>
      <c r="BW783" s="109" cm="1">
        <f t="array" ref="BW783">IF($AG783,SQRT(SUMPRODUCT($AH$2:$AH783, (AI$2:AI783-BC783)^2)/(SUM($AH$2:$AH783)-1)),0)</f>
        <v>0</v>
      </c>
      <c r="BX783" s="109" cm="1">
        <f t="array" ref="BX783">IF($AG783,SQRT(SUMPRODUCT($AH$2:$AH783, (AJ$2:AJ783-BD783)^2)/(SUM($AH$2:$AH783)-1)),0)</f>
        <v>0</v>
      </c>
      <c r="BY783" s="109" cm="1">
        <f t="array" ref="BY783">IF($AG783,SQRT(SUMPRODUCT($AH$2:$AH783, (AK$2:AK783-BE783)^2)/(SUM($AH$2:$AH783)-1)),0)</f>
        <v>0</v>
      </c>
      <c r="BZ783" s="109" cm="1">
        <f t="array" ref="BZ783">IF($AG783,SQRT(SUMPRODUCT($AH$2:$AH783, (AL$2:AL783-BF783)^2)/(SUM($AH$2:$AH783)-1)),0)</f>
        <v>0</v>
      </c>
      <c r="CA783" s="109" cm="1">
        <f t="array" ref="CA783">IF($AG783,SQRT(SUMPRODUCT($AH$2:$AH783, (AM$2:AM783-BG783)^2)/(SUM($AH$2:$AH783)-1)),0)</f>
        <v>0</v>
      </c>
      <c r="CB783" s="109" cm="1">
        <f t="array" ref="CB783">IF($AG783,SQRT(SUMPRODUCT($AH$2:$AH783, (AN$2:AN783-BH783)^2)/(SUM($AH$2:$AH783)-1)),0)</f>
        <v>0</v>
      </c>
      <c r="CC783" s="109" cm="1">
        <f t="array" ref="CC783">IF($AG783,SQRT(SUMPRODUCT($AH$2:$AH783, (AO$2:AO783-BI783)^2)/(SUM($AH$2:$AH783)-1)),0)</f>
        <v>0</v>
      </c>
      <c r="CD783" s="109" cm="1">
        <f t="array" ref="CD783">IF($AG783,SQRT(SUMPRODUCT($AH$2:$AH783, (AP$2:AP783-BJ783)^2)/(SUM($AH$2:$AH783)-1)),0)</f>
        <v>0</v>
      </c>
      <c r="CE783" s="109" cm="1">
        <f t="array" ref="CE783">IF($AG783,SQRT(SUMPRODUCT($AH$2:$AH783, (AQ$2:AQ783-BK783)^2)/(SUM($AH$2:$AH783)-1)),0)</f>
        <v>0</v>
      </c>
      <c r="CF783" s="109" cm="1">
        <f t="array" ref="CF783">IF($AG783,SQRT(SUMPRODUCT($AH$2:$AH783, (AR$2:AR783-BL783)^2)/(SUM($AH$2:$AH783)-1)),0)</f>
        <v>0</v>
      </c>
      <c r="CG783" s="109" cm="1">
        <f t="array" ref="CG783">IF($AG783,SQRT(SUMPRODUCT($AH$2:$AH783, (AS$2:AS783-BM783)^2)/(SUM($AH$2:$AH783)-1)),0)</f>
        <v>0</v>
      </c>
      <c r="CH783" s="109" cm="1">
        <f t="array" ref="CH783">IF($AG783,SQRT(SUMPRODUCT($AH$2:$AH783, (AT$2:AT783-BN783)^2)/(SUM($AH$2:$AH783)-1)),0)</f>
        <v>0</v>
      </c>
      <c r="CI783" s="109" cm="1">
        <f t="array" ref="CI783">IF($AG783,SQRT(SUMPRODUCT($AH$2:$AH783, (AU$2:AU783-BO783)^2)/(SUM($AH$2:$AH783)-1)),0)</f>
        <v>0</v>
      </c>
      <c r="CJ783" s="109" cm="1">
        <f t="array" ref="CJ783">IF($AG783,SQRT(SUMPRODUCT($AH$2:$AH783, (AV$2:AV783-BP783)^2)/(SUM($AH$2:$AH783)-1)),0)</f>
        <v>0</v>
      </c>
      <c r="CK783" s="109" cm="1">
        <f t="array" ref="CK783">IF($AG783,SQRT(SUMPRODUCT($AH$2:$AH783, (AW$2:AW783-BQ783)^2)/(SUM($AH$2:$AH783)-1)),0)</f>
        <v>0</v>
      </c>
      <c r="CL783" s="109" cm="1">
        <f t="array" ref="CL783">IF($AG783,SQRT(SUMPRODUCT($AH$2:$AH783, (AX$2:AX783-BR783)^2)/(SUM($AH$2:$AH783)-1)),0)</f>
        <v>0</v>
      </c>
      <c r="CM783" s="109" cm="1">
        <f t="array" ref="CM783">IF($AG783,SQRT(SUMPRODUCT($AH$2:$AH783, (AY$2:AY783-BS783)^2)/(SUM($AH$2:$AH783)-1)),0)</f>
        <v>0</v>
      </c>
      <c r="CN783" s="109" cm="1">
        <f t="array" ref="CN783">IF($AG783,SQRT(SUMPRODUCT($AH$2:$AH783, (AZ$2:AZ783-BT783)^2)/(SUM($AH$2:$AH783)-1)),0)</f>
        <v>0</v>
      </c>
      <c r="CO783" s="109" cm="1">
        <f t="array" ref="CO783">IF($AG783,SQRT(SUMPRODUCT($AH$2:$AH783, (BA$2:BA783-BU783)^2)/(SUM($AH$2:$AH783)-1)),0)</f>
        <v>0</v>
      </c>
    </row>
    <row r="784" spans="34:93" x14ac:dyDescent="0.25">
      <c r="AH784" s="99" t="str">
        <f t="shared" si="184"/>
        <v/>
      </c>
      <c r="AI784" s="11">
        <f t="shared" ca="1" si="191"/>
        <v>0</v>
      </c>
      <c r="AJ784" s="11">
        <f t="shared" ca="1" si="191"/>
        <v>0</v>
      </c>
      <c r="AK784" s="11">
        <f t="shared" ca="1" si="191"/>
        <v>0</v>
      </c>
      <c r="AL784" s="11">
        <f t="shared" ca="1" si="191"/>
        <v>0</v>
      </c>
      <c r="AM784" s="11">
        <f t="shared" ca="1" si="191"/>
        <v>0</v>
      </c>
      <c r="AN784" s="11">
        <f t="shared" ca="1" si="191"/>
        <v>0</v>
      </c>
      <c r="AO784" s="11">
        <f t="shared" ca="1" si="191"/>
        <v>0</v>
      </c>
      <c r="AP784" s="11">
        <f t="shared" ca="1" si="191"/>
        <v>0</v>
      </c>
      <c r="AQ784" s="11">
        <f t="shared" ca="1" si="191"/>
        <v>0</v>
      </c>
      <c r="AR784" s="11">
        <f t="shared" ca="1" si="191"/>
        <v>0</v>
      </c>
      <c r="AS784" s="11">
        <f t="shared" ca="1" si="192"/>
        <v>0</v>
      </c>
      <c r="AT784" s="11">
        <f t="shared" ca="1" si="192"/>
        <v>0</v>
      </c>
      <c r="AU784" s="11">
        <f t="shared" ca="1" si="192"/>
        <v>0</v>
      </c>
      <c r="AV784" s="11">
        <f t="shared" ca="1" si="192"/>
        <v>0</v>
      </c>
      <c r="AW784" s="11">
        <f t="shared" ca="1" si="192"/>
        <v>0</v>
      </c>
      <c r="AX784" s="11">
        <f t="shared" ca="1" si="192"/>
        <v>0</v>
      </c>
      <c r="AY784" s="11">
        <f t="shared" ca="1" si="192"/>
        <v>0</v>
      </c>
      <c r="AZ784" s="11">
        <f t="shared" ca="1" si="192"/>
        <v>0</v>
      </c>
      <c r="BA784" s="11">
        <f t="shared" ca="1" si="192"/>
        <v>0</v>
      </c>
      <c r="BB784" s="11"/>
      <c r="BC784" s="11">
        <f>IF($AG784,SUMPRODUCT(AI$2:AI784,$AH$2:$AH784)/SUM($AH$2:$AH784),0)</f>
        <v>0</v>
      </c>
      <c r="BD784" s="11">
        <f>IF($AG784,SUMPRODUCT(AJ$2:AJ784,$AH$2:$AH784)/SUM($AH$2:$AH784),0)</f>
        <v>0</v>
      </c>
      <c r="BE784" s="11">
        <f>IF($AG784,SUMPRODUCT(AK$2:AK784,$AH$2:$AH784)/SUM($AH$2:$AH784),0)</f>
        <v>0</v>
      </c>
      <c r="BF784" s="11">
        <f>IF($AG784,SUMPRODUCT(AL$2:AL784,$AH$2:$AH784)/SUM($AH$2:$AH784),0)</f>
        <v>0</v>
      </c>
      <c r="BG784" s="11">
        <f>IF($AG784,SUMPRODUCT(AM$2:AM784,$AH$2:$AH784)/SUM($AH$2:$AH784),0)</f>
        <v>0</v>
      </c>
      <c r="BH784" s="11">
        <f>IF($AG784,SUMPRODUCT(AN$2:AN784,$AH$2:$AH784)/SUM($AH$2:$AH784),0)</f>
        <v>0</v>
      </c>
      <c r="BI784" s="11">
        <f>IF($AG784,SUMPRODUCT(AO$2:AO784,$AH$2:$AH784)/SUM($AH$2:$AH784),0)</f>
        <v>0</v>
      </c>
      <c r="BJ784" s="11">
        <f>IF($AG784,SUMPRODUCT(AP$2:AP784,$AH$2:$AH784)/SUM($AH$2:$AH784),0)</f>
        <v>0</v>
      </c>
      <c r="BK784" s="11">
        <f>IF($AG784,SUMPRODUCT(AQ$2:AQ784,$AH$2:$AH784)/SUM($AH$2:$AH784),0)</f>
        <v>0</v>
      </c>
      <c r="BL784" s="11">
        <f>IF($AG784,SUMPRODUCT(AR$2:AR784,$AH$2:$AH784)/SUM($AH$2:$AH784),0)</f>
        <v>0</v>
      </c>
      <c r="BM784" s="11">
        <f>IF($AG784,SUMPRODUCT(AS$2:AS784,$AH$2:$AH784)/SUM($AH$2:$AH784),0)</f>
        <v>0</v>
      </c>
      <c r="BN784" s="11">
        <f>IF($AG784,SUMPRODUCT(AT$2:AT784,$AH$2:$AH784)/SUM($AH$2:$AH784),0)</f>
        <v>0</v>
      </c>
      <c r="BO784" s="11">
        <f>IF($AG784,SUMPRODUCT(AU$2:AU784,$AH$2:$AH784)/SUM($AH$2:$AH784),0)</f>
        <v>0</v>
      </c>
      <c r="BP784" s="11">
        <f>IF($AG784,SUMPRODUCT(AV$2:AV784,$AH$2:$AH784)/SUM($AH$2:$AH784),0)</f>
        <v>0</v>
      </c>
      <c r="BQ784" s="11">
        <f>IF($AG784,SUMPRODUCT(AW$2:AW784,$AH$2:$AH784)/SUM($AH$2:$AH784),0)</f>
        <v>0</v>
      </c>
      <c r="BR784" s="11">
        <f>IF($AG784,SUMPRODUCT(AX$2:AX784,$AH$2:$AH784)/SUM($AH$2:$AH784),0)</f>
        <v>0</v>
      </c>
      <c r="BS784" s="11">
        <f>IF($AG784,SUMPRODUCT(AY$2:AY784,$AH$2:$AH784)/SUM($AH$2:$AH784),0)</f>
        <v>0</v>
      </c>
      <c r="BT784" s="11">
        <f>IF($AG784,SUMPRODUCT(AZ$2:AZ784,$AH$2:$AH784)/SUM($AH$2:$AH784),0)</f>
        <v>0</v>
      </c>
      <c r="BU784" s="11">
        <f>IF($AG784,SUMPRODUCT(BA$2:BA784,$AH$2:$AH784)/SUM($AH$2:$AH784),0)</f>
        <v>0</v>
      </c>
      <c r="BV784" s="11"/>
      <c r="BW784" s="109" cm="1">
        <f t="array" ref="BW784">IF($AG784,SQRT(SUMPRODUCT($AH$2:$AH784, (AI$2:AI784-BC784)^2)/(SUM($AH$2:$AH784)-1)),0)</f>
        <v>0</v>
      </c>
      <c r="BX784" s="109" cm="1">
        <f t="array" ref="BX784">IF($AG784,SQRT(SUMPRODUCT($AH$2:$AH784, (AJ$2:AJ784-BD784)^2)/(SUM($AH$2:$AH784)-1)),0)</f>
        <v>0</v>
      </c>
      <c r="BY784" s="109" cm="1">
        <f t="array" ref="BY784">IF($AG784,SQRT(SUMPRODUCT($AH$2:$AH784, (AK$2:AK784-BE784)^2)/(SUM($AH$2:$AH784)-1)),0)</f>
        <v>0</v>
      </c>
      <c r="BZ784" s="109" cm="1">
        <f t="array" ref="BZ784">IF($AG784,SQRT(SUMPRODUCT($AH$2:$AH784, (AL$2:AL784-BF784)^2)/(SUM($AH$2:$AH784)-1)),0)</f>
        <v>0</v>
      </c>
      <c r="CA784" s="109" cm="1">
        <f t="array" ref="CA784">IF($AG784,SQRT(SUMPRODUCT($AH$2:$AH784, (AM$2:AM784-BG784)^2)/(SUM($AH$2:$AH784)-1)),0)</f>
        <v>0</v>
      </c>
      <c r="CB784" s="109" cm="1">
        <f t="array" ref="CB784">IF($AG784,SQRT(SUMPRODUCT($AH$2:$AH784, (AN$2:AN784-BH784)^2)/(SUM($AH$2:$AH784)-1)),0)</f>
        <v>0</v>
      </c>
      <c r="CC784" s="109" cm="1">
        <f t="array" ref="CC784">IF($AG784,SQRT(SUMPRODUCT($AH$2:$AH784, (AO$2:AO784-BI784)^2)/(SUM($AH$2:$AH784)-1)),0)</f>
        <v>0</v>
      </c>
      <c r="CD784" s="109" cm="1">
        <f t="array" ref="CD784">IF($AG784,SQRT(SUMPRODUCT($AH$2:$AH784, (AP$2:AP784-BJ784)^2)/(SUM($AH$2:$AH784)-1)),0)</f>
        <v>0</v>
      </c>
      <c r="CE784" s="109" cm="1">
        <f t="array" ref="CE784">IF($AG784,SQRT(SUMPRODUCT($AH$2:$AH784, (AQ$2:AQ784-BK784)^2)/(SUM($AH$2:$AH784)-1)),0)</f>
        <v>0</v>
      </c>
      <c r="CF784" s="109" cm="1">
        <f t="array" ref="CF784">IF($AG784,SQRT(SUMPRODUCT($AH$2:$AH784, (AR$2:AR784-BL784)^2)/(SUM($AH$2:$AH784)-1)),0)</f>
        <v>0</v>
      </c>
      <c r="CG784" s="109" cm="1">
        <f t="array" ref="CG784">IF($AG784,SQRT(SUMPRODUCT($AH$2:$AH784, (AS$2:AS784-BM784)^2)/(SUM($AH$2:$AH784)-1)),0)</f>
        <v>0</v>
      </c>
      <c r="CH784" s="109" cm="1">
        <f t="array" ref="CH784">IF($AG784,SQRT(SUMPRODUCT($AH$2:$AH784, (AT$2:AT784-BN784)^2)/(SUM($AH$2:$AH784)-1)),0)</f>
        <v>0</v>
      </c>
      <c r="CI784" s="109" cm="1">
        <f t="array" ref="CI784">IF($AG784,SQRT(SUMPRODUCT($AH$2:$AH784, (AU$2:AU784-BO784)^2)/(SUM($AH$2:$AH784)-1)),0)</f>
        <v>0</v>
      </c>
      <c r="CJ784" s="109" cm="1">
        <f t="array" ref="CJ784">IF($AG784,SQRT(SUMPRODUCT($AH$2:$AH784, (AV$2:AV784-BP784)^2)/(SUM($AH$2:$AH784)-1)),0)</f>
        <v>0</v>
      </c>
      <c r="CK784" s="109" cm="1">
        <f t="array" ref="CK784">IF($AG784,SQRT(SUMPRODUCT($AH$2:$AH784, (AW$2:AW784-BQ784)^2)/(SUM($AH$2:$AH784)-1)),0)</f>
        <v>0</v>
      </c>
      <c r="CL784" s="109" cm="1">
        <f t="array" ref="CL784">IF($AG784,SQRT(SUMPRODUCT($AH$2:$AH784, (AX$2:AX784-BR784)^2)/(SUM($AH$2:$AH784)-1)),0)</f>
        <v>0</v>
      </c>
      <c r="CM784" s="109" cm="1">
        <f t="array" ref="CM784">IF($AG784,SQRT(SUMPRODUCT($AH$2:$AH784, (AY$2:AY784-BS784)^2)/(SUM($AH$2:$AH784)-1)),0)</f>
        <v>0</v>
      </c>
      <c r="CN784" s="109" cm="1">
        <f t="array" ref="CN784">IF($AG784,SQRT(SUMPRODUCT($AH$2:$AH784, (AZ$2:AZ784-BT784)^2)/(SUM($AH$2:$AH784)-1)),0)</f>
        <v>0</v>
      </c>
      <c r="CO784" s="109" cm="1">
        <f t="array" ref="CO784">IF($AG784,SQRT(SUMPRODUCT($AH$2:$AH784, (BA$2:BA784-BU784)^2)/(SUM($AH$2:$AH784)-1)),0)</f>
        <v>0</v>
      </c>
    </row>
    <row r="785" spans="34:93" x14ac:dyDescent="0.25">
      <c r="AH785" s="99" t="str">
        <f t="shared" si="184"/>
        <v/>
      </c>
      <c r="AI785" s="11">
        <f t="shared" ca="1" si="191"/>
        <v>0</v>
      </c>
      <c r="AJ785" s="11">
        <f t="shared" ca="1" si="191"/>
        <v>0</v>
      </c>
      <c r="AK785" s="11">
        <f t="shared" ca="1" si="191"/>
        <v>0</v>
      </c>
      <c r="AL785" s="11">
        <f t="shared" ca="1" si="191"/>
        <v>0</v>
      </c>
      <c r="AM785" s="11">
        <f t="shared" ca="1" si="191"/>
        <v>0</v>
      </c>
      <c r="AN785" s="11">
        <f t="shared" ca="1" si="191"/>
        <v>0</v>
      </c>
      <c r="AO785" s="11">
        <f t="shared" ca="1" si="191"/>
        <v>0</v>
      </c>
      <c r="AP785" s="11">
        <f t="shared" ca="1" si="191"/>
        <v>0</v>
      </c>
      <c r="AQ785" s="11">
        <f t="shared" ca="1" si="191"/>
        <v>0</v>
      </c>
      <c r="AR785" s="11">
        <f t="shared" ca="1" si="191"/>
        <v>0</v>
      </c>
      <c r="AS785" s="11">
        <f t="shared" ca="1" si="192"/>
        <v>0</v>
      </c>
      <c r="AT785" s="11">
        <f t="shared" ca="1" si="192"/>
        <v>0</v>
      </c>
      <c r="AU785" s="11">
        <f t="shared" ca="1" si="192"/>
        <v>0</v>
      </c>
      <c r="AV785" s="11">
        <f t="shared" ca="1" si="192"/>
        <v>0</v>
      </c>
      <c r="AW785" s="11">
        <f t="shared" ca="1" si="192"/>
        <v>0</v>
      </c>
      <c r="AX785" s="11">
        <f t="shared" ca="1" si="192"/>
        <v>0</v>
      </c>
      <c r="AY785" s="11">
        <f t="shared" ca="1" si="192"/>
        <v>0</v>
      </c>
      <c r="AZ785" s="11">
        <f t="shared" ca="1" si="192"/>
        <v>0</v>
      </c>
      <c r="BA785" s="11">
        <f t="shared" ca="1" si="192"/>
        <v>0</v>
      </c>
      <c r="BB785" s="11"/>
      <c r="BC785" s="11">
        <f>IF($AG785,SUMPRODUCT(AI$2:AI785,$AH$2:$AH785)/SUM($AH$2:$AH785),0)</f>
        <v>0</v>
      </c>
      <c r="BD785" s="11">
        <f>IF($AG785,SUMPRODUCT(AJ$2:AJ785,$AH$2:$AH785)/SUM($AH$2:$AH785),0)</f>
        <v>0</v>
      </c>
      <c r="BE785" s="11">
        <f>IF($AG785,SUMPRODUCT(AK$2:AK785,$AH$2:$AH785)/SUM($AH$2:$AH785),0)</f>
        <v>0</v>
      </c>
      <c r="BF785" s="11">
        <f>IF($AG785,SUMPRODUCT(AL$2:AL785,$AH$2:$AH785)/SUM($AH$2:$AH785),0)</f>
        <v>0</v>
      </c>
      <c r="BG785" s="11">
        <f>IF($AG785,SUMPRODUCT(AM$2:AM785,$AH$2:$AH785)/SUM($AH$2:$AH785),0)</f>
        <v>0</v>
      </c>
      <c r="BH785" s="11">
        <f>IF($AG785,SUMPRODUCT(AN$2:AN785,$AH$2:$AH785)/SUM($AH$2:$AH785),0)</f>
        <v>0</v>
      </c>
      <c r="BI785" s="11">
        <f>IF($AG785,SUMPRODUCT(AO$2:AO785,$AH$2:$AH785)/SUM($AH$2:$AH785),0)</f>
        <v>0</v>
      </c>
      <c r="BJ785" s="11">
        <f>IF($AG785,SUMPRODUCT(AP$2:AP785,$AH$2:$AH785)/SUM($AH$2:$AH785),0)</f>
        <v>0</v>
      </c>
      <c r="BK785" s="11">
        <f>IF($AG785,SUMPRODUCT(AQ$2:AQ785,$AH$2:$AH785)/SUM($AH$2:$AH785),0)</f>
        <v>0</v>
      </c>
      <c r="BL785" s="11">
        <f>IF($AG785,SUMPRODUCT(AR$2:AR785,$AH$2:$AH785)/SUM($AH$2:$AH785),0)</f>
        <v>0</v>
      </c>
      <c r="BM785" s="11">
        <f>IF($AG785,SUMPRODUCT(AS$2:AS785,$AH$2:$AH785)/SUM($AH$2:$AH785),0)</f>
        <v>0</v>
      </c>
      <c r="BN785" s="11">
        <f>IF($AG785,SUMPRODUCT(AT$2:AT785,$AH$2:$AH785)/SUM($AH$2:$AH785),0)</f>
        <v>0</v>
      </c>
      <c r="BO785" s="11">
        <f>IF($AG785,SUMPRODUCT(AU$2:AU785,$AH$2:$AH785)/SUM($AH$2:$AH785),0)</f>
        <v>0</v>
      </c>
      <c r="BP785" s="11">
        <f>IF($AG785,SUMPRODUCT(AV$2:AV785,$AH$2:$AH785)/SUM($AH$2:$AH785),0)</f>
        <v>0</v>
      </c>
      <c r="BQ785" s="11">
        <f>IF($AG785,SUMPRODUCT(AW$2:AW785,$AH$2:$AH785)/SUM($AH$2:$AH785),0)</f>
        <v>0</v>
      </c>
      <c r="BR785" s="11">
        <f>IF($AG785,SUMPRODUCT(AX$2:AX785,$AH$2:$AH785)/SUM($AH$2:$AH785),0)</f>
        <v>0</v>
      </c>
      <c r="BS785" s="11">
        <f>IF($AG785,SUMPRODUCT(AY$2:AY785,$AH$2:$AH785)/SUM($AH$2:$AH785),0)</f>
        <v>0</v>
      </c>
      <c r="BT785" s="11">
        <f>IF($AG785,SUMPRODUCT(AZ$2:AZ785,$AH$2:$AH785)/SUM($AH$2:$AH785),0)</f>
        <v>0</v>
      </c>
      <c r="BU785" s="11">
        <f>IF($AG785,SUMPRODUCT(BA$2:BA785,$AH$2:$AH785)/SUM($AH$2:$AH785),0)</f>
        <v>0</v>
      </c>
      <c r="BV785" s="11"/>
      <c r="BW785" s="109" cm="1">
        <f t="array" ref="BW785">IF($AG785,SQRT(SUMPRODUCT($AH$2:$AH785, (AI$2:AI785-BC785)^2)/(SUM($AH$2:$AH785)-1)),0)</f>
        <v>0</v>
      </c>
      <c r="BX785" s="109" cm="1">
        <f t="array" ref="BX785">IF($AG785,SQRT(SUMPRODUCT($AH$2:$AH785, (AJ$2:AJ785-BD785)^2)/(SUM($AH$2:$AH785)-1)),0)</f>
        <v>0</v>
      </c>
      <c r="BY785" s="109" cm="1">
        <f t="array" ref="BY785">IF($AG785,SQRT(SUMPRODUCT($AH$2:$AH785, (AK$2:AK785-BE785)^2)/(SUM($AH$2:$AH785)-1)),0)</f>
        <v>0</v>
      </c>
      <c r="BZ785" s="109" cm="1">
        <f t="array" ref="BZ785">IF($AG785,SQRT(SUMPRODUCT($AH$2:$AH785, (AL$2:AL785-BF785)^2)/(SUM($AH$2:$AH785)-1)),0)</f>
        <v>0</v>
      </c>
      <c r="CA785" s="109" cm="1">
        <f t="array" ref="CA785">IF($AG785,SQRT(SUMPRODUCT($AH$2:$AH785, (AM$2:AM785-BG785)^2)/(SUM($AH$2:$AH785)-1)),0)</f>
        <v>0</v>
      </c>
      <c r="CB785" s="109" cm="1">
        <f t="array" ref="CB785">IF($AG785,SQRT(SUMPRODUCT($AH$2:$AH785, (AN$2:AN785-BH785)^2)/(SUM($AH$2:$AH785)-1)),0)</f>
        <v>0</v>
      </c>
      <c r="CC785" s="109" cm="1">
        <f t="array" ref="CC785">IF($AG785,SQRT(SUMPRODUCT($AH$2:$AH785, (AO$2:AO785-BI785)^2)/(SUM($AH$2:$AH785)-1)),0)</f>
        <v>0</v>
      </c>
      <c r="CD785" s="109" cm="1">
        <f t="array" ref="CD785">IF($AG785,SQRT(SUMPRODUCT($AH$2:$AH785, (AP$2:AP785-BJ785)^2)/(SUM($AH$2:$AH785)-1)),0)</f>
        <v>0</v>
      </c>
      <c r="CE785" s="109" cm="1">
        <f t="array" ref="CE785">IF($AG785,SQRT(SUMPRODUCT($AH$2:$AH785, (AQ$2:AQ785-BK785)^2)/(SUM($AH$2:$AH785)-1)),0)</f>
        <v>0</v>
      </c>
      <c r="CF785" s="109" cm="1">
        <f t="array" ref="CF785">IF($AG785,SQRT(SUMPRODUCT($AH$2:$AH785, (AR$2:AR785-BL785)^2)/(SUM($AH$2:$AH785)-1)),0)</f>
        <v>0</v>
      </c>
      <c r="CG785" s="109" cm="1">
        <f t="array" ref="CG785">IF($AG785,SQRT(SUMPRODUCT($AH$2:$AH785, (AS$2:AS785-BM785)^2)/(SUM($AH$2:$AH785)-1)),0)</f>
        <v>0</v>
      </c>
      <c r="CH785" s="109" cm="1">
        <f t="array" ref="CH785">IF($AG785,SQRT(SUMPRODUCT($AH$2:$AH785, (AT$2:AT785-BN785)^2)/(SUM($AH$2:$AH785)-1)),0)</f>
        <v>0</v>
      </c>
      <c r="CI785" s="109" cm="1">
        <f t="array" ref="CI785">IF($AG785,SQRT(SUMPRODUCT($AH$2:$AH785, (AU$2:AU785-BO785)^2)/(SUM($AH$2:$AH785)-1)),0)</f>
        <v>0</v>
      </c>
      <c r="CJ785" s="109" cm="1">
        <f t="array" ref="CJ785">IF($AG785,SQRT(SUMPRODUCT($AH$2:$AH785, (AV$2:AV785-BP785)^2)/(SUM($AH$2:$AH785)-1)),0)</f>
        <v>0</v>
      </c>
      <c r="CK785" s="109" cm="1">
        <f t="array" ref="CK785">IF($AG785,SQRT(SUMPRODUCT($AH$2:$AH785, (AW$2:AW785-BQ785)^2)/(SUM($AH$2:$AH785)-1)),0)</f>
        <v>0</v>
      </c>
      <c r="CL785" s="109" cm="1">
        <f t="array" ref="CL785">IF($AG785,SQRT(SUMPRODUCT($AH$2:$AH785, (AX$2:AX785-BR785)^2)/(SUM($AH$2:$AH785)-1)),0)</f>
        <v>0</v>
      </c>
      <c r="CM785" s="109" cm="1">
        <f t="array" ref="CM785">IF($AG785,SQRT(SUMPRODUCT($AH$2:$AH785, (AY$2:AY785-BS785)^2)/(SUM($AH$2:$AH785)-1)),0)</f>
        <v>0</v>
      </c>
      <c r="CN785" s="109" cm="1">
        <f t="array" ref="CN785">IF($AG785,SQRT(SUMPRODUCT($AH$2:$AH785, (AZ$2:AZ785-BT785)^2)/(SUM($AH$2:$AH785)-1)),0)</f>
        <v>0</v>
      </c>
      <c r="CO785" s="109" cm="1">
        <f t="array" ref="CO785">IF($AG785,SQRT(SUMPRODUCT($AH$2:$AH785, (BA$2:BA785-BU785)^2)/(SUM($AH$2:$AH785)-1)),0)</f>
        <v>0</v>
      </c>
    </row>
    <row r="786" spans="34:93" x14ac:dyDescent="0.25">
      <c r="AH786" s="99" t="str">
        <f t="shared" si="184"/>
        <v/>
      </c>
      <c r="AI786" s="11">
        <f t="shared" ca="1" si="191"/>
        <v>0</v>
      </c>
      <c r="AJ786" s="11">
        <f t="shared" ca="1" si="191"/>
        <v>0</v>
      </c>
      <c r="AK786" s="11">
        <f t="shared" ca="1" si="191"/>
        <v>0</v>
      </c>
      <c r="AL786" s="11">
        <f t="shared" ca="1" si="191"/>
        <v>0</v>
      </c>
      <c r="AM786" s="11">
        <f t="shared" ca="1" si="191"/>
        <v>0</v>
      </c>
      <c r="AN786" s="11">
        <f t="shared" ca="1" si="191"/>
        <v>0</v>
      </c>
      <c r="AO786" s="11">
        <f t="shared" ca="1" si="191"/>
        <v>0</v>
      </c>
      <c r="AP786" s="11">
        <f t="shared" ca="1" si="191"/>
        <v>0</v>
      </c>
      <c r="AQ786" s="11">
        <f t="shared" ca="1" si="191"/>
        <v>0</v>
      </c>
      <c r="AR786" s="11">
        <f t="shared" ca="1" si="191"/>
        <v>0</v>
      </c>
      <c r="AS786" s="11">
        <f t="shared" ca="1" si="192"/>
        <v>0</v>
      </c>
      <c r="AT786" s="11">
        <f t="shared" ca="1" si="192"/>
        <v>0</v>
      </c>
      <c r="AU786" s="11">
        <f t="shared" ca="1" si="192"/>
        <v>0</v>
      </c>
      <c r="AV786" s="11">
        <f t="shared" ca="1" si="192"/>
        <v>0</v>
      </c>
      <c r="AW786" s="11">
        <f t="shared" ca="1" si="192"/>
        <v>0</v>
      </c>
      <c r="AX786" s="11">
        <f t="shared" ca="1" si="192"/>
        <v>0</v>
      </c>
      <c r="AY786" s="11">
        <f t="shared" ca="1" si="192"/>
        <v>0</v>
      </c>
      <c r="AZ786" s="11">
        <f t="shared" ca="1" si="192"/>
        <v>0</v>
      </c>
      <c r="BA786" s="11">
        <f t="shared" ca="1" si="192"/>
        <v>0</v>
      </c>
      <c r="BB786" s="11"/>
      <c r="BC786" s="11">
        <f>IF($AG786,SUMPRODUCT(AI$2:AI786,$AH$2:$AH786)/SUM($AH$2:$AH786),0)</f>
        <v>0</v>
      </c>
      <c r="BD786" s="11">
        <f>IF($AG786,SUMPRODUCT(AJ$2:AJ786,$AH$2:$AH786)/SUM($AH$2:$AH786),0)</f>
        <v>0</v>
      </c>
      <c r="BE786" s="11">
        <f>IF($AG786,SUMPRODUCT(AK$2:AK786,$AH$2:$AH786)/SUM($AH$2:$AH786),0)</f>
        <v>0</v>
      </c>
      <c r="BF786" s="11">
        <f>IF($AG786,SUMPRODUCT(AL$2:AL786,$AH$2:$AH786)/SUM($AH$2:$AH786),0)</f>
        <v>0</v>
      </c>
      <c r="BG786" s="11">
        <f>IF($AG786,SUMPRODUCT(AM$2:AM786,$AH$2:$AH786)/SUM($AH$2:$AH786),0)</f>
        <v>0</v>
      </c>
      <c r="BH786" s="11">
        <f>IF($AG786,SUMPRODUCT(AN$2:AN786,$AH$2:$AH786)/SUM($AH$2:$AH786),0)</f>
        <v>0</v>
      </c>
      <c r="BI786" s="11">
        <f>IF($AG786,SUMPRODUCT(AO$2:AO786,$AH$2:$AH786)/SUM($AH$2:$AH786),0)</f>
        <v>0</v>
      </c>
      <c r="BJ786" s="11">
        <f>IF($AG786,SUMPRODUCT(AP$2:AP786,$AH$2:$AH786)/SUM($AH$2:$AH786),0)</f>
        <v>0</v>
      </c>
      <c r="BK786" s="11">
        <f>IF($AG786,SUMPRODUCT(AQ$2:AQ786,$AH$2:$AH786)/SUM($AH$2:$AH786),0)</f>
        <v>0</v>
      </c>
      <c r="BL786" s="11">
        <f>IF($AG786,SUMPRODUCT(AR$2:AR786,$AH$2:$AH786)/SUM($AH$2:$AH786),0)</f>
        <v>0</v>
      </c>
      <c r="BM786" s="11">
        <f>IF($AG786,SUMPRODUCT(AS$2:AS786,$AH$2:$AH786)/SUM($AH$2:$AH786),0)</f>
        <v>0</v>
      </c>
      <c r="BN786" s="11">
        <f>IF($AG786,SUMPRODUCT(AT$2:AT786,$AH$2:$AH786)/SUM($AH$2:$AH786),0)</f>
        <v>0</v>
      </c>
      <c r="BO786" s="11">
        <f>IF($AG786,SUMPRODUCT(AU$2:AU786,$AH$2:$AH786)/SUM($AH$2:$AH786),0)</f>
        <v>0</v>
      </c>
      <c r="BP786" s="11">
        <f>IF($AG786,SUMPRODUCT(AV$2:AV786,$AH$2:$AH786)/SUM($AH$2:$AH786),0)</f>
        <v>0</v>
      </c>
      <c r="BQ786" s="11">
        <f>IF($AG786,SUMPRODUCT(AW$2:AW786,$AH$2:$AH786)/SUM($AH$2:$AH786),0)</f>
        <v>0</v>
      </c>
      <c r="BR786" s="11">
        <f>IF($AG786,SUMPRODUCT(AX$2:AX786,$AH$2:$AH786)/SUM($AH$2:$AH786),0)</f>
        <v>0</v>
      </c>
      <c r="BS786" s="11">
        <f>IF($AG786,SUMPRODUCT(AY$2:AY786,$AH$2:$AH786)/SUM($AH$2:$AH786),0)</f>
        <v>0</v>
      </c>
      <c r="BT786" s="11">
        <f>IF($AG786,SUMPRODUCT(AZ$2:AZ786,$AH$2:$AH786)/SUM($AH$2:$AH786),0)</f>
        <v>0</v>
      </c>
      <c r="BU786" s="11">
        <f>IF($AG786,SUMPRODUCT(BA$2:BA786,$AH$2:$AH786)/SUM($AH$2:$AH786),0)</f>
        <v>0</v>
      </c>
      <c r="BV786" s="11"/>
      <c r="BW786" s="109" cm="1">
        <f t="array" ref="BW786">IF($AG786,SQRT(SUMPRODUCT($AH$2:$AH786, (AI$2:AI786-BC786)^2)/(SUM($AH$2:$AH786)-1)),0)</f>
        <v>0</v>
      </c>
      <c r="BX786" s="109" cm="1">
        <f t="array" ref="BX786">IF($AG786,SQRT(SUMPRODUCT($AH$2:$AH786, (AJ$2:AJ786-BD786)^2)/(SUM($AH$2:$AH786)-1)),0)</f>
        <v>0</v>
      </c>
      <c r="BY786" s="109" cm="1">
        <f t="array" ref="BY786">IF($AG786,SQRT(SUMPRODUCT($AH$2:$AH786, (AK$2:AK786-BE786)^2)/(SUM($AH$2:$AH786)-1)),0)</f>
        <v>0</v>
      </c>
      <c r="BZ786" s="109" cm="1">
        <f t="array" ref="BZ786">IF($AG786,SQRT(SUMPRODUCT($AH$2:$AH786, (AL$2:AL786-BF786)^2)/(SUM($AH$2:$AH786)-1)),0)</f>
        <v>0</v>
      </c>
      <c r="CA786" s="109" cm="1">
        <f t="array" ref="CA786">IF($AG786,SQRT(SUMPRODUCT($AH$2:$AH786, (AM$2:AM786-BG786)^2)/(SUM($AH$2:$AH786)-1)),0)</f>
        <v>0</v>
      </c>
      <c r="CB786" s="109" cm="1">
        <f t="array" ref="CB786">IF($AG786,SQRT(SUMPRODUCT($AH$2:$AH786, (AN$2:AN786-BH786)^2)/(SUM($AH$2:$AH786)-1)),0)</f>
        <v>0</v>
      </c>
      <c r="CC786" s="109" cm="1">
        <f t="array" ref="CC786">IF($AG786,SQRT(SUMPRODUCT($AH$2:$AH786, (AO$2:AO786-BI786)^2)/(SUM($AH$2:$AH786)-1)),0)</f>
        <v>0</v>
      </c>
      <c r="CD786" s="109" cm="1">
        <f t="array" ref="CD786">IF($AG786,SQRT(SUMPRODUCT($AH$2:$AH786, (AP$2:AP786-BJ786)^2)/(SUM($AH$2:$AH786)-1)),0)</f>
        <v>0</v>
      </c>
      <c r="CE786" s="109" cm="1">
        <f t="array" ref="CE786">IF($AG786,SQRT(SUMPRODUCT($AH$2:$AH786, (AQ$2:AQ786-BK786)^2)/(SUM($AH$2:$AH786)-1)),0)</f>
        <v>0</v>
      </c>
      <c r="CF786" s="109" cm="1">
        <f t="array" ref="CF786">IF($AG786,SQRT(SUMPRODUCT($AH$2:$AH786, (AR$2:AR786-BL786)^2)/(SUM($AH$2:$AH786)-1)),0)</f>
        <v>0</v>
      </c>
      <c r="CG786" s="109" cm="1">
        <f t="array" ref="CG786">IF($AG786,SQRT(SUMPRODUCT($AH$2:$AH786, (AS$2:AS786-BM786)^2)/(SUM($AH$2:$AH786)-1)),0)</f>
        <v>0</v>
      </c>
      <c r="CH786" s="109" cm="1">
        <f t="array" ref="CH786">IF($AG786,SQRT(SUMPRODUCT($AH$2:$AH786, (AT$2:AT786-BN786)^2)/(SUM($AH$2:$AH786)-1)),0)</f>
        <v>0</v>
      </c>
      <c r="CI786" s="109" cm="1">
        <f t="array" ref="CI786">IF($AG786,SQRT(SUMPRODUCT($AH$2:$AH786, (AU$2:AU786-BO786)^2)/(SUM($AH$2:$AH786)-1)),0)</f>
        <v>0</v>
      </c>
      <c r="CJ786" s="109" cm="1">
        <f t="array" ref="CJ786">IF($AG786,SQRT(SUMPRODUCT($AH$2:$AH786, (AV$2:AV786-BP786)^2)/(SUM($AH$2:$AH786)-1)),0)</f>
        <v>0</v>
      </c>
      <c r="CK786" s="109" cm="1">
        <f t="array" ref="CK786">IF($AG786,SQRT(SUMPRODUCT($AH$2:$AH786, (AW$2:AW786-BQ786)^2)/(SUM($AH$2:$AH786)-1)),0)</f>
        <v>0</v>
      </c>
      <c r="CL786" s="109" cm="1">
        <f t="array" ref="CL786">IF($AG786,SQRT(SUMPRODUCT($AH$2:$AH786, (AX$2:AX786-BR786)^2)/(SUM($AH$2:$AH786)-1)),0)</f>
        <v>0</v>
      </c>
      <c r="CM786" s="109" cm="1">
        <f t="array" ref="CM786">IF($AG786,SQRT(SUMPRODUCT($AH$2:$AH786, (AY$2:AY786-BS786)^2)/(SUM($AH$2:$AH786)-1)),0)</f>
        <v>0</v>
      </c>
      <c r="CN786" s="109" cm="1">
        <f t="array" ref="CN786">IF($AG786,SQRT(SUMPRODUCT($AH$2:$AH786, (AZ$2:AZ786-BT786)^2)/(SUM($AH$2:$AH786)-1)),0)</f>
        <v>0</v>
      </c>
      <c r="CO786" s="109" cm="1">
        <f t="array" ref="CO786">IF($AG786,SQRT(SUMPRODUCT($AH$2:$AH786, (BA$2:BA786-BU786)^2)/(SUM($AH$2:$AH786)-1)),0)</f>
        <v>0</v>
      </c>
    </row>
    <row r="787" spans="34:93" x14ac:dyDescent="0.25">
      <c r="AH787" s="99" t="str">
        <f t="shared" si="184"/>
        <v/>
      </c>
      <c r="AI787" s="11">
        <f t="shared" ca="1" si="191"/>
        <v>0</v>
      </c>
      <c r="AJ787" s="11">
        <f t="shared" ca="1" si="191"/>
        <v>0</v>
      </c>
      <c r="AK787" s="11">
        <f t="shared" ca="1" si="191"/>
        <v>0</v>
      </c>
      <c r="AL787" s="11">
        <f t="shared" ca="1" si="191"/>
        <v>0</v>
      </c>
      <c r="AM787" s="11">
        <f t="shared" ca="1" si="191"/>
        <v>0</v>
      </c>
      <c r="AN787" s="11">
        <f t="shared" ca="1" si="191"/>
        <v>0</v>
      </c>
      <c r="AO787" s="11">
        <f t="shared" ca="1" si="191"/>
        <v>0</v>
      </c>
      <c r="AP787" s="11">
        <f t="shared" ca="1" si="191"/>
        <v>0</v>
      </c>
      <c r="AQ787" s="11">
        <f t="shared" ca="1" si="191"/>
        <v>0</v>
      </c>
      <c r="AR787" s="11">
        <f t="shared" ca="1" si="191"/>
        <v>0</v>
      </c>
      <c r="AS787" s="11">
        <f t="shared" ca="1" si="192"/>
        <v>0</v>
      </c>
      <c r="AT787" s="11">
        <f t="shared" ca="1" si="192"/>
        <v>0</v>
      </c>
      <c r="AU787" s="11">
        <f t="shared" ca="1" si="192"/>
        <v>0</v>
      </c>
      <c r="AV787" s="11">
        <f t="shared" ca="1" si="192"/>
        <v>0</v>
      </c>
      <c r="AW787" s="11">
        <f t="shared" ca="1" si="192"/>
        <v>0</v>
      </c>
      <c r="AX787" s="11">
        <f t="shared" ca="1" si="192"/>
        <v>0</v>
      </c>
      <c r="AY787" s="11">
        <f t="shared" ca="1" si="192"/>
        <v>0</v>
      </c>
      <c r="AZ787" s="11">
        <f t="shared" ca="1" si="192"/>
        <v>0</v>
      </c>
      <c r="BA787" s="11">
        <f t="shared" ca="1" si="192"/>
        <v>0</v>
      </c>
      <c r="BB787" s="11"/>
      <c r="BC787" s="11">
        <f>IF($AG787,SUMPRODUCT(AI$2:AI787,$AH$2:$AH787)/SUM($AH$2:$AH787),0)</f>
        <v>0</v>
      </c>
      <c r="BD787" s="11">
        <f>IF($AG787,SUMPRODUCT(AJ$2:AJ787,$AH$2:$AH787)/SUM($AH$2:$AH787),0)</f>
        <v>0</v>
      </c>
      <c r="BE787" s="11">
        <f>IF($AG787,SUMPRODUCT(AK$2:AK787,$AH$2:$AH787)/SUM($AH$2:$AH787),0)</f>
        <v>0</v>
      </c>
      <c r="BF787" s="11">
        <f>IF($AG787,SUMPRODUCT(AL$2:AL787,$AH$2:$AH787)/SUM($AH$2:$AH787),0)</f>
        <v>0</v>
      </c>
      <c r="BG787" s="11">
        <f>IF($AG787,SUMPRODUCT(AM$2:AM787,$AH$2:$AH787)/SUM($AH$2:$AH787),0)</f>
        <v>0</v>
      </c>
      <c r="BH787" s="11">
        <f>IF($AG787,SUMPRODUCT(AN$2:AN787,$AH$2:$AH787)/SUM($AH$2:$AH787),0)</f>
        <v>0</v>
      </c>
      <c r="BI787" s="11">
        <f>IF($AG787,SUMPRODUCT(AO$2:AO787,$AH$2:$AH787)/SUM($AH$2:$AH787),0)</f>
        <v>0</v>
      </c>
      <c r="BJ787" s="11">
        <f>IF($AG787,SUMPRODUCT(AP$2:AP787,$AH$2:$AH787)/SUM($AH$2:$AH787),0)</f>
        <v>0</v>
      </c>
      <c r="BK787" s="11">
        <f>IF($AG787,SUMPRODUCT(AQ$2:AQ787,$AH$2:$AH787)/SUM($AH$2:$AH787),0)</f>
        <v>0</v>
      </c>
      <c r="BL787" s="11">
        <f>IF($AG787,SUMPRODUCT(AR$2:AR787,$AH$2:$AH787)/SUM($AH$2:$AH787),0)</f>
        <v>0</v>
      </c>
      <c r="BM787" s="11">
        <f>IF($AG787,SUMPRODUCT(AS$2:AS787,$AH$2:$AH787)/SUM($AH$2:$AH787),0)</f>
        <v>0</v>
      </c>
      <c r="BN787" s="11">
        <f>IF($AG787,SUMPRODUCT(AT$2:AT787,$AH$2:$AH787)/SUM($AH$2:$AH787),0)</f>
        <v>0</v>
      </c>
      <c r="BO787" s="11">
        <f>IF($AG787,SUMPRODUCT(AU$2:AU787,$AH$2:$AH787)/SUM($AH$2:$AH787),0)</f>
        <v>0</v>
      </c>
      <c r="BP787" s="11">
        <f>IF($AG787,SUMPRODUCT(AV$2:AV787,$AH$2:$AH787)/SUM($AH$2:$AH787),0)</f>
        <v>0</v>
      </c>
      <c r="BQ787" s="11">
        <f>IF($AG787,SUMPRODUCT(AW$2:AW787,$AH$2:$AH787)/SUM($AH$2:$AH787),0)</f>
        <v>0</v>
      </c>
      <c r="BR787" s="11">
        <f>IF($AG787,SUMPRODUCT(AX$2:AX787,$AH$2:$AH787)/SUM($AH$2:$AH787),0)</f>
        <v>0</v>
      </c>
      <c r="BS787" s="11">
        <f>IF($AG787,SUMPRODUCT(AY$2:AY787,$AH$2:$AH787)/SUM($AH$2:$AH787),0)</f>
        <v>0</v>
      </c>
      <c r="BT787" s="11">
        <f>IF($AG787,SUMPRODUCT(AZ$2:AZ787,$AH$2:$AH787)/SUM($AH$2:$AH787),0)</f>
        <v>0</v>
      </c>
      <c r="BU787" s="11">
        <f>IF($AG787,SUMPRODUCT(BA$2:BA787,$AH$2:$AH787)/SUM($AH$2:$AH787),0)</f>
        <v>0</v>
      </c>
      <c r="BV787" s="11"/>
      <c r="BW787" s="109" cm="1">
        <f t="array" ref="BW787">IF($AG787,SQRT(SUMPRODUCT($AH$2:$AH787, (AI$2:AI787-BC787)^2)/(SUM($AH$2:$AH787)-1)),0)</f>
        <v>0</v>
      </c>
      <c r="BX787" s="109" cm="1">
        <f t="array" ref="BX787">IF($AG787,SQRT(SUMPRODUCT($AH$2:$AH787, (AJ$2:AJ787-BD787)^2)/(SUM($AH$2:$AH787)-1)),0)</f>
        <v>0</v>
      </c>
      <c r="BY787" s="109" cm="1">
        <f t="array" ref="BY787">IF($AG787,SQRT(SUMPRODUCT($AH$2:$AH787, (AK$2:AK787-BE787)^2)/(SUM($AH$2:$AH787)-1)),0)</f>
        <v>0</v>
      </c>
      <c r="BZ787" s="109" cm="1">
        <f t="array" ref="BZ787">IF($AG787,SQRT(SUMPRODUCT($AH$2:$AH787, (AL$2:AL787-BF787)^2)/(SUM($AH$2:$AH787)-1)),0)</f>
        <v>0</v>
      </c>
      <c r="CA787" s="109" cm="1">
        <f t="array" ref="CA787">IF($AG787,SQRT(SUMPRODUCT($AH$2:$AH787, (AM$2:AM787-BG787)^2)/(SUM($AH$2:$AH787)-1)),0)</f>
        <v>0</v>
      </c>
      <c r="CB787" s="109" cm="1">
        <f t="array" ref="CB787">IF($AG787,SQRT(SUMPRODUCT($AH$2:$AH787, (AN$2:AN787-BH787)^2)/(SUM($AH$2:$AH787)-1)),0)</f>
        <v>0</v>
      </c>
      <c r="CC787" s="109" cm="1">
        <f t="array" ref="CC787">IF($AG787,SQRT(SUMPRODUCT($AH$2:$AH787, (AO$2:AO787-BI787)^2)/(SUM($AH$2:$AH787)-1)),0)</f>
        <v>0</v>
      </c>
      <c r="CD787" s="109" cm="1">
        <f t="array" ref="CD787">IF($AG787,SQRT(SUMPRODUCT($AH$2:$AH787, (AP$2:AP787-BJ787)^2)/(SUM($AH$2:$AH787)-1)),0)</f>
        <v>0</v>
      </c>
      <c r="CE787" s="109" cm="1">
        <f t="array" ref="CE787">IF($AG787,SQRT(SUMPRODUCT($AH$2:$AH787, (AQ$2:AQ787-BK787)^2)/(SUM($AH$2:$AH787)-1)),0)</f>
        <v>0</v>
      </c>
      <c r="CF787" s="109" cm="1">
        <f t="array" ref="CF787">IF($AG787,SQRT(SUMPRODUCT($AH$2:$AH787, (AR$2:AR787-BL787)^2)/(SUM($AH$2:$AH787)-1)),0)</f>
        <v>0</v>
      </c>
      <c r="CG787" s="109" cm="1">
        <f t="array" ref="CG787">IF($AG787,SQRT(SUMPRODUCT($AH$2:$AH787, (AS$2:AS787-BM787)^2)/(SUM($AH$2:$AH787)-1)),0)</f>
        <v>0</v>
      </c>
      <c r="CH787" s="109" cm="1">
        <f t="array" ref="CH787">IF($AG787,SQRT(SUMPRODUCT($AH$2:$AH787, (AT$2:AT787-BN787)^2)/(SUM($AH$2:$AH787)-1)),0)</f>
        <v>0</v>
      </c>
      <c r="CI787" s="109" cm="1">
        <f t="array" ref="CI787">IF($AG787,SQRT(SUMPRODUCT($AH$2:$AH787, (AU$2:AU787-BO787)^2)/(SUM($AH$2:$AH787)-1)),0)</f>
        <v>0</v>
      </c>
      <c r="CJ787" s="109" cm="1">
        <f t="array" ref="CJ787">IF($AG787,SQRT(SUMPRODUCT($AH$2:$AH787, (AV$2:AV787-BP787)^2)/(SUM($AH$2:$AH787)-1)),0)</f>
        <v>0</v>
      </c>
      <c r="CK787" s="109" cm="1">
        <f t="array" ref="CK787">IF($AG787,SQRT(SUMPRODUCT($AH$2:$AH787, (AW$2:AW787-BQ787)^2)/(SUM($AH$2:$AH787)-1)),0)</f>
        <v>0</v>
      </c>
      <c r="CL787" s="109" cm="1">
        <f t="array" ref="CL787">IF($AG787,SQRT(SUMPRODUCT($AH$2:$AH787, (AX$2:AX787-BR787)^2)/(SUM($AH$2:$AH787)-1)),0)</f>
        <v>0</v>
      </c>
      <c r="CM787" s="109" cm="1">
        <f t="array" ref="CM787">IF($AG787,SQRT(SUMPRODUCT($AH$2:$AH787, (AY$2:AY787-BS787)^2)/(SUM($AH$2:$AH787)-1)),0)</f>
        <v>0</v>
      </c>
      <c r="CN787" s="109" cm="1">
        <f t="array" ref="CN787">IF($AG787,SQRT(SUMPRODUCT($AH$2:$AH787, (AZ$2:AZ787-BT787)^2)/(SUM($AH$2:$AH787)-1)),0)</f>
        <v>0</v>
      </c>
      <c r="CO787" s="109" cm="1">
        <f t="array" ref="CO787">IF($AG787,SQRT(SUMPRODUCT($AH$2:$AH787, (BA$2:BA787-BU787)^2)/(SUM($AH$2:$AH787)-1)),0)</f>
        <v>0</v>
      </c>
    </row>
    <row r="788" spans="34:93" x14ac:dyDescent="0.25">
      <c r="AH788" s="99" t="str">
        <f t="shared" si="184"/>
        <v/>
      </c>
      <c r="AI788" s="11">
        <f t="shared" ca="1" si="191"/>
        <v>0</v>
      </c>
      <c r="AJ788" s="11">
        <f t="shared" ca="1" si="191"/>
        <v>0</v>
      </c>
      <c r="AK788" s="11">
        <f t="shared" ca="1" si="191"/>
        <v>0</v>
      </c>
      <c r="AL788" s="11">
        <f t="shared" ca="1" si="191"/>
        <v>0</v>
      </c>
      <c r="AM788" s="11">
        <f t="shared" ca="1" si="191"/>
        <v>0</v>
      </c>
      <c r="AN788" s="11">
        <f t="shared" ca="1" si="191"/>
        <v>0</v>
      </c>
      <c r="AO788" s="11">
        <f t="shared" ca="1" si="191"/>
        <v>0</v>
      </c>
      <c r="AP788" s="11">
        <f t="shared" ca="1" si="191"/>
        <v>0</v>
      </c>
      <c r="AQ788" s="11">
        <f t="shared" ca="1" si="191"/>
        <v>0</v>
      </c>
      <c r="AR788" s="11">
        <f t="shared" ca="1" si="191"/>
        <v>0</v>
      </c>
      <c r="AS788" s="11">
        <f t="shared" ca="1" si="192"/>
        <v>0</v>
      </c>
      <c r="AT788" s="11">
        <f t="shared" ca="1" si="192"/>
        <v>0</v>
      </c>
      <c r="AU788" s="11">
        <f t="shared" ca="1" si="192"/>
        <v>0</v>
      </c>
      <c r="AV788" s="11">
        <f t="shared" ca="1" si="192"/>
        <v>0</v>
      </c>
      <c r="AW788" s="11">
        <f t="shared" ca="1" si="192"/>
        <v>0</v>
      </c>
      <c r="AX788" s="11">
        <f t="shared" ca="1" si="192"/>
        <v>0</v>
      </c>
      <c r="AY788" s="11">
        <f t="shared" ca="1" si="192"/>
        <v>0</v>
      </c>
      <c r="AZ788" s="11">
        <f t="shared" ca="1" si="192"/>
        <v>0</v>
      </c>
      <c r="BA788" s="11">
        <f t="shared" ca="1" si="192"/>
        <v>0</v>
      </c>
      <c r="BB788" s="11"/>
      <c r="BC788" s="11">
        <f>IF($AG788,SUMPRODUCT(AI$2:AI788,$AH$2:$AH788)/SUM($AH$2:$AH788),0)</f>
        <v>0</v>
      </c>
      <c r="BD788" s="11">
        <f>IF($AG788,SUMPRODUCT(AJ$2:AJ788,$AH$2:$AH788)/SUM($AH$2:$AH788),0)</f>
        <v>0</v>
      </c>
      <c r="BE788" s="11">
        <f>IF($AG788,SUMPRODUCT(AK$2:AK788,$AH$2:$AH788)/SUM($AH$2:$AH788),0)</f>
        <v>0</v>
      </c>
      <c r="BF788" s="11">
        <f>IF($AG788,SUMPRODUCT(AL$2:AL788,$AH$2:$AH788)/SUM($AH$2:$AH788),0)</f>
        <v>0</v>
      </c>
      <c r="BG788" s="11">
        <f>IF($AG788,SUMPRODUCT(AM$2:AM788,$AH$2:$AH788)/SUM($AH$2:$AH788),0)</f>
        <v>0</v>
      </c>
      <c r="BH788" s="11">
        <f>IF($AG788,SUMPRODUCT(AN$2:AN788,$AH$2:$AH788)/SUM($AH$2:$AH788),0)</f>
        <v>0</v>
      </c>
      <c r="BI788" s="11">
        <f>IF($AG788,SUMPRODUCT(AO$2:AO788,$AH$2:$AH788)/SUM($AH$2:$AH788),0)</f>
        <v>0</v>
      </c>
      <c r="BJ788" s="11">
        <f>IF($AG788,SUMPRODUCT(AP$2:AP788,$AH$2:$AH788)/SUM($AH$2:$AH788),0)</f>
        <v>0</v>
      </c>
      <c r="BK788" s="11">
        <f>IF($AG788,SUMPRODUCT(AQ$2:AQ788,$AH$2:$AH788)/SUM($AH$2:$AH788),0)</f>
        <v>0</v>
      </c>
      <c r="BL788" s="11">
        <f>IF($AG788,SUMPRODUCT(AR$2:AR788,$AH$2:$AH788)/SUM($AH$2:$AH788),0)</f>
        <v>0</v>
      </c>
      <c r="BM788" s="11">
        <f>IF($AG788,SUMPRODUCT(AS$2:AS788,$AH$2:$AH788)/SUM($AH$2:$AH788),0)</f>
        <v>0</v>
      </c>
      <c r="BN788" s="11">
        <f>IF($AG788,SUMPRODUCT(AT$2:AT788,$AH$2:$AH788)/SUM($AH$2:$AH788),0)</f>
        <v>0</v>
      </c>
      <c r="BO788" s="11">
        <f>IF($AG788,SUMPRODUCT(AU$2:AU788,$AH$2:$AH788)/SUM($AH$2:$AH788),0)</f>
        <v>0</v>
      </c>
      <c r="BP788" s="11">
        <f>IF($AG788,SUMPRODUCT(AV$2:AV788,$AH$2:$AH788)/SUM($AH$2:$AH788),0)</f>
        <v>0</v>
      </c>
      <c r="BQ788" s="11">
        <f>IF($AG788,SUMPRODUCT(AW$2:AW788,$AH$2:$AH788)/SUM($AH$2:$AH788),0)</f>
        <v>0</v>
      </c>
      <c r="BR788" s="11">
        <f>IF($AG788,SUMPRODUCT(AX$2:AX788,$AH$2:$AH788)/SUM($AH$2:$AH788),0)</f>
        <v>0</v>
      </c>
      <c r="BS788" s="11">
        <f>IF($AG788,SUMPRODUCT(AY$2:AY788,$AH$2:$AH788)/SUM($AH$2:$AH788),0)</f>
        <v>0</v>
      </c>
      <c r="BT788" s="11">
        <f>IF($AG788,SUMPRODUCT(AZ$2:AZ788,$AH$2:$AH788)/SUM($AH$2:$AH788),0)</f>
        <v>0</v>
      </c>
      <c r="BU788" s="11">
        <f>IF($AG788,SUMPRODUCT(BA$2:BA788,$AH$2:$AH788)/SUM($AH$2:$AH788),0)</f>
        <v>0</v>
      </c>
      <c r="BV788" s="11"/>
      <c r="BW788" s="109" cm="1">
        <f t="array" ref="BW788">IF($AG788,SQRT(SUMPRODUCT($AH$2:$AH788, (AI$2:AI788-BC788)^2)/(SUM($AH$2:$AH788)-1)),0)</f>
        <v>0</v>
      </c>
      <c r="BX788" s="109" cm="1">
        <f t="array" ref="BX788">IF($AG788,SQRT(SUMPRODUCT($AH$2:$AH788, (AJ$2:AJ788-BD788)^2)/(SUM($AH$2:$AH788)-1)),0)</f>
        <v>0</v>
      </c>
      <c r="BY788" s="109" cm="1">
        <f t="array" ref="BY788">IF($AG788,SQRT(SUMPRODUCT($AH$2:$AH788, (AK$2:AK788-BE788)^2)/(SUM($AH$2:$AH788)-1)),0)</f>
        <v>0</v>
      </c>
      <c r="BZ788" s="109" cm="1">
        <f t="array" ref="BZ788">IF($AG788,SQRT(SUMPRODUCT($AH$2:$AH788, (AL$2:AL788-BF788)^2)/(SUM($AH$2:$AH788)-1)),0)</f>
        <v>0</v>
      </c>
      <c r="CA788" s="109" cm="1">
        <f t="array" ref="CA788">IF($AG788,SQRT(SUMPRODUCT($AH$2:$AH788, (AM$2:AM788-BG788)^2)/(SUM($AH$2:$AH788)-1)),0)</f>
        <v>0</v>
      </c>
      <c r="CB788" s="109" cm="1">
        <f t="array" ref="CB788">IF($AG788,SQRT(SUMPRODUCT($AH$2:$AH788, (AN$2:AN788-BH788)^2)/(SUM($AH$2:$AH788)-1)),0)</f>
        <v>0</v>
      </c>
      <c r="CC788" s="109" cm="1">
        <f t="array" ref="CC788">IF($AG788,SQRT(SUMPRODUCT($AH$2:$AH788, (AO$2:AO788-BI788)^2)/(SUM($AH$2:$AH788)-1)),0)</f>
        <v>0</v>
      </c>
      <c r="CD788" s="109" cm="1">
        <f t="array" ref="CD788">IF($AG788,SQRT(SUMPRODUCT($AH$2:$AH788, (AP$2:AP788-BJ788)^2)/(SUM($AH$2:$AH788)-1)),0)</f>
        <v>0</v>
      </c>
      <c r="CE788" s="109" cm="1">
        <f t="array" ref="CE788">IF($AG788,SQRT(SUMPRODUCT($AH$2:$AH788, (AQ$2:AQ788-BK788)^2)/(SUM($AH$2:$AH788)-1)),0)</f>
        <v>0</v>
      </c>
      <c r="CF788" s="109" cm="1">
        <f t="array" ref="CF788">IF($AG788,SQRT(SUMPRODUCT($AH$2:$AH788, (AR$2:AR788-BL788)^2)/(SUM($AH$2:$AH788)-1)),0)</f>
        <v>0</v>
      </c>
      <c r="CG788" s="109" cm="1">
        <f t="array" ref="CG788">IF($AG788,SQRT(SUMPRODUCT($AH$2:$AH788, (AS$2:AS788-BM788)^2)/(SUM($AH$2:$AH788)-1)),0)</f>
        <v>0</v>
      </c>
      <c r="CH788" s="109" cm="1">
        <f t="array" ref="CH788">IF($AG788,SQRT(SUMPRODUCT($AH$2:$AH788, (AT$2:AT788-BN788)^2)/(SUM($AH$2:$AH788)-1)),0)</f>
        <v>0</v>
      </c>
      <c r="CI788" s="109" cm="1">
        <f t="array" ref="CI788">IF($AG788,SQRT(SUMPRODUCT($AH$2:$AH788, (AU$2:AU788-BO788)^2)/(SUM($AH$2:$AH788)-1)),0)</f>
        <v>0</v>
      </c>
      <c r="CJ788" s="109" cm="1">
        <f t="array" ref="CJ788">IF($AG788,SQRT(SUMPRODUCT($AH$2:$AH788, (AV$2:AV788-BP788)^2)/(SUM($AH$2:$AH788)-1)),0)</f>
        <v>0</v>
      </c>
      <c r="CK788" s="109" cm="1">
        <f t="array" ref="CK788">IF($AG788,SQRT(SUMPRODUCT($AH$2:$AH788, (AW$2:AW788-BQ788)^2)/(SUM($AH$2:$AH788)-1)),0)</f>
        <v>0</v>
      </c>
      <c r="CL788" s="109" cm="1">
        <f t="array" ref="CL788">IF($AG788,SQRT(SUMPRODUCT($AH$2:$AH788, (AX$2:AX788-BR788)^2)/(SUM($AH$2:$AH788)-1)),0)</f>
        <v>0</v>
      </c>
      <c r="CM788" s="109" cm="1">
        <f t="array" ref="CM788">IF($AG788,SQRT(SUMPRODUCT($AH$2:$AH788, (AY$2:AY788-BS788)^2)/(SUM($AH$2:$AH788)-1)),0)</f>
        <v>0</v>
      </c>
      <c r="CN788" s="109" cm="1">
        <f t="array" ref="CN788">IF($AG788,SQRT(SUMPRODUCT($AH$2:$AH788, (AZ$2:AZ788-BT788)^2)/(SUM($AH$2:$AH788)-1)),0)</f>
        <v>0</v>
      </c>
      <c r="CO788" s="109" cm="1">
        <f t="array" ref="CO788">IF($AG788,SQRT(SUMPRODUCT($AH$2:$AH788, (BA$2:BA788-BU788)^2)/(SUM($AH$2:$AH788)-1)),0)</f>
        <v>0</v>
      </c>
    </row>
    <row r="789" spans="34:93" x14ac:dyDescent="0.25">
      <c r="AH789" s="99" t="str">
        <f t="shared" si="184"/>
        <v/>
      </c>
      <c r="AI789" s="11">
        <f t="shared" ca="1" si="191"/>
        <v>0</v>
      </c>
      <c r="AJ789" s="11">
        <f t="shared" ca="1" si="191"/>
        <v>0</v>
      </c>
      <c r="AK789" s="11">
        <f t="shared" ca="1" si="191"/>
        <v>0</v>
      </c>
      <c r="AL789" s="11">
        <f t="shared" ca="1" si="191"/>
        <v>0</v>
      </c>
      <c r="AM789" s="11">
        <f t="shared" ca="1" si="191"/>
        <v>0</v>
      </c>
      <c r="AN789" s="11">
        <f t="shared" ca="1" si="191"/>
        <v>0</v>
      </c>
      <c r="AO789" s="11">
        <f t="shared" ca="1" si="191"/>
        <v>0</v>
      </c>
      <c r="AP789" s="11">
        <f t="shared" ca="1" si="191"/>
        <v>0</v>
      </c>
      <c r="AQ789" s="11">
        <f t="shared" ca="1" si="191"/>
        <v>0</v>
      </c>
      <c r="AR789" s="11">
        <f t="shared" ca="1" si="191"/>
        <v>0</v>
      </c>
      <c r="AS789" s="11">
        <f t="shared" ca="1" si="192"/>
        <v>0</v>
      </c>
      <c r="AT789" s="11">
        <f t="shared" ca="1" si="192"/>
        <v>0</v>
      </c>
      <c r="AU789" s="11">
        <f t="shared" ca="1" si="192"/>
        <v>0</v>
      </c>
      <c r="AV789" s="11">
        <f t="shared" ca="1" si="192"/>
        <v>0</v>
      </c>
      <c r="AW789" s="11">
        <f t="shared" ca="1" si="192"/>
        <v>0</v>
      </c>
      <c r="AX789" s="11">
        <f t="shared" ca="1" si="192"/>
        <v>0</v>
      </c>
      <c r="AY789" s="11">
        <f t="shared" ca="1" si="192"/>
        <v>0</v>
      </c>
      <c r="AZ789" s="11">
        <f t="shared" ca="1" si="192"/>
        <v>0</v>
      </c>
      <c r="BA789" s="11">
        <f t="shared" ca="1" si="192"/>
        <v>0</v>
      </c>
      <c r="BB789" s="11"/>
      <c r="BC789" s="11">
        <f>IF($AG789,SUMPRODUCT(AI$2:AI789,$AH$2:$AH789)/SUM($AH$2:$AH789),0)</f>
        <v>0</v>
      </c>
      <c r="BD789" s="11">
        <f>IF($AG789,SUMPRODUCT(AJ$2:AJ789,$AH$2:$AH789)/SUM($AH$2:$AH789),0)</f>
        <v>0</v>
      </c>
      <c r="BE789" s="11">
        <f>IF($AG789,SUMPRODUCT(AK$2:AK789,$AH$2:$AH789)/SUM($AH$2:$AH789),0)</f>
        <v>0</v>
      </c>
      <c r="BF789" s="11">
        <f>IF($AG789,SUMPRODUCT(AL$2:AL789,$AH$2:$AH789)/SUM($AH$2:$AH789),0)</f>
        <v>0</v>
      </c>
      <c r="BG789" s="11">
        <f>IF($AG789,SUMPRODUCT(AM$2:AM789,$AH$2:$AH789)/SUM($AH$2:$AH789),0)</f>
        <v>0</v>
      </c>
      <c r="BH789" s="11">
        <f>IF($AG789,SUMPRODUCT(AN$2:AN789,$AH$2:$AH789)/SUM($AH$2:$AH789),0)</f>
        <v>0</v>
      </c>
      <c r="BI789" s="11">
        <f>IF($AG789,SUMPRODUCT(AO$2:AO789,$AH$2:$AH789)/SUM($AH$2:$AH789),0)</f>
        <v>0</v>
      </c>
      <c r="BJ789" s="11">
        <f>IF($AG789,SUMPRODUCT(AP$2:AP789,$AH$2:$AH789)/SUM($AH$2:$AH789),0)</f>
        <v>0</v>
      </c>
      <c r="BK789" s="11">
        <f>IF($AG789,SUMPRODUCT(AQ$2:AQ789,$AH$2:$AH789)/SUM($AH$2:$AH789),0)</f>
        <v>0</v>
      </c>
      <c r="BL789" s="11">
        <f>IF($AG789,SUMPRODUCT(AR$2:AR789,$AH$2:$AH789)/SUM($AH$2:$AH789),0)</f>
        <v>0</v>
      </c>
      <c r="BM789" s="11">
        <f>IF($AG789,SUMPRODUCT(AS$2:AS789,$AH$2:$AH789)/SUM($AH$2:$AH789),0)</f>
        <v>0</v>
      </c>
      <c r="BN789" s="11">
        <f>IF($AG789,SUMPRODUCT(AT$2:AT789,$AH$2:$AH789)/SUM($AH$2:$AH789),0)</f>
        <v>0</v>
      </c>
      <c r="BO789" s="11">
        <f>IF($AG789,SUMPRODUCT(AU$2:AU789,$AH$2:$AH789)/SUM($AH$2:$AH789),0)</f>
        <v>0</v>
      </c>
      <c r="BP789" s="11">
        <f>IF($AG789,SUMPRODUCT(AV$2:AV789,$AH$2:$AH789)/SUM($AH$2:$AH789),0)</f>
        <v>0</v>
      </c>
      <c r="BQ789" s="11">
        <f>IF($AG789,SUMPRODUCT(AW$2:AW789,$AH$2:$AH789)/SUM($AH$2:$AH789),0)</f>
        <v>0</v>
      </c>
      <c r="BR789" s="11">
        <f>IF($AG789,SUMPRODUCT(AX$2:AX789,$AH$2:$AH789)/SUM($AH$2:$AH789),0)</f>
        <v>0</v>
      </c>
      <c r="BS789" s="11">
        <f>IF($AG789,SUMPRODUCT(AY$2:AY789,$AH$2:$AH789)/SUM($AH$2:$AH789),0)</f>
        <v>0</v>
      </c>
      <c r="BT789" s="11">
        <f>IF($AG789,SUMPRODUCT(AZ$2:AZ789,$AH$2:$AH789)/SUM($AH$2:$AH789),0)</f>
        <v>0</v>
      </c>
      <c r="BU789" s="11">
        <f>IF($AG789,SUMPRODUCT(BA$2:BA789,$AH$2:$AH789)/SUM($AH$2:$AH789),0)</f>
        <v>0</v>
      </c>
      <c r="BV789" s="11"/>
      <c r="BW789" s="109" cm="1">
        <f t="array" ref="BW789">IF($AG789,SQRT(SUMPRODUCT($AH$2:$AH789, (AI$2:AI789-BC789)^2)/(SUM($AH$2:$AH789)-1)),0)</f>
        <v>0</v>
      </c>
      <c r="BX789" s="109" cm="1">
        <f t="array" ref="BX789">IF($AG789,SQRT(SUMPRODUCT($AH$2:$AH789, (AJ$2:AJ789-BD789)^2)/(SUM($AH$2:$AH789)-1)),0)</f>
        <v>0</v>
      </c>
      <c r="BY789" s="109" cm="1">
        <f t="array" ref="BY789">IF($AG789,SQRT(SUMPRODUCT($AH$2:$AH789, (AK$2:AK789-BE789)^2)/(SUM($AH$2:$AH789)-1)),0)</f>
        <v>0</v>
      </c>
      <c r="BZ789" s="109" cm="1">
        <f t="array" ref="BZ789">IF($AG789,SQRT(SUMPRODUCT($AH$2:$AH789, (AL$2:AL789-BF789)^2)/(SUM($AH$2:$AH789)-1)),0)</f>
        <v>0</v>
      </c>
      <c r="CA789" s="109" cm="1">
        <f t="array" ref="CA789">IF($AG789,SQRT(SUMPRODUCT($AH$2:$AH789, (AM$2:AM789-BG789)^2)/(SUM($AH$2:$AH789)-1)),0)</f>
        <v>0</v>
      </c>
      <c r="CB789" s="109" cm="1">
        <f t="array" ref="CB789">IF($AG789,SQRT(SUMPRODUCT($AH$2:$AH789, (AN$2:AN789-BH789)^2)/(SUM($AH$2:$AH789)-1)),0)</f>
        <v>0</v>
      </c>
      <c r="CC789" s="109" cm="1">
        <f t="array" ref="CC789">IF($AG789,SQRT(SUMPRODUCT($AH$2:$AH789, (AO$2:AO789-BI789)^2)/(SUM($AH$2:$AH789)-1)),0)</f>
        <v>0</v>
      </c>
      <c r="CD789" s="109" cm="1">
        <f t="array" ref="CD789">IF($AG789,SQRT(SUMPRODUCT($AH$2:$AH789, (AP$2:AP789-BJ789)^2)/(SUM($AH$2:$AH789)-1)),0)</f>
        <v>0</v>
      </c>
      <c r="CE789" s="109" cm="1">
        <f t="array" ref="CE789">IF($AG789,SQRT(SUMPRODUCT($AH$2:$AH789, (AQ$2:AQ789-BK789)^2)/(SUM($AH$2:$AH789)-1)),0)</f>
        <v>0</v>
      </c>
      <c r="CF789" s="109" cm="1">
        <f t="array" ref="CF789">IF($AG789,SQRT(SUMPRODUCT($AH$2:$AH789, (AR$2:AR789-BL789)^2)/(SUM($AH$2:$AH789)-1)),0)</f>
        <v>0</v>
      </c>
      <c r="CG789" s="109" cm="1">
        <f t="array" ref="CG789">IF($AG789,SQRT(SUMPRODUCT($AH$2:$AH789, (AS$2:AS789-BM789)^2)/(SUM($AH$2:$AH789)-1)),0)</f>
        <v>0</v>
      </c>
      <c r="CH789" s="109" cm="1">
        <f t="array" ref="CH789">IF($AG789,SQRT(SUMPRODUCT($AH$2:$AH789, (AT$2:AT789-BN789)^2)/(SUM($AH$2:$AH789)-1)),0)</f>
        <v>0</v>
      </c>
      <c r="CI789" s="109" cm="1">
        <f t="array" ref="CI789">IF($AG789,SQRT(SUMPRODUCT($AH$2:$AH789, (AU$2:AU789-BO789)^2)/(SUM($AH$2:$AH789)-1)),0)</f>
        <v>0</v>
      </c>
      <c r="CJ789" s="109" cm="1">
        <f t="array" ref="CJ789">IF($AG789,SQRT(SUMPRODUCT($AH$2:$AH789, (AV$2:AV789-BP789)^2)/(SUM($AH$2:$AH789)-1)),0)</f>
        <v>0</v>
      </c>
      <c r="CK789" s="109" cm="1">
        <f t="array" ref="CK789">IF($AG789,SQRT(SUMPRODUCT($AH$2:$AH789, (AW$2:AW789-BQ789)^2)/(SUM($AH$2:$AH789)-1)),0)</f>
        <v>0</v>
      </c>
      <c r="CL789" s="109" cm="1">
        <f t="array" ref="CL789">IF($AG789,SQRT(SUMPRODUCT($AH$2:$AH789, (AX$2:AX789-BR789)^2)/(SUM($AH$2:$AH789)-1)),0)</f>
        <v>0</v>
      </c>
      <c r="CM789" s="109" cm="1">
        <f t="array" ref="CM789">IF($AG789,SQRT(SUMPRODUCT($AH$2:$AH789, (AY$2:AY789-BS789)^2)/(SUM($AH$2:$AH789)-1)),0)</f>
        <v>0</v>
      </c>
      <c r="CN789" s="109" cm="1">
        <f t="array" ref="CN789">IF($AG789,SQRT(SUMPRODUCT($AH$2:$AH789, (AZ$2:AZ789-BT789)^2)/(SUM($AH$2:$AH789)-1)),0)</f>
        <v>0</v>
      </c>
      <c r="CO789" s="109" cm="1">
        <f t="array" ref="CO789">IF($AG789,SQRT(SUMPRODUCT($AH$2:$AH789, (BA$2:BA789-BU789)^2)/(SUM($AH$2:$AH789)-1)),0)</f>
        <v>0</v>
      </c>
    </row>
    <row r="790" spans="34:93" x14ac:dyDescent="0.25">
      <c r="AH790" s="99" t="str">
        <f t="shared" si="184"/>
        <v/>
      </c>
      <c r="AI790" s="11">
        <f t="shared" ca="1" si="191"/>
        <v>0</v>
      </c>
      <c r="AJ790" s="11">
        <f t="shared" ca="1" si="191"/>
        <v>0</v>
      </c>
      <c r="AK790" s="11">
        <f t="shared" ca="1" si="191"/>
        <v>0</v>
      </c>
      <c r="AL790" s="11">
        <f t="shared" ca="1" si="191"/>
        <v>0</v>
      </c>
      <c r="AM790" s="11">
        <f t="shared" ca="1" si="191"/>
        <v>0</v>
      </c>
      <c r="AN790" s="11">
        <f t="shared" ca="1" si="191"/>
        <v>0</v>
      </c>
      <c r="AO790" s="11">
        <f t="shared" ca="1" si="191"/>
        <v>0</v>
      </c>
      <c r="AP790" s="11">
        <f t="shared" ca="1" si="191"/>
        <v>0</v>
      </c>
      <c r="AQ790" s="11">
        <f t="shared" ca="1" si="191"/>
        <v>0</v>
      </c>
      <c r="AR790" s="11">
        <f t="shared" ca="1" si="191"/>
        <v>0</v>
      </c>
      <c r="AS790" s="11">
        <f t="shared" ca="1" si="192"/>
        <v>0</v>
      </c>
      <c r="AT790" s="11">
        <f t="shared" ca="1" si="192"/>
        <v>0</v>
      </c>
      <c r="AU790" s="11">
        <f t="shared" ca="1" si="192"/>
        <v>0</v>
      </c>
      <c r="AV790" s="11">
        <f t="shared" ca="1" si="192"/>
        <v>0</v>
      </c>
      <c r="AW790" s="11">
        <f t="shared" ca="1" si="192"/>
        <v>0</v>
      </c>
      <c r="AX790" s="11">
        <f t="shared" ca="1" si="192"/>
        <v>0</v>
      </c>
      <c r="AY790" s="11">
        <f t="shared" ca="1" si="192"/>
        <v>0</v>
      </c>
      <c r="AZ790" s="11">
        <f t="shared" ca="1" si="192"/>
        <v>0</v>
      </c>
      <c r="BA790" s="11">
        <f t="shared" ca="1" si="192"/>
        <v>0</v>
      </c>
      <c r="BB790" s="11"/>
      <c r="BC790" s="11">
        <f>IF($AG790,SUMPRODUCT(AI$2:AI790,$AH$2:$AH790)/SUM($AH$2:$AH790),0)</f>
        <v>0</v>
      </c>
      <c r="BD790" s="11">
        <f>IF($AG790,SUMPRODUCT(AJ$2:AJ790,$AH$2:$AH790)/SUM($AH$2:$AH790),0)</f>
        <v>0</v>
      </c>
      <c r="BE790" s="11">
        <f>IF($AG790,SUMPRODUCT(AK$2:AK790,$AH$2:$AH790)/SUM($AH$2:$AH790),0)</f>
        <v>0</v>
      </c>
      <c r="BF790" s="11">
        <f>IF($AG790,SUMPRODUCT(AL$2:AL790,$AH$2:$AH790)/SUM($AH$2:$AH790),0)</f>
        <v>0</v>
      </c>
      <c r="BG790" s="11">
        <f>IF($AG790,SUMPRODUCT(AM$2:AM790,$AH$2:$AH790)/SUM($AH$2:$AH790),0)</f>
        <v>0</v>
      </c>
      <c r="BH790" s="11">
        <f>IF($AG790,SUMPRODUCT(AN$2:AN790,$AH$2:$AH790)/SUM($AH$2:$AH790),0)</f>
        <v>0</v>
      </c>
      <c r="BI790" s="11">
        <f>IF($AG790,SUMPRODUCT(AO$2:AO790,$AH$2:$AH790)/SUM($AH$2:$AH790),0)</f>
        <v>0</v>
      </c>
      <c r="BJ790" s="11">
        <f>IF($AG790,SUMPRODUCT(AP$2:AP790,$AH$2:$AH790)/SUM($AH$2:$AH790),0)</f>
        <v>0</v>
      </c>
      <c r="BK790" s="11">
        <f>IF($AG790,SUMPRODUCT(AQ$2:AQ790,$AH$2:$AH790)/SUM($AH$2:$AH790),0)</f>
        <v>0</v>
      </c>
      <c r="BL790" s="11">
        <f>IF($AG790,SUMPRODUCT(AR$2:AR790,$AH$2:$AH790)/SUM($AH$2:$AH790),0)</f>
        <v>0</v>
      </c>
      <c r="BM790" s="11">
        <f>IF($AG790,SUMPRODUCT(AS$2:AS790,$AH$2:$AH790)/SUM($AH$2:$AH790),0)</f>
        <v>0</v>
      </c>
      <c r="BN790" s="11">
        <f>IF($AG790,SUMPRODUCT(AT$2:AT790,$AH$2:$AH790)/SUM($AH$2:$AH790),0)</f>
        <v>0</v>
      </c>
      <c r="BO790" s="11">
        <f>IF($AG790,SUMPRODUCT(AU$2:AU790,$AH$2:$AH790)/SUM($AH$2:$AH790),0)</f>
        <v>0</v>
      </c>
      <c r="BP790" s="11">
        <f>IF($AG790,SUMPRODUCT(AV$2:AV790,$AH$2:$AH790)/SUM($AH$2:$AH790),0)</f>
        <v>0</v>
      </c>
      <c r="BQ790" s="11">
        <f>IF($AG790,SUMPRODUCT(AW$2:AW790,$AH$2:$AH790)/SUM($AH$2:$AH790),0)</f>
        <v>0</v>
      </c>
      <c r="BR790" s="11">
        <f>IF($AG790,SUMPRODUCT(AX$2:AX790,$AH$2:$AH790)/SUM($AH$2:$AH790),0)</f>
        <v>0</v>
      </c>
      <c r="BS790" s="11">
        <f>IF($AG790,SUMPRODUCT(AY$2:AY790,$AH$2:$AH790)/SUM($AH$2:$AH790),0)</f>
        <v>0</v>
      </c>
      <c r="BT790" s="11">
        <f>IF($AG790,SUMPRODUCT(AZ$2:AZ790,$AH$2:$AH790)/SUM($AH$2:$AH790),0)</f>
        <v>0</v>
      </c>
      <c r="BU790" s="11">
        <f>IF($AG790,SUMPRODUCT(BA$2:BA790,$AH$2:$AH790)/SUM($AH$2:$AH790),0)</f>
        <v>0</v>
      </c>
      <c r="BV790" s="11"/>
      <c r="BW790" s="109" cm="1">
        <f t="array" ref="BW790">IF($AG790,SQRT(SUMPRODUCT($AH$2:$AH790, (AI$2:AI790-BC790)^2)/(SUM($AH$2:$AH790)-1)),0)</f>
        <v>0</v>
      </c>
      <c r="BX790" s="109" cm="1">
        <f t="array" ref="BX790">IF($AG790,SQRT(SUMPRODUCT($AH$2:$AH790, (AJ$2:AJ790-BD790)^2)/(SUM($AH$2:$AH790)-1)),0)</f>
        <v>0</v>
      </c>
      <c r="BY790" s="109" cm="1">
        <f t="array" ref="BY790">IF($AG790,SQRT(SUMPRODUCT($AH$2:$AH790, (AK$2:AK790-BE790)^2)/(SUM($AH$2:$AH790)-1)),0)</f>
        <v>0</v>
      </c>
      <c r="BZ790" s="109" cm="1">
        <f t="array" ref="BZ790">IF($AG790,SQRT(SUMPRODUCT($AH$2:$AH790, (AL$2:AL790-BF790)^2)/(SUM($AH$2:$AH790)-1)),0)</f>
        <v>0</v>
      </c>
      <c r="CA790" s="109" cm="1">
        <f t="array" ref="CA790">IF($AG790,SQRT(SUMPRODUCT($AH$2:$AH790, (AM$2:AM790-BG790)^2)/(SUM($AH$2:$AH790)-1)),0)</f>
        <v>0</v>
      </c>
      <c r="CB790" s="109" cm="1">
        <f t="array" ref="CB790">IF($AG790,SQRT(SUMPRODUCT($AH$2:$AH790, (AN$2:AN790-BH790)^2)/(SUM($AH$2:$AH790)-1)),0)</f>
        <v>0</v>
      </c>
      <c r="CC790" s="109" cm="1">
        <f t="array" ref="CC790">IF($AG790,SQRT(SUMPRODUCT($AH$2:$AH790, (AO$2:AO790-BI790)^2)/(SUM($AH$2:$AH790)-1)),0)</f>
        <v>0</v>
      </c>
      <c r="CD790" s="109" cm="1">
        <f t="array" ref="CD790">IF($AG790,SQRT(SUMPRODUCT($AH$2:$AH790, (AP$2:AP790-BJ790)^2)/(SUM($AH$2:$AH790)-1)),0)</f>
        <v>0</v>
      </c>
      <c r="CE790" s="109" cm="1">
        <f t="array" ref="CE790">IF($AG790,SQRT(SUMPRODUCT($AH$2:$AH790, (AQ$2:AQ790-BK790)^2)/(SUM($AH$2:$AH790)-1)),0)</f>
        <v>0</v>
      </c>
      <c r="CF790" s="109" cm="1">
        <f t="array" ref="CF790">IF($AG790,SQRT(SUMPRODUCT($AH$2:$AH790, (AR$2:AR790-BL790)^2)/(SUM($AH$2:$AH790)-1)),0)</f>
        <v>0</v>
      </c>
      <c r="CG790" s="109" cm="1">
        <f t="array" ref="CG790">IF($AG790,SQRT(SUMPRODUCT($AH$2:$AH790, (AS$2:AS790-BM790)^2)/(SUM($AH$2:$AH790)-1)),0)</f>
        <v>0</v>
      </c>
      <c r="CH790" s="109" cm="1">
        <f t="array" ref="CH790">IF($AG790,SQRT(SUMPRODUCT($AH$2:$AH790, (AT$2:AT790-BN790)^2)/(SUM($AH$2:$AH790)-1)),0)</f>
        <v>0</v>
      </c>
      <c r="CI790" s="109" cm="1">
        <f t="array" ref="CI790">IF($AG790,SQRT(SUMPRODUCT($AH$2:$AH790, (AU$2:AU790-BO790)^2)/(SUM($AH$2:$AH790)-1)),0)</f>
        <v>0</v>
      </c>
      <c r="CJ790" s="109" cm="1">
        <f t="array" ref="CJ790">IF($AG790,SQRT(SUMPRODUCT($AH$2:$AH790, (AV$2:AV790-BP790)^2)/(SUM($AH$2:$AH790)-1)),0)</f>
        <v>0</v>
      </c>
      <c r="CK790" s="109" cm="1">
        <f t="array" ref="CK790">IF($AG790,SQRT(SUMPRODUCT($AH$2:$AH790, (AW$2:AW790-BQ790)^2)/(SUM($AH$2:$AH790)-1)),0)</f>
        <v>0</v>
      </c>
      <c r="CL790" s="109" cm="1">
        <f t="array" ref="CL790">IF($AG790,SQRT(SUMPRODUCT($AH$2:$AH790, (AX$2:AX790-BR790)^2)/(SUM($AH$2:$AH790)-1)),0)</f>
        <v>0</v>
      </c>
      <c r="CM790" s="109" cm="1">
        <f t="array" ref="CM790">IF($AG790,SQRT(SUMPRODUCT($AH$2:$AH790, (AY$2:AY790-BS790)^2)/(SUM($AH$2:$AH790)-1)),0)</f>
        <v>0</v>
      </c>
      <c r="CN790" s="109" cm="1">
        <f t="array" ref="CN790">IF($AG790,SQRT(SUMPRODUCT($AH$2:$AH790, (AZ$2:AZ790-BT790)^2)/(SUM($AH$2:$AH790)-1)),0)</f>
        <v>0</v>
      </c>
      <c r="CO790" s="109" cm="1">
        <f t="array" ref="CO790">IF($AG790,SQRT(SUMPRODUCT($AH$2:$AH790, (BA$2:BA790-BU790)^2)/(SUM($AH$2:$AH790)-1)),0)</f>
        <v>0</v>
      </c>
    </row>
    <row r="791" spans="34:93" x14ac:dyDescent="0.25">
      <c r="AH791" s="99" t="str">
        <f t="shared" si="184"/>
        <v/>
      </c>
      <c r="AI791" s="11">
        <f t="shared" ca="1" si="191"/>
        <v>0</v>
      </c>
      <c r="AJ791" s="11">
        <f t="shared" ca="1" si="191"/>
        <v>0</v>
      </c>
      <c r="AK791" s="11">
        <f t="shared" ca="1" si="191"/>
        <v>0</v>
      </c>
      <c r="AL791" s="11">
        <f t="shared" ca="1" si="191"/>
        <v>0</v>
      </c>
      <c r="AM791" s="11">
        <f t="shared" ca="1" si="191"/>
        <v>0</v>
      </c>
      <c r="AN791" s="11">
        <f t="shared" ca="1" si="191"/>
        <v>0</v>
      </c>
      <c r="AO791" s="11">
        <f t="shared" ca="1" si="191"/>
        <v>0</v>
      </c>
      <c r="AP791" s="11">
        <f t="shared" ca="1" si="191"/>
        <v>0</v>
      </c>
      <c r="AQ791" s="11">
        <f t="shared" ca="1" si="191"/>
        <v>0</v>
      </c>
      <c r="AR791" s="11">
        <f t="shared" ca="1" si="191"/>
        <v>0</v>
      </c>
      <c r="AS791" s="11">
        <f t="shared" ca="1" si="192"/>
        <v>0</v>
      </c>
      <c r="AT791" s="11">
        <f t="shared" ca="1" si="192"/>
        <v>0</v>
      </c>
      <c r="AU791" s="11">
        <f t="shared" ca="1" si="192"/>
        <v>0</v>
      </c>
      <c r="AV791" s="11">
        <f t="shared" ca="1" si="192"/>
        <v>0</v>
      </c>
      <c r="AW791" s="11">
        <f t="shared" ca="1" si="192"/>
        <v>0</v>
      </c>
      <c r="AX791" s="11">
        <f t="shared" ca="1" si="192"/>
        <v>0</v>
      </c>
      <c r="AY791" s="11">
        <f t="shared" ca="1" si="192"/>
        <v>0</v>
      </c>
      <c r="AZ791" s="11">
        <f t="shared" ca="1" si="192"/>
        <v>0</v>
      </c>
      <c r="BA791" s="11">
        <f t="shared" ca="1" si="192"/>
        <v>0</v>
      </c>
      <c r="BB791" s="11"/>
      <c r="BC791" s="11">
        <f>IF($AG791,SUMPRODUCT(AI$2:AI791,$AH$2:$AH791)/SUM($AH$2:$AH791),0)</f>
        <v>0</v>
      </c>
      <c r="BD791" s="11">
        <f>IF($AG791,SUMPRODUCT(AJ$2:AJ791,$AH$2:$AH791)/SUM($AH$2:$AH791),0)</f>
        <v>0</v>
      </c>
      <c r="BE791" s="11">
        <f>IF($AG791,SUMPRODUCT(AK$2:AK791,$AH$2:$AH791)/SUM($AH$2:$AH791),0)</f>
        <v>0</v>
      </c>
      <c r="BF791" s="11">
        <f>IF($AG791,SUMPRODUCT(AL$2:AL791,$AH$2:$AH791)/SUM($AH$2:$AH791),0)</f>
        <v>0</v>
      </c>
      <c r="BG791" s="11">
        <f>IF($AG791,SUMPRODUCT(AM$2:AM791,$AH$2:$AH791)/SUM($AH$2:$AH791),0)</f>
        <v>0</v>
      </c>
      <c r="BH791" s="11">
        <f>IF($AG791,SUMPRODUCT(AN$2:AN791,$AH$2:$AH791)/SUM($AH$2:$AH791),0)</f>
        <v>0</v>
      </c>
      <c r="BI791" s="11">
        <f>IF($AG791,SUMPRODUCT(AO$2:AO791,$AH$2:$AH791)/SUM($AH$2:$AH791),0)</f>
        <v>0</v>
      </c>
      <c r="BJ791" s="11">
        <f>IF($AG791,SUMPRODUCT(AP$2:AP791,$AH$2:$AH791)/SUM($AH$2:$AH791),0)</f>
        <v>0</v>
      </c>
      <c r="BK791" s="11">
        <f>IF($AG791,SUMPRODUCT(AQ$2:AQ791,$AH$2:$AH791)/SUM($AH$2:$AH791),0)</f>
        <v>0</v>
      </c>
      <c r="BL791" s="11">
        <f>IF($AG791,SUMPRODUCT(AR$2:AR791,$AH$2:$AH791)/SUM($AH$2:$AH791),0)</f>
        <v>0</v>
      </c>
      <c r="BM791" s="11">
        <f>IF($AG791,SUMPRODUCT(AS$2:AS791,$AH$2:$AH791)/SUM($AH$2:$AH791),0)</f>
        <v>0</v>
      </c>
      <c r="BN791" s="11">
        <f>IF($AG791,SUMPRODUCT(AT$2:AT791,$AH$2:$AH791)/SUM($AH$2:$AH791),0)</f>
        <v>0</v>
      </c>
      <c r="BO791" s="11">
        <f>IF($AG791,SUMPRODUCT(AU$2:AU791,$AH$2:$AH791)/SUM($AH$2:$AH791),0)</f>
        <v>0</v>
      </c>
      <c r="BP791" s="11">
        <f>IF($AG791,SUMPRODUCT(AV$2:AV791,$AH$2:$AH791)/SUM($AH$2:$AH791),0)</f>
        <v>0</v>
      </c>
      <c r="BQ791" s="11">
        <f>IF($AG791,SUMPRODUCT(AW$2:AW791,$AH$2:$AH791)/SUM($AH$2:$AH791),0)</f>
        <v>0</v>
      </c>
      <c r="BR791" s="11">
        <f>IF($AG791,SUMPRODUCT(AX$2:AX791,$AH$2:$AH791)/SUM($AH$2:$AH791),0)</f>
        <v>0</v>
      </c>
      <c r="BS791" s="11">
        <f>IF($AG791,SUMPRODUCT(AY$2:AY791,$AH$2:$AH791)/SUM($AH$2:$AH791),0)</f>
        <v>0</v>
      </c>
      <c r="BT791" s="11">
        <f>IF($AG791,SUMPRODUCT(AZ$2:AZ791,$AH$2:$AH791)/SUM($AH$2:$AH791),0)</f>
        <v>0</v>
      </c>
      <c r="BU791" s="11">
        <f>IF($AG791,SUMPRODUCT(BA$2:BA791,$AH$2:$AH791)/SUM($AH$2:$AH791),0)</f>
        <v>0</v>
      </c>
      <c r="BV791" s="11"/>
      <c r="BW791" s="109" cm="1">
        <f t="array" ref="BW791">IF($AG791,SQRT(SUMPRODUCT($AH$2:$AH791, (AI$2:AI791-BC791)^2)/(SUM($AH$2:$AH791)-1)),0)</f>
        <v>0</v>
      </c>
      <c r="BX791" s="109" cm="1">
        <f t="array" ref="BX791">IF($AG791,SQRT(SUMPRODUCT($AH$2:$AH791, (AJ$2:AJ791-BD791)^2)/(SUM($AH$2:$AH791)-1)),0)</f>
        <v>0</v>
      </c>
      <c r="BY791" s="109" cm="1">
        <f t="array" ref="BY791">IF($AG791,SQRT(SUMPRODUCT($AH$2:$AH791, (AK$2:AK791-BE791)^2)/(SUM($AH$2:$AH791)-1)),0)</f>
        <v>0</v>
      </c>
      <c r="BZ791" s="109" cm="1">
        <f t="array" ref="BZ791">IF($AG791,SQRT(SUMPRODUCT($AH$2:$AH791, (AL$2:AL791-BF791)^2)/(SUM($AH$2:$AH791)-1)),0)</f>
        <v>0</v>
      </c>
      <c r="CA791" s="109" cm="1">
        <f t="array" ref="CA791">IF($AG791,SQRT(SUMPRODUCT($AH$2:$AH791, (AM$2:AM791-BG791)^2)/(SUM($AH$2:$AH791)-1)),0)</f>
        <v>0</v>
      </c>
      <c r="CB791" s="109" cm="1">
        <f t="array" ref="CB791">IF($AG791,SQRT(SUMPRODUCT($AH$2:$AH791, (AN$2:AN791-BH791)^2)/(SUM($AH$2:$AH791)-1)),0)</f>
        <v>0</v>
      </c>
      <c r="CC791" s="109" cm="1">
        <f t="array" ref="CC791">IF($AG791,SQRT(SUMPRODUCT($AH$2:$AH791, (AO$2:AO791-BI791)^2)/(SUM($AH$2:$AH791)-1)),0)</f>
        <v>0</v>
      </c>
      <c r="CD791" s="109" cm="1">
        <f t="array" ref="CD791">IF($AG791,SQRT(SUMPRODUCT($AH$2:$AH791, (AP$2:AP791-BJ791)^2)/(SUM($AH$2:$AH791)-1)),0)</f>
        <v>0</v>
      </c>
      <c r="CE791" s="109" cm="1">
        <f t="array" ref="CE791">IF($AG791,SQRT(SUMPRODUCT($AH$2:$AH791, (AQ$2:AQ791-BK791)^2)/(SUM($AH$2:$AH791)-1)),0)</f>
        <v>0</v>
      </c>
      <c r="CF791" s="109" cm="1">
        <f t="array" ref="CF791">IF($AG791,SQRT(SUMPRODUCT($AH$2:$AH791, (AR$2:AR791-BL791)^2)/(SUM($AH$2:$AH791)-1)),0)</f>
        <v>0</v>
      </c>
      <c r="CG791" s="109" cm="1">
        <f t="array" ref="CG791">IF($AG791,SQRT(SUMPRODUCT($AH$2:$AH791, (AS$2:AS791-BM791)^2)/(SUM($AH$2:$AH791)-1)),0)</f>
        <v>0</v>
      </c>
      <c r="CH791" s="109" cm="1">
        <f t="array" ref="CH791">IF($AG791,SQRT(SUMPRODUCT($AH$2:$AH791, (AT$2:AT791-BN791)^2)/(SUM($AH$2:$AH791)-1)),0)</f>
        <v>0</v>
      </c>
      <c r="CI791" s="109" cm="1">
        <f t="array" ref="CI791">IF($AG791,SQRT(SUMPRODUCT($AH$2:$AH791, (AU$2:AU791-BO791)^2)/(SUM($AH$2:$AH791)-1)),0)</f>
        <v>0</v>
      </c>
      <c r="CJ791" s="109" cm="1">
        <f t="array" ref="CJ791">IF($AG791,SQRT(SUMPRODUCT($AH$2:$AH791, (AV$2:AV791-BP791)^2)/(SUM($AH$2:$AH791)-1)),0)</f>
        <v>0</v>
      </c>
      <c r="CK791" s="109" cm="1">
        <f t="array" ref="CK791">IF($AG791,SQRT(SUMPRODUCT($AH$2:$AH791, (AW$2:AW791-BQ791)^2)/(SUM($AH$2:$AH791)-1)),0)</f>
        <v>0</v>
      </c>
      <c r="CL791" s="109" cm="1">
        <f t="array" ref="CL791">IF($AG791,SQRT(SUMPRODUCT($AH$2:$AH791, (AX$2:AX791-BR791)^2)/(SUM($AH$2:$AH791)-1)),0)</f>
        <v>0</v>
      </c>
      <c r="CM791" s="109" cm="1">
        <f t="array" ref="CM791">IF($AG791,SQRT(SUMPRODUCT($AH$2:$AH791, (AY$2:AY791-BS791)^2)/(SUM($AH$2:$AH791)-1)),0)</f>
        <v>0</v>
      </c>
      <c r="CN791" s="109" cm="1">
        <f t="array" ref="CN791">IF($AG791,SQRT(SUMPRODUCT($AH$2:$AH791, (AZ$2:AZ791-BT791)^2)/(SUM($AH$2:$AH791)-1)),0)</f>
        <v>0</v>
      </c>
      <c r="CO791" s="109" cm="1">
        <f t="array" ref="CO791">IF($AG791,SQRT(SUMPRODUCT($AH$2:$AH791, (BA$2:BA791-BU791)^2)/(SUM($AH$2:$AH791)-1)),0)</f>
        <v>0</v>
      </c>
    </row>
    <row r="792" spans="34:93" x14ac:dyDescent="0.25">
      <c r="AH792" s="99" t="str">
        <f t="shared" si="184"/>
        <v/>
      </c>
      <c r="AI792" s="11">
        <f t="shared" ref="AI792:AR801" ca="1" si="193">IF(AI$1&lt;&gt;0,SUMIFS(INDIRECT(AI$1), Fecha,$AG792),0)</f>
        <v>0</v>
      </c>
      <c r="AJ792" s="11">
        <f t="shared" ca="1" si="193"/>
        <v>0</v>
      </c>
      <c r="AK792" s="11">
        <f t="shared" ca="1" si="193"/>
        <v>0</v>
      </c>
      <c r="AL792" s="11">
        <f t="shared" ca="1" si="193"/>
        <v>0</v>
      </c>
      <c r="AM792" s="11">
        <f t="shared" ca="1" si="193"/>
        <v>0</v>
      </c>
      <c r="AN792" s="11">
        <f t="shared" ca="1" si="193"/>
        <v>0</v>
      </c>
      <c r="AO792" s="11">
        <f t="shared" ca="1" si="193"/>
        <v>0</v>
      </c>
      <c r="AP792" s="11">
        <f t="shared" ca="1" si="193"/>
        <v>0</v>
      </c>
      <c r="AQ792" s="11">
        <f t="shared" ca="1" si="193"/>
        <v>0</v>
      </c>
      <c r="AR792" s="11">
        <f t="shared" ca="1" si="193"/>
        <v>0</v>
      </c>
      <c r="AS792" s="11">
        <f t="shared" ref="AS792:BA801" ca="1" si="194">IF(AS$1&lt;&gt;0,SUMIFS(INDIRECT(AS$1), Fecha,$AG792),0)</f>
        <v>0</v>
      </c>
      <c r="AT792" s="11">
        <f t="shared" ca="1" si="194"/>
        <v>0</v>
      </c>
      <c r="AU792" s="11">
        <f t="shared" ca="1" si="194"/>
        <v>0</v>
      </c>
      <c r="AV792" s="11">
        <f t="shared" ca="1" si="194"/>
        <v>0</v>
      </c>
      <c r="AW792" s="11">
        <f t="shared" ca="1" si="194"/>
        <v>0</v>
      </c>
      <c r="AX792" s="11">
        <f t="shared" ca="1" si="194"/>
        <v>0</v>
      </c>
      <c r="AY792" s="11">
        <f t="shared" ca="1" si="194"/>
        <v>0</v>
      </c>
      <c r="AZ792" s="11">
        <f t="shared" ca="1" si="194"/>
        <v>0</v>
      </c>
      <c r="BA792" s="11">
        <f t="shared" ca="1" si="194"/>
        <v>0</v>
      </c>
      <c r="BB792" s="11"/>
      <c r="BC792" s="11">
        <f>IF($AG792,SUMPRODUCT(AI$2:AI792,$AH$2:$AH792)/SUM($AH$2:$AH792),0)</f>
        <v>0</v>
      </c>
      <c r="BD792" s="11">
        <f>IF($AG792,SUMPRODUCT(AJ$2:AJ792,$AH$2:$AH792)/SUM($AH$2:$AH792),0)</f>
        <v>0</v>
      </c>
      <c r="BE792" s="11">
        <f>IF($AG792,SUMPRODUCT(AK$2:AK792,$AH$2:$AH792)/SUM($AH$2:$AH792),0)</f>
        <v>0</v>
      </c>
      <c r="BF792" s="11">
        <f>IF($AG792,SUMPRODUCT(AL$2:AL792,$AH$2:$AH792)/SUM($AH$2:$AH792),0)</f>
        <v>0</v>
      </c>
      <c r="BG792" s="11">
        <f>IF($AG792,SUMPRODUCT(AM$2:AM792,$AH$2:$AH792)/SUM($AH$2:$AH792),0)</f>
        <v>0</v>
      </c>
      <c r="BH792" s="11">
        <f>IF($AG792,SUMPRODUCT(AN$2:AN792,$AH$2:$AH792)/SUM($AH$2:$AH792),0)</f>
        <v>0</v>
      </c>
      <c r="BI792" s="11">
        <f>IF($AG792,SUMPRODUCT(AO$2:AO792,$AH$2:$AH792)/SUM($AH$2:$AH792),0)</f>
        <v>0</v>
      </c>
      <c r="BJ792" s="11">
        <f>IF($AG792,SUMPRODUCT(AP$2:AP792,$AH$2:$AH792)/SUM($AH$2:$AH792),0)</f>
        <v>0</v>
      </c>
      <c r="BK792" s="11">
        <f>IF($AG792,SUMPRODUCT(AQ$2:AQ792,$AH$2:$AH792)/SUM($AH$2:$AH792),0)</f>
        <v>0</v>
      </c>
      <c r="BL792" s="11">
        <f>IF($AG792,SUMPRODUCT(AR$2:AR792,$AH$2:$AH792)/SUM($AH$2:$AH792),0)</f>
        <v>0</v>
      </c>
      <c r="BM792" s="11">
        <f>IF($AG792,SUMPRODUCT(AS$2:AS792,$AH$2:$AH792)/SUM($AH$2:$AH792),0)</f>
        <v>0</v>
      </c>
      <c r="BN792" s="11">
        <f>IF($AG792,SUMPRODUCT(AT$2:AT792,$AH$2:$AH792)/SUM($AH$2:$AH792),0)</f>
        <v>0</v>
      </c>
      <c r="BO792" s="11">
        <f>IF($AG792,SUMPRODUCT(AU$2:AU792,$AH$2:$AH792)/SUM($AH$2:$AH792),0)</f>
        <v>0</v>
      </c>
      <c r="BP792" s="11">
        <f>IF($AG792,SUMPRODUCT(AV$2:AV792,$AH$2:$AH792)/SUM($AH$2:$AH792),0)</f>
        <v>0</v>
      </c>
      <c r="BQ792" s="11">
        <f>IF($AG792,SUMPRODUCT(AW$2:AW792,$AH$2:$AH792)/SUM($AH$2:$AH792),0)</f>
        <v>0</v>
      </c>
      <c r="BR792" s="11">
        <f>IF($AG792,SUMPRODUCT(AX$2:AX792,$AH$2:$AH792)/SUM($AH$2:$AH792),0)</f>
        <v>0</v>
      </c>
      <c r="BS792" s="11">
        <f>IF($AG792,SUMPRODUCT(AY$2:AY792,$AH$2:$AH792)/SUM($AH$2:$AH792),0)</f>
        <v>0</v>
      </c>
      <c r="BT792" s="11">
        <f>IF($AG792,SUMPRODUCT(AZ$2:AZ792,$AH$2:$AH792)/SUM($AH$2:$AH792),0)</f>
        <v>0</v>
      </c>
      <c r="BU792" s="11">
        <f>IF($AG792,SUMPRODUCT(BA$2:BA792,$AH$2:$AH792)/SUM($AH$2:$AH792),0)</f>
        <v>0</v>
      </c>
      <c r="BV792" s="11"/>
      <c r="BW792" s="109" cm="1">
        <f t="array" ref="BW792">IF($AG792,SQRT(SUMPRODUCT($AH$2:$AH792, (AI$2:AI792-BC792)^2)/(SUM($AH$2:$AH792)-1)),0)</f>
        <v>0</v>
      </c>
      <c r="BX792" s="109" cm="1">
        <f t="array" ref="BX792">IF($AG792,SQRT(SUMPRODUCT($AH$2:$AH792, (AJ$2:AJ792-BD792)^2)/(SUM($AH$2:$AH792)-1)),0)</f>
        <v>0</v>
      </c>
      <c r="BY792" s="109" cm="1">
        <f t="array" ref="BY792">IF($AG792,SQRT(SUMPRODUCT($AH$2:$AH792, (AK$2:AK792-BE792)^2)/(SUM($AH$2:$AH792)-1)),0)</f>
        <v>0</v>
      </c>
      <c r="BZ792" s="109" cm="1">
        <f t="array" ref="BZ792">IF($AG792,SQRT(SUMPRODUCT($AH$2:$AH792, (AL$2:AL792-BF792)^2)/(SUM($AH$2:$AH792)-1)),0)</f>
        <v>0</v>
      </c>
      <c r="CA792" s="109" cm="1">
        <f t="array" ref="CA792">IF($AG792,SQRT(SUMPRODUCT($AH$2:$AH792, (AM$2:AM792-BG792)^2)/(SUM($AH$2:$AH792)-1)),0)</f>
        <v>0</v>
      </c>
      <c r="CB792" s="109" cm="1">
        <f t="array" ref="CB792">IF($AG792,SQRT(SUMPRODUCT($AH$2:$AH792, (AN$2:AN792-BH792)^2)/(SUM($AH$2:$AH792)-1)),0)</f>
        <v>0</v>
      </c>
      <c r="CC792" s="109" cm="1">
        <f t="array" ref="CC792">IF($AG792,SQRT(SUMPRODUCT($AH$2:$AH792, (AO$2:AO792-BI792)^2)/(SUM($AH$2:$AH792)-1)),0)</f>
        <v>0</v>
      </c>
      <c r="CD792" s="109" cm="1">
        <f t="array" ref="CD792">IF($AG792,SQRT(SUMPRODUCT($AH$2:$AH792, (AP$2:AP792-BJ792)^2)/(SUM($AH$2:$AH792)-1)),0)</f>
        <v>0</v>
      </c>
      <c r="CE792" s="109" cm="1">
        <f t="array" ref="CE792">IF($AG792,SQRT(SUMPRODUCT($AH$2:$AH792, (AQ$2:AQ792-BK792)^2)/(SUM($AH$2:$AH792)-1)),0)</f>
        <v>0</v>
      </c>
      <c r="CF792" s="109" cm="1">
        <f t="array" ref="CF792">IF($AG792,SQRT(SUMPRODUCT($AH$2:$AH792, (AR$2:AR792-BL792)^2)/(SUM($AH$2:$AH792)-1)),0)</f>
        <v>0</v>
      </c>
      <c r="CG792" s="109" cm="1">
        <f t="array" ref="CG792">IF($AG792,SQRT(SUMPRODUCT($AH$2:$AH792, (AS$2:AS792-BM792)^2)/(SUM($AH$2:$AH792)-1)),0)</f>
        <v>0</v>
      </c>
      <c r="CH792" s="109" cm="1">
        <f t="array" ref="CH792">IF($AG792,SQRT(SUMPRODUCT($AH$2:$AH792, (AT$2:AT792-BN792)^2)/(SUM($AH$2:$AH792)-1)),0)</f>
        <v>0</v>
      </c>
      <c r="CI792" s="109" cm="1">
        <f t="array" ref="CI792">IF($AG792,SQRT(SUMPRODUCT($AH$2:$AH792, (AU$2:AU792-BO792)^2)/(SUM($AH$2:$AH792)-1)),0)</f>
        <v>0</v>
      </c>
      <c r="CJ792" s="109" cm="1">
        <f t="array" ref="CJ792">IF($AG792,SQRT(SUMPRODUCT($AH$2:$AH792, (AV$2:AV792-BP792)^2)/(SUM($AH$2:$AH792)-1)),0)</f>
        <v>0</v>
      </c>
      <c r="CK792" s="109" cm="1">
        <f t="array" ref="CK792">IF($AG792,SQRT(SUMPRODUCT($AH$2:$AH792, (AW$2:AW792-BQ792)^2)/(SUM($AH$2:$AH792)-1)),0)</f>
        <v>0</v>
      </c>
      <c r="CL792" s="109" cm="1">
        <f t="array" ref="CL792">IF($AG792,SQRT(SUMPRODUCT($AH$2:$AH792, (AX$2:AX792-BR792)^2)/(SUM($AH$2:$AH792)-1)),0)</f>
        <v>0</v>
      </c>
      <c r="CM792" s="109" cm="1">
        <f t="array" ref="CM792">IF($AG792,SQRT(SUMPRODUCT($AH$2:$AH792, (AY$2:AY792-BS792)^2)/(SUM($AH$2:$AH792)-1)),0)</f>
        <v>0</v>
      </c>
      <c r="CN792" s="109" cm="1">
        <f t="array" ref="CN792">IF($AG792,SQRT(SUMPRODUCT($AH$2:$AH792, (AZ$2:AZ792-BT792)^2)/(SUM($AH$2:$AH792)-1)),0)</f>
        <v>0</v>
      </c>
      <c r="CO792" s="109" cm="1">
        <f t="array" ref="CO792">IF($AG792,SQRT(SUMPRODUCT($AH$2:$AH792, (BA$2:BA792-BU792)^2)/(SUM($AH$2:$AH792)-1)),0)</f>
        <v>0</v>
      </c>
    </row>
    <row r="793" spans="34:93" x14ac:dyDescent="0.25">
      <c r="AH793" s="99" t="str">
        <f t="shared" si="184"/>
        <v/>
      </c>
      <c r="AI793" s="11">
        <f t="shared" ca="1" si="193"/>
        <v>0</v>
      </c>
      <c r="AJ793" s="11">
        <f t="shared" ca="1" si="193"/>
        <v>0</v>
      </c>
      <c r="AK793" s="11">
        <f t="shared" ca="1" si="193"/>
        <v>0</v>
      </c>
      <c r="AL793" s="11">
        <f t="shared" ca="1" si="193"/>
        <v>0</v>
      </c>
      <c r="AM793" s="11">
        <f t="shared" ca="1" si="193"/>
        <v>0</v>
      </c>
      <c r="AN793" s="11">
        <f t="shared" ca="1" si="193"/>
        <v>0</v>
      </c>
      <c r="AO793" s="11">
        <f t="shared" ca="1" si="193"/>
        <v>0</v>
      </c>
      <c r="AP793" s="11">
        <f t="shared" ca="1" si="193"/>
        <v>0</v>
      </c>
      <c r="AQ793" s="11">
        <f t="shared" ca="1" si="193"/>
        <v>0</v>
      </c>
      <c r="AR793" s="11">
        <f t="shared" ca="1" si="193"/>
        <v>0</v>
      </c>
      <c r="AS793" s="11">
        <f t="shared" ca="1" si="194"/>
        <v>0</v>
      </c>
      <c r="AT793" s="11">
        <f t="shared" ca="1" si="194"/>
        <v>0</v>
      </c>
      <c r="AU793" s="11">
        <f t="shared" ca="1" si="194"/>
        <v>0</v>
      </c>
      <c r="AV793" s="11">
        <f t="shared" ca="1" si="194"/>
        <v>0</v>
      </c>
      <c r="AW793" s="11">
        <f t="shared" ca="1" si="194"/>
        <v>0</v>
      </c>
      <c r="AX793" s="11">
        <f t="shared" ca="1" si="194"/>
        <v>0</v>
      </c>
      <c r="AY793" s="11">
        <f t="shared" ca="1" si="194"/>
        <v>0</v>
      </c>
      <c r="AZ793" s="11">
        <f t="shared" ca="1" si="194"/>
        <v>0</v>
      </c>
      <c r="BA793" s="11">
        <f t="shared" ca="1" si="194"/>
        <v>0</v>
      </c>
      <c r="BB793" s="11"/>
      <c r="BC793" s="11">
        <f>IF($AG793,SUMPRODUCT(AI$2:AI793,$AH$2:$AH793)/SUM($AH$2:$AH793),0)</f>
        <v>0</v>
      </c>
      <c r="BD793" s="11">
        <f>IF($AG793,SUMPRODUCT(AJ$2:AJ793,$AH$2:$AH793)/SUM($AH$2:$AH793),0)</f>
        <v>0</v>
      </c>
      <c r="BE793" s="11">
        <f>IF($AG793,SUMPRODUCT(AK$2:AK793,$AH$2:$AH793)/SUM($AH$2:$AH793),0)</f>
        <v>0</v>
      </c>
      <c r="BF793" s="11">
        <f>IF($AG793,SUMPRODUCT(AL$2:AL793,$AH$2:$AH793)/SUM($AH$2:$AH793),0)</f>
        <v>0</v>
      </c>
      <c r="BG793" s="11">
        <f>IF($AG793,SUMPRODUCT(AM$2:AM793,$AH$2:$AH793)/SUM($AH$2:$AH793),0)</f>
        <v>0</v>
      </c>
      <c r="BH793" s="11">
        <f>IF($AG793,SUMPRODUCT(AN$2:AN793,$AH$2:$AH793)/SUM($AH$2:$AH793),0)</f>
        <v>0</v>
      </c>
      <c r="BI793" s="11">
        <f>IF($AG793,SUMPRODUCT(AO$2:AO793,$AH$2:$AH793)/SUM($AH$2:$AH793),0)</f>
        <v>0</v>
      </c>
      <c r="BJ793" s="11">
        <f>IF($AG793,SUMPRODUCT(AP$2:AP793,$AH$2:$AH793)/SUM($AH$2:$AH793),0)</f>
        <v>0</v>
      </c>
      <c r="BK793" s="11">
        <f>IF($AG793,SUMPRODUCT(AQ$2:AQ793,$AH$2:$AH793)/SUM($AH$2:$AH793),0)</f>
        <v>0</v>
      </c>
      <c r="BL793" s="11">
        <f>IF($AG793,SUMPRODUCT(AR$2:AR793,$AH$2:$AH793)/SUM($AH$2:$AH793),0)</f>
        <v>0</v>
      </c>
      <c r="BM793" s="11">
        <f>IF($AG793,SUMPRODUCT(AS$2:AS793,$AH$2:$AH793)/SUM($AH$2:$AH793),0)</f>
        <v>0</v>
      </c>
      <c r="BN793" s="11">
        <f>IF($AG793,SUMPRODUCT(AT$2:AT793,$AH$2:$AH793)/SUM($AH$2:$AH793),0)</f>
        <v>0</v>
      </c>
      <c r="BO793" s="11">
        <f>IF($AG793,SUMPRODUCT(AU$2:AU793,$AH$2:$AH793)/SUM($AH$2:$AH793),0)</f>
        <v>0</v>
      </c>
      <c r="BP793" s="11">
        <f>IF($AG793,SUMPRODUCT(AV$2:AV793,$AH$2:$AH793)/SUM($AH$2:$AH793),0)</f>
        <v>0</v>
      </c>
      <c r="BQ793" s="11">
        <f>IF($AG793,SUMPRODUCT(AW$2:AW793,$AH$2:$AH793)/SUM($AH$2:$AH793),0)</f>
        <v>0</v>
      </c>
      <c r="BR793" s="11">
        <f>IF($AG793,SUMPRODUCT(AX$2:AX793,$AH$2:$AH793)/SUM($AH$2:$AH793),0)</f>
        <v>0</v>
      </c>
      <c r="BS793" s="11">
        <f>IF($AG793,SUMPRODUCT(AY$2:AY793,$AH$2:$AH793)/SUM($AH$2:$AH793),0)</f>
        <v>0</v>
      </c>
      <c r="BT793" s="11">
        <f>IF($AG793,SUMPRODUCT(AZ$2:AZ793,$AH$2:$AH793)/SUM($AH$2:$AH793),0)</f>
        <v>0</v>
      </c>
      <c r="BU793" s="11">
        <f>IF($AG793,SUMPRODUCT(BA$2:BA793,$AH$2:$AH793)/SUM($AH$2:$AH793),0)</f>
        <v>0</v>
      </c>
      <c r="BV793" s="11"/>
      <c r="BW793" s="109" cm="1">
        <f t="array" ref="BW793">IF($AG793,SQRT(SUMPRODUCT($AH$2:$AH793, (AI$2:AI793-BC793)^2)/(SUM($AH$2:$AH793)-1)),0)</f>
        <v>0</v>
      </c>
      <c r="BX793" s="109" cm="1">
        <f t="array" ref="BX793">IF($AG793,SQRT(SUMPRODUCT($AH$2:$AH793, (AJ$2:AJ793-BD793)^2)/(SUM($AH$2:$AH793)-1)),0)</f>
        <v>0</v>
      </c>
      <c r="BY793" s="109" cm="1">
        <f t="array" ref="BY793">IF($AG793,SQRT(SUMPRODUCT($AH$2:$AH793, (AK$2:AK793-BE793)^2)/(SUM($AH$2:$AH793)-1)),0)</f>
        <v>0</v>
      </c>
      <c r="BZ793" s="109" cm="1">
        <f t="array" ref="BZ793">IF($AG793,SQRT(SUMPRODUCT($AH$2:$AH793, (AL$2:AL793-BF793)^2)/(SUM($AH$2:$AH793)-1)),0)</f>
        <v>0</v>
      </c>
      <c r="CA793" s="109" cm="1">
        <f t="array" ref="CA793">IF($AG793,SQRT(SUMPRODUCT($AH$2:$AH793, (AM$2:AM793-BG793)^2)/(SUM($AH$2:$AH793)-1)),0)</f>
        <v>0</v>
      </c>
      <c r="CB793" s="109" cm="1">
        <f t="array" ref="CB793">IF($AG793,SQRT(SUMPRODUCT($AH$2:$AH793, (AN$2:AN793-BH793)^2)/(SUM($AH$2:$AH793)-1)),0)</f>
        <v>0</v>
      </c>
      <c r="CC793" s="109" cm="1">
        <f t="array" ref="CC793">IF($AG793,SQRT(SUMPRODUCT($AH$2:$AH793, (AO$2:AO793-BI793)^2)/(SUM($AH$2:$AH793)-1)),0)</f>
        <v>0</v>
      </c>
      <c r="CD793" s="109" cm="1">
        <f t="array" ref="CD793">IF($AG793,SQRT(SUMPRODUCT($AH$2:$AH793, (AP$2:AP793-BJ793)^2)/(SUM($AH$2:$AH793)-1)),0)</f>
        <v>0</v>
      </c>
      <c r="CE793" s="109" cm="1">
        <f t="array" ref="CE793">IF($AG793,SQRT(SUMPRODUCT($AH$2:$AH793, (AQ$2:AQ793-BK793)^2)/(SUM($AH$2:$AH793)-1)),0)</f>
        <v>0</v>
      </c>
      <c r="CF793" s="109" cm="1">
        <f t="array" ref="CF793">IF($AG793,SQRT(SUMPRODUCT($AH$2:$AH793, (AR$2:AR793-BL793)^2)/(SUM($AH$2:$AH793)-1)),0)</f>
        <v>0</v>
      </c>
      <c r="CG793" s="109" cm="1">
        <f t="array" ref="CG793">IF($AG793,SQRT(SUMPRODUCT($AH$2:$AH793, (AS$2:AS793-BM793)^2)/(SUM($AH$2:$AH793)-1)),0)</f>
        <v>0</v>
      </c>
      <c r="CH793" s="109" cm="1">
        <f t="array" ref="CH793">IF($AG793,SQRT(SUMPRODUCT($AH$2:$AH793, (AT$2:AT793-BN793)^2)/(SUM($AH$2:$AH793)-1)),0)</f>
        <v>0</v>
      </c>
      <c r="CI793" s="109" cm="1">
        <f t="array" ref="CI793">IF($AG793,SQRT(SUMPRODUCT($AH$2:$AH793, (AU$2:AU793-BO793)^2)/(SUM($AH$2:$AH793)-1)),0)</f>
        <v>0</v>
      </c>
      <c r="CJ793" s="109" cm="1">
        <f t="array" ref="CJ793">IF($AG793,SQRT(SUMPRODUCT($AH$2:$AH793, (AV$2:AV793-BP793)^2)/(SUM($AH$2:$AH793)-1)),0)</f>
        <v>0</v>
      </c>
      <c r="CK793" s="109" cm="1">
        <f t="array" ref="CK793">IF($AG793,SQRT(SUMPRODUCT($AH$2:$AH793, (AW$2:AW793-BQ793)^2)/(SUM($AH$2:$AH793)-1)),0)</f>
        <v>0</v>
      </c>
      <c r="CL793" s="109" cm="1">
        <f t="array" ref="CL793">IF($AG793,SQRT(SUMPRODUCT($AH$2:$AH793, (AX$2:AX793-BR793)^2)/(SUM($AH$2:$AH793)-1)),0)</f>
        <v>0</v>
      </c>
      <c r="CM793" s="109" cm="1">
        <f t="array" ref="CM793">IF($AG793,SQRT(SUMPRODUCT($AH$2:$AH793, (AY$2:AY793-BS793)^2)/(SUM($AH$2:$AH793)-1)),0)</f>
        <v>0</v>
      </c>
      <c r="CN793" s="109" cm="1">
        <f t="array" ref="CN793">IF($AG793,SQRT(SUMPRODUCT($AH$2:$AH793, (AZ$2:AZ793-BT793)^2)/(SUM($AH$2:$AH793)-1)),0)</f>
        <v>0</v>
      </c>
      <c r="CO793" s="109" cm="1">
        <f t="array" ref="CO793">IF($AG793,SQRT(SUMPRODUCT($AH$2:$AH793, (BA$2:BA793-BU793)^2)/(SUM($AH$2:$AH793)-1)),0)</f>
        <v>0</v>
      </c>
    </row>
    <row r="794" spans="34:93" x14ac:dyDescent="0.25">
      <c r="AH794" s="99" t="str">
        <f t="shared" si="184"/>
        <v/>
      </c>
      <c r="AI794" s="11">
        <f t="shared" ca="1" si="193"/>
        <v>0</v>
      </c>
      <c r="AJ794" s="11">
        <f t="shared" ca="1" si="193"/>
        <v>0</v>
      </c>
      <c r="AK794" s="11">
        <f t="shared" ca="1" si="193"/>
        <v>0</v>
      </c>
      <c r="AL794" s="11">
        <f t="shared" ca="1" si="193"/>
        <v>0</v>
      </c>
      <c r="AM794" s="11">
        <f t="shared" ca="1" si="193"/>
        <v>0</v>
      </c>
      <c r="AN794" s="11">
        <f t="shared" ca="1" si="193"/>
        <v>0</v>
      </c>
      <c r="AO794" s="11">
        <f t="shared" ca="1" si="193"/>
        <v>0</v>
      </c>
      <c r="AP794" s="11">
        <f t="shared" ca="1" si="193"/>
        <v>0</v>
      </c>
      <c r="AQ794" s="11">
        <f t="shared" ca="1" si="193"/>
        <v>0</v>
      </c>
      <c r="AR794" s="11">
        <f t="shared" ca="1" si="193"/>
        <v>0</v>
      </c>
      <c r="AS794" s="11">
        <f t="shared" ca="1" si="194"/>
        <v>0</v>
      </c>
      <c r="AT794" s="11">
        <f t="shared" ca="1" si="194"/>
        <v>0</v>
      </c>
      <c r="AU794" s="11">
        <f t="shared" ca="1" si="194"/>
        <v>0</v>
      </c>
      <c r="AV794" s="11">
        <f t="shared" ca="1" si="194"/>
        <v>0</v>
      </c>
      <c r="AW794" s="11">
        <f t="shared" ca="1" si="194"/>
        <v>0</v>
      </c>
      <c r="AX794" s="11">
        <f t="shared" ca="1" si="194"/>
        <v>0</v>
      </c>
      <c r="AY794" s="11">
        <f t="shared" ca="1" si="194"/>
        <v>0</v>
      </c>
      <c r="AZ794" s="11">
        <f t="shared" ca="1" si="194"/>
        <v>0</v>
      </c>
      <c r="BA794" s="11">
        <f t="shared" ca="1" si="194"/>
        <v>0</v>
      </c>
      <c r="BB794" s="11"/>
      <c r="BC794" s="11">
        <f>IF($AG794,SUMPRODUCT(AI$2:AI794,$AH$2:$AH794)/SUM($AH$2:$AH794),0)</f>
        <v>0</v>
      </c>
      <c r="BD794" s="11">
        <f>IF($AG794,SUMPRODUCT(AJ$2:AJ794,$AH$2:$AH794)/SUM($AH$2:$AH794),0)</f>
        <v>0</v>
      </c>
      <c r="BE794" s="11">
        <f>IF($AG794,SUMPRODUCT(AK$2:AK794,$AH$2:$AH794)/SUM($AH$2:$AH794),0)</f>
        <v>0</v>
      </c>
      <c r="BF794" s="11">
        <f>IF($AG794,SUMPRODUCT(AL$2:AL794,$AH$2:$AH794)/SUM($AH$2:$AH794),0)</f>
        <v>0</v>
      </c>
      <c r="BG794" s="11">
        <f>IF($AG794,SUMPRODUCT(AM$2:AM794,$AH$2:$AH794)/SUM($AH$2:$AH794),0)</f>
        <v>0</v>
      </c>
      <c r="BH794" s="11">
        <f>IF($AG794,SUMPRODUCT(AN$2:AN794,$AH$2:$AH794)/SUM($AH$2:$AH794),0)</f>
        <v>0</v>
      </c>
      <c r="BI794" s="11">
        <f>IF($AG794,SUMPRODUCT(AO$2:AO794,$AH$2:$AH794)/SUM($AH$2:$AH794),0)</f>
        <v>0</v>
      </c>
      <c r="BJ794" s="11">
        <f>IF($AG794,SUMPRODUCT(AP$2:AP794,$AH$2:$AH794)/SUM($AH$2:$AH794),0)</f>
        <v>0</v>
      </c>
      <c r="BK794" s="11">
        <f>IF($AG794,SUMPRODUCT(AQ$2:AQ794,$AH$2:$AH794)/SUM($AH$2:$AH794),0)</f>
        <v>0</v>
      </c>
      <c r="BL794" s="11">
        <f>IF($AG794,SUMPRODUCT(AR$2:AR794,$AH$2:$AH794)/SUM($AH$2:$AH794),0)</f>
        <v>0</v>
      </c>
      <c r="BM794" s="11">
        <f>IF($AG794,SUMPRODUCT(AS$2:AS794,$AH$2:$AH794)/SUM($AH$2:$AH794),0)</f>
        <v>0</v>
      </c>
      <c r="BN794" s="11">
        <f>IF($AG794,SUMPRODUCT(AT$2:AT794,$AH$2:$AH794)/SUM($AH$2:$AH794),0)</f>
        <v>0</v>
      </c>
      <c r="BO794" s="11">
        <f>IF($AG794,SUMPRODUCT(AU$2:AU794,$AH$2:$AH794)/SUM($AH$2:$AH794),0)</f>
        <v>0</v>
      </c>
      <c r="BP794" s="11">
        <f>IF($AG794,SUMPRODUCT(AV$2:AV794,$AH$2:$AH794)/SUM($AH$2:$AH794),0)</f>
        <v>0</v>
      </c>
      <c r="BQ794" s="11">
        <f>IF($AG794,SUMPRODUCT(AW$2:AW794,$AH$2:$AH794)/SUM($AH$2:$AH794),0)</f>
        <v>0</v>
      </c>
      <c r="BR794" s="11">
        <f>IF($AG794,SUMPRODUCT(AX$2:AX794,$AH$2:$AH794)/SUM($AH$2:$AH794),0)</f>
        <v>0</v>
      </c>
      <c r="BS794" s="11">
        <f>IF($AG794,SUMPRODUCT(AY$2:AY794,$AH$2:$AH794)/SUM($AH$2:$AH794),0)</f>
        <v>0</v>
      </c>
      <c r="BT794" s="11">
        <f>IF($AG794,SUMPRODUCT(AZ$2:AZ794,$AH$2:$AH794)/SUM($AH$2:$AH794),0)</f>
        <v>0</v>
      </c>
      <c r="BU794" s="11">
        <f>IF($AG794,SUMPRODUCT(BA$2:BA794,$AH$2:$AH794)/SUM($AH$2:$AH794),0)</f>
        <v>0</v>
      </c>
      <c r="BV794" s="11"/>
      <c r="BW794" s="109" cm="1">
        <f t="array" ref="BW794">IF($AG794,SQRT(SUMPRODUCT($AH$2:$AH794, (AI$2:AI794-BC794)^2)/(SUM($AH$2:$AH794)-1)),0)</f>
        <v>0</v>
      </c>
      <c r="BX794" s="109" cm="1">
        <f t="array" ref="BX794">IF($AG794,SQRT(SUMPRODUCT($AH$2:$AH794, (AJ$2:AJ794-BD794)^2)/(SUM($AH$2:$AH794)-1)),0)</f>
        <v>0</v>
      </c>
      <c r="BY794" s="109" cm="1">
        <f t="array" ref="BY794">IF($AG794,SQRT(SUMPRODUCT($AH$2:$AH794, (AK$2:AK794-BE794)^2)/(SUM($AH$2:$AH794)-1)),0)</f>
        <v>0</v>
      </c>
      <c r="BZ794" s="109" cm="1">
        <f t="array" ref="BZ794">IF($AG794,SQRT(SUMPRODUCT($AH$2:$AH794, (AL$2:AL794-BF794)^2)/(SUM($AH$2:$AH794)-1)),0)</f>
        <v>0</v>
      </c>
      <c r="CA794" s="109" cm="1">
        <f t="array" ref="CA794">IF($AG794,SQRT(SUMPRODUCT($AH$2:$AH794, (AM$2:AM794-BG794)^2)/(SUM($AH$2:$AH794)-1)),0)</f>
        <v>0</v>
      </c>
      <c r="CB794" s="109" cm="1">
        <f t="array" ref="CB794">IF($AG794,SQRT(SUMPRODUCT($AH$2:$AH794, (AN$2:AN794-BH794)^2)/(SUM($AH$2:$AH794)-1)),0)</f>
        <v>0</v>
      </c>
      <c r="CC794" s="109" cm="1">
        <f t="array" ref="CC794">IF($AG794,SQRT(SUMPRODUCT($AH$2:$AH794, (AO$2:AO794-BI794)^2)/(SUM($AH$2:$AH794)-1)),0)</f>
        <v>0</v>
      </c>
      <c r="CD794" s="109" cm="1">
        <f t="array" ref="CD794">IF($AG794,SQRT(SUMPRODUCT($AH$2:$AH794, (AP$2:AP794-BJ794)^2)/(SUM($AH$2:$AH794)-1)),0)</f>
        <v>0</v>
      </c>
      <c r="CE794" s="109" cm="1">
        <f t="array" ref="CE794">IF($AG794,SQRT(SUMPRODUCT($AH$2:$AH794, (AQ$2:AQ794-BK794)^2)/(SUM($AH$2:$AH794)-1)),0)</f>
        <v>0</v>
      </c>
      <c r="CF794" s="109" cm="1">
        <f t="array" ref="CF794">IF($AG794,SQRT(SUMPRODUCT($AH$2:$AH794, (AR$2:AR794-BL794)^2)/(SUM($AH$2:$AH794)-1)),0)</f>
        <v>0</v>
      </c>
      <c r="CG794" s="109" cm="1">
        <f t="array" ref="CG794">IF($AG794,SQRT(SUMPRODUCT($AH$2:$AH794, (AS$2:AS794-BM794)^2)/(SUM($AH$2:$AH794)-1)),0)</f>
        <v>0</v>
      </c>
      <c r="CH794" s="109" cm="1">
        <f t="array" ref="CH794">IF($AG794,SQRT(SUMPRODUCT($AH$2:$AH794, (AT$2:AT794-BN794)^2)/(SUM($AH$2:$AH794)-1)),0)</f>
        <v>0</v>
      </c>
      <c r="CI794" s="109" cm="1">
        <f t="array" ref="CI794">IF($AG794,SQRT(SUMPRODUCT($AH$2:$AH794, (AU$2:AU794-BO794)^2)/(SUM($AH$2:$AH794)-1)),0)</f>
        <v>0</v>
      </c>
      <c r="CJ794" s="109" cm="1">
        <f t="array" ref="CJ794">IF($AG794,SQRT(SUMPRODUCT($AH$2:$AH794, (AV$2:AV794-BP794)^2)/(SUM($AH$2:$AH794)-1)),0)</f>
        <v>0</v>
      </c>
      <c r="CK794" s="109" cm="1">
        <f t="array" ref="CK794">IF($AG794,SQRT(SUMPRODUCT($AH$2:$AH794, (AW$2:AW794-BQ794)^2)/(SUM($AH$2:$AH794)-1)),0)</f>
        <v>0</v>
      </c>
      <c r="CL794" s="109" cm="1">
        <f t="array" ref="CL794">IF($AG794,SQRT(SUMPRODUCT($AH$2:$AH794, (AX$2:AX794-BR794)^2)/(SUM($AH$2:$AH794)-1)),0)</f>
        <v>0</v>
      </c>
      <c r="CM794" s="109" cm="1">
        <f t="array" ref="CM794">IF($AG794,SQRT(SUMPRODUCT($AH$2:$AH794, (AY$2:AY794-BS794)^2)/(SUM($AH$2:$AH794)-1)),0)</f>
        <v>0</v>
      </c>
      <c r="CN794" s="109" cm="1">
        <f t="array" ref="CN794">IF($AG794,SQRT(SUMPRODUCT($AH$2:$AH794, (AZ$2:AZ794-BT794)^2)/(SUM($AH$2:$AH794)-1)),0)</f>
        <v>0</v>
      </c>
      <c r="CO794" s="109" cm="1">
        <f t="array" ref="CO794">IF($AG794,SQRT(SUMPRODUCT($AH$2:$AH794, (BA$2:BA794-BU794)^2)/(SUM($AH$2:$AH794)-1)),0)</f>
        <v>0</v>
      </c>
    </row>
    <row r="795" spans="34:93" x14ac:dyDescent="0.25">
      <c r="AH795" s="99" t="str">
        <f t="shared" si="184"/>
        <v/>
      </c>
      <c r="AI795" s="11">
        <f t="shared" ca="1" si="193"/>
        <v>0</v>
      </c>
      <c r="AJ795" s="11">
        <f t="shared" ca="1" si="193"/>
        <v>0</v>
      </c>
      <c r="AK795" s="11">
        <f t="shared" ca="1" si="193"/>
        <v>0</v>
      </c>
      <c r="AL795" s="11">
        <f t="shared" ca="1" si="193"/>
        <v>0</v>
      </c>
      <c r="AM795" s="11">
        <f t="shared" ca="1" si="193"/>
        <v>0</v>
      </c>
      <c r="AN795" s="11">
        <f t="shared" ca="1" si="193"/>
        <v>0</v>
      </c>
      <c r="AO795" s="11">
        <f t="shared" ca="1" si="193"/>
        <v>0</v>
      </c>
      <c r="AP795" s="11">
        <f t="shared" ca="1" si="193"/>
        <v>0</v>
      </c>
      <c r="AQ795" s="11">
        <f t="shared" ca="1" si="193"/>
        <v>0</v>
      </c>
      <c r="AR795" s="11">
        <f t="shared" ca="1" si="193"/>
        <v>0</v>
      </c>
      <c r="AS795" s="11">
        <f t="shared" ca="1" si="194"/>
        <v>0</v>
      </c>
      <c r="AT795" s="11">
        <f t="shared" ca="1" si="194"/>
        <v>0</v>
      </c>
      <c r="AU795" s="11">
        <f t="shared" ca="1" si="194"/>
        <v>0</v>
      </c>
      <c r="AV795" s="11">
        <f t="shared" ca="1" si="194"/>
        <v>0</v>
      </c>
      <c r="AW795" s="11">
        <f t="shared" ca="1" si="194"/>
        <v>0</v>
      </c>
      <c r="AX795" s="11">
        <f t="shared" ca="1" si="194"/>
        <v>0</v>
      </c>
      <c r="AY795" s="11">
        <f t="shared" ca="1" si="194"/>
        <v>0</v>
      </c>
      <c r="AZ795" s="11">
        <f t="shared" ca="1" si="194"/>
        <v>0</v>
      </c>
      <c r="BA795" s="11">
        <f t="shared" ca="1" si="194"/>
        <v>0</v>
      </c>
      <c r="BB795" s="11"/>
      <c r="BC795" s="11">
        <f>IF($AG795,SUMPRODUCT(AI$2:AI795,$AH$2:$AH795)/SUM($AH$2:$AH795),0)</f>
        <v>0</v>
      </c>
      <c r="BD795" s="11">
        <f>IF($AG795,SUMPRODUCT(AJ$2:AJ795,$AH$2:$AH795)/SUM($AH$2:$AH795),0)</f>
        <v>0</v>
      </c>
      <c r="BE795" s="11">
        <f>IF($AG795,SUMPRODUCT(AK$2:AK795,$AH$2:$AH795)/SUM($AH$2:$AH795),0)</f>
        <v>0</v>
      </c>
      <c r="BF795" s="11">
        <f>IF($AG795,SUMPRODUCT(AL$2:AL795,$AH$2:$AH795)/SUM($AH$2:$AH795),0)</f>
        <v>0</v>
      </c>
      <c r="BG795" s="11">
        <f>IF($AG795,SUMPRODUCT(AM$2:AM795,$AH$2:$AH795)/SUM($AH$2:$AH795),0)</f>
        <v>0</v>
      </c>
      <c r="BH795" s="11">
        <f>IF($AG795,SUMPRODUCT(AN$2:AN795,$AH$2:$AH795)/SUM($AH$2:$AH795),0)</f>
        <v>0</v>
      </c>
      <c r="BI795" s="11">
        <f>IF($AG795,SUMPRODUCT(AO$2:AO795,$AH$2:$AH795)/SUM($AH$2:$AH795),0)</f>
        <v>0</v>
      </c>
      <c r="BJ795" s="11">
        <f>IF($AG795,SUMPRODUCT(AP$2:AP795,$AH$2:$AH795)/SUM($AH$2:$AH795),0)</f>
        <v>0</v>
      </c>
      <c r="BK795" s="11">
        <f>IF($AG795,SUMPRODUCT(AQ$2:AQ795,$AH$2:$AH795)/SUM($AH$2:$AH795),0)</f>
        <v>0</v>
      </c>
      <c r="BL795" s="11">
        <f>IF($AG795,SUMPRODUCT(AR$2:AR795,$AH$2:$AH795)/SUM($AH$2:$AH795),0)</f>
        <v>0</v>
      </c>
      <c r="BM795" s="11">
        <f>IF($AG795,SUMPRODUCT(AS$2:AS795,$AH$2:$AH795)/SUM($AH$2:$AH795),0)</f>
        <v>0</v>
      </c>
      <c r="BN795" s="11">
        <f>IF($AG795,SUMPRODUCT(AT$2:AT795,$AH$2:$AH795)/SUM($AH$2:$AH795),0)</f>
        <v>0</v>
      </c>
      <c r="BO795" s="11">
        <f>IF($AG795,SUMPRODUCT(AU$2:AU795,$AH$2:$AH795)/SUM($AH$2:$AH795),0)</f>
        <v>0</v>
      </c>
      <c r="BP795" s="11">
        <f>IF($AG795,SUMPRODUCT(AV$2:AV795,$AH$2:$AH795)/SUM($AH$2:$AH795),0)</f>
        <v>0</v>
      </c>
      <c r="BQ795" s="11">
        <f>IF($AG795,SUMPRODUCT(AW$2:AW795,$AH$2:$AH795)/SUM($AH$2:$AH795),0)</f>
        <v>0</v>
      </c>
      <c r="BR795" s="11">
        <f>IF($AG795,SUMPRODUCT(AX$2:AX795,$AH$2:$AH795)/SUM($AH$2:$AH795),0)</f>
        <v>0</v>
      </c>
      <c r="BS795" s="11">
        <f>IF($AG795,SUMPRODUCT(AY$2:AY795,$AH$2:$AH795)/SUM($AH$2:$AH795),0)</f>
        <v>0</v>
      </c>
      <c r="BT795" s="11">
        <f>IF($AG795,SUMPRODUCT(AZ$2:AZ795,$AH$2:$AH795)/SUM($AH$2:$AH795),0)</f>
        <v>0</v>
      </c>
      <c r="BU795" s="11">
        <f>IF($AG795,SUMPRODUCT(BA$2:BA795,$AH$2:$AH795)/SUM($AH$2:$AH795),0)</f>
        <v>0</v>
      </c>
      <c r="BV795" s="11"/>
      <c r="BW795" s="109" cm="1">
        <f t="array" ref="BW795">IF($AG795,SQRT(SUMPRODUCT($AH$2:$AH795, (AI$2:AI795-BC795)^2)/(SUM($AH$2:$AH795)-1)),0)</f>
        <v>0</v>
      </c>
      <c r="BX795" s="109" cm="1">
        <f t="array" ref="BX795">IF($AG795,SQRT(SUMPRODUCT($AH$2:$AH795, (AJ$2:AJ795-BD795)^2)/(SUM($AH$2:$AH795)-1)),0)</f>
        <v>0</v>
      </c>
      <c r="BY795" s="109" cm="1">
        <f t="array" ref="BY795">IF($AG795,SQRT(SUMPRODUCT($AH$2:$AH795, (AK$2:AK795-BE795)^2)/(SUM($AH$2:$AH795)-1)),0)</f>
        <v>0</v>
      </c>
      <c r="BZ795" s="109" cm="1">
        <f t="array" ref="BZ795">IF($AG795,SQRT(SUMPRODUCT($AH$2:$AH795, (AL$2:AL795-BF795)^2)/(SUM($AH$2:$AH795)-1)),0)</f>
        <v>0</v>
      </c>
      <c r="CA795" s="109" cm="1">
        <f t="array" ref="CA795">IF($AG795,SQRT(SUMPRODUCT($AH$2:$AH795, (AM$2:AM795-BG795)^2)/(SUM($AH$2:$AH795)-1)),0)</f>
        <v>0</v>
      </c>
      <c r="CB795" s="109" cm="1">
        <f t="array" ref="CB795">IF($AG795,SQRT(SUMPRODUCT($AH$2:$AH795, (AN$2:AN795-BH795)^2)/(SUM($AH$2:$AH795)-1)),0)</f>
        <v>0</v>
      </c>
      <c r="CC795" s="109" cm="1">
        <f t="array" ref="CC795">IF($AG795,SQRT(SUMPRODUCT($AH$2:$AH795, (AO$2:AO795-BI795)^2)/(SUM($AH$2:$AH795)-1)),0)</f>
        <v>0</v>
      </c>
      <c r="CD795" s="109" cm="1">
        <f t="array" ref="CD795">IF($AG795,SQRT(SUMPRODUCT($AH$2:$AH795, (AP$2:AP795-BJ795)^2)/(SUM($AH$2:$AH795)-1)),0)</f>
        <v>0</v>
      </c>
      <c r="CE795" s="109" cm="1">
        <f t="array" ref="CE795">IF($AG795,SQRT(SUMPRODUCT($AH$2:$AH795, (AQ$2:AQ795-BK795)^2)/(SUM($AH$2:$AH795)-1)),0)</f>
        <v>0</v>
      </c>
      <c r="CF795" s="109" cm="1">
        <f t="array" ref="CF795">IF($AG795,SQRT(SUMPRODUCT($AH$2:$AH795, (AR$2:AR795-BL795)^2)/(SUM($AH$2:$AH795)-1)),0)</f>
        <v>0</v>
      </c>
      <c r="CG795" s="109" cm="1">
        <f t="array" ref="CG795">IF($AG795,SQRT(SUMPRODUCT($AH$2:$AH795, (AS$2:AS795-BM795)^2)/(SUM($AH$2:$AH795)-1)),0)</f>
        <v>0</v>
      </c>
      <c r="CH795" s="109" cm="1">
        <f t="array" ref="CH795">IF($AG795,SQRT(SUMPRODUCT($AH$2:$AH795, (AT$2:AT795-BN795)^2)/(SUM($AH$2:$AH795)-1)),0)</f>
        <v>0</v>
      </c>
      <c r="CI795" s="109" cm="1">
        <f t="array" ref="CI795">IF($AG795,SQRT(SUMPRODUCT($AH$2:$AH795, (AU$2:AU795-BO795)^2)/(SUM($AH$2:$AH795)-1)),0)</f>
        <v>0</v>
      </c>
      <c r="CJ795" s="109" cm="1">
        <f t="array" ref="CJ795">IF($AG795,SQRT(SUMPRODUCT($AH$2:$AH795, (AV$2:AV795-BP795)^2)/(SUM($AH$2:$AH795)-1)),0)</f>
        <v>0</v>
      </c>
      <c r="CK795" s="109" cm="1">
        <f t="array" ref="CK795">IF($AG795,SQRT(SUMPRODUCT($AH$2:$AH795, (AW$2:AW795-BQ795)^2)/(SUM($AH$2:$AH795)-1)),0)</f>
        <v>0</v>
      </c>
      <c r="CL795" s="109" cm="1">
        <f t="array" ref="CL795">IF($AG795,SQRT(SUMPRODUCT($AH$2:$AH795, (AX$2:AX795-BR795)^2)/(SUM($AH$2:$AH795)-1)),0)</f>
        <v>0</v>
      </c>
      <c r="CM795" s="109" cm="1">
        <f t="array" ref="CM795">IF($AG795,SQRT(SUMPRODUCT($AH$2:$AH795, (AY$2:AY795-BS795)^2)/(SUM($AH$2:$AH795)-1)),0)</f>
        <v>0</v>
      </c>
      <c r="CN795" s="109" cm="1">
        <f t="array" ref="CN795">IF($AG795,SQRT(SUMPRODUCT($AH$2:$AH795, (AZ$2:AZ795-BT795)^2)/(SUM($AH$2:$AH795)-1)),0)</f>
        <v>0</v>
      </c>
      <c r="CO795" s="109" cm="1">
        <f t="array" ref="CO795">IF($AG795,SQRT(SUMPRODUCT($AH$2:$AH795, (BA$2:BA795-BU795)^2)/(SUM($AH$2:$AH795)-1)),0)</f>
        <v>0</v>
      </c>
    </row>
    <row r="796" spans="34:93" x14ac:dyDescent="0.25">
      <c r="AH796" s="99" t="str">
        <f t="shared" si="184"/>
        <v/>
      </c>
      <c r="AI796" s="11">
        <f t="shared" ca="1" si="193"/>
        <v>0</v>
      </c>
      <c r="AJ796" s="11">
        <f t="shared" ca="1" si="193"/>
        <v>0</v>
      </c>
      <c r="AK796" s="11">
        <f t="shared" ca="1" si="193"/>
        <v>0</v>
      </c>
      <c r="AL796" s="11">
        <f t="shared" ca="1" si="193"/>
        <v>0</v>
      </c>
      <c r="AM796" s="11">
        <f t="shared" ca="1" si="193"/>
        <v>0</v>
      </c>
      <c r="AN796" s="11">
        <f t="shared" ca="1" si="193"/>
        <v>0</v>
      </c>
      <c r="AO796" s="11">
        <f t="shared" ca="1" si="193"/>
        <v>0</v>
      </c>
      <c r="AP796" s="11">
        <f t="shared" ca="1" si="193"/>
        <v>0</v>
      </c>
      <c r="AQ796" s="11">
        <f t="shared" ca="1" si="193"/>
        <v>0</v>
      </c>
      <c r="AR796" s="11">
        <f t="shared" ca="1" si="193"/>
        <v>0</v>
      </c>
      <c r="AS796" s="11">
        <f t="shared" ca="1" si="194"/>
        <v>0</v>
      </c>
      <c r="AT796" s="11">
        <f t="shared" ca="1" si="194"/>
        <v>0</v>
      </c>
      <c r="AU796" s="11">
        <f t="shared" ca="1" si="194"/>
        <v>0</v>
      </c>
      <c r="AV796" s="11">
        <f t="shared" ca="1" si="194"/>
        <v>0</v>
      </c>
      <c r="AW796" s="11">
        <f t="shared" ca="1" si="194"/>
        <v>0</v>
      </c>
      <c r="AX796" s="11">
        <f t="shared" ca="1" si="194"/>
        <v>0</v>
      </c>
      <c r="AY796" s="11">
        <f t="shared" ca="1" si="194"/>
        <v>0</v>
      </c>
      <c r="AZ796" s="11">
        <f t="shared" ca="1" si="194"/>
        <v>0</v>
      </c>
      <c r="BA796" s="11">
        <f t="shared" ca="1" si="194"/>
        <v>0</v>
      </c>
      <c r="BB796" s="11"/>
      <c r="BC796" s="11">
        <f>IF($AG796,SUMPRODUCT(AI$2:AI796,$AH$2:$AH796)/SUM($AH$2:$AH796),0)</f>
        <v>0</v>
      </c>
      <c r="BD796" s="11">
        <f>IF($AG796,SUMPRODUCT(AJ$2:AJ796,$AH$2:$AH796)/SUM($AH$2:$AH796),0)</f>
        <v>0</v>
      </c>
      <c r="BE796" s="11">
        <f>IF($AG796,SUMPRODUCT(AK$2:AK796,$AH$2:$AH796)/SUM($AH$2:$AH796),0)</f>
        <v>0</v>
      </c>
      <c r="BF796" s="11">
        <f>IF($AG796,SUMPRODUCT(AL$2:AL796,$AH$2:$AH796)/SUM($AH$2:$AH796),0)</f>
        <v>0</v>
      </c>
      <c r="BG796" s="11">
        <f>IF($AG796,SUMPRODUCT(AM$2:AM796,$AH$2:$AH796)/SUM($AH$2:$AH796),0)</f>
        <v>0</v>
      </c>
      <c r="BH796" s="11">
        <f>IF($AG796,SUMPRODUCT(AN$2:AN796,$AH$2:$AH796)/SUM($AH$2:$AH796),0)</f>
        <v>0</v>
      </c>
      <c r="BI796" s="11">
        <f>IF($AG796,SUMPRODUCT(AO$2:AO796,$AH$2:$AH796)/SUM($AH$2:$AH796),0)</f>
        <v>0</v>
      </c>
      <c r="BJ796" s="11">
        <f>IF($AG796,SUMPRODUCT(AP$2:AP796,$AH$2:$AH796)/SUM($AH$2:$AH796),0)</f>
        <v>0</v>
      </c>
      <c r="BK796" s="11">
        <f>IF($AG796,SUMPRODUCT(AQ$2:AQ796,$AH$2:$AH796)/SUM($AH$2:$AH796),0)</f>
        <v>0</v>
      </c>
      <c r="BL796" s="11">
        <f>IF($AG796,SUMPRODUCT(AR$2:AR796,$AH$2:$AH796)/SUM($AH$2:$AH796),0)</f>
        <v>0</v>
      </c>
      <c r="BM796" s="11">
        <f>IF($AG796,SUMPRODUCT(AS$2:AS796,$AH$2:$AH796)/SUM($AH$2:$AH796),0)</f>
        <v>0</v>
      </c>
      <c r="BN796" s="11">
        <f>IF($AG796,SUMPRODUCT(AT$2:AT796,$AH$2:$AH796)/SUM($AH$2:$AH796),0)</f>
        <v>0</v>
      </c>
      <c r="BO796" s="11">
        <f>IF($AG796,SUMPRODUCT(AU$2:AU796,$AH$2:$AH796)/SUM($AH$2:$AH796),0)</f>
        <v>0</v>
      </c>
      <c r="BP796" s="11">
        <f>IF($AG796,SUMPRODUCT(AV$2:AV796,$AH$2:$AH796)/SUM($AH$2:$AH796),0)</f>
        <v>0</v>
      </c>
      <c r="BQ796" s="11">
        <f>IF($AG796,SUMPRODUCT(AW$2:AW796,$AH$2:$AH796)/SUM($AH$2:$AH796),0)</f>
        <v>0</v>
      </c>
      <c r="BR796" s="11">
        <f>IF($AG796,SUMPRODUCT(AX$2:AX796,$AH$2:$AH796)/SUM($AH$2:$AH796),0)</f>
        <v>0</v>
      </c>
      <c r="BS796" s="11">
        <f>IF($AG796,SUMPRODUCT(AY$2:AY796,$AH$2:$AH796)/SUM($AH$2:$AH796),0)</f>
        <v>0</v>
      </c>
      <c r="BT796" s="11">
        <f>IF($AG796,SUMPRODUCT(AZ$2:AZ796,$AH$2:$AH796)/SUM($AH$2:$AH796),0)</f>
        <v>0</v>
      </c>
      <c r="BU796" s="11">
        <f>IF($AG796,SUMPRODUCT(BA$2:BA796,$AH$2:$AH796)/SUM($AH$2:$AH796),0)</f>
        <v>0</v>
      </c>
      <c r="BV796" s="11"/>
      <c r="BW796" s="109" cm="1">
        <f t="array" ref="BW796">IF($AG796,SQRT(SUMPRODUCT($AH$2:$AH796, (AI$2:AI796-BC796)^2)/(SUM($AH$2:$AH796)-1)),0)</f>
        <v>0</v>
      </c>
      <c r="BX796" s="109" cm="1">
        <f t="array" ref="BX796">IF($AG796,SQRT(SUMPRODUCT($AH$2:$AH796, (AJ$2:AJ796-BD796)^2)/(SUM($AH$2:$AH796)-1)),0)</f>
        <v>0</v>
      </c>
      <c r="BY796" s="109" cm="1">
        <f t="array" ref="BY796">IF($AG796,SQRT(SUMPRODUCT($AH$2:$AH796, (AK$2:AK796-BE796)^2)/(SUM($AH$2:$AH796)-1)),0)</f>
        <v>0</v>
      </c>
      <c r="BZ796" s="109" cm="1">
        <f t="array" ref="BZ796">IF($AG796,SQRT(SUMPRODUCT($AH$2:$AH796, (AL$2:AL796-BF796)^2)/(SUM($AH$2:$AH796)-1)),0)</f>
        <v>0</v>
      </c>
      <c r="CA796" s="109" cm="1">
        <f t="array" ref="CA796">IF($AG796,SQRT(SUMPRODUCT($AH$2:$AH796, (AM$2:AM796-BG796)^2)/(SUM($AH$2:$AH796)-1)),0)</f>
        <v>0</v>
      </c>
      <c r="CB796" s="109" cm="1">
        <f t="array" ref="CB796">IF($AG796,SQRT(SUMPRODUCT($AH$2:$AH796, (AN$2:AN796-BH796)^2)/(SUM($AH$2:$AH796)-1)),0)</f>
        <v>0</v>
      </c>
      <c r="CC796" s="109" cm="1">
        <f t="array" ref="CC796">IF($AG796,SQRT(SUMPRODUCT($AH$2:$AH796, (AO$2:AO796-BI796)^2)/(SUM($AH$2:$AH796)-1)),0)</f>
        <v>0</v>
      </c>
      <c r="CD796" s="109" cm="1">
        <f t="array" ref="CD796">IF($AG796,SQRT(SUMPRODUCT($AH$2:$AH796, (AP$2:AP796-BJ796)^2)/(SUM($AH$2:$AH796)-1)),0)</f>
        <v>0</v>
      </c>
      <c r="CE796" s="109" cm="1">
        <f t="array" ref="CE796">IF($AG796,SQRT(SUMPRODUCT($AH$2:$AH796, (AQ$2:AQ796-BK796)^2)/(SUM($AH$2:$AH796)-1)),0)</f>
        <v>0</v>
      </c>
      <c r="CF796" s="109" cm="1">
        <f t="array" ref="CF796">IF($AG796,SQRT(SUMPRODUCT($AH$2:$AH796, (AR$2:AR796-BL796)^2)/(SUM($AH$2:$AH796)-1)),0)</f>
        <v>0</v>
      </c>
      <c r="CG796" s="109" cm="1">
        <f t="array" ref="CG796">IF($AG796,SQRT(SUMPRODUCT($AH$2:$AH796, (AS$2:AS796-BM796)^2)/(SUM($AH$2:$AH796)-1)),0)</f>
        <v>0</v>
      </c>
      <c r="CH796" s="109" cm="1">
        <f t="array" ref="CH796">IF($AG796,SQRT(SUMPRODUCT($AH$2:$AH796, (AT$2:AT796-BN796)^2)/(SUM($AH$2:$AH796)-1)),0)</f>
        <v>0</v>
      </c>
      <c r="CI796" s="109" cm="1">
        <f t="array" ref="CI796">IF($AG796,SQRT(SUMPRODUCT($AH$2:$AH796, (AU$2:AU796-BO796)^2)/(SUM($AH$2:$AH796)-1)),0)</f>
        <v>0</v>
      </c>
      <c r="CJ796" s="109" cm="1">
        <f t="array" ref="CJ796">IF($AG796,SQRT(SUMPRODUCT($AH$2:$AH796, (AV$2:AV796-BP796)^2)/(SUM($AH$2:$AH796)-1)),0)</f>
        <v>0</v>
      </c>
      <c r="CK796" s="109" cm="1">
        <f t="array" ref="CK796">IF($AG796,SQRT(SUMPRODUCT($AH$2:$AH796, (AW$2:AW796-BQ796)^2)/(SUM($AH$2:$AH796)-1)),0)</f>
        <v>0</v>
      </c>
      <c r="CL796" s="109" cm="1">
        <f t="array" ref="CL796">IF($AG796,SQRT(SUMPRODUCT($AH$2:$AH796, (AX$2:AX796-BR796)^2)/(SUM($AH$2:$AH796)-1)),0)</f>
        <v>0</v>
      </c>
      <c r="CM796" s="109" cm="1">
        <f t="array" ref="CM796">IF($AG796,SQRT(SUMPRODUCT($AH$2:$AH796, (AY$2:AY796-BS796)^2)/(SUM($AH$2:$AH796)-1)),0)</f>
        <v>0</v>
      </c>
      <c r="CN796" s="109" cm="1">
        <f t="array" ref="CN796">IF($AG796,SQRT(SUMPRODUCT($AH$2:$AH796, (AZ$2:AZ796-BT796)^2)/(SUM($AH$2:$AH796)-1)),0)</f>
        <v>0</v>
      </c>
      <c r="CO796" s="109" cm="1">
        <f t="array" ref="CO796">IF($AG796,SQRT(SUMPRODUCT($AH$2:$AH796, (BA$2:BA796-BU796)^2)/(SUM($AH$2:$AH796)-1)),0)</f>
        <v>0</v>
      </c>
    </row>
    <row r="797" spans="34:93" x14ac:dyDescent="0.25">
      <c r="AH797" s="99" t="str">
        <f t="shared" si="184"/>
        <v/>
      </c>
      <c r="AI797" s="11">
        <f t="shared" ca="1" si="193"/>
        <v>0</v>
      </c>
      <c r="AJ797" s="11">
        <f t="shared" ca="1" si="193"/>
        <v>0</v>
      </c>
      <c r="AK797" s="11">
        <f t="shared" ca="1" si="193"/>
        <v>0</v>
      </c>
      <c r="AL797" s="11">
        <f t="shared" ca="1" si="193"/>
        <v>0</v>
      </c>
      <c r="AM797" s="11">
        <f t="shared" ca="1" si="193"/>
        <v>0</v>
      </c>
      <c r="AN797" s="11">
        <f t="shared" ca="1" si="193"/>
        <v>0</v>
      </c>
      <c r="AO797" s="11">
        <f t="shared" ca="1" si="193"/>
        <v>0</v>
      </c>
      <c r="AP797" s="11">
        <f t="shared" ca="1" si="193"/>
        <v>0</v>
      </c>
      <c r="AQ797" s="11">
        <f t="shared" ca="1" si="193"/>
        <v>0</v>
      </c>
      <c r="AR797" s="11">
        <f t="shared" ca="1" si="193"/>
        <v>0</v>
      </c>
      <c r="AS797" s="11">
        <f t="shared" ca="1" si="194"/>
        <v>0</v>
      </c>
      <c r="AT797" s="11">
        <f t="shared" ca="1" si="194"/>
        <v>0</v>
      </c>
      <c r="AU797" s="11">
        <f t="shared" ca="1" si="194"/>
        <v>0</v>
      </c>
      <c r="AV797" s="11">
        <f t="shared" ca="1" si="194"/>
        <v>0</v>
      </c>
      <c r="AW797" s="11">
        <f t="shared" ca="1" si="194"/>
        <v>0</v>
      </c>
      <c r="AX797" s="11">
        <f t="shared" ca="1" si="194"/>
        <v>0</v>
      </c>
      <c r="AY797" s="11">
        <f t="shared" ca="1" si="194"/>
        <v>0</v>
      </c>
      <c r="AZ797" s="11">
        <f t="shared" ca="1" si="194"/>
        <v>0</v>
      </c>
      <c r="BA797" s="11">
        <f t="shared" ca="1" si="194"/>
        <v>0</v>
      </c>
      <c r="BB797" s="11"/>
      <c r="BC797" s="11">
        <f>IF($AG797,SUMPRODUCT(AI$2:AI797,$AH$2:$AH797)/SUM($AH$2:$AH797),0)</f>
        <v>0</v>
      </c>
      <c r="BD797" s="11">
        <f>IF($AG797,SUMPRODUCT(AJ$2:AJ797,$AH$2:$AH797)/SUM($AH$2:$AH797),0)</f>
        <v>0</v>
      </c>
      <c r="BE797" s="11">
        <f>IF($AG797,SUMPRODUCT(AK$2:AK797,$AH$2:$AH797)/SUM($AH$2:$AH797),0)</f>
        <v>0</v>
      </c>
      <c r="BF797" s="11">
        <f>IF($AG797,SUMPRODUCT(AL$2:AL797,$AH$2:$AH797)/SUM($AH$2:$AH797),0)</f>
        <v>0</v>
      </c>
      <c r="BG797" s="11">
        <f>IF($AG797,SUMPRODUCT(AM$2:AM797,$AH$2:$AH797)/SUM($AH$2:$AH797),0)</f>
        <v>0</v>
      </c>
      <c r="BH797" s="11">
        <f>IF($AG797,SUMPRODUCT(AN$2:AN797,$AH$2:$AH797)/SUM($AH$2:$AH797),0)</f>
        <v>0</v>
      </c>
      <c r="BI797" s="11">
        <f>IF($AG797,SUMPRODUCT(AO$2:AO797,$AH$2:$AH797)/SUM($AH$2:$AH797),0)</f>
        <v>0</v>
      </c>
      <c r="BJ797" s="11">
        <f>IF($AG797,SUMPRODUCT(AP$2:AP797,$AH$2:$AH797)/SUM($AH$2:$AH797),0)</f>
        <v>0</v>
      </c>
      <c r="BK797" s="11">
        <f>IF($AG797,SUMPRODUCT(AQ$2:AQ797,$AH$2:$AH797)/SUM($AH$2:$AH797),0)</f>
        <v>0</v>
      </c>
      <c r="BL797" s="11">
        <f>IF($AG797,SUMPRODUCT(AR$2:AR797,$AH$2:$AH797)/SUM($AH$2:$AH797),0)</f>
        <v>0</v>
      </c>
      <c r="BM797" s="11">
        <f>IF($AG797,SUMPRODUCT(AS$2:AS797,$AH$2:$AH797)/SUM($AH$2:$AH797),0)</f>
        <v>0</v>
      </c>
      <c r="BN797" s="11">
        <f>IF($AG797,SUMPRODUCT(AT$2:AT797,$AH$2:$AH797)/SUM($AH$2:$AH797),0)</f>
        <v>0</v>
      </c>
      <c r="BO797" s="11">
        <f>IF($AG797,SUMPRODUCT(AU$2:AU797,$AH$2:$AH797)/SUM($AH$2:$AH797),0)</f>
        <v>0</v>
      </c>
      <c r="BP797" s="11">
        <f>IF($AG797,SUMPRODUCT(AV$2:AV797,$AH$2:$AH797)/SUM($AH$2:$AH797),0)</f>
        <v>0</v>
      </c>
      <c r="BQ797" s="11">
        <f>IF($AG797,SUMPRODUCT(AW$2:AW797,$AH$2:$AH797)/SUM($AH$2:$AH797),0)</f>
        <v>0</v>
      </c>
      <c r="BR797" s="11">
        <f>IF($AG797,SUMPRODUCT(AX$2:AX797,$AH$2:$AH797)/SUM($AH$2:$AH797),0)</f>
        <v>0</v>
      </c>
      <c r="BS797" s="11">
        <f>IF($AG797,SUMPRODUCT(AY$2:AY797,$AH$2:$AH797)/SUM($AH$2:$AH797),0)</f>
        <v>0</v>
      </c>
      <c r="BT797" s="11">
        <f>IF($AG797,SUMPRODUCT(AZ$2:AZ797,$AH$2:$AH797)/SUM($AH$2:$AH797),0)</f>
        <v>0</v>
      </c>
      <c r="BU797" s="11">
        <f>IF($AG797,SUMPRODUCT(BA$2:BA797,$AH$2:$AH797)/SUM($AH$2:$AH797),0)</f>
        <v>0</v>
      </c>
      <c r="BV797" s="11"/>
      <c r="BW797" s="109" cm="1">
        <f t="array" ref="BW797">IF($AG797,SQRT(SUMPRODUCT($AH$2:$AH797, (AI$2:AI797-BC797)^2)/(SUM($AH$2:$AH797)-1)),0)</f>
        <v>0</v>
      </c>
      <c r="BX797" s="109" cm="1">
        <f t="array" ref="BX797">IF($AG797,SQRT(SUMPRODUCT($AH$2:$AH797, (AJ$2:AJ797-BD797)^2)/(SUM($AH$2:$AH797)-1)),0)</f>
        <v>0</v>
      </c>
      <c r="BY797" s="109" cm="1">
        <f t="array" ref="BY797">IF($AG797,SQRT(SUMPRODUCT($AH$2:$AH797, (AK$2:AK797-BE797)^2)/(SUM($AH$2:$AH797)-1)),0)</f>
        <v>0</v>
      </c>
      <c r="BZ797" s="109" cm="1">
        <f t="array" ref="BZ797">IF($AG797,SQRT(SUMPRODUCT($AH$2:$AH797, (AL$2:AL797-BF797)^2)/(SUM($AH$2:$AH797)-1)),0)</f>
        <v>0</v>
      </c>
      <c r="CA797" s="109" cm="1">
        <f t="array" ref="CA797">IF($AG797,SQRT(SUMPRODUCT($AH$2:$AH797, (AM$2:AM797-BG797)^2)/(SUM($AH$2:$AH797)-1)),0)</f>
        <v>0</v>
      </c>
      <c r="CB797" s="109" cm="1">
        <f t="array" ref="CB797">IF($AG797,SQRT(SUMPRODUCT($AH$2:$AH797, (AN$2:AN797-BH797)^2)/(SUM($AH$2:$AH797)-1)),0)</f>
        <v>0</v>
      </c>
      <c r="CC797" s="109" cm="1">
        <f t="array" ref="CC797">IF($AG797,SQRT(SUMPRODUCT($AH$2:$AH797, (AO$2:AO797-BI797)^2)/(SUM($AH$2:$AH797)-1)),0)</f>
        <v>0</v>
      </c>
      <c r="CD797" s="109" cm="1">
        <f t="array" ref="CD797">IF($AG797,SQRT(SUMPRODUCT($AH$2:$AH797, (AP$2:AP797-BJ797)^2)/(SUM($AH$2:$AH797)-1)),0)</f>
        <v>0</v>
      </c>
      <c r="CE797" s="109" cm="1">
        <f t="array" ref="CE797">IF($AG797,SQRT(SUMPRODUCT($AH$2:$AH797, (AQ$2:AQ797-BK797)^2)/(SUM($AH$2:$AH797)-1)),0)</f>
        <v>0</v>
      </c>
      <c r="CF797" s="109" cm="1">
        <f t="array" ref="CF797">IF($AG797,SQRT(SUMPRODUCT($AH$2:$AH797, (AR$2:AR797-BL797)^2)/(SUM($AH$2:$AH797)-1)),0)</f>
        <v>0</v>
      </c>
      <c r="CG797" s="109" cm="1">
        <f t="array" ref="CG797">IF($AG797,SQRT(SUMPRODUCT($AH$2:$AH797, (AS$2:AS797-BM797)^2)/(SUM($AH$2:$AH797)-1)),0)</f>
        <v>0</v>
      </c>
      <c r="CH797" s="109" cm="1">
        <f t="array" ref="CH797">IF($AG797,SQRT(SUMPRODUCT($AH$2:$AH797, (AT$2:AT797-BN797)^2)/(SUM($AH$2:$AH797)-1)),0)</f>
        <v>0</v>
      </c>
      <c r="CI797" s="109" cm="1">
        <f t="array" ref="CI797">IF($AG797,SQRT(SUMPRODUCT($AH$2:$AH797, (AU$2:AU797-BO797)^2)/(SUM($AH$2:$AH797)-1)),0)</f>
        <v>0</v>
      </c>
      <c r="CJ797" s="109" cm="1">
        <f t="array" ref="CJ797">IF($AG797,SQRT(SUMPRODUCT($AH$2:$AH797, (AV$2:AV797-BP797)^2)/(SUM($AH$2:$AH797)-1)),0)</f>
        <v>0</v>
      </c>
      <c r="CK797" s="109" cm="1">
        <f t="array" ref="CK797">IF($AG797,SQRT(SUMPRODUCT($AH$2:$AH797, (AW$2:AW797-BQ797)^2)/(SUM($AH$2:$AH797)-1)),0)</f>
        <v>0</v>
      </c>
      <c r="CL797" s="109" cm="1">
        <f t="array" ref="CL797">IF($AG797,SQRT(SUMPRODUCT($AH$2:$AH797, (AX$2:AX797-BR797)^2)/(SUM($AH$2:$AH797)-1)),0)</f>
        <v>0</v>
      </c>
      <c r="CM797" s="109" cm="1">
        <f t="array" ref="CM797">IF($AG797,SQRT(SUMPRODUCT($AH$2:$AH797, (AY$2:AY797-BS797)^2)/(SUM($AH$2:$AH797)-1)),0)</f>
        <v>0</v>
      </c>
      <c r="CN797" s="109" cm="1">
        <f t="array" ref="CN797">IF($AG797,SQRT(SUMPRODUCT($AH$2:$AH797, (AZ$2:AZ797-BT797)^2)/(SUM($AH$2:$AH797)-1)),0)</f>
        <v>0</v>
      </c>
      <c r="CO797" s="109" cm="1">
        <f t="array" ref="CO797">IF($AG797,SQRT(SUMPRODUCT($AH$2:$AH797, (BA$2:BA797-BU797)^2)/(SUM($AH$2:$AH797)-1)),0)</f>
        <v>0</v>
      </c>
    </row>
    <row r="798" spans="34:93" x14ac:dyDescent="0.25">
      <c r="AH798" s="99" t="str">
        <f t="shared" si="184"/>
        <v/>
      </c>
      <c r="AI798" s="11">
        <f t="shared" ca="1" si="193"/>
        <v>0</v>
      </c>
      <c r="AJ798" s="11">
        <f t="shared" ca="1" si="193"/>
        <v>0</v>
      </c>
      <c r="AK798" s="11">
        <f t="shared" ca="1" si="193"/>
        <v>0</v>
      </c>
      <c r="AL798" s="11">
        <f t="shared" ca="1" si="193"/>
        <v>0</v>
      </c>
      <c r="AM798" s="11">
        <f t="shared" ca="1" si="193"/>
        <v>0</v>
      </c>
      <c r="AN798" s="11">
        <f t="shared" ca="1" si="193"/>
        <v>0</v>
      </c>
      <c r="AO798" s="11">
        <f t="shared" ca="1" si="193"/>
        <v>0</v>
      </c>
      <c r="AP798" s="11">
        <f t="shared" ca="1" si="193"/>
        <v>0</v>
      </c>
      <c r="AQ798" s="11">
        <f t="shared" ca="1" si="193"/>
        <v>0</v>
      </c>
      <c r="AR798" s="11">
        <f t="shared" ca="1" si="193"/>
        <v>0</v>
      </c>
      <c r="AS798" s="11">
        <f t="shared" ca="1" si="194"/>
        <v>0</v>
      </c>
      <c r="AT798" s="11">
        <f t="shared" ca="1" si="194"/>
        <v>0</v>
      </c>
      <c r="AU798" s="11">
        <f t="shared" ca="1" si="194"/>
        <v>0</v>
      </c>
      <c r="AV798" s="11">
        <f t="shared" ca="1" si="194"/>
        <v>0</v>
      </c>
      <c r="AW798" s="11">
        <f t="shared" ca="1" si="194"/>
        <v>0</v>
      </c>
      <c r="AX798" s="11">
        <f t="shared" ca="1" si="194"/>
        <v>0</v>
      </c>
      <c r="AY798" s="11">
        <f t="shared" ca="1" si="194"/>
        <v>0</v>
      </c>
      <c r="AZ798" s="11">
        <f t="shared" ca="1" si="194"/>
        <v>0</v>
      </c>
      <c r="BA798" s="11">
        <f t="shared" ca="1" si="194"/>
        <v>0</v>
      </c>
      <c r="BB798" s="11"/>
      <c r="BC798" s="11">
        <f>IF($AG798,SUMPRODUCT(AI$2:AI798,$AH$2:$AH798)/SUM($AH$2:$AH798),0)</f>
        <v>0</v>
      </c>
      <c r="BD798" s="11">
        <f>IF($AG798,SUMPRODUCT(AJ$2:AJ798,$AH$2:$AH798)/SUM($AH$2:$AH798),0)</f>
        <v>0</v>
      </c>
      <c r="BE798" s="11">
        <f>IF($AG798,SUMPRODUCT(AK$2:AK798,$AH$2:$AH798)/SUM($AH$2:$AH798),0)</f>
        <v>0</v>
      </c>
      <c r="BF798" s="11">
        <f>IF($AG798,SUMPRODUCT(AL$2:AL798,$AH$2:$AH798)/SUM($AH$2:$AH798),0)</f>
        <v>0</v>
      </c>
      <c r="BG798" s="11">
        <f>IF($AG798,SUMPRODUCT(AM$2:AM798,$AH$2:$AH798)/SUM($AH$2:$AH798),0)</f>
        <v>0</v>
      </c>
      <c r="BH798" s="11">
        <f>IF($AG798,SUMPRODUCT(AN$2:AN798,$AH$2:$AH798)/SUM($AH$2:$AH798),0)</f>
        <v>0</v>
      </c>
      <c r="BI798" s="11">
        <f>IF($AG798,SUMPRODUCT(AO$2:AO798,$AH$2:$AH798)/SUM($AH$2:$AH798),0)</f>
        <v>0</v>
      </c>
      <c r="BJ798" s="11">
        <f>IF($AG798,SUMPRODUCT(AP$2:AP798,$AH$2:$AH798)/SUM($AH$2:$AH798),0)</f>
        <v>0</v>
      </c>
      <c r="BK798" s="11">
        <f>IF($AG798,SUMPRODUCT(AQ$2:AQ798,$AH$2:$AH798)/SUM($AH$2:$AH798),0)</f>
        <v>0</v>
      </c>
      <c r="BL798" s="11">
        <f>IF($AG798,SUMPRODUCT(AR$2:AR798,$AH$2:$AH798)/SUM($AH$2:$AH798),0)</f>
        <v>0</v>
      </c>
      <c r="BM798" s="11">
        <f>IF($AG798,SUMPRODUCT(AS$2:AS798,$AH$2:$AH798)/SUM($AH$2:$AH798),0)</f>
        <v>0</v>
      </c>
      <c r="BN798" s="11">
        <f>IF($AG798,SUMPRODUCT(AT$2:AT798,$AH$2:$AH798)/SUM($AH$2:$AH798),0)</f>
        <v>0</v>
      </c>
      <c r="BO798" s="11">
        <f>IF($AG798,SUMPRODUCT(AU$2:AU798,$AH$2:$AH798)/SUM($AH$2:$AH798),0)</f>
        <v>0</v>
      </c>
      <c r="BP798" s="11">
        <f>IF($AG798,SUMPRODUCT(AV$2:AV798,$AH$2:$AH798)/SUM($AH$2:$AH798),0)</f>
        <v>0</v>
      </c>
      <c r="BQ798" s="11">
        <f>IF($AG798,SUMPRODUCT(AW$2:AW798,$AH$2:$AH798)/SUM($AH$2:$AH798),0)</f>
        <v>0</v>
      </c>
      <c r="BR798" s="11">
        <f>IF($AG798,SUMPRODUCT(AX$2:AX798,$AH$2:$AH798)/SUM($AH$2:$AH798),0)</f>
        <v>0</v>
      </c>
      <c r="BS798" s="11">
        <f>IF($AG798,SUMPRODUCT(AY$2:AY798,$AH$2:$AH798)/SUM($AH$2:$AH798),0)</f>
        <v>0</v>
      </c>
      <c r="BT798" s="11">
        <f>IF($AG798,SUMPRODUCT(AZ$2:AZ798,$AH$2:$AH798)/SUM($AH$2:$AH798),0)</f>
        <v>0</v>
      </c>
      <c r="BU798" s="11">
        <f>IF($AG798,SUMPRODUCT(BA$2:BA798,$AH$2:$AH798)/SUM($AH$2:$AH798),0)</f>
        <v>0</v>
      </c>
      <c r="BV798" s="11"/>
      <c r="BW798" s="109" cm="1">
        <f t="array" ref="BW798">IF($AG798,SQRT(SUMPRODUCT($AH$2:$AH798, (AI$2:AI798-BC798)^2)/(SUM($AH$2:$AH798)-1)),0)</f>
        <v>0</v>
      </c>
      <c r="BX798" s="109" cm="1">
        <f t="array" ref="BX798">IF($AG798,SQRT(SUMPRODUCT($AH$2:$AH798, (AJ$2:AJ798-BD798)^2)/(SUM($AH$2:$AH798)-1)),0)</f>
        <v>0</v>
      </c>
      <c r="BY798" s="109" cm="1">
        <f t="array" ref="BY798">IF($AG798,SQRT(SUMPRODUCT($AH$2:$AH798, (AK$2:AK798-BE798)^2)/(SUM($AH$2:$AH798)-1)),0)</f>
        <v>0</v>
      </c>
      <c r="BZ798" s="109" cm="1">
        <f t="array" ref="BZ798">IF($AG798,SQRT(SUMPRODUCT($AH$2:$AH798, (AL$2:AL798-BF798)^2)/(SUM($AH$2:$AH798)-1)),0)</f>
        <v>0</v>
      </c>
      <c r="CA798" s="109" cm="1">
        <f t="array" ref="CA798">IF($AG798,SQRT(SUMPRODUCT($AH$2:$AH798, (AM$2:AM798-BG798)^2)/(SUM($AH$2:$AH798)-1)),0)</f>
        <v>0</v>
      </c>
      <c r="CB798" s="109" cm="1">
        <f t="array" ref="CB798">IF($AG798,SQRT(SUMPRODUCT($AH$2:$AH798, (AN$2:AN798-BH798)^2)/(SUM($AH$2:$AH798)-1)),0)</f>
        <v>0</v>
      </c>
      <c r="CC798" s="109" cm="1">
        <f t="array" ref="CC798">IF($AG798,SQRT(SUMPRODUCT($AH$2:$AH798, (AO$2:AO798-BI798)^2)/(SUM($AH$2:$AH798)-1)),0)</f>
        <v>0</v>
      </c>
      <c r="CD798" s="109" cm="1">
        <f t="array" ref="CD798">IF($AG798,SQRT(SUMPRODUCT($AH$2:$AH798, (AP$2:AP798-BJ798)^2)/(SUM($AH$2:$AH798)-1)),0)</f>
        <v>0</v>
      </c>
      <c r="CE798" s="109" cm="1">
        <f t="array" ref="CE798">IF($AG798,SQRT(SUMPRODUCT($AH$2:$AH798, (AQ$2:AQ798-BK798)^2)/(SUM($AH$2:$AH798)-1)),0)</f>
        <v>0</v>
      </c>
      <c r="CF798" s="109" cm="1">
        <f t="array" ref="CF798">IF($AG798,SQRT(SUMPRODUCT($AH$2:$AH798, (AR$2:AR798-BL798)^2)/(SUM($AH$2:$AH798)-1)),0)</f>
        <v>0</v>
      </c>
      <c r="CG798" s="109" cm="1">
        <f t="array" ref="CG798">IF($AG798,SQRT(SUMPRODUCT($AH$2:$AH798, (AS$2:AS798-BM798)^2)/(SUM($AH$2:$AH798)-1)),0)</f>
        <v>0</v>
      </c>
      <c r="CH798" s="109" cm="1">
        <f t="array" ref="CH798">IF($AG798,SQRT(SUMPRODUCT($AH$2:$AH798, (AT$2:AT798-BN798)^2)/(SUM($AH$2:$AH798)-1)),0)</f>
        <v>0</v>
      </c>
      <c r="CI798" s="109" cm="1">
        <f t="array" ref="CI798">IF($AG798,SQRT(SUMPRODUCT($AH$2:$AH798, (AU$2:AU798-BO798)^2)/(SUM($AH$2:$AH798)-1)),0)</f>
        <v>0</v>
      </c>
      <c r="CJ798" s="109" cm="1">
        <f t="array" ref="CJ798">IF($AG798,SQRT(SUMPRODUCT($AH$2:$AH798, (AV$2:AV798-BP798)^2)/(SUM($AH$2:$AH798)-1)),0)</f>
        <v>0</v>
      </c>
      <c r="CK798" s="109" cm="1">
        <f t="array" ref="CK798">IF($AG798,SQRT(SUMPRODUCT($AH$2:$AH798, (AW$2:AW798-BQ798)^2)/(SUM($AH$2:$AH798)-1)),0)</f>
        <v>0</v>
      </c>
      <c r="CL798" s="109" cm="1">
        <f t="array" ref="CL798">IF($AG798,SQRT(SUMPRODUCT($AH$2:$AH798, (AX$2:AX798-BR798)^2)/(SUM($AH$2:$AH798)-1)),0)</f>
        <v>0</v>
      </c>
      <c r="CM798" s="109" cm="1">
        <f t="array" ref="CM798">IF($AG798,SQRT(SUMPRODUCT($AH$2:$AH798, (AY$2:AY798-BS798)^2)/(SUM($AH$2:$AH798)-1)),0)</f>
        <v>0</v>
      </c>
      <c r="CN798" s="109" cm="1">
        <f t="array" ref="CN798">IF($AG798,SQRT(SUMPRODUCT($AH$2:$AH798, (AZ$2:AZ798-BT798)^2)/(SUM($AH$2:$AH798)-1)),0)</f>
        <v>0</v>
      </c>
      <c r="CO798" s="109" cm="1">
        <f t="array" ref="CO798">IF($AG798,SQRT(SUMPRODUCT($AH$2:$AH798, (BA$2:BA798-BU798)^2)/(SUM($AH$2:$AH798)-1)),0)</f>
        <v>0</v>
      </c>
    </row>
    <row r="799" spans="34:93" x14ac:dyDescent="0.25">
      <c r="AH799" s="99" t="str">
        <f t="shared" si="184"/>
        <v/>
      </c>
      <c r="AI799" s="11">
        <f t="shared" ca="1" si="193"/>
        <v>0</v>
      </c>
      <c r="AJ799" s="11">
        <f t="shared" ca="1" si="193"/>
        <v>0</v>
      </c>
      <c r="AK799" s="11">
        <f t="shared" ca="1" si="193"/>
        <v>0</v>
      </c>
      <c r="AL799" s="11">
        <f t="shared" ca="1" si="193"/>
        <v>0</v>
      </c>
      <c r="AM799" s="11">
        <f t="shared" ca="1" si="193"/>
        <v>0</v>
      </c>
      <c r="AN799" s="11">
        <f t="shared" ca="1" si="193"/>
        <v>0</v>
      </c>
      <c r="AO799" s="11">
        <f t="shared" ca="1" si="193"/>
        <v>0</v>
      </c>
      <c r="AP799" s="11">
        <f t="shared" ca="1" si="193"/>
        <v>0</v>
      </c>
      <c r="AQ799" s="11">
        <f t="shared" ca="1" si="193"/>
        <v>0</v>
      </c>
      <c r="AR799" s="11">
        <f t="shared" ca="1" si="193"/>
        <v>0</v>
      </c>
      <c r="AS799" s="11">
        <f t="shared" ca="1" si="194"/>
        <v>0</v>
      </c>
      <c r="AT799" s="11">
        <f t="shared" ca="1" si="194"/>
        <v>0</v>
      </c>
      <c r="AU799" s="11">
        <f t="shared" ca="1" si="194"/>
        <v>0</v>
      </c>
      <c r="AV799" s="11">
        <f t="shared" ca="1" si="194"/>
        <v>0</v>
      </c>
      <c r="AW799" s="11">
        <f t="shared" ca="1" si="194"/>
        <v>0</v>
      </c>
      <c r="AX799" s="11">
        <f t="shared" ca="1" si="194"/>
        <v>0</v>
      </c>
      <c r="AY799" s="11">
        <f t="shared" ca="1" si="194"/>
        <v>0</v>
      </c>
      <c r="AZ799" s="11">
        <f t="shared" ca="1" si="194"/>
        <v>0</v>
      </c>
      <c r="BA799" s="11">
        <f t="shared" ca="1" si="194"/>
        <v>0</v>
      </c>
      <c r="BB799" s="11"/>
      <c r="BC799" s="11">
        <f>IF($AG799,SUMPRODUCT(AI$2:AI799,$AH$2:$AH799)/SUM($AH$2:$AH799),0)</f>
        <v>0</v>
      </c>
      <c r="BD799" s="11">
        <f>IF($AG799,SUMPRODUCT(AJ$2:AJ799,$AH$2:$AH799)/SUM($AH$2:$AH799),0)</f>
        <v>0</v>
      </c>
      <c r="BE799" s="11">
        <f>IF($AG799,SUMPRODUCT(AK$2:AK799,$AH$2:$AH799)/SUM($AH$2:$AH799),0)</f>
        <v>0</v>
      </c>
      <c r="BF799" s="11">
        <f>IF($AG799,SUMPRODUCT(AL$2:AL799,$AH$2:$AH799)/SUM($AH$2:$AH799),0)</f>
        <v>0</v>
      </c>
      <c r="BG799" s="11">
        <f>IF($AG799,SUMPRODUCT(AM$2:AM799,$AH$2:$AH799)/SUM($AH$2:$AH799),0)</f>
        <v>0</v>
      </c>
      <c r="BH799" s="11">
        <f>IF($AG799,SUMPRODUCT(AN$2:AN799,$AH$2:$AH799)/SUM($AH$2:$AH799),0)</f>
        <v>0</v>
      </c>
      <c r="BI799" s="11">
        <f>IF($AG799,SUMPRODUCT(AO$2:AO799,$AH$2:$AH799)/SUM($AH$2:$AH799),0)</f>
        <v>0</v>
      </c>
      <c r="BJ799" s="11">
        <f>IF($AG799,SUMPRODUCT(AP$2:AP799,$AH$2:$AH799)/SUM($AH$2:$AH799),0)</f>
        <v>0</v>
      </c>
      <c r="BK799" s="11">
        <f>IF($AG799,SUMPRODUCT(AQ$2:AQ799,$AH$2:$AH799)/SUM($AH$2:$AH799),0)</f>
        <v>0</v>
      </c>
      <c r="BL799" s="11">
        <f>IF($AG799,SUMPRODUCT(AR$2:AR799,$AH$2:$AH799)/SUM($AH$2:$AH799),0)</f>
        <v>0</v>
      </c>
      <c r="BM799" s="11">
        <f>IF($AG799,SUMPRODUCT(AS$2:AS799,$AH$2:$AH799)/SUM($AH$2:$AH799),0)</f>
        <v>0</v>
      </c>
      <c r="BN799" s="11">
        <f>IF($AG799,SUMPRODUCT(AT$2:AT799,$AH$2:$AH799)/SUM($AH$2:$AH799),0)</f>
        <v>0</v>
      </c>
      <c r="BO799" s="11">
        <f>IF($AG799,SUMPRODUCT(AU$2:AU799,$AH$2:$AH799)/SUM($AH$2:$AH799),0)</f>
        <v>0</v>
      </c>
      <c r="BP799" s="11">
        <f>IF($AG799,SUMPRODUCT(AV$2:AV799,$AH$2:$AH799)/SUM($AH$2:$AH799),0)</f>
        <v>0</v>
      </c>
      <c r="BQ799" s="11">
        <f>IF($AG799,SUMPRODUCT(AW$2:AW799,$AH$2:$AH799)/SUM($AH$2:$AH799),0)</f>
        <v>0</v>
      </c>
      <c r="BR799" s="11">
        <f>IF($AG799,SUMPRODUCT(AX$2:AX799,$AH$2:$AH799)/SUM($AH$2:$AH799),0)</f>
        <v>0</v>
      </c>
      <c r="BS799" s="11">
        <f>IF($AG799,SUMPRODUCT(AY$2:AY799,$AH$2:$AH799)/SUM($AH$2:$AH799),0)</f>
        <v>0</v>
      </c>
      <c r="BT799" s="11">
        <f>IF($AG799,SUMPRODUCT(AZ$2:AZ799,$AH$2:$AH799)/SUM($AH$2:$AH799),0)</f>
        <v>0</v>
      </c>
      <c r="BU799" s="11">
        <f>IF($AG799,SUMPRODUCT(BA$2:BA799,$AH$2:$AH799)/SUM($AH$2:$AH799),0)</f>
        <v>0</v>
      </c>
      <c r="BV799" s="11"/>
      <c r="BW799" s="109" cm="1">
        <f t="array" ref="BW799">IF($AG799,SQRT(SUMPRODUCT($AH$2:$AH799, (AI$2:AI799-BC799)^2)/(SUM($AH$2:$AH799)-1)),0)</f>
        <v>0</v>
      </c>
      <c r="BX799" s="109" cm="1">
        <f t="array" ref="BX799">IF($AG799,SQRT(SUMPRODUCT($AH$2:$AH799, (AJ$2:AJ799-BD799)^2)/(SUM($AH$2:$AH799)-1)),0)</f>
        <v>0</v>
      </c>
      <c r="BY799" s="109" cm="1">
        <f t="array" ref="BY799">IF($AG799,SQRT(SUMPRODUCT($AH$2:$AH799, (AK$2:AK799-BE799)^2)/(SUM($AH$2:$AH799)-1)),0)</f>
        <v>0</v>
      </c>
      <c r="BZ799" s="109" cm="1">
        <f t="array" ref="BZ799">IF($AG799,SQRT(SUMPRODUCT($AH$2:$AH799, (AL$2:AL799-BF799)^2)/(SUM($AH$2:$AH799)-1)),0)</f>
        <v>0</v>
      </c>
      <c r="CA799" s="109" cm="1">
        <f t="array" ref="CA799">IF($AG799,SQRT(SUMPRODUCT($AH$2:$AH799, (AM$2:AM799-BG799)^2)/(SUM($AH$2:$AH799)-1)),0)</f>
        <v>0</v>
      </c>
      <c r="CB799" s="109" cm="1">
        <f t="array" ref="CB799">IF($AG799,SQRT(SUMPRODUCT($AH$2:$AH799, (AN$2:AN799-BH799)^2)/(SUM($AH$2:$AH799)-1)),0)</f>
        <v>0</v>
      </c>
      <c r="CC799" s="109" cm="1">
        <f t="array" ref="CC799">IF($AG799,SQRT(SUMPRODUCT($AH$2:$AH799, (AO$2:AO799-BI799)^2)/(SUM($AH$2:$AH799)-1)),0)</f>
        <v>0</v>
      </c>
      <c r="CD799" s="109" cm="1">
        <f t="array" ref="CD799">IF($AG799,SQRT(SUMPRODUCT($AH$2:$AH799, (AP$2:AP799-BJ799)^2)/(SUM($AH$2:$AH799)-1)),0)</f>
        <v>0</v>
      </c>
      <c r="CE799" s="109" cm="1">
        <f t="array" ref="CE799">IF($AG799,SQRT(SUMPRODUCT($AH$2:$AH799, (AQ$2:AQ799-BK799)^2)/(SUM($AH$2:$AH799)-1)),0)</f>
        <v>0</v>
      </c>
      <c r="CF799" s="109" cm="1">
        <f t="array" ref="CF799">IF($AG799,SQRT(SUMPRODUCT($AH$2:$AH799, (AR$2:AR799-BL799)^2)/(SUM($AH$2:$AH799)-1)),0)</f>
        <v>0</v>
      </c>
      <c r="CG799" s="109" cm="1">
        <f t="array" ref="CG799">IF($AG799,SQRT(SUMPRODUCT($AH$2:$AH799, (AS$2:AS799-BM799)^2)/(SUM($AH$2:$AH799)-1)),0)</f>
        <v>0</v>
      </c>
      <c r="CH799" s="109" cm="1">
        <f t="array" ref="CH799">IF($AG799,SQRT(SUMPRODUCT($AH$2:$AH799, (AT$2:AT799-BN799)^2)/(SUM($AH$2:$AH799)-1)),0)</f>
        <v>0</v>
      </c>
      <c r="CI799" s="109" cm="1">
        <f t="array" ref="CI799">IF($AG799,SQRT(SUMPRODUCT($AH$2:$AH799, (AU$2:AU799-BO799)^2)/(SUM($AH$2:$AH799)-1)),0)</f>
        <v>0</v>
      </c>
      <c r="CJ799" s="109" cm="1">
        <f t="array" ref="CJ799">IF($AG799,SQRT(SUMPRODUCT($AH$2:$AH799, (AV$2:AV799-BP799)^2)/(SUM($AH$2:$AH799)-1)),0)</f>
        <v>0</v>
      </c>
      <c r="CK799" s="109" cm="1">
        <f t="array" ref="CK799">IF($AG799,SQRT(SUMPRODUCT($AH$2:$AH799, (AW$2:AW799-BQ799)^2)/(SUM($AH$2:$AH799)-1)),0)</f>
        <v>0</v>
      </c>
      <c r="CL799" s="109" cm="1">
        <f t="array" ref="CL799">IF($AG799,SQRT(SUMPRODUCT($AH$2:$AH799, (AX$2:AX799-BR799)^2)/(SUM($AH$2:$AH799)-1)),0)</f>
        <v>0</v>
      </c>
      <c r="CM799" s="109" cm="1">
        <f t="array" ref="CM799">IF($AG799,SQRT(SUMPRODUCT($AH$2:$AH799, (AY$2:AY799-BS799)^2)/(SUM($AH$2:$AH799)-1)),0)</f>
        <v>0</v>
      </c>
      <c r="CN799" s="109" cm="1">
        <f t="array" ref="CN799">IF($AG799,SQRT(SUMPRODUCT($AH$2:$AH799, (AZ$2:AZ799-BT799)^2)/(SUM($AH$2:$AH799)-1)),0)</f>
        <v>0</v>
      </c>
      <c r="CO799" s="109" cm="1">
        <f t="array" ref="CO799">IF($AG799,SQRT(SUMPRODUCT($AH$2:$AH799, (BA$2:BA799-BU799)^2)/(SUM($AH$2:$AH799)-1)),0)</f>
        <v>0</v>
      </c>
    </row>
    <row r="800" spans="34:93" x14ac:dyDescent="0.25">
      <c r="AH800" s="99" t="str">
        <f t="shared" si="184"/>
        <v/>
      </c>
      <c r="AI800" s="11">
        <f t="shared" ca="1" si="193"/>
        <v>0</v>
      </c>
      <c r="AJ800" s="11">
        <f t="shared" ca="1" si="193"/>
        <v>0</v>
      </c>
      <c r="AK800" s="11">
        <f t="shared" ca="1" si="193"/>
        <v>0</v>
      </c>
      <c r="AL800" s="11">
        <f t="shared" ca="1" si="193"/>
        <v>0</v>
      </c>
      <c r="AM800" s="11">
        <f t="shared" ca="1" si="193"/>
        <v>0</v>
      </c>
      <c r="AN800" s="11">
        <f t="shared" ca="1" si="193"/>
        <v>0</v>
      </c>
      <c r="AO800" s="11">
        <f t="shared" ca="1" si="193"/>
        <v>0</v>
      </c>
      <c r="AP800" s="11">
        <f t="shared" ca="1" si="193"/>
        <v>0</v>
      </c>
      <c r="AQ800" s="11">
        <f t="shared" ca="1" si="193"/>
        <v>0</v>
      </c>
      <c r="AR800" s="11">
        <f t="shared" ca="1" si="193"/>
        <v>0</v>
      </c>
      <c r="AS800" s="11">
        <f t="shared" ca="1" si="194"/>
        <v>0</v>
      </c>
      <c r="AT800" s="11">
        <f t="shared" ca="1" si="194"/>
        <v>0</v>
      </c>
      <c r="AU800" s="11">
        <f t="shared" ca="1" si="194"/>
        <v>0</v>
      </c>
      <c r="AV800" s="11">
        <f t="shared" ca="1" si="194"/>
        <v>0</v>
      </c>
      <c r="AW800" s="11">
        <f t="shared" ca="1" si="194"/>
        <v>0</v>
      </c>
      <c r="AX800" s="11">
        <f t="shared" ca="1" si="194"/>
        <v>0</v>
      </c>
      <c r="AY800" s="11">
        <f t="shared" ca="1" si="194"/>
        <v>0</v>
      </c>
      <c r="AZ800" s="11">
        <f t="shared" ca="1" si="194"/>
        <v>0</v>
      </c>
      <c r="BA800" s="11">
        <f t="shared" ca="1" si="194"/>
        <v>0</v>
      </c>
      <c r="BB800" s="11"/>
      <c r="BC800" s="11">
        <f>IF($AG800,SUMPRODUCT(AI$2:AI800,$AH$2:$AH800)/SUM($AH$2:$AH800),0)</f>
        <v>0</v>
      </c>
      <c r="BD800" s="11">
        <f>IF($AG800,SUMPRODUCT(AJ$2:AJ800,$AH$2:$AH800)/SUM($AH$2:$AH800),0)</f>
        <v>0</v>
      </c>
      <c r="BE800" s="11">
        <f>IF($AG800,SUMPRODUCT(AK$2:AK800,$AH$2:$AH800)/SUM($AH$2:$AH800),0)</f>
        <v>0</v>
      </c>
      <c r="BF800" s="11">
        <f>IF($AG800,SUMPRODUCT(AL$2:AL800,$AH$2:$AH800)/SUM($AH$2:$AH800),0)</f>
        <v>0</v>
      </c>
      <c r="BG800" s="11">
        <f>IF($AG800,SUMPRODUCT(AM$2:AM800,$AH$2:$AH800)/SUM($AH$2:$AH800),0)</f>
        <v>0</v>
      </c>
      <c r="BH800" s="11">
        <f>IF($AG800,SUMPRODUCT(AN$2:AN800,$AH$2:$AH800)/SUM($AH$2:$AH800),0)</f>
        <v>0</v>
      </c>
      <c r="BI800" s="11">
        <f>IF($AG800,SUMPRODUCT(AO$2:AO800,$AH$2:$AH800)/SUM($AH$2:$AH800),0)</f>
        <v>0</v>
      </c>
      <c r="BJ800" s="11">
        <f>IF($AG800,SUMPRODUCT(AP$2:AP800,$AH$2:$AH800)/SUM($AH$2:$AH800),0)</f>
        <v>0</v>
      </c>
      <c r="BK800" s="11">
        <f>IF($AG800,SUMPRODUCT(AQ$2:AQ800,$AH$2:$AH800)/SUM($AH$2:$AH800),0)</f>
        <v>0</v>
      </c>
      <c r="BL800" s="11">
        <f>IF($AG800,SUMPRODUCT(AR$2:AR800,$AH$2:$AH800)/SUM($AH$2:$AH800),0)</f>
        <v>0</v>
      </c>
      <c r="BM800" s="11">
        <f>IF($AG800,SUMPRODUCT(AS$2:AS800,$AH$2:$AH800)/SUM($AH$2:$AH800),0)</f>
        <v>0</v>
      </c>
      <c r="BN800" s="11">
        <f>IF($AG800,SUMPRODUCT(AT$2:AT800,$AH$2:$AH800)/SUM($AH$2:$AH800),0)</f>
        <v>0</v>
      </c>
      <c r="BO800" s="11">
        <f>IF($AG800,SUMPRODUCT(AU$2:AU800,$AH$2:$AH800)/SUM($AH$2:$AH800),0)</f>
        <v>0</v>
      </c>
      <c r="BP800" s="11">
        <f>IF($AG800,SUMPRODUCT(AV$2:AV800,$AH$2:$AH800)/SUM($AH$2:$AH800),0)</f>
        <v>0</v>
      </c>
      <c r="BQ800" s="11">
        <f>IF($AG800,SUMPRODUCT(AW$2:AW800,$AH$2:$AH800)/SUM($AH$2:$AH800),0)</f>
        <v>0</v>
      </c>
      <c r="BR800" s="11">
        <f>IF($AG800,SUMPRODUCT(AX$2:AX800,$AH$2:$AH800)/SUM($AH$2:$AH800),0)</f>
        <v>0</v>
      </c>
      <c r="BS800" s="11">
        <f>IF($AG800,SUMPRODUCT(AY$2:AY800,$AH$2:$AH800)/SUM($AH$2:$AH800),0)</f>
        <v>0</v>
      </c>
      <c r="BT800" s="11">
        <f>IF($AG800,SUMPRODUCT(AZ$2:AZ800,$AH$2:$AH800)/SUM($AH$2:$AH800),0)</f>
        <v>0</v>
      </c>
      <c r="BU800" s="11">
        <f>IF($AG800,SUMPRODUCT(BA$2:BA800,$AH$2:$AH800)/SUM($AH$2:$AH800),0)</f>
        <v>0</v>
      </c>
      <c r="BV800" s="11"/>
      <c r="BW800" s="109" cm="1">
        <f t="array" ref="BW800">IF($AG800,SQRT(SUMPRODUCT($AH$2:$AH800, (AI$2:AI800-BC800)^2)/(SUM($AH$2:$AH800)-1)),0)</f>
        <v>0</v>
      </c>
      <c r="BX800" s="109" cm="1">
        <f t="array" ref="BX800">IF($AG800,SQRT(SUMPRODUCT($AH$2:$AH800, (AJ$2:AJ800-BD800)^2)/(SUM($AH$2:$AH800)-1)),0)</f>
        <v>0</v>
      </c>
      <c r="BY800" s="109" cm="1">
        <f t="array" ref="BY800">IF($AG800,SQRT(SUMPRODUCT($AH$2:$AH800, (AK$2:AK800-BE800)^2)/(SUM($AH$2:$AH800)-1)),0)</f>
        <v>0</v>
      </c>
      <c r="BZ800" s="109" cm="1">
        <f t="array" ref="BZ800">IF($AG800,SQRT(SUMPRODUCT($AH$2:$AH800, (AL$2:AL800-BF800)^2)/(SUM($AH$2:$AH800)-1)),0)</f>
        <v>0</v>
      </c>
      <c r="CA800" s="109" cm="1">
        <f t="array" ref="CA800">IF($AG800,SQRT(SUMPRODUCT($AH$2:$AH800, (AM$2:AM800-BG800)^2)/(SUM($AH$2:$AH800)-1)),0)</f>
        <v>0</v>
      </c>
      <c r="CB800" s="109" cm="1">
        <f t="array" ref="CB800">IF($AG800,SQRT(SUMPRODUCT($AH$2:$AH800, (AN$2:AN800-BH800)^2)/(SUM($AH$2:$AH800)-1)),0)</f>
        <v>0</v>
      </c>
      <c r="CC800" s="109" cm="1">
        <f t="array" ref="CC800">IF($AG800,SQRT(SUMPRODUCT($AH$2:$AH800, (AO$2:AO800-BI800)^2)/(SUM($AH$2:$AH800)-1)),0)</f>
        <v>0</v>
      </c>
      <c r="CD800" s="109" cm="1">
        <f t="array" ref="CD800">IF($AG800,SQRT(SUMPRODUCT($AH$2:$AH800, (AP$2:AP800-BJ800)^2)/(SUM($AH$2:$AH800)-1)),0)</f>
        <v>0</v>
      </c>
      <c r="CE800" s="109" cm="1">
        <f t="array" ref="CE800">IF($AG800,SQRT(SUMPRODUCT($AH$2:$AH800, (AQ$2:AQ800-BK800)^2)/(SUM($AH$2:$AH800)-1)),0)</f>
        <v>0</v>
      </c>
      <c r="CF800" s="109" cm="1">
        <f t="array" ref="CF800">IF($AG800,SQRT(SUMPRODUCT($AH$2:$AH800, (AR$2:AR800-BL800)^2)/(SUM($AH$2:$AH800)-1)),0)</f>
        <v>0</v>
      </c>
      <c r="CG800" s="109" cm="1">
        <f t="array" ref="CG800">IF($AG800,SQRT(SUMPRODUCT($AH$2:$AH800, (AS$2:AS800-BM800)^2)/(SUM($AH$2:$AH800)-1)),0)</f>
        <v>0</v>
      </c>
      <c r="CH800" s="109" cm="1">
        <f t="array" ref="CH800">IF($AG800,SQRT(SUMPRODUCT($AH$2:$AH800, (AT$2:AT800-BN800)^2)/(SUM($AH$2:$AH800)-1)),0)</f>
        <v>0</v>
      </c>
      <c r="CI800" s="109" cm="1">
        <f t="array" ref="CI800">IF($AG800,SQRT(SUMPRODUCT($AH$2:$AH800, (AU$2:AU800-BO800)^2)/(SUM($AH$2:$AH800)-1)),0)</f>
        <v>0</v>
      </c>
      <c r="CJ800" s="109" cm="1">
        <f t="array" ref="CJ800">IF($AG800,SQRT(SUMPRODUCT($AH$2:$AH800, (AV$2:AV800-BP800)^2)/(SUM($AH$2:$AH800)-1)),0)</f>
        <v>0</v>
      </c>
      <c r="CK800" s="109" cm="1">
        <f t="array" ref="CK800">IF($AG800,SQRT(SUMPRODUCT($AH$2:$AH800, (AW$2:AW800-BQ800)^2)/(SUM($AH$2:$AH800)-1)),0)</f>
        <v>0</v>
      </c>
      <c r="CL800" s="109" cm="1">
        <f t="array" ref="CL800">IF($AG800,SQRT(SUMPRODUCT($AH$2:$AH800, (AX$2:AX800-BR800)^2)/(SUM($AH$2:$AH800)-1)),0)</f>
        <v>0</v>
      </c>
      <c r="CM800" s="109" cm="1">
        <f t="array" ref="CM800">IF($AG800,SQRT(SUMPRODUCT($AH$2:$AH800, (AY$2:AY800-BS800)^2)/(SUM($AH$2:$AH800)-1)),0)</f>
        <v>0</v>
      </c>
      <c r="CN800" s="109" cm="1">
        <f t="array" ref="CN800">IF($AG800,SQRT(SUMPRODUCT($AH$2:$AH800, (AZ$2:AZ800-BT800)^2)/(SUM($AH$2:$AH800)-1)),0)</f>
        <v>0</v>
      </c>
      <c r="CO800" s="109" cm="1">
        <f t="array" ref="CO800">IF($AG800,SQRT(SUMPRODUCT($AH$2:$AH800, (BA$2:BA800-BU800)^2)/(SUM($AH$2:$AH800)-1)),0)</f>
        <v>0</v>
      </c>
    </row>
    <row r="801" spans="34:93" x14ac:dyDescent="0.25">
      <c r="AH801" s="99" t="str">
        <f t="shared" si="184"/>
        <v/>
      </c>
      <c r="AI801" s="11">
        <f t="shared" ca="1" si="193"/>
        <v>0</v>
      </c>
      <c r="AJ801" s="11">
        <f t="shared" ca="1" si="193"/>
        <v>0</v>
      </c>
      <c r="AK801" s="11">
        <f t="shared" ca="1" si="193"/>
        <v>0</v>
      </c>
      <c r="AL801" s="11">
        <f t="shared" ca="1" si="193"/>
        <v>0</v>
      </c>
      <c r="AM801" s="11">
        <f t="shared" ca="1" si="193"/>
        <v>0</v>
      </c>
      <c r="AN801" s="11">
        <f t="shared" ca="1" si="193"/>
        <v>0</v>
      </c>
      <c r="AO801" s="11">
        <f t="shared" ca="1" si="193"/>
        <v>0</v>
      </c>
      <c r="AP801" s="11">
        <f t="shared" ca="1" si="193"/>
        <v>0</v>
      </c>
      <c r="AQ801" s="11">
        <f t="shared" ca="1" si="193"/>
        <v>0</v>
      </c>
      <c r="AR801" s="11">
        <f t="shared" ca="1" si="193"/>
        <v>0</v>
      </c>
      <c r="AS801" s="11">
        <f t="shared" ca="1" si="194"/>
        <v>0</v>
      </c>
      <c r="AT801" s="11">
        <f t="shared" ca="1" si="194"/>
        <v>0</v>
      </c>
      <c r="AU801" s="11">
        <f t="shared" ca="1" si="194"/>
        <v>0</v>
      </c>
      <c r="AV801" s="11">
        <f t="shared" ca="1" si="194"/>
        <v>0</v>
      </c>
      <c r="AW801" s="11">
        <f t="shared" ca="1" si="194"/>
        <v>0</v>
      </c>
      <c r="AX801" s="11">
        <f t="shared" ca="1" si="194"/>
        <v>0</v>
      </c>
      <c r="AY801" s="11">
        <f t="shared" ca="1" si="194"/>
        <v>0</v>
      </c>
      <c r="AZ801" s="11">
        <f t="shared" ca="1" si="194"/>
        <v>0</v>
      </c>
      <c r="BA801" s="11">
        <f t="shared" ca="1" si="194"/>
        <v>0</v>
      </c>
      <c r="BB801" s="11"/>
      <c r="BC801" s="11">
        <f>IF($AG801,SUMPRODUCT(AI$2:AI801,$AH$2:$AH801)/SUM($AH$2:$AH801),0)</f>
        <v>0</v>
      </c>
      <c r="BD801" s="11">
        <f>IF($AG801,SUMPRODUCT(AJ$2:AJ801,$AH$2:$AH801)/SUM($AH$2:$AH801),0)</f>
        <v>0</v>
      </c>
      <c r="BE801" s="11">
        <f>IF($AG801,SUMPRODUCT(AK$2:AK801,$AH$2:$AH801)/SUM($AH$2:$AH801),0)</f>
        <v>0</v>
      </c>
      <c r="BF801" s="11">
        <f>IF($AG801,SUMPRODUCT(AL$2:AL801,$AH$2:$AH801)/SUM($AH$2:$AH801),0)</f>
        <v>0</v>
      </c>
      <c r="BG801" s="11">
        <f>IF($AG801,SUMPRODUCT(AM$2:AM801,$AH$2:$AH801)/SUM($AH$2:$AH801),0)</f>
        <v>0</v>
      </c>
      <c r="BH801" s="11">
        <f>IF($AG801,SUMPRODUCT(AN$2:AN801,$AH$2:$AH801)/SUM($AH$2:$AH801),0)</f>
        <v>0</v>
      </c>
      <c r="BI801" s="11">
        <f>IF($AG801,SUMPRODUCT(AO$2:AO801,$AH$2:$AH801)/SUM($AH$2:$AH801),0)</f>
        <v>0</v>
      </c>
      <c r="BJ801" s="11">
        <f>IF($AG801,SUMPRODUCT(AP$2:AP801,$AH$2:$AH801)/SUM($AH$2:$AH801),0)</f>
        <v>0</v>
      </c>
      <c r="BK801" s="11">
        <f>IF($AG801,SUMPRODUCT(AQ$2:AQ801,$AH$2:$AH801)/SUM($AH$2:$AH801),0)</f>
        <v>0</v>
      </c>
      <c r="BL801" s="11">
        <f>IF($AG801,SUMPRODUCT(AR$2:AR801,$AH$2:$AH801)/SUM($AH$2:$AH801),0)</f>
        <v>0</v>
      </c>
      <c r="BM801" s="11">
        <f>IF($AG801,SUMPRODUCT(AS$2:AS801,$AH$2:$AH801)/SUM($AH$2:$AH801),0)</f>
        <v>0</v>
      </c>
      <c r="BN801" s="11">
        <f>IF($AG801,SUMPRODUCT(AT$2:AT801,$AH$2:$AH801)/SUM($AH$2:$AH801),0)</f>
        <v>0</v>
      </c>
      <c r="BO801" s="11">
        <f>IF($AG801,SUMPRODUCT(AU$2:AU801,$AH$2:$AH801)/SUM($AH$2:$AH801),0)</f>
        <v>0</v>
      </c>
      <c r="BP801" s="11">
        <f>IF($AG801,SUMPRODUCT(AV$2:AV801,$AH$2:$AH801)/SUM($AH$2:$AH801),0)</f>
        <v>0</v>
      </c>
      <c r="BQ801" s="11">
        <f>IF($AG801,SUMPRODUCT(AW$2:AW801,$AH$2:$AH801)/SUM($AH$2:$AH801),0)</f>
        <v>0</v>
      </c>
      <c r="BR801" s="11">
        <f>IF($AG801,SUMPRODUCT(AX$2:AX801,$AH$2:$AH801)/SUM($AH$2:$AH801),0)</f>
        <v>0</v>
      </c>
      <c r="BS801" s="11">
        <f>IF($AG801,SUMPRODUCT(AY$2:AY801,$AH$2:$AH801)/SUM($AH$2:$AH801),0)</f>
        <v>0</v>
      </c>
      <c r="BT801" s="11">
        <f>IF($AG801,SUMPRODUCT(AZ$2:AZ801,$AH$2:$AH801)/SUM($AH$2:$AH801),0)</f>
        <v>0</v>
      </c>
      <c r="BU801" s="11">
        <f>IF($AG801,SUMPRODUCT(BA$2:BA801,$AH$2:$AH801)/SUM($AH$2:$AH801),0)</f>
        <v>0</v>
      </c>
      <c r="BV801" s="11"/>
      <c r="BW801" s="109" cm="1">
        <f t="array" ref="BW801">IF($AG801,SQRT(SUMPRODUCT($AH$2:$AH801, (AI$2:AI801-BC801)^2)/(SUM($AH$2:$AH801)-1)),0)</f>
        <v>0</v>
      </c>
      <c r="BX801" s="109" cm="1">
        <f t="array" ref="BX801">IF($AG801,SQRT(SUMPRODUCT($AH$2:$AH801, (AJ$2:AJ801-BD801)^2)/(SUM($AH$2:$AH801)-1)),0)</f>
        <v>0</v>
      </c>
      <c r="BY801" s="109" cm="1">
        <f t="array" ref="BY801">IF($AG801,SQRT(SUMPRODUCT($AH$2:$AH801, (AK$2:AK801-BE801)^2)/(SUM($AH$2:$AH801)-1)),0)</f>
        <v>0</v>
      </c>
      <c r="BZ801" s="109" cm="1">
        <f t="array" ref="BZ801">IF($AG801,SQRT(SUMPRODUCT($AH$2:$AH801, (AL$2:AL801-BF801)^2)/(SUM($AH$2:$AH801)-1)),0)</f>
        <v>0</v>
      </c>
      <c r="CA801" s="109" cm="1">
        <f t="array" ref="CA801">IF($AG801,SQRT(SUMPRODUCT($AH$2:$AH801, (AM$2:AM801-BG801)^2)/(SUM($AH$2:$AH801)-1)),0)</f>
        <v>0</v>
      </c>
      <c r="CB801" s="109" cm="1">
        <f t="array" ref="CB801">IF($AG801,SQRT(SUMPRODUCT($AH$2:$AH801, (AN$2:AN801-BH801)^2)/(SUM($AH$2:$AH801)-1)),0)</f>
        <v>0</v>
      </c>
      <c r="CC801" s="109" cm="1">
        <f t="array" ref="CC801">IF($AG801,SQRT(SUMPRODUCT($AH$2:$AH801, (AO$2:AO801-BI801)^2)/(SUM($AH$2:$AH801)-1)),0)</f>
        <v>0</v>
      </c>
      <c r="CD801" s="109" cm="1">
        <f t="array" ref="CD801">IF($AG801,SQRT(SUMPRODUCT($AH$2:$AH801, (AP$2:AP801-BJ801)^2)/(SUM($AH$2:$AH801)-1)),0)</f>
        <v>0</v>
      </c>
      <c r="CE801" s="109" cm="1">
        <f t="array" ref="CE801">IF($AG801,SQRT(SUMPRODUCT($AH$2:$AH801, (AQ$2:AQ801-BK801)^2)/(SUM($AH$2:$AH801)-1)),0)</f>
        <v>0</v>
      </c>
      <c r="CF801" s="109" cm="1">
        <f t="array" ref="CF801">IF($AG801,SQRT(SUMPRODUCT($AH$2:$AH801, (AR$2:AR801-BL801)^2)/(SUM($AH$2:$AH801)-1)),0)</f>
        <v>0</v>
      </c>
      <c r="CG801" s="109" cm="1">
        <f t="array" ref="CG801">IF($AG801,SQRT(SUMPRODUCT($AH$2:$AH801, (AS$2:AS801-BM801)^2)/(SUM($AH$2:$AH801)-1)),0)</f>
        <v>0</v>
      </c>
      <c r="CH801" s="109" cm="1">
        <f t="array" ref="CH801">IF($AG801,SQRT(SUMPRODUCT($AH$2:$AH801, (AT$2:AT801-BN801)^2)/(SUM($AH$2:$AH801)-1)),0)</f>
        <v>0</v>
      </c>
      <c r="CI801" s="109" cm="1">
        <f t="array" ref="CI801">IF($AG801,SQRT(SUMPRODUCT($AH$2:$AH801, (AU$2:AU801-BO801)^2)/(SUM($AH$2:$AH801)-1)),0)</f>
        <v>0</v>
      </c>
      <c r="CJ801" s="109" cm="1">
        <f t="array" ref="CJ801">IF($AG801,SQRT(SUMPRODUCT($AH$2:$AH801, (AV$2:AV801-BP801)^2)/(SUM($AH$2:$AH801)-1)),0)</f>
        <v>0</v>
      </c>
      <c r="CK801" s="109" cm="1">
        <f t="array" ref="CK801">IF($AG801,SQRT(SUMPRODUCT($AH$2:$AH801, (AW$2:AW801-BQ801)^2)/(SUM($AH$2:$AH801)-1)),0)</f>
        <v>0</v>
      </c>
      <c r="CL801" s="109" cm="1">
        <f t="array" ref="CL801">IF($AG801,SQRT(SUMPRODUCT($AH$2:$AH801, (AX$2:AX801-BR801)^2)/(SUM($AH$2:$AH801)-1)),0)</f>
        <v>0</v>
      </c>
      <c r="CM801" s="109" cm="1">
        <f t="array" ref="CM801">IF($AG801,SQRT(SUMPRODUCT($AH$2:$AH801, (AY$2:AY801-BS801)^2)/(SUM($AH$2:$AH801)-1)),0)</f>
        <v>0</v>
      </c>
      <c r="CN801" s="109" cm="1">
        <f t="array" ref="CN801">IF($AG801,SQRT(SUMPRODUCT($AH$2:$AH801, (AZ$2:AZ801-BT801)^2)/(SUM($AH$2:$AH801)-1)),0)</f>
        <v>0</v>
      </c>
      <c r="CO801" s="109" cm="1">
        <f t="array" ref="CO801">IF($AG801,SQRT(SUMPRODUCT($AH$2:$AH801, (BA$2:BA801-BU801)^2)/(SUM($AH$2:$AH801)-1)),0)</f>
        <v>0</v>
      </c>
    </row>
    <row r="802" spans="34:93" x14ac:dyDescent="0.25">
      <c r="AH802" s="99" t="str">
        <f t="shared" si="184"/>
        <v/>
      </c>
      <c r="AI802" s="11">
        <f t="shared" ref="AI802:AR811" ca="1" si="195">IF(AI$1&lt;&gt;0,SUMIFS(INDIRECT(AI$1), Fecha,$AG802),0)</f>
        <v>0</v>
      </c>
      <c r="AJ802" s="11">
        <f t="shared" ca="1" si="195"/>
        <v>0</v>
      </c>
      <c r="AK802" s="11">
        <f t="shared" ca="1" si="195"/>
        <v>0</v>
      </c>
      <c r="AL802" s="11">
        <f t="shared" ca="1" si="195"/>
        <v>0</v>
      </c>
      <c r="AM802" s="11">
        <f t="shared" ca="1" si="195"/>
        <v>0</v>
      </c>
      <c r="AN802" s="11">
        <f t="shared" ca="1" si="195"/>
        <v>0</v>
      </c>
      <c r="AO802" s="11">
        <f t="shared" ca="1" si="195"/>
        <v>0</v>
      </c>
      <c r="AP802" s="11">
        <f t="shared" ca="1" si="195"/>
        <v>0</v>
      </c>
      <c r="AQ802" s="11">
        <f t="shared" ca="1" si="195"/>
        <v>0</v>
      </c>
      <c r="AR802" s="11">
        <f t="shared" ca="1" si="195"/>
        <v>0</v>
      </c>
      <c r="AS802" s="11">
        <f t="shared" ref="AS802:BA811" ca="1" si="196">IF(AS$1&lt;&gt;0,SUMIFS(INDIRECT(AS$1), Fecha,$AG802),0)</f>
        <v>0</v>
      </c>
      <c r="AT802" s="11">
        <f t="shared" ca="1" si="196"/>
        <v>0</v>
      </c>
      <c r="AU802" s="11">
        <f t="shared" ca="1" si="196"/>
        <v>0</v>
      </c>
      <c r="AV802" s="11">
        <f t="shared" ca="1" si="196"/>
        <v>0</v>
      </c>
      <c r="AW802" s="11">
        <f t="shared" ca="1" si="196"/>
        <v>0</v>
      </c>
      <c r="AX802" s="11">
        <f t="shared" ca="1" si="196"/>
        <v>0</v>
      </c>
      <c r="AY802" s="11">
        <f t="shared" ca="1" si="196"/>
        <v>0</v>
      </c>
      <c r="AZ802" s="11">
        <f t="shared" ca="1" si="196"/>
        <v>0</v>
      </c>
      <c r="BA802" s="11">
        <f t="shared" ca="1" si="196"/>
        <v>0</v>
      </c>
      <c r="BB802" s="11"/>
      <c r="BC802" s="11">
        <f>IF($AG802,SUMPRODUCT(AI$2:AI802,$AH$2:$AH802)/SUM($AH$2:$AH802),0)</f>
        <v>0</v>
      </c>
      <c r="BD802" s="11">
        <f>IF($AG802,SUMPRODUCT(AJ$2:AJ802,$AH$2:$AH802)/SUM($AH$2:$AH802),0)</f>
        <v>0</v>
      </c>
      <c r="BE802" s="11">
        <f>IF($AG802,SUMPRODUCT(AK$2:AK802,$AH$2:$AH802)/SUM($AH$2:$AH802),0)</f>
        <v>0</v>
      </c>
      <c r="BF802" s="11">
        <f>IF($AG802,SUMPRODUCT(AL$2:AL802,$AH$2:$AH802)/SUM($AH$2:$AH802),0)</f>
        <v>0</v>
      </c>
      <c r="BG802" s="11">
        <f>IF($AG802,SUMPRODUCT(AM$2:AM802,$AH$2:$AH802)/SUM($AH$2:$AH802),0)</f>
        <v>0</v>
      </c>
      <c r="BH802" s="11">
        <f>IF($AG802,SUMPRODUCT(AN$2:AN802,$AH$2:$AH802)/SUM($AH$2:$AH802),0)</f>
        <v>0</v>
      </c>
      <c r="BI802" s="11">
        <f>IF($AG802,SUMPRODUCT(AO$2:AO802,$AH$2:$AH802)/SUM($AH$2:$AH802),0)</f>
        <v>0</v>
      </c>
      <c r="BJ802" s="11">
        <f>IF($AG802,SUMPRODUCT(AP$2:AP802,$AH$2:$AH802)/SUM($AH$2:$AH802),0)</f>
        <v>0</v>
      </c>
      <c r="BK802" s="11">
        <f>IF($AG802,SUMPRODUCT(AQ$2:AQ802,$AH$2:$AH802)/SUM($AH$2:$AH802),0)</f>
        <v>0</v>
      </c>
      <c r="BL802" s="11">
        <f>IF($AG802,SUMPRODUCT(AR$2:AR802,$AH$2:$AH802)/SUM($AH$2:$AH802),0)</f>
        <v>0</v>
      </c>
      <c r="BM802" s="11">
        <f>IF($AG802,SUMPRODUCT(AS$2:AS802,$AH$2:$AH802)/SUM($AH$2:$AH802),0)</f>
        <v>0</v>
      </c>
      <c r="BN802" s="11">
        <f>IF($AG802,SUMPRODUCT(AT$2:AT802,$AH$2:$AH802)/SUM($AH$2:$AH802),0)</f>
        <v>0</v>
      </c>
      <c r="BO802" s="11">
        <f>IF($AG802,SUMPRODUCT(AU$2:AU802,$AH$2:$AH802)/SUM($AH$2:$AH802),0)</f>
        <v>0</v>
      </c>
      <c r="BP802" s="11">
        <f>IF($AG802,SUMPRODUCT(AV$2:AV802,$AH$2:$AH802)/SUM($AH$2:$AH802),0)</f>
        <v>0</v>
      </c>
      <c r="BQ802" s="11">
        <f>IF($AG802,SUMPRODUCT(AW$2:AW802,$AH$2:$AH802)/SUM($AH$2:$AH802),0)</f>
        <v>0</v>
      </c>
      <c r="BR802" s="11">
        <f>IF($AG802,SUMPRODUCT(AX$2:AX802,$AH$2:$AH802)/SUM($AH$2:$AH802),0)</f>
        <v>0</v>
      </c>
      <c r="BS802" s="11">
        <f>IF($AG802,SUMPRODUCT(AY$2:AY802,$AH$2:$AH802)/SUM($AH$2:$AH802),0)</f>
        <v>0</v>
      </c>
      <c r="BT802" s="11">
        <f>IF($AG802,SUMPRODUCT(AZ$2:AZ802,$AH$2:$AH802)/SUM($AH$2:$AH802),0)</f>
        <v>0</v>
      </c>
      <c r="BU802" s="11">
        <f>IF($AG802,SUMPRODUCT(BA$2:BA802,$AH$2:$AH802)/SUM($AH$2:$AH802),0)</f>
        <v>0</v>
      </c>
      <c r="BV802" s="11"/>
      <c r="BW802" s="109" cm="1">
        <f t="array" ref="BW802">IF($AG802,SQRT(SUMPRODUCT($AH$2:$AH802, (AI$2:AI802-BC802)^2)/(SUM($AH$2:$AH802)-1)),0)</f>
        <v>0</v>
      </c>
      <c r="BX802" s="109" cm="1">
        <f t="array" ref="BX802">IF($AG802,SQRT(SUMPRODUCT($AH$2:$AH802, (AJ$2:AJ802-BD802)^2)/(SUM($AH$2:$AH802)-1)),0)</f>
        <v>0</v>
      </c>
      <c r="BY802" s="109" cm="1">
        <f t="array" ref="BY802">IF($AG802,SQRT(SUMPRODUCT($AH$2:$AH802, (AK$2:AK802-BE802)^2)/(SUM($AH$2:$AH802)-1)),0)</f>
        <v>0</v>
      </c>
      <c r="BZ802" s="109" cm="1">
        <f t="array" ref="BZ802">IF($AG802,SQRT(SUMPRODUCT($AH$2:$AH802, (AL$2:AL802-BF802)^2)/(SUM($AH$2:$AH802)-1)),0)</f>
        <v>0</v>
      </c>
      <c r="CA802" s="109" cm="1">
        <f t="array" ref="CA802">IF($AG802,SQRT(SUMPRODUCT($AH$2:$AH802, (AM$2:AM802-BG802)^2)/(SUM($AH$2:$AH802)-1)),0)</f>
        <v>0</v>
      </c>
      <c r="CB802" s="109" cm="1">
        <f t="array" ref="CB802">IF($AG802,SQRT(SUMPRODUCT($AH$2:$AH802, (AN$2:AN802-BH802)^2)/(SUM($AH$2:$AH802)-1)),0)</f>
        <v>0</v>
      </c>
      <c r="CC802" s="109" cm="1">
        <f t="array" ref="CC802">IF($AG802,SQRT(SUMPRODUCT($AH$2:$AH802, (AO$2:AO802-BI802)^2)/(SUM($AH$2:$AH802)-1)),0)</f>
        <v>0</v>
      </c>
      <c r="CD802" s="109" cm="1">
        <f t="array" ref="CD802">IF($AG802,SQRT(SUMPRODUCT($AH$2:$AH802, (AP$2:AP802-BJ802)^2)/(SUM($AH$2:$AH802)-1)),0)</f>
        <v>0</v>
      </c>
      <c r="CE802" s="109" cm="1">
        <f t="array" ref="CE802">IF($AG802,SQRT(SUMPRODUCT($AH$2:$AH802, (AQ$2:AQ802-BK802)^2)/(SUM($AH$2:$AH802)-1)),0)</f>
        <v>0</v>
      </c>
      <c r="CF802" s="109" cm="1">
        <f t="array" ref="CF802">IF($AG802,SQRT(SUMPRODUCT($AH$2:$AH802, (AR$2:AR802-BL802)^2)/(SUM($AH$2:$AH802)-1)),0)</f>
        <v>0</v>
      </c>
      <c r="CG802" s="109" cm="1">
        <f t="array" ref="CG802">IF($AG802,SQRT(SUMPRODUCT($AH$2:$AH802, (AS$2:AS802-BM802)^2)/(SUM($AH$2:$AH802)-1)),0)</f>
        <v>0</v>
      </c>
      <c r="CH802" s="109" cm="1">
        <f t="array" ref="CH802">IF($AG802,SQRT(SUMPRODUCT($AH$2:$AH802, (AT$2:AT802-BN802)^2)/(SUM($AH$2:$AH802)-1)),0)</f>
        <v>0</v>
      </c>
      <c r="CI802" s="109" cm="1">
        <f t="array" ref="CI802">IF($AG802,SQRT(SUMPRODUCT($AH$2:$AH802, (AU$2:AU802-BO802)^2)/(SUM($AH$2:$AH802)-1)),0)</f>
        <v>0</v>
      </c>
      <c r="CJ802" s="109" cm="1">
        <f t="array" ref="CJ802">IF($AG802,SQRT(SUMPRODUCT($AH$2:$AH802, (AV$2:AV802-BP802)^2)/(SUM($AH$2:$AH802)-1)),0)</f>
        <v>0</v>
      </c>
      <c r="CK802" s="109" cm="1">
        <f t="array" ref="CK802">IF($AG802,SQRT(SUMPRODUCT($AH$2:$AH802, (AW$2:AW802-BQ802)^2)/(SUM($AH$2:$AH802)-1)),0)</f>
        <v>0</v>
      </c>
      <c r="CL802" s="109" cm="1">
        <f t="array" ref="CL802">IF($AG802,SQRT(SUMPRODUCT($AH$2:$AH802, (AX$2:AX802-BR802)^2)/(SUM($AH$2:$AH802)-1)),0)</f>
        <v>0</v>
      </c>
      <c r="CM802" s="109" cm="1">
        <f t="array" ref="CM802">IF($AG802,SQRT(SUMPRODUCT($AH$2:$AH802, (AY$2:AY802-BS802)^2)/(SUM($AH$2:$AH802)-1)),0)</f>
        <v>0</v>
      </c>
      <c r="CN802" s="109" cm="1">
        <f t="array" ref="CN802">IF($AG802,SQRT(SUMPRODUCT($AH$2:$AH802, (AZ$2:AZ802-BT802)^2)/(SUM($AH$2:$AH802)-1)),0)</f>
        <v>0</v>
      </c>
      <c r="CO802" s="109" cm="1">
        <f t="array" ref="CO802">IF($AG802,SQRT(SUMPRODUCT($AH$2:$AH802, (BA$2:BA802-BU802)^2)/(SUM($AH$2:$AH802)-1)),0)</f>
        <v>0</v>
      </c>
    </row>
    <row r="803" spans="34:93" x14ac:dyDescent="0.25">
      <c r="AH803" s="99" t="str">
        <f t="shared" si="184"/>
        <v/>
      </c>
      <c r="AI803" s="11">
        <f t="shared" ca="1" si="195"/>
        <v>0</v>
      </c>
      <c r="AJ803" s="11">
        <f t="shared" ca="1" si="195"/>
        <v>0</v>
      </c>
      <c r="AK803" s="11">
        <f t="shared" ca="1" si="195"/>
        <v>0</v>
      </c>
      <c r="AL803" s="11">
        <f t="shared" ca="1" si="195"/>
        <v>0</v>
      </c>
      <c r="AM803" s="11">
        <f t="shared" ca="1" si="195"/>
        <v>0</v>
      </c>
      <c r="AN803" s="11">
        <f t="shared" ca="1" si="195"/>
        <v>0</v>
      </c>
      <c r="AO803" s="11">
        <f t="shared" ca="1" si="195"/>
        <v>0</v>
      </c>
      <c r="AP803" s="11">
        <f t="shared" ca="1" si="195"/>
        <v>0</v>
      </c>
      <c r="AQ803" s="11">
        <f t="shared" ca="1" si="195"/>
        <v>0</v>
      </c>
      <c r="AR803" s="11">
        <f t="shared" ca="1" si="195"/>
        <v>0</v>
      </c>
      <c r="AS803" s="11">
        <f t="shared" ca="1" si="196"/>
        <v>0</v>
      </c>
      <c r="AT803" s="11">
        <f t="shared" ca="1" si="196"/>
        <v>0</v>
      </c>
      <c r="AU803" s="11">
        <f t="shared" ca="1" si="196"/>
        <v>0</v>
      </c>
      <c r="AV803" s="11">
        <f t="shared" ca="1" si="196"/>
        <v>0</v>
      </c>
      <c r="AW803" s="11">
        <f t="shared" ca="1" si="196"/>
        <v>0</v>
      </c>
      <c r="AX803" s="11">
        <f t="shared" ca="1" si="196"/>
        <v>0</v>
      </c>
      <c r="AY803" s="11">
        <f t="shared" ca="1" si="196"/>
        <v>0</v>
      </c>
      <c r="AZ803" s="11">
        <f t="shared" ca="1" si="196"/>
        <v>0</v>
      </c>
      <c r="BA803" s="11">
        <f t="shared" ca="1" si="196"/>
        <v>0</v>
      </c>
      <c r="BB803" s="11"/>
      <c r="BC803" s="11">
        <f>IF($AG803,SUMPRODUCT(AI$2:AI803,$AH$2:$AH803)/SUM($AH$2:$AH803),0)</f>
        <v>0</v>
      </c>
      <c r="BD803" s="11">
        <f>IF($AG803,SUMPRODUCT(AJ$2:AJ803,$AH$2:$AH803)/SUM($AH$2:$AH803),0)</f>
        <v>0</v>
      </c>
      <c r="BE803" s="11">
        <f>IF($AG803,SUMPRODUCT(AK$2:AK803,$AH$2:$AH803)/SUM($AH$2:$AH803),0)</f>
        <v>0</v>
      </c>
      <c r="BF803" s="11">
        <f>IF($AG803,SUMPRODUCT(AL$2:AL803,$AH$2:$AH803)/SUM($AH$2:$AH803),0)</f>
        <v>0</v>
      </c>
      <c r="BG803" s="11">
        <f>IF($AG803,SUMPRODUCT(AM$2:AM803,$AH$2:$AH803)/SUM($AH$2:$AH803),0)</f>
        <v>0</v>
      </c>
      <c r="BH803" s="11">
        <f>IF($AG803,SUMPRODUCT(AN$2:AN803,$AH$2:$AH803)/SUM($AH$2:$AH803),0)</f>
        <v>0</v>
      </c>
      <c r="BI803" s="11">
        <f>IF($AG803,SUMPRODUCT(AO$2:AO803,$AH$2:$AH803)/SUM($AH$2:$AH803),0)</f>
        <v>0</v>
      </c>
      <c r="BJ803" s="11">
        <f>IF($AG803,SUMPRODUCT(AP$2:AP803,$AH$2:$AH803)/SUM($AH$2:$AH803),0)</f>
        <v>0</v>
      </c>
      <c r="BK803" s="11">
        <f>IF($AG803,SUMPRODUCT(AQ$2:AQ803,$AH$2:$AH803)/SUM($AH$2:$AH803),0)</f>
        <v>0</v>
      </c>
      <c r="BL803" s="11">
        <f>IF($AG803,SUMPRODUCT(AR$2:AR803,$AH$2:$AH803)/SUM($AH$2:$AH803),0)</f>
        <v>0</v>
      </c>
      <c r="BM803" s="11">
        <f>IF($AG803,SUMPRODUCT(AS$2:AS803,$AH$2:$AH803)/SUM($AH$2:$AH803),0)</f>
        <v>0</v>
      </c>
      <c r="BN803" s="11">
        <f>IF($AG803,SUMPRODUCT(AT$2:AT803,$AH$2:$AH803)/SUM($AH$2:$AH803),0)</f>
        <v>0</v>
      </c>
      <c r="BO803" s="11">
        <f>IF($AG803,SUMPRODUCT(AU$2:AU803,$AH$2:$AH803)/SUM($AH$2:$AH803),0)</f>
        <v>0</v>
      </c>
      <c r="BP803" s="11">
        <f>IF($AG803,SUMPRODUCT(AV$2:AV803,$AH$2:$AH803)/SUM($AH$2:$AH803),0)</f>
        <v>0</v>
      </c>
      <c r="BQ803" s="11">
        <f>IF($AG803,SUMPRODUCT(AW$2:AW803,$AH$2:$AH803)/SUM($AH$2:$AH803),0)</f>
        <v>0</v>
      </c>
      <c r="BR803" s="11">
        <f>IF($AG803,SUMPRODUCT(AX$2:AX803,$AH$2:$AH803)/SUM($AH$2:$AH803),0)</f>
        <v>0</v>
      </c>
      <c r="BS803" s="11">
        <f>IF($AG803,SUMPRODUCT(AY$2:AY803,$AH$2:$AH803)/SUM($AH$2:$AH803),0)</f>
        <v>0</v>
      </c>
      <c r="BT803" s="11">
        <f>IF($AG803,SUMPRODUCT(AZ$2:AZ803,$AH$2:$AH803)/SUM($AH$2:$AH803),0)</f>
        <v>0</v>
      </c>
      <c r="BU803" s="11">
        <f>IF($AG803,SUMPRODUCT(BA$2:BA803,$AH$2:$AH803)/SUM($AH$2:$AH803),0)</f>
        <v>0</v>
      </c>
      <c r="BV803" s="11"/>
      <c r="BW803" s="109" cm="1">
        <f t="array" ref="BW803">IF($AG803,SQRT(SUMPRODUCT($AH$2:$AH803, (AI$2:AI803-BC803)^2)/(SUM($AH$2:$AH803)-1)),0)</f>
        <v>0</v>
      </c>
      <c r="BX803" s="109" cm="1">
        <f t="array" ref="BX803">IF($AG803,SQRT(SUMPRODUCT($AH$2:$AH803, (AJ$2:AJ803-BD803)^2)/(SUM($AH$2:$AH803)-1)),0)</f>
        <v>0</v>
      </c>
      <c r="BY803" s="109" cm="1">
        <f t="array" ref="BY803">IF($AG803,SQRT(SUMPRODUCT($AH$2:$AH803, (AK$2:AK803-BE803)^2)/(SUM($AH$2:$AH803)-1)),0)</f>
        <v>0</v>
      </c>
      <c r="BZ803" s="109" cm="1">
        <f t="array" ref="BZ803">IF($AG803,SQRT(SUMPRODUCT($AH$2:$AH803, (AL$2:AL803-BF803)^2)/(SUM($AH$2:$AH803)-1)),0)</f>
        <v>0</v>
      </c>
      <c r="CA803" s="109" cm="1">
        <f t="array" ref="CA803">IF($AG803,SQRT(SUMPRODUCT($AH$2:$AH803, (AM$2:AM803-BG803)^2)/(SUM($AH$2:$AH803)-1)),0)</f>
        <v>0</v>
      </c>
      <c r="CB803" s="109" cm="1">
        <f t="array" ref="CB803">IF($AG803,SQRT(SUMPRODUCT($AH$2:$AH803, (AN$2:AN803-BH803)^2)/(SUM($AH$2:$AH803)-1)),0)</f>
        <v>0</v>
      </c>
      <c r="CC803" s="109" cm="1">
        <f t="array" ref="CC803">IF($AG803,SQRT(SUMPRODUCT($AH$2:$AH803, (AO$2:AO803-BI803)^2)/(SUM($AH$2:$AH803)-1)),0)</f>
        <v>0</v>
      </c>
      <c r="CD803" s="109" cm="1">
        <f t="array" ref="CD803">IF($AG803,SQRT(SUMPRODUCT($AH$2:$AH803, (AP$2:AP803-BJ803)^2)/(SUM($AH$2:$AH803)-1)),0)</f>
        <v>0</v>
      </c>
      <c r="CE803" s="109" cm="1">
        <f t="array" ref="CE803">IF($AG803,SQRT(SUMPRODUCT($AH$2:$AH803, (AQ$2:AQ803-BK803)^2)/(SUM($AH$2:$AH803)-1)),0)</f>
        <v>0</v>
      </c>
      <c r="CF803" s="109" cm="1">
        <f t="array" ref="CF803">IF($AG803,SQRT(SUMPRODUCT($AH$2:$AH803, (AR$2:AR803-BL803)^2)/(SUM($AH$2:$AH803)-1)),0)</f>
        <v>0</v>
      </c>
      <c r="CG803" s="109" cm="1">
        <f t="array" ref="CG803">IF($AG803,SQRT(SUMPRODUCT($AH$2:$AH803, (AS$2:AS803-BM803)^2)/(SUM($AH$2:$AH803)-1)),0)</f>
        <v>0</v>
      </c>
      <c r="CH803" s="109" cm="1">
        <f t="array" ref="CH803">IF($AG803,SQRT(SUMPRODUCT($AH$2:$AH803, (AT$2:AT803-BN803)^2)/(SUM($AH$2:$AH803)-1)),0)</f>
        <v>0</v>
      </c>
      <c r="CI803" s="109" cm="1">
        <f t="array" ref="CI803">IF($AG803,SQRT(SUMPRODUCT($AH$2:$AH803, (AU$2:AU803-BO803)^2)/(SUM($AH$2:$AH803)-1)),0)</f>
        <v>0</v>
      </c>
      <c r="CJ803" s="109" cm="1">
        <f t="array" ref="CJ803">IF($AG803,SQRT(SUMPRODUCT($AH$2:$AH803, (AV$2:AV803-BP803)^2)/(SUM($AH$2:$AH803)-1)),0)</f>
        <v>0</v>
      </c>
      <c r="CK803" s="109" cm="1">
        <f t="array" ref="CK803">IF($AG803,SQRT(SUMPRODUCT($AH$2:$AH803, (AW$2:AW803-BQ803)^2)/(SUM($AH$2:$AH803)-1)),0)</f>
        <v>0</v>
      </c>
      <c r="CL803" s="109" cm="1">
        <f t="array" ref="CL803">IF($AG803,SQRT(SUMPRODUCT($AH$2:$AH803, (AX$2:AX803-BR803)^2)/(SUM($AH$2:$AH803)-1)),0)</f>
        <v>0</v>
      </c>
      <c r="CM803" s="109" cm="1">
        <f t="array" ref="CM803">IF($AG803,SQRT(SUMPRODUCT($AH$2:$AH803, (AY$2:AY803-BS803)^2)/(SUM($AH$2:$AH803)-1)),0)</f>
        <v>0</v>
      </c>
      <c r="CN803" s="109" cm="1">
        <f t="array" ref="CN803">IF($AG803,SQRT(SUMPRODUCT($AH$2:$AH803, (AZ$2:AZ803-BT803)^2)/(SUM($AH$2:$AH803)-1)),0)</f>
        <v>0</v>
      </c>
      <c r="CO803" s="109" cm="1">
        <f t="array" ref="CO803">IF($AG803,SQRT(SUMPRODUCT($AH$2:$AH803, (BA$2:BA803-BU803)^2)/(SUM($AH$2:$AH803)-1)),0)</f>
        <v>0</v>
      </c>
    </row>
    <row r="804" spans="34:93" x14ac:dyDescent="0.25">
      <c r="AH804" s="99" t="str">
        <f t="shared" si="184"/>
        <v/>
      </c>
      <c r="AI804" s="11">
        <f t="shared" ca="1" si="195"/>
        <v>0</v>
      </c>
      <c r="AJ804" s="11">
        <f t="shared" ca="1" si="195"/>
        <v>0</v>
      </c>
      <c r="AK804" s="11">
        <f t="shared" ca="1" si="195"/>
        <v>0</v>
      </c>
      <c r="AL804" s="11">
        <f t="shared" ca="1" si="195"/>
        <v>0</v>
      </c>
      <c r="AM804" s="11">
        <f t="shared" ca="1" si="195"/>
        <v>0</v>
      </c>
      <c r="AN804" s="11">
        <f t="shared" ca="1" si="195"/>
        <v>0</v>
      </c>
      <c r="AO804" s="11">
        <f t="shared" ca="1" si="195"/>
        <v>0</v>
      </c>
      <c r="AP804" s="11">
        <f t="shared" ca="1" si="195"/>
        <v>0</v>
      </c>
      <c r="AQ804" s="11">
        <f t="shared" ca="1" si="195"/>
        <v>0</v>
      </c>
      <c r="AR804" s="11">
        <f t="shared" ca="1" si="195"/>
        <v>0</v>
      </c>
      <c r="AS804" s="11">
        <f t="shared" ca="1" si="196"/>
        <v>0</v>
      </c>
      <c r="AT804" s="11">
        <f t="shared" ca="1" si="196"/>
        <v>0</v>
      </c>
      <c r="AU804" s="11">
        <f t="shared" ca="1" si="196"/>
        <v>0</v>
      </c>
      <c r="AV804" s="11">
        <f t="shared" ca="1" si="196"/>
        <v>0</v>
      </c>
      <c r="AW804" s="11">
        <f t="shared" ca="1" si="196"/>
        <v>0</v>
      </c>
      <c r="AX804" s="11">
        <f t="shared" ca="1" si="196"/>
        <v>0</v>
      </c>
      <c r="AY804" s="11">
        <f t="shared" ca="1" si="196"/>
        <v>0</v>
      </c>
      <c r="AZ804" s="11">
        <f t="shared" ca="1" si="196"/>
        <v>0</v>
      </c>
      <c r="BA804" s="11">
        <f t="shared" ca="1" si="196"/>
        <v>0</v>
      </c>
      <c r="BB804" s="11"/>
      <c r="BC804" s="11">
        <f>IF($AG804,SUMPRODUCT(AI$2:AI804,$AH$2:$AH804)/SUM($AH$2:$AH804),0)</f>
        <v>0</v>
      </c>
      <c r="BD804" s="11">
        <f>IF($AG804,SUMPRODUCT(AJ$2:AJ804,$AH$2:$AH804)/SUM($AH$2:$AH804),0)</f>
        <v>0</v>
      </c>
      <c r="BE804" s="11">
        <f>IF($AG804,SUMPRODUCT(AK$2:AK804,$AH$2:$AH804)/SUM($AH$2:$AH804),0)</f>
        <v>0</v>
      </c>
      <c r="BF804" s="11">
        <f>IF($AG804,SUMPRODUCT(AL$2:AL804,$AH$2:$AH804)/SUM($AH$2:$AH804),0)</f>
        <v>0</v>
      </c>
      <c r="BG804" s="11">
        <f>IF($AG804,SUMPRODUCT(AM$2:AM804,$AH$2:$AH804)/SUM($AH$2:$AH804),0)</f>
        <v>0</v>
      </c>
      <c r="BH804" s="11">
        <f>IF($AG804,SUMPRODUCT(AN$2:AN804,$AH$2:$AH804)/SUM($AH$2:$AH804),0)</f>
        <v>0</v>
      </c>
      <c r="BI804" s="11">
        <f>IF($AG804,SUMPRODUCT(AO$2:AO804,$AH$2:$AH804)/SUM($AH$2:$AH804),0)</f>
        <v>0</v>
      </c>
      <c r="BJ804" s="11">
        <f>IF($AG804,SUMPRODUCT(AP$2:AP804,$AH$2:$AH804)/SUM($AH$2:$AH804),0)</f>
        <v>0</v>
      </c>
      <c r="BK804" s="11">
        <f>IF($AG804,SUMPRODUCT(AQ$2:AQ804,$AH$2:$AH804)/SUM($AH$2:$AH804),0)</f>
        <v>0</v>
      </c>
      <c r="BL804" s="11">
        <f>IF($AG804,SUMPRODUCT(AR$2:AR804,$AH$2:$AH804)/SUM($AH$2:$AH804),0)</f>
        <v>0</v>
      </c>
      <c r="BM804" s="11">
        <f>IF($AG804,SUMPRODUCT(AS$2:AS804,$AH$2:$AH804)/SUM($AH$2:$AH804),0)</f>
        <v>0</v>
      </c>
      <c r="BN804" s="11">
        <f>IF($AG804,SUMPRODUCT(AT$2:AT804,$AH$2:$AH804)/SUM($AH$2:$AH804),0)</f>
        <v>0</v>
      </c>
      <c r="BO804" s="11">
        <f>IF($AG804,SUMPRODUCT(AU$2:AU804,$AH$2:$AH804)/SUM($AH$2:$AH804),0)</f>
        <v>0</v>
      </c>
      <c r="BP804" s="11">
        <f>IF($AG804,SUMPRODUCT(AV$2:AV804,$AH$2:$AH804)/SUM($AH$2:$AH804),0)</f>
        <v>0</v>
      </c>
      <c r="BQ804" s="11">
        <f>IF($AG804,SUMPRODUCT(AW$2:AW804,$AH$2:$AH804)/SUM($AH$2:$AH804),0)</f>
        <v>0</v>
      </c>
      <c r="BR804" s="11">
        <f>IF($AG804,SUMPRODUCT(AX$2:AX804,$AH$2:$AH804)/SUM($AH$2:$AH804),0)</f>
        <v>0</v>
      </c>
      <c r="BS804" s="11">
        <f>IF($AG804,SUMPRODUCT(AY$2:AY804,$AH$2:$AH804)/SUM($AH$2:$AH804),0)</f>
        <v>0</v>
      </c>
      <c r="BT804" s="11">
        <f>IF($AG804,SUMPRODUCT(AZ$2:AZ804,$AH$2:$AH804)/SUM($AH$2:$AH804),0)</f>
        <v>0</v>
      </c>
      <c r="BU804" s="11">
        <f>IF($AG804,SUMPRODUCT(BA$2:BA804,$AH$2:$AH804)/SUM($AH$2:$AH804),0)</f>
        <v>0</v>
      </c>
      <c r="BV804" s="11"/>
      <c r="BW804" s="109" cm="1">
        <f t="array" ref="BW804">IF($AG804,SQRT(SUMPRODUCT($AH$2:$AH804, (AI$2:AI804-BC804)^2)/(SUM($AH$2:$AH804)-1)),0)</f>
        <v>0</v>
      </c>
      <c r="BX804" s="109" cm="1">
        <f t="array" ref="BX804">IF($AG804,SQRT(SUMPRODUCT($AH$2:$AH804, (AJ$2:AJ804-BD804)^2)/(SUM($AH$2:$AH804)-1)),0)</f>
        <v>0</v>
      </c>
      <c r="BY804" s="109" cm="1">
        <f t="array" ref="BY804">IF($AG804,SQRT(SUMPRODUCT($AH$2:$AH804, (AK$2:AK804-BE804)^2)/(SUM($AH$2:$AH804)-1)),0)</f>
        <v>0</v>
      </c>
      <c r="BZ804" s="109" cm="1">
        <f t="array" ref="BZ804">IF($AG804,SQRT(SUMPRODUCT($AH$2:$AH804, (AL$2:AL804-BF804)^2)/(SUM($AH$2:$AH804)-1)),0)</f>
        <v>0</v>
      </c>
      <c r="CA804" s="109" cm="1">
        <f t="array" ref="CA804">IF($AG804,SQRT(SUMPRODUCT($AH$2:$AH804, (AM$2:AM804-BG804)^2)/(SUM($AH$2:$AH804)-1)),0)</f>
        <v>0</v>
      </c>
      <c r="CB804" s="109" cm="1">
        <f t="array" ref="CB804">IF($AG804,SQRT(SUMPRODUCT($AH$2:$AH804, (AN$2:AN804-BH804)^2)/(SUM($AH$2:$AH804)-1)),0)</f>
        <v>0</v>
      </c>
      <c r="CC804" s="109" cm="1">
        <f t="array" ref="CC804">IF($AG804,SQRT(SUMPRODUCT($AH$2:$AH804, (AO$2:AO804-BI804)^2)/(SUM($AH$2:$AH804)-1)),0)</f>
        <v>0</v>
      </c>
      <c r="CD804" s="109" cm="1">
        <f t="array" ref="CD804">IF($AG804,SQRT(SUMPRODUCT($AH$2:$AH804, (AP$2:AP804-BJ804)^2)/(SUM($AH$2:$AH804)-1)),0)</f>
        <v>0</v>
      </c>
      <c r="CE804" s="109" cm="1">
        <f t="array" ref="CE804">IF($AG804,SQRT(SUMPRODUCT($AH$2:$AH804, (AQ$2:AQ804-BK804)^2)/(SUM($AH$2:$AH804)-1)),0)</f>
        <v>0</v>
      </c>
      <c r="CF804" s="109" cm="1">
        <f t="array" ref="CF804">IF($AG804,SQRT(SUMPRODUCT($AH$2:$AH804, (AR$2:AR804-BL804)^2)/(SUM($AH$2:$AH804)-1)),0)</f>
        <v>0</v>
      </c>
      <c r="CG804" s="109" cm="1">
        <f t="array" ref="CG804">IF($AG804,SQRT(SUMPRODUCT($AH$2:$AH804, (AS$2:AS804-BM804)^2)/(SUM($AH$2:$AH804)-1)),0)</f>
        <v>0</v>
      </c>
      <c r="CH804" s="109" cm="1">
        <f t="array" ref="CH804">IF($AG804,SQRT(SUMPRODUCT($AH$2:$AH804, (AT$2:AT804-BN804)^2)/(SUM($AH$2:$AH804)-1)),0)</f>
        <v>0</v>
      </c>
      <c r="CI804" s="109" cm="1">
        <f t="array" ref="CI804">IF($AG804,SQRT(SUMPRODUCT($AH$2:$AH804, (AU$2:AU804-BO804)^2)/(SUM($AH$2:$AH804)-1)),0)</f>
        <v>0</v>
      </c>
      <c r="CJ804" s="109" cm="1">
        <f t="array" ref="CJ804">IF($AG804,SQRT(SUMPRODUCT($AH$2:$AH804, (AV$2:AV804-BP804)^2)/(SUM($AH$2:$AH804)-1)),0)</f>
        <v>0</v>
      </c>
      <c r="CK804" s="109" cm="1">
        <f t="array" ref="CK804">IF($AG804,SQRT(SUMPRODUCT($AH$2:$AH804, (AW$2:AW804-BQ804)^2)/(SUM($AH$2:$AH804)-1)),0)</f>
        <v>0</v>
      </c>
      <c r="CL804" s="109" cm="1">
        <f t="array" ref="CL804">IF($AG804,SQRT(SUMPRODUCT($AH$2:$AH804, (AX$2:AX804-BR804)^2)/(SUM($AH$2:$AH804)-1)),0)</f>
        <v>0</v>
      </c>
      <c r="CM804" s="109" cm="1">
        <f t="array" ref="CM804">IF($AG804,SQRT(SUMPRODUCT($AH$2:$AH804, (AY$2:AY804-BS804)^2)/(SUM($AH$2:$AH804)-1)),0)</f>
        <v>0</v>
      </c>
      <c r="CN804" s="109" cm="1">
        <f t="array" ref="CN804">IF($AG804,SQRT(SUMPRODUCT($AH$2:$AH804, (AZ$2:AZ804-BT804)^2)/(SUM($AH$2:$AH804)-1)),0)</f>
        <v>0</v>
      </c>
      <c r="CO804" s="109" cm="1">
        <f t="array" ref="CO804">IF($AG804,SQRT(SUMPRODUCT($AH$2:$AH804, (BA$2:BA804-BU804)^2)/(SUM($AH$2:$AH804)-1)),0)</f>
        <v>0</v>
      </c>
    </row>
    <row r="805" spans="34:93" x14ac:dyDescent="0.25">
      <c r="AH805" s="99" t="str">
        <f t="shared" si="184"/>
        <v/>
      </c>
      <c r="AI805" s="11">
        <f t="shared" ca="1" si="195"/>
        <v>0</v>
      </c>
      <c r="AJ805" s="11">
        <f t="shared" ca="1" si="195"/>
        <v>0</v>
      </c>
      <c r="AK805" s="11">
        <f t="shared" ca="1" si="195"/>
        <v>0</v>
      </c>
      <c r="AL805" s="11">
        <f t="shared" ca="1" si="195"/>
        <v>0</v>
      </c>
      <c r="AM805" s="11">
        <f t="shared" ca="1" si="195"/>
        <v>0</v>
      </c>
      <c r="AN805" s="11">
        <f t="shared" ca="1" si="195"/>
        <v>0</v>
      </c>
      <c r="AO805" s="11">
        <f t="shared" ca="1" si="195"/>
        <v>0</v>
      </c>
      <c r="AP805" s="11">
        <f t="shared" ca="1" si="195"/>
        <v>0</v>
      </c>
      <c r="AQ805" s="11">
        <f t="shared" ca="1" si="195"/>
        <v>0</v>
      </c>
      <c r="AR805" s="11">
        <f t="shared" ca="1" si="195"/>
        <v>0</v>
      </c>
      <c r="AS805" s="11">
        <f t="shared" ca="1" si="196"/>
        <v>0</v>
      </c>
      <c r="AT805" s="11">
        <f t="shared" ca="1" si="196"/>
        <v>0</v>
      </c>
      <c r="AU805" s="11">
        <f t="shared" ca="1" si="196"/>
        <v>0</v>
      </c>
      <c r="AV805" s="11">
        <f t="shared" ca="1" si="196"/>
        <v>0</v>
      </c>
      <c r="AW805" s="11">
        <f t="shared" ca="1" si="196"/>
        <v>0</v>
      </c>
      <c r="AX805" s="11">
        <f t="shared" ca="1" si="196"/>
        <v>0</v>
      </c>
      <c r="AY805" s="11">
        <f t="shared" ca="1" si="196"/>
        <v>0</v>
      </c>
      <c r="AZ805" s="11">
        <f t="shared" ca="1" si="196"/>
        <v>0</v>
      </c>
      <c r="BA805" s="11">
        <f t="shared" ca="1" si="196"/>
        <v>0</v>
      </c>
      <c r="BB805" s="11"/>
      <c r="BC805" s="11">
        <f>IF($AG805,SUMPRODUCT(AI$2:AI805,$AH$2:$AH805)/SUM($AH$2:$AH805),0)</f>
        <v>0</v>
      </c>
      <c r="BD805" s="11">
        <f>IF($AG805,SUMPRODUCT(AJ$2:AJ805,$AH$2:$AH805)/SUM($AH$2:$AH805),0)</f>
        <v>0</v>
      </c>
      <c r="BE805" s="11">
        <f>IF($AG805,SUMPRODUCT(AK$2:AK805,$AH$2:$AH805)/SUM($AH$2:$AH805),0)</f>
        <v>0</v>
      </c>
      <c r="BF805" s="11">
        <f>IF($AG805,SUMPRODUCT(AL$2:AL805,$AH$2:$AH805)/SUM($AH$2:$AH805),0)</f>
        <v>0</v>
      </c>
      <c r="BG805" s="11">
        <f>IF($AG805,SUMPRODUCT(AM$2:AM805,$AH$2:$AH805)/SUM($AH$2:$AH805),0)</f>
        <v>0</v>
      </c>
      <c r="BH805" s="11">
        <f>IF($AG805,SUMPRODUCT(AN$2:AN805,$AH$2:$AH805)/SUM($AH$2:$AH805),0)</f>
        <v>0</v>
      </c>
      <c r="BI805" s="11">
        <f>IF($AG805,SUMPRODUCT(AO$2:AO805,$AH$2:$AH805)/SUM($AH$2:$AH805),0)</f>
        <v>0</v>
      </c>
      <c r="BJ805" s="11">
        <f>IF($AG805,SUMPRODUCT(AP$2:AP805,$AH$2:$AH805)/SUM($AH$2:$AH805),0)</f>
        <v>0</v>
      </c>
      <c r="BK805" s="11">
        <f>IF($AG805,SUMPRODUCT(AQ$2:AQ805,$AH$2:$AH805)/SUM($AH$2:$AH805),0)</f>
        <v>0</v>
      </c>
      <c r="BL805" s="11">
        <f>IF($AG805,SUMPRODUCT(AR$2:AR805,$AH$2:$AH805)/SUM($AH$2:$AH805),0)</f>
        <v>0</v>
      </c>
      <c r="BM805" s="11">
        <f>IF($AG805,SUMPRODUCT(AS$2:AS805,$AH$2:$AH805)/SUM($AH$2:$AH805),0)</f>
        <v>0</v>
      </c>
      <c r="BN805" s="11">
        <f>IF($AG805,SUMPRODUCT(AT$2:AT805,$AH$2:$AH805)/SUM($AH$2:$AH805),0)</f>
        <v>0</v>
      </c>
      <c r="BO805" s="11">
        <f>IF($AG805,SUMPRODUCT(AU$2:AU805,$AH$2:$AH805)/SUM($AH$2:$AH805),0)</f>
        <v>0</v>
      </c>
      <c r="BP805" s="11">
        <f>IF($AG805,SUMPRODUCT(AV$2:AV805,$AH$2:$AH805)/SUM($AH$2:$AH805),0)</f>
        <v>0</v>
      </c>
      <c r="BQ805" s="11">
        <f>IF($AG805,SUMPRODUCT(AW$2:AW805,$AH$2:$AH805)/SUM($AH$2:$AH805),0)</f>
        <v>0</v>
      </c>
      <c r="BR805" s="11">
        <f>IF($AG805,SUMPRODUCT(AX$2:AX805,$AH$2:$AH805)/SUM($AH$2:$AH805),0)</f>
        <v>0</v>
      </c>
      <c r="BS805" s="11">
        <f>IF($AG805,SUMPRODUCT(AY$2:AY805,$AH$2:$AH805)/SUM($AH$2:$AH805),0)</f>
        <v>0</v>
      </c>
      <c r="BT805" s="11">
        <f>IF($AG805,SUMPRODUCT(AZ$2:AZ805,$AH$2:$AH805)/SUM($AH$2:$AH805),0)</f>
        <v>0</v>
      </c>
      <c r="BU805" s="11">
        <f>IF($AG805,SUMPRODUCT(BA$2:BA805,$AH$2:$AH805)/SUM($AH$2:$AH805),0)</f>
        <v>0</v>
      </c>
      <c r="BV805" s="11"/>
      <c r="BW805" s="109" cm="1">
        <f t="array" ref="BW805">IF($AG805,SQRT(SUMPRODUCT($AH$2:$AH805, (AI$2:AI805-BC805)^2)/(SUM($AH$2:$AH805)-1)),0)</f>
        <v>0</v>
      </c>
      <c r="BX805" s="109" cm="1">
        <f t="array" ref="BX805">IF($AG805,SQRT(SUMPRODUCT($AH$2:$AH805, (AJ$2:AJ805-BD805)^2)/(SUM($AH$2:$AH805)-1)),0)</f>
        <v>0</v>
      </c>
      <c r="BY805" s="109" cm="1">
        <f t="array" ref="BY805">IF($AG805,SQRT(SUMPRODUCT($AH$2:$AH805, (AK$2:AK805-BE805)^2)/(SUM($AH$2:$AH805)-1)),0)</f>
        <v>0</v>
      </c>
      <c r="BZ805" s="109" cm="1">
        <f t="array" ref="BZ805">IF($AG805,SQRT(SUMPRODUCT($AH$2:$AH805, (AL$2:AL805-BF805)^2)/(SUM($AH$2:$AH805)-1)),0)</f>
        <v>0</v>
      </c>
      <c r="CA805" s="109" cm="1">
        <f t="array" ref="CA805">IF($AG805,SQRT(SUMPRODUCT($AH$2:$AH805, (AM$2:AM805-BG805)^2)/(SUM($AH$2:$AH805)-1)),0)</f>
        <v>0</v>
      </c>
      <c r="CB805" s="109" cm="1">
        <f t="array" ref="CB805">IF($AG805,SQRT(SUMPRODUCT($AH$2:$AH805, (AN$2:AN805-BH805)^2)/(SUM($AH$2:$AH805)-1)),0)</f>
        <v>0</v>
      </c>
      <c r="CC805" s="109" cm="1">
        <f t="array" ref="CC805">IF($AG805,SQRT(SUMPRODUCT($AH$2:$AH805, (AO$2:AO805-BI805)^2)/(SUM($AH$2:$AH805)-1)),0)</f>
        <v>0</v>
      </c>
      <c r="CD805" s="109" cm="1">
        <f t="array" ref="CD805">IF($AG805,SQRT(SUMPRODUCT($AH$2:$AH805, (AP$2:AP805-BJ805)^2)/(SUM($AH$2:$AH805)-1)),0)</f>
        <v>0</v>
      </c>
      <c r="CE805" s="109" cm="1">
        <f t="array" ref="CE805">IF($AG805,SQRT(SUMPRODUCT($AH$2:$AH805, (AQ$2:AQ805-BK805)^2)/(SUM($AH$2:$AH805)-1)),0)</f>
        <v>0</v>
      </c>
      <c r="CF805" s="109" cm="1">
        <f t="array" ref="CF805">IF($AG805,SQRT(SUMPRODUCT($AH$2:$AH805, (AR$2:AR805-BL805)^2)/(SUM($AH$2:$AH805)-1)),0)</f>
        <v>0</v>
      </c>
      <c r="CG805" s="109" cm="1">
        <f t="array" ref="CG805">IF($AG805,SQRT(SUMPRODUCT($AH$2:$AH805, (AS$2:AS805-BM805)^2)/(SUM($AH$2:$AH805)-1)),0)</f>
        <v>0</v>
      </c>
      <c r="CH805" s="109" cm="1">
        <f t="array" ref="CH805">IF($AG805,SQRT(SUMPRODUCT($AH$2:$AH805, (AT$2:AT805-BN805)^2)/(SUM($AH$2:$AH805)-1)),0)</f>
        <v>0</v>
      </c>
      <c r="CI805" s="109" cm="1">
        <f t="array" ref="CI805">IF($AG805,SQRT(SUMPRODUCT($AH$2:$AH805, (AU$2:AU805-BO805)^2)/(SUM($AH$2:$AH805)-1)),0)</f>
        <v>0</v>
      </c>
      <c r="CJ805" s="109" cm="1">
        <f t="array" ref="CJ805">IF($AG805,SQRT(SUMPRODUCT($AH$2:$AH805, (AV$2:AV805-BP805)^2)/(SUM($AH$2:$AH805)-1)),0)</f>
        <v>0</v>
      </c>
      <c r="CK805" s="109" cm="1">
        <f t="array" ref="CK805">IF($AG805,SQRT(SUMPRODUCT($AH$2:$AH805, (AW$2:AW805-BQ805)^2)/(SUM($AH$2:$AH805)-1)),0)</f>
        <v>0</v>
      </c>
      <c r="CL805" s="109" cm="1">
        <f t="array" ref="CL805">IF($AG805,SQRT(SUMPRODUCT($AH$2:$AH805, (AX$2:AX805-BR805)^2)/(SUM($AH$2:$AH805)-1)),0)</f>
        <v>0</v>
      </c>
      <c r="CM805" s="109" cm="1">
        <f t="array" ref="CM805">IF($AG805,SQRT(SUMPRODUCT($AH$2:$AH805, (AY$2:AY805-BS805)^2)/(SUM($AH$2:$AH805)-1)),0)</f>
        <v>0</v>
      </c>
      <c r="CN805" s="109" cm="1">
        <f t="array" ref="CN805">IF($AG805,SQRT(SUMPRODUCT($AH$2:$AH805, (AZ$2:AZ805-BT805)^2)/(SUM($AH$2:$AH805)-1)),0)</f>
        <v>0</v>
      </c>
      <c r="CO805" s="109" cm="1">
        <f t="array" ref="CO805">IF($AG805,SQRT(SUMPRODUCT($AH$2:$AH805, (BA$2:BA805-BU805)^2)/(SUM($AH$2:$AH805)-1)),0)</f>
        <v>0</v>
      </c>
    </row>
    <row r="806" spans="34:93" x14ac:dyDescent="0.25">
      <c r="AH806" s="99" t="str">
        <f t="shared" si="184"/>
        <v/>
      </c>
      <c r="AI806" s="11">
        <f t="shared" ca="1" si="195"/>
        <v>0</v>
      </c>
      <c r="AJ806" s="11">
        <f t="shared" ca="1" si="195"/>
        <v>0</v>
      </c>
      <c r="AK806" s="11">
        <f t="shared" ca="1" si="195"/>
        <v>0</v>
      </c>
      <c r="AL806" s="11">
        <f t="shared" ca="1" si="195"/>
        <v>0</v>
      </c>
      <c r="AM806" s="11">
        <f t="shared" ca="1" si="195"/>
        <v>0</v>
      </c>
      <c r="AN806" s="11">
        <f t="shared" ca="1" si="195"/>
        <v>0</v>
      </c>
      <c r="AO806" s="11">
        <f t="shared" ca="1" si="195"/>
        <v>0</v>
      </c>
      <c r="AP806" s="11">
        <f t="shared" ca="1" si="195"/>
        <v>0</v>
      </c>
      <c r="AQ806" s="11">
        <f t="shared" ca="1" si="195"/>
        <v>0</v>
      </c>
      <c r="AR806" s="11">
        <f t="shared" ca="1" si="195"/>
        <v>0</v>
      </c>
      <c r="AS806" s="11">
        <f t="shared" ca="1" si="196"/>
        <v>0</v>
      </c>
      <c r="AT806" s="11">
        <f t="shared" ca="1" si="196"/>
        <v>0</v>
      </c>
      <c r="AU806" s="11">
        <f t="shared" ca="1" si="196"/>
        <v>0</v>
      </c>
      <c r="AV806" s="11">
        <f t="shared" ca="1" si="196"/>
        <v>0</v>
      </c>
      <c r="AW806" s="11">
        <f t="shared" ca="1" si="196"/>
        <v>0</v>
      </c>
      <c r="AX806" s="11">
        <f t="shared" ca="1" si="196"/>
        <v>0</v>
      </c>
      <c r="AY806" s="11">
        <f t="shared" ca="1" si="196"/>
        <v>0</v>
      </c>
      <c r="AZ806" s="11">
        <f t="shared" ca="1" si="196"/>
        <v>0</v>
      </c>
      <c r="BA806" s="11">
        <f t="shared" ca="1" si="196"/>
        <v>0</v>
      </c>
      <c r="BB806" s="11"/>
      <c r="BC806" s="11">
        <f>IF($AG806,SUMPRODUCT(AI$2:AI806,$AH$2:$AH806)/SUM($AH$2:$AH806),0)</f>
        <v>0</v>
      </c>
      <c r="BD806" s="11">
        <f>IF($AG806,SUMPRODUCT(AJ$2:AJ806,$AH$2:$AH806)/SUM($AH$2:$AH806),0)</f>
        <v>0</v>
      </c>
      <c r="BE806" s="11">
        <f>IF($AG806,SUMPRODUCT(AK$2:AK806,$AH$2:$AH806)/SUM($AH$2:$AH806),0)</f>
        <v>0</v>
      </c>
      <c r="BF806" s="11">
        <f>IF($AG806,SUMPRODUCT(AL$2:AL806,$AH$2:$AH806)/SUM($AH$2:$AH806),0)</f>
        <v>0</v>
      </c>
      <c r="BG806" s="11">
        <f>IF($AG806,SUMPRODUCT(AM$2:AM806,$AH$2:$AH806)/SUM($AH$2:$AH806),0)</f>
        <v>0</v>
      </c>
      <c r="BH806" s="11">
        <f>IF($AG806,SUMPRODUCT(AN$2:AN806,$AH$2:$AH806)/SUM($AH$2:$AH806),0)</f>
        <v>0</v>
      </c>
      <c r="BI806" s="11">
        <f>IF($AG806,SUMPRODUCT(AO$2:AO806,$AH$2:$AH806)/SUM($AH$2:$AH806),0)</f>
        <v>0</v>
      </c>
      <c r="BJ806" s="11">
        <f>IF($AG806,SUMPRODUCT(AP$2:AP806,$AH$2:$AH806)/SUM($AH$2:$AH806),0)</f>
        <v>0</v>
      </c>
      <c r="BK806" s="11">
        <f>IF($AG806,SUMPRODUCT(AQ$2:AQ806,$AH$2:$AH806)/SUM($AH$2:$AH806),0)</f>
        <v>0</v>
      </c>
      <c r="BL806" s="11">
        <f>IF($AG806,SUMPRODUCT(AR$2:AR806,$AH$2:$AH806)/SUM($AH$2:$AH806),0)</f>
        <v>0</v>
      </c>
      <c r="BM806" s="11">
        <f>IF($AG806,SUMPRODUCT(AS$2:AS806,$AH$2:$AH806)/SUM($AH$2:$AH806),0)</f>
        <v>0</v>
      </c>
      <c r="BN806" s="11">
        <f>IF($AG806,SUMPRODUCT(AT$2:AT806,$AH$2:$AH806)/SUM($AH$2:$AH806),0)</f>
        <v>0</v>
      </c>
      <c r="BO806" s="11">
        <f>IF($AG806,SUMPRODUCT(AU$2:AU806,$AH$2:$AH806)/SUM($AH$2:$AH806),0)</f>
        <v>0</v>
      </c>
      <c r="BP806" s="11">
        <f>IF($AG806,SUMPRODUCT(AV$2:AV806,$AH$2:$AH806)/SUM($AH$2:$AH806),0)</f>
        <v>0</v>
      </c>
      <c r="BQ806" s="11">
        <f>IF($AG806,SUMPRODUCT(AW$2:AW806,$AH$2:$AH806)/SUM($AH$2:$AH806),0)</f>
        <v>0</v>
      </c>
      <c r="BR806" s="11">
        <f>IF($AG806,SUMPRODUCT(AX$2:AX806,$AH$2:$AH806)/SUM($AH$2:$AH806),0)</f>
        <v>0</v>
      </c>
      <c r="BS806" s="11">
        <f>IF($AG806,SUMPRODUCT(AY$2:AY806,$AH$2:$AH806)/SUM($AH$2:$AH806),0)</f>
        <v>0</v>
      </c>
      <c r="BT806" s="11">
        <f>IF($AG806,SUMPRODUCT(AZ$2:AZ806,$AH$2:$AH806)/SUM($AH$2:$AH806),0)</f>
        <v>0</v>
      </c>
      <c r="BU806" s="11">
        <f>IF($AG806,SUMPRODUCT(BA$2:BA806,$AH$2:$AH806)/SUM($AH$2:$AH806),0)</f>
        <v>0</v>
      </c>
      <c r="BV806" s="11"/>
      <c r="BW806" s="109" cm="1">
        <f t="array" ref="BW806">IF($AG806,SQRT(SUMPRODUCT($AH$2:$AH806, (AI$2:AI806-BC806)^2)/(SUM($AH$2:$AH806)-1)),0)</f>
        <v>0</v>
      </c>
      <c r="BX806" s="109" cm="1">
        <f t="array" ref="BX806">IF($AG806,SQRT(SUMPRODUCT($AH$2:$AH806, (AJ$2:AJ806-BD806)^2)/(SUM($AH$2:$AH806)-1)),0)</f>
        <v>0</v>
      </c>
      <c r="BY806" s="109" cm="1">
        <f t="array" ref="BY806">IF($AG806,SQRT(SUMPRODUCT($AH$2:$AH806, (AK$2:AK806-BE806)^2)/(SUM($AH$2:$AH806)-1)),0)</f>
        <v>0</v>
      </c>
      <c r="BZ806" s="109" cm="1">
        <f t="array" ref="BZ806">IF($AG806,SQRT(SUMPRODUCT($AH$2:$AH806, (AL$2:AL806-BF806)^2)/(SUM($AH$2:$AH806)-1)),0)</f>
        <v>0</v>
      </c>
      <c r="CA806" s="109" cm="1">
        <f t="array" ref="CA806">IF($AG806,SQRT(SUMPRODUCT($AH$2:$AH806, (AM$2:AM806-BG806)^2)/(SUM($AH$2:$AH806)-1)),0)</f>
        <v>0</v>
      </c>
      <c r="CB806" s="109" cm="1">
        <f t="array" ref="CB806">IF($AG806,SQRT(SUMPRODUCT($AH$2:$AH806, (AN$2:AN806-BH806)^2)/(SUM($AH$2:$AH806)-1)),0)</f>
        <v>0</v>
      </c>
      <c r="CC806" s="109" cm="1">
        <f t="array" ref="CC806">IF($AG806,SQRT(SUMPRODUCT($AH$2:$AH806, (AO$2:AO806-BI806)^2)/(SUM($AH$2:$AH806)-1)),0)</f>
        <v>0</v>
      </c>
      <c r="CD806" s="109" cm="1">
        <f t="array" ref="CD806">IF($AG806,SQRT(SUMPRODUCT($AH$2:$AH806, (AP$2:AP806-BJ806)^2)/(SUM($AH$2:$AH806)-1)),0)</f>
        <v>0</v>
      </c>
      <c r="CE806" s="109" cm="1">
        <f t="array" ref="CE806">IF($AG806,SQRT(SUMPRODUCT($AH$2:$AH806, (AQ$2:AQ806-BK806)^2)/(SUM($AH$2:$AH806)-1)),0)</f>
        <v>0</v>
      </c>
      <c r="CF806" s="109" cm="1">
        <f t="array" ref="CF806">IF($AG806,SQRT(SUMPRODUCT($AH$2:$AH806, (AR$2:AR806-BL806)^2)/(SUM($AH$2:$AH806)-1)),0)</f>
        <v>0</v>
      </c>
      <c r="CG806" s="109" cm="1">
        <f t="array" ref="CG806">IF($AG806,SQRT(SUMPRODUCT($AH$2:$AH806, (AS$2:AS806-BM806)^2)/(SUM($AH$2:$AH806)-1)),0)</f>
        <v>0</v>
      </c>
      <c r="CH806" s="109" cm="1">
        <f t="array" ref="CH806">IF($AG806,SQRT(SUMPRODUCT($AH$2:$AH806, (AT$2:AT806-BN806)^2)/(SUM($AH$2:$AH806)-1)),0)</f>
        <v>0</v>
      </c>
      <c r="CI806" s="109" cm="1">
        <f t="array" ref="CI806">IF($AG806,SQRT(SUMPRODUCT($AH$2:$AH806, (AU$2:AU806-BO806)^2)/(SUM($AH$2:$AH806)-1)),0)</f>
        <v>0</v>
      </c>
      <c r="CJ806" s="109" cm="1">
        <f t="array" ref="CJ806">IF($AG806,SQRT(SUMPRODUCT($AH$2:$AH806, (AV$2:AV806-BP806)^2)/(SUM($AH$2:$AH806)-1)),0)</f>
        <v>0</v>
      </c>
      <c r="CK806" s="109" cm="1">
        <f t="array" ref="CK806">IF($AG806,SQRT(SUMPRODUCT($AH$2:$AH806, (AW$2:AW806-BQ806)^2)/(SUM($AH$2:$AH806)-1)),0)</f>
        <v>0</v>
      </c>
      <c r="CL806" s="109" cm="1">
        <f t="array" ref="CL806">IF($AG806,SQRT(SUMPRODUCT($AH$2:$AH806, (AX$2:AX806-BR806)^2)/(SUM($AH$2:$AH806)-1)),0)</f>
        <v>0</v>
      </c>
      <c r="CM806" s="109" cm="1">
        <f t="array" ref="CM806">IF($AG806,SQRT(SUMPRODUCT($AH$2:$AH806, (AY$2:AY806-BS806)^2)/(SUM($AH$2:$AH806)-1)),0)</f>
        <v>0</v>
      </c>
      <c r="CN806" s="109" cm="1">
        <f t="array" ref="CN806">IF($AG806,SQRT(SUMPRODUCT($AH$2:$AH806, (AZ$2:AZ806-BT806)^2)/(SUM($AH$2:$AH806)-1)),0)</f>
        <v>0</v>
      </c>
      <c r="CO806" s="109" cm="1">
        <f t="array" ref="CO806">IF($AG806,SQRT(SUMPRODUCT($AH$2:$AH806, (BA$2:BA806-BU806)^2)/(SUM($AH$2:$AH806)-1)),0)</f>
        <v>0</v>
      </c>
    </row>
    <row r="807" spans="34:93" x14ac:dyDescent="0.25">
      <c r="AH807" s="99" t="str">
        <f t="shared" si="184"/>
        <v/>
      </c>
      <c r="AI807" s="11">
        <f t="shared" ca="1" si="195"/>
        <v>0</v>
      </c>
      <c r="AJ807" s="11">
        <f t="shared" ca="1" si="195"/>
        <v>0</v>
      </c>
      <c r="AK807" s="11">
        <f t="shared" ca="1" si="195"/>
        <v>0</v>
      </c>
      <c r="AL807" s="11">
        <f t="shared" ca="1" si="195"/>
        <v>0</v>
      </c>
      <c r="AM807" s="11">
        <f t="shared" ca="1" si="195"/>
        <v>0</v>
      </c>
      <c r="AN807" s="11">
        <f t="shared" ca="1" si="195"/>
        <v>0</v>
      </c>
      <c r="AO807" s="11">
        <f t="shared" ca="1" si="195"/>
        <v>0</v>
      </c>
      <c r="AP807" s="11">
        <f t="shared" ca="1" si="195"/>
        <v>0</v>
      </c>
      <c r="AQ807" s="11">
        <f t="shared" ca="1" si="195"/>
        <v>0</v>
      </c>
      <c r="AR807" s="11">
        <f t="shared" ca="1" si="195"/>
        <v>0</v>
      </c>
      <c r="AS807" s="11">
        <f t="shared" ca="1" si="196"/>
        <v>0</v>
      </c>
      <c r="AT807" s="11">
        <f t="shared" ca="1" si="196"/>
        <v>0</v>
      </c>
      <c r="AU807" s="11">
        <f t="shared" ca="1" si="196"/>
        <v>0</v>
      </c>
      <c r="AV807" s="11">
        <f t="shared" ca="1" si="196"/>
        <v>0</v>
      </c>
      <c r="AW807" s="11">
        <f t="shared" ca="1" si="196"/>
        <v>0</v>
      </c>
      <c r="AX807" s="11">
        <f t="shared" ca="1" si="196"/>
        <v>0</v>
      </c>
      <c r="AY807" s="11">
        <f t="shared" ca="1" si="196"/>
        <v>0</v>
      </c>
      <c r="AZ807" s="11">
        <f t="shared" ca="1" si="196"/>
        <v>0</v>
      </c>
      <c r="BA807" s="11">
        <f t="shared" ca="1" si="196"/>
        <v>0</v>
      </c>
      <c r="BB807" s="11"/>
      <c r="BC807" s="11">
        <f>IF($AG807,SUMPRODUCT(AI$2:AI807,$AH$2:$AH807)/SUM($AH$2:$AH807),0)</f>
        <v>0</v>
      </c>
      <c r="BD807" s="11">
        <f>IF($AG807,SUMPRODUCT(AJ$2:AJ807,$AH$2:$AH807)/SUM($AH$2:$AH807),0)</f>
        <v>0</v>
      </c>
      <c r="BE807" s="11">
        <f>IF($AG807,SUMPRODUCT(AK$2:AK807,$AH$2:$AH807)/SUM($AH$2:$AH807),0)</f>
        <v>0</v>
      </c>
      <c r="BF807" s="11">
        <f>IF($AG807,SUMPRODUCT(AL$2:AL807,$AH$2:$AH807)/SUM($AH$2:$AH807),0)</f>
        <v>0</v>
      </c>
      <c r="BG807" s="11">
        <f>IF($AG807,SUMPRODUCT(AM$2:AM807,$AH$2:$AH807)/SUM($AH$2:$AH807),0)</f>
        <v>0</v>
      </c>
      <c r="BH807" s="11">
        <f>IF($AG807,SUMPRODUCT(AN$2:AN807,$AH$2:$AH807)/SUM($AH$2:$AH807),0)</f>
        <v>0</v>
      </c>
      <c r="BI807" s="11">
        <f>IF($AG807,SUMPRODUCT(AO$2:AO807,$AH$2:$AH807)/SUM($AH$2:$AH807),0)</f>
        <v>0</v>
      </c>
      <c r="BJ807" s="11">
        <f>IF($AG807,SUMPRODUCT(AP$2:AP807,$AH$2:$AH807)/SUM($AH$2:$AH807),0)</f>
        <v>0</v>
      </c>
      <c r="BK807" s="11">
        <f>IF($AG807,SUMPRODUCT(AQ$2:AQ807,$AH$2:$AH807)/SUM($AH$2:$AH807),0)</f>
        <v>0</v>
      </c>
      <c r="BL807" s="11">
        <f>IF($AG807,SUMPRODUCT(AR$2:AR807,$AH$2:$AH807)/SUM($AH$2:$AH807),0)</f>
        <v>0</v>
      </c>
      <c r="BM807" s="11">
        <f>IF($AG807,SUMPRODUCT(AS$2:AS807,$AH$2:$AH807)/SUM($AH$2:$AH807),0)</f>
        <v>0</v>
      </c>
      <c r="BN807" s="11">
        <f>IF($AG807,SUMPRODUCT(AT$2:AT807,$AH$2:$AH807)/SUM($AH$2:$AH807),0)</f>
        <v>0</v>
      </c>
      <c r="BO807" s="11">
        <f>IF($AG807,SUMPRODUCT(AU$2:AU807,$AH$2:$AH807)/SUM($AH$2:$AH807),0)</f>
        <v>0</v>
      </c>
      <c r="BP807" s="11">
        <f>IF($AG807,SUMPRODUCT(AV$2:AV807,$AH$2:$AH807)/SUM($AH$2:$AH807),0)</f>
        <v>0</v>
      </c>
      <c r="BQ807" s="11">
        <f>IF($AG807,SUMPRODUCT(AW$2:AW807,$AH$2:$AH807)/SUM($AH$2:$AH807),0)</f>
        <v>0</v>
      </c>
      <c r="BR807" s="11">
        <f>IF($AG807,SUMPRODUCT(AX$2:AX807,$AH$2:$AH807)/SUM($AH$2:$AH807),0)</f>
        <v>0</v>
      </c>
      <c r="BS807" s="11">
        <f>IF($AG807,SUMPRODUCT(AY$2:AY807,$AH$2:$AH807)/SUM($AH$2:$AH807),0)</f>
        <v>0</v>
      </c>
      <c r="BT807" s="11">
        <f>IF($AG807,SUMPRODUCT(AZ$2:AZ807,$AH$2:$AH807)/SUM($AH$2:$AH807),0)</f>
        <v>0</v>
      </c>
      <c r="BU807" s="11">
        <f>IF($AG807,SUMPRODUCT(BA$2:BA807,$AH$2:$AH807)/SUM($AH$2:$AH807),0)</f>
        <v>0</v>
      </c>
      <c r="BV807" s="11"/>
      <c r="BW807" s="109" cm="1">
        <f t="array" ref="BW807">IF($AG807,SQRT(SUMPRODUCT($AH$2:$AH807, (AI$2:AI807-BC807)^2)/(SUM($AH$2:$AH807)-1)),0)</f>
        <v>0</v>
      </c>
      <c r="BX807" s="109" cm="1">
        <f t="array" ref="BX807">IF($AG807,SQRT(SUMPRODUCT($AH$2:$AH807, (AJ$2:AJ807-BD807)^2)/(SUM($AH$2:$AH807)-1)),0)</f>
        <v>0</v>
      </c>
      <c r="BY807" s="109" cm="1">
        <f t="array" ref="BY807">IF($AG807,SQRT(SUMPRODUCT($AH$2:$AH807, (AK$2:AK807-BE807)^2)/(SUM($AH$2:$AH807)-1)),0)</f>
        <v>0</v>
      </c>
      <c r="BZ807" s="109" cm="1">
        <f t="array" ref="BZ807">IF($AG807,SQRT(SUMPRODUCT($AH$2:$AH807, (AL$2:AL807-BF807)^2)/(SUM($AH$2:$AH807)-1)),0)</f>
        <v>0</v>
      </c>
      <c r="CA807" s="109" cm="1">
        <f t="array" ref="CA807">IF($AG807,SQRT(SUMPRODUCT($AH$2:$AH807, (AM$2:AM807-BG807)^2)/(SUM($AH$2:$AH807)-1)),0)</f>
        <v>0</v>
      </c>
      <c r="CB807" s="109" cm="1">
        <f t="array" ref="CB807">IF($AG807,SQRT(SUMPRODUCT($AH$2:$AH807, (AN$2:AN807-BH807)^2)/(SUM($AH$2:$AH807)-1)),0)</f>
        <v>0</v>
      </c>
      <c r="CC807" s="109" cm="1">
        <f t="array" ref="CC807">IF($AG807,SQRT(SUMPRODUCT($AH$2:$AH807, (AO$2:AO807-BI807)^2)/(SUM($AH$2:$AH807)-1)),0)</f>
        <v>0</v>
      </c>
      <c r="CD807" s="109" cm="1">
        <f t="array" ref="CD807">IF($AG807,SQRT(SUMPRODUCT($AH$2:$AH807, (AP$2:AP807-BJ807)^2)/(SUM($AH$2:$AH807)-1)),0)</f>
        <v>0</v>
      </c>
      <c r="CE807" s="109" cm="1">
        <f t="array" ref="CE807">IF($AG807,SQRT(SUMPRODUCT($AH$2:$AH807, (AQ$2:AQ807-BK807)^2)/(SUM($AH$2:$AH807)-1)),0)</f>
        <v>0</v>
      </c>
      <c r="CF807" s="109" cm="1">
        <f t="array" ref="CF807">IF($AG807,SQRT(SUMPRODUCT($AH$2:$AH807, (AR$2:AR807-BL807)^2)/(SUM($AH$2:$AH807)-1)),0)</f>
        <v>0</v>
      </c>
      <c r="CG807" s="109" cm="1">
        <f t="array" ref="CG807">IF($AG807,SQRT(SUMPRODUCT($AH$2:$AH807, (AS$2:AS807-BM807)^2)/(SUM($AH$2:$AH807)-1)),0)</f>
        <v>0</v>
      </c>
      <c r="CH807" s="109" cm="1">
        <f t="array" ref="CH807">IF($AG807,SQRT(SUMPRODUCT($AH$2:$AH807, (AT$2:AT807-BN807)^2)/(SUM($AH$2:$AH807)-1)),0)</f>
        <v>0</v>
      </c>
      <c r="CI807" s="109" cm="1">
        <f t="array" ref="CI807">IF($AG807,SQRT(SUMPRODUCT($AH$2:$AH807, (AU$2:AU807-BO807)^2)/(SUM($AH$2:$AH807)-1)),0)</f>
        <v>0</v>
      </c>
      <c r="CJ807" s="109" cm="1">
        <f t="array" ref="CJ807">IF($AG807,SQRT(SUMPRODUCT($AH$2:$AH807, (AV$2:AV807-BP807)^2)/(SUM($AH$2:$AH807)-1)),0)</f>
        <v>0</v>
      </c>
      <c r="CK807" s="109" cm="1">
        <f t="array" ref="CK807">IF($AG807,SQRT(SUMPRODUCT($AH$2:$AH807, (AW$2:AW807-BQ807)^2)/(SUM($AH$2:$AH807)-1)),0)</f>
        <v>0</v>
      </c>
      <c r="CL807" s="109" cm="1">
        <f t="array" ref="CL807">IF($AG807,SQRT(SUMPRODUCT($AH$2:$AH807, (AX$2:AX807-BR807)^2)/(SUM($AH$2:$AH807)-1)),0)</f>
        <v>0</v>
      </c>
      <c r="CM807" s="109" cm="1">
        <f t="array" ref="CM807">IF($AG807,SQRT(SUMPRODUCT($AH$2:$AH807, (AY$2:AY807-BS807)^2)/(SUM($AH$2:$AH807)-1)),0)</f>
        <v>0</v>
      </c>
      <c r="CN807" s="109" cm="1">
        <f t="array" ref="CN807">IF($AG807,SQRT(SUMPRODUCT($AH$2:$AH807, (AZ$2:AZ807-BT807)^2)/(SUM($AH$2:$AH807)-1)),0)</f>
        <v>0</v>
      </c>
      <c r="CO807" s="109" cm="1">
        <f t="array" ref="CO807">IF($AG807,SQRT(SUMPRODUCT($AH$2:$AH807, (BA$2:BA807-BU807)^2)/(SUM($AH$2:$AH807)-1)),0)</f>
        <v>0</v>
      </c>
    </row>
    <row r="808" spans="34:93" x14ac:dyDescent="0.25">
      <c r="AH808" s="99" t="str">
        <f t="shared" si="184"/>
        <v/>
      </c>
      <c r="AI808" s="11">
        <f t="shared" ca="1" si="195"/>
        <v>0</v>
      </c>
      <c r="AJ808" s="11">
        <f t="shared" ca="1" si="195"/>
        <v>0</v>
      </c>
      <c r="AK808" s="11">
        <f t="shared" ca="1" si="195"/>
        <v>0</v>
      </c>
      <c r="AL808" s="11">
        <f t="shared" ca="1" si="195"/>
        <v>0</v>
      </c>
      <c r="AM808" s="11">
        <f t="shared" ca="1" si="195"/>
        <v>0</v>
      </c>
      <c r="AN808" s="11">
        <f t="shared" ca="1" si="195"/>
        <v>0</v>
      </c>
      <c r="AO808" s="11">
        <f t="shared" ca="1" si="195"/>
        <v>0</v>
      </c>
      <c r="AP808" s="11">
        <f t="shared" ca="1" si="195"/>
        <v>0</v>
      </c>
      <c r="AQ808" s="11">
        <f t="shared" ca="1" si="195"/>
        <v>0</v>
      </c>
      <c r="AR808" s="11">
        <f t="shared" ca="1" si="195"/>
        <v>0</v>
      </c>
      <c r="AS808" s="11">
        <f t="shared" ca="1" si="196"/>
        <v>0</v>
      </c>
      <c r="AT808" s="11">
        <f t="shared" ca="1" si="196"/>
        <v>0</v>
      </c>
      <c r="AU808" s="11">
        <f t="shared" ca="1" si="196"/>
        <v>0</v>
      </c>
      <c r="AV808" s="11">
        <f t="shared" ca="1" si="196"/>
        <v>0</v>
      </c>
      <c r="AW808" s="11">
        <f t="shared" ca="1" si="196"/>
        <v>0</v>
      </c>
      <c r="AX808" s="11">
        <f t="shared" ca="1" si="196"/>
        <v>0</v>
      </c>
      <c r="AY808" s="11">
        <f t="shared" ca="1" si="196"/>
        <v>0</v>
      </c>
      <c r="AZ808" s="11">
        <f t="shared" ca="1" si="196"/>
        <v>0</v>
      </c>
      <c r="BA808" s="11">
        <f t="shared" ca="1" si="196"/>
        <v>0</v>
      </c>
      <c r="BB808" s="11"/>
      <c r="BC808" s="11">
        <f>IF($AG808,SUMPRODUCT(AI$2:AI808,$AH$2:$AH808)/SUM($AH$2:$AH808),0)</f>
        <v>0</v>
      </c>
      <c r="BD808" s="11">
        <f>IF($AG808,SUMPRODUCT(AJ$2:AJ808,$AH$2:$AH808)/SUM($AH$2:$AH808),0)</f>
        <v>0</v>
      </c>
      <c r="BE808" s="11">
        <f>IF($AG808,SUMPRODUCT(AK$2:AK808,$AH$2:$AH808)/SUM($AH$2:$AH808),0)</f>
        <v>0</v>
      </c>
      <c r="BF808" s="11">
        <f>IF($AG808,SUMPRODUCT(AL$2:AL808,$AH$2:$AH808)/SUM($AH$2:$AH808),0)</f>
        <v>0</v>
      </c>
      <c r="BG808" s="11">
        <f>IF($AG808,SUMPRODUCT(AM$2:AM808,$AH$2:$AH808)/SUM($AH$2:$AH808),0)</f>
        <v>0</v>
      </c>
      <c r="BH808" s="11">
        <f>IF($AG808,SUMPRODUCT(AN$2:AN808,$AH$2:$AH808)/SUM($AH$2:$AH808),0)</f>
        <v>0</v>
      </c>
      <c r="BI808" s="11">
        <f>IF($AG808,SUMPRODUCT(AO$2:AO808,$AH$2:$AH808)/SUM($AH$2:$AH808),0)</f>
        <v>0</v>
      </c>
      <c r="BJ808" s="11">
        <f>IF($AG808,SUMPRODUCT(AP$2:AP808,$AH$2:$AH808)/SUM($AH$2:$AH808),0)</f>
        <v>0</v>
      </c>
      <c r="BK808" s="11">
        <f>IF($AG808,SUMPRODUCT(AQ$2:AQ808,$AH$2:$AH808)/SUM($AH$2:$AH808),0)</f>
        <v>0</v>
      </c>
      <c r="BL808" s="11">
        <f>IF($AG808,SUMPRODUCT(AR$2:AR808,$AH$2:$AH808)/SUM($AH$2:$AH808),0)</f>
        <v>0</v>
      </c>
      <c r="BM808" s="11">
        <f>IF($AG808,SUMPRODUCT(AS$2:AS808,$AH$2:$AH808)/SUM($AH$2:$AH808),0)</f>
        <v>0</v>
      </c>
      <c r="BN808" s="11">
        <f>IF($AG808,SUMPRODUCT(AT$2:AT808,$AH$2:$AH808)/SUM($AH$2:$AH808),0)</f>
        <v>0</v>
      </c>
      <c r="BO808" s="11">
        <f>IF($AG808,SUMPRODUCT(AU$2:AU808,$AH$2:$AH808)/SUM($AH$2:$AH808),0)</f>
        <v>0</v>
      </c>
      <c r="BP808" s="11">
        <f>IF($AG808,SUMPRODUCT(AV$2:AV808,$AH$2:$AH808)/SUM($AH$2:$AH808),0)</f>
        <v>0</v>
      </c>
      <c r="BQ808" s="11">
        <f>IF($AG808,SUMPRODUCT(AW$2:AW808,$AH$2:$AH808)/SUM($AH$2:$AH808),0)</f>
        <v>0</v>
      </c>
      <c r="BR808" s="11">
        <f>IF($AG808,SUMPRODUCT(AX$2:AX808,$AH$2:$AH808)/SUM($AH$2:$AH808),0)</f>
        <v>0</v>
      </c>
      <c r="BS808" s="11">
        <f>IF($AG808,SUMPRODUCT(AY$2:AY808,$AH$2:$AH808)/SUM($AH$2:$AH808),0)</f>
        <v>0</v>
      </c>
      <c r="BT808" s="11">
        <f>IF($AG808,SUMPRODUCT(AZ$2:AZ808,$AH$2:$AH808)/SUM($AH$2:$AH808),0)</f>
        <v>0</v>
      </c>
      <c r="BU808" s="11">
        <f>IF($AG808,SUMPRODUCT(BA$2:BA808,$AH$2:$AH808)/SUM($AH$2:$AH808),0)</f>
        <v>0</v>
      </c>
      <c r="BV808" s="11"/>
      <c r="BW808" s="109" cm="1">
        <f t="array" ref="BW808">IF($AG808,SQRT(SUMPRODUCT($AH$2:$AH808, (AI$2:AI808-BC808)^2)/(SUM($AH$2:$AH808)-1)),0)</f>
        <v>0</v>
      </c>
      <c r="BX808" s="109" cm="1">
        <f t="array" ref="BX808">IF($AG808,SQRT(SUMPRODUCT($AH$2:$AH808, (AJ$2:AJ808-BD808)^2)/(SUM($AH$2:$AH808)-1)),0)</f>
        <v>0</v>
      </c>
      <c r="BY808" s="109" cm="1">
        <f t="array" ref="BY808">IF($AG808,SQRT(SUMPRODUCT($AH$2:$AH808, (AK$2:AK808-BE808)^2)/(SUM($AH$2:$AH808)-1)),0)</f>
        <v>0</v>
      </c>
      <c r="BZ808" s="109" cm="1">
        <f t="array" ref="BZ808">IF($AG808,SQRT(SUMPRODUCT($AH$2:$AH808, (AL$2:AL808-BF808)^2)/(SUM($AH$2:$AH808)-1)),0)</f>
        <v>0</v>
      </c>
      <c r="CA808" s="109" cm="1">
        <f t="array" ref="CA808">IF($AG808,SQRT(SUMPRODUCT($AH$2:$AH808, (AM$2:AM808-BG808)^2)/(SUM($AH$2:$AH808)-1)),0)</f>
        <v>0</v>
      </c>
      <c r="CB808" s="109" cm="1">
        <f t="array" ref="CB808">IF($AG808,SQRT(SUMPRODUCT($AH$2:$AH808, (AN$2:AN808-BH808)^2)/(SUM($AH$2:$AH808)-1)),0)</f>
        <v>0</v>
      </c>
      <c r="CC808" s="109" cm="1">
        <f t="array" ref="CC808">IF($AG808,SQRT(SUMPRODUCT($AH$2:$AH808, (AO$2:AO808-BI808)^2)/(SUM($AH$2:$AH808)-1)),0)</f>
        <v>0</v>
      </c>
      <c r="CD808" s="109" cm="1">
        <f t="array" ref="CD808">IF($AG808,SQRT(SUMPRODUCT($AH$2:$AH808, (AP$2:AP808-BJ808)^2)/(SUM($AH$2:$AH808)-1)),0)</f>
        <v>0</v>
      </c>
      <c r="CE808" s="109" cm="1">
        <f t="array" ref="CE808">IF($AG808,SQRT(SUMPRODUCT($AH$2:$AH808, (AQ$2:AQ808-BK808)^2)/(SUM($AH$2:$AH808)-1)),0)</f>
        <v>0</v>
      </c>
      <c r="CF808" s="109" cm="1">
        <f t="array" ref="CF808">IF($AG808,SQRT(SUMPRODUCT($AH$2:$AH808, (AR$2:AR808-BL808)^2)/(SUM($AH$2:$AH808)-1)),0)</f>
        <v>0</v>
      </c>
      <c r="CG808" s="109" cm="1">
        <f t="array" ref="CG808">IF($AG808,SQRT(SUMPRODUCT($AH$2:$AH808, (AS$2:AS808-BM808)^2)/(SUM($AH$2:$AH808)-1)),0)</f>
        <v>0</v>
      </c>
      <c r="CH808" s="109" cm="1">
        <f t="array" ref="CH808">IF($AG808,SQRT(SUMPRODUCT($AH$2:$AH808, (AT$2:AT808-BN808)^2)/(SUM($AH$2:$AH808)-1)),0)</f>
        <v>0</v>
      </c>
      <c r="CI808" s="109" cm="1">
        <f t="array" ref="CI808">IF($AG808,SQRT(SUMPRODUCT($AH$2:$AH808, (AU$2:AU808-BO808)^2)/(SUM($AH$2:$AH808)-1)),0)</f>
        <v>0</v>
      </c>
      <c r="CJ808" s="109" cm="1">
        <f t="array" ref="CJ808">IF($AG808,SQRT(SUMPRODUCT($AH$2:$AH808, (AV$2:AV808-BP808)^2)/(SUM($AH$2:$AH808)-1)),0)</f>
        <v>0</v>
      </c>
      <c r="CK808" s="109" cm="1">
        <f t="array" ref="CK808">IF($AG808,SQRT(SUMPRODUCT($AH$2:$AH808, (AW$2:AW808-BQ808)^2)/(SUM($AH$2:$AH808)-1)),0)</f>
        <v>0</v>
      </c>
      <c r="CL808" s="109" cm="1">
        <f t="array" ref="CL808">IF($AG808,SQRT(SUMPRODUCT($AH$2:$AH808, (AX$2:AX808-BR808)^2)/(SUM($AH$2:$AH808)-1)),0)</f>
        <v>0</v>
      </c>
      <c r="CM808" s="109" cm="1">
        <f t="array" ref="CM808">IF($AG808,SQRT(SUMPRODUCT($AH$2:$AH808, (AY$2:AY808-BS808)^2)/(SUM($AH$2:$AH808)-1)),0)</f>
        <v>0</v>
      </c>
      <c r="CN808" s="109" cm="1">
        <f t="array" ref="CN808">IF($AG808,SQRT(SUMPRODUCT($AH$2:$AH808, (AZ$2:AZ808-BT808)^2)/(SUM($AH$2:$AH808)-1)),0)</f>
        <v>0</v>
      </c>
      <c r="CO808" s="109" cm="1">
        <f t="array" ref="CO808">IF($AG808,SQRT(SUMPRODUCT($AH$2:$AH808, (BA$2:BA808-BU808)^2)/(SUM($AH$2:$AH808)-1)),0)</f>
        <v>0</v>
      </c>
    </row>
    <row r="809" spans="34:93" x14ac:dyDescent="0.25">
      <c r="AH809" s="99" t="str">
        <f t="shared" si="184"/>
        <v/>
      </c>
      <c r="AI809" s="11">
        <f t="shared" ca="1" si="195"/>
        <v>0</v>
      </c>
      <c r="AJ809" s="11">
        <f t="shared" ca="1" si="195"/>
        <v>0</v>
      </c>
      <c r="AK809" s="11">
        <f t="shared" ca="1" si="195"/>
        <v>0</v>
      </c>
      <c r="AL809" s="11">
        <f t="shared" ca="1" si="195"/>
        <v>0</v>
      </c>
      <c r="AM809" s="11">
        <f t="shared" ca="1" si="195"/>
        <v>0</v>
      </c>
      <c r="AN809" s="11">
        <f t="shared" ca="1" si="195"/>
        <v>0</v>
      </c>
      <c r="AO809" s="11">
        <f t="shared" ca="1" si="195"/>
        <v>0</v>
      </c>
      <c r="AP809" s="11">
        <f t="shared" ca="1" si="195"/>
        <v>0</v>
      </c>
      <c r="AQ809" s="11">
        <f t="shared" ca="1" si="195"/>
        <v>0</v>
      </c>
      <c r="AR809" s="11">
        <f t="shared" ca="1" si="195"/>
        <v>0</v>
      </c>
      <c r="AS809" s="11">
        <f t="shared" ca="1" si="196"/>
        <v>0</v>
      </c>
      <c r="AT809" s="11">
        <f t="shared" ca="1" si="196"/>
        <v>0</v>
      </c>
      <c r="AU809" s="11">
        <f t="shared" ca="1" si="196"/>
        <v>0</v>
      </c>
      <c r="AV809" s="11">
        <f t="shared" ca="1" si="196"/>
        <v>0</v>
      </c>
      <c r="AW809" s="11">
        <f t="shared" ca="1" si="196"/>
        <v>0</v>
      </c>
      <c r="AX809" s="11">
        <f t="shared" ca="1" si="196"/>
        <v>0</v>
      </c>
      <c r="AY809" s="11">
        <f t="shared" ca="1" si="196"/>
        <v>0</v>
      </c>
      <c r="AZ809" s="11">
        <f t="shared" ca="1" si="196"/>
        <v>0</v>
      </c>
      <c r="BA809" s="11">
        <f t="shared" ca="1" si="196"/>
        <v>0</v>
      </c>
      <c r="BB809" s="11"/>
      <c r="BC809" s="11">
        <f>IF($AG809,SUMPRODUCT(AI$2:AI809,$AH$2:$AH809)/SUM($AH$2:$AH809),0)</f>
        <v>0</v>
      </c>
      <c r="BD809" s="11">
        <f>IF($AG809,SUMPRODUCT(AJ$2:AJ809,$AH$2:$AH809)/SUM($AH$2:$AH809),0)</f>
        <v>0</v>
      </c>
      <c r="BE809" s="11">
        <f>IF($AG809,SUMPRODUCT(AK$2:AK809,$AH$2:$AH809)/SUM($AH$2:$AH809),0)</f>
        <v>0</v>
      </c>
      <c r="BF809" s="11">
        <f>IF($AG809,SUMPRODUCT(AL$2:AL809,$AH$2:$AH809)/SUM($AH$2:$AH809),0)</f>
        <v>0</v>
      </c>
      <c r="BG809" s="11">
        <f>IF($AG809,SUMPRODUCT(AM$2:AM809,$AH$2:$AH809)/SUM($AH$2:$AH809),0)</f>
        <v>0</v>
      </c>
      <c r="BH809" s="11">
        <f>IF($AG809,SUMPRODUCT(AN$2:AN809,$AH$2:$AH809)/SUM($AH$2:$AH809),0)</f>
        <v>0</v>
      </c>
      <c r="BI809" s="11">
        <f>IF($AG809,SUMPRODUCT(AO$2:AO809,$AH$2:$AH809)/SUM($AH$2:$AH809),0)</f>
        <v>0</v>
      </c>
      <c r="BJ809" s="11">
        <f>IF($AG809,SUMPRODUCT(AP$2:AP809,$AH$2:$AH809)/SUM($AH$2:$AH809),0)</f>
        <v>0</v>
      </c>
      <c r="BK809" s="11">
        <f>IF($AG809,SUMPRODUCT(AQ$2:AQ809,$AH$2:$AH809)/SUM($AH$2:$AH809),0)</f>
        <v>0</v>
      </c>
      <c r="BL809" s="11">
        <f>IF($AG809,SUMPRODUCT(AR$2:AR809,$AH$2:$AH809)/SUM($AH$2:$AH809),0)</f>
        <v>0</v>
      </c>
      <c r="BM809" s="11">
        <f>IF($AG809,SUMPRODUCT(AS$2:AS809,$AH$2:$AH809)/SUM($AH$2:$AH809),0)</f>
        <v>0</v>
      </c>
      <c r="BN809" s="11">
        <f>IF($AG809,SUMPRODUCT(AT$2:AT809,$AH$2:$AH809)/SUM($AH$2:$AH809),0)</f>
        <v>0</v>
      </c>
      <c r="BO809" s="11">
        <f>IF($AG809,SUMPRODUCT(AU$2:AU809,$AH$2:$AH809)/SUM($AH$2:$AH809),0)</f>
        <v>0</v>
      </c>
      <c r="BP809" s="11">
        <f>IF($AG809,SUMPRODUCT(AV$2:AV809,$AH$2:$AH809)/SUM($AH$2:$AH809),0)</f>
        <v>0</v>
      </c>
      <c r="BQ809" s="11">
        <f>IF($AG809,SUMPRODUCT(AW$2:AW809,$AH$2:$AH809)/SUM($AH$2:$AH809),0)</f>
        <v>0</v>
      </c>
      <c r="BR809" s="11">
        <f>IF($AG809,SUMPRODUCT(AX$2:AX809,$AH$2:$AH809)/SUM($AH$2:$AH809),0)</f>
        <v>0</v>
      </c>
      <c r="BS809" s="11">
        <f>IF($AG809,SUMPRODUCT(AY$2:AY809,$AH$2:$AH809)/SUM($AH$2:$AH809),0)</f>
        <v>0</v>
      </c>
      <c r="BT809" s="11">
        <f>IF($AG809,SUMPRODUCT(AZ$2:AZ809,$AH$2:$AH809)/SUM($AH$2:$AH809),0)</f>
        <v>0</v>
      </c>
      <c r="BU809" s="11">
        <f>IF($AG809,SUMPRODUCT(BA$2:BA809,$AH$2:$AH809)/SUM($AH$2:$AH809),0)</f>
        <v>0</v>
      </c>
      <c r="BV809" s="11"/>
      <c r="BW809" s="109" cm="1">
        <f t="array" ref="BW809">IF($AG809,SQRT(SUMPRODUCT($AH$2:$AH809, (AI$2:AI809-BC809)^2)/(SUM($AH$2:$AH809)-1)),0)</f>
        <v>0</v>
      </c>
      <c r="BX809" s="109" cm="1">
        <f t="array" ref="BX809">IF($AG809,SQRT(SUMPRODUCT($AH$2:$AH809, (AJ$2:AJ809-BD809)^2)/(SUM($AH$2:$AH809)-1)),0)</f>
        <v>0</v>
      </c>
      <c r="BY809" s="109" cm="1">
        <f t="array" ref="BY809">IF($AG809,SQRT(SUMPRODUCT($AH$2:$AH809, (AK$2:AK809-BE809)^2)/(SUM($AH$2:$AH809)-1)),0)</f>
        <v>0</v>
      </c>
      <c r="BZ809" s="109" cm="1">
        <f t="array" ref="BZ809">IF($AG809,SQRT(SUMPRODUCT($AH$2:$AH809, (AL$2:AL809-BF809)^2)/(SUM($AH$2:$AH809)-1)),0)</f>
        <v>0</v>
      </c>
      <c r="CA809" s="109" cm="1">
        <f t="array" ref="CA809">IF($AG809,SQRT(SUMPRODUCT($AH$2:$AH809, (AM$2:AM809-BG809)^2)/(SUM($AH$2:$AH809)-1)),0)</f>
        <v>0</v>
      </c>
      <c r="CB809" s="109" cm="1">
        <f t="array" ref="CB809">IF($AG809,SQRT(SUMPRODUCT($AH$2:$AH809, (AN$2:AN809-BH809)^2)/(SUM($AH$2:$AH809)-1)),0)</f>
        <v>0</v>
      </c>
      <c r="CC809" s="109" cm="1">
        <f t="array" ref="CC809">IF($AG809,SQRT(SUMPRODUCT($AH$2:$AH809, (AO$2:AO809-BI809)^2)/(SUM($AH$2:$AH809)-1)),0)</f>
        <v>0</v>
      </c>
      <c r="CD809" s="109" cm="1">
        <f t="array" ref="CD809">IF($AG809,SQRT(SUMPRODUCT($AH$2:$AH809, (AP$2:AP809-BJ809)^2)/(SUM($AH$2:$AH809)-1)),0)</f>
        <v>0</v>
      </c>
      <c r="CE809" s="109" cm="1">
        <f t="array" ref="CE809">IF($AG809,SQRT(SUMPRODUCT($AH$2:$AH809, (AQ$2:AQ809-BK809)^2)/(SUM($AH$2:$AH809)-1)),0)</f>
        <v>0</v>
      </c>
      <c r="CF809" s="109" cm="1">
        <f t="array" ref="CF809">IF($AG809,SQRT(SUMPRODUCT($AH$2:$AH809, (AR$2:AR809-BL809)^2)/(SUM($AH$2:$AH809)-1)),0)</f>
        <v>0</v>
      </c>
      <c r="CG809" s="109" cm="1">
        <f t="array" ref="CG809">IF($AG809,SQRT(SUMPRODUCT($AH$2:$AH809, (AS$2:AS809-BM809)^2)/(SUM($AH$2:$AH809)-1)),0)</f>
        <v>0</v>
      </c>
      <c r="CH809" s="109" cm="1">
        <f t="array" ref="CH809">IF($AG809,SQRT(SUMPRODUCT($AH$2:$AH809, (AT$2:AT809-BN809)^2)/(SUM($AH$2:$AH809)-1)),0)</f>
        <v>0</v>
      </c>
      <c r="CI809" s="109" cm="1">
        <f t="array" ref="CI809">IF($AG809,SQRT(SUMPRODUCT($AH$2:$AH809, (AU$2:AU809-BO809)^2)/(SUM($AH$2:$AH809)-1)),0)</f>
        <v>0</v>
      </c>
      <c r="CJ809" s="109" cm="1">
        <f t="array" ref="CJ809">IF($AG809,SQRT(SUMPRODUCT($AH$2:$AH809, (AV$2:AV809-BP809)^2)/(SUM($AH$2:$AH809)-1)),0)</f>
        <v>0</v>
      </c>
      <c r="CK809" s="109" cm="1">
        <f t="array" ref="CK809">IF($AG809,SQRT(SUMPRODUCT($AH$2:$AH809, (AW$2:AW809-BQ809)^2)/(SUM($AH$2:$AH809)-1)),0)</f>
        <v>0</v>
      </c>
      <c r="CL809" s="109" cm="1">
        <f t="array" ref="CL809">IF($AG809,SQRT(SUMPRODUCT($AH$2:$AH809, (AX$2:AX809-BR809)^2)/(SUM($AH$2:$AH809)-1)),0)</f>
        <v>0</v>
      </c>
      <c r="CM809" s="109" cm="1">
        <f t="array" ref="CM809">IF($AG809,SQRT(SUMPRODUCT($AH$2:$AH809, (AY$2:AY809-BS809)^2)/(SUM($AH$2:$AH809)-1)),0)</f>
        <v>0</v>
      </c>
      <c r="CN809" s="109" cm="1">
        <f t="array" ref="CN809">IF($AG809,SQRT(SUMPRODUCT($AH$2:$AH809, (AZ$2:AZ809-BT809)^2)/(SUM($AH$2:$AH809)-1)),0)</f>
        <v>0</v>
      </c>
      <c r="CO809" s="109" cm="1">
        <f t="array" ref="CO809">IF($AG809,SQRT(SUMPRODUCT($AH$2:$AH809, (BA$2:BA809-BU809)^2)/(SUM($AH$2:$AH809)-1)),0)</f>
        <v>0</v>
      </c>
    </row>
    <row r="810" spans="34:93" x14ac:dyDescent="0.25">
      <c r="AH810" s="99" t="str">
        <f t="shared" si="184"/>
        <v/>
      </c>
      <c r="AI810" s="11">
        <f t="shared" ca="1" si="195"/>
        <v>0</v>
      </c>
      <c r="AJ810" s="11">
        <f t="shared" ca="1" si="195"/>
        <v>0</v>
      </c>
      <c r="AK810" s="11">
        <f t="shared" ca="1" si="195"/>
        <v>0</v>
      </c>
      <c r="AL810" s="11">
        <f t="shared" ca="1" si="195"/>
        <v>0</v>
      </c>
      <c r="AM810" s="11">
        <f t="shared" ca="1" si="195"/>
        <v>0</v>
      </c>
      <c r="AN810" s="11">
        <f t="shared" ca="1" si="195"/>
        <v>0</v>
      </c>
      <c r="AO810" s="11">
        <f t="shared" ca="1" si="195"/>
        <v>0</v>
      </c>
      <c r="AP810" s="11">
        <f t="shared" ca="1" si="195"/>
        <v>0</v>
      </c>
      <c r="AQ810" s="11">
        <f t="shared" ca="1" si="195"/>
        <v>0</v>
      </c>
      <c r="AR810" s="11">
        <f t="shared" ca="1" si="195"/>
        <v>0</v>
      </c>
      <c r="AS810" s="11">
        <f t="shared" ca="1" si="196"/>
        <v>0</v>
      </c>
      <c r="AT810" s="11">
        <f t="shared" ca="1" si="196"/>
        <v>0</v>
      </c>
      <c r="AU810" s="11">
        <f t="shared" ca="1" si="196"/>
        <v>0</v>
      </c>
      <c r="AV810" s="11">
        <f t="shared" ca="1" si="196"/>
        <v>0</v>
      </c>
      <c r="AW810" s="11">
        <f t="shared" ca="1" si="196"/>
        <v>0</v>
      </c>
      <c r="AX810" s="11">
        <f t="shared" ca="1" si="196"/>
        <v>0</v>
      </c>
      <c r="AY810" s="11">
        <f t="shared" ca="1" si="196"/>
        <v>0</v>
      </c>
      <c r="AZ810" s="11">
        <f t="shared" ca="1" si="196"/>
        <v>0</v>
      </c>
      <c r="BA810" s="11">
        <f t="shared" ca="1" si="196"/>
        <v>0</v>
      </c>
      <c r="BB810" s="11"/>
      <c r="BC810" s="11">
        <f>IF($AG810,SUMPRODUCT(AI$2:AI810,$AH$2:$AH810)/SUM($AH$2:$AH810),0)</f>
        <v>0</v>
      </c>
      <c r="BD810" s="11">
        <f>IF($AG810,SUMPRODUCT(AJ$2:AJ810,$AH$2:$AH810)/SUM($AH$2:$AH810),0)</f>
        <v>0</v>
      </c>
      <c r="BE810" s="11">
        <f>IF($AG810,SUMPRODUCT(AK$2:AK810,$AH$2:$AH810)/SUM($AH$2:$AH810),0)</f>
        <v>0</v>
      </c>
      <c r="BF810" s="11">
        <f>IF($AG810,SUMPRODUCT(AL$2:AL810,$AH$2:$AH810)/SUM($AH$2:$AH810),0)</f>
        <v>0</v>
      </c>
      <c r="BG810" s="11">
        <f>IF($AG810,SUMPRODUCT(AM$2:AM810,$AH$2:$AH810)/SUM($AH$2:$AH810),0)</f>
        <v>0</v>
      </c>
      <c r="BH810" s="11">
        <f>IF($AG810,SUMPRODUCT(AN$2:AN810,$AH$2:$AH810)/SUM($AH$2:$AH810),0)</f>
        <v>0</v>
      </c>
      <c r="BI810" s="11">
        <f>IF($AG810,SUMPRODUCT(AO$2:AO810,$AH$2:$AH810)/SUM($AH$2:$AH810),0)</f>
        <v>0</v>
      </c>
      <c r="BJ810" s="11">
        <f>IF($AG810,SUMPRODUCT(AP$2:AP810,$AH$2:$AH810)/SUM($AH$2:$AH810),0)</f>
        <v>0</v>
      </c>
      <c r="BK810" s="11">
        <f>IF($AG810,SUMPRODUCT(AQ$2:AQ810,$AH$2:$AH810)/SUM($AH$2:$AH810),0)</f>
        <v>0</v>
      </c>
      <c r="BL810" s="11">
        <f>IF($AG810,SUMPRODUCT(AR$2:AR810,$AH$2:$AH810)/SUM($AH$2:$AH810),0)</f>
        <v>0</v>
      </c>
      <c r="BM810" s="11">
        <f>IF($AG810,SUMPRODUCT(AS$2:AS810,$AH$2:$AH810)/SUM($AH$2:$AH810),0)</f>
        <v>0</v>
      </c>
      <c r="BN810" s="11">
        <f>IF($AG810,SUMPRODUCT(AT$2:AT810,$AH$2:$AH810)/SUM($AH$2:$AH810),0)</f>
        <v>0</v>
      </c>
      <c r="BO810" s="11">
        <f>IF($AG810,SUMPRODUCT(AU$2:AU810,$AH$2:$AH810)/SUM($AH$2:$AH810),0)</f>
        <v>0</v>
      </c>
      <c r="BP810" s="11">
        <f>IF($AG810,SUMPRODUCT(AV$2:AV810,$AH$2:$AH810)/SUM($AH$2:$AH810),0)</f>
        <v>0</v>
      </c>
      <c r="BQ810" s="11">
        <f>IF($AG810,SUMPRODUCT(AW$2:AW810,$AH$2:$AH810)/SUM($AH$2:$AH810),0)</f>
        <v>0</v>
      </c>
      <c r="BR810" s="11">
        <f>IF($AG810,SUMPRODUCT(AX$2:AX810,$AH$2:$AH810)/SUM($AH$2:$AH810),0)</f>
        <v>0</v>
      </c>
      <c r="BS810" s="11">
        <f>IF($AG810,SUMPRODUCT(AY$2:AY810,$AH$2:$AH810)/SUM($AH$2:$AH810),0)</f>
        <v>0</v>
      </c>
      <c r="BT810" s="11">
        <f>IF($AG810,SUMPRODUCT(AZ$2:AZ810,$AH$2:$AH810)/SUM($AH$2:$AH810),0)</f>
        <v>0</v>
      </c>
      <c r="BU810" s="11">
        <f>IF($AG810,SUMPRODUCT(BA$2:BA810,$AH$2:$AH810)/SUM($AH$2:$AH810),0)</f>
        <v>0</v>
      </c>
      <c r="BV810" s="11"/>
      <c r="BW810" s="109" cm="1">
        <f t="array" ref="BW810">IF($AG810,SQRT(SUMPRODUCT($AH$2:$AH810, (AI$2:AI810-BC810)^2)/(SUM($AH$2:$AH810)-1)),0)</f>
        <v>0</v>
      </c>
      <c r="BX810" s="109" cm="1">
        <f t="array" ref="BX810">IF($AG810,SQRT(SUMPRODUCT($AH$2:$AH810, (AJ$2:AJ810-BD810)^2)/(SUM($AH$2:$AH810)-1)),0)</f>
        <v>0</v>
      </c>
      <c r="BY810" s="109" cm="1">
        <f t="array" ref="BY810">IF($AG810,SQRT(SUMPRODUCT($AH$2:$AH810, (AK$2:AK810-BE810)^2)/(SUM($AH$2:$AH810)-1)),0)</f>
        <v>0</v>
      </c>
      <c r="BZ810" s="109" cm="1">
        <f t="array" ref="BZ810">IF($AG810,SQRT(SUMPRODUCT($AH$2:$AH810, (AL$2:AL810-BF810)^2)/(SUM($AH$2:$AH810)-1)),0)</f>
        <v>0</v>
      </c>
      <c r="CA810" s="109" cm="1">
        <f t="array" ref="CA810">IF($AG810,SQRT(SUMPRODUCT($AH$2:$AH810, (AM$2:AM810-BG810)^2)/(SUM($AH$2:$AH810)-1)),0)</f>
        <v>0</v>
      </c>
      <c r="CB810" s="109" cm="1">
        <f t="array" ref="CB810">IF($AG810,SQRT(SUMPRODUCT($AH$2:$AH810, (AN$2:AN810-BH810)^2)/(SUM($AH$2:$AH810)-1)),0)</f>
        <v>0</v>
      </c>
      <c r="CC810" s="109" cm="1">
        <f t="array" ref="CC810">IF($AG810,SQRT(SUMPRODUCT($AH$2:$AH810, (AO$2:AO810-BI810)^2)/(SUM($AH$2:$AH810)-1)),0)</f>
        <v>0</v>
      </c>
      <c r="CD810" s="109" cm="1">
        <f t="array" ref="CD810">IF($AG810,SQRT(SUMPRODUCT($AH$2:$AH810, (AP$2:AP810-BJ810)^2)/(SUM($AH$2:$AH810)-1)),0)</f>
        <v>0</v>
      </c>
      <c r="CE810" s="109" cm="1">
        <f t="array" ref="CE810">IF($AG810,SQRT(SUMPRODUCT($AH$2:$AH810, (AQ$2:AQ810-BK810)^2)/(SUM($AH$2:$AH810)-1)),0)</f>
        <v>0</v>
      </c>
      <c r="CF810" s="109" cm="1">
        <f t="array" ref="CF810">IF($AG810,SQRT(SUMPRODUCT($AH$2:$AH810, (AR$2:AR810-BL810)^2)/(SUM($AH$2:$AH810)-1)),0)</f>
        <v>0</v>
      </c>
      <c r="CG810" s="109" cm="1">
        <f t="array" ref="CG810">IF($AG810,SQRT(SUMPRODUCT($AH$2:$AH810, (AS$2:AS810-BM810)^2)/(SUM($AH$2:$AH810)-1)),0)</f>
        <v>0</v>
      </c>
      <c r="CH810" s="109" cm="1">
        <f t="array" ref="CH810">IF($AG810,SQRT(SUMPRODUCT($AH$2:$AH810, (AT$2:AT810-BN810)^2)/(SUM($AH$2:$AH810)-1)),0)</f>
        <v>0</v>
      </c>
      <c r="CI810" s="109" cm="1">
        <f t="array" ref="CI810">IF($AG810,SQRT(SUMPRODUCT($AH$2:$AH810, (AU$2:AU810-BO810)^2)/(SUM($AH$2:$AH810)-1)),0)</f>
        <v>0</v>
      </c>
      <c r="CJ810" s="109" cm="1">
        <f t="array" ref="CJ810">IF($AG810,SQRT(SUMPRODUCT($AH$2:$AH810, (AV$2:AV810-BP810)^2)/(SUM($AH$2:$AH810)-1)),0)</f>
        <v>0</v>
      </c>
      <c r="CK810" s="109" cm="1">
        <f t="array" ref="CK810">IF($AG810,SQRT(SUMPRODUCT($AH$2:$AH810, (AW$2:AW810-BQ810)^2)/(SUM($AH$2:$AH810)-1)),0)</f>
        <v>0</v>
      </c>
      <c r="CL810" s="109" cm="1">
        <f t="array" ref="CL810">IF($AG810,SQRT(SUMPRODUCT($AH$2:$AH810, (AX$2:AX810-BR810)^2)/(SUM($AH$2:$AH810)-1)),0)</f>
        <v>0</v>
      </c>
      <c r="CM810" s="109" cm="1">
        <f t="array" ref="CM810">IF($AG810,SQRT(SUMPRODUCT($AH$2:$AH810, (AY$2:AY810-BS810)^2)/(SUM($AH$2:$AH810)-1)),0)</f>
        <v>0</v>
      </c>
      <c r="CN810" s="109" cm="1">
        <f t="array" ref="CN810">IF($AG810,SQRT(SUMPRODUCT($AH$2:$AH810, (AZ$2:AZ810-BT810)^2)/(SUM($AH$2:$AH810)-1)),0)</f>
        <v>0</v>
      </c>
      <c r="CO810" s="109" cm="1">
        <f t="array" ref="CO810">IF($AG810,SQRT(SUMPRODUCT($AH$2:$AH810, (BA$2:BA810-BU810)^2)/(SUM($AH$2:$AH810)-1)),0)</f>
        <v>0</v>
      </c>
    </row>
    <row r="811" spans="34:93" x14ac:dyDescent="0.25">
      <c r="AH811" s="99" t="str">
        <f t="shared" si="184"/>
        <v/>
      </c>
      <c r="AI811" s="11">
        <f t="shared" ca="1" si="195"/>
        <v>0</v>
      </c>
      <c r="AJ811" s="11">
        <f t="shared" ca="1" si="195"/>
        <v>0</v>
      </c>
      <c r="AK811" s="11">
        <f t="shared" ca="1" si="195"/>
        <v>0</v>
      </c>
      <c r="AL811" s="11">
        <f t="shared" ca="1" si="195"/>
        <v>0</v>
      </c>
      <c r="AM811" s="11">
        <f t="shared" ca="1" si="195"/>
        <v>0</v>
      </c>
      <c r="AN811" s="11">
        <f t="shared" ca="1" si="195"/>
        <v>0</v>
      </c>
      <c r="AO811" s="11">
        <f t="shared" ca="1" si="195"/>
        <v>0</v>
      </c>
      <c r="AP811" s="11">
        <f t="shared" ca="1" si="195"/>
        <v>0</v>
      </c>
      <c r="AQ811" s="11">
        <f t="shared" ca="1" si="195"/>
        <v>0</v>
      </c>
      <c r="AR811" s="11">
        <f t="shared" ca="1" si="195"/>
        <v>0</v>
      </c>
      <c r="AS811" s="11">
        <f t="shared" ca="1" si="196"/>
        <v>0</v>
      </c>
      <c r="AT811" s="11">
        <f t="shared" ca="1" si="196"/>
        <v>0</v>
      </c>
      <c r="AU811" s="11">
        <f t="shared" ca="1" si="196"/>
        <v>0</v>
      </c>
      <c r="AV811" s="11">
        <f t="shared" ca="1" si="196"/>
        <v>0</v>
      </c>
      <c r="AW811" s="11">
        <f t="shared" ca="1" si="196"/>
        <v>0</v>
      </c>
      <c r="AX811" s="11">
        <f t="shared" ca="1" si="196"/>
        <v>0</v>
      </c>
      <c r="AY811" s="11">
        <f t="shared" ca="1" si="196"/>
        <v>0</v>
      </c>
      <c r="AZ811" s="11">
        <f t="shared" ca="1" si="196"/>
        <v>0</v>
      </c>
      <c r="BA811" s="11">
        <f t="shared" ca="1" si="196"/>
        <v>0</v>
      </c>
      <c r="BB811" s="11"/>
      <c r="BC811" s="11">
        <f>IF($AG811,SUMPRODUCT(AI$2:AI811,$AH$2:$AH811)/SUM($AH$2:$AH811),0)</f>
        <v>0</v>
      </c>
      <c r="BD811" s="11">
        <f>IF($AG811,SUMPRODUCT(AJ$2:AJ811,$AH$2:$AH811)/SUM($AH$2:$AH811),0)</f>
        <v>0</v>
      </c>
      <c r="BE811" s="11">
        <f>IF($AG811,SUMPRODUCT(AK$2:AK811,$AH$2:$AH811)/SUM($AH$2:$AH811),0)</f>
        <v>0</v>
      </c>
      <c r="BF811" s="11">
        <f>IF($AG811,SUMPRODUCT(AL$2:AL811,$AH$2:$AH811)/SUM($AH$2:$AH811),0)</f>
        <v>0</v>
      </c>
      <c r="BG811" s="11">
        <f>IF($AG811,SUMPRODUCT(AM$2:AM811,$AH$2:$AH811)/SUM($AH$2:$AH811),0)</f>
        <v>0</v>
      </c>
      <c r="BH811" s="11">
        <f>IF($AG811,SUMPRODUCT(AN$2:AN811,$AH$2:$AH811)/SUM($AH$2:$AH811),0)</f>
        <v>0</v>
      </c>
      <c r="BI811" s="11">
        <f>IF($AG811,SUMPRODUCT(AO$2:AO811,$AH$2:$AH811)/SUM($AH$2:$AH811),0)</f>
        <v>0</v>
      </c>
      <c r="BJ811" s="11">
        <f>IF($AG811,SUMPRODUCT(AP$2:AP811,$AH$2:$AH811)/SUM($AH$2:$AH811),0)</f>
        <v>0</v>
      </c>
      <c r="BK811" s="11">
        <f>IF($AG811,SUMPRODUCT(AQ$2:AQ811,$AH$2:$AH811)/SUM($AH$2:$AH811),0)</f>
        <v>0</v>
      </c>
      <c r="BL811" s="11">
        <f>IF($AG811,SUMPRODUCT(AR$2:AR811,$AH$2:$AH811)/SUM($AH$2:$AH811),0)</f>
        <v>0</v>
      </c>
      <c r="BM811" s="11">
        <f>IF($AG811,SUMPRODUCT(AS$2:AS811,$AH$2:$AH811)/SUM($AH$2:$AH811),0)</f>
        <v>0</v>
      </c>
      <c r="BN811" s="11">
        <f>IF($AG811,SUMPRODUCT(AT$2:AT811,$AH$2:$AH811)/SUM($AH$2:$AH811),0)</f>
        <v>0</v>
      </c>
      <c r="BO811" s="11">
        <f>IF($AG811,SUMPRODUCT(AU$2:AU811,$AH$2:$AH811)/SUM($AH$2:$AH811),0)</f>
        <v>0</v>
      </c>
      <c r="BP811" s="11">
        <f>IF($AG811,SUMPRODUCT(AV$2:AV811,$AH$2:$AH811)/SUM($AH$2:$AH811),0)</f>
        <v>0</v>
      </c>
      <c r="BQ811" s="11">
        <f>IF($AG811,SUMPRODUCT(AW$2:AW811,$AH$2:$AH811)/SUM($AH$2:$AH811),0)</f>
        <v>0</v>
      </c>
      <c r="BR811" s="11">
        <f>IF($AG811,SUMPRODUCT(AX$2:AX811,$AH$2:$AH811)/SUM($AH$2:$AH811),0)</f>
        <v>0</v>
      </c>
      <c r="BS811" s="11">
        <f>IF($AG811,SUMPRODUCT(AY$2:AY811,$AH$2:$AH811)/SUM($AH$2:$AH811),0)</f>
        <v>0</v>
      </c>
      <c r="BT811" s="11">
        <f>IF($AG811,SUMPRODUCT(AZ$2:AZ811,$AH$2:$AH811)/SUM($AH$2:$AH811),0)</f>
        <v>0</v>
      </c>
      <c r="BU811" s="11">
        <f>IF($AG811,SUMPRODUCT(BA$2:BA811,$AH$2:$AH811)/SUM($AH$2:$AH811),0)</f>
        <v>0</v>
      </c>
      <c r="BV811" s="11"/>
      <c r="BW811" s="109" cm="1">
        <f t="array" ref="BW811">IF($AG811,SQRT(SUMPRODUCT($AH$2:$AH811, (AI$2:AI811-BC811)^2)/(SUM($AH$2:$AH811)-1)),0)</f>
        <v>0</v>
      </c>
      <c r="BX811" s="109" cm="1">
        <f t="array" ref="BX811">IF($AG811,SQRT(SUMPRODUCT($AH$2:$AH811, (AJ$2:AJ811-BD811)^2)/(SUM($AH$2:$AH811)-1)),0)</f>
        <v>0</v>
      </c>
      <c r="BY811" s="109" cm="1">
        <f t="array" ref="BY811">IF($AG811,SQRT(SUMPRODUCT($AH$2:$AH811, (AK$2:AK811-BE811)^2)/(SUM($AH$2:$AH811)-1)),0)</f>
        <v>0</v>
      </c>
      <c r="BZ811" s="109" cm="1">
        <f t="array" ref="BZ811">IF($AG811,SQRT(SUMPRODUCT($AH$2:$AH811, (AL$2:AL811-BF811)^2)/(SUM($AH$2:$AH811)-1)),0)</f>
        <v>0</v>
      </c>
      <c r="CA811" s="109" cm="1">
        <f t="array" ref="CA811">IF($AG811,SQRT(SUMPRODUCT($AH$2:$AH811, (AM$2:AM811-BG811)^2)/(SUM($AH$2:$AH811)-1)),0)</f>
        <v>0</v>
      </c>
      <c r="CB811" s="109" cm="1">
        <f t="array" ref="CB811">IF($AG811,SQRT(SUMPRODUCT($AH$2:$AH811, (AN$2:AN811-BH811)^2)/(SUM($AH$2:$AH811)-1)),0)</f>
        <v>0</v>
      </c>
      <c r="CC811" s="109" cm="1">
        <f t="array" ref="CC811">IF($AG811,SQRT(SUMPRODUCT($AH$2:$AH811, (AO$2:AO811-BI811)^2)/(SUM($AH$2:$AH811)-1)),0)</f>
        <v>0</v>
      </c>
      <c r="CD811" s="109" cm="1">
        <f t="array" ref="CD811">IF($AG811,SQRT(SUMPRODUCT($AH$2:$AH811, (AP$2:AP811-BJ811)^2)/(SUM($AH$2:$AH811)-1)),0)</f>
        <v>0</v>
      </c>
      <c r="CE811" s="109" cm="1">
        <f t="array" ref="CE811">IF($AG811,SQRT(SUMPRODUCT($AH$2:$AH811, (AQ$2:AQ811-BK811)^2)/(SUM($AH$2:$AH811)-1)),0)</f>
        <v>0</v>
      </c>
      <c r="CF811" s="109" cm="1">
        <f t="array" ref="CF811">IF($AG811,SQRT(SUMPRODUCT($AH$2:$AH811, (AR$2:AR811-BL811)^2)/(SUM($AH$2:$AH811)-1)),0)</f>
        <v>0</v>
      </c>
      <c r="CG811" s="109" cm="1">
        <f t="array" ref="CG811">IF($AG811,SQRT(SUMPRODUCT($AH$2:$AH811, (AS$2:AS811-BM811)^2)/(SUM($AH$2:$AH811)-1)),0)</f>
        <v>0</v>
      </c>
      <c r="CH811" s="109" cm="1">
        <f t="array" ref="CH811">IF($AG811,SQRT(SUMPRODUCT($AH$2:$AH811, (AT$2:AT811-BN811)^2)/(SUM($AH$2:$AH811)-1)),0)</f>
        <v>0</v>
      </c>
      <c r="CI811" s="109" cm="1">
        <f t="array" ref="CI811">IF($AG811,SQRT(SUMPRODUCT($AH$2:$AH811, (AU$2:AU811-BO811)^2)/(SUM($AH$2:$AH811)-1)),0)</f>
        <v>0</v>
      </c>
      <c r="CJ811" s="109" cm="1">
        <f t="array" ref="CJ811">IF($AG811,SQRT(SUMPRODUCT($AH$2:$AH811, (AV$2:AV811-BP811)^2)/(SUM($AH$2:$AH811)-1)),0)</f>
        <v>0</v>
      </c>
      <c r="CK811" s="109" cm="1">
        <f t="array" ref="CK811">IF($AG811,SQRT(SUMPRODUCT($AH$2:$AH811, (AW$2:AW811-BQ811)^2)/(SUM($AH$2:$AH811)-1)),0)</f>
        <v>0</v>
      </c>
      <c r="CL811" s="109" cm="1">
        <f t="array" ref="CL811">IF($AG811,SQRT(SUMPRODUCT($AH$2:$AH811, (AX$2:AX811-BR811)^2)/(SUM($AH$2:$AH811)-1)),0)</f>
        <v>0</v>
      </c>
      <c r="CM811" s="109" cm="1">
        <f t="array" ref="CM811">IF($AG811,SQRT(SUMPRODUCT($AH$2:$AH811, (AY$2:AY811-BS811)^2)/(SUM($AH$2:$AH811)-1)),0)</f>
        <v>0</v>
      </c>
      <c r="CN811" s="109" cm="1">
        <f t="array" ref="CN811">IF($AG811,SQRT(SUMPRODUCT($AH$2:$AH811, (AZ$2:AZ811-BT811)^2)/(SUM($AH$2:$AH811)-1)),0)</f>
        <v>0</v>
      </c>
      <c r="CO811" s="109" cm="1">
        <f t="array" ref="CO811">IF($AG811,SQRT(SUMPRODUCT($AH$2:$AH811, (BA$2:BA811-BU811)^2)/(SUM($AH$2:$AH811)-1)),0)</f>
        <v>0</v>
      </c>
    </row>
    <row r="812" spans="34:93" x14ac:dyDescent="0.25">
      <c r="AH812" s="99" t="str">
        <f t="shared" si="184"/>
        <v/>
      </c>
      <c r="AI812" s="11">
        <f t="shared" ref="AI812:AR821" ca="1" si="197">IF(AI$1&lt;&gt;0,SUMIFS(INDIRECT(AI$1), Fecha,$AG812),0)</f>
        <v>0</v>
      </c>
      <c r="AJ812" s="11">
        <f t="shared" ca="1" si="197"/>
        <v>0</v>
      </c>
      <c r="AK812" s="11">
        <f t="shared" ca="1" si="197"/>
        <v>0</v>
      </c>
      <c r="AL812" s="11">
        <f t="shared" ca="1" si="197"/>
        <v>0</v>
      </c>
      <c r="AM812" s="11">
        <f t="shared" ca="1" si="197"/>
        <v>0</v>
      </c>
      <c r="AN812" s="11">
        <f t="shared" ca="1" si="197"/>
        <v>0</v>
      </c>
      <c r="AO812" s="11">
        <f t="shared" ca="1" si="197"/>
        <v>0</v>
      </c>
      <c r="AP812" s="11">
        <f t="shared" ca="1" si="197"/>
        <v>0</v>
      </c>
      <c r="AQ812" s="11">
        <f t="shared" ca="1" si="197"/>
        <v>0</v>
      </c>
      <c r="AR812" s="11">
        <f t="shared" ca="1" si="197"/>
        <v>0</v>
      </c>
      <c r="AS812" s="11">
        <f t="shared" ref="AS812:BA821" ca="1" si="198">IF(AS$1&lt;&gt;0,SUMIFS(INDIRECT(AS$1), Fecha,$AG812),0)</f>
        <v>0</v>
      </c>
      <c r="AT812" s="11">
        <f t="shared" ca="1" si="198"/>
        <v>0</v>
      </c>
      <c r="AU812" s="11">
        <f t="shared" ca="1" si="198"/>
        <v>0</v>
      </c>
      <c r="AV812" s="11">
        <f t="shared" ca="1" si="198"/>
        <v>0</v>
      </c>
      <c r="AW812" s="11">
        <f t="shared" ca="1" si="198"/>
        <v>0</v>
      </c>
      <c r="AX812" s="11">
        <f t="shared" ca="1" si="198"/>
        <v>0</v>
      </c>
      <c r="AY812" s="11">
        <f t="shared" ca="1" si="198"/>
        <v>0</v>
      </c>
      <c r="AZ812" s="11">
        <f t="shared" ca="1" si="198"/>
        <v>0</v>
      </c>
      <c r="BA812" s="11">
        <f t="shared" ca="1" si="198"/>
        <v>0</v>
      </c>
      <c r="BB812" s="11"/>
      <c r="BC812" s="11">
        <f>IF($AG812,SUMPRODUCT(AI$2:AI812,$AH$2:$AH812)/SUM($AH$2:$AH812),0)</f>
        <v>0</v>
      </c>
      <c r="BD812" s="11">
        <f>IF($AG812,SUMPRODUCT(AJ$2:AJ812,$AH$2:$AH812)/SUM($AH$2:$AH812),0)</f>
        <v>0</v>
      </c>
      <c r="BE812" s="11">
        <f>IF($AG812,SUMPRODUCT(AK$2:AK812,$AH$2:$AH812)/SUM($AH$2:$AH812),0)</f>
        <v>0</v>
      </c>
      <c r="BF812" s="11">
        <f>IF($AG812,SUMPRODUCT(AL$2:AL812,$AH$2:$AH812)/SUM($AH$2:$AH812),0)</f>
        <v>0</v>
      </c>
      <c r="BG812" s="11">
        <f>IF($AG812,SUMPRODUCT(AM$2:AM812,$AH$2:$AH812)/SUM($AH$2:$AH812),0)</f>
        <v>0</v>
      </c>
      <c r="BH812" s="11">
        <f>IF($AG812,SUMPRODUCT(AN$2:AN812,$AH$2:$AH812)/SUM($AH$2:$AH812),0)</f>
        <v>0</v>
      </c>
      <c r="BI812" s="11">
        <f>IF($AG812,SUMPRODUCT(AO$2:AO812,$AH$2:$AH812)/SUM($AH$2:$AH812),0)</f>
        <v>0</v>
      </c>
      <c r="BJ812" s="11">
        <f>IF($AG812,SUMPRODUCT(AP$2:AP812,$AH$2:$AH812)/SUM($AH$2:$AH812),0)</f>
        <v>0</v>
      </c>
      <c r="BK812" s="11">
        <f>IF($AG812,SUMPRODUCT(AQ$2:AQ812,$AH$2:$AH812)/SUM($AH$2:$AH812),0)</f>
        <v>0</v>
      </c>
      <c r="BL812" s="11">
        <f>IF($AG812,SUMPRODUCT(AR$2:AR812,$AH$2:$AH812)/SUM($AH$2:$AH812),0)</f>
        <v>0</v>
      </c>
      <c r="BM812" s="11">
        <f>IF($AG812,SUMPRODUCT(AS$2:AS812,$AH$2:$AH812)/SUM($AH$2:$AH812),0)</f>
        <v>0</v>
      </c>
      <c r="BN812" s="11">
        <f>IF($AG812,SUMPRODUCT(AT$2:AT812,$AH$2:$AH812)/SUM($AH$2:$AH812),0)</f>
        <v>0</v>
      </c>
      <c r="BO812" s="11">
        <f>IF($AG812,SUMPRODUCT(AU$2:AU812,$AH$2:$AH812)/SUM($AH$2:$AH812),0)</f>
        <v>0</v>
      </c>
      <c r="BP812" s="11">
        <f>IF($AG812,SUMPRODUCT(AV$2:AV812,$AH$2:$AH812)/SUM($AH$2:$AH812),0)</f>
        <v>0</v>
      </c>
      <c r="BQ812" s="11">
        <f>IF($AG812,SUMPRODUCT(AW$2:AW812,$AH$2:$AH812)/SUM($AH$2:$AH812),0)</f>
        <v>0</v>
      </c>
      <c r="BR812" s="11">
        <f>IF($AG812,SUMPRODUCT(AX$2:AX812,$AH$2:$AH812)/SUM($AH$2:$AH812),0)</f>
        <v>0</v>
      </c>
      <c r="BS812" s="11">
        <f>IF($AG812,SUMPRODUCT(AY$2:AY812,$AH$2:$AH812)/SUM($AH$2:$AH812),0)</f>
        <v>0</v>
      </c>
      <c r="BT812" s="11">
        <f>IF($AG812,SUMPRODUCT(AZ$2:AZ812,$AH$2:$AH812)/SUM($AH$2:$AH812),0)</f>
        <v>0</v>
      </c>
      <c r="BU812" s="11">
        <f>IF($AG812,SUMPRODUCT(BA$2:BA812,$AH$2:$AH812)/SUM($AH$2:$AH812),0)</f>
        <v>0</v>
      </c>
      <c r="BV812" s="11"/>
      <c r="BW812" s="109" cm="1">
        <f t="array" ref="BW812">IF($AG812,SQRT(SUMPRODUCT($AH$2:$AH812, (AI$2:AI812-BC812)^2)/(SUM($AH$2:$AH812)-1)),0)</f>
        <v>0</v>
      </c>
      <c r="BX812" s="109" cm="1">
        <f t="array" ref="BX812">IF($AG812,SQRT(SUMPRODUCT($AH$2:$AH812, (AJ$2:AJ812-BD812)^2)/(SUM($AH$2:$AH812)-1)),0)</f>
        <v>0</v>
      </c>
      <c r="BY812" s="109" cm="1">
        <f t="array" ref="BY812">IF($AG812,SQRT(SUMPRODUCT($AH$2:$AH812, (AK$2:AK812-BE812)^2)/(SUM($AH$2:$AH812)-1)),0)</f>
        <v>0</v>
      </c>
      <c r="BZ812" s="109" cm="1">
        <f t="array" ref="BZ812">IF($AG812,SQRT(SUMPRODUCT($AH$2:$AH812, (AL$2:AL812-BF812)^2)/(SUM($AH$2:$AH812)-1)),0)</f>
        <v>0</v>
      </c>
      <c r="CA812" s="109" cm="1">
        <f t="array" ref="CA812">IF($AG812,SQRT(SUMPRODUCT($AH$2:$AH812, (AM$2:AM812-BG812)^2)/(SUM($AH$2:$AH812)-1)),0)</f>
        <v>0</v>
      </c>
      <c r="CB812" s="109" cm="1">
        <f t="array" ref="CB812">IF($AG812,SQRT(SUMPRODUCT($AH$2:$AH812, (AN$2:AN812-BH812)^2)/(SUM($AH$2:$AH812)-1)),0)</f>
        <v>0</v>
      </c>
      <c r="CC812" s="109" cm="1">
        <f t="array" ref="CC812">IF($AG812,SQRT(SUMPRODUCT($AH$2:$AH812, (AO$2:AO812-BI812)^2)/(SUM($AH$2:$AH812)-1)),0)</f>
        <v>0</v>
      </c>
      <c r="CD812" s="109" cm="1">
        <f t="array" ref="CD812">IF($AG812,SQRT(SUMPRODUCT($AH$2:$AH812, (AP$2:AP812-BJ812)^2)/(SUM($AH$2:$AH812)-1)),0)</f>
        <v>0</v>
      </c>
      <c r="CE812" s="109" cm="1">
        <f t="array" ref="CE812">IF($AG812,SQRT(SUMPRODUCT($AH$2:$AH812, (AQ$2:AQ812-BK812)^2)/(SUM($AH$2:$AH812)-1)),0)</f>
        <v>0</v>
      </c>
      <c r="CF812" s="109" cm="1">
        <f t="array" ref="CF812">IF($AG812,SQRT(SUMPRODUCT($AH$2:$AH812, (AR$2:AR812-BL812)^2)/(SUM($AH$2:$AH812)-1)),0)</f>
        <v>0</v>
      </c>
      <c r="CG812" s="109" cm="1">
        <f t="array" ref="CG812">IF($AG812,SQRT(SUMPRODUCT($AH$2:$AH812, (AS$2:AS812-BM812)^2)/(SUM($AH$2:$AH812)-1)),0)</f>
        <v>0</v>
      </c>
      <c r="CH812" s="109" cm="1">
        <f t="array" ref="CH812">IF($AG812,SQRT(SUMPRODUCT($AH$2:$AH812, (AT$2:AT812-BN812)^2)/(SUM($AH$2:$AH812)-1)),0)</f>
        <v>0</v>
      </c>
      <c r="CI812" s="109" cm="1">
        <f t="array" ref="CI812">IF($AG812,SQRT(SUMPRODUCT($AH$2:$AH812, (AU$2:AU812-BO812)^2)/(SUM($AH$2:$AH812)-1)),0)</f>
        <v>0</v>
      </c>
      <c r="CJ812" s="109" cm="1">
        <f t="array" ref="CJ812">IF($AG812,SQRT(SUMPRODUCT($AH$2:$AH812, (AV$2:AV812-BP812)^2)/(SUM($AH$2:$AH812)-1)),0)</f>
        <v>0</v>
      </c>
      <c r="CK812" s="109" cm="1">
        <f t="array" ref="CK812">IF($AG812,SQRT(SUMPRODUCT($AH$2:$AH812, (AW$2:AW812-BQ812)^2)/(SUM($AH$2:$AH812)-1)),0)</f>
        <v>0</v>
      </c>
      <c r="CL812" s="109" cm="1">
        <f t="array" ref="CL812">IF($AG812,SQRT(SUMPRODUCT($AH$2:$AH812, (AX$2:AX812-BR812)^2)/(SUM($AH$2:$AH812)-1)),0)</f>
        <v>0</v>
      </c>
      <c r="CM812" s="109" cm="1">
        <f t="array" ref="CM812">IF($AG812,SQRT(SUMPRODUCT($AH$2:$AH812, (AY$2:AY812-BS812)^2)/(SUM($AH$2:$AH812)-1)),0)</f>
        <v>0</v>
      </c>
      <c r="CN812" s="109" cm="1">
        <f t="array" ref="CN812">IF($AG812,SQRT(SUMPRODUCT($AH$2:$AH812, (AZ$2:AZ812-BT812)^2)/(SUM($AH$2:$AH812)-1)),0)</f>
        <v>0</v>
      </c>
      <c r="CO812" s="109" cm="1">
        <f t="array" ref="CO812">IF($AG812,SQRT(SUMPRODUCT($AH$2:$AH812, (BA$2:BA812-BU812)^2)/(SUM($AH$2:$AH812)-1)),0)</f>
        <v>0</v>
      </c>
    </row>
    <row r="813" spans="34:93" x14ac:dyDescent="0.25">
      <c r="AH813" s="99" t="str">
        <f t="shared" si="184"/>
        <v/>
      </c>
      <c r="AI813" s="11">
        <f t="shared" ca="1" si="197"/>
        <v>0</v>
      </c>
      <c r="AJ813" s="11">
        <f t="shared" ca="1" si="197"/>
        <v>0</v>
      </c>
      <c r="AK813" s="11">
        <f t="shared" ca="1" si="197"/>
        <v>0</v>
      </c>
      <c r="AL813" s="11">
        <f t="shared" ca="1" si="197"/>
        <v>0</v>
      </c>
      <c r="AM813" s="11">
        <f t="shared" ca="1" si="197"/>
        <v>0</v>
      </c>
      <c r="AN813" s="11">
        <f t="shared" ca="1" si="197"/>
        <v>0</v>
      </c>
      <c r="AO813" s="11">
        <f t="shared" ca="1" si="197"/>
        <v>0</v>
      </c>
      <c r="AP813" s="11">
        <f t="shared" ca="1" si="197"/>
        <v>0</v>
      </c>
      <c r="AQ813" s="11">
        <f t="shared" ca="1" si="197"/>
        <v>0</v>
      </c>
      <c r="AR813" s="11">
        <f t="shared" ca="1" si="197"/>
        <v>0</v>
      </c>
      <c r="AS813" s="11">
        <f t="shared" ca="1" si="198"/>
        <v>0</v>
      </c>
      <c r="AT813" s="11">
        <f t="shared" ca="1" si="198"/>
        <v>0</v>
      </c>
      <c r="AU813" s="11">
        <f t="shared" ca="1" si="198"/>
        <v>0</v>
      </c>
      <c r="AV813" s="11">
        <f t="shared" ca="1" si="198"/>
        <v>0</v>
      </c>
      <c r="AW813" s="11">
        <f t="shared" ca="1" si="198"/>
        <v>0</v>
      </c>
      <c r="AX813" s="11">
        <f t="shared" ca="1" si="198"/>
        <v>0</v>
      </c>
      <c r="AY813" s="11">
        <f t="shared" ca="1" si="198"/>
        <v>0</v>
      </c>
      <c r="AZ813" s="11">
        <f t="shared" ca="1" si="198"/>
        <v>0</v>
      </c>
      <c r="BA813" s="11">
        <f t="shared" ca="1" si="198"/>
        <v>0</v>
      </c>
      <c r="BB813" s="11"/>
      <c r="BC813" s="11">
        <f>IF($AG813,SUMPRODUCT(AI$2:AI813,$AH$2:$AH813)/SUM($AH$2:$AH813),0)</f>
        <v>0</v>
      </c>
      <c r="BD813" s="11">
        <f>IF($AG813,SUMPRODUCT(AJ$2:AJ813,$AH$2:$AH813)/SUM($AH$2:$AH813),0)</f>
        <v>0</v>
      </c>
      <c r="BE813" s="11">
        <f>IF($AG813,SUMPRODUCT(AK$2:AK813,$AH$2:$AH813)/SUM($AH$2:$AH813),0)</f>
        <v>0</v>
      </c>
      <c r="BF813" s="11">
        <f>IF($AG813,SUMPRODUCT(AL$2:AL813,$AH$2:$AH813)/SUM($AH$2:$AH813),0)</f>
        <v>0</v>
      </c>
      <c r="BG813" s="11">
        <f>IF($AG813,SUMPRODUCT(AM$2:AM813,$AH$2:$AH813)/SUM($AH$2:$AH813),0)</f>
        <v>0</v>
      </c>
      <c r="BH813" s="11">
        <f>IF($AG813,SUMPRODUCT(AN$2:AN813,$AH$2:$AH813)/SUM($AH$2:$AH813),0)</f>
        <v>0</v>
      </c>
      <c r="BI813" s="11">
        <f>IF($AG813,SUMPRODUCT(AO$2:AO813,$AH$2:$AH813)/SUM($AH$2:$AH813),0)</f>
        <v>0</v>
      </c>
      <c r="BJ813" s="11">
        <f>IF($AG813,SUMPRODUCT(AP$2:AP813,$AH$2:$AH813)/SUM($AH$2:$AH813),0)</f>
        <v>0</v>
      </c>
      <c r="BK813" s="11">
        <f>IF($AG813,SUMPRODUCT(AQ$2:AQ813,$AH$2:$AH813)/SUM($AH$2:$AH813),0)</f>
        <v>0</v>
      </c>
      <c r="BL813" s="11">
        <f>IF($AG813,SUMPRODUCT(AR$2:AR813,$AH$2:$AH813)/SUM($AH$2:$AH813),0)</f>
        <v>0</v>
      </c>
      <c r="BM813" s="11">
        <f>IF($AG813,SUMPRODUCT(AS$2:AS813,$AH$2:$AH813)/SUM($AH$2:$AH813),0)</f>
        <v>0</v>
      </c>
      <c r="BN813" s="11">
        <f>IF($AG813,SUMPRODUCT(AT$2:AT813,$AH$2:$AH813)/SUM($AH$2:$AH813),0)</f>
        <v>0</v>
      </c>
      <c r="BO813" s="11">
        <f>IF($AG813,SUMPRODUCT(AU$2:AU813,$AH$2:$AH813)/SUM($AH$2:$AH813),0)</f>
        <v>0</v>
      </c>
      <c r="BP813" s="11">
        <f>IF($AG813,SUMPRODUCT(AV$2:AV813,$AH$2:$AH813)/SUM($AH$2:$AH813),0)</f>
        <v>0</v>
      </c>
      <c r="BQ813" s="11">
        <f>IF($AG813,SUMPRODUCT(AW$2:AW813,$AH$2:$AH813)/SUM($AH$2:$AH813),0)</f>
        <v>0</v>
      </c>
      <c r="BR813" s="11">
        <f>IF($AG813,SUMPRODUCT(AX$2:AX813,$AH$2:$AH813)/SUM($AH$2:$AH813),0)</f>
        <v>0</v>
      </c>
      <c r="BS813" s="11">
        <f>IF($AG813,SUMPRODUCT(AY$2:AY813,$AH$2:$AH813)/SUM($AH$2:$AH813),0)</f>
        <v>0</v>
      </c>
      <c r="BT813" s="11">
        <f>IF($AG813,SUMPRODUCT(AZ$2:AZ813,$AH$2:$AH813)/SUM($AH$2:$AH813),0)</f>
        <v>0</v>
      </c>
      <c r="BU813" s="11">
        <f>IF($AG813,SUMPRODUCT(BA$2:BA813,$AH$2:$AH813)/SUM($AH$2:$AH813),0)</f>
        <v>0</v>
      </c>
      <c r="BV813" s="11"/>
      <c r="BW813" s="109" cm="1">
        <f t="array" ref="BW813">IF($AG813,SQRT(SUMPRODUCT($AH$2:$AH813, (AI$2:AI813-BC813)^2)/(SUM($AH$2:$AH813)-1)),0)</f>
        <v>0</v>
      </c>
      <c r="BX813" s="109" cm="1">
        <f t="array" ref="BX813">IF($AG813,SQRT(SUMPRODUCT($AH$2:$AH813, (AJ$2:AJ813-BD813)^2)/(SUM($AH$2:$AH813)-1)),0)</f>
        <v>0</v>
      </c>
      <c r="BY813" s="109" cm="1">
        <f t="array" ref="BY813">IF($AG813,SQRT(SUMPRODUCT($AH$2:$AH813, (AK$2:AK813-BE813)^2)/(SUM($AH$2:$AH813)-1)),0)</f>
        <v>0</v>
      </c>
      <c r="BZ813" s="109" cm="1">
        <f t="array" ref="BZ813">IF($AG813,SQRT(SUMPRODUCT($AH$2:$AH813, (AL$2:AL813-BF813)^2)/(SUM($AH$2:$AH813)-1)),0)</f>
        <v>0</v>
      </c>
      <c r="CA813" s="109" cm="1">
        <f t="array" ref="CA813">IF($AG813,SQRT(SUMPRODUCT($AH$2:$AH813, (AM$2:AM813-BG813)^2)/(SUM($AH$2:$AH813)-1)),0)</f>
        <v>0</v>
      </c>
      <c r="CB813" s="109" cm="1">
        <f t="array" ref="CB813">IF($AG813,SQRT(SUMPRODUCT($AH$2:$AH813, (AN$2:AN813-BH813)^2)/(SUM($AH$2:$AH813)-1)),0)</f>
        <v>0</v>
      </c>
      <c r="CC813" s="109" cm="1">
        <f t="array" ref="CC813">IF($AG813,SQRT(SUMPRODUCT($AH$2:$AH813, (AO$2:AO813-BI813)^2)/(SUM($AH$2:$AH813)-1)),0)</f>
        <v>0</v>
      </c>
      <c r="CD813" s="109" cm="1">
        <f t="array" ref="CD813">IF($AG813,SQRT(SUMPRODUCT($AH$2:$AH813, (AP$2:AP813-BJ813)^2)/(SUM($AH$2:$AH813)-1)),0)</f>
        <v>0</v>
      </c>
      <c r="CE813" s="109" cm="1">
        <f t="array" ref="CE813">IF($AG813,SQRT(SUMPRODUCT($AH$2:$AH813, (AQ$2:AQ813-BK813)^2)/(SUM($AH$2:$AH813)-1)),0)</f>
        <v>0</v>
      </c>
      <c r="CF813" s="109" cm="1">
        <f t="array" ref="CF813">IF($AG813,SQRT(SUMPRODUCT($AH$2:$AH813, (AR$2:AR813-BL813)^2)/(SUM($AH$2:$AH813)-1)),0)</f>
        <v>0</v>
      </c>
      <c r="CG813" s="109" cm="1">
        <f t="array" ref="CG813">IF($AG813,SQRT(SUMPRODUCT($AH$2:$AH813, (AS$2:AS813-BM813)^2)/(SUM($AH$2:$AH813)-1)),0)</f>
        <v>0</v>
      </c>
      <c r="CH813" s="109" cm="1">
        <f t="array" ref="CH813">IF($AG813,SQRT(SUMPRODUCT($AH$2:$AH813, (AT$2:AT813-BN813)^2)/(SUM($AH$2:$AH813)-1)),0)</f>
        <v>0</v>
      </c>
      <c r="CI813" s="109" cm="1">
        <f t="array" ref="CI813">IF($AG813,SQRT(SUMPRODUCT($AH$2:$AH813, (AU$2:AU813-BO813)^2)/(SUM($AH$2:$AH813)-1)),0)</f>
        <v>0</v>
      </c>
      <c r="CJ813" s="109" cm="1">
        <f t="array" ref="CJ813">IF($AG813,SQRT(SUMPRODUCT($AH$2:$AH813, (AV$2:AV813-BP813)^2)/(SUM($AH$2:$AH813)-1)),0)</f>
        <v>0</v>
      </c>
      <c r="CK813" s="109" cm="1">
        <f t="array" ref="CK813">IF($AG813,SQRT(SUMPRODUCT($AH$2:$AH813, (AW$2:AW813-BQ813)^2)/(SUM($AH$2:$AH813)-1)),0)</f>
        <v>0</v>
      </c>
      <c r="CL813" s="109" cm="1">
        <f t="array" ref="CL813">IF($AG813,SQRT(SUMPRODUCT($AH$2:$AH813, (AX$2:AX813-BR813)^2)/(SUM($AH$2:$AH813)-1)),0)</f>
        <v>0</v>
      </c>
      <c r="CM813" s="109" cm="1">
        <f t="array" ref="CM813">IF($AG813,SQRT(SUMPRODUCT($AH$2:$AH813, (AY$2:AY813-BS813)^2)/(SUM($AH$2:$AH813)-1)),0)</f>
        <v>0</v>
      </c>
      <c r="CN813" s="109" cm="1">
        <f t="array" ref="CN813">IF($AG813,SQRT(SUMPRODUCT($AH$2:$AH813, (AZ$2:AZ813-BT813)^2)/(SUM($AH$2:$AH813)-1)),0)</f>
        <v>0</v>
      </c>
      <c r="CO813" s="109" cm="1">
        <f t="array" ref="CO813">IF($AG813,SQRT(SUMPRODUCT($AH$2:$AH813, (BA$2:BA813-BU813)^2)/(SUM($AH$2:$AH813)-1)),0)</f>
        <v>0</v>
      </c>
    </row>
    <row r="814" spans="34:93" x14ac:dyDescent="0.25">
      <c r="AH814" s="99" t="str">
        <f t="shared" si="184"/>
        <v/>
      </c>
      <c r="AI814" s="11">
        <f t="shared" ca="1" si="197"/>
        <v>0</v>
      </c>
      <c r="AJ814" s="11">
        <f t="shared" ca="1" si="197"/>
        <v>0</v>
      </c>
      <c r="AK814" s="11">
        <f t="shared" ca="1" si="197"/>
        <v>0</v>
      </c>
      <c r="AL814" s="11">
        <f t="shared" ca="1" si="197"/>
        <v>0</v>
      </c>
      <c r="AM814" s="11">
        <f t="shared" ca="1" si="197"/>
        <v>0</v>
      </c>
      <c r="AN814" s="11">
        <f t="shared" ca="1" si="197"/>
        <v>0</v>
      </c>
      <c r="AO814" s="11">
        <f t="shared" ca="1" si="197"/>
        <v>0</v>
      </c>
      <c r="AP814" s="11">
        <f t="shared" ca="1" si="197"/>
        <v>0</v>
      </c>
      <c r="AQ814" s="11">
        <f t="shared" ca="1" si="197"/>
        <v>0</v>
      </c>
      <c r="AR814" s="11">
        <f t="shared" ca="1" si="197"/>
        <v>0</v>
      </c>
      <c r="AS814" s="11">
        <f t="shared" ca="1" si="198"/>
        <v>0</v>
      </c>
      <c r="AT814" s="11">
        <f t="shared" ca="1" si="198"/>
        <v>0</v>
      </c>
      <c r="AU814" s="11">
        <f t="shared" ca="1" si="198"/>
        <v>0</v>
      </c>
      <c r="AV814" s="11">
        <f t="shared" ca="1" si="198"/>
        <v>0</v>
      </c>
      <c r="AW814" s="11">
        <f t="shared" ca="1" si="198"/>
        <v>0</v>
      </c>
      <c r="AX814" s="11">
        <f t="shared" ca="1" si="198"/>
        <v>0</v>
      </c>
      <c r="AY814" s="11">
        <f t="shared" ca="1" si="198"/>
        <v>0</v>
      </c>
      <c r="AZ814" s="11">
        <f t="shared" ca="1" si="198"/>
        <v>0</v>
      </c>
      <c r="BA814" s="11">
        <f t="shared" ca="1" si="198"/>
        <v>0</v>
      </c>
      <c r="BB814" s="11"/>
      <c r="BC814" s="11">
        <f>IF($AG814,SUMPRODUCT(AI$2:AI814,$AH$2:$AH814)/SUM($AH$2:$AH814),0)</f>
        <v>0</v>
      </c>
      <c r="BD814" s="11">
        <f>IF($AG814,SUMPRODUCT(AJ$2:AJ814,$AH$2:$AH814)/SUM($AH$2:$AH814),0)</f>
        <v>0</v>
      </c>
      <c r="BE814" s="11">
        <f>IF($AG814,SUMPRODUCT(AK$2:AK814,$AH$2:$AH814)/SUM($AH$2:$AH814),0)</f>
        <v>0</v>
      </c>
      <c r="BF814" s="11">
        <f>IF($AG814,SUMPRODUCT(AL$2:AL814,$AH$2:$AH814)/SUM($AH$2:$AH814),0)</f>
        <v>0</v>
      </c>
      <c r="BG814" s="11">
        <f>IF($AG814,SUMPRODUCT(AM$2:AM814,$AH$2:$AH814)/SUM($AH$2:$AH814),0)</f>
        <v>0</v>
      </c>
      <c r="BH814" s="11">
        <f>IF($AG814,SUMPRODUCT(AN$2:AN814,$AH$2:$AH814)/SUM($AH$2:$AH814),0)</f>
        <v>0</v>
      </c>
      <c r="BI814" s="11">
        <f>IF($AG814,SUMPRODUCT(AO$2:AO814,$AH$2:$AH814)/SUM($AH$2:$AH814),0)</f>
        <v>0</v>
      </c>
      <c r="BJ814" s="11">
        <f>IF($AG814,SUMPRODUCT(AP$2:AP814,$AH$2:$AH814)/SUM($AH$2:$AH814),0)</f>
        <v>0</v>
      </c>
      <c r="BK814" s="11">
        <f>IF($AG814,SUMPRODUCT(AQ$2:AQ814,$AH$2:$AH814)/SUM($AH$2:$AH814),0)</f>
        <v>0</v>
      </c>
      <c r="BL814" s="11">
        <f>IF($AG814,SUMPRODUCT(AR$2:AR814,$AH$2:$AH814)/SUM($AH$2:$AH814),0)</f>
        <v>0</v>
      </c>
      <c r="BM814" s="11">
        <f>IF($AG814,SUMPRODUCT(AS$2:AS814,$AH$2:$AH814)/SUM($AH$2:$AH814),0)</f>
        <v>0</v>
      </c>
      <c r="BN814" s="11">
        <f>IF($AG814,SUMPRODUCT(AT$2:AT814,$AH$2:$AH814)/SUM($AH$2:$AH814),0)</f>
        <v>0</v>
      </c>
      <c r="BO814" s="11">
        <f>IF($AG814,SUMPRODUCT(AU$2:AU814,$AH$2:$AH814)/SUM($AH$2:$AH814),0)</f>
        <v>0</v>
      </c>
      <c r="BP814" s="11">
        <f>IF($AG814,SUMPRODUCT(AV$2:AV814,$AH$2:$AH814)/SUM($AH$2:$AH814),0)</f>
        <v>0</v>
      </c>
      <c r="BQ814" s="11">
        <f>IF($AG814,SUMPRODUCT(AW$2:AW814,$AH$2:$AH814)/SUM($AH$2:$AH814),0)</f>
        <v>0</v>
      </c>
      <c r="BR814" s="11">
        <f>IF($AG814,SUMPRODUCT(AX$2:AX814,$AH$2:$AH814)/SUM($AH$2:$AH814),0)</f>
        <v>0</v>
      </c>
      <c r="BS814" s="11">
        <f>IF($AG814,SUMPRODUCT(AY$2:AY814,$AH$2:$AH814)/SUM($AH$2:$AH814),0)</f>
        <v>0</v>
      </c>
      <c r="BT814" s="11">
        <f>IF($AG814,SUMPRODUCT(AZ$2:AZ814,$AH$2:$AH814)/SUM($AH$2:$AH814),0)</f>
        <v>0</v>
      </c>
      <c r="BU814" s="11">
        <f>IF($AG814,SUMPRODUCT(BA$2:BA814,$AH$2:$AH814)/SUM($AH$2:$AH814),0)</f>
        <v>0</v>
      </c>
      <c r="BV814" s="11"/>
      <c r="BW814" s="109" cm="1">
        <f t="array" ref="BW814">IF($AG814,SQRT(SUMPRODUCT($AH$2:$AH814, (AI$2:AI814-BC814)^2)/(SUM($AH$2:$AH814)-1)),0)</f>
        <v>0</v>
      </c>
      <c r="BX814" s="109" cm="1">
        <f t="array" ref="BX814">IF($AG814,SQRT(SUMPRODUCT($AH$2:$AH814, (AJ$2:AJ814-BD814)^2)/(SUM($AH$2:$AH814)-1)),0)</f>
        <v>0</v>
      </c>
      <c r="BY814" s="109" cm="1">
        <f t="array" ref="BY814">IF($AG814,SQRT(SUMPRODUCT($AH$2:$AH814, (AK$2:AK814-BE814)^2)/(SUM($AH$2:$AH814)-1)),0)</f>
        <v>0</v>
      </c>
      <c r="BZ814" s="109" cm="1">
        <f t="array" ref="BZ814">IF($AG814,SQRT(SUMPRODUCT($AH$2:$AH814, (AL$2:AL814-BF814)^2)/(SUM($AH$2:$AH814)-1)),0)</f>
        <v>0</v>
      </c>
      <c r="CA814" s="109" cm="1">
        <f t="array" ref="CA814">IF($AG814,SQRT(SUMPRODUCT($AH$2:$AH814, (AM$2:AM814-BG814)^2)/(SUM($AH$2:$AH814)-1)),0)</f>
        <v>0</v>
      </c>
      <c r="CB814" s="109" cm="1">
        <f t="array" ref="CB814">IF($AG814,SQRT(SUMPRODUCT($AH$2:$AH814, (AN$2:AN814-BH814)^2)/(SUM($AH$2:$AH814)-1)),0)</f>
        <v>0</v>
      </c>
      <c r="CC814" s="109" cm="1">
        <f t="array" ref="CC814">IF($AG814,SQRT(SUMPRODUCT($AH$2:$AH814, (AO$2:AO814-BI814)^2)/(SUM($AH$2:$AH814)-1)),0)</f>
        <v>0</v>
      </c>
      <c r="CD814" s="109" cm="1">
        <f t="array" ref="CD814">IF($AG814,SQRT(SUMPRODUCT($AH$2:$AH814, (AP$2:AP814-BJ814)^2)/(SUM($AH$2:$AH814)-1)),0)</f>
        <v>0</v>
      </c>
      <c r="CE814" s="109" cm="1">
        <f t="array" ref="CE814">IF($AG814,SQRT(SUMPRODUCT($AH$2:$AH814, (AQ$2:AQ814-BK814)^2)/(SUM($AH$2:$AH814)-1)),0)</f>
        <v>0</v>
      </c>
      <c r="CF814" s="109" cm="1">
        <f t="array" ref="CF814">IF($AG814,SQRT(SUMPRODUCT($AH$2:$AH814, (AR$2:AR814-BL814)^2)/(SUM($AH$2:$AH814)-1)),0)</f>
        <v>0</v>
      </c>
      <c r="CG814" s="109" cm="1">
        <f t="array" ref="CG814">IF($AG814,SQRT(SUMPRODUCT($AH$2:$AH814, (AS$2:AS814-BM814)^2)/(SUM($AH$2:$AH814)-1)),0)</f>
        <v>0</v>
      </c>
      <c r="CH814" s="109" cm="1">
        <f t="array" ref="CH814">IF($AG814,SQRT(SUMPRODUCT($AH$2:$AH814, (AT$2:AT814-BN814)^2)/(SUM($AH$2:$AH814)-1)),0)</f>
        <v>0</v>
      </c>
      <c r="CI814" s="109" cm="1">
        <f t="array" ref="CI814">IF($AG814,SQRT(SUMPRODUCT($AH$2:$AH814, (AU$2:AU814-BO814)^2)/(SUM($AH$2:$AH814)-1)),0)</f>
        <v>0</v>
      </c>
      <c r="CJ814" s="109" cm="1">
        <f t="array" ref="CJ814">IF($AG814,SQRT(SUMPRODUCT($AH$2:$AH814, (AV$2:AV814-BP814)^2)/(SUM($AH$2:$AH814)-1)),0)</f>
        <v>0</v>
      </c>
      <c r="CK814" s="109" cm="1">
        <f t="array" ref="CK814">IF($AG814,SQRT(SUMPRODUCT($AH$2:$AH814, (AW$2:AW814-BQ814)^2)/(SUM($AH$2:$AH814)-1)),0)</f>
        <v>0</v>
      </c>
      <c r="CL814" s="109" cm="1">
        <f t="array" ref="CL814">IF($AG814,SQRT(SUMPRODUCT($AH$2:$AH814, (AX$2:AX814-BR814)^2)/(SUM($AH$2:$AH814)-1)),0)</f>
        <v>0</v>
      </c>
      <c r="CM814" s="109" cm="1">
        <f t="array" ref="CM814">IF($AG814,SQRT(SUMPRODUCT($AH$2:$AH814, (AY$2:AY814-BS814)^2)/(SUM($AH$2:$AH814)-1)),0)</f>
        <v>0</v>
      </c>
      <c r="CN814" s="109" cm="1">
        <f t="array" ref="CN814">IF($AG814,SQRT(SUMPRODUCT($AH$2:$AH814, (AZ$2:AZ814-BT814)^2)/(SUM($AH$2:$AH814)-1)),0)</f>
        <v>0</v>
      </c>
      <c r="CO814" s="109" cm="1">
        <f t="array" ref="CO814">IF($AG814,SQRT(SUMPRODUCT($AH$2:$AH814, (BA$2:BA814-BU814)^2)/(SUM($AH$2:$AH814)-1)),0)</f>
        <v>0</v>
      </c>
    </row>
    <row r="815" spans="34:93" x14ac:dyDescent="0.25">
      <c r="AH815" s="99" t="str">
        <f t="shared" ref="AH815:AH878" si="199">IF(AG815&lt;&gt;0,AG815-AG814,"")</f>
        <v/>
      </c>
      <c r="AI815" s="11">
        <f t="shared" ca="1" si="197"/>
        <v>0</v>
      </c>
      <c r="AJ815" s="11">
        <f t="shared" ca="1" si="197"/>
        <v>0</v>
      </c>
      <c r="AK815" s="11">
        <f t="shared" ca="1" si="197"/>
        <v>0</v>
      </c>
      <c r="AL815" s="11">
        <f t="shared" ca="1" si="197"/>
        <v>0</v>
      </c>
      <c r="AM815" s="11">
        <f t="shared" ca="1" si="197"/>
        <v>0</v>
      </c>
      <c r="AN815" s="11">
        <f t="shared" ca="1" si="197"/>
        <v>0</v>
      </c>
      <c r="AO815" s="11">
        <f t="shared" ca="1" si="197"/>
        <v>0</v>
      </c>
      <c r="AP815" s="11">
        <f t="shared" ca="1" si="197"/>
        <v>0</v>
      </c>
      <c r="AQ815" s="11">
        <f t="shared" ca="1" si="197"/>
        <v>0</v>
      </c>
      <c r="AR815" s="11">
        <f t="shared" ca="1" si="197"/>
        <v>0</v>
      </c>
      <c r="AS815" s="11">
        <f t="shared" ca="1" si="198"/>
        <v>0</v>
      </c>
      <c r="AT815" s="11">
        <f t="shared" ca="1" si="198"/>
        <v>0</v>
      </c>
      <c r="AU815" s="11">
        <f t="shared" ca="1" si="198"/>
        <v>0</v>
      </c>
      <c r="AV815" s="11">
        <f t="shared" ca="1" si="198"/>
        <v>0</v>
      </c>
      <c r="AW815" s="11">
        <f t="shared" ca="1" si="198"/>
        <v>0</v>
      </c>
      <c r="AX815" s="11">
        <f t="shared" ca="1" si="198"/>
        <v>0</v>
      </c>
      <c r="AY815" s="11">
        <f t="shared" ca="1" si="198"/>
        <v>0</v>
      </c>
      <c r="AZ815" s="11">
        <f t="shared" ca="1" si="198"/>
        <v>0</v>
      </c>
      <c r="BA815" s="11">
        <f t="shared" ca="1" si="198"/>
        <v>0</v>
      </c>
      <c r="BB815" s="11"/>
      <c r="BC815" s="11">
        <f>IF($AG815,SUMPRODUCT(AI$2:AI815,$AH$2:$AH815)/SUM($AH$2:$AH815),0)</f>
        <v>0</v>
      </c>
      <c r="BD815" s="11">
        <f>IF($AG815,SUMPRODUCT(AJ$2:AJ815,$AH$2:$AH815)/SUM($AH$2:$AH815),0)</f>
        <v>0</v>
      </c>
      <c r="BE815" s="11">
        <f>IF($AG815,SUMPRODUCT(AK$2:AK815,$AH$2:$AH815)/SUM($AH$2:$AH815),0)</f>
        <v>0</v>
      </c>
      <c r="BF815" s="11">
        <f>IF($AG815,SUMPRODUCT(AL$2:AL815,$AH$2:$AH815)/SUM($AH$2:$AH815),0)</f>
        <v>0</v>
      </c>
      <c r="BG815" s="11">
        <f>IF($AG815,SUMPRODUCT(AM$2:AM815,$AH$2:$AH815)/SUM($AH$2:$AH815),0)</f>
        <v>0</v>
      </c>
      <c r="BH815" s="11">
        <f>IF($AG815,SUMPRODUCT(AN$2:AN815,$AH$2:$AH815)/SUM($AH$2:$AH815),0)</f>
        <v>0</v>
      </c>
      <c r="BI815" s="11">
        <f>IF($AG815,SUMPRODUCT(AO$2:AO815,$AH$2:$AH815)/SUM($AH$2:$AH815),0)</f>
        <v>0</v>
      </c>
      <c r="BJ815" s="11">
        <f>IF($AG815,SUMPRODUCT(AP$2:AP815,$AH$2:$AH815)/SUM($AH$2:$AH815),0)</f>
        <v>0</v>
      </c>
      <c r="BK815" s="11">
        <f>IF($AG815,SUMPRODUCT(AQ$2:AQ815,$AH$2:$AH815)/SUM($AH$2:$AH815),0)</f>
        <v>0</v>
      </c>
      <c r="BL815" s="11">
        <f>IF($AG815,SUMPRODUCT(AR$2:AR815,$AH$2:$AH815)/SUM($AH$2:$AH815),0)</f>
        <v>0</v>
      </c>
      <c r="BM815" s="11">
        <f>IF($AG815,SUMPRODUCT(AS$2:AS815,$AH$2:$AH815)/SUM($AH$2:$AH815),0)</f>
        <v>0</v>
      </c>
      <c r="BN815" s="11">
        <f>IF($AG815,SUMPRODUCT(AT$2:AT815,$AH$2:$AH815)/SUM($AH$2:$AH815),0)</f>
        <v>0</v>
      </c>
      <c r="BO815" s="11">
        <f>IF($AG815,SUMPRODUCT(AU$2:AU815,$AH$2:$AH815)/SUM($AH$2:$AH815),0)</f>
        <v>0</v>
      </c>
      <c r="BP815" s="11">
        <f>IF($AG815,SUMPRODUCT(AV$2:AV815,$AH$2:$AH815)/SUM($AH$2:$AH815),0)</f>
        <v>0</v>
      </c>
      <c r="BQ815" s="11">
        <f>IF($AG815,SUMPRODUCT(AW$2:AW815,$AH$2:$AH815)/SUM($AH$2:$AH815),0)</f>
        <v>0</v>
      </c>
      <c r="BR815" s="11">
        <f>IF($AG815,SUMPRODUCT(AX$2:AX815,$AH$2:$AH815)/SUM($AH$2:$AH815),0)</f>
        <v>0</v>
      </c>
      <c r="BS815" s="11">
        <f>IF($AG815,SUMPRODUCT(AY$2:AY815,$AH$2:$AH815)/SUM($AH$2:$AH815),0)</f>
        <v>0</v>
      </c>
      <c r="BT815" s="11">
        <f>IF($AG815,SUMPRODUCT(AZ$2:AZ815,$AH$2:$AH815)/SUM($AH$2:$AH815),0)</f>
        <v>0</v>
      </c>
      <c r="BU815" s="11">
        <f>IF($AG815,SUMPRODUCT(BA$2:BA815,$AH$2:$AH815)/SUM($AH$2:$AH815),0)</f>
        <v>0</v>
      </c>
      <c r="BV815" s="11"/>
      <c r="BW815" s="109" cm="1">
        <f t="array" ref="BW815">IF($AG815,SQRT(SUMPRODUCT($AH$2:$AH815, (AI$2:AI815-BC815)^2)/(SUM($AH$2:$AH815)-1)),0)</f>
        <v>0</v>
      </c>
      <c r="BX815" s="109" cm="1">
        <f t="array" ref="BX815">IF($AG815,SQRT(SUMPRODUCT($AH$2:$AH815, (AJ$2:AJ815-BD815)^2)/(SUM($AH$2:$AH815)-1)),0)</f>
        <v>0</v>
      </c>
      <c r="BY815" s="109" cm="1">
        <f t="array" ref="BY815">IF($AG815,SQRT(SUMPRODUCT($AH$2:$AH815, (AK$2:AK815-BE815)^2)/(SUM($AH$2:$AH815)-1)),0)</f>
        <v>0</v>
      </c>
      <c r="BZ815" s="109" cm="1">
        <f t="array" ref="BZ815">IF($AG815,SQRT(SUMPRODUCT($AH$2:$AH815, (AL$2:AL815-BF815)^2)/(SUM($AH$2:$AH815)-1)),0)</f>
        <v>0</v>
      </c>
      <c r="CA815" s="109" cm="1">
        <f t="array" ref="CA815">IF($AG815,SQRT(SUMPRODUCT($AH$2:$AH815, (AM$2:AM815-BG815)^2)/(SUM($AH$2:$AH815)-1)),0)</f>
        <v>0</v>
      </c>
      <c r="CB815" s="109" cm="1">
        <f t="array" ref="CB815">IF($AG815,SQRT(SUMPRODUCT($AH$2:$AH815, (AN$2:AN815-BH815)^2)/(SUM($AH$2:$AH815)-1)),0)</f>
        <v>0</v>
      </c>
      <c r="CC815" s="109" cm="1">
        <f t="array" ref="CC815">IF($AG815,SQRT(SUMPRODUCT($AH$2:$AH815, (AO$2:AO815-BI815)^2)/(SUM($AH$2:$AH815)-1)),0)</f>
        <v>0</v>
      </c>
      <c r="CD815" s="109" cm="1">
        <f t="array" ref="CD815">IF($AG815,SQRT(SUMPRODUCT($AH$2:$AH815, (AP$2:AP815-BJ815)^2)/(SUM($AH$2:$AH815)-1)),0)</f>
        <v>0</v>
      </c>
      <c r="CE815" s="109" cm="1">
        <f t="array" ref="CE815">IF($AG815,SQRT(SUMPRODUCT($AH$2:$AH815, (AQ$2:AQ815-BK815)^2)/(SUM($AH$2:$AH815)-1)),0)</f>
        <v>0</v>
      </c>
      <c r="CF815" s="109" cm="1">
        <f t="array" ref="CF815">IF($AG815,SQRT(SUMPRODUCT($AH$2:$AH815, (AR$2:AR815-BL815)^2)/(SUM($AH$2:$AH815)-1)),0)</f>
        <v>0</v>
      </c>
      <c r="CG815" s="109" cm="1">
        <f t="array" ref="CG815">IF($AG815,SQRT(SUMPRODUCT($AH$2:$AH815, (AS$2:AS815-BM815)^2)/(SUM($AH$2:$AH815)-1)),0)</f>
        <v>0</v>
      </c>
      <c r="CH815" s="109" cm="1">
        <f t="array" ref="CH815">IF($AG815,SQRT(SUMPRODUCT($AH$2:$AH815, (AT$2:AT815-BN815)^2)/(SUM($AH$2:$AH815)-1)),0)</f>
        <v>0</v>
      </c>
      <c r="CI815" s="109" cm="1">
        <f t="array" ref="CI815">IF($AG815,SQRT(SUMPRODUCT($AH$2:$AH815, (AU$2:AU815-BO815)^2)/(SUM($AH$2:$AH815)-1)),0)</f>
        <v>0</v>
      </c>
      <c r="CJ815" s="109" cm="1">
        <f t="array" ref="CJ815">IF($AG815,SQRT(SUMPRODUCT($AH$2:$AH815, (AV$2:AV815-BP815)^2)/(SUM($AH$2:$AH815)-1)),0)</f>
        <v>0</v>
      </c>
      <c r="CK815" s="109" cm="1">
        <f t="array" ref="CK815">IF($AG815,SQRT(SUMPRODUCT($AH$2:$AH815, (AW$2:AW815-BQ815)^2)/(SUM($AH$2:$AH815)-1)),0)</f>
        <v>0</v>
      </c>
      <c r="CL815" s="109" cm="1">
        <f t="array" ref="CL815">IF($AG815,SQRT(SUMPRODUCT($AH$2:$AH815, (AX$2:AX815-BR815)^2)/(SUM($AH$2:$AH815)-1)),0)</f>
        <v>0</v>
      </c>
      <c r="CM815" s="109" cm="1">
        <f t="array" ref="CM815">IF($AG815,SQRT(SUMPRODUCT($AH$2:$AH815, (AY$2:AY815-BS815)^2)/(SUM($AH$2:$AH815)-1)),0)</f>
        <v>0</v>
      </c>
      <c r="CN815" s="109" cm="1">
        <f t="array" ref="CN815">IF($AG815,SQRT(SUMPRODUCT($AH$2:$AH815, (AZ$2:AZ815-BT815)^2)/(SUM($AH$2:$AH815)-1)),0)</f>
        <v>0</v>
      </c>
      <c r="CO815" s="109" cm="1">
        <f t="array" ref="CO815">IF($AG815,SQRT(SUMPRODUCT($AH$2:$AH815, (BA$2:BA815-BU815)^2)/(SUM($AH$2:$AH815)-1)),0)</f>
        <v>0</v>
      </c>
    </row>
    <row r="816" spans="34:93" x14ac:dyDescent="0.25">
      <c r="AH816" s="99" t="str">
        <f t="shared" si="199"/>
        <v/>
      </c>
      <c r="AI816" s="11">
        <f t="shared" ca="1" si="197"/>
        <v>0</v>
      </c>
      <c r="AJ816" s="11">
        <f t="shared" ca="1" si="197"/>
        <v>0</v>
      </c>
      <c r="AK816" s="11">
        <f t="shared" ca="1" si="197"/>
        <v>0</v>
      </c>
      <c r="AL816" s="11">
        <f t="shared" ca="1" si="197"/>
        <v>0</v>
      </c>
      <c r="AM816" s="11">
        <f t="shared" ca="1" si="197"/>
        <v>0</v>
      </c>
      <c r="AN816" s="11">
        <f t="shared" ca="1" si="197"/>
        <v>0</v>
      </c>
      <c r="AO816" s="11">
        <f t="shared" ca="1" si="197"/>
        <v>0</v>
      </c>
      <c r="AP816" s="11">
        <f t="shared" ca="1" si="197"/>
        <v>0</v>
      </c>
      <c r="AQ816" s="11">
        <f t="shared" ca="1" si="197"/>
        <v>0</v>
      </c>
      <c r="AR816" s="11">
        <f t="shared" ca="1" si="197"/>
        <v>0</v>
      </c>
      <c r="AS816" s="11">
        <f t="shared" ca="1" si="198"/>
        <v>0</v>
      </c>
      <c r="AT816" s="11">
        <f t="shared" ca="1" si="198"/>
        <v>0</v>
      </c>
      <c r="AU816" s="11">
        <f t="shared" ca="1" si="198"/>
        <v>0</v>
      </c>
      <c r="AV816" s="11">
        <f t="shared" ca="1" si="198"/>
        <v>0</v>
      </c>
      <c r="AW816" s="11">
        <f t="shared" ca="1" si="198"/>
        <v>0</v>
      </c>
      <c r="AX816" s="11">
        <f t="shared" ca="1" si="198"/>
        <v>0</v>
      </c>
      <c r="AY816" s="11">
        <f t="shared" ca="1" si="198"/>
        <v>0</v>
      </c>
      <c r="AZ816" s="11">
        <f t="shared" ca="1" si="198"/>
        <v>0</v>
      </c>
      <c r="BA816" s="11">
        <f t="shared" ca="1" si="198"/>
        <v>0</v>
      </c>
      <c r="BB816" s="11"/>
      <c r="BC816" s="11">
        <f>IF($AG816,SUMPRODUCT(AI$2:AI816,$AH$2:$AH816)/SUM($AH$2:$AH816),0)</f>
        <v>0</v>
      </c>
      <c r="BD816" s="11">
        <f>IF($AG816,SUMPRODUCT(AJ$2:AJ816,$AH$2:$AH816)/SUM($AH$2:$AH816),0)</f>
        <v>0</v>
      </c>
      <c r="BE816" s="11">
        <f>IF($AG816,SUMPRODUCT(AK$2:AK816,$AH$2:$AH816)/SUM($AH$2:$AH816),0)</f>
        <v>0</v>
      </c>
      <c r="BF816" s="11">
        <f>IF($AG816,SUMPRODUCT(AL$2:AL816,$AH$2:$AH816)/SUM($AH$2:$AH816),0)</f>
        <v>0</v>
      </c>
      <c r="BG816" s="11">
        <f>IF($AG816,SUMPRODUCT(AM$2:AM816,$AH$2:$AH816)/SUM($AH$2:$AH816),0)</f>
        <v>0</v>
      </c>
      <c r="BH816" s="11">
        <f>IF($AG816,SUMPRODUCT(AN$2:AN816,$AH$2:$AH816)/SUM($AH$2:$AH816),0)</f>
        <v>0</v>
      </c>
      <c r="BI816" s="11">
        <f>IF($AG816,SUMPRODUCT(AO$2:AO816,$AH$2:$AH816)/SUM($AH$2:$AH816),0)</f>
        <v>0</v>
      </c>
      <c r="BJ816" s="11">
        <f>IF($AG816,SUMPRODUCT(AP$2:AP816,$AH$2:$AH816)/SUM($AH$2:$AH816),0)</f>
        <v>0</v>
      </c>
      <c r="BK816" s="11">
        <f>IF($AG816,SUMPRODUCT(AQ$2:AQ816,$AH$2:$AH816)/SUM($AH$2:$AH816),0)</f>
        <v>0</v>
      </c>
      <c r="BL816" s="11">
        <f>IF($AG816,SUMPRODUCT(AR$2:AR816,$AH$2:$AH816)/SUM($AH$2:$AH816),0)</f>
        <v>0</v>
      </c>
      <c r="BM816" s="11">
        <f>IF($AG816,SUMPRODUCT(AS$2:AS816,$AH$2:$AH816)/SUM($AH$2:$AH816),0)</f>
        <v>0</v>
      </c>
      <c r="BN816" s="11">
        <f>IF($AG816,SUMPRODUCT(AT$2:AT816,$AH$2:$AH816)/SUM($AH$2:$AH816),0)</f>
        <v>0</v>
      </c>
      <c r="BO816" s="11">
        <f>IF($AG816,SUMPRODUCT(AU$2:AU816,$AH$2:$AH816)/SUM($AH$2:$AH816),0)</f>
        <v>0</v>
      </c>
      <c r="BP816" s="11">
        <f>IF($AG816,SUMPRODUCT(AV$2:AV816,$AH$2:$AH816)/SUM($AH$2:$AH816),0)</f>
        <v>0</v>
      </c>
      <c r="BQ816" s="11">
        <f>IF($AG816,SUMPRODUCT(AW$2:AW816,$AH$2:$AH816)/SUM($AH$2:$AH816),0)</f>
        <v>0</v>
      </c>
      <c r="BR816" s="11">
        <f>IF($AG816,SUMPRODUCT(AX$2:AX816,$AH$2:$AH816)/SUM($AH$2:$AH816),0)</f>
        <v>0</v>
      </c>
      <c r="BS816" s="11">
        <f>IF($AG816,SUMPRODUCT(AY$2:AY816,$AH$2:$AH816)/SUM($AH$2:$AH816),0)</f>
        <v>0</v>
      </c>
      <c r="BT816" s="11">
        <f>IF($AG816,SUMPRODUCT(AZ$2:AZ816,$AH$2:$AH816)/SUM($AH$2:$AH816),0)</f>
        <v>0</v>
      </c>
      <c r="BU816" s="11">
        <f>IF($AG816,SUMPRODUCT(BA$2:BA816,$AH$2:$AH816)/SUM($AH$2:$AH816),0)</f>
        <v>0</v>
      </c>
      <c r="BV816" s="11"/>
      <c r="BW816" s="109" cm="1">
        <f t="array" ref="BW816">IF($AG816,SQRT(SUMPRODUCT($AH$2:$AH816, (AI$2:AI816-BC816)^2)/(SUM($AH$2:$AH816)-1)),0)</f>
        <v>0</v>
      </c>
      <c r="BX816" s="109" cm="1">
        <f t="array" ref="BX816">IF($AG816,SQRT(SUMPRODUCT($AH$2:$AH816, (AJ$2:AJ816-BD816)^2)/(SUM($AH$2:$AH816)-1)),0)</f>
        <v>0</v>
      </c>
      <c r="BY816" s="109" cm="1">
        <f t="array" ref="BY816">IF($AG816,SQRT(SUMPRODUCT($AH$2:$AH816, (AK$2:AK816-BE816)^2)/(SUM($AH$2:$AH816)-1)),0)</f>
        <v>0</v>
      </c>
      <c r="BZ816" s="109" cm="1">
        <f t="array" ref="BZ816">IF($AG816,SQRT(SUMPRODUCT($AH$2:$AH816, (AL$2:AL816-BF816)^2)/(SUM($AH$2:$AH816)-1)),0)</f>
        <v>0</v>
      </c>
      <c r="CA816" s="109" cm="1">
        <f t="array" ref="CA816">IF($AG816,SQRT(SUMPRODUCT($AH$2:$AH816, (AM$2:AM816-BG816)^2)/(SUM($AH$2:$AH816)-1)),0)</f>
        <v>0</v>
      </c>
      <c r="CB816" s="109" cm="1">
        <f t="array" ref="CB816">IF($AG816,SQRT(SUMPRODUCT($AH$2:$AH816, (AN$2:AN816-BH816)^2)/(SUM($AH$2:$AH816)-1)),0)</f>
        <v>0</v>
      </c>
      <c r="CC816" s="109" cm="1">
        <f t="array" ref="CC816">IF($AG816,SQRT(SUMPRODUCT($AH$2:$AH816, (AO$2:AO816-BI816)^2)/(SUM($AH$2:$AH816)-1)),0)</f>
        <v>0</v>
      </c>
      <c r="CD816" s="109" cm="1">
        <f t="array" ref="CD816">IF($AG816,SQRT(SUMPRODUCT($AH$2:$AH816, (AP$2:AP816-BJ816)^2)/(SUM($AH$2:$AH816)-1)),0)</f>
        <v>0</v>
      </c>
      <c r="CE816" s="109" cm="1">
        <f t="array" ref="CE816">IF($AG816,SQRT(SUMPRODUCT($AH$2:$AH816, (AQ$2:AQ816-BK816)^2)/(SUM($AH$2:$AH816)-1)),0)</f>
        <v>0</v>
      </c>
      <c r="CF816" s="109" cm="1">
        <f t="array" ref="CF816">IF($AG816,SQRT(SUMPRODUCT($AH$2:$AH816, (AR$2:AR816-BL816)^2)/(SUM($AH$2:$AH816)-1)),0)</f>
        <v>0</v>
      </c>
      <c r="CG816" s="109" cm="1">
        <f t="array" ref="CG816">IF($AG816,SQRT(SUMPRODUCT($AH$2:$AH816, (AS$2:AS816-BM816)^2)/(SUM($AH$2:$AH816)-1)),0)</f>
        <v>0</v>
      </c>
      <c r="CH816" s="109" cm="1">
        <f t="array" ref="CH816">IF($AG816,SQRT(SUMPRODUCT($AH$2:$AH816, (AT$2:AT816-BN816)^2)/(SUM($AH$2:$AH816)-1)),0)</f>
        <v>0</v>
      </c>
      <c r="CI816" s="109" cm="1">
        <f t="array" ref="CI816">IF($AG816,SQRT(SUMPRODUCT($AH$2:$AH816, (AU$2:AU816-BO816)^2)/(SUM($AH$2:$AH816)-1)),0)</f>
        <v>0</v>
      </c>
      <c r="CJ816" s="109" cm="1">
        <f t="array" ref="CJ816">IF($AG816,SQRT(SUMPRODUCT($AH$2:$AH816, (AV$2:AV816-BP816)^2)/(SUM($AH$2:$AH816)-1)),0)</f>
        <v>0</v>
      </c>
      <c r="CK816" s="109" cm="1">
        <f t="array" ref="CK816">IF($AG816,SQRT(SUMPRODUCT($AH$2:$AH816, (AW$2:AW816-BQ816)^2)/(SUM($AH$2:$AH816)-1)),0)</f>
        <v>0</v>
      </c>
      <c r="CL816" s="109" cm="1">
        <f t="array" ref="CL816">IF($AG816,SQRT(SUMPRODUCT($AH$2:$AH816, (AX$2:AX816-BR816)^2)/(SUM($AH$2:$AH816)-1)),0)</f>
        <v>0</v>
      </c>
      <c r="CM816" s="109" cm="1">
        <f t="array" ref="CM816">IF($AG816,SQRT(SUMPRODUCT($AH$2:$AH816, (AY$2:AY816-BS816)^2)/(SUM($AH$2:$AH816)-1)),0)</f>
        <v>0</v>
      </c>
      <c r="CN816" s="109" cm="1">
        <f t="array" ref="CN816">IF($AG816,SQRT(SUMPRODUCT($AH$2:$AH816, (AZ$2:AZ816-BT816)^2)/(SUM($AH$2:$AH816)-1)),0)</f>
        <v>0</v>
      </c>
      <c r="CO816" s="109" cm="1">
        <f t="array" ref="CO816">IF($AG816,SQRT(SUMPRODUCT($AH$2:$AH816, (BA$2:BA816-BU816)^2)/(SUM($AH$2:$AH816)-1)),0)</f>
        <v>0</v>
      </c>
    </row>
    <row r="817" spans="34:93" x14ac:dyDescent="0.25">
      <c r="AH817" s="99" t="str">
        <f t="shared" si="199"/>
        <v/>
      </c>
      <c r="AI817" s="11">
        <f t="shared" ca="1" si="197"/>
        <v>0</v>
      </c>
      <c r="AJ817" s="11">
        <f t="shared" ca="1" si="197"/>
        <v>0</v>
      </c>
      <c r="AK817" s="11">
        <f t="shared" ca="1" si="197"/>
        <v>0</v>
      </c>
      <c r="AL817" s="11">
        <f t="shared" ca="1" si="197"/>
        <v>0</v>
      </c>
      <c r="AM817" s="11">
        <f t="shared" ca="1" si="197"/>
        <v>0</v>
      </c>
      <c r="AN817" s="11">
        <f t="shared" ca="1" si="197"/>
        <v>0</v>
      </c>
      <c r="AO817" s="11">
        <f t="shared" ca="1" si="197"/>
        <v>0</v>
      </c>
      <c r="AP817" s="11">
        <f t="shared" ca="1" si="197"/>
        <v>0</v>
      </c>
      <c r="AQ817" s="11">
        <f t="shared" ca="1" si="197"/>
        <v>0</v>
      </c>
      <c r="AR817" s="11">
        <f t="shared" ca="1" si="197"/>
        <v>0</v>
      </c>
      <c r="AS817" s="11">
        <f t="shared" ca="1" si="198"/>
        <v>0</v>
      </c>
      <c r="AT817" s="11">
        <f t="shared" ca="1" si="198"/>
        <v>0</v>
      </c>
      <c r="AU817" s="11">
        <f t="shared" ca="1" si="198"/>
        <v>0</v>
      </c>
      <c r="AV817" s="11">
        <f t="shared" ca="1" si="198"/>
        <v>0</v>
      </c>
      <c r="AW817" s="11">
        <f t="shared" ca="1" si="198"/>
        <v>0</v>
      </c>
      <c r="AX817" s="11">
        <f t="shared" ca="1" si="198"/>
        <v>0</v>
      </c>
      <c r="AY817" s="11">
        <f t="shared" ca="1" si="198"/>
        <v>0</v>
      </c>
      <c r="AZ817" s="11">
        <f t="shared" ca="1" si="198"/>
        <v>0</v>
      </c>
      <c r="BA817" s="11">
        <f t="shared" ca="1" si="198"/>
        <v>0</v>
      </c>
      <c r="BB817" s="11"/>
      <c r="BC817" s="11">
        <f>IF($AG817,SUMPRODUCT(AI$2:AI817,$AH$2:$AH817)/SUM($AH$2:$AH817),0)</f>
        <v>0</v>
      </c>
      <c r="BD817" s="11">
        <f>IF($AG817,SUMPRODUCT(AJ$2:AJ817,$AH$2:$AH817)/SUM($AH$2:$AH817),0)</f>
        <v>0</v>
      </c>
      <c r="BE817" s="11">
        <f>IF($AG817,SUMPRODUCT(AK$2:AK817,$AH$2:$AH817)/SUM($AH$2:$AH817),0)</f>
        <v>0</v>
      </c>
      <c r="BF817" s="11">
        <f>IF($AG817,SUMPRODUCT(AL$2:AL817,$AH$2:$AH817)/SUM($AH$2:$AH817),0)</f>
        <v>0</v>
      </c>
      <c r="BG817" s="11">
        <f>IF($AG817,SUMPRODUCT(AM$2:AM817,$AH$2:$AH817)/SUM($AH$2:$AH817),0)</f>
        <v>0</v>
      </c>
      <c r="BH817" s="11">
        <f>IF($AG817,SUMPRODUCT(AN$2:AN817,$AH$2:$AH817)/SUM($AH$2:$AH817),0)</f>
        <v>0</v>
      </c>
      <c r="BI817" s="11">
        <f>IF($AG817,SUMPRODUCT(AO$2:AO817,$AH$2:$AH817)/SUM($AH$2:$AH817),0)</f>
        <v>0</v>
      </c>
      <c r="BJ817" s="11">
        <f>IF($AG817,SUMPRODUCT(AP$2:AP817,$AH$2:$AH817)/SUM($AH$2:$AH817),0)</f>
        <v>0</v>
      </c>
      <c r="BK817" s="11">
        <f>IF($AG817,SUMPRODUCT(AQ$2:AQ817,$AH$2:$AH817)/SUM($AH$2:$AH817),0)</f>
        <v>0</v>
      </c>
      <c r="BL817" s="11">
        <f>IF($AG817,SUMPRODUCT(AR$2:AR817,$AH$2:$AH817)/SUM($AH$2:$AH817),0)</f>
        <v>0</v>
      </c>
      <c r="BM817" s="11">
        <f>IF($AG817,SUMPRODUCT(AS$2:AS817,$AH$2:$AH817)/SUM($AH$2:$AH817),0)</f>
        <v>0</v>
      </c>
      <c r="BN817" s="11">
        <f>IF($AG817,SUMPRODUCT(AT$2:AT817,$AH$2:$AH817)/SUM($AH$2:$AH817),0)</f>
        <v>0</v>
      </c>
      <c r="BO817" s="11">
        <f>IF($AG817,SUMPRODUCT(AU$2:AU817,$AH$2:$AH817)/SUM($AH$2:$AH817),0)</f>
        <v>0</v>
      </c>
      <c r="BP817" s="11">
        <f>IF($AG817,SUMPRODUCT(AV$2:AV817,$AH$2:$AH817)/SUM($AH$2:$AH817),0)</f>
        <v>0</v>
      </c>
      <c r="BQ817" s="11">
        <f>IF($AG817,SUMPRODUCT(AW$2:AW817,$AH$2:$AH817)/SUM($AH$2:$AH817),0)</f>
        <v>0</v>
      </c>
      <c r="BR817" s="11">
        <f>IF($AG817,SUMPRODUCT(AX$2:AX817,$AH$2:$AH817)/SUM($AH$2:$AH817),0)</f>
        <v>0</v>
      </c>
      <c r="BS817" s="11">
        <f>IF($AG817,SUMPRODUCT(AY$2:AY817,$AH$2:$AH817)/SUM($AH$2:$AH817),0)</f>
        <v>0</v>
      </c>
      <c r="BT817" s="11">
        <f>IF($AG817,SUMPRODUCT(AZ$2:AZ817,$AH$2:$AH817)/SUM($AH$2:$AH817),0)</f>
        <v>0</v>
      </c>
      <c r="BU817" s="11">
        <f>IF($AG817,SUMPRODUCT(BA$2:BA817,$AH$2:$AH817)/SUM($AH$2:$AH817),0)</f>
        <v>0</v>
      </c>
      <c r="BV817" s="11"/>
      <c r="BW817" s="109" cm="1">
        <f t="array" ref="BW817">IF($AG817,SQRT(SUMPRODUCT($AH$2:$AH817, (AI$2:AI817-BC817)^2)/(SUM($AH$2:$AH817)-1)),0)</f>
        <v>0</v>
      </c>
      <c r="BX817" s="109" cm="1">
        <f t="array" ref="BX817">IF($AG817,SQRT(SUMPRODUCT($AH$2:$AH817, (AJ$2:AJ817-BD817)^2)/(SUM($AH$2:$AH817)-1)),0)</f>
        <v>0</v>
      </c>
      <c r="BY817" s="109" cm="1">
        <f t="array" ref="BY817">IF($AG817,SQRT(SUMPRODUCT($AH$2:$AH817, (AK$2:AK817-BE817)^2)/(SUM($AH$2:$AH817)-1)),0)</f>
        <v>0</v>
      </c>
      <c r="BZ817" s="109" cm="1">
        <f t="array" ref="BZ817">IF($AG817,SQRT(SUMPRODUCT($AH$2:$AH817, (AL$2:AL817-BF817)^2)/(SUM($AH$2:$AH817)-1)),0)</f>
        <v>0</v>
      </c>
      <c r="CA817" s="109" cm="1">
        <f t="array" ref="CA817">IF($AG817,SQRT(SUMPRODUCT($AH$2:$AH817, (AM$2:AM817-BG817)^2)/(SUM($AH$2:$AH817)-1)),0)</f>
        <v>0</v>
      </c>
      <c r="CB817" s="109" cm="1">
        <f t="array" ref="CB817">IF($AG817,SQRT(SUMPRODUCT($AH$2:$AH817, (AN$2:AN817-BH817)^2)/(SUM($AH$2:$AH817)-1)),0)</f>
        <v>0</v>
      </c>
      <c r="CC817" s="109" cm="1">
        <f t="array" ref="CC817">IF($AG817,SQRT(SUMPRODUCT($AH$2:$AH817, (AO$2:AO817-BI817)^2)/(SUM($AH$2:$AH817)-1)),0)</f>
        <v>0</v>
      </c>
      <c r="CD817" s="109" cm="1">
        <f t="array" ref="CD817">IF($AG817,SQRT(SUMPRODUCT($AH$2:$AH817, (AP$2:AP817-BJ817)^2)/(SUM($AH$2:$AH817)-1)),0)</f>
        <v>0</v>
      </c>
      <c r="CE817" s="109" cm="1">
        <f t="array" ref="CE817">IF($AG817,SQRT(SUMPRODUCT($AH$2:$AH817, (AQ$2:AQ817-BK817)^2)/(SUM($AH$2:$AH817)-1)),0)</f>
        <v>0</v>
      </c>
      <c r="CF817" s="109" cm="1">
        <f t="array" ref="CF817">IF($AG817,SQRT(SUMPRODUCT($AH$2:$AH817, (AR$2:AR817-BL817)^2)/(SUM($AH$2:$AH817)-1)),0)</f>
        <v>0</v>
      </c>
      <c r="CG817" s="109" cm="1">
        <f t="array" ref="CG817">IF($AG817,SQRT(SUMPRODUCT($AH$2:$AH817, (AS$2:AS817-BM817)^2)/(SUM($AH$2:$AH817)-1)),0)</f>
        <v>0</v>
      </c>
      <c r="CH817" s="109" cm="1">
        <f t="array" ref="CH817">IF($AG817,SQRT(SUMPRODUCT($AH$2:$AH817, (AT$2:AT817-BN817)^2)/(SUM($AH$2:$AH817)-1)),0)</f>
        <v>0</v>
      </c>
      <c r="CI817" s="109" cm="1">
        <f t="array" ref="CI817">IF($AG817,SQRT(SUMPRODUCT($AH$2:$AH817, (AU$2:AU817-BO817)^2)/(SUM($AH$2:$AH817)-1)),0)</f>
        <v>0</v>
      </c>
      <c r="CJ817" s="109" cm="1">
        <f t="array" ref="CJ817">IF($AG817,SQRT(SUMPRODUCT($AH$2:$AH817, (AV$2:AV817-BP817)^2)/(SUM($AH$2:$AH817)-1)),0)</f>
        <v>0</v>
      </c>
      <c r="CK817" s="109" cm="1">
        <f t="array" ref="CK817">IF($AG817,SQRT(SUMPRODUCT($AH$2:$AH817, (AW$2:AW817-BQ817)^2)/(SUM($AH$2:$AH817)-1)),0)</f>
        <v>0</v>
      </c>
      <c r="CL817" s="109" cm="1">
        <f t="array" ref="CL817">IF($AG817,SQRT(SUMPRODUCT($AH$2:$AH817, (AX$2:AX817-BR817)^2)/(SUM($AH$2:$AH817)-1)),0)</f>
        <v>0</v>
      </c>
      <c r="CM817" s="109" cm="1">
        <f t="array" ref="CM817">IF($AG817,SQRT(SUMPRODUCT($AH$2:$AH817, (AY$2:AY817-BS817)^2)/(SUM($AH$2:$AH817)-1)),0)</f>
        <v>0</v>
      </c>
      <c r="CN817" s="109" cm="1">
        <f t="array" ref="CN817">IF($AG817,SQRT(SUMPRODUCT($AH$2:$AH817, (AZ$2:AZ817-BT817)^2)/(SUM($AH$2:$AH817)-1)),0)</f>
        <v>0</v>
      </c>
      <c r="CO817" s="109" cm="1">
        <f t="array" ref="CO817">IF($AG817,SQRT(SUMPRODUCT($AH$2:$AH817, (BA$2:BA817-BU817)^2)/(SUM($AH$2:$AH817)-1)),0)</f>
        <v>0</v>
      </c>
    </row>
    <row r="818" spans="34:93" x14ac:dyDescent="0.25">
      <c r="AH818" s="99" t="str">
        <f t="shared" si="199"/>
        <v/>
      </c>
      <c r="AI818" s="11">
        <f t="shared" ca="1" si="197"/>
        <v>0</v>
      </c>
      <c r="AJ818" s="11">
        <f t="shared" ca="1" si="197"/>
        <v>0</v>
      </c>
      <c r="AK818" s="11">
        <f t="shared" ca="1" si="197"/>
        <v>0</v>
      </c>
      <c r="AL818" s="11">
        <f t="shared" ca="1" si="197"/>
        <v>0</v>
      </c>
      <c r="AM818" s="11">
        <f t="shared" ca="1" si="197"/>
        <v>0</v>
      </c>
      <c r="AN818" s="11">
        <f t="shared" ca="1" si="197"/>
        <v>0</v>
      </c>
      <c r="AO818" s="11">
        <f t="shared" ca="1" si="197"/>
        <v>0</v>
      </c>
      <c r="AP818" s="11">
        <f t="shared" ca="1" si="197"/>
        <v>0</v>
      </c>
      <c r="AQ818" s="11">
        <f t="shared" ca="1" si="197"/>
        <v>0</v>
      </c>
      <c r="AR818" s="11">
        <f t="shared" ca="1" si="197"/>
        <v>0</v>
      </c>
      <c r="AS818" s="11">
        <f t="shared" ca="1" si="198"/>
        <v>0</v>
      </c>
      <c r="AT818" s="11">
        <f t="shared" ca="1" si="198"/>
        <v>0</v>
      </c>
      <c r="AU818" s="11">
        <f t="shared" ca="1" si="198"/>
        <v>0</v>
      </c>
      <c r="AV818" s="11">
        <f t="shared" ca="1" si="198"/>
        <v>0</v>
      </c>
      <c r="AW818" s="11">
        <f t="shared" ca="1" si="198"/>
        <v>0</v>
      </c>
      <c r="AX818" s="11">
        <f t="shared" ca="1" si="198"/>
        <v>0</v>
      </c>
      <c r="AY818" s="11">
        <f t="shared" ca="1" si="198"/>
        <v>0</v>
      </c>
      <c r="AZ818" s="11">
        <f t="shared" ca="1" si="198"/>
        <v>0</v>
      </c>
      <c r="BA818" s="11">
        <f t="shared" ca="1" si="198"/>
        <v>0</v>
      </c>
      <c r="BB818" s="11"/>
      <c r="BC818" s="11">
        <f>IF($AG818,SUMPRODUCT(AI$2:AI818,$AH$2:$AH818)/SUM($AH$2:$AH818),0)</f>
        <v>0</v>
      </c>
      <c r="BD818" s="11">
        <f>IF($AG818,SUMPRODUCT(AJ$2:AJ818,$AH$2:$AH818)/SUM($AH$2:$AH818),0)</f>
        <v>0</v>
      </c>
      <c r="BE818" s="11">
        <f>IF($AG818,SUMPRODUCT(AK$2:AK818,$AH$2:$AH818)/SUM($AH$2:$AH818),0)</f>
        <v>0</v>
      </c>
      <c r="BF818" s="11">
        <f>IF($AG818,SUMPRODUCT(AL$2:AL818,$AH$2:$AH818)/SUM($AH$2:$AH818),0)</f>
        <v>0</v>
      </c>
      <c r="BG818" s="11">
        <f>IF($AG818,SUMPRODUCT(AM$2:AM818,$AH$2:$AH818)/SUM($AH$2:$AH818),0)</f>
        <v>0</v>
      </c>
      <c r="BH818" s="11">
        <f>IF($AG818,SUMPRODUCT(AN$2:AN818,$AH$2:$AH818)/SUM($AH$2:$AH818),0)</f>
        <v>0</v>
      </c>
      <c r="BI818" s="11">
        <f>IF($AG818,SUMPRODUCT(AO$2:AO818,$AH$2:$AH818)/SUM($AH$2:$AH818),0)</f>
        <v>0</v>
      </c>
      <c r="BJ818" s="11">
        <f>IF($AG818,SUMPRODUCT(AP$2:AP818,$AH$2:$AH818)/SUM($AH$2:$AH818),0)</f>
        <v>0</v>
      </c>
      <c r="BK818" s="11">
        <f>IF($AG818,SUMPRODUCT(AQ$2:AQ818,$AH$2:$AH818)/SUM($AH$2:$AH818),0)</f>
        <v>0</v>
      </c>
      <c r="BL818" s="11">
        <f>IF($AG818,SUMPRODUCT(AR$2:AR818,$AH$2:$AH818)/SUM($AH$2:$AH818),0)</f>
        <v>0</v>
      </c>
      <c r="BM818" s="11">
        <f>IF($AG818,SUMPRODUCT(AS$2:AS818,$AH$2:$AH818)/SUM($AH$2:$AH818),0)</f>
        <v>0</v>
      </c>
      <c r="BN818" s="11">
        <f>IF($AG818,SUMPRODUCT(AT$2:AT818,$AH$2:$AH818)/SUM($AH$2:$AH818),0)</f>
        <v>0</v>
      </c>
      <c r="BO818" s="11">
        <f>IF($AG818,SUMPRODUCT(AU$2:AU818,$AH$2:$AH818)/SUM($AH$2:$AH818),0)</f>
        <v>0</v>
      </c>
      <c r="BP818" s="11">
        <f>IF($AG818,SUMPRODUCT(AV$2:AV818,$AH$2:$AH818)/SUM($AH$2:$AH818),0)</f>
        <v>0</v>
      </c>
      <c r="BQ818" s="11">
        <f>IF($AG818,SUMPRODUCT(AW$2:AW818,$AH$2:$AH818)/SUM($AH$2:$AH818),0)</f>
        <v>0</v>
      </c>
      <c r="BR818" s="11">
        <f>IF($AG818,SUMPRODUCT(AX$2:AX818,$AH$2:$AH818)/SUM($AH$2:$AH818),0)</f>
        <v>0</v>
      </c>
      <c r="BS818" s="11">
        <f>IF($AG818,SUMPRODUCT(AY$2:AY818,$AH$2:$AH818)/SUM($AH$2:$AH818),0)</f>
        <v>0</v>
      </c>
      <c r="BT818" s="11">
        <f>IF($AG818,SUMPRODUCT(AZ$2:AZ818,$AH$2:$AH818)/SUM($AH$2:$AH818),0)</f>
        <v>0</v>
      </c>
      <c r="BU818" s="11">
        <f>IF($AG818,SUMPRODUCT(BA$2:BA818,$AH$2:$AH818)/SUM($AH$2:$AH818),0)</f>
        <v>0</v>
      </c>
      <c r="BV818" s="11"/>
      <c r="BW818" s="109" cm="1">
        <f t="array" ref="BW818">IF($AG818,SQRT(SUMPRODUCT($AH$2:$AH818, (AI$2:AI818-BC818)^2)/(SUM($AH$2:$AH818)-1)),0)</f>
        <v>0</v>
      </c>
      <c r="BX818" s="109" cm="1">
        <f t="array" ref="BX818">IF($AG818,SQRT(SUMPRODUCT($AH$2:$AH818, (AJ$2:AJ818-BD818)^2)/(SUM($AH$2:$AH818)-1)),0)</f>
        <v>0</v>
      </c>
      <c r="BY818" s="109" cm="1">
        <f t="array" ref="BY818">IF($AG818,SQRT(SUMPRODUCT($AH$2:$AH818, (AK$2:AK818-BE818)^2)/(SUM($AH$2:$AH818)-1)),0)</f>
        <v>0</v>
      </c>
      <c r="BZ818" s="109" cm="1">
        <f t="array" ref="BZ818">IF($AG818,SQRT(SUMPRODUCT($AH$2:$AH818, (AL$2:AL818-BF818)^2)/(SUM($AH$2:$AH818)-1)),0)</f>
        <v>0</v>
      </c>
      <c r="CA818" s="109" cm="1">
        <f t="array" ref="CA818">IF($AG818,SQRT(SUMPRODUCT($AH$2:$AH818, (AM$2:AM818-BG818)^2)/(SUM($AH$2:$AH818)-1)),0)</f>
        <v>0</v>
      </c>
      <c r="CB818" s="109" cm="1">
        <f t="array" ref="CB818">IF($AG818,SQRT(SUMPRODUCT($AH$2:$AH818, (AN$2:AN818-BH818)^2)/(SUM($AH$2:$AH818)-1)),0)</f>
        <v>0</v>
      </c>
      <c r="CC818" s="109" cm="1">
        <f t="array" ref="CC818">IF($AG818,SQRT(SUMPRODUCT($AH$2:$AH818, (AO$2:AO818-BI818)^2)/(SUM($AH$2:$AH818)-1)),0)</f>
        <v>0</v>
      </c>
      <c r="CD818" s="109" cm="1">
        <f t="array" ref="CD818">IF($AG818,SQRT(SUMPRODUCT($AH$2:$AH818, (AP$2:AP818-BJ818)^2)/(SUM($AH$2:$AH818)-1)),0)</f>
        <v>0</v>
      </c>
      <c r="CE818" s="109" cm="1">
        <f t="array" ref="CE818">IF($AG818,SQRT(SUMPRODUCT($AH$2:$AH818, (AQ$2:AQ818-BK818)^2)/(SUM($AH$2:$AH818)-1)),0)</f>
        <v>0</v>
      </c>
      <c r="CF818" s="109" cm="1">
        <f t="array" ref="CF818">IF($AG818,SQRT(SUMPRODUCT($AH$2:$AH818, (AR$2:AR818-BL818)^2)/(SUM($AH$2:$AH818)-1)),0)</f>
        <v>0</v>
      </c>
      <c r="CG818" s="109" cm="1">
        <f t="array" ref="CG818">IF($AG818,SQRT(SUMPRODUCT($AH$2:$AH818, (AS$2:AS818-BM818)^2)/(SUM($AH$2:$AH818)-1)),0)</f>
        <v>0</v>
      </c>
      <c r="CH818" s="109" cm="1">
        <f t="array" ref="CH818">IF($AG818,SQRT(SUMPRODUCT($AH$2:$AH818, (AT$2:AT818-BN818)^2)/(SUM($AH$2:$AH818)-1)),0)</f>
        <v>0</v>
      </c>
      <c r="CI818" s="109" cm="1">
        <f t="array" ref="CI818">IF($AG818,SQRT(SUMPRODUCT($AH$2:$AH818, (AU$2:AU818-BO818)^2)/(SUM($AH$2:$AH818)-1)),0)</f>
        <v>0</v>
      </c>
      <c r="CJ818" s="109" cm="1">
        <f t="array" ref="CJ818">IF($AG818,SQRT(SUMPRODUCT($AH$2:$AH818, (AV$2:AV818-BP818)^2)/(SUM($AH$2:$AH818)-1)),0)</f>
        <v>0</v>
      </c>
      <c r="CK818" s="109" cm="1">
        <f t="array" ref="CK818">IF($AG818,SQRT(SUMPRODUCT($AH$2:$AH818, (AW$2:AW818-BQ818)^2)/(SUM($AH$2:$AH818)-1)),0)</f>
        <v>0</v>
      </c>
      <c r="CL818" s="109" cm="1">
        <f t="array" ref="CL818">IF($AG818,SQRT(SUMPRODUCT($AH$2:$AH818, (AX$2:AX818-BR818)^2)/(SUM($AH$2:$AH818)-1)),0)</f>
        <v>0</v>
      </c>
      <c r="CM818" s="109" cm="1">
        <f t="array" ref="CM818">IF($AG818,SQRT(SUMPRODUCT($AH$2:$AH818, (AY$2:AY818-BS818)^2)/(SUM($AH$2:$AH818)-1)),0)</f>
        <v>0</v>
      </c>
      <c r="CN818" s="109" cm="1">
        <f t="array" ref="CN818">IF($AG818,SQRT(SUMPRODUCT($AH$2:$AH818, (AZ$2:AZ818-BT818)^2)/(SUM($AH$2:$AH818)-1)),0)</f>
        <v>0</v>
      </c>
      <c r="CO818" s="109" cm="1">
        <f t="array" ref="CO818">IF($AG818,SQRT(SUMPRODUCT($AH$2:$AH818, (BA$2:BA818-BU818)^2)/(SUM($AH$2:$AH818)-1)),0)</f>
        <v>0</v>
      </c>
    </row>
    <row r="819" spans="34:93" x14ac:dyDescent="0.25">
      <c r="AH819" s="99" t="str">
        <f t="shared" si="199"/>
        <v/>
      </c>
      <c r="AI819" s="11">
        <f t="shared" ca="1" si="197"/>
        <v>0</v>
      </c>
      <c r="AJ819" s="11">
        <f t="shared" ca="1" si="197"/>
        <v>0</v>
      </c>
      <c r="AK819" s="11">
        <f t="shared" ca="1" si="197"/>
        <v>0</v>
      </c>
      <c r="AL819" s="11">
        <f t="shared" ca="1" si="197"/>
        <v>0</v>
      </c>
      <c r="AM819" s="11">
        <f t="shared" ca="1" si="197"/>
        <v>0</v>
      </c>
      <c r="AN819" s="11">
        <f t="shared" ca="1" si="197"/>
        <v>0</v>
      </c>
      <c r="AO819" s="11">
        <f t="shared" ca="1" si="197"/>
        <v>0</v>
      </c>
      <c r="AP819" s="11">
        <f t="shared" ca="1" si="197"/>
        <v>0</v>
      </c>
      <c r="AQ819" s="11">
        <f t="shared" ca="1" si="197"/>
        <v>0</v>
      </c>
      <c r="AR819" s="11">
        <f t="shared" ca="1" si="197"/>
        <v>0</v>
      </c>
      <c r="AS819" s="11">
        <f t="shared" ca="1" si="198"/>
        <v>0</v>
      </c>
      <c r="AT819" s="11">
        <f t="shared" ca="1" si="198"/>
        <v>0</v>
      </c>
      <c r="AU819" s="11">
        <f t="shared" ca="1" si="198"/>
        <v>0</v>
      </c>
      <c r="AV819" s="11">
        <f t="shared" ca="1" si="198"/>
        <v>0</v>
      </c>
      <c r="AW819" s="11">
        <f t="shared" ca="1" si="198"/>
        <v>0</v>
      </c>
      <c r="AX819" s="11">
        <f t="shared" ca="1" si="198"/>
        <v>0</v>
      </c>
      <c r="AY819" s="11">
        <f t="shared" ca="1" si="198"/>
        <v>0</v>
      </c>
      <c r="AZ819" s="11">
        <f t="shared" ca="1" si="198"/>
        <v>0</v>
      </c>
      <c r="BA819" s="11">
        <f t="shared" ca="1" si="198"/>
        <v>0</v>
      </c>
      <c r="BB819" s="11"/>
      <c r="BC819" s="11">
        <f>IF($AG819,SUMPRODUCT(AI$2:AI819,$AH$2:$AH819)/SUM($AH$2:$AH819),0)</f>
        <v>0</v>
      </c>
      <c r="BD819" s="11">
        <f>IF($AG819,SUMPRODUCT(AJ$2:AJ819,$AH$2:$AH819)/SUM($AH$2:$AH819),0)</f>
        <v>0</v>
      </c>
      <c r="BE819" s="11">
        <f>IF($AG819,SUMPRODUCT(AK$2:AK819,$AH$2:$AH819)/SUM($AH$2:$AH819),0)</f>
        <v>0</v>
      </c>
      <c r="BF819" s="11">
        <f>IF($AG819,SUMPRODUCT(AL$2:AL819,$AH$2:$AH819)/SUM($AH$2:$AH819),0)</f>
        <v>0</v>
      </c>
      <c r="BG819" s="11">
        <f>IF($AG819,SUMPRODUCT(AM$2:AM819,$AH$2:$AH819)/SUM($AH$2:$AH819),0)</f>
        <v>0</v>
      </c>
      <c r="BH819" s="11">
        <f>IF($AG819,SUMPRODUCT(AN$2:AN819,$AH$2:$AH819)/SUM($AH$2:$AH819),0)</f>
        <v>0</v>
      </c>
      <c r="BI819" s="11">
        <f>IF($AG819,SUMPRODUCT(AO$2:AO819,$AH$2:$AH819)/SUM($AH$2:$AH819),0)</f>
        <v>0</v>
      </c>
      <c r="BJ819" s="11">
        <f>IF($AG819,SUMPRODUCT(AP$2:AP819,$AH$2:$AH819)/SUM($AH$2:$AH819),0)</f>
        <v>0</v>
      </c>
      <c r="BK819" s="11">
        <f>IF($AG819,SUMPRODUCT(AQ$2:AQ819,$AH$2:$AH819)/SUM($AH$2:$AH819),0)</f>
        <v>0</v>
      </c>
      <c r="BL819" s="11">
        <f>IF($AG819,SUMPRODUCT(AR$2:AR819,$AH$2:$AH819)/SUM($AH$2:$AH819),0)</f>
        <v>0</v>
      </c>
      <c r="BM819" s="11">
        <f>IF($AG819,SUMPRODUCT(AS$2:AS819,$AH$2:$AH819)/SUM($AH$2:$AH819),0)</f>
        <v>0</v>
      </c>
      <c r="BN819" s="11">
        <f>IF($AG819,SUMPRODUCT(AT$2:AT819,$AH$2:$AH819)/SUM($AH$2:$AH819),0)</f>
        <v>0</v>
      </c>
      <c r="BO819" s="11">
        <f>IF($AG819,SUMPRODUCT(AU$2:AU819,$AH$2:$AH819)/SUM($AH$2:$AH819),0)</f>
        <v>0</v>
      </c>
      <c r="BP819" s="11">
        <f>IF($AG819,SUMPRODUCT(AV$2:AV819,$AH$2:$AH819)/SUM($AH$2:$AH819),0)</f>
        <v>0</v>
      </c>
      <c r="BQ819" s="11">
        <f>IF($AG819,SUMPRODUCT(AW$2:AW819,$AH$2:$AH819)/SUM($AH$2:$AH819),0)</f>
        <v>0</v>
      </c>
      <c r="BR819" s="11">
        <f>IF($AG819,SUMPRODUCT(AX$2:AX819,$AH$2:$AH819)/SUM($AH$2:$AH819),0)</f>
        <v>0</v>
      </c>
      <c r="BS819" s="11">
        <f>IF($AG819,SUMPRODUCT(AY$2:AY819,$AH$2:$AH819)/SUM($AH$2:$AH819),0)</f>
        <v>0</v>
      </c>
      <c r="BT819" s="11">
        <f>IF($AG819,SUMPRODUCT(AZ$2:AZ819,$AH$2:$AH819)/SUM($AH$2:$AH819),0)</f>
        <v>0</v>
      </c>
      <c r="BU819" s="11">
        <f>IF($AG819,SUMPRODUCT(BA$2:BA819,$AH$2:$AH819)/SUM($AH$2:$AH819),0)</f>
        <v>0</v>
      </c>
      <c r="BV819" s="11"/>
      <c r="BW819" s="109" cm="1">
        <f t="array" ref="BW819">IF($AG819,SQRT(SUMPRODUCT($AH$2:$AH819, (AI$2:AI819-BC819)^2)/(SUM($AH$2:$AH819)-1)),0)</f>
        <v>0</v>
      </c>
      <c r="BX819" s="109" cm="1">
        <f t="array" ref="BX819">IF($AG819,SQRT(SUMPRODUCT($AH$2:$AH819, (AJ$2:AJ819-BD819)^2)/(SUM($AH$2:$AH819)-1)),0)</f>
        <v>0</v>
      </c>
      <c r="BY819" s="109" cm="1">
        <f t="array" ref="BY819">IF($AG819,SQRT(SUMPRODUCT($AH$2:$AH819, (AK$2:AK819-BE819)^2)/(SUM($AH$2:$AH819)-1)),0)</f>
        <v>0</v>
      </c>
      <c r="BZ819" s="109" cm="1">
        <f t="array" ref="BZ819">IF($AG819,SQRT(SUMPRODUCT($AH$2:$AH819, (AL$2:AL819-BF819)^2)/(SUM($AH$2:$AH819)-1)),0)</f>
        <v>0</v>
      </c>
      <c r="CA819" s="109" cm="1">
        <f t="array" ref="CA819">IF($AG819,SQRT(SUMPRODUCT($AH$2:$AH819, (AM$2:AM819-BG819)^2)/(SUM($AH$2:$AH819)-1)),0)</f>
        <v>0</v>
      </c>
      <c r="CB819" s="109" cm="1">
        <f t="array" ref="CB819">IF($AG819,SQRT(SUMPRODUCT($AH$2:$AH819, (AN$2:AN819-BH819)^2)/(SUM($AH$2:$AH819)-1)),0)</f>
        <v>0</v>
      </c>
      <c r="CC819" s="109" cm="1">
        <f t="array" ref="CC819">IF($AG819,SQRT(SUMPRODUCT($AH$2:$AH819, (AO$2:AO819-BI819)^2)/(SUM($AH$2:$AH819)-1)),0)</f>
        <v>0</v>
      </c>
      <c r="CD819" s="109" cm="1">
        <f t="array" ref="CD819">IF($AG819,SQRT(SUMPRODUCT($AH$2:$AH819, (AP$2:AP819-BJ819)^2)/(SUM($AH$2:$AH819)-1)),0)</f>
        <v>0</v>
      </c>
      <c r="CE819" s="109" cm="1">
        <f t="array" ref="CE819">IF($AG819,SQRT(SUMPRODUCT($AH$2:$AH819, (AQ$2:AQ819-BK819)^2)/(SUM($AH$2:$AH819)-1)),0)</f>
        <v>0</v>
      </c>
      <c r="CF819" s="109" cm="1">
        <f t="array" ref="CF819">IF($AG819,SQRT(SUMPRODUCT($AH$2:$AH819, (AR$2:AR819-BL819)^2)/(SUM($AH$2:$AH819)-1)),0)</f>
        <v>0</v>
      </c>
      <c r="CG819" s="109" cm="1">
        <f t="array" ref="CG819">IF($AG819,SQRT(SUMPRODUCT($AH$2:$AH819, (AS$2:AS819-BM819)^2)/(SUM($AH$2:$AH819)-1)),0)</f>
        <v>0</v>
      </c>
      <c r="CH819" s="109" cm="1">
        <f t="array" ref="CH819">IF($AG819,SQRT(SUMPRODUCT($AH$2:$AH819, (AT$2:AT819-BN819)^2)/(SUM($AH$2:$AH819)-1)),0)</f>
        <v>0</v>
      </c>
      <c r="CI819" s="109" cm="1">
        <f t="array" ref="CI819">IF($AG819,SQRT(SUMPRODUCT($AH$2:$AH819, (AU$2:AU819-BO819)^2)/(SUM($AH$2:$AH819)-1)),0)</f>
        <v>0</v>
      </c>
      <c r="CJ819" s="109" cm="1">
        <f t="array" ref="CJ819">IF($AG819,SQRT(SUMPRODUCT($AH$2:$AH819, (AV$2:AV819-BP819)^2)/(SUM($AH$2:$AH819)-1)),0)</f>
        <v>0</v>
      </c>
      <c r="CK819" s="109" cm="1">
        <f t="array" ref="CK819">IF($AG819,SQRT(SUMPRODUCT($AH$2:$AH819, (AW$2:AW819-BQ819)^2)/(SUM($AH$2:$AH819)-1)),0)</f>
        <v>0</v>
      </c>
      <c r="CL819" s="109" cm="1">
        <f t="array" ref="CL819">IF($AG819,SQRT(SUMPRODUCT($AH$2:$AH819, (AX$2:AX819-BR819)^2)/(SUM($AH$2:$AH819)-1)),0)</f>
        <v>0</v>
      </c>
      <c r="CM819" s="109" cm="1">
        <f t="array" ref="CM819">IF($AG819,SQRT(SUMPRODUCT($AH$2:$AH819, (AY$2:AY819-BS819)^2)/(SUM($AH$2:$AH819)-1)),0)</f>
        <v>0</v>
      </c>
      <c r="CN819" s="109" cm="1">
        <f t="array" ref="CN819">IF($AG819,SQRT(SUMPRODUCT($AH$2:$AH819, (AZ$2:AZ819-BT819)^2)/(SUM($AH$2:$AH819)-1)),0)</f>
        <v>0</v>
      </c>
      <c r="CO819" s="109" cm="1">
        <f t="array" ref="CO819">IF($AG819,SQRT(SUMPRODUCT($AH$2:$AH819, (BA$2:BA819-BU819)^2)/(SUM($AH$2:$AH819)-1)),0)</f>
        <v>0</v>
      </c>
    </row>
    <row r="820" spans="34:93" x14ac:dyDescent="0.25">
      <c r="AH820" s="99" t="str">
        <f t="shared" si="199"/>
        <v/>
      </c>
      <c r="AI820" s="11">
        <f t="shared" ca="1" si="197"/>
        <v>0</v>
      </c>
      <c r="AJ820" s="11">
        <f t="shared" ca="1" si="197"/>
        <v>0</v>
      </c>
      <c r="AK820" s="11">
        <f t="shared" ca="1" si="197"/>
        <v>0</v>
      </c>
      <c r="AL820" s="11">
        <f t="shared" ca="1" si="197"/>
        <v>0</v>
      </c>
      <c r="AM820" s="11">
        <f t="shared" ca="1" si="197"/>
        <v>0</v>
      </c>
      <c r="AN820" s="11">
        <f t="shared" ca="1" si="197"/>
        <v>0</v>
      </c>
      <c r="AO820" s="11">
        <f t="shared" ca="1" si="197"/>
        <v>0</v>
      </c>
      <c r="AP820" s="11">
        <f t="shared" ca="1" si="197"/>
        <v>0</v>
      </c>
      <c r="AQ820" s="11">
        <f t="shared" ca="1" si="197"/>
        <v>0</v>
      </c>
      <c r="AR820" s="11">
        <f t="shared" ca="1" si="197"/>
        <v>0</v>
      </c>
      <c r="AS820" s="11">
        <f t="shared" ca="1" si="198"/>
        <v>0</v>
      </c>
      <c r="AT820" s="11">
        <f t="shared" ca="1" si="198"/>
        <v>0</v>
      </c>
      <c r="AU820" s="11">
        <f t="shared" ca="1" si="198"/>
        <v>0</v>
      </c>
      <c r="AV820" s="11">
        <f t="shared" ca="1" si="198"/>
        <v>0</v>
      </c>
      <c r="AW820" s="11">
        <f t="shared" ca="1" si="198"/>
        <v>0</v>
      </c>
      <c r="AX820" s="11">
        <f t="shared" ca="1" si="198"/>
        <v>0</v>
      </c>
      <c r="AY820" s="11">
        <f t="shared" ca="1" si="198"/>
        <v>0</v>
      </c>
      <c r="AZ820" s="11">
        <f t="shared" ca="1" si="198"/>
        <v>0</v>
      </c>
      <c r="BA820" s="11">
        <f t="shared" ca="1" si="198"/>
        <v>0</v>
      </c>
      <c r="BB820" s="11"/>
      <c r="BC820" s="11">
        <f>IF($AG820,SUMPRODUCT(AI$2:AI820,$AH$2:$AH820)/SUM($AH$2:$AH820),0)</f>
        <v>0</v>
      </c>
      <c r="BD820" s="11">
        <f>IF($AG820,SUMPRODUCT(AJ$2:AJ820,$AH$2:$AH820)/SUM($AH$2:$AH820),0)</f>
        <v>0</v>
      </c>
      <c r="BE820" s="11">
        <f>IF($AG820,SUMPRODUCT(AK$2:AK820,$AH$2:$AH820)/SUM($AH$2:$AH820),0)</f>
        <v>0</v>
      </c>
      <c r="BF820" s="11">
        <f>IF($AG820,SUMPRODUCT(AL$2:AL820,$AH$2:$AH820)/SUM($AH$2:$AH820),0)</f>
        <v>0</v>
      </c>
      <c r="BG820" s="11">
        <f>IF($AG820,SUMPRODUCT(AM$2:AM820,$AH$2:$AH820)/SUM($AH$2:$AH820),0)</f>
        <v>0</v>
      </c>
      <c r="BH820" s="11">
        <f>IF($AG820,SUMPRODUCT(AN$2:AN820,$AH$2:$AH820)/SUM($AH$2:$AH820),0)</f>
        <v>0</v>
      </c>
      <c r="BI820" s="11">
        <f>IF($AG820,SUMPRODUCT(AO$2:AO820,$AH$2:$AH820)/SUM($AH$2:$AH820),0)</f>
        <v>0</v>
      </c>
      <c r="BJ820" s="11">
        <f>IF($AG820,SUMPRODUCT(AP$2:AP820,$AH$2:$AH820)/SUM($AH$2:$AH820),0)</f>
        <v>0</v>
      </c>
      <c r="BK820" s="11">
        <f>IF($AG820,SUMPRODUCT(AQ$2:AQ820,$AH$2:$AH820)/SUM($AH$2:$AH820),0)</f>
        <v>0</v>
      </c>
      <c r="BL820" s="11">
        <f>IF($AG820,SUMPRODUCT(AR$2:AR820,$AH$2:$AH820)/SUM($AH$2:$AH820),0)</f>
        <v>0</v>
      </c>
      <c r="BM820" s="11">
        <f>IF($AG820,SUMPRODUCT(AS$2:AS820,$AH$2:$AH820)/SUM($AH$2:$AH820),0)</f>
        <v>0</v>
      </c>
      <c r="BN820" s="11">
        <f>IF($AG820,SUMPRODUCT(AT$2:AT820,$AH$2:$AH820)/SUM($AH$2:$AH820),0)</f>
        <v>0</v>
      </c>
      <c r="BO820" s="11">
        <f>IF($AG820,SUMPRODUCT(AU$2:AU820,$AH$2:$AH820)/SUM($AH$2:$AH820),0)</f>
        <v>0</v>
      </c>
      <c r="BP820" s="11">
        <f>IF($AG820,SUMPRODUCT(AV$2:AV820,$AH$2:$AH820)/SUM($AH$2:$AH820),0)</f>
        <v>0</v>
      </c>
      <c r="BQ820" s="11">
        <f>IF($AG820,SUMPRODUCT(AW$2:AW820,$AH$2:$AH820)/SUM($AH$2:$AH820),0)</f>
        <v>0</v>
      </c>
      <c r="BR820" s="11">
        <f>IF($AG820,SUMPRODUCT(AX$2:AX820,$AH$2:$AH820)/SUM($AH$2:$AH820),0)</f>
        <v>0</v>
      </c>
      <c r="BS820" s="11">
        <f>IF($AG820,SUMPRODUCT(AY$2:AY820,$AH$2:$AH820)/SUM($AH$2:$AH820),0)</f>
        <v>0</v>
      </c>
      <c r="BT820" s="11">
        <f>IF($AG820,SUMPRODUCT(AZ$2:AZ820,$AH$2:$AH820)/SUM($AH$2:$AH820),0)</f>
        <v>0</v>
      </c>
      <c r="BU820" s="11">
        <f>IF($AG820,SUMPRODUCT(BA$2:BA820,$AH$2:$AH820)/SUM($AH$2:$AH820),0)</f>
        <v>0</v>
      </c>
      <c r="BV820" s="11"/>
      <c r="BW820" s="109" cm="1">
        <f t="array" ref="BW820">IF($AG820,SQRT(SUMPRODUCT($AH$2:$AH820, (AI$2:AI820-BC820)^2)/(SUM($AH$2:$AH820)-1)),0)</f>
        <v>0</v>
      </c>
      <c r="BX820" s="109" cm="1">
        <f t="array" ref="BX820">IF($AG820,SQRT(SUMPRODUCT($AH$2:$AH820, (AJ$2:AJ820-BD820)^2)/(SUM($AH$2:$AH820)-1)),0)</f>
        <v>0</v>
      </c>
      <c r="BY820" s="109" cm="1">
        <f t="array" ref="BY820">IF($AG820,SQRT(SUMPRODUCT($AH$2:$AH820, (AK$2:AK820-BE820)^2)/(SUM($AH$2:$AH820)-1)),0)</f>
        <v>0</v>
      </c>
      <c r="BZ820" s="109" cm="1">
        <f t="array" ref="BZ820">IF($AG820,SQRT(SUMPRODUCT($AH$2:$AH820, (AL$2:AL820-BF820)^2)/(SUM($AH$2:$AH820)-1)),0)</f>
        <v>0</v>
      </c>
      <c r="CA820" s="109" cm="1">
        <f t="array" ref="CA820">IF($AG820,SQRT(SUMPRODUCT($AH$2:$AH820, (AM$2:AM820-BG820)^2)/(SUM($AH$2:$AH820)-1)),0)</f>
        <v>0</v>
      </c>
      <c r="CB820" s="109" cm="1">
        <f t="array" ref="CB820">IF($AG820,SQRT(SUMPRODUCT($AH$2:$AH820, (AN$2:AN820-BH820)^2)/(SUM($AH$2:$AH820)-1)),0)</f>
        <v>0</v>
      </c>
      <c r="CC820" s="109" cm="1">
        <f t="array" ref="CC820">IF($AG820,SQRT(SUMPRODUCT($AH$2:$AH820, (AO$2:AO820-BI820)^2)/(SUM($AH$2:$AH820)-1)),0)</f>
        <v>0</v>
      </c>
      <c r="CD820" s="109" cm="1">
        <f t="array" ref="CD820">IF($AG820,SQRT(SUMPRODUCT($AH$2:$AH820, (AP$2:AP820-BJ820)^2)/(SUM($AH$2:$AH820)-1)),0)</f>
        <v>0</v>
      </c>
      <c r="CE820" s="109" cm="1">
        <f t="array" ref="CE820">IF($AG820,SQRT(SUMPRODUCT($AH$2:$AH820, (AQ$2:AQ820-BK820)^2)/(SUM($AH$2:$AH820)-1)),0)</f>
        <v>0</v>
      </c>
      <c r="CF820" s="109" cm="1">
        <f t="array" ref="CF820">IF($AG820,SQRT(SUMPRODUCT($AH$2:$AH820, (AR$2:AR820-BL820)^2)/(SUM($AH$2:$AH820)-1)),0)</f>
        <v>0</v>
      </c>
      <c r="CG820" s="109" cm="1">
        <f t="array" ref="CG820">IF($AG820,SQRT(SUMPRODUCT($AH$2:$AH820, (AS$2:AS820-BM820)^2)/(SUM($AH$2:$AH820)-1)),0)</f>
        <v>0</v>
      </c>
      <c r="CH820" s="109" cm="1">
        <f t="array" ref="CH820">IF($AG820,SQRT(SUMPRODUCT($AH$2:$AH820, (AT$2:AT820-BN820)^2)/(SUM($AH$2:$AH820)-1)),0)</f>
        <v>0</v>
      </c>
      <c r="CI820" s="109" cm="1">
        <f t="array" ref="CI820">IF($AG820,SQRT(SUMPRODUCT($AH$2:$AH820, (AU$2:AU820-BO820)^2)/(SUM($AH$2:$AH820)-1)),0)</f>
        <v>0</v>
      </c>
      <c r="CJ820" s="109" cm="1">
        <f t="array" ref="CJ820">IF($AG820,SQRT(SUMPRODUCT($AH$2:$AH820, (AV$2:AV820-BP820)^2)/(SUM($AH$2:$AH820)-1)),0)</f>
        <v>0</v>
      </c>
      <c r="CK820" s="109" cm="1">
        <f t="array" ref="CK820">IF($AG820,SQRT(SUMPRODUCT($AH$2:$AH820, (AW$2:AW820-BQ820)^2)/(SUM($AH$2:$AH820)-1)),0)</f>
        <v>0</v>
      </c>
      <c r="CL820" s="109" cm="1">
        <f t="array" ref="CL820">IF($AG820,SQRT(SUMPRODUCT($AH$2:$AH820, (AX$2:AX820-BR820)^2)/(SUM($AH$2:$AH820)-1)),0)</f>
        <v>0</v>
      </c>
      <c r="CM820" s="109" cm="1">
        <f t="array" ref="CM820">IF($AG820,SQRT(SUMPRODUCT($AH$2:$AH820, (AY$2:AY820-BS820)^2)/(SUM($AH$2:$AH820)-1)),0)</f>
        <v>0</v>
      </c>
      <c r="CN820" s="109" cm="1">
        <f t="array" ref="CN820">IF($AG820,SQRT(SUMPRODUCT($AH$2:$AH820, (AZ$2:AZ820-BT820)^2)/(SUM($AH$2:$AH820)-1)),0)</f>
        <v>0</v>
      </c>
      <c r="CO820" s="109" cm="1">
        <f t="array" ref="CO820">IF($AG820,SQRT(SUMPRODUCT($AH$2:$AH820, (BA$2:BA820-BU820)^2)/(SUM($AH$2:$AH820)-1)),0)</f>
        <v>0</v>
      </c>
    </row>
    <row r="821" spans="34:93" x14ac:dyDescent="0.25">
      <c r="AH821" s="99" t="str">
        <f t="shared" si="199"/>
        <v/>
      </c>
      <c r="AI821" s="11">
        <f t="shared" ca="1" si="197"/>
        <v>0</v>
      </c>
      <c r="AJ821" s="11">
        <f t="shared" ca="1" si="197"/>
        <v>0</v>
      </c>
      <c r="AK821" s="11">
        <f t="shared" ca="1" si="197"/>
        <v>0</v>
      </c>
      <c r="AL821" s="11">
        <f t="shared" ca="1" si="197"/>
        <v>0</v>
      </c>
      <c r="AM821" s="11">
        <f t="shared" ca="1" si="197"/>
        <v>0</v>
      </c>
      <c r="AN821" s="11">
        <f t="shared" ca="1" si="197"/>
        <v>0</v>
      </c>
      <c r="AO821" s="11">
        <f t="shared" ca="1" si="197"/>
        <v>0</v>
      </c>
      <c r="AP821" s="11">
        <f t="shared" ca="1" si="197"/>
        <v>0</v>
      </c>
      <c r="AQ821" s="11">
        <f t="shared" ca="1" si="197"/>
        <v>0</v>
      </c>
      <c r="AR821" s="11">
        <f t="shared" ca="1" si="197"/>
        <v>0</v>
      </c>
      <c r="AS821" s="11">
        <f t="shared" ca="1" si="198"/>
        <v>0</v>
      </c>
      <c r="AT821" s="11">
        <f t="shared" ca="1" si="198"/>
        <v>0</v>
      </c>
      <c r="AU821" s="11">
        <f t="shared" ca="1" si="198"/>
        <v>0</v>
      </c>
      <c r="AV821" s="11">
        <f t="shared" ca="1" si="198"/>
        <v>0</v>
      </c>
      <c r="AW821" s="11">
        <f t="shared" ca="1" si="198"/>
        <v>0</v>
      </c>
      <c r="AX821" s="11">
        <f t="shared" ca="1" si="198"/>
        <v>0</v>
      </c>
      <c r="AY821" s="11">
        <f t="shared" ca="1" si="198"/>
        <v>0</v>
      </c>
      <c r="AZ821" s="11">
        <f t="shared" ca="1" si="198"/>
        <v>0</v>
      </c>
      <c r="BA821" s="11">
        <f t="shared" ca="1" si="198"/>
        <v>0</v>
      </c>
      <c r="BB821" s="11"/>
      <c r="BC821" s="11">
        <f>IF($AG821,SUMPRODUCT(AI$2:AI821,$AH$2:$AH821)/SUM($AH$2:$AH821),0)</f>
        <v>0</v>
      </c>
      <c r="BD821" s="11">
        <f>IF($AG821,SUMPRODUCT(AJ$2:AJ821,$AH$2:$AH821)/SUM($AH$2:$AH821),0)</f>
        <v>0</v>
      </c>
      <c r="BE821" s="11">
        <f>IF($AG821,SUMPRODUCT(AK$2:AK821,$AH$2:$AH821)/SUM($AH$2:$AH821),0)</f>
        <v>0</v>
      </c>
      <c r="BF821" s="11">
        <f>IF($AG821,SUMPRODUCT(AL$2:AL821,$AH$2:$AH821)/SUM($AH$2:$AH821),0)</f>
        <v>0</v>
      </c>
      <c r="BG821" s="11">
        <f>IF($AG821,SUMPRODUCT(AM$2:AM821,$AH$2:$AH821)/SUM($AH$2:$AH821),0)</f>
        <v>0</v>
      </c>
      <c r="BH821" s="11">
        <f>IF($AG821,SUMPRODUCT(AN$2:AN821,$AH$2:$AH821)/SUM($AH$2:$AH821),0)</f>
        <v>0</v>
      </c>
      <c r="BI821" s="11">
        <f>IF($AG821,SUMPRODUCT(AO$2:AO821,$AH$2:$AH821)/SUM($AH$2:$AH821),0)</f>
        <v>0</v>
      </c>
      <c r="BJ821" s="11">
        <f>IF($AG821,SUMPRODUCT(AP$2:AP821,$AH$2:$AH821)/SUM($AH$2:$AH821),0)</f>
        <v>0</v>
      </c>
      <c r="BK821" s="11">
        <f>IF($AG821,SUMPRODUCT(AQ$2:AQ821,$AH$2:$AH821)/SUM($AH$2:$AH821),0)</f>
        <v>0</v>
      </c>
      <c r="BL821" s="11">
        <f>IF($AG821,SUMPRODUCT(AR$2:AR821,$AH$2:$AH821)/SUM($AH$2:$AH821),0)</f>
        <v>0</v>
      </c>
      <c r="BM821" s="11">
        <f>IF($AG821,SUMPRODUCT(AS$2:AS821,$AH$2:$AH821)/SUM($AH$2:$AH821),0)</f>
        <v>0</v>
      </c>
      <c r="BN821" s="11">
        <f>IF($AG821,SUMPRODUCT(AT$2:AT821,$AH$2:$AH821)/SUM($AH$2:$AH821),0)</f>
        <v>0</v>
      </c>
      <c r="BO821" s="11">
        <f>IF($AG821,SUMPRODUCT(AU$2:AU821,$AH$2:$AH821)/SUM($AH$2:$AH821),0)</f>
        <v>0</v>
      </c>
      <c r="BP821" s="11">
        <f>IF($AG821,SUMPRODUCT(AV$2:AV821,$AH$2:$AH821)/SUM($AH$2:$AH821),0)</f>
        <v>0</v>
      </c>
      <c r="BQ821" s="11">
        <f>IF($AG821,SUMPRODUCT(AW$2:AW821,$AH$2:$AH821)/SUM($AH$2:$AH821),0)</f>
        <v>0</v>
      </c>
      <c r="BR821" s="11">
        <f>IF($AG821,SUMPRODUCT(AX$2:AX821,$AH$2:$AH821)/SUM($AH$2:$AH821),0)</f>
        <v>0</v>
      </c>
      <c r="BS821" s="11">
        <f>IF($AG821,SUMPRODUCT(AY$2:AY821,$AH$2:$AH821)/SUM($AH$2:$AH821),0)</f>
        <v>0</v>
      </c>
      <c r="BT821" s="11">
        <f>IF($AG821,SUMPRODUCT(AZ$2:AZ821,$AH$2:$AH821)/SUM($AH$2:$AH821),0)</f>
        <v>0</v>
      </c>
      <c r="BU821" s="11">
        <f>IF($AG821,SUMPRODUCT(BA$2:BA821,$AH$2:$AH821)/SUM($AH$2:$AH821),0)</f>
        <v>0</v>
      </c>
      <c r="BV821" s="11"/>
      <c r="BW821" s="109" cm="1">
        <f t="array" ref="BW821">IF($AG821,SQRT(SUMPRODUCT($AH$2:$AH821, (AI$2:AI821-BC821)^2)/(SUM($AH$2:$AH821)-1)),0)</f>
        <v>0</v>
      </c>
      <c r="BX821" s="109" cm="1">
        <f t="array" ref="BX821">IF($AG821,SQRT(SUMPRODUCT($AH$2:$AH821, (AJ$2:AJ821-BD821)^2)/(SUM($AH$2:$AH821)-1)),0)</f>
        <v>0</v>
      </c>
      <c r="BY821" s="109" cm="1">
        <f t="array" ref="BY821">IF($AG821,SQRT(SUMPRODUCT($AH$2:$AH821, (AK$2:AK821-BE821)^2)/(SUM($AH$2:$AH821)-1)),0)</f>
        <v>0</v>
      </c>
      <c r="BZ821" s="109" cm="1">
        <f t="array" ref="BZ821">IF($AG821,SQRT(SUMPRODUCT($AH$2:$AH821, (AL$2:AL821-BF821)^2)/(SUM($AH$2:$AH821)-1)),0)</f>
        <v>0</v>
      </c>
      <c r="CA821" s="109" cm="1">
        <f t="array" ref="CA821">IF($AG821,SQRT(SUMPRODUCT($AH$2:$AH821, (AM$2:AM821-BG821)^2)/(SUM($AH$2:$AH821)-1)),0)</f>
        <v>0</v>
      </c>
      <c r="CB821" s="109" cm="1">
        <f t="array" ref="CB821">IF($AG821,SQRT(SUMPRODUCT($AH$2:$AH821, (AN$2:AN821-BH821)^2)/(SUM($AH$2:$AH821)-1)),0)</f>
        <v>0</v>
      </c>
      <c r="CC821" s="109" cm="1">
        <f t="array" ref="CC821">IF($AG821,SQRT(SUMPRODUCT($AH$2:$AH821, (AO$2:AO821-BI821)^2)/(SUM($AH$2:$AH821)-1)),0)</f>
        <v>0</v>
      </c>
      <c r="CD821" s="109" cm="1">
        <f t="array" ref="CD821">IF($AG821,SQRT(SUMPRODUCT($AH$2:$AH821, (AP$2:AP821-BJ821)^2)/(SUM($AH$2:$AH821)-1)),0)</f>
        <v>0</v>
      </c>
      <c r="CE821" s="109" cm="1">
        <f t="array" ref="CE821">IF($AG821,SQRT(SUMPRODUCT($AH$2:$AH821, (AQ$2:AQ821-BK821)^2)/(SUM($AH$2:$AH821)-1)),0)</f>
        <v>0</v>
      </c>
      <c r="CF821" s="109" cm="1">
        <f t="array" ref="CF821">IF($AG821,SQRT(SUMPRODUCT($AH$2:$AH821, (AR$2:AR821-BL821)^2)/(SUM($AH$2:$AH821)-1)),0)</f>
        <v>0</v>
      </c>
      <c r="CG821" s="109" cm="1">
        <f t="array" ref="CG821">IF($AG821,SQRT(SUMPRODUCT($AH$2:$AH821, (AS$2:AS821-BM821)^2)/(SUM($AH$2:$AH821)-1)),0)</f>
        <v>0</v>
      </c>
      <c r="CH821" s="109" cm="1">
        <f t="array" ref="CH821">IF($AG821,SQRT(SUMPRODUCT($AH$2:$AH821, (AT$2:AT821-BN821)^2)/(SUM($AH$2:$AH821)-1)),0)</f>
        <v>0</v>
      </c>
      <c r="CI821" s="109" cm="1">
        <f t="array" ref="CI821">IF($AG821,SQRT(SUMPRODUCT($AH$2:$AH821, (AU$2:AU821-BO821)^2)/(SUM($AH$2:$AH821)-1)),0)</f>
        <v>0</v>
      </c>
      <c r="CJ821" s="109" cm="1">
        <f t="array" ref="CJ821">IF($AG821,SQRT(SUMPRODUCT($AH$2:$AH821, (AV$2:AV821-BP821)^2)/(SUM($AH$2:$AH821)-1)),0)</f>
        <v>0</v>
      </c>
      <c r="CK821" s="109" cm="1">
        <f t="array" ref="CK821">IF($AG821,SQRT(SUMPRODUCT($AH$2:$AH821, (AW$2:AW821-BQ821)^2)/(SUM($AH$2:$AH821)-1)),0)</f>
        <v>0</v>
      </c>
      <c r="CL821" s="109" cm="1">
        <f t="array" ref="CL821">IF($AG821,SQRT(SUMPRODUCT($AH$2:$AH821, (AX$2:AX821-BR821)^2)/(SUM($AH$2:$AH821)-1)),0)</f>
        <v>0</v>
      </c>
      <c r="CM821" s="109" cm="1">
        <f t="array" ref="CM821">IF($AG821,SQRT(SUMPRODUCT($AH$2:$AH821, (AY$2:AY821-BS821)^2)/(SUM($AH$2:$AH821)-1)),0)</f>
        <v>0</v>
      </c>
      <c r="CN821" s="109" cm="1">
        <f t="array" ref="CN821">IF($AG821,SQRT(SUMPRODUCT($AH$2:$AH821, (AZ$2:AZ821-BT821)^2)/(SUM($AH$2:$AH821)-1)),0)</f>
        <v>0</v>
      </c>
      <c r="CO821" s="109" cm="1">
        <f t="array" ref="CO821">IF($AG821,SQRT(SUMPRODUCT($AH$2:$AH821, (BA$2:BA821-BU821)^2)/(SUM($AH$2:$AH821)-1)),0)</f>
        <v>0</v>
      </c>
    </row>
    <row r="822" spans="34:93" x14ac:dyDescent="0.25">
      <c r="AH822" s="99" t="str">
        <f t="shared" si="199"/>
        <v/>
      </c>
      <c r="AI822" s="11">
        <f t="shared" ref="AI822:AR831" ca="1" si="200">IF(AI$1&lt;&gt;0,SUMIFS(INDIRECT(AI$1), Fecha,$AG822),0)</f>
        <v>0</v>
      </c>
      <c r="AJ822" s="11">
        <f t="shared" ca="1" si="200"/>
        <v>0</v>
      </c>
      <c r="AK822" s="11">
        <f t="shared" ca="1" si="200"/>
        <v>0</v>
      </c>
      <c r="AL822" s="11">
        <f t="shared" ca="1" si="200"/>
        <v>0</v>
      </c>
      <c r="AM822" s="11">
        <f t="shared" ca="1" si="200"/>
        <v>0</v>
      </c>
      <c r="AN822" s="11">
        <f t="shared" ca="1" si="200"/>
        <v>0</v>
      </c>
      <c r="AO822" s="11">
        <f t="shared" ca="1" si="200"/>
        <v>0</v>
      </c>
      <c r="AP822" s="11">
        <f t="shared" ca="1" si="200"/>
        <v>0</v>
      </c>
      <c r="AQ822" s="11">
        <f t="shared" ca="1" si="200"/>
        <v>0</v>
      </c>
      <c r="AR822" s="11">
        <f t="shared" ca="1" si="200"/>
        <v>0</v>
      </c>
      <c r="AS822" s="11">
        <f t="shared" ref="AS822:BA831" ca="1" si="201">IF(AS$1&lt;&gt;0,SUMIFS(INDIRECT(AS$1), Fecha,$AG822),0)</f>
        <v>0</v>
      </c>
      <c r="AT822" s="11">
        <f t="shared" ca="1" si="201"/>
        <v>0</v>
      </c>
      <c r="AU822" s="11">
        <f t="shared" ca="1" si="201"/>
        <v>0</v>
      </c>
      <c r="AV822" s="11">
        <f t="shared" ca="1" si="201"/>
        <v>0</v>
      </c>
      <c r="AW822" s="11">
        <f t="shared" ca="1" si="201"/>
        <v>0</v>
      </c>
      <c r="AX822" s="11">
        <f t="shared" ca="1" si="201"/>
        <v>0</v>
      </c>
      <c r="AY822" s="11">
        <f t="shared" ca="1" si="201"/>
        <v>0</v>
      </c>
      <c r="AZ822" s="11">
        <f t="shared" ca="1" si="201"/>
        <v>0</v>
      </c>
      <c r="BA822" s="11">
        <f t="shared" ca="1" si="201"/>
        <v>0</v>
      </c>
      <c r="BB822" s="11"/>
      <c r="BC822" s="11">
        <f>IF($AG822,SUMPRODUCT(AI$2:AI822,$AH$2:$AH822)/SUM($AH$2:$AH822),0)</f>
        <v>0</v>
      </c>
      <c r="BD822" s="11">
        <f>IF($AG822,SUMPRODUCT(AJ$2:AJ822,$AH$2:$AH822)/SUM($AH$2:$AH822),0)</f>
        <v>0</v>
      </c>
      <c r="BE822" s="11">
        <f>IF($AG822,SUMPRODUCT(AK$2:AK822,$AH$2:$AH822)/SUM($AH$2:$AH822),0)</f>
        <v>0</v>
      </c>
      <c r="BF822" s="11">
        <f>IF($AG822,SUMPRODUCT(AL$2:AL822,$AH$2:$AH822)/SUM($AH$2:$AH822),0)</f>
        <v>0</v>
      </c>
      <c r="BG822" s="11">
        <f>IF($AG822,SUMPRODUCT(AM$2:AM822,$AH$2:$AH822)/SUM($AH$2:$AH822),0)</f>
        <v>0</v>
      </c>
      <c r="BH822" s="11">
        <f>IF($AG822,SUMPRODUCT(AN$2:AN822,$AH$2:$AH822)/SUM($AH$2:$AH822),0)</f>
        <v>0</v>
      </c>
      <c r="BI822" s="11">
        <f>IF($AG822,SUMPRODUCT(AO$2:AO822,$AH$2:$AH822)/SUM($AH$2:$AH822),0)</f>
        <v>0</v>
      </c>
      <c r="BJ822" s="11">
        <f>IF($AG822,SUMPRODUCT(AP$2:AP822,$AH$2:$AH822)/SUM($AH$2:$AH822),0)</f>
        <v>0</v>
      </c>
      <c r="BK822" s="11">
        <f>IF($AG822,SUMPRODUCT(AQ$2:AQ822,$AH$2:$AH822)/SUM($AH$2:$AH822),0)</f>
        <v>0</v>
      </c>
      <c r="BL822" s="11">
        <f>IF($AG822,SUMPRODUCT(AR$2:AR822,$AH$2:$AH822)/SUM($AH$2:$AH822),0)</f>
        <v>0</v>
      </c>
      <c r="BM822" s="11">
        <f>IF($AG822,SUMPRODUCT(AS$2:AS822,$AH$2:$AH822)/SUM($AH$2:$AH822),0)</f>
        <v>0</v>
      </c>
      <c r="BN822" s="11">
        <f>IF($AG822,SUMPRODUCT(AT$2:AT822,$AH$2:$AH822)/SUM($AH$2:$AH822),0)</f>
        <v>0</v>
      </c>
      <c r="BO822" s="11">
        <f>IF($AG822,SUMPRODUCT(AU$2:AU822,$AH$2:$AH822)/SUM($AH$2:$AH822),0)</f>
        <v>0</v>
      </c>
      <c r="BP822" s="11">
        <f>IF($AG822,SUMPRODUCT(AV$2:AV822,$AH$2:$AH822)/SUM($AH$2:$AH822),0)</f>
        <v>0</v>
      </c>
      <c r="BQ822" s="11">
        <f>IF($AG822,SUMPRODUCT(AW$2:AW822,$AH$2:$AH822)/SUM($AH$2:$AH822),0)</f>
        <v>0</v>
      </c>
      <c r="BR822" s="11">
        <f>IF($AG822,SUMPRODUCT(AX$2:AX822,$AH$2:$AH822)/SUM($AH$2:$AH822),0)</f>
        <v>0</v>
      </c>
      <c r="BS822" s="11">
        <f>IF($AG822,SUMPRODUCT(AY$2:AY822,$AH$2:$AH822)/SUM($AH$2:$AH822),0)</f>
        <v>0</v>
      </c>
      <c r="BT822" s="11">
        <f>IF($AG822,SUMPRODUCT(AZ$2:AZ822,$AH$2:$AH822)/SUM($AH$2:$AH822),0)</f>
        <v>0</v>
      </c>
      <c r="BU822" s="11">
        <f>IF($AG822,SUMPRODUCT(BA$2:BA822,$AH$2:$AH822)/SUM($AH$2:$AH822),0)</f>
        <v>0</v>
      </c>
      <c r="BV822" s="11"/>
      <c r="BW822" s="109" cm="1">
        <f t="array" ref="BW822">IF($AG822,SQRT(SUMPRODUCT($AH$2:$AH822, (AI$2:AI822-BC822)^2)/(SUM($AH$2:$AH822)-1)),0)</f>
        <v>0</v>
      </c>
      <c r="BX822" s="109" cm="1">
        <f t="array" ref="BX822">IF($AG822,SQRT(SUMPRODUCT($AH$2:$AH822, (AJ$2:AJ822-BD822)^2)/(SUM($AH$2:$AH822)-1)),0)</f>
        <v>0</v>
      </c>
      <c r="BY822" s="109" cm="1">
        <f t="array" ref="BY822">IF($AG822,SQRT(SUMPRODUCT($AH$2:$AH822, (AK$2:AK822-BE822)^2)/(SUM($AH$2:$AH822)-1)),0)</f>
        <v>0</v>
      </c>
      <c r="BZ822" s="109" cm="1">
        <f t="array" ref="BZ822">IF($AG822,SQRT(SUMPRODUCT($AH$2:$AH822, (AL$2:AL822-BF822)^2)/(SUM($AH$2:$AH822)-1)),0)</f>
        <v>0</v>
      </c>
      <c r="CA822" s="109" cm="1">
        <f t="array" ref="CA822">IF($AG822,SQRT(SUMPRODUCT($AH$2:$AH822, (AM$2:AM822-BG822)^2)/(SUM($AH$2:$AH822)-1)),0)</f>
        <v>0</v>
      </c>
      <c r="CB822" s="109" cm="1">
        <f t="array" ref="CB822">IF($AG822,SQRT(SUMPRODUCT($AH$2:$AH822, (AN$2:AN822-BH822)^2)/(SUM($AH$2:$AH822)-1)),0)</f>
        <v>0</v>
      </c>
      <c r="CC822" s="109" cm="1">
        <f t="array" ref="CC822">IF($AG822,SQRT(SUMPRODUCT($AH$2:$AH822, (AO$2:AO822-BI822)^2)/(SUM($AH$2:$AH822)-1)),0)</f>
        <v>0</v>
      </c>
      <c r="CD822" s="109" cm="1">
        <f t="array" ref="CD822">IF($AG822,SQRT(SUMPRODUCT($AH$2:$AH822, (AP$2:AP822-BJ822)^2)/(SUM($AH$2:$AH822)-1)),0)</f>
        <v>0</v>
      </c>
      <c r="CE822" s="109" cm="1">
        <f t="array" ref="CE822">IF($AG822,SQRT(SUMPRODUCT($AH$2:$AH822, (AQ$2:AQ822-BK822)^2)/(SUM($AH$2:$AH822)-1)),0)</f>
        <v>0</v>
      </c>
      <c r="CF822" s="109" cm="1">
        <f t="array" ref="CF822">IF($AG822,SQRT(SUMPRODUCT($AH$2:$AH822, (AR$2:AR822-BL822)^2)/(SUM($AH$2:$AH822)-1)),0)</f>
        <v>0</v>
      </c>
      <c r="CG822" s="109" cm="1">
        <f t="array" ref="CG822">IF($AG822,SQRT(SUMPRODUCT($AH$2:$AH822, (AS$2:AS822-BM822)^2)/(SUM($AH$2:$AH822)-1)),0)</f>
        <v>0</v>
      </c>
      <c r="CH822" s="109" cm="1">
        <f t="array" ref="CH822">IF($AG822,SQRT(SUMPRODUCT($AH$2:$AH822, (AT$2:AT822-BN822)^2)/(SUM($AH$2:$AH822)-1)),0)</f>
        <v>0</v>
      </c>
      <c r="CI822" s="109" cm="1">
        <f t="array" ref="CI822">IF($AG822,SQRT(SUMPRODUCT($AH$2:$AH822, (AU$2:AU822-BO822)^2)/(SUM($AH$2:$AH822)-1)),0)</f>
        <v>0</v>
      </c>
      <c r="CJ822" s="109" cm="1">
        <f t="array" ref="CJ822">IF($AG822,SQRT(SUMPRODUCT($AH$2:$AH822, (AV$2:AV822-BP822)^2)/(SUM($AH$2:$AH822)-1)),0)</f>
        <v>0</v>
      </c>
      <c r="CK822" s="109" cm="1">
        <f t="array" ref="CK822">IF($AG822,SQRT(SUMPRODUCT($AH$2:$AH822, (AW$2:AW822-BQ822)^2)/(SUM($AH$2:$AH822)-1)),0)</f>
        <v>0</v>
      </c>
      <c r="CL822" s="109" cm="1">
        <f t="array" ref="CL822">IF($AG822,SQRT(SUMPRODUCT($AH$2:$AH822, (AX$2:AX822-BR822)^2)/(SUM($AH$2:$AH822)-1)),0)</f>
        <v>0</v>
      </c>
      <c r="CM822" s="109" cm="1">
        <f t="array" ref="CM822">IF($AG822,SQRT(SUMPRODUCT($AH$2:$AH822, (AY$2:AY822-BS822)^2)/(SUM($AH$2:$AH822)-1)),0)</f>
        <v>0</v>
      </c>
      <c r="CN822" s="109" cm="1">
        <f t="array" ref="CN822">IF($AG822,SQRT(SUMPRODUCT($AH$2:$AH822, (AZ$2:AZ822-BT822)^2)/(SUM($AH$2:$AH822)-1)),0)</f>
        <v>0</v>
      </c>
      <c r="CO822" s="109" cm="1">
        <f t="array" ref="CO822">IF($AG822,SQRT(SUMPRODUCT($AH$2:$AH822, (BA$2:BA822-BU822)^2)/(SUM($AH$2:$AH822)-1)),0)</f>
        <v>0</v>
      </c>
    </row>
    <row r="823" spans="34:93" x14ac:dyDescent="0.25">
      <c r="AH823" s="99" t="str">
        <f t="shared" si="199"/>
        <v/>
      </c>
      <c r="AI823" s="11">
        <f t="shared" ca="1" si="200"/>
        <v>0</v>
      </c>
      <c r="AJ823" s="11">
        <f t="shared" ca="1" si="200"/>
        <v>0</v>
      </c>
      <c r="AK823" s="11">
        <f t="shared" ca="1" si="200"/>
        <v>0</v>
      </c>
      <c r="AL823" s="11">
        <f t="shared" ca="1" si="200"/>
        <v>0</v>
      </c>
      <c r="AM823" s="11">
        <f t="shared" ca="1" si="200"/>
        <v>0</v>
      </c>
      <c r="AN823" s="11">
        <f t="shared" ca="1" si="200"/>
        <v>0</v>
      </c>
      <c r="AO823" s="11">
        <f t="shared" ca="1" si="200"/>
        <v>0</v>
      </c>
      <c r="AP823" s="11">
        <f t="shared" ca="1" si="200"/>
        <v>0</v>
      </c>
      <c r="AQ823" s="11">
        <f t="shared" ca="1" si="200"/>
        <v>0</v>
      </c>
      <c r="AR823" s="11">
        <f t="shared" ca="1" si="200"/>
        <v>0</v>
      </c>
      <c r="AS823" s="11">
        <f t="shared" ca="1" si="201"/>
        <v>0</v>
      </c>
      <c r="AT823" s="11">
        <f t="shared" ca="1" si="201"/>
        <v>0</v>
      </c>
      <c r="AU823" s="11">
        <f t="shared" ca="1" si="201"/>
        <v>0</v>
      </c>
      <c r="AV823" s="11">
        <f t="shared" ca="1" si="201"/>
        <v>0</v>
      </c>
      <c r="AW823" s="11">
        <f t="shared" ca="1" si="201"/>
        <v>0</v>
      </c>
      <c r="AX823" s="11">
        <f t="shared" ca="1" si="201"/>
        <v>0</v>
      </c>
      <c r="AY823" s="11">
        <f t="shared" ca="1" si="201"/>
        <v>0</v>
      </c>
      <c r="AZ823" s="11">
        <f t="shared" ca="1" si="201"/>
        <v>0</v>
      </c>
      <c r="BA823" s="11">
        <f t="shared" ca="1" si="201"/>
        <v>0</v>
      </c>
      <c r="BB823" s="11"/>
      <c r="BC823" s="11">
        <f>IF($AG823,SUMPRODUCT(AI$2:AI823,$AH$2:$AH823)/SUM($AH$2:$AH823),0)</f>
        <v>0</v>
      </c>
      <c r="BD823" s="11">
        <f>IF($AG823,SUMPRODUCT(AJ$2:AJ823,$AH$2:$AH823)/SUM($AH$2:$AH823),0)</f>
        <v>0</v>
      </c>
      <c r="BE823" s="11">
        <f>IF($AG823,SUMPRODUCT(AK$2:AK823,$AH$2:$AH823)/SUM($AH$2:$AH823),0)</f>
        <v>0</v>
      </c>
      <c r="BF823" s="11">
        <f>IF($AG823,SUMPRODUCT(AL$2:AL823,$AH$2:$AH823)/SUM($AH$2:$AH823),0)</f>
        <v>0</v>
      </c>
      <c r="BG823" s="11">
        <f>IF($AG823,SUMPRODUCT(AM$2:AM823,$AH$2:$AH823)/SUM($AH$2:$AH823),0)</f>
        <v>0</v>
      </c>
      <c r="BH823" s="11">
        <f>IF($AG823,SUMPRODUCT(AN$2:AN823,$AH$2:$AH823)/SUM($AH$2:$AH823),0)</f>
        <v>0</v>
      </c>
      <c r="BI823" s="11">
        <f>IF($AG823,SUMPRODUCT(AO$2:AO823,$AH$2:$AH823)/SUM($AH$2:$AH823),0)</f>
        <v>0</v>
      </c>
      <c r="BJ823" s="11">
        <f>IF($AG823,SUMPRODUCT(AP$2:AP823,$AH$2:$AH823)/SUM($AH$2:$AH823),0)</f>
        <v>0</v>
      </c>
      <c r="BK823" s="11">
        <f>IF($AG823,SUMPRODUCT(AQ$2:AQ823,$AH$2:$AH823)/SUM($AH$2:$AH823),0)</f>
        <v>0</v>
      </c>
      <c r="BL823" s="11">
        <f>IF($AG823,SUMPRODUCT(AR$2:AR823,$AH$2:$AH823)/SUM($AH$2:$AH823),0)</f>
        <v>0</v>
      </c>
      <c r="BM823" s="11">
        <f>IF($AG823,SUMPRODUCT(AS$2:AS823,$AH$2:$AH823)/SUM($AH$2:$AH823),0)</f>
        <v>0</v>
      </c>
      <c r="BN823" s="11">
        <f>IF($AG823,SUMPRODUCT(AT$2:AT823,$AH$2:$AH823)/SUM($AH$2:$AH823),0)</f>
        <v>0</v>
      </c>
      <c r="BO823" s="11">
        <f>IF($AG823,SUMPRODUCT(AU$2:AU823,$AH$2:$AH823)/SUM($AH$2:$AH823),0)</f>
        <v>0</v>
      </c>
      <c r="BP823" s="11">
        <f>IF($AG823,SUMPRODUCT(AV$2:AV823,$AH$2:$AH823)/SUM($AH$2:$AH823),0)</f>
        <v>0</v>
      </c>
      <c r="BQ823" s="11">
        <f>IF($AG823,SUMPRODUCT(AW$2:AW823,$AH$2:$AH823)/SUM($AH$2:$AH823),0)</f>
        <v>0</v>
      </c>
      <c r="BR823" s="11">
        <f>IF($AG823,SUMPRODUCT(AX$2:AX823,$AH$2:$AH823)/SUM($AH$2:$AH823),0)</f>
        <v>0</v>
      </c>
      <c r="BS823" s="11">
        <f>IF($AG823,SUMPRODUCT(AY$2:AY823,$AH$2:$AH823)/SUM($AH$2:$AH823),0)</f>
        <v>0</v>
      </c>
      <c r="BT823" s="11">
        <f>IF($AG823,SUMPRODUCT(AZ$2:AZ823,$AH$2:$AH823)/SUM($AH$2:$AH823),0)</f>
        <v>0</v>
      </c>
      <c r="BU823" s="11">
        <f>IF($AG823,SUMPRODUCT(BA$2:BA823,$AH$2:$AH823)/SUM($AH$2:$AH823),0)</f>
        <v>0</v>
      </c>
      <c r="BV823" s="11"/>
      <c r="BW823" s="109" cm="1">
        <f t="array" ref="BW823">IF($AG823,SQRT(SUMPRODUCT($AH$2:$AH823, (AI$2:AI823-BC823)^2)/(SUM($AH$2:$AH823)-1)),0)</f>
        <v>0</v>
      </c>
      <c r="BX823" s="109" cm="1">
        <f t="array" ref="BX823">IF($AG823,SQRT(SUMPRODUCT($AH$2:$AH823, (AJ$2:AJ823-BD823)^2)/(SUM($AH$2:$AH823)-1)),0)</f>
        <v>0</v>
      </c>
      <c r="BY823" s="109" cm="1">
        <f t="array" ref="BY823">IF($AG823,SQRT(SUMPRODUCT($AH$2:$AH823, (AK$2:AK823-BE823)^2)/(SUM($AH$2:$AH823)-1)),0)</f>
        <v>0</v>
      </c>
      <c r="BZ823" s="109" cm="1">
        <f t="array" ref="BZ823">IF($AG823,SQRT(SUMPRODUCT($AH$2:$AH823, (AL$2:AL823-BF823)^2)/(SUM($AH$2:$AH823)-1)),0)</f>
        <v>0</v>
      </c>
      <c r="CA823" s="109" cm="1">
        <f t="array" ref="CA823">IF($AG823,SQRT(SUMPRODUCT($AH$2:$AH823, (AM$2:AM823-BG823)^2)/(SUM($AH$2:$AH823)-1)),0)</f>
        <v>0</v>
      </c>
      <c r="CB823" s="109" cm="1">
        <f t="array" ref="CB823">IF($AG823,SQRT(SUMPRODUCT($AH$2:$AH823, (AN$2:AN823-BH823)^2)/(SUM($AH$2:$AH823)-1)),0)</f>
        <v>0</v>
      </c>
      <c r="CC823" s="109" cm="1">
        <f t="array" ref="CC823">IF($AG823,SQRT(SUMPRODUCT($AH$2:$AH823, (AO$2:AO823-BI823)^2)/(SUM($AH$2:$AH823)-1)),0)</f>
        <v>0</v>
      </c>
      <c r="CD823" s="109" cm="1">
        <f t="array" ref="CD823">IF($AG823,SQRT(SUMPRODUCT($AH$2:$AH823, (AP$2:AP823-BJ823)^2)/(SUM($AH$2:$AH823)-1)),0)</f>
        <v>0</v>
      </c>
      <c r="CE823" s="109" cm="1">
        <f t="array" ref="CE823">IF($AG823,SQRT(SUMPRODUCT($AH$2:$AH823, (AQ$2:AQ823-BK823)^2)/(SUM($AH$2:$AH823)-1)),0)</f>
        <v>0</v>
      </c>
      <c r="CF823" s="109" cm="1">
        <f t="array" ref="CF823">IF($AG823,SQRT(SUMPRODUCT($AH$2:$AH823, (AR$2:AR823-BL823)^2)/(SUM($AH$2:$AH823)-1)),0)</f>
        <v>0</v>
      </c>
      <c r="CG823" s="109" cm="1">
        <f t="array" ref="CG823">IF($AG823,SQRT(SUMPRODUCT($AH$2:$AH823, (AS$2:AS823-BM823)^2)/(SUM($AH$2:$AH823)-1)),0)</f>
        <v>0</v>
      </c>
      <c r="CH823" s="109" cm="1">
        <f t="array" ref="CH823">IF($AG823,SQRT(SUMPRODUCT($AH$2:$AH823, (AT$2:AT823-BN823)^2)/(SUM($AH$2:$AH823)-1)),0)</f>
        <v>0</v>
      </c>
      <c r="CI823" s="109" cm="1">
        <f t="array" ref="CI823">IF($AG823,SQRT(SUMPRODUCT($AH$2:$AH823, (AU$2:AU823-BO823)^2)/(SUM($AH$2:$AH823)-1)),0)</f>
        <v>0</v>
      </c>
      <c r="CJ823" s="109" cm="1">
        <f t="array" ref="CJ823">IF($AG823,SQRT(SUMPRODUCT($AH$2:$AH823, (AV$2:AV823-BP823)^2)/(SUM($AH$2:$AH823)-1)),0)</f>
        <v>0</v>
      </c>
      <c r="CK823" s="109" cm="1">
        <f t="array" ref="CK823">IF($AG823,SQRT(SUMPRODUCT($AH$2:$AH823, (AW$2:AW823-BQ823)^2)/(SUM($AH$2:$AH823)-1)),0)</f>
        <v>0</v>
      </c>
      <c r="CL823" s="109" cm="1">
        <f t="array" ref="CL823">IF($AG823,SQRT(SUMPRODUCT($AH$2:$AH823, (AX$2:AX823-BR823)^2)/(SUM($AH$2:$AH823)-1)),0)</f>
        <v>0</v>
      </c>
      <c r="CM823" s="109" cm="1">
        <f t="array" ref="CM823">IF($AG823,SQRT(SUMPRODUCT($AH$2:$AH823, (AY$2:AY823-BS823)^2)/(SUM($AH$2:$AH823)-1)),0)</f>
        <v>0</v>
      </c>
      <c r="CN823" s="109" cm="1">
        <f t="array" ref="CN823">IF($AG823,SQRT(SUMPRODUCT($AH$2:$AH823, (AZ$2:AZ823-BT823)^2)/(SUM($AH$2:$AH823)-1)),0)</f>
        <v>0</v>
      </c>
      <c r="CO823" s="109" cm="1">
        <f t="array" ref="CO823">IF($AG823,SQRT(SUMPRODUCT($AH$2:$AH823, (BA$2:BA823-BU823)^2)/(SUM($AH$2:$AH823)-1)),0)</f>
        <v>0</v>
      </c>
    </row>
    <row r="824" spans="34:93" x14ac:dyDescent="0.25">
      <c r="AH824" s="99" t="str">
        <f t="shared" si="199"/>
        <v/>
      </c>
      <c r="AI824" s="11">
        <f t="shared" ca="1" si="200"/>
        <v>0</v>
      </c>
      <c r="AJ824" s="11">
        <f t="shared" ca="1" si="200"/>
        <v>0</v>
      </c>
      <c r="AK824" s="11">
        <f t="shared" ca="1" si="200"/>
        <v>0</v>
      </c>
      <c r="AL824" s="11">
        <f t="shared" ca="1" si="200"/>
        <v>0</v>
      </c>
      <c r="AM824" s="11">
        <f t="shared" ca="1" si="200"/>
        <v>0</v>
      </c>
      <c r="AN824" s="11">
        <f t="shared" ca="1" si="200"/>
        <v>0</v>
      </c>
      <c r="AO824" s="11">
        <f t="shared" ca="1" si="200"/>
        <v>0</v>
      </c>
      <c r="AP824" s="11">
        <f t="shared" ca="1" si="200"/>
        <v>0</v>
      </c>
      <c r="AQ824" s="11">
        <f t="shared" ca="1" si="200"/>
        <v>0</v>
      </c>
      <c r="AR824" s="11">
        <f t="shared" ca="1" si="200"/>
        <v>0</v>
      </c>
      <c r="AS824" s="11">
        <f t="shared" ca="1" si="201"/>
        <v>0</v>
      </c>
      <c r="AT824" s="11">
        <f t="shared" ca="1" si="201"/>
        <v>0</v>
      </c>
      <c r="AU824" s="11">
        <f t="shared" ca="1" si="201"/>
        <v>0</v>
      </c>
      <c r="AV824" s="11">
        <f t="shared" ca="1" si="201"/>
        <v>0</v>
      </c>
      <c r="AW824" s="11">
        <f t="shared" ca="1" si="201"/>
        <v>0</v>
      </c>
      <c r="AX824" s="11">
        <f t="shared" ca="1" si="201"/>
        <v>0</v>
      </c>
      <c r="AY824" s="11">
        <f t="shared" ca="1" si="201"/>
        <v>0</v>
      </c>
      <c r="AZ824" s="11">
        <f t="shared" ca="1" si="201"/>
        <v>0</v>
      </c>
      <c r="BA824" s="11">
        <f t="shared" ca="1" si="201"/>
        <v>0</v>
      </c>
      <c r="BB824" s="11"/>
      <c r="BC824" s="11">
        <f>IF($AG824,SUMPRODUCT(AI$2:AI824,$AH$2:$AH824)/SUM($AH$2:$AH824),0)</f>
        <v>0</v>
      </c>
      <c r="BD824" s="11">
        <f>IF($AG824,SUMPRODUCT(AJ$2:AJ824,$AH$2:$AH824)/SUM($AH$2:$AH824),0)</f>
        <v>0</v>
      </c>
      <c r="BE824" s="11">
        <f>IF($AG824,SUMPRODUCT(AK$2:AK824,$AH$2:$AH824)/SUM($AH$2:$AH824),0)</f>
        <v>0</v>
      </c>
      <c r="BF824" s="11">
        <f>IF($AG824,SUMPRODUCT(AL$2:AL824,$AH$2:$AH824)/SUM($AH$2:$AH824),0)</f>
        <v>0</v>
      </c>
      <c r="BG824" s="11">
        <f>IF($AG824,SUMPRODUCT(AM$2:AM824,$AH$2:$AH824)/SUM($AH$2:$AH824),0)</f>
        <v>0</v>
      </c>
      <c r="BH824" s="11">
        <f>IF($AG824,SUMPRODUCT(AN$2:AN824,$AH$2:$AH824)/SUM($AH$2:$AH824),0)</f>
        <v>0</v>
      </c>
      <c r="BI824" s="11">
        <f>IF($AG824,SUMPRODUCT(AO$2:AO824,$AH$2:$AH824)/SUM($AH$2:$AH824),0)</f>
        <v>0</v>
      </c>
      <c r="BJ824" s="11">
        <f>IF($AG824,SUMPRODUCT(AP$2:AP824,$AH$2:$AH824)/SUM($AH$2:$AH824),0)</f>
        <v>0</v>
      </c>
      <c r="BK824" s="11">
        <f>IF($AG824,SUMPRODUCT(AQ$2:AQ824,$AH$2:$AH824)/SUM($AH$2:$AH824),0)</f>
        <v>0</v>
      </c>
      <c r="BL824" s="11">
        <f>IF($AG824,SUMPRODUCT(AR$2:AR824,$AH$2:$AH824)/SUM($AH$2:$AH824),0)</f>
        <v>0</v>
      </c>
      <c r="BM824" s="11">
        <f>IF($AG824,SUMPRODUCT(AS$2:AS824,$AH$2:$AH824)/SUM($AH$2:$AH824),0)</f>
        <v>0</v>
      </c>
      <c r="BN824" s="11">
        <f>IF($AG824,SUMPRODUCT(AT$2:AT824,$AH$2:$AH824)/SUM($AH$2:$AH824),0)</f>
        <v>0</v>
      </c>
      <c r="BO824" s="11">
        <f>IF($AG824,SUMPRODUCT(AU$2:AU824,$AH$2:$AH824)/SUM($AH$2:$AH824),0)</f>
        <v>0</v>
      </c>
      <c r="BP824" s="11">
        <f>IF($AG824,SUMPRODUCT(AV$2:AV824,$AH$2:$AH824)/SUM($AH$2:$AH824),0)</f>
        <v>0</v>
      </c>
      <c r="BQ824" s="11">
        <f>IF($AG824,SUMPRODUCT(AW$2:AW824,$AH$2:$AH824)/SUM($AH$2:$AH824),0)</f>
        <v>0</v>
      </c>
      <c r="BR824" s="11">
        <f>IF($AG824,SUMPRODUCT(AX$2:AX824,$AH$2:$AH824)/SUM($AH$2:$AH824),0)</f>
        <v>0</v>
      </c>
      <c r="BS824" s="11">
        <f>IF($AG824,SUMPRODUCT(AY$2:AY824,$AH$2:$AH824)/SUM($AH$2:$AH824),0)</f>
        <v>0</v>
      </c>
      <c r="BT824" s="11">
        <f>IF($AG824,SUMPRODUCT(AZ$2:AZ824,$AH$2:$AH824)/SUM($AH$2:$AH824),0)</f>
        <v>0</v>
      </c>
      <c r="BU824" s="11">
        <f>IF($AG824,SUMPRODUCT(BA$2:BA824,$AH$2:$AH824)/SUM($AH$2:$AH824),0)</f>
        <v>0</v>
      </c>
      <c r="BV824" s="11"/>
      <c r="BW824" s="109" cm="1">
        <f t="array" ref="BW824">IF($AG824,SQRT(SUMPRODUCT($AH$2:$AH824, (AI$2:AI824-BC824)^2)/(SUM($AH$2:$AH824)-1)),0)</f>
        <v>0</v>
      </c>
      <c r="BX824" s="109" cm="1">
        <f t="array" ref="BX824">IF($AG824,SQRT(SUMPRODUCT($AH$2:$AH824, (AJ$2:AJ824-BD824)^2)/(SUM($AH$2:$AH824)-1)),0)</f>
        <v>0</v>
      </c>
      <c r="BY824" s="109" cm="1">
        <f t="array" ref="BY824">IF($AG824,SQRT(SUMPRODUCT($AH$2:$AH824, (AK$2:AK824-BE824)^2)/(SUM($AH$2:$AH824)-1)),0)</f>
        <v>0</v>
      </c>
      <c r="BZ824" s="109" cm="1">
        <f t="array" ref="BZ824">IF($AG824,SQRT(SUMPRODUCT($AH$2:$AH824, (AL$2:AL824-BF824)^2)/(SUM($AH$2:$AH824)-1)),0)</f>
        <v>0</v>
      </c>
      <c r="CA824" s="109" cm="1">
        <f t="array" ref="CA824">IF($AG824,SQRT(SUMPRODUCT($AH$2:$AH824, (AM$2:AM824-BG824)^2)/(SUM($AH$2:$AH824)-1)),0)</f>
        <v>0</v>
      </c>
      <c r="CB824" s="109" cm="1">
        <f t="array" ref="CB824">IF($AG824,SQRT(SUMPRODUCT($AH$2:$AH824, (AN$2:AN824-BH824)^2)/(SUM($AH$2:$AH824)-1)),0)</f>
        <v>0</v>
      </c>
      <c r="CC824" s="109" cm="1">
        <f t="array" ref="CC824">IF($AG824,SQRT(SUMPRODUCT($AH$2:$AH824, (AO$2:AO824-BI824)^2)/(SUM($AH$2:$AH824)-1)),0)</f>
        <v>0</v>
      </c>
      <c r="CD824" s="109" cm="1">
        <f t="array" ref="CD824">IF($AG824,SQRT(SUMPRODUCT($AH$2:$AH824, (AP$2:AP824-BJ824)^2)/(SUM($AH$2:$AH824)-1)),0)</f>
        <v>0</v>
      </c>
      <c r="CE824" s="109" cm="1">
        <f t="array" ref="CE824">IF($AG824,SQRT(SUMPRODUCT($AH$2:$AH824, (AQ$2:AQ824-BK824)^2)/(SUM($AH$2:$AH824)-1)),0)</f>
        <v>0</v>
      </c>
      <c r="CF824" s="109" cm="1">
        <f t="array" ref="CF824">IF($AG824,SQRT(SUMPRODUCT($AH$2:$AH824, (AR$2:AR824-BL824)^2)/(SUM($AH$2:$AH824)-1)),0)</f>
        <v>0</v>
      </c>
      <c r="CG824" s="109" cm="1">
        <f t="array" ref="CG824">IF($AG824,SQRT(SUMPRODUCT($AH$2:$AH824, (AS$2:AS824-BM824)^2)/(SUM($AH$2:$AH824)-1)),0)</f>
        <v>0</v>
      </c>
      <c r="CH824" s="109" cm="1">
        <f t="array" ref="CH824">IF($AG824,SQRT(SUMPRODUCT($AH$2:$AH824, (AT$2:AT824-BN824)^2)/(SUM($AH$2:$AH824)-1)),0)</f>
        <v>0</v>
      </c>
      <c r="CI824" s="109" cm="1">
        <f t="array" ref="CI824">IF($AG824,SQRT(SUMPRODUCT($AH$2:$AH824, (AU$2:AU824-BO824)^2)/(SUM($AH$2:$AH824)-1)),0)</f>
        <v>0</v>
      </c>
      <c r="CJ824" s="109" cm="1">
        <f t="array" ref="CJ824">IF($AG824,SQRT(SUMPRODUCT($AH$2:$AH824, (AV$2:AV824-BP824)^2)/(SUM($AH$2:$AH824)-1)),0)</f>
        <v>0</v>
      </c>
      <c r="CK824" s="109" cm="1">
        <f t="array" ref="CK824">IF($AG824,SQRT(SUMPRODUCT($AH$2:$AH824, (AW$2:AW824-BQ824)^2)/(SUM($AH$2:$AH824)-1)),0)</f>
        <v>0</v>
      </c>
      <c r="CL824" s="109" cm="1">
        <f t="array" ref="CL824">IF($AG824,SQRT(SUMPRODUCT($AH$2:$AH824, (AX$2:AX824-BR824)^2)/(SUM($AH$2:$AH824)-1)),0)</f>
        <v>0</v>
      </c>
      <c r="CM824" s="109" cm="1">
        <f t="array" ref="CM824">IF($AG824,SQRT(SUMPRODUCT($AH$2:$AH824, (AY$2:AY824-BS824)^2)/(SUM($AH$2:$AH824)-1)),0)</f>
        <v>0</v>
      </c>
      <c r="CN824" s="109" cm="1">
        <f t="array" ref="CN824">IF($AG824,SQRT(SUMPRODUCT($AH$2:$AH824, (AZ$2:AZ824-BT824)^2)/(SUM($AH$2:$AH824)-1)),0)</f>
        <v>0</v>
      </c>
      <c r="CO824" s="109" cm="1">
        <f t="array" ref="CO824">IF($AG824,SQRT(SUMPRODUCT($AH$2:$AH824, (BA$2:BA824-BU824)^2)/(SUM($AH$2:$AH824)-1)),0)</f>
        <v>0</v>
      </c>
    </row>
    <row r="825" spans="34:93" x14ac:dyDescent="0.25">
      <c r="AH825" s="99" t="str">
        <f t="shared" si="199"/>
        <v/>
      </c>
      <c r="AI825" s="11">
        <f t="shared" ca="1" si="200"/>
        <v>0</v>
      </c>
      <c r="AJ825" s="11">
        <f t="shared" ca="1" si="200"/>
        <v>0</v>
      </c>
      <c r="AK825" s="11">
        <f t="shared" ca="1" si="200"/>
        <v>0</v>
      </c>
      <c r="AL825" s="11">
        <f t="shared" ca="1" si="200"/>
        <v>0</v>
      </c>
      <c r="AM825" s="11">
        <f t="shared" ca="1" si="200"/>
        <v>0</v>
      </c>
      <c r="AN825" s="11">
        <f t="shared" ca="1" si="200"/>
        <v>0</v>
      </c>
      <c r="AO825" s="11">
        <f t="shared" ca="1" si="200"/>
        <v>0</v>
      </c>
      <c r="AP825" s="11">
        <f t="shared" ca="1" si="200"/>
        <v>0</v>
      </c>
      <c r="AQ825" s="11">
        <f t="shared" ca="1" si="200"/>
        <v>0</v>
      </c>
      <c r="AR825" s="11">
        <f t="shared" ca="1" si="200"/>
        <v>0</v>
      </c>
      <c r="AS825" s="11">
        <f t="shared" ca="1" si="201"/>
        <v>0</v>
      </c>
      <c r="AT825" s="11">
        <f t="shared" ca="1" si="201"/>
        <v>0</v>
      </c>
      <c r="AU825" s="11">
        <f t="shared" ca="1" si="201"/>
        <v>0</v>
      </c>
      <c r="AV825" s="11">
        <f t="shared" ca="1" si="201"/>
        <v>0</v>
      </c>
      <c r="AW825" s="11">
        <f t="shared" ca="1" si="201"/>
        <v>0</v>
      </c>
      <c r="AX825" s="11">
        <f t="shared" ca="1" si="201"/>
        <v>0</v>
      </c>
      <c r="AY825" s="11">
        <f t="shared" ca="1" si="201"/>
        <v>0</v>
      </c>
      <c r="AZ825" s="11">
        <f t="shared" ca="1" si="201"/>
        <v>0</v>
      </c>
      <c r="BA825" s="11">
        <f t="shared" ca="1" si="201"/>
        <v>0</v>
      </c>
      <c r="BB825" s="11"/>
      <c r="BC825" s="11">
        <f>IF($AG825,SUMPRODUCT(AI$2:AI825,$AH$2:$AH825)/SUM($AH$2:$AH825),0)</f>
        <v>0</v>
      </c>
      <c r="BD825" s="11">
        <f>IF($AG825,SUMPRODUCT(AJ$2:AJ825,$AH$2:$AH825)/SUM($AH$2:$AH825),0)</f>
        <v>0</v>
      </c>
      <c r="BE825" s="11">
        <f>IF($AG825,SUMPRODUCT(AK$2:AK825,$AH$2:$AH825)/SUM($AH$2:$AH825),0)</f>
        <v>0</v>
      </c>
      <c r="BF825" s="11">
        <f>IF($AG825,SUMPRODUCT(AL$2:AL825,$AH$2:$AH825)/SUM($AH$2:$AH825),0)</f>
        <v>0</v>
      </c>
      <c r="BG825" s="11">
        <f>IF($AG825,SUMPRODUCT(AM$2:AM825,$AH$2:$AH825)/SUM($AH$2:$AH825),0)</f>
        <v>0</v>
      </c>
      <c r="BH825" s="11">
        <f>IF($AG825,SUMPRODUCT(AN$2:AN825,$AH$2:$AH825)/SUM($AH$2:$AH825),0)</f>
        <v>0</v>
      </c>
      <c r="BI825" s="11">
        <f>IF($AG825,SUMPRODUCT(AO$2:AO825,$AH$2:$AH825)/SUM($AH$2:$AH825),0)</f>
        <v>0</v>
      </c>
      <c r="BJ825" s="11">
        <f>IF($AG825,SUMPRODUCT(AP$2:AP825,$AH$2:$AH825)/SUM($AH$2:$AH825),0)</f>
        <v>0</v>
      </c>
      <c r="BK825" s="11">
        <f>IF($AG825,SUMPRODUCT(AQ$2:AQ825,$AH$2:$AH825)/SUM($AH$2:$AH825),0)</f>
        <v>0</v>
      </c>
      <c r="BL825" s="11">
        <f>IF($AG825,SUMPRODUCT(AR$2:AR825,$AH$2:$AH825)/SUM($AH$2:$AH825),0)</f>
        <v>0</v>
      </c>
      <c r="BM825" s="11">
        <f>IF($AG825,SUMPRODUCT(AS$2:AS825,$AH$2:$AH825)/SUM($AH$2:$AH825),0)</f>
        <v>0</v>
      </c>
      <c r="BN825" s="11">
        <f>IF($AG825,SUMPRODUCT(AT$2:AT825,$AH$2:$AH825)/SUM($AH$2:$AH825),0)</f>
        <v>0</v>
      </c>
      <c r="BO825" s="11">
        <f>IF($AG825,SUMPRODUCT(AU$2:AU825,$AH$2:$AH825)/SUM($AH$2:$AH825),0)</f>
        <v>0</v>
      </c>
      <c r="BP825" s="11">
        <f>IF($AG825,SUMPRODUCT(AV$2:AV825,$AH$2:$AH825)/SUM($AH$2:$AH825),0)</f>
        <v>0</v>
      </c>
      <c r="BQ825" s="11">
        <f>IF($AG825,SUMPRODUCT(AW$2:AW825,$AH$2:$AH825)/SUM($AH$2:$AH825),0)</f>
        <v>0</v>
      </c>
      <c r="BR825" s="11">
        <f>IF($AG825,SUMPRODUCT(AX$2:AX825,$AH$2:$AH825)/SUM($AH$2:$AH825),0)</f>
        <v>0</v>
      </c>
      <c r="BS825" s="11">
        <f>IF($AG825,SUMPRODUCT(AY$2:AY825,$AH$2:$AH825)/SUM($AH$2:$AH825),0)</f>
        <v>0</v>
      </c>
      <c r="BT825" s="11">
        <f>IF($AG825,SUMPRODUCT(AZ$2:AZ825,$AH$2:$AH825)/SUM($AH$2:$AH825),0)</f>
        <v>0</v>
      </c>
      <c r="BU825" s="11">
        <f>IF($AG825,SUMPRODUCT(BA$2:BA825,$AH$2:$AH825)/SUM($AH$2:$AH825),0)</f>
        <v>0</v>
      </c>
      <c r="BV825" s="11"/>
      <c r="BW825" s="109" cm="1">
        <f t="array" ref="BW825">IF($AG825,SQRT(SUMPRODUCT($AH$2:$AH825, (AI$2:AI825-BC825)^2)/(SUM($AH$2:$AH825)-1)),0)</f>
        <v>0</v>
      </c>
      <c r="BX825" s="109" cm="1">
        <f t="array" ref="BX825">IF($AG825,SQRT(SUMPRODUCT($AH$2:$AH825, (AJ$2:AJ825-BD825)^2)/(SUM($AH$2:$AH825)-1)),0)</f>
        <v>0</v>
      </c>
      <c r="BY825" s="109" cm="1">
        <f t="array" ref="BY825">IF($AG825,SQRT(SUMPRODUCT($AH$2:$AH825, (AK$2:AK825-BE825)^2)/(SUM($AH$2:$AH825)-1)),0)</f>
        <v>0</v>
      </c>
      <c r="BZ825" s="109" cm="1">
        <f t="array" ref="BZ825">IF($AG825,SQRT(SUMPRODUCT($AH$2:$AH825, (AL$2:AL825-BF825)^2)/(SUM($AH$2:$AH825)-1)),0)</f>
        <v>0</v>
      </c>
      <c r="CA825" s="109" cm="1">
        <f t="array" ref="CA825">IF($AG825,SQRT(SUMPRODUCT($AH$2:$AH825, (AM$2:AM825-BG825)^2)/(SUM($AH$2:$AH825)-1)),0)</f>
        <v>0</v>
      </c>
      <c r="CB825" s="109" cm="1">
        <f t="array" ref="CB825">IF($AG825,SQRT(SUMPRODUCT($AH$2:$AH825, (AN$2:AN825-BH825)^2)/(SUM($AH$2:$AH825)-1)),0)</f>
        <v>0</v>
      </c>
      <c r="CC825" s="109" cm="1">
        <f t="array" ref="CC825">IF($AG825,SQRT(SUMPRODUCT($AH$2:$AH825, (AO$2:AO825-BI825)^2)/(SUM($AH$2:$AH825)-1)),0)</f>
        <v>0</v>
      </c>
      <c r="CD825" s="109" cm="1">
        <f t="array" ref="CD825">IF($AG825,SQRT(SUMPRODUCT($AH$2:$AH825, (AP$2:AP825-BJ825)^2)/(SUM($AH$2:$AH825)-1)),0)</f>
        <v>0</v>
      </c>
      <c r="CE825" s="109" cm="1">
        <f t="array" ref="CE825">IF($AG825,SQRT(SUMPRODUCT($AH$2:$AH825, (AQ$2:AQ825-BK825)^2)/(SUM($AH$2:$AH825)-1)),0)</f>
        <v>0</v>
      </c>
      <c r="CF825" s="109" cm="1">
        <f t="array" ref="CF825">IF($AG825,SQRT(SUMPRODUCT($AH$2:$AH825, (AR$2:AR825-BL825)^2)/(SUM($AH$2:$AH825)-1)),0)</f>
        <v>0</v>
      </c>
      <c r="CG825" s="109" cm="1">
        <f t="array" ref="CG825">IF($AG825,SQRT(SUMPRODUCT($AH$2:$AH825, (AS$2:AS825-BM825)^2)/(SUM($AH$2:$AH825)-1)),0)</f>
        <v>0</v>
      </c>
      <c r="CH825" s="109" cm="1">
        <f t="array" ref="CH825">IF($AG825,SQRT(SUMPRODUCT($AH$2:$AH825, (AT$2:AT825-BN825)^2)/(SUM($AH$2:$AH825)-1)),0)</f>
        <v>0</v>
      </c>
      <c r="CI825" s="109" cm="1">
        <f t="array" ref="CI825">IF($AG825,SQRT(SUMPRODUCT($AH$2:$AH825, (AU$2:AU825-BO825)^2)/(SUM($AH$2:$AH825)-1)),0)</f>
        <v>0</v>
      </c>
      <c r="CJ825" s="109" cm="1">
        <f t="array" ref="CJ825">IF($AG825,SQRT(SUMPRODUCT($AH$2:$AH825, (AV$2:AV825-BP825)^2)/(SUM($AH$2:$AH825)-1)),0)</f>
        <v>0</v>
      </c>
      <c r="CK825" s="109" cm="1">
        <f t="array" ref="CK825">IF($AG825,SQRT(SUMPRODUCT($AH$2:$AH825, (AW$2:AW825-BQ825)^2)/(SUM($AH$2:$AH825)-1)),0)</f>
        <v>0</v>
      </c>
      <c r="CL825" s="109" cm="1">
        <f t="array" ref="CL825">IF($AG825,SQRT(SUMPRODUCT($AH$2:$AH825, (AX$2:AX825-BR825)^2)/(SUM($AH$2:$AH825)-1)),0)</f>
        <v>0</v>
      </c>
      <c r="CM825" s="109" cm="1">
        <f t="array" ref="CM825">IF($AG825,SQRT(SUMPRODUCT($AH$2:$AH825, (AY$2:AY825-BS825)^2)/(SUM($AH$2:$AH825)-1)),0)</f>
        <v>0</v>
      </c>
      <c r="CN825" s="109" cm="1">
        <f t="array" ref="CN825">IF($AG825,SQRT(SUMPRODUCT($AH$2:$AH825, (AZ$2:AZ825-BT825)^2)/(SUM($AH$2:$AH825)-1)),0)</f>
        <v>0</v>
      </c>
      <c r="CO825" s="109" cm="1">
        <f t="array" ref="CO825">IF($AG825,SQRT(SUMPRODUCT($AH$2:$AH825, (BA$2:BA825-BU825)^2)/(SUM($AH$2:$AH825)-1)),0)</f>
        <v>0</v>
      </c>
    </row>
    <row r="826" spans="34:93" x14ac:dyDescent="0.25">
      <c r="AH826" s="99" t="str">
        <f t="shared" si="199"/>
        <v/>
      </c>
      <c r="AI826" s="11">
        <f t="shared" ca="1" si="200"/>
        <v>0</v>
      </c>
      <c r="AJ826" s="11">
        <f t="shared" ca="1" si="200"/>
        <v>0</v>
      </c>
      <c r="AK826" s="11">
        <f t="shared" ca="1" si="200"/>
        <v>0</v>
      </c>
      <c r="AL826" s="11">
        <f t="shared" ca="1" si="200"/>
        <v>0</v>
      </c>
      <c r="AM826" s="11">
        <f t="shared" ca="1" si="200"/>
        <v>0</v>
      </c>
      <c r="AN826" s="11">
        <f t="shared" ca="1" si="200"/>
        <v>0</v>
      </c>
      <c r="AO826" s="11">
        <f t="shared" ca="1" si="200"/>
        <v>0</v>
      </c>
      <c r="AP826" s="11">
        <f t="shared" ca="1" si="200"/>
        <v>0</v>
      </c>
      <c r="AQ826" s="11">
        <f t="shared" ca="1" si="200"/>
        <v>0</v>
      </c>
      <c r="AR826" s="11">
        <f t="shared" ca="1" si="200"/>
        <v>0</v>
      </c>
      <c r="AS826" s="11">
        <f t="shared" ca="1" si="201"/>
        <v>0</v>
      </c>
      <c r="AT826" s="11">
        <f t="shared" ca="1" si="201"/>
        <v>0</v>
      </c>
      <c r="AU826" s="11">
        <f t="shared" ca="1" si="201"/>
        <v>0</v>
      </c>
      <c r="AV826" s="11">
        <f t="shared" ca="1" si="201"/>
        <v>0</v>
      </c>
      <c r="AW826" s="11">
        <f t="shared" ca="1" si="201"/>
        <v>0</v>
      </c>
      <c r="AX826" s="11">
        <f t="shared" ca="1" si="201"/>
        <v>0</v>
      </c>
      <c r="AY826" s="11">
        <f t="shared" ca="1" si="201"/>
        <v>0</v>
      </c>
      <c r="AZ826" s="11">
        <f t="shared" ca="1" si="201"/>
        <v>0</v>
      </c>
      <c r="BA826" s="11">
        <f t="shared" ca="1" si="201"/>
        <v>0</v>
      </c>
      <c r="BB826" s="11"/>
      <c r="BC826" s="11">
        <f>IF($AG826,SUMPRODUCT(AI$2:AI826,$AH$2:$AH826)/SUM($AH$2:$AH826),0)</f>
        <v>0</v>
      </c>
      <c r="BD826" s="11">
        <f>IF($AG826,SUMPRODUCT(AJ$2:AJ826,$AH$2:$AH826)/SUM($AH$2:$AH826),0)</f>
        <v>0</v>
      </c>
      <c r="BE826" s="11">
        <f>IF($AG826,SUMPRODUCT(AK$2:AK826,$AH$2:$AH826)/SUM($AH$2:$AH826),0)</f>
        <v>0</v>
      </c>
      <c r="BF826" s="11">
        <f>IF($AG826,SUMPRODUCT(AL$2:AL826,$AH$2:$AH826)/SUM($AH$2:$AH826),0)</f>
        <v>0</v>
      </c>
      <c r="BG826" s="11">
        <f>IF($AG826,SUMPRODUCT(AM$2:AM826,$AH$2:$AH826)/SUM($AH$2:$AH826),0)</f>
        <v>0</v>
      </c>
      <c r="BH826" s="11">
        <f>IF($AG826,SUMPRODUCT(AN$2:AN826,$AH$2:$AH826)/SUM($AH$2:$AH826),0)</f>
        <v>0</v>
      </c>
      <c r="BI826" s="11">
        <f>IF($AG826,SUMPRODUCT(AO$2:AO826,$AH$2:$AH826)/SUM($AH$2:$AH826),0)</f>
        <v>0</v>
      </c>
      <c r="BJ826" s="11">
        <f>IF($AG826,SUMPRODUCT(AP$2:AP826,$AH$2:$AH826)/SUM($AH$2:$AH826),0)</f>
        <v>0</v>
      </c>
      <c r="BK826" s="11">
        <f>IF($AG826,SUMPRODUCT(AQ$2:AQ826,$AH$2:$AH826)/SUM($AH$2:$AH826),0)</f>
        <v>0</v>
      </c>
      <c r="BL826" s="11">
        <f>IF($AG826,SUMPRODUCT(AR$2:AR826,$AH$2:$AH826)/SUM($AH$2:$AH826),0)</f>
        <v>0</v>
      </c>
      <c r="BM826" s="11">
        <f>IF($AG826,SUMPRODUCT(AS$2:AS826,$AH$2:$AH826)/SUM($AH$2:$AH826),0)</f>
        <v>0</v>
      </c>
      <c r="BN826" s="11">
        <f>IF($AG826,SUMPRODUCT(AT$2:AT826,$AH$2:$AH826)/SUM($AH$2:$AH826),0)</f>
        <v>0</v>
      </c>
      <c r="BO826" s="11">
        <f>IF($AG826,SUMPRODUCT(AU$2:AU826,$AH$2:$AH826)/SUM($AH$2:$AH826),0)</f>
        <v>0</v>
      </c>
      <c r="BP826" s="11">
        <f>IF($AG826,SUMPRODUCT(AV$2:AV826,$AH$2:$AH826)/SUM($AH$2:$AH826),0)</f>
        <v>0</v>
      </c>
      <c r="BQ826" s="11">
        <f>IF($AG826,SUMPRODUCT(AW$2:AW826,$AH$2:$AH826)/SUM($AH$2:$AH826),0)</f>
        <v>0</v>
      </c>
      <c r="BR826" s="11">
        <f>IF($AG826,SUMPRODUCT(AX$2:AX826,$AH$2:$AH826)/SUM($AH$2:$AH826),0)</f>
        <v>0</v>
      </c>
      <c r="BS826" s="11">
        <f>IF($AG826,SUMPRODUCT(AY$2:AY826,$AH$2:$AH826)/SUM($AH$2:$AH826),0)</f>
        <v>0</v>
      </c>
      <c r="BT826" s="11">
        <f>IF($AG826,SUMPRODUCT(AZ$2:AZ826,$AH$2:$AH826)/SUM($AH$2:$AH826),0)</f>
        <v>0</v>
      </c>
      <c r="BU826" s="11">
        <f>IF($AG826,SUMPRODUCT(BA$2:BA826,$AH$2:$AH826)/SUM($AH$2:$AH826),0)</f>
        <v>0</v>
      </c>
      <c r="BV826" s="11"/>
      <c r="BW826" s="109" cm="1">
        <f t="array" ref="BW826">IF($AG826,SQRT(SUMPRODUCT($AH$2:$AH826, (AI$2:AI826-BC826)^2)/(SUM($AH$2:$AH826)-1)),0)</f>
        <v>0</v>
      </c>
      <c r="BX826" s="109" cm="1">
        <f t="array" ref="BX826">IF($AG826,SQRT(SUMPRODUCT($AH$2:$AH826, (AJ$2:AJ826-BD826)^2)/(SUM($AH$2:$AH826)-1)),0)</f>
        <v>0</v>
      </c>
      <c r="BY826" s="109" cm="1">
        <f t="array" ref="BY826">IF($AG826,SQRT(SUMPRODUCT($AH$2:$AH826, (AK$2:AK826-BE826)^2)/(SUM($AH$2:$AH826)-1)),0)</f>
        <v>0</v>
      </c>
      <c r="BZ826" s="109" cm="1">
        <f t="array" ref="BZ826">IF($AG826,SQRT(SUMPRODUCT($AH$2:$AH826, (AL$2:AL826-BF826)^2)/(SUM($AH$2:$AH826)-1)),0)</f>
        <v>0</v>
      </c>
      <c r="CA826" s="109" cm="1">
        <f t="array" ref="CA826">IF($AG826,SQRT(SUMPRODUCT($AH$2:$AH826, (AM$2:AM826-BG826)^2)/(SUM($AH$2:$AH826)-1)),0)</f>
        <v>0</v>
      </c>
      <c r="CB826" s="109" cm="1">
        <f t="array" ref="CB826">IF($AG826,SQRT(SUMPRODUCT($AH$2:$AH826, (AN$2:AN826-BH826)^2)/(SUM($AH$2:$AH826)-1)),0)</f>
        <v>0</v>
      </c>
      <c r="CC826" s="109" cm="1">
        <f t="array" ref="CC826">IF($AG826,SQRT(SUMPRODUCT($AH$2:$AH826, (AO$2:AO826-BI826)^2)/(SUM($AH$2:$AH826)-1)),0)</f>
        <v>0</v>
      </c>
      <c r="CD826" s="109" cm="1">
        <f t="array" ref="CD826">IF($AG826,SQRT(SUMPRODUCT($AH$2:$AH826, (AP$2:AP826-BJ826)^2)/(SUM($AH$2:$AH826)-1)),0)</f>
        <v>0</v>
      </c>
      <c r="CE826" s="109" cm="1">
        <f t="array" ref="CE826">IF($AG826,SQRT(SUMPRODUCT($AH$2:$AH826, (AQ$2:AQ826-BK826)^2)/(SUM($AH$2:$AH826)-1)),0)</f>
        <v>0</v>
      </c>
      <c r="CF826" s="109" cm="1">
        <f t="array" ref="CF826">IF($AG826,SQRT(SUMPRODUCT($AH$2:$AH826, (AR$2:AR826-BL826)^2)/(SUM($AH$2:$AH826)-1)),0)</f>
        <v>0</v>
      </c>
      <c r="CG826" s="109" cm="1">
        <f t="array" ref="CG826">IF($AG826,SQRT(SUMPRODUCT($AH$2:$AH826, (AS$2:AS826-BM826)^2)/(SUM($AH$2:$AH826)-1)),0)</f>
        <v>0</v>
      </c>
      <c r="CH826" s="109" cm="1">
        <f t="array" ref="CH826">IF($AG826,SQRT(SUMPRODUCT($AH$2:$AH826, (AT$2:AT826-BN826)^2)/(SUM($AH$2:$AH826)-1)),0)</f>
        <v>0</v>
      </c>
      <c r="CI826" s="109" cm="1">
        <f t="array" ref="CI826">IF($AG826,SQRT(SUMPRODUCT($AH$2:$AH826, (AU$2:AU826-BO826)^2)/(SUM($AH$2:$AH826)-1)),0)</f>
        <v>0</v>
      </c>
      <c r="CJ826" s="109" cm="1">
        <f t="array" ref="CJ826">IF($AG826,SQRT(SUMPRODUCT($AH$2:$AH826, (AV$2:AV826-BP826)^2)/(SUM($AH$2:$AH826)-1)),0)</f>
        <v>0</v>
      </c>
      <c r="CK826" s="109" cm="1">
        <f t="array" ref="CK826">IF($AG826,SQRT(SUMPRODUCT($AH$2:$AH826, (AW$2:AW826-BQ826)^2)/(SUM($AH$2:$AH826)-1)),0)</f>
        <v>0</v>
      </c>
      <c r="CL826" s="109" cm="1">
        <f t="array" ref="CL826">IF($AG826,SQRT(SUMPRODUCT($AH$2:$AH826, (AX$2:AX826-BR826)^2)/(SUM($AH$2:$AH826)-1)),0)</f>
        <v>0</v>
      </c>
      <c r="CM826" s="109" cm="1">
        <f t="array" ref="CM826">IF($AG826,SQRT(SUMPRODUCT($AH$2:$AH826, (AY$2:AY826-BS826)^2)/(SUM($AH$2:$AH826)-1)),0)</f>
        <v>0</v>
      </c>
      <c r="CN826" s="109" cm="1">
        <f t="array" ref="CN826">IF($AG826,SQRT(SUMPRODUCT($AH$2:$AH826, (AZ$2:AZ826-BT826)^2)/(SUM($AH$2:$AH826)-1)),0)</f>
        <v>0</v>
      </c>
      <c r="CO826" s="109" cm="1">
        <f t="array" ref="CO826">IF($AG826,SQRT(SUMPRODUCT($AH$2:$AH826, (BA$2:BA826-BU826)^2)/(SUM($AH$2:$AH826)-1)),0)</f>
        <v>0</v>
      </c>
    </row>
    <row r="827" spans="34:93" x14ac:dyDescent="0.25">
      <c r="AH827" s="99" t="str">
        <f t="shared" si="199"/>
        <v/>
      </c>
      <c r="AI827" s="11">
        <f t="shared" ca="1" si="200"/>
        <v>0</v>
      </c>
      <c r="AJ827" s="11">
        <f t="shared" ca="1" si="200"/>
        <v>0</v>
      </c>
      <c r="AK827" s="11">
        <f t="shared" ca="1" si="200"/>
        <v>0</v>
      </c>
      <c r="AL827" s="11">
        <f t="shared" ca="1" si="200"/>
        <v>0</v>
      </c>
      <c r="AM827" s="11">
        <f t="shared" ca="1" si="200"/>
        <v>0</v>
      </c>
      <c r="AN827" s="11">
        <f t="shared" ca="1" si="200"/>
        <v>0</v>
      </c>
      <c r="AO827" s="11">
        <f t="shared" ca="1" si="200"/>
        <v>0</v>
      </c>
      <c r="AP827" s="11">
        <f t="shared" ca="1" si="200"/>
        <v>0</v>
      </c>
      <c r="AQ827" s="11">
        <f t="shared" ca="1" si="200"/>
        <v>0</v>
      </c>
      <c r="AR827" s="11">
        <f t="shared" ca="1" si="200"/>
        <v>0</v>
      </c>
      <c r="AS827" s="11">
        <f t="shared" ca="1" si="201"/>
        <v>0</v>
      </c>
      <c r="AT827" s="11">
        <f t="shared" ca="1" si="201"/>
        <v>0</v>
      </c>
      <c r="AU827" s="11">
        <f t="shared" ca="1" si="201"/>
        <v>0</v>
      </c>
      <c r="AV827" s="11">
        <f t="shared" ca="1" si="201"/>
        <v>0</v>
      </c>
      <c r="AW827" s="11">
        <f t="shared" ca="1" si="201"/>
        <v>0</v>
      </c>
      <c r="AX827" s="11">
        <f t="shared" ca="1" si="201"/>
        <v>0</v>
      </c>
      <c r="AY827" s="11">
        <f t="shared" ca="1" si="201"/>
        <v>0</v>
      </c>
      <c r="AZ827" s="11">
        <f t="shared" ca="1" si="201"/>
        <v>0</v>
      </c>
      <c r="BA827" s="11">
        <f t="shared" ca="1" si="201"/>
        <v>0</v>
      </c>
      <c r="BB827" s="11"/>
      <c r="BC827" s="11">
        <f>IF($AG827,SUMPRODUCT(AI$2:AI827,$AH$2:$AH827)/SUM($AH$2:$AH827),0)</f>
        <v>0</v>
      </c>
      <c r="BD827" s="11">
        <f>IF($AG827,SUMPRODUCT(AJ$2:AJ827,$AH$2:$AH827)/SUM($AH$2:$AH827),0)</f>
        <v>0</v>
      </c>
      <c r="BE827" s="11">
        <f>IF($AG827,SUMPRODUCT(AK$2:AK827,$AH$2:$AH827)/SUM($AH$2:$AH827),0)</f>
        <v>0</v>
      </c>
      <c r="BF827" s="11">
        <f>IF($AG827,SUMPRODUCT(AL$2:AL827,$AH$2:$AH827)/SUM($AH$2:$AH827),0)</f>
        <v>0</v>
      </c>
      <c r="BG827" s="11">
        <f>IF($AG827,SUMPRODUCT(AM$2:AM827,$AH$2:$AH827)/SUM($AH$2:$AH827),0)</f>
        <v>0</v>
      </c>
      <c r="BH827" s="11">
        <f>IF($AG827,SUMPRODUCT(AN$2:AN827,$AH$2:$AH827)/SUM($AH$2:$AH827),0)</f>
        <v>0</v>
      </c>
      <c r="BI827" s="11">
        <f>IF($AG827,SUMPRODUCT(AO$2:AO827,$AH$2:$AH827)/SUM($AH$2:$AH827),0)</f>
        <v>0</v>
      </c>
      <c r="BJ827" s="11">
        <f>IF($AG827,SUMPRODUCT(AP$2:AP827,$AH$2:$AH827)/SUM($AH$2:$AH827),0)</f>
        <v>0</v>
      </c>
      <c r="BK827" s="11">
        <f>IF($AG827,SUMPRODUCT(AQ$2:AQ827,$AH$2:$AH827)/SUM($AH$2:$AH827),0)</f>
        <v>0</v>
      </c>
      <c r="BL827" s="11">
        <f>IF($AG827,SUMPRODUCT(AR$2:AR827,$AH$2:$AH827)/SUM($AH$2:$AH827),0)</f>
        <v>0</v>
      </c>
      <c r="BM827" s="11">
        <f>IF($AG827,SUMPRODUCT(AS$2:AS827,$AH$2:$AH827)/SUM($AH$2:$AH827),0)</f>
        <v>0</v>
      </c>
      <c r="BN827" s="11">
        <f>IF($AG827,SUMPRODUCT(AT$2:AT827,$AH$2:$AH827)/SUM($AH$2:$AH827),0)</f>
        <v>0</v>
      </c>
      <c r="BO827" s="11">
        <f>IF($AG827,SUMPRODUCT(AU$2:AU827,$AH$2:$AH827)/SUM($AH$2:$AH827),0)</f>
        <v>0</v>
      </c>
      <c r="BP827" s="11">
        <f>IF($AG827,SUMPRODUCT(AV$2:AV827,$AH$2:$AH827)/SUM($AH$2:$AH827),0)</f>
        <v>0</v>
      </c>
      <c r="BQ827" s="11">
        <f>IF($AG827,SUMPRODUCT(AW$2:AW827,$AH$2:$AH827)/SUM($AH$2:$AH827),0)</f>
        <v>0</v>
      </c>
      <c r="BR827" s="11">
        <f>IF($AG827,SUMPRODUCT(AX$2:AX827,$AH$2:$AH827)/SUM($AH$2:$AH827),0)</f>
        <v>0</v>
      </c>
      <c r="BS827" s="11">
        <f>IF($AG827,SUMPRODUCT(AY$2:AY827,$AH$2:$AH827)/SUM($AH$2:$AH827),0)</f>
        <v>0</v>
      </c>
      <c r="BT827" s="11">
        <f>IF($AG827,SUMPRODUCT(AZ$2:AZ827,$AH$2:$AH827)/SUM($AH$2:$AH827),0)</f>
        <v>0</v>
      </c>
      <c r="BU827" s="11">
        <f>IF($AG827,SUMPRODUCT(BA$2:BA827,$AH$2:$AH827)/SUM($AH$2:$AH827),0)</f>
        <v>0</v>
      </c>
      <c r="BV827" s="11"/>
      <c r="BW827" s="109" cm="1">
        <f t="array" ref="BW827">IF($AG827,SQRT(SUMPRODUCT($AH$2:$AH827, (AI$2:AI827-BC827)^2)/(SUM($AH$2:$AH827)-1)),0)</f>
        <v>0</v>
      </c>
      <c r="BX827" s="109" cm="1">
        <f t="array" ref="BX827">IF($AG827,SQRT(SUMPRODUCT($AH$2:$AH827, (AJ$2:AJ827-BD827)^2)/(SUM($AH$2:$AH827)-1)),0)</f>
        <v>0</v>
      </c>
      <c r="BY827" s="109" cm="1">
        <f t="array" ref="BY827">IF($AG827,SQRT(SUMPRODUCT($AH$2:$AH827, (AK$2:AK827-BE827)^2)/(SUM($AH$2:$AH827)-1)),0)</f>
        <v>0</v>
      </c>
      <c r="BZ827" s="109" cm="1">
        <f t="array" ref="BZ827">IF($AG827,SQRT(SUMPRODUCT($AH$2:$AH827, (AL$2:AL827-BF827)^2)/(SUM($AH$2:$AH827)-1)),0)</f>
        <v>0</v>
      </c>
      <c r="CA827" s="109" cm="1">
        <f t="array" ref="CA827">IF($AG827,SQRT(SUMPRODUCT($AH$2:$AH827, (AM$2:AM827-BG827)^2)/(SUM($AH$2:$AH827)-1)),0)</f>
        <v>0</v>
      </c>
      <c r="CB827" s="109" cm="1">
        <f t="array" ref="CB827">IF($AG827,SQRT(SUMPRODUCT($AH$2:$AH827, (AN$2:AN827-BH827)^2)/(SUM($AH$2:$AH827)-1)),0)</f>
        <v>0</v>
      </c>
      <c r="CC827" s="109" cm="1">
        <f t="array" ref="CC827">IF($AG827,SQRT(SUMPRODUCT($AH$2:$AH827, (AO$2:AO827-BI827)^2)/(SUM($AH$2:$AH827)-1)),0)</f>
        <v>0</v>
      </c>
      <c r="CD827" s="109" cm="1">
        <f t="array" ref="CD827">IF($AG827,SQRT(SUMPRODUCT($AH$2:$AH827, (AP$2:AP827-BJ827)^2)/(SUM($AH$2:$AH827)-1)),0)</f>
        <v>0</v>
      </c>
      <c r="CE827" s="109" cm="1">
        <f t="array" ref="CE827">IF($AG827,SQRT(SUMPRODUCT($AH$2:$AH827, (AQ$2:AQ827-BK827)^2)/(SUM($AH$2:$AH827)-1)),0)</f>
        <v>0</v>
      </c>
      <c r="CF827" s="109" cm="1">
        <f t="array" ref="CF827">IF($AG827,SQRT(SUMPRODUCT($AH$2:$AH827, (AR$2:AR827-BL827)^2)/(SUM($AH$2:$AH827)-1)),0)</f>
        <v>0</v>
      </c>
      <c r="CG827" s="109" cm="1">
        <f t="array" ref="CG827">IF($AG827,SQRT(SUMPRODUCT($AH$2:$AH827, (AS$2:AS827-BM827)^2)/(SUM($AH$2:$AH827)-1)),0)</f>
        <v>0</v>
      </c>
      <c r="CH827" s="109" cm="1">
        <f t="array" ref="CH827">IF($AG827,SQRT(SUMPRODUCT($AH$2:$AH827, (AT$2:AT827-BN827)^2)/(SUM($AH$2:$AH827)-1)),0)</f>
        <v>0</v>
      </c>
      <c r="CI827" s="109" cm="1">
        <f t="array" ref="CI827">IF($AG827,SQRT(SUMPRODUCT($AH$2:$AH827, (AU$2:AU827-BO827)^2)/(SUM($AH$2:$AH827)-1)),0)</f>
        <v>0</v>
      </c>
      <c r="CJ827" s="109" cm="1">
        <f t="array" ref="CJ827">IF($AG827,SQRT(SUMPRODUCT($AH$2:$AH827, (AV$2:AV827-BP827)^2)/(SUM($AH$2:$AH827)-1)),0)</f>
        <v>0</v>
      </c>
      <c r="CK827" s="109" cm="1">
        <f t="array" ref="CK827">IF($AG827,SQRT(SUMPRODUCT($AH$2:$AH827, (AW$2:AW827-BQ827)^2)/(SUM($AH$2:$AH827)-1)),0)</f>
        <v>0</v>
      </c>
      <c r="CL827" s="109" cm="1">
        <f t="array" ref="CL827">IF($AG827,SQRT(SUMPRODUCT($AH$2:$AH827, (AX$2:AX827-BR827)^2)/(SUM($AH$2:$AH827)-1)),0)</f>
        <v>0</v>
      </c>
      <c r="CM827" s="109" cm="1">
        <f t="array" ref="CM827">IF($AG827,SQRT(SUMPRODUCT($AH$2:$AH827, (AY$2:AY827-BS827)^2)/(SUM($AH$2:$AH827)-1)),0)</f>
        <v>0</v>
      </c>
      <c r="CN827" s="109" cm="1">
        <f t="array" ref="CN827">IF($AG827,SQRT(SUMPRODUCT($AH$2:$AH827, (AZ$2:AZ827-BT827)^2)/(SUM($AH$2:$AH827)-1)),0)</f>
        <v>0</v>
      </c>
      <c r="CO827" s="109" cm="1">
        <f t="array" ref="CO827">IF($AG827,SQRT(SUMPRODUCT($AH$2:$AH827, (BA$2:BA827-BU827)^2)/(SUM($AH$2:$AH827)-1)),0)</f>
        <v>0</v>
      </c>
    </row>
    <row r="828" spans="34:93" x14ac:dyDescent="0.25">
      <c r="AH828" s="99" t="str">
        <f t="shared" si="199"/>
        <v/>
      </c>
      <c r="AI828" s="11">
        <f t="shared" ca="1" si="200"/>
        <v>0</v>
      </c>
      <c r="AJ828" s="11">
        <f t="shared" ca="1" si="200"/>
        <v>0</v>
      </c>
      <c r="AK828" s="11">
        <f t="shared" ca="1" si="200"/>
        <v>0</v>
      </c>
      <c r="AL828" s="11">
        <f t="shared" ca="1" si="200"/>
        <v>0</v>
      </c>
      <c r="AM828" s="11">
        <f t="shared" ca="1" si="200"/>
        <v>0</v>
      </c>
      <c r="AN828" s="11">
        <f t="shared" ca="1" si="200"/>
        <v>0</v>
      </c>
      <c r="AO828" s="11">
        <f t="shared" ca="1" si="200"/>
        <v>0</v>
      </c>
      <c r="AP828" s="11">
        <f t="shared" ca="1" si="200"/>
        <v>0</v>
      </c>
      <c r="AQ828" s="11">
        <f t="shared" ca="1" si="200"/>
        <v>0</v>
      </c>
      <c r="AR828" s="11">
        <f t="shared" ca="1" si="200"/>
        <v>0</v>
      </c>
      <c r="AS828" s="11">
        <f t="shared" ca="1" si="201"/>
        <v>0</v>
      </c>
      <c r="AT828" s="11">
        <f t="shared" ca="1" si="201"/>
        <v>0</v>
      </c>
      <c r="AU828" s="11">
        <f t="shared" ca="1" si="201"/>
        <v>0</v>
      </c>
      <c r="AV828" s="11">
        <f t="shared" ca="1" si="201"/>
        <v>0</v>
      </c>
      <c r="AW828" s="11">
        <f t="shared" ca="1" si="201"/>
        <v>0</v>
      </c>
      <c r="AX828" s="11">
        <f t="shared" ca="1" si="201"/>
        <v>0</v>
      </c>
      <c r="AY828" s="11">
        <f t="shared" ca="1" si="201"/>
        <v>0</v>
      </c>
      <c r="AZ828" s="11">
        <f t="shared" ca="1" si="201"/>
        <v>0</v>
      </c>
      <c r="BA828" s="11">
        <f t="shared" ca="1" si="201"/>
        <v>0</v>
      </c>
      <c r="BB828" s="11"/>
      <c r="BC828" s="11">
        <f>IF($AG828,SUMPRODUCT(AI$2:AI828,$AH$2:$AH828)/SUM($AH$2:$AH828),0)</f>
        <v>0</v>
      </c>
      <c r="BD828" s="11">
        <f>IF($AG828,SUMPRODUCT(AJ$2:AJ828,$AH$2:$AH828)/SUM($AH$2:$AH828),0)</f>
        <v>0</v>
      </c>
      <c r="BE828" s="11">
        <f>IF($AG828,SUMPRODUCT(AK$2:AK828,$AH$2:$AH828)/SUM($AH$2:$AH828),0)</f>
        <v>0</v>
      </c>
      <c r="BF828" s="11">
        <f>IF($AG828,SUMPRODUCT(AL$2:AL828,$AH$2:$AH828)/SUM($AH$2:$AH828),0)</f>
        <v>0</v>
      </c>
      <c r="BG828" s="11">
        <f>IF($AG828,SUMPRODUCT(AM$2:AM828,$AH$2:$AH828)/SUM($AH$2:$AH828),0)</f>
        <v>0</v>
      </c>
      <c r="BH828" s="11">
        <f>IF($AG828,SUMPRODUCT(AN$2:AN828,$AH$2:$AH828)/SUM($AH$2:$AH828),0)</f>
        <v>0</v>
      </c>
      <c r="BI828" s="11">
        <f>IF($AG828,SUMPRODUCT(AO$2:AO828,$AH$2:$AH828)/SUM($AH$2:$AH828),0)</f>
        <v>0</v>
      </c>
      <c r="BJ828" s="11">
        <f>IF($AG828,SUMPRODUCT(AP$2:AP828,$AH$2:$AH828)/SUM($AH$2:$AH828),0)</f>
        <v>0</v>
      </c>
      <c r="BK828" s="11">
        <f>IF($AG828,SUMPRODUCT(AQ$2:AQ828,$AH$2:$AH828)/SUM($AH$2:$AH828),0)</f>
        <v>0</v>
      </c>
      <c r="BL828" s="11">
        <f>IF($AG828,SUMPRODUCT(AR$2:AR828,$AH$2:$AH828)/SUM($AH$2:$AH828),0)</f>
        <v>0</v>
      </c>
      <c r="BM828" s="11">
        <f>IF($AG828,SUMPRODUCT(AS$2:AS828,$AH$2:$AH828)/SUM($AH$2:$AH828),0)</f>
        <v>0</v>
      </c>
      <c r="BN828" s="11">
        <f>IF($AG828,SUMPRODUCT(AT$2:AT828,$AH$2:$AH828)/SUM($AH$2:$AH828),0)</f>
        <v>0</v>
      </c>
      <c r="BO828" s="11">
        <f>IF($AG828,SUMPRODUCT(AU$2:AU828,$AH$2:$AH828)/SUM($AH$2:$AH828),0)</f>
        <v>0</v>
      </c>
      <c r="BP828" s="11">
        <f>IF($AG828,SUMPRODUCT(AV$2:AV828,$AH$2:$AH828)/SUM($AH$2:$AH828),0)</f>
        <v>0</v>
      </c>
      <c r="BQ828" s="11">
        <f>IF($AG828,SUMPRODUCT(AW$2:AW828,$AH$2:$AH828)/SUM($AH$2:$AH828),0)</f>
        <v>0</v>
      </c>
      <c r="BR828" s="11">
        <f>IF($AG828,SUMPRODUCT(AX$2:AX828,$AH$2:$AH828)/SUM($AH$2:$AH828),0)</f>
        <v>0</v>
      </c>
      <c r="BS828" s="11">
        <f>IF($AG828,SUMPRODUCT(AY$2:AY828,$AH$2:$AH828)/SUM($AH$2:$AH828),0)</f>
        <v>0</v>
      </c>
      <c r="BT828" s="11">
        <f>IF($AG828,SUMPRODUCT(AZ$2:AZ828,$AH$2:$AH828)/SUM($AH$2:$AH828),0)</f>
        <v>0</v>
      </c>
      <c r="BU828" s="11">
        <f>IF($AG828,SUMPRODUCT(BA$2:BA828,$AH$2:$AH828)/SUM($AH$2:$AH828),0)</f>
        <v>0</v>
      </c>
      <c r="BV828" s="11"/>
      <c r="BW828" s="109" cm="1">
        <f t="array" ref="BW828">IF($AG828,SQRT(SUMPRODUCT($AH$2:$AH828, (AI$2:AI828-BC828)^2)/(SUM($AH$2:$AH828)-1)),0)</f>
        <v>0</v>
      </c>
      <c r="BX828" s="109" cm="1">
        <f t="array" ref="BX828">IF($AG828,SQRT(SUMPRODUCT($AH$2:$AH828, (AJ$2:AJ828-BD828)^2)/(SUM($AH$2:$AH828)-1)),0)</f>
        <v>0</v>
      </c>
      <c r="BY828" s="109" cm="1">
        <f t="array" ref="BY828">IF($AG828,SQRT(SUMPRODUCT($AH$2:$AH828, (AK$2:AK828-BE828)^2)/(SUM($AH$2:$AH828)-1)),0)</f>
        <v>0</v>
      </c>
      <c r="BZ828" s="109" cm="1">
        <f t="array" ref="BZ828">IF($AG828,SQRT(SUMPRODUCT($AH$2:$AH828, (AL$2:AL828-BF828)^2)/(SUM($AH$2:$AH828)-1)),0)</f>
        <v>0</v>
      </c>
      <c r="CA828" s="109" cm="1">
        <f t="array" ref="CA828">IF($AG828,SQRT(SUMPRODUCT($AH$2:$AH828, (AM$2:AM828-BG828)^2)/(SUM($AH$2:$AH828)-1)),0)</f>
        <v>0</v>
      </c>
      <c r="CB828" s="109" cm="1">
        <f t="array" ref="CB828">IF($AG828,SQRT(SUMPRODUCT($AH$2:$AH828, (AN$2:AN828-BH828)^2)/(SUM($AH$2:$AH828)-1)),0)</f>
        <v>0</v>
      </c>
      <c r="CC828" s="109" cm="1">
        <f t="array" ref="CC828">IF($AG828,SQRT(SUMPRODUCT($AH$2:$AH828, (AO$2:AO828-BI828)^2)/(SUM($AH$2:$AH828)-1)),0)</f>
        <v>0</v>
      </c>
      <c r="CD828" s="109" cm="1">
        <f t="array" ref="CD828">IF($AG828,SQRT(SUMPRODUCT($AH$2:$AH828, (AP$2:AP828-BJ828)^2)/(SUM($AH$2:$AH828)-1)),0)</f>
        <v>0</v>
      </c>
      <c r="CE828" s="109" cm="1">
        <f t="array" ref="CE828">IF($AG828,SQRT(SUMPRODUCT($AH$2:$AH828, (AQ$2:AQ828-BK828)^2)/(SUM($AH$2:$AH828)-1)),0)</f>
        <v>0</v>
      </c>
      <c r="CF828" s="109" cm="1">
        <f t="array" ref="CF828">IF($AG828,SQRT(SUMPRODUCT($AH$2:$AH828, (AR$2:AR828-BL828)^2)/(SUM($AH$2:$AH828)-1)),0)</f>
        <v>0</v>
      </c>
      <c r="CG828" s="109" cm="1">
        <f t="array" ref="CG828">IF($AG828,SQRT(SUMPRODUCT($AH$2:$AH828, (AS$2:AS828-BM828)^2)/(SUM($AH$2:$AH828)-1)),0)</f>
        <v>0</v>
      </c>
      <c r="CH828" s="109" cm="1">
        <f t="array" ref="CH828">IF($AG828,SQRT(SUMPRODUCT($AH$2:$AH828, (AT$2:AT828-BN828)^2)/(SUM($AH$2:$AH828)-1)),0)</f>
        <v>0</v>
      </c>
      <c r="CI828" s="109" cm="1">
        <f t="array" ref="CI828">IF($AG828,SQRT(SUMPRODUCT($AH$2:$AH828, (AU$2:AU828-BO828)^2)/(SUM($AH$2:$AH828)-1)),0)</f>
        <v>0</v>
      </c>
      <c r="CJ828" s="109" cm="1">
        <f t="array" ref="CJ828">IF($AG828,SQRT(SUMPRODUCT($AH$2:$AH828, (AV$2:AV828-BP828)^2)/(SUM($AH$2:$AH828)-1)),0)</f>
        <v>0</v>
      </c>
      <c r="CK828" s="109" cm="1">
        <f t="array" ref="CK828">IF($AG828,SQRT(SUMPRODUCT($AH$2:$AH828, (AW$2:AW828-BQ828)^2)/(SUM($AH$2:$AH828)-1)),0)</f>
        <v>0</v>
      </c>
      <c r="CL828" s="109" cm="1">
        <f t="array" ref="CL828">IF($AG828,SQRT(SUMPRODUCT($AH$2:$AH828, (AX$2:AX828-BR828)^2)/(SUM($AH$2:$AH828)-1)),0)</f>
        <v>0</v>
      </c>
      <c r="CM828" s="109" cm="1">
        <f t="array" ref="CM828">IF($AG828,SQRT(SUMPRODUCT($AH$2:$AH828, (AY$2:AY828-BS828)^2)/(SUM($AH$2:$AH828)-1)),0)</f>
        <v>0</v>
      </c>
      <c r="CN828" s="109" cm="1">
        <f t="array" ref="CN828">IF($AG828,SQRT(SUMPRODUCT($AH$2:$AH828, (AZ$2:AZ828-BT828)^2)/(SUM($AH$2:$AH828)-1)),0)</f>
        <v>0</v>
      </c>
      <c r="CO828" s="109" cm="1">
        <f t="array" ref="CO828">IF($AG828,SQRT(SUMPRODUCT($AH$2:$AH828, (BA$2:BA828-BU828)^2)/(SUM($AH$2:$AH828)-1)),0)</f>
        <v>0</v>
      </c>
    </row>
    <row r="829" spans="34:93" x14ac:dyDescent="0.25">
      <c r="AH829" s="99" t="str">
        <f t="shared" si="199"/>
        <v/>
      </c>
      <c r="AI829" s="11">
        <f t="shared" ca="1" si="200"/>
        <v>0</v>
      </c>
      <c r="AJ829" s="11">
        <f t="shared" ca="1" si="200"/>
        <v>0</v>
      </c>
      <c r="AK829" s="11">
        <f t="shared" ca="1" si="200"/>
        <v>0</v>
      </c>
      <c r="AL829" s="11">
        <f t="shared" ca="1" si="200"/>
        <v>0</v>
      </c>
      <c r="AM829" s="11">
        <f t="shared" ca="1" si="200"/>
        <v>0</v>
      </c>
      <c r="AN829" s="11">
        <f t="shared" ca="1" si="200"/>
        <v>0</v>
      </c>
      <c r="AO829" s="11">
        <f t="shared" ca="1" si="200"/>
        <v>0</v>
      </c>
      <c r="AP829" s="11">
        <f t="shared" ca="1" si="200"/>
        <v>0</v>
      </c>
      <c r="AQ829" s="11">
        <f t="shared" ca="1" si="200"/>
        <v>0</v>
      </c>
      <c r="AR829" s="11">
        <f t="shared" ca="1" si="200"/>
        <v>0</v>
      </c>
      <c r="AS829" s="11">
        <f t="shared" ca="1" si="201"/>
        <v>0</v>
      </c>
      <c r="AT829" s="11">
        <f t="shared" ca="1" si="201"/>
        <v>0</v>
      </c>
      <c r="AU829" s="11">
        <f t="shared" ca="1" si="201"/>
        <v>0</v>
      </c>
      <c r="AV829" s="11">
        <f t="shared" ca="1" si="201"/>
        <v>0</v>
      </c>
      <c r="AW829" s="11">
        <f t="shared" ca="1" si="201"/>
        <v>0</v>
      </c>
      <c r="AX829" s="11">
        <f t="shared" ca="1" si="201"/>
        <v>0</v>
      </c>
      <c r="AY829" s="11">
        <f t="shared" ca="1" si="201"/>
        <v>0</v>
      </c>
      <c r="AZ829" s="11">
        <f t="shared" ca="1" si="201"/>
        <v>0</v>
      </c>
      <c r="BA829" s="11">
        <f t="shared" ca="1" si="201"/>
        <v>0</v>
      </c>
      <c r="BB829" s="11"/>
      <c r="BC829" s="11">
        <f>IF($AG829,SUMPRODUCT(AI$2:AI829,$AH$2:$AH829)/SUM($AH$2:$AH829),0)</f>
        <v>0</v>
      </c>
      <c r="BD829" s="11">
        <f>IF($AG829,SUMPRODUCT(AJ$2:AJ829,$AH$2:$AH829)/SUM($AH$2:$AH829),0)</f>
        <v>0</v>
      </c>
      <c r="BE829" s="11">
        <f>IF($AG829,SUMPRODUCT(AK$2:AK829,$AH$2:$AH829)/SUM($AH$2:$AH829),0)</f>
        <v>0</v>
      </c>
      <c r="BF829" s="11">
        <f>IF($AG829,SUMPRODUCT(AL$2:AL829,$AH$2:$AH829)/SUM($AH$2:$AH829),0)</f>
        <v>0</v>
      </c>
      <c r="BG829" s="11">
        <f>IF($AG829,SUMPRODUCT(AM$2:AM829,$AH$2:$AH829)/SUM($AH$2:$AH829),0)</f>
        <v>0</v>
      </c>
      <c r="BH829" s="11">
        <f>IF($AG829,SUMPRODUCT(AN$2:AN829,$AH$2:$AH829)/SUM($AH$2:$AH829),0)</f>
        <v>0</v>
      </c>
      <c r="BI829" s="11">
        <f>IF($AG829,SUMPRODUCT(AO$2:AO829,$AH$2:$AH829)/SUM($AH$2:$AH829),0)</f>
        <v>0</v>
      </c>
      <c r="BJ829" s="11">
        <f>IF($AG829,SUMPRODUCT(AP$2:AP829,$AH$2:$AH829)/SUM($AH$2:$AH829),0)</f>
        <v>0</v>
      </c>
      <c r="BK829" s="11">
        <f>IF($AG829,SUMPRODUCT(AQ$2:AQ829,$AH$2:$AH829)/SUM($AH$2:$AH829),0)</f>
        <v>0</v>
      </c>
      <c r="BL829" s="11">
        <f>IF($AG829,SUMPRODUCT(AR$2:AR829,$AH$2:$AH829)/SUM($AH$2:$AH829),0)</f>
        <v>0</v>
      </c>
      <c r="BM829" s="11">
        <f>IF($AG829,SUMPRODUCT(AS$2:AS829,$AH$2:$AH829)/SUM($AH$2:$AH829),0)</f>
        <v>0</v>
      </c>
      <c r="BN829" s="11">
        <f>IF($AG829,SUMPRODUCT(AT$2:AT829,$AH$2:$AH829)/SUM($AH$2:$AH829),0)</f>
        <v>0</v>
      </c>
      <c r="BO829" s="11">
        <f>IF($AG829,SUMPRODUCT(AU$2:AU829,$AH$2:$AH829)/SUM($AH$2:$AH829),0)</f>
        <v>0</v>
      </c>
      <c r="BP829" s="11">
        <f>IF($AG829,SUMPRODUCT(AV$2:AV829,$AH$2:$AH829)/SUM($AH$2:$AH829),0)</f>
        <v>0</v>
      </c>
      <c r="BQ829" s="11">
        <f>IF($AG829,SUMPRODUCT(AW$2:AW829,$AH$2:$AH829)/SUM($AH$2:$AH829),0)</f>
        <v>0</v>
      </c>
      <c r="BR829" s="11">
        <f>IF($AG829,SUMPRODUCT(AX$2:AX829,$AH$2:$AH829)/SUM($AH$2:$AH829),0)</f>
        <v>0</v>
      </c>
      <c r="BS829" s="11">
        <f>IF($AG829,SUMPRODUCT(AY$2:AY829,$AH$2:$AH829)/SUM($AH$2:$AH829),0)</f>
        <v>0</v>
      </c>
      <c r="BT829" s="11">
        <f>IF($AG829,SUMPRODUCT(AZ$2:AZ829,$AH$2:$AH829)/SUM($AH$2:$AH829),0)</f>
        <v>0</v>
      </c>
      <c r="BU829" s="11">
        <f>IF($AG829,SUMPRODUCT(BA$2:BA829,$AH$2:$AH829)/SUM($AH$2:$AH829),0)</f>
        <v>0</v>
      </c>
      <c r="BV829" s="11"/>
      <c r="BW829" s="109" cm="1">
        <f t="array" ref="BW829">IF($AG829,SQRT(SUMPRODUCT($AH$2:$AH829, (AI$2:AI829-BC829)^2)/(SUM($AH$2:$AH829)-1)),0)</f>
        <v>0</v>
      </c>
      <c r="BX829" s="109" cm="1">
        <f t="array" ref="BX829">IF($AG829,SQRT(SUMPRODUCT($AH$2:$AH829, (AJ$2:AJ829-BD829)^2)/(SUM($AH$2:$AH829)-1)),0)</f>
        <v>0</v>
      </c>
      <c r="BY829" s="109" cm="1">
        <f t="array" ref="BY829">IF($AG829,SQRT(SUMPRODUCT($AH$2:$AH829, (AK$2:AK829-BE829)^2)/(SUM($AH$2:$AH829)-1)),0)</f>
        <v>0</v>
      </c>
      <c r="BZ829" s="109" cm="1">
        <f t="array" ref="BZ829">IF($AG829,SQRT(SUMPRODUCT($AH$2:$AH829, (AL$2:AL829-BF829)^2)/(SUM($AH$2:$AH829)-1)),0)</f>
        <v>0</v>
      </c>
      <c r="CA829" s="109" cm="1">
        <f t="array" ref="CA829">IF($AG829,SQRT(SUMPRODUCT($AH$2:$AH829, (AM$2:AM829-BG829)^2)/(SUM($AH$2:$AH829)-1)),0)</f>
        <v>0</v>
      </c>
      <c r="CB829" s="109" cm="1">
        <f t="array" ref="CB829">IF($AG829,SQRT(SUMPRODUCT($AH$2:$AH829, (AN$2:AN829-BH829)^2)/(SUM($AH$2:$AH829)-1)),0)</f>
        <v>0</v>
      </c>
      <c r="CC829" s="109" cm="1">
        <f t="array" ref="CC829">IF($AG829,SQRT(SUMPRODUCT($AH$2:$AH829, (AO$2:AO829-BI829)^2)/(SUM($AH$2:$AH829)-1)),0)</f>
        <v>0</v>
      </c>
      <c r="CD829" s="109" cm="1">
        <f t="array" ref="CD829">IF($AG829,SQRT(SUMPRODUCT($AH$2:$AH829, (AP$2:AP829-BJ829)^2)/(SUM($AH$2:$AH829)-1)),0)</f>
        <v>0</v>
      </c>
      <c r="CE829" s="109" cm="1">
        <f t="array" ref="CE829">IF($AG829,SQRT(SUMPRODUCT($AH$2:$AH829, (AQ$2:AQ829-BK829)^2)/(SUM($AH$2:$AH829)-1)),0)</f>
        <v>0</v>
      </c>
      <c r="CF829" s="109" cm="1">
        <f t="array" ref="CF829">IF($AG829,SQRT(SUMPRODUCT($AH$2:$AH829, (AR$2:AR829-BL829)^2)/(SUM($AH$2:$AH829)-1)),0)</f>
        <v>0</v>
      </c>
      <c r="CG829" s="109" cm="1">
        <f t="array" ref="CG829">IF($AG829,SQRT(SUMPRODUCT($AH$2:$AH829, (AS$2:AS829-BM829)^2)/(SUM($AH$2:$AH829)-1)),0)</f>
        <v>0</v>
      </c>
      <c r="CH829" s="109" cm="1">
        <f t="array" ref="CH829">IF($AG829,SQRT(SUMPRODUCT($AH$2:$AH829, (AT$2:AT829-BN829)^2)/(SUM($AH$2:$AH829)-1)),0)</f>
        <v>0</v>
      </c>
      <c r="CI829" s="109" cm="1">
        <f t="array" ref="CI829">IF($AG829,SQRT(SUMPRODUCT($AH$2:$AH829, (AU$2:AU829-BO829)^2)/(SUM($AH$2:$AH829)-1)),0)</f>
        <v>0</v>
      </c>
      <c r="CJ829" s="109" cm="1">
        <f t="array" ref="CJ829">IF($AG829,SQRT(SUMPRODUCT($AH$2:$AH829, (AV$2:AV829-BP829)^2)/(SUM($AH$2:$AH829)-1)),0)</f>
        <v>0</v>
      </c>
      <c r="CK829" s="109" cm="1">
        <f t="array" ref="CK829">IF($AG829,SQRT(SUMPRODUCT($AH$2:$AH829, (AW$2:AW829-BQ829)^2)/(SUM($AH$2:$AH829)-1)),0)</f>
        <v>0</v>
      </c>
      <c r="CL829" s="109" cm="1">
        <f t="array" ref="CL829">IF($AG829,SQRT(SUMPRODUCT($AH$2:$AH829, (AX$2:AX829-BR829)^2)/(SUM($AH$2:$AH829)-1)),0)</f>
        <v>0</v>
      </c>
      <c r="CM829" s="109" cm="1">
        <f t="array" ref="CM829">IF($AG829,SQRT(SUMPRODUCT($AH$2:$AH829, (AY$2:AY829-BS829)^2)/(SUM($AH$2:$AH829)-1)),0)</f>
        <v>0</v>
      </c>
      <c r="CN829" s="109" cm="1">
        <f t="array" ref="CN829">IF($AG829,SQRT(SUMPRODUCT($AH$2:$AH829, (AZ$2:AZ829-BT829)^2)/(SUM($AH$2:$AH829)-1)),0)</f>
        <v>0</v>
      </c>
      <c r="CO829" s="109" cm="1">
        <f t="array" ref="CO829">IF($AG829,SQRT(SUMPRODUCT($AH$2:$AH829, (BA$2:BA829-BU829)^2)/(SUM($AH$2:$AH829)-1)),0)</f>
        <v>0</v>
      </c>
    </row>
    <row r="830" spans="34:93" x14ac:dyDescent="0.25">
      <c r="AH830" s="99" t="str">
        <f t="shared" si="199"/>
        <v/>
      </c>
      <c r="AI830" s="11">
        <f t="shared" ca="1" si="200"/>
        <v>0</v>
      </c>
      <c r="AJ830" s="11">
        <f t="shared" ca="1" si="200"/>
        <v>0</v>
      </c>
      <c r="AK830" s="11">
        <f t="shared" ca="1" si="200"/>
        <v>0</v>
      </c>
      <c r="AL830" s="11">
        <f t="shared" ca="1" si="200"/>
        <v>0</v>
      </c>
      <c r="AM830" s="11">
        <f t="shared" ca="1" si="200"/>
        <v>0</v>
      </c>
      <c r="AN830" s="11">
        <f t="shared" ca="1" si="200"/>
        <v>0</v>
      </c>
      <c r="AO830" s="11">
        <f t="shared" ca="1" si="200"/>
        <v>0</v>
      </c>
      <c r="AP830" s="11">
        <f t="shared" ca="1" si="200"/>
        <v>0</v>
      </c>
      <c r="AQ830" s="11">
        <f t="shared" ca="1" si="200"/>
        <v>0</v>
      </c>
      <c r="AR830" s="11">
        <f t="shared" ca="1" si="200"/>
        <v>0</v>
      </c>
      <c r="AS830" s="11">
        <f t="shared" ca="1" si="201"/>
        <v>0</v>
      </c>
      <c r="AT830" s="11">
        <f t="shared" ca="1" si="201"/>
        <v>0</v>
      </c>
      <c r="AU830" s="11">
        <f t="shared" ca="1" si="201"/>
        <v>0</v>
      </c>
      <c r="AV830" s="11">
        <f t="shared" ca="1" si="201"/>
        <v>0</v>
      </c>
      <c r="AW830" s="11">
        <f t="shared" ca="1" si="201"/>
        <v>0</v>
      </c>
      <c r="AX830" s="11">
        <f t="shared" ca="1" si="201"/>
        <v>0</v>
      </c>
      <c r="AY830" s="11">
        <f t="shared" ca="1" si="201"/>
        <v>0</v>
      </c>
      <c r="AZ830" s="11">
        <f t="shared" ca="1" si="201"/>
        <v>0</v>
      </c>
      <c r="BA830" s="11">
        <f t="shared" ca="1" si="201"/>
        <v>0</v>
      </c>
      <c r="BB830" s="11"/>
      <c r="BC830" s="11">
        <f>IF($AG830,SUMPRODUCT(AI$2:AI830,$AH$2:$AH830)/SUM($AH$2:$AH830),0)</f>
        <v>0</v>
      </c>
      <c r="BD830" s="11">
        <f>IF($AG830,SUMPRODUCT(AJ$2:AJ830,$AH$2:$AH830)/SUM($AH$2:$AH830),0)</f>
        <v>0</v>
      </c>
      <c r="BE830" s="11">
        <f>IF($AG830,SUMPRODUCT(AK$2:AK830,$AH$2:$AH830)/SUM($AH$2:$AH830),0)</f>
        <v>0</v>
      </c>
      <c r="BF830" s="11">
        <f>IF($AG830,SUMPRODUCT(AL$2:AL830,$AH$2:$AH830)/SUM($AH$2:$AH830),0)</f>
        <v>0</v>
      </c>
      <c r="BG830" s="11">
        <f>IF($AG830,SUMPRODUCT(AM$2:AM830,$AH$2:$AH830)/SUM($AH$2:$AH830),0)</f>
        <v>0</v>
      </c>
      <c r="BH830" s="11">
        <f>IF($AG830,SUMPRODUCT(AN$2:AN830,$AH$2:$AH830)/SUM($AH$2:$AH830),0)</f>
        <v>0</v>
      </c>
      <c r="BI830" s="11">
        <f>IF($AG830,SUMPRODUCT(AO$2:AO830,$AH$2:$AH830)/SUM($AH$2:$AH830),0)</f>
        <v>0</v>
      </c>
      <c r="BJ830" s="11">
        <f>IF($AG830,SUMPRODUCT(AP$2:AP830,$AH$2:$AH830)/SUM($AH$2:$AH830),0)</f>
        <v>0</v>
      </c>
      <c r="BK830" s="11">
        <f>IF($AG830,SUMPRODUCT(AQ$2:AQ830,$AH$2:$AH830)/SUM($AH$2:$AH830),0)</f>
        <v>0</v>
      </c>
      <c r="BL830" s="11">
        <f>IF($AG830,SUMPRODUCT(AR$2:AR830,$AH$2:$AH830)/SUM($AH$2:$AH830),0)</f>
        <v>0</v>
      </c>
      <c r="BM830" s="11">
        <f>IF($AG830,SUMPRODUCT(AS$2:AS830,$AH$2:$AH830)/SUM($AH$2:$AH830),0)</f>
        <v>0</v>
      </c>
      <c r="BN830" s="11">
        <f>IF($AG830,SUMPRODUCT(AT$2:AT830,$AH$2:$AH830)/SUM($AH$2:$AH830),0)</f>
        <v>0</v>
      </c>
      <c r="BO830" s="11">
        <f>IF($AG830,SUMPRODUCT(AU$2:AU830,$AH$2:$AH830)/SUM($AH$2:$AH830),0)</f>
        <v>0</v>
      </c>
      <c r="BP830" s="11">
        <f>IF($AG830,SUMPRODUCT(AV$2:AV830,$AH$2:$AH830)/SUM($AH$2:$AH830),0)</f>
        <v>0</v>
      </c>
      <c r="BQ830" s="11">
        <f>IF($AG830,SUMPRODUCT(AW$2:AW830,$AH$2:$AH830)/SUM($AH$2:$AH830),0)</f>
        <v>0</v>
      </c>
      <c r="BR830" s="11">
        <f>IF($AG830,SUMPRODUCT(AX$2:AX830,$AH$2:$AH830)/SUM($AH$2:$AH830),0)</f>
        <v>0</v>
      </c>
      <c r="BS830" s="11">
        <f>IF($AG830,SUMPRODUCT(AY$2:AY830,$AH$2:$AH830)/SUM($AH$2:$AH830),0)</f>
        <v>0</v>
      </c>
      <c r="BT830" s="11">
        <f>IF($AG830,SUMPRODUCT(AZ$2:AZ830,$AH$2:$AH830)/SUM($AH$2:$AH830),0)</f>
        <v>0</v>
      </c>
      <c r="BU830" s="11">
        <f>IF($AG830,SUMPRODUCT(BA$2:BA830,$AH$2:$AH830)/SUM($AH$2:$AH830),0)</f>
        <v>0</v>
      </c>
      <c r="BV830" s="11"/>
      <c r="BW830" s="109" cm="1">
        <f t="array" ref="BW830">IF($AG830,SQRT(SUMPRODUCT($AH$2:$AH830, (AI$2:AI830-BC830)^2)/(SUM($AH$2:$AH830)-1)),0)</f>
        <v>0</v>
      </c>
      <c r="BX830" s="109" cm="1">
        <f t="array" ref="BX830">IF($AG830,SQRT(SUMPRODUCT($AH$2:$AH830, (AJ$2:AJ830-BD830)^2)/(SUM($AH$2:$AH830)-1)),0)</f>
        <v>0</v>
      </c>
      <c r="BY830" s="109" cm="1">
        <f t="array" ref="BY830">IF($AG830,SQRT(SUMPRODUCT($AH$2:$AH830, (AK$2:AK830-BE830)^2)/(SUM($AH$2:$AH830)-1)),0)</f>
        <v>0</v>
      </c>
      <c r="BZ830" s="109" cm="1">
        <f t="array" ref="BZ830">IF($AG830,SQRT(SUMPRODUCT($AH$2:$AH830, (AL$2:AL830-BF830)^2)/(SUM($AH$2:$AH830)-1)),0)</f>
        <v>0</v>
      </c>
      <c r="CA830" s="109" cm="1">
        <f t="array" ref="CA830">IF($AG830,SQRT(SUMPRODUCT($AH$2:$AH830, (AM$2:AM830-BG830)^2)/(SUM($AH$2:$AH830)-1)),0)</f>
        <v>0</v>
      </c>
      <c r="CB830" s="109" cm="1">
        <f t="array" ref="CB830">IF($AG830,SQRT(SUMPRODUCT($AH$2:$AH830, (AN$2:AN830-BH830)^2)/(SUM($AH$2:$AH830)-1)),0)</f>
        <v>0</v>
      </c>
      <c r="CC830" s="109" cm="1">
        <f t="array" ref="CC830">IF($AG830,SQRT(SUMPRODUCT($AH$2:$AH830, (AO$2:AO830-BI830)^2)/(SUM($AH$2:$AH830)-1)),0)</f>
        <v>0</v>
      </c>
      <c r="CD830" s="109" cm="1">
        <f t="array" ref="CD830">IF($AG830,SQRT(SUMPRODUCT($AH$2:$AH830, (AP$2:AP830-BJ830)^2)/(SUM($AH$2:$AH830)-1)),0)</f>
        <v>0</v>
      </c>
      <c r="CE830" s="109" cm="1">
        <f t="array" ref="CE830">IF($AG830,SQRT(SUMPRODUCT($AH$2:$AH830, (AQ$2:AQ830-BK830)^2)/(SUM($AH$2:$AH830)-1)),0)</f>
        <v>0</v>
      </c>
      <c r="CF830" s="109" cm="1">
        <f t="array" ref="CF830">IF($AG830,SQRT(SUMPRODUCT($AH$2:$AH830, (AR$2:AR830-BL830)^2)/(SUM($AH$2:$AH830)-1)),0)</f>
        <v>0</v>
      </c>
      <c r="CG830" s="109" cm="1">
        <f t="array" ref="CG830">IF($AG830,SQRT(SUMPRODUCT($AH$2:$AH830, (AS$2:AS830-BM830)^2)/(SUM($AH$2:$AH830)-1)),0)</f>
        <v>0</v>
      </c>
      <c r="CH830" s="109" cm="1">
        <f t="array" ref="CH830">IF($AG830,SQRT(SUMPRODUCT($AH$2:$AH830, (AT$2:AT830-BN830)^2)/(SUM($AH$2:$AH830)-1)),0)</f>
        <v>0</v>
      </c>
      <c r="CI830" s="109" cm="1">
        <f t="array" ref="CI830">IF($AG830,SQRT(SUMPRODUCT($AH$2:$AH830, (AU$2:AU830-BO830)^2)/(SUM($AH$2:$AH830)-1)),0)</f>
        <v>0</v>
      </c>
      <c r="CJ830" s="109" cm="1">
        <f t="array" ref="CJ830">IF($AG830,SQRT(SUMPRODUCT($AH$2:$AH830, (AV$2:AV830-BP830)^2)/(SUM($AH$2:$AH830)-1)),0)</f>
        <v>0</v>
      </c>
      <c r="CK830" s="109" cm="1">
        <f t="array" ref="CK830">IF($AG830,SQRT(SUMPRODUCT($AH$2:$AH830, (AW$2:AW830-BQ830)^2)/(SUM($AH$2:$AH830)-1)),0)</f>
        <v>0</v>
      </c>
      <c r="CL830" s="109" cm="1">
        <f t="array" ref="CL830">IF($AG830,SQRT(SUMPRODUCT($AH$2:$AH830, (AX$2:AX830-BR830)^2)/(SUM($AH$2:$AH830)-1)),0)</f>
        <v>0</v>
      </c>
      <c r="CM830" s="109" cm="1">
        <f t="array" ref="CM830">IF($AG830,SQRT(SUMPRODUCT($AH$2:$AH830, (AY$2:AY830-BS830)^2)/(SUM($AH$2:$AH830)-1)),0)</f>
        <v>0</v>
      </c>
      <c r="CN830" s="109" cm="1">
        <f t="array" ref="CN830">IF($AG830,SQRT(SUMPRODUCT($AH$2:$AH830, (AZ$2:AZ830-BT830)^2)/(SUM($AH$2:$AH830)-1)),0)</f>
        <v>0</v>
      </c>
      <c r="CO830" s="109" cm="1">
        <f t="array" ref="CO830">IF($AG830,SQRT(SUMPRODUCT($AH$2:$AH830, (BA$2:BA830-BU830)^2)/(SUM($AH$2:$AH830)-1)),0)</f>
        <v>0</v>
      </c>
    </row>
    <row r="831" spans="34:93" x14ac:dyDescent="0.25">
      <c r="AH831" s="99" t="str">
        <f t="shared" si="199"/>
        <v/>
      </c>
      <c r="AI831" s="11">
        <f t="shared" ca="1" si="200"/>
        <v>0</v>
      </c>
      <c r="AJ831" s="11">
        <f t="shared" ca="1" si="200"/>
        <v>0</v>
      </c>
      <c r="AK831" s="11">
        <f t="shared" ca="1" si="200"/>
        <v>0</v>
      </c>
      <c r="AL831" s="11">
        <f t="shared" ca="1" si="200"/>
        <v>0</v>
      </c>
      <c r="AM831" s="11">
        <f t="shared" ca="1" si="200"/>
        <v>0</v>
      </c>
      <c r="AN831" s="11">
        <f t="shared" ca="1" si="200"/>
        <v>0</v>
      </c>
      <c r="AO831" s="11">
        <f t="shared" ca="1" si="200"/>
        <v>0</v>
      </c>
      <c r="AP831" s="11">
        <f t="shared" ca="1" si="200"/>
        <v>0</v>
      </c>
      <c r="AQ831" s="11">
        <f t="shared" ca="1" si="200"/>
        <v>0</v>
      </c>
      <c r="AR831" s="11">
        <f t="shared" ca="1" si="200"/>
        <v>0</v>
      </c>
      <c r="AS831" s="11">
        <f t="shared" ca="1" si="201"/>
        <v>0</v>
      </c>
      <c r="AT831" s="11">
        <f t="shared" ca="1" si="201"/>
        <v>0</v>
      </c>
      <c r="AU831" s="11">
        <f t="shared" ca="1" si="201"/>
        <v>0</v>
      </c>
      <c r="AV831" s="11">
        <f t="shared" ca="1" si="201"/>
        <v>0</v>
      </c>
      <c r="AW831" s="11">
        <f t="shared" ca="1" si="201"/>
        <v>0</v>
      </c>
      <c r="AX831" s="11">
        <f t="shared" ca="1" si="201"/>
        <v>0</v>
      </c>
      <c r="AY831" s="11">
        <f t="shared" ca="1" si="201"/>
        <v>0</v>
      </c>
      <c r="AZ831" s="11">
        <f t="shared" ca="1" si="201"/>
        <v>0</v>
      </c>
      <c r="BA831" s="11">
        <f t="shared" ca="1" si="201"/>
        <v>0</v>
      </c>
      <c r="BB831" s="11"/>
      <c r="BC831" s="11">
        <f>IF($AG831,SUMPRODUCT(AI$2:AI831,$AH$2:$AH831)/SUM($AH$2:$AH831),0)</f>
        <v>0</v>
      </c>
      <c r="BD831" s="11">
        <f>IF($AG831,SUMPRODUCT(AJ$2:AJ831,$AH$2:$AH831)/SUM($AH$2:$AH831),0)</f>
        <v>0</v>
      </c>
      <c r="BE831" s="11">
        <f>IF($AG831,SUMPRODUCT(AK$2:AK831,$AH$2:$AH831)/SUM($AH$2:$AH831),0)</f>
        <v>0</v>
      </c>
      <c r="BF831" s="11">
        <f>IF($AG831,SUMPRODUCT(AL$2:AL831,$AH$2:$AH831)/SUM($AH$2:$AH831),0)</f>
        <v>0</v>
      </c>
      <c r="BG831" s="11">
        <f>IF($AG831,SUMPRODUCT(AM$2:AM831,$AH$2:$AH831)/SUM($AH$2:$AH831),0)</f>
        <v>0</v>
      </c>
      <c r="BH831" s="11">
        <f>IF($AG831,SUMPRODUCT(AN$2:AN831,$AH$2:$AH831)/SUM($AH$2:$AH831),0)</f>
        <v>0</v>
      </c>
      <c r="BI831" s="11">
        <f>IF($AG831,SUMPRODUCT(AO$2:AO831,$AH$2:$AH831)/SUM($AH$2:$AH831),0)</f>
        <v>0</v>
      </c>
      <c r="BJ831" s="11">
        <f>IF($AG831,SUMPRODUCT(AP$2:AP831,$AH$2:$AH831)/SUM($AH$2:$AH831),0)</f>
        <v>0</v>
      </c>
      <c r="BK831" s="11">
        <f>IF($AG831,SUMPRODUCT(AQ$2:AQ831,$AH$2:$AH831)/SUM($AH$2:$AH831),0)</f>
        <v>0</v>
      </c>
      <c r="BL831" s="11">
        <f>IF($AG831,SUMPRODUCT(AR$2:AR831,$AH$2:$AH831)/SUM($AH$2:$AH831),0)</f>
        <v>0</v>
      </c>
      <c r="BM831" s="11">
        <f>IF($AG831,SUMPRODUCT(AS$2:AS831,$AH$2:$AH831)/SUM($AH$2:$AH831),0)</f>
        <v>0</v>
      </c>
      <c r="BN831" s="11">
        <f>IF($AG831,SUMPRODUCT(AT$2:AT831,$AH$2:$AH831)/SUM($AH$2:$AH831),0)</f>
        <v>0</v>
      </c>
      <c r="BO831" s="11">
        <f>IF($AG831,SUMPRODUCT(AU$2:AU831,$AH$2:$AH831)/SUM($AH$2:$AH831),0)</f>
        <v>0</v>
      </c>
      <c r="BP831" s="11">
        <f>IF($AG831,SUMPRODUCT(AV$2:AV831,$AH$2:$AH831)/SUM($AH$2:$AH831),0)</f>
        <v>0</v>
      </c>
      <c r="BQ831" s="11">
        <f>IF($AG831,SUMPRODUCT(AW$2:AW831,$AH$2:$AH831)/SUM($AH$2:$AH831),0)</f>
        <v>0</v>
      </c>
      <c r="BR831" s="11">
        <f>IF($AG831,SUMPRODUCT(AX$2:AX831,$AH$2:$AH831)/SUM($AH$2:$AH831),0)</f>
        <v>0</v>
      </c>
      <c r="BS831" s="11">
        <f>IF($AG831,SUMPRODUCT(AY$2:AY831,$AH$2:$AH831)/SUM($AH$2:$AH831),0)</f>
        <v>0</v>
      </c>
      <c r="BT831" s="11">
        <f>IF($AG831,SUMPRODUCT(AZ$2:AZ831,$AH$2:$AH831)/SUM($AH$2:$AH831),0)</f>
        <v>0</v>
      </c>
      <c r="BU831" s="11">
        <f>IF($AG831,SUMPRODUCT(BA$2:BA831,$AH$2:$AH831)/SUM($AH$2:$AH831),0)</f>
        <v>0</v>
      </c>
      <c r="BV831" s="11"/>
      <c r="BW831" s="109" cm="1">
        <f t="array" ref="BW831">IF($AG831,SQRT(SUMPRODUCT($AH$2:$AH831, (AI$2:AI831-BC831)^2)/(SUM($AH$2:$AH831)-1)),0)</f>
        <v>0</v>
      </c>
      <c r="BX831" s="109" cm="1">
        <f t="array" ref="BX831">IF($AG831,SQRT(SUMPRODUCT($AH$2:$AH831, (AJ$2:AJ831-BD831)^2)/(SUM($AH$2:$AH831)-1)),0)</f>
        <v>0</v>
      </c>
      <c r="BY831" s="109" cm="1">
        <f t="array" ref="BY831">IF($AG831,SQRT(SUMPRODUCT($AH$2:$AH831, (AK$2:AK831-BE831)^2)/(SUM($AH$2:$AH831)-1)),0)</f>
        <v>0</v>
      </c>
      <c r="BZ831" s="109" cm="1">
        <f t="array" ref="BZ831">IF($AG831,SQRT(SUMPRODUCT($AH$2:$AH831, (AL$2:AL831-BF831)^2)/(SUM($AH$2:$AH831)-1)),0)</f>
        <v>0</v>
      </c>
      <c r="CA831" s="109" cm="1">
        <f t="array" ref="CA831">IF($AG831,SQRT(SUMPRODUCT($AH$2:$AH831, (AM$2:AM831-BG831)^2)/(SUM($AH$2:$AH831)-1)),0)</f>
        <v>0</v>
      </c>
      <c r="CB831" s="109" cm="1">
        <f t="array" ref="CB831">IF($AG831,SQRT(SUMPRODUCT($AH$2:$AH831, (AN$2:AN831-BH831)^2)/(SUM($AH$2:$AH831)-1)),0)</f>
        <v>0</v>
      </c>
      <c r="CC831" s="109" cm="1">
        <f t="array" ref="CC831">IF($AG831,SQRT(SUMPRODUCT($AH$2:$AH831, (AO$2:AO831-BI831)^2)/(SUM($AH$2:$AH831)-1)),0)</f>
        <v>0</v>
      </c>
      <c r="CD831" s="109" cm="1">
        <f t="array" ref="CD831">IF($AG831,SQRT(SUMPRODUCT($AH$2:$AH831, (AP$2:AP831-BJ831)^2)/(SUM($AH$2:$AH831)-1)),0)</f>
        <v>0</v>
      </c>
      <c r="CE831" s="109" cm="1">
        <f t="array" ref="CE831">IF($AG831,SQRT(SUMPRODUCT($AH$2:$AH831, (AQ$2:AQ831-BK831)^2)/(SUM($AH$2:$AH831)-1)),0)</f>
        <v>0</v>
      </c>
      <c r="CF831" s="109" cm="1">
        <f t="array" ref="CF831">IF($AG831,SQRT(SUMPRODUCT($AH$2:$AH831, (AR$2:AR831-BL831)^2)/(SUM($AH$2:$AH831)-1)),0)</f>
        <v>0</v>
      </c>
      <c r="CG831" s="109" cm="1">
        <f t="array" ref="CG831">IF($AG831,SQRT(SUMPRODUCT($AH$2:$AH831, (AS$2:AS831-BM831)^2)/(SUM($AH$2:$AH831)-1)),0)</f>
        <v>0</v>
      </c>
      <c r="CH831" s="109" cm="1">
        <f t="array" ref="CH831">IF($AG831,SQRT(SUMPRODUCT($AH$2:$AH831, (AT$2:AT831-BN831)^2)/(SUM($AH$2:$AH831)-1)),0)</f>
        <v>0</v>
      </c>
      <c r="CI831" s="109" cm="1">
        <f t="array" ref="CI831">IF($AG831,SQRT(SUMPRODUCT($AH$2:$AH831, (AU$2:AU831-BO831)^2)/(SUM($AH$2:$AH831)-1)),0)</f>
        <v>0</v>
      </c>
      <c r="CJ831" s="109" cm="1">
        <f t="array" ref="CJ831">IF($AG831,SQRT(SUMPRODUCT($AH$2:$AH831, (AV$2:AV831-BP831)^2)/(SUM($AH$2:$AH831)-1)),0)</f>
        <v>0</v>
      </c>
      <c r="CK831" s="109" cm="1">
        <f t="array" ref="CK831">IF($AG831,SQRT(SUMPRODUCT($AH$2:$AH831, (AW$2:AW831-BQ831)^2)/(SUM($AH$2:$AH831)-1)),0)</f>
        <v>0</v>
      </c>
      <c r="CL831" s="109" cm="1">
        <f t="array" ref="CL831">IF($AG831,SQRT(SUMPRODUCT($AH$2:$AH831, (AX$2:AX831-BR831)^2)/(SUM($AH$2:$AH831)-1)),0)</f>
        <v>0</v>
      </c>
      <c r="CM831" s="109" cm="1">
        <f t="array" ref="CM831">IF($AG831,SQRT(SUMPRODUCT($AH$2:$AH831, (AY$2:AY831-BS831)^2)/(SUM($AH$2:$AH831)-1)),0)</f>
        <v>0</v>
      </c>
      <c r="CN831" s="109" cm="1">
        <f t="array" ref="CN831">IF($AG831,SQRT(SUMPRODUCT($AH$2:$AH831, (AZ$2:AZ831-BT831)^2)/(SUM($AH$2:$AH831)-1)),0)</f>
        <v>0</v>
      </c>
      <c r="CO831" s="109" cm="1">
        <f t="array" ref="CO831">IF($AG831,SQRT(SUMPRODUCT($AH$2:$AH831, (BA$2:BA831-BU831)^2)/(SUM($AH$2:$AH831)-1)),0)</f>
        <v>0</v>
      </c>
    </row>
    <row r="832" spans="34:93" x14ac:dyDescent="0.25">
      <c r="AH832" s="99" t="str">
        <f t="shared" si="199"/>
        <v/>
      </c>
      <c r="AI832" s="11">
        <f t="shared" ref="AI832:AR841" ca="1" si="202">IF(AI$1&lt;&gt;0,SUMIFS(INDIRECT(AI$1), Fecha,$AG832),0)</f>
        <v>0</v>
      </c>
      <c r="AJ832" s="11">
        <f t="shared" ca="1" si="202"/>
        <v>0</v>
      </c>
      <c r="AK832" s="11">
        <f t="shared" ca="1" si="202"/>
        <v>0</v>
      </c>
      <c r="AL832" s="11">
        <f t="shared" ca="1" si="202"/>
        <v>0</v>
      </c>
      <c r="AM832" s="11">
        <f t="shared" ca="1" si="202"/>
        <v>0</v>
      </c>
      <c r="AN832" s="11">
        <f t="shared" ca="1" si="202"/>
        <v>0</v>
      </c>
      <c r="AO832" s="11">
        <f t="shared" ca="1" si="202"/>
        <v>0</v>
      </c>
      <c r="AP832" s="11">
        <f t="shared" ca="1" si="202"/>
        <v>0</v>
      </c>
      <c r="AQ832" s="11">
        <f t="shared" ca="1" si="202"/>
        <v>0</v>
      </c>
      <c r="AR832" s="11">
        <f t="shared" ca="1" si="202"/>
        <v>0</v>
      </c>
      <c r="AS832" s="11">
        <f t="shared" ref="AS832:BA841" ca="1" si="203">IF(AS$1&lt;&gt;0,SUMIFS(INDIRECT(AS$1), Fecha,$AG832),0)</f>
        <v>0</v>
      </c>
      <c r="AT832" s="11">
        <f t="shared" ca="1" si="203"/>
        <v>0</v>
      </c>
      <c r="AU832" s="11">
        <f t="shared" ca="1" si="203"/>
        <v>0</v>
      </c>
      <c r="AV832" s="11">
        <f t="shared" ca="1" si="203"/>
        <v>0</v>
      </c>
      <c r="AW832" s="11">
        <f t="shared" ca="1" si="203"/>
        <v>0</v>
      </c>
      <c r="AX832" s="11">
        <f t="shared" ca="1" si="203"/>
        <v>0</v>
      </c>
      <c r="AY832" s="11">
        <f t="shared" ca="1" si="203"/>
        <v>0</v>
      </c>
      <c r="AZ832" s="11">
        <f t="shared" ca="1" si="203"/>
        <v>0</v>
      </c>
      <c r="BA832" s="11">
        <f t="shared" ca="1" si="203"/>
        <v>0</v>
      </c>
      <c r="BB832" s="11"/>
      <c r="BC832" s="11">
        <f>IF($AG832,SUMPRODUCT(AI$2:AI832,$AH$2:$AH832)/SUM($AH$2:$AH832),0)</f>
        <v>0</v>
      </c>
      <c r="BD832" s="11">
        <f>IF($AG832,SUMPRODUCT(AJ$2:AJ832,$AH$2:$AH832)/SUM($AH$2:$AH832),0)</f>
        <v>0</v>
      </c>
      <c r="BE832" s="11">
        <f>IF($AG832,SUMPRODUCT(AK$2:AK832,$AH$2:$AH832)/SUM($AH$2:$AH832),0)</f>
        <v>0</v>
      </c>
      <c r="BF832" s="11">
        <f>IF($AG832,SUMPRODUCT(AL$2:AL832,$AH$2:$AH832)/SUM($AH$2:$AH832),0)</f>
        <v>0</v>
      </c>
      <c r="BG832" s="11">
        <f>IF($AG832,SUMPRODUCT(AM$2:AM832,$AH$2:$AH832)/SUM($AH$2:$AH832),0)</f>
        <v>0</v>
      </c>
      <c r="BH832" s="11">
        <f>IF($AG832,SUMPRODUCT(AN$2:AN832,$AH$2:$AH832)/SUM($AH$2:$AH832),0)</f>
        <v>0</v>
      </c>
      <c r="BI832" s="11">
        <f>IF($AG832,SUMPRODUCT(AO$2:AO832,$AH$2:$AH832)/SUM($AH$2:$AH832),0)</f>
        <v>0</v>
      </c>
      <c r="BJ832" s="11">
        <f>IF($AG832,SUMPRODUCT(AP$2:AP832,$AH$2:$AH832)/SUM($AH$2:$AH832),0)</f>
        <v>0</v>
      </c>
      <c r="BK832" s="11">
        <f>IF($AG832,SUMPRODUCT(AQ$2:AQ832,$AH$2:$AH832)/SUM($AH$2:$AH832),0)</f>
        <v>0</v>
      </c>
      <c r="BL832" s="11">
        <f>IF($AG832,SUMPRODUCT(AR$2:AR832,$AH$2:$AH832)/SUM($AH$2:$AH832),0)</f>
        <v>0</v>
      </c>
      <c r="BM832" s="11">
        <f>IF($AG832,SUMPRODUCT(AS$2:AS832,$AH$2:$AH832)/SUM($AH$2:$AH832),0)</f>
        <v>0</v>
      </c>
      <c r="BN832" s="11">
        <f>IF($AG832,SUMPRODUCT(AT$2:AT832,$AH$2:$AH832)/SUM($AH$2:$AH832),0)</f>
        <v>0</v>
      </c>
      <c r="BO832" s="11">
        <f>IF($AG832,SUMPRODUCT(AU$2:AU832,$AH$2:$AH832)/SUM($AH$2:$AH832),0)</f>
        <v>0</v>
      </c>
      <c r="BP832" s="11">
        <f>IF($AG832,SUMPRODUCT(AV$2:AV832,$AH$2:$AH832)/SUM($AH$2:$AH832),0)</f>
        <v>0</v>
      </c>
      <c r="BQ832" s="11">
        <f>IF($AG832,SUMPRODUCT(AW$2:AW832,$AH$2:$AH832)/SUM($AH$2:$AH832),0)</f>
        <v>0</v>
      </c>
      <c r="BR832" s="11">
        <f>IF($AG832,SUMPRODUCT(AX$2:AX832,$AH$2:$AH832)/SUM($AH$2:$AH832),0)</f>
        <v>0</v>
      </c>
      <c r="BS832" s="11">
        <f>IF($AG832,SUMPRODUCT(AY$2:AY832,$AH$2:$AH832)/SUM($AH$2:$AH832),0)</f>
        <v>0</v>
      </c>
      <c r="BT832" s="11">
        <f>IF($AG832,SUMPRODUCT(AZ$2:AZ832,$AH$2:$AH832)/SUM($AH$2:$AH832),0)</f>
        <v>0</v>
      </c>
      <c r="BU832" s="11">
        <f>IF($AG832,SUMPRODUCT(BA$2:BA832,$AH$2:$AH832)/SUM($AH$2:$AH832),0)</f>
        <v>0</v>
      </c>
      <c r="BV832" s="11"/>
      <c r="BW832" s="109" cm="1">
        <f t="array" ref="BW832">IF($AG832,SQRT(SUMPRODUCT($AH$2:$AH832, (AI$2:AI832-BC832)^2)/(SUM($AH$2:$AH832)-1)),0)</f>
        <v>0</v>
      </c>
      <c r="BX832" s="109" cm="1">
        <f t="array" ref="BX832">IF($AG832,SQRT(SUMPRODUCT($AH$2:$AH832, (AJ$2:AJ832-BD832)^2)/(SUM($AH$2:$AH832)-1)),0)</f>
        <v>0</v>
      </c>
      <c r="BY832" s="109" cm="1">
        <f t="array" ref="BY832">IF($AG832,SQRT(SUMPRODUCT($AH$2:$AH832, (AK$2:AK832-BE832)^2)/(SUM($AH$2:$AH832)-1)),0)</f>
        <v>0</v>
      </c>
      <c r="BZ832" s="109" cm="1">
        <f t="array" ref="BZ832">IF($AG832,SQRT(SUMPRODUCT($AH$2:$AH832, (AL$2:AL832-BF832)^2)/(SUM($AH$2:$AH832)-1)),0)</f>
        <v>0</v>
      </c>
      <c r="CA832" s="109" cm="1">
        <f t="array" ref="CA832">IF($AG832,SQRT(SUMPRODUCT($AH$2:$AH832, (AM$2:AM832-BG832)^2)/(SUM($AH$2:$AH832)-1)),0)</f>
        <v>0</v>
      </c>
      <c r="CB832" s="109" cm="1">
        <f t="array" ref="CB832">IF($AG832,SQRT(SUMPRODUCT($AH$2:$AH832, (AN$2:AN832-BH832)^2)/(SUM($AH$2:$AH832)-1)),0)</f>
        <v>0</v>
      </c>
      <c r="CC832" s="109" cm="1">
        <f t="array" ref="CC832">IF($AG832,SQRT(SUMPRODUCT($AH$2:$AH832, (AO$2:AO832-BI832)^2)/(SUM($AH$2:$AH832)-1)),0)</f>
        <v>0</v>
      </c>
      <c r="CD832" s="109" cm="1">
        <f t="array" ref="CD832">IF($AG832,SQRT(SUMPRODUCT($AH$2:$AH832, (AP$2:AP832-BJ832)^2)/(SUM($AH$2:$AH832)-1)),0)</f>
        <v>0</v>
      </c>
      <c r="CE832" s="109" cm="1">
        <f t="array" ref="CE832">IF($AG832,SQRT(SUMPRODUCT($AH$2:$AH832, (AQ$2:AQ832-BK832)^2)/(SUM($AH$2:$AH832)-1)),0)</f>
        <v>0</v>
      </c>
      <c r="CF832" s="109" cm="1">
        <f t="array" ref="CF832">IF($AG832,SQRT(SUMPRODUCT($AH$2:$AH832, (AR$2:AR832-BL832)^2)/(SUM($AH$2:$AH832)-1)),0)</f>
        <v>0</v>
      </c>
      <c r="CG832" s="109" cm="1">
        <f t="array" ref="CG832">IF($AG832,SQRT(SUMPRODUCT($AH$2:$AH832, (AS$2:AS832-BM832)^2)/(SUM($AH$2:$AH832)-1)),0)</f>
        <v>0</v>
      </c>
      <c r="CH832" s="109" cm="1">
        <f t="array" ref="CH832">IF($AG832,SQRT(SUMPRODUCT($AH$2:$AH832, (AT$2:AT832-BN832)^2)/(SUM($AH$2:$AH832)-1)),0)</f>
        <v>0</v>
      </c>
      <c r="CI832" s="109" cm="1">
        <f t="array" ref="CI832">IF($AG832,SQRT(SUMPRODUCT($AH$2:$AH832, (AU$2:AU832-BO832)^2)/(SUM($AH$2:$AH832)-1)),0)</f>
        <v>0</v>
      </c>
      <c r="CJ832" s="109" cm="1">
        <f t="array" ref="CJ832">IF($AG832,SQRT(SUMPRODUCT($AH$2:$AH832, (AV$2:AV832-BP832)^2)/(SUM($AH$2:$AH832)-1)),0)</f>
        <v>0</v>
      </c>
      <c r="CK832" s="109" cm="1">
        <f t="array" ref="CK832">IF($AG832,SQRT(SUMPRODUCT($AH$2:$AH832, (AW$2:AW832-BQ832)^2)/(SUM($AH$2:$AH832)-1)),0)</f>
        <v>0</v>
      </c>
      <c r="CL832" s="109" cm="1">
        <f t="array" ref="CL832">IF($AG832,SQRT(SUMPRODUCT($AH$2:$AH832, (AX$2:AX832-BR832)^2)/(SUM($AH$2:$AH832)-1)),0)</f>
        <v>0</v>
      </c>
      <c r="CM832" s="109" cm="1">
        <f t="array" ref="CM832">IF($AG832,SQRT(SUMPRODUCT($AH$2:$AH832, (AY$2:AY832-BS832)^2)/(SUM($AH$2:$AH832)-1)),0)</f>
        <v>0</v>
      </c>
      <c r="CN832" s="109" cm="1">
        <f t="array" ref="CN832">IF($AG832,SQRT(SUMPRODUCT($AH$2:$AH832, (AZ$2:AZ832-BT832)^2)/(SUM($AH$2:$AH832)-1)),0)</f>
        <v>0</v>
      </c>
      <c r="CO832" s="109" cm="1">
        <f t="array" ref="CO832">IF($AG832,SQRT(SUMPRODUCT($AH$2:$AH832, (BA$2:BA832-BU832)^2)/(SUM($AH$2:$AH832)-1)),0)</f>
        <v>0</v>
      </c>
    </row>
    <row r="833" spans="34:93" x14ac:dyDescent="0.25">
      <c r="AH833" s="99" t="str">
        <f t="shared" si="199"/>
        <v/>
      </c>
      <c r="AI833" s="11">
        <f t="shared" ca="1" si="202"/>
        <v>0</v>
      </c>
      <c r="AJ833" s="11">
        <f t="shared" ca="1" si="202"/>
        <v>0</v>
      </c>
      <c r="AK833" s="11">
        <f t="shared" ca="1" si="202"/>
        <v>0</v>
      </c>
      <c r="AL833" s="11">
        <f t="shared" ca="1" si="202"/>
        <v>0</v>
      </c>
      <c r="AM833" s="11">
        <f t="shared" ca="1" si="202"/>
        <v>0</v>
      </c>
      <c r="AN833" s="11">
        <f t="shared" ca="1" si="202"/>
        <v>0</v>
      </c>
      <c r="AO833" s="11">
        <f t="shared" ca="1" si="202"/>
        <v>0</v>
      </c>
      <c r="AP833" s="11">
        <f t="shared" ca="1" si="202"/>
        <v>0</v>
      </c>
      <c r="AQ833" s="11">
        <f t="shared" ca="1" si="202"/>
        <v>0</v>
      </c>
      <c r="AR833" s="11">
        <f t="shared" ca="1" si="202"/>
        <v>0</v>
      </c>
      <c r="AS833" s="11">
        <f t="shared" ca="1" si="203"/>
        <v>0</v>
      </c>
      <c r="AT833" s="11">
        <f t="shared" ca="1" si="203"/>
        <v>0</v>
      </c>
      <c r="AU833" s="11">
        <f t="shared" ca="1" si="203"/>
        <v>0</v>
      </c>
      <c r="AV833" s="11">
        <f t="shared" ca="1" si="203"/>
        <v>0</v>
      </c>
      <c r="AW833" s="11">
        <f t="shared" ca="1" si="203"/>
        <v>0</v>
      </c>
      <c r="AX833" s="11">
        <f t="shared" ca="1" si="203"/>
        <v>0</v>
      </c>
      <c r="AY833" s="11">
        <f t="shared" ca="1" si="203"/>
        <v>0</v>
      </c>
      <c r="AZ833" s="11">
        <f t="shared" ca="1" si="203"/>
        <v>0</v>
      </c>
      <c r="BA833" s="11">
        <f t="shared" ca="1" si="203"/>
        <v>0</v>
      </c>
      <c r="BB833" s="11"/>
      <c r="BC833" s="11">
        <f>IF($AG833,SUMPRODUCT(AI$2:AI833,$AH$2:$AH833)/SUM($AH$2:$AH833),0)</f>
        <v>0</v>
      </c>
      <c r="BD833" s="11">
        <f>IF($AG833,SUMPRODUCT(AJ$2:AJ833,$AH$2:$AH833)/SUM($AH$2:$AH833),0)</f>
        <v>0</v>
      </c>
      <c r="BE833" s="11">
        <f>IF($AG833,SUMPRODUCT(AK$2:AK833,$AH$2:$AH833)/SUM($AH$2:$AH833),0)</f>
        <v>0</v>
      </c>
      <c r="BF833" s="11">
        <f>IF($AG833,SUMPRODUCT(AL$2:AL833,$AH$2:$AH833)/SUM($AH$2:$AH833),0)</f>
        <v>0</v>
      </c>
      <c r="BG833" s="11">
        <f>IF($AG833,SUMPRODUCT(AM$2:AM833,$AH$2:$AH833)/SUM($AH$2:$AH833),0)</f>
        <v>0</v>
      </c>
      <c r="BH833" s="11">
        <f>IF($AG833,SUMPRODUCT(AN$2:AN833,$AH$2:$AH833)/SUM($AH$2:$AH833),0)</f>
        <v>0</v>
      </c>
      <c r="BI833" s="11">
        <f>IF($AG833,SUMPRODUCT(AO$2:AO833,$AH$2:$AH833)/SUM($AH$2:$AH833),0)</f>
        <v>0</v>
      </c>
      <c r="BJ833" s="11">
        <f>IF($AG833,SUMPRODUCT(AP$2:AP833,$AH$2:$AH833)/SUM($AH$2:$AH833),0)</f>
        <v>0</v>
      </c>
      <c r="BK833" s="11">
        <f>IF($AG833,SUMPRODUCT(AQ$2:AQ833,$AH$2:$AH833)/SUM($AH$2:$AH833),0)</f>
        <v>0</v>
      </c>
      <c r="BL833" s="11">
        <f>IF($AG833,SUMPRODUCT(AR$2:AR833,$AH$2:$AH833)/SUM($AH$2:$AH833),0)</f>
        <v>0</v>
      </c>
      <c r="BM833" s="11">
        <f>IF($AG833,SUMPRODUCT(AS$2:AS833,$AH$2:$AH833)/SUM($AH$2:$AH833),0)</f>
        <v>0</v>
      </c>
      <c r="BN833" s="11">
        <f>IF($AG833,SUMPRODUCT(AT$2:AT833,$AH$2:$AH833)/SUM($AH$2:$AH833),0)</f>
        <v>0</v>
      </c>
      <c r="BO833" s="11">
        <f>IF($AG833,SUMPRODUCT(AU$2:AU833,$AH$2:$AH833)/SUM($AH$2:$AH833),0)</f>
        <v>0</v>
      </c>
      <c r="BP833" s="11">
        <f>IF($AG833,SUMPRODUCT(AV$2:AV833,$AH$2:$AH833)/SUM($AH$2:$AH833),0)</f>
        <v>0</v>
      </c>
      <c r="BQ833" s="11">
        <f>IF($AG833,SUMPRODUCT(AW$2:AW833,$AH$2:$AH833)/SUM($AH$2:$AH833),0)</f>
        <v>0</v>
      </c>
      <c r="BR833" s="11">
        <f>IF($AG833,SUMPRODUCT(AX$2:AX833,$AH$2:$AH833)/SUM($AH$2:$AH833),0)</f>
        <v>0</v>
      </c>
      <c r="BS833" s="11">
        <f>IF($AG833,SUMPRODUCT(AY$2:AY833,$AH$2:$AH833)/SUM($AH$2:$AH833),0)</f>
        <v>0</v>
      </c>
      <c r="BT833" s="11">
        <f>IF($AG833,SUMPRODUCT(AZ$2:AZ833,$AH$2:$AH833)/SUM($AH$2:$AH833),0)</f>
        <v>0</v>
      </c>
      <c r="BU833" s="11">
        <f>IF($AG833,SUMPRODUCT(BA$2:BA833,$AH$2:$AH833)/SUM($AH$2:$AH833),0)</f>
        <v>0</v>
      </c>
      <c r="BV833" s="11"/>
      <c r="BW833" s="109" cm="1">
        <f t="array" ref="BW833">IF($AG833,SQRT(SUMPRODUCT($AH$2:$AH833, (AI$2:AI833-BC833)^2)/(SUM($AH$2:$AH833)-1)),0)</f>
        <v>0</v>
      </c>
      <c r="BX833" s="109" cm="1">
        <f t="array" ref="BX833">IF($AG833,SQRT(SUMPRODUCT($AH$2:$AH833, (AJ$2:AJ833-BD833)^2)/(SUM($AH$2:$AH833)-1)),0)</f>
        <v>0</v>
      </c>
      <c r="BY833" s="109" cm="1">
        <f t="array" ref="BY833">IF($AG833,SQRT(SUMPRODUCT($AH$2:$AH833, (AK$2:AK833-BE833)^2)/(SUM($AH$2:$AH833)-1)),0)</f>
        <v>0</v>
      </c>
      <c r="BZ833" s="109" cm="1">
        <f t="array" ref="BZ833">IF($AG833,SQRT(SUMPRODUCT($AH$2:$AH833, (AL$2:AL833-BF833)^2)/(SUM($AH$2:$AH833)-1)),0)</f>
        <v>0</v>
      </c>
      <c r="CA833" s="109" cm="1">
        <f t="array" ref="CA833">IF($AG833,SQRT(SUMPRODUCT($AH$2:$AH833, (AM$2:AM833-BG833)^2)/(SUM($AH$2:$AH833)-1)),0)</f>
        <v>0</v>
      </c>
      <c r="CB833" s="109" cm="1">
        <f t="array" ref="CB833">IF($AG833,SQRT(SUMPRODUCT($AH$2:$AH833, (AN$2:AN833-BH833)^2)/(SUM($AH$2:$AH833)-1)),0)</f>
        <v>0</v>
      </c>
      <c r="CC833" s="109" cm="1">
        <f t="array" ref="CC833">IF($AG833,SQRT(SUMPRODUCT($AH$2:$AH833, (AO$2:AO833-BI833)^2)/(SUM($AH$2:$AH833)-1)),0)</f>
        <v>0</v>
      </c>
      <c r="CD833" s="109" cm="1">
        <f t="array" ref="CD833">IF($AG833,SQRT(SUMPRODUCT($AH$2:$AH833, (AP$2:AP833-BJ833)^2)/(SUM($AH$2:$AH833)-1)),0)</f>
        <v>0</v>
      </c>
      <c r="CE833" s="109" cm="1">
        <f t="array" ref="CE833">IF($AG833,SQRT(SUMPRODUCT($AH$2:$AH833, (AQ$2:AQ833-BK833)^2)/(SUM($AH$2:$AH833)-1)),0)</f>
        <v>0</v>
      </c>
      <c r="CF833" s="109" cm="1">
        <f t="array" ref="CF833">IF($AG833,SQRT(SUMPRODUCT($AH$2:$AH833, (AR$2:AR833-BL833)^2)/(SUM($AH$2:$AH833)-1)),0)</f>
        <v>0</v>
      </c>
      <c r="CG833" s="109" cm="1">
        <f t="array" ref="CG833">IF($AG833,SQRT(SUMPRODUCT($AH$2:$AH833, (AS$2:AS833-BM833)^2)/(SUM($AH$2:$AH833)-1)),0)</f>
        <v>0</v>
      </c>
      <c r="CH833" s="109" cm="1">
        <f t="array" ref="CH833">IF($AG833,SQRT(SUMPRODUCT($AH$2:$AH833, (AT$2:AT833-BN833)^2)/(SUM($AH$2:$AH833)-1)),0)</f>
        <v>0</v>
      </c>
      <c r="CI833" s="109" cm="1">
        <f t="array" ref="CI833">IF($AG833,SQRT(SUMPRODUCT($AH$2:$AH833, (AU$2:AU833-BO833)^2)/(SUM($AH$2:$AH833)-1)),0)</f>
        <v>0</v>
      </c>
      <c r="CJ833" s="109" cm="1">
        <f t="array" ref="CJ833">IF($AG833,SQRT(SUMPRODUCT($AH$2:$AH833, (AV$2:AV833-BP833)^2)/(SUM($AH$2:$AH833)-1)),0)</f>
        <v>0</v>
      </c>
      <c r="CK833" s="109" cm="1">
        <f t="array" ref="CK833">IF($AG833,SQRT(SUMPRODUCT($AH$2:$AH833, (AW$2:AW833-BQ833)^2)/(SUM($AH$2:$AH833)-1)),0)</f>
        <v>0</v>
      </c>
      <c r="CL833" s="109" cm="1">
        <f t="array" ref="CL833">IF($AG833,SQRT(SUMPRODUCT($AH$2:$AH833, (AX$2:AX833-BR833)^2)/(SUM($AH$2:$AH833)-1)),0)</f>
        <v>0</v>
      </c>
      <c r="CM833" s="109" cm="1">
        <f t="array" ref="CM833">IF($AG833,SQRT(SUMPRODUCT($AH$2:$AH833, (AY$2:AY833-BS833)^2)/(SUM($AH$2:$AH833)-1)),0)</f>
        <v>0</v>
      </c>
      <c r="CN833" s="109" cm="1">
        <f t="array" ref="CN833">IF($AG833,SQRT(SUMPRODUCT($AH$2:$AH833, (AZ$2:AZ833-BT833)^2)/(SUM($AH$2:$AH833)-1)),0)</f>
        <v>0</v>
      </c>
      <c r="CO833" s="109" cm="1">
        <f t="array" ref="CO833">IF($AG833,SQRT(SUMPRODUCT($AH$2:$AH833, (BA$2:BA833-BU833)^2)/(SUM($AH$2:$AH833)-1)),0)</f>
        <v>0</v>
      </c>
    </row>
    <row r="834" spans="34:93" x14ac:dyDescent="0.25">
      <c r="AH834" s="99" t="str">
        <f t="shared" si="199"/>
        <v/>
      </c>
      <c r="AI834" s="11">
        <f t="shared" ca="1" si="202"/>
        <v>0</v>
      </c>
      <c r="AJ834" s="11">
        <f t="shared" ca="1" si="202"/>
        <v>0</v>
      </c>
      <c r="AK834" s="11">
        <f t="shared" ca="1" si="202"/>
        <v>0</v>
      </c>
      <c r="AL834" s="11">
        <f t="shared" ca="1" si="202"/>
        <v>0</v>
      </c>
      <c r="AM834" s="11">
        <f t="shared" ca="1" si="202"/>
        <v>0</v>
      </c>
      <c r="AN834" s="11">
        <f t="shared" ca="1" si="202"/>
        <v>0</v>
      </c>
      <c r="AO834" s="11">
        <f t="shared" ca="1" si="202"/>
        <v>0</v>
      </c>
      <c r="AP834" s="11">
        <f t="shared" ca="1" si="202"/>
        <v>0</v>
      </c>
      <c r="AQ834" s="11">
        <f t="shared" ca="1" si="202"/>
        <v>0</v>
      </c>
      <c r="AR834" s="11">
        <f t="shared" ca="1" si="202"/>
        <v>0</v>
      </c>
      <c r="AS834" s="11">
        <f t="shared" ca="1" si="203"/>
        <v>0</v>
      </c>
      <c r="AT834" s="11">
        <f t="shared" ca="1" si="203"/>
        <v>0</v>
      </c>
      <c r="AU834" s="11">
        <f t="shared" ca="1" si="203"/>
        <v>0</v>
      </c>
      <c r="AV834" s="11">
        <f t="shared" ca="1" si="203"/>
        <v>0</v>
      </c>
      <c r="AW834" s="11">
        <f t="shared" ca="1" si="203"/>
        <v>0</v>
      </c>
      <c r="AX834" s="11">
        <f t="shared" ca="1" si="203"/>
        <v>0</v>
      </c>
      <c r="AY834" s="11">
        <f t="shared" ca="1" si="203"/>
        <v>0</v>
      </c>
      <c r="AZ834" s="11">
        <f t="shared" ca="1" si="203"/>
        <v>0</v>
      </c>
      <c r="BA834" s="11">
        <f t="shared" ca="1" si="203"/>
        <v>0</v>
      </c>
      <c r="BB834" s="11"/>
      <c r="BC834" s="11">
        <f>IF($AG834,SUMPRODUCT(AI$2:AI834,$AH$2:$AH834)/SUM($AH$2:$AH834),0)</f>
        <v>0</v>
      </c>
      <c r="BD834" s="11">
        <f>IF($AG834,SUMPRODUCT(AJ$2:AJ834,$AH$2:$AH834)/SUM($AH$2:$AH834),0)</f>
        <v>0</v>
      </c>
      <c r="BE834" s="11">
        <f>IF($AG834,SUMPRODUCT(AK$2:AK834,$AH$2:$AH834)/SUM($AH$2:$AH834),0)</f>
        <v>0</v>
      </c>
      <c r="BF834" s="11">
        <f>IF($AG834,SUMPRODUCT(AL$2:AL834,$AH$2:$AH834)/SUM($AH$2:$AH834),0)</f>
        <v>0</v>
      </c>
      <c r="BG834" s="11">
        <f>IF($AG834,SUMPRODUCT(AM$2:AM834,$AH$2:$AH834)/SUM($AH$2:$AH834),0)</f>
        <v>0</v>
      </c>
      <c r="BH834" s="11">
        <f>IF($AG834,SUMPRODUCT(AN$2:AN834,$AH$2:$AH834)/SUM($AH$2:$AH834),0)</f>
        <v>0</v>
      </c>
      <c r="BI834" s="11">
        <f>IF($AG834,SUMPRODUCT(AO$2:AO834,$AH$2:$AH834)/SUM($AH$2:$AH834),0)</f>
        <v>0</v>
      </c>
      <c r="BJ834" s="11">
        <f>IF($AG834,SUMPRODUCT(AP$2:AP834,$AH$2:$AH834)/SUM($AH$2:$AH834),0)</f>
        <v>0</v>
      </c>
      <c r="BK834" s="11">
        <f>IF($AG834,SUMPRODUCT(AQ$2:AQ834,$AH$2:$AH834)/SUM($AH$2:$AH834),0)</f>
        <v>0</v>
      </c>
      <c r="BL834" s="11">
        <f>IF($AG834,SUMPRODUCT(AR$2:AR834,$AH$2:$AH834)/SUM($AH$2:$AH834),0)</f>
        <v>0</v>
      </c>
      <c r="BM834" s="11">
        <f>IF($AG834,SUMPRODUCT(AS$2:AS834,$AH$2:$AH834)/SUM($AH$2:$AH834),0)</f>
        <v>0</v>
      </c>
      <c r="BN834" s="11">
        <f>IF($AG834,SUMPRODUCT(AT$2:AT834,$AH$2:$AH834)/SUM($AH$2:$AH834),0)</f>
        <v>0</v>
      </c>
      <c r="BO834" s="11">
        <f>IF($AG834,SUMPRODUCT(AU$2:AU834,$AH$2:$AH834)/SUM($AH$2:$AH834),0)</f>
        <v>0</v>
      </c>
      <c r="BP834" s="11">
        <f>IF($AG834,SUMPRODUCT(AV$2:AV834,$AH$2:$AH834)/SUM($AH$2:$AH834),0)</f>
        <v>0</v>
      </c>
      <c r="BQ834" s="11">
        <f>IF($AG834,SUMPRODUCT(AW$2:AW834,$AH$2:$AH834)/SUM($AH$2:$AH834),0)</f>
        <v>0</v>
      </c>
      <c r="BR834" s="11">
        <f>IF($AG834,SUMPRODUCT(AX$2:AX834,$AH$2:$AH834)/SUM($AH$2:$AH834),0)</f>
        <v>0</v>
      </c>
      <c r="BS834" s="11">
        <f>IF($AG834,SUMPRODUCT(AY$2:AY834,$AH$2:$AH834)/SUM($AH$2:$AH834),0)</f>
        <v>0</v>
      </c>
      <c r="BT834" s="11">
        <f>IF($AG834,SUMPRODUCT(AZ$2:AZ834,$AH$2:$AH834)/SUM($AH$2:$AH834),0)</f>
        <v>0</v>
      </c>
      <c r="BU834" s="11">
        <f>IF($AG834,SUMPRODUCT(BA$2:BA834,$AH$2:$AH834)/SUM($AH$2:$AH834),0)</f>
        <v>0</v>
      </c>
      <c r="BV834" s="11"/>
      <c r="BW834" s="109" cm="1">
        <f t="array" ref="BW834">IF($AG834,SQRT(SUMPRODUCT($AH$2:$AH834, (AI$2:AI834-BC834)^2)/(SUM($AH$2:$AH834)-1)),0)</f>
        <v>0</v>
      </c>
      <c r="BX834" s="109" cm="1">
        <f t="array" ref="BX834">IF($AG834,SQRT(SUMPRODUCT($AH$2:$AH834, (AJ$2:AJ834-BD834)^2)/(SUM($AH$2:$AH834)-1)),0)</f>
        <v>0</v>
      </c>
      <c r="BY834" s="109" cm="1">
        <f t="array" ref="BY834">IF($AG834,SQRT(SUMPRODUCT($AH$2:$AH834, (AK$2:AK834-BE834)^2)/(SUM($AH$2:$AH834)-1)),0)</f>
        <v>0</v>
      </c>
      <c r="BZ834" s="109" cm="1">
        <f t="array" ref="BZ834">IF($AG834,SQRT(SUMPRODUCT($AH$2:$AH834, (AL$2:AL834-BF834)^2)/(SUM($AH$2:$AH834)-1)),0)</f>
        <v>0</v>
      </c>
      <c r="CA834" s="109" cm="1">
        <f t="array" ref="CA834">IF($AG834,SQRT(SUMPRODUCT($AH$2:$AH834, (AM$2:AM834-BG834)^2)/(SUM($AH$2:$AH834)-1)),0)</f>
        <v>0</v>
      </c>
      <c r="CB834" s="109" cm="1">
        <f t="array" ref="CB834">IF($AG834,SQRT(SUMPRODUCT($AH$2:$AH834, (AN$2:AN834-BH834)^2)/(SUM($AH$2:$AH834)-1)),0)</f>
        <v>0</v>
      </c>
      <c r="CC834" s="109" cm="1">
        <f t="array" ref="CC834">IF($AG834,SQRT(SUMPRODUCT($AH$2:$AH834, (AO$2:AO834-BI834)^2)/(SUM($AH$2:$AH834)-1)),0)</f>
        <v>0</v>
      </c>
      <c r="CD834" s="109" cm="1">
        <f t="array" ref="CD834">IF($AG834,SQRT(SUMPRODUCT($AH$2:$AH834, (AP$2:AP834-BJ834)^2)/(SUM($AH$2:$AH834)-1)),0)</f>
        <v>0</v>
      </c>
      <c r="CE834" s="109" cm="1">
        <f t="array" ref="CE834">IF($AG834,SQRT(SUMPRODUCT($AH$2:$AH834, (AQ$2:AQ834-BK834)^2)/(SUM($AH$2:$AH834)-1)),0)</f>
        <v>0</v>
      </c>
      <c r="CF834" s="109" cm="1">
        <f t="array" ref="CF834">IF($AG834,SQRT(SUMPRODUCT($AH$2:$AH834, (AR$2:AR834-BL834)^2)/(SUM($AH$2:$AH834)-1)),0)</f>
        <v>0</v>
      </c>
      <c r="CG834" s="109" cm="1">
        <f t="array" ref="CG834">IF($AG834,SQRT(SUMPRODUCT($AH$2:$AH834, (AS$2:AS834-BM834)^2)/(SUM($AH$2:$AH834)-1)),0)</f>
        <v>0</v>
      </c>
      <c r="CH834" s="109" cm="1">
        <f t="array" ref="CH834">IF($AG834,SQRT(SUMPRODUCT($AH$2:$AH834, (AT$2:AT834-BN834)^2)/(SUM($AH$2:$AH834)-1)),0)</f>
        <v>0</v>
      </c>
      <c r="CI834" s="109" cm="1">
        <f t="array" ref="CI834">IF($AG834,SQRT(SUMPRODUCT($AH$2:$AH834, (AU$2:AU834-BO834)^2)/(SUM($AH$2:$AH834)-1)),0)</f>
        <v>0</v>
      </c>
      <c r="CJ834" s="109" cm="1">
        <f t="array" ref="CJ834">IF($AG834,SQRT(SUMPRODUCT($AH$2:$AH834, (AV$2:AV834-BP834)^2)/(SUM($AH$2:$AH834)-1)),0)</f>
        <v>0</v>
      </c>
      <c r="CK834" s="109" cm="1">
        <f t="array" ref="CK834">IF($AG834,SQRT(SUMPRODUCT($AH$2:$AH834, (AW$2:AW834-BQ834)^2)/(SUM($AH$2:$AH834)-1)),0)</f>
        <v>0</v>
      </c>
      <c r="CL834" s="109" cm="1">
        <f t="array" ref="CL834">IF($AG834,SQRT(SUMPRODUCT($AH$2:$AH834, (AX$2:AX834-BR834)^2)/(SUM($AH$2:$AH834)-1)),0)</f>
        <v>0</v>
      </c>
      <c r="CM834" s="109" cm="1">
        <f t="array" ref="CM834">IF($AG834,SQRT(SUMPRODUCT($AH$2:$AH834, (AY$2:AY834-BS834)^2)/(SUM($AH$2:$AH834)-1)),0)</f>
        <v>0</v>
      </c>
      <c r="CN834" s="109" cm="1">
        <f t="array" ref="CN834">IF($AG834,SQRT(SUMPRODUCT($AH$2:$AH834, (AZ$2:AZ834-BT834)^2)/(SUM($AH$2:$AH834)-1)),0)</f>
        <v>0</v>
      </c>
      <c r="CO834" s="109" cm="1">
        <f t="array" ref="CO834">IF($AG834,SQRT(SUMPRODUCT($AH$2:$AH834, (BA$2:BA834-BU834)^2)/(SUM($AH$2:$AH834)-1)),0)</f>
        <v>0</v>
      </c>
    </row>
    <row r="835" spans="34:93" x14ac:dyDescent="0.25">
      <c r="AH835" s="99" t="str">
        <f t="shared" si="199"/>
        <v/>
      </c>
      <c r="AI835" s="11">
        <f t="shared" ca="1" si="202"/>
        <v>0</v>
      </c>
      <c r="AJ835" s="11">
        <f t="shared" ca="1" si="202"/>
        <v>0</v>
      </c>
      <c r="AK835" s="11">
        <f t="shared" ca="1" si="202"/>
        <v>0</v>
      </c>
      <c r="AL835" s="11">
        <f t="shared" ca="1" si="202"/>
        <v>0</v>
      </c>
      <c r="AM835" s="11">
        <f t="shared" ca="1" si="202"/>
        <v>0</v>
      </c>
      <c r="AN835" s="11">
        <f t="shared" ca="1" si="202"/>
        <v>0</v>
      </c>
      <c r="AO835" s="11">
        <f t="shared" ca="1" si="202"/>
        <v>0</v>
      </c>
      <c r="AP835" s="11">
        <f t="shared" ca="1" si="202"/>
        <v>0</v>
      </c>
      <c r="AQ835" s="11">
        <f t="shared" ca="1" si="202"/>
        <v>0</v>
      </c>
      <c r="AR835" s="11">
        <f t="shared" ca="1" si="202"/>
        <v>0</v>
      </c>
      <c r="AS835" s="11">
        <f t="shared" ca="1" si="203"/>
        <v>0</v>
      </c>
      <c r="AT835" s="11">
        <f t="shared" ca="1" si="203"/>
        <v>0</v>
      </c>
      <c r="AU835" s="11">
        <f t="shared" ca="1" si="203"/>
        <v>0</v>
      </c>
      <c r="AV835" s="11">
        <f t="shared" ca="1" si="203"/>
        <v>0</v>
      </c>
      <c r="AW835" s="11">
        <f t="shared" ca="1" si="203"/>
        <v>0</v>
      </c>
      <c r="AX835" s="11">
        <f t="shared" ca="1" si="203"/>
        <v>0</v>
      </c>
      <c r="AY835" s="11">
        <f t="shared" ca="1" si="203"/>
        <v>0</v>
      </c>
      <c r="AZ835" s="11">
        <f t="shared" ca="1" si="203"/>
        <v>0</v>
      </c>
      <c r="BA835" s="11">
        <f t="shared" ca="1" si="203"/>
        <v>0</v>
      </c>
      <c r="BB835" s="11"/>
      <c r="BC835" s="11">
        <f>IF($AG835,SUMPRODUCT(AI$2:AI835,$AH$2:$AH835)/SUM($AH$2:$AH835),0)</f>
        <v>0</v>
      </c>
      <c r="BD835" s="11">
        <f>IF($AG835,SUMPRODUCT(AJ$2:AJ835,$AH$2:$AH835)/SUM($AH$2:$AH835),0)</f>
        <v>0</v>
      </c>
      <c r="BE835" s="11">
        <f>IF($AG835,SUMPRODUCT(AK$2:AK835,$AH$2:$AH835)/SUM($AH$2:$AH835),0)</f>
        <v>0</v>
      </c>
      <c r="BF835" s="11">
        <f>IF($AG835,SUMPRODUCT(AL$2:AL835,$AH$2:$AH835)/SUM($AH$2:$AH835),0)</f>
        <v>0</v>
      </c>
      <c r="BG835" s="11">
        <f>IF($AG835,SUMPRODUCT(AM$2:AM835,$AH$2:$AH835)/SUM($AH$2:$AH835),0)</f>
        <v>0</v>
      </c>
      <c r="BH835" s="11">
        <f>IF($AG835,SUMPRODUCT(AN$2:AN835,$AH$2:$AH835)/SUM($AH$2:$AH835),0)</f>
        <v>0</v>
      </c>
      <c r="BI835" s="11">
        <f>IF($AG835,SUMPRODUCT(AO$2:AO835,$AH$2:$AH835)/SUM($AH$2:$AH835),0)</f>
        <v>0</v>
      </c>
      <c r="BJ835" s="11">
        <f>IF($AG835,SUMPRODUCT(AP$2:AP835,$AH$2:$AH835)/SUM($AH$2:$AH835),0)</f>
        <v>0</v>
      </c>
      <c r="BK835" s="11">
        <f>IF($AG835,SUMPRODUCT(AQ$2:AQ835,$AH$2:$AH835)/SUM($AH$2:$AH835),0)</f>
        <v>0</v>
      </c>
      <c r="BL835" s="11">
        <f>IF($AG835,SUMPRODUCT(AR$2:AR835,$AH$2:$AH835)/SUM($AH$2:$AH835),0)</f>
        <v>0</v>
      </c>
      <c r="BM835" s="11">
        <f>IF($AG835,SUMPRODUCT(AS$2:AS835,$AH$2:$AH835)/SUM($AH$2:$AH835),0)</f>
        <v>0</v>
      </c>
      <c r="BN835" s="11">
        <f>IF($AG835,SUMPRODUCT(AT$2:AT835,$AH$2:$AH835)/SUM($AH$2:$AH835),0)</f>
        <v>0</v>
      </c>
      <c r="BO835" s="11">
        <f>IF($AG835,SUMPRODUCT(AU$2:AU835,$AH$2:$AH835)/SUM($AH$2:$AH835),0)</f>
        <v>0</v>
      </c>
      <c r="BP835" s="11">
        <f>IF($AG835,SUMPRODUCT(AV$2:AV835,$AH$2:$AH835)/SUM($AH$2:$AH835),0)</f>
        <v>0</v>
      </c>
      <c r="BQ835" s="11">
        <f>IF($AG835,SUMPRODUCT(AW$2:AW835,$AH$2:$AH835)/SUM($AH$2:$AH835),0)</f>
        <v>0</v>
      </c>
      <c r="BR835" s="11">
        <f>IF($AG835,SUMPRODUCT(AX$2:AX835,$AH$2:$AH835)/SUM($AH$2:$AH835),0)</f>
        <v>0</v>
      </c>
      <c r="BS835" s="11">
        <f>IF($AG835,SUMPRODUCT(AY$2:AY835,$AH$2:$AH835)/SUM($AH$2:$AH835),0)</f>
        <v>0</v>
      </c>
      <c r="BT835" s="11">
        <f>IF($AG835,SUMPRODUCT(AZ$2:AZ835,$AH$2:$AH835)/SUM($AH$2:$AH835),0)</f>
        <v>0</v>
      </c>
      <c r="BU835" s="11">
        <f>IF($AG835,SUMPRODUCT(BA$2:BA835,$AH$2:$AH835)/SUM($AH$2:$AH835),0)</f>
        <v>0</v>
      </c>
      <c r="BV835" s="11"/>
      <c r="BW835" s="109" cm="1">
        <f t="array" ref="BW835">IF($AG835,SQRT(SUMPRODUCT($AH$2:$AH835, (AI$2:AI835-BC835)^2)/(SUM($AH$2:$AH835)-1)),0)</f>
        <v>0</v>
      </c>
      <c r="BX835" s="109" cm="1">
        <f t="array" ref="BX835">IF($AG835,SQRT(SUMPRODUCT($AH$2:$AH835, (AJ$2:AJ835-BD835)^2)/(SUM($AH$2:$AH835)-1)),0)</f>
        <v>0</v>
      </c>
      <c r="BY835" s="109" cm="1">
        <f t="array" ref="BY835">IF($AG835,SQRT(SUMPRODUCT($AH$2:$AH835, (AK$2:AK835-BE835)^2)/(SUM($AH$2:$AH835)-1)),0)</f>
        <v>0</v>
      </c>
      <c r="BZ835" s="109" cm="1">
        <f t="array" ref="BZ835">IF($AG835,SQRT(SUMPRODUCT($AH$2:$AH835, (AL$2:AL835-BF835)^2)/(SUM($AH$2:$AH835)-1)),0)</f>
        <v>0</v>
      </c>
      <c r="CA835" s="109" cm="1">
        <f t="array" ref="CA835">IF($AG835,SQRT(SUMPRODUCT($AH$2:$AH835, (AM$2:AM835-BG835)^2)/(SUM($AH$2:$AH835)-1)),0)</f>
        <v>0</v>
      </c>
      <c r="CB835" s="109" cm="1">
        <f t="array" ref="CB835">IF($AG835,SQRT(SUMPRODUCT($AH$2:$AH835, (AN$2:AN835-BH835)^2)/(SUM($AH$2:$AH835)-1)),0)</f>
        <v>0</v>
      </c>
      <c r="CC835" s="109" cm="1">
        <f t="array" ref="CC835">IF($AG835,SQRT(SUMPRODUCT($AH$2:$AH835, (AO$2:AO835-BI835)^2)/(SUM($AH$2:$AH835)-1)),0)</f>
        <v>0</v>
      </c>
      <c r="CD835" s="109" cm="1">
        <f t="array" ref="CD835">IF($AG835,SQRT(SUMPRODUCT($AH$2:$AH835, (AP$2:AP835-BJ835)^2)/(SUM($AH$2:$AH835)-1)),0)</f>
        <v>0</v>
      </c>
      <c r="CE835" s="109" cm="1">
        <f t="array" ref="CE835">IF($AG835,SQRT(SUMPRODUCT($AH$2:$AH835, (AQ$2:AQ835-BK835)^2)/(SUM($AH$2:$AH835)-1)),0)</f>
        <v>0</v>
      </c>
      <c r="CF835" s="109" cm="1">
        <f t="array" ref="CF835">IF($AG835,SQRT(SUMPRODUCT($AH$2:$AH835, (AR$2:AR835-BL835)^2)/(SUM($AH$2:$AH835)-1)),0)</f>
        <v>0</v>
      </c>
      <c r="CG835" s="109" cm="1">
        <f t="array" ref="CG835">IF($AG835,SQRT(SUMPRODUCT($AH$2:$AH835, (AS$2:AS835-BM835)^2)/(SUM($AH$2:$AH835)-1)),0)</f>
        <v>0</v>
      </c>
      <c r="CH835" s="109" cm="1">
        <f t="array" ref="CH835">IF($AG835,SQRT(SUMPRODUCT($AH$2:$AH835, (AT$2:AT835-BN835)^2)/(SUM($AH$2:$AH835)-1)),0)</f>
        <v>0</v>
      </c>
      <c r="CI835" s="109" cm="1">
        <f t="array" ref="CI835">IF($AG835,SQRT(SUMPRODUCT($AH$2:$AH835, (AU$2:AU835-BO835)^2)/(SUM($AH$2:$AH835)-1)),0)</f>
        <v>0</v>
      </c>
      <c r="CJ835" s="109" cm="1">
        <f t="array" ref="CJ835">IF($AG835,SQRT(SUMPRODUCT($AH$2:$AH835, (AV$2:AV835-BP835)^2)/(SUM($AH$2:$AH835)-1)),0)</f>
        <v>0</v>
      </c>
      <c r="CK835" s="109" cm="1">
        <f t="array" ref="CK835">IF($AG835,SQRT(SUMPRODUCT($AH$2:$AH835, (AW$2:AW835-BQ835)^2)/(SUM($AH$2:$AH835)-1)),0)</f>
        <v>0</v>
      </c>
      <c r="CL835" s="109" cm="1">
        <f t="array" ref="CL835">IF($AG835,SQRT(SUMPRODUCT($AH$2:$AH835, (AX$2:AX835-BR835)^2)/(SUM($AH$2:$AH835)-1)),0)</f>
        <v>0</v>
      </c>
      <c r="CM835" s="109" cm="1">
        <f t="array" ref="CM835">IF($AG835,SQRT(SUMPRODUCT($AH$2:$AH835, (AY$2:AY835-BS835)^2)/(SUM($AH$2:$AH835)-1)),0)</f>
        <v>0</v>
      </c>
      <c r="CN835" s="109" cm="1">
        <f t="array" ref="CN835">IF($AG835,SQRT(SUMPRODUCT($AH$2:$AH835, (AZ$2:AZ835-BT835)^2)/(SUM($AH$2:$AH835)-1)),0)</f>
        <v>0</v>
      </c>
      <c r="CO835" s="109" cm="1">
        <f t="array" ref="CO835">IF($AG835,SQRT(SUMPRODUCT($AH$2:$AH835, (BA$2:BA835-BU835)^2)/(SUM($AH$2:$AH835)-1)),0)</f>
        <v>0</v>
      </c>
    </row>
    <row r="836" spans="34:93" x14ac:dyDescent="0.25">
      <c r="AH836" s="99" t="str">
        <f t="shared" si="199"/>
        <v/>
      </c>
      <c r="AI836" s="11">
        <f t="shared" ca="1" si="202"/>
        <v>0</v>
      </c>
      <c r="AJ836" s="11">
        <f t="shared" ca="1" si="202"/>
        <v>0</v>
      </c>
      <c r="AK836" s="11">
        <f t="shared" ca="1" si="202"/>
        <v>0</v>
      </c>
      <c r="AL836" s="11">
        <f t="shared" ca="1" si="202"/>
        <v>0</v>
      </c>
      <c r="AM836" s="11">
        <f t="shared" ca="1" si="202"/>
        <v>0</v>
      </c>
      <c r="AN836" s="11">
        <f t="shared" ca="1" si="202"/>
        <v>0</v>
      </c>
      <c r="AO836" s="11">
        <f t="shared" ca="1" si="202"/>
        <v>0</v>
      </c>
      <c r="AP836" s="11">
        <f t="shared" ca="1" si="202"/>
        <v>0</v>
      </c>
      <c r="AQ836" s="11">
        <f t="shared" ca="1" si="202"/>
        <v>0</v>
      </c>
      <c r="AR836" s="11">
        <f t="shared" ca="1" si="202"/>
        <v>0</v>
      </c>
      <c r="AS836" s="11">
        <f t="shared" ca="1" si="203"/>
        <v>0</v>
      </c>
      <c r="AT836" s="11">
        <f t="shared" ca="1" si="203"/>
        <v>0</v>
      </c>
      <c r="AU836" s="11">
        <f t="shared" ca="1" si="203"/>
        <v>0</v>
      </c>
      <c r="AV836" s="11">
        <f t="shared" ca="1" si="203"/>
        <v>0</v>
      </c>
      <c r="AW836" s="11">
        <f t="shared" ca="1" si="203"/>
        <v>0</v>
      </c>
      <c r="AX836" s="11">
        <f t="shared" ca="1" si="203"/>
        <v>0</v>
      </c>
      <c r="AY836" s="11">
        <f t="shared" ca="1" si="203"/>
        <v>0</v>
      </c>
      <c r="AZ836" s="11">
        <f t="shared" ca="1" si="203"/>
        <v>0</v>
      </c>
      <c r="BA836" s="11">
        <f t="shared" ca="1" si="203"/>
        <v>0</v>
      </c>
      <c r="BB836" s="11"/>
      <c r="BC836" s="11">
        <f>IF($AG836,SUMPRODUCT(AI$2:AI836,$AH$2:$AH836)/SUM($AH$2:$AH836),0)</f>
        <v>0</v>
      </c>
      <c r="BD836" s="11">
        <f>IF($AG836,SUMPRODUCT(AJ$2:AJ836,$AH$2:$AH836)/SUM($AH$2:$AH836),0)</f>
        <v>0</v>
      </c>
      <c r="BE836" s="11">
        <f>IF($AG836,SUMPRODUCT(AK$2:AK836,$AH$2:$AH836)/SUM($AH$2:$AH836),0)</f>
        <v>0</v>
      </c>
      <c r="BF836" s="11">
        <f>IF($AG836,SUMPRODUCT(AL$2:AL836,$AH$2:$AH836)/SUM($AH$2:$AH836),0)</f>
        <v>0</v>
      </c>
      <c r="BG836" s="11">
        <f>IF($AG836,SUMPRODUCT(AM$2:AM836,$AH$2:$AH836)/SUM($AH$2:$AH836),0)</f>
        <v>0</v>
      </c>
      <c r="BH836" s="11">
        <f>IF($AG836,SUMPRODUCT(AN$2:AN836,$AH$2:$AH836)/SUM($AH$2:$AH836),0)</f>
        <v>0</v>
      </c>
      <c r="BI836" s="11">
        <f>IF($AG836,SUMPRODUCT(AO$2:AO836,$AH$2:$AH836)/SUM($AH$2:$AH836),0)</f>
        <v>0</v>
      </c>
      <c r="BJ836" s="11">
        <f>IF($AG836,SUMPRODUCT(AP$2:AP836,$AH$2:$AH836)/SUM($AH$2:$AH836),0)</f>
        <v>0</v>
      </c>
      <c r="BK836" s="11">
        <f>IF($AG836,SUMPRODUCT(AQ$2:AQ836,$AH$2:$AH836)/SUM($AH$2:$AH836),0)</f>
        <v>0</v>
      </c>
      <c r="BL836" s="11">
        <f>IF($AG836,SUMPRODUCT(AR$2:AR836,$AH$2:$AH836)/SUM($AH$2:$AH836),0)</f>
        <v>0</v>
      </c>
      <c r="BM836" s="11">
        <f>IF($AG836,SUMPRODUCT(AS$2:AS836,$AH$2:$AH836)/SUM($AH$2:$AH836),0)</f>
        <v>0</v>
      </c>
      <c r="BN836" s="11">
        <f>IF($AG836,SUMPRODUCT(AT$2:AT836,$AH$2:$AH836)/SUM($AH$2:$AH836),0)</f>
        <v>0</v>
      </c>
      <c r="BO836" s="11">
        <f>IF($AG836,SUMPRODUCT(AU$2:AU836,$AH$2:$AH836)/SUM($AH$2:$AH836),0)</f>
        <v>0</v>
      </c>
      <c r="BP836" s="11">
        <f>IF($AG836,SUMPRODUCT(AV$2:AV836,$AH$2:$AH836)/SUM($AH$2:$AH836),0)</f>
        <v>0</v>
      </c>
      <c r="BQ836" s="11">
        <f>IF($AG836,SUMPRODUCT(AW$2:AW836,$AH$2:$AH836)/SUM($AH$2:$AH836),0)</f>
        <v>0</v>
      </c>
      <c r="BR836" s="11">
        <f>IF($AG836,SUMPRODUCT(AX$2:AX836,$AH$2:$AH836)/SUM($AH$2:$AH836),0)</f>
        <v>0</v>
      </c>
      <c r="BS836" s="11">
        <f>IF($AG836,SUMPRODUCT(AY$2:AY836,$AH$2:$AH836)/SUM($AH$2:$AH836),0)</f>
        <v>0</v>
      </c>
      <c r="BT836" s="11">
        <f>IF($AG836,SUMPRODUCT(AZ$2:AZ836,$AH$2:$AH836)/SUM($AH$2:$AH836),0)</f>
        <v>0</v>
      </c>
      <c r="BU836" s="11">
        <f>IF($AG836,SUMPRODUCT(BA$2:BA836,$AH$2:$AH836)/SUM($AH$2:$AH836),0)</f>
        <v>0</v>
      </c>
      <c r="BV836" s="11"/>
      <c r="BW836" s="109" cm="1">
        <f t="array" ref="BW836">IF($AG836,SQRT(SUMPRODUCT($AH$2:$AH836, (AI$2:AI836-BC836)^2)/(SUM($AH$2:$AH836)-1)),0)</f>
        <v>0</v>
      </c>
      <c r="BX836" s="109" cm="1">
        <f t="array" ref="BX836">IF($AG836,SQRT(SUMPRODUCT($AH$2:$AH836, (AJ$2:AJ836-BD836)^2)/(SUM($AH$2:$AH836)-1)),0)</f>
        <v>0</v>
      </c>
      <c r="BY836" s="109" cm="1">
        <f t="array" ref="BY836">IF($AG836,SQRT(SUMPRODUCT($AH$2:$AH836, (AK$2:AK836-BE836)^2)/(SUM($AH$2:$AH836)-1)),0)</f>
        <v>0</v>
      </c>
      <c r="BZ836" s="109" cm="1">
        <f t="array" ref="BZ836">IF($AG836,SQRT(SUMPRODUCT($AH$2:$AH836, (AL$2:AL836-BF836)^2)/(SUM($AH$2:$AH836)-1)),0)</f>
        <v>0</v>
      </c>
      <c r="CA836" s="109" cm="1">
        <f t="array" ref="CA836">IF($AG836,SQRT(SUMPRODUCT($AH$2:$AH836, (AM$2:AM836-BG836)^2)/(SUM($AH$2:$AH836)-1)),0)</f>
        <v>0</v>
      </c>
      <c r="CB836" s="109" cm="1">
        <f t="array" ref="CB836">IF($AG836,SQRT(SUMPRODUCT($AH$2:$AH836, (AN$2:AN836-BH836)^2)/(SUM($AH$2:$AH836)-1)),0)</f>
        <v>0</v>
      </c>
      <c r="CC836" s="109" cm="1">
        <f t="array" ref="CC836">IF($AG836,SQRT(SUMPRODUCT($AH$2:$AH836, (AO$2:AO836-BI836)^2)/(SUM($AH$2:$AH836)-1)),0)</f>
        <v>0</v>
      </c>
      <c r="CD836" s="109" cm="1">
        <f t="array" ref="CD836">IF($AG836,SQRT(SUMPRODUCT($AH$2:$AH836, (AP$2:AP836-BJ836)^2)/(SUM($AH$2:$AH836)-1)),0)</f>
        <v>0</v>
      </c>
      <c r="CE836" s="109" cm="1">
        <f t="array" ref="CE836">IF($AG836,SQRT(SUMPRODUCT($AH$2:$AH836, (AQ$2:AQ836-BK836)^2)/(SUM($AH$2:$AH836)-1)),0)</f>
        <v>0</v>
      </c>
      <c r="CF836" s="109" cm="1">
        <f t="array" ref="CF836">IF($AG836,SQRT(SUMPRODUCT($AH$2:$AH836, (AR$2:AR836-BL836)^2)/(SUM($AH$2:$AH836)-1)),0)</f>
        <v>0</v>
      </c>
      <c r="CG836" s="109" cm="1">
        <f t="array" ref="CG836">IF($AG836,SQRT(SUMPRODUCT($AH$2:$AH836, (AS$2:AS836-BM836)^2)/(SUM($AH$2:$AH836)-1)),0)</f>
        <v>0</v>
      </c>
      <c r="CH836" s="109" cm="1">
        <f t="array" ref="CH836">IF($AG836,SQRT(SUMPRODUCT($AH$2:$AH836, (AT$2:AT836-BN836)^2)/(SUM($AH$2:$AH836)-1)),0)</f>
        <v>0</v>
      </c>
      <c r="CI836" s="109" cm="1">
        <f t="array" ref="CI836">IF($AG836,SQRT(SUMPRODUCT($AH$2:$AH836, (AU$2:AU836-BO836)^2)/(SUM($AH$2:$AH836)-1)),0)</f>
        <v>0</v>
      </c>
      <c r="CJ836" s="109" cm="1">
        <f t="array" ref="CJ836">IF($AG836,SQRT(SUMPRODUCT($AH$2:$AH836, (AV$2:AV836-BP836)^2)/(SUM($AH$2:$AH836)-1)),0)</f>
        <v>0</v>
      </c>
      <c r="CK836" s="109" cm="1">
        <f t="array" ref="CK836">IF($AG836,SQRT(SUMPRODUCT($AH$2:$AH836, (AW$2:AW836-BQ836)^2)/(SUM($AH$2:$AH836)-1)),0)</f>
        <v>0</v>
      </c>
      <c r="CL836" s="109" cm="1">
        <f t="array" ref="CL836">IF($AG836,SQRT(SUMPRODUCT($AH$2:$AH836, (AX$2:AX836-BR836)^2)/(SUM($AH$2:$AH836)-1)),0)</f>
        <v>0</v>
      </c>
      <c r="CM836" s="109" cm="1">
        <f t="array" ref="CM836">IF($AG836,SQRT(SUMPRODUCT($AH$2:$AH836, (AY$2:AY836-BS836)^2)/(SUM($AH$2:$AH836)-1)),0)</f>
        <v>0</v>
      </c>
      <c r="CN836" s="109" cm="1">
        <f t="array" ref="CN836">IF($AG836,SQRT(SUMPRODUCT($AH$2:$AH836, (AZ$2:AZ836-BT836)^2)/(SUM($AH$2:$AH836)-1)),0)</f>
        <v>0</v>
      </c>
      <c r="CO836" s="109" cm="1">
        <f t="array" ref="CO836">IF($AG836,SQRT(SUMPRODUCT($AH$2:$AH836, (BA$2:BA836-BU836)^2)/(SUM($AH$2:$AH836)-1)),0)</f>
        <v>0</v>
      </c>
    </row>
    <row r="837" spans="34:93" x14ac:dyDescent="0.25">
      <c r="AH837" s="99" t="str">
        <f t="shared" si="199"/>
        <v/>
      </c>
      <c r="AI837" s="11">
        <f t="shared" ca="1" si="202"/>
        <v>0</v>
      </c>
      <c r="AJ837" s="11">
        <f t="shared" ca="1" si="202"/>
        <v>0</v>
      </c>
      <c r="AK837" s="11">
        <f t="shared" ca="1" si="202"/>
        <v>0</v>
      </c>
      <c r="AL837" s="11">
        <f t="shared" ca="1" si="202"/>
        <v>0</v>
      </c>
      <c r="AM837" s="11">
        <f t="shared" ca="1" si="202"/>
        <v>0</v>
      </c>
      <c r="AN837" s="11">
        <f t="shared" ca="1" si="202"/>
        <v>0</v>
      </c>
      <c r="AO837" s="11">
        <f t="shared" ca="1" si="202"/>
        <v>0</v>
      </c>
      <c r="AP837" s="11">
        <f t="shared" ca="1" si="202"/>
        <v>0</v>
      </c>
      <c r="AQ837" s="11">
        <f t="shared" ca="1" si="202"/>
        <v>0</v>
      </c>
      <c r="AR837" s="11">
        <f t="shared" ca="1" si="202"/>
        <v>0</v>
      </c>
      <c r="AS837" s="11">
        <f t="shared" ca="1" si="203"/>
        <v>0</v>
      </c>
      <c r="AT837" s="11">
        <f t="shared" ca="1" si="203"/>
        <v>0</v>
      </c>
      <c r="AU837" s="11">
        <f t="shared" ca="1" si="203"/>
        <v>0</v>
      </c>
      <c r="AV837" s="11">
        <f t="shared" ca="1" si="203"/>
        <v>0</v>
      </c>
      <c r="AW837" s="11">
        <f t="shared" ca="1" si="203"/>
        <v>0</v>
      </c>
      <c r="AX837" s="11">
        <f t="shared" ca="1" si="203"/>
        <v>0</v>
      </c>
      <c r="AY837" s="11">
        <f t="shared" ca="1" si="203"/>
        <v>0</v>
      </c>
      <c r="AZ837" s="11">
        <f t="shared" ca="1" si="203"/>
        <v>0</v>
      </c>
      <c r="BA837" s="11">
        <f t="shared" ca="1" si="203"/>
        <v>0</v>
      </c>
      <c r="BB837" s="11"/>
      <c r="BC837" s="11">
        <f>IF($AG837,SUMPRODUCT(AI$2:AI837,$AH$2:$AH837)/SUM($AH$2:$AH837),0)</f>
        <v>0</v>
      </c>
      <c r="BD837" s="11">
        <f>IF($AG837,SUMPRODUCT(AJ$2:AJ837,$AH$2:$AH837)/SUM($AH$2:$AH837),0)</f>
        <v>0</v>
      </c>
      <c r="BE837" s="11">
        <f>IF($AG837,SUMPRODUCT(AK$2:AK837,$AH$2:$AH837)/SUM($AH$2:$AH837),0)</f>
        <v>0</v>
      </c>
      <c r="BF837" s="11">
        <f>IF($AG837,SUMPRODUCT(AL$2:AL837,$AH$2:$AH837)/SUM($AH$2:$AH837),0)</f>
        <v>0</v>
      </c>
      <c r="BG837" s="11">
        <f>IF($AG837,SUMPRODUCT(AM$2:AM837,$AH$2:$AH837)/SUM($AH$2:$AH837),0)</f>
        <v>0</v>
      </c>
      <c r="BH837" s="11">
        <f>IF($AG837,SUMPRODUCT(AN$2:AN837,$AH$2:$AH837)/SUM($AH$2:$AH837),0)</f>
        <v>0</v>
      </c>
      <c r="BI837" s="11">
        <f>IF($AG837,SUMPRODUCT(AO$2:AO837,$AH$2:$AH837)/SUM($AH$2:$AH837),0)</f>
        <v>0</v>
      </c>
      <c r="BJ837" s="11">
        <f>IF($AG837,SUMPRODUCT(AP$2:AP837,$AH$2:$AH837)/SUM($AH$2:$AH837),0)</f>
        <v>0</v>
      </c>
      <c r="BK837" s="11">
        <f>IF($AG837,SUMPRODUCT(AQ$2:AQ837,$AH$2:$AH837)/SUM($AH$2:$AH837),0)</f>
        <v>0</v>
      </c>
      <c r="BL837" s="11">
        <f>IF($AG837,SUMPRODUCT(AR$2:AR837,$AH$2:$AH837)/SUM($AH$2:$AH837),0)</f>
        <v>0</v>
      </c>
      <c r="BM837" s="11">
        <f>IF($AG837,SUMPRODUCT(AS$2:AS837,$AH$2:$AH837)/SUM($AH$2:$AH837),0)</f>
        <v>0</v>
      </c>
      <c r="BN837" s="11">
        <f>IF($AG837,SUMPRODUCT(AT$2:AT837,$AH$2:$AH837)/SUM($AH$2:$AH837),0)</f>
        <v>0</v>
      </c>
      <c r="BO837" s="11">
        <f>IF($AG837,SUMPRODUCT(AU$2:AU837,$AH$2:$AH837)/SUM($AH$2:$AH837),0)</f>
        <v>0</v>
      </c>
      <c r="BP837" s="11">
        <f>IF($AG837,SUMPRODUCT(AV$2:AV837,$AH$2:$AH837)/SUM($AH$2:$AH837),0)</f>
        <v>0</v>
      </c>
      <c r="BQ837" s="11">
        <f>IF($AG837,SUMPRODUCT(AW$2:AW837,$AH$2:$AH837)/SUM($AH$2:$AH837),0)</f>
        <v>0</v>
      </c>
      <c r="BR837" s="11">
        <f>IF($AG837,SUMPRODUCT(AX$2:AX837,$AH$2:$AH837)/SUM($AH$2:$AH837),0)</f>
        <v>0</v>
      </c>
      <c r="BS837" s="11">
        <f>IF($AG837,SUMPRODUCT(AY$2:AY837,$AH$2:$AH837)/SUM($AH$2:$AH837),0)</f>
        <v>0</v>
      </c>
      <c r="BT837" s="11">
        <f>IF($AG837,SUMPRODUCT(AZ$2:AZ837,$AH$2:$AH837)/SUM($AH$2:$AH837),0)</f>
        <v>0</v>
      </c>
      <c r="BU837" s="11">
        <f>IF($AG837,SUMPRODUCT(BA$2:BA837,$AH$2:$AH837)/SUM($AH$2:$AH837),0)</f>
        <v>0</v>
      </c>
      <c r="BV837" s="11"/>
      <c r="BW837" s="109" cm="1">
        <f t="array" ref="BW837">IF($AG837,SQRT(SUMPRODUCT($AH$2:$AH837, (AI$2:AI837-BC837)^2)/(SUM($AH$2:$AH837)-1)),0)</f>
        <v>0</v>
      </c>
      <c r="BX837" s="109" cm="1">
        <f t="array" ref="BX837">IF($AG837,SQRT(SUMPRODUCT($AH$2:$AH837, (AJ$2:AJ837-BD837)^2)/(SUM($AH$2:$AH837)-1)),0)</f>
        <v>0</v>
      </c>
      <c r="BY837" s="109" cm="1">
        <f t="array" ref="BY837">IF($AG837,SQRT(SUMPRODUCT($AH$2:$AH837, (AK$2:AK837-BE837)^2)/(SUM($AH$2:$AH837)-1)),0)</f>
        <v>0</v>
      </c>
      <c r="BZ837" s="109" cm="1">
        <f t="array" ref="BZ837">IF($AG837,SQRT(SUMPRODUCT($AH$2:$AH837, (AL$2:AL837-BF837)^2)/(SUM($AH$2:$AH837)-1)),0)</f>
        <v>0</v>
      </c>
      <c r="CA837" s="109" cm="1">
        <f t="array" ref="CA837">IF($AG837,SQRT(SUMPRODUCT($AH$2:$AH837, (AM$2:AM837-BG837)^2)/(SUM($AH$2:$AH837)-1)),0)</f>
        <v>0</v>
      </c>
      <c r="CB837" s="109" cm="1">
        <f t="array" ref="CB837">IF($AG837,SQRT(SUMPRODUCT($AH$2:$AH837, (AN$2:AN837-BH837)^2)/(SUM($AH$2:$AH837)-1)),0)</f>
        <v>0</v>
      </c>
      <c r="CC837" s="109" cm="1">
        <f t="array" ref="CC837">IF($AG837,SQRT(SUMPRODUCT($AH$2:$AH837, (AO$2:AO837-BI837)^2)/(SUM($AH$2:$AH837)-1)),0)</f>
        <v>0</v>
      </c>
      <c r="CD837" s="109" cm="1">
        <f t="array" ref="CD837">IF($AG837,SQRT(SUMPRODUCT($AH$2:$AH837, (AP$2:AP837-BJ837)^2)/(SUM($AH$2:$AH837)-1)),0)</f>
        <v>0</v>
      </c>
      <c r="CE837" s="109" cm="1">
        <f t="array" ref="CE837">IF($AG837,SQRT(SUMPRODUCT($AH$2:$AH837, (AQ$2:AQ837-BK837)^2)/(SUM($AH$2:$AH837)-1)),0)</f>
        <v>0</v>
      </c>
      <c r="CF837" s="109" cm="1">
        <f t="array" ref="CF837">IF($AG837,SQRT(SUMPRODUCT($AH$2:$AH837, (AR$2:AR837-BL837)^2)/(SUM($AH$2:$AH837)-1)),0)</f>
        <v>0</v>
      </c>
      <c r="CG837" s="109" cm="1">
        <f t="array" ref="CG837">IF($AG837,SQRT(SUMPRODUCT($AH$2:$AH837, (AS$2:AS837-BM837)^2)/(SUM($AH$2:$AH837)-1)),0)</f>
        <v>0</v>
      </c>
      <c r="CH837" s="109" cm="1">
        <f t="array" ref="CH837">IF($AG837,SQRT(SUMPRODUCT($AH$2:$AH837, (AT$2:AT837-BN837)^2)/(SUM($AH$2:$AH837)-1)),0)</f>
        <v>0</v>
      </c>
      <c r="CI837" s="109" cm="1">
        <f t="array" ref="CI837">IF($AG837,SQRT(SUMPRODUCT($AH$2:$AH837, (AU$2:AU837-BO837)^2)/(SUM($AH$2:$AH837)-1)),0)</f>
        <v>0</v>
      </c>
      <c r="CJ837" s="109" cm="1">
        <f t="array" ref="CJ837">IF($AG837,SQRT(SUMPRODUCT($AH$2:$AH837, (AV$2:AV837-BP837)^2)/(SUM($AH$2:$AH837)-1)),0)</f>
        <v>0</v>
      </c>
      <c r="CK837" s="109" cm="1">
        <f t="array" ref="CK837">IF($AG837,SQRT(SUMPRODUCT($AH$2:$AH837, (AW$2:AW837-BQ837)^2)/(SUM($AH$2:$AH837)-1)),0)</f>
        <v>0</v>
      </c>
      <c r="CL837" s="109" cm="1">
        <f t="array" ref="CL837">IF($AG837,SQRT(SUMPRODUCT($AH$2:$AH837, (AX$2:AX837-BR837)^2)/(SUM($AH$2:$AH837)-1)),0)</f>
        <v>0</v>
      </c>
      <c r="CM837" s="109" cm="1">
        <f t="array" ref="CM837">IF($AG837,SQRT(SUMPRODUCT($AH$2:$AH837, (AY$2:AY837-BS837)^2)/(SUM($AH$2:$AH837)-1)),0)</f>
        <v>0</v>
      </c>
      <c r="CN837" s="109" cm="1">
        <f t="array" ref="CN837">IF($AG837,SQRT(SUMPRODUCT($AH$2:$AH837, (AZ$2:AZ837-BT837)^2)/(SUM($AH$2:$AH837)-1)),0)</f>
        <v>0</v>
      </c>
      <c r="CO837" s="109" cm="1">
        <f t="array" ref="CO837">IF($AG837,SQRT(SUMPRODUCT($AH$2:$AH837, (BA$2:BA837-BU837)^2)/(SUM($AH$2:$AH837)-1)),0)</f>
        <v>0</v>
      </c>
    </row>
    <row r="838" spans="34:93" x14ac:dyDescent="0.25">
      <c r="AH838" s="99" t="str">
        <f t="shared" si="199"/>
        <v/>
      </c>
      <c r="AI838" s="11">
        <f t="shared" ca="1" si="202"/>
        <v>0</v>
      </c>
      <c r="AJ838" s="11">
        <f t="shared" ca="1" si="202"/>
        <v>0</v>
      </c>
      <c r="AK838" s="11">
        <f t="shared" ca="1" si="202"/>
        <v>0</v>
      </c>
      <c r="AL838" s="11">
        <f t="shared" ca="1" si="202"/>
        <v>0</v>
      </c>
      <c r="AM838" s="11">
        <f t="shared" ca="1" si="202"/>
        <v>0</v>
      </c>
      <c r="AN838" s="11">
        <f t="shared" ca="1" si="202"/>
        <v>0</v>
      </c>
      <c r="AO838" s="11">
        <f t="shared" ca="1" si="202"/>
        <v>0</v>
      </c>
      <c r="AP838" s="11">
        <f t="shared" ca="1" si="202"/>
        <v>0</v>
      </c>
      <c r="AQ838" s="11">
        <f t="shared" ca="1" si="202"/>
        <v>0</v>
      </c>
      <c r="AR838" s="11">
        <f t="shared" ca="1" si="202"/>
        <v>0</v>
      </c>
      <c r="AS838" s="11">
        <f t="shared" ca="1" si="203"/>
        <v>0</v>
      </c>
      <c r="AT838" s="11">
        <f t="shared" ca="1" si="203"/>
        <v>0</v>
      </c>
      <c r="AU838" s="11">
        <f t="shared" ca="1" si="203"/>
        <v>0</v>
      </c>
      <c r="AV838" s="11">
        <f t="shared" ca="1" si="203"/>
        <v>0</v>
      </c>
      <c r="AW838" s="11">
        <f t="shared" ca="1" si="203"/>
        <v>0</v>
      </c>
      <c r="AX838" s="11">
        <f t="shared" ca="1" si="203"/>
        <v>0</v>
      </c>
      <c r="AY838" s="11">
        <f t="shared" ca="1" si="203"/>
        <v>0</v>
      </c>
      <c r="AZ838" s="11">
        <f t="shared" ca="1" si="203"/>
        <v>0</v>
      </c>
      <c r="BA838" s="11">
        <f t="shared" ca="1" si="203"/>
        <v>0</v>
      </c>
      <c r="BB838" s="11"/>
      <c r="BC838" s="11">
        <f>IF($AG838,SUMPRODUCT(AI$2:AI838,$AH$2:$AH838)/SUM($AH$2:$AH838),0)</f>
        <v>0</v>
      </c>
      <c r="BD838" s="11">
        <f>IF($AG838,SUMPRODUCT(AJ$2:AJ838,$AH$2:$AH838)/SUM($AH$2:$AH838),0)</f>
        <v>0</v>
      </c>
      <c r="BE838" s="11">
        <f>IF($AG838,SUMPRODUCT(AK$2:AK838,$AH$2:$AH838)/SUM($AH$2:$AH838),0)</f>
        <v>0</v>
      </c>
      <c r="BF838" s="11">
        <f>IF($AG838,SUMPRODUCT(AL$2:AL838,$AH$2:$AH838)/SUM($AH$2:$AH838),0)</f>
        <v>0</v>
      </c>
      <c r="BG838" s="11">
        <f>IF($AG838,SUMPRODUCT(AM$2:AM838,$AH$2:$AH838)/SUM($AH$2:$AH838),0)</f>
        <v>0</v>
      </c>
      <c r="BH838" s="11">
        <f>IF($AG838,SUMPRODUCT(AN$2:AN838,$AH$2:$AH838)/SUM($AH$2:$AH838),0)</f>
        <v>0</v>
      </c>
      <c r="BI838" s="11">
        <f>IF($AG838,SUMPRODUCT(AO$2:AO838,$AH$2:$AH838)/SUM($AH$2:$AH838),0)</f>
        <v>0</v>
      </c>
      <c r="BJ838" s="11">
        <f>IF($AG838,SUMPRODUCT(AP$2:AP838,$AH$2:$AH838)/SUM($AH$2:$AH838),0)</f>
        <v>0</v>
      </c>
      <c r="BK838" s="11">
        <f>IF($AG838,SUMPRODUCT(AQ$2:AQ838,$AH$2:$AH838)/SUM($AH$2:$AH838),0)</f>
        <v>0</v>
      </c>
      <c r="BL838" s="11">
        <f>IF($AG838,SUMPRODUCT(AR$2:AR838,$AH$2:$AH838)/SUM($AH$2:$AH838),0)</f>
        <v>0</v>
      </c>
      <c r="BM838" s="11">
        <f>IF($AG838,SUMPRODUCT(AS$2:AS838,$AH$2:$AH838)/SUM($AH$2:$AH838),0)</f>
        <v>0</v>
      </c>
      <c r="BN838" s="11">
        <f>IF($AG838,SUMPRODUCT(AT$2:AT838,$AH$2:$AH838)/SUM($AH$2:$AH838),0)</f>
        <v>0</v>
      </c>
      <c r="BO838" s="11">
        <f>IF($AG838,SUMPRODUCT(AU$2:AU838,$AH$2:$AH838)/SUM($AH$2:$AH838),0)</f>
        <v>0</v>
      </c>
      <c r="BP838" s="11">
        <f>IF($AG838,SUMPRODUCT(AV$2:AV838,$AH$2:$AH838)/SUM($AH$2:$AH838),0)</f>
        <v>0</v>
      </c>
      <c r="BQ838" s="11">
        <f>IF($AG838,SUMPRODUCT(AW$2:AW838,$AH$2:$AH838)/SUM($AH$2:$AH838),0)</f>
        <v>0</v>
      </c>
      <c r="BR838" s="11">
        <f>IF($AG838,SUMPRODUCT(AX$2:AX838,$AH$2:$AH838)/SUM($AH$2:$AH838),0)</f>
        <v>0</v>
      </c>
      <c r="BS838" s="11">
        <f>IF($AG838,SUMPRODUCT(AY$2:AY838,$AH$2:$AH838)/SUM($AH$2:$AH838),0)</f>
        <v>0</v>
      </c>
      <c r="BT838" s="11">
        <f>IF($AG838,SUMPRODUCT(AZ$2:AZ838,$AH$2:$AH838)/SUM($AH$2:$AH838),0)</f>
        <v>0</v>
      </c>
      <c r="BU838" s="11">
        <f>IF($AG838,SUMPRODUCT(BA$2:BA838,$AH$2:$AH838)/SUM($AH$2:$AH838),0)</f>
        <v>0</v>
      </c>
      <c r="BV838" s="11"/>
      <c r="BW838" s="109" cm="1">
        <f t="array" ref="BW838">IF($AG838,SQRT(SUMPRODUCT($AH$2:$AH838, (AI$2:AI838-BC838)^2)/(SUM($AH$2:$AH838)-1)),0)</f>
        <v>0</v>
      </c>
      <c r="BX838" s="109" cm="1">
        <f t="array" ref="BX838">IF($AG838,SQRT(SUMPRODUCT($AH$2:$AH838, (AJ$2:AJ838-BD838)^2)/(SUM($AH$2:$AH838)-1)),0)</f>
        <v>0</v>
      </c>
      <c r="BY838" s="109" cm="1">
        <f t="array" ref="BY838">IF($AG838,SQRT(SUMPRODUCT($AH$2:$AH838, (AK$2:AK838-BE838)^2)/(SUM($AH$2:$AH838)-1)),0)</f>
        <v>0</v>
      </c>
      <c r="BZ838" s="109" cm="1">
        <f t="array" ref="BZ838">IF($AG838,SQRT(SUMPRODUCT($AH$2:$AH838, (AL$2:AL838-BF838)^2)/(SUM($AH$2:$AH838)-1)),0)</f>
        <v>0</v>
      </c>
      <c r="CA838" s="109" cm="1">
        <f t="array" ref="CA838">IF($AG838,SQRT(SUMPRODUCT($AH$2:$AH838, (AM$2:AM838-BG838)^2)/(SUM($AH$2:$AH838)-1)),0)</f>
        <v>0</v>
      </c>
      <c r="CB838" s="109" cm="1">
        <f t="array" ref="CB838">IF($AG838,SQRT(SUMPRODUCT($AH$2:$AH838, (AN$2:AN838-BH838)^2)/(SUM($AH$2:$AH838)-1)),0)</f>
        <v>0</v>
      </c>
      <c r="CC838" s="109" cm="1">
        <f t="array" ref="CC838">IF($AG838,SQRT(SUMPRODUCT($AH$2:$AH838, (AO$2:AO838-BI838)^2)/(SUM($AH$2:$AH838)-1)),0)</f>
        <v>0</v>
      </c>
      <c r="CD838" s="109" cm="1">
        <f t="array" ref="CD838">IF($AG838,SQRT(SUMPRODUCT($AH$2:$AH838, (AP$2:AP838-BJ838)^2)/(SUM($AH$2:$AH838)-1)),0)</f>
        <v>0</v>
      </c>
      <c r="CE838" s="109" cm="1">
        <f t="array" ref="CE838">IF($AG838,SQRT(SUMPRODUCT($AH$2:$AH838, (AQ$2:AQ838-BK838)^2)/(SUM($AH$2:$AH838)-1)),0)</f>
        <v>0</v>
      </c>
      <c r="CF838" s="109" cm="1">
        <f t="array" ref="CF838">IF($AG838,SQRT(SUMPRODUCT($AH$2:$AH838, (AR$2:AR838-BL838)^2)/(SUM($AH$2:$AH838)-1)),0)</f>
        <v>0</v>
      </c>
      <c r="CG838" s="109" cm="1">
        <f t="array" ref="CG838">IF($AG838,SQRT(SUMPRODUCT($AH$2:$AH838, (AS$2:AS838-BM838)^2)/(SUM($AH$2:$AH838)-1)),0)</f>
        <v>0</v>
      </c>
      <c r="CH838" s="109" cm="1">
        <f t="array" ref="CH838">IF($AG838,SQRT(SUMPRODUCT($AH$2:$AH838, (AT$2:AT838-BN838)^2)/(SUM($AH$2:$AH838)-1)),0)</f>
        <v>0</v>
      </c>
      <c r="CI838" s="109" cm="1">
        <f t="array" ref="CI838">IF($AG838,SQRT(SUMPRODUCT($AH$2:$AH838, (AU$2:AU838-BO838)^2)/(SUM($AH$2:$AH838)-1)),0)</f>
        <v>0</v>
      </c>
      <c r="CJ838" s="109" cm="1">
        <f t="array" ref="CJ838">IF($AG838,SQRT(SUMPRODUCT($AH$2:$AH838, (AV$2:AV838-BP838)^2)/(SUM($AH$2:$AH838)-1)),0)</f>
        <v>0</v>
      </c>
      <c r="CK838" s="109" cm="1">
        <f t="array" ref="CK838">IF($AG838,SQRT(SUMPRODUCT($AH$2:$AH838, (AW$2:AW838-BQ838)^2)/(SUM($AH$2:$AH838)-1)),0)</f>
        <v>0</v>
      </c>
      <c r="CL838" s="109" cm="1">
        <f t="array" ref="CL838">IF($AG838,SQRT(SUMPRODUCT($AH$2:$AH838, (AX$2:AX838-BR838)^2)/(SUM($AH$2:$AH838)-1)),0)</f>
        <v>0</v>
      </c>
      <c r="CM838" s="109" cm="1">
        <f t="array" ref="CM838">IF($AG838,SQRT(SUMPRODUCT($AH$2:$AH838, (AY$2:AY838-BS838)^2)/(SUM($AH$2:$AH838)-1)),0)</f>
        <v>0</v>
      </c>
      <c r="CN838" s="109" cm="1">
        <f t="array" ref="CN838">IF($AG838,SQRT(SUMPRODUCT($AH$2:$AH838, (AZ$2:AZ838-BT838)^2)/(SUM($AH$2:$AH838)-1)),0)</f>
        <v>0</v>
      </c>
      <c r="CO838" s="109" cm="1">
        <f t="array" ref="CO838">IF($AG838,SQRT(SUMPRODUCT($AH$2:$AH838, (BA$2:BA838-BU838)^2)/(SUM($AH$2:$AH838)-1)),0)</f>
        <v>0</v>
      </c>
    </row>
    <row r="839" spans="34:93" x14ac:dyDescent="0.25">
      <c r="AH839" s="99" t="str">
        <f t="shared" si="199"/>
        <v/>
      </c>
      <c r="AI839" s="11">
        <f t="shared" ca="1" si="202"/>
        <v>0</v>
      </c>
      <c r="AJ839" s="11">
        <f t="shared" ca="1" si="202"/>
        <v>0</v>
      </c>
      <c r="AK839" s="11">
        <f t="shared" ca="1" si="202"/>
        <v>0</v>
      </c>
      <c r="AL839" s="11">
        <f t="shared" ca="1" si="202"/>
        <v>0</v>
      </c>
      <c r="AM839" s="11">
        <f t="shared" ca="1" si="202"/>
        <v>0</v>
      </c>
      <c r="AN839" s="11">
        <f t="shared" ca="1" si="202"/>
        <v>0</v>
      </c>
      <c r="AO839" s="11">
        <f t="shared" ca="1" si="202"/>
        <v>0</v>
      </c>
      <c r="AP839" s="11">
        <f t="shared" ca="1" si="202"/>
        <v>0</v>
      </c>
      <c r="AQ839" s="11">
        <f t="shared" ca="1" si="202"/>
        <v>0</v>
      </c>
      <c r="AR839" s="11">
        <f t="shared" ca="1" si="202"/>
        <v>0</v>
      </c>
      <c r="AS839" s="11">
        <f t="shared" ca="1" si="203"/>
        <v>0</v>
      </c>
      <c r="AT839" s="11">
        <f t="shared" ca="1" si="203"/>
        <v>0</v>
      </c>
      <c r="AU839" s="11">
        <f t="shared" ca="1" si="203"/>
        <v>0</v>
      </c>
      <c r="AV839" s="11">
        <f t="shared" ca="1" si="203"/>
        <v>0</v>
      </c>
      <c r="AW839" s="11">
        <f t="shared" ca="1" si="203"/>
        <v>0</v>
      </c>
      <c r="AX839" s="11">
        <f t="shared" ca="1" si="203"/>
        <v>0</v>
      </c>
      <c r="AY839" s="11">
        <f t="shared" ca="1" si="203"/>
        <v>0</v>
      </c>
      <c r="AZ839" s="11">
        <f t="shared" ca="1" si="203"/>
        <v>0</v>
      </c>
      <c r="BA839" s="11">
        <f t="shared" ca="1" si="203"/>
        <v>0</v>
      </c>
      <c r="BB839" s="11"/>
      <c r="BC839" s="11">
        <f>IF($AG839,SUMPRODUCT(AI$2:AI839,$AH$2:$AH839)/SUM($AH$2:$AH839),0)</f>
        <v>0</v>
      </c>
      <c r="BD839" s="11">
        <f>IF($AG839,SUMPRODUCT(AJ$2:AJ839,$AH$2:$AH839)/SUM($AH$2:$AH839),0)</f>
        <v>0</v>
      </c>
      <c r="BE839" s="11">
        <f>IF($AG839,SUMPRODUCT(AK$2:AK839,$AH$2:$AH839)/SUM($AH$2:$AH839),0)</f>
        <v>0</v>
      </c>
      <c r="BF839" s="11">
        <f>IF($AG839,SUMPRODUCT(AL$2:AL839,$AH$2:$AH839)/SUM($AH$2:$AH839),0)</f>
        <v>0</v>
      </c>
      <c r="BG839" s="11">
        <f>IF($AG839,SUMPRODUCT(AM$2:AM839,$AH$2:$AH839)/SUM($AH$2:$AH839),0)</f>
        <v>0</v>
      </c>
      <c r="BH839" s="11">
        <f>IF($AG839,SUMPRODUCT(AN$2:AN839,$AH$2:$AH839)/SUM($AH$2:$AH839),0)</f>
        <v>0</v>
      </c>
      <c r="BI839" s="11">
        <f>IF($AG839,SUMPRODUCT(AO$2:AO839,$AH$2:$AH839)/SUM($AH$2:$AH839),0)</f>
        <v>0</v>
      </c>
      <c r="BJ839" s="11">
        <f>IF($AG839,SUMPRODUCT(AP$2:AP839,$AH$2:$AH839)/SUM($AH$2:$AH839),0)</f>
        <v>0</v>
      </c>
      <c r="BK839" s="11">
        <f>IF($AG839,SUMPRODUCT(AQ$2:AQ839,$AH$2:$AH839)/SUM($AH$2:$AH839),0)</f>
        <v>0</v>
      </c>
      <c r="BL839" s="11">
        <f>IF($AG839,SUMPRODUCT(AR$2:AR839,$AH$2:$AH839)/SUM($AH$2:$AH839),0)</f>
        <v>0</v>
      </c>
      <c r="BM839" s="11">
        <f>IF($AG839,SUMPRODUCT(AS$2:AS839,$AH$2:$AH839)/SUM($AH$2:$AH839),0)</f>
        <v>0</v>
      </c>
      <c r="BN839" s="11">
        <f>IF($AG839,SUMPRODUCT(AT$2:AT839,$AH$2:$AH839)/SUM($AH$2:$AH839),0)</f>
        <v>0</v>
      </c>
      <c r="BO839" s="11">
        <f>IF($AG839,SUMPRODUCT(AU$2:AU839,$AH$2:$AH839)/SUM($AH$2:$AH839),0)</f>
        <v>0</v>
      </c>
      <c r="BP839" s="11">
        <f>IF($AG839,SUMPRODUCT(AV$2:AV839,$AH$2:$AH839)/SUM($AH$2:$AH839),0)</f>
        <v>0</v>
      </c>
      <c r="BQ839" s="11">
        <f>IF($AG839,SUMPRODUCT(AW$2:AW839,$AH$2:$AH839)/SUM($AH$2:$AH839),0)</f>
        <v>0</v>
      </c>
      <c r="BR839" s="11">
        <f>IF($AG839,SUMPRODUCT(AX$2:AX839,$AH$2:$AH839)/SUM($AH$2:$AH839),0)</f>
        <v>0</v>
      </c>
      <c r="BS839" s="11">
        <f>IF($AG839,SUMPRODUCT(AY$2:AY839,$AH$2:$AH839)/SUM($AH$2:$AH839),0)</f>
        <v>0</v>
      </c>
      <c r="BT839" s="11">
        <f>IF($AG839,SUMPRODUCT(AZ$2:AZ839,$AH$2:$AH839)/SUM($AH$2:$AH839),0)</f>
        <v>0</v>
      </c>
      <c r="BU839" s="11">
        <f>IF($AG839,SUMPRODUCT(BA$2:BA839,$AH$2:$AH839)/SUM($AH$2:$AH839),0)</f>
        <v>0</v>
      </c>
      <c r="BV839" s="11"/>
      <c r="BW839" s="109" cm="1">
        <f t="array" ref="BW839">IF($AG839,SQRT(SUMPRODUCT($AH$2:$AH839, (AI$2:AI839-BC839)^2)/(SUM($AH$2:$AH839)-1)),0)</f>
        <v>0</v>
      </c>
      <c r="BX839" s="109" cm="1">
        <f t="array" ref="BX839">IF($AG839,SQRT(SUMPRODUCT($AH$2:$AH839, (AJ$2:AJ839-BD839)^2)/(SUM($AH$2:$AH839)-1)),0)</f>
        <v>0</v>
      </c>
      <c r="BY839" s="109" cm="1">
        <f t="array" ref="BY839">IF($AG839,SQRT(SUMPRODUCT($AH$2:$AH839, (AK$2:AK839-BE839)^2)/(SUM($AH$2:$AH839)-1)),0)</f>
        <v>0</v>
      </c>
      <c r="BZ839" s="109" cm="1">
        <f t="array" ref="BZ839">IF($AG839,SQRT(SUMPRODUCT($AH$2:$AH839, (AL$2:AL839-BF839)^2)/(SUM($AH$2:$AH839)-1)),0)</f>
        <v>0</v>
      </c>
      <c r="CA839" s="109" cm="1">
        <f t="array" ref="CA839">IF($AG839,SQRT(SUMPRODUCT($AH$2:$AH839, (AM$2:AM839-BG839)^2)/(SUM($AH$2:$AH839)-1)),0)</f>
        <v>0</v>
      </c>
      <c r="CB839" s="109" cm="1">
        <f t="array" ref="CB839">IF($AG839,SQRT(SUMPRODUCT($AH$2:$AH839, (AN$2:AN839-BH839)^2)/(SUM($AH$2:$AH839)-1)),0)</f>
        <v>0</v>
      </c>
      <c r="CC839" s="109" cm="1">
        <f t="array" ref="CC839">IF($AG839,SQRT(SUMPRODUCT($AH$2:$AH839, (AO$2:AO839-BI839)^2)/(SUM($AH$2:$AH839)-1)),0)</f>
        <v>0</v>
      </c>
      <c r="CD839" s="109" cm="1">
        <f t="array" ref="CD839">IF($AG839,SQRT(SUMPRODUCT($AH$2:$AH839, (AP$2:AP839-BJ839)^2)/(SUM($AH$2:$AH839)-1)),0)</f>
        <v>0</v>
      </c>
      <c r="CE839" s="109" cm="1">
        <f t="array" ref="CE839">IF($AG839,SQRT(SUMPRODUCT($AH$2:$AH839, (AQ$2:AQ839-BK839)^2)/(SUM($AH$2:$AH839)-1)),0)</f>
        <v>0</v>
      </c>
      <c r="CF839" s="109" cm="1">
        <f t="array" ref="CF839">IF($AG839,SQRT(SUMPRODUCT($AH$2:$AH839, (AR$2:AR839-BL839)^2)/(SUM($AH$2:$AH839)-1)),0)</f>
        <v>0</v>
      </c>
      <c r="CG839" s="109" cm="1">
        <f t="array" ref="CG839">IF($AG839,SQRT(SUMPRODUCT($AH$2:$AH839, (AS$2:AS839-BM839)^2)/(SUM($AH$2:$AH839)-1)),0)</f>
        <v>0</v>
      </c>
      <c r="CH839" s="109" cm="1">
        <f t="array" ref="CH839">IF($AG839,SQRT(SUMPRODUCT($AH$2:$AH839, (AT$2:AT839-BN839)^2)/(SUM($AH$2:$AH839)-1)),0)</f>
        <v>0</v>
      </c>
      <c r="CI839" s="109" cm="1">
        <f t="array" ref="CI839">IF($AG839,SQRT(SUMPRODUCT($AH$2:$AH839, (AU$2:AU839-BO839)^2)/(SUM($AH$2:$AH839)-1)),0)</f>
        <v>0</v>
      </c>
      <c r="CJ839" s="109" cm="1">
        <f t="array" ref="CJ839">IF($AG839,SQRT(SUMPRODUCT($AH$2:$AH839, (AV$2:AV839-BP839)^2)/(SUM($AH$2:$AH839)-1)),0)</f>
        <v>0</v>
      </c>
      <c r="CK839" s="109" cm="1">
        <f t="array" ref="CK839">IF($AG839,SQRT(SUMPRODUCT($AH$2:$AH839, (AW$2:AW839-BQ839)^2)/(SUM($AH$2:$AH839)-1)),0)</f>
        <v>0</v>
      </c>
      <c r="CL839" s="109" cm="1">
        <f t="array" ref="CL839">IF($AG839,SQRT(SUMPRODUCT($AH$2:$AH839, (AX$2:AX839-BR839)^2)/(SUM($AH$2:$AH839)-1)),0)</f>
        <v>0</v>
      </c>
      <c r="CM839" s="109" cm="1">
        <f t="array" ref="CM839">IF($AG839,SQRT(SUMPRODUCT($AH$2:$AH839, (AY$2:AY839-BS839)^2)/(SUM($AH$2:$AH839)-1)),0)</f>
        <v>0</v>
      </c>
      <c r="CN839" s="109" cm="1">
        <f t="array" ref="CN839">IF($AG839,SQRT(SUMPRODUCT($AH$2:$AH839, (AZ$2:AZ839-BT839)^2)/(SUM($AH$2:$AH839)-1)),0)</f>
        <v>0</v>
      </c>
      <c r="CO839" s="109" cm="1">
        <f t="array" ref="CO839">IF($AG839,SQRT(SUMPRODUCT($AH$2:$AH839, (BA$2:BA839-BU839)^2)/(SUM($AH$2:$AH839)-1)),0)</f>
        <v>0</v>
      </c>
    </row>
    <row r="840" spans="34:93" x14ac:dyDescent="0.25">
      <c r="AH840" s="99" t="str">
        <f t="shared" si="199"/>
        <v/>
      </c>
      <c r="AI840" s="11">
        <f t="shared" ca="1" si="202"/>
        <v>0</v>
      </c>
      <c r="AJ840" s="11">
        <f t="shared" ca="1" si="202"/>
        <v>0</v>
      </c>
      <c r="AK840" s="11">
        <f t="shared" ca="1" si="202"/>
        <v>0</v>
      </c>
      <c r="AL840" s="11">
        <f t="shared" ca="1" si="202"/>
        <v>0</v>
      </c>
      <c r="AM840" s="11">
        <f t="shared" ca="1" si="202"/>
        <v>0</v>
      </c>
      <c r="AN840" s="11">
        <f t="shared" ca="1" si="202"/>
        <v>0</v>
      </c>
      <c r="AO840" s="11">
        <f t="shared" ca="1" si="202"/>
        <v>0</v>
      </c>
      <c r="AP840" s="11">
        <f t="shared" ca="1" si="202"/>
        <v>0</v>
      </c>
      <c r="AQ840" s="11">
        <f t="shared" ca="1" si="202"/>
        <v>0</v>
      </c>
      <c r="AR840" s="11">
        <f t="shared" ca="1" si="202"/>
        <v>0</v>
      </c>
      <c r="AS840" s="11">
        <f t="shared" ca="1" si="203"/>
        <v>0</v>
      </c>
      <c r="AT840" s="11">
        <f t="shared" ca="1" si="203"/>
        <v>0</v>
      </c>
      <c r="AU840" s="11">
        <f t="shared" ca="1" si="203"/>
        <v>0</v>
      </c>
      <c r="AV840" s="11">
        <f t="shared" ca="1" si="203"/>
        <v>0</v>
      </c>
      <c r="AW840" s="11">
        <f t="shared" ca="1" si="203"/>
        <v>0</v>
      </c>
      <c r="AX840" s="11">
        <f t="shared" ca="1" si="203"/>
        <v>0</v>
      </c>
      <c r="AY840" s="11">
        <f t="shared" ca="1" si="203"/>
        <v>0</v>
      </c>
      <c r="AZ840" s="11">
        <f t="shared" ca="1" si="203"/>
        <v>0</v>
      </c>
      <c r="BA840" s="11">
        <f t="shared" ca="1" si="203"/>
        <v>0</v>
      </c>
      <c r="BB840" s="11"/>
      <c r="BC840" s="11">
        <f>IF($AG840,SUMPRODUCT(AI$2:AI840,$AH$2:$AH840)/SUM($AH$2:$AH840),0)</f>
        <v>0</v>
      </c>
      <c r="BD840" s="11">
        <f>IF($AG840,SUMPRODUCT(AJ$2:AJ840,$AH$2:$AH840)/SUM($AH$2:$AH840),0)</f>
        <v>0</v>
      </c>
      <c r="BE840" s="11">
        <f>IF($AG840,SUMPRODUCT(AK$2:AK840,$AH$2:$AH840)/SUM($AH$2:$AH840),0)</f>
        <v>0</v>
      </c>
      <c r="BF840" s="11">
        <f>IF($AG840,SUMPRODUCT(AL$2:AL840,$AH$2:$AH840)/SUM($AH$2:$AH840),0)</f>
        <v>0</v>
      </c>
      <c r="BG840" s="11">
        <f>IF($AG840,SUMPRODUCT(AM$2:AM840,$AH$2:$AH840)/SUM($AH$2:$AH840),0)</f>
        <v>0</v>
      </c>
      <c r="BH840" s="11">
        <f>IF($AG840,SUMPRODUCT(AN$2:AN840,$AH$2:$AH840)/SUM($AH$2:$AH840),0)</f>
        <v>0</v>
      </c>
      <c r="BI840" s="11">
        <f>IF($AG840,SUMPRODUCT(AO$2:AO840,$AH$2:$AH840)/SUM($AH$2:$AH840),0)</f>
        <v>0</v>
      </c>
      <c r="BJ840" s="11">
        <f>IF($AG840,SUMPRODUCT(AP$2:AP840,$AH$2:$AH840)/SUM($AH$2:$AH840),0)</f>
        <v>0</v>
      </c>
      <c r="BK840" s="11">
        <f>IF($AG840,SUMPRODUCT(AQ$2:AQ840,$AH$2:$AH840)/SUM($AH$2:$AH840),0)</f>
        <v>0</v>
      </c>
      <c r="BL840" s="11">
        <f>IF($AG840,SUMPRODUCT(AR$2:AR840,$AH$2:$AH840)/SUM($AH$2:$AH840),0)</f>
        <v>0</v>
      </c>
      <c r="BM840" s="11">
        <f>IF($AG840,SUMPRODUCT(AS$2:AS840,$AH$2:$AH840)/SUM($AH$2:$AH840),0)</f>
        <v>0</v>
      </c>
      <c r="BN840" s="11">
        <f>IF($AG840,SUMPRODUCT(AT$2:AT840,$AH$2:$AH840)/SUM($AH$2:$AH840),0)</f>
        <v>0</v>
      </c>
      <c r="BO840" s="11">
        <f>IF($AG840,SUMPRODUCT(AU$2:AU840,$AH$2:$AH840)/SUM($AH$2:$AH840),0)</f>
        <v>0</v>
      </c>
      <c r="BP840" s="11">
        <f>IF($AG840,SUMPRODUCT(AV$2:AV840,$AH$2:$AH840)/SUM($AH$2:$AH840),0)</f>
        <v>0</v>
      </c>
      <c r="BQ840" s="11">
        <f>IF($AG840,SUMPRODUCT(AW$2:AW840,$AH$2:$AH840)/SUM($AH$2:$AH840),0)</f>
        <v>0</v>
      </c>
      <c r="BR840" s="11">
        <f>IF($AG840,SUMPRODUCT(AX$2:AX840,$AH$2:$AH840)/SUM($AH$2:$AH840),0)</f>
        <v>0</v>
      </c>
      <c r="BS840" s="11">
        <f>IF($AG840,SUMPRODUCT(AY$2:AY840,$AH$2:$AH840)/SUM($AH$2:$AH840),0)</f>
        <v>0</v>
      </c>
      <c r="BT840" s="11">
        <f>IF($AG840,SUMPRODUCT(AZ$2:AZ840,$AH$2:$AH840)/SUM($AH$2:$AH840),0)</f>
        <v>0</v>
      </c>
      <c r="BU840" s="11">
        <f>IF($AG840,SUMPRODUCT(BA$2:BA840,$AH$2:$AH840)/SUM($AH$2:$AH840),0)</f>
        <v>0</v>
      </c>
      <c r="BV840" s="11"/>
      <c r="BW840" s="109" cm="1">
        <f t="array" ref="BW840">IF($AG840,SQRT(SUMPRODUCT($AH$2:$AH840, (AI$2:AI840-BC840)^2)/(SUM($AH$2:$AH840)-1)),0)</f>
        <v>0</v>
      </c>
      <c r="BX840" s="109" cm="1">
        <f t="array" ref="BX840">IF($AG840,SQRT(SUMPRODUCT($AH$2:$AH840, (AJ$2:AJ840-BD840)^2)/(SUM($AH$2:$AH840)-1)),0)</f>
        <v>0</v>
      </c>
      <c r="BY840" s="109" cm="1">
        <f t="array" ref="BY840">IF($AG840,SQRT(SUMPRODUCT($AH$2:$AH840, (AK$2:AK840-BE840)^2)/(SUM($AH$2:$AH840)-1)),0)</f>
        <v>0</v>
      </c>
      <c r="BZ840" s="109" cm="1">
        <f t="array" ref="BZ840">IF($AG840,SQRT(SUMPRODUCT($AH$2:$AH840, (AL$2:AL840-BF840)^2)/(SUM($AH$2:$AH840)-1)),0)</f>
        <v>0</v>
      </c>
      <c r="CA840" s="109" cm="1">
        <f t="array" ref="CA840">IF($AG840,SQRT(SUMPRODUCT($AH$2:$AH840, (AM$2:AM840-BG840)^2)/(SUM($AH$2:$AH840)-1)),0)</f>
        <v>0</v>
      </c>
      <c r="CB840" s="109" cm="1">
        <f t="array" ref="CB840">IF($AG840,SQRT(SUMPRODUCT($AH$2:$AH840, (AN$2:AN840-BH840)^2)/(SUM($AH$2:$AH840)-1)),0)</f>
        <v>0</v>
      </c>
      <c r="CC840" s="109" cm="1">
        <f t="array" ref="CC840">IF($AG840,SQRT(SUMPRODUCT($AH$2:$AH840, (AO$2:AO840-BI840)^2)/(SUM($AH$2:$AH840)-1)),0)</f>
        <v>0</v>
      </c>
      <c r="CD840" s="109" cm="1">
        <f t="array" ref="CD840">IF($AG840,SQRT(SUMPRODUCT($AH$2:$AH840, (AP$2:AP840-BJ840)^2)/(SUM($AH$2:$AH840)-1)),0)</f>
        <v>0</v>
      </c>
      <c r="CE840" s="109" cm="1">
        <f t="array" ref="CE840">IF($AG840,SQRT(SUMPRODUCT($AH$2:$AH840, (AQ$2:AQ840-BK840)^2)/(SUM($AH$2:$AH840)-1)),0)</f>
        <v>0</v>
      </c>
      <c r="CF840" s="109" cm="1">
        <f t="array" ref="CF840">IF($AG840,SQRT(SUMPRODUCT($AH$2:$AH840, (AR$2:AR840-BL840)^2)/(SUM($AH$2:$AH840)-1)),0)</f>
        <v>0</v>
      </c>
      <c r="CG840" s="109" cm="1">
        <f t="array" ref="CG840">IF($AG840,SQRT(SUMPRODUCT($AH$2:$AH840, (AS$2:AS840-BM840)^2)/(SUM($AH$2:$AH840)-1)),0)</f>
        <v>0</v>
      </c>
      <c r="CH840" s="109" cm="1">
        <f t="array" ref="CH840">IF($AG840,SQRT(SUMPRODUCT($AH$2:$AH840, (AT$2:AT840-BN840)^2)/(SUM($AH$2:$AH840)-1)),0)</f>
        <v>0</v>
      </c>
      <c r="CI840" s="109" cm="1">
        <f t="array" ref="CI840">IF($AG840,SQRT(SUMPRODUCT($AH$2:$AH840, (AU$2:AU840-BO840)^2)/(SUM($AH$2:$AH840)-1)),0)</f>
        <v>0</v>
      </c>
      <c r="CJ840" s="109" cm="1">
        <f t="array" ref="CJ840">IF($AG840,SQRT(SUMPRODUCT($AH$2:$AH840, (AV$2:AV840-BP840)^2)/(SUM($AH$2:$AH840)-1)),0)</f>
        <v>0</v>
      </c>
      <c r="CK840" s="109" cm="1">
        <f t="array" ref="CK840">IF($AG840,SQRT(SUMPRODUCT($AH$2:$AH840, (AW$2:AW840-BQ840)^2)/(SUM($AH$2:$AH840)-1)),0)</f>
        <v>0</v>
      </c>
      <c r="CL840" s="109" cm="1">
        <f t="array" ref="CL840">IF($AG840,SQRT(SUMPRODUCT($AH$2:$AH840, (AX$2:AX840-BR840)^2)/(SUM($AH$2:$AH840)-1)),0)</f>
        <v>0</v>
      </c>
      <c r="CM840" s="109" cm="1">
        <f t="array" ref="CM840">IF($AG840,SQRT(SUMPRODUCT($AH$2:$AH840, (AY$2:AY840-BS840)^2)/(SUM($AH$2:$AH840)-1)),0)</f>
        <v>0</v>
      </c>
      <c r="CN840" s="109" cm="1">
        <f t="array" ref="CN840">IF($AG840,SQRT(SUMPRODUCT($AH$2:$AH840, (AZ$2:AZ840-BT840)^2)/(SUM($AH$2:$AH840)-1)),0)</f>
        <v>0</v>
      </c>
      <c r="CO840" s="109" cm="1">
        <f t="array" ref="CO840">IF($AG840,SQRT(SUMPRODUCT($AH$2:$AH840, (BA$2:BA840-BU840)^2)/(SUM($AH$2:$AH840)-1)),0)</f>
        <v>0</v>
      </c>
    </row>
    <row r="841" spans="34:93" x14ac:dyDescent="0.25">
      <c r="AH841" s="99" t="str">
        <f t="shared" si="199"/>
        <v/>
      </c>
      <c r="AI841" s="11">
        <f t="shared" ca="1" si="202"/>
        <v>0</v>
      </c>
      <c r="AJ841" s="11">
        <f t="shared" ca="1" si="202"/>
        <v>0</v>
      </c>
      <c r="AK841" s="11">
        <f t="shared" ca="1" si="202"/>
        <v>0</v>
      </c>
      <c r="AL841" s="11">
        <f t="shared" ca="1" si="202"/>
        <v>0</v>
      </c>
      <c r="AM841" s="11">
        <f t="shared" ca="1" si="202"/>
        <v>0</v>
      </c>
      <c r="AN841" s="11">
        <f t="shared" ca="1" si="202"/>
        <v>0</v>
      </c>
      <c r="AO841" s="11">
        <f t="shared" ca="1" si="202"/>
        <v>0</v>
      </c>
      <c r="AP841" s="11">
        <f t="shared" ca="1" si="202"/>
        <v>0</v>
      </c>
      <c r="AQ841" s="11">
        <f t="shared" ca="1" si="202"/>
        <v>0</v>
      </c>
      <c r="AR841" s="11">
        <f t="shared" ca="1" si="202"/>
        <v>0</v>
      </c>
      <c r="AS841" s="11">
        <f t="shared" ca="1" si="203"/>
        <v>0</v>
      </c>
      <c r="AT841" s="11">
        <f t="shared" ca="1" si="203"/>
        <v>0</v>
      </c>
      <c r="AU841" s="11">
        <f t="shared" ca="1" si="203"/>
        <v>0</v>
      </c>
      <c r="AV841" s="11">
        <f t="shared" ca="1" si="203"/>
        <v>0</v>
      </c>
      <c r="AW841" s="11">
        <f t="shared" ca="1" si="203"/>
        <v>0</v>
      </c>
      <c r="AX841" s="11">
        <f t="shared" ca="1" si="203"/>
        <v>0</v>
      </c>
      <c r="AY841" s="11">
        <f t="shared" ca="1" si="203"/>
        <v>0</v>
      </c>
      <c r="AZ841" s="11">
        <f t="shared" ca="1" si="203"/>
        <v>0</v>
      </c>
      <c r="BA841" s="11">
        <f t="shared" ca="1" si="203"/>
        <v>0</v>
      </c>
      <c r="BB841" s="11"/>
      <c r="BC841" s="11">
        <f>IF($AG841,SUMPRODUCT(AI$2:AI841,$AH$2:$AH841)/SUM($AH$2:$AH841),0)</f>
        <v>0</v>
      </c>
      <c r="BD841" s="11">
        <f>IF($AG841,SUMPRODUCT(AJ$2:AJ841,$AH$2:$AH841)/SUM($AH$2:$AH841),0)</f>
        <v>0</v>
      </c>
      <c r="BE841" s="11">
        <f>IF($AG841,SUMPRODUCT(AK$2:AK841,$AH$2:$AH841)/SUM($AH$2:$AH841),0)</f>
        <v>0</v>
      </c>
      <c r="BF841" s="11">
        <f>IF($AG841,SUMPRODUCT(AL$2:AL841,$AH$2:$AH841)/SUM($AH$2:$AH841),0)</f>
        <v>0</v>
      </c>
      <c r="BG841" s="11">
        <f>IF($AG841,SUMPRODUCT(AM$2:AM841,$AH$2:$AH841)/SUM($AH$2:$AH841),0)</f>
        <v>0</v>
      </c>
      <c r="BH841" s="11">
        <f>IF($AG841,SUMPRODUCT(AN$2:AN841,$AH$2:$AH841)/SUM($AH$2:$AH841),0)</f>
        <v>0</v>
      </c>
      <c r="BI841" s="11">
        <f>IF($AG841,SUMPRODUCT(AO$2:AO841,$AH$2:$AH841)/SUM($AH$2:$AH841),0)</f>
        <v>0</v>
      </c>
      <c r="BJ841" s="11">
        <f>IF($AG841,SUMPRODUCT(AP$2:AP841,$AH$2:$AH841)/SUM($AH$2:$AH841),0)</f>
        <v>0</v>
      </c>
      <c r="BK841" s="11">
        <f>IF($AG841,SUMPRODUCT(AQ$2:AQ841,$AH$2:$AH841)/SUM($AH$2:$AH841),0)</f>
        <v>0</v>
      </c>
      <c r="BL841" s="11">
        <f>IF($AG841,SUMPRODUCT(AR$2:AR841,$AH$2:$AH841)/SUM($AH$2:$AH841),0)</f>
        <v>0</v>
      </c>
      <c r="BM841" s="11">
        <f>IF($AG841,SUMPRODUCT(AS$2:AS841,$AH$2:$AH841)/SUM($AH$2:$AH841),0)</f>
        <v>0</v>
      </c>
      <c r="BN841" s="11">
        <f>IF($AG841,SUMPRODUCT(AT$2:AT841,$AH$2:$AH841)/SUM($AH$2:$AH841),0)</f>
        <v>0</v>
      </c>
      <c r="BO841" s="11">
        <f>IF($AG841,SUMPRODUCT(AU$2:AU841,$AH$2:$AH841)/SUM($AH$2:$AH841),0)</f>
        <v>0</v>
      </c>
      <c r="BP841" s="11">
        <f>IF($AG841,SUMPRODUCT(AV$2:AV841,$AH$2:$AH841)/SUM($AH$2:$AH841),0)</f>
        <v>0</v>
      </c>
      <c r="BQ841" s="11">
        <f>IF($AG841,SUMPRODUCT(AW$2:AW841,$AH$2:$AH841)/SUM($AH$2:$AH841),0)</f>
        <v>0</v>
      </c>
      <c r="BR841" s="11">
        <f>IF($AG841,SUMPRODUCT(AX$2:AX841,$AH$2:$AH841)/SUM($AH$2:$AH841),0)</f>
        <v>0</v>
      </c>
      <c r="BS841" s="11">
        <f>IF($AG841,SUMPRODUCT(AY$2:AY841,$AH$2:$AH841)/SUM($AH$2:$AH841),0)</f>
        <v>0</v>
      </c>
      <c r="BT841" s="11">
        <f>IF($AG841,SUMPRODUCT(AZ$2:AZ841,$AH$2:$AH841)/SUM($AH$2:$AH841),0)</f>
        <v>0</v>
      </c>
      <c r="BU841" s="11">
        <f>IF($AG841,SUMPRODUCT(BA$2:BA841,$AH$2:$AH841)/SUM($AH$2:$AH841),0)</f>
        <v>0</v>
      </c>
      <c r="BV841" s="11"/>
      <c r="BW841" s="109" cm="1">
        <f t="array" ref="BW841">IF($AG841,SQRT(SUMPRODUCT($AH$2:$AH841, (AI$2:AI841-BC841)^2)/(SUM($AH$2:$AH841)-1)),0)</f>
        <v>0</v>
      </c>
      <c r="BX841" s="109" cm="1">
        <f t="array" ref="BX841">IF($AG841,SQRT(SUMPRODUCT($AH$2:$AH841, (AJ$2:AJ841-BD841)^2)/(SUM($AH$2:$AH841)-1)),0)</f>
        <v>0</v>
      </c>
      <c r="BY841" s="109" cm="1">
        <f t="array" ref="BY841">IF($AG841,SQRT(SUMPRODUCT($AH$2:$AH841, (AK$2:AK841-BE841)^2)/(SUM($AH$2:$AH841)-1)),0)</f>
        <v>0</v>
      </c>
      <c r="BZ841" s="109" cm="1">
        <f t="array" ref="BZ841">IF($AG841,SQRT(SUMPRODUCT($AH$2:$AH841, (AL$2:AL841-BF841)^2)/(SUM($AH$2:$AH841)-1)),0)</f>
        <v>0</v>
      </c>
      <c r="CA841" s="109" cm="1">
        <f t="array" ref="CA841">IF($AG841,SQRT(SUMPRODUCT($AH$2:$AH841, (AM$2:AM841-BG841)^2)/(SUM($AH$2:$AH841)-1)),0)</f>
        <v>0</v>
      </c>
      <c r="CB841" s="109" cm="1">
        <f t="array" ref="CB841">IF($AG841,SQRT(SUMPRODUCT($AH$2:$AH841, (AN$2:AN841-BH841)^2)/(SUM($AH$2:$AH841)-1)),0)</f>
        <v>0</v>
      </c>
      <c r="CC841" s="109" cm="1">
        <f t="array" ref="CC841">IF($AG841,SQRT(SUMPRODUCT($AH$2:$AH841, (AO$2:AO841-BI841)^2)/(SUM($AH$2:$AH841)-1)),0)</f>
        <v>0</v>
      </c>
      <c r="CD841" s="109" cm="1">
        <f t="array" ref="CD841">IF($AG841,SQRT(SUMPRODUCT($AH$2:$AH841, (AP$2:AP841-BJ841)^2)/(SUM($AH$2:$AH841)-1)),0)</f>
        <v>0</v>
      </c>
      <c r="CE841" s="109" cm="1">
        <f t="array" ref="CE841">IF($AG841,SQRT(SUMPRODUCT($AH$2:$AH841, (AQ$2:AQ841-BK841)^2)/(SUM($AH$2:$AH841)-1)),0)</f>
        <v>0</v>
      </c>
      <c r="CF841" s="109" cm="1">
        <f t="array" ref="CF841">IF($AG841,SQRT(SUMPRODUCT($AH$2:$AH841, (AR$2:AR841-BL841)^2)/(SUM($AH$2:$AH841)-1)),0)</f>
        <v>0</v>
      </c>
      <c r="CG841" s="109" cm="1">
        <f t="array" ref="CG841">IF($AG841,SQRT(SUMPRODUCT($AH$2:$AH841, (AS$2:AS841-BM841)^2)/(SUM($AH$2:$AH841)-1)),0)</f>
        <v>0</v>
      </c>
      <c r="CH841" s="109" cm="1">
        <f t="array" ref="CH841">IF($AG841,SQRT(SUMPRODUCT($AH$2:$AH841, (AT$2:AT841-BN841)^2)/(SUM($AH$2:$AH841)-1)),0)</f>
        <v>0</v>
      </c>
      <c r="CI841" s="109" cm="1">
        <f t="array" ref="CI841">IF($AG841,SQRT(SUMPRODUCT($AH$2:$AH841, (AU$2:AU841-BO841)^2)/(SUM($AH$2:$AH841)-1)),0)</f>
        <v>0</v>
      </c>
      <c r="CJ841" s="109" cm="1">
        <f t="array" ref="CJ841">IF($AG841,SQRT(SUMPRODUCT($AH$2:$AH841, (AV$2:AV841-BP841)^2)/(SUM($AH$2:$AH841)-1)),0)</f>
        <v>0</v>
      </c>
      <c r="CK841" s="109" cm="1">
        <f t="array" ref="CK841">IF($AG841,SQRT(SUMPRODUCT($AH$2:$AH841, (AW$2:AW841-BQ841)^2)/(SUM($AH$2:$AH841)-1)),0)</f>
        <v>0</v>
      </c>
      <c r="CL841" s="109" cm="1">
        <f t="array" ref="CL841">IF($AG841,SQRT(SUMPRODUCT($AH$2:$AH841, (AX$2:AX841-BR841)^2)/(SUM($AH$2:$AH841)-1)),0)</f>
        <v>0</v>
      </c>
      <c r="CM841" s="109" cm="1">
        <f t="array" ref="CM841">IF($AG841,SQRT(SUMPRODUCT($AH$2:$AH841, (AY$2:AY841-BS841)^2)/(SUM($AH$2:$AH841)-1)),0)</f>
        <v>0</v>
      </c>
      <c r="CN841" s="109" cm="1">
        <f t="array" ref="CN841">IF($AG841,SQRT(SUMPRODUCT($AH$2:$AH841, (AZ$2:AZ841-BT841)^2)/(SUM($AH$2:$AH841)-1)),0)</f>
        <v>0</v>
      </c>
      <c r="CO841" s="109" cm="1">
        <f t="array" ref="CO841">IF($AG841,SQRT(SUMPRODUCT($AH$2:$AH841, (BA$2:BA841-BU841)^2)/(SUM($AH$2:$AH841)-1)),0)</f>
        <v>0</v>
      </c>
    </row>
    <row r="842" spans="34:93" x14ac:dyDescent="0.25">
      <c r="AH842" s="99" t="str">
        <f t="shared" si="199"/>
        <v/>
      </c>
      <c r="AI842" s="11">
        <f t="shared" ref="AI842:AR851" ca="1" si="204">IF(AI$1&lt;&gt;0,SUMIFS(INDIRECT(AI$1), Fecha,$AG842),0)</f>
        <v>0</v>
      </c>
      <c r="AJ842" s="11">
        <f t="shared" ca="1" si="204"/>
        <v>0</v>
      </c>
      <c r="AK842" s="11">
        <f t="shared" ca="1" si="204"/>
        <v>0</v>
      </c>
      <c r="AL842" s="11">
        <f t="shared" ca="1" si="204"/>
        <v>0</v>
      </c>
      <c r="AM842" s="11">
        <f t="shared" ca="1" si="204"/>
        <v>0</v>
      </c>
      <c r="AN842" s="11">
        <f t="shared" ca="1" si="204"/>
        <v>0</v>
      </c>
      <c r="AO842" s="11">
        <f t="shared" ca="1" si="204"/>
        <v>0</v>
      </c>
      <c r="AP842" s="11">
        <f t="shared" ca="1" si="204"/>
        <v>0</v>
      </c>
      <c r="AQ842" s="11">
        <f t="shared" ca="1" si="204"/>
        <v>0</v>
      </c>
      <c r="AR842" s="11">
        <f t="shared" ca="1" si="204"/>
        <v>0</v>
      </c>
      <c r="AS842" s="11">
        <f t="shared" ref="AS842:BA851" ca="1" si="205">IF(AS$1&lt;&gt;0,SUMIFS(INDIRECT(AS$1), Fecha,$AG842),0)</f>
        <v>0</v>
      </c>
      <c r="AT842" s="11">
        <f t="shared" ca="1" si="205"/>
        <v>0</v>
      </c>
      <c r="AU842" s="11">
        <f t="shared" ca="1" si="205"/>
        <v>0</v>
      </c>
      <c r="AV842" s="11">
        <f t="shared" ca="1" si="205"/>
        <v>0</v>
      </c>
      <c r="AW842" s="11">
        <f t="shared" ca="1" si="205"/>
        <v>0</v>
      </c>
      <c r="AX842" s="11">
        <f t="shared" ca="1" si="205"/>
        <v>0</v>
      </c>
      <c r="AY842" s="11">
        <f t="shared" ca="1" si="205"/>
        <v>0</v>
      </c>
      <c r="AZ842" s="11">
        <f t="shared" ca="1" si="205"/>
        <v>0</v>
      </c>
      <c r="BA842" s="11">
        <f t="shared" ca="1" si="205"/>
        <v>0</v>
      </c>
      <c r="BB842" s="11"/>
      <c r="BC842" s="11">
        <f>IF($AG842,SUMPRODUCT(AI$2:AI842,$AH$2:$AH842)/SUM($AH$2:$AH842),0)</f>
        <v>0</v>
      </c>
      <c r="BD842" s="11">
        <f>IF($AG842,SUMPRODUCT(AJ$2:AJ842,$AH$2:$AH842)/SUM($AH$2:$AH842),0)</f>
        <v>0</v>
      </c>
      <c r="BE842" s="11">
        <f>IF($AG842,SUMPRODUCT(AK$2:AK842,$AH$2:$AH842)/SUM($AH$2:$AH842),0)</f>
        <v>0</v>
      </c>
      <c r="BF842" s="11">
        <f>IF($AG842,SUMPRODUCT(AL$2:AL842,$AH$2:$AH842)/SUM($AH$2:$AH842),0)</f>
        <v>0</v>
      </c>
      <c r="BG842" s="11">
        <f>IF($AG842,SUMPRODUCT(AM$2:AM842,$AH$2:$AH842)/SUM($AH$2:$AH842),0)</f>
        <v>0</v>
      </c>
      <c r="BH842" s="11">
        <f>IF($AG842,SUMPRODUCT(AN$2:AN842,$AH$2:$AH842)/SUM($AH$2:$AH842),0)</f>
        <v>0</v>
      </c>
      <c r="BI842" s="11">
        <f>IF($AG842,SUMPRODUCT(AO$2:AO842,$AH$2:$AH842)/SUM($AH$2:$AH842),0)</f>
        <v>0</v>
      </c>
      <c r="BJ842" s="11">
        <f>IF($AG842,SUMPRODUCT(AP$2:AP842,$AH$2:$AH842)/SUM($AH$2:$AH842),0)</f>
        <v>0</v>
      </c>
      <c r="BK842" s="11">
        <f>IF($AG842,SUMPRODUCT(AQ$2:AQ842,$AH$2:$AH842)/SUM($AH$2:$AH842),0)</f>
        <v>0</v>
      </c>
      <c r="BL842" s="11">
        <f>IF($AG842,SUMPRODUCT(AR$2:AR842,$AH$2:$AH842)/SUM($AH$2:$AH842),0)</f>
        <v>0</v>
      </c>
      <c r="BM842" s="11">
        <f>IF($AG842,SUMPRODUCT(AS$2:AS842,$AH$2:$AH842)/SUM($AH$2:$AH842),0)</f>
        <v>0</v>
      </c>
      <c r="BN842" s="11">
        <f>IF($AG842,SUMPRODUCT(AT$2:AT842,$AH$2:$AH842)/SUM($AH$2:$AH842),0)</f>
        <v>0</v>
      </c>
      <c r="BO842" s="11">
        <f>IF($AG842,SUMPRODUCT(AU$2:AU842,$AH$2:$AH842)/SUM($AH$2:$AH842),0)</f>
        <v>0</v>
      </c>
      <c r="BP842" s="11">
        <f>IF($AG842,SUMPRODUCT(AV$2:AV842,$AH$2:$AH842)/SUM($AH$2:$AH842),0)</f>
        <v>0</v>
      </c>
      <c r="BQ842" s="11">
        <f>IF($AG842,SUMPRODUCT(AW$2:AW842,$AH$2:$AH842)/SUM($AH$2:$AH842),0)</f>
        <v>0</v>
      </c>
      <c r="BR842" s="11">
        <f>IF($AG842,SUMPRODUCT(AX$2:AX842,$AH$2:$AH842)/SUM($AH$2:$AH842),0)</f>
        <v>0</v>
      </c>
      <c r="BS842" s="11">
        <f>IF($AG842,SUMPRODUCT(AY$2:AY842,$AH$2:$AH842)/SUM($AH$2:$AH842),0)</f>
        <v>0</v>
      </c>
      <c r="BT842" s="11">
        <f>IF($AG842,SUMPRODUCT(AZ$2:AZ842,$AH$2:$AH842)/SUM($AH$2:$AH842),0)</f>
        <v>0</v>
      </c>
      <c r="BU842" s="11">
        <f>IF($AG842,SUMPRODUCT(BA$2:BA842,$AH$2:$AH842)/SUM($AH$2:$AH842),0)</f>
        <v>0</v>
      </c>
      <c r="BV842" s="11"/>
      <c r="BW842" s="109" cm="1">
        <f t="array" ref="BW842">IF($AG842,SQRT(SUMPRODUCT($AH$2:$AH842, (AI$2:AI842-BC842)^2)/(SUM($AH$2:$AH842)-1)),0)</f>
        <v>0</v>
      </c>
      <c r="BX842" s="109" cm="1">
        <f t="array" ref="BX842">IF($AG842,SQRT(SUMPRODUCT($AH$2:$AH842, (AJ$2:AJ842-BD842)^2)/(SUM($AH$2:$AH842)-1)),0)</f>
        <v>0</v>
      </c>
      <c r="BY842" s="109" cm="1">
        <f t="array" ref="BY842">IF($AG842,SQRT(SUMPRODUCT($AH$2:$AH842, (AK$2:AK842-BE842)^2)/(SUM($AH$2:$AH842)-1)),0)</f>
        <v>0</v>
      </c>
      <c r="BZ842" s="109" cm="1">
        <f t="array" ref="BZ842">IF($AG842,SQRT(SUMPRODUCT($AH$2:$AH842, (AL$2:AL842-BF842)^2)/(SUM($AH$2:$AH842)-1)),0)</f>
        <v>0</v>
      </c>
      <c r="CA842" s="109" cm="1">
        <f t="array" ref="CA842">IF($AG842,SQRT(SUMPRODUCT($AH$2:$AH842, (AM$2:AM842-BG842)^2)/(SUM($AH$2:$AH842)-1)),0)</f>
        <v>0</v>
      </c>
      <c r="CB842" s="109" cm="1">
        <f t="array" ref="CB842">IF($AG842,SQRT(SUMPRODUCT($AH$2:$AH842, (AN$2:AN842-BH842)^2)/(SUM($AH$2:$AH842)-1)),0)</f>
        <v>0</v>
      </c>
      <c r="CC842" s="109" cm="1">
        <f t="array" ref="CC842">IF($AG842,SQRT(SUMPRODUCT($AH$2:$AH842, (AO$2:AO842-BI842)^2)/(SUM($AH$2:$AH842)-1)),0)</f>
        <v>0</v>
      </c>
      <c r="CD842" s="109" cm="1">
        <f t="array" ref="CD842">IF($AG842,SQRT(SUMPRODUCT($AH$2:$AH842, (AP$2:AP842-BJ842)^2)/(SUM($AH$2:$AH842)-1)),0)</f>
        <v>0</v>
      </c>
      <c r="CE842" s="109" cm="1">
        <f t="array" ref="CE842">IF($AG842,SQRT(SUMPRODUCT($AH$2:$AH842, (AQ$2:AQ842-BK842)^2)/(SUM($AH$2:$AH842)-1)),0)</f>
        <v>0</v>
      </c>
      <c r="CF842" s="109" cm="1">
        <f t="array" ref="CF842">IF($AG842,SQRT(SUMPRODUCT($AH$2:$AH842, (AR$2:AR842-BL842)^2)/(SUM($AH$2:$AH842)-1)),0)</f>
        <v>0</v>
      </c>
      <c r="CG842" s="109" cm="1">
        <f t="array" ref="CG842">IF($AG842,SQRT(SUMPRODUCT($AH$2:$AH842, (AS$2:AS842-BM842)^2)/(SUM($AH$2:$AH842)-1)),0)</f>
        <v>0</v>
      </c>
      <c r="CH842" s="109" cm="1">
        <f t="array" ref="CH842">IF($AG842,SQRT(SUMPRODUCT($AH$2:$AH842, (AT$2:AT842-BN842)^2)/(SUM($AH$2:$AH842)-1)),0)</f>
        <v>0</v>
      </c>
      <c r="CI842" s="109" cm="1">
        <f t="array" ref="CI842">IF($AG842,SQRT(SUMPRODUCT($AH$2:$AH842, (AU$2:AU842-BO842)^2)/(SUM($AH$2:$AH842)-1)),0)</f>
        <v>0</v>
      </c>
      <c r="CJ842" s="109" cm="1">
        <f t="array" ref="CJ842">IF($AG842,SQRT(SUMPRODUCT($AH$2:$AH842, (AV$2:AV842-BP842)^2)/(SUM($AH$2:$AH842)-1)),0)</f>
        <v>0</v>
      </c>
      <c r="CK842" s="109" cm="1">
        <f t="array" ref="CK842">IF($AG842,SQRT(SUMPRODUCT($AH$2:$AH842, (AW$2:AW842-BQ842)^2)/(SUM($AH$2:$AH842)-1)),0)</f>
        <v>0</v>
      </c>
      <c r="CL842" s="109" cm="1">
        <f t="array" ref="CL842">IF($AG842,SQRT(SUMPRODUCT($AH$2:$AH842, (AX$2:AX842-BR842)^2)/(SUM($AH$2:$AH842)-1)),0)</f>
        <v>0</v>
      </c>
      <c r="CM842" s="109" cm="1">
        <f t="array" ref="CM842">IF($AG842,SQRT(SUMPRODUCT($AH$2:$AH842, (AY$2:AY842-BS842)^2)/(SUM($AH$2:$AH842)-1)),0)</f>
        <v>0</v>
      </c>
      <c r="CN842" s="109" cm="1">
        <f t="array" ref="CN842">IF($AG842,SQRT(SUMPRODUCT($AH$2:$AH842, (AZ$2:AZ842-BT842)^2)/(SUM($AH$2:$AH842)-1)),0)</f>
        <v>0</v>
      </c>
      <c r="CO842" s="109" cm="1">
        <f t="array" ref="CO842">IF($AG842,SQRT(SUMPRODUCT($AH$2:$AH842, (BA$2:BA842-BU842)^2)/(SUM($AH$2:$AH842)-1)),0)</f>
        <v>0</v>
      </c>
    </row>
    <row r="843" spans="34:93" x14ac:dyDescent="0.25">
      <c r="AH843" s="99" t="str">
        <f t="shared" si="199"/>
        <v/>
      </c>
      <c r="AI843" s="11">
        <f t="shared" ca="1" si="204"/>
        <v>0</v>
      </c>
      <c r="AJ843" s="11">
        <f t="shared" ca="1" si="204"/>
        <v>0</v>
      </c>
      <c r="AK843" s="11">
        <f t="shared" ca="1" si="204"/>
        <v>0</v>
      </c>
      <c r="AL843" s="11">
        <f t="shared" ca="1" si="204"/>
        <v>0</v>
      </c>
      <c r="AM843" s="11">
        <f t="shared" ca="1" si="204"/>
        <v>0</v>
      </c>
      <c r="AN843" s="11">
        <f t="shared" ca="1" si="204"/>
        <v>0</v>
      </c>
      <c r="AO843" s="11">
        <f t="shared" ca="1" si="204"/>
        <v>0</v>
      </c>
      <c r="AP843" s="11">
        <f t="shared" ca="1" si="204"/>
        <v>0</v>
      </c>
      <c r="AQ843" s="11">
        <f t="shared" ca="1" si="204"/>
        <v>0</v>
      </c>
      <c r="AR843" s="11">
        <f t="shared" ca="1" si="204"/>
        <v>0</v>
      </c>
      <c r="AS843" s="11">
        <f t="shared" ca="1" si="205"/>
        <v>0</v>
      </c>
      <c r="AT843" s="11">
        <f t="shared" ca="1" si="205"/>
        <v>0</v>
      </c>
      <c r="AU843" s="11">
        <f t="shared" ca="1" si="205"/>
        <v>0</v>
      </c>
      <c r="AV843" s="11">
        <f t="shared" ca="1" si="205"/>
        <v>0</v>
      </c>
      <c r="AW843" s="11">
        <f t="shared" ca="1" si="205"/>
        <v>0</v>
      </c>
      <c r="AX843" s="11">
        <f t="shared" ca="1" si="205"/>
        <v>0</v>
      </c>
      <c r="AY843" s="11">
        <f t="shared" ca="1" si="205"/>
        <v>0</v>
      </c>
      <c r="AZ843" s="11">
        <f t="shared" ca="1" si="205"/>
        <v>0</v>
      </c>
      <c r="BA843" s="11">
        <f t="shared" ca="1" si="205"/>
        <v>0</v>
      </c>
      <c r="BB843" s="11"/>
      <c r="BC843" s="11">
        <f>IF($AG843,SUMPRODUCT(AI$2:AI843,$AH$2:$AH843)/SUM($AH$2:$AH843),0)</f>
        <v>0</v>
      </c>
      <c r="BD843" s="11">
        <f>IF($AG843,SUMPRODUCT(AJ$2:AJ843,$AH$2:$AH843)/SUM($AH$2:$AH843),0)</f>
        <v>0</v>
      </c>
      <c r="BE843" s="11">
        <f>IF($AG843,SUMPRODUCT(AK$2:AK843,$AH$2:$AH843)/SUM($AH$2:$AH843),0)</f>
        <v>0</v>
      </c>
      <c r="BF843" s="11">
        <f>IF($AG843,SUMPRODUCT(AL$2:AL843,$AH$2:$AH843)/SUM($AH$2:$AH843),0)</f>
        <v>0</v>
      </c>
      <c r="BG843" s="11">
        <f>IF($AG843,SUMPRODUCT(AM$2:AM843,$AH$2:$AH843)/SUM($AH$2:$AH843),0)</f>
        <v>0</v>
      </c>
      <c r="BH843" s="11">
        <f>IF($AG843,SUMPRODUCT(AN$2:AN843,$AH$2:$AH843)/SUM($AH$2:$AH843),0)</f>
        <v>0</v>
      </c>
      <c r="BI843" s="11">
        <f>IF($AG843,SUMPRODUCT(AO$2:AO843,$AH$2:$AH843)/SUM($AH$2:$AH843),0)</f>
        <v>0</v>
      </c>
      <c r="BJ843" s="11">
        <f>IF($AG843,SUMPRODUCT(AP$2:AP843,$AH$2:$AH843)/SUM($AH$2:$AH843),0)</f>
        <v>0</v>
      </c>
      <c r="BK843" s="11">
        <f>IF($AG843,SUMPRODUCT(AQ$2:AQ843,$AH$2:$AH843)/SUM($AH$2:$AH843),0)</f>
        <v>0</v>
      </c>
      <c r="BL843" s="11">
        <f>IF($AG843,SUMPRODUCT(AR$2:AR843,$AH$2:$AH843)/SUM($AH$2:$AH843),0)</f>
        <v>0</v>
      </c>
      <c r="BM843" s="11">
        <f>IF($AG843,SUMPRODUCT(AS$2:AS843,$AH$2:$AH843)/SUM($AH$2:$AH843),0)</f>
        <v>0</v>
      </c>
      <c r="BN843" s="11">
        <f>IF($AG843,SUMPRODUCT(AT$2:AT843,$AH$2:$AH843)/SUM($AH$2:$AH843),0)</f>
        <v>0</v>
      </c>
      <c r="BO843" s="11">
        <f>IF($AG843,SUMPRODUCT(AU$2:AU843,$AH$2:$AH843)/SUM($AH$2:$AH843),0)</f>
        <v>0</v>
      </c>
      <c r="BP843" s="11">
        <f>IF($AG843,SUMPRODUCT(AV$2:AV843,$AH$2:$AH843)/SUM($AH$2:$AH843),0)</f>
        <v>0</v>
      </c>
      <c r="BQ843" s="11">
        <f>IF($AG843,SUMPRODUCT(AW$2:AW843,$AH$2:$AH843)/SUM($AH$2:$AH843),0)</f>
        <v>0</v>
      </c>
      <c r="BR843" s="11">
        <f>IF($AG843,SUMPRODUCT(AX$2:AX843,$AH$2:$AH843)/SUM($AH$2:$AH843),0)</f>
        <v>0</v>
      </c>
      <c r="BS843" s="11">
        <f>IF($AG843,SUMPRODUCT(AY$2:AY843,$AH$2:$AH843)/SUM($AH$2:$AH843),0)</f>
        <v>0</v>
      </c>
      <c r="BT843" s="11">
        <f>IF($AG843,SUMPRODUCT(AZ$2:AZ843,$AH$2:$AH843)/SUM($AH$2:$AH843),0)</f>
        <v>0</v>
      </c>
      <c r="BU843" s="11">
        <f>IF($AG843,SUMPRODUCT(BA$2:BA843,$AH$2:$AH843)/SUM($AH$2:$AH843),0)</f>
        <v>0</v>
      </c>
      <c r="BV843" s="11"/>
      <c r="BW843" s="109" cm="1">
        <f t="array" ref="BW843">IF($AG843,SQRT(SUMPRODUCT($AH$2:$AH843, (AI$2:AI843-BC843)^2)/(SUM($AH$2:$AH843)-1)),0)</f>
        <v>0</v>
      </c>
      <c r="BX843" s="109" cm="1">
        <f t="array" ref="BX843">IF($AG843,SQRT(SUMPRODUCT($AH$2:$AH843, (AJ$2:AJ843-BD843)^2)/(SUM($AH$2:$AH843)-1)),0)</f>
        <v>0</v>
      </c>
      <c r="BY843" s="109" cm="1">
        <f t="array" ref="BY843">IF($AG843,SQRT(SUMPRODUCT($AH$2:$AH843, (AK$2:AK843-BE843)^2)/(SUM($AH$2:$AH843)-1)),0)</f>
        <v>0</v>
      </c>
      <c r="BZ843" s="109" cm="1">
        <f t="array" ref="BZ843">IF($AG843,SQRT(SUMPRODUCT($AH$2:$AH843, (AL$2:AL843-BF843)^2)/(SUM($AH$2:$AH843)-1)),0)</f>
        <v>0</v>
      </c>
      <c r="CA843" s="109" cm="1">
        <f t="array" ref="CA843">IF($AG843,SQRT(SUMPRODUCT($AH$2:$AH843, (AM$2:AM843-BG843)^2)/(SUM($AH$2:$AH843)-1)),0)</f>
        <v>0</v>
      </c>
      <c r="CB843" s="109" cm="1">
        <f t="array" ref="CB843">IF($AG843,SQRT(SUMPRODUCT($AH$2:$AH843, (AN$2:AN843-BH843)^2)/(SUM($AH$2:$AH843)-1)),0)</f>
        <v>0</v>
      </c>
      <c r="CC843" s="109" cm="1">
        <f t="array" ref="CC843">IF($AG843,SQRT(SUMPRODUCT($AH$2:$AH843, (AO$2:AO843-BI843)^2)/(SUM($AH$2:$AH843)-1)),0)</f>
        <v>0</v>
      </c>
      <c r="CD843" s="109" cm="1">
        <f t="array" ref="CD843">IF($AG843,SQRT(SUMPRODUCT($AH$2:$AH843, (AP$2:AP843-BJ843)^2)/(SUM($AH$2:$AH843)-1)),0)</f>
        <v>0</v>
      </c>
      <c r="CE843" s="109" cm="1">
        <f t="array" ref="CE843">IF($AG843,SQRT(SUMPRODUCT($AH$2:$AH843, (AQ$2:AQ843-BK843)^2)/(SUM($AH$2:$AH843)-1)),0)</f>
        <v>0</v>
      </c>
      <c r="CF843" s="109" cm="1">
        <f t="array" ref="CF843">IF($AG843,SQRT(SUMPRODUCT($AH$2:$AH843, (AR$2:AR843-BL843)^2)/(SUM($AH$2:$AH843)-1)),0)</f>
        <v>0</v>
      </c>
      <c r="CG843" s="109" cm="1">
        <f t="array" ref="CG843">IF($AG843,SQRT(SUMPRODUCT($AH$2:$AH843, (AS$2:AS843-BM843)^2)/(SUM($AH$2:$AH843)-1)),0)</f>
        <v>0</v>
      </c>
      <c r="CH843" s="109" cm="1">
        <f t="array" ref="CH843">IF($AG843,SQRT(SUMPRODUCT($AH$2:$AH843, (AT$2:AT843-BN843)^2)/(SUM($AH$2:$AH843)-1)),0)</f>
        <v>0</v>
      </c>
      <c r="CI843" s="109" cm="1">
        <f t="array" ref="CI843">IF($AG843,SQRT(SUMPRODUCT($AH$2:$AH843, (AU$2:AU843-BO843)^2)/(SUM($AH$2:$AH843)-1)),0)</f>
        <v>0</v>
      </c>
      <c r="CJ843" s="109" cm="1">
        <f t="array" ref="CJ843">IF($AG843,SQRT(SUMPRODUCT($AH$2:$AH843, (AV$2:AV843-BP843)^2)/(SUM($AH$2:$AH843)-1)),0)</f>
        <v>0</v>
      </c>
      <c r="CK843" s="109" cm="1">
        <f t="array" ref="CK843">IF($AG843,SQRT(SUMPRODUCT($AH$2:$AH843, (AW$2:AW843-BQ843)^2)/(SUM($AH$2:$AH843)-1)),0)</f>
        <v>0</v>
      </c>
      <c r="CL843" s="109" cm="1">
        <f t="array" ref="CL843">IF($AG843,SQRT(SUMPRODUCT($AH$2:$AH843, (AX$2:AX843-BR843)^2)/(SUM($AH$2:$AH843)-1)),0)</f>
        <v>0</v>
      </c>
      <c r="CM843" s="109" cm="1">
        <f t="array" ref="CM843">IF($AG843,SQRT(SUMPRODUCT($AH$2:$AH843, (AY$2:AY843-BS843)^2)/(SUM($AH$2:$AH843)-1)),0)</f>
        <v>0</v>
      </c>
      <c r="CN843" s="109" cm="1">
        <f t="array" ref="CN843">IF($AG843,SQRT(SUMPRODUCT($AH$2:$AH843, (AZ$2:AZ843-BT843)^2)/(SUM($AH$2:$AH843)-1)),0)</f>
        <v>0</v>
      </c>
      <c r="CO843" s="109" cm="1">
        <f t="array" ref="CO843">IF($AG843,SQRT(SUMPRODUCT($AH$2:$AH843, (BA$2:BA843-BU843)^2)/(SUM($AH$2:$AH843)-1)),0)</f>
        <v>0</v>
      </c>
    </row>
    <row r="844" spans="34:93" x14ac:dyDescent="0.25">
      <c r="AH844" s="99" t="str">
        <f t="shared" si="199"/>
        <v/>
      </c>
      <c r="AI844" s="11">
        <f t="shared" ca="1" si="204"/>
        <v>0</v>
      </c>
      <c r="AJ844" s="11">
        <f t="shared" ca="1" si="204"/>
        <v>0</v>
      </c>
      <c r="AK844" s="11">
        <f t="shared" ca="1" si="204"/>
        <v>0</v>
      </c>
      <c r="AL844" s="11">
        <f t="shared" ca="1" si="204"/>
        <v>0</v>
      </c>
      <c r="AM844" s="11">
        <f t="shared" ca="1" si="204"/>
        <v>0</v>
      </c>
      <c r="AN844" s="11">
        <f t="shared" ca="1" si="204"/>
        <v>0</v>
      </c>
      <c r="AO844" s="11">
        <f t="shared" ca="1" si="204"/>
        <v>0</v>
      </c>
      <c r="AP844" s="11">
        <f t="shared" ca="1" si="204"/>
        <v>0</v>
      </c>
      <c r="AQ844" s="11">
        <f t="shared" ca="1" si="204"/>
        <v>0</v>
      </c>
      <c r="AR844" s="11">
        <f t="shared" ca="1" si="204"/>
        <v>0</v>
      </c>
      <c r="AS844" s="11">
        <f t="shared" ca="1" si="205"/>
        <v>0</v>
      </c>
      <c r="AT844" s="11">
        <f t="shared" ca="1" si="205"/>
        <v>0</v>
      </c>
      <c r="AU844" s="11">
        <f t="shared" ca="1" si="205"/>
        <v>0</v>
      </c>
      <c r="AV844" s="11">
        <f t="shared" ca="1" si="205"/>
        <v>0</v>
      </c>
      <c r="AW844" s="11">
        <f t="shared" ca="1" si="205"/>
        <v>0</v>
      </c>
      <c r="AX844" s="11">
        <f t="shared" ca="1" si="205"/>
        <v>0</v>
      </c>
      <c r="AY844" s="11">
        <f t="shared" ca="1" si="205"/>
        <v>0</v>
      </c>
      <c r="AZ844" s="11">
        <f t="shared" ca="1" si="205"/>
        <v>0</v>
      </c>
      <c r="BA844" s="11">
        <f t="shared" ca="1" si="205"/>
        <v>0</v>
      </c>
      <c r="BB844" s="11"/>
      <c r="BC844" s="11">
        <f>IF($AG844,SUMPRODUCT(AI$2:AI844,$AH$2:$AH844)/SUM($AH$2:$AH844),0)</f>
        <v>0</v>
      </c>
      <c r="BD844" s="11">
        <f>IF($AG844,SUMPRODUCT(AJ$2:AJ844,$AH$2:$AH844)/SUM($AH$2:$AH844),0)</f>
        <v>0</v>
      </c>
      <c r="BE844" s="11">
        <f>IF($AG844,SUMPRODUCT(AK$2:AK844,$AH$2:$AH844)/SUM($AH$2:$AH844),0)</f>
        <v>0</v>
      </c>
      <c r="BF844" s="11">
        <f>IF($AG844,SUMPRODUCT(AL$2:AL844,$AH$2:$AH844)/SUM($AH$2:$AH844),0)</f>
        <v>0</v>
      </c>
      <c r="BG844" s="11">
        <f>IF($AG844,SUMPRODUCT(AM$2:AM844,$AH$2:$AH844)/SUM($AH$2:$AH844),0)</f>
        <v>0</v>
      </c>
      <c r="BH844" s="11">
        <f>IF($AG844,SUMPRODUCT(AN$2:AN844,$AH$2:$AH844)/SUM($AH$2:$AH844),0)</f>
        <v>0</v>
      </c>
      <c r="BI844" s="11">
        <f>IF($AG844,SUMPRODUCT(AO$2:AO844,$AH$2:$AH844)/SUM($AH$2:$AH844),0)</f>
        <v>0</v>
      </c>
      <c r="BJ844" s="11">
        <f>IF($AG844,SUMPRODUCT(AP$2:AP844,$AH$2:$AH844)/SUM($AH$2:$AH844),0)</f>
        <v>0</v>
      </c>
      <c r="BK844" s="11">
        <f>IF($AG844,SUMPRODUCT(AQ$2:AQ844,$AH$2:$AH844)/SUM($AH$2:$AH844),0)</f>
        <v>0</v>
      </c>
      <c r="BL844" s="11">
        <f>IF($AG844,SUMPRODUCT(AR$2:AR844,$AH$2:$AH844)/SUM($AH$2:$AH844),0)</f>
        <v>0</v>
      </c>
      <c r="BM844" s="11">
        <f>IF($AG844,SUMPRODUCT(AS$2:AS844,$AH$2:$AH844)/SUM($AH$2:$AH844),0)</f>
        <v>0</v>
      </c>
      <c r="BN844" s="11">
        <f>IF($AG844,SUMPRODUCT(AT$2:AT844,$AH$2:$AH844)/SUM($AH$2:$AH844),0)</f>
        <v>0</v>
      </c>
      <c r="BO844" s="11">
        <f>IF($AG844,SUMPRODUCT(AU$2:AU844,$AH$2:$AH844)/SUM($AH$2:$AH844),0)</f>
        <v>0</v>
      </c>
      <c r="BP844" s="11">
        <f>IF($AG844,SUMPRODUCT(AV$2:AV844,$AH$2:$AH844)/SUM($AH$2:$AH844),0)</f>
        <v>0</v>
      </c>
      <c r="BQ844" s="11">
        <f>IF($AG844,SUMPRODUCT(AW$2:AW844,$AH$2:$AH844)/SUM($AH$2:$AH844),0)</f>
        <v>0</v>
      </c>
      <c r="BR844" s="11">
        <f>IF($AG844,SUMPRODUCT(AX$2:AX844,$AH$2:$AH844)/SUM($AH$2:$AH844),0)</f>
        <v>0</v>
      </c>
      <c r="BS844" s="11">
        <f>IF($AG844,SUMPRODUCT(AY$2:AY844,$AH$2:$AH844)/SUM($AH$2:$AH844),0)</f>
        <v>0</v>
      </c>
      <c r="BT844" s="11">
        <f>IF($AG844,SUMPRODUCT(AZ$2:AZ844,$AH$2:$AH844)/SUM($AH$2:$AH844),0)</f>
        <v>0</v>
      </c>
      <c r="BU844" s="11">
        <f>IF($AG844,SUMPRODUCT(BA$2:BA844,$AH$2:$AH844)/SUM($AH$2:$AH844),0)</f>
        <v>0</v>
      </c>
      <c r="BV844" s="11"/>
      <c r="BW844" s="109" cm="1">
        <f t="array" ref="BW844">IF($AG844,SQRT(SUMPRODUCT($AH$2:$AH844, (AI$2:AI844-BC844)^2)/(SUM($AH$2:$AH844)-1)),0)</f>
        <v>0</v>
      </c>
      <c r="BX844" s="109" cm="1">
        <f t="array" ref="BX844">IF($AG844,SQRT(SUMPRODUCT($AH$2:$AH844, (AJ$2:AJ844-BD844)^2)/(SUM($AH$2:$AH844)-1)),0)</f>
        <v>0</v>
      </c>
      <c r="BY844" s="109" cm="1">
        <f t="array" ref="BY844">IF($AG844,SQRT(SUMPRODUCT($AH$2:$AH844, (AK$2:AK844-BE844)^2)/(SUM($AH$2:$AH844)-1)),0)</f>
        <v>0</v>
      </c>
      <c r="BZ844" s="109" cm="1">
        <f t="array" ref="BZ844">IF($AG844,SQRT(SUMPRODUCT($AH$2:$AH844, (AL$2:AL844-BF844)^2)/(SUM($AH$2:$AH844)-1)),0)</f>
        <v>0</v>
      </c>
      <c r="CA844" s="109" cm="1">
        <f t="array" ref="CA844">IF($AG844,SQRT(SUMPRODUCT($AH$2:$AH844, (AM$2:AM844-BG844)^2)/(SUM($AH$2:$AH844)-1)),0)</f>
        <v>0</v>
      </c>
      <c r="CB844" s="109" cm="1">
        <f t="array" ref="CB844">IF($AG844,SQRT(SUMPRODUCT($AH$2:$AH844, (AN$2:AN844-BH844)^2)/(SUM($AH$2:$AH844)-1)),0)</f>
        <v>0</v>
      </c>
      <c r="CC844" s="109" cm="1">
        <f t="array" ref="CC844">IF($AG844,SQRT(SUMPRODUCT($AH$2:$AH844, (AO$2:AO844-BI844)^2)/(SUM($AH$2:$AH844)-1)),0)</f>
        <v>0</v>
      </c>
      <c r="CD844" s="109" cm="1">
        <f t="array" ref="CD844">IF($AG844,SQRT(SUMPRODUCT($AH$2:$AH844, (AP$2:AP844-BJ844)^2)/(SUM($AH$2:$AH844)-1)),0)</f>
        <v>0</v>
      </c>
      <c r="CE844" s="109" cm="1">
        <f t="array" ref="CE844">IF($AG844,SQRT(SUMPRODUCT($AH$2:$AH844, (AQ$2:AQ844-BK844)^2)/(SUM($AH$2:$AH844)-1)),0)</f>
        <v>0</v>
      </c>
      <c r="CF844" s="109" cm="1">
        <f t="array" ref="CF844">IF($AG844,SQRT(SUMPRODUCT($AH$2:$AH844, (AR$2:AR844-BL844)^2)/(SUM($AH$2:$AH844)-1)),0)</f>
        <v>0</v>
      </c>
      <c r="CG844" s="109" cm="1">
        <f t="array" ref="CG844">IF($AG844,SQRT(SUMPRODUCT($AH$2:$AH844, (AS$2:AS844-BM844)^2)/(SUM($AH$2:$AH844)-1)),0)</f>
        <v>0</v>
      </c>
      <c r="CH844" s="109" cm="1">
        <f t="array" ref="CH844">IF($AG844,SQRT(SUMPRODUCT($AH$2:$AH844, (AT$2:AT844-BN844)^2)/(SUM($AH$2:$AH844)-1)),0)</f>
        <v>0</v>
      </c>
      <c r="CI844" s="109" cm="1">
        <f t="array" ref="CI844">IF($AG844,SQRT(SUMPRODUCT($AH$2:$AH844, (AU$2:AU844-BO844)^2)/(SUM($AH$2:$AH844)-1)),0)</f>
        <v>0</v>
      </c>
      <c r="CJ844" s="109" cm="1">
        <f t="array" ref="CJ844">IF($AG844,SQRT(SUMPRODUCT($AH$2:$AH844, (AV$2:AV844-BP844)^2)/(SUM($AH$2:$AH844)-1)),0)</f>
        <v>0</v>
      </c>
      <c r="CK844" s="109" cm="1">
        <f t="array" ref="CK844">IF($AG844,SQRT(SUMPRODUCT($AH$2:$AH844, (AW$2:AW844-BQ844)^2)/(SUM($AH$2:$AH844)-1)),0)</f>
        <v>0</v>
      </c>
      <c r="CL844" s="109" cm="1">
        <f t="array" ref="CL844">IF($AG844,SQRT(SUMPRODUCT($AH$2:$AH844, (AX$2:AX844-BR844)^2)/(SUM($AH$2:$AH844)-1)),0)</f>
        <v>0</v>
      </c>
      <c r="CM844" s="109" cm="1">
        <f t="array" ref="CM844">IF($AG844,SQRT(SUMPRODUCT($AH$2:$AH844, (AY$2:AY844-BS844)^2)/(SUM($AH$2:$AH844)-1)),0)</f>
        <v>0</v>
      </c>
      <c r="CN844" s="109" cm="1">
        <f t="array" ref="CN844">IF($AG844,SQRT(SUMPRODUCT($AH$2:$AH844, (AZ$2:AZ844-BT844)^2)/(SUM($AH$2:$AH844)-1)),0)</f>
        <v>0</v>
      </c>
      <c r="CO844" s="109" cm="1">
        <f t="array" ref="CO844">IF($AG844,SQRT(SUMPRODUCT($AH$2:$AH844, (BA$2:BA844-BU844)^2)/(SUM($AH$2:$AH844)-1)),0)</f>
        <v>0</v>
      </c>
    </row>
    <row r="845" spans="34:93" x14ac:dyDescent="0.25">
      <c r="AH845" s="99" t="str">
        <f t="shared" si="199"/>
        <v/>
      </c>
      <c r="AI845" s="11">
        <f t="shared" ca="1" si="204"/>
        <v>0</v>
      </c>
      <c r="AJ845" s="11">
        <f t="shared" ca="1" si="204"/>
        <v>0</v>
      </c>
      <c r="AK845" s="11">
        <f t="shared" ca="1" si="204"/>
        <v>0</v>
      </c>
      <c r="AL845" s="11">
        <f t="shared" ca="1" si="204"/>
        <v>0</v>
      </c>
      <c r="AM845" s="11">
        <f t="shared" ca="1" si="204"/>
        <v>0</v>
      </c>
      <c r="AN845" s="11">
        <f t="shared" ca="1" si="204"/>
        <v>0</v>
      </c>
      <c r="AO845" s="11">
        <f t="shared" ca="1" si="204"/>
        <v>0</v>
      </c>
      <c r="AP845" s="11">
        <f t="shared" ca="1" si="204"/>
        <v>0</v>
      </c>
      <c r="AQ845" s="11">
        <f t="shared" ca="1" si="204"/>
        <v>0</v>
      </c>
      <c r="AR845" s="11">
        <f t="shared" ca="1" si="204"/>
        <v>0</v>
      </c>
      <c r="AS845" s="11">
        <f t="shared" ca="1" si="205"/>
        <v>0</v>
      </c>
      <c r="AT845" s="11">
        <f t="shared" ca="1" si="205"/>
        <v>0</v>
      </c>
      <c r="AU845" s="11">
        <f t="shared" ca="1" si="205"/>
        <v>0</v>
      </c>
      <c r="AV845" s="11">
        <f t="shared" ca="1" si="205"/>
        <v>0</v>
      </c>
      <c r="AW845" s="11">
        <f t="shared" ca="1" si="205"/>
        <v>0</v>
      </c>
      <c r="AX845" s="11">
        <f t="shared" ca="1" si="205"/>
        <v>0</v>
      </c>
      <c r="AY845" s="11">
        <f t="shared" ca="1" si="205"/>
        <v>0</v>
      </c>
      <c r="AZ845" s="11">
        <f t="shared" ca="1" si="205"/>
        <v>0</v>
      </c>
      <c r="BA845" s="11">
        <f t="shared" ca="1" si="205"/>
        <v>0</v>
      </c>
      <c r="BB845" s="11"/>
      <c r="BC845" s="11">
        <f>IF($AG845,SUMPRODUCT(AI$2:AI845,$AH$2:$AH845)/SUM($AH$2:$AH845),0)</f>
        <v>0</v>
      </c>
      <c r="BD845" s="11">
        <f>IF($AG845,SUMPRODUCT(AJ$2:AJ845,$AH$2:$AH845)/SUM($AH$2:$AH845),0)</f>
        <v>0</v>
      </c>
      <c r="BE845" s="11">
        <f>IF($AG845,SUMPRODUCT(AK$2:AK845,$AH$2:$AH845)/SUM($AH$2:$AH845),0)</f>
        <v>0</v>
      </c>
      <c r="BF845" s="11">
        <f>IF($AG845,SUMPRODUCT(AL$2:AL845,$AH$2:$AH845)/SUM($AH$2:$AH845),0)</f>
        <v>0</v>
      </c>
      <c r="BG845" s="11">
        <f>IF($AG845,SUMPRODUCT(AM$2:AM845,$AH$2:$AH845)/SUM($AH$2:$AH845),0)</f>
        <v>0</v>
      </c>
      <c r="BH845" s="11">
        <f>IF($AG845,SUMPRODUCT(AN$2:AN845,$AH$2:$AH845)/SUM($AH$2:$AH845),0)</f>
        <v>0</v>
      </c>
      <c r="BI845" s="11">
        <f>IF($AG845,SUMPRODUCT(AO$2:AO845,$AH$2:$AH845)/SUM($AH$2:$AH845),0)</f>
        <v>0</v>
      </c>
      <c r="BJ845" s="11">
        <f>IF($AG845,SUMPRODUCT(AP$2:AP845,$AH$2:$AH845)/SUM($AH$2:$AH845),0)</f>
        <v>0</v>
      </c>
      <c r="BK845" s="11">
        <f>IF($AG845,SUMPRODUCT(AQ$2:AQ845,$AH$2:$AH845)/SUM($AH$2:$AH845),0)</f>
        <v>0</v>
      </c>
      <c r="BL845" s="11">
        <f>IF($AG845,SUMPRODUCT(AR$2:AR845,$AH$2:$AH845)/SUM($AH$2:$AH845),0)</f>
        <v>0</v>
      </c>
      <c r="BM845" s="11">
        <f>IF($AG845,SUMPRODUCT(AS$2:AS845,$AH$2:$AH845)/SUM($AH$2:$AH845),0)</f>
        <v>0</v>
      </c>
      <c r="BN845" s="11">
        <f>IF($AG845,SUMPRODUCT(AT$2:AT845,$AH$2:$AH845)/SUM($AH$2:$AH845),0)</f>
        <v>0</v>
      </c>
      <c r="BO845" s="11">
        <f>IF($AG845,SUMPRODUCT(AU$2:AU845,$AH$2:$AH845)/SUM($AH$2:$AH845),0)</f>
        <v>0</v>
      </c>
      <c r="BP845" s="11">
        <f>IF($AG845,SUMPRODUCT(AV$2:AV845,$AH$2:$AH845)/SUM($AH$2:$AH845),0)</f>
        <v>0</v>
      </c>
      <c r="BQ845" s="11">
        <f>IF($AG845,SUMPRODUCT(AW$2:AW845,$AH$2:$AH845)/SUM($AH$2:$AH845),0)</f>
        <v>0</v>
      </c>
      <c r="BR845" s="11">
        <f>IF($AG845,SUMPRODUCT(AX$2:AX845,$AH$2:$AH845)/SUM($AH$2:$AH845),0)</f>
        <v>0</v>
      </c>
      <c r="BS845" s="11">
        <f>IF($AG845,SUMPRODUCT(AY$2:AY845,$AH$2:$AH845)/SUM($AH$2:$AH845),0)</f>
        <v>0</v>
      </c>
      <c r="BT845" s="11">
        <f>IF($AG845,SUMPRODUCT(AZ$2:AZ845,$AH$2:$AH845)/SUM($AH$2:$AH845),0)</f>
        <v>0</v>
      </c>
      <c r="BU845" s="11">
        <f>IF($AG845,SUMPRODUCT(BA$2:BA845,$AH$2:$AH845)/SUM($AH$2:$AH845),0)</f>
        <v>0</v>
      </c>
      <c r="BV845" s="11"/>
      <c r="BW845" s="109" cm="1">
        <f t="array" ref="BW845">IF($AG845,SQRT(SUMPRODUCT($AH$2:$AH845, (AI$2:AI845-BC845)^2)/(SUM($AH$2:$AH845)-1)),0)</f>
        <v>0</v>
      </c>
      <c r="BX845" s="109" cm="1">
        <f t="array" ref="BX845">IF($AG845,SQRT(SUMPRODUCT($AH$2:$AH845, (AJ$2:AJ845-BD845)^2)/(SUM($AH$2:$AH845)-1)),0)</f>
        <v>0</v>
      </c>
      <c r="BY845" s="109" cm="1">
        <f t="array" ref="BY845">IF($AG845,SQRT(SUMPRODUCT($AH$2:$AH845, (AK$2:AK845-BE845)^2)/(SUM($AH$2:$AH845)-1)),0)</f>
        <v>0</v>
      </c>
      <c r="BZ845" s="109" cm="1">
        <f t="array" ref="BZ845">IF($AG845,SQRT(SUMPRODUCT($AH$2:$AH845, (AL$2:AL845-BF845)^2)/(SUM($AH$2:$AH845)-1)),0)</f>
        <v>0</v>
      </c>
      <c r="CA845" s="109" cm="1">
        <f t="array" ref="CA845">IF($AG845,SQRT(SUMPRODUCT($AH$2:$AH845, (AM$2:AM845-BG845)^2)/(SUM($AH$2:$AH845)-1)),0)</f>
        <v>0</v>
      </c>
      <c r="CB845" s="109" cm="1">
        <f t="array" ref="CB845">IF($AG845,SQRT(SUMPRODUCT($AH$2:$AH845, (AN$2:AN845-BH845)^2)/(SUM($AH$2:$AH845)-1)),0)</f>
        <v>0</v>
      </c>
      <c r="CC845" s="109" cm="1">
        <f t="array" ref="CC845">IF($AG845,SQRT(SUMPRODUCT($AH$2:$AH845, (AO$2:AO845-BI845)^2)/(SUM($AH$2:$AH845)-1)),0)</f>
        <v>0</v>
      </c>
      <c r="CD845" s="109" cm="1">
        <f t="array" ref="CD845">IF($AG845,SQRT(SUMPRODUCT($AH$2:$AH845, (AP$2:AP845-BJ845)^2)/(SUM($AH$2:$AH845)-1)),0)</f>
        <v>0</v>
      </c>
      <c r="CE845" s="109" cm="1">
        <f t="array" ref="CE845">IF($AG845,SQRT(SUMPRODUCT($AH$2:$AH845, (AQ$2:AQ845-BK845)^2)/(SUM($AH$2:$AH845)-1)),0)</f>
        <v>0</v>
      </c>
      <c r="CF845" s="109" cm="1">
        <f t="array" ref="CF845">IF($AG845,SQRT(SUMPRODUCT($AH$2:$AH845, (AR$2:AR845-BL845)^2)/(SUM($AH$2:$AH845)-1)),0)</f>
        <v>0</v>
      </c>
      <c r="CG845" s="109" cm="1">
        <f t="array" ref="CG845">IF($AG845,SQRT(SUMPRODUCT($AH$2:$AH845, (AS$2:AS845-BM845)^2)/(SUM($AH$2:$AH845)-1)),0)</f>
        <v>0</v>
      </c>
      <c r="CH845" s="109" cm="1">
        <f t="array" ref="CH845">IF($AG845,SQRT(SUMPRODUCT($AH$2:$AH845, (AT$2:AT845-BN845)^2)/(SUM($AH$2:$AH845)-1)),0)</f>
        <v>0</v>
      </c>
      <c r="CI845" s="109" cm="1">
        <f t="array" ref="CI845">IF($AG845,SQRT(SUMPRODUCT($AH$2:$AH845, (AU$2:AU845-BO845)^2)/(SUM($AH$2:$AH845)-1)),0)</f>
        <v>0</v>
      </c>
      <c r="CJ845" s="109" cm="1">
        <f t="array" ref="CJ845">IF($AG845,SQRT(SUMPRODUCT($AH$2:$AH845, (AV$2:AV845-BP845)^2)/(SUM($AH$2:$AH845)-1)),0)</f>
        <v>0</v>
      </c>
      <c r="CK845" s="109" cm="1">
        <f t="array" ref="CK845">IF($AG845,SQRT(SUMPRODUCT($AH$2:$AH845, (AW$2:AW845-BQ845)^2)/(SUM($AH$2:$AH845)-1)),0)</f>
        <v>0</v>
      </c>
      <c r="CL845" s="109" cm="1">
        <f t="array" ref="CL845">IF($AG845,SQRT(SUMPRODUCT($AH$2:$AH845, (AX$2:AX845-BR845)^2)/(SUM($AH$2:$AH845)-1)),0)</f>
        <v>0</v>
      </c>
      <c r="CM845" s="109" cm="1">
        <f t="array" ref="CM845">IF($AG845,SQRT(SUMPRODUCT($AH$2:$AH845, (AY$2:AY845-BS845)^2)/(SUM($AH$2:$AH845)-1)),0)</f>
        <v>0</v>
      </c>
      <c r="CN845" s="109" cm="1">
        <f t="array" ref="CN845">IF($AG845,SQRT(SUMPRODUCT($AH$2:$AH845, (AZ$2:AZ845-BT845)^2)/(SUM($AH$2:$AH845)-1)),0)</f>
        <v>0</v>
      </c>
      <c r="CO845" s="109" cm="1">
        <f t="array" ref="CO845">IF($AG845,SQRT(SUMPRODUCT($AH$2:$AH845, (BA$2:BA845-BU845)^2)/(SUM($AH$2:$AH845)-1)),0)</f>
        <v>0</v>
      </c>
    </row>
    <row r="846" spans="34:93" x14ac:dyDescent="0.25">
      <c r="AH846" s="99" t="str">
        <f t="shared" si="199"/>
        <v/>
      </c>
      <c r="AI846" s="11">
        <f t="shared" ca="1" si="204"/>
        <v>0</v>
      </c>
      <c r="AJ846" s="11">
        <f t="shared" ca="1" si="204"/>
        <v>0</v>
      </c>
      <c r="AK846" s="11">
        <f t="shared" ca="1" si="204"/>
        <v>0</v>
      </c>
      <c r="AL846" s="11">
        <f t="shared" ca="1" si="204"/>
        <v>0</v>
      </c>
      <c r="AM846" s="11">
        <f t="shared" ca="1" si="204"/>
        <v>0</v>
      </c>
      <c r="AN846" s="11">
        <f t="shared" ca="1" si="204"/>
        <v>0</v>
      </c>
      <c r="AO846" s="11">
        <f t="shared" ca="1" si="204"/>
        <v>0</v>
      </c>
      <c r="AP846" s="11">
        <f t="shared" ca="1" si="204"/>
        <v>0</v>
      </c>
      <c r="AQ846" s="11">
        <f t="shared" ca="1" si="204"/>
        <v>0</v>
      </c>
      <c r="AR846" s="11">
        <f t="shared" ca="1" si="204"/>
        <v>0</v>
      </c>
      <c r="AS846" s="11">
        <f t="shared" ca="1" si="205"/>
        <v>0</v>
      </c>
      <c r="AT846" s="11">
        <f t="shared" ca="1" si="205"/>
        <v>0</v>
      </c>
      <c r="AU846" s="11">
        <f t="shared" ca="1" si="205"/>
        <v>0</v>
      </c>
      <c r="AV846" s="11">
        <f t="shared" ca="1" si="205"/>
        <v>0</v>
      </c>
      <c r="AW846" s="11">
        <f t="shared" ca="1" si="205"/>
        <v>0</v>
      </c>
      <c r="AX846" s="11">
        <f t="shared" ca="1" si="205"/>
        <v>0</v>
      </c>
      <c r="AY846" s="11">
        <f t="shared" ca="1" si="205"/>
        <v>0</v>
      </c>
      <c r="AZ846" s="11">
        <f t="shared" ca="1" si="205"/>
        <v>0</v>
      </c>
      <c r="BA846" s="11">
        <f t="shared" ca="1" si="205"/>
        <v>0</v>
      </c>
      <c r="BB846" s="11"/>
      <c r="BC846" s="11">
        <f>IF($AG846,SUMPRODUCT(AI$2:AI846,$AH$2:$AH846)/SUM($AH$2:$AH846),0)</f>
        <v>0</v>
      </c>
      <c r="BD846" s="11">
        <f>IF($AG846,SUMPRODUCT(AJ$2:AJ846,$AH$2:$AH846)/SUM($AH$2:$AH846),0)</f>
        <v>0</v>
      </c>
      <c r="BE846" s="11">
        <f>IF($AG846,SUMPRODUCT(AK$2:AK846,$AH$2:$AH846)/SUM($AH$2:$AH846),0)</f>
        <v>0</v>
      </c>
      <c r="BF846" s="11">
        <f>IF($AG846,SUMPRODUCT(AL$2:AL846,$AH$2:$AH846)/SUM($AH$2:$AH846),0)</f>
        <v>0</v>
      </c>
      <c r="BG846" s="11">
        <f>IF($AG846,SUMPRODUCT(AM$2:AM846,$AH$2:$AH846)/SUM($AH$2:$AH846),0)</f>
        <v>0</v>
      </c>
      <c r="BH846" s="11">
        <f>IF($AG846,SUMPRODUCT(AN$2:AN846,$AH$2:$AH846)/SUM($AH$2:$AH846),0)</f>
        <v>0</v>
      </c>
      <c r="BI846" s="11">
        <f>IF($AG846,SUMPRODUCT(AO$2:AO846,$AH$2:$AH846)/SUM($AH$2:$AH846),0)</f>
        <v>0</v>
      </c>
      <c r="BJ846" s="11">
        <f>IF($AG846,SUMPRODUCT(AP$2:AP846,$AH$2:$AH846)/SUM($AH$2:$AH846),0)</f>
        <v>0</v>
      </c>
      <c r="BK846" s="11">
        <f>IF($AG846,SUMPRODUCT(AQ$2:AQ846,$AH$2:$AH846)/SUM($AH$2:$AH846),0)</f>
        <v>0</v>
      </c>
      <c r="BL846" s="11">
        <f>IF($AG846,SUMPRODUCT(AR$2:AR846,$AH$2:$AH846)/SUM($AH$2:$AH846),0)</f>
        <v>0</v>
      </c>
      <c r="BM846" s="11">
        <f>IF($AG846,SUMPRODUCT(AS$2:AS846,$AH$2:$AH846)/SUM($AH$2:$AH846),0)</f>
        <v>0</v>
      </c>
      <c r="BN846" s="11">
        <f>IF($AG846,SUMPRODUCT(AT$2:AT846,$AH$2:$AH846)/SUM($AH$2:$AH846),0)</f>
        <v>0</v>
      </c>
      <c r="BO846" s="11">
        <f>IF($AG846,SUMPRODUCT(AU$2:AU846,$AH$2:$AH846)/SUM($AH$2:$AH846),0)</f>
        <v>0</v>
      </c>
      <c r="BP846" s="11">
        <f>IF($AG846,SUMPRODUCT(AV$2:AV846,$AH$2:$AH846)/SUM($AH$2:$AH846),0)</f>
        <v>0</v>
      </c>
      <c r="BQ846" s="11">
        <f>IF($AG846,SUMPRODUCT(AW$2:AW846,$AH$2:$AH846)/SUM($AH$2:$AH846),0)</f>
        <v>0</v>
      </c>
      <c r="BR846" s="11">
        <f>IF($AG846,SUMPRODUCT(AX$2:AX846,$AH$2:$AH846)/SUM($AH$2:$AH846),0)</f>
        <v>0</v>
      </c>
      <c r="BS846" s="11">
        <f>IF($AG846,SUMPRODUCT(AY$2:AY846,$AH$2:$AH846)/SUM($AH$2:$AH846),0)</f>
        <v>0</v>
      </c>
      <c r="BT846" s="11">
        <f>IF($AG846,SUMPRODUCT(AZ$2:AZ846,$AH$2:$AH846)/SUM($AH$2:$AH846),0)</f>
        <v>0</v>
      </c>
      <c r="BU846" s="11">
        <f>IF($AG846,SUMPRODUCT(BA$2:BA846,$AH$2:$AH846)/SUM($AH$2:$AH846),0)</f>
        <v>0</v>
      </c>
      <c r="BV846" s="11"/>
      <c r="BW846" s="109" cm="1">
        <f t="array" ref="BW846">IF($AG846,SQRT(SUMPRODUCT($AH$2:$AH846, (AI$2:AI846-BC846)^2)/(SUM($AH$2:$AH846)-1)),0)</f>
        <v>0</v>
      </c>
      <c r="BX846" s="109" cm="1">
        <f t="array" ref="BX846">IF($AG846,SQRT(SUMPRODUCT($AH$2:$AH846, (AJ$2:AJ846-BD846)^2)/(SUM($AH$2:$AH846)-1)),0)</f>
        <v>0</v>
      </c>
      <c r="BY846" s="109" cm="1">
        <f t="array" ref="BY846">IF($AG846,SQRT(SUMPRODUCT($AH$2:$AH846, (AK$2:AK846-BE846)^2)/(SUM($AH$2:$AH846)-1)),0)</f>
        <v>0</v>
      </c>
      <c r="BZ846" s="109" cm="1">
        <f t="array" ref="BZ846">IF($AG846,SQRT(SUMPRODUCT($AH$2:$AH846, (AL$2:AL846-BF846)^2)/(SUM($AH$2:$AH846)-1)),0)</f>
        <v>0</v>
      </c>
      <c r="CA846" s="109" cm="1">
        <f t="array" ref="CA846">IF($AG846,SQRT(SUMPRODUCT($AH$2:$AH846, (AM$2:AM846-BG846)^2)/(SUM($AH$2:$AH846)-1)),0)</f>
        <v>0</v>
      </c>
      <c r="CB846" s="109" cm="1">
        <f t="array" ref="CB846">IF($AG846,SQRT(SUMPRODUCT($AH$2:$AH846, (AN$2:AN846-BH846)^2)/(SUM($AH$2:$AH846)-1)),0)</f>
        <v>0</v>
      </c>
      <c r="CC846" s="109" cm="1">
        <f t="array" ref="CC846">IF($AG846,SQRT(SUMPRODUCT($AH$2:$AH846, (AO$2:AO846-BI846)^2)/(SUM($AH$2:$AH846)-1)),0)</f>
        <v>0</v>
      </c>
      <c r="CD846" s="109" cm="1">
        <f t="array" ref="CD846">IF($AG846,SQRT(SUMPRODUCT($AH$2:$AH846, (AP$2:AP846-BJ846)^2)/(SUM($AH$2:$AH846)-1)),0)</f>
        <v>0</v>
      </c>
      <c r="CE846" s="109" cm="1">
        <f t="array" ref="CE846">IF($AG846,SQRT(SUMPRODUCT($AH$2:$AH846, (AQ$2:AQ846-BK846)^2)/(SUM($AH$2:$AH846)-1)),0)</f>
        <v>0</v>
      </c>
      <c r="CF846" s="109" cm="1">
        <f t="array" ref="CF846">IF($AG846,SQRT(SUMPRODUCT($AH$2:$AH846, (AR$2:AR846-BL846)^2)/(SUM($AH$2:$AH846)-1)),0)</f>
        <v>0</v>
      </c>
      <c r="CG846" s="109" cm="1">
        <f t="array" ref="CG846">IF($AG846,SQRT(SUMPRODUCT($AH$2:$AH846, (AS$2:AS846-BM846)^2)/(SUM($AH$2:$AH846)-1)),0)</f>
        <v>0</v>
      </c>
      <c r="CH846" s="109" cm="1">
        <f t="array" ref="CH846">IF($AG846,SQRT(SUMPRODUCT($AH$2:$AH846, (AT$2:AT846-BN846)^2)/(SUM($AH$2:$AH846)-1)),0)</f>
        <v>0</v>
      </c>
      <c r="CI846" s="109" cm="1">
        <f t="array" ref="CI846">IF($AG846,SQRT(SUMPRODUCT($AH$2:$AH846, (AU$2:AU846-BO846)^2)/(SUM($AH$2:$AH846)-1)),0)</f>
        <v>0</v>
      </c>
      <c r="CJ846" s="109" cm="1">
        <f t="array" ref="CJ846">IF($AG846,SQRT(SUMPRODUCT($AH$2:$AH846, (AV$2:AV846-BP846)^2)/(SUM($AH$2:$AH846)-1)),0)</f>
        <v>0</v>
      </c>
      <c r="CK846" s="109" cm="1">
        <f t="array" ref="CK846">IF($AG846,SQRT(SUMPRODUCT($AH$2:$AH846, (AW$2:AW846-BQ846)^2)/(SUM($AH$2:$AH846)-1)),0)</f>
        <v>0</v>
      </c>
      <c r="CL846" s="109" cm="1">
        <f t="array" ref="CL846">IF($AG846,SQRT(SUMPRODUCT($AH$2:$AH846, (AX$2:AX846-BR846)^2)/(SUM($AH$2:$AH846)-1)),0)</f>
        <v>0</v>
      </c>
      <c r="CM846" s="109" cm="1">
        <f t="array" ref="CM846">IF($AG846,SQRT(SUMPRODUCT($AH$2:$AH846, (AY$2:AY846-BS846)^2)/(SUM($AH$2:$AH846)-1)),0)</f>
        <v>0</v>
      </c>
      <c r="CN846" s="109" cm="1">
        <f t="array" ref="CN846">IF($AG846,SQRT(SUMPRODUCT($AH$2:$AH846, (AZ$2:AZ846-BT846)^2)/(SUM($AH$2:$AH846)-1)),0)</f>
        <v>0</v>
      </c>
      <c r="CO846" s="109" cm="1">
        <f t="array" ref="CO846">IF($AG846,SQRT(SUMPRODUCT($AH$2:$AH846, (BA$2:BA846-BU846)^2)/(SUM($AH$2:$AH846)-1)),0)</f>
        <v>0</v>
      </c>
    </row>
    <row r="847" spans="34:93" x14ac:dyDescent="0.25">
      <c r="AH847" s="99" t="str">
        <f t="shared" si="199"/>
        <v/>
      </c>
      <c r="AI847" s="11">
        <f t="shared" ca="1" si="204"/>
        <v>0</v>
      </c>
      <c r="AJ847" s="11">
        <f t="shared" ca="1" si="204"/>
        <v>0</v>
      </c>
      <c r="AK847" s="11">
        <f t="shared" ca="1" si="204"/>
        <v>0</v>
      </c>
      <c r="AL847" s="11">
        <f t="shared" ca="1" si="204"/>
        <v>0</v>
      </c>
      <c r="AM847" s="11">
        <f t="shared" ca="1" si="204"/>
        <v>0</v>
      </c>
      <c r="AN847" s="11">
        <f t="shared" ca="1" si="204"/>
        <v>0</v>
      </c>
      <c r="AO847" s="11">
        <f t="shared" ca="1" si="204"/>
        <v>0</v>
      </c>
      <c r="AP847" s="11">
        <f t="shared" ca="1" si="204"/>
        <v>0</v>
      </c>
      <c r="AQ847" s="11">
        <f t="shared" ca="1" si="204"/>
        <v>0</v>
      </c>
      <c r="AR847" s="11">
        <f t="shared" ca="1" si="204"/>
        <v>0</v>
      </c>
      <c r="AS847" s="11">
        <f t="shared" ca="1" si="205"/>
        <v>0</v>
      </c>
      <c r="AT847" s="11">
        <f t="shared" ca="1" si="205"/>
        <v>0</v>
      </c>
      <c r="AU847" s="11">
        <f t="shared" ca="1" si="205"/>
        <v>0</v>
      </c>
      <c r="AV847" s="11">
        <f t="shared" ca="1" si="205"/>
        <v>0</v>
      </c>
      <c r="AW847" s="11">
        <f t="shared" ca="1" si="205"/>
        <v>0</v>
      </c>
      <c r="AX847" s="11">
        <f t="shared" ca="1" si="205"/>
        <v>0</v>
      </c>
      <c r="AY847" s="11">
        <f t="shared" ca="1" si="205"/>
        <v>0</v>
      </c>
      <c r="AZ847" s="11">
        <f t="shared" ca="1" si="205"/>
        <v>0</v>
      </c>
      <c r="BA847" s="11">
        <f t="shared" ca="1" si="205"/>
        <v>0</v>
      </c>
      <c r="BB847" s="11"/>
      <c r="BC847" s="11">
        <f>IF($AG847,SUMPRODUCT(AI$2:AI847,$AH$2:$AH847)/SUM($AH$2:$AH847),0)</f>
        <v>0</v>
      </c>
      <c r="BD847" s="11">
        <f>IF($AG847,SUMPRODUCT(AJ$2:AJ847,$AH$2:$AH847)/SUM($AH$2:$AH847),0)</f>
        <v>0</v>
      </c>
      <c r="BE847" s="11">
        <f>IF($AG847,SUMPRODUCT(AK$2:AK847,$AH$2:$AH847)/SUM($AH$2:$AH847),0)</f>
        <v>0</v>
      </c>
      <c r="BF847" s="11">
        <f>IF($AG847,SUMPRODUCT(AL$2:AL847,$AH$2:$AH847)/SUM($AH$2:$AH847),0)</f>
        <v>0</v>
      </c>
      <c r="BG847" s="11">
        <f>IF($AG847,SUMPRODUCT(AM$2:AM847,$AH$2:$AH847)/SUM($AH$2:$AH847),0)</f>
        <v>0</v>
      </c>
      <c r="BH847" s="11">
        <f>IF($AG847,SUMPRODUCT(AN$2:AN847,$AH$2:$AH847)/SUM($AH$2:$AH847),0)</f>
        <v>0</v>
      </c>
      <c r="BI847" s="11">
        <f>IF($AG847,SUMPRODUCT(AO$2:AO847,$AH$2:$AH847)/SUM($AH$2:$AH847),0)</f>
        <v>0</v>
      </c>
      <c r="BJ847" s="11">
        <f>IF($AG847,SUMPRODUCT(AP$2:AP847,$AH$2:$AH847)/SUM($AH$2:$AH847),0)</f>
        <v>0</v>
      </c>
      <c r="BK847" s="11">
        <f>IF($AG847,SUMPRODUCT(AQ$2:AQ847,$AH$2:$AH847)/SUM($AH$2:$AH847),0)</f>
        <v>0</v>
      </c>
      <c r="BL847" s="11">
        <f>IF($AG847,SUMPRODUCT(AR$2:AR847,$AH$2:$AH847)/SUM($AH$2:$AH847),0)</f>
        <v>0</v>
      </c>
      <c r="BM847" s="11">
        <f>IF($AG847,SUMPRODUCT(AS$2:AS847,$AH$2:$AH847)/SUM($AH$2:$AH847),0)</f>
        <v>0</v>
      </c>
      <c r="BN847" s="11">
        <f>IF($AG847,SUMPRODUCT(AT$2:AT847,$AH$2:$AH847)/SUM($AH$2:$AH847),0)</f>
        <v>0</v>
      </c>
      <c r="BO847" s="11">
        <f>IF($AG847,SUMPRODUCT(AU$2:AU847,$AH$2:$AH847)/SUM($AH$2:$AH847),0)</f>
        <v>0</v>
      </c>
      <c r="BP847" s="11">
        <f>IF($AG847,SUMPRODUCT(AV$2:AV847,$AH$2:$AH847)/SUM($AH$2:$AH847),0)</f>
        <v>0</v>
      </c>
      <c r="BQ847" s="11">
        <f>IF($AG847,SUMPRODUCT(AW$2:AW847,$AH$2:$AH847)/SUM($AH$2:$AH847),0)</f>
        <v>0</v>
      </c>
      <c r="BR847" s="11">
        <f>IF($AG847,SUMPRODUCT(AX$2:AX847,$AH$2:$AH847)/SUM($AH$2:$AH847),0)</f>
        <v>0</v>
      </c>
      <c r="BS847" s="11">
        <f>IF($AG847,SUMPRODUCT(AY$2:AY847,$AH$2:$AH847)/SUM($AH$2:$AH847),0)</f>
        <v>0</v>
      </c>
      <c r="BT847" s="11">
        <f>IF($AG847,SUMPRODUCT(AZ$2:AZ847,$AH$2:$AH847)/SUM($AH$2:$AH847),0)</f>
        <v>0</v>
      </c>
      <c r="BU847" s="11">
        <f>IF($AG847,SUMPRODUCT(BA$2:BA847,$AH$2:$AH847)/SUM($AH$2:$AH847),0)</f>
        <v>0</v>
      </c>
      <c r="BV847" s="11"/>
      <c r="BW847" s="109" cm="1">
        <f t="array" ref="BW847">IF($AG847,SQRT(SUMPRODUCT($AH$2:$AH847, (AI$2:AI847-BC847)^2)/(SUM($AH$2:$AH847)-1)),0)</f>
        <v>0</v>
      </c>
      <c r="BX847" s="109" cm="1">
        <f t="array" ref="BX847">IF($AG847,SQRT(SUMPRODUCT($AH$2:$AH847, (AJ$2:AJ847-BD847)^2)/(SUM($AH$2:$AH847)-1)),0)</f>
        <v>0</v>
      </c>
      <c r="BY847" s="109" cm="1">
        <f t="array" ref="BY847">IF($AG847,SQRT(SUMPRODUCT($AH$2:$AH847, (AK$2:AK847-BE847)^2)/(SUM($AH$2:$AH847)-1)),0)</f>
        <v>0</v>
      </c>
      <c r="BZ847" s="109" cm="1">
        <f t="array" ref="BZ847">IF($AG847,SQRT(SUMPRODUCT($AH$2:$AH847, (AL$2:AL847-BF847)^2)/(SUM($AH$2:$AH847)-1)),0)</f>
        <v>0</v>
      </c>
      <c r="CA847" s="109" cm="1">
        <f t="array" ref="CA847">IF($AG847,SQRT(SUMPRODUCT($AH$2:$AH847, (AM$2:AM847-BG847)^2)/(SUM($AH$2:$AH847)-1)),0)</f>
        <v>0</v>
      </c>
      <c r="CB847" s="109" cm="1">
        <f t="array" ref="CB847">IF($AG847,SQRT(SUMPRODUCT($AH$2:$AH847, (AN$2:AN847-BH847)^2)/(SUM($AH$2:$AH847)-1)),0)</f>
        <v>0</v>
      </c>
      <c r="CC847" s="109" cm="1">
        <f t="array" ref="CC847">IF($AG847,SQRT(SUMPRODUCT($AH$2:$AH847, (AO$2:AO847-BI847)^2)/(SUM($AH$2:$AH847)-1)),0)</f>
        <v>0</v>
      </c>
      <c r="CD847" s="109" cm="1">
        <f t="array" ref="CD847">IF($AG847,SQRT(SUMPRODUCT($AH$2:$AH847, (AP$2:AP847-BJ847)^2)/(SUM($AH$2:$AH847)-1)),0)</f>
        <v>0</v>
      </c>
      <c r="CE847" s="109" cm="1">
        <f t="array" ref="CE847">IF($AG847,SQRT(SUMPRODUCT($AH$2:$AH847, (AQ$2:AQ847-BK847)^2)/(SUM($AH$2:$AH847)-1)),0)</f>
        <v>0</v>
      </c>
      <c r="CF847" s="109" cm="1">
        <f t="array" ref="CF847">IF($AG847,SQRT(SUMPRODUCT($AH$2:$AH847, (AR$2:AR847-BL847)^2)/(SUM($AH$2:$AH847)-1)),0)</f>
        <v>0</v>
      </c>
      <c r="CG847" s="109" cm="1">
        <f t="array" ref="CG847">IF($AG847,SQRT(SUMPRODUCT($AH$2:$AH847, (AS$2:AS847-BM847)^2)/(SUM($AH$2:$AH847)-1)),0)</f>
        <v>0</v>
      </c>
      <c r="CH847" s="109" cm="1">
        <f t="array" ref="CH847">IF($AG847,SQRT(SUMPRODUCT($AH$2:$AH847, (AT$2:AT847-BN847)^2)/(SUM($AH$2:$AH847)-1)),0)</f>
        <v>0</v>
      </c>
      <c r="CI847" s="109" cm="1">
        <f t="array" ref="CI847">IF($AG847,SQRT(SUMPRODUCT($AH$2:$AH847, (AU$2:AU847-BO847)^2)/(SUM($AH$2:$AH847)-1)),0)</f>
        <v>0</v>
      </c>
      <c r="CJ847" s="109" cm="1">
        <f t="array" ref="CJ847">IF($AG847,SQRT(SUMPRODUCT($AH$2:$AH847, (AV$2:AV847-BP847)^2)/(SUM($AH$2:$AH847)-1)),0)</f>
        <v>0</v>
      </c>
      <c r="CK847" s="109" cm="1">
        <f t="array" ref="CK847">IF($AG847,SQRT(SUMPRODUCT($AH$2:$AH847, (AW$2:AW847-BQ847)^2)/(SUM($AH$2:$AH847)-1)),0)</f>
        <v>0</v>
      </c>
      <c r="CL847" s="109" cm="1">
        <f t="array" ref="CL847">IF($AG847,SQRT(SUMPRODUCT($AH$2:$AH847, (AX$2:AX847-BR847)^2)/(SUM($AH$2:$AH847)-1)),0)</f>
        <v>0</v>
      </c>
      <c r="CM847" s="109" cm="1">
        <f t="array" ref="CM847">IF($AG847,SQRT(SUMPRODUCT($AH$2:$AH847, (AY$2:AY847-BS847)^2)/(SUM($AH$2:$AH847)-1)),0)</f>
        <v>0</v>
      </c>
      <c r="CN847" s="109" cm="1">
        <f t="array" ref="CN847">IF($AG847,SQRT(SUMPRODUCT($AH$2:$AH847, (AZ$2:AZ847-BT847)^2)/(SUM($AH$2:$AH847)-1)),0)</f>
        <v>0</v>
      </c>
      <c r="CO847" s="109" cm="1">
        <f t="array" ref="CO847">IF($AG847,SQRT(SUMPRODUCT($AH$2:$AH847, (BA$2:BA847-BU847)^2)/(SUM($AH$2:$AH847)-1)),0)</f>
        <v>0</v>
      </c>
    </row>
    <row r="848" spans="34:93" x14ac:dyDescent="0.25">
      <c r="AH848" s="99" t="str">
        <f t="shared" si="199"/>
        <v/>
      </c>
      <c r="AI848" s="11">
        <f t="shared" ca="1" si="204"/>
        <v>0</v>
      </c>
      <c r="AJ848" s="11">
        <f t="shared" ca="1" si="204"/>
        <v>0</v>
      </c>
      <c r="AK848" s="11">
        <f t="shared" ca="1" si="204"/>
        <v>0</v>
      </c>
      <c r="AL848" s="11">
        <f t="shared" ca="1" si="204"/>
        <v>0</v>
      </c>
      <c r="AM848" s="11">
        <f t="shared" ca="1" si="204"/>
        <v>0</v>
      </c>
      <c r="AN848" s="11">
        <f t="shared" ca="1" si="204"/>
        <v>0</v>
      </c>
      <c r="AO848" s="11">
        <f t="shared" ca="1" si="204"/>
        <v>0</v>
      </c>
      <c r="AP848" s="11">
        <f t="shared" ca="1" si="204"/>
        <v>0</v>
      </c>
      <c r="AQ848" s="11">
        <f t="shared" ca="1" si="204"/>
        <v>0</v>
      </c>
      <c r="AR848" s="11">
        <f t="shared" ca="1" si="204"/>
        <v>0</v>
      </c>
      <c r="AS848" s="11">
        <f t="shared" ca="1" si="205"/>
        <v>0</v>
      </c>
      <c r="AT848" s="11">
        <f t="shared" ca="1" si="205"/>
        <v>0</v>
      </c>
      <c r="AU848" s="11">
        <f t="shared" ca="1" si="205"/>
        <v>0</v>
      </c>
      <c r="AV848" s="11">
        <f t="shared" ca="1" si="205"/>
        <v>0</v>
      </c>
      <c r="AW848" s="11">
        <f t="shared" ca="1" si="205"/>
        <v>0</v>
      </c>
      <c r="AX848" s="11">
        <f t="shared" ca="1" si="205"/>
        <v>0</v>
      </c>
      <c r="AY848" s="11">
        <f t="shared" ca="1" si="205"/>
        <v>0</v>
      </c>
      <c r="AZ848" s="11">
        <f t="shared" ca="1" si="205"/>
        <v>0</v>
      </c>
      <c r="BA848" s="11">
        <f t="shared" ca="1" si="205"/>
        <v>0</v>
      </c>
      <c r="BB848" s="11"/>
      <c r="BC848" s="11">
        <f>IF($AG848,SUMPRODUCT(AI$2:AI848,$AH$2:$AH848)/SUM($AH$2:$AH848),0)</f>
        <v>0</v>
      </c>
      <c r="BD848" s="11">
        <f>IF($AG848,SUMPRODUCT(AJ$2:AJ848,$AH$2:$AH848)/SUM($AH$2:$AH848),0)</f>
        <v>0</v>
      </c>
      <c r="BE848" s="11">
        <f>IF($AG848,SUMPRODUCT(AK$2:AK848,$AH$2:$AH848)/SUM($AH$2:$AH848),0)</f>
        <v>0</v>
      </c>
      <c r="BF848" s="11">
        <f>IF($AG848,SUMPRODUCT(AL$2:AL848,$AH$2:$AH848)/SUM($AH$2:$AH848),0)</f>
        <v>0</v>
      </c>
      <c r="BG848" s="11">
        <f>IF($AG848,SUMPRODUCT(AM$2:AM848,$AH$2:$AH848)/SUM($AH$2:$AH848),0)</f>
        <v>0</v>
      </c>
      <c r="BH848" s="11">
        <f>IF($AG848,SUMPRODUCT(AN$2:AN848,$AH$2:$AH848)/SUM($AH$2:$AH848),0)</f>
        <v>0</v>
      </c>
      <c r="BI848" s="11">
        <f>IF($AG848,SUMPRODUCT(AO$2:AO848,$AH$2:$AH848)/SUM($AH$2:$AH848),0)</f>
        <v>0</v>
      </c>
      <c r="BJ848" s="11">
        <f>IF($AG848,SUMPRODUCT(AP$2:AP848,$AH$2:$AH848)/SUM($AH$2:$AH848),0)</f>
        <v>0</v>
      </c>
      <c r="BK848" s="11">
        <f>IF($AG848,SUMPRODUCT(AQ$2:AQ848,$AH$2:$AH848)/SUM($AH$2:$AH848),0)</f>
        <v>0</v>
      </c>
      <c r="BL848" s="11">
        <f>IF($AG848,SUMPRODUCT(AR$2:AR848,$AH$2:$AH848)/SUM($AH$2:$AH848),0)</f>
        <v>0</v>
      </c>
      <c r="BM848" s="11">
        <f>IF($AG848,SUMPRODUCT(AS$2:AS848,$AH$2:$AH848)/SUM($AH$2:$AH848),0)</f>
        <v>0</v>
      </c>
      <c r="BN848" s="11">
        <f>IF($AG848,SUMPRODUCT(AT$2:AT848,$AH$2:$AH848)/SUM($AH$2:$AH848),0)</f>
        <v>0</v>
      </c>
      <c r="BO848" s="11">
        <f>IF($AG848,SUMPRODUCT(AU$2:AU848,$AH$2:$AH848)/SUM($AH$2:$AH848),0)</f>
        <v>0</v>
      </c>
      <c r="BP848" s="11">
        <f>IF($AG848,SUMPRODUCT(AV$2:AV848,$AH$2:$AH848)/SUM($AH$2:$AH848),0)</f>
        <v>0</v>
      </c>
      <c r="BQ848" s="11">
        <f>IF($AG848,SUMPRODUCT(AW$2:AW848,$AH$2:$AH848)/SUM($AH$2:$AH848),0)</f>
        <v>0</v>
      </c>
      <c r="BR848" s="11">
        <f>IF($AG848,SUMPRODUCT(AX$2:AX848,$AH$2:$AH848)/SUM($AH$2:$AH848),0)</f>
        <v>0</v>
      </c>
      <c r="BS848" s="11">
        <f>IF($AG848,SUMPRODUCT(AY$2:AY848,$AH$2:$AH848)/SUM($AH$2:$AH848),0)</f>
        <v>0</v>
      </c>
      <c r="BT848" s="11">
        <f>IF($AG848,SUMPRODUCT(AZ$2:AZ848,$AH$2:$AH848)/SUM($AH$2:$AH848),0)</f>
        <v>0</v>
      </c>
      <c r="BU848" s="11">
        <f>IF($AG848,SUMPRODUCT(BA$2:BA848,$AH$2:$AH848)/SUM($AH$2:$AH848),0)</f>
        <v>0</v>
      </c>
      <c r="BV848" s="11"/>
      <c r="BW848" s="109" cm="1">
        <f t="array" ref="BW848">IF($AG848,SQRT(SUMPRODUCT($AH$2:$AH848, (AI$2:AI848-BC848)^2)/(SUM($AH$2:$AH848)-1)),0)</f>
        <v>0</v>
      </c>
      <c r="BX848" s="109" cm="1">
        <f t="array" ref="BX848">IF($AG848,SQRT(SUMPRODUCT($AH$2:$AH848, (AJ$2:AJ848-BD848)^2)/(SUM($AH$2:$AH848)-1)),0)</f>
        <v>0</v>
      </c>
      <c r="BY848" s="109" cm="1">
        <f t="array" ref="BY848">IF($AG848,SQRT(SUMPRODUCT($AH$2:$AH848, (AK$2:AK848-BE848)^2)/(SUM($AH$2:$AH848)-1)),0)</f>
        <v>0</v>
      </c>
      <c r="BZ848" s="109" cm="1">
        <f t="array" ref="BZ848">IF($AG848,SQRT(SUMPRODUCT($AH$2:$AH848, (AL$2:AL848-BF848)^2)/(SUM($AH$2:$AH848)-1)),0)</f>
        <v>0</v>
      </c>
      <c r="CA848" s="109" cm="1">
        <f t="array" ref="CA848">IF($AG848,SQRT(SUMPRODUCT($AH$2:$AH848, (AM$2:AM848-BG848)^2)/(SUM($AH$2:$AH848)-1)),0)</f>
        <v>0</v>
      </c>
      <c r="CB848" s="109" cm="1">
        <f t="array" ref="CB848">IF($AG848,SQRT(SUMPRODUCT($AH$2:$AH848, (AN$2:AN848-BH848)^2)/(SUM($AH$2:$AH848)-1)),0)</f>
        <v>0</v>
      </c>
      <c r="CC848" s="109" cm="1">
        <f t="array" ref="CC848">IF($AG848,SQRT(SUMPRODUCT($AH$2:$AH848, (AO$2:AO848-BI848)^2)/(SUM($AH$2:$AH848)-1)),0)</f>
        <v>0</v>
      </c>
      <c r="CD848" s="109" cm="1">
        <f t="array" ref="CD848">IF($AG848,SQRT(SUMPRODUCT($AH$2:$AH848, (AP$2:AP848-BJ848)^2)/(SUM($AH$2:$AH848)-1)),0)</f>
        <v>0</v>
      </c>
      <c r="CE848" s="109" cm="1">
        <f t="array" ref="CE848">IF($AG848,SQRT(SUMPRODUCT($AH$2:$AH848, (AQ$2:AQ848-BK848)^2)/(SUM($AH$2:$AH848)-1)),0)</f>
        <v>0</v>
      </c>
      <c r="CF848" s="109" cm="1">
        <f t="array" ref="CF848">IF($AG848,SQRT(SUMPRODUCT($AH$2:$AH848, (AR$2:AR848-BL848)^2)/(SUM($AH$2:$AH848)-1)),0)</f>
        <v>0</v>
      </c>
      <c r="CG848" s="109" cm="1">
        <f t="array" ref="CG848">IF($AG848,SQRT(SUMPRODUCT($AH$2:$AH848, (AS$2:AS848-BM848)^2)/(SUM($AH$2:$AH848)-1)),0)</f>
        <v>0</v>
      </c>
      <c r="CH848" s="109" cm="1">
        <f t="array" ref="CH848">IF($AG848,SQRT(SUMPRODUCT($AH$2:$AH848, (AT$2:AT848-BN848)^2)/(SUM($AH$2:$AH848)-1)),0)</f>
        <v>0</v>
      </c>
      <c r="CI848" s="109" cm="1">
        <f t="array" ref="CI848">IF($AG848,SQRT(SUMPRODUCT($AH$2:$AH848, (AU$2:AU848-BO848)^2)/(SUM($AH$2:$AH848)-1)),0)</f>
        <v>0</v>
      </c>
      <c r="CJ848" s="109" cm="1">
        <f t="array" ref="CJ848">IF($AG848,SQRT(SUMPRODUCT($AH$2:$AH848, (AV$2:AV848-BP848)^2)/(SUM($AH$2:$AH848)-1)),0)</f>
        <v>0</v>
      </c>
      <c r="CK848" s="109" cm="1">
        <f t="array" ref="CK848">IF($AG848,SQRT(SUMPRODUCT($AH$2:$AH848, (AW$2:AW848-BQ848)^2)/(SUM($AH$2:$AH848)-1)),0)</f>
        <v>0</v>
      </c>
      <c r="CL848" s="109" cm="1">
        <f t="array" ref="CL848">IF($AG848,SQRT(SUMPRODUCT($AH$2:$AH848, (AX$2:AX848-BR848)^2)/(SUM($AH$2:$AH848)-1)),0)</f>
        <v>0</v>
      </c>
      <c r="CM848" s="109" cm="1">
        <f t="array" ref="CM848">IF($AG848,SQRT(SUMPRODUCT($AH$2:$AH848, (AY$2:AY848-BS848)^2)/(SUM($AH$2:$AH848)-1)),0)</f>
        <v>0</v>
      </c>
      <c r="CN848" s="109" cm="1">
        <f t="array" ref="CN848">IF($AG848,SQRT(SUMPRODUCT($AH$2:$AH848, (AZ$2:AZ848-BT848)^2)/(SUM($AH$2:$AH848)-1)),0)</f>
        <v>0</v>
      </c>
      <c r="CO848" s="109" cm="1">
        <f t="array" ref="CO848">IF($AG848,SQRT(SUMPRODUCT($AH$2:$AH848, (BA$2:BA848-BU848)^2)/(SUM($AH$2:$AH848)-1)),0)</f>
        <v>0</v>
      </c>
    </row>
    <row r="849" spans="34:93" x14ac:dyDescent="0.25">
      <c r="AH849" s="99" t="str">
        <f t="shared" si="199"/>
        <v/>
      </c>
      <c r="AI849" s="11">
        <f t="shared" ca="1" si="204"/>
        <v>0</v>
      </c>
      <c r="AJ849" s="11">
        <f t="shared" ca="1" si="204"/>
        <v>0</v>
      </c>
      <c r="AK849" s="11">
        <f t="shared" ca="1" si="204"/>
        <v>0</v>
      </c>
      <c r="AL849" s="11">
        <f t="shared" ca="1" si="204"/>
        <v>0</v>
      </c>
      <c r="AM849" s="11">
        <f t="shared" ca="1" si="204"/>
        <v>0</v>
      </c>
      <c r="AN849" s="11">
        <f t="shared" ca="1" si="204"/>
        <v>0</v>
      </c>
      <c r="AO849" s="11">
        <f t="shared" ca="1" si="204"/>
        <v>0</v>
      </c>
      <c r="AP849" s="11">
        <f t="shared" ca="1" si="204"/>
        <v>0</v>
      </c>
      <c r="AQ849" s="11">
        <f t="shared" ca="1" si="204"/>
        <v>0</v>
      </c>
      <c r="AR849" s="11">
        <f t="shared" ca="1" si="204"/>
        <v>0</v>
      </c>
      <c r="AS849" s="11">
        <f t="shared" ca="1" si="205"/>
        <v>0</v>
      </c>
      <c r="AT849" s="11">
        <f t="shared" ca="1" si="205"/>
        <v>0</v>
      </c>
      <c r="AU849" s="11">
        <f t="shared" ca="1" si="205"/>
        <v>0</v>
      </c>
      <c r="AV849" s="11">
        <f t="shared" ca="1" si="205"/>
        <v>0</v>
      </c>
      <c r="AW849" s="11">
        <f t="shared" ca="1" si="205"/>
        <v>0</v>
      </c>
      <c r="AX849" s="11">
        <f t="shared" ca="1" si="205"/>
        <v>0</v>
      </c>
      <c r="AY849" s="11">
        <f t="shared" ca="1" si="205"/>
        <v>0</v>
      </c>
      <c r="AZ849" s="11">
        <f t="shared" ca="1" si="205"/>
        <v>0</v>
      </c>
      <c r="BA849" s="11">
        <f t="shared" ca="1" si="205"/>
        <v>0</v>
      </c>
      <c r="BB849" s="11"/>
      <c r="BC849" s="11">
        <f>IF($AG849,SUMPRODUCT(AI$2:AI849,$AH$2:$AH849)/SUM($AH$2:$AH849),0)</f>
        <v>0</v>
      </c>
      <c r="BD849" s="11">
        <f>IF($AG849,SUMPRODUCT(AJ$2:AJ849,$AH$2:$AH849)/SUM($AH$2:$AH849),0)</f>
        <v>0</v>
      </c>
      <c r="BE849" s="11">
        <f>IF($AG849,SUMPRODUCT(AK$2:AK849,$AH$2:$AH849)/SUM($AH$2:$AH849),0)</f>
        <v>0</v>
      </c>
      <c r="BF849" s="11">
        <f>IF($AG849,SUMPRODUCT(AL$2:AL849,$AH$2:$AH849)/SUM($AH$2:$AH849),0)</f>
        <v>0</v>
      </c>
      <c r="BG849" s="11">
        <f>IF($AG849,SUMPRODUCT(AM$2:AM849,$AH$2:$AH849)/SUM($AH$2:$AH849),0)</f>
        <v>0</v>
      </c>
      <c r="BH849" s="11">
        <f>IF($AG849,SUMPRODUCT(AN$2:AN849,$AH$2:$AH849)/SUM($AH$2:$AH849),0)</f>
        <v>0</v>
      </c>
      <c r="BI849" s="11">
        <f>IF($AG849,SUMPRODUCT(AO$2:AO849,$AH$2:$AH849)/SUM($AH$2:$AH849),0)</f>
        <v>0</v>
      </c>
      <c r="BJ849" s="11">
        <f>IF($AG849,SUMPRODUCT(AP$2:AP849,$AH$2:$AH849)/SUM($AH$2:$AH849),0)</f>
        <v>0</v>
      </c>
      <c r="BK849" s="11">
        <f>IF($AG849,SUMPRODUCT(AQ$2:AQ849,$AH$2:$AH849)/SUM($AH$2:$AH849),0)</f>
        <v>0</v>
      </c>
      <c r="BL849" s="11">
        <f>IF($AG849,SUMPRODUCT(AR$2:AR849,$AH$2:$AH849)/SUM($AH$2:$AH849),0)</f>
        <v>0</v>
      </c>
      <c r="BM849" s="11">
        <f>IF($AG849,SUMPRODUCT(AS$2:AS849,$AH$2:$AH849)/SUM($AH$2:$AH849),0)</f>
        <v>0</v>
      </c>
      <c r="BN849" s="11">
        <f>IF($AG849,SUMPRODUCT(AT$2:AT849,$AH$2:$AH849)/SUM($AH$2:$AH849),0)</f>
        <v>0</v>
      </c>
      <c r="BO849" s="11">
        <f>IF($AG849,SUMPRODUCT(AU$2:AU849,$AH$2:$AH849)/SUM($AH$2:$AH849),0)</f>
        <v>0</v>
      </c>
      <c r="BP849" s="11">
        <f>IF($AG849,SUMPRODUCT(AV$2:AV849,$AH$2:$AH849)/SUM($AH$2:$AH849),0)</f>
        <v>0</v>
      </c>
      <c r="BQ849" s="11">
        <f>IF($AG849,SUMPRODUCT(AW$2:AW849,$AH$2:$AH849)/SUM($AH$2:$AH849),0)</f>
        <v>0</v>
      </c>
      <c r="BR849" s="11">
        <f>IF($AG849,SUMPRODUCT(AX$2:AX849,$AH$2:$AH849)/SUM($AH$2:$AH849),0)</f>
        <v>0</v>
      </c>
      <c r="BS849" s="11">
        <f>IF($AG849,SUMPRODUCT(AY$2:AY849,$AH$2:$AH849)/SUM($AH$2:$AH849),0)</f>
        <v>0</v>
      </c>
      <c r="BT849" s="11">
        <f>IF($AG849,SUMPRODUCT(AZ$2:AZ849,$AH$2:$AH849)/SUM($AH$2:$AH849),0)</f>
        <v>0</v>
      </c>
      <c r="BU849" s="11">
        <f>IF($AG849,SUMPRODUCT(BA$2:BA849,$AH$2:$AH849)/SUM($AH$2:$AH849),0)</f>
        <v>0</v>
      </c>
      <c r="BV849" s="11"/>
      <c r="BW849" s="109" cm="1">
        <f t="array" ref="BW849">IF($AG849,SQRT(SUMPRODUCT($AH$2:$AH849, (AI$2:AI849-BC849)^2)/(SUM($AH$2:$AH849)-1)),0)</f>
        <v>0</v>
      </c>
      <c r="BX849" s="109" cm="1">
        <f t="array" ref="BX849">IF($AG849,SQRT(SUMPRODUCT($AH$2:$AH849, (AJ$2:AJ849-BD849)^2)/(SUM($AH$2:$AH849)-1)),0)</f>
        <v>0</v>
      </c>
      <c r="BY849" s="109" cm="1">
        <f t="array" ref="BY849">IF($AG849,SQRT(SUMPRODUCT($AH$2:$AH849, (AK$2:AK849-BE849)^2)/(SUM($AH$2:$AH849)-1)),0)</f>
        <v>0</v>
      </c>
      <c r="BZ849" s="109" cm="1">
        <f t="array" ref="BZ849">IF($AG849,SQRT(SUMPRODUCT($AH$2:$AH849, (AL$2:AL849-BF849)^2)/(SUM($AH$2:$AH849)-1)),0)</f>
        <v>0</v>
      </c>
      <c r="CA849" s="109" cm="1">
        <f t="array" ref="CA849">IF($AG849,SQRT(SUMPRODUCT($AH$2:$AH849, (AM$2:AM849-BG849)^2)/(SUM($AH$2:$AH849)-1)),0)</f>
        <v>0</v>
      </c>
      <c r="CB849" s="109" cm="1">
        <f t="array" ref="CB849">IF($AG849,SQRT(SUMPRODUCT($AH$2:$AH849, (AN$2:AN849-BH849)^2)/(SUM($AH$2:$AH849)-1)),0)</f>
        <v>0</v>
      </c>
      <c r="CC849" s="109" cm="1">
        <f t="array" ref="CC849">IF($AG849,SQRT(SUMPRODUCT($AH$2:$AH849, (AO$2:AO849-BI849)^2)/(SUM($AH$2:$AH849)-1)),0)</f>
        <v>0</v>
      </c>
      <c r="CD849" s="109" cm="1">
        <f t="array" ref="CD849">IF($AG849,SQRT(SUMPRODUCT($AH$2:$AH849, (AP$2:AP849-BJ849)^2)/(SUM($AH$2:$AH849)-1)),0)</f>
        <v>0</v>
      </c>
      <c r="CE849" s="109" cm="1">
        <f t="array" ref="CE849">IF($AG849,SQRT(SUMPRODUCT($AH$2:$AH849, (AQ$2:AQ849-BK849)^2)/(SUM($AH$2:$AH849)-1)),0)</f>
        <v>0</v>
      </c>
      <c r="CF849" s="109" cm="1">
        <f t="array" ref="CF849">IF($AG849,SQRT(SUMPRODUCT($AH$2:$AH849, (AR$2:AR849-BL849)^2)/(SUM($AH$2:$AH849)-1)),0)</f>
        <v>0</v>
      </c>
      <c r="CG849" s="109" cm="1">
        <f t="array" ref="CG849">IF($AG849,SQRT(SUMPRODUCT($AH$2:$AH849, (AS$2:AS849-BM849)^2)/(SUM($AH$2:$AH849)-1)),0)</f>
        <v>0</v>
      </c>
      <c r="CH849" s="109" cm="1">
        <f t="array" ref="CH849">IF($AG849,SQRT(SUMPRODUCT($AH$2:$AH849, (AT$2:AT849-BN849)^2)/(SUM($AH$2:$AH849)-1)),0)</f>
        <v>0</v>
      </c>
      <c r="CI849" s="109" cm="1">
        <f t="array" ref="CI849">IF($AG849,SQRT(SUMPRODUCT($AH$2:$AH849, (AU$2:AU849-BO849)^2)/(SUM($AH$2:$AH849)-1)),0)</f>
        <v>0</v>
      </c>
      <c r="CJ849" s="109" cm="1">
        <f t="array" ref="CJ849">IF($AG849,SQRT(SUMPRODUCT($AH$2:$AH849, (AV$2:AV849-BP849)^2)/(SUM($AH$2:$AH849)-1)),0)</f>
        <v>0</v>
      </c>
      <c r="CK849" s="109" cm="1">
        <f t="array" ref="CK849">IF($AG849,SQRT(SUMPRODUCT($AH$2:$AH849, (AW$2:AW849-BQ849)^2)/(SUM($AH$2:$AH849)-1)),0)</f>
        <v>0</v>
      </c>
      <c r="CL849" s="109" cm="1">
        <f t="array" ref="CL849">IF($AG849,SQRT(SUMPRODUCT($AH$2:$AH849, (AX$2:AX849-BR849)^2)/(SUM($AH$2:$AH849)-1)),0)</f>
        <v>0</v>
      </c>
      <c r="CM849" s="109" cm="1">
        <f t="array" ref="CM849">IF($AG849,SQRT(SUMPRODUCT($AH$2:$AH849, (AY$2:AY849-BS849)^2)/(SUM($AH$2:$AH849)-1)),0)</f>
        <v>0</v>
      </c>
      <c r="CN849" s="109" cm="1">
        <f t="array" ref="CN849">IF($AG849,SQRT(SUMPRODUCT($AH$2:$AH849, (AZ$2:AZ849-BT849)^2)/(SUM($AH$2:$AH849)-1)),0)</f>
        <v>0</v>
      </c>
      <c r="CO849" s="109" cm="1">
        <f t="array" ref="CO849">IF($AG849,SQRT(SUMPRODUCT($AH$2:$AH849, (BA$2:BA849-BU849)^2)/(SUM($AH$2:$AH849)-1)),0)</f>
        <v>0</v>
      </c>
    </row>
    <row r="850" spans="34:93" x14ac:dyDescent="0.25">
      <c r="AH850" s="99" t="str">
        <f t="shared" si="199"/>
        <v/>
      </c>
      <c r="AI850" s="11">
        <f t="shared" ca="1" si="204"/>
        <v>0</v>
      </c>
      <c r="AJ850" s="11">
        <f t="shared" ca="1" si="204"/>
        <v>0</v>
      </c>
      <c r="AK850" s="11">
        <f t="shared" ca="1" si="204"/>
        <v>0</v>
      </c>
      <c r="AL850" s="11">
        <f t="shared" ca="1" si="204"/>
        <v>0</v>
      </c>
      <c r="AM850" s="11">
        <f t="shared" ca="1" si="204"/>
        <v>0</v>
      </c>
      <c r="AN850" s="11">
        <f t="shared" ca="1" si="204"/>
        <v>0</v>
      </c>
      <c r="AO850" s="11">
        <f t="shared" ca="1" si="204"/>
        <v>0</v>
      </c>
      <c r="AP850" s="11">
        <f t="shared" ca="1" si="204"/>
        <v>0</v>
      </c>
      <c r="AQ850" s="11">
        <f t="shared" ca="1" si="204"/>
        <v>0</v>
      </c>
      <c r="AR850" s="11">
        <f t="shared" ca="1" si="204"/>
        <v>0</v>
      </c>
      <c r="AS850" s="11">
        <f t="shared" ca="1" si="205"/>
        <v>0</v>
      </c>
      <c r="AT850" s="11">
        <f t="shared" ca="1" si="205"/>
        <v>0</v>
      </c>
      <c r="AU850" s="11">
        <f t="shared" ca="1" si="205"/>
        <v>0</v>
      </c>
      <c r="AV850" s="11">
        <f t="shared" ca="1" si="205"/>
        <v>0</v>
      </c>
      <c r="AW850" s="11">
        <f t="shared" ca="1" si="205"/>
        <v>0</v>
      </c>
      <c r="AX850" s="11">
        <f t="shared" ca="1" si="205"/>
        <v>0</v>
      </c>
      <c r="AY850" s="11">
        <f t="shared" ca="1" si="205"/>
        <v>0</v>
      </c>
      <c r="AZ850" s="11">
        <f t="shared" ca="1" si="205"/>
        <v>0</v>
      </c>
      <c r="BA850" s="11">
        <f t="shared" ca="1" si="205"/>
        <v>0</v>
      </c>
      <c r="BB850" s="11"/>
      <c r="BC850" s="11">
        <f>IF($AG850,SUMPRODUCT(AI$2:AI850,$AH$2:$AH850)/SUM($AH$2:$AH850),0)</f>
        <v>0</v>
      </c>
      <c r="BD850" s="11">
        <f>IF($AG850,SUMPRODUCT(AJ$2:AJ850,$AH$2:$AH850)/SUM($AH$2:$AH850),0)</f>
        <v>0</v>
      </c>
      <c r="BE850" s="11">
        <f>IF($AG850,SUMPRODUCT(AK$2:AK850,$AH$2:$AH850)/SUM($AH$2:$AH850),0)</f>
        <v>0</v>
      </c>
      <c r="BF850" s="11">
        <f>IF($AG850,SUMPRODUCT(AL$2:AL850,$AH$2:$AH850)/SUM($AH$2:$AH850),0)</f>
        <v>0</v>
      </c>
      <c r="BG850" s="11">
        <f>IF($AG850,SUMPRODUCT(AM$2:AM850,$AH$2:$AH850)/SUM($AH$2:$AH850),0)</f>
        <v>0</v>
      </c>
      <c r="BH850" s="11">
        <f>IF($AG850,SUMPRODUCT(AN$2:AN850,$AH$2:$AH850)/SUM($AH$2:$AH850),0)</f>
        <v>0</v>
      </c>
      <c r="BI850" s="11">
        <f>IF($AG850,SUMPRODUCT(AO$2:AO850,$AH$2:$AH850)/SUM($AH$2:$AH850),0)</f>
        <v>0</v>
      </c>
      <c r="BJ850" s="11">
        <f>IF($AG850,SUMPRODUCT(AP$2:AP850,$AH$2:$AH850)/SUM($AH$2:$AH850),0)</f>
        <v>0</v>
      </c>
      <c r="BK850" s="11">
        <f>IF($AG850,SUMPRODUCT(AQ$2:AQ850,$AH$2:$AH850)/SUM($AH$2:$AH850),0)</f>
        <v>0</v>
      </c>
      <c r="BL850" s="11">
        <f>IF($AG850,SUMPRODUCT(AR$2:AR850,$AH$2:$AH850)/SUM($AH$2:$AH850),0)</f>
        <v>0</v>
      </c>
      <c r="BM850" s="11">
        <f>IF($AG850,SUMPRODUCT(AS$2:AS850,$AH$2:$AH850)/SUM($AH$2:$AH850),0)</f>
        <v>0</v>
      </c>
      <c r="BN850" s="11">
        <f>IF($AG850,SUMPRODUCT(AT$2:AT850,$AH$2:$AH850)/SUM($AH$2:$AH850),0)</f>
        <v>0</v>
      </c>
      <c r="BO850" s="11">
        <f>IF($AG850,SUMPRODUCT(AU$2:AU850,$AH$2:$AH850)/SUM($AH$2:$AH850),0)</f>
        <v>0</v>
      </c>
      <c r="BP850" s="11">
        <f>IF($AG850,SUMPRODUCT(AV$2:AV850,$AH$2:$AH850)/SUM($AH$2:$AH850),0)</f>
        <v>0</v>
      </c>
      <c r="BQ850" s="11">
        <f>IF($AG850,SUMPRODUCT(AW$2:AW850,$AH$2:$AH850)/SUM($AH$2:$AH850),0)</f>
        <v>0</v>
      </c>
      <c r="BR850" s="11">
        <f>IF($AG850,SUMPRODUCT(AX$2:AX850,$AH$2:$AH850)/SUM($AH$2:$AH850),0)</f>
        <v>0</v>
      </c>
      <c r="BS850" s="11">
        <f>IF($AG850,SUMPRODUCT(AY$2:AY850,$AH$2:$AH850)/SUM($AH$2:$AH850),0)</f>
        <v>0</v>
      </c>
      <c r="BT850" s="11">
        <f>IF($AG850,SUMPRODUCT(AZ$2:AZ850,$AH$2:$AH850)/SUM($AH$2:$AH850),0)</f>
        <v>0</v>
      </c>
      <c r="BU850" s="11">
        <f>IF($AG850,SUMPRODUCT(BA$2:BA850,$AH$2:$AH850)/SUM($AH$2:$AH850),0)</f>
        <v>0</v>
      </c>
      <c r="BV850" s="11"/>
      <c r="BW850" s="109" cm="1">
        <f t="array" ref="BW850">IF($AG850,SQRT(SUMPRODUCT($AH$2:$AH850, (AI$2:AI850-BC850)^2)/(SUM($AH$2:$AH850)-1)),0)</f>
        <v>0</v>
      </c>
      <c r="BX850" s="109" cm="1">
        <f t="array" ref="BX850">IF($AG850,SQRT(SUMPRODUCT($AH$2:$AH850, (AJ$2:AJ850-BD850)^2)/(SUM($AH$2:$AH850)-1)),0)</f>
        <v>0</v>
      </c>
      <c r="BY850" s="109" cm="1">
        <f t="array" ref="BY850">IF($AG850,SQRT(SUMPRODUCT($AH$2:$AH850, (AK$2:AK850-BE850)^2)/(SUM($AH$2:$AH850)-1)),0)</f>
        <v>0</v>
      </c>
      <c r="BZ850" s="109" cm="1">
        <f t="array" ref="BZ850">IF($AG850,SQRT(SUMPRODUCT($AH$2:$AH850, (AL$2:AL850-BF850)^2)/(SUM($AH$2:$AH850)-1)),0)</f>
        <v>0</v>
      </c>
      <c r="CA850" s="109" cm="1">
        <f t="array" ref="CA850">IF($AG850,SQRT(SUMPRODUCT($AH$2:$AH850, (AM$2:AM850-BG850)^2)/(SUM($AH$2:$AH850)-1)),0)</f>
        <v>0</v>
      </c>
      <c r="CB850" s="109" cm="1">
        <f t="array" ref="CB850">IF($AG850,SQRT(SUMPRODUCT($AH$2:$AH850, (AN$2:AN850-BH850)^2)/(SUM($AH$2:$AH850)-1)),0)</f>
        <v>0</v>
      </c>
      <c r="CC850" s="109" cm="1">
        <f t="array" ref="CC850">IF($AG850,SQRT(SUMPRODUCT($AH$2:$AH850, (AO$2:AO850-BI850)^2)/(SUM($AH$2:$AH850)-1)),0)</f>
        <v>0</v>
      </c>
      <c r="CD850" s="109" cm="1">
        <f t="array" ref="CD850">IF($AG850,SQRT(SUMPRODUCT($AH$2:$AH850, (AP$2:AP850-BJ850)^2)/(SUM($AH$2:$AH850)-1)),0)</f>
        <v>0</v>
      </c>
      <c r="CE850" s="109" cm="1">
        <f t="array" ref="CE850">IF($AG850,SQRT(SUMPRODUCT($AH$2:$AH850, (AQ$2:AQ850-BK850)^2)/(SUM($AH$2:$AH850)-1)),0)</f>
        <v>0</v>
      </c>
      <c r="CF850" s="109" cm="1">
        <f t="array" ref="CF850">IF($AG850,SQRT(SUMPRODUCT($AH$2:$AH850, (AR$2:AR850-BL850)^2)/(SUM($AH$2:$AH850)-1)),0)</f>
        <v>0</v>
      </c>
      <c r="CG850" s="109" cm="1">
        <f t="array" ref="CG850">IF($AG850,SQRT(SUMPRODUCT($AH$2:$AH850, (AS$2:AS850-BM850)^2)/(SUM($AH$2:$AH850)-1)),0)</f>
        <v>0</v>
      </c>
      <c r="CH850" s="109" cm="1">
        <f t="array" ref="CH850">IF($AG850,SQRT(SUMPRODUCT($AH$2:$AH850, (AT$2:AT850-BN850)^2)/(SUM($AH$2:$AH850)-1)),0)</f>
        <v>0</v>
      </c>
      <c r="CI850" s="109" cm="1">
        <f t="array" ref="CI850">IF($AG850,SQRT(SUMPRODUCT($AH$2:$AH850, (AU$2:AU850-BO850)^2)/(SUM($AH$2:$AH850)-1)),0)</f>
        <v>0</v>
      </c>
      <c r="CJ850" s="109" cm="1">
        <f t="array" ref="CJ850">IF($AG850,SQRT(SUMPRODUCT($AH$2:$AH850, (AV$2:AV850-BP850)^2)/(SUM($AH$2:$AH850)-1)),0)</f>
        <v>0</v>
      </c>
      <c r="CK850" s="109" cm="1">
        <f t="array" ref="CK850">IF($AG850,SQRT(SUMPRODUCT($AH$2:$AH850, (AW$2:AW850-BQ850)^2)/(SUM($AH$2:$AH850)-1)),0)</f>
        <v>0</v>
      </c>
      <c r="CL850" s="109" cm="1">
        <f t="array" ref="CL850">IF($AG850,SQRT(SUMPRODUCT($AH$2:$AH850, (AX$2:AX850-BR850)^2)/(SUM($AH$2:$AH850)-1)),0)</f>
        <v>0</v>
      </c>
      <c r="CM850" s="109" cm="1">
        <f t="array" ref="CM850">IF($AG850,SQRT(SUMPRODUCT($AH$2:$AH850, (AY$2:AY850-BS850)^2)/(SUM($AH$2:$AH850)-1)),0)</f>
        <v>0</v>
      </c>
      <c r="CN850" s="109" cm="1">
        <f t="array" ref="CN850">IF($AG850,SQRT(SUMPRODUCT($AH$2:$AH850, (AZ$2:AZ850-BT850)^2)/(SUM($AH$2:$AH850)-1)),0)</f>
        <v>0</v>
      </c>
      <c r="CO850" s="109" cm="1">
        <f t="array" ref="CO850">IF($AG850,SQRT(SUMPRODUCT($AH$2:$AH850, (BA$2:BA850-BU850)^2)/(SUM($AH$2:$AH850)-1)),0)</f>
        <v>0</v>
      </c>
    </row>
    <row r="851" spans="34:93" x14ac:dyDescent="0.25">
      <c r="AH851" s="99" t="str">
        <f t="shared" si="199"/>
        <v/>
      </c>
      <c r="AI851" s="11">
        <f t="shared" ca="1" si="204"/>
        <v>0</v>
      </c>
      <c r="AJ851" s="11">
        <f t="shared" ca="1" si="204"/>
        <v>0</v>
      </c>
      <c r="AK851" s="11">
        <f t="shared" ca="1" si="204"/>
        <v>0</v>
      </c>
      <c r="AL851" s="11">
        <f t="shared" ca="1" si="204"/>
        <v>0</v>
      </c>
      <c r="AM851" s="11">
        <f t="shared" ca="1" si="204"/>
        <v>0</v>
      </c>
      <c r="AN851" s="11">
        <f t="shared" ca="1" si="204"/>
        <v>0</v>
      </c>
      <c r="AO851" s="11">
        <f t="shared" ca="1" si="204"/>
        <v>0</v>
      </c>
      <c r="AP851" s="11">
        <f t="shared" ca="1" si="204"/>
        <v>0</v>
      </c>
      <c r="AQ851" s="11">
        <f t="shared" ca="1" si="204"/>
        <v>0</v>
      </c>
      <c r="AR851" s="11">
        <f t="shared" ca="1" si="204"/>
        <v>0</v>
      </c>
      <c r="AS851" s="11">
        <f t="shared" ca="1" si="205"/>
        <v>0</v>
      </c>
      <c r="AT851" s="11">
        <f t="shared" ca="1" si="205"/>
        <v>0</v>
      </c>
      <c r="AU851" s="11">
        <f t="shared" ca="1" si="205"/>
        <v>0</v>
      </c>
      <c r="AV851" s="11">
        <f t="shared" ca="1" si="205"/>
        <v>0</v>
      </c>
      <c r="AW851" s="11">
        <f t="shared" ca="1" si="205"/>
        <v>0</v>
      </c>
      <c r="AX851" s="11">
        <f t="shared" ca="1" si="205"/>
        <v>0</v>
      </c>
      <c r="AY851" s="11">
        <f t="shared" ca="1" si="205"/>
        <v>0</v>
      </c>
      <c r="AZ851" s="11">
        <f t="shared" ca="1" si="205"/>
        <v>0</v>
      </c>
      <c r="BA851" s="11">
        <f t="shared" ca="1" si="205"/>
        <v>0</v>
      </c>
      <c r="BB851" s="11"/>
      <c r="BC851" s="11">
        <f>IF($AG851,SUMPRODUCT(AI$2:AI851,$AH$2:$AH851)/SUM($AH$2:$AH851),0)</f>
        <v>0</v>
      </c>
      <c r="BD851" s="11">
        <f>IF($AG851,SUMPRODUCT(AJ$2:AJ851,$AH$2:$AH851)/SUM($AH$2:$AH851),0)</f>
        <v>0</v>
      </c>
      <c r="BE851" s="11">
        <f>IF($AG851,SUMPRODUCT(AK$2:AK851,$AH$2:$AH851)/SUM($AH$2:$AH851),0)</f>
        <v>0</v>
      </c>
      <c r="BF851" s="11">
        <f>IF($AG851,SUMPRODUCT(AL$2:AL851,$AH$2:$AH851)/SUM($AH$2:$AH851),0)</f>
        <v>0</v>
      </c>
      <c r="BG851" s="11">
        <f>IF($AG851,SUMPRODUCT(AM$2:AM851,$AH$2:$AH851)/SUM($AH$2:$AH851),0)</f>
        <v>0</v>
      </c>
      <c r="BH851" s="11">
        <f>IF($AG851,SUMPRODUCT(AN$2:AN851,$AH$2:$AH851)/SUM($AH$2:$AH851),0)</f>
        <v>0</v>
      </c>
      <c r="BI851" s="11">
        <f>IF($AG851,SUMPRODUCT(AO$2:AO851,$AH$2:$AH851)/SUM($AH$2:$AH851),0)</f>
        <v>0</v>
      </c>
      <c r="BJ851" s="11">
        <f>IF($AG851,SUMPRODUCT(AP$2:AP851,$AH$2:$AH851)/SUM($AH$2:$AH851),0)</f>
        <v>0</v>
      </c>
      <c r="BK851" s="11">
        <f>IF($AG851,SUMPRODUCT(AQ$2:AQ851,$AH$2:$AH851)/SUM($AH$2:$AH851),0)</f>
        <v>0</v>
      </c>
      <c r="BL851" s="11">
        <f>IF($AG851,SUMPRODUCT(AR$2:AR851,$AH$2:$AH851)/SUM($AH$2:$AH851),0)</f>
        <v>0</v>
      </c>
      <c r="BM851" s="11">
        <f>IF($AG851,SUMPRODUCT(AS$2:AS851,$AH$2:$AH851)/SUM($AH$2:$AH851),0)</f>
        <v>0</v>
      </c>
      <c r="BN851" s="11">
        <f>IF($AG851,SUMPRODUCT(AT$2:AT851,$AH$2:$AH851)/SUM($AH$2:$AH851),0)</f>
        <v>0</v>
      </c>
      <c r="BO851" s="11">
        <f>IF($AG851,SUMPRODUCT(AU$2:AU851,$AH$2:$AH851)/SUM($AH$2:$AH851),0)</f>
        <v>0</v>
      </c>
      <c r="BP851" s="11">
        <f>IF($AG851,SUMPRODUCT(AV$2:AV851,$AH$2:$AH851)/SUM($AH$2:$AH851),0)</f>
        <v>0</v>
      </c>
      <c r="BQ851" s="11">
        <f>IF($AG851,SUMPRODUCT(AW$2:AW851,$AH$2:$AH851)/SUM($AH$2:$AH851),0)</f>
        <v>0</v>
      </c>
      <c r="BR851" s="11">
        <f>IF($AG851,SUMPRODUCT(AX$2:AX851,$AH$2:$AH851)/SUM($AH$2:$AH851),0)</f>
        <v>0</v>
      </c>
      <c r="BS851" s="11">
        <f>IF($AG851,SUMPRODUCT(AY$2:AY851,$AH$2:$AH851)/SUM($AH$2:$AH851),0)</f>
        <v>0</v>
      </c>
      <c r="BT851" s="11">
        <f>IF($AG851,SUMPRODUCT(AZ$2:AZ851,$AH$2:$AH851)/SUM($AH$2:$AH851),0)</f>
        <v>0</v>
      </c>
      <c r="BU851" s="11">
        <f>IF($AG851,SUMPRODUCT(BA$2:BA851,$AH$2:$AH851)/SUM($AH$2:$AH851),0)</f>
        <v>0</v>
      </c>
      <c r="BV851" s="11"/>
      <c r="BW851" s="109" cm="1">
        <f t="array" ref="BW851">IF($AG851,SQRT(SUMPRODUCT($AH$2:$AH851, (AI$2:AI851-BC851)^2)/(SUM($AH$2:$AH851)-1)),0)</f>
        <v>0</v>
      </c>
      <c r="BX851" s="109" cm="1">
        <f t="array" ref="BX851">IF($AG851,SQRT(SUMPRODUCT($AH$2:$AH851, (AJ$2:AJ851-BD851)^2)/(SUM($AH$2:$AH851)-1)),0)</f>
        <v>0</v>
      </c>
      <c r="BY851" s="109" cm="1">
        <f t="array" ref="BY851">IF($AG851,SQRT(SUMPRODUCT($AH$2:$AH851, (AK$2:AK851-BE851)^2)/(SUM($AH$2:$AH851)-1)),0)</f>
        <v>0</v>
      </c>
      <c r="BZ851" s="109" cm="1">
        <f t="array" ref="BZ851">IF($AG851,SQRT(SUMPRODUCT($AH$2:$AH851, (AL$2:AL851-BF851)^2)/(SUM($AH$2:$AH851)-1)),0)</f>
        <v>0</v>
      </c>
      <c r="CA851" s="109" cm="1">
        <f t="array" ref="CA851">IF($AG851,SQRT(SUMPRODUCT($AH$2:$AH851, (AM$2:AM851-BG851)^2)/(SUM($AH$2:$AH851)-1)),0)</f>
        <v>0</v>
      </c>
      <c r="CB851" s="109" cm="1">
        <f t="array" ref="CB851">IF($AG851,SQRT(SUMPRODUCT($AH$2:$AH851, (AN$2:AN851-BH851)^2)/(SUM($AH$2:$AH851)-1)),0)</f>
        <v>0</v>
      </c>
      <c r="CC851" s="109" cm="1">
        <f t="array" ref="CC851">IF($AG851,SQRT(SUMPRODUCT($AH$2:$AH851, (AO$2:AO851-BI851)^2)/(SUM($AH$2:$AH851)-1)),0)</f>
        <v>0</v>
      </c>
      <c r="CD851" s="109" cm="1">
        <f t="array" ref="CD851">IF($AG851,SQRT(SUMPRODUCT($AH$2:$AH851, (AP$2:AP851-BJ851)^2)/(SUM($AH$2:$AH851)-1)),0)</f>
        <v>0</v>
      </c>
      <c r="CE851" s="109" cm="1">
        <f t="array" ref="CE851">IF($AG851,SQRT(SUMPRODUCT($AH$2:$AH851, (AQ$2:AQ851-BK851)^2)/(SUM($AH$2:$AH851)-1)),0)</f>
        <v>0</v>
      </c>
      <c r="CF851" s="109" cm="1">
        <f t="array" ref="CF851">IF($AG851,SQRT(SUMPRODUCT($AH$2:$AH851, (AR$2:AR851-BL851)^2)/(SUM($AH$2:$AH851)-1)),0)</f>
        <v>0</v>
      </c>
      <c r="CG851" s="109" cm="1">
        <f t="array" ref="CG851">IF($AG851,SQRT(SUMPRODUCT($AH$2:$AH851, (AS$2:AS851-BM851)^2)/(SUM($AH$2:$AH851)-1)),0)</f>
        <v>0</v>
      </c>
      <c r="CH851" s="109" cm="1">
        <f t="array" ref="CH851">IF($AG851,SQRT(SUMPRODUCT($AH$2:$AH851, (AT$2:AT851-BN851)^2)/(SUM($AH$2:$AH851)-1)),0)</f>
        <v>0</v>
      </c>
      <c r="CI851" s="109" cm="1">
        <f t="array" ref="CI851">IF($AG851,SQRT(SUMPRODUCT($AH$2:$AH851, (AU$2:AU851-BO851)^2)/(SUM($AH$2:$AH851)-1)),0)</f>
        <v>0</v>
      </c>
      <c r="CJ851" s="109" cm="1">
        <f t="array" ref="CJ851">IF($AG851,SQRT(SUMPRODUCT($AH$2:$AH851, (AV$2:AV851-BP851)^2)/(SUM($AH$2:$AH851)-1)),0)</f>
        <v>0</v>
      </c>
      <c r="CK851" s="109" cm="1">
        <f t="array" ref="CK851">IF($AG851,SQRT(SUMPRODUCT($AH$2:$AH851, (AW$2:AW851-BQ851)^2)/(SUM($AH$2:$AH851)-1)),0)</f>
        <v>0</v>
      </c>
      <c r="CL851" s="109" cm="1">
        <f t="array" ref="CL851">IF($AG851,SQRT(SUMPRODUCT($AH$2:$AH851, (AX$2:AX851-BR851)^2)/(SUM($AH$2:$AH851)-1)),0)</f>
        <v>0</v>
      </c>
      <c r="CM851" s="109" cm="1">
        <f t="array" ref="CM851">IF($AG851,SQRT(SUMPRODUCT($AH$2:$AH851, (AY$2:AY851-BS851)^2)/(SUM($AH$2:$AH851)-1)),0)</f>
        <v>0</v>
      </c>
      <c r="CN851" s="109" cm="1">
        <f t="array" ref="CN851">IF($AG851,SQRT(SUMPRODUCT($AH$2:$AH851, (AZ$2:AZ851-BT851)^2)/(SUM($AH$2:$AH851)-1)),0)</f>
        <v>0</v>
      </c>
      <c r="CO851" s="109" cm="1">
        <f t="array" ref="CO851">IF($AG851,SQRT(SUMPRODUCT($AH$2:$AH851, (BA$2:BA851-BU851)^2)/(SUM($AH$2:$AH851)-1)),0)</f>
        <v>0</v>
      </c>
    </row>
    <row r="852" spans="34:93" x14ac:dyDescent="0.25">
      <c r="AH852" s="99" t="str">
        <f t="shared" si="199"/>
        <v/>
      </c>
      <c r="AI852" s="11">
        <f t="shared" ref="AI852:AR861" ca="1" si="206">IF(AI$1&lt;&gt;0,SUMIFS(INDIRECT(AI$1), Fecha,$AG852),0)</f>
        <v>0</v>
      </c>
      <c r="AJ852" s="11">
        <f t="shared" ca="1" si="206"/>
        <v>0</v>
      </c>
      <c r="AK852" s="11">
        <f t="shared" ca="1" si="206"/>
        <v>0</v>
      </c>
      <c r="AL852" s="11">
        <f t="shared" ca="1" si="206"/>
        <v>0</v>
      </c>
      <c r="AM852" s="11">
        <f t="shared" ca="1" si="206"/>
        <v>0</v>
      </c>
      <c r="AN852" s="11">
        <f t="shared" ca="1" si="206"/>
        <v>0</v>
      </c>
      <c r="AO852" s="11">
        <f t="shared" ca="1" si="206"/>
        <v>0</v>
      </c>
      <c r="AP852" s="11">
        <f t="shared" ca="1" si="206"/>
        <v>0</v>
      </c>
      <c r="AQ852" s="11">
        <f t="shared" ca="1" si="206"/>
        <v>0</v>
      </c>
      <c r="AR852" s="11">
        <f t="shared" ca="1" si="206"/>
        <v>0</v>
      </c>
      <c r="AS852" s="11">
        <f t="shared" ref="AS852:BA861" ca="1" si="207">IF(AS$1&lt;&gt;0,SUMIFS(INDIRECT(AS$1), Fecha,$AG852),0)</f>
        <v>0</v>
      </c>
      <c r="AT852" s="11">
        <f t="shared" ca="1" si="207"/>
        <v>0</v>
      </c>
      <c r="AU852" s="11">
        <f t="shared" ca="1" si="207"/>
        <v>0</v>
      </c>
      <c r="AV852" s="11">
        <f t="shared" ca="1" si="207"/>
        <v>0</v>
      </c>
      <c r="AW852" s="11">
        <f t="shared" ca="1" si="207"/>
        <v>0</v>
      </c>
      <c r="AX852" s="11">
        <f t="shared" ca="1" si="207"/>
        <v>0</v>
      </c>
      <c r="AY852" s="11">
        <f t="shared" ca="1" si="207"/>
        <v>0</v>
      </c>
      <c r="AZ852" s="11">
        <f t="shared" ca="1" si="207"/>
        <v>0</v>
      </c>
      <c r="BA852" s="11">
        <f t="shared" ca="1" si="207"/>
        <v>0</v>
      </c>
      <c r="BB852" s="11"/>
      <c r="BC852" s="11">
        <f>IF($AG852,SUMPRODUCT(AI$2:AI852,$AH$2:$AH852)/SUM($AH$2:$AH852),0)</f>
        <v>0</v>
      </c>
      <c r="BD852" s="11">
        <f>IF($AG852,SUMPRODUCT(AJ$2:AJ852,$AH$2:$AH852)/SUM($AH$2:$AH852),0)</f>
        <v>0</v>
      </c>
      <c r="BE852" s="11">
        <f>IF($AG852,SUMPRODUCT(AK$2:AK852,$AH$2:$AH852)/SUM($AH$2:$AH852),0)</f>
        <v>0</v>
      </c>
      <c r="BF852" s="11">
        <f>IF($AG852,SUMPRODUCT(AL$2:AL852,$AH$2:$AH852)/SUM($AH$2:$AH852),0)</f>
        <v>0</v>
      </c>
      <c r="BG852" s="11">
        <f>IF($AG852,SUMPRODUCT(AM$2:AM852,$AH$2:$AH852)/SUM($AH$2:$AH852),0)</f>
        <v>0</v>
      </c>
      <c r="BH852" s="11">
        <f>IF($AG852,SUMPRODUCT(AN$2:AN852,$AH$2:$AH852)/SUM($AH$2:$AH852),0)</f>
        <v>0</v>
      </c>
      <c r="BI852" s="11">
        <f>IF($AG852,SUMPRODUCT(AO$2:AO852,$AH$2:$AH852)/SUM($AH$2:$AH852),0)</f>
        <v>0</v>
      </c>
      <c r="BJ852" s="11">
        <f>IF($AG852,SUMPRODUCT(AP$2:AP852,$AH$2:$AH852)/SUM($AH$2:$AH852),0)</f>
        <v>0</v>
      </c>
      <c r="BK852" s="11">
        <f>IF($AG852,SUMPRODUCT(AQ$2:AQ852,$AH$2:$AH852)/SUM($AH$2:$AH852),0)</f>
        <v>0</v>
      </c>
      <c r="BL852" s="11">
        <f>IF($AG852,SUMPRODUCT(AR$2:AR852,$AH$2:$AH852)/SUM($AH$2:$AH852),0)</f>
        <v>0</v>
      </c>
      <c r="BM852" s="11">
        <f>IF($AG852,SUMPRODUCT(AS$2:AS852,$AH$2:$AH852)/SUM($AH$2:$AH852),0)</f>
        <v>0</v>
      </c>
      <c r="BN852" s="11">
        <f>IF($AG852,SUMPRODUCT(AT$2:AT852,$AH$2:$AH852)/SUM($AH$2:$AH852),0)</f>
        <v>0</v>
      </c>
      <c r="BO852" s="11">
        <f>IF($AG852,SUMPRODUCT(AU$2:AU852,$AH$2:$AH852)/SUM($AH$2:$AH852),0)</f>
        <v>0</v>
      </c>
      <c r="BP852" s="11">
        <f>IF($AG852,SUMPRODUCT(AV$2:AV852,$AH$2:$AH852)/SUM($AH$2:$AH852),0)</f>
        <v>0</v>
      </c>
      <c r="BQ852" s="11">
        <f>IF($AG852,SUMPRODUCT(AW$2:AW852,$AH$2:$AH852)/SUM($AH$2:$AH852),0)</f>
        <v>0</v>
      </c>
      <c r="BR852" s="11">
        <f>IF($AG852,SUMPRODUCT(AX$2:AX852,$AH$2:$AH852)/SUM($AH$2:$AH852),0)</f>
        <v>0</v>
      </c>
      <c r="BS852" s="11">
        <f>IF($AG852,SUMPRODUCT(AY$2:AY852,$AH$2:$AH852)/SUM($AH$2:$AH852),0)</f>
        <v>0</v>
      </c>
      <c r="BT852" s="11">
        <f>IF($AG852,SUMPRODUCT(AZ$2:AZ852,$AH$2:$AH852)/SUM($AH$2:$AH852),0)</f>
        <v>0</v>
      </c>
      <c r="BU852" s="11">
        <f>IF($AG852,SUMPRODUCT(BA$2:BA852,$AH$2:$AH852)/SUM($AH$2:$AH852),0)</f>
        <v>0</v>
      </c>
      <c r="BV852" s="11"/>
      <c r="BW852" s="109" cm="1">
        <f t="array" ref="BW852">IF($AG852,SQRT(SUMPRODUCT($AH$2:$AH852, (AI$2:AI852-BC852)^2)/(SUM($AH$2:$AH852)-1)),0)</f>
        <v>0</v>
      </c>
      <c r="BX852" s="109" cm="1">
        <f t="array" ref="BX852">IF($AG852,SQRT(SUMPRODUCT($AH$2:$AH852, (AJ$2:AJ852-BD852)^2)/(SUM($AH$2:$AH852)-1)),0)</f>
        <v>0</v>
      </c>
      <c r="BY852" s="109" cm="1">
        <f t="array" ref="BY852">IF($AG852,SQRT(SUMPRODUCT($AH$2:$AH852, (AK$2:AK852-BE852)^2)/(SUM($AH$2:$AH852)-1)),0)</f>
        <v>0</v>
      </c>
      <c r="BZ852" s="109" cm="1">
        <f t="array" ref="BZ852">IF($AG852,SQRT(SUMPRODUCT($AH$2:$AH852, (AL$2:AL852-BF852)^2)/(SUM($AH$2:$AH852)-1)),0)</f>
        <v>0</v>
      </c>
      <c r="CA852" s="109" cm="1">
        <f t="array" ref="CA852">IF($AG852,SQRT(SUMPRODUCT($AH$2:$AH852, (AM$2:AM852-BG852)^2)/(SUM($AH$2:$AH852)-1)),0)</f>
        <v>0</v>
      </c>
      <c r="CB852" s="109" cm="1">
        <f t="array" ref="CB852">IF($AG852,SQRT(SUMPRODUCT($AH$2:$AH852, (AN$2:AN852-BH852)^2)/(SUM($AH$2:$AH852)-1)),0)</f>
        <v>0</v>
      </c>
      <c r="CC852" s="109" cm="1">
        <f t="array" ref="CC852">IF($AG852,SQRT(SUMPRODUCT($AH$2:$AH852, (AO$2:AO852-BI852)^2)/(SUM($AH$2:$AH852)-1)),0)</f>
        <v>0</v>
      </c>
      <c r="CD852" s="109" cm="1">
        <f t="array" ref="CD852">IF($AG852,SQRT(SUMPRODUCT($AH$2:$AH852, (AP$2:AP852-BJ852)^2)/(SUM($AH$2:$AH852)-1)),0)</f>
        <v>0</v>
      </c>
      <c r="CE852" s="109" cm="1">
        <f t="array" ref="CE852">IF($AG852,SQRT(SUMPRODUCT($AH$2:$AH852, (AQ$2:AQ852-BK852)^2)/(SUM($AH$2:$AH852)-1)),0)</f>
        <v>0</v>
      </c>
      <c r="CF852" s="109" cm="1">
        <f t="array" ref="CF852">IF($AG852,SQRT(SUMPRODUCT($AH$2:$AH852, (AR$2:AR852-BL852)^2)/(SUM($AH$2:$AH852)-1)),0)</f>
        <v>0</v>
      </c>
      <c r="CG852" s="109" cm="1">
        <f t="array" ref="CG852">IF($AG852,SQRT(SUMPRODUCT($AH$2:$AH852, (AS$2:AS852-BM852)^2)/(SUM($AH$2:$AH852)-1)),0)</f>
        <v>0</v>
      </c>
      <c r="CH852" s="109" cm="1">
        <f t="array" ref="CH852">IF($AG852,SQRT(SUMPRODUCT($AH$2:$AH852, (AT$2:AT852-BN852)^2)/(SUM($AH$2:$AH852)-1)),0)</f>
        <v>0</v>
      </c>
      <c r="CI852" s="109" cm="1">
        <f t="array" ref="CI852">IF($AG852,SQRT(SUMPRODUCT($AH$2:$AH852, (AU$2:AU852-BO852)^2)/(SUM($AH$2:$AH852)-1)),0)</f>
        <v>0</v>
      </c>
      <c r="CJ852" s="109" cm="1">
        <f t="array" ref="CJ852">IF($AG852,SQRT(SUMPRODUCT($AH$2:$AH852, (AV$2:AV852-BP852)^2)/(SUM($AH$2:$AH852)-1)),0)</f>
        <v>0</v>
      </c>
      <c r="CK852" s="109" cm="1">
        <f t="array" ref="CK852">IF($AG852,SQRT(SUMPRODUCT($AH$2:$AH852, (AW$2:AW852-BQ852)^2)/(SUM($AH$2:$AH852)-1)),0)</f>
        <v>0</v>
      </c>
      <c r="CL852" s="109" cm="1">
        <f t="array" ref="CL852">IF($AG852,SQRT(SUMPRODUCT($AH$2:$AH852, (AX$2:AX852-BR852)^2)/(SUM($AH$2:$AH852)-1)),0)</f>
        <v>0</v>
      </c>
      <c r="CM852" s="109" cm="1">
        <f t="array" ref="CM852">IF($AG852,SQRT(SUMPRODUCT($AH$2:$AH852, (AY$2:AY852-BS852)^2)/(SUM($AH$2:$AH852)-1)),0)</f>
        <v>0</v>
      </c>
      <c r="CN852" s="109" cm="1">
        <f t="array" ref="CN852">IF($AG852,SQRT(SUMPRODUCT($AH$2:$AH852, (AZ$2:AZ852-BT852)^2)/(SUM($AH$2:$AH852)-1)),0)</f>
        <v>0</v>
      </c>
      <c r="CO852" s="109" cm="1">
        <f t="array" ref="CO852">IF($AG852,SQRT(SUMPRODUCT($AH$2:$AH852, (BA$2:BA852-BU852)^2)/(SUM($AH$2:$AH852)-1)),0)</f>
        <v>0</v>
      </c>
    </row>
    <row r="853" spans="34:93" x14ac:dyDescent="0.25">
      <c r="AH853" s="99" t="str">
        <f t="shared" si="199"/>
        <v/>
      </c>
      <c r="AI853" s="11">
        <f t="shared" ca="1" si="206"/>
        <v>0</v>
      </c>
      <c r="AJ853" s="11">
        <f t="shared" ca="1" si="206"/>
        <v>0</v>
      </c>
      <c r="AK853" s="11">
        <f t="shared" ca="1" si="206"/>
        <v>0</v>
      </c>
      <c r="AL853" s="11">
        <f t="shared" ca="1" si="206"/>
        <v>0</v>
      </c>
      <c r="AM853" s="11">
        <f t="shared" ca="1" si="206"/>
        <v>0</v>
      </c>
      <c r="AN853" s="11">
        <f t="shared" ca="1" si="206"/>
        <v>0</v>
      </c>
      <c r="AO853" s="11">
        <f t="shared" ca="1" si="206"/>
        <v>0</v>
      </c>
      <c r="AP853" s="11">
        <f t="shared" ca="1" si="206"/>
        <v>0</v>
      </c>
      <c r="AQ853" s="11">
        <f t="shared" ca="1" si="206"/>
        <v>0</v>
      </c>
      <c r="AR853" s="11">
        <f t="shared" ca="1" si="206"/>
        <v>0</v>
      </c>
      <c r="AS853" s="11">
        <f t="shared" ca="1" si="207"/>
        <v>0</v>
      </c>
      <c r="AT853" s="11">
        <f t="shared" ca="1" si="207"/>
        <v>0</v>
      </c>
      <c r="AU853" s="11">
        <f t="shared" ca="1" si="207"/>
        <v>0</v>
      </c>
      <c r="AV853" s="11">
        <f t="shared" ca="1" si="207"/>
        <v>0</v>
      </c>
      <c r="AW853" s="11">
        <f t="shared" ca="1" si="207"/>
        <v>0</v>
      </c>
      <c r="AX853" s="11">
        <f t="shared" ca="1" si="207"/>
        <v>0</v>
      </c>
      <c r="AY853" s="11">
        <f t="shared" ca="1" si="207"/>
        <v>0</v>
      </c>
      <c r="AZ853" s="11">
        <f t="shared" ca="1" si="207"/>
        <v>0</v>
      </c>
      <c r="BA853" s="11">
        <f t="shared" ca="1" si="207"/>
        <v>0</v>
      </c>
      <c r="BB853" s="11"/>
      <c r="BC853" s="11">
        <f>IF($AG853,SUMPRODUCT(AI$2:AI853,$AH$2:$AH853)/SUM($AH$2:$AH853),0)</f>
        <v>0</v>
      </c>
      <c r="BD853" s="11">
        <f>IF($AG853,SUMPRODUCT(AJ$2:AJ853,$AH$2:$AH853)/SUM($AH$2:$AH853),0)</f>
        <v>0</v>
      </c>
      <c r="BE853" s="11">
        <f>IF($AG853,SUMPRODUCT(AK$2:AK853,$AH$2:$AH853)/SUM($AH$2:$AH853),0)</f>
        <v>0</v>
      </c>
      <c r="BF853" s="11">
        <f>IF($AG853,SUMPRODUCT(AL$2:AL853,$AH$2:$AH853)/SUM($AH$2:$AH853),0)</f>
        <v>0</v>
      </c>
      <c r="BG853" s="11">
        <f>IF($AG853,SUMPRODUCT(AM$2:AM853,$AH$2:$AH853)/SUM($AH$2:$AH853),0)</f>
        <v>0</v>
      </c>
      <c r="BH853" s="11">
        <f>IF($AG853,SUMPRODUCT(AN$2:AN853,$AH$2:$AH853)/SUM($AH$2:$AH853),0)</f>
        <v>0</v>
      </c>
      <c r="BI853" s="11">
        <f>IF($AG853,SUMPRODUCT(AO$2:AO853,$AH$2:$AH853)/SUM($AH$2:$AH853),0)</f>
        <v>0</v>
      </c>
      <c r="BJ853" s="11">
        <f>IF($AG853,SUMPRODUCT(AP$2:AP853,$AH$2:$AH853)/SUM($AH$2:$AH853),0)</f>
        <v>0</v>
      </c>
      <c r="BK853" s="11">
        <f>IF($AG853,SUMPRODUCT(AQ$2:AQ853,$AH$2:$AH853)/SUM($AH$2:$AH853),0)</f>
        <v>0</v>
      </c>
      <c r="BL853" s="11">
        <f>IF($AG853,SUMPRODUCT(AR$2:AR853,$AH$2:$AH853)/SUM($AH$2:$AH853),0)</f>
        <v>0</v>
      </c>
      <c r="BM853" s="11">
        <f>IF($AG853,SUMPRODUCT(AS$2:AS853,$AH$2:$AH853)/SUM($AH$2:$AH853),0)</f>
        <v>0</v>
      </c>
      <c r="BN853" s="11">
        <f>IF($AG853,SUMPRODUCT(AT$2:AT853,$AH$2:$AH853)/SUM($AH$2:$AH853),0)</f>
        <v>0</v>
      </c>
      <c r="BO853" s="11">
        <f>IF($AG853,SUMPRODUCT(AU$2:AU853,$AH$2:$AH853)/SUM($AH$2:$AH853),0)</f>
        <v>0</v>
      </c>
      <c r="BP853" s="11">
        <f>IF($AG853,SUMPRODUCT(AV$2:AV853,$AH$2:$AH853)/SUM($AH$2:$AH853),0)</f>
        <v>0</v>
      </c>
      <c r="BQ853" s="11">
        <f>IF($AG853,SUMPRODUCT(AW$2:AW853,$AH$2:$AH853)/SUM($AH$2:$AH853),0)</f>
        <v>0</v>
      </c>
      <c r="BR853" s="11">
        <f>IF($AG853,SUMPRODUCT(AX$2:AX853,$AH$2:$AH853)/SUM($AH$2:$AH853),0)</f>
        <v>0</v>
      </c>
      <c r="BS853" s="11">
        <f>IF($AG853,SUMPRODUCT(AY$2:AY853,$AH$2:$AH853)/SUM($AH$2:$AH853),0)</f>
        <v>0</v>
      </c>
      <c r="BT853" s="11">
        <f>IF($AG853,SUMPRODUCT(AZ$2:AZ853,$AH$2:$AH853)/SUM($AH$2:$AH853),0)</f>
        <v>0</v>
      </c>
      <c r="BU853" s="11">
        <f>IF($AG853,SUMPRODUCT(BA$2:BA853,$AH$2:$AH853)/SUM($AH$2:$AH853),0)</f>
        <v>0</v>
      </c>
      <c r="BV853" s="11"/>
      <c r="BW853" s="109" cm="1">
        <f t="array" ref="BW853">IF($AG853,SQRT(SUMPRODUCT($AH$2:$AH853, (AI$2:AI853-BC853)^2)/(SUM($AH$2:$AH853)-1)),0)</f>
        <v>0</v>
      </c>
      <c r="BX853" s="109" cm="1">
        <f t="array" ref="BX853">IF($AG853,SQRT(SUMPRODUCT($AH$2:$AH853, (AJ$2:AJ853-BD853)^2)/(SUM($AH$2:$AH853)-1)),0)</f>
        <v>0</v>
      </c>
      <c r="BY853" s="109" cm="1">
        <f t="array" ref="BY853">IF($AG853,SQRT(SUMPRODUCT($AH$2:$AH853, (AK$2:AK853-BE853)^2)/(SUM($AH$2:$AH853)-1)),0)</f>
        <v>0</v>
      </c>
      <c r="BZ853" s="109" cm="1">
        <f t="array" ref="BZ853">IF($AG853,SQRT(SUMPRODUCT($AH$2:$AH853, (AL$2:AL853-BF853)^2)/(SUM($AH$2:$AH853)-1)),0)</f>
        <v>0</v>
      </c>
      <c r="CA853" s="109" cm="1">
        <f t="array" ref="CA853">IF($AG853,SQRT(SUMPRODUCT($AH$2:$AH853, (AM$2:AM853-BG853)^2)/(SUM($AH$2:$AH853)-1)),0)</f>
        <v>0</v>
      </c>
      <c r="CB853" s="109" cm="1">
        <f t="array" ref="CB853">IF($AG853,SQRT(SUMPRODUCT($AH$2:$AH853, (AN$2:AN853-BH853)^2)/(SUM($AH$2:$AH853)-1)),0)</f>
        <v>0</v>
      </c>
      <c r="CC853" s="109" cm="1">
        <f t="array" ref="CC853">IF($AG853,SQRT(SUMPRODUCT($AH$2:$AH853, (AO$2:AO853-BI853)^2)/(SUM($AH$2:$AH853)-1)),0)</f>
        <v>0</v>
      </c>
      <c r="CD853" s="109" cm="1">
        <f t="array" ref="CD853">IF($AG853,SQRT(SUMPRODUCT($AH$2:$AH853, (AP$2:AP853-BJ853)^2)/(SUM($AH$2:$AH853)-1)),0)</f>
        <v>0</v>
      </c>
      <c r="CE853" s="109" cm="1">
        <f t="array" ref="CE853">IF($AG853,SQRT(SUMPRODUCT($AH$2:$AH853, (AQ$2:AQ853-BK853)^2)/(SUM($AH$2:$AH853)-1)),0)</f>
        <v>0</v>
      </c>
      <c r="CF853" s="109" cm="1">
        <f t="array" ref="CF853">IF($AG853,SQRT(SUMPRODUCT($AH$2:$AH853, (AR$2:AR853-BL853)^2)/(SUM($AH$2:$AH853)-1)),0)</f>
        <v>0</v>
      </c>
      <c r="CG853" s="109" cm="1">
        <f t="array" ref="CG853">IF($AG853,SQRT(SUMPRODUCT($AH$2:$AH853, (AS$2:AS853-BM853)^2)/(SUM($AH$2:$AH853)-1)),0)</f>
        <v>0</v>
      </c>
      <c r="CH853" s="109" cm="1">
        <f t="array" ref="CH853">IF($AG853,SQRT(SUMPRODUCT($AH$2:$AH853, (AT$2:AT853-BN853)^2)/(SUM($AH$2:$AH853)-1)),0)</f>
        <v>0</v>
      </c>
      <c r="CI853" s="109" cm="1">
        <f t="array" ref="CI853">IF($AG853,SQRT(SUMPRODUCT($AH$2:$AH853, (AU$2:AU853-BO853)^2)/(SUM($AH$2:$AH853)-1)),0)</f>
        <v>0</v>
      </c>
      <c r="CJ853" s="109" cm="1">
        <f t="array" ref="CJ853">IF($AG853,SQRT(SUMPRODUCT($AH$2:$AH853, (AV$2:AV853-BP853)^2)/(SUM($AH$2:$AH853)-1)),0)</f>
        <v>0</v>
      </c>
      <c r="CK853" s="109" cm="1">
        <f t="array" ref="CK853">IF($AG853,SQRT(SUMPRODUCT($AH$2:$AH853, (AW$2:AW853-BQ853)^2)/(SUM($AH$2:$AH853)-1)),0)</f>
        <v>0</v>
      </c>
      <c r="CL853" s="109" cm="1">
        <f t="array" ref="CL853">IF($AG853,SQRT(SUMPRODUCT($AH$2:$AH853, (AX$2:AX853-BR853)^2)/(SUM($AH$2:$AH853)-1)),0)</f>
        <v>0</v>
      </c>
      <c r="CM853" s="109" cm="1">
        <f t="array" ref="CM853">IF($AG853,SQRT(SUMPRODUCT($AH$2:$AH853, (AY$2:AY853-BS853)^2)/(SUM($AH$2:$AH853)-1)),0)</f>
        <v>0</v>
      </c>
      <c r="CN853" s="109" cm="1">
        <f t="array" ref="CN853">IF($AG853,SQRT(SUMPRODUCT($AH$2:$AH853, (AZ$2:AZ853-BT853)^2)/(SUM($AH$2:$AH853)-1)),0)</f>
        <v>0</v>
      </c>
      <c r="CO853" s="109" cm="1">
        <f t="array" ref="CO853">IF($AG853,SQRT(SUMPRODUCT($AH$2:$AH853, (BA$2:BA853-BU853)^2)/(SUM($AH$2:$AH853)-1)),0)</f>
        <v>0</v>
      </c>
    </row>
    <row r="854" spans="34:93" x14ac:dyDescent="0.25">
      <c r="AH854" s="99" t="str">
        <f t="shared" si="199"/>
        <v/>
      </c>
      <c r="AI854" s="11">
        <f t="shared" ca="1" si="206"/>
        <v>0</v>
      </c>
      <c r="AJ854" s="11">
        <f t="shared" ca="1" si="206"/>
        <v>0</v>
      </c>
      <c r="AK854" s="11">
        <f t="shared" ca="1" si="206"/>
        <v>0</v>
      </c>
      <c r="AL854" s="11">
        <f t="shared" ca="1" si="206"/>
        <v>0</v>
      </c>
      <c r="AM854" s="11">
        <f t="shared" ca="1" si="206"/>
        <v>0</v>
      </c>
      <c r="AN854" s="11">
        <f t="shared" ca="1" si="206"/>
        <v>0</v>
      </c>
      <c r="AO854" s="11">
        <f t="shared" ca="1" si="206"/>
        <v>0</v>
      </c>
      <c r="AP854" s="11">
        <f t="shared" ca="1" si="206"/>
        <v>0</v>
      </c>
      <c r="AQ854" s="11">
        <f t="shared" ca="1" si="206"/>
        <v>0</v>
      </c>
      <c r="AR854" s="11">
        <f t="shared" ca="1" si="206"/>
        <v>0</v>
      </c>
      <c r="AS854" s="11">
        <f t="shared" ca="1" si="207"/>
        <v>0</v>
      </c>
      <c r="AT854" s="11">
        <f t="shared" ca="1" si="207"/>
        <v>0</v>
      </c>
      <c r="AU854" s="11">
        <f t="shared" ca="1" si="207"/>
        <v>0</v>
      </c>
      <c r="AV854" s="11">
        <f t="shared" ca="1" si="207"/>
        <v>0</v>
      </c>
      <c r="AW854" s="11">
        <f t="shared" ca="1" si="207"/>
        <v>0</v>
      </c>
      <c r="AX854" s="11">
        <f t="shared" ca="1" si="207"/>
        <v>0</v>
      </c>
      <c r="AY854" s="11">
        <f t="shared" ca="1" si="207"/>
        <v>0</v>
      </c>
      <c r="AZ854" s="11">
        <f t="shared" ca="1" si="207"/>
        <v>0</v>
      </c>
      <c r="BA854" s="11">
        <f t="shared" ca="1" si="207"/>
        <v>0</v>
      </c>
      <c r="BB854" s="11"/>
      <c r="BC854" s="11">
        <f>IF($AG854,SUMPRODUCT(AI$2:AI854,$AH$2:$AH854)/SUM($AH$2:$AH854),0)</f>
        <v>0</v>
      </c>
      <c r="BD854" s="11">
        <f>IF($AG854,SUMPRODUCT(AJ$2:AJ854,$AH$2:$AH854)/SUM($AH$2:$AH854),0)</f>
        <v>0</v>
      </c>
      <c r="BE854" s="11">
        <f>IF($AG854,SUMPRODUCT(AK$2:AK854,$AH$2:$AH854)/SUM($AH$2:$AH854),0)</f>
        <v>0</v>
      </c>
      <c r="BF854" s="11">
        <f>IF($AG854,SUMPRODUCT(AL$2:AL854,$AH$2:$AH854)/SUM($AH$2:$AH854),0)</f>
        <v>0</v>
      </c>
      <c r="BG854" s="11">
        <f>IF($AG854,SUMPRODUCT(AM$2:AM854,$AH$2:$AH854)/SUM($AH$2:$AH854),0)</f>
        <v>0</v>
      </c>
      <c r="BH854" s="11">
        <f>IF($AG854,SUMPRODUCT(AN$2:AN854,$AH$2:$AH854)/SUM($AH$2:$AH854),0)</f>
        <v>0</v>
      </c>
      <c r="BI854" s="11">
        <f>IF($AG854,SUMPRODUCT(AO$2:AO854,$AH$2:$AH854)/SUM($AH$2:$AH854),0)</f>
        <v>0</v>
      </c>
      <c r="BJ854" s="11">
        <f>IF($AG854,SUMPRODUCT(AP$2:AP854,$AH$2:$AH854)/SUM($AH$2:$AH854),0)</f>
        <v>0</v>
      </c>
      <c r="BK854" s="11">
        <f>IF($AG854,SUMPRODUCT(AQ$2:AQ854,$AH$2:$AH854)/SUM($AH$2:$AH854),0)</f>
        <v>0</v>
      </c>
      <c r="BL854" s="11">
        <f>IF($AG854,SUMPRODUCT(AR$2:AR854,$AH$2:$AH854)/SUM($AH$2:$AH854),0)</f>
        <v>0</v>
      </c>
      <c r="BM854" s="11">
        <f>IF($AG854,SUMPRODUCT(AS$2:AS854,$AH$2:$AH854)/SUM($AH$2:$AH854),0)</f>
        <v>0</v>
      </c>
      <c r="BN854" s="11">
        <f>IF($AG854,SUMPRODUCT(AT$2:AT854,$AH$2:$AH854)/SUM($AH$2:$AH854),0)</f>
        <v>0</v>
      </c>
      <c r="BO854" s="11">
        <f>IF($AG854,SUMPRODUCT(AU$2:AU854,$AH$2:$AH854)/SUM($AH$2:$AH854),0)</f>
        <v>0</v>
      </c>
      <c r="BP854" s="11">
        <f>IF($AG854,SUMPRODUCT(AV$2:AV854,$AH$2:$AH854)/SUM($AH$2:$AH854),0)</f>
        <v>0</v>
      </c>
      <c r="BQ854" s="11">
        <f>IF($AG854,SUMPRODUCT(AW$2:AW854,$AH$2:$AH854)/SUM($AH$2:$AH854),0)</f>
        <v>0</v>
      </c>
      <c r="BR854" s="11">
        <f>IF($AG854,SUMPRODUCT(AX$2:AX854,$AH$2:$AH854)/SUM($AH$2:$AH854),0)</f>
        <v>0</v>
      </c>
      <c r="BS854" s="11">
        <f>IF($AG854,SUMPRODUCT(AY$2:AY854,$AH$2:$AH854)/SUM($AH$2:$AH854),0)</f>
        <v>0</v>
      </c>
      <c r="BT854" s="11">
        <f>IF($AG854,SUMPRODUCT(AZ$2:AZ854,$AH$2:$AH854)/SUM($AH$2:$AH854),0)</f>
        <v>0</v>
      </c>
      <c r="BU854" s="11">
        <f>IF($AG854,SUMPRODUCT(BA$2:BA854,$AH$2:$AH854)/SUM($AH$2:$AH854),0)</f>
        <v>0</v>
      </c>
      <c r="BV854" s="11"/>
      <c r="BW854" s="109" cm="1">
        <f t="array" ref="BW854">IF($AG854,SQRT(SUMPRODUCT($AH$2:$AH854, (AI$2:AI854-BC854)^2)/(SUM($AH$2:$AH854)-1)),0)</f>
        <v>0</v>
      </c>
      <c r="BX854" s="109" cm="1">
        <f t="array" ref="BX854">IF($AG854,SQRT(SUMPRODUCT($AH$2:$AH854, (AJ$2:AJ854-BD854)^2)/(SUM($AH$2:$AH854)-1)),0)</f>
        <v>0</v>
      </c>
      <c r="BY854" s="109" cm="1">
        <f t="array" ref="BY854">IF($AG854,SQRT(SUMPRODUCT($AH$2:$AH854, (AK$2:AK854-BE854)^2)/(SUM($AH$2:$AH854)-1)),0)</f>
        <v>0</v>
      </c>
      <c r="BZ854" s="109" cm="1">
        <f t="array" ref="BZ854">IF($AG854,SQRT(SUMPRODUCT($AH$2:$AH854, (AL$2:AL854-BF854)^2)/(SUM($AH$2:$AH854)-1)),0)</f>
        <v>0</v>
      </c>
      <c r="CA854" s="109" cm="1">
        <f t="array" ref="CA854">IF($AG854,SQRT(SUMPRODUCT($AH$2:$AH854, (AM$2:AM854-BG854)^2)/(SUM($AH$2:$AH854)-1)),0)</f>
        <v>0</v>
      </c>
      <c r="CB854" s="109" cm="1">
        <f t="array" ref="CB854">IF($AG854,SQRT(SUMPRODUCT($AH$2:$AH854, (AN$2:AN854-BH854)^2)/(SUM($AH$2:$AH854)-1)),0)</f>
        <v>0</v>
      </c>
      <c r="CC854" s="109" cm="1">
        <f t="array" ref="CC854">IF($AG854,SQRT(SUMPRODUCT($AH$2:$AH854, (AO$2:AO854-BI854)^2)/(SUM($AH$2:$AH854)-1)),0)</f>
        <v>0</v>
      </c>
      <c r="CD854" s="109" cm="1">
        <f t="array" ref="CD854">IF($AG854,SQRT(SUMPRODUCT($AH$2:$AH854, (AP$2:AP854-BJ854)^2)/(SUM($AH$2:$AH854)-1)),0)</f>
        <v>0</v>
      </c>
      <c r="CE854" s="109" cm="1">
        <f t="array" ref="CE854">IF($AG854,SQRT(SUMPRODUCT($AH$2:$AH854, (AQ$2:AQ854-BK854)^2)/(SUM($AH$2:$AH854)-1)),0)</f>
        <v>0</v>
      </c>
      <c r="CF854" s="109" cm="1">
        <f t="array" ref="CF854">IF($AG854,SQRT(SUMPRODUCT($AH$2:$AH854, (AR$2:AR854-BL854)^2)/(SUM($AH$2:$AH854)-1)),0)</f>
        <v>0</v>
      </c>
      <c r="CG854" s="109" cm="1">
        <f t="array" ref="CG854">IF($AG854,SQRT(SUMPRODUCT($AH$2:$AH854, (AS$2:AS854-BM854)^2)/(SUM($AH$2:$AH854)-1)),0)</f>
        <v>0</v>
      </c>
      <c r="CH854" s="109" cm="1">
        <f t="array" ref="CH854">IF($AG854,SQRT(SUMPRODUCT($AH$2:$AH854, (AT$2:AT854-BN854)^2)/(SUM($AH$2:$AH854)-1)),0)</f>
        <v>0</v>
      </c>
      <c r="CI854" s="109" cm="1">
        <f t="array" ref="CI854">IF($AG854,SQRT(SUMPRODUCT($AH$2:$AH854, (AU$2:AU854-BO854)^2)/(SUM($AH$2:$AH854)-1)),0)</f>
        <v>0</v>
      </c>
      <c r="CJ854" s="109" cm="1">
        <f t="array" ref="CJ854">IF($AG854,SQRT(SUMPRODUCT($AH$2:$AH854, (AV$2:AV854-BP854)^2)/(SUM($AH$2:$AH854)-1)),0)</f>
        <v>0</v>
      </c>
      <c r="CK854" s="109" cm="1">
        <f t="array" ref="CK854">IF($AG854,SQRT(SUMPRODUCT($AH$2:$AH854, (AW$2:AW854-BQ854)^2)/(SUM($AH$2:$AH854)-1)),0)</f>
        <v>0</v>
      </c>
      <c r="CL854" s="109" cm="1">
        <f t="array" ref="CL854">IF($AG854,SQRT(SUMPRODUCT($AH$2:$AH854, (AX$2:AX854-BR854)^2)/(SUM($AH$2:$AH854)-1)),0)</f>
        <v>0</v>
      </c>
      <c r="CM854" s="109" cm="1">
        <f t="array" ref="CM854">IF($AG854,SQRT(SUMPRODUCT($AH$2:$AH854, (AY$2:AY854-BS854)^2)/(SUM($AH$2:$AH854)-1)),0)</f>
        <v>0</v>
      </c>
      <c r="CN854" s="109" cm="1">
        <f t="array" ref="CN854">IF($AG854,SQRT(SUMPRODUCT($AH$2:$AH854, (AZ$2:AZ854-BT854)^2)/(SUM($AH$2:$AH854)-1)),0)</f>
        <v>0</v>
      </c>
      <c r="CO854" s="109" cm="1">
        <f t="array" ref="CO854">IF($AG854,SQRT(SUMPRODUCT($AH$2:$AH854, (BA$2:BA854-BU854)^2)/(SUM($AH$2:$AH854)-1)),0)</f>
        <v>0</v>
      </c>
    </row>
    <row r="855" spans="34:93" x14ac:dyDescent="0.25">
      <c r="AH855" s="99" t="str">
        <f t="shared" si="199"/>
        <v/>
      </c>
      <c r="AI855" s="11">
        <f t="shared" ca="1" si="206"/>
        <v>0</v>
      </c>
      <c r="AJ855" s="11">
        <f t="shared" ca="1" si="206"/>
        <v>0</v>
      </c>
      <c r="AK855" s="11">
        <f t="shared" ca="1" si="206"/>
        <v>0</v>
      </c>
      <c r="AL855" s="11">
        <f t="shared" ca="1" si="206"/>
        <v>0</v>
      </c>
      <c r="AM855" s="11">
        <f t="shared" ca="1" si="206"/>
        <v>0</v>
      </c>
      <c r="AN855" s="11">
        <f t="shared" ca="1" si="206"/>
        <v>0</v>
      </c>
      <c r="AO855" s="11">
        <f t="shared" ca="1" si="206"/>
        <v>0</v>
      </c>
      <c r="AP855" s="11">
        <f t="shared" ca="1" si="206"/>
        <v>0</v>
      </c>
      <c r="AQ855" s="11">
        <f t="shared" ca="1" si="206"/>
        <v>0</v>
      </c>
      <c r="AR855" s="11">
        <f t="shared" ca="1" si="206"/>
        <v>0</v>
      </c>
      <c r="AS855" s="11">
        <f t="shared" ca="1" si="207"/>
        <v>0</v>
      </c>
      <c r="AT855" s="11">
        <f t="shared" ca="1" si="207"/>
        <v>0</v>
      </c>
      <c r="AU855" s="11">
        <f t="shared" ca="1" si="207"/>
        <v>0</v>
      </c>
      <c r="AV855" s="11">
        <f t="shared" ca="1" si="207"/>
        <v>0</v>
      </c>
      <c r="AW855" s="11">
        <f t="shared" ca="1" si="207"/>
        <v>0</v>
      </c>
      <c r="AX855" s="11">
        <f t="shared" ca="1" si="207"/>
        <v>0</v>
      </c>
      <c r="AY855" s="11">
        <f t="shared" ca="1" si="207"/>
        <v>0</v>
      </c>
      <c r="AZ855" s="11">
        <f t="shared" ca="1" si="207"/>
        <v>0</v>
      </c>
      <c r="BA855" s="11">
        <f t="shared" ca="1" si="207"/>
        <v>0</v>
      </c>
      <c r="BB855" s="11"/>
      <c r="BC855" s="11">
        <f>IF($AG855,SUMPRODUCT(AI$2:AI855,$AH$2:$AH855)/SUM($AH$2:$AH855),0)</f>
        <v>0</v>
      </c>
      <c r="BD855" s="11">
        <f>IF($AG855,SUMPRODUCT(AJ$2:AJ855,$AH$2:$AH855)/SUM($AH$2:$AH855),0)</f>
        <v>0</v>
      </c>
      <c r="BE855" s="11">
        <f>IF($AG855,SUMPRODUCT(AK$2:AK855,$AH$2:$AH855)/SUM($AH$2:$AH855),0)</f>
        <v>0</v>
      </c>
      <c r="BF855" s="11">
        <f>IF($AG855,SUMPRODUCT(AL$2:AL855,$AH$2:$AH855)/SUM($AH$2:$AH855),0)</f>
        <v>0</v>
      </c>
      <c r="BG855" s="11">
        <f>IF($AG855,SUMPRODUCT(AM$2:AM855,$AH$2:$AH855)/SUM($AH$2:$AH855),0)</f>
        <v>0</v>
      </c>
      <c r="BH855" s="11">
        <f>IF($AG855,SUMPRODUCT(AN$2:AN855,$AH$2:$AH855)/SUM($AH$2:$AH855),0)</f>
        <v>0</v>
      </c>
      <c r="BI855" s="11">
        <f>IF($AG855,SUMPRODUCT(AO$2:AO855,$AH$2:$AH855)/SUM($AH$2:$AH855),0)</f>
        <v>0</v>
      </c>
      <c r="BJ855" s="11">
        <f>IF($AG855,SUMPRODUCT(AP$2:AP855,$AH$2:$AH855)/SUM($AH$2:$AH855),0)</f>
        <v>0</v>
      </c>
      <c r="BK855" s="11">
        <f>IF($AG855,SUMPRODUCT(AQ$2:AQ855,$AH$2:$AH855)/SUM($AH$2:$AH855),0)</f>
        <v>0</v>
      </c>
      <c r="BL855" s="11">
        <f>IF($AG855,SUMPRODUCT(AR$2:AR855,$AH$2:$AH855)/SUM($AH$2:$AH855),0)</f>
        <v>0</v>
      </c>
      <c r="BM855" s="11">
        <f>IF($AG855,SUMPRODUCT(AS$2:AS855,$AH$2:$AH855)/SUM($AH$2:$AH855),0)</f>
        <v>0</v>
      </c>
      <c r="BN855" s="11">
        <f>IF($AG855,SUMPRODUCT(AT$2:AT855,$AH$2:$AH855)/SUM($AH$2:$AH855),0)</f>
        <v>0</v>
      </c>
      <c r="BO855" s="11">
        <f>IF($AG855,SUMPRODUCT(AU$2:AU855,$AH$2:$AH855)/SUM($AH$2:$AH855),0)</f>
        <v>0</v>
      </c>
      <c r="BP855" s="11">
        <f>IF($AG855,SUMPRODUCT(AV$2:AV855,$AH$2:$AH855)/SUM($AH$2:$AH855),0)</f>
        <v>0</v>
      </c>
      <c r="BQ855" s="11">
        <f>IF($AG855,SUMPRODUCT(AW$2:AW855,$AH$2:$AH855)/SUM($AH$2:$AH855),0)</f>
        <v>0</v>
      </c>
      <c r="BR855" s="11">
        <f>IF($AG855,SUMPRODUCT(AX$2:AX855,$AH$2:$AH855)/SUM($AH$2:$AH855),0)</f>
        <v>0</v>
      </c>
      <c r="BS855" s="11">
        <f>IF($AG855,SUMPRODUCT(AY$2:AY855,$AH$2:$AH855)/SUM($AH$2:$AH855),0)</f>
        <v>0</v>
      </c>
      <c r="BT855" s="11">
        <f>IF($AG855,SUMPRODUCT(AZ$2:AZ855,$AH$2:$AH855)/SUM($AH$2:$AH855),0)</f>
        <v>0</v>
      </c>
      <c r="BU855" s="11">
        <f>IF($AG855,SUMPRODUCT(BA$2:BA855,$AH$2:$AH855)/SUM($AH$2:$AH855),0)</f>
        <v>0</v>
      </c>
      <c r="BV855" s="11"/>
      <c r="BW855" s="109" cm="1">
        <f t="array" ref="BW855">IF($AG855,SQRT(SUMPRODUCT($AH$2:$AH855, (AI$2:AI855-BC855)^2)/(SUM($AH$2:$AH855)-1)),0)</f>
        <v>0</v>
      </c>
      <c r="BX855" s="109" cm="1">
        <f t="array" ref="BX855">IF($AG855,SQRT(SUMPRODUCT($AH$2:$AH855, (AJ$2:AJ855-BD855)^2)/(SUM($AH$2:$AH855)-1)),0)</f>
        <v>0</v>
      </c>
      <c r="BY855" s="109" cm="1">
        <f t="array" ref="BY855">IF($AG855,SQRT(SUMPRODUCT($AH$2:$AH855, (AK$2:AK855-BE855)^2)/(SUM($AH$2:$AH855)-1)),0)</f>
        <v>0</v>
      </c>
      <c r="BZ855" s="109" cm="1">
        <f t="array" ref="BZ855">IF($AG855,SQRT(SUMPRODUCT($AH$2:$AH855, (AL$2:AL855-BF855)^2)/(SUM($AH$2:$AH855)-1)),0)</f>
        <v>0</v>
      </c>
      <c r="CA855" s="109" cm="1">
        <f t="array" ref="CA855">IF($AG855,SQRT(SUMPRODUCT($AH$2:$AH855, (AM$2:AM855-BG855)^2)/(SUM($AH$2:$AH855)-1)),0)</f>
        <v>0</v>
      </c>
      <c r="CB855" s="109" cm="1">
        <f t="array" ref="CB855">IF($AG855,SQRT(SUMPRODUCT($AH$2:$AH855, (AN$2:AN855-BH855)^2)/(SUM($AH$2:$AH855)-1)),0)</f>
        <v>0</v>
      </c>
      <c r="CC855" s="109" cm="1">
        <f t="array" ref="CC855">IF($AG855,SQRT(SUMPRODUCT($AH$2:$AH855, (AO$2:AO855-BI855)^2)/(SUM($AH$2:$AH855)-1)),0)</f>
        <v>0</v>
      </c>
      <c r="CD855" s="109" cm="1">
        <f t="array" ref="CD855">IF($AG855,SQRT(SUMPRODUCT($AH$2:$AH855, (AP$2:AP855-BJ855)^2)/(SUM($AH$2:$AH855)-1)),0)</f>
        <v>0</v>
      </c>
      <c r="CE855" s="109" cm="1">
        <f t="array" ref="CE855">IF($AG855,SQRT(SUMPRODUCT($AH$2:$AH855, (AQ$2:AQ855-BK855)^2)/(SUM($AH$2:$AH855)-1)),0)</f>
        <v>0</v>
      </c>
      <c r="CF855" s="109" cm="1">
        <f t="array" ref="CF855">IF($AG855,SQRT(SUMPRODUCT($AH$2:$AH855, (AR$2:AR855-BL855)^2)/(SUM($AH$2:$AH855)-1)),0)</f>
        <v>0</v>
      </c>
      <c r="CG855" s="109" cm="1">
        <f t="array" ref="CG855">IF($AG855,SQRT(SUMPRODUCT($AH$2:$AH855, (AS$2:AS855-BM855)^2)/(SUM($AH$2:$AH855)-1)),0)</f>
        <v>0</v>
      </c>
      <c r="CH855" s="109" cm="1">
        <f t="array" ref="CH855">IF($AG855,SQRT(SUMPRODUCT($AH$2:$AH855, (AT$2:AT855-BN855)^2)/(SUM($AH$2:$AH855)-1)),0)</f>
        <v>0</v>
      </c>
      <c r="CI855" s="109" cm="1">
        <f t="array" ref="CI855">IF($AG855,SQRT(SUMPRODUCT($AH$2:$AH855, (AU$2:AU855-BO855)^2)/(SUM($AH$2:$AH855)-1)),0)</f>
        <v>0</v>
      </c>
      <c r="CJ855" s="109" cm="1">
        <f t="array" ref="CJ855">IF($AG855,SQRT(SUMPRODUCT($AH$2:$AH855, (AV$2:AV855-BP855)^2)/(SUM($AH$2:$AH855)-1)),0)</f>
        <v>0</v>
      </c>
      <c r="CK855" s="109" cm="1">
        <f t="array" ref="CK855">IF($AG855,SQRT(SUMPRODUCT($AH$2:$AH855, (AW$2:AW855-BQ855)^2)/(SUM($AH$2:$AH855)-1)),0)</f>
        <v>0</v>
      </c>
      <c r="CL855" s="109" cm="1">
        <f t="array" ref="CL855">IF($AG855,SQRT(SUMPRODUCT($AH$2:$AH855, (AX$2:AX855-BR855)^2)/(SUM($AH$2:$AH855)-1)),0)</f>
        <v>0</v>
      </c>
      <c r="CM855" s="109" cm="1">
        <f t="array" ref="CM855">IF($AG855,SQRT(SUMPRODUCT($AH$2:$AH855, (AY$2:AY855-BS855)^2)/(SUM($AH$2:$AH855)-1)),0)</f>
        <v>0</v>
      </c>
      <c r="CN855" s="109" cm="1">
        <f t="array" ref="CN855">IF($AG855,SQRT(SUMPRODUCT($AH$2:$AH855, (AZ$2:AZ855-BT855)^2)/(SUM($AH$2:$AH855)-1)),0)</f>
        <v>0</v>
      </c>
      <c r="CO855" s="109" cm="1">
        <f t="array" ref="CO855">IF($AG855,SQRT(SUMPRODUCT($AH$2:$AH855, (BA$2:BA855-BU855)^2)/(SUM($AH$2:$AH855)-1)),0)</f>
        <v>0</v>
      </c>
    </row>
    <row r="856" spans="34:93" x14ac:dyDescent="0.25">
      <c r="AH856" s="99" t="str">
        <f t="shared" si="199"/>
        <v/>
      </c>
      <c r="AI856" s="11">
        <f t="shared" ca="1" si="206"/>
        <v>0</v>
      </c>
      <c r="AJ856" s="11">
        <f t="shared" ca="1" si="206"/>
        <v>0</v>
      </c>
      <c r="AK856" s="11">
        <f t="shared" ca="1" si="206"/>
        <v>0</v>
      </c>
      <c r="AL856" s="11">
        <f t="shared" ca="1" si="206"/>
        <v>0</v>
      </c>
      <c r="AM856" s="11">
        <f t="shared" ca="1" si="206"/>
        <v>0</v>
      </c>
      <c r="AN856" s="11">
        <f t="shared" ca="1" si="206"/>
        <v>0</v>
      </c>
      <c r="AO856" s="11">
        <f t="shared" ca="1" si="206"/>
        <v>0</v>
      </c>
      <c r="AP856" s="11">
        <f t="shared" ca="1" si="206"/>
        <v>0</v>
      </c>
      <c r="AQ856" s="11">
        <f t="shared" ca="1" si="206"/>
        <v>0</v>
      </c>
      <c r="AR856" s="11">
        <f t="shared" ca="1" si="206"/>
        <v>0</v>
      </c>
      <c r="AS856" s="11">
        <f t="shared" ca="1" si="207"/>
        <v>0</v>
      </c>
      <c r="AT856" s="11">
        <f t="shared" ca="1" si="207"/>
        <v>0</v>
      </c>
      <c r="AU856" s="11">
        <f t="shared" ca="1" si="207"/>
        <v>0</v>
      </c>
      <c r="AV856" s="11">
        <f t="shared" ca="1" si="207"/>
        <v>0</v>
      </c>
      <c r="AW856" s="11">
        <f t="shared" ca="1" si="207"/>
        <v>0</v>
      </c>
      <c r="AX856" s="11">
        <f t="shared" ca="1" si="207"/>
        <v>0</v>
      </c>
      <c r="AY856" s="11">
        <f t="shared" ca="1" si="207"/>
        <v>0</v>
      </c>
      <c r="AZ856" s="11">
        <f t="shared" ca="1" si="207"/>
        <v>0</v>
      </c>
      <c r="BA856" s="11">
        <f t="shared" ca="1" si="207"/>
        <v>0</v>
      </c>
      <c r="BB856" s="11"/>
      <c r="BC856" s="11">
        <f>IF($AG856,SUMPRODUCT(AI$2:AI856,$AH$2:$AH856)/SUM($AH$2:$AH856),0)</f>
        <v>0</v>
      </c>
      <c r="BD856" s="11">
        <f>IF($AG856,SUMPRODUCT(AJ$2:AJ856,$AH$2:$AH856)/SUM($AH$2:$AH856),0)</f>
        <v>0</v>
      </c>
      <c r="BE856" s="11">
        <f>IF($AG856,SUMPRODUCT(AK$2:AK856,$AH$2:$AH856)/SUM($AH$2:$AH856),0)</f>
        <v>0</v>
      </c>
      <c r="BF856" s="11">
        <f>IF($AG856,SUMPRODUCT(AL$2:AL856,$AH$2:$AH856)/SUM($AH$2:$AH856),0)</f>
        <v>0</v>
      </c>
      <c r="BG856" s="11">
        <f>IF($AG856,SUMPRODUCT(AM$2:AM856,$AH$2:$AH856)/SUM($AH$2:$AH856),0)</f>
        <v>0</v>
      </c>
      <c r="BH856" s="11">
        <f>IF($AG856,SUMPRODUCT(AN$2:AN856,$AH$2:$AH856)/SUM($AH$2:$AH856),0)</f>
        <v>0</v>
      </c>
      <c r="BI856" s="11">
        <f>IF($AG856,SUMPRODUCT(AO$2:AO856,$AH$2:$AH856)/SUM($AH$2:$AH856),0)</f>
        <v>0</v>
      </c>
      <c r="BJ856" s="11">
        <f>IF($AG856,SUMPRODUCT(AP$2:AP856,$AH$2:$AH856)/SUM($AH$2:$AH856),0)</f>
        <v>0</v>
      </c>
      <c r="BK856" s="11">
        <f>IF($AG856,SUMPRODUCT(AQ$2:AQ856,$AH$2:$AH856)/SUM($AH$2:$AH856),0)</f>
        <v>0</v>
      </c>
      <c r="BL856" s="11">
        <f>IF($AG856,SUMPRODUCT(AR$2:AR856,$AH$2:$AH856)/SUM($AH$2:$AH856),0)</f>
        <v>0</v>
      </c>
      <c r="BM856" s="11">
        <f>IF($AG856,SUMPRODUCT(AS$2:AS856,$AH$2:$AH856)/SUM($AH$2:$AH856),0)</f>
        <v>0</v>
      </c>
      <c r="BN856" s="11">
        <f>IF($AG856,SUMPRODUCT(AT$2:AT856,$AH$2:$AH856)/SUM($AH$2:$AH856),0)</f>
        <v>0</v>
      </c>
      <c r="BO856" s="11">
        <f>IF($AG856,SUMPRODUCT(AU$2:AU856,$AH$2:$AH856)/SUM($AH$2:$AH856),0)</f>
        <v>0</v>
      </c>
      <c r="BP856" s="11">
        <f>IF($AG856,SUMPRODUCT(AV$2:AV856,$AH$2:$AH856)/SUM($AH$2:$AH856),0)</f>
        <v>0</v>
      </c>
      <c r="BQ856" s="11">
        <f>IF($AG856,SUMPRODUCT(AW$2:AW856,$AH$2:$AH856)/SUM($AH$2:$AH856),0)</f>
        <v>0</v>
      </c>
      <c r="BR856" s="11">
        <f>IF($AG856,SUMPRODUCT(AX$2:AX856,$AH$2:$AH856)/SUM($AH$2:$AH856),0)</f>
        <v>0</v>
      </c>
      <c r="BS856" s="11">
        <f>IF($AG856,SUMPRODUCT(AY$2:AY856,$AH$2:$AH856)/SUM($AH$2:$AH856),0)</f>
        <v>0</v>
      </c>
      <c r="BT856" s="11">
        <f>IF($AG856,SUMPRODUCT(AZ$2:AZ856,$AH$2:$AH856)/SUM($AH$2:$AH856),0)</f>
        <v>0</v>
      </c>
      <c r="BU856" s="11">
        <f>IF($AG856,SUMPRODUCT(BA$2:BA856,$AH$2:$AH856)/SUM($AH$2:$AH856),0)</f>
        <v>0</v>
      </c>
      <c r="BV856" s="11"/>
      <c r="BW856" s="109" cm="1">
        <f t="array" ref="BW856">IF($AG856,SQRT(SUMPRODUCT($AH$2:$AH856, (AI$2:AI856-BC856)^2)/(SUM($AH$2:$AH856)-1)),0)</f>
        <v>0</v>
      </c>
      <c r="BX856" s="109" cm="1">
        <f t="array" ref="BX856">IF($AG856,SQRT(SUMPRODUCT($AH$2:$AH856, (AJ$2:AJ856-BD856)^2)/(SUM($AH$2:$AH856)-1)),0)</f>
        <v>0</v>
      </c>
      <c r="BY856" s="109" cm="1">
        <f t="array" ref="BY856">IF($AG856,SQRT(SUMPRODUCT($AH$2:$AH856, (AK$2:AK856-BE856)^2)/(SUM($AH$2:$AH856)-1)),0)</f>
        <v>0</v>
      </c>
      <c r="BZ856" s="109" cm="1">
        <f t="array" ref="BZ856">IF($AG856,SQRT(SUMPRODUCT($AH$2:$AH856, (AL$2:AL856-BF856)^2)/(SUM($AH$2:$AH856)-1)),0)</f>
        <v>0</v>
      </c>
      <c r="CA856" s="109" cm="1">
        <f t="array" ref="CA856">IF($AG856,SQRT(SUMPRODUCT($AH$2:$AH856, (AM$2:AM856-BG856)^2)/(SUM($AH$2:$AH856)-1)),0)</f>
        <v>0</v>
      </c>
      <c r="CB856" s="109" cm="1">
        <f t="array" ref="CB856">IF($AG856,SQRT(SUMPRODUCT($AH$2:$AH856, (AN$2:AN856-BH856)^2)/(SUM($AH$2:$AH856)-1)),0)</f>
        <v>0</v>
      </c>
      <c r="CC856" s="109" cm="1">
        <f t="array" ref="CC856">IF($AG856,SQRT(SUMPRODUCT($AH$2:$AH856, (AO$2:AO856-BI856)^2)/(SUM($AH$2:$AH856)-1)),0)</f>
        <v>0</v>
      </c>
      <c r="CD856" s="109" cm="1">
        <f t="array" ref="CD856">IF($AG856,SQRT(SUMPRODUCT($AH$2:$AH856, (AP$2:AP856-BJ856)^2)/(SUM($AH$2:$AH856)-1)),0)</f>
        <v>0</v>
      </c>
      <c r="CE856" s="109" cm="1">
        <f t="array" ref="CE856">IF($AG856,SQRT(SUMPRODUCT($AH$2:$AH856, (AQ$2:AQ856-BK856)^2)/(SUM($AH$2:$AH856)-1)),0)</f>
        <v>0</v>
      </c>
      <c r="CF856" s="109" cm="1">
        <f t="array" ref="CF856">IF($AG856,SQRT(SUMPRODUCT($AH$2:$AH856, (AR$2:AR856-BL856)^2)/(SUM($AH$2:$AH856)-1)),0)</f>
        <v>0</v>
      </c>
      <c r="CG856" s="109" cm="1">
        <f t="array" ref="CG856">IF($AG856,SQRT(SUMPRODUCT($AH$2:$AH856, (AS$2:AS856-BM856)^2)/(SUM($AH$2:$AH856)-1)),0)</f>
        <v>0</v>
      </c>
      <c r="CH856" s="109" cm="1">
        <f t="array" ref="CH856">IF($AG856,SQRT(SUMPRODUCT($AH$2:$AH856, (AT$2:AT856-BN856)^2)/(SUM($AH$2:$AH856)-1)),0)</f>
        <v>0</v>
      </c>
      <c r="CI856" s="109" cm="1">
        <f t="array" ref="CI856">IF($AG856,SQRT(SUMPRODUCT($AH$2:$AH856, (AU$2:AU856-BO856)^2)/(SUM($AH$2:$AH856)-1)),0)</f>
        <v>0</v>
      </c>
      <c r="CJ856" s="109" cm="1">
        <f t="array" ref="CJ856">IF($AG856,SQRT(SUMPRODUCT($AH$2:$AH856, (AV$2:AV856-BP856)^2)/(SUM($AH$2:$AH856)-1)),0)</f>
        <v>0</v>
      </c>
      <c r="CK856" s="109" cm="1">
        <f t="array" ref="CK856">IF($AG856,SQRT(SUMPRODUCT($AH$2:$AH856, (AW$2:AW856-BQ856)^2)/(SUM($AH$2:$AH856)-1)),0)</f>
        <v>0</v>
      </c>
      <c r="CL856" s="109" cm="1">
        <f t="array" ref="CL856">IF($AG856,SQRT(SUMPRODUCT($AH$2:$AH856, (AX$2:AX856-BR856)^2)/(SUM($AH$2:$AH856)-1)),0)</f>
        <v>0</v>
      </c>
      <c r="CM856" s="109" cm="1">
        <f t="array" ref="CM856">IF($AG856,SQRT(SUMPRODUCT($AH$2:$AH856, (AY$2:AY856-BS856)^2)/(SUM($AH$2:$AH856)-1)),0)</f>
        <v>0</v>
      </c>
      <c r="CN856" s="109" cm="1">
        <f t="array" ref="CN856">IF($AG856,SQRT(SUMPRODUCT($AH$2:$AH856, (AZ$2:AZ856-BT856)^2)/(SUM($AH$2:$AH856)-1)),0)</f>
        <v>0</v>
      </c>
      <c r="CO856" s="109" cm="1">
        <f t="array" ref="CO856">IF($AG856,SQRT(SUMPRODUCT($AH$2:$AH856, (BA$2:BA856-BU856)^2)/(SUM($AH$2:$AH856)-1)),0)</f>
        <v>0</v>
      </c>
    </row>
    <row r="857" spans="34:93" x14ac:dyDescent="0.25">
      <c r="AH857" s="99" t="str">
        <f t="shared" si="199"/>
        <v/>
      </c>
      <c r="AI857" s="11">
        <f t="shared" ca="1" si="206"/>
        <v>0</v>
      </c>
      <c r="AJ857" s="11">
        <f t="shared" ca="1" si="206"/>
        <v>0</v>
      </c>
      <c r="AK857" s="11">
        <f t="shared" ca="1" si="206"/>
        <v>0</v>
      </c>
      <c r="AL857" s="11">
        <f t="shared" ca="1" si="206"/>
        <v>0</v>
      </c>
      <c r="AM857" s="11">
        <f t="shared" ca="1" si="206"/>
        <v>0</v>
      </c>
      <c r="AN857" s="11">
        <f t="shared" ca="1" si="206"/>
        <v>0</v>
      </c>
      <c r="AO857" s="11">
        <f t="shared" ca="1" si="206"/>
        <v>0</v>
      </c>
      <c r="AP857" s="11">
        <f t="shared" ca="1" si="206"/>
        <v>0</v>
      </c>
      <c r="AQ857" s="11">
        <f t="shared" ca="1" si="206"/>
        <v>0</v>
      </c>
      <c r="AR857" s="11">
        <f t="shared" ca="1" si="206"/>
        <v>0</v>
      </c>
      <c r="AS857" s="11">
        <f t="shared" ca="1" si="207"/>
        <v>0</v>
      </c>
      <c r="AT857" s="11">
        <f t="shared" ca="1" si="207"/>
        <v>0</v>
      </c>
      <c r="AU857" s="11">
        <f t="shared" ca="1" si="207"/>
        <v>0</v>
      </c>
      <c r="AV857" s="11">
        <f t="shared" ca="1" si="207"/>
        <v>0</v>
      </c>
      <c r="AW857" s="11">
        <f t="shared" ca="1" si="207"/>
        <v>0</v>
      </c>
      <c r="AX857" s="11">
        <f t="shared" ca="1" si="207"/>
        <v>0</v>
      </c>
      <c r="AY857" s="11">
        <f t="shared" ca="1" si="207"/>
        <v>0</v>
      </c>
      <c r="AZ857" s="11">
        <f t="shared" ca="1" si="207"/>
        <v>0</v>
      </c>
      <c r="BA857" s="11">
        <f t="shared" ca="1" si="207"/>
        <v>0</v>
      </c>
      <c r="BB857" s="11"/>
      <c r="BC857" s="11">
        <f>IF($AG857,SUMPRODUCT(AI$2:AI857,$AH$2:$AH857)/SUM($AH$2:$AH857),0)</f>
        <v>0</v>
      </c>
      <c r="BD857" s="11">
        <f>IF($AG857,SUMPRODUCT(AJ$2:AJ857,$AH$2:$AH857)/SUM($AH$2:$AH857),0)</f>
        <v>0</v>
      </c>
      <c r="BE857" s="11">
        <f>IF($AG857,SUMPRODUCT(AK$2:AK857,$AH$2:$AH857)/SUM($AH$2:$AH857),0)</f>
        <v>0</v>
      </c>
      <c r="BF857" s="11">
        <f>IF($AG857,SUMPRODUCT(AL$2:AL857,$AH$2:$AH857)/SUM($AH$2:$AH857),0)</f>
        <v>0</v>
      </c>
      <c r="BG857" s="11">
        <f>IF($AG857,SUMPRODUCT(AM$2:AM857,$AH$2:$AH857)/SUM($AH$2:$AH857),0)</f>
        <v>0</v>
      </c>
      <c r="BH857" s="11">
        <f>IF($AG857,SUMPRODUCT(AN$2:AN857,$AH$2:$AH857)/SUM($AH$2:$AH857),0)</f>
        <v>0</v>
      </c>
      <c r="BI857" s="11">
        <f>IF($AG857,SUMPRODUCT(AO$2:AO857,$AH$2:$AH857)/SUM($AH$2:$AH857),0)</f>
        <v>0</v>
      </c>
      <c r="BJ857" s="11">
        <f>IF($AG857,SUMPRODUCT(AP$2:AP857,$AH$2:$AH857)/SUM($AH$2:$AH857),0)</f>
        <v>0</v>
      </c>
      <c r="BK857" s="11">
        <f>IF($AG857,SUMPRODUCT(AQ$2:AQ857,$AH$2:$AH857)/SUM($AH$2:$AH857),0)</f>
        <v>0</v>
      </c>
      <c r="BL857" s="11">
        <f>IF($AG857,SUMPRODUCT(AR$2:AR857,$AH$2:$AH857)/SUM($AH$2:$AH857),0)</f>
        <v>0</v>
      </c>
      <c r="BM857" s="11">
        <f>IF($AG857,SUMPRODUCT(AS$2:AS857,$AH$2:$AH857)/SUM($AH$2:$AH857),0)</f>
        <v>0</v>
      </c>
      <c r="BN857" s="11">
        <f>IF($AG857,SUMPRODUCT(AT$2:AT857,$AH$2:$AH857)/SUM($AH$2:$AH857),0)</f>
        <v>0</v>
      </c>
      <c r="BO857" s="11">
        <f>IF($AG857,SUMPRODUCT(AU$2:AU857,$AH$2:$AH857)/SUM($AH$2:$AH857),0)</f>
        <v>0</v>
      </c>
      <c r="BP857" s="11">
        <f>IF($AG857,SUMPRODUCT(AV$2:AV857,$AH$2:$AH857)/SUM($AH$2:$AH857),0)</f>
        <v>0</v>
      </c>
      <c r="BQ857" s="11">
        <f>IF($AG857,SUMPRODUCT(AW$2:AW857,$AH$2:$AH857)/SUM($AH$2:$AH857),0)</f>
        <v>0</v>
      </c>
      <c r="BR857" s="11">
        <f>IF($AG857,SUMPRODUCT(AX$2:AX857,$AH$2:$AH857)/SUM($AH$2:$AH857),0)</f>
        <v>0</v>
      </c>
      <c r="BS857" s="11">
        <f>IF($AG857,SUMPRODUCT(AY$2:AY857,$AH$2:$AH857)/SUM($AH$2:$AH857),0)</f>
        <v>0</v>
      </c>
      <c r="BT857" s="11">
        <f>IF($AG857,SUMPRODUCT(AZ$2:AZ857,$AH$2:$AH857)/SUM($AH$2:$AH857),0)</f>
        <v>0</v>
      </c>
      <c r="BU857" s="11">
        <f>IF($AG857,SUMPRODUCT(BA$2:BA857,$AH$2:$AH857)/SUM($AH$2:$AH857),0)</f>
        <v>0</v>
      </c>
      <c r="BV857" s="11"/>
      <c r="BW857" s="109" cm="1">
        <f t="array" ref="BW857">IF($AG857,SQRT(SUMPRODUCT($AH$2:$AH857, (AI$2:AI857-BC857)^2)/(SUM($AH$2:$AH857)-1)),0)</f>
        <v>0</v>
      </c>
      <c r="BX857" s="109" cm="1">
        <f t="array" ref="BX857">IF($AG857,SQRT(SUMPRODUCT($AH$2:$AH857, (AJ$2:AJ857-BD857)^2)/(SUM($AH$2:$AH857)-1)),0)</f>
        <v>0</v>
      </c>
      <c r="BY857" s="109" cm="1">
        <f t="array" ref="BY857">IF($AG857,SQRT(SUMPRODUCT($AH$2:$AH857, (AK$2:AK857-BE857)^2)/(SUM($AH$2:$AH857)-1)),0)</f>
        <v>0</v>
      </c>
      <c r="BZ857" s="109" cm="1">
        <f t="array" ref="BZ857">IF($AG857,SQRT(SUMPRODUCT($AH$2:$AH857, (AL$2:AL857-BF857)^2)/(SUM($AH$2:$AH857)-1)),0)</f>
        <v>0</v>
      </c>
      <c r="CA857" s="109" cm="1">
        <f t="array" ref="CA857">IF($AG857,SQRT(SUMPRODUCT($AH$2:$AH857, (AM$2:AM857-BG857)^2)/(SUM($AH$2:$AH857)-1)),0)</f>
        <v>0</v>
      </c>
      <c r="CB857" s="109" cm="1">
        <f t="array" ref="CB857">IF($AG857,SQRT(SUMPRODUCT($AH$2:$AH857, (AN$2:AN857-BH857)^2)/(SUM($AH$2:$AH857)-1)),0)</f>
        <v>0</v>
      </c>
      <c r="CC857" s="109" cm="1">
        <f t="array" ref="CC857">IF($AG857,SQRT(SUMPRODUCT($AH$2:$AH857, (AO$2:AO857-BI857)^2)/(SUM($AH$2:$AH857)-1)),0)</f>
        <v>0</v>
      </c>
      <c r="CD857" s="109" cm="1">
        <f t="array" ref="CD857">IF($AG857,SQRT(SUMPRODUCT($AH$2:$AH857, (AP$2:AP857-BJ857)^2)/(SUM($AH$2:$AH857)-1)),0)</f>
        <v>0</v>
      </c>
      <c r="CE857" s="109" cm="1">
        <f t="array" ref="CE857">IF($AG857,SQRT(SUMPRODUCT($AH$2:$AH857, (AQ$2:AQ857-BK857)^2)/(SUM($AH$2:$AH857)-1)),0)</f>
        <v>0</v>
      </c>
      <c r="CF857" s="109" cm="1">
        <f t="array" ref="CF857">IF($AG857,SQRT(SUMPRODUCT($AH$2:$AH857, (AR$2:AR857-BL857)^2)/(SUM($AH$2:$AH857)-1)),0)</f>
        <v>0</v>
      </c>
      <c r="CG857" s="109" cm="1">
        <f t="array" ref="CG857">IF($AG857,SQRT(SUMPRODUCT($AH$2:$AH857, (AS$2:AS857-BM857)^2)/(SUM($AH$2:$AH857)-1)),0)</f>
        <v>0</v>
      </c>
      <c r="CH857" s="109" cm="1">
        <f t="array" ref="CH857">IF($AG857,SQRT(SUMPRODUCT($AH$2:$AH857, (AT$2:AT857-BN857)^2)/(SUM($AH$2:$AH857)-1)),0)</f>
        <v>0</v>
      </c>
      <c r="CI857" s="109" cm="1">
        <f t="array" ref="CI857">IF($AG857,SQRT(SUMPRODUCT($AH$2:$AH857, (AU$2:AU857-BO857)^2)/(SUM($AH$2:$AH857)-1)),0)</f>
        <v>0</v>
      </c>
      <c r="CJ857" s="109" cm="1">
        <f t="array" ref="CJ857">IF($AG857,SQRT(SUMPRODUCT($AH$2:$AH857, (AV$2:AV857-BP857)^2)/(SUM($AH$2:$AH857)-1)),0)</f>
        <v>0</v>
      </c>
      <c r="CK857" s="109" cm="1">
        <f t="array" ref="CK857">IF($AG857,SQRT(SUMPRODUCT($AH$2:$AH857, (AW$2:AW857-BQ857)^2)/(SUM($AH$2:$AH857)-1)),0)</f>
        <v>0</v>
      </c>
      <c r="CL857" s="109" cm="1">
        <f t="array" ref="CL857">IF($AG857,SQRT(SUMPRODUCT($AH$2:$AH857, (AX$2:AX857-BR857)^2)/(SUM($AH$2:$AH857)-1)),0)</f>
        <v>0</v>
      </c>
      <c r="CM857" s="109" cm="1">
        <f t="array" ref="CM857">IF($AG857,SQRT(SUMPRODUCT($AH$2:$AH857, (AY$2:AY857-BS857)^2)/(SUM($AH$2:$AH857)-1)),0)</f>
        <v>0</v>
      </c>
      <c r="CN857" s="109" cm="1">
        <f t="array" ref="CN857">IF($AG857,SQRT(SUMPRODUCT($AH$2:$AH857, (AZ$2:AZ857-BT857)^2)/(SUM($AH$2:$AH857)-1)),0)</f>
        <v>0</v>
      </c>
      <c r="CO857" s="109" cm="1">
        <f t="array" ref="CO857">IF($AG857,SQRT(SUMPRODUCT($AH$2:$AH857, (BA$2:BA857-BU857)^2)/(SUM($AH$2:$AH857)-1)),0)</f>
        <v>0</v>
      </c>
    </row>
    <row r="858" spans="34:93" x14ac:dyDescent="0.25">
      <c r="AH858" s="99" t="str">
        <f t="shared" si="199"/>
        <v/>
      </c>
      <c r="AI858" s="11">
        <f t="shared" ca="1" si="206"/>
        <v>0</v>
      </c>
      <c r="AJ858" s="11">
        <f t="shared" ca="1" si="206"/>
        <v>0</v>
      </c>
      <c r="AK858" s="11">
        <f t="shared" ca="1" si="206"/>
        <v>0</v>
      </c>
      <c r="AL858" s="11">
        <f t="shared" ca="1" si="206"/>
        <v>0</v>
      </c>
      <c r="AM858" s="11">
        <f t="shared" ca="1" si="206"/>
        <v>0</v>
      </c>
      <c r="AN858" s="11">
        <f t="shared" ca="1" si="206"/>
        <v>0</v>
      </c>
      <c r="AO858" s="11">
        <f t="shared" ca="1" si="206"/>
        <v>0</v>
      </c>
      <c r="AP858" s="11">
        <f t="shared" ca="1" si="206"/>
        <v>0</v>
      </c>
      <c r="AQ858" s="11">
        <f t="shared" ca="1" si="206"/>
        <v>0</v>
      </c>
      <c r="AR858" s="11">
        <f t="shared" ca="1" si="206"/>
        <v>0</v>
      </c>
      <c r="AS858" s="11">
        <f t="shared" ca="1" si="207"/>
        <v>0</v>
      </c>
      <c r="AT858" s="11">
        <f t="shared" ca="1" si="207"/>
        <v>0</v>
      </c>
      <c r="AU858" s="11">
        <f t="shared" ca="1" si="207"/>
        <v>0</v>
      </c>
      <c r="AV858" s="11">
        <f t="shared" ca="1" si="207"/>
        <v>0</v>
      </c>
      <c r="AW858" s="11">
        <f t="shared" ca="1" si="207"/>
        <v>0</v>
      </c>
      <c r="AX858" s="11">
        <f t="shared" ca="1" si="207"/>
        <v>0</v>
      </c>
      <c r="AY858" s="11">
        <f t="shared" ca="1" si="207"/>
        <v>0</v>
      </c>
      <c r="AZ858" s="11">
        <f t="shared" ca="1" si="207"/>
        <v>0</v>
      </c>
      <c r="BA858" s="11">
        <f t="shared" ca="1" si="207"/>
        <v>0</v>
      </c>
      <c r="BB858" s="11"/>
      <c r="BC858" s="11">
        <f>IF($AG858,SUMPRODUCT(AI$2:AI858,$AH$2:$AH858)/SUM($AH$2:$AH858),0)</f>
        <v>0</v>
      </c>
      <c r="BD858" s="11">
        <f>IF($AG858,SUMPRODUCT(AJ$2:AJ858,$AH$2:$AH858)/SUM($AH$2:$AH858),0)</f>
        <v>0</v>
      </c>
      <c r="BE858" s="11">
        <f>IF($AG858,SUMPRODUCT(AK$2:AK858,$AH$2:$AH858)/SUM($AH$2:$AH858),0)</f>
        <v>0</v>
      </c>
      <c r="BF858" s="11">
        <f>IF($AG858,SUMPRODUCT(AL$2:AL858,$AH$2:$AH858)/SUM($AH$2:$AH858),0)</f>
        <v>0</v>
      </c>
      <c r="BG858" s="11">
        <f>IF($AG858,SUMPRODUCT(AM$2:AM858,$AH$2:$AH858)/SUM($AH$2:$AH858),0)</f>
        <v>0</v>
      </c>
      <c r="BH858" s="11">
        <f>IF($AG858,SUMPRODUCT(AN$2:AN858,$AH$2:$AH858)/SUM($AH$2:$AH858),0)</f>
        <v>0</v>
      </c>
      <c r="BI858" s="11">
        <f>IF($AG858,SUMPRODUCT(AO$2:AO858,$AH$2:$AH858)/SUM($AH$2:$AH858),0)</f>
        <v>0</v>
      </c>
      <c r="BJ858" s="11">
        <f>IF($AG858,SUMPRODUCT(AP$2:AP858,$AH$2:$AH858)/SUM($AH$2:$AH858),0)</f>
        <v>0</v>
      </c>
      <c r="BK858" s="11">
        <f>IF($AG858,SUMPRODUCT(AQ$2:AQ858,$AH$2:$AH858)/SUM($AH$2:$AH858),0)</f>
        <v>0</v>
      </c>
      <c r="BL858" s="11">
        <f>IF($AG858,SUMPRODUCT(AR$2:AR858,$AH$2:$AH858)/SUM($AH$2:$AH858),0)</f>
        <v>0</v>
      </c>
      <c r="BM858" s="11">
        <f>IF($AG858,SUMPRODUCT(AS$2:AS858,$AH$2:$AH858)/SUM($AH$2:$AH858),0)</f>
        <v>0</v>
      </c>
      <c r="BN858" s="11">
        <f>IF($AG858,SUMPRODUCT(AT$2:AT858,$AH$2:$AH858)/SUM($AH$2:$AH858),0)</f>
        <v>0</v>
      </c>
      <c r="BO858" s="11">
        <f>IF($AG858,SUMPRODUCT(AU$2:AU858,$AH$2:$AH858)/SUM($AH$2:$AH858),0)</f>
        <v>0</v>
      </c>
      <c r="BP858" s="11">
        <f>IF($AG858,SUMPRODUCT(AV$2:AV858,$AH$2:$AH858)/SUM($AH$2:$AH858),0)</f>
        <v>0</v>
      </c>
      <c r="BQ858" s="11">
        <f>IF($AG858,SUMPRODUCT(AW$2:AW858,$AH$2:$AH858)/SUM($AH$2:$AH858),0)</f>
        <v>0</v>
      </c>
      <c r="BR858" s="11">
        <f>IF($AG858,SUMPRODUCT(AX$2:AX858,$AH$2:$AH858)/SUM($AH$2:$AH858),0)</f>
        <v>0</v>
      </c>
      <c r="BS858" s="11">
        <f>IF($AG858,SUMPRODUCT(AY$2:AY858,$AH$2:$AH858)/SUM($AH$2:$AH858),0)</f>
        <v>0</v>
      </c>
      <c r="BT858" s="11">
        <f>IF($AG858,SUMPRODUCT(AZ$2:AZ858,$AH$2:$AH858)/SUM($AH$2:$AH858),0)</f>
        <v>0</v>
      </c>
      <c r="BU858" s="11">
        <f>IF($AG858,SUMPRODUCT(BA$2:BA858,$AH$2:$AH858)/SUM($AH$2:$AH858),0)</f>
        <v>0</v>
      </c>
      <c r="BV858" s="11"/>
      <c r="BW858" s="109" cm="1">
        <f t="array" ref="BW858">IF($AG858,SQRT(SUMPRODUCT($AH$2:$AH858, (AI$2:AI858-BC858)^2)/(SUM($AH$2:$AH858)-1)),0)</f>
        <v>0</v>
      </c>
      <c r="BX858" s="109" cm="1">
        <f t="array" ref="BX858">IF($AG858,SQRT(SUMPRODUCT($AH$2:$AH858, (AJ$2:AJ858-BD858)^2)/(SUM($AH$2:$AH858)-1)),0)</f>
        <v>0</v>
      </c>
      <c r="BY858" s="109" cm="1">
        <f t="array" ref="BY858">IF($AG858,SQRT(SUMPRODUCT($AH$2:$AH858, (AK$2:AK858-BE858)^2)/(SUM($AH$2:$AH858)-1)),0)</f>
        <v>0</v>
      </c>
      <c r="BZ858" s="109" cm="1">
        <f t="array" ref="BZ858">IF($AG858,SQRT(SUMPRODUCT($AH$2:$AH858, (AL$2:AL858-BF858)^2)/(SUM($AH$2:$AH858)-1)),0)</f>
        <v>0</v>
      </c>
      <c r="CA858" s="109" cm="1">
        <f t="array" ref="CA858">IF($AG858,SQRT(SUMPRODUCT($AH$2:$AH858, (AM$2:AM858-BG858)^2)/(SUM($AH$2:$AH858)-1)),0)</f>
        <v>0</v>
      </c>
      <c r="CB858" s="109" cm="1">
        <f t="array" ref="CB858">IF($AG858,SQRT(SUMPRODUCT($AH$2:$AH858, (AN$2:AN858-BH858)^2)/(SUM($AH$2:$AH858)-1)),0)</f>
        <v>0</v>
      </c>
      <c r="CC858" s="109" cm="1">
        <f t="array" ref="CC858">IF($AG858,SQRT(SUMPRODUCT($AH$2:$AH858, (AO$2:AO858-BI858)^2)/(SUM($AH$2:$AH858)-1)),0)</f>
        <v>0</v>
      </c>
      <c r="CD858" s="109" cm="1">
        <f t="array" ref="CD858">IF($AG858,SQRT(SUMPRODUCT($AH$2:$AH858, (AP$2:AP858-BJ858)^2)/(SUM($AH$2:$AH858)-1)),0)</f>
        <v>0</v>
      </c>
      <c r="CE858" s="109" cm="1">
        <f t="array" ref="CE858">IF($AG858,SQRT(SUMPRODUCT($AH$2:$AH858, (AQ$2:AQ858-BK858)^2)/(SUM($AH$2:$AH858)-1)),0)</f>
        <v>0</v>
      </c>
      <c r="CF858" s="109" cm="1">
        <f t="array" ref="CF858">IF($AG858,SQRT(SUMPRODUCT($AH$2:$AH858, (AR$2:AR858-BL858)^2)/(SUM($AH$2:$AH858)-1)),0)</f>
        <v>0</v>
      </c>
      <c r="CG858" s="109" cm="1">
        <f t="array" ref="CG858">IF($AG858,SQRT(SUMPRODUCT($AH$2:$AH858, (AS$2:AS858-BM858)^2)/(SUM($AH$2:$AH858)-1)),0)</f>
        <v>0</v>
      </c>
      <c r="CH858" s="109" cm="1">
        <f t="array" ref="CH858">IF($AG858,SQRT(SUMPRODUCT($AH$2:$AH858, (AT$2:AT858-BN858)^2)/(SUM($AH$2:$AH858)-1)),0)</f>
        <v>0</v>
      </c>
      <c r="CI858" s="109" cm="1">
        <f t="array" ref="CI858">IF($AG858,SQRT(SUMPRODUCT($AH$2:$AH858, (AU$2:AU858-BO858)^2)/(SUM($AH$2:$AH858)-1)),0)</f>
        <v>0</v>
      </c>
      <c r="CJ858" s="109" cm="1">
        <f t="array" ref="CJ858">IF($AG858,SQRT(SUMPRODUCT($AH$2:$AH858, (AV$2:AV858-BP858)^2)/(SUM($AH$2:$AH858)-1)),0)</f>
        <v>0</v>
      </c>
      <c r="CK858" s="109" cm="1">
        <f t="array" ref="CK858">IF($AG858,SQRT(SUMPRODUCT($AH$2:$AH858, (AW$2:AW858-BQ858)^2)/(SUM($AH$2:$AH858)-1)),0)</f>
        <v>0</v>
      </c>
      <c r="CL858" s="109" cm="1">
        <f t="array" ref="CL858">IF($AG858,SQRT(SUMPRODUCT($AH$2:$AH858, (AX$2:AX858-BR858)^2)/(SUM($AH$2:$AH858)-1)),0)</f>
        <v>0</v>
      </c>
      <c r="CM858" s="109" cm="1">
        <f t="array" ref="CM858">IF($AG858,SQRT(SUMPRODUCT($AH$2:$AH858, (AY$2:AY858-BS858)^2)/(SUM($AH$2:$AH858)-1)),0)</f>
        <v>0</v>
      </c>
      <c r="CN858" s="109" cm="1">
        <f t="array" ref="CN858">IF($AG858,SQRT(SUMPRODUCT($AH$2:$AH858, (AZ$2:AZ858-BT858)^2)/(SUM($AH$2:$AH858)-1)),0)</f>
        <v>0</v>
      </c>
      <c r="CO858" s="109" cm="1">
        <f t="array" ref="CO858">IF($AG858,SQRT(SUMPRODUCT($AH$2:$AH858, (BA$2:BA858-BU858)^2)/(SUM($AH$2:$AH858)-1)),0)</f>
        <v>0</v>
      </c>
    </row>
    <row r="859" spans="34:93" x14ac:dyDescent="0.25">
      <c r="AH859" s="99" t="str">
        <f t="shared" si="199"/>
        <v/>
      </c>
      <c r="AI859" s="11">
        <f t="shared" ca="1" si="206"/>
        <v>0</v>
      </c>
      <c r="AJ859" s="11">
        <f t="shared" ca="1" si="206"/>
        <v>0</v>
      </c>
      <c r="AK859" s="11">
        <f t="shared" ca="1" si="206"/>
        <v>0</v>
      </c>
      <c r="AL859" s="11">
        <f t="shared" ca="1" si="206"/>
        <v>0</v>
      </c>
      <c r="AM859" s="11">
        <f t="shared" ca="1" si="206"/>
        <v>0</v>
      </c>
      <c r="AN859" s="11">
        <f t="shared" ca="1" si="206"/>
        <v>0</v>
      </c>
      <c r="AO859" s="11">
        <f t="shared" ca="1" si="206"/>
        <v>0</v>
      </c>
      <c r="AP859" s="11">
        <f t="shared" ca="1" si="206"/>
        <v>0</v>
      </c>
      <c r="AQ859" s="11">
        <f t="shared" ca="1" si="206"/>
        <v>0</v>
      </c>
      <c r="AR859" s="11">
        <f t="shared" ca="1" si="206"/>
        <v>0</v>
      </c>
      <c r="AS859" s="11">
        <f t="shared" ca="1" si="207"/>
        <v>0</v>
      </c>
      <c r="AT859" s="11">
        <f t="shared" ca="1" si="207"/>
        <v>0</v>
      </c>
      <c r="AU859" s="11">
        <f t="shared" ca="1" si="207"/>
        <v>0</v>
      </c>
      <c r="AV859" s="11">
        <f t="shared" ca="1" si="207"/>
        <v>0</v>
      </c>
      <c r="AW859" s="11">
        <f t="shared" ca="1" si="207"/>
        <v>0</v>
      </c>
      <c r="AX859" s="11">
        <f t="shared" ca="1" si="207"/>
        <v>0</v>
      </c>
      <c r="AY859" s="11">
        <f t="shared" ca="1" si="207"/>
        <v>0</v>
      </c>
      <c r="AZ859" s="11">
        <f t="shared" ca="1" si="207"/>
        <v>0</v>
      </c>
      <c r="BA859" s="11">
        <f t="shared" ca="1" si="207"/>
        <v>0</v>
      </c>
      <c r="BB859" s="11"/>
      <c r="BC859" s="11">
        <f>IF($AG859,SUMPRODUCT(AI$2:AI859,$AH$2:$AH859)/SUM($AH$2:$AH859),0)</f>
        <v>0</v>
      </c>
      <c r="BD859" s="11">
        <f>IF($AG859,SUMPRODUCT(AJ$2:AJ859,$AH$2:$AH859)/SUM($AH$2:$AH859),0)</f>
        <v>0</v>
      </c>
      <c r="BE859" s="11">
        <f>IF($AG859,SUMPRODUCT(AK$2:AK859,$AH$2:$AH859)/SUM($AH$2:$AH859),0)</f>
        <v>0</v>
      </c>
      <c r="BF859" s="11">
        <f>IF($AG859,SUMPRODUCT(AL$2:AL859,$AH$2:$AH859)/SUM($AH$2:$AH859),0)</f>
        <v>0</v>
      </c>
      <c r="BG859" s="11">
        <f>IF($AG859,SUMPRODUCT(AM$2:AM859,$AH$2:$AH859)/SUM($AH$2:$AH859),0)</f>
        <v>0</v>
      </c>
      <c r="BH859" s="11">
        <f>IF($AG859,SUMPRODUCT(AN$2:AN859,$AH$2:$AH859)/SUM($AH$2:$AH859),0)</f>
        <v>0</v>
      </c>
      <c r="BI859" s="11">
        <f>IF($AG859,SUMPRODUCT(AO$2:AO859,$AH$2:$AH859)/SUM($AH$2:$AH859),0)</f>
        <v>0</v>
      </c>
      <c r="BJ859" s="11">
        <f>IF($AG859,SUMPRODUCT(AP$2:AP859,$AH$2:$AH859)/SUM($AH$2:$AH859),0)</f>
        <v>0</v>
      </c>
      <c r="BK859" s="11">
        <f>IF($AG859,SUMPRODUCT(AQ$2:AQ859,$AH$2:$AH859)/SUM($AH$2:$AH859),0)</f>
        <v>0</v>
      </c>
      <c r="BL859" s="11">
        <f>IF($AG859,SUMPRODUCT(AR$2:AR859,$AH$2:$AH859)/SUM($AH$2:$AH859),0)</f>
        <v>0</v>
      </c>
      <c r="BM859" s="11">
        <f>IF($AG859,SUMPRODUCT(AS$2:AS859,$AH$2:$AH859)/SUM($AH$2:$AH859),0)</f>
        <v>0</v>
      </c>
      <c r="BN859" s="11">
        <f>IF($AG859,SUMPRODUCT(AT$2:AT859,$AH$2:$AH859)/SUM($AH$2:$AH859),0)</f>
        <v>0</v>
      </c>
      <c r="BO859" s="11">
        <f>IF($AG859,SUMPRODUCT(AU$2:AU859,$AH$2:$AH859)/SUM($AH$2:$AH859),0)</f>
        <v>0</v>
      </c>
      <c r="BP859" s="11">
        <f>IF($AG859,SUMPRODUCT(AV$2:AV859,$AH$2:$AH859)/SUM($AH$2:$AH859),0)</f>
        <v>0</v>
      </c>
      <c r="BQ859" s="11">
        <f>IF($AG859,SUMPRODUCT(AW$2:AW859,$AH$2:$AH859)/SUM($AH$2:$AH859),0)</f>
        <v>0</v>
      </c>
      <c r="BR859" s="11">
        <f>IF($AG859,SUMPRODUCT(AX$2:AX859,$AH$2:$AH859)/SUM($AH$2:$AH859),0)</f>
        <v>0</v>
      </c>
      <c r="BS859" s="11">
        <f>IF($AG859,SUMPRODUCT(AY$2:AY859,$AH$2:$AH859)/SUM($AH$2:$AH859),0)</f>
        <v>0</v>
      </c>
      <c r="BT859" s="11">
        <f>IF($AG859,SUMPRODUCT(AZ$2:AZ859,$AH$2:$AH859)/SUM($AH$2:$AH859),0)</f>
        <v>0</v>
      </c>
      <c r="BU859" s="11">
        <f>IF($AG859,SUMPRODUCT(BA$2:BA859,$AH$2:$AH859)/SUM($AH$2:$AH859),0)</f>
        <v>0</v>
      </c>
      <c r="BV859" s="11"/>
      <c r="BW859" s="109" cm="1">
        <f t="array" ref="BW859">IF($AG859,SQRT(SUMPRODUCT($AH$2:$AH859, (AI$2:AI859-BC859)^2)/(SUM($AH$2:$AH859)-1)),0)</f>
        <v>0</v>
      </c>
      <c r="BX859" s="109" cm="1">
        <f t="array" ref="BX859">IF($AG859,SQRT(SUMPRODUCT($AH$2:$AH859, (AJ$2:AJ859-BD859)^2)/(SUM($AH$2:$AH859)-1)),0)</f>
        <v>0</v>
      </c>
      <c r="BY859" s="109" cm="1">
        <f t="array" ref="BY859">IF($AG859,SQRT(SUMPRODUCT($AH$2:$AH859, (AK$2:AK859-BE859)^2)/(SUM($AH$2:$AH859)-1)),0)</f>
        <v>0</v>
      </c>
      <c r="BZ859" s="109" cm="1">
        <f t="array" ref="BZ859">IF($AG859,SQRT(SUMPRODUCT($AH$2:$AH859, (AL$2:AL859-BF859)^2)/(SUM($AH$2:$AH859)-1)),0)</f>
        <v>0</v>
      </c>
      <c r="CA859" s="109" cm="1">
        <f t="array" ref="CA859">IF($AG859,SQRT(SUMPRODUCT($AH$2:$AH859, (AM$2:AM859-BG859)^2)/(SUM($AH$2:$AH859)-1)),0)</f>
        <v>0</v>
      </c>
      <c r="CB859" s="109" cm="1">
        <f t="array" ref="CB859">IF($AG859,SQRT(SUMPRODUCT($AH$2:$AH859, (AN$2:AN859-BH859)^2)/(SUM($AH$2:$AH859)-1)),0)</f>
        <v>0</v>
      </c>
      <c r="CC859" s="109" cm="1">
        <f t="array" ref="CC859">IF($AG859,SQRT(SUMPRODUCT($AH$2:$AH859, (AO$2:AO859-BI859)^2)/(SUM($AH$2:$AH859)-1)),0)</f>
        <v>0</v>
      </c>
      <c r="CD859" s="109" cm="1">
        <f t="array" ref="CD859">IF($AG859,SQRT(SUMPRODUCT($AH$2:$AH859, (AP$2:AP859-BJ859)^2)/(SUM($AH$2:$AH859)-1)),0)</f>
        <v>0</v>
      </c>
      <c r="CE859" s="109" cm="1">
        <f t="array" ref="CE859">IF($AG859,SQRT(SUMPRODUCT($AH$2:$AH859, (AQ$2:AQ859-BK859)^2)/(SUM($AH$2:$AH859)-1)),0)</f>
        <v>0</v>
      </c>
      <c r="CF859" s="109" cm="1">
        <f t="array" ref="CF859">IF($AG859,SQRT(SUMPRODUCT($AH$2:$AH859, (AR$2:AR859-BL859)^2)/(SUM($AH$2:$AH859)-1)),0)</f>
        <v>0</v>
      </c>
      <c r="CG859" s="109" cm="1">
        <f t="array" ref="CG859">IF($AG859,SQRT(SUMPRODUCT($AH$2:$AH859, (AS$2:AS859-BM859)^2)/(SUM($AH$2:$AH859)-1)),0)</f>
        <v>0</v>
      </c>
      <c r="CH859" s="109" cm="1">
        <f t="array" ref="CH859">IF($AG859,SQRT(SUMPRODUCT($AH$2:$AH859, (AT$2:AT859-BN859)^2)/(SUM($AH$2:$AH859)-1)),0)</f>
        <v>0</v>
      </c>
      <c r="CI859" s="109" cm="1">
        <f t="array" ref="CI859">IF($AG859,SQRT(SUMPRODUCT($AH$2:$AH859, (AU$2:AU859-BO859)^2)/(SUM($AH$2:$AH859)-1)),0)</f>
        <v>0</v>
      </c>
      <c r="CJ859" s="109" cm="1">
        <f t="array" ref="CJ859">IF($AG859,SQRT(SUMPRODUCT($AH$2:$AH859, (AV$2:AV859-BP859)^2)/(SUM($AH$2:$AH859)-1)),0)</f>
        <v>0</v>
      </c>
      <c r="CK859" s="109" cm="1">
        <f t="array" ref="CK859">IF($AG859,SQRT(SUMPRODUCT($AH$2:$AH859, (AW$2:AW859-BQ859)^2)/(SUM($AH$2:$AH859)-1)),0)</f>
        <v>0</v>
      </c>
      <c r="CL859" s="109" cm="1">
        <f t="array" ref="CL859">IF($AG859,SQRT(SUMPRODUCT($AH$2:$AH859, (AX$2:AX859-BR859)^2)/(SUM($AH$2:$AH859)-1)),0)</f>
        <v>0</v>
      </c>
      <c r="CM859" s="109" cm="1">
        <f t="array" ref="CM859">IF($AG859,SQRT(SUMPRODUCT($AH$2:$AH859, (AY$2:AY859-BS859)^2)/(SUM($AH$2:$AH859)-1)),0)</f>
        <v>0</v>
      </c>
      <c r="CN859" s="109" cm="1">
        <f t="array" ref="CN859">IF($AG859,SQRT(SUMPRODUCT($AH$2:$AH859, (AZ$2:AZ859-BT859)^2)/(SUM($AH$2:$AH859)-1)),0)</f>
        <v>0</v>
      </c>
      <c r="CO859" s="109" cm="1">
        <f t="array" ref="CO859">IF($AG859,SQRT(SUMPRODUCT($AH$2:$AH859, (BA$2:BA859-BU859)^2)/(SUM($AH$2:$AH859)-1)),0)</f>
        <v>0</v>
      </c>
    </row>
    <row r="860" spans="34:93" x14ac:dyDescent="0.25">
      <c r="AH860" s="99" t="str">
        <f t="shared" si="199"/>
        <v/>
      </c>
      <c r="AI860" s="11">
        <f t="shared" ca="1" si="206"/>
        <v>0</v>
      </c>
      <c r="AJ860" s="11">
        <f t="shared" ca="1" si="206"/>
        <v>0</v>
      </c>
      <c r="AK860" s="11">
        <f t="shared" ca="1" si="206"/>
        <v>0</v>
      </c>
      <c r="AL860" s="11">
        <f t="shared" ca="1" si="206"/>
        <v>0</v>
      </c>
      <c r="AM860" s="11">
        <f t="shared" ca="1" si="206"/>
        <v>0</v>
      </c>
      <c r="AN860" s="11">
        <f t="shared" ca="1" si="206"/>
        <v>0</v>
      </c>
      <c r="AO860" s="11">
        <f t="shared" ca="1" si="206"/>
        <v>0</v>
      </c>
      <c r="AP860" s="11">
        <f t="shared" ca="1" si="206"/>
        <v>0</v>
      </c>
      <c r="AQ860" s="11">
        <f t="shared" ca="1" si="206"/>
        <v>0</v>
      </c>
      <c r="AR860" s="11">
        <f t="shared" ca="1" si="206"/>
        <v>0</v>
      </c>
      <c r="AS860" s="11">
        <f t="shared" ca="1" si="207"/>
        <v>0</v>
      </c>
      <c r="AT860" s="11">
        <f t="shared" ca="1" si="207"/>
        <v>0</v>
      </c>
      <c r="AU860" s="11">
        <f t="shared" ca="1" si="207"/>
        <v>0</v>
      </c>
      <c r="AV860" s="11">
        <f t="shared" ca="1" si="207"/>
        <v>0</v>
      </c>
      <c r="AW860" s="11">
        <f t="shared" ca="1" si="207"/>
        <v>0</v>
      </c>
      <c r="AX860" s="11">
        <f t="shared" ca="1" si="207"/>
        <v>0</v>
      </c>
      <c r="AY860" s="11">
        <f t="shared" ca="1" si="207"/>
        <v>0</v>
      </c>
      <c r="AZ860" s="11">
        <f t="shared" ca="1" si="207"/>
        <v>0</v>
      </c>
      <c r="BA860" s="11">
        <f t="shared" ca="1" si="207"/>
        <v>0</v>
      </c>
      <c r="BB860" s="11"/>
      <c r="BC860" s="11">
        <f>IF($AG860,SUMPRODUCT(AI$2:AI860,$AH$2:$AH860)/SUM($AH$2:$AH860),0)</f>
        <v>0</v>
      </c>
      <c r="BD860" s="11">
        <f>IF($AG860,SUMPRODUCT(AJ$2:AJ860,$AH$2:$AH860)/SUM($AH$2:$AH860),0)</f>
        <v>0</v>
      </c>
      <c r="BE860" s="11">
        <f>IF($AG860,SUMPRODUCT(AK$2:AK860,$AH$2:$AH860)/SUM($AH$2:$AH860),0)</f>
        <v>0</v>
      </c>
      <c r="BF860" s="11">
        <f>IF($AG860,SUMPRODUCT(AL$2:AL860,$AH$2:$AH860)/SUM($AH$2:$AH860),0)</f>
        <v>0</v>
      </c>
      <c r="BG860" s="11">
        <f>IF($AG860,SUMPRODUCT(AM$2:AM860,$AH$2:$AH860)/SUM($AH$2:$AH860),0)</f>
        <v>0</v>
      </c>
      <c r="BH860" s="11">
        <f>IF($AG860,SUMPRODUCT(AN$2:AN860,$AH$2:$AH860)/SUM($AH$2:$AH860),0)</f>
        <v>0</v>
      </c>
      <c r="BI860" s="11">
        <f>IF($AG860,SUMPRODUCT(AO$2:AO860,$AH$2:$AH860)/SUM($AH$2:$AH860),0)</f>
        <v>0</v>
      </c>
      <c r="BJ860" s="11">
        <f>IF($AG860,SUMPRODUCT(AP$2:AP860,$AH$2:$AH860)/SUM($AH$2:$AH860),0)</f>
        <v>0</v>
      </c>
      <c r="BK860" s="11">
        <f>IF($AG860,SUMPRODUCT(AQ$2:AQ860,$AH$2:$AH860)/SUM($AH$2:$AH860),0)</f>
        <v>0</v>
      </c>
      <c r="BL860" s="11">
        <f>IF($AG860,SUMPRODUCT(AR$2:AR860,$AH$2:$AH860)/SUM($AH$2:$AH860),0)</f>
        <v>0</v>
      </c>
      <c r="BM860" s="11">
        <f>IF($AG860,SUMPRODUCT(AS$2:AS860,$AH$2:$AH860)/SUM($AH$2:$AH860),0)</f>
        <v>0</v>
      </c>
      <c r="BN860" s="11">
        <f>IF($AG860,SUMPRODUCT(AT$2:AT860,$AH$2:$AH860)/SUM($AH$2:$AH860),0)</f>
        <v>0</v>
      </c>
      <c r="BO860" s="11">
        <f>IF($AG860,SUMPRODUCT(AU$2:AU860,$AH$2:$AH860)/SUM($AH$2:$AH860),0)</f>
        <v>0</v>
      </c>
      <c r="BP860" s="11">
        <f>IF($AG860,SUMPRODUCT(AV$2:AV860,$AH$2:$AH860)/SUM($AH$2:$AH860),0)</f>
        <v>0</v>
      </c>
      <c r="BQ860" s="11">
        <f>IF($AG860,SUMPRODUCT(AW$2:AW860,$AH$2:$AH860)/SUM($AH$2:$AH860),0)</f>
        <v>0</v>
      </c>
      <c r="BR860" s="11">
        <f>IF($AG860,SUMPRODUCT(AX$2:AX860,$AH$2:$AH860)/SUM($AH$2:$AH860),0)</f>
        <v>0</v>
      </c>
      <c r="BS860" s="11">
        <f>IF($AG860,SUMPRODUCT(AY$2:AY860,$AH$2:$AH860)/SUM($AH$2:$AH860),0)</f>
        <v>0</v>
      </c>
      <c r="BT860" s="11">
        <f>IF($AG860,SUMPRODUCT(AZ$2:AZ860,$AH$2:$AH860)/SUM($AH$2:$AH860),0)</f>
        <v>0</v>
      </c>
      <c r="BU860" s="11">
        <f>IF($AG860,SUMPRODUCT(BA$2:BA860,$AH$2:$AH860)/SUM($AH$2:$AH860),0)</f>
        <v>0</v>
      </c>
      <c r="BV860" s="11"/>
      <c r="BW860" s="109" cm="1">
        <f t="array" ref="BW860">IF($AG860,SQRT(SUMPRODUCT($AH$2:$AH860, (AI$2:AI860-BC860)^2)/(SUM($AH$2:$AH860)-1)),0)</f>
        <v>0</v>
      </c>
      <c r="BX860" s="109" cm="1">
        <f t="array" ref="BX860">IF($AG860,SQRT(SUMPRODUCT($AH$2:$AH860, (AJ$2:AJ860-BD860)^2)/(SUM($AH$2:$AH860)-1)),0)</f>
        <v>0</v>
      </c>
      <c r="BY860" s="109" cm="1">
        <f t="array" ref="BY860">IF($AG860,SQRT(SUMPRODUCT($AH$2:$AH860, (AK$2:AK860-BE860)^2)/(SUM($AH$2:$AH860)-1)),0)</f>
        <v>0</v>
      </c>
      <c r="BZ860" s="109" cm="1">
        <f t="array" ref="BZ860">IF($AG860,SQRT(SUMPRODUCT($AH$2:$AH860, (AL$2:AL860-BF860)^2)/(SUM($AH$2:$AH860)-1)),0)</f>
        <v>0</v>
      </c>
      <c r="CA860" s="109" cm="1">
        <f t="array" ref="CA860">IF($AG860,SQRT(SUMPRODUCT($AH$2:$AH860, (AM$2:AM860-BG860)^2)/(SUM($AH$2:$AH860)-1)),0)</f>
        <v>0</v>
      </c>
      <c r="CB860" s="109" cm="1">
        <f t="array" ref="CB860">IF($AG860,SQRT(SUMPRODUCT($AH$2:$AH860, (AN$2:AN860-BH860)^2)/(SUM($AH$2:$AH860)-1)),0)</f>
        <v>0</v>
      </c>
      <c r="CC860" s="109" cm="1">
        <f t="array" ref="CC860">IF($AG860,SQRT(SUMPRODUCT($AH$2:$AH860, (AO$2:AO860-BI860)^2)/(SUM($AH$2:$AH860)-1)),0)</f>
        <v>0</v>
      </c>
      <c r="CD860" s="109" cm="1">
        <f t="array" ref="CD860">IF($AG860,SQRT(SUMPRODUCT($AH$2:$AH860, (AP$2:AP860-BJ860)^2)/(SUM($AH$2:$AH860)-1)),0)</f>
        <v>0</v>
      </c>
      <c r="CE860" s="109" cm="1">
        <f t="array" ref="CE860">IF($AG860,SQRT(SUMPRODUCT($AH$2:$AH860, (AQ$2:AQ860-BK860)^2)/(SUM($AH$2:$AH860)-1)),0)</f>
        <v>0</v>
      </c>
      <c r="CF860" s="109" cm="1">
        <f t="array" ref="CF860">IF($AG860,SQRT(SUMPRODUCT($AH$2:$AH860, (AR$2:AR860-BL860)^2)/(SUM($AH$2:$AH860)-1)),0)</f>
        <v>0</v>
      </c>
      <c r="CG860" s="109" cm="1">
        <f t="array" ref="CG860">IF($AG860,SQRT(SUMPRODUCT($AH$2:$AH860, (AS$2:AS860-BM860)^2)/(SUM($AH$2:$AH860)-1)),0)</f>
        <v>0</v>
      </c>
      <c r="CH860" s="109" cm="1">
        <f t="array" ref="CH860">IF($AG860,SQRT(SUMPRODUCT($AH$2:$AH860, (AT$2:AT860-BN860)^2)/(SUM($AH$2:$AH860)-1)),0)</f>
        <v>0</v>
      </c>
      <c r="CI860" s="109" cm="1">
        <f t="array" ref="CI860">IF($AG860,SQRT(SUMPRODUCT($AH$2:$AH860, (AU$2:AU860-BO860)^2)/(SUM($AH$2:$AH860)-1)),0)</f>
        <v>0</v>
      </c>
      <c r="CJ860" s="109" cm="1">
        <f t="array" ref="CJ860">IF($AG860,SQRT(SUMPRODUCT($AH$2:$AH860, (AV$2:AV860-BP860)^2)/(SUM($AH$2:$AH860)-1)),0)</f>
        <v>0</v>
      </c>
      <c r="CK860" s="109" cm="1">
        <f t="array" ref="CK860">IF($AG860,SQRT(SUMPRODUCT($AH$2:$AH860, (AW$2:AW860-BQ860)^2)/(SUM($AH$2:$AH860)-1)),0)</f>
        <v>0</v>
      </c>
      <c r="CL860" s="109" cm="1">
        <f t="array" ref="CL860">IF($AG860,SQRT(SUMPRODUCT($AH$2:$AH860, (AX$2:AX860-BR860)^2)/(SUM($AH$2:$AH860)-1)),0)</f>
        <v>0</v>
      </c>
      <c r="CM860" s="109" cm="1">
        <f t="array" ref="CM860">IF($AG860,SQRT(SUMPRODUCT($AH$2:$AH860, (AY$2:AY860-BS860)^2)/(SUM($AH$2:$AH860)-1)),0)</f>
        <v>0</v>
      </c>
      <c r="CN860" s="109" cm="1">
        <f t="array" ref="CN860">IF($AG860,SQRT(SUMPRODUCT($AH$2:$AH860, (AZ$2:AZ860-BT860)^2)/(SUM($AH$2:$AH860)-1)),0)</f>
        <v>0</v>
      </c>
      <c r="CO860" s="109" cm="1">
        <f t="array" ref="CO860">IF($AG860,SQRT(SUMPRODUCT($AH$2:$AH860, (BA$2:BA860-BU860)^2)/(SUM($AH$2:$AH860)-1)),0)</f>
        <v>0</v>
      </c>
    </row>
    <row r="861" spans="34:93" x14ac:dyDescent="0.25">
      <c r="AH861" s="99" t="str">
        <f t="shared" si="199"/>
        <v/>
      </c>
      <c r="AI861" s="11">
        <f t="shared" ca="1" si="206"/>
        <v>0</v>
      </c>
      <c r="AJ861" s="11">
        <f t="shared" ca="1" si="206"/>
        <v>0</v>
      </c>
      <c r="AK861" s="11">
        <f t="shared" ca="1" si="206"/>
        <v>0</v>
      </c>
      <c r="AL861" s="11">
        <f t="shared" ca="1" si="206"/>
        <v>0</v>
      </c>
      <c r="AM861" s="11">
        <f t="shared" ca="1" si="206"/>
        <v>0</v>
      </c>
      <c r="AN861" s="11">
        <f t="shared" ca="1" si="206"/>
        <v>0</v>
      </c>
      <c r="AO861" s="11">
        <f t="shared" ca="1" si="206"/>
        <v>0</v>
      </c>
      <c r="AP861" s="11">
        <f t="shared" ca="1" si="206"/>
        <v>0</v>
      </c>
      <c r="AQ861" s="11">
        <f t="shared" ca="1" si="206"/>
        <v>0</v>
      </c>
      <c r="AR861" s="11">
        <f t="shared" ca="1" si="206"/>
        <v>0</v>
      </c>
      <c r="AS861" s="11">
        <f t="shared" ca="1" si="207"/>
        <v>0</v>
      </c>
      <c r="AT861" s="11">
        <f t="shared" ca="1" si="207"/>
        <v>0</v>
      </c>
      <c r="AU861" s="11">
        <f t="shared" ca="1" si="207"/>
        <v>0</v>
      </c>
      <c r="AV861" s="11">
        <f t="shared" ca="1" si="207"/>
        <v>0</v>
      </c>
      <c r="AW861" s="11">
        <f t="shared" ca="1" si="207"/>
        <v>0</v>
      </c>
      <c r="AX861" s="11">
        <f t="shared" ca="1" si="207"/>
        <v>0</v>
      </c>
      <c r="AY861" s="11">
        <f t="shared" ca="1" si="207"/>
        <v>0</v>
      </c>
      <c r="AZ861" s="11">
        <f t="shared" ca="1" si="207"/>
        <v>0</v>
      </c>
      <c r="BA861" s="11">
        <f t="shared" ca="1" si="207"/>
        <v>0</v>
      </c>
      <c r="BB861" s="11"/>
      <c r="BC861" s="11">
        <f>IF($AG861,SUMPRODUCT(AI$2:AI861,$AH$2:$AH861)/SUM($AH$2:$AH861),0)</f>
        <v>0</v>
      </c>
      <c r="BD861" s="11">
        <f>IF($AG861,SUMPRODUCT(AJ$2:AJ861,$AH$2:$AH861)/SUM($AH$2:$AH861),0)</f>
        <v>0</v>
      </c>
      <c r="BE861" s="11">
        <f>IF($AG861,SUMPRODUCT(AK$2:AK861,$AH$2:$AH861)/SUM($AH$2:$AH861),0)</f>
        <v>0</v>
      </c>
      <c r="BF861" s="11">
        <f>IF($AG861,SUMPRODUCT(AL$2:AL861,$AH$2:$AH861)/SUM($AH$2:$AH861),0)</f>
        <v>0</v>
      </c>
      <c r="BG861" s="11">
        <f>IF($AG861,SUMPRODUCT(AM$2:AM861,$AH$2:$AH861)/SUM($AH$2:$AH861),0)</f>
        <v>0</v>
      </c>
      <c r="BH861" s="11">
        <f>IF($AG861,SUMPRODUCT(AN$2:AN861,$AH$2:$AH861)/SUM($AH$2:$AH861),0)</f>
        <v>0</v>
      </c>
      <c r="BI861" s="11">
        <f>IF($AG861,SUMPRODUCT(AO$2:AO861,$AH$2:$AH861)/SUM($AH$2:$AH861),0)</f>
        <v>0</v>
      </c>
      <c r="BJ861" s="11">
        <f>IF($AG861,SUMPRODUCT(AP$2:AP861,$AH$2:$AH861)/SUM($AH$2:$AH861),0)</f>
        <v>0</v>
      </c>
      <c r="BK861" s="11">
        <f>IF($AG861,SUMPRODUCT(AQ$2:AQ861,$AH$2:$AH861)/SUM($AH$2:$AH861),0)</f>
        <v>0</v>
      </c>
      <c r="BL861" s="11">
        <f>IF($AG861,SUMPRODUCT(AR$2:AR861,$AH$2:$AH861)/SUM($AH$2:$AH861),0)</f>
        <v>0</v>
      </c>
      <c r="BM861" s="11">
        <f>IF($AG861,SUMPRODUCT(AS$2:AS861,$AH$2:$AH861)/SUM($AH$2:$AH861),0)</f>
        <v>0</v>
      </c>
      <c r="BN861" s="11">
        <f>IF($AG861,SUMPRODUCT(AT$2:AT861,$AH$2:$AH861)/SUM($AH$2:$AH861),0)</f>
        <v>0</v>
      </c>
      <c r="BO861" s="11">
        <f>IF($AG861,SUMPRODUCT(AU$2:AU861,$AH$2:$AH861)/SUM($AH$2:$AH861),0)</f>
        <v>0</v>
      </c>
      <c r="BP861" s="11">
        <f>IF($AG861,SUMPRODUCT(AV$2:AV861,$AH$2:$AH861)/SUM($AH$2:$AH861),0)</f>
        <v>0</v>
      </c>
      <c r="BQ861" s="11">
        <f>IF($AG861,SUMPRODUCT(AW$2:AW861,$AH$2:$AH861)/SUM($AH$2:$AH861),0)</f>
        <v>0</v>
      </c>
      <c r="BR861" s="11">
        <f>IF($AG861,SUMPRODUCT(AX$2:AX861,$AH$2:$AH861)/SUM($AH$2:$AH861),0)</f>
        <v>0</v>
      </c>
      <c r="BS861" s="11">
        <f>IF($AG861,SUMPRODUCT(AY$2:AY861,$AH$2:$AH861)/SUM($AH$2:$AH861),0)</f>
        <v>0</v>
      </c>
      <c r="BT861" s="11">
        <f>IF($AG861,SUMPRODUCT(AZ$2:AZ861,$AH$2:$AH861)/SUM($AH$2:$AH861),0)</f>
        <v>0</v>
      </c>
      <c r="BU861" s="11">
        <f>IF($AG861,SUMPRODUCT(BA$2:BA861,$AH$2:$AH861)/SUM($AH$2:$AH861),0)</f>
        <v>0</v>
      </c>
      <c r="BV861" s="11"/>
      <c r="BW861" s="109" cm="1">
        <f t="array" ref="BW861">IF($AG861,SQRT(SUMPRODUCT($AH$2:$AH861, (AI$2:AI861-BC861)^2)/(SUM($AH$2:$AH861)-1)),0)</f>
        <v>0</v>
      </c>
      <c r="BX861" s="109" cm="1">
        <f t="array" ref="BX861">IF($AG861,SQRT(SUMPRODUCT($AH$2:$AH861, (AJ$2:AJ861-BD861)^2)/(SUM($AH$2:$AH861)-1)),0)</f>
        <v>0</v>
      </c>
      <c r="BY861" s="109" cm="1">
        <f t="array" ref="BY861">IF($AG861,SQRT(SUMPRODUCT($AH$2:$AH861, (AK$2:AK861-BE861)^2)/(SUM($AH$2:$AH861)-1)),0)</f>
        <v>0</v>
      </c>
      <c r="BZ861" s="109" cm="1">
        <f t="array" ref="BZ861">IF($AG861,SQRT(SUMPRODUCT($AH$2:$AH861, (AL$2:AL861-BF861)^2)/(SUM($AH$2:$AH861)-1)),0)</f>
        <v>0</v>
      </c>
      <c r="CA861" s="109" cm="1">
        <f t="array" ref="CA861">IF($AG861,SQRT(SUMPRODUCT($AH$2:$AH861, (AM$2:AM861-BG861)^2)/(SUM($AH$2:$AH861)-1)),0)</f>
        <v>0</v>
      </c>
      <c r="CB861" s="109" cm="1">
        <f t="array" ref="CB861">IF($AG861,SQRT(SUMPRODUCT($AH$2:$AH861, (AN$2:AN861-BH861)^2)/(SUM($AH$2:$AH861)-1)),0)</f>
        <v>0</v>
      </c>
      <c r="CC861" s="109" cm="1">
        <f t="array" ref="CC861">IF($AG861,SQRT(SUMPRODUCT($AH$2:$AH861, (AO$2:AO861-BI861)^2)/(SUM($AH$2:$AH861)-1)),0)</f>
        <v>0</v>
      </c>
      <c r="CD861" s="109" cm="1">
        <f t="array" ref="CD861">IF($AG861,SQRT(SUMPRODUCT($AH$2:$AH861, (AP$2:AP861-BJ861)^2)/(SUM($AH$2:$AH861)-1)),0)</f>
        <v>0</v>
      </c>
      <c r="CE861" s="109" cm="1">
        <f t="array" ref="CE861">IF($AG861,SQRT(SUMPRODUCT($AH$2:$AH861, (AQ$2:AQ861-BK861)^2)/(SUM($AH$2:$AH861)-1)),0)</f>
        <v>0</v>
      </c>
      <c r="CF861" s="109" cm="1">
        <f t="array" ref="CF861">IF($AG861,SQRT(SUMPRODUCT($AH$2:$AH861, (AR$2:AR861-BL861)^2)/(SUM($AH$2:$AH861)-1)),0)</f>
        <v>0</v>
      </c>
      <c r="CG861" s="109" cm="1">
        <f t="array" ref="CG861">IF($AG861,SQRT(SUMPRODUCT($AH$2:$AH861, (AS$2:AS861-BM861)^2)/(SUM($AH$2:$AH861)-1)),0)</f>
        <v>0</v>
      </c>
      <c r="CH861" s="109" cm="1">
        <f t="array" ref="CH861">IF($AG861,SQRT(SUMPRODUCT($AH$2:$AH861, (AT$2:AT861-BN861)^2)/(SUM($AH$2:$AH861)-1)),0)</f>
        <v>0</v>
      </c>
      <c r="CI861" s="109" cm="1">
        <f t="array" ref="CI861">IF($AG861,SQRT(SUMPRODUCT($AH$2:$AH861, (AU$2:AU861-BO861)^2)/(SUM($AH$2:$AH861)-1)),0)</f>
        <v>0</v>
      </c>
      <c r="CJ861" s="109" cm="1">
        <f t="array" ref="CJ861">IF($AG861,SQRT(SUMPRODUCT($AH$2:$AH861, (AV$2:AV861-BP861)^2)/(SUM($AH$2:$AH861)-1)),0)</f>
        <v>0</v>
      </c>
      <c r="CK861" s="109" cm="1">
        <f t="array" ref="CK861">IF($AG861,SQRT(SUMPRODUCT($AH$2:$AH861, (AW$2:AW861-BQ861)^2)/(SUM($AH$2:$AH861)-1)),0)</f>
        <v>0</v>
      </c>
      <c r="CL861" s="109" cm="1">
        <f t="array" ref="CL861">IF($AG861,SQRT(SUMPRODUCT($AH$2:$AH861, (AX$2:AX861-BR861)^2)/(SUM($AH$2:$AH861)-1)),0)</f>
        <v>0</v>
      </c>
      <c r="CM861" s="109" cm="1">
        <f t="array" ref="CM861">IF($AG861,SQRT(SUMPRODUCT($AH$2:$AH861, (AY$2:AY861-BS861)^2)/(SUM($AH$2:$AH861)-1)),0)</f>
        <v>0</v>
      </c>
      <c r="CN861" s="109" cm="1">
        <f t="array" ref="CN861">IF($AG861,SQRT(SUMPRODUCT($AH$2:$AH861, (AZ$2:AZ861-BT861)^2)/(SUM($AH$2:$AH861)-1)),0)</f>
        <v>0</v>
      </c>
      <c r="CO861" s="109" cm="1">
        <f t="array" ref="CO861">IF($AG861,SQRT(SUMPRODUCT($AH$2:$AH861, (BA$2:BA861-BU861)^2)/(SUM($AH$2:$AH861)-1)),0)</f>
        <v>0</v>
      </c>
    </row>
    <row r="862" spans="34:93" x14ac:dyDescent="0.25">
      <c r="AH862" s="99" t="str">
        <f t="shared" si="199"/>
        <v/>
      </c>
      <c r="AI862" s="11">
        <f t="shared" ref="AI862:AR871" ca="1" si="208">IF(AI$1&lt;&gt;0,SUMIFS(INDIRECT(AI$1), Fecha,$AG862),0)</f>
        <v>0</v>
      </c>
      <c r="AJ862" s="11">
        <f t="shared" ca="1" si="208"/>
        <v>0</v>
      </c>
      <c r="AK862" s="11">
        <f t="shared" ca="1" si="208"/>
        <v>0</v>
      </c>
      <c r="AL862" s="11">
        <f t="shared" ca="1" si="208"/>
        <v>0</v>
      </c>
      <c r="AM862" s="11">
        <f t="shared" ca="1" si="208"/>
        <v>0</v>
      </c>
      <c r="AN862" s="11">
        <f t="shared" ca="1" si="208"/>
        <v>0</v>
      </c>
      <c r="AO862" s="11">
        <f t="shared" ca="1" si="208"/>
        <v>0</v>
      </c>
      <c r="AP862" s="11">
        <f t="shared" ca="1" si="208"/>
        <v>0</v>
      </c>
      <c r="AQ862" s="11">
        <f t="shared" ca="1" si="208"/>
        <v>0</v>
      </c>
      <c r="AR862" s="11">
        <f t="shared" ca="1" si="208"/>
        <v>0</v>
      </c>
      <c r="AS862" s="11">
        <f t="shared" ref="AS862:BA871" ca="1" si="209">IF(AS$1&lt;&gt;0,SUMIFS(INDIRECT(AS$1), Fecha,$AG862),0)</f>
        <v>0</v>
      </c>
      <c r="AT862" s="11">
        <f t="shared" ca="1" si="209"/>
        <v>0</v>
      </c>
      <c r="AU862" s="11">
        <f t="shared" ca="1" si="209"/>
        <v>0</v>
      </c>
      <c r="AV862" s="11">
        <f t="shared" ca="1" si="209"/>
        <v>0</v>
      </c>
      <c r="AW862" s="11">
        <f t="shared" ca="1" si="209"/>
        <v>0</v>
      </c>
      <c r="AX862" s="11">
        <f t="shared" ca="1" si="209"/>
        <v>0</v>
      </c>
      <c r="AY862" s="11">
        <f t="shared" ca="1" si="209"/>
        <v>0</v>
      </c>
      <c r="AZ862" s="11">
        <f t="shared" ca="1" si="209"/>
        <v>0</v>
      </c>
      <c r="BA862" s="11">
        <f t="shared" ca="1" si="209"/>
        <v>0</v>
      </c>
      <c r="BB862" s="11"/>
      <c r="BC862" s="11">
        <f>IF($AG862,SUMPRODUCT(AI$2:AI862,$AH$2:$AH862)/SUM($AH$2:$AH862),0)</f>
        <v>0</v>
      </c>
      <c r="BD862" s="11">
        <f>IF($AG862,SUMPRODUCT(AJ$2:AJ862,$AH$2:$AH862)/SUM($AH$2:$AH862),0)</f>
        <v>0</v>
      </c>
      <c r="BE862" s="11">
        <f>IF($AG862,SUMPRODUCT(AK$2:AK862,$AH$2:$AH862)/SUM($AH$2:$AH862),0)</f>
        <v>0</v>
      </c>
      <c r="BF862" s="11">
        <f>IF($AG862,SUMPRODUCT(AL$2:AL862,$AH$2:$AH862)/SUM($AH$2:$AH862),0)</f>
        <v>0</v>
      </c>
      <c r="BG862" s="11">
        <f>IF($AG862,SUMPRODUCT(AM$2:AM862,$AH$2:$AH862)/SUM($AH$2:$AH862),0)</f>
        <v>0</v>
      </c>
      <c r="BH862" s="11">
        <f>IF($AG862,SUMPRODUCT(AN$2:AN862,$AH$2:$AH862)/SUM($AH$2:$AH862),0)</f>
        <v>0</v>
      </c>
      <c r="BI862" s="11">
        <f>IF($AG862,SUMPRODUCT(AO$2:AO862,$AH$2:$AH862)/SUM($AH$2:$AH862),0)</f>
        <v>0</v>
      </c>
      <c r="BJ862" s="11">
        <f>IF($AG862,SUMPRODUCT(AP$2:AP862,$AH$2:$AH862)/SUM($AH$2:$AH862),0)</f>
        <v>0</v>
      </c>
      <c r="BK862" s="11">
        <f>IF($AG862,SUMPRODUCT(AQ$2:AQ862,$AH$2:$AH862)/SUM($AH$2:$AH862),0)</f>
        <v>0</v>
      </c>
      <c r="BL862" s="11">
        <f>IF($AG862,SUMPRODUCT(AR$2:AR862,$AH$2:$AH862)/SUM($AH$2:$AH862),0)</f>
        <v>0</v>
      </c>
      <c r="BM862" s="11">
        <f>IF($AG862,SUMPRODUCT(AS$2:AS862,$AH$2:$AH862)/SUM($AH$2:$AH862),0)</f>
        <v>0</v>
      </c>
      <c r="BN862" s="11">
        <f>IF($AG862,SUMPRODUCT(AT$2:AT862,$AH$2:$AH862)/SUM($AH$2:$AH862),0)</f>
        <v>0</v>
      </c>
      <c r="BO862" s="11">
        <f>IF($AG862,SUMPRODUCT(AU$2:AU862,$AH$2:$AH862)/SUM($AH$2:$AH862),0)</f>
        <v>0</v>
      </c>
      <c r="BP862" s="11">
        <f>IF($AG862,SUMPRODUCT(AV$2:AV862,$AH$2:$AH862)/SUM($AH$2:$AH862),0)</f>
        <v>0</v>
      </c>
      <c r="BQ862" s="11">
        <f>IF($AG862,SUMPRODUCT(AW$2:AW862,$AH$2:$AH862)/SUM($AH$2:$AH862),0)</f>
        <v>0</v>
      </c>
      <c r="BR862" s="11">
        <f>IF($AG862,SUMPRODUCT(AX$2:AX862,$AH$2:$AH862)/SUM($AH$2:$AH862),0)</f>
        <v>0</v>
      </c>
      <c r="BS862" s="11">
        <f>IF($AG862,SUMPRODUCT(AY$2:AY862,$AH$2:$AH862)/SUM($AH$2:$AH862),0)</f>
        <v>0</v>
      </c>
      <c r="BT862" s="11">
        <f>IF($AG862,SUMPRODUCT(AZ$2:AZ862,$AH$2:$AH862)/SUM($AH$2:$AH862),0)</f>
        <v>0</v>
      </c>
      <c r="BU862" s="11">
        <f>IF($AG862,SUMPRODUCT(BA$2:BA862,$AH$2:$AH862)/SUM($AH$2:$AH862),0)</f>
        <v>0</v>
      </c>
      <c r="BV862" s="11"/>
      <c r="BW862" s="109" cm="1">
        <f t="array" ref="BW862">IF($AG862,SQRT(SUMPRODUCT($AH$2:$AH862, (AI$2:AI862-BC862)^2)/(SUM($AH$2:$AH862)-1)),0)</f>
        <v>0</v>
      </c>
      <c r="BX862" s="109" cm="1">
        <f t="array" ref="BX862">IF($AG862,SQRT(SUMPRODUCT($AH$2:$AH862, (AJ$2:AJ862-BD862)^2)/(SUM($AH$2:$AH862)-1)),0)</f>
        <v>0</v>
      </c>
      <c r="BY862" s="109" cm="1">
        <f t="array" ref="BY862">IF($AG862,SQRT(SUMPRODUCT($AH$2:$AH862, (AK$2:AK862-BE862)^2)/(SUM($AH$2:$AH862)-1)),0)</f>
        <v>0</v>
      </c>
      <c r="BZ862" s="109" cm="1">
        <f t="array" ref="BZ862">IF($AG862,SQRT(SUMPRODUCT($AH$2:$AH862, (AL$2:AL862-BF862)^2)/(SUM($AH$2:$AH862)-1)),0)</f>
        <v>0</v>
      </c>
      <c r="CA862" s="109" cm="1">
        <f t="array" ref="CA862">IF($AG862,SQRT(SUMPRODUCT($AH$2:$AH862, (AM$2:AM862-BG862)^2)/(SUM($AH$2:$AH862)-1)),0)</f>
        <v>0</v>
      </c>
      <c r="CB862" s="109" cm="1">
        <f t="array" ref="CB862">IF($AG862,SQRT(SUMPRODUCT($AH$2:$AH862, (AN$2:AN862-BH862)^2)/(SUM($AH$2:$AH862)-1)),0)</f>
        <v>0</v>
      </c>
      <c r="CC862" s="109" cm="1">
        <f t="array" ref="CC862">IF($AG862,SQRT(SUMPRODUCT($AH$2:$AH862, (AO$2:AO862-BI862)^2)/(SUM($AH$2:$AH862)-1)),0)</f>
        <v>0</v>
      </c>
      <c r="CD862" s="109" cm="1">
        <f t="array" ref="CD862">IF($AG862,SQRT(SUMPRODUCT($AH$2:$AH862, (AP$2:AP862-BJ862)^2)/(SUM($AH$2:$AH862)-1)),0)</f>
        <v>0</v>
      </c>
      <c r="CE862" s="109" cm="1">
        <f t="array" ref="CE862">IF($AG862,SQRT(SUMPRODUCT($AH$2:$AH862, (AQ$2:AQ862-BK862)^2)/(SUM($AH$2:$AH862)-1)),0)</f>
        <v>0</v>
      </c>
      <c r="CF862" s="109" cm="1">
        <f t="array" ref="CF862">IF($AG862,SQRT(SUMPRODUCT($AH$2:$AH862, (AR$2:AR862-BL862)^2)/(SUM($AH$2:$AH862)-1)),0)</f>
        <v>0</v>
      </c>
      <c r="CG862" s="109" cm="1">
        <f t="array" ref="CG862">IF($AG862,SQRT(SUMPRODUCT($AH$2:$AH862, (AS$2:AS862-BM862)^2)/(SUM($AH$2:$AH862)-1)),0)</f>
        <v>0</v>
      </c>
      <c r="CH862" s="109" cm="1">
        <f t="array" ref="CH862">IF($AG862,SQRT(SUMPRODUCT($AH$2:$AH862, (AT$2:AT862-BN862)^2)/(SUM($AH$2:$AH862)-1)),0)</f>
        <v>0</v>
      </c>
      <c r="CI862" s="109" cm="1">
        <f t="array" ref="CI862">IF($AG862,SQRT(SUMPRODUCT($AH$2:$AH862, (AU$2:AU862-BO862)^2)/(SUM($AH$2:$AH862)-1)),0)</f>
        <v>0</v>
      </c>
      <c r="CJ862" s="109" cm="1">
        <f t="array" ref="CJ862">IF($AG862,SQRT(SUMPRODUCT($AH$2:$AH862, (AV$2:AV862-BP862)^2)/(SUM($AH$2:$AH862)-1)),0)</f>
        <v>0</v>
      </c>
      <c r="CK862" s="109" cm="1">
        <f t="array" ref="CK862">IF($AG862,SQRT(SUMPRODUCT($AH$2:$AH862, (AW$2:AW862-BQ862)^2)/(SUM($AH$2:$AH862)-1)),0)</f>
        <v>0</v>
      </c>
      <c r="CL862" s="109" cm="1">
        <f t="array" ref="CL862">IF($AG862,SQRT(SUMPRODUCT($AH$2:$AH862, (AX$2:AX862-BR862)^2)/(SUM($AH$2:$AH862)-1)),0)</f>
        <v>0</v>
      </c>
      <c r="CM862" s="109" cm="1">
        <f t="array" ref="CM862">IF($AG862,SQRT(SUMPRODUCT($AH$2:$AH862, (AY$2:AY862-BS862)^2)/(SUM($AH$2:$AH862)-1)),0)</f>
        <v>0</v>
      </c>
      <c r="CN862" s="109" cm="1">
        <f t="array" ref="CN862">IF($AG862,SQRT(SUMPRODUCT($AH$2:$AH862, (AZ$2:AZ862-BT862)^2)/(SUM($AH$2:$AH862)-1)),0)</f>
        <v>0</v>
      </c>
      <c r="CO862" s="109" cm="1">
        <f t="array" ref="CO862">IF($AG862,SQRT(SUMPRODUCT($AH$2:$AH862, (BA$2:BA862-BU862)^2)/(SUM($AH$2:$AH862)-1)),0)</f>
        <v>0</v>
      </c>
    </row>
    <row r="863" spans="34:93" x14ac:dyDescent="0.25">
      <c r="AH863" s="99" t="str">
        <f t="shared" si="199"/>
        <v/>
      </c>
      <c r="AI863" s="11">
        <f t="shared" ca="1" si="208"/>
        <v>0</v>
      </c>
      <c r="AJ863" s="11">
        <f t="shared" ca="1" si="208"/>
        <v>0</v>
      </c>
      <c r="AK863" s="11">
        <f t="shared" ca="1" si="208"/>
        <v>0</v>
      </c>
      <c r="AL863" s="11">
        <f t="shared" ca="1" si="208"/>
        <v>0</v>
      </c>
      <c r="AM863" s="11">
        <f t="shared" ca="1" si="208"/>
        <v>0</v>
      </c>
      <c r="AN863" s="11">
        <f t="shared" ca="1" si="208"/>
        <v>0</v>
      </c>
      <c r="AO863" s="11">
        <f t="shared" ca="1" si="208"/>
        <v>0</v>
      </c>
      <c r="AP863" s="11">
        <f t="shared" ca="1" si="208"/>
        <v>0</v>
      </c>
      <c r="AQ863" s="11">
        <f t="shared" ca="1" si="208"/>
        <v>0</v>
      </c>
      <c r="AR863" s="11">
        <f t="shared" ca="1" si="208"/>
        <v>0</v>
      </c>
      <c r="AS863" s="11">
        <f t="shared" ca="1" si="209"/>
        <v>0</v>
      </c>
      <c r="AT863" s="11">
        <f t="shared" ca="1" si="209"/>
        <v>0</v>
      </c>
      <c r="AU863" s="11">
        <f t="shared" ca="1" si="209"/>
        <v>0</v>
      </c>
      <c r="AV863" s="11">
        <f t="shared" ca="1" si="209"/>
        <v>0</v>
      </c>
      <c r="AW863" s="11">
        <f t="shared" ca="1" si="209"/>
        <v>0</v>
      </c>
      <c r="AX863" s="11">
        <f t="shared" ca="1" si="209"/>
        <v>0</v>
      </c>
      <c r="AY863" s="11">
        <f t="shared" ca="1" si="209"/>
        <v>0</v>
      </c>
      <c r="AZ863" s="11">
        <f t="shared" ca="1" si="209"/>
        <v>0</v>
      </c>
      <c r="BA863" s="11">
        <f t="shared" ca="1" si="209"/>
        <v>0</v>
      </c>
      <c r="BB863" s="11"/>
      <c r="BC863" s="11">
        <f>IF($AG863,SUMPRODUCT(AI$2:AI863,$AH$2:$AH863)/SUM($AH$2:$AH863),0)</f>
        <v>0</v>
      </c>
      <c r="BD863" s="11">
        <f>IF($AG863,SUMPRODUCT(AJ$2:AJ863,$AH$2:$AH863)/SUM($AH$2:$AH863),0)</f>
        <v>0</v>
      </c>
      <c r="BE863" s="11">
        <f>IF($AG863,SUMPRODUCT(AK$2:AK863,$AH$2:$AH863)/SUM($AH$2:$AH863),0)</f>
        <v>0</v>
      </c>
      <c r="BF863" s="11">
        <f>IF($AG863,SUMPRODUCT(AL$2:AL863,$AH$2:$AH863)/SUM($AH$2:$AH863),0)</f>
        <v>0</v>
      </c>
      <c r="BG863" s="11">
        <f>IF($AG863,SUMPRODUCT(AM$2:AM863,$AH$2:$AH863)/SUM($AH$2:$AH863),0)</f>
        <v>0</v>
      </c>
      <c r="BH863" s="11">
        <f>IF($AG863,SUMPRODUCT(AN$2:AN863,$AH$2:$AH863)/SUM($AH$2:$AH863),0)</f>
        <v>0</v>
      </c>
      <c r="BI863" s="11">
        <f>IF($AG863,SUMPRODUCT(AO$2:AO863,$AH$2:$AH863)/SUM($AH$2:$AH863),0)</f>
        <v>0</v>
      </c>
      <c r="BJ863" s="11">
        <f>IF($AG863,SUMPRODUCT(AP$2:AP863,$AH$2:$AH863)/SUM($AH$2:$AH863),0)</f>
        <v>0</v>
      </c>
      <c r="BK863" s="11">
        <f>IF($AG863,SUMPRODUCT(AQ$2:AQ863,$AH$2:$AH863)/SUM($AH$2:$AH863),0)</f>
        <v>0</v>
      </c>
      <c r="BL863" s="11">
        <f>IF($AG863,SUMPRODUCT(AR$2:AR863,$AH$2:$AH863)/SUM($AH$2:$AH863),0)</f>
        <v>0</v>
      </c>
      <c r="BM863" s="11">
        <f>IF($AG863,SUMPRODUCT(AS$2:AS863,$AH$2:$AH863)/SUM($AH$2:$AH863),0)</f>
        <v>0</v>
      </c>
      <c r="BN863" s="11">
        <f>IF($AG863,SUMPRODUCT(AT$2:AT863,$AH$2:$AH863)/SUM($AH$2:$AH863),0)</f>
        <v>0</v>
      </c>
      <c r="BO863" s="11">
        <f>IF($AG863,SUMPRODUCT(AU$2:AU863,$AH$2:$AH863)/SUM($AH$2:$AH863),0)</f>
        <v>0</v>
      </c>
      <c r="BP863" s="11">
        <f>IF($AG863,SUMPRODUCT(AV$2:AV863,$AH$2:$AH863)/SUM($AH$2:$AH863),0)</f>
        <v>0</v>
      </c>
      <c r="BQ863" s="11">
        <f>IF($AG863,SUMPRODUCT(AW$2:AW863,$AH$2:$AH863)/SUM($AH$2:$AH863),0)</f>
        <v>0</v>
      </c>
      <c r="BR863" s="11">
        <f>IF($AG863,SUMPRODUCT(AX$2:AX863,$AH$2:$AH863)/SUM($AH$2:$AH863),0)</f>
        <v>0</v>
      </c>
      <c r="BS863" s="11">
        <f>IF($AG863,SUMPRODUCT(AY$2:AY863,$AH$2:$AH863)/SUM($AH$2:$AH863),0)</f>
        <v>0</v>
      </c>
      <c r="BT863" s="11">
        <f>IF($AG863,SUMPRODUCT(AZ$2:AZ863,$AH$2:$AH863)/SUM($AH$2:$AH863),0)</f>
        <v>0</v>
      </c>
      <c r="BU863" s="11">
        <f>IF($AG863,SUMPRODUCT(BA$2:BA863,$AH$2:$AH863)/SUM($AH$2:$AH863),0)</f>
        <v>0</v>
      </c>
      <c r="BV863" s="11"/>
      <c r="BW863" s="109" cm="1">
        <f t="array" ref="BW863">IF($AG863,SQRT(SUMPRODUCT($AH$2:$AH863, (AI$2:AI863-BC863)^2)/(SUM($AH$2:$AH863)-1)),0)</f>
        <v>0</v>
      </c>
      <c r="BX863" s="109" cm="1">
        <f t="array" ref="BX863">IF($AG863,SQRT(SUMPRODUCT($AH$2:$AH863, (AJ$2:AJ863-BD863)^2)/(SUM($AH$2:$AH863)-1)),0)</f>
        <v>0</v>
      </c>
      <c r="BY863" s="109" cm="1">
        <f t="array" ref="BY863">IF($AG863,SQRT(SUMPRODUCT($AH$2:$AH863, (AK$2:AK863-BE863)^2)/(SUM($AH$2:$AH863)-1)),0)</f>
        <v>0</v>
      </c>
      <c r="BZ863" s="109" cm="1">
        <f t="array" ref="BZ863">IF($AG863,SQRT(SUMPRODUCT($AH$2:$AH863, (AL$2:AL863-BF863)^2)/(SUM($AH$2:$AH863)-1)),0)</f>
        <v>0</v>
      </c>
      <c r="CA863" s="109" cm="1">
        <f t="array" ref="CA863">IF($AG863,SQRT(SUMPRODUCT($AH$2:$AH863, (AM$2:AM863-BG863)^2)/(SUM($AH$2:$AH863)-1)),0)</f>
        <v>0</v>
      </c>
      <c r="CB863" s="109" cm="1">
        <f t="array" ref="CB863">IF($AG863,SQRT(SUMPRODUCT($AH$2:$AH863, (AN$2:AN863-BH863)^2)/(SUM($AH$2:$AH863)-1)),0)</f>
        <v>0</v>
      </c>
      <c r="CC863" s="109" cm="1">
        <f t="array" ref="CC863">IF($AG863,SQRT(SUMPRODUCT($AH$2:$AH863, (AO$2:AO863-BI863)^2)/(SUM($AH$2:$AH863)-1)),0)</f>
        <v>0</v>
      </c>
      <c r="CD863" s="109" cm="1">
        <f t="array" ref="CD863">IF($AG863,SQRT(SUMPRODUCT($AH$2:$AH863, (AP$2:AP863-BJ863)^2)/(SUM($AH$2:$AH863)-1)),0)</f>
        <v>0</v>
      </c>
      <c r="CE863" s="109" cm="1">
        <f t="array" ref="CE863">IF($AG863,SQRT(SUMPRODUCT($AH$2:$AH863, (AQ$2:AQ863-BK863)^2)/(SUM($AH$2:$AH863)-1)),0)</f>
        <v>0</v>
      </c>
      <c r="CF863" s="109" cm="1">
        <f t="array" ref="CF863">IF($AG863,SQRT(SUMPRODUCT($AH$2:$AH863, (AR$2:AR863-BL863)^2)/(SUM($AH$2:$AH863)-1)),0)</f>
        <v>0</v>
      </c>
      <c r="CG863" s="109" cm="1">
        <f t="array" ref="CG863">IF($AG863,SQRT(SUMPRODUCT($AH$2:$AH863, (AS$2:AS863-BM863)^2)/(SUM($AH$2:$AH863)-1)),0)</f>
        <v>0</v>
      </c>
      <c r="CH863" s="109" cm="1">
        <f t="array" ref="CH863">IF($AG863,SQRT(SUMPRODUCT($AH$2:$AH863, (AT$2:AT863-BN863)^2)/(SUM($AH$2:$AH863)-1)),0)</f>
        <v>0</v>
      </c>
      <c r="CI863" s="109" cm="1">
        <f t="array" ref="CI863">IF($AG863,SQRT(SUMPRODUCT($AH$2:$AH863, (AU$2:AU863-BO863)^2)/(SUM($AH$2:$AH863)-1)),0)</f>
        <v>0</v>
      </c>
      <c r="CJ863" s="109" cm="1">
        <f t="array" ref="CJ863">IF($AG863,SQRT(SUMPRODUCT($AH$2:$AH863, (AV$2:AV863-BP863)^2)/(SUM($AH$2:$AH863)-1)),0)</f>
        <v>0</v>
      </c>
      <c r="CK863" s="109" cm="1">
        <f t="array" ref="CK863">IF($AG863,SQRT(SUMPRODUCT($AH$2:$AH863, (AW$2:AW863-BQ863)^2)/(SUM($AH$2:$AH863)-1)),0)</f>
        <v>0</v>
      </c>
      <c r="CL863" s="109" cm="1">
        <f t="array" ref="CL863">IF($AG863,SQRT(SUMPRODUCT($AH$2:$AH863, (AX$2:AX863-BR863)^2)/(SUM($AH$2:$AH863)-1)),0)</f>
        <v>0</v>
      </c>
      <c r="CM863" s="109" cm="1">
        <f t="array" ref="CM863">IF($AG863,SQRT(SUMPRODUCT($AH$2:$AH863, (AY$2:AY863-BS863)^2)/(SUM($AH$2:$AH863)-1)),0)</f>
        <v>0</v>
      </c>
      <c r="CN863" s="109" cm="1">
        <f t="array" ref="CN863">IF($AG863,SQRT(SUMPRODUCT($AH$2:$AH863, (AZ$2:AZ863-BT863)^2)/(SUM($AH$2:$AH863)-1)),0)</f>
        <v>0</v>
      </c>
      <c r="CO863" s="109" cm="1">
        <f t="array" ref="CO863">IF($AG863,SQRT(SUMPRODUCT($AH$2:$AH863, (BA$2:BA863-BU863)^2)/(SUM($AH$2:$AH863)-1)),0)</f>
        <v>0</v>
      </c>
    </row>
    <row r="864" spans="34:93" x14ac:dyDescent="0.25">
      <c r="AH864" s="99" t="str">
        <f t="shared" si="199"/>
        <v/>
      </c>
      <c r="AI864" s="11">
        <f t="shared" ca="1" si="208"/>
        <v>0</v>
      </c>
      <c r="AJ864" s="11">
        <f t="shared" ca="1" si="208"/>
        <v>0</v>
      </c>
      <c r="AK864" s="11">
        <f t="shared" ca="1" si="208"/>
        <v>0</v>
      </c>
      <c r="AL864" s="11">
        <f t="shared" ca="1" si="208"/>
        <v>0</v>
      </c>
      <c r="AM864" s="11">
        <f t="shared" ca="1" si="208"/>
        <v>0</v>
      </c>
      <c r="AN864" s="11">
        <f t="shared" ca="1" si="208"/>
        <v>0</v>
      </c>
      <c r="AO864" s="11">
        <f t="shared" ca="1" si="208"/>
        <v>0</v>
      </c>
      <c r="AP864" s="11">
        <f t="shared" ca="1" si="208"/>
        <v>0</v>
      </c>
      <c r="AQ864" s="11">
        <f t="shared" ca="1" si="208"/>
        <v>0</v>
      </c>
      <c r="AR864" s="11">
        <f t="shared" ca="1" si="208"/>
        <v>0</v>
      </c>
      <c r="AS864" s="11">
        <f t="shared" ca="1" si="209"/>
        <v>0</v>
      </c>
      <c r="AT864" s="11">
        <f t="shared" ca="1" si="209"/>
        <v>0</v>
      </c>
      <c r="AU864" s="11">
        <f t="shared" ca="1" si="209"/>
        <v>0</v>
      </c>
      <c r="AV864" s="11">
        <f t="shared" ca="1" si="209"/>
        <v>0</v>
      </c>
      <c r="AW864" s="11">
        <f t="shared" ca="1" si="209"/>
        <v>0</v>
      </c>
      <c r="AX864" s="11">
        <f t="shared" ca="1" si="209"/>
        <v>0</v>
      </c>
      <c r="AY864" s="11">
        <f t="shared" ca="1" si="209"/>
        <v>0</v>
      </c>
      <c r="AZ864" s="11">
        <f t="shared" ca="1" si="209"/>
        <v>0</v>
      </c>
      <c r="BA864" s="11">
        <f t="shared" ca="1" si="209"/>
        <v>0</v>
      </c>
      <c r="BB864" s="11"/>
      <c r="BC864" s="11">
        <f>IF($AG864,SUMPRODUCT(AI$2:AI864,$AH$2:$AH864)/SUM($AH$2:$AH864),0)</f>
        <v>0</v>
      </c>
      <c r="BD864" s="11">
        <f>IF($AG864,SUMPRODUCT(AJ$2:AJ864,$AH$2:$AH864)/SUM($AH$2:$AH864),0)</f>
        <v>0</v>
      </c>
      <c r="BE864" s="11">
        <f>IF($AG864,SUMPRODUCT(AK$2:AK864,$AH$2:$AH864)/SUM($AH$2:$AH864),0)</f>
        <v>0</v>
      </c>
      <c r="BF864" s="11">
        <f>IF($AG864,SUMPRODUCT(AL$2:AL864,$AH$2:$AH864)/SUM($AH$2:$AH864),0)</f>
        <v>0</v>
      </c>
      <c r="BG864" s="11">
        <f>IF($AG864,SUMPRODUCT(AM$2:AM864,$AH$2:$AH864)/SUM($AH$2:$AH864),0)</f>
        <v>0</v>
      </c>
      <c r="BH864" s="11">
        <f>IF($AG864,SUMPRODUCT(AN$2:AN864,$AH$2:$AH864)/SUM($AH$2:$AH864),0)</f>
        <v>0</v>
      </c>
      <c r="BI864" s="11">
        <f>IF($AG864,SUMPRODUCT(AO$2:AO864,$AH$2:$AH864)/SUM($AH$2:$AH864),0)</f>
        <v>0</v>
      </c>
      <c r="BJ864" s="11">
        <f>IF($AG864,SUMPRODUCT(AP$2:AP864,$AH$2:$AH864)/SUM($AH$2:$AH864),0)</f>
        <v>0</v>
      </c>
      <c r="BK864" s="11">
        <f>IF($AG864,SUMPRODUCT(AQ$2:AQ864,$AH$2:$AH864)/SUM($AH$2:$AH864),0)</f>
        <v>0</v>
      </c>
      <c r="BL864" s="11">
        <f>IF($AG864,SUMPRODUCT(AR$2:AR864,$AH$2:$AH864)/SUM($AH$2:$AH864),0)</f>
        <v>0</v>
      </c>
      <c r="BM864" s="11">
        <f>IF($AG864,SUMPRODUCT(AS$2:AS864,$AH$2:$AH864)/SUM($AH$2:$AH864),0)</f>
        <v>0</v>
      </c>
      <c r="BN864" s="11">
        <f>IF($AG864,SUMPRODUCT(AT$2:AT864,$AH$2:$AH864)/SUM($AH$2:$AH864),0)</f>
        <v>0</v>
      </c>
      <c r="BO864" s="11">
        <f>IF($AG864,SUMPRODUCT(AU$2:AU864,$AH$2:$AH864)/SUM($AH$2:$AH864),0)</f>
        <v>0</v>
      </c>
      <c r="BP864" s="11">
        <f>IF($AG864,SUMPRODUCT(AV$2:AV864,$AH$2:$AH864)/SUM($AH$2:$AH864),0)</f>
        <v>0</v>
      </c>
      <c r="BQ864" s="11">
        <f>IF($AG864,SUMPRODUCT(AW$2:AW864,$AH$2:$AH864)/SUM($AH$2:$AH864),0)</f>
        <v>0</v>
      </c>
      <c r="BR864" s="11">
        <f>IF($AG864,SUMPRODUCT(AX$2:AX864,$AH$2:$AH864)/SUM($AH$2:$AH864),0)</f>
        <v>0</v>
      </c>
      <c r="BS864" s="11">
        <f>IF($AG864,SUMPRODUCT(AY$2:AY864,$AH$2:$AH864)/SUM($AH$2:$AH864),0)</f>
        <v>0</v>
      </c>
      <c r="BT864" s="11">
        <f>IF($AG864,SUMPRODUCT(AZ$2:AZ864,$AH$2:$AH864)/SUM($AH$2:$AH864),0)</f>
        <v>0</v>
      </c>
      <c r="BU864" s="11">
        <f>IF($AG864,SUMPRODUCT(BA$2:BA864,$AH$2:$AH864)/SUM($AH$2:$AH864),0)</f>
        <v>0</v>
      </c>
      <c r="BV864" s="11"/>
      <c r="BW864" s="109" cm="1">
        <f t="array" ref="BW864">IF($AG864,SQRT(SUMPRODUCT($AH$2:$AH864, (AI$2:AI864-BC864)^2)/(SUM($AH$2:$AH864)-1)),0)</f>
        <v>0</v>
      </c>
      <c r="BX864" s="109" cm="1">
        <f t="array" ref="BX864">IF($AG864,SQRT(SUMPRODUCT($AH$2:$AH864, (AJ$2:AJ864-BD864)^2)/(SUM($AH$2:$AH864)-1)),0)</f>
        <v>0</v>
      </c>
      <c r="BY864" s="109" cm="1">
        <f t="array" ref="BY864">IF($AG864,SQRT(SUMPRODUCT($AH$2:$AH864, (AK$2:AK864-BE864)^2)/(SUM($AH$2:$AH864)-1)),0)</f>
        <v>0</v>
      </c>
      <c r="BZ864" s="109" cm="1">
        <f t="array" ref="BZ864">IF($AG864,SQRT(SUMPRODUCT($AH$2:$AH864, (AL$2:AL864-BF864)^2)/(SUM($AH$2:$AH864)-1)),0)</f>
        <v>0</v>
      </c>
      <c r="CA864" s="109" cm="1">
        <f t="array" ref="CA864">IF($AG864,SQRT(SUMPRODUCT($AH$2:$AH864, (AM$2:AM864-BG864)^2)/(SUM($AH$2:$AH864)-1)),0)</f>
        <v>0</v>
      </c>
      <c r="CB864" s="109" cm="1">
        <f t="array" ref="CB864">IF($AG864,SQRT(SUMPRODUCT($AH$2:$AH864, (AN$2:AN864-BH864)^2)/(SUM($AH$2:$AH864)-1)),0)</f>
        <v>0</v>
      </c>
      <c r="CC864" s="109" cm="1">
        <f t="array" ref="CC864">IF($AG864,SQRT(SUMPRODUCT($AH$2:$AH864, (AO$2:AO864-BI864)^2)/(SUM($AH$2:$AH864)-1)),0)</f>
        <v>0</v>
      </c>
      <c r="CD864" s="109" cm="1">
        <f t="array" ref="CD864">IF($AG864,SQRT(SUMPRODUCT($AH$2:$AH864, (AP$2:AP864-BJ864)^2)/(SUM($AH$2:$AH864)-1)),0)</f>
        <v>0</v>
      </c>
      <c r="CE864" s="109" cm="1">
        <f t="array" ref="CE864">IF($AG864,SQRT(SUMPRODUCT($AH$2:$AH864, (AQ$2:AQ864-BK864)^2)/(SUM($AH$2:$AH864)-1)),0)</f>
        <v>0</v>
      </c>
      <c r="CF864" s="109" cm="1">
        <f t="array" ref="CF864">IF($AG864,SQRT(SUMPRODUCT($AH$2:$AH864, (AR$2:AR864-BL864)^2)/(SUM($AH$2:$AH864)-1)),0)</f>
        <v>0</v>
      </c>
      <c r="CG864" s="109" cm="1">
        <f t="array" ref="CG864">IF($AG864,SQRT(SUMPRODUCT($AH$2:$AH864, (AS$2:AS864-BM864)^2)/(SUM($AH$2:$AH864)-1)),0)</f>
        <v>0</v>
      </c>
      <c r="CH864" s="109" cm="1">
        <f t="array" ref="CH864">IF($AG864,SQRT(SUMPRODUCT($AH$2:$AH864, (AT$2:AT864-BN864)^2)/(SUM($AH$2:$AH864)-1)),0)</f>
        <v>0</v>
      </c>
      <c r="CI864" s="109" cm="1">
        <f t="array" ref="CI864">IF($AG864,SQRT(SUMPRODUCT($AH$2:$AH864, (AU$2:AU864-BO864)^2)/(SUM($AH$2:$AH864)-1)),0)</f>
        <v>0</v>
      </c>
      <c r="CJ864" s="109" cm="1">
        <f t="array" ref="CJ864">IF($AG864,SQRT(SUMPRODUCT($AH$2:$AH864, (AV$2:AV864-BP864)^2)/(SUM($AH$2:$AH864)-1)),0)</f>
        <v>0</v>
      </c>
      <c r="CK864" s="109" cm="1">
        <f t="array" ref="CK864">IF($AG864,SQRT(SUMPRODUCT($AH$2:$AH864, (AW$2:AW864-BQ864)^2)/(SUM($AH$2:$AH864)-1)),0)</f>
        <v>0</v>
      </c>
      <c r="CL864" s="109" cm="1">
        <f t="array" ref="CL864">IF($AG864,SQRT(SUMPRODUCT($AH$2:$AH864, (AX$2:AX864-BR864)^2)/(SUM($AH$2:$AH864)-1)),0)</f>
        <v>0</v>
      </c>
      <c r="CM864" s="109" cm="1">
        <f t="array" ref="CM864">IF($AG864,SQRT(SUMPRODUCT($AH$2:$AH864, (AY$2:AY864-BS864)^2)/(SUM($AH$2:$AH864)-1)),0)</f>
        <v>0</v>
      </c>
      <c r="CN864" s="109" cm="1">
        <f t="array" ref="CN864">IF($AG864,SQRT(SUMPRODUCT($AH$2:$AH864, (AZ$2:AZ864-BT864)^2)/(SUM($AH$2:$AH864)-1)),0)</f>
        <v>0</v>
      </c>
      <c r="CO864" s="109" cm="1">
        <f t="array" ref="CO864">IF($AG864,SQRT(SUMPRODUCT($AH$2:$AH864, (BA$2:BA864-BU864)^2)/(SUM($AH$2:$AH864)-1)),0)</f>
        <v>0</v>
      </c>
    </row>
    <row r="865" spans="34:93" x14ac:dyDescent="0.25">
      <c r="AH865" s="99" t="str">
        <f t="shared" si="199"/>
        <v/>
      </c>
      <c r="AI865" s="11">
        <f t="shared" ca="1" si="208"/>
        <v>0</v>
      </c>
      <c r="AJ865" s="11">
        <f t="shared" ca="1" si="208"/>
        <v>0</v>
      </c>
      <c r="AK865" s="11">
        <f t="shared" ca="1" si="208"/>
        <v>0</v>
      </c>
      <c r="AL865" s="11">
        <f t="shared" ca="1" si="208"/>
        <v>0</v>
      </c>
      <c r="AM865" s="11">
        <f t="shared" ca="1" si="208"/>
        <v>0</v>
      </c>
      <c r="AN865" s="11">
        <f t="shared" ca="1" si="208"/>
        <v>0</v>
      </c>
      <c r="AO865" s="11">
        <f t="shared" ca="1" si="208"/>
        <v>0</v>
      </c>
      <c r="AP865" s="11">
        <f t="shared" ca="1" si="208"/>
        <v>0</v>
      </c>
      <c r="AQ865" s="11">
        <f t="shared" ca="1" si="208"/>
        <v>0</v>
      </c>
      <c r="AR865" s="11">
        <f t="shared" ca="1" si="208"/>
        <v>0</v>
      </c>
      <c r="AS865" s="11">
        <f t="shared" ca="1" si="209"/>
        <v>0</v>
      </c>
      <c r="AT865" s="11">
        <f t="shared" ca="1" si="209"/>
        <v>0</v>
      </c>
      <c r="AU865" s="11">
        <f t="shared" ca="1" si="209"/>
        <v>0</v>
      </c>
      <c r="AV865" s="11">
        <f t="shared" ca="1" si="209"/>
        <v>0</v>
      </c>
      <c r="AW865" s="11">
        <f t="shared" ca="1" si="209"/>
        <v>0</v>
      </c>
      <c r="AX865" s="11">
        <f t="shared" ca="1" si="209"/>
        <v>0</v>
      </c>
      <c r="AY865" s="11">
        <f t="shared" ca="1" si="209"/>
        <v>0</v>
      </c>
      <c r="AZ865" s="11">
        <f t="shared" ca="1" si="209"/>
        <v>0</v>
      </c>
      <c r="BA865" s="11">
        <f t="shared" ca="1" si="209"/>
        <v>0</v>
      </c>
      <c r="BB865" s="11"/>
      <c r="BC865" s="11">
        <f>IF($AG865,SUMPRODUCT(AI$2:AI865,$AH$2:$AH865)/SUM($AH$2:$AH865),0)</f>
        <v>0</v>
      </c>
      <c r="BD865" s="11">
        <f>IF($AG865,SUMPRODUCT(AJ$2:AJ865,$AH$2:$AH865)/SUM($AH$2:$AH865),0)</f>
        <v>0</v>
      </c>
      <c r="BE865" s="11">
        <f>IF($AG865,SUMPRODUCT(AK$2:AK865,$AH$2:$AH865)/SUM($AH$2:$AH865),0)</f>
        <v>0</v>
      </c>
      <c r="BF865" s="11">
        <f>IF($AG865,SUMPRODUCT(AL$2:AL865,$AH$2:$AH865)/SUM($AH$2:$AH865),0)</f>
        <v>0</v>
      </c>
      <c r="BG865" s="11">
        <f>IF($AG865,SUMPRODUCT(AM$2:AM865,$AH$2:$AH865)/SUM($AH$2:$AH865),0)</f>
        <v>0</v>
      </c>
      <c r="BH865" s="11">
        <f>IF($AG865,SUMPRODUCT(AN$2:AN865,$AH$2:$AH865)/SUM($AH$2:$AH865),0)</f>
        <v>0</v>
      </c>
      <c r="BI865" s="11">
        <f>IF($AG865,SUMPRODUCT(AO$2:AO865,$AH$2:$AH865)/SUM($AH$2:$AH865),0)</f>
        <v>0</v>
      </c>
      <c r="BJ865" s="11">
        <f>IF($AG865,SUMPRODUCT(AP$2:AP865,$AH$2:$AH865)/SUM($AH$2:$AH865),0)</f>
        <v>0</v>
      </c>
      <c r="BK865" s="11">
        <f>IF($AG865,SUMPRODUCT(AQ$2:AQ865,$AH$2:$AH865)/SUM($AH$2:$AH865),0)</f>
        <v>0</v>
      </c>
      <c r="BL865" s="11">
        <f>IF($AG865,SUMPRODUCT(AR$2:AR865,$AH$2:$AH865)/SUM($AH$2:$AH865),0)</f>
        <v>0</v>
      </c>
      <c r="BM865" s="11">
        <f>IF($AG865,SUMPRODUCT(AS$2:AS865,$AH$2:$AH865)/SUM($AH$2:$AH865),0)</f>
        <v>0</v>
      </c>
      <c r="BN865" s="11">
        <f>IF($AG865,SUMPRODUCT(AT$2:AT865,$AH$2:$AH865)/SUM($AH$2:$AH865),0)</f>
        <v>0</v>
      </c>
      <c r="BO865" s="11">
        <f>IF($AG865,SUMPRODUCT(AU$2:AU865,$AH$2:$AH865)/SUM($AH$2:$AH865),0)</f>
        <v>0</v>
      </c>
      <c r="BP865" s="11">
        <f>IF($AG865,SUMPRODUCT(AV$2:AV865,$AH$2:$AH865)/SUM($AH$2:$AH865),0)</f>
        <v>0</v>
      </c>
      <c r="BQ865" s="11">
        <f>IF($AG865,SUMPRODUCT(AW$2:AW865,$AH$2:$AH865)/SUM($AH$2:$AH865),0)</f>
        <v>0</v>
      </c>
      <c r="BR865" s="11">
        <f>IF($AG865,SUMPRODUCT(AX$2:AX865,$AH$2:$AH865)/SUM($AH$2:$AH865),0)</f>
        <v>0</v>
      </c>
      <c r="BS865" s="11">
        <f>IF($AG865,SUMPRODUCT(AY$2:AY865,$AH$2:$AH865)/SUM($AH$2:$AH865),0)</f>
        <v>0</v>
      </c>
      <c r="BT865" s="11">
        <f>IF($AG865,SUMPRODUCT(AZ$2:AZ865,$AH$2:$AH865)/SUM($AH$2:$AH865),0)</f>
        <v>0</v>
      </c>
      <c r="BU865" s="11">
        <f>IF($AG865,SUMPRODUCT(BA$2:BA865,$AH$2:$AH865)/SUM($AH$2:$AH865),0)</f>
        <v>0</v>
      </c>
      <c r="BV865" s="11"/>
      <c r="BW865" s="109" cm="1">
        <f t="array" ref="BW865">IF($AG865,SQRT(SUMPRODUCT($AH$2:$AH865, (AI$2:AI865-BC865)^2)/(SUM($AH$2:$AH865)-1)),0)</f>
        <v>0</v>
      </c>
      <c r="BX865" s="109" cm="1">
        <f t="array" ref="BX865">IF($AG865,SQRT(SUMPRODUCT($AH$2:$AH865, (AJ$2:AJ865-BD865)^2)/(SUM($AH$2:$AH865)-1)),0)</f>
        <v>0</v>
      </c>
      <c r="BY865" s="109" cm="1">
        <f t="array" ref="BY865">IF($AG865,SQRT(SUMPRODUCT($AH$2:$AH865, (AK$2:AK865-BE865)^2)/(SUM($AH$2:$AH865)-1)),0)</f>
        <v>0</v>
      </c>
      <c r="BZ865" s="109" cm="1">
        <f t="array" ref="BZ865">IF($AG865,SQRT(SUMPRODUCT($AH$2:$AH865, (AL$2:AL865-BF865)^2)/(SUM($AH$2:$AH865)-1)),0)</f>
        <v>0</v>
      </c>
      <c r="CA865" s="109" cm="1">
        <f t="array" ref="CA865">IF($AG865,SQRT(SUMPRODUCT($AH$2:$AH865, (AM$2:AM865-BG865)^2)/(SUM($AH$2:$AH865)-1)),0)</f>
        <v>0</v>
      </c>
      <c r="CB865" s="109" cm="1">
        <f t="array" ref="CB865">IF($AG865,SQRT(SUMPRODUCT($AH$2:$AH865, (AN$2:AN865-BH865)^2)/(SUM($AH$2:$AH865)-1)),0)</f>
        <v>0</v>
      </c>
      <c r="CC865" s="109" cm="1">
        <f t="array" ref="CC865">IF($AG865,SQRT(SUMPRODUCT($AH$2:$AH865, (AO$2:AO865-BI865)^2)/(SUM($AH$2:$AH865)-1)),0)</f>
        <v>0</v>
      </c>
      <c r="CD865" s="109" cm="1">
        <f t="array" ref="CD865">IF($AG865,SQRT(SUMPRODUCT($AH$2:$AH865, (AP$2:AP865-BJ865)^2)/(SUM($AH$2:$AH865)-1)),0)</f>
        <v>0</v>
      </c>
      <c r="CE865" s="109" cm="1">
        <f t="array" ref="CE865">IF($AG865,SQRT(SUMPRODUCT($AH$2:$AH865, (AQ$2:AQ865-BK865)^2)/(SUM($AH$2:$AH865)-1)),0)</f>
        <v>0</v>
      </c>
      <c r="CF865" s="109" cm="1">
        <f t="array" ref="CF865">IF($AG865,SQRT(SUMPRODUCT($AH$2:$AH865, (AR$2:AR865-BL865)^2)/(SUM($AH$2:$AH865)-1)),0)</f>
        <v>0</v>
      </c>
      <c r="CG865" s="109" cm="1">
        <f t="array" ref="CG865">IF($AG865,SQRT(SUMPRODUCT($AH$2:$AH865, (AS$2:AS865-BM865)^2)/(SUM($AH$2:$AH865)-1)),0)</f>
        <v>0</v>
      </c>
      <c r="CH865" s="109" cm="1">
        <f t="array" ref="CH865">IF($AG865,SQRT(SUMPRODUCT($AH$2:$AH865, (AT$2:AT865-BN865)^2)/(SUM($AH$2:$AH865)-1)),0)</f>
        <v>0</v>
      </c>
      <c r="CI865" s="109" cm="1">
        <f t="array" ref="CI865">IF($AG865,SQRT(SUMPRODUCT($AH$2:$AH865, (AU$2:AU865-BO865)^2)/(SUM($AH$2:$AH865)-1)),0)</f>
        <v>0</v>
      </c>
      <c r="CJ865" s="109" cm="1">
        <f t="array" ref="CJ865">IF($AG865,SQRT(SUMPRODUCT($AH$2:$AH865, (AV$2:AV865-BP865)^2)/(SUM($AH$2:$AH865)-1)),0)</f>
        <v>0</v>
      </c>
      <c r="CK865" s="109" cm="1">
        <f t="array" ref="CK865">IF($AG865,SQRT(SUMPRODUCT($AH$2:$AH865, (AW$2:AW865-BQ865)^2)/(SUM($AH$2:$AH865)-1)),0)</f>
        <v>0</v>
      </c>
      <c r="CL865" s="109" cm="1">
        <f t="array" ref="CL865">IF($AG865,SQRT(SUMPRODUCT($AH$2:$AH865, (AX$2:AX865-BR865)^2)/(SUM($AH$2:$AH865)-1)),0)</f>
        <v>0</v>
      </c>
      <c r="CM865" s="109" cm="1">
        <f t="array" ref="CM865">IF($AG865,SQRT(SUMPRODUCT($AH$2:$AH865, (AY$2:AY865-BS865)^2)/(SUM($AH$2:$AH865)-1)),0)</f>
        <v>0</v>
      </c>
      <c r="CN865" s="109" cm="1">
        <f t="array" ref="CN865">IF($AG865,SQRT(SUMPRODUCT($AH$2:$AH865, (AZ$2:AZ865-BT865)^2)/(SUM($AH$2:$AH865)-1)),0)</f>
        <v>0</v>
      </c>
      <c r="CO865" s="109" cm="1">
        <f t="array" ref="CO865">IF($AG865,SQRT(SUMPRODUCT($AH$2:$AH865, (BA$2:BA865-BU865)^2)/(SUM($AH$2:$AH865)-1)),0)</f>
        <v>0</v>
      </c>
    </row>
    <row r="866" spans="34:93" x14ac:dyDescent="0.25">
      <c r="AH866" s="99" t="str">
        <f t="shared" si="199"/>
        <v/>
      </c>
      <c r="AI866" s="11">
        <f t="shared" ca="1" si="208"/>
        <v>0</v>
      </c>
      <c r="AJ866" s="11">
        <f t="shared" ca="1" si="208"/>
        <v>0</v>
      </c>
      <c r="AK866" s="11">
        <f t="shared" ca="1" si="208"/>
        <v>0</v>
      </c>
      <c r="AL866" s="11">
        <f t="shared" ca="1" si="208"/>
        <v>0</v>
      </c>
      <c r="AM866" s="11">
        <f t="shared" ca="1" si="208"/>
        <v>0</v>
      </c>
      <c r="AN866" s="11">
        <f t="shared" ca="1" si="208"/>
        <v>0</v>
      </c>
      <c r="AO866" s="11">
        <f t="shared" ca="1" si="208"/>
        <v>0</v>
      </c>
      <c r="AP866" s="11">
        <f t="shared" ca="1" si="208"/>
        <v>0</v>
      </c>
      <c r="AQ866" s="11">
        <f t="shared" ca="1" si="208"/>
        <v>0</v>
      </c>
      <c r="AR866" s="11">
        <f t="shared" ca="1" si="208"/>
        <v>0</v>
      </c>
      <c r="AS866" s="11">
        <f t="shared" ca="1" si="209"/>
        <v>0</v>
      </c>
      <c r="AT866" s="11">
        <f t="shared" ca="1" si="209"/>
        <v>0</v>
      </c>
      <c r="AU866" s="11">
        <f t="shared" ca="1" si="209"/>
        <v>0</v>
      </c>
      <c r="AV866" s="11">
        <f t="shared" ca="1" si="209"/>
        <v>0</v>
      </c>
      <c r="AW866" s="11">
        <f t="shared" ca="1" si="209"/>
        <v>0</v>
      </c>
      <c r="AX866" s="11">
        <f t="shared" ca="1" si="209"/>
        <v>0</v>
      </c>
      <c r="AY866" s="11">
        <f t="shared" ca="1" si="209"/>
        <v>0</v>
      </c>
      <c r="AZ866" s="11">
        <f t="shared" ca="1" si="209"/>
        <v>0</v>
      </c>
      <c r="BA866" s="11">
        <f t="shared" ca="1" si="209"/>
        <v>0</v>
      </c>
      <c r="BB866" s="11"/>
      <c r="BC866" s="11">
        <f>IF($AG866,SUMPRODUCT(AI$2:AI866,$AH$2:$AH866)/SUM($AH$2:$AH866),0)</f>
        <v>0</v>
      </c>
      <c r="BD866" s="11">
        <f>IF($AG866,SUMPRODUCT(AJ$2:AJ866,$AH$2:$AH866)/SUM($AH$2:$AH866),0)</f>
        <v>0</v>
      </c>
      <c r="BE866" s="11">
        <f>IF($AG866,SUMPRODUCT(AK$2:AK866,$AH$2:$AH866)/SUM($AH$2:$AH866),0)</f>
        <v>0</v>
      </c>
      <c r="BF866" s="11">
        <f>IF($AG866,SUMPRODUCT(AL$2:AL866,$AH$2:$AH866)/SUM($AH$2:$AH866),0)</f>
        <v>0</v>
      </c>
      <c r="BG866" s="11">
        <f>IF($AG866,SUMPRODUCT(AM$2:AM866,$AH$2:$AH866)/SUM($AH$2:$AH866),0)</f>
        <v>0</v>
      </c>
      <c r="BH866" s="11">
        <f>IF($AG866,SUMPRODUCT(AN$2:AN866,$AH$2:$AH866)/SUM($AH$2:$AH866),0)</f>
        <v>0</v>
      </c>
      <c r="BI866" s="11">
        <f>IF($AG866,SUMPRODUCT(AO$2:AO866,$AH$2:$AH866)/SUM($AH$2:$AH866),0)</f>
        <v>0</v>
      </c>
      <c r="BJ866" s="11">
        <f>IF($AG866,SUMPRODUCT(AP$2:AP866,$AH$2:$AH866)/SUM($AH$2:$AH866),0)</f>
        <v>0</v>
      </c>
      <c r="BK866" s="11">
        <f>IF($AG866,SUMPRODUCT(AQ$2:AQ866,$AH$2:$AH866)/SUM($AH$2:$AH866),0)</f>
        <v>0</v>
      </c>
      <c r="BL866" s="11">
        <f>IF($AG866,SUMPRODUCT(AR$2:AR866,$AH$2:$AH866)/SUM($AH$2:$AH866),0)</f>
        <v>0</v>
      </c>
      <c r="BM866" s="11">
        <f>IF($AG866,SUMPRODUCT(AS$2:AS866,$AH$2:$AH866)/SUM($AH$2:$AH866),0)</f>
        <v>0</v>
      </c>
      <c r="BN866" s="11">
        <f>IF($AG866,SUMPRODUCT(AT$2:AT866,$AH$2:$AH866)/SUM($AH$2:$AH866),0)</f>
        <v>0</v>
      </c>
      <c r="BO866" s="11">
        <f>IF($AG866,SUMPRODUCT(AU$2:AU866,$AH$2:$AH866)/SUM($AH$2:$AH866),0)</f>
        <v>0</v>
      </c>
      <c r="BP866" s="11">
        <f>IF($AG866,SUMPRODUCT(AV$2:AV866,$AH$2:$AH866)/SUM($AH$2:$AH866),0)</f>
        <v>0</v>
      </c>
      <c r="BQ866" s="11">
        <f>IF($AG866,SUMPRODUCT(AW$2:AW866,$AH$2:$AH866)/SUM($AH$2:$AH866),0)</f>
        <v>0</v>
      </c>
      <c r="BR866" s="11">
        <f>IF($AG866,SUMPRODUCT(AX$2:AX866,$AH$2:$AH866)/SUM($AH$2:$AH866),0)</f>
        <v>0</v>
      </c>
      <c r="BS866" s="11">
        <f>IF($AG866,SUMPRODUCT(AY$2:AY866,$AH$2:$AH866)/SUM($AH$2:$AH866),0)</f>
        <v>0</v>
      </c>
      <c r="BT866" s="11">
        <f>IF($AG866,SUMPRODUCT(AZ$2:AZ866,$AH$2:$AH866)/SUM($AH$2:$AH866),0)</f>
        <v>0</v>
      </c>
      <c r="BU866" s="11">
        <f>IF($AG866,SUMPRODUCT(BA$2:BA866,$AH$2:$AH866)/SUM($AH$2:$AH866),0)</f>
        <v>0</v>
      </c>
      <c r="BV866" s="11"/>
      <c r="BW866" s="109" cm="1">
        <f t="array" ref="BW866">IF($AG866,SQRT(SUMPRODUCT($AH$2:$AH866, (AI$2:AI866-BC866)^2)/(SUM($AH$2:$AH866)-1)),0)</f>
        <v>0</v>
      </c>
      <c r="BX866" s="109" cm="1">
        <f t="array" ref="BX866">IF($AG866,SQRT(SUMPRODUCT($AH$2:$AH866, (AJ$2:AJ866-BD866)^2)/(SUM($AH$2:$AH866)-1)),0)</f>
        <v>0</v>
      </c>
      <c r="BY866" s="109" cm="1">
        <f t="array" ref="BY866">IF($AG866,SQRT(SUMPRODUCT($AH$2:$AH866, (AK$2:AK866-BE866)^2)/(SUM($AH$2:$AH866)-1)),0)</f>
        <v>0</v>
      </c>
      <c r="BZ866" s="109" cm="1">
        <f t="array" ref="BZ866">IF($AG866,SQRT(SUMPRODUCT($AH$2:$AH866, (AL$2:AL866-BF866)^2)/(SUM($AH$2:$AH866)-1)),0)</f>
        <v>0</v>
      </c>
      <c r="CA866" s="109" cm="1">
        <f t="array" ref="CA866">IF($AG866,SQRT(SUMPRODUCT($AH$2:$AH866, (AM$2:AM866-BG866)^2)/(SUM($AH$2:$AH866)-1)),0)</f>
        <v>0</v>
      </c>
      <c r="CB866" s="109" cm="1">
        <f t="array" ref="CB866">IF($AG866,SQRT(SUMPRODUCT($AH$2:$AH866, (AN$2:AN866-BH866)^2)/(SUM($AH$2:$AH866)-1)),0)</f>
        <v>0</v>
      </c>
      <c r="CC866" s="109" cm="1">
        <f t="array" ref="CC866">IF($AG866,SQRT(SUMPRODUCT($AH$2:$AH866, (AO$2:AO866-BI866)^2)/(SUM($AH$2:$AH866)-1)),0)</f>
        <v>0</v>
      </c>
      <c r="CD866" s="109" cm="1">
        <f t="array" ref="CD866">IF($AG866,SQRT(SUMPRODUCT($AH$2:$AH866, (AP$2:AP866-BJ866)^2)/(SUM($AH$2:$AH866)-1)),0)</f>
        <v>0</v>
      </c>
      <c r="CE866" s="109" cm="1">
        <f t="array" ref="CE866">IF($AG866,SQRT(SUMPRODUCT($AH$2:$AH866, (AQ$2:AQ866-BK866)^2)/(SUM($AH$2:$AH866)-1)),0)</f>
        <v>0</v>
      </c>
      <c r="CF866" s="109" cm="1">
        <f t="array" ref="CF866">IF($AG866,SQRT(SUMPRODUCT($AH$2:$AH866, (AR$2:AR866-BL866)^2)/(SUM($AH$2:$AH866)-1)),0)</f>
        <v>0</v>
      </c>
      <c r="CG866" s="109" cm="1">
        <f t="array" ref="CG866">IF($AG866,SQRT(SUMPRODUCT($AH$2:$AH866, (AS$2:AS866-BM866)^2)/(SUM($AH$2:$AH866)-1)),0)</f>
        <v>0</v>
      </c>
      <c r="CH866" s="109" cm="1">
        <f t="array" ref="CH866">IF($AG866,SQRT(SUMPRODUCT($AH$2:$AH866, (AT$2:AT866-BN866)^2)/(SUM($AH$2:$AH866)-1)),0)</f>
        <v>0</v>
      </c>
      <c r="CI866" s="109" cm="1">
        <f t="array" ref="CI866">IF($AG866,SQRT(SUMPRODUCT($AH$2:$AH866, (AU$2:AU866-BO866)^2)/(SUM($AH$2:$AH866)-1)),0)</f>
        <v>0</v>
      </c>
      <c r="CJ866" s="109" cm="1">
        <f t="array" ref="CJ866">IF($AG866,SQRT(SUMPRODUCT($AH$2:$AH866, (AV$2:AV866-BP866)^2)/(SUM($AH$2:$AH866)-1)),0)</f>
        <v>0</v>
      </c>
      <c r="CK866" s="109" cm="1">
        <f t="array" ref="CK866">IF($AG866,SQRT(SUMPRODUCT($AH$2:$AH866, (AW$2:AW866-BQ866)^2)/(SUM($AH$2:$AH866)-1)),0)</f>
        <v>0</v>
      </c>
      <c r="CL866" s="109" cm="1">
        <f t="array" ref="CL866">IF($AG866,SQRT(SUMPRODUCT($AH$2:$AH866, (AX$2:AX866-BR866)^2)/(SUM($AH$2:$AH866)-1)),0)</f>
        <v>0</v>
      </c>
      <c r="CM866" s="109" cm="1">
        <f t="array" ref="CM866">IF($AG866,SQRT(SUMPRODUCT($AH$2:$AH866, (AY$2:AY866-BS866)^2)/(SUM($AH$2:$AH866)-1)),0)</f>
        <v>0</v>
      </c>
      <c r="CN866" s="109" cm="1">
        <f t="array" ref="CN866">IF($AG866,SQRT(SUMPRODUCT($AH$2:$AH866, (AZ$2:AZ866-BT866)^2)/(SUM($AH$2:$AH866)-1)),0)</f>
        <v>0</v>
      </c>
      <c r="CO866" s="109" cm="1">
        <f t="array" ref="CO866">IF($AG866,SQRT(SUMPRODUCT($AH$2:$AH866, (BA$2:BA866-BU866)^2)/(SUM($AH$2:$AH866)-1)),0)</f>
        <v>0</v>
      </c>
    </row>
    <row r="867" spans="34:93" x14ac:dyDescent="0.25">
      <c r="AH867" s="99" t="str">
        <f t="shared" si="199"/>
        <v/>
      </c>
      <c r="AI867" s="11">
        <f t="shared" ca="1" si="208"/>
        <v>0</v>
      </c>
      <c r="AJ867" s="11">
        <f t="shared" ca="1" si="208"/>
        <v>0</v>
      </c>
      <c r="AK867" s="11">
        <f t="shared" ca="1" si="208"/>
        <v>0</v>
      </c>
      <c r="AL867" s="11">
        <f t="shared" ca="1" si="208"/>
        <v>0</v>
      </c>
      <c r="AM867" s="11">
        <f t="shared" ca="1" si="208"/>
        <v>0</v>
      </c>
      <c r="AN867" s="11">
        <f t="shared" ca="1" si="208"/>
        <v>0</v>
      </c>
      <c r="AO867" s="11">
        <f t="shared" ca="1" si="208"/>
        <v>0</v>
      </c>
      <c r="AP867" s="11">
        <f t="shared" ca="1" si="208"/>
        <v>0</v>
      </c>
      <c r="AQ867" s="11">
        <f t="shared" ca="1" si="208"/>
        <v>0</v>
      </c>
      <c r="AR867" s="11">
        <f t="shared" ca="1" si="208"/>
        <v>0</v>
      </c>
      <c r="AS867" s="11">
        <f t="shared" ca="1" si="209"/>
        <v>0</v>
      </c>
      <c r="AT867" s="11">
        <f t="shared" ca="1" si="209"/>
        <v>0</v>
      </c>
      <c r="AU867" s="11">
        <f t="shared" ca="1" si="209"/>
        <v>0</v>
      </c>
      <c r="AV867" s="11">
        <f t="shared" ca="1" si="209"/>
        <v>0</v>
      </c>
      <c r="AW867" s="11">
        <f t="shared" ca="1" si="209"/>
        <v>0</v>
      </c>
      <c r="AX867" s="11">
        <f t="shared" ca="1" si="209"/>
        <v>0</v>
      </c>
      <c r="AY867" s="11">
        <f t="shared" ca="1" si="209"/>
        <v>0</v>
      </c>
      <c r="AZ867" s="11">
        <f t="shared" ca="1" si="209"/>
        <v>0</v>
      </c>
      <c r="BA867" s="11">
        <f t="shared" ca="1" si="209"/>
        <v>0</v>
      </c>
      <c r="BB867" s="11"/>
      <c r="BC867" s="11">
        <f>IF($AG867,SUMPRODUCT(AI$2:AI867,$AH$2:$AH867)/SUM($AH$2:$AH867),0)</f>
        <v>0</v>
      </c>
      <c r="BD867" s="11">
        <f>IF($AG867,SUMPRODUCT(AJ$2:AJ867,$AH$2:$AH867)/SUM($AH$2:$AH867),0)</f>
        <v>0</v>
      </c>
      <c r="BE867" s="11">
        <f>IF($AG867,SUMPRODUCT(AK$2:AK867,$AH$2:$AH867)/SUM($AH$2:$AH867),0)</f>
        <v>0</v>
      </c>
      <c r="BF867" s="11">
        <f>IF($AG867,SUMPRODUCT(AL$2:AL867,$AH$2:$AH867)/SUM($AH$2:$AH867),0)</f>
        <v>0</v>
      </c>
      <c r="BG867" s="11">
        <f>IF($AG867,SUMPRODUCT(AM$2:AM867,$AH$2:$AH867)/SUM($AH$2:$AH867),0)</f>
        <v>0</v>
      </c>
      <c r="BH867" s="11">
        <f>IF($AG867,SUMPRODUCT(AN$2:AN867,$AH$2:$AH867)/SUM($AH$2:$AH867),0)</f>
        <v>0</v>
      </c>
      <c r="BI867" s="11">
        <f>IF($AG867,SUMPRODUCT(AO$2:AO867,$AH$2:$AH867)/SUM($AH$2:$AH867),0)</f>
        <v>0</v>
      </c>
      <c r="BJ867" s="11">
        <f>IF($AG867,SUMPRODUCT(AP$2:AP867,$AH$2:$AH867)/SUM($AH$2:$AH867),0)</f>
        <v>0</v>
      </c>
      <c r="BK867" s="11">
        <f>IF($AG867,SUMPRODUCT(AQ$2:AQ867,$AH$2:$AH867)/SUM($AH$2:$AH867),0)</f>
        <v>0</v>
      </c>
      <c r="BL867" s="11">
        <f>IF($AG867,SUMPRODUCT(AR$2:AR867,$AH$2:$AH867)/SUM($AH$2:$AH867),0)</f>
        <v>0</v>
      </c>
      <c r="BM867" s="11">
        <f>IF($AG867,SUMPRODUCT(AS$2:AS867,$AH$2:$AH867)/SUM($AH$2:$AH867),0)</f>
        <v>0</v>
      </c>
      <c r="BN867" s="11">
        <f>IF($AG867,SUMPRODUCT(AT$2:AT867,$AH$2:$AH867)/SUM($AH$2:$AH867),0)</f>
        <v>0</v>
      </c>
      <c r="BO867" s="11">
        <f>IF($AG867,SUMPRODUCT(AU$2:AU867,$AH$2:$AH867)/SUM($AH$2:$AH867),0)</f>
        <v>0</v>
      </c>
      <c r="BP867" s="11">
        <f>IF($AG867,SUMPRODUCT(AV$2:AV867,$AH$2:$AH867)/SUM($AH$2:$AH867),0)</f>
        <v>0</v>
      </c>
      <c r="BQ867" s="11">
        <f>IF($AG867,SUMPRODUCT(AW$2:AW867,$AH$2:$AH867)/SUM($AH$2:$AH867),0)</f>
        <v>0</v>
      </c>
      <c r="BR867" s="11">
        <f>IF($AG867,SUMPRODUCT(AX$2:AX867,$AH$2:$AH867)/SUM($AH$2:$AH867),0)</f>
        <v>0</v>
      </c>
      <c r="BS867" s="11">
        <f>IF($AG867,SUMPRODUCT(AY$2:AY867,$AH$2:$AH867)/SUM($AH$2:$AH867),0)</f>
        <v>0</v>
      </c>
      <c r="BT867" s="11">
        <f>IF($AG867,SUMPRODUCT(AZ$2:AZ867,$AH$2:$AH867)/SUM($AH$2:$AH867),0)</f>
        <v>0</v>
      </c>
      <c r="BU867" s="11">
        <f>IF($AG867,SUMPRODUCT(BA$2:BA867,$AH$2:$AH867)/SUM($AH$2:$AH867),0)</f>
        <v>0</v>
      </c>
      <c r="BV867" s="11"/>
      <c r="BW867" s="109" cm="1">
        <f t="array" ref="BW867">IF($AG867,SQRT(SUMPRODUCT($AH$2:$AH867, (AI$2:AI867-BC867)^2)/(SUM($AH$2:$AH867)-1)),0)</f>
        <v>0</v>
      </c>
      <c r="BX867" s="109" cm="1">
        <f t="array" ref="BX867">IF($AG867,SQRT(SUMPRODUCT($AH$2:$AH867, (AJ$2:AJ867-BD867)^2)/(SUM($AH$2:$AH867)-1)),0)</f>
        <v>0</v>
      </c>
      <c r="BY867" s="109" cm="1">
        <f t="array" ref="BY867">IF($AG867,SQRT(SUMPRODUCT($AH$2:$AH867, (AK$2:AK867-BE867)^2)/(SUM($AH$2:$AH867)-1)),0)</f>
        <v>0</v>
      </c>
      <c r="BZ867" s="109" cm="1">
        <f t="array" ref="BZ867">IF($AG867,SQRT(SUMPRODUCT($AH$2:$AH867, (AL$2:AL867-BF867)^2)/(SUM($AH$2:$AH867)-1)),0)</f>
        <v>0</v>
      </c>
      <c r="CA867" s="109" cm="1">
        <f t="array" ref="CA867">IF($AG867,SQRT(SUMPRODUCT($AH$2:$AH867, (AM$2:AM867-BG867)^2)/(SUM($AH$2:$AH867)-1)),0)</f>
        <v>0</v>
      </c>
      <c r="CB867" s="109" cm="1">
        <f t="array" ref="CB867">IF($AG867,SQRT(SUMPRODUCT($AH$2:$AH867, (AN$2:AN867-BH867)^2)/(SUM($AH$2:$AH867)-1)),0)</f>
        <v>0</v>
      </c>
      <c r="CC867" s="109" cm="1">
        <f t="array" ref="CC867">IF($AG867,SQRT(SUMPRODUCT($AH$2:$AH867, (AO$2:AO867-BI867)^2)/(SUM($AH$2:$AH867)-1)),0)</f>
        <v>0</v>
      </c>
      <c r="CD867" s="109" cm="1">
        <f t="array" ref="CD867">IF($AG867,SQRT(SUMPRODUCT($AH$2:$AH867, (AP$2:AP867-BJ867)^2)/(SUM($AH$2:$AH867)-1)),0)</f>
        <v>0</v>
      </c>
      <c r="CE867" s="109" cm="1">
        <f t="array" ref="CE867">IF($AG867,SQRT(SUMPRODUCT($AH$2:$AH867, (AQ$2:AQ867-BK867)^2)/(SUM($AH$2:$AH867)-1)),0)</f>
        <v>0</v>
      </c>
      <c r="CF867" s="109" cm="1">
        <f t="array" ref="CF867">IF($AG867,SQRT(SUMPRODUCT($AH$2:$AH867, (AR$2:AR867-BL867)^2)/(SUM($AH$2:$AH867)-1)),0)</f>
        <v>0</v>
      </c>
      <c r="CG867" s="109" cm="1">
        <f t="array" ref="CG867">IF($AG867,SQRT(SUMPRODUCT($AH$2:$AH867, (AS$2:AS867-BM867)^2)/(SUM($AH$2:$AH867)-1)),0)</f>
        <v>0</v>
      </c>
      <c r="CH867" s="109" cm="1">
        <f t="array" ref="CH867">IF($AG867,SQRT(SUMPRODUCT($AH$2:$AH867, (AT$2:AT867-BN867)^2)/(SUM($AH$2:$AH867)-1)),0)</f>
        <v>0</v>
      </c>
      <c r="CI867" s="109" cm="1">
        <f t="array" ref="CI867">IF($AG867,SQRT(SUMPRODUCT($AH$2:$AH867, (AU$2:AU867-BO867)^2)/(SUM($AH$2:$AH867)-1)),0)</f>
        <v>0</v>
      </c>
      <c r="CJ867" s="109" cm="1">
        <f t="array" ref="CJ867">IF($AG867,SQRT(SUMPRODUCT($AH$2:$AH867, (AV$2:AV867-BP867)^2)/(SUM($AH$2:$AH867)-1)),0)</f>
        <v>0</v>
      </c>
      <c r="CK867" s="109" cm="1">
        <f t="array" ref="CK867">IF($AG867,SQRT(SUMPRODUCT($AH$2:$AH867, (AW$2:AW867-BQ867)^2)/(SUM($AH$2:$AH867)-1)),0)</f>
        <v>0</v>
      </c>
      <c r="CL867" s="109" cm="1">
        <f t="array" ref="CL867">IF($AG867,SQRT(SUMPRODUCT($AH$2:$AH867, (AX$2:AX867-BR867)^2)/(SUM($AH$2:$AH867)-1)),0)</f>
        <v>0</v>
      </c>
      <c r="CM867" s="109" cm="1">
        <f t="array" ref="CM867">IF($AG867,SQRT(SUMPRODUCT($AH$2:$AH867, (AY$2:AY867-BS867)^2)/(SUM($AH$2:$AH867)-1)),0)</f>
        <v>0</v>
      </c>
      <c r="CN867" s="109" cm="1">
        <f t="array" ref="CN867">IF($AG867,SQRT(SUMPRODUCT($AH$2:$AH867, (AZ$2:AZ867-BT867)^2)/(SUM($AH$2:$AH867)-1)),0)</f>
        <v>0</v>
      </c>
      <c r="CO867" s="109" cm="1">
        <f t="array" ref="CO867">IF($AG867,SQRT(SUMPRODUCT($AH$2:$AH867, (BA$2:BA867-BU867)^2)/(SUM($AH$2:$AH867)-1)),0)</f>
        <v>0</v>
      </c>
    </row>
    <row r="868" spans="34:93" x14ac:dyDescent="0.25">
      <c r="AH868" s="99" t="str">
        <f t="shared" si="199"/>
        <v/>
      </c>
      <c r="AI868" s="11">
        <f t="shared" ca="1" si="208"/>
        <v>0</v>
      </c>
      <c r="AJ868" s="11">
        <f t="shared" ca="1" si="208"/>
        <v>0</v>
      </c>
      <c r="AK868" s="11">
        <f t="shared" ca="1" si="208"/>
        <v>0</v>
      </c>
      <c r="AL868" s="11">
        <f t="shared" ca="1" si="208"/>
        <v>0</v>
      </c>
      <c r="AM868" s="11">
        <f t="shared" ca="1" si="208"/>
        <v>0</v>
      </c>
      <c r="AN868" s="11">
        <f t="shared" ca="1" si="208"/>
        <v>0</v>
      </c>
      <c r="AO868" s="11">
        <f t="shared" ca="1" si="208"/>
        <v>0</v>
      </c>
      <c r="AP868" s="11">
        <f t="shared" ca="1" si="208"/>
        <v>0</v>
      </c>
      <c r="AQ868" s="11">
        <f t="shared" ca="1" si="208"/>
        <v>0</v>
      </c>
      <c r="AR868" s="11">
        <f t="shared" ca="1" si="208"/>
        <v>0</v>
      </c>
      <c r="AS868" s="11">
        <f t="shared" ca="1" si="209"/>
        <v>0</v>
      </c>
      <c r="AT868" s="11">
        <f t="shared" ca="1" si="209"/>
        <v>0</v>
      </c>
      <c r="AU868" s="11">
        <f t="shared" ca="1" si="209"/>
        <v>0</v>
      </c>
      <c r="AV868" s="11">
        <f t="shared" ca="1" si="209"/>
        <v>0</v>
      </c>
      <c r="AW868" s="11">
        <f t="shared" ca="1" si="209"/>
        <v>0</v>
      </c>
      <c r="AX868" s="11">
        <f t="shared" ca="1" si="209"/>
        <v>0</v>
      </c>
      <c r="AY868" s="11">
        <f t="shared" ca="1" si="209"/>
        <v>0</v>
      </c>
      <c r="AZ868" s="11">
        <f t="shared" ca="1" si="209"/>
        <v>0</v>
      </c>
      <c r="BA868" s="11">
        <f t="shared" ca="1" si="209"/>
        <v>0</v>
      </c>
      <c r="BB868" s="11"/>
      <c r="BC868" s="11">
        <f>IF($AG868,SUMPRODUCT(AI$2:AI868,$AH$2:$AH868)/SUM($AH$2:$AH868),0)</f>
        <v>0</v>
      </c>
      <c r="BD868" s="11">
        <f>IF($AG868,SUMPRODUCT(AJ$2:AJ868,$AH$2:$AH868)/SUM($AH$2:$AH868),0)</f>
        <v>0</v>
      </c>
      <c r="BE868" s="11">
        <f>IF($AG868,SUMPRODUCT(AK$2:AK868,$AH$2:$AH868)/SUM($AH$2:$AH868),0)</f>
        <v>0</v>
      </c>
      <c r="BF868" s="11">
        <f>IF($AG868,SUMPRODUCT(AL$2:AL868,$AH$2:$AH868)/SUM($AH$2:$AH868),0)</f>
        <v>0</v>
      </c>
      <c r="BG868" s="11">
        <f>IF($AG868,SUMPRODUCT(AM$2:AM868,$AH$2:$AH868)/SUM($AH$2:$AH868),0)</f>
        <v>0</v>
      </c>
      <c r="BH868" s="11">
        <f>IF($AG868,SUMPRODUCT(AN$2:AN868,$AH$2:$AH868)/SUM($AH$2:$AH868),0)</f>
        <v>0</v>
      </c>
      <c r="BI868" s="11">
        <f>IF($AG868,SUMPRODUCT(AO$2:AO868,$AH$2:$AH868)/SUM($AH$2:$AH868),0)</f>
        <v>0</v>
      </c>
      <c r="BJ868" s="11">
        <f>IF($AG868,SUMPRODUCT(AP$2:AP868,$AH$2:$AH868)/SUM($AH$2:$AH868),0)</f>
        <v>0</v>
      </c>
      <c r="BK868" s="11">
        <f>IF($AG868,SUMPRODUCT(AQ$2:AQ868,$AH$2:$AH868)/SUM($AH$2:$AH868),0)</f>
        <v>0</v>
      </c>
      <c r="BL868" s="11">
        <f>IF($AG868,SUMPRODUCT(AR$2:AR868,$AH$2:$AH868)/SUM($AH$2:$AH868),0)</f>
        <v>0</v>
      </c>
      <c r="BM868" s="11">
        <f>IF($AG868,SUMPRODUCT(AS$2:AS868,$AH$2:$AH868)/SUM($AH$2:$AH868),0)</f>
        <v>0</v>
      </c>
      <c r="BN868" s="11">
        <f>IF($AG868,SUMPRODUCT(AT$2:AT868,$AH$2:$AH868)/SUM($AH$2:$AH868),0)</f>
        <v>0</v>
      </c>
      <c r="BO868" s="11">
        <f>IF($AG868,SUMPRODUCT(AU$2:AU868,$AH$2:$AH868)/SUM($AH$2:$AH868),0)</f>
        <v>0</v>
      </c>
      <c r="BP868" s="11">
        <f>IF($AG868,SUMPRODUCT(AV$2:AV868,$AH$2:$AH868)/SUM($AH$2:$AH868),0)</f>
        <v>0</v>
      </c>
      <c r="BQ868" s="11">
        <f>IF($AG868,SUMPRODUCT(AW$2:AW868,$AH$2:$AH868)/SUM($AH$2:$AH868),0)</f>
        <v>0</v>
      </c>
      <c r="BR868" s="11">
        <f>IF($AG868,SUMPRODUCT(AX$2:AX868,$AH$2:$AH868)/SUM($AH$2:$AH868),0)</f>
        <v>0</v>
      </c>
      <c r="BS868" s="11">
        <f>IF($AG868,SUMPRODUCT(AY$2:AY868,$AH$2:$AH868)/SUM($AH$2:$AH868),0)</f>
        <v>0</v>
      </c>
      <c r="BT868" s="11">
        <f>IF($AG868,SUMPRODUCT(AZ$2:AZ868,$AH$2:$AH868)/SUM($AH$2:$AH868),0)</f>
        <v>0</v>
      </c>
      <c r="BU868" s="11">
        <f>IF($AG868,SUMPRODUCT(BA$2:BA868,$AH$2:$AH868)/SUM($AH$2:$AH868),0)</f>
        <v>0</v>
      </c>
      <c r="BV868" s="11"/>
      <c r="BW868" s="109" cm="1">
        <f t="array" ref="BW868">IF($AG868,SQRT(SUMPRODUCT($AH$2:$AH868, (AI$2:AI868-BC868)^2)/(SUM($AH$2:$AH868)-1)),0)</f>
        <v>0</v>
      </c>
      <c r="BX868" s="109" cm="1">
        <f t="array" ref="BX868">IF($AG868,SQRT(SUMPRODUCT($AH$2:$AH868, (AJ$2:AJ868-BD868)^2)/(SUM($AH$2:$AH868)-1)),0)</f>
        <v>0</v>
      </c>
      <c r="BY868" s="109" cm="1">
        <f t="array" ref="BY868">IF($AG868,SQRT(SUMPRODUCT($AH$2:$AH868, (AK$2:AK868-BE868)^2)/(SUM($AH$2:$AH868)-1)),0)</f>
        <v>0</v>
      </c>
      <c r="BZ868" s="109" cm="1">
        <f t="array" ref="BZ868">IF($AG868,SQRT(SUMPRODUCT($AH$2:$AH868, (AL$2:AL868-BF868)^2)/(SUM($AH$2:$AH868)-1)),0)</f>
        <v>0</v>
      </c>
      <c r="CA868" s="109" cm="1">
        <f t="array" ref="CA868">IF($AG868,SQRT(SUMPRODUCT($AH$2:$AH868, (AM$2:AM868-BG868)^2)/(SUM($AH$2:$AH868)-1)),0)</f>
        <v>0</v>
      </c>
      <c r="CB868" s="109" cm="1">
        <f t="array" ref="CB868">IF($AG868,SQRT(SUMPRODUCT($AH$2:$AH868, (AN$2:AN868-BH868)^2)/(SUM($AH$2:$AH868)-1)),0)</f>
        <v>0</v>
      </c>
      <c r="CC868" s="109" cm="1">
        <f t="array" ref="CC868">IF($AG868,SQRT(SUMPRODUCT($AH$2:$AH868, (AO$2:AO868-BI868)^2)/(SUM($AH$2:$AH868)-1)),0)</f>
        <v>0</v>
      </c>
      <c r="CD868" s="109" cm="1">
        <f t="array" ref="CD868">IF($AG868,SQRT(SUMPRODUCT($AH$2:$AH868, (AP$2:AP868-BJ868)^2)/(SUM($AH$2:$AH868)-1)),0)</f>
        <v>0</v>
      </c>
      <c r="CE868" s="109" cm="1">
        <f t="array" ref="CE868">IF($AG868,SQRT(SUMPRODUCT($AH$2:$AH868, (AQ$2:AQ868-BK868)^2)/(SUM($AH$2:$AH868)-1)),0)</f>
        <v>0</v>
      </c>
      <c r="CF868" s="109" cm="1">
        <f t="array" ref="CF868">IF($AG868,SQRT(SUMPRODUCT($AH$2:$AH868, (AR$2:AR868-BL868)^2)/(SUM($AH$2:$AH868)-1)),0)</f>
        <v>0</v>
      </c>
      <c r="CG868" s="109" cm="1">
        <f t="array" ref="CG868">IF($AG868,SQRT(SUMPRODUCT($AH$2:$AH868, (AS$2:AS868-BM868)^2)/(SUM($AH$2:$AH868)-1)),0)</f>
        <v>0</v>
      </c>
      <c r="CH868" s="109" cm="1">
        <f t="array" ref="CH868">IF($AG868,SQRT(SUMPRODUCT($AH$2:$AH868, (AT$2:AT868-BN868)^2)/(SUM($AH$2:$AH868)-1)),0)</f>
        <v>0</v>
      </c>
      <c r="CI868" s="109" cm="1">
        <f t="array" ref="CI868">IF($AG868,SQRT(SUMPRODUCT($AH$2:$AH868, (AU$2:AU868-BO868)^2)/(SUM($AH$2:$AH868)-1)),0)</f>
        <v>0</v>
      </c>
      <c r="CJ868" s="109" cm="1">
        <f t="array" ref="CJ868">IF($AG868,SQRT(SUMPRODUCT($AH$2:$AH868, (AV$2:AV868-BP868)^2)/(SUM($AH$2:$AH868)-1)),0)</f>
        <v>0</v>
      </c>
      <c r="CK868" s="109" cm="1">
        <f t="array" ref="CK868">IF($AG868,SQRT(SUMPRODUCT($AH$2:$AH868, (AW$2:AW868-BQ868)^2)/(SUM($AH$2:$AH868)-1)),0)</f>
        <v>0</v>
      </c>
      <c r="CL868" s="109" cm="1">
        <f t="array" ref="CL868">IF($AG868,SQRT(SUMPRODUCT($AH$2:$AH868, (AX$2:AX868-BR868)^2)/(SUM($AH$2:$AH868)-1)),0)</f>
        <v>0</v>
      </c>
      <c r="CM868" s="109" cm="1">
        <f t="array" ref="CM868">IF($AG868,SQRT(SUMPRODUCT($AH$2:$AH868, (AY$2:AY868-BS868)^2)/(SUM($AH$2:$AH868)-1)),0)</f>
        <v>0</v>
      </c>
      <c r="CN868" s="109" cm="1">
        <f t="array" ref="CN868">IF($AG868,SQRT(SUMPRODUCT($AH$2:$AH868, (AZ$2:AZ868-BT868)^2)/(SUM($AH$2:$AH868)-1)),0)</f>
        <v>0</v>
      </c>
      <c r="CO868" s="109" cm="1">
        <f t="array" ref="CO868">IF($AG868,SQRT(SUMPRODUCT($AH$2:$AH868, (BA$2:BA868-BU868)^2)/(SUM($AH$2:$AH868)-1)),0)</f>
        <v>0</v>
      </c>
    </row>
    <row r="869" spans="34:93" x14ac:dyDescent="0.25">
      <c r="AH869" s="99" t="str">
        <f t="shared" si="199"/>
        <v/>
      </c>
      <c r="AI869" s="11">
        <f t="shared" ca="1" si="208"/>
        <v>0</v>
      </c>
      <c r="AJ869" s="11">
        <f t="shared" ca="1" si="208"/>
        <v>0</v>
      </c>
      <c r="AK869" s="11">
        <f t="shared" ca="1" si="208"/>
        <v>0</v>
      </c>
      <c r="AL869" s="11">
        <f t="shared" ca="1" si="208"/>
        <v>0</v>
      </c>
      <c r="AM869" s="11">
        <f t="shared" ca="1" si="208"/>
        <v>0</v>
      </c>
      <c r="AN869" s="11">
        <f t="shared" ca="1" si="208"/>
        <v>0</v>
      </c>
      <c r="AO869" s="11">
        <f t="shared" ca="1" si="208"/>
        <v>0</v>
      </c>
      <c r="AP869" s="11">
        <f t="shared" ca="1" si="208"/>
        <v>0</v>
      </c>
      <c r="AQ869" s="11">
        <f t="shared" ca="1" si="208"/>
        <v>0</v>
      </c>
      <c r="AR869" s="11">
        <f t="shared" ca="1" si="208"/>
        <v>0</v>
      </c>
      <c r="AS869" s="11">
        <f t="shared" ca="1" si="209"/>
        <v>0</v>
      </c>
      <c r="AT869" s="11">
        <f t="shared" ca="1" si="209"/>
        <v>0</v>
      </c>
      <c r="AU869" s="11">
        <f t="shared" ca="1" si="209"/>
        <v>0</v>
      </c>
      <c r="AV869" s="11">
        <f t="shared" ca="1" si="209"/>
        <v>0</v>
      </c>
      <c r="AW869" s="11">
        <f t="shared" ca="1" si="209"/>
        <v>0</v>
      </c>
      <c r="AX869" s="11">
        <f t="shared" ca="1" si="209"/>
        <v>0</v>
      </c>
      <c r="AY869" s="11">
        <f t="shared" ca="1" si="209"/>
        <v>0</v>
      </c>
      <c r="AZ869" s="11">
        <f t="shared" ca="1" si="209"/>
        <v>0</v>
      </c>
      <c r="BA869" s="11">
        <f t="shared" ca="1" si="209"/>
        <v>0</v>
      </c>
      <c r="BB869" s="11"/>
      <c r="BC869" s="11">
        <f>IF($AG869,SUMPRODUCT(AI$2:AI869,$AH$2:$AH869)/SUM($AH$2:$AH869),0)</f>
        <v>0</v>
      </c>
      <c r="BD869" s="11">
        <f>IF($AG869,SUMPRODUCT(AJ$2:AJ869,$AH$2:$AH869)/SUM($AH$2:$AH869),0)</f>
        <v>0</v>
      </c>
      <c r="BE869" s="11">
        <f>IF($AG869,SUMPRODUCT(AK$2:AK869,$AH$2:$AH869)/SUM($AH$2:$AH869),0)</f>
        <v>0</v>
      </c>
      <c r="BF869" s="11">
        <f>IF($AG869,SUMPRODUCT(AL$2:AL869,$AH$2:$AH869)/SUM($AH$2:$AH869),0)</f>
        <v>0</v>
      </c>
      <c r="BG869" s="11">
        <f>IF($AG869,SUMPRODUCT(AM$2:AM869,$AH$2:$AH869)/SUM($AH$2:$AH869),0)</f>
        <v>0</v>
      </c>
      <c r="BH869" s="11">
        <f>IF($AG869,SUMPRODUCT(AN$2:AN869,$AH$2:$AH869)/SUM($AH$2:$AH869),0)</f>
        <v>0</v>
      </c>
      <c r="BI869" s="11">
        <f>IF($AG869,SUMPRODUCT(AO$2:AO869,$AH$2:$AH869)/SUM($AH$2:$AH869),0)</f>
        <v>0</v>
      </c>
      <c r="BJ869" s="11">
        <f>IF($AG869,SUMPRODUCT(AP$2:AP869,$AH$2:$AH869)/SUM($AH$2:$AH869),0)</f>
        <v>0</v>
      </c>
      <c r="BK869" s="11">
        <f>IF($AG869,SUMPRODUCT(AQ$2:AQ869,$AH$2:$AH869)/SUM($AH$2:$AH869),0)</f>
        <v>0</v>
      </c>
      <c r="BL869" s="11">
        <f>IF($AG869,SUMPRODUCT(AR$2:AR869,$AH$2:$AH869)/SUM($AH$2:$AH869),0)</f>
        <v>0</v>
      </c>
      <c r="BM869" s="11">
        <f>IF($AG869,SUMPRODUCT(AS$2:AS869,$AH$2:$AH869)/SUM($AH$2:$AH869),0)</f>
        <v>0</v>
      </c>
      <c r="BN869" s="11">
        <f>IF($AG869,SUMPRODUCT(AT$2:AT869,$AH$2:$AH869)/SUM($AH$2:$AH869),0)</f>
        <v>0</v>
      </c>
      <c r="BO869" s="11">
        <f>IF($AG869,SUMPRODUCT(AU$2:AU869,$AH$2:$AH869)/SUM($AH$2:$AH869),0)</f>
        <v>0</v>
      </c>
      <c r="BP869" s="11">
        <f>IF($AG869,SUMPRODUCT(AV$2:AV869,$AH$2:$AH869)/SUM($AH$2:$AH869),0)</f>
        <v>0</v>
      </c>
      <c r="BQ869" s="11">
        <f>IF($AG869,SUMPRODUCT(AW$2:AW869,$AH$2:$AH869)/SUM($AH$2:$AH869),0)</f>
        <v>0</v>
      </c>
      <c r="BR869" s="11">
        <f>IF($AG869,SUMPRODUCT(AX$2:AX869,$AH$2:$AH869)/SUM($AH$2:$AH869),0)</f>
        <v>0</v>
      </c>
      <c r="BS869" s="11">
        <f>IF($AG869,SUMPRODUCT(AY$2:AY869,$AH$2:$AH869)/SUM($AH$2:$AH869),0)</f>
        <v>0</v>
      </c>
      <c r="BT869" s="11">
        <f>IF($AG869,SUMPRODUCT(AZ$2:AZ869,$AH$2:$AH869)/SUM($AH$2:$AH869),0)</f>
        <v>0</v>
      </c>
      <c r="BU869" s="11">
        <f>IF($AG869,SUMPRODUCT(BA$2:BA869,$AH$2:$AH869)/SUM($AH$2:$AH869),0)</f>
        <v>0</v>
      </c>
      <c r="BV869" s="11"/>
      <c r="BW869" s="109" cm="1">
        <f t="array" ref="BW869">IF($AG869,SQRT(SUMPRODUCT($AH$2:$AH869, (AI$2:AI869-BC869)^2)/(SUM($AH$2:$AH869)-1)),0)</f>
        <v>0</v>
      </c>
      <c r="BX869" s="109" cm="1">
        <f t="array" ref="BX869">IF($AG869,SQRT(SUMPRODUCT($AH$2:$AH869, (AJ$2:AJ869-BD869)^2)/(SUM($AH$2:$AH869)-1)),0)</f>
        <v>0</v>
      </c>
      <c r="BY869" s="109" cm="1">
        <f t="array" ref="BY869">IF($AG869,SQRT(SUMPRODUCT($AH$2:$AH869, (AK$2:AK869-BE869)^2)/(SUM($AH$2:$AH869)-1)),0)</f>
        <v>0</v>
      </c>
      <c r="BZ869" s="109" cm="1">
        <f t="array" ref="BZ869">IF($AG869,SQRT(SUMPRODUCT($AH$2:$AH869, (AL$2:AL869-BF869)^2)/(SUM($AH$2:$AH869)-1)),0)</f>
        <v>0</v>
      </c>
      <c r="CA869" s="109" cm="1">
        <f t="array" ref="CA869">IF($AG869,SQRT(SUMPRODUCT($AH$2:$AH869, (AM$2:AM869-BG869)^2)/(SUM($AH$2:$AH869)-1)),0)</f>
        <v>0</v>
      </c>
      <c r="CB869" s="109" cm="1">
        <f t="array" ref="CB869">IF($AG869,SQRT(SUMPRODUCT($AH$2:$AH869, (AN$2:AN869-BH869)^2)/(SUM($AH$2:$AH869)-1)),0)</f>
        <v>0</v>
      </c>
      <c r="CC869" s="109" cm="1">
        <f t="array" ref="CC869">IF($AG869,SQRT(SUMPRODUCT($AH$2:$AH869, (AO$2:AO869-BI869)^2)/(SUM($AH$2:$AH869)-1)),0)</f>
        <v>0</v>
      </c>
      <c r="CD869" s="109" cm="1">
        <f t="array" ref="CD869">IF($AG869,SQRT(SUMPRODUCT($AH$2:$AH869, (AP$2:AP869-BJ869)^2)/(SUM($AH$2:$AH869)-1)),0)</f>
        <v>0</v>
      </c>
      <c r="CE869" s="109" cm="1">
        <f t="array" ref="CE869">IF($AG869,SQRT(SUMPRODUCT($AH$2:$AH869, (AQ$2:AQ869-BK869)^2)/(SUM($AH$2:$AH869)-1)),0)</f>
        <v>0</v>
      </c>
      <c r="CF869" s="109" cm="1">
        <f t="array" ref="CF869">IF($AG869,SQRT(SUMPRODUCT($AH$2:$AH869, (AR$2:AR869-BL869)^2)/(SUM($AH$2:$AH869)-1)),0)</f>
        <v>0</v>
      </c>
      <c r="CG869" s="109" cm="1">
        <f t="array" ref="CG869">IF($AG869,SQRT(SUMPRODUCT($AH$2:$AH869, (AS$2:AS869-BM869)^2)/(SUM($AH$2:$AH869)-1)),0)</f>
        <v>0</v>
      </c>
      <c r="CH869" s="109" cm="1">
        <f t="array" ref="CH869">IF($AG869,SQRT(SUMPRODUCT($AH$2:$AH869, (AT$2:AT869-BN869)^2)/(SUM($AH$2:$AH869)-1)),0)</f>
        <v>0</v>
      </c>
      <c r="CI869" s="109" cm="1">
        <f t="array" ref="CI869">IF($AG869,SQRT(SUMPRODUCT($AH$2:$AH869, (AU$2:AU869-BO869)^2)/(SUM($AH$2:$AH869)-1)),0)</f>
        <v>0</v>
      </c>
      <c r="CJ869" s="109" cm="1">
        <f t="array" ref="CJ869">IF($AG869,SQRT(SUMPRODUCT($AH$2:$AH869, (AV$2:AV869-BP869)^2)/(SUM($AH$2:$AH869)-1)),0)</f>
        <v>0</v>
      </c>
      <c r="CK869" s="109" cm="1">
        <f t="array" ref="CK869">IF($AG869,SQRT(SUMPRODUCT($AH$2:$AH869, (AW$2:AW869-BQ869)^2)/(SUM($AH$2:$AH869)-1)),0)</f>
        <v>0</v>
      </c>
      <c r="CL869" s="109" cm="1">
        <f t="array" ref="CL869">IF($AG869,SQRT(SUMPRODUCT($AH$2:$AH869, (AX$2:AX869-BR869)^2)/(SUM($AH$2:$AH869)-1)),0)</f>
        <v>0</v>
      </c>
      <c r="CM869" s="109" cm="1">
        <f t="array" ref="CM869">IF($AG869,SQRT(SUMPRODUCT($AH$2:$AH869, (AY$2:AY869-BS869)^2)/(SUM($AH$2:$AH869)-1)),0)</f>
        <v>0</v>
      </c>
      <c r="CN869" s="109" cm="1">
        <f t="array" ref="CN869">IF($AG869,SQRT(SUMPRODUCT($AH$2:$AH869, (AZ$2:AZ869-BT869)^2)/(SUM($AH$2:$AH869)-1)),0)</f>
        <v>0</v>
      </c>
      <c r="CO869" s="109" cm="1">
        <f t="array" ref="CO869">IF($AG869,SQRT(SUMPRODUCT($AH$2:$AH869, (BA$2:BA869-BU869)^2)/(SUM($AH$2:$AH869)-1)),0)</f>
        <v>0</v>
      </c>
    </row>
    <row r="870" spans="34:93" x14ac:dyDescent="0.25">
      <c r="AH870" s="99" t="str">
        <f t="shared" si="199"/>
        <v/>
      </c>
      <c r="AI870" s="11">
        <f t="shared" ca="1" si="208"/>
        <v>0</v>
      </c>
      <c r="AJ870" s="11">
        <f t="shared" ca="1" si="208"/>
        <v>0</v>
      </c>
      <c r="AK870" s="11">
        <f t="shared" ca="1" si="208"/>
        <v>0</v>
      </c>
      <c r="AL870" s="11">
        <f t="shared" ca="1" si="208"/>
        <v>0</v>
      </c>
      <c r="AM870" s="11">
        <f t="shared" ca="1" si="208"/>
        <v>0</v>
      </c>
      <c r="AN870" s="11">
        <f t="shared" ca="1" si="208"/>
        <v>0</v>
      </c>
      <c r="AO870" s="11">
        <f t="shared" ca="1" si="208"/>
        <v>0</v>
      </c>
      <c r="AP870" s="11">
        <f t="shared" ca="1" si="208"/>
        <v>0</v>
      </c>
      <c r="AQ870" s="11">
        <f t="shared" ca="1" si="208"/>
        <v>0</v>
      </c>
      <c r="AR870" s="11">
        <f t="shared" ca="1" si="208"/>
        <v>0</v>
      </c>
      <c r="AS870" s="11">
        <f t="shared" ca="1" si="209"/>
        <v>0</v>
      </c>
      <c r="AT870" s="11">
        <f t="shared" ca="1" si="209"/>
        <v>0</v>
      </c>
      <c r="AU870" s="11">
        <f t="shared" ca="1" si="209"/>
        <v>0</v>
      </c>
      <c r="AV870" s="11">
        <f t="shared" ca="1" si="209"/>
        <v>0</v>
      </c>
      <c r="AW870" s="11">
        <f t="shared" ca="1" si="209"/>
        <v>0</v>
      </c>
      <c r="AX870" s="11">
        <f t="shared" ca="1" si="209"/>
        <v>0</v>
      </c>
      <c r="AY870" s="11">
        <f t="shared" ca="1" si="209"/>
        <v>0</v>
      </c>
      <c r="AZ870" s="11">
        <f t="shared" ca="1" si="209"/>
        <v>0</v>
      </c>
      <c r="BA870" s="11">
        <f t="shared" ca="1" si="209"/>
        <v>0</v>
      </c>
      <c r="BB870" s="11"/>
      <c r="BC870" s="11">
        <f>IF($AG870,SUMPRODUCT(AI$2:AI870,$AH$2:$AH870)/SUM($AH$2:$AH870),0)</f>
        <v>0</v>
      </c>
      <c r="BD870" s="11">
        <f>IF($AG870,SUMPRODUCT(AJ$2:AJ870,$AH$2:$AH870)/SUM($AH$2:$AH870),0)</f>
        <v>0</v>
      </c>
      <c r="BE870" s="11">
        <f>IF($AG870,SUMPRODUCT(AK$2:AK870,$AH$2:$AH870)/SUM($AH$2:$AH870),0)</f>
        <v>0</v>
      </c>
      <c r="BF870" s="11">
        <f>IF($AG870,SUMPRODUCT(AL$2:AL870,$AH$2:$AH870)/SUM($AH$2:$AH870),0)</f>
        <v>0</v>
      </c>
      <c r="BG870" s="11">
        <f>IF($AG870,SUMPRODUCT(AM$2:AM870,$AH$2:$AH870)/SUM($AH$2:$AH870),0)</f>
        <v>0</v>
      </c>
      <c r="BH870" s="11">
        <f>IF($AG870,SUMPRODUCT(AN$2:AN870,$AH$2:$AH870)/SUM($AH$2:$AH870),0)</f>
        <v>0</v>
      </c>
      <c r="BI870" s="11">
        <f>IF($AG870,SUMPRODUCT(AO$2:AO870,$AH$2:$AH870)/SUM($AH$2:$AH870),0)</f>
        <v>0</v>
      </c>
      <c r="BJ870" s="11">
        <f>IF($AG870,SUMPRODUCT(AP$2:AP870,$AH$2:$AH870)/SUM($AH$2:$AH870),0)</f>
        <v>0</v>
      </c>
      <c r="BK870" s="11">
        <f>IF($AG870,SUMPRODUCT(AQ$2:AQ870,$AH$2:$AH870)/SUM($AH$2:$AH870),0)</f>
        <v>0</v>
      </c>
      <c r="BL870" s="11">
        <f>IF($AG870,SUMPRODUCT(AR$2:AR870,$AH$2:$AH870)/SUM($AH$2:$AH870),0)</f>
        <v>0</v>
      </c>
      <c r="BM870" s="11">
        <f>IF($AG870,SUMPRODUCT(AS$2:AS870,$AH$2:$AH870)/SUM($AH$2:$AH870),0)</f>
        <v>0</v>
      </c>
      <c r="BN870" s="11">
        <f>IF($AG870,SUMPRODUCT(AT$2:AT870,$AH$2:$AH870)/SUM($AH$2:$AH870),0)</f>
        <v>0</v>
      </c>
      <c r="BO870" s="11">
        <f>IF($AG870,SUMPRODUCT(AU$2:AU870,$AH$2:$AH870)/SUM($AH$2:$AH870),0)</f>
        <v>0</v>
      </c>
      <c r="BP870" s="11">
        <f>IF($AG870,SUMPRODUCT(AV$2:AV870,$AH$2:$AH870)/SUM($AH$2:$AH870),0)</f>
        <v>0</v>
      </c>
      <c r="BQ870" s="11">
        <f>IF($AG870,SUMPRODUCT(AW$2:AW870,$AH$2:$AH870)/SUM($AH$2:$AH870),0)</f>
        <v>0</v>
      </c>
      <c r="BR870" s="11">
        <f>IF($AG870,SUMPRODUCT(AX$2:AX870,$AH$2:$AH870)/SUM($AH$2:$AH870),0)</f>
        <v>0</v>
      </c>
      <c r="BS870" s="11">
        <f>IF($AG870,SUMPRODUCT(AY$2:AY870,$AH$2:$AH870)/SUM($AH$2:$AH870),0)</f>
        <v>0</v>
      </c>
      <c r="BT870" s="11">
        <f>IF($AG870,SUMPRODUCT(AZ$2:AZ870,$AH$2:$AH870)/SUM($AH$2:$AH870),0)</f>
        <v>0</v>
      </c>
      <c r="BU870" s="11">
        <f>IF($AG870,SUMPRODUCT(BA$2:BA870,$AH$2:$AH870)/SUM($AH$2:$AH870),0)</f>
        <v>0</v>
      </c>
      <c r="BV870" s="11"/>
      <c r="BW870" s="109" cm="1">
        <f t="array" ref="BW870">IF($AG870,SQRT(SUMPRODUCT($AH$2:$AH870, (AI$2:AI870-BC870)^2)/(SUM($AH$2:$AH870)-1)),0)</f>
        <v>0</v>
      </c>
      <c r="BX870" s="109" cm="1">
        <f t="array" ref="BX870">IF($AG870,SQRT(SUMPRODUCT($AH$2:$AH870, (AJ$2:AJ870-BD870)^2)/(SUM($AH$2:$AH870)-1)),0)</f>
        <v>0</v>
      </c>
      <c r="BY870" s="109" cm="1">
        <f t="array" ref="BY870">IF($AG870,SQRT(SUMPRODUCT($AH$2:$AH870, (AK$2:AK870-BE870)^2)/(SUM($AH$2:$AH870)-1)),0)</f>
        <v>0</v>
      </c>
      <c r="BZ870" s="109" cm="1">
        <f t="array" ref="BZ870">IF($AG870,SQRT(SUMPRODUCT($AH$2:$AH870, (AL$2:AL870-BF870)^2)/(SUM($AH$2:$AH870)-1)),0)</f>
        <v>0</v>
      </c>
      <c r="CA870" s="109" cm="1">
        <f t="array" ref="CA870">IF($AG870,SQRT(SUMPRODUCT($AH$2:$AH870, (AM$2:AM870-BG870)^2)/(SUM($AH$2:$AH870)-1)),0)</f>
        <v>0</v>
      </c>
      <c r="CB870" s="109" cm="1">
        <f t="array" ref="CB870">IF($AG870,SQRT(SUMPRODUCT($AH$2:$AH870, (AN$2:AN870-BH870)^2)/(SUM($AH$2:$AH870)-1)),0)</f>
        <v>0</v>
      </c>
      <c r="CC870" s="109" cm="1">
        <f t="array" ref="CC870">IF($AG870,SQRT(SUMPRODUCT($AH$2:$AH870, (AO$2:AO870-BI870)^2)/(SUM($AH$2:$AH870)-1)),0)</f>
        <v>0</v>
      </c>
      <c r="CD870" s="109" cm="1">
        <f t="array" ref="CD870">IF($AG870,SQRT(SUMPRODUCT($AH$2:$AH870, (AP$2:AP870-BJ870)^2)/(SUM($AH$2:$AH870)-1)),0)</f>
        <v>0</v>
      </c>
      <c r="CE870" s="109" cm="1">
        <f t="array" ref="CE870">IF($AG870,SQRT(SUMPRODUCT($AH$2:$AH870, (AQ$2:AQ870-BK870)^2)/(SUM($AH$2:$AH870)-1)),0)</f>
        <v>0</v>
      </c>
      <c r="CF870" s="109" cm="1">
        <f t="array" ref="CF870">IF($AG870,SQRT(SUMPRODUCT($AH$2:$AH870, (AR$2:AR870-BL870)^2)/(SUM($AH$2:$AH870)-1)),0)</f>
        <v>0</v>
      </c>
      <c r="CG870" s="109" cm="1">
        <f t="array" ref="CG870">IF($AG870,SQRT(SUMPRODUCT($AH$2:$AH870, (AS$2:AS870-BM870)^2)/(SUM($AH$2:$AH870)-1)),0)</f>
        <v>0</v>
      </c>
      <c r="CH870" s="109" cm="1">
        <f t="array" ref="CH870">IF($AG870,SQRT(SUMPRODUCT($AH$2:$AH870, (AT$2:AT870-BN870)^2)/(SUM($AH$2:$AH870)-1)),0)</f>
        <v>0</v>
      </c>
      <c r="CI870" s="109" cm="1">
        <f t="array" ref="CI870">IF($AG870,SQRT(SUMPRODUCT($AH$2:$AH870, (AU$2:AU870-BO870)^2)/(SUM($AH$2:$AH870)-1)),0)</f>
        <v>0</v>
      </c>
      <c r="CJ870" s="109" cm="1">
        <f t="array" ref="CJ870">IF($AG870,SQRT(SUMPRODUCT($AH$2:$AH870, (AV$2:AV870-BP870)^2)/(SUM($AH$2:$AH870)-1)),0)</f>
        <v>0</v>
      </c>
      <c r="CK870" s="109" cm="1">
        <f t="array" ref="CK870">IF($AG870,SQRT(SUMPRODUCT($AH$2:$AH870, (AW$2:AW870-BQ870)^2)/(SUM($AH$2:$AH870)-1)),0)</f>
        <v>0</v>
      </c>
      <c r="CL870" s="109" cm="1">
        <f t="array" ref="CL870">IF($AG870,SQRT(SUMPRODUCT($AH$2:$AH870, (AX$2:AX870-BR870)^2)/(SUM($AH$2:$AH870)-1)),0)</f>
        <v>0</v>
      </c>
      <c r="CM870" s="109" cm="1">
        <f t="array" ref="CM870">IF($AG870,SQRT(SUMPRODUCT($AH$2:$AH870, (AY$2:AY870-BS870)^2)/(SUM($AH$2:$AH870)-1)),0)</f>
        <v>0</v>
      </c>
      <c r="CN870" s="109" cm="1">
        <f t="array" ref="CN870">IF($AG870,SQRT(SUMPRODUCT($AH$2:$AH870, (AZ$2:AZ870-BT870)^2)/(SUM($AH$2:$AH870)-1)),0)</f>
        <v>0</v>
      </c>
      <c r="CO870" s="109" cm="1">
        <f t="array" ref="CO870">IF($AG870,SQRT(SUMPRODUCT($AH$2:$AH870, (BA$2:BA870-BU870)^2)/(SUM($AH$2:$AH870)-1)),0)</f>
        <v>0</v>
      </c>
    </row>
    <row r="871" spans="34:93" x14ac:dyDescent="0.25">
      <c r="AH871" s="99" t="str">
        <f t="shared" si="199"/>
        <v/>
      </c>
      <c r="AI871" s="11">
        <f t="shared" ca="1" si="208"/>
        <v>0</v>
      </c>
      <c r="AJ871" s="11">
        <f t="shared" ca="1" si="208"/>
        <v>0</v>
      </c>
      <c r="AK871" s="11">
        <f t="shared" ca="1" si="208"/>
        <v>0</v>
      </c>
      <c r="AL871" s="11">
        <f t="shared" ca="1" si="208"/>
        <v>0</v>
      </c>
      <c r="AM871" s="11">
        <f t="shared" ca="1" si="208"/>
        <v>0</v>
      </c>
      <c r="AN871" s="11">
        <f t="shared" ca="1" si="208"/>
        <v>0</v>
      </c>
      <c r="AO871" s="11">
        <f t="shared" ca="1" si="208"/>
        <v>0</v>
      </c>
      <c r="AP871" s="11">
        <f t="shared" ca="1" si="208"/>
        <v>0</v>
      </c>
      <c r="AQ871" s="11">
        <f t="shared" ca="1" si="208"/>
        <v>0</v>
      </c>
      <c r="AR871" s="11">
        <f t="shared" ca="1" si="208"/>
        <v>0</v>
      </c>
      <c r="AS871" s="11">
        <f t="shared" ca="1" si="209"/>
        <v>0</v>
      </c>
      <c r="AT871" s="11">
        <f t="shared" ca="1" si="209"/>
        <v>0</v>
      </c>
      <c r="AU871" s="11">
        <f t="shared" ca="1" si="209"/>
        <v>0</v>
      </c>
      <c r="AV871" s="11">
        <f t="shared" ca="1" si="209"/>
        <v>0</v>
      </c>
      <c r="AW871" s="11">
        <f t="shared" ca="1" si="209"/>
        <v>0</v>
      </c>
      <c r="AX871" s="11">
        <f t="shared" ca="1" si="209"/>
        <v>0</v>
      </c>
      <c r="AY871" s="11">
        <f t="shared" ca="1" si="209"/>
        <v>0</v>
      </c>
      <c r="AZ871" s="11">
        <f t="shared" ca="1" si="209"/>
        <v>0</v>
      </c>
      <c r="BA871" s="11">
        <f t="shared" ca="1" si="209"/>
        <v>0</v>
      </c>
      <c r="BB871" s="11"/>
      <c r="BC871" s="11">
        <f>IF($AG871,SUMPRODUCT(AI$2:AI871,$AH$2:$AH871)/SUM($AH$2:$AH871),0)</f>
        <v>0</v>
      </c>
      <c r="BD871" s="11">
        <f>IF($AG871,SUMPRODUCT(AJ$2:AJ871,$AH$2:$AH871)/SUM($AH$2:$AH871),0)</f>
        <v>0</v>
      </c>
      <c r="BE871" s="11">
        <f>IF($AG871,SUMPRODUCT(AK$2:AK871,$AH$2:$AH871)/SUM($AH$2:$AH871),0)</f>
        <v>0</v>
      </c>
      <c r="BF871" s="11">
        <f>IF($AG871,SUMPRODUCT(AL$2:AL871,$AH$2:$AH871)/SUM($AH$2:$AH871),0)</f>
        <v>0</v>
      </c>
      <c r="BG871" s="11">
        <f>IF($AG871,SUMPRODUCT(AM$2:AM871,$AH$2:$AH871)/SUM($AH$2:$AH871),0)</f>
        <v>0</v>
      </c>
      <c r="BH871" s="11">
        <f>IF($AG871,SUMPRODUCT(AN$2:AN871,$AH$2:$AH871)/SUM($AH$2:$AH871),0)</f>
        <v>0</v>
      </c>
      <c r="BI871" s="11">
        <f>IF($AG871,SUMPRODUCT(AO$2:AO871,$AH$2:$AH871)/SUM($AH$2:$AH871),0)</f>
        <v>0</v>
      </c>
      <c r="BJ871" s="11">
        <f>IF($AG871,SUMPRODUCT(AP$2:AP871,$AH$2:$AH871)/SUM($AH$2:$AH871),0)</f>
        <v>0</v>
      </c>
      <c r="BK871" s="11">
        <f>IF($AG871,SUMPRODUCT(AQ$2:AQ871,$AH$2:$AH871)/SUM($AH$2:$AH871),0)</f>
        <v>0</v>
      </c>
      <c r="BL871" s="11">
        <f>IF($AG871,SUMPRODUCT(AR$2:AR871,$AH$2:$AH871)/SUM($AH$2:$AH871),0)</f>
        <v>0</v>
      </c>
      <c r="BM871" s="11">
        <f>IF($AG871,SUMPRODUCT(AS$2:AS871,$AH$2:$AH871)/SUM($AH$2:$AH871),0)</f>
        <v>0</v>
      </c>
      <c r="BN871" s="11">
        <f>IF($AG871,SUMPRODUCT(AT$2:AT871,$AH$2:$AH871)/SUM($AH$2:$AH871),0)</f>
        <v>0</v>
      </c>
      <c r="BO871" s="11">
        <f>IF($AG871,SUMPRODUCT(AU$2:AU871,$AH$2:$AH871)/SUM($AH$2:$AH871),0)</f>
        <v>0</v>
      </c>
      <c r="BP871" s="11">
        <f>IF($AG871,SUMPRODUCT(AV$2:AV871,$AH$2:$AH871)/SUM($AH$2:$AH871),0)</f>
        <v>0</v>
      </c>
      <c r="BQ871" s="11">
        <f>IF($AG871,SUMPRODUCT(AW$2:AW871,$AH$2:$AH871)/SUM($AH$2:$AH871),0)</f>
        <v>0</v>
      </c>
      <c r="BR871" s="11">
        <f>IF($AG871,SUMPRODUCT(AX$2:AX871,$AH$2:$AH871)/SUM($AH$2:$AH871),0)</f>
        <v>0</v>
      </c>
      <c r="BS871" s="11">
        <f>IF($AG871,SUMPRODUCT(AY$2:AY871,$AH$2:$AH871)/SUM($AH$2:$AH871),0)</f>
        <v>0</v>
      </c>
      <c r="BT871" s="11">
        <f>IF($AG871,SUMPRODUCT(AZ$2:AZ871,$AH$2:$AH871)/SUM($AH$2:$AH871),0)</f>
        <v>0</v>
      </c>
      <c r="BU871" s="11">
        <f>IF($AG871,SUMPRODUCT(BA$2:BA871,$AH$2:$AH871)/SUM($AH$2:$AH871),0)</f>
        <v>0</v>
      </c>
      <c r="BV871" s="11"/>
      <c r="BW871" s="109" cm="1">
        <f t="array" ref="BW871">IF($AG871,SQRT(SUMPRODUCT($AH$2:$AH871, (AI$2:AI871-BC871)^2)/(SUM($AH$2:$AH871)-1)),0)</f>
        <v>0</v>
      </c>
      <c r="BX871" s="109" cm="1">
        <f t="array" ref="BX871">IF($AG871,SQRT(SUMPRODUCT($AH$2:$AH871, (AJ$2:AJ871-BD871)^2)/(SUM($AH$2:$AH871)-1)),0)</f>
        <v>0</v>
      </c>
      <c r="BY871" s="109" cm="1">
        <f t="array" ref="BY871">IF($AG871,SQRT(SUMPRODUCT($AH$2:$AH871, (AK$2:AK871-BE871)^2)/(SUM($AH$2:$AH871)-1)),0)</f>
        <v>0</v>
      </c>
      <c r="BZ871" s="109" cm="1">
        <f t="array" ref="BZ871">IF($AG871,SQRT(SUMPRODUCT($AH$2:$AH871, (AL$2:AL871-BF871)^2)/(SUM($AH$2:$AH871)-1)),0)</f>
        <v>0</v>
      </c>
      <c r="CA871" s="109" cm="1">
        <f t="array" ref="CA871">IF($AG871,SQRT(SUMPRODUCT($AH$2:$AH871, (AM$2:AM871-BG871)^2)/(SUM($AH$2:$AH871)-1)),0)</f>
        <v>0</v>
      </c>
      <c r="CB871" s="109" cm="1">
        <f t="array" ref="CB871">IF($AG871,SQRT(SUMPRODUCT($AH$2:$AH871, (AN$2:AN871-BH871)^2)/(SUM($AH$2:$AH871)-1)),0)</f>
        <v>0</v>
      </c>
      <c r="CC871" s="109" cm="1">
        <f t="array" ref="CC871">IF($AG871,SQRT(SUMPRODUCT($AH$2:$AH871, (AO$2:AO871-BI871)^2)/(SUM($AH$2:$AH871)-1)),0)</f>
        <v>0</v>
      </c>
      <c r="CD871" s="109" cm="1">
        <f t="array" ref="CD871">IF($AG871,SQRT(SUMPRODUCT($AH$2:$AH871, (AP$2:AP871-BJ871)^2)/(SUM($AH$2:$AH871)-1)),0)</f>
        <v>0</v>
      </c>
      <c r="CE871" s="109" cm="1">
        <f t="array" ref="CE871">IF($AG871,SQRT(SUMPRODUCT($AH$2:$AH871, (AQ$2:AQ871-BK871)^2)/(SUM($AH$2:$AH871)-1)),0)</f>
        <v>0</v>
      </c>
      <c r="CF871" s="109" cm="1">
        <f t="array" ref="CF871">IF($AG871,SQRT(SUMPRODUCT($AH$2:$AH871, (AR$2:AR871-BL871)^2)/(SUM($AH$2:$AH871)-1)),0)</f>
        <v>0</v>
      </c>
      <c r="CG871" s="109" cm="1">
        <f t="array" ref="CG871">IF($AG871,SQRT(SUMPRODUCT($AH$2:$AH871, (AS$2:AS871-BM871)^2)/(SUM($AH$2:$AH871)-1)),0)</f>
        <v>0</v>
      </c>
      <c r="CH871" s="109" cm="1">
        <f t="array" ref="CH871">IF($AG871,SQRT(SUMPRODUCT($AH$2:$AH871, (AT$2:AT871-BN871)^2)/(SUM($AH$2:$AH871)-1)),0)</f>
        <v>0</v>
      </c>
      <c r="CI871" s="109" cm="1">
        <f t="array" ref="CI871">IF($AG871,SQRT(SUMPRODUCT($AH$2:$AH871, (AU$2:AU871-BO871)^2)/(SUM($AH$2:$AH871)-1)),0)</f>
        <v>0</v>
      </c>
      <c r="CJ871" s="109" cm="1">
        <f t="array" ref="CJ871">IF($AG871,SQRT(SUMPRODUCT($AH$2:$AH871, (AV$2:AV871-BP871)^2)/(SUM($AH$2:$AH871)-1)),0)</f>
        <v>0</v>
      </c>
      <c r="CK871" s="109" cm="1">
        <f t="array" ref="CK871">IF($AG871,SQRT(SUMPRODUCT($AH$2:$AH871, (AW$2:AW871-BQ871)^2)/(SUM($AH$2:$AH871)-1)),0)</f>
        <v>0</v>
      </c>
      <c r="CL871" s="109" cm="1">
        <f t="array" ref="CL871">IF($AG871,SQRT(SUMPRODUCT($AH$2:$AH871, (AX$2:AX871-BR871)^2)/(SUM($AH$2:$AH871)-1)),0)</f>
        <v>0</v>
      </c>
      <c r="CM871" s="109" cm="1">
        <f t="array" ref="CM871">IF($AG871,SQRT(SUMPRODUCT($AH$2:$AH871, (AY$2:AY871-BS871)^2)/(SUM($AH$2:$AH871)-1)),0)</f>
        <v>0</v>
      </c>
      <c r="CN871" s="109" cm="1">
        <f t="array" ref="CN871">IF($AG871,SQRT(SUMPRODUCT($AH$2:$AH871, (AZ$2:AZ871-BT871)^2)/(SUM($AH$2:$AH871)-1)),0)</f>
        <v>0</v>
      </c>
      <c r="CO871" s="109" cm="1">
        <f t="array" ref="CO871">IF($AG871,SQRT(SUMPRODUCT($AH$2:$AH871, (BA$2:BA871-BU871)^2)/(SUM($AH$2:$AH871)-1)),0)</f>
        <v>0</v>
      </c>
    </row>
    <row r="872" spans="34:93" x14ac:dyDescent="0.25">
      <c r="AH872" s="99" t="str">
        <f t="shared" si="199"/>
        <v/>
      </c>
      <c r="AI872" s="11">
        <f t="shared" ref="AI872:AR881" ca="1" si="210">IF(AI$1&lt;&gt;0,SUMIFS(INDIRECT(AI$1), Fecha,$AG872),0)</f>
        <v>0</v>
      </c>
      <c r="AJ872" s="11">
        <f t="shared" ca="1" si="210"/>
        <v>0</v>
      </c>
      <c r="AK872" s="11">
        <f t="shared" ca="1" si="210"/>
        <v>0</v>
      </c>
      <c r="AL872" s="11">
        <f t="shared" ca="1" si="210"/>
        <v>0</v>
      </c>
      <c r="AM872" s="11">
        <f t="shared" ca="1" si="210"/>
        <v>0</v>
      </c>
      <c r="AN872" s="11">
        <f t="shared" ca="1" si="210"/>
        <v>0</v>
      </c>
      <c r="AO872" s="11">
        <f t="shared" ca="1" si="210"/>
        <v>0</v>
      </c>
      <c r="AP872" s="11">
        <f t="shared" ca="1" si="210"/>
        <v>0</v>
      </c>
      <c r="AQ872" s="11">
        <f t="shared" ca="1" si="210"/>
        <v>0</v>
      </c>
      <c r="AR872" s="11">
        <f t="shared" ca="1" si="210"/>
        <v>0</v>
      </c>
      <c r="AS872" s="11">
        <f t="shared" ref="AS872:BA881" ca="1" si="211">IF(AS$1&lt;&gt;0,SUMIFS(INDIRECT(AS$1), Fecha,$AG872),0)</f>
        <v>0</v>
      </c>
      <c r="AT872" s="11">
        <f t="shared" ca="1" si="211"/>
        <v>0</v>
      </c>
      <c r="AU872" s="11">
        <f t="shared" ca="1" si="211"/>
        <v>0</v>
      </c>
      <c r="AV872" s="11">
        <f t="shared" ca="1" si="211"/>
        <v>0</v>
      </c>
      <c r="AW872" s="11">
        <f t="shared" ca="1" si="211"/>
        <v>0</v>
      </c>
      <c r="AX872" s="11">
        <f t="shared" ca="1" si="211"/>
        <v>0</v>
      </c>
      <c r="AY872" s="11">
        <f t="shared" ca="1" si="211"/>
        <v>0</v>
      </c>
      <c r="AZ872" s="11">
        <f t="shared" ca="1" si="211"/>
        <v>0</v>
      </c>
      <c r="BA872" s="11">
        <f t="shared" ca="1" si="211"/>
        <v>0</v>
      </c>
      <c r="BB872" s="11"/>
      <c r="BC872" s="11">
        <f>IF($AG872,SUMPRODUCT(AI$2:AI872,$AH$2:$AH872)/SUM($AH$2:$AH872),0)</f>
        <v>0</v>
      </c>
      <c r="BD872" s="11">
        <f>IF($AG872,SUMPRODUCT(AJ$2:AJ872,$AH$2:$AH872)/SUM($AH$2:$AH872),0)</f>
        <v>0</v>
      </c>
      <c r="BE872" s="11">
        <f>IF($AG872,SUMPRODUCT(AK$2:AK872,$AH$2:$AH872)/SUM($AH$2:$AH872),0)</f>
        <v>0</v>
      </c>
      <c r="BF872" s="11">
        <f>IF($AG872,SUMPRODUCT(AL$2:AL872,$AH$2:$AH872)/SUM($AH$2:$AH872),0)</f>
        <v>0</v>
      </c>
      <c r="BG872" s="11">
        <f>IF($AG872,SUMPRODUCT(AM$2:AM872,$AH$2:$AH872)/SUM($AH$2:$AH872),0)</f>
        <v>0</v>
      </c>
      <c r="BH872" s="11">
        <f>IF($AG872,SUMPRODUCT(AN$2:AN872,$AH$2:$AH872)/SUM($AH$2:$AH872),0)</f>
        <v>0</v>
      </c>
      <c r="BI872" s="11">
        <f>IF($AG872,SUMPRODUCT(AO$2:AO872,$AH$2:$AH872)/SUM($AH$2:$AH872),0)</f>
        <v>0</v>
      </c>
      <c r="BJ872" s="11">
        <f>IF($AG872,SUMPRODUCT(AP$2:AP872,$AH$2:$AH872)/SUM($AH$2:$AH872),0)</f>
        <v>0</v>
      </c>
      <c r="BK872" s="11">
        <f>IF($AG872,SUMPRODUCT(AQ$2:AQ872,$AH$2:$AH872)/SUM($AH$2:$AH872),0)</f>
        <v>0</v>
      </c>
      <c r="BL872" s="11">
        <f>IF($AG872,SUMPRODUCT(AR$2:AR872,$AH$2:$AH872)/SUM($AH$2:$AH872),0)</f>
        <v>0</v>
      </c>
      <c r="BM872" s="11">
        <f>IF($AG872,SUMPRODUCT(AS$2:AS872,$AH$2:$AH872)/SUM($AH$2:$AH872),0)</f>
        <v>0</v>
      </c>
      <c r="BN872" s="11">
        <f>IF($AG872,SUMPRODUCT(AT$2:AT872,$AH$2:$AH872)/SUM($AH$2:$AH872),0)</f>
        <v>0</v>
      </c>
      <c r="BO872" s="11">
        <f>IF($AG872,SUMPRODUCT(AU$2:AU872,$AH$2:$AH872)/SUM($AH$2:$AH872),0)</f>
        <v>0</v>
      </c>
      <c r="BP872" s="11">
        <f>IF($AG872,SUMPRODUCT(AV$2:AV872,$AH$2:$AH872)/SUM($AH$2:$AH872),0)</f>
        <v>0</v>
      </c>
      <c r="BQ872" s="11">
        <f>IF($AG872,SUMPRODUCT(AW$2:AW872,$AH$2:$AH872)/SUM($AH$2:$AH872),0)</f>
        <v>0</v>
      </c>
      <c r="BR872" s="11">
        <f>IF($AG872,SUMPRODUCT(AX$2:AX872,$AH$2:$AH872)/SUM($AH$2:$AH872),0)</f>
        <v>0</v>
      </c>
      <c r="BS872" s="11">
        <f>IF($AG872,SUMPRODUCT(AY$2:AY872,$AH$2:$AH872)/SUM($AH$2:$AH872),0)</f>
        <v>0</v>
      </c>
      <c r="BT872" s="11">
        <f>IF($AG872,SUMPRODUCT(AZ$2:AZ872,$AH$2:$AH872)/SUM($AH$2:$AH872),0)</f>
        <v>0</v>
      </c>
      <c r="BU872" s="11">
        <f>IF($AG872,SUMPRODUCT(BA$2:BA872,$AH$2:$AH872)/SUM($AH$2:$AH872),0)</f>
        <v>0</v>
      </c>
      <c r="BV872" s="11"/>
      <c r="BW872" s="109" cm="1">
        <f t="array" ref="BW872">IF($AG872,SQRT(SUMPRODUCT($AH$2:$AH872, (AI$2:AI872-BC872)^2)/(SUM($AH$2:$AH872)-1)),0)</f>
        <v>0</v>
      </c>
      <c r="BX872" s="109" cm="1">
        <f t="array" ref="BX872">IF($AG872,SQRT(SUMPRODUCT($AH$2:$AH872, (AJ$2:AJ872-BD872)^2)/(SUM($AH$2:$AH872)-1)),0)</f>
        <v>0</v>
      </c>
      <c r="BY872" s="109" cm="1">
        <f t="array" ref="BY872">IF($AG872,SQRT(SUMPRODUCT($AH$2:$AH872, (AK$2:AK872-BE872)^2)/(SUM($AH$2:$AH872)-1)),0)</f>
        <v>0</v>
      </c>
      <c r="BZ872" s="109" cm="1">
        <f t="array" ref="BZ872">IF($AG872,SQRT(SUMPRODUCT($AH$2:$AH872, (AL$2:AL872-BF872)^2)/(SUM($AH$2:$AH872)-1)),0)</f>
        <v>0</v>
      </c>
      <c r="CA872" s="109" cm="1">
        <f t="array" ref="CA872">IF($AG872,SQRT(SUMPRODUCT($AH$2:$AH872, (AM$2:AM872-BG872)^2)/(SUM($AH$2:$AH872)-1)),0)</f>
        <v>0</v>
      </c>
      <c r="CB872" s="109" cm="1">
        <f t="array" ref="CB872">IF($AG872,SQRT(SUMPRODUCT($AH$2:$AH872, (AN$2:AN872-BH872)^2)/(SUM($AH$2:$AH872)-1)),0)</f>
        <v>0</v>
      </c>
      <c r="CC872" s="109" cm="1">
        <f t="array" ref="CC872">IF($AG872,SQRT(SUMPRODUCT($AH$2:$AH872, (AO$2:AO872-BI872)^2)/(SUM($AH$2:$AH872)-1)),0)</f>
        <v>0</v>
      </c>
      <c r="CD872" s="109" cm="1">
        <f t="array" ref="CD872">IF($AG872,SQRT(SUMPRODUCT($AH$2:$AH872, (AP$2:AP872-BJ872)^2)/(SUM($AH$2:$AH872)-1)),0)</f>
        <v>0</v>
      </c>
      <c r="CE872" s="109" cm="1">
        <f t="array" ref="CE872">IF($AG872,SQRT(SUMPRODUCT($AH$2:$AH872, (AQ$2:AQ872-BK872)^2)/(SUM($AH$2:$AH872)-1)),0)</f>
        <v>0</v>
      </c>
      <c r="CF872" s="109" cm="1">
        <f t="array" ref="CF872">IF($AG872,SQRT(SUMPRODUCT($AH$2:$AH872, (AR$2:AR872-BL872)^2)/(SUM($AH$2:$AH872)-1)),0)</f>
        <v>0</v>
      </c>
      <c r="CG872" s="109" cm="1">
        <f t="array" ref="CG872">IF($AG872,SQRT(SUMPRODUCT($AH$2:$AH872, (AS$2:AS872-BM872)^2)/(SUM($AH$2:$AH872)-1)),0)</f>
        <v>0</v>
      </c>
      <c r="CH872" s="109" cm="1">
        <f t="array" ref="CH872">IF($AG872,SQRT(SUMPRODUCT($AH$2:$AH872, (AT$2:AT872-BN872)^2)/(SUM($AH$2:$AH872)-1)),0)</f>
        <v>0</v>
      </c>
      <c r="CI872" s="109" cm="1">
        <f t="array" ref="CI872">IF($AG872,SQRT(SUMPRODUCT($AH$2:$AH872, (AU$2:AU872-BO872)^2)/(SUM($AH$2:$AH872)-1)),0)</f>
        <v>0</v>
      </c>
      <c r="CJ872" s="109" cm="1">
        <f t="array" ref="CJ872">IF($AG872,SQRT(SUMPRODUCT($AH$2:$AH872, (AV$2:AV872-BP872)^2)/(SUM($AH$2:$AH872)-1)),0)</f>
        <v>0</v>
      </c>
      <c r="CK872" s="109" cm="1">
        <f t="array" ref="CK872">IF($AG872,SQRT(SUMPRODUCT($AH$2:$AH872, (AW$2:AW872-BQ872)^2)/(SUM($AH$2:$AH872)-1)),0)</f>
        <v>0</v>
      </c>
      <c r="CL872" s="109" cm="1">
        <f t="array" ref="CL872">IF($AG872,SQRT(SUMPRODUCT($AH$2:$AH872, (AX$2:AX872-BR872)^2)/(SUM($AH$2:$AH872)-1)),0)</f>
        <v>0</v>
      </c>
      <c r="CM872" s="109" cm="1">
        <f t="array" ref="CM872">IF($AG872,SQRT(SUMPRODUCT($AH$2:$AH872, (AY$2:AY872-BS872)^2)/(SUM($AH$2:$AH872)-1)),0)</f>
        <v>0</v>
      </c>
      <c r="CN872" s="109" cm="1">
        <f t="array" ref="CN872">IF($AG872,SQRT(SUMPRODUCT($AH$2:$AH872, (AZ$2:AZ872-BT872)^2)/(SUM($AH$2:$AH872)-1)),0)</f>
        <v>0</v>
      </c>
      <c r="CO872" s="109" cm="1">
        <f t="array" ref="CO872">IF($AG872,SQRT(SUMPRODUCT($AH$2:$AH872, (BA$2:BA872-BU872)^2)/(SUM($AH$2:$AH872)-1)),0)</f>
        <v>0</v>
      </c>
    </row>
    <row r="873" spans="34:93" x14ac:dyDescent="0.25">
      <c r="AH873" s="99" t="str">
        <f t="shared" si="199"/>
        <v/>
      </c>
      <c r="AI873" s="11">
        <f t="shared" ca="1" si="210"/>
        <v>0</v>
      </c>
      <c r="AJ873" s="11">
        <f t="shared" ca="1" si="210"/>
        <v>0</v>
      </c>
      <c r="AK873" s="11">
        <f t="shared" ca="1" si="210"/>
        <v>0</v>
      </c>
      <c r="AL873" s="11">
        <f t="shared" ca="1" si="210"/>
        <v>0</v>
      </c>
      <c r="AM873" s="11">
        <f t="shared" ca="1" si="210"/>
        <v>0</v>
      </c>
      <c r="AN873" s="11">
        <f t="shared" ca="1" si="210"/>
        <v>0</v>
      </c>
      <c r="AO873" s="11">
        <f t="shared" ca="1" si="210"/>
        <v>0</v>
      </c>
      <c r="AP873" s="11">
        <f t="shared" ca="1" si="210"/>
        <v>0</v>
      </c>
      <c r="AQ873" s="11">
        <f t="shared" ca="1" si="210"/>
        <v>0</v>
      </c>
      <c r="AR873" s="11">
        <f t="shared" ca="1" si="210"/>
        <v>0</v>
      </c>
      <c r="AS873" s="11">
        <f t="shared" ca="1" si="211"/>
        <v>0</v>
      </c>
      <c r="AT873" s="11">
        <f t="shared" ca="1" si="211"/>
        <v>0</v>
      </c>
      <c r="AU873" s="11">
        <f t="shared" ca="1" si="211"/>
        <v>0</v>
      </c>
      <c r="AV873" s="11">
        <f t="shared" ca="1" si="211"/>
        <v>0</v>
      </c>
      <c r="AW873" s="11">
        <f t="shared" ca="1" si="211"/>
        <v>0</v>
      </c>
      <c r="AX873" s="11">
        <f t="shared" ca="1" si="211"/>
        <v>0</v>
      </c>
      <c r="AY873" s="11">
        <f t="shared" ca="1" si="211"/>
        <v>0</v>
      </c>
      <c r="AZ873" s="11">
        <f t="shared" ca="1" si="211"/>
        <v>0</v>
      </c>
      <c r="BA873" s="11">
        <f t="shared" ca="1" si="211"/>
        <v>0</v>
      </c>
      <c r="BB873" s="11"/>
      <c r="BC873" s="11">
        <f>IF($AG873,SUMPRODUCT(AI$2:AI873,$AH$2:$AH873)/SUM($AH$2:$AH873),0)</f>
        <v>0</v>
      </c>
      <c r="BD873" s="11">
        <f>IF($AG873,SUMPRODUCT(AJ$2:AJ873,$AH$2:$AH873)/SUM($AH$2:$AH873),0)</f>
        <v>0</v>
      </c>
      <c r="BE873" s="11">
        <f>IF($AG873,SUMPRODUCT(AK$2:AK873,$AH$2:$AH873)/SUM($AH$2:$AH873),0)</f>
        <v>0</v>
      </c>
      <c r="BF873" s="11">
        <f>IF($AG873,SUMPRODUCT(AL$2:AL873,$AH$2:$AH873)/SUM($AH$2:$AH873),0)</f>
        <v>0</v>
      </c>
      <c r="BG873" s="11">
        <f>IF($AG873,SUMPRODUCT(AM$2:AM873,$AH$2:$AH873)/SUM($AH$2:$AH873),0)</f>
        <v>0</v>
      </c>
      <c r="BH873" s="11">
        <f>IF($AG873,SUMPRODUCT(AN$2:AN873,$AH$2:$AH873)/SUM($AH$2:$AH873),0)</f>
        <v>0</v>
      </c>
      <c r="BI873" s="11">
        <f>IF($AG873,SUMPRODUCT(AO$2:AO873,$AH$2:$AH873)/SUM($AH$2:$AH873),0)</f>
        <v>0</v>
      </c>
      <c r="BJ873" s="11">
        <f>IF($AG873,SUMPRODUCT(AP$2:AP873,$AH$2:$AH873)/SUM($AH$2:$AH873),0)</f>
        <v>0</v>
      </c>
      <c r="BK873" s="11">
        <f>IF($AG873,SUMPRODUCT(AQ$2:AQ873,$AH$2:$AH873)/SUM($AH$2:$AH873),0)</f>
        <v>0</v>
      </c>
      <c r="BL873" s="11">
        <f>IF($AG873,SUMPRODUCT(AR$2:AR873,$AH$2:$AH873)/SUM($AH$2:$AH873),0)</f>
        <v>0</v>
      </c>
      <c r="BM873" s="11">
        <f>IF($AG873,SUMPRODUCT(AS$2:AS873,$AH$2:$AH873)/SUM($AH$2:$AH873),0)</f>
        <v>0</v>
      </c>
      <c r="BN873" s="11">
        <f>IF($AG873,SUMPRODUCT(AT$2:AT873,$AH$2:$AH873)/SUM($AH$2:$AH873),0)</f>
        <v>0</v>
      </c>
      <c r="BO873" s="11">
        <f>IF($AG873,SUMPRODUCT(AU$2:AU873,$AH$2:$AH873)/SUM($AH$2:$AH873),0)</f>
        <v>0</v>
      </c>
      <c r="BP873" s="11">
        <f>IF($AG873,SUMPRODUCT(AV$2:AV873,$AH$2:$AH873)/SUM($AH$2:$AH873),0)</f>
        <v>0</v>
      </c>
      <c r="BQ873" s="11">
        <f>IF($AG873,SUMPRODUCT(AW$2:AW873,$AH$2:$AH873)/SUM($AH$2:$AH873),0)</f>
        <v>0</v>
      </c>
      <c r="BR873" s="11">
        <f>IF($AG873,SUMPRODUCT(AX$2:AX873,$AH$2:$AH873)/SUM($AH$2:$AH873),0)</f>
        <v>0</v>
      </c>
      <c r="BS873" s="11">
        <f>IF($AG873,SUMPRODUCT(AY$2:AY873,$AH$2:$AH873)/SUM($AH$2:$AH873),0)</f>
        <v>0</v>
      </c>
      <c r="BT873" s="11">
        <f>IF($AG873,SUMPRODUCT(AZ$2:AZ873,$AH$2:$AH873)/SUM($AH$2:$AH873),0)</f>
        <v>0</v>
      </c>
      <c r="BU873" s="11">
        <f>IF($AG873,SUMPRODUCT(BA$2:BA873,$AH$2:$AH873)/SUM($AH$2:$AH873),0)</f>
        <v>0</v>
      </c>
      <c r="BV873" s="11"/>
      <c r="BW873" s="109" cm="1">
        <f t="array" ref="BW873">IF($AG873,SQRT(SUMPRODUCT($AH$2:$AH873, (AI$2:AI873-BC873)^2)/(SUM($AH$2:$AH873)-1)),0)</f>
        <v>0</v>
      </c>
      <c r="BX873" s="109" cm="1">
        <f t="array" ref="BX873">IF($AG873,SQRT(SUMPRODUCT($AH$2:$AH873, (AJ$2:AJ873-BD873)^2)/(SUM($AH$2:$AH873)-1)),0)</f>
        <v>0</v>
      </c>
      <c r="BY873" s="109" cm="1">
        <f t="array" ref="BY873">IF($AG873,SQRT(SUMPRODUCT($AH$2:$AH873, (AK$2:AK873-BE873)^2)/(SUM($AH$2:$AH873)-1)),0)</f>
        <v>0</v>
      </c>
      <c r="BZ873" s="109" cm="1">
        <f t="array" ref="BZ873">IF($AG873,SQRT(SUMPRODUCT($AH$2:$AH873, (AL$2:AL873-BF873)^2)/(SUM($AH$2:$AH873)-1)),0)</f>
        <v>0</v>
      </c>
      <c r="CA873" s="109" cm="1">
        <f t="array" ref="CA873">IF($AG873,SQRT(SUMPRODUCT($AH$2:$AH873, (AM$2:AM873-BG873)^2)/(SUM($AH$2:$AH873)-1)),0)</f>
        <v>0</v>
      </c>
      <c r="CB873" s="109" cm="1">
        <f t="array" ref="CB873">IF($AG873,SQRT(SUMPRODUCT($AH$2:$AH873, (AN$2:AN873-BH873)^2)/(SUM($AH$2:$AH873)-1)),0)</f>
        <v>0</v>
      </c>
      <c r="CC873" s="109" cm="1">
        <f t="array" ref="CC873">IF($AG873,SQRT(SUMPRODUCT($AH$2:$AH873, (AO$2:AO873-BI873)^2)/(SUM($AH$2:$AH873)-1)),0)</f>
        <v>0</v>
      </c>
      <c r="CD873" s="109" cm="1">
        <f t="array" ref="CD873">IF($AG873,SQRT(SUMPRODUCT($AH$2:$AH873, (AP$2:AP873-BJ873)^2)/(SUM($AH$2:$AH873)-1)),0)</f>
        <v>0</v>
      </c>
      <c r="CE873" s="109" cm="1">
        <f t="array" ref="CE873">IF($AG873,SQRT(SUMPRODUCT($AH$2:$AH873, (AQ$2:AQ873-BK873)^2)/(SUM($AH$2:$AH873)-1)),0)</f>
        <v>0</v>
      </c>
      <c r="CF873" s="109" cm="1">
        <f t="array" ref="CF873">IF($AG873,SQRT(SUMPRODUCT($AH$2:$AH873, (AR$2:AR873-BL873)^2)/(SUM($AH$2:$AH873)-1)),0)</f>
        <v>0</v>
      </c>
      <c r="CG873" s="109" cm="1">
        <f t="array" ref="CG873">IF($AG873,SQRT(SUMPRODUCT($AH$2:$AH873, (AS$2:AS873-BM873)^2)/(SUM($AH$2:$AH873)-1)),0)</f>
        <v>0</v>
      </c>
      <c r="CH873" s="109" cm="1">
        <f t="array" ref="CH873">IF($AG873,SQRT(SUMPRODUCT($AH$2:$AH873, (AT$2:AT873-BN873)^2)/(SUM($AH$2:$AH873)-1)),0)</f>
        <v>0</v>
      </c>
      <c r="CI873" s="109" cm="1">
        <f t="array" ref="CI873">IF($AG873,SQRT(SUMPRODUCT($AH$2:$AH873, (AU$2:AU873-BO873)^2)/(SUM($AH$2:$AH873)-1)),0)</f>
        <v>0</v>
      </c>
      <c r="CJ873" s="109" cm="1">
        <f t="array" ref="CJ873">IF($AG873,SQRT(SUMPRODUCT($AH$2:$AH873, (AV$2:AV873-BP873)^2)/(SUM($AH$2:$AH873)-1)),0)</f>
        <v>0</v>
      </c>
      <c r="CK873" s="109" cm="1">
        <f t="array" ref="CK873">IF($AG873,SQRT(SUMPRODUCT($AH$2:$AH873, (AW$2:AW873-BQ873)^2)/(SUM($AH$2:$AH873)-1)),0)</f>
        <v>0</v>
      </c>
      <c r="CL873" s="109" cm="1">
        <f t="array" ref="CL873">IF($AG873,SQRT(SUMPRODUCT($AH$2:$AH873, (AX$2:AX873-BR873)^2)/(SUM($AH$2:$AH873)-1)),0)</f>
        <v>0</v>
      </c>
      <c r="CM873" s="109" cm="1">
        <f t="array" ref="CM873">IF($AG873,SQRT(SUMPRODUCT($AH$2:$AH873, (AY$2:AY873-BS873)^2)/(SUM($AH$2:$AH873)-1)),0)</f>
        <v>0</v>
      </c>
      <c r="CN873" s="109" cm="1">
        <f t="array" ref="CN873">IF($AG873,SQRT(SUMPRODUCT($AH$2:$AH873, (AZ$2:AZ873-BT873)^2)/(SUM($AH$2:$AH873)-1)),0)</f>
        <v>0</v>
      </c>
      <c r="CO873" s="109" cm="1">
        <f t="array" ref="CO873">IF($AG873,SQRT(SUMPRODUCT($AH$2:$AH873, (BA$2:BA873-BU873)^2)/(SUM($AH$2:$AH873)-1)),0)</f>
        <v>0</v>
      </c>
    </row>
    <row r="874" spans="34:93" x14ac:dyDescent="0.25">
      <c r="AH874" s="99" t="str">
        <f t="shared" si="199"/>
        <v/>
      </c>
      <c r="AI874" s="11">
        <f t="shared" ca="1" si="210"/>
        <v>0</v>
      </c>
      <c r="AJ874" s="11">
        <f t="shared" ca="1" si="210"/>
        <v>0</v>
      </c>
      <c r="AK874" s="11">
        <f t="shared" ca="1" si="210"/>
        <v>0</v>
      </c>
      <c r="AL874" s="11">
        <f t="shared" ca="1" si="210"/>
        <v>0</v>
      </c>
      <c r="AM874" s="11">
        <f t="shared" ca="1" si="210"/>
        <v>0</v>
      </c>
      <c r="AN874" s="11">
        <f t="shared" ca="1" si="210"/>
        <v>0</v>
      </c>
      <c r="AO874" s="11">
        <f t="shared" ca="1" si="210"/>
        <v>0</v>
      </c>
      <c r="AP874" s="11">
        <f t="shared" ca="1" si="210"/>
        <v>0</v>
      </c>
      <c r="AQ874" s="11">
        <f t="shared" ca="1" si="210"/>
        <v>0</v>
      </c>
      <c r="AR874" s="11">
        <f t="shared" ca="1" si="210"/>
        <v>0</v>
      </c>
      <c r="AS874" s="11">
        <f t="shared" ca="1" si="211"/>
        <v>0</v>
      </c>
      <c r="AT874" s="11">
        <f t="shared" ca="1" si="211"/>
        <v>0</v>
      </c>
      <c r="AU874" s="11">
        <f t="shared" ca="1" si="211"/>
        <v>0</v>
      </c>
      <c r="AV874" s="11">
        <f t="shared" ca="1" si="211"/>
        <v>0</v>
      </c>
      <c r="AW874" s="11">
        <f t="shared" ca="1" si="211"/>
        <v>0</v>
      </c>
      <c r="AX874" s="11">
        <f t="shared" ca="1" si="211"/>
        <v>0</v>
      </c>
      <c r="AY874" s="11">
        <f t="shared" ca="1" si="211"/>
        <v>0</v>
      </c>
      <c r="AZ874" s="11">
        <f t="shared" ca="1" si="211"/>
        <v>0</v>
      </c>
      <c r="BA874" s="11">
        <f t="shared" ca="1" si="211"/>
        <v>0</v>
      </c>
      <c r="BB874" s="11"/>
      <c r="BC874" s="11">
        <f>IF($AG874,SUMPRODUCT(AI$2:AI874,$AH$2:$AH874)/SUM($AH$2:$AH874),0)</f>
        <v>0</v>
      </c>
      <c r="BD874" s="11">
        <f>IF($AG874,SUMPRODUCT(AJ$2:AJ874,$AH$2:$AH874)/SUM($AH$2:$AH874),0)</f>
        <v>0</v>
      </c>
      <c r="BE874" s="11">
        <f>IF($AG874,SUMPRODUCT(AK$2:AK874,$AH$2:$AH874)/SUM($AH$2:$AH874),0)</f>
        <v>0</v>
      </c>
      <c r="BF874" s="11">
        <f>IF($AG874,SUMPRODUCT(AL$2:AL874,$AH$2:$AH874)/SUM($AH$2:$AH874),0)</f>
        <v>0</v>
      </c>
      <c r="BG874" s="11">
        <f>IF($AG874,SUMPRODUCT(AM$2:AM874,$AH$2:$AH874)/SUM($AH$2:$AH874),0)</f>
        <v>0</v>
      </c>
      <c r="BH874" s="11">
        <f>IF($AG874,SUMPRODUCT(AN$2:AN874,$AH$2:$AH874)/SUM($AH$2:$AH874),0)</f>
        <v>0</v>
      </c>
      <c r="BI874" s="11">
        <f>IF($AG874,SUMPRODUCT(AO$2:AO874,$AH$2:$AH874)/SUM($AH$2:$AH874),0)</f>
        <v>0</v>
      </c>
      <c r="BJ874" s="11">
        <f>IF($AG874,SUMPRODUCT(AP$2:AP874,$AH$2:$AH874)/SUM($AH$2:$AH874),0)</f>
        <v>0</v>
      </c>
      <c r="BK874" s="11">
        <f>IF($AG874,SUMPRODUCT(AQ$2:AQ874,$AH$2:$AH874)/SUM($AH$2:$AH874),0)</f>
        <v>0</v>
      </c>
      <c r="BL874" s="11">
        <f>IF($AG874,SUMPRODUCT(AR$2:AR874,$AH$2:$AH874)/SUM($AH$2:$AH874),0)</f>
        <v>0</v>
      </c>
      <c r="BM874" s="11">
        <f>IF($AG874,SUMPRODUCT(AS$2:AS874,$AH$2:$AH874)/SUM($AH$2:$AH874),0)</f>
        <v>0</v>
      </c>
      <c r="BN874" s="11">
        <f>IF($AG874,SUMPRODUCT(AT$2:AT874,$AH$2:$AH874)/SUM($AH$2:$AH874),0)</f>
        <v>0</v>
      </c>
      <c r="BO874" s="11">
        <f>IF($AG874,SUMPRODUCT(AU$2:AU874,$AH$2:$AH874)/SUM($AH$2:$AH874),0)</f>
        <v>0</v>
      </c>
      <c r="BP874" s="11">
        <f>IF($AG874,SUMPRODUCT(AV$2:AV874,$AH$2:$AH874)/SUM($AH$2:$AH874),0)</f>
        <v>0</v>
      </c>
      <c r="BQ874" s="11">
        <f>IF($AG874,SUMPRODUCT(AW$2:AW874,$AH$2:$AH874)/SUM($AH$2:$AH874),0)</f>
        <v>0</v>
      </c>
      <c r="BR874" s="11">
        <f>IF($AG874,SUMPRODUCT(AX$2:AX874,$AH$2:$AH874)/SUM($AH$2:$AH874),0)</f>
        <v>0</v>
      </c>
      <c r="BS874" s="11">
        <f>IF($AG874,SUMPRODUCT(AY$2:AY874,$AH$2:$AH874)/SUM($AH$2:$AH874),0)</f>
        <v>0</v>
      </c>
      <c r="BT874" s="11">
        <f>IF($AG874,SUMPRODUCT(AZ$2:AZ874,$AH$2:$AH874)/SUM($AH$2:$AH874),0)</f>
        <v>0</v>
      </c>
      <c r="BU874" s="11">
        <f>IF($AG874,SUMPRODUCT(BA$2:BA874,$AH$2:$AH874)/SUM($AH$2:$AH874),0)</f>
        <v>0</v>
      </c>
      <c r="BV874" s="11"/>
      <c r="BW874" s="109" cm="1">
        <f t="array" ref="BW874">IF($AG874,SQRT(SUMPRODUCT($AH$2:$AH874, (AI$2:AI874-BC874)^2)/(SUM($AH$2:$AH874)-1)),0)</f>
        <v>0</v>
      </c>
      <c r="BX874" s="109" cm="1">
        <f t="array" ref="BX874">IF($AG874,SQRT(SUMPRODUCT($AH$2:$AH874, (AJ$2:AJ874-BD874)^2)/(SUM($AH$2:$AH874)-1)),0)</f>
        <v>0</v>
      </c>
      <c r="BY874" s="109" cm="1">
        <f t="array" ref="BY874">IF($AG874,SQRT(SUMPRODUCT($AH$2:$AH874, (AK$2:AK874-BE874)^2)/(SUM($AH$2:$AH874)-1)),0)</f>
        <v>0</v>
      </c>
      <c r="BZ874" s="109" cm="1">
        <f t="array" ref="BZ874">IF($AG874,SQRT(SUMPRODUCT($AH$2:$AH874, (AL$2:AL874-BF874)^2)/(SUM($AH$2:$AH874)-1)),0)</f>
        <v>0</v>
      </c>
      <c r="CA874" s="109" cm="1">
        <f t="array" ref="CA874">IF($AG874,SQRT(SUMPRODUCT($AH$2:$AH874, (AM$2:AM874-BG874)^2)/(SUM($AH$2:$AH874)-1)),0)</f>
        <v>0</v>
      </c>
      <c r="CB874" s="109" cm="1">
        <f t="array" ref="CB874">IF($AG874,SQRT(SUMPRODUCT($AH$2:$AH874, (AN$2:AN874-BH874)^2)/(SUM($AH$2:$AH874)-1)),0)</f>
        <v>0</v>
      </c>
      <c r="CC874" s="109" cm="1">
        <f t="array" ref="CC874">IF($AG874,SQRT(SUMPRODUCT($AH$2:$AH874, (AO$2:AO874-BI874)^2)/(SUM($AH$2:$AH874)-1)),0)</f>
        <v>0</v>
      </c>
      <c r="CD874" s="109" cm="1">
        <f t="array" ref="CD874">IF($AG874,SQRT(SUMPRODUCT($AH$2:$AH874, (AP$2:AP874-BJ874)^2)/(SUM($AH$2:$AH874)-1)),0)</f>
        <v>0</v>
      </c>
      <c r="CE874" s="109" cm="1">
        <f t="array" ref="CE874">IF($AG874,SQRT(SUMPRODUCT($AH$2:$AH874, (AQ$2:AQ874-BK874)^2)/(SUM($AH$2:$AH874)-1)),0)</f>
        <v>0</v>
      </c>
      <c r="CF874" s="109" cm="1">
        <f t="array" ref="CF874">IF($AG874,SQRT(SUMPRODUCT($AH$2:$AH874, (AR$2:AR874-BL874)^2)/(SUM($AH$2:$AH874)-1)),0)</f>
        <v>0</v>
      </c>
      <c r="CG874" s="109" cm="1">
        <f t="array" ref="CG874">IF($AG874,SQRT(SUMPRODUCT($AH$2:$AH874, (AS$2:AS874-BM874)^2)/(SUM($AH$2:$AH874)-1)),0)</f>
        <v>0</v>
      </c>
      <c r="CH874" s="109" cm="1">
        <f t="array" ref="CH874">IF($AG874,SQRT(SUMPRODUCT($AH$2:$AH874, (AT$2:AT874-BN874)^2)/(SUM($AH$2:$AH874)-1)),0)</f>
        <v>0</v>
      </c>
      <c r="CI874" s="109" cm="1">
        <f t="array" ref="CI874">IF($AG874,SQRT(SUMPRODUCT($AH$2:$AH874, (AU$2:AU874-BO874)^2)/(SUM($AH$2:$AH874)-1)),0)</f>
        <v>0</v>
      </c>
      <c r="CJ874" s="109" cm="1">
        <f t="array" ref="CJ874">IF($AG874,SQRT(SUMPRODUCT($AH$2:$AH874, (AV$2:AV874-BP874)^2)/(SUM($AH$2:$AH874)-1)),0)</f>
        <v>0</v>
      </c>
      <c r="CK874" s="109" cm="1">
        <f t="array" ref="CK874">IF($AG874,SQRT(SUMPRODUCT($AH$2:$AH874, (AW$2:AW874-BQ874)^2)/(SUM($AH$2:$AH874)-1)),0)</f>
        <v>0</v>
      </c>
      <c r="CL874" s="109" cm="1">
        <f t="array" ref="CL874">IF($AG874,SQRT(SUMPRODUCT($AH$2:$AH874, (AX$2:AX874-BR874)^2)/(SUM($AH$2:$AH874)-1)),0)</f>
        <v>0</v>
      </c>
      <c r="CM874" s="109" cm="1">
        <f t="array" ref="CM874">IF($AG874,SQRT(SUMPRODUCT($AH$2:$AH874, (AY$2:AY874-BS874)^2)/(SUM($AH$2:$AH874)-1)),0)</f>
        <v>0</v>
      </c>
      <c r="CN874" s="109" cm="1">
        <f t="array" ref="CN874">IF($AG874,SQRT(SUMPRODUCT($AH$2:$AH874, (AZ$2:AZ874-BT874)^2)/(SUM($AH$2:$AH874)-1)),0)</f>
        <v>0</v>
      </c>
      <c r="CO874" s="109" cm="1">
        <f t="array" ref="CO874">IF($AG874,SQRT(SUMPRODUCT($AH$2:$AH874, (BA$2:BA874-BU874)^2)/(SUM($AH$2:$AH874)-1)),0)</f>
        <v>0</v>
      </c>
    </row>
    <row r="875" spans="34:93" x14ac:dyDescent="0.25">
      <c r="AH875" s="99" t="str">
        <f t="shared" si="199"/>
        <v/>
      </c>
      <c r="AI875" s="11">
        <f t="shared" ca="1" si="210"/>
        <v>0</v>
      </c>
      <c r="AJ875" s="11">
        <f t="shared" ca="1" si="210"/>
        <v>0</v>
      </c>
      <c r="AK875" s="11">
        <f t="shared" ca="1" si="210"/>
        <v>0</v>
      </c>
      <c r="AL875" s="11">
        <f t="shared" ca="1" si="210"/>
        <v>0</v>
      </c>
      <c r="AM875" s="11">
        <f t="shared" ca="1" si="210"/>
        <v>0</v>
      </c>
      <c r="AN875" s="11">
        <f t="shared" ca="1" si="210"/>
        <v>0</v>
      </c>
      <c r="AO875" s="11">
        <f t="shared" ca="1" si="210"/>
        <v>0</v>
      </c>
      <c r="AP875" s="11">
        <f t="shared" ca="1" si="210"/>
        <v>0</v>
      </c>
      <c r="AQ875" s="11">
        <f t="shared" ca="1" si="210"/>
        <v>0</v>
      </c>
      <c r="AR875" s="11">
        <f t="shared" ca="1" si="210"/>
        <v>0</v>
      </c>
      <c r="AS875" s="11">
        <f t="shared" ca="1" si="211"/>
        <v>0</v>
      </c>
      <c r="AT875" s="11">
        <f t="shared" ca="1" si="211"/>
        <v>0</v>
      </c>
      <c r="AU875" s="11">
        <f t="shared" ca="1" si="211"/>
        <v>0</v>
      </c>
      <c r="AV875" s="11">
        <f t="shared" ca="1" si="211"/>
        <v>0</v>
      </c>
      <c r="AW875" s="11">
        <f t="shared" ca="1" si="211"/>
        <v>0</v>
      </c>
      <c r="AX875" s="11">
        <f t="shared" ca="1" si="211"/>
        <v>0</v>
      </c>
      <c r="AY875" s="11">
        <f t="shared" ca="1" si="211"/>
        <v>0</v>
      </c>
      <c r="AZ875" s="11">
        <f t="shared" ca="1" si="211"/>
        <v>0</v>
      </c>
      <c r="BA875" s="11">
        <f t="shared" ca="1" si="211"/>
        <v>0</v>
      </c>
      <c r="BB875" s="11"/>
      <c r="BC875" s="11">
        <f>IF($AG875,SUMPRODUCT(AI$2:AI875,$AH$2:$AH875)/SUM($AH$2:$AH875),0)</f>
        <v>0</v>
      </c>
      <c r="BD875" s="11">
        <f>IF($AG875,SUMPRODUCT(AJ$2:AJ875,$AH$2:$AH875)/SUM($AH$2:$AH875),0)</f>
        <v>0</v>
      </c>
      <c r="BE875" s="11">
        <f>IF($AG875,SUMPRODUCT(AK$2:AK875,$AH$2:$AH875)/SUM($AH$2:$AH875),0)</f>
        <v>0</v>
      </c>
      <c r="BF875" s="11">
        <f>IF($AG875,SUMPRODUCT(AL$2:AL875,$AH$2:$AH875)/SUM($AH$2:$AH875),0)</f>
        <v>0</v>
      </c>
      <c r="BG875" s="11">
        <f>IF($AG875,SUMPRODUCT(AM$2:AM875,$AH$2:$AH875)/SUM($AH$2:$AH875),0)</f>
        <v>0</v>
      </c>
      <c r="BH875" s="11">
        <f>IF($AG875,SUMPRODUCT(AN$2:AN875,$AH$2:$AH875)/SUM($AH$2:$AH875),0)</f>
        <v>0</v>
      </c>
      <c r="BI875" s="11">
        <f>IF($AG875,SUMPRODUCT(AO$2:AO875,$AH$2:$AH875)/SUM($AH$2:$AH875),0)</f>
        <v>0</v>
      </c>
      <c r="BJ875" s="11">
        <f>IF($AG875,SUMPRODUCT(AP$2:AP875,$AH$2:$AH875)/SUM($AH$2:$AH875),0)</f>
        <v>0</v>
      </c>
      <c r="BK875" s="11">
        <f>IF($AG875,SUMPRODUCT(AQ$2:AQ875,$AH$2:$AH875)/SUM($AH$2:$AH875),0)</f>
        <v>0</v>
      </c>
      <c r="BL875" s="11">
        <f>IF($AG875,SUMPRODUCT(AR$2:AR875,$AH$2:$AH875)/SUM($AH$2:$AH875),0)</f>
        <v>0</v>
      </c>
      <c r="BM875" s="11">
        <f>IF($AG875,SUMPRODUCT(AS$2:AS875,$AH$2:$AH875)/SUM($AH$2:$AH875),0)</f>
        <v>0</v>
      </c>
      <c r="BN875" s="11">
        <f>IF($AG875,SUMPRODUCT(AT$2:AT875,$AH$2:$AH875)/SUM($AH$2:$AH875),0)</f>
        <v>0</v>
      </c>
      <c r="BO875" s="11">
        <f>IF($AG875,SUMPRODUCT(AU$2:AU875,$AH$2:$AH875)/SUM($AH$2:$AH875),0)</f>
        <v>0</v>
      </c>
      <c r="BP875" s="11">
        <f>IF($AG875,SUMPRODUCT(AV$2:AV875,$AH$2:$AH875)/SUM($AH$2:$AH875),0)</f>
        <v>0</v>
      </c>
      <c r="BQ875" s="11">
        <f>IF($AG875,SUMPRODUCT(AW$2:AW875,$AH$2:$AH875)/SUM($AH$2:$AH875),0)</f>
        <v>0</v>
      </c>
      <c r="BR875" s="11">
        <f>IF($AG875,SUMPRODUCT(AX$2:AX875,$AH$2:$AH875)/SUM($AH$2:$AH875),0)</f>
        <v>0</v>
      </c>
      <c r="BS875" s="11">
        <f>IF($AG875,SUMPRODUCT(AY$2:AY875,$AH$2:$AH875)/SUM($AH$2:$AH875),0)</f>
        <v>0</v>
      </c>
      <c r="BT875" s="11">
        <f>IF($AG875,SUMPRODUCT(AZ$2:AZ875,$AH$2:$AH875)/SUM($AH$2:$AH875),0)</f>
        <v>0</v>
      </c>
      <c r="BU875" s="11">
        <f>IF($AG875,SUMPRODUCT(BA$2:BA875,$AH$2:$AH875)/SUM($AH$2:$AH875),0)</f>
        <v>0</v>
      </c>
      <c r="BV875" s="11"/>
      <c r="BW875" s="109" cm="1">
        <f t="array" ref="BW875">IF($AG875,SQRT(SUMPRODUCT($AH$2:$AH875, (AI$2:AI875-BC875)^2)/(SUM($AH$2:$AH875)-1)),0)</f>
        <v>0</v>
      </c>
      <c r="BX875" s="109" cm="1">
        <f t="array" ref="BX875">IF($AG875,SQRT(SUMPRODUCT($AH$2:$AH875, (AJ$2:AJ875-BD875)^2)/(SUM($AH$2:$AH875)-1)),0)</f>
        <v>0</v>
      </c>
      <c r="BY875" s="109" cm="1">
        <f t="array" ref="BY875">IF($AG875,SQRT(SUMPRODUCT($AH$2:$AH875, (AK$2:AK875-BE875)^2)/(SUM($AH$2:$AH875)-1)),0)</f>
        <v>0</v>
      </c>
      <c r="BZ875" s="109" cm="1">
        <f t="array" ref="BZ875">IF($AG875,SQRT(SUMPRODUCT($AH$2:$AH875, (AL$2:AL875-BF875)^2)/(SUM($AH$2:$AH875)-1)),0)</f>
        <v>0</v>
      </c>
      <c r="CA875" s="109" cm="1">
        <f t="array" ref="CA875">IF($AG875,SQRT(SUMPRODUCT($AH$2:$AH875, (AM$2:AM875-BG875)^2)/(SUM($AH$2:$AH875)-1)),0)</f>
        <v>0</v>
      </c>
      <c r="CB875" s="109" cm="1">
        <f t="array" ref="CB875">IF($AG875,SQRT(SUMPRODUCT($AH$2:$AH875, (AN$2:AN875-BH875)^2)/(SUM($AH$2:$AH875)-1)),0)</f>
        <v>0</v>
      </c>
      <c r="CC875" s="109" cm="1">
        <f t="array" ref="CC875">IF($AG875,SQRT(SUMPRODUCT($AH$2:$AH875, (AO$2:AO875-BI875)^2)/(SUM($AH$2:$AH875)-1)),0)</f>
        <v>0</v>
      </c>
      <c r="CD875" s="109" cm="1">
        <f t="array" ref="CD875">IF($AG875,SQRT(SUMPRODUCT($AH$2:$AH875, (AP$2:AP875-BJ875)^2)/(SUM($AH$2:$AH875)-1)),0)</f>
        <v>0</v>
      </c>
      <c r="CE875" s="109" cm="1">
        <f t="array" ref="CE875">IF($AG875,SQRT(SUMPRODUCT($AH$2:$AH875, (AQ$2:AQ875-BK875)^2)/(SUM($AH$2:$AH875)-1)),0)</f>
        <v>0</v>
      </c>
      <c r="CF875" s="109" cm="1">
        <f t="array" ref="CF875">IF($AG875,SQRT(SUMPRODUCT($AH$2:$AH875, (AR$2:AR875-BL875)^2)/(SUM($AH$2:$AH875)-1)),0)</f>
        <v>0</v>
      </c>
      <c r="CG875" s="109" cm="1">
        <f t="array" ref="CG875">IF($AG875,SQRT(SUMPRODUCT($AH$2:$AH875, (AS$2:AS875-BM875)^2)/(SUM($AH$2:$AH875)-1)),0)</f>
        <v>0</v>
      </c>
      <c r="CH875" s="109" cm="1">
        <f t="array" ref="CH875">IF($AG875,SQRT(SUMPRODUCT($AH$2:$AH875, (AT$2:AT875-BN875)^2)/(SUM($AH$2:$AH875)-1)),0)</f>
        <v>0</v>
      </c>
      <c r="CI875" s="109" cm="1">
        <f t="array" ref="CI875">IF($AG875,SQRT(SUMPRODUCT($AH$2:$AH875, (AU$2:AU875-BO875)^2)/(SUM($AH$2:$AH875)-1)),0)</f>
        <v>0</v>
      </c>
      <c r="CJ875" s="109" cm="1">
        <f t="array" ref="CJ875">IF($AG875,SQRT(SUMPRODUCT($AH$2:$AH875, (AV$2:AV875-BP875)^2)/(SUM($AH$2:$AH875)-1)),0)</f>
        <v>0</v>
      </c>
      <c r="CK875" s="109" cm="1">
        <f t="array" ref="CK875">IF($AG875,SQRT(SUMPRODUCT($AH$2:$AH875, (AW$2:AW875-BQ875)^2)/(SUM($AH$2:$AH875)-1)),0)</f>
        <v>0</v>
      </c>
      <c r="CL875" s="109" cm="1">
        <f t="array" ref="CL875">IF($AG875,SQRT(SUMPRODUCT($AH$2:$AH875, (AX$2:AX875-BR875)^2)/(SUM($AH$2:$AH875)-1)),0)</f>
        <v>0</v>
      </c>
      <c r="CM875" s="109" cm="1">
        <f t="array" ref="CM875">IF($AG875,SQRT(SUMPRODUCT($AH$2:$AH875, (AY$2:AY875-BS875)^2)/(SUM($AH$2:$AH875)-1)),0)</f>
        <v>0</v>
      </c>
      <c r="CN875" s="109" cm="1">
        <f t="array" ref="CN875">IF($AG875,SQRT(SUMPRODUCT($AH$2:$AH875, (AZ$2:AZ875-BT875)^2)/(SUM($AH$2:$AH875)-1)),0)</f>
        <v>0</v>
      </c>
      <c r="CO875" s="109" cm="1">
        <f t="array" ref="CO875">IF($AG875,SQRT(SUMPRODUCT($AH$2:$AH875, (BA$2:BA875-BU875)^2)/(SUM($AH$2:$AH875)-1)),0)</f>
        <v>0</v>
      </c>
    </row>
    <row r="876" spans="34:93" x14ac:dyDescent="0.25">
      <c r="AH876" s="99" t="str">
        <f t="shared" si="199"/>
        <v/>
      </c>
      <c r="AI876" s="11">
        <f t="shared" ca="1" si="210"/>
        <v>0</v>
      </c>
      <c r="AJ876" s="11">
        <f t="shared" ca="1" si="210"/>
        <v>0</v>
      </c>
      <c r="AK876" s="11">
        <f t="shared" ca="1" si="210"/>
        <v>0</v>
      </c>
      <c r="AL876" s="11">
        <f t="shared" ca="1" si="210"/>
        <v>0</v>
      </c>
      <c r="AM876" s="11">
        <f t="shared" ca="1" si="210"/>
        <v>0</v>
      </c>
      <c r="AN876" s="11">
        <f t="shared" ca="1" si="210"/>
        <v>0</v>
      </c>
      <c r="AO876" s="11">
        <f t="shared" ca="1" si="210"/>
        <v>0</v>
      </c>
      <c r="AP876" s="11">
        <f t="shared" ca="1" si="210"/>
        <v>0</v>
      </c>
      <c r="AQ876" s="11">
        <f t="shared" ca="1" si="210"/>
        <v>0</v>
      </c>
      <c r="AR876" s="11">
        <f t="shared" ca="1" si="210"/>
        <v>0</v>
      </c>
      <c r="AS876" s="11">
        <f t="shared" ca="1" si="211"/>
        <v>0</v>
      </c>
      <c r="AT876" s="11">
        <f t="shared" ca="1" si="211"/>
        <v>0</v>
      </c>
      <c r="AU876" s="11">
        <f t="shared" ca="1" si="211"/>
        <v>0</v>
      </c>
      <c r="AV876" s="11">
        <f t="shared" ca="1" si="211"/>
        <v>0</v>
      </c>
      <c r="AW876" s="11">
        <f t="shared" ca="1" si="211"/>
        <v>0</v>
      </c>
      <c r="AX876" s="11">
        <f t="shared" ca="1" si="211"/>
        <v>0</v>
      </c>
      <c r="AY876" s="11">
        <f t="shared" ca="1" si="211"/>
        <v>0</v>
      </c>
      <c r="AZ876" s="11">
        <f t="shared" ca="1" si="211"/>
        <v>0</v>
      </c>
      <c r="BA876" s="11">
        <f t="shared" ca="1" si="211"/>
        <v>0</v>
      </c>
      <c r="BB876" s="11"/>
      <c r="BC876" s="11">
        <f>IF($AG876,SUMPRODUCT(AI$2:AI876,$AH$2:$AH876)/SUM($AH$2:$AH876),0)</f>
        <v>0</v>
      </c>
      <c r="BD876" s="11">
        <f>IF($AG876,SUMPRODUCT(AJ$2:AJ876,$AH$2:$AH876)/SUM($AH$2:$AH876),0)</f>
        <v>0</v>
      </c>
      <c r="BE876" s="11">
        <f>IF($AG876,SUMPRODUCT(AK$2:AK876,$AH$2:$AH876)/SUM($AH$2:$AH876),0)</f>
        <v>0</v>
      </c>
      <c r="BF876" s="11">
        <f>IF($AG876,SUMPRODUCT(AL$2:AL876,$AH$2:$AH876)/SUM($AH$2:$AH876),0)</f>
        <v>0</v>
      </c>
      <c r="BG876" s="11">
        <f>IF($AG876,SUMPRODUCT(AM$2:AM876,$AH$2:$AH876)/SUM($AH$2:$AH876),0)</f>
        <v>0</v>
      </c>
      <c r="BH876" s="11">
        <f>IF($AG876,SUMPRODUCT(AN$2:AN876,$AH$2:$AH876)/SUM($AH$2:$AH876),0)</f>
        <v>0</v>
      </c>
      <c r="BI876" s="11">
        <f>IF($AG876,SUMPRODUCT(AO$2:AO876,$AH$2:$AH876)/SUM($AH$2:$AH876),0)</f>
        <v>0</v>
      </c>
      <c r="BJ876" s="11">
        <f>IF($AG876,SUMPRODUCT(AP$2:AP876,$AH$2:$AH876)/SUM($AH$2:$AH876),0)</f>
        <v>0</v>
      </c>
      <c r="BK876" s="11">
        <f>IF($AG876,SUMPRODUCT(AQ$2:AQ876,$AH$2:$AH876)/SUM($AH$2:$AH876),0)</f>
        <v>0</v>
      </c>
      <c r="BL876" s="11">
        <f>IF($AG876,SUMPRODUCT(AR$2:AR876,$AH$2:$AH876)/SUM($AH$2:$AH876),0)</f>
        <v>0</v>
      </c>
      <c r="BM876" s="11">
        <f>IF($AG876,SUMPRODUCT(AS$2:AS876,$AH$2:$AH876)/SUM($AH$2:$AH876),0)</f>
        <v>0</v>
      </c>
      <c r="BN876" s="11">
        <f>IF($AG876,SUMPRODUCT(AT$2:AT876,$AH$2:$AH876)/SUM($AH$2:$AH876),0)</f>
        <v>0</v>
      </c>
      <c r="BO876" s="11">
        <f>IF($AG876,SUMPRODUCT(AU$2:AU876,$AH$2:$AH876)/SUM($AH$2:$AH876),0)</f>
        <v>0</v>
      </c>
      <c r="BP876" s="11">
        <f>IF($AG876,SUMPRODUCT(AV$2:AV876,$AH$2:$AH876)/SUM($AH$2:$AH876),0)</f>
        <v>0</v>
      </c>
      <c r="BQ876" s="11">
        <f>IF($AG876,SUMPRODUCT(AW$2:AW876,$AH$2:$AH876)/SUM($AH$2:$AH876),0)</f>
        <v>0</v>
      </c>
      <c r="BR876" s="11">
        <f>IF($AG876,SUMPRODUCT(AX$2:AX876,$AH$2:$AH876)/SUM($AH$2:$AH876),0)</f>
        <v>0</v>
      </c>
      <c r="BS876" s="11">
        <f>IF($AG876,SUMPRODUCT(AY$2:AY876,$AH$2:$AH876)/SUM($AH$2:$AH876),0)</f>
        <v>0</v>
      </c>
      <c r="BT876" s="11">
        <f>IF($AG876,SUMPRODUCT(AZ$2:AZ876,$AH$2:$AH876)/SUM($AH$2:$AH876),0)</f>
        <v>0</v>
      </c>
      <c r="BU876" s="11">
        <f>IF($AG876,SUMPRODUCT(BA$2:BA876,$AH$2:$AH876)/SUM($AH$2:$AH876),0)</f>
        <v>0</v>
      </c>
      <c r="BV876" s="11"/>
      <c r="BW876" s="109" cm="1">
        <f t="array" ref="BW876">IF($AG876,SQRT(SUMPRODUCT($AH$2:$AH876, (AI$2:AI876-BC876)^2)/(SUM($AH$2:$AH876)-1)),0)</f>
        <v>0</v>
      </c>
      <c r="BX876" s="109" cm="1">
        <f t="array" ref="BX876">IF($AG876,SQRT(SUMPRODUCT($AH$2:$AH876, (AJ$2:AJ876-BD876)^2)/(SUM($AH$2:$AH876)-1)),0)</f>
        <v>0</v>
      </c>
      <c r="BY876" s="109" cm="1">
        <f t="array" ref="BY876">IF($AG876,SQRT(SUMPRODUCT($AH$2:$AH876, (AK$2:AK876-BE876)^2)/(SUM($AH$2:$AH876)-1)),0)</f>
        <v>0</v>
      </c>
      <c r="BZ876" s="109" cm="1">
        <f t="array" ref="BZ876">IF($AG876,SQRT(SUMPRODUCT($AH$2:$AH876, (AL$2:AL876-BF876)^2)/(SUM($AH$2:$AH876)-1)),0)</f>
        <v>0</v>
      </c>
      <c r="CA876" s="109" cm="1">
        <f t="array" ref="CA876">IF($AG876,SQRT(SUMPRODUCT($AH$2:$AH876, (AM$2:AM876-BG876)^2)/(SUM($AH$2:$AH876)-1)),0)</f>
        <v>0</v>
      </c>
      <c r="CB876" s="109" cm="1">
        <f t="array" ref="CB876">IF($AG876,SQRT(SUMPRODUCT($AH$2:$AH876, (AN$2:AN876-BH876)^2)/(SUM($AH$2:$AH876)-1)),0)</f>
        <v>0</v>
      </c>
      <c r="CC876" s="109" cm="1">
        <f t="array" ref="CC876">IF($AG876,SQRT(SUMPRODUCT($AH$2:$AH876, (AO$2:AO876-BI876)^2)/(SUM($AH$2:$AH876)-1)),0)</f>
        <v>0</v>
      </c>
      <c r="CD876" s="109" cm="1">
        <f t="array" ref="CD876">IF($AG876,SQRT(SUMPRODUCT($AH$2:$AH876, (AP$2:AP876-BJ876)^2)/(SUM($AH$2:$AH876)-1)),0)</f>
        <v>0</v>
      </c>
      <c r="CE876" s="109" cm="1">
        <f t="array" ref="CE876">IF($AG876,SQRT(SUMPRODUCT($AH$2:$AH876, (AQ$2:AQ876-BK876)^2)/(SUM($AH$2:$AH876)-1)),0)</f>
        <v>0</v>
      </c>
      <c r="CF876" s="109" cm="1">
        <f t="array" ref="CF876">IF($AG876,SQRT(SUMPRODUCT($AH$2:$AH876, (AR$2:AR876-BL876)^2)/(SUM($AH$2:$AH876)-1)),0)</f>
        <v>0</v>
      </c>
      <c r="CG876" s="109" cm="1">
        <f t="array" ref="CG876">IF($AG876,SQRT(SUMPRODUCT($AH$2:$AH876, (AS$2:AS876-BM876)^2)/(SUM($AH$2:$AH876)-1)),0)</f>
        <v>0</v>
      </c>
      <c r="CH876" s="109" cm="1">
        <f t="array" ref="CH876">IF($AG876,SQRT(SUMPRODUCT($AH$2:$AH876, (AT$2:AT876-BN876)^2)/(SUM($AH$2:$AH876)-1)),0)</f>
        <v>0</v>
      </c>
      <c r="CI876" s="109" cm="1">
        <f t="array" ref="CI876">IF($AG876,SQRT(SUMPRODUCT($AH$2:$AH876, (AU$2:AU876-BO876)^2)/(SUM($AH$2:$AH876)-1)),0)</f>
        <v>0</v>
      </c>
      <c r="CJ876" s="109" cm="1">
        <f t="array" ref="CJ876">IF($AG876,SQRT(SUMPRODUCT($AH$2:$AH876, (AV$2:AV876-BP876)^2)/(SUM($AH$2:$AH876)-1)),0)</f>
        <v>0</v>
      </c>
      <c r="CK876" s="109" cm="1">
        <f t="array" ref="CK876">IF($AG876,SQRT(SUMPRODUCT($AH$2:$AH876, (AW$2:AW876-BQ876)^2)/(SUM($AH$2:$AH876)-1)),0)</f>
        <v>0</v>
      </c>
      <c r="CL876" s="109" cm="1">
        <f t="array" ref="CL876">IF($AG876,SQRT(SUMPRODUCT($AH$2:$AH876, (AX$2:AX876-BR876)^2)/(SUM($AH$2:$AH876)-1)),0)</f>
        <v>0</v>
      </c>
      <c r="CM876" s="109" cm="1">
        <f t="array" ref="CM876">IF($AG876,SQRT(SUMPRODUCT($AH$2:$AH876, (AY$2:AY876-BS876)^2)/(SUM($AH$2:$AH876)-1)),0)</f>
        <v>0</v>
      </c>
      <c r="CN876" s="109" cm="1">
        <f t="array" ref="CN876">IF($AG876,SQRT(SUMPRODUCT($AH$2:$AH876, (AZ$2:AZ876-BT876)^2)/(SUM($AH$2:$AH876)-1)),0)</f>
        <v>0</v>
      </c>
      <c r="CO876" s="109" cm="1">
        <f t="array" ref="CO876">IF($AG876,SQRT(SUMPRODUCT($AH$2:$AH876, (BA$2:BA876-BU876)^2)/(SUM($AH$2:$AH876)-1)),0)</f>
        <v>0</v>
      </c>
    </row>
    <row r="877" spans="34:93" x14ac:dyDescent="0.25">
      <c r="AH877" s="99" t="str">
        <f t="shared" si="199"/>
        <v/>
      </c>
      <c r="AI877" s="11">
        <f t="shared" ca="1" si="210"/>
        <v>0</v>
      </c>
      <c r="AJ877" s="11">
        <f t="shared" ca="1" si="210"/>
        <v>0</v>
      </c>
      <c r="AK877" s="11">
        <f t="shared" ca="1" si="210"/>
        <v>0</v>
      </c>
      <c r="AL877" s="11">
        <f t="shared" ca="1" si="210"/>
        <v>0</v>
      </c>
      <c r="AM877" s="11">
        <f t="shared" ca="1" si="210"/>
        <v>0</v>
      </c>
      <c r="AN877" s="11">
        <f t="shared" ca="1" si="210"/>
        <v>0</v>
      </c>
      <c r="AO877" s="11">
        <f t="shared" ca="1" si="210"/>
        <v>0</v>
      </c>
      <c r="AP877" s="11">
        <f t="shared" ca="1" si="210"/>
        <v>0</v>
      </c>
      <c r="AQ877" s="11">
        <f t="shared" ca="1" si="210"/>
        <v>0</v>
      </c>
      <c r="AR877" s="11">
        <f t="shared" ca="1" si="210"/>
        <v>0</v>
      </c>
      <c r="AS877" s="11">
        <f t="shared" ca="1" si="211"/>
        <v>0</v>
      </c>
      <c r="AT877" s="11">
        <f t="shared" ca="1" si="211"/>
        <v>0</v>
      </c>
      <c r="AU877" s="11">
        <f t="shared" ca="1" si="211"/>
        <v>0</v>
      </c>
      <c r="AV877" s="11">
        <f t="shared" ca="1" si="211"/>
        <v>0</v>
      </c>
      <c r="AW877" s="11">
        <f t="shared" ca="1" si="211"/>
        <v>0</v>
      </c>
      <c r="AX877" s="11">
        <f t="shared" ca="1" si="211"/>
        <v>0</v>
      </c>
      <c r="AY877" s="11">
        <f t="shared" ca="1" si="211"/>
        <v>0</v>
      </c>
      <c r="AZ877" s="11">
        <f t="shared" ca="1" si="211"/>
        <v>0</v>
      </c>
      <c r="BA877" s="11">
        <f t="shared" ca="1" si="211"/>
        <v>0</v>
      </c>
      <c r="BB877" s="11"/>
      <c r="BC877" s="11">
        <f>IF($AG877,SUMPRODUCT(AI$2:AI877,$AH$2:$AH877)/SUM($AH$2:$AH877),0)</f>
        <v>0</v>
      </c>
      <c r="BD877" s="11">
        <f>IF($AG877,SUMPRODUCT(AJ$2:AJ877,$AH$2:$AH877)/SUM($AH$2:$AH877),0)</f>
        <v>0</v>
      </c>
      <c r="BE877" s="11">
        <f>IF($AG877,SUMPRODUCT(AK$2:AK877,$AH$2:$AH877)/SUM($AH$2:$AH877),0)</f>
        <v>0</v>
      </c>
      <c r="BF877" s="11">
        <f>IF($AG877,SUMPRODUCT(AL$2:AL877,$AH$2:$AH877)/SUM($AH$2:$AH877),0)</f>
        <v>0</v>
      </c>
      <c r="BG877" s="11">
        <f>IF($AG877,SUMPRODUCT(AM$2:AM877,$AH$2:$AH877)/SUM($AH$2:$AH877),0)</f>
        <v>0</v>
      </c>
      <c r="BH877" s="11">
        <f>IF($AG877,SUMPRODUCT(AN$2:AN877,$AH$2:$AH877)/SUM($AH$2:$AH877),0)</f>
        <v>0</v>
      </c>
      <c r="BI877" s="11">
        <f>IF($AG877,SUMPRODUCT(AO$2:AO877,$AH$2:$AH877)/SUM($AH$2:$AH877),0)</f>
        <v>0</v>
      </c>
      <c r="BJ877" s="11">
        <f>IF($AG877,SUMPRODUCT(AP$2:AP877,$AH$2:$AH877)/SUM($AH$2:$AH877),0)</f>
        <v>0</v>
      </c>
      <c r="BK877" s="11">
        <f>IF($AG877,SUMPRODUCT(AQ$2:AQ877,$AH$2:$AH877)/SUM($AH$2:$AH877),0)</f>
        <v>0</v>
      </c>
      <c r="BL877" s="11">
        <f>IF($AG877,SUMPRODUCT(AR$2:AR877,$AH$2:$AH877)/SUM($AH$2:$AH877),0)</f>
        <v>0</v>
      </c>
      <c r="BM877" s="11">
        <f>IF($AG877,SUMPRODUCT(AS$2:AS877,$AH$2:$AH877)/SUM($AH$2:$AH877),0)</f>
        <v>0</v>
      </c>
      <c r="BN877" s="11">
        <f>IF($AG877,SUMPRODUCT(AT$2:AT877,$AH$2:$AH877)/SUM($AH$2:$AH877),0)</f>
        <v>0</v>
      </c>
      <c r="BO877" s="11">
        <f>IF($AG877,SUMPRODUCT(AU$2:AU877,$AH$2:$AH877)/SUM($AH$2:$AH877),0)</f>
        <v>0</v>
      </c>
      <c r="BP877" s="11">
        <f>IF($AG877,SUMPRODUCT(AV$2:AV877,$AH$2:$AH877)/SUM($AH$2:$AH877),0)</f>
        <v>0</v>
      </c>
      <c r="BQ877" s="11">
        <f>IF($AG877,SUMPRODUCT(AW$2:AW877,$AH$2:$AH877)/SUM($AH$2:$AH877),0)</f>
        <v>0</v>
      </c>
      <c r="BR877" s="11">
        <f>IF($AG877,SUMPRODUCT(AX$2:AX877,$AH$2:$AH877)/SUM($AH$2:$AH877),0)</f>
        <v>0</v>
      </c>
      <c r="BS877" s="11">
        <f>IF($AG877,SUMPRODUCT(AY$2:AY877,$AH$2:$AH877)/SUM($AH$2:$AH877),0)</f>
        <v>0</v>
      </c>
      <c r="BT877" s="11">
        <f>IF($AG877,SUMPRODUCT(AZ$2:AZ877,$AH$2:$AH877)/SUM($AH$2:$AH877),0)</f>
        <v>0</v>
      </c>
      <c r="BU877" s="11">
        <f>IF($AG877,SUMPRODUCT(BA$2:BA877,$AH$2:$AH877)/SUM($AH$2:$AH877),0)</f>
        <v>0</v>
      </c>
      <c r="BV877" s="11"/>
      <c r="BW877" s="109" cm="1">
        <f t="array" ref="BW877">IF($AG877,SQRT(SUMPRODUCT($AH$2:$AH877, (AI$2:AI877-BC877)^2)/(SUM($AH$2:$AH877)-1)),0)</f>
        <v>0</v>
      </c>
      <c r="BX877" s="109" cm="1">
        <f t="array" ref="BX877">IF($AG877,SQRT(SUMPRODUCT($AH$2:$AH877, (AJ$2:AJ877-BD877)^2)/(SUM($AH$2:$AH877)-1)),0)</f>
        <v>0</v>
      </c>
      <c r="BY877" s="109" cm="1">
        <f t="array" ref="BY877">IF($AG877,SQRT(SUMPRODUCT($AH$2:$AH877, (AK$2:AK877-BE877)^2)/(SUM($AH$2:$AH877)-1)),0)</f>
        <v>0</v>
      </c>
      <c r="BZ877" s="109" cm="1">
        <f t="array" ref="BZ877">IF($AG877,SQRT(SUMPRODUCT($AH$2:$AH877, (AL$2:AL877-BF877)^2)/(SUM($AH$2:$AH877)-1)),0)</f>
        <v>0</v>
      </c>
      <c r="CA877" s="109" cm="1">
        <f t="array" ref="CA877">IF($AG877,SQRT(SUMPRODUCT($AH$2:$AH877, (AM$2:AM877-BG877)^2)/(SUM($AH$2:$AH877)-1)),0)</f>
        <v>0</v>
      </c>
      <c r="CB877" s="109" cm="1">
        <f t="array" ref="CB877">IF($AG877,SQRT(SUMPRODUCT($AH$2:$AH877, (AN$2:AN877-BH877)^2)/(SUM($AH$2:$AH877)-1)),0)</f>
        <v>0</v>
      </c>
      <c r="CC877" s="109" cm="1">
        <f t="array" ref="CC877">IF($AG877,SQRT(SUMPRODUCT($AH$2:$AH877, (AO$2:AO877-BI877)^2)/(SUM($AH$2:$AH877)-1)),0)</f>
        <v>0</v>
      </c>
      <c r="CD877" s="109" cm="1">
        <f t="array" ref="CD877">IF($AG877,SQRT(SUMPRODUCT($AH$2:$AH877, (AP$2:AP877-BJ877)^2)/(SUM($AH$2:$AH877)-1)),0)</f>
        <v>0</v>
      </c>
      <c r="CE877" s="109" cm="1">
        <f t="array" ref="CE877">IF($AG877,SQRT(SUMPRODUCT($AH$2:$AH877, (AQ$2:AQ877-BK877)^2)/(SUM($AH$2:$AH877)-1)),0)</f>
        <v>0</v>
      </c>
      <c r="CF877" s="109" cm="1">
        <f t="array" ref="CF877">IF($AG877,SQRT(SUMPRODUCT($AH$2:$AH877, (AR$2:AR877-BL877)^2)/(SUM($AH$2:$AH877)-1)),0)</f>
        <v>0</v>
      </c>
      <c r="CG877" s="109" cm="1">
        <f t="array" ref="CG877">IF($AG877,SQRT(SUMPRODUCT($AH$2:$AH877, (AS$2:AS877-BM877)^2)/(SUM($AH$2:$AH877)-1)),0)</f>
        <v>0</v>
      </c>
      <c r="CH877" s="109" cm="1">
        <f t="array" ref="CH877">IF($AG877,SQRT(SUMPRODUCT($AH$2:$AH877, (AT$2:AT877-BN877)^2)/(SUM($AH$2:$AH877)-1)),0)</f>
        <v>0</v>
      </c>
      <c r="CI877" s="109" cm="1">
        <f t="array" ref="CI877">IF($AG877,SQRT(SUMPRODUCT($AH$2:$AH877, (AU$2:AU877-BO877)^2)/(SUM($AH$2:$AH877)-1)),0)</f>
        <v>0</v>
      </c>
      <c r="CJ877" s="109" cm="1">
        <f t="array" ref="CJ877">IF($AG877,SQRT(SUMPRODUCT($AH$2:$AH877, (AV$2:AV877-BP877)^2)/(SUM($AH$2:$AH877)-1)),0)</f>
        <v>0</v>
      </c>
      <c r="CK877" s="109" cm="1">
        <f t="array" ref="CK877">IF($AG877,SQRT(SUMPRODUCT($AH$2:$AH877, (AW$2:AW877-BQ877)^2)/(SUM($AH$2:$AH877)-1)),0)</f>
        <v>0</v>
      </c>
      <c r="CL877" s="109" cm="1">
        <f t="array" ref="CL877">IF($AG877,SQRT(SUMPRODUCT($AH$2:$AH877, (AX$2:AX877-BR877)^2)/(SUM($AH$2:$AH877)-1)),0)</f>
        <v>0</v>
      </c>
      <c r="CM877" s="109" cm="1">
        <f t="array" ref="CM877">IF($AG877,SQRT(SUMPRODUCT($AH$2:$AH877, (AY$2:AY877-BS877)^2)/(SUM($AH$2:$AH877)-1)),0)</f>
        <v>0</v>
      </c>
      <c r="CN877" s="109" cm="1">
        <f t="array" ref="CN877">IF($AG877,SQRT(SUMPRODUCT($AH$2:$AH877, (AZ$2:AZ877-BT877)^2)/(SUM($AH$2:$AH877)-1)),0)</f>
        <v>0</v>
      </c>
      <c r="CO877" s="109" cm="1">
        <f t="array" ref="CO877">IF($AG877,SQRT(SUMPRODUCT($AH$2:$AH877, (BA$2:BA877-BU877)^2)/(SUM($AH$2:$AH877)-1)),0)</f>
        <v>0</v>
      </c>
    </row>
    <row r="878" spans="34:93" x14ac:dyDescent="0.25">
      <c r="AH878" s="99" t="str">
        <f t="shared" si="199"/>
        <v/>
      </c>
      <c r="AI878" s="11">
        <f t="shared" ca="1" si="210"/>
        <v>0</v>
      </c>
      <c r="AJ878" s="11">
        <f t="shared" ca="1" si="210"/>
        <v>0</v>
      </c>
      <c r="AK878" s="11">
        <f t="shared" ca="1" si="210"/>
        <v>0</v>
      </c>
      <c r="AL878" s="11">
        <f t="shared" ca="1" si="210"/>
        <v>0</v>
      </c>
      <c r="AM878" s="11">
        <f t="shared" ca="1" si="210"/>
        <v>0</v>
      </c>
      <c r="AN878" s="11">
        <f t="shared" ca="1" si="210"/>
        <v>0</v>
      </c>
      <c r="AO878" s="11">
        <f t="shared" ca="1" si="210"/>
        <v>0</v>
      </c>
      <c r="AP878" s="11">
        <f t="shared" ca="1" si="210"/>
        <v>0</v>
      </c>
      <c r="AQ878" s="11">
        <f t="shared" ca="1" si="210"/>
        <v>0</v>
      </c>
      <c r="AR878" s="11">
        <f t="shared" ca="1" si="210"/>
        <v>0</v>
      </c>
      <c r="AS878" s="11">
        <f t="shared" ca="1" si="211"/>
        <v>0</v>
      </c>
      <c r="AT878" s="11">
        <f t="shared" ca="1" si="211"/>
        <v>0</v>
      </c>
      <c r="AU878" s="11">
        <f t="shared" ca="1" si="211"/>
        <v>0</v>
      </c>
      <c r="AV878" s="11">
        <f t="shared" ca="1" si="211"/>
        <v>0</v>
      </c>
      <c r="AW878" s="11">
        <f t="shared" ca="1" si="211"/>
        <v>0</v>
      </c>
      <c r="AX878" s="11">
        <f t="shared" ca="1" si="211"/>
        <v>0</v>
      </c>
      <c r="AY878" s="11">
        <f t="shared" ca="1" si="211"/>
        <v>0</v>
      </c>
      <c r="AZ878" s="11">
        <f t="shared" ca="1" si="211"/>
        <v>0</v>
      </c>
      <c r="BA878" s="11">
        <f t="shared" ca="1" si="211"/>
        <v>0</v>
      </c>
      <c r="BB878" s="11"/>
      <c r="BC878" s="11">
        <f>IF($AG878,SUMPRODUCT(AI$2:AI878,$AH$2:$AH878)/SUM($AH$2:$AH878),0)</f>
        <v>0</v>
      </c>
      <c r="BD878" s="11">
        <f>IF($AG878,SUMPRODUCT(AJ$2:AJ878,$AH$2:$AH878)/SUM($AH$2:$AH878),0)</f>
        <v>0</v>
      </c>
      <c r="BE878" s="11">
        <f>IF($AG878,SUMPRODUCT(AK$2:AK878,$AH$2:$AH878)/SUM($AH$2:$AH878),0)</f>
        <v>0</v>
      </c>
      <c r="BF878" s="11">
        <f>IF($AG878,SUMPRODUCT(AL$2:AL878,$AH$2:$AH878)/SUM($AH$2:$AH878),0)</f>
        <v>0</v>
      </c>
      <c r="BG878" s="11">
        <f>IF($AG878,SUMPRODUCT(AM$2:AM878,$AH$2:$AH878)/SUM($AH$2:$AH878),0)</f>
        <v>0</v>
      </c>
      <c r="BH878" s="11">
        <f>IF($AG878,SUMPRODUCT(AN$2:AN878,$AH$2:$AH878)/SUM($AH$2:$AH878),0)</f>
        <v>0</v>
      </c>
      <c r="BI878" s="11">
        <f>IF($AG878,SUMPRODUCT(AO$2:AO878,$AH$2:$AH878)/SUM($AH$2:$AH878),0)</f>
        <v>0</v>
      </c>
      <c r="BJ878" s="11">
        <f>IF($AG878,SUMPRODUCT(AP$2:AP878,$AH$2:$AH878)/SUM($AH$2:$AH878),0)</f>
        <v>0</v>
      </c>
      <c r="BK878" s="11">
        <f>IF($AG878,SUMPRODUCT(AQ$2:AQ878,$AH$2:$AH878)/SUM($AH$2:$AH878),0)</f>
        <v>0</v>
      </c>
      <c r="BL878" s="11">
        <f>IF($AG878,SUMPRODUCT(AR$2:AR878,$AH$2:$AH878)/SUM($AH$2:$AH878),0)</f>
        <v>0</v>
      </c>
      <c r="BM878" s="11">
        <f>IF($AG878,SUMPRODUCT(AS$2:AS878,$AH$2:$AH878)/SUM($AH$2:$AH878),0)</f>
        <v>0</v>
      </c>
      <c r="BN878" s="11">
        <f>IF($AG878,SUMPRODUCT(AT$2:AT878,$AH$2:$AH878)/SUM($AH$2:$AH878),0)</f>
        <v>0</v>
      </c>
      <c r="BO878" s="11">
        <f>IF($AG878,SUMPRODUCT(AU$2:AU878,$AH$2:$AH878)/SUM($AH$2:$AH878),0)</f>
        <v>0</v>
      </c>
      <c r="BP878" s="11">
        <f>IF($AG878,SUMPRODUCT(AV$2:AV878,$AH$2:$AH878)/SUM($AH$2:$AH878),0)</f>
        <v>0</v>
      </c>
      <c r="BQ878" s="11">
        <f>IF($AG878,SUMPRODUCT(AW$2:AW878,$AH$2:$AH878)/SUM($AH$2:$AH878),0)</f>
        <v>0</v>
      </c>
      <c r="BR878" s="11">
        <f>IF($AG878,SUMPRODUCT(AX$2:AX878,$AH$2:$AH878)/SUM($AH$2:$AH878),0)</f>
        <v>0</v>
      </c>
      <c r="BS878" s="11">
        <f>IF($AG878,SUMPRODUCT(AY$2:AY878,$AH$2:$AH878)/SUM($AH$2:$AH878),0)</f>
        <v>0</v>
      </c>
      <c r="BT878" s="11">
        <f>IF($AG878,SUMPRODUCT(AZ$2:AZ878,$AH$2:$AH878)/SUM($AH$2:$AH878),0)</f>
        <v>0</v>
      </c>
      <c r="BU878" s="11">
        <f>IF($AG878,SUMPRODUCT(BA$2:BA878,$AH$2:$AH878)/SUM($AH$2:$AH878),0)</f>
        <v>0</v>
      </c>
      <c r="BV878" s="11"/>
      <c r="BW878" s="109" cm="1">
        <f t="array" ref="BW878">IF($AG878,SQRT(SUMPRODUCT($AH$2:$AH878, (AI$2:AI878-BC878)^2)/(SUM($AH$2:$AH878)-1)),0)</f>
        <v>0</v>
      </c>
      <c r="BX878" s="109" cm="1">
        <f t="array" ref="BX878">IF($AG878,SQRT(SUMPRODUCT($AH$2:$AH878, (AJ$2:AJ878-BD878)^2)/(SUM($AH$2:$AH878)-1)),0)</f>
        <v>0</v>
      </c>
      <c r="BY878" s="109" cm="1">
        <f t="array" ref="BY878">IF($AG878,SQRT(SUMPRODUCT($AH$2:$AH878, (AK$2:AK878-BE878)^2)/(SUM($AH$2:$AH878)-1)),0)</f>
        <v>0</v>
      </c>
      <c r="BZ878" s="109" cm="1">
        <f t="array" ref="BZ878">IF($AG878,SQRT(SUMPRODUCT($AH$2:$AH878, (AL$2:AL878-BF878)^2)/(SUM($AH$2:$AH878)-1)),0)</f>
        <v>0</v>
      </c>
      <c r="CA878" s="109" cm="1">
        <f t="array" ref="CA878">IF($AG878,SQRT(SUMPRODUCT($AH$2:$AH878, (AM$2:AM878-BG878)^2)/(SUM($AH$2:$AH878)-1)),0)</f>
        <v>0</v>
      </c>
      <c r="CB878" s="109" cm="1">
        <f t="array" ref="CB878">IF($AG878,SQRT(SUMPRODUCT($AH$2:$AH878, (AN$2:AN878-BH878)^2)/(SUM($AH$2:$AH878)-1)),0)</f>
        <v>0</v>
      </c>
      <c r="CC878" s="109" cm="1">
        <f t="array" ref="CC878">IF($AG878,SQRT(SUMPRODUCT($AH$2:$AH878, (AO$2:AO878-BI878)^2)/(SUM($AH$2:$AH878)-1)),0)</f>
        <v>0</v>
      </c>
      <c r="CD878" s="109" cm="1">
        <f t="array" ref="CD878">IF($AG878,SQRT(SUMPRODUCT($AH$2:$AH878, (AP$2:AP878-BJ878)^2)/(SUM($AH$2:$AH878)-1)),0)</f>
        <v>0</v>
      </c>
      <c r="CE878" s="109" cm="1">
        <f t="array" ref="CE878">IF($AG878,SQRT(SUMPRODUCT($AH$2:$AH878, (AQ$2:AQ878-BK878)^2)/(SUM($AH$2:$AH878)-1)),0)</f>
        <v>0</v>
      </c>
      <c r="CF878" s="109" cm="1">
        <f t="array" ref="CF878">IF($AG878,SQRT(SUMPRODUCT($AH$2:$AH878, (AR$2:AR878-BL878)^2)/(SUM($AH$2:$AH878)-1)),0)</f>
        <v>0</v>
      </c>
      <c r="CG878" s="109" cm="1">
        <f t="array" ref="CG878">IF($AG878,SQRT(SUMPRODUCT($AH$2:$AH878, (AS$2:AS878-BM878)^2)/(SUM($AH$2:$AH878)-1)),0)</f>
        <v>0</v>
      </c>
      <c r="CH878" s="109" cm="1">
        <f t="array" ref="CH878">IF($AG878,SQRT(SUMPRODUCT($AH$2:$AH878, (AT$2:AT878-BN878)^2)/(SUM($AH$2:$AH878)-1)),0)</f>
        <v>0</v>
      </c>
      <c r="CI878" s="109" cm="1">
        <f t="array" ref="CI878">IF($AG878,SQRT(SUMPRODUCT($AH$2:$AH878, (AU$2:AU878-BO878)^2)/(SUM($AH$2:$AH878)-1)),0)</f>
        <v>0</v>
      </c>
      <c r="CJ878" s="109" cm="1">
        <f t="array" ref="CJ878">IF($AG878,SQRT(SUMPRODUCT($AH$2:$AH878, (AV$2:AV878-BP878)^2)/(SUM($AH$2:$AH878)-1)),0)</f>
        <v>0</v>
      </c>
      <c r="CK878" s="109" cm="1">
        <f t="array" ref="CK878">IF($AG878,SQRT(SUMPRODUCT($AH$2:$AH878, (AW$2:AW878-BQ878)^2)/(SUM($AH$2:$AH878)-1)),0)</f>
        <v>0</v>
      </c>
      <c r="CL878" s="109" cm="1">
        <f t="array" ref="CL878">IF($AG878,SQRT(SUMPRODUCT($AH$2:$AH878, (AX$2:AX878-BR878)^2)/(SUM($AH$2:$AH878)-1)),0)</f>
        <v>0</v>
      </c>
      <c r="CM878" s="109" cm="1">
        <f t="array" ref="CM878">IF($AG878,SQRT(SUMPRODUCT($AH$2:$AH878, (AY$2:AY878-BS878)^2)/(SUM($AH$2:$AH878)-1)),0)</f>
        <v>0</v>
      </c>
      <c r="CN878" s="109" cm="1">
        <f t="array" ref="CN878">IF($AG878,SQRT(SUMPRODUCT($AH$2:$AH878, (AZ$2:AZ878-BT878)^2)/(SUM($AH$2:$AH878)-1)),0)</f>
        <v>0</v>
      </c>
      <c r="CO878" s="109" cm="1">
        <f t="array" ref="CO878">IF($AG878,SQRT(SUMPRODUCT($AH$2:$AH878, (BA$2:BA878-BU878)^2)/(SUM($AH$2:$AH878)-1)),0)</f>
        <v>0</v>
      </c>
    </row>
    <row r="879" spans="34:93" x14ac:dyDescent="0.25">
      <c r="AH879" s="99" t="str">
        <f t="shared" ref="AH879:AH942" si="212">IF(AG879&lt;&gt;0,AG879-AG878,"")</f>
        <v/>
      </c>
      <c r="AI879" s="11">
        <f t="shared" ca="1" si="210"/>
        <v>0</v>
      </c>
      <c r="AJ879" s="11">
        <f t="shared" ca="1" si="210"/>
        <v>0</v>
      </c>
      <c r="AK879" s="11">
        <f t="shared" ca="1" si="210"/>
        <v>0</v>
      </c>
      <c r="AL879" s="11">
        <f t="shared" ca="1" si="210"/>
        <v>0</v>
      </c>
      <c r="AM879" s="11">
        <f t="shared" ca="1" si="210"/>
        <v>0</v>
      </c>
      <c r="AN879" s="11">
        <f t="shared" ca="1" si="210"/>
        <v>0</v>
      </c>
      <c r="AO879" s="11">
        <f t="shared" ca="1" si="210"/>
        <v>0</v>
      </c>
      <c r="AP879" s="11">
        <f t="shared" ca="1" si="210"/>
        <v>0</v>
      </c>
      <c r="AQ879" s="11">
        <f t="shared" ca="1" si="210"/>
        <v>0</v>
      </c>
      <c r="AR879" s="11">
        <f t="shared" ca="1" si="210"/>
        <v>0</v>
      </c>
      <c r="AS879" s="11">
        <f t="shared" ca="1" si="211"/>
        <v>0</v>
      </c>
      <c r="AT879" s="11">
        <f t="shared" ca="1" si="211"/>
        <v>0</v>
      </c>
      <c r="AU879" s="11">
        <f t="shared" ca="1" si="211"/>
        <v>0</v>
      </c>
      <c r="AV879" s="11">
        <f t="shared" ca="1" si="211"/>
        <v>0</v>
      </c>
      <c r="AW879" s="11">
        <f t="shared" ca="1" si="211"/>
        <v>0</v>
      </c>
      <c r="AX879" s="11">
        <f t="shared" ca="1" si="211"/>
        <v>0</v>
      </c>
      <c r="AY879" s="11">
        <f t="shared" ca="1" si="211"/>
        <v>0</v>
      </c>
      <c r="AZ879" s="11">
        <f t="shared" ca="1" si="211"/>
        <v>0</v>
      </c>
      <c r="BA879" s="11">
        <f t="shared" ca="1" si="211"/>
        <v>0</v>
      </c>
      <c r="BB879" s="11"/>
      <c r="BC879" s="11">
        <f>IF($AG879,SUMPRODUCT(AI$2:AI879,$AH$2:$AH879)/SUM($AH$2:$AH879),0)</f>
        <v>0</v>
      </c>
      <c r="BD879" s="11">
        <f>IF($AG879,SUMPRODUCT(AJ$2:AJ879,$AH$2:$AH879)/SUM($AH$2:$AH879),0)</f>
        <v>0</v>
      </c>
      <c r="BE879" s="11">
        <f>IF($AG879,SUMPRODUCT(AK$2:AK879,$AH$2:$AH879)/SUM($AH$2:$AH879),0)</f>
        <v>0</v>
      </c>
      <c r="BF879" s="11">
        <f>IF($AG879,SUMPRODUCT(AL$2:AL879,$AH$2:$AH879)/SUM($AH$2:$AH879),0)</f>
        <v>0</v>
      </c>
      <c r="BG879" s="11">
        <f>IF($AG879,SUMPRODUCT(AM$2:AM879,$AH$2:$AH879)/SUM($AH$2:$AH879),0)</f>
        <v>0</v>
      </c>
      <c r="BH879" s="11">
        <f>IF($AG879,SUMPRODUCT(AN$2:AN879,$AH$2:$AH879)/SUM($AH$2:$AH879),0)</f>
        <v>0</v>
      </c>
      <c r="BI879" s="11">
        <f>IF($AG879,SUMPRODUCT(AO$2:AO879,$AH$2:$AH879)/SUM($AH$2:$AH879),0)</f>
        <v>0</v>
      </c>
      <c r="BJ879" s="11">
        <f>IF($AG879,SUMPRODUCT(AP$2:AP879,$AH$2:$AH879)/SUM($AH$2:$AH879),0)</f>
        <v>0</v>
      </c>
      <c r="BK879" s="11">
        <f>IF($AG879,SUMPRODUCT(AQ$2:AQ879,$AH$2:$AH879)/SUM($AH$2:$AH879),0)</f>
        <v>0</v>
      </c>
      <c r="BL879" s="11">
        <f>IF($AG879,SUMPRODUCT(AR$2:AR879,$AH$2:$AH879)/SUM($AH$2:$AH879),0)</f>
        <v>0</v>
      </c>
      <c r="BM879" s="11">
        <f>IF($AG879,SUMPRODUCT(AS$2:AS879,$AH$2:$AH879)/SUM($AH$2:$AH879),0)</f>
        <v>0</v>
      </c>
      <c r="BN879" s="11">
        <f>IF($AG879,SUMPRODUCT(AT$2:AT879,$AH$2:$AH879)/SUM($AH$2:$AH879),0)</f>
        <v>0</v>
      </c>
      <c r="BO879" s="11">
        <f>IF($AG879,SUMPRODUCT(AU$2:AU879,$AH$2:$AH879)/SUM($AH$2:$AH879),0)</f>
        <v>0</v>
      </c>
      <c r="BP879" s="11">
        <f>IF($AG879,SUMPRODUCT(AV$2:AV879,$AH$2:$AH879)/SUM($AH$2:$AH879),0)</f>
        <v>0</v>
      </c>
      <c r="BQ879" s="11">
        <f>IF($AG879,SUMPRODUCT(AW$2:AW879,$AH$2:$AH879)/SUM($AH$2:$AH879),0)</f>
        <v>0</v>
      </c>
      <c r="BR879" s="11">
        <f>IF($AG879,SUMPRODUCT(AX$2:AX879,$AH$2:$AH879)/SUM($AH$2:$AH879),0)</f>
        <v>0</v>
      </c>
      <c r="BS879" s="11">
        <f>IF($AG879,SUMPRODUCT(AY$2:AY879,$AH$2:$AH879)/SUM($AH$2:$AH879),0)</f>
        <v>0</v>
      </c>
      <c r="BT879" s="11">
        <f>IF($AG879,SUMPRODUCT(AZ$2:AZ879,$AH$2:$AH879)/SUM($AH$2:$AH879),0)</f>
        <v>0</v>
      </c>
      <c r="BU879" s="11">
        <f>IF($AG879,SUMPRODUCT(BA$2:BA879,$AH$2:$AH879)/SUM($AH$2:$AH879),0)</f>
        <v>0</v>
      </c>
      <c r="BV879" s="11"/>
      <c r="BW879" s="109" cm="1">
        <f t="array" ref="BW879">IF($AG879,SQRT(SUMPRODUCT($AH$2:$AH879, (AI$2:AI879-BC879)^2)/(SUM($AH$2:$AH879)-1)),0)</f>
        <v>0</v>
      </c>
      <c r="BX879" s="109" cm="1">
        <f t="array" ref="BX879">IF($AG879,SQRT(SUMPRODUCT($AH$2:$AH879, (AJ$2:AJ879-BD879)^2)/(SUM($AH$2:$AH879)-1)),0)</f>
        <v>0</v>
      </c>
      <c r="BY879" s="109" cm="1">
        <f t="array" ref="BY879">IF($AG879,SQRT(SUMPRODUCT($AH$2:$AH879, (AK$2:AK879-BE879)^2)/(SUM($AH$2:$AH879)-1)),0)</f>
        <v>0</v>
      </c>
      <c r="BZ879" s="109" cm="1">
        <f t="array" ref="BZ879">IF($AG879,SQRT(SUMPRODUCT($AH$2:$AH879, (AL$2:AL879-BF879)^2)/(SUM($AH$2:$AH879)-1)),0)</f>
        <v>0</v>
      </c>
      <c r="CA879" s="109" cm="1">
        <f t="array" ref="CA879">IF($AG879,SQRT(SUMPRODUCT($AH$2:$AH879, (AM$2:AM879-BG879)^2)/(SUM($AH$2:$AH879)-1)),0)</f>
        <v>0</v>
      </c>
      <c r="CB879" s="109" cm="1">
        <f t="array" ref="CB879">IF($AG879,SQRT(SUMPRODUCT($AH$2:$AH879, (AN$2:AN879-BH879)^2)/(SUM($AH$2:$AH879)-1)),0)</f>
        <v>0</v>
      </c>
      <c r="CC879" s="109" cm="1">
        <f t="array" ref="CC879">IF($AG879,SQRT(SUMPRODUCT($AH$2:$AH879, (AO$2:AO879-BI879)^2)/(SUM($AH$2:$AH879)-1)),0)</f>
        <v>0</v>
      </c>
      <c r="CD879" s="109" cm="1">
        <f t="array" ref="CD879">IF($AG879,SQRT(SUMPRODUCT($AH$2:$AH879, (AP$2:AP879-BJ879)^2)/(SUM($AH$2:$AH879)-1)),0)</f>
        <v>0</v>
      </c>
      <c r="CE879" s="109" cm="1">
        <f t="array" ref="CE879">IF($AG879,SQRT(SUMPRODUCT($AH$2:$AH879, (AQ$2:AQ879-BK879)^2)/(SUM($AH$2:$AH879)-1)),0)</f>
        <v>0</v>
      </c>
      <c r="CF879" s="109" cm="1">
        <f t="array" ref="CF879">IF($AG879,SQRT(SUMPRODUCT($AH$2:$AH879, (AR$2:AR879-BL879)^2)/(SUM($AH$2:$AH879)-1)),0)</f>
        <v>0</v>
      </c>
      <c r="CG879" s="109" cm="1">
        <f t="array" ref="CG879">IF($AG879,SQRT(SUMPRODUCT($AH$2:$AH879, (AS$2:AS879-BM879)^2)/(SUM($AH$2:$AH879)-1)),0)</f>
        <v>0</v>
      </c>
      <c r="CH879" s="109" cm="1">
        <f t="array" ref="CH879">IF($AG879,SQRT(SUMPRODUCT($AH$2:$AH879, (AT$2:AT879-BN879)^2)/(SUM($AH$2:$AH879)-1)),0)</f>
        <v>0</v>
      </c>
      <c r="CI879" s="109" cm="1">
        <f t="array" ref="CI879">IF($AG879,SQRT(SUMPRODUCT($AH$2:$AH879, (AU$2:AU879-BO879)^2)/(SUM($AH$2:$AH879)-1)),0)</f>
        <v>0</v>
      </c>
      <c r="CJ879" s="109" cm="1">
        <f t="array" ref="CJ879">IF($AG879,SQRT(SUMPRODUCT($AH$2:$AH879, (AV$2:AV879-BP879)^2)/(SUM($AH$2:$AH879)-1)),0)</f>
        <v>0</v>
      </c>
      <c r="CK879" s="109" cm="1">
        <f t="array" ref="CK879">IF($AG879,SQRT(SUMPRODUCT($AH$2:$AH879, (AW$2:AW879-BQ879)^2)/(SUM($AH$2:$AH879)-1)),0)</f>
        <v>0</v>
      </c>
      <c r="CL879" s="109" cm="1">
        <f t="array" ref="CL879">IF($AG879,SQRT(SUMPRODUCT($AH$2:$AH879, (AX$2:AX879-BR879)^2)/(SUM($AH$2:$AH879)-1)),0)</f>
        <v>0</v>
      </c>
      <c r="CM879" s="109" cm="1">
        <f t="array" ref="CM879">IF($AG879,SQRT(SUMPRODUCT($AH$2:$AH879, (AY$2:AY879-BS879)^2)/(SUM($AH$2:$AH879)-1)),0)</f>
        <v>0</v>
      </c>
      <c r="CN879" s="109" cm="1">
        <f t="array" ref="CN879">IF($AG879,SQRT(SUMPRODUCT($AH$2:$AH879, (AZ$2:AZ879-BT879)^2)/(SUM($AH$2:$AH879)-1)),0)</f>
        <v>0</v>
      </c>
      <c r="CO879" s="109" cm="1">
        <f t="array" ref="CO879">IF($AG879,SQRT(SUMPRODUCT($AH$2:$AH879, (BA$2:BA879-BU879)^2)/(SUM($AH$2:$AH879)-1)),0)</f>
        <v>0</v>
      </c>
    </row>
    <row r="880" spans="34:93" x14ac:dyDescent="0.25">
      <c r="AH880" s="99" t="str">
        <f t="shared" si="212"/>
        <v/>
      </c>
      <c r="AI880" s="11">
        <f t="shared" ca="1" si="210"/>
        <v>0</v>
      </c>
      <c r="AJ880" s="11">
        <f t="shared" ca="1" si="210"/>
        <v>0</v>
      </c>
      <c r="AK880" s="11">
        <f t="shared" ca="1" si="210"/>
        <v>0</v>
      </c>
      <c r="AL880" s="11">
        <f t="shared" ca="1" si="210"/>
        <v>0</v>
      </c>
      <c r="AM880" s="11">
        <f t="shared" ca="1" si="210"/>
        <v>0</v>
      </c>
      <c r="AN880" s="11">
        <f t="shared" ca="1" si="210"/>
        <v>0</v>
      </c>
      <c r="AO880" s="11">
        <f t="shared" ca="1" si="210"/>
        <v>0</v>
      </c>
      <c r="AP880" s="11">
        <f t="shared" ca="1" si="210"/>
        <v>0</v>
      </c>
      <c r="AQ880" s="11">
        <f t="shared" ca="1" si="210"/>
        <v>0</v>
      </c>
      <c r="AR880" s="11">
        <f t="shared" ca="1" si="210"/>
        <v>0</v>
      </c>
      <c r="AS880" s="11">
        <f t="shared" ca="1" si="211"/>
        <v>0</v>
      </c>
      <c r="AT880" s="11">
        <f t="shared" ca="1" si="211"/>
        <v>0</v>
      </c>
      <c r="AU880" s="11">
        <f t="shared" ca="1" si="211"/>
        <v>0</v>
      </c>
      <c r="AV880" s="11">
        <f t="shared" ca="1" si="211"/>
        <v>0</v>
      </c>
      <c r="AW880" s="11">
        <f t="shared" ca="1" si="211"/>
        <v>0</v>
      </c>
      <c r="AX880" s="11">
        <f t="shared" ca="1" si="211"/>
        <v>0</v>
      </c>
      <c r="AY880" s="11">
        <f t="shared" ca="1" si="211"/>
        <v>0</v>
      </c>
      <c r="AZ880" s="11">
        <f t="shared" ca="1" si="211"/>
        <v>0</v>
      </c>
      <c r="BA880" s="11">
        <f t="shared" ca="1" si="211"/>
        <v>0</v>
      </c>
      <c r="BB880" s="11"/>
      <c r="BC880" s="11">
        <f>IF($AG880,SUMPRODUCT(AI$2:AI880,$AH$2:$AH880)/SUM($AH$2:$AH880),0)</f>
        <v>0</v>
      </c>
      <c r="BD880" s="11">
        <f>IF($AG880,SUMPRODUCT(AJ$2:AJ880,$AH$2:$AH880)/SUM($AH$2:$AH880),0)</f>
        <v>0</v>
      </c>
      <c r="BE880" s="11">
        <f>IF($AG880,SUMPRODUCT(AK$2:AK880,$AH$2:$AH880)/SUM($AH$2:$AH880),0)</f>
        <v>0</v>
      </c>
      <c r="BF880" s="11">
        <f>IF($AG880,SUMPRODUCT(AL$2:AL880,$AH$2:$AH880)/SUM($AH$2:$AH880),0)</f>
        <v>0</v>
      </c>
      <c r="BG880" s="11">
        <f>IF($AG880,SUMPRODUCT(AM$2:AM880,$AH$2:$AH880)/SUM($AH$2:$AH880),0)</f>
        <v>0</v>
      </c>
      <c r="BH880" s="11">
        <f>IF($AG880,SUMPRODUCT(AN$2:AN880,$AH$2:$AH880)/SUM($AH$2:$AH880),0)</f>
        <v>0</v>
      </c>
      <c r="BI880" s="11">
        <f>IF($AG880,SUMPRODUCT(AO$2:AO880,$AH$2:$AH880)/SUM($AH$2:$AH880),0)</f>
        <v>0</v>
      </c>
      <c r="BJ880" s="11">
        <f>IF($AG880,SUMPRODUCT(AP$2:AP880,$AH$2:$AH880)/SUM($AH$2:$AH880),0)</f>
        <v>0</v>
      </c>
      <c r="BK880" s="11">
        <f>IF($AG880,SUMPRODUCT(AQ$2:AQ880,$AH$2:$AH880)/SUM($AH$2:$AH880),0)</f>
        <v>0</v>
      </c>
      <c r="BL880" s="11">
        <f>IF($AG880,SUMPRODUCT(AR$2:AR880,$AH$2:$AH880)/SUM($AH$2:$AH880),0)</f>
        <v>0</v>
      </c>
      <c r="BM880" s="11">
        <f>IF($AG880,SUMPRODUCT(AS$2:AS880,$AH$2:$AH880)/SUM($AH$2:$AH880),0)</f>
        <v>0</v>
      </c>
      <c r="BN880" s="11">
        <f>IF($AG880,SUMPRODUCT(AT$2:AT880,$AH$2:$AH880)/SUM($AH$2:$AH880),0)</f>
        <v>0</v>
      </c>
      <c r="BO880" s="11">
        <f>IF($AG880,SUMPRODUCT(AU$2:AU880,$AH$2:$AH880)/SUM($AH$2:$AH880),0)</f>
        <v>0</v>
      </c>
      <c r="BP880" s="11">
        <f>IF($AG880,SUMPRODUCT(AV$2:AV880,$AH$2:$AH880)/SUM($AH$2:$AH880),0)</f>
        <v>0</v>
      </c>
      <c r="BQ880" s="11">
        <f>IF($AG880,SUMPRODUCT(AW$2:AW880,$AH$2:$AH880)/SUM($AH$2:$AH880),0)</f>
        <v>0</v>
      </c>
      <c r="BR880" s="11">
        <f>IF($AG880,SUMPRODUCT(AX$2:AX880,$AH$2:$AH880)/SUM($AH$2:$AH880),0)</f>
        <v>0</v>
      </c>
      <c r="BS880" s="11">
        <f>IF($AG880,SUMPRODUCT(AY$2:AY880,$AH$2:$AH880)/SUM($AH$2:$AH880),0)</f>
        <v>0</v>
      </c>
      <c r="BT880" s="11">
        <f>IF($AG880,SUMPRODUCT(AZ$2:AZ880,$AH$2:$AH880)/SUM($AH$2:$AH880),0)</f>
        <v>0</v>
      </c>
      <c r="BU880" s="11">
        <f>IF($AG880,SUMPRODUCT(BA$2:BA880,$AH$2:$AH880)/SUM($AH$2:$AH880),0)</f>
        <v>0</v>
      </c>
      <c r="BV880" s="11"/>
      <c r="BW880" s="109" cm="1">
        <f t="array" ref="BW880">IF($AG880,SQRT(SUMPRODUCT($AH$2:$AH880, (AI$2:AI880-BC880)^2)/(SUM($AH$2:$AH880)-1)),0)</f>
        <v>0</v>
      </c>
      <c r="BX880" s="109" cm="1">
        <f t="array" ref="BX880">IF($AG880,SQRT(SUMPRODUCT($AH$2:$AH880, (AJ$2:AJ880-BD880)^2)/(SUM($AH$2:$AH880)-1)),0)</f>
        <v>0</v>
      </c>
      <c r="BY880" s="109" cm="1">
        <f t="array" ref="BY880">IF($AG880,SQRT(SUMPRODUCT($AH$2:$AH880, (AK$2:AK880-BE880)^2)/(SUM($AH$2:$AH880)-1)),0)</f>
        <v>0</v>
      </c>
      <c r="BZ880" s="109" cm="1">
        <f t="array" ref="BZ880">IF($AG880,SQRT(SUMPRODUCT($AH$2:$AH880, (AL$2:AL880-BF880)^2)/(SUM($AH$2:$AH880)-1)),0)</f>
        <v>0</v>
      </c>
      <c r="CA880" s="109" cm="1">
        <f t="array" ref="CA880">IF($AG880,SQRT(SUMPRODUCT($AH$2:$AH880, (AM$2:AM880-BG880)^2)/(SUM($AH$2:$AH880)-1)),0)</f>
        <v>0</v>
      </c>
      <c r="CB880" s="109" cm="1">
        <f t="array" ref="CB880">IF($AG880,SQRT(SUMPRODUCT($AH$2:$AH880, (AN$2:AN880-BH880)^2)/(SUM($AH$2:$AH880)-1)),0)</f>
        <v>0</v>
      </c>
      <c r="CC880" s="109" cm="1">
        <f t="array" ref="CC880">IF($AG880,SQRT(SUMPRODUCT($AH$2:$AH880, (AO$2:AO880-BI880)^2)/(SUM($AH$2:$AH880)-1)),0)</f>
        <v>0</v>
      </c>
      <c r="CD880" s="109" cm="1">
        <f t="array" ref="CD880">IF($AG880,SQRT(SUMPRODUCT($AH$2:$AH880, (AP$2:AP880-BJ880)^2)/(SUM($AH$2:$AH880)-1)),0)</f>
        <v>0</v>
      </c>
      <c r="CE880" s="109" cm="1">
        <f t="array" ref="CE880">IF($AG880,SQRT(SUMPRODUCT($AH$2:$AH880, (AQ$2:AQ880-BK880)^2)/(SUM($AH$2:$AH880)-1)),0)</f>
        <v>0</v>
      </c>
      <c r="CF880" s="109" cm="1">
        <f t="array" ref="CF880">IF($AG880,SQRT(SUMPRODUCT($AH$2:$AH880, (AR$2:AR880-BL880)^2)/(SUM($AH$2:$AH880)-1)),0)</f>
        <v>0</v>
      </c>
      <c r="CG880" s="109" cm="1">
        <f t="array" ref="CG880">IF($AG880,SQRT(SUMPRODUCT($AH$2:$AH880, (AS$2:AS880-BM880)^2)/(SUM($AH$2:$AH880)-1)),0)</f>
        <v>0</v>
      </c>
      <c r="CH880" s="109" cm="1">
        <f t="array" ref="CH880">IF($AG880,SQRT(SUMPRODUCT($AH$2:$AH880, (AT$2:AT880-BN880)^2)/(SUM($AH$2:$AH880)-1)),0)</f>
        <v>0</v>
      </c>
      <c r="CI880" s="109" cm="1">
        <f t="array" ref="CI880">IF($AG880,SQRT(SUMPRODUCT($AH$2:$AH880, (AU$2:AU880-BO880)^2)/(SUM($AH$2:$AH880)-1)),0)</f>
        <v>0</v>
      </c>
      <c r="CJ880" s="109" cm="1">
        <f t="array" ref="CJ880">IF($AG880,SQRT(SUMPRODUCT($AH$2:$AH880, (AV$2:AV880-BP880)^2)/(SUM($AH$2:$AH880)-1)),0)</f>
        <v>0</v>
      </c>
      <c r="CK880" s="109" cm="1">
        <f t="array" ref="CK880">IF($AG880,SQRT(SUMPRODUCT($AH$2:$AH880, (AW$2:AW880-BQ880)^2)/(SUM($AH$2:$AH880)-1)),0)</f>
        <v>0</v>
      </c>
      <c r="CL880" s="109" cm="1">
        <f t="array" ref="CL880">IF($AG880,SQRT(SUMPRODUCT($AH$2:$AH880, (AX$2:AX880-BR880)^2)/(SUM($AH$2:$AH880)-1)),0)</f>
        <v>0</v>
      </c>
      <c r="CM880" s="109" cm="1">
        <f t="array" ref="CM880">IF($AG880,SQRT(SUMPRODUCT($AH$2:$AH880, (AY$2:AY880-BS880)^2)/(SUM($AH$2:$AH880)-1)),0)</f>
        <v>0</v>
      </c>
      <c r="CN880" s="109" cm="1">
        <f t="array" ref="CN880">IF($AG880,SQRT(SUMPRODUCT($AH$2:$AH880, (AZ$2:AZ880-BT880)^2)/(SUM($AH$2:$AH880)-1)),0)</f>
        <v>0</v>
      </c>
      <c r="CO880" s="109" cm="1">
        <f t="array" ref="CO880">IF($AG880,SQRT(SUMPRODUCT($AH$2:$AH880, (BA$2:BA880-BU880)^2)/(SUM($AH$2:$AH880)-1)),0)</f>
        <v>0</v>
      </c>
    </row>
    <row r="881" spans="34:93" x14ac:dyDescent="0.25">
      <c r="AH881" s="99" t="str">
        <f t="shared" si="212"/>
        <v/>
      </c>
      <c r="AI881" s="11">
        <f t="shared" ca="1" si="210"/>
        <v>0</v>
      </c>
      <c r="AJ881" s="11">
        <f t="shared" ca="1" si="210"/>
        <v>0</v>
      </c>
      <c r="AK881" s="11">
        <f t="shared" ca="1" si="210"/>
        <v>0</v>
      </c>
      <c r="AL881" s="11">
        <f t="shared" ca="1" si="210"/>
        <v>0</v>
      </c>
      <c r="AM881" s="11">
        <f t="shared" ca="1" si="210"/>
        <v>0</v>
      </c>
      <c r="AN881" s="11">
        <f t="shared" ca="1" si="210"/>
        <v>0</v>
      </c>
      <c r="AO881" s="11">
        <f t="shared" ca="1" si="210"/>
        <v>0</v>
      </c>
      <c r="AP881" s="11">
        <f t="shared" ca="1" si="210"/>
        <v>0</v>
      </c>
      <c r="AQ881" s="11">
        <f t="shared" ca="1" si="210"/>
        <v>0</v>
      </c>
      <c r="AR881" s="11">
        <f t="shared" ca="1" si="210"/>
        <v>0</v>
      </c>
      <c r="AS881" s="11">
        <f t="shared" ca="1" si="211"/>
        <v>0</v>
      </c>
      <c r="AT881" s="11">
        <f t="shared" ca="1" si="211"/>
        <v>0</v>
      </c>
      <c r="AU881" s="11">
        <f t="shared" ca="1" si="211"/>
        <v>0</v>
      </c>
      <c r="AV881" s="11">
        <f t="shared" ca="1" si="211"/>
        <v>0</v>
      </c>
      <c r="AW881" s="11">
        <f t="shared" ca="1" si="211"/>
        <v>0</v>
      </c>
      <c r="AX881" s="11">
        <f t="shared" ca="1" si="211"/>
        <v>0</v>
      </c>
      <c r="AY881" s="11">
        <f t="shared" ca="1" si="211"/>
        <v>0</v>
      </c>
      <c r="AZ881" s="11">
        <f t="shared" ca="1" si="211"/>
        <v>0</v>
      </c>
      <c r="BA881" s="11">
        <f t="shared" ca="1" si="211"/>
        <v>0</v>
      </c>
      <c r="BB881" s="11"/>
      <c r="BC881" s="11">
        <f>IF($AG881,SUMPRODUCT(AI$2:AI881,$AH$2:$AH881)/SUM($AH$2:$AH881),0)</f>
        <v>0</v>
      </c>
      <c r="BD881" s="11">
        <f>IF($AG881,SUMPRODUCT(AJ$2:AJ881,$AH$2:$AH881)/SUM($AH$2:$AH881),0)</f>
        <v>0</v>
      </c>
      <c r="BE881" s="11">
        <f>IF($AG881,SUMPRODUCT(AK$2:AK881,$AH$2:$AH881)/SUM($AH$2:$AH881),0)</f>
        <v>0</v>
      </c>
      <c r="BF881" s="11">
        <f>IF($AG881,SUMPRODUCT(AL$2:AL881,$AH$2:$AH881)/SUM($AH$2:$AH881),0)</f>
        <v>0</v>
      </c>
      <c r="BG881" s="11">
        <f>IF($AG881,SUMPRODUCT(AM$2:AM881,$AH$2:$AH881)/SUM($AH$2:$AH881),0)</f>
        <v>0</v>
      </c>
      <c r="BH881" s="11">
        <f>IF($AG881,SUMPRODUCT(AN$2:AN881,$AH$2:$AH881)/SUM($AH$2:$AH881),0)</f>
        <v>0</v>
      </c>
      <c r="BI881" s="11">
        <f>IF($AG881,SUMPRODUCT(AO$2:AO881,$AH$2:$AH881)/SUM($AH$2:$AH881),0)</f>
        <v>0</v>
      </c>
      <c r="BJ881" s="11">
        <f>IF($AG881,SUMPRODUCT(AP$2:AP881,$AH$2:$AH881)/SUM($AH$2:$AH881),0)</f>
        <v>0</v>
      </c>
      <c r="BK881" s="11">
        <f>IF($AG881,SUMPRODUCT(AQ$2:AQ881,$AH$2:$AH881)/SUM($AH$2:$AH881),0)</f>
        <v>0</v>
      </c>
      <c r="BL881" s="11">
        <f>IF($AG881,SUMPRODUCT(AR$2:AR881,$AH$2:$AH881)/SUM($AH$2:$AH881),0)</f>
        <v>0</v>
      </c>
      <c r="BM881" s="11">
        <f>IF($AG881,SUMPRODUCT(AS$2:AS881,$AH$2:$AH881)/SUM($AH$2:$AH881),0)</f>
        <v>0</v>
      </c>
      <c r="BN881" s="11">
        <f>IF($AG881,SUMPRODUCT(AT$2:AT881,$AH$2:$AH881)/SUM($AH$2:$AH881),0)</f>
        <v>0</v>
      </c>
      <c r="BO881" s="11">
        <f>IF($AG881,SUMPRODUCT(AU$2:AU881,$AH$2:$AH881)/SUM($AH$2:$AH881),0)</f>
        <v>0</v>
      </c>
      <c r="BP881" s="11">
        <f>IF($AG881,SUMPRODUCT(AV$2:AV881,$AH$2:$AH881)/SUM($AH$2:$AH881),0)</f>
        <v>0</v>
      </c>
      <c r="BQ881" s="11">
        <f>IF($AG881,SUMPRODUCT(AW$2:AW881,$AH$2:$AH881)/SUM($AH$2:$AH881),0)</f>
        <v>0</v>
      </c>
      <c r="BR881" s="11">
        <f>IF($AG881,SUMPRODUCT(AX$2:AX881,$AH$2:$AH881)/SUM($AH$2:$AH881),0)</f>
        <v>0</v>
      </c>
      <c r="BS881" s="11">
        <f>IF($AG881,SUMPRODUCT(AY$2:AY881,$AH$2:$AH881)/SUM($AH$2:$AH881),0)</f>
        <v>0</v>
      </c>
      <c r="BT881" s="11">
        <f>IF($AG881,SUMPRODUCT(AZ$2:AZ881,$AH$2:$AH881)/SUM($AH$2:$AH881),0)</f>
        <v>0</v>
      </c>
      <c r="BU881" s="11">
        <f>IF($AG881,SUMPRODUCT(BA$2:BA881,$AH$2:$AH881)/SUM($AH$2:$AH881),0)</f>
        <v>0</v>
      </c>
      <c r="BV881" s="11"/>
      <c r="BW881" s="109" cm="1">
        <f t="array" ref="BW881">IF($AG881,SQRT(SUMPRODUCT($AH$2:$AH881, (AI$2:AI881-BC881)^2)/(SUM($AH$2:$AH881)-1)),0)</f>
        <v>0</v>
      </c>
      <c r="BX881" s="109" cm="1">
        <f t="array" ref="BX881">IF($AG881,SQRT(SUMPRODUCT($AH$2:$AH881, (AJ$2:AJ881-BD881)^2)/(SUM($AH$2:$AH881)-1)),0)</f>
        <v>0</v>
      </c>
      <c r="BY881" s="109" cm="1">
        <f t="array" ref="BY881">IF($AG881,SQRT(SUMPRODUCT($AH$2:$AH881, (AK$2:AK881-BE881)^2)/(SUM($AH$2:$AH881)-1)),0)</f>
        <v>0</v>
      </c>
      <c r="BZ881" s="109" cm="1">
        <f t="array" ref="BZ881">IF($AG881,SQRT(SUMPRODUCT($AH$2:$AH881, (AL$2:AL881-BF881)^2)/(SUM($AH$2:$AH881)-1)),0)</f>
        <v>0</v>
      </c>
      <c r="CA881" s="109" cm="1">
        <f t="array" ref="CA881">IF($AG881,SQRT(SUMPRODUCT($AH$2:$AH881, (AM$2:AM881-BG881)^2)/(SUM($AH$2:$AH881)-1)),0)</f>
        <v>0</v>
      </c>
      <c r="CB881" s="109" cm="1">
        <f t="array" ref="CB881">IF($AG881,SQRT(SUMPRODUCT($AH$2:$AH881, (AN$2:AN881-BH881)^2)/(SUM($AH$2:$AH881)-1)),0)</f>
        <v>0</v>
      </c>
      <c r="CC881" s="109" cm="1">
        <f t="array" ref="CC881">IF($AG881,SQRT(SUMPRODUCT($AH$2:$AH881, (AO$2:AO881-BI881)^2)/(SUM($AH$2:$AH881)-1)),0)</f>
        <v>0</v>
      </c>
      <c r="CD881" s="109" cm="1">
        <f t="array" ref="CD881">IF($AG881,SQRT(SUMPRODUCT($AH$2:$AH881, (AP$2:AP881-BJ881)^2)/(SUM($AH$2:$AH881)-1)),0)</f>
        <v>0</v>
      </c>
      <c r="CE881" s="109" cm="1">
        <f t="array" ref="CE881">IF($AG881,SQRT(SUMPRODUCT($AH$2:$AH881, (AQ$2:AQ881-BK881)^2)/(SUM($AH$2:$AH881)-1)),0)</f>
        <v>0</v>
      </c>
      <c r="CF881" s="109" cm="1">
        <f t="array" ref="CF881">IF($AG881,SQRT(SUMPRODUCT($AH$2:$AH881, (AR$2:AR881-BL881)^2)/(SUM($AH$2:$AH881)-1)),0)</f>
        <v>0</v>
      </c>
      <c r="CG881" s="109" cm="1">
        <f t="array" ref="CG881">IF($AG881,SQRT(SUMPRODUCT($AH$2:$AH881, (AS$2:AS881-BM881)^2)/(SUM($AH$2:$AH881)-1)),0)</f>
        <v>0</v>
      </c>
      <c r="CH881" s="109" cm="1">
        <f t="array" ref="CH881">IF($AG881,SQRT(SUMPRODUCT($AH$2:$AH881, (AT$2:AT881-BN881)^2)/(SUM($AH$2:$AH881)-1)),0)</f>
        <v>0</v>
      </c>
      <c r="CI881" s="109" cm="1">
        <f t="array" ref="CI881">IF($AG881,SQRT(SUMPRODUCT($AH$2:$AH881, (AU$2:AU881-BO881)^2)/(SUM($AH$2:$AH881)-1)),0)</f>
        <v>0</v>
      </c>
      <c r="CJ881" s="109" cm="1">
        <f t="array" ref="CJ881">IF($AG881,SQRT(SUMPRODUCT($AH$2:$AH881, (AV$2:AV881-BP881)^2)/(SUM($AH$2:$AH881)-1)),0)</f>
        <v>0</v>
      </c>
      <c r="CK881" s="109" cm="1">
        <f t="array" ref="CK881">IF($AG881,SQRT(SUMPRODUCT($AH$2:$AH881, (AW$2:AW881-BQ881)^2)/(SUM($AH$2:$AH881)-1)),0)</f>
        <v>0</v>
      </c>
      <c r="CL881" s="109" cm="1">
        <f t="array" ref="CL881">IF($AG881,SQRT(SUMPRODUCT($AH$2:$AH881, (AX$2:AX881-BR881)^2)/(SUM($AH$2:$AH881)-1)),0)</f>
        <v>0</v>
      </c>
      <c r="CM881" s="109" cm="1">
        <f t="array" ref="CM881">IF($AG881,SQRT(SUMPRODUCT($AH$2:$AH881, (AY$2:AY881-BS881)^2)/(SUM($AH$2:$AH881)-1)),0)</f>
        <v>0</v>
      </c>
      <c r="CN881" s="109" cm="1">
        <f t="array" ref="CN881">IF($AG881,SQRT(SUMPRODUCT($AH$2:$AH881, (AZ$2:AZ881-BT881)^2)/(SUM($AH$2:$AH881)-1)),0)</f>
        <v>0</v>
      </c>
      <c r="CO881" s="109" cm="1">
        <f t="array" ref="CO881">IF($AG881,SQRT(SUMPRODUCT($AH$2:$AH881, (BA$2:BA881-BU881)^2)/(SUM($AH$2:$AH881)-1)),0)</f>
        <v>0</v>
      </c>
    </row>
    <row r="882" spans="34:93" x14ac:dyDescent="0.25">
      <c r="AH882" s="99" t="str">
        <f t="shared" si="212"/>
        <v/>
      </c>
      <c r="AI882" s="11">
        <f t="shared" ref="AI882:AR891" ca="1" si="213">IF(AI$1&lt;&gt;0,SUMIFS(INDIRECT(AI$1), Fecha,$AG882),0)</f>
        <v>0</v>
      </c>
      <c r="AJ882" s="11">
        <f t="shared" ca="1" si="213"/>
        <v>0</v>
      </c>
      <c r="AK882" s="11">
        <f t="shared" ca="1" si="213"/>
        <v>0</v>
      </c>
      <c r="AL882" s="11">
        <f t="shared" ca="1" si="213"/>
        <v>0</v>
      </c>
      <c r="AM882" s="11">
        <f t="shared" ca="1" si="213"/>
        <v>0</v>
      </c>
      <c r="AN882" s="11">
        <f t="shared" ca="1" si="213"/>
        <v>0</v>
      </c>
      <c r="AO882" s="11">
        <f t="shared" ca="1" si="213"/>
        <v>0</v>
      </c>
      <c r="AP882" s="11">
        <f t="shared" ca="1" si="213"/>
        <v>0</v>
      </c>
      <c r="AQ882" s="11">
        <f t="shared" ca="1" si="213"/>
        <v>0</v>
      </c>
      <c r="AR882" s="11">
        <f t="shared" ca="1" si="213"/>
        <v>0</v>
      </c>
      <c r="AS882" s="11">
        <f t="shared" ref="AS882:BA891" ca="1" si="214">IF(AS$1&lt;&gt;0,SUMIFS(INDIRECT(AS$1), Fecha,$AG882),0)</f>
        <v>0</v>
      </c>
      <c r="AT882" s="11">
        <f t="shared" ca="1" si="214"/>
        <v>0</v>
      </c>
      <c r="AU882" s="11">
        <f t="shared" ca="1" si="214"/>
        <v>0</v>
      </c>
      <c r="AV882" s="11">
        <f t="shared" ca="1" si="214"/>
        <v>0</v>
      </c>
      <c r="AW882" s="11">
        <f t="shared" ca="1" si="214"/>
        <v>0</v>
      </c>
      <c r="AX882" s="11">
        <f t="shared" ca="1" si="214"/>
        <v>0</v>
      </c>
      <c r="AY882" s="11">
        <f t="shared" ca="1" si="214"/>
        <v>0</v>
      </c>
      <c r="AZ882" s="11">
        <f t="shared" ca="1" si="214"/>
        <v>0</v>
      </c>
      <c r="BA882" s="11">
        <f t="shared" ca="1" si="214"/>
        <v>0</v>
      </c>
      <c r="BB882" s="11"/>
      <c r="BC882" s="11">
        <f>IF($AG882,SUMPRODUCT(AI$2:AI882,$AH$2:$AH882)/SUM($AH$2:$AH882),0)</f>
        <v>0</v>
      </c>
      <c r="BD882" s="11">
        <f>IF($AG882,SUMPRODUCT(AJ$2:AJ882,$AH$2:$AH882)/SUM($AH$2:$AH882),0)</f>
        <v>0</v>
      </c>
      <c r="BE882" s="11">
        <f>IF($AG882,SUMPRODUCT(AK$2:AK882,$AH$2:$AH882)/SUM($AH$2:$AH882),0)</f>
        <v>0</v>
      </c>
      <c r="BF882" s="11">
        <f>IF($AG882,SUMPRODUCT(AL$2:AL882,$AH$2:$AH882)/SUM($AH$2:$AH882),0)</f>
        <v>0</v>
      </c>
      <c r="BG882" s="11">
        <f>IF($AG882,SUMPRODUCT(AM$2:AM882,$AH$2:$AH882)/SUM($AH$2:$AH882),0)</f>
        <v>0</v>
      </c>
      <c r="BH882" s="11">
        <f>IF($AG882,SUMPRODUCT(AN$2:AN882,$AH$2:$AH882)/SUM($AH$2:$AH882),0)</f>
        <v>0</v>
      </c>
      <c r="BI882" s="11">
        <f>IF($AG882,SUMPRODUCT(AO$2:AO882,$AH$2:$AH882)/SUM($AH$2:$AH882),0)</f>
        <v>0</v>
      </c>
      <c r="BJ882" s="11">
        <f>IF($AG882,SUMPRODUCT(AP$2:AP882,$AH$2:$AH882)/SUM($AH$2:$AH882),0)</f>
        <v>0</v>
      </c>
      <c r="BK882" s="11">
        <f>IF($AG882,SUMPRODUCT(AQ$2:AQ882,$AH$2:$AH882)/SUM($AH$2:$AH882),0)</f>
        <v>0</v>
      </c>
      <c r="BL882" s="11">
        <f>IF($AG882,SUMPRODUCT(AR$2:AR882,$AH$2:$AH882)/SUM($AH$2:$AH882),0)</f>
        <v>0</v>
      </c>
      <c r="BM882" s="11">
        <f>IF($AG882,SUMPRODUCT(AS$2:AS882,$AH$2:$AH882)/SUM($AH$2:$AH882),0)</f>
        <v>0</v>
      </c>
      <c r="BN882" s="11">
        <f>IF($AG882,SUMPRODUCT(AT$2:AT882,$AH$2:$AH882)/SUM($AH$2:$AH882),0)</f>
        <v>0</v>
      </c>
      <c r="BO882" s="11">
        <f>IF($AG882,SUMPRODUCT(AU$2:AU882,$AH$2:$AH882)/SUM($AH$2:$AH882),0)</f>
        <v>0</v>
      </c>
      <c r="BP882" s="11">
        <f>IF($AG882,SUMPRODUCT(AV$2:AV882,$AH$2:$AH882)/SUM($AH$2:$AH882),0)</f>
        <v>0</v>
      </c>
      <c r="BQ882" s="11">
        <f>IF($AG882,SUMPRODUCT(AW$2:AW882,$AH$2:$AH882)/SUM($AH$2:$AH882),0)</f>
        <v>0</v>
      </c>
      <c r="BR882" s="11">
        <f>IF($AG882,SUMPRODUCT(AX$2:AX882,$AH$2:$AH882)/SUM($AH$2:$AH882),0)</f>
        <v>0</v>
      </c>
      <c r="BS882" s="11">
        <f>IF($AG882,SUMPRODUCT(AY$2:AY882,$AH$2:$AH882)/SUM($AH$2:$AH882),0)</f>
        <v>0</v>
      </c>
      <c r="BT882" s="11">
        <f>IF($AG882,SUMPRODUCT(AZ$2:AZ882,$AH$2:$AH882)/SUM($AH$2:$AH882),0)</f>
        <v>0</v>
      </c>
      <c r="BU882" s="11">
        <f>IF($AG882,SUMPRODUCT(BA$2:BA882,$AH$2:$AH882)/SUM($AH$2:$AH882),0)</f>
        <v>0</v>
      </c>
      <c r="BV882" s="11"/>
      <c r="BW882" s="109" cm="1">
        <f t="array" ref="BW882">IF($AG882,SQRT(SUMPRODUCT($AH$2:$AH882, (AI$2:AI882-BC882)^2)/(SUM($AH$2:$AH882)-1)),0)</f>
        <v>0</v>
      </c>
      <c r="BX882" s="109" cm="1">
        <f t="array" ref="BX882">IF($AG882,SQRT(SUMPRODUCT($AH$2:$AH882, (AJ$2:AJ882-BD882)^2)/(SUM($AH$2:$AH882)-1)),0)</f>
        <v>0</v>
      </c>
      <c r="BY882" s="109" cm="1">
        <f t="array" ref="BY882">IF($AG882,SQRT(SUMPRODUCT($AH$2:$AH882, (AK$2:AK882-BE882)^2)/(SUM($AH$2:$AH882)-1)),0)</f>
        <v>0</v>
      </c>
      <c r="BZ882" s="109" cm="1">
        <f t="array" ref="BZ882">IF($AG882,SQRT(SUMPRODUCT($AH$2:$AH882, (AL$2:AL882-BF882)^2)/(SUM($AH$2:$AH882)-1)),0)</f>
        <v>0</v>
      </c>
      <c r="CA882" s="109" cm="1">
        <f t="array" ref="CA882">IF($AG882,SQRT(SUMPRODUCT($AH$2:$AH882, (AM$2:AM882-BG882)^2)/(SUM($AH$2:$AH882)-1)),0)</f>
        <v>0</v>
      </c>
      <c r="CB882" s="109" cm="1">
        <f t="array" ref="CB882">IF($AG882,SQRT(SUMPRODUCT($AH$2:$AH882, (AN$2:AN882-BH882)^2)/(SUM($AH$2:$AH882)-1)),0)</f>
        <v>0</v>
      </c>
      <c r="CC882" s="109" cm="1">
        <f t="array" ref="CC882">IF($AG882,SQRT(SUMPRODUCT($AH$2:$AH882, (AO$2:AO882-BI882)^2)/(SUM($AH$2:$AH882)-1)),0)</f>
        <v>0</v>
      </c>
      <c r="CD882" s="109" cm="1">
        <f t="array" ref="CD882">IF($AG882,SQRT(SUMPRODUCT($AH$2:$AH882, (AP$2:AP882-BJ882)^2)/(SUM($AH$2:$AH882)-1)),0)</f>
        <v>0</v>
      </c>
      <c r="CE882" s="109" cm="1">
        <f t="array" ref="CE882">IF($AG882,SQRT(SUMPRODUCT($AH$2:$AH882, (AQ$2:AQ882-BK882)^2)/(SUM($AH$2:$AH882)-1)),0)</f>
        <v>0</v>
      </c>
      <c r="CF882" s="109" cm="1">
        <f t="array" ref="CF882">IF($AG882,SQRT(SUMPRODUCT($AH$2:$AH882, (AR$2:AR882-BL882)^2)/(SUM($AH$2:$AH882)-1)),0)</f>
        <v>0</v>
      </c>
      <c r="CG882" s="109" cm="1">
        <f t="array" ref="CG882">IF($AG882,SQRT(SUMPRODUCT($AH$2:$AH882, (AS$2:AS882-BM882)^2)/(SUM($AH$2:$AH882)-1)),0)</f>
        <v>0</v>
      </c>
      <c r="CH882" s="109" cm="1">
        <f t="array" ref="CH882">IF($AG882,SQRT(SUMPRODUCT($AH$2:$AH882, (AT$2:AT882-BN882)^2)/(SUM($AH$2:$AH882)-1)),0)</f>
        <v>0</v>
      </c>
      <c r="CI882" s="109" cm="1">
        <f t="array" ref="CI882">IF($AG882,SQRT(SUMPRODUCT($AH$2:$AH882, (AU$2:AU882-BO882)^2)/(SUM($AH$2:$AH882)-1)),0)</f>
        <v>0</v>
      </c>
      <c r="CJ882" s="109" cm="1">
        <f t="array" ref="CJ882">IF($AG882,SQRT(SUMPRODUCT($AH$2:$AH882, (AV$2:AV882-BP882)^2)/(SUM($AH$2:$AH882)-1)),0)</f>
        <v>0</v>
      </c>
      <c r="CK882" s="109" cm="1">
        <f t="array" ref="CK882">IF($AG882,SQRT(SUMPRODUCT($AH$2:$AH882, (AW$2:AW882-BQ882)^2)/(SUM($AH$2:$AH882)-1)),0)</f>
        <v>0</v>
      </c>
      <c r="CL882" s="109" cm="1">
        <f t="array" ref="CL882">IF($AG882,SQRT(SUMPRODUCT($AH$2:$AH882, (AX$2:AX882-BR882)^2)/(SUM($AH$2:$AH882)-1)),0)</f>
        <v>0</v>
      </c>
      <c r="CM882" s="109" cm="1">
        <f t="array" ref="CM882">IF($AG882,SQRT(SUMPRODUCT($AH$2:$AH882, (AY$2:AY882-BS882)^2)/(SUM($AH$2:$AH882)-1)),0)</f>
        <v>0</v>
      </c>
      <c r="CN882" s="109" cm="1">
        <f t="array" ref="CN882">IF($AG882,SQRT(SUMPRODUCT($AH$2:$AH882, (AZ$2:AZ882-BT882)^2)/(SUM($AH$2:$AH882)-1)),0)</f>
        <v>0</v>
      </c>
      <c r="CO882" s="109" cm="1">
        <f t="array" ref="CO882">IF($AG882,SQRT(SUMPRODUCT($AH$2:$AH882, (BA$2:BA882-BU882)^2)/(SUM($AH$2:$AH882)-1)),0)</f>
        <v>0</v>
      </c>
    </row>
    <row r="883" spans="34:93" x14ac:dyDescent="0.25">
      <c r="AH883" s="99" t="str">
        <f t="shared" si="212"/>
        <v/>
      </c>
      <c r="AI883" s="11">
        <f t="shared" ca="1" si="213"/>
        <v>0</v>
      </c>
      <c r="AJ883" s="11">
        <f t="shared" ca="1" si="213"/>
        <v>0</v>
      </c>
      <c r="AK883" s="11">
        <f t="shared" ca="1" si="213"/>
        <v>0</v>
      </c>
      <c r="AL883" s="11">
        <f t="shared" ca="1" si="213"/>
        <v>0</v>
      </c>
      <c r="AM883" s="11">
        <f t="shared" ca="1" si="213"/>
        <v>0</v>
      </c>
      <c r="AN883" s="11">
        <f t="shared" ca="1" si="213"/>
        <v>0</v>
      </c>
      <c r="AO883" s="11">
        <f t="shared" ca="1" si="213"/>
        <v>0</v>
      </c>
      <c r="AP883" s="11">
        <f t="shared" ca="1" si="213"/>
        <v>0</v>
      </c>
      <c r="AQ883" s="11">
        <f t="shared" ca="1" si="213"/>
        <v>0</v>
      </c>
      <c r="AR883" s="11">
        <f t="shared" ca="1" si="213"/>
        <v>0</v>
      </c>
      <c r="AS883" s="11">
        <f t="shared" ca="1" si="214"/>
        <v>0</v>
      </c>
      <c r="AT883" s="11">
        <f t="shared" ca="1" si="214"/>
        <v>0</v>
      </c>
      <c r="AU883" s="11">
        <f t="shared" ca="1" si="214"/>
        <v>0</v>
      </c>
      <c r="AV883" s="11">
        <f t="shared" ca="1" si="214"/>
        <v>0</v>
      </c>
      <c r="AW883" s="11">
        <f t="shared" ca="1" si="214"/>
        <v>0</v>
      </c>
      <c r="AX883" s="11">
        <f t="shared" ca="1" si="214"/>
        <v>0</v>
      </c>
      <c r="AY883" s="11">
        <f t="shared" ca="1" si="214"/>
        <v>0</v>
      </c>
      <c r="AZ883" s="11">
        <f t="shared" ca="1" si="214"/>
        <v>0</v>
      </c>
      <c r="BA883" s="11">
        <f t="shared" ca="1" si="214"/>
        <v>0</v>
      </c>
      <c r="BB883" s="11"/>
      <c r="BC883" s="11">
        <f>IF($AG883,SUMPRODUCT(AI$2:AI883,$AH$2:$AH883)/SUM($AH$2:$AH883),0)</f>
        <v>0</v>
      </c>
      <c r="BD883" s="11">
        <f>IF($AG883,SUMPRODUCT(AJ$2:AJ883,$AH$2:$AH883)/SUM($AH$2:$AH883),0)</f>
        <v>0</v>
      </c>
      <c r="BE883" s="11">
        <f>IF($AG883,SUMPRODUCT(AK$2:AK883,$AH$2:$AH883)/SUM($AH$2:$AH883),0)</f>
        <v>0</v>
      </c>
      <c r="BF883" s="11">
        <f>IF($AG883,SUMPRODUCT(AL$2:AL883,$AH$2:$AH883)/SUM($AH$2:$AH883),0)</f>
        <v>0</v>
      </c>
      <c r="BG883" s="11">
        <f>IF($AG883,SUMPRODUCT(AM$2:AM883,$AH$2:$AH883)/SUM($AH$2:$AH883),0)</f>
        <v>0</v>
      </c>
      <c r="BH883" s="11">
        <f>IF($AG883,SUMPRODUCT(AN$2:AN883,$AH$2:$AH883)/SUM($AH$2:$AH883),0)</f>
        <v>0</v>
      </c>
      <c r="BI883" s="11">
        <f>IF($AG883,SUMPRODUCT(AO$2:AO883,$AH$2:$AH883)/SUM($AH$2:$AH883),0)</f>
        <v>0</v>
      </c>
      <c r="BJ883" s="11">
        <f>IF($AG883,SUMPRODUCT(AP$2:AP883,$AH$2:$AH883)/SUM($AH$2:$AH883),0)</f>
        <v>0</v>
      </c>
      <c r="BK883" s="11">
        <f>IF($AG883,SUMPRODUCT(AQ$2:AQ883,$AH$2:$AH883)/SUM($AH$2:$AH883),0)</f>
        <v>0</v>
      </c>
      <c r="BL883" s="11">
        <f>IF($AG883,SUMPRODUCT(AR$2:AR883,$AH$2:$AH883)/SUM($AH$2:$AH883),0)</f>
        <v>0</v>
      </c>
      <c r="BM883" s="11">
        <f>IF($AG883,SUMPRODUCT(AS$2:AS883,$AH$2:$AH883)/SUM($AH$2:$AH883),0)</f>
        <v>0</v>
      </c>
      <c r="BN883" s="11">
        <f>IF($AG883,SUMPRODUCT(AT$2:AT883,$AH$2:$AH883)/SUM($AH$2:$AH883),0)</f>
        <v>0</v>
      </c>
      <c r="BO883" s="11">
        <f>IF($AG883,SUMPRODUCT(AU$2:AU883,$AH$2:$AH883)/SUM($AH$2:$AH883),0)</f>
        <v>0</v>
      </c>
      <c r="BP883" s="11">
        <f>IF($AG883,SUMPRODUCT(AV$2:AV883,$AH$2:$AH883)/SUM($AH$2:$AH883),0)</f>
        <v>0</v>
      </c>
      <c r="BQ883" s="11">
        <f>IF($AG883,SUMPRODUCT(AW$2:AW883,$AH$2:$AH883)/SUM($AH$2:$AH883),0)</f>
        <v>0</v>
      </c>
      <c r="BR883" s="11">
        <f>IF($AG883,SUMPRODUCT(AX$2:AX883,$AH$2:$AH883)/SUM($AH$2:$AH883),0)</f>
        <v>0</v>
      </c>
      <c r="BS883" s="11">
        <f>IF($AG883,SUMPRODUCT(AY$2:AY883,$AH$2:$AH883)/SUM($AH$2:$AH883),0)</f>
        <v>0</v>
      </c>
      <c r="BT883" s="11">
        <f>IF($AG883,SUMPRODUCT(AZ$2:AZ883,$AH$2:$AH883)/SUM($AH$2:$AH883),0)</f>
        <v>0</v>
      </c>
      <c r="BU883" s="11">
        <f>IF($AG883,SUMPRODUCT(BA$2:BA883,$AH$2:$AH883)/SUM($AH$2:$AH883),0)</f>
        <v>0</v>
      </c>
      <c r="BV883" s="11"/>
      <c r="BW883" s="109" cm="1">
        <f t="array" ref="BW883">IF($AG883,SQRT(SUMPRODUCT($AH$2:$AH883, (AI$2:AI883-BC883)^2)/(SUM($AH$2:$AH883)-1)),0)</f>
        <v>0</v>
      </c>
      <c r="BX883" s="109" cm="1">
        <f t="array" ref="BX883">IF($AG883,SQRT(SUMPRODUCT($AH$2:$AH883, (AJ$2:AJ883-BD883)^2)/(SUM($AH$2:$AH883)-1)),0)</f>
        <v>0</v>
      </c>
      <c r="BY883" s="109" cm="1">
        <f t="array" ref="BY883">IF($AG883,SQRT(SUMPRODUCT($AH$2:$AH883, (AK$2:AK883-BE883)^2)/(SUM($AH$2:$AH883)-1)),0)</f>
        <v>0</v>
      </c>
      <c r="BZ883" s="109" cm="1">
        <f t="array" ref="BZ883">IF($AG883,SQRT(SUMPRODUCT($AH$2:$AH883, (AL$2:AL883-BF883)^2)/(SUM($AH$2:$AH883)-1)),0)</f>
        <v>0</v>
      </c>
      <c r="CA883" s="109" cm="1">
        <f t="array" ref="CA883">IF($AG883,SQRT(SUMPRODUCT($AH$2:$AH883, (AM$2:AM883-BG883)^2)/(SUM($AH$2:$AH883)-1)),0)</f>
        <v>0</v>
      </c>
      <c r="CB883" s="109" cm="1">
        <f t="array" ref="CB883">IF($AG883,SQRT(SUMPRODUCT($AH$2:$AH883, (AN$2:AN883-BH883)^2)/(SUM($AH$2:$AH883)-1)),0)</f>
        <v>0</v>
      </c>
      <c r="CC883" s="109" cm="1">
        <f t="array" ref="CC883">IF($AG883,SQRT(SUMPRODUCT($AH$2:$AH883, (AO$2:AO883-BI883)^2)/(SUM($AH$2:$AH883)-1)),0)</f>
        <v>0</v>
      </c>
      <c r="CD883" s="109" cm="1">
        <f t="array" ref="CD883">IF($AG883,SQRT(SUMPRODUCT($AH$2:$AH883, (AP$2:AP883-BJ883)^2)/(SUM($AH$2:$AH883)-1)),0)</f>
        <v>0</v>
      </c>
      <c r="CE883" s="109" cm="1">
        <f t="array" ref="CE883">IF($AG883,SQRT(SUMPRODUCT($AH$2:$AH883, (AQ$2:AQ883-BK883)^2)/(SUM($AH$2:$AH883)-1)),0)</f>
        <v>0</v>
      </c>
      <c r="CF883" s="109" cm="1">
        <f t="array" ref="CF883">IF($AG883,SQRT(SUMPRODUCT($AH$2:$AH883, (AR$2:AR883-BL883)^2)/(SUM($AH$2:$AH883)-1)),0)</f>
        <v>0</v>
      </c>
      <c r="CG883" s="109" cm="1">
        <f t="array" ref="CG883">IF($AG883,SQRT(SUMPRODUCT($AH$2:$AH883, (AS$2:AS883-BM883)^2)/(SUM($AH$2:$AH883)-1)),0)</f>
        <v>0</v>
      </c>
      <c r="CH883" s="109" cm="1">
        <f t="array" ref="CH883">IF($AG883,SQRT(SUMPRODUCT($AH$2:$AH883, (AT$2:AT883-BN883)^2)/(SUM($AH$2:$AH883)-1)),0)</f>
        <v>0</v>
      </c>
      <c r="CI883" s="109" cm="1">
        <f t="array" ref="CI883">IF($AG883,SQRT(SUMPRODUCT($AH$2:$AH883, (AU$2:AU883-BO883)^2)/(SUM($AH$2:$AH883)-1)),0)</f>
        <v>0</v>
      </c>
      <c r="CJ883" s="109" cm="1">
        <f t="array" ref="CJ883">IF($AG883,SQRT(SUMPRODUCT($AH$2:$AH883, (AV$2:AV883-BP883)^2)/(SUM($AH$2:$AH883)-1)),0)</f>
        <v>0</v>
      </c>
      <c r="CK883" s="109" cm="1">
        <f t="array" ref="CK883">IF($AG883,SQRT(SUMPRODUCT($AH$2:$AH883, (AW$2:AW883-BQ883)^2)/(SUM($AH$2:$AH883)-1)),0)</f>
        <v>0</v>
      </c>
      <c r="CL883" s="109" cm="1">
        <f t="array" ref="CL883">IF($AG883,SQRT(SUMPRODUCT($AH$2:$AH883, (AX$2:AX883-BR883)^2)/(SUM($AH$2:$AH883)-1)),0)</f>
        <v>0</v>
      </c>
      <c r="CM883" s="109" cm="1">
        <f t="array" ref="CM883">IF($AG883,SQRT(SUMPRODUCT($AH$2:$AH883, (AY$2:AY883-BS883)^2)/(SUM($AH$2:$AH883)-1)),0)</f>
        <v>0</v>
      </c>
      <c r="CN883" s="109" cm="1">
        <f t="array" ref="CN883">IF($AG883,SQRT(SUMPRODUCT($AH$2:$AH883, (AZ$2:AZ883-BT883)^2)/(SUM($AH$2:$AH883)-1)),0)</f>
        <v>0</v>
      </c>
      <c r="CO883" s="109" cm="1">
        <f t="array" ref="CO883">IF($AG883,SQRT(SUMPRODUCT($AH$2:$AH883, (BA$2:BA883-BU883)^2)/(SUM($AH$2:$AH883)-1)),0)</f>
        <v>0</v>
      </c>
    </row>
    <row r="884" spans="34:93" x14ac:dyDescent="0.25">
      <c r="AH884" s="99" t="str">
        <f t="shared" si="212"/>
        <v/>
      </c>
      <c r="AI884" s="11">
        <f t="shared" ca="1" si="213"/>
        <v>0</v>
      </c>
      <c r="AJ884" s="11">
        <f t="shared" ca="1" si="213"/>
        <v>0</v>
      </c>
      <c r="AK884" s="11">
        <f t="shared" ca="1" si="213"/>
        <v>0</v>
      </c>
      <c r="AL884" s="11">
        <f t="shared" ca="1" si="213"/>
        <v>0</v>
      </c>
      <c r="AM884" s="11">
        <f t="shared" ca="1" si="213"/>
        <v>0</v>
      </c>
      <c r="AN884" s="11">
        <f t="shared" ca="1" si="213"/>
        <v>0</v>
      </c>
      <c r="AO884" s="11">
        <f t="shared" ca="1" si="213"/>
        <v>0</v>
      </c>
      <c r="AP884" s="11">
        <f t="shared" ca="1" si="213"/>
        <v>0</v>
      </c>
      <c r="AQ884" s="11">
        <f t="shared" ca="1" si="213"/>
        <v>0</v>
      </c>
      <c r="AR884" s="11">
        <f t="shared" ca="1" si="213"/>
        <v>0</v>
      </c>
      <c r="AS884" s="11">
        <f t="shared" ca="1" si="214"/>
        <v>0</v>
      </c>
      <c r="AT884" s="11">
        <f t="shared" ca="1" si="214"/>
        <v>0</v>
      </c>
      <c r="AU884" s="11">
        <f t="shared" ca="1" si="214"/>
        <v>0</v>
      </c>
      <c r="AV884" s="11">
        <f t="shared" ca="1" si="214"/>
        <v>0</v>
      </c>
      <c r="AW884" s="11">
        <f t="shared" ca="1" si="214"/>
        <v>0</v>
      </c>
      <c r="AX884" s="11">
        <f t="shared" ca="1" si="214"/>
        <v>0</v>
      </c>
      <c r="AY884" s="11">
        <f t="shared" ca="1" si="214"/>
        <v>0</v>
      </c>
      <c r="AZ884" s="11">
        <f t="shared" ca="1" si="214"/>
        <v>0</v>
      </c>
      <c r="BA884" s="11">
        <f t="shared" ca="1" si="214"/>
        <v>0</v>
      </c>
      <c r="BB884" s="11"/>
      <c r="BC884" s="11">
        <f>IF($AG884,SUMPRODUCT(AI$2:AI884,$AH$2:$AH884)/SUM($AH$2:$AH884),0)</f>
        <v>0</v>
      </c>
      <c r="BD884" s="11">
        <f>IF($AG884,SUMPRODUCT(AJ$2:AJ884,$AH$2:$AH884)/SUM($AH$2:$AH884),0)</f>
        <v>0</v>
      </c>
      <c r="BE884" s="11">
        <f>IF($AG884,SUMPRODUCT(AK$2:AK884,$AH$2:$AH884)/SUM($AH$2:$AH884),0)</f>
        <v>0</v>
      </c>
      <c r="BF884" s="11">
        <f>IF($AG884,SUMPRODUCT(AL$2:AL884,$AH$2:$AH884)/SUM($AH$2:$AH884),0)</f>
        <v>0</v>
      </c>
      <c r="BG884" s="11">
        <f>IF($AG884,SUMPRODUCT(AM$2:AM884,$AH$2:$AH884)/SUM($AH$2:$AH884),0)</f>
        <v>0</v>
      </c>
      <c r="BH884" s="11">
        <f>IF($AG884,SUMPRODUCT(AN$2:AN884,$AH$2:$AH884)/SUM($AH$2:$AH884),0)</f>
        <v>0</v>
      </c>
      <c r="BI884" s="11">
        <f>IF($AG884,SUMPRODUCT(AO$2:AO884,$AH$2:$AH884)/SUM($AH$2:$AH884),0)</f>
        <v>0</v>
      </c>
      <c r="BJ884" s="11">
        <f>IF($AG884,SUMPRODUCT(AP$2:AP884,$AH$2:$AH884)/SUM($AH$2:$AH884),0)</f>
        <v>0</v>
      </c>
      <c r="BK884" s="11">
        <f>IF($AG884,SUMPRODUCT(AQ$2:AQ884,$AH$2:$AH884)/SUM($AH$2:$AH884),0)</f>
        <v>0</v>
      </c>
      <c r="BL884" s="11">
        <f>IF($AG884,SUMPRODUCT(AR$2:AR884,$AH$2:$AH884)/SUM($AH$2:$AH884),0)</f>
        <v>0</v>
      </c>
      <c r="BM884" s="11">
        <f>IF($AG884,SUMPRODUCT(AS$2:AS884,$AH$2:$AH884)/SUM($AH$2:$AH884),0)</f>
        <v>0</v>
      </c>
      <c r="BN884" s="11">
        <f>IF($AG884,SUMPRODUCT(AT$2:AT884,$AH$2:$AH884)/SUM($AH$2:$AH884),0)</f>
        <v>0</v>
      </c>
      <c r="BO884" s="11">
        <f>IF($AG884,SUMPRODUCT(AU$2:AU884,$AH$2:$AH884)/SUM($AH$2:$AH884),0)</f>
        <v>0</v>
      </c>
      <c r="BP884" s="11">
        <f>IF($AG884,SUMPRODUCT(AV$2:AV884,$AH$2:$AH884)/SUM($AH$2:$AH884),0)</f>
        <v>0</v>
      </c>
      <c r="BQ884" s="11">
        <f>IF($AG884,SUMPRODUCT(AW$2:AW884,$AH$2:$AH884)/SUM($AH$2:$AH884),0)</f>
        <v>0</v>
      </c>
      <c r="BR884" s="11">
        <f>IF($AG884,SUMPRODUCT(AX$2:AX884,$AH$2:$AH884)/SUM($AH$2:$AH884),0)</f>
        <v>0</v>
      </c>
      <c r="BS884" s="11">
        <f>IF($AG884,SUMPRODUCT(AY$2:AY884,$AH$2:$AH884)/SUM($AH$2:$AH884),0)</f>
        <v>0</v>
      </c>
      <c r="BT884" s="11">
        <f>IF($AG884,SUMPRODUCT(AZ$2:AZ884,$AH$2:$AH884)/SUM($AH$2:$AH884),0)</f>
        <v>0</v>
      </c>
      <c r="BU884" s="11">
        <f>IF($AG884,SUMPRODUCT(BA$2:BA884,$AH$2:$AH884)/SUM($AH$2:$AH884),0)</f>
        <v>0</v>
      </c>
      <c r="BV884" s="11"/>
      <c r="BW884" s="109" cm="1">
        <f t="array" ref="BW884">IF($AG884,SQRT(SUMPRODUCT($AH$2:$AH884, (AI$2:AI884-BC884)^2)/(SUM($AH$2:$AH884)-1)),0)</f>
        <v>0</v>
      </c>
      <c r="BX884" s="109" cm="1">
        <f t="array" ref="BX884">IF($AG884,SQRT(SUMPRODUCT($AH$2:$AH884, (AJ$2:AJ884-BD884)^2)/(SUM($AH$2:$AH884)-1)),0)</f>
        <v>0</v>
      </c>
      <c r="BY884" s="109" cm="1">
        <f t="array" ref="BY884">IF($AG884,SQRT(SUMPRODUCT($AH$2:$AH884, (AK$2:AK884-BE884)^2)/(SUM($AH$2:$AH884)-1)),0)</f>
        <v>0</v>
      </c>
      <c r="BZ884" s="109" cm="1">
        <f t="array" ref="BZ884">IF($AG884,SQRT(SUMPRODUCT($AH$2:$AH884, (AL$2:AL884-BF884)^2)/(SUM($AH$2:$AH884)-1)),0)</f>
        <v>0</v>
      </c>
      <c r="CA884" s="109" cm="1">
        <f t="array" ref="CA884">IF($AG884,SQRT(SUMPRODUCT($AH$2:$AH884, (AM$2:AM884-BG884)^2)/(SUM($AH$2:$AH884)-1)),0)</f>
        <v>0</v>
      </c>
      <c r="CB884" s="109" cm="1">
        <f t="array" ref="CB884">IF($AG884,SQRT(SUMPRODUCT($AH$2:$AH884, (AN$2:AN884-BH884)^2)/(SUM($AH$2:$AH884)-1)),0)</f>
        <v>0</v>
      </c>
      <c r="CC884" s="109" cm="1">
        <f t="array" ref="CC884">IF($AG884,SQRT(SUMPRODUCT($AH$2:$AH884, (AO$2:AO884-BI884)^2)/(SUM($AH$2:$AH884)-1)),0)</f>
        <v>0</v>
      </c>
      <c r="CD884" s="109" cm="1">
        <f t="array" ref="CD884">IF($AG884,SQRT(SUMPRODUCT($AH$2:$AH884, (AP$2:AP884-BJ884)^2)/(SUM($AH$2:$AH884)-1)),0)</f>
        <v>0</v>
      </c>
      <c r="CE884" s="109" cm="1">
        <f t="array" ref="CE884">IF($AG884,SQRT(SUMPRODUCT($AH$2:$AH884, (AQ$2:AQ884-BK884)^2)/(SUM($AH$2:$AH884)-1)),0)</f>
        <v>0</v>
      </c>
      <c r="CF884" s="109" cm="1">
        <f t="array" ref="CF884">IF($AG884,SQRT(SUMPRODUCT($AH$2:$AH884, (AR$2:AR884-BL884)^2)/(SUM($AH$2:$AH884)-1)),0)</f>
        <v>0</v>
      </c>
      <c r="CG884" s="109" cm="1">
        <f t="array" ref="CG884">IF($AG884,SQRT(SUMPRODUCT($AH$2:$AH884, (AS$2:AS884-BM884)^2)/(SUM($AH$2:$AH884)-1)),0)</f>
        <v>0</v>
      </c>
      <c r="CH884" s="109" cm="1">
        <f t="array" ref="CH884">IF($AG884,SQRT(SUMPRODUCT($AH$2:$AH884, (AT$2:AT884-BN884)^2)/(SUM($AH$2:$AH884)-1)),0)</f>
        <v>0</v>
      </c>
      <c r="CI884" s="109" cm="1">
        <f t="array" ref="CI884">IF($AG884,SQRT(SUMPRODUCT($AH$2:$AH884, (AU$2:AU884-BO884)^2)/(SUM($AH$2:$AH884)-1)),0)</f>
        <v>0</v>
      </c>
      <c r="CJ884" s="109" cm="1">
        <f t="array" ref="CJ884">IF($AG884,SQRT(SUMPRODUCT($AH$2:$AH884, (AV$2:AV884-BP884)^2)/(SUM($AH$2:$AH884)-1)),0)</f>
        <v>0</v>
      </c>
      <c r="CK884" s="109" cm="1">
        <f t="array" ref="CK884">IF($AG884,SQRT(SUMPRODUCT($AH$2:$AH884, (AW$2:AW884-BQ884)^2)/(SUM($AH$2:$AH884)-1)),0)</f>
        <v>0</v>
      </c>
      <c r="CL884" s="109" cm="1">
        <f t="array" ref="CL884">IF($AG884,SQRT(SUMPRODUCT($AH$2:$AH884, (AX$2:AX884-BR884)^2)/(SUM($AH$2:$AH884)-1)),0)</f>
        <v>0</v>
      </c>
      <c r="CM884" s="109" cm="1">
        <f t="array" ref="CM884">IF($AG884,SQRT(SUMPRODUCT($AH$2:$AH884, (AY$2:AY884-BS884)^2)/(SUM($AH$2:$AH884)-1)),0)</f>
        <v>0</v>
      </c>
      <c r="CN884" s="109" cm="1">
        <f t="array" ref="CN884">IF($AG884,SQRT(SUMPRODUCT($AH$2:$AH884, (AZ$2:AZ884-BT884)^2)/(SUM($AH$2:$AH884)-1)),0)</f>
        <v>0</v>
      </c>
      <c r="CO884" s="109" cm="1">
        <f t="array" ref="CO884">IF($AG884,SQRT(SUMPRODUCT($AH$2:$AH884, (BA$2:BA884-BU884)^2)/(SUM($AH$2:$AH884)-1)),0)</f>
        <v>0</v>
      </c>
    </row>
    <row r="885" spans="34:93" x14ac:dyDescent="0.25">
      <c r="AH885" s="99" t="str">
        <f t="shared" si="212"/>
        <v/>
      </c>
      <c r="AI885" s="11">
        <f t="shared" ca="1" si="213"/>
        <v>0</v>
      </c>
      <c r="AJ885" s="11">
        <f t="shared" ca="1" si="213"/>
        <v>0</v>
      </c>
      <c r="AK885" s="11">
        <f t="shared" ca="1" si="213"/>
        <v>0</v>
      </c>
      <c r="AL885" s="11">
        <f t="shared" ca="1" si="213"/>
        <v>0</v>
      </c>
      <c r="AM885" s="11">
        <f t="shared" ca="1" si="213"/>
        <v>0</v>
      </c>
      <c r="AN885" s="11">
        <f t="shared" ca="1" si="213"/>
        <v>0</v>
      </c>
      <c r="AO885" s="11">
        <f t="shared" ca="1" si="213"/>
        <v>0</v>
      </c>
      <c r="AP885" s="11">
        <f t="shared" ca="1" si="213"/>
        <v>0</v>
      </c>
      <c r="AQ885" s="11">
        <f t="shared" ca="1" si="213"/>
        <v>0</v>
      </c>
      <c r="AR885" s="11">
        <f t="shared" ca="1" si="213"/>
        <v>0</v>
      </c>
      <c r="AS885" s="11">
        <f t="shared" ca="1" si="214"/>
        <v>0</v>
      </c>
      <c r="AT885" s="11">
        <f t="shared" ca="1" si="214"/>
        <v>0</v>
      </c>
      <c r="AU885" s="11">
        <f t="shared" ca="1" si="214"/>
        <v>0</v>
      </c>
      <c r="AV885" s="11">
        <f t="shared" ca="1" si="214"/>
        <v>0</v>
      </c>
      <c r="AW885" s="11">
        <f t="shared" ca="1" si="214"/>
        <v>0</v>
      </c>
      <c r="AX885" s="11">
        <f t="shared" ca="1" si="214"/>
        <v>0</v>
      </c>
      <c r="AY885" s="11">
        <f t="shared" ca="1" si="214"/>
        <v>0</v>
      </c>
      <c r="AZ885" s="11">
        <f t="shared" ca="1" si="214"/>
        <v>0</v>
      </c>
      <c r="BA885" s="11">
        <f t="shared" ca="1" si="214"/>
        <v>0</v>
      </c>
      <c r="BB885" s="11"/>
      <c r="BC885" s="11">
        <f>IF($AG885,SUMPRODUCT(AI$2:AI885,$AH$2:$AH885)/SUM($AH$2:$AH885),0)</f>
        <v>0</v>
      </c>
      <c r="BD885" s="11">
        <f>IF($AG885,SUMPRODUCT(AJ$2:AJ885,$AH$2:$AH885)/SUM($AH$2:$AH885),0)</f>
        <v>0</v>
      </c>
      <c r="BE885" s="11">
        <f>IF($AG885,SUMPRODUCT(AK$2:AK885,$AH$2:$AH885)/SUM($AH$2:$AH885),0)</f>
        <v>0</v>
      </c>
      <c r="BF885" s="11">
        <f>IF($AG885,SUMPRODUCT(AL$2:AL885,$AH$2:$AH885)/SUM($AH$2:$AH885),0)</f>
        <v>0</v>
      </c>
      <c r="BG885" s="11">
        <f>IF($AG885,SUMPRODUCT(AM$2:AM885,$AH$2:$AH885)/SUM($AH$2:$AH885),0)</f>
        <v>0</v>
      </c>
      <c r="BH885" s="11">
        <f>IF($AG885,SUMPRODUCT(AN$2:AN885,$AH$2:$AH885)/SUM($AH$2:$AH885),0)</f>
        <v>0</v>
      </c>
      <c r="BI885" s="11">
        <f>IF($AG885,SUMPRODUCT(AO$2:AO885,$AH$2:$AH885)/SUM($AH$2:$AH885),0)</f>
        <v>0</v>
      </c>
      <c r="BJ885" s="11">
        <f>IF($AG885,SUMPRODUCT(AP$2:AP885,$AH$2:$AH885)/SUM($AH$2:$AH885),0)</f>
        <v>0</v>
      </c>
      <c r="BK885" s="11">
        <f>IF($AG885,SUMPRODUCT(AQ$2:AQ885,$AH$2:$AH885)/SUM($AH$2:$AH885),0)</f>
        <v>0</v>
      </c>
      <c r="BL885" s="11">
        <f>IF($AG885,SUMPRODUCT(AR$2:AR885,$AH$2:$AH885)/SUM($AH$2:$AH885),0)</f>
        <v>0</v>
      </c>
      <c r="BM885" s="11">
        <f>IF($AG885,SUMPRODUCT(AS$2:AS885,$AH$2:$AH885)/SUM($AH$2:$AH885),0)</f>
        <v>0</v>
      </c>
      <c r="BN885" s="11">
        <f>IF($AG885,SUMPRODUCT(AT$2:AT885,$AH$2:$AH885)/SUM($AH$2:$AH885),0)</f>
        <v>0</v>
      </c>
      <c r="BO885" s="11">
        <f>IF($AG885,SUMPRODUCT(AU$2:AU885,$AH$2:$AH885)/SUM($AH$2:$AH885),0)</f>
        <v>0</v>
      </c>
      <c r="BP885" s="11">
        <f>IF($AG885,SUMPRODUCT(AV$2:AV885,$AH$2:$AH885)/SUM($AH$2:$AH885),0)</f>
        <v>0</v>
      </c>
      <c r="BQ885" s="11">
        <f>IF($AG885,SUMPRODUCT(AW$2:AW885,$AH$2:$AH885)/SUM($AH$2:$AH885),0)</f>
        <v>0</v>
      </c>
      <c r="BR885" s="11">
        <f>IF($AG885,SUMPRODUCT(AX$2:AX885,$AH$2:$AH885)/SUM($AH$2:$AH885),0)</f>
        <v>0</v>
      </c>
      <c r="BS885" s="11">
        <f>IF($AG885,SUMPRODUCT(AY$2:AY885,$AH$2:$AH885)/SUM($AH$2:$AH885),0)</f>
        <v>0</v>
      </c>
      <c r="BT885" s="11">
        <f>IF($AG885,SUMPRODUCT(AZ$2:AZ885,$AH$2:$AH885)/SUM($AH$2:$AH885),0)</f>
        <v>0</v>
      </c>
      <c r="BU885" s="11">
        <f>IF($AG885,SUMPRODUCT(BA$2:BA885,$AH$2:$AH885)/SUM($AH$2:$AH885),0)</f>
        <v>0</v>
      </c>
      <c r="BV885" s="11"/>
      <c r="BW885" s="109" cm="1">
        <f t="array" ref="BW885">IF($AG885,SQRT(SUMPRODUCT($AH$2:$AH885, (AI$2:AI885-BC885)^2)/(SUM($AH$2:$AH885)-1)),0)</f>
        <v>0</v>
      </c>
      <c r="BX885" s="109" cm="1">
        <f t="array" ref="BX885">IF($AG885,SQRT(SUMPRODUCT($AH$2:$AH885, (AJ$2:AJ885-BD885)^2)/(SUM($AH$2:$AH885)-1)),0)</f>
        <v>0</v>
      </c>
      <c r="BY885" s="109" cm="1">
        <f t="array" ref="BY885">IF($AG885,SQRT(SUMPRODUCT($AH$2:$AH885, (AK$2:AK885-BE885)^2)/(SUM($AH$2:$AH885)-1)),0)</f>
        <v>0</v>
      </c>
      <c r="BZ885" s="109" cm="1">
        <f t="array" ref="BZ885">IF($AG885,SQRT(SUMPRODUCT($AH$2:$AH885, (AL$2:AL885-BF885)^2)/(SUM($AH$2:$AH885)-1)),0)</f>
        <v>0</v>
      </c>
      <c r="CA885" s="109" cm="1">
        <f t="array" ref="CA885">IF($AG885,SQRT(SUMPRODUCT($AH$2:$AH885, (AM$2:AM885-BG885)^2)/(SUM($AH$2:$AH885)-1)),0)</f>
        <v>0</v>
      </c>
      <c r="CB885" s="109" cm="1">
        <f t="array" ref="CB885">IF($AG885,SQRT(SUMPRODUCT($AH$2:$AH885, (AN$2:AN885-BH885)^2)/(SUM($AH$2:$AH885)-1)),0)</f>
        <v>0</v>
      </c>
      <c r="CC885" s="109" cm="1">
        <f t="array" ref="CC885">IF($AG885,SQRT(SUMPRODUCT($AH$2:$AH885, (AO$2:AO885-BI885)^2)/(SUM($AH$2:$AH885)-1)),0)</f>
        <v>0</v>
      </c>
      <c r="CD885" s="109" cm="1">
        <f t="array" ref="CD885">IF($AG885,SQRT(SUMPRODUCT($AH$2:$AH885, (AP$2:AP885-BJ885)^2)/(SUM($AH$2:$AH885)-1)),0)</f>
        <v>0</v>
      </c>
      <c r="CE885" s="109" cm="1">
        <f t="array" ref="CE885">IF($AG885,SQRT(SUMPRODUCT($AH$2:$AH885, (AQ$2:AQ885-BK885)^2)/(SUM($AH$2:$AH885)-1)),0)</f>
        <v>0</v>
      </c>
      <c r="CF885" s="109" cm="1">
        <f t="array" ref="CF885">IF($AG885,SQRT(SUMPRODUCT($AH$2:$AH885, (AR$2:AR885-BL885)^2)/(SUM($AH$2:$AH885)-1)),0)</f>
        <v>0</v>
      </c>
      <c r="CG885" s="109" cm="1">
        <f t="array" ref="CG885">IF($AG885,SQRT(SUMPRODUCT($AH$2:$AH885, (AS$2:AS885-BM885)^2)/(SUM($AH$2:$AH885)-1)),0)</f>
        <v>0</v>
      </c>
      <c r="CH885" s="109" cm="1">
        <f t="array" ref="CH885">IF($AG885,SQRT(SUMPRODUCT($AH$2:$AH885, (AT$2:AT885-BN885)^2)/(SUM($AH$2:$AH885)-1)),0)</f>
        <v>0</v>
      </c>
      <c r="CI885" s="109" cm="1">
        <f t="array" ref="CI885">IF($AG885,SQRT(SUMPRODUCT($AH$2:$AH885, (AU$2:AU885-BO885)^2)/(SUM($AH$2:$AH885)-1)),0)</f>
        <v>0</v>
      </c>
      <c r="CJ885" s="109" cm="1">
        <f t="array" ref="CJ885">IF($AG885,SQRT(SUMPRODUCT($AH$2:$AH885, (AV$2:AV885-BP885)^2)/(SUM($AH$2:$AH885)-1)),0)</f>
        <v>0</v>
      </c>
      <c r="CK885" s="109" cm="1">
        <f t="array" ref="CK885">IF($AG885,SQRT(SUMPRODUCT($AH$2:$AH885, (AW$2:AW885-BQ885)^2)/(SUM($AH$2:$AH885)-1)),0)</f>
        <v>0</v>
      </c>
      <c r="CL885" s="109" cm="1">
        <f t="array" ref="CL885">IF($AG885,SQRT(SUMPRODUCT($AH$2:$AH885, (AX$2:AX885-BR885)^2)/(SUM($AH$2:$AH885)-1)),0)</f>
        <v>0</v>
      </c>
      <c r="CM885" s="109" cm="1">
        <f t="array" ref="CM885">IF($AG885,SQRT(SUMPRODUCT($AH$2:$AH885, (AY$2:AY885-BS885)^2)/(SUM($AH$2:$AH885)-1)),0)</f>
        <v>0</v>
      </c>
      <c r="CN885" s="109" cm="1">
        <f t="array" ref="CN885">IF($AG885,SQRT(SUMPRODUCT($AH$2:$AH885, (AZ$2:AZ885-BT885)^2)/(SUM($AH$2:$AH885)-1)),0)</f>
        <v>0</v>
      </c>
      <c r="CO885" s="109" cm="1">
        <f t="array" ref="CO885">IF($AG885,SQRT(SUMPRODUCT($AH$2:$AH885, (BA$2:BA885-BU885)^2)/(SUM($AH$2:$AH885)-1)),0)</f>
        <v>0</v>
      </c>
    </row>
    <row r="886" spans="34:93" x14ac:dyDescent="0.25">
      <c r="AH886" s="99" t="str">
        <f t="shared" si="212"/>
        <v/>
      </c>
      <c r="AI886" s="11">
        <f t="shared" ca="1" si="213"/>
        <v>0</v>
      </c>
      <c r="AJ886" s="11">
        <f t="shared" ca="1" si="213"/>
        <v>0</v>
      </c>
      <c r="AK886" s="11">
        <f t="shared" ca="1" si="213"/>
        <v>0</v>
      </c>
      <c r="AL886" s="11">
        <f t="shared" ca="1" si="213"/>
        <v>0</v>
      </c>
      <c r="AM886" s="11">
        <f t="shared" ca="1" si="213"/>
        <v>0</v>
      </c>
      <c r="AN886" s="11">
        <f t="shared" ca="1" si="213"/>
        <v>0</v>
      </c>
      <c r="AO886" s="11">
        <f t="shared" ca="1" si="213"/>
        <v>0</v>
      </c>
      <c r="AP886" s="11">
        <f t="shared" ca="1" si="213"/>
        <v>0</v>
      </c>
      <c r="AQ886" s="11">
        <f t="shared" ca="1" si="213"/>
        <v>0</v>
      </c>
      <c r="AR886" s="11">
        <f t="shared" ca="1" si="213"/>
        <v>0</v>
      </c>
      <c r="AS886" s="11">
        <f t="shared" ca="1" si="214"/>
        <v>0</v>
      </c>
      <c r="AT886" s="11">
        <f t="shared" ca="1" si="214"/>
        <v>0</v>
      </c>
      <c r="AU886" s="11">
        <f t="shared" ca="1" si="214"/>
        <v>0</v>
      </c>
      <c r="AV886" s="11">
        <f t="shared" ca="1" si="214"/>
        <v>0</v>
      </c>
      <c r="AW886" s="11">
        <f t="shared" ca="1" si="214"/>
        <v>0</v>
      </c>
      <c r="AX886" s="11">
        <f t="shared" ca="1" si="214"/>
        <v>0</v>
      </c>
      <c r="AY886" s="11">
        <f t="shared" ca="1" si="214"/>
        <v>0</v>
      </c>
      <c r="AZ886" s="11">
        <f t="shared" ca="1" si="214"/>
        <v>0</v>
      </c>
      <c r="BA886" s="11">
        <f t="shared" ca="1" si="214"/>
        <v>0</v>
      </c>
      <c r="BB886" s="11"/>
      <c r="BC886" s="11">
        <f>IF($AG886,SUMPRODUCT(AI$2:AI886,$AH$2:$AH886)/SUM($AH$2:$AH886),0)</f>
        <v>0</v>
      </c>
      <c r="BD886" s="11">
        <f>IF($AG886,SUMPRODUCT(AJ$2:AJ886,$AH$2:$AH886)/SUM($AH$2:$AH886),0)</f>
        <v>0</v>
      </c>
      <c r="BE886" s="11">
        <f>IF($AG886,SUMPRODUCT(AK$2:AK886,$AH$2:$AH886)/SUM($AH$2:$AH886),0)</f>
        <v>0</v>
      </c>
      <c r="BF886" s="11">
        <f>IF($AG886,SUMPRODUCT(AL$2:AL886,$AH$2:$AH886)/SUM($AH$2:$AH886),0)</f>
        <v>0</v>
      </c>
      <c r="BG886" s="11">
        <f>IF($AG886,SUMPRODUCT(AM$2:AM886,$AH$2:$AH886)/SUM($AH$2:$AH886),0)</f>
        <v>0</v>
      </c>
      <c r="BH886" s="11">
        <f>IF($AG886,SUMPRODUCT(AN$2:AN886,$AH$2:$AH886)/SUM($AH$2:$AH886),0)</f>
        <v>0</v>
      </c>
      <c r="BI886" s="11">
        <f>IF($AG886,SUMPRODUCT(AO$2:AO886,$AH$2:$AH886)/SUM($AH$2:$AH886),0)</f>
        <v>0</v>
      </c>
      <c r="BJ886" s="11">
        <f>IF($AG886,SUMPRODUCT(AP$2:AP886,$AH$2:$AH886)/SUM($AH$2:$AH886),0)</f>
        <v>0</v>
      </c>
      <c r="BK886" s="11">
        <f>IF($AG886,SUMPRODUCT(AQ$2:AQ886,$AH$2:$AH886)/SUM($AH$2:$AH886),0)</f>
        <v>0</v>
      </c>
      <c r="BL886" s="11">
        <f>IF($AG886,SUMPRODUCT(AR$2:AR886,$AH$2:$AH886)/SUM($AH$2:$AH886),0)</f>
        <v>0</v>
      </c>
      <c r="BM886" s="11">
        <f>IF($AG886,SUMPRODUCT(AS$2:AS886,$AH$2:$AH886)/SUM($AH$2:$AH886),0)</f>
        <v>0</v>
      </c>
      <c r="BN886" s="11">
        <f>IF($AG886,SUMPRODUCT(AT$2:AT886,$AH$2:$AH886)/SUM($AH$2:$AH886),0)</f>
        <v>0</v>
      </c>
      <c r="BO886" s="11">
        <f>IF($AG886,SUMPRODUCT(AU$2:AU886,$AH$2:$AH886)/SUM($AH$2:$AH886),0)</f>
        <v>0</v>
      </c>
      <c r="BP886" s="11">
        <f>IF($AG886,SUMPRODUCT(AV$2:AV886,$AH$2:$AH886)/SUM($AH$2:$AH886),0)</f>
        <v>0</v>
      </c>
      <c r="BQ886" s="11">
        <f>IF($AG886,SUMPRODUCT(AW$2:AW886,$AH$2:$AH886)/SUM($AH$2:$AH886),0)</f>
        <v>0</v>
      </c>
      <c r="BR886" s="11">
        <f>IF($AG886,SUMPRODUCT(AX$2:AX886,$AH$2:$AH886)/SUM($AH$2:$AH886),0)</f>
        <v>0</v>
      </c>
      <c r="BS886" s="11">
        <f>IF($AG886,SUMPRODUCT(AY$2:AY886,$AH$2:$AH886)/SUM($AH$2:$AH886),0)</f>
        <v>0</v>
      </c>
      <c r="BT886" s="11">
        <f>IF($AG886,SUMPRODUCT(AZ$2:AZ886,$AH$2:$AH886)/SUM($AH$2:$AH886),0)</f>
        <v>0</v>
      </c>
      <c r="BU886" s="11">
        <f>IF($AG886,SUMPRODUCT(BA$2:BA886,$AH$2:$AH886)/SUM($AH$2:$AH886),0)</f>
        <v>0</v>
      </c>
      <c r="BV886" s="11"/>
      <c r="BW886" s="109" cm="1">
        <f t="array" ref="BW886">IF($AG886,SQRT(SUMPRODUCT($AH$2:$AH886, (AI$2:AI886-BC886)^2)/(SUM($AH$2:$AH886)-1)),0)</f>
        <v>0</v>
      </c>
      <c r="BX886" s="109" cm="1">
        <f t="array" ref="BX886">IF($AG886,SQRT(SUMPRODUCT($AH$2:$AH886, (AJ$2:AJ886-BD886)^2)/(SUM($AH$2:$AH886)-1)),0)</f>
        <v>0</v>
      </c>
      <c r="BY886" s="109" cm="1">
        <f t="array" ref="BY886">IF($AG886,SQRT(SUMPRODUCT($AH$2:$AH886, (AK$2:AK886-BE886)^2)/(SUM($AH$2:$AH886)-1)),0)</f>
        <v>0</v>
      </c>
      <c r="BZ886" s="109" cm="1">
        <f t="array" ref="BZ886">IF($AG886,SQRT(SUMPRODUCT($AH$2:$AH886, (AL$2:AL886-BF886)^2)/(SUM($AH$2:$AH886)-1)),0)</f>
        <v>0</v>
      </c>
      <c r="CA886" s="109" cm="1">
        <f t="array" ref="CA886">IF($AG886,SQRT(SUMPRODUCT($AH$2:$AH886, (AM$2:AM886-BG886)^2)/(SUM($AH$2:$AH886)-1)),0)</f>
        <v>0</v>
      </c>
      <c r="CB886" s="109" cm="1">
        <f t="array" ref="CB886">IF($AG886,SQRT(SUMPRODUCT($AH$2:$AH886, (AN$2:AN886-BH886)^2)/(SUM($AH$2:$AH886)-1)),0)</f>
        <v>0</v>
      </c>
      <c r="CC886" s="109" cm="1">
        <f t="array" ref="CC886">IF($AG886,SQRT(SUMPRODUCT($AH$2:$AH886, (AO$2:AO886-BI886)^2)/(SUM($AH$2:$AH886)-1)),0)</f>
        <v>0</v>
      </c>
      <c r="CD886" s="109" cm="1">
        <f t="array" ref="CD886">IF($AG886,SQRT(SUMPRODUCT($AH$2:$AH886, (AP$2:AP886-BJ886)^2)/(SUM($AH$2:$AH886)-1)),0)</f>
        <v>0</v>
      </c>
      <c r="CE886" s="109" cm="1">
        <f t="array" ref="CE886">IF($AG886,SQRT(SUMPRODUCT($AH$2:$AH886, (AQ$2:AQ886-BK886)^2)/(SUM($AH$2:$AH886)-1)),0)</f>
        <v>0</v>
      </c>
      <c r="CF886" s="109" cm="1">
        <f t="array" ref="CF886">IF($AG886,SQRT(SUMPRODUCT($AH$2:$AH886, (AR$2:AR886-BL886)^2)/(SUM($AH$2:$AH886)-1)),0)</f>
        <v>0</v>
      </c>
      <c r="CG886" s="109" cm="1">
        <f t="array" ref="CG886">IF($AG886,SQRT(SUMPRODUCT($AH$2:$AH886, (AS$2:AS886-BM886)^2)/(SUM($AH$2:$AH886)-1)),0)</f>
        <v>0</v>
      </c>
      <c r="CH886" s="109" cm="1">
        <f t="array" ref="CH886">IF($AG886,SQRT(SUMPRODUCT($AH$2:$AH886, (AT$2:AT886-BN886)^2)/(SUM($AH$2:$AH886)-1)),0)</f>
        <v>0</v>
      </c>
      <c r="CI886" s="109" cm="1">
        <f t="array" ref="CI886">IF($AG886,SQRT(SUMPRODUCT($AH$2:$AH886, (AU$2:AU886-BO886)^2)/(SUM($AH$2:$AH886)-1)),0)</f>
        <v>0</v>
      </c>
      <c r="CJ886" s="109" cm="1">
        <f t="array" ref="CJ886">IF($AG886,SQRT(SUMPRODUCT($AH$2:$AH886, (AV$2:AV886-BP886)^2)/(SUM($AH$2:$AH886)-1)),0)</f>
        <v>0</v>
      </c>
      <c r="CK886" s="109" cm="1">
        <f t="array" ref="CK886">IF($AG886,SQRT(SUMPRODUCT($AH$2:$AH886, (AW$2:AW886-BQ886)^2)/(SUM($AH$2:$AH886)-1)),0)</f>
        <v>0</v>
      </c>
      <c r="CL886" s="109" cm="1">
        <f t="array" ref="CL886">IF($AG886,SQRT(SUMPRODUCT($AH$2:$AH886, (AX$2:AX886-BR886)^2)/(SUM($AH$2:$AH886)-1)),0)</f>
        <v>0</v>
      </c>
      <c r="CM886" s="109" cm="1">
        <f t="array" ref="CM886">IF($AG886,SQRT(SUMPRODUCT($AH$2:$AH886, (AY$2:AY886-BS886)^2)/(SUM($AH$2:$AH886)-1)),0)</f>
        <v>0</v>
      </c>
      <c r="CN886" s="109" cm="1">
        <f t="array" ref="CN886">IF($AG886,SQRT(SUMPRODUCT($AH$2:$AH886, (AZ$2:AZ886-BT886)^2)/(SUM($AH$2:$AH886)-1)),0)</f>
        <v>0</v>
      </c>
      <c r="CO886" s="109" cm="1">
        <f t="array" ref="CO886">IF($AG886,SQRT(SUMPRODUCT($AH$2:$AH886, (BA$2:BA886-BU886)^2)/(SUM($AH$2:$AH886)-1)),0)</f>
        <v>0</v>
      </c>
    </row>
    <row r="887" spans="34:93" x14ac:dyDescent="0.25">
      <c r="AH887" s="99" t="str">
        <f t="shared" si="212"/>
        <v/>
      </c>
      <c r="AI887" s="11">
        <f t="shared" ca="1" si="213"/>
        <v>0</v>
      </c>
      <c r="AJ887" s="11">
        <f t="shared" ca="1" si="213"/>
        <v>0</v>
      </c>
      <c r="AK887" s="11">
        <f t="shared" ca="1" si="213"/>
        <v>0</v>
      </c>
      <c r="AL887" s="11">
        <f t="shared" ca="1" si="213"/>
        <v>0</v>
      </c>
      <c r="AM887" s="11">
        <f t="shared" ca="1" si="213"/>
        <v>0</v>
      </c>
      <c r="AN887" s="11">
        <f t="shared" ca="1" si="213"/>
        <v>0</v>
      </c>
      <c r="AO887" s="11">
        <f t="shared" ca="1" si="213"/>
        <v>0</v>
      </c>
      <c r="AP887" s="11">
        <f t="shared" ca="1" si="213"/>
        <v>0</v>
      </c>
      <c r="AQ887" s="11">
        <f t="shared" ca="1" si="213"/>
        <v>0</v>
      </c>
      <c r="AR887" s="11">
        <f t="shared" ca="1" si="213"/>
        <v>0</v>
      </c>
      <c r="AS887" s="11">
        <f t="shared" ca="1" si="214"/>
        <v>0</v>
      </c>
      <c r="AT887" s="11">
        <f t="shared" ca="1" si="214"/>
        <v>0</v>
      </c>
      <c r="AU887" s="11">
        <f t="shared" ca="1" si="214"/>
        <v>0</v>
      </c>
      <c r="AV887" s="11">
        <f t="shared" ca="1" si="214"/>
        <v>0</v>
      </c>
      <c r="AW887" s="11">
        <f t="shared" ca="1" si="214"/>
        <v>0</v>
      </c>
      <c r="AX887" s="11">
        <f t="shared" ca="1" si="214"/>
        <v>0</v>
      </c>
      <c r="AY887" s="11">
        <f t="shared" ca="1" si="214"/>
        <v>0</v>
      </c>
      <c r="AZ887" s="11">
        <f t="shared" ca="1" si="214"/>
        <v>0</v>
      </c>
      <c r="BA887" s="11">
        <f t="shared" ca="1" si="214"/>
        <v>0</v>
      </c>
      <c r="BB887" s="11"/>
      <c r="BC887" s="11">
        <f>IF($AG887,SUMPRODUCT(AI$2:AI887,$AH$2:$AH887)/SUM($AH$2:$AH887),0)</f>
        <v>0</v>
      </c>
      <c r="BD887" s="11">
        <f>IF($AG887,SUMPRODUCT(AJ$2:AJ887,$AH$2:$AH887)/SUM($AH$2:$AH887),0)</f>
        <v>0</v>
      </c>
      <c r="BE887" s="11">
        <f>IF($AG887,SUMPRODUCT(AK$2:AK887,$AH$2:$AH887)/SUM($AH$2:$AH887),0)</f>
        <v>0</v>
      </c>
      <c r="BF887" s="11">
        <f>IF($AG887,SUMPRODUCT(AL$2:AL887,$AH$2:$AH887)/SUM($AH$2:$AH887),0)</f>
        <v>0</v>
      </c>
      <c r="BG887" s="11">
        <f>IF($AG887,SUMPRODUCT(AM$2:AM887,$AH$2:$AH887)/SUM($AH$2:$AH887),0)</f>
        <v>0</v>
      </c>
      <c r="BH887" s="11">
        <f>IF($AG887,SUMPRODUCT(AN$2:AN887,$AH$2:$AH887)/SUM($AH$2:$AH887),0)</f>
        <v>0</v>
      </c>
      <c r="BI887" s="11">
        <f>IF($AG887,SUMPRODUCT(AO$2:AO887,$AH$2:$AH887)/SUM($AH$2:$AH887),0)</f>
        <v>0</v>
      </c>
      <c r="BJ887" s="11">
        <f>IF($AG887,SUMPRODUCT(AP$2:AP887,$AH$2:$AH887)/SUM($AH$2:$AH887),0)</f>
        <v>0</v>
      </c>
      <c r="BK887" s="11">
        <f>IF($AG887,SUMPRODUCT(AQ$2:AQ887,$AH$2:$AH887)/SUM($AH$2:$AH887),0)</f>
        <v>0</v>
      </c>
      <c r="BL887" s="11">
        <f>IF($AG887,SUMPRODUCT(AR$2:AR887,$AH$2:$AH887)/SUM($AH$2:$AH887),0)</f>
        <v>0</v>
      </c>
      <c r="BM887" s="11">
        <f>IF($AG887,SUMPRODUCT(AS$2:AS887,$AH$2:$AH887)/SUM($AH$2:$AH887),0)</f>
        <v>0</v>
      </c>
      <c r="BN887" s="11">
        <f>IF($AG887,SUMPRODUCT(AT$2:AT887,$AH$2:$AH887)/SUM($AH$2:$AH887),0)</f>
        <v>0</v>
      </c>
      <c r="BO887" s="11">
        <f>IF($AG887,SUMPRODUCT(AU$2:AU887,$AH$2:$AH887)/SUM($AH$2:$AH887),0)</f>
        <v>0</v>
      </c>
      <c r="BP887" s="11">
        <f>IF($AG887,SUMPRODUCT(AV$2:AV887,$AH$2:$AH887)/SUM($AH$2:$AH887),0)</f>
        <v>0</v>
      </c>
      <c r="BQ887" s="11">
        <f>IF($AG887,SUMPRODUCT(AW$2:AW887,$AH$2:$AH887)/SUM($AH$2:$AH887),0)</f>
        <v>0</v>
      </c>
      <c r="BR887" s="11">
        <f>IF($AG887,SUMPRODUCT(AX$2:AX887,$AH$2:$AH887)/SUM($AH$2:$AH887),0)</f>
        <v>0</v>
      </c>
      <c r="BS887" s="11">
        <f>IF($AG887,SUMPRODUCT(AY$2:AY887,$AH$2:$AH887)/SUM($AH$2:$AH887),0)</f>
        <v>0</v>
      </c>
      <c r="BT887" s="11">
        <f>IF($AG887,SUMPRODUCT(AZ$2:AZ887,$AH$2:$AH887)/SUM($AH$2:$AH887),0)</f>
        <v>0</v>
      </c>
      <c r="BU887" s="11">
        <f>IF($AG887,SUMPRODUCT(BA$2:BA887,$AH$2:$AH887)/SUM($AH$2:$AH887),0)</f>
        <v>0</v>
      </c>
      <c r="BV887" s="11"/>
      <c r="BW887" s="109" cm="1">
        <f t="array" ref="BW887">IF($AG887,SQRT(SUMPRODUCT($AH$2:$AH887, (AI$2:AI887-BC887)^2)/(SUM($AH$2:$AH887)-1)),0)</f>
        <v>0</v>
      </c>
      <c r="BX887" s="109" cm="1">
        <f t="array" ref="BX887">IF($AG887,SQRT(SUMPRODUCT($AH$2:$AH887, (AJ$2:AJ887-BD887)^2)/(SUM($AH$2:$AH887)-1)),0)</f>
        <v>0</v>
      </c>
      <c r="BY887" s="109" cm="1">
        <f t="array" ref="BY887">IF($AG887,SQRT(SUMPRODUCT($AH$2:$AH887, (AK$2:AK887-BE887)^2)/(SUM($AH$2:$AH887)-1)),0)</f>
        <v>0</v>
      </c>
      <c r="BZ887" s="109" cm="1">
        <f t="array" ref="BZ887">IF($AG887,SQRT(SUMPRODUCT($AH$2:$AH887, (AL$2:AL887-BF887)^2)/(SUM($AH$2:$AH887)-1)),0)</f>
        <v>0</v>
      </c>
      <c r="CA887" s="109" cm="1">
        <f t="array" ref="CA887">IF($AG887,SQRT(SUMPRODUCT($AH$2:$AH887, (AM$2:AM887-BG887)^2)/(SUM($AH$2:$AH887)-1)),0)</f>
        <v>0</v>
      </c>
      <c r="CB887" s="109" cm="1">
        <f t="array" ref="CB887">IF($AG887,SQRT(SUMPRODUCT($AH$2:$AH887, (AN$2:AN887-BH887)^2)/(SUM($AH$2:$AH887)-1)),0)</f>
        <v>0</v>
      </c>
      <c r="CC887" s="109" cm="1">
        <f t="array" ref="CC887">IF($AG887,SQRT(SUMPRODUCT($AH$2:$AH887, (AO$2:AO887-BI887)^2)/(SUM($AH$2:$AH887)-1)),0)</f>
        <v>0</v>
      </c>
      <c r="CD887" s="109" cm="1">
        <f t="array" ref="CD887">IF($AG887,SQRT(SUMPRODUCT($AH$2:$AH887, (AP$2:AP887-BJ887)^2)/(SUM($AH$2:$AH887)-1)),0)</f>
        <v>0</v>
      </c>
      <c r="CE887" s="109" cm="1">
        <f t="array" ref="CE887">IF($AG887,SQRT(SUMPRODUCT($AH$2:$AH887, (AQ$2:AQ887-BK887)^2)/(SUM($AH$2:$AH887)-1)),0)</f>
        <v>0</v>
      </c>
      <c r="CF887" s="109" cm="1">
        <f t="array" ref="CF887">IF($AG887,SQRT(SUMPRODUCT($AH$2:$AH887, (AR$2:AR887-BL887)^2)/(SUM($AH$2:$AH887)-1)),0)</f>
        <v>0</v>
      </c>
      <c r="CG887" s="109" cm="1">
        <f t="array" ref="CG887">IF($AG887,SQRT(SUMPRODUCT($AH$2:$AH887, (AS$2:AS887-BM887)^2)/(SUM($AH$2:$AH887)-1)),0)</f>
        <v>0</v>
      </c>
      <c r="CH887" s="109" cm="1">
        <f t="array" ref="CH887">IF($AG887,SQRT(SUMPRODUCT($AH$2:$AH887, (AT$2:AT887-BN887)^2)/(SUM($AH$2:$AH887)-1)),0)</f>
        <v>0</v>
      </c>
      <c r="CI887" s="109" cm="1">
        <f t="array" ref="CI887">IF($AG887,SQRT(SUMPRODUCT($AH$2:$AH887, (AU$2:AU887-BO887)^2)/(SUM($AH$2:$AH887)-1)),0)</f>
        <v>0</v>
      </c>
      <c r="CJ887" s="109" cm="1">
        <f t="array" ref="CJ887">IF($AG887,SQRT(SUMPRODUCT($AH$2:$AH887, (AV$2:AV887-BP887)^2)/(SUM($AH$2:$AH887)-1)),0)</f>
        <v>0</v>
      </c>
      <c r="CK887" s="109" cm="1">
        <f t="array" ref="CK887">IF($AG887,SQRT(SUMPRODUCT($AH$2:$AH887, (AW$2:AW887-BQ887)^2)/(SUM($AH$2:$AH887)-1)),0)</f>
        <v>0</v>
      </c>
      <c r="CL887" s="109" cm="1">
        <f t="array" ref="CL887">IF($AG887,SQRT(SUMPRODUCT($AH$2:$AH887, (AX$2:AX887-BR887)^2)/(SUM($AH$2:$AH887)-1)),0)</f>
        <v>0</v>
      </c>
      <c r="CM887" s="109" cm="1">
        <f t="array" ref="CM887">IF($AG887,SQRT(SUMPRODUCT($AH$2:$AH887, (AY$2:AY887-BS887)^2)/(SUM($AH$2:$AH887)-1)),0)</f>
        <v>0</v>
      </c>
      <c r="CN887" s="109" cm="1">
        <f t="array" ref="CN887">IF($AG887,SQRT(SUMPRODUCT($AH$2:$AH887, (AZ$2:AZ887-BT887)^2)/(SUM($AH$2:$AH887)-1)),0)</f>
        <v>0</v>
      </c>
      <c r="CO887" s="109" cm="1">
        <f t="array" ref="CO887">IF($AG887,SQRT(SUMPRODUCT($AH$2:$AH887, (BA$2:BA887-BU887)^2)/(SUM($AH$2:$AH887)-1)),0)</f>
        <v>0</v>
      </c>
    </row>
    <row r="888" spans="34:93" x14ac:dyDescent="0.25">
      <c r="AH888" s="99" t="str">
        <f t="shared" si="212"/>
        <v/>
      </c>
      <c r="AI888" s="11">
        <f t="shared" ca="1" si="213"/>
        <v>0</v>
      </c>
      <c r="AJ888" s="11">
        <f t="shared" ca="1" si="213"/>
        <v>0</v>
      </c>
      <c r="AK888" s="11">
        <f t="shared" ca="1" si="213"/>
        <v>0</v>
      </c>
      <c r="AL888" s="11">
        <f t="shared" ca="1" si="213"/>
        <v>0</v>
      </c>
      <c r="AM888" s="11">
        <f t="shared" ca="1" si="213"/>
        <v>0</v>
      </c>
      <c r="AN888" s="11">
        <f t="shared" ca="1" si="213"/>
        <v>0</v>
      </c>
      <c r="AO888" s="11">
        <f t="shared" ca="1" si="213"/>
        <v>0</v>
      </c>
      <c r="AP888" s="11">
        <f t="shared" ca="1" si="213"/>
        <v>0</v>
      </c>
      <c r="AQ888" s="11">
        <f t="shared" ca="1" si="213"/>
        <v>0</v>
      </c>
      <c r="AR888" s="11">
        <f t="shared" ca="1" si="213"/>
        <v>0</v>
      </c>
      <c r="AS888" s="11">
        <f t="shared" ca="1" si="214"/>
        <v>0</v>
      </c>
      <c r="AT888" s="11">
        <f t="shared" ca="1" si="214"/>
        <v>0</v>
      </c>
      <c r="AU888" s="11">
        <f t="shared" ca="1" si="214"/>
        <v>0</v>
      </c>
      <c r="AV888" s="11">
        <f t="shared" ca="1" si="214"/>
        <v>0</v>
      </c>
      <c r="AW888" s="11">
        <f t="shared" ca="1" si="214"/>
        <v>0</v>
      </c>
      <c r="AX888" s="11">
        <f t="shared" ca="1" si="214"/>
        <v>0</v>
      </c>
      <c r="AY888" s="11">
        <f t="shared" ca="1" si="214"/>
        <v>0</v>
      </c>
      <c r="AZ888" s="11">
        <f t="shared" ca="1" si="214"/>
        <v>0</v>
      </c>
      <c r="BA888" s="11">
        <f t="shared" ca="1" si="214"/>
        <v>0</v>
      </c>
      <c r="BB888" s="11"/>
      <c r="BC888" s="11">
        <f>IF($AG888,SUMPRODUCT(AI$2:AI888,$AH$2:$AH888)/SUM($AH$2:$AH888),0)</f>
        <v>0</v>
      </c>
      <c r="BD888" s="11">
        <f>IF($AG888,SUMPRODUCT(AJ$2:AJ888,$AH$2:$AH888)/SUM($AH$2:$AH888),0)</f>
        <v>0</v>
      </c>
      <c r="BE888" s="11">
        <f>IF($AG888,SUMPRODUCT(AK$2:AK888,$AH$2:$AH888)/SUM($AH$2:$AH888),0)</f>
        <v>0</v>
      </c>
      <c r="BF888" s="11">
        <f>IF($AG888,SUMPRODUCT(AL$2:AL888,$AH$2:$AH888)/SUM($AH$2:$AH888),0)</f>
        <v>0</v>
      </c>
      <c r="BG888" s="11">
        <f>IF($AG888,SUMPRODUCT(AM$2:AM888,$AH$2:$AH888)/SUM($AH$2:$AH888),0)</f>
        <v>0</v>
      </c>
      <c r="BH888" s="11">
        <f>IF($AG888,SUMPRODUCT(AN$2:AN888,$AH$2:$AH888)/SUM($AH$2:$AH888),0)</f>
        <v>0</v>
      </c>
      <c r="BI888" s="11">
        <f>IF($AG888,SUMPRODUCT(AO$2:AO888,$AH$2:$AH888)/SUM($AH$2:$AH888),0)</f>
        <v>0</v>
      </c>
      <c r="BJ888" s="11">
        <f>IF($AG888,SUMPRODUCT(AP$2:AP888,$AH$2:$AH888)/SUM($AH$2:$AH888),0)</f>
        <v>0</v>
      </c>
      <c r="BK888" s="11">
        <f>IF($AG888,SUMPRODUCT(AQ$2:AQ888,$AH$2:$AH888)/SUM($AH$2:$AH888),0)</f>
        <v>0</v>
      </c>
      <c r="BL888" s="11">
        <f>IF($AG888,SUMPRODUCT(AR$2:AR888,$AH$2:$AH888)/SUM($AH$2:$AH888),0)</f>
        <v>0</v>
      </c>
      <c r="BM888" s="11">
        <f>IF($AG888,SUMPRODUCT(AS$2:AS888,$AH$2:$AH888)/SUM($AH$2:$AH888),0)</f>
        <v>0</v>
      </c>
      <c r="BN888" s="11">
        <f>IF($AG888,SUMPRODUCT(AT$2:AT888,$AH$2:$AH888)/SUM($AH$2:$AH888),0)</f>
        <v>0</v>
      </c>
      <c r="BO888" s="11">
        <f>IF($AG888,SUMPRODUCT(AU$2:AU888,$AH$2:$AH888)/SUM($AH$2:$AH888),0)</f>
        <v>0</v>
      </c>
      <c r="BP888" s="11">
        <f>IF($AG888,SUMPRODUCT(AV$2:AV888,$AH$2:$AH888)/SUM($AH$2:$AH888),0)</f>
        <v>0</v>
      </c>
      <c r="BQ888" s="11">
        <f>IF($AG888,SUMPRODUCT(AW$2:AW888,$AH$2:$AH888)/SUM($AH$2:$AH888),0)</f>
        <v>0</v>
      </c>
      <c r="BR888" s="11">
        <f>IF($AG888,SUMPRODUCT(AX$2:AX888,$AH$2:$AH888)/SUM($AH$2:$AH888),0)</f>
        <v>0</v>
      </c>
      <c r="BS888" s="11">
        <f>IF($AG888,SUMPRODUCT(AY$2:AY888,$AH$2:$AH888)/SUM($AH$2:$AH888),0)</f>
        <v>0</v>
      </c>
      <c r="BT888" s="11">
        <f>IF($AG888,SUMPRODUCT(AZ$2:AZ888,$AH$2:$AH888)/SUM($AH$2:$AH888),0)</f>
        <v>0</v>
      </c>
      <c r="BU888" s="11">
        <f>IF($AG888,SUMPRODUCT(BA$2:BA888,$AH$2:$AH888)/SUM($AH$2:$AH888),0)</f>
        <v>0</v>
      </c>
      <c r="BV888" s="11"/>
      <c r="BW888" s="109" cm="1">
        <f t="array" ref="BW888">IF($AG888,SQRT(SUMPRODUCT($AH$2:$AH888, (AI$2:AI888-BC888)^2)/(SUM($AH$2:$AH888)-1)),0)</f>
        <v>0</v>
      </c>
      <c r="BX888" s="109" cm="1">
        <f t="array" ref="BX888">IF($AG888,SQRT(SUMPRODUCT($AH$2:$AH888, (AJ$2:AJ888-BD888)^2)/(SUM($AH$2:$AH888)-1)),0)</f>
        <v>0</v>
      </c>
      <c r="BY888" s="109" cm="1">
        <f t="array" ref="BY888">IF($AG888,SQRT(SUMPRODUCT($AH$2:$AH888, (AK$2:AK888-BE888)^2)/(SUM($AH$2:$AH888)-1)),0)</f>
        <v>0</v>
      </c>
      <c r="BZ888" s="109" cm="1">
        <f t="array" ref="BZ888">IF($AG888,SQRT(SUMPRODUCT($AH$2:$AH888, (AL$2:AL888-BF888)^2)/(SUM($AH$2:$AH888)-1)),0)</f>
        <v>0</v>
      </c>
      <c r="CA888" s="109" cm="1">
        <f t="array" ref="CA888">IF($AG888,SQRT(SUMPRODUCT($AH$2:$AH888, (AM$2:AM888-BG888)^2)/(SUM($AH$2:$AH888)-1)),0)</f>
        <v>0</v>
      </c>
      <c r="CB888" s="109" cm="1">
        <f t="array" ref="CB888">IF($AG888,SQRT(SUMPRODUCT($AH$2:$AH888, (AN$2:AN888-BH888)^2)/(SUM($AH$2:$AH888)-1)),0)</f>
        <v>0</v>
      </c>
      <c r="CC888" s="109" cm="1">
        <f t="array" ref="CC888">IF($AG888,SQRT(SUMPRODUCT($AH$2:$AH888, (AO$2:AO888-BI888)^2)/(SUM($AH$2:$AH888)-1)),0)</f>
        <v>0</v>
      </c>
      <c r="CD888" s="109" cm="1">
        <f t="array" ref="CD888">IF($AG888,SQRT(SUMPRODUCT($AH$2:$AH888, (AP$2:AP888-BJ888)^2)/(SUM($AH$2:$AH888)-1)),0)</f>
        <v>0</v>
      </c>
      <c r="CE888" s="109" cm="1">
        <f t="array" ref="CE888">IF($AG888,SQRT(SUMPRODUCT($AH$2:$AH888, (AQ$2:AQ888-BK888)^2)/(SUM($AH$2:$AH888)-1)),0)</f>
        <v>0</v>
      </c>
      <c r="CF888" s="109" cm="1">
        <f t="array" ref="CF888">IF($AG888,SQRT(SUMPRODUCT($AH$2:$AH888, (AR$2:AR888-BL888)^2)/(SUM($AH$2:$AH888)-1)),0)</f>
        <v>0</v>
      </c>
      <c r="CG888" s="109" cm="1">
        <f t="array" ref="CG888">IF($AG888,SQRT(SUMPRODUCT($AH$2:$AH888, (AS$2:AS888-BM888)^2)/(SUM($AH$2:$AH888)-1)),0)</f>
        <v>0</v>
      </c>
      <c r="CH888" s="109" cm="1">
        <f t="array" ref="CH888">IF($AG888,SQRT(SUMPRODUCT($AH$2:$AH888, (AT$2:AT888-BN888)^2)/(SUM($AH$2:$AH888)-1)),0)</f>
        <v>0</v>
      </c>
      <c r="CI888" s="109" cm="1">
        <f t="array" ref="CI888">IF($AG888,SQRT(SUMPRODUCT($AH$2:$AH888, (AU$2:AU888-BO888)^2)/(SUM($AH$2:$AH888)-1)),0)</f>
        <v>0</v>
      </c>
      <c r="CJ888" s="109" cm="1">
        <f t="array" ref="CJ888">IF($AG888,SQRT(SUMPRODUCT($AH$2:$AH888, (AV$2:AV888-BP888)^2)/(SUM($AH$2:$AH888)-1)),0)</f>
        <v>0</v>
      </c>
      <c r="CK888" s="109" cm="1">
        <f t="array" ref="CK888">IF($AG888,SQRT(SUMPRODUCT($AH$2:$AH888, (AW$2:AW888-BQ888)^2)/(SUM($AH$2:$AH888)-1)),0)</f>
        <v>0</v>
      </c>
      <c r="CL888" s="109" cm="1">
        <f t="array" ref="CL888">IF($AG888,SQRT(SUMPRODUCT($AH$2:$AH888, (AX$2:AX888-BR888)^2)/(SUM($AH$2:$AH888)-1)),0)</f>
        <v>0</v>
      </c>
      <c r="CM888" s="109" cm="1">
        <f t="array" ref="CM888">IF($AG888,SQRT(SUMPRODUCT($AH$2:$AH888, (AY$2:AY888-BS888)^2)/(SUM($AH$2:$AH888)-1)),0)</f>
        <v>0</v>
      </c>
      <c r="CN888" s="109" cm="1">
        <f t="array" ref="CN888">IF($AG888,SQRT(SUMPRODUCT($AH$2:$AH888, (AZ$2:AZ888-BT888)^2)/(SUM($AH$2:$AH888)-1)),0)</f>
        <v>0</v>
      </c>
      <c r="CO888" s="109" cm="1">
        <f t="array" ref="CO888">IF($AG888,SQRT(SUMPRODUCT($AH$2:$AH888, (BA$2:BA888-BU888)^2)/(SUM($AH$2:$AH888)-1)),0)</f>
        <v>0</v>
      </c>
    </row>
    <row r="889" spans="34:93" x14ac:dyDescent="0.25">
      <c r="AH889" s="99" t="str">
        <f t="shared" si="212"/>
        <v/>
      </c>
      <c r="AI889" s="11">
        <f t="shared" ca="1" si="213"/>
        <v>0</v>
      </c>
      <c r="AJ889" s="11">
        <f t="shared" ca="1" si="213"/>
        <v>0</v>
      </c>
      <c r="AK889" s="11">
        <f t="shared" ca="1" si="213"/>
        <v>0</v>
      </c>
      <c r="AL889" s="11">
        <f t="shared" ca="1" si="213"/>
        <v>0</v>
      </c>
      <c r="AM889" s="11">
        <f t="shared" ca="1" si="213"/>
        <v>0</v>
      </c>
      <c r="AN889" s="11">
        <f t="shared" ca="1" si="213"/>
        <v>0</v>
      </c>
      <c r="AO889" s="11">
        <f t="shared" ca="1" si="213"/>
        <v>0</v>
      </c>
      <c r="AP889" s="11">
        <f t="shared" ca="1" si="213"/>
        <v>0</v>
      </c>
      <c r="AQ889" s="11">
        <f t="shared" ca="1" si="213"/>
        <v>0</v>
      </c>
      <c r="AR889" s="11">
        <f t="shared" ca="1" si="213"/>
        <v>0</v>
      </c>
      <c r="AS889" s="11">
        <f t="shared" ca="1" si="214"/>
        <v>0</v>
      </c>
      <c r="AT889" s="11">
        <f t="shared" ca="1" si="214"/>
        <v>0</v>
      </c>
      <c r="AU889" s="11">
        <f t="shared" ca="1" si="214"/>
        <v>0</v>
      </c>
      <c r="AV889" s="11">
        <f t="shared" ca="1" si="214"/>
        <v>0</v>
      </c>
      <c r="AW889" s="11">
        <f t="shared" ca="1" si="214"/>
        <v>0</v>
      </c>
      <c r="AX889" s="11">
        <f t="shared" ca="1" si="214"/>
        <v>0</v>
      </c>
      <c r="AY889" s="11">
        <f t="shared" ca="1" si="214"/>
        <v>0</v>
      </c>
      <c r="AZ889" s="11">
        <f t="shared" ca="1" si="214"/>
        <v>0</v>
      </c>
      <c r="BA889" s="11">
        <f t="shared" ca="1" si="214"/>
        <v>0</v>
      </c>
      <c r="BB889" s="11"/>
      <c r="BC889" s="11">
        <f>IF($AG889,SUMPRODUCT(AI$2:AI889,$AH$2:$AH889)/SUM($AH$2:$AH889),0)</f>
        <v>0</v>
      </c>
      <c r="BD889" s="11">
        <f>IF($AG889,SUMPRODUCT(AJ$2:AJ889,$AH$2:$AH889)/SUM($AH$2:$AH889),0)</f>
        <v>0</v>
      </c>
      <c r="BE889" s="11">
        <f>IF($AG889,SUMPRODUCT(AK$2:AK889,$AH$2:$AH889)/SUM($AH$2:$AH889),0)</f>
        <v>0</v>
      </c>
      <c r="BF889" s="11">
        <f>IF($AG889,SUMPRODUCT(AL$2:AL889,$AH$2:$AH889)/SUM($AH$2:$AH889),0)</f>
        <v>0</v>
      </c>
      <c r="BG889" s="11">
        <f>IF($AG889,SUMPRODUCT(AM$2:AM889,$AH$2:$AH889)/SUM($AH$2:$AH889),0)</f>
        <v>0</v>
      </c>
      <c r="BH889" s="11">
        <f>IF($AG889,SUMPRODUCT(AN$2:AN889,$AH$2:$AH889)/SUM($AH$2:$AH889),0)</f>
        <v>0</v>
      </c>
      <c r="BI889" s="11">
        <f>IF($AG889,SUMPRODUCT(AO$2:AO889,$AH$2:$AH889)/SUM($AH$2:$AH889),0)</f>
        <v>0</v>
      </c>
      <c r="BJ889" s="11">
        <f>IF($AG889,SUMPRODUCT(AP$2:AP889,$AH$2:$AH889)/SUM($AH$2:$AH889),0)</f>
        <v>0</v>
      </c>
      <c r="BK889" s="11">
        <f>IF($AG889,SUMPRODUCT(AQ$2:AQ889,$AH$2:$AH889)/SUM($AH$2:$AH889),0)</f>
        <v>0</v>
      </c>
      <c r="BL889" s="11">
        <f>IF($AG889,SUMPRODUCT(AR$2:AR889,$AH$2:$AH889)/SUM($AH$2:$AH889),0)</f>
        <v>0</v>
      </c>
      <c r="BM889" s="11">
        <f>IF($AG889,SUMPRODUCT(AS$2:AS889,$AH$2:$AH889)/SUM($AH$2:$AH889),0)</f>
        <v>0</v>
      </c>
      <c r="BN889" s="11">
        <f>IF($AG889,SUMPRODUCT(AT$2:AT889,$AH$2:$AH889)/SUM($AH$2:$AH889),0)</f>
        <v>0</v>
      </c>
      <c r="BO889" s="11">
        <f>IF($AG889,SUMPRODUCT(AU$2:AU889,$AH$2:$AH889)/SUM($AH$2:$AH889),0)</f>
        <v>0</v>
      </c>
      <c r="BP889" s="11">
        <f>IF($AG889,SUMPRODUCT(AV$2:AV889,$AH$2:$AH889)/SUM($AH$2:$AH889),0)</f>
        <v>0</v>
      </c>
      <c r="BQ889" s="11">
        <f>IF($AG889,SUMPRODUCT(AW$2:AW889,$AH$2:$AH889)/SUM($AH$2:$AH889),0)</f>
        <v>0</v>
      </c>
      <c r="BR889" s="11">
        <f>IF($AG889,SUMPRODUCT(AX$2:AX889,$AH$2:$AH889)/SUM($AH$2:$AH889),0)</f>
        <v>0</v>
      </c>
      <c r="BS889" s="11">
        <f>IF($AG889,SUMPRODUCT(AY$2:AY889,$AH$2:$AH889)/SUM($AH$2:$AH889),0)</f>
        <v>0</v>
      </c>
      <c r="BT889" s="11">
        <f>IF($AG889,SUMPRODUCT(AZ$2:AZ889,$AH$2:$AH889)/SUM($AH$2:$AH889),0)</f>
        <v>0</v>
      </c>
      <c r="BU889" s="11">
        <f>IF($AG889,SUMPRODUCT(BA$2:BA889,$AH$2:$AH889)/SUM($AH$2:$AH889),0)</f>
        <v>0</v>
      </c>
      <c r="BV889" s="11"/>
      <c r="BW889" s="109" cm="1">
        <f t="array" ref="BW889">IF($AG889,SQRT(SUMPRODUCT($AH$2:$AH889, (AI$2:AI889-BC889)^2)/(SUM($AH$2:$AH889)-1)),0)</f>
        <v>0</v>
      </c>
      <c r="BX889" s="109" cm="1">
        <f t="array" ref="BX889">IF($AG889,SQRT(SUMPRODUCT($AH$2:$AH889, (AJ$2:AJ889-BD889)^2)/(SUM($AH$2:$AH889)-1)),0)</f>
        <v>0</v>
      </c>
      <c r="BY889" s="109" cm="1">
        <f t="array" ref="BY889">IF($AG889,SQRT(SUMPRODUCT($AH$2:$AH889, (AK$2:AK889-BE889)^2)/(SUM($AH$2:$AH889)-1)),0)</f>
        <v>0</v>
      </c>
      <c r="BZ889" s="109" cm="1">
        <f t="array" ref="BZ889">IF($AG889,SQRT(SUMPRODUCT($AH$2:$AH889, (AL$2:AL889-BF889)^2)/(SUM($AH$2:$AH889)-1)),0)</f>
        <v>0</v>
      </c>
      <c r="CA889" s="109" cm="1">
        <f t="array" ref="CA889">IF($AG889,SQRT(SUMPRODUCT($AH$2:$AH889, (AM$2:AM889-BG889)^2)/(SUM($AH$2:$AH889)-1)),0)</f>
        <v>0</v>
      </c>
      <c r="CB889" s="109" cm="1">
        <f t="array" ref="CB889">IF($AG889,SQRT(SUMPRODUCT($AH$2:$AH889, (AN$2:AN889-BH889)^2)/(SUM($AH$2:$AH889)-1)),0)</f>
        <v>0</v>
      </c>
      <c r="CC889" s="109" cm="1">
        <f t="array" ref="CC889">IF($AG889,SQRT(SUMPRODUCT($AH$2:$AH889, (AO$2:AO889-BI889)^2)/(SUM($AH$2:$AH889)-1)),0)</f>
        <v>0</v>
      </c>
      <c r="CD889" s="109" cm="1">
        <f t="array" ref="CD889">IF($AG889,SQRT(SUMPRODUCT($AH$2:$AH889, (AP$2:AP889-BJ889)^2)/(SUM($AH$2:$AH889)-1)),0)</f>
        <v>0</v>
      </c>
      <c r="CE889" s="109" cm="1">
        <f t="array" ref="CE889">IF($AG889,SQRT(SUMPRODUCT($AH$2:$AH889, (AQ$2:AQ889-BK889)^2)/(SUM($AH$2:$AH889)-1)),0)</f>
        <v>0</v>
      </c>
      <c r="CF889" s="109" cm="1">
        <f t="array" ref="CF889">IF($AG889,SQRT(SUMPRODUCT($AH$2:$AH889, (AR$2:AR889-BL889)^2)/(SUM($AH$2:$AH889)-1)),0)</f>
        <v>0</v>
      </c>
      <c r="CG889" s="109" cm="1">
        <f t="array" ref="CG889">IF($AG889,SQRT(SUMPRODUCT($AH$2:$AH889, (AS$2:AS889-BM889)^2)/(SUM($AH$2:$AH889)-1)),0)</f>
        <v>0</v>
      </c>
      <c r="CH889" s="109" cm="1">
        <f t="array" ref="CH889">IF($AG889,SQRT(SUMPRODUCT($AH$2:$AH889, (AT$2:AT889-BN889)^2)/(SUM($AH$2:$AH889)-1)),0)</f>
        <v>0</v>
      </c>
      <c r="CI889" s="109" cm="1">
        <f t="array" ref="CI889">IF($AG889,SQRT(SUMPRODUCT($AH$2:$AH889, (AU$2:AU889-BO889)^2)/(SUM($AH$2:$AH889)-1)),0)</f>
        <v>0</v>
      </c>
      <c r="CJ889" s="109" cm="1">
        <f t="array" ref="CJ889">IF($AG889,SQRT(SUMPRODUCT($AH$2:$AH889, (AV$2:AV889-BP889)^2)/(SUM($AH$2:$AH889)-1)),0)</f>
        <v>0</v>
      </c>
      <c r="CK889" s="109" cm="1">
        <f t="array" ref="CK889">IF($AG889,SQRT(SUMPRODUCT($AH$2:$AH889, (AW$2:AW889-BQ889)^2)/(SUM($AH$2:$AH889)-1)),0)</f>
        <v>0</v>
      </c>
      <c r="CL889" s="109" cm="1">
        <f t="array" ref="CL889">IF($AG889,SQRT(SUMPRODUCT($AH$2:$AH889, (AX$2:AX889-BR889)^2)/(SUM($AH$2:$AH889)-1)),0)</f>
        <v>0</v>
      </c>
      <c r="CM889" s="109" cm="1">
        <f t="array" ref="CM889">IF($AG889,SQRT(SUMPRODUCT($AH$2:$AH889, (AY$2:AY889-BS889)^2)/(SUM($AH$2:$AH889)-1)),0)</f>
        <v>0</v>
      </c>
      <c r="CN889" s="109" cm="1">
        <f t="array" ref="CN889">IF($AG889,SQRT(SUMPRODUCT($AH$2:$AH889, (AZ$2:AZ889-BT889)^2)/(SUM($AH$2:$AH889)-1)),0)</f>
        <v>0</v>
      </c>
      <c r="CO889" s="109" cm="1">
        <f t="array" ref="CO889">IF($AG889,SQRT(SUMPRODUCT($AH$2:$AH889, (BA$2:BA889-BU889)^2)/(SUM($AH$2:$AH889)-1)),0)</f>
        <v>0</v>
      </c>
    </row>
    <row r="890" spans="34:93" x14ac:dyDescent="0.25">
      <c r="AH890" s="99" t="str">
        <f t="shared" si="212"/>
        <v/>
      </c>
      <c r="AI890" s="11">
        <f t="shared" ca="1" si="213"/>
        <v>0</v>
      </c>
      <c r="AJ890" s="11">
        <f t="shared" ca="1" si="213"/>
        <v>0</v>
      </c>
      <c r="AK890" s="11">
        <f t="shared" ca="1" si="213"/>
        <v>0</v>
      </c>
      <c r="AL890" s="11">
        <f t="shared" ca="1" si="213"/>
        <v>0</v>
      </c>
      <c r="AM890" s="11">
        <f t="shared" ca="1" si="213"/>
        <v>0</v>
      </c>
      <c r="AN890" s="11">
        <f t="shared" ca="1" si="213"/>
        <v>0</v>
      </c>
      <c r="AO890" s="11">
        <f t="shared" ca="1" si="213"/>
        <v>0</v>
      </c>
      <c r="AP890" s="11">
        <f t="shared" ca="1" si="213"/>
        <v>0</v>
      </c>
      <c r="AQ890" s="11">
        <f t="shared" ca="1" si="213"/>
        <v>0</v>
      </c>
      <c r="AR890" s="11">
        <f t="shared" ca="1" si="213"/>
        <v>0</v>
      </c>
      <c r="AS890" s="11">
        <f t="shared" ca="1" si="214"/>
        <v>0</v>
      </c>
      <c r="AT890" s="11">
        <f t="shared" ca="1" si="214"/>
        <v>0</v>
      </c>
      <c r="AU890" s="11">
        <f t="shared" ca="1" si="214"/>
        <v>0</v>
      </c>
      <c r="AV890" s="11">
        <f t="shared" ca="1" si="214"/>
        <v>0</v>
      </c>
      <c r="AW890" s="11">
        <f t="shared" ca="1" si="214"/>
        <v>0</v>
      </c>
      <c r="AX890" s="11">
        <f t="shared" ca="1" si="214"/>
        <v>0</v>
      </c>
      <c r="AY890" s="11">
        <f t="shared" ca="1" si="214"/>
        <v>0</v>
      </c>
      <c r="AZ890" s="11">
        <f t="shared" ca="1" si="214"/>
        <v>0</v>
      </c>
      <c r="BA890" s="11">
        <f t="shared" ca="1" si="214"/>
        <v>0</v>
      </c>
      <c r="BB890" s="11"/>
      <c r="BC890" s="11">
        <f>IF($AG890,SUMPRODUCT(AI$2:AI890,$AH$2:$AH890)/SUM($AH$2:$AH890),0)</f>
        <v>0</v>
      </c>
      <c r="BD890" s="11">
        <f>IF($AG890,SUMPRODUCT(AJ$2:AJ890,$AH$2:$AH890)/SUM($AH$2:$AH890),0)</f>
        <v>0</v>
      </c>
      <c r="BE890" s="11">
        <f>IF($AG890,SUMPRODUCT(AK$2:AK890,$AH$2:$AH890)/SUM($AH$2:$AH890),0)</f>
        <v>0</v>
      </c>
      <c r="BF890" s="11">
        <f>IF($AG890,SUMPRODUCT(AL$2:AL890,$AH$2:$AH890)/SUM($AH$2:$AH890),0)</f>
        <v>0</v>
      </c>
      <c r="BG890" s="11">
        <f>IF($AG890,SUMPRODUCT(AM$2:AM890,$AH$2:$AH890)/SUM($AH$2:$AH890),0)</f>
        <v>0</v>
      </c>
      <c r="BH890" s="11">
        <f>IF($AG890,SUMPRODUCT(AN$2:AN890,$AH$2:$AH890)/SUM($AH$2:$AH890),0)</f>
        <v>0</v>
      </c>
      <c r="BI890" s="11">
        <f>IF($AG890,SUMPRODUCT(AO$2:AO890,$AH$2:$AH890)/SUM($AH$2:$AH890),0)</f>
        <v>0</v>
      </c>
      <c r="BJ890" s="11">
        <f>IF($AG890,SUMPRODUCT(AP$2:AP890,$AH$2:$AH890)/SUM($AH$2:$AH890),0)</f>
        <v>0</v>
      </c>
      <c r="BK890" s="11">
        <f>IF($AG890,SUMPRODUCT(AQ$2:AQ890,$AH$2:$AH890)/SUM($AH$2:$AH890),0)</f>
        <v>0</v>
      </c>
      <c r="BL890" s="11">
        <f>IF($AG890,SUMPRODUCT(AR$2:AR890,$AH$2:$AH890)/SUM($AH$2:$AH890),0)</f>
        <v>0</v>
      </c>
      <c r="BM890" s="11">
        <f>IF($AG890,SUMPRODUCT(AS$2:AS890,$AH$2:$AH890)/SUM($AH$2:$AH890),0)</f>
        <v>0</v>
      </c>
      <c r="BN890" s="11">
        <f>IF($AG890,SUMPRODUCT(AT$2:AT890,$AH$2:$AH890)/SUM($AH$2:$AH890),0)</f>
        <v>0</v>
      </c>
      <c r="BO890" s="11">
        <f>IF($AG890,SUMPRODUCT(AU$2:AU890,$AH$2:$AH890)/SUM($AH$2:$AH890),0)</f>
        <v>0</v>
      </c>
      <c r="BP890" s="11">
        <f>IF($AG890,SUMPRODUCT(AV$2:AV890,$AH$2:$AH890)/SUM($AH$2:$AH890),0)</f>
        <v>0</v>
      </c>
      <c r="BQ890" s="11">
        <f>IF($AG890,SUMPRODUCT(AW$2:AW890,$AH$2:$AH890)/SUM($AH$2:$AH890),0)</f>
        <v>0</v>
      </c>
      <c r="BR890" s="11">
        <f>IF($AG890,SUMPRODUCT(AX$2:AX890,$AH$2:$AH890)/SUM($AH$2:$AH890),0)</f>
        <v>0</v>
      </c>
      <c r="BS890" s="11">
        <f>IF($AG890,SUMPRODUCT(AY$2:AY890,$AH$2:$AH890)/SUM($AH$2:$AH890),0)</f>
        <v>0</v>
      </c>
      <c r="BT890" s="11">
        <f>IF($AG890,SUMPRODUCT(AZ$2:AZ890,$AH$2:$AH890)/SUM($AH$2:$AH890),0)</f>
        <v>0</v>
      </c>
      <c r="BU890" s="11">
        <f>IF($AG890,SUMPRODUCT(BA$2:BA890,$AH$2:$AH890)/SUM($AH$2:$AH890),0)</f>
        <v>0</v>
      </c>
      <c r="BV890" s="11"/>
      <c r="BW890" s="109" cm="1">
        <f t="array" ref="BW890">IF($AG890,SQRT(SUMPRODUCT($AH$2:$AH890, (AI$2:AI890-BC890)^2)/(SUM($AH$2:$AH890)-1)),0)</f>
        <v>0</v>
      </c>
      <c r="BX890" s="109" cm="1">
        <f t="array" ref="BX890">IF($AG890,SQRT(SUMPRODUCT($AH$2:$AH890, (AJ$2:AJ890-BD890)^2)/(SUM($AH$2:$AH890)-1)),0)</f>
        <v>0</v>
      </c>
      <c r="BY890" s="109" cm="1">
        <f t="array" ref="BY890">IF($AG890,SQRT(SUMPRODUCT($AH$2:$AH890, (AK$2:AK890-BE890)^2)/(SUM($AH$2:$AH890)-1)),0)</f>
        <v>0</v>
      </c>
      <c r="BZ890" s="109" cm="1">
        <f t="array" ref="BZ890">IF($AG890,SQRT(SUMPRODUCT($AH$2:$AH890, (AL$2:AL890-BF890)^2)/(SUM($AH$2:$AH890)-1)),0)</f>
        <v>0</v>
      </c>
      <c r="CA890" s="109" cm="1">
        <f t="array" ref="CA890">IF($AG890,SQRT(SUMPRODUCT($AH$2:$AH890, (AM$2:AM890-BG890)^2)/(SUM($AH$2:$AH890)-1)),0)</f>
        <v>0</v>
      </c>
      <c r="CB890" s="109" cm="1">
        <f t="array" ref="CB890">IF($AG890,SQRT(SUMPRODUCT($AH$2:$AH890, (AN$2:AN890-BH890)^2)/(SUM($AH$2:$AH890)-1)),0)</f>
        <v>0</v>
      </c>
      <c r="CC890" s="109" cm="1">
        <f t="array" ref="CC890">IF($AG890,SQRT(SUMPRODUCT($AH$2:$AH890, (AO$2:AO890-BI890)^2)/(SUM($AH$2:$AH890)-1)),0)</f>
        <v>0</v>
      </c>
      <c r="CD890" s="109" cm="1">
        <f t="array" ref="CD890">IF($AG890,SQRT(SUMPRODUCT($AH$2:$AH890, (AP$2:AP890-BJ890)^2)/(SUM($AH$2:$AH890)-1)),0)</f>
        <v>0</v>
      </c>
      <c r="CE890" s="109" cm="1">
        <f t="array" ref="CE890">IF($AG890,SQRT(SUMPRODUCT($AH$2:$AH890, (AQ$2:AQ890-BK890)^2)/(SUM($AH$2:$AH890)-1)),0)</f>
        <v>0</v>
      </c>
      <c r="CF890" s="109" cm="1">
        <f t="array" ref="CF890">IF($AG890,SQRT(SUMPRODUCT($AH$2:$AH890, (AR$2:AR890-BL890)^2)/(SUM($AH$2:$AH890)-1)),0)</f>
        <v>0</v>
      </c>
      <c r="CG890" s="109" cm="1">
        <f t="array" ref="CG890">IF($AG890,SQRT(SUMPRODUCT($AH$2:$AH890, (AS$2:AS890-BM890)^2)/(SUM($AH$2:$AH890)-1)),0)</f>
        <v>0</v>
      </c>
      <c r="CH890" s="109" cm="1">
        <f t="array" ref="CH890">IF($AG890,SQRT(SUMPRODUCT($AH$2:$AH890, (AT$2:AT890-BN890)^2)/(SUM($AH$2:$AH890)-1)),0)</f>
        <v>0</v>
      </c>
      <c r="CI890" s="109" cm="1">
        <f t="array" ref="CI890">IF($AG890,SQRT(SUMPRODUCT($AH$2:$AH890, (AU$2:AU890-BO890)^2)/(SUM($AH$2:$AH890)-1)),0)</f>
        <v>0</v>
      </c>
      <c r="CJ890" s="109" cm="1">
        <f t="array" ref="CJ890">IF($AG890,SQRT(SUMPRODUCT($AH$2:$AH890, (AV$2:AV890-BP890)^2)/(SUM($AH$2:$AH890)-1)),0)</f>
        <v>0</v>
      </c>
      <c r="CK890" s="109" cm="1">
        <f t="array" ref="CK890">IF($AG890,SQRT(SUMPRODUCT($AH$2:$AH890, (AW$2:AW890-BQ890)^2)/(SUM($AH$2:$AH890)-1)),0)</f>
        <v>0</v>
      </c>
      <c r="CL890" s="109" cm="1">
        <f t="array" ref="CL890">IF($AG890,SQRT(SUMPRODUCT($AH$2:$AH890, (AX$2:AX890-BR890)^2)/(SUM($AH$2:$AH890)-1)),0)</f>
        <v>0</v>
      </c>
      <c r="CM890" s="109" cm="1">
        <f t="array" ref="CM890">IF($AG890,SQRT(SUMPRODUCT($AH$2:$AH890, (AY$2:AY890-BS890)^2)/(SUM($AH$2:$AH890)-1)),0)</f>
        <v>0</v>
      </c>
      <c r="CN890" s="109" cm="1">
        <f t="array" ref="CN890">IF($AG890,SQRT(SUMPRODUCT($AH$2:$AH890, (AZ$2:AZ890-BT890)^2)/(SUM($AH$2:$AH890)-1)),0)</f>
        <v>0</v>
      </c>
      <c r="CO890" s="109" cm="1">
        <f t="array" ref="CO890">IF($AG890,SQRT(SUMPRODUCT($AH$2:$AH890, (BA$2:BA890-BU890)^2)/(SUM($AH$2:$AH890)-1)),0)</f>
        <v>0</v>
      </c>
    </row>
    <row r="891" spans="34:93" x14ac:dyDescent="0.25">
      <c r="AH891" s="99" t="str">
        <f t="shared" si="212"/>
        <v/>
      </c>
      <c r="AI891" s="11">
        <f t="shared" ca="1" si="213"/>
        <v>0</v>
      </c>
      <c r="AJ891" s="11">
        <f t="shared" ca="1" si="213"/>
        <v>0</v>
      </c>
      <c r="AK891" s="11">
        <f t="shared" ca="1" si="213"/>
        <v>0</v>
      </c>
      <c r="AL891" s="11">
        <f t="shared" ca="1" si="213"/>
        <v>0</v>
      </c>
      <c r="AM891" s="11">
        <f t="shared" ca="1" si="213"/>
        <v>0</v>
      </c>
      <c r="AN891" s="11">
        <f t="shared" ca="1" si="213"/>
        <v>0</v>
      </c>
      <c r="AO891" s="11">
        <f t="shared" ca="1" si="213"/>
        <v>0</v>
      </c>
      <c r="AP891" s="11">
        <f t="shared" ca="1" si="213"/>
        <v>0</v>
      </c>
      <c r="AQ891" s="11">
        <f t="shared" ca="1" si="213"/>
        <v>0</v>
      </c>
      <c r="AR891" s="11">
        <f t="shared" ca="1" si="213"/>
        <v>0</v>
      </c>
      <c r="AS891" s="11">
        <f t="shared" ca="1" si="214"/>
        <v>0</v>
      </c>
      <c r="AT891" s="11">
        <f t="shared" ca="1" si="214"/>
        <v>0</v>
      </c>
      <c r="AU891" s="11">
        <f t="shared" ca="1" si="214"/>
        <v>0</v>
      </c>
      <c r="AV891" s="11">
        <f t="shared" ca="1" si="214"/>
        <v>0</v>
      </c>
      <c r="AW891" s="11">
        <f t="shared" ca="1" si="214"/>
        <v>0</v>
      </c>
      <c r="AX891" s="11">
        <f t="shared" ca="1" si="214"/>
        <v>0</v>
      </c>
      <c r="AY891" s="11">
        <f t="shared" ca="1" si="214"/>
        <v>0</v>
      </c>
      <c r="AZ891" s="11">
        <f t="shared" ca="1" si="214"/>
        <v>0</v>
      </c>
      <c r="BA891" s="11">
        <f t="shared" ca="1" si="214"/>
        <v>0</v>
      </c>
      <c r="BB891" s="11"/>
      <c r="BC891" s="11">
        <f>IF($AG891,SUMPRODUCT(AI$2:AI891,$AH$2:$AH891)/SUM($AH$2:$AH891),0)</f>
        <v>0</v>
      </c>
      <c r="BD891" s="11">
        <f>IF($AG891,SUMPRODUCT(AJ$2:AJ891,$AH$2:$AH891)/SUM($AH$2:$AH891),0)</f>
        <v>0</v>
      </c>
      <c r="BE891" s="11">
        <f>IF($AG891,SUMPRODUCT(AK$2:AK891,$AH$2:$AH891)/SUM($AH$2:$AH891),0)</f>
        <v>0</v>
      </c>
      <c r="BF891" s="11">
        <f>IF($AG891,SUMPRODUCT(AL$2:AL891,$AH$2:$AH891)/SUM($AH$2:$AH891),0)</f>
        <v>0</v>
      </c>
      <c r="BG891" s="11">
        <f>IF($AG891,SUMPRODUCT(AM$2:AM891,$AH$2:$AH891)/SUM($AH$2:$AH891),0)</f>
        <v>0</v>
      </c>
      <c r="BH891" s="11">
        <f>IF($AG891,SUMPRODUCT(AN$2:AN891,$AH$2:$AH891)/SUM($AH$2:$AH891),0)</f>
        <v>0</v>
      </c>
      <c r="BI891" s="11">
        <f>IF($AG891,SUMPRODUCT(AO$2:AO891,$AH$2:$AH891)/SUM($AH$2:$AH891),0)</f>
        <v>0</v>
      </c>
      <c r="BJ891" s="11">
        <f>IF($AG891,SUMPRODUCT(AP$2:AP891,$AH$2:$AH891)/SUM($AH$2:$AH891),0)</f>
        <v>0</v>
      </c>
      <c r="BK891" s="11">
        <f>IF($AG891,SUMPRODUCT(AQ$2:AQ891,$AH$2:$AH891)/SUM($AH$2:$AH891),0)</f>
        <v>0</v>
      </c>
      <c r="BL891" s="11">
        <f>IF($AG891,SUMPRODUCT(AR$2:AR891,$AH$2:$AH891)/SUM($AH$2:$AH891),0)</f>
        <v>0</v>
      </c>
      <c r="BM891" s="11">
        <f>IF($AG891,SUMPRODUCT(AS$2:AS891,$AH$2:$AH891)/SUM($AH$2:$AH891),0)</f>
        <v>0</v>
      </c>
      <c r="BN891" s="11">
        <f>IF($AG891,SUMPRODUCT(AT$2:AT891,$AH$2:$AH891)/SUM($AH$2:$AH891),0)</f>
        <v>0</v>
      </c>
      <c r="BO891" s="11">
        <f>IF($AG891,SUMPRODUCT(AU$2:AU891,$AH$2:$AH891)/SUM($AH$2:$AH891),0)</f>
        <v>0</v>
      </c>
      <c r="BP891" s="11">
        <f>IF($AG891,SUMPRODUCT(AV$2:AV891,$AH$2:$AH891)/SUM($AH$2:$AH891),0)</f>
        <v>0</v>
      </c>
      <c r="BQ891" s="11">
        <f>IF($AG891,SUMPRODUCT(AW$2:AW891,$AH$2:$AH891)/SUM($AH$2:$AH891),0)</f>
        <v>0</v>
      </c>
      <c r="BR891" s="11">
        <f>IF($AG891,SUMPRODUCT(AX$2:AX891,$AH$2:$AH891)/SUM($AH$2:$AH891),0)</f>
        <v>0</v>
      </c>
      <c r="BS891" s="11">
        <f>IF($AG891,SUMPRODUCT(AY$2:AY891,$AH$2:$AH891)/SUM($AH$2:$AH891),0)</f>
        <v>0</v>
      </c>
      <c r="BT891" s="11">
        <f>IF($AG891,SUMPRODUCT(AZ$2:AZ891,$AH$2:$AH891)/SUM($AH$2:$AH891),0)</f>
        <v>0</v>
      </c>
      <c r="BU891" s="11">
        <f>IF($AG891,SUMPRODUCT(BA$2:BA891,$AH$2:$AH891)/SUM($AH$2:$AH891),0)</f>
        <v>0</v>
      </c>
      <c r="BV891" s="11"/>
      <c r="BW891" s="109" cm="1">
        <f t="array" ref="BW891">IF($AG891,SQRT(SUMPRODUCT($AH$2:$AH891, (AI$2:AI891-BC891)^2)/(SUM($AH$2:$AH891)-1)),0)</f>
        <v>0</v>
      </c>
      <c r="BX891" s="109" cm="1">
        <f t="array" ref="BX891">IF($AG891,SQRT(SUMPRODUCT($AH$2:$AH891, (AJ$2:AJ891-BD891)^2)/(SUM($AH$2:$AH891)-1)),0)</f>
        <v>0</v>
      </c>
      <c r="BY891" s="109" cm="1">
        <f t="array" ref="BY891">IF($AG891,SQRT(SUMPRODUCT($AH$2:$AH891, (AK$2:AK891-BE891)^2)/(SUM($AH$2:$AH891)-1)),0)</f>
        <v>0</v>
      </c>
      <c r="BZ891" s="109" cm="1">
        <f t="array" ref="BZ891">IF($AG891,SQRT(SUMPRODUCT($AH$2:$AH891, (AL$2:AL891-BF891)^2)/(SUM($AH$2:$AH891)-1)),0)</f>
        <v>0</v>
      </c>
      <c r="CA891" s="109" cm="1">
        <f t="array" ref="CA891">IF($AG891,SQRT(SUMPRODUCT($AH$2:$AH891, (AM$2:AM891-BG891)^2)/(SUM($AH$2:$AH891)-1)),0)</f>
        <v>0</v>
      </c>
      <c r="CB891" s="109" cm="1">
        <f t="array" ref="CB891">IF($AG891,SQRT(SUMPRODUCT($AH$2:$AH891, (AN$2:AN891-BH891)^2)/(SUM($AH$2:$AH891)-1)),0)</f>
        <v>0</v>
      </c>
      <c r="CC891" s="109" cm="1">
        <f t="array" ref="CC891">IF($AG891,SQRT(SUMPRODUCT($AH$2:$AH891, (AO$2:AO891-BI891)^2)/(SUM($AH$2:$AH891)-1)),0)</f>
        <v>0</v>
      </c>
      <c r="CD891" s="109" cm="1">
        <f t="array" ref="CD891">IF($AG891,SQRT(SUMPRODUCT($AH$2:$AH891, (AP$2:AP891-BJ891)^2)/(SUM($AH$2:$AH891)-1)),0)</f>
        <v>0</v>
      </c>
      <c r="CE891" s="109" cm="1">
        <f t="array" ref="CE891">IF($AG891,SQRT(SUMPRODUCT($AH$2:$AH891, (AQ$2:AQ891-BK891)^2)/(SUM($AH$2:$AH891)-1)),0)</f>
        <v>0</v>
      </c>
      <c r="CF891" s="109" cm="1">
        <f t="array" ref="CF891">IF($AG891,SQRT(SUMPRODUCT($AH$2:$AH891, (AR$2:AR891-BL891)^2)/(SUM($AH$2:$AH891)-1)),0)</f>
        <v>0</v>
      </c>
      <c r="CG891" s="109" cm="1">
        <f t="array" ref="CG891">IF($AG891,SQRT(SUMPRODUCT($AH$2:$AH891, (AS$2:AS891-BM891)^2)/(SUM($AH$2:$AH891)-1)),0)</f>
        <v>0</v>
      </c>
      <c r="CH891" s="109" cm="1">
        <f t="array" ref="CH891">IF($AG891,SQRT(SUMPRODUCT($AH$2:$AH891, (AT$2:AT891-BN891)^2)/(SUM($AH$2:$AH891)-1)),0)</f>
        <v>0</v>
      </c>
      <c r="CI891" s="109" cm="1">
        <f t="array" ref="CI891">IF($AG891,SQRT(SUMPRODUCT($AH$2:$AH891, (AU$2:AU891-BO891)^2)/(SUM($AH$2:$AH891)-1)),0)</f>
        <v>0</v>
      </c>
      <c r="CJ891" s="109" cm="1">
        <f t="array" ref="CJ891">IF($AG891,SQRT(SUMPRODUCT($AH$2:$AH891, (AV$2:AV891-BP891)^2)/(SUM($AH$2:$AH891)-1)),0)</f>
        <v>0</v>
      </c>
      <c r="CK891" s="109" cm="1">
        <f t="array" ref="CK891">IF($AG891,SQRT(SUMPRODUCT($AH$2:$AH891, (AW$2:AW891-BQ891)^2)/(SUM($AH$2:$AH891)-1)),0)</f>
        <v>0</v>
      </c>
      <c r="CL891" s="109" cm="1">
        <f t="array" ref="CL891">IF($AG891,SQRT(SUMPRODUCT($AH$2:$AH891, (AX$2:AX891-BR891)^2)/(SUM($AH$2:$AH891)-1)),0)</f>
        <v>0</v>
      </c>
      <c r="CM891" s="109" cm="1">
        <f t="array" ref="CM891">IF($AG891,SQRT(SUMPRODUCT($AH$2:$AH891, (AY$2:AY891-BS891)^2)/(SUM($AH$2:$AH891)-1)),0)</f>
        <v>0</v>
      </c>
      <c r="CN891" s="109" cm="1">
        <f t="array" ref="CN891">IF($AG891,SQRT(SUMPRODUCT($AH$2:$AH891, (AZ$2:AZ891-BT891)^2)/(SUM($AH$2:$AH891)-1)),0)</f>
        <v>0</v>
      </c>
      <c r="CO891" s="109" cm="1">
        <f t="array" ref="CO891">IF($AG891,SQRT(SUMPRODUCT($AH$2:$AH891, (BA$2:BA891-BU891)^2)/(SUM($AH$2:$AH891)-1)),0)</f>
        <v>0</v>
      </c>
    </row>
    <row r="892" spans="34:93" x14ac:dyDescent="0.25">
      <c r="AH892" s="99" t="str">
        <f t="shared" si="212"/>
        <v/>
      </c>
      <c r="AI892" s="11">
        <f t="shared" ref="AI892:AR901" ca="1" si="215">IF(AI$1&lt;&gt;0,SUMIFS(INDIRECT(AI$1), Fecha,$AG892),0)</f>
        <v>0</v>
      </c>
      <c r="AJ892" s="11">
        <f t="shared" ca="1" si="215"/>
        <v>0</v>
      </c>
      <c r="AK892" s="11">
        <f t="shared" ca="1" si="215"/>
        <v>0</v>
      </c>
      <c r="AL892" s="11">
        <f t="shared" ca="1" si="215"/>
        <v>0</v>
      </c>
      <c r="AM892" s="11">
        <f t="shared" ca="1" si="215"/>
        <v>0</v>
      </c>
      <c r="AN892" s="11">
        <f t="shared" ca="1" si="215"/>
        <v>0</v>
      </c>
      <c r="AO892" s="11">
        <f t="shared" ca="1" si="215"/>
        <v>0</v>
      </c>
      <c r="AP892" s="11">
        <f t="shared" ca="1" si="215"/>
        <v>0</v>
      </c>
      <c r="AQ892" s="11">
        <f t="shared" ca="1" si="215"/>
        <v>0</v>
      </c>
      <c r="AR892" s="11">
        <f t="shared" ca="1" si="215"/>
        <v>0</v>
      </c>
      <c r="AS892" s="11">
        <f t="shared" ref="AS892:BA901" ca="1" si="216">IF(AS$1&lt;&gt;0,SUMIFS(INDIRECT(AS$1), Fecha,$AG892),0)</f>
        <v>0</v>
      </c>
      <c r="AT892" s="11">
        <f t="shared" ca="1" si="216"/>
        <v>0</v>
      </c>
      <c r="AU892" s="11">
        <f t="shared" ca="1" si="216"/>
        <v>0</v>
      </c>
      <c r="AV892" s="11">
        <f t="shared" ca="1" si="216"/>
        <v>0</v>
      </c>
      <c r="AW892" s="11">
        <f t="shared" ca="1" si="216"/>
        <v>0</v>
      </c>
      <c r="AX892" s="11">
        <f t="shared" ca="1" si="216"/>
        <v>0</v>
      </c>
      <c r="AY892" s="11">
        <f t="shared" ca="1" si="216"/>
        <v>0</v>
      </c>
      <c r="AZ892" s="11">
        <f t="shared" ca="1" si="216"/>
        <v>0</v>
      </c>
      <c r="BA892" s="11">
        <f t="shared" ca="1" si="216"/>
        <v>0</v>
      </c>
      <c r="BB892" s="11"/>
      <c r="BC892" s="11">
        <f>IF($AG892,SUMPRODUCT(AI$2:AI892,$AH$2:$AH892)/SUM($AH$2:$AH892),0)</f>
        <v>0</v>
      </c>
      <c r="BD892" s="11">
        <f>IF($AG892,SUMPRODUCT(AJ$2:AJ892,$AH$2:$AH892)/SUM($AH$2:$AH892),0)</f>
        <v>0</v>
      </c>
      <c r="BE892" s="11">
        <f>IF($AG892,SUMPRODUCT(AK$2:AK892,$AH$2:$AH892)/SUM($AH$2:$AH892),0)</f>
        <v>0</v>
      </c>
      <c r="BF892" s="11">
        <f>IF($AG892,SUMPRODUCT(AL$2:AL892,$AH$2:$AH892)/SUM($AH$2:$AH892),0)</f>
        <v>0</v>
      </c>
      <c r="BG892" s="11">
        <f>IF($AG892,SUMPRODUCT(AM$2:AM892,$AH$2:$AH892)/SUM($AH$2:$AH892),0)</f>
        <v>0</v>
      </c>
      <c r="BH892" s="11">
        <f>IF($AG892,SUMPRODUCT(AN$2:AN892,$AH$2:$AH892)/SUM($AH$2:$AH892),0)</f>
        <v>0</v>
      </c>
      <c r="BI892" s="11">
        <f>IF($AG892,SUMPRODUCT(AO$2:AO892,$AH$2:$AH892)/SUM($AH$2:$AH892),0)</f>
        <v>0</v>
      </c>
      <c r="BJ892" s="11">
        <f>IF($AG892,SUMPRODUCT(AP$2:AP892,$AH$2:$AH892)/SUM($AH$2:$AH892),0)</f>
        <v>0</v>
      </c>
      <c r="BK892" s="11">
        <f>IF($AG892,SUMPRODUCT(AQ$2:AQ892,$AH$2:$AH892)/SUM($AH$2:$AH892),0)</f>
        <v>0</v>
      </c>
      <c r="BL892" s="11">
        <f>IF($AG892,SUMPRODUCT(AR$2:AR892,$AH$2:$AH892)/SUM($AH$2:$AH892),0)</f>
        <v>0</v>
      </c>
      <c r="BM892" s="11">
        <f>IF($AG892,SUMPRODUCT(AS$2:AS892,$AH$2:$AH892)/SUM($AH$2:$AH892),0)</f>
        <v>0</v>
      </c>
      <c r="BN892" s="11">
        <f>IF($AG892,SUMPRODUCT(AT$2:AT892,$AH$2:$AH892)/SUM($AH$2:$AH892),0)</f>
        <v>0</v>
      </c>
      <c r="BO892" s="11">
        <f>IF($AG892,SUMPRODUCT(AU$2:AU892,$AH$2:$AH892)/SUM($AH$2:$AH892),0)</f>
        <v>0</v>
      </c>
      <c r="BP892" s="11">
        <f>IF($AG892,SUMPRODUCT(AV$2:AV892,$AH$2:$AH892)/SUM($AH$2:$AH892),0)</f>
        <v>0</v>
      </c>
      <c r="BQ892" s="11">
        <f>IF($AG892,SUMPRODUCT(AW$2:AW892,$AH$2:$AH892)/SUM($AH$2:$AH892),0)</f>
        <v>0</v>
      </c>
      <c r="BR892" s="11">
        <f>IF($AG892,SUMPRODUCT(AX$2:AX892,$AH$2:$AH892)/SUM($AH$2:$AH892),0)</f>
        <v>0</v>
      </c>
      <c r="BS892" s="11">
        <f>IF($AG892,SUMPRODUCT(AY$2:AY892,$AH$2:$AH892)/SUM($AH$2:$AH892),0)</f>
        <v>0</v>
      </c>
      <c r="BT892" s="11">
        <f>IF($AG892,SUMPRODUCT(AZ$2:AZ892,$AH$2:$AH892)/SUM($AH$2:$AH892),0)</f>
        <v>0</v>
      </c>
      <c r="BU892" s="11">
        <f>IF($AG892,SUMPRODUCT(BA$2:BA892,$AH$2:$AH892)/SUM($AH$2:$AH892),0)</f>
        <v>0</v>
      </c>
      <c r="BV892" s="11"/>
      <c r="BW892" s="109" cm="1">
        <f t="array" ref="BW892">IF($AG892,SQRT(SUMPRODUCT($AH$2:$AH892, (AI$2:AI892-BC892)^2)/(SUM($AH$2:$AH892)-1)),0)</f>
        <v>0</v>
      </c>
      <c r="BX892" s="109" cm="1">
        <f t="array" ref="BX892">IF($AG892,SQRT(SUMPRODUCT($AH$2:$AH892, (AJ$2:AJ892-BD892)^2)/(SUM($AH$2:$AH892)-1)),0)</f>
        <v>0</v>
      </c>
      <c r="BY892" s="109" cm="1">
        <f t="array" ref="BY892">IF($AG892,SQRT(SUMPRODUCT($AH$2:$AH892, (AK$2:AK892-BE892)^2)/(SUM($AH$2:$AH892)-1)),0)</f>
        <v>0</v>
      </c>
      <c r="BZ892" s="109" cm="1">
        <f t="array" ref="BZ892">IF($AG892,SQRT(SUMPRODUCT($AH$2:$AH892, (AL$2:AL892-BF892)^2)/(SUM($AH$2:$AH892)-1)),0)</f>
        <v>0</v>
      </c>
      <c r="CA892" s="109" cm="1">
        <f t="array" ref="CA892">IF($AG892,SQRT(SUMPRODUCT($AH$2:$AH892, (AM$2:AM892-BG892)^2)/(SUM($AH$2:$AH892)-1)),0)</f>
        <v>0</v>
      </c>
      <c r="CB892" s="109" cm="1">
        <f t="array" ref="CB892">IF($AG892,SQRT(SUMPRODUCT($AH$2:$AH892, (AN$2:AN892-BH892)^2)/(SUM($AH$2:$AH892)-1)),0)</f>
        <v>0</v>
      </c>
      <c r="CC892" s="109" cm="1">
        <f t="array" ref="CC892">IF($AG892,SQRT(SUMPRODUCT($AH$2:$AH892, (AO$2:AO892-BI892)^2)/(SUM($AH$2:$AH892)-1)),0)</f>
        <v>0</v>
      </c>
      <c r="CD892" s="109" cm="1">
        <f t="array" ref="CD892">IF($AG892,SQRT(SUMPRODUCT($AH$2:$AH892, (AP$2:AP892-BJ892)^2)/(SUM($AH$2:$AH892)-1)),0)</f>
        <v>0</v>
      </c>
      <c r="CE892" s="109" cm="1">
        <f t="array" ref="CE892">IF($AG892,SQRT(SUMPRODUCT($AH$2:$AH892, (AQ$2:AQ892-BK892)^2)/(SUM($AH$2:$AH892)-1)),0)</f>
        <v>0</v>
      </c>
      <c r="CF892" s="109" cm="1">
        <f t="array" ref="CF892">IF($AG892,SQRT(SUMPRODUCT($AH$2:$AH892, (AR$2:AR892-BL892)^2)/(SUM($AH$2:$AH892)-1)),0)</f>
        <v>0</v>
      </c>
      <c r="CG892" s="109" cm="1">
        <f t="array" ref="CG892">IF($AG892,SQRT(SUMPRODUCT($AH$2:$AH892, (AS$2:AS892-BM892)^2)/(SUM($AH$2:$AH892)-1)),0)</f>
        <v>0</v>
      </c>
      <c r="CH892" s="109" cm="1">
        <f t="array" ref="CH892">IF($AG892,SQRT(SUMPRODUCT($AH$2:$AH892, (AT$2:AT892-BN892)^2)/(SUM($AH$2:$AH892)-1)),0)</f>
        <v>0</v>
      </c>
      <c r="CI892" s="109" cm="1">
        <f t="array" ref="CI892">IF($AG892,SQRT(SUMPRODUCT($AH$2:$AH892, (AU$2:AU892-BO892)^2)/(SUM($AH$2:$AH892)-1)),0)</f>
        <v>0</v>
      </c>
      <c r="CJ892" s="109" cm="1">
        <f t="array" ref="CJ892">IF($AG892,SQRT(SUMPRODUCT($AH$2:$AH892, (AV$2:AV892-BP892)^2)/(SUM($AH$2:$AH892)-1)),0)</f>
        <v>0</v>
      </c>
      <c r="CK892" s="109" cm="1">
        <f t="array" ref="CK892">IF($AG892,SQRT(SUMPRODUCT($AH$2:$AH892, (AW$2:AW892-BQ892)^2)/(SUM($AH$2:$AH892)-1)),0)</f>
        <v>0</v>
      </c>
      <c r="CL892" s="109" cm="1">
        <f t="array" ref="CL892">IF($AG892,SQRT(SUMPRODUCT($AH$2:$AH892, (AX$2:AX892-BR892)^2)/(SUM($AH$2:$AH892)-1)),0)</f>
        <v>0</v>
      </c>
      <c r="CM892" s="109" cm="1">
        <f t="array" ref="CM892">IF($AG892,SQRT(SUMPRODUCT($AH$2:$AH892, (AY$2:AY892-BS892)^2)/(SUM($AH$2:$AH892)-1)),0)</f>
        <v>0</v>
      </c>
      <c r="CN892" s="109" cm="1">
        <f t="array" ref="CN892">IF($AG892,SQRT(SUMPRODUCT($AH$2:$AH892, (AZ$2:AZ892-BT892)^2)/(SUM($AH$2:$AH892)-1)),0)</f>
        <v>0</v>
      </c>
      <c r="CO892" s="109" cm="1">
        <f t="array" ref="CO892">IF($AG892,SQRT(SUMPRODUCT($AH$2:$AH892, (BA$2:BA892-BU892)^2)/(SUM($AH$2:$AH892)-1)),0)</f>
        <v>0</v>
      </c>
    </row>
    <row r="893" spans="34:93" x14ac:dyDescent="0.25">
      <c r="AH893" s="99" t="str">
        <f t="shared" si="212"/>
        <v/>
      </c>
      <c r="AI893" s="11">
        <f t="shared" ca="1" si="215"/>
        <v>0</v>
      </c>
      <c r="AJ893" s="11">
        <f t="shared" ca="1" si="215"/>
        <v>0</v>
      </c>
      <c r="AK893" s="11">
        <f t="shared" ca="1" si="215"/>
        <v>0</v>
      </c>
      <c r="AL893" s="11">
        <f t="shared" ca="1" si="215"/>
        <v>0</v>
      </c>
      <c r="AM893" s="11">
        <f t="shared" ca="1" si="215"/>
        <v>0</v>
      </c>
      <c r="AN893" s="11">
        <f t="shared" ca="1" si="215"/>
        <v>0</v>
      </c>
      <c r="AO893" s="11">
        <f t="shared" ca="1" si="215"/>
        <v>0</v>
      </c>
      <c r="AP893" s="11">
        <f t="shared" ca="1" si="215"/>
        <v>0</v>
      </c>
      <c r="AQ893" s="11">
        <f t="shared" ca="1" si="215"/>
        <v>0</v>
      </c>
      <c r="AR893" s="11">
        <f t="shared" ca="1" si="215"/>
        <v>0</v>
      </c>
      <c r="AS893" s="11">
        <f t="shared" ca="1" si="216"/>
        <v>0</v>
      </c>
      <c r="AT893" s="11">
        <f t="shared" ca="1" si="216"/>
        <v>0</v>
      </c>
      <c r="AU893" s="11">
        <f t="shared" ca="1" si="216"/>
        <v>0</v>
      </c>
      <c r="AV893" s="11">
        <f t="shared" ca="1" si="216"/>
        <v>0</v>
      </c>
      <c r="AW893" s="11">
        <f t="shared" ca="1" si="216"/>
        <v>0</v>
      </c>
      <c r="AX893" s="11">
        <f t="shared" ca="1" si="216"/>
        <v>0</v>
      </c>
      <c r="AY893" s="11">
        <f t="shared" ca="1" si="216"/>
        <v>0</v>
      </c>
      <c r="AZ893" s="11">
        <f t="shared" ca="1" si="216"/>
        <v>0</v>
      </c>
      <c r="BA893" s="11">
        <f t="shared" ca="1" si="216"/>
        <v>0</v>
      </c>
      <c r="BB893" s="11"/>
      <c r="BC893" s="11">
        <f>IF($AG893,SUMPRODUCT(AI$2:AI893,$AH$2:$AH893)/SUM($AH$2:$AH893),0)</f>
        <v>0</v>
      </c>
      <c r="BD893" s="11">
        <f>IF($AG893,SUMPRODUCT(AJ$2:AJ893,$AH$2:$AH893)/SUM($AH$2:$AH893),0)</f>
        <v>0</v>
      </c>
      <c r="BE893" s="11">
        <f>IF($AG893,SUMPRODUCT(AK$2:AK893,$AH$2:$AH893)/SUM($AH$2:$AH893),0)</f>
        <v>0</v>
      </c>
      <c r="BF893" s="11">
        <f>IF($AG893,SUMPRODUCT(AL$2:AL893,$AH$2:$AH893)/SUM($AH$2:$AH893),0)</f>
        <v>0</v>
      </c>
      <c r="BG893" s="11">
        <f>IF($AG893,SUMPRODUCT(AM$2:AM893,$AH$2:$AH893)/SUM($AH$2:$AH893),0)</f>
        <v>0</v>
      </c>
      <c r="BH893" s="11">
        <f>IF($AG893,SUMPRODUCT(AN$2:AN893,$AH$2:$AH893)/SUM($AH$2:$AH893),0)</f>
        <v>0</v>
      </c>
      <c r="BI893" s="11">
        <f>IF($AG893,SUMPRODUCT(AO$2:AO893,$AH$2:$AH893)/SUM($AH$2:$AH893),0)</f>
        <v>0</v>
      </c>
      <c r="BJ893" s="11">
        <f>IF($AG893,SUMPRODUCT(AP$2:AP893,$AH$2:$AH893)/SUM($AH$2:$AH893),0)</f>
        <v>0</v>
      </c>
      <c r="BK893" s="11">
        <f>IF($AG893,SUMPRODUCT(AQ$2:AQ893,$AH$2:$AH893)/SUM($AH$2:$AH893),0)</f>
        <v>0</v>
      </c>
      <c r="BL893" s="11">
        <f>IF($AG893,SUMPRODUCT(AR$2:AR893,$AH$2:$AH893)/SUM($AH$2:$AH893),0)</f>
        <v>0</v>
      </c>
      <c r="BM893" s="11">
        <f>IF($AG893,SUMPRODUCT(AS$2:AS893,$AH$2:$AH893)/SUM($AH$2:$AH893),0)</f>
        <v>0</v>
      </c>
      <c r="BN893" s="11">
        <f>IF($AG893,SUMPRODUCT(AT$2:AT893,$AH$2:$AH893)/SUM($AH$2:$AH893),0)</f>
        <v>0</v>
      </c>
      <c r="BO893" s="11">
        <f>IF($AG893,SUMPRODUCT(AU$2:AU893,$AH$2:$AH893)/SUM($AH$2:$AH893),0)</f>
        <v>0</v>
      </c>
      <c r="BP893" s="11">
        <f>IF($AG893,SUMPRODUCT(AV$2:AV893,$AH$2:$AH893)/SUM($AH$2:$AH893),0)</f>
        <v>0</v>
      </c>
      <c r="BQ893" s="11">
        <f>IF($AG893,SUMPRODUCT(AW$2:AW893,$AH$2:$AH893)/SUM($AH$2:$AH893),0)</f>
        <v>0</v>
      </c>
      <c r="BR893" s="11">
        <f>IF($AG893,SUMPRODUCT(AX$2:AX893,$AH$2:$AH893)/SUM($AH$2:$AH893),0)</f>
        <v>0</v>
      </c>
      <c r="BS893" s="11">
        <f>IF($AG893,SUMPRODUCT(AY$2:AY893,$AH$2:$AH893)/SUM($AH$2:$AH893),0)</f>
        <v>0</v>
      </c>
      <c r="BT893" s="11">
        <f>IF($AG893,SUMPRODUCT(AZ$2:AZ893,$AH$2:$AH893)/SUM($AH$2:$AH893),0)</f>
        <v>0</v>
      </c>
      <c r="BU893" s="11">
        <f>IF($AG893,SUMPRODUCT(BA$2:BA893,$AH$2:$AH893)/SUM($AH$2:$AH893),0)</f>
        <v>0</v>
      </c>
      <c r="BV893" s="11"/>
      <c r="BW893" s="109" cm="1">
        <f t="array" ref="BW893">IF($AG893,SQRT(SUMPRODUCT($AH$2:$AH893, (AI$2:AI893-BC893)^2)/(SUM($AH$2:$AH893)-1)),0)</f>
        <v>0</v>
      </c>
      <c r="BX893" s="109" cm="1">
        <f t="array" ref="BX893">IF($AG893,SQRT(SUMPRODUCT($AH$2:$AH893, (AJ$2:AJ893-BD893)^2)/(SUM($AH$2:$AH893)-1)),0)</f>
        <v>0</v>
      </c>
      <c r="BY893" s="109" cm="1">
        <f t="array" ref="BY893">IF($AG893,SQRT(SUMPRODUCT($AH$2:$AH893, (AK$2:AK893-BE893)^2)/(SUM($AH$2:$AH893)-1)),0)</f>
        <v>0</v>
      </c>
      <c r="BZ893" s="109" cm="1">
        <f t="array" ref="BZ893">IF($AG893,SQRT(SUMPRODUCT($AH$2:$AH893, (AL$2:AL893-BF893)^2)/(SUM($AH$2:$AH893)-1)),0)</f>
        <v>0</v>
      </c>
      <c r="CA893" s="109" cm="1">
        <f t="array" ref="CA893">IF($AG893,SQRT(SUMPRODUCT($AH$2:$AH893, (AM$2:AM893-BG893)^2)/(SUM($AH$2:$AH893)-1)),0)</f>
        <v>0</v>
      </c>
      <c r="CB893" s="109" cm="1">
        <f t="array" ref="CB893">IF($AG893,SQRT(SUMPRODUCT($AH$2:$AH893, (AN$2:AN893-BH893)^2)/(SUM($AH$2:$AH893)-1)),0)</f>
        <v>0</v>
      </c>
      <c r="CC893" s="109" cm="1">
        <f t="array" ref="CC893">IF($AG893,SQRT(SUMPRODUCT($AH$2:$AH893, (AO$2:AO893-BI893)^2)/(SUM($AH$2:$AH893)-1)),0)</f>
        <v>0</v>
      </c>
      <c r="CD893" s="109" cm="1">
        <f t="array" ref="CD893">IF($AG893,SQRT(SUMPRODUCT($AH$2:$AH893, (AP$2:AP893-BJ893)^2)/(SUM($AH$2:$AH893)-1)),0)</f>
        <v>0</v>
      </c>
      <c r="CE893" s="109" cm="1">
        <f t="array" ref="CE893">IF($AG893,SQRT(SUMPRODUCT($AH$2:$AH893, (AQ$2:AQ893-BK893)^2)/(SUM($AH$2:$AH893)-1)),0)</f>
        <v>0</v>
      </c>
      <c r="CF893" s="109" cm="1">
        <f t="array" ref="CF893">IF($AG893,SQRT(SUMPRODUCT($AH$2:$AH893, (AR$2:AR893-BL893)^2)/(SUM($AH$2:$AH893)-1)),0)</f>
        <v>0</v>
      </c>
      <c r="CG893" s="109" cm="1">
        <f t="array" ref="CG893">IF($AG893,SQRT(SUMPRODUCT($AH$2:$AH893, (AS$2:AS893-BM893)^2)/(SUM($AH$2:$AH893)-1)),0)</f>
        <v>0</v>
      </c>
      <c r="CH893" s="109" cm="1">
        <f t="array" ref="CH893">IF($AG893,SQRT(SUMPRODUCT($AH$2:$AH893, (AT$2:AT893-BN893)^2)/(SUM($AH$2:$AH893)-1)),0)</f>
        <v>0</v>
      </c>
      <c r="CI893" s="109" cm="1">
        <f t="array" ref="CI893">IF($AG893,SQRT(SUMPRODUCT($AH$2:$AH893, (AU$2:AU893-BO893)^2)/(SUM($AH$2:$AH893)-1)),0)</f>
        <v>0</v>
      </c>
      <c r="CJ893" s="109" cm="1">
        <f t="array" ref="CJ893">IF($AG893,SQRT(SUMPRODUCT($AH$2:$AH893, (AV$2:AV893-BP893)^2)/(SUM($AH$2:$AH893)-1)),0)</f>
        <v>0</v>
      </c>
      <c r="CK893" s="109" cm="1">
        <f t="array" ref="CK893">IF($AG893,SQRT(SUMPRODUCT($AH$2:$AH893, (AW$2:AW893-BQ893)^2)/(SUM($AH$2:$AH893)-1)),0)</f>
        <v>0</v>
      </c>
      <c r="CL893" s="109" cm="1">
        <f t="array" ref="CL893">IF($AG893,SQRT(SUMPRODUCT($AH$2:$AH893, (AX$2:AX893-BR893)^2)/(SUM($AH$2:$AH893)-1)),0)</f>
        <v>0</v>
      </c>
      <c r="CM893" s="109" cm="1">
        <f t="array" ref="CM893">IF($AG893,SQRT(SUMPRODUCT($AH$2:$AH893, (AY$2:AY893-BS893)^2)/(SUM($AH$2:$AH893)-1)),0)</f>
        <v>0</v>
      </c>
      <c r="CN893" s="109" cm="1">
        <f t="array" ref="CN893">IF($AG893,SQRT(SUMPRODUCT($AH$2:$AH893, (AZ$2:AZ893-BT893)^2)/(SUM($AH$2:$AH893)-1)),0)</f>
        <v>0</v>
      </c>
      <c r="CO893" s="109" cm="1">
        <f t="array" ref="CO893">IF($AG893,SQRT(SUMPRODUCT($AH$2:$AH893, (BA$2:BA893-BU893)^2)/(SUM($AH$2:$AH893)-1)),0)</f>
        <v>0</v>
      </c>
    </row>
    <row r="894" spans="34:93" x14ac:dyDescent="0.25">
      <c r="AH894" s="99" t="str">
        <f t="shared" si="212"/>
        <v/>
      </c>
      <c r="AI894" s="11">
        <f t="shared" ca="1" si="215"/>
        <v>0</v>
      </c>
      <c r="AJ894" s="11">
        <f t="shared" ca="1" si="215"/>
        <v>0</v>
      </c>
      <c r="AK894" s="11">
        <f t="shared" ca="1" si="215"/>
        <v>0</v>
      </c>
      <c r="AL894" s="11">
        <f t="shared" ca="1" si="215"/>
        <v>0</v>
      </c>
      <c r="AM894" s="11">
        <f t="shared" ca="1" si="215"/>
        <v>0</v>
      </c>
      <c r="AN894" s="11">
        <f t="shared" ca="1" si="215"/>
        <v>0</v>
      </c>
      <c r="AO894" s="11">
        <f t="shared" ca="1" si="215"/>
        <v>0</v>
      </c>
      <c r="AP894" s="11">
        <f t="shared" ca="1" si="215"/>
        <v>0</v>
      </c>
      <c r="AQ894" s="11">
        <f t="shared" ca="1" si="215"/>
        <v>0</v>
      </c>
      <c r="AR894" s="11">
        <f t="shared" ca="1" si="215"/>
        <v>0</v>
      </c>
      <c r="AS894" s="11">
        <f t="shared" ca="1" si="216"/>
        <v>0</v>
      </c>
      <c r="AT894" s="11">
        <f t="shared" ca="1" si="216"/>
        <v>0</v>
      </c>
      <c r="AU894" s="11">
        <f t="shared" ca="1" si="216"/>
        <v>0</v>
      </c>
      <c r="AV894" s="11">
        <f t="shared" ca="1" si="216"/>
        <v>0</v>
      </c>
      <c r="AW894" s="11">
        <f t="shared" ca="1" si="216"/>
        <v>0</v>
      </c>
      <c r="AX894" s="11">
        <f t="shared" ca="1" si="216"/>
        <v>0</v>
      </c>
      <c r="AY894" s="11">
        <f t="shared" ca="1" si="216"/>
        <v>0</v>
      </c>
      <c r="AZ894" s="11">
        <f t="shared" ca="1" si="216"/>
        <v>0</v>
      </c>
      <c r="BA894" s="11">
        <f t="shared" ca="1" si="216"/>
        <v>0</v>
      </c>
      <c r="BB894" s="11"/>
      <c r="BC894" s="11">
        <f>IF($AG894,SUMPRODUCT(AI$2:AI894,$AH$2:$AH894)/SUM($AH$2:$AH894),0)</f>
        <v>0</v>
      </c>
      <c r="BD894" s="11">
        <f>IF($AG894,SUMPRODUCT(AJ$2:AJ894,$AH$2:$AH894)/SUM($AH$2:$AH894),0)</f>
        <v>0</v>
      </c>
      <c r="BE894" s="11">
        <f>IF($AG894,SUMPRODUCT(AK$2:AK894,$AH$2:$AH894)/SUM($AH$2:$AH894),0)</f>
        <v>0</v>
      </c>
      <c r="BF894" s="11">
        <f>IF($AG894,SUMPRODUCT(AL$2:AL894,$AH$2:$AH894)/SUM($AH$2:$AH894),0)</f>
        <v>0</v>
      </c>
      <c r="BG894" s="11">
        <f>IF($AG894,SUMPRODUCT(AM$2:AM894,$AH$2:$AH894)/SUM($AH$2:$AH894),0)</f>
        <v>0</v>
      </c>
      <c r="BH894" s="11">
        <f>IF($AG894,SUMPRODUCT(AN$2:AN894,$AH$2:$AH894)/SUM($AH$2:$AH894),0)</f>
        <v>0</v>
      </c>
      <c r="BI894" s="11">
        <f>IF($AG894,SUMPRODUCT(AO$2:AO894,$AH$2:$AH894)/SUM($AH$2:$AH894),0)</f>
        <v>0</v>
      </c>
      <c r="BJ894" s="11">
        <f>IF($AG894,SUMPRODUCT(AP$2:AP894,$AH$2:$AH894)/SUM($AH$2:$AH894),0)</f>
        <v>0</v>
      </c>
      <c r="BK894" s="11">
        <f>IF($AG894,SUMPRODUCT(AQ$2:AQ894,$AH$2:$AH894)/SUM($AH$2:$AH894),0)</f>
        <v>0</v>
      </c>
      <c r="BL894" s="11">
        <f>IF($AG894,SUMPRODUCT(AR$2:AR894,$AH$2:$AH894)/SUM($AH$2:$AH894),0)</f>
        <v>0</v>
      </c>
      <c r="BM894" s="11">
        <f>IF($AG894,SUMPRODUCT(AS$2:AS894,$AH$2:$AH894)/SUM($AH$2:$AH894),0)</f>
        <v>0</v>
      </c>
      <c r="BN894" s="11">
        <f>IF($AG894,SUMPRODUCT(AT$2:AT894,$AH$2:$AH894)/SUM($AH$2:$AH894),0)</f>
        <v>0</v>
      </c>
      <c r="BO894" s="11">
        <f>IF($AG894,SUMPRODUCT(AU$2:AU894,$AH$2:$AH894)/SUM($AH$2:$AH894),0)</f>
        <v>0</v>
      </c>
      <c r="BP894" s="11">
        <f>IF($AG894,SUMPRODUCT(AV$2:AV894,$AH$2:$AH894)/SUM($AH$2:$AH894),0)</f>
        <v>0</v>
      </c>
      <c r="BQ894" s="11">
        <f>IF($AG894,SUMPRODUCT(AW$2:AW894,$AH$2:$AH894)/SUM($AH$2:$AH894),0)</f>
        <v>0</v>
      </c>
      <c r="BR894" s="11">
        <f>IF($AG894,SUMPRODUCT(AX$2:AX894,$AH$2:$AH894)/SUM($AH$2:$AH894),0)</f>
        <v>0</v>
      </c>
      <c r="BS894" s="11">
        <f>IF($AG894,SUMPRODUCT(AY$2:AY894,$AH$2:$AH894)/SUM($AH$2:$AH894),0)</f>
        <v>0</v>
      </c>
      <c r="BT894" s="11">
        <f>IF($AG894,SUMPRODUCT(AZ$2:AZ894,$AH$2:$AH894)/SUM($AH$2:$AH894),0)</f>
        <v>0</v>
      </c>
      <c r="BU894" s="11">
        <f>IF($AG894,SUMPRODUCT(BA$2:BA894,$AH$2:$AH894)/SUM($AH$2:$AH894),0)</f>
        <v>0</v>
      </c>
      <c r="BV894" s="11"/>
      <c r="BW894" s="109" cm="1">
        <f t="array" ref="BW894">IF($AG894,SQRT(SUMPRODUCT($AH$2:$AH894, (AI$2:AI894-BC894)^2)/(SUM($AH$2:$AH894)-1)),0)</f>
        <v>0</v>
      </c>
      <c r="BX894" s="109" cm="1">
        <f t="array" ref="BX894">IF($AG894,SQRT(SUMPRODUCT($AH$2:$AH894, (AJ$2:AJ894-BD894)^2)/(SUM($AH$2:$AH894)-1)),0)</f>
        <v>0</v>
      </c>
      <c r="BY894" s="109" cm="1">
        <f t="array" ref="BY894">IF($AG894,SQRT(SUMPRODUCT($AH$2:$AH894, (AK$2:AK894-BE894)^2)/(SUM($AH$2:$AH894)-1)),0)</f>
        <v>0</v>
      </c>
      <c r="BZ894" s="109" cm="1">
        <f t="array" ref="BZ894">IF($AG894,SQRT(SUMPRODUCT($AH$2:$AH894, (AL$2:AL894-BF894)^2)/(SUM($AH$2:$AH894)-1)),0)</f>
        <v>0</v>
      </c>
      <c r="CA894" s="109" cm="1">
        <f t="array" ref="CA894">IF($AG894,SQRT(SUMPRODUCT($AH$2:$AH894, (AM$2:AM894-BG894)^2)/(SUM($AH$2:$AH894)-1)),0)</f>
        <v>0</v>
      </c>
      <c r="CB894" s="109" cm="1">
        <f t="array" ref="CB894">IF($AG894,SQRT(SUMPRODUCT($AH$2:$AH894, (AN$2:AN894-BH894)^2)/(SUM($AH$2:$AH894)-1)),0)</f>
        <v>0</v>
      </c>
      <c r="CC894" s="109" cm="1">
        <f t="array" ref="CC894">IF($AG894,SQRT(SUMPRODUCT($AH$2:$AH894, (AO$2:AO894-BI894)^2)/(SUM($AH$2:$AH894)-1)),0)</f>
        <v>0</v>
      </c>
      <c r="CD894" s="109" cm="1">
        <f t="array" ref="CD894">IF($AG894,SQRT(SUMPRODUCT($AH$2:$AH894, (AP$2:AP894-BJ894)^2)/(SUM($AH$2:$AH894)-1)),0)</f>
        <v>0</v>
      </c>
      <c r="CE894" s="109" cm="1">
        <f t="array" ref="CE894">IF($AG894,SQRT(SUMPRODUCT($AH$2:$AH894, (AQ$2:AQ894-BK894)^2)/(SUM($AH$2:$AH894)-1)),0)</f>
        <v>0</v>
      </c>
      <c r="CF894" s="109" cm="1">
        <f t="array" ref="CF894">IF($AG894,SQRT(SUMPRODUCT($AH$2:$AH894, (AR$2:AR894-BL894)^2)/(SUM($AH$2:$AH894)-1)),0)</f>
        <v>0</v>
      </c>
      <c r="CG894" s="109" cm="1">
        <f t="array" ref="CG894">IF($AG894,SQRT(SUMPRODUCT($AH$2:$AH894, (AS$2:AS894-BM894)^2)/(SUM($AH$2:$AH894)-1)),0)</f>
        <v>0</v>
      </c>
      <c r="CH894" s="109" cm="1">
        <f t="array" ref="CH894">IF($AG894,SQRT(SUMPRODUCT($AH$2:$AH894, (AT$2:AT894-BN894)^2)/(SUM($AH$2:$AH894)-1)),0)</f>
        <v>0</v>
      </c>
      <c r="CI894" s="109" cm="1">
        <f t="array" ref="CI894">IF($AG894,SQRT(SUMPRODUCT($AH$2:$AH894, (AU$2:AU894-BO894)^2)/(SUM($AH$2:$AH894)-1)),0)</f>
        <v>0</v>
      </c>
      <c r="CJ894" s="109" cm="1">
        <f t="array" ref="CJ894">IF($AG894,SQRT(SUMPRODUCT($AH$2:$AH894, (AV$2:AV894-BP894)^2)/(SUM($AH$2:$AH894)-1)),0)</f>
        <v>0</v>
      </c>
      <c r="CK894" s="109" cm="1">
        <f t="array" ref="CK894">IF($AG894,SQRT(SUMPRODUCT($AH$2:$AH894, (AW$2:AW894-BQ894)^2)/(SUM($AH$2:$AH894)-1)),0)</f>
        <v>0</v>
      </c>
      <c r="CL894" s="109" cm="1">
        <f t="array" ref="CL894">IF($AG894,SQRT(SUMPRODUCT($AH$2:$AH894, (AX$2:AX894-BR894)^2)/(SUM($AH$2:$AH894)-1)),0)</f>
        <v>0</v>
      </c>
      <c r="CM894" s="109" cm="1">
        <f t="array" ref="CM894">IF($AG894,SQRT(SUMPRODUCT($AH$2:$AH894, (AY$2:AY894-BS894)^2)/(SUM($AH$2:$AH894)-1)),0)</f>
        <v>0</v>
      </c>
      <c r="CN894" s="109" cm="1">
        <f t="array" ref="CN894">IF($AG894,SQRT(SUMPRODUCT($AH$2:$AH894, (AZ$2:AZ894-BT894)^2)/(SUM($AH$2:$AH894)-1)),0)</f>
        <v>0</v>
      </c>
      <c r="CO894" s="109" cm="1">
        <f t="array" ref="CO894">IF($AG894,SQRT(SUMPRODUCT($AH$2:$AH894, (BA$2:BA894-BU894)^2)/(SUM($AH$2:$AH894)-1)),0)</f>
        <v>0</v>
      </c>
    </row>
    <row r="895" spans="34:93" x14ac:dyDescent="0.25">
      <c r="AH895" s="99" t="str">
        <f t="shared" si="212"/>
        <v/>
      </c>
      <c r="AI895" s="11">
        <f t="shared" ca="1" si="215"/>
        <v>0</v>
      </c>
      <c r="AJ895" s="11">
        <f t="shared" ca="1" si="215"/>
        <v>0</v>
      </c>
      <c r="AK895" s="11">
        <f t="shared" ca="1" si="215"/>
        <v>0</v>
      </c>
      <c r="AL895" s="11">
        <f t="shared" ca="1" si="215"/>
        <v>0</v>
      </c>
      <c r="AM895" s="11">
        <f t="shared" ca="1" si="215"/>
        <v>0</v>
      </c>
      <c r="AN895" s="11">
        <f t="shared" ca="1" si="215"/>
        <v>0</v>
      </c>
      <c r="AO895" s="11">
        <f t="shared" ca="1" si="215"/>
        <v>0</v>
      </c>
      <c r="AP895" s="11">
        <f t="shared" ca="1" si="215"/>
        <v>0</v>
      </c>
      <c r="AQ895" s="11">
        <f t="shared" ca="1" si="215"/>
        <v>0</v>
      </c>
      <c r="AR895" s="11">
        <f t="shared" ca="1" si="215"/>
        <v>0</v>
      </c>
      <c r="AS895" s="11">
        <f t="shared" ca="1" si="216"/>
        <v>0</v>
      </c>
      <c r="AT895" s="11">
        <f t="shared" ca="1" si="216"/>
        <v>0</v>
      </c>
      <c r="AU895" s="11">
        <f t="shared" ca="1" si="216"/>
        <v>0</v>
      </c>
      <c r="AV895" s="11">
        <f t="shared" ca="1" si="216"/>
        <v>0</v>
      </c>
      <c r="AW895" s="11">
        <f t="shared" ca="1" si="216"/>
        <v>0</v>
      </c>
      <c r="AX895" s="11">
        <f t="shared" ca="1" si="216"/>
        <v>0</v>
      </c>
      <c r="AY895" s="11">
        <f t="shared" ca="1" si="216"/>
        <v>0</v>
      </c>
      <c r="AZ895" s="11">
        <f t="shared" ca="1" si="216"/>
        <v>0</v>
      </c>
      <c r="BA895" s="11">
        <f t="shared" ca="1" si="216"/>
        <v>0</v>
      </c>
      <c r="BB895" s="11"/>
      <c r="BC895" s="11">
        <f>IF($AG895,SUMPRODUCT(AI$2:AI895,$AH$2:$AH895)/SUM($AH$2:$AH895),0)</f>
        <v>0</v>
      </c>
      <c r="BD895" s="11">
        <f>IF($AG895,SUMPRODUCT(AJ$2:AJ895,$AH$2:$AH895)/SUM($AH$2:$AH895),0)</f>
        <v>0</v>
      </c>
      <c r="BE895" s="11">
        <f>IF($AG895,SUMPRODUCT(AK$2:AK895,$AH$2:$AH895)/SUM($AH$2:$AH895),0)</f>
        <v>0</v>
      </c>
      <c r="BF895" s="11">
        <f>IF($AG895,SUMPRODUCT(AL$2:AL895,$AH$2:$AH895)/SUM($AH$2:$AH895),0)</f>
        <v>0</v>
      </c>
      <c r="BG895" s="11">
        <f>IF($AG895,SUMPRODUCT(AM$2:AM895,$AH$2:$AH895)/SUM($AH$2:$AH895),0)</f>
        <v>0</v>
      </c>
      <c r="BH895" s="11">
        <f>IF($AG895,SUMPRODUCT(AN$2:AN895,$AH$2:$AH895)/SUM($AH$2:$AH895),0)</f>
        <v>0</v>
      </c>
      <c r="BI895" s="11">
        <f>IF($AG895,SUMPRODUCT(AO$2:AO895,$AH$2:$AH895)/SUM($AH$2:$AH895),0)</f>
        <v>0</v>
      </c>
      <c r="BJ895" s="11">
        <f>IF($AG895,SUMPRODUCT(AP$2:AP895,$AH$2:$AH895)/SUM($AH$2:$AH895),0)</f>
        <v>0</v>
      </c>
      <c r="BK895" s="11">
        <f>IF($AG895,SUMPRODUCT(AQ$2:AQ895,$AH$2:$AH895)/SUM($AH$2:$AH895),0)</f>
        <v>0</v>
      </c>
      <c r="BL895" s="11">
        <f>IF($AG895,SUMPRODUCT(AR$2:AR895,$AH$2:$AH895)/SUM($AH$2:$AH895),0)</f>
        <v>0</v>
      </c>
      <c r="BM895" s="11">
        <f>IF($AG895,SUMPRODUCT(AS$2:AS895,$AH$2:$AH895)/SUM($AH$2:$AH895),0)</f>
        <v>0</v>
      </c>
      <c r="BN895" s="11">
        <f>IF($AG895,SUMPRODUCT(AT$2:AT895,$AH$2:$AH895)/SUM($AH$2:$AH895),0)</f>
        <v>0</v>
      </c>
      <c r="BO895" s="11">
        <f>IF($AG895,SUMPRODUCT(AU$2:AU895,$AH$2:$AH895)/SUM($AH$2:$AH895),0)</f>
        <v>0</v>
      </c>
      <c r="BP895" s="11">
        <f>IF($AG895,SUMPRODUCT(AV$2:AV895,$AH$2:$AH895)/SUM($AH$2:$AH895),0)</f>
        <v>0</v>
      </c>
      <c r="BQ895" s="11">
        <f>IF($AG895,SUMPRODUCT(AW$2:AW895,$AH$2:$AH895)/SUM($AH$2:$AH895),0)</f>
        <v>0</v>
      </c>
      <c r="BR895" s="11">
        <f>IF($AG895,SUMPRODUCT(AX$2:AX895,$AH$2:$AH895)/SUM($AH$2:$AH895),0)</f>
        <v>0</v>
      </c>
      <c r="BS895" s="11">
        <f>IF($AG895,SUMPRODUCT(AY$2:AY895,$AH$2:$AH895)/SUM($AH$2:$AH895),0)</f>
        <v>0</v>
      </c>
      <c r="BT895" s="11">
        <f>IF($AG895,SUMPRODUCT(AZ$2:AZ895,$AH$2:$AH895)/SUM($AH$2:$AH895),0)</f>
        <v>0</v>
      </c>
      <c r="BU895" s="11">
        <f>IF($AG895,SUMPRODUCT(BA$2:BA895,$AH$2:$AH895)/SUM($AH$2:$AH895),0)</f>
        <v>0</v>
      </c>
      <c r="BV895" s="11"/>
      <c r="BW895" s="109" cm="1">
        <f t="array" ref="BW895">IF($AG895,SQRT(SUMPRODUCT($AH$2:$AH895, (AI$2:AI895-BC895)^2)/(SUM($AH$2:$AH895)-1)),0)</f>
        <v>0</v>
      </c>
      <c r="BX895" s="109" cm="1">
        <f t="array" ref="BX895">IF($AG895,SQRT(SUMPRODUCT($AH$2:$AH895, (AJ$2:AJ895-BD895)^2)/(SUM($AH$2:$AH895)-1)),0)</f>
        <v>0</v>
      </c>
      <c r="BY895" s="109" cm="1">
        <f t="array" ref="BY895">IF($AG895,SQRT(SUMPRODUCT($AH$2:$AH895, (AK$2:AK895-BE895)^2)/(SUM($AH$2:$AH895)-1)),0)</f>
        <v>0</v>
      </c>
      <c r="BZ895" s="109" cm="1">
        <f t="array" ref="BZ895">IF($AG895,SQRT(SUMPRODUCT($AH$2:$AH895, (AL$2:AL895-BF895)^2)/(SUM($AH$2:$AH895)-1)),0)</f>
        <v>0</v>
      </c>
      <c r="CA895" s="109" cm="1">
        <f t="array" ref="CA895">IF($AG895,SQRT(SUMPRODUCT($AH$2:$AH895, (AM$2:AM895-BG895)^2)/(SUM($AH$2:$AH895)-1)),0)</f>
        <v>0</v>
      </c>
      <c r="CB895" s="109" cm="1">
        <f t="array" ref="CB895">IF($AG895,SQRT(SUMPRODUCT($AH$2:$AH895, (AN$2:AN895-BH895)^2)/(SUM($AH$2:$AH895)-1)),0)</f>
        <v>0</v>
      </c>
      <c r="CC895" s="109" cm="1">
        <f t="array" ref="CC895">IF($AG895,SQRT(SUMPRODUCT($AH$2:$AH895, (AO$2:AO895-BI895)^2)/(SUM($AH$2:$AH895)-1)),0)</f>
        <v>0</v>
      </c>
      <c r="CD895" s="109" cm="1">
        <f t="array" ref="CD895">IF($AG895,SQRT(SUMPRODUCT($AH$2:$AH895, (AP$2:AP895-BJ895)^2)/(SUM($AH$2:$AH895)-1)),0)</f>
        <v>0</v>
      </c>
      <c r="CE895" s="109" cm="1">
        <f t="array" ref="CE895">IF($AG895,SQRT(SUMPRODUCT($AH$2:$AH895, (AQ$2:AQ895-BK895)^2)/(SUM($AH$2:$AH895)-1)),0)</f>
        <v>0</v>
      </c>
      <c r="CF895" s="109" cm="1">
        <f t="array" ref="CF895">IF($AG895,SQRT(SUMPRODUCT($AH$2:$AH895, (AR$2:AR895-BL895)^2)/(SUM($AH$2:$AH895)-1)),0)</f>
        <v>0</v>
      </c>
      <c r="CG895" s="109" cm="1">
        <f t="array" ref="CG895">IF($AG895,SQRT(SUMPRODUCT($AH$2:$AH895, (AS$2:AS895-BM895)^2)/(SUM($AH$2:$AH895)-1)),0)</f>
        <v>0</v>
      </c>
      <c r="CH895" s="109" cm="1">
        <f t="array" ref="CH895">IF($AG895,SQRT(SUMPRODUCT($AH$2:$AH895, (AT$2:AT895-BN895)^2)/(SUM($AH$2:$AH895)-1)),0)</f>
        <v>0</v>
      </c>
      <c r="CI895" s="109" cm="1">
        <f t="array" ref="CI895">IF($AG895,SQRT(SUMPRODUCT($AH$2:$AH895, (AU$2:AU895-BO895)^2)/(SUM($AH$2:$AH895)-1)),0)</f>
        <v>0</v>
      </c>
      <c r="CJ895" s="109" cm="1">
        <f t="array" ref="CJ895">IF($AG895,SQRT(SUMPRODUCT($AH$2:$AH895, (AV$2:AV895-BP895)^2)/(SUM($AH$2:$AH895)-1)),0)</f>
        <v>0</v>
      </c>
      <c r="CK895" s="109" cm="1">
        <f t="array" ref="CK895">IF($AG895,SQRT(SUMPRODUCT($AH$2:$AH895, (AW$2:AW895-BQ895)^2)/(SUM($AH$2:$AH895)-1)),0)</f>
        <v>0</v>
      </c>
      <c r="CL895" s="109" cm="1">
        <f t="array" ref="CL895">IF($AG895,SQRT(SUMPRODUCT($AH$2:$AH895, (AX$2:AX895-BR895)^2)/(SUM($AH$2:$AH895)-1)),0)</f>
        <v>0</v>
      </c>
      <c r="CM895" s="109" cm="1">
        <f t="array" ref="CM895">IF($AG895,SQRT(SUMPRODUCT($AH$2:$AH895, (AY$2:AY895-BS895)^2)/(SUM($AH$2:$AH895)-1)),0)</f>
        <v>0</v>
      </c>
      <c r="CN895" s="109" cm="1">
        <f t="array" ref="CN895">IF($AG895,SQRT(SUMPRODUCT($AH$2:$AH895, (AZ$2:AZ895-BT895)^2)/(SUM($AH$2:$AH895)-1)),0)</f>
        <v>0</v>
      </c>
      <c r="CO895" s="109" cm="1">
        <f t="array" ref="CO895">IF($AG895,SQRT(SUMPRODUCT($AH$2:$AH895, (BA$2:BA895-BU895)^2)/(SUM($AH$2:$AH895)-1)),0)</f>
        <v>0</v>
      </c>
    </row>
    <row r="896" spans="34:93" x14ac:dyDescent="0.25">
      <c r="AH896" s="99" t="str">
        <f t="shared" si="212"/>
        <v/>
      </c>
      <c r="AI896" s="11">
        <f t="shared" ca="1" si="215"/>
        <v>0</v>
      </c>
      <c r="AJ896" s="11">
        <f t="shared" ca="1" si="215"/>
        <v>0</v>
      </c>
      <c r="AK896" s="11">
        <f t="shared" ca="1" si="215"/>
        <v>0</v>
      </c>
      <c r="AL896" s="11">
        <f t="shared" ca="1" si="215"/>
        <v>0</v>
      </c>
      <c r="AM896" s="11">
        <f t="shared" ca="1" si="215"/>
        <v>0</v>
      </c>
      <c r="AN896" s="11">
        <f t="shared" ca="1" si="215"/>
        <v>0</v>
      </c>
      <c r="AO896" s="11">
        <f t="shared" ca="1" si="215"/>
        <v>0</v>
      </c>
      <c r="AP896" s="11">
        <f t="shared" ca="1" si="215"/>
        <v>0</v>
      </c>
      <c r="AQ896" s="11">
        <f t="shared" ca="1" si="215"/>
        <v>0</v>
      </c>
      <c r="AR896" s="11">
        <f t="shared" ca="1" si="215"/>
        <v>0</v>
      </c>
      <c r="AS896" s="11">
        <f t="shared" ca="1" si="216"/>
        <v>0</v>
      </c>
      <c r="AT896" s="11">
        <f t="shared" ca="1" si="216"/>
        <v>0</v>
      </c>
      <c r="AU896" s="11">
        <f t="shared" ca="1" si="216"/>
        <v>0</v>
      </c>
      <c r="AV896" s="11">
        <f t="shared" ca="1" si="216"/>
        <v>0</v>
      </c>
      <c r="AW896" s="11">
        <f t="shared" ca="1" si="216"/>
        <v>0</v>
      </c>
      <c r="AX896" s="11">
        <f t="shared" ca="1" si="216"/>
        <v>0</v>
      </c>
      <c r="AY896" s="11">
        <f t="shared" ca="1" si="216"/>
        <v>0</v>
      </c>
      <c r="AZ896" s="11">
        <f t="shared" ca="1" si="216"/>
        <v>0</v>
      </c>
      <c r="BA896" s="11">
        <f t="shared" ca="1" si="216"/>
        <v>0</v>
      </c>
      <c r="BB896" s="11"/>
      <c r="BC896" s="11">
        <f>IF($AG896,SUMPRODUCT(AI$2:AI896,$AH$2:$AH896)/SUM($AH$2:$AH896),0)</f>
        <v>0</v>
      </c>
      <c r="BD896" s="11">
        <f>IF($AG896,SUMPRODUCT(AJ$2:AJ896,$AH$2:$AH896)/SUM($AH$2:$AH896),0)</f>
        <v>0</v>
      </c>
      <c r="BE896" s="11">
        <f>IF($AG896,SUMPRODUCT(AK$2:AK896,$AH$2:$AH896)/SUM($AH$2:$AH896),0)</f>
        <v>0</v>
      </c>
      <c r="BF896" s="11">
        <f>IF($AG896,SUMPRODUCT(AL$2:AL896,$AH$2:$AH896)/SUM($AH$2:$AH896),0)</f>
        <v>0</v>
      </c>
      <c r="BG896" s="11">
        <f>IF($AG896,SUMPRODUCT(AM$2:AM896,$AH$2:$AH896)/SUM($AH$2:$AH896),0)</f>
        <v>0</v>
      </c>
      <c r="BH896" s="11">
        <f>IF($AG896,SUMPRODUCT(AN$2:AN896,$AH$2:$AH896)/SUM($AH$2:$AH896),0)</f>
        <v>0</v>
      </c>
      <c r="BI896" s="11">
        <f>IF($AG896,SUMPRODUCT(AO$2:AO896,$AH$2:$AH896)/SUM($AH$2:$AH896),0)</f>
        <v>0</v>
      </c>
      <c r="BJ896" s="11">
        <f>IF($AG896,SUMPRODUCT(AP$2:AP896,$AH$2:$AH896)/SUM($AH$2:$AH896),0)</f>
        <v>0</v>
      </c>
      <c r="BK896" s="11">
        <f>IF($AG896,SUMPRODUCT(AQ$2:AQ896,$AH$2:$AH896)/SUM($AH$2:$AH896),0)</f>
        <v>0</v>
      </c>
      <c r="BL896" s="11">
        <f>IF($AG896,SUMPRODUCT(AR$2:AR896,$AH$2:$AH896)/SUM($AH$2:$AH896),0)</f>
        <v>0</v>
      </c>
      <c r="BM896" s="11">
        <f>IF($AG896,SUMPRODUCT(AS$2:AS896,$AH$2:$AH896)/SUM($AH$2:$AH896),0)</f>
        <v>0</v>
      </c>
      <c r="BN896" s="11">
        <f>IF($AG896,SUMPRODUCT(AT$2:AT896,$AH$2:$AH896)/SUM($AH$2:$AH896),0)</f>
        <v>0</v>
      </c>
      <c r="BO896" s="11">
        <f>IF($AG896,SUMPRODUCT(AU$2:AU896,$AH$2:$AH896)/SUM($AH$2:$AH896),0)</f>
        <v>0</v>
      </c>
      <c r="BP896" s="11">
        <f>IF($AG896,SUMPRODUCT(AV$2:AV896,$AH$2:$AH896)/SUM($AH$2:$AH896),0)</f>
        <v>0</v>
      </c>
      <c r="BQ896" s="11">
        <f>IF($AG896,SUMPRODUCT(AW$2:AW896,$AH$2:$AH896)/SUM($AH$2:$AH896),0)</f>
        <v>0</v>
      </c>
      <c r="BR896" s="11">
        <f>IF($AG896,SUMPRODUCT(AX$2:AX896,$AH$2:$AH896)/SUM($AH$2:$AH896),0)</f>
        <v>0</v>
      </c>
      <c r="BS896" s="11">
        <f>IF($AG896,SUMPRODUCT(AY$2:AY896,$AH$2:$AH896)/SUM($AH$2:$AH896),0)</f>
        <v>0</v>
      </c>
      <c r="BT896" s="11">
        <f>IF($AG896,SUMPRODUCT(AZ$2:AZ896,$AH$2:$AH896)/SUM($AH$2:$AH896),0)</f>
        <v>0</v>
      </c>
      <c r="BU896" s="11">
        <f>IF($AG896,SUMPRODUCT(BA$2:BA896,$AH$2:$AH896)/SUM($AH$2:$AH896),0)</f>
        <v>0</v>
      </c>
      <c r="BV896" s="11"/>
      <c r="BW896" s="109" cm="1">
        <f t="array" ref="BW896">IF($AG896,SQRT(SUMPRODUCT($AH$2:$AH896, (AI$2:AI896-BC896)^2)/(SUM($AH$2:$AH896)-1)),0)</f>
        <v>0</v>
      </c>
      <c r="BX896" s="109" cm="1">
        <f t="array" ref="BX896">IF($AG896,SQRT(SUMPRODUCT($AH$2:$AH896, (AJ$2:AJ896-BD896)^2)/(SUM($AH$2:$AH896)-1)),0)</f>
        <v>0</v>
      </c>
      <c r="BY896" s="109" cm="1">
        <f t="array" ref="BY896">IF($AG896,SQRT(SUMPRODUCT($AH$2:$AH896, (AK$2:AK896-BE896)^2)/(SUM($AH$2:$AH896)-1)),0)</f>
        <v>0</v>
      </c>
      <c r="BZ896" s="109" cm="1">
        <f t="array" ref="BZ896">IF($AG896,SQRT(SUMPRODUCT($AH$2:$AH896, (AL$2:AL896-BF896)^2)/(SUM($AH$2:$AH896)-1)),0)</f>
        <v>0</v>
      </c>
      <c r="CA896" s="109" cm="1">
        <f t="array" ref="CA896">IF($AG896,SQRT(SUMPRODUCT($AH$2:$AH896, (AM$2:AM896-BG896)^2)/(SUM($AH$2:$AH896)-1)),0)</f>
        <v>0</v>
      </c>
      <c r="CB896" s="109" cm="1">
        <f t="array" ref="CB896">IF($AG896,SQRT(SUMPRODUCT($AH$2:$AH896, (AN$2:AN896-BH896)^2)/(SUM($AH$2:$AH896)-1)),0)</f>
        <v>0</v>
      </c>
      <c r="CC896" s="109" cm="1">
        <f t="array" ref="CC896">IF($AG896,SQRT(SUMPRODUCT($AH$2:$AH896, (AO$2:AO896-BI896)^2)/(SUM($AH$2:$AH896)-1)),0)</f>
        <v>0</v>
      </c>
      <c r="CD896" s="109" cm="1">
        <f t="array" ref="CD896">IF($AG896,SQRT(SUMPRODUCT($AH$2:$AH896, (AP$2:AP896-BJ896)^2)/(SUM($AH$2:$AH896)-1)),0)</f>
        <v>0</v>
      </c>
      <c r="CE896" s="109" cm="1">
        <f t="array" ref="CE896">IF($AG896,SQRT(SUMPRODUCT($AH$2:$AH896, (AQ$2:AQ896-BK896)^2)/(SUM($AH$2:$AH896)-1)),0)</f>
        <v>0</v>
      </c>
      <c r="CF896" s="109" cm="1">
        <f t="array" ref="CF896">IF($AG896,SQRT(SUMPRODUCT($AH$2:$AH896, (AR$2:AR896-BL896)^2)/(SUM($AH$2:$AH896)-1)),0)</f>
        <v>0</v>
      </c>
      <c r="CG896" s="109" cm="1">
        <f t="array" ref="CG896">IF($AG896,SQRT(SUMPRODUCT($AH$2:$AH896, (AS$2:AS896-BM896)^2)/(SUM($AH$2:$AH896)-1)),0)</f>
        <v>0</v>
      </c>
      <c r="CH896" s="109" cm="1">
        <f t="array" ref="CH896">IF($AG896,SQRT(SUMPRODUCT($AH$2:$AH896, (AT$2:AT896-BN896)^2)/(SUM($AH$2:$AH896)-1)),0)</f>
        <v>0</v>
      </c>
      <c r="CI896" s="109" cm="1">
        <f t="array" ref="CI896">IF($AG896,SQRT(SUMPRODUCT($AH$2:$AH896, (AU$2:AU896-BO896)^2)/(SUM($AH$2:$AH896)-1)),0)</f>
        <v>0</v>
      </c>
      <c r="CJ896" s="109" cm="1">
        <f t="array" ref="CJ896">IF($AG896,SQRT(SUMPRODUCT($AH$2:$AH896, (AV$2:AV896-BP896)^2)/(SUM($AH$2:$AH896)-1)),0)</f>
        <v>0</v>
      </c>
      <c r="CK896" s="109" cm="1">
        <f t="array" ref="CK896">IF($AG896,SQRT(SUMPRODUCT($AH$2:$AH896, (AW$2:AW896-BQ896)^2)/(SUM($AH$2:$AH896)-1)),0)</f>
        <v>0</v>
      </c>
      <c r="CL896" s="109" cm="1">
        <f t="array" ref="CL896">IF($AG896,SQRT(SUMPRODUCT($AH$2:$AH896, (AX$2:AX896-BR896)^2)/(SUM($AH$2:$AH896)-1)),0)</f>
        <v>0</v>
      </c>
      <c r="CM896" s="109" cm="1">
        <f t="array" ref="CM896">IF($AG896,SQRT(SUMPRODUCT($AH$2:$AH896, (AY$2:AY896-BS896)^2)/(SUM($AH$2:$AH896)-1)),0)</f>
        <v>0</v>
      </c>
      <c r="CN896" s="109" cm="1">
        <f t="array" ref="CN896">IF($AG896,SQRT(SUMPRODUCT($AH$2:$AH896, (AZ$2:AZ896-BT896)^2)/(SUM($AH$2:$AH896)-1)),0)</f>
        <v>0</v>
      </c>
      <c r="CO896" s="109" cm="1">
        <f t="array" ref="CO896">IF($AG896,SQRT(SUMPRODUCT($AH$2:$AH896, (BA$2:BA896-BU896)^2)/(SUM($AH$2:$AH896)-1)),0)</f>
        <v>0</v>
      </c>
    </row>
    <row r="897" spans="34:93" x14ac:dyDescent="0.25">
      <c r="AH897" s="99" t="str">
        <f t="shared" si="212"/>
        <v/>
      </c>
      <c r="AI897" s="11">
        <f t="shared" ca="1" si="215"/>
        <v>0</v>
      </c>
      <c r="AJ897" s="11">
        <f t="shared" ca="1" si="215"/>
        <v>0</v>
      </c>
      <c r="AK897" s="11">
        <f t="shared" ca="1" si="215"/>
        <v>0</v>
      </c>
      <c r="AL897" s="11">
        <f t="shared" ca="1" si="215"/>
        <v>0</v>
      </c>
      <c r="AM897" s="11">
        <f t="shared" ca="1" si="215"/>
        <v>0</v>
      </c>
      <c r="AN897" s="11">
        <f t="shared" ca="1" si="215"/>
        <v>0</v>
      </c>
      <c r="AO897" s="11">
        <f t="shared" ca="1" si="215"/>
        <v>0</v>
      </c>
      <c r="AP897" s="11">
        <f t="shared" ca="1" si="215"/>
        <v>0</v>
      </c>
      <c r="AQ897" s="11">
        <f t="shared" ca="1" si="215"/>
        <v>0</v>
      </c>
      <c r="AR897" s="11">
        <f t="shared" ca="1" si="215"/>
        <v>0</v>
      </c>
      <c r="AS897" s="11">
        <f t="shared" ca="1" si="216"/>
        <v>0</v>
      </c>
      <c r="AT897" s="11">
        <f t="shared" ca="1" si="216"/>
        <v>0</v>
      </c>
      <c r="AU897" s="11">
        <f t="shared" ca="1" si="216"/>
        <v>0</v>
      </c>
      <c r="AV897" s="11">
        <f t="shared" ca="1" si="216"/>
        <v>0</v>
      </c>
      <c r="AW897" s="11">
        <f t="shared" ca="1" si="216"/>
        <v>0</v>
      </c>
      <c r="AX897" s="11">
        <f t="shared" ca="1" si="216"/>
        <v>0</v>
      </c>
      <c r="AY897" s="11">
        <f t="shared" ca="1" si="216"/>
        <v>0</v>
      </c>
      <c r="AZ897" s="11">
        <f t="shared" ca="1" si="216"/>
        <v>0</v>
      </c>
      <c r="BA897" s="11">
        <f t="shared" ca="1" si="216"/>
        <v>0</v>
      </c>
      <c r="BB897" s="11"/>
      <c r="BC897" s="11">
        <f>IF($AG897,SUMPRODUCT(AI$2:AI897,$AH$2:$AH897)/SUM($AH$2:$AH897),0)</f>
        <v>0</v>
      </c>
      <c r="BD897" s="11">
        <f>IF($AG897,SUMPRODUCT(AJ$2:AJ897,$AH$2:$AH897)/SUM($AH$2:$AH897),0)</f>
        <v>0</v>
      </c>
      <c r="BE897" s="11">
        <f>IF($AG897,SUMPRODUCT(AK$2:AK897,$AH$2:$AH897)/SUM($AH$2:$AH897),0)</f>
        <v>0</v>
      </c>
      <c r="BF897" s="11">
        <f>IF($AG897,SUMPRODUCT(AL$2:AL897,$AH$2:$AH897)/SUM($AH$2:$AH897),0)</f>
        <v>0</v>
      </c>
      <c r="BG897" s="11">
        <f>IF($AG897,SUMPRODUCT(AM$2:AM897,$AH$2:$AH897)/SUM($AH$2:$AH897),0)</f>
        <v>0</v>
      </c>
      <c r="BH897" s="11">
        <f>IF($AG897,SUMPRODUCT(AN$2:AN897,$AH$2:$AH897)/SUM($AH$2:$AH897),0)</f>
        <v>0</v>
      </c>
      <c r="BI897" s="11">
        <f>IF($AG897,SUMPRODUCT(AO$2:AO897,$AH$2:$AH897)/SUM($AH$2:$AH897),0)</f>
        <v>0</v>
      </c>
      <c r="BJ897" s="11">
        <f>IF($AG897,SUMPRODUCT(AP$2:AP897,$AH$2:$AH897)/SUM($AH$2:$AH897),0)</f>
        <v>0</v>
      </c>
      <c r="BK897" s="11">
        <f>IF($AG897,SUMPRODUCT(AQ$2:AQ897,$AH$2:$AH897)/SUM($AH$2:$AH897),0)</f>
        <v>0</v>
      </c>
      <c r="BL897" s="11">
        <f>IF($AG897,SUMPRODUCT(AR$2:AR897,$AH$2:$AH897)/SUM($AH$2:$AH897),0)</f>
        <v>0</v>
      </c>
      <c r="BM897" s="11">
        <f>IF($AG897,SUMPRODUCT(AS$2:AS897,$AH$2:$AH897)/SUM($AH$2:$AH897),0)</f>
        <v>0</v>
      </c>
      <c r="BN897" s="11">
        <f>IF($AG897,SUMPRODUCT(AT$2:AT897,$AH$2:$AH897)/SUM($AH$2:$AH897),0)</f>
        <v>0</v>
      </c>
      <c r="BO897" s="11">
        <f>IF($AG897,SUMPRODUCT(AU$2:AU897,$AH$2:$AH897)/SUM($AH$2:$AH897),0)</f>
        <v>0</v>
      </c>
      <c r="BP897" s="11">
        <f>IF($AG897,SUMPRODUCT(AV$2:AV897,$AH$2:$AH897)/SUM($AH$2:$AH897),0)</f>
        <v>0</v>
      </c>
      <c r="BQ897" s="11">
        <f>IF($AG897,SUMPRODUCT(AW$2:AW897,$AH$2:$AH897)/SUM($AH$2:$AH897),0)</f>
        <v>0</v>
      </c>
      <c r="BR897" s="11">
        <f>IF($AG897,SUMPRODUCT(AX$2:AX897,$AH$2:$AH897)/SUM($AH$2:$AH897),0)</f>
        <v>0</v>
      </c>
      <c r="BS897" s="11">
        <f>IF($AG897,SUMPRODUCT(AY$2:AY897,$AH$2:$AH897)/SUM($AH$2:$AH897),0)</f>
        <v>0</v>
      </c>
      <c r="BT897" s="11">
        <f>IF($AG897,SUMPRODUCT(AZ$2:AZ897,$AH$2:$AH897)/SUM($AH$2:$AH897),0)</f>
        <v>0</v>
      </c>
      <c r="BU897" s="11">
        <f>IF($AG897,SUMPRODUCT(BA$2:BA897,$AH$2:$AH897)/SUM($AH$2:$AH897),0)</f>
        <v>0</v>
      </c>
      <c r="BV897" s="11"/>
      <c r="BW897" s="109" cm="1">
        <f t="array" ref="BW897">IF($AG897,SQRT(SUMPRODUCT($AH$2:$AH897, (AI$2:AI897-BC897)^2)/(SUM($AH$2:$AH897)-1)),0)</f>
        <v>0</v>
      </c>
      <c r="BX897" s="109" cm="1">
        <f t="array" ref="BX897">IF($AG897,SQRT(SUMPRODUCT($AH$2:$AH897, (AJ$2:AJ897-BD897)^2)/(SUM($AH$2:$AH897)-1)),0)</f>
        <v>0</v>
      </c>
      <c r="BY897" s="109" cm="1">
        <f t="array" ref="BY897">IF($AG897,SQRT(SUMPRODUCT($AH$2:$AH897, (AK$2:AK897-BE897)^2)/(SUM($AH$2:$AH897)-1)),0)</f>
        <v>0</v>
      </c>
      <c r="BZ897" s="109" cm="1">
        <f t="array" ref="BZ897">IF($AG897,SQRT(SUMPRODUCT($AH$2:$AH897, (AL$2:AL897-BF897)^2)/(SUM($AH$2:$AH897)-1)),0)</f>
        <v>0</v>
      </c>
      <c r="CA897" s="109" cm="1">
        <f t="array" ref="CA897">IF($AG897,SQRT(SUMPRODUCT($AH$2:$AH897, (AM$2:AM897-BG897)^2)/(SUM($AH$2:$AH897)-1)),0)</f>
        <v>0</v>
      </c>
      <c r="CB897" s="109" cm="1">
        <f t="array" ref="CB897">IF($AG897,SQRT(SUMPRODUCT($AH$2:$AH897, (AN$2:AN897-BH897)^2)/(SUM($AH$2:$AH897)-1)),0)</f>
        <v>0</v>
      </c>
      <c r="CC897" s="109" cm="1">
        <f t="array" ref="CC897">IF($AG897,SQRT(SUMPRODUCT($AH$2:$AH897, (AO$2:AO897-BI897)^2)/(SUM($AH$2:$AH897)-1)),0)</f>
        <v>0</v>
      </c>
      <c r="CD897" s="109" cm="1">
        <f t="array" ref="CD897">IF($AG897,SQRT(SUMPRODUCT($AH$2:$AH897, (AP$2:AP897-BJ897)^2)/(SUM($AH$2:$AH897)-1)),0)</f>
        <v>0</v>
      </c>
      <c r="CE897" s="109" cm="1">
        <f t="array" ref="CE897">IF($AG897,SQRT(SUMPRODUCT($AH$2:$AH897, (AQ$2:AQ897-BK897)^2)/(SUM($AH$2:$AH897)-1)),0)</f>
        <v>0</v>
      </c>
      <c r="CF897" s="109" cm="1">
        <f t="array" ref="CF897">IF($AG897,SQRT(SUMPRODUCT($AH$2:$AH897, (AR$2:AR897-BL897)^2)/(SUM($AH$2:$AH897)-1)),0)</f>
        <v>0</v>
      </c>
      <c r="CG897" s="109" cm="1">
        <f t="array" ref="CG897">IF($AG897,SQRT(SUMPRODUCT($AH$2:$AH897, (AS$2:AS897-BM897)^2)/(SUM($AH$2:$AH897)-1)),0)</f>
        <v>0</v>
      </c>
      <c r="CH897" s="109" cm="1">
        <f t="array" ref="CH897">IF($AG897,SQRT(SUMPRODUCT($AH$2:$AH897, (AT$2:AT897-BN897)^2)/(SUM($AH$2:$AH897)-1)),0)</f>
        <v>0</v>
      </c>
      <c r="CI897" s="109" cm="1">
        <f t="array" ref="CI897">IF($AG897,SQRT(SUMPRODUCT($AH$2:$AH897, (AU$2:AU897-BO897)^2)/(SUM($AH$2:$AH897)-1)),0)</f>
        <v>0</v>
      </c>
      <c r="CJ897" s="109" cm="1">
        <f t="array" ref="CJ897">IF($AG897,SQRT(SUMPRODUCT($AH$2:$AH897, (AV$2:AV897-BP897)^2)/(SUM($AH$2:$AH897)-1)),0)</f>
        <v>0</v>
      </c>
      <c r="CK897" s="109" cm="1">
        <f t="array" ref="CK897">IF($AG897,SQRT(SUMPRODUCT($AH$2:$AH897, (AW$2:AW897-BQ897)^2)/(SUM($AH$2:$AH897)-1)),0)</f>
        <v>0</v>
      </c>
      <c r="CL897" s="109" cm="1">
        <f t="array" ref="CL897">IF($AG897,SQRT(SUMPRODUCT($AH$2:$AH897, (AX$2:AX897-BR897)^2)/(SUM($AH$2:$AH897)-1)),0)</f>
        <v>0</v>
      </c>
      <c r="CM897" s="109" cm="1">
        <f t="array" ref="CM897">IF($AG897,SQRT(SUMPRODUCT($AH$2:$AH897, (AY$2:AY897-BS897)^2)/(SUM($AH$2:$AH897)-1)),0)</f>
        <v>0</v>
      </c>
      <c r="CN897" s="109" cm="1">
        <f t="array" ref="CN897">IF($AG897,SQRT(SUMPRODUCT($AH$2:$AH897, (AZ$2:AZ897-BT897)^2)/(SUM($AH$2:$AH897)-1)),0)</f>
        <v>0</v>
      </c>
      <c r="CO897" s="109" cm="1">
        <f t="array" ref="CO897">IF($AG897,SQRT(SUMPRODUCT($AH$2:$AH897, (BA$2:BA897-BU897)^2)/(SUM($AH$2:$AH897)-1)),0)</f>
        <v>0</v>
      </c>
    </row>
    <row r="898" spans="34:93" x14ac:dyDescent="0.25">
      <c r="AH898" s="99" t="str">
        <f t="shared" si="212"/>
        <v/>
      </c>
      <c r="AI898" s="11">
        <f t="shared" ca="1" si="215"/>
        <v>0</v>
      </c>
      <c r="AJ898" s="11">
        <f t="shared" ca="1" si="215"/>
        <v>0</v>
      </c>
      <c r="AK898" s="11">
        <f t="shared" ca="1" si="215"/>
        <v>0</v>
      </c>
      <c r="AL898" s="11">
        <f t="shared" ca="1" si="215"/>
        <v>0</v>
      </c>
      <c r="AM898" s="11">
        <f t="shared" ca="1" si="215"/>
        <v>0</v>
      </c>
      <c r="AN898" s="11">
        <f t="shared" ca="1" si="215"/>
        <v>0</v>
      </c>
      <c r="AO898" s="11">
        <f t="shared" ca="1" si="215"/>
        <v>0</v>
      </c>
      <c r="AP898" s="11">
        <f t="shared" ca="1" si="215"/>
        <v>0</v>
      </c>
      <c r="AQ898" s="11">
        <f t="shared" ca="1" si="215"/>
        <v>0</v>
      </c>
      <c r="AR898" s="11">
        <f t="shared" ca="1" si="215"/>
        <v>0</v>
      </c>
      <c r="AS898" s="11">
        <f t="shared" ca="1" si="216"/>
        <v>0</v>
      </c>
      <c r="AT898" s="11">
        <f t="shared" ca="1" si="216"/>
        <v>0</v>
      </c>
      <c r="AU898" s="11">
        <f t="shared" ca="1" si="216"/>
        <v>0</v>
      </c>
      <c r="AV898" s="11">
        <f t="shared" ca="1" si="216"/>
        <v>0</v>
      </c>
      <c r="AW898" s="11">
        <f t="shared" ca="1" si="216"/>
        <v>0</v>
      </c>
      <c r="AX898" s="11">
        <f t="shared" ca="1" si="216"/>
        <v>0</v>
      </c>
      <c r="AY898" s="11">
        <f t="shared" ca="1" si="216"/>
        <v>0</v>
      </c>
      <c r="AZ898" s="11">
        <f t="shared" ca="1" si="216"/>
        <v>0</v>
      </c>
      <c r="BA898" s="11">
        <f t="shared" ca="1" si="216"/>
        <v>0</v>
      </c>
      <c r="BB898" s="11"/>
      <c r="BC898" s="11">
        <f>IF($AG898,SUMPRODUCT(AI$2:AI898,$AH$2:$AH898)/SUM($AH$2:$AH898),0)</f>
        <v>0</v>
      </c>
      <c r="BD898" s="11">
        <f>IF($AG898,SUMPRODUCT(AJ$2:AJ898,$AH$2:$AH898)/SUM($AH$2:$AH898),0)</f>
        <v>0</v>
      </c>
      <c r="BE898" s="11">
        <f>IF($AG898,SUMPRODUCT(AK$2:AK898,$AH$2:$AH898)/SUM($AH$2:$AH898),0)</f>
        <v>0</v>
      </c>
      <c r="BF898" s="11">
        <f>IF($AG898,SUMPRODUCT(AL$2:AL898,$AH$2:$AH898)/SUM($AH$2:$AH898),0)</f>
        <v>0</v>
      </c>
      <c r="BG898" s="11">
        <f>IF($AG898,SUMPRODUCT(AM$2:AM898,$AH$2:$AH898)/SUM($AH$2:$AH898),0)</f>
        <v>0</v>
      </c>
      <c r="BH898" s="11">
        <f>IF($AG898,SUMPRODUCT(AN$2:AN898,$AH$2:$AH898)/SUM($AH$2:$AH898),0)</f>
        <v>0</v>
      </c>
      <c r="BI898" s="11">
        <f>IF($AG898,SUMPRODUCT(AO$2:AO898,$AH$2:$AH898)/SUM($AH$2:$AH898),0)</f>
        <v>0</v>
      </c>
      <c r="BJ898" s="11">
        <f>IF($AG898,SUMPRODUCT(AP$2:AP898,$AH$2:$AH898)/SUM($AH$2:$AH898),0)</f>
        <v>0</v>
      </c>
      <c r="BK898" s="11">
        <f>IF($AG898,SUMPRODUCT(AQ$2:AQ898,$AH$2:$AH898)/SUM($AH$2:$AH898),0)</f>
        <v>0</v>
      </c>
      <c r="BL898" s="11">
        <f>IF($AG898,SUMPRODUCT(AR$2:AR898,$AH$2:$AH898)/SUM($AH$2:$AH898),0)</f>
        <v>0</v>
      </c>
      <c r="BM898" s="11">
        <f>IF($AG898,SUMPRODUCT(AS$2:AS898,$AH$2:$AH898)/SUM($AH$2:$AH898),0)</f>
        <v>0</v>
      </c>
      <c r="BN898" s="11">
        <f>IF($AG898,SUMPRODUCT(AT$2:AT898,$AH$2:$AH898)/SUM($AH$2:$AH898),0)</f>
        <v>0</v>
      </c>
      <c r="BO898" s="11">
        <f>IF($AG898,SUMPRODUCT(AU$2:AU898,$AH$2:$AH898)/SUM($AH$2:$AH898),0)</f>
        <v>0</v>
      </c>
      <c r="BP898" s="11">
        <f>IF($AG898,SUMPRODUCT(AV$2:AV898,$AH$2:$AH898)/SUM($AH$2:$AH898),0)</f>
        <v>0</v>
      </c>
      <c r="BQ898" s="11">
        <f>IF($AG898,SUMPRODUCT(AW$2:AW898,$AH$2:$AH898)/SUM($AH$2:$AH898),0)</f>
        <v>0</v>
      </c>
      <c r="BR898" s="11">
        <f>IF($AG898,SUMPRODUCT(AX$2:AX898,$AH$2:$AH898)/SUM($AH$2:$AH898),0)</f>
        <v>0</v>
      </c>
      <c r="BS898" s="11">
        <f>IF($AG898,SUMPRODUCT(AY$2:AY898,$AH$2:$AH898)/SUM($AH$2:$AH898),0)</f>
        <v>0</v>
      </c>
      <c r="BT898" s="11">
        <f>IF($AG898,SUMPRODUCT(AZ$2:AZ898,$AH$2:$AH898)/SUM($AH$2:$AH898),0)</f>
        <v>0</v>
      </c>
      <c r="BU898" s="11">
        <f>IF($AG898,SUMPRODUCT(BA$2:BA898,$AH$2:$AH898)/SUM($AH$2:$AH898),0)</f>
        <v>0</v>
      </c>
      <c r="BV898" s="11"/>
      <c r="BW898" s="109" cm="1">
        <f t="array" ref="BW898">IF($AG898,SQRT(SUMPRODUCT($AH$2:$AH898, (AI$2:AI898-BC898)^2)/(SUM($AH$2:$AH898)-1)),0)</f>
        <v>0</v>
      </c>
      <c r="BX898" s="109" cm="1">
        <f t="array" ref="BX898">IF($AG898,SQRT(SUMPRODUCT($AH$2:$AH898, (AJ$2:AJ898-BD898)^2)/(SUM($AH$2:$AH898)-1)),0)</f>
        <v>0</v>
      </c>
      <c r="BY898" s="109" cm="1">
        <f t="array" ref="BY898">IF($AG898,SQRT(SUMPRODUCT($AH$2:$AH898, (AK$2:AK898-BE898)^2)/(SUM($AH$2:$AH898)-1)),0)</f>
        <v>0</v>
      </c>
      <c r="BZ898" s="109" cm="1">
        <f t="array" ref="BZ898">IF($AG898,SQRT(SUMPRODUCT($AH$2:$AH898, (AL$2:AL898-BF898)^2)/(SUM($AH$2:$AH898)-1)),0)</f>
        <v>0</v>
      </c>
      <c r="CA898" s="109" cm="1">
        <f t="array" ref="CA898">IF($AG898,SQRT(SUMPRODUCT($AH$2:$AH898, (AM$2:AM898-BG898)^2)/(SUM($AH$2:$AH898)-1)),0)</f>
        <v>0</v>
      </c>
      <c r="CB898" s="109" cm="1">
        <f t="array" ref="CB898">IF($AG898,SQRT(SUMPRODUCT($AH$2:$AH898, (AN$2:AN898-BH898)^2)/(SUM($AH$2:$AH898)-1)),0)</f>
        <v>0</v>
      </c>
      <c r="CC898" s="109" cm="1">
        <f t="array" ref="CC898">IF($AG898,SQRT(SUMPRODUCT($AH$2:$AH898, (AO$2:AO898-BI898)^2)/(SUM($AH$2:$AH898)-1)),0)</f>
        <v>0</v>
      </c>
      <c r="CD898" s="109" cm="1">
        <f t="array" ref="CD898">IF($AG898,SQRT(SUMPRODUCT($AH$2:$AH898, (AP$2:AP898-BJ898)^2)/(SUM($AH$2:$AH898)-1)),0)</f>
        <v>0</v>
      </c>
      <c r="CE898" s="109" cm="1">
        <f t="array" ref="CE898">IF($AG898,SQRT(SUMPRODUCT($AH$2:$AH898, (AQ$2:AQ898-BK898)^2)/(SUM($AH$2:$AH898)-1)),0)</f>
        <v>0</v>
      </c>
      <c r="CF898" s="109" cm="1">
        <f t="array" ref="CF898">IF($AG898,SQRT(SUMPRODUCT($AH$2:$AH898, (AR$2:AR898-BL898)^2)/(SUM($AH$2:$AH898)-1)),0)</f>
        <v>0</v>
      </c>
      <c r="CG898" s="109" cm="1">
        <f t="array" ref="CG898">IF($AG898,SQRT(SUMPRODUCT($AH$2:$AH898, (AS$2:AS898-BM898)^2)/(SUM($AH$2:$AH898)-1)),0)</f>
        <v>0</v>
      </c>
      <c r="CH898" s="109" cm="1">
        <f t="array" ref="CH898">IF($AG898,SQRT(SUMPRODUCT($AH$2:$AH898, (AT$2:AT898-BN898)^2)/(SUM($AH$2:$AH898)-1)),0)</f>
        <v>0</v>
      </c>
      <c r="CI898" s="109" cm="1">
        <f t="array" ref="CI898">IF($AG898,SQRT(SUMPRODUCT($AH$2:$AH898, (AU$2:AU898-BO898)^2)/(SUM($AH$2:$AH898)-1)),0)</f>
        <v>0</v>
      </c>
      <c r="CJ898" s="109" cm="1">
        <f t="array" ref="CJ898">IF($AG898,SQRT(SUMPRODUCT($AH$2:$AH898, (AV$2:AV898-BP898)^2)/(SUM($AH$2:$AH898)-1)),0)</f>
        <v>0</v>
      </c>
      <c r="CK898" s="109" cm="1">
        <f t="array" ref="CK898">IF($AG898,SQRT(SUMPRODUCT($AH$2:$AH898, (AW$2:AW898-BQ898)^2)/(SUM($AH$2:$AH898)-1)),0)</f>
        <v>0</v>
      </c>
      <c r="CL898" s="109" cm="1">
        <f t="array" ref="CL898">IF($AG898,SQRT(SUMPRODUCT($AH$2:$AH898, (AX$2:AX898-BR898)^2)/(SUM($AH$2:$AH898)-1)),0)</f>
        <v>0</v>
      </c>
      <c r="CM898" s="109" cm="1">
        <f t="array" ref="CM898">IF($AG898,SQRT(SUMPRODUCT($AH$2:$AH898, (AY$2:AY898-BS898)^2)/(SUM($AH$2:$AH898)-1)),0)</f>
        <v>0</v>
      </c>
      <c r="CN898" s="109" cm="1">
        <f t="array" ref="CN898">IF($AG898,SQRT(SUMPRODUCT($AH$2:$AH898, (AZ$2:AZ898-BT898)^2)/(SUM($AH$2:$AH898)-1)),0)</f>
        <v>0</v>
      </c>
      <c r="CO898" s="109" cm="1">
        <f t="array" ref="CO898">IF($AG898,SQRT(SUMPRODUCT($AH$2:$AH898, (BA$2:BA898-BU898)^2)/(SUM($AH$2:$AH898)-1)),0)</f>
        <v>0</v>
      </c>
    </row>
    <row r="899" spans="34:93" x14ac:dyDescent="0.25">
      <c r="AH899" s="99" t="str">
        <f t="shared" si="212"/>
        <v/>
      </c>
      <c r="AI899" s="11">
        <f t="shared" ca="1" si="215"/>
        <v>0</v>
      </c>
      <c r="AJ899" s="11">
        <f t="shared" ca="1" si="215"/>
        <v>0</v>
      </c>
      <c r="AK899" s="11">
        <f t="shared" ca="1" si="215"/>
        <v>0</v>
      </c>
      <c r="AL899" s="11">
        <f t="shared" ca="1" si="215"/>
        <v>0</v>
      </c>
      <c r="AM899" s="11">
        <f t="shared" ca="1" si="215"/>
        <v>0</v>
      </c>
      <c r="AN899" s="11">
        <f t="shared" ca="1" si="215"/>
        <v>0</v>
      </c>
      <c r="AO899" s="11">
        <f t="shared" ca="1" si="215"/>
        <v>0</v>
      </c>
      <c r="AP899" s="11">
        <f t="shared" ca="1" si="215"/>
        <v>0</v>
      </c>
      <c r="AQ899" s="11">
        <f t="shared" ca="1" si="215"/>
        <v>0</v>
      </c>
      <c r="AR899" s="11">
        <f t="shared" ca="1" si="215"/>
        <v>0</v>
      </c>
      <c r="AS899" s="11">
        <f t="shared" ca="1" si="216"/>
        <v>0</v>
      </c>
      <c r="AT899" s="11">
        <f t="shared" ca="1" si="216"/>
        <v>0</v>
      </c>
      <c r="AU899" s="11">
        <f t="shared" ca="1" si="216"/>
        <v>0</v>
      </c>
      <c r="AV899" s="11">
        <f t="shared" ca="1" si="216"/>
        <v>0</v>
      </c>
      <c r="AW899" s="11">
        <f t="shared" ca="1" si="216"/>
        <v>0</v>
      </c>
      <c r="AX899" s="11">
        <f t="shared" ca="1" si="216"/>
        <v>0</v>
      </c>
      <c r="AY899" s="11">
        <f t="shared" ca="1" si="216"/>
        <v>0</v>
      </c>
      <c r="AZ899" s="11">
        <f t="shared" ca="1" si="216"/>
        <v>0</v>
      </c>
      <c r="BA899" s="11">
        <f t="shared" ca="1" si="216"/>
        <v>0</v>
      </c>
      <c r="BB899" s="11"/>
      <c r="BC899" s="11">
        <f>IF($AG899,SUMPRODUCT(AI$2:AI899,$AH$2:$AH899)/SUM($AH$2:$AH899),0)</f>
        <v>0</v>
      </c>
      <c r="BD899" s="11">
        <f>IF($AG899,SUMPRODUCT(AJ$2:AJ899,$AH$2:$AH899)/SUM($AH$2:$AH899),0)</f>
        <v>0</v>
      </c>
      <c r="BE899" s="11">
        <f>IF($AG899,SUMPRODUCT(AK$2:AK899,$AH$2:$AH899)/SUM($AH$2:$AH899),0)</f>
        <v>0</v>
      </c>
      <c r="BF899" s="11">
        <f>IF($AG899,SUMPRODUCT(AL$2:AL899,$AH$2:$AH899)/SUM($AH$2:$AH899),0)</f>
        <v>0</v>
      </c>
      <c r="BG899" s="11">
        <f>IF($AG899,SUMPRODUCT(AM$2:AM899,$AH$2:$AH899)/SUM($AH$2:$AH899),0)</f>
        <v>0</v>
      </c>
      <c r="BH899" s="11">
        <f>IF($AG899,SUMPRODUCT(AN$2:AN899,$AH$2:$AH899)/SUM($AH$2:$AH899),0)</f>
        <v>0</v>
      </c>
      <c r="BI899" s="11">
        <f>IF($AG899,SUMPRODUCT(AO$2:AO899,$AH$2:$AH899)/SUM($AH$2:$AH899),0)</f>
        <v>0</v>
      </c>
      <c r="BJ899" s="11">
        <f>IF($AG899,SUMPRODUCT(AP$2:AP899,$AH$2:$AH899)/SUM($AH$2:$AH899),0)</f>
        <v>0</v>
      </c>
      <c r="BK899" s="11">
        <f>IF($AG899,SUMPRODUCT(AQ$2:AQ899,$AH$2:$AH899)/SUM($AH$2:$AH899),0)</f>
        <v>0</v>
      </c>
      <c r="BL899" s="11">
        <f>IF($AG899,SUMPRODUCT(AR$2:AR899,$AH$2:$AH899)/SUM($AH$2:$AH899),0)</f>
        <v>0</v>
      </c>
      <c r="BM899" s="11">
        <f>IF($AG899,SUMPRODUCT(AS$2:AS899,$AH$2:$AH899)/SUM($AH$2:$AH899),0)</f>
        <v>0</v>
      </c>
      <c r="BN899" s="11">
        <f>IF($AG899,SUMPRODUCT(AT$2:AT899,$AH$2:$AH899)/SUM($AH$2:$AH899),0)</f>
        <v>0</v>
      </c>
      <c r="BO899" s="11">
        <f>IF($AG899,SUMPRODUCT(AU$2:AU899,$AH$2:$AH899)/SUM($AH$2:$AH899),0)</f>
        <v>0</v>
      </c>
      <c r="BP899" s="11">
        <f>IF($AG899,SUMPRODUCT(AV$2:AV899,$AH$2:$AH899)/SUM($AH$2:$AH899),0)</f>
        <v>0</v>
      </c>
      <c r="BQ899" s="11">
        <f>IF($AG899,SUMPRODUCT(AW$2:AW899,$AH$2:$AH899)/SUM($AH$2:$AH899),0)</f>
        <v>0</v>
      </c>
      <c r="BR899" s="11">
        <f>IF($AG899,SUMPRODUCT(AX$2:AX899,$AH$2:$AH899)/SUM($AH$2:$AH899),0)</f>
        <v>0</v>
      </c>
      <c r="BS899" s="11">
        <f>IF($AG899,SUMPRODUCT(AY$2:AY899,$AH$2:$AH899)/SUM($AH$2:$AH899),0)</f>
        <v>0</v>
      </c>
      <c r="BT899" s="11">
        <f>IF($AG899,SUMPRODUCT(AZ$2:AZ899,$AH$2:$AH899)/SUM($AH$2:$AH899),0)</f>
        <v>0</v>
      </c>
      <c r="BU899" s="11">
        <f>IF($AG899,SUMPRODUCT(BA$2:BA899,$AH$2:$AH899)/SUM($AH$2:$AH899),0)</f>
        <v>0</v>
      </c>
      <c r="BV899" s="11"/>
      <c r="BW899" s="109" cm="1">
        <f t="array" ref="BW899">IF($AG899,SQRT(SUMPRODUCT($AH$2:$AH899, (AI$2:AI899-BC899)^2)/(SUM($AH$2:$AH899)-1)),0)</f>
        <v>0</v>
      </c>
      <c r="BX899" s="109" cm="1">
        <f t="array" ref="BX899">IF($AG899,SQRT(SUMPRODUCT($AH$2:$AH899, (AJ$2:AJ899-BD899)^2)/(SUM($AH$2:$AH899)-1)),0)</f>
        <v>0</v>
      </c>
      <c r="BY899" s="109" cm="1">
        <f t="array" ref="BY899">IF($AG899,SQRT(SUMPRODUCT($AH$2:$AH899, (AK$2:AK899-BE899)^2)/(SUM($AH$2:$AH899)-1)),0)</f>
        <v>0</v>
      </c>
      <c r="BZ899" s="109" cm="1">
        <f t="array" ref="BZ899">IF($AG899,SQRT(SUMPRODUCT($AH$2:$AH899, (AL$2:AL899-BF899)^2)/(SUM($AH$2:$AH899)-1)),0)</f>
        <v>0</v>
      </c>
      <c r="CA899" s="109" cm="1">
        <f t="array" ref="CA899">IF($AG899,SQRT(SUMPRODUCT($AH$2:$AH899, (AM$2:AM899-BG899)^2)/(SUM($AH$2:$AH899)-1)),0)</f>
        <v>0</v>
      </c>
      <c r="CB899" s="109" cm="1">
        <f t="array" ref="CB899">IF($AG899,SQRT(SUMPRODUCT($AH$2:$AH899, (AN$2:AN899-BH899)^2)/(SUM($AH$2:$AH899)-1)),0)</f>
        <v>0</v>
      </c>
      <c r="CC899" s="109" cm="1">
        <f t="array" ref="CC899">IF($AG899,SQRT(SUMPRODUCT($AH$2:$AH899, (AO$2:AO899-BI899)^2)/(SUM($AH$2:$AH899)-1)),0)</f>
        <v>0</v>
      </c>
      <c r="CD899" s="109" cm="1">
        <f t="array" ref="CD899">IF($AG899,SQRT(SUMPRODUCT($AH$2:$AH899, (AP$2:AP899-BJ899)^2)/(SUM($AH$2:$AH899)-1)),0)</f>
        <v>0</v>
      </c>
      <c r="CE899" s="109" cm="1">
        <f t="array" ref="CE899">IF($AG899,SQRT(SUMPRODUCT($AH$2:$AH899, (AQ$2:AQ899-BK899)^2)/(SUM($AH$2:$AH899)-1)),0)</f>
        <v>0</v>
      </c>
      <c r="CF899" s="109" cm="1">
        <f t="array" ref="CF899">IF($AG899,SQRT(SUMPRODUCT($AH$2:$AH899, (AR$2:AR899-BL899)^2)/(SUM($AH$2:$AH899)-1)),0)</f>
        <v>0</v>
      </c>
      <c r="CG899" s="109" cm="1">
        <f t="array" ref="CG899">IF($AG899,SQRT(SUMPRODUCT($AH$2:$AH899, (AS$2:AS899-BM899)^2)/(SUM($AH$2:$AH899)-1)),0)</f>
        <v>0</v>
      </c>
      <c r="CH899" s="109" cm="1">
        <f t="array" ref="CH899">IF($AG899,SQRT(SUMPRODUCT($AH$2:$AH899, (AT$2:AT899-BN899)^2)/(SUM($AH$2:$AH899)-1)),0)</f>
        <v>0</v>
      </c>
      <c r="CI899" s="109" cm="1">
        <f t="array" ref="CI899">IF($AG899,SQRT(SUMPRODUCT($AH$2:$AH899, (AU$2:AU899-BO899)^2)/(SUM($AH$2:$AH899)-1)),0)</f>
        <v>0</v>
      </c>
      <c r="CJ899" s="109" cm="1">
        <f t="array" ref="CJ899">IF($AG899,SQRT(SUMPRODUCT($AH$2:$AH899, (AV$2:AV899-BP899)^2)/(SUM($AH$2:$AH899)-1)),0)</f>
        <v>0</v>
      </c>
      <c r="CK899" s="109" cm="1">
        <f t="array" ref="CK899">IF($AG899,SQRT(SUMPRODUCT($AH$2:$AH899, (AW$2:AW899-BQ899)^2)/(SUM($AH$2:$AH899)-1)),0)</f>
        <v>0</v>
      </c>
      <c r="CL899" s="109" cm="1">
        <f t="array" ref="CL899">IF($AG899,SQRT(SUMPRODUCT($AH$2:$AH899, (AX$2:AX899-BR899)^2)/(SUM($AH$2:$AH899)-1)),0)</f>
        <v>0</v>
      </c>
      <c r="CM899" s="109" cm="1">
        <f t="array" ref="CM899">IF($AG899,SQRT(SUMPRODUCT($AH$2:$AH899, (AY$2:AY899-BS899)^2)/(SUM($AH$2:$AH899)-1)),0)</f>
        <v>0</v>
      </c>
      <c r="CN899" s="109" cm="1">
        <f t="array" ref="CN899">IF($AG899,SQRT(SUMPRODUCT($AH$2:$AH899, (AZ$2:AZ899-BT899)^2)/(SUM($AH$2:$AH899)-1)),0)</f>
        <v>0</v>
      </c>
      <c r="CO899" s="109" cm="1">
        <f t="array" ref="CO899">IF($AG899,SQRT(SUMPRODUCT($AH$2:$AH899, (BA$2:BA899-BU899)^2)/(SUM($AH$2:$AH899)-1)),0)</f>
        <v>0</v>
      </c>
    </row>
    <row r="900" spans="34:93" x14ac:dyDescent="0.25">
      <c r="AH900" s="99" t="str">
        <f t="shared" si="212"/>
        <v/>
      </c>
      <c r="AI900" s="11">
        <f t="shared" ca="1" si="215"/>
        <v>0</v>
      </c>
      <c r="AJ900" s="11">
        <f t="shared" ca="1" si="215"/>
        <v>0</v>
      </c>
      <c r="AK900" s="11">
        <f t="shared" ca="1" si="215"/>
        <v>0</v>
      </c>
      <c r="AL900" s="11">
        <f t="shared" ca="1" si="215"/>
        <v>0</v>
      </c>
      <c r="AM900" s="11">
        <f t="shared" ca="1" si="215"/>
        <v>0</v>
      </c>
      <c r="AN900" s="11">
        <f t="shared" ca="1" si="215"/>
        <v>0</v>
      </c>
      <c r="AO900" s="11">
        <f t="shared" ca="1" si="215"/>
        <v>0</v>
      </c>
      <c r="AP900" s="11">
        <f t="shared" ca="1" si="215"/>
        <v>0</v>
      </c>
      <c r="AQ900" s="11">
        <f t="shared" ca="1" si="215"/>
        <v>0</v>
      </c>
      <c r="AR900" s="11">
        <f t="shared" ca="1" si="215"/>
        <v>0</v>
      </c>
      <c r="AS900" s="11">
        <f t="shared" ca="1" si="216"/>
        <v>0</v>
      </c>
      <c r="AT900" s="11">
        <f t="shared" ca="1" si="216"/>
        <v>0</v>
      </c>
      <c r="AU900" s="11">
        <f t="shared" ca="1" si="216"/>
        <v>0</v>
      </c>
      <c r="AV900" s="11">
        <f t="shared" ca="1" si="216"/>
        <v>0</v>
      </c>
      <c r="AW900" s="11">
        <f t="shared" ca="1" si="216"/>
        <v>0</v>
      </c>
      <c r="AX900" s="11">
        <f t="shared" ca="1" si="216"/>
        <v>0</v>
      </c>
      <c r="AY900" s="11">
        <f t="shared" ca="1" si="216"/>
        <v>0</v>
      </c>
      <c r="AZ900" s="11">
        <f t="shared" ca="1" si="216"/>
        <v>0</v>
      </c>
      <c r="BA900" s="11">
        <f t="shared" ca="1" si="216"/>
        <v>0</v>
      </c>
      <c r="BB900" s="11"/>
      <c r="BC900" s="11">
        <f>IF($AG900,SUMPRODUCT(AI$2:AI900,$AH$2:$AH900)/SUM($AH$2:$AH900),0)</f>
        <v>0</v>
      </c>
      <c r="BD900" s="11">
        <f>IF($AG900,SUMPRODUCT(AJ$2:AJ900,$AH$2:$AH900)/SUM($AH$2:$AH900),0)</f>
        <v>0</v>
      </c>
      <c r="BE900" s="11">
        <f>IF($AG900,SUMPRODUCT(AK$2:AK900,$AH$2:$AH900)/SUM($AH$2:$AH900),0)</f>
        <v>0</v>
      </c>
      <c r="BF900" s="11">
        <f>IF($AG900,SUMPRODUCT(AL$2:AL900,$AH$2:$AH900)/SUM($AH$2:$AH900),0)</f>
        <v>0</v>
      </c>
      <c r="BG900" s="11">
        <f>IF($AG900,SUMPRODUCT(AM$2:AM900,$AH$2:$AH900)/SUM($AH$2:$AH900),0)</f>
        <v>0</v>
      </c>
      <c r="BH900" s="11">
        <f>IF($AG900,SUMPRODUCT(AN$2:AN900,$AH$2:$AH900)/SUM($AH$2:$AH900),0)</f>
        <v>0</v>
      </c>
      <c r="BI900" s="11">
        <f>IF($AG900,SUMPRODUCT(AO$2:AO900,$AH$2:$AH900)/SUM($AH$2:$AH900),0)</f>
        <v>0</v>
      </c>
      <c r="BJ900" s="11">
        <f>IF($AG900,SUMPRODUCT(AP$2:AP900,$AH$2:$AH900)/SUM($AH$2:$AH900),0)</f>
        <v>0</v>
      </c>
      <c r="BK900" s="11">
        <f>IF($AG900,SUMPRODUCT(AQ$2:AQ900,$AH$2:$AH900)/SUM($AH$2:$AH900),0)</f>
        <v>0</v>
      </c>
      <c r="BL900" s="11">
        <f>IF($AG900,SUMPRODUCT(AR$2:AR900,$AH$2:$AH900)/SUM($AH$2:$AH900),0)</f>
        <v>0</v>
      </c>
      <c r="BM900" s="11">
        <f>IF($AG900,SUMPRODUCT(AS$2:AS900,$AH$2:$AH900)/SUM($AH$2:$AH900),0)</f>
        <v>0</v>
      </c>
      <c r="BN900" s="11">
        <f>IF($AG900,SUMPRODUCT(AT$2:AT900,$AH$2:$AH900)/SUM($AH$2:$AH900),0)</f>
        <v>0</v>
      </c>
      <c r="BO900" s="11">
        <f>IF($AG900,SUMPRODUCT(AU$2:AU900,$AH$2:$AH900)/SUM($AH$2:$AH900),0)</f>
        <v>0</v>
      </c>
      <c r="BP900" s="11">
        <f>IF($AG900,SUMPRODUCT(AV$2:AV900,$AH$2:$AH900)/SUM($AH$2:$AH900),0)</f>
        <v>0</v>
      </c>
      <c r="BQ900" s="11">
        <f>IF($AG900,SUMPRODUCT(AW$2:AW900,$AH$2:$AH900)/SUM($AH$2:$AH900),0)</f>
        <v>0</v>
      </c>
      <c r="BR900" s="11">
        <f>IF($AG900,SUMPRODUCT(AX$2:AX900,$AH$2:$AH900)/SUM($AH$2:$AH900),0)</f>
        <v>0</v>
      </c>
      <c r="BS900" s="11">
        <f>IF($AG900,SUMPRODUCT(AY$2:AY900,$AH$2:$AH900)/SUM($AH$2:$AH900),0)</f>
        <v>0</v>
      </c>
      <c r="BT900" s="11">
        <f>IF($AG900,SUMPRODUCT(AZ$2:AZ900,$AH$2:$AH900)/SUM($AH$2:$AH900),0)</f>
        <v>0</v>
      </c>
      <c r="BU900" s="11">
        <f>IF($AG900,SUMPRODUCT(BA$2:BA900,$AH$2:$AH900)/SUM($AH$2:$AH900),0)</f>
        <v>0</v>
      </c>
      <c r="BV900" s="11"/>
      <c r="BW900" s="109" cm="1">
        <f t="array" ref="BW900">IF($AG900,SQRT(SUMPRODUCT($AH$2:$AH900, (AI$2:AI900-BC900)^2)/(SUM($AH$2:$AH900)-1)),0)</f>
        <v>0</v>
      </c>
      <c r="BX900" s="109" cm="1">
        <f t="array" ref="BX900">IF($AG900,SQRT(SUMPRODUCT($AH$2:$AH900, (AJ$2:AJ900-BD900)^2)/(SUM($AH$2:$AH900)-1)),0)</f>
        <v>0</v>
      </c>
      <c r="BY900" s="109" cm="1">
        <f t="array" ref="BY900">IF($AG900,SQRT(SUMPRODUCT($AH$2:$AH900, (AK$2:AK900-BE900)^2)/(SUM($AH$2:$AH900)-1)),0)</f>
        <v>0</v>
      </c>
      <c r="BZ900" s="109" cm="1">
        <f t="array" ref="BZ900">IF($AG900,SQRT(SUMPRODUCT($AH$2:$AH900, (AL$2:AL900-BF900)^2)/(SUM($AH$2:$AH900)-1)),0)</f>
        <v>0</v>
      </c>
      <c r="CA900" s="109" cm="1">
        <f t="array" ref="CA900">IF($AG900,SQRT(SUMPRODUCT($AH$2:$AH900, (AM$2:AM900-BG900)^2)/(SUM($AH$2:$AH900)-1)),0)</f>
        <v>0</v>
      </c>
      <c r="CB900" s="109" cm="1">
        <f t="array" ref="CB900">IF($AG900,SQRT(SUMPRODUCT($AH$2:$AH900, (AN$2:AN900-BH900)^2)/(SUM($AH$2:$AH900)-1)),0)</f>
        <v>0</v>
      </c>
      <c r="CC900" s="109" cm="1">
        <f t="array" ref="CC900">IF($AG900,SQRT(SUMPRODUCT($AH$2:$AH900, (AO$2:AO900-BI900)^2)/(SUM($AH$2:$AH900)-1)),0)</f>
        <v>0</v>
      </c>
      <c r="CD900" s="109" cm="1">
        <f t="array" ref="CD900">IF($AG900,SQRT(SUMPRODUCT($AH$2:$AH900, (AP$2:AP900-BJ900)^2)/(SUM($AH$2:$AH900)-1)),0)</f>
        <v>0</v>
      </c>
      <c r="CE900" s="109" cm="1">
        <f t="array" ref="CE900">IF($AG900,SQRT(SUMPRODUCT($AH$2:$AH900, (AQ$2:AQ900-BK900)^2)/(SUM($AH$2:$AH900)-1)),0)</f>
        <v>0</v>
      </c>
      <c r="CF900" s="109" cm="1">
        <f t="array" ref="CF900">IF($AG900,SQRT(SUMPRODUCT($AH$2:$AH900, (AR$2:AR900-BL900)^2)/(SUM($AH$2:$AH900)-1)),0)</f>
        <v>0</v>
      </c>
      <c r="CG900" s="109" cm="1">
        <f t="array" ref="CG900">IF($AG900,SQRT(SUMPRODUCT($AH$2:$AH900, (AS$2:AS900-BM900)^2)/(SUM($AH$2:$AH900)-1)),0)</f>
        <v>0</v>
      </c>
      <c r="CH900" s="109" cm="1">
        <f t="array" ref="CH900">IF($AG900,SQRT(SUMPRODUCT($AH$2:$AH900, (AT$2:AT900-BN900)^2)/(SUM($AH$2:$AH900)-1)),0)</f>
        <v>0</v>
      </c>
      <c r="CI900" s="109" cm="1">
        <f t="array" ref="CI900">IF($AG900,SQRT(SUMPRODUCT($AH$2:$AH900, (AU$2:AU900-BO900)^2)/(SUM($AH$2:$AH900)-1)),0)</f>
        <v>0</v>
      </c>
      <c r="CJ900" s="109" cm="1">
        <f t="array" ref="CJ900">IF($AG900,SQRT(SUMPRODUCT($AH$2:$AH900, (AV$2:AV900-BP900)^2)/(SUM($AH$2:$AH900)-1)),0)</f>
        <v>0</v>
      </c>
      <c r="CK900" s="109" cm="1">
        <f t="array" ref="CK900">IF($AG900,SQRT(SUMPRODUCT($AH$2:$AH900, (AW$2:AW900-BQ900)^2)/(SUM($AH$2:$AH900)-1)),0)</f>
        <v>0</v>
      </c>
      <c r="CL900" s="109" cm="1">
        <f t="array" ref="CL900">IF($AG900,SQRT(SUMPRODUCT($AH$2:$AH900, (AX$2:AX900-BR900)^2)/(SUM($AH$2:$AH900)-1)),0)</f>
        <v>0</v>
      </c>
      <c r="CM900" s="109" cm="1">
        <f t="array" ref="CM900">IF($AG900,SQRT(SUMPRODUCT($AH$2:$AH900, (AY$2:AY900-BS900)^2)/(SUM($AH$2:$AH900)-1)),0)</f>
        <v>0</v>
      </c>
      <c r="CN900" s="109" cm="1">
        <f t="array" ref="CN900">IF($AG900,SQRT(SUMPRODUCT($AH$2:$AH900, (AZ$2:AZ900-BT900)^2)/(SUM($AH$2:$AH900)-1)),0)</f>
        <v>0</v>
      </c>
      <c r="CO900" s="109" cm="1">
        <f t="array" ref="CO900">IF($AG900,SQRT(SUMPRODUCT($AH$2:$AH900, (BA$2:BA900-BU900)^2)/(SUM($AH$2:$AH900)-1)),0)</f>
        <v>0</v>
      </c>
    </row>
    <row r="901" spans="34:93" x14ac:dyDescent="0.25">
      <c r="AH901" s="99" t="str">
        <f t="shared" si="212"/>
        <v/>
      </c>
      <c r="AI901" s="11">
        <f t="shared" ca="1" si="215"/>
        <v>0</v>
      </c>
      <c r="AJ901" s="11">
        <f t="shared" ca="1" si="215"/>
        <v>0</v>
      </c>
      <c r="AK901" s="11">
        <f t="shared" ca="1" si="215"/>
        <v>0</v>
      </c>
      <c r="AL901" s="11">
        <f t="shared" ca="1" si="215"/>
        <v>0</v>
      </c>
      <c r="AM901" s="11">
        <f t="shared" ca="1" si="215"/>
        <v>0</v>
      </c>
      <c r="AN901" s="11">
        <f t="shared" ca="1" si="215"/>
        <v>0</v>
      </c>
      <c r="AO901" s="11">
        <f t="shared" ca="1" si="215"/>
        <v>0</v>
      </c>
      <c r="AP901" s="11">
        <f t="shared" ca="1" si="215"/>
        <v>0</v>
      </c>
      <c r="AQ901" s="11">
        <f t="shared" ca="1" si="215"/>
        <v>0</v>
      </c>
      <c r="AR901" s="11">
        <f t="shared" ca="1" si="215"/>
        <v>0</v>
      </c>
      <c r="AS901" s="11">
        <f t="shared" ca="1" si="216"/>
        <v>0</v>
      </c>
      <c r="AT901" s="11">
        <f t="shared" ca="1" si="216"/>
        <v>0</v>
      </c>
      <c r="AU901" s="11">
        <f t="shared" ca="1" si="216"/>
        <v>0</v>
      </c>
      <c r="AV901" s="11">
        <f t="shared" ca="1" si="216"/>
        <v>0</v>
      </c>
      <c r="AW901" s="11">
        <f t="shared" ca="1" si="216"/>
        <v>0</v>
      </c>
      <c r="AX901" s="11">
        <f t="shared" ca="1" si="216"/>
        <v>0</v>
      </c>
      <c r="AY901" s="11">
        <f t="shared" ca="1" si="216"/>
        <v>0</v>
      </c>
      <c r="AZ901" s="11">
        <f t="shared" ca="1" si="216"/>
        <v>0</v>
      </c>
      <c r="BA901" s="11">
        <f t="shared" ca="1" si="216"/>
        <v>0</v>
      </c>
      <c r="BB901" s="11"/>
      <c r="BC901" s="11">
        <f>IF($AG901,SUMPRODUCT(AI$2:AI901,$AH$2:$AH901)/SUM($AH$2:$AH901),0)</f>
        <v>0</v>
      </c>
      <c r="BD901" s="11">
        <f>IF($AG901,SUMPRODUCT(AJ$2:AJ901,$AH$2:$AH901)/SUM($AH$2:$AH901),0)</f>
        <v>0</v>
      </c>
      <c r="BE901" s="11">
        <f>IF($AG901,SUMPRODUCT(AK$2:AK901,$AH$2:$AH901)/SUM($AH$2:$AH901),0)</f>
        <v>0</v>
      </c>
      <c r="BF901" s="11">
        <f>IF($AG901,SUMPRODUCT(AL$2:AL901,$AH$2:$AH901)/SUM($AH$2:$AH901),0)</f>
        <v>0</v>
      </c>
      <c r="BG901" s="11">
        <f>IF($AG901,SUMPRODUCT(AM$2:AM901,$AH$2:$AH901)/SUM($AH$2:$AH901),0)</f>
        <v>0</v>
      </c>
      <c r="BH901" s="11">
        <f>IF($AG901,SUMPRODUCT(AN$2:AN901,$AH$2:$AH901)/SUM($AH$2:$AH901),0)</f>
        <v>0</v>
      </c>
      <c r="BI901" s="11">
        <f>IF($AG901,SUMPRODUCT(AO$2:AO901,$AH$2:$AH901)/SUM($AH$2:$AH901),0)</f>
        <v>0</v>
      </c>
      <c r="BJ901" s="11">
        <f>IF($AG901,SUMPRODUCT(AP$2:AP901,$AH$2:$AH901)/SUM($AH$2:$AH901),0)</f>
        <v>0</v>
      </c>
      <c r="BK901" s="11">
        <f>IF($AG901,SUMPRODUCT(AQ$2:AQ901,$AH$2:$AH901)/SUM($AH$2:$AH901),0)</f>
        <v>0</v>
      </c>
      <c r="BL901" s="11">
        <f>IF($AG901,SUMPRODUCT(AR$2:AR901,$AH$2:$AH901)/SUM($AH$2:$AH901),0)</f>
        <v>0</v>
      </c>
      <c r="BM901" s="11">
        <f>IF($AG901,SUMPRODUCT(AS$2:AS901,$AH$2:$AH901)/SUM($AH$2:$AH901),0)</f>
        <v>0</v>
      </c>
      <c r="BN901" s="11">
        <f>IF($AG901,SUMPRODUCT(AT$2:AT901,$AH$2:$AH901)/SUM($AH$2:$AH901),0)</f>
        <v>0</v>
      </c>
      <c r="BO901" s="11">
        <f>IF($AG901,SUMPRODUCT(AU$2:AU901,$AH$2:$AH901)/SUM($AH$2:$AH901),0)</f>
        <v>0</v>
      </c>
      <c r="BP901" s="11">
        <f>IF($AG901,SUMPRODUCT(AV$2:AV901,$AH$2:$AH901)/SUM($AH$2:$AH901),0)</f>
        <v>0</v>
      </c>
      <c r="BQ901" s="11">
        <f>IF($AG901,SUMPRODUCT(AW$2:AW901,$AH$2:$AH901)/SUM($AH$2:$AH901),0)</f>
        <v>0</v>
      </c>
      <c r="BR901" s="11">
        <f>IF($AG901,SUMPRODUCT(AX$2:AX901,$AH$2:$AH901)/SUM($AH$2:$AH901),0)</f>
        <v>0</v>
      </c>
      <c r="BS901" s="11">
        <f>IF($AG901,SUMPRODUCT(AY$2:AY901,$AH$2:$AH901)/SUM($AH$2:$AH901),0)</f>
        <v>0</v>
      </c>
      <c r="BT901" s="11">
        <f>IF($AG901,SUMPRODUCT(AZ$2:AZ901,$AH$2:$AH901)/SUM($AH$2:$AH901),0)</f>
        <v>0</v>
      </c>
      <c r="BU901" s="11">
        <f>IF($AG901,SUMPRODUCT(BA$2:BA901,$AH$2:$AH901)/SUM($AH$2:$AH901),0)</f>
        <v>0</v>
      </c>
      <c r="BV901" s="11"/>
      <c r="BW901" s="109" cm="1">
        <f t="array" ref="BW901">IF($AG901,SQRT(SUMPRODUCT($AH$2:$AH901, (AI$2:AI901-BC901)^2)/(SUM($AH$2:$AH901)-1)),0)</f>
        <v>0</v>
      </c>
      <c r="BX901" s="109" cm="1">
        <f t="array" ref="BX901">IF($AG901,SQRT(SUMPRODUCT($AH$2:$AH901, (AJ$2:AJ901-BD901)^2)/(SUM($AH$2:$AH901)-1)),0)</f>
        <v>0</v>
      </c>
      <c r="BY901" s="109" cm="1">
        <f t="array" ref="BY901">IF($AG901,SQRT(SUMPRODUCT($AH$2:$AH901, (AK$2:AK901-BE901)^2)/(SUM($AH$2:$AH901)-1)),0)</f>
        <v>0</v>
      </c>
      <c r="BZ901" s="109" cm="1">
        <f t="array" ref="BZ901">IF($AG901,SQRT(SUMPRODUCT($AH$2:$AH901, (AL$2:AL901-BF901)^2)/(SUM($AH$2:$AH901)-1)),0)</f>
        <v>0</v>
      </c>
      <c r="CA901" s="109" cm="1">
        <f t="array" ref="CA901">IF($AG901,SQRT(SUMPRODUCT($AH$2:$AH901, (AM$2:AM901-BG901)^2)/(SUM($AH$2:$AH901)-1)),0)</f>
        <v>0</v>
      </c>
      <c r="CB901" s="109" cm="1">
        <f t="array" ref="CB901">IF($AG901,SQRT(SUMPRODUCT($AH$2:$AH901, (AN$2:AN901-BH901)^2)/(SUM($AH$2:$AH901)-1)),0)</f>
        <v>0</v>
      </c>
      <c r="CC901" s="109" cm="1">
        <f t="array" ref="CC901">IF($AG901,SQRT(SUMPRODUCT($AH$2:$AH901, (AO$2:AO901-BI901)^2)/(SUM($AH$2:$AH901)-1)),0)</f>
        <v>0</v>
      </c>
      <c r="CD901" s="109" cm="1">
        <f t="array" ref="CD901">IF($AG901,SQRT(SUMPRODUCT($AH$2:$AH901, (AP$2:AP901-BJ901)^2)/(SUM($AH$2:$AH901)-1)),0)</f>
        <v>0</v>
      </c>
      <c r="CE901" s="109" cm="1">
        <f t="array" ref="CE901">IF($AG901,SQRT(SUMPRODUCT($AH$2:$AH901, (AQ$2:AQ901-BK901)^2)/(SUM($AH$2:$AH901)-1)),0)</f>
        <v>0</v>
      </c>
      <c r="CF901" s="109" cm="1">
        <f t="array" ref="CF901">IF($AG901,SQRT(SUMPRODUCT($AH$2:$AH901, (AR$2:AR901-BL901)^2)/(SUM($AH$2:$AH901)-1)),0)</f>
        <v>0</v>
      </c>
      <c r="CG901" s="109" cm="1">
        <f t="array" ref="CG901">IF($AG901,SQRT(SUMPRODUCT($AH$2:$AH901, (AS$2:AS901-BM901)^2)/(SUM($AH$2:$AH901)-1)),0)</f>
        <v>0</v>
      </c>
      <c r="CH901" s="109" cm="1">
        <f t="array" ref="CH901">IF($AG901,SQRT(SUMPRODUCT($AH$2:$AH901, (AT$2:AT901-BN901)^2)/(SUM($AH$2:$AH901)-1)),0)</f>
        <v>0</v>
      </c>
      <c r="CI901" s="109" cm="1">
        <f t="array" ref="CI901">IF($AG901,SQRT(SUMPRODUCT($AH$2:$AH901, (AU$2:AU901-BO901)^2)/(SUM($AH$2:$AH901)-1)),0)</f>
        <v>0</v>
      </c>
      <c r="CJ901" s="109" cm="1">
        <f t="array" ref="CJ901">IF($AG901,SQRT(SUMPRODUCT($AH$2:$AH901, (AV$2:AV901-BP901)^2)/(SUM($AH$2:$AH901)-1)),0)</f>
        <v>0</v>
      </c>
      <c r="CK901" s="109" cm="1">
        <f t="array" ref="CK901">IF($AG901,SQRT(SUMPRODUCT($AH$2:$AH901, (AW$2:AW901-BQ901)^2)/(SUM($AH$2:$AH901)-1)),0)</f>
        <v>0</v>
      </c>
      <c r="CL901" s="109" cm="1">
        <f t="array" ref="CL901">IF($AG901,SQRT(SUMPRODUCT($AH$2:$AH901, (AX$2:AX901-BR901)^2)/(SUM($AH$2:$AH901)-1)),0)</f>
        <v>0</v>
      </c>
      <c r="CM901" s="109" cm="1">
        <f t="array" ref="CM901">IF($AG901,SQRT(SUMPRODUCT($AH$2:$AH901, (AY$2:AY901-BS901)^2)/(SUM($AH$2:$AH901)-1)),0)</f>
        <v>0</v>
      </c>
      <c r="CN901" s="109" cm="1">
        <f t="array" ref="CN901">IF($AG901,SQRT(SUMPRODUCT($AH$2:$AH901, (AZ$2:AZ901-BT901)^2)/(SUM($AH$2:$AH901)-1)),0)</f>
        <v>0</v>
      </c>
      <c r="CO901" s="109" cm="1">
        <f t="array" ref="CO901">IF($AG901,SQRT(SUMPRODUCT($AH$2:$AH901, (BA$2:BA901-BU901)^2)/(SUM($AH$2:$AH901)-1)),0)</f>
        <v>0</v>
      </c>
    </row>
    <row r="902" spans="34:93" x14ac:dyDescent="0.25">
      <c r="AH902" s="99" t="str">
        <f t="shared" si="212"/>
        <v/>
      </c>
      <c r="AI902" s="11">
        <f t="shared" ref="AI902:AR911" ca="1" si="217">IF(AI$1&lt;&gt;0,SUMIFS(INDIRECT(AI$1), Fecha,$AG902),0)</f>
        <v>0</v>
      </c>
      <c r="AJ902" s="11">
        <f t="shared" ca="1" si="217"/>
        <v>0</v>
      </c>
      <c r="AK902" s="11">
        <f t="shared" ca="1" si="217"/>
        <v>0</v>
      </c>
      <c r="AL902" s="11">
        <f t="shared" ca="1" si="217"/>
        <v>0</v>
      </c>
      <c r="AM902" s="11">
        <f t="shared" ca="1" si="217"/>
        <v>0</v>
      </c>
      <c r="AN902" s="11">
        <f t="shared" ca="1" si="217"/>
        <v>0</v>
      </c>
      <c r="AO902" s="11">
        <f t="shared" ca="1" si="217"/>
        <v>0</v>
      </c>
      <c r="AP902" s="11">
        <f t="shared" ca="1" si="217"/>
        <v>0</v>
      </c>
      <c r="AQ902" s="11">
        <f t="shared" ca="1" si="217"/>
        <v>0</v>
      </c>
      <c r="AR902" s="11">
        <f t="shared" ca="1" si="217"/>
        <v>0</v>
      </c>
      <c r="AS902" s="11">
        <f t="shared" ref="AS902:BA911" ca="1" si="218">IF(AS$1&lt;&gt;0,SUMIFS(INDIRECT(AS$1), Fecha,$AG902),0)</f>
        <v>0</v>
      </c>
      <c r="AT902" s="11">
        <f t="shared" ca="1" si="218"/>
        <v>0</v>
      </c>
      <c r="AU902" s="11">
        <f t="shared" ca="1" si="218"/>
        <v>0</v>
      </c>
      <c r="AV902" s="11">
        <f t="shared" ca="1" si="218"/>
        <v>0</v>
      </c>
      <c r="AW902" s="11">
        <f t="shared" ca="1" si="218"/>
        <v>0</v>
      </c>
      <c r="AX902" s="11">
        <f t="shared" ca="1" si="218"/>
        <v>0</v>
      </c>
      <c r="AY902" s="11">
        <f t="shared" ca="1" si="218"/>
        <v>0</v>
      </c>
      <c r="AZ902" s="11">
        <f t="shared" ca="1" si="218"/>
        <v>0</v>
      </c>
      <c r="BA902" s="11">
        <f t="shared" ca="1" si="218"/>
        <v>0</v>
      </c>
      <c r="BB902" s="11"/>
      <c r="BC902" s="11">
        <f>IF($AG902,SUMPRODUCT(AI$2:AI902,$AH$2:$AH902)/SUM($AH$2:$AH902),0)</f>
        <v>0</v>
      </c>
      <c r="BD902" s="11">
        <f>IF($AG902,SUMPRODUCT(AJ$2:AJ902,$AH$2:$AH902)/SUM($AH$2:$AH902),0)</f>
        <v>0</v>
      </c>
      <c r="BE902" s="11">
        <f>IF($AG902,SUMPRODUCT(AK$2:AK902,$AH$2:$AH902)/SUM($AH$2:$AH902),0)</f>
        <v>0</v>
      </c>
      <c r="BF902" s="11">
        <f>IF($AG902,SUMPRODUCT(AL$2:AL902,$AH$2:$AH902)/SUM($AH$2:$AH902),0)</f>
        <v>0</v>
      </c>
      <c r="BG902" s="11">
        <f>IF($AG902,SUMPRODUCT(AM$2:AM902,$AH$2:$AH902)/SUM($AH$2:$AH902),0)</f>
        <v>0</v>
      </c>
      <c r="BH902" s="11">
        <f>IF($AG902,SUMPRODUCT(AN$2:AN902,$AH$2:$AH902)/SUM($AH$2:$AH902),0)</f>
        <v>0</v>
      </c>
      <c r="BI902" s="11">
        <f>IF($AG902,SUMPRODUCT(AO$2:AO902,$AH$2:$AH902)/SUM($AH$2:$AH902),0)</f>
        <v>0</v>
      </c>
      <c r="BJ902" s="11">
        <f>IF($AG902,SUMPRODUCT(AP$2:AP902,$AH$2:$AH902)/SUM($AH$2:$AH902),0)</f>
        <v>0</v>
      </c>
      <c r="BK902" s="11">
        <f>IF($AG902,SUMPRODUCT(AQ$2:AQ902,$AH$2:$AH902)/SUM($AH$2:$AH902),0)</f>
        <v>0</v>
      </c>
      <c r="BL902" s="11">
        <f>IF($AG902,SUMPRODUCT(AR$2:AR902,$AH$2:$AH902)/SUM($AH$2:$AH902),0)</f>
        <v>0</v>
      </c>
      <c r="BM902" s="11">
        <f>IF($AG902,SUMPRODUCT(AS$2:AS902,$AH$2:$AH902)/SUM($AH$2:$AH902),0)</f>
        <v>0</v>
      </c>
      <c r="BN902" s="11">
        <f>IF($AG902,SUMPRODUCT(AT$2:AT902,$AH$2:$AH902)/SUM($AH$2:$AH902),0)</f>
        <v>0</v>
      </c>
      <c r="BO902" s="11">
        <f>IF($AG902,SUMPRODUCT(AU$2:AU902,$AH$2:$AH902)/SUM($AH$2:$AH902),0)</f>
        <v>0</v>
      </c>
      <c r="BP902" s="11">
        <f>IF($AG902,SUMPRODUCT(AV$2:AV902,$AH$2:$AH902)/SUM($AH$2:$AH902),0)</f>
        <v>0</v>
      </c>
      <c r="BQ902" s="11">
        <f>IF($AG902,SUMPRODUCT(AW$2:AW902,$AH$2:$AH902)/SUM($AH$2:$AH902),0)</f>
        <v>0</v>
      </c>
      <c r="BR902" s="11">
        <f>IF($AG902,SUMPRODUCT(AX$2:AX902,$AH$2:$AH902)/SUM($AH$2:$AH902),0)</f>
        <v>0</v>
      </c>
      <c r="BS902" s="11">
        <f>IF($AG902,SUMPRODUCT(AY$2:AY902,$AH$2:$AH902)/SUM($AH$2:$AH902),0)</f>
        <v>0</v>
      </c>
      <c r="BT902" s="11">
        <f>IF($AG902,SUMPRODUCT(AZ$2:AZ902,$AH$2:$AH902)/SUM($AH$2:$AH902),0)</f>
        <v>0</v>
      </c>
      <c r="BU902" s="11">
        <f>IF($AG902,SUMPRODUCT(BA$2:BA902,$AH$2:$AH902)/SUM($AH$2:$AH902),0)</f>
        <v>0</v>
      </c>
      <c r="BV902" s="11"/>
      <c r="BW902" s="109" cm="1">
        <f t="array" ref="BW902">IF($AG902,SQRT(SUMPRODUCT($AH$2:$AH902, (AI$2:AI902-BC902)^2)/(SUM($AH$2:$AH902)-1)),0)</f>
        <v>0</v>
      </c>
      <c r="BX902" s="109" cm="1">
        <f t="array" ref="BX902">IF($AG902,SQRT(SUMPRODUCT($AH$2:$AH902, (AJ$2:AJ902-BD902)^2)/(SUM($AH$2:$AH902)-1)),0)</f>
        <v>0</v>
      </c>
      <c r="BY902" s="109" cm="1">
        <f t="array" ref="BY902">IF($AG902,SQRT(SUMPRODUCT($AH$2:$AH902, (AK$2:AK902-BE902)^2)/(SUM($AH$2:$AH902)-1)),0)</f>
        <v>0</v>
      </c>
      <c r="BZ902" s="109" cm="1">
        <f t="array" ref="BZ902">IF($AG902,SQRT(SUMPRODUCT($AH$2:$AH902, (AL$2:AL902-BF902)^2)/(SUM($AH$2:$AH902)-1)),0)</f>
        <v>0</v>
      </c>
      <c r="CA902" s="109" cm="1">
        <f t="array" ref="CA902">IF($AG902,SQRT(SUMPRODUCT($AH$2:$AH902, (AM$2:AM902-BG902)^2)/(SUM($AH$2:$AH902)-1)),0)</f>
        <v>0</v>
      </c>
      <c r="CB902" s="109" cm="1">
        <f t="array" ref="CB902">IF($AG902,SQRT(SUMPRODUCT($AH$2:$AH902, (AN$2:AN902-BH902)^2)/(SUM($AH$2:$AH902)-1)),0)</f>
        <v>0</v>
      </c>
      <c r="CC902" s="109" cm="1">
        <f t="array" ref="CC902">IF($AG902,SQRT(SUMPRODUCT($AH$2:$AH902, (AO$2:AO902-BI902)^2)/(SUM($AH$2:$AH902)-1)),0)</f>
        <v>0</v>
      </c>
      <c r="CD902" s="109" cm="1">
        <f t="array" ref="CD902">IF($AG902,SQRT(SUMPRODUCT($AH$2:$AH902, (AP$2:AP902-BJ902)^2)/(SUM($AH$2:$AH902)-1)),0)</f>
        <v>0</v>
      </c>
      <c r="CE902" s="109" cm="1">
        <f t="array" ref="CE902">IF($AG902,SQRT(SUMPRODUCT($AH$2:$AH902, (AQ$2:AQ902-BK902)^2)/(SUM($AH$2:$AH902)-1)),0)</f>
        <v>0</v>
      </c>
      <c r="CF902" s="109" cm="1">
        <f t="array" ref="CF902">IF($AG902,SQRT(SUMPRODUCT($AH$2:$AH902, (AR$2:AR902-BL902)^2)/(SUM($AH$2:$AH902)-1)),0)</f>
        <v>0</v>
      </c>
      <c r="CG902" s="109" cm="1">
        <f t="array" ref="CG902">IF($AG902,SQRT(SUMPRODUCT($AH$2:$AH902, (AS$2:AS902-BM902)^2)/(SUM($AH$2:$AH902)-1)),0)</f>
        <v>0</v>
      </c>
      <c r="CH902" s="109" cm="1">
        <f t="array" ref="CH902">IF($AG902,SQRT(SUMPRODUCT($AH$2:$AH902, (AT$2:AT902-BN902)^2)/(SUM($AH$2:$AH902)-1)),0)</f>
        <v>0</v>
      </c>
      <c r="CI902" s="109" cm="1">
        <f t="array" ref="CI902">IF($AG902,SQRT(SUMPRODUCT($AH$2:$AH902, (AU$2:AU902-BO902)^2)/(SUM($AH$2:$AH902)-1)),0)</f>
        <v>0</v>
      </c>
      <c r="CJ902" s="109" cm="1">
        <f t="array" ref="CJ902">IF($AG902,SQRT(SUMPRODUCT($AH$2:$AH902, (AV$2:AV902-BP902)^2)/(SUM($AH$2:$AH902)-1)),0)</f>
        <v>0</v>
      </c>
      <c r="CK902" s="109" cm="1">
        <f t="array" ref="CK902">IF($AG902,SQRT(SUMPRODUCT($AH$2:$AH902, (AW$2:AW902-BQ902)^2)/(SUM($AH$2:$AH902)-1)),0)</f>
        <v>0</v>
      </c>
      <c r="CL902" s="109" cm="1">
        <f t="array" ref="CL902">IF($AG902,SQRT(SUMPRODUCT($AH$2:$AH902, (AX$2:AX902-BR902)^2)/(SUM($AH$2:$AH902)-1)),0)</f>
        <v>0</v>
      </c>
      <c r="CM902" s="109" cm="1">
        <f t="array" ref="CM902">IF($AG902,SQRT(SUMPRODUCT($AH$2:$AH902, (AY$2:AY902-BS902)^2)/(SUM($AH$2:$AH902)-1)),0)</f>
        <v>0</v>
      </c>
      <c r="CN902" s="109" cm="1">
        <f t="array" ref="CN902">IF($AG902,SQRT(SUMPRODUCT($AH$2:$AH902, (AZ$2:AZ902-BT902)^2)/(SUM($AH$2:$AH902)-1)),0)</f>
        <v>0</v>
      </c>
      <c r="CO902" s="109" cm="1">
        <f t="array" ref="CO902">IF($AG902,SQRT(SUMPRODUCT($AH$2:$AH902, (BA$2:BA902-BU902)^2)/(SUM($AH$2:$AH902)-1)),0)</f>
        <v>0</v>
      </c>
    </row>
    <row r="903" spans="34:93" x14ac:dyDescent="0.25">
      <c r="AH903" s="99" t="str">
        <f t="shared" si="212"/>
        <v/>
      </c>
      <c r="AI903" s="11">
        <f t="shared" ca="1" si="217"/>
        <v>0</v>
      </c>
      <c r="AJ903" s="11">
        <f t="shared" ca="1" si="217"/>
        <v>0</v>
      </c>
      <c r="AK903" s="11">
        <f t="shared" ca="1" si="217"/>
        <v>0</v>
      </c>
      <c r="AL903" s="11">
        <f t="shared" ca="1" si="217"/>
        <v>0</v>
      </c>
      <c r="AM903" s="11">
        <f t="shared" ca="1" si="217"/>
        <v>0</v>
      </c>
      <c r="AN903" s="11">
        <f t="shared" ca="1" si="217"/>
        <v>0</v>
      </c>
      <c r="AO903" s="11">
        <f t="shared" ca="1" si="217"/>
        <v>0</v>
      </c>
      <c r="AP903" s="11">
        <f t="shared" ca="1" si="217"/>
        <v>0</v>
      </c>
      <c r="AQ903" s="11">
        <f t="shared" ca="1" si="217"/>
        <v>0</v>
      </c>
      <c r="AR903" s="11">
        <f t="shared" ca="1" si="217"/>
        <v>0</v>
      </c>
      <c r="AS903" s="11">
        <f t="shared" ca="1" si="218"/>
        <v>0</v>
      </c>
      <c r="AT903" s="11">
        <f t="shared" ca="1" si="218"/>
        <v>0</v>
      </c>
      <c r="AU903" s="11">
        <f t="shared" ca="1" si="218"/>
        <v>0</v>
      </c>
      <c r="AV903" s="11">
        <f t="shared" ca="1" si="218"/>
        <v>0</v>
      </c>
      <c r="AW903" s="11">
        <f t="shared" ca="1" si="218"/>
        <v>0</v>
      </c>
      <c r="AX903" s="11">
        <f t="shared" ca="1" si="218"/>
        <v>0</v>
      </c>
      <c r="AY903" s="11">
        <f t="shared" ca="1" si="218"/>
        <v>0</v>
      </c>
      <c r="AZ903" s="11">
        <f t="shared" ca="1" si="218"/>
        <v>0</v>
      </c>
      <c r="BA903" s="11">
        <f t="shared" ca="1" si="218"/>
        <v>0</v>
      </c>
      <c r="BB903" s="11"/>
      <c r="BC903" s="11">
        <f>IF($AG903,SUMPRODUCT(AI$2:AI903,$AH$2:$AH903)/SUM($AH$2:$AH903),0)</f>
        <v>0</v>
      </c>
      <c r="BD903" s="11">
        <f>IF($AG903,SUMPRODUCT(AJ$2:AJ903,$AH$2:$AH903)/SUM($AH$2:$AH903),0)</f>
        <v>0</v>
      </c>
      <c r="BE903" s="11">
        <f>IF($AG903,SUMPRODUCT(AK$2:AK903,$AH$2:$AH903)/SUM($AH$2:$AH903),0)</f>
        <v>0</v>
      </c>
      <c r="BF903" s="11">
        <f>IF($AG903,SUMPRODUCT(AL$2:AL903,$AH$2:$AH903)/SUM($AH$2:$AH903),0)</f>
        <v>0</v>
      </c>
      <c r="BG903" s="11">
        <f>IF($AG903,SUMPRODUCT(AM$2:AM903,$AH$2:$AH903)/SUM($AH$2:$AH903),0)</f>
        <v>0</v>
      </c>
      <c r="BH903" s="11">
        <f>IF($AG903,SUMPRODUCT(AN$2:AN903,$AH$2:$AH903)/SUM($AH$2:$AH903),0)</f>
        <v>0</v>
      </c>
      <c r="BI903" s="11">
        <f>IF($AG903,SUMPRODUCT(AO$2:AO903,$AH$2:$AH903)/SUM($AH$2:$AH903),0)</f>
        <v>0</v>
      </c>
      <c r="BJ903" s="11">
        <f>IF($AG903,SUMPRODUCT(AP$2:AP903,$AH$2:$AH903)/SUM($AH$2:$AH903),0)</f>
        <v>0</v>
      </c>
      <c r="BK903" s="11">
        <f>IF($AG903,SUMPRODUCT(AQ$2:AQ903,$AH$2:$AH903)/SUM($AH$2:$AH903),0)</f>
        <v>0</v>
      </c>
      <c r="BL903" s="11">
        <f>IF($AG903,SUMPRODUCT(AR$2:AR903,$AH$2:$AH903)/SUM($AH$2:$AH903),0)</f>
        <v>0</v>
      </c>
      <c r="BM903" s="11">
        <f>IF($AG903,SUMPRODUCT(AS$2:AS903,$AH$2:$AH903)/SUM($AH$2:$AH903),0)</f>
        <v>0</v>
      </c>
      <c r="BN903" s="11">
        <f>IF($AG903,SUMPRODUCT(AT$2:AT903,$AH$2:$AH903)/SUM($AH$2:$AH903),0)</f>
        <v>0</v>
      </c>
      <c r="BO903" s="11">
        <f>IF($AG903,SUMPRODUCT(AU$2:AU903,$AH$2:$AH903)/SUM($AH$2:$AH903),0)</f>
        <v>0</v>
      </c>
      <c r="BP903" s="11">
        <f>IF($AG903,SUMPRODUCT(AV$2:AV903,$AH$2:$AH903)/SUM($AH$2:$AH903),0)</f>
        <v>0</v>
      </c>
      <c r="BQ903" s="11">
        <f>IF($AG903,SUMPRODUCT(AW$2:AW903,$AH$2:$AH903)/SUM($AH$2:$AH903),0)</f>
        <v>0</v>
      </c>
      <c r="BR903" s="11">
        <f>IF($AG903,SUMPRODUCT(AX$2:AX903,$AH$2:$AH903)/SUM($AH$2:$AH903),0)</f>
        <v>0</v>
      </c>
      <c r="BS903" s="11">
        <f>IF($AG903,SUMPRODUCT(AY$2:AY903,$AH$2:$AH903)/SUM($AH$2:$AH903),0)</f>
        <v>0</v>
      </c>
      <c r="BT903" s="11">
        <f>IF($AG903,SUMPRODUCT(AZ$2:AZ903,$AH$2:$AH903)/SUM($AH$2:$AH903),0)</f>
        <v>0</v>
      </c>
      <c r="BU903" s="11">
        <f>IF($AG903,SUMPRODUCT(BA$2:BA903,$AH$2:$AH903)/SUM($AH$2:$AH903),0)</f>
        <v>0</v>
      </c>
      <c r="BV903" s="11"/>
      <c r="BW903" s="109" cm="1">
        <f t="array" ref="BW903">IF($AG903,SQRT(SUMPRODUCT($AH$2:$AH903, (AI$2:AI903-BC903)^2)/(SUM($AH$2:$AH903)-1)),0)</f>
        <v>0</v>
      </c>
      <c r="BX903" s="109" cm="1">
        <f t="array" ref="BX903">IF($AG903,SQRT(SUMPRODUCT($AH$2:$AH903, (AJ$2:AJ903-BD903)^2)/(SUM($AH$2:$AH903)-1)),0)</f>
        <v>0</v>
      </c>
      <c r="BY903" s="109" cm="1">
        <f t="array" ref="BY903">IF($AG903,SQRT(SUMPRODUCT($AH$2:$AH903, (AK$2:AK903-BE903)^2)/(SUM($AH$2:$AH903)-1)),0)</f>
        <v>0</v>
      </c>
      <c r="BZ903" s="109" cm="1">
        <f t="array" ref="BZ903">IF($AG903,SQRT(SUMPRODUCT($AH$2:$AH903, (AL$2:AL903-BF903)^2)/(SUM($AH$2:$AH903)-1)),0)</f>
        <v>0</v>
      </c>
      <c r="CA903" s="109" cm="1">
        <f t="array" ref="CA903">IF($AG903,SQRT(SUMPRODUCT($AH$2:$AH903, (AM$2:AM903-BG903)^2)/(SUM($AH$2:$AH903)-1)),0)</f>
        <v>0</v>
      </c>
      <c r="CB903" s="109" cm="1">
        <f t="array" ref="CB903">IF($AG903,SQRT(SUMPRODUCT($AH$2:$AH903, (AN$2:AN903-BH903)^2)/(SUM($AH$2:$AH903)-1)),0)</f>
        <v>0</v>
      </c>
      <c r="CC903" s="109" cm="1">
        <f t="array" ref="CC903">IF($AG903,SQRT(SUMPRODUCT($AH$2:$AH903, (AO$2:AO903-BI903)^2)/(SUM($AH$2:$AH903)-1)),0)</f>
        <v>0</v>
      </c>
      <c r="CD903" s="109" cm="1">
        <f t="array" ref="CD903">IF($AG903,SQRT(SUMPRODUCT($AH$2:$AH903, (AP$2:AP903-BJ903)^2)/(SUM($AH$2:$AH903)-1)),0)</f>
        <v>0</v>
      </c>
      <c r="CE903" s="109" cm="1">
        <f t="array" ref="CE903">IF($AG903,SQRT(SUMPRODUCT($AH$2:$AH903, (AQ$2:AQ903-BK903)^2)/(SUM($AH$2:$AH903)-1)),0)</f>
        <v>0</v>
      </c>
      <c r="CF903" s="109" cm="1">
        <f t="array" ref="CF903">IF($AG903,SQRT(SUMPRODUCT($AH$2:$AH903, (AR$2:AR903-BL903)^2)/(SUM($AH$2:$AH903)-1)),0)</f>
        <v>0</v>
      </c>
      <c r="CG903" s="109" cm="1">
        <f t="array" ref="CG903">IF($AG903,SQRT(SUMPRODUCT($AH$2:$AH903, (AS$2:AS903-BM903)^2)/(SUM($AH$2:$AH903)-1)),0)</f>
        <v>0</v>
      </c>
      <c r="CH903" s="109" cm="1">
        <f t="array" ref="CH903">IF($AG903,SQRT(SUMPRODUCT($AH$2:$AH903, (AT$2:AT903-BN903)^2)/(SUM($AH$2:$AH903)-1)),0)</f>
        <v>0</v>
      </c>
      <c r="CI903" s="109" cm="1">
        <f t="array" ref="CI903">IF($AG903,SQRT(SUMPRODUCT($AH$2:$AH903, (AU$2:AU903-BO903)^2)/(SUM($AH$2:$AH903)-1)),0)</f>
        <v>0</v>
      </c>
      <c r="CJ903" s="109" cm="1">
        <f t="array" ref="CJ903">IF($AG903,SQRT(SUMPRODUCT($AH$2:$AH903, (AV$2:AV903-BP903)^2)/(SUM($AH$2:$AH903)-1)),0)</f>
        <v>0</v>
      </c>
      <c r="CK903" s="109" cm="1">
        <f t="array" ref="CK903">IF($AG903,SQRT(SUMPRODUCT($AH$2:$AH903, (AW$2:AW903-BQ903)^2)/(SUM($AH$2:$AH903)-1)),0)</f>
        <v>0</v>
      </c>
      <c r="CL903" s="109" cm="1">
        <f t="array" ref="CL903">IF($AG903,SQRT(SUMPRODUCT($AH$2:$AH903, (AX$2:AX903-BR903)^2)/(SUM($AH$2:$AH903)-1)),0)</f>
        <v>0</v>
      </c>
      <c r="CM903" s="109" cm="1">
        <f t="array" ref="CM903">IF($AG903,SQRT(SUMPRODUCT($AH$2:$AH903, (AY$2:AY903-BS903)^2)/(SUM($AH$2:$AH903)-1)),0)</f>
        <v>0</v>
      </c>
      <c r="CN903" s="109" cm="1">
        <f t="array" ref="CN903">IF($AG903,SQRT(SUMPRODUCT($AH$2:$AH903, (AZ$2:AZ903-BT903)^2)/(SUM($AH$2:$AH903)-1)),0)</f>
        <v>0</v>
      </c>
      <c r="CO903" s="109" cm="1">
        <f t="array" ref="CO903">IF($AG903,SQRT(SUMPRODUCT($AH$2:$AH903, (BA$2:BA903-BU903)^2)/(SUM($AH$2:$AH903)-1)),0)</f>
        <v>0</v>
      </c>
    </row>
    <row r="904" spans="34:93" x14ac:dyDescent="0.25">
      <c r="AH904" s="99" t="str">
        <f t="shared" si="212"/>
        <v/>
      </c>
      <c r="AI904" s="11">
        <f t="shared" ca="1" si="217"/>
        <v>0</v>
      </c>
      <c r="AJ904" s="11">
        <f t="shared" ca="1" si="217"/>
        <v>0</v>
      </c>
      <c r="AK904" s="11">
        <f t="shared" ca="1" si="217"/>
        <v>0</v>
      </c>
      <c r="AL904" s="11">
        <f t="shared" ca="1" si="217"/>
        <v>0</v>
      </c>
      <c r="AM904" s="11">
        <f t="shared" ca="1" si="217"/>
        <v>0</v>
      </c>
      <c r="AN904" s="11">
        <f t="shared" ca="1" si="217"/>
        <v>0</v>
      </c>
      <c r="AO904" s="11">
        <f t="shared" ca="1" si="217"/>
        <v>0</v>
      </c>
      <c r="AP904" s="11">
        <f t="shared" ca="1" si="217"/>
        <v>0</v>
      </c>
      <c r="AQ904" s="11">
        <f t="shared" ca="1" si="217"/>
        <v>0</v>
      </c>
      <c r="AR904" s="11">
        <f t="shared" ca="1" si="217"/>
        <v>0</v>
      </c>
      <c r="AS904" s="11">
        <f t="shared" ca="1" si="218"/>
        <v>0</v>
      </c>
      <c r="AT904" s="11">
        <f t="shared" ca="1" si="218"/>
        <v>0</v>
      </c>
      <c r="AU904" s="11">
        <f t="shared" ca="1" si="218"/>
        <v>0</v>
      </c>
      <c r="AV904" s="11">
        <f t="shared" ca="1" si="218"/>
        <v>0</v>
      </c>
      <c r="AW904" s="11">
        <f t="shared" ca="1" si="218"/>
        <v>0</v>
      </c>
      <c r="AX904" s="11">
        <f t="shared" ca="1" si="218"/>
        <v>0</v>
      </c>
      <c r="AY904" s="11">
        <f t="shared" ca="1" si="218"/>
        <v>0</v>
      </c>
      <c r="AZ904" s="11">
        <f t="shared" ca="1" si="218"/>
        <v>0</v>
      </c>
      <c r="BA904" s="11">
        <f t="shared" ca="1" si="218"/>
        <v>0</v>
      </c>
      <c r="BB904" s="11"/>
      <c r="BC904" s="11">
        <f>IF($AG904,SUMPRODUCT(AI$2:AI904,$AH$2:$AH904)/SUM($AH$2:$AH904),0)</f>
        <v>0</v>
      </c>
      <c r="BD904" s="11">
        <f>IF($AG904,SUMPRODUCT(AJ$2:AJ904,$AH$2:$AH904)/SUM($AH$2:$AH904),0)</f>
        <v>0</v>
      </c>
      <c r="BE904" s="11">
        <f>IF($AG904,SUMPRODUCT(AK$2:AK904,$AH$2:$AH904)/SUM($AH$2:$AH904),0)</f>
        <v>0</v>
      </c>
      <c r="BF904" s="11">
        <f>IF($AG904,SUMPRODUCT(AL$2:AL904,$AH$2:$AH904)/SUM($AH$2:$AH904),0)</f>
        <v>0</v>
      </c>
      <c r="BG904" s="11">
        <f>IF($AG904,SUMPRODUCT(AM$2:AM904,$AH$2:$AH904)/SUM($AH$2:$AH904),0)</f>
        <v>0</v>
      </c>
      <c r="BH904" s="11">
        <f>IF($AG904,SUMPRODUCT(AN$2:AN904,$AH$2:$AH904)/SUM($AH$2:$AH904),0)</f>
        <v>0</v>
      </c>
      <c r="BI904" s="11">
        <f>IF($AG904,SUMPRODUCT(AO$2:AO904,$AH$2:$AH904)/SUM($AH$2:$AH904),0)</f>
        <v>0</v>
      </c>
      <c r="BJ904" s="11">
        <f>IF($AG904,SUMPRODUCT(AP$2:AP904,$AH$2:$AH904)/SUM($AH$2:$AH904),0)</f>
        <v>0</v>
      </c>
      <c r="BK904" s="11">
        <f>IF($AG904,SUMPRODUCT(AQ$2:AQ904,$AH$2:$AH904)/SUM($AH$2:$AH904),0)</f>
        <v>0</v>
      </c>
      <c r="BL904" s="11">
        <f>IF($AG904,SUMPRODUCT(AR$2:AR904,$AH$2:$AH904)/SUM($AH$2:$AH904),0)</f>
        <v>0</v>
      </c>
      <c r="BM904" s="11">
        <f>IF($AG904,SUMPRODUCT(AS$2:AS904,$AH$2:$AH904)/SUM($AH$2:$AH904),0)</f>
        <v>0</v>
      </c>
      <c r="BN904" s="11">
        <f>IF($AG904,SUMPRODUCT(AT$2:AT904,$AH$2:$AH904)/SUM($AH$2:$AH904),0)</f>
        <v>0</v>
      </c>
      <c r="BO904" s="11">
        <f>IF($AG904,SUMPRODUCT(AU$2:AU904,$AH$2:$AH904)/SUM($AH$2:$AH904),0)</f>
        <v>0</v>
      </c>
      <c r="BP904" s="11">
        <f>IF($AG904,SUMPRODUCT(AV$2:AV904,$AH$2:$AH904)/SUM($AH$2:$AH904),0)</f>
        <v>0</v>
      </c>
      <c r="BQ904" s="11">
        <f>IF($AG904,SUMPRODUCT(AW$2:AW904,$AH$2:$AH904)/SUM($AH$2:$AH904),0)</f>
        <v>0</v>
      </c>
      <c r="BR904" s="11">
        <f>IF($AG904,SUMPRODUCT(AX$2:AX904,$AH$2:$AH904)/SUM($AH$2:$AH904),0)</f>
        <v>0</v>
      </c>
      <c r="BS904" s="11">
        <f>IF($AG904,SUMPRODUCT(AY$2:AY904,$AH$2:$AH904)/SUM($AH$2:$AH904),0)</f>
        <v>0</v>
      </c>
      <c r="BT904" s="11">
        <f>IF($AG904,SUMPRODUCT(AZ$2:AZ904,$AH$2:$AH904)/SUM($AH$2:$AH904),0)</f>
        <v>0</v>
      </c>
      <c r="BU904" s="11">
        <f>IF($AG904,SUMPRODUCT(BA$2:BA904,$AH$2:$AH904)/SUM($AH$2:$AH904),0)</f>
        <v>0</v>
      </c>
      <c r="BV904" s="11"/>
      <c r="BW904" s="109" cm="1">
        <f t="array" ref="BW904">IF($AG904,SQRT(SUMPRODUCT($AH$2:$AH904, (AI$2:AI904-BC904)^2)/(SUM($AH$2:$AH904)-1)),0)</f>
        <v>0</v>
      </c>
      <c r="BX904" s="109" cm="1">
        <f t="array" ref="BX904">IF($AG904,SQRT(SUMPRODUCT($AH$2:$AH904, (AJ$2:AJ904-BD904)^2)/(SUM($AH$2:$AH904)-1)),0)</f>
        <v>0</v>
      </c>
      <c r="BY904" s="109" cm="1">
        <f t="array" ref="BY904">IF($AG904,SQRT(SUMPRODUCT($AH$2:$AH904, (AK$2:AK904-BE904)^2)/(SUM($AH$2:$AH904)-1)),0)</f>
        <v>0</v>
      </c>
      <c r="BZ904" s="109" cm="1">
        <f t="array" ref="BZ904">IF($AG904,SQRT(SUMPRODUCT($AH$2:$AH904, (AL$2:AL904-BF904)^2)/(SUM($AH$2:$AH904)-1)),0)</f>
        <v>0</v>
      </c>
      <c r="CA904" s="109" cm="1">
        <f t="array" ref="CA904">IF($AG904,SQRT(SUMPRODUCT($AH$2:$AH904, (AM$2:AM904-BG904)^2)/(SUM($AH$2:$AH904)-1)),0)</f>
        <v>0</v>
      </c>
      <c r="CB904" s="109" cm="1">
        <f t="array" ref="CB904">IF($AG904,SQRT(SUMPRODUCT($AH$2:$AH904, (AN$2:AN904-BH904)^2)/(SUM($AH$2:$AH904)-1)),0)</f>
        <v>0</v>
      </c>
      <c r="CC904" s="109" cm="1">
        <f t="array" ref="CC904">IF($AG904,SQRT(SUMPRODUCT($AH$2:$AH904, (AO$2:AO904-BI904)^2)/(SUM($AH$2:$AH904)-1)),0)</f>
        <v>0</v>
      </c>
      <c r="CD904" s="109" cm="1">
        <f t="array" ref="CD904">IF($AG904,SQRT(SUMPRODUCT($AH$2:$AH904, (AP$2:AP904-BJ904)^2)/(SUM($AH$2:$AH904)-1)),0)</f>
        <v>0</v>
      </c>
      <c r="CE904" s="109" cm="1">
        <f t="array" ref="CE904">IF($AG904,SQRT(SUMPRODUCT($AH$2:$AH904, (AQ$2:AQ904-BK904)^2)/(SUM($AH$2:$AH904)-1)),0)</f>
        <v>0</v>
      </c>
      <c r="CF904" s="109" cm="1">
        <f t="array" ref="CF904">IF($AG904,SQRT(SUMPRODUCT($AH$2:$AH904, (AR$2:AR904-BL904)^2)/(SUM($AH$2:$AH904)-1)),0)</f>
        <v>0</v>
      </c>
      <c r="CG904" s="109" cm="1">
        <f t="array" ref="CG904">IF($AG904,SQRT(SUMPRODUCT($AH$2:$AH904, (AS$2:AS904-BM904)^2)/(SUM($AH$2:$AH904)-1)),0)</f>
        <v>0</v>
      </c>
      <c r="CH904" s="109" cm="1">
        <f t="array" ref="CH904">IF($AG904,SQRT(SUMPRODUCT($AH$2:$AH904, (AT$2:AT904-BN904)^2)/(SUM($AH$2:$AH904)-1)),0)</f>
        <v>0</v>
      </c>
      <c r="CI904" s="109" cm="1">
        <f t="array" ref="CI904">IF($AG904,SQRT(SUMPRODUCT($AH$2:$AH904, (AU$2:AU904-BO904)^2)/(SUM($AH$2:$AH904)-1)),0)</f>
        <v>0</v>
      </c>
      <c r="CJ904" s="109" cm="1">
        <f t="array" ref="CJ904">IF($AG904,SQRT(SUMPRODUCT($AH$2:$AH904, (AV$2:AV904-BP904)^2)/(SUM($AH$2:$AH904)-1)),0)</f>
        <v>0</v>
      </c>
      <c r="CK904" s="109" cm="1">
        <f t="array" ref="CK904">IF($AG904,SQRT(SUMPRODUCT($AH$2:$AH904, (AW$2:AW904-BQ904)^2)/(SUM($AH$2:$AH904)-1)),0)</f>
        <v>0</v>
      </c>
      <c r="CL904" s="109" cm="1">
        <f t="array" ref="CL904">IF($AG904,SQRT(SUMPRODUCT($AH$2:$AH904, (AX$2:AX904-BR904)^2)/(SUM($AH$2:$AH904)-1)),0)</f>
        <v>0</v>
      </c>
      <c r="CM904" s="109" cm="1">
        <f t="array" ref="CM904">IF($AG904,SQRT(SUMPRODUCT($AH$2:$AH904, (AY$2:AY904-BS904)^2)/(SUM($AH$2:$AH904)-1)),0)</f>
        <v>0</v>
      </c>
      <c r="CN904" s="109" cm="1">
        <f t="array" ref="CN904">IF($AG904,SQRT(SUMPRODUCT($AH$2:$AH904, (AZ$2:AZ904-BT904)^2)/(SUM($AH$2:$AH904)-1)),0)</f>
        <v>0</v>
      </c>
      <c r="CO904" s="109" cm="1">
        <f t="array" ref="CO904">IF($AG904,SQRT(SUMPRODUCT($AH$2:$AH904, (BA$2:BA904-BU904)^2)/(SUM($AH$2:$AH904)-1)),0)</f>
        <v>0</v>
      </c>
    </row>
    <row r="905" spans="34:93" x14ac:dyDescent="0.25">
      <c r="AH905" s="99" t="str">
        <f t="shared" si="212"/>
        <v/>
      </c>
      <c r="AI905" s="11">
        <f t="shared" ca="1" si="217"/>
        <v>0</v>
      </c>
      <c r="AJ905" s="11">
        <f t="shared" ca="1" si="217"/>
        <v>0</v>
      </c>
      <c r="AK905" s="11">
        <f t="shared" ca="1" si="217"/>
        <v>0</v>
      </c>
      <c r="AL905" s="11">
        <f t="shared" ca="1" si="217"/>
        <v>0</v>
      </c>
      <c r="AM905" s="11">
        <f t="shared" ca="1" si="217"/>
        <v>0</v>
      </c>
      <c r="AN905" s="11">
        <f t="shared" ca="1" si="217"/>
        <v>0</v>
      </c>
      <c r="AO905" s="11">
        <f t="shared" ca="1" si="217"/>
        <v>0</v>
      </c>
      <c r="AP905" s="11">
        <f t="shared" ca="1" si="217"/>
        <v>0</v>
      </c>
      <c r="AQ905" s="11">
        <f t="shared" ca="1" si="217"/>
        <v>0</v>
      </c>
      <c r="AR905" s="11">
        <f t="shared" ca="1" si="217"/>
        <v>0</v>
      </c>
      <c r="AS905" s="11">
        <f t="shared" ca="1" si="218"/>
        <v>0</v>
      </c>
      <c r="AT905" s="11">
        <f t="shared" ca="1" si="218"/>
        <v>0</v>
      </c>
      <c r="AU905" s="11">
        <f t="shared" ca="1" si="218"/>
        <v>0</v>
      </c>
      <c r="AV905" s="11">
        <f t="shared" ca="1" si="218"/>
        <v>0</v>
      </c>
      <c r="AW905" s="11">
        <f t="shared" ca="1" si="218"/>
        <v>0</v>
      </c>
      <c r="AX905" s="11">
        <f t="shared" ca="1" si="218"/>
        <v>0</v>
      </c>
      <c r="AY905" s="11">
        <f t="shared" ca="1" si="218"/>
        <v>0</v>
      </c>
      <c r="AZ905" s="11">
        <f t="shared" ca="1" si="218"/>
        <v>0</v>
      </c>
      <c r="BA905" s="11">
        <f t="shared" ca="1" si="218"/>
        <v>0</v>
      </c>
      <c r="BB905" s="11"/>
      <c r="BC905" s="11">
        <f>IF($AG905,SUMPRODUCT(AI$2:AI905,$AH$2:$AH905)/SUM($AH$2:$AH905),0)</f>
        <v>0</v>
      </c>
      <c r="BD905" s="11">
        <f>IF($AG905,SUMPRODUCT(AJ$2:AJ905,$AH$2:$AH905)/SUM($AH$2:$AH905),0)</f>
        <v>0</v>
      </c>
      <c r="BE905" s="11">
        <f>IF($AG905,SUMPRODUCT(AK$2:AK905,$AH$2:$AH905)/SUM($AH$2:$AH905),0)</f>
        <v>0</v>
      </c>
      <c r="BF905" s="11">
        <f>IF($AG905,SUMPRODUCT(AL$2:AL905,$AH$2:$AH905)/SUM($AH$2:$AH905),0)</f>
        <v>0</v>
      </c>
      <c r="BG905" s="11">
        <f>IF($AG905,SUMPRODUCT(AM$2:AM905,$AH$2:$AH905)/SUM($AH$2:$AH905),0)</f>
        <v>0</v>
      </c>
      <c r="BH905" s="11">
        <f>IF($AG905,SUMPRODUCT(AN$2:AN905,$AH$2:$AH905)/SUM($AH$2:$AH905),0)</f>
        <v>0</v>
      </c>
      <c r="BI905" s="11">
        <f>IF($AG905,SUMPRODUCT(AO$2:AO905,$AH$2:$AH905)/SUM($AH$2:$AH905),0)</f>
        <v>0</v>
      </c>
      <c r="BJ905" s="11">
        <f>IF($AG905,SUMPRODUCT(AP$2:AP905,$AH$2:$AH905)/SUM($AH$2:$AH905),0)</f>
        <v>0</v>
      </c>
      <c r="BK905" s="11">
        <f>IF($AG905,SUMPRODUCT(AQ$2:AQ905,$AH$2:$AH905)/SUM($AH$2:$AH905),0)</f>
        <v>0</v>
      </c>
      <c r="BL905" s="11">
        <f>IF($AG905,SUMPRODUCT(AR$2:AR905,$AH$2:$AH905)/SUM($AH$2:$AH905),0)</f>
        <v>0</v>
      </c>
      <c r="BM905" s="11">
        <f>IF($AG905,SUMPRODUCT(AS$2:AS905,$AH$2:$AH905)/SUM($AH$2:$AH905),0)</f>
        <v>0</v>
      </c>
      <c r="BN905" s="11">
        <f>IF($AG905,SUMPRODUCT(AT$2:AT905,$AH$2:$AH905)/SUM($AH$2:$AH905),0)</f>
        <v>0</v>
      </c>
      <c r="BO905" s="11">
        <f>IF($AG905,SUMPRODUCT(AU$2:AU905,$AH$2:$AH905)/SUM($AH$2:$AH905),0)</f>
        <v>0</v>
      </c>
      <c r="BP905" s="11">
        <f>IF($AG905,SUMPRODUCT(AV$2:AV905,$AH$2:$AH905)/SUM($AH$2:$AH905),0)</f>
        <v>0</v>
      </c>
      <c r="BQ905" s="11">
        <f>IF($AG905,SUMPRODUCT(AW$2:AW905,$AH$2:$AH905)/SUM($AH$2:$AH905),0)</f>
        <v>0</v>
      </c>
      <c r="BR905" s="11">
        <f>IF($AG905,SUMPRODUCT(AX$2:AX905,$AH$2:$AH905)/SUM($AH$2:$AH905),0)</f>
        <v>0</v>
      </c>
      <c r="BS905" s="11">
        <f>IF($AG905,SUMPRODUCT(AY$2:AY905,$AH$2:$AH905)/SUM($AH$2:$AH905),0)</f>
        <v>0</v>
      </c>
      <c r="BT905" s="11">
        <f>IF($AG905,SUMPRODUCT(AZ$2:AZ905,$AH$2:$AH905)/SUM($AH$2:$AH905),0)</f>
        <v>0</v>
      </c>
      <c r="BU905" s="11">
        <f>IF($AG905,SUMPRODUCT(BA$2:BA905,$AH$2:$AH905)/SUM($AH$2:$AH905),0)</f>
        <v>0</v>
      </c>
      <c r="BV905" s="11"/>
      <c r="BW905" s="109" cm="1">
        <f t="array" ref="BW905">IF($AG905,SQRT(SUMPRODUCT($AH$2:$AH905, (AI$2:AI905-BC905)^2)/(SUM($AH$2:$AH905)-1)),0)</f>
        <v>0</v>
      </c>
      <c r="BX905" s="109" cm="1">
        <f t="array" ref="BX905">IF($AG905,SQRT(SUMPRODUCT($AH$2:$AH905, (AJ$2:AJ905-BD905)^2)/(SUM($AH$2:$AH905)-1)),0)</f>
        <v>0</v>
      </c>
      <c r="BY905" s="109" cm="1">
        <f t="array" ref="BY905">IF($AG905,SQRT(SUMPRODUCT($AH$2:$AH905, (AK$2:AK905-BE905)^2)/(SUM($AH$2:$AH905)-1)),0)</f>
        <v>0</v>
      </c>
      <c r="BZ905" s="109" cm="1">
        <f t="array" ref="BZ905">IF($AG905,SQRT(SUMPRODUCT($AH$2:$AH905, (AL$2:AL905-BF905)^2)/(SUM($AH$2:$AH905)-1)),0)</f>
        <v>0</v>
      </c>
      <c r="CA905" s="109" cm="1">
        <f t="array" ref="CA905">IF($AG905,SQRT(SUMPRODUCT($AH$2:$AH905, (AM$2:AM905-BG905)^2)/(SUM($AH$2:$AH905)-1)),0)</f>
        <v>0</v>
      </c>
      <c r="CB905" s="109" cm="1">
        <f t="array" ref="CB905">IF($AG905,SQRT(SUMPRODUCT($AH$2:$AH905, (AN$2:AN905-BH905)^2)/(SUM($AH$2:$AH905)-1)),0)</f>
        <v>0</v>
      </c>
      <c r="CC905" s="109" cm="1">
        <f t="array" ref="CC905">IF($AG905,SQRT(SUMPRODUCT($AH$2:$AH905, (AO$2:AO905-BI905)^2)/(SUM($AH$2:$AH905)-1)),0)</f>
        <v>0</v>
      </c>
      <c r="CD905" s="109" cm="1">
        <f t="array" ref="CD905">IF($AG905,SQRT(SUMPRODUCT($AH$2:$AH905, (AP$2:AP905-BJ905)^2)/(SUM($AH$2:$AH905)-1)),0)</f>
        <v>0</v>
      </c>
      <c r="CE905" s="109" cm="1">
        <f t="array" ref="CE905">IF($AG905,SQRT(SUMPRODUCT($AH$2:$AH905, (AQ$2:AQ905-BK905)^2)/(SUM($AH$2:$AH905)-1)),0)</f>
        <v>0</v>
      </c>
      <c r="CF905" s="109" cm="1">
        <f t="array" ref="CF905">IF($AG905,SQRT(SUMPRODUCT($AH$2:$AH905, (AR$2:AR905-BL905)^2)/(SUM($AH$2:$AH905)-1)),0)</f>
        <v>0</v>
      </c>
      <c r="CG905" s="109" cm="1">
        <f t="array" ref="CG905">IF($AG905,SQRT(SUMPRODUCT($AH$2:$AH905, (AS$2:AS905-BM905)^2)/(SUM($AH$2:$AH905)-1)),0)</f>
        <v>0</v>
      </c>
      <c r="CH905" s="109" cm="1">
        <f t="array" ref="CH905">IF($AG905,SQRT(SUMPRODUCT($AH$2:$AH905, (AT$2:AT905-BN905)^2)/(SUM($AH$2:$AH905)-1)),0)</f>
        <v>0</v>
      </c>
      <c r="CI905" s="109" cm="1">
        <f t="array" ref="CI905">IF($AG905,SQRT(SUMPRODUCT($AH$2:$AH905, (AU$2:AU905-BO905)^2)/(SUM($AH$2:$AH905)-1)),0)</f>
        <v>0</v>
      </c>
      <c r="CJ905" s="109" cm="1">
        <f t="array" ref="CJ905">IF($AG905,SQRT(SUMPRODUCT($AH$2:$AH905, (AV$2:AV905-BP905)^2)/(SUM($AH$2:$AH905)-1)),0)</f>
        <v>0</v>
      </c>
      <c r="CK905" s="109" cm="1">
        <f t="array" ref="CK905">IF($AG905,SQRT(SUMPRODUCT($AH$2:$AH905, (AW$2:AW905-BQ905)^2)/(SUM($AH$2:$AH905)-1)),0)</f>
        <v>0</v>
      </c>
      <c r="CL905" s="109" cm="1">
        <f t="array" ref="CL905">IF($AG905,SQRT(SUMPRODUCT($AH$2:$AH905, (AX$2:AX905-BR905)^2)/(SUM($AH$2:$AH905)-1)),0)</f>
        <v>0</v>
      </c>
      <c r="CM905" s="109" cm="1">
        <f t="array" ref="CM905">IF($AG905,SQRT(SUMPRODUCT($AH$2:$AH905, (AY$2:AY905-BS905)^2)/(SUM($AH$2:$AH905)-1)),0)</f>
        <v>0</v>
      </c>
      <c r="CN905" s="109" cm="1">
        <f t="array" ref="CN905">IF($AG905,SQRT(SUMPRODUCT($AH$2:$AH905, (AZ$2:AZ905-BT905)^2)/(SUM($AH$2:$AH905)-1)),0)</f>
        <v>0</v>
      </c>
      <c r="CO905" s="109" cm="1">
        <f t="array" ref="CO905">IF($AG905,SQRT(SUMPRODUCT($AH$2:$AH905, (BA$2:BA905-BU905)^2)/(SUM($AH$2:$AH905)-1)),0)</f>
        <v>0</v>
      </c>
    </row>
    <row r="906" spans="34:93" x14ac:dyDescent="0.25">
      <c r="AH906" s="99" t="str">
        <f t="shared" si="212"/>
        <v/>
      </c>
      <c r="AI906" s="11">
        <f t="shared" ca="1" si="217"/>
        <v>0</v>
      </c>
      <c r="AJ906" s="11">
        <f t="shared" ca="1" si="217"/>
        <v>0</v>
      </c>
      <c r="AK906" s="11">
        <f t="shared" ca="1" si="217"/>
        <v>0</v>
      </c>
      <c r="AL906" s="11">
        <f t="shared" ca="1" si="217"/>
        <v>0</v>
      </c>
      <c r="AM906" s="11">
        <f t="shared" ca="1" si="217"/>
        <v>0</v>
      </c>
      <c r="AN906" s="11">
        <f t="shared" ca="1" si="217"/>
        <v>0</v>
      </c>
      <c r="AO906" s="11">
        <f t="shared" ca="1" si="217"/>
        <v>0</v>
      </c>
      <c r="AP906" s="11">
        <f t="shared" ca="1" si="217"/>
        <v>0</v>
      </c>
      <c r="AQ906" s="11">
        <f t="shared" ca="1" si="217"/>
        <v>0</v>
      </c>
      <c r="AR906" s="11">
        <f t="shared" ca="1" si="217"/>
        <v>0</v>
      </c>
      <c r="AS906" s="11">
        <f t="shared" ca="1" si="218"/>
        <v>0</v>
      </c>
      <c r="AT906" s="11">
        <f t="shared" ca="1" si="218"/>
        <v>0</v>
      </c>
      <c r="AU906" s="11">
        <f t="shared" ca="1" si="218"/>
        <v>0</v>
      </c>
      <c r="AV906" s="11">
        <f t="shared" ca="1" si="218"/>
        <v>0</v>
      </c>
      <c r="AW906" s="11">
        <f t="shared" ca="1" si="218"/>
        <v>0</v>
      </c>
      <c r="AX906" s="11">
        <f t="shared" ca="1" si="218"/>
        <v>0</v>
      </c>
      <c r="AY906" s="11">
        <f t="shared" ca="1" si="218"/>
        <v>0</v>
      </c>
      <c r="AZ906" s="11">
        <f t="shared" ca="1" si="218"/>
        <v>0</v>
      </c>
      <c r="BA906" s="11">
        <f t="shared" ca="1" si="218"/>
        <v>0</v>
      </c>
      <c r="BB906" s="11"/>
      <c r="BC906" s="11">
        <f>IF($AG906,SUMPRODUCT(AI$2:AI906,$AH$2:$AH906)/SUM($AH$2:$AH906),0)</f>
        <v>0</v>
      </c>
      <c r="BD906" s="11">
        <f>IF($AG906,SUMPRODUCT(AJ$2:AJ906,$AH$2:$AH906)/SUM($AH$2:$AH906),0)</f>
        <v>0</v>
      </c>
      <c r="BE906" s="11">
        <f>IF($AG906,SUMPRODUCT(AK$2:AK906,$AH$2:$AH906)/SUM($AH$2:$AH906),0)</f>
        <v>0</v>
      </c>
      <c r="BF906" s="11">
        <f>IF($AG906,SUMPRODUCT(AL$2:AL906,$AH$2:$AH906)/SUM($AH$2:$AH906),0)</f>
        <v>0</v>
      </c>
      <c r="BG906" s="11">
        <f>IF($AG906,SUMPRODUCT(AM$2:AM906,$AH$2:$AH906)/SUM($AH$2:$AH906),0)</f>
        <v>0</v>
      </c>
      <c r="BH906" s="11">
        <f>IF($AG906,SUMPRODUCT(AN$2:AN906,$AH$2:$AH906)/SUM($AH$2:$AH906),0)</f>
        <v>0</v>
      </c>
      <c r="BI906" s="11">
        <f>IF($AG906,SUMPRODUCT(AO$2:AO906,$AH$2:$AH906)/SUM($AH$2:$AH906),0)</f>
        <v>0</v>
      </c>
      <c r="BJ906" s="11">
        <f>IF($AG906,SUMPRODUCT(AP$2:AP906,$AH$2:$AH906)/SUM($AH$2:$AH906),0)</f>
        <v>0</v>
      </c>
      <c r="BK906" s="11">
        <f>IF($AG906,SUMPRODUCT(AQ$2:AQ906,$AH$2:$AH906)/SUM($AH$2:$AH906),0)</f>
        <v>0</v>
      </c>
      <c r="BL906" s="11">
        <f>IF($AG906,SUMPRODUCT(AR$2:AR906,$AH$2:$AH906)/SUM($AH$2:$AH906),0)</f>
        <v>0</v>
      </c>
      <c r="BM906" s="11">
        <f>IF($AG906,SUMPRODUCT(AS$2:AS906,$AH$2:$AH906)/SUM($AH$2:$AH906),0)</f>
        <v>0</v>
      </c>
      <c r="BN906" s="11">
        <f>IF($AG906,SUMPRODUCT(AT$2:AT906,$AH$2:$AH906)/SUM($AH$2:$AH906),0)</f>
        <v>0</v>
      </c>
      <c r="BO906" s="11">
        <f>IF($AG906,SUMPRODUCT(AU$2:AU906,$AH$2:$AH906)/SUM($AH$2:$AH906),0)</f>
        <v>0</v>
      </c>
      <c r="BP906" s="11">
        <f>IF($AG906,SUMPRODUCT(AV$2:AV906,$AH$2:$AH906)/SUM($AH$2:$AH906),0)</f>
        <v>0</v>
      </c>
      <c r="BQ906" s="11">
        <f>IF($AG906,SUMPRODUCT(AW$2:AW906,$AH$2:$AH906)/SUM($AH$2:$AH906),0)</f>
        <v>0</v>
      </c>
      <c r="BR906" s="11">
        <f>IF($AG906,SUMPRODUCT(AX$2:AX906,$AH$2:$AH906)/SUM($AH$2:$AH906),0)</f>
        <v>0</v>
      </c>
      <c r="BS906" s="11">
        <f>IF($AG906,SUMPRODUCT(AY$2:AY906,$AH$2:$AH906)/SUM($AH$2:$AH906),0)</f>
        <v>0</v>
      </c>
      <c r="BT906" s="11">
        <f>IF($AG906,SUMPRODUCT(AZ$2:AZ906,$AH$2:$AH906)/SUM($AH$2:$AH906),0)</f>
        <v>0</v>
      </c>
      <c r="BU906" s="11">
        <f>IF($AG906,SUMPRODUCT(BA$2:BA906,$AH$2:$AH906)/SUM($AH$2:$AH906),0)</f>
        <v>0</v>
      </c>
      <c r="BV906" s="11"/>
      <c r="BW906" s="109" cm="1">
        <f t="array" ref="BW906">IF($AG906,SQRT(SUMPRODUCT($AH$2:$AH906, (AI$2:AI906-BC906)^2)/(SUM($AH$2:$AH906)-1)),0)</f>
        <v>0</v>
      </c>
      <c r="BX906" s="109" cm="1">
        <f t="array" ref="BX906">IF($AG906,SQRT(SUMPRODUCT($AH$2:$AH906, (AJ$2:AJ906-BD906)^2)/(SUM($AH$2:$AH906)-1)),0)</f>
        <v>0</v>
      </c>
      <c r="BY906" s="109" cm="1">
        <f t="array" ref="BY906">IF($AG906,SQRT(SUMPRODUCT($AH$2:$AH906, (AK$2:AK906-BE906)^2)/(SUM($AH$2:$AH906)-1)),0)</f>
        <v>0</v>
      </c>
      <c r="BZ906" s="109" cm="1">
        <f t="array" ref="BZ906">IF($AG906,SQRT(SUMPRODUCT($AH$2:$AH906, (AL$2:AL906-BF906)^2)/(SUM($AH$2:$AH906)-1)),0)</f>
        <v>0</v>
      </c>
      <c r="CA906" s="109" cm="1">
        <f t="array" ref="CA906">IF($AG906,SQRT(SUMPRODUCT($AH$2:$AH906, (AM$2:AM906-BG906)^2)/(SUM($AH$2:$AH906)-1)),0)</f>
        <v>0</v>
      </c>
      <c r="CB906" s="109" cm="1">
        <f t="array" ref="CB906">IF($AG906,SQRT(SUMPRODUCT($AH$2:$AH906, (AN$2:AN906-BH906)^2)/(SUM($AH$2:$AH906)-1)),0)</f>
        <v>0</v>
      </c>
      <c r="CC906" s="109" cm="1">
        <f t="array" ref="CC906">IF($AG906,SQRT(SUMPRODUCT($AH$2:$AH906, (AO$2:AO906-BI906)^2)/(SUM($AH$2:$AH906)-1)),0)</f>
        <v>0</v>
      </c>
      <c r="CD906" s="109" cm="1">
        <f t="array" ref="CD906">IF($AG906,SQRT(SUMPRODUCT($AH$2:$AH906, (AP$2:AP906-BJ906)^2)/(SUM($AH$2:$AH906)-1)),0)</f>
        <v>0</v>
      </c>
      <c r="CE906" s="109" cm="1">
        <f t="array" ref="CE906">IF($AG906,SQRT(SUMPRODUCT($AH$2:$AH906, (AQ$2:AQ906-BK906)^2)/(SUM($AH$2:$AH906)-1)),0)</f>
        <v>0</v>
      </c>
      <c r="CF906" s="109" cm="1">
        <f t="array" ref="CF906">IF($AG906,SQRT(SUMPRODUCT($AH$2:$AH906, (AR$2:AR906-BL906)^2)/(SUM($AH$2:$AH906)-1)),0)</f>
        <v>0</v>
      </c>
      <c r="CG906" s="109" cm="1">
        <f t="array" ref="CG906">IF($AG906,SQRT(SUMPRODUCT($AH$2:$AH906, (AS$2:AS906-BM906)^2)/(SUM($AH$2:$AH906)-1)),0)</f>
        <v>0</v>
      </c>
      <c r="CH906" s="109" cm="1">
        <f t="array" ref="CH906">IF($AG906,SQRT(SUMPRODUCT($AH$2:$AH906, (AT$2:AT906-BN906)^2)/(SUM($AH$2:$AH906)-1)),0)</f>
        <v>0</v>
      </c>
      <c r="CI906" s="109" cm="1">
        <f t="array" ref="CI906">IF($AG906,SQRT(SUMPRODUCT($AH$2:$AH906, (AU$2:AU906-BO906)^2)/(SUM($AH$2:$AH906)-1)),0)</f>
        <v>0</v>
      </c>
      <c r="CJ906" s="109" cm="1">
        <f t="array" ref="CJ906">IF($AG906,SQRT(SUMPRODUCT($AH$2:$AH906, (AV$2:AV906-BP906)^2)/(SUM($AH$2:$AH906)-1)),0)</f>
        <v>0</v>
      </c>
      <c r="CK906" s="109" cm="1">
        <f t="array" ref="CK906">IF($AG906,SQRT(SUMPRODUCT($AH$2:$AH906, (AW$2:AW906-BQ906)^2)/(SUM($AH$2:$AH906)-1)),0)</f>
        <v>0</v>
      </c>
      <c r="CL906" s="109" cm="1">
        <f t="array" ref="CL906">IF($AG906,SQRT(SUMPRODUCT($AH$2:$AH906, (AX$2:AX906-BR906)^2)/(SUM($AH$2:$AH906)-1)),0)</f>
        <v>0</v>
      </c>
      <c r="CM906" s="109" cm="1">
        <f t="array" ref="CM906">IF($AG906,SQRT(SUMPRODUCT($AH$2:$AH906, (AY$2:AY906-BS906)^2)/(SUM($AH$2:$AH906)-1)),0)</f>
        <v>0</v>
      </c>
      <c r="CN906" s="109" cm="1">
        <f t="array" ref="CN906">IF($AG906,SQRT(SUMPRODUCT($AH$2:$AH906, (AZ$2:AZ906-BT906)^2)/(SUM($AH$2:$AH906)-1)),0)</f>
        <v>0</v>
      </c>
      <c r="CO906" s="109" cm="1">
        <f t="array" ref="CO906">IF($AG906,SQRT(SUMPRODUCT($AH$2:$AH906, (BA$2:BA906-BU906)^2)/(SUM($AH$2:$AH906)-1)),0)</f>
        <v>0</v>
      </c>
    </row>
    <row r="907" spans="34:93" x14ac:dyDescent="0.25">
      <c r="AH907" s="99" t="str">
        <f t="shared" si="212"/>
        <v/>
      </c>
      <c r="AI907" s="11">
        <f t="shared" ca="1" si="217"/>
        <v>0</v>
      </c>
      <c r="AJ907" s="11">
        <f t="shared" ca="1" si="217"/>
        <v>0</v>
      </c>
      <c r="AK907" s="11">
        <f t="shared" ca="1" si="217"/>
        <v>0</v>
      </c>
      <c r="AL907" s="11">
        <f t="shared" ca="1" si="217"/>
        <v>0</v>
      </c>
      <c r="AM907" s="11">
        <f t="shared" ca="1" si="217"/>
        <v>0</v>
      </c>
      <c r="AN907" s="11">
        <f t="shared" ca="1" si="217"/>
        <v>0</v>
      </c>
      <c r="AO907" s="11">
        <f t="shared" ca="1" si="217"/>
        <v>0</v>
      </c>
      <c r="AP907" s="11">
        <f t="shared" ca="1" si="217"/>
        <v>0</v>
      </c>
      <c r="AQ907" s="11">
        <f t="shared" ca="1" si="217"/>
        <v>0</v>
      </c>
      <c r="AR907" s="11">
        <f t="shared" ca="1" si="217"/>
        <v>0</v>
      </c>
      <c r="AS907" s="11">
        <f t="shared" ca="1" si="218"/>
        <v>0</v>
      </c>
      <c r="AT907" s="11">
        <f t="shared" ca="1" si="218"/>
        <v>0</v>
      </c>
      <c r="AU907" s="11">
        <f t="shared" ca="1" si="218"/>
        <v>0</v>
      </c>
      <c r="AV907" s="11">
        <f t="shared" ca="1" si="218"/>
        <v>0</v>
      </c>
      <c r="AW907" s="11">
        <f t="shared" ca="1" si="218"/>
        <v>0</v>
      </c>
      <c r="AX907" s="11">
        <f t="shared" ca="1" si="218"/>
        <v>0</v>
      </c>
      <c r="AY907" s="11">
        <f t="shared" ca="1" si="218"/>
        <v>0</v>
      </c>
      <c r="AZ907" s="11">
        <f t="shared" ca="1" si="218"/>
        <v>0</v>
      </c>
      <c r="BA907" s="11">
        <f t="shared" ca="1" si="218"/>
        <v>0</v>
      </c>
      <c r="BB907" s="11"/>
      <c r="BC907" s="11">
        <f>IF($AG907,SUMPRODUCT(AI$2:AI907,$AH$2:$AH907)/SUM($AH$2:$AH907),0)</f>
        <v>0</v>
      </c>
      <c r="BD907" s="11">
        <f>IF($AG907,SUMPRODUCT(AJ$2:AJ907,$AH$2:$AH907)/SUM($AH$2:$AH907),0)</f>
        <v>0</v>
      </c>
      <c r="BE907" s="11">
        <f>IF($AG907,SUMPRODUCT(AK$2:AK907,$AH$2:$AH907)/SUM($AH$2:$AH907),0)</f>
        <v>0</v>
      </c>
      <c r="BF907" s="11">
        <f>IF($AG907,SUMPRODUCT(AL$2:AL907,$AH$2:$AH907)/SUM($AH$2:$AH907),0)</f>
        <v>0</v>
      </c>
      <c r="BG907" s="11">
        <f>IF($AG907,SUMPRODUCT(AM$2:AM907,$AH$2:$AH907)/SUM($AH$2:$AH907),0)</f>
        <v>0</v>
      </c>
      <c r="BH907" s="11">
        <f>IF($AG907,SUMPRODUCT(AN$2:AN907,$AH$2:$AH907)/SUM($AH$2:$AH907),0)</f>
        <v>0</v>
      </c>
      <c r="BI907" s="11">
        <f>IF($AG907,SUMPRODUCT(AO$2:AO907,$AH$2:$AH907)/SUM($AH$2:$AH907),0)</f>
        <v>0</v>
      </c>
      <c r="BJ907" s="11">
        <f>IF($AG907,SUMPRODUCT(AP$2:AP907,$AH$2:$AH907)/SUM($AH$2:$AH907),0)</f>
        <v>0</v>
      </c>
      <c r="BK907" s="11">
        <f>IF($AG907,SUMPRODUCT(AQ$2:AQ907,$AH$2:$AH907)/SUM($AH$2:$AH907),0)</f>
        <v>0</v>
      </c>
      <c r="BL907" s="11">
        <f>IF($AG907,SUMPRODUCT(AR$2:AR907,$AH$2:$AH907)/SUM($AH$2:$AH907),0)</f>
        <v>0</v>
      </c>
      <c r="BM907" s="11">
        <f>IF($AG907,SUMPRODUCT(AS$2:AS907,$AH$2:$AH907)/SUM($AH$2:$AH907),0)</f>
        <v>0</v>
      </c>
      <c r="BN907" s="11">
        <f>IF($AG907,SUMPRODUCT(AT$2:AT907,$AH$2:$AH907)/SUM($AH$2:$AH907),0)</f>
        <v>0</v>
      </c>
      <c r="BO907" s="11">
        <f>IF($AG907,SUMPRODUCT(AU$2:AU907,$AH$2:$AH907)/SUM($AH$2:$AH907),0)</f>
        <v>0</v>
      </c>
      <c r="BP907" s="11">
        <f>IF($AG907,SUMPRODUCT(AV$2:AV907,$AH$2:$AH907)/SUM($AH$2:$AH907),0)</f>
        <v>0</v>
      </c>
      <c r="BQ907" s="11">
        <f>IF($AG907,SUMPRODUCT(AW$2:AW907,$AH$2:$AH907)/SUM($AH$2:$AH907),0)</f>
        <v>0</v>
      </c>
      <c r="BR907" s="11">
        <f>IF($AG907,SUMPRODUCT(AX$2:AX907,$AH$2:$AH907)/SUM($AH$2:$AH907),0)</f>
        <v>0</v>
      </c>
      <c r="BS907" s="11">
        <f>IF($AG907,SUMPRODUCT(AY$2:AY907,$AH$2:$AH907)/SUM($AH$2:$AH907),0)</f>
        <v>0</v>
      </c>
      <c r="BT907" s="11">
        <f>IF($AG907,SUMPRODUCT(AZ$2:AZ907,$AH$2:$AH907)/SUM($AH$2:$AH907),0)</f>
        <v>0</v>
      </c>
      <c r="BU907" s="11">
        <f>IF($AG907,SUMPRODUCT(BA$2:BA907,$AH$2:$AH907)/SUM($AH$2:$AH907),0)</f>
        <v>0</v>
      </c>
      <c r="BV907" s="11"/>
      <c r="BW907" s="109" cm="1">
        <f t="array" ref="BW907">IF($AG907,SQRT(SUMPRODUCT($AH$2:$AH907, (AI$2:AI907-BC907)^2)/(SUM($AH$2:$AH907)-1)),0)</f>
        <v>0</v>
      </c>
      <c r="BX907" s="109" cm="1">
        <f t="array" ref="BX907">IF($AG907,SQRT(SUMPRODUCT($AH$2:$AH907, (AJ$2:AJ907-BD907)^2)/(SUM($AH$2:$AH907)-1)),0)</f>
        <v>0</v>
      </c>
      <c r="BY907" s="109" cm="1">
        <f t="array" ref="BY907">IF($AG907,SQRT(SUMPRODUCT($AH$2:$AH907, (AK$2:AK907-BE907)^2)/(SUM($AH$2:$AH907)-1)),0)</f>
        <v>0</v>
      </c>
      <c r="BZ907" s="109" cm="1">
        <f t="array" ref="BZ907">IF($AG907,SQRT(SUMPRODUCT($AH$2:$AH907, (AL$2:AL907-BF907)^2)/(SUM($AH$2:$AH907)-1)),0)</f>
        <v>0</v>
      </c>
      <c r="CA907" s="109" cm="1">
        <f t="array" ref="CA907">IF($AG907,SQRT(SUMPRODUCT($AH$2:$AH907, (AM$2:AM907-BG907)^2)/(SUM($AH$2:$AH907)-1)),0)</f>
        <v>0</v>
      </c>
      <c r="CB907" s="109" cm="1">
        <f t="array" ref="CB907">IF($AG907,SQRT(SUMPRODUCT($AH$2:$AH907, (AN$2:AN907-BH907)^2)/(SUM($AH$2:$AH907)-1)),0)</f>
        <v>0</v>
      </c>
      <c r="CC907" s="109" cm="1">
        <f t="array" ref="CC907">IF($AG907,SQRT(SUMPRODUCT($AH$2:$AH907, (AO$2:AO907-BI907)^2)/(SUM($AH$2:$AH907)-1)),0)</f>
        <v>0</v>
      </c>
      <c r="CD907" s="109" cm="1">
        <f t="array" ref="CD907">IF($AG907,SQRT(SUMPRODUCT($AH$2:$AH907, (AP$2:AP907-BJ907)^2)/(SUM($AH$2:$AH907)-1)),0)</f>
        <v>0</v>
      </c>
      <c r="CE907" s="109" cm="1">
        <f t="array" ref="CE907">IF($AG907,SQRT(SUMPRODUCT($AH$2:$AH907, (AQ$2:AQ907-BK907)^2)/(SUM($AH$2:$AH907)-1)),0)</f>
        <v>0</v>
      </c>
      <c r="CF907" s="109" cm="1">
        <f t="array" ref="CF907">IF($AG907,SQRT(SUMPRODUCT($AH$2:$AH907, (AR$2:AR907-BL907)^2)/(SUM($AH$2:$AH907)-1)),0)</f>
        <v>0</v>
      </c>
      <c r="CG907" s="109" cm="1">
        <f t="array" ref="CG907">IF($AG907,SQRT(SUMPRODUCT($AH$2:$AH907, (AS$2:AS907-BM907)^2)/(SUM($AH$2:$AH907)-1)),0)</f>
        <v>0</v>
      </c>
      <c r="CH907" s="109" cm="1">
        <f t="array" ref="CH907">IF($AG907,SQRT(SUMPRODUCT($AH$2:$AH907, (AT$2:AT907-BN907)^2)/(SUM($AH$2:$AH907)-1)),0)</f>
        <v>0</v>
      </c>
      <c r="CI907" s="109" cm="1">
        <f t="array" ref="CI907">IF($AG907,SQRT(SUMPRODUCT($AH$2:$AH907, (AU$2:AU907-BO907)^2)/(SUM($AH$2:$AH907)-1)),0)</f>
        <v>0</v>
      </c>
      <c r="CJ907" s="109" cm="1">
        <f t="array" ref="CJ907">IF($AG907,SQRT(SUMPRODUCT($AH$2:$AH907, (AV$2:AV907-BP907)^2)/(SUM($AH$2:$AH907)-1)),0)</f>
        <v>0</v>
      </c>
      <c r="CK907" s="109" cm="1">
        <f t="array" ref="CK907">IF($AG907,SQRT(SUMPRODUCT($AH$2:$AH907, (AW$2:AW907-BQ907)^2)/(SUM($AH$2:$AH907)-1)),0)</f>
        <v>0</v>
      </c>
      <c r="CL907" s="109" cm="1">
        <f t="array" ref="CL907">IF($AG907,SQRT(SUMPRODUCT($AH$2:$AH907, (AX$2:AX907-BR907)^2)/(SUM($AH$2:$AH907)-1)),0)</f>
        <v>0</v>
      </c>
      <c r="CM907" s="109" cm="1">
        <f t="array" ref="CM907">IF($AG907,SQRT(SUMPRODUCT($AH$2:$AH907, (AY$2:AY907-BS907)^2)/(SUM($AH$2:$AH907)-1)),0)</f>
        <v>0</v>
      </c>
      <c r="CN907" s="109" cm="1">
        <f t="array" ref="CN907">IF($AG907,SQRT(SUMPRODUCT($AH$2:$AH907, (AZ$2:AZ907-BT907)^2)/(SUM($AH$2:$AH907)-1)),0)</f>
        <v>0</v>
      </c>
      <c r="CO907" s="109" cm="1">
        <f t="array" ref="CO907">IF($AG907,SQRT(SUMPRODUCT($AH$2:$AH907, (BA$2:BA907-BU907)^2)/(SUM($AH$2:$AH907)-1)),0)</f>
        <v>0</v>
      </c>
    </row>
    <row r="908" spans="34:93" x14ac:dyDescent="0.25">
      <c r="AH908" s="99" t="str">
        <f t="shared" si="212"/>
        <v/>
      </c>
      <c r="AI908" s="11">
        <f t="shared" ca="1" si="217"/>
        <v>0</v>
      </c>
      <c r="AJ908" s="11">
        <f t="shared" ca="1" si="217"/>
        <v>0</v>
      </c>
      <c r="AK908" s="11">
        <f t="shared" ca="1" si="217"/>
        <v>0</v>
      </c>
      <c r="AL908" s="11">
        <f t="shared" ca="1" si="217"/>
        <v>0</v>
      </c>
      <c r="AM908" s="11">
        <f t="shared" ca="1" si="217"/>
        <v>0</v>
      </c>
      <c r="AN908" s="11">
        <f t="shared" ca="1" si="217"/>
        <v>0</v>
      </c>
      <c r="AO908" s="11">
        <f t="shared" ca="1" si="217"/>
        <v>0</v>
      </c>
      <c r="AP908" s="11">
        <f t="shared" ca="1" si="217"/>
        <v>0</v>
      </c>
      <c r="AQ908" s="11">
        <f t="shared" ca="1" si="217"/>
        <v>0</v>
      </c>
      <c r="AR908" s="11">
        <f t="shared" ca="1" si="217"/>
        <v>0</v>
      </c>
      <c r="AS908" s="11">
        <f t="shared" ca="1" si="218"/>
        <v>0</v>
      </c>
      <c r="AT908" s="11">
        <f t="shared" ca="1" si="218"/>
        <v>0</v>
      </c>
      <c r="AU908" s="11">
        <f t="shared" ca="1" si="218"/>
        <v>0</v>
      </c>
      <c r="AV908" s="11">
        <f t="shared" ca="1" si="218"/>
        <v>0</v>
      </c>
      <c r="AW908" s="11">
        <f t="shared" ca="1" si="218"/>
        <v>0</v>
      </c>
      <c r="AX908" s="11">
        <f t="shared" ca="1" si="218"/>
        <v>0</v>
      </c>
      <c r="AY908" s="11">
        <f t="shared" ca="1" si="218"/>
        <v>0</v>
      </c>
      <c r="AZ908" s="11">
        <f t="shared" ca="1" si="218"/>
        <v>0</v>
      </c>
      <c r="BA908" s="11">
        <f t="shared" ca="1" si="218"/>
        <v>0</v>
      </c>
      <c r="BB908" s="11"/>
      <c r="BC908" s="11">
        <f>IF($AG908,SUMPRODUCT(AI$2:AI908,$AH$2:$AH908)/SUM($AH$2:$AH908),0)</f>
        <v>0</v>
      </c>
      <c r="BD908" s="11">
        <f>IF($AG908,SUMPRODUCT(AJ$2:AJ908,$AH$2:$AH908)/SUM($AH$2:$AH908),0)</f>
        <v>0</v>
      </c>
      <c r="BE908" s="11">
        <f>IF($AG908,SUMPRODUCT(AK$2:AK908,$AH$2:$AH908)/SUM($AH$2:$AH908),0)</f>
        <v>0</v>
      </c>
      <c r="BF908" s="11">
        <f>IF($AG908,SUMPRODUCT(AL$2:AL908,$AH$2:$AH908)/SUM($AH$2:$AH908),0)</f>
        <v>0</v>
      </c>
      <c r="BG908" s="11">
        <f>IF($AG908,SUMPRODUCT(AM$2:AM908,$AH$2:$AH908)/SUM($AH$2:$AH908),0)</f>
        <v>0</v>
      </c>
      <c r="BH908" s="11">
        <f>IF($AG908,SUMPRODUCT(AN$2:AN908,$AH$2:$AH908)/SUM($AH$2:$AH908),0)</f>
        <v>0</v>
      </c>
      <c r="BI908" s="11">
        <f>IF($AG908,SUMPRODUCT(AO$2:AO908,$AH$2:$AH908)/SUM($AH$2:$AH908),0)</f>
        <v>0</v>
      </c>
      <c r="BJ908" s="11">
        <f>IF($AG908,SUMPRODUCT(AP$2:AP908,$AH$2:$AH908)/SUM($AH$2:$AH908),0)</f>
        <v>0</v>
      </c>
      <c r="BK908" s="11">
        <f>IF($AG908,SUMPRODUCT(AQ$2:AQ908,$AH$2:$AH908)/SUM($AH$2:$AH908),0)</f>
        <v>0</v>
      </c>
      <c r="BL908" s="11">
        <f>IF($AG908,SUMPRODUCT(AR$2:AR908,$AH$2:$AH908)/SUM($AH$2:$AH908),0)</f>
        <v>0</v>
      </c>
      <c r="BM908" s="11">
        <f>IF($AG908,SUMPRODUCT(AS$2:AS908,$AH$2:$AH908)/SUM($AH$2:$AH908),0)</f>
        <v>0</v>
      </c>
      <c r="BN908" s="11">
        <f>IF($AG908,SUMPRODUCT(AT$2:AT908,$AH$2:$AH908)/SUM($AH$2:$AH908),0)</f>
        <v>0</v>
      </c>
      <c r="BO908" s="11">
        <f>IF($AG908,SUMPRODUCT(AU$2:AU908,$AH$2:$AH908)/SUM($AH$2:$AH908),0)</f>
        <v>0</v>
      </c>
      <c r="BP908" s="11">
        <f>IF($AG908,SUMPRODUCT(AV$2:AV908,$AH$2:$AH908)/SUM($AH$2:$AH908),0)</f>
        <v>0</v>
      </c>
      <c r="BQ908" s="11">
        <f>IF($AG908,SUMPRODUCT(AW$2:AW908,$AH$2:$AH908)/SUM($AH$2:$AH908),0)</f>
        <v>0</v>
      </c>
      <c r="BR908" s="11">
        <f>IF($AG908,SUMPRODUCT(AX$2:AX908,$AH$2:$AH908)/SUM($AH$2:$AH908),0)</f>
        <v>0</v>
      </c>
      <c r="BS908" s="11">
        <f>IF($AG908,SUMPRODUCT(AY$2:AY908,$AH$2:$AH908)/SUM($AH$2:$AH908),0)</f>
        <v>0</v>
      </c>
      <c r="BT908" s="11">
        <f>IF($AG908,SUMPRODUCT(AZ$2:AZ908,$AH$2:$AH908)/SUM($AH$2:$AH908),0)</f>
        <v>0</v>
      </c>
      <c r="BU908" s="11">
        <f>IF($AG908,SUMPRODUCT(BA$2:BA908,$AH$2:$AH908)/SUM($AH$2:$AH908),0)</f>
        <v>0</v>
      </c>
      <c r="BV908" s="11"/>
      <c r="BW908" s="109" cm="1">
        <f t="array" ref="BW908">IF($AG908,SQRT(SUMPRODUCT($AH$2:$AH908, (AI$2:AI908-BC908)^2)/(SUM($AH$2:$AH908)-1)),0)</f>
        <v>0</v>
      </c>
      <c r="BX908" s="109" cm="1">
        <f t="array" ref="BX908">IF($AG908,SQRT(SUMPRODUCT($AH$2:$AH908, (AJ$2:AJ908-BD908)^2)/(SUM($AH$2:$AH908)-1)),0)</f>
        <v>0</v>
      </c>
      <c r="BY908" s="109" cm="1">
        <f t="array" ref="BY908">IF($AG908,SQRT(SUMPRODUCT($AH$2:$AH908, (AK$2:AK908-BE908)^2)/(SUM($AH$2:$AH908)-1)),0)</f>
        <v>0</v>
      </c>
      <c r="BZ908" s="109" cm="1">
        <f t="array" ref="BZ908">IF($AG908,SQRT(SUMPRODUCT($AH$2:$AH908, (AL$2:AL908-BF908)^2)/(SUM($AH$2:$AH908)-1)),0)</f>
        <v>0</v>
      </c>
      <c r="CA908" s="109" cm="1">
        <f t="array" ref="CA908">IF($AG908,SQRT(SUMPRODUCT($AH$2:$AH908, (AM$2:AM908-BG908)^2)/(SUM($AH$2:$AH908)-1)),0)</f>
        <v>0</v>
      </c>
      <c r="CB908" s="109" cm="1">
        <f t="array" ref="CB908">IF($AG908,SQRT(SUMPRODUCT($AH$2:$AH908, (AN$2:AN908-BH908)^2)/(SUM($AH$2:$AH908)-1)),0)</f>
        <v>0</v>
      </c>
      <c r="CC908" s="109" cm="1">
        <f t="array" ref="CC908">IF($AG908,SQRT(SUMPRODUCT($AH$2:$AH908, (AO$2:AO908-BI908)^2)/(SUM($AH$2:$AH908)-1)),0)</f>
        <v>0</v>
      </c>
      <c r="CD908" s="109" cm="1">
        <f t="array" ref="CD908">IF($AG908,SQRT(SUMPRODUCT($AH$2:$AH908, (AP$2:AP908-BJ908)^2)/(SUM($AH$2:$AH908)-1)),0)</f>
        <v>0</v>
      </c>
      <c r="CE908" s="109" cm="1">
        <f t="array" ref="CE908">IF($AG908,SQRT(SUMPRODUCT($AH$2:$AH908, (AQ$2:AQ908-BK908)^2)/(SUM($AH$2:$AH908)-1)),0)</f>
        <v>0</v>
      </c>
      <c r="CF908" s="109" cm="1">
        <f t="array" ref="CF908">IF($AG908,SQRT(SUMPRODUCT($AH$2:$AH908, (AR$2:AR908-BL908)^2)/(SUM($AH$2:$AH908)-1)),0)</f>
        <v>0</v>
      </c>
      <c r="CG908" s="109" cm="1">
        <f t="array" ref="CG908">IF($AG908,SQRT(SUMPRODUCT($AH$2:$AH908, (AS$2:AS908-BM908)^2)/(SUM($AH$2:$AH908)-1)),0)</f>
        <v>0</v>
      </c>
      <c r="CH908" s="109" cm="1">
        <f t="array" ref="CH908">IF($AG908,SQRT(SUMPRODUCT($AH$2:$AH908, (AT$2:AT908-BN908)^2)/(SUM($AH$2:$AH908)-1)),0)</f>
        <v>0</v>
      </c>
      <c r="CI908" s="109" cm="1">
        <f t="array" ref="CI908">IF($AG908,SQRT(SUMPRODUCT($AH$2:$AH908, (AU$2:AU908-BO908)^2)/(SUM($AH$2:$AH908)-1)),0)</f>
        <v>0</v>
      </c>
      <c r="CJ908" s="109" cm="1">
        <f t="array" ref="CJ908">IF($AG908,SQRT(SUMPRODUCT($AH$2:$AH908, (AV$2:AV908-BP908)^2)/(SUM($AH$2:$AH908)-1)),0)</f>
        <v>0</v>
      </c>
      <c r="CK908" s="109" cm="1">
        <f t="array" ref="CK908">IF($AG908,SQRT(SUMPRODUCT($AH$2:$AH908, (AW$2:AW908-BQ908)^2)/(SUM($AH$2:$AH908)-1)),0)</f>
        <v>0</v>
      </c>
      <c r="CL908" s="109" cm="1">
        <f t="array" ref="CL908">IF($AG908,SQRT(SUMPRODUCT($AH$2:$AH908, (AX$2:AX908-BR908)^2)/(SUM($AH$2:$AH908)-1)),0)</f>
        <v>0</v>
      </c>
      <c r="CM908" s="109" cm="1">
        <f t="array" ref="CM908">IF($AG908,SQRT(SUMPRODUCT($AH$2:$AH908, (AY$2:AY908-BS908)^2)/(SUM($AH$2:$AH908)-1)),0)</f>
        <v>0</v>
      </c>
      <c r="CN908" s="109" cm="1">
        <f t="array" ref="CN908">IF($AG908,SQRT(SUMPRODUCT($AH$2:$AH908, (AZ$2:AZ908-BT908)^2)/(SUM($AH$2:$AH908)-1)),0)</f>
        <v>0</v>
      </c>
      <c r="CO908" s="109" cm="1">
        <f t="array" ref="CO908">IF($AG908,SQRT(SUMPRODUCT($AH$2:$AH908, (BA$2:BA908-BU908)^2)/(SUM($AH$2:$AH908)-1)),0)</f>
        <v>0</v>
      </c>
    </row>
    <row r="909" spans="34:93" x14ac:dyDescent="0.25">
      <c r="AH909" s="99" t="str">
        <f t="shared" si="212"/>
        <v/>
      </c>
      <c r="AI909" s="11">
        <f t="shared" ca="1" si="217"/>
        <v>0</v>
      </c>
      <c r="AJ909" s="11">
        <f t="shared" ca="1" si="217"/>
        <v>0</v>
      </c>
      <c r="AK909" s="11">
        <f t="shared" ca="1" si="217"/>
        <v>0</v>
      </c>
      <c r="AL909" s="11">
        <f t="shared" ca="1" si="217"/>
        <v>0</v>
      </c>
      <c r="AM909" s="11">
        <f t="shared" ca="1" si="217"/>
        <v>0</v>
      </c>
      <c r="AN909" s="11">
        <f t="shared" ca="1" si="217"/>
        <v>0</v>
      </c>
      <c r="AO909" s="11">
        <f t="shared" ca="1" si="217"/>
        <v>0</v>
      </c>
      <c r="AP909" s="11">
        <f t="shared" ca="1" si="217"/>
        <v>0</v>
      </c>
      <c r="AQ909" s="11">
        <f t="shared" ca="1" si="217"/>
        <v>0</v>
      </c>
      <c r="AR909" s="11">
        <f t="shared" ca="1" si="217"/>
        <v>0</v>
      </c>
      <c r="AS909" s="11">
        <f t="shared" ca="1" si="218"/>
        <v>0</v>
      </c>
      <c r="AT909" s="11">
        <f t="shared" ca="1" si="218"/>
        <v>0</v>
      </c>
      <c r="AU909" s="11">
        <f t="shared" ca="1" si="218"/>
        <v>0</v>
      </c>
      <c r="AV909" s="11">
        <f t="shared" ca="1" si="218"/>
        <v>0</v>
      </c>
      <c r="AW909" s="11">
        <f t="shared" ca="1" si="218"/>
        <v>0</v>
      </c>
      <c r="AX909" s="11">
        <f t="shared" ca="1" si="218"/>
        <v>0</v>
      </c>
      <c r="AY909" s="11">
        <f t="shared" ca="1" si="218"/>
        <v>0</v>
      </c>
      <c r="AZ909" s="11">
        <f t="shared" ca="1" si="218"/>
        <v>0</v>
      </c>
      <c r="BA909" s="11">
        <f t="shared" ca="1" si="218"/>
        <v>0</v>
      </c>
      <c r="BB909" s="11"/>
      <c r="BC909" s="11">
        <f>IF($AG909,SUMPRODUCT(AI$2:AI909,$AH$2:$AH909)/SUM($AH$2:$AH909),0)</f>
        <v>0</v>
      </c>
      <c r="BD909" s="11">
        <f>IF($AG909,SUMPRODUCT(AJ$2:AJ909,$AH$2:$AH909)/SUM($AH$2:$AH909),0)</f>
        <v>0</v>
      </c>
      <c r="BE909" s="11">
        <f>IF($AG909,SUMPRODUCT(AK$2:AK909,$AH$2:$AH909)/SUM($AH$2:$AH909),0)</f>
        <v>0</v>
      </c>
      <c r="BF909" s="11">
        <f>IF($AG909,SUMPRODUCT(AL$2:AL909,$AH$2:$AH909)/SUM($AH$2:$AH909),0)</f>
        <v>0</v>
      </c>
      <c r="BG909" s="11">
        <f>IF($AG909,SUMPRODUCT(AM$2:AM909,$AH$2:$AH909)/SUM($AH$2:$AH909),0)</f>
        <v>0</v>
      </c>
      <c r="BH909" s="11">
        <f>IF($AG909,SUMPRODUCT(AN$2:AN909,$AH$2:$AH909)/SUM($AH$2:$AH909),0)</f>
        <v>0</v>
      </c>
      <c r="BI909" s="11">
        <f>IF($AG909,SUMPRODUCT(AO$2:AO909,$AH$2:$AH909)/SUM($AH$2:$AH909),0)</f>
        <v>0</v>
      </c>
      <c r="BJ909" s="11">
        <f>IF($AG909,SUMPRODUCT(AP$2:AP909,$AH$2:$AH909)/SUM($AH$2:$AH909),0)</f>
        <v>0</v>
      </c>
      <c r="BK909" s="11">
        <f>IF($AG909,SUMPRODUCT(AQ$2:AQ909,$AH$2:$AH909)/SUM($AH$2:$AH909),0)</f>
        <v>0</v>
      </c>
      <c r="BL909" s="11">
        <f>IF($AG909,SUMPRODUCT(AR$2:AR909,$AH$2:$AH909)/SUM($AH$2:$AH909),0)</f>
        <v>0</v>
      </c>
      <c r="BM909" s="11">
        <f>IF($AG909,SUMPRODUCT(AS$2:AS909,$AH$2:$AH909)/SUM($AH$2:$AH909),0)</f>
        <v>0</v>
      </c>
      <c r="BN909" s="11">
        <f>IF($AG909,SUMPRODUCT(AT$2:AT909,$AH$2:$AH909)/SUM($AH$2:$AH909),0)</f>
        <v>0</v>
      </c>
      <c r="BO909" s="11">
        <f>IF($AG909,SUMPRODUCT(AU$2:AU909,$AH$2:$AH909)/SUM($AH$2:$AH909),0)</f>
        <v>0</v>
      </c>
      <c r="BP909" s="11">
        <f>IF($AG909,SUMPRODUCT(AV$2:AV909,$AH$2:$AH909)/SUM($AH$2:$AH909),0)</f>
        <v>0</v>
      </c>
      <c r="BQ909" s="11">
        <f>IF($AG909,SUMPRODUCT(AW$2:AW909,$AH$2:$AH909)/SUM($AH$2:$AH909),0)</f>
        <v>0</v>
      </c>
      <c r="BR909" s="11">
        <f>IF($AG909,SUMPRODUCT(AX$2:AX909,$AH$2:$AH909)/SUM($AH$2:$AH909),0)</f>
        <v>0</v>
      </c>
      <c r="BS909" s="11">
        <f>IF($AG909,SUMPRODUCT(AY$2:AY909,$AH$2:$AH909)/SUM($AH$2:$AH909),0)</f>
        <v>0</v>
      </c>
      <c r="BT909" s="11">
        <f>IF($AG909,SUMPRODUCT(AZ$2:AZ909,$AH$2:$AH909)/SUM($AH$2:$AH909),0)</f>
        <v>0</v>
      </c>
      <c r="BU909" s="11">
        <f>IF($AG909,SUMPRODUCT(BA$2:BA909,$AH$2:$AH909)/SUM($AH$2:$AH909),0)</f>
        <v>0</v>
      </c>
      <c r="BV909" s="11"/>
      <c r="BW909" s="109" cm="1">
        <f t="array" ref="BW909">IF($AG909,SQRT(SUMPRODUCT($AH$2:$AH909, (AI$2:AI909-BC909)^2)/(SUM($AH$2:$AH909)-1)),0)</f>
        <v>0</v>
      </c>
      <c r="BX909" s="109" cm="1">
        <f t="array" ref="BX909">IF($AG909,SQRT(SUMPRODUCT($AH$2:$AH909, (AJ$2:AJ909-BD909)^2)/(SUM($AH$2:$AH909)-1)),0)</f>
        <v>0</v>
      </c>
      <c r="BY909" s="109" cm="1">
        <f t="array" ref="BY909">IF($AG909,SQRT(SUMPRODUCT($AH$2:$AH909, (AK$2:AK909-BE909)^2)/(SUM($AH$2:$AH909)-1)),0)</f>
        <v>0</v>
      </c>
      <c r="BZ909" s="109" cm="1">
        <f t="array" ref="BZ909">IF($AG909,SQRT(SUMPRODUCT($AH$2:$AH909, (AL$2:AL909-BF909)^2)/(SUM($AH$2:$AH909)-1)),0)</f>
        <v>0</v>
      </c>
      <c r="CA909" s="109" cm="1">
        <f t="array" ref="CA909">IF($AG909,SQRT(SUMPRODUCT($AH$2:$AH909, (AM$2:AM909-BG909)^2)/(SUM($AH$2:$AH909)-1)),0)</f>
        <v>0</v>
      </c>
      <c r="CB909" s="109" cm="1">
        <f t="array" ref="CB909">IF($AG909,SQRT(SUMPRODUCT($AH$2:$AH909, (AN$2:AN909-BH909)^2)/(SUM($AH$2:$AH909)-1)),0)</f>
        <v>0</v>
      </c>
      <c r="CC909" s="109" cm="1">
        <f t="array" ref="CC909">IF($AG909,SQRT(SUMPRODUCT($AH$2:$AH909, (AO$2:AO909-BI909)^2)/(SUM($AH$2:$AH909)-1)),0)</f>
        <v>0</v>
      </c>
      <c r="CD909" s="109" cm="1">
        <f t="array" ref="CD909">IF($AG909,SQRT(SUMPRODUCT($AH$2:$AH909, (AP$2:AP909-BJ909)^2)/(SUM($AH$2:$AH909)-1)),0)</f>
        <v>0</v>
      </c>
      <c r="CE909" s="109" cm="1">
        <f t="array" ref="CE909">IF($AG909,SQRT(SUMPRODUCT($AH$2:$AH909, (AQ$2:AQ909-BK909)^2)/(SUM($AH$2:$AH909)-1)),0)</f>
        <v>0</v>
      </c>
      <c r="CF909" s="109" cm="1">
        <f t="array" ref="CF909">IF($AG909,SQRT(SUMPRODUCT($AH$2:$AH909, (AR$2:AR909-BL909)^2)/(SUM($AH$2:$AH909)-1)),0)</f>
        <v>0</v>
      </c>
      <c r="CG909" s="109" cm="1">
        <f t="array" ref="CG909">IF($AG909,SQRT(SUMPRODUCT($AH$2:$AH909, (AS$2:AS909-BM909)^2)/(SUM($AH$2:$AH909)-1)),0)</f>
        <v>0</v>
      </c>
      <c r="CH909" s="109" cm="1">
        <f t="array" ref="CH909">IF($AG909,SQRT(SUMPRODUCT($AH$2:$AH909, (AT$2:AT909-BN909)^2)/(SUM($AH$2:$AH909)-1)),0)</f>
        <v>0</v>
      </c>
      <c r="CI909" s="109" cm="1">
        <f t="array" ref="CI909">IF($AG909,SQRT(SUMPRODUCT($AH$2:$AH909, (AU$2:AU909-BO909)^2)/(SUM($AH$2:$AH909)-1)),0)</f>
        <v>0</v>
      </c>
      <c r="CJ909" s="109" cm="1">
        <f t="array" ref="CJ909">IF($AG909,SQRT(SUMPRODUCT($AH$2:$AH909, (AV$2:AV909-BP909)^2)/(SUM($AH$2:$AH909)-1)),0)</f>
        <v>0</v>
      </c>
      <c r="CK909" s="109" cm="1">
        <f t="array" ref="CK909">IF($AG909,SQRT(SUMPRODUCT($AH$2:$AH909, (AW$2:AW909-BQ909)^2)/(SUM($AH$2:$AH909)-1)),0)</f>
        <v>0</v>
      </c>
      <c r="CL909" s="109" cm="1">
        <f t="array" ref="CL909">IF($AG909,SQRT(SUMPRODUCT($AH$2:$AH909, (AX$2:AX909-BR909)^2)/(SUM($AH$2:$AH909)-1)),0)</f>
        <v>0</v>
      </c>
      <c r="CM909" s="109" cm="1">
        <f t="array" ref="CM909">IF($AG909,SQRT(SUMPRODUCT($AH$2:$AH909, (AY$2:AY909-BS909)^2)/(SUM($AH$2:$AH909)-1)),0)</f>
        <v>0</v>
      </c>
      <c r="CN909" s="109" cm="1">
        <f t="array" ref="CN909">IF($AG909,SQRT(SUMPRODUCT($AH$2:$AH909, (AZ$2:AZ909-BT909)^2)/(SUM($AH$2:$AH909)-1)),0)</f>
        <v>0</v>
      </c>
      <c r="CO909" s="109" cm="1">
        <f t="array" ref="CO909">IF($AG909,SQRT(SUMPRODUCT($AH$2:$AH909, (BA$2:BA909-BU909)^2)/(SUM($AH$2:$AH909)-1)),0)</f>
        <v>0</v>
      </c>
    </row>
    <row r="910" spans="34:93" x14ac:dyDescent="0.25">
      <c r="AH910" s="99" t="str">
        <f t="shared" si="212"/>
        <v/>
      </c>
      <c r="AI910" s="11">
        <f t="shared" ca="1" si="217"/>
        <v>0</v>
      </c>
      <c r="AJ910" s="11">
        <f t="shared" ca="1" si="217"/>
        <v>0</v>
      </c>
      <c r="AK910" s="11">
        <f t="shared" ca="1" si="217"/>
        <v>0</v>
      </c>
      <c r="AL910" s="11">
        <f t="shared" ca="1" si="217"/>
        <v>0</v>
      </c>
      <c r="AM910" s="11">
        <f t="shared" ca="1" si="217"/>
        <v>0</v>
      </c>
      <c r="AN910" s="11">
        <f t="shared" ca="1" si="217"/>
        <v>0</v>
      </c>
      <c r="AO910" s="11">
        <f t="shared" ca="1" si="217"/>
        <v>0</v>
      </c>
      <c r="AP910" s="11">
        <f t="shared" ca="1" si="217"/>
        <v>0</v>
      </c>
      <c r="AQ910" s="11">
        <f t="shared" ca="1" si="217"/>
        <v>0</v>
      </c>
      <c r="AR910" s="11">
        <f t="shared" ca="1" si="217"/>
        <v>0</v>
      </c>
      <c r="AS910" s="11">
        <f t="shared" ca="1" si="218"/>
        <v>0</v>
      </c>
      <c r="AT910" s="11">
        <f t="shared" ca="1" si="218"/>
        <v>0</v>
      </c>
      <c r="AU910" s="11">
        <f t="shared" ca="1" si="218"/>
        <v>0</v>
      </c>
      <c r="AV910" s="11">
        <f t="shared" ca="1" si="218"/>
        <v>0</v>
      </c>
      <c r="AW910" s="11">
        <f t="shared" ca="1" si="218"/>
        <v>0</v>
      </c>
      <c r="AX910" s="11">
        <f t="shared" ca="1" si="218"/>
        <v>0</v>
      </c>
      <c r="AY910" s="11">
        <f t="shared" ca="1" si="218"/>
        <v>0</v>
      </c>
      <c r="AZ910" s="11">
        <f t="shared" ca="1" si="218"/>
        <v>0</v>
      </c>
      <c r="BA910" s="11">
        <f t="shared" ca="1" si="218"/>
        <v>0</v>
      </c>
      <c r="BB910" s="11"/>
      <c r="BC910" s="11">
        <f>IF($AG910,SUMPRODUCT(AI$2:AI910,$AH$2:$AH910)/SUM($AH$2:$AH910),0)</f>
        <v>0</v>
      </c>
      <c r="BD910" s="11">
        <f>IF($AG910,SUMPRODUCT(AJ$2:AJ910,$AH$2:$AH910)/SUM($AH$2:$AH910),0)</f>
        <v>0</v>
      </c>
      <c r="BE910" s="11">
        <f>IF($AG910,SUMPRODUCT(AK$2:AK910,$AH$2:$AH910)/SUM($AH$2:$AH910),0)</f>
        <v>0</v>
      </c>
      <c r="BF910" s="11">
        <f>IF($AG910,SUMPRODUCT(AL$2:AL910,$AH$2:$AH910)/SUM($AH$2:$AH910),0)</f>
        <v>0</v>
      </c>
      <c r="BG910" s="11">
        <f>IF($AG910,SUMPRODUCT(AM$2:AM910,$AH$2:$AH910)/SUM($AH$2:$AH910),0)</f>
        <v>0</v>
      </c>
      <c r="BH910" s="11">
        <f>IF($AG910,SUMPRODUCT(AN$2:AN910,$AH$2:$AH910)/SUM($AH$2:$AH910),0)</f>
        <v>0</v>
      </c>
      <c r="BI910" s="11">
        <f>IF($AG910,SUMPRODUCT(AO$2:AO910,$AH$2:$AH910)/SUM($AH$2:$AH910),0)</f>
        <v>0</v>
      </c>
      <c r="BJ910" s="11">
        <f>IF($AG910,SUMPRODUCT(AP$2:AP910,$AH$2:$AH910)/SUM($AH$2:$AH910),0)</f>
        <v>0</v>
      </c>
      <c r="BK910" s="11">
        <f>IF($AG910,SUMPRODUCT(AQ$2:AQ910,$AH$2:$AH910)/SUM($AH$2:$AH910),0)</f>
        <v>0</v>
      </c>
      <c r="BL910" s="11">
        <f>IF($AG910,SUMPRODUCT(AR$2:AR910,$AH$2:$AH910)/SUM($AH$2:$AH910),0)</f>
        <v>0</v>
      </c>
      <c r="BM910" s="11">
        <f>IF($AG910,SUMPRODUCT(AS$2:AS910,$AH$2:$AH910)/SUM($AH$2:$AH910),0)</f>
        <v>0</v>
      </c>
      <c r="BN910" s="11">
        <f>IF($AG910,SUMPRODUCT(AT$2:AT910,$AH$2:$AH910)/SUM($AH$2:$AH910),0)</f>
        <v>0</v>
      </c>
      <c r="BO910" s="11">
        <f>IF($AG910,SUMPRODUCT(AU$2:AU910,$AH$2:$AH910)/SUM($AH$2:$AH910),0)</f>
        <v>0</v>
      </c>
      <c r="BP910" s="11">
        <f>IF($AG910,SUMPRODUCT(AV$2:AV910,$AH$2:$AH910)/SUM($AH$2:$AH910),0)</f>
        <v>0</v>
      </c>
      <c r="BQ910" s="11">
        <f>IF($AG910,SUMPRODUCT(AW$2:AW910,$AH$2:$AH910)/SUM($AH$2:$AH910),0)</f>
        <v>0</v>
      </c>
      <c r="BR910" s="11">
        <f>IF($AG910,SUMPRODUCT(AX$2:AX910,$AH$2:$AH910)/SUM($AH$2:$AH910),0)</f>
        <v>0</v>
      </c>
      <c r="BS910" s="11">
        <f>IF($AG910,SUMPRODUCT(AY$2:AY910,$AH$2:$AH910)/SUM($AH$2:$AH910),0)</f>
        <v>0</v>
      </c>
      <c r="BT910" s="11">
        <f>IF($AG910,SUMPRODUCT(AZ$2:AZ910,$AH$2:$AH910)/SUM($AH$2:$AH910),0)</f>
        <v>0</v>
      </c>
      <c r="BU910" s="11">
        <f>IF($AG910,SUMPRODUCT(BA$2:BA910,$AH$2:$AH910)/SUM($AH$2:$AH910),0)</f>
        <v>0</v>
      </c>
      <c r="BV910" s="11"/>
      <c r="BW910" s="109" cm="1">
        <f t="array" ref="BW910">IF($AG910,SQRT(SUMPRODUCT($AH$2:$AH910, (AI$2:AI910-BC910)^2)/(SUM($AH$2:$AH910)-1)),0)</f>
        <v>0</v>
      </c>
      <c r="BX910" s="109" cm="1">
        <f t="array" ref="BX910">IF($AG910,SQRT(SUMPRODUCT($AH$2:$AH910, (AJ$2:AJ910-BD910)^2)/(SUM($AH$2:$AH910)-1)),0)</f>
        <v>0</v>
      </c>
      <c r="BY910" s="109" cm="1">
        <f t="array" ref="BY910">IF($AG910,SQRT(SUMPRODUCT($AH$2:$AH910, (AK$2:AK910-BE910)^2)/(SUM($AH$2:$AH910)-1)),0)</f>
        <v>0</v>
      </c>
      <c r="BZ910" s="109" cm="1">
        <f t="array" ref="BZ910">IF($AG910,SQRT(SUMPRODUCT($AH$2:$AH910, (AL$2:AL910-BF910)^2)/(SUM($AH$2:$AH910)-1)),0)</f>
        <v>0</v>
      </c>
      <c r="CA910" s="109" cm="1">
        <f t="array" ref="CA910">IF($AG910,SQRT(SUMPRODUCT($AH$2:$AH910, (AM$2:AM910-BG910)^2)/(SUM($AH$2:$AH910)-1)),0)</f>
        <v>0</v>
      </c>
      <c r="CB910" s="109" cm="1">
        <f t="array" ref="CB910">IF($AG910,SQRT(SUMPRODUCT($AH$2:$AH910, (AN$2:AN910-BH910)^2)/(SUM($AH$2:$AH910)-1)),0)</f>
        <v>0</v>
      </c>
      <c r="CC910" s="109" cm="1">
        <f t="array" ref="CC910">IF($AG910,SQRT(SUMPRODUCT($AH$2:$AH910, (AO$2:AO910-BI910)^2)/(SUM($AH$2:$AH910)-1)),0)</f>
        <v>0</v>
      </c>
      <c r="CD910" s="109" cm="1">
        <f t="array" ref="CD910">IF($AG910,SQRT(SUMPRODUCT($AH$2:$AH910, (AP$2:AP910-BJ910)^2)/(SUM($AH$2:$AH910)-1)),0)</f>
        <v>0</v>
      </c>
      <c r="CE910" s="109" cm="1">
        <f t="array" ref="CE910">IF($AG910,SQRT(SUMPRODUCT($AH$2:$AH910, (AQ$2:AQ910-BK910)^2)/(SUM($AH$2:$AH910)-1)),0)</f>
        <v>0</v>
      </c>
      <c r="CF910" s="109" cm="1">
        <f t="array" ref="CF910">IF($AG910,SQRT(SUMPRODUCT($AH$2:$AH910, (AR$2:AR910-BL910)^2)/(SUM($AH$2:$AH910)-1)),0)</f>
        <v>0</v>
      </c>
      <c r="CG910" s="109" cm="1">
        <f t="array" ref="CG910">IF($AG910,SQRT(SUMPRODUCT($AH$2:$AH910, (AS$2:AS910-BM910)^2)/(SUM($AH$2:$AH910)-1)),0)</f>
        <v>0</v>
      </c>
      <c r="CH910" s="109" cm="1">
        <f t="array" ref="CH910">IF($AG910,SQRT(SUMPRODUCT($AH$2:$AH910, (AT$2:AT910-BN910)^2)/(SUM($AH$2:$AH910)-1)),0)</f>
        <v>0</v>
      </c>
      <c r="CI910" s="109" cm="1">
        <f t="array" ref="CI910">IF($AG910,SQRT(SUMPRODUCT($AH$2:$AH910, (AU$2:AU910-BO910)^2)/(SUM($AH$2:$AH910)-1)),0)</f>
        <v>0</v>
      </c>
      <c r="CJ910" s="109" cm="1">
        <f t="array" ref="CJ910">IF($AG910,SQRT(SUMPRODUCT($AH$2:$AH910, (AV$2:AV910-BP910)^2)/(SUM($AH$2:$AH910)-1)),0)</f>
        <v>0</v>
      </c>
      <c r="CK910" s="109" cm="1">
        <f t="array" ref="CK910">IF($AG910,SQRT(SUMPRODUCT($AH$2:$AH910, (AW$2:AW910-BQ910)^2)/(SUM($AH$2:$AH910)-1)),0)</f>
        <v>0</v>
      </c>
      <c r="CL910" s="109" cm="1">
        <f t="array" ref="CL910">IF($AG910,SQRT(SUMPRODUCT($AH$2:$AH910, (AX$2:AX910-BR910)^2)/(SUM($AH$2:$AH910)-1)),0)</f>
        <v>0</v>
      </c>
      <c r="CM910" s="109" cm="1">
        <f t="array" ref="CM910">IF($AG910,SQRT(SUMPRODUCT($AH$2:$AH910, (AY$2:AY910-BS910)^2)/(SUM($AH$2:$AH910)-1)),0)</f>
        <v>0</v>
      </c>
      <c r="CN910" s="109" cm="1">
        <f t="array" ref="CN910">IF($AG910,SQRT(SUMPRODUCT($AH$2:$AH910, (AZ$2:AZ910-BT910)^2)/(SUM($AH$2:$AH910)-1)),0)</f>
        <v>0</v>
      </c>
      <c r="CO910" s="109" cm="1">
        <f t="array" ref="CO910">IF($AG910,SQRT(SUMPRODUCT($AH$2:$AH910, (BA$2:BA910-BU910)^2)/(SUM($AH$2:$AH910)-1)),0)</f>
        <v>0</v>
      </c>
    </row>
    <row r="911" spans="34:93" x14ac:dyDescent="0.25">
      <c r="AH911" s="99" t="str">
        <f t="shared" si="212"/>
        <v/>
      </c>
      <c r="AI911" s="11">
        <f t="shared" ca="1" si="217"/>
        <v>0</v>
      </c>
      <c r="AJ911" s="11">
        <f t="shared" ca="1" si="217"/>
        <v>0</v>
      </c>
      <c r="AK911" s="11">
        <f t="shared" ca="1" si="217"/>
        <v>0</v>
      </c>
      <c r="AL911" s="11">
        <f t="shared" ca="1" si="217"/>
        <v>0</v>
      </c>
      <c r="AM911" s="11">
        <f t="shared" ca="1" si="217"/>
        <v>0</v>
      </c>
      <c r="AN911" s="11">
        <f t="shared" ca="1" si="217"/>
        <v>0</v>
      </c>
      <c r="AO911" s="11">
        <f t="shared" ca="1" si="217"/>
        <v>0</v>
      </c>
      <c r="AP911" s="11">
        <f t="shared" ca="1" si="217"/>
        <v>0</v>
      </c>
      <c r="AQ911" s="11">
        <f t="shared" ca="1" si="217"/>
        <v>0</v>
      </c>
      <c r="AR911" s="11">
        <f t="shared" ca="1" si="217"/>
        <v>0</v>
      </c>
      <c r="AS911" s="11">
        <f t="shared" ca="1" si="218"/>
        <v>0</v>
      </c>
      <c r="AT911" s="11">
        <f t="shared" ca="1" si="218"/>
        <v>0</v>
      </c>
      <c r="AU911" s="11">
        <f t="shared" ca="1" si="218"/>
        <v>0</v>
      </c>
      <c r="AV911" s="11">
        <f t="shared" ca="1" si="218"/>
        <v>0</v>
      </c>
      <c r="AW911" s="11">
        <f t="shared" ca="1" si="218"/>
        <v>0</v>
      </c>
      <c r="AX911" s="11">
        <f t="shared" ca="1" si="218"/>
        <v>0</v>
      </c>
      <c r="AY911" s="11">
        <f t="shared" ca="1" si="218"/>
        <v>0</v>
      </c>
      <c r="AZ911" s="11">
        <f t="shared" ca="1" si="218"/>
        <v>0</v>
      </c>
      <c r="BA911" s="11">
        <f t="shared" ca="1" si="218"/>
        <v>0</v>
      </c>
      <c r="BB911" s="11"/>
      <c r="BC911" s="11">
        <f>IF($AG911,SUMPRODUCT(AI$2:AI911,$AH$2:$AH911)/SUM($AH$2:$AH911),0)</f>
        <v>0</v>
      </c>
      <c r="BD911" s="11">
        <f>IF($AG911,SUMPRODUCT(AJ$2:AJ911,$AH$2:$AH911)/SUM($AH$2:$AH911),0)</f>
        <v>0</v>
      </c>
      <c r="BE911" s="11">
        <f>IF($AG911,SUMPRODUCT(AK$2:AK911,$AH$2:$AH911)/SUM($AH$2:$AH911),0)</f>
        <v>0</v>
      </c>
      <c r="BF911" s="11">
        <f>IF($AG911,SUMPRODUCT(AL$2:AL911,$AH$2:$AH911)/SUM($AH$2:$AH911),0)</f>
        <v>0</v>
      </c>
      <c r="BG911" s="11">
        <f>IF($AG911,SUMPRODUCT(AM$2:AM911,$AH$2:$AH911)/SUM($AH$2:$AH911),0)</f>
        <v>0</v>
      </c>
      <c r="BH911" s="11">
        <f>IF($AG911,SUMPRODUCT(AN$2:AN911,$AH$2:$AH911)/SUM($AH$2:$AH911),0)</f>
        <v>0</v>
      </c>
      <c r="BI911" s="11">
        <f>IF($AG911,SUMPRODUCT(AO$2:AO911,$AH$2:$AH911)/SUM($AH$2:$AH911),0)</f>
        <v>0</v>
      </c>
      <c r="BJ911" s="11">
        <f>IF($AG911,SUMPRODUCT(AP$2:AP911,$AH$2:$AH911)/SUM($AH$2:$AH911),0)</f>
        <v>0</v>
      </c>
      <c r="BK911" s="11">
        <f>IF($AG911,SUMPRODUCT(AQ$2:AQ911,$AH$2:$AH911)/SUM($AH$2:$AH911),0)</f>
        <v>0</v>
      </c>
      <c r="BL911" s="11">
        <f>IF($AG911,SUMPRODUCT(AR$2:AR911,$AH$2:$AH911)/SUM($AH$2:$AH911),0)</f>
        <v>0</v>
      </c>
      <c r="BM911" s="11">
        <f>IF($AG911,SUMPRODUCT(AS$2:AS911,$AH$2:$AH911)/SUM($AH$2:$AH911),0)</f>
        <v>0</v>
      </c>
      <c r="BN911" s="11">
        <f>IF($AG911,SUMPRODUCT(AT$2:AT911,$AH$2:$AH911)/SUM($AH$2:$AH911),0)</f>
        <v>0</v>
      </c>
      <c r="BO911" s="11">
        <f>IF($AG911,SUMPRODUCT(AU$2:AU911,$AH$2:$AH911)/SUM($AH$2:$AH911),0)</f>
        <v>0</v>
      </c>
      <c r="BP911" s="11">
        <f>IF($AG911,SUMPRODUCT(AV$2:AV911,$AH$2:$AH911)/SUM($AH$2:$AH911),0)</f>
        <v>0</v>
      </c>
      <c r="BQ911" s="11">
        <f>IF($AG911,SUMPRODUCT(AW$2:AW911,$AH$2:$AH911)/SUM($AH$2:$AH911),0)</f>
        <v>0</v>
      </c>
      <c r="BR911" s="11">
        <f>IF($AG911,SUMPRODUCT(AX$2:AX911,$AH$2:$AH911)/SUM($AH$2:$AH911),0)</f>
        <v>0</v>
      </c>
      <c r="BS911" s="11">
        <f>IF($AG911,SUMPRODUCT(AY$2:AY911,$AH$2:$AH911)/SUM($AH$2:$AH911),0)</f>
        <v>0</v>
      </c>
      <c r="BT911" s="11">
        <f>IF($AG911,SUMPRODUCT(AZ$2:AZ911,$AH$2:$AH911)/SUM($AH$2:$AH911),0)</f>
        <v>0</v>
      </c>
      <c r="BU911" s="11">
        <f>IF($AG911,SUMPRODUCT(BA$2:BA911,$AH$2:$AH911)/SUM($AH$2:$AH911),0)</f>
        <v>0</v>
      </c>
      <c r="BV911" s="11"/>
      <c r="BW911" s="109" cm="1">
        <f t="array" ref="BW911">IF($AG911,SQRT(SUMPRODUCT($AH$2:$AH911, (AI$2:AI911-BC911)^2)/(SUM($AH$2:$AH911)-1)),0)</f>
        <v>0</v>
      </c>
      <c r="BX911" s="109" cm="1">
        <f t="array" ref="BX911">IF($AG911,SQRT(SUMPRODUCT($AH$2:$AH911, (AJ$2:AJ911-BD911)^2)/(SUM($AH$2:$AH911)-1)),0)</f>
        <v>0</v>
      </c>
      <c r="BY911" s="109" cm="1">
        <f t="array" ref="BY911">IF($AG911,SQRT(SUMPRODUCT($AH$2:$AH911, (AK$2:AK911-BE911)^2)/(SUM($AH$2:$AH911)-1)),0)</f>
        <v>0</v>
      </c>
      <c r="BZ911" s="109" cm="1">
        <f t="array" ref="BZ911">IF($AG911,SQRT(SUMPRODUCT($AH$2:$AH911, (AL$2:AL911-BF911)^2)/(SUM($AH$2:$AH911)-1)),0)</f>
        <v>0</v>
      </c>
      <c r="CA911" s="109" cm="1">
        <f t="array" ref="CA911">IF($AG911,SQRT(SUMPRODUCT($AH$2:$AH911, (AM$2:AM911-BG911)^2)/(SUM($AH$2:$AH911)-1)),0)</f>
        <v>0</v>
      </c>
      <c r="CB911" s="109" cm="1">
        <f t="array" ref="CB911">IF($AG911,SQRT(SUMPRODUCT($AH$2:$AH911, (AN$2:AN911-BH911)^2)/(SUM($AH$2:$AH911)-1)),0)</f>
        <v>0</v>
      </c>
      <c r="CC911" s="109" cm="1">
        <f t="array" ref="CC911">IF($AG911,SQRT(SUMPRODUCT($AH$2:$AH911, (AO$2:AO911-BI911)^2)/(SUM($AH$2:$AH911)-1)),0)</f>
        <v>0</v>
      </c>
      <c r="CD911" s="109" cm="1">
        <f t="array" ref="CD911">IF($AG911,SQRT(SUMPRODUCT($AH$2:$AH911, (AP$2:AP911-BJ911)^2)/(SUM($AH$2:$AH911)-1)),0)</f>
        <v>0</v>
      </c>
      <c r="CE911" s="109" cm="1">
        <f t="array" ref="CE911">IF($AG911,SQRT(SUMPRODUCT($AH$2:$AH911, (AQ$2:AQ911-BK911)^2)/(SUM($AH$2:$AH911)-1)),0)</f>
        <v>0</v>
      </c>
      <c r="CF911" s="109" cm="1">
        <f t="array" ref="CF911">IF($AG911,SQRT(SUMPRODUCT($AH$2:$AH911, (AR$2:AR911-BL911)^2)/(SUM($AH$2:$AH911)-1)),0)</f>
        <v>0</v>
      </c>
      <c r="CG911" s="109" cm="1">
        <f t="array" ref="CG911">IF($AG911,SQRT(SUMPRODUCT($AH$2:$AH911, (AS$2:AS911-BM911)^2)/(SUM($AH$2:$AH911)-1)),0)</f>
        <v>0</v>
      </c>
      <c r="CH911" s="109" cm="1">
        <f t="array" ref="CH911">IF($AG911,SQRT(SUMPRODUCT($AH$2:$AH911, (AT$2:AT911-BN911)^2)/(SUM($AH$2:$AH911)-1)),0)</f>
        <v>0</v>
      </c>
      <c r="CI911" s="109" cm="1">
        <f t="array" ref="CI911">IF($AG911,SQRT(SUMPRODUCT($AH$2:$AH911, (AU$2:AU911-BO911)^2)/(SUM($AH$2:$AH911)-1)),0)</f>
        <v>0</v>
      </c>
      <c r="CJ911" s="109" cm="1">
        <f t="array" ref="CJ911">IF($AG911,SQRT(SUMPRODUCT($AH$2:$AH911, (AV$2:AV911-BP911)^2)/(SUM($AH$2:$AH911)-1)),0)</f>
        <v>0</v>
      </c>
      <c r="CK911" s="109" cm="1">
        <f t="array" ref="CK911">IF($AG911,SQRT(SUMPRODUCT($AH$2:$AH911, (AW$2:AW911-BQ911)^2)/(SUM($AH$2:$AH911)-1)),0)</f>
        <v>0</v>
      </c>
      <c r="CL911" s="109" cm="1">
        <f t="array" ref="CL911">IF($AG911,SQRT(SUMPRODUCT($AH$2:$AH911, (AX$2:AX911-BR911)^2)/(SUM($AH$2:$AH911)-1)),0)</f>
        <v>0</v>
      </c>
      <c r="CM911" s="109" cm="1">
        <f t="array" ref="CM911">IF($AG911,SQRT(SUMPRODUCT($AH$2:$AH911, (AY$2:AY911-BS911)^2)/(SUM($AH$2:$AH911)-1)),0)</f>
        <v>0</v>
      </c>
      <c r="CN911" s="109" cm="1">
        <f t="array" ref="CN911">IF($AG911,SQRT(SUMPRODUCT($AH$2:$AH911, (AZ$2:AZ911-BT911)^2)/(SUM($AH$2:$AH911)-1)),0)</f>
        <v>0</v>
      </c>
      <c r="CO911" s="109" cm="1">
        <f t="array" ref="CO911">IF($AG911,SQRT(SUMPRODUCT($AH$2:$AH911, (BA$2:BA911-BU911)^2)/(SUM($AH$2:$AH911)-1)),0)</f>
        <v>0</v>
      </c>
    </row>
    <row r="912" spans="34:93" x14ac:dyDescent="0.25">
      <c r="AH912" s="99" t="str">
        <f t="shared" si="212"/>
        <v/>
      </c>
      <c r="AI912" s="11">
        <f t="shared" ref="AI912:AR921" ca="1" si="219">IF(AI$1&lt;&gt;0,SUMIFS(INDIRECT(AI$1), Fecha,$AG912),0)</f>
        <v>0</v>
      </c>
      <c r="AJ912" s="11">
        <f t="shared" ca="1" si="219"/>
        <v>0</v>
      </c>
      <c r="AK912" s="11">
        <f t="shared" ca="1" si="219"/>
        <v>0</v>
      </c>
      <c r="AL912" s="11">
        <f t="shared" ca="1" si="219"/>
        <v>0</v>
      </c>
      <c r="AM912" s="11">
        <f t="shared" ca="1" si="219"/>
        <v>0</v>
      </c>
      <c r="AN912" s="11">
        <f t="shared" ca="1" si="219"/>
        <v>0</v>
      </c>
      <c r="AO912" s="11">
        <f t="shared" ca="1" si="219"/>
        <v>0</v>
      </c>
      <c r="AP912" s="11">
        <f t="shared" ca="1" si="219"/>
        <v>0</v>
      </c>
      <c r="AQ912" s="11">
        <f t="shared" ca="1" si="219"/>
        <v>0</v>
      </c>
      <c r="AR912" s="11">
        <f t="shared" ca="1" si="219"/>
        <v>0</v>
      </c>
      <c r="AS912" s="11">
        <f t="shared" ref="AS912:BA921" ca="1" si="220">IF(AS$1&lt;&gt;0,SUMIFS(INDIRECT(AS$1), Fecha,$AG912),0)</f>
        <v>0</v>
      </c>
      <c r="AT912" s="11">
        <f t="shared" ca="1" si="220"/>
        <v>0</v>
      </c>
      <c r="AU912" s="11">
        <f t="shared" ca="1" si="220"/>
        <v>0</v>
      </c>
      <c r="AV912" s="11">
        <f t="shared" ca="1" si="220"/>
        <v>0</v>
      </c>
      <c r="AW912" s="11">
        <f t="shared" ca="1" si="220"/>
        <v>0</v>
      </c>
      <c r="AX912" s="11">
        <f t="shared" ca="1" si="220"/>
        <v>0</v>
      </c>
      <c r="AY912" s="11">
        <f t="shared" ca="1" si="220"/>
        <v>0</v>
      </c>
      <c r="AZ912" s="11">
        <f t="shared" ca="1" si="220"/>
        <v>0</v>
      </c>
      <c r="BA912" s="11">
        <f t="shared" ca="1" si="220"/>
        <v>0</v>
      </c>
      <c r="BB912" s="11"/>
      <c r="BC912" s="11">
        <f>IF($AG912,SUMPRODUCT(AI$2:AI912,$AH$2:$AH912)/SUM($AH$2:$AH912),0)</f>
        <v>0</v>
      </c>
      <c r="BD912" s="11">
        <f>IF($AG912,SUMPRODUCT(AJ$2:AJ912,$AH$2:$AH912)/SUM($AH$2:$AH912),0)</f>
        <v>0</v>
      </c>
      <c r="BE912" s="11">
        <f>IF($AG912,SUMPRODUCT(AK$2:AK912,$AH$2:$AH912)/SUM($AH$2:$AH912),0)</f>
        <v>0</v>
      </c>
      <c r="BF912" s="11">
        <f>IF($AG912,SUMPRODUCT(AL$2:AL912,$AH$2:$AH912)/SUM($AH$2:$AH912),0)</f>
        <v>0</v>
      </c>
      <c r="BG912" s="11">
        <f>IF($AG912,SUMPRODUCT(AM$2:AM912,$AH$2:$AH912)/SUM($AH$2:$AH912),0)</f>
        <v>0</v>
      </c>
      <c r="BH912" s="11">
        <f>IF($AG912,SUMPRODUCT(AN$2:AN912,$AH$2:$AH912)/SUM($AH$2:$AH912),0)</f>
        <v>0</v>
      </c>
      <c r="BI912" s="11">
        <f>IF($AG912,SUMPRODUCT(AO$2:AO912,$AH$2:$AH912)/SUM($AH$2:$AH912),0)</f>
        <v>0</v>
      </c>
      <c r="BJ912" s="11">
        <f>IF($AG912,SUMPRODUCT(AP$2:AP912,$AH$2:$AH912)/SUM($AH$2:$AH912),0)</f>
        <v>0</v>
      </c>
      <c r="BK912" s="11">
        <f>IF($AG912,SUMPRODUCT(AQ$2:AQ912,$AH$2:$AH912)/SUM($AH$2:$AH912),0)</f>
        <v>0</v>
      </c>
      <c r="BL912" s="11">
        <f>IF($AG912,SUMPRODUCT(AR$2:AR912,$AH$2:$AH912)/SUM($AH$2:$AH912),0)</f>
        <v>0</v>
      </c>
      <c r="BM912" s="11">
        <f>IF($AG912,SUMPRODUCT(AS$2:AS912,$AH$2:$AH912)/SUM($AH$2:$AH912),0)</f>
        <v>0</v>
      </c>
      <c r="BN912" s="11">
        <f>IF($AG912,SUMPRODUCT(AT$2:AT912,$AH$2:$AH912)/SUM($AH$2:$AH912),0)</f>
        <v>0</v>
      </c>
      <c r="BO912" s="11">
        <f>IF($AG912,SUMPRODUCT(AU$2:AU912,$AH$2:$AH912)/SUM($AH$2:$AH912),0)</f>
        <v>0</v>
      </c>
      <c r="BP912" s="11">
        <f>IF($AG912,SUMPRODUCT(AV$2:AV912,$AH$2:$AH912)/SUM($AH$2:$AH912),0)</f>
        <v>0</v>
      </c>
      <c r="BQ912" s="11">
        <f>IF($AG912,SUMPRODUCT(AW$2:AW912,$AH$2:$AH912)/SUM($AH$2:$AH912),0)</f>
        <v>0</v>
      </c>
      <c r="BR912" s="11">
        <f>IF($AG912,SUMPRODUCT(AX$2:AX912,$AH$2:$AH912)/SUM($AH$2:$AH912),0)</f>
        <v>0</v>
      </c>
      <c r="BS912" s="11">
        <f>IF($AG912,SUMPRODUCT(AY$2:AY912,$AH$2:$AH912)/SUM($AH$2:$AH912),0)</f>
        <v>0</v>
      </c>
      <c r="BT912" s="11">
        <f>IF($AG912,SUMPRODUCT(AZ$2:AZ912,$AH$2:$AH912)/SUM($AH$2:$AH912),0)</f>
        <v>0</v>
      </c>
      <c r="BU912" s="11">
        <f>IF($AG912,SUMPRODUCT(BA$2:BA912,$AH$2:$AH912)/SUM($AH$2:$AH912),0)</f>
        <v>0</v>
      </c>
      <c r="BV912" s="11"/>
      <c r="BW912" s="109" cm="1">
        <f t="array" ref="BW912">IF($AG912,SQRT(SUMPRODUCT($AH$2:$AH912, (AI$2:AI912-BC912)^2)/(SUM($AH$2:$AH912)-1)),0)</f>
        <v>0</v>
      </c>
      <c r="BX912" s="109" cm="1">
        <f t="array" ref="BX912">IF($AG912,SQRT(SUMPRODUCT($AH$2:$AH912, (AJ$2:AJ912-BD912)^2)/(SUM($AH$2:$AH912)-1)),0)</f>
        <v>0</v>
      </c>
      <c r="BY912" s="109" cm="1">
        <f t="array" ref="BY912">IF($AG912,SQRT(SUMPRODUCT($AH$2:$AH912, (AK$2:AK912-BE912)^2)/(SUM($AH$2:$AH912)-1)),0)</f>
        <v>0</v>
      </c>
      <c r="BZ912" s="109" cm="1">
        <f t="array" ref="BZ912">IF($AG912,SQRT(SUMPRODUCT($AH$2:$AH912, (AL$2:AL912-BF912)^2)/(SUM($AH$2:$AH912)-1)),0)</f>
        <v>0</v>
      </c>
      <c r="CA912" s="109" cm="1">
        <f t="array" ref="CA912">IF($AG912,SQRT(SUMPRODUCT($AH$2:$AH912, (AM$2:AM912-BG912)^2)/(SUM($AH$2:$AH912)-1)),0)</f>
        <v>0</v>
      </c>
      <c r="CB912" s="109" cm="1">
        <f t="array" ref="CB912">IF($AG912,SQRT(SUMPRODUCT($AH$2:$AH912, (AN$2:AN912-BH912)^2)/(SUM($AH$2:$AH912)-1)),0)</f>
        <v>0</v>
      </c>
      <c r="CC912" s="109" cm="1">
        <f t="array" ref="CC912">IF($AG912,SQRT(SUMPRODUCT($AH$2:$AH912, (AO$2:AO912-BI912)^2)/(SUM($AH$2:$AH912)-1)),0)</f>
        <v>0</v>
      </c>
      <c r="CD912" s="109" cm="1">
        <f t="array" ref="CD912">IF($AG912,SQRT(SUMPRODUCT($AH$2:$AH912, (AP$2:AP912-BJ912)^2)/(SUM($AH$2:$AH912)-1)),0)</f>
        <v>0</v>
      </c>
      <c r="CE912" s="109" cm="1">
        <f t="array" ref="CE912">IF($AG912,SQRT(SUMPRODUCT($AH$2:$AH912, (AQ$2:AQ912-BK912)^2)/(SUM($AH$2:$AH912)-1)),0)</f>
        <v>0</v>
      </c>
      <c r="CF912" s="109" cm="1">
        <f t="array" ref="CF912">IF($AG912,SQRT(SUMPRODUCT($AH$2:$AH912, (AR$2:AR912-BL912)^2)/(SUM($AH$2:$AH912)-1)),0)</f>
        <v>0</v>
      </c>
      <c r="CG912" s="109" cm="1">
        <f t="array" ref="CG912">IF($AG912,SQRT(SUMPRODUCT($AH$2:$AH912, (AS$2:AS912-BM912)^2)/(SUM($AH$2:$AH912)-1)),0)</f>
        <v>0</v>
      </c>
      <c r="CH912" s="109" cm="1">
        <f t="array" ref="CH912">IF($AG912,SQRT(SUMPRODUCT($AH$2:$AH912, (AT$2:AT912-BN912)^2)/(SUM($AH$2:$AH912)-1)),0)</f>
        <v>0</v>
      </c>
      <c r="CI912" s="109" cm="1">
        <f t="array" ref="CI912">IF($AG912,SQRT(SUMPRODUCT($AH$2:$AH912, (AU$2:AU912-BO912)^2)/(SUM($AH$2:$AH912)-1)),0)</f>
        <v>0</v>
      </c>
      <c r="CJ912" s="109" cm="1">
        <f t="array" ref="CJ912">IF($AG912,SQRT(SUMPRODUCT($AH$2:$AH912, (AV$2:AV912-BP912)^2)/(SUM($AH$2:$AH912)-1)),0)</f>
        <v>0</v>
      </c>
      <c r="CK912" s="109" cm="1">
        <f t="array" ref="CK912">IF($AG912,SQRT(SUMPRODUCT($AH$2:$AH912, (AW$2:AW912-BQ912)^2)/(SUM($AH$2:$AH912)-1)),0)</f>
        <v>0</v>
      </c>
      <c r="CL912" s="109" cm="1">
        <f t="array" ref="CL912">IF($AG912,SQRT(SUMPRODUCT($AH$2:$AH912, (AX$2:AX912-BR912)^2)/(SUM($AH$2:$AH912)-1)),0)</f>
        <v>0</v>
      </c>
      <c r="CM912" s="109" cm="1">
        <f t="array" ref="CM912">IF($AG912,SQRT(SUMPRODUCT($AH$2:$AH912, (AY$2:AY912-BS912)^2)/(SUM($AH$2:$AH912)-1)),0)</f>
        <v>0</v>
      </c>
      <c r="CN912" s="109" cm="1">
        <f t="array" ref="CN912">IF($AG912,SQRT(SUMPRODUCT($AH$2:$AH912, (AZ$2:AZ912-BT912)^2)/(SUM($AH$2:$AH912)-1)),0)</f>
        <v>0</v>
      </c>
      <c r="CO912" s="109" cm="1">
        <f t="array" ref="CO912">IF($AG912,SQRT(SUMPRODUCT($AH$2:$AH912, (BA$2:BA912-BU912)^2)/(SUM($AH$2:$AH912)-1)),0)</f>
        <v>0</v>
      </c>
    </row>
    <row r="913" spans="34:93" x14ac:dyDescent="0.25">
      <c r="AH913" s="99" t="str">
        <f t="shared" si="212"/>
        <v/>
      </c>
      <c r="AI913" s="11">
        <f t="shared" ca="1" si="219"/>
        <v>0</v>
      </c>
      <c r="AJ913" s="11">
        <f t="shared" ca="1" si="219"/>
        <v>0</v>
      </c>
      <c r="AK913" s="11">
        <f t="shared" ca="1" si="219"/>
        <v>0</v>
      </c>
      <c r="AL913" s="11">
        <f t="shared" ca="1" si="219"/>
        <v>0</v>
      </c>
      <c r="AM913" s="11">
        <f t="shared" ca="1" si="219"/>
        <v>0</v>
      </c>
      <c r="AN913" s="11">
        <f t="shared" ca="1" si="219"/>
        <v>0</v>
      </c>
      <c r="AO913" s="11">
        <f t="shared" ca="1" si="219"/>
        <v>0</v>
      </c>
      <c r="AP913" s="11">
        <f t="shared" ca="1" si="219"/>
        <v>0</v>
      </c>
      <c r="AQ913" s="11">
        <f t="shared" ca="1" si="219"/>
        <v>0</v>
      </c>
      <c r="AR913" s="11">
        <f t="shared" ca="1" si="219"/>
        <v>0</v>
      </c>
      <c r="AS913" s="11">
        <f t="shared" ca="1" si="220"/>
        <v>0</v>
      </c>
      <c r="AT913" s="11">
        <f t="shared" ca="1" si="220"/>
        <v>0</v>
      </c>
      <c r="AU913" s="11">
        <f t="shared" ca="1" si="220"/>
        <v>0</v>
      </c>
      <c r="AV913" s="11">
        <f t="shared" ca="1" si="220"/>
        <v>0</v>
      </c>
      <c r="AW913" s="11">
        <f t="shared" ca="1" si="220"/>
        <v>0</v>
      </c>
      <c r="AX913" s="11">
        <f t="shared" ca="1" si="220"/>
        <v>0</v>
      </c>
      <c r="AY913" s="11">
        <f t="shared" ca="1" si="220"/>
        <v>0</v>
      </c>
      <c r="AZ913" s="11">
        <f t="shared" ca="1" si="220"/>
        <v>0</v>
      </c>
      <c r="BA913" s="11">
        <f t="shared" ca="1" si="220"/>
        <v>0</v>
      </c>
      <c r="BB913" s="11"/>
      <c r="BC913" s="11">
        <f>IF($AG913,SUMPRODUCT(AI$2:AI913,$AH$2:$AH913)/SUM($AH$2:$AH913),0)</f>
        <v>0</v>
      </c>
      <c r="BD913" s="11">
        <f>IF($AG913,SUMPRODUCT(AJ$2:AJ913,$AH$2:$AH913)/SUM($AH$2:$AH913),0)</f>
        <v>0</v>
      </c>
      <c r="BE913" s="11">
        <f>IF($AG913,SUMPRODUCT(AK$2:AK913,$AH$2:$AH913)/SUM($AH$2:$AH913),0)</f>
        <v>0</v>
      </c>
      <c r="BF913" s="11">
        <f>IF($AG913,SUMPRODUCT(AL$2:AL913,$AH$2:$AH913)/SUM($AH$2:$AH913),0)</f>
        <v>0</v>
      </c>
      <c r="BG913" s="11">
        <f>IF($AG913,SUMPRODUCT(AM$2:AM913,$AH$2:$AH913)/SUM($AH$2:$AH913),0)</f>
        <v>0</v>
      </c>
      <c r="BH913" s="11">
        <f>IF($AG913,SUMPRODUCT(AN$2:AN913,$AH$2:$AH913)/SUM($AH$2:$AH913),0)</f>
        <v>0</v>
      </c>
      <c r="BI913" s="11">
        <f>IF($AG913,SUMPRODUCT(AO$2:AO913,$AH$2:$AH913)/SUM($AH$2:$AH913),0)</f>
        <v>0</v>
      </c>
      <c r="BJ913" s="11">
        <f>IF($AG913,SUMPRODUCT(AP$2:AP913,$AH$2:$AH913)/SUM($AH$2:$AH913),0)</f>
        <v>0</v>
      </c>
      <c r="BK913" s="11">
        <f>IF($AG913,SUMPRODUCT(AQ$2:AQ913,$AH$2:$AH913)/SUM($AH$2:$AH913),0)</f>
        <v>0</v>
      </c>
      <c r="BL913" s="11">
        <f>IF($AG913,SUMPRODUCT(AR$2:AR913,$AH$2:$AH913)/SUM($AH$2:$AH913),0)</f>
        <v>0</v>
      </c>
      <c r="BM913" s="11">
        <f>IF($AG913,SUMPRODUCT(AS$2:AS913,$AH$2:$AH913)/SUM($AH$2:$AH913),0)</f>
        <v>0</v>
      </c>
      <c r="BN913" s="11">
        <f>IF($AG913,SUMPRODUCT(AT$2:AT913,$AH$2:$AH913)/SUM($AH$2:$AH913),0)</f>
        <v>0</v>
      </c>
      <c r="BO913" s="11">
        <f>IF($AG913,SUMPRODUCT(AU$2:AU913,$AH$2:$AH913)/SUM($AH$2:$AH913),0)</f>
        <v>0</v>
      </c>
      <c r="BP913" s="11">
        <f>IF($AG913,SUMPRODUCT(AV$2:AV913,$AH$2:$AH913)/SUM($AH$2:$AH913),0)</f>
        <v>0</v>
      </c>
      <c r="BQ913" s="11">
        <f>IF($AG913,SUMPRODUCT(AW$2:AW913,$AH$2:$AH913)/SUM($AH$2:$AH913),0)</f>
        <v>0</v>
      </c>
      <c r="BR913" s="11">
        <f>IF($AG913,SUMPRODUCT(AX$2:AX913,$AH$2:$AH913)/SUM($AH$2:$AH913),0)</f>
        <v>0</v>
      </c>
      <c r="BS913" s="11">
        <f>IF($AG913,SUMPRODUCT(AY$2:AY913,$AH$2:$AH913)/SUM($AH$2:$AH913),0)</f>
        <v>0</v>
      </c>
      <c r="BT913" s="11">
        <f>IF($AG913,SUMPRODUCT(AZ$2:AZ913,$AH$2:$AH913)/SUM($AH$2:$AH913),0)</f>
        <v>0</v>
      </c>
      <c r="BU913" s="11">
        <f>IF($AG913,SUMPRODUCT(BA$2:BA913,$AH$2:$AH913)/SUM($AH$2:$AH913),0)</f>
        <v>0</v>
      </c>
      <c r="BV913" s="11"/>
      <c r="BW913" s="109" cm="1">
        <f t="array" ref="BW913">IF($AG913,SQRT(SUMPRODUCT($AH$2:$AH913, (AI$2:AI913-BC913)^2)/(SUM($AH$2:$AH913)-1)),0)</f>
        <v>0</v>
      </c>
      <c r="BX913" s="109" cm="1">
        <f t="array" ref="BX913">IF($AG913,SQRT(SUMPRODUCT($AH$2:$AH913, (AJ$2:AJ913-BD913)^2)/(SUM($AH$2:$AH913)-1)),0)</f>
        <v>0</v>
      </c>
      <c r="BY913" s="109" cm="1">
        <f t="array" ref="BY913">IF($AG913,SQRT(SUMPRODUCT($AH$2:$AH913, (AK$2:AK913-BE913)^2)/(SUM($AH$2:$AH913)-1)),0)</f>
        <v>0</v>
      </c>
      <c r="BZ913" s="109" cm="1">
        <f t="array" ref="BZ913">IF($AG913,SQRT(SUMPRODUCT($AH$2:$AH913, (AL$2:AL913-BF913)^2)/(SUM($AH$2:$AH913)-1)),0)</f>
        <v>0</v>
      </c>
      <c r="CA913" s="109" cm="1">
        <f t="array" ref="CA913">IF($AG913,SQRT(SUMPRODUCT($AH$2:$AH913, (AM$2:AM913-BG913)^2)/(SUM($AH$2:$AH913)-1)),0)</f>
        <v>0</v>
      </c>
      <c r="CB913" s="109" cm="1">
        <f t="array" ref="CB913">IF($AG913,SQRT(SUMPRODUCT($AH$2:$AH913, (AN$2:AN913-BH913)^2)/(SUM($AH$2:$AH913)-1)),0)</f>
        <v>0</v>
      </c>
      <c r="CC913" s="109" cm="1">
        <f t="array" ref="CC913">IF($AG913,SQRT(SUMPRODUCT($AH$2:$AH913, (AO$2:AO913-BI913)^2)/(SUM($AH$2:$AH913)-1)),0)</f>
        <v>0</v>
      </c>
      <c r="CD913" s="109" cm="1">
        <f t="array" ref="CD913">IF($AG913,SQRT(SUMPRODUCT($AH$2:$AH913, (AP$2:AP913-BJ913)^2)/(SUM($AH$2:$AH913)-1)),0)</f>
        <v>0</v>
      </c>
      <c r="CE913" s="109" cm="1">
        <f t="array" ref="CE913">IF($AG913,SQRT(SUMPRODUCT($AH$2:$AH913, (AQ$2:AQ913-BK913)^2)/(SUM($AH$2:$AH913)-1)),0)</f>
        <v>0</v>
      </c>
      <c r="CF913" s="109" cm="1">
        <f t="array" ref="CF913">IF($AG913,SQRT(SUMPRODUCT($AH$2:$AH913, (AR$2:AR913-BL913)^2)/(SUM($AH$2:$AH913)-1)),0)</f>
        <v>0</v>
      </c>
      <c r="CG913" s="109" cm="1">
        <f t="array" ref="CG913">IF($AG913,SQRT(SUMPRODUCT($AH$2:$AH913, (AS$2:AS913-BM913)^2)/(SUM($AH$2:$AH913)-1)),0)</f>
        <v>0</v>
      </c>
      <c r="CH913" s="109" cm="1">
        <f t="array" ref="CH913">IF($AG913,SQRT(SUMPRODUCT($AH$2:$AH913, (AT$2:AT913-BN913)^2)/(SUM($AH$2:$AH913)-1)),0)</f>
        <v>0</v>
      </c>
      <c r="CI913" s="109" cm="1">
        <f t="array" ref="CI913">IF($AG913,SQRT(SUMPRODUCT($AH$2:$AH913, (AU$2:AU913-BO913)^2)/(SUM($AH$2:$AH913)-1)),0)</f>
        <v>0</v>
      </c>
      <c r="CJ913" s="109" cm="1">
        <f t="array" ref="CJ913">IF($AG913,SQRT(SUMPRODUCT($AH$2:$AH913, (AV$2:AV913-BP913)^2)/(SUM($AH$2:$AH913)-1)),0)</f>
        <v>0</v>
      </c>
      <c r="CK913" s="109" cm="1">
        <f t="array" ref="CK913">IF($AG913,SQRT(SUMPRODUCT($AH$2:$AH913, (AW$2:AW913-BQ913)^2)/(SUM($AH$2:$AH913)-1)),0)</f>
        <v>0</v>
      </c>
      <c r="CL913" s="109" cm="1">
        <f t="array" ref="CL913">IF($AG913,SQRT(SUMPRODUCT($AH$2:$AH913, (AX$2:AX913-BR913)^2)/(SUM($AH$2:$AH913)-1)),0)</f>
        <v>0</v>
      </c>
      <c r="CM913" s="109" cm="1">
        <f t="array" ref="CM913">IF($AG913,SQRT(SUMPRODUCT($AH$2:$AH913, (AY$2:AY913-BS913)^2)/(SUM($AH$2:$AH913)-1)),0)</f>
        <v>0</v>
      </c>
      <c r="CN913" s="109" cm="1">
        <f t="array" ref="CN913">IF($AG913,SQRT(SUMPRODUCT($AH$2:$AH913, (AZ$2:AZ913-BT913)^2)/(SUM($AH$2:$AH913)-1)),0)</f>
        <v>0</v>
      </c>
      <c r="CO913" s="109" cm="1">
        <f t="array" ref="CO913">IF($AG913,SQRT(SUMPRODUCT($AH$2:$AH913, (BA$2:BA913-BU913)^2)/(SUM($AH$2:$AH913)-1)),0)</f>
        <v>0</v>
      </c>
    </row>
    <row r="914" spans="34:93" x14ac:dyDescent="0.25">
      <c r="AH914" s="99" t="str">
        <f t="shared" si="212"/>
        <v/>
      </c>
      <c r="AI914" s="11">
        <f t="shared" ca="1" si="219"/>
        <v>0</v>
      </c>
      <c r="AJ914" s="11">
        <f t="shared" ca="1" si="219"/>
        <v>0</v>
      </c>
      <c r="AK914" s="11">
        <f t="shared" ca="1" si="219"/>
        <v>0</v>
      </c>
      <c r="AL914" s="11">
        <f t="shared" ca="1" si="219"/>
        <v>0</v>
      </c>
      <c r="AM914" s="11">
        <f t="shared" ca="1" si="219"/>
        <v>0</v>
      </c>
      <c r="AN914" s="11">
        <f t="shared" ca="1" si="219"/>
        <v>0</v>
      </c>
      <c r="AO914" s="11">
        <f t="shared" ca="1" si="219"/>
        <v>0</v>
      </c>
      <c r="AP914" s="11">
        <f t="shared" ca="1" si="219"/>
        <v>0</v>
      </c>
      <c r="AQ914" s="11">
        <f t="shared" ca="1" si="219"/>
        <v>0</v>
      </c>
      <c r="AR914" s="11">
        <f t="shared" ca="1" si="219"/>
        <v>0</v>
      </c>
      <c r="AS914" s="11">
        <f t="shared" ca="1" si="220"/>
        <v>0</v>
      </c>
      <c r="AT914" s="11">
        <f t="shared" ca="1" si="220"/>
        <v>0</v>
      </c>
      <c r="AU914" s="11">
        <f t="shared" ca="1" si="220"/>
        <v>0</v>
      </c>
      <c r="AV914" s="11">
        <f t="shared" ca="1" si="220"/>
        <v>0</v>
      </c>
      <c r="AW914" s="11">
        <f t="shared" ca="1" si="220"/>
        <v>0</v>
      </c>
      <c r="AX914" s="11">
        <f t="shared" ca="1" si="220"/>
        <v>0</v>
      </c>
      <c r="AY914" s="11">
        <f t="shared" ca="1" si="220"/>
        <v>0</v>
      </c>
      <c r="AZ914" s="11">
        <f t="shared" ca="1" si="220"/>
        <v>0</v>
      </c>
      <c r="BA914" s="11">
        <f t="shared" ca="1" si="220"/>
        <v>0</v>
      </c>
      <c r="BB914" s="11"/>
      <c r="BC914" s="11">
        <f>IF($AG914,SUMPRODUCT(AI$2:AI914,$AH$2:$AH914)/SUM($AH$2:$AH914),0)</f>
        <v>0</v>
      </c>
      <c r="BD914" s="11">
        <f>IF($AG914,SUMPRODUCT(AJ$2:AJ914,$AH$2:$AH914)/SUM($AH$2:$AH914),0)</f>
        <v>0</v>
      </c>
      <c r="BE914" s="11">
        <f>IF($AG914,SUMPRODUCT(AK$2:AK914,$AH$2:$AH914)/SUM($AH$2:$AH914),0)</f>
        <v>0</v>
      </c>
      <c r="BF914" s="11">
        <f>IF($AG914,SUMPRODUCT(AL$2:AL914,$AH$2:$AH914)/SUM($AH$2:$AH914),0)</f>
        <v>0</v>
      </c>
      <c r="BG914" s="11">
        <f>IF($AG914,SUMPRODUCT(AM$2:AM914,$AH$2:$AH914)/SUM($AH$2:$AH914),0)</f>
        <v>0</v>
      </c>
      <c r="BH914" s="11">
        <f>IF($AG914,SUMPRODUCT(AN$2:AN914,$AH$2:$AH914)/SUM($AH$2:$AH914),0)</f>
        <v>0</v>
      </c>
      <c r="BI914" s="11">
        <f>IF($AG914,SUMPRODUCT(AO$2:AO914,$AH$2:$AH914)/SUM($AH$2:$AH914),0)</f>
        <v>0</v>
      </c>
      <c r="BJ914" s="11">
        <f>IF($AG914,SUMPRODUCT(AP$2:AP914,$AH$2:$AH914)/SUM($AH$2:$AH914),0)</f>
        <v>0</v>
      </c>
      <c r="BK914" s="11">
        <f>IF($AG914,SUMPRODUCT(AQ$2:AQ914,$AH$2:$AH914)/SUM($AH$2:$AH914),0)</f>
        <v>0</v>
      </c>
      <c r="BL914" s="11">
        <f>IF($AG914,SUMPRODUCT(AR$2:AR914,$AH$2:$AH914)/SUM($AH$2:$AH914),0)</f>
        <v>0</v>
      </c>
      <c r="BM914" s="11">
        <f>IF($AG914,SUMPRODUCT(AS$2:AS914,$AH$2:$AH914)/SUM($AH$2:$AH914),0)</f>
        <v>0</v>
      </c>
      <c r="BN914" s="11">
        <f>IF($AG914,SUMPRODUCT(AT$2:AT914,$AH$2:$AH914)/SUM($AH$2:$AH914),0)</f>
        <v>0</v>
      </c>
      <c r="BO914" s="11">
        <f>IF($AG914,SUMPRODUCT(AU$2:AU914,$AH$2:$AH914)/SUM($AH$2:$AH914),0)</f>
        <v>0</v>
      </c>
      <c r="BP914" s="11">
        <f>IF($AG914,SUMPRODUCT(AV$2:AV914,$AH$2:$AH914)/SUM($AH$2:$AH914),0)</f>
        <v>0</v>
      </c>
      <c r="BQ914" s="11">
        <f>IF($AG914,SUMPRODUCT(AW$2:AW914,$AH$2:$AH914)/SUM($AH$2:$AH914),0)</f>
        <v>0</v>
      </c>
      <c r="BR914" s="11">
        <f>IF($AG914,SUMPRODUCT(AX$2:AX914,$AH$2:$AH914)/SUM($AH$2:$AH914),0)</f>
        <v>0</v>
      </c>
      <c r="BS914" s="11">
        <f>IF($AG914,SUMPRODUCT(AY$2:AY914,$AH$2:$AH914)/SUM($AH$2:$AH914),0)</f>
        <v>0</v>
      </c>
      <c r="BT914" s="11">
        <f>IF($AG914,SUMPRODUCT(AZ$2:AZ914,$AH$2:$AH914)/SUM($AH$2:$AH914),0)</f>
        <v>0</v>
      </c>
      <c r="BU914" s="11">
        <f>IF($AG914,SUMPRODUCT(BA$2:BA914,$AH$2:$AH914)/SUM($AH$2:$AH914),0)</f>
        <v>0</v>
      </c>
      <c r="BV914" s="11"/>
      <c r="BW914" s="109" cm="1">
        <f t="array" ref="BW914">IF($AG914,SQRT(SUMPRODUCT($AH$2:$AH914, (AI$2:AI914-BC914)^2)/(SUM($AH$2:$AH914)-1)),0)</f>
        <v>0</v>
      </c>
      <c r="BX914" s="109" cm="1">
        <f t="array" ref="BX914">IF($AG914,SQRT(SUMPRODUCT($AH$2:$AH914, (AJ$2:AJ914-BD914)^2)/(SUM($AH$2:$AH914)-1)),0)</f>
        <v>0</v>
      </c>
      <c r="BY914" s="109" cm="1">
        <f t="array" ref="BY914">IF($AG914,SQRT(SUMPRODUCT($AH$2:$AH914, (AK$2:AK914-BE914)^2)/(SUM($AH$2:$AH914)-1)),0)</f>
        <v>0</v>
      </c>
      <c r="BZ914" s="109" cm="1">
        <f t="array" ref="BZ914">IF($AG914,SQRT(SUMPRODUCT($AH$2:$AH914, (AL$2:AL914-BF914)^2)/(SUM($AH$2:$AH914)-1)),0)</f>
        <v>0</v>
      </c>
      <c r="CA914" s="109" cm="1">
        <f t="array" ref="CA914">IF($AG914,SQRT(SUMPRODUCT($AH$2:$AH914, (AM$2:AM914-BG914)^2)/(SUM($AH$2:$AH914)-1)),0)</f>
        <v>0</v>
      </c>
      <c r="CB914" s="109" cm="1">
        <f t="array" ref="CB914">IF($AG914,SQRT(SUMPRODUCT($AH$2:$AH914, (AN$2:AN914-BH914)^2)/(SUM($AH$2:$AH914)-1)),0)</f>
        <v>0</v>
      </c>
      <c r="CC914" s="109" cm="1">
        <f t="array" ref="CC914">IF($AG914,SQRT(SUMPRODUCT($AH$2:$AH914, (AO$2:AO914-BI914)^2)/(SUM($AH$2:$AH914)-1)),0)</f>
        <v>0</v>
      </c>
      <c r="CD914" s="109" cm="1">
        <f t="array" ref="CD914">IF($AG914,SQRT(SUMPRODUCT($AH$2:$AH914, (AP$2:AP914-BJ914)^2)/(SUM($AH$2:$AH914)-1)),0)</f>
        <v>0</v>
      </c>
      <c r="CE914" s="109" cm="1">
        <f t="array" ref="CE914">IF($AG914,SQRT(SUMPRODUCT($AH$2:$AH914, (AQ$2:AQ914-BK914)^2)/(SUM($AH$2:$AH914)-1)),0)</f>
        <v>0</v>
      </c>
      <c r="CF914" s="109" cm="1">
        <f t="array" ref="CF914">IF($AG914,SQRT(SUMPRODUCT($AH$2:$AH914, (AR$2:AR914-BL914)^2)/(SUM($AH$2:$AH914)-1)),0)</f>
        <v>0</v>
      </c>
      <c r="CG914" s="109" cm="1">
        <f t="array" ref="CG914">IF($AG914,SQRT(SUMPRODUCT($AH$2:$AH914, (AS$2:AS914-BM914)^2)/(SUM($AH$2:$AH914)-1)),0)</f>
        <v>0</v>
      </c>
      <c r="CH914" s="109" cm="1">
        <f t="array" ref="CH914">IF($AG914,SQRT(SUMPRODUCT($AH$2:$AH914, (AT$2:AT914-BN914)^2)/(SUM($AH$2:$AH914)-1)),0)</f>
        <v>0</v>
      </c>
      <c r="CI914" s="109" cm="1">
        <f t="array" ref="CI914">IF($AG914,SQRT(SUMPRODUCT($AH$2:$AH914, (AU$2:AU914-BO914)^2)/(SUM($AH$2:$AH914)-1)),0)</f>
        <v>0</v>
      </c>
      <c r="CJ914" s="109" cm="1">
        <f t="array" ref="CJ914">IF($AG914,SQRT(SUMPRODUCT($AH$2:$AH914, (AV$2:AV914-BP914)^2)/(SUM($AH$2:$AH914)-1)),0)</f>
        <v>0</v>
      </c>
      <c r="CK914" s="109" cm="1">
        <f t="array" ref="CK914">IF($AG914,SQRT(SUMPRODUCT($AH$2:$AH914, (AW$2:AW914-BQ914)^2)/(SUM($AH$2:$AH914)-1)),0)</f>
        <v>0</v>
      </c>
      <c r="CL914" s="109" cm="1">
        <f t="array" ref="CL914">IF($AG914,SQRT(SUMPRODUCT($AH$2:$AH914, (AX$2:AX914-BR914)^2)/(SUM($AH$2:$AH914)-1)),0)</f>
        <v>0</v>
      </c>
      <c r="CM914" s="109" cm="1">
        <f t="array" ref="CM914">IF($AG914,SQRT(SUMPRODUCT($AH$2:$AH914, (AY$2:AY914-BS914)^2)/(SUM($AH$2:$AH914)-1)),0)</f>
        <v>0</v>
      </c>
      <c r="CN914" s="109" cm="1">
        <f t="array" ref="CN914">IF($AG914,SQRT(SUMPRODUCT($AH$2:$AH914, (AZ$2:AZ914-BT914)^2)/(SUM($AH$2:$AH914)-1)),0)</f>
        <v>0</v>
      </c>
      <c r="CO914" s="109" cm="1">
        <f t="array" ref="CO914">IF($AG914,SQRT(SUMPRODUCT($AH$2:$AH914, (BA$2:BA914-BU914)^2)/(SUM($AH$2:$AH914)-1)),0)</f>
        <v>0</v>
      </c>
    </row>
    <row r="915" spans="34:93" x14ac:dyDescent="0.25">
      <c r="AH915" s="99" t="str">
        <f t="shared" si="212"/>
        <v/>
      </c>
      <c r="AI915" s="11">
        <f t="shared" ca="1" si="219"/>
        <v>0</v>
      </c>
      <c r="AJ915" s="11">
        <f t="shared" ca="1" si="219"/>
        <v>0</v>
      </c>
      <c r="AK915" s="11">
        <f t="shared" ca="1" si="219"/>
        <v>0</v>
      </c>
      <c r="AL915" s="11">
        <f t="shared" ca="1" si="219"/>
        <v>0</v>
      </c>
      <c r="AM915" s="11">
        <f t="shared" ca="1" si="219"/>
        <v>0</v>
      </c>
      <c r="AN915" s="11">
        <f t="shared" ca="1" si="219"/>
        <v>0</v>
      </c>
      <c r="AO915" s="11">
        <f t="shared" ca="1" si="219"/>
        <v>0</v>
      </c>
      <c r="AP915" s="11">
        <f t="shared" ca="1" si="219"/>
        <v>0</v>
      </c>
      <c r="AQ915" s="11">
        <f t="shared" ca="1" si="219"/>
        <v>0</v>
      </c>
      <c r="AR915" s="11">
        <f t="shared" ca="1" si="219"/>
        <v>0</v>
      </c>
      <c r="AS915" s="11">
        <f t="shared" ca="1" si="220"/>
        <v>0</v>
      </c>
      <c r="AT915" s="11">
        <f t="shared" ca="1" si="220"/>
        <v>0</v>
      </c>
      <c r="AU915" s="11">
        <f t="shared" ca="1" si="220"/>
        <v>0</v>
      </c>
      <c r="AV915" s="11">
        <f t="shared" ca="1" si="220"/>
        <v>0</v>
      </c>
      <c r="AW915" s="11">
        <f t="shared" ca="1" si="220"/>
        <v>0</v>
      </c>
      <c r="AX915" s="11">
        <f t="shared" ca="1" si="220"/>
        <v>0</v>
      </c>
      <c r="AY915" s="11">
        <f t="shared" ca="1" si="220"/>
        <v>0</v>
      </c>
      <c r="AZ915" s="11">
        <f t="shared" ca="1" si="220"/>
        <v>0</v>
      </c>
      <c r="BA915" s="11">
        <f t="shared" ca="1" si="220"/>
        <v>0</v>
      </c>
      <c r="BB915" s="11"/>
      <c r="BC915" s="11">
        <f>IF($AG915,SUMPRODUCT(AI$2:AI915,$AH$2:$AH915)/SUM($AH$2:$AH915),0)</f>
        <v>0</v>
      </c>
      <c r="BD915" s="11">
        <f>IF($AG915,SUMPRODUCT(AJ$2:AJ915,$AH$2:$AH915)/SUM($AH$2:$AH915),0)</f>
        <v>0</v>
      </c>
      <c r="BE915" s="11">
        <f>IF($AG915,SUMPRODUCT(AK$2:AK915,$AH$2:$AH915)/SUM($AH$2:$AH915),0)</f>
        <v>0</v>
      </c>
      <c r="BF915" s="11">
        <f>IF($AG915,SUMPRODUCT(AL$2:AL915,$AH$2:$AH915)/SUM($AH$2:$AH915),0)</f>
        <v>0</v>
      </c>
      <c r="BG915" s="11">
        <f>IF($AG915,SUMPRODUCT(AM$2:AM915,$AH$2:$AH915)/SUM($AH$2:$AH915),0)</f>
        <v>0</v>
      </c>
      <c r="BH915" s="11">
        <f>IF($AG915,SUMPRODUCT(AN$2:AN915,$AH$2:$AH915)/SUM($AH$2:$AH915),0)</f>
        <v>0</v>
      </c>
      <c r="BI915" s="11">
        <f>IF($AG915,SUMPRODUCT(AO$2:AO915,$AH$2:$AH915)/SUM($AH$2:$AH915),0)</f>
        <v>0</v>
      </c>
      <c r="BJ915" s="11">
        <f>IF($AG915,SUMPRODUCT(AP$2:AP915,$AH$2:$AH915)/SUM($AH$2:$AH915),0)</f>
        <v>0</v>
      </c>
      <c r="BK915" s="11">
        <f>IF($AG915,SUMPRODUCT(AQ$2:AQ915,$AH$2:$AH915)/SUM($AH$2:$AH915),0)</f>
        <v>0</v>
      </c>
      <c r="BL915" s="11">
        <f>IF($AG915,SUMPRODUCT(AR$2:AR915,$AH$2:$AH915)/SUM($AH$2:$AH915),0)</f>
        <v>0</v>
      </c>
      <c r="BM915" s="11">
        <f>IF($AG915,SUMPRODUCT(AS$2:AS915,$AH$2:$AH915)/SUM($AH$2:$AH915),0)</f>
        <v>0</v>
      </c>
      <c r="BN915" s="11">
        <f>IF($AG915,SUMPRODUCT(AT$2:AT915,$AH$2:$AH915)/SUM($AH$2:$AH915),0)</f>
        <v>0</v>
      </c>
      <c r="BO915" s="11">
        <f>IF($AG915,SUMPRODUCT(AU$2:AU915,$AH$2:$AH915)/SUM($AH$2:$AH915),0)</f>
        <v>0</v>
      </c>
      <c r="BP915" s="11">
        <f>IF($AG915,SUMPRODUCT(AV$2:AV915,$AH$2:$AH915)/SUM($AH$2:$AH915),0)</f>
        <v>0</v>
      </c>
      <c r="BQ915" s="11">
        <f>IF($AG915,SUMPRODUCT(AW$2:AW915,$AH$2:$AH915)/SUM($AH$2:$AH915),0)</f>
        <v>0</v>
      </c>
      <c r="BR915" s="11">
        <f>IF($AG915,SUMPRODUCT(AX$2:AX915,$AH$2:$AH915)/SUM($AH$2:$AH915),0)</f>
        <v>0</v>
      </c>
      <c r="BS915" s="11">
        <f>IF($AG915,SUMPRODUCT(AY$2:AY915,$AH$2:$AH915)/SUM($AH$2:$AH915),0)</f>
        <v>0</v>
      </c>
      <c r="BT915" s="11">
        <f>IF($AG915,SUMPRODUCT(AZ$2:AZ915,$AH$2:$AH915)/SUM($AH$2:$AH915),0)</f>
        <v>0</v>
      </c>
      <c r="BU915" s="11">
        <f>IF($AG915,SUMPRODUCT(BA$2:BA915,$AH$2:$AH915)/SUM($AH$2:$AH915),0)</f>
        <v>0</v>
      </c>
      <c r="BV915" s="11"/>
      <c r="BW915" s="109" cm="1">
        <f t="array" ref="BW915">IF($AG915,SQRT(SUMPRODUCT($AH$2:$AH915, (AI$2:AI915-BC915)^2)/(SUM($AH$2:$AH915)-1)),0)</f>
        <v>0</v>
      </c>
      <c r="BX915" s="109" cm="1">
        <f t="array" ref="BX915">IF($AG915,SQRT(SUMPRODUCT($AH$2:$AH915, (AJ$2:AJ915-BD915)^2)/(SUM($AH$2:$AH915)-1)),0)</f>
        <v>0</v>
      </c>
      <c r="BY915" s="109" cm="1">
        <f t="array" ref="BY915">IF($AG915,SQRT(SUMPRODUCT($AH$2:$AH915, (AK$2:AK915-BE915)^2)/(SUM($AH$2:$AH915)-1)),0)</f>
        <v>0</v>
      </c>
      <c r="BZ915" s="109" cm="1">
        <f t="array" ref="BZ915">IF($AG915,SQRT(SUMPRODUCT($AH$2:$AH915, (AL$2:AL915-BF915)^2)/(SUM($AH$2:$AH915)-1)),0)</f>
        <v>0</v>
      </c>
      <c r="CA915" s="109" cm="1">
        <f t="array" ref="CA915">IF($AG915,SQRT(SUMPRODUCT($AH$2:$AH915, (AM$2:AM915-BG915)^2)/(SUM($AH$2:$AH915)-1)),0)</f>
        <v>0</v>
      </c>
      <c r="CB915" s="109" cm="1">
        <f t="array" ref="CB915">IF($AG915,SQRT(SUMPRODUCT($AH$2:$AH915, (AN$2:AN915-BH915)^2)/(SUM($AH$2:$AH915)-1)),0)</f>
        <v>0</v>
      </c>
      <c r="CC915" s="109" cm="1">
        <f t="array" ref="CC915">IF($AG915,SQRT(SUMPRODUCT($AH$2:$AH915, (AO$2:AO915-BI915)^2)/(SUM($AH$2:$AH915)-1)),0)</f>
        <v>0</v>
      </c>
      <c r="CD915" s="109" cm="1">
        <f t="array" ref="CD915">IF($AG915,SQRT(SUMPRODUCT($AH$2:$AH915, (AP$2:AP915-BJ915)^2)/(SUM($AH$2:$AH915)-1)),0)</f>
        <v>0</v>
      </c>
      <c r="CE915" s="109" cm="1">
        <f t="array" ref="CE915">IF($AG915,SQRT(SUMPRODUCT($AH$2:$AH915, (AQ$2:AQ915-BK915)^2)/(SUM($AH$2:$AH915)-1)),0)</f>
        <v>0</v>
      </c>
      <c r="CF915" s="109" cm="1">
        <f t="array" ref="CF915">IF($AG915,SQRT(SUMPRODUCT($AH$2:$AH915, (AR$2:AR915-BL915)^2)/(SUM($AH$2:$AH915)-1)),0)</f>
        <v>0</v>
      </c>
      <c r="CG915" s="109" cm="1">
        <f t="array" ref="CG915">IF($AG915,SQRT(SUMPRODUCT($AH$2:$AH915, (AS$2:AS915-BM915)^2)/(SUM($AH$2:$AH915)-1)),0)</f>
        <v>0</v>
      </c>
      <c r="CH915" s="109" cm="1">
        <f t="array" ref="CH915">IF($AG915,SQRT(SUMPRODUCT($AH$2:$AH915, (AT$2:AT915-BN915)^2)/(SUM($AH$2:$AH915)-1)),0)</f>
        <v>0</v>
      </c>
      <c r="CI915" s="109" cm="1">
        <f t="array" ref="CI915">IF($AG915,SQRT(SUMPRODUCT($AH$2:$AH915, (AU$2:AU915-BO915)^2)/(SUM($AH$2:$AH915)-1)),0)</f>
        <v>0</v>
      </c>
      <c r="CJ915" s="109" cm="1">
        <f t="array" ref="CJ915">IF($AG915,SQRT(SUMPRODUCT($AH$2:$AH915, (AV$2:AV915-BP915)^2)/(SUM($AH$2:$AH915)-1)),0)</f>
        <v>0</v>
      </c>
      <c r="CK915" s="109" cm="1">
        <f t="array" ref="CK915">IF($AG915,SQRT(SUMPRODUCT($AH$2:$AH915, (AW$2:AW915-BQ915)^2)/(SUM($AH$2:$AH915)-1)),0)</f>
        <v>0</v>
      </c>
      <c r="CL915" s="109" cm="1">
        <f t="array" ref="CL915">IF($AG915,SQRT(SUMPRODUCT($AH$2:$AH915, (AX$2:AX915-BR915)^2)/(SUM($AH$2:$AH915)-1)),0)</f>
        <v>0</v>
      </c>
      <c r="CM915" s="109" cm="1">
        <f t="array" ref="CM915">IF($AG915,SQRT(SUMPRODUCT($AH$2:$AH915, (AY$2:AY915-BS915)^2)/(SUM($AH$2:$AH915)-1)),0)</f>
        <v>0</v>
      </c>
      <c r="CN915" s="109" cm="1">
        <f t="array" ref="CN915">IF($AG915,SQRT(SUMPRODUCT($AH$2:$AH915, (AZ$2:AZ915-BT915)^2)/(SUM($AH$2:$AH915)-1)),0)</f>
        <v>0</v>
      </c>
      <c r="CO915" s="109" cm="1">
        <f t="array" ref="CO915">IF($AG915,SQRT(SUMPRODUCT($AH$2:$AH915, (BA$2:BA915-BU915)^2)/(SUM($AH$2:$AH915)-1)),0)</f>
        <v>0</v>
      </c>
    </row>
    <row r="916" spans="34:93" x14ac:dyDescent="0.25">
      <c r="AH916" s="99" t="str">
        <f t="shared" si="212"/>
        <v/>
      </c>
      <c r="AI916" s="11">
        <f t="shared" ca="1" si="219"/>
        <v>0</v>
      </c>
      <c r="AJ916" s="11">
        <f t="shared" ca="1" si="219"/>
        <v>0</v>
      </c>
      <c r="AK916" s="11">
        <f t="shared" ca="1" si="219"/>
        <v>0</v>
      </c>
      <c r="AL916" s="11">
        <f t="shared" ca="1" si="219"/>
        <v>0</v>
      </c>
      <c r="AM916" s="11">
        <f t="shared" ca="1" si="219"/>
        <v>0</v>
      </c>
      <c r="AN916" s="11">
        <f t="shared" ca="1" si="219"/>
        <v>0</v>
      </c>
      <c r="AO916" s="11">
        <f t="shared" ca="1" si="219"/>
        <v>0</v>
      </c>
      <c r="AP916" s="11">
        <f t="shared" ca="1" si="219"/>
        <v>0</v>
      </c>
      <c r="AQ916" s="11">
        <f t="shared" ca="1" si="219"/>
        <v>0</v>
      </c>
      <c r="AR916" s="11">
        <f t="shared" ca="1" si="219"/>
        <v>0</v>
      </c>
      <c r="AS916" s="11">
        <f t="shared" ca="1" si="220"/>
        <v>0</v>
      </c>
      <c r="AT916" s="11">
        <f t="shared" ca="1" si="220"/>
        <v>0</v>
      </c>
      <c r="AU916" s="11">
        <f t="shared" ca="1" si="220"/>
        <v>0</v>
      </c>
      <c r="AV916" s="11">
        <f t="shared" ca="1" si="220"/>
        <v>0</v>
      </c>
      <c r="AW916" s="11">
        <f t="shared" ca="1" si="220"/>
        <v>0</v>
      </c>
      <c r="AX916" s="11">
        <f t="shared" ca="1" si="220"/>
        <v>0</v>
      </c>
      <c r="AY916" s="11">
        <f t="shared" ca="1" si="220"/>
        <v>0</v>
      </c>
      <c r="AZ916" s="11">
        <f t="shared" ca="1" si="220"/>
        <v>0</v>
      </c>
      <c r="BA916" s="11">
        <f t="shared" ca="1" si="220"/>
        <v>0</v>
      </c>
      <c r="BB916" s="11"/>
      <c r="BC916" s="11">
        <f>IF($AG916,SUMPRODUCT(AI$2:AI916,$AH$2:$AH916)/SUM($AH$2:$AH916),0)</f>
        <v>0</v>
      </c>
      <c r="BD916" s="11">
        <f>IF($AG916,SUMPRODUCT(AJ$2:AJ916,$AH$2:$AH916)/SUM($AH$2:$AH916),0)</f>
        <v>0</v>
      </c>
      <c r="BE916" s="11">
        <f>IF($AG916,SUMPRODUCT(AK$2:AK916,$AH$2:$AH916)/SUM($AH$2:$AH916),0)</f>
        <v>0</v>
      </c>
      <c r="BF916" s="11">
        <f>IF($AG916,SUMPRODUCT(AL$2:AL916,$AH$2:$AH916)/SUM($AH$2:$AH916),0)</f>
        <v>0</v>
      </c>
      <c r="BG916" s="11">
        <f>IF($AG916,SUMPRODUCT(AM$2:AM916,$AH$2:$AH916)/SUM($AH$2:$AH916),0)</f>
        <v>0</v>
      </c>
      <c r="BH916" s="11">
        <f>IF($AG916,SUMPRODUCT(AN$2:AN916,$AH$2:$AH916)/SUM($AH$2:$AH916),0)</f>
        <v>0</v>
      </c>
      <c r="BI916" s="11">
        <f>IF($AG916,SUMPRODUCT(AO$2:AO916,$AH$2:$AH916)/SUM($AH$2:$AH916),0)</f>
        <v>0</v>
      </c>
      <c r="BJ916" s="11">
        <f>IF($AG916,SUMPRODUCT(AP$2:AP916,$AH$2:$AH916)/SUM($AH$2:$AH916),0)</f>
        <v>0</v>
      </c>
      <c r="BK916" s="11">
        <f>IF($AG916,SUMPRODUCT(AQ$2:AQ916,$AH$2:$AH916)/SUM($AH$2:$AH916),0)</f>
        <v>0</v>
      </c>
      <c r="BL916" s="11">
        <f>IF($AG916,SUMPRODUCT(AR$2:AR916,$AH$2:$AH916)/SUM($AH$2:$AH916),0)</f>
        <v>0</v>
      </c>
      <c r="BM916" s="11">
        <f>IF($AG916,SUMPRODUCT(AS$2:AS916,$AH$2:$AH916)/SUM($AH$2:$AH916),0)</f>
        <v>0</v>
      </c>
      <c r="BN916" s="11">
        <f>IF($AG916,SUMPRODUCT(AT$2:AT916,$AH$2:$AH916)/SUM($AH$2:$AH916),0)</f>
        <v>0</v>
      </c>
      <c r="BO916" s="11">
        <f>IF($AG916,SUMPRODUCT(AU$2:AU916,$AH$2:$AH916)/SUM($AH$2:$AH916),0)</f>
        <v>0</v>
      </c>
      <c r="BP916" s="11">
        <f>IF($AG916,SUMPRODUCT(AV$2:AV916,$AH$2:$AH916)/SUM($AH$2:$AH916),0)</f>
        <v>0</v>
      </c>
      <c r="BQ916" s="11">
        <f>IF($AG916,SUMPRODUCT(AW$2:AW916,$AH$2:$AH916)/SUM($AH$2:$AH916),0)</f>
        <v>0</v>
      </c>
      <c r="BR916" s="11">
        <f>IF($AG916,SUMPRODUCT(AX$2:AX916,$AH$2:$AH916)/SUM($AH$2:$AH916),0)</f>
        <v>0</v>
      </c>
      <c r="BS916" s="11">
        <f>IF($AG916,SUMPRODUCT(AY$2:AY916,$AH$2:$AH916)/SUM($AH$2:$AH916),0)</f>
        <v>0</v>
      </c>
      <c r="BT916" s="11">
        <f>IF($AG916,SUMPRODUCT(AZ$2:AZ916,$AH$2:$AH916)/SUM($AH$2:$AH916),0)</f>
        <v>0</v>
      </c>
      <c r="BU916" s="11">
        <f>IF($AG916,SUMPRODUCT(BA$2:BA916,$AH$2:$AH916)/SUM($AH$2:$AH916),0)</f>
        <v>0</v>
      </c>
      <c r="BV916" s="11"/>
      <c r="BW916" s="109" cm="1">
        <f t="array" ref="BW916">IF($AG916,SQRT(SUMPRODUCT($AH$2:$AH916, (AI$2:AI916-BC916)^2)/(SUM($AH$2:$AH916)-1)),0)</f>
        <v>0</v>
      </c>
      <c r="BX916" s="109" cm="1">
        <f t="array" ref="BX916">IF($AG916,SQRT(SUMPRODUCT($AH$2:$AH916, (AJ$2:AJ916-BD916)^2)/(SUM($AH$2:$AH916)-1)),0)</f>
        <v>0</v>
      </c>
      <c r="BY916" s="109" cm="1">
        <f t="array" ref="BY916">IF($AG916,SQRT(SUMPRODUCT($AH$2:$AH916, (AK$2:AK916-BE916)^2)/(SUM($AH$2:$AH916)-1)),0)</f>
        <v>0</v>
      </c>
      <c r="BZ916" s="109" cm="1">
        <f t="array" ref="BZ916">IF($AG916,SQRT(SUMPRODUCT($AH$2:$AH916, (AL$2:AL916-BF916)^2)/(SUM($AH$2:$AH916)-1)),0)</f>
        <v>0</v>
      </c>
      <c r="CA916" s="109" cm="1">
        <f t="array" ref="CA916">IF($AG916,SQRT(SUMPRODUCT($AH$2:$AH916, (AM$2:AM916-BG916)^2)/(SUM($AH$2:$AH916)-1)),0)</f>
        <v>0</v>
      </c>
      <c r="CB916" s="109" cm="1">
        <f t="array" ref="CB916">IF($AG916,SQRT(SUMPRODUCT($AH$2:$AH916, (AN$2:AN916-BH916)^2)/(SUM($AH$2:$AH916)-1)),0)</f>
        <v>0</v>
      </c>
      <c r="CC916" s="109" cm="1">
        <f t="array" ref="CC916">IF($AG916,SQRT(SUMPRODUCT($AH$2:$AH916, (AO$2:AO916-BI916)^2)/(SUM($AH$2:$AH916)-1)),0)</f>
        <v>0</v>
      </c>
      <c r="CD916" s="109" cm="1">
        <f t="array" ref="CD916">IF($AG916,SQRT(SUMPRODUCT($AH$2:$AH916, (AP$2:AP916-BJ916)^2)/(SUM($AH$2:$AH916)-1)),0)</f>
        <v>0</v>
      </c>
      <c r="CE916" s="109" cm="1">
        <f t="array" ref="CE916">IF($AG916,SQRT(SUMPRODUCT($AH$2:$AH916, (AQ$2:AQ916-BK916)^2)/(SUM($AH$2:$AH916)-1)),0)</f>
        <v>0</v>
      </c>
      <c r="CF916" s="109" cm="1">
        <f t="array" ref="CF916">IF($AG916,SQRT(SUMPRODUCT($AH$2:$AH916, (AR$2:AR916-BL916)^2)/(SUM($AH$2:$AH916)-1)),0)</f>
        <v>0</v>
      </c>
      <c r="CG916" s="109" cm="1">
        <f t="array" ref="CG916">IF($AG916,SQRT(SUMPRODUCT($AH$2:$AH916, (AS$2:AS916-BM916)^2)/(SUM($AH$2:$AH916)-1)),0)</f>
        <v>0</v>
      </c>
      <c r="CH916" s="109" cm="1">
        <f t="array" ref="CH916">IF($AG916,SQRT(SUMPRODUCT($AH$2:$AH916, (AT$2:AT916-BN916)^2)/(SUM($AH$2:$AH916)-1)),0)</f>
        <v>0</v>
      </c>
      <c r="CI916" s="109" cm="1">
        <f t="array" ref="CI916">IF($AG916,SQRT(SUMPRODUCT($AH$2:$AH916, (AU$2:AU916-BO916)^2)/(SUM($AH$2:$AH916)-1)),0)</f>
        <v>0</v>
      </c>
      <c r="CJ916" s="109" cm="1">
        <f t="array" ref="CJ916">IF($AG916,SQRT(SUMPRODUCT($AH$2:$AH916, (AV$2:AV916-BP916)^2)/(SUM($AH$2:$AH916)-1)),0)</f>
        <v>0</v>
      </c>
      <c r="CK916" s="109" cm="1">
        <f t="array" ref="CK916">IF($AG916,SQRT(SUMPRODUCT($AH$2:$AH916, (AW$2:AW916-BQ916)^2)/(SUM($AH$2:$AH916)-1)),0)</f>
        <v>0</v>
      </c>
      <c r="CL916" s="109" cm="1">
        <f t="array" ref="CL916">IF($AG916,SQRT(SUMPRODUCT($AH$2:$AH916, (AX$2:AX916-BR916)^2)/(SUM($AH$2:$AH916)-1)),0)</f>
        <v>0</v>
      </c>
      <c r="CM916" s="109" cm="1">
        <f t="array" ref="CM916">IF($AG916,SQRT(SUMPRODUCT($AH$2:$AH916, (AY$2:AY916-BS916)^2)/(SUM($AH$2:$AH916)-1)),0)</f>
        <v>0</v>
      </c>
      <c r="CN916" s="109" cm="1">
        <f t="array" ref="CN916">IF($AG916,SQRT(SUMPRODUCT($AH$2:$AH916, (AZ$2:AZ916-BT916)^2)/(SUM($AH$2:$AH916)-1)),0)</f>
        <v>0</v>
      </c>
      <c r="CO916" s="109" cm="1">
        <f t="array" ref="CO916">IF($AG916,SQRT(SUMPRODUCT($AH$2:$AH916, (BA$2:BA916-BU916)^2)/(SUM($AH$2:$AH916)-1)),0)</f>
        <v>0</v>
      </c>
    </row>
    <row r="917" spans="34:93" x14ac:dyDescent="0.25">
      <c r="AH917" s="99" t="str">
        <f t="shared" si="212"/>
        <v/>
      </c>
      <c r="AI917" s="11">
        <f t="shared" ca="1" si="219"/>
        <v>0</v>
      </c>
      <c r="AJ917" s="11">
        <f t="shared" ca="1" si="219"/>
        <v>0</v>
      </c>
      <c r="AK917" s="11">
        <f t="shared" ca="1" si="219"/>
        <v>0</v>
      </c>
      <c r="AL917" s="11">
        <f t="shared" ca="1" si="219"/>
        <v>0</v>
      </c>
      <c r="AM917" s="11">
        <f t="shared" ca="1" si="219"/>
        <v>0</v>
      </c>
      <c r="AN917" s="11">
        <f t="shared" ca="1" si="219"/>
        <v>0</v>
      </c>
      <c r="AO917" s="11">
        <f t="shared" ca="1" si="219"/>
        <v>0</v>
      </c>
      <c r="AP917" s="11">
        <f t="shared" ca="1" si="219"/>
        <v>0</v>
      </c>
      <c r="AQ917" s="11">
        <f t="shared" ca="1" si="219"/>
        <v>0</v>
      </c>
      <c r="AR917" s="11">
        <f t="shared" ca="1" si="219"/>
        <v>0</v>
      </c>
      <c r="AS917" s="11">
        <f t="shared" ca="1" si="220"/>
        <v>0</v>
      </c>
      <c r="AT917" s="11">
        <f t="shared" ca="1" si="220"/>
        <v>0</v>
      </c>
      <c r="AU917" s="11">
        <f t="shared" ca="1" si="220"/>
        <v>0</v>
      </c>
      <c r="AV917" s="11">
        <f t="shared" ca="1" si="220"/>
        <v>0</v>
      </c>
      <c r="AW917" s="11">
        <f t="shared" ca="1" si="220"/>
        <v>0</v>
      </c>
      <c r="AX917" s="11">
        <f t="shared" ca="1" si="220"/>
        <v>0</v>
      </c>
      <c r="AY917" s="11">
        <f t="shared" ca="1" si="220"/>
        <v>0</v>
      </c>
      <c r="AZ917" s="11">
        <f t="shared" ca="1" si="220"/>
        <v>0</v>
      </c>
      <c r="BA917" s="11">
        <f t="shared" ca="1" si="220"/>
        <v>0</v>
      </c>
      <c r="BB917" s="11"/>
      <c r="BC917" s="11">
        <f>IF($AG917,SUMPRODUCT(AI$2:AI917,$AH$2:$AH917)/SUM($AH$2:$AH917),0)</f>
        <v>0</v>
      </c>
      <c r="BD917" s="11">
        <f>IF($AG917,SUMPRODUCT(AJ$2:AJ917,$AH$2:$AH917)/SUM($AH$2:$AH917),0)</f>
        <v>0</v>
      </c>
      <c r="BE917" s="11">
        <f>IF($AG917,SUMPRODUCT(AK$2:AK917,$AH$2:$AH917)/SUM($AH$2:$AH917),0)</f>
        <v>0</v>
      </c>
      <c r="BF917" s="11">
        <f>IF($AG917,SUMPRODUCT(AL$2:AL917,$AH$2:$AH917)/SUM($AH$2:$AH917),0)</f>
        <v>0</v>
      </c>
      <c r="BG917" s="11">
        <f>IF($AG917,SUMPRODUCT(AM$2:AM917,$AH$2:$AH917)/SUM($AH$2:$AH917),0)</f>
        <v>0</v>
      </c>
      <c r="BH917" s="11">
        <f>IF($AG917,SUMPRODUCT(AN$2:AN917,$AH$2:$AH917)/SUM($AH$2:$AH917),0)</f>
        <v>0</v>
      </c>
      <c r="BI917" s="11">
        <f>IF($AG917,SUMPRODUCT(AO$2:AO917,$AH$2:$AH917)/SUM($AH$2:$AH917),0)</f>
        <v>0</v>
      </c>
      <c r="BJ917" s="11">
        <f>IF($AG917,SUMPRODUCT(AP$2:AP917,$AH$2:$AH917)/SUM($AH$2:$AH917),0)</f>
        <v>0</v>
      </c>
      <c r="BK917" s="11">
        <f>IF($AG917,SUMPRODUCT(AQ$2:AQ917,$AH$2:$AH917)/SUM($AH$2:$AH917),0)</f>
        <v>0</v>
      </c>
      <c r="BL917" s="11">
        <f>IF($AG917,SUMPRODUCT(AR$2:AR917,$AH$2:$AH917)/SUM($AH$2:$AH917),0)</f>
        <v>0</v>
      </c>
      <c r="BM917" s="11">
        <f>IF($AG917,SUMPRODUCT(AS$2:AS917,$AH$2:$AH917)/SUM($AH$2:$AH917),0)</f>
        <v>0</v>
      </c>
      <c r="BN917" s="11">
        <f>IF($AG917,SUMPRODUCT(AT$2:AT917,$AH$2:$AH917)/SUM($AH$2:$AH917),0)</f>
        <v>0</v>
      </c>
      <c r="BO917" s="11">
        <f>IF($AG917,SUMPRODUCT(AU$2:AU917,$AH$2:$AH917)/SUM($AH$2:$AH917),0)</f>
        <v>0</v>
      </c>
      <c r="BP917" s="11">
        <f>IF($AG917,SUMPRODUCT(AV$2:AV917,$AH$2:$AH917)/SUM($AH$2:$AH917),0)</f>
        <v>0</v>
      </c>
      <c r="BQ917" s="11">
        <f>IF($AG917,SUMPRODUCT(AW$2:AW917,$AH$2:$AH917)/SUM($AH$2:$AH917),0)</f>
        <v>0</v>
      </c>
      <c r="BR917" s="11">
        <f>IF($AG917,SUMPRODUCT(AX$2:AX917,$AH$2:$AH917)/SUM($AH$2:$AH917),0)</f>
        <v>0</v>
      </c>
      <c r="BS917" s="11">
        <f>IF($AG917,SUMPRODUCT(AY$2:AY917,$AH$2:$AH917)/SUM($AH$2:$AH917),0)</f>
        <v>0</v>
      </c>
      <c r="BT917" s="11">
        <f>IF($AG917,SUMPRODUCT(AZ$2:AZ917,$AH$2:$AH917)/SUM($AH$2:$AH917),0)</f>
        <v>0</v>
      </c>
      <c r="BU917" s="11">
        <f>IF($AG917,SUMPRODUCT(BA$2:BA917,$AH$2:$AH917)/SUM($AH$2:$AH917),0)</f>
        <v>0</v>
      </c>
      <c r="BV917" s="11"/>
      <c r="BW917" s="109" cm="1">
        <f t="array" ref="BW917">IF($AG917,SQRT(SUMPRODUCT($AH$2:$AH917, (AI$2:AI917-BC917)^2)/(SUM($AH$2:$AH917)-1)),0)</f>
        <v>0</v>
      </c>
      <c r="BX917" s="109" cm="1">
        <f t="array" ref="BX917">IF($AG917,SQRT(SUMPRODUCT($AH$2:$AH917, (AJ$2:AJ917-BD917)^2)/(SUM($AH$2:$AH917)-1)),0)</f>
        <v>0</v>
      </c>
      <c r="BY917" s="109" cm="1">
        <f t="array" ref="BY917">IF($AG917,SQRT(SUMPRODUCT($AH$2:$AH917, (AK$2:AK917-BE917)^2)/(SUM($AH$2:$AH917)-1)),0)</f>
        <v>0</v>
      </c>
      <c r="BZ917" s="109" cm="1">
        <f t="array" ref="BZ917">IF($AG917,SQRT(SUMPRODUCT($AH$2:$AH917, (AL$2:AL917-BF917)^2)/(SUM($AH$2:$AH917)-1)),0)</f>
        <v>0</v>
      </c>
      <c r="CA917" s="109" cm="1">
        <f t="array" ref="CA917">IF($AG917,SQRT(SUMPRODUCT($AH$2:$AH917, (AM$2:AM917-BG917)^2)/(SUM($AH$2:$AH917)-1)),0)</f>
        <v>0</v>
      </c>
      <c r="CB917" s="109" cm="1">
        <f t="array" ref="CB917">IF($AG917,SQRT(SUMPRODUCT($AH$2:$AH917, (AN$2:AN917-BH917)^2)/(SUM($AH$2:$AH917)-1)),0)</f>
        <v>0</v>
      </c>
      <c r="CC917" s="109" cm="1">
        <f t="array" ref="CC917">IF($AG917,SQRT(SUMPRODUCT($AH$2:$AH917, (AO$2:AO917-BI917)^2)/(SUM($AH$2:$AH917)-1)),0)</f>
        <v>0</v>
      </c>
      <c r="CD917" s="109" cm="1">
        <f t="array" ref="CD917">IF($AG917,SQRT(SUMPRODUCT($AH$2:$AH917, (AP$2:AP917-BJ917)^2)/(SUM($AH$2:$AH917)-1)),0)</f>
        <v>0</v>
      </c>
      <c r="CE917" s="109" cm="1">
        <f t="array" ref="CE917">IF($AG917,SQRT(SUMPRODUCT($AH$2:$AH917, (AQ$2:AQ917-BK917)^2)/(SUM($AH$2:$AH917)-1)),0)</f>
        <v>0</v>
      </c>
      <c r="CF917" s="109" cm="1">
        <f t="array" ref="CF917">IF($AG917,SQRT(SUMPRODUCT($AH$2:$AH917, (AR$2:AR917-BL917)^2)/(SUM($AH$2:$AH917)-1)),0)</f>
        <v>0</v>
      </c>
      <c r="CG917" s="109" cm="1">
        <f t="array" ref="CG917">IF($AG917,SQRT(SUMPRODUCT($AH$2:$AH917, (AS$2:AS917-BM917)^2)/(SUM($AH$2:$AH917)-1)),0)</f>
        <v>0</v>
      </c>
      <c r="CH917" s="109" cm="1">
        <f t="array" ref="CH917">IF($AG917,SQRT(SUMPRODUCT($AH$2:$AH917, (AT$2:AT917-BN917)^2)/(SUM($AH$2:$AH917)-1)),0)</f>
        <v>0</v>
      </c>
      <c r="CI917" s="109" cm="1">
        <f t="array" ref="CI917">IF($AG917,SQRT(SUMPRODUCT($AH$2:$AH917, (AU$2:AU917-BO917)^2)/(SUM($AH$2:$AH917)-1)),0)</f>
        <v>0</v>
      </c>
      <c r="CJ917" s="109" cm="1">
        <f t="array" ref="CJ917">IF($AG917,SQRT(SUMPRODUCT($AH$2:$AH917, (AV$2:AV917-BP917)^2)/(SUM($AH$2:$AH917)-1)),0)</f>
        <v>0</v>
      </c>
      <c r="CK917" s="109" cm="1">
        <f t="array" ref="CK917">IF($AG917,SQRT(SUMPRODUCT($AH$2:$AH917, (AW$2:AW917-BQ917)^2)/(SUM($AH$2:$AH917)-1)),0)</f>
        <v>0</v>
      </c>
      <c r="CL917" s="109" cm="1">
        <f t="array" ref="CL917">IF($AG917,SQRT(SUMPRODUCT($AH$2:$AH917, (AX$2:AX917-BR917)^2)/(SUM($AH$2:$AH917)-1)),0)</f>
        <v>0</v>
      </c>
      <c r="CM917" s="109" cm="1">
        <f t="array" ref="CM917">IF($AG917,SQRT(SUMPRODUCT($AH$2:$AH917, (AY$2:AY917-BS917)^2)/(SUM($AH$2:$AH917)-1)),0)</f>
        <v>0</v>
      </c>
      <c r="CN917" s="109" cm="1">
        <f t="array" ref="CN917">IF($AG917,SQRT(SUMPRODUCT($AH$2:$AH917, (AZ$2:AZ917-BT917)^2)/(SUM($AH$2:$AH917)-1)),0)</f>
        <v>0</v>
      </c>
      <c r="CO917" s="109" cm="1">
        <f t="array" ref="CO917">IF($AG917,SQRT(SUMPRODUCT($AH$2:$AH917, (BA$2:BA917-BU917)^2)/(SUM($AH$2:$AH917)-1)),0)</f>
        <v>0</v>
      </c>
    </row>
    <row r="918" spans="34:93" x14ac:dyDescent="0.25">
      <c r="AH918" s="99" t="str">
        <f t="shared" si="212"/>
        <v/>
      </c>
      <c r="AI918" s="11">
        <f t="shared" ca="1" si="219"/>
        <v>0</v>
      </c>
      <c r="AJ918" s="11">
        <f t="shared" ca="1" si="219"/>
        <v>0</v>
      </c>
      <c r="AK918" s="11">
        <f t="shared" ca="1" si="219"/>
        <v>0</v>
      </c>
      <c r="AL918" s="11">
        <f t="shared" ca="1" si="219"/>
        <v>0</v>
      </c>
      <c r="AM918" s="11">
        <f t="shared" ca="1" si="219"/>
        <v>0</v>
      </c>
      <c r="AN918" s="11">
        <f t="shared" ca="1" si="219"/>
        <v>0</v>
      </c>
      <c r="AO918" s="11">
        <f t="shared" ca="1" si="219"/>
        <v>0</v>
      </c>
      <c r="AP918" s="11">
        <f t="shared" ca="1" si="219"/>
        <v>0</v>
      </c>
      <c r="AQ918" s="11">
        <f t="shared" ca="1" si="219"/>
        <v>0</v>
      </c>
      <c r="AR918" s="11">
        <f t="shared" ca="1" si="219"/>
        <v>0</v>
      </c>
      <c r="AS918" s="11">
        <f t="shared" ca="1" si="220"/>
        <v>0</v>
      </c>
      <c r="AT918" s="11">
        <f t="shared" ca="1" si="220"/>
        <v>0</v>
      </c>
      <c r="AU918" s="11">
        <f t="shared" ca="1" si="220"/>
        <v>0</v>
      </c>
      <c r="AV918" s="11">
        <f t="shared" ca="1" si="220"/>
        <v>0</v>
      </c>
      <c r="AW918" s="11">
        <f t="shared" ca="1" si="220"/>
        <v>0</v>
      </c>
      <c r="AX918" s="11">
        <f t="shared" ca="1" si="220"/>
        <v>0</v>
      </c>
      <c r="AY918" s="11">
        <f t="shared" ca="1" si="220"/>
        <v>0</v>
      </c>
      <c r="AZ918" s="11">
        <f t="shared" ca="1" si="220"/>
        <v>0</v>
      </c>
      <c r="BA918" s="11">
        <f t="shared" ca="1" si="220"/>
        <v>0</v>
      </c>
      <c r="BB918" s="11"/>
      <c r="BC918" s="11">
        <f>IF($AG918,SUMPRODUCT(AI$2:AI918,$AH$2:$AH918)/SUM($AH$2:$AH918),0)</f>
        <v>0</v>
      </c>
      <c r="BD918" s="11">
        <f>IF($AG918,SUMPRODUCT(AJ$2:AJ918,$AH$2:$AH918)/SUM($AH$2:$AH918),0)</f>
        <v>0</v>
      </c>
      <c r="BE918" s="11">
        <f>IF($AG918,SUMPRODUCT(AK$2:AK918,$AH$2:$AH918)/SUM($AH$2:$AH918),0)</f>
        <v>0</v>
      </c>
      <c r="BF918" s="11">
        <f>IF($AG918,SUMPRODUCT(AL$2:AL918,$AH$2:$AH918)/SUM($AH$2:$AH918),0)</f>
        <v>0</v>
      </c>
      <c r="BG918" s="11">
        <f>IF($AG918,SUMPRODUCT(AM$2:AM918,$AH$2:$AH918)/SUM($AH$2:$AH918),0)</f>
        <v>0</v>
      </c>
      <c r="BH918" s="11">
        <f>IF($AG918,SUMPRODUCT(AN$2:AN918,$AH$2:$AH918)/SUM($AH$2:$AH918),0)</f>
        <v>0</v>
      </c>
      <c r="BI918" s="11">
        <f>IF($AG918,SUMPRODUCT(AO$2:AO918,$AH$2:$AH918)/SUM($AH$2:$AH918),0)</f>
        <v>0</v>
      </c>
      <c r="BJ918" s="11">
        <f>IF($AG918,SUMPRODUCT(AP$2:AP918,$AH$2:$AH918)/SUM($AH$2:$AH918),0)</f>
        <v>0</v>
      </c>
      <c r="BK918" s="11">
        <f>IF($AG918,SUMPRODUCT(AQ$2:AQ918,$AH$2:$AH918)/SUM($AH$2:$AH918),0)</f>
        <v>0</v>
      </c>
      <c r="BL918" s="11">
        <f>IF($AG918,SUMPRODUCT(AR$2:AR918,$AH$2:$AH918)/SUM($AH$2:$AH918),0)</f>
        <v>0</v>
      </c>
      <c r="BM918" s="11">
        <f>IF($AG918,SUMPRODUCT(AS$2:AS918,$AH$2:$AH918)/SUM($AH$2:$AH918),0)</f>
        <v>0</v>
      </c>
      <c r="BN918" s="11">
        <f>IF($AG918,SUMPRODUCT(AT$2:AT918,$AH$2:$AH918)/SUM($AH$2:$AH918),0)</f>
        <v>0</v>
      </c>
      <c r="BO918" s="11">
        <f>IF($AG918,SUMPRODUCT(AU$2:AU918,$AH$2:$AH918)/SUM($AH$2:$AH918),0)</f>
        <v>0</v>
      </c>
      <c r="BP918" s="11">
        <f>IF($AG918,SUMPRODUCT(AV$2:AV918,$AH$2:$AH918)/SUM($AH$2:$AH918),0)</f>
        <v>0</v>
      </c>
      <c r="BQ918" s="11">
        <f>IF($AG918,SUMPRODUCT(AW$2:AW918,$AH$2:$AH918)/SUM($AH$2:$AH918),0)</f>
        <v>0</v>
      </c>
      <c r="BR918" s="11">
        <f>IF($AG918,SUMPRODUCT(AX$2:AX918,$AH$2:$AH918)/SUM($AH$2:$AH918),0)</f>
        <v>0</v>
      </c>
      <c r="BS918" s="11">
        <f>IF($AG918,SUMPRODUCT(AY$2:AY918,$AH$2:$AH918)/SUM($AH$2:$AH918),0)</f>
        <v>0</v>
      </c>
      <c r="BT918" s="11">
        <f>IF($AG918,SUMPRODUCT(AZ$2:AZ918,$AH$2:$AH918)/SUM($AH$2:$AH918),0)</f>
        <v>0</v>
      </c>
      <c r="BU918" s="11">
        <f>IF($AG918,SUMPRODUCT(BA$2:BA918,$AH$2:$AH918)/SUM($AH$2:$AH918),0)</f>
        <v>0</v>
      </c>
      <c r="BV918" s="11"/>
      <c r="BW918" s="109" cm="1">
        <f t="array" ref="BW918">IF($AG918,SQRT(SUMPRODUCT($AH$2:$AH918, (AI$2:AI918-BC918)^2)/(SUM($AH$2:$AH918)-1)),0)</f>
        <v>0</v>
      </c>
      <c r="BX918" s="109" cm="1">
        <f t="array" ref="BX918">IF($AG918,SQRT(SUMPRODUCT($AH$2:$AH918, (AJ$2:AJ918-BD918)^2)/(SUM($AH$2:$AH918)-1)),0)</f>
        <v>0</v>
      </c>
      <c r="BY918" s="109" cm="1">
        <f t="array" ref="BY918">IF($AG918,SQRT(SUMPRODUCT($AH$2:$AH918, (AK$2:AK918-BE918)^2)/(SUM($AH$2:$AH918)-1)),0)</f>
        <v>0</v>
      </c>
      <c r="BZ918" s="109" cm="1">
        <f t="array" ref="BZ918">IF($AG918,SQRT(SUMPRODUCT($AH$2:$AH918, (AL$2:AL918-BF918)^2)/(SUM($AH$2:$AH918)-1)),0)</f>
        <v>0</v>
      </c>
      <c r="CA918" s="109" cm="1">
        <f t="array" ref="CA918">IF($AG918,SQRT(SUMPRODUCT($AH$2:$AH918, (AM$2:AM918-BG918)^2)/(SUM($AH$2:$AH918)-1)),0)</f>
        <v>0</v>
      </c>
      <c r="CB918" s="109" cm="1">
        <f t="array" ref="CB918">IF($AG918,SQRT(SUMPRODUCT($AH$2:$AH918, (AN$2:AN918-BH918)^2)/(SUM($AH$2:$AH918)-1)),0)</f>
        <v>0</v>
      </c>
      <c r="CC918" s="109" cm="1">
        <f t="array" ref="CC918">IF($AG918,SQRT(SUMPRODUCT($AH$2:$AH918, (AO$2:AO918-BI918)^2)/(SUM($AH$2:$AH918)-1)),0)</f>
        <v>0</v>
      </c>
      <c r="CD918" s="109" cm="1">
        <f t="array" ref="CD918">IF($AG918,SQRT(SUMPRODUCT($AH$2:$AH918, (AP$2:AP918-BJ918)^2)/(SUM($AH$2:$AH918)-1)),0)</f>
        <v>0</v>
      </c>
      <c r="CE918" s="109" cm="1">
        <f t="array" ref="CE918">IF($AG918,SQRT(SUMPRODUCT($AH$2:$AH918, (AQ$2:AQ918-BK918)^2)/(SUM($AH$2:$AH918)-1)),0)</f>
        <v>0</v>
      </c>
      <c r="CF918" s="109" cm="1">
        <f t="array" ref="CF918">IF($AG918,SQRT(SUMPRODUCT($AH$2:$AH918, (AR$2:AR918-BL918)^2)/(SUM($AH$2:$AH918)-1)),0)</f>
        <v>0</v>
      </c>
      <c r="CG918" s="109" cm="1">
        <f t="array" ref="CG918">IF($AG918,SQRT(SUMPRODUCT($AH$2:$AH918, (AS$2:AS918-BM918)^2)/(SUM($AH$2:$AH918)-1)),0)</f>
        <v>0</v>
      </c>
      <c r="CH918" s="109" cm="1">
        <f t="array" ref="CH918">IF($AG918,SQRT(SUMPRODUCT($AH$2:$AH918, (AT$2:AT918-BN918)^2)/(SUM($AH$2:$AH918)-1)),0)</f>
        <v>0</v>
      </c>
      <c r="CI918" s="109" cm="1">
        <f t="array" ref="CI918">IF($AG918,SQRT(SUMPRODUCT($AH$2:$AH918, (AU$2:AU918-BO918)^2)/(SUM($AH$2:$AH918)-1)),0)</f>
        <v>0</v>
      </c>
      <c r="CJ918" s="109" cm="1">
        <f t="array" ref="CJ918">IF($AG918,SQRT(SUMPRODUCT($AH$2:$AH918, (AV$2:AV918-BP918)^2)/(SUM($AH$2:$AH918)-1)),0)</f>
        <v>0</v>
      </c>
      <c r="CK918" s="109" cm="1">
        <f t="array" ref="CK918">IF($AG918,SQRT(SUMPRODUCT($AH$2:$AH918, (AW$2:AW918-BQ918)^2)/(SUM($AH$2:$AH918)-1)),0)</f>
        <v>0</v>
      </c>
      <c r="CL918" s="109" cm="1">
        <f t="array" ref="CL918">IF($AG918,SQRT(SUMPRODUCT($AH$2:$AH918, (AX$2:AX918-BR918)^2)/(SUM($AH$2:$AH918)-1)),0)</f>
        <v>0</v>
      </c>
      <c r="CM918" s="109" cm="1">
        <f t="array" ref="CM918">IF($AG918,SQRT(SUMPRODUCT($AH$2:$AH918, (AY$2:AY918-BS918)^2)/(SUM($AH$2:$AH918)-1)),0)</f>
        <v>0</v>
      </c>
      <c r="CN918" s="109" cm="1">
        <f t="array" ref="CN918">IF($AG918,SQRT(SUMPRODUCT($AH$2:$AH918, (AZ$2:AZ918-BT918)^2)/(SUM($AH$2:$AH918)-1)),0)</f>
        <v>0</v>
      </c>
      <c r="CO918" s="109" cm="1">
        <f t="array" ref="CO918">IF($AG918,SQRT(SUMPRODUCT($AH$2:$AH918, (BA$2:BA918-BU918)^2)/(SUM($AH$2:$AH918)-1)),0)</f>
        <v>0</v>
      </c>
    </row>
    <row r="919" spans="34:93" x14ac:dyDescent="0.25">
      <c r="AH919" s="99" t="str">
        <f t="shared" si="212"/>
        <v/>
      </c>
      <c r="AI919" s="11">
        <f t="shared" ca="1" si="219"/>
        <v>0</v>
      </c>
      <c r="AJ919" s="11">
        <f t="shared" ca="1" si="219"/>
        <v>0</v>
      </c>
      <c r="AK919" s="11">
        <f t="shared" ca="1" si="219"/>
        <v>0</v>
      </c>
      <c r="AL919" s="11">
        <f t="shared" ca="1" si="219"/>
        <v>0</v>
      </c>
      <c r="AM919" s="11">
        <f t="shared" ca="1" si="219"/>
        <v>0</v>
      </c>
      <c r="AN919" s="11">
        <f t="shared" ca="1" si="219"/>
        <v>0</v>
      </c>
      <c r="AO919" s="11">
        <f t="shared" ca="1" si="219"/>
        <v>0</v>
      </c>
      <c r="AP919" s="11">
        <f t="shared" ca="1" si="219"/>
        <v>0</v>
      </c>
      <c r="AQ919" s="11">
        <f t="shared" ca="1" si="219"/>
        <v>0</v>
      </c>
      <c r="AR919" s="11">
        <f t="shared" ca="1" si="219"/>
        <v>0</v>
      </c>
      <c r="AS919" s="11">
        <f t="shared" ca="1" si="220"/>
        <v>0</v>
      </c>
      <c r="AT919" s="11">
        <f t="shared" ca="1" si="220"/>
        <v>0</v>
      </c>
      <c r="AU919" s="11">
        <f t="shared" ca="1" si="220"/>
        <v>0</v>
      </c>
      <c r="AV919" s="11">
        <f t="shared" ca="1" si="220"/>
        <v>0</v>
      </c>
      <c r="AW919" s="11">
        <f t="shared" ca="1" si="220"/>
        <v>0</v>
      </c>
      <c r="AX919" s="11">
        <f t="shared" ca="1" si="220"/>
        <v>0</v>
      </c>
      <c r="AY919" s="11">
        <f t="shared" ca="1" si="220"/>
        <v>0</v>
      </c>
      <c r="AZ919" s="11">
        <f t="shared" ca="1" si="220"/>
        <v>0</v>
      </c>
      <c r="BA919" s="11">
        <f t="shared" ca="1" si="220"/>
        <v>0</v>
      </c>
      <c r="BB919" s="11"/>
      <c r="BC919" s="11">
        <f>IF($AG919,SUMPRODUCT(AI$2:AI919,$AH$2:$AH919)/SUM($AH$2:$AH919),0)</f>
        <v>0</v>
      </c>
      <c r="BD919" s="11">
        <f>IF($AG919,SUMPRODUCT(AJ$2:AJ919,$AH$2:$AH919)/SUM($AH$2:$AH919),0)</f>
        <v>0</v>
      </c>
      <c r="BE919" s="11">
        <f>IF($AG919,SUMPRODUCT(AK$2:AK919,$AH$2:$AH919)/SUM($AH$2:$AH919),0)</f>
        <v>0</v>
      </c>
      <c r="BF919" s="11">
        <f>IF($AG919,SUMPRODUCT(AL$2:AL919,$AH$2:$AH919)/SUM($AH$2:$AH919),0)</f>
        <v>0</v>
      </c>
      <c r="BG919" s="11">
        <f>IF($AG919,SUMPRODUCT(AM$2:AM919,$AH$2:$AH919)/SUM($AH$2:$AH919),0)</f>
        <v>0</v>
      </c>
      <c r="BH919" s="11">
        <f>IF($AG919,SUMPRODUCT(AN$2:AN919,$AH$2:$AH919)/SUM($AH$2:$AH919),0)</f>
        <v>0</v>
      </c>
      <c r="BI919" s="11">
        <f>IF($AG919,SUMPRODUCT(AO$2:AO919,$AH$2:$AH919)/SUM($AH$2:$AH919),0)</f>
        <v>0</v>
      </c>
      <c r="BJ919" s="11">
        <f>IF($AG919,SUMPRODUCT(AP$2:AP919,$AH$2:$AH919)/SUM($AH$2:$AH919),0)</f>
        <v>0</v>
      </c>
      <c r="BK919" s="11">
        <f>IF($AG919,SUMPRODUCT(AQ$2:AQ919,$AH$2:$AH919)/SUM($AH$2:$AH919),0)</f>
        <v>0</v>
      </c>
      <c r="BL919" s="11">
        <f>IF($AG919,SUMPRODUCT(AR$2:AR919,$AH$2:$AH919)/SUM($AH$2:$AH919),0)</f>
        <v>0</v>
      </c>
      <c r="BM919" s="11">
        <f>IF($AG919,SUMPRODUCT(AS$2:AS919,$AH$2:$AH919)/SUM($AH$2:$AH919),0)</f>
        <v>0</v>
      </c>
      <c r="BN919" s="11">
        <f>IF($AG919,SUMPRODUCT(AT$2:AT919,$AH$2:$AH919)/SUM($AH$2:$AH919),0)</f>
        <v>0</v>
      </c>
      <c r="BO919" s="11">
        <f>IF($AG919,SUMPRODUCT(AU$2:AU919,$AH$2:$AH919)/SUM($AH$2:$AH919),0)</f>
        <v>0</v>
      </c>
      <c r="BP919" s="11">
        <f>IF($AG919,SUMPRODUCT(AV$2:AV919,$AH$2:$AH919)/SUM($AH$2:$AH919),0)</f>
        <v>0</v>
      </c>
      <c r="BQ919" s="11">
        <f>IF($AG919,SUMPRODUCT(AW$2:AW919,$AH$2:$AH919)/SUM($AH$2:$AH919),0)</f>
        <v>0</v>
      </c>
      <c r="BR919" s="11">
        <f>IF($AG919,SUMPRODUCT(AX$2:AX919,$AH$2:$AH919)/SUM($AH$2:$AH919),0)</f>
        <v>0</v>
      </c>
      <c r="BS919" s="11">
        <f>IF($AG919,SUMPRODUCT(AY$2:AY919,$AH$2:$AH919)/SUM($AH$2:$AH919),0)</f>
        <v>0</v>
      </c>
      <c r="BT919" s="11">
        <f>IF($AG919,SUMPRODUCT(AZ$2:AZ919,$AH$2:$AH919)/SUM($AH$2:$AH919),0)</f>
        <v>0</v>
      </c>
      <c r="BU919" s="11">
        <f>IF($AG919,SUMPRODUCT(BA$2:BA919,$AH$2:$AH919)/SUM($AH$2:$AH919),0)</f>
        <v>0</v>
      </c>
      <c r="BV919" s="11"/>
      <c r="BW919" s="109" cm="1">
        <f t="array" ref="BW919">IF($AG919,SQRT(SUMPRODUCT($AH$2:$AH919, (AI$2:AI919-BC919)^2)/(SUM($AH$2:$AH919)-1)),0)</f>
        <v>0</v>
      </c>
      <c r="BX919" s="109" cm="1">
        <f t="array" ref="BX919">IF($AG919,SQRT(SUMPRODUCT($AH$2:$AH919, (AJ$2:AJ919-BD919)^2)/(SUM($AH$2:$AH919)-1)),0)</f>
        <v>0</v>
      </c>
      <c r="BY919" s="109" cm="1">
        <f t="array" ref="BY919">IF($AG919,SQRT(SUMPRODUCT($AH$2:$AH919, (AK$2:AK919-BE919)^2)/(SUM($AH$2:$AH919)-1)),0)</f>
        <v>0</v>
      </c>
      <c r="BZ919" s="109" cm="1">
        <f t="array" ref="BZ919">IF($AG919,SQRT(SUMPRODUCT($AH$2:$AH919, (AL$2:AL919-BF919)^2)/(SUM($AH$2:$AH919)-1)),0)</f>
        <v>0</v>
      </c>
      <c r="CA919" s="109" cm="1">
        <f t="array" ref="CA919">IF($AG919,SQRT(SUMPRODUCT($AH$2:$AH919, (AM$2:AM919-BG919)^2)/(SUM($AH$2:$AH919)-1)),0)</f>
        <v>0</v>
      </c>
      <c r="CB919" s="109" cm="1">
        <f t="array" ref="CB919">IF($AG919,SQRT(SUMPRODUCT($AH$2:$AH919, (AN$2:AN919-BH919)^2)/(SUM($AH$2:$AH919)-1)),0)</f>
        <v>0</v>
      </c>
      <c r="CC919" s="109" cm="1">
        <f t="array" ref="CC919">IF($AG919,SQRT(SUMPRODUCT($AH$2:$AH919, (AO$2:AO919-BI919)^2)/(SUM($AH$2:$AH919)-1)),0)</f>
        <v>0</v>
      </c>
      <c r="CD919" s="109" cm="1">
        <f t="array" ref="CD919">IF($AG919,SQRT(SUMPRODUCT($AH$2:$AH919, (AP$2:AP919-BJ919)^2)/(SUM($AH$2:$AH919)-1)),0)</f>
        <v>0</v>
      </c>
      <c r="CE919" s="109" cm="1">
        <f t="array" ref="CE919">IF($AG919,SQRT(SUMPRODUCT($AH$2:$AH919, (AQ$2:AQ919-BK919)^2)/(SUM($AH$2:$AH919)-1)),0)</f>
        <v>0</v>
      </c>
      <c r="CF919" s="109" cm="1">
        <f t="array" ref="CF919">IF($AG919,SQRT(SUMPRODUCT($AH$2:$AH919, (AR$2:AR919-BL919)^2)/(SUM($AH$2:$AH919)-1)),0)</f>
        <v>0</v>
      </c>
      <c r="CG919" s="109" cm="1">
        <f t="array" ref="CG919">IF($AG919,SQRT(SUMPRODUCT($AH$2:$AH919, (AS$2:AS919-BM919)^2)/(SUM($AH$2:$AH919)-1)),0)</f>
        <v>0</v>
      </c>
      <c r="CH919" s="109" cm="1">
        <f t="array" ref="CH919">IF($AG919,SQRT(SUMPRODUCT($AH$2:$AH919, (AT$2:AT919-BN919)^2)/(SUM($AH$2:$AH919)-1)),0)</f>
        <v>0</v>
      </c>
      <c r="CI919" s="109" cm="1">
        <f t="array" ref="CI919">IF($AG919,SQRT(SUMPRODUCT($AH$2:$AH919, (AU$2:AU919-BO919)^2)/(SUM($AH$2:$AH919)-1)),0)</f>
        <v>0</v>
      </c>
      <c r="CJ919" s="109" cm="1">
        <f t="array" ref="CJ919">IF($AG919,SQRT(SUMPRODUCT($AH$2:$AH919, (AV$2:AV919-BP919)^2)/(SUM($AH$2:$AH919)-1)),0)</f>
        <v>0</v>
      </c>
      <c r="CK919" s="109" cm="1">
        <f t="array" ref="CK919">IF($AG919,SQRT(SUMPRODUCT($AH$2:$AH919, (AW$2:AW919-BQ919)^2)/(SUM($AH$2:$AH919)-1)),0)</f>
        <v>0</v>
      </c>
      <c r="CL919" s="109" cm="1">
        <f t="array" ref="CL919">IF($AG919,SQRT(SUMPRODUCT($AH$2:$AH919, (AX$2:AX919-BR919)^2)/(SUM($AH$2:$AH919)-1)),0)</f>
        <v>0</v>
      </c>
      <c r="CM919" s="109" cm="1">
        <f t="array" ref="CM919">IF($AG919,SQRT(SUMPRODUCT($AH$2:$AH919, (AY$2:AY919-BS919)^2)/(SUM($AH$2:$AH919)-1)),0)</f>
        <v>0</v>
      </c>
      <c r="CN919" s="109" cm="1">
        <f t="array" ref="CN919">IF($AG919,SQRT(SUMPRODUCT($AH$2:$AH919, (AZ$2:AZ919-BT919)^2)/(SUM($AH$2:$AH919)-1)),0)</f>
        <v>0</v>
      </c>
      <c r="CO919" s="109" cm="1">
        <f t="array" ref="CO919">IF($AG919,SQRT(SUMPRODUCT($AH$2:$AH919, (BA$2:BA919-BU919)^2)/(SUM($AH$2:$AH919)-1)),0)</f>
        <v>0</v>
      </c>
    </row>
    <row r="920" spans="34:93" x14ac:dyDescent="0.25">
      <c r="AH920" s="99" t="str">
        <f t="shared" si="212"/>
        <v/>
      </c>
      <c r="AI920" s="11">
        <f t="shared" ca="1" si="219"/>
        <v>0</v>
      </c>
      <c r="AJ920" s="11">
        <f t="shared" ca="1" si="219"/>
        <v>0</v>
      </c>
      <c r="AK920" s="11">
        <f t="shared" ca="1" si="219"/>
        <v>0</v>
      </c>
      <c r="AL920" s="11">
        <f t="shared" ca="1" si="219"/>
        <v>0</v>
      </c>
      <c r="AM920" s="11">
        <f t="shared" ca="1" si="219"/>
        <v>0</v>
      </c>
      <c r="AN920" s="11">
        <f t="shared" ca="1" si="219"/>
        <v>0</v>
      </c>
      <c r="AO920" s="11">
        <f t="shared" ca="1" si="219"/>
        <v>0</v>
      </c>
      <c r="AP920" s="11">
        <f t="shared" ca="1" si="219"/>
        <v>0</v>
      </c>
      <c r="AQ920" s="11">
        <f t="shared" ca="1" si="219"/>
        <v>0</v>
      </c>
      <c r="AR920" s="11">
        <f t="shared" ca="1" si="219"/>
        <v>0</v>
      </c>
      <c r="AS920" s="11">
        <f t="shared" ca="1" si="220"/>
        <v>0</v>
      </c>
      <c r="AT920" s="11">
        <f t="shared" ca="1" si="220"/>
        <v>0</v>
      </c>
      <c r="AU920" s="11">
        <f t="shared" ca="1" si="220"/>
        <v>0</v>
      </c>
      <c r="AV920" s="11">
        <f t="shared" ca="1" si="220"/>
        <v>0</v>
      </c>
      <c r="AW920" s="11">
        <f t="shared" ca="1" si="220"/>
        <v>0</v>
      </c>
      <c r="AX920" s="11">
        <f t="shared" ca="1" si="220"/>
        <v>0</v>
      </c>
      <c r="AY920" s="11">
        <f t="shared" ca="1" si="220"/>
        <v>0</v>
      </c>
      <c r="AZ920" s="11">
        <f t="shared" ca="1" si="220"/>
        <v>0</v>
      </c>
      <c r="BA920" s="11">
        <f t="shared" ca="1" si="220"/>
        <v>0</v>
      </c>
      <c r="BB920" s="11"/>
      <c r="BC920" s="11">
        <f>IF($AG920,SUMPRODUCT(AI$2:AI920,$AH$2:$AH920)/SUM($AH$2:$AH920),0)</f>
        <v>0</v>
      </c>
      <c r="BD920" s="11">
        <f>IF($AG920,SUMPRODUCT(AJ$2:AJ920,$AH$2:$AH920)/SUM($AH$2:$AH920),0)</f>
        <v>0</v>
      </c>
      <c r="BE920" s="11">
        <f>IF($AG920,SUMPRODUCT(AK$2:AK920,$AH$2:$AH920)/SUM($AH$2:$AH920),0)</f>
        <v>0</v>
      </c>
      <c r="BF920" s="11">
        <f>IF($AG920,SUMPRODUCT(AL$2:AL920,$AH$2:$AH920)/SUM($AH$2:$AH920),0)</f>
        <v>0</v>
      </c>
      <c r="BG920" s="11">
        <f>IF($AG920,SUMPRODUCT(AM$2:AM920,$AH$2:$AH920)/SUM($AH$2:$AH920),0)</f>
        <v>0</v>
      </c>
      <c r="BH920" s="11">
        <f>IF($AG920,SUMPRODUCT(AN$2:AN920,$AH$2:$AH920)/SUM($AH$2:$AH920),0)</f>
        <v>0</v>
      </c>
      <c r="BI920" s="11">
        <f>IF($AG920,SUMPRODUCT(AO$2:AO920,$AH$2:$AH920)/SUM($AH$2:$AH920),0)</f>
        <v>0</v>
      </c>
      <c r="BJ920" s="11">
        <f>IF($AG920,SUMPRODUCT(AP$2:AP920,$AH$2:$AH920)/SUM($AH$2:$AH920),0)</f>
        <v>0</v>
      </c>
      <c r="BK920" s="11">
        <f>IF($AG920,SUMPRODUCT(AQ$2:AQ920,$AH$2:$AH920)/SUM($AH$2:$AH920),0)</f>
        <v>0</v>
      </c>
      <c r="BL920" s="11">
        <f>IF($AG920,SUMPRODUCT(AR$2:AR920,$AH$2:$AH920)/SUM($AH$2:$AH920),0)</f>
        <v>0</v>
      </c>
      <c r="BM920" s="11">
        <f>IF($AG920,SUMPRODUCT(AS$2:AS920,$AH$2:$AH920)/SUM($AH$2:$AH920),0)</f>
        <v>0</v>
      </c>
      <c r="BN920" s="11">
        <f>IF($AG920,SUMPRODUCT(AT$2:AT920,$AH$2:$AH920)/SUM($AH$2:$AH920),0)</f>
        <v>0</v>
      </c>
      <c r="BO920" s="11">
        <f>IF($AG920,SUMPRODUCT(AU$2:AU920,$AH$2:$AH920)/SUM($AH$2:$AH920),0)</f>
        <v>0</v>
      </c>
      <c r="BP920" s="11">
        <f>IF($AG920,SUMPRODUCT(AV$2:AV920,$AH$2:$AH920)/SUM($AH$2:$AH920),0)</f>
        <v>0</v>
      </c>
      <c r="BQ920" s="11">
        <f>IF($AG920,SUMPRODUCT(AW$2:AW920,$AH$2:$AH920)/SUM($AH$2:$AH920),0)</f>
        <v>0</v>
      </c>
      <c r="BR920" s="11">
        <f>IF($AG920,SUMPRODUCT(AX$2:AX920,$AH$2:$AH920)/SUM($AH$2:$AH920),0)</f>
        <v>0</v>
      </c>
      <c r="BS920" s="11">
        <f>IF($AG920,SUMPRODUCT(AY$2:AY920,$AH$2:$AH920)/SUM($AH$2:$AH920),0)</f>
        <v>0</v>
      </c>
      <c r="BT920" s="11">
        <f>IF($AG920,SUMPRODUCT(AZ$2:AZ920,$AH$2:$AH920)/SUM($AH$2:$AH920),0)</f>
        <v>0</v>
      </c>
      <c r="BU920" s="11">
        <f>IF($AG920,SUMPRODUCT(BA$2:BA920,$AH$2:$AH920)/SUM($AH$2:$AH920),0)</f>
        <v>0</v>
      </c>
      <c r="BV920" s="11"/>
      <c r="BW920" s="109" cm="1">
        <f t="array" ref="BW920">IF($AG920,SQRT(SUMPRODUCT($AH$2:$AH920, (AI$2:AI920-BC920)^2)/(SUM($AH$2:$AH920)-1)),0)</f>
        <v>0</v>
      </c>
      <c r="BX920" s="109" cm="1">
        <f t="array" ref="BX920">IF($AG920,SQRT(SUMPRODUCT($AH$2:$AH920, (AJ$2:AJ920-BD920)^2)/(SUM($AH$2:$AH920)-1)),0)</f>
        <v>0</v>
      </c>
      <c r="BY920" s="109" cm="1">
        <f t="array" ref="BY920">IF($AG920,SQRT(SUMPRODUCT($AH$2:$AH920, (AK$2:AK920-BE920)^2)/(SUM($AH$2:$AH920)-1)),0)</f>
        <v>0</v>
      </c>
      <c r="BZ920" s="109" cm="1">
        <f t="array" ref="BZ920">IF($AG920,SQRT(SUMPRODUCT($AH$2:$AH920, (AL$2:AL920-BF920)^2)/(SUM($AH$2:$AH920)-1)),0)</f>
        <v>0</v>
      </c>
      <c r="CA920" s="109" cm="1">
        <f t="array" ref="CA920">IF($AG920,SQRT(SUMPRODUCT($AH$2:$AH920, (AM$2:AM920-BG920)^2)/(SUM($AH$2:$AH920)-1)),0)</f>
        <v>0</v>
      </c>
      <c r="CB920" s="109" cm="1">
        <f t="array" ref="CB920">IF($AG920,SQRT(SUMPRODUCT($AH$2:$AH920, (AN$2:AN920-BH920)^2)/(SUM($AH$2:$AH920)-1)),0)</f>
        <v>0</v>
      </c>
      <c r="CC920" s="109" cm="1">
        <f t="array" ref="CC920">IF($AG920,SQRT(SUMPRODUCT($AH$2:$AH920, (AO$2:AO920-BI920)^2)/(SUM($AH$2:$AH920)-1)),0)</f>
        <v>0</v>
      </c>
      <c r="CD920" s="109" cm="1">
        <f t="array" ref="CD920">IF($AG920,SQRT(SUMPRODUCT($AH$2:$AH920, (AP$2:AP920-BJ920)^2)/(SUM($AH$2:$AH920)-1)),0)</f>
        <v>0</v>
      </c>
      <c r="CE920" s="109" cm="1">
        <f t="array" ref="CE920">IF($AG920,SQRT(SUMPRODUCT($AH$2:$AH920, (AQ$2:AQ920-BK920)^2)/(SUM($AH$2:$AH920)-1)),0)</f>
        <v>0</v>
      </c>
      <c r="CF920" s="109" cm="1">
        <f t="array" ref="CF920">IF($AG920,SQRT(SUMPRODUCT($AH$2:$AH920, (AR$2:AR920-BL920)^2)/(SUM($AH$2:$AH920)-1)),0)</f>
        <v>0</v>
      </c>
      <c r="CG920" s="109" cm="1">
        <f t="array" ref="CG920">IF($AG920,SQRT(SUMPRODUCT($AH$2:$AH920, (AS$2:AS920-BM920)^2)/(SUM($AH$2:$AH920)-1)),0)</f>
        <v>0</v>
      </c>
      <c r="CH920" s="109" cm="1">
        <f t="array" ref="CH920">IF($AG920,SQRT(SUMPRODUCT($AH$2:$AH920, (AT$2:AT920-BN920)^2)/(SUM($AH$2:$AH920)-1)),0)</f>
        <v>0</v>
      </c>
      <c r="CI920" s="109" cm="1">
        <f t="array" ref="CI920">IF($AG920,SQRT(SUMPRODUCT($AH$2:$AH920, (AU$2:AU920-BO920)^2)/(SUM($AH$2:$AH920)-1)),0)</f>
        <v>0</v>
      </c>
      <c r="CJ920" s="109" cm="1">
        <f t="array" ref="CJ920">IF($AG920,SQRT(SUMPRODUCT($AH$2:$AH920, (AV$2:AV920-BP920)^2)/(SUM($AH$2:$AH920)-1)),0)</f>
        <v>0</v>
      </c>
      <c r="CK920" s="109" cm="1">
        <f t="array" ref="CK920">IF($AG920,SQRT(SUMPRODUCT($AH$2:$AH920, (AW$2:AW920-BQ920)^2)/(SUM($AH$2:$AH920)-1)),0)</f>
        <v>0</v>
      </c>
      <c r="CL920" s="109" cm="1">
        <f t="array" ref="CL920">IF($AG920,SQRT(SUMPRODUCT($AH$2:$AH920, (AX$2:AX920-BR920)^2)/(SUM($AH$2:$AH920)-1)),0)</f>
        <v>0</v>
      </c>
      <c r="CM920" s="109" cm="1">
        <f t="array" ref="CM920">IF($AG920,SQRT(SUMPRODUCT($AH$2:$AH920, (AY$2:AY920-BS920)^2)/(SUM($AH$2:$AH920)-1)),0)</f>
        <v>0</v>
      </c>
      <c r="CN920" s="109" cm="1">
        <f t="array" ref="CN920">IF($AG920,SQRT(SUMPRODUCT($AH$2:$AH920, (AZ$2:AZ920-BT920)^2)/(SUM($AH$2:$AH920)-1)),0)</f>
        <v>0</v>
      </c>
      <c r="CO920" s="109" cm="1">
        <f t="array" ref="CO920">IF($AG920,SQRT(SUMPRODUCT($AH$2:$AH920, (BA$2:BA920-BU920)^2)/(SUM($AH$2:$AH920)-1)),0)</f>
        <v>0</v>
      </c>
    </row>
    <row r="921" spans="34:93" x14ac:dyDescent="0.25">
      <c r="AH921" s="99" t="str">
        <f t="shared" si="212"/>
        <v/>
      </c>
      <c r="AI921" s="11">
        <f t="shared" ca="1" si="219"/>
        <v>0</v>
      </c>
      <c r="AJ921" s="11">
        <f t="shared" ca="1" si="219"/>
        <v>0</v>
      </c>
      <c r="AK921" s="11">
        <f t="shared" ca="1" si="219"/>
        <v>0</v>
      </c>
      <c r="AL921" s="11">
        <f t="shared" ca="1" si="219"/>
        <v>0</v>
      </c>
      <c r="AM921" s="11">
        <f t="shared" ca="1" si="219"/>
        <v>0</v>
      </c>
      <c r="AN921" s="11">
        <f t="shared" ca="1" si="219"/>
        <v>0</v>
      </c>
      <c r="AO921" s="11">
        <f t="shared" ca="1" si="219"/>
        <v>0</v>
      </c>
      <c r="AP921" s="11">
        <f t="shared" ca="1" si="219"/>
        <v>0</v>
      </c>
      <c r="AQ921" s="11">
        <f t="shared" ca="1" si="219"/>
        <v>0</v>
      </c>
      <c r="AR921" s="11">
        <f t="shared" ca="1" si="219"/>
        <v>0</v>
      </c>
      <c r="AS921" s="11">
        <f t="shared" ca="1" si="220"/>
        <v>0</v>
      </c>
      <c r="AT921" s="11">
        <f t="shared" ca="1" si="220"/>
        <v>0</v>
      </c>
      <c r="AU921" s="11">
        <f t="shared" ca="1" si="220"/>
        <v>0</v>
      </c>
      <c r="AV921" s="11">
        <f t="shared" ca="1" si="220"/>
        <v>0</v>
      </c>
      <c r="AW921" s="11">
        <f t="shared" ca="1" si="220"/>
        <v>0</v>
      </c>
      <c r="AX921" s="11">
        <f t="shared" ca="1" si="220"/>
        <v>0</v>
      </c>
      <c r="AY921" s="11">
        <f t="shared" ca="1" si="220"/>
        <v>0</v>
      </c>
      <c r="AZ921" s="11">
        <f t="shared" ca="1" si="220"/>
        <v>0</v>
      </c>
      <c r="BA921" s="11">
        <f t="shared" ca="1" si="220"/>
        <v>0</v>
      </c>
      <c r="BB921" s="11"/>
      <c r="BC921" s="11">
        <f>IF($AG921,SUMPRODUCT(AI$2:AI921,$AH$2:$AH921)/SUM($AH$2:$AH921),0)</f>
        <v>0</v>
      </c>
      <c r="BD921" s="11">
        <f>IF($AG921,SUMPRODUCT(AJ$2:AJ921,$AH$2:$AH921)/SUM($AH$2:$AH921),0)</f>
        <v>0</v>
      </c>
      <c r="BE921" s="11">
        <f>IF($AG921,SUMPRODUCT(AK$2:AK921,$AH$2:$AH921)/SUM($AH$2:$AH921),0)</f>
        <v>0</v>
      </c>
      <c r="BF921" s="11">
        <f>IF($AG921,SUMPRODUCT(AL$2:AL921,$AH$2:$AH921)/SUM($AH$2:$AH921),0)</f>
        <v>0</v>
      </c>
      <c r="BG921" s="11">
        <f>IF($AG921,SUMPRODUCT(AM$2:AM921,$AH$2:$AH921)/SUM($AH$2:$AH921),0)</f>
        <v>0</v>
      </c>
      <c r="BH921" s="11">
        <f>IF($AG921,SUMPRODUCT(AN$2:AN921,$AH$2:$AH921)/SUM($AH$2:$AH921),0)</f>
        <v>0</v>
      </c>
      <c r="BI921" s="11">
        <f>IF($AG921,SUMPRODUCT(AO$2:AO921,$AH$2:$AH921)/SUM($AH$2:$AH921),0)</f>
        <v>0</v>
      </c>
      <c r="BJ921" s="11">
        <f>IF($AG921,SUMPRODUCT(AP$2:AP921,$AH$2:$AH921)/SUM($AH$2:$AH921),0)</f>
        <v>0</v>
      </c>
      <c r="BK921" s="11">
        <f>IF($AG921,SUMPRODUCT(AQ$2:AQ921,$AH$2:$AH921)/SUM($AH$2:$AH921),0)</f>
        <v>0</v>
      </c>
      <c r="BL921" s="11">
        <f>IF($AG921,SUMPRODUCT(AR$2:AR921,$AH$2:$AH921)/SUM($AH$2:$AH921),0)</f>
        <v>0</v>
      </c>
      <c r="BM921" s="11">
        <f>IF($AG921,SUMPRODUCT(AS$2:AS921,$AH$2:$AH921)/SUM($AH$2:$AH921),0)</f>
        <v>0</v>
      </c>
      <c r="BN921" s="11">
        <f>IF($AG921,SUMPRODUCT(AT$2:AT921,$AH$2:$AH921)/SUM($AH$2:$AH921),0)</f>
        <v>0</v>
      </c>
      <c r="BO921" s="11">
        <f>IF($AG921,SUMPRODUCT(AU$2:AU921,$AH$2:$AH921)/SUM($AH$2:$AH921),0)</f>
        <v>0</v>
      </c>
      <c r="BP921" s="11">
        <f>IF($AG921,SUMPRODUCT(AV$2:AV921,$AH$2:$AH921)/SUM($AH$2:$AH921),0)</f>
        <v>0</v>
      </c>
      <c r="BQ921" s="11">
        <f>IF($AG921,SUMPRODUCT(AW$2:AW921,$AH$2:$AH921)/SUM($AH$2:$AH921),0)</f>
        <v>0</v>
      </c>
      <c r="BR921" s="11">
        <f>IF($AG921,SUMPRODUCT(AX$2:AX921,$AH$2:$AH921)/SUM($AH$2:$AH921),0)</f>
        <v>0</v>
      </c>
      <c r="BS921" s="11">
        <f>IF($AG921,SUMPRODUCT(AY$2:AY921,$AH$2:$AH921)/SUM($AH$2:$AH921),0)</f>
        <v>0</v>
      </c>
      <c r="BT921" s="11">
        <f>IF($AG921,SUMPRODUCT(AZ$2:AZ921,$AH$2:$AH921)/SUM($AH$2:$AH921),0)</f>
        <v>0</v>
      </c>
      <c r="BU921" s="11">
        <f>IF($AG921,SUMPRODUCT(BA$2:BA921,$AH$2:$AH921)/SUM($AH$2:$AH921),0)</f>
        <v>0</v>
      </c>
      <c r="BV921" s="11"/>
      <c r="BW921" s="109" cm="1">
        <f t="array" ref="BW921">IF($AG921,SQRT(SUMPRODUCT($AH$2:$AH921, (AI$2:AI921-BC921)^2)/(SUM($AH$2:$AH921)-1)),0)</f>
        <v>0</v>
      </c>
      <c r="BX921" s="109" cm="1">
        <f t="array" ref="BX921">IF($AG921,SQRT(SUMPRODUCT($AH$2:$AH921, (AJ$2:AJ921-BD921)^2)/(SUM($AH$2:$AH921)-1)),0)</f>
        <v>0</v>
      </c>
      <c r="BY921" s="109" cm="1">
        <f t="array" ref="BY921">IF($AG921,SQRT(SUMPRODUCT($AH$2:$AH921, (AK$2:AK921-BE921)^2)/(SUM($AH$2:$AH921)-1)),0)</f>
        <v>0</v>
      </c>
      <c r="BZ921" s="109" cm="1">
        <f t="array" ref="BZ921">IF($AG921,SQRT(SUMPRODUCT($AH$2:$AH921, (AL$2:AL921-BF921)^2)/(SUM($AH$2:$AH921)-1)),0)</f>
        <v>0</v>
      </c>
      <c r="CA921" s="109" cm="1">
        <f t="array" ref="CA921">IF($AG921,SQRT(SUMPRODUCT($AH$2:$AH921, (AM$2:AM921-BG921)^2)/(SUM($AH$2:$AH921)-1)),0)</f>
        <v>0</v>
      </c>
      <c r="CB921" s="109" cm="1">
        <f t="array" ref="CB921">IF($AG921,SQRT(SUMPRODUCT($AH$2:$AH921, (AN$2:AN921-BH921)^2)/(SUM($AH$2:$AH921)-1)),0)</f>
        <v>0</v>
      </c>
      <c r="CC921" s="109" cm="1">
        <f t="array" ref="CC921">IF($AG921,SQRT(SUMPRODUCT($AH$2:$AH921, (AO$2:AO921-BI921)^2)/(SUM($AH$2:$AH921)-1)),0)</f>
        <v>0</v>
      </c>
      <c r="CD921" s="109" cm="1">
        <f t="array" ref="CD921">IF($AG921,SQRT(SUMPRODUCT($AH$2:$AH921, (AP$2:AP921-BJ921)^2)/(SUM($AH$2:$AH921)-1)),0)</f>
        <v>0</v>
      </c>
      <c r="CE921" s="109" cm="1">
        <f t="array" ref="CE921">IF($AG921,SQRT(SUMPRODUCT($AH$2:$AH921, (AQ$2:AQ921-BK921)^2)/(SUM($AH$2:$AH921)-1)),0)</f>
        <v>0</v>
      </c>
      <c r="CF921" s="109" cm="1">
        <f t="array" ref="CF921">IF($AG921,SQRT(SUMPRODUCT($AH$2:$AH921, (AR$2:AR921-BL921)^2)/(SUM($AH$2:$AH921)-1)),0)</f>
        <v>0</v>
      </c>
      <c r="CG921" s="109" cm="1">
        <f t="array" ref="CG921">IF($AG921,SQRT(SUMPRODUCT($AH$2:$AH921, (AS$2:AS921-BM921)^2)/(SUM($AH$2:$AH921)-1)),0)</f>
        <v>0</v>
      </c>
      <c r="CH921" s="109" cm="1">
        <f t="array" ref="CH921">IF($AG921,SQRT(SUMPRODUCT($AH$2:$AH921, (AT$2:AT921-BN921)^2)/(SUM($AH$2:$AH921)-1)),0)</f>
        <v>0</v>
      </c>
      <c r="CI921" s="109" cm="1">
        <f t="array" ref="CI921">IF($AG921,SQRT(SUMPRODUCT($AH$2:$AH921, (AU$2:AU921-BO921)^2)/(SUM($AH$2:$AH921)-1)),0)</f>
        <v>0</v>
      </c>
      <c r="CJ921" s="109" cm="1">
        <f t="array" ref="CJ921">IF($AG921,SQRT(SUMPRODUCT($AH$2:$AH921, (AV$2:AV921-BP921)^2)/(SUM($AH$2:$AH921)-1)),0)</f>
        <v>0</v>
      </c>
      <c r="CK921" s="109" cm="1">
        <f t="array" ref="CK921">IF($AG921,SQRT(SUMPRODUCT($AH$2:$AH921, (AW$2:AW921-BQ921)^2)/(SUM($AH$2:$AH921)-1)),0)</f>
        <v>0</v>
      </c>
      <c r="CL921" s="109" cm="1">
        <f t="array" ref="CL921">IF($AG921,SQRT(SUMPRODUCT($AH$2:$AH921, (AX$2:AX921-BR921)^2)/(SUM($AH$2:$AH921)-1)),0)</f>
        <v>0</v>
      </c>
      <c r="CM921" s="109" cm="1">
        <f t="array" ref="CM921">IF($AG921,SQRT(SUMPRODUCT($AH$2:$AH921, (AY$2:AY921-BS921)^2)/(SUM($AH$2:$AH921)-1)),0)</f>
        <v>0</v>
      </c>
      <c r="CN921" s="109" cm="1">
        <f t="array" ref="CN921">IF($AG921,SQRT(SUMPRODUCT($AH$2:$AH921, (AZ$2:AZ921-BT921)^2)/(SUM($AH$2:$AH921)-1)),0)</f>
        <v>0</v>
      </c>
      <c r="CO921" s="109" cm="1">
        <f t="array" ref="CO921">IF($AG921,SQRT(SUMPRODUCT($AH$2:$AH921, (BA$2:BA921-BU921)^2)/(SUM($AH$2:$AH921)-1)),0)</f>
        <v>0</v>
      </c>
    </row>
    <row r="922" spans="34:93" x14ac:dyDescent="0.25">
      <c r="AH922" s="99" t="str">
        <f t="shared" si="212"/>
        <v/>
      </c>
      <c r="AI922" s="11">
        <f t="shared" ref="AI922:AR931" ca="1" si="221">IF(AI$1&lt;&gt;0,SUMIFS(INDIRECT(AI$1), Fecha,$AG922),0)</f>
        <v>0</v>
      </c>
      <c r="AJ922" s="11">
        <f t="shared" ca="1" si="221"/>
        <v>0</v>
      </c>
      <c r="AK922" s="11">
        <f t="shared" ca="1" si="221"/>
        <v>0</v>
      </c>
      <c r="AL922" s="11">
        <f t="shared" ca="1" si="221"/>
        <v>0</v>
      </c>
      <c r="AM922" s="11">
        <f t="shared" ca="1" si="221"/>
        <v>0</v>
      </c>
      <c r="AN922" s="11">
        <f t="shared" ca="1" si="221"/>
        <v>0</v>
      </c>
      <c r="AO922" s="11">
        <f t="shared" ca="1" si="221"/>
        <v>0</v>
      </c>
      <c r="AP922" s="11">
        <f t="shared" ca="1" si="221"/>
        <v>0</v>
      </c>
      <c r="AQ922" s="11">
        <f t="shared" ca="1" si="221"/>
        <v>0</v>
      </c>
      <c r="AR922" s="11">
        <f t="shared" ca="1" si="221"/>
        <v>0</v>
      </c>
      <c r="AS922" s="11">
        <f t="shared" ref="AS922:BA931" ca="1" si="222">IF(AS$1&lt;&gt;0,SUMIFS(INDIRECT(AS$1), Fecha,$AG922),0)</f>
        <v>0</v>
      </c>
      <c r="AT922" s="11">
        <f t="shared" ca="1" si="222"/>
        <v>0</v>
      </c>
      <c r="AU922" s="11">
        <f t="shared" ca="1" si="222"/>
        <v>0</v>
      </c>
      <c r="AV922" s="11">
        <f t="shared" ca="1" si="222"/>
        <v>0</v>
      </c>
      <c r="AW922" s="11">
        <f t="shared" ca="1" si="222"/>
        <v>0</v>
      </c>
      <c r="AX922" s="11">
        <f t="shared" ca="1" si="222"/>
        <v>0</v>
      </c>
      <c r="AY922" s="11">
        <f t="shared" ca="1" si="222"/>
        <v>0</v>
      </c>
      <c r="AZ922" s="11">
        <f t="shared" ca="1" si="222"/>
        <v>0</v>
      </c>
      <c r="BA922" s="11">
        <f t="shared" ca="1" si="222"/>
        <v>0</v>
      </c>
      <c r="BB922" s="11"/>
      <c r="BC922" s="11">
        <f>IF($AG922,SUMPRODUCT(AI$2:AI922,$AH$2:$AH922)/SUM($AH$2:$AH922),0)</f>
        <v>0</v>
      </c>
      <c r="BD922" s="11">
        <f>IF($AG922,SUMPRODUCT(AJ$2:AJ922,$AH$2:$AH922)/SUM($AH$2:$AH922),0)</f>
        <v>0</v>
      </c>
      <c r="BE922" s="11">
        <f>IF($AG922,SUMPRODUCT(AK$2:AK922,$AH$2:$AH922)/SUM($AH$2:$AH922),0)</f>
        <v>0</v>
      </c>
      <c r="BF922" s="11">
        <f>IF($AG922,SUMPRODUCT(AL$2:AL922,$AH$2:$AH922)/SUM($AH$2:$AH922),0)</f>
        <v>0</v>
      </c>
      <c r="BG922" s="11">
        <f>IF($AG922,SUMPRODUCT(AM$2:AM922,$AH$2:$AH922)/SUM($AH$2:$AH922),0)</f>
        <v>0</v>
      </c>
      <c r="BH922" s="11">
        <f>IF($AG922,SUMPRODUCT(AN$2:AN922,$AH$2:$AH922)/SUM($AH$2:$AH922),0)</f>
        <v>0</v>
      </c>
      <c r="BI922" s="11">
        <f>IF($AG922,SUMPRODUCT(AO$2:AO922,$AH$2:$AH922)/SUM($AH$2:$AH922),0)</f>
        <v>0</v>
      </c>
      <c r="BJ922" s="11">
        <f>IF($AG922,SUMPRODUCT(AP$2:AP922,$AH$2:$AH922)/SUM($AH$2:$AH922),0)</f>
        <v>0</v>
      </c>
      <c r="BK922" s="11">
        <f>IF($AG922,SUMPRODUCT(AQ$2:AQ922,$AH$2:$AH922)/SUM($AH$2:$AH922),0)</f>
        <v>0</v>
      </c>
      <c r="BL922" s="11">
        <f>IF($AG922,SUMPRODUCT(AR$2:AR922,$AH$2:$AH922)/SUM($AH$2:$AH922),0)</f>
        <v>0</v>
      </c>
      <c r="BM922" s="11">
        <f>IF($AG922,SUMPRODUCT(AS$2:AS922,$AH$2:$AH922)/SUM($AH$2:$AH922),0)</f>
        <v>0</v>
      </c>
      <c r="BN922" s="11">
        <f>IF($AG922,SUMPRODUCT(AT$2:AT922,$AH$2:$AH922)/SUM($AH$2:$AH922),0)</f>
        <v>0</v>
      </c>
      <c r="BO922" s="11">
        <f>IF($AG922,SUMPRODUCT(AU$2:AU922,$AH$2:$AH922)/SUM($AH$2:$AH922),0)</f>
        <v>0</v>
      </c>
      <c r="BP922" s="11">
        <f>IF($AG922,SUMPRODUCT(AV$2:AV922,$AH$2:$AH922)/SUM($AH$2:$AH922),0)</f>
        <v>0</v>
      </c>
      <c r="BQ922" s="11">
        <f>IF($AG922,SUMPRODUCT(AW$2:AW922,$AH$2:$AH922)/SUM($AH$2:$AH922),0)</f>
        <v>0</v>
      </c>
      <c r="BR922" s="11">
        <f>IF($AG922,SUMPRODUCT(AX$2:AX922,$AH$2:$AH922)/SUM($AH$2:$AH922),0)</f>
        <v>0</v>
      </c>
      <c r="BS922" s="11">
        <f>IF($AG922,SUMPRODUCT(AY$2:AY922,$AH$2:$AH922)/SUM($AH$2:$AH922),0)</f>
        <v>0</v>
      </c>
      <c r="BT922" s="11">
        <f>IF($AG922,SUMPRODUCT(AZ$2:AZ922,$AH$2:$AH922)/SUM($AH$2:$AH922),0)</f>
        <v>0</v>
      </c>
      <c r="BU922" s="11">
        <f>IF($AG922,SUMPRODUCT(BA$2:BA922,$AH$2:$AH922)/SUM($AH$2:$AH922),0)</f>
        <v>0</v>
      </c>
      <c r="BV922" s="11"/>
      <c r="BW922" s="109" cm="1">
        <f t="array" ref="BW922">IF($AG922,SQRT(SUMPRODUCT($AH$2:$AH922, (AI$2:AI922-BC922)^2)/(SUM($AH$2:$AH922)-1)),0)</f>
        <v>0</v>
      </c>
      <c r="BX922" s="109" cm="1">
        <f t="array" ref="BX922">IF($AG922,SQRT(SUMPRODUCT($AH$2:$AH922, (AJ$2:AJ922-BD922)^2)/(SUM($AH$2:$AH922)-1)),0)</f>
        <v>0</v>
      </c>
      <c r="BY922" s="109" cm="1">
        <f t="array" ref="BY922">IF($AG922,SQRT(SUMPRODUCT($AH$2:$AH922, (AK$2:AK922-BE922)^2)/(SUM($AH$2:$AH922)-1)),0)</f>
        <v>0</v>
      </c>
      <c r="BZ922" s="109" cm="1">
        <f t="array" ref="BZ922">IF($AG922,SQRT(SUMPRODUCT($AH$2:$AH922, (AL$2:AL922-BF922)^2)/(SUM($AH$2:$AH922)-1)),0)</f>
        <v>0</v>
      </c>
      <c r="CA922" s="109" cm="1">
        <f t="array" ref="CA922">IF($AG922,SQRT(SUMPRODUCT($AH$2:$AH922, (AM$2:AM922-BG922)^2)/(SUM($AH$2:$AH922)-1)),0)</f>
        <v>0</v>
      </c>
      <c r="CB922" s="109" cm="1">
        <f t="array" ref="CB922">IF($AG922,SQRT(SUMPRODUCT($AH$2:$AH922, (AN$2:AN922-BH922)^2)/(SUM($AH$2:$AH922)-1)),0)</f>
        <v>0</v>
      </c>
      <c r="CC922" s="109" cm="1">
        <f t="array" ref="CC922">IF($AG922,SQRT(SUMPRODUCT($AH$2:$AH922, (AO$2:AO922-BI922)^2)/(SUM($AH$2:$AH922)-1)),0)</f>
        <v>0</v>
      </c>
      <c r="CD922" s="109" cm="1">
        <f t="array" ref="CD922">IF($AG922,SQRT(SUMPRODUCT($AH$2:$AH922, (AP$2:AP922-BJ922)^2)/(SUM($AH$2:$AH922)-1)),0)</f>
        <v>0</v>
      </c>
      <c r="CE922" s="109" cm="1">
        <f t="array" ref="CE922">IF($AG922,SQRT(SUMPRODUCT($AH$2:$AH922, (AQ$2:AQ922-BK922)^2)/(SUM($AH$2:$AH922)-1)),0)</f>
        <v>0</v>
      </c>
      <c r="CF922" s="109" cm="1">
        <f t="array" ref="CF922">IF($AG922,SQRT(SUMPRODUCT($AH$2:$AH922, (AR$2:AR922-BL922)^2)/(SUM($AH$2:$AH922)-1)),0)</f>
        <v>0</v>
      </c>
      <c r="CG922" s="109" cm="1">
        <f t="array" ref="CG922">IF($AG922,SQRT(SUMPRODUCT($AH$2:$AH922, (AS$2:AS922-BM922)^2)/(SUM($AH$2:$AH922)-1)),0)</f>
        <v>0</v>
      </c>
      <c r="CH922" s="109" cm="1">
        <f t="array" ref="CH922">IF($AG922,SQRT(SUMPRODUCT($AH$2:$AH922, (AT$2:AT922-BN922)^2)/(SUM($AH$2:$AH922)-1)),0)</f>
        <v>0</v>
      </c>
      <c r="CI922" s="109" cm="1">
        <f t="array" ref="CI922">IF($AG922,SQRT(SUMPRODUCT($AH$2:$AH922, (AU$2:AU922-BO922)^2)/(SUM($AH$2:$AH922)-1)),0)</f>
        <v>0</v>
      </c>
      <c r="CJ922" s="109" cm="1">
        <f t="array" ref="CJ922">IF($AG922,SQRT(SUMPRODUCT($AH$2:$AH922, (AV$2:AV922-BP922)^2)/(SUM($AH$2:$AH922)-1)),0)</f>
        <v>0</v>
      </c>
      <c r="CK922" s="109" cm="1">
        <f t="array" ref="CK922">IF($AG922,SQRT(SUMPRODUCT($AH$2:$AH922, (AW$2:AW922-BQ922)^2)/(SUM($AH$2:$AH922)-1)),0)</f>
        <v>0</v>
      </c>
      <c r="CL922" s="109" cm="1">
        <f t="array" ref="CL922">IF($AG922,SQRT(SUMPRODUCT($AH$2:$AH922, (AX$2:AX922-BR922)^2)/(SUM($AH$2:$AH922)-1)),0)</f>
        <v>0</v>
      </c>
      <c r="CM922" s="109" cm="1">
        <f t="array" ref="CM922">IF($AG922,SQRT(SUMPRODUCT($AH$2:$AH922, (AY$2:AY922-BS922)^2)/(SUM($AH$2:$AH922)-1)),0)</f>
        <v>0</v>
      </c>
      <c r="CN922" s="109" cm="1">
        <f t="array" ref="CN922">IF($AG922,SQRT(SUMPRODUCT($AH$2:$AH922, (AZ$2:AZ922-BT922)^2)/(SUM($AH$2:$AH922)-1)),0)</f>
        <v>0</v>
      </c>
      <c r="CO922" s="109" cm="1">
        <f t="array" ref="CO922">IF($AG922,SQRT(SUMPRODUCT($AH$2:$AH922, (BA$2:BA922-BU922)^2)/(SUM($AH$2:$AH922)-1)),0)</f>
        <v>0</v>
      </c>
    </row>
    <row r="923" spans="34:93" x14ac:dyDescent="0.25">
      <c r="AH923" s="99" t="str">
        <f t="shared" si="212"/>
        <v/>
      </c>
      <c r="AI923" s="11">
        <f t="shared" ca="1" si="221"/>
        <v>0</v>
      </c>
      <c r="AJ923" s="11">
        <f t="shared" ca="1" si="221"/>
        <v>0</v>
      </c>
      <c r="AK923" s="11">
        <f t="shared" ca="1" si="221"/>
        <v>0</v>
      </c>
      <c r="AL923" s="11">
        <f t="shared" ca="1" si="221"/>
        <v>0</v>
      </c>
      <c r="AM923" s="11">
        <f t="shared" ca="1" si="221"/>
        <v>0</v>
      </c>
      <c r="AN923" s="11">
        <f t="shared" ca="1" si="221"/>
        <v>0</v>
      </c>
      <c r="AO923" s="11">
        <f t="shared" ca="1" si="221"/>
        <v>0</v>
      </c>
      <c r="AP923" s="11">
        <f t="shared" ca="1" si="221"/>
        <v>0</v>
      </c>
      <c r="AQ923" s="11">
        <f t="shared" ca="1" si="221"/>
        <v>0</v>
      </c>
      <c r="AR923" s="11">
        <f t="shared" ca="1" si="221"/>
        <v>0</v>
      </c>
      <c r="AS923" s="11">
        <f t="shared" ca="1" si="222"/>
        <v>0</v>
      </c>
      <c r="AT923" s="11">
        <f t="shared" ca="1" si="222"/>
        <v>0</v>
      </c>
      <c r="AU923" s="11">
        <f t="shared" ca="1" si="222"/>
        <v>0</v>
      </c>
      <c r="AV923" s="11">
        <f t="shared" ca="1" si="222"/>
        <v>0</v>
      </c>
      <c r="AW923" s="11">
        <f t="shared" ca="1" si="222"/>
        <v>0</v>
      </c>
      <c r="AX923" s="11">
        <f t="shared" ca="1" si="222"/>
        <v>0</v>
      </c>
      <c r="AY923" s="11">
        <f t="shared" ca="1" si="222"/>
        <v>0</v>
      </c>
      <c r="AZ923" s="11">
        <f t="shared" ca="1" si="222"/>
        <v>0</v>
      </c>
      <c r="BA923" s="11">
        <f t="shared" ca="1" si="222"/>
        <v>0</v>
      </c>
      <c r="BB923" s="11"/>
      <c r="BC923" s="11">
        <f>IF($AG923,SUMPRODUCT(AI$2:AI923,$AH$2:$AH923)/SUM($AH$2:$AH923),0)</f>
        <v>0</v>
      </c>
      <c r="BD923" s="11">
        <f>IF($AG923,SUMPRODUCT(AJ$2:AJ923,$AH$2:$AH923)/SUM($AH$2:$AH923),0)</f>
        <v>0</v>
      </c>
      <c r="BE923" s="11">
        <f>IF($AG923,SUMPRODUCT(AK$2:AK923,$AH$2:$AH923)/SUM($AH$2:$AH923),0)</f>
        <v>0</v>
      </c>
      <c r="BF923" s="11">
        <f>IF($AG923,SUMPRODUCT(AL$2:AL923,$AH$2:$AH923)/SUM($AH$2:$AH923),0)</f>
        <v>0</v>
      </c>
      <c r="BG923" s="11">
        <f>IF($AG923,SUMPRODUCT(AM$2:AM923,$AH$2:$AH923)/SUM($AH$2:$AH923),0)</f>
        <v>0</v>
      </c>
      <c r="BH923" s="11">
        <f>IF($AG923,SUMPRODUCT(AN$2:AN923,$AH$2:$AH923)/SUM($AH$2:$AH923),0)</f>
        <v>0</v>
      </c>
      <c r="BI923" s="11">
        <f>IF($AG923,SUMPRODUCT(AO$2:AO923,$AH$2:$AH923)/SUM($AH$2:$AH923),0)</f>
        <v>0</v>
      </c>
      <c r="BJ923" s="11">
        <f>IF($AG923,SUMPRODUCT(AP$2:AP923,$AH$2:$AH923)/SUM($AH$2:$AH923),0)</f>
        <v>0</v>
      </c>
      <c r="BK923" s="11">
        <f>IF($AG923,SUMPRODUCT(AQ$2:AQ923,$AH$2:$AH923)/SUM($AH$2:$AH923),0)</f>
        <v>0</v>
      </c>
      <c r="BL923" s="11">
        <f>IF($AG923,SUMPRODUCT(AR$2:AR923,$AH$2:$AH923)/SUM($AH$2:$AH923),0)</f>
        <v>0</v>
      </c>
      <c r="BM923" s="11">
        <f>IF($AG923,SUMPRODUCT(AS$2:AS923,$AH$2:$AH923)/SUM($AH$2:$AH923),0)</f>
        <v>0</v>
      </c>
      <c r="BN923" s="11">
        <f>IF($AG923,SUMPRODUCT(AT$2:AT923,$AH$2:$AH923)/SUM($AH$2:$AH923),0)</f>
        <v>0</v>
      </c>
      <c r="BO923" s="11">
        <f>IF($AG923,SUMPRODUCT(AU$2:AU923,$AH$2:$AH923)/SUM($AH$2:$AH923),0)</f>
        <v>0</v>
      </c>
      <c r="BP923" s="11">
        <f>IF($AG923,SUMPRODUCT(AV$2:AV923,$AH$2:$AH923)/SUM($AH$2:$AH923),0)</f>
        <v>0</v>
      </c>
      <c r="BQ923" s="11">
        <f>IF($AG923,SUMPRODUCT(AW$2:AW923,$AH$2:$AH923)/SUM($AH$2:$AH923),0)</f>
        <v>0</v>
      </c>
      <c r="BR923" s="11">
        <f>IF($AG923,SUMPRODUCT(AX$2:AX923,$AH$2:$AH923)/SUM($AH$2:$AH923),0)</f>
        <v>0</v>
      </c>
      <c r="BS923" s="11">
        <f>IF($AG923,SUMPRODUCT(AY$2:AY923,$AH$2:$AH923)/SUM($AH$2:$AH923),0)</f>
        <v>0</v>
      </c>
      <c r="BT923" s="11">
        <f>IF($AG923,SUMPRODUCT(AZ$2:AZ923,$AH$2:$AH923)/SUM($AH$2:$AH923),0)</f>
        <v>0</v>
      </c>
      <c r="BU923" s="11">
        <f>IF($AG923,SUMPRODUCT(BA$2:BA923,$AH$2:$AH923)/SUM($AH$2:$AH923),0)</f>
        <v>0</v>
      </c>
      <c r="BV923" s="11"/>
      <c r="BW923" s="109" cm="1">
        <f t="array" ref="BW923">IF($AG923,SQRT(SUMPRODUCT($AH$2:$AH923, (AI$2:AI923-BC923)^2)/(SUM($AH$2:$AH923)-1)),0)</f>
        <v>0</v>
      </c>
      <c r="BX923" s="109" cm="1">
        <f t="array" ref="BX923">IF($AG923,SQRT(SUMPRODUCT($AH$2:$AH923, (AJ$2:AJ923-BD923)^2)/(SUM($AH$2:$AH923)-1)),0)</f>
        <v>0</v>
      </c>
      <c r="BY923" s="109" cm="1">
        <f t="array" ref="BY923">IF($AG923,SQRT(SUMPRODUCT($AH$2:$AH923, (AK$2:AK923-BE923)^2)/(SUM($AH$2:$AH923)-1)),0)</f>
        <v>0</v>
      </c>
      <c r="BZ923" s="109" cm="1">
        <f t="array" ref="BZ923">IF($AG923,SQRT(SUMPRODUCT($AH$2:$AH923, (AL$2:AL923-BF923)^2)/(SUM($AH$2:$AH923)-1)),0)</f>
        <v>0</v>
      </c>
      <c r="CA923" s="109" cm="1">
        <f t="array" ref="CA923">IF($AG923,SQRT(SUMPRODUCT($AH$2:$AH923, (AM$2:AM923-BG923)^2)/(SUM($AH$2:$AH923)-1)),0)</f>
        <v>0</v>
      </c>
      <c r="CB923" s="109" cm="1">
        <f t="array" ref="CB923">IF($AG923,SQRT(SUMPRODUCT($AH$2:$AH923, (AN$2:AN923-BH923)^2)/(SUM($AH$2:$AH923)-1)),0)</f>
        <v>0</v>
      </c>
      <c r="CC923" s="109" cm="1">
        <f t="array" ref="CC923">IF($AG923,SQRT(SUMPRODUCT($AH$2:$AH923, (AO$2:AO923-BI923)^2)/(SUM($AH$2:$AH923)-1)),0)</f>
        <v>0</v>
      </c>
      <c r="CD923" s="109" cm="1">
        <f t="array" ref="CD923">IF($AG923,SQRT(SUMPRODUCT($AH$2:$AH923, (AP$2:AP923-BJ923)^2)/(SUM($AH$2:$AH923)-1)),0)</f>
        <v>0</v>
      </c>
      <c r="CE923" s="109" cm="1">
        <f t="array" ref="CE923">IF($AG923,SQRT(SUMPRODUCT($AH$2:$AH923, (AQ$2:AQ923-BK923)^2)/(SUM($AH$2:$AH923)-1)),0)</f>
        <v>0</v>
      </c>
      <c r="CF923" s="109" cm="1">
        <f t="array" ref="CF923">IF($AG923,SQRT(SUMPRODUCT($AH$2:$AH923, (AR$2:AR923-BL923)^2)/(SUM($AH$2:$AH923)-1)),0)</f>
        <v>0</v>
      </c>
      <c r="CG923" s="109" cm="1">
        <f t="array" ref="CG923">IF($AG923,SQRT(SUMPRODUCT($AH$2:$AH923, (AS$2:AS923-BM923)^2)/(SUM($AH$2:$AH923)-1)),0)</f>
        <v>0</v>
      </c>
      <c r="CH923" s="109" cm="1">
        <f t="array" ref="CH923">IF($AG923,SQRT(SUMPRODUCT($AH$2:$AH923, (AT$2:AT923-BN923)^2)/(SUM($AH$2:$AH923)-1)),0)</f>
        <v>0</v>
      </c>
      <c r="CI923" s="109" cm="1">
        <f t="array" ref="CI923">IF($AG923,SQRT(SUMPRODUCT($AH$2:$AH923, (AU$2:AU923-BO923)^2)/(SUM($AH$2:$AH923)-1)),0)</f>
        <v>0</v>
      </c>
      <c r="CJ923" s="109" cm="1">
        <f t="array" ref="CJ923">IF($AG923,SQRT(SUMPRODUCT($AH$2:$AH923, (AV$2:AV923-BP923)^2)/(SUM($AH$2:$AH923)-1)),0)</f>
        <v>0</v>
      </c>
      <c r="CK923" s="109" cm="1">
        <f t="array" ref="CK923">IF($AG923,SQRT(SUMPRODUCT($AH$2:$AH923, (AW$2:AW923-BQ923)^2)/(SUM($AH$2:$AH923)-1)),0)</f>
        <v>0</v>
      </c>
      <c r="CL923" s="109" cm="1">
        <f t="array" ref="CL923">IF($AG923,SQRT(SUMPRODUCT($AH$2:$AH923, (AX$2:AX923-BR923)^2)/(SUM($AH$2:$AH923)-1)),0)</f>
        <v>0</v>
      </c>
      <c r="CM923" s="109" cm="1">
        <f t="array" ref="CM923">IF($AG923,SQRT(SUMPRODUCT($AH$2:$AH923, (AY$2:AY923-BS923)^2)/(SUM($AH$2:$AH923)-1)),0)</f>
        <v>0</v>
      </c>
      <c r="CN923" s="109" cm="1">
        <f t="array" ref="CN923">IF($AG923,SQRT(SUMPRODUCT($AH$2:$AH923, (AZ$2:AZ923-BT923)^2)/(SUM($AH$2:$AH923)-1)),0)</f>
        <v>0</v>
      </c>
      <c r="CO923" s="109" cm="1">
        <f t="array" ref="CO923">IF($AG923,SQRT(SUMPRODUCT($AH$2:$AH923, (BA$2:BA923-BU923)^2)/(SUM($AH$2:$AH923)-1)),0)</f>
        <v>0</v>
      </c>
    </row>
    <row r="924" spans="34:93" x14ac:dyDescent="0.25">
      <c r="AH924" s="99" t="str">
        <f t="shared" si="212"/>
        <v/>
      </c>
      <c r="AI924" s="11">
        <f t="shared" ca="1" si="221"/>
        <v>0</v>
      </c>
      <c r="AJ924" s="11">
        <f t="shared" ca="1" si="221"/>
        <v>0</v>
      </c>
      <c r="AK924" s="11">
        <f t="shared" ca="1" si="221"/>
        <v>0</v>
      </c>
      <c r="AL924" s="11">
        <f t="shared" ca="1" si="221"/>
        <v>0</v>
      </c>
      <c r="AM924" s="11">
        <f t="shared" ca="1" si="221"/>
        <v>0</v>
      </c>
      <c r="AN924" s="11">
        <f t="shared" ca="1" si="221"/>
        <v>0</v>
      </c>
      <c r="AO924" s="11">
        <f t="shared" ca="1" si="221"/>
        <v>0</v>
      </c>
      <c r="AP924" s="11">
        <f t="shared" ca="1" si="221"/>
        <v>0</v>
      </c>
      <c r="AQ924" s="11">
        <f t="shared" ca="1" si="221"/>
        <v>0</v>
      </c>
      <c r="AR924" s="11">
        <f t="shared" ca="1" si="221"/>
        <v>0</v>
      </c>
      <c r="AS924" s="11">
        <f t="shared" ca="1" si="222"/>
        <v>0</v>
      </c>
      <c r="AT924" s="11">
        <f t="shared" ca="1" si="222"/>
        <v>0</v>
      </c>
      <c r="AU924" s="11">
        <f t="shared" ca="1" si="222"/>
        <v>0</v>
      </c>
      <c r="AV924" s="11">
        <f t="shared" ca="1" si="222"/>
        <v>0</v>
      </c>
      <c r="AW924" s="11">
        <f t="shared" ca="1" si="222"/>
        <v>0</v>
      </c>
      <c r="AX924" s="11">
        <f t="shared" ca="1" si="222"/>
        <v>0</v>
      </c>
      <c r="AY924" s="11">
        <f t="shared" ca="1" si="222"/>
        <v>0</v>
      </c>
      <c r="AZ924" s="11">
        <f t="shared" ca="1" si="222"/>
        <v>0</v>
      </c>
      <c r="BA924" s="11">
        <f t="shared" ca="1" si="222"/>
        <v>0</v>
      </c>
      <c r="BB924" s="11"/>
      <c r="BC924" s="11">
        <f>IF($AG924,SUMPRODUCT(AI$2:AI924,$AH$2:$AH924)/SUM($AH$2:$AH924),0)</f>
        <v>0</v>
      </c>
      <c r="BD924" s="11">
        <f>IF($AG924,SUMPRODUCT(AJ$2:AJ924,$AH$2:$AH924)/SUM($AH$2:$AH924),0)</f>
        <v>0</v>
      </c>
      <c r="BE924" s="11">
        <f>IF($AG924,SUMPRODUCT(AK$2:AK924,$AH$2:$AH924)/SUM($AH$2:$AH924),0)</f>
        <v>0</v>
      </c>
      <c r="BF924" s="11">
        <f>IF($AG924,SUMPRODUCT(AL$2:AL924,$AH$2:$AH924)/SUM($AH$2:$AH924),0)</f>
        <v>0</v>
      </c>
      <c r="BG924" s="11">
        <f>IF($AG924,SUMPRODUCT(AM$2:AM924,$AH$2:$AH924)/SUM($AH$2:$AH924),0)</f>
        <v>0</v>
      </c>
      <c r="BH924" s="11">
        <f>IF($AG924,SUMPRODUCT(AN$2:AN924,$AH$2:$AH924)/SUM($AH$2:$AH924),0)</f>
        <v>0</v>
      </c>
      <c r="BI924" s="11">
        <f>IF($AG924,SUMPRODUCT(AO$2:AO924,$AH$2:$AH924)/SUM($AH$2:$AH924),0)</f>
        <v>0</v>
      </c>
      <c r="BJ924" s="11">
        <f>IF($AG924,SUMPRODUCT(AP$2:AP924,$AH$2:$AH924)/SUM($AH$2:$AH924),0)</f>
        <v>0</v>
      </c>
      <c r="BK924" s="11">
        <f>IF($AG924,SUMPRODUCT(AQ$2:AQ924,$AH$2:$AH924)/SUM($AH$2:$AH924),0)</f>
        <v>0</v>
      </c>
      <c r="BL924" s="11">
        <f>IF($AG924,SUMPRODUCT(AR$2:AR924,$AH$2:$AH924)/SUM($AH$2:$AH924),0)</f>
        <v>0</v>
      </c>
      <c r="BM924" s="11">
        <f>IF($AG924,SUMPRODUCT(AS$2:AS924,$AH$2:$AH924)/SUM($AH$2:$AH924),0)</f>
        <v>0</v>
      </c>
      <c r="BN924" s="11">
        <f>IF($AG924,SUMPRODUCT(AT$2:AT924,$AH$2:$AH924)/SUM($AH$2:$AH924),0)</f>
        <v>0</v>
      </c>
      <c r="BO924" s="11">
        <f>IF($AG924,SUMPRODUCT(AU$2:AU924,$AH$2:$AH924)/SUM($AH$2:$AH924),0)</f>
        <v>0</v>
      </c>
      <c r="BP924" s="11">
        <f>IF($AG924,SUMPRODUCT(AV$2:AV924,$AH$2:$AH924)/SUM($AH$2:$AH924),0)</f>
        <v>0</v>
      </c>
      <c r="BQ924" s="11">
        <f>IF($AG924,SUMPRODUCT(AW$2:AW924,$AH$2:$AH924)/SUM($AH$2:$AH924),0)</f>
        <v>0</v>
      </c>
      <c r="BR924" s="11">
        <f>IF($AG924,SUMPRODUCT(AX$2:AX924,$AH$2:$AH924)/SUM($AH$2:$AH924),0)</f>
        <v>0</v>
      </c>
      <c r="BS924" s="11">
        <f>IF($AG924,SUMPRODUCT(AY$2:AY924,$AH$2:$AH924)/SUM($AH$2:$AH924),0)</f>
        <v>0</v>
      </c>
      <c r="BT924" s="11">
        <f>IF($AG924,SUMPRODUCT(AZ$2:AZ924,$AH$2:$AH924)/SUM($AH$2:$AH924),0)</f>
        <v>0</v>
      </c>
      <c r="BU924" s="11">
        <f>IF($AG924,SUMPRODUCT(BA$2:BA924,$AH$2:$AH924)/SUM($AH$2:$AH924),0)</f>
        <v>0</v>
      </c>
      <c r="BV924" s="11"/>
      <c r="BW924" s="109" cm="1">
        <f t="array" ref="BW924">IF($AG924,SQRT(SUMPRODUCT($AH$2:$AH924, (AI$2:AI924-BC924)^2)/(SUM($AH$2:$AH924)-1)),0)</f>
        <v>0</v>
      </c>
      <c r="BX924" s="109" cm="1">
        <f t="array" ref="BX924">IF($AG924,SQRT(SUMPRODUCT($AH$2:$AH924, (AJ$2:AJ924-BD924)^2)/(SUM($AH$2:$AH924)-1)),0)</f>
        <v>0</v>
      </c>
      <c r="BY924" s="109" cm="1">
        <f t="array" ref="BY924">IF($AG924,SQRT(SUMPRODUCT($AH$2:$AH924, (AK$2:AK924-BE924)^2)/(SUM($AH$2:$AH924)-1)),0)</f>
        <v>0</v>
      </c>
      <c r="BZ924" s="109" cm="1">
        <f t="array" ref="BZ924">IF($AG924,SQRT(SUMPRODUCT($AH$2:$AH924, (AL$2:AL924-BF924)^2)/(SUM($AH$2:$AH924)-1)),0)</f>
        <v>0</v>
      </c>
      <c r="CA924" s="109" cm="1">
        <f t="array" ref="CA924">IF($AG924,SQRT(SUMPRODUCT($AH$2:$AH924, (AM$2:AM924-BG924)^2)/(SUM($AH$2:$AH924)-1)),0)</f>
        <v>0</v>
      </c>
      <c r="CB924" s="109" cm="1">
        <f t="array" ref="CB924">IF($AG924,SQRT(SUMPRODUCT($AH$2:$AH924, (AN$2:AN924-BH924)^2)/(SUM($AH$2:$AH924)-1)),0)</f>
        <v>0</v>
      </c>
      <c r="CC924" s="109" cm="1">
        <f t="array" ref="CC924">IF($AG924,SQRT(SUMPRODUCT($AH$2:$AH924, (AO$2:AO924-BI924)^2)/(SUM($AH$2:$AH924)-1)),0)</f>
        <v>0</v>
      </c>
      <c r="CD924" s="109" cm="1">
        <f t="array" ref="CD924">IF($AG924,SQRT(SUMPRODUCT($AH$2:$AH924, (AP$2:AP924-BJ924)^2)/(SUM($AH$2:$AH924)-1)),0)</f>
        <v>0</v>
      </c>
      <c r="CE924" s="109" cm="1">
        <f t="array" ref="CE924">IF($AG924,SQRT(SUMPRODUCT($AH$2:$AH924, (AQ$2:AQ924-BK924)^2)/(SUM($AH$2:$AH924)-1)),0)</f>
        <v>0</v>
      </c>
      <c r="CF924" s="109" cm="1">
        <f t="array" ref="CF924">IF($AG924,SQRT(SUMPRODUCT($AH$2:$AH924, (AR$2:AR924-BL924)^2)/(SUM($AH$2:$AH924)-1)),0)</f>
        <v>0</v>
      </c>
      <c r="CG924" s="109" cm="1">
        <f t="array" ref="CG924">IF($AG924,SQRT(SUMPRODUCT($AH$2:$AH924, (AS$2:AS924-BM924)^2)/(SUM($AH$2:$AH924)-1)),0)</f>
        <v>0</v>
      </c>
      <c r="CH924" s="109" cm="1">
        <f t="array" ref="CH924">IF($AG924,SQRT(SUMPRODUCT($AH$2:$AH924, (AT$2:AT924-BN924)^2)/(SUM($AH$2:$AH924)-1)),0)</f>
        <v>0</v>
      </c>
      <c r="CI924" s="109" cm="1">
        <f t="array" ref="CI924">IF($AG924,SQRT(SUMPRODUCT($AH$2:$AH924, (AU$2:AU924-BO924)^2)/(SUM($AH$2:$AH924)-1)),0)</f>
        <v>0</v>
      </c>
      <c r="CJ924" s="109" cm="1">
        <f t="array" ref="CJ924">IF($AG924,SQRT(SUMPRODUCT($AH$2:$AH924, (AV$2:AV924-BP924)^2)/(SUM($AH$2:$AH924)-1)),0)</f>
        <v>0</v>
      </c>
      <c r="CK924" s="109" cm="1">
        <f t="array" ref="CK924">IF($AG924,SQRT(SUMPRODUCT($AH$2:$AH924, (AW$2:AW924-BQ924)^2)/(SUM($AH$2:$AH924)-1)),0)</f>
        <v>0</v>
      </c>
      <c r="CL924" s="109" cm="1">
        <f t="array" ref="CL924">IF($AG924,SQRT(SUMPRODUCT($AH$2:$AH924, (AX$2:AX924-BR924)^2)/(SUM($AH$2:$AH924)-1)),0)</f>
        <v>0</v>
      </c>
      <c r="CM924" s="109" cm="1">
        <f t="array" ref="CM924">IF($AG924,SQRT(SUMPRODUCT($AH$2:$AH924, (AY$2:AY924-BS924)^2)/(SUM($AH$2:$AH924)-1)),0)</f>
        <v>0</v>
      </c>
      <c r="CN924" s="109" cm="1">
        <f t="array" ref="CN924">IF($AG924,SQRT(SUMPRODUCT($AH$2:$AH924, (AZ$2:AZ924-BT924)^2)/(SUM($AH$2:$AH924)-1)),0)</f>
        <v>0</v>
      </c>
      <c r="CO924" s="109" cm="1">
        <f t="array" ref="CO924">IF($AG924,SQRT(SUMPRODUCT($AH$2:$AH924, (BA$2:BA924-BU924)^2)/(SUM($AH$2:$AH924)-1)),0)</f>
        <v>0</v>
      </c>
    </row>
    <row r="925" spans="34:93" x14ac:dyDescent="0.25">
      <c r="AH925" s="99" t="str">
        <f t="shared" si="212"/>
        <v/>
      </c>
      <c r="AI925" s="11">
        <f t="shared" ca="1" si="221"/>
        <v>0</v>
      </c>
      <c r="AJ925" s="11">
        <f t="shared" ca="1" si="221"/>
        <v>0</v>
      </c>
      <c r="AK925" s="11">
        <f t="shared" ca="1" si="221"/>
        <v>0</v>
      </c>
      <c r="AL925" s="11">
        <f t="shared" ca="1" si="221"/>
        <v>0</v>
      </c>
      <c r="AM925" s="11">
        <f t="shared" ca="1" si="221"/>
        <v>0</v>
      </c>
      <c r="AN925" s="11">
        <f t="shared" ca="1" si="221"/>
        <v>0</v>
      </c>
      <c r="AO925" s="11">
        <f t="shared" ca="1" si="221"/>
        <v>0</v>
      </c>
      <c r="AP925" s="11">
        <f t="shared" ca="1" si="221"/>
        <v>0</v>
      </c>
      <c r="AQ925" s="11">
        <f t="shared" ca="1" si="221"/>
        <v>0</v>
      </c>
      <c r="AR925" s="11">
        <f t="shared" ca="1" si="221"/>
        <v>0</v>
      </c>
      <c r="AS925" s="11">
        <f t="shared" ca="1" si="222"/>
        <v>0</v>
      </c>
      <c r="AT925" s="11">
        <f t="shared" ca="1" si="222"/>
        <v>0</v>
      </c>
      <c r="AU925" s="11">
        <f t="shared" ca="1" si="222"/>
        <v>0</v>
      </c>
      <c r="AV925" s="11">
        <f t="shared" ca="1" si="222"/>
        <v>0</v>
      </c>
      <c r="AW925" s="11">
        <f t="shared" ca="1" si="222"/>
        <v>0</v>
      </c>
      <c r="AX925" s="11">
        <f t="shared" ca="1" si="222"/>
        <v>0</v>
      </c>
      <c r="AY925" s="11">
        <f t="shared" ca="1" si="222"/>
        <v>0</v>
      </c>
      <c r="AZ925" s="11">
        <f t="shared" ca="1" si="222"/>
        <v>0</v>
      </c>
      <c r="BA925" s="11">
        <f t="shared" ca="1" si="222"/>
        <v>0</v>
      </c>
      <c r="BB925" s="11"/>
      <c r="BC925" s="11">
        <f>IF($AG925,SUMPRODUCT(AI$2:AI925,$AH$2:$AH925)/SUM($AH$2:$AH925),0)</f>
        <v>0</v>
      </c>
      <c r="BD925" s="11">
        <f>IF($AG925,SUMPRODUCT(AJ$2:AJ925,$AH$2:$AH925)/SUM($AH$2:$AH925),0)</f>
        <v>0</v>
      </c>
      <c r="BE925" s="11">
        <f>IF($AG925,SUMPRODUCT(AK$2:AK925,$AH$2:$AH925)/SUM($AH$2:$AH925),0)</f>
        <v>0</v>
      </c>
      <c r="BF925" s="11">
        <f>IF($AG925,SUMPRODUCT(AL$2:AL925,$AH$2:$AH925)/SUM($AH$2:$AH925),0)</f>
        <v>0</v>
      </c>
      <c r="BG925" s="11">
        <f>IF($AG925,SUMPRODUCT(AM$2:AM925,$AH$2:$AH925)/SUM($AH$2:$AH925),0)</f>
        <v>0</v>
      </c>
      <c r="BH925" s="11">
        <f>IF($AG925,SUMPRODUCT(AN$2:AN925,$AH$2:$AH925)/SUM($AH$2:$AH925),0)</f>
        <v>0</v>
      </c>
      <c r="BI925" s="11">
        <f>IF($AG925,SUMPRODUCT(AO$2:AO925,$AH$2:$AH925)/SUM($AH$2:$AH925),0)</f>
        <v>0</v>
      </c>
      <c r="BJ925" s="11">
        <f>IF($AG925,SUMPRODUCT(AP$2:AP925,$AH$2:$AH925)/SUM($AH$2:$AH925),0)</f>
        <v>0</v>
      </c>
      <c r="BK925" s="11">
        <f>IF($AG925,SUMPRODUCT(AQ$2:AQ925,$AH$2:$AH925)/SUM($AH$2:$AH925),0)</f>
        <v>0</v>
      </c>
      <c r="BL925" s="11">
        <f>IF($AG925,SUMPRODUCT(AR$2:AR925,$AH$2:$AH925)/SUM($AH$2:$AH925),0)</f>
        <v>0</v>
      </c>
      <c r="BM925" s="11">
        <f>IF($AG925,SUMPRODUCT(AS$2:AS925,$AH$2:$AH925)/SUM($AH$2:$AH925),0)</f>
        <v>0</v>
      </c>
      <c r="BN925" s="11">
        <f>IF($AG925,SUMPRODUCT(AT$2:AT925,$AH$2:$AH925)/SUM($AH$2:$AH925),0)</f>
        <v>0</v>
      </c>
      <c r="BO925" s="11">
        <f>IF($AG925,SUMPRODUCT(AU$2:AU925,$AH$2:$AH925)/SUM($AH$2:$AH925),0)</f>
        <v>0</v>
      </c>
      <c r="BP925" s="11">
        <f>IF($AG925,SUMPRODUCT(AV$2:AV925,$AH$2:$AH925)/SUM($AH$2:$AH925),0)</f>
        <v>0</v>
      </c>
      <c r="BQ925" s="11">
        <f>IF($AG925,SUMPRODUCT(AW$2:AW925,$AH$2:$AH925)/SUM($AH$2:$AH925),0)</f>
        <v>0</v>
      </c>
      <c r="BR925" s="11">
        <f>IF($AG925,SUMPRODUCT(AX$2:AX925,$AH$2:$AH925)/SUM($AH$2:$AH925),0)</f>
        <v>0</v>
      </c>
      <c r="BS925" s="11">
        <f>IF($AG925,SUMPRODUCT(AY$2:AY925,$AH$2:$AH925)/SUM($AH$2:$AH925),0)</f>
        <v>0</v>
      </c>
      <c r="BT925" s="11">
        <f>IF($AG925,SUMPRODUCT(AZ$2:AZ925,$AH$2:$AH925)/SUM($AH$2:$AH925),0)</f>
        <v>0</v>
      </c>
      <c r="BU925" s="11">
        <f>IF($AG925,SUMPRODUCT(BA$2:BA925,$AH$2:$AH925)/SUM($AH$2:$AH925),0)</f>
        <v>0</v>
      </c>
      <c r="BV925" s="11"/>
      <c r="BW925" s="109" cm="1">
        <f t="array" ref="BW925">IF($AG925,SQRT(SUMPRODUCT($AH$2:$AH925, (AI$2:AI925-BC925)^2)/(SUM($AH$2:$AH925)-1)),0)</f>
        <v>0</v>
      </c>
      <c r="BX925" s="109" cm="1">
        <f t="array" ref="BX925">IF($AG925,SQRT(SUMPRODUCT($AH$2:$AH925, (AJ$2:AJ925-BD925)^2)/(SUM($AH$2:$AH925)-1)),0)</f>
        <v>0</v>
      </c>
      <c r="BY925" s="109" cm="1">
        <f t="array" ref="BY925">IF($AG925,SQRT(SUMPRODUCT($AH$2:$AH925, (AK$2:AK925-BE925)^2)/(SUM($AH$2:$AH925)-1)),0)</f>
        <v>0</v>
      </c>
      <c r="BZ925" s="109" cm="1">
        <f t="array" ref="BZ925">IF($AG925,SQRT(SUMPRODUCT($AH$2:$AH925, (AL$2:AL925-BF925)^2)/(SUM($AH$2:$AH925)-1)),0)</f>
        <v>0</v>
      </c>
      <c r="CA925" s="109" cm="1">
        <f t="array" ref="CA925">IF($AG925,SQRT(SUMPRODUCT($AH$2:$AH925, (AM$2:AM925-BG925)^2)/(SUM($AH$2:$AH925)-1)),0)</f>
        <v>0</v>
      </c>
      <c r="CB925" s="109" cm="1">
        <f t="array" ref="CB925">IF($AG925,SQRT(SUMPRODUCT($AH$2:$AH925, (AN$2:AN925-BH925)^2)/(SUM($AH$2:$AH925)-1)),0)</f>
        <v>0</v>
      </c>
      <c r="CC925" s="109" cm="1">
        <f t="array" ref="CC925">IF($AG925,SQRT(SUMPRODUCT($AH$2:$AH925, (AO$2:AO925-BI925)^2)/(SUM($AH$2:$AH925)-1)),0)</f>
        <v>0</v>
      </c>
      <c r="CD925" s="109" cm="1">
        <f t="array" ref="CD925">IF($AG925,SQRT(SUMPRODUCT($AH$2:$AH925, (AP$2:AP925-BJ925)^2)/(SUM($AH$2:$AH925)-1)),0)</f>
        <v>0</v>
      </c>
      <c r="CE925" s="109" cm="1">
        <f t="array" ref="CE925">IF($AG925,SQRT(SUMPRODUCT($AH$2:$AH925, (AQ$2:AQ925-BK925)^2)/(SUM($AH$2:$AH925)-1)),0)</f>
        <v>0</v>
      </c>
      <c r="CF925" s="109" cm="1">
        <f t="array" ref="CF925">IF($AG925,SQRT(SUMPRODUCT($AH$2:$AH925, (AR$2:AR925-BL925)^2)/(SUM($AH$2:$AH925)-1)),0)</f>
        <v>0</v>
      </c>
      <c r="CG925" s="109" cm="1">
        <f t="array" ref="CG925">IF($AG925,SQRT(SUMPRODUCT($AH$2:$AH925, (AS$2:AS925-BM925)^2)/(SUM($AH$2:$AH925)-1)),0)</f>
        <v>0</v>
      </c>
      <c r="CH925" s="109" cm="1">
        <f t="array" ref="CH925">IF($AG925,SQRT(SUMPRODUCT($AH$2:$AH925, (AT$2:AT925-BN925)^2)/(SUM($AH$2:$AH925)-1)),0)</f>
        <v>0</v>
      </c>
      <c r="CI925" s="109" cm="1">
        <f t="array" ref="CI925">IF($AG925,SQRT(SUMPRODUCT($AH$2:$AH925, (AU$2:AU925-BO925)^2)/(SUM($AH$2:$AH925)-1)),0)</f>
        <v>0</v>
      </c>
      <c r="CJ925" s="109" cm="1">
        <f t="array" ref="CJ925">IF($AG925,SQRT(SUMPRODUCT($AH$2:$AH925, (AV$2:AV925-BP925)^2)/(SUM($AH$2:$AH925)-1)),0)</f>
        <v>0</v>
      </c>
      <c r="CK925" s="109" cm="1">
        <f t="array" ref="CK925">IF($AG925,SQRT(SUMPRODUCT($AH$2:$AH925, (AW$2:AW925-BQ925)^2)/(SUM($AH$2:$AH925)-1)),0)</f>
        <v>0</v>
      </c>
      <c r="CL925" s="109" cm="1">
        <f t="array" ref="CL925">IF($AG925,SQRT(SUMPRODUCT($AH$2:$AH925, (AX$2:AX925-BR925)^2)/(SUM($AH$2:$AH925)-1)),0)</f>
        <v>0</v>
      </c>
      <c r="CM925" s="109" cm="1">
        <f t="array" ref="CM925">IF($AG925,SQRT(SUMPRODUCT($AH$2:$AH925, (AY$2:AY925-BS925)^2)/(SUM($AH$2:$AH925)-1)),0)</f>
        <v>0</v>
      </c>
      <c r="CN925" s="109" cm="1">
        <f t="array" ref="CN925">IF($AG925,SQRT(SUMPRODUCT($AH$2:$AH925, (AZ$2:AZ925-BT925)^2)/(SUM($AH$2:$AH925)-1)),0)</f>
        <v>0</v>
      </c>
      <c r="CO925" s="109" cm="1">
        <f t="array" ref="CO925">IF($AG925,SQRT(SUMPRODUCT($AH$2:$AH925, (BA$2:BA925-BU925)^2)/(SUM($AH$2:$AH925)-1)),0)</f>
        <v>0</v>
      </c>
    </row>
    <row r="926" spans="34:93" x14ac:dyDescent="0.25">
      <c r="AH926" s="99" t="str">
        <f t="shared" si="212"/>
        <v/>
      </c>
      <c r="AI926" s="11">
        <f t="shared" ca="1" si="221"/>
        <v>0</v>
      </c>
      <c r="AJ926" s="11">
        <f t="shared" ca="1" si="221"/>
        <v>0</v>
      </c>
      <c r="AK926" s="11">
        <f t="shared" ca="1" si="221"/>
        <v>0</v>
      </c>
      <c r="AL926" s="11">
        <f t="shared" ca="1" si="221"/>
        <v>0</v>
      </c>
      <c r="AM926" s="11">
        <f t="shared" ca="1" si="221"/>
        <v>0</v>
      </c>
      <c r="AN926" s="11">
        <f t="shared" ca="1" si="221"/>
        <v>0</v>
      </c>
      <c r="AO926" s="11">
        <f t="shared" ca="1" si="221"/>
        <v>0</v>
      </c>
      <c r="AP926" s="11">
        <f t="shared" ca="1" si="221"/>
        <v>0</v>
      </c>
      <c r="AQ926" s="11">
        <f t="shared" ca="1" si="221"/>
        <v>0</v>
      </c>
      <c r="AR926" s="11">
        <f t="shared" ca="1" si="221"/>
        <v>0</v>
      </c>
      <c r="AS926" s="11">
        <f t="shared" ca="1" si="222"/>
        <v>0</v>
      </c>
      <c r="AT926" s="11">
        <f t="shared" ca="1" si="222"/>
        <v>0</v>
      </c>
      <c r="AU926" s="11">
        <f t="shared" ca="1" si="222"/>
        <v>0</v>
      </c>
      <c r="AV926" s="11">
        <f t="shared" ca="1" si="222"/>
        <v>0</v>
      </c>
      <c r="AW926" s="11">
        <f t="shared" ca="1" si="222"/>
        <v>0</v>
      </c>
      <c r="AX926" s="11">
        <f t="shared" ca="1" si="222"/>
        <v>0</v>
      </c>
      <c r="AY926" s="11">
        <f t="shared" ca="1" si="222"/>
        <v>0</v>
      </c>
      <c r="AZ926" s="11">
        <f t="shared" ca="1" si="222"/>
        <v>0</v>
      </c>
      <c r="BA926" s="11">
        <f t="shared" ca="1" si="222"/>
        <v>0</v>
      </c>
      <c r="BB926" s="11"/>
      <c r="BC926" s="11">
        <f>IF($AG926,SUMPRODUCT(AI$2:AI926,$AH$2:$AH926)/SUM($AH$2:$AH926),0)</f>
        <v>0</v>
      </c>
      <c r="BD926" s="11">
        <f>IF($AG926,SUMPRODUCT(AJ$2:AJ926,$AH$2:$AH926)/SUM($AH$2:$AH926),0)</f>
        <v>0</v>
      </c>
      <c r="BE926" s="11">
        <f>IF($AG926,SUMPRODUCT(AK$2:AK926,$AH$2:$AH926)/SUM($AH$2:$AH926),0)</f>
        <v>0</v>
      </c>
      <c r="BF926" s="11">
        <f>IF($AG926,SUMPRODUCT(AL$2:AL926,$AH$2:$AH926)/SUM($AH$2:$AH926),0)</f>
        <v>0</v>
      </c>
      <c r="BG926" s="11">
        <f>IF($AG926,SUMPRODUCT(AM$2:AM926,$AH$2:$AH926)/SUM($AH$2:$AH926),0)</f>
        <v>0</v>
      </c>
      <c r="BH926" s="11">
        <f>IF($AG926,SUMPRODUCT(AN$2:AN926,$AH$2:$AH926)/SUM($AH$2:$AH926),0)</f>
        <v>0</v>
      </c>
      <c r="BI926" s="11">
        <f>IF($AG926,SUMPRODUCT(AO$2:AO926,$AH$2:$AH926)/SUM($AH$2:$AH926),0)</f>
        <v>0</v>
      </c>
      <c r="BJ926" s="11">
        <f>IF($AG926,SUMPRODUCT(AP$2:AP926,$AH$2:$AH926)/SUM($AH$2:$AH926),0)</f>
        <v>0</v>
      </c>
      <c r="BK926" s="11">
        <f>IF($AG926,SUMPRODUCT(AQ$2:AQ926,$AH$2:$AH926)/SUM($AH$2:$AH926),0)</f>
        <v>0</v>
      </c>
      <c r="BL926" s="11">
        <f>IF($AG926,SUMPRODUCT(AR$2:AR926,$AH$2:$AH926)/SUM($AH$2:$AH926),0)</f>
        <v>0</v>
      </c>
      <c r="BM926" s="11">
        <f>IF($AG926,SUMPRODUCT(AS$2:AS926,$AH$2:$AH926)/SUM($AH$2:$AH926),0)</f>
        <v>0</v>
      </c>
      <c r="BN926" s="11">
        <f>IF($AG926,SUMPRODUCT(AT$2:AT926,$AH$2:$AH926)/SUM($AH$2:$AH926),0)</f>
        <v>0</v>
      </c>
      <c r="BO926" s="11">
        <f>IF($AG926,SUMPRODUCT(AU$2:AU926,$AH$2:$AH926)/SUM($AH$2:$AH926),0)</f>
        <v>0</v>
      </c>
      <c r="BP926" s="11">
        <f>IF($AG926,SUMPRODUCT(AV$2:AV926,$AH$2:$AH926)/SUM($AH$2:$AH926),0)</f>
        <v>0</v>
      </c>
      <c r="BQ926" s="11">
        <f>IF($AG926,SUMPRODUCT(AW$2:AW926,$AH$2:$AH926)/SUM($AH$2:$AH926),0)</f>
        <v>0</v>
      </c>
      <c r="BR926" s="11">
        <f>IF($AG926,SUMPRODUCT(AX$2:AX926,$AH$2:$AH926)/SUM($AH$2:$AH926),0)</f>
        <v>0</v>
      </c>
      <c r="BS926" s="11">
        <f>IF($AG926,SUMPRODUCT(AY$2:AY926,$AH$2:$AH926)/SUM($AH$2:$AH926),0)</f>
        <v>0</v>
      </c>
      <c r="BT926" s="11">
        <f>IF($AG926,SUMPRODUCT(AZ$2:AZ926,$AH$2:$AH926)/SUM($AH$2:$AH926),0)</f>
        <v>0</v>
      </c>
      <c r="BU926" s="11">
        <f>IF($AG926,SUMPRODUCT(BA$2:BA926,$AH$2:$AH926)/SUM($AH$2:$AH926),0)</f>
        <v>0</v>
      </c>
      <c r="BV926" s="11"/>
      <c r="BW926" s="109" cm="1">
        <f t="array" ref="BW926">IF($AG926,SQRT(SUMPRODUCT($AH$2:$AH926, (AI$2:AI926-BC926)^2)/(SUM($AH$2:$AH926)-1)),0)</f>
        <v>0</v>
      </c>
      <c r="BX926" s="109" cm="1">
        <f t="array" ref="BX926">IF($AG926,SQRT(SUMPRODUCT($AH$2:$AH926, (AJ$2:AJ926-BD926)^2)/(SUM($AH$2:$AH926)-1)),0)</f>
        <v>0</v>
      </c>
      <c r="BY926" s="109" cm="1">
        <f t="array" ref="BY926">IF($AG926,SQRT(SUMPRODUCT($AH$2:$AH926, (AK$2:AK926-BE926)^2)/(SUM($AH$2:$AH926)-1)),0)</f>
        <v>0</v>
      </c>
      <c r="BZ926" s="109" cm="1">
        <f t="array" ref="BZ926">IF($AG926,SQRT(SUMPRODUCT($AH$2:$AH926, (AL$2:AL926-BF926)^2)/(SUM($AH$2:$AH926)-1)),0)</f>
        <v>0</v>
      </c>
      <c r="CA926" s="109" cm="1">
        <f t="array" ref="CA926">IF($AG926,SQRT(SUMPRODUCT($AH$2:$AH926, (AM$2:AM926-BG926)^2)/(SUM($AH$2:$AH926)-1)),0)</f>
        <v>0</v>
      </c>
      <c r="CB926" s="109" cm="1">
        <f t="array" ref="CB926">IF($AG926,SQRT(SUMPRODUCT($AH$2:$AH926, (AN$2:AN926-BH926)^2)/(SUM($AH$2:$AH926)-1)),0)</f>
        <v>0</v>
      </c>
      <c r="CC926" s="109" cm="1">
        <f t="array" ref="CC926">IF($AG926,SQRT(SUMPRODUCT($AH$2:$AH926, (AO$2:AO926-BI926)^2)/(SUM($AH$2:$AH926)-1)),0)</f>
        <v>0</v>
      </c>
      <c r="CD926" s="109" cm="1">
        <f t="array" ref="CD926">IF($AG926,SQRT(SUMPRODUCT($AH$2:$AH926, (AP$2:AP926-BJ926)^2)/(SUM($AH$2:$AH926)-1)),0)</f>
        <v>0</v>
      </c>
      <c r="CE926" s="109" cm="1">
        <f t="array" ref="CE926">IF($AG926,SQRT(SUMPRODUCT($AH$2:$AH926, (AQ$2:AQ926-BK926)^2)/(SUM($AH$2:$AH926)-1)),0)</f>
        <v>0</v>
      </c>
      <c r="CF926" s="109" cm="1">
        <f t="array" ref="CF926">IF($AG926,SQRT(SUMPRODUCT($AH$2:$AH926, (AR$2:AR926-BL926)^2)/(SUM($AH$2:$AH926)-1)),0)</f>
        <v>0</v>
      </c>
      <c r="CG926" s="109" cm="1">
        <f t="array" ref="CG926">IF($AG926,SQRT(SUMPRODUCT($AH$2:$AH926, (AS$2:AS926-BM926)^2)/(SUM($AH$2:$AH926)-1)),0)</f>
        <v>0</v>
      </c>
      <c r="CH926" s="109" cm="1">
        <f t="array" ref="CH926">IF($AG926,SQRT(SUMPRODUCT($AH$2:$AH926, (AT$2:AT926-BN926)^2)/(SUM($AH$2:$AH926)-1)),0)</f>
        <v>0</v>
      </c>
      <c r="CI926" s="109" cm="1">
        <f t="array" ref="CI926">IF($AG926,SQRT(SUMPRODUCT($AH$2:$AH926, (AU$2:AU926-BO926)^2)/(SUM($AH$2:$AH926)-1)),0)</f>
        <v>0</v>
      </c>
      <c r="CJ926" s="109" cm="1">
        <f t="array" ref="CJ926">IF($AG926,SQRT(SUMPRODUCT($AH$2:$AH926, (AV$2:AV926-BP926)^2)/(SUM($AH$2:$AH926)-1)),0)</f>
        <v>0</v>
      </c>
      <c r="CK926" s="109" cm="1">
        <f t="array" ref="CK926">IF($AG926,SQRT(SUMPRODUCT($AH$2:$AH926, (AW$2:AW926-BQ926)^2)/(SUM($AH$2:$AH926)-1)),0)</f>
        <v>0</v>
      </c>
      <c r="CL926" s="109" cm="1">
        <f t="array" ref="CL926">IF($AG926,SQRT(SUMPRODUCT($AH$2:$AH926, (AX$2:AX926-BR926)^2)/(SUM($AH$2:$AH926)-1)),0)</f>
        <v>0</v>
      </c>
      <c r="CM926" s="109" cm="1">
        <f t="array" ref="CM926">IF($AG926,SQRT(SUMPRODUCT($AH$2:$AH926, (AY$2:AY926-BS926)^2)/(SUM($AH$2:$AH926)-1)),0)</f>
        <v>0</v>
      </c>
      <c r="CN926" s="109" cm="1">
        <f t="array" ref="CN926">IF($AG926,SQRT(SUMPRODUCT($AH$2:$AH926, (AZ$2:AZ926-BT926)^2)/(SUM($AH$2:$AH926)-1)),0)</f>
        <v>0</v>
      </c>
      <c r="CO926" s="109" cm="1">
        <f t="array" ref="CO926">IF($AG926,SQRT(SUMPRODUCT($AH$2:$AH926, (BA$2:BA926-BU926)^2)/(SUM($AH$2:$AH926)-1)),0)</f>
        <v>0</v>
      </c>
    </row>
    <row r="927" spans="34:93" x14ac:dyDescent="0.25">
      <c r="AH927" s="99" t="str">
        <f t="shared" si="212"/>
        <v/>
      </c>
      <c r="AI927" s="11">
        <f t="shared" ca="1" si="221"/>
        <v>0</v>
      </c>
      <c r="AJ927" s="11">
        <f t="shared" ca="1" si="221"/>
        <v>0</v>
      </c>
      <c r="AK927" s="11">
        <f t="shared" ca="1" si="221"/>
        <v>0</v>
      </c>
      <c r="AL927" s="11">
        <f t="shared" ca="1" si="221"/>
        <v>0</v>
      </c>
      <c r="AM927" s="11">
        <f t="shared" ca="1" si="221"/>
        <v>0</v>
      </c>
      <c r="AN927" s="11">
        <f t="shared" ca="1" si="221"/>
        <v>0</v>
      </c>
      <c r="AO927" s="11">
        <f t="shared" ca="1" si="221"/>
        <v>0</v>
      </c>
      <c r="AP927" s="11">
        <f t="shared" ca="1" si="221"/>
        <v>0</v>
      </c>
      <c r="AQ927" s="11">
        <f t="shared" ca="1" si="221"/>
        <v>0</v>
      </c>
      <c r="AR927" s="11">
        <f t="shared" ca="1" si="221"/>
        <v>0</v>
      </c>
      <c r="AS927" s="11">
        <f t="shared" ca="1" si="222"/>
        <v>0</v>
      </c>
      <c r="AT927" s="11">
        <f t="shared" ca="1" si="222"/>
        <v>0</v>
      </c>
      <c r="AU927" s="11">
        <f t="shared" ca="1" si="222"/>
        <v>0</v>
      </c>
      <c r="AV927" s="11">
        <f t="shared" ca="1" si="222"/>
        <v>0</v>
      </c>
      <c r="AW927" s="11">
        <f t="shared" ca="1" si="222"/>
        <v>0</v>
      </c>
      <c r="AX927" s="11">
        <f t="shared" ca="1" si="222"/>
        <v>0</v>
      </c>
      <c r="AY927" s="11">
        <f t="shared" ca="1" si="222"/>
        <v>0</v>
      </c>
      <c r="AZ927" s="11">
        <f t="shared" ca="1" si="222"/>
        <v>0</v>
      </c>
      <c r="BA927" s="11">
        <f t="shared" ca="1" si="222"/>
        <v>0</v>
      </c>
      <c r="BB927" s="11"/>
      <c r="BC927" s="11">
        <f>IF($AG927,SUMPRODUCT(AI$2:AI927,$AH$2:$AH927)/SUM($AH$2:$AH927),0)</f>
        <v>0</v>
      </c>
      <c r="BD927" s="11">
        <f>IF($AG927,SUMPRODUCT(AJ$2:AJ927,$AH$2:$AH927)/SUM($AH$2:$AH927),0)</f>
        <v>0</v>
      </c>
      <c r="BE927" s="11">
        <f>IF($AG927,SUMPRODUCT(AK$2:AK927,$AH$2:$AH927)/SUM($AH$2:$AH927),0)</f>
        <v>0</v>
      </c>
      <c r="BF927" s="11">
        <f>IF($AG927,SUMPRODUCT(AL$2:AL927,$AH$2:$AH927)/SUM($AH$2:$AH927),0)</f>
        <v>0</v>
      </c>
      <c r="BG927" s="11">
        <f>IF($AG927,SUMPRODUCT(AM$2:AM927,$AH$2:$AH927)/SUM($AH$2:$AH927),0)</f>
        <v>0</v>
      </c>
      <c r="BH927" s="11">
        <f>IF($AG927,SUMPRODUCT(AN$2:AN927,$AH$2:$AH927)/SUM($AH$2:$AH927),0)</f>
        <v>0</v>
      </c>
      <c r="BI927" s="11">
        <f>IF($AG927,SUMPRODUCT(AO$2:AO927,$AH$2:$AH927)/SUM($AH$2:$AH927),0)</f>
        <v>0</v>
      </c>
      <c r="BJ927" s="11">
        <f>IF($AG927,SUMPRODUCT(AP$2:AP927,$AH$2:$AH927)/SUM($AH$2:$AH927),0)</f>
        <v>0</v>
      </c>
      <c r="BK927" s="11">
        <f>IF($AG927,SUMPRODUCT(AQ$2:AQ927,$AH$2:$AH927)/SUM($AH$2:$AH927),0)</f>
        <v>0</v>
      </c>
      <c r="BL927" s="11">
        <f>IF($AG927,SUMPRODUCT(AR$2:AR927,$AH$2:$AH927)/SUM($AH$2:$AH927),0)</f>
        <v>0</v>
      </c>
      <c r="BM927" s="11">
        <f>IF($AG927,SUMPRODUCT(AS$2:AS927,$AH$2:$AH927)/SUM($AH$2:$AH927),0)</f>
        <v>0</v>
      </c>
      <c r="BN927" s="11">
        <f>IF($AG927,SUMPRODUCT(AT$2:AT927,$AH$2:$AH927)/SUM($AH$2:$AH927),0)</f>
        <v>0</v>
      </c>
      <c r="BO927" s="11">
        <f>IF($AG927,SUMPRODUCT(AU$2:AU927,$AH$2:$AH927)/SUM($AH$2:$AH927),0)</f>
        <v>0</v>
      </c>
      <c r="BP927" s="11">
        <f>IF($AG927,SUMPRODUCT(AV$2:AV927,$AH$2:$AH927)/SUM($AH$2:$AH927),0)</f>
        <v>0</v>
      </c>
      <c r="BQ927" s="11">
        <f>IF($AG927,SUMPRODUCT(AW$2:AW927,$AH$2:$AH927)/SUM($AH$2:$AH927),0)</f>
        <v>0</v>
      </c>
      <c r="BR927" s="11">
        <f>IF($AG927,SUMPRODUCT(AX$2:AX927,$AH$2:$AH927)/SUM($AH$2:$AH927),0)</f>
        <v>0</v>
      </c>
      <c r="BS927" s="11">
        <f>IF($AG927,SUMPRODUCT(AY$2:AY927,$AH$2:$AH927)/SUM($AH$2:$AH927),0)</f>
        <v>0</v>
      </c>
      <c r="BT927" s="11">
        <f>IF($AG927,SUMPRODUCT(AZ$2:AZ927,$AH$2:$AH927)/SUM($AH$2:$AH927),0)</f>
        <v>0</v>
      </c>
      <c r="BU927" s="11">
        <f>IF($AG927,SUMPRODUCT(BA$2:BA927,$AH$2:$AH927)/SUM($AH$2:$AH927),0)</f>
        <v>0</v>
      </c>
      <c r="BV927" s="11"/>
      <c r="BW927" s="109" cm="1">
        <f t="array" ref="BW927">IF($AG927,SQRT(SUMPRODUCT($AH$2:$AH927, (AI$2:AI927-BC927)^2)/(SUM($AH$2:$AH927)-1)),0)</f>
        <v>0</v>
      </c>
      <c r="BX927" s="109" cm="1">
        <f t="array" ref="BX927">IF($AG927,SQRT(SUMPRODUCT($AH$2:$AH927, (AJ$2:AJ927-BD927)^2)/(SUM($AH$2:$AH927)-1)),0)</f>
        <v>0</v>
      </c>
      <c r="BY927" s="109" cm="1">
        <f t="array" ref="BY927">IF($AG927,SQRT(SUMPRODUCT($AH$2:$AH927, (AK$2:AK927-BE927)^2)/(SUM($AH$2:$AH927)-1)),0)</f>
        <v>0</v>
      </c>
      <c r="BZ927" s="109" cm="1">
        <f t="array" ref="BZ927">IF($AG927,SQRT(SUMPRODUCT($AH$2:$AH927, (AL$2:AL927-BF927)^2)/(SUM($AH$2:$AH927)-1)),0)</f>
        <v>0</v>
      </c>
      <c r="CA927" s="109" cm="1">
        <f t="array" ref="CA927">IF($AG927,SQRT(SUMPRODUCT($AH$2:$AH927, (AM$2:AM927-BG927)^2)/(SUM($AH$2:$AH927)-1)),0)</f>
        <v>0</v>
      </c>
      <c r="CB927" s="109" cm="1">
        <f t="array" ref="CB927">IF($AG927,SQRT(SUMPRODUCT($AH$2:$AH927, (AN$2:AN927-BH927)^2)/(SUM($AH$2:$AH927)-1)),0)</f>
        <v>0</v>
      </c>
      <c r="CC927" s="109" cm="1">
        <f t="array" ref="CC927">IF($AG927,SQRT(SUMPRODUCT($AH$2:$AH927, (AO$2:AO927-BI927)^2)/(SUM($AH$2:$AH927)-1)),0)</f>
        <v>0</v>
      </c>
      <c r="CD927" s="109" cm="1">
        <f t="array" ref="CD927">IF($AG927,SQRT(SUMPRODUCT($AH$2:$AH927, (AP$2:AP927-BJ927)^2)/(SUM($AH$2:$AH927)-1)),0)</f>
        <v>0</v>
      </c>
      <c r="CE927" s="109" cm="1">
        <f t="array" ref="CE927">IF($AG927,SQRT(SUMPRODUCT($AH$2:$AH927, (AQ$2:AQ927-BK927)^2)/(SUM($AH$2:$AH927)-1)),0)</f>
        <v>0</v>
      </c>
      <c r="CF927" s="109" cm="1">
        <f t="array" ref="CF927">IF($AG927,SQRT(SUMPRODUCT($AH$2:$AH927, (AR$2:AR927-BL927)^2)/(SUM($AH$2:$AH927)-1)),0)</f>
        <v>0</v>
      </c>
      <c r="CG927" s="109" cm="1">
        <f t="array" ref="CG927">IF($AG927,SQRT(SUMPRODUCT($AH$2:$AH927, (AS$2:AS927-BM927)^2)/(SUM($AH$2:$AH927)-1)),0)</f>
        <v>0</v>
      </c>
      <c r="CH927" s="109" cm="1">
        <f t="array" ref="CH927">IF($AG927,SQRT(SUMPRODUCT($AH$2:$AH927, (AT$2:AT927-BN927)^2)/(SUM($AH$2:$AH927)-1)),0)</f>
        <v>0</v>
      </c>
      <c r="CI927" s="109" cm="1">
        <f t="array" ref="CI927">IF($AG927,SQRT(SUMPRODUCT($AH$2:$AH927, (AU$2:AU927-BO927)^2)/(SUM($AH$2:$AH927)-1)),0)</f>
        <v>0</v>
      </c>
      <c r="CJ927" s="109" cm="1">
        <f t="array" ref="CJ927">IF($AG927,SQRT(SUMPRODUCT($AH$2:$AH927, (AV$2:AV927-BP927)^2)/(SUM($AH$2:$AH927)-1)),0)</f>
        <v>0</v>
      </c>
      <c r="CK927" s="109" cm="1">
        <f t="array" ref="CK927">IF($AG927,SQRT(SUMPRODUCT($AH$2:$AH927, (AW$2:AW927-BQ927)^2)/(SUM($AH$2:$AH927)-1)),0)</f>
        <v>0</v>
      </c>
      <c r="CL927" s="109" cm="1">
        <f t="array" ref="CL927">IF($AG927,SQRT(SUMPRODUCT($AH$2:$AH927, (AX$2:AX927-BR927)^2)/(SUM($AH$2:$AH927)-1)),0)</f>
        <v>0</v>
      </c>
      <c r="CM927" s="109" cm="1">
        <f t="array" ref="CM927">IF($AG927,SQRT(SUMPRODUCT($AH$2:$AH927, (AY$2:AY927-BS927)^2)/(SUM($AH$2:$AH927)-1)),0)</f>
        <v>0</v>
      </c>
      <c r="CN927" s="109" cm="1">
        <f t="array" ref="CN927">IF($AG927,SQRT(SUMPRODUCT($AH$2:$AH927, (AZ$2:AZ927-BT927)^2)/(SUM($AH$2:$AH927)-1)),0)</f>
        <v>0</v>
      </c>
      <c r="CO927" s="109" cm="1">
        <f t="array" ref="CO927">IF($AG927,SQRT(SUMPRODUCT($AH$2:$AH927, (BA$2:BA927-BU927)^2)/(SUM($AH$2:$AH927)-1)),0)</f>
        <v>0</v>
      </c>
    </row>
    <row r="928" spans="34:93" x14ac:dyDescent="0.25">
      <c r="AH928" s="99" t="str">
        <f t="shared" si="212"/>
        <v/>
      </c>
      <c r="AI928" s="11">
        <f t="shared" ca="1" si="221"/>
        <v>0</v>
      </c>
      <c r="AJ928" s="11">
        <f t="shared" ca="1" si="221"/>
        <v>0</v>
      </c>
      <c r="AK928" s="11">
        <f t="shared" ca="1" si="221"/>
        <v>0</v>
      </c>
      <c r="AL928" s="11">
        <f t="shared" ca="1" si="221"/>
        <v>0</v>
      </c>
      <c r="AM928" s="11">
        <f t="shared" ca="1" si="221"/>
        <v>0</v>
      </c>
      <c r="AN928" s="11">
        <f t="shared" ca="1" si="221"/>
        <v>0</v>
      </c>
      <c r="AO928" s="11">
        <f t="shared" ca="1" si="221"/>
        <v>0</v>
      </c>
      <c r="AP928" s="11">
        <f t="shared" ca="1" si="221"/>
        <v>0</v>
      </c>
      <c r="AQ928" s="11">
        <f t="shared" ca="1" si="221"/>
        <v>0</v>
      </c>
      <c r="AR928" s="11">
        <f t="shared" ca="1" si="221"/>
        <v>0</v>
      </c>
      <c r="AS928" s="11">
        <f t="shared" ca="1" si="222"/>
        <v>0</v>
      </c>
      <c r="AT928" s="11">
        <f t="shared" ca="1" si="222"/>
        <v>0</v>
      </c>
      <c r="AU928" s="11">
        <f t="shared" ca="1" si="222"/>
        <v>0</v>
      </c>
      <c r="AV928" s="11">
        <f t="shared" ca="1" si="222"/>
        <v>0</v>
      </c>
      <c r="AW928" s="11">
        <f t="shared" ca="1" si="222"/>
        <v>0</v>
      </c>
      <c r="AX928" s="11">
        <f t="shared" ca="1" si="222"/>
        <v>0</v>
      </c>
      <c r="AY928" s="11">
        <f t="shared" ca="1" si="222"/>
        <v>0</v>
      </c>
      <c r="AZ928" s="11">
        <f t="shared" ca="1" si="222"/>
        <v>0</v>
      </c>
      <c r="BA928" s="11">
        <f t="shared" ca="1" si="222"/>
        <v>0</v>
      </c>
      <c r="BB928" s="11"/>
      <c r="BC928" s="11">
        <f>IF($AG928,SUMPRODUCT(AI$2:AI928,$AH$2:$AH928)/SUM($AH$2:$AH928),0)</f>
        <v>0</v>
      </c>
      <c r="BD928" s="11">
        <f>IF($AG928,SUMPRODUCT(AJ$2:AJ928,$AH$2:$AH928)/SUM($AH$2:$AH928),0)</f>
        <v>0</v>
      </c>
      <c r="BE928" s="11">
        <f>IF($AG928,SUMPRODUCT(AK$2:AK928,$AH$2:$AH928)/SUM($AH$2:$AH928),0)</f>
        <v>0</v>
      </c>
      <c r="BF928" s="11">
        <f>IF($AG928,SUMPRODUCT(AL$2:AL928,$AH$2:$AH928)/SUM($AH$2:$AH928),0)</f>
        <v>0</v>
      </c>
      <c r="BG928" s="11">
        <f>IF($AG928,SUMPRODUCT(AM$2:AM928,$AH$2:$AH928)/SUM($AH$2:$AH928),0)</f>
        <v>0</v>
      </c>
      <c r="BH928" s="11">
        <f>IF($AG928,SUMPRODUCT(AN$2:AN928,$AH$2:$AH928)/SUM($AH$2:$AH928),0)</f>
        <v>0</v>
      </c>
      <c r="BI928" s="11">
        <f>IF($AG928,SUMPRODUCT(AO$2:AO928,$AH$2:$AH928)/SUM($AH$2:$AH928),0)</f>
        <v>0</v>
      </c>
      <c r="BJ928" s="11">
        <f>IF($AG928,SUMPRODUCT(AP$2:AP928,$AH$2:$AH928)/SUM($AH$2:$AH928),0)</f>
        <v>0</v>
      </c>
      <c r="BK928" s="11">
        <f>IF($AG928,SUMPRODUCT(AQ$2:AQ928,$AH$2:$AH928)/SUM($AH$2:$AH928),0)</f>
        <v>0</v>
      </c>
      <c r="BL928" s="11">
        <f>IF($AG928,SUMPRODUCT(AR$2:AR928,$AH$2:$AH928)/SUM($AH$2:$AH928),0)</f>
        <v>0</v>
      </c>
      <c r="BM928" s="11">
        <f>IF($AG928,SUMPRODUCT(AS$2:AS928,$AH$2:$AH928)/SUM($AH$2:$AH928),0)</f>
        <v>0</v>
      </c>
      <c r="BN928" s="11">
        <f>IF($AG928,SUMPRODUCT(AT$2:AT928,$AH$2:$AH928)/SUM($AH$2:$AH928),0)</f>
        <v>0</v>
      </c>
      <c r="BO928" s="11">
        <f>IF($AG928,SUMPRODUCT(AU$2:AU928,$AH$2:$AH928)/SUM($AH$2:$AH928),0)</f>
        <v>0</v>
      </c>
      <c r="BP928" s="11">
        <f>IF($AG928,SUMPRODUCT(AV$2:AV928,$AH$2:$AH928)/SUM($AH$2:$AH928),0)</f>
        <v>0</v>
      </c>
      <c r="BQ928" s="11">
        <f>IF($AG928,SUMPRODUCT(AW$2:AW928,$AH$2:$AH928)/SUM($AH$2:$AH928),0)</f>
        <v>0</v>
      </c>
      <c r="BR928" s="11">
        <f>IF($AG928,SUMPRODUCT(AX$2:AX928,$AH$2:$AH928)/SUM($AH$2:$AH928),0)</f>
        <v>0</v>
      </c>
      <c r="BS928" s="11">
        <f>IF($AG928,SUMPRODUCT(AY$2:AY928,$AH$2:$AH928)/SUM($AH$2:$AH928),0)</f>
        <v>0</v>
      </c>
      <c r="BT928" s="11">
        <f>IF($AG928,SUMPRODUCT(AZ$2:AZ928,$AH$2:$AH928)/SUM($AH$2:$AH928),0)</f>
        <v>0</v>
      </c>
      <c r="BU928" s="11">
        <f>IF($AG928,SUMPRODUCT(BA$2:BA928,$AH$2:$AH928)/SUM($AH$2:$AH928),0)</f>
        <v>0</v>
      </c>
      <c r="BV928" s="11"/>
      <c r="BW928" s="109" cm="1">
        <f t="array" ref="BW928">IF($AG928,SQRT(SUMPRODUCT($AH$2:$AH928, (AI$2:AI928-BC928)^2)/(SUM($AH$2:$AH928)-1)),0)</f>
        <v>0</v>
      </c>
      <c r="BX928" s="109" cm="1">
        <f t="array" ref="BX928">IF($AG928,SQRT(SUMPRODUCT($AH$2:$AH928, (AJ$2:AJ928-BD928)^2)/(SUM($AH$2:$AH928)-1)),0)</f>
        <v>0</v>
      </c>
      <c r="BY928" s="109" cm="1">
        <f t="array" ref="BY928">IF($AG928,SQRT(SUMPRODUCT($AH$2:$AH928, (AK$2:AK928-BE928)^2)/(SUM($AH$2:$AH928)-1)),0)</f>
        <v>0</v>
      </c>
      <c r="BZ928" s="109" cm="1">
        <f t="array" ref="BZ928">IF($AG928,SQRT(SUMPRODUCT($AH$2:$AH928, (AL$2:AL928-BF928)^2)/(SUM($AH$2:$AH928)-1)),0)</f>
        <v>0</v>
      </c>
      <c r="CA928" s="109" cm="1">
        <f t="array" ref="CA928">IF($AG928,SQRT(SUMPRODUCT($AH$2:$AH928, (AM$2:AM928-BG928)^2)/(SUM($AH$2:$AH928)-1)),0)</f>
        <v>0</v>
      </c>
      <c r="CB928" s="109" cm="1">
        <f t="array" ref="CB928">IF($AG928,SQRT(SUMPRODUCT($AH$2:$AH928, (AN$2:AN928-BH928)^2)/(SUM($AH$2:$AH928)-1)),0)</f>
        <v>0</v>
      </c>
      <c r="CC928" s="109" cm="1">
        <f t="array" ref="CC928">IF($AG928,SQRT(SUMPRODUCT($AH$2:$AH928, (AO$2:AO928-BI928)^2)/(SUM($AH$2:$AH928)-1)),0)</f>
        <v>0</v>
      </c>
      <c r="CD928" s="109" cm="1">
        <f t="array" ref="CD928">IF($AG928,SQRT(SUMPRODUCT($AH$2:$AH928, (AP$2:AP928-BJ928)^2)/(SUM($AH$2:$AH928)-1)),0)</f>
        <v>0</v>
      </c>
      <c r="CE928" s="109" cm="1">
        <f t="array" ref="CE928">IF($AG928,SQRT(SUMPRODUCT($AH$2:$AH928, (AQ$2:AQ928-BK928)^2)/(SUM($AH$2:$AH928)-1)),0)</f>
        <v>0</v>
      </c>
      <c r="CF928" s="109" cm="1">
        <f t="array" ref="CF928">IF($AG928,SQRT(SUMPRODUCT($AH$2:$AH928, (AR$2:AR928-BL928)^2)/(SUM($AH$2:$AH928)-1)),0)</f>
        <v>0</v>
      </c>
      <c r="CG928" s="109" cm="1">
        <f t="array" ref="CG928">IF($AG928,SQRT(SUMPRODUCT($AH$2:$AH928, (AS$2:AS928-BM928)^2)/(SUM($AH$2:$AH928)-1)),0)</f>
        <v>0</v>
      </c>
      <c r="CH928" s="109" cm="1">
        <f t="array" ref="CH928">IF($AG928,SQRT(SUMPRODUCT($AH$2:$AH928, (AT$2:AT928-BN928)^2)/(SUM($AH$2:$AH928)-1)),0)</f>
        <v>0</v>
      </c>
      <c r="CI928" s="109" cm="1">
        <f t="array" ref="CI928">IF($AG928,SQRT(SUMPRODUCT($AH$2:$AH928, (AU$2:AU928-BO928)^2)/(SUM($AH$2:$AH928)-1)),0)</f>
        <v>0</v>
      </c>
      <c r="CJ928" s="109" cm="1">
        <f t="array" ref="CJ928">IF($AG928,SQRT(SUMPRODUCT($AH$2:$AH928, (AV$2:AV928-BP928)^2)/(SUM($AH$2:$AH928)-1)),0)</f>
        <v>0</v>
      </c>
      <c r="CK928" s="109" cm="1">
        <f t="array" ref="CK928">IF($AG928,SQRT(SUMPRODUCT($AH$2:$AH928, (AW$2:AW928-BQ928)^2)/(SUM($AH$2:$AH928)-1)),0)</f>
        <v>0</v>
      </c>
      <c r="CL928" s="109" cm="1">
        <f t="array" ref="CL928">IF($AG928,SQRT(SUMPRODUCT($AH$2:$AH928, (AX$2:AX928-BR928)^2)/(SUM($AH$2:$AH928)-1)),0)</f>
        <v>0</v>
      </c>
      <c r="CM928" s="109" cm="1">
        <f t="array" ref="CM928">IF($AG928,SQRT(SUMPRODUCT($AH$2:$AH928, (AY$2:AY928-BS928)^2)/(SUM($AH$2:$AH928)-1)),0)</f>
        <v>0</v>
      </c>
      <c r="CN928" s="109" cm="1">
        <f t="array" ref="CN928">IF($AG928,SQRT(SUMPRODUCT($AH$2:$AH928, (AZ$2:AZ928-BT928)^2)/(SUM($AH$2:$AH928)-1)),0)</f>
        <v>0</v>
      </c>
      <c r="CO928" s="109" cm="1">
        <f t="array" ref="CO928">IF($AG928,SQRT(SUMPRODUCT($AH$2:$AH928, (BA$2:BA928-BU928)^2)/(SUM($AH$2:$AH928)-1)),0)</f>
        <v>0</v>
      </c>
    </row>
    <row r="929" spans="34:93" x14ac:dyDescent="0.25">
      <c r="AH929" s="99" t="str">
        <f t="shared" si="212"/>
        <v/>
      </c>
      <c r="AI929" s="11">
        <f t="shared" ca="1" si="221"/>
        <v>0</v>
      </c>
      <c r="AJ929" s="11">
        <f t="shared" ca="1" si="221"/>
        <v>0</v>
      </c>
      <c r="AK929" s="11">
        <f t="shared" ca="1" si="221"/>
        <v>0</v>
      </c>
      <c r="AL929" s="11">
        <f t="shared" ca="1" si="221"/>
        <v>0</v>
      </c>
      <c r="AM929" s="11">
        <f t="shared" ca="1" si="221"/>
        <v>0</v>
      </c>
      <c r="AN929" s="11">
        <f t="shared" ca="1" si="221"/>
        <v>0</v>
      </c>
      <c r="AO929" s="11">
        <f t="shared" ca="1" si="221"/>
        <v>0</v>
      </c>
      <c r="AP929" s="11">
        <f t="shared" ca="1" si="221"/>
        <v>0</v>
      </c>
      <c r="AQ929" s="11">
        <f t="shared" ca="1" si="221"/>
        <v>0</v>
      </c>
      <c r="AR929" s="11">
        <f t="shared" ca="1" si="221"/>
        <v>0</v>
      </c>
      <c r="AS929" s="11">
        <f t="shared" ca="1" si="222"/>
        <v>0</v>
      </c>
      <c r="AT929" s="11">
        <f t="shared" ca="1" si="222"/>
        <v>0</v>
      </c>
      <c r="AU929" s="11">
        <f t="shared" ca="1" si="222"/>
        <v>0</v>
      </c>
      <c r="AV929" s="11">
        <f t="shared" ca="1" si="222"/>
        <v>0</v>
      </c>
      <c r="AW929" s="11">
        <f t="shared" ca="1" si="222"/>
        <v>0</v>
      </c>
      <c r="AX929" s="11">
        <f t="shared" ca="1" si="222"/>
        <v>0</v>
      </c>
      <c r="AY929" s="11">
        <f t="shared" ca="1" si="222"/>
        <v>0</v>
      </c>
      <c r="AZ929" s="11">
        <f t="shared" ca="1" si="222"/>
        <v>0</v>
      </c>
      <c r="BA929" s="11">
        <f t="shared" ca="1" si="222"/>
        <v>0</v>
      </c>
      <c r="BB929" s="11"/>
      <c r="BC929" s="11">
        <f>IF($AG929,SUMPRODUCT(AI$2:AI929,$AH$2:$AH929)/SUM($AH$2:$AH929),0)</f>
        <v>0</v>
      </c>
      <c r="BD929" s="11">
        <f>IF($AG929,SUMPRODUCT(AJ$2:AJ929,$AH$2:$AH929)/SUM($AH$2:$AH929),0)</f>
        <v>0</v>
      </c>
      <c r="BE929" s="11">
        <f>IF($AG929,SUMPRODUCT(AK$2:AK929,$AH$2:$AH929)/SUM($AH$2:$AH929),0)</f>
        <v>0</v>
      </c>
      <c r="BF929" s="11">
        <f>IF($AG929,SUMPRODUCT(AL$2:AL929,$AH$2:$AH929)/SUM($AH$2:$AH929),0)</f>
        <v>0</v>
      </c>
      <c r="BG929" s="11">
        <f>IF($AG929,SUMPRODUCT(AM$2:AM929,$AH$2:$AH929)/SUM($AH$2:$AH929),0)</f>
        <v>0</v>
      </c>
      <c r="BH929" s="11">
        <f>IF($AG929,SUMPRODUCT(AN$2:AN929,$AH$2:$AH929)/SUM($AH$2:$AH929),0)</f>
        <v>0</v>
      </c>
      <c r="BI929" s="11">
        <f>IF($AG929,SUMPRODUCT(AO$2:AO929,$AH$2:$AH929)/SUM($AH$2:$AH929),0)</f>
        <v>0</v>
      </c>
      <c r="BJ929" s="11">
        <f>IF($AG929,SUMPRODUCT(AP$2:AP929,$AH$2:$AH929)/SUM($AH$2:$AH929),0)</f>
        <v>0</v>
      </c>
      <c r="BK929" s="11">
        <f>IF($AG929,SUMPRODUCT(AQ$2:AQ929,$AH$2:$AH929)/SUM($AH$2:$AH929),0)</f>
        <v>0</v>
      </c>
      <c r="BL929" s="11">
        <f>IF($AG929,SUMPRODUCT(AR$2:AR929,$AH$2:$AH929)/SUM($AH$2:$AH929),0)</f>
        <v>0</v>
      </c>
      <c r="BM929" s="11">
        <f>IF($AG929,SUMPRODUCT(AS$2:AS929,$AH$2:$AH929)/SUM($AH$2:$AH929),0)</f>
        <v>0</v>
      </c>
      <c r="BN929" s="11">
        <f>IF($AG929,SUMPRODUCT(AT$2:AT929,$AH$2:$AH929)/SUM($AH$2:$AH929),0)</f>
        <v>0</v>
      </c>
      <c r="BO929" s="11">
        <f>IF($AG929,SUMPRODUCT(AU$2:AU929,$AH$2:$AH929)/SUM($AH$2:$AH929),0)</f>
        <v>0</v>
      </c>
      <c r="BP929" s="11">
        <f>IF($AG929,SUMPRODUCT(AV$2:AV929,$AH$2:$AH929)/SUM($AH$2:$AH929),0)</f>
        <v>0</v>
      </c>
      <c r="BQ929" s="11">
        <f>IF($AG929,SUMPRODUCT(AW$2:AW929,$AH$2:$AH929)/SUM($AH$2:$AH929),0)</f>
        <v>0</v>
      </c>
      <c r="BR929" s="11">
        <f>IF($AG929,SUMPRODUCT(AX$2:AX929,$AH$2:$AH929)/SUM($AH$2:$AH929),0)</f>
        <v>0</v>
      </c>
      <c r="BS929" s="11">
        <f>IF($AG929,SUMPRODUCT(AY$2:AY929,$AH$2:$AH929)/SUM($AH$2:$AH929),0)</f>
        <v>0</v>
      </c>
      <c r="BT929" s="11">
        <f>IF($AG929,SUMPRODUCT(AZ$2:AZ929,$AH$2:$AH929)/SUM($AH$2:$AH929),0)</f>
        <v>0</v>
      </c>
      <c r="BU929" s="11">
        <f>IF($AG929,SUMPRODUCT(BA$2:BA929,$AH$2:$AH929)/SUM($AH$2:$AH929),0)</f>
        <v>0</v>
      </c>
      <c r="BV929" s="11"/>
      <c r="BW929" s="109" cm="1">
        <f t="array" ref="BW929">IF($AG929,SQRT(SUMPRODUCT($AH$2:$AH929, (AI$2:AI929-BC929)^2)/(SUM($AH$2:$AH929)-1)),0)</f>
        <v>0</v>
      </c>
      <c r="BX929" s="109" cm="1">
        <f t="array" ref="BX929">IF($AG929,SQRT(SUMPRODUCT($AH$2:$AH929, (AJ$2:AJ929-BD929)^2)/(SUM($AH$2:$AH929)-1)),0)</f>
        <v>0</v>
      </c>
      <c r="BY929" s="109" cm="1">
        <f t="array" ref="BY929">IF($AG929,SQRT(SUMPRODUCT($AH$2:$AH929, (AK$2:AK929-BE929)^2)/(SUM($AH$2:$AH929)-1)),0)</f>
        <v>0</v>
      </c>
      <c r="BZ929" s="109" cm="1">
        <f t="array" ref="BZ929">IF($AG929,SQRT(SUMPRODUCT($AH$2:$AH929, (AL$2:AL929-BF929)^2)/(SUM($AH$2:$AH929)-1)),0)</f>
        <v>0</v>
      </c>
      <c r="CA929" s="109" cm="1">
        <f t="array" ref="CA929">IF($AG929,SQRT(SUMPRODUCT($AH$2:$AH929, (AM$2:AM929-BG929)^2)/(SUM($AH$2:$AH929)-1)),0)</f>
        <v>0</v>
      </c>
      <c r="CB929" s="109" cm="1">
        <f t="array" ref="CB929">IF($AG929,SQRT(SUMPRODUCT($AH$2:$AH929, (AN$2:AN929-BH929)^2)/(SUM($AH$2:$AH929)-1)),0)</f>
        <v>0</v>
      </c>
      <c r="CC929" s="109" cm="1">
        <f t="array" ref="CC929">IF($AG929,SQRT(SUMPRODUCT($AH$2:$AH929, (AO$2:AO929-BI929)^2)/(SUM($AH$2:$AH929)-1)),0)</f>
        <v>0</v>
      </c>
      <c r="CD929" s="109" cm="1">
        <f t="array" ref="CD929">IF($AG929,SQRT(SUMPRODUCT($AH$2:$AH929, (AP$2:AP929-BJ929)^2)/(SUM($AH$2:$AH929)-1)),0)</f>
        <v>0</v>
      </c>
      <c r="CE929" s="109" cm="1">
        <f t="array" ref="CE929">IF($AG929,SQRT(SUMPRODUCT($AH$2:$AH929, (AQ$2:AQ929-BK929)^2)/(SUM($AH$2:$AH929)-1)),0)</f>
        <v>0</v>
      </c>
      <c r="CF929" s="109" cm="1">
        <f t="array" ref="CF929">IF($AG929,SQRT(SUMPRODUCT($AH$2:$AH929, (AR$2:AR929-BL929)^2)/(SUM($AH$2:$AH929)-1)),0)</f>
        <v>0</v>
      </c>
      <c r="CG929" s="109" cm="1">
        <f t="array" ref="CG929">IF($AG929,SQRT(SUMPRODUCT($AH$2:$AH929, (AS$2:AS929-BM929)^2)/(SUM($AH$2:$AH929)-1)),0)</f>
        <v>0</v>
      </c>
      <c r="CH929" s="109" cm="1">
        <f t="array" ref="CH929">IF($AG929,SQRT(SUMPRODUCT($AH$2:$AH929, (AT$2:AT929-BN929)^2)/(SUM($AH$2:$AH929)-1)),0)</f>
        <v>0</v>
      </c>
      <c r="CI929" s="109" cm="1">
        <f t="array" ref="CI929">IF($AG929,SQRT(SUMPRODUCT($AH$2:$AH929, (AU$2:AU929-BO929)^2)/(SUM($AH$2:$AH929)-1)),0)</f>
        <v>0</v>
      </c>
      <c r="CJ929" s="109" cm="1">
        <f t="array" ref="CJ929">IF($AG929,SQRT(SUMPRODUCT($AH$2:$AH929, (AV$2:AV929-BP929)^2)/(SUM($AH$2:$AH929)-1)),0)</f>
        <v>0</v>
      </c>
      <c r="CK929" s="109" cm="1">
        <f t="array" ref="CK929">IF($AG929,SQRT(SUMPRODUCT($AH$2:$AH929, (AW$2:AW929-BQ929)^2)/(SUM($AH$2:$AH929)-1)),0)</f>
        <v>0</v>
      </c>
      <c r="CL929" s="109" cm="1">
        <f t="array" ref="CL929">IF($AG929,SQRT(SUMPRODUCT($AH$2:$AH929, (AX$2:AX929-BR929)^2)/(SUM($AH$2:$AH929)-1)),0)</f>
        <v>0</v>
      </c>
      <c r="CM929" s="109" cm="1">
        <f t="array" ref="CM929">IF($AG929,SQRT(SUMPRODUCT($AH$2:$AH929, (AY$2:AY929-BS929)^2)/(SUM($AH$2:$AH929)-1)),0)</f>
        <v>0</v>
      </c>
      <c r="CN929" s="109" cm="1">
        <f t="array" ref="CN929">IF($AG929,SQRT(SUMPRODUCT($AH$2:$AH929, (AZ$2:AZ929-BT929)^2)/(SUM($AH$2:$AH929)-1)),0)</f>
        <v>0</v>
      </c>
      <c r="CO929" s="109" cm="1">
        <f t="array" ref="CO929">IF($AG929,SQRT(SUMPRODUCT($AH$2:$AH929, (BA$2:BA929-BU929)^2)/(SUM($AH$2:$AH929)-1)),0)</f>
        <v>0</v>
      </c>
    </row>
    <row r="930" spans="34:93" x14ac:dyDescent="0.25">
      <c r="AH930" s="99" t="str">
        <f t="shared" si="212"/>
        <v/>
      </c>
      <c r="AI930" s="11">
        <f t="shared" ca="1" si="221"/>
        <v>0</v>
      </c>
      <c r="AJ930" s="11">
        <f t="shared" ca="1" si="221"/>
        <v>0</v>
      </c>
      <c r="AK930" s="11">
        <f t="shared" ca="1" si="221"/>
        <v>0</v>
      </c>
      <c r="AL930" s="11">
        <f t="shared" ca="1" si="221"/>
        <v>0</v>
      </c>
      <c r="AM930" s="11">
        <f t="shared" ca="1" si="221"/>
        <v>0</v>
      </c>
      <c r="AN930" s="11">
        <f t="shared" ca="1" si="221"/>
        <v>0</v>
      </c>
      <c r="AO930" s="11">
        <f t="shared" ca="1" si="221"/>
        <v>0</v>
      </c>
      <c r="AP930" s="11">
        <f t="shared" ca="1" si="221"/>
        <v>0</v>
      </c>
      <c r="AQ930" s="11">
        <f t="shared" ca="1" si="221"/>
        <v>0</v>
      </c>
      <c r="AR930" s="11">
        <f t="shared" ca="1" si="221"/>
        <v>0</v>
      </c>
      <c r="AS930" s="11">
        <f t="shared" ca="1" si="222"/>
        <v>0</v>
      </c>
      <c r="AT930" s="11">
        <f t="shared" ca="1" si="222"/>
        <v>0</v>
      </c>
      <c r="AU930" s="11">
        <f t="shared" ca="1" si="222"/>
        <v>0</v>
      </c>
      <c r="AV930" s="11">
        <f t="shared" ca="1" si="222"/>
        <v>0</v>
      </c>
      <c r="AW930" s="11">
        <f t="shared" ca="1" si="222"/>
        <v>0</v>
      </c>
      <c r="AX930" s="11">
        <f t="shared" ca="1" si="222"/>
        <v>0</v>
      </c>
      <c r="AY930" s="11">
        <f t="shared" ca="1" si="222"/>
        <v>0</v>
      </c>
      <c r="AZ930" s="11">
        <f t="shared" ca="1" si="222"/>
        <v>0</v>
      </c>
      <c r="BA930" s="11">
        <f t="shared" ca="1" si="222"/>
        <v>0</v>
      </c>
      <c r="BB930" s="11"/>
      <c r="BC930" s="11">
        <f>IF($AG930,SUMPRODUCT(AI$2:AI930,$AH$2:$AH930)/SUM($AH$2:$AH930),0)</f>
        <v>0</v>
      </c>
      <c r="BD930" s="11">
        <f>IF($AG930,SUMPRODUCT(AJ$2:AJ930,$AH$2:$AH930)/SUM($AH$2:$AH930),0)</f>
        <v>0</v>
      </c>
      <c r="BE930" s="11">
        <f>IF($AG930,SUMPRODUCT(AK$2:AK930,$AH$2:$AH930)/SUM($AH$2:$AH930),0)</f>
        <v>0</v>
      </c>
      <c r="BF930" s="11">
        <f>IF($AG930,SUMPRODUCT(AL$2:AL930,$AH$2:$AH930)/SUM($AH$2:$AH930),0)</f>
        <v>0</v>
      </c>
      <c r="BG930" s="11">
        <f>IF($AG930,SUMPRODUCT(AM$2:AM930,$AH$2:$AH930)/SUM($AH$2:$AH930),0)</f>
        <v>0</v>
      </c>
      <c r="BH930" s="11">
        <f>IF($AG930,SUMPRODUCT(AN$2:AN930,$AH$2:$AH930)/SUM($AH$2:$AH930),0)</f>
        <v>0</v>
      </c>
      <c r="BI930" s="11">
        <f>IF($AG930,SUMPRODUCT(AO$2:AO930,$AH$2:$AH930)/SUM($AH$2:$AH930),0)</f>
        <v>0</v>
      </c>
      <c r="BJ930" s="11">
        <f>IF($AG930,SUMPRODUCT(AP$2:AP930,$AH$2:$AH930)/SUM($AH$2:$AH930),0)</f>
        <v>0</v>
      </c>
      <c r="BK930" s="11">
        <f>IF($AG930,SUMPRODUCT(AQ$2:AQ930,$AH$2:$AH930)/SUM($AH$2:$AH930),0)</f>
        <v>0</v>
      </c>
      <c r="BL930" s="11">
        <f>IF($AG930,SUMPRODUCT(AR$2:AR930,$AH$2:$AH930)/SUM($AH$2:$AH930),0)</f>
        <v>0</v>
      </c>
      <c r="BM930" s="11">
        <f>IF($AG930,SUMPRODUCT(AS$2:AS930,$AH$2:$AH930)/SUM($AH$2:$AH930),0)</f>
        <v>0</v>
      </c>
      <c r="BN930" s="11">
        <f>IF($AG930,SUMPRODUCT(AT$2:AT930,$AH$2:$AH930)/SUM($AH$2:$AH930),0)</f>
        <v>0</v>
      </c>
      <c r="BO930" s="11">
        <f>IF($AG930,SUMPRODUCT(AU$2:AU930,$AH$2:$AH930)/SUM($AH$2:$AH930),0)</f>
        <v>0</v>
      </c>
      <c r="BP930" s="11">
        <f>IF($AG930,SUMPRODUCT(AV$2:AV930,$AH$2:$AH930)/SUM($AH$2:$AH930),0)</f>
        <v>0</v>
      </c>
      <c r="BQ930" s="11">
        <f>IF($AG930,SUMPRODUCT(AW$2:AW930,$AH$2:$AH930)/SUM($AH$2:$AH930),0)</f>
        <v>0</v>
      </c>
      <c r="BR930" s="11">
        <f>IF($AG930,SUMPRODUCT(AX$2:AX930,$AH$2:$AH930)/SUM($AH$2:$AH930),0)</f>
        <v>0</v>
      </c>
      <c r="BS930" s="11">
        <f>IF($AG930,SUMPRODUCT(AY$2:AY930,$AH$2:$AH930)/SUM($AH$2:$AH930),0)</f>
        <v>0</v>
      </c>
      <c r="BT930" s="11">
        <f>IF($AG930,SUMPRODUCT(AZ$2:AZ930,$AH$2:$AH930)/SUM($AH$2:$AH930),0)</f>
        <v>0</v>
      </c>
      <c r="BU930" s="11">
        <f>IF($AG930,SUMPRODUCT(BA$2:BA930,$AH$2:$AH930)/SUM($AH$2:$AH930),0)</f>
        <v>0</v>
      </c>
      <c r="BV930" s="11"/>
      <c r="BW930" s="109" cm="1">
        <f t="array" ref="BW930">IF($AG930,SQRT(SUMPRODUCT($AH$2:$AH930, (AI$2:AI930-BC930)^2)/(SUM($AH$2:$AH930)-1)),0)</f>
        <v>0</v>
      </c>
      <c r="BX930" s="109" cm="1">
        <f t="array" ref="BX930">IF($AG930,SQRT(SUMPRODUCT($AH$2:$AH930, (AJ$2:AJ930-BD930)^2)/(SUM($AH$2:$AH930)-1)),0)</f>
        <v>0</v>
      </c>
      <c r="BY930" s="109" cm="1">
        <f t="array" ref="BY930">IF($AG930,SQRT(SUMPRODUCT($AH$2:$AH930, (AK$2:AK930-BE930)^2)/(SUM($AH$2:$AH930)-1)),0)</f>
        <v>0</v>
      </c>
      <c r="BZ930" s="109" cm="1">
        <f t="array" ref="BZ930">IF($AG930,SQRT(SUMPRODUCT($AH$2:$AH930, (AL$2:AL930-BF930)^2)/(SUM($AH$2:$AH930)-1)),0)</f>
        <v>0</v>
      </c>
      <c r="CA930" s="109" cm="1">
        <f t="array" ref="CA930">IF($AG930,SQRT(SUMPRODUCT($AH$2:$AH930, (AM$2:AM930-BG930)^2)/(SUM($AH$2:$AH930)-1)),0)</f>
        <v>0</v>
      </c>
      <c r="CB930" s="109" cm="1">
        <f t="array" ref="CB930">IF($AG930,SQRT(SUMPRODUCT($AH$2:$AH930, (AN$2:AN930-BH930)^2)/(SUM($AH$2:$AH930)-1)),0)</f>
        <v>0</v>
      </c>
      <c r="CC930" s="109" cm="1">
        <f t="array" ref="CC930">IF($AG930,SQRT(SUMPRODUCT($AH$2:$AH930, (AO$2:AO930-BI930)^2)/(SUM($AH$2:$AH930)-1)),0)</f>
        <v>0</v>
      </c>
      <c r="CD930" s="109" cm="1">
        <f t="array" ref="CD930">IF($AG930,SQRT(SUMPRODUCT($AH$2:$AH930, (AP$2:AP930-BJ930)^2)/(SUM($AH$2:$AH930)-1)),0)</f>
        <v>0</v>
      </c>
      <c r="CE930" s="109" cm="1">
        <f t="array" ref="CE930">IF($AG930,SQRT(SUMPRODUCT($AH$2:$AH930, (AQ$2:AQ930-BK930)^2)/(SUM($AH$2:$AH930)-1)),0)</f>
        <v>0</v>
      </c>
      <c r="CF930" s="109" cm="1">
        <f t="array" ref="CF930">IF($AG930,SQRT(SUMPRODUCT($AH$2:$AH930, (AR$2:AR930-BL930)^2)/(SUM($AH$2:$AH930)-1)),0)</f>
        <v>0</v>
      </c>
      <c r="CG930" s="109" cm="1">
        <f t="array" ref="CG930">IF($AG930,SQRT(SUMPRODUCT($AH$2:$AH930, (AS$2:AS930-BM930)^2)/(SUM($AH$2:$AH930)-1)),0)</f>
        <v>0</v>
      </c>
      <c r="CH930" s="109" cm="1">
        <f t="array" ref="CH930">IF($AG930,SQRT(SUMPRODUCT($AH$2:$AH930, (AT$2:AT930-BN930)^2)/(SUM($AH$2:$AH930)-1)),0)</f>
        <v>0</v>
      </c>
      <c r="CI930" s="109" cm="1">
        <f t="array" ref="CI930">IF($AG930,SQRT(SUMPRODUCT($AH$2:$AH930, (AU$2:AU930-BO930)^2)/(SUM($AH$2:$AH930)-1)),0)</f>
        <v>0</v>
      </c>
      <c r="CJ930" s="109" cm="1">
        <f t="array" ref="CJ930">IF($AG930,SQRT(SUMPRODUCT($AH$2:$AH930, (AV$2:AV930-BP930)^2)/(SUM($AH$2:$AH930)-1)),0)</f>
        <v>0</v>
      </c>
      <c r="CK930" s="109" cm="1">
        <f t="array" ref="CK930">IF($AG930,SQRT(SUMPRODUCT($AH$2:$AH930, (AW$2:AW930-BQ930)^2)/(SUM($AH$2:$AH930)-1)),0)</f>
        <v>0</v>
      </c>
      <c r="CL930" s="109" cm="1">
        <f t="array" ref="CL930">IF($AG930,SQRT(SUMPRODUCT($AH$2:$AH930, (AX$2:AX930-BR930)^2)/(SUM($AH$2:$AH930)-1)),0)</f>
        <v>0</v>
      </c>
      <c r="CM930" s="109" cm="1">
        <f t="array" ref="CM930">IF($AG930,SQRT(SUMPRODUCT($AH$2:$AH930, (AY$2:AY930-BS930)^2)/(SUM($AH$2:$AH930)-1)),0)</f>
        <v>0</v>
      </c>
      <c r="CN930" s="109" cm="1">
        <f t="array" ref="CN930">IF($AG930,SQRT(SUMPRODUCT($AH$2:$AH930, (AZ$2:AZ930-BT930)^2)/(SUM($AH$2:$AH930)-1)),0)</f>
        <v>0</v>
      </c>
      <c r="CO930" s="109" cm="1">
        <f t="array" ref="CO930">IF($AG930,SQRT(SUMPRODUCT($AH$2:$AH930, (BA$2:BA930-BU930)^2)/(SUM($AH$2:$AH930)-1)),0)</f>
        <v>0</v>
      </c>
    </row>
    <row r="931" spans="34:93" x14ac:dyDescent="0.25">
      <c r="AH931" s="99" t="str">
        <f t="shared" si="212"/>
        <v/>
      </c>
      <c r="AI931" s="11">
        <f t="shared" ca="1" si="221"/>
        <v>0</v>
      </c>
      <c r="AJ931" s="11">
        <f t="shared" ca="1" si="221"/>
        <v>0</v>
      </c>
      <c r="AK931" s="11">
        <f t="shared" ca="1" si="221"/>
        <v>0</v>
      </c>
      <c r="AL931" s="11">
        <f t="shared" ca="1" si="221"/>
        <v>0</v>
      </c>
      <c r="AM931" s="11">
        <f t="shared" ca="1" si="221"/>
        <v>0</v>
      </c>
      <c r="AN931" s="11">
        <f t="shared" ca="1" si="221"/>
        <v>0</v>
      </c>
      <c r="AO931" s="11">
        <f t="shared" ca="1" si="221"/>
        <v>0</v>
      </c>
      <c r="AP931" s="11">
        <f t="shared" ca="1" si="221"/>
        <v>0</v>
      </c>
      <c r="AQ931" s="11">
        <f t="shared" ca="1" si="221"/>
        <v>0</v>
      </c>
      <c r="AR931" s="11">
        <f t="shared" ca="1" si="221"/>
        <v>0</v>
      </c>
      <c r="AS931" s="11">
        <f t="shared" ca="1" si="222"/>
        <v>0</v>
      </c>
      <c r="AT931" s="11">
        <f t="shared" ca="1" si="222"/>
        <v>0</v>
      </c>
      <c r="AU931" s="11">
        <f t="shared" ca="1" si="222"/>
        <v>0</v>
      </c>
      <c r="AV931" s="11">
        <f t="shared" ca="1" si="222"/>
        <v>0</v>
      </c>
      <c r="AW931" s="11">
        <f t="shared" ca="1" si="222"/>
        <v>0</v>
      </c>
      <c r="AX931" s="11">
        <f t="shared" ca="1" si="222"/>
        <v>0</v>
      </c>
      <c r="AY931" s="11">
        <f t="shared" ca="1" si="222"/>
        <v>0</v>
      </c>
      <c r="AZ931" s="11">
        <f t="shared" ca="1" si="222"/>
        <v>0</v>
      </c>
      <c r="BA931" s="11">
        <f t="shared" ca="1" si="222"/>
        <v>0</v>
      </c>
      <c r="BB931" s="11"/>
      <c r="BC931" s="11">
        <f>IF($AG931,SUMPRODUCT(AI$2:AI931,$AH$2:$AH931)/SUM($AH$2:$AH931),0)</f>
        <v>0</v>
      </c>
      <c r="BD931" s="11">
        <f>IF($AG931,SUMPRODUCT(AJ$2:AJ931,$AH$2:$AH931)/SUM($AH$2:$AH931),0)</f>
        <v>0</v>
      </c>
      <c r="BE931" s="11">
        <f>IF($AG931,SUMPRODUCT(AK$2:AK931,$AH$2:$AH931)/SUM($AH$2:$AH931),0)</f>
        <v>0</v>
      </c>
      <c r="BF931" s="11">
        <f>IF($AG931,SUMPRODUCT(AL$2:AL931,$AH$2:$AH931)/SUM($AH$2:$AH931),0)</f>
        <v>0</v>
      </c>
      <c r="BG931" s="11">
        <f>IF($AG931,SUMPRODUCT(AM$2:AM931,$AH$2:$AH931)/SUM($AH$2:$AH931),0)</f>
        <v>0</v>
      </c>
      <c r="BH931" s="11">
        <f>IF($AG931,SUMPRODUCT(AN$2:AN931,$AH$2:$AH931)/SUM($AH$2:$AH931),0)</f>
        <v>0</v>
      </c>
      <c r="BI931" s="11">
        <f>IF($AG931,SUMPRODUCT(AO$2:AO931,$AH$2:$AH931)/SUM($AH$2:$AH931),0)</f>
        <v>0</v>
      </c>
      <c r="BJ931" s="11">
        <f>IF($AG931,SUMPRODUCT(AP$2:AP931,$AH$2:$AH931)/SUM($AH$2:$AH931),0)</f>
        <v>0</v>
      </c>
      <c r="BK931" s="11">
        <f>IF($AG931,SUMPRODUCT(AQ$2:AQ931,$AH$2:$AH931)/SUM($AH$2:$AH931),0)</f>
        <v>0</v>
      </c>
      <c r="BL931" s="11">
        <f>IF($AG931,SUMPRODUCT(AR$2:AR931,$AH$2:$AH931)/SUM($AH$2:$AH931),0)</f>
        <v>0</v>
      </c>
      <c r="BM931" s="11">
        <f>IF($AG931,SUMPRODUCT(AS$2:AS931,$AH$2:$AH931)/SUM($AH$2:$AH931),0)</f>
        <v>0</v>
      </c>
      <c r="BN931" s="11">
        <f>IF($AG931,SUMPRODUCT(AT$2:AT931,$AH$2:$AH931)/SUM($AH$2:$AH931),0)</f>
        <v>0</v>
      </c>
      <c r="BO931" s="11">
        <f>IF($AG931,SUMPRODUCT(AU$2:AU931,$AH$2:$AH931)/SUM($AH$2:$AH931),0)</f>
        <v>0</v>
      </c>
      <c r="BP931" s="11">
        <f>IF($AG931,SUMPRODUCT(AV$2:AV931,$AH$2:$AH931)/SUM($AH$2:$AH931),0)</f>
        <v>0</v>
      </c>
      <c r="BQ931" s="11">
        <f>IF($AG931,SUMPRODUCT(AW$2:AW931,$AH$2:$AH931)/SUM($AH$2:$AH931),0)</f>
        <v>0</v>
      </c>
      <c r="BR931" s="11">
        <f>IF($AG931,SUMPRODUCT(AX$2:AX931,$AH$2:$AH931)/SUM($AH$2:$AH931),0)</f>
        <v>0</v>
      </c>
      <c r="BS931" s="11">
        <f>IF($AG931,SUMPRODUCT(AY$2:AY931,$AH$2:$AH931)/SUM($AH$2:$AH931),0)</f>
        <v>0</v>
      </c>
      <c r="BT931" s="11">
        <f>IF($AG931,SUMPRODUCT(AZ$2:AZ931,$AH$2:$AH931)/SUM($AH$2:$AH931),0)</f>
        <v>0</v>
      </c>
      <c r="BU931" s="11">
        <f>IF($AG931,SUMPRODUCT(BA$2:BA931,$AH$2:$AH931)/SUM($AH$2:$AH931),0)</f>
        <v>0</v>
      </c>
      <c r="BV931" s="11"/>
      <c r="BW931" s="109" cm="1">
        <f t="array" ref="BW931">IF($AG931,SQRT(SUMPRODUCT($AH$2:$AH931, (AI$2:AI931-BC931)^2)/(SUM($AH$2:$AH931)-1)),0)</f>
        <v>0</v>
      </c>
      <c r="BX931" s="109" cm="1">
        <f t="array" ref="BX931">IF($AG931,SQRT(SUMPRODUCT($AH$2:$AH931, (AJ$2:AJ931-BD931)^2)/(SUM($AH$2:$AH931)-1)),0)</f>
        <v>0</v>
      </c>
      <c r="BY931" s="109" cm="1">
        <f t="array" ref="BY931">IF($AG931,SQRT(SUMPRODUCT($AH$2:$AH931, (AK$2:AK931-BE931)^2)/(SUM($AH$2:$AH931)-1)),0)</f>
        <v>0</v>
      </c>
      <c r="BZ931" s="109" cm="1">
        <f t="array" ref="BZ931">IF($AG931,SQRT(SUMPRODUCT($AH$2:$AH931, (AL$2:AL931-BF931)^2)/(SUM($AH$2:$AH931)-1)),0)</f>
        <v>0</v>
      </c>
      <c r="CA931" s="109" cm="1">
        <f t="array" ref="CA931">IF($AG931,SQRT(SUMPRODUCT($AH$2:$AH931, (AM$2:AM931-BG931)^2)/(SUM($AH$2:$AH931)-1)),0)</f>
        <v>0</v>
      </c>
      <c r="CB931" s="109" cm="1">
        <f t="array" ref="CB931">IF($AG931,SQRT(SUMPRODUCT($AH$2:$AH931, (AN$2:AN931-BH931)^2)/(SUM($AH$2:$AH931)-1)),0)</f>
        <v>0</v>
      </c>
      <c r="CC931" s="109" cm="1">
        <f t="array" ref="CC931">IF($AG931,SQRT(SUMPRODUCT($AH$2:$AH931, (AO$2:AO931-BI931)^2)/(SUM($AH$2:$AH931)-1)),0)</f>
        <v>0</v>
      </c>
      <c r="CD931" s="109" cm="1">
        <f t="array" ref="CD931">IF($AG931,SQRT(SUMPRODUCT($AH$2:$AH931, (AP$2:AP931-BJ931)^2)/(SUM($AH$2:$AH931)-1)),0)</f>
        <v>0</v>
      </c>
      <c r="CE931" s="109" cm="1">
        <f t="array" ref="CE931">IF($AG931,SQRT(SUMPRODUCT($AH$2:$AH931, (AQ$2:AQ931-BK931)^2)/(SUM($AH$2:$AH931)-1)),0)</f>
        <v>0</v>
      </c>
      <c r="CF931" s="109" cm="1">
        <f t="array" ref="CF931">IF($AG931,SQRT(SUMPRODUCT($AH$2:$AH931, (AR$2:AR931-BL931)^2)/(SUM($AH$2:$AH931)-1)),0)</f>
        <v>0</v>
      </c>
      <c r="CG931" s="109" cm="1">
        <f t="array" ref="CG931">IF($AG931,SQRT(SUMPRODUCT($AH$2:$AH931, (AS$2:AS931-BM931)^2)/(SUM($AH$2:$AH931)-1)),0)</f>
        <v>0</v>
      </c>
      <c r="CH931" s="109" cm="1">
        <f t="array" ref="CH931">IF($AG931,SQRT(SUMPRODUCT($AH$2:$AH931, (AT$2:AT931-BN931)^2)/(SUM($AH$2:$AH931)-1)),0)</f>
        <v>0</v>
      </c>
      <c r="CI931" s="109" cm="1">
        <f t="array" ref="CI931">IF($AG931,SQRT(SUMPRODUCT($AH$2:$AH931, (AU$2:AU931-BO931)^2)/(SUM($AH$2:$AH931)-1)),0)</f>
        <v>0</v>
      </c>
      <c r="CJ931" s="109" cm="1">
        <f t="array" ref="CJ931">IF($AG931,SQRT(SUMPRODUCT($AH$2:$AH931, (AV$2:AV931-BP931)^2)/(SUM($AH$2:$AH931)-1)),0)</f>
        <v>0</v>
      </c>
      <c r="CK931" s="109" cm="1">
        <f t="array" ref="CK931">IF($AG931,SQRT(SUMPRODUCT($AH$2:$AH931, (AW$2:AW931-BQ931)^2)/(SUM($AH$2:$AH931)-1)),0)</f>
        <v>0</v>
      </c>
      <c r="CL931" s="109" cm="1">
        <f t="array" ref="CL931">IF($AG931,SQRT(SUMPRODUCT($AH$2:$AH931, (AX$2:AX931-BR931)^2)/(SUM($AH$2:$AH931)-1)),0)</f>
        <v>0</v>
      </c>
      <c r="CM931" s="109" cm="1">
        <f t="array" ref="CM931">IF($AG931,SQRT(SUMPRODUCT($AH$2:$AH931, (AY$2:AY931-BS931)^2)/(SUM($AH$2:$AH931)-1)),0)</f>
        <v>0</v>
      </c>
      <c r="CN931" s="109" cm="1">
        <f t="array" ref="CN931">IF($AG931,SQRT(SUMPRODUCT($AH$2:$AH931, (AZ$2:AZ931-BT931)^2)/(SUM($AH$2:$AH931)-1)),0)</f>
        <v>0</v>
      </c>
      <c r="CO931" s="109" cm="1">
        <f t="array" ref="CO931">IF($AG931,SQRT(SUMPRODUCT($AH$2:$AH931, (BA$2:BA931-BU931)^2)/(SUM($AH$2:$AH931)-1)),0)</f>
        <v>0</v>
      </c>
    </row>
    <row r="932" spans="34:93" x14ac:dyDescent="0.25">
      <c r="AH932" s="99" t="str">
        <f t="shared" si="212"/>
        <v/>
      </c>
      <c r="AI932" s="11">
        <f t="shared" ref="AI932:AR941" ca="1" si="223">IF(AI$1&lt;&gt;0,SUMIFS(INDIRECT(AI$1), Fecha,$AG932),0)</f>
        <v>0</v>
      </c>
      <c r="AJ932" s="11">
        <f t="shared" ca="1" si="223"/>
        <v>0</v>
      </c>
      <c r="AK932" s="11">
        <f t="shared" ca="1" si="223"/>
        <v>0</v>
      </c>
      <c r="AL932" s="11">
        <f t="shared" ca="1" si="223"/>
        <v>0</v>
      </c>
      <c r="AM932" s="11">
        <f t="shared" ca="1" si="223"/>
        <v>0</v>
      </c>
      <c r="AN932" s="11">
        <f t="shared" ca="1" si="223"/>
        <v>0</v>
      </c>
      <c r="AO932" s="11">
        <f t="shared" ca="1" si="223"/>
        <v>0</v>
      </c>
      <c r="AP932" s="11">
        <f t="shared" ca="1" si="223"/>
        <v>0</v>
      </c>
      <c r="AQ932" s="11">
        <f t="shared" ca="1" si="223"/>
        <v>0</v>
      </c>
      <c r="AR932" s="11">
        <f t="shared" ca="1" si="223"/>
        <v>0</v>
      </c>
      <c r="AS932" s="11">
        <f t="shared" ref="AS932:BA941" ca="1" si="224">IF(AS$1&lt;&gt;0,SUMIFS(INDIRECT(AS$1), Fecha,$AG932),0)</f>
        <v>0</v>
      </c>
      <c r="AT932" s="11">
        <f t="shared" ca="1" si="224"/>
        <v>0</v>
      </c>
      <c r="AU932" s="11">
        <f t="shared" ca="1" si="224"/>
        <v>0</v>
      </c>
      <c r="AV932" s="11">
        <f t="shared" ca="1" si="224"/>
        <v>0</v>
      </c>
      <c r="AW932" s="11">
        <f t="shared" ca="1" si="224"/>
        <v>0</v>
      </c>
      <c r="AX932" s="11">
        <f t="shared" ca="1" si="224"/>
        <v>0</v>
      </c>
      <c r="AY932" s="11">
        <f t="shared" ca="1" si="224"/>
        <v>0</v>
      </c>
      <c r="AZ932" s="11">
        <f t="shared" ca="1" si="224"/>
        <v>0</v>
      </c>
      <c r="BA932" s="11">
        <f t="shared" ca="1" si="224"/>
        <v>0</v>
      </c>
      <c r="BB932" s="11"/>
      <c r="BC932" s="11">
        <f>IF($AG932,SUMPRODUCT(AI$2:AI932,$AH$2:$AH932)/SUM($AH$2:$AH932),0)</f>
        <v>0</v>
      </c>
      <c r="BD932" s="11">
        <f>IF($AG932,SUMPRODUCT(AJ$2:AJ932,$AH$2:$AH932)/SUM($AH$2:$AH932),0)</f>
        <v>0</v>
      </c>
      <c r="BE932" s="11">
        <f>IF($AG932,SUMPRODUCT(AK$2:AK932,$AH$2:$AH932)/SUM($AH$2:$AH932),0)</f>
        <v>0</v>
      </c>
      <c r="BF932" s="11">
        <f>IF($AG932,SUMPRODUCT(AL$2:AL932,$AH$2:$AH932)/SUM($AH$2:$AH932),0)</f>
        <v>0</v>
      </c>
      <c r="BG932" s="11">
        <f>IF($AG932,SUMPRODUCT(AM$2:AM932,$AH$2:$AH932)/SUM($AH$2:$AH932),0)</f>
        <v>0</v>
      </c>
      <c r="BH932" s="11">
        <f>IF($AG932,SUMPRODUCT(AN$2:AN932,$AH$2:$AH932)/SUM($AH$2:$AH932),0)</f>
        <v>0</v>
      </c>
      <c r="BI932" s="11">
        <f>IF($AG932,SUMPRODUCT(AO$2:AO932,$AH$2:$AH932)/SUM($AH$2:$AH932),0)</f>
        <v>0</v>
      </c>
      <c r="BJ932" s="11">
        <f>IF($AG932,SUMPRODUCT(AP$2:AP932,$AH$2:$AH932)/SUM($AH$2:$AH932),0)</f>
        <v>0</v>
      </c>
      <c r="BK932" s="11">
        <f>IF($AG932,SUMPRODUCT(AQ$2:AQ932,$AH$2:$AH932)/SUM($AH$2:$AH932),0)</f>
        <v>0</v>
      </c>
      <c r="BL932" s="11">
        <f>IF($AG932,SUMPRODUCT(AR$2:AR932,$AH$2:$AH932)/SUM($AH$2:$AH932),0)</f>
        <v>0</v>
      </c>
      <c r="BM932" s="11">
        <f>IF($AG932,SUMPRODUCT(AS$2:AS932,$AH$2:$AH932)/SUM($AH$2:$AH932),0)</f>
        <v>0</v>
      </c>
      <c r="BN932" s="11">
        <f>IF($AG932,SUMPRODUCT(AT$2:AT932,$AH$2:$AH932)/SUM($AH$2:$AH932),0)</f>
        <v>0</v>
      </c>
      <c r="BO932" s="11">
        <f>IF($AG932,SUMPRODUCT(AU$2:AU932,$AH$2:$AH932)/SUM($AH$2:$AH932),0)</f>
        <v>0</v>
      </c>
      <c r="BP932" s="11">
        <f>IF($AG932,SUMPRODUCT(AV$2:AV932,$AH$2:$AH932)/SUM($AH$2:$AH932),0)</f>
        <v>0</v>
      </c>
      <c r="BQ932" s="11">
        <f>IF($AG932,SUMPRODUCT(AW$2:AW932,$AH$2:$AH932)/SUM($AH$2:$AH932),0)</f>
        <v>0</v>
      </c>
      <c r="BR932" s="11">
        <f>IF($AG932,SUMPRODUCT(AX$2:AX932,$AH$2:$AH932)/SUM($AH$2:$AH932),0)</f>
        <v>0</v>
      </c>
      <c r="BS932" s="11">
        <f>IF($AG932,SUMPRODUCT(AY$2:AY932,$AH$2:$AH932)/SUM($AH$2:$AH932),0)</f>
        <v>0</v>
      </c>
      <c r="BT932" s="11">
        <f>IF($AG932,SUMPRODUCT(AZ$2:AZ932,$AH$2:$AH932)/SUM($AH$2:$AH932),0)</f>
        <v>0</v>
      </c>
      <c r="BU932" s="11">
        <f>IF($AG932,SUMPRODUCT(BA$2:BA932,$AH$2:$AH932)/SUM($AH$2:$AH932),0)</f>
        <v>0</v>
      </c>
      <c r="BV932" s="11"/>
      <c r="BW932" s="109" cm="1">
        <f t="array" ref="BW932">IF($AG932,SQRT(SUMPRODUCT($AH$2:$AH932, (AI$2:AI932-BC932)^2)/(SUM($AH$2:$AH932)-1)),0)</f>
        <v>0</v>
      </c>
      <c r="BX932" s="109" cm="1">
        <f t="array" ref="BX932">IF($AG932,SQRT(SUMPRODUCT($AH$2:$AH932, (AJ$2:AJ932-BD932)^2)/(SUM($AH$2:$AH932)-1)),0)</f>
        <v>0</v>
      </c>
      <c r="BY932" s="109" cm="1">
        <f t="array" ref="BY932">IF($AG932,SQRT(SUMPRODUCT($AH$2:$AH932, (AK$2:AK932-BE932)^2)/(SUM($AH$2:$AH932)-1)),0)</f>
        <v>0</v>
      </c>
      <c r="BZ932" s="109" cm="1">
        <f t="array" ref="BZ932">IF($AG932,SQRT(SUMPRODUCT($AH$2:$AH932, (AL$2:AL932-BF932)^2)/(SUM($AH$2:$AH932)-1)),0)</f>
        <v>0</v>
      </c>
      <c r="CA932" s="109" cm="1">
        <f t="array" ref="CA932">IF($AG932,SQRT(SUMPRODUCT($AH$2:$AH932, (AM$2:AM932-BG932)^2)/(SUM($AH$2:$AH932)-1)),0)</f>
        <v>0</v>
      </c>
      <c r="CB932" s="109" cm="1">
        <f t="array" ref="CB932">IF($AG932,SQRT(SUMPRODUCT($AH$2:$AH932, (AN$2:AN932-BH932)^2)/(SUM($AH$2:$AH932)-1)),0)</f>
        <v>0</v>
      </c>
      <c r="CC932" s="109" cm="1">
        <f t="array" ref="CC932">IF($AG932,SQRT(SUMPRODUCT($AH$2:$AH932, (AO$2:AO932-BI932)^2)/(SUM($AH$2:$AH932)-1)),0)</f>
        <v>0</v>
      </c>
      <c r="CD932" s="109" cm="1">
        <f t="array" ref="CD932">IF($AG932,SQRT(SUMPRODUCT($AH$2:$AH932, (AP$2:AP932-BJ932)^2)/(SUM($AH$2:$AH932)-1)),0)</f>
        <v>0</v>
      </c>
      <c r="CE932" s="109" cm="1">
        <f t="array" ref="CE932">IF($AG932,SQRT(SUMPRODUCT($AH$2:$AH932, (AQ$2:AQ932-BK932)^2)/(SUM($AH$2:$AH932)-1)),0)</f>
        <v>0</v>
      </c>
      <c r="CF932" s="109" cm="1">
        <f t="array" ref="CF932">IF($AG932,SQRT(SUMPRODUCT($AH$2:$AH932, (AR$2:AR932-BL932)^2)/(SUM($AH$2:$AH932)-1)),0)</f>
        <v>0</v>
      </c>
      <c r="CG932" s="109" cm="1">
        <f t="array" ref="CG932">IF($AG932,SQRT(SUMPRODUCT($AH$2:$AH932, (AS$2:AS932-BM932)^2)/(SUM($AH$2:$AH932)-1)),0)</f>
        <v>0</v>
      </c>
      <c r="CH932" s="109" cm="1">
        <f t="array" ref="CH932">IF($AG932,SQRT(SUMPRODUCT($AH$2:$AH932, (AT$2:AT932-BN932)^2)/(SUM($AH$2:$AH932)-1)),0)</f>
        <v>0</v>
      </c>
      <c r="CI932" s="109" cm="1">
        <f t="array" ref="CI932">IF($AG932,SQRT(SUMPRODUCT($AH$2:$AH932, (AU$2:AU932-BO932)^2)/(SUM($AH$2:$AH932)-1)),0)</f>
        <v>0</v>
      </c>
      <c r="CJ932" s="109" cm="1">
        <f t="array" ref="CJ932">IF($AG932,SQRT(SUMPRODUCT($AH$2:$AH932, (AV$2:AV932-BP932)^2)/(SUM($AH$2:$AH932)-1)),0)</f>
        <v>0</v>
      </c>
      <c r="CK932" s="109" cm="1">
        <f t="array" ref="CK932">IF($AG932,SQRT(SUMPRODUCT($AH$2:$AH932, (AW$2:AW932-BQ932)^2)/(SUM($AH$2:$AH932)-1)),0)</f>
        <v>0</v>
      </c>
      <c r="CL932" s="109" cm="1">
        <f t="array" ref="CL932">IF($AG932,SQRT(SUMPRODUCT($AH$2:$AH932, (AX$2:AX932-BR932)^2)/(SUM($AH$2:$AH932)-1)),0)</f>
        <v>0</v>
      </c>
      <c r="CM932" s="109" cm="1">
        <f t="array" ref="CM932">IF($AG932,SQRT(SUMPRODUCT($AH$2:$AH932, (AY$2:AY932-BS932)^2)/(SUM($AH$2:$AH932)-1)),0)</f>
        <v>0</v>
      </c>
      <c r="CN932" s="109" cm="1">
        <f t="array" ref="CN932">IF($AG932,SQRT(SUMPRODUCT($AH$2:$AH932, (AZ$2:AZ932-BT932)^2)/(SUM($AH$2:$AH932)-1)),0)</f>
        <v>0</v>
      </c>
      <c r="CO932" s="109" cm="1">
        <f t="array" ref="CO932">IF($AG932,SQRT(SUMPRODUCT($AH$2:$AH932, (BA$2:BA932-BU932)^2)/(SUM($AH$2:$AH932)-1)),0)</f>
        <v>0</v>
      </c>
    </row>
    <row r="933" spans="34:93" x14ac:dyDescent="0.25">
      <c r="AH933" s="99" t="str">
        <f t="shared" si="212"/>
        <v/>
      </c>
      <c r="AI933" s="11">
        <f t="shared" ca="1" si="223"/>
        <v>0</v>
      </c>
      <c r="AJ933" s="11">
        <f t="shared" ca="1" si="223"/>
        <v>0</v>
      </c>
      <c r="AK933" s="11">
        <f t="shared" ca="1" si="223"/>
        <v>0</v>
      </c>
      <c r="AL933" s="11">
        <f t="shared" ca="1" si="223"/>
        <v>0</v>
      </c>
      <c r="AM933" s="11">
        <f t="shared" ca="1" si="223"/>
        <v>0</v>
      </c>
      <c r="AN933" s="11">
        <f t="shared" ca="1" si="223"/>
        <v>0</v>
      </c>
      <c r="AO933" s="11">
        <f t="shared" ca="1" si="223"/>
        <v>0</v>
      </c>
      <c r="AP933" s="11">
        <f t="shared" ca="1" si="223"/>
        <v>0</v>
      </c>
      <c r="AQ933" s="11">
        <f t="shared" ca="1" si="223"/>
        <v>0</v>
      </c>
      <c r="AR933" s="11">
        <f t="shared" ca="1" si="223"/>
        <v>0</v>
      </c>
      <c r="AS933" s="11">
        <f t="shared" ca="1" si="224"/>
        <v>0</v>
      </c>
      <c r="AT933" s="11">
        <f t="shared" ca="1" si="224"/>
        <v>0</v>
      </c>
      <c r="AU933" s="11">
        <f t="shared" ca="1" si="224"/>
        <v>0</v>
      </c>
      <c r="AV933" s="11">
        <f t="shared" ca="1" si="224"/>
        <v>0</v>
      </c>
      <c r="AW933" s="11">
        <f t="shared" ca="1" si="224"/>
        <v>0</v>
      </c>
      <c r="AX933" s="11">
        <f t="shared" ca="1" si="224"/>
        <v>0</v>
      </c>
      <c r="AY933" s="11">
        <f t="shared" ca="1" si="224"/>
        <v>0</v>
      </c>
      <c r="AZ933" s="11">
        <f t="shared" ca="1" si="224"/>
        <v>0</v>
      </c>
      <c r="BA933" s="11">
        <f t="shared" ca="1" si="224"/>
        <v>0</v>
      </c>
      <c r="BB933" s="11"/>
      <c r="BC933" s="11">
        <f>IF($AG933,SUMPRODUCT(AI$2:AI933,$AH$2:$AH933)/SUM($AH$2:$AH933),0)</f>
        <v>0</v>
      </c>
      <c r="BD933" s="11">
        <f>IF($AG933,SUMPRODUCT(AJ$2:AJ933,$AH$2:$AH933)/SUM($AH$2:$AH933),0)</f>
        <v>0</v>
      </c>
      <c r="BE933" s="11">
        <f>IF($AG933,SUMPRODUCT(AK$2:AK933,$AH$2:$AH933)/SUM($AH$2:$AH933),0)</f>
        <v>0</v>
      </c>
      <c r="BF933" s="11">
        <f>IF($AG933,SUMPRODUCT(AL$2:AL933,$AH$2:$AH933)/SUM($AH$2:$AH933),0)</f>
        <v>0</v>
      </c>
      <c r="BG933" s="11">
        <f>IF($AG933,SUMPRODUCT(AM$2:AM933,$AH$2:$AH933)/SUM($AH$2:$AH933),0)</f>
        <v>0</v>
      </c>
      <c r="BH933" s="11">
        <f>IF($AG933,SUMPRODUCT(AN$2:AN933,$AH$2:$AH933)/SUM($AH$2:$AH933),0)</f>
        <v>0</v>
      </c>
      <c r="BI933" s="11">
        <f>IF($AG933,SUMPRODUCT(AO$2:AO933,$AH$2:$AH933)/SUM($AH$2:$AH933),0)</f>
        <v>0</v>
      </c>
      <c r="BJ933" s="11">
        <f>IF($AG933,SUMPRODUCT(AP$2:AP933,$AH$2:$AH933)/SUM($AH$2:$AH933),0)</f>
        <v>0</v>
      </c>
      <c r="BK933" s="11">
        <f>IF($AG933,SUMPRODUCT(AQ$2:AQ933,$AH$2:$AH933)/SUM($AH$2:$AH933),0)</f>
        <v>0</v>
      </c>
      <c r="BL933" s="11">
        <f>IF($AG933,SUMPRODUCT(AR$2:AR933,$AH$2:$AH933)/SUM($AH$2:$AH933),0)</f>
        <v>0</v>
      </c>
      <c r="BM933" s="11">
        <f>IF($AG933,SUMPRODUCT(AS$2:AS933,$AH$2:$AH933)/SUM($AH$2:$AH933),0)</f>
        <v>0</v>
      </c>
      <c r="BN933" s="11">
        <f>IF($AG933,SUMPRODUCT(AT$2:AT933,$AH$2:$AH933)/SUM($AH$2:$AH933),0)</f>
        <v>0</v>
      </c>
      <c r="BO933" s="11">
        <f>IF($AG933,SUMPRODUCT(AU$2:AU933,$AH$2:$AH933)/SUM($AH$2:$AH933),0)</f>
        <v>0</v>
      </c>
      <c r="BP933" s="11">
        <f>IF($AG933,SUMPRODUCT(AV$2:AV933,$AH$2:$AH933)/SUM($AH$2:$AH933),0)</f>
        <v>0</v>
      </c>
      <c r="BQ933" s="11">
        <f>IF($AG933,SUMPRODUCT(AW$2:AW933,$AH$2:$AH933)/SUM($AH$2:$AH933),0)</f>
        <v>0</v>
      </c>
      <c r="BR933" s="11">
        <f>IF($AG933,SUMPRODUCT(AX$2:AX933,$AH$2:$AH933)/SUM($AH$2:$AH933),0)</f>
        <v>0</v>
      </c>
      <c r="BS933" s="11">
        <f>IF($AG933,SUMPRODUCT(AY$2:AY933,$AH$2:$AH933)/SUM($AH$2:$AH933),0)</f>
        <v>0</v>
      </c>
      <c r="BT933" s="11">
        <f>IF($AG933,SUMPRODUCT(AZ$2:AZ933,$AH$2:$AH933)/SUM($AH$2:$AH933),0)</f>
        <v>0</v>
      </c>
      <c r="BU933" s="11">
        <f>IF($AG933,SUMPRODUCT(BA$2:BA933,$AH$2:$AH933)/SUM($AH$2:$AH933),0)</f>
        <v>0</v>
      </c>
      <c r="BV933" s="11"/>
      <c r="BW933" s="109" cm="1">
        <f t="array" ref="BW933">IF($AG933,SQRT(SUMPRODUCT($AH$2:$AH933, (AI$2:AI933-BC933)^2)/(SUM($AH$2:$AH933)-1)),0)</f>
        <v>0</v>
      </c>
      <c r="BX933" s="109" cm="1">
        <f t="array" ref="BX933">IF($AG933,SQRT(SUMPRODUCT($AH$2:$AH933, (AJ$2:AJ933-BD933)^2)/(SUM($AH$2:$AH933)-1)),0)</f>
        <v>0</v>
      </c>
      <c r="BY933" s="109" cm="1">
        <f t="array" ref="BY933">IF($AG933,SQRT(SUMPRODUCT($AH$2:$AH933, (AK$2:AK933-BE933)^2)/(SUM($AH$2:$AH933)-1)),0)</f>
        <v>0</v>
      </c>
      <c r="BZ933" s="109" cm="1">
        <f t="array" ref="BZ933">IF($AG933,SQRT(SUMPRODUCT($AH$2:$AH933, (AL$2:AL933-BF933)^2)/(SUM($AH$2:$AH933)-1)),0)</f>
        <v>0</v>
      </c>
      <c r="CA933" s="109" cm="1">
        <f t="array" ref="CA933">IF($AG933,SQRT(SUMPRODUCT($AH$2:$AH933, (AM$2:AM933-BG933)^2)/(SUM($AH$2:$AH933)-1)),0)</f>
        <v>0</v>
      </c>
      <c r="CB933" s="109" cm="1">
        <f t="array" ref="CB933">IF($AG933,SQRT(SUMPRODUCT($AH$2:$AH933, (AN$2:AN933-BH933)^2)/(SUM($AH$2:$AH933)-1)),0)</f>
        <v>0</v>
      </c>
      <c r="CC933" s="109" cm="1">
        <f t="array" ref="CC933">IF($AG933,SQRT(SUMPRODUCT($AH$2:$AH933, (AO$2:AO933-BI933)^2)/(SUM($AH$2:$AH933)-1)),0)</f>
        <v>0</v>
      </c>
      <c r="CD933" s="109" cm="1">
        <f t="array" ref="CD933">IF($AG933,SQRT(SUMPRODUCT($AH$2:$AH933, (AP$2:AP933-BJ933)^2)/(SUM($AH$2:$AH933)-1)),0)</f>
        <v>0</v>
      </c>
      <c r="CE933" s="109" cm="1">
        <f t="array" ref="CE933">IF($AG933,SQRT(SUMPRODUCT($AH$2:$AH933, (AQ$2:AQ933-BK933)^2)/(SUM($AH$2:$AH933)-1)),0)</f>
        <v>0</v>
      </c>
      <c r="CF933" s="109" cm="1">
        <f t="array" ref="CF933">IF($AG933,SQRT(SUMPRODUCT($AH$2:$AH933, (AR$2:AR933-BL933)^2)/(SUM($AH$2:$AH933)-1)),0)</f>
        <v>0</v>
      </c>
      <c r="CG933" s="109" cm="1">
        <f t="array" ref="CG933">IF($AG933,SQRT(SUMPRODUCT($AH$2:$AH933, (AS$2:AS933-BM933)^2)/(SUM($AH$2:$AH933)-1)),0)</f>
        <v>0</v>
      </c>
      <c r="CH933" s="109" cm="1">
        <f t="array" ref="CH933">IF($AG933,SQRT(SUMPRODUCT($AH$2:$AH933, (AT$2:AT933-BN933)^2)/(SUM($AH$2:$AH933)-1)),0)</f>
        <v>0</v>
      </c>
      <c r="CI933" s="109" cm="1">
        <f t="array" ref="CI933">IF($AG933,SQRT(SUMPRODUCT($AH$2:$AH933, (AU$2:AU933-BO933)^2)/(SUM($AH$2:$AH933)-1)),0)</f>
        <v>0</v>
      </c>
      <c r="CJ933" s="109" cm="1">
        <f t="array" ref="CJ933">IF($AG933,SQRT(SUMPRODUCT($AH$2:$AH933, (AV$2:AV933-BP933)^2)/(SUM($AH$2:$AH933)-1)),0)</f>
        <v>0</v>
      </c>
      <c r="CK933" s="109" cm="1">
        <f t="array" ref="CK933">IF($AG933,SQRT(SUMPRODUCT($AH$2:$AH933, (AW$2:AW933-BQ933)^2)/(SUM($AH$2:$AH933)-1)),0)</f>
        <v>0</v>
      </c>
      <c r="CL933" s="109" cm="1">
        <f t="array" ref="CL933">IF($AG933,SQRT(SUMPRODUCT($AH$2:$AH933, (AX$2:AX933-BR933)^2)/(SUM($AH$2:$AH933)-1)),0)</f>
        <v>0</v>
      </c>
      <c r="CM933" s="109" cm="1">
        <f t="array" ref="CM933">IF($AG933,SQRT(SUMPRODUCT($AH$2:$AH933, (AY$2:AY933-BS933)^2)/(SUM($AH$2:$AH933)-1)),0)</f>
        <v>0</v>
      </c>
      <c r="CN933" s="109" cm="1">
        <f t="array" ref="CN933">IF($AG933,SQRT(SUMPRODUCT($AH$2:$AH933, (AZ$2:AZ933-BT933)^2)/(SUM($AH$2:$AH933)-1)),0)</f>
        <v>0</v>
      </c>
      <c r="CO933" s="109" cm="1">
        <f t="array" ref="CO933">IF($AG933,SQRT(SUMPRODUCT($AH$2:$AH933, (BA$2:BA933-BU933)^2)/(SUM($AH$2:$AH933)-1)),0)</f>
        <v>0</v>
      </c>
    </row>
    <row r="934" spans="34:93" x14ac:dyDescent="0.25">
      <c r="AH934" s="99" t="str">
        <f t="shared" si="212"/>
        <v/>
      </c>
      <c r="AI934" s="11">
        <f t="shared" ca="1" si="223"/>
        <v>0</v>
      </c>
      <c r="AJ934" s="11">
        <f t="shared" ca="1" si="223"/>
        <v>0</v>
      </c>
      <c r="AK934" s="11">
        <f t="shared" ca="1" si="223"/>
        <v>0</v>
      </c>
      <c r="AL934" s="11">
        <f t="shared" ca="1" si="223"/>
        <v>0</v>
      </c>
      <c r="AM934" s="11">
        <f t="shared" ca="1" si="223"/>
        <v>0</v>
      </c>
      <c r="AN934" s="11">
        <f t="shared" ca="1" si="223"/>
        <v>0</v>
      </c>
      <c r="AO934" s="11">
        <f t="shared" ca="1" si="223"/>
        <v>0</v>
      </c>
      <c r="AP934" s="11">
        <f t="shared" ca="1" si="223"/>
        <v>0</v>
      </c>
      <c r="AQ934" s="11">
        <f t="shared" ca="1" si="223"/>
        <v>0</v>
      </c>
      <c r="AR934" s="11">
        <f t="shared" ca="1" si="223"/>
        <v>0</v>
      </c>
      <c r="AS934" s="11">
        <f t="shared" ca="1" si="224"/>
        <v>0</v>
      </c>
      <c r="AT934" s="11">
        <f t="shared" ca="1" si="224"/>
        <v>0</v>
      </c>
      <c r="AU934" s="11">
        <f t="shared" ca="1" si="224"/>
        <v>0</v>
      </c>
      <c r="AV934" s="11">
        <f t="shared" ca="1" si="224"/>
        <v>0</v>
      </c>
      <c r="AW934" s="11">
        <f t="shared" ca="1" si="224"/>
        <v>0</v>
      </c>
      <c r="AX934" s="11">
        <f t="shared" ca="1" si="224"/>
        <v>0</v>
      </c>
      <c r="AY934" s="11">
        <f t="shared" ca="1" si="224"/>
        <v>0</v>
      </c>
      <c r="AZ934" s="11">
        <f t="shared" ca="1" si="224"/>
        <v>0</v>
      </c>
      <c r="BA934" s="11">
        <f t="shared" ca="1" si="224"/>
        <v>0</v>
      </c>
      <c r="BB934" s="11"/>
      <c r="BC934" s="11">
        <f>IF($AG934,SUMPRODUCT(AI$2:AI934,$AH$2:$AH934)/SUM($AH$2:$AH934),0)</f>
        <v>0</v>
      </c>
      <c r="BD934" s="11">
        <f>IF($AG934,SUMPRODUCT(AJ$2:AJ934,$AH$2:$AH934)/SUM($AH$2:$AH934),0)</f>
        <v>0</v>
      </c>
      <c r="BE934" s="11">
        <f>IF($AG934,SUMPRODUCT(AK$2:AK934,$AH$2:$AH934)/SUM($AH$2:$AH934),0)</f>
        <v>0</v>
      </c>
      <c r="BF934" s="11">
        <f>IF($AG934,SUMPRODUCT(AL$2:AL934,$AH$2:$AH934)/SUM($AH$2:$AH934),0)</f>
        <v>0</v>
      </c>
      <c r="BG934" s="11">
        <f>IF($AG934,SUMPRODUCT(AM$2:AM934,$AH$2:$AH934)/SUM($AH$2:$AH934),0)</f>
        <v>0</v>
      </c>
      <c r="BH934" s="11">
        <f>IF($AG934,SUMPRODUCT(AN$2:AN934,$AH$2:$AH934)/SUM($AH$2:$AH934),0)</f>
        <v>0</v>
      </c>
      <c r="BI934" s="11">
        <f>IF($AG934,SUMPRODUCT(AO$2:AO934,$AH$2:$AH934)/SUM($AH$2:$AH934),0)</f>
        <v>0</v>
      </c>
      <c r="BJ934" s="11">
        <f>IF($AG934,SUMPRODUCT(AP$2:AP934,$AH$2:$AH934)/SUM($AH$2:$AH934),0)</f>
        <v>0</v>
      </c>
      <c r="BK934" s="11">
        <f>IF($AG934,SUMPRODUCT(AQ$2:AQ934,$AH$2:$AH934)/SUM($AH$2:$AH934),0)</f>
        <v>0</v>
      </c>
      <c r="BL934" s="11">
        <f>IF($AG934,SUMPRODUCT(AR$2:AR934,$AH$2:$AH934)/SUM($AH$2:$AH934),0)</f>
        <v>0</v>
      </c>
      <c r="BM934" s="11">
        <f>IF($AG934,SUMPRODUCT(AS$2:AS934,$AH$2:$AH934)/SUM($AH$2:$AH934),0)</f>
        <v>0</v>
      </c>
      <c r="BN934" s="11">
        <f>IF($AG934,SUMPRODUCT(AT$2:AT934,$AH$2:$AH934)/SUM($AH$2:$AH934),0)</f>
        <v>0</v>
      </c>
      <c r="BO934" s="11">
        <f>IF($AG934,SUMPRODUCT(AU$2:AU934,$AH$2:$AH934)/SUM($AH$2:$AH934),0)</f>
        <v>0</v>
      </c>
      <c r="BP934" s="11">
        <f>IF($AG934,SUMPRODUCT(AV$2:AV934,$AH$2:$AH934)/SUM($AH$2:$AH934),0)</f>
        <v>0</v>
      </c>
      <c r="BQ934" s="11">
        <f>IF($AG934,SUMPRODUCT(AW$2:AW934,$AH$2:$AH934)/SUM($AH$2:$AH934),0)</f>
        <v>0</v>
      </c>
      <c r="BR934" s="11">
        <f>IF($AG934,SUMPRODUCT(AX$2:AX934,$AH$2:$AH934)/SUM($AH$2:$AH934),0)</f>
        <v>0</v>
      </c>
      <c r="BS934" s="11">
        <f>IF($AG934,SUMPRODUCT(AY$2:AY934,$AH$2:$AH934)/SUM($AH$2:$AH934),0)</f>
        <v>0</v>
      </c>
      <c r="BT934" s="11">
        <f>IF($AG934,SUMPRODUCT(AZ$2:AZ934,$AH$2:$AH934)/SUM($AH$2:$AH934),0)</f>
        <v>0</v>
      </c>
      <c r="BU934" s="11">
        <f>IF($AG934,SUMPRODUCT(BA$2:BA934,$AH$2:$AH934)/SUM($AH$2:$AH934),0)</f>
        <v>0</v>
      </c>
      <c r="BV934" s="11"/>
      <c r="BW934" s="109" cm="1">
        <f t="array" ref="BW934">IF($AG934,SQRT(SUMPRODUCT($AH$2:$AH934, (AI$2:AI934-BC934)^2)/(SUM($AH$2:$AH934)-1)),0)</f>
        <v>0</v>
      </c>
      <c r="BX934" s="109" cm="1">
        <f t="array" ref="BX934">IF($AG934,SQRT(SUMPRODUCT($AH$2:$AH934, (AJ$2:AJ934-BD934)^2)/(SUM($AH$2:$AH934)-1)),0)</f>
        <v>0</v>
      </c>
      <c r="BY934" s="109" cm="1">
        <f t="array" ref="BY934">IF($AG934,SQRT(SUMPRODUCT($AH$2:$AH934, (AK$2:AK934-BE934)^2)/(SUM($AH$2:$AH934)-1)),0)</f>
        <v>0</v>
      </c>
      <c r="BZ934" s="109" cm="1">
        <f t="array" ref="BZ934">IF($AG934,SQRT(SUMPRODUCT($AH$2:$AH934, (AL$2:AL934-BF934)^2)/(SUM($AH$2:$AH934)-1)),0)</f>
        <v>0</v>
      </c>
      <c r="CA934" s="109" cm="1">
        <f t="array" ref="CA934">IF($AG934,SQRT(SUMPRODUCT($AH$2:$AH934, (AM$2:AM934-BG934)^2)/(SUM($AH$2:$AH934)-1)),0)</f>
        <v>0</v>
      </c>
      <c r="CB934" s="109" cm="1">
        <f t="array" ref="CB934">IF($AG934,SQRT(SUMPRODUCT($AH$2:$AH934, (AN$2:AN934-BH934)^2)/(SUM($AH$2:$AH934)-1)),0)</f>
        <v>0</v>
      </c>
      <c r="CC934" s="109" cm="1">
        <f t="array" ref="CC934">IF($AG934,SQRT(SUMPRODUCT($AH$2:$AH934, (AO$2:AO934-BI934)^2)/(SUM($AH$2:$AH934)-1)),0)</f>
        <v>0</v>
      </c>
      <c r="CD934" s="109" cm="1">
        <f t="array" ref="CD934">IF($AG934,SQRT(SUMPRODUCT($AH$2:$AH934, (AP$2:AP934-BJ934)^2)/(SUM($AH$2:$AH934)-1)),0)</f>
        <v>0</v>
      </c>
      <c r="CE934" s="109" cm="1">
        <f t="array" ref="CE934">IF($AG934,SQRT(SUMPRODUCT($AH$2:$AH934, (AQ$2:AQ934-BK934)^2)/(SUM($AH$2:$AH934)-1)),0)</f>
        <v>0</v>
      </c>
      <c r="CF934" s="109" cm="1">
        <f t="array" ref="CF934">IF($AG934,SQRT(SUMPRODUCT($AH$2:$AH934, (AR$2:AR934-BL934)^2)/(SUM($AH$2:$AH934)-1)),0)</f>
        <v>0</v>
      </c>
      <c r="CG934" s="109" cm="1">
        <f t="array" ref="CG934">IF($AG934,SQRT(SUMPRODUCT($AH$2:$AH934, (AS$2:AS934-BM934)^2)/(SUM($AH$2:$AH934)-1)),0)</f>
        <v>0</v>
      </c>
      <c r="CH934" s="109" cm="1">
        <f t="array" ref="CH934">IF($AG934,SQRT(SUMPRODUCT($AH$2:$AH934, (AT$2:AT934-BN934)^2)/(SUM($AH$2:$AH934)-1)),0)</f>
        <v>0</v>
      </c>
      <c r="CI934" s="109" cm="1">
        <f t="array" ref="CI934">IF($AG934,SQRT(SUMPRODUCT($AH$2:$AH934, (AU$2:AU934-BO934)^2)/(SUM($AH$2:$AH934)-1)),0)</f>
        <v>0</v>
      </c>
      <c r="CJ934" s="109" cm="1">
        <f t="array" ref="CJ934">IF($AG934,SQRT(SUMPRODUCT($AH$2:$AH934, (AV$2:AV934-BP934)^2)/(SUM($AH$2:$AH934)-1)),0)</f>
        <v>0</v>
      </c>
      <c r="CK934" s="109" cm="1">
        <f t="array" ref="CK934">IF($AG934,SQRT(SUMPRODUCT($AH$2:$AH934, (AW$2:AW934-BQ934)^2)/(SUM($AH$2:$AH934)-1)),0)</f>
        <v>0</v>
      </c>
      <c r="CL934" s="109" cm="1">
        <f t="array" ref="CL934">IF($AG934,SQRT(SUMPRODUCT($AH$2:$AH934, (AX$2:AX934-BR934)^2)/(SUM($AH$2:$AH934)-1)),0)</f>
        <v>0</v>
      </c>
      <c r="CM934" s="109" cm="1">
        <f t="array" ref="CM934">IF($AG934,SQRT(SUMPRODUCT($AH$2:$AH934, (AY$2:AY934-BS934)^2)/(SUM($AH$2:$AH934)-1)),0)</f>
        <v>0</v>
      </c>
      <c r="CN934" s="109" cm="1">
        <f t="array" ref="CN934">IF($AG934,SQRT(SUMPRODUCT($AH$2:$AH934, (AZ$2:AZ934-BT934)^2)/(SUM($AH$2:$AH934)-1)),0)</f>
        <v>0</v>
      </c>
      <c r="CO934" s="109" cm="1">
        <f t="array" ref="CO934">IF($AG934,SQRT(SUMPRODUCT($AH$2:$AH934, (BA$2:BA934-BU934)^2)/(SUM($AH$2:$AH934)-1)),0)</f>
        <v>0</v>
      </c>
    </row>
    <row r="935" spans="34:93" x14ac:dyDescent="0.25">
      <c r="AH935" s="99" t="str">
        <f t="shared" si="212"/>
        <v/>
      </c>
      <c r="AI935" s="11">
        <f t="shared" ca="1" si="223"/>
        <v>0</v>
      </c>
      <c r="AJ935" s="11">
        <f t="shared" ca="1" si="223"/>
        <v>0</v>
      </c>
      <c r="AK935" s="11">
        <f t="shared" ca="1" si="223"/>
        <v>0</v>
      </c>
      <c r="AL935" s="11">
        <f t="shared" ca="1" si="223"/>
        <v>0</v>
      </c>
      <c r="AM935" s="11">
        <f t="shared" ca="1" si="223"/>
        <v>0</v>
      </c>
      <c r="AN935" s="11">
        <f t="shared" ca="1" si="223"/>
        <v>0</v>
      </c>
      <c r="AO935" s="11">
        <f t="shared" ca="1" si="223"/>
        <v>0</v>
      </c>
      <c r="AP935" s="11">
        <f t="shared" ca="1" si="223"/>
        <v>0</v>
      </c>
      <c r="AQ935" s="11">
        <f t="shared" ca="1" si="223"/>
        <v>0</v>
      </c>
      <c r="AR935" s="11">
        <f t="shared" ca="1" si="223"/>
        <v>0</v>
      </c>
      <c r="AS935" s="11">
        <f t="shared" ca="1" si="224"/>
        <v>0</v>
      </c>
      <c r="AT935" s="11">
        <f t="shared" ca="1" si="224"/>
        <v>0</v>
      </c>
      <c r="AU935" s="11">
        <f t="shared" ca="1" si="224"/>
        <v>0</v>
      </c>
      <c r="AV935" s="11">
        <f t="shared" ca="1" si="224"/>
        <v>0</v>
      </c>
      <c r="AW935" s="11">
        <f t="shared" ca="1" si="224"/>
        <v>0</v>
      </c>
      <c r="AX935" s="11">
        <f t="shared" ca="1" si="224"/>
        <v>0</v>
      </c>
      <c r="AY935" s="11">
        <f t="shared" ca="1" si="224"/>
        <v>0</v>
      </c>
      <c r="AZ935" s="11">
        <f t="shared" ca="1" si="224"/>
        <v>0</v>
      </c>
      <c r="BA935" s="11">
        <f t="shared" ca="1" si="224"/>
        <v>0</v>
      </c>
      <c r="BB935" s="11"/>
      <c r="BC935" s="11">
        <f>IF($AG935,SUMPRODUCT(AI$2:AI935,$AH$2:$AH935)/SUM($AH$2:$AH935),0)</f>
        <v>0</v>
      </c>
      <c r="BD935" s="11">
        <f>IF($AG935,SUMPRODUCT(AJ$2:AJ935,$AH$2:$AH935)/SUM($AH$2:$AH935),0)</f>
        <v>0</v>
      </c>
      <c r="BE935" s="11">
        <f>IF($AG935,SUMPRODUCT(AK$2:AK935,$AH$2:$AH935)/SUM($AH$2:$AH935),0)</f>
        <v>0</v>
      </c>
      <c r="BF935" s="11">
        <f>IF($AG935,SUMPRODUCT(AL$2:AL935,$AH$2:$AH935)/SUM($AH$2:$AH935),0)</f>
        <v>0</v>
      </c>
      <c r="BG935" s="11">
        <f>IF($AG935,SUMPRODUCT(AM$2:AM935,$AH$2:$AH935)/SUM($AH$2:$AH935),0)</f>
        <v>0</v>
      </c>
      <c r="BH935" s="11">
        <f>IF($AG935,SUMPRODUCT(AN$2:AN935,$AH$2:$AH935)/SUM($AH$2:$AH935),0)</f>
        <v>0</v>
      </c>
      <c r="BI935" s="11">
        <f>IF($AG935,SUMPRODUCT(AO$2:AO935,$AH$2:$AH935)/SUM($AH$2:$AH935),0)</f>
        <v>0</v>
      </c>
      <c r="BJ935" s="11">
        <f>IF($AG935,SUMPRODUCT(AP$2:AP935,$AH$2:$AH935)/SUM($AH$2:$AH935),0)</f>
        <v>0</v>
      </c>
      <c r="BK935" s="11">
        <f>IF($AG935,SUMPRODUCT(AQ$2:AQ935,$AH$2:$AH935)/SUM($AH$2:$AH935),0)</f>
        <v>0</v>
      </c>
      <c r="BL935" s="11">
        <f>IF($AG935,SUMPRODUCT(AR$2:AR935,$AH$2:$AH935)/SUM($AH$2:$AH935),0)</f>
        <v>0</v>
      </c>
      <c r="BM935" s="11">
        <f>IF($AG935,SUMPRODUCT(AS$2:AS935,$AH$2:$AH935)/SUM($AH$2:$AH935),0)</f>
        <v>0</v>
      </c>
      <c r="BN935" s="11">
        <f>IF($AG935,SUMPRODUCT(AT$2:AT935,$AH$2:$AH935)/SUM($AH$2:$AH935),0)</f>
        <v>0</v>
      </c>
      <c r="BO935" s="11">
        <f>IF($AG935,SUMPRODUCT(AU$2:AU935,$AH$2:$AH935)/SUM($AH$2:$AH935),0)</f>
        <v>0</v>
      </c>
      <c r="BP935" s="11">
        <f>IF($AG935,SUMPRODUCT(AV$2:AV935,$AH$2:$AH935)/SUM($AH$2:$AH935),0)</f>
        <v>0</v>
      </c>
      <c r="BQ935" s="11">
        <f>IF($AG935,SUMPRODUCT(AW$2:AW935,$AH$2:$AH935)/SUM($AH$2:$AH935),0)</f>
        <v>0</v>
      </c>
      <c r="BR935" s="11">
        <f>IF($AG935,SUMPRODUCT(AX$2:AX935,$AH$2:$AH935)/SUM($AH$2:$AH935),0)</f>
        <v>0</v>
      </c>
      <c r="BS935" s="11">
        <f>IF($AG935,SUMPRODUCT(AY$2:AY935,$AH$2:$AH935)/SUM($AH$2:$AH935),0)</f>
        <v>0</v>
      </c>
      <c r="BT935" s="11">
        <f>IF($AG935,SUMPRODUCT(AZ$2:AZ935,$AH$2:$AH935)/SUM($AH$2:$AH935),0)</f>
        <v>0</v>
      </c>
      <c r="BU935" s="11">
        <f>IF($AG935,SUMPRODUCT(BA$2:BA935,$AH$2:$AH935)/SUM($AH$2:$AH935),0)</f>
        <v>0</v>
      </c>
      <c r="BV935" s="11"/>
      <c r="BW935" s="109" cm="1">
        <f t="array" ref="BW935">IF($AG935,SQRT(SUMPRODUCT($AH$2:$AH935, (AI$2:AI935-BC935)^2)/(SUM($AH$2:$AH935)-1)),0)</f>
        <v>0</v>
      </c>
      <c r="BX935" s="109" cm="1">
        <f t="array" ref="BX935">IF($AG935,SQRT(SUMPRODUCT($AH$2:$AH935, (AJ$2:AJ935-BD935)^2)/(SUM($AH$2:$AH935)-1)),0)</f>
        <v>0</v>
      </c>
      <c r="BY935" s="109" cm="1">
        <f t="array" ref="BY935">IF($AG935,SQRT(SUMPRODUCT($AH$2:$AH935, (AK$2:AK935-BE935)^2)/(SUM($AH$2:$AH935)-1)),0)</f>
        <v>0</v>
      </c>
      <c r="BZ935" s="109" cm="1">
        <f t="array" ref="BZ935">IF($AG935,SQRT(SUMPRODUCT($AH$2:$AH935, (AL$2:AL935-BF935)^2)/(SUM($AH$2:$AH935)-1)),0)</f>
        <v>0</v>
      </c>
      <c r="CA935" s="109" cm="1">
        <f t="array" ref="CA935">IF($AG935,SQRT(SUMPRODUCT($AH$2:$AH935, (AM$2:AM935-BG935)^2)/(SUM($AH$2:$AH935)-1)),0)</f>
        <v>0</v>
      </c>
      <c r="CB935" s="109" cm="1">
        <f t="array" ref="CB935">IF($AG935,SQRT(SUMPRODUCT($AH$2:$AH935, (AN$2:AN935-BH935)^2)/(SUM($AH$2:$AH935)-1)),0)</f>
        <v>0</v>
      </c>
      <c r="CC935" s="109" cm="1">
        <f t="array" ref="CC935">IF($AG935,SQRT(SUMPRODUCT($AH$2:$AH935, (AO$2:AO935-BI935)^2)/(SUM($AH$2:$AH935)-1)),0)</f>
        <v>0</v>
      </c>
      <c r="CD935" s="109" cm="1">
        <f t="array" ref="CD935">IF($AG935,SQRT(SUMPRODUCT($AH$2:$AH935, (AP$2:AP935-BJ935)^2)/(SUM($AH$2:$AH935)-1)),0)</f>
        <v>0</v>
      </c>
      <c r="CE935" s="109" cm="1">
        <f t="array" ref="CE935">IF($AG935,SQRT(SUMPRODUCT($AH$2:$AH935, (AQ$2:AQ935-BK935)^2)/(SUM($AH$2:$AH935)-1)),0)</f>
        <v>0</v>
      </c>
      <c r="CF935" s="109" cm="1">
        <f t="array" ref="CF935">IF($AG935,SQRT(SUMPRODUCT($AH$2:$AH935, (AR$2:AR935-BL935)^2)/(SUM($AH$2:$AH935)-1)),0)</f>
        <v>0</v>
      </c>
      <c r="CG935" s="109" cm="1">
        <f t="array" ref="CG935">IF($AG935,SQRT(SUMPRODUCT($AH$2:$AH935, (AS$2:AS935-BM935)^2)/(SUM($AH$2:$AH935)-1)),0)</f>
        <v>0</v>
      </c>
      <c r="CH935" s="109" cm="1">
        <f t="array" ref="CH935">IF($AG935,SQRT(SUMPRODUCT($AH$2:$AH935, (AT$2:AT935-BN935)^2)/(SUM($AH$2:$AH935)-1)),0)</f>
        <v>0</v>
      </c>
      <c r="CI935" s="109" cm="1">
        <f t="array" ref="CI935">IF($AG935,SQRT(SUMPRODUCT($AH$2:$AH935, (AU$2:AU935-BO935)^2)/(SUM($AH$2:$AH935)-1)),0)</f>
        <v>0</v>
      </c>
      <c r="CJ935" s="109" cm="1">
        <f t="array" ref="CJ935">IF($AG935,SQRT(SUMPRODUCT($AH$2:$AH935, (AV$2:AV935-BP935)^2)/(SUM($AH$2:$AH935)-1)),0)</f>
        <v>0</v>
      </c>
      <c r="CK935" s="109" cm="1">
        <f t="array" ref="CK935">IF($AG935,SQRT(SUMPRODUCT($AH$2:$AH935, (AW$2:AW935-BQ935)^2)/(SUM($AH$2:$AH935)-1)),0)</f>
        <v>0</v>
      </c>
      <c r="CL935" s="109" cm="1">
        <f t="array" ref="CL935">IF($AG935,SQRT(SUMPRODUCT($AH$2:$AH935, (AX$2:AX935-BR935)^2)/(SUM($AH$2:$AH935)-1)),0)</f>
        <v>0</v>
      </c>
      <c r="CM935" s="109" cm="1">
        <f t="array" ref="CM935">IF($AG935,SQRT(SUMPRODUCT($AH$2:$AH935, (AY$2:AY935-BS935)^2)/(SUM($AH$2:$AH935)-1)),0)</f>
        <v>0</v>
      </c>
      <c r="CN935" s="109" cm="1">
        <f t="array" ref="CN935">IF($AG935,SQRT(SUMPRODUCT($AH$2:$AH935, (AZ$2:AZ935-BT935)^2)/(SUM($AH$2:$AH935)-1)),0)</f>
        <v>0</v>
      </c>
      <c r="CO935" s="109" cm="1">
        <f t="array" ref="CO935">IF($AG935,SQRT(SUMPRODUCT($AH$2:$AH935, (BA$2:BA935-BU935)^2)/(SUM($AH$2:$AH935)-1)),0)</f>
        <v>0</v>
      </c>
    </row>
    <row r="936" spans="34:93" x14ac:dyDescent="0.25">
      <c r="AH936" s="99" t="str">
        <f t="shared" si="212"/>
        <v/>
      </c>
      <c r="AI936" s="11">
        <f t="shared" ca="1" si="223"/>
        <v>0</v>
      </c>
      <c r="AJ936" s="11">
        <f t="shared" ca="1" si="223"/>
        <v>0</v>
      </c>
      <c r="AK936" s="11">
        <f t="shared" ca="1" si="223"/>
        <v>0</v>
      </c>
      <c r="AL936" s="11">
        <f t="shared" ca="1" si="223"/>
        <v>0</v>
      </c>
      <c r="AM936" s="11">
        <f t="shared" ca="1" si="223"/>
        <v>0</v>
      </c>
      <c r="AN936" s="11">
        <f t="shared" ca="1" si="223"/>
        <v>0</v>
      </c>
      <c r="AO936" s="11">
        <f t="shared" ca="1" si="223"/>
        <v>0</v>
      </c>
      <c r="AP936" s="11">
        <f t="shared" ca="1" si="223"/>
        <v>0</v>
      </c>
      <c r="AQ936" s="11">
        <f t="shared" ca="1" si="223"/>
        <v>0</v>
      </c>
      <c r="AR936" s="11">
        <f t="shared" ca="1" si="223"/>
        <v>0</v>
      </c>
      <c r="AS936" s="11">
        <f t="shared" ca="1" si="224"/>
        <v>0</v>
      </c>
      <c r="AT936" s="11">
        <f t="shared" ca="1" si="224"/>
        <v>0</v>
      </c>
      <c r="AU936" s="11">
        <f t="shared" ca="1" si="224"/>
        <v>0</v>
      </c>
      <c r="AV936" s="11">
        <f t="shared" ca="1" si="224"/>
        <v>0</v>
      </c>
      <c r="AW936" s="11">
        <f t="shared" ca="1" si="224"/>
        <v>0</v>
      </c>
      <c r="AX936" s="11">
        <f t="shared" ca="1" si="224"/>
        <v>0</v>
      </c>
      <c r="AY936" s="11">
        <f t="shared" ca="1" si="224"/>
        <v>0</v>
      </c>
      <c r="AZ936" s="11">
        <f t="shared" ca="1" si="224"/>
        <v>0</v>
      </c>
      <c r="BA936" s="11">
        <f t="shared" ca="1" si="224"/>
        <v>0</v>
      </c>
      <c r="BB936" s="11"/>
      <c r="BC936" s="11">
        <f>IF($AG936,SUMPRODUCT(AI$2:AI936,$AH$2:$AH936)/SUM($AH$2:$AH936),0)</f>
        <v>0</v>
      </c>
      <c r="BD936" s="11">
        <f>IF($AG936,SUMPRODUCT(AJ$2:AJ936,$AH$2:$AH936)/SUM($AH$2:$AH936),0)</f>
        <v>0</v>
      </c>
      <c r="BE936" s="11">
        <f>IF($AG936,SUMPRODUCT(AK$2:AK936,$AH$2:$AH936)/SUM($AH$2:$AH936),0)</f>
        <v>0</v>
      </c>
      <c r="BF936" s="11">
        <f>IF($AG936,SUMPRODUCT(AL$2:AL936,$AH$2:$AH936)/SUM($AH$2:$AH936),0)</f>
        <v>0</v>
      </c>
      <c r="BG936" s="11">
        <f>IF($AG936,SUMPRODUCT(AM$2:AM936,$AH$2:$AH936)/SUM($AH$2:$AH936),0)</f>
        <v>0</v>
      </c>
      <c r="BH936" s="11">
        <f>IF($AG936,SUMPRODUCT(AN$2:AN936,$AH$2:$AH936)/SUM($AH$2:$AH936),0)</f>
        <v>0</v>
      </c>
      <c r="BI936" s="11">
        <f>IF($AG936,SUMPRODUCT(AO$2:AO936,$AH$2:$AH936)/SUM($AH$2:$AH936),0)</f>
        <v>0</v>
      </c>
      <c r="BJ936" s="11">
        <f>IF($AG936,SUMPRODUCT(AP$2:AP936,$AH$2:$AH936)/SUM($AH$2:$AH936),0)</f>
        <v>0</v>
      </c>
      <c r="BK936" s="11">
        <f>IF($AG936,SUMPRODUCT(AQ$2:AQ936,$AH$2:$AH936)/SUM($AH$2:$AH936),0)</f>
        <v>0</v>
      </c>
      <c r="BL936" s="11">
        <f>IF($AG936,SUMPRODUCT(AR$2:AR936,$AH$2:$AH936)/SUM($AH$2:$AH936),0)</f>
        <v>0</v>
      </c>
      <c r="BM936" s="11">
        <f>IF($AG936,SUMPRODUCT(AS$2:AS936,$AH$2:$AH936)/SUM($AH$2:$AH936),0)</f>
        <v>0</v>
      </c>
      <c r="BN936" s="11">
        <f>IF($AG936,SUMPRODUCT(AT$2:AT936,$AH$2:$AH936)/SUM($AH$2:$AH936),0)</f>
        <v>0</v>
      </c>
      <c r="BO936" s="11">
        <f>IF($AG936,SUMPRODUCT(AU$2:AU936,$AH$2:$AH936)/SUM($AH$2:$AH936),0)</f>
        <v>0</v>
      </c>
      <c r="BP936" s="11">
        <f>IF($AG936,SUMPRODUCT(AV$2:AV936,$AH$2:$AH936)/SUM($AH$2:$AH936),0)</f>
        <v>0</v>
      </c>
      <c r="BQ936" s="11">
        <f>IF($AG936,SUMPRODUCT(AW$2:AW936,$AH$2:$AH936)/SUM($AH$2:$AH936),0)</f>
        <v>0</v>
      </c>
      <c r="BR936" s="11">
        <f>IF($AG936,SUMPRODUCT(AX$2:AX936,$AH$2:$AH936)/SUM($AH$2:$AH936),0)</f>
        <v>0</v>
      </c>
      <c r="BS936" s="11">
        <f>IF($AG936,SUMPRODUCT(AY$2:AY936,$AH$2:$AH936)/SUM($AH$2:$AH936),0)</f>
        <v>0</v>
      </c>
      <c r="BT936" s="11">
        <f>IF($AG936,SUMPRODUCT(AZ$2:AZ936,$AH$2:$AH936)/SUM($AH$2:$AH936),0)</f>
        <v>0</v>
      </c>
      <c r="BU936" s="11">
        <f>IF($AG936,SUMPRODUCT(BA$2:BA936,$AH$2:$AH936)/SUM($AH$2:$AH936),0)</f>
        <v>0</v>
      </c>
      <c r="BV936" s="11"/>
      <c r="BW936" s="109" cm="1">
        <f t="array" ref="BW936">IF($AG936,SQRT(SUMPRODUCT($AH$2:$AH936, (AI$2:AI936-BC936)^2)/(SUM($AH$2:$AH936)-1)),0)</f>
        <v>0</v>
      </c>
      <c r="BX936" s="109" cm="1">
        <f t="array" ref="BX936">IF($AG936,SQRT(SUMPRODUCT($AH$2:$AH936, (AJ$2:AJ936-BD936)^2)/(SUM($AH$2:$AH936)-1)),0)</f>
        <v>0</v>
      </c>
      <c r="BY936" s="109" cm="1">
        <f t="array" ref="BY936">IF($AG936,SQRT(SUMPRODUCT($AH$2:$AH936, (AK$2:AK936-BE936)^2)/(SUM($AH$2:$AH936)-1)),0)</f>
        <v>0</v>
      </c>
      <c r="BZ936" s="109" cm="1">
        <f t="array" ref="BZ936">IF($AG936,SQRT(SUMPRODUCT($AH$2:$AH936, (AL$2:AL936-BF936)^2)/(SUM($AH$2:$AH936)-1)),0)</f>
        <v>0</v>
      </c>
      <c r="CA936" s="109" cm="1">
        <f t="array" ref="CA936">IF($AG936,SQRT(SUMPRODUCT($AH$2:$AH936, (AM$2:AM936-BG936)^2)/(SUM($AH$2:$AH936)-1)),0)</f>
        <v>0</v>
      </c>
      <c r="CB936" s="109" cm="1">
        <f t="array" ref="CB936">IF($AG936,SQRT(SUMPRODUCT($AH$2:$AH936, (AN$2:AN936-BH936)^2)/(SUM($AH$2:$AH936)-1)),0)</f>
        <v>0</v>
      </c>
      <c r="CC936" s="109" cm="1">
        <f t="array" ref="CC936">IF($AG936,SQRT(SUMPRODUCT($AH$2:$AH936, (AO$2:AO936-BI936)^2)/(SUM($AH$2:$AH936)-1)),0)</f>
        <v>0</v>
      </c>
      <c r="CD936" s="109" cm="1">
        <f t="array" ref="CD936">IF($AG936,SQRT(SUMPRODUCT($AH$2:$AH936, (AP$2:AP936-BJ936)^2)/(SUM($AH$2:$AH936)-1)),0)</f>
        <v>0</v>
      </c>
      <c r="CE936" s="109" cm="1">
        <f t="array" ref="CE936">IF($AG936,SQRT(SUMPRODUCT($AH$2:$AH936, (AQ$2:AQ936-BK936)^2)/(SUM($AH$2:$AH936)-1)),0)</f>
        <v>0</v>
      </c>
      <c r="CF936" s="109" cm="1">
        <f t="array" ref="CF936">IF($AG936,SQRT(SUMPRODUCT($AH$2:$AH936, (AR$2:AR936-BL936)^2)/(SUM($AH$2:$AH936)-1)),0)</f>
        <v>0</v>
      </c>
      <c r="CG936" s="109" cm="1">
        <f t="array" ref="CG936">IF($AG936,SQRT(SUMPRODUCT($AH$2:$AH936, (AS$2:AS936-BM936)^2)/(SUM($AH$2:$AH936)-1)),0)</f>
        <v>0</v>
      </c>
      <c r="CH936" s="109" cm="1">
        <f t="array" ref="CH936">IF($AG936,SQRT(SUMPRODUCT($AH$2:$AH936, (AT$2:AT936-BN936)^2)/(SUM($AH$2:$AH936)-1)),0)</f>
        <v>0</v>
      </c>
      <c r="CI936" s="109" cm="1">
        <f t="array" ref="CI936">IF($AG936,SQRT(SUMPRODUCT($AH$2:$AH936, (AU$2:AU936-BO936)^2)/(SUM($AH$2:$AH936)-1)),0)</f>
        <v>0</v>
      </c>
      <c r="CJ936" s="109" cm="1">
        <f t="array" ref="CJ936">IF($AG936,SQRT(SUMPRODUCT($AH$2:$AH936, (AV$2:AV936-BP936)^2)/(SUM($AH$2:$AH936)-1)),0)</f>
        <v>0</v>
      </c>
      <c r="CK936" s="109" cm="1">
        <f t="array" ref="CK936">IF($AG936,SQRT(SUMPRODUCT($AH$2:$AH936, (AW$2:AW936-BQ936)^2)/(SUM($AH$2:$AH936)-1)),0)</f>
        <v>0</v>
      </c>
      <c r="CL936" s="109" cm="1">
        <f t="array" ref="CL936">IF($AG936,SQRT(SUMPRODUCT($AH$2:$AH936, (AX$2:AX936-BR936)^2)/(SUM($AH$2:$AH936)-1)),0)</f>
        <v>0</v>
      </c>
      <c r="CM936" s="109" cm="1">
        <f t="array" ref="CM936">IF($AG936,SQRT(SUMPRODUCT($AH$2:$AH936, (AY$2:AY936-BS936)^2)/(SUM($AH$2:$AH936)-1)),0)</f>
        <v>0</v>
      </c>
      <c r="CN936" s="109" cm="1">
        <f t="array" ref="CN936">IF($AG936,SQRT(SUMPRODUCT($AH$2:$AH936, (AZ$2:AZ936-BT936)^2)/(SUM($AH$2:$AH936)-1)),0)</f>
        <v>0</v>
      </c>
      <c r="CO936" s="109" cm="1">
        <f t="array" ref="CO936">IF($AG936,SQRT(SUMPRODUCT($AH$2:$AH936, (BA$2:BA936-BU936)^2)/(SUM($AH$2:$AH936)-1)),0)</f>
        <v>0</v>
      </c>
    </row>
    <row r="937" spans="34:93" x14ac:dyDescent="0.25">
      <c r="AH937" s="99" t="str">
        <f t="shared" si="212"/>
        <v/>
      </c>
      <c r="AI937" s="11">
        <f t="shared" ca="1" si="223"/>
        <v>0</v>
      </c>
      <c r="AJ937" s="11">
        <f t="shared" ca="1" si="223"/>
        <v>0</v>
      </c>
      <c r="AK937" s="11">
        <f t="shared" ca="1" si="223"/>
        <v>0</v>
      </c>
      <c r="AL937" s="11">
        <f t="shared" ca="1" si="223"/>
        <v>0</v>
      </c>
      <c r="AM937" s="11">
        <f t="shared" ca="1" si="223"/>
        <v>0</v>
      </c>
      <c r="AN937" s="11">
        <f t="shared" ca="1" si="223"/>
        <v>0</v>
      </c>
      <c r="AO937" s="11">
        <f t="shared" ca="1" si="223"/>
        <v>0</v>
      </c>
      <c r="AP937" s="11">
        <f t="shared" ca="1" si="223"/>
        <v>0</v>
      </c>
      <c r="AQ937" s="11">
        <f t="shared" ca="1" si="223"/>
        <v>0</v>
      </c>
      <c r="AR937" s="11">
        <f t="shared" ca="1" si="223"/>
        <v>0</v>
      </c>
      <c r="AS937" s="11">
        <f t="shared" ca="1" si="224"/>
        <v>0</v>
      </c>
      <c r="AT937" s="11">
        <f t="shared" ca="1" si="224"/>
        <v>0</v>
      </c>
      <c r="AU937" s="11">
        <f t="shared" ca="1" si="224"/>
        <v>0</v>
      </c>
      <c r="AV937" s="11">
        <f t="shared" ca="1" si="224"/>
        <v>0</v>
      </c>
      <c r="AW937" s="11">
        <f t="shared" ca="1" si="224"/>
        <v>0</v>
      </c>
      <c r="AX937" s="11">
        <f t="shared" ca="1" si="224"/>
        <v>0</v>
      </c>
      <c r="AY937" s="11">
        <f t="shared" ca="1" si="224"/>
        <v>0</v>
      </c>
      <c r="AZ937" s="11">
        <f t="shared" ca="1" si="224"/>
        <v>0</v>
      </c>
      <c r="BA937" s="11">
        <f t="shared" ca="1" si="224"/>
        <v>0</v>
      </c>
      <c r="BB937" s="11"/>
      <c r="BC937" s="11">
        <f>IF($AG937,SUMPRODUCT(AI$2:AI937,$AH$2:$AH937)/SUM($AH$2:$AH937),0)</f>
        <v>0</v>
      </c>
      <c r="BD937" s="11">
        <f>IF($AG937,SUMPRODUCT(AJ$2:AJ937,$AH$2:$AH937)/SUM($AH$2:$AH937),0)</f>
        <v>0</v>
      </c>
      <c r="BE937" s="11">
        <f>IF($AG937,SUMPRODUCT(AK$2:AK937,$AH$2:$AH937)/SUM($AH$2:$AH937),0)</f>
        <v>0</v>
      </c>
      <c r="BF937" s="11">
        <f>IF($AG937,SUMPRODUCT(AL$2:AL937,$AH$2:$AH937)/SUM($AH$2:$AH937),0)</f>
        <v>0</v>
      </c>
      <c r="BG937" s="11">
        <f>IF($AG937,SUMPRODUCT(AM$2:AM937,$AH$2:$AH937)/SUM($AH$2:$AH937),0)</f>
        <v>0</v>
      </c>
      <c r="BH937" s="11">
        <f>IF($AG937,SUMPRODUCT(AN$2:AN937,$AH$2:$AH937)/SUM($AH$2:$AH937),0)</f>
        <v>0</v>
      </c>
      <c r="BI937" s="11">
        <f>IF($AG937,SUMPRODUCT(AO$2:AO937,$AH$2:$AH937)/SUM($AH$2:$AH937),0)</f>
        <v>0</v>
      </c>
      <c r="BJ937" s="11">
        <f>IF($AG937,SUMPRODUCT(AP$2:AP937,$AH$2:$AH937)/SUM($AH$2:$AH937),0)</f>
        <v>0</v>
      </c>
      <c r="BK937" s="11">
        <f>IF($AG937,SUMPRODUCT(AQ$2:AQ937,$AH$2:$AH937)/SUM($AH$2:$AH937),0)</f>
        <v>0</v>
      </c>
      <c r="BL937" s="11">
        <f>IF($AG937,SUMPRODUCT(AR$2:AR937,$AH$2:$AH937)/SUM($AH$2:$AH937),0)</f>
        <v>0</v>
      </c>
      <c r="BM937" s="11">
        <f>IF($AG937,SUMPRODUCT(AS$2:AS937,$AH$2:$AH937)/SUM($AH$2:$AH937),0)</f>
        <v>0</v>
      </c>
      <c r="BN937" s="11">
        <f>IF($AG937,SUMPRODUCT(AT$2:AT937,$AH$2:$AH937)/SUM($AH$2:$AH937),0)</f>
        <v>0</v>
      </c>
      <c r="BO937" s="11">
        <f>IF($AG937,SUMPRODUCT(AU$2:AU937,$AH$2:$AH937)/SUM($AH$2:$AH937),0)</f>
        <v>0</v>
      </c>
      <c r="BP937" s="11">
        <f>IF($AG937,SUMPRODUCT(AV$2:AV937,$AH$2:$AH937)/SUM($AH$2:$AH937),0)</f>
        <v>0</v>
      </c>
      <c r="BQ937" s="11">
        <f>IF($AG937,SUMPRODUCT(AW$2:AW937,$AH$2:$AH937)/SUM($AH$2:$AH937),0)</f>
        <v>0</v>
      </c>
      <c r="BR937" s="11">
        <f>IF($AG937,SUMPRODUCT(AX$2:AX937,$AH$2:$AH937)/SUM($AH$2:$AH937),0)</f>
        <v>0</v>
      </c>
      <c r="BS937" s="11">
        <f>IF($AG937,SUMPRODUCT(AY$2:AY937,$AH$2:$AH937)/SUM($AH$2:$AH937),0)</f>
        <v>0</v>
      </c>
      <c r="BT937" s="11">
        <f>IF($AG937,SUMPRODUCT(AZ$2:AZ937,$AH$2:$AH937)/SUM($AH$2:$AH937),0)</f>
        <v>0</v>
      </c>
      <c r="BU937" s="11">
        <f>IF($AG937,SUMPRODUCT(BA$2:BA937,$AH$2:$AH937)/SUM($AH$2:$AH937),0)</f>
        <v>0</v>
      </c>
      <c r="BV937" s="11"/>
      <c r="BW937" s="109" cm="1">
        <f t="array" ref="BW937">IF($AG937,SQRT(SUMPRODUCT($AH$2:$AH937, (AI$2:AI937-BC937)^2)/(SUM($AH$2:$AH937)-1)),0)</f>
        <v>0</v>
      </c>
      <c r="BX937" s="109" cm="1">
        <f t="array" ref="BX937">IF($AG937,SQRT(SUMPRODUCT($AH$2:$AH937, (AJ$2:AJ937-BD937)^2)/(SUM($AH$2:$AH937)-1)),0)</f>
        <v>0</v>
      </c>
      <c r="BY937" s="109" cm="1">
        <f t="array" ref="BY937">IF($AG937,SQRT(SUMPRODUCT($AH$2:$AH937, (AK$2:AK937-BE937)^2)/(SUM($AH$2:$AH937)-1)),0)</f>
        <v>0</v>
      </c>
      <c r="BZ937" s="109" cm="1">
        <f t="array" ref="BZ937">IF($AG937,SQRT(SUMPRODUCT($AH$2:$AH937, (AL$2:AL937-BF937)^2)/(SUM($AH$2:$AH937)-1)),0)</f>
        <v>0</v>
      </c>
      <c r="CA937" s="109" cm="1">
        <f t="array" ref="CA937">IF($AG937,SQRT(SUMPRODUCT($AH$2:$AH937, (AM$2:AM937-BG937)^2)/(SUM($AH$2:$AH937)-1)),0)</f>
        <v>0</v>
      </c>
      <c r="CB937" s="109" cm="1">
        <f t="array" ref="CB937">IF($AG937,SQRT(SUMPRODUCT($AH$2:$AH937, (AN$2:AN937-BH937)^2)/(SUM($AH$2:$AH937)-1)),0)</f>
        <v>0</v>
      </c>
      <c r="CC937" s="109" cm="1">
        <f t="array" ref="CC937">IF($AG937,SQRT(SUMPRODUCT($AH$2:$AH937, (AO$2:AO937-BI937)^2)/(SUM($AH$2:$AH937)-1)),0)</f>
        <v>0</v>
      </c>
      <c r="CD937" s="109" cm="1">
        <f t="array" ref="CD937">IF($AG937,SQRT(SUMPRODUCT($AH$2:$AH937, (AP$2:AP937-BJ937)^2)/(SUM($AH$2:$AH937)-1)),0)</f>
        <v>0</v>
      </c>
      <c r="CE937" s="109" cm="1">
        <f t="array" ref="CE937">IF($AG937,SQRT(SUMPRODUCT($AH$2:$AH937, (AQ$2:AQ937-BK937)^2)/(SUM($AH$2:$AH937)-1)),0)</f>
        <v>0</v>
      </c>
      <c r="CF937" s="109" cm="1">
        <f t="array" ref="CF937">IF($AG937,SQRT(SUMPRODUCT($AH$2:$AH937, (AR$2:AR937-BL937)^2)/(SUM($AH$2:$AH937)-1)),0)</f>
        <v>0</v>
      </c>
      <c r="CG937" s="109" cm="1">
        <f t="array" ref="CG937">IF($AG937,SQRT(SUMPRODUCT($AH$2:$AH937, (AS$2:AS937-BM937)^2)/(SUM($AH$2:$AH937)-1)),0)</f>
        <v>0</v>
      </c>
      <c r="CH937" s="109" cm="1">
        <f t="array" ref="CH937">IF($AG937,SQRT(SUMPRODUCT($AH$2:$AH937, (AT$2:AT937-BN937)^2)/(SUM($AH$2:$AH937)-1)),0)</f>
        <v>0</v>
      </c>
      <c r="CI937" s="109" cm="1">
        <f t="array" ref="CI937">IF($AG937,SQRT(SUMPRODUCT($AH$2:$AH937, (AU$2:AU937-BO937)^2)/(SUM($AH$2:$AH937)-1)),0)</f>
        <v>0</v>
      </c>
      <c r="CJ937" s="109" cm="1">
        <f t="array" ref="CJ937">IF($AG937,SQRT(SUMPRODUCT($AH$2:$AH937, (AV$2:AV937-BP937)^2)/(SUM($AH$2:$AH937)-1)),0)</f>
        <v>0</v>
      </c>
      <c r="CK937" s="109" cm="1">
        <f t="array" ref="CK937">IF($AG937,SQRT(SUMPRODUCT($AH$2:$AH937, (AW$2:AW937-BQ937)^2)/(SUM($AH$2:$AH937)-1)),0)</f>
        <v>0</v>
      </c>
      <c r="CL937" s="109" cm="1">
        <f t="array" ref="CL937">IF($AG937,SQRT(SUMPRODUCT($AH$2:$AH937, (AX$2:AX937-BR937)^2)/(SUM($AH$2:$AH937)-1)),0)</f>
        <v>0</v>
      </c>
      <c r="CM937" s="109" cm="1">
        <f t="array" ref="CM937">IF($AG937,SQRT(SUMPRODUCT($AH$2:$AH937, (AY$2:AY937-BS937)^2)/(SUM($AH$2:$AH937)-1)),0)</f>
        <v>0</v>
      </c>
      <c r="CN937" s="109" cm="1">
        <f t="array" ref="CN937">IF($AG937,SQRT(SUMPRODUCT($AH$2:$AH937, (AZ$2:AZ937-BT937)^2)/(SUM($AH$2:$AH937)-1)),0)</f>
        <v>0</v>
      </c>
      <c r="CO937" s="109" cm="1">
        <f t="array" ref="CO937">IF($AG937,SQRT(SUMPRODUCT($AH$2:$AH937, (BA$2:BA937-BU937)^2)/(SUM($AH$2:$AH937)-1)),0)</f>
        <v>0</v>
      </c>
    </row>
    <row r="938" spans="34:93" x14ac:dyDescent="0.25">
      <c r="AH938" s="99" t="str">
        <f t="shared" si="212"/>
        <v/>
      </c>
      <c r="AI938" s="11">
        <f t="shared" ca="1" si="223"/>
        <v>0</v>
      </c>
      <c r="AJ938" s="11">
        <f t="shared" ca="1" si="223"/>
        <v>0</v>
      </c>
      <c r="AK938" s="11">
        <f t="shared" ca="1" si="223"/>
        <v>0</v>
      </c>
      <c r="AL938" s="11">
        <f t="shared" ca="1" si="223"/>
        <v>0</v>
      </c>
      <c r="AM938" s="11">
        <f t="shared" ca="1" si="223"/>
        <v>0</v>
      </c>
      <c r="AN938" s="11">
        <f t="shared" ca="1" si="223"/>
        <v>0</v>
      </c>
      <c r="AO938" s="11">
        <f t="shared" ca="1" si="223"/>
        <v>0</v>
      </c>
      <c r="AP938" s="11">
        <f t="shared" ca="1" si="223"/>
        <v>0</v>
      </c>
      <c r="AQ938" s="11">
        <f t="shared" ca="1" si="223"/>
        <v>0</v>
      </c>
      <c r="AR938" s="11">
        <f t="shared" ca="1" si="223"/>
        <v>0</v>
      </c>
      <c r="AS938" s="11">
        <f t="shared" ca="1" si="224"/>
        <v>0</v>
      </c>
      <c r="AT938" s="11">
        <f t="shared" ca="1" si="224"/>
        <v>0</v>
      </c>
      <c r="AU938" s="11">
        <f t="shared" ca="1" si="224"/>
        <v>0</v>
      </c>
      <c r="AV938" s="11">
        <f t="shared" ca="1" si="224"/>
        <v>0</v>
      </c>
      <c r="AW938" s="11">
        <f t="shared" ca="1" si="224"/>
        <v>0</v>
      </c>
      <c r="AX938" s="11">
        <f t="shared" ca="1" si="224"/>
        <v>0</v>
      </c>
      <c r="AY938" s="11">
        <f t="shared" ca="1" si="224"/>
        <v>0</v>
      </c>
      <c r="AZ938" s="11">
        <f t="shared" ca="1" si="224"/>
        <v>0</v>
      </c>
      <c r="BA938" s="11">
        <f t="shared" ca="1" si="224"/>
        <v>0</v>
      </c>
      <c r="BB938" s="11"/>
      <c r="BC938" s="11">
        <f>IF($AG938,SUMPRODUCT(AI$2:AI938,$AH$2:$AH938)/SUM($AH$2:$AH938),0)</f>
        <v>0</v>
      </c>
      <c r="BD938" s="11">
        <f>IF($AG938,SUMPRODUCT(AJ$2:AJ938,$AH$2:$AH938)/SUM($AH$2:$AH938),0)</f>
        <v>0</v>
      </c>
      <c r="BE938" s="11">
        <f>IF($AG938,SUMPRODUCT(AK$2:AK938,$AH$2:$AH938)/SUM($AH$2:$AH938),0)</f>
        <v>0</v>
      </c>
      <c r="BF938" s="11">
        <f>IF($AG938,SUMPRODUCT(AL$2:AL938,$AH$2:$AH938)/SUM($AH$2:$AH938),0)</f>
        <v>0</v>
      </c>
      <c r="BG938" s="11">
        <f>IF($AG938,SUMPRODUCT(AM$2:AM938,$AH$2:$AH938)/SUM($AH$2:$AH938),0)</f>
        <v>0</v>
      </c>
      <c r="BH938" s="11">
        <f>IF($AG938,SUMPRODUCT(AN$2:AN938,$AH$2:$AH938)/SUM($AH$2:$AH938),0)</f>
        <v>0</v>
      </c>
      <c r="BI938" s="11">
        <f>IF($AG938,SUMPRODUCT(AO$2:AO938,$AH$2:$AH938)/SUM($AH$2:$AH938),0)</f>
        <v>0</v>
      </c>
      <c r="BJ938" s="11">
        <f>IF($AG938,SUMPRODUCT(AP$2:AP938,$AH$2:$AH938)/SUM($AH$2:$AH938),0)</f>
        <v>0</v>
      </c>
      <c r="BK938" s="11">
        <f>IF($AG938,SUMPRODUCT(AQ$2:AQ938,$AH$2:$AH938)/SUM($AH$2:$AH938),0)</f>
        <v>0</v>
      </c>
      <c r="BL938" s="11">
        <f>IF($AG938,SUMPRODUCT(AR$2:AR938,$AH$2:$AH938)/SUM($AH$2:$AH938),0)</f>
        <v>0</v>
      </c>
      <c r="BM938" s="11">
        <f>IF($AG938,SUMPRODUCT(AS$2:AS938,$AH$2:$AH938)/SUM($AH$2:$AH938),0)</f>
        <v>0</v>
      </c>
      <c r="BN938" s="11">
        <f>IF($AG938,SUMPRODUCT(AT$2:AT938,$AH$2:$AH938)/SUM($AH$2:$AH938),0)</f>
        <v>0</v>
      </c>
      <c r="BO938" s="11">
        <f>IF($AG938,SUMPRODUCT(AU$2:AU938,$AH$2:$AH938)/SUM($AH$2:$AH938),0)</f>
        <v>0</v>
      </c>
      <c r="BP938" s="11">
        <f>IF($AG938,SUMPRODUCT(AV$2:AV938,$AH$2:$AH938)/SUM($AH$2:$AH938),0)</f>
        <v>0</v>
      </c>
      <c r="BQ938" s="11">
        <f>IF($AG938,SUMPRODUCT(AW$2:AW938,$AH$2:$AH938)/SUM($AH$2:$AH938),0)</f>
        <v>0</v>
      </c>
      <c r="BR938" s="11">
        <f>IF($AG938,SUMPRODUCT(AX$2:AX938,$AH$2:$AH938)/SUM($AH$2:$AH938),0)</f>
        <v>0</v>
      </c>
      <c r="BS938" s="11">
        <f>IF($AG938,SUMPRODUCT(AY$2:AY938,$AH$2:$AH938)/SUM($AH$2:$AH938),0)</f>
        <v>0</v>
      </c>
      <c r="BT938" s="11">
        <f>IF($AG938,SUMPRODUCT(AZ$2:AZ938,$AH$2:$AH938)/SUM($AH$2:$AH938),0)</f>
        <v>0</v>
      </c>
      <c r="BU938" s="11">
        <f>IF($AG938,SUMPRODUCT(BA$2:BA938,$AH$2:$AH938)/SUM($AH$2:$AH938),0)</f>
        <v>0</v>
      </c>
      <c r="BV938" s="11"/>
      <c r="BW938" s="109" cm="1">
        <f t="array" ref="BW938">IF($AG938,SQRT(SUMPRODUCT($AH$2:$AH938, (AI$2:AI938-BC938)^2)/(SUM($AH$2:$AH938)-1)),0)</f>
        <v>0</v>
      </c>
      <c r="BX938" s="109" cm="1">
        <f t="array" ref="BX938">IF($AG938,SQRT(SUMPRODUCT($AH$2:$AH938, (AJ$2:AJ938-BD938)^2)/(SUM($AH$2:$AH938)-1)),0)</f>
        <v>0</v>
      </c>
      <c r="BY938" s="109" cm="1">
        <f t="array" ref="BY938">IF($AG938,SQRT(SUMPRODUCT($AH$2:$AH938, (AK$2:AK938-BE938)^2)/(SUM($AH$2:$AH938)-1)),0)</f>
        <v>0</v>
      </c>
      <c r="BZ938" s="109" cm="1">
        <f t="array" ref="BZ938">IF($AG938,SQRT(SUMPRODUCT($AH$2:$AH938, (AL$2:AL938-BF938)^2)/(SUM($AH$2:$AH938)-1)),0)</f>
        <v>0</v>
      </c>
      <c r="CA938" s="109" cm="1">
        <f t="array" ref="CA938">IF($AG938,SQRT(SUMPRODUCT($AH$2:$AH938, (AM$2:AM938-BG938)^2)/(SUM($AH$2:$AH938)-1)),0)</f>
        <v>0</v>
      </c>
      <c r="CB938" s="109" cm="1">
        <f t="array" ref="CB938">IF($AG938,SQRT(SUMPRODUCT($AH$2:$AH938, (AN$2:AN938-BH938)^2)/(SUM($AH$2:$AH938)-1)),0)</f>
        <v>0</v>
      </c>
      <c r="CC938" s="109" cm="1">
        <f t="array" ref="CC938">IF($AG938,SQRT(SUMPRODUCT($AH$2:$AH938, (AO$2:AO938-BI938)^2)/(SUM($AH$2:$AH938)-1)),0)</f>
        <v>0</v>
      </c>
      <c r="CD938" s="109" cm="1">
        <f t="array" ref="CD938">IF($AG938,SQRT(SUMPRODUCT($AH$2:$AH938, (AP$2:AP938-BJ938)^2)/(SUM($AH$2:$AH938)-1)),0)</f>
        <v>0</v>
      </c>
      <c r="CE938" s="109" cm="1">
        <f t="array" ref="CE938">IF($AG938,SQRT(SUMPRODUCT($AH$2:$AH938, (AQ$2:AQ938-BK938)^2)/(SUM($AH$2:$AH938)-1)),0)</f>
        <v>0</v>
      </c>
      <c r="CF938" s="109" cm="1">
        <f t="array" ref="CF938">IF($AG938,SQRT(SUMPRODUCT($AH$2:$AH938, (AR$2:AR938-BL938)^2)/(SUM($AH$2:$AH938)-1)),0)</f>
        <v>0</v>
      </c>
      <c r="CG938" s="109" cm="1">
        <f t="array" ref="CG938">IF($AG938,SQRT(SUMPRODUCT($AH$2:$AH938, (AS$2:AS938-BM938)^2)/(SUM($AH$2:$AH938)-1)),0)</f>
        <v>0</v>
      </c>
      <c r="CH938" s="109" cm="1">
        <f t="array" ref="CH938">IF($AG938,SQRT(SUMPRODUCT($AH$2:$AH938, (AT$2:AT938-BN938)^2)/(SUM($AH$2:$AH938)-1)),0)</f>
        <v>0</v>
      </c>
      <c r="CI938" s="109" cm="1">
        <f t="array" ref="CI938">IF($AG938,SQRT(SUMPRODUCT($AH$2:$AH938, (AU$2:AU938-BO938)^2)/(SUM($AH$2:$AH938)-1)),0)</f>
        <v>0</v>
      </c>
      <c r="CJ938" s="109" cm="1">
        <f t="array" ref="CJ938">IF($AG938,SQRT(SUMPRODUCT($AH$2:$AH938, (AV$2:AV938-BP938)^2)/(SUM($AH$2:$AH938)-1)),0)</f>
        <v>0</v>
      </c>
      <c r="CK938" s="109" cm="1">
        <f t="array" ref="CK938">IF($AG938,SQRT(SUMPRODUCT($AH$2:$AH938, (AW$2:AW938-BQ938)^2)/(SUM($AH$2:$AH938)-1)),0)</f>
        <v>0</v>
      </c>
      <c r="CL938" s="109" cm="1">
        <f t="array" ref="CL938">IF($AG938,SQRT(SUMPRODUCT($AH$2:$AH938, (AX$2:AX938-BR938)^2)/(SUM($AH$2:$AH938)-1)),0)</f>
        <v>0</v>
      </c>
      <c r="CM938" s="109" cm="1">
        <f t="array" ref="CM938">IF($AG938,SQRT(SUMPRODUCT($AH$2:$AH938, (AY$2:AY938-BS938)^2)/(SUM($AH$2:$AH938)-1)),0)</f>
        <v>0</v>
      </c>
      <c r="CN938" s="109" cm="1">
        <f t="array" ref="CN938">IF($AG938,SQRT(SUMPRODUCT($AH$2:$AH938, (AZ$2:AZ938-BT938)^2)/(SUM($AH$2:$AH938)-1)),0)</f>
        <v>0</v>
      </c>
      <c r="CO938" s="109" cm="1">
        <f t="array" ref="CO938">IF($AG938,SQRT(SUMPRODUCT($AH$2:$AH938, (BA$2:BA938-BU938)^2)/(SUM($AH$2:$AH938)-1)),0)</f>
        <v>0</v>
      </c>
    </row>
    <row r="939" spans="34:93" x14ac:dyDescent="0.25">
      <c r="AH939" s="99" t="str">
        <f t="shared" si="212"/>
        <v/>
      </c>
      <c r="AI939" s="11">
        <f t="shared" ca="1" si="223"/>
        <v>0</v>
      </c>
      <c r="AJ939" s="11">
        <f t="shared" ca="1" si="223"/>
        <v>0</v>
      </c>
      <c r="AK939" s="11">
        <f t="shared" ca="1" si="223"/>
        <v>0</v>
      </c>
      <c r="AL939" s="11">
        <f t="shared" ca="1" si="223"/>
        <v>0</v>
      </c>
      <c r="AM939" s="11">
        <f t="shared" ca="1" si="223"/>
        <v>0</v>
      </c>
      <c r="AN939" s="11">
        <f t="shared" ca="1" si="223"/>
        <v>0</v>
      </c>
      <c r="AO939" s="11">
        <f t="shared" ca="1" si="223"/>
        <v>0</v>
      </c>
      <c r="AP939" s="11">
        <f t="shared" ca="1" si="223"/>
        <v>0</v>
      </c>
      <c r="AQ939" s="11">
        <f t="shared" ca="1" si="223"/>
        <v>0</v>
      </c>
      <c r="AR939" s="11">
        <f t="shared" ca="1" si="223"/>
        <v>0</v>
      </c>
      <c r="AS939" s="11">
        <f t="shared" ca="1" si="224"/>
        <v>0</v>
      </c>
      <c r="AT939" s="11">
        <f t="shared" ca="1" si="224"/>
        <v>0</v>
      </c>
      <c r="AU939" s="11">
        <f t="shared" ca="1" si="224"/>
        <v>0</v>
      </c>
      <c r="AV939" s="11">
        <f t="shared" ca="1" si="224"/>
        <v>0</v>
      </c>
      <c r="AW939" s="11">
        <f t="shared" ca="1" si="224"/>
        <v>0</v>
      </c>
      <c r="AX939" s="11">
        <f t="shared" ca="1" si="224"/>
        <v>0</v>
      </c>
      <c r="AY939" s="11">
        <f t="shared" ca="1" si="224"/>
        <v>0</v>
      </c>
      <c r="AZ939" s="11">
        <f t="shared" ca="1" si="224"/>
        <v>0</v>
      </c>
      <c r="BA939" s="11">
        <f t="shared" ca="1" si="224"/>
        <v>0</v>
      </c>
      <c r="BB939" s="11"/>
      <c r="BC939" s="11">
        <f>IF($AG939,SUMPRODUCT(AI$2:AI939,$AH$2:$AH939)/SUM($AH$2:$AH939),0)</f>
        <v>0</v>
      </c>
      <c r="BD939" s="11">
        <f>IF($AG939,SUMPRODUCT(AJ$2:AJ939,$AH$2:$AH939)/SUM($AH$2:$AH939),0)</f>
        <v>0</v>
      </c>
      <c r="BE939" s="11">
        <f>IF($AG939,SUMPRODUCT(AK$2:AK939,$AH$2:$AH939)/SUM($AH$2:$AH939),0)</f>
        <v>0</v>
      </c>
      <c r="BF939" s="11">
        <f>IF($AG939,SUMPRODUCT(AL$2:AL939,$AH$2:$AH939)/SUM($AH$2:$AH939),0)</f>
        <v>0</v>
      </c>
      <c r="BG939" s="11">
        <f>IF($AG939,SUMPRODUCT(AM$2:AM939,$AH$2:$AH939)/SUM($AH$2:$AH939),0)</f>
        <v>0</v>
      </c>
      <c r="BH939" s="11">
        <f>IF($AG939,SUMPRODUCT(AN$2:AN939,$AH$2:$AH939)/SUM($AH$2:$AH939),0)</f>
        <v>0</v>
      </c>
      <c r="BI939" s="11">
        <f>IF($AG939,SUMPRODUCT(AO$2:AO939,$AH$2:$AH939)/SUM($AH$2:$AH939),0)</f>
        <v>0</v>
      </c>
      <c r="BJ939" s="11">
        <f>IF($AG939,SUMPRODUCT(AP$2:AP939,$AH$2:$AH939)/SUM($AH$2:$AH939),0)</f>
        <v>0</v>
      </c>
      <c r="BK939" s="11">
        <f>IF($AG939,SUMPRODUCT(AQ$2:AQ939,$AH$2:$AH939)/SUM($AH$2:$AH939),0)</f>
        <v>0</v>
      </c>
      <c r="BL939" s="11">
        <f>IF($AG939,SUMPRODUCT(AR$2:AR939,$AH$2:$AH939)/SUM($AH$2:$AH939),0)</f>
        <v>0</v>
      </c>
      <c r="BM939" s="11">
        <f>IF($AG939,SUMPRODUCT(AS$2:AS939,$AH$2:$AH939)/SUM($AH$2:$AH939),0)</f>
        <v>0</v>
      </c>
      <c r="BN939" s="11">
        <f>IF($AG939,SUMPRODUCT(AT$2:AT939,$AH$2:$AH939)/SUM($AH$2:$AH939),0)</f>
        <v>0</v>
      </c>
      <c r="BO939" s="11">
        <f>IF($AG939,SUMPRODUCT(AU$2:AU939,$AH$2:$AH939)/SUM($AH$2:$AH939),0)</f>
        <v>0</v>
      </c>
      <c r="BP939" s="11">
        <f>IF($AG939,SUMPRODUCT(AV$2:AV939,$AH$2:$AH939)/SUM($AH$2:$AH939),0)</f>
        <v>0</v>
      </c>
      <c r="BQ939" s="11">
        <f>IF($AG939,SUMPRODUCT(AW$2:AW939,$AH$2:$AH939)/SUM($AH$2:$AH939),0)</f>
        <v>0</v>
      </c>
      <c r="BR939" s="11">
        <f>IF($AG939,SUMPRODUCT(AX$2:AX939,$AH$2:$AH939)/SUM($AH$2:$AH939),0)</f>
        <v>0</v>
      </c>
      <c r="BS939" s="11">
        <f>IF($AG939,SUMPRODUCT(AY$2:AY939,$AH$2:$AH939)/SUM($AH$2:$AH939),0)</f>
        <v>0</v>
      </c>
      <c r="BT939" s="11">
        <f>IF($AG939,SUMPRODUCT(AZ$2:AZ939,$AH$2:$AH939)/SUM($AH$2:$AH939),0)</f>
        <v>0</v>
      </c>
      <c r="BU939" s="11">
        <f>IF($AG939,SUMPRODUCT(BA$2:BA939,$AH$2:$AH939)/SUM($AH$2:$AH939),0)</f>
        <v>0</v>
      </c>
      <c r="BV939" s="11"/>
      <c r="BW939" s="109" cm="1">
        <f t="array" ref="BW939">IF($AG939,SQRT(SUMPRODUCT($AH$2:$AH939, (AI$2:AI939-BC939)^2)/(SUM($AH$2:$AH939)-1)),0)</f>
        <v>0</v>
      </c>
      <c r="BX939" s="109" cm="1">
        <f t="array" ref="BX939">IF($AG939,SQRT(SUMPRODUCT($AH$2:$AH939, (AJ$2:AJ939-BD939)^2)/(SUM($AH$2:$AH939)-1)),0)</f>
        <v>0</v>
      </c>
      <c r="BY939" s="109" cm="1">
        <f t="array" ref="BY939">IF($AG939,SQRT(SUMPRODUCT($AH$2:$AH939, (AK$2:AK939-BE939)^2)/(SUM($AH$2:$AH939)-1)),0)</f>
        <v>0</v>
      </c>
      <c r="BZ939" s="109" cm="1">
        <f t="array" ref="BZ939">IF($AG939,SQRT(SUMPRODUCT($AH$2:$AH939, (AL$2:AL939-BF939)^2)/(SUM($AH$2:$AH939)-1)),0)</f>
        <v>0</v>
      </c>
      <c r="CA939" s="109" cm="1">
        <f t="array" ref="CA939">IF($AG939,SQRT(SUMPRODUCT($AH$2:$AH939, (AM$2:AM939-BG939)^2)/(SUM($AH$2:$AH939)-1)),0)</f>
        <v>0</v>
      </c>
      <c r="CB939" s="109" cm="1">
        <f t="array" ref="CB939">IF($AG939,SQRT(SUMPRODUCT($AH$2:$AH939, (AN$2:AN939-BH939)^2)/(SUM($AH$2:$AH939)-1)),0)</f>
        <v>0</v>
      </c>
      <c r="CC939" s="109" cm="1">
        <f t="array" ref="CC939">IF($AG939,SQRT(SUMPRODUCT($AH$2:$AH939, (AO$2:AO939-BI939)^2)/(SUM($AH$2:$AH939)-1)),0)</f>
        <v>0</v>
      </c>
      <c r="CD939" s="109" cm="1">
        <f t="array" ref="CD939">IF($AG939,SQRT(SUMPRODUCT($AH$2:$AH939, (AP$2:AP939-BJ939)^2)/(SUM($AH$2:$AH939)-1)),0)</f>
        <v>0</v>
      </c>
      <c r="CE939" s="109" cm="1">
        <f t="array" ref="CE939">IF($AG939,SQRT(SUMPRODUCT($AH$2:$AH939, (AQ$2:AQ939-BK939)^2)/(SUM($AH$2:$AH939)-1)),0)</f>
        <v>0</v>
      </c>
      <c r="CF939" s="109" cm="1">
        <f t="array" ref="CF939">IF($AG939,SQRT(SUMPRODUCT($AH$2:$AH939, (AR$2:AR939-BL939)^2)/(SUM($AH$2:$AH939)-1)),0)</f>
        <v>0</v>
      </c>
      <c r="CG939" s="109" cm="1">
        <f t="array" ref="CG939">IF($AG939,SQRT(SUMPRODUCT($AH$2:$AH939, (AS$2:AS939-BM939)^2)/(SUM($AH$2:$AH939)-1)),0)</f>
        <v>0</v>
      </c>
      <c r="CH939" s="109" cm="1">
        <f t="array" ref="CH939">IF($AG939,SQRT(SUMPRODUCT($AH$2:$AH939, (AT$2:AT939-BN939)^2)/(SUM($AH$2:$AH939)-1)),0)</f>
        <v>0</v>
      </c>
      <c r="CI939" s="109" cm="1">
        <f t="array" ref="CI939">IF($AG939,SQRT(SUMPRODUCT($AH$2:$AH939, (AU$2:AU939-BO939)^2)/(SUM($AH$2:$AH939)-1)),0)</f>
        <v>0</v>
      </c>
      <c r="CJ939" s="109" cm="1">
        <f t="array" ref="CJ939">IF($AG939,SQRT(SUMPRODUCT($AH$2:$AH939, (AV$2:AV939-BP939)^2)/(SUM($AH$2:$AH939)-1)),0)</f>
        <v>0</v>
      </c>
      <c r="CK939" s="109" cm="1">
        <f t="array" ref="CK939">IF($AG939,SQRT(SUMPRODUCT($AH$2:$AH939, (AW$2:AW939-BQ939)^2)/(SUM($AH$2:$AH939)-1)),0)</f>
        <v>0</v>
      </c>
      <c r="CL939" s="109" cm="1">
        <f t="array" ref="CL939">IF($AG939,SQRT(SUMPRODUCT($AH$2:$AH939, (AX$2:AX939-BR939)^2)/(SUM($AH$2:$AH939)-1)),0)</f>
        <v>0</v>
      </c>
      <c r="CM939" s="109" cm="1">
        <f t="array" ref="CM939">IF($AG939,SQRT(SUMPRODUCT($AH$2:$AH939, (AY$2:AY939-BS939)^2)/(SUM($AH$2:$AH939)-1)),0)</f>
        <v>0</v>
      </c>
      <c r="CN939" s="109" cm="1">
        <f t="array" ref="CN939">IF($AG939,SQRT(SUMPRODUCT($AH$2:$AH939, (AZ$2:AZ939-BT939)^2)/(SUM($AH$2:$AH939)-1)),0)</f>
        <v>0</v>
      </c>
      <c r="CO939" s="109" cm="1">
        <f t="array" ref="CO939">IF($AG939,SQRT(SUMPRODUCT($AH$2:$AH939, (BA$2:BA939-BU939)^2)/(SUM($AH$2:$AH939)-1)),0)</f>
        <v>0</v>
      </c>
    </row>
    <row r="940" spans="34:93" x14ac:dyDescent="0.25">
      <c r="AH940" s="99" t="str">
        <f t="shared" si="212"/>
        <v/>
      </c>
      <c r="AI940" s="11">
        <f t="shared" ca="1" si="223"/>
        <v>0</v>
      </c>
      <c r="AJ940" s="11">
        <f t="shared" ca="1" si="223"/>
        <v>0</v>
      </c>
      <c r="AK940" s="11">
        <f t="shared" ca="1" si="223"/>
        <v>0</v>
      </c>
      <c r="AL940" s="11">
        <f t="shared" ca="1" si="223"/>
        <v>0</v>
      </c>
      <c r="AM940" s="11">
        <f t="shared" ca="1" si="223"/>
        <v>0</v>
      </c>
      <c r="AN940" s="11">
        <f t="shared" ca="1" si="223"/>
        <v>0</v>
      </c>
      <c r="AO940" s="11">
        <f t="shared" ca="1" si="223"/>
        <v>0</v>
      </c>
      <c r="AP940" s="11">
        <f t="shared" ca="1" si="223"/>
        <v>0</v>
      </c>
      <c r="AQ940" s="11">
        <f t="shared" ca="1" si="223"/>
        <v>0</v>
      </c>
      <c r="AR940" s="11">
        <f t="shared" ca="1" si="223"/>
        <v>0</v>
      </c>
      <c r="AS940" s="11">
        <f t="shared" ca="1" si="224"/>
        <v>0</v>
      </c>
      <c r="AT940" s="11">
        <f t="shared" ca="1" si="224"/>
        <v>0</v>
      </c>
      <c r="AU940" s="11">
        <f t="shared" ca="1" si="224"/>
        <v>0</v>
      </c>
      <c r="AV940" s="11">
        <f t="shared" ca="1" si="224"/>
        <v>0</v>
      </c>
      <c r="AW940" s="11">
        <f t="shared" ca="1" si="224"/>
        <v>0</v>
      </c>
      <c r="AX940" s="11">
        <f t="shared" ca="1" si="224"/>
        <v>0</v>
      </c>
      <c r="AY940" s="11">
        <f t="shared" ca="1" si="224"/>
        <v>0</v>
      </c>
      <c r="AZ940" s="11">
        <f t="shared" ca="1" si="224"/>
        <v>0</v>
      </c>
      <c r="BA940" s="11">
        <f t="shared" ca="1" si="224"/>
        <v>0</v>
      </c>
      <c r="BB940" s="11"/>
      <c r="BC940" s="11">
        <f>IF($AG940,SUMPRODUCT(AI$2:AI940,$AH$2:$AH940)/SUM($AH$2:$AH940),0)</f>
        <v>0</v>
      </c>
      <c r="BD940" s="11">
        <f>IF($AG940,SUMPRODUCT(AJ$2:AJ940,$AH$2:$AH940)/SUM($AH$2:$AH940),0)</f>
        <v>0</v>
      </c>
      <c r="BE940" s="11">
        <f>IF($AG940,SUMPRODUCT(AK$2:AK940,$AH$2:$AH940)/SUM($AH$2:$AH940),0)</f>
        <v>0</v>
      </c>
      <c r="BF940" s="11">
        <f>IF($AG940,SUMPRODUCT(AL$2:AL940,$AH$2:$AH940)/SUM($AH$2:$AH940),0)</f>
        <v>0</v>
      </c>
      <c r="BG940" s="11">
        <f>IF($AG940,SUMPRODUCT(AM$2:AM940,$AH$2:$AH940)/SUM($AH$2:$AH940),0)</f>
        <v>0</v>
      </c>
      <c r="BH940" s="11">
        <f>IF($AG940,SUMPRODUCT(AN$2:AN940,$AH$2:$AH940)/SUM($AH$2:$AH940),0)</f>
        <v>0</v>
      </c>
      <c r="BI940" s="11">
        <f>IF($AG940,SUMPRODUCT(AO$2:AO940,$AH$2:$AH940)/SUM($AH$2:$AH940),0)</f>
        <v>0</v>
      </c>
      <c r="BJ940" s="11">
        <f>IF($AG940,SUMPRODUCT(AP$2:AP940,$AH$2:$AH940)/SUM($AH$2:$AH940),0)</f>
        <v>0</v>
      </c>
      <c r="BK940" s="11">
        <f>IF($AG940,SUMPRODUCT(AQ$2:AQ940,$AH$2:$AH940)/SUM($AH$2:$AH940),0)</f>
        <v>0</v>
      </c>
      <c r="BL940" s="11">
        <f>IF($AG940,SUMPRODUCT(AR$2:AR940,$AH$2:$AH940)/SUM($AH$2:$AH940),0)</f>
        <v>0</v>
      </c>
      <c r="BM940" s="11">
        <f>IF($AG940,SUMPRODUCT(AS$2:AS940,$AH$2:$AH940)/SUM($AH$2:$AH940),0)</f>
        <v>0</v>
      </c>
      <c r="BN940" s="11">
        <f>IF($AG940,SUMPRODUCT(AT$2:AT940,$AH$2:$AH940)/SUM($AH$2:$AH940),0)</f>
        <v>0</v>
      </c>
      <c r="BO940" s="11">
        <f>IF($AG940,SUMPRODUCT(AU$2:AU940,$AH$2:$AH940)/SUM($AH$2:$AH940),0)</f>
        <v>0</v>
      </c>
      <c r="BP940" s="11">
        <f>IF($AG940,SUMPRODUCT(AV$2:AV940,$AH$2:$AH940)/SUM($AH$2:$AH940),0)</f>
        <v>0</v>
      </c>
      <c r="BQ940" s="11">
        <f>IF($AG940,SUMPRODUCT(AW$2:AW940,$AH$2:$AH940)/SUM($AH$2:$AH940),0)</f>
        <v>0</v>
      </c>
      <c r="BR940" s="11">
        <f>IF($AG940,SUMPRODUCT(AX$2:AX940,$AH$2:$AH940)/SUM($AH$2:$AH940),0)</f>
        <v>0</v>
      </c>
      <c r="BS940" s="11">
        <f>IF($AG940,SUMPRODUCT(AY$2:AY940,$AH$2:$AH940)/SUM($AH$2:$AH940),0)</f>
        <v>0</v>
      </c>
      <c r="BT940" s="11">
        <f>IF($AG940,SUMPRODUCT(AZ$2:AZ940,$AH$2:$AH940)/SUM($AH$2:$AH940),0)</f>
        <v>0</v>
      </c>
      <c r="BU940" s="11">
        <f>IF($AG940,SUMPRODUCT(BA$2:BA940,$AH$2:$AH940)/SUM($AH$2:$AH940),0)</f>
        <v>0</v>
      </c>
      <c r="BV940" s="11"/>
      <c r="BW940" s="109" cm="1">
        <f t="array" ref="BW940">IF($AG940,SQRT(SUMPRODUCT($AH$2:$AH940, (AI$2:AI940-BC940)^2)/(SUM($AH$2:$AH940)-1)),0)</f>
        <v>0</v>
      </c>
      <c r="BX940" s="109" cm="1">
        <f t="array" ref="BX940">IF($AG940,SQRT(SUMPRODUCT($AH$2:$AH940, (AJ$2:AJ940-BD940)^2)/(SUM($AH$2:$AH940)-1)),0)</f>
        <v>0</v>
      </c>
      <c r="BY940" s="109" cm="1">
        <f t="array" ref="BY940">IF($AG940,SQRT(SUMPRODUCT($AH$2:$AH940, (AK$2:AK940-BE940)^2)/(SUM($AH$2:$AH940)-1)),0)</f>
        <v>0</v>
      </c>
      <c r="BZ940" s="109" cm="1">
        <f t="array" ref="BZ940">IF($AG940,SQRT(SUMPRODUCT($AH$2:$AH940, (AL$2:AL940-BF940)^2)/(SUM($AH$2:$AH940)-1)),0)</f>
        <v>0</v>
      </c>
      <c r="CA940" s="109" cm="1">
        <f t="array" ref="CA940">IF($AG940,SQRT(SUMPRODUCT($AH$2:$AH940, (AM$2:AM940-BG940)^2)/(SUM($AH$2:$AH940)-1)),0)</f>
        <v>0</v>
      </c>
      <c r="CB940" s="109" cm="1">
        <f t="array" ref="CB940">IF($AG940,SQRT(SUMPRODUCT($AH$2:$AH940, (AN$2:AN940-BH940)^2)/(SUM($AH$2:$AH940)-1)),0)</f>
        <v>0</v>
      </c>
      <c r="CC940" s="109" cm="1">
        <f t="array" ref="CC940">IF($AG940,SQRT(SUMPRODUCT($AH$2:$AH940, (AO$2:AO940-BI940)^2)/(SUM($AH$2:$AH940)-1)),0)</f>
        <v>0</v>
      </c>
      <c r="CD940" s="109" cm="1">
        <f t="array" ref="CD940">IF($AG940,SQRT(SUMPRODUCT($AH$2:$AH940, (AP$2:AP940-BJ940)^2)/(SUM($AH$2:$AH940)-1)),0)</f>
        <v>0</v>
      </c>
      <c r="CE940" s="109" cm="1">
        <f t="array" ref="CE940">IF($AG940,SQRT(SUMPRODUCT($AH$2:$AH940, (AQ$2:AQ940-BK940)^2)/(SUM($AH$2:$AH940)-1)),0)</f>
        <v>0</v>
      </c>
      <c r="CF940" s="109" cm="1">
        <f t="array" ref="CF940">IF($AG940,SQRT(SUMPRODUCT($AH$2:$AH940, (AR$2:AR940-BL940)^2)/(SUM($AH$2:$AH940)-1)),0)</f>
        <v>0</v>
      </c>
      <c r="CG940" s="109" cm="1">
        <f t="array" ref="CG940">IF($AG940,SQRT(SUMPRODUCT($AH$2:$AH940, (AS$2:AS940-BM940)^2)/(SUM($AH$2:$AH940)-1)),0)</f>
        <v>0</v>
      </c>
      <c r="CH940" s="109" cm="1">
        <f t="array" ref="CH940">IF($AG940,SQRT(SUMPRODUCT($AH$2:$AH940, (AT$2:AT940-BN940)^2)/(SUM($AH$2:$AH940)-1)),0)</f>
        <v>0</v>
      </c>
      <c r="CI940" s="109" cm="1">
        <f t="array" ref="CI940">IF($AG940,SQRT(SUMPRODUCT($AH$2:$AH940, (AU$2:AU940-BO940)^2)/(SUM($AH$2:$AH940)-1)),0)</f>
        <v>0</v>
      </c>
      <c r="CJ940" s="109" cm="1">
        <f t="array" ref="CJ940">IF($AG940,SQRT(SUMPRODUCT($AH$2:$AH940, (AV$2:AV940-BP940)^2)/(SUM($AH$2:$AH940)-1)),0)</f>
        <v>0</v>
      </c>
      <c r="CK940" s="109" cm="1">
        <f t="array" ref="CK940">IF($AG940,SQRT(SUMPRODUCT($AH$2:$AH940, (AW$2:AW940-BQ940)^2)/(SUM($AH$2:$AH940)-1)),0)</f>
        <v>0</v>
      </c>
      <c r="CL940" s="109" cm="1">
        <f t="array" ref="CL940">IF($AG940,SQRT(SUMPRODUCT($AH$2:$AH940, (AX$2:AX940-BR940)^2)/(SUM($AH$2:$AH940)-1)),0)</f>
        <v>0</v>
      </c>
      <c r="CM940" s="109" cm="1">
        <f t="array" ref="CM940">IF($AG940,SQRT(SUMPRODUCT($AH$2:$AH940, (AY$2:AY940-BS940)^2)/(SUM($AH$2:$AH940)-1)),0)</f>
        <v>0</v>
      </c>
      <c r="CN940" s="109" cm="1">
        <f t="array" ref="CN940">IF($AG940,SQRT(SUMPRODUCT($AH$2:$AH940, (AZ$2:AZ940-BT940)^2)/(SUM($AH$2:$AH940)-1)),0)</f>
        <v>0</v>
      </c>
      <c r="CO940" s="109" cm="1">
        <f t="array" ref="CO940">IF($AG940,SQRT(SUMPRODUCT($AH$2:$AH940, (BA$2:BA940-BU940)^2)/(SUM($AH$2:$AH940)-1)),0)</f>
        <v>0</v>
      </c>
    </row>
    <row r="941" spans="34:93" x14ac:dyDescent="0.25">
      <c r="AH941" s="99" t="str">
        <f t="shared" si="212"/>
        <v/>
      </c>
      <c r="AI941" s="11">
        <f t="shared" ca="1" si="223"/>
        <v>0</v>
      </c>
      <c r="AJ941" s="11">
        <f t="shared" ca="1" si="223"/>
        <v>0</v>
      </c>
      <c r="AK941" s="11">
        <f t="shared" ca="1" si="223"/>
        <v>0</v>
      </c>
      <c r="AL941" s="11">
        <f t="shared" ca="1" si="223"/>
        <v>0</v>
      </c>
      <c r="AM941" s="11">
        <f t="shared" ca="1" si="223"/>
        <v>0</v>
      </c>
      <c r="AN941" s="11">
        <f t="shared" ca="1" si="223"/>
        <v>0</v>
      </c>
      <c r="AO941" s="11">
        <f t="shared" ca="1" si="223"/>
        <v>0</v>
      </c>
      <c r="AP941" s="11">
        <f t="shared" ca="1" si="223"/>
        <v>0</v>
      </c>
      <c r="AQ941" s="11">
        <f t="shared" ca="1" si="223"/>
        <v>0</v>
      </c>
      <c r="AR941" s="11">
        <f t="shared" ca="1" si="223"/>
        <v>0</v>
      </c>
      <c r="AS941" s="11">
        <f t="shared" ca="1" si="224"/>
        <v>0</v>
      </c>
      <c r="AT941" s="11">
        <f t="shared" ca="1" si="224"/>
        <v>0</v>
      </c>
      <c r="AU941" s="11">
        <f t="shared" ca="1" si="224"/>
        <v>0</v>
      </c>
      <c r="AV941" s="11">
        <f t="shared" ca="1" si="224"/>
        <v>0</v>
      </c>
      <c r="AW941" s="11">
        <f t="shared" ca="1" si="224"/>
        <v>0</v>
      </c>
      <c r="AX941" s="11">
        <f t="shared" ca="1" si="224"/>
        <v>0</v>
      </c>
      <c r="AY941" s="11">
        <f t="shared" ca="1" si="224"/>
        <v>0</v>
      </c>
      <c r="AZ941" s="11">
        <f t="shared" ca="1" si="224"/>
        <v>0</v>
      </c>
      <c r="BA941" s="11">
        <f t="shared" ca="1" si="224"/>
        <v>0</v>
      </c>
      <c r="BB941" s="11"/>
      <c r="BC941" s="11">
        <f>IF($AG941,SUMPRODUCT(AI$2:AI941,$AH$2:$AH941)/SUM($AH$2:$AH941),0)</f>
        <v>0</v>
      </c>
      <c r="BD941" s="11">
        <f>IF($AG941,SUMPRODUCT(AJ$2:AJ941,$AH$2:$AH941)/SUM($AH$2:$AH941),0)</f>
        <v>0</v>
      </c>
      <c r="BE941" s="11">
        <f>IF($AG941,SUMPRODUCT(AK$2:AK941,$AH$2:$AH941)/SUM($AH$2:$AH941),0)</f>
        <v>0</v>
      </c>
      <c r="BF941" s="11">
        <f>IF($AG941,SUMPRODUCT(AL$2:AL941,$AH$2:$AH941)/SUM($AH$2:$AH941),0)</f>
        <v>0</v>
      </c>
      <c r="BG941" s="11">
        <f>IF($AG941,SUMPRODUCT(AM$2:AM941,$AH$2:$AH941)/SUM($AH$2:$AH941),0)</f>
        <v>0</v>
      </c>
      <c r="BH941" s="11">
        <f>IF($AG941,SUMPRODUCT(AN$2:AN941,$AH$2:$AH941)/SUM($AH$2:$AH941),0)</f>
        <v>0</v>
      </c>
      <c r="BI941" s="11">
        <f>IF($AG941,SUMPRODUCT(AO$2:AO941,$AH$2:$AH941)/SUM($AH$2:$AH941),0)</f>
        <v>0</v>
      </c>
      <c r="BJ941" s="11">
        <f>IF($AG941,SUMPRODUCT(AP$2:AP941,$AH$2:$AH941)/SUM($AH$2:$AH941),0)</f>
        <v>0</v>
      </c>
      <c r="BK941" s="11">
        <f>IF($AG941,SUMPRODUCT(AQ$2:AQ941,$AH$2:$AH941)/SUM($AH$2:$AH941),0)</f>
        <v>0</v>
      </c>
      <c r="BL941" s="11">
        <f>IF($AG941,SUMPRODUCT(AR$2:AR941,$AH$2:$AH941)/SUM($AH$2:$AH941),0)</f>
        <v>0</v>
      </c>
      <c r="BM941" s="11">
        <f>IF($AG941,SUMPRODUCT(AS$2:AS941,$AH$2:$AH941)/SUM($AH$2:$AH941),0)</f>
        <v>0</v>
      </c>
      <c r="BN941" s="11">
        <f>IF($AG941,SUMPRODUCT(AT$2:AT941,$AH$2:$AH941)/SUM($AH$2:$AH941),0)</f>
        <v>0</v>
      </c>
      <c r="BO941" s="11">
        <f>IF($AG941,SUMPRODUCT(AU$2:AU941,$AH$2:$AH941)/SUM($AH$2:$AH941),0)</f>
        <v>0</v>
      </c>
      <c r="BP941" s="11">
        <f>IF($AG941,SUMPRODUCT(AV$2:AV941,$AH$2:$AH941)/SUM($AH$2:$AH941),0)</f>
        <v>0</v>
      </c>
      <c r="BQ941" s="11">
        <f>IF($AG941,SUMPRODUCT(AW$2:AW941,$AH$2:$AH941)/SUM($AH$2:$AH941),0)</f>
        <v>0</v>
      </c>
      <c r="BR941" s="11">
        <f>IF($AG941,SUMPRODUCT(AX$2:AX941,$AH$2:$AH941)/SUM($AH$2:$AH941),0)</f>
        <v>0</v>
      </c>
      <c r="BS941" s="11">
        <f>IF($AG941,SUMPRODUCT(AY$2:AY941,$AH$2:$AH941)/SUM($AH$2:$AH941),0)</f>
        <v>0</v>
      </c>
      <c r="BT941" s="11">
        <f>IF($AG941,SUMPRODUCT(AZ$2:AZ941,$AH$2:$AH941)/SUM($AH$2:$AH941),0)</f>
        <v>0</v>
      </c>
      <c r="BU941" s="11">
        <f>IF($AG941,SUMPRODUCT(BA$2:BA941,$AH$2:$AH941)/SUM($AH$2:$AH941),0)</f>
        <v>0</v>
      </c>
      <c r="BV941" s="11"/>
      <c r="BW941" s="109" cm="1">
        <f t="array" ref="BW941">IF($AG941,SQRT(SUMPRODUCT($AH$2:$AH941, (AI$2:AI941-BC941)^2)/(SUM($AH$2:$AH941)-1)),0)</f>
        <v>0</v>
      </c>
      <c r="BX941" s="109" cm="1">
        <f t="array" ref="BX941">IF($AG941,SQRT(SUMPRODUCT($AH$2:$AH941, (AJ$2:AJ941-BD941)^2)/(SUM($AH$2:$AH941)-1)),0)</f>
        <v>0</v>
      </c>
      <c r="BY941" s="109" cm="1">
        <f t="array" ref="BY941">IF($AG941,SQRT(SUMPRODUCT($AH$2:$AH941, (AK$2:AK941-BE941)^2)/(SUM($AH$2:$AH941)-1)),0)</f>
        <v>0</v>
      </c>
      <c r="BZ941" s="109" cm="1">
        <f t="array" ref="BZ941">IF($AG941,SQRT(SUMPRODUCT($AH$2:$AH941, (AL$2:AL941-BF941)^2)/(SUM($AH$2:$AH941)-1)),0)</f>
        <v>0</v>
      </c>
      <c r="CA941" s="109" cm="1">
        <f t="array" ref="CA941">IF($AG941,SQRT(SUMPRODUCT($AH$2:$AH941, (AM$2:AM941-BG941)^2)/(SUM($AH$2:$AH941)-1)),0)</f>
        <v>0</v>
      </c>
      <c r="CB941" s="109" cm="1">
        <f t="array" ref="CB941">IF($AG941,SQRT(SUMPRODUCT($AH$2:$AH941, (AN$2:AN941-BH941)^2)/(SUM($AH$2:$AH941)-1)),0)</f>
        <v>0</v>
      </c>
      <c r="CC941" s="109" cm="1">
        <f t="array" ref="CC941">IF($AG941,SQRT(SUMPRODUCT($AH$2:$AH941, (AO$2:AO941-BI941)^2)/(SUM($AH$2:$AH941)-1)),0)</f>
        <v>0</v>
      </c>
      <c r="CD941" s="109" cm="1">
        <f t="array" ref="CD941">IF($AG941,SQRT(SUMPRODUCT($AH$2:$AH941, (AP$2:AP941-BJ941)^2)/(SUM($AH$2:$AH941)-1)),0)</f>
        <v>0</v>
      </c>
      <c r="CE941" s="109" cm="1">
        <f t="array" ref="CE941">IF($AG941,SQRT(SUMPRODUCT($AH$2:$AH941, (AQ$2:AQ941-BK941)^2)/(SUM($AH$2:$AH941)-1)),0)</f>
        <v>0</v>
      </c>
      <c r="CF941" s="109" cm="1">
        <f t="array" ref="CF941">IF($AG941,SQRT(SUMPRODUCT($AH$2:$AH941, (AR$2:AR941-BL941)^2)/(SUM($AH$2:$AH941)-1)),0)</f>
        <v>0</v>
      </c>
      <c r="CG941" s="109" cm="1">
        <f t="array" ref="CG941">IF($AG941,SQRT(SUMPRODUCT($AH$2:$AH941, (AS$2:AS941-BM941)^2)/(SUM($AH$2:$AH941)-1)),0)</f>
        <v>0</v>
      </c>
      <c r="CH941" s="109" cm="1">
        <f t="array" ref="CH941">IF($AG941,SQRT(SUMPRODUCT($AH$2:$AH941, (AT$2:AT941-BN941)^2)/(SUM($AH$2:$AH941)-1)),0)</f>
        <v>0</v>
      </c>
      <c r="CI941" s="109" cm="1">
        <f t="array" ref="CI941">IF($AG941,SQRT(SUMPRODUCT($AH$2:$AH941, (AU$2:AU941-BO941)^2)/(SUM($AH$2:$AH941)-1)),0)</f>
        <v>0</v>
      </c>
      <c r="CJ941" s="109" cm="1">
        <f t="array" ref="CJ941">IF($AG941,SQRT(SUMPRODUCT($AH$2:$AH941, (AV$2:AV941-BP941)^2)/(SUM($AH$2:$AH941)-1)),0)</f>
        <v>0</v>
      </c>
      <c r="CK941" s="109" cm="1">
        <f t="array" ref="CK941">IF($AG941,SQRT(SUMPRODUCT($AH$2:$AH941, (AW$2:AW941-BQ941)^2)/(SUM($AH$2:$AH941)-1)),0)</f>
        <v>0</v>
      </c>
      <c r="CL941" s="109" cm="1">
        <f t="array" ref="CL941">IF($AG941,SQRT(SUMPRODUCT($AH$2:$AH941, (AX$2:AX941-BR941)^2)/(SUM($AH$2:$AH941)-1)),0)</f>
        <v>0</v>
      </c>
      <c r="CM941" s="109" cm="1">
        <f t="array" ref="CM941">IF($AG941,SQRT(SUMPRODUCT($AH$2:$AH941, (AY$2:AY941-BS941)^2)/(SUM($AH$2:$AH941)-1)),0)</f>
        <v>0</v>
      </c>
      <c r="CN941" s="109" cm="1">
        <f t="array" ref="CN941">IF($AG941,SQRT(SUMPRODUCT($AH$2:$AH941, (AZ$2:AZ941-BT941)^2)/(SUM($AH$2:$AH941)-1)),0)</f>
        <v>0</v>
      </c>
      <c r="CO941" s="109" cm="1">
        <f t="array" ref="CO941">IF($AG941,SQRT(SUMPRODUCT($AH$2:$AH941, (BA$2:BA941-BU941)^2)/(SUM($AH$2:$AH941)-1)),0)</f>
        <v>0</v>
      </c>
    </row>
    <row r="942" spans="34:93" x14ac:dyDescent="0.25">
      <c r="AH942" s="99" t="str">
        <f t="shared" si="212"/>
        <v/>
      </c>
      <c r="AI942" s="11">
        <f t="shared" ref="AI942:AR951" ca="1" si="225">IF(AI$1&lt;&gt;0,SUMIFS(INDIRECT(AI$1), Fecha,$AG942),0)</f>
        <v>0</v>
      </c>
      <c r="AJ942" s="11">
        <f t="shared" ca="1" si="225"/>
        <v>0</v>
      </c>
      <c r="AK942" s="11">
        <f t="shared" ca="1" si="225"/>
        <v>0</v>
      </c>
      <c r="AL942" s="11">
        <f t="shared" ca="1" si="225"/>
        <v>0</v>
      </c>
      <c r="AM942" s="11">
        <f t="shared" ca="1" si="225"/>
        <v>0</v>
      </c>
      <c r="AN942" s="11">
        <f t="shared" ca="1" si="225"/>
        <v>0</v>
      </c>
      <c r="AO942" s="11">
        <f t="shared" ca="1" si="225"/>
        <v>0</v>
      </c>
      <c r="AP942" s="11">
        <f t="shared" ca="1" si="225"/>
        <v>0</v>
      </c>
      <c r="AQ942" s="11">
        <f t="shared" ca="1" si="225"/>
        <v>0</v>
      </c>
      <c r="AR942" s="11">
        <f t="shared" ca="1" si="225"/>
        <v>0</v>
      </c>
      <c r="AS942" s="11">
        <f t="shared" ref="AS942:BA951" ca="1" si="226">IF(AS$1&lt;&gt;0,SUMIFS(INDIRECT(AS$1), Fecha,$AG942),0)</f>
        <v>0</v>
      </c>
      <c r="AT942" s="11">
        <f t="shared" ca="1" si="226"/>
        <v>0</v>
      </c>
      <c r="AU942" s="11">
        <f t="shared" ca="1" si="226"/>
        <v>0</v>
      </c>
      <c r="AV942" s="11">
        <f t="shared" ca="1" si="226"/>
        <v>0</v>
      </c>
      <c r="AW942" s="11">
        <f t="shared" ca="1" si="226"/>
        <v>0</v>
      </c>
      <c r="AX942" s="11">
        <f t="shared" ca="1" si="226"/>
        <v>0</v>
      </c>
      <c r="AY942" s="11">
        <f t="shared" ca="1" si="226"/>
        <v>0</v>
      </c>
      <c r="AZ942" s="11">
        <f t="shared" ca="1" si="226"/>
        <v>0</v>
      </c>
      <c r="BA942" s="11">
        <f t="shared" ca="1" si="226"/>
        <v>0</v>
      </c>
      <c r="BB942" s="11"/>
      <c r="BC942" s="11">
        <f>IF($AG942,SUMPRODUCT(AI$2:AI942,$AH$2:$AH942)/SUM($AH$2:$AH942),0)</f>
        <v>0</v>
      </c>
      <c r="BD942" s="11">
        <f>IF($AG942,SUMPRODUCT(AJ$2:AJ942,$AH$2:$AH942)/SUM($AH$2:$AH942),0)</f>
        <v>0</v>
      </c>
      <c r="BE942" s="11">
        <f>IF($AG942,SUMPRODUCT(AK$2:AK942,$AH$2:$AH942)/SUM($AH$2:$AH942),0)</f>
        <v>0</v>
      </c>
      <c r="BF942" s="11">
        <f>IF($AG942,SUMPRODUCT(AL$2:AL942,$AH$2:$AH942)/SUM($AH$2:$AH942),0)</f>
        <v>0</v>
      </c>
      <c r="BG942" s="11">
        <f>IF($AG942,SUMPRODUCT(AM$2:AM942,$AH$2:$AH942)/SUM($AH$2:$AH942),0)</f>
        <v>0</v>
      </c>
      <c r="BH942" s="11">
        <f>IF($AG942,SUMPRODUCT(AN$2:AN942,$AH$2:$AH942)/SUM($AH$2:$AH942),0)</f>
        <v>0</v>
      </c>
      <c r="BI942" s="11">
        <f>IF($AG942,SUMPRODUCT(AO$2:AO942,$AH$2:$AH942)/SUM($AH$2:$AH942),0)</f>
        <v>0</v>
      </c>
      <c r="BJ942" s="11">
        <f>IF($AG942,SUMPRODUCT(AP$2:AP942,$AH$2:$AH942)/SUM($AH$2:$AH942),0)</f>
        <v>0</v>
      </c>
      <c r="BK942" s="11">
        <f>IF($AG942,SUMPRODUCT(AQ$2:AQ942,$AH$2:$AH942)/SUM($AH$2:$AH942),0)</f>
        <v>0</v>
      </c>
      <c r="BL942" s="11">
        <f>IF($AG942,SUMPRODUCT(AR$2:AR942,$AH$2:$AH942)/SUM($AH$2:$AH942),0)</f>
        <v>0</v>
      </c>
      <c r="BM942" s="11">
        <f>IF($AG942,SUMPRODUCT(AS$2:AS942,$AH$2:$AH942)/SUM($AH$2:$AH942),0)</f>
        <v>0</v>
      </c>
      <c r="BN942" s="11">
        <f>IF($AG942,SUMPRODUCT(AT$2:AT942,$AH$2:$AH942)/SUM($AH$2:$AH942),0)</f>
        <v>0</v>
      </c>
      <c r="BO942" s="11">
        <f>IF($AG942,SUMPRODUCT(AU$2:AU942,$AH$2:$AH942)/SUM($AH$2:$AH942),0)</f>
        <v>0</v>
      </c>
      <c r="BP942" s="11">
        <f>IF($AG942,SUMPRODUCT(AV$2:AV942,$AH$2:$AH942)/SUM($AH$2:$AH942),0)</f>
        <v>0</v>
      </c>
      <c r="BQ942" s="11">
        <f>IF($AG942,SUMPRODUCT(AW$2:AW942,$AH$2:$AH942)/SUM($AH$2:$AH942),0)</f>
        <v>0</v>
      </c>
      <c r="BR942" s="11">
        <f>IF($AG942,SUMPRODUCT(AX$2:AX942,$AH$2:$AH942)/SUM($AH$2:$AH942),0)</f>
        <v>0</v>
      </c>
      <c r="BS942" s="11">
        <f>IF($AG942,SUMPRODUCT(AY$2:AY942,$AH$2:$AH942)/SUM($AH$2:$AH942),0)</f>
        <v>0</v>
      </c>
      <c r="BT942" s="11">
        <f>IF($AG942,SUMPRODUCT(AZ$2:AZ942,$AH$2:$AH942)/SUM($AH$2:$AH942),0)</f>
        <v>0</v>
      </c>
      <c r="BU942" s="11">
        <f>IF($AG942,SUMPRODUCT(BA$2:BA942,$AH$2:$AH942)/SUM($AH$2:$AH942),0)</f>
        <v>0</v>
      </c>
      <c r="BV942" s="11"/>
      <c r="BW942" s="109" cm="1">
        <f t="array" ref="BW942">IF($AG942,SQRT(SUMPRODUCT($AH$2:$AH942, (AI$2:AI942-BC942)^2)/(SUM($AH$2:$AH942)-1)),0)</f>
        <v>0</v>
      </c>
      <c r="BX942" s="109" cm="1">
        <f t="array" ref="BX942">IF($AG942,SQRT(SUMPRODUCT($AH$2:$AH942, (AJ$2:AJ942-BD942)^2)/(SUM($AH$2:$AH942)-1)),0)</f>
        <v>0</v>
      </c>
      <c r="BY942" s="109" cm="1">
        <f t="array" ref="BY942">IF($AG942,SQRT(SUMPRODUCT($AH$2:$AH942, (AK$2:AK942-BE942)^2)/(SUM($AH$2:$AH942)-1)),0)</f>
        <v>0</v>
      </c>
      <c r="BZ942" s="109" cm="1">
        <f t="array" ref="BZ942">IF($AG942,SQRT(SUMPRODUCT($AH$2:$AH942, (AL$2:AL942-BF942)^2)/(SUM($AH$2:$AH942)-1)),0)</f>
        <v>0</v>
      </c>
      <c r="CA942" s="109" cm="1">
        <f t="array" ref="CA942">IF($AG942,SQRT(SUMPRODUCT($AH$2:$AH942, (AM$2:AM942-BG942)^2)/(SUM($AH$2:$AH942)-1)),0)</f>
        <v>0</v>
      </c>
      <c r="CB942" s="109" cm="1">
        <f t="array" ref="CB942">IF($AG942,SQRT(SUMPRODUCT($AH$2:$AH942, (AN$2:AN942-BH942)^2)/(SUM($AH$2:$AH942)-1)),0)</f>
        <v>0</v>
      </c>
      <c r="CC942" s="109" cm="1">
        <f t="array" ref="CC942">IF($AG942,SQRT(SUMPRODUCT($AH$2:$AH942, (AO$2:AO942-BI942)^2)/(SUM($AH$2:$AH942)-1)),0)</f>
        <v>0</v>
      </c>
      <c r="CD942" s="109" cm="1">
        <f t="array" ref="CD942">IF($AG942,SQRT(SUMPRODUCT($AH$2:$AH942, (AP$2:AP942-BJ942)^2)/(SUM($AH$2:$AH942)-1)),0)</f>
        <v>0</v>
      </c>
      <c r="CE942" s="109" cm="1">
        <f t="array" ref="CE942">IF($AG942,SQRT(SUMPRODUCT($AH$2:$AH942, (AQ$2:AQ942-BK942)^2)/(SUM($AH$2:$AH942)-1)),0)</f>
        <v>0</v>
      </c>
      <c r="CF942" s="109" cm="1">
        <f t="array" ref="CF942">IF($AG942,SQRT(SUMPRODUCT($AH$2:$AH942, (AR$2:AR942-BL942)^2)/(SUM($AH$2:$AH942)-1)),0)</f>
        <v>0</v>
      </c>
      <c r="CG942" s="109" cm="1">
        <f t="array" ref="CG942">IF($AG942,SQRT(SUMPRODUCT($AH$2:$AH942, (AS$2:AS942-BM942)^2)/(SUM($AH$2:$AH942)-1)),0)</f>
        <v>0</v>
      </c>
      <c r="CH942" s="109" cm="1">
        <f t="array" ref="CH942">IF($AG942,SQRT(SUMPRODUCT($AH$2:$AH942, (AT$2:AT942-BN942)^2)/(SUM($AH$2:$AH942)-1)),0)</f>
        <v>0</v>
      </c>
      <c r="CI942" s="109" cm="1">
        <f t="array" ref="CI942">IF($AG942,SQRT(SUMPRODUCT($AH$2:$AH942, (AU$2:AU942-BO942)^2)/(SUM($AH$2:$AH942)-1)),0)</f>
        <v>0</v>
      </c>
      <c r="CJ942" s="109" cm="1">
        <f t="array" ref="CJ942">IF($AG942,SQRT(SUMPRODUCT($AH$2:$AH942, (AV$2:AV942-BP942)^2)/(SUM($AH$2:$AH942)-1)),0)</f>
        <v>0</v>
      </c>
      <c r="CK942" s="109" cm="1">
        <f t="array" ref="CK942">IF($AG942,SQRT(SUMPRODUCT($AH$2:$AH942, (AW$2:AW942-BQ942)^2)/(SUM($AH$2:$AH942)-1)),0)</f>
        <v>0</v>
      </c>
      <c r="CL942" s="109" cm="1">
        <f t="array" ref="CL942">IF($AG942,SQRT(SUMPRODUCT($AH$2:$AH942, (AX$2:AX942-BR942)^2)/(SUM($AH$2:$AH942)-1)),0)</f>
        <v>0</v>
      </c>
      <c r="CM942" s="109" cm="1">
        <f t="array" ref="CM942">IF($AG942,SQRT(SUMPRODUCT($AH$2:$AH942, (AY$2:AY942-BS942)^2)/(SUM($AH$2:$AH942)-1)),0)</f>
        <v>0</v>
      </c>
      <c r="CN942" s="109" cm="1">
        <f t="array" ref="CN942">IF($AG942,SQRT(SUMPRODUCT($AH$2:$AH942, (AZ$2:AZ942-BT942)^2)/(SUM($AH$2:$AH942)-1)),0)</f>
        <v>0</v>
      </c>
      <c r="CO942" s="109" cm="1">
        <f t="array" ref="CO942">IF($AG942,SQRT(SUMPRODUCT($AH$2:$AH942, (BA$2:BA942-BU942)^2)/(SUM($AH$2:$AH942)-1)),0)</f>
        <v>0</v>
      </c>
    </row>
    <row r="943" spans="34:93" x14ac:dyDescent="0.25">
      <c r="AH943" s="99" t="str">
        <f t="shared" ref="AH943:AH1006" si="227">IF(AG943&lt;&gt;0,AG943-AG942,"")</f>
        <v/>
      </c>
      <c r="AI943" s="11">
        <f t="shared" ca="1" si="225"/>
        <v>0</v>
      </c>
      <c r="AJ943" s="11">
        <f t="shared" ca="1" si="225"/>
        <v>0</v>
      </c>
      <c r="AK943" s="11">
        <f t="shared" ca="1" si="225"/>
        <v>0</v>
      </c>
      <c r="AL943" s="11">
        <f t="shared" ca="1" si="225"/>
        <v>0</v>
      </c>
      <c r="AM943" s="11">
        <f t="shared" ca="1" si="225"/>
        <v>0</v>
      </c>
      <c r="AN943" s="11">
        <f t="shared" ca="1" si="225"/>
        <v>0</v>
      </c>
      <c r="AO943" s="11">
        <f t="shared" ca="1" si="225"/>
        <v>0</v>
      </c>
      <c r="AP943" s="11">
        <f t="shared" ca="1" si="225"/>
        <v>0</v>
      </c>
      <c r="AQ943" s="11">
        <f t="shared" ca="1" si="225"/>
        <v>0</v>
      </c>
      <c r="AR943" s="11">
        <f t="shared" ca="1" si="225"/>
        <v>0</v>
      </c>
      <c r="AS943" s="11">
        <f t="shared" ca="1" si="226"/>
        <v>0</v>
      </c>
      <c r="AT943" s="11">
        <f t="shared" ca="1" si="226"/>
        <v>0</v>
      </c>
      <c r="AU943" s="11">
        <f t="shared" ca="1" si="226"/>
        <v>0</v>
      </c>
      <c r="AV943" s="11">
        <f t="shared" ca="1" si="226"/>
        <v>0</v>
      </c>
      <c r="AW943" s="11">
        <f t="shared" ca="1" si="226"/>
        <v>0</v>
      </c>
      <c r="AX943" s="11">
        <f t="shared" ca="1" si="226"/>
        <v>0</v>
      </c>
      <c r="AY943" s="11">
        <f t="shared" ca="1" si="226"/>
        <v>0</v>
      </c>
      <c r="AZ943" s="11">
        <f t="shared" ca="1" si="226"/>
        <v>0</v>
      </c>
      <c r="BA943" s="11">
        <f t="shared" ca="1" si="226"/>
        <v>0</v>
      </c>
      <c r="BB943" s="11"/>
      <c r="BC943" s="11">
        <f>IF($AG943,SUMPRODUCT(AI$2:AI943,$AH$2:$AH943)/SUM($AH$2:$AH943),0)</f>
        <v>0</v>
      </c>
      <c r="BD943" s="11">
        <f>IF($AG943,SUMPRODUCT(AJ$2:AJ943,$AH$2:$AH943)/SUM($AH$2:$AH943),0)</f>
        <v>0</v>
      </c>
      <c r="BE943" s="11">
        <f>IF($AG943,SUMPRODUCT(AK$2:AK943,$AH$2:$AH943)/SUM($AH$2:$AH943),0)</f>
        <v>0</v>
      </c>
      <c r="BF943" s="11">
        <f>IF($AG943,SUMPRODUCT(AL$2:AL943,$AH$2:$AH943)/SUM($AH$2:$AH943),0)</f>
        <v>0</v>
      </c>
      <c r="BG943" s="11">
        <f>IF($AG943,SUMPRODUCT(AM$2:AM943,$AH$2:$AH943)/SUM($AH$2:$AH943),0)</f>
        <v>0</v>
      </c>
      <c r="BH943" s="11">
        <f>IF($AG943,SUMPRODUCT(AN$2:AN943,$AH$2:$AH943)/SUM($AH$2:$AH943),0)</f>
        <v>0</v>
      </c>
      <c r="BI943" s="11">
        <f>IF($AG943,SUMPRODUCT(AO$2:AO943,$AH$2:$AH943)/SUM($AH$2:$AH943),0)</f>
        <v>0</v>
      </c>
      <c r="BJ943" s="11">
        <f>IF($AG943,SUMPRODUCT(AP$2:AP943,$AH$2:$AH943)/SUM($AH$2:$AH943),0)</f>
        <v>0</v>
      </c>
      <c r="BK943" s="11">
        <f>IF($AG943,SUMPRODUCT(AQ$2:AQ943,$AH$2:$AH943)/SUM($AH$2:$AH943),0)</f>
        <v>0</v>
      </c>
      <c r="BL943" s="11">
        <f>IF($AG943,SUMPRODUCT(AR$2:AR943,$AH$2:$AH943)/SUM($AH$2:$AH943),0)</f>
        <v>0</v>
      </c>
      <c r="BM943" s="11">
        <f>IF($AG943,SUMPRODUCT(AS$2:AS943,$AH$2:$AH943)/SUM($AH$2:$AH943),0)</f>
        <v>0</v>
      </c>
      <c r="BN943" s="11">
        <f>IF($AG943,SUMPRODUCT(AT$2:AT943,$AH$2:$AH943)/SUM($AH$2:$AH943),0)</f>
        <v>0</v>
      </c>
      <c r="BO943" s="11">
        <f>IF($AG943,SUMPRODUCT(AU$2:AU943,$AH$2:$AH943)/SUM($AH$2:$AH943),0)</f>
        <v>0</v>
      </c>
      <c r="BP943" s="11">
        <f>IF($AG943,SUMPRODUCT(AV$2:AV943,$AH$2:$AH943)/SUM($AH$2:$AH943),0)</f>
        <v>0</v>
      </c>
      <c r="BQ943" s="11">
        <f>IF($AG943,SUMPRODUCT(AW$2:AW943,$AH$2:$AH943)/SUM($AH$2:$AH943),0)</f>
        <v>0</v>
      </c>
      <c r="BR943" s="11">
        <f>IF($AG943,SUMPRODUCT(AX$2:AX943,$AH$2:$AH943)/SUM($AH$2:$AH943),0)</f>
        <v>0</v>
      </c>
      <c r="BS943" s="11">
        <f>IF($AG943,SUMPRODUCT(AY$2:AY943,$AH$2:$AH943)/SUM($AH$2:$AH943),0)</f>
        <v>0</v>
      </c>
      <c r="BT943" s="11">
        <f>IF($AG943,SUMPRODUCT(AZ$2:AZ943,$AH$2:$AH943)/SUM($AH$2:$AH943),0)</f>
        <v>0</v>
      </c>
      <c r="BU943" s="11">
        <f>IF($AG943,SUMPRODUCT(BA$2:BA943,$AH$2:$AH943)/SUM($AH$2:$AH943),0)</f>
        <v>0</v>
      </c>
      <c r="BV943" s="11"/>
      <c r="BW943" s="109" cm="1">
        <f t="array" ref="BW943">IF($AG943,SQRT(SUMPRODUCT($AH$2:$AH943, (AI$2:AI943-BC943)^2)/(SUM($AH$2:$AH943)-1)),0)</f>
        <v>0</v>
      </c>
      <c r="BX943" s="109" cm="1">
        <f t="array" ref="BX943">IF($AG943,SQRT(SUMPRODUCT($AH$2:$AH943, (AJ$2:AJ943-BD943)^2)/(SUM($AH$2:$AH943)-1)),0)</f>
        <v>0</v>
      </c>
      <c r="BY943" s="109" cm="1">
        <f t="array" ref="BY943">IF($AG943,SQRT(SUMPRODUCT($AH$2:$AH943, (AK$2:AK943-BE943)^2)/(SUM($AH$2:$AH943)-1)),0)</f>
        <v>0</v>
      </c>
      <c r="BZ943" s="109" cm="1">
        <f t="array" ref="BZ943">IF($AG943,SQRT(SUMPRODUCT($AH$2:$AH943, (AL$2:AL943-BF943)^2)/(SUM($AH$2:$AH943)-1)),0)</f>
        <v>0</v>
      </c>
      <c r="CA943" s="109" cm="1">
        <f t="array" ref="CA943">IF($AG943,SQRT(SUMPRODUCT($AH$2:$AH943, (AM$2:AM943-BG943)^2)/(SUM($AH$2:$AH943)-1)),0)</f>
        <v>0</v>
      </c>
      <c r="CB943" s="109" cm="1">
        <f t="array" ref="CB943">IF($AG943,SQRT(SUMPRODUCT($AH$2:$AH943, (AN$2:AN943-BH943)^2)/(SUM($AH$2:$AH943)-1)),0)</f>
        <v>0</v>
      </c>
      <c r="CC943" s="109" cm="1">
        <f t="array" ref="CC943">IF($AG943,SQRT(SUMPRODUCT($AH$2:$AH943, (AO$2:AO943-BI943)^2)/(SUM($AH$2:$AH943)-1)),0)</f>
        <v>0</v>
      </c>
      <c r="CD943" s="109" cm="1">
        <f t="array" ref="CD943">IF($AG943,SQRT(SUMPRODUCT($AH$2:$AH943, (AP$2:AP943-BJ943)^2)/(SUM($AH$2:$AH943)-1)),0)</f>
        <v>0</v>
      </c>
      <c r="CE943" s="109" cm="1">
        <f t="array" ref="CE943">IF($AG943,SQRT(SUMPRODUCT($AH$2:$AH943, (AQ$2:AQ943-BK943)^2)/(SUM($AH$2:$AH943)-1)),0)</f>
        <v>0</v>
      </c>
      <c r="CF943" s="109" cm="1">
        <f t="array" ref="CF943">IF($AG943,SQRT(SUMPRODUCT($AH$2:$AH943, (AR$2:AR943-BL943)^2)/(SUM($AH$2:$AH943)-1)),0)</f>
        <v>0</v>
      </c>
      <c r="CG943" s="109" cm="1">
        <f t="array" ref="CG943">IF($AG943,SQRT(SUMPRODUCT($AH$2:$AH943, (AS$2:AS943-BM943)^2)/(SUM($AH$2:$AH943)-1)),0)</f>
        <v>0</v>
      </c>
      <c r="CH943" s="109" cm="1">
        <f t="array" ref="CH943">IF($AG943,SQRT(SUMPRODUCT($AH$2:$AH943, (AT$2:AT943-BN943)^2)/(SUM($AH$2:$AH943)-1)),0)</f>
        <v>0</v>
      </c>
      <c r="CI943" s="109" cm="1">
        <f t="array" ref="CI943">IF($AG943,SQRT(SUMPRODUCT($AH$2:$AH943, (AU$2:AU943-BO943)^2)/(SUM($AH$2:$AH943)-1)),0)</f>
        <v>0</v>
      </c>
      <c r="CJ943" s="109" cm="1">
        <f t="array" ref="CJ943">IF($AG943,SQRT(SUMPRODUCT($AH$2:$AH943, (AV$2:AV943-BP943)^2)/(SUM($AH$2:$AH943)-1)),0)</f>
        <v>0</v>
      </c>
      <c r="CK943" s="109" cm="1">
        <f t="array" ref="CK943">IF($AG943,SQRT(SUMPRODUCT($AH$2:$AH943, (AW$2:AW943-BQ943)^2)/(SUM($AH$2:$AH943)-1)),0)</f>
        <v>0</v>
      </c>
      <c r="CL943" s="109" cm="1">
        <f t="array" ref="CL943">IF($AG943,SQRT(SUMPRODUCT($AH$2:$AH943, (AX$2:AX943-BR943)^2)/(SUM($AH$2:$AH943)-1)),0)</f>
        <v>0</v>
      </c>
      <c r="CM943" s="109" cm="1">
        <f t="array" ref="CM943">IF($AG943,SQRT(SUMPRODUCT($AH$2:$AH943, (AY$2:AY943-BS943)^2)/(SUM($AH$2:$AH943)-1)),0)</f>
        <v>0</v>
      </c>
      <c r="CN943" s="109" cm="1">
        <f t="array" ref="CN943">IF($AG943,SQRT(SUMPRODUCT($AH$2:$AH943, (AZ$2:AZ943-BT943)^2)/(SUM($AH$2:$AH943)-1)),0)</f>
        <v>0</v>
      </c>
      <c r="CO943" s="109" cm="1">
        <f t="array" ref="CO943">IF($AG943,SQRT(SUMPRODUCT($AH$2:$AH943, (BA$2:BA943-BU943)^2)/(SUM($AH$2:$AH943)-1)),0)</f>
        <v>0</v>
      </c>
    </row>
    <row r="944" spans="34:93" x14ac:dyDescent="0.25">
      <c r="AH944" s="99" t="str">
        <f t="shared" si="227"/>
        <v/>
      </c>
      <c r="AI944" s="11">
        <f t="shared" ca="1" si="225"/>
        <v>0</v>
      </c>
      <c r="AJ944" s="11">
        <f t="shared" ca="1" si="225"/>
        <v>0</v>
      </c>
      <c r="AK944" s="11">
        <f t="shared" ca="1" si="225"/>
        <v>0</v>
      </c>
      <c r="AL944" s="11">
        <f t="shared" ca="1" si="225"/>
        <v>0</v>
      </c>
      <c r="AM944" s="11">
        <f t="shared" ca="1" si="225"/>
        <v>0</v>
      </c>
      <c r="AN944" s="11">
        <f t="shared" ca="1" si="225"/>
        <v>0</v>
      </c>
      <c r="AO944" s="11">
        <f t="shared" ca="1" si="225"/>
        <v>0</v>
      </c>
      <c r="AP944" s="11">
        <f t="shared" ca="1" si="225"/>
        <v>0</v>
      </c>
      <c r="AQ944" s="11">
        <f t="shared" ca="1" si="225"/>
        <v>0</v>
      </c>
      <c r="AR944" s="11">
        <f t="shared" ca="1" si="225"/>
        <v>0</v>
      </c>
      <c r="AS944" s="11">
        <f t="shared" ca="1" si="226"/>
        <v>0</v>
      </c>
      <c r="AT944" s="11">
        <f t="shared" ca="1" si="226"/>
        <v>0</v>
      </c>
      <c r="AU944" s="11">
        <f t="shared" ca="1" si="226"/>
        <v>0</v>
      </c>
      <c r="AV944" s="11">
        <f t="shared" ca="1" si="226"/>
        <v>0</v>
      </c>
      <c r="AW944" s="11">
        <f t="shared" ca="1" si="226"/>
        <v>0</v>
      </c>
      <c r="AX944" s="11">
        <f t="shared" ca="1" si="226"/>
        <v>0</v>
      </c>
      <c r="AY944" s="11">
        <f t="shared" ca="1" si="226"/>
        <v>0</v>
      </c>
      <c r="AZ944" s="11">
        <f t="shared" ca="1" si="226"/>
        <v>0</v>
      </c>
      <c r="BA944" s="11">
        <f t="shared" ca="1" si="226"/>
        <v>0</v>
      </c>
      <c r="BB944" s="11"/>
      <c r="BC944" s="11">
        <f>IF($AG944,SUMPRODUCT(AI$2:AI944,$AH$2:$AH944)/SUM($AH$2:$AH944),0)</f>
        <v>0</v>
      </c>
      <c r="BD944" s="11">
        <f>IF($AG944,SUMPRODUCT(AJ$2:AJ944,$AH$2:$AH944)/SUM($AH$2:$AH944),0)</f>
        <v>0</v>
      </c>
      <c r="BE944" s="11">
        <f>IF($AG944,SUMPRODUCT(AK$2:AK944,$AH$2:$AH944)/SUM($AH$2:$AH944),0)</f>
        <v>0</v>
      </c>
      <c r="BF944" s="11">
        <f>IF($AG944,SUMPRODUCT(AL$2:AL944,$AH$2:$AH944)/SUM($AH$2:$AH944),0)</f>
        <v>0</v>
      </c>
      <c r="BG944" s="11">
        <f>IF($AG944,SUMPRODUCT(AM$2:AM944,$AH$2:$AH944)/SUM($AH$2:$AH944),0)</f>
        <v>0</v>
      </c>
      <c r="BH944" s="11">
        <f>IF($AG944,SUMPRODUCT(AN$2:AN944,$AH$2:$AH944)/SUM($AH$2:$AH944),0)</f>
        <v>0</v>
      </c>
      <c r="BI944" s="11">
        <f>IF($AG944,SUMPRODUCT(AO$2:AO944,$AH$2:$AH944)/SUM($AH$2:$AH944),0)</f>
        <v>0</v>
      </c>
      <c r="BJ944" s="11">
        <f>IF($AG944,SUMPRODUCT(AP$2:AP944,$AH$2:$AH944)/SUM($AH$2:$AH944),0)</f>
        <v>0</v>
      </c>
      <c r="BK944" s="11">
        <f>IF($AG944,SUMPRODUCT(AQ$2:AQ944,$AH$2:$AH944)/SUM($AH$2:$AH944),0)</f>
        <v>0</v>
      </c>
      <c r="BL944" s="11">
        <f>IF($AG944,SUMPRODUCT(AR$2:AR944,$AH$2:$AH944)/SUM($AH$2:$AH944),0)</f>
        <v>0</v>
      </c>
      <c r="BM944" s="11">
        <f>IF($AG944,SUMPRODUCT(AS$2:AS944,$AH$2:$AH944)/SUM($AH$2:$AH944),0)</f>
        <v>0</v>
      </c>
      <c r="BN944" s="11">
        <f>IF($AG944,SUMPRODUCT(AT$2:AT944,$AH$2:$AH944)/SUM($AH$2:$AH944),0)</f>
        <v>0</v>
      </c>
      <c r="BO944" s="11">
        <f>IF($AG944,SUMPRODUCT(AU$2:AU944,$AH$2:$AH944)/SUM($AH$2:$AH944),0)</f>
        <v>0</v>
      </c>
      <c r="BP944" s="11">
        <f>IF($AG944,SUMPRODUCT(AV$2:AV944,$AH$2:$AH944)/SUM($AH$2:$AH944),0)</f>
        <v>0</v>
      </c>
      <c r="BQ944" s="11">
        <f>IF($AG944,SUMPRODUCT(AW$2:AW944,$AH$2:$AH944)/SUM($AH$2:$AH944),0)</f>
        <v>0</v>
      </c>
      <c r="BR944" s="11">
        <f>IF($AG944,SUMPRODUCT(AX$2:AX944,$AH$2:$AH944)/SUM($AH$2:$AH944),0)</f>
        <v>0</v>
      </c>
      <c r="BS944" s="11">
        <f>IF($AG944,SUMPRODUCT(AY$2:AY944,$AH$2:$AH944)/SUM($AH$2:$AH944),0)</f>
        <v>0</v>
      </c>
      <c r="BT944" s="11">
        <f>IF($AG944,SUMPRODUCT(AZ$2:AZ944,$AH$2:$AH944)/SUM($AH$2:$AH944),0)</f>
        <v>0</v>
      </c>
      <c r="BU944" s="11">
        <f>IF($AG944,SUMPRODUCT(BA$2:BA944,$AH$2:$AH944)/SUM($AH$2:$AH944),0)</f>
        <v>0</v>
      </c>
      <c r="BV944" s="11"/>
      <c r="BW944" s="109" cm="1">
        <f t="array" ref="BW944">IF($AG944,SQRT(SUMPRODUCT($AH$2:$AH944, (AI$2:AI944-BC944)^2)/(SUM($AH$2:$AH944)-1)),0)</f>
        <v>0</v>
      </c>
      <c r="BX944" s="109" cm="1">
        <f t="array" ref="BX944">IF($AG944,SQRT(SUMPRODUCT($AH$2:$AH944, (AJ$2:AJ944-BD944)^2)/(SUM($AH$2:$AH944)-1)),0)</f>
        <v>0</v>
      </c>
      <c r="BY944" s="109" cm="1">
        <f t="array" ref="BY944">IF($AG944,SQRT(SUMPRODUCT($AH$2:$AH944, (AK$2:AK944-BE944)^2)/(SUM($AH$2:$AH944)-1)),0)</f>
        <v>0</v>
      </c>
      <c r="BZ944" s="109" cm="1">
        <f t="array" ref="BZ944">IF($AG944,SQRT(SUMPRODUCT($AH$2:$AH944, (AL$2:AL944-BF944)^2)/(SUM($AH$2:$AH944)-1)),0)</f>
        <v>0</v>
      </c>
      <c r="CA944" s="109" cm="1">
        <f t="array" ref="CA944">IF($AG944,SQRT(SUMPRODUCT($AH$2:$AH944, (AM$2:AM944-BG944)^2)/(SUM($AH$2:$AH944)-1)),0)</f>
        <v>0</v>
      </c>
      <c r="CB944" s="109" cm="1">
        <f t="array" ref="CB944">IF($AG944,SQRT(SUMPRODUCT($AH$2:$AH944, (AN$2:AN944-BH944)^2)/(SUM($AH$2:$AH944)-1)),0)</f>
        <v>0</v>
      </c>
      <c r="CC944" s="109" cm="1">
        <f t="array" ref="CC944">IF($AG944,SQRT(SUMPRODUCT($AH$2:$AH944, (AO$2:AO944-BI944)^2)/(SUM($AH$2:$AH944)-1)),0)</f>
        <v>0</v>
      </c>
      <c r="CD944" s="109" cm="1">
        <f t="array" ref="CD944">IF($AG944,SQRT(SUMPRODUCT($AH$2:$AH944, (AP$2:AP944-BJ944)^2)/(SUM($AH$2:$AH944)-1)),0)</f>
        <v>0</v>
      </c>
      <c r="CE944" s="109" cm="1">
        <f t="array" ref="CE944">IF($AG944,SQRT(SUMPRODUCT($AH$2:$AH944, (AQ$2:AQ944-BK944)^2)/(SUM($AH$2:$AH944)-1)),0)</f>
        <v>0</v>
      </c>
      <c r="CF944" s="109" cm="1">
        <f t="array" ref="CF944">IF($AG944,SQRT(SUMPRODUCT($AH$2:$AH944, (AR$2:AR944-BL944)^2)/(SUM($AH$2:$AH944)-1)),0)</f>
        <v>0</v>
      </c>
      <c r="CG944" s="109" cm="1">
        <f t="array" ref="CG944">IF($AG944,SQRT(SUMPRODUCT($AH$2:$AH944, (AS$2:AS944-BM944)^2)/(SUM($AH$2:$AH944)-1)),0)</f>
        <v>0</v>
      </c>
      <c r="CH944" s="109" cm="1">
        <f t="array" ref="CH944">IF($AG944,SQRT(SUMPRODUCT($AH$2:$AH944, (AT$2:AT944-BN944)^2)/(SUM($AH$2:$AH944)-1)),0)</f>
        <v>0</v>
      </c>
      <c r="CI944" s="109" cm="1">
        <f t="array" ref="CI944">IF($AG944,SQRT(SUMPRODUCT($AH$2:$AH944, (AU$2:AU944-BO944)^2)/(SUM($AH$2:$AH944)-1)),0)</f>
        <v>0</v>
      </c>
      <c r="CJ944" s="109" cm="1">
        <f t="array" ref="CJ944">IF($AG944,SQRT(SUMPRODUCT($AH$2:$AH944, (AV$2:AV944-BP944)^2)/(SUM($AH$2:$AH944)-1)),0)</f>
        <v>0</v>
      </c>
      <c r="CK944" s="109" cm="1">
        <f t="array" ref="CK944">IF($AG944,SQRT(SUMPRODUCT($AH$2:$AH944, (AW$2:AW944-BQ944)^2)/(SUM($AH$2:$AH944)-1)),0)</f>
        <v>0</v>
      </c>
      <c r="CL944" s="109" cm="1">
        <f t="array" ref="CL944">IF($AG944,SQRT(SUMPRODUCT($AH$2:$AH944, (AX$2:AX944-BR944)^2)/(SUM($AH$2:$AH944)-1)),0)</f>
        <v>0</v>
      </c>
      <c r="CM944" s="109" cm="1">
        <f t="array" ref="CM944">IF($AG944,SQRT(SUMPRODUCT($AH$2:$AH944, (AY$2:AY944-BS944)^2)/(SUM($AH$2:$AH944)-1)),0)</f>
        <v>0</v>
      </c>
      <c r="CN944" s="109" cm="1">
        <f t="array" ref="CN944">IF($AG944,SQRT(SUMPRODUCT($AH$2:$AH944, (AZ$2:AZ944-BT944)^2)/(SUM($AH$2:$AH944)-1)),0)</f>
        <v>0</v>
      </c>
      <c r="CO944" s="109" cm="1">
        <f t="array" ref="CO944">IF($AG944,SQRT(SUMPRODUCT($AH$2:$AH944, (BA$2:BA944-BU944)^2)/(SUM($AH$2:$AH944)-1)),0)</f>
        <v>0</v>
      </c>
    </row>
    <row r="945" spans="34:93" x14ac:dyDescent="0.25">
      <c r="AH945" s="99" t="str">
        <f t="shared" si="227"/>
        <v/>
      </c>
      <c r="AI945" s="11">
        <f t="shared" ca="1" si="225"/>
        <v>0</v>
      </c>
      <c r="AJ945" s="11">
        <f t="shared" ca="1" si="225"/>
        <v>0</v>
      </c>
      <c r="AK945" s="11">
        <f t="shared" ca="1" si="225"/>
        <v>0</v>
      </c>
      <c r="AL945" s="11">
        <f t="shared" ca="1" si="225"/>
        <v>0</v>
      </c>
      <c r="AM945" s="11">
        <f t="shared" ca="1" si="225"/>
        <v>0</v>
      </c>
      <c r="AN945" s="11">
        <f t="shared" ca="1" si="225"/>
        <v>0</v>
      </c>
      <c r="AO945" s="11">
        <f t="shared" ca="1" si="225"/>
        <v>0</v>
      </c>
      <c r="AP945" s="11">
        <f t="shared" ca="1" si="225"/>
        <v>0</v>
      </c>
      <c r="AQ945" s="11">
        <f t="shared" ca="1" si="225"/>
        <v>0</v>
      </c>
      <c r="AR945" s="11">
        <f t="shared" ca="1" si="225"/>
        <v>0</v>
      </c>
      <c r="AS945" s="11">
        <f t="shared" ca="1" si="226"/>
        <v>0</v>
      </c>
      <c r="AT945" s="11">
        <f t="shared" ca="1" si="226"/>
        <v>0</v>
      </c>
      <c r="AU945" s="11">
        <f t="shared" ca="1" si="226"/>
        <v>0</v>
      </c>
      <c r="AV945" s="11">
        <f t="shared" ca="1" si="226"/>
        <v>0</v>
      </c>
      <c r="AW945" s="11">
        <f t="shared" ca="1" si="226"/>
        <v>0</v>
      </c>
      <c r="AX945" s="11">
        <f t="shared" ca="1" si="226"/>
        <v>0</v>
      </c>
      <c r="AY945" s="11">
        <f t="shared" ca="1" si="226"/>
        <v>0</v>
      </c>
      <c r="AZ945" s="11">
        <f t="shared" ca="1" si="226"/>
        <v>0</v>
      </c>
      <c r="BA945" s="11">
        <f t="shared" ca="1" si="226"/>
        <v>0</v>
      </c>
      <c r="BB945" s="11"/>
      <c r="BC945" s="11">
        <f>IF($AG945,SUMPRODUCT(AI$2:AI945,$AH$2:$AH945)/SUM($AH$2:$AH945),0)</f>
        <v>0</v>
      </c>
      <c r="BD945" s="11">
        <f>IF($AG945,SUMPRODUCT(AJ$2:AJ945,$AH$2:$AH945)/SUM($AH$2:$AH945),0)</f>
        <v>0</v>
      </c>
      <c r="BE945" s="11">
        <f>IF($AG945,SUMPRODUCT(AK$2:AK945,$AH$2:$AH945)/SUM($AH$2:$AH945),0)</f>
        <v>0</v>
      </c>
      <c r="BF945" s="11">
        <f>IF($AG945,SUMPRODUCT(AL$2:AL945,$AH$2:$AH945)/SUM($AH$2:$AH945),0)</f>
        <v>0</v>
      </c>
      <c r="BG945" s="11">
        <f>IF($AG945,SUMPRODUCT(AM$2:AM945,$AH$2:$AH945)/SUM($AH$2:$AH945),0)</f>
        <v>0</v>
      </c>
      <c r="BH945" s="11">
        <f>IF($AG945,SUMPRODUCT(AN$2:AN945,$AH$2:$AH945)/SUM($AH$2:$AH945),0)</f>
        <v>0</v>
      </c>
      <c r="BI945" s="11">
        <f>IF($AG945,SUMPRODUCT(AO$2:AO945,$AH$2:$AH945)/SUM($AH$2:$AH945),0)</f>
        <v>0</v>
      </c>
      <c r="BJ945" s="11">
        <f>IF($AG945,SUMPRODUCT(AP$2:AP945,$AH$2:$AH945)/SUM($AH$2:$AH945),0)</f>
        <v>0</v>
      </c>
      <c r="BK945" s="11">
        <f>IF($AG945,SUMPRODUCT(AQ$2:AQ945,$AH$2:$AH945)/SUM($AH$2:$AH945),0)</f>
        <v>0</v>
      </c>
      <c r="BL945" s="11">
        <f>IF($AG945,SUMPRODUCT(AR$2:AR945,$AH$2:$AH945)/SUM($AH$2:$AH945),0)</f>
        <v>0</v>
      </c>
      <c r="BM945" s="11">
        <f>IF($AG945,SUMPRODUCT(AS$2:AS945,$AH$2:$AH945)/SUM($AH$2:$AH945),0)</f>
        <v>0</v>
      </c>
      <c r="BN945" s="11">
        <f>IF($AG945,SUMPRODUCT(AT$2:AT945,$AH$2:$AH945)/SUM($AH$2:$AH945),0)</f>
        <v>0</v>
      </c>
      <c r="BO945" s="11">
        <f>IF($AG945,SUMPRODUCT(AU$2:AU945,$AH$2:$AH945)/SUM($AH$2:$AH945),0)</f>
        <v>0</v>
      </c>
      <c r="BP945" s="11">
        <f>IF($AG945,SUMPRODUCT(AV$2:AV945,$AH$2:$AH945)/SUM($AH$2:$AH945),0)</f>
        <v>0</v>
      </c>
      <c r="BQ945" s="11">
        <f>IF($AG945,SUMPRODUCT(AW$2:AW945,$AH$2:$AH945)/SUM($AH$2:$AH945),0)</f>
        <v>0</v>
      </c>
      <c r="BR945" s="11">
        <f>IF($AG945,SUMPRODUCT(AX$2:AX945,$AH$2:$AH945)/SUM($AH$2:$AH945),0)</f>
        <v>0</v>
      </c>
      <c r="BS945" s="11">
        <f>IF($AG945,SUMPRODUCT(AY$2:AY945,$AH$2:$AH945)/SUM($AH$2:$AH945),0)</f>
        <v>0</v>
      </c>
      <c r="BT945" s="11">
        <f>IF($AG945,SUMPRODUCT(AZ$2:AZ945,$AH$2:$AH945)/SUM($AH$2:$AH945),0)</f>
        <v>0</v>
      </c>
      <c r="BU945" s="11">
        <f>IF($AG945,SUMPRODUCT(BA$2:BA945,$AH$2:$AH945)/SUM($AH$2:$AH945),0)</f>
        <v>0</v>
      </c>
      <c r="BV945" s="11"/>
      <c r="BW945" s="109" cm="1">
        <f t="array" ref="BW945">IF($AG945,SQRT(SUMPRODUCT($AH$2:$AH945, (AI$2:AI945-BC945)^2)/(SUM($AH$2:$AH945)-1)),0)</f>
        <v>0</v>
      </c>
      <c r="BX945" s="109" cm="1">
        <f t="array" ref="BX945">IF($AG945,SQRT(SUMPRODUCT($AH$2:$AH945, (AJ$2:AJ945-BD945)^2)/(SUM($AH$2:$AH945)-1)),0)</f>
        <v>0</v>
      </c>
      <c r="BY945" s="109" cm="1">
        <f t="array" ref="BY945">IF($AG945,SQRT(SUMPRODUCT($AH$2:$AH945, (AK$2:AK945-BE945)^2)/(SUM($AH$2:$AH945)-1)),0)</f>
        <v>0</v>
      </c>
      <c r="BZ945" s="109" cm="1">
        <f t="array" ref="BZ945">IF($AG945,SQRT(SUMPRODUCT($AH$2:$AH945, (AL$2:AL945-BF945)^2)/(SUM($AH$2:$AH945)-1)),0)</f>
        <v>0</v>
      </c>
      <c r="CA945" s="109" cm="1">
        <f t="array" ref="CA945">IF($AG945,SQRT(SUMPRODUCT($AH$2:$AH945, (AM$2:AM945-BG945)^2)/(SUM($AH$2:$AH945)-1)),0)</f>
        <v>0</v>
      </c>
      <c r="CB945" s="109" cm="1">
        <f t="array" ref="CB945">IF($AG945,SQRT(SUMPRODUCT($AH$2:$AH945, (AN$2:AN945-BH945)^2)/(SUM($AH$2:$AH945)-1)),0)</f>
        <v>0</v>
      </c>
      <c r="CC945" s="109" cm="1">
        <f t="array" ref="CC945">IF($AG945,SQRT(SUMPRODUCT($AH$2:$AH945, (AO$2:AO945-BI945)^2)/(SUM($AH$2:$AH945)-1)),0)</f>
        <v>0</v>
      </c>
      <c r="CD945" s="109" cm="1">
        <f t="array" ref="CD945">IF($AG945,SQRT(SUMPRODUCT($AH$2:$AH945, (AP$2:AP945-BJ945)^2)/(SUM($AH$2:$AH945)-1)),0)</f>
        <v>0</v>
      </c>
      <c r="CE945" s="109" cm="1">
        <f t="array" ref="CE945">IF($AG945,SQRT(SUMPRODUCT($AH$2:$AH945, (AQ$2:AQ945-BK945)^2)/(SUM($AH$2:$AH945)-1)),0)</f>
        <v>0</v>
      </c>
      <c r="CF945" s="109" cm="1">
        <f t="array" ref="CF945">IF($AG945,SQRT(SUMPRODUCT($AH$2:$AH945, (AR$2:AR945-BL945)^2)/(SUM($AH$2:$AH945)-1)),0)</f>
        <v>0</v>
      </c>
      <c r="CG945" s="109" cm="1">
        <f t="array" ref="CG945">IF($AG945,SQRT(SUMPRODUCT($AH$2:$AH945, (AS$2:AS945-BM945)^2)/(SUM($AH$2:$AH945)-1)),0)</f>
        <v>0</v>
      </c>
      <c r="CH945" s="109" cm="1">
        <f t="array" ref="CH945">IF($AG945,SQRT(SUMPRODUCT($AH$2:$AH945, (AT$2:AT945-BN945)^2)/(SUM($AH$2:$AH945)-1)),0)</f>
        <v>0</v>
      </c>
      <c r="CI945" s="109" cm="1">
        <f t="array" ref="CI945">IF($AG945,SQRT(SUMPRODUCT($AH$2:$AH945, (AU$2:AU945-BO945)^2)/(SUM($AH$2:$AH945)-1)),0)</f>
        <v>0</v>
      </c>
      <c r="CJ945" s="109" cm="1">
        <f t="array" ref="CJ945">IF($AG945,SQRT(SUMPRODUCT($AH$2:$AH945, (AV$2:AV945-BP945)^2)/(SUM($AH$2:$AH945)-1)),0)</f>
        <v>0</v>
      </c>
      <c r="CK945" s="109" cm="1">
        <f t="array" ref="CK945">IF($AG945,SQRT(SUMPRODUCT($AH$2:$AH945, (AW$2:AW945-BQ945)^2)/(SUM($AH$2:$AH945)-1)),0)</f>
        <v>0</v>
      </c>
      <c r="CL945" s="109" cm="1">
        <f t="array" ref="CL945">IF($AG945,SQRT(SUMPRODUCT($AH$2:$AH945, (AX$2:AX945-BR945)^2)/(SUM($AH$2:$AH945)-1)),0)</f>
        <v>0</v>
      </c>
      <c r="CM945" s="109" cm="1">
        <f t="array" ref="CM945">IF($AG945,SQRT(SUMPRODUCT($AH$2:$AH945, (AY$2:AY945-BS945)^2)/(SUM($AH$2:$AH945)-1)),0)</f>
        <v>0</v>
      </c>
      <c r="CN945" s="109" cm="1">
        <f t="array" ref="CN945">IF($AG945,SQRT(SUMPRODUCT($AH$2:$AH945, (AZ$2:AZ945-BT945)^2)/(SUM($AH$2:$AH945)-1)),0)</f>
        <v>0</v>
      </c>
      <c r="CO945" s="109" cm="1">
        <f t="array" ref="CO945">IF($AG945,SQRT(SUMPRODUCT($AH$2:$AH945, (BA$2:BA945-BU945)^2)/(SUM($AH$2:$AH945)-1)),0)</f>
        <v>0</v>
      </c>
    </row>
    <row r="946" spans="34:93" x14ac:dyDescent="0.25">
      <c r="AH946" s="99" t="str">
        <f t="shared" si="227"/>
        <v/>
      </c>
      <c r="AI946" s="11">
        <f t="shared" ca="1" si="225"/>
        <v>0</v>
      </c>
      <c r="AJ946" s="11">
        <f t="shared" ca="1" si="225"/>
        <v>0</v>
      </c>
      <c r="AK946" s="11">
        <f t="shared" ca="1" si="225"/>
        <v>0</v>
      </c>
      <c r="AL946" s="11">
        <f t="shared" ca="1" si="225"/>
        <v>0</v>
      </c>
      <c r="AM946" s="11">
        <f t="shared" ca="1" si="225"/>
        <v>0</v>
      </c>
      <c r="AN946" s="11">
        <f t="shared" ca="1" si="225"/>
        <v>0</v>
      </c>
      <c r="AO946" s="11">
        <f t="shared" ca="1" si="225"/>
        <v>0</v>
      </c>
      <c r="AP946" s="11">
        <f t="shared" ca="1" si="225"/>
        <v>0</v>
      </c>
      <c r="AQ946" s="11">
        <f t="shared" ca="1" si="225"/>
        <v>0</v>
      </c>
      <c r="AR946" s="11">
        <f t="shared" ca="1" si="225"/>
        <v>0</v>
      </c>
      <c r="AS946" s="11">
        <f t="shared" ca="1" si="226"/>
        <v>0</v>
      </c>
      <c r="AT946" s="11">
        <f t="shared" ca="1" si="226"/>
        <v>0</v>
      </c>
      <c r="AU946" s="11">
        <f t="shared" ca="1" si="226"/>
        <v>0</v>
      </c>
      <c r="AV946" s="11">
        <f t="shared" ca="1" si="226"/>
        <v>0</v>
      </c>
      <c r="AW946" s="11">
        <f t="shared" ca="1" si="226"/>
        <v>0</v>
      </c>
      <c r="AX946" s="11">
        <f t="shared" ca="1" si="226"/>
        <v>0</v>
      </c>
      <c r="AY946" s="11">
        <f t="shared" ca="1" si="226"/>
        <v>0</v>
      </c>
      <c r="AZ946" s="11">
        <f t="shared" ca="1" si="226"/>
        <v>0</v>
      </c>
      <c r="BA946" s="11">
        <f t="shared" ca="1" si="226"/>
        <v>0</v>
      </c>
      <c r="BB946" s="11"/>
      <c r="BC946" s="11">
        <f>IF($AG946,SUMPRODUCT(AI$2:AI946,$AH$2:$AH946)/SUM($AH$2:$AH946),0)</f>
        <v>0</v>
      </c>
      <c r="BD946" s="11">
        <f>IF($AG946,SUMPRODUCT(AJ$2:AJ946,$AH$2:$AH946)/SUM($AH$2:$AH946),0)</f>
        <v>0</v>
      </c>
      <c r="BE946" s="11">
        <f>IF($AG946,SUMPRODUCT(AK$2:AK946,$AH$2:$AH946)/SUM($AH$2:$AH946),0)</f>
        <v>0</v>
      </c>
      <c r="BF946" s="11">
        <f>IF($AG946,SUMPRODUCT(AL$2:AL946,$AH$2:$AH946)/SUM($AH$2:$AH946),0)</f>
        <v>0</v>
      </c>
      <c r="BG946" s="11">
        <f>IF($AG946,SUMPRODUCT(AM$2:AM946,$AH$2:$AH946)/SUM($AH$2:$AH946),0)</f>
        <v>0</v>
      </c>
      <c r="BH946" s="11">
        <f>IF($AG946,SUMPRODUCT(AN$2:AN946,$AH$2:$AH946)/SUM($AH$2:$AH946),0)</f>
        <v>0</v>
      </c>
      <c r="BI946" s="11">
        <f>IF($AG946,SUMPRODUCT(AO$2:AO946,$AH$2:$AH946)/SUM($AH$2:$AH946),0)</f>
        <v>0</v>
      </c>
      <c r="BJ946" s="11">
        <f>IF($AG946,SUMPRODUCT(AP$2:AP946,$AH$2:$AH946)/SUM($AH$2:$AH946),0)</f>
        <v>0</v>
      </c>
      <c r="BK946" s="11">
        <f>IF($AG946,SUMPRODUCT(AQ$2:AQ946,$AH$2:$AH946)/SUM($AH$2:$AH946),0)</f>
        <v>0</v>
      </c>
      <c r="BL946" s="11">
        <f>IF($AG946,SUMPRODUCT(AR$2:AR946,$AH$2:$AH946)/SUM($AH$2:$AH946),0)</f>
        <v>0</v>
      </c>
      <c r="BM946" s="11">
        <f>IF($AG946,SUMPRODUCT(AS$2:AS946,$AH$2:$AH946)/SUM($AH$2:$AH946),0)</f>
        <v>0</v>
      </c>
      <c r="BN946" s="11">
        <f>IF($AG946,SUMPRODUCT(AT$2:AT946,$AH$2:$AH946)/SUM($AH$2:$AH946),0)</f>
        <v>0</v>
      </c>
      <c r="BO946" s="11">
        <f>IF($AG946,SUMPRODUCT(AU$2:AU946,$AH$2:$AH946)/SUM($AH$2:$AH946),0)</f>
        <v>0</v>
      </c>
      <c r="BP946" s="11">
        <f>IF($AG946,SUMPRODUCT(AV$2:AV946,$AH$2:$AH946)/SUM($AH$2:$AH946),0)</f>
        <v>0</v>
      </c>
      <c r="BQ946" s="11">
        <f>IF($AG946,SUMPRODUCT(AW$2:AW946,$AH$2:$AH946)/SUM($AH$2:$AH946),0)</f>
        <v>0</v>
      </c>
      <c r="BR946" s="11">
        <f>IF($AG946,SUMPRODUCT(AX$2:AX946,$AH$2:$AH946)/SUM($AH$2:$AH946),0)</f>
        <v>0</v>
      </c>
      <c r="BS946" s="11">
        <f>IF($AG946,SUMPRODUCT(AY$2:AY946,$AH$2:$AH946)/SUM($AH$2:$AH946),0)</f>
        <v>0</v>
      </c>
      <c r="BT946" s="11">
        <f>IF($AG946,SUMPRODUCT(AZ$2:AZ946,$AH$2:$AH946)/SUM($AH$2:$AH946),0)</f>
        <v>0</v>
      </c>
      <c r="BU946" s="11">
        <f>IF($AG946,SUMPRODUCT(BA$2:BA946,$AH$2:$AH946)/SUM($AH$2:$AH946),0)</f>
        <v>0</v>
      </c>
      <c r="BV946" s="11"/>
      <c r="BW946" s="109" cm="1">
        <f t="array" ref="BW946">IF($AG946,SQRT(SUMPRODUCT($AH$2:$AH946, (AI$2:AI946-BC946)^2)/(SUM($AH$2:$AH946)-1)),0)</f>
        <v>0</v>
      </c>
      <c r="BX946" s="109" cm="1">
        <f t="array" ref="BX946">IF($AG946,SQRT(SUMPRODUCT($AH$2:$AH946, (AJ$2:AJ946-BD946)^2)/(SUM($AH$2:$AH946)-1)),0)</f>
        <v>0</v>
      </c>
      <c r="BY946" s="109" cm="1">
        <f t="array" ref="BY946">IF($AG946,SQRT(SUMPRODUCT($AH$2:$AH946, (AK$2:AK946-BE946)^2)/(SUM($AH$2:$AH946)-1)),0)</f>
        <v>0</v>
      </c>
      <c r="BZ946" s="109" cm="1">
        <f t="array" ref="BZ946">IF($AG946,SQRT(SUMPRODUCT($AH$2:$AH946, (AL$2:AL946-BF946)^2)/(SUM($AH$2:$AH946)-1)),0)</f>
        <v>0</v>
      </c>
      <c r="CA946" s="109" cm="1">
        <f t="array" ref="CA946">IF($AG946,SQRT(SUMPRODUCT($AH$2:$AH946, (AM$2:AM946-BG946)^2)/(SUM($AH$2:$AH946)-1)),0)</f>
        <v>0</v>
      </c>
      <c r="CB946" s="109" cm="1">
        <f t="array" ref="CB946">IF($AG946,SQRT(SUMPRODUCT($AH$2:$AH946, (AN$2:AN946-BH946)^2)/(SUM($AH$2:$AH946)-1)),0)</f>
        <v>0</v>
      </c>
      <c r="CC946" s="109" cm="1">
        <f t="array" ref="CC946">IF($AG946,SQRT(SUMPRODUCT($AH$2:$AH946, (AO$2:AO946-BI946)^2)/(SUM($AH$2:$AH946)-1)),0)</f>
        <v>0</v>
      </c>
      <c r="CD946" s="109" cm="1">
        <f t="array" ref="CD946">IF($AG946,SQRT(SUMPRODUCT($AH$2:$AH946, (AP$2:AP946-BJ946)^2)/(SUM($AH$2:$AH946)-1)),0)</f>
        <v>0</v>
      </c>
      <c r="CE946" s="109" cm="1">
        <f t="array" ref="CE946">IF($AG946,SQRT(SUMPRODUCT($AH$2:$AH946, (AQ$2:AQ946-BK946)^2)/(SUM($AH$2:$AH946)-1)),0)</f>
        <v>0</v>
      </c>
      <c r="CF946" s="109" cm="1">
        <f t="array" ref="CF946">IF($AG946,SQRT(SUMPRODUCT($AH$2:$AH946, (AR$2:AR946-BL946)^2)/(SUM($AH$2:$AH946)-1)),0)</f>
        <v>0</v>
      </c>
      <c r="CG946" s="109" cm="1">
        <f t="array" ref="CG946">IF($AG946,SQRT(SUMPRODUCT($AH$2:$AH946, (AS$2:AS946-BM946)^2)/(SUM($AH$2:$AH946)-1)),0)</f>
        <v>0</v>
      </c>
      <c r="CH946" s="109" cm="1">
        <f t="array" ref="CH946">IF($AG946,SQRT(SUMPRODUCT($AH$2:$AH946, (AT$2:AT946-BN946)^2)/(SUM($AH$2:$AH946)-1)),0)</f>
        <v>0</v>
      </c>
      <c r="CI946" s="109" cm="1">
        <f t="array" ref="CI946">IF($AG946,SQRT(SUMPRODUCT($AH$2:$AH946, (AU$2:AU946-BO946)^2)/(SUM($AH$2:$AH946)-1)),0)</f>
        <v>0</v>
      </c>
      <c r="CJ946" s="109" cm="1">
        <f t="array" ref="CJ946">IF($AG946,SQRT(SUMPRODUCT($AH$2:$AH946, (AV$2:AV946-BP946)^2)/(SUM($AH$2:$AH946)-1)),0)</f>
        <v>0</v>
      </c>
      <c r="CK946" s="109" cm="1">
        <f t="array" ref="CK946">IF($AG946,SQRT(SUMPRODUCT($AH$2:$AH946, (AW$2:AW946-BQ946)^2)/(SUM($AH$2:$AH946)-1)),0)</f>
        <v>0</v>
      </c>
      <c r="CL946" s="109" cm="1">
        <f t="array" ref="CL946">IF($AG946,SQRT(SUMPRODUCT($AH$2:$AH946, (AX$2:AX946-BR946)^2)/(SUM($AH$2:$AH946)-1)),0)</f>
        <v>0</v>
      </c>
      <c r="CM946" s="109" cm="1">
        <f t="array" ref="CM946">IF($AG946,SQRT(SUMPRODUCT($AH$2:$AH946, (AY$2:AY946-BS946)^2)/(SUM($AH$2:$AH946)-1)),0)</f>
        <v>0</v>
      </c>
      <c r="CN946" s="109" cm="1">
        <f t="array" ref="CN946">IF($AG946,SQRT(SUMPRODUCT($AH$2:$AH946, (AZ$2:AZ946-BT946)^2)/(SUM($AH$2:$AH946)-1)),0)</f>
        <v>0</v>
      </c>
      <c r="CO946" s="109" cm="1">
        <f t="array" ref="CO946">IF($AG946,SQRT(SUMPRODUCT($AH$2:$AH946, (BA$2:BA946-BU946)^2)/(SUM($AH$2:$AH946)-1)),0)</f>
        <v>0</v>
      </c>
    </row>
    <row r="947" spans="34:93" x14ac:dyDescent="0.25">
      <c r="AH947" s="99" t="str">
        <f t="shared" si="227"/>
        <v/>
      </c>
      <c r="AI947" s="11">
        <f t="shared" ca="1" si="225"/>
        <v>0</v>
      </c>
      <c r="AJ947" s="11">
        <f t="shared" ca="1" si="225"/>
        <v>0</v>
      </c>
      <c r="AK947" s="11">
        <f t="shared" ca="1" si="225"/>
        <v>0</v>
      </c>
      <c r="AL947" s="11">
        <f t="shared" ca="1" si="225"/>
        <v>0</v>
      </c>
      <c r="AM947" s="11">
        <f t="shared" ca="1" si="225"/>
        <v>0</v>
      </c>
      <c r="AN947" s="11">
        <f t="shared" ca="1" si="225"/>
        <v>0</v>
      </c>
      <c r="AO947" s="11">
        <f t="shared" ca="1" si="225"/>
        <v>0</v>
      </c>
      <c r="AP947" s="11">
        <f t="shared" ca="1" si="225"/>
        <v>0</v>
      </c>
      <c r="AQ947" s="11">
        <f t="shared" ca="1" si="225"/>
        <v>0</v>
      </c>
      <c r="AR947" s="11">
        <f t="shared" ca="1" si="225"/>
        <v>0</v>
      </c>
      <c r="AS947" s="11">
        <f t="shared" ca="1" si="226"/>
        <v>0</v>
      </c>
      <c r="AT947" s="11">
        <f t="shared" ca="1" si="226"/>
        <v>0</v>
      </c>
      <c r="AU947" s="11">
        <f t="shared" ca="1" si="226"/>
        <v>0</v>
      </c>
      <c r="AV947" s="11">
        <f t="shared" ca="1" si="226"/>
        <v>0</v>
      </c>
      <c r="AW947" s="11">
        <f t="shared" ca="1" si="226"/>
        <v>0</v>
      </c>
      <c r="AX947" s="11">
        <f t="shared" ca="1" si="226"/>
        <v>0</v>
      </c>
      <c r="AY947" s="11">
        <f t="shared" ca="1" si="226"/>
        <v>0</v>
      </c>
      <c r="AZ947" s="11">
        <f t="shared" ca="1" si="226"/>
        <v>0</v>
      </c>
      <c r="BA947" s="11">
        <f t="shared" ca="1" si="226"/>
        <v>0</v>
      </c>
      <c r="BB947" s="11"/>
      <c r="BC947" s="11">
        <f>IF($AG947,SUMPRODUCT(AI$2:AI947,$AH$2:$AH947)/SUM($AH$2:$AH947),0)</f>
        <v>0</v>
      </c>
      <c r="BD947" s="11">
        <f>IF($AG947,SUMPRODUCT(AJ$2:AJ947,$AH$2:$AH947)/SUM($AH$2:$AH947),0)</f>
        <v>0</v>
      </c>
      <c r="BE947" s="11">
        <f>IF($AG947,SUMPRODUCT(AK$2:AK947,$AH$2:$AH947)/SUM($AH$2:$AH947),0)</f>
        <v>0</v>
      </c>
      <c r="BF947" s="11">
        <f>IF($AG947,SUMPRODUCT(AL$2:AL947,$AH$2:$AH947)/SUM($AH$2:$AH947),0)</f>
        <v>0</v>
      </c>
      <c r="BG947" s="11">
        <f>IF($AG947,SUMPRODUCT(AM$2:AM947,$AH$2:$AH947)/SUM($AH$2:$AH947),0)</f>
        <v>0</v>
      </c>
      <c r="BH947" s="11">
        <f>IF($AG947,SUMPRODUCT(AN$2:AN947,$AH$2:$AH947)/SUM($AH$2:$AH947),0)</f>
        <v>0</v>
      </c>
      <c r="BI947" s="11">
        <f>IF($AG947,SUMPRODUCT(AO$2:AO947,$AH$2:$AH947)/SUM($AH$2:$AH947),0)</f>
        <v>0</v>
      </c>
      <c r="BJ947" s="11">
        <f>IF($AG947,SUMPRODUCT(AP$2:AP947,$AH$2:$AH947)/SUM($AH$2:$AH947),0)</f>
        <v>0</v>
      </c>
      <c r="BK947" s="11">
        <f>IF($AG947,SUMPRODUCT(AQ$2:AQ947,$AH$2:$AH947)/SUM($AH$2:$AH947),0)</f>
        <v>0</v>
      </c>
      <c r="BL947" s="11">
        <f>IF($AG947,SUMPRODUCT(AR$2:AR947,$AH$2:$AH947)/SUM($AH$2:$AH947),0)</f>
        <v>0</v>
      </c>
      <c r="BM947" s="11">
        <f>IF($AG947,SUMPRODUCT(AS$2:AS947,$AH$2:$AH947)/SUM($AH$2:$AH947),0)</f>
        <v>0</v>
      </c>
      <c r="BN947" s="11">
        <f>IF($AG947,SUMPRODUCT(AT$2:AT947,$AH$2:$AH947)/SUM($AH$2:$AH947),0)</f>
        <v>0</v>
      </c>
      <c r="BO947" s="11">
        <f>IF($AG947,SUMPRODUCT(AU$2:AU947,$AH$2:$AH947)/SUM($AH$2:$AH947),0)</f>
        <v>0</v>
      </c>
      <c r="BP947" s="11">
        <f>IF($AG947,SUMPRODUCT(AV$2:AV947,$AH$2:$AH947)/SUM($AH$2:$AH947),0)</f>
        <v>0</v>
      </c>
      <c r="BQ947" s="11">
        <f>IF($AG947,SUMPRODUCT(AW$2:AW947,$AH$2:$AH947)/SUM($AH$2:$AH947),0)</f>
        <v>0</v>
      </c>
      <c r="BR947" s="11">
        <f>IF($AG947,SUMPRODUCT(AX$2:AX947,$AH$2:$AH947)/SUM($AH$2:$AH947),0)</f>
        <v>0</v>
      </c>
      <c r="BS947" s="11">
        <f>IF($AG947,SUMPRODUCT(AY$2:AY947,$AH$2:$AH947)/SUM($AH$2:$AH947),0)</f>
        <v>0</v>
      </c>
      <c r="BT947" s="11">
        <f>IF($AG947,SUMPRODUCT(AZ$2:AZ947,$AH$2:$AH947)/SUM($AH$2:$AH947),0)</f>
        <v>0</v>
      </c>
      <c r="BU947" s="11">
        <f>IF($AG947,SUMPRODUCT(BA$2:BA947,$AH$2:$AH947)/SUM($AH$2:$AH947),0)</f>
        <v>0</v>
      </c>
      <c r="BV947" s="11"/>
      <c r="BW947" s="109" cm="1">
        <f t="array" ref="BW947">IF($AG947,SQRT(SUMPRODUCT($AH$2:$AH947, (AI$2:AI947-BC947)^2)/(SUM($AH$2:$AH947)-1)),0)</f>
        <v>0</v>
      </c>
      <c r="BX947" s="109" cm="1">
        <f t="array" ref="BX947">IF($AG947,SQRT(SUMPRODUCT($AH$2:$AH947, (AJ$2:AJ947-BD947)^2)/(SUM($AH$2:$AH947)-1)),0)</f>
        <v>0</v>
      </c>
      <c r="BY947" s="109" cm="1">
        <f t="array" ref="BY947">IF($AG947,SQRT(SUMPRODUCT($AH$2:$AH947, (AK$2:AK947-BE947)^2)/(SUM($AH$2:$AH947)-1)),0)</f>
        <v>0</v>
      </c>
      <c r="BZ947" s="109" cm="1">
        <f t="array" ref="BZ947">IF($AG947,SQRT(SUMPRODUCT($AH$2:$AH947, (AL$2:AL947-BF947)^2)/(SUM($AH$2:$AH947)-1)),0)</f>
        <v>0</v>
      </c>
      <c r="CA947" s="109" cm="1">
        <f t="array" ref="CA947">IF($AG947,SQRT(SUMPRODUCT($AH$2:$AH947, (AM$2:AM947-BG947)^2)/(SUM($AH$2:$AH947)-1)),0)</f>
        <v>0</v>
      </c>
      <c r="CB947" s="109" cm="1">
        <f t="array" ref="CB947">IF($AG947,SQRT(SUMPRODUCT($AH$2:$AH947, (AN$2:AN947-BH947)^2)/(SUM($AH$2:$AH947)-1)),0)</f>
        <v>0</v>
      </c>
      <c r="CC947" s="109" cm="1">
        <f t="array" ref="CC947">IF($AG947,SQRT(SUMPRODUCT($AH$2:$AH947, (AO$2:AO947-BI947)^2)/(SUM($AH$2:$AH947)-1)),0)</f>
        <v>0</v>
      </c>
      <c r="CD947" s="109" cm="1">
        <f t="array" ref="CD947">IF($AG947,SQRT(SUMPRODUCT($AH$2:$AH947, (AP$2:AP947-BJ947)^2)/(SUM($AH$2:$AH947)-1)),0)</f>
        <v>0</v>
      </c>
      <c r="CE947" s="109" cm="1">
        <f t="array" ref="CE947">IF($AG947,SQRT(SUMPRODUCT($AH$2:$AH947, (AQ$2:AQ947-BK947)^2)/(SUM($AH$2:$AH947)-1)),0)</f>
        <v>0</v>
      </c>
      <c r="CF947" s="109" cm="1">
        <f t="array" ref="CF947">IF($AG947,SQRT(SUMPRODUCT($AH$2:$AH947, (AR$2:AR947-BL947)^2)/(SUM($AH$2:$AH947)-1)),0)</f>
        <v>0</v>
      </c>
      <c r="CG947" s="109" cm="1">
        <f t="array" ref="CG947">IF($AG947,SQRT(SUMPRODUCT($AH$2:$AH947, (AS$2:AS947-BM947)^2)/(SUM($AH$2:$AH947)-1)),0)</f>
        <v>0</v>
      </c>
      <c r="CH947" s="109" cm="1">
        <f t="array" ref="CH947">IF($AG947,SQRT(SUMPRODUCT($AH$2:$AH947, (AT$2:AT947-BN947)^2)/(SUM($AH$2:$AH947)-1)),0)</f>
        <v>0</v>
      </c>
      <c r="CI947" s="109" cm="1">
        <f t="array" ref="CI947">IF($AG947,SQRT(SUMPRODUCT($AH$2:$AH947, (AU$2:AU947-BO947)^2)/(SUM($AH$2:$AH947)-1)),0)</f>
        <v>0</v>
      </c>
      <c r="CJ947" s="109" cm="1">
        <f t="array" ref="CJ947">IF($AG947,SQRT(SUMPRODUCT($AH$2:$AH947, (AV$2:AV947-BP947)^2)/(SUM($AH$2:$AH947)-1)),0)</f>
        <v>0</v>
      </c>
      <c r="CK947" s="109" cm="1">
        <f t="array" ref="CK947">IF($AG947,SQRT(SUMPRODUCT($AH$2:$AH947, (AW$2:AW947-BQ947)^2)/(SUM($AH$2:$AH947)-1)),0)</f>
        <v>0</v>
      </c>
      <c r="CL947" s="109" cm="1">
        <f t="array" ref="CL947">IF($AG947,SQRT(SUMPRODUCT($AH$2:$AH947, (AX$2:AX947-BR947)^2)/(SUM($AH$2:$AH947)-1)),0)</f>
        <v>0</v>
      </c>
      <c r="CM947" s="109" cm="1">
        <f t="array" ref="CM947">IF($AG947,SQRT(SUMPRODUCT($AH$2:$AH947, (AY$2:AY947-BS947)^2)/(SUM($AH$2:$AH947)-1)),0)</f>
        <v>0</v>
      </c>
      <c r="CN947" s="109" cm="1">
        <f t="array" ref="CN947">IF($AG947,SQRT(SUMPRODUCT($AH$2:$AH947, (AZ$2:AZ947-BT947)^2)/(SUM($AH$2:$AH947)-1)),0)</f>
        <v>0</v>
      </c>
      <c r="CO947" s="109" cm="1">
        <f t="array" ref="CO947">IF($AG947,SQRT(SUMPRODUCT($AH$2:$AH947, (BA$2:BA947-BU947)^2)/(SUM($AH$2:$AH947)-1)),0)</f>
        <v>0</v>
      </c>
    </row>
    <row r="948" spans="34:93" x14ac:dyDescent="0.25">
      <c r="AH948" s="99" t="str">
        <f t="shared" si="227"/>
        <v/>
      </c>
      <c r="AI948" s="11">
        <f t="shared" ca="1" si="225"/>
        <v>0</v>
      </c>
      <c r="AJ948" s="11">
        <f t="shared" ca="1" si="225"/>
        <v>0</v>
      </c>
      <c r="AK948" s="11">
        <f t="shared" ca="1" si="225"/>
        <v>0</v>
      </c>
      <c r="AL948" s="11">
        <f t="shared" ca="1" si="225"/>
        <v>0</v>
      </c>
      <c r="AM948" s="11">
        <f t="shared" ca="1" si="225"/>
        <v>0</v>
      </c>
      <c r="AN948" s="11">
        <f t="shared" ca="1" si="225"/>
        <v>0</v>
      </c>
      <c r="AO948" s="11">
        <f t="shared" ca="1" si="225"/>
        <v>0</v>
      </c>
      <c r="AP948" s="11">
        <f t="shared" ca="1" si="225"/>
        <v>0</v>
      </c>
      <c r="AQ948" s="11">
        <f t="shared" ca="1" si="225"/>
        <v>0</v>
      </c>
      <c r="AR948" s="11">
        <f t="shared" ca="1" si="225"/>
        <v>0</v>
      </c>
      <c r="AS948" s="11">
        <f t="shared" ca="1" si="226"/>
        <v>0</v>
      </c>
      <c r="AT948" s="11">
        <f t="shared" ca="1" si="226"/>
        <v>0</v>
      </c>
      <c r="AU948" s="11">
        <f t="shared" ca="1" si="226"/>
        <v>0</v>
      </c>
      <c r="AV948" s="11">
        <f t="shared" ca="1" si="226"/>
        <v>0</v>
      </c>
      <c r="AW948" s="11">
        <f t="shared" ca="1" si="226"/>
        <v>0</v>
      </c>
      <c r="AX948" s="11">
        <f t="shared" ca="1" si="226"/>
        <v>0</v>
      </c>
      <c r="AY948" s="11">
        <f t="shared" ca="1" si="226"/>
        <v>0</v>
      </c>
      <c r="AZ948" s="11">
        <f t="shared" ca="1" si="226"/>
        <v>0</v>
      </c>
      <c r="BA948" s="11">
        <f t="shared" ca="1" si="226"/>
        <v>0</v>
      </c>
      <c r="BB948" s="11"/>
      <c r="BC948" s="11">
        <f>IF($AG948,SUMPRODUCT(AI$2:AI948,$AH$2:$AH948)/SUM($AH$2:$AH948),0)</f>
        <v>0</v>
      </c>
      <c r="BD948" s="11">
        <f>IF($AG948,SUMPRODUCT(AJ$2:AJ948,$AH$2:$AH948)/SUM($AH$2:$AH948),0)</f>
        <v>0</v>
      </c>
      <c r="BE948" s="11">
        <f>IF($AG948,SUMPRODUCT(AK$2:AK948,$AH$2:$AH948)/SUM($AH$2:$AH948),0)</f>
        <v>0</v>
      </c>
      <c r="BF948" s="11">
        <f>IF($AG948,SUMPRODUCT(AL$2:AL948,$AH$2:$AH948)/SUM($AH$2:$AH948),0)</f>
        <v>0</v>
      </c>
      <c r="BG948" s="11">
        <f>IF($AG948,SUMPRODUCT(AM$2:AM948,$AH$2:$AH948)/SUM($AH$2:$AH948),0)</f>
        <v>0</v>
      </c>
      <c r="BH948" s="11">
        <f>IF($AG948,SUMPRODUCT(AN$2:AN948,$AH$2:$AH948)/SUM($AH$2:$AH948),0)</f>
        <v>0</v>
      </c>
      <c r="BI948" s="11">
        <f>IF($AG948,SUMPRODUCT(AO$2:AO948,$AH$2:$AH948)/SUM($AH$2:$AH948),0)</f>
        <v>0</v>
      </c>
      <c r="BJ948" s="11">
        <f>IF($AG948,SUMPRODUCT(AP$2:AP948,$AH$2:$AH948)/SUM($AH$2:$AH948),0)</f>
        <v>0</v>
      </c>
      <c r="BK948" s="11">
        <f>IF($AG948,SUMPRODUCT(AQ$2:AQ948,$AH$2:$AH948)/SUM($AH$2:$AH948),0)</f>
        <v>0</v>
      </c>
      <c r="BL948" s="11">
        <f>IF($AG948,SUMPRODUCT(AR$2:AR948,$AH$2:$AH948)/SUM($AH$2:$AH948),0)</f>
        <v>0</v>
      </c>
      <c r="BM948" s="11">
        <f>IF($AG948,SUMPRODUCT(AS$2:AS948,$AH$2:$AH948)/SUM($AH$2:$AH948),0)</f>
        <v>0</v>
      </c>
      <c r="BN948" s="11">
        <f>IF($AG948,SUMPRODUCT(AT$2:AT948,$AH$2:$AH948)/SUM($AH$2:$AH948),0)</f>
        <v>0</v>
      </c>
      <c r="BO948" s="11">
        <f>IF($AG948,SUMPRODUCT(AU$2:AU948,$AH$2:$AH948)/SUM($AH$2:$AH948),0)</f>
        <v>0</v>
      </c>
      <c r="BP948" s="11">
        <f>IF($AG948,SUMPRODUCT(AV$2:AV948,$AH$2:$AH948)/SUM($AH$2:$AH948),0)</f>
        <v>0</v>
      </c>
      <c r="BQ948" s="11">
        <f>IF($AG948,SUMPRODUCT(AW$2:AW948,$AH$2:$AH948)/SUM($AH$2:$AH948),0)</f>
        <v>0</v>
      </c>
      <c r="BR948" s="11">
        <f>IF($AG948,SUMPRODUCT(AX$2:AX948,$AH$2:$AH948)/SUM($AH$2:$AH948),0)</f>
        <v>0</v>
      </c>
      <c r="BS948" s="11">
        <f>IF($AG948,SUMPRODUCT(AY$2:AY948,$AH$2:$AH948)/SUM($AH$2:$AH948),0)</f>
        <v>0</v>
      </c>
      <c r="BT948" s="11">
        <f>IF($AG948,SUMPRODUCT(AZ$2:AZ948,$AH$2:$AH948)/SUM($AH$2:$AH948),0)</f>
        <v>0</v>
      </c>
      <c r="BU948" s="11">
        <f>IF($AG948,SUMPRODUCT(BA$2:BA948,$AH$2:$AH948)/SUM($AH$2:$AH948),0)</f>
        <v>0</v>
      </c>
      <c r="BV948" s="11"/>
      <c r="BW948" s="109" cm="1">
        <f t="array" ref="BW948">IF($AG948,SQRT(SUMPRODUCT($AH$2:$AH948, (AI$2:AI948-BC948)^2)/(SUM($AH$2:$AH948)-1)),0)</f>
        <v>0</v>
      </c>
      <c r="BX948" s="109" cm="1">
        <f t="array" ref="BX948">IF($AG948,SQRT(SUMPRODUCT($AH$2:$AH948, (AJ$2:AJ948-BD948)^2)/(SUM($AH$2:$AH948)-1)),0)</f>
        <v>0</v>
      </c>
      <c r="BY948" s="109" cm="1">
        <f t="array" ref="BY948">IF($AG948,SQRT(SUMPRODUCT($AH$2:$AH948, (AK$2:AK948-BE948)^2)/(SUM($AH$2:$AH948)-1)),0)</f>
        <v>0</v>
      </c>
      <c r="BZ948" s="109" cm="1">
        <f t="array" ref="BZ948">IF($AG948,SQRT(SUMPRODUCT($AH$2:$AH948, (AL$2:AL948-BF948)^2)/(SUM($AH$2:$AH948)-1)),0)</f>
        <v>0</v>
      </c>
      <c r="CA948" s="109" cm="1">
        <f t="array" ref="CA948">IF($AG948,SQRT(SUMPRODUCT($AH$2:$AH948, (AM$2:AM948-BG948)^2)/(SUM($AH$2:$AH948)-1)),0)</f>
        <v>0</v>
      </c>
      <c r="CB948" s="109" cm="1">
        <f t="array" ref="CB948">IF($AG948,SQRT(SUMPRODUCT($AH$2:$AH948, (AN$2:AN948-BH948)^2)/(SUM($AH$2:$AH948)-1)),0)</f>
        <v>0</v>
      </c>
      <c r="CC948" s="109" cm="1">
        <f t="array" ref="CC948">IF($AG948,SQRT(SUMPRODUCT($AH$2:$AH948, (AO$2:AO948-BI948)^2)/(SUM($AH$2:$AH948)-1)),0)</f>
        <v>0</v>
      </c>
      <c r="CD948" s="109" cm="1">
        <f t="array" ref="CD948">IF($AG948,SQRT(SUMPRODUCT($AH$2:$AH948, (AP$2:AP948-BJ948)^2)/(SUM($AH$2:$AH948)-1)),0)</f>
        <v>0</v>
      </c>
      <c r="CE948" s="109" cm="1">
        <f t="array" ref="CE948">IF($AG948,SQRT(SUMPRODUCT($AH$2:$AH948, (AQ$2:AQ948-BK948)^2)/(SUM($AH$2:$AH948)-1)),0)</f>
        <v>0</v>
      </c>
      <c r="CF948" s="109" cm="1">
        <f t="array" ref="CF948">IF($AG948,SQRT(SUMPRODUCT($AH$2:$AH948, (AR$2:AR948-BL948)^2)/(SUM($AH$2:$AH948)-1)),0)</f>
        <v>0</v>
      </c>
      <c r="CG948" s="109" cm="1">
        <f t="array" ref="CG948">IF($AG948,SQRT(SUMPRODUCT($AH$2:$AH948, (AS$2:AS948-BM948)^2)/(SUM($AH$2:$AH948)-1)),0)</f>
        <v>0</v>
      </c>
      <c r="CH948" s="109" cm="1">
        <f t="array" ref="CH948">IF($AG948,SQRT(SUMPRODUCT($AH$2:$AH948, (AT$2:AT948-BN948)^2)/(SUM($AH$2:$AH948)-1)),0)</f>
        <v>0</v>
      </c>
      <c r="CI948" s="109" cm="1">
        <f t="array" ref="CI948">IF($AG948,SQRT(SUMPRODUCT($AH$2:$AH948, (AU$2:AU948-BO948)^2)/(SUM($AH$2:$AH948)-1)),0)</f>
        <v>0</v>
      </c>
      <c r="CJ948" s="109" cm="1">
        <f t="array" ref="CJ948">IF($AG948,SQRT(SUMPRODUCT($AH$2:$AH948, (AV$2:AV948-BP948)^2)/(SUM($AH$2:$AH948)-1)),0)</f>
        <v>0</v>
      </c>
      <c r="CK948" s="109" cm="1">
        <f t="array" ref="CK948">IF($AG948,SQRT(SUMPRODUCT($AH$2:$AH948, (AW$2:AW948-BQ948)^2)/(SUM($AH$2:$AH948)-1)),0)</f>
        <v>0</v>
      </c>
      <c r="CL948" s="109" cm="1">
        <f t="array" ref="CL948">IF($AG948,SQRT(SUMPRODUCT($AH$2:$AH948, (AX$2:AX948-BR948)^2)/(SUM($AH$2:$AH948)-1)),0)</f>
        <v>0</v>
      </c>
      <c r="CM948" s="109" cm="1">
        <f t="array" ref="CM948">IF($AG948,SQRT(SUMPRODUCT($AH$2:$AH948, (AY$2:AY948-BS948)^2)/(SUM($AH$2:$AH948)-1)),0)</f>
        <v>0</v>
      </c>
      <c r="CN948" s="109" cm="1">
        <f t="array" ref="CN948">IF($AG948,SQRT(SUMPRODUCT($AH$2:$AH948, (AZ$2:AZ948-BT948)^2)/(SUM($AH$2:$AH948)-1)),0)</f>
        <v>0</v>
      </c>
      <c r="CO948" s="109" cm="1">
        <f t="array" ref="CO948">IF($AG948,SQRT(SUMPRODUCT($AH$2:$AH948, (BA$2:BA948-BU948)^2)/(SUM($AH$2:$AH948)-1)),0)</f>
        <v>0</v>
      </c>
    </row>
    <row r="949" spans="34:93" x14ac:dyDescent="0.25">
      <c r="AH949" s="99" t="str">
        <f t="shared" si="227"/>
        <v/>
      </c>
      <c r="AI949" s="11">
        <f t="shared" ca="1" si="225"/>
        <v>0</v>
      </c>
      <c r="AJ949" s="11">
        <f t="shared" ca="1" si="225"/>
        <v>0</v>
      </c>
      <c r="AK949" s="11">
        <f t="shared" ca="1" si="225"/>
        <v>0</v>
      </c>
      <c r="AL949" s="11">
        <f t="shared" ca="1" si="225"/>
        <v>0</v>
      </c>
      <c r="AM949" s="11">
        <f t="shared" ca="1" si="225"/>
        <v>0</v>
      </c>
      <c r="AN949" s="11">
        <f t="shared" ca="1" si="225"/>
        <v>0</v>
      </c>
      <c r="AO949" s="11">
        <f t="shared" ca="1" si="225"/>
        <v>0</v>
      </c>
      <c r="AP949" s="11">
        <f t="shared" ca="1" si="225"/>
        <v>0</v>
      </c>
      <c r="AQ949" s="11">
        <f t="shared" ca="1" si="225"/>
        <v>0</v>
      </c>
      <c r="AR949" s="11">
        <f t="shared" ca="1" si="225"/>
        <v>0</v>
      </c>
      <c r="AS949" s="11">
        <f t="shared" ca="1" si="226"/>
        <v>0</v>
      </c>
      <c r="AT949" s="11">
        <f t="shared" ca="1" si="226"/>
        <v>0</v>
      </c>
      <c r="AU949" s="11">
        <f t="shared" ca="1" si="226"/>
        <v>0</v>
      </c>
      <c r="AV949" s="11">
        <f t="shared" ca="1" si="226"/>
        <v>0</v>
      </c>
      <c r="AW949" s="11">
        <f t="shared" ca="1" si="226"/>
        <v>0</v>
      </c>
      <c r="AX949" s="11">
        <f t="shared" ca="1" si="226"/>
        <v>0</v>
      </c>
      <c r="AY949" s="11">
        <f t="shared" ca="1" si="226"/>
        <v>0</v>
      </c>
      <c r="AZ949" s="11">
        <f t="shared" ca="1" si="226"/>
        <v>0</v>
      </c>
      <c r="BA949" s="11">
        <f t="shared" ca="1" si="226"/>
        <v>0</v>
      </c>
      <c r="BB949" s="11"/>
      <c r="BC949" s="11">
        <f>IF($AG949,SUMPRODUCT(AI$2:AI949,$AH$2:$AH949)/SUM($AH$2:$AH949),0)</f>
        <v>0</v>
      </c>
      <c r="BD949" s="11">
        <f>IF($AG949,SUMPRODUCT(AJ$2:AJ949,$AH$2:$AH949)/SUM($AH$2:$AH949),0)</f>
        <v>0</v>
      </c>
      <c r="BE949" s="11">
        <f>IF($AG949,SUMPRODUCT(AK$2:AK949,$AH$2:$AH949)/SUM($AH$2:$AH949),0)</f>
        <v>0</v>
      </c>
      <c r="BF949" s="11">
        <f>IF($AG949,SUMPRODUCT(AL$2:AL949,$AH$2:$AH949)/SUM($AH$2:$AH949),0)</f>
        <v>0</v>
      </c>
      <c r="BG949" s="11">
        <f>IF($AG949,SUMPRODUCT(AM$2:AM949,$AH$2:$AH949)/SUM($AH$2:$AH949),0)</f>
        <v>0</v>
      </c>
      <c r="BH949" s="11">
        <f>IF($AG949,SUMPRODUCT(AN$2:AN949,$AH$2:$AH949)/SUM($AH$2:$AH949),0)</f>
        <v>0</v>
      </c>
      <c r="BI949" s="11">
        <f>IF($AG949,SUMPRODUCT(AO$2:AO949,$AH$2:$AH949)/SUM($AH$2:$AH949),0)</f>
        <v>0</v>
      </c>
      <c r="BJ949" s="11">
        <f>IF($AG949,SUMPRODUCT(AP$2:AP949,$AH$2:$AH949)/SUM($AH$2:$AH949),0)</f>
        <v>0</v>
      </c>
      <c r="BK949" s="11">
        <f>IF($AG949,SUMPRODUCT(AQ$2:AQ949,$AH$2:$AH949)/SUM($AH$2:$AH949),0)</f>
        <v>0</v>
      </c>
      <c r="BL949" s="11">
        <f>IF($AG949,SUMPRODUCT(AR$2:AR949,$AH$2:$AH949)/SUM($AH$2:$AH949),0)</f>
        <v>0</v>
      </c>
      <c r="BM949" s="11">
        <f>IF($AG949,SUMPRODUCT(AS$2:AS949,$AH$2:$AH949)/SUM($AH$2:$AH949),0)</f>
        <v>0</v>
      </c>
      <c r="BN949" s="11">
        <f>IF($AG949,SUMPRODUCT(AT$2:AT949,$AH$2:$AH949)/SUM($AH$2:$AH949),0)</f>
        <v>0</v>
      </c>
      <c r="BO949" s="11">
        <f>IF($AG949,SUMPRODUCT(AU$2:AU949,$AH$2:$AH949)/SUM($AH$2:$AH949),0)</f>
        <v>0</v>
      </c>
      <c r="BP949" s="11">
        <f>IF($AG949,SUMPRODUCT(AV$2:AV949,$AH$2:$AH949)/SUM($AH$2:$AH949),0)</f>
        <v>0</v>
      </c>
      <c r="BQ949" s="11">
        <f>IF($AG949,SUMPRODUCT(AW$2:AW949,$AH$2:$AH949)/SUM($AH$2:$AH949),0)</f>
        <v>0</v>
      </c>
      <c r="BR949" s="11">
        <f>IF($AG949,SUMPRODUCT(AX$2:AX949,$AH$2:$AH949)/SUM($AH$2:$AH949),0)</f>
        <v>0</v>
      </c>
      <c r="BS949" s="11">
        <f>IF($AG949,SUMPRODUCT(AY$2:AY949,$AH$2:$AH949)/SUM($AH$2:$AH949),0)</f>
        <v>0</v>
      </c>
      <c r="BT949" s="11">
        <f>IF($AG949,SUMPRODUCT(AZ$2:AZ949,$AH$2:$AH949)/SUM($AH$2:$AH949),0)</f>
        <v>0</v>
      </c>
      <c r="BU949" s="11">
        <f>IF($AG949,SUMPRODUCT(BA$2:BA949,$AH$2:$AH949)/SUM($AH$2:$AH949),0)</f>
        <v>0</v>
      </c>
      <c r="BV949" s="11"/>
      <c r="BW949" s="109" cm="1">
        <f t="array" ref="BW949">IF($AG949,SQRT(SUMPRODUCT($AH$2:$AH949, (AI$2:AI949-BC949)^2)/(SUM($AH$2:$AH949)-1)),0)</f>
        <v>0</v>
      </c>
      <c r="BX949" s="109" cm="1">
        <f t="array" ref="BX949">IF($AG949,SQRT(SUMPRODUCT($AH$2:$AH949, (AJ$2:AJ949-BD949)^2)/(SUM($AH$2:$AH949)-1)),0)</f>
        <v>0</v>
      </c>
      <c r="BY949" s="109" cm="1">
        <f t="array" ref="BY949">IF($AG949,SQRT(SUMPRODUCT($AH$2:$AH949, (AK$2:AK949-BE949)^2)/(SUM($AH$2:$AH949)-1)),0)</f>
        <v>0</v>
      </c>
      <c r="BZ949" s="109" cm="1">
        <f t="array" ref="BZ949">IF($AG949,SQRT(SUMPRODUCT($AH$2:$AH949, (AL$2:AL949-BF949)^2)/(SUM($AH$2:$AH949)-1)),0)</f>
        <v>0</v>
      </c>
      <c r="CA949" s="109" cm="1">
        <f t="array" ref="CA949">IF($AG949,SQRT(SUMPRODUCT($AH$2:$AH949, (AM$2:AM949-BG949)^2)/(SUM($AH$2:$AH949)-1)),0)</f>
        <v>0</v>
      </c>
      <c r="CB949" s="109" cm="1">
        <f t="array" ref="CB949">IF($AG949,SQRT(SUMPRODUCT($AH$2:$AH949, (AN$2:AN949-BH949)^2)/(SUM($AH$2:$AH949)-1)),0)</f>
        <v>0</v>
      </c>
      <c r="CC949" s="109" cm="1">
        <f t="array" ref="CC949">IF($AG949,SQRT(SUMPRODUCT($AH$2:$AH949, (AO$2:AO949-BI949)^2)/(SUM($AH$2:$AH949)-1)),0)</f>
        <v>0</v>
      </c>
      <c r="CD949" s="109" cm="1">
        <f t="array" ref="CD949">IF($AG949,SQRT(SUMPRODUCT($AH$2:$AH949, (AP$2:AP949-BJ949)^2)/(SUM($AH$2:$AH949)-1)),0)</f>
        <v>0</v>
      </c>
      <c r="CE949" s="109" cm="1">
        <f t="array" ref="CE949">IF($AG949,SQRT(SUMPRODUCT($AH$2:$AH949, (AQ$2:AQ949-BK949)^2)/(SUM($AH$2:$AH949)-1)),0)</f>
        <v>0</v>
      </c>
      <c r="CF949" s="109" cm="1">
        <f t="array" ref="CF949">IF($AG949,SQRT(SUMPRODUCT($AH$2:$AH949, (AR$2:AR949-BL949)^2)/(SUM($AH$2:$AH949)-1)),0)</f>
        <v>0</v>
      </c>
      <c r="CG949" s="109" cm="1">
        <f t="array" ref="CG949">IF($AG949,SQRT(SUMPRODUCT($AH$2:$AH949, (AS$2:AS949-BM949)^2)/(SUM($AH$2:$AH949)-1)),0)</f>
        <v>0</v>
      </c>
      <c r="CH949" s="109" cm="1">
        <f t="array" ref="CH949">IF($AG949,SQRT(SUMPRODUCT($AH$2:$AH949, (AT$2:AT949-BN949)^2)/(SUM($AH$2:$AH949)-1)),0)</f>
        <v>0</v>
      </c>
      <c r="CI949" s="109" cm="1">
        <f t="array" ref="CI949">IF($AG949,SQRT(SUMPRODUCT($AH$2:$AH949, (AU$2:AU949-BO949)^2)/(SUM($AH$2:$AH949)-1)),0)</f>
        <v>0</v>
      </c>
      <c r="CJ949" s="109" cm="1">
        <f t="array" ref="CJ949">IF($AG949,SQRT(SUMPRODUCT($AH$2:$AH949, (AV$2:AV949-BP949)^2)/(SUM($AH$2:$AH949)-1)),0)</f>
        <v>0</v>
      </c>
      <c r="CK949" s="109" cm="1">
        <f t="array" ref="CK949">IF($AG949,SQRT(SUMPRODUCT($AH$2:$AH949, (AW$2:AW949-BQ949)^2)/(SUM($AH$2:$AH949)-1)),0)</f>
        <v>0</v>
      </c>
      <c r="CL949" s="109" cm="1">
        <f t="array" ref="CL949">IF($AG949,SQRT(SUMPRODUCT($AH$2:$AH949, (AX$2:AX949-BR949)^2)/(SUM($AH$2:$AH949)-1)),0)</f>
        <v>0</v>
      </c>
      <c r="CM949" s="109" cm="1">
        <f t="array" ref="CM949">IF($AG949,SQRT(SUMPRODUCT($AH$2:$AH949, (AY$2:AY949-BS949)^2)/(SUM($AH$2:$AH949)-1)),0)</f>
        <v>0</v>
      </c>
      <c r="CN949" s="109" cm="1">
        <f t="array" ref="CN949">IF($AG949,SQRT(SUMPRODUCT($AH$2:$AH949, (AZ$2:AZ949-BT949)^2)/(SUM($AH$2:$AH949)-1)),0)</f>
        <v>0</v>
      </c>
      <c r="CO949" s="109" cm="1">
        <f t="array" ref="CO949">IF($AG949,SQRT(SUMPRODUCT($AH$2:$AH949, (BA$2:BA949-BU949)^2)/(SUM($AH$2:$AH949)-1)),0)</f>
        <v>0</v>
      </c>
    </row>
    <row r="950" spans="34:93" x14ac:dyDescent="0.25">
      <c r="AH950" s="99" t="str">
        <f t="shared" si="227"/>
        <v/>
      </c>
      <c r="AI950" s="11">
        <f t="shared" ca="1" si="225"/>
        <v>0</v>
      </c>
      <c r="AJ950" s="11">
        <f t="shared" ca="1" si="225"/>
        <v>0</v>
      </c>
      <c r="AK950" s="11">
        <f t="shared" ca="1" si="225"/>
        <v>0</v>
      </c>
      <c r="AL950" s="11">
        <f t="shared" ca="1" si="225"/>
        <v>0</v>
      </c>
      <c r="AM950" s="11">
        <f t="shared" ca="1" si="225"/>
        <v>0</v>
      </c>
      <c r="AN950" s="11">
        <f t="shared" ca="1" si="225"/>
        <v>0</v>
      </c>
      <c r="AO950" s="11">
        <f t="shared" ca="1" si="225"/>
        <v>0</v>
      </c>
      <c r="AP950" s="11">
        <f t="shared" ca="1" si="225"/>
        <v>0</v>
      </c>
      <c r="AQ950" s="11">
        <f t="shared" ca="1" si="225"/>
        <v>0</v>
      </c>
      <c r="AR950" s="11">
        <f t="shared" ca="1" si="225"/>
        <v>0</v>
      </c>
      <c r="AS950" s="11">
        <f t="shared" ca="1" si="226"/>
        <v>0</v>
      </c>
      <c r="AT950" s="11">
        <f t="shared" ca="1" si="226"/>
        <v>0</v>
      </c>
      <c r="AU950" s="11">
        <f t="shared" ca="1" si="226"/>
        <v>0</v>
      </c>
      <c r="AV950" s="11">
        <f t="shared" ca="1" si="226"/>
        <v>0</v>
      </c>
      <c r="AW950" s="11">
        <f t="shared" ca="1" si="226"/>
        <v>0</v>
      </c>
      <c r="AX950" s="11">
        <f t="shared" ca="1" si="226"/>
        <v>0</v>
      </c>
      <c r="AY950" s="11">
        <f t="shared" ca="1" si="226"/>
        <v>0</v>
      </c>
      <c r="AZ950" s="11">
        <f t="shared" ca="1" si="226"/>
        <v>0</v>
      </c>
      <c r="BA950" s="11">
        <f t="shared" ca="1" si="226"/>
        <v>0</v>
      </c>
      <c r="BB950" s="11"/>
      <c r="BC950" s="11">
        <f>IF($AG950,SUMPRODUCT(AI$2:AI950,$AH$2:$AH950)/SUM($AH$2:$AH950),0)</f>
        <v>0</v>
      </c>
      <c r="BD950" s="11">
        <f>IF($AG950,SUMPRODUCT(AJ$2:AJ950,$AH$2:$AH950)/SUM($AH$2:$AH950),0)</f>
        <v>0</v>
      </c>
      <c r="BE950" s="11">
        <f>IF($AG950,SUMPRODUCT(AK$2:AK950,$AH$2:$AH950)/SUM($AH$2:$AH950),0)</f>
        <v>0</v>
      </c>
      <c r="BF950" s="11">
        <f>IF($AG950,SUMPRODUCT(AL$2:AL950,$AH$2:$AH950)/SUM($AH$2:$AH950),0)</f>
        <v>0</v>
      </c>
      <c r="BG950" s="11">
        <f>IF($AG950,SUMPRODUCT(AM$2:AM950,$AH$2:$AH950)/SUM($AH$2:$AH950),0)</f>
        <v>0</v>
      </c>
      <c r="BH950" s="11">
        <f>IF($AG950,SUMPRODUCT(AN$2:AN950,$AH$2:$AH950)/SUM($AH$2:$AH950),0)</f>
        <v>0</v>
      </c>
      <c r="BI950" s="11">
        <f>IF($AG950,SUMPRODUCT(AO$2:AO950,$AH$2:$AH950)/SUM($AH$2:$AH950),0)</f>
        <v>0</v>
      </c>
      <c r="BJ950" s="11">
        <f>IF($AG950,SUMPRODUCT(AP$2:AP950,$AH$2:$AH950)/SUM($AH$2:$AH950),0)</f>
        <v>0</v>
      </c>
      <c r="BK950" s="11">
        <f>IF($AG950,SUMPRODUCT(AQ$2:AQ950,$AH$2:$AH950)/SUM($AH$2:$AH950),0)</f>
        <v>0</v>
      </c>
      <c r="BL950" s="11">
        <f>IF($AG950,SUMPRODUCT(AR$2:AR950,$AH$2:$AH950)/SUM($AH$2:$AH950),0)</f>
        <v>0</v>
      </c>
      <c r="BM950" s="11">
        <f>IF($AG950,SUMPRODUCT(AS$2:AS950,$AH$2:$AH950)/SUM($AH$2:$AH950),0)</f>
        <v>0</v>
      </c>
      <c r="BN950" s="11">
        <f>IF($AG950,SUMPRODUCT(AT$2:AT950,$AH$2:$AH950)/SUM($AH$2:$AH950),0)</f>
        <v>0</v>
      </c>
      <c r="BO950" s="11">
        <f>IF($AG950,SUMPRODUCT(AU$2:AU950,$AH$2:$AH950)/SUM($AH$2:$AH950),0)</f>
        <v>0</v>
      </c>
      <c r="BP950" s="11">
        <f>IF($AG950,SUMPRODUCT(AV$2:AV950,$AH$2:$AH950)/SUM($AH$2:$AH950),0)</f>
        <v>0</v>
      </c>
      <c r="BQ950" s="11">
        <f>IF($AG950,SUMPRODUCT(AW$2:AW950,$AH$2:$AH950)/SUM($AH$2:$AH950),0)</f>
        <v>0</v>
      </c>
      <c r="BR950" s="11">
        <f>IF($AG950,SUMPRODUCT(AX$2:AX950,$AH$2:$AH950)/SUM($AH$2:$AH950),0)</f>
        <v>0</v>
      </c>
      <c r="BS950" s="11">
        <f>IF($AG950,SUMPRODUCT(AY$2:AY950,$AH$2:$AH950)/SUM($AH$2:$AH950),0)</f>
        <v>0</v>
      </c>
      <c r="BT950" s="11">
        <f>IF($AG950,SUMPRODUCT(AZ$2:AZ950,$AH$2:$AH950)/SUM($AH$2:$AH950),0)</f>
        <v>0</v>
      </c>
      <c r="BU950" s="11">
        <f>IF($AG950,SUMPRODUCT(BA$2:BA950,$AH$2:$AH950)/SUM($AH$2:$AH950),0)</f>
        <v>0</v>
      </c>
      <c r="BV950" s="11"/>
      <c r="BW950" s="109" cm="1">
        <f t="array" ref="BW950">IF($AG950,SQRT(SUMPRODUCT($AH$2:$AH950, (AI$2:AI950-BC950)^2)/(SUM($AH$2:$AH950)-1)),0)</f>
        <v>0</v>
      </c>
      <c r="BX950" s="109" cm="1">
        <f t="array" ref="BX950">IF($AG950,SQRT(SUMPRODUCT($AH$2:$AH950, (AJ$2:AJ950-BD950)^2)/(SUM($AH$2:$AH950)-1)),0)</f>
        <v>0</v>
      </c>
      <c r="BY950" s="109" cm="1">
        <f t="array" ref="BY950">IF($AG950,SQRT(SUMPRODUCT($AH$2:$AH950, (AK$2:AK950-BE950)^2)/(SUM($AH$2:$AH950)-1)),0)</f>
        <v>0</v>
      </c>
      <c r="BZ950" s="109" cm="1">
        <f t="array" ref="BZ950">IF($AG950,SQRT(SUMPRODUCT($AH$2:$AH950, (AL$2:AL950-BF950)^2)/(SUM($AH$2:$AH950)-1)),0)</f>
        <v>0</v>
      </c>
      <c r="CA950" s="109" cm="1">
        <f t="array" ref="CA950">IF($AG950,SQRT(SUMPRODUCT($AH$2:$AH950, (AM$2:AM950-BG950)^2)/(SUM($AH$2:$AH950)-1)),0)</f>
        <v>0</v>
      </c>
      <c r="CB950" s="109" cm="1">
        <f t="array" ref="CB950">IF($AG950,SQRT(SUMPRODUCT($AH$2:$AH950, (AN$2:AN950-BH950)^2)/(SUM($AH$2:$AH950)-1)),0)</f>
        <v>0</v>
      </c>
      <c r="CC950" s="109" cm="1">
        <f t="array" ref="CC950">IF($AG950,SQRT(SUMPRODUCT($AH$2:$AH950, (AO$2:AO950-BI950)^2)/(SUM($AH$2:$AH950)-1)),0)</f>
        <v>0</v>
      </c>
      <c r="CD950" s="109" cm="1">
        <f t="array" ref="CD950">IF($AG950,SQRT(SUMPRODUCT($AH$2:$AH950, (AP$2:AP950-BJ950)^2)/(SUM($AH$2:$AH950)-1)),0)</f>
        <v>0</v>
      </c>
      <c r="CE950" s="109" cm="1">
        <f t="array" ref="CE950">IF($AG950,SQRT(SUMPRODUCT($AH$2:$AH950, (AQ$2:AQ950-BK950)^2)/(SUM($AH$2:$AH950)-1)),0)</f>
        <v>0</v>
      </c>
      <c r="CF950" s="109" cm="1">
        <f t="array" ref="CF950">IF($AG950,SQRT(SUMPRODUCT($AH$2:$AH950, (AR$2:AR950-BL950)^2)/(SUM($AH$2:$AH950)-1)),0)</f>
        <v>0</v>
      </c>
      <c r="CG950" s="109" cm="1">
        <f t="array" ref="CG950">IF($AG950,SQRT(SUMPRODUCT($AH$2:$AH950, (AS$2:AS950-BM950)^2)/(SUM($AH$2:$AH950)-1)),0)</f>
        <v>0</v>
      </c>
      <c r="CH950" s="109" cm="1">
        <f t="array" ref="CH950">IF($AG950,SQRT(SUMPRODUCT($AH$2:$AH950, (AT$2:AT950-BN950)^2)/(SUM($AH$2:$AH950)-1)),0)</f>
        <v>0</v>
      </c>
      <c r="CI950" s="109" cm="1">
        <f t="array" ref="CI950">IF($AG950,SQRT(SUMPRODUCT($AH$2:$AH950, (AU$2:AU950-BO950)^2)/(SUM($AH$2:$AH950)-1)),0)</f>
        <v>0</v>
      </c>
      <c r="CJ950" s="109" cm="1">
        <f t="array" ref="CJ950">IF($AG950,SQRT(SUMPRODUCT($AH$2:$AH950, (AV$2:AV950-BP950)^2)/(SUM($AH$2:$AH950)-1)),0)</f>
        <v>0</v>
      </c>
      <c r="CK950" s="109" cm="1">
        <f t="array" ref="CK950">IF($AG950,SQRT(SUMPRODUCT($AH$2:$AH950, (AW$2:AW950-BQ950)^2)/(SUM($AH$2:$AH950)-1)),0)</f>
        <v>0</v>
      </c>
      <c r="CL950" s="109" cm="1">
        <f t="array" ref="CL950">IF($AG950,SQRT(SUMPRODUCT($AH$2:$AH950, (AX$2:AX950-BR950)^2)/(SUM($AH$2:$AH950)-1)),0)</f>
        <v>0</v>
      </c>
      <c r="CM950" s="109" cm="1">
        <f t="array" ref="CM950">IF($AG950,SQRT(SUMPRODUCT($AH$2:$AH950, (AY$2:AY950-BS950)^2)/(SUM($AH$2:$AH950)-1)),0)</f>
        <v>0</v>
      </c>
      <c r="CN950" s="109" cm="1">
        <f t="array" ref="CN950">IF($AG950,SQRT(SUMPRODUCT($AH$2:$AH950, (AZ$2:AZ950-BT950)^2)/(SUM($AH$2:$AH950)-1)),0)</f>
        <v>0</v>
      </c>
      <c r="CO950" s="109" cm="1">
        <f t="array" ref="CO950">IF($AG950,SQRT(SUMPRODUCT($AH$2:$AH950, (BA$2:BA950-BU950)^2)/(SUM($AH$2:$AH950)-1)),0)</f>
        <v>0</v>
      </c>
    </row>
    <row r="951" spans="34:93" x14ac:dyDescent="0.25">
      <c r="AH951" s="99" t="str">
        <f t="shared" si="227"/>
        <v/>
      </c>
      <c r="AI951" s="11">
        <f t="shared" ca="1" si="225"/>
        <v>0</v>
      </c>
      <c r="AJ951" s="11">
        <f t="shared" ca="1" si="225"/>
        <v>0</v>
      </c>
      <c r="AK951" s="11">
        <f t="shared" ca="1" si="225"/>
        <v>0</v>
      </c>
      <c r="AL951" s="11">
        <f t="shared" ca="1" si="225"/>
        <v>0</v>
      </c>
      <c r="AM951" s="11">
        <f t="shared" ca="1" si="225"/>
        <v>0</v>
      </c>
      <c r="AN951" s="11">
        <f t="shared" ca="1" si="225"/>
        <v>0</v>
      </c>
      <c r="AO951" s="11">
        <f t="shared" ca="1" si="225"/>
        <v>0</v>
      </c>
      <c r="AP951" s="11">
        <f t="shared" ca="1" si="225"/>
        <v>0</v>
      </c>
      <c r="AQ951" s="11">
        <f t="shared" ca="1" si="225"/>
        <v>0</v>
      </c>
      <c r="AR951" s="11">
        <f t="shared" ca="1" si="225"/>
        <v>0</v>
      </c>
      <c r="AS951" s="11">
        <f t="shared" ca="1" si="226"/>
        <v>0</v>
      </c>
      <c r="AT951" s="11">
        <f t="shared" ca="1" si="226"/>
        <v>0</v>
      </c>
      <c r="AU951" s="11">
        <f t="shared" ca="1" si="226"/>
        <v>0</v>
      </c>
      <c r="AV951" s="11">
        <f t="shared" ca="1" si="226"/>
        <v>0</v>
      </c>
      <c r="AW951" s="11">
        <f t="shared" ca="1" si="226"/>
        <v>0</v>
      </c>
      <c r="AX951" s="11">
        <f t="shared" ca="1" si="226"/>
        <v>0</v>
      </c>
      <c r="AY951" s="11">
        <f t="shared" ca="1" si="226"/>
        <v>0</v>
      </c>
      <c r="AZ951" s="11">
        <f t="shared" ca="1" si="226"/>
        <v>0</v>
      </c>
      <c r="BA951" s="11">
        <f t="shared" ca="1" si="226"/>
        <v>0</v>
      </c>
      <c r="BB951" s="11"/>
      <c r="BC951" s="11">
        <f>IF($AG951,SUMPRODUCT(AI$2:AI951,$AH$2:$AH951)/SUM($AH$2:$AH951),0)</f>
        <v>0</v>
      </c>
      <c r="BD951" s="11">
        <f>IF($AG951,SUMPRODUCT(AJ$2:AJ951,$AH$2:$AH951)/SUM($AH$2:$AH951),0)</f>
        <v>0</v>
      </c>
      <c r="BE951" s="11">
        <f>IF($AG951,SUMPRODUCT(AK$2:AK951,$AH$2:$AH951)/SUM($AH$2:$AH951),0)</f>
        <v>0</v>
      </c>
      <c r="BF951" s="11">
        <f>IF($AG951,SUMPRODUCT(AL$2:AL951,$AH$2:$AH951)/SUM($AH$2:$AH951),0)</f>
        <v>0</v>
      </c>
      <c r="BG951" s="11">
        <f>IF($AG951,SUMPRODUCT(AM$2:AM951,$AH$2:$AH951)/SUM($AH$2:$AH951),0)</f>
        <v>0</v>
      </c>
      <c r="BH951" s="11">
        <f>IF($AG951,SUMPRODUCT(AN$2:AN951,$AH$2:$AH951)/SUM($AH$2:$AH951),0)</f>
        <v>0</v>
      </c>
      <c r="BI951" s="11">
        <f>IF($AG951,SUMPRODUCT(AO$2:AO951,$AH$2:$AH951)/SUM($AH$2:$AH951),0)</f>
        <v>0</v>
      </c>
      <c r="BJ951" s="11">
        <f>IF($AG951,SUMPRODUCT(AP$2:AP951,$AH$2:$AH951)/SUM($AH$2:$AH951),0)</f>
        <v>0</v>
      </c>
      <c r="BK951" s="11">
        <f>IF($AG951,SUMPRODUCT(AQ$2:AQ951,$AH$2:$AH951)/SUM($AH$2:$AH951),0)</f>
        <v>0</v>
      </c>
      <c r="BL951" s="11">
        <f>IF($AG951,SUMPRODUCT(AR$2:AR951,$AH$2:$AH951)/SUM($AH$2:$AH951),0)</f>
        <v>0</v>
      </c>
      <c r="BM951" s="11">
        <f>IF($AG951,SUMPRODUCT(AS$2:AS951,$AH$2:$AH951)/SUM($AH$2:$AH951),0)</f>
        <v>0</v>
      </c>
      <c r="BN951" s="11">
        <f>IF($AG951,SUMPRODUCT(AT$2:AT951,$AH$2:$AH951)/SUM($AH$2:$AH951),0)</f>
        <v>0</v>
      </c>
      <c r="BO951" s="11">
        <f>IF($AG951,SUMPRODUCT(AU$2:AU951,$AH$2:$AH951)/SUM($AH$2:$AH951),0)</f>
        <v>0</v>
      </c>
      <c r="BP951" s="11">
        <f>IF($AG951,SUMPRODUCT(AV$2:AV951,$AH$2:$AH951)/SUM($AH$2:$AH951),0)</f>
        <v>0</v>
      </c>
      <c r="BQ951" s="11">
        <f>IF($AG951,SUMPRODUCT(AW$2:AW951,$AH$2:$AH951)/SUM($AH$2:$AH951),0)</f>
        <v>0</v>
      </c>
      <c r="BR951" s="11">
        <f>IF($AG951,SUMPRODUCT(AX$2:AX951,$AH$2:$AH951)/SUM($AH$2:$AH951),0)</f>
        <v>0</v>
      </c>
      <c r="BS951" s="11">
        <f>IF($AG951,SUMPRODUCT(AY$2:AY951,$AH$2:$AH951)/SUM($AH$2:$AH951),0)</f>
        <v>0</v>
      </c>
      <c r="BT951" s="11">
        <f>IF($AG951,SUMPRODUCT(AZ$2:AZ951,$AH$2:$AH951)/SUM($AH$2:$AH951),0)</f>
        <v>0</v>
      </c>
      <c r="BU951" s="11">
        <f>IF($AG951,SUMPRODUCT(BA$2:BA951,$AH$2:$AH951)/SUM($AH$2:$AH951),0)</f>
        <v>0</v>
      </c>
      <c r="BV951" s="11"/>
      <c r="BW951" s="109" cm="1">
        <f t="array" ref="BW951">IF($AG951,SQRT(SUMPRODUCT($AH$2:$AH951, (AI$2:AI951-BC951)^2)/(SUM($AH$2:$AH951)-1)),0)</f>
        <v>0</v>
      </c>
      <c r="BX951" s="109" cm="1">
        <f t="array" ref="BX951">IF($AG951,SQRT(SUMPRODUCT($AH$2:$AH951, (AJ$2:AJ951-BD951)^2)/(SUM($AH$2:$AH951)-1)),0)</f>
        <v>0</v>
      </c>
      <c r="BY951" s="109" cm="1">
        <f t="array" ref="BY951">IF($AG951,SQRT(SUMPRODUCT($AH$2:$AH951, (AK$2:AK951-BE951)^2)/(SUM($AH$2:$AH951)-1)),0)</f>
        <v>0</v>
      </c>
      <c r="BZ951" s="109" cm="1">
        <f t="array" ref="BZ951">IF($AG951,SQRT(SUMPRODUCT($AH$2:$AH951, (AL$2:AL951-BF951)^2)/(SUM($AH$2:$AH951)-1)),0)</f>
        <v>0</v>
      </c>
      <c r="CA951" s="109" cm="1">
        <f t="array" ref="CA951">IF($AG951,SQRT(SUMPRODUCT($AH$2:$AH951, (AM$2:AM951-BG951)^2)/(SUM($AH$2:$AH951)-1)),0)</f>
        <v>0</v>
      </c>
      <c r="CB951" s="109" cm="1">
        <f t="array" ref="CB951">IF($AG951,SQRT(SUMPRODUCT($AH$2:$AH951, (AN$2:AN951-BH951)^2)/(SUM($AH$2:$AH951)-1)),0)</f>
        <v>0</v>
      </c>
      <c r="CC951" s="109" cm="1">
        <f t="array" ref="CC951">IF($AG951,SQRT(SUMPRODUCT($AH$2:$AH951, (AO$2:AO951-BI951)^2)/(SUM($AH$2:$AH951)-1)),0)</f>
        <v>0</v>
      </c>
      <c r="CD951" s="109" cm="1">
        <f t="array" ref="CD951">IF($AG951,SQRT(SUMPRODUCT($AH$2:$AH951, (AP$2:AP951-BJ951)^2)/(SUM($AH$2:$AH951)-1)),0)</f>
        <v>0</v>
      </c>
      <c r="CE951" s="109" cm="1">
        <f t="array" ref="CE951">IF($AG951,SQRT(SUMPRODUCT($AH$2:$AH951, (AQ$2:AQ951-BK951)^2)/(SUM($AH$2:$AH951)-1)),0)</f>
        <v>0</v>
      </c>
      <c r="CF951" s="109" cm="1">
        <f t="array" ref="CF951">IF($AG951,SQRT(SUMPRODUCT($AH$2:$AH951, (AR$2:AR951-BL951)^2)/(SUM($AH$2:$AH951)-1)),0)</f>
        <v>0</v>
      </c>
      <c r="CG951" s="109" cm="1">
        <f t="array" ref="CG951">IF($AG951,SQRT(SUMPRODUCT($AH$2:$AH951, (AS$2:AS951-BM951)^2)/(SUM($AH$2:$AH951)-1)),0)</f>
        <v>0</v>
      </c>
      <c r="CH951" s="109" cm="1">
        <f t="array" ref="CH951">IF($AG951,SQRT(SUMPRODUCT($AH$2:$AH951, (AT$2:AT951-BN951)^2)/(SUM($AH$2:$AH951)-1)),0)</f>
        <v>0</v>
      </c>
      <c r="CI951" s="109" cm="1">
        <f t="array" ref="CI951">IF($AG951,SQRT(SUMPRODUCT($AH$2:$AH951, (AU$2:AU951-BO951)^2)/(SUM($AH$2:$AH951)-1)),0)</f>
        <v>0</v>
      </c>
      <c r="CJ951" s="109" cm="1">
        <f t="array" ref="CJ951">IF($AG951,SQRT(SUMPRODUCT($AH$2:$AH951, (AV$2:AV951-BP951)^2)/(SUM($AH$2:$AH951)-1)),0)</f>
        <v>0</v>
      </c>
      <c r="CK951" s="109" cm="1">
        <f t="array" ref="CK951">IF($AG951,SQRT(SUMPRODUCT($AH$2:$AH951, (AW$2:AW951-BQ951)^2)/(SUM($AH$2:$AH951)-1)),0)</f>
        <v>0</v>
      </c>
      <c r="CL951" s="109" cm="1">
        <f t="array" ref="CL951">IF($AG951,SQRT(SUMPRODUCT($AH$2:$AH951, (AX$2:AX951-BR951)^2)/(SUM($AH$2:$AH951)-1)),0)</f>
        <v>0</v>
      </c>
      <c r="CM951" s="109" cm="1">
        <f t="array" ref="CM951">IF($AG951,SQRT(SUMPRODUCT($AH$2:$AH951, (AY$2:AY951-BS951)^2)/(SUM($AH$2:$AH951)-1)),0)</f>
        <v>0</v>
      </c>
      <c r="CN951" s="109" cm="1">
        <f t="array" ref="CN951">IF($AG951,SQRT(SUMPRODUCT($AH$2:$AH951, (AZ$2:AZ951-BT951)^2)/(SUM($AH$2:$AH951)-1)),0)</f>
        <v>0</v>
      </c>
      <c r="CO951" s="109" cm="1">
        <f t="array" ref="CO951">IF($AG951,SQRT(SUMPRODUCT($AH$2:$AH951, (BA$2:BA951-BU951)^2)/(SUM($AH$2:$AH951)-1)),0)</f>
        <v>0</v>
      </c>
    </row>
    <row r="952" spans="34:93" x14ac:dyDescent="0.25">
      <c r="AH952" s="99" t="str">
        <f t="shared" si="227"/>
        <v/>
      </c>
      <c r="AI952" s="11">
        <f t="shared" ref="AI952:AR961" ca="1" si="228">IF(AI$1&lt;&gt;0,SUMIFS(INDIRECT(AI$1), Fecha,$AG952),0)</f>
        <v>0</v>
      </c>
      <c r="AJ952" s="11">
        <f t="shared" ca="1" si="228"/>
        <v>0</v>
      </c>
      <c r="AK952" s="11">
        <f t="shared" ca="1" si="228"/>
        <v>0</v>
      </c>
      <c r="AL952" s="11">
        <f t="shared" ca="1" si="228"/>
        <v>0</v>
      </c>
      <c r="AM952" s="11">
        <f t="shared" ca="1" si="228"/>
        <v>0</v>
      </c>
      <c r="AN952" s="11">
        <f t="shared" ca="1" si="228"/>
        <v>0</v>
      </c>
      <c r="AO952" s="11">
        <f t="shared" ca="1" si="228"/>
        <v>0</v>
      </c>
      <c r="AP952" s="11">
        <f t="shared" ca="1" si="228"/>
        <v>0</v>
      </c>
      <c r="AQ952" s="11">
        <f t="shared" ca="1" si="228"/>
        <v>0</v>
      </c>
      <c r="AR952" s="11">
        <f t="shared" ca="1" si="228"/>
        <v>0</v>
      </c>
      <c r="AS952" s="11">
        <f t="shared" ref="AS952:BA961" ca="1" si="229">IF(AS$1&lt;&gt;0,SUMIFS(INDIRECT(AS$1), Fecha,$AG952),0)</f>
        <v>0</v>
      </c>
      <c r="AT952" s="11">
        <f t="shared" ca="1" si="229"/>
        <v>0</v>
      </c>
      <c r="AU952" s="11">
        <f t="shared" ca="1" si="229"/>
        <v>0</v>
      </c>
      <c r="AV952" s="11">
        <f t="shared" ca="1" si="229"/>
        <v>0</v>
      </c>
      <c r="AW952" s="11">
        <f t="shared" ca="1" si="229"/>
        <v>0</v>
      </c>
      <c r="AX952" s="11">
        <f t="shared" ca="1" si="229"/>
        <v>0</v>
      </c>
      <c r="AY952" s="11">
        <f t="shared" ca="1" si="229"/>
        <v>0</v>
      </c>
      <c r="AZ952" s="11">
        <f t="shared" ca="1" si="229"/>
        <v>0</v>
      </c>
      <c r="BA952" s="11">
        <f t="shared" ca="1" si="229"/>
        <v>0</v>
      </c>
      <c r="BB952" s="11"/>
      <c r="BC952" s="11">
        <f>IF($AG952,SUMPRODUCT(AI$2:AI952,$AH$2:$AH952)/SUM($AH$2:$AH952),0)</f>
        <v>0</v>
      </c>
      <c r="BD952" s="11">
        <f>IF($AG952,SUMPRODUCT(AJ$2:AJ952,$AH$2:$AH952)/SUM($AH$2:$AH952),0)</f>
        <v>0</v>
      </c>
      <c r="BE952" s="11">
        <f>IF($AG952,SUMPRODUCT(AK$2:AK952,$AH$2:$AH952)/SUM($AH$2:$AH952),0)</f>
        <v>0</v>
      </c>
      <c r="BF952" s="11">
        <f>IF($AG952,SUMPRODUCT(AL$2:AL952,$AH$2:$AH952)/SUM($AH$2:$AH952),0)</f>
        <v>0</v>
      </c>
      <c r="BG952" s="11">
        <f>IF($AG952,SUMPRODUCT(AM$2:AM952,$AH$2:$AH952)/SUM($AH$2:$AH952),0)</f>
        <v>0</v>
      </c>
      <c r="BH952" s="11">
        <f>IF($AG952,SUMPRODUCT(AN$2:AN952,$AH$2:$AH952)/SUM($AH$2:$AH952),0)</f>
        <v>0</v>
      </c>
      <c r="BI952" s="11">
        <f>IF($AG952,SUMPRODUCT(AO$2:AO952,$AH$2:$AH952)/SUM($AH$2:$AH952),0)</f>
        <v>0</v>
      </c>
      <c r="BJ952" s="11">
        <f>IF($AG952,SUMPRODUCT(AP$2:AP952,$AH$2:$AH952)/SUM($AH$2:$AH952),0)</f>
        <v>0</v>
      </c>
      <c r="BK952" s="11">
        <f>IF($AG952,SUMPRODUCT(AQ$2:AQ952,$AH$2:$AH952)/SUM($AH$2:$AH952),0)</f>
        <v>0</v>
      </c>
      <c r="BL952" s="11">
        <f>IF($AG952,SUMPRODUCT(AR$2:AR952,$AH$2:$AH952)/SUM($AH$2:$AH952),0)</f>
        <v>0</v>
      </c>
      <c r="BM952" s="11">
        <f>IF($AG952,SUMPRODUCT(AS$2:AS952,$AH$2:$AH952)/SUM($AH$2:$AH952),0)</f>
        <v>0</v>
      </c>
      <c r="BN952" s="11">
        <f>IF($AG952,SUMPRODUCT(AT$2:AT952,$AH$2:$AH952)/SUM($AH$2:$AH952),0)</f>
        <v>0</v>
      </c>
      <c r="BO952" s="11">
        <f>IF($AG952,SUMPRODUCT(AU$2:AU952,$AH$2:$AH952)/SUM($AH$2:$AH952),0)</f>
        <v>0</v>
      </c>
      <c r="BP952" s="11">
        <f>IF($AG952,SUMPRODUCT(AV$2:AV952,$AH$2:$AH952)/SUM($AH$2:$AH952),0)</f>
        <v>0</v>
      </c>
      <c r="BQ952" s="11">
        <f>IF($AG952,SUMPRODUCT(AW$2:AW952,$AH$2:$AH952)/SUM($AH$2:$AH952),0)</f>
        <v>0</v>
      </c>
      <c r="BR952" s="11">
        <f>IF($AG952,SUMPRODUCT(AX$2:AX952,$AH$2:$AH952)/SUM($AH$2:$AH952),0)</f>
        <v>0</v>
      </c>
      <c r="BS952" s="11">
        <f>IF($AG952,SUMPRODUCT(AY$2:AY952,$AH$2:$AH952)/SUM($AH$2:$AH952),0)</f>
        <v>0</v>
      </c>
      <c r="BT952" s="11">
        <f>IF($AG952,SUMPRODUCT(AZ$2:AZ952,$AH$2:$AH952)/SUM($AH$2:$AH952),0)</f>
        <v>0</v>
      </c>
      <c r="BU952" s="11">
        <f>IF($AG952,SUMPRODUCT(BA$2:BA952,$AH$2:$AH952)/SUM($AH$2:$AH952),0)</f>
        <v>0</v>
      </c>
      <c r="BV952" s="11"/>
      <c r="BW952" s="109" cm="1">
        <f t="array" ref="BW952">IF($AG952,SQRT(SUMPRODUCT($AH$2:$AH952, (AI$2:AI952-BC952)^2)/(SUM($AH$2:$AH952)-1)),0)</f>
        <v>0</v>
      </c>
      <c r="BX952" s="109" cm="1">
        <f t="array" ref="BX952">IF($AG952,SQRT(SUMPRODUCT($AH$2:$AH952, (AJ$2:AJ952-BD952)^2)/(SUM($AH$2:$AH952)-1)),0)</f>
        <v>0</v>
      </c>
      <c r="BY952" s="109" cm="1">
        <f t="array" ref="BY952">IF($AG952,SQRT(SUMPRODUCT($AH$2:$AH952, (AK$2:AK952-BE952)^2)/(SUM($AH$2:$AH952)-1)),0)</f>
        <v>0</v>
      </c>
      <c r="BZ952" s="109" cm="1">
        <f t="array" ref="BZ952">IF($AG952,SQRT(SUMPRODUCT($AH$2:$AH952, (AL$2:AL952-BF952)^2)/(SUM($AH$2:$AH952)-1)),0)</f>
        <v>0</v>
      </c>
      <c r="CA952" s="109" cm="1">
        <f t="array" ref="CA952">IF($AG952,SQRT(SUMPRODUCT($AH$2:$AH952, (AM$2:AM952-BG952)^2)/(SUM($AH$2:$AH952)-1)),0)</f>
        <v>0</v>
      </c>
      <c r="CB952" s="109" cm="1">
        <f t="array" ref="CB952">IF($AG952,SQRT(SUMPRODUCT($AH$2:$AH952, (AN$2:AN952-BH952)^2)/(SUM($AH$2:$AH952)-1)),0)</f>
        <v>0</v>
      </c>
      <c r="CC952" s="109" cm="1">
        <f t="array" ref="CC952">IF($AG952,SQRT(SUMPRODUCT($AH$2:$AH952, (AO$2:AO952-BI952)^2)/(SUM($AH$2:$AH952)-1)),0)</f>
        <v>0</v>
      </c>
      <c r="CD952" s="109" cm="1">
        <f t="array" ref="CD952">IF($AG952,SQRT(SUMPRODUCT($AH$2:$AH952, (AP$2:AP952-BJ952)^2)/(SUM($AH$2:$AH952)-1)),0)</f>
        <v>0</v>
      </c>
      <c r="CE952" s="109" cm="1">
        <f t="array" ref="CE952">IF($AG952,SQRT(SUMPRODUCT($AH$2:$AH952, (AQ$2:AQ952-BK952)^2)/(SUM($AH$2:$AH952)-1)),0)</f>
        <v>0</v>
      </c>
      <c r="CF952" s="109" cm="1">
        <f t="array" ref="CF952">IF($AG952,SQRT(SUMPRODUCT($AH$2:$AH952, (AR$2:AR952-BL952)^2)/(SUM($AH$2:$AH952)-1)),0)</f>
        <v>0</v>
      </c>
      <c r="CG952" s="109" cm="1">
        <f t="array" ref="CG952">IF($AG952,SQRT(SUMPRODUCT($AH$2:$AH952, (AS$2:AS952-BM952)^2)/(SUM($AH$2:$AH952)-1)),0)</f>
        <v>0</v>
      </c>
      <c r="CH952" s="109" cm="1">
        <f t="array" ref="CH952">IF($AG952,SQRT(SUMPRODUCT($AH$2:$AH952, (AT$2:AT952-BN952)^2)/(SUM($AH$2:$AH952)-1)),0)</f>
        <v>0</v>
      </c>
      <c r="CI952" s="109" cm="1">
        <f t="array" ref="CI952">IF($AG952,SQRT(SUMPRODUCT($AH$2:$AH952, (AU$2:AU952-BO952)^2)/(SUM($AH$2:$AH952)-1)),0)</f>
        <v>0</v>
      </c>
      <c r="CJ952" s="109" cm="1">
        <f t="array" ref="CJ952">IF($AG952,SQRT(SUMPRODUCT($AH$2:$AH952, (AV$2:AV952-BP952)^2)/(SUM($AH$2:$AH952)-1)),0)</f>
        <v>0</v>
      </c>
      <c r="CK952" s="109" cm="1">
        <f t="array" ref="CK952">IF($AG952,SQRT(SUMPRODUCT($AH$2:$AH952, (AW$2:AW952-BQ952)^2)/(SUM($AH$2:$AH952)-1)),0)</f>
        <v>0</v>
      </c>
      <c r="CL952" s="109" cm="1">
        <f t="array" ref="CL952">IF($AG952,SQRT(SUMPRODUCT($AH$2:$AH952, (AX$2:AX952-BR952)^2)/(SUM($AH$2:$AH952)-1)),0)</f>
        <v>0</v>
      </c>
      <c r="CM952" s="109" cm="1">
        <f t="array" ref="CM952">IF($AG952,SQRT(SUMPRODUCT($AH$2:$AH952, (AY$2:AY952-BS952)^2)/(SUM($AH$2:$AH952)-1)),0)</f>
        <v>0</v>
      </c>
      <c r="CN952" s="109" cm="1">
        <f t="array" ref="CN952">IF($AG952,SQRT(SUMPRODUCT($AH$2:$AH952, (AZ$2:AZ952-BT952)^2)/(SUM($AH$2:$AH952)-1)),0)</f>
        <v>0</v>
      </c>
      <c r="CO952" s="109" cm="1">
        <f t="array" ref="CO952">IF($AG952,SQRT(SUMPRODUCT($AH$2:$AH952, (BA$2:BA952-BU952)^2)/(SUM($AH$2:$AH952)-1)),0)</f>
        <v>0</v>
      </c>
    </row>
    <row r="953" spans="34:93" x14ac:dyDescent="0.25">
      <c r="AH953" s="99" t="str">
        <f t="shared" si="227"/>
        <v/>
      </c>
      <c r="AI953" s="11">
        <f t="shared" ca="1" si="228"/>
        <v>0</v>
      </c>
      <c r="AJ953" s="11">
        <f t="shared" ca="1" si="228"/>
        <v>0</v>
      </c>
      <c r="AK953" s="11">
        <f t="shared" ca="1" si="228"/>
        <v>0</v>
      </c>
      <c r="AL953" s="11">
        <f t="shared" ca="1" si="228"/>
        <v>0</v>
      </c>
      <c r="AM953" s="11">
        <f t="shared" ca="1" si="228"/>
        <v>0</v>
      </c>
      <c r="AN953" s="11">
        <f t="shared" ca="1" si="228"/>
        <v>0</v>
      </c>
      <c r="AO953" s="11">
        <f t="shared" ca="1" si="228"/>
        <v>0</v>
      </c>
      <c r="AP953" s="11">
        <f t="shared" ca="1" si="228"/>
        <v>0</v>
      </c>
      <c r="AQ953" s="11">
        <f t="shared" ca="1" si="228"/>
        <v>0</v>
      </c>
      <c r="AR953" s="11">
        <f t="shared" ca="1" si="228"/>
        <v>0</v>
      </c>
      <c r="AS953" s="11">
        <f t="shared" ca="1" si="229"/>
        <v>0</v>
      </c>
      <c r="AT953" s="11">
        <f t="shared" ca="1" si="229"/>
        <v>0</v>
      </c>
      <c r="AU953" s="11">
        <f t="shared" ca="1" si="229"/>
        <v>0</v>
      </c>
      <c r="AV953" s="11">
        <f t="shared" ca="1" si="229"/>
        <v>0</v>
      </c>
      <c r="AW953" s="11">
        <f t="shared" ca="1" si="229"/>
        <v>0</v>
      </c>
      <c r="AX953" s="11">
        <f t="shared" ca="1" si="229"/>
        <v>0</v>
      </c>
      <c r="AY953" s="11">
        <f t="shared" ca="1" si="229"/>
        <v>0</v>
      </c>
      <c r="AZ953" s="11">
        <f t="shared" ca="1" si="229"/>
        <v>0</v>
      </c>
      <c r="BA953" s="11">
        <f t="shared" ca="1" si="229"/>
        <v>0</v>
      </c>
      <c r="BB953" s="11"/>
      <c r="BC953" s="11">
        <f>IF($AG953,SUMPRODUCT(AI$2:AI953,$AH$2:$AH953)/SUM($AH$2:$AH953),0)</f>
        <v>0</v>
      </c>
      <c r="BD953" s="11">
        <f>IF($AG953,SUMPRODUCT(AJ$2:AJ953,$AH$2:$AH953)/SUM($AH$2:$AH953),0)</f>
        <v>0</v>
      </c>
      <c r="BE953" s="11">
        <f>IF($AG953,SUMPRODUCT(AK$2:AK953,$AH$2:$AH953)/SUM($AH$2:$AH953),0)</f>
        <v>0</v>
      </c>
      <c r="BF953" s="11">
        <f>IF($AG953,SUMPRODUCT(AL$2:AL953,$AH$2:$AH953)/SUM($AH$2:$AH953),0)</f>
        <v>0</v>
      </c>
      <c r="BG953" s="11">
        <f>IF($AG953,SUMPRODUCT(AM$2:AM953,$AH$2:$AH953)/SUM($AH$2:$AH953),0)</f>
        <v>0</v>
      </c>
      <c r="BH953" s="11">
        <f>IF($AG953,SUMPRODUCT(AN$2:AN953,$AH$2:$AH953)/SUM($AH$2:$AH953),0)</f>
        <v>0</v>
      </c>
      <c r="BI953" s="11">
        <f>IF($AG953,SUMPRODUCT(AO$2:AO953,$AH$2:$AH953)/SUM($AH$2:$AH953),0)</f>
        <v>0</v>
      </c>
      <c r="BJ953" s="11">
        <f>IF($AG953,SUMPRODUCT(AP$2:AP953,$AH$2:$AH953)/SUM($AH$2:$AH953),0)</f>
        <v>0</v>
      </c>
      <c r="BK953" s="11">
        <f>IF($AG953,SUMPRODUCT(AQ$2:AQ953,$AH$2:$AH953)/SUM($AH$2:$AH953),0)</f>
        <v>0</v>
      </c>
      <c r="BL953" s="11">
        <f>IF($AG953,SUMPRODUCT(AR$2:AR953,$AH$2:$AH953)/SUM($AH$2:$AH953),0)</f>
        <v>0</v>
      </c>
      <c r="BM953" s="11">
        <f>IF($AG953,SUMPRODUCT(AS$2:AS953,$AH$2:$AH953)/SUM($AH$2:$AH953),0)</f>
        <v>0</v>
      </c>
      <c r="BN953" s="11">
        <f>IF($AG953,SUMPRODUCT(AT$2:AT953,$AH$2:$AH953)/SUM($AH$2:$AH953),0)</f>
        <v>0</v>
      </c>
      <c r="BO953" s="11">
        <f>IF($AG953,SUMPRODUCT(AU$2:AU953,$AH$2:$AH953)/SUM($AH$2:$AH953),0)</f>
        <v>0</v>
      </c>
      <c r="BP953" s="11">
        <f>IF($AG953,SUMPRODUCT(AV$2:AV953,$AH$2:$AH953)/SUM($AH$2:$AH953),0)</f>
        <v>0</v>
      </c>
      <c r="BQ953" s="11">
        <f>IF($AG953,SUMPRODUCT(AW$2:AW953,$AH$2:$AH953)/SUM($AH$2:$AH953),0)</f>
        <v>0</v>
      </c>
      <c r="BR953" s="11">
        <f>IF($AG953,SUMPRODUCT(AX$2:AX953,$AH$2:$AH953)/SUM($AH$2:$AH953),0)</f>
        <v>0</v>
      </c>
      <c r="BS953" s="11">
        <f>IF($AG953,SUMPRODUCT(AY$2:AY953,$AH$2:$AH953)/SUM($AH$2:$AH953),0)</f>
        <v>0</v>
      </c>
      <c r="BT953" s="11">
        <f>IF($AG953,SUMPRODUCT(AZ$2:AZ953,$AH$2:$AH953)/SUM($AH$2:$AH953),0)</f>
        <v>0</v>
      </c>
      <c r="BU953" s="11">
        <f>IF($AG953,SUMPRODUCT(BA$2:BA953,$AH$2:$AH953)/SUM($AH$2:$AH953),0)</f>
        <v>0</v>
      </c>
      <c r="BV953" s="11"/>
      <c r="BW953" s="109" cm="1">
        <f t="array" ref="BW953">IF($AG953,SQRT(SUMPRODUCT($AH$2:$AH953, (AI$2:AI953-BC953)^2)/(SUM($AH$2:$AH953)-1)),0)</f>
        <v>0</v>
      </c>
      <c r="BX953" s="109" cm="1">
        <f t="array" ref="BX953">IF($AG953,SQRT(SUMPRODUCT($AH$2:$AH953, (AJ$2:AJ953-BD953)^2)/(SUM($AH$2:$AH953)-1)),0)</f>
        <v>0</v>
      </c>
      <c r="BY953" s="109" cm="1">
        <f t="array" ref="BY953">IF($AG953,SQRT(SUMPRODUCT($AH$2:$AH953, (AK$2:AK953-BE953)^2)/(SUM($AH$2:$AH953)-1)),0)</f>
        <v>0</v>
      </c>
      <c r="BZ953" s="109" cm="1">
        <f t="array" ref="BZ953">IF($AG953,SQRT(SUMPRODUCT($AH$2:$AH953, (AL$2:AL953-BF953)^2)/(SUM($AH$2:$AH953)-1)),0)</f>
        <v>0</v>
      </c>
      <c r="CA953" s="109" cm="1">
        <f t="array" ref="CA953">IF($AG953,SQRT(SUMPRODUCT($AH$2:$AH953, (AM$2:AM953-BG953)^2)/(SUM($AH$2:$AH953)-1)),0)</f>
        <v>0</v>
      </c>
      <c r="CB953" s="109" cm="1">
        <f t="array" ref="CB953">IF($AG953,SQRT(SUMPRODUCT($AH$2:$AH953, (AN$2:AN953-BH953)^2)/(SUM($AH$2:$AH953)-1)),0)</f>
        <v>0</v>
      </c>
      <c r="CC953" s="109" cm="1">
        <f t="array" ref="CC953">IF($AG953,SQRT(SUMPRODUCT($AH$2:$AH953, (AO$2:AO953-BI953)^2)/(SUM($AH$2:$AH953)-1)),0)</f>
        <v>0</v>
      </c>
      <c r="CD953" s="109" cm="1">
        <f t="array" ref="CD953">IF($AG953,SQRT(SUMPRODUCT($AH$2:$AH953, (AP$2:AP953-BJ953)^2)/(SUM($AH$2:$AH953)-1)),0)</f>
        <v>0</v>
      </c>
      <c r="CE953" s="109" cm="1">
        <f t="array" ref="CE953">IF($AG953,SQRT(SUMPRODUCT($AH$2:$AH953, (AQ$2:AQ953-BK953)^2)/(SUM($AH$2:$AH953)-1)),0)</f>
        <v>0</v>
      </c>
      <c r="CF953" s="109" cm="1">
        <f t="array" ref="CF953">IF($AG953,SQRT(SUMPRODUCT($AH$2:$AH953, (AR$2:AR953-BL953)^2)/(SUM($AH$2:$AH953)-1)),0)</f>
        <v>0</v>
      </c>
      <c r="CG953" s="109" cm="1">
        <f t="array" ref="CG953">IF($AG953,SQRT(SUMPRODUCT($AH$2:$AH953, (AS$2:AS953-BM953)^2)/(SUM($AH$2:$AH953)-1)),0)</f>
        <v>0</v>
      </c>
      <c r="CH953" s="109" cm="1">
        <f t="array" ref="CH953">IF($AG953,SQRT(SUMPRODUCT($AH$2:$AH953, (AT$2:AT953-BN953)^2)/(SUM($AH$2:$AH953)-1)),0)</f>
        <v>0</v>
      </c>
      <c r="CI953" s="109" cm="1">
        <f t="array" ref="CI953">IF($AG953,SQRT(SUMPRODUCT($AH$2:$AH953, (AU$2:AU953-BO953)^2)/(SUM($AH$2:$AH953)-1)),0)</f>
        <v>0</v>
      </c>
      <c r="CJ953" s="109" cm="1">
        <f t="array" ref="CJ953">IF($AG953,SQRT(SUMPRODUCT($AH$2:$AH953, (AV$2:AV953-BP953)^2)/(SUM($AH$2:$AH953)-1)),0)</f>
        <v>0</v>
      </c>
      <c r="CK953" s="109" cm="1">
        <f t="array" ref="CK953">IF($AG953,SQRT(SUMPRODUCT($AH$2:$AH953, (AW$2:AW953-BQ953)^2)/(SUM($AH$2:$AH953)-1)),0)</f>
        <v>0</v>
      </c>
      <c r="CL953" s="109" cm="1">
        <f t="array" ref="CL953">IF($AG953,SQRT(SUMPRODUCT($AH$2:$AH953, (AX$2:AX953-BR953)^2)/(SUM($AH$2:$AH953)-1)),0)</f>
        <v>0</v>
      </c>
      <c r="CM953" s="109" cm="1">
        <f t="array" ref="CM953">IF($AG953,SQRT(SUMPRODUCT($AH$2:$AH953, (AY$2:AY953-BS953)^2)/(SUM($AH$2:$AH953)-1)),0)</f>
        <v>0</v>
      </c>
      <c r="CN953" s="109" cm="1">
        <f t="array" ref="CN953">IF($AG953,SQRT(SUMPRODUCT($AH$2:$AH953, (AZ$2:AZ953-BT953)^2)/(SUM($AH$2:$AH953)-1)),0)</f>
        <v>0</v>
      </c>
      <c r="CO953" s="109" cm="1">
        <f t="array" ref="CO953">IF($AG953,SQRT(SUMPRODUCT($AH$2:$AH953, (BA$2:BA953-BU953)^2)/(SUM($AH$2:$AH953)-1)),0)</f>
        <v>0</v>
      </c>
    </row>
    <row r="954" spans="34:93" x14ac:dyDescent="0.25">
      <c r="AH954" s="99" t="str">
        <f t="shared" si="227"/>
        <v/>
      </c>
      <c r="AI954" s="11">
        <f t="shared" ca="1" si="228"/>
        <v>0</v>
      </c>
      <c r="AJ954" s="11">
        <f t="shared" ca="1" si="228"/>
        <v>0</v>
      </c>
      <c r="AK954" s="11">
        <f t="shared" ca="1" si="228"/>
        <v>0</v>
      </c>
      <c r="AL954" s="11">
        <f t="shared" ca="1" si="228"/>
        <v>0</v>
      </c>
      <c r="AM954" s="11">
        <f t="shared" ca="1" si="228"/>
        <v>0</v>
      </c>
      <c r="AN954" s="11">
        <f t="shared" ca="1" si="228"/>
        <v>0</v>
      </c>
      <c r="AO954" s="11">
        <f t="shared" ca="1" si="228"/>
        <v>0</v>
      </c>
      <c r="AP954" s="11">
        <f t="shared" ca="1" si="228"/>
        <v>0</v>
      </c>
      <c r="AQ954" s="11">
        <f t="shared" ca="1" si="228"/>
        <v>0</v>
      </c>
      <c r="AR954" s="11">
        <f t="shared" ca="1" si="228"/>
        <v>0</v>
      </c>
      <c r="AS954" s="11">
        <f t="shared" ca="1" si="229"/>
        <v>0</v>
      </c>
      <c r="AT954" s="11">
        <f t="shared" ca="1" si="229"/>
        <v>0</v>
      </c>
      <c r="AU954" s="11">
        <f t="shared" ca="1" si="229"/>
        <v>0</v>
      </c>
      <c r="AV954" s="11">
        <f t="shared" ca="1" si="229"/>
        <v>0</v>
      </c>
      <c r="AW954" s="11">
        <f t="shared" ca="1" si="229"/>
        <v>0</v>
      </c>
      <c r="AX954" s="11">
        <f t="shared" ca="1" si="229"/>
        <v>0</v>
      </c>
      <c r="AY954" s="11">
        <f t="shared" ca="1" si="229"/>
        <v>0</v>
      </c>
      <c r="AZ954" s="11">
        <f t="shared" ca="1" si="229"/>
        <v>0</v>
      </c>
      <c r="BA954" s="11">
        <f t="shared" ca="1" si="229"/>
        <v>0</v>
      </c>
      <c r="BB954" s="11"/>
      <c r="BC954" s="11">
        <f>IF($AG954,SUMPRODUCT(AI$2:AI954,$AH$2:$AH954)/SUM($AH$2:$AH954),0)</f>
        <v>0</v>
      </c>
      <c r="BD954" s="11">
        <f>IF($AG954,SUMPRODUCT(AJ$2:AJ954,$AH$2:$AH954)/SUM($AH$2:$AH954),0)</f>
        <v>0</v>
      </c>
      <c r="BE954" s="11">
        <f>IF($AG954,SUMPRODUCT(AK$2:AK954,$AH$2:$AH954)/SUM($AH$2:$AH954),0)</f>
        <v>0</v>
      </c>
      <c r="BF954" s="11">
        <f>IF($AG954,SUMPRODUCT(AL$2:AL954,$AH$2:$AH954)/SUM($AH$2:$AH954),0)</f>
        <v>0</v>
      </c>
      <c r="BG954" s="11">
        <f>IF($AG954,SUMPRODUCT(AM$2:AM954,$AH$2:$AH954)/SUM($AH$2:$AH954),0)</f>
        <v>0</v>
      </c>
      <c r="BH954" s="11">
        <f>IF($AG954,SUMPRODUCT(AN$2:AN954,$AH$2:$AH954)/SUM($AH$2:$AH954),0)</f>
        <v>0</v>
      </c>
      <c r="BI954" s="11">
        <f>IF($AG954,SUMPRODUCT(AO$2:AO954,$AH$2:$AH954)/SUM($AH$2:$AH954),0)</f>
        <v>0</v>
      </c>
      <c r="BJ954" s="11">
        <f>IF($AG954,SUMPRODUCT(AP$2:AP954,$AH$2:$AH954)/SUM($AH$2:$AH954),0)</f>
        <v>0</v>
      </c>
      <c r="BK954" s="11">
        <f>IF($AG954,SUMPRODUCT(AQ$2:AQ954,$AH$2:$AH954)/SUM($AH$2:$AH954),0)</f>
        <v>0</v>
      </c>
      <c r="BL954" s="11">
        <f>IF($AG954,SUMPRODUCT(AR$2:AR954,$AH$2:$AH954)/SUM($AH$2:$AH954),0)</f>
        <v>0</v>
      </c>
      <c r="BM954" s="11">
        <f>IF($AG954,SUMPRODUCT(AS$2:AS954,$AH$2:$AH954)/SUM($AH$2:$AH954),0)</f>
        <v>0</v>
      </c>
      <c r="BN954" s="11">
        <f>IF($AG954,SUMPRODUCT(AT$2:AT954,$AH$2:$AH954)/SUM($AH$2:$AH954),0)</f>
        <v>0</v>
      </c>
      <c r="BO954" s="11">
        <f>IF($AG954,SUMPRODUCT(AU$2:AU954,$AH$2:$AH954)/SUM($AH$2:$AH954),0)</f>
        <v>0</v>
      </c>
      <c r="BP954" s="11">
        <f>IF($AG954,SUMPRODUCT(AV$2:AV954,$AH$2:$AH954)/SUM($AH$2:$AH954),0)</f>
        <v>0</v>
      </c>
      <c r="BQ954" s="11">
        <f>IF($AG954,SUMPRODUCT(AW$2:AW954,$AH$2:$AH954)/SUM($AH$2:$AH954),0)</f>
        <v>0</v>
      </c>
      <c r="BR954" s="11">
        <f>IF($AG954,SUMPRODUCT(AX$2:AX954,$AH$2:$AH954)/SUM($AH$2:$AH954),0)</f>
        <v>0</v>
      </c>
      <c r="BS954" s="11">
        <f>IF($AG954,SUMPRODUCT(AY$2:AY954,$AH$2:$AH954)/SUM($AH$2:$AH954),0)</f>
        <v>0</v>
      </c>
      <c r="BT954" s="11">
        <f>IF($AG954,SUMPRODUCT(AZ$2:AZ954,$AH$2:$AH954)/SUM($AH$2:$AH954),0)</f>
        <v>0</v>
      </c>
      <c r="BU954" s="11">
        <f>IF($AG954,SUMPRODUCT(BA$2:BA954,$AH$2:$AH954)/SUM($AH$2:$AH954),0)</f>
        <v>0</v>
      </c>
      <c r="BV954" s="11"/>
      <c r="BW954" s="109" cm="1">
        <f t="array" ref="BW954">IF($AG954,SQRT(SUMPRODUCT($AH$2:$AH954, (AI$2:AI954-BC954)^2)/(SUM($AH$2:$AH954)-1)),0)</f>
        <v>0</v>
      </c>
      <c r="BX954" s="109" cm="1">
        <f t="array" ref="BX954">IF($AG954,SQRT(SUMPRODUCT($AH$2:$AH954, (AJ$2:AJ954-BD954)^2)/(SUM($AH$2:$AH954)-1)),0)</f>
        <v>0</v>
      </c>
      <c r="BY954" s="109" cm="1">
        <f t="array" ref="BY954">IF($AG954,SQRT(SUMPRODUCT($AH$2:$AH954, (AK$2:AK954-BE954)^2)/(SUM($AH$2:$AH954)-1)),0)</f>
        <v>0</v>
      </c>
      <c r="BZ954" s="109" cm="1">
        <f t="array" ref="BZ954">IF($AG954,SQRT(SUMPRODUCT($AH$2:$AH954, (AL$2:AL954-BF954)^2)/(SUM($AH$2:$AH954)-1)),0)</f>
        <v>0</v>
      </c>
      <c r="CA954" s="109" cm="1">
        <f t="array" ref="CA954">IF($AG954,SQRT(SUMPRODUCT($AH$2:$AH954, (AM$2:AM954-BG954)^2)/(SUM($AH$2:$AH954)-1)),0)</f>
        <v>0</v>
      </c>
      <c r="CB954" s="109" cm="1">
        <f t="array" ref="CB954">IF($AG954,SQRT(SUMPRODUCT($AH$2:$AH954, (AN$2:AN954-BH954)^2)/(SUM($AH$2:$AH954)-1)),0)</f>
        <v>0</v>
      </c>
      <c r="CC954" s="109" cm="1">
        <f t="array" ref="CC954">IF($AG954,SQRT(SUMPRODUCT($AH$2:$AH954, (AO$2:AO954-BI954)^2)/(SUM($AH$2:$AH954)-1)),0)</f>
        <v>0</v>
      </c>
      <c r="CD954" s="109" cm="1">
        <f t="array" ref="CD954">IF($AG954,SQRT(SUMPRODUCT($AH$2:$AH954, (AP$2:AP954-BJ954)^2)/(SUM($AH$2:$AH954)-1)),0)</f>
        <v>0</v>
      </c>
      <c r="CE954" s="109" cm="1">
        <f t="array" ref="CE954">IF($AG954,SQRT(SUMPRODUCT($AH$2:$AH954, (AQ$2:AQ954-BK954)^2)/(SUM($AH$2:$AH954)-1)),0)</f>
        <v>0</v>
      </c>
      <c r="CF954" s="109" cm="1">
        <f t="array" ref="CF954">IF($AG954,SQRT(SUMPRODUCT($AH$2:$AH954, (AR$2:AR954-BL954)^2)/(SUM($AH$2:$AH954)-1)),0)</f>
        <v>0</v>
      </c>
      <c r="CG954" s="109" cm="1">
        <f t="array" ref="CG954">IF($AG954,SQRT(SUMPRODUCT($AH$2:$AH954, (AS$2:AS954-BM954)^2)/(SUM($AH$2:$AH954)-1)),0)</f>
        <v>0</v>
      </c>
      <c r="CH954" s="109" cm="1">
        <f t="array" ref="CH954">IF($AG954,SQRT(SUMPRODUCT($AH$2:$AH954, (AT$2:AT954-BN954)^2)/(SUM($AH$2:$AH954)-1)),0)</f>
        <v>0</v>
      </c>
      <c r="CI954" s="109" cm="1">
        <f t="array" ref="CI954">IF($AG954,SQRT(SUMPRODUCT($AH$2:$AH954, (AU$2:AU954-BO954)^2)/(SUM($AH$2:$AH954)-1)),0)</f>
        <v>0</v>
      </c>
      <c r="CJ954" s="109" cm="1">
        <f t="array" ref="CJ954">IF($AG954,SQRT(SUMPRODUCT($AH$2:$AH954, (AV$2:AV954-BP954)^2)/(SUM($AH$2:$AH954)-1)),0)</f>
        <v>0</v>
      </c>
      <c r="CK954" s="109" cm="1">
        <f t="array" ref="CK954">IF($AG954,SQRT(SUMPRODUCT($AH$2:$AH954, (AW$2:AW954-BQ954)^2)/(SUM($AH$2:$AH954)-1)),0)</f>
        <v>0</v>
      </c>
      <c r="CL954" s="109" cm="1">
        <f t="array" ref="CL954">IF($AG954,SQRT(SUMPRODUCT($AH$2:$AH954, (AX$2:AX954-BR954)^2)/(SUM($AH$2:$AH954)-1)),0)</f>
        <v>0</v>
      </c>
      <c r="CM954" s="109" cm="1">
        <f t="array" ref="CM954">IF($AG954,SQRT(SUMPRODUCT($AH$2:$AH954, (AY$2:AY954-BS954)^2)/(SUM($AH$2:$AH954)-1)),0)</f>
        <v>0</v>
      </c>
      <c r="CN954" s="109" cm="1">
        <f t="array" ref="CN954">IF($AG954,SQRT(SUMPRODUCT($AH$2:$AH954, (AZ$2:AZ954-BT954)^2)/(SUM($AH$2:$AH954)-1)),0)</f>
        <v>0</v>
      </c>
      <c r="CO954" s="109" cm="1">
        <f t="array" ref="CO954">IF($AG954,SQRT(SUMPRODUCT($AH$2:$AH954, (BA$2:BA954-BU954)^2)/(SUM($AH$2:$AH954)-1)),0)</f>
        <v>0</v>
      </c>
    </row>
    <row r="955" spans="34:93" x14ac:dyDescent="0.25">
      <c r="AH955" s="99" t="str">
        <f t="shared" si="227"/>
        <v/>
      </c>
      <c r="AI955" s="11">
        <f t="shared" ca="1" si="228"/>
        <v>0</v>
      </c>
      <c r="AJ955" s="11">
        <f t="shared" ca="1" si="228"/>
        <v>0</v>
      </c>
      <c r="AK955" s="11">
        <f t="shared" ca="1" si="228"/>
        <v>0</v>
      </c>
      <c r="AL955" s="11">
        <f t="shared" ca="1" si="228"/>
        <v>0</v>
      </c>
      <c r="AM955" s="11">
        <f t="shared" ca="1" si="228"/>
        <v>0</v>
      </c>
      <c r="AN955" s="11">
        <f t="shared" ca="1" si="228"/>
        <v>0</v>
      </c>
      <c r="AO955" s="11">
        <f t="shared" ca="1" si="228"/>
        <v>0</v>
      </c>
      <c r="AP955" s="11">
        <f t="shared" ca="1" si="228"/>
        <v>0</v>
      </c>
      <c r="AQ955" s="11">
        <f t="shared" ca="1" si="228"/>
        <v>0</v>
      </c>
      <c r="AR955" s="11">
        <f t="shared" ca="1" si="228"/>
        <v>0</v>
      </c>
      <c r="AS955" s="11">
        <f t="shared" ca="1" si="229"/>
        <v>0</v>
      </c>
      <c r="AT955" s="11">
        <f t="shared" ca="1" si="229"/>
        <v>0</v>
      </c>
      <c r="AU955" s="11">
        <f t="shared" ca="1" si="229"/>
        <v>0</v>
      </c>
      <c r="AV955" s="11">
        <f t="shared" ca="1" si="229"/>
        <v>0</v>
      </c>
      <c r="AW955" s="11">
        <f t="shared" ca="1" si="229"/>
        <v>0</v>
      </c>
      <c r="AX955" s="11">
        <f t="shared" ca="1" si="229"/>
        <v>0</v>
      </c>
      <c r="AY955" s="11">
        <f t="shared" ca="1" si="229"/>
        <v>0</v>
      </c>
      <c r="AZ955" s="11">
        <f t="shared" ca="1" si="229"/>
        <v>0</v>
      </c>
      <c r="BA955" s="11">
        <f t="shared" ca="1" si="229"/>
        <v>0</v>
      </c>
      <c r="BB955" s="11"/>
      <c r="BC955" s="11">
        <f>IF($AG955,SUMPRODUCT(AI$2:AI955,$AH$2:$AH955)/SUM($AH$2:$AH955),0)</f>
        <v>0</v>
      </c>
      <c r="BD955" s="11">
        <f>IF($AG955,SUMPRODUCT(AJ$2:AJ955,$AH$2:$AH955)/SUM($AH$2:$AH955),0)</f>
        <v>0</v>
      </c>
      <c r="BE955" s="11">
        <f>IF($AG955,SUMPRODUCT(AK$2:AK955,$AH$2:$AH955)/SUM($AH$2:$AH955),0)</f>
        <v>0</v>
      </c>
      <c r="BF955" s="11">
        <f>IF($AG955,SUMPRODUCT(AL$2:AL955,$AH$2:$AH955)/SUM($AH$2:$AH955),0)</f>
        <v>0</v>
      </c>
      <c r="BG955" s="11">
        <f>IF($AG955,SUMPRODUCT(AM$2:AM955,$AH$2:$AH955)/SUM($AH$2:$AH955),0)</f>
        <v>0</v>
      </c>
      <c r="BH955" s="11">
        <f>IF($AG955,SUMPRODUCT(AN$2:AN955,$AH$2:$AH955)/SUM($AH$2:$AH955),0)</f>
        <v>0</v>
      </c>
      <c r="BI955" s="11">
        <f>IF($AG955,SUMPRODUCT(AO$2:AO955,$AH$2:$AH955)/SUM($AH$2:$AH955),0)</f>
        <v>0</v>
      </c>
      <c r="BJ955" s="11">
        <f>IF($AG955,SUMPRODUCT(AP$2:AP955,$AH$2:$AH955)/SUM($AH$2:$AH955),0)</f>
        <v>0</v>
      </c>
      <c r="BK955" s="11">
        <f>IF($AG955,SUMPRODUCT(AQ$2:AQ955,$AH$2:$AH955)/SUM($AH$2:$AH955),0)</f>
        <v>0</v>
      </c>
      <c r="BL955" s="11">
        <f>IF($AG955,SUMPRODUCT(AR$2:AR955,$AH$2:$AH955)/SUM($AH$2:$AH955),0)</f>
        <v>0</v>
      </c>
      <c r="BM955" s="11">
        <f>IF($AG955,SUMPRODUCT(AS$2:AS955,$AH$2:$AH955)/SUM($AH$2:$AH955),0)</f>
        <v>0</v>
      </c>
      <c r="BN955" s="11">
        <f>IF($AG955,SUMPRODUCT(AT$2:AT955,$AH$2:$AH955)/SUM($AH$2:$AH955),0)</f>
        <v>0</v>
      </c>
      <c r="BO955" s="11">
        <f>IF($AG955,SUMPRODUCT(AU$2:AU955,$AH$2:$AH955)/SUM($AH$2:$AH955),0)</f>
        <v>0</v>
      </c>
      <c r="BP955" s="11">
        <f>IF($AG955,SUMPRODUCT(AV$2:AV955,$AH$2:$AH955)/SUM($AH$2:$AH955),0)</f>
        <v>0</v>
      </c>
      <c r="BQ955" s="11">
        <f>IF($AG955,SUMPRODUCT(AW$2:AW955,$AH$2:$AH955)/SUM($AH$2:$AH955),0)</f>
        <v>0</v>
      </c>
      <c r="BR955" s="11">
        <f>IF($AG955,SUMPRODUCT(AX$2:AX955,$AH$2:$AH955)/SUM($AH$2:$AH955),0)</f>
        <v>0</v>
      </c>
      <c r="BS955" s="11">
        <f>IF($AG955,SUMPRODUCT(AY$2:AY955,$AH$2:$AH955)/SUM($AH$2:$AH955),0)</f>
        <v>0</v>
      </c>
      <c r="BT955" s="11">
        <f>IF($AG955,SUMPRODUCT(AZ$2:AZ955,$AH$2:$AH955)/SUM($AH$2:$AH955),0)</f>
        <v>0</v>
      </c>
      <c r="BU955" s="11">
        <f>IF($AG955,SUMPRODUCT(BA$2:BA955,$AH$2:$AH955)/SUM($AH$2:$AH955),0)</f>
        <v>0</v>
      </c>
      <c r="BV955" s="11"/>
      <c r="BW955" s="109" cm="1">
        <f t="array" ref="BW955">IF($AG955,SQRT(SUMPRODUCT($AH$2:$AH955, (AI$2:AI955-BC955)^2)/(SUM($AH$2:$AH955)-1)),0)</f>
        <v>0</v>
      </c>
      <c r="BX955" s="109" cm="1">
        <f t="array" ref="BX955">IF($AG955,SQRT(SUMPRODUCT($AH$2:$AH955, (AJ$2:AJ955-BD955)^2)/(SUM($AH$2:$AH955)-1)),0)</f>
        <v>0</v>
      </c>
      <c r="BY955" s="109" cm="1">
        <f t="array" ref="BY955">IF($AG955,SQRT(SUMPRODUCT($AH$2:$AH955, (AK$2:AK955-BE955)^2)/(SUM($AH$2:$AH955)-1)),0)</f>
        <v>0</v>
      </c>
      <c r="BZ955" s="109" cm="1">
        <f t="array" ref="BZ955">IF($AG955,SQRT(SUMPRODUCT($AH$2:$AH955, (AL$2:AL955-BF955)^2)/(SUM($AH$2:$AH955)-1)),0)</f>
        <v>0</v>
      </c>
      <c r="CA955" s="109" cm="1">
        <f t="array" ref="CA955">IF($AG955,SQRT(SUMPRODUCT($AH$2:$AH955, (AM$2:AM955-BG955)^2)/(SUM($AH$2:$AH955)-1)),0)</f>
        <v>0</v>
      </c>
      <c r="CB955" s="109" cm="1">
        <f t="array" ref="CB955">IF($AG955,SQRT(SUMPRODUCT($AH$2:$AH955, (AN$2:AN955-BH955)^2)/(SUM($AH$2:$AH955)-1)),0)</f>
        <v>0</v>
      </c>
      <c r="CC955" s="109" cm="1">
        <f t="array" ref="CC955">IF($AG955,SQRT(SUMPRODUCT($AH$2:$AH955, (AO$2:AO955-BI955)^2)/(SUM($AH$2:$AH955)-1)),0)</f>
        <v>0</v>
      </c>
      <c r="CD955" s="109" cm="1">
        <f t="array" ref="CD955">IF($AG955,SQRT(SUMPRODUCT($AH$2:$AH955, (AP$2:AP955-BJ955)^2)/(SUM($AH$2:$AH955)-1)),0)</f>
        <v>0</v>
      </c>
      <c r="CE955" s="109" cm="1">
        <f t="array" ref="CE955">IF($AG955,SQRT(SUMPRODUCT($AH$2:$AH955, (AQ$2:AQ955-BK955)^2)/(SUM($AH$2:$AH955)-1)),0)</f>
        <v>0</v>
      </c>
      <c r="CF955" s="109" cm="1">
        <f t="array" ref="CF955">IF($AG955,SQRT(SUMPRODUCT($AH$2:$AH955, (AR$2:AR955-BL955)^2)/(SUM($AH$2:$AH955)-1)),0)</f>
        <v>0</v>
      </c>
      <c r="CG955" s="109" cm="1">
        <f t="array" ref="CG955">IF($AG955,SQRT(SUMPRODUCT($AH$2:$AH955, (AS$2:AS955-BM955)^2)/(SUM($AH$2:$AH955)-1)),0)</f>
        <v>0</v>
      </c>
      <c r="CH955" s="109" cm="1">
        <f t="array" ref="CH955">IF($AG955,SQRT(SUMPRODUCT($AH$2:$AH955, (AT$2:AT955-BN955)^2)/(SUM($AH$2:$AH955)-1)),0)</f>
        <v>0</v>
      </c>
      <c r="CI955" s="109" cm="1">
        <f t="array" ref="CI955">IF($AG955,SQRT(SUMPRODUCT($AH$2:$AH955, (AU$2:AU955-BO955)^2)/(SUM($AH$2:$AH955)-1)),0)</f>
        <v>0</v>
      </c>
      <c r="CJ955" s="109" cm="1">
        <f t="array" ref="CJ955">IF($AG955,SQRT(SUMPRODUCT($AH$2:$AH955, (AV$2:AV955-BP955)^2)/(SUM($AH$2:$AH955)-1)),0)</f>
        <v>0</v>
      </c>
      <c r="CK955" s="109" cm="1">
        <f t="array" ref="CK955">IF($AG955,SQRT(SUMPRODUCT($AH$2:$AH955, (AW$2:AW955-BQ955)^2)/(SUM($AH$2:$AH955)-1)),0)</f>
        <v>0</v>
      </c>
      <c r="CL955" s="109" cm="1">
        <f t="array" ref="CL955">IF($AG955,SQRT(SUMPRODUCT($AH$2:$AH955, (AX$2:AX955-BR955)^2)/(SUM($AH$2:$AH955)-1)),0)</f>
        <v>0</v>
      </c>
      <c r="CM955" s="109" cm="1">
        <f t="array" ref="CM955">IF($AG955,SQRT(SUMPRODUCT($AH$2:$AH955, (AY$2:AY955-BS955)^2)/(SUM($AH$2:$AH955)-1)),0)</f>
        <v>0</v>
      </c>
      <c r="CN955" s="109" cm="1">
        <f t="array" ref="CN955">IF($AG955,SQRT(SUMPRODUCT($AH$2:$AH955, (AZ$2:AZ955-BT955)^2)/(SUM($AH$2:$AH955)-1)),0)</f>
        <v>0</v>
      </c>
      <c r="CO955" s="109" cm="1">
        <f t="array" ref="CO955">IF($AG955,SQRT(SUMPRODUCT($AH$2:$AH955, (BA$2:BA955-BU955)^2)/(SUM($AH$2:$AH955)-1)),0)</f>
        <v>0</v>
      </c>
    </row>
    <row r="956" spans="34:93" x14ac:dyDescent="0.25">
      <c r="AH956" s="99" t="str">
        <f t="shared" si="227"/>
        <v/>
      </c>
      <c r="AI956" s="11">
        <f t="shared" ca="1" si="228"/>
        <v>0</v>
      </c>
      <c r="AJ956" s="11">
        <f t="shared" ca="1" si="228"/>
        <v>0</v>
      </c>
      <c r="AK956" s="11">
        <f t="shared" ca="1" si="228"/>
        <v>0</v>
      </c>
      <c r="AL956" s="11">
        <f t="shared" ca="1" si="228"/>
        <v>0</v>
      </c>
      <c r="AM956" s="11">
        <f t="shared" ca="1" si="228"/>
        <v>0</v>
      </c>
      <c r="AN956" s="11">
        <f t="shared" ca="1" si="228"/>
        <v>0</v>
      </c>
      <c r="AO956" s="11">
        <f t="shared" ca="1" si="228"/>
        <v>0</v>
      </c>
      <c r="AP956" s="11">
        <f t="shared" ca="1" si="228"/>
        <v>0</v>
      </c>
      <c r="AQ956" s="11">
        <f t="shared" ca="1" si="228"/>
        <v>0</v>
      </c>
      <c r="AR956" s="11">
        <f t="shared" ca="1" si="228"/>
        <v>0</v>
      </c>
      <c r="AS956" s="11">
        <f t="shared" ca="1" si="229"/>
        <v>0</v>
      </c>
      <c r="AT956" s="11">
        <f t="shared" ca="1" si="229"/>
        <v>0</v>
      </c>
      <c r="AU956" s="11">
        <f t="shared" ca="1" si="229"/>
        <v>0</v>
      </c>
      <c r="AV956" s="11">
        <f t="shared" ca="1" si="229"/>
        <v>0</v>
      </c>
      <c r="AW956" s="11">
        <f t="shared" ca="1" si="229"/>
        <v>0</v>
      </c>
      <c r="AX956" s="11">
        <f t="shared" ca="1" si="229"/>
        <v>0</v>
      </c>
      <c r="AY956" s="11">
        <f t="shared" ca="1" si="229"/>
        <v>0</v>
      </c>
      <c r="AZ956" s="11">
        <f t="shared" ca="1" si="229"/>
        <v>0</v>
      </c>
      <c r="BA956" s="11">
        <f t="shared" ca="1" si="229"/>
        <v>0</v>
      </c>
      <c r="BB956" s="11"/>
      <c r="BC956" s="11">
        <f>IF($AG956,SUMPRODUCT(AI$2:AI956,$AH$2:$AH956)/SUM($AH$2:$AH956),0)</f>
        <v>0</v>
      </c>
      <c r="BD956" s="11">
        <f>IF($AG956,SUMPRODUCT(AJ$2:AJ956,$AH$2:$AH956)/SUM($AH$2:$AH956),0)</f>
        <v>0</v>
      </c>
      <c r="BE956" s="11">
        <f>IF($AG956,SUMPRODUCT(AK$2:AK956,$AH$2:$AH956)/SUM($AH$2:$AH956),0)</f>
        <v>0</v>
      </c>
      <c r="BF956" s="11">
        <f>IF($AG956,SUMPRODUCT(AL$2:AL956,$AH$2:$AH956)/SUM($AH$2:$AH956),0)</f>
        <v>0</v>
      </c>
      <c r="BG956" s="11">
        <f>IF($AG956,SUMPRODUCT(AM$2:AM956,$AH$2:$AH956)/SUM($AH$2:$AH956),0)</f>
        <v>0</v>
      </c>
      <c r="BH956" s="11">
        <f>IF($AG956,SUMPRODUCT(AN$2:AN956,$AH$2:$AH956)/SUM($AH$2:$AH956),0)</f>
        <v>0</v>
      </c>
      <c r="BI956" s="11">
        <f>IF($AG956,SUMPRODUCT(AO$2:AO956,$AH$2:$AH956)/SUM($AH$2:$AH956),0)</f>
        <v>0</v>
      </c>
      <c r="BJ956" s="11">
        <f>IF($AG956,SUMPRODUCT(AP$2:AP956,$AH$2:$AH956)/SUM($AH$2:$AH956),0)</f>
        <v>0</v>
      </c>
      <c r="BK956" s="11">
        <f>IF($AG956,SUMPRODUCT(AQ$2:AQ956,$AH$2:$AH956)/SUM($AH$2:$AH956),0)</f>
        <v>0</v>
      </c>
      <c r="BL956" s="11">
        <f>IF($AG956,SUMPRODUCT(AR$2:AR956,$AH$2:$AH956)/SUM($AH$2:$AH956),0)</f>
        <v>0</v>
      </c>
      <c r="BM956" s="11">
        <f>IF($AG956,SUMPRODUCT(AS$2:AS956,$AH$2:$AH956)/SUM($AH$2:$AH956),0)</f>
        <v>0</v>
      </c>
      <c r="BN956" s="11">
        <f>IF($AG956,SUMPRODUCT(AT$2:AT956,$AH$2:$AH956)/SUM($AH$2:$AH956),0)</f>
        <v>0</v>
      </c>
      <c r="BO956" s="11">
        <f>IF($AG956,SUMPRODUCT(AU$2:AU956,$AH$2:$AH956)/SUM($AH$2:$AH956),0)</f>
        <v>0</v>
      </c>
      <c r="BP956" s="11">
        <f>IF($AG956,SUMPRODUCT(AV$2:AV956,$AH$2:$AH956)/SUM($AH$2:$AH956),0)</f>
        <v>0</v>
      </c>
      <c r="BQ956" s="11">
        <f>IF($AG956,SUMPRODUCT(AW$2:AW956,$AH$2:$AH956)/SUM($AH$2:$AH956),0)</f>
        <v>0</v>
      </c>
      <c r="BR956" s="11">
        <f>IF($AG956,SUMPRODUCT(AX$2:AX956,$AH$2:$AH956)/SUM($AH$2:$AH956),0)</f>
        <v>0</v>
      </c>
      <c r="BS956" s="11">
        <f>IF($AG956,SUMPRODUCT(AY$2:AY956,$AH$2:$AH956)/SUM($AH$2:$AH956),0)</f>
        <v>0</v>
      </c>
      <c r="BT956" s="11">
        <f>IF($AG956,SUMPRODUCT(AZ$2:AZ956,$AH$2:$AH956)/SUM($AH$2:$AH956),0)</f>
        <v>0</v>
      </c>
      <c r="BU956" s="11">
        <f>IF($AG956,SUMPRODUCT(BA$2:BA956,$AH$2:$AH956)/SUM($AH$2:$AH956),0)</f>
        <v>0</v>
      </c>
      <c r="BV956" s="11"/>
      <c r="BW956" s="109" cm="1">
        <f t="array" ref="BW956">IF($AG956,SQRT(SUMPRODUCT($AH$2:$AH956, (AI$2:AI956-BC956)^2)/(SUM($AH$2:$AH956)-1)),0)</f>
        <v>0</v>
      </c>
      <c r="BX956" s="109" cm="1">
        <f t="array" ref="BX956">IF($AG956,SQRT(SUMPRODUCT($AH$2:$AH956, (AJ$2:AJ956-BD956)^2)/(SUM($AH$2:$AH956)-1)),0)</f>
        <v>0</v>
      </c>
      <c r="BY956" s="109" cm="1">
        <f t="array" ref="BY956">IF($AG956,SQRT(SUMPRODUCT($AH$2:$AH956, (AK$2:AK956-BE956)^2)/(SUM($AH$2:$AH956)-1)),0)</f>
        <v>0</v>
      </c>
      <c r="BZ956" s="109" cm="1">
        <f t="array" ref="BZ956">IF($AG956,SQRT(SUMPRODUCT($AH$2:$AH956, (AL$2:AL956-BF956)^2)/(SUM($AH$2:$AH956)-1)),0)</f>
        <v>0</v>
      </c>
      <c r="CA956" s="109" cm="1">
        <f t="array" ref="CA956">IF($AG956,SQRT(SUMPRODUCT($AH$2:$AH956, (AM$2:AM956-BG956)^2)/(SUM($AH$2:$AH956)-1)),0)</f>
        <v>0</v>
      </c>
      <c r="CB956" s="109" cm="1">
        <f t="array" ref="CB956">IF($AG956,SQRT(SUMPRODUCT($AH$2:$AH956, (AN$2:AN956-BH956)^2)/(SUM($AH$2:$AH956)-1)),0)</f>
        <v>0</v>
      </c>
      <c r="CC956" s="109" cm="1">
        <f t="array" ref="CC956">IF($AG956,SQRT(SUMPRODUCT($AH$2:$AH956, (AO$2:AO956-BI956)^2)/(SUM($AH$2:$AH956)-1)),0)</f>
        <v>0</v>
      </c>
      <c r="CD956" s="109" cm="1">
        <f t="array" ref="CD956">IF($AG956,SQRT(SUMPRODUCT($AH$2:$AH956, (AP$2:AP956-BJ956)^2)/(SUM($AH$2:$AH956)-1)),0)</f>
        <v>0</v>
      </c>
      <c r="CE956" s="109" cm="1">
        <f t="array" ref="CE956">IF($AG956,SQRT(SUMPRODUCT($AH$2:$AH956, (AQ$2:AQ956-BK956)^2)/(SUM($AH$2:$AH956)-1)),0)</f>
        <v>0</v>
      </c>
      <c r="CF956" s="109" cm="1">
        <f t="array" ref="CF956">IF($AG956,SQRT(SUMPRODUCT($AH$2:$AH956, (AR$2:AR956-BL956)^2)/(SUM($AH$2:$AH956)-1)),0)</f>
        <v>0</v>
      </c>
      <c r="CG956" s="109" cm="1">
        <f t="array" ref="CG956">IF($AG956,SQRT(SUMPRODUCT($AH$2:$AH956, (AS$2:AS956-BM956)^2)/(SUM($AH$2:$AH956)-1)),0)</f>
        <v>0</v>
      </c>
      <c r="CH956" s="109" cm="1">
        <f t="array" ref="CH956">IF($AG956,SQRT(SUMPRODUCT($AH$2:$AH956, (AT$2:AT956-BN956)^2)/(SUM($AH$2:$AH956)-1)),0)</f>
        <v>0</v>
      </c>
      <c r="CI956" s="109" cm="1">
        <f t="array" ref="CI956">IF($AG956,SQRT(SUMPRODUCT($AH$2:$AH956, (AU$2:AU956-BO956)^2)/(SUM($AH$2:$AH956)-1)),0)</f>
        <v>0</v>
      </c>
      <c r="CJ956" s="109" cm="1">
        <f t="array" ref="CJ956">IF($AG956,SQRT(SUMPRODUCT($AH$2:$AH956, (AV$2:AV956-BP956)^2)/(SUM($AH$2:$AH956)-1)),0)</f>
        <v>0</v>
      </c>
      <c r="CK956" s="109" cm="1">
        <f t="array" ref="CK956">IF($AG956,SQRT(SUMPRODUCT($AH$2:$AH956, (AW$2:AW956-BQ956)^2)/(SUM($AH$2:$AH956)-1)),0)</f>
        <v>0</v>
      </c>
      <c r="CL956" s="109" cm="1">
        <f t="array" ref="CL956">IF($AG956,SQRT(SUMPRODUCT($AH$2:$AH956, (AX$2:AX956-BR956)^2)/(SUM($AH$2:$AH956)-1)),0)</f>
        <v>0</v>
      </c>
      <c r="CM956" s="109" cm="1">
        <f t="array" ref="CM956">IF($AG956,SQRT(SUMPRODUCT($AH$2:$AH956, (AY$2:AY956-BS956)^2)/(SUM($AH$2:$AH956)-1)),0)</f>
        <v>0</v>
      </c>
      <c r="CN956" s="109" cm="1">
        <f t="array" ref="CN956">IF($AG956,SQRT(SUMPRODUCT($AH$2:$AH956, (AZ$2:AZ956-BT956)^2)/(SUM($AH$2:$AH956)-1)),0)</f>
        <v>0</v>
      </c>
      <c r="CO956" s="109" cm="1">
        <f t="array" ref="CO956">IF($AG956,SQRT(SUMPRODUCT($AH$2:$AH956, (BA$2:BA956-BU956)^2)/(SUM($AH$2:$AH956)-1)),0)</f>
        <v>0</v>
      </c>
    </row>
    <row r="957" spans="34:93" x14ac:dyDescent="0.25">
      <c r="AH957" s="99" t="str">
        <f t="shared" si="227"/>
        <v/>
      </c>
      <c r="AI957" s="11">
        <f t="shared" ca="1" si="228"/>
        <v>0</v>
      </c>
      <c r="AJ957" s="11">
        <f t="shared" ca="1" si="228"/>
        <v>0</v>
      </c>
      <c r="AK957" s="11">
        <f t="shared" ca="1" si="228"/>
        <v>0</v>
      </c>
      <c r="AL957" s="11">
        <f t="shared" ca="1" si="228"/>
        <v>0</v>
      </c>
      <c r="AM957" s="11">
        <f t="shared" ca="1" si="228"/>
        <v>0</v>
      </c>
      <c r="AN957" s="11">
        <f t="shared" ca="1" si="228"/>
        <v>0</v>
      </c>
      <c r="AO957" s="11">
        <f t="shared" ca="1" si="228"/>
        <v>0</v>
      </c>
      <c r="AP957" s="11">
        <f t="shared" ca="1" si="228"/>
        <v>0</v>
      </c>
      <c r="AQ957" s="11">
        <f t="shared" ca="1" si="228"/>
        <v>0</v>
      </c>
      <c r="AR957" s="11">
        <f t="shared" ca="1" si="228"/>
        <v>0</v>
      </c>
      <c r="AS957" s="11">
        <f t="shared" ca="1" si="229"/>
        <v>0</v>
      </c>
      <c r="AT957" s="11">
        <f t="shared" ca="1" si="229"/>
        <v>0</v>
      </c>
      <c r="AU957" s="11">
        <f t="shared" ca="1" si="229"/>
        <v>0</v>
      </c>
      <c r="AV957" s="11">
        <f t="shared" ca="1" si="229"/>
        <v>0</v>
      </c>
      <c r="AW957" s="11">
        <f t="shared" ca="1" si="229"/>
        <v>0</v>
      </c>
      <c r="AX957" s="11">
        <f t="shared" ca="1" si="229"/>
        <v>0</v>
      </c>
      <c r="AY957" s="11">
        <f t="shared" ca="1" si="229"/>
        <v>0</v>
      </c>
      <c r="AZ957" s="11">
        <f t="shared" ca="1" si="229"/>
        <v>0</v>
      </c>
      <c r="BA957" s="11">
        <f t="shared" ca="1" si="229"/>
        <v>0</v>
      </c>
      <c r="BB957" s="11"/>
      <c r="BC957" s="11">
        <f>IF($AG957,SUMPRODUCT(AI$2:AI957,$AH$2:$AH957)/SUM($AH$2:$AH957),0)</f>
        <v>0</v>
      </c>
      <c r="BD957" s="11">
        <f>IF($AG957,SUMPRODUCT(AJ$2:AJ957,$AH$2:$AH957)/SUM($AH$2:$AH957),0)</f>
        <v>0</v>
      </c>
      <c r="BE957" s="11">
        <f>IF($AG957,SUMPRODUCT(AK$2:AK957,$AH$2:$AH957)/SUM($AH$2:$AH957),0)</f>
        <v>0</v>
      </c>
      <c r="BF957" s="11">
        <f>IF($AG957,SUMPRODUCT(AL$2:AL957,$AH$2:$AH957)/SUM($AH$2:$AH957),0)</f>
        <v>0</v>
      </c>
      <c r="BG957" s="11">
        <f>IF($AG957,SUMPRODUCT(AM$2:AM957,$AH$2:$AH957)/SUM($AH$2:$AH957),0)</f>
        <v>0</v>
      </c>
      <c r="BH957" s="11">
        <f>IF($AG957,SUMPRODUCT(AN$2:AN957,$AH$2:$AH957)/SUM($AH$2:$AH957),0)</f>
        <v>0</v>
      </c>
      <c r="BI957" s="11">
        <f>IF($AG957,SUMPRODUCT(AO$2:AO957,$AH$2:$AH957)/SUM($AH$2:$AH957),0)</f>
        <v>0</v>
      </c>
      <c r="BJ957" s="11">
        <f>IF($AG957,SUMPRODUCT(AP$2:AP957,$AH$2:$AH957)/SUM($AH$2:$AH957),0)</f>
        <v>0</v>
      </c>
      <c r="BK957" s="11">
        <f>IF($AG957,SUMPRODUCT(AQ$2:AQ957,$AH$2:$AH957)/SUM($AH$2:$AH957),0)</f>
        <v>0</v>
      </c>
      <c r="BL957" s="11">
        <f>IF($AG957,SUMPRODUCT(AR$2:AR957,$AH$2:$AH957)/SUM($AH$2:$AH957),0)</f>
        <v>0</v>
      </c>
      <c r="BM957" s="11">
        <f>IF($AG957,SUMPRODUCT(AS$2:AS957,$AH$2:$AH957)/SUM($AH$2:$AH957),0)</f>
        <v>0</v>
      </c>
      <c r="BN957" s="11">
        <f>IF($AG957,SUMPRODUCT(AT$2:AT957,$AH$2:$AH957)/SUM($AH$2:$AH957),0)</f>
        <v>0</v>
      </c>
      <c r="BO957" s="11">
        <f>IF($AG957,SUMPRODUCT(AU$2:AU957,$AH$2:$AH957)/SUM($AH$2:$AH957),0)</f>
        <v>0</v>
      </c>
      <c r="BP957" s="11">
        <f>IF($AG957,SUMPRODUCT(AV$2:AV957,$AH$2:$AH957)/SUM($AH$2:$AH957),0)</f>
        <v>0</v>
      </c>
      <c r="BQ957" s="11">
        <f>IF($AG957,SUMPRODUCT(AW$2:AW957,$AH$2:$AH957)/SUM($AH$2:$AH957),0)</f>
        <v>0</v>
      </c>
      <c r="BR957" s="11">
        <f>IF($AG957,SUMPRODUCT(AX$2:AX957,$AH$2:$AH957)/SUM($AH$2:$AH957),0)</f>
        <v>0</v>
      </c>
      <c r="BS957" s="11">
        <f>IF($AG957,SUMPRODUCT(AY$2:AY957,$AH$2:$AH957)/SUM($AH$2:$AH957),0)</f>
        <v>0</v>
      </c>
      <c r="BT957" s="11">
        <f>IF($AG957,SUMPRODUCT(AZ$2:AZ957,$AH$2:$AH957)/SUM($AH$2:$AH957),0)</f>
        <v>0</v>
      </c>
      <c r="BU957" s="11">
        <f>IF($AG957,SUMPRODUCT(BA$2:BA957,$AH$2:$AH957)/SUM($AH$2:$AH957),0)</f>
        <v>0</v>
      </c>
      <c r="BV957" s="11"/>
      <c r="BW957" s="109" cm="1">
        <f t="array" ref="BW957">IF($AG957,SQRT(SUMPRODUCT($AH$2:$AH957, (AI$2:AI957-BC957)^2)/(SUM($AH$2:$AH957)-1)),0)</f>
        <v>0</v>
      </c>
      <c r="BX957" s="109" cm="1">
        <f t="array" ref="BX957">IF($AG957,SQRT(SUMPRODUCT($AH$2:$AH957, (AJ$2:AJ957-BD957)^2)/(SUM($AH$2:$AH957)-1)),0)</f>
        <v>0</v>
      </c>
      <c r="BY957" s="109" cm="1">
        <f t="array" ref="BY957">IF($AG957,SQRT(SUMPRODUCT($AH$2:$AH957, (AK$2:AK957-BE957)^2)/(SUM($AH$2:$AH957)-1)),0)</f>
        <v>0</v>
      </c>
      <c r="BZ957" s="109" cm="1">
        <f t="array" ref="BZ957">IF($AG957,SQRT(SUMPRODUCT($AH$2:$AH957, (AL$2:AL957-BF957)^2)/(SUM($AH$2:$AH957)-1)),0)</f>
        <v>0</v>
      </c>
      <c r="CA957" s="109" cm="1">
        <f t="array" ref="CA957">IF($AG957,SQRT(SUMPRODUCT($AH$2:$AH957, (AM$2:AM957-BG957)^2)/(SUM($AH$2:$AH957)-1)),0)</f>
        <v>0</v>
      </c>
      <c r="CB957" s="109" cm="1">
        <f t="array" ref="CB957">IF($AG957,SQRT(SUMPRODUCT($AH$2:$AH957, (AN$2:AN957-BH957)^2)/(SUM($AH$2:$AH957)-1)),0)</f>
        <v>0</v>
      </c>
      <c r="CC957" s="109" cm="1">
        <f t="array" ref="CC957">IF($AG957,SQRT(SUMPRODUCT($AH$2:$AH957, (AO$2:AO957-BI957)^2)/(SUM($AH$2:$AH957)-1)),0)</f>
        <v>0</v>
      </c>
      <c r="CD957" s="109" cm="1">
        <f t="array" ref="CD957">IF($AG957,SQRT(SUMPRODUCT($AH$2:$AH957, (AP$2:AP957-BJ957)^2)/(SUM($AH$2:$AH957)-1)),0)</f>
        <v>0</v>
      </c>
      <c r="CE957" s="109" cm="1">
        <f t="array" ref="CE957">IF($AG957,SQRT(SUMPRODUCT($AH$2:$AH957, (AQ$2:AQ957-BK957)^2)/(SUM($AH$2:$AH957)-1)),0)</f>
        <v>0</v>
      </c>
      <c r="CF957" s="109" cm="1">
        <f t="array" ref="CF957">IF($AG957,SQRT(SUMPRODUCT($AH$2:$AH957, (AR$2:AR957-BL957)^2)/(SUM($AH$2:$AH957)-1)),0)</f>
        <v>0</v>
      </c>
      <c r="CG957" s="109" cm="1">
        <f t="array" ref="CG957">IF($AG957,SQRT(SUMPRODUCT($AH$2:$AH957, (AS$2:AS957-BM957)^2)/(SUM($AH$2:$AH957)-1)),0)</f>
        <v>0</v>
      </c>
      <c r="CH957" s="109" cm="1">
        <f t="array" ref="CH957">IF($AG957,SQRT(SUMPRODUCT($AH$2:$AH957, (AT$2:AT957-BN957)^2)/(SUM($AH$2:$AH957)-1)),0)</f>
        <v>0</v>
      </c>
      <c r="CI957" s="109" cm="1">
        <f t="array" ref="CI957">IF($AG957,SQRT(SUMPRODUCT($AH$2:$AH957, (AU$2:AU957-BO957)^2)/(SUM($AH$2:$AH957)-1)),0)</f>
        <v>0</v>
      </c>
      <c r="CJ957" s="109" cm="1">
        <f t="array" ref="CJ957">IF($AG957,SQRT(SUMPRODUCT($AH$2:$AH957, (AV$2:AV957-BP957)^2)/(SUM($AH$2:$AH957)-1)),0)</f>
        <v>0</v>
      </c>
      <c r="CK957" s="109" cm="1">
        <f t="array" ref="CK957">IF($AG957,SQRT(SUMPRODUCT($AH$2:$AH957, (AW$2:AW957-BQ957)^2)/(SUM($AH$2:$AH957)-1)),0)</f>
        <v>0</v>
      </c>
      <c r="CL957" s="109" cm="1">
        <f t="array" ref="CL957">IF($AG957,SQRT(SUMPRODUCT($AH$2:$AH957, (AX$2:AX957-BR957)^2)/(SUM($AH$2:$AH957)-1)),0)</f>
        <v>0</v>
      </c>
      <c r="CM957" s="109" cm="1">
        <f t="array" ref="CM957">IF($AG957,SQRT(SUMPRODUCT($AH$2:$AH957, (AY$2:AY957-BS957)^2)/(SUM($AH$2:$AH957)-1)),0)</f>
        <v>0</v>
      </c>
      <c r="CN957" s="109" cm="1">
        <f t="array" ref="CN957">IF($AG957,SQRT(SUMPRODUCT($AH$2:$AH957, (AZ$2:AZ957-BT957)^2)/(SUM($AH$2:$AH957)-1)),0)</f>
        <v>0</v>
      </c>
      <c r="CO957" s="109" cm="1">
        <f t="array" ref="CO957">IF($AG957,SQRT(SUMPRODUCT($AH$2:$AH957, (BA$2:BA957-BU957)^2)/(SUM($AH$2:$AH957)-1)),0)</f>
        <v>0</v>
      </c>
    </row>
    <row r="958" spans="34:93" x14ac:dyDescent="0.25">
      <c r="AH958" s="99" t="str">
        <f t="shared" si="227"/>
        <v/>
      </c>
      <c r="AI958" s="11">
        <f t="shared" ca="1" si="228"/>
        <v>0</v>
      </c>
      <c r="AJ958" s="11">
        <f t="shared" ca="1" si="228"/>
        <v>0</v>
      </c>
      <c r="AK958" s="11">
        <f t="shared" ca="1" si="228"/>
        <v>0</v>
      </c>
      <c r="AL958" s="11">
        <f t="shared" ca="1" si="228"/>
        <v>0</v>
      </c>
      <c r="AM958" s="11">
        <f t="shared" ca="1" si="228"/>
        <v>0</v>
      </c>
      <c r="AN958" s="11">
        <f t="shared" ca="1" si="228"/>
        <v>0</v>
      </c>
      <c r="AO958" s="11">
        <f t="shared" ca="1" si="228"/>
        <v>0</v>
      </c>
      <c r="AP958" s="11">
        <f t="shared" ca="1" si="228"/>
        <v>0</v>
      </c>
      <c r="AQ958" s="11">
        <f t="shared" ca="1" si="228"/>
        <v>0</v>
      </c>
      <c r="AR958" s="11">
        <f t="shared" ca="1" si="228"/>
        <v>0</v>
      </c>
      <c r="AS958" s="11">
        <f t="shared" ca="1" si="229"/>
        <v>0</v>
      </c>
      <c r="AT958" s="11">
        <f t="shared" ca="1" si="229"/>
        <v>0</v>
      </c>
      <c r="AU958" s="11">
        <f t="shared" ca="1" si="229"/>
        <v>0</v>
      </c>
      <c r="AV958" s="11">
        <f t="shared" ca="1" si="229"/>
        <v>0</v>
      </c>
      <c r="AW958" s="11">
        <f t="shared" ca="1" si="229"/>
        <v>0</v>
      </c>
      <c r="AX958" s="11">
        <f t="shared" ca="1" si="229"/>
        <v>0</v>
      </c>
      <c r="AY958" s="11">
        <f t="shared" ca="1" si="229"/>
        <v>0</v>
      </c>
      <c r="AZ958" s="11">
        <f t="shared" ca="1" si="229"/>
        <v>0</v>
      </c>
      <c r="BA958" s="11">
        <f t="shared" ca="1" si="229"/>
        <v>0</v>
      </c>
      <c r="BB958" s="11"/>
      <c r="BC958" s="11">
        <f>IF($AG958,SUMPRODUCT(AI$2:AI958,$AH$2:$AH958)/SUM($AH$2:$AH958),0)</f>
        <v>0</v>
      </c>
      <c r="BD958" s="11">
        <f>IF($AG958,SUMPRODUCT(AJ$2:AJ958,$AH$2:$AH958)/SUM($AH$2:$AH958),0)</f>
        <v>0</v>
      </c>
      <c r="BE958" s="11">
        <f>IF($AG958,SUMPRODUCT(AK$2:AK958,$AH$2:$AH958)/SUM($AH$2:$AH958),0)</f>
        <v>0</v>
      </c>
      <c r="BF958" s="11">
        <f>IF($AG958,SUMPRODUCT(AL$2:AL958,$AH$2:$AH958)/SUM($AH$2:$AH958),0)</f>
        <v>0</v>
      </c>
      <c r="BG958" s="11">
        <f>IF($AG958,SUMPRODUCT(AM$2:AM958,$AH$2:$AH958)/SUM($AH$2:$AH958),0)</f>
        <v>0</v>
      </c>
      <c r="BH958" s="11">
        <f>IF($AG958,SUMPRODUCT(AN$2:AN958,$AH$2:$AH958)/SUM($AH$2:$AH958),0)</f>
        <v>0</v>
      </c>
      <c r="BI958" s="11">
        <f>IF($AG958,SUMPRODUCT(AO$2:AO958,$AH$2:$AH958)/SUM($AH$2:$AH958),0)</f>
        <v>0</v>
      </c>
      <c r="BJ958" s="11">
        <f>IF($AG958,SUMPRODUCT(AP$2:AP958,$AH$2:$AH958)/SUM($AH$2:$AH958),0)</f>
        <v>0</v>
      </c>
      <c r="BK958" s="11">
        <f>IF($AG958,SUMPRODUCT(AQ$2:AQ958,$AH$2:$AH958)/SUM($AH$2:$AH958),0)</f>
        <v>0</v>
      </c>
      <c r="BL958" s="11">
        <f>IF($AG958,SUMPRODUCT(AR$2:AR958,$AH$2:$AH958)/SUM($AH$2:$AH958),0)</f>
        <v>0</v>
      </c>
      <c r="BM958" s="11">
        <f>IF($AG958,SUMPRODUCT(AS$2:AS958,$AH$2:$AH958)/SUM($AH$2:$AH958),0)</f>
        <v>0</v>
      </c>
      <c r="BN958" s="11">
        <f>IF($AG958,SUMPRODUCT(AT$2:AT958,$AH$2:$AH958)/SUM($AH$2:$AH958),0)</f>
        <v>0</v>
      </c>
      <c r="BO958" s="11">
        <f>IF($AG958,SUMPRODUCT(AU$2:AU958,$AH$2:$AH958)/SUM($AH$2:$AH958),0)</f>
        <v>0</v>
      </c>
      <c r="BP958" s="11">
        <f>IF($AG958,SUMPRODUCT(AV$2:AV958,$AH$2:$AH958)/SUM($AH$2:$AH958),0)</f>
        <v>0</v>
      </c>
      <c r="BQ958" s="11">
        <f>IF($AG958,SUMPRODUCT(AW$2:AW958,$AH$2:$AH958)/SUM($AH$2:$AH958),0)</f>
        <v>0</v>
      </c>
      <c r="BR958" s="11">
        <f>IF($AG958,SUMPRODUCT(AX$2:AX958,$AH$2:$AH958)/SUM($AH$2:$AH958),0)</f>
        <v>0</v>
      </c>
      <c r="BS958" s="11">
        <f>IF($AG958,SUMPRODUCT(AY$2:AY958,$AH$2:$AH958)/SUM($AH$2:$AH958),0)</f>
        <v>0</v>
      </c>
      <c r="BT958" s="11">
        <f>IF($AG958,SUMPRODUCT(AZ$2:AZ958,$AH$2:$AH958)/SUM($AH$2:$AH958),0)</f>
        <v>0</v>
      </c>
      <c r="BU958" s="11">
        <f>IF($AG958,SUMPRODUCT(BA$2:BA958,$AH$2:$AH958)/SUM($AH$2:$AH958),0)</f>
        <v>0</v>
      </c>
      <c r="BV958" s="11"/>
      <c r="BW958" s="109" cm="1">
        <f t="array" ref="BW958">IF($AG958,SQRT(SUMPRODUCT($AH$2:$AH958, (AI$2:AI958-BC958)^2)/(SUM($AH$2:$AH958)-1)),0)</f>
        <v>0</v>
      </c>
      <c r="BX958" s="109" cm="1">
        <f t="array" ref="BX958">IF($AG958,SQRT(SUMPRODUCT($AH$2:$AH958, (AJ$2:AJ958-BD958)^2)/(SUM($AH$2:$AH958)-1)),0)</f>
        <v>0</v>
      </c>
      <c r="BY958" s="109" cm="1">
        <f t="array" ref="BY958">IF($AG958,SQRT(SUMPRODUCT($AH$2:$AH958, (AK$2:AK958-BE958)^2)/(SUM($AH$2:$AH958)-1)),0)</f>
        <v>0</v>
      </c>
      <c r="BZ958" s="109" cm="1">
        <f t="array" ref="BZ958">IF($AG958,SQRT(SUMPRODUCT($AH$2:$AH958, (AL$2:AL958-BF958)^2)/(SUM($AH$2:$AH958)-1)),0)</f>
        <v>0</v>
      </c>
      <c r="CA958" s="109" cm="1">
        <f t="array" ref="CA958">IF($AG958,SQRT(SUMPRODUCT($AH$2:$AH958, (AM$2:AM958-BG958)^2)/(SUM($AH$2:$AH958)-1)),0)</f>
        <v>0</v>
      </c>
      <c r="CB958" s="109" cm="1">
        <f t="array" ref="CB958">IF($AG958,SQRT(SUMPRODUCT($AH$2:$AH958, (AN$2:AN958-BH958)^2)/(SUM($AH$2:$AH958)-1)),0)</f>
        <v>0</v>
      </c>
      <c r="CC958" s="109" cm="1">
        <f t="array" ref="CC958">IF($AG958,SQRT(SUMPRODUCT($AH$2:$AH958, (AO$2:AO958-BI958)^2)/(SUM($AH$2:$AH958)-1)),0)</f>
        <v>0</v>
      </c>
      <c r="CD958" s="109" cm="1">
        <f t="array" ref="CD958">IF($AG958,SQRT(SUMPRODUCT($AH$2:$AH958, (AP$2:AP958-BJ958)^2)/(SUM($AH$2:$AH958)-1)),0)</f>
        <v>0</v>
      </c>
      <c r="CE958" s="109" cm="1">
        <f t="array" ref="CE958">IF($AG958,SQRT(SUMPRODUCT($AH$2:$AH958, (AQ$2:AQ958-BK958)^2)/(SUM($AH$2:$AH958)-1)),0)</f>
        <v>0</v>
      </c>
      <c r="CF958" s="109" cm="1">
        <f t="array" ref="CF958">IF($AG958,SQRT(SUMPRODUCT($AH$2:$AH958, (AR$2:AR958-BL958)^2)/(SUM($AH$2:$AH958)-1)),0)</f>
        <v>0</v>
      </c>
      <c r="CG958" s="109" cm="1">
        <f t="array" ref="CG958">IF($AG958,SQRT(SUMPRODUCT($AH$2:$AH958, (AS$2:AS958-BM958)^2)/(SUM($AH$2:$AH958)-1)),0)</f>
        <v>0</v>
      </c>
      <c r="CH958" s="109" cm="1">
        <f t="array" ref="CH958">IF($AG958,SQRT(SUMPRODUCT($AH$2:$AH958, (AT$2:AT958-BN958)^2)/(SUM($AH$2:$AH958)-1)),0)</f>
        <v>0</v>
      </c>
      <c r="CI958" s="109" cm="1">
        <f t="array" ref="CI958">IF($AG958,SQRT(SUMPRODUCT($AH$2:$AH958, (AU$2:AU958-BO958)^2)/(SUM($AH$2:$AH958)-1)),0)</f>
        <v>0</v>
      </c>
      <c r="CJ958" s="109" cm="1">
        <f t="array" ref="CJ958">IF($AG958,SQRT(SUMPRODUCT($AH$2:$AH958, (AV$2:AV958-BP958)^2)/(SUM($AH$2:$AH958)-1)),0)</f>
        <v>0</v>
      </c>
      <c r="CK958" s="109" cm="1">
        <f t="array" ref="CK958">IF($AG958,SQRT(SUMPRODUCT($AH$2:$AH958, (AW$2:AW958-BQ958)^2)/(SUM($AH$2:$AH958)-1)),0)</f>
        <v>0</v>
      </c>
      <c r="CL958" s="109" cm="1">
        <f t="array" ref="CL958">IF($AG958,SQRT(SUMPRODUCT($AH$2:$AH958, (AX$2:AX958-BR958)^2)/(SUM($AH$2:$AH958)-1)),0)</f>
        <v>0</v>
      </c>
      <c r="CM958" s="109" cm="1">
        <f t="array" ref="CM958">IF($AG958,SQRT(SUMPRODUCT($AH$2:$AH958, (AY$2:AY958-BS958)^2)/(SUM($AH$2:$AH958)-1)),0)</f>
        <v>0</v>
      </c>
      <c r="CN958" s="109" cm="1">
        <f t="array" ref="CN958">IF($AG958,SQRT(SUMPRODUCT($AH$2:$AH958, (AZ$2:AZ958-BT958)^2)/(SUM($AH$2:$AH958)-1)),0)</f>
        <v>0</v>
      </c>
      <c r="CO958" s="109" cm="1">
        <f t="array" ref="CO958">IF($AG958,SQRT(SUMPRODUCT($AH$2:$AH958, (BA$2:BA958-BU958)^2)/(SUM($AH$2:$AH958)-1)),0)</f>
        <v>0</v>
      </c>
    </row>
    <row r="959" spans="34:93" x14ac:dyDescent="0.25">
      <c r="AH959" s="99" t="str">
        <f t="shared" si="227"/>
        <v/>
      </c>
      <c r="AI959" s="11">
        <f t="shared" ca="1" si="228"/>
        <v>0</v>
      </c>
      <c r="AJ959" s="11">
        <f t="shared" ca="1" si="228"/>
        <v>0</v>
      </c>
      <c r="AK959" s="11">
        <f t="shared" ca="1" si="228"/>
        <v>0</v>
      </c>
      <c r="AL959" s="11">
        <f t="shared" ca="1" si="228"/>
        <v>0</v>
      </c>
      <c r="AM959" s="11">
        <f t="shared" ca="1" si="228"/>
        <v>0</v>
      </c>
      <c r="AN959" s="11">
        <f t="shared" ca="1" si="228"/>
        <v>0</v>
      </c>
      <c r="AO959" s="11">
        <f t="shared" ca="1" si="228"/>
        <v>0</v>
      </c>
      <c r="AP959" s="11">
        <f t="shared" ca="1" si="228"/>
        <v>0</v>
      </c>
      <c r="AQ959" s="11">
        <f t="shared" ca="1" si="228"/>
        <v>0</v>
      </c>
      <c r="AR959" s="11">
        <f t="shared" ca="1" si="228"/>
        <v>0</v>
      </c>
      <c r="AS959" s="11">
        <f t="shared" ca="1" si="229"/>
        <v>0</v>
      </c>
      <c r="AT959" s="11">
        <f t="shared" ca="1" si="229"/>
        <v>0</v>
      </c>
      <c r="AU959" s="11">
        <f t="shared" ca="1" si="229"/>
        <v>0</v>
      </c>
      <c r="AV959" s="11">
        <f t="shared" ca="1" si="229"/>
        <v>0</v>
      </c>
      <c r="AW959" s="11">
        <f t="shared" ca="1" si="229"/>
        <v>0</v>
      </c>
      <c r="AX959" s="11">
        <f t="shared" ca="1" si="229"/>
        <v>0</v>
      </c>
      <c r="AY959" s="11">
        <f t="shared" ca="1" si="229"/>
        <v>0</v>
      </c>
      <c r="AZ959" s="11">
        <f t="shared" ca="1" si="229"/>
        <v>0</v>
      </c>
      <c r="BA959" s="11">
        <f t="shared" ca="1" si="229"/>
        <v>0</v>
      </c>
      <c r="BB959" s="11"/>
      <c r="BC959" s="11">
        <f>IF($AG959,SUMPRODUCT(AI$2:AI959,$AH$2:$AH959)/SUM($AH$2:$AH959),0)</f>
        <v>0</v>
      </c>
      <c r="BD959" s="11">
        <f>IF($AG959,SUMPRODUCT(AJ$2:AJ959,$AH$2:$AH959)/SUM($AH$2:$AH959),0)</f>
        <v>0</v>
      </c>
      <c r="BE959" s="11">
        <f>IF($AG959,SUMPRODUCT(AK$2:AK959,$AH$2:$AH959)/SUM($AH$2:$AH959),0)</f>
        <v>0</v>
      </c>
      <c r="BF959" s="11">
        <f>IF($AG959,SUMPRODUCT(AL$2:AL959,$AH$2:$AH959)/SUM($AH$2:$AH959),0)</f>
        <v>0</v>
      </c>
      <c r="BG959" s="11">
        <f>IF($AG959,SUMPRODUCT(AM$2:AM959,$AH$2:$AH959)/SUM($AH$2:$AH959),0)</f>
        <v>0</v>
      </c>
      <c r="BH959" s="11">
        <f>IF($AG959,SUMPRODUCT(AN$2:AN959,$AH$2:$AH959)/SUM($AH$2:$AH959),0)</f>
        <v>0</v>
      </c>
      <c r="BI959" s="11">
        <f>IF($AG959,SUMPRODUCT(AO$2:AO959,$AH$2:$AH959)/SUM($AH$2:$AH959),0)</f>
        <v>0</v>
      </c>
      <c r="BJ959" s="11">
        <f>IF($AG959,SUMPRODUCT(AP$2:AP959,$AH$2:$AH959)/SUM($AH$2:$AH959),0)</f>
        <v>0</v>
      </c>
      <c r="BK959" s="11">
        <f>IF($AG959,SUMPRODUCT(AQ$2:AQ959,$AH$2:$AH959)/SUM($AH$2:$AH959),0)</f>
        <v>0</v>
      </c>
      <c r="BL959" s="11">
        <f>IF($AG959,SUMPRODUCT(AR$2:AR959,$AH$2:$AH959)/SUM($AH$2:$AH959),0)</f>
        <v>0</v>
      </c>
      <c r="BM959" s="11">
        <f>IF($AG959,SUMPRODUCT(AS$2:AS959,$AH$2:$AH959)/SUM($AH$2:$AH959),0)</f>
        <v>0</v>
      </c>
      <c r="BN959" s="11">
        <f>IF($AG959,SUMPRODUCT(AT$2:AT959,$AH$2:$AH959)/SUM($AH$2:$AH959),0)</f>
        <v>0</v>
      </c>
      <c r="BO959" s="11">
        <f>IF($AG959,SUMPRODUCT(AU$2:AU959,$AH$2:$AH959)/SUM($AH$2:$AH959),0)</f>
        <v>0</v>
      </c>
      <c r="BP959" s="11">
        <f>IF($AG959,SUMPRODUCT(AV$2:AV959,$AH$2:$AH959)/SUM($AH$2:$AH959),0)</f>
        <v>0</v>
      </c>
      <c r="BQ959" s="11">
        <f>IF($AG959,SUMPRODUCT(AW$2:AW959,$AH$2:$AH959)/SUM($AH$2:$AH959),0)</f>
        <v>0</v>
      </c>
      <c r="BR959" s="11">
        <f>IF($AG959,SUMPRODUCT(AX$2:AX959,$AH$2:$AH959)/SUM($AH$2:$AH959),0)</f>
        <v>0</v>
      </c>
      <c r="BS959" s="11">
        <f>IF($AG959,SUMPRODUCT(AY$2:AY959,$AH$2:$AH959)/SUM($AH$2:$AH959),0)</f>
        <v>0</v>
      </c>
      <c r="BT959" s="11">
        <f>IF($AG959,SUMPRODUCT(AZ$2:AZ959,$AH$2:$AH959)/SUM($AH$2:$AH959),0)</f>
        <v>0</v>
      </c>
      <c r="BU959" s="11">
        <f>IF($AG959,SUMPRODUCT(BA$2:BA959,$AH$2:$AH959)/SUM($AH$2:$AH959),0)</f>
        <v>0</v>
      </c>
      <c r="BV959" s="11"/>
      <c r="BW959" s="109" cm="1">
        <f t="array" ref="BW959">IF($AG959,SQRT(SUMPRODUCT($AH$2:$AH959, (AI$2:AI959-BC959)^2)/(SUM($AH$2:$AH959)-1)),0)</f>
        <v>0</v>
      </c>
      <c r="BX959" s="109" cm="1">
        <f t="array" ref="BX959">IF($AG959,SQRT(SUMPRODUCT($AH$2:$AH959, (AJ$2:AJ959-BD959)^2)/(SUM($AH$2:$AH959)-1)),0)</f>
        <v>0</v>
      </c>
      <c r="BY959" s="109" cm="1">
        <f t="array" ref="BY959">IF($AG959,SQRT(SUMPRODUCT($AH$2:$AH959, (AK$2:AK959-BE959)^2)/(SUM($AH$2:$AH959)-1)),0)</f>
        <v>0</v>
      </c>
      <c r="BZ959" s="109" cm="1">
        <f t="array" ref="BZ959">IF($AG959,SQRT(SUMPRODUCT($AH$2:$AH959, (AL$2:AL959-BF959)^2)/(SUM($AH$2:$AH959)-1)),0)</f>
        <v>0</v>
      </c>
      <c r="CA959" s="109" cm="1">
        <f t="array" ref="CA959">IF($AG959,SQRT(SUMPRODUCT($AH$2:$AH959, (AM$2:AM959-BG959)^2)/(SUM($AH$2:$AH959)-1)),0)</f>
        <v>0</v>
      </c>
      <c r="CB959" s="109" cm="1">
        <f t="array" ref="CB959">IF($AG959,SQRT(SUMPRODUCT($AH$2:$AH959, (AN$2:AN959-BH959)^2)/(SUM($AH$2:$AH959)-1)),0)</f>
        <v>0</v>
      </c>
      <c r="CC959" s="109" cm="1">
        <f t="array" ref="CC959">IF($AG959,SQRT(SUMPRODUCT($AH$2:$AH959, (AO$2:AO959-BI959)^2)/(SUM($AH$2:$AH959)-1)),0)</f>
        <v>0</v>
      </c>
      <c r="CD959" s="109" cm="1">
        <f t="array" ref="CD959">IF($AG959,SQRT(SUMPRODUCT($AH$2:$AH959, (AP$2:AP959-BJ959)^2)/(SUM($AH$2:$AH959)-1)),0)</f>
        <v>0</v>
      </c>
      <c r="CE959" s="109" cm="1">
        <f t="array" ref="CE959">IF($AG959,SQRT(SUMPRODUCT($AH$2:$AH959, (AQ$2:AQ959-BK959)^2)/(SUM($AH$2:$AH959)-1)),0)</f>
        <v>0</v>
      </c>
      <c r="CF959" s="109" cm="1">
        <f t="array" ref="CF959">IF($AG959,SQRT(SUMPRODUCT($AH$2:$AH959, (AR$2:AR959-BL959)^2)/(SUM($AH$2:$AH959)-1)),0)</f>
        <v>0</v>
      </c>
      <c r="CG959" s="109" cm="1">
        <f t="array" ref="CG959">IF($AG959,SQRT(SUMPRODUCT($AH$2:$AH959, (AS$2:AS959-BM959)^2)/(SUM($AH$2:$AH959)-1)),0)</f>
        <v>0</v>
      </c>
      <c r="CH959" s="109" cm="1">
        <f t="array" ref="CH959">IF($AG959,SQRT(SUMPRODUCT($AH$2:$AH959, (AT$2:AT959-BN959)^2)/(SUM($AH$2:$AH959)-1)),0)</f>
        <v>0</v>
      </c>
      <c r="CI959" s="109" cm="1">
        <f t="array" ref="CI959">IF($AG959,SQRT(SUMPRODUCT($AH$2:$AH959, (AU$2:AU959-BO959)^2)/(SUM($AH$2:$AH959)-1)),0)</f>
        <v>0</v>
      </c>
      <c r="CJ959" s="109" cm="1">
        <f t="array" ref="CJ959">IF($AG959,SQRT(SUMPRODUCT($AH$2:$AH959, (AV$2:AV959-BP959)^2)/(SUM($AH$2:$AH959)-1)),0)</f>
        <v>0</v>
      </c>
      <c r="CK959" s="109" cm="1">
        <f t="array" ref="CK959">IF($AG959,SQRT(SUMPRODUCT($AH$2:$AH959, (AW$2:AW959-BQ959)^2)/(SUM($AH$2:$AH959)-1)),0)</f>
        <v>0</v>
      </c>
      <c r="CL959" s="109" cm="1">
        <f t="array" ref="CL959">IF($AG959,SQRT(SUMPRODUCT($AH$2:$AH959, (AX$2:AX959-BR959)^2)/(SUM($AH$2:$AH959)-1)),0)</f>
        <v>0</v>
      </c>
      <c r="CM959" s="109" cm="1">
        <f t="array" ref="CM959">IF($AG959,SQRT(SUMPRODUCT($AH$2:$AH959, (AY$2:AY959-BS959)^2)/(SUM($AH$2:$AH959)-1)),0)</f>
        <v>0</v>
      </c>
      <c r="CN959" s="109" cm="1">
        <f t="array" ref="CN959">IF($AG959,SQRT(SUMPRODUCT($AH$2:$AH959, (AZ$2:AZ959-BT959)^2)/(SUM($AH$2:$AH959)-1)),0)</f>
        <v>0</v>
      </c>
      <c r="CO959" s="109" cm="1">
        <f t="array" ref="CO959">IF($AG959,SQRT(SUMPRODUCT($AH$2:$AH959, (BA$2:BA959-BU959)^2)/(SUM($AH$2:$AH959)-1)),0)</f>
        <v>0</v>
      </c>
    </row>
    <row r="960" spans="34:93" x14ac:dyDescent="0.25">
      <c r="AH960" s="99" t="str">
        <f t="shared" si="227"/>
        <v/>
      </c>
      <c r="AI960" s="11">
        <f t="shared" ca="1" si="228"/>
        <v>0</v>
      </c>
      <c r="AJ960" s="11">
        <f t="shared" ca="1" si="228"/>
        <v>0</v>
      </c>
      <c r="AK960" s="11">
        <f t="shared" ca="1" si="228"/>
        <v>0</v>
      </c>
      <c r="AL960" s="11">
        <f t="shared" ca="1" si="228"/>
        <v>0</v>
      </c>
      <c r="AM960" s="11">
        <f t="shared" ca="1" si="228"/>
        <v>0</v>
      </c>
      <c r="AN960" s="11">
        <f t="shared" ca="1" si="228"/>
        <v>0</v>
      </c>
      <c r="AO960" s="11">
        <f t="shared" ca="1" si="228"/>
        <v>0</v>
      </c>
      <c r="AP960" s="11">
        <f t="shared" ca="1" si="228"/>
        <v>0</v>
      </c>
      <c r="AQ960" s="11">
        <f t="shared" ca="1" si="228"/>
        <v>0</v>
      </c>
      <c r="AR960" s="11">
        <f t="shared" ca="1" si="228"/>
        <v>0</v>
      </c>
      <c r="AS960" s="11">
        <f t="shared" ca="1" si="229"/>
        <v>0</v>
      </c>
      <c r="AT960" s="11">
        <f t="shared" ca="1" si="229"/>
        <v>0</v>
      </c>
      <c r="AU960" s="11">
        <f t="shared" ca="1" si="229"/>
        <v>0</v>
      </c>
      <c r="AV960" s="11">
        <f t="shared" ca="1" si="229"/>
        <v>0</v>
      </c>
      <c r="AW960" s="11">
        <f t="shared" ca="1" si="229"/>
        <v>0</v>
      </c>
      <c r="AX960" s="11">
        <f t="shared" ca="1" si="229"/>
        <v>0</v>
      </c>
      <c r="AY960" s="11">
        <f t="shared" ca="1" si="229"/>
        <v>0</v>
      </c>
      <c r="AZ960" s="11">
        <f t="shared" ca="1" si="229"/>
        <v>0</v>
      </c>
      <c r="BA960" s="11">
        <f t="shared" ca="1" si="229"/>
        <v>0</v>
      </c>
      <c r="BB960" s="11"/>
      <c r="BC960" s="11">
        <f>IF($AG960,SUMPRODUCT(AI$2:AI960,$AH$2:$AH960)/SUM($AH$2:$AH960),0)</f>
        <v>0</v>
      </c>
      <c r="BD960" s="11">
        <f>IF($AG960,SUMPRODUCT(AJ$2:AJ960,$AH$2:$AH960)/SUM($AH$2:$AH960),0)</f>
        <v>0</v>
      </c>
      <c r="BE960" s="11">
        <f>IF($AG960,SUMPRODUCT(AK$2:AK960,$AH$2:$AH960)/SUM($AH$2:$AH960),0)</f>
        <v>0</v>
      </c>
      <c r="BF960" s="11">
        <f>IF($AG960,SUMPRODUCT(AL$2:AL960,$AH$2:$AH960)/SUM($AH$2:$AH960),0)</f>
        <v>0</v>
      </c>
      <c r="BG960" s="11">
        <f>IF($AG960,SUMPRODUCT(AM$2:AM960,$AH$2:$AH960)/SUM($AH$2:$AH960),0)</f>
        <v>0</v>
      </c>
      <c r="BH960" s="11">
        <f>IF($AG960,SUMPRODUCT(AN$2:AN960,$AH$2:$AH960)/SUM($AH$2:$AH960),0)</f>
        <v>0</v>
      </c>
      <c r="BI960" s="11">
        <f>IF($AG960,SUMPRODUCT(AO$2:AO960,$AH$2:$AH960)/SUM($AH$2:$AH960),0)</f>
        <v>0</v>
      </c>
      <c r="BJ960" s="11">
        <f>IF($AG960,SUMPRODUCT(AP$2:AP960,$AH$2:$AH960)/SUM($AH$2:$AH960),0)</f>
        <v>0</v>
      </c>
      <c r="BK960" s="11">
        <f>IF($AG960,SUMPRODUCT(AQ$2:AQ960,$AH$2:$AH960)/SUM($AH$2:$AH960),0)</f>
        <v>0</v>
      </c>
      <c r="BL960" s="11">
        <f>IF($AG960,SUMPRODUCT(AR$2:AR960,$AH$2:$AH960)/SUM($AH$2:$AH960),0)</f>
        <v>0</v>
      </c>
      <c r="BM960" s="11">
        <f>IF($AG960,SUMPRODUCT(AS$2:AS960,$AH$2:$AH960)/SUM($AH$2:$AH960),0)</f>
        <v>0</v>
      </c>
      <c r="BN960" s="11">
        <f>IF($AG960,SUMPRODUCT(AT$2:AT960,$AH$2:$AH960)/SUM($AH$2:$AH960),0)</f>
        <v>0</v>
      </c>
      <c r="BO960" s="11">
        <f>IF($AG960,SUMPRODUCT(AU$2:AU960,$AH$2:$AH960)/SUM($AH$2:$AH960),0)</f>
        <v>0</v>
      </c>
      <c r="BP960" s="11">
        <f>IF($AG960,SUMPRODUCT(AV$2:AV960,$AH$2:$AH960)/SUM($AH$2:$AH960),0)</f>
        <v>0</v>
      </c>
      <c r="BQ960" s="11">
        <f>IF($AG960,SUMPRODUCT(AW$2:AW960,$AH$2:$AH960)/SUM($AH$2:$AH960),0)</f>
        <v>0</v>
      </c>
      <c r="BR960" s="11">
        <f>IF($AG960,SUMPRODUCT(AX$2:AX960,$AH$2:$AH960)/SUM($AH$2:$AH960),0)</f>
        <v>0</v>
      </c>
      <c r="BS960" s="11">
        <f>IF($AG960,SUMPRODUCT(AY$2:AY960,$AH$2:$AH960)/SUM($AH$2:$AH960),0)</f>
        <v>0</v>
      </c>
      <c r="BT960" s="11">
        <f>IF($AG960,SUMPRODUCT(AZ$2:AZ960,$AH$2:$AH960)/SUM($AH$2:$AH960),0)</f>
        <v>0</v>
      </c>
      <c r="BU960" s="11">
        <f>IF($AG960,SUMPRODUCT(BA$2:BA960,$AH$2:$AH960)/SUM($AH$2:$AH960),0)</f>
        <v>0</v>
      </c>
      <c r="BV960" s="11"/>
      <c r="BW960" s="109" cm="1">
        <f t="array" ref="BW960">IF($AG960,SQRT(SUMPRODUCT($AH$2:$AH960, (AI$2:AI960-BC960)^2)/(SUM($AH$2:$AH960)-1)),0)</f>
        <v>0</v>
      </c>
      <c r="BX960" s="109" cm="1">
        <f t="array" ref="BX960">IF($AG960,SQRT(SUMPRODUCT($AH$2:$AH960, (AJ$2:AJ960-BD960)^2)/(SUM($AH$2:$AH960)-1)),0)</f>
        <v>0</v>
      </c>
      <c r="BY960" s="109" cm="1">
        <f t="array" ref="BY960">IF($AG960,SQRT(SUMPRODUCT($AH$2:$AH960, (AK$2:AK960-BE960)^2)/(SUM($AH$2:$AH960)-1)),0)</f>
        <v>0</v>
      </c>
      <c r="BZ960" s="109" cm="1">
        <f t="array" ref="BZ960">IF($AG960,SQRT(SUMPRODUCT($AH$2:$AH960, (AL$2:AL960-BF960)^2)/(SUM($AH$2:$AH960)-1)),0)</f>
        <v>0</v>
      </c>
      <c r="CA960" s="109" cm="1">
        <f t="array" ref="CA960">IF($AG960,SQRT(SUMPRODUCT($AH$2:$AH960, (AM$2:AM960-BG960)^2)/(SUM($AH$2:$AH960)-1)),0)</f>
        <v>0</v>
      </c>
      <c r="CB960" s="109" cm="1">
        <f t="array" ref="CB960">IF($AG960,SQRT(SUMPRODUCT($AH$2:$AH960, (AN$2:AN960-BH960)^2)/(SUM($AH$2:$AH960)-1)),0)</f>
        <v>0</v>
      </c>
      <c r="CC960" s="109" cm="1">
        <f t="array" ref="CC960">IF($AG960,SQRT(SUMPRODUCT($AH$2:$AH960, (AO$2:AO960-BI960)^2)/(SUM($AH$2:$AH960)-1)),0)</f>
        <v>0</v>
      </c>
      <c r="CD960" s="109" cm="1">
        <f t="array" ref="CD960">IF($AG960,SQRT(SUMPRODUCT($AH$2:$AH960, (AP$2:AP960-BJ960)^2)/(SUM($AH$2:$AH960)-1)),0)</f>
        <v>0</v>
      </c>
      <c r="CE960" s="109" cm="1">
        <f t="array" ref="CE960">IF($AG960,SQRT(SUMPRODUCT($AH$2:$AH960, (AQ$2:AQ960-BK960)^2)/(SUM($AH$2:$AH960)-1)),0)</f>
        <v>0</v>
      </c>
      <c r="CF960" s="109" cm="1">
        <f t="array" ref="CF960">IF($AG960,SQRT(SUMPRODUCT($AH$2:$AH960, (AR$2:AR960-BL960)^2)/(SUM($AH$2:$AH960)-1)),0)</f>
        <v>0</v>
      </c>
      <c r="CG960" s="109" cm="1">
        <f t="array" ref="CG960">IF($AG960,SQRT(SUMPRODUCT($AH$2:$AH960, (AS$2:AS960-BM960)^2)/(SUM($AH$2:$AH960)-1)),0)</f>
        <v>0</v>
      </c>
      <c r="CH960" s="109" cm="1">
        <f t="array" ref="CH960">IF($AG960,SQRT(SUMPRODUCT($AH$2:$AH960, (AT$2:AT960-BN960)^2)/(SUM($AH$2:$AH960)-1)),0)</f>
        <v>0</v>
      </c>
      <c r="CI960" s="109" cm="1">
        <f t="array" ref="CI960">IF($AG960,SQRT(SUMPRODUCT($AH$2:$AH960, (AU$2:AU960-BO960)^2)/(SUM($AH$2:$AH960)-1)),0)</f>
        <v>0</v>
      </c>
      <c r="CJ960" s="109" cm="1">
        <f t="array" ref="CJ960">IF($AG960,SQRT(SUMPRODUCT($AH$2:$AH960, (AV$2:AV960-BP960)^2)/(SUM($AH$2:$AH960)-1)),0)</f>
        <v>0</v>
      </c>
      <c r="CK960" s="109" cm="1">
        <f t="array" ref="CK960">IF($AG960,SQRT(SUMPRODUCT($AH$2:$AH960, (AW$2:AW960-BQ960)^2)/(SUM($AH$2:$AH960)-1)),0)</f>
        <v>0</v>
      </c>
      <c r="CL960" s="109" cm="1">
        <f t="array" ref="CL960">IF($AG960,SQRT(SUMPRODUCT($AH$2:$AH960, (AX$2:AX960-BR960)^2)/(SUM($AH$2:$AH960)-1)),0)</f>
        <v>0</v>
      </c>
      <c r="CM960" s="109" cm="1">
        <f t="array" ref="CM960">IF($AG960,SQRT(SUMPRODUCT($AH$2:$AH960, (AY$2:AY960-BS960)^2)/(SUM($AH$2:$AH960)-1)),0)</f>
        <v>0</v>
      </c>
      <c r="CN960" s="109" cm="1">
        <f t="array" ref="CN960">IF($AG960,SQRT(SUMPRODUCT($AH$2:$AH960, (AZ$2:AZ960-BT960)^2)/(SUM($AH$2:$AH960)-1)),0)</f>
        <v>0</v>
      </c>
      <c r="CO960" s="109" cm="1">
        <f t="array" ref="CO960">IF($AG960,SQRT(SUMPRODUCT($AH$2:$AH960, (BA$2:BA960-BU960)^2)/(SUM($AH$2:$AH960)-1)),0)</f>
        <v>0</v>
      </c>
    </row>
    <row r="961" spans="34:93" x14ac:dyDescent="0.25">
      <c r="AH961" s="99" t="str">
        <f t="shared" si="227"/>
        <v/>
      </c>
      <c r="AI961" s="11">
        <f t="shared" ca="1" si="228"/>
        <v>0</v>
      </c>
      <c r="AJ961" s="11">
        <f t="shared" ca="1" si="228"/>
        <v>0</v>
      </c>
      <c r="AK961" s="11">
        <f t="shared" ca="1" si="228"/>
        <v>0</v>
      </c>
      <c r="AL961" s="11">
        <f t="shared" ca="1" si="228"/>
        <v>0</v>
      </c>
      <c r="AM961" s="11">
        <f t="shared" ca="1" si="228"/>
        <v>0</v>
      </c>
      <c r="AN961" s="11">
        <f t="shared" ca="1" si="228"/>
        <v>0</v>
      </c>
      <c r="AO961" s="11">
        <f t="shared" ca="1" si="228"/>
        <v>0</v>
      </c>
      <c r="AP961" s="11">
        <f t="shared" ca="1" si="228"/>
        <v>0</v>
      </c>
      <c r="AQ961" s="11">
        <f t="shared" ca="1" si="228"/>
        <v>0</v>
      </c>
      <c r="AR961" s="11">
        <f t="shared" ca="1" si="228"/>
        <v>0</v>
      </c>
      <c r="AS961" s="11">
        <f t="shared" ca="1" si="229"/>
        <v>0</v>
      </c>
      <c r="AT961" s="11">
        <f t="shared" ca="1" si="229"/>
        <v>0</v>
      </c>
      <c r="AU961" s="11">
        <f t="shared" ca="1" si="229"/>
        <v>0</v>
      </c>
      <c r="AV961" s="11">
        <f t="shared" ca="1" si="229"/>
        <v>0</v>
      </c>
      <c r="AW961" s="11">
        <f t="shared" ca="1" si="229"/>
        <v>0</v>
      </c>
      <c r="AX961" s="11">
        <f t="shared" ca="1" si="229"/>
        <v>0</v>
      </c>
      <c r="AY961" s="11">
        <f t="shared" ca="1" si="229"/>
        <v>0</v>
      </c>
      <c r="AZ961" s="11">
        <f t="shared" ca="1" si="229"/>
        <v>0</v>
      </c>
      <c r="BA961" s="11">
        <f t="shared" ca="1" si="229"/>
        <v>0</v>
      </c>
      <c r="BB961" s="11"/>
      <c r="BC961" s="11">
        <f>IF($AG961,SUMPRODUCT(AI$2:AI961,$AH$2:$AH961)/SUM($AH$2:$AH961),0)</f>
        <v>0</v>
      </c>
      <c r="BD961" s="11">
        <f>IF($AG961,SUMPRODUCT(AJ$2:AJ961,$AH$2:$AH961)/SUM($AH$2:$AH961),0)</f>
        <v>0</v>
      </c>
      <c r="BE961" s="11">
        <f>IF($AG961,SUMPRODUCT(AK$2:AK961,$AH$2:$AH961)/SUM($AH$2:$AH961),0)</f>
        <v>0</v>
      </c>
      <c r="BF961" s="11">
        <f>IF($AG961,SUMPRODUCT(AL$2:AL961,$AH$2:$AH961)/SUM($AH$2:$AH961),0)</f>
        <v>0</v>
      </c>
      <c r="BG961" s="11">
        <f>IF($AG961,SUMPRODUCT(AM$2:AM961,$AH$2:$AH961)/SUM($AH$2:$AH961),0)</f>
        <v>0</v>
      </c>
      <c r="BH961" s="11">
        <f>IF($AG961,SUMPRODUCT(AN$2:AN961,$AH$2:$AH961)/SUM($AH$2:$AH961),0)</f>
        <v>0</v>
      </c>
      <c r="BI961" s="11">
        <f>IF($AG961,SUMPRODUCT(AO$2:AO961,$AH$2:$AH961)/SUM($AH$2:$AH961),0)</f>
        <v>0</v>
      </c>
      <c r="BJ961" s="11">
        <f>IF($AG961,SUMPRODUCT(AP$2:AP961,$AH$2:$AH961)/SUM($AH$2:$AH961),0)</f>
        <v>0</v>
      </c>
      <c r="BK961" s="11">
        <f>IF($AG961,SUMPRODUCT(AQ$2:AQ961,$AH$2:$AH961)/SUM($AH$2:$AH961),0)</f>
        <v>0</v>
      </c>
      <c r="BL961" s="11">
        <f>IF($AG961,SUMPRODUCT(AR$2:AR961,$AH$2:$AH961)/SUM($AH$2:$AH961),0)</f>
        <v>0</v>
      </c>
      <c r="BM961" s="11">
        <f>IF($AG961,SUMPRODUCT(AS$2:AS961,$AH$2:$AH961)/SUM($AH$2:$AH961),0)</f>
        <v>0</v>
      </c>
      <c r="BN961" s="11">
        <f>IF($AG961,SUMPRODUCT(AT$2:AT961,$AH$2:$AH961)/SUM($AH$2:$AH961),0)</f>
        <v>0</v>
      </c>
      <c r="BO961" s="11">
        <f>IF($AG961,SUMPRODUCT(AU$2:AU961,$AH$2:$AH961)/SUM($AH$2:$AH961),0)</f>
        <v>0</v>
      </c>
      <c r="BP961" s="11">
        <f>IF($AG961,SUMPRODUCT(AV$2:AV961,$AH$2:$AH961)/SUM($AH$2:$AH961),0)</f>
        <v>0</v>
      </c>
      <c r="BQ961" s="11">
        <f>IF($AG961,SUMPRODUCT(AW$2:AW961,$AH$2:$AH961)/SUM($AH$2:$AH961),0)</f>
        <v>0</v>
      </c>
      <c r="BR961" s="11">
        <f>IF($AG961,SUMPRODUCT(AX$2:AX961,$AH$2:$AH961)/SUM($AH$2:$AH961),0)</f>
        <v>0</v>
      </c>
      <c r="BS961" s="11">
        <f>IF($AG961,SUMPRODUCT(AY$2:AY961,$AH$2:$AH961)/SUM($AH$2:$AH961),0)</f>
        <v>0</v>
      </c>
      <c r="BT961" s="11">
        <f>IF($AG961,SUMPRODUCT(AZ$2:AZ961,$AH$2:$AH961)/SUM($AH$2:$AH961),0)</f>
        <v>0</v>
      </c>
      <c r="BU961" s="11">
        <f>IF($AG961,SUMPRODUCT(BA$2:BA961,$AH$2:$AH961)/SUM($AH$2:$AH961),0)</f>
        <v>0</v>
      </c>
      <c r="BV961" s="11"/>
      <c r="BW961" s="109" cm="1">
        <f t="array" ref="BW961">IF($AG961,SQRT(SUMPRODUCT($AH$2:$AH961, (AI$2:AI961-BC961)^2)/(SUM($AH$2:$AH961)-1)),0)</f>
        <v>0</v>
      </c>
      <c r="BX961" s="109" cm="1">
        <f t="array" ref="BX961">IF($AG961,SQRT(SUMPRODUCT($AH$2:$AH961, (AJ$2:AJ961-BD961)^2)/(SUM($AH$2:$AH961)-1)),0)</f>
        <v>0</v>
      </c>
      <c r="BY961" s="109" cm="1">
        <f t="array" ref="BY961">IF($AG961,SQRT(SUMPRODUCT($AH$2:$AH961, (AK$2:AK961-BE961)^2)/(SUM($AH$2:$AH961)-1)),0)</f>
        <v>0</v>
      </c>
      <c r="BZ961" s="109" cm="1">
        <f t="array" ref="BZ961">IF($AG961,SQRT(SUMPRODUCT($AH$2:$AH961, (AL$2:AL961-BF961)^2)/(SUM($AH$2:$AH961)-1)),0)</f>
        <v>0</v>
      </c>
      <c r="CA961" s="109" cm="1">
        <f t="array" ref="CA961">IF($AG961,SQRT(SUMPRODUCT($AH$2:$AH961, (AM$2:AM961-BG961)^2)/(SUM($AH$2:$AH961)-1)),0)</f>
        <v>0</v>
      </c>
      <c r="CB961" s="109" cm="1">
        <f t="array" ref="CB961">IF($AG961,SQRT(SUMPRODUCT($AH$2:$AH961, (AN$2:AN961-BH961)^2)/(SUM($AH$2:$AH961)-1)),0)</f>
        <v>0</v>
      </c>
      <c r="CC961" s="109" cm="1">
        <f t="array" ref="CC961">IF($AG961,SQRT(SUMPRODUCT($AH$2:$AH961, (AO$2:AO961-BI961)^2)/(SUM($AH$2:$AH961)-1)),0)</f>
        <v>0</v>
      </c>
      <c r="CD961" s="109" cm="1">
        <f t="array" ref="CD961">IF($AG961,SQRT(SUMPRODUCT($AH$2:$AH961, (AP$2:AP961-BJ961)^2)/(SUM($AH$2:$AH961)-1)),0)</f>
        <v>0</v>
      </c>
      <c r="CE961" s="109" cm="1">
        <f t="array" ref="CE961">IF($AG961,SQRT(SUMPRODUCT($AH$2:$AH961, (AQ$2:AQ961-BK961)^2)/(SUM($AH$2:$AH961)-1)),0)</f>
        <v>0</v>
      </c>
      <c r="CF961" s="109" cm="1">
        <f t="array" ref="CF961">IF($AG961,SQRT(SUMPRODUCT($AH$2:$AH961, (AR$2:AR961-BL961)^2)/(SUM($AH$2:$AH961)-1)),0)</f>
        <v>0</v>
      </c>
      <c r="CG961" s="109" cm="1">
        <f t="array" ref="CG961">IF($AG961,SQRT(SUMPRODUCT($AH$2:$AH961, (AS$2:AS961-BM961)^2)/(SUM($AH$2:$AH961)-1)),0)</f>
        <v>0</v>
      </c>
      <c r="CH961" s="109" cm="1">
        <f t="array" ref="CH961">IF($AG961,SQRT(SUMPRODUCT($AH$2:$AH961, (AT$2:AT961-BN961)^2)/(SUM($AH$2:$AH961)-1)),0)</f>
        <v>0</v>
      </c>
      <c r="CI961" s="109" cm="1">
        <f t="array" ref="CI961">IF($AG961,SQRT(SUMPRODUCT($AH$2:$AH961, (AU$2:AU961-BO961)^2)/(SUM($AH$2:$AH961)-1)),0)</f>
        <v>0</v>
      </c>
      <c r="CJ961" s="109" cm="1">
        <f t="array" ref="CJ961">IF($AG961,SQRT(SUMPRODUCT($AH$2:$AH961, (AV$2:AV961-BP961)^2)/(SUM($AH$2:$AH961)-1)),0)</f>
        <v>0</v>
      </c>
      <c r="CK961" s="109" cm="1">
        <f t="array" ref="CK961">IF($AG961,SQRT(SUMPRODUCT($AH$2:$AH961, (AW$2:AW961-BQ961)^2)/(SUM($AH$2:$AH961)-1)),0)</f>
        <v>0</v>
      </c>
      <c r="CL961" s="109" cm="1">
        <f t="array" ref="CL961">IF($AG961,SQRT(SUMPRODUCT($AH$2:$AH961, (AX$2:AX961-BR961)^2)/(SUM($AH$2:$AH961)-1)),0)</f>
        <v>0</v>
      </c>
      <c r="CM961" s="109" cm="1">
        <f t="array" ref="CM961">IF($AG961,SQRT(SUMPRODUCT($AH$2:$AH961, (AY$2:AY961-BS961)^2)/(SUM($AH$2:$AH961)-1)),0)</f>
        <v>0</v>
      </c>
      <c r="CN961" s="109" cm="1">
        <f t="array" ref="CN961">IF($AG961,SQRT(SUMPRODUCT($AH$2:$AH961, (AZ$2:AZ961-BT961)^2)/(SUM($AH$2:$AH961)-1)),0)</f>
        <v>0</v>
      </c>
      <c r="CO961" s="109" cm="1">
        <f t="array" ref="CO961">IF($AG961,SQRT(SUMPRODUCT($AH$2:$AH961, (BA$2:BA961-BU961)^2)/(SUM($AH$2:$AH961)-1)),0)</f>
        <v>0</v>
      </c>
    </row>
    <row r="962" spans="34:93" x14ac:dyDescent="0.25">
      <c r="AH962" s="99" t="str">
        <f t="shared" si="227"/>
        <v/>
      </c>
      <c r="AI962" s="11">
        <f t="shared" ref="AI962:AR971" ca="1" si="230">IF(AI$1&lt;&gt;0,SUMIFS(INDIRECT(AI$1), Fecha,$AG962),0)</f>
        <v>0</v>
      </c>
      <c r="AJ962" s="11">
        <f t="shared" ca="1" si="230"/>
        <v>0</v>
      </c>
      <c r="AK962" s="11">
        <f t="shared" ca="1" si="230"/>
        <v>0</v>
      </c>
      <c r="AL962" s="11">
        <f t="shared" ca="1" si="230"/>
        <v>0</v>
      </c>
      <c r="AM962" s="11">
        <f t="shared" ca="1" si="230"/>
        <v>0</v>
      </c>
      <c r="AN962" s="11">
        <f t="shared" ca="1" si="230"/>
        <v>0</v>
      </c>
      <c r="AO962" s="11">
        <f t="shared" ca="1" si="230"/>
        <v>0</v>
      </c>
      <c r="AP962" s="11">
        <f t="shared" ca="1" si="230"/>
        <v>0</v>
      </c>
      <c r="AQ962" s="11">
        <f t="shared" ca="1" si="230"/>
        <v>0</v>
      </c>
      <c r="AR962" s="11">
        <f t="shared" ca="1" si="230"/>
        <v>0</v>
      </c>
      <c r="AS962" s="11">
        <f t="shared" ref="AS962:BA971" ca="1" si="231">IF(AS$1&lt;&gt;0,SUMIFS(INDIRECT(AS$1), Fecha,$AG962),0)</f>
        <v>0</v>
      </c>
      <c r="AT962" s="11">
        <f t="shared" ca="1" si="231"/>
        <v>0</v>
      </c>
      <c r="AU962" s="11">
        <f t="shared" ca="1" si="231"/>
        <v>0</v>
      </c>
      <c r="AV962" s="11">
        <f t="shared" ca="1" si="231"/>
        <v>0</v>
      </c>
      <c r="AW962" s="11">
        <f t="shared" ca="1" si="231"/>
        <v>0</v>
      </c>
      <c r="AX962" s="11">
        <f t="shared" ca="1" si="231"/>
        <v>0</v>
      </c>
      <c r="AY962" s="11">
        <f t="shared" ca="1" si="231"/>
        <v>0</v>
      </c>
      <c r="AZ962" s="11">
        <f t="shared" ca="1" si="231"/>
        <v>0</v>
      </c>
      <c r="BA962" s="11">
        <f t="shared" ca="1" si="231"/>
        <v>0</v>
      </c>
      <c r="BB962" s="11"/>
      <c r="BC962" s="11">
        <f>IF($AG962,SUMPRODUCT(AI$2:AI962,$AH$2:$AH962)/SUM($AH$2:$AH962),0)</f>
        <v>0</v>
      </c>
      <c r="BD962" s="11">
        <f>IF($AG962,SUMPRODUCT(AJ$2:AJ962,$AH$2:$AH962)/SUM($AH$2:$AH962),0)</f>
        <v>0</v>
      </c>
      <c r="BE962" s="11">
        <f>IF($AG962,SUMPRODUCT(AK$2:AK962,$AH$2:$AH962)/SUM($AH$2:$AH962),0)</f>
        <v>0</v>
      </c>
      <c r="BF962" s="11">
        <f>IF($AG962,SUMPRODUCT(AL$2:AL962,$AH$2:$AH962)/SUM($AH$2:$AH962),0)</f>
        <v>0</v>
      </c>
      <c r="BG962" s="11">
        <f>IF($AG962,SUMPRODUCT(AM$2:AM962,$AH$2:$AH962)/SUM($AH$2:$AH962),0)</f>
        <v>0</v>
      </c>
      <c r="BH962" s="11">
        <f>IF($AG962,SUMPRODUCT(AN$2:AN962,$AH$2:$AH962)/SUM($AH$2:$AH962),0)</f>
        <v>0</v>
      </c>
      <c r="BI962" s="11">
        <f>IF($AG962,SUMPRODUCT(AO$2:AO962,$AH$2:$AH962)/SUM($AH$2:$AH962),0)</f>
        <v>0</v>
      </c>
      <c r="BJ962" s="11">
        <f>IF($AG962,SUMPRODUCT(AP$2:AP962,$AH$2:$AH962)/SUM($AH$2:$AH962),0)</f>
        <v>0</v>
      </c>
      <c r="BK962" s="11">
        <f>IF($AG962,SUMPRODUCT(AQ$2:AQ962,$AH$2:$AH962)/SUM($AH$2:$AH962),0)</f>
        <v>0</v>
      </c>
      <c r="BL962" s="11">
        <f>IF($AG962,SUMPRODUCT(AR$2:AR962,$AH$2:$AH962)/SUM($AH$2:$AH962),0)</f>
        <v>0</v>
      </c>
      <c r="BM962" s="11">
        <f>IF($AG962,SUMPRODUCT(AS$2:AS962,$AH$2:$AH962)/SUM($AH$2:$AH962),0)</f>
        <v>0</v>
      </c>
      <c r="BN962" s="11">
        <f>IF($AG962,SUMPRODUCT(AT$2:AT962,$AH$2:$AH962)/SUM($AH$2:$AH962),0)</f>
        <v>0</v>
      </c>
      <c r="BO962" s="11">
        <f>IF($AG962,SUMPRODUCT(AU$2:AU962,$AH$2:$AH962)/SUM($AH$2:$AH962),0)</f>
        <v>0</v>
      </c>
      <c r="BP962" s="11">
        <f>IF($AG962,SUMPRODUCT(AV$2:AV962,$AH$2:$AH962)/SUM($AH$2:$AH962),0)</f>
        <v>0</v>
      </c>
      <c r="BQ962" s="11">
        <f>IF($AG962,SUMPRODUCT(AW$2:AW962,$AH$2:$AH962)/SUM($AH$2:$AH962),0)</f>
        <v>0</v>
      </c>
      <c r="BR962" s="11">
        <f>IF($AG962,SUMPRODUCT(AX$2:AX962,$AH$2:$AH962)/SUM($AH$2:$AH962),0)</f>
        <v>0</v>
      </c>
      <c r="BS962" s="11">
        <f>IF($AG962,SUMPRODUCT(AY$2:AY962,$AH$2:$AH962)/SUM($AH$2:$AH962),0)</f>
        <v>0</v>
      </c>
      <c r="BT962" s="11">
        <f>IF($AG962,SUMPRODUCT(AZ$2:AZ962,$AH$2:$AH962)/SUM($AH$2:$AH962),0)</f>
        <v>0</v>
      </c>
      <c r="BU962" s="11">
        <f>IF($AG962,SUMPRODUCT(BA$2:BA962,$AH$2:$AH962)/SUM($AH$2:$AH962),0)</f>
        <v>0</v>
      </c>
      <c r="BV962" s="11"/>
      <c r="BW962" s="109" cm="1">
        <f t="array" ref="BW962">IF($AG962,SQRT(SUMPRODUCT($AH$2:$AH962, (AI$2:AI962-BC962)^2)/(SUM($AH$2:$AH962)-1)),0)</f>
        <v>0</v>
      </c>
      <c r="BX962" s="109" cm="1">
        <f t="array" ref="BX962">IF($AG962,SQRT(SUMPRODUCT($AH$2:$AH962, (AJ$2:AJ962-BD962)^2)/(SUM($AH$2:$AH962)-1)),0)</f>
        <v>0</v>
      </c>
      <c r="BY962" s="109" cm="1">
        <f t="array" ref="BY962">IF($AG962,SQRT(SUMPRODUCT($AH$2:$AH962, (AK$2:AK962-BE962)^2)/(SUM($AH$2:$AH962)-1)),0)</f>
        <v>0</v>
      </c>
      <c r="BZ962" s="109" cm="1">
        <f t="array" ref="BZ962">IF($AG962,SQRT(SUMPRODUCT($AH$2:$AH962, (AL$2:AL962-BF962)^2)/(SUM($AH$2:$AH962)-1)),0)</f>
        <v>0</v>
      </c>
      <c r="CA962" s="109" cm="1">
        <f t="array" ref="CA962">IF($AG962,SQRT(SUMPRODUCT($AH$2:$AH962, (AM$2:AM962-BG962)^2)/(SUM($AH$2:$AH962)-1)),0)</f>
        <v>0</v>
      </c>
      <c r="CB962" s="109" cm="1">
        <f t="array" ref="CB962">IF($AG962,SQRT(SUMPRODUCT($AH$2:$AH962, (AN$2:AN962-BH962)^2)/(SUM($AH$2:$AH962)-1)),0)</f>
        <v>0</v>
      </c>
      <c r="CC962" s="109" cm="1">
        <f t="array" ref="CC962">IF($AG962,SQRT(SUMPRODUCT($AH$2:$AH962, (AO$2:AO962-BI962)^2)/(SUM($AH$2:$AH962)-1)),0)</f>
        <v>0</v>
      </c>
      <c r="CD962" s="109" cm="1">
        <f t="array" ref="CD962">IF($AG962,SQRT(SUMPRODUCT($AH$2:$AH962, (AP$2:AP962-BJ962)^2)/(SUM($AH$2:$AH962)-1)),0)</f>
        <v>0</v>
      </c>
      <c r="CE962" s="109" cm="1">
        <f t="array" ref="CE962">IF($AG962,SQRT(SUMPRODUCT($AH$2:$AH962, (AQ$2:AQ962-BK962)^2)/(SUM($AH$2:$AH962)-1)),0)</f>
        <v>0</v>
      </c>
      <c r="CF962" s="109" cm="1">
        <f t="array" ref="CF962">IF($AG962,SQRT(SUMPRODUCT($AH$2:$AH962, (AR$2:AR962-BL962)^2)/(SUM($AH$2:$AH962)-1)),0)</f>
        <v>0</v>
      </c>
      <c r="CG962" s="109" cm="1">
        <f t="array" ref="CG962">IF($AG962,SQRT(SUMPRODUCT($AH$2:$AH962, (AS$2:AS962-BM962)^2)/(SUM($AH$2:$AH962)-1)),0)</f>
        <v>0</v>
      </c>
      <c r="CH962" s="109" cm="1">
        <f t="array" ref="CH962">IF($AG962,SQRT(SUMPRODUCT($AH$2:$AH962, (AT$2:AT962-BN962)^2)/(SUM($AH$2:$AH962)-1)),0)</f>
        <v>0</v>
      </c>
      <c r="CI962" s="109" cm="1">
        <f t="array" ref="CI962">IF($AG962,SQRT(SUMPRODUCT($AH$2:$AH962, (AU$2:AU962-BO962)^2)/(SUM($AH$2:$AH962)-1)),0)</f>
        <v>0</v>
      </c>
      <c r="CJ962" s="109" cm="1">
        <f t="array" ref="CJ962">IF($AG962,SQRT(SUMPRODUCT($AH$2:$AH962, (AV$2:AV962-BP962)^2)/(SUM($AH$2:$AH962)-1)),0)</f>
        <v>0</v>
      </c>
      <c r="CK962" s="109" cm="1">
        <f t="array" ref="CK962">IF($AG962,SQRT(SUMPRODUCT($AH$2:$AH962, (AW$2:AW962-BQ962)^2)/(SUM($AH$2:$AH962)-1)),0)</f>
        <v>0</v>
      </c>
      <c r="CL962" s="109" cm="1">
        <f t="array" ref="CL962">IF($AG962,SQRT(SUMPRODUCT($AH$2:$AH962, (AX$2:AX962-BR962)^2)/(SUM($AH$2:$AH962)-1)),0)</f>
        <v>0</v>
      </c>
      <c r="CM962" s="109" cm="1">
        <f t="array" ref="CM962">IF($AG962,SQRT(SUMPRODUCT($AH$2:$AH962, (AY$2:AY962-BS962)^2)/(SUM($AH$2:$AH962)-1)),0)</f>
        <v>0</v>
      </c>
      <c r="CN962" s="109" cm="1">
        <f t="array" ref="CN962">IF($AG962,SQRT(SUMPRODUCT($AH$2:$AH962, (AZ$2:AZ962-BT962)^2)/(SUM($AH$2:$AH962)-1)),0)</f>
        <v>0</v>
      </c>
      <c r="CO962" s="109" cm="1">
        <f t="array" ref="CO962">IF($AG962,SQRT(SUMPRODUCT($AH$2:$AH962, (BA$2:BA962-BU962)^2)/(SUM($AH$2:$AH962)-1)),0)</f>
        <v>0</v>
      </c>
    </row>
    <row r="963" spans="34:93" x14ac:dyDescent="0.25">
      <c r="AH963" s="99" t="str">
        <f t="shared" si="227"/>
        <v/>
      </c>
      <c r="AI963" s="11">
        <f t="shared" ca="1" si="230"/>
        <v>0</v>
      </c>
      <c r="AJ963" s="11">
        <f t="shared" ca="1" si="230"/>
        <v>0</v>
      </c>
      <c r="AK963" s="11">
        <f t="shared" ca="1" si="230"/>
        <v>0</v>
      </c>
      <c r="AL963" s="11">
        <f t="shared" ca="1" si="230"/>
        <v>0</v>
      </c>
      <c r="AM963" s="11">
        <f t="shared" ca="1" si="230"/>
        <v>0</v>
      </c>
      <c r="AN963" s="11">
        <f t="shared" ca="1" si="230"/>
        <v>0</v>
      </c>
      <c r="AO963" s="11">
        <f t="shared" ca="1" si="230"/>
        <v>0</v>
      </c>
      <c r="AP963" s="11">
        <f t="shared" ca="1" si="230"/>
        <v>0</v>
      </c>
      <c r="AQ963" s="11">
        <f t="shared" ca="1" si="230"/>
        <v>0</v>
      </c>
      <c r="AR963" s="11">
        <f t="shared" ca="1" si="230"/>
        <v>0</v>
      </c>
      <c r="AS963" s="11">
        <f t="shared" ca="1" si="231"/>
        <v>0</v>
      </c>
      <c r="AT963" s="11">
        <f t="shared" ca="1" si="231"/>
        <v>0</v>
      </c>
      <c r="AU963" s="11">
        <f t="shared" ca="1" si="231"/>
        <v>0</v>
      </c>
      <c r="AV963" s="11">
        <f t="shared" ca="1" si="231"/>
        <v>0</v>
      </c>
      <c r="AW963" s="11">
        <f t="shared" ca="1" si="231"/>
        <v>0</v>
      </c>
      <c r="AX963" s="11">
        <f t="shared" ca="1" si="231"/>
        <v>0</v>
      </c>
      <c r="AY963" s="11">
        <f t="shared" ca="1" si="231"/>
        <v>0</v>
      </c>
      <c r="AZ963" s="11">
        <f t="shared" ca="1" si="231"/>
        <v>0</v>
      </c>
      <c r="BA963" s="11">
        <f t="shared" ca="1" si="231"/>
        <v>0</v>
      </c>
      <c r="BB963" s="11"/>
      <c r="BC963" s="11">
        <f>IF($AG963,SUMPRODUCT(AI$2:AI963,$AH$2:$AH963)/SUM($AH$2:$AH963),0)</f>
        <v>0</v>
      </c>
      <c r="BD963" s="11">
        <f>IF($AG963,SUMPRODUCT(AJ$2:AJ963,$AH$2:$AH963)/SUM($AH$2:$AH963),0)</f>
        <v>0</v>
      </c>
      <c r="BE963" s="11">
        <f>IF($AG963,SUMPRODUCT(AK$2:AK963,$AH$2:$AH963)/SUM($AH$2:$AH963),0)</f>
        <v>0</v>
      </c>
      <c r="BF963" s="11">
        <f>IF($AG963,SUMPRODUCT(AL$2:AL963,$AH$2:$AH963)/SUM($AH$2:$AH963),0)</f>
        <v>0</v>
      </c>
      <c r="BG963" s="11">
        <f>IF($AG963,SUMPRODUCT(AM$2:AM963,$AH$2:$AH963)/SUM($AH$2:$AH963),0)</f>
        <v>0</v>
      </c>
      <c r="BH963" s="11">
        <f>IF($AG963,SUMPRODUCT(AN$2:AN963,$AH$2:$AH963)/SUM($AH$2:$AH963),0)</f>
        <v>0</v>
      </c>
      <c r="BI963" s="11">
        <f>IF($AG963,SUMPRODUCT(AO$2:AO963,$AH$2:$AH963)/SUM($AH$2:$AH963),0)</f>
        <v>0</v>
      </c>
      <c r="BJ963" s="11">
        <f>IF($AG963,SUMPRODUCT(AP$2:AP963,$AH$2:$AH963)/SUM($AH$2:$AH963),0)</f>
        <v>0</v>
      </c>
      <c r="BK963" s="11">
        <f>IF($AG963,SUMPRODUCT(AQ$2:AQ963,$AH$2:$AH963)/SUM($AH$2:$AH963),0)</f>
        <v>0</v>
      </c>
      <c r="BL963" s="11">
        <f>IF($AG963,SUMPRODUCT(AR$2:AR963,$AH$2:$AH963)/SUM($AH$2:$AH963),0)</f>
        <v>0</v>
      </c>
      <c r="BM963" s="11">
        <f>IF($AG963,SUMPRODUCT(AS$2:AS963,$AH$2:$AH963)/SUM($AH$2:$AH963),0)</f>
        <v>0</v>
      </c>
      <c r="BN963" s="11">
        <f>IF($AG963,SUMPRODUCT(AT$2:AT963,$AH$2:$AH963)/SUM($AH$2:$AH963),0)</f>
        <v>0</v>
      </c>
      <c r="BO963" s="11">
        <f>IF($AG963,SUMPRODUCT(AU$2:AU963,$AH$2:$AH963)/SUM($AH$2:$AH963),0)</f>
        <v>0</v>
      </c>
      <c r="BP963" s="11">
        <f>IF($AG963,SUMPRODUCT(AV$2:AV963,$AH$2:$AH963)/SUM($AH$2:$AH963),0)</f>
        <v>0</v>
      </c>
      <c r="BQ963" s="11">
        <f>IF($AG963,SUMPRODUCT(AW$2:AW963,$AH$2:$AH963)/SUM($AH$2:$AH963),0)</f>
        <v>0</v>
      </c>
      <c r="BR963" s="11">
        <f>IF($AG963,SUMPRODUCT(AX$2:AX963,$AH$2:$AH963)/SUM($AH$2:$AH963),0)</f>
        <v>0</v>
      </c>
      <c r="BS963" s="11">
        <f>IF($AG963,SUMPRODUCT(AY$2:AY963,$AH$2:$AH963)/SUM($AH$2:$AH963),0)</f>
        <v>0</v>
      </c>
      <c r="BT963" s="11">
        <f>IF($AG963,SUMPRODUCT(AZ$2:AZ963,$AH$2:$AH963)/SUM($AH$2:$AH963),0)</f>
        <v>0</v>
      </c>
      <c r="BU963" s="11">
        <f>IF($AG963,SUMPRODUCT(BA$2:BA963,$AH$2:$AH963)/SUM($AH$2:$AH963),0)</f>
        <v>0</v>
      </c>
      <c r="BV963" s="11"/>
      <c r="BW963" s="109" cm="1">
        <f t="array" ref="BW963">IF($AG963,SQRT(SUMPRODUCT($AH$2:$AH963, (AI$2:AI963-BC963)^2)/(SUM($AH$2:$AH963)-1)),0)</f>
        <v>0</v>
      </c>
      <c r="BX963" s="109" cm="1">
        <f t="array" ref="BX963">IF($AG963,SQRT(SUMPRODUCT($AH$2:$AH963, (AJ$2:AJ963-BD963)^2)/(SUM($AH$2:$AH963)-1)),0)</f>
        <v>0</v>
      </c>
      <c r="BY963" s="109" cm="1">
        <f t="array" ref="BY963">IF($AG963,SQRT(SUMPRODUCT($AH$2:$AH963, (AK$2:AK963-BE963)^2)/(SUM($AH$2:$AH963)-1)),0)</f>
        <v>0</v>
      </c>
      <c r="BZ963" s="109" cm="1">
        <f t="array" ref="BZ963">IF($AG963,SQRT(SUMPRODUCT($AH$2:$AH963, (AL$2:AL963-BF963)^2)/(SUM($AH$2:$AH963)-1)),0)</f>
        <v>0</v>
      </c>
      <c r="CA963" s="109" cm="1">
        <f t="array" ref="CA963">IF($AG963,SQRT(SUMPRODUCT($AH$2:$AH963, (AM$2:AM963-BG963)^2)/(SUM($AH$2:$AH963)-1)),0)</f>
        <v>0</v>
      </c>
      <c r="CB963" s="109" cm="1">
        <f t="array" ref="CB963">IF($AG963,SQRT(SUMPRODUCT($AH$2:$AH963, (AN$2:AN963-BH963)^2)/(SUM($AH$2:$AH963)-1)),0)</f>
        <v>0</v>
      </c>
      <c r="CC963" s="109" cm="1">
        <f t="array" ref="CC963">IF($AG963,SQRT(SUMPRODUCT($AH$2:$AH963, (AO$2:AO963-BI963)^2)/(SUM($AH$2:$AH963)-1)),0)</f>
        <v>0</v>
      </c>
      <c r="CD963" s="109" cm="1">
        <f t="array" ref="CD963">IF($AG963,SQRT(SUMPRODUCT($AH$2:$AH963, (AP$2:AP963-BJ963)^2)/(SUM($AH$2:$AH963)-1)),0)</f>
        <v>0</v>
      </c>
      <c r="CE963" s="109" cm="1">
        <f t="array" ref="CE963">IF($AG963,SQRT(SUMPRODUCT($AH$2:$AH963, (AQ$2:AQ963-BK963)^2)/(SUM($AH$2:$AH963)-1)),0)</f>
        <v>0</v>
      </c>
      <c r="CF963" s="109" cm="1">
        <f t="array" ref="CF963">IF($AG963,SQRT(SUMPRODUCT($AH$2:$AH963, (AR$2:AR963-BL963)^2)/(SUM($AH$2:$AH963)-1)),0)</f>
        <v>0</v>
      </c>
      <c r="CG963" s="109" cm="1">
        <f t="array" ref="CG963">IF($AG963,SQRT(SUMPRODUCT($AH$2:$AH963, (AS$2:AS963-BM963)^2)/(SUM($AH$2:$AH963)-1)),0)</f>
        <v>0</v>
      </c>
      <c r="CH963" s="109" cm="1">
        <f t="array" ref="CH963">IF($AG963,SQRT(SUMPRODUCT($AH$2:$AH963, (AT$2:AT963-BN963)^2)/(SUM($AH$2:$AH963)-1)),0)</f>
        <v>0</v>
      </c>
      <c r="CI963" s="109" cm="1">
        <f t="array" ref="CI963">IF($AG963,SQRT(SUMPRODUCT($AH$2:$AH963, (AU$2:AU963-BO963)^2)/(SUM($AH$2:$AH963)-1)),0)</f>
        <v>0</v>
      </c>
      <c r="CJ963" s="109" cm="1">
        <f t="array" ref="CJ963">IF($AG963,SQRT(SUMPRODUCT($AH$2:$AH963, (AV$2:AV963-BP963)^2)/(SUM($AH$2:$AH963)-1)),0)</f>
        <v>0</v>
      </c>
      <c r="CK963" s="109" cm="1">
        <f t="array" ref="CK963">IF($AG963,SQRT(SUMPRODUCT($AH$2:$AH963, (AW$2:AW963-BQ963)^2)/(SUM($AH$2:$AH963)-1)),0)</f>
        <v>0</v>
      </c>
      <c r="CL963" s="109" cm="1">
        <f t="array" ref="CL963">IF($AG963,SQRT(SUMPRODUCT($AH$2:$AH963, (AX$2:AX963-BR963)^2)/(SUM($AH$2:$AH963)-1)),0)</f>
        <v>0</v>
      </c>
      <c r="CM963" s="109" cm="1">
        <f t="array" ref="CM963">IF($AG963,SQRT(SUMPRODUCT($AH$2:$AH963, (AY$2:AY963-BS963)^2)/(SUM($AH$2:$AH963)-1)),0)</f>
        <v>0</v>
      </c>
      <c r="CN963" s="109" cm="1">
        <f t="array" ref="CN963">IF($AG963,SQRT(SUMPRODUCT($AH$2:$AH963, (AZ$2:AZ963-BT963)^2)/(SUM($AH$2:$AH963)-1)),0)</f>
        <v>0</v>
      </c>
      <c r="CO963" s="109" cm="1">
        <f t="array" ref="CO963">IF($AG963,SQRT(SUMPRODUCT($AH$2:$AH963, (BA$2:BA963-BU963)^2)/(SUM($AH$2:$AH963)-1)),0)</f>
        <v>0</v>
      </c>
    </row>
    <row r="964" spans="34:93" x14ac:dyDescent="0.25">
      <c r="AH964" s="99" t="str">
        <f t="shared" si="227"/>
        <v/>
      </c>
      <c r="AI964" s="11">
        <f t="shared" ca="1" si="230"/>
        <v>0</v>
      </c>
      <c r="AJ964" s="11">
        <f t="shared" ca="1" si="230"/>
        <v>0</v>
      </c>
      <c r="AK964" s="11">
        <f t="shared" ca="1" si="230"/>
        <v>0</v>
      </c>
      <c r="AL964" s="11">
        <f t="shared" ca="1" si="230"/>
        <v>0</v>
      </c>
      <c r="AM964" s="11">
        <f t="shared" ca="1" si="230"/>
        <v>0</v>
      </c>
      <c r="AN964" s="11">
        <f t="shared" ca="1" si="230"/>
        <v>0</v>
      </c>
      <c r="AO964" s="11">
        <f t="shared" ca="1" si="230"/>
        <v>0</v>
      </c>
      <c r="AP964" s="11">
        <f t="shared" ca="1" si="230"/>
        <v>0</v>
      </c>
      <c r="AQ964" s="11">
        <f t="shared" ca="1" si="230"/>
        <v>0</v>
      </c>
      <c r="AR964" s="11">
        <f t="shared" ca="1" si="230"/>
        <v>0</v>
      </c>
      <c r="AS964" s="11">
        <f t="shared" ca="1" si="231"/>
        <v>0</v>
      </c>
      <c r="AT964" s="11">
        <f t="shared" ca="1" si="231"/>
        <v>0</v>
      </c>
      <c r="AU964" s="11">
        <f t="shared" ca="1" si="231"/>
        <v>0</v>
      </c>
      <c r="AV964" s="11">
        <f t="shared" ca="1" si="231"/>
        <v>0</v>
      </c>
      <c r="AW964" s="11">
        <f t="shared" ca="1" si="231"/>
        <v>0</v>
      </c>
      <c r="AX964" s="11">
        <f t="shared" ca="1" si="231"/>
        <v>0</v>
      </c>
      <c r="AY964" s="11">
        <f t="shared" ca="1" si="231"/>
        <v>0</v>
      </c>
      <c r="AZ964" s="11">
        <f t="shared" ca="1" si="231"/>
        <v>0</v>
      </c>
      <c r="BA964" s="11">
        <f t="shared" ca="1" si="231"/>
        <v>0</v>
      </c>
      <c r="BB964" s="11"/>
      <c r="BC964" s="11">
        <f>IF($AG964,SUMPRODUCT(AI$2:AI964,$AH$2:$AH964)/SUM($AH$2:$AH964),0)</f>
        <v>0</v>
      </c>
      <c r="BD964" s="11">
        <f>IF($AG964,SUMPRODUCT(AJ$2:AJ964,$AH$2:$AH964)/SUM($AH$2:$AH964),0)</f>
        <v>0</v>
      </c>
      <c r="BE964" s="11">
        <f>IF($AG964,SUMPRODUCT(AK$2:AK964,$AH$2:$AH964)/SUM($AH$2:$AH964),0)</f>
        <v>0</v>
      </c>
      <c r="BF964" s="11">
        <f>IF($AG964,SUMPRODUCT(AL$2:AL964,$AH$2:$AH964)/SUM($AH$2:$AH964),0)</f>
        <v>0</v>
      </c>
      <c r="BG964" s="11">
        <f>IF($AG964,SUMPRODUCT(AM$2:AM964,$AH$2:$AH964)/SUM($AH$2:$AH964),0)</f>
        <v>0</v>
      </c>
      <c r="BH964" s="11">
        <f>IF($AG964,SUMPRODUCT(AN$2:AN964,$AH$2:$AH964)/SUM($AH$2:$AH964),0)</f>
        <v>0</v>
      </c>
      <c r="BI964" s="11">
        <f>IF($AG964,SUMPRODUCT(AO$2:AO964,$AH$2:$AH964)/SUM($AH$2:$AH964),0)</f>
        <v>0</v>
      </c>
      <c r="BJ964" s="11">
        <f>IF($AG964,SUMPRODUCT(AP$2:AP964,$AH$2:$AH964)/SUM($AH$2:$AH964),0)</f>
        <v>0</v>
      </c>
      <c r="BK964" s="11">
        <f>IF($AG964,SUMPRODUCT(AQ$2:AQ964,$AH$2:$AH964)/SUM($AH$2:$AH964),0)</f>
        <v>0</v>
      </c>
      <c r="BL964" s="11">
        <f>IF($AG964,SUMPRODUCT(AR$2:AR964,$AH$2:$AH964)/SUM($AH$2:$AH964),0)</f>
        <v>0</v>
      </c>
      <c r="BM964" s="11">
        <f>IF($AG964,SUMPRODUCT(AS$2:AS964,$AH$2:$AH964)/SUM($AH$2:$AH964),0)</f>
        <v>0</v>
      </c>
      <c r="BN964" s="11">
        <f>IF($AG964,SUMPRODUCT(AT$2:AT964,$AH$2:$AH964)/SUM($AH$2:$AH964),0)</f>
        <v>0</v>
      </c>
      <c r="BO964" s="11">
        <f>IF($AG964,SUMPRODUCT(AU$2:AU964,$AH$2:$AH964)/SUM($AH$2:$AH964),0)</f>
        <v>0</v>
      </c>
      <c r="BP964" s="11">
        <f>IF($AG964,SUMPRODUCT(AV$2:AV964,$AH$2:$AH964)/SUM($AH$2:$AH964),0)</f>
        <v>0</v>
      </c>
      <c r="BQ964" s="11">
        <f>IF($AG964,SUMPRODUCT(AW$2:AW964,$AH$2:$AH964)/SUM($AH$2:$AH964),0)</f>
        <v>0</v>
      </c>
      <c r="BR964" s="11">
        <f>IF($AG964,SUMPRODUCT(AX$2:AX964,$AH$2:$AH964)/SUM($AH$2:$AH964),0)</f>
        <v>0</v>
      </c>
      <c r="BS964" s="11">
        <f>IF($AG964,SUMPRODUCT(AY$2:AY964,$AH$2:$AH964)/SUM($AH$2:$AH964),0)</f>
        <v>0</v>
      </c>
      <c r="BT964" s="11">
        <f>IF($AG964,SUMPRODUCT(AZ$2:AZ964,$AH$2:$AH964)/SUM($AH$2:$AH964),0)</f>
        <v>0</v>
      </c>
      <c r="BU964" s="11">
        <f>IF($AG964,SUMPRODUCT(BA$2:BA964,$AH$2:$AH964)/SUM($AH$2:$AH964),0)</f>
        <v>0</v>
      </c>
      <c r="BV964" s="11"/>
      <c r="BW964" s="109" cm="1">
        <f t="array" ref="BW964">IF($AG964,SQRT(SUMPRODUCT($AH$2:$AH964, (AI$2:AI964-BC964)^2)/(SUM($AH$2:$AH964)-1)),0)</f>
        <v>0</v>
      </c>
      <c r="BX964" s="109" cm="1">
        <f t="array" ref="BX964">IF($AG964,SQRT(SUMPRODUCT($AH$2:$AH964, (AJ$2:AJ964-BD964)^2)/(SUM($AH$2:$AH964)-1)),0)</f>
        <v>0</v>
      </c>
      <c r="BY964" s="109" cm="1">
        <f t="array" ref="BY964">IF($AG964,SQRT(SUMPRODUCT($AH$2:$AH964, (AK$2:AK964-BE964)^2)/(SUM($AH$2:$AH964)-1)),0)</f>
        <v>0</v>
      </c>
      <c r="BZ964" s="109" cm="1">
        <f t="array" ref="BZ964">IF($AG964,SQRT(SUMPRODUCT($AH$2:$AH964, (AL$2:AL964-BF964)^2)/(SUM($AH$2:$AH964)-1)),0)</f>
        <v>0</v>
      </c>
      <c r="CA964" s="109" cm="1">
        <f t="array" ref="CA964">IF($AG964,SQRT(SUMPRODUCT($AH$2:$AH964, (AM$2:AM964-BG964)^2)/(SUM($AH$2:$AH964)-1)),0)</f>
        <v>0</v>
      </c>
      <c r="CB964" s="109" cm="1">
        <f t="array" ref="CB964">IF($AG964,SQRT(SUMPRODUCT($AH$2:$AH964, (AN$2:AN964-BH964)^2)/(SUM($AH$2:$AH964)-1)),0)</f>
        <v>0</v>
      </c>
      <c r="CC964" s="109" cm="1">
        <f t="array" ref="CC964">IF($AG964,SQRT(SUMPRODUCT($AH$2:$AH964, (AO$2:AO964-BI964)^2)/(SUM($AH$2:$AH964)-1)),0)</f>
        <v>0</v>
      </c>
      <c r="CD964" s="109" cm="1">
        <f t="array" ref="CD964">IF($AG964,SQRT(SUMPRODUCT($AH$2:$AH964, (AP$2:AP964-BJ964)^2)/(SUM($AH$2:$AH964)-1)),0)</f>
        <v>0</v>
      </c>
      <c r="CE964" s="109" cm="1">
        <f t="array" ref="CE964">IF($AG964,SQRT(SUMPRODUCT($AH$2:$AH964, (AQ$2:AQ964-BK964)^2)/(SUM($AH$2:$AH964)-1)),0)</f>
        <v>0</v>
      </c>
      <c r="CF964" s="109" cm="1">
        <f t="array" ref="CF964">IF($AG964,SQRT(SUMPRODUCT($AH$2:$AH964, (AR$2:AR964-BL964)^2)/(SUM($AH$2:$AH964)-1)),0)</f>
        <v>0</v>
      </c>
      <c r="CG964" s="109" cm="1">
        <f t="array" ref="CG964">IF($AG964,SQRT(SUMPRODUCT($AH$2:$AH964, (AS$2:AS964-BM964)^2)/(SUM($AH$2:$AH964)-1)),0)</f>
        <v>0</v>
      </c>
      <c r="CH964" s="109" cm="1">
        <f t="array" ref="CH964">IF($AG964,SQRT(SUMPRODUCT($AH$2:$AH964, (AT$2:AT964-BN964)^2)/(SUM($AH$2:$AH964)-1)),0)</f>
        <v>0</v>
      </c>
      <c r="CI964" s="109" cm="1">
        <f t="array" ref="CI964">IF($AG964,SQRT(SUMPRODUCT($AH$2:$AH964, (AU$2:AU964-BO964)^2)/(SUM($AH$2:$AH964)-1)),0)</f>
        <v>0</v>
      </c>
      <c r="CJ964" s="109" cm="1">
        <f t="array" ref="CJ964">IF($AG964,SQRT(SUMPRODUCT($AH$2:$AH964, (AV$2:AV964-BP964)^2)/(SUM($AH$2:$AH964)-1)),0)</f>
        <v>0</v>
      </c>
      <c r="CK964" s="109" cm="1">
        <f t="array" ref="CK964">IF($AG964,SQRT(SUMPRODUCT($AH$2:$AH964, (AW$2:AW964-BQ964)^2)/(SUM($AH$2:$AH964)-1)),0)</f>
        <v>0</v>
      </c>
      <c r="CL964" s="109" cm="1">
        <f t="array" ref="CL964">IF($AG964,SQRT(SUMPRODUCT($AH$2:$AH964, (AX$2:AX964-BR964)^2)/(SUM($AH$2:$AH964)-1)),0)</f>
        <v>0</v>
      </c>
      <c r="CM964" s="109" cm="1">
        <f t="array" ref="CM964">IF($AG964,SQRT(SUMPRODUCT($AH$2:$AH964, (AY$2:AY964-BS964)^2)/(SUM($AH$2:$AH964)-1)),0)</f>
        <v>0</v>
      </c>
      <c r="CN964" s="109" cm="1">
        <f t="array" ref="CN964">IF($AG964,SQRT(SUMPRODUCT($AH$2:$AH964, (AZ$2:AZ964-BT964)^2)/(SUM($AH$2:$AH964)-1)),0)</f>
        <v>0</v>
      </c>
      <c r="CO964" s="109" cm="1">
        <f t="array" ref="CO964">IF($AG964,SQRT(SUMPRODUCT($AH$2:$AH964, (BA$2:BA964-BU964)^2)/(SUM($AH$2:$AH964)-1)),0)</f>
        <v>0</v>
      </c>
    </row>
    <row r="965" spans="34:93" x14ac:dyDescent="0.25">
      <c r="AH965" s="99" t="str">
        <f t="shared" si="227"/>
        <v/>
      </c>
      <c r="AI965" s="11">
        <f t="shared" ca="1" si="230"/>
        <v>0</v>
      </c>
      <c r="AJ965" s="11">
        <f t="shared" ca="1" si="230"/>
        <v>0</v>
      </c>
      <c r="AK965" s="11">
        <f t="shared" ca="1" si="230"/>
        <v>0</v>
      </c>
      <c r="AL965" s="11">
        <f t="shared" ca="1" si="230"/>
        <v>0</v>
      </c>
      <c r="AM965" s="11">
        <f t="shared" ca="1" si="230"/>
        <v>0</v>
      </c>
      <c r="AN965" s="11">
        <f t="shared" ca="1" si="230"/>
        <v>0</v>
      </c>
      <c r="AO965" s="11">
        <f t="shared" ca="1" si="230"/>
        <v>0</v>
      </c>
      <c r="AP965" s="11">
        <f t="shared" ca="1" si="230"/>
        <v>0</v>
      </c>
      <c r="AQ965" s="11">
        <f t="shared" ca="1" si="230"/>
        <v>0</v>
      </c>
      <c r="AR965" s="11">
        <f t="shared" ca="1" si="230"/>
        <v>0</v>
      </c>
      <c r="AS965" s="11">
        <f t="shared" ca="1" si="231"/>
        <v>0</v>
      </c>
      <c r="AT965" s="11">
        <f t="shared" ca="1" si="231"/>
        <v>0</v>
      </c>
      <c r="AU965" s="11">
        <f t="shared" ca="1" si="231"/>
        <v>0</v>
      </c>
      <c r="AV965" s="11">
        <f t="shared" ca="1" si="231"/>
        <v>0</v>
      </c>
      <c r="AW965" s="11">
        <f t="shared" ca="1" si="231"/>
        <v>0</v>
      </c>
      <c r="AX965" s="11">
        <f t="shared" ca="1" si="231"/>
        <v>0</v>
      </c>
      <c r="AY965" s="11">
        <f t="shared" ca="1" si="231"/>
        <v>0</v>
      </c>
      <c r="AZ965" s="11">
        <f t="shared" ca="1" si="231"/>
        <v>0</v>
      </c>
      <c r="BA965" s="11">
        <f t="shared" ca="1" si="231"/>
        <v>0</v>
      </c>
      <c r="BB965" s="11"/>
      <c r="BC965" s="11">
        <f>IF($AG965,SUMPRODUCT(AI$2:AI965,$AH$2:$AH965)/SUM($AH$2:$AH965),0)</f>
        <v>0</v>
      </c>
      <c r="BD965" s="11">
        <f>IF($AG965,SUMPRODUCT(AJ$2:AJ965,$AH$2:$AH965)/SUM($AH$2:$AH965),0)</f>
        <v>0</v>
      </c>
      <c r="BE965" s="11">
        <f>IF($AG965,SUMPRODUCT(AK$2:AK965,$AH$2:$AH965)/SUM($AH$2:$AH965),0)</f>
        <v>0</v>
      </c>
      <c r="BF965" s="11">
        <f>IF($AG965,SUMPRODUCT(AL$2:AL965,$AH$2:$AH965)/SUM($AH$2:$AH965),0)</f>
        <v>0</v>
      </c>
      <c r="BG965" s="11">
        <f>IF($AG965,SUMPRODUCT(AM$2:AM965,$AH$2:$AH965)/SUM($AH$2:$AH965),0)</f>
        <v>0</v>
      </c>
      <c r="BH965" s="11">
        <f>IF($AG965,SUMPRODUCT(AN$2:AN965,$AH$2:$AH965)/SUM($AH$2:$AH965),0)</f>
        <v>0</v>
      </c>
      <c r="BI965" s="11">
        <f>IF($AG965,SUMPRODUCT(AO$2:AO965,$AH$2:$AH965)/SUM($AH$2:$AH965),0)</f>
        <v>0</v>
      </c>
      <c r="BJ965" s="11">
        <f>IF($AG965,SUMPRODUCT(AP$2:AP965,$AH$2:$AH965)/SUM($AH$2:$AH965),0)</f>
        <v>0</v>
      </c>
      <c r="BK965" s="11">
        <f>IF($AG965,SUMPRODUCT(AQ$2:AQ965,$AH$2:$AH965)/SUM($AH$2:$AH965),0)</f>
        <v>0</v>
      </c>
      <c r="BL965" s="11">
        <f>IF($AG965,SUMPRODUCT(AR$2:AR965,$AH$2:$AH965)/SUM($AH$2:$AH965),0)</f>
        <v>0</v>
      </c>
      <c r="BM965" s="11">
        <f>IF($AG965,SUMPRODUCT(AS$2:AS965,$AH$2:$AH965)/SUM($AH$2:$AH965),0)</f>
        <v>0</v>
      </c>
      <c r="BN965" s="11">
        <f>IF($AG965,SUMPRODUCT(AT$2:AT965,$AH$2:$AH965)/SUM($AH$2:$AH965),0)</f>
        <v>0</v>
      </c>
      <c r="BO965" s="11">
        <f>IF($AG965,SUMPRODUCT(AU$2:AU965,$AH$2:$AH965)/SUM($AH$2:$AH965),0)</f>
        <v>0</v>
      </c>
      <c r="BP965" s="11">
        <f>IF($AG965,SUMPRODUCT(AV$2:AV965,$AH$2:$AH965)/SUM($AH$2:$AH965),0)</f>
        <v>0</v>
      </c>
      <c r="BQ965" s="11">
        <f>IF($AG965,SUMPRODUCT(AW$2:AW965,$AH$2:$AH965)/SUM($AH$2:$AH965),0)</f>
        <v>0</v>
      </c>
      <c r="BR965" s="11">
        <f>IF($AG965,SUMPRODUCT(AX$2:AX965,$AH$2:$AH965)/SUM($AH$2:$AH965),0)</f>
        <v>0</v>
      </c>
      <c r="BS965" s="11">
        <f>IF($AG965,SUMPRODUCT(AY$2:AY965,$AH$2:$AH965)/SUM($AH$2:$AH965),0)</f>
        <v>0</v>
      </c>
      <c r="BT965" s="11">
        <f>IF($AG965,SUMPRODUCT(AZ$2:AZ965,$AH$2:$AH965)/SUM($AH$2:$AH965),0)</f>
        <v>0</v>
      </c>
      <c r="BU965" s="11">
        <f>IF($AG965,SUMPRODUCT(BA$2:BA965,$AH$2:$AH965)/SUM($AH$2:$AH965),0)</f>
        <v>0</v>
      </c>
      <c r="BV965" s="11"/>
      <c r="BW965" s="109" cm="1">
        <f t="array" ref="BW965">IF($AG965,SQRT(SUMPRODUCT($AH$2:$AH965, (AI$2:AI965-BC965)^2)/(SUM($AH$2:$AH965)-1)),0)</f>
        <v>0</v>
      </c>
      <c r="BX965" s="109" cm="1">
        <f t="array" ref="BX965">IF($AG965,SQRT(SUMPRODUCT($AH$2:$AH965, (AJ$2:AJ965-BD965)^2)/(SUM($AH$2:$AH965)-1)),0)</f>
        <v>0</v>
      </c>
      <c r="BY965" s="109" cm="1">
        <f t="array" ref="BY965">IF($AG965,SQRT(SUMPRODUCT($AH$2:$AH965, (AK$2:AK965-BE965)^2)/(SUM($AH$2:$AH965)-1)),0)</f>
        <v>0</v>
      </c>
      <c r="BZ965" s="109" cm="1">
        <f t="array" ref="BZ965">IF($AG965,SQRT(SUMPRODUCT($AH$2:$AH965, (AL$2:AL965-BF965)^2)/(SUM($AH$2:$AH965)-1)),0)</f>
        <v>0</v>
      </c>
      <c r="CA965" s="109" cm="1">
        <f t="array" ref="CA965">IF($AG965,SQRT(SUMPRODUCT($AH$2:$AH965, (AM$2:AM965-BG965)^2)/(SUM($AH$2:$AH965)-1)),0)</f>
        <v>0</v>
      </c>
      <c r="CB965" s="109" cm="1">
        <f t="array" ref="CB965">IF($AG965,SQRT(SUMPRODUCT($AH$2:$AH965, (AN$2:AN965-BH965)^2)/(SUM($AH$2:$AH965)-1)),0)</f>
        <v>0</v>
      </c>
      <c r="CC965" s="109" cm="1">
        <f t="array" ref="CC965">IF($AG965,SQRT(SUMPRODUCT($AH$2:$AH965, (AO$2:AO965-BI965)^2)/(SUM($AH$2:$AH965)-1)),0)</f>
        <v>0</v>
      </c>
      <c r="CD965" s="109" cm="1">
        <f t="array" ref="CD965">IF($AG965,SQRT(SUMPRODUCT($AH$2:$AH965, (AP$2:AP965-BJ965)^2)/(SUM($AH$2:$AH965)-1)),0)</f>
        <v>0</v>
      </c>
      <c r="CE965" s="109" cm="1">
        <f t="array" ref="CE965">IF($AG965,SQRT(SUMPRODUCT($AH$2:$AH965, (AQ$2:AQ965-BK965)^2)/(SUM($AH$2:$AH965)-1)),0)</f>
        <v>0</v>
      </c>
      <c r="CF965" s="109" cm="1">
        <f t="array" ref="CF965">IF($AG965,SQRT(SUMPRODUCT($AH$2:$AH965, (AR$2:AR965-BL965)^2)/(SUM($AH$2:$AH965)-1)),0)</f>
        <v>0</v>
      </c>
      <c r="CG965" s="109" cm="1">
        <f t="array" ref="CG965">IF($AG965,SQRT(SUMPRODUCT($AH$2:$AH965, (AS$2:AS965-BM965)^2)/(SUM($AH$2:$AH965)-1)),0)</f>
        <v>0</v>
      </c>
      <c r="CH965" s="109" cm="1">
        <f t="array" ref="CH965">IF($AG965,SQRT(SUMPRODUCT($AH$2:$AH965, (AT$2:AT965-BN965)^2)/(SUM($AH$2:$AH965)-1)),0)</f>
        <v>0</v>
      </c>
      <c r="CI965" s="109" cm="1">
        <f t="array" ref="CI965">IF($AG965,SQRT(SUMPRODUCT($AH$2:$AH965, (AU$2:AU965-BO965)^2)/(SUM($AH$2:$AH965)-1)),0)</f>
        <v>0</v>
      </c>
      <c r="CJ965" s="109" cm="1">
        <f t="array" ref="CJ965">IF($AG965,SQRT(SUMPRODUCT($AH$2:$AH965, (AV$2:AV965-BP965)^2)/(SUM($AH$2:$AH965)-1)),0)</f>
        <v>0</v>
      </c>
      <c r="CK965" s="109" cm="1">
        <f t="array" ref="CK965">IF($AG965,SQRT(SUMPRODUCT($AH$2:$AH965, (AW$2:AW965-BQ965)^2)/(SUM($AH$2:$AH965)-1)),0)</f>
        <v>0</v>
      </c>
      <c r="CL965" s="109" cm="1">
        <f t="array" ref="CL965">IF($AG965,SQRT(SUMPRODUCT($AH$2:$AH965, (AX$2:AX965-BR965)^2)/(SUM($AH$2:$AH965)-1)),0)</f>
        <v>0</v>
      </c>
      <c r="CM965" s="109" cm="1">
        <f t="array" ref="CM965">IF($AG965,SQRT(SUMPRODUCT($AH$2:$AH965, (AY$2:AY965-BS965)^2)/(SUM($AH$2:$AH965)-1)),0)</f>
        <v>0</v>
      </c>
      <c r="CN965" s="109" cm="1">
        <f t="array" ref="CN965">IF($AG965,SQRT(SUMPRODUCT($AH$2:$AH965, (AZ$2:AZ965-BT965)^2)/(SUM($AH$2:$AH965)-1)),0)</f>
        <v>0</v>
      </c>
      <c r="CO965" s="109" cm="1">
        <f t="array" ref="CO965">IF($AG965,SQRT(SUMPRODUCT($AH$2:$AH965, (BA$2:BA965-BU965)^2)/(SUM($AH$2:$AH965)-1)),0)</f>
        <v>0</v>
      </c>
    </row>
    <row r="966" spans="34:93" x14ac:dyDescent="0.25">
      <c r="AH966" s="99" t="str">
        <f t="shared" si="227"/>
        <v/>
      </c>
      <c r="AI966" s="11">
        <f t="shared" ca="1" si="230"/>
        <v>0</v>
      </c>
      <c r="AJ966" s="11">
        <f t="shared" ca="1" si="230"/>
        <v>0</v>
      </c>
      <c r="AK966" s="11">
        <f t="shared" ca="1" si="230"/>
        <v>0</v>
      </c>
      <c r="AL966" s="11">
        <f t="shared" ca="1" si="230"/>
        <v>0</v>
      </c>
      <c r="AM966" s="11">
        <f t="shared" ca="1" si="230"/>
        <v>0</v>
      </c>
      <c r="AN966" s="11">
        <f t="shared" ca="1" si="230"/>
        <v>0</v>
      </c>
      <c r="AO966" s="11">
        <f t="shared" ca="1" si="230"/>
        <v>0</v>
      </c>
      <c r="AP966" s="11">
        <f t="shared" ca="1" si="230"/>
        <v>0</v>
      </c>
      <c r="AQ966" s="11">
        <f t="shared" ca="1" si="230"/>
        <v>0</v>
      </c>
      <c r="AR966" s="11">
        <f t="shared" ca="1" si="230"/>
        <v>0</v>
      </c>
      <c r="AS966" s="11">
        <f t="shared" ca="1" si="231"/>
        <v>0</v>
      </c>
      <c r="AT966" s="11">
        <f t="shared" ca="1" si="231"/>
        <v>0</v>
      </c>
      <c r="AU966" s="11">
        <f t="shared" ca="1" si="231"/>
        <v>0</v>
      </c>
      <c r="AV966" s="11">
        <f t="shared" ca="1" si="231"/>
        <v>0</v>
      </c>
      <c r="AW966" s="11">
        <f t="shared" ca="1" si="231"/>
        <v>0</v>
      </c>
      <c r="AX966" s="11">
        <f t="shared" ca="1" si="231"/>
        <v>0</v>
      </c>
      <c r="AY966" s="11">
        <f t="shared" ca="1" si="231"/>
        <v>0</v>
      </c>
      <c r="AZ966" s="11">
        <f t="shared" ca="1" si="231"/>
        <v>0</v>
      </c>
      <c r="BA966" s="11">
        <f t="shared" ca="1" si="231"/>
        <v>0</v>
      </c>
      <c r="BB966" s="11"/>
      <c r="BC966" s="11">
        <f>IF($AG966,SUMPRODUCT(AI$2:AI966,$AH$2:$AH966)/SUM($AH$2:$AH966),0)</f>
        <v>0</v>
      </c>
      <c r="BD966" s="11">
        <f>IF($AG966,SUMPRODUCT(AJ$2:AJ966,$AH$2:$AH966)/SUM($AH$2:$AH966),0)</f>
        <v>0</v>
      </c>
      <c r="BE966" s="11">
        <f>IF($AG966,SUMPRODUCT(AK$2:AK966,$AH$2:$AH966)/SUM($AH$2:$AH966),0)</f>
        <v>0</v>
      </c>
      <c r="BF966" s="11">
        <f>IF($AG966,SUMPRODUCT(AL$2:AL966,$AH$2:$AH966)/SUM($AH$2:$AH966),0)</f>
        <v>0</v>
      </c>
      <c r="BG966" s="11">
        <f>IF($AG966,SUMPRODUCT(AM$2:AM966,$AH$2:$AH966)/SUM($AH$2:$AH966),0)</f>
        <v>0</v>
      </c>
      <c r="BH966" s="11">
        <f>IF($AG966,SUMPRODUCT(AN$2:AN966,$AH$2:$AH966)/SUM($AH$2:$AH966),0)</f>
        <v>0</v>
      </c>
      <c r="BI966" s="11">
        <f>IF($AG966,SUMPRODUCT(AO$2:AO966,$AH$2:$AH966)/SUM($AH$2:$AH966),0)</f>
        <v>0</v>
      </c>
      <c r="BJ966" s="11">
        <f>IF($AG966,SUMPRODUCT(AP$2:AP966,$AH$2:$AH966)/SUM($AH$2:$AH966),0)</f>
        <v>0</v>
      </c>
      <c r="BK966" s="11">
        <f>IF($AG966,SUMPRODUCT(AQ$2:AQ966,$AH$2:$AH966)/SUM($AH$2:$AH966),0)</f>
        <v>0</v>
      </c>
      <c r="BL966" s="11">
        <f>IF($AG966,SUMPRODUCT(AR$2:AR966,$AH$2:$AH966)/SUM($AH$2:$AH966),0)</f>
        <v>0</v>
      </c>
      <c r="BM966" s="11">
        <f>IF($AG966,SUMPRODUCT(AS$2:AS966,$AH$2:$AH966)/SUM($AH$2:$AH966),0)</f>
        <v>0</v>
      </c>
      <c r="BN966" s="11">
        <f>IF($AG966,SUMPRODUCT(AT$2:AT966,$AH$2:$AH966)/SUM($AH$2:$AH966),0)</f>
        <v>0</v>
      </c>
      <c r="BO966" s="11">
        <f>IF($AG966,SUMPRODUCT(AU$2:AU966,$AH$2:$AH966)/SUM($AH$2:$AH966),0)</f>
        <v>0</v>
      </c>
      <c r="BP966" s="11">
        <f>IF($AG966,SUMPRODUCT(AV$2:AV966,$AH$2:$AH966)/SUM($AH$2:$AH966),0)</f>
        <v>0</v>
      </c>
      <c r="BQ966" s="11">
        <f>IF($AG966,SUMPRODUCT(AW$2:AW966,$AH$2:$AH966)/SUM($AH$2:$AH966),0)</f>
        <v>0</v>
      </c>
      <c r="BR966" s="11">
        <f>IF($AG966,SUMPRODUCT(AX$2:AX966,$AH$2:$AH966)/SUM($AH$2:$AH966),0)</f>
        <v>0</v>
      </c>
      <c r="BS966" s="11">
        <f>IF($AG966,SUMPRODUCT(AY$2:AY966,$AH$2:$AH966)/SUM($AH$2:$AH966),0)</f>
        <v>0</v>
      </c>
      <c r="BT966" s="11">
        <f>IF($AG966,SUMPRODUCT(AZ$2:AZ966,$AH$2:$AH966)/SUM($AH$2:$AH966),0)</f>
        <v>0</v>
      </c>
      <c r="BU966" s="11">
        <f>IF($AG966,SUMPRODUCT(BA$2:BA966,$AH$2:$AH966)/SUM($AH$2:$AH966),0)</f>
        <v>0</v>
      </c>
      <c r="BV966" s="11"/>
      <c r="BW966" s="109" cm="1">
        <f t="array" ref="BW966">IF($AG966,SQRT(SUMPRODUCT($AH$2:$AH966, (AI$2:AI966-BC966)^2)/(SUM($AH$2:$AH966)-1)),0)</f>
        <v>0</v>
      </c>
      <c r="BX966" s="109" cm="1">
        <f t="array" ref="BX966">IF($AG966,SQRT(SUMPRODUCT($AH$2:$AH966, (AJ$2:AJ966-BD966)^2)/(SUM($AH$2:$AH966)-1)),0)</f>
        <v>0</v>
      </c>
      <c r="BY966" s="109" cm="1">
        <f t="array" ref="BY966">IF($AG966,SQRT(SUMPRODUCT($AH$2:$AH966, (AK$2:AK966-BE966)^2)/(SUM($AH$2:$AH966)-1)),0)</f>
        <v>0</v>
      </c>
      <c r="BZ966" s="109" cm="1">
        <f t="array" ref="BZ966">IF($AG966,SQRT(SUMPRODUCT($AH$2:$AH966, (AL$2:AL966-BF966)^2)/(SUM($AH$2:$AH966)-1)),0)</f>
        <v>0</v>
      </c>
      <c r="CA966" s="109" cm="1">
        <f t="array" ref="CA966">IF($AG966,SQRT(SUMPRODUCT($AH$2:$AH966, (AM$2:AM966-BG966)^2)/(SUM($AH$2:$AH966)-1)),0)</f>
        <v>0</v>
      </c>
      <c r="CB966" s="109" cm="1">
        <f t="array" ref="CB966">IF($AG966,SQRT(SUMPRODUCT($AH$2:$AH966, (AN$2:AN966-BH966)^2)/(SUM($AH$2:$AH966)-1)),0)</f>
        <v>0</v>
      </c>
      <c r="CC966" s="109" cm="1">
        <f t="array" ref="CC966">IF($AG966,SQRT(SUMPRODUCT($AH$2:$AH966, (AO$2:AO966-BI966)^2)/(SUM($AH$2:$AH966)-1)),0)</f>
        <v>0</v>
      </c>
      <c r="CD966" s="109" cm="1">
        <f t="array" ref="CD966">IF($AG966,SQRT(SUMPRODUCT($AH$2:$AH966, (AP$2:AP966-BJ966)^2)/(SUM($AH$2:$AH966)-1)),0)</f>
        <v>0</v>
      </c>
      <c r="CE966" s="109" cm="1">
        <f t="array" ref="CE966">IF($AG966,SQRT(SUMPRODUCT($AH$2:$AH966, (AQ$2:AQ966-BK966)^2)/(SUM($AH$2:$AH966)-1)),0)</f>
        <v>0</v>
      </c>
      <c r="CF966" s="109" cm="1">
        <f t="array" ref="CF966">IF($AG966,SQRT(SUMPRODUCT($AH$2:$AH966, (AR$2:AR966-BL966)^2)/(SUM($AH$2:$AH966)-1)),0)</f>
        <v>0</v>
      </c>
      <c r="CG966" s="109" cm="1">
        <f t="array" ref="CG966">IF($AG966,SQRT(SUMPRODUCT($AH$2:$AH966, (AS$2:AS966-BM966)^2)/(SUM($AH$2:$AH966)-1)),0)</f>
        <v>0</v>
      </c>
      <c r="CH966" s="109" cm="1">
        <f t="array" ref="CH966">IF($AG966,SQRT(SUMPRODUCT($AH$2:$AH966, (AT$2:AT966-BN966)^2)/(SUM($AH$2:$AH966)-1)),0)</f>
        <v>0</v>
      </c>
      <c r="CI966" s="109" cm="1">
        <f t="array" ref="CI966">IF($AG966,SQRT(SUMPRODUCT($AH$2:$AH966, (AU$2:AU966-BO966)^2)/(SUM($AH$2:$AH966)-1)),0)</f>
        <v>0</v>
      </c>
      <c r="CJ966" s="109" cm="1">
        <f t="array" ref="CJ966">IF($AG966,SQRT(SUMPRODUCT($AH$2:$AH966, (AV$2:AV966-BP966)^2)/(SUM($AH$2:$AH966)-1)),0)</f>
        <v>0</v>
      </c>
      <c r="CK966" s="109" cm="1">
        <f t="array" ref="CK966">IF($AG966,SQRT(SUMPRODUCT($AH$2:$AH966, (AW$2:AW966-BQ966)^2)/(SUM($AH$2:$AH966)-1)),0)</f>
        <v>0</v>
      </c>
      <c r="CL966" s="109" cm="1">
        <f t="array" ref="CL966">IF($AG966,SQRT(SUMPRODUCT($AH$2:$AH966, (AX$2:AX966-BR966)^2)/(SUM($AH$2:$AH966)-1)),0)</f>
        <v>0</v>
      </c>
      <c r="CM966" s="109" cm="1">
        <f t="array" ref="CM966">IF($AG966,SQRT(SUMPRODUCT($AH$2:$AH966, (AY$2:AY966-BS966)^2)/(SUM($AH$2:$AH966)-1)),0)</f>
        <v>0</v>
      </c>
      <c r="CN966" s="109" cm="1">
        <f t="array" ref="CN966">IF($AG966,SQRT(SUMPRODUCT($AH$2:$AH966, (AZ$2:AZ966-BT966)^2)/(SUM($AH$2:$AH966)-1)),0)</f>
        <v>0</v>
      </c>
      <c r="CO966" s="109" cm="1">
        <f t="array" ref="CO966">IF($AG966,SQRT(SUMPRODUCT($AH$2:$AH966, (BA$2:BA966-BU966)^2)/(SUM($AH$2:$AH966)-1)),0)</f>
        <v>0</v>
      </c>
    </row>
    <row r="967" spans="34:93" x14ac:dyDescent="0.25">
      <c r="AH967" s="99" t="str">
        <f t="shared" si="227"/>
        <v/>
      </c>
      <c r="AI967" s="11">
        <f t="shared" ca="1" si="230"/>
        <v>0</v>
      </c>
      <c r="AJ967" s="11">
        <f t="shared" ca="1" si="230"/>
        <v>0</v>
      </c>
      <c r="AK967" s="11">
        <f t="shared" ca="1" si="230"/>
        <v>0</v>
      </c>
      <c r="AL967" s="11">
        <f t="shared" ca="1" si="230"/>
        <v>0</v>
      </c>
      <c r="AM967" s="11">
        <f t="shared" ca="1" si="230"/>
        <v>0</v>
      </c>
      <c r="AN967" s="11">
        <f t="shared" ca="1" si="230"/>
        <v>0</v>
      </c>
      <c r="AO967" s="11">
        <f t="shared" ca="1" si="230"/>
        <v>0</v>
      </c>
      <c r="AP967" s="11">
        <f t="shared" ca="1" si="230"/>
        <v>0</v>
      </c>
      <c r="AQ967" s="11">
        <f t="shared" ca="1" si="230"/>
        <v>0</v>
      </c>
      <c r="AR967" s="11">
        <f t="shared" ca="1" si="230"/>
        <v>0</v>
      </c>
      <c r="AS967" s="11">
        <f t="shared" ca="1" si="231"/>
        <v>0</v>
      </c>
      <c r="AT967" s="11">
        <f t="shared" ca="1" si="231"/>
        <v>0</v>
      </c>
      <c r="AU967" s="11">
        <f t="shared" ca="1" si="231"/>
        <v>0</v>
      </c>
      <c r="AV967" s="11">
        <f t="shared" ca="1" si="231"/>
        <v>0</v>
      </c>
      <c r="AW967" s="11">
        <f t="shared" ca="1" si="231"/>
        <v>0</v>
      </c>
      <c r="AX967" s="11">
        <f t="shared" ca="1" si="231"/>
        <v>0</v>
      </c>
      <c r="AY967" s="11">
        <f t="shared" ca="1" si="231"/>
        <v>0</v>
      </c>
      <c r="AZ967" s="11">
        <f t="shared" ca="1" si="231"/>
        <v>0</v>
      </c>
      <c r="BA967" s="11">
        <f t="shared" ca="1" si="231"/>
        <v>0</v>
      </c>
      <c r="BB967" s="11"/>
      <c r="BC967" s="11">
        <f>IF($AG967,SUMPRODUCT(AI$2:AI967,$AH$2:$AH967)/SUM($AH$2:$AH967),0)</f>
        <v>0</v>
      </c>
      <c r="BD967" s="11">
        <f>IF($AG967,SUMPRODUCT(AJ$2:AJ967,$AH$2:$AH967)/SUM($AH$2:$AH967),0)</f>
        <v>0</v>
      </c>
      <c r="BE967" s="11">
        <f>IF($AG967,SUMPRODUCT(AK$2:AK967,$AH$2:$AH967)/SUM($AH$2:$AH967),0)</f>
        <v>0</v>
      </c>
      <c r="BF967" s="11">
        <f>IF($AG967,SUMPRODUCT(AL$2:AL967,$AH$2:$AH967)/SUM($AH$2:$AH967),0)</f>
        <v>0</v>
      </c>
      <c r="BG967" s="11">
        <f>IF($AG967,SUMPRODUCT(AM$2:AM967,$AH$2:$AH967)/SUM($AH$2:$AH967),0)</f>
        <v>0</v>
      </c>
      <c r="BH967" s="11">
        <f>IF($AG967,SUMPRODUCT(AN$2:AN967,$AH$2:$AH967)/SUM($AH$2:$AH967),0)</f>
        <v>0</v>
      </c>
      <c r="BI967" s="11">
        <f>IF($AG967,SUMPRODUCT(AO$2:AO967,$AH$2:$AH967)/SUM($AH$2:$AH967),0)</f>
        <v>0</v>
      </c>
      <c r="BJ967" s="11">
        <f>IF($AG967,SUMPRODUCT(AP$2:AP967,$AH$2:$AH967)/SUM($AH$2:$AH967),0)</f>
        <v>0</v>
      </c>
      <c r="BK967" s="11">
        <f>IF($AG967,SUMPRODUCT(AQ$2:AQ967,$AH$2:$AH967)/SUM($AH$2:$AH967),0)</f>
        <v>0</v>
      </c>
      <c r="BL967" s="11">
        <f>IF($AG967,SUMPRODUCT(AR$2:AR967,$AH$2:$AH967)/SUM($AH$2:$AH967),0)</f>
        <v>0</v>
      </c>
      <c r="BM967" s="11">
        <f>IF($AG967,SUMPRODUCT(AS$2:AS967,$AH$2:$AH967)/SUM($AH$2:$AH967),0)</f>
        <v>0</v>
      </c>
      <c r="BN967" s="11">
        <f>IF($AG967,SUMPRODUCT(AT$2:AT967,$AH$2:$AH967)/SUM($AH$2:$AH967),0)</f>
        <v>0</v>
      </c>
      <c r="BO967" s="11">
        <f>IF($AG967,SUMPRODUCT(AU$2:AU967,$AH$2:$AH967)/SUM($AH$2:$AH967),0)</f>
        <v>0</v>
      </c>
      <c r="BP967" s="11">
        <f>IF($AG967,SUMPRODUCT(AV$2:AV967,$AH$2:$AH967)/SUM($AH$2:$AH967),0)</f>
        <v>0</v>
      </c>
      <c r="BQ967" s="11">
        <f>IF($AG967,SUMPRODUCT(AW$2:AW967,$AH$2:$AH967)/SUM($AH$2:$AH967),0)</f>
        <v>0</v>
      </c>
      <c r="BR967" s="11">
        <f>IF($AG967,SUMPRODUCT(AX$2:AX967,$AH$2:$AH967)/SUM($AH$2:$AH967),0)</f>
        <v>0</v>
      </c>
      <c r="BS967" s="11">
        <f>IF($AG967,SUMPRODUCT(AY$2:AY967,$AH$2:$AH967)/SUM($AH$2:$AH967),0)</f>
        <v>0</v>
      </c>
      <c r="BT967" s="11">
        <f>IF($AG967,SUMPRODUCT(AZ$2:AZ967,$AH$2:$AH967)/SUM($AH$2:$AH967),0)</f>
        <v>0</v>
      </c>
      <c r="BU967" s="11">
        <f>IF($AG967,SUMPRODUCT(BA$2:BA967,$AH$2:$AH967)/SUM($AH$2:$AH967),0)</f>
        <v>0</v>
      </c>
      <c r="BV967" s="11"/>
      <c r="BW967" s="109" cm="1">
        <f t="array" ref="BW967">IF($AG967,SQRT(SUMPRODUCT($AH$2:$AH967, (AI$2:AI967-BC967)^2)/(SUM($AH$2:$AH967)-1)),0)</f>
        <v>0</v>
      </c>
      <c r="BX967" s="109" cm="1">
        <f t="array" ref="BX967">IF($AG967,SQRT(SUMPRODUCT($AH$2:$AH967, (AJ$2:AJ967-BD967)^2)/(SUM($AH$2:$AH967)-1)),0)</f>
        <v>0</v>
      </c>
      <c r="BY967" s="109" cm="1">
        <f t="array" ref="BY967">IF($AG967,SQRT(SUMPRODUCT($AH$2:$AH967, (AK$2:AK967-BE967)^2)/(SUM($AH$2:$AH967)-1)),0)</f>
        <v>0</v>
      </c>
      <c r="BZ967" s="109" cm="1">
        <f t="array" ref="BZ967">IF($AG967,SQRT(SUMPRODUCT($AH$2:$AH967, (AL$2:AL967-BF967)^2)/(SUM($AH$2:$AH967)-1)),0)</f>
        <v>0</v>
      </c>
      <c r="CA967" s="109" cm="1">
        <f t="array" ref="CA967">IF($AG967,SQRT(SUMPRODUCT($AH$2:$AH967, (AM$2:AM967-BG967)^2)/(SUM($AH$2:$AH967)-1)),0)</f>
        <v>0</v>
      </c>
      <c r="CB967" s="109" cm="1">
        <f t="array" ref="CB967">IF($AG967,SQRT(SUMPRODUCT($AH$2:$AH967, (AN$2:AN967-BH967)^2)/(SUM($AH$2:$AH967)-1)),0)</f>
        <v>0</v>
      </c>
      <c r="CC967" s="109" cm="1">
        <f t="array" ref="CC967">IF($AG967,SQRT(SUMPRODUCT($AH$2:$AH967, (AO$2:AO967-BI967)^2)/(SUM($AH$2:$AH967)-1)),0)</f>
        <v>0</v>
      </c>
      <c r="CD967" s="109" cm="1">
        <f t="array" ref="CD967">IF($AG967,SQRT(SUMPRODUCT($AH$2:$AH967, (AP$2:AP967-BJ967)^2)/(SUM($AH$2:$AH967)-1)),0)</f>
        <v>0</v>
      </c>
      <c r="CE967" s="109" cm="1">
        <f t="array" ref="CE967">IF($AG967,SQRT(SUMPRODUCT($AH$2:$AH967, (AQ$2:AQ967-BK967)^2)/(SUM($AH$2:$AH967)-1)),0)</f>
        <v>0</v>
      </c>
      <c r="CF967" s="109" cm="1">
        <f t="array" ref="CF967">IF($AG967,SQRT(SUMPRODUCT($AH$2:$AH967, (AR$2:AR967-BL967)^2)/(SUM($AH$2:$AH967)-1)),0)</f>
        <v>0</v>
      </c>
      <c r="CG967" s="109" cm="1">
        <f t="array" ref="CG967">IF($AG967,SQRT(SUMPRODUCT($AH$2:$AH967, (AS$2:AS967-BM967)^2)/(SUM($AH$2:$AH967)-1)),0)</f>
        <v>0</v>
      </c>
      <c r="CH967" s="109" cm="1">
        <f t="array" ref="CH967">IF($AG967,SQRT(SUMPRODUCT($AH$2:$AH967, (AT$2:AT967-BN967)^2)/(SUM($AH$2:$AH967)-1)),0)</f>
        <v>0</v>
      </c>
      <c r="CI967" s="109" cm="1">
        <f t="array" ref="CI967">IF($AG967,SQRT(SUMPRODUCT($AH$2:$AH967, (AU$2:AU967-BO967)^2)/(SUM($AH$2:$AH967)-1)),0)</f>
        <v>0</v>
      </c>
      <c r="CJ967" s="109" cm="1">
        <f t="array" ref="CJ967">IF($AG967,SQRT(SUMPRODUCT($AH$2:$AH967, (AV$2:AV967-BP967)^2)/(SUM($AH$2:$AH967)-1)),0)</f>
        <v>0</v>
      </c>
      <c r="CK967" s="109" cm="1">
        <f t="array" ref="CK967">IF($AG967,SQRT(SUMPRODUCT($AH$2:$AH967, (AW$2:AW967-BQ967)^2)/(SUM($AH$2:$AH967)-1)),0)</f>
        <v>0</v>
      </c>
      <c r="CL967" s="109" cm="1">
        <f t="array" ref="CL967">IF($AG967,SQRT(SUMPRODUCT($AH$2:$AH967, (AX$2:AX967-BR967)^2)/(SUM($AH$2:$AH967)-1)),0)</f>
        <v>0</v>
      </c>
      <c r="CM967" s="109" cm="1">
        <f t="array" ref="CM967">IF($AG967,SQRT(SUMPRODUCT($AH$2:$AH967, (AY$2:AY967-BS967)^2)/(SUM($AH$2:$AH967)-1)),0)</f>
        <v>0</v>
      </c>
      <c r="CN967" s="109" cm="1">
        <f t="array" ref="CN967">IF($AG967,SQRT(SUMPRODUCT($AH$2:$AH967, (AZ$2:AZ967-BT967)^2)/(SUM($AH$2:$AH967)-1)),0)</f>
        <v>0</v>
      </c>
      <c r="CO967" s="109" cm="1">
        <f t="array" ref="CO967">IF($AG967,SQRT(SUMPRODUCT($AH$2:$AH967, (BA$2:BA967-BU967)^2)/(SUM($AH$2:$AH967)-1)),0)</f>
        <v>0</v>
      </c>
    </row>
    <row r="968" spans="34:93" x14ac:dyDescent="0.25">
      <c r="AH968" s="99" t="str">
        <f t="shared" si="227"/>
        <v/>
      </c>
      <c r="AI968" s="11">
        <f t="shared" ca="1" si="230"/>
        <v>0</v>
      </c>
      <c r="AJ968" s="11">
        <f t="shared" ca="1" si="230"/>
        <v>0</v>
      </c>
      <c r="AK968" s="11">
        <f t="shared" ca="1" si="230"/>
        <v>0</v>
      </c>
      <c r="AL968" s="11">
        <f t="shared" ca="1" si="230"/>
        <v>0</v>
      </c>
      <c r="AM968" s="11">
        <f t="shared" ca="1" si="230"/>
        <v>0</v>
      </c>
      <c r="AN968" s="11">
        <f t="shared" ca="1" si="230"/>
        <v>0</v>
      </c>
      <c r="AO968" s="11">
        <f t="shared" ca="1" si="230"/>
        <v>0</v>
      </c>
      <c r="AP968" s="11">
        <f t="shared" ca="1" si="230"/>
        <v>0</v>
      </c>
      <c r="AQ968" s="11">
        <f t="shared" ca="1" si="230"/>
        <v>0</v>
      </c>
      <c r="AR968" s="11">
        <f t="shared" ca="1" si="230"/>
        <v>0</v>
      </c>
      <c r="AS968" s="11">
        <f t="shared" ca="1" si="231"/>
        <v>0</v>
      </c>
      <c r="AT968" s="11">
        <f t="shared" ca="1" si="231"/>
        <v>0</v>
      </c>
      <c r="AU968" s="11">
        <f t="shared" ca="1" si="231"/>
        <v>0</v>
      </c>
      <c r="AV968" s="11">
        <f t="shared" ca="1" si="231"/>
        <v>0</v>
      </c>
      <c r="AW968" s="11">
        <f t="shared" ca="1" si="231"/>
        <v>0</v>
      </c>
      <c r="AX968" s="11">
        <f t="shared" ca="1" si="231"/>
        <v>0</v>
      </c>
      <c r="AY968" s="11">
        <f t="shared" ca="1" si="231"/>
        <v>0</v>
      </c>
      <c r="AZ968" s="11">
        <f t="shared" ca="1" si="231"/>
        <v>0</v>
      </c>
      <c r="BA968" s="11">
        <f t="shared" ca="1" si="231"/>
        <v>0</v>
      </c>
      <c r="BB968" s="11"/>
      <c r="BC968" s="11">
        <f>IF($AG968,SUMPRODUCT(AI$2:AI968,$AH$2:$AH968)/SUM($AH$2:$AH968),0)</f>
        <v>0</v>
      </c>
      <c r="BD968" s="11">
        <f>IF($AG968,SUMPRODUCT(AJ$2:AJ968,$AH$2:$AH968)/SUM($AH$2:$AH968),0)</f>
        <v>0</v>
      </c>
      <c r="BE968" s="11">
        <f>IF($AG968,SUMPRODUCT(AK$2:AK968,$AH$2:$AH968)/SUM($AH$2:$AH968),0)</f>
        <v>0</v>
      </c>
      <c r="BF968" s="11">
        <f>IF($AG968,SUMPRODUCT(AL$2:AL968,$AH$2:$AH968)/SUM($AH$2:$AH968),0)</f>
        <v>0</v>
      </c>
      <c r="BG968" s="11">
        <f>IF($AG968,SUMPRODUCT(AM$2:AM968,$AH$2:$AH968)/SUM($AH$2:$AH968),0)</f>
        <v>0</v>
      </c>
      <c r="BH968" s="11">
        <f>IF($AG968,SUMPRODUCT(AN$2:AN968,$AH$2:$AH968)/SUM($AH$2:$AH968),0)</f>
        <v>0</v>
      </c>
      <c r="BI968" s="11">
        <f>IF($AG968,SUMPRODUCT(AO$2:AO968,$AH$2:$AH968)/SUM($AH$2:$AH968),0)</f>
        <v>0</v>
      </c>
      <c r="BJ968" s="11">
        <f>IF($AG968,SUMPRODUCT(AP$2:AP968,$AH$2:$AH968)/SUM($AH$2:$AH968),0)</f>
        <v>0</v>
      </c>
      <c r="BK968" s="11">
        <f>IF($AG968,SUMPRODUCT(AQ$2:AQ968,$AH$2:$AH968)/SUM($AH$2:$AH968),0)</f>
        <v>0</v>
      </c>
      <c r="BL968" s="11">
        <f>IF($AG968,SUMPRODUCT(AR$2:AR968,$AH$2:$AH968)/SUM($AH$2:$AH968),0)</f>
        <v>0</v>
      </c>
      <c r="BM968" s="11">
        <f>IF($AG968,SUMPRODUCT(AS$2:AS968,$AH$2:$AH968)/SUM($AH$2:$AH968),0)</f>
        <v>0</v>
      </c>
      <c r="BN968" s="11">
        <f>IF($AG968,SUMPRODUCT(AT$2:AT968,$AH$2:$AH968)/SUM($AH$2:$AH968),0)</f>
        <v>0</v>
      </c>
      <c r="BO968" s="11">
        <f>IF($AG968,SUMPRODUCT(AU$2:AU968,$AH$2:$AH968)/SUM($AH$2:$AH968),0)</f>
        <v>0</v>
      </c>
      <c r="BP968" s="11">
        <f>IF($AG968,SUMPRODUCT(AV$2:AV968,$AH$2:$AH968)/SUM($AH$2:$AH968),0)</f>
        <v>0</v>
      </c>
      <c r="BQ968" s="11">
        <f>IF($AG968,SUMPRODUCT(AW$2:AW968,$AH$2:$AH968)/SUM($AH$2:$AH968),0)</f>
        <v>0</v>
      </c>
      <c r="BR968" s="11">
        <f>IF($AG968,SUMPRODUCT(AX$2:AX968,$AH$2:$AH968)/SUM($AH$2:$AH968),0)</f>
        <v>0</v>
      </c>
      <c r="BS968" s="11">
        <f>IF($AG968,SUMPRODUCT(AY$2:AY968,$AH$2:$AH968)/SUM($AH$2:$AH968),0)</f>
        <v>0</v>
      </c>
      <c r="BT968" s="11">
        <f>IF($AG968,SUMPRODUCT(AZ$2:AZ968,$AH$2:$AH968)/SUM($AH$2:$AH968),0)</f>
        <v>0</v>
      </c>
      <c r="BU968" s="11">
        <f>IF($AG968,SUMPRODUCT(BA$2:BA968,$AH$2:$AH968)/SUM($AH$2:$AH968),0)</f>
        <v>0</v>
      </c>
      <c r="BV968" s="11"/>
      <c r="BW968" s="109" cm="1">
        <f t="array" ref="BW968">IF($AG968,SQRT(SUMPRODUCT($AH$2:$AH968, (AI$2:AI968-BC968)^2)/(SUM($AH$2:$AH968)-1)),0)</f>
        <v>0</v>
      </c>
      <c r="BX968" s="109" cm="1">
        <f t="array" ref="BX968">IF($AG968,SQRT(SUMPRODUCT($AH$2:$AH968, (AJ$2:AJ968-BD968)^2)/(SUM($AH$2:$AH968)-1)),0)</f>
        <v>0</v>
      </c>
      <c r="BY968" s="109" cm="1">
        <f t="array" ref="BY968">IF($AG968,SQRT(SUMPRODUCT($AH$2:$AH968, (AK$2:AK968-BE968)^2)/(SUM($AH$2:$AH968)-1)),0)</f>
        <v>0</v>
      </c>
      <c r="BZ968" s="109" cm="1">
        <f t="array" ref="BZ968">IF($AG968,SQRT(SUMPRODUCT($AH$2:$AH968, (AL$2:AL968-BF968)^2)/(SUM($AH$2:$AH968)-1)),0)</f>
        <v>0</v>
      </c>
      <c r="CA968" s="109" cm="1">
        <f t="array" ref="CA968">IF($AG968,SQRT(SUMPRODUCT($AH$2:$AH968, (AM$2:AM968-BG968)^2)/(SUM($AH$2:$AH968)-1)),0)</f>
        <v>0</v>
      </c>
      <c r="CB968" s="109" cm="1">
        <f t="array" ref="CB968">IF($AG968,SQRT(SUMPRODUCT($AH$2:$AH968, (AN$2:AN968-BH968)^2)/(SUM($AH$2:$AH968)-1)),0)</f>
        <v>0</v>
      </c>
      <c r="CC968" s="109" cm="1">
        <f t="array" ref="CC968">IF($AG968,SQRT(SUMPRODUCT($AH$2:$AH968, (AO$2:AO968-BI968)^2)/(SUM($AH$2:$AH968)-1)),0)</f>
        <v>0</v>
      </c>
      <c r="CD968" s="109" cm="1">
        <f t="array" ref="CD968">IF($AG968,SQRT(SUMPRODUCT($AH$2:$AH968, (AP$2:AP968-BJ968)^2)/(SUM($AH$2:$AH968)-1)),0)</f>
        <v>0</v>
      </c>
      <c r="CE968" s="109" cm="1">
        <f t="array" ref="CE968">IF($AG968,SQRT(SUMPRODUCT($AH$2:$AH968, (AQ$2:AQ968-BK968)^2)/(SUM($AH$2:$AH968)-1)),0)</f>
        <v>0</v>
      </c>
      <c r="CF968" s="109" cm="1">
        <f t="array" ref="CF968">IF($AG968,SQRT(SUMPRODUCT($AH$2:$AH968, (AR$2:AR968-BL968)^2)/(SUM($AH$2:$AH968)-1)),0)</f>
        <v>0</v>
      </c>
      <c r="CG968" s="109" cm="1">
        <f t="array" ref="CG968">IF($AG968,SQRT(SUMPRODUCT($AH$2:$AH968, (AS$2:AS968-BM968)^2)/(SUM($AH$2:$AH968)-1)),0)</f>
        <v>0</v>
      </c>
      <c r="CH968" s="109" cm="1">
        <f t="array" ref="CH968">IF($AG968,SQRT(SUMPRODUCT($AH$2:$AH968, (AT$2:AT968-BN968)^2)/(SUM($AH$2:$AH968)-1)),0)</f>
        <v>0</v>
      </c>
      <c r="CI968" s="109" cm="1">
        <f t="array" ref="CI968">IF($AG968,SQRT(SUMPRODUCT($AH$2:$AH968, (AU$2:AU968-BO968)^2)/(SUM($AH$2:$AH968)-1)),0)</f>
        <v>0</v>
      </c>
      <c r="CJ968" s="109" cm="1">
        <f t="array" ref="CJ968">IF($AG968,SQRT(SUMPRODUCT($AH$2:$AH968, (AV$2:AV968-BP968)^2)/(SUM($AH$2:$AH968)-1)),0)</f>
        <v>0</v>
      </c>
      <c r="CK968" s="109" cm="1">
        <f t="array" ref="CK968">IF($AG968,SQRT(SUMPRODUCT($AH$2:$AH968, (AW$2:AW968-BQ968)^2)/(SUM($AH$2:$AH968)-1)),0)</f>
        <v>0</v>
      </c>
      <c r="CL968" s="109" cm="1">
        <f t="array" ref="CL968">IF($AG968,SQRT(SUMPRODUCT($AH$2:$AH968, (AX$2:AX968-BR968)^2)/(SUM($AH$2:$AH968)-1)),0)</f>
        <v>0</v>
      </c>
      <c r="CM968" s="109" cm="1">
        <f t="array" ref="CM968">IF($AG968,SQRT(SUMPRODUCT($AH$2:$AH968, (AY$2:AY968-BS968)^2)/(SUM($AH$2:$AH968)-1)),0)</f>
        <v>0</v>
      </c>
      <c r="CN968" s="109" cm="1">
        <f t="array" ref="CN968">IF($AG968,SQRT(SUMPRODUCT($AH$2:$AH968, (AZ$2:AZ968-BT968)^2)/(SUM($AH$2:$AH968)-1)),0)</f>
        <v>0</v>
      </c>
      <c r="CO968" s="109" cm="1">
        <f t="array" ref="CO968">IF($AG968,SQRT(SUMPRODUCT($AH$2:$AH968, (BA$2:BA968-BU968)^2)/(SUM($AH$2:$AH968)-1)),0)</f>
        <v>0</v>
      </c>
    </row>
    <row r="969" spans="34:93" x14ac:dyDescent="0.25">
      <c r="AH969" s="99" t="str">
        <f t="shared" si="227"/>
        <v/>
      </c>
      <c r="AI969" s="11">
        <f t="shared" ca="1" si="230"/>
        <v>0</v>
      </c>
      <c r="AJ969" s="11">
        <f t="shared" ca="1" si="230"/>
        <v>0</v>
      </c>
      <c r="AK969" s="11">
        <f t="shared" ca="1" si="230"/>
        <v>0</v>
      </c>
      <c r="AL969" s="11">
        <f t="shared" ca="1" si="230"/>
        <v>0</v>
      </c>
      <c r="AM969" s="11">
        <f t="shared" ca="1" si="230"/>
        <v>0</v>
      </c>
      <c r="AN969" s="11">
        <f t="shared" ca="1" si="230"/>
        <v>0</v>
      </c>
      <c r="AO969" s="11">
        <f t="shared" ca="1" si="230"/>
        <v>0</v>
      </c>
      <c r="AP969" s="11">
        <f t="shared" ca="1" si="230"/>
        <v>0</v>
      </c>
      <c r="AQ969" s="11">
        <f t="shared" ca="1" si="230"/>
        <v>0</v>
      </c>
      <c r="AR969" s="11">
        <f t="shared" ca="1" si="230"/>
        <v>0</v>
      </c>
      <c r="AS969" s="11">
        <f t="shared" ca="1" si="231"/>
        <v>0</v>
      </c>
      <c r="AT969" s="11">
        <f t="shared" ca="1" si="231"/>
        <v>0</v>
      </c>
      <c r="AU969" s="11">
        <f t="shared" ca="1" si="231"/>
        <v>0</v>
      </c>
      <c r="AV969" s="11">
        <f t="shared" ca="1" si="231"/>
        <v>0</v>
      </c>
      <c r="AW969" s="11">
        <f t="shared" ca="1" si="231"/>
        <v>0</v>
      </c>
      <c r="AX969" s="11">
        <f t="shared" ca="1" si="231"/>
        <v>0</v>
      </c>
      <c r="AY969" s="11">
        <f t="shared" ca="1" si="231"/>
        <v>0</v>
      </c>
      <c r="AZ969" s="11">
        <f t="shared" ca="1" si="231"/>
        <v>0</v>
      </c>
      <c r="BA969" s="11">
        <f t="shared" ca="1" si="231"/>
        <v>0</v>
      </c>
      <c r="BB969" s="11"/>
      <c r="BC969" s="11">
        <f>IF($AG969,SUMPRODUCT(AI$2:AI969,$AH$2:$AH969)/SUM($AH$2:$AH969),0)</f>
        <v>0</v>
      </c>
      <c r="BD969" s="11">
        <f>IF($AG969,SUMPRODUCT(AJ$2:AJ969,$AH$2:$AH969)/SUM($AH$2:$AH969),0)</f>
        <v>0</v>
      </c>
      <c r="BE969" s="11">
        <f>IF($AG969,SUMPRODUCT(AK$2:AK969,$AH$2:$AH969)/SUM($AH$2:$AH969),0)</f>
        <v>0</v>
      </c>
      <c r="BF969" s="11">
        <f>IF($AG969,SUMPRODUCT(AL$2:AL969,$AH$2:$AH969)/SUM($AH$2:$AH969),0)</f>
        <v>0</v>
      </c>
      <c r="BG969" s="11">
        <f>IF($AG969,SUMPRODUCT(AM$2:AM969,$AH$2:$AH969)/SUM($AH$2:$AH969),0)</f>
        <v>0</v>
      </c>
      <c r="BH969" s="11">
        <f>IF($AG969,SUMPRODUCT(AN$2:AN969,$AH$2:$AH969)/SUM($AH$2:$AH969),0)</f>
        <v>0</v>
      </c>
      <c r="BI969" s="11">
        <f>IF($AG969,SUMPRODUCT(AO$2:AO969,$AH$2:$AH969)/SUM($AH$2:$AH969),0)</f>
        <v>0</v>
      </c>
      <c r="BJ969" s="11">
        <f>IF($AG969,SUMPRODUCT(AP$2:AP969,$AH$2:$AH969)/SUM($AH$2:$AH969),0)</f>
        <v>0</v>
      </c>
      <c r="BK969" s="11">
        <f>IF($AG969,SUMPRODUCT(AQ$2:AQ969,$AH$2:$AH969)/SUM($AH$2:$AH969),0)</f>
        <v>0</v>
      </c>
      <c r="BL969" s="11">
        <f>IF($AG969,SUMPRODUCT(AR$2:AR969,$AH$2:$AH969)/SUM($AH$2:$AH969),0)</f>
        <v>0</v>
      </c>
      <c r="BM969" s="11">
        <f>IF($AG969,SUMPRODUCT(AS$2:AS969,$AH$2:$AH969)/SUM($AH$2:$AH969),0)</f>
        <v>0</v>
      </c>
      <c r="BN969" s="11">
        <f>IF($AG969,SUMPRODUCT(AT$2:AT969,$AH$2:$AH969)/SUM($AH$2:$AH969),0)</f>
        <v>0</v>
      </c>
      <c r="BO969" s="11">
        <f>IF($AG969,SUMPRODUCT(AU$2:AU969,$AH$2:$AH969)/SUM($AH$2:$AH969),0)</f>
        <v>0</v>
      </c>
      <c r="BP969" s="11">
        <f>IF($AG969,SUMPRODUCT(AV$2:AV969,$AH$2:$AH969)/SUM($AH$2:$AH969),0)</f>
        <v>0</v>
      </c>
      <c r="BQ969" s="11">
        <f>IF($AG969,SUMPRODUCT(AW$2:AW969,$AH$2:$AH969)/SUM($AH$2:$AH969),0)</f>
        <v>0</v>
      </c>
      <c r="BR969" s="11">
        <f>IF($AG969,SUMPRODUCT(AX$2:AX969,$AH$2:$AH969)/SUM($AH$2:$AH969),0)</f>
        <v>0</v>
      </c>
      <c r="BS969" s="11">
        <f>IF($AG969,SUMPRODUCT(AY$2:AY969,$AH$2:$AH969)/SUM($AH$2:$AH969),0)</f>
        <v>0</v>
      </c>
      <c r="BT969" s="11">
        <f>IF($AG969,SUMPRODUCT(AZ$2:AZ969,$AH$2:$AH969)/SUM($AH$2:$AH969),0)</f>
        <v>0</v>
      </c>
      <c r="BU969" s="11">
        <f>IF($AG969,SUMPRODUCT(BA$2:BA969,$AH$2:$AH969)/SUM($AH$2:$AH969),0)</f>
        <v>0</v>
      </c>
      <c r="BV969" s="11"/>
      <c r="BW969" s="109" cm="1">
        <f t="array" ref="BW969">IF($AG969,SQRT(SUMPRODUCT($AH$2:$AH969, (AI$2:AI969-BC969)^2)/(SUM($AH$2:$AH969)-1)),0)</f>
        <v>0</v>
      </c>
      <c r="BX969" s="109" cm="1">
        <f t="array" ref="BX969">IF($AG969,SQRT(SUMPRODUCT($AH$2:$AH969, (AJ$2:AJ969-BD969)^2)/(SUM($AH$2:$AH969)-1)),0)</f>
        <v>0</v>
      </c>
      <c r="BY969" s="109" cm="1">
        <f t="array" ref="BY969">IF($AG969,SQRT(SUMPRODUCT($AH$2:$AH969, (AK$2:AK969-BE969)^2)/(SUM($AH$2:$AH969)-1)),0)</f>
        <v>0</v>
      </c>
      <c r="BZ969" s="109" cm="1">
        <f t="array" ref="BZ969">IF($AG969,SQRT(SUMPRODUCT($AH$2:$AH969, (AL$2:AL969-BF969)^2)/(SUM($AH$2:$AH969)-1)),0)</f>
        <v>0</v>
      </c>
      <c r="CA969" s="109" cm="1">
        <f t="array" ref="CA969">IF($AG969,SQRT(SUMPRODUCT($AH$2:$AH969, (AM$2:AM969-BG969)^2)/(SUM($AH$2:$AH969)-1)),0)</f>
        <v>0</v>
      </c>
      <c r="CB969" s="109" cm="1">
        <f t="array" ref="CB969">IF($AG969,SQRT(SUMPRODUCT($AH$2:$AH969, (AN$2:AN969-BH969)^2)/(SUM($AH$2:$AH969)-1)),0)</f>
        <v>0</v>
      </c>
      <c r="CC969" s="109" cm="1">
        <f t="array" ref="CC969">IF($AG969,SQRT(SUMPRODUCT($AH$2:$AH969, (AO$2:AO969-BI969)^2)/(SUM($AH$2:$AH969)-1)),0)</f>
        <v>0</v>
      </c>
      <c r="CD969" s="109" cm="1">
        <f t="array" ref="CD969">IF($AG969,SQRT(SUMPRODUCT($AH$2:$AH969, (AP$2:AP969-BJ969)^2)/(SUM($AH$2:$AH969)-1)),0)</f>
        <v>0</v>
      </c>
      <c r="CE969" s="109" cm="1">
        <f t="array" ref="CE969">IF($AG969,SQRT(SUMPRODUCT($AH$2:$AH969, (AQ$2:AQ969-BK969)^2)/(SUM($AH$2:$AH969)-1)),0)</f>
        <v>0</v>
      </c>
      <c r="CF969" s="109" cm="1">
        <f t="array" ref="CF969">IF($AG969,SQRT(SUMPRODUCT($AH$2:$AH969, (AR$2:AR969-BL969)^2)/(SUM($AH$2:$AH969)-1)),0)</f>
        <v>0</v>
      </c>
      <c r="CG969" s="109" cm="1">
        <f t="array" ref="CG969">IF($AG969,SQRT(SUMPRODUCT($AH$2:$AH969, (AS$2:AS969-BM969)^2)/(SUM($AH$2:$AH969)-1)),0)</f>
        <v>0</v>
      </c>
      <c r="CH969" s="109" cm="1">
        <f t="array" ref="CH969">IF($AG969,SQRT(SUMPRODUCT($AH$2:$AH969, (AT$2:AT969-BN969)^2)/(SUM($AH$2:$AH969)-1)),0)</f>
        <v>0</v>
      </c>
      <c r="CI969" s="109" cm="1">
        <f t="array" ref="CI969">IF($AG969,SQRT(SUMPRODUCT($AH$2:$AH969, (AU$2:AU969-BO969)^2)/(SUM($AH$2:$AH969)-1)),0)</f>
        <v>0</v>
      </c>
      <c r="CJ969" s="109" cm="1">
        <f t="array" ref="CJ969">IF($AG969,SQRT(SUMPRODUCT($AH$2:$AH969, (AV$2:AV969-BP969)^2)/(SUM($AH$2:$AH969)-1)),0)</f>
        <v>0</v>
      </c>
      <c r="CK969" s="109" cm="1">
        <f t="array" ref="CK969">IF($AG969,SQRT(SUMPRODUCT($AH$2:$AH969, (AW$2:AW969-BQ969)^2)/(SUM($AH$2:$AH969)-1)),0)</f>
        <v>0</v>
      </c>
      <c r="CL969" s="109" cm="1">
        <f t="array" ref="CL969">IF($AG969,SQRT(SUMPRODUCT($AH$2:$AH969, (AX$2:AX969-BR969)^2)/(SUM($AH$2:$AH969)-1)),0)</f>
        <v>0</v>
      </c>
      <c r="CM969" s="109" cm="1">
        <f t="array" ref="CM969">IF($AG969,SQRT(SUMPRODUCT($AH$2:$AH969, (AY$2:AY969-BS969)^2)/(SUM($AH$2:$AH969)-1)),0)</f>
        <v>0</v>
      </c>
      <c r="CN969" s="109" cm="1">
        <f t="array" ref="CN969">IF($AG969,SQRT(SUMPRODUCT($AH$2:$AH969, (AZ$2:AZ969-BT969)^2)/(SUM($AH$2:$AH969)-1)),0)</f>
        <v>0</v>
      </c>
      <c r="CO969" s="109" cm="1">
        <f t="array" ref="CO969">IF($AG969,SQRT(SUMPRODUCT($AH$2:$AH969, (BA$2:BA969-BU969)^2)/(SUM($AH$2:$AH969)-1)),0)</f>
        <v>0</v>
      </c>
    </row>
    <row r="970" spans="34:93" x14ac:dyDescent="0.25">
      <c r="AH970" s="99" t="str">
        <f t="shared" si="227"/>
        <v/>
      </c>
      <c r="AI970" s="11">
        <f t="shared" ca="1" si="230"/>
        <v>0</v>
      </c>
      <c r="AJ970" s="11">
        <f t="shared" ca="1" si="230"/>
        <v>0</v>
      </c>
      <c r="AK970" s="11">
        <f t="shared" ca="1" si="230"/>
        <v>0</v>
      </c>
      <c r="AL970" s="11">
        <f t="shared" ca="1" si="230"/>
        <v>0</v>
      </c>
      <c r="AM970" s="11">
        <f t="shared" ca="1" si="230"/>
        <v>0</v>
      </c>
      <c r="AN970" s="11">
        <f t="shared" ca="1" si="230"/>
        <v>0</v>
      </c>
      <c r="AO970" s="11">
        <f t="shared" ca="1" si="230"/>
        <v>0</v>
      </c>
      <c r="AP970" s="11">
        <f t="shared" ca="1" si="230"/>
        <v>0</v>
      </c>
      <c r="AQ970" s="11">
        <f t="shared" ca="1" si="230"/>
        <v>0</v>
      </c>
      <c r="AR970" s="11">
        <f t="shared" ca="1" si="230"/>
        <v>0</v>
      </c>
      <c r="AS970" s="11">
        <f t="shared" ca="1" si="231"/>
        <v>0</v>
      </c>
      <c r="AT970" s="11">
        <f t="shared" ca="1" si="231"/>
        <v>0</v>
      </c>
      <c r="AU970" s="11">
        <f t="shared" ca="1" si="231"/>
        <v>0</v>
      </c>
      <c r="AV970" s="11">
        <f t="shared" ca="1" si="231"/>
        <v>0</v>
      </c>
      <c r="AW970" s="11">
        <f t="shared" ca="1" si="231"/>
        <v>0</v>
      </c>
      <c r="AX970" s="11">
        <f t="shared" ca="1" si="231"/>
        <v>0</v>
      </c>
      <c r="AY970" s="11">
        <f t="shared" ca="1" si="231"/>
        <v>0</v>
      </c>
      <c r="AZ970" s="11">
        <f t="shared" ca="1" si="231"/>
        <v>0</v>
      </c>
      <c r="BA970" s="11">
        <f t="shared" ca="1" si="231"/>
        <v>0</v>
      </c>
      <c r="BB970" s="11"/>
      <c r="BC970" s="11">
        <f>IF($AG970,SUMPRODUCT(AI$2:AI970,$AH$2:$AH970)/SUM($AH$2:$AH970),0)</f>
        <v>0</v>
      </c>
      <c r="BD970" s="11">
        <f>IF($AG970,SUMPRODUCT(AJ$2:AJ970,$AH$2:$AH970)/SUM($AH$2:$AH970),0)</f>
        <v>0</v>
      </c>
      <c r="BE970" s="11">
        <f>IF($AG970,SUMPRODUCT(AK$2:AK970,$AH$2:$AH970)/SUM($AH$2:$AH970),0)</f>
        <v>0</v>
      </c>
      <c r="BF970" s="11">
        <f>IF($AG970,SUMPRODUCT(AL$2:AL970,$AH$2:$AH970)/SUM($AH$2:$AH970),0)</f>
        <v>0</v>
      </c>
      <c r="BG970" s="11">
        <f>IF($AG970,SUMPRODUCT(AM$2:AM970,$AH$2:$AH970)/SUM($AH$2:$AH970),0)</f>
        <v>0</v>
      </c>
      <c r="BH970" s="11">
        <f>IF($AG970,SUMPRODUCT(AN$2:AN970,$AH$2:$AH970)/SUM($AH$2:$AH970),0)</f>
        <v>0</v>
      </c>
      <c r="BI970" s="11">
        <f>IF($AG970,SUMPRODUCT(AO$2:AO970,$AH$2:$AH970)/SUM($AH$2:$AH970),0)</f>
        <v>0</v>
      </c>
      <c r="BJ970" s="11">
        <f>IF($AG970,SUMPRODUCT(AP$2:AP970,$AH$2:$AH970)/SUM($AH$2:$AH970),0)</f>
        <v>0</v>
      </c>
      <c r="BK970" s="11">
        <f>IF($AG970,SUMPRODUCT(AQ$2:AQ970,$AH$2:$AH970)/SUM($AH$2:$AH970),0)</f>
        <v>0</v>
      </c>
      <c r="BL970" s="11">
        <f>IF($AG970,SUMPRODUCT(AR$2:AR970,$AH$2:$AH970)/SUM($AH$2:$AH970),0)</f>
        <v>0</v>
      </c>
      <c r="BM970" s="11">
        <f>IF($AG970,SUMPRODUCT(AS$2:AS970,$AH$2:$AH970)/SUM($AH$2:$AH970),0)</f>
        <v>0</v>
      </c>
      <c r="BN970" s="11">
        <f>IF($AG970,SUMPRODUCT(AT$2:AT970,$AH$2:$AH970)/SUM($AH$2:$AH970),0)</f>
        <v>0</v>
      </c>
      <c r="BO970" s="11">
        <f>IF($AG970,SUMPRODUCT(AU$2:AU970,$AH$2:$AH970)/SUM($AH$2:$AH970),0)</f>
        <v>0</v>
      </c>
      <c r="BP970" s="11">
        <f>IF($AG970,SUMPRODUCT(AV$2:AV970,$AH$2:$AH970)/SUM($AH$2:$AH970),0)</f>
        <v>0</v>
      </c>
      <c r="BQ970" s="11">
        <f>IF($AG970,SUMPRODUCT(AW$2:AW970,$AH$2:$AH970)/SUM($AH$2:$AH970),0)</f>
        <v>0</v>
      </c>
      <c r="BR970" s="11">
        <f>IF($AG970,SUMPRODUCT(AX$2:AX970,$AH$2:$AH970)/SUM($AH$2:$AH970),0)</f>
        <v>0</v>
      </c>
      <c r="BS970" s="11">
        <f>IF($AG970,SUMPRODUCT(AY$2:AY970,$AH$2:$AH970)/SUM($AH$2:$AH970),0)</f>
        <v>0</v>
      </c>
      <c r="BT970" s="11">
        <f>IF($AG970,SUMPRODUCT(AZ$2:AZ970,$AH$2:$AH970)/SUM($AH$2:$AH970),0)</f>
        <v>0</v>
      </c>
      <c r="BU970" s="11">
        <f>IF($AG970,SUMPRODUCT(BA$2:BA970,$AH$2:$AH970)/SUM($AH$2:$AH970),0)</f>
        <v>0</v>
      </c>
      <c r="BV970" s="11"/>
      <c r="BW970" s="109" cm="1">
        <f t="array" ref="BW970">IF($AG970,SQRT(SUMPRODUCT($AH$2:$AH970, (AI$2:AI970-BC970)^2)/(SUM($AH$2:$AH970)-1)),0)</f>
        <v>0</v>
      </c>
      <c r="BX970" s="109" cm="1">
        <f t="array" ref="BX970">IF($AG970,SQRT(SUMPRODUCT($AH$2:$AH970, (AJ$2:AJ970-BD970)^2)/(SUM($AH$2:$AH970)-1)),0)</f>
        <v>0</v>
      </c>
      <c r="BY970" s="109" cm="1">
        <f t="array" ref="BY970">IF($AG970,SQRT(SUMPRODUCT($AH$2:$AH970, (AK$2:AK970-BE970)^2)/(SUM($AH$2:$AH970)-1)),0)</f>
        <v>0</v>
      </c>
      <c r="BZ970" s="109" cm="1">
        <f t="array" ref="BZ970">IF($AG970,SQRT(SUMPRODUCT($AH$2:$AH970, (AL$2:AL970-BF970)^2)/(SUM($AH$2:$AH970)-1)),0)</f>
        <v>0</v>
      </c>
      <c r="CA970" s="109" cm="1">
        <f t="array" ref="CA970">IF($AG970,SQRT(SUMPRODUCT($AH$2:$AH970, (AM$2:AM970-BG970)^2)/(SUM($AH$2:$AH970)-1)),0)</f>
        <v>0</v>
      </c>
      <c r="CB970" s="109" cm="1">
        <f t="array" ref="CB970">IF($AG970,SQRT(SUMPRODUCT($AH$2:$AH970, (AN$2:AN970-BH970)^2)/(SUM($AH$2:$AH970)-1)),0)</f>
        <v>0</v>
      </c>
      <c r="CC970" s="109" cm="1">
        <f t="array" ref="CC970">IF($AG970,SQRT(SUMPRODUCT($AH$2:$AH970, (AO$2:AO970-BI970)^2)/(SUM($AH$2:$AH970)-1)),0)</f>
        <v>0</v>
      </c>
      <c r="CD970" s="109" cm="1">
        <f t="array" ref="CD970">IF($AG970,SQRT(SUMPRODUCT($AH$2:$AH970, (AP$2:AP970-BJ970)^2)/(SUM($AH$2:$AH970)-1)),0)</f>
        <v>0</v>
      </c>
      <c r="CE970" s="109" cm="1">
        <f t="array" ref="CE970">IF($AG970,SQRT(SUMPRODUCT($AH$2:$AH970, (AQ$2:AQ970-BK970)^2)/(SUM($AH$2:$AH970)-1)),0)</f>
        <v>0</v>
      </c>
      <c r="CF970" s="109" cm="1">
        <f t="array" ref="CF970">IF($AG970,SQRT(SUMPRODUCT($AH$2:$AH970, (AR$2:AR970-BL970)^2)/(SUM($AH$2:$AH970)-1)),0)</f>
        <v>0</v>
      </c>
      <c r="CG970" s="109" cm="1">
        <f t="array" ref="CG970">IF($AG970,SQRT(SUMPRODUCT($AH$2:$AH970, (AS$2:AS970-BM970)^2)/(SUM($AH$2:$AH970)-1)),0)</f>
        <v>0</v>
      </c>
      <c r="CH970" s="109" cm="1">
        <f t="array" ref="CH970">IF($AG970,SQRT(SUMPRODUCT($AH$2:$AH970, (AT$2:AT970-BN970)^2)/(SUM($AH$2:$AH970)-1)),0)</f>
        <v>0</v>
      </c>
      <c r="CI970" s="109" cm="1">
        <f t="array" ref="CI970">IF($AG970,SQRT(SUMPRODUCT($AH$2:$AH970, (AU$2:AU970-BO970)^2)/(SUM($AH$2:$AH970)-1)),0)</f>
        <v>0</v>
      </c>
      <c r="CJ970" s="109" cm="1">
        <f t="array" ref="CJ970">IF($AG970,SQRT(SUMPRODUCT($AH$2:$AH970, (AV$2:AV970-BP970)^2)/(SUM($AH$2:$AH970)-1)),0)</f>
        <v>0</v>
      </c>
      <c r="CK970" s="109" cm="1">
        <f t="array" ref="CK970">IF($AG970,SQRT(SUMPRODUCT($AH$2:$AH970, (AW$2:AW970-BQ970)^2)/(SUM($AH$2:$AH970)-1)),0)</f>
        <v>0</v>
      </c>
      <c r="CL970" s="109" cm="1">
        <f t="array" ref="CL970">IF($AG970,SQRT(SUMPRODUCT($AH$2:$AH970, (AX$2:AX970-BR970)^2)/(SUM($AH$2:$AH970)-1)),0)</f>
        <v>0</v>
      </c>
      <c r="CM970" s="109" cm="1">
        <f t="array" ref="CM970">IF($AG970,SQRT(SUMPRODUCT($AH$2:$AH970, (AY$2:AY970-BS970)^2)/(SUM($AH$2:$AH970)-1)),0)</f>
        <v>0</v>
      </c>
      <c r="CN970" s="109" cm="1">
        <f t="array" ref="CN970">IF($AG970,SQRT(SUMPRODUCT($AH$2:$AH970, (AZ$2:AZ970-BT970)^2)/(SUM($AH$2:$AH970)-1)),0)</f>
        <v>0</v>
      </c>
      <c r="CO970" s="109" cm="1">
        <f t="array" ref="CO970">IF($AG970,SQRT(SUMPRODUCT($AH$2:$AH970, (BA$2:BA970-BU970)^2)/(SUM($AH$2:$AH970)-1)),0)</f>
        <v>0</v>
      </c>
    </row>
    <row r="971" spans="34:93" x14ac:dyDescent="0.25">
      <c r="AH971" s="99" t="str">
        <f t="shared" si="227"/>
        <v/>
      </c>
      <c r="AI971" s="11">
        <f t="shared" ca="1" si="230"/>
        <v>0</v>
      </c>
      <c r="AJ971" s="11">
        <f t="shared" ca="1" si="230"/>
        <v>0</v>
      </c>
      <c r="AK971" s="11">
        <f t="shared" ca="1" si="230"/>
        <v>0</v>
      </c>
      <c r="AL971" s="11">
        <f t="shared" ca="1" si="230"/>
        <v>0</v>
      </c>
      <c r="AM971" s="11">
        <f t="shared" ca="1" si="230"/>
        <v>0</v>
      </c>
      <c r="AN971" s="11">
        <f t="shared" ca="1" si="230"/>
        <v>0</v>
      </c>
      <c r="AO971" s="11">
        <f t="shared" ca="1" si="230"/>
        <v>0</v>
      </c>
      <c r="AP971" s="11">
        <f t="shared" ca="1" si="230"/>
        <v>0</v>
      </c>
      <c r="AQ971" s="11">
        <f t="shared" ca="1" si="230"/>
        <v>0</v>
      </c>
      <c r="AR971" s="11">
        <f t="shared" ca="1" si="230"/>
        <v>0</v>
      </c>
      <c r="AS971" s="11">
        <f t="shared" ca="1" si="231"/>
        <v>0</v>
      </c>
      <c r="AT971" s="11">
        <f t="shared" ca="1" si="231"/>
        <v>0</v>
      </c>
      <c r="AU971" s="11">
        <f t="shared" ca="1" si="231"/>
        <v>0</v>
      </c>
      <c r="AV971" s="11">
        <f t="shared" ca="1" si="231"/>
        <v>0</v>
      </c>
      <c r="AW971" s="11">
        <f t="shared" ca="1" si="231"/>
        <v>0</v>
      </c>
      <c r="AX971" s="11">
        <f t="shared" ca="1" si="231"/>
        <v>0</v>
      </c>
      <c r="AY971" s="11">
        <f t="shared" ca="1" si="231"/>
        <v>0</v>
      </c>
      <c r="AZ971" s="11">
        <f t="shared" ca="1" si="231"/>
        <v>0</v>
      </c>
      <c r="BA971" s="11">
        <f t="shared" ca="1" si="231"/>
        <v>0</v>
      </c>
      <c r="BB971" s="11"/>
      <c r="BC971" s="11">
        <f>IF($AG971,SUMPRODUCT(AI$2:AI971,$AH$2:$AH971)/SUM($AH$2:$AH971),0)</f>
        <v>0</v>
      </c>
      <c r="BD971" s="11">
        <f>IF($AG971,SUMPRODUCT(AJ$2:AJ971,$AH$2:$AH971)/SUM($AH$2:$AH971),0)</f>
        <v>0</v>
      </c>
      <c r="BE971" s="11">
        <f>IF($AG971,SUMPRODUCT(AK$2:AK971,$AH$2:$AH971)/SUM($AH$2:$AH971),0)</f>
        <v>0</v>
      </c>
      <c r="BF971" s="11">
        <f>IF($AG971,SUMPRODUCT(AL$2:AL971,$AH$2:$AH971)/SUM($AH$2:$AH971),0)</f>
        <v>0</v>
      </c>
      <c r="BG971" s="11">
        <f>IF($AG971,SUMPRODUCT(AM$2:AM971,$AH$2:$AH971)/SUM($AH$2:$AH971),0)</f>
        <v>0</v>
      </c>
      <c r="BH971" s="11">
        <f>IF($AG971,SUMPRODUCT(AN$2:AN971,$AH$2:$AH971)/SUM($AH$2:$AH971),0)</f>
        <v>0</v>
      </c>
      <c r="BI971" s="11">
        <f>IF($AG971,SUMPRODUCT(AO$2:AO971,$AH$2:$AH971)/SUM($AH$2:$AH971),0)</f>
        <v>0</v>
      </c>
      <c r="BJ971" s="11">
        <f>IF($AG971,SUMPRODUCT(AP$2:AP971,$AH$2:$AH971)/SUM($AH$2:$AH971),0)</f>
        <v>0</v>
      </c>
      <c r="BK971" s="11">
        <f>IF($AG971,SUMPRODUCT(AQ$2:AQ971,$AH$2:$AH971)/SUM($AH$2:$AH971),0)</f>
        <v>0</v>
      </c>
      <c r="BL971" s="11">
        <f>IF($AG971,SUMPRODUCT(AR$2:AR971,$AH$2:$AH971)/SUM($AH$2:$AH971),0)</f>
        <v>0</v>
      </c>
      <c r="BM971" s="11">
        <f>IF($AG971,SUMPRODUCT(AS$2:AS971,$AH$2:$AH971)/SUM($AH$2:$AH971),0)</f>
        <v>0</v>
      </c>
      <c r="BN971" s="11">
        <f>IF($AG971,SUMPRODUCT(AT$2:AT971,$AH$2:$AH971)/SUM($AH$2:$AH971),0)</f>
        <v>0</v>
      </c>
      <c r="BO971" s="11">
        <f>IF($AG971,SUMPRODUCT(AU$2:AU971,$AH$2:$AH971)/SUM($AH$2:$AH971),0)</f>
        <v>0</v>
      </c>
      <c r="BP971" s="11">
        <f>IF($AG971,SUMPRODUCT(AV$2:AV971,$AH$2:$AH971)/SUM($AH$2:$AH971),0)</f>
        <v>0</v>
      </c>
      <c r="BQ971" s="11">
        <f>IF($AG971,SUMPRODUCT(AW$2:AW971,$AH$2:$AH971)/SUM($AH$2:$AH971),0)</f>
        <v>0</v>
      </c>
      <c r="BR971" s="11">
        <f>IF($AG971,SUMPRODUCT(AX$2:AX971,$AH$2:$AH971)/SUM($AH$2:$AH971),0)</f>
        <v>0</v>
      </c>
      <c r="BS971" s="11">
        <f>IF($AG971,SUMPRODUCT(AY$2:AY971,$AH$2:$AH971)/SUM($AH$2:$AH971),0)</f>
        <v>0</v>
      </c>
      <c r="BT971" s="11">
        <f>IF($AG971,SUMPRODUCT(AZ$2:AZ971,$AH$2:$AH971)/SUM($AH$2:$AH971),0)</f>
        <v>0</v>
      </c>
      <c r="BU971" s="11">
        <f>IF($AG971,SUMPRODUCT(BA$2:BA971,$AH$2:$AH971)/SUM($AH$2:$AH971),0)</f>
        <v>0</v>
      </c>
      <c r="BV971" s="11"/>
      <c r="BW971" s="109" cm="1">
        <f t="array" ref="BW971">IF($AG971,SQRT(SUMPRODUCT($AH$2:$AH971, (AI$2:AI971-BC971)^2)/(SUM($AH$2:$AH971)-1)),0)</f>
        <v>0</v>
      </c>
      <c r="BX971" s="109" cm="1">
        <f t="array" ref="BX971">IF($AG971,SQRT(SUMPRODUCT($AH$2:$AH971, (AJ$2:AJ971-BD971)^2)/(SUM($AH$2:$AH971)-1)),0)</f>
        <v>0</v>
      </c>
      <c r="BY971" s="109" cm="1">
        <f t="array" ref="BY971">IF($AG971,SQRT(SUMPRODUCT($AH$2:$AH971, (AK$2:AK971-BE971)^2)/(SUM($AH$2:$AH971)-1)),0)</f>
        <v>0</v>
      </c>
      <c r="BZ971" s="109" cm="1">
        <f t="array" ref="BZ971">IF($AG971,SQRT(SUMPRODUCT($AH$2:$AH971, (AL$2:AL971-BF971)^2)/(SUM($AH$2:$AH971)-1)),0)</f>
        <v>0</v>
      </c>
      <c r="CA971" s="109" cm="1">
        <f t="array" ref="CA971">IF($AG971,SQRT(SUMPRODUCT($AH$2:$AH971, (AM$2:AM971-BG971)^2)/(SUM($AH$2:$AH971)-1)),0)</f>
        <v>0</v>
      </c>
      <c r="CB971" s="109" cm="1">
        <f t="array" ref="CB971">IF($AG971,SQRT(SUMPRODUCT($AH$2:$AH971, (AN$2:AN971-BH971)^2)/(SUM($AH$2:$AH971)-1)),0)</f>
        <v>0</v>
      </c>
      <c r="CC971" s="109" cm="1">
        <f t="array" ref="CC971">IF($AG971,SQRT(SUMPRODUCT($AH$2:$AH971, (AO$2:AO971-BI971)^2)/(SUM($AH$2:$AH971)-1)),0)</f>
        <v>0</v>
      </c>
      <c r="CD971" s="109" cm="1">
        <f t="array" ref="CD971">IF($AG971,SQRT(SUMPRODUCT($AH$2:$AH971, (AP$2:AP971-BJ971)^2)/(SUM($AH$2:$AH971)-1)),0)</f>
        <v>0</v>
      </c>
      <c r="CE971" s="109" cm="1">
        <f t="array" ref="CE971">IF($AG971,SQRT(SUMPRODUCT($AH$2:$AH971, (AQ$2:AQ971-BK971)^2)/(SUM($AH$2:$AH971)-1)),0)</f>
        <v>0</v>
      </c>
      <c r="CF971" s="109" cm="1">
        <f t="array" ref="CF971">IF($AG971,SQRT(SUMPRODUCT($AH$2:$AH971, (AR$2:AR971-BL971)^2)/(SUM($AH$2:$AH971)-1)),0)</f>
        <v>0</v>
      </c>
      <c r="CG971" s="109" cm="1">
        <f t="array" ref="CG971">IF($AG971,SQRT(SUMPRODUCT($AH$2:$AH971, (AS$2:AS971-BM971)^2)/(SUM($AH$2:$AH971)-1)),0)</f>
        <v>0</v>
      </c>
      <c r="CH971" s="109" cm="1">
        <f t="array" ref="CH971">IF($AG971,SQRT(SUMPRODUCT($AH$2:$AH971, (AT$2:AT971-BN971)^2)/(SUM($AH$2:$AH971)-1)),0)</f>
        <v>0</v>
      </c>
      <c r="CI971" s="109" cm="1">
        <f t="array" ref="CI971">IF($AG971,SQRT(SUMPRODUCT($AH$2:$AH971, (AU$2:AU971-BO971)^2)/(SUM($AH$2:$AH971)-1)),0)</f>
        <v>0</v>
      </c>
      <c r="CJ971" s="109" cm="1">
        <f t="array" ref="CJ971">IF($AG971,SQRT(SUMPRODUCT($AH$2:$AH971, (AV$2:AV971-BP971)^2)/(SUM($AH$2:$AH971)-1)),0)</f>
        <v>0</v>
      </c>
      <c r="CK971" s="109" cm="1">
        <f t="array" ref="CK971">IF($AG971,SQRT(SUMPRODUCT($AH$2:$AH971, (AW$2:AW971-BQ971)^2)/(SUM($AH$2:$AH971)-1)),0)</f>
        <v>0</v>
      </c>
      <c r="CL971" s="109" cm="1">
        <f t="array" ref="CL971">IF($AG971,SQRT(SUMPRODUCT($AH$2:$AH971, (AX$2:AX971-BR971)^2)/(SUM($AH$2:$AH971)-1)),0)</f>
        <v>0</v>
      </c>
      <c r="CM971" s="109" cm="1">
        <f t="array" ref="CM971">IF($AG971,SQRT(SUMPRODUCT($AH$2:$AH971, (AY$2:AY971-BS971)^2)/(SUM($AH$2:$AH971)-1)),0)</f>
        <v>0</v>
      </c>
      <c r="CN971" s="109" cm="1">
        <f t="array" ref="CN971">IF($AG971,SQRT(SUMPRODUCT($AH$2:$AH971, (AZ$2:AZ971-BT971)^2)/(SUM($AH$2:$AH971)-1)),0)</f>
        <v>0</v>
      </c>
      <c r="CO971" s="109" cm="1">
        <f t="array" ref="CO971">IF($AG971,SQRT(SUMPRODUCT($AH$2:$AH971, (BA$2:BA971-BU971)^2)/(SUM($AH$2:$AH971)-1)),0)</f>
        <v>0</v>
      </c>
    </row>
    <row r="972" spans="34:93" x14ac:dyDescent="0.25">
      <c r="AH972" s="99" t="str">
        <f t="shared" si="227"/>
        <v/>
      </c>
      <c r="AI972" s="11">
        <f t="shared" ref="AI972:AR981" ca="1" si="232">IF(AI$1&lt;&gt;0,SUMIFS(INDIRECT(AI$1), Fecha,$AG972),0)</f>
        <v>0</v>
      </c>
      <c r="AJ972" s="11">
        <f t="shared" ca="1" si="232"/>
        <v>0</v>
      </c>
      <c r="AK972" s="11">
        <f t="shared" ca="1" si="232"/>
        <v>0</v>
      </c>
      <c r="AL972" s="11">
        <f t="shared" ca="1" si="232"/>
        <v>0</v>
      </c>
      <c r="AM972" s="11">
        <f t="shared" ca="1" si="232"/>
        <v>0</v>
      </c>
      <c r="AN972" s="11">
        <f t="shared" ca="1" si="232"/>
        <v>0</v>
      </c>
      <c r="AO972" s="11">
        <f t="shared" ca="1" si="232"/>
        <v>0</v>
      </c>
      <c r="AP972" s="11">
        <f t="shared" ca="1" si="232"/>
        <v>0</v>
      </c>
      <c r="AQ972" s="11">
        <f t="shared" ca="1" si="232"/>
        <v>0</v>
      </c>
      <c r="AR972" s="11">
        <f t="shared" ca="1" si="232"/>
        <v>0</v>
      </c>
      <c r="AS972" s="11">
        <f t="shared" ref="AS972:BA981" ca="1" si="233">IF(AS$1&lt;&gt;0,SUMIFS(INDIRECT(AS$1), Fecha,$AG972),0)</f>
        <v>0</v>
      </c>
      <c r="AT972" s="11">
        <f t="shared" ca="1" si="233"/>
        <v>0</v>
      </c>
      <c r="AU972" s="11">
        <f t="shared" ca="1" si="233"/>
        <v>0</v>
      </c>
      <c r="AV972" s="11">
        <f t="shared" ca="1" si="233"/>
        <v>0</v>
      </c>
      <c r="AW972" s="11">
        <f t="shared" ca="1" si="233"/>
        <v>0</v>
      </c>
      <c r="AX972" s="11">
        <f t="shared" ca="1" si="233"/>
        <v>0</v>
      </c>
      <c r="AY972" s="11">
        <f t="shared" ca="1" si="233"/>
        <v>0</v>
      </c>
      <c r="AZ972" s="11">
        <f t="shared" ca="1" si="233"/>
        <v>0</v>
      </c>
      <c r="BA972" s="11">
        <f t="shared" ca="1" si="233"/>
        <v>0</v>
      </c>
      <c r="BB972" s="11"/>
      <c r="BC972" s="11">
        <f>IF($AG972,SUMPRODUCT(AI$2:AI972,$AH$2:$AH972)/SUM($AH$2:$AH972),0)</f>
        <v>0</v>
      </c>
      <c r="BD972" s="11">
        <f>IF($AG972,SUMPRODUCT(AJ$2:AJ972,$AH$2:$AH972)/SUM($AH$2:$AH972),0)</f>
        <v>0</v>
      </c>
      <c r="BE972" s="11">
        <f>IF($AG972,SUMPRODUCT(AK$2:AK972,$AH$2:$AH972)/SUM($AH$2:$AH972),0)</f>
        <v>0</v>
      </c>
      <c r="BF972" s="11">
        <f>IF($AG972,SUMPRODUCT(AL$2:AL972,$AH$2:$AH972)/SUM($AH$2:$AH972),0)</f>
        <v>0</v>
      </c>
      <c r="BG972" s="11">
        <f>IF($AG972,SUMPRODUCT(AM$2:AM972,$AH$2:$AH972)/SUM($AH$2:$AH972),0)</f>
        <v>0</v>
      </c>
      <c r="BH972" s="11">
        <f>IF($AG972,SUMPRODUCT(AN$2:AN972,$AH$2:$AH972)/SUM($AH$2:$AH972),0)</f>
        <v>0</v>
      </c>
      <c r="BI972" s="11">
        <f>IF($AG972,SUMPRODUCT(AO$2:AO972,$AH$2:$AH972)/SUM($AH$2:$AH972),0)</f>
        <v>0</v>
      </c>
      <c r="BJ972" s="11">
        <f>IF($AG972,SUMPRODUCT(AP$2:AP972,$AH$2:$AH972)/SUM($AH$2:$AH972),0)</f>
        <v>0</v>
      </c>
      <c r="BK972" s="11">
        <f>IF($AG972,SUMPRODUCT(AQ$2:AQ972,$AH$2:$AH972)/SUM($AH$2:$AH972),0)</f>
        <v>0</v>
      </c>
      <c r="BL972" s="11">
        <f>IF($AG972,SUMPRODUCT(AR$2:AR972,$AH$2:$AH972)/SUM($AH$2:$AH972),0)</f>
        <v>0</v>
      </c>
      <c r="BM972" s="11">
        <f>IF($AG972,SUMPRODUCT(AS$2:AS972,$AH$2:$AH972)/SUM($AH$2:$AH972),0)</f>
        <v>0</v>
      </c>
      <c r="BN972" s="11">
        <f>IF($AG972,SUMPRODUCT(AT$2:AT972,$AH$2:$AH972)/SUM($AH$2:$AH972),0)</f>
        <v>0</v>
      </c>
      <c r="BO972" s="11">
        <f>IF($AG972,SUMPRODUCT(AU$2:AU972,$AH$2:$AH972)/SUM($AH$2:$AH972),0)</f>
        <v>0</v>
      </c>
      <c r="BP972" s="11">
        <f>IF($AG972,SUMPRODUCT(AV$2:AV972,$AH$2:$AH972)/SUM($AH$2:$AH972),0)</f>
        <v>0</v>
      </c>
      <c r="BQ972" s="11">
        <f>IF($AG972,SUMPRODUCT(AW$2:AW972,$AH$2:$AH972)/SUM($AH$2:$AH972),0)</f>
        <v>0</v>
      </c>
      <c r="BR972" s="11">
        <f>IF($AG972,SUMPRODUCT(AX$2:AX972,$AH$2:$AH972)/SUM($AH$2:$AH972),0)</f>
        <v>0</v>
      </c>
      <c r="BS972" s="11">
        <f>IF($AG972,SUMPRODUCT(AY$2:AY972,$AH$2:$AH972)/SUM($AH$2:$AH972),0)</f>
        <v>0</v>
      </c>
      <c r="BT972" s="11">
        <f>IF($AG972,SUMPRODUCT(AZ$2:AZ972,$AH$2:$AH972)/SUM($AH$2:$AH972),0)</f>
        <v>0</v>
      </c>
      <c r="BU972" s="11">
        <f>IF($AG972,SUMPRODUCT(BA$2:BA972,$AH$2:$AH972)/SUM($AH$2:$AH972),0)</f>
        <v>0</v>
      </c>
      <c r="BV972" s="11"/>
      <c r="BW972" s="109" cm="1">
        <f t="array" ref="BW972">IF($AG972,SQRT(SUMPRODUCT($AH$2:$AH972, (AI$2:AI972-BC972)^2)/(SUM($AH$2:$AH972)-1)),0)</f>
        <v>0</v>
      </c>
      <c r="BX972" s="109" cm="1">
        <f t="array" ref="BX972">IF($AG972,SQRT(SUMPRODUCT($AH$2:$AH972, (AJ$2:AJ972-BD972)^2)/(SUM($AH$2:$AH972)-1)),0)</f>
        <v>0</v>
      </c>
      <c r="BY972" s="109" cm="1">
        <f t="array" ref="BY972">IF($AG972,SQRT(SUMPRODUCT($AH$2:$AH972, (AK$2:AK972-BE972)^2)/(SUM($AH$2:$AH972)-1)),0)</f>
        <v>0</v>
      </c>
      <c r="BZ972" s="109" cm="1">
        <f t="array" ref="BZ972">IF($AG972,SQRT(SUMPRODUCT($AH$2:$AH972, (AL$2:AL972-BF972)^2)/(SUM($AH$2:$AH972)-1)),0)</f>
        <v>0</v>
      </c>
      <c r="CA972" s="109" cm="1">
        <f t="array" ref="CA972">IF($AG972,SQRT(SUMPRODUCT($AH$2:$AH972, (AM$2:AM972-BG972)^2)/(SUM($AH$2:$AH972)-1)),0)</f>
        <v>0</v>
      </c>
      <c r="CB972" s="109" cm="1">
        <f t="array" ref="CB972">IF($AG972,SQRT(SUMPRODUCT($AH$2:$AH972, (AN$2:AN972-BH972)^2)/(SUM($AH$2:$AH972)-1)),0)</f>
        <v>0</v>
      </c>
      <c r="CC972" s="109" cm="1">
        <f t="array" ref="CC972">IF($AG972,SQRT(SUMPRODUCT($AH$2:$AH972, (AO$2:AO972-BI972)^2)/(SUM($AH$2:$AH972)-1)),0)</f>
        <v>0</v>
      </c>
      <c r="CD972" s="109" cm="1">
        <f t="array" ref="CD972">IF($AG972,SQRT(SUMPRODUCT($AH$2:$AH972, (AP$2:AP972-BJ972)^2)/(SUM($AH$2:$AH972)-1)),0)</f>
        <v>0</v>
      </c>
      <c r="CE972" s="109" cm="1">
        <f t="array" ref="CE972">IF($AG972,SQRT(SUMPRODUCT($AH$2:$AH972, (AQ$2:AQ972-BK972)^2)/(SUM($AH$2:$AH972)-1)),0)</f>
        <v>0</v>
      </c>
      <c r="CF972" s="109" cm="1">
        <f t="array" ref="CF972">IF($AG972,SQRT(SUMPRODUCT($AH$2:$AH972, (AR$2:AR972-BL972)^2)/(SUM($AH$2:$AH972)-1)),0)</f>
        <v>0</v>
      </c>
      <c r="CG972" s="109" cm="1">
        <f t="array" ref="CG972">IF($AG972,SQRT(SUMPRODUCT($AH$2:$AH972, (AS$2:AS972-BM972)^2)/(SUM($AH$2:$AH972)-1)),0)</f>
        <v>0</v>
      </c>
      <c r="CH972" s="109" cm="1">
        <f t="array" ref="CH972">IF($AG972,SQRT(SUMPRODUCT($AH$2:$AH972, (AT$2:AT972-BN972)^2)/(SUM($AH$2:$AH972)-1)),0)</f>
        <v>0</v>
      </c>
      <c r="CI972" s="109" cm="1">
        <f t="array" ref="CI972">IF($AG972,SQRT(SUMPRODUCT($AH$2:$AH972, (AU$2:AU972-BO972)^2)/(SUM($AH$2:$AH972)-1)),0)</f>
        <v>0</v>
      </c>
      <c r="CJ972" s="109" cm="1">
        <f t="array" ref="CJ972">IF($AG972,SQRT(SUMPRODUCT($AH$2:$AH972, (AV$2:AV972-BP972)^2)/(SUM($AH$2:$AH972)-1)),0)</f>
        <v>0</v>
      </c>
      <c r="CK972" s="109" cm="1">
        <f t="array" ref="CK972">IF($AG972,SQRT(SUMPRODUCT($AH$2:$AH972, (AW$2:AW972-BQ972)^2)/(SUM($AH$2:$AH972)-1)),0)</f>
        <v>0</v>
      </c>
      <c r="CL972" s="109" cm="1">
        <f t="array" ref="CL972">IF($AG972,SQRT(SUMPRODUCT($AH$2:$AH972, (AX$2:AX972-BR972)^2)/(SUM($AH$2:$AH972)-1)),0)</f>
        <v>0</v>
      </c>
      <c r="CM972" s="109" cm="1">
        <f t="array" ref="CM972">IF($AG972,SQRT(SUMPRODUCT($AH$2:$AH972, (AY$2:AY972-BS972)^2)/(SUM($AH$2:$AH972)-1)),0)</f>
        <v>0</v>
      </c>
      <c r="CN972" s="109" cm="1">
        <f t="array" ref="CN972">IF($AG972,SQRT(SUMPRODUCT($AH$2:$AH972, (AZ$2:AZ972-BT972)^2)/(SUM($AH$2:$AH972)-1)),0)</f>
        <v>0</v>
      </c>
      <c r="CO972" s="109" cm="1">
        <f t="array" ref="CO972">IF($AG972,SQRT(SUMPRODUCT($AH$2:$AH972, (BA$2:BA972-BU972)^2)/(SUM($AH$2:$AH972)-1)),0)</f>
        <v>0</v>
      </c>
    </row>
    <row r="973" spans="34:93" x14ac:dyDescent="0.25">
      <c r="AH973" s="99" t="str">
        <f t="shared" si="227"/>
        <v/>
      </c>
      <c r="AI973" s="11">
        <f t="shared" ca="1" si="232"/>
        <v>0</v>
      </c>
      <c r="AJ973" s="11">
        <f t="shared" ca="1" si="232"/>
        <v>0</v>
      </c>
      <c r="AK973" s="11">
        <f t="shared" ca="1" si="232"/>
        <v>0</v>
      </c>
      <c r="AL973" s="11">
        <f t="shared" ca="1" si="232"/>
        <v>0</v>
      </c>
      <c r="AM973" s="11">
        <f t="shared" ca="1" si="232"/>
        <v>0</v>
      </c>
      <c r="AN973" s="11">
        <f t="shared" ca="1" si="232"/>
        <v>0</v>
      </c>
      <c r="AO973" s="11">
        <f t="shared" ca="1" si="232"/>
        <v>0</v>
      </c>
      <c r="AP973" s="11">
        <f t="shared" ca="1" si="232"/>
        <v>0</v>
      </c>
      <c r="AQ973" s="11">
        <f t="shared" ca="1" si="232"/>
        <v>0</v>
      </c>
      <c r="AR973" s="11">
        <f t="shared" ca="1" si="232"/>
        <v>0</v>
      </c>
      <c r="AS973" s="11">
        <f t="shared" ca="1" si="233"/>
        <v>0</v>
      </c>
      <c r="AT973" s="11">
        <f t="shared" ca="1" si="233"/>
        <v>0</v>
      </c>
      <c r="AU973" s="11">
        <f t="shared" ca="1" si="233"/>
        <v>0</v>
      </c>
      <c r="AV973" s="11">
        <f t="shared" ca="1" si="233"/>
        <v>0</v>
      </c>
      <c r="AW973" s="11">
        <f t="shared" ca="1" si="233"/>
        <v>0</v>
      </c>
      <c r="AX973" s="11">
        <f t="shared" ca="1" si="233"/>
        <v>0</v>
      </c>
      <c r="AY973" s="11">
        <f t="shared" ca="1" si="233"/>
        <v>0</v>
      </c>
      <c r="AZ973" s="11">
        <f t="shared" ca="1" si="233"/>
        <v>0</v>
      </c>
      <c r="BA973" s="11">
        <f t="shared" ca="1" si="233"/>
        <v>0</v>
      </c>
      <c r="BB973" s="11"/>
      <c r="BC973" s="11">
        <f>IF($AG973,SUMPRODUCT(AI$2:AI973,$AH$2:$AH973)/SUM($AH$2:$AH973),0)</f>
        <v>0</v>
      </c>
      <c r="BD973" s="11">
        <f>IF($AG973,SUMPRODUCT(AJ$2:AJ973,$AH$2:$AH973)/SUM($AH$2:$AH973),0)</f>
        <v>0</v>
      </c>
      <c r="BE973" s="11">
        <f>IF($AG973,SUMPRODUCT(AK$2:AK973,$AH$2:$AH973)/SUM($AH$2:$AH973),0)</f>
        <v>0</v>
      </c>
      <c r="BF973" s="11">
        <f>IF($AG973,SUMPRODUCT(AL$2:AL973,$AH$2:$AH973)/SUM($AH$2:$AH973),0)</f>
        <v>0</v>
      </c>
      <c r="BG973" s="11">
        <f>IF($AG973,SUMPRODUCT(AM$2:AM973,$AH$2:$AH973)/SUM($AH$2:$AH973),0)</f>
        <v>0</v>
      </c>
      <c r="BH973" s="11">
        <f>IF($AG973,SUMPRODUCT(AN$2:AN973,$AH$2:$AH973)/SUM($AH$2:$AH973),0)</f>
        <v>0</v>
      </c>
      <c r="BI973" s="11">
        <f>IF($AG973,SUMPRODUCT(AO$2:AO973,$AH$2:$AH973)/SUM($AH$2:$AH973),0)</f>
        <v>0</v>
      </c>
      <c r="BJ973" s="11">
        <f>IF($AG973,SUMPRODUCT(AP$2:AP973,$AH$2:$AH973)/SUM($AH$2:$AH973),0)</f>
        <v>0</v>
      </c>
      <c r="BK973" s="11">
        <f>IF($AG973,SUMPRODUCT(AQ$2:AQ973,$AH$2:$AH973)/SUM($AH$2:$AH973),0)</f>
        <v>0</v>
      </c>
      <c r="BL973" s="11">
        <f>IF($AG973,SUMPRODUCT(AR$2:AR973,$AH$2:$AH973)/SUM($AH$2:$AH973),0)</f>
        <v>0</v>
      </c>
      <c r="BM973" s="11">
        <f>IF($AG973,SUMPRODUCT(AS$2:AS973,$AH$2:$AH973)/SUM($AH$2:$AH973),0)</f>
        <v>0</v>
      </c>
      <c r="BN973" s="11">
        <f>IF($AG973,SUMPRODUCT(AT$2:AT973,$AH$2:$AH973)/SUM($AH$2:$AH973),0)</f>
        <v>0</v>
      </c>
      <c r="BO973" s="11">
        <f>IF($AG973,SUMPRODUCT(AU$2:AU973,$AH$2:$AH973)/SUM($AH$2:$AH973),0)</f>
        <v>0</v>
      </c>
      <c r="BP973" s="11">
        <f>IF($AG973,SUMPRODUCT(AV$2:AV973,$AH$2:$AH973)/SUM($AH$2:$AH973),0)</f>
        <v>0</v>
      </c>
      <c r="BQ973" s="11">
        <f>IF($AG973,SUMPRODUCT(AW$2:AW973,$AH$2:$AH973)/SUM($AH$2:$AH973),0)</f>
        <v>0</v>
      </c>
      <c r="BR973" s="11">
        <f>IF($AG973,SUMPRODUCT(AX$2:AX973,$AH$2:$AH973)/SUM($AH$2:$AH973),0)</f>
        <v>0</v>
      </c>
      <c r="BS973" s="11">
        <f>IF($AG973,SUMPRODUCT(AY$2:AY973,$AH$2:$AH973)/SUM($AH$2:$AH973),0)</f>
        <v>0</v>
      </c>
      <c r="BT973" s="11">
        <f>IF($AG973,SUMPRODUCT(AZ$2:AZ973,$AH$2:$AH973)/SUM($AH$2:$AH973),0)</f>
        <v>0</v>
      </c>
      <c r="BU973" s="11">
        <f>IF($AG973,SUMPRODUCT(BA$2:BA973,$AH$2:$AH973)/SUM($AH$2:$AH973),0)</f>
        <v>0</v>
      </c>
      <c r="BV973" s="11"/>
      <c r="BW973" s="109" cm="1">
        <f t="array" ref="BW973">IF($AG973,SQRT(SUMPRODUCT($AH$2:$AH973, (AI$2:AI973-BC973)^2)/(SUM($AH$2:$AH973)-1)),0)</f>
        <v>0</v>
      </c>
      <c r="BX973" s="109" cm="1">
        <f t="array" ref="BX973">IF($AG973,SQRT(SUMPRODUCT($AH$2:$AH973, (AJ$2:AJ973-BD973)^2)/(SUM($AH$2:$AH973)-1)),0)</f>
        <v>0</v>
      </c>
      <c r="BY973" s="109" cm="1">
        <f t="array" ref="BY973">IF($AG973,SQRT(SUMPRODUCT($AH$2:$AH973, (AK$2:AK973-BE973)^2)/(SUM($AH$2:$AH973)-1)),0)</f>
        <v>0</v>
      </c>
      <c r="BZ973" s="109" cm="1">
        <f t="array" ref="BZ973">IF($AG973,SQRT(SUMPRODUCT($AH$2:$AH973, (AL$2:AL973-BF973)^2)/(SUM($AH$2:$AH973)-1)),0)</f>
        <v>0</v>
      </c>
      <c r="CA973" s="109" cm="1">
        <f t="array" ref="CA973">IF($AG973,SQRT(SUMPRODUCT($AH$2:$AH973, (AM$2:AM973-BG973)^2)/(SUM($AH$2:$AH973)-1)),0)</f>
        <v>0</v>
      </c>
      <c r="CB973" s="109" cm="1">
        <f t="array" ref="CB973">IF($AG973,SQRT(SUMPRODUCT($AH$2:$AH973, (AN$2:AN973-BH973)^2)/(SUM($AH$2:$AH973)-1)),0)</f>
        <v>0</v>
      </c>
      <c r="CC973" s="109" cm="1">
        <f t="array" ref="CC973">IF($AG973,SQRT(SUMPRODUCT($AH$2:$AH973, (AO$2:AO973-BI973)^2)/(SUM($AH$2:$AH973)-1)),0)</f>
        <v>0</v>
      </c>
      <c r="CD973" s="109" cm="1">
        <f t="array" ref="CD973">IF($AG973,SQRT(SUMPRODUCT($AH$2:$AH973, (AP$2:AP973-BJ973)^2)/(SUM($AH$2:$AH973)-1)),0)</f>
        <v>0</v>
      </c>
      <c r="CE973" s="109" cm="1">
        <f t="array" ref="CE973">IF($AG973,SQRT(SUMPRODUCT($AH$2:$AH973, (AQ$2:AQ973-BK973)^2)/(SUM($AH$2:$AH973)-1)),0)</f>
        <v>0</v>
      </c>
      <c r="CF973" s="109" cm="1">
        <f t="array" ref="CF973">IF($AG973,SQRT(SUMPRODUCT($AH$2:$AH973, (AR$2:AR973-BL973)^2)/(SUM($AH$2:$AH973)-1)),0)</f>
        <v>0</v>
      </c>
      <c r="CG973" s="109" cm="1">
        <f t="array" ref="CG973">IF($AG973,SQRT(SUMPRODUCT($AH$2:$AH973, (AS$2:AS973-BM973)^2)/(SUM($AH$2:$AH973)-1)),0)</f>
        <v>0</v>
      </c>
      <c r="CH973" s="109" cm="1">
        <f t="array" ref="CH973">IF($AG973,SQRT(SUMPRODUCT($AH$2:$AH973, (AT$2:AT973-BN973)^2)/(SUM($AH$2:$AH973)-1)),0)</f>
        <v>0</v>
      </c>
      <c r="CI973" s="109" cm="1">
        <f t="array" ref="CI973">IF($AG973,SQRT(SUMPRODUCT($AH$2:$AH973, (AU$2:AU973-BO973)^2)/(SUM($AH$2:$AH973)-1)),0)</f>
        <v>0</v>
      </c>
      <c r="CJ973" s="109" cm="1">
        <f t="array" ref="CJ973">IF($AG973,SQRT(SUMPRODUCT($AH$2:$AH973, (AV$2:AV973-BP973)^2)/(SUM($AH$2:$AH973)-1)),0)</f>
        <v>0</v>
      </c>
      <c r="CK973" s="109" cm="1">
        <f t="array" ref="CK973">IF($AG973,SQRT(SUMPRODUCT($AH$2:$AH973, (AW$2:AW973-BQ973)^2)/(SUM($AH$2:$AH973)-1)),0)</f>
        <v>0</v>
      </c>
      <c r="CL973" s="109" cm="1">
        <f t="array" ref="CL973">IF($AG973,SQRT(SUMPRODUCT($AH$2:$AH973, (AX$2:AX973-BR973)^2)/(SUM($AH$2:$AH973)-1)),0)</f>
        <v>0</v>
      </c>
      <c r="CM973" s="109" cm="1">
        <f t="array" ref="CM973">IF($AG973,SQRT(SUMPRODUCT($AH$2:$AH973, (AY$2:AY973-BS973)^2)/(SUM($AH$2:$AH973)-1)),0)</f>
        <v>0</v>
      </c>
      <c r="CN973" s="109" cm="1">
        <f t="array" ref="CN973">IF($AG973,SQRT(SUMPRODUCT($AH$2:$AH973, (AZ$2:AZ973-BT973)^2)/(SUM($AH$2:$AH973)-1)),0)</f>
        <v>0</v>
      </c>
      <c r="CO973" s="109" cm="1">
        <f t="array" ref="CO973">IF($AG973,SQRT(SUMPRODUCT($AH$2:$AH973, (BA$2:BA973-BU973)^2)/(SUM($AH$2:$AH973)-1)),0)</f>
        <v>0</v>
      </c>
    </row>
    <row r="974" spans="34:93" x14ac:dyDescent="0.25">
      <c r="AH974" s="99" t="str">
        <f t="shared" si="227"/>
        <v/>
      </c>
      <c r="AI974" s="11">
        <f t="shared" ca="1" si="232"/>
        <v>0</v>
      </c>
      <c r="AJ974" s="11">
        <f t="shared" ca="1" si="232"/>
        <v>0</v>
      </c>
      <c r="AK974" s="11">
        <f t="shared" ca="1" si="232"/>
        <v>0</v>
      </c>
      <c r="AL974" s="11">
        <f t="shared" ca="1" si="232"/>
        <v>0</v>
      </c>
      <c r="AM974" s="11">
        <f t="shared" ca="1" si="232"/>
        <v>0</v>
      </c>
      <c r="AN974" s="11">
        <f t="shared" ca="1" si="232"/>
        <v>0</v>
      </c>
      <c r="AO974" s="11">
        <f t="shared" ca="1" si="232"/>
        <v>0</v>
      </c>
      <c r="AP974" s="11">
        <f t="shared" ca="1" si="232"/>
        <v>0</v>
      </c>
      <c r="AQ974" s="11">
        <f t="shared" ca="1" si="232"/>
        <v>0</v>
      </c>
      <c r="AR974" s="11">
        <f t="shared" ca="1" si="232"/>
        <v>0</v>
      </c>
      <c r="AS974" s="11">
        <f t="shared" ca="1" si="233"/>
        <v>0</v>
      </c>
      <c r="AT974" s="11">
        <f t="shared" ca="1" si="233"/>
        <v>0</v>
      </c>
      <c r="AU974" s="11">
        <f t="shared" ca="1" si="233"/>
        <v>0</v>
      </c>
      <c r="AV974" s="11">
        <f t="shared" ca="1" si="233"/>
        <v>0</v>
      </c>
      <c r="AW974" s="11">
        <f t="shared" ca="1" si="233"/>
        <v>0</v>
      </c>
      <c r="AX974" s="11">
        <f t="shared" ca="1" si="233"/>
        <v>0</v>
      </c>
      <c r="AY974" s="11">
        <f t="shared" ca="1" si="233"/>
        <v>0</v>
      </c>
      <c r="AZ974" s="11">
        <f t="shared" ca="1" si="233"/>
        <v>0</v>
      </c>
      <c r="BA974" s="11">
        <f t="shared" ca="1" si="233"/>
        <v>0</v>
      </c>
      <c r="BB974" s="11"/>
      <c r="BC974" s="11">
        <f>IF($AG974,SUMPRODUCT(AI$2:AI974,$AH$2:$AH974)/SUM($AH$2:$AH974),0)</f>
        <v>0</v>
      </c>
      <c r="BD974" s="11">
        <f>IF($AG974,SUMPRODUCT(AJ$2:AJ974,$AH$2:$AH974)/SUM($AH$2:$AH974),0)</f>
        <v>0</v>
      </c>
      <c r="BE974" s="11">
        <f>IF($AG974,SUMPRODUCT(AK$2:AK974,$AH$2:$AH974)/SUM($AH$2:$AH974),0)</f>
        <v>0</v>
      </c>
      <c r="BF974" s="11">
        <f>IF($AG974,SUMPRODUCT(AL$2:AL974,$AH$2:$AH974)/SUM($AH$2:$AH974),0)</f>
        <v>0</v>
      </c>
      <c r="BG974" s="11">
        <f>IF($AG974,SUMPRODUCT(AM$2:AM974,$AH$2:$AH974)/SUM($AH$2:$AH974),0)</f>
        <v>0</v>
      </c>
      <c r="BH974" s="11">
        <f>IF($AG974,SUMPRODUCT(AN$2:AN974,$AH$2:$AH974)/SUM($AH$2:$AH974),0)</f>
        <v>0</v>
      </c>
      <c r="BI974" s="11">
        <f>IF($AG974,SUMPRODUCT(AO$2:AO974,$AH$2:$AH974)/SUM($AH$2:$AH974),0)</f>
        <v>0</v>
      </c>
      <c r="BJ974" s="11">
        <f>IF($AG974,SUMPRODUCT(AP$2:AP974,$AH$2:$AH974)/SUM($AH$2:$AH974),0)</f>
        <v>0</v>
      </c>
      <c r="BK974" s="11">
        <f>IF($AG974,SUMPRODUCT(AQ$2:AQ974,$AH$2:$AH974)/SUM($AH$2:$AH974),0)</f>
        <v>0</v>
      </c>
      <c r="BL974" s="11">
        <f>IF($AG974,SUMPRODUCT(AR$2:AR974,$AH$2:$AH974)/SUM($AH$2:$AH974),0)</f>
        <v>0</v>
      </c>
      <c r="BM974" s="11">
        <f>IF($AG974,SUMPRODUCT(AS$2:AS974,$AH$2:$AH974)/SUM($AH$2:$AH974),0)</f>
        <v>0</v>
      </c>
      <c r="BN974" s="11">
        <f>IF($AG974,SUMPRODUCT(AT$2:AT974,$AH$2:$AH974)/SUM($AH$2:$AH974),0)</f>
        <v>0</v>
      </c>
      <c r="BO974" s="11">
        <f>IF($AG974,SUMPRODUCT(AU$2:AU974,$AH$2:$AH974)/SUM($AH$2:$AH974),0)</f>
        <v>0</v>
      </c>
      <c r="BP974" s="11">
        <f>IF($AG974,SUMPRODUCT(AV$2:AV974,$AH$2:$AH974)/SUM($AH$2:$AH974),0)</f>
        <v>0</v>
      </c>
      <c r="BQ974" s="11">
        <f>IF($AG974,SUMPRODUCT(AW$2:AW974,$AH$2:$AH974)/SUM($AH$2:$AH974),0)</f>
        <v>0</v>
      </c>
      <c r="BR974" s="11">
        <f>IF($AG974,SUMPRODUCT(AX$2:AX974,$AH$2:$AH974)/SUM($AH$2:$AH974),0)</f>
        <v>0</v>
      </c>
      <c r="BS974" s="11">
        <f>IF($AG974,SUMPRODUCT(AY$2:AY974,$AH$2:$AH974)/SUM($AH$2:$AH974),0)</f>
        <v>0</v>
      </c>
      <c r="BT974" s="11">
        <f>IF($AG974,SUMPRODUCT(AZ$2:AZ974,$AH$2:$AH974)/SUM($AH$2:$AH974),0)</f>
        <v>0</v>
      </c>
      <c r="BU974" s="11">
        <f>IF($AG974,SUMPRODUCT(BA$2:BA974,$AH$2:$AH974)/SUM($AH$2:$AH974),0)</f>
        <v>0</v>
      </c>
      <c r="BV974" s="11"/>
      <c r="BW974" s="109" cm="1">
        <f t="array" ref="BW974">IF($AG974,SQRT(SUMPRODUCT($AH$2:$AH974, (AI$2:AI974-BC974)^2)/(SUM($AH$2:$AH974)-1)),0)</f>
        <v>0</v>
      </c>
      <c r="BX974" s="109" cm="1">
        <f t="array" ref="BX974">IF($AG974,SQRT(SUMPRODUCT($AH$2:$AH974, (AJ$2:AJ974-BD974)^2)/(SUM($AH$2:$AH974)-1)),0)</f>
        <v>0</v>
      </c>
      <c r="BY974" s="109" cm="1">
        <f t="array" ref="BY974">IF($AG974,SQRT(SUMPRODUCT($AH$2:$AH974, (AK$2:AK974-BE974)^2)/(SUM($AH$2:$AH974)-1)),0)</f>
        <v>0</v>
      </c>
      <c r="BZ974" s="109" cm="1">
        <f t="array" ref="BZ974">IF($AG974,SQRT(SUMPRODUCT($AH$2:$AH974, (AL$2:AL974-BF974)^2)/(SUM($AH$2:$AH974)-1)),0)</f>
        <v>0</v>
      </c>
      <c r="CA974" s="109" cm="1">
        <f t="array" ref="CA974">IF($AG974,SQRT(SUMPRODUCT($AH$2:$AH974, (AM$2:AM974-BG974)^2)/(SUM($AH$2:$AH974)-1)),0)</f>
        <v>0</v>
      </c>
      <c r="CB974" s="109" cm="1">
        <f t="array" ref="CB974">IF($AG974,SQRT(SUMPRODUCT($AH$2:$AH974, (AN$2:AN974-BH974)^2)/(SUM($AH$2:$AH974)-1)),0)</f>
        <v>0</v>
      </c>
      <c r="CC974" s="109" cm="1">
        <f t="array" ref="CC974">IF($AG974,SQRT(SUMPRODUCT($AH$2:$AH974, (AO$2:AO974-BI974)^2)/(SUM($AH$2:$AH974)-1)),0)</f>
        <v>0</v>
      </c>
      <c r="CD974" s="109" cm="1">
        <f t="array" ref="CD974">IF($AG974,SQRT(SUMPRODUCT($AH$2:$AH974, (AP$2:AP974-BJ974)^2)/(SUM($AH$2:$AH974)-1)),0)</f>
        <v>0</v>
      </c>
      <c r="CE974" s="109" cm="1">
        <f t="array" ref="CE974">IF($AG974,SQRT(SUMPRODUCT($AH$2:$AH974, (AQ$2:AQ974-BK974)^2)/(SUM($AH$2:$AH974)-1)),0)</f>
        <v>0</v>
      </c>
      <c r="CF974" s="109" cm="1">
        <f t="array" ref="CF974">IF($AG974,SQRT(SUMPRODUCT($AH$2:$AH974, (AR$2:AR974-BL974)^2)/(SUM($AH$2:$AH974)-1)),0)</f>
        <v>0</v>
      </c>
      <c r="CG974" s="109" cm="1">
        <f t="array" ref="CG974">IF($AG974,SQRT(SUMPRODUCT($AH$2:$AH974, (AS$2:AS974-BM974)^2)/(SUM($AH$2:$AH974)-1)),0)</f>
        <v>0</v>
      </c>
      <c r="CH974" s="109" cm="1">
        <f t="array" ref="CH974">IF($AG974,SQRT(SUMPRODUCT($AH$2:$AH974, (AT$2:AT974-BN974)^2)/(SUM($AH$2:$AH974)-1)),0)</f>
        <v>0</v>
      </c>
      <c r="CI974" s="109" cm="1">
        <f t="array" ref="CI974">IF($AG974,SQRT(SUMPRODUCT($AH$2:$AH974, (AU$2:AU974-BO974)^2)/(SUM($AH$2:$AH974)-1)),0)</f>
        <v>0</v>
      </c>
      <c r="CJ974" s="109" cm="1">
        <f t="array" ref="CJ974">IF($AG974,SQRT(SUMPRODUCT($AH$2:$AH974, (AV$2:AV974-BP974)^2)/(SUM($AH$2:$AH974)-1)),0)</f>
        <v>0</v>
      </c>
      <c r="CK974" s="109" cm="1">
        <f t="array" ref="CK974">IF($AG974,SQRT(SUMPRODUCT($AH$2:$AH974, (AW$2:AW974-BQ974)^2)/(SUM($AH$2:$AH974)-1)),0)</f>
        <v>0</v>
      </c>
      <c r="CL974" s="109" cm="1">
        <f t="array" ref="CL974">IF($AG974,SQRT(SUMPRODUCT($AH$2:$AH974, (AX$2:AX974-BR974)^2)/(SUM($AH$2:$AH974)-1)),0)</f>
        <v>0</v>
      </c>
      <c r="CM974" s="109" cm="1">
        <f t="array" ref="CM974">IF($AG974,SQRT(SUMPRODUCT($AH$2:$AH974, (AY$2:AY974-BS974)^2)/(SUM($AH$2:$AH974)-1)),0)</f>
        <v>0</v>
      </c>
      <c r="CN974" s="109" cm="1">
        <f t="array" ref="CN974">IF($AG974,SQRT(SUMPRODUCT($AH$2:$AH974, (AZ$2:AZ974-BT974)^2)/(SUM($AH$2:$AH974)-1)),0)</f>
        <v>0</v>
      </c>
      <c r="CO974" s="109" cm="1">
        <f t="array" ref="CO974">IF($AG974,SQRT(SUMPRODUCT($AH$2:$AH974, (BA$2:BA974-BU974)^2)/(SUM($AH$2:$AH974)-1)),0)</f>
        <v>0</v>
      </c>
    </row>
    <row r="975" spans="34:93" x14ac:dyDescent="0.25">
      <c r="AH975" s="99" t="str">
        <f t="shared" si="227"/>
        <v/>
      </c>
      <c r="AI975" s="11">
        <f t="shared" ca="1" si="232"/>
        <v>0</v>
      </c>
      <c r="AJ975" s="11">
        <f t="shared" ca="1" si="232"/>
        <v>0</v>
      </c>
      <c r="AK975" s="11">
        <f t="shared" ca="1" si="232"/>
        <v>0</v>
      </c>
      <c r="AL975" s="11">
        <f t="shared" ca="1" si="232"/>
        <v>0</v>
      </c>
      <c r="AM975" s="11">
        <f t="shared" ca="1" si="232"/>
        <v>0</v>
      </c>
      <c r="AN975" s="11">
        <f t="shared" ca="1" si="232"/>
        <v>0</v>
      </c>
      <c r="AO975" s="11">
        <f t="shared" ca="1" si="232"/>
        <v>0</v>
      </c>
      <c r="AP975" s="11">
        <f t="shared" ca="1" si="232"/>
        <v>0</v>
      </c>
      <c r="AQ975" s="11">
        <f t="shared" ca="1" si="232"/>
        <v>0</v>
      </c>
      <c r="AR975" s="11">
        <f t="shared" ca="1" si="232"/>
        <v>0</v>
      </c>
      <c r="AS975" s="11">
        <f t="shared" ca="1" si="233"/>
        <v>0</v>
      </c>
      <c r="AT975" s="11">
        <f t="shared" ca="1" si="233"/>
        <v>0</v>
      </c>
      <c r="AU975" s="11">
        <f t="shared" ca="1" si="233"/>
        <v>0</v>
      </c>
      <c r="AV975" s="11">
        <f t="shared" ca="1" si="233"/>
        <v>0</v>
      </c>
      <c r="AW975" s="11">
        <f t="shared" ca="1" si="233"/>
        <v>0</v>
      </c>
      <c r="AX975" s="11">
        <f t="shared" ca="1" si="233"/>
        <v>0</v>
      </c>
      <c r="AY975" s="11">
        <f t="shared" ca="1" si="233"/>
        <v>0</v>
      </c>
      <c r="AZ975" s="11">
        <f t="shared" ca="1" si="233"/>
        <v>0</v>
      </c>
      <c r="BA975" s="11">
        <f t="shared" ca="1" si="233"/>
        <v>0</v>
      </c>
      <c r="BB975" s="11"/>
      <c r="BC975" s="11">
        <f>IF($AG975,SUMPRODUCT(AI$2:AI975,$AH$2:$AH975)/SUM($AH$2:$AH975),0)</f>
        <v>0</v>
      </c>
      <c r="BD975" s="11">
        <f>IF($AG975,SUMPRODUCT(AJ$2:AJ975,$AH$2:$AH975)/SUM($AH$2:$AH975),0)</f>
        <v>0</v>
      </c>
      <c r="BE975" s="11">
        <f>IF($AG975,SUMPRODUCT(AK$2:AK975,$AH$2:$AH975)/SUM($AH$2:$AH975),0)</f>
        <v>0</v>
      </c>
      <c r="BF975" s="11">
        <f>IF($AG975,SUMPRODUCT(AL$2:AL975,$AH$2:$AH975)/SUM($AH$2:$AH975),0)</f>
        <v>0</v>
      </c>
      <c r="BG975" s="11">
        <f>IF($AG975,SUMPRODUCT(AM$2:AM975,$AH$2:$AH975)/SUM($AH$2:$AH975),0)</f>
        <v>0</v>
      </c>
      <c r="BH975" s="11">
        <f>IF($AG975,SUMPRODUCT(AN$2:AN975,$AH$2:$AH975)/SUM($AH$2:$AH975),0)</f>
        <v>0</v>
      </c>
      <c r="BI975" s="11">
        <f>IF($AG975,SUMPRODUCT(AO$2:AO975,$AH$2:$AH975)/SUM($AH$2:$AH975),0)</f>
        <v>0</v>
      </c>
      <c r="BJ975" s="11">
        <f>IF($AG975,SUMPRODUCT(AP$2:AP975,$AH$2:$AH975)/SUM($AH$2:$AH975),0)</f>
        <v>0</v>
      </c>
      <c r="BK975" s="11">
        <f>IF($AG975,SUMPRODUCT(AQ$2:AQ975,$AH$2:$AH975)/SUM($AH$2:$AH975),0)</f>
        <v>0</v>
      </c>
      <c r="BL975" s="11">
        <f>IF($AG975,SUMPRODUCT(AR$2:AR975,$AH$2:$AH975)/SUM($AH$2:$AH975),0)</f>
        <v>0</v>
      </c>
      <c r="BM975" s="11">
        <f>IF($AG975,SUMPRODUCT(AS$2:AS975,$AH$2:$AH975)/SUM($AH$2:$AH975),0)</f>
        <v>0</v>
      </c>
      <c r="BN975" s="11">
        <f>IF($AG975,SUMPRODUCT(AT$2:AT975,$AH$2:$AH975)/SUM($AH$2:$AH975),0)</f>
        <v>0</v>
      </c>
      <c r="BO975" s="11">
        <f>IF($AG975,SUMPRODUCT(AU$2:AU975,$AH$2:$AH975)/SUM($AH$2:$AH975),0)</f>
        <v>0</v>
      </c>
      <c r="BP975" s="11">
        <f>IF($AG975,SUMPRODUCT(AV$2:AV975,$AH$2:$AH975)/SUM($AH$2:$AH975),0)</f>
        <v>0</v>
      </c>
      <c r="BQ975" s="11">
        <f>IF($AG975,SUMPRODUCT(AW$2:AW975,$AH$2:$AH975)/SUM($AH$2:$AH975),0)</f>
        <v>0</v>
      </c>
      <c r="BR975" s="11">
        <f>IF($AG975,SUMPRODUCT(AX$2:AX975,$AH$2:$AH975)/SUM($AH$2:$AH975),0)</f>
        <v>0</v>
      </c>
      <c r="BS975" s="11">
        <f>IF($AG975,SUMPRODUCT(AY$2:AY975,$AH$2:$AH975)/SUM($AH$2:$AH975),0)</f>
        <v>0</v>
      </c>
      <c r="BT975" s="11">
        <f>IF($AG975,SUMPRODUCT(AZ$2:AZ975,$AH$2:$AH975)/SUM($AH$2:$AH975),0)</f>
        <v>0</v>
      </c>
      <c r="BU975" s="11">
        <f>IF($AG975,SUMPRODUCT(BA$2:BA975,$AH$2:$AH975)/SUM($AH$2:$AH975),0)</f>
        <v>0</v>
      </c>
      <c r="BV975" s="11"/>
      <c r="BW975" s="109" cm="1">
        <f t="array" ref="BW975">IF($AG975,SQRT(SUMPRODUCT($AH$2:$AH975, (AI$2:AI975-BC975)^2)/(SUM($AH$2:$AH975)-1)),0)</f>
        <v>0</v>
      </c>
      <c r="BX975" s="109" cm="1">
        <f t="array" ref="BX975">IF($AG975,SQRT(SUMPRODUCT($AH$2:$AH975, (AJ$2:AJ975-BD975)^2)/(SUM($AH$2:$AH975)-1)),0)</f>
        <v>0</v>
      </c>
      <c r="BY975" s="109" cm="1">
        <f t="array" ref="BY975">IF($AG975,SQRT(SUMPRODUCT($AH$2:$AH975, (AK$2:AK975-BE975)^2)/(SUM($AH$2:$AH975)-1)),0)</f>
        <v>0</v>
      </c>
      <c r="BZ975" s="109" cm="1">
        <f t="array" ref="BZ975">IF($AG975,SQRT(SUMPRODUCT($AH$2:$AH975, (AL$2:AL975-BF975)^2)/(SUM($AH$2:$AH975)-1)),0)</f>
        <v>0</v>
      </c>
      <c r="CA975" s="109" cm="1">
        <f t="array" ref="CA975">IF($AG975,SQRT(SUMPRODUCT($AH$2:$AH975, (AM$2:AM975-BG975)^2)/(SUM($AH$2:$AH975)-1)),0)</f>
        <v>0</v>
      </c>
      <c r="CB975" s="109" cm="1">
        <f t="array" ref="CB975">IF($AG975,SQRT(SUMPRODUCT($AH$2:$AH975, (AN$2:AN975-BH975)^2)/(SUM($AH$2:$AH975)-1)),0)</f>
        <v>0</v>
      </c>
      <c r="CC975" s="109" cm="1">
        <f t="array" ref="CC975">IF($AG975,SQRT(SUMPRODUCT($AH$2:$AH975, (AO$2:AO975-BI975)^2)/(SUM($AH$2:$AH975)-1)),0)</f>
        <v>0</v>
      </c>
      <c r="CD975" s="109" cm="1">
        <f t="array" ref="CD975">IF($AG975,SQRT(SUMPRODUCT($AH$2:$AH975, (AP$2:AP975-BJ975)^2)/(SUM($AH$2:$AH975)-1)),0)</f>
        <v>0</v>
      </c>
      <c r="CE975" s="109" cm="1">
        <f t="array" ref="CE975">IF($AG975,SQRT(SUMPRODUCT($AH$2:$AH975, (AQ$2:AQ975-BK975)^2)/(SUM($AH$2:$AH975)-1)),0)</f>
        <v>0</v>
      </c>
      <c r="CF975" s="109" cm="1">
        <f t="array" ref="CF975">IF($AG975,SQRT(SUMPRODUCT($AH$2:$AH975, (AR$2:AR975-BL975)^2)/(SUM($AH$2:$AH975)-1)),0)</f>
        <v>0</v>
      </c>
      <c r="CG975" s="109" cm="1">
        <f t="array" ref="CG975">IF($AG975,SQRT(SUMPRODUCT($AH$2:$AH975, (AS$2:AS975-BM975)^2)/(SUM($AH$2:$AH975)-1)),0)</f>
        <v>0</v>
      </c>
      <c r="CH975" s="109" cm="1">
        <f t="array" ref="CH975">IF($AG975,SQRT(SUMPRODUCT($AH$2:$AH975, (AT$2:AT975-BN975)^2)/(SUM($AH$2:$AH975)-1)),0)</f>
        <v>0</v>
      </c>
      <c r="CI975" s="109" cm="1">
        <f t="array" ref="CI975">IF($AG975,SQRT(SUMPRODUCT($AH$2:$AH975, (AU$2:AU975-BO975)^2)/(SUM($AH$2:$AH975)-1)),0)</f>
        <v>0</v>
      </c>
      <c r="CJ975" s="109" cm="1">
        <f t="array" ref="CJ975">IF($AG975,SQRT(SUMPRODUCT($AH$2:$AH975, (AV$2:AV975-BP975)^2)/(SUM($AH$2:$AH975)-1)),0)</f>
        <v>0</v>
      </c>
      <c r="CK975" s="109" cm="1">
        <f t="array" ref="CK975">IF($AG975,SQRT(SUMPRODUCT($AH$2:$AH975, (AW$2:AW975-BQ975)^2)/(SUM($AH$2:$AH975)-1)),0)</f>
        <v>0</v>
      </c>
      <c r="CL975" s="109" cm="1">
        <f t="array" ref="CL975">IF($AG975,SQRT(SUMPRODUCT($AH$2:$AH975, (AX$2:AX975-BR975)^2)/(SUM($AH$2:$AH975)-1)),0)</f>
        <v>0</v>
      </c>
      <c r="CM975" s="109" cm="1">
        <f t="array" ref="CM975">IF($AG975,SQRT(SUMPRODUCT($AH$2:$AH975, (AY$2:AY975-BS975)^2)/(SUM($AH$2:$AH975)-1)),0)</f>
        <v>0</v>
      </c>
      <c r="CN975" s="109" cm="1">
        <f t="array" ref="CN975">IF($AG975,SQRT(SUMPRODUCT($AH$2:$AH975, (AZ$2:AZ975-BT975)^2)/(SUM($AH$2:$AH975)-1)),0)</f>
        <v>0</v>
      </c>
      <c r="CO975" s="109" cm="1">
        <f t="array" ref="CO975">IF($AG975,SQRT(SUMPRODUCT($AH$2:$AH975, (BA$2:BA975-BU975)^2)/(SUM($AH$2:$AH975)-1)),0)</f>
        <v>0</v>
      </c>
    </row>
    <row r="976" spans="34:93" x14ac:dyDescent="0.25">
      <c r="AH976" s="99" t="str">
        <f t="shared" si="227"/>
        <v/>
      </c>
      <c r="AI976" s="11">
        <f t="shared" ca="1" si="232"/>
        <v>0</v>
      </c>
      <c r="AJ976" s="11">
        <f t="shared" ca="1" si="232"/>
        <v>0</v>
      </c>
      <c r="AK976" s="11">
        <f t="shared" ca="1" si="232"/>
        <v>0</v>
      </c>
      <c r="AL976" s="11">
        <f t="shared" ca="1" si="232"/>
        <v>0</v>
      </c>
      <c r="AM976" s="11">
        <f t="shared" ca="1" si="232"/>
        <v>0</v>
      </c>
      <c r="AN976" s="11">
        <f t="shared" ca="1" si="232"/>
        <v>0</v>
      </c>
      <c r="AO976" s="11">
        <f t="shared" ca="1" si="232"/>
        <v>0</v>
      </c>
      <c r="AP976" s="11">
        <f t="shared" ca="1" si="232"/>
        <v>0</v>
      </c>
      <c r="AQ976" s="11">
        <f t="shared" ca="1" si="232"/>
        <v>0</v>
      </c>
      <c r="AR976" s="11">
        <f t="shared" ca="1" si="232"/>
        <v>0</v>
      </c>
      <c r="AS976" s="11">
        <f t="shared" ca="1" si="233"/>
        <v>0</v>
      </c>
      <c r="AT976" s="11">
        <f t="shared" ca="1" si="233"/>
        <v>0</v>
      </c>
      <c r="AU976" s="11">
        <f t="shared" ca="1" si="233"/>
        <v>0</v>
      </c>
      <c r="AV976" s="11">
        <f t="shared" ca="1" si="233"/>
        <v>0</v>
      </c>
      <c r="AW976" s="11">
        <f t="shared" ca="1" si="233"/>
        <v>0</v>
      </c>
      <c r="AX976" s="11">
        <f t="shared" ca="1" si="233"/>
        <v>0</v>
      </c>
      <c r="AY976" s="11">
        <f t="shared" ca="1" si="233"/>
        <v>0</v>
      </c>
      <c r="AZ976" s="11">
        <f t="shared" ca="1" si="233"/>
        <v>0</v>
      </c>
      <c r="BA976" s="11">
        <f t="shared" ca="1" si="233"/>
        <v>0</v>
      </c>
      <c r="BB976" s="11"/>
      <c r="BC976" s="11">
        <f>IF($AG976,SUMPRODUCT(AI$2:AI976,$AH$2:$AH976)/SUM($AH$2:$AH976),0)</f>
        <v>0</v>
      </c>
      <c r="BD976" s="11">
        <f>IF($AG976,SUMPRODUCT(AJ$2:AJ976,$AH$2:$AH976)/SUM($AH$2:$AH976),0)</f>
        <v>0</v>
      </c>
      <c r="BE976" s="11">
        <f>IF($AG976,SUMPRODUCT(AK$2:AK976,$AH$2:$AH976)/SUM($AH$2:$AH976),0)</f>
        <v>0</v>
      </c>
      <c r="BF976" s="11">
        <f>IF($AG976,SUMPRODUCT(AL$2:AL976,$AH$2:$AH976)/SUM($AH$2:$AH976),0)</f>
        <v>0</v>
      </c>
      <c r="BG976" s="11">
        <f>IF($AG976,SUMPRODUCT(AM$2:AM976,$AH$2:$AH976)/SUM($AH$2:$AH976),0)</f>
        <v>0</v>
      </c>
      <c r="BH976" s="11">
        <f>IF($AG976,SUMPRODUCT(AN$2:AN976,$AH$2:$AH976)/SUM($AH$2:$AH976),0)</f>
        <v>0</v>
      </c>
      <c r="BI976" s="11">
        <f>IF($AG976,SUMPRODUCT(AO$2:AO976,$AH$2:$AH976)/SUM($AH$2:$AH976),0)</f>
        <v>0</v>
      </c>
      <c r="BJ976" s="11">
        <f>IF($AG976,SUMPRODUCT(AP$2:AP976,$AH$2:$AH976)/SUM($AH$2:$AH976),0)</f>
        <v>0</v>
      </c>
      <c r="BK976" s="11">
        <f>IF($AG976,SUMPRODUCT(AQ$2:AQ976,$AH$2:$AH976)/SUM($AH$2:$AH976),0)</f>
        <v>0</v>
      </c>
      <c r="BL976" s="11">
        <f>IF($AG976,SUMPRODUCT(AR$2:AR976,$AH$2:$AH976)/SUM($AH$2:$AH976),0)</f>
        <v>0</v>
      </c>
      <c r="BM976" s="11">
        <f>IF($AG976,SUMPRODUCT(AS$2:AS976,$AH$2:$AH976)/SUM($AH$2:$AH976),0)</f>
        <v>0</v>
      </c>
      <c r="BN976" s="11">
        <f>IF($AG976,SUMPRODUCT(AT$2:AT976,$AH$2:$AH976)/SUM($AH$2:$AH976),0)</f>
        <v>0</v>
      </c>
      <c r="BO976" s="11">
        <f>IF($AG976,SUMPRODUCT(AU$2:AU976,$AH$2:$AH976)/SUM($AH$2:$AH976),0)</f>
        <v>0</v>
      </c>
      <c r="BP976" s="11">
        <f>IF($AG976,SUMPRODUCT(AV$2:AV976,$AH$2:$AH976)/SUM($AH$2:$AH976),0)</f>
        <v>0</v>
      </c>
      <c r="BQ976" s="11">
        <f>IF($AG976,SUMPRODUCT(AW$2:AW976,$AH$2:$AH976)/SUM($AH$2:$AH976),0)</f>
        <v>0</v>
      </c>
      <c r="BR976" s="11">
        <f>IF($AG976,SUMPRODUCT(AX$2:AX976,$AH$2:$AH976)/SUM($AH$2:$AH976),0)</f>
        <v>0</v>
      </c>
      <c r="BS976" s="11">
        <f>IF($AG976,SUMPRODUCT(AY$2:AY976,$AH$2:$AH976)/SUM($AH$2:$AH976),0)</f>
        <v>0</v>
      </c>
      <c r="BT976" s="11">
        <f>IF($AG976,SUMPRODUCT(AZ$2:AZ976,$AH$2:$AH976)/SUM($AH$2:$AH976),0)</f>
        <v>0</v>
      </c>
      <c r="BU976" s="11">
        <f>IF($AG976,SUMPRODUCT(BA$2:BA976,$AH$2:$AH976)/SUM($AH$2:$AH976),0)</f>
        <v>0</v>
      </c>
      <c r="BV976" s="11"/>
      <c r="BW976" s="109" cm="1">
        <f t="array" ref="BW976">IF($AG976,SQRT(SUMPRODUCT($AH$2:$AH976, (AI$2:AI976-BC976)^2)/(SUM($AH$2:$AH976)-1)),0)</f>
        <v>0</v>
      </c>
      <c r="BX976" s="109" cm="1">
        <f t="array" ref="BX976">IF($AG976,SQRT(SUMPRODUCT($AH$2:$AH976, (AJ$2:AJ976-BD976)^2)/(SUM($AH$2:$AH976)-1)),0)</f>
        <v>0</v>
      </c>
      <c r="BY976" s="109" cm="1">
        <f t="array" ref="BY976">IF($AG976,SQRT(SUMPRODUCT($AH$2:$AH976, (AK$2:AK976-BE976)^2)/(SUM($AH$2:$AH976)-1)),0)</f>
        <v>0</v>
      </c>
      <c r="BZ976" s="109" cm="1">
        <f t="array" ref="BZ976">IF($AG976,SQRT(SUMPRODUCT($AH$2:$AH976, (AL$2:AL976-BF976)^2)/(SUM($AH$2:$AH976)-1)),0)</f>
        <v>0</v>
      </c>
      <c r="CA976" s="109" cm="1">
        <f t="array" ref="CA976">IF($AG976,SQRT(SUMPRODUCT($AH$2:$AH976, (AM$2:AM976-BG976)^2)/(SUM($AH$2:$AH976)-1)),0)</f>
        <v>0</v>
      </c>
      <c r="CB976" s="109" cm="1">
        <f t="array" ref="CB976">IF($AG976,SQRT(SUMPRODUCT($AH$2:$AH976, (AN$2:AN976-BH976)^2)/(SUM($AH$2:$AH976)-1)),0)</f>
        <v>0</v>
      </c>
      <c r="CC976" s="109" cm="1">
        <f t="array" ref="CC976">IF($AG976,SQRT(SUMPRODUCT($AH$2:$AH976, (AO$2:AO976-BI976)^2)/(SUM($AH$2:$AH976)-1)),0)</f>
        <v>0</v>
      </c>
      <c r="CD976" s="109" cm="1">
        <f t="array" ref="CD976">IF($AG976,SQRT(SUMPRODUCT($AH$2:$AH976, (AP$2:AP976-BJ976)^2)/(SUM($AH$2:$AH976)-1)),0)</f>
        <v>0</v>
      </c>
      <c r="CE976" s="109" cm="1">
        <f t="array" ref="CE976">IF($AG976,SQRT(SUMPRODUCT($AH$2:$AH976, (AQ$2:AQ976-BK976)^2)/(SUM($AH$2:$AH976)-1)),0)</f>
        <v>0</v>
      </c>
      <c r="CF976" s="109" cm="1">
        <f t="array" ref="CF976">IF($AG976,SQRT(SUMPRODUCT($AH$2:$AH976, (AR$2:AR976-BL976)^2)/(SUM($AH$2:$AH976)-1)),0)</f>
        <v>0</v>
      </c>
      <c r="CG976" s="109" cm="1">
        <f t="array" ref="CG976">IF($AG976,SQRT(SUMPRODUCT($AH$2:$AH976, (AS$2:AS976-BM976)^2)/(SUM($AH$2:$AH976)-1)),0)</f>
        <v>0</v>
      </c>
      <c r="CH976" s="109" cm="1">
        <f t="array" ref="CH976">IF($AG976,SQRT(SUMPRODUCT($AH$2:$AH976, (AT$2:AT976-BN976)^2)/(SUM($AH$2:$AH976)-1)),0)</f>
        <v>0</v>
      </c>
      <c r="CI976" s="109" cm="1">
        <f t="array" ref="CI976">IF($AG976,SQRT(SUMPRODUCT($AH$2:$AH976, (AU$2:AU976-BO976)^2)/(SUM($AH$2:$AH976)-1)),0)</f>
        <v>0</v>
      </c>
      <c r="CJ976" s="109" cm="1">
        <f t="array" ref="CJ976">IF($AG976,SQRT(SUMPRODUCT($AH$2:$AH976, (AV$2:AV976-BP976)^2)/(SUM($AH$2:$AH976)-1)),0)</f>
        <v>0</v>
      </c>
      <c r="CK976" s="109" cm="1">
        <f t="array" ref="CK976">IF($AG976,SQRT(SUMPRODUCT($AH$2:$AH976, (AW$2:AW976-BQ976)^2)/(SUM($AH$2:$AH976)-1)),0)</f>
        <v>0</v>
      </c>
      <c r="CL976" s="109" cm="1">
        <f t="array" ref="CL976">IF($AG976,SQRT(SUMPRODUCT($AH$2:$AH976, (AX$2:AX976-BR976)^2)/(SUM($AH$2:$AH976)-1)),0)</f>
        <v>0</v>
      </c>
      <c r="CM976" s="109" cm="1">
        <f t="array" ref="CM976">IF($AG976,SQRT(SUMPRODUCT($AH$2:$AH976, (AY$2:AY976-BS976)^2)/(SUM($AH$2:$AH976)-1)),0)</f>
        <v>0</v>
      </c>
      <c r="CN976" s="109" cm="1">
        <f t="array" ref="CN976">IF($AG976,SQRT(SUMPRODUCT($AH$2:$AH976, (AZ$2:AZ976-BT976)^2)/(SUM($AH$2:$AH976)-1)),0)</f>
        <v>0</v>
      </c>
      <c r="CO976" s="109" cm="1">
        <f t="array" ref="CO976">IF($AG976,SQRT(SUMPRODUCT($AH$2:$AH976, (BA$2:BA976-BU976)^2)/(SUM($AH$2:$AH976)-1)),0)</f>
        <v>0</v>
      </c>
    </row>
    <row r="977" spans="34:93" x14ac:dyDescent="0.25">
      <c r="AH977" s="99" t="str">
        <f t="shared" si="227"/>
        <v/>
      </c>
      <c r="AI977" s="11">
        <f t="shared" ca="1" si="232"/>
        <v>0</v>
      </c>
      <c r="AJ977" s="11">
        <f t="shared" ca="1" si="232"/>
        <v>0</v>
      </c>
      <c r="AK977" s="11">
        <f t="shared" ca="1" si="232"/>
        <v>0</v>
      </c>
      <c r="AL977" s="11">
        <f t="shared" ca="1" si="232"/>
        <v>0</v>
      </c>
      <c r="AM977" s="11">
        <f t="shared" ca="1" si="232"/>
        <v>0</v>
      </c>
      <c r="AN977" s="11">
        <f t="shared" ca="1" si="232"/>
        <v>0</v>
      </c>
      <c r="AO977" s="11">
        <f t="shared" ca="1" si="232"/>
        <v>0</v>
      </c>
      <c r="AP977" s="11">
        <f t="shared" ca="1" si="232"/>
        <v>0</v>
      </c>
      <c r="AQ977" s="11">
        <f t="shared" ca="1" si="232"/>
        <v>0</v>
      </c>
      <c r="AR977" s="11">
        <f t="shared" ca="1" si="232"/>
        <v>0</v>
      </c>
      <c r="AS977" s="11">
        <f t="shared" ca="1" si="233"/>
        <v>0</v>
      </c>
      <c r="AT977" s="11">
        <f t="shared" ca="1" si="233"/>
        <v>0</v>
      </c>
      <c r="AU977" s="11">
        <f t="shared" ca="1" si="233"/>
        <v>0</v>
      </c>
      <c r="AV977" s="11">
        <f t="shared" ca="1" si="233"/>
        <v>0</v>
      </c>
      <c r="AW977" s="11">
        <f t="shared" ca="1" si="233"/>
        <v>0</v>
      </c>
      <c r="AX977" s="11">
        <f t="shared" ca="1" si="233"/>
        <v>0</v>
      </c>
      <c r="AY977" s="11">
        <f t="shared" ca="1" si="233"/>
        <v>0</v>
      </c>
      <c r="AZ977" s="11">
        <f t="shared" ca="1" si="233"/>
        <v>0</v>
      </c>
      <c r="BA977" s="11">
        <f t="shared" ca="1" si="233"/>
        <v>0</v>
      </c>
      <c r="BB977" s="11"/>
      <c r="BC977" s="11">
        <f>IF($AG977,SUMPRODUCT(AI$2:AI977,$AH$2:$AH977)/SUM($AH$2:$AH977),0)</f>
        <v>0</v>
      </c>
      <c r="BD977" s="11">
        <f>IF($AG977,SUMPRODUCT(AJ$2:AJ977,$AH$2:$AH977)/SUM($AH$2:$AH977),0)</f>
        <v>0</v>
      </c>
      <c r="BE977" s="11">
        <f>IF($AG977,SUMPRODUCT(AK$2:AK977,$AH$2:$AH977)/SUM($AH$2:$AH977),0)</f>
        <v>0</v>
      </c>
      <c r="BF977" s="11">
        <f>IF($AG977,SUMPRODUCT(AL$2:AL977,$AH$2:$AH977)/SUM($AH$2:$AH977),0)</f>
        <v>0</v>
      </c>
      <c r="BG977" s="11">
        <f>IF($AG977,SUMPRODUCT(AM$2:AM977,$AH$2:$AH977)/SUM($AH$2:$AH977),0)</f>
        <v>0</v>
      </c>
      <c r="BH977" s="11">
        <f>IF($AG977,SUMPRODUCT(AN$2:AN977,$AH$2:$AH977)/SUM($AH$2:$AH977),0)</f>
        <v>0</v>
      </c>
      <c r="BI977" s="11">
        <f>IF($AG977,SUMPRODUCT(AO$2:AO977,$AH$2:$AH977)/SUM($AH$2:$AH977),0)</f>
        <v>0</v>
      </c>
      <c r="BJ977" s="11">
        <f>IF($AG977,SUMPRODUCT(AP$2:AP977,$AH$2:$AH977)/SUM($AH$2:$AH977),0)</f>
        <v>0</v>
      </c>
      <c r="BK977" s="11">
        <f>IF($AG977,SUMPRODUCT(AQ$2:AQ977,$AH$2:$AH977)/SUM($AH$2:$AH977),0)</f>
        <v>0</v>
      </c>
      <c r="BL977" s="11">
        <f>IF($AG977,SUMPRODUCT(AR$2:AR977,$AH$2:$AH977)/SUM($AH$2:$AH977),0)</f>
        <v>0</v>
      </c>
      <c r="BM977" s="11">
        <f>IF($AG977,SUMPRODUCT(AS$2:AS977,$AH$2:$AH977)/SUM($AH$2:$AH977),0)</f>
        <v>0</v>
      </c>
      <c r="BN977" s="11">
        <f>IF($AG977,SUMPRODUCT(AT$2:AT977,$AH$2:$AH977)/SUM($AH$2:$AH977),0)</f>
        <v>0</v>
      </c>
      <c r="BO977" s="11">
        <f>IF($AG977,SUMPRODUCT(AU$2:AU977,$AH$2:$AH977)/SUM($AH$2:$AH977),0)</f>
        <v>0</v>
      </c>
      <c r="BP977" s="11">
        <f>IF($AG977,SUMPRODUCT(AV$2:AV977,$AH$2:$AH977)/SUM($AH$2:$AH977),0)</f>
        <v>0</v>
      </c>
      <c r="BQ977" s="11">
        <f>IF($AG977,SUMPRODUCT(AW$2:AW977,$AH$2:$AH977)/SUM($AH$2:$AH977),0)</f>
        <v>0</v>
      </c>
      <c r="BR977" s="11">
        <f>IF($AG977,SUMPRODUCT(AX$2:AX977,$AH$2:$AH977)/SUM($AH$2:$AH977),0)</f>
        <v>0</v>
      </c>
      <c r="BS977" s="11">
        <f>IF($AG977,SUMPRODUCT(AY$2:AY977,$AH$2:$AH977)/SUM($AH$2:$AH977),0)</f>
        <v>0</v>
      </c>
      <c r="BT977" s="11">
        <f>IF($AG977,SUMPRODUCT(AZ$2:AZ977,$AH$2:$AH977)/SUM($AH$2:$AH977),0)</f>
        <v>0</v>
      </c>
      <c r="BU977" s="11">
        <f>IF($AG977,SUMPRODUCT(BA$2:BA977,$AH$2:$AH977)/SUM($AH$2:$AH977),0)</f>
        <v>0</v>
      </c>
      <c r="BV977" s="11"/>
      <c r="BW977" s="109" cm="1">
        <f t="array" ref="BW977">IF($AG977,SQRT(SUMPRODUCT($AH$2:$AH977, (AI$2:AI977-BC977)^2)/(SUM($AH$2:$AH977)-1)),0)</f>
        <v>0</v>
      </c>
      <c r="BX977" s="109" cm="1">
        <f t="array" ref="BX977">IF($AG977,SQRT(SUMPRODUCT($AH$2:$AH977, (AJ$2:AJ977-BD977)^2)/(SUM($AH$2:$AH977)-1)),0)</f>
        <v>0</v>
      </c>
      <c r="BY977" s="109" cm="1">
        <f t="array" ref="BY977">IF($AG977,SQRT(SUMPRODUCT($AH$2:$AH977, (AK$2:AK977-BE977)^2)/(SUM($AH$2:$AH977)-1)),0)</f>
        <v>0</v>
      </c>
      <c r="BZ977" s="109" cm="1">
        <f t="array" ref="BZ977">IF($AG977,SQRT(SUMPRODUCT($AH$2:$AH977, (AL$2:AL977-BF977)^2)/(SUM($AH$2:$AH977)-1)),0)</f>
        <v>0</v>
      </c>
      <c r="CA977" s="109" cm="1">
        <f t="array" ref="CA977">IF($AG977,SQRT(SUMPRODUCT($AH$2:$AH977, (AM$2:AM977-BG977)^2)/(SUM($AH$2:$AH977)-1)),0)</f>
        <v>0</v>
      </c>
      <c r="CB977" s="109" cm="1">
        <f t="array" ref="CB977">IF($AG977,SQRT(SUMPRODUCT($AH$2:$AH977, (AN$2:AN977-BH977)^2)/(SUM($AH$2:$AH977)-1)),0)</f>
        <v>0</v>
      </c>
      <c r="CC977" s="109" cm="1">
        <f t="array" ref="CC977">IF($AG977,SQRT(SUMPRODUCT($AH$2:$AH977, (AO$2:AO977-BI977)^2)/(SUM($AH$2:$AH977)-1)),0)</f>
        <v>0</v>
      </c>
      <c r="CD977" s="109" cm="1">
        <f t="array" ref="CD977">IF($AG977,SQRT(SUMPRODUCT($AH$2:$AH977, (AP$2:AP977-BJ977)^2)/(SUM($AH$2:$AH977)-1)),0)</f>
        <v>0</v>
      </c>
      <c r="CE977" s="109" cm="1">
        <f t="array" ref="CE977">IF($AG977,SQRT(SUMPRODUCT($AH$2:$AH977, (AQ$2:AQ977-BK977)^2)/(SUM($AH$2:$AH977)-1)),0)</f>
        <v>0</v>
      </c>
      <c r="CF977" s="109" cm="1">
        <f t="array" ref="CF977">IF($AG977,SQRT(SUMPRODUCT($AH$2:$AH977, (AR$2:AR977-BL977)^2)/(SUM($AH$2:$AH977)-1)),0)</f>
        <v>0</v>
      </c>
      <c r="CG977" s="109" cm="1">
        <f t="array" ref="CG977">IF($AG977,SQRT(SUMPRODUCT($AH$2:$AH977, (AS$2:AS977-BM977)^2)/(SUM($AH$2:$AH977)-1)),0)</f>
        <v>0</v>
      </c>
      <c r="CH977" s="109" cm="1">
        <f t="array" ref="CH977">IF($AG977,SQRT(SUMPRODUCT($AH$2:$AH977, (AT$2:AT977-BN977)^2)/(SUM($AH$2:$AH977)-1)),0)</f>
        <v>0</v>
      </c>
      <c r="CI977" s="109" cm="1">
        <f t="array" ref="CI977">IF($AG977,SQRT(SUMPRODUCT($AH$2:$AH977, (AU$2:AU977-BO977)^2)/(SUM($AH$2:$AH977)-1)),0)</f>
        <v>0</v>
      </c>
      <c r="CJ977" s="109" cm="1">
        <f t="array" ref="CJ977">IF($AG977,SQRT(SUMPRODUCT($AH$2:$AH977, (AV$2:AV977-BP977)^2)/(SUM($AH$2:$AH977)-1)),0)</f>
        <v>0</v>
      </c>
      <c r="CK977" s="109" cm="1">
        <f t="array" ref="CK977">IF($AG977,SQRT(SUMPRODUCT($AH$2:$AH977, (AW$2:AW977-BQ977)^2)/(SUM($AH$2:$AH977)-1)),0)</f>
        <v>0</v>
      </c>
      <c r="CL977" s="109" cm="1">
        <f t="array" ref="CL977">IF($AG977,SQRT(SUMPRODUCT($AH$2:$AH977, (AX$2:AX977-BR977)^2)/(SUM($AH$2:$AH977)-1)),0)</f>
        <v>0</v>
      </c>
      <c r="CM977" s="109" cm="1">
        <f t="array" ref="CM977">IF($AG977,SQRT(SUMPRODUCT($AH$2:$AH977, (AY$2:AY977-BS977)^2)/(SUM($AH$2:$AH977)-1)),0)</f>
        <v>0</v>
      </c>
      <c r="CN977" s="109" cm="1">
        <f t="array" ref="CN977">IF($AG977,SQRT(SUMPRODUCT($AH$2:$AH977, (AZ$2:AZ977-BT977)^2)/(SUM($AH$2:$AH977)-1)),0)</f>
        <v>0</v>
      </c>
      <c r="CO977" s="109" cm="1">
        <f t="array" ref="CO977">IF($AG977,SQRT(SUMPRODUCT($AH$2:$AH977, (BA$2:BA977-BU977)^2)/(SUM($AH$2:$AH977)-1)),0)</f>
        <v>0</v>
      </c>
    </row>
    <row r="978" spans="34:93" x14ac:dyDescent="0.25">
      <c r="AH978" s="99" t="str">
        <f t="shared" si="227"/>
        <v/>
      </c>
      <c r="AI978" s="11">
        <f t="shared" ca="1" si="232"/>
        <v>0</v>
      </c>
      <c r="AJ978" s="11">
        <f t="shared" ca="1" si="232"/>
        <v>0</v>
      </c>
      <c r="AK978" s="11">
        <f t="shared" ca="1" si="232"/>
        <v>0</v>
      </c>
      <c r="AL978" s="11">
        <f t="shared" ca="1" si="232"/>
        <v>0</v>
      </c>
      <c r="AM978" s="11">
        <f t="shared" ca="1" si="232"/>
        <v>0</v>
      </c>
      <c r="AN978" s="11">
        <f t="shared" ca="1" si="232"/>
        <v>0</v>
      </c>
      <c r="AO978" s="11">
        <f t="shared" ca="1" si="232"/>
        <v>0</v>
      </c>
      <c r="AP978" s="11">
        <f t="shared" ca="1" si="232"/>
        <v>0</v>
      </c>
      <c r="AQ978" s="11">
        <f t="shared" ca="1" si="232"/>
        <v>0</v>
      </c>
      <c r="AR978" s="11">
        <f t="shared" ca="1" si="232"/>
        <v>0</v>
      </c>
      <c r="AS978" s="11">
        <f t="shared" ca="1" si="233"/>
        <v>0</v>
      </c>
      <c r="AT978" s="11">
        <f t="shared" ca="1" si="233"/>
        <v>0</v>
      </c>
      <c r="AU978" s="11">
        <f t="shared" ca="1" si="233"/>
        <v>0</v>
      </c>
      <c r="AV978" s="11">
        <f t="shared" ca="1" si="233"/>
        <v>0</v>
      </c>
      <c r="AW978" s="11">
        <f t="shared" ca="1" si="233"/>
        <v>0</v>
      </c>
      <c r="AX978" s="11">
        <f t="shared" ca="1" si="233"/>
        <v>0</v>
      </c>
      <c r="AY978" s="11">
        <f t="shared" ca="1" si="233"/>
        <v>0</v>
      </c>
      <c r="AZ978" s="11">
        <f t="shared" ca="1" si="233"/>
        <v>0</v>
      </c>
      <c r="BA978" s="11">
        <f t="shared" ca="1" si="233"/>
        <v>0</v>
      </c>
      <c r="BB978" s="11"/>
      <c r="BC978" s="11">
        <f>IF($AG978,SUMPRODUCT(AI$2:AI978,$AH$2:$AH978)/SUM($AH$2:$AH978),0)</f>
        <v>0</v>
      </c>
      <c r="BD978" s="11">
        <f>IF($AG978,SUMPRODUCT(AJ$2:AJ978,$AH$2:$AH978)/SUM($AH$2:$AH978),0)</f>
        <v>0</v>
      </c>
      <c r="BE978" s="11">
        <f>IF($AG978,SUMPRODUCT(AK$2:AK978,$AH$2:$AH978)/SUM($AH$2:$AH978),0)</f>
        <v>0</v>
      </c>
      <c r="BF978" s="11">
        <f>IF($AG978,SUMPRODUCT(AL$2:AL978,$AH$2:$AH978)/SUM($AH$2:$AH978),0)</f>
        <v>0</v>
      </c>
      <c r="BG978" s="11">
        <f>IF($AG978,SUMPRODUCT(AM$2:AM978,$AH$2:$AH978)/SUM($AH$2:$AH978),0)</f>
        <v>0</v>
      </c>
      <c r="BH978" s="11">
        <f>IF($AG978,SUMPRODUCT(AN$2:AN978,$AH$2:$AH978)/SUM($AH$2:$AH978),0)</f>
        <v>0</v>
      </c>
      <c r="BI978" s="11">
        <f>IF($AG978,SUMPRODUCT(AO$2:AO978,$AH$2:$AH978)/SUM($AH$2:$AH978),0)</f>
        <v>0</v>
      </c>
      <c r="BJ978" s="11">
        <f>IF($AG978,SUMPRODUCT(AP$2:AP978,$AH$2:$AH978)/SUM($AH$2:$AH978),0)</f>
        <v>0</v>
      </c>
      <c r="BK978" s="11">
        <f>IF($AG978,SUMPRODUCT(AQ$2:AQ978,$AH$2:$AH978)/SUM($AH$2:$AH978),0)</f>
        <v>0</v>
      </c>
      <c r="BL978" s="11">
        <f>IF($AG978,SUMPRODUCT(AR$2:AR978,$AH$2:$AH978)/SUM($AH$2:$AH978),0)</f>
        <v>0</v>
      </c>
      <c r="BM978" s="11">
        <f>IF($AG978,SUMPRODUCT(AS$2:AS978,$AH$2:$AH978)/SUM($AH$2:$AH978),0)</f>
        <v>0</v>
      </c>
      <c r="BN978" s="11">
        <f>IF($AG978,SUMPRODUCT(AT$2:AT978,$AH$2:$AH978)/SUM($AH$2:$AH978),0)</f>
        <v>0</v>
      </c>
      <c r="BO978" s="11">
        <f>IF($AG978,SUMPRODUCT(AU$2:AU978,$AH$2:$AH978)/SUM($AH$2:$AH978),0)</f>
        <v>0</v>
      </c>
      <c r="BP978" s="11">
        <f>IF($AG978,SUMPRODUCT(AV$2:AV978,$AH$2:$AH978)/SUM($AH$2:$AH978),0)</f>
        <v>0</v>
      </c>
      <c r="BQ978" s="11">
        <f>IF($AG978,SUMPRODUCT(AW$2:AW978,$AH$2:$AH978)/SUM($AH$2:$AH978),0)</f>
        <v>0</v>
      </c>
      <c r="BR978" s="11">
        <f>IF($AG978,SUMPRODUCT(AX$2:AX978,$AH$2:$AH978)/SUM($AH$2:$AH978),0)</f>
        <v>0</v>
      </c>
      <c r="BS978" s="11">
        <f>IF($AG978,SUMPRODUCT(AY$2:AY978,$AH$2:$AH978)/SUM($AH$2:$AH978),0)</f>
        <v>0</v>
      </c>
      <c r="BT978" s="11">
        <f>IF($AG978,SUMPRODUCT(AZ$2:AZ978,$AH$2:$AH978)/SUM($AH$2:$AH978),0)</f>
        <v>0</v>
      </c>
      <c r="BU978" s="11">
        <f>IF($AG978,SUMPRODUCT(BA$2:BA978,$AH$2:$AH978)/SUM($AH$2:$AH978),0)</f>
        <v>0</v>
      </c>
      <c r="BV978" s="11"/>
      <c r="BW978" s="109" cm="1">
        <f t="array" ref="BW978">IF($AG978,SQRT(SUMPRODUCT($AH$2:$AH978, (AI$2:AI978-BC978)^2)/(SUM($AH$2:$AH978)-1)),0)</f>
        <v>0</v>
      </c>
      <c r="BX978" s="109" cm="1">
        <f t="array" ref="BX978">IF($AG978,SQRT(SUMPRODUCT($AH$2:$AH978, (AJ$2:AJ978-BD978)^2)/(SUM($AH$2:$AH978)-1)),0)</f>
        <v>0</v>
      </c>
      <c r="BY978" s="109" cm="1">
        <f t="array" ref="BY978">IF($AG978,SQRT(SUMPRODUCT($AH$2:$AH978, (AK$2:AK978-BE978)^2)/(SUM($AH$2:$AH978)-1)),0)</f>
        <v>0</v>
      </c>
      <c r="BZ978" s="109" cm="1">
        <f t="array" ref="BZ978">IF($AG978,SQRT(SUMPRODUCT($AH$2:$AH978, (AL$2:AL978-BF978)^2)/(SUM($AH$2:$AH978)-1)),0)</f>
        <v>0</v>
      </c>
      <c r="CA978" s="109" cm="1">
        <f t="array" ref="CA978">IF($AG978,SQRT(SUMPRODUCT($AH$2:$AH978, (AM$2:AM978-BG978)^2)/(SUM($AH$2:$AH978)-1)),0)</f>
        <v>0</v>
      </c>
      <c r="CB978" s="109" cm="1">
        <f t="array" ref="CB978">IF($AG978,SQRT(SUMPRODUCT($AH$2:$AH978, (AN$2:AN978-BH978)^2)/(SUM($AH$2:$AH978)-1)),0)</f>
        <v>0</v>
      </c>
      <c r="CC978" s="109" cm="1">
        <f t="array" ref="CC978">IF($AG978,SQRT(SUMPRODUCT($AH$2:$AH978, (AO$2:AO978-BI978)^2)/(SUM($AH$2:$AH978)-1)),0)</f>
        <v>0</v>
      </c>
      <c r="CD978" s="109" cm="1">
        <f t="array" ref="CD978">IF($AG978,SQRT(SUMPRODUCT($AH$2:$AH978, (AP$2:AP978-BJ978)^2)/(SUM($AH$2:$AH978)-1)),0)</f>
        <v>0</v>
      </c>
      <c r="CE978" s="109" cm="1">
        <f t="array" ref="CE978">IF($AG978,SQRT(SUMPRODUCT($AH$2:$AH978, (AQ$2:AQ978-BK978)^2)/(SUM($AH$2:$AH978)-1)),0)</f>
        <v>0</v>
      </c>
      <c r="CF978" s="109" cm="1">
        <f t="array" ref="CF978">IF($AG978,SQRT(SUMPRODUCT($AH$2:$AH978, (AR$2:AR978-BL978)^2)/(SUM($AH$2:$AH978)-1)),0)</f>
        <v>0</v>
      </c>
      <c r="CG978" s="109" cm="1">
        <f t="array" ref="CG978">IF($AG978,SQRT(SUMPRODUCT($AH$2:$AH978, (AS$2:AS978-BM978)^2)/(SUM($AH$2:$AH978)-1)),0)</f>
        <v>0</v>
      </c>
      <c r="CH978" s="109" cm="1">
        <f t="array" ref="CH978">IF($AG978,SQRT(SUMPRODUCT($AH$2:$AH978, (AT$2:AT978-BN978)^2)/(SUM($AH$2:$AH978)-1)),0)</f>
        <v>0</v>
      </c>
      <c r="CI978" s="109" cm="1">
        <f t="array" ref="CI978">IF($AG978,SQRT(SUMPRODUCT($AH$2:$AH978, (AU$2:AU978-BO978)^2)/(SUM($AH$2:$AH978)-1)),0)</f>
        <v>0</v>
      </c>
      <c r="CJ978" s="109" cm="1">
        <f t="array" ref="CJ978">IF($AG978,SQRT(SUMPRODUCT($AH$2:$AH978, (AV$2:AV978-BP978)^2)/(SUM($AH$2:$AH978)-1)),0)</f>
        <v>0</v>
      </c>
      <c r="CK978" s="109" cm="1">
        <f t="array" ref="CK978">IF($AG978,SQRT(SUMPRODUCT($AH$2:$AH978, (AW$2:AW978-BQ978)^2)/(SUM($AH$2:$AH978)-1)),0)</f>
        <v>0</v>
      </c>
      <c r="CL978" s="109" cm="1">
        <f t="array" ref="CL978">IF($AG978,SQRT(SUMPRODUCT($AH$2:$AH978, (AX$2:AX978-BR978)^2)/(SUM($AH$2:$AH978)-1)),0)</f>
        <v>0</v>
      </c>
      <c r="CM978" s="109" cm="1">
        <f t="array" ref="CM978">IF($AG978,SQRT(SUMPRODUCT($AH$2:$AH978, (AY$2:AY978-BS978)^2)/(SUM($AH$2:$AH978)-1)),0)</f>
        <v>0</v>
      </c>
      <c r="CN978" s="109" cm="1">
        <f t="array" ref="CN978">IF($AG978,SQRT(SUMPRODUCT($AH$2:$AH978, (AZ$2:AZ978-BT978)^2)/(SUM($AH$2:$AH978)-1)),0)</f>
        <v>0</v>
      </c>
      <c r="CO978" s="109" cm="1">
        <f t="array" ref="CO978">IF($AG978,SQRT(SUMPRODUCT($AH$2:$AH978, (BA$2:BA978-BU978)^2)/(SUM($AH$2:$AH978)-1)),0)</f>
        <v>0</v>
      </c>
    </row>
    <row r="979" spans="34:93" x14ac:dyDescent="0.25">
      <c r="AH979" s="99" t="str">
        <f t="shared" si="227"/>
        <v/>
      </c>
      <c r="AI979" s="11">
        <f t="shared" ca="1" si="232"/>
        <v>0</v>
      </c>
      <c r="AJ979" s="11">
        <f t="shared" ca="1" si="232"/>
        <v>0</v>
      </c>
      <c r="AK979" s="11">
        <f t="shared" ca="1" si="232"/>
        <v>0</v>
      </c>
      <c r="AL979" s="11">
        <f t="shared" ca="1" si="232"/>
        <v>0</v>
      </c>
      <c r="AM979" s="11">
        <f t="shared" ca="1" si="232"/>
        <v>0</v>
      </c>
      <c r="AN979" s="11">
        <f t="shared" ca="1" si="232"/>
        <v>0</v>
      </c>
      <c r="AO979" s="11">
        <f t="shared" ca="1" si="232"/>
        <v>0</v>
      </c>
      <c r="AP979" s="11">
        <f t="shared" ca="1" si="232"/>
        <v>0</v>
      </c>
      <c r="AQ979" s="11">
        <f t="shared" ca="1" si="232"/>
        <v>0</v>
      </c>
      <c r="AR979" s="11">
        <f t="shared" ca="1" si="232"/>
        <v>0</v>
      </c>
      <c r="AS979" s="11">
        <f t="shared" ca="1" si="233"/>
        <v>0</v>
      </c>
      <c r="AT979" s="11">
        <f t="shared" ca="1" si="233"/>
        <v>0</v>
      </c>
      <c r="AU979" s="11">
        <f t="shared" ca="1" si="233"/>
        <v>0</v>
      </c>
      <c r="AV979" s="11">
        <f t="shared" ca="1" si="233"/>
        <v>0</v>
      </c>
      <c r="AW979" s="11">
        <f t="shared" ca="1" si="233"/>
        <v>0</v>
      </c>
      <c r="AX979" s="11">
        <f t="shared" ca="1" si="233"/>
        <v>0</v>
      </c>
      <c r="AY979" s="11">
        <f t="shared" ca="1" si="233"/>
        <v>0</v>
      </c>
      <c r="AZ979" s="11">
        <f t="shared" ca="1" si="233"/>
        <v>0</v>
      </c>
      <c r="BA979" s="11">
        <f t="shared" ca="1" si="233"/>
        <v>0</v>
      </c>
      <c r="BB979" s="11"/>
      <c r="BC979" s="11">
        <f>IF($AG979,SUMPRODUCT(AI$2:AI979,$AH$2:$AH979)/SUM($AH$2:$AH979),0)</f>
        <v>0</v>
      </c>
      <c r="BD979" s="11">
        <f>IF($AG979,SUMPRODUCT(AJ$2:AJ979,$AH$2:$AH979)/SUM($AH$2:$AH979),0)</f>
        <v>0</v>
      </c>
      <c r="BE979" s="11">
        <f>IF($AG979,SUMPRODUCT(AK$2:AK979,$AH$2:$AH979)/SUM($AH$2:$AH979),0)</f>
        <v>0</v>
      </c>
      <c r="BF979" s="11">
        <f>IF($AG979,SUMPRODUCT(AL$2:AL979,$AH$2:$AH979)/SUM($AH$2:$AH979),0)</f>
        <v>0</v>
      </c>
      <c r="BG979" s="11">
        <f>IF($AG979,SUMPRODUCT(AM$2:AM979,$AH$2:$AH979)/SUM($AH$2:$AH979),0)</f>
        <v>0</v>
      </c>
      <c r="BH979" s="11">
        <f>IF($AG979,SUMPRODUCT(AN$2:AN979,$AH$2:$AH979)/SUM($AH$2:$AH979),0)</f>
        <v>0</v>
      </c>
      <c r="BI979" s="11">
        <f>IF($AG979,SUMPRODUCT(AO$2:AO979,$AH$2:$AH979)/SUM($AH$2:$AH979),0)</f>
        <v>0</v>
      </c>
      <c r="BJ979" s="11">
        <f>IF($AG979,SUMPRODUCT(AP$2:AP979,$AH$2:$AH979)/SUM($AH$2:$AH979),0)</f>
        <v>0</v>
      </c>
      <c r="BK979" s="11">
        <f>IF($AG979,SUMPRODUCT(AQ$2:AQ979,$AH$2:$AH979)/SUM($AH$2:$AH979),0)</f>
        <v>0</v>
      </c>
      <c r="BL979" s="11">
        <f>IF($AG979,SUMPRODUCT(AR$2:AR979,$AH$2:$AH979)/SUM($AH$2:$AH979),0)</f>
        <v>0</v>
      </c>
      <c r="BM979" s="11">
        <f>IF($AG979,SUMPRODUCT(AS$2:AS979,$AH$2:$AH979)/SUM($AH$2:$AH979),0)</f>
        <v>0</v>
      </c>
      <c r="BN979" s="11">
        <f>IF($AG979,SUMPRODUCT(AT$2:AT979,$AH$2:$AH979)/SUM($AH$2:$AH979),0)</f>
        <v>0</v>
      </c>
      <c r="BO979" s="11">
        <f>IF($AG979,SUMPRODUCT(AU$2:AU979,$AH$2:$AH979)/SUM($AH$2:$AH979),0)</f>
        <v>0</v>
      </c>
      <c r="BP979" s="11">
        <f>IF($AG979,SUMPRODUCT(AV$2:AV979,$AH$2:$AH979)/SUM($AH$2:$AH979),0)</f>
        <v>0</v>
      </c>
      <c r="BQ979" s="11">
        <f>IF($AG979,SUMPRODUCT(AW$2:AW979,$AH$2:$AH979)/SUM($AH$2:$AH979),0)</f>
        <v>0</v>
      </c>
      <c r="BR979" s="11">
        <f>IF($AG979,SUMPRODUCT(AX$2:AX979,$AH$2:$AH979)/SUM($AH$2:$AH979),0)</f>
        <v>0</v>
      </c>
      <c r="BS979" s="11">
        <f>IF($AG979,SUMPRODUCT(AY$2:AY979,$AH$2:$AH979)/SUM($AH$2:$AH979),0)</f>
        <v>0</v>
      </c>
      <c r="BT979" s="11">
        <f>IF($AG979,SUMPRODUCT(AZ$2:AZ979,$AH$2:$AH979)/SUM($AH$2:$AH979),0)</f>
        <v>0</v>
      </c>
      <c r="BU979" s="11">
        <f>IF($AG979,SUMPRODUCT(BA$2:BA979,$AH$2:$AH979)/SUM($AH$2:$AH979),0)</f>
        <v>0</v>
      </c>
      <c r="BV979" s="11"/>
      <c r="BW979" s="109" cm="1">
        <f t="array" ref="BW979">IF($AG979,SQRT(SUMPRODUCT($AH$2:$AH979, (AI$2:AI979-BC979)^2)/(SUM($AH$2:$AH979)-1)),0)</f>
        <v>0</v>
      </c>
      <c r="BX979" s="109" cm="1">
        <f t="array" ref="BX979">IF($AG979,SQRT(SUMPRODUCT($AH$2:$AH979, (AJ$2:AJ979-BD979)^2)/(SUM($AH$2:$AH979)-1)),0)</f>
        <v>0</v>
      </c>
      <c r="BY979" s="109" cm="1">
        <f t="array" ref="BY979">IF($AG979,SQRT(SUMPRODUCT($AH$2:$AH979, (AK$2:AK979-BE979)^2)/(SUM($AH$2:$AH979)-1)),0)</f>
        <v>0</v>
      </c>
      <c r="BZ979" s="109" cm="1">
        <f t="array" ref="BZ979">IF($AG979,SQRT(SUMPRODUCT($AH$2:$AH979, (AL$2:AL979-BF979)^2)/(SUM($AH$2:$AH979)-1)),0)</f>
        <v>0</v>
      </c>
      <c r="CA979" s="109" cm="1">
        <f t="array" ref="CA979">IF($AG979,SQRT(SUMPRODUCT($AH$2:$AH979, (AM$2:AM979-BG979)^2)/(SUM($AH$2:$AH979)-1)),0)</f>
        <v>0</v>
      </c>
      <c r="CB979" s="109" cm="1">
        <f t="array" ref="CB979">IF($AG979,SQRT(SUMPRODUCT($AH$2:$AH979, (AN$2:AN979-BH979)^2)/(SUM($AH$2:$AH979)-1)),0)</f>
        <v>0</v>
      </c>
      <c r="CC979" s="109" cm="1">
        <f t="array" ref="CC979">IF($AG979,SQRT(SUMPRODUCT($AH$2:$AH979, (AO$2:AO979-BI979)^2)/(SUM($AH$2:$AH979)-1)),0)</f>
        <v>0</v>
      </c>
      <c r="CD979" s="109" cm="1">
        <f t="array" ref="CD979">IF($AG979,SQRT(SUMPRODUCT($AH$2:$AH979, (AP$2:AP979-BJ979)^2)/(SUM($AH$2:$AH979)-1)),0)</f>
        <v>0</v>
      </c>
      <c r="CE979" s="109" cm="1">
        <f t="array" ref="CE979">IF($AG979,SQRT(SUMPRODUCT($AH$2:$AH979, (AQ$2:AQ979-BK979)^2)/(SUM($AH$2:$AH979)-1)),0)</f>
        <v>0</v>
      </c>
      <c r="CF979" s="109" cm="1">
        <f t="array" ref="CF979">IF($AG979,SQRT(SUMPRODUCT($AH$2:$AH979, (AR$2:AR979-BL979)^2)/(SUM($AH$2:$AH979)-1)),0)</f>
        <v>0</v>
      </c>
      <c r="CG979" s="109" cm="1">
        <f t="array" ref="CG979">IF($AG979,SQRT(SUMPRODUCT($AH$2:$AH979, (AS$2:AS979-BM979)^2)/(SUM($AH$2:$AH979)-1)),0)</f>
        <v>0</v>
      </c>
      <c r="CH979" s="109" cm="1">
        <f t="array" ref="CH979">IF($AG979,SQRT(SUMPRODUCT($AH$2:$AH979, (AT$2:AT979-BN979)^2)/(SUM($AH$2:$AH979)-1)),0)</f>
        <v>0</v>
      </c>
      <c r="CI979" s="109" cm="1">
        <f t="array" ref="CI979">IF($AG979,SQRT(SUMPRODUCT($AH$2:$AH979, (AU$2:AU979-BO979)^2)/(SUM($AH$2:$AH979)-1)),0)</f>
        <v>0</v>
      </c>
      <c r="CJ979" s="109" cm="1">
        <f t="array" ref="CJ979">IF($AG979,SQRT(SUMPRODUCT($AH$2:$AH979, (AV$2:AV979-BP979)^2)/(SUM($AH$2:$AH979)-1)),0)</f>
        <v>0</v>
      </c>
      <c r="CK979" s="109" cm="1">
        <f t="array" ref="CK979">IF($AG979,SQRT(SUMPRODUCT($AH$2:$AH979, (AW$2:AW979-BQ979)^2)/(SUM($AH$2:$AH979)-1)),0)</f>
        <v>0</v>
      </c>
      <c r="CL979" s="109" cm="1">
        <f t="array" ref="CL979">IF($AG979,SQRT(SUMPRODUCT($AH$2:$AH979, (AX$2:AX979-BR979)^2)/(SUM($AH$2:$AH979)-1)),0)</f>
        <v>0</v>
      </c>
      <c r="CM979" s="109" cm="1">
        <f t="array" ref="CM979">IF($AG979,SQRT(SUMPRODUCT($AH$2:$AH979, (AY$2:AY979-BS979)^2)/(SUM($AH$2:$AH979)-1)),0)</f>
        <v>0</v>
      </c>
      <c r="CN979" s="109" cm="1">
        <f t="array" ref="CN979">IF($AG979,SQRT(SUMPRODUCT($AH$2:$AH979, (AZ$2:AZ979-BT979)^2)/(SUM($AH$2:$AH979)-1)),0)</f>
        <v>0</v>
      </c>
      <c r="CO979" s="109" cm="1">
        <f t="array" ref="CO979">IF($AG979,SQRT(SUMPRODUCT($AH$2:$AH979, (BA$2:BA979-BU979)^2)/(SUM($AH$2:$AH979)-1)),0)</f>
        <v>0</v>
      </c>
    </row>
    <row r="980" spans="34:93" x14ac:dyDescent="0.25">
      <c r="AH980" s="99" t="str">
        <f t="shared" si="227"/>
        <v/>
      </c>
      <c r="AI980" s="11">
        <f t="shared" ca="1" si="232"/>
        <v>0</v>
      </c>
      <c r="AJ980" s="11">
        <f t="shared" ca="1" si="232"/>
        <v>0</v>
      </c>
      <c r="AK980" s="11">
        <f t="shared" ca="1" si="232"/>
        <v>0</v>
      </c>
      <c r="AL980" s="11">
        <f t="shared" ca="1" si="232"/>
        <v>0</v>
      </c>
      <c r="AM980" s="11">
        <f t="shared" ca="1" si="232"/>
        <v>0</v>
      </c>
      <c r="AN980" s="11">
        <f t="shared" ca="1" si="232"/>
        <v>0</v>
      </c>
      <c r="AO980" s="11">
        <f t="shared" ca="1" si="232"/>
        <v>0</v>
      </c>
      <c r="AP980" s="11">
        <f t="shared" ca="1" si="232"/>
        <v>0</v>
      </c>
      <c r="AQ980" s="11">
        <f t="shared" ca="1" si="232"/>
        <v>0</v>
      </c>
      <c r="AR980" s="11">
        <f t="shared" ca="1" si="232"/>
        <v>0</v>
      </c>
      <c r="AS980" s="11">
        <f t="shared" ca="1" si="233"/>
        <v>0</v>
      </c>
      <c r="AT980" s="11">
        <f t="shared" ca="1" si="233"/>
        <v>0</v>
      </c>
      <c r="AU980" s="11">
        <f t="shared" ca="1" si="233"/>
        <v>0</v>
      </c>
      <c r="AV980" s="11">
        <f t="shared" ca="1" si="233"/>
        <v>0</v>
      </c>
      <c r="AW980" s="11">
        <f t="shared" ca="1" si="233"/>
        <v>0</v>
      </c>
      <c r="AX980" s="11">
        <f t="shared" ca="1" si="233"/>
        <v>0</v>
      </c>
      <c r="AY980" s="11">
        <f t="shared" ca="1" si="233"/>
        <v>0</v>
      </c>
      <c r="AZ980" s="11">
        <f t="shared" ca="1" si="233"/>
        <v>0</v>
      </c>
      <c r="BA980" s="11">
        <f t="shared" ca="1" si="233"/>
        <v>0</v>
      </c>
      <c r="BB980" s="11"/>
      <c r="BC980" s="11">
        <f>IF($AG980,SUMPRODUCT(AI$2:AI980,$AH$2:$AH980)/SUM($AH$2:$AH980),0)</f>
        <v>0</v>
      </c>
      <c r="BD980" s="11">
        <f>IF($AG980,SUMPRODUCT(AJ$2:AJ980,$AH$2:$AH980)/SUM($AH$2:$AH980),0)</f>
        <v>0</v>
      </c>
      <c r="BE980" s="11">
        <f>IF($AG980,SUMPRODUCT(AK$2:AK980,$AH$2:$AH980)/SUM($AH$2:$AH980),0)</f>
        <v>0</v>
      </c>
      <c r="BF980" s="11">
        <f>IF($AG980,SUMPRODUCT(AL$2:AL980,$AH$2:$AH980)/SUM($AH$2:$AH980),0)</f>
        <v>0</v>
      </c>
      <c r="BG980" s="11">
        <f>IF($AG980,SUMPRODUCT(AM$2:AM980,$AH$2:$AH980)/SUM($AH$2:$AH980),0)</f>
        <v>0</v>
      </c>
      <c r="BH980" s="11">
        <f>IF($AG980,SUMPRODUCT(AN$2:AN980,$AH$2:$AH980)/SUM($AH$2:$AH980),0)</f>
        <v>0</v>
      </c>
      <c r="BI980" s="11">
        <f>IF($AG980,SUMPRODUCT(AO$2:AO980,$AH$2:$AH980)/SUM($AH$2:$AH980),0)</f>
        <v>0</v>
      </c>
      <c r="BJ980" s="11">
        <f>IF($AG980,SUMPRODUCT(AP$2:AP980,$AH$2:$AH980)/SUM($AH$2:$AH980),0)</f>
        <v>0</v>
      </c>
      <c r="BK980" s="11">
        <f>IF($AG980,SUMPRODUCT(AQ$2:AQ980,$AH$2:$AH980)/SUM($AH$2:$AH980),0)</f>
        <v>0</v>
      </c>
      <c r="BL980" s="11">
        <f>IF($AG980,SUMPRODUCT(AR$2:AR980,$AH$2:$AH980)/SUM($AH$2:$AH980),0)</f>
        <v>0</v>
      </c>
      <c r="BM980" s="11">
        <f>IF($AG980,SUMPRODUCT(AS$2:AS980,$AH$2:$AH980)/SUM($AH$2:$AH980),0)</f>
        <v>0</v>
      </c>
      <c r="BN980" s="11">
        <f>IF($AG980,SUMPRODUCT(AT$2:AT980,$AH$2:$AH980)/SUM($AH$2:$AH980),0)</f>
        <v>0</v>
      </c>
      <c r="BO980" s="11">
        <f>IF($AG980,SUMPRODUCT(AU$2:AU980,$AH$2:$AH980)/SUM($AH$2:$AH980),0)</f>
        <v>0</v>
      </c>
      <c r="BP980" s="11">
        <f>IF($AG980,SUMPRODUCT(AV$2:AV980,$AH$2:$AH980)/SUM($AH$2:$AH980),0)</f>
        <v>0</v>
      </c>
      <c r="BQ980" s="11">
        <f>IF($AG980,SUMPRODUCT(AW$2:AW980,$AH$2:$AH980)/SUM($AH$2:$AH980),0)</f>
        <v>0</v>
      </c>
      <c r="BR980" s="11">
        <f>IF($AG980,SUMPRODUCT(AX$2:AX980,$AH$2:$AH980)/SUM($AH$2:$AH980),0)</f>
        <v>0</v>
      </c>
      <c r="BS980" s="11">
        <f>IF($AG980,SUMPRODUCT(AY$2:AY980,$AH$2:$AH980)/SUM($AH$2:$AH980),0)</f>
        <v>0</v>
      </c>
      <c r="BT980" s="11">
        <f>IF($AG980,SUMPRODUCT(AZ$2:AZ980,$AH$2:$AH980)/SUM($AH$2:$AH980),0)</f>
        <v>0</v>
      </c>
      <c r="BU980" s="11">
        <f>IF($AG980,SUMPRODUCT(BA$2:BA980,$AH$2:$AH980)/SUM($AH$2:$AH980),0)</f>
        <v>0</v>
      </c>
      <c r="BV980" s="11"/>
      <c r="BW980" s="109" cm="1">
        <f t="array" ref="BW980">IF($AG980,SQRT(SUMPRODUCT($AH$2:$AH980, (AI$2:AI980-BC980)^2)/(SUM($AH$2:$AH980)-1)),0)</f>
        <v>0</v>
      </c>
      <c r="BX980" s="109" cm="1">
        <f t="array" ref="BX980">IF($AG980,SQRT(SUMPRODUCT($AH$2:$AH980, (AJ$2:AJ980-BD980)^2)/(SUM($AH$2:$AH980)-1)),0)</f>
        <v>0</v>
      </c>
      <c r="BY980" s="109" cm="1">
        <f t="array" ref="BY980">IF($AG980,SQRT(SUMPRODUCT($AH$2:$AH980, (AK$2:AK980-BE980)^2)/(SUM($AH$2:$AH980)-1)),0)</f>
        <v>0</v>
      </c>
      <c r="BZ980" s="109" cm="1">
        <f t="array" ref="BZ980">IF($AG980,SQRT(SUMPRODUCT($AH$2:$AH980, (AL$2:AL980-BF980)^2)/(SUM($AH$2:$AH980)-1)),0)</f>
        <v>0</v>
      </c>
      <c r="CA980" s="109" cm="1">
        <f t="array" ref="CA980">IF($AG980,SQRT(SUMPRODUCT($AH$2:$AH980, (AM$2:AM980-BG980)^2)/(SUM($AH$2:$AH980)-1)),0)</f>
        <v>0</v>
      </c>
      <c r="CB980" s="109" cm="1">
        <f t="array" ref="CB980">IF($AG980,SQRT(SUMPRODUCT($AH$2:$AH980, (AN$2:AN980-BH980)^2)/(SUM($AH$2:$AH980)-1)),0)</f>
        <v>0</v>
      </c>
      <c r="CC980" s="109" cm="1">
        <f t="array" ref="CC980">IF($AG980,SQRT(SUMPRODUCT($AH$2:$AH980, (AO$2:AO980-BI980)^2)/(SUM($AH$2:$AH980)-1)),0)</f>
        <v>0</v>
      </c>
      <c r="CD980" s="109" cm="1">
        <f t="array" ref="CD980">IF($AG980,SQRT(SUMPRODUCT($AH$2:$AH980, (AP$2:AP980-BJ980)^2)/(SUM($AH$2:$AH980)-1)),0)</f>
        <v>0</v>
      </c>
      <c r="CE980" s="109" cm="1">
        <f t="array" ref="CE980">IF($AG980,SQRT(SUMPRODUCT($AH$2:$AH980, (AQ$2:AQ980-BK980)^2)/(SUM($AH$2:$AH980)-1)),0)</f>
        <v>0</v>
      </c>
      <c r="CF980" s="109" cm="1">
        <f t="array" ref="CF980">IF($AG980,SQRT(SUMPRODUCT($AH$2:$AH980, (AR$2:AR980-BL980)^2)/(SUM($AH$2:$AH980)-1)),0)</f>
        <v>0</v>
      </c>
      <c r="CG980" s="109" cm="1">
        <f t="array" ref="CG980">IF($AG980,SQRT(SUMPRODUCT($AH$2:$AH980, (AS$2:AS980-BM980)^2)/(SUM($AH$2:$AH980)-1)),0)</f>
        <v>0</v>
      </c>
      <c r="CH980" s="109" cm="1">
        <f t="array" ref="CH980">IF($AG980,SQRT(SUMPRODUCT($AH$2:$AH980, (AT$2:AT980-BN980)^2)/(SUM($AH$2:$AH980)-1)),0)</f>
        <v>0</v>
      </c>
      <c r="CI980" s="109" cm="1">
        <f t="array" ref="CI980">IF($AG980,SQRT(SUMPRODUCT($AH$2:$AH980, (AU$2:AU980-BO980)^2)/(SUM($AH$2:$AH980)-1)),0)</f>
        <v>0</v>
      </c>
      <c r="CJ980" s="109" cm="1">
        <f t="array" ref="CJ980">IF($AG980,SQRT(SUMPRODUCT($AH$2:$AH980, (AV$2:AV980-BP980)^2)/(SUM($AH$2:$AH980)-1)),0)</f>
        <v>0</v>
      </c>
      <c r="CK980" s="109" cm="1">
        <f t="array" ref="CK980">IF($AG980,SQRT(SUMPRODUCT($AH$2:$AH980, (AW$2:AW980-BQ980)^2)/(SUM($AH$2:$AH980)-1)),0)</f>
        <v>0</v>
      </c>
      <c r="CL980" s="109" cm="1">
        <f t="array" ref="CL980">IF($AG980,SQRT(SUMPRODUCT($AH$2:$AH980, (AX$2:AX980-BR980)^2)/(SUM($AH$2:$AH980)-1)),0)</f>
        <v>0</v>
      </c>
      <c r="CM980" s="109" cm="1">
        <f t="array" ref="CM980">IF($AG980,SQRT(SUMPRODUCT($AH$2:$AH980, (AY$2:AY980-BS980)^2)/(SUM($AH$2:$AH980)-1)),0)</f>
        <v>0</v>
      </c>
      <c r="CN980" s="109" cm="1">
        <f t="array" ref="CN980">IF($AG980,SQRT(SUMPRODUCT($AH$2:$AH980, (AZ$2:AZ980-BT980)^2)/(SUM($AH$2:$AH980)-1)),0)</f>
        <v>0</v>
      </c>
      <c r="CO980" s="109" cm="1">
        <f t="array" ref="CO980">IF($AG980,SQRT(SUMPRODUCT($AH$2:$AH980, (BA$2:BA980-BU980)^2)/(SUM($AH$2:$AH980)-1)),0)</f>
        <v>0</v>
      </c>
    </row>
    <row r="981" spans="34:93" x14ac:dyDescent="0.25">
      <c r="AH981" s="99" t="str">
        <f t="shared" si="227"/>
        <v/>
      </c>
      <c r="AI981" s="11">
        <f t="shared" ca="1" si="232"/>
        <v>0</v>
      </c>
      <c r="AJ981" s="11">
        <f t="shared" ca="1" si="232"/>
        <v>0</v>
      </c>
      <c r="AK981" s="11">
        <f t="shared" ca="1" si="232"/>
        <v>0</v>
      </c>
      <c r="AL981" s="11">
        <f t="shared" ca="1" si="232"/>
        <v>0</v>
      </c>
      <c r="AM981" s="11">
        <f t="shared" ca="1" si="232"/>
        <v>0</v>
      </c>
      <c r="AN981" s="11">
        <f t="shared" ca="1" si="232"/>
        <v>0</v>
      </c>
      <c r="AO981" s="11">
        <f t="shared" ca="1" si="232"/>
        <v>0</v>
      </c>
      <c r="AP981" s="11">
        <f t="shared" ca="1" si="232"/>
        <v>0</v>
      </c>
      <c r="AQ981" s="11">
        <f t="shared" ca="1" si="232"/>
        <v>0</v>
      </c>
      <c r="AR981" s="11">
        <f t="shared" ca="1" si="232"/>
        <v>0</v>
      </c>
      <c r="AS981" s="11">
        <f t="shared" ca="1" si="233"/>
        <v>0</v>
      </c>
      <c r="AT981" s="11">
        <f t="shared" ca="1" si="233"/>
        <v>0</v>
      </c>
      <c r="AU981" s="11">
        <f t="shared" ca="1" si="233"/>
        <v>0</v>
      </c>
      <c r="AV981" s="11">
        <f t="shared" ca="1" si="233"/>
        <v>0</v>
      </c>
      <c r="AW981" s="11">
        <f t="shared" ca="1" si="233"/>
        <v>0</v>
      </c>
      <c r="AX981" s="11">
        <f t="shared" ca="1" si="233"/>
        <v>0</v>
      </c>
      <c r="AY981" s="11">
        <f t="shared" ca="1" si="233"/>
        <v>0</v>
      </c>
      <c r="AZ981" s="11">
        <f t="shared" ca="1" si="233"/>
        <v>0</v>
      </c>
      <c r="BA981" s="11">
        <f t="shared" ca="1" si="233"/>
        <v>0</v>
      </c>
      <c r="BB981" s="11"/>
      <c r="BC981" s="11">
        <f>IF($AG981,SUMPRODUCT(AI$2:AI981,$AH$2:$AH981)/SUM($AH$2:$AH981),0)</f>
        <v>0</v>
      </c>
      <c r="BD981" s="11">
        <f>IF($AG981,SUMPRODUCT(AJ$2:AJ981,$AH$2:$AH981)/SUM($AH$2:$AH981),0)</f>
        <v>0</v>
      </c>
      <c r="BE981" s="11">
        <f>IF($AG981,SUMPRODUCT(AK$2:AK981,$AH$2:$AH981)/SUM($AH$2:$AH981),0)</f>
        <v>0</v>
      </c>
      <c r="BF981" s="11">
        <f>IF($AG981,SUMPRODUCT(AL$2:AL981,$AH$2:$AH981)/SUM($AH$2:$AH981),0)</f>
        <v>0</v>
      </c>
      <c r="BG981" s="11">
        <f>IF($AG981,SUMPRODUCT(AM$2:AM981,$AH$2:$AH981)/SUM($AH$2:$AH981),0)</f>
        <v>0</v>
      </c>
      <c r="BH981" s="11">
        <f>IF($AG981,SUMPRODUCT(AN$2:AN981,$AH$2:$AH981)/SUM($AH$2:$AH981),0)</f>
        <v>0</v>
      </c>
      <c r="BI981" s="11">
        <f>IF($AG981,SUMPRODUCT(AO$2:AO981,$AH$2:$AH981)/SUM($AH$2:$AH981),0)</f>
        <v>0</v>
      </c>
      <c r="BJ981" s="11">
        <f>IF($AG981,SUMPRODUCT(AP$2:AP981,$AH$2:$AH981)/SUM($AH$2:$AH981),0)</f>
        <v>0</v>
      </c>
      <c r="BK981" s="11">
        <f>IF($AG981,SUMPRODUCT(AQ$2:AQ981,$AH$2:$AH981)/SUM($AH$2:$AH981),0)</f>
        <v>0</v>
      </c>
      <c r="BL981" s="11">
        <f>IF($AG981,SUMPRODUCT(AR$2:AR981,$AH$2:$AH981)/SUM($AH$2:$AH981),0)</f>
        <v>0</v>
      </c>
      <c r="BM981" s="11">
        <f>IF($AG981,SUMPRODUCT(AS$2:AS981,$AH$2:$AH981)/SUM($AH$2:$AH981),0)</f>
        <v>0</v>
      </c>
      <c r="BN981" s="11">
        <f>IF($AG981,SUMPRODUCT(AT$2:AT981,$AH$2:$AH981)/SUM($AH$2:$AH981),0)</f>
        <v>0</v>
      </c>
      <c r="BO981" s="11">
        <f>IF($AG981,SUMPRODUCT(AU$2:AU981,$AH$2:$AH981)/SUM($AH$2:$AH981),0)</f>
        <v>0</v>
      </c>
      <c r="BP981" s="11">
        <f>IF($AG981,SUMPRODUCT(AV$2:AV981,$AH$2:$AH981)/SUM($AH$2:$AH981),0)</f>
        <v>0</v>
      </c>
      <c r="BQ981" s="11">
        <f>IF($AG981,SUMPRODUCT(AW$2:AW981,$AH$2:$AH981)/SUM($AH$2:$AH981),0)</f>
        <v>0</v>
      </c>
      <c r="BR981" s="11">
        <f>IF($AG981,SUMPRODUCT(AX$2:AX981,$AH$2:$AH981)/SUM($AH$2:$AH981),0)</f>
        <v>0</v>
      </c>
      <c r="BS981" s="11">
        <f>IF($AG981,SUMPRODUCT(AY$2:AY981,$AH$2:$AH981)/SUM($AH$2:$AH981),0)</f>
        <v>0</v>
      </c>
      <c r="BT981" s="11">
        <f>IF($AG981,SUMPRODUCT(AZ$2:AZ981,$AH$2:$AH981)/SUM($AH$2:$AH981),0)</f>
        <v>0</v>
      </c>
      <c r="BU981" s="11">
        <f>IF($AG981,SUMPRODUCT(BA$2:BA981,$AH$2:$AH981)/SUM($AH$2:$AH981),0)</f>
        <v>0</v>
      </c>
      <c r="BV981" s="11"/>
      <c r="BW981" s="109" cm="1">
        <f t="array" ref="BW981">IF($AG981,SQRT(SUMPRODUCT($AH$2:$AH981, (AI$2:AI981-BC981)^2)/(SUM($AH$2:$AH981)-1)),0)</f>
        <v>0</v>
      </c>
      <c r="BX981" s="109" cm="1">
        <f t="array" ref="BX981">IF($AG981,SQRT(SUMPRODUCT($AH$2:$AH981, (AJ$2:AJ981-BD981)^2)/(SUM($AH$2:$AH981)-1)),0)</f>
        <v>0</v>
      </c>
      <c r="BY981" s="109" cm="1">
        <f t="array" ref="BY981">IF($AG981,SQRT(SUMPRODUCT($AH$2:$AH981, (AK$2:AK981-BE981)^2)/(SUM($AH$2:$AH981)-1)),0)</f>
        <v>0</v>
      </c>
      <c r="BZ981" s="109" cm="1">
        <f t="array" ref="BZ981">IF($AG981,SQRT(SUMPRODUCT($AH$2:$AH981, (AL$2:AL981-BF981)^2)/(SUM($AH$2:$AH981)-1)),0)</f>
        <v>0</v>
      </c>
      <c r="CA981" s="109" cm="1">
        <f t="array" ref="CA981">IF($AG981,SQRT(SUMPRODUCT($AH$2:$AH981, (AM$2:AM981-BG981)^2)/(SUM($AH$2:$AH981)-1)),0)</f>
        <v>0</v>
      </c>
      <c r="CB981" s="109" cm="1">
        <f t="array" ref="CB981">IF($AG981,SQRT(SUMPRODUCT($AH$2:$AH981, (AN$2:AN981-BH981)^2)/(SUM($AH$2:$AH981)-1)),0)</f>
        <v>0</v>
      </c>
      <c r="CC981" s="109" cm="1">
        <f t="array" ref="CC981">IF($AG981,SQRT(SUMPRODUCT($AH$2:$AH981, (AO$2:AO981-BI981)^2)/(SUM($AH$2:$AH981)-1)),0)</f>
        <v>0</v>
      </c>
      <c r="CD981" s="109" cm="1">
        <f t="array" ref="CD981">IF($AG981,SQRT(SUMPRODUCT($AH$2:$AH981, (AP$2:AP981-BJ981)^2)/(SUM($AH$2:$AH981)-1)),0)</f>
        <v>0</v>
      </c>
      <c r="CE981" s="109" cm="1">
        <f t="array" ref="CE981">IF($AG981,SQRT(SUMPRODUCT($AH$2:$AH981, (AQ$2:AQ981-BK981)^2)/(SUM($AH$2:$AH981)-1)),0)</f>
        <v>0</v>
      </c>
      <c r="CF981" s="109" cm="1">
        <f t="array" ref="CF981">IF($AG981,SQRT(SUMPRODUCT($AH$2:$AH981, (AR$2:AR981-BL981)^2)/(SUM($AH$2:$AH981)-1)),0)</f>
        <v>0</v>
      </c>
      <c r="CG981" s="109" cm="1">
        <f t="array" ref="CG981">IF($AG981,SQRT(SUMPRODUCT($AH$2:$AH981, (AS$2:AS981-BM981)^2)/(SUM($AH$2:$AH981)-1)),0)</f>
        <v>0</v>
      </c>
      <c r="CH981" s="109" cm="1">
        <f t="array" ref="CH981">IF($AG981,SQRT(SUMPRODUCT($AH$2:$AH981, (AT$2:AT981-BN981)^2)/(SUM($AH$2:$AH981)-1)),0)</f>
        <v>0</v>
      </c>
      <c r="CI981" s="109" cm="1">
        <f t="array" ref="CI981">IF($AG981,SQRT(SUMPRODUCT($AH$2:$AH981, (AU$2:AU981-BO981)^2)/(SUM($AH$2:$AH981)-1)),0)</f>
        <v>0</v>
      </c>
      <c r="CJ981" s="109" cm="1">
        <f t="array" ref="CJ981">IF($AG981,SQRT(SUMPRODUCT($AH$2:$AH981, (AV$2:AV981-BP981)^2)/(SUM($AH$2:$AH981)-1)),0)</f>
        <v>0</v>
      </c>
      <c r="CK981" s="109" cm="1">
        <f t="array" ref="CK981">IF($AG981,SQRT(SUMPRODUCT($AH$2:$AH981, (AW$2:AW981-BQ981)^2)/(SUM($AH$2:$AH981)-1)),0)</f>
        <v>0</v>
      </c>
      <c r="CL981" s="109" cm="1">
        <f t="array" ref="CL981">IF($AG981,SQRT(SUMPRODUCT($AH$2:$AH981, (AX$2:AX981-BR981)^2)/(SUM($AH$2:$AH981)-1)),0)</f>
        <v>0</v>
      </c>
      <c r="CM981" s="109" cm="1">
        <f t="array" ref="CM981">IF($AG981,SQRT(SUMPRODUCT($AH$2:$AH981, (AY$2:AY981-BS981)^2)/(SUM($AH$2:$AH981)-1)),0)</f>
        <v>0</v>
      </c>
      <c r="CN981" s="109" cm="1">
        <f t="array" ref="CN981">IF($AG981,SQRT(SUMPRODUCT($AH$2:$AH981, (AZ$2:AZ981-BT981)^2)/(SUM($AH$2:$AH981)-1)),0)</f>
        <v>0</v>
      </c>
      <c r="CO981" s="109" cm="1">
        <f t="array" ref="CO981">IF($AG981,SQRT(SUMPRODUCT($AH$2:$AH981, (BA$2:BA981-BU981)^2)/(SUM($AH$2:$AH981)-1)),0)</f>
        <v>0</v>
      </c>
    </row>
    <row r="982" spans="34:93" x14ac:dyDescent="0.25">
      <c r="AH982" s="99" t="str">
        <f t="shared" si="227"/>
        <v/>
      </c>
      <c r="AI982" s="11">
        <f t="shared" ref="AI982:AR991" ca="1" si="234">IF(AI$1&lt;&gt;0,SUMIFS(INDIRECT(AI$1), Fecha,$AG982),0)</f>
        <v>0</v>
      </c>
      <c r="AJ982" s="11">
        <f t="shared" ca="1" si="234"/>
        <v>0</v>
      </c>
      <c r="AK982" s="11">
        <f t="shared" ca="1" si="234"/>
        <v>0</v>
      </c>
      <c r="AL982" s="11">
        <f t="shared" ca="1" si="234"/>
        <v>0</v>
      </c>
      <c r="AM982" s="11">
        <f t="shared" ca="1" si="234"/>
        <v>0</v>
      </c>
      <c r="AN982" s="11">
        <f t="shared" ca="1" si="234"/>
        <v>0</v>
      </c>
      <c r="AO982" s="11">
        <f t="shared" ca="1" si="234"/>
        <v>0</v>
      </c>
      <c r="AP982" s="11">
        <f t="shared" ca="1" si="234"/>
        <v>0</v>
      </c>
      <c r="AQ982" s="11">
        <f t="shared" ca="1" si="234"/>
        <v>0</v>
      </c>
      <c r="AR982" s="11">
        <f t="shared" ca="1" si="234"/>
        <v>0</v>
      </c>
      <c r="AS982" s="11">
        <f t="shared" ref="AS982:BA991" ca="1" si="235">IF(AS$1&lt;&gt;0,SUMIFS(INDIRECT(AS$1), Fecha,$AG982),0)</f>
        <v>0</v>
      </c>
      <c r="AT982" s="11">
        <f t="shared" ca="1" si="235"/>
        <v>0</v>
      </c>
      <c r="AU982" s="11">
        <f t="shared" ca="1" si="235"/>
        <v>0</v>
      </c>
      <c r="AV982" s="11">
        <f t="shared" ca="1" si="235"/>
        <v>0</v>
      </c>
      <c r="AW982" s="11">
        <f t="shared" ca="1" si="235"/>
        <v>0</v>
      </c>
      <c r="AX982" s="11">
        <f t="shared" ca="1" si="235"/>
        <v>0</v>
      </c>
      <c r="AY982" s="11">
        <f t="shared" ca="1" si="235"/>
        <v>0</v>
      </c>
      <c r="AZ982" s="11">
        <f t="shared" ca="1" si="235"/>
        <v>0</v>
      </c>
      <c r="BA982" s="11">
        <f t="shared" ca="1" si="235"/>
        <v>0</v>
      </c>
      <c r="BB982" s="11"/>
      <c r="BC982" s="11">
        <f>IF($AG982,SUMPRODUCT(AI$2:AI982,$AH$2:$AH982)/SUM($AH$2:$AH982),0)</f>
        <v>0</v>
      </c>
      <c r="BD982" s="11">
        <f>IF($AG982,SUMPRODUCT(AJ$2:AJ982,$AH$2:$AH982)/SUM($AH$2:$AH982),0)</f>
        <v>0</v>
      </c>
      <c r="BE982" s="11">
        <f>IF($AG982,SUMPRODUCT(AK$2:AK982,$AH$2:$AH982)/SUM($AH$2:$AH982),0)</f>
        <v>0</v>
      </c>
      <c r="BF982" s="11">
        <f>IF($AG982,SUMPRODUCT(AL$2:AL982,$AH$2:$AH982)/SUM($AH$2:$AH982),0)</f>
        <v>0</v>
      </c>
      <c r="BG982" s="11">
        <f>IF($AG982,SUMPRODUCT(AM$2:AM982,$AH$2:$AH982)/SUM($AH$2:$AH982),0)</f>
        <v>0</v>
      </c>
      <c r="BH982" s="11">
        <f>IF($AG982,SUMPRODUCT(AN$2:AN982,$AH$2:$AH982)/SUM($AH$2:$AH982),0)</f>
        <v>0</v>
      </c>
      <c r="BI982" s="11">
        <f>IF($AG982,SUMPRODUCT(AO$2:AO982,$AH$2:$AH982)/SUM($AH$2:$AH982),0)</f>
        <v>0</v>
      </c>
      <c r="BJ982" s="11">
        <f>IF($AG982,SUMPRODUCT(AP$2:AP982,$AH$2:$AH982)/SUM($AH$2:$AH982),0)</f>
        <v>0</v>
      </c>
      <c r="BK982" s="11">
        <f>IF($AG982,SUMPRODUCT(AQ$2:AQ982,$AH$2:$AH982)/SUM($AH$2:$AH982),0)</f>
        <v>0</v>
      </c>
      <c r="BL982" s="11">
        <f>IF($AG982,SUMPRODUCT(AR$2:AR982,$AH$2:$AH982)/SUM($AH$2:$AH982),0)</f>
        <v>0</v>
      </c>
      <c r="BM982" s="11">
        <f>IF($AG982,SUMPRODUCT(AS$2:AS982,$AH$2:$AH982)/SUM($AH$2:$AH982),0)</f>
        <v>0</v>
      </c>
      <c r="BN982" s="11">
        <f>IF($AG982,SUMPRODUCT(AT$2:AT982,$AH$2:$AH982)/SUM($AH$2:$AH982),0)</f>
        <v>0</v>
      </c>
      <c r="BO982" s="11">
        <f>IF($AG982,SUMPRODUCT(AU$2:AU982,$AH$2:$AH982)/SUM($AH$2:$AH982),0)</f>
        <v>0</v>
      </c>
      <c r="BP982" s="11">
        <f>IF($AG982,SUMPRODUCT(AV$2:AV982,$AH$2:$AH982)/SUM($AH$2:$AH982),0)</f>
        <v>0</v>
      </c>
      <c r="BQ982" s="11">
        <f>IF($AG982,SUMPRODUCT(AW$2:AW982,$AH$2:$AH982)/SUM($AH$2:$AH982),0)</f>
        <v>0</v>
      </c>
      <c r="BR982" s="11">
        <f>IF($AG982,SUMPRODUCT(AX$2:AX982,$AH$2:$AH982)/SUM($AH$2:$AH982),0)</f>
        <v>0</v>
      </c>
      <c r="BS982" s="11">
        <f>IF($AG982,SUMPRODUCT(AY$2:AY982,$AH$2:$AH982)/SUM($AH$2:$AH982),0)</f>
        <v>0</v>
      </c>
      <c r="BT982" s="11">
        <f>IF($AG982,SUMPRODUCT(AZ$2:AZ982,$AH$2:$AH982)/SUM($AH$2:$AH982),0)</f>
        <v>0</v>
      </c>
      <c r="BU982" s="11">
        <f>IF($AG982,SUMPRODUCT(BA$2:BA982,$AH$2:$AH982)/SUM($AH$2:$AH982),0)</f>
        <v>0</v>
      </c>
      <c r="BV982" s="11"/>
      <c r="BW982" s="109" cm="1">
        <f t="array" ref="BW982">IF($AG982,SQRT(SUMPRODUCT($AH$2:$AH982, (AI$2:AI982-BC982)^2)/(SUM($AH$2:$AH982)-1)),0)</f>
        <v>0</v>
      </c>
      <c r="BX982" s="109" cm="1">
        <f t="array" ref="BX982">IF($AG982,SQRT(SUMPRODUCT($AH$2:$AH982, (AJ$2:AJ982-BD982)^2)/(SUM($AH$2:$AH982)-1)),0)</f>
        <v>0</v>
      </c>
      <c r="BY982" s="109" cm="1">
        <f t="array" ref="BY982">IF($AG982,SQRT(SUMPRODUCT($AH$2:$AH982, (AK$2:AK982-BE982)^2)/(SUM($AH$2:$AH982)-1)),0)</f>
        <v>0</v>
      </c>
      <c r="BZ982" s="109" cm="1">
        <f t="array" ref="BZ982">IF($AG982,SQRT(SUMPRODUCT($AH$2:$AH982, (AL$2:AL982-BF982)^2)/(SUM($AH$2:$AH982)-1)),0)</f>
        <v>0</v>
      </c>
      <c r="CA982" s="109" cm="1">
        <f t="array" ref="CA982">IF($AG982,SQRT(SUMPRODUCT($AH$2:$AH982, (AM$2:AM982-BG982)^2)/(SUM($AH$2:$AH982)-1)),0)</f>
        <v>0</v>
      </c>
      <c r="CB982" s="109" cm="1">
        <f t="array" ref="CB982">IF($AG982,SQRT(SUMPRODUCT($AH$2:$AH982, (AN$2:AN982-BH982)^2)/(SUM($AH$2:$AH982)-1)),0)</f>
        <v>0</v>
      </c>
      <c r="CC982" s="109" cm="1">
        <f t="array" ref="CC982">IF($AG982,SQRT(SUMPRODUCT($AH$2:$AH982, (AO$2:AO982-BI982)^2)/(SUM($AH$2:$AH982)-1)),0)</f>
        <v>0</v>
      </c>
      <c r="CD982" s="109" cm="1">
        <f t="array" ref="CD982">IF($AG982,SQRT(SUMPRODUCT($AH$2:$AH982, (AP$2:AP982-BJ982)^2)/(SUM($AH$2:$AH982)-1)),0)</f>
        <v>0</v>
      </c>
      <c r="CE982" s="109" cm="1">
        <f t="array" ref="CE982">IF($AG982,SQRT(SUMPRODUCT($AH$2:$AH982, (AQ$2:AQ982-BK982)^2)/(SUM($AH$2:$AH982)-1)),0)</f>
        <v>0</v>
      </c>
      <c r="CF982" s="109" cm="1">
        <f t="array" ref="CF982">IF($AG982,SQRT(SUMPRODUCT($AH$2:$AH982, (AR$2:AR982-BL982)^2)/(SUM($AH$2:$AH982)-1)),0)</f>
        <v>0</v>
      </c>
      <c r="CG982" s="109" cm="1">
        <f t="array" ref="CG982">IF($AG982,SQRT(SUMPRODUCT($AH$2:$AH982, (AS$2:AS982-BM982)^2)/(SUM($AH$2:$AH982)-1)),0)</f>
        <v>0</v>
      </c>
      <c r="CH982" s="109" cm="1">
        <f t="array" ref="CH982">IF($AG982,SQRT(SUMPRODUCT($AH$2:$AH982, (AT$2:AT982-BN982)^2)/(SUM($AH$2:$AH982)-1)),0)</f>
        <v>0</v>
      </c>
      <c r="CI982" s="109" cm="1">
        <f t="array" ref="CI982">IF($AG982,SQRT(SUMPRODUCT($AH$2:$AH982, (AU$2:AU982-BO982)^2)/(SUM($AH$2:$AH982)-1)),0)</f>
        <v>0</v>
      </c>
      <c r="CJ982" s="109" cm="1">
        <f t="array" ref="CJ982">IF($AG982,SQRT(SUMPRODUCT($AH$2:$AH982, (AV$2:AV982-BP982)^2)/(SUM($AH$2:$AH982)-1)),0)</f>
        <v>0</v>
      </c>
      <c r="CK982" s="109" cm="1">
        <f t="array" ref="CK982">IF($AG982,SQRT(SUMPRODUCT($AH$2:$AH982, (AW$2:AW982-BQ982)^2)/(SUM($AH$2:$AH982)-1)),0)</f>
        <v>0</v>
      </c>
      <c r="CL982" s="109" cm="1">
        <f t="array" ref="CL982">IF($AG982,SQRT(SUMPRODUCT($AH$2:$AH982, (AX$2:AX982-BR982)^2)/(SUM($AH$2:$AH982)-1)),0)</f>
        <v>0</v>
      </c>
      <c r="CM982" s="109" cm="1">
        <f t="array" ref="CM982">IF($AG982,SQRT(SUMPRODUCT($AH$2:$AH982, (AY$2:AY982-BS982)^2)/(SUM($AH$2:$AH982)-1)),0)</f>
        <v>0</v>
      </c>
      <c r="CN982" s="109" cm="1">
        <f t="array" ref="CN982">IF($AG982,SQRT(SUMPRODUCT($AH$2:$AH982, (AZ$2:AZ982-BT982)^2)/(SUM($AH$2:$AH982)-1)),0)</f>
        <v>0</v>
      </c>
      <c r="CO982" s="109" cm="1">
        <f t="array" ref="CO982">IF($AG982,SQRT(SUMPRODUCT($AH$2:$AH982, (BA$2:BA982-BU982)^2)/(SUM($AH$2:$AH982)-1)),0)</f>
        <v>0</v>
      </c>
    </row>
    <row r="983" spans="34:93" x14ac:dyDescent="0.25">
      <c r="AH983" s="99" t="str">
        <f t="shared" si="227"/>
        <v/>
      </c>
      <c r="AI983" s="11">
        <f t="shared" ca="1" si="234"/>
        <v>0</v>
      </c>
      <c r="AJ983" s="11">
        <f t="shared" ca="1" si="234"/>
        <v>0</v>
      </c>
      <c r="AK983" s="11">
        <f t="shared" ca="1" si="234"/>
        <v>0</v>
      </c>
      <c r="AL983" s="11">
        <f t="shared" ca="1" si="234"/>
        <v>0</v>
      </c>
      <c r="AM983" s="11">
        <f t="shared" ca="1" si="234"/>
        <v>0</v>
      </c>
      <c r="AN983" s="11">
        <f t="shared" ca="1" si="234"/>
        <v>0</v>
      </c>
      <c r="AO983" s="11">
        <f t="shared" ca="1" si="234"/>
        <v>0</v>
      </c>
      <c r="AP983" s="11">
        <f t="shared" ca="1" si="234"/>
        <v>0</v>
      </c>
      <c r="AQ983" s="11">
        <f t="shared" ca="1" si="234"/>
        <v>0</v>
      </c>
      <c r="AR983" s="11">
        <f t="shared" ca="1" si="234"/>
        <v>0</v>
      </c>
      <c r="AS983" s="11">
        <f t="shared" ca="1" si="235"/>
        <v>0</v>
      </c>
      <c r="AT983" s="11">
        <f t="shared" ca="1" si="235"/>
        <v>0</v>
      </c>
      <c r="AU983" s="11">
        <f t="shared" ca="1" si="235"/>
        <v>0</v>
      </c>
      <c r="AV983" s="11">
        <f t="shared" ca="1" si="235"/>
        <v>0</v>
      </c>
      <c r="AW983" s="11">
        <f t="shared" ca="1" si="235"/>
        <v>0</v>
      </c>
      <c r="AX983" s="11">
        <f t="shared" ca="1" si="235"/>
        <v>0</v>
      </c>
      <c r="AY983" s="11">
        <f t="shared" ca="1" si="235"/>
        <v>0</v>
      </c>
      <c r="AZ983" s="11">
        <f t="shared" ca="1" si="235"/>
        <v>0</v>
      </c>
      <c r="BA983" s="11">
        <f t="shared" ca="1" si="235"/>
        <v>0</v>
      </c>
      <c r="BB983" s="11"/>
      <c r="BC983" s="11">
        <f>IF($AG983,SUMPRODUCT(AI$2:AI983,$AH$2:$AH983)/SUM($AH$2:$AH983),0)</f>
        <v>0</v>
      </c>
      <c r="BD983" s="11">
        <f>IF($AG983,SUMPRODUCT(AJ$2:AJ983,$AH$2:$AH983)/SUM($AH$2:$AH983),0)</f>
        <v>0</v>
      </c>
      <c r="BE983" s="11">
        <f>IF($AG983,SUMPRODUCT(AK$2:AK983,$AH$2:$AH983)/SUM($AH$2:$AH983),0)</f>
        <v>0</v>
      </c>
      <c r="BF983" s="11">
        <f>IF($AG983,SUMPRODUCT(AL$2:AL983,$AH$2:$AH983)/SUM($AH$2:$AH983),0)</f>
        <v>0</v>
      </c>
      <c r="BG983" s="11">
        <f>IF($AG983,SUMPRODUCT(AM$2:AM983,$AH$2:$AH983)/SUM($AH$2:$AH983),0)</f>
        <v>0</v>
      </c>
      <c r="BH983" s="11">
        <f>IF($AG983,SUMPRODUCT(AN$2:AN983,$AH$2:$AH983)/SUM($AH$2:$AH983),0)</f>
        <v>0</v>
      </c>
      <c r="BI983" s="11">
        <f>IF($AG983,SUMPRODUCT(AO$2:AO983,$AH$2:$AH983)/SUM($AH$2:$AH983),0)</f>
        <v>0</v>
      </c>
      <c r="BJ983" s="11">
        <f>IF($AG983,SUMPRODUCT(AP$2:AP983,$AH$2:$AH983)/SUM($AH$2:$AH983),0)</f>
        <v>0</v>
      </c>
      <c r="BK983" s="11">
        <f>IF($AG983,SUMPRODUCT(AQ$2:AQ983,$AH$2:$AH983)/SUM($AH$2:$AH983),0)</f>
        <v>0</v>
      </c>
      <c r="BL983" s="11">
        <f>IF($AG983,SUMPRODUCT(AR$2:AR983,$AH$2:$AH983)/SUM($AH$2:$AH983),0)</f>
        <v>0</v>
      </c>
      <c r="BM983" s="11">
        <f>IF($AG983,SUMPRODUCT(AS$2:AS983,$AH$2:$AH983)/SUM($AH$2:$AH983),0)</f>
        <v>0</v>
      </c>
      <c r="BN983" s="11">
        <f>IF($AG983,SUMPRODUCT(AT$2:AT983,$AH$2:$AH983)/SUM($AH$2:$AH983),0)</f>
        <v>0</v>
      </c>
      <c r="BO983" s="11">
        <f>IF($AG983,SUMPRODUCT(AU$2:AU983,$AH$2:$AH983)/SUM($AH$2:$AH983),0)</f>
        <v>0</v>
      </c>
      <c r="BP983" s="11">
        <f>IF($AG983,SUMPRODUCT(AV$2:AV983,$AH$2:$AH983)/SUM($AH$2:$AH983),0)</f>
        <v>0</v>
      </c>
      <c r="BQ983" s="11">
        <f>IF($AG983,SUMPRODUCT(AW$2:AW983,$AH$2:$AH983)/SUM($AH$2:$AH983),0)</f>
        <v>0</v>
      </c>
      <c r="BR983" s="11">
        <f>IF($AG983,SUMPRODUCT(AX$2:AX983,$AH$2:$AH983)/SUM($AH$2:$AH983),0)</f>
        <v>0</v>
      </c>
      <c r="BS983" s="11">
        <f>IF($AG983,SUMPRODUCT(AY$2:AY983,$AH$2:$AH983)/SUM($AH$2:$AH983),0)</f>
        <v>0</v>
      </c>
      <c r="BT983" s="11">
        <f>IF($AG983,SUMPRODUCT(AZ$2:AZ983,$AH$2:$AH983)/SUM($AH$2:$AH983),0)</f>
        <v>0</v>
      </c>
      <c r="BU983" s="11">
        <f>IF($AG983,SUMPRODUCT(BA$2:BA983,$AH$2:$AH983)/SUM($AH$2:$AH983),0)</f>
        <v>0</v>
      </c>
      <c r="BV983" s="11"/>
      <c r="BW983" s="109" cm="1">
        <f t="array" ref="BW983">IF($AG983,SQRT(SUMPRODUCT($AH$2:$AH983, (AI$2:AI983-BC983)^2)/(SUM($AH$2:$AH983)-1)),0)</f>
        <v>0</v>
      </c>
      <c r="BX983" s="109" cm="1">
        <f t="array" ref="BX983">IF($AG983,SQRT(SUMPRODUCT($AH$2:$AH983, (AJ$2:AJ983-BD983)^2)/(SUM($AH$2:$AH983)-1)),0)</f>
        <v>0</v>
      </c>
      <c r="BY983" s="109" cm="1">
        <f t="array" ref="BY983">IF($AG983,SQRT(SUMPRODUCT($AH$2:$AH983, (AK$2:AK983-BE983)^2)/(SUM($AH$2:$AH983)-1)),0)</f>
        <v>0</v>
      </c>
      <c r="BZ983" s="109" cm="1">
        <f t="array" ref="BZ983">IF($AG983,SQRT(SUMPRODUCT($AH$2:$AH983, (AL$2:AL983-BF983)^2)/(SUM($AH$2:$AH983)-1)),0)</f>
        <v>0</v>
      </c>
      <c r="CA983" s="109" cm="1">
        <f t="array" ref="CA983">IF($AG983,SQRT(SUMPRODUCT($AH$2:$AH983, (AM$2:AM983-BG983)^2)/(SUM($AH$2:$AH983)-1)),0)</f>
        <v>0</v>
      </c>
      <c r="CB983" s="109" cm="1">
        <f t="array" ref="CB983">IF($AG983,SQRT(SUMPRODUCT($AH$2:$AH983, (AN$2:AN983-BH983)^2)/(SUM($AH$2:$AH983)-1)),0)</f>
        <v>0</v>
      </c>
      <c r="CC983" s="109" cm="1">
        <f t="array" ref="CC983">IF($AG983,SQRT(SUMPRODUCT($AH$2:$AH983, (AO$2:AO983-BI983)^2)/(SUM($AH$2:$AH983)-1)),0)</f>
        <v>0</v>
      </c>
      <c r="CD983" s="109" cm="1">
        <f t="array" ref="CD983">IF($AG983,SQRT(SUMPRODUCT($AH$2:$AH983, (AP$2:AP983-BJ983)^2)/(SUM($AH$2:$AH983)-1)),0)</f>
        <v>0</v>
      </c>
      <c r="CE983" s="109" cm="1">
        <f t="array" ref="CE983">IF($AG983,SQRT(SUMPRODUCT($AH$2:$AH983, (AQ$2:AQ983-BK983)^2)/(SUM($AH$2:$AH983)-1)),0)</f>
        <v>0</v>
      </c>
      <c r="CF983" s="109" cm="1">
        <f t="array" ref="CF983">IF($AG983,SQRT(SUMPRODUCT($AH$2:$AH983, (AR$2:AR983-BL983)^2)/(SUM($AH$2:$AH983)-1)),0)</f>
        <v>0</v>
      </c>
      <c r="CG983" s="109" cm="1">
        <f t="array" ref="CG983">IF($AG983,SQRT(SUMPRODUCT($AH$2:$AH983, (AS$2:AS983-BM983)^2)/(SUM($AH$2:$AH983)-1)),0)</f>
        <v>0</v>
      </c>
      <c r="CH983" s="109" cm="1">
        <f t="array" ref="CH983">IF($AG983,SQRT(SUMPRODUCT($AH$2:$AH983, (AT$2:AT983-BN983)^2)/(SUM($AH$2:$AH983)-1)),0)</f>
        <v>0</v>
      </c>
      <c r="CI983" s="109" cm="1">
        <f t="array" ref="CI983">IF($AG983,SQRT(SUMPRODUCT($AH$2:$AH983, (AU$2:AU983-BO983)^2)/(SUM($AH$2:$AH983)-1)),0)</f>
        <v>0</v>
      </c>
      <c r="CJ983" s="109" cm="1">
        <f t="array" ref="CJ983">IF($AG983,SQRT(SUMPRODUCT($AH$2:$AH983, (AV$2:AV983-BP983)^2)/(SUM($AH$2:$AH983)-1)),0)</f>
        <v>0</v>
      </c>
      <c r="CK983" s="109" cm="1">
        <f t="array" ref="CK983">IF($AG983,SQRT(SUMPRODUCT($AH$2:$AH983, (AW$2:AW983-BQ983)^2)/(SUM($AH$2:$AH983)-1)),0)</f>
        <v>0</v>
      </c>
      <c r="CL983" s="109" cm="1">
        <f t="array" ref="CL983">IF($AG983,SQRT(SUMPRODUCT($AH$2:$AH983, (AX$2:AX983-BR983)^2)/(SUM($AH$2:$AH983)-1)),0)</f>
        <v>0</v>
      </c>
      <c r="CM983" s="109" cm="1">
        <f t="array" ref="CM983">IF($AG983,SQRT(SUMPRODUCT($AH$2:$AH983, (AY$2:AY983-BS983)^2)/(SUM($AH$2:$AH983)-1)),0)</f>
        <v>0</v>
      </c>
      <c r="CN983" s="109" cm="1">
        <f t="array" ref="CN983">IF($AG983,SQRT(SUMPRODUCT($AH$2:$AH983, (AZ$2:AZ983-BT983)^2)/(SUM($AH$2:$AH983)-1)),0)</f>
        <v>0</v>
      </c>
      <c r="CO983" s="109" cm="1">
        <f t="array" ref="CO983">IF($AG983,SQRT(SUMPRODUCT($AH$2:$AH983, (BA$2:BA983-BU983)^2)/(SUM($AH$2:$AH983)-1)),0)</f>
        <v>0</v>
      </c>
    </row>
    <row r="984" spans="34:93" x14ac:dyDescent="0.25">
      <c r="AH984" s="99" t="str">
        <f t="shared" si="227"/>
        <v/>
      </c>
      <c r="AI984" s="11">
        <f t="shared" ca="1" si="234"/>
        <v>0</v>
      </c>
      <c r="AJ984" s="11">
        <f t="shared" ca="1" si="234"/>
        <v>0</v>
      </c>
      <c r="AK984" s="11">
        <f t="shared" ca="1" si="234"/>
        <v>0</v>
      </c>
      <c r="AL984" s="11">
        <f t="shared" ca="1" si="234"/>
        <v>0</v>
      </c>
      <c r="AM984" s="11">
        <f t="shared" ca="1" si="234"/>
        <v>0</v>
      </c>
      <c r="AN984" s="11">
        <f t="shared" ca="1" si="234"/>
        <v>0</v>
      </c>
      <c r="AO984" s="11">
        <f t="shared" ca="1" si="234"/>
        <v>0</v>
      </c>
      <c r="AP984" s="11">
        <f t="shared" ca="1" si="234"/>
        <v>0</v>
      </c>
      <c r="AQ984" s="11">
        <f t="shared" ca="1" si="234"/>
        <v>0</v>
      </c>
      <c r="AR984" s="11">
        <f t="shared" ca="1" si="234"/>
        <v>0</v>
      </c>
      <c r="AS984" s="11">
        <f t="shared" ca="1" si="235"/>
        <v>0</v>
      </c>
      <c r="AT984" s="11">
        <f t="shared" ca="1" si="235"/>
        <v>0</v>
      </c>
      <c r="AU984" s="11">
        <f t="shared" ca="1" si="235"/>
        <v>0</v>
      </c>
      <c r="AV984" s="11">
        <f t="shared" ca="1" si="235"/>
        <v>0</v>
      </c>
      <c r="AW984" s="11">
        <f t="shared" ca="1" si="235"/>
        <v>0</v>
      </c>
      <c r="AX984" s="11">
        <f t="shared" ca="1" si="235"/>
        <v>0</v>
      </c>
      <c r="AY984" s="11">
        <f t="shared" ca="1" si="235"/>
        <v>0</v>
      </c>
      <c r="AZ984" s="11">
        <f t="shared" ca="1" si="235"/>
        <v>0</v>
      </c>
      <c r="BA984" s="11">
        <f t="shared" ca="1" si="235"/>
        <v>0</v>
      </c>
      <c r="BB984" s="11"/>
      <c r="BC984" s="11">
        <f>IF($AG984,SUMPRODUCT(AI$2:AI984,$AH$2:$AH984)/SUM($AH$2:$AH984),0)</f>
        <v>0</v>
      </c>
      <c r="BD984" s="11">
        <f>IF($AG984,SUMPRODUCT(AJ$2:AJ984,$AH$2:$AH984)/SUM($AH$2:$AH984),0)</f>
        <v>0</v>
      </c>
      <c r="BE984" s="11">
        <f>IF($AG984,SUMPRODUCT(AK$2:AK984,$AH$2:$AH984)/SUM($AH$2:$AH984),0)</f>
        <v>0</v>
      </c>
      <c r="BF984" s="11">
        <f>IF($AG984,SUMPRODUCT(AL$2:AL984,$AH$2:$AH984)/SUM($AH$2:$AH984),0)</f>
        <v>0</v>
      </c>
      <c r="BG984" s="11">
        <f>IF($AG984,SUMPRODUCT(AM$2:AM984,$AH$2:$AH984)/SUM($AH$2:$AH984),0)</f>
        <v>0</v>
      </c>
      <c r="BH984" s="11">
        <f>IF($AG984,SUMPRODUCT(AN$2:AN984,$AH$2:$AH984)/SUM($AH$2:$AH984),0)</f>
        <v>0</v>
      </c>
      <c r="BI984" s="11">
        <f>IF($AG984,SUMPRODUCT(AO$2:AO984,$AH$2:$AH984)/SUM($AH$2:$AH984),0)</f>
        <v>0</v>
      </c>
      <c r="BJ984" s="11">
        <f>IF($AG984,SUMPRODUCT(AP$2:AP984,$AH$2:$AH984)/SUM($AH$2:$AH984),0)</f>
        <v>0</v>
      </c>
      <c r="BK984" s="11">
        <f>IF($AG984,SUMPRODUCT(AQ$2:AQ984,$AH$2:$AH984)/SUM($AH$2:$AH984),0)</f>
        <v>0</v>
      </c>
      <c r="BL984" s="11">
        <f>IF($AG984,SUMPRODUCT(AR$2:AR984,$AH$2:$AH984)/SUM($AH$2:$AH984),0)</f>
        <v>0</v>
      </c>
      <c r="BM984" s="11">
        <f>IF($AG984,SUMPRODUCT(AS$2:AS984,$AH$2:$AH984)/SUM($AH$2:$AH984),0)</f>
        <v>0</v>
      </c>
      <c r="BN984" s="11">
        <f>IF($AG984,SUMPRODUCT(AT$2:AT984,$AH$2:$AH984)/SUM($AH$2:$AH984),0)</f>
        <v>0</v>
      </c>
      <c r="BO984" s="11">
        <f>IF($AG984,SUMPRODUCT(AU$2:AU984,$AH$2:$AH984)/SUM($AH$2:$AH984),0)</f>
        <v>0</v>
      </c>
      <c r="BP984" s="11">
        <f>IF($AG984,SUMPRODUCT(AV$2:AV984,$AH$2:$AH984)/SUM($AH$2:$AH984),0)</f>
        <v>0</v>
      </c>
      <c r="BQ984" s="11">
        <f>IF($AG984,SUMPRODUCT(AW$2:AW984,$AH$2:$AH984)/SUM($AH$2:$AH984),0)</f>
        <v>0</v>
      </c>
      <c r="BR984" s="11">
        <f>IF($AG984,SUMPRODUCT(AX$2:AX984,$AH$2:$AH984)/SUM($AH$2:$AH984),0)</f>
        <v>0</v>
      </c>
      <c r="BS984" s="11">
        <f>IF($AG984,SUMPRODUCT(AY$2:AY984,$AH$2:$AH984)/SUM($AH$2:$AH984),0)</f>
        <v>0</v>
      </c>
      <c r="BT984" s="11">
        <f>IF($AG984,SUMPRODUCT(AZ$2:AZ984,$AH$2:$AH984)/SUM($AH$2:$AH984),0)</f>
        <v>0</v>
      </c>
      <c r="BU984" s="11">
        <f>IF($AG984,SUMPRODUCT(BA$2:BA984,$AH$2:$AH984)/SUM($AH$2:$AH984),0)</f>
        <v>0</v>
      </c>
      <c r="BV984" s="11"/>
      <c r="BW984" s="109" cm="1">
        <f t="array" ref="BW984">IF($AG984,SQRT(SUMPRODUCT($AH$2:$AH984, (AI$2:AI984-BC984)^2)/(SUM($AH$2:$AH984)-1)),0)</f>
        <v>0</v>
      </c>
      <c r="BX984" s="109" cm="1">
        <f t="array" ref="BX984">IF($AG984,SQRT(SUMPRODUCT($AH$2:$AH984, (AJ$2:AJ984-BD984)^2)/(SUM($AH$2:$AH984)-1)),0)</f>
        <v>0</v>
      </c>
      <c r="BY984" s="109" cm="1">
        <f t="array" ref="BY984">IF($AG984,SQRT(SUMPRODUCT($AH$2:$AH984, (AK$2:AK984-BE984)^2)/(SUM($AH$2:$AH984)-1)),0)</f>
        <v>0</v>
      </c>
      <c r="BZ984" s="109" cm="1">
        <f t="array" ref="BZ984">IF($AG984,SQRT(SUMPRODUCT($AH$2:$AH984, (AL$2:AL984-BF984)^2)/(SUM($AH$2:$AH984)-1)),0)</f>
        <v>0</v>
      </c>
      <c r="CA984" s="109" cm="1">
        <f t="array" ref="CA984">IF($AG984,SQRT(SUMPRODUCT($AH$2:$AH984, (AM$2:AM984-BG984)^2)/(SUM($AH$2:$AH984)-1)),0)</f>
        <v>0</v>
      </c>
      <c r="CB984" s="109" cm="1">
        <f t="array" ref="CB984">IF($AG984,SQRT(SUMPRODUCT($AH$2:$AH984, (AN$2:AN984-BH984)^2)/(SUM($AH$2:$AH984)-1)),0)</f>
        <v>0</v>
      </c>
      <c r="CC984" s="109" cm="1">
        <f t="array" ref="CC984">IF($AG984,SQRT(SUMPRODUCT($AH$2:$AH984, (AO$2:AO984-BI984)^2)/(SUM($AH$2:$AH984)-1)),0)</f>
        <v>0</v>
      </c>
      <c r="CD984" s="109" cm="1">
        <f t="array" ref="CD984">IF($AG984,SQRT(SUMPRODUCT($AH$2:$AH984, (AP$2:AP984-BJ984)^2)/(SUM($AH$2:$AH984)-1)),0)</f>
        <v>0</v>
      </c>
      <c r="CE984" s="109" cm="1">
        <f t="array" ref="CE984">IF($AG984,SQRT(SUMPRODUCT($AH$2:$AH984, (AQ$2:AQ984-BK984)^2)/(SUM($AH$2:$AH984)-1)),0)</f>
        <v>0</v>
      </c>
      <c r="CF984" s="109" cm="1">
        <f t="array" ref="CF984">IF($AG984,SQRT(SUMPRODUCT($AH$2:$AH984, (AR$2:AR984-BL984)^2)/(SUM($AH$2:$AH984)-1)),0)</f>
        <v>0</v>
      </c>
      <c r="CG984" s="109" cm="1">
        <f t="array" ref="CG984">IF($AG984,SQRT(SUMPRODUCT($AH$2:$AH984, (AS$2:AS984-BM984)^2)/(SUM($AH$2:$AH984)-1)),0)</f>
        <v>0</v>
      </c>
      <c r="CH984" s="109" cm="1">
        <f t="array" ref="CH984">IF($AG984,SQRT(SUMPRODUCT($AH$2:$AH984, (AT$2:AT984-BN984)^2)/(SUM($AH$2:$AH984)-1)),0)</f>
        <v>0</v>
      </c>
      <c r="CI984" s="109" cm="1">
        <f t="array" ref="CI984">IF($AG984,SQRT(SUMPRODUCT($AH$2:$AH984, (AU$2:AU984-BO984)^2)/(SUM($AH$2:$AH984)-1)),0)</f>
        <v>0</v>
      </c>
      <c r="CJ984" s="109" cm="1">
        <f t="array" ref="CJ984">IF($AG984,SQRT(SUMPRODUCT($AH$2:$AH984, (AV$2:AV984-BP984)^2)/(SUM($AH$2:$AH984)-1)),0)</f>
        <v>0</v>
      </c>
      <c r="CK984" s="109" cm="1">
        <f t="array" ref="CK984">IF($AG984,SQRT(SUMPRODUCT($AH$2:$AH984, (AW$2:AW984-BQ984)^2)/(SUM($AH$2:$AH984)-1)),0)</f>
        <v>0</v>
      </c>
      <c r="CL984" s="109" cm="1">
        <f t="array" ref="CL984">IF($AG984,SQRT(SUMPRODUCT($AH$2:$AH984, (AX$2:AX984-BR984)^2)/(SUM($AH$2:$AH984)-1)),0)</f>
        <v>0</v>
      </c>
      <c r="CM984" s="109" cm="1">
        <f t="array" ref="CM984">IF($AG984,SQRT(SUMPRODUCT($AH$2:$AH984, (AY$2:AY984-BS984)^2)/(SUM($AH$2:$AH984)-1)),0)</f>
        <v>0</v>
      </c>
      <c r="CN984" s="109" cm="1">
        <f t="array" ref="CN984">IF($AG984,SQRT(SUMPRODUCT($AH$2:$AH984, (AZ$2:AZ984-BT984)^2)/(SUM($AH$2:$AH984)-1)),0)</f>
        <v>0</v>
      </c>
      <c r="CO984" s="109" cm="1">
        <f t="array" ref="CO984">IF($AG984,SQRT(SUMPRODUCT($AH$2:$AH984, (BA$2:BA984-BU984)^2)/(SUM($AH$2:$AH984)-1)),0)</f>
        <v>0</v>
      </c>
    </row>
    <row r="985" spans="34:93" x14ac:dyDescent="0.25">
      <c r="AH985" s="99" t="str">
        <f t="shared" si="227"/>
        <v/>
      </c>
      <c r="AI985" s="11">
        <f t="shared" ca="1" si="234"/>
        <v>0</v>
      </c>
      <c r="AJ985" s="11">
        <f t="shared" ca="1" si="234"/>
        <v>0</v>
      </c>
      <c r="AK985" s="11">
        <f t="shared" ca="1" si="234"/>
        <v>0</v>
      </c>
      <c r="AL985" s="11">
        <f t="shared" ca="1" si="234"/>
        <v>0</v>
      </c>
      <c r="AM985" s="11">
        <f t="shared" ca="1" si="234"/>
        <v>0</v>
      </c>
      <c r="AN985" s="11">
        <f t="shared" ca="1" si="234"/>
        <v>0</v>
      </c>
      <c r="AO985" s="11">
        <f t="shared" ca="1" si="234"/>
        <v>0</v>
      </c>
      <c r="AP985" s="11">
        <f t="shared" ca="1" si="234"/>
        <v>0</v>
      </c>
      <c r="AQ985" s="11">
        <f t="shared" ca="1" si="234"/>
        <v>0</v>
      </c>
      <c r="AR985" s="11">
        <f t="shared" ca="1" si="234"/>
        <v>0</v>
      </c>
      <c r="AS985" s="11">
        <f t="shared" ca="1" si="235"/>
        <v>0</v>
      </c>
      <c r="AT985" s="11">
        <f t="shared" ca="1" si="235"/>
        <v>0</v>
      </c>
      <c r="AU985" s="11">
        <f t="shared" ca="1" si="235"/>
        <v>0</v>
      </c>
      <c r="AV985" s="11">
        <f t="shared" ca="1" si="235"/>
        <v>0</v>
      </c>
      <c r="AW985" s="11">
        <f t="shared" ca="1" si="235"/>
        <v>0</v>
      </c>
      <c r="AX985" s="11">
        <f t="shared" ca="1" si="235"/>
        <v>0</v>
      </c>
      <c r="AY985" s="11">
        <f t="shared" ca="1" si="235"/>
        <v>0</v>
      </c>
      <c r="AZ985" s="11">
        <f t="shared" ca="1" si="235"/>
        <v>0</v>
      </c>
      <c r="BA985" s="11">
        <f t="shared" ca="1" si="235"/>
        <v>0</v>
      </c>
      <c r="BB985" s="11"/>
      <c r="BC985" s="11">
        <f>IF($AG985,SUMPRODUCT(AI$2:AI985,$AH$2:$AH985)/SUM($AH$2:$AH985),0)</f>
        <v>0</v>
      </c>
      <c r="BD985" s="11">
        <f>IF($AG985,SUMPRODUCT(AJ$2:AJ985,$AH$2:$AH985)/SUM($AH$2:$AH985),0)</f>
        <v>0</v>
      </c>
      <c r="BE985" s="11">
        <f>IF($AG985,SUMPRODUCT(AK$2:AK985,$AH$2:$AH985)/SUM($AH$2:$AH985),0)</f>
        <v>0</v>
      </c>
      <c r="BF985" s="11">
        <f>IF($AG985,SUMPRODUCT(AL$2:AL985,$AH$2:$AH985)/SUM($AH$2:$AH985),0)</f>
        <v>0</v>
      </c>
      <c r="BG985" s="11">
        <f>IF($AG985,SUMPRODUCT(AM$2:AM985,$AH$2:$AH985)/SUM($AH$2:$AH985),0)</f>
        <v>0</v>
      </c>
      <c r="BH985" s="11">
        <f>IF($AG985,SUMPRODUCT(AN$2:AN985,$AH$2:$AH985)/SUM($AH$2:$AH985),0)</f>
        <v>0</v>
      </c>
      <c r="BI985" s="11">
        <f>IF($AG985,SUMPRODUCT(AO$2:AO985,$AH$2:$AH985)/SUM($AH$2:$AH985),0)</f>
        <v>0</v>
      </c>
      <c r="BJ985" s="11">
        <f>IF($AG985,SUMPRODUCT(AP$2:AP985,$AH$2:$AH985)/SUM($AH$2:$AH985),0)</f>
        <v>0</v>
      </c>
      <c r="BK985" s="11">
        <f>IF($AG985,SUMPRODUCT(AQ$2:AQ985,$AH$2:$AH985)/SUM($AH$2:$AH985),0)</f>
        <v>0</v>
      </c>
      <c r="BL985" s="11">
        <f>IF($AG985,SUMPRODUCT(AR$2:AR985,$AH$2:$AH985)/SUM($AH$2:$AH985),0)</f>
        <v>0</v>
      </c>
      <c r="BM985" s="11">
        <f>IF($AG985,SUMPRODUCT(AS$2:AS985,$AH$2:$AH985)/SUM($AH$2:$AH985),0)</f>
        <v>0</v>
      </c>
      <c r="BN985" s="11">
        <f>IF($AG985,SUMPRODUCT(AT$2:AT985,$AH$2:$AH985)/SUM($AH$2:$AH985),0)</f>
        <v>0</v>
      </c>
      <c r="BO985" s="11">
        <f>IF($AG985,SUMPRODUCT(AU$2:AU985,$AH$2:$AH985)/SUM($AH$2:$AH985),0)</f>
        <v>0</v>
      </c>
      <c r="BP985" s="11">
        <f>IF($AG985,SUMPRODUCT(AV$2:AV985,$AH$2:$AH985)/SUM($AH$2:$AH985),0)</f>
        <v>0</v>
      </c>
      <c r="BQ985" s="11">
        <f>IF($AG985,SUMPRODUCT(AW$2:AW985,$AH$2:$AH985)/SUM($AH$2:$AH985),0)</f>
        <v>0</v>
      </c>
      <c r="BR985" s="11">
        <f>IF($AG985,SUMPRODUCT(AX$2:AX985,$AH$2:$AH985)/SUM($AH$2:$AH985),0)</f>
        <v>0</v>
      </c>
      <c r="BS985" s="11">
        <f>IF($AG985,SUMPRODUCT(AY$2:AY985,$AH$2:$AH985)/SUM($AH$2:$AH985),0)</f>
        <v>0</v>
      </c>
      <c r="BT985" s="11">
        <f>IF($AG985,SUMPRODUCT(AZ$2:AZ985,$AH$2:$AH985)/SUM($AH$2:$AH985),0)</f>
        <v>0</v>
      </c>
      <c r="BU985" s="11">
        <f>IF($AG985,SUMPRODUCT(BA$2:BA985,$AH$2:$AH985)/SUM($AH$2:$AH985),0)</f>
        <v>0</v>
      </c>
      <c r="BV985" s="11"/>
      <c r="BW985" s="109" cm="1">
        <f t="array" ref="BW985">IF($AG985,SQRT(SUMPRODUCT($AH$2:$AH985, (AI$2:AI985-BC985)^2)/(SUM($AH$2:$AH985)-1)),0)</f>
        <v>0</v>
      </c>
      <c r="BX985" s="109" cm="1">
        <f t="array" ref="BX985">IF($AG985,SQRT(SUMPRODUCT($AH$2:$AH985, (AJ$2:AJ985-BD985)^2)/(SUM($AH$2:$AH985)-1)),0)</f>
        <v>0</v>
      </c>
      <c r="BY985" s="109" cm="1">
        <f t="array" ref="BY985">IF($AG985,SQRT(SUMPRODUCT($AH$2:$AH985, (AK$2:AK985-BE985)^2)/(SUM($AH$2:$AH985)-1)),0)</f>
        <v>0</v>
      </c>
      <c r="BZ985" s="109" cm="1">
        <f t="array" ref="BZ985">IF($AG985,SQRT(SUMPRODUCT($AH$2:$AH985, (AL$2:AL985-BF985)^2)/(SUM($AH$2:$AH985)-1)),0)</f>
        <v>0</v>
      </c>
      <c r="CA985" s="109" cm="1">
        <f t="array" ref="CA985">IF($AG985,SQRT(SUMPRODUCT($AH$2:$AH985, (AM$2:AM985-BG985)^2)/(SUM($AH$2:$AH985)-1)),0)</f>
        <v>0</v>
      </c>
      <c r="CB985" s="109" cm="1">
        <f t="array" ref="CB985">IF($AG985,SQRT(SUMPRODUCT($AH$2:$AH985, (AN$2:AN985-BH985)^2)/(SUM($AH$2:$AH985)-1)),0)</f>
        <v>0</v>
      </c>
      <c r="CC985" s="109" cm="1">
        <f t="array" ref="CC985">IF($AG985,SQRT(SUMPRODUCT($AH$2:$AH985, (AO$2:AO985-BI985)^2)/(SUM($AH$2:$AH985)-1)),0)</f>
        <v>0</v>
      </c>
      <c r="CD985" s="109" cm="1">
        <f t="array" ref="CD985">IF($AG985,SQRT(SUMPRODUCT($AH$2:$AH985, (AP$2:AP985-BJ985)^2)/(SUM($AH$2:$AH985)-1)),0)</f>
        <v>0</v>
      </c>
      <c r="CE985" s="109" cm="1">
        <f t="array" ref="CE985">IF($AG985,SQRT(SUMPRODUCT($AH$2:$AH985, (AQ$2:AQ985-BK985)^2)/(SUM($AH$2:$AH985)-1)),0)</f>
        <v>0</v>
      </c>
      <c r="CF985" s="109" cm="1">
        <f t="array" ref="CF985">IF($AG985,SQRT(SUMPRODUCT($AH$2:$AH985, (AR$2:AR985-BL985)^2)/(SUM($AH$2:$AH985)-1)),0)</f>
        <v>0</v>
      </c>
      <c r="CG985" s="109" cm="1">
        <f t="array" ref="CG985">IF($AG985,SQRT(SUMPRODUCT($AH$2:$AH985, (AS$2:AS985-BM985)^2)/(SUM($AH$2:$AH985)-1)),0)</f>
        <v>0</v>
      </c>
      <c r="CH985" s="109" cm="1">
        <f t="array" ref="CH985">IF($AG985,SQRT(SUMPRODUCT($AH$2:$AH985, (AT$2:AT985-BN985)^2)/(SUM($AH$2:$AH985)-1)),0)</f>
        <v>0</v>
      </c>
      <c r="CI985" s="109" cm="1">
        <f t="array" ref="CI985">IF($AG985,SQRT(SUMPRODUCT($AH$2:$AH985, (AU$2:AU985-BO985)^2)/(SUM($AH$2:$AH985)-1)),0)</f>
        <v>0</v>
      </c>
      <c r="CJ985" s="109" cm="1">
        <f t="array" ref="CJ985">IF($AG985,SQRT(SUMPRODUCT($AH$2:$AH985, (AV$2:AV985-BP985)^2)/(SUM($AH$2:$AH985)-1)),0)</f>
        <v>0</v>
      </c>
      <c r="CK985" s="109" cm="1">
        <f t="array" ref="CK985">IF($AG985,SQRT(SUMPRODUCT($AH$2:$AH985, (AW$2:AW985-BQ985)^2)/(SUM($AH$2:$AH985)-1)),0)</f>
        <v>0</v>
      </c>
      <c r="CL985" s="109" cm="1">
        <f t="array" ref="CL985">IF($AG985,SQRT(SUMPRODUCT($AH$2:$AH985, (AX$2:AX985-BR985)^2)/(SUM($AH$2:$AH985)-1)),0)</f>
        <v>0</v>
      </c>
      <c r="CM985" s="109" cm="1">
        <f t="array" ref="CM985">IF($AG985,SQRT(SUMPRODUCT($AH$2:$AH985, (AY$2:AY985-BS985)^2)/(SUM($AH$2:$AH985)-1)),0)</f>
        <v>0</v>
      </c>
      <c r="CN985" s="109" cm="1">
        <f t="array" ref="CN985">IF($AG985,SQRT(SUMPRODUCT($AH$2:$AH985, (AZ$2:AZ985-BT985)^2)/(SUM($AH$2:$AH985)-1)),0)</f>
        <v>0</v>
      </c>
      <c r="CO985" s="109" cm="1">
        <f t="array" ref="CO985">IF($AG985,SQRT(SUMPRODUCT($AH$2:$AH985, (BA$2:BA985-BU985)^2)/(SUM($AH$2:$AH985)-1)),0)</f>
        <v>0</v>
      </c>
    </row>
    <row r="986" spans="34:93" x14ac:dyDescent="0.25">
      <c r="AH986" s="99" t="str">
        <f t="shared" si="227"/>
        <v/>
      </c>
      <c r="AI986" s="11">
        <f t="shared" ca="1" si="234"/>
        <v>0</v>
      </c>
      <c r="AJ986" s="11">
        <f t="shared" ca="1" si="234"/>
        <v>0</v>
      </c>
      <c r="AK986" s="11">
        <f t="shared" ca="1" si="234"/>
        <v>0</v>
      </c>
      <c r="AL986" s="11">
        <f t="shared" ca="1" si="234"/>
        <v>0</v>
      </c>
      <c r="AM986" s="11">
        <f t="shared" ca="1" si="234"/>
        <v>0</v>
      </c>
      <c r="AN986" s="11">
        <f t="shared" ca="1" si="234"/>
        <v>0</v>
      </c>
      <c r="AO986" s="11">
        <f t="shared" ca="1" si="234"/>
        <v>0</v>
      </c>
      <c r="AP986" s="11">
        <f t="shared" ca="1" si="234"/>
        <v>0</v>
      </c>
      <c r="AQ986" s="11">
        <f t="shared" ca="1" si="234"/>
        <v>0</v>
      </c>
      <c r="AR986" s="11">
        <f t="shared" ca="1" si="234"/>
        <v>0</v>
      </c>
      <c r="AS986" s="11">
        <f t="shared" ca="1" si="235"/>
        <v>0</v>
      </c>
      <c r="AT986" s="11">
        <f t="shared" ca="1" si="235"/>
        <v>0</v>
      </c>
      <c r="AU986" s="11">
        <f t="shared" ca="1" si="235"/>
        <v>0</v>
      </c>
      <c r="AV986" s="11">
        <f t="shared" ca="1" si="235"/>
        <v>0</v>
      </c>
      <c r="AW986" s="11">
        <f t="shared" ca="1" si="235"/>
        <v>0</v>
      </c>
      <c r="AX986" s="11">
        <f t="shared" ca="1" si="235"/>
        <v>0</v>
      </c>
      <c r="AY986" s="11">
        <f t="shared" ca="1" si="235"/>
        <v>0</v>
      </c>
      <c r="AZ986" s="11">
        <f t="shared" ca="1" si="235"/>
        <v>0</v>
      </c>
      <c r="BA986" s="11">
        <f t="shared" ca="1" si="235"/>
        <v>0</v>
      </c>
      <c r="BB986" s="11"/>
      <c r="BC986" s="11">
        <f>IF($AG986,SUMPRODUCT(AI$2:AI986,$AH$2:$AH986)/SUM($AH$2:$AH986),0)</f>
        <v>0</v>
      </c>
      <c r="BD986" s="11">
        <f>IF($AG986,SUMPRODUCT(AJ$2:AJ986,$AH$2:$AH986)/SUM($AH$2:$AH986),0)</f>
        <v>0</v>
      </c>
      <c r="BE986" s="11">
        <f>IF($AG986,SUMPRODUCT(AK$2:AK986,$AH$2:$AH986)/SUM($AH$2:$AH986),0)</f>
        <v>0</v>
      </c>
      <c r="BF986" s="11">
        <f>IF($AG986,SUMPRODUCT(AL$2:AL986,$AH$2:$AH986)/SUM($AH$2:$AH986),0)</f>
        <v>0</v>
      </c>
      <c r="BG986" s="11">
        <f>IF($AG986,SUMPRODUCT(AM$2:AM986,$AH$2:$AH986)/SUM($AH$2:$AH986),0)</f>
        <v>0</v>
      </c>
      <c r="BH986" s="11">
        <f>IF($AG986,SUMPRODUCT(AN$2:AN986,$AH$2:$AH986)/SUM($AH$2:$AH986),0)</f>
        <v>0</v>
      </c>
      <c r="BI986" s="11">
        <f>IF($AG986,SUMPRODUCT(AO$2:AO986,$AH$2:$AH986)/SUM($AH$2:$AH986),0)</f>
        <v>0</v>
      </c>
      <c r="BJ986" s="11">
        <f>IF($AG986,SUMPRODUCT(AP$2:AP986,$AH$2:$AH986)/SUM($AH$2:$AH986),0)</f>
        <v>0</v>
      </c>
      <c r="BK986" s="11">
        <f>IF($AG986,SUMPRODUCT(AQ$2:AQ986,$AH$2:$AH986)/SUM($AH$2:$AH986),0)</f>
        <v>0</v>
      </c>
      <c r="BL986" s="11">
        <f>IF($AG986,SUMPRODUCT(AR$2:AR986,$AH$2:$AH986)/SUM($AH$2:$AH986),0)</f>
        <v>0</v>
      </c>
      <c r="BM986" s="11">
        <f>IF($AG986,SUMPRODUCT(AS$2:AS986,$AH$2:$AH986)/SUM($AH$2:$AH986),0)</f>
        <v>0</v>
      </c>
      <c r="BN986" s="11">
        <f>IF($AG986,SUMPRODUCT(AT$2:AT986,$AH$2:$AH986)/SUM($AH$2:$AH986),0)</f>
        <v>0</v>
      </c>
      <c r="BO986" s="11">
        <f>IF($AG986,SUMPRODUCT(AU$2:AU986,$AH$2:$AH986)/SUM($AH$2:$AH986),0)</f>
        <v>0</v>
      </c>
      <c r="BP986" s="11">
        <f>IF($AG986,SUMPRODUCT(AV$2:AV986,$AH$2:$AH986)/SUM($AH$2:$AH986),0)</f>
        <v>0</v>
      </c>
      <c r="BQ986" s="11">
        <f>IF($AG986,SUMPRODUCT(AW$2:AW986,$AH$2:$AH986)/SUM($AH$2:$AH986),0)</f>
        <v>0</v>
      </c>
      <c r="BR986" s="11">
        <f>IF($AG986,SUMPRODUCT(AX$2:AX986,$AH$2:$AH986)/SUM($AH$2:$AH986),0)</f>
        <v>0</v>
      </c>
      <c r="BS986" s="11">
        <f>IF($AG986,SUMPRODUCT(AY$2:AY986,$AH$2:$AH986)/SUM($AH$2:$AH986),0)</f>
        <v>0</v>
      </c>
      <c r="BT986" s="11">
        <f>IF($AG986,SUMPRODUCT(AZ$2:AZ986,$AH$2:$AH986)/SUM($AH$2:$AH986),0)</f>
        <v>0</v>
      </c>
      <c r="BU986" s="11">
        <f>IF($AG986,SUMPRODUCT(BA$2:BA986,$AH$2:$AH986)/SUM($AH$2:$AH986),0)</f>
        <v>0</v>
      </c>
      <c r="BV986" s="11"/>
      <c r="BW986" s="109" cm="1">
        <f t="array" ref="BW986">IF($AG986,SQRT(SUMPRODUCT($AH$2:$AH986, (AI$2:AI986-BC986)^2)/(SUM($AH$2:$AH986)-1)),0)</f>
        <v>0</v>
      </c>
      <c r="BX986" s="109" cm="1">
        <f t="array" ref="BX986">IF($AG986,SQRT(SUMPRODUCT($AH$2:$AH986, (AJ$2:AJ986-BD986)^2)/(SUM($AH$2:$AH986)-1)),0)</f>
        <v>0</v>
      </c>
      <c r="BY986" s="109" cm="1">
        <f t="array" ref="BY986">IF($AG986,SQRT(SUMPRODUCT($AH$2:$AH986, (AK$2:AK986-BE986)^2)/(SUM($AH$2:$AH986)-1)),0)</f>
        <v>0</v>
      </c>
      <c r="BZ986" s="109" cm="1">
        <f t="array" ref="BZ986">IF($AG986,SQRT(SUMPRODUCT($AH$2:$AH986, (AL$2:AL986-BF986)^2)/(SUM($AH$2:$AH986)-1)),0)</f>
        <v>0</v>
      </c>
      <c r="CA986" s="109" cm="1">
        <f t="array" ref="CA986">IF($AG986,SQRT(SUMPRODUCT($AH$2:$AH986, (AM$2:AM986-BG986)^2)/(SUM($AH$2:$AH986)-1)),0)</f>
        <v>0</v>
      </c>
      <c r="CB986" s="109" cm="1">
        <f t="array" ref="CB986">IF($AG986,SQRT(SUMPRODUCT($AH$2:$AH986, (AN$2:AN986-BH986)^2)/(SUM($AH$2:$AH986)-1)),0)</f>
        <v>0</v>
      </c>
      <c r="CC986" s="109" cm="1">
        <f t="array" ref="CC986">IF($AG986,SQRT(SUMPRODUCT($AH$2:$AH986, (AO$2:AO986-BI986)^2)/(SUM($AH$2:$AH986)-1)),0)</f>
        <v>0</v>
      </c>
      <c r="CD986" s="109" cm="1">
        <f t="array" ref="CD986">IF($AG986,SQRT(SUMPRODUCT($AH$2:$AH986, (AP$2:AP986-BJ986)^2)/(SUM($AH$2:$AH986)-1)),0)</f>
        <v>0</v>
      </c>
      <c r="CE986" s="109" cm="1">
        <f t="array" ref="CE986">IF($AG986,SQRT(SUMPRODUCT($AH$2:$AH986, (AQ$2:AQ986-BK986)^2)/(SUM($AH$2:$AH986)-1)),0)</f>
        <v>0</v>
      </c>
      <c r="CF986" s="109" cm="1">
        <f t="array" ref="CF986">IF($AG986,SQRT(SUMPRODUCT($AH$2:$AH986, (AR$2:AR986-BL986)^2)/(SUM($AH$2:$AH986)-1)),0)</f>
        <v>0</v>
      </c>
      <c r="CG986" s="109" cm="1">
        <f t="array" ref="CG986">IF($AG986,SQRT(SUMPRODUCT($AH$2:$AH986, (AS$2:AS986-BM986)^2)/(SUM($AH$2:$AH986)-1)),0)</f>
        <v>0</v>
      </c>
      <c r="CH986" s="109" cm="1">
        <f t="array" ref="CH986">IF($AG986,SQRT(SUMPRODUCT($AH$2:$AH986, (AT$2:AT986-BN986)^2)/(SUM($AH$2:$AH986)-1)),0)</f>
        <v>0</v>
      </c>
      <c r="CI986" s="109" cm="1">
        <f t="array" ref="CI986">IF($AG986,SQRT(SUMPRODUCT($AH$2:$AH986, (AU$2:AU986-BO986)^2)/(SUM($AH$2:$AH986)-1)),0)</f>
        <v>0</v>
      </c>
      <c r="CJ986" s="109" cm="1">
        <f t="array" ref="CJ986">IF($AG986,SQRT(SUMPRODUCT($AH$2:$AH986, (AV$2:AV986-BP986)^2)/(SUM($AH$2:$AH986)-1)),0)</f>
        <v>0</v>
      </c>
      <c r="CK986" s="109" cm="1">
        <f t="array" ref="CK986">IF($AG986,SQRT(SUMPRODUCT($AH$2:$AH986, (AW$2:AW986-BQ986)^2)/(SUM($AH$2:$AH986)-1)),0)</f>
        <v>0</v>
      </c>
      <c r="CL986" s="109" cm="1">
        <f t="array" ref="CL986">IF($AG986,SQRT(SUMPRODUCT($AH$2:$AH986, (AX$2:AX986-BR986)^2)/(SUM($AH$2:$AH986)-1)),0)</f>
        <v>0</v>
      </c>
      <c r="CM986" s="109" cm="1">
        <f t="array" ref="CM986">IF($AG986,SQRT(SUMPRODUCT($AH$2:$AH986, (AY$2:AY986-BS986)^2)/(SUM($AH$2:$AH986)-1)),0)</f>
        <v>0</v>
      </c>
      <c r="CN986" s="109" cm="1">
        <f t="array" ref="CN986">IF($AG986,SQRT(SUMPRODUCT($AH$2:$AH986, (AZ$2:AZ986-BT986)^2)/(SUM($AH$2:$AH986)-1)),0)</f>
        <v>0</v>
      </c>
      <c r="CO986" s="109" cm="1">
        <f t="array" ref="CO986">IF($AG986,SQRT(SUMPRODUCT($AH$2:$AH986, (BA$2:BA986-BU986)^2)/(SUM($AH$2:$AH986)-1)),0)</f>
        <v>0</v>
      </c>
    </row>
    <row r="987" spans="34:93" x14ac:dyDescent="0.25">
      <c r="AH987" s="99" t="str">
        <f t="shared" si="227"/>
        <v/>
      </c>
      <c r="AI987" s="11">
        <f t="shared" ca="1" si="234"/>
        <v>0</v>
      </c>
      <c r="AJ987" s="11">
        <f t="shared" ca="1" si="234"/>
        <v>0</v>
      </c>
      <c r="AK987" s="11">
        <f t="shared" ca="1" si="234"/>
        <v>0</v>
      </c>
      <c r="AL987" s="11">
        <f t="shared" ca="1" si="234"/>
        <v>0</v>
      </c>
      <c r="AM987" s="11">
        <f t="shared" ca="1" si="234"/>
        <v>0</v>
      </c>
      <c r="AN987" s="11">
        <f t="shared" ca="1" si="234"/>
        <v>0</v>
      </c>
      <c r="AO987" s="11">
        <f t="shared" ca="1" si="234"/>
        <v>0</v>
      </c>
      <c r="AP987" s="11">
        <f t="shared" ca="1" si="234"/>
        <v>0</v>
      </c>
      <c r="AQ987" s="11">
        <f t="shared" ca="1" si="234"/>
        <v>0</v>
      </c>
      <c r="AR987" s="11">
        <f t="shared" ca="1" si="234"/>
        <v>0</v>
      </c>
      <c r="AS987" s="11">
        <f t="shared" ca="1" si="235"/>
        <v>0</v>
      </c>
      <c r="AT987" s="11">
        <f t="shared" ca="1" si="235"/>
        <v>0</v>
      </c>
      <c r="AU987" s="11">
        <f t="shared" ca="1" si="235"/>
        <v>0</v>
      </c>
      <c r="AV987" s="11">
        <f t="shared" ca="1" si="235"/>
        <v>0</v>
      </c>
      <c r="AW987" s="11">
        <f t="shared" ca="1" si="235"/>
        <v>0</v>
      </c>
      <c r="AX987" s="11">
        <f t="shared" ca="1" si="235"/>
        <v>0</v>
      </c>
      <c r="AY987" s="11">
        <f t="shared" ca="1" si="235"/>
        <v>0</v>
      </c>
      <c r="AZ987" s="11">
        <f t="shared" ca="1" si="235"/>
        <v>0</v>
      </c>
      <c r="BA987" s="11">
        <f t="shared" ca="1" si="235"/>
        <v>0</v>
      </c>
      <c r="BB987" s="11"/>
      <c r="BC987" s="11">
        <f>IF($AG987,SUMPRODUCT(AI$2:AI987,$AH$2:$AH987)/SUM($AH$2:$AH987),0)</f>
        <v>0</v>
      </c>
      <c r="BD987" s="11">
        <f>IF($AG987,SUMPRODUCT(AJ$2:AJ987,$AH$2:$AH987)/SUM($AH$2:$AH987),0)</f>
        <v>0</v>
      </c>
      <c r="BE987" s="11">
        <f>IF($AG987,SUMPRODUCT(AK$2:AK987,$AH$2:$AH987)/SUM($AH$2:$AH987),0)</f>
        <v>0</v>
      </c>
      <c r="BF987" s="11">
        <f>IF($AG987,SUMPRODUCT(AL$2:AL987,$AH$2:$AH987)/SUM($AH$2:$AH987),0)</f>
        <v>0</v>
      </c>
      <c r="BG987" s="11">
        <f>IF($AG987,SUMPRODUCT(AM$2:AM987,$AH$2:$AH987)/SUM($AH$2:$AH987),0)</f>
        <v>0</v>
      </c>
      <c r="BH987" s="11">
        <f>IF($AG987,SUMPRODUCT(AN$2:AN987,$AH$2:$AH987)/SUM($AH$2:$AH987),0)</f>
        <v>0</v>
      </c>
      <c r="BI987" s="11">
        <f>IF($AG987,SUMPRODUCT(AO$2:AO987,$AH$2:$AH987)/SUM($AH$2:$AH987),0)</f>
        <v>0</v>
      </c>
      <c r="BJ987" s="11">
        <f>IF($AG987,SUMPRODUCT(AP$2:AP987,$AH$2:$AH987)/SUM($AH$2:$AH987),0)</f>
        <v>0</v>
      </c>
      <c r="BK987" s="11">
        <f>IF($AG987,SUMPRODUCT(AQ$2:AQ987,$AH$2:$AH987)/SUM($AH$2:$AH987),0)</f>
        <v>0</v>
      </c>
      <c r="BL987" s="11">
        <f>IF($AG987,SUMPRODUCT(AR$2:AR987,$AH$2:$AH987)/SUM($AH$2:$AH987),0)</f>
        <v>0</v>
      </c>
      <c r="BM987" s="11">
        <f>IF($AG987,SUMPRODUCT(AS$2:AS987,$AH$2:$AH987)/SUM($AH$2:$AH987),0)</f>
        <v>0</v>
      </c>
      <c r="BN987" s="11">
        <f>IF($AG987,SUMPRODUCT(AT$2:AT987,$AH$2:$AH987)/SUM($AH$2:$AH987),0)</f>
        <v>0</v>
      </c>
      <c r="BO987" s="11">
        <f>IF($AG987,SUMPRODUCT(AU$2:AU987,$AH$2:$AH987)/SUM($AH$2:$AH987),0)</f>
        <v>0</v>
      </c>
      <c r="BP987" s="11">
        <f>IF($AG987,SUMPRODUCT(AV$2:AV987,$AH$2:$AH987)/SUM($AH$2:$AH987),0)</f>
        <v>0</v>
      </c>
      <c r="BQ987" s="11">
        <f>IF($AG987,SUMPRODUCT(AW$2:AW987,$AH$2:$AH987)/SUM($AH$2:$AH987),0)</f>
        <v>0</v>
      </c>
      <c r="BR987" s="11">
        <f>IF($AG987,SUMPRODUCT(AX$2:AX987,$AH$2:$AH987)/SUM($AH$2:$AH987),0)</f>
        <v>0</v>
      </c>
      <c r="BS987" s="11">
        <f>IF($AG987,SUMPRODUCT(AY$2:AY987,$AH$2:$AH987)/SUM($AH$2:$AH987),0)</f>
        <v>0</v>
      </c>
      <c r="BT987" s="11">
        <f>IF($AG987,SUMPRODUCT(AZ$2:AZ987,$AH$2:$AH987)/SUM($AH$2:$AH987),0)</f>
        <v>0</v>
      </c>
      <c r="BU987" s="11">
        <f>IF($AG987,SUMPRODUCT(BA$2:BA987,$AH$2:$AH987)/SUM($AH$2:$AH987),0)</f>
        <v>0</v>
      </c>
      <c r="BV987" s="11"/>
      <c r="BW987" s="109" cm="1">
        <f t="array" ref="BW987">IF($AG987,SQRT(SUMPRODUCT($AH$2:$AH987, (AI$2:AI987-BC987)^2)/(SUM($AH$2:$AH987)-1)),0)</f>
        <v>0</v>
      </c>
      <c r="BX987" s="109" cm="1">
        <f t="array" ref="BX987">IF($AG987,SQRT(SUMPRODUCT($AH$2:$AH987, (AJ$2:AJ987-BD987)^2)/(SUM($AH$2:$AH987)-1)),0)</f>
        <v>0</v>
      </c>
      <c r="BY987" s="109" cm="1">
        <f t="array" ref="BY987">IF($AG987,SQRT(SUMPRODUCT($AH$2:$AH987, (AK$2:AK987-BE987)^2)/(SUM($AH$2:$AH987)-1)),0)</f>
        <v>0</v>
      </c>
      <c r="BZ987" s="109" cm="1">
        <f t="array" ref="BZ987">IF($AG987,SQRT(SUMPRODUCT($AH$2:$AH987, (AL$2:AL987-BF987)^2)/(SUM($AH$2:$AH987)-1)),0)</f>
        <v>0</v>
      </c>
      <c r="CA987" s="109" cm="1">
        <f t="array" ref="CA987">IF($AG987,SQRT(SUMPRODUCT($AH$2:$AH987, (AM$2:AM987-BG987)^2)/(SUM($AH$2:$AH987)-1)),0)</f>
        <v>0</v>
      </c>
      <c r="CB987" s="109" cm="1">
        <f t="array" ref="CB987">IF($AG987,SQRT(SUMPRODUCT($AH$2:$AH987, (AN$2:AN987-BH987)^2)/(SUM($AH$2:$AH987)-1)),0)</f>
        <v>0</v>
      </c>
      <c r="CC987" s="109" cm="1">
        <f t="array" ref="CC987">IF($AG987,SQRT(SUMPRODUCT($AH$2:$AH987, (AO$2:AO987-BI987)^2)/(SUM($AH$2:$AH987)-1)),0)</f>
        <v>0</v>
      </c>
      <c r="CD987" s="109" cm="1">
        <f t="array" ref="CD987">IF($AG987,SQRT(SUMPRODUCT($AH$2:$AH987, (AP$2:AP987-BJ987)^2)/(SUM($AH$2:$AH987)-1)),0)</f>
        <v>0</v>
      </c>
      <c r="CE987" s="109" cm="1">
        <f t="array" ref="CE987">IF($AG987,SQRT(SUMPRODUCT($AH$2:$AH987, (AQ$2:AQ987-BK987)^2)/(SUM($AH$2:$AH987)-1)),0)</f>
        <v>0</v>
      </c>
      <c r="CF987" s="109" cm="1">
        <f t="array" ref="CF987">IF($AG987,SQRT(SUMPRODUCT($AH$2:$AH987, (AR$2:AR987-BL987)^2)/(SUM($AH$2:$AH987)-1)),0)</f>
        <v>0</v>
      </c>
      <c r="CG987" s="109" cm="1">
        <f t="array" ref="CG987">IF($AG987,SQRT(SUMPRODUCT($AH$2:$AH987, (AS$2:AS987-BM987)^2)/(SUM($AH$2:$AH987)-1)),0)</f>
        <v>0</v>
      </c>
      <c r="CH987" s="109" cm="1">
        <f t="array" ref="CH987">IF($AG987,SQRT(SUMPRODUCT($AH$2:$AH987, (AT$2:AT987-BN987)^2)/(SUM($AH$2:$AH987)-1)),0)</f>
        <v>0</v>
      </c>
      <c r="CI987" s="109" cm="1">
        <f t="array" ref="CI987">IF($AG987,SQRT(SUMPRODUCT($AH$2:$AH987, (AU$2:AU987-BO987)^2)/(SUM($AH$2:$AH987)-1)),0)</f>
        <v>0</v>
      </c>
      <c r="CJ987" s="109" cm="1">
        <f t="array" ref="CJ987">IF($AG987,SQRT(SUMPRODUCT($AH$2:$AH987, (AV$2:AV987-BP987)^2)/(SUM($AH$2:$AH987)-1)),0)</f>
        <v>0</v>
      </c>
      <c r="CK987" s="109" cm="1">
        <f t="array" ref="CK987">IF($AG987,SQRT(SUMPRODUCT($AH$2:$AH987, (AW$2:AW987-BQ987)^2)/(SUM($AH$2:$AH987)-1)),0)</f>
        <v>0</v>
      </c>
      <c r="CL987" s="109" cm="1">
        <f t="array" ref="CL987">IF($AG987,SQRT(SUMPRODUCT($AH$2:$AH987, (AX$2:AX987-BR987)^2)/(SUM($AH$2:$AH987)-1)),0)</f>
        <v>0</v>
      </c>
      <c r="CM987" s="109" cm="1">
        <f t="array" ref="CM987">IF($AG987,SQRT(SUMPRODUCT($AH$2:$AH987, (AY$2:AY987-BS987)^2)/(SUM($AH$2:$AH987)-1)),0)</f>
        <v>0</v>
      </c>
      <c r="CN987" s="109" cm="1">
        <f t="array" ref="CN987">IF($AG987,SQRT(SUMPRODUCT($AH$2:$AH987, (AZ$2:AZ987-BT987)^2)/(SUM($AH$2:$AH987)-1)),0)</f>
        <v>0</v>
      </c>
      <c r="CO987" s="109" cm="1">
        <f t="array" ref="CO987">IF($AG987,SQRT(SUMPRODUCT($AH$2:$AH987, (BA$2:BA987-BU987)^2)/(SUM($AH$2:$AH987)-1)),0)</f>
        <v>0</v>
      </c>
    </row>
    <row r="988" spans="34:93" x14ac:dyDescent="0.25">
      <c r="AH988" s="99" t="str">
        <f t="shared" si="227"/>
        <v/>
      </c>
      <c r="AI988" s="11">
        <f t="shared" ca="1" si="234"/>
        <v>0</v>
      </c>
      <c r="AJ988" s="11">
        <f t="shared" ca="1" si="234"/>
        <v>0</v>
      </c>
      <c r="AK988" s="11">
        <f t="shared" ca="1" si="234"/>
        <v>0</v>
      </c>
      <c r="AL988" s="11">
        <f t="shared" ca="1" si="234"/>
        <v>0</v>
      </c>
      <c r="AM988" s="11">
        <f t="shared" ca="1" si="234"/>
        <v>0</v>
      </c>
      <c r="AN988" s="11">
        <f t="shared" ca="1" si="234"/>
        <v>0</v>
      </c>
      <c r="AO988" s="11">
        <f t="shared" ca="1" si="234"/>
        <v>0</v>
      </c>
      <c r="AP988" s="11">
        <f t="shared" ca="1" si="234"/>
        <v>0</v>
      </c>
      <c r="AQ988" s="11">
        <f t="shared" ca="1" si="234"/>
        <v>0</v>
      </c>
      <c r="AR988" s="11">
        <f t="shared" ca="1" si="234"/>
        <v>0</v>
      </c>
      <c r="AS988" s="11">
        <f t="shared" ca="1" si="235"/>
        <v>0</v>
      </c>
      <c r="AT988" s="11">
        <f t="shared" ca="1" si="235"/>
        <v>0</v>
      </c>
      <c r="AU988" s="11">
        <f t="shared" ca="1" si="235"/>
        <v>0</v>
      </c>
      <c r="AV988" s="11">
        <f t="shared" ca="1" si="235"/>
        <v>0</v>
      </c>
      <c r="AW988" s="11">
        <f t="shared" ca="1" si="235"/>
        <v>0</v>
      </c>
      <c r="AX988" s="11">
        <f t="shared" ca="1" si="235"/>
        <v>0</v>
      </c>
      <c r="AY988" s="11">
        <f t="shared" ca="1" si="235"/>
        <v>0</v>
      </c>
      <c r="AZ988" s="11">
        <f t="shared" ca="1" si="235"/>
        <v>0</v>
      </c>
      <c r="BA988" s="11">
        <f t="shared" ca="1" si="235"/>
        <v>0</v>
      </c>
      <c r="BB988" s="11"/>
      <c r="BC988" s="11">
        <f>IF($AG988,SUMPRODUCT(AI$2:AI988,$AH$2:$AH988)/SUM($AH$2:$AH988),0)</f>
        <v>0</v>
      </c>
      <c r="BD988" s="11">
        <f>IF($AG988,SUMPRODUCT(AJ$2:AJ988,$AH$2:$AH988)/SUM($AH$2:$AH988),0)</f>
        <v>0</v>
      </c>
      <c r="BE988" s="11">
        <f>IF($AG988,SUMPRODUCT(AK$2:AK988,$AH$2:$AH988)/SUM($AH$2:$AH988),0)</f>
        <v>0</v>
      </c>
      <c r="BF988" s="11">
        <f>IF($AG988,SUMPRODUCT(AL$2:AL988,$AH$2:$AH988)/SUM($AH$2:$AH988),0)</f>
        <v>0</v>
      </c>
      <c r="BG988" s="11">
        <f>IF($AG988,SUMPRODUCT(AM$2:AM988,$AH$2:$AH988)/SUM($AH$2:$AH988),0)</f>
        <v>0</v>
      </c>
      <c r="BH988" s="11">
        <f>IF($AG988,SUMPRODUCT(AN$2:AN988,$AH$2:$AH988)/SUM($AH$2:$AH988),0)</f>
        <v>0</v>
      </c>
      <c r="BI988" s="11">
        <f>IF($AG988,SUMPRODUCT(AO$2:AO988,$AH$2:$AH988)/SUM($AH$2:$AH988),0)</f>
        <v>0</v>
      </c>
      <c r="BJ988" s="11">
        <f>IF($AG988,SUMPRODUCT(AP$2:AP988,$AH$2:$AH988)/SUM($AH$2:$AH988),0)</f>
        <v>0</v>
      </c>
      <c r="BK988" s="11">
        <f>IF($AG988,SUMPRODUCT(AQ$2:AQ988,$AH$2:$AH988)/SUM($AH$2:$AH988),0)</f>
        <v>0</v>
      </c>
      <c r="BL988" s="11">
        <f>IF($AG988,SUMPRODUCT(AR$2:AR988,$AH$2:$AH988)/SUM($AH$2:$AH988),0)</f>
        <v>0</v>
      </c>
      <c r="BM988" s="11">
        <f>IF($AG988,SUMPRODUCT(AS$2:AS988,$AH$2:$AH988)/SUM($AH$2:$AH988),0)</f>
        <v>0</v>
      </c>
      <c r="BN988" s="11">
        <f>IF($AG988,SUMPRODUCT(AT$2:AT988,$AH$2:$AH988)/SUM($AH$2:$AH988),0)</f>
        <v>0</v>
      </c>
      <c r="BO988" s="11">
        <f>IF($AG988,SUMPRODUCT(AU$2:AU988,$AH$2:$AH988)/SUM($AH$2:$AH988),0)</f>
        <v>0</v>
      </c>
      <c r="BP988" s="11">
        <f>IF($AG988,SUMPRODUCT(AV$2:AV988,$AH$2:$AH988)/SUM($AH$2:$AH988),0)</f>
        <v>0</v>
      </c>
      <c r="BQ988" s="11">
        <f>IF($AG988,SUMPRODUCT(AW$2:AW988,$AH$2:$AH988)/SUM($AH$2:$AH988),0)</f>
        <v>0</v>
      </c>
      <c r="BR988" s="11">
        <f>IF($AG988,SUMPRODUCT(AX$2:AX988,$AH$2:$AH988)/SUM($AH$2:$AH988),0)</f>
        <v>0</v>
      </c>
      <c r="BS988" s="11">
        <f>IF($AG988,SUMPRODUCT(AY$2:AY988,$AH$2:$AH988)/SUM($AH$2:$AH988),0)</f>
        <v>0</v>
      </c>
      <c r="BT988" s="11">
        <f>IF($AG988,SUMPRODUCT(AZ$2:AZ988,$AH$2:$AH988)/SUM($AH$2:$AH988),0)</f>
        <v>0</v>
      </c>
      <c r="BU988" s="11">
        <f>IF($AG988,SUMPRODUCT(BA$2:BA988,$AH$2:$AH988)/SUM($AH$2:$AH988),0)</f>
        <v>0</v>
      </c>
      <c r="BV988" s="11"/>
      <c r="BW988" s="109" cm="1">
        <f t="array" ref="BW988">IF($AG988,SQRT(SUMPRODUCT($AH$2:$AH988, (AI$2:AI988-BC988)^2)/(SUM($AH$2:$AH988)-1)),0)</f>
        <v>0</v>
      </c>
      <c r="BX988" s="109" cm="1">
        <f t="array" ref="BX988">IF($AG988,SQRT(SUMPRODUCT($AH$2:$AH988, (AJ$2:AJ988-BD988)^2)/(SUM($AH$2:$AH988)-1)),0)</f>
        <v>0</v>
      </c>
      <c r="BY988" s="109" cm="1">
        <f t="array" ref="BY988">IF($AG988,SQRT(SUMPRODUCT($AH$2:$AH988, (AK$2:AK988-BE988)^2)/(SUM($AH$2:$AH988)-1)),0)</f>
        <v>0</v>
      </c>
      <c r="BZ988" s="109" cm="1">
        <f t="array" ref="BZ988">IF($AG988,SQRT(SUMPRODUCT($AH$2:$AH988, (AL$2:AL988-BF988)^2)/(SUM($AH$2:$AH988)-1)),0)</f>
        <v>0</v>
      </c>
      <c r="CA988" s="109" cm="1">
        <f t="array" ref="CA988">IF($AG988,SQRT(SUMPRODUCT($AH$2:$AH988, (AM$2:AM988-BG988)^2)/(SUM($AH$2:$AH988)-1)),0)</f>
        <v>0</v>
      </c>
      <c r="CB988" s="109" cm="1">
        <f t="array" ref="CB988">IF($AG988,SQRT(SUMPRODUCT($AH$2:$AH988, (AN$2:AN988-BH988)^2)/(SUM($AH$2:$AH988)-1)),0)</f>
        <v>0</v>
      </c>
      <c r="CC988" s="109" cm="1">
        <f t="array" ref="CC988">IF($AG988,SQRT(SUMPRODUCT($AH$2:$AH988, (AO$2:AO988-BI988)^2)/(SUM($AH$2:$AH988)-1)),0)</f>
        <v>0</v>
      </c>
      <c r="CD988" s="109" cm="1">
        <f t="array" ref="CD988">IF($AG988,SQRT(SUMPRODUCT($AH$2:$AH988, (AP$2:AP988-BJ988)^2)/(SUM($AH$2:$AH988)-1)),0)</f>
        <v>0</v>
      </c>
      <c r="CE988" s="109" cm="1">
        <f t="array" ref="CE988">IF($AG988,SQRT(SUMPRODUCT($AH$2:$AH988, (AQ$2:AQ988-BK988)^2)/(SUM($AH$2:$AH988)-1)),0)</f>
        <v>0</v>
      </c>
      <c r="CF988" s="109" cm="1">
        <f t="array" ref="CF988">IF($AG988,SQRT(SUMPRODUCT($AH$2:$AH988, (AR$2:AR988-BL988)^2)/(SUM($AH$2:$AH988)-1)),0)</f>
        <v>0</v>
      </c>
      <c r="CG988" s="109" cm="1">
        <f t="array" ref="CG988">IF($AG988,SQRT(SUMPRODUCT($AH$2:$AH988, (AS$2:AS988-BM988)^2)/(SUM($AH$2:$AH988)-1)),0)</f>
        <v>0</v>
      </c>
      <c r="CH988" s="109" cm="1">
        <f t="array" ref="CH988">IF($AG988,SQRT(SUMPRODUCT($AH$2:$AH988, (AT$2:AT988-BN988)^2)/(SUM($AH$2:$AH988)-1)),0)</f>
        <v>0</v>
      </c>
      <c r="CI988" s="109" cm="1">
        <f t="array" ref="CI988">IF($AG988,SQRT(SUMPRODUCT($AH$2:$AH988, (AU$2:AU988-BO988)^2)/(SUM($AH$2:$AH988)-1)),0)</f>
        <v>0</v>
      </c>
      <c r="CJ988" s="109" cm="1">
        <f t="array" ref="CJ988">IF($AG988,SQRT(SUMPRODUCT($AH$2:$AH988, (AV$2:AV988-BP988)^2)/(SUM($AH$2:$AH988)-1)),0)</f>
        <v>0</v>
      </c>
      <c r="CK988" s="109" cm="1">
        <f t="array" ref="CK988">IF($AG988,SQRT(SUMPRODUCT($AH$2:$AH988, (AW$2:AW988-BQ988)^2)/(SUM($AH$2:$AH988)-1)),0)</f>
        <v>0</v>
      </c>
      <c r="CL988" s="109" cm="1">
        <f t="array" ref="CL988">IF($AG988,SQRT(SUMPRODUCT($AH$2:$AH988, (AX$2:AX988-BR988)^2)/(SUM($AH$2:$AH988)-1)),0)</f>
        <v>0</v>
      </c>
      <c r="CM988" s="109" cm="1">
        <f t="array" ref="CM988">IF($AG988,SQRT(SUMPRODUCT($AH$2:$AH988, (AY$2:AY988-BS988)^2)/(SUM($AH$2:$AH988)-1)),0)</f>
        <v>0</v>
      </c>
      <c r="CN988" s="109" cm="1">
        <f t="array" ref="CN988">IF($AG988,SQRT(SUMPRODUCT($AH$2:$AH988, (AZ$2:AZ988-BT988)^2)/(SUM($AH$2:$AH988)-1)),0)</f>
        <v>0</v>
      </c>
      <c r="CO988" s="109" cm="1">
        <f t="array" ref="CO988">IF($AG988,SQRT(SUMPRODUCT($AH$2:$AH988, (BA$2:BA988-BU988)^2)/(SUM($AH$2:$AH988)-1)),0)</f>
        <v>0</v>
      </c>
    </row>
    <row r="989" spans="34:93" x14ac:dyDescent="0.25">
      <c r="AH989" s="99" t="str">
        <f t="shared" si="227"/>
        <v/>
      </c>
      <c r="AI989" s="11">
        <f t="shared" ca="1" si="234"/>
        <v>0</v>
      </c>
      <c r="AJ989" s="11">
        <f t="shared" ca="1" si="234"/>
        <v>0</v>
      </c>
      <c r="AK989" s="11">
        <f t="shared" ca="1" si="234"/>
        <v>0</v>
      </c>
      <c r="AL989" s="11">
        <f t="shared" ca="1" si="234"/>
        <v>0</v>
      </c>
      <c r="AM989" s="11">
        <f t="shared" ca="1" si="234"/>
        <v>0</v>
      </c>
      <c r="AN989" s="11">
        <f t="shared" ca="1" si="234"/>
        <v>0</v>
      </c>
      <c r="AO989" s="11">
        <f t="shared" ca="1" si="234"/>
        <v>0</v>
      </c>
      <c r="AP989" s="11">
        <f t="shared" ca="1" si="234"/>
        <v>0</v>
      </c>
      <c r="AQ989" s="11">
        <f t="shared" ca="1" si="234"/>
        <v>0</v>
      </c>
      <c r="AR989" s="11">
        <f t="shared" ca="1" si="234"/>
        <v>0</v>
      </c>
      <c r="AS989" s="11">
        <f t="shared" ca="1" si="235"/>
        <v>0</v>
      </c>
      <c r="AT989" s="11">
        <f t="shared" ca="1" si="235"/>
        <v>0</v>
      </c>
      <c r="AU989" s="11">
        <f t="shared" ca="1" si="235"/>
        <v>0</v>
      </c>
      <c r="AV989" s="11">
        <f t="shared" ca="1" si="235"/>
        <v>0</v>
      </c>
      <c r="AW989" s="11">
        <f t="shared" ca="1" si="235"/>
        <v>0</v>
      </c>
      <c r="AX989" s="11">
        <f t="shared" ca="1" si="235"/>
        <v>0</v>
      </c>
      <c r="AY989" s="11">
        <f t="shared" ca="1" si="235"/>
        <v>0</v>
      </c>
      <c r="AZ989" s="11">
        <f t="shared" ca="1" si="235"/>
        <v>0</v>
      </c>
      <c r="BA989" s="11">
        <f t="shared" ca="1" si="235"/>
        <v>0</v>
      </c>
      <c r="BB989" s="11"/>
      <c r="BC989" s="11">
        <f>IF($AG989,SUMPRODUCT(AI$2:AI989,$AH$2:$AH989)/SUM($AH$2:$AH989),0)</f>
        <v>0</v>
      </c>
      <c r="BD989" s="11">
        <f>IF($AG989,SUMPRODUCT(AJ$2:AJ989,$AH$2:$AH989)/SUM($AH$2:$AH989),0)</f>
        <v>0</v>
      </c>
      <c r="BE989" s="11">
        <f>IF($AG989,SUMPRODUCT(AK$2:AK989,$AH$2:$AH989)/SUM($AH$2:$AH989),0)</f>
        <v>0</v>
      </c>
      <c r="BF989" s="11">
        <f>IF($AG989,SUMPRODUCT(AL$2:AL989,$AH$2:$AH989)/SUM($AH$2:$AH989),0)</f>
        <v>0</v>
      </c>
      <c r="BG989" s="11">
        <f>IF($AG989,SUMPRODUCT(AM$2:AM989,$AH$2:$AH989)/SUM($AH$2:$AH989),0)</f>
        <v>0</v>
      </c>
      <c r="BH989" s="11">
        <f>IF($AG989,SUMPRODUCT(AN$2:AN989,$AH$2:$AH989)/SUM($AH$2:$AH989),0)</f>
        <v>0</v>
      </c>
      <c r="BI989" s="11">
        <f>IF($AG989,SUMPRODUCT(AO$2:AO989,$AH$2:$AH989)/SUM($AH$2:$AH989),0)</f>
        <v>0</v>
      </c>
      <c r="BJ989" s="11">
        <f>IF($AG989,SUMPRODUCT(AP$2:AP989,$AH$2:$AH989)/SUM($AH$2:$AH989),0)</f>
        <v>0</v>
      </c>
      <c r="BK989" s="11">
        <f>IF($AG989,SUMPRODUCT(AQ$2:AQ989,$AH$2:$AH989)/SUM($AH$2:$AH989),0)</f>
        <v>0</v>
      </c>
      <c r="BL989" s="11">
        <f>IF($AG989,SUMPRODUCT(AR$2:AR989,$AH$2:$AH989)/SUM($AH$2:$AH989),0)</f>
        <v>0</v>
      </c>
      <c r="BM989" s="11">
        <f>IF($AG989,SUMPRODUCT(AS$2:AS989,$AH$2:$AH989)/SUM($AH$2:$AH989),0)</f>
        <v>0</v>
      </c>
      <c r="BN989" s="11">
        <f>IF($AG989,SUMPRODUCT(AT$2:AT989,$AH$2:$AH989)/SUM($AH$2:$AH989),0)</f>
        <v>0</v>
      </c>
      <c r="BO989" s="11">
        <f>IF($AG989,SUMPRODUCT(AU$2:AU989,$AH$2:$AH989)/SUM($AH$2:$AH989),0)</f>
        <v>0</v>
      </c>
      <c r="BP989" s="11">
        <f>IF($AG989,SUMPRODUCT(AV$2:AV989,$AH$2:$AH989)/SUM($AH$2:$AH989),0)</f>
        <v>0</v>
      </c>
      <c r="BQ989" s="11">
        <f>IF($AG989,SUMPRODUCT(AW$2:AW989,$AH$2:$AH989)/SUM($AH$2:$AH989),0)</f>
        <v>0</v>
      </c>
      <c r="BR989" s="11">
        <f>IF($AG989,SUMPRODUCT(AX$2:AX989,$AH$2:$AH989)/SUM($AH$2:$AH989),0)</f>
        <v>0</v>
      </c>
      <c r="BS989" s="11">
        <f>IF($AG989,SUMPRODUCT(AY$2:AY989,$AH$2:$AH989)/SUM($AH$2:$AH989),0)</f>
        <v>0</v>
      </c>
      <c r="BT989" s="11">
        <f>IF($AG989,SUMPRODUCT(AZ$2:AZ989,$AH$2:$AH989)/SUM($AH$2:$AH989),0)</f>
        <v>0</v>
      </c>
      <c r="BU989" s="11">
        <f>IF($AG989,SUMPRODUCT(BA$2:BA989,$AH$2:$AH989)/SUM($AH$2:$AH989),0)</f>
        <v>0</v>
      </c>
      <c r="BV989" s="11"/>
      <c r="BW989" s="109" cm="1">
        <f t="array" ref="BW989">IF($AG989,SQRT(SUMPRODUCT($AH$2:$AH989, (AI$2:AI989-BC989)^2)/(SUM($AH$2:$AH989)-1)),0)</f>
        <v>0</v>
      </c>
      <c r="BX989" s="109" cm="1">
        <f t="array" ref="BX989">IF($AG989,SQRT(SUMPRODUCT($AH$2:$AH989, (AJ$2:AJ989-BD989)^2)/(SUM($AH$2:$AH989)-1)),0)</f>
        <v>0</v>
      </c>
      <c r="BY989" s="109" cm="1">
        <f t="array" ref="BY989">IF($AG989,SQRT(SUMPRODUCT($AH$2:$AH989, (AK$2:AK989-BE989)^2)/(SUM($AH$2:$AH989)-1)),0)</f>
        <v>0</v>
      </c>
      <c r="BZ989" s="109" cm="1">
        <f t="array" ref="BZ989">IF($AG989,SQRT(SUMPRODUCT($AH$2:$AH989, (AL$2:AL989-BF989)^2)/(SUM($AH$2:$AH989)-1)),0)</f>
        <v>0</v>
      </c>
      <c r="CA989" s="109" cm="1">
        <f t="array" ref="CA989">IF($AG989,SQRT(SUMPRODUCT($AH$2:$AH989, (AM$2:AM989-BG989)^2)/(SUM($AH$2:$AH989)-1)),0)</f>
        <v>0</v>
      </c>
      <c r="CB989" s="109" cm="1">
        <f t="array" ref="CB989">IF($AG989,SQRT(SUMPRODUCT($AH$2:$AH989, (AN$2:AN989-BH989)^2)/(SUM($AH$2:$AH989)-1)),0)</f>
        <v>0</v>
      </c>
      <c r="CC989" s="109" cm="1">
        <f t="array" ref="CC989">IF($AG989,SQRT(SUMPRODUCT($AH$2:$AH989, (AO$2:AO989-BI989)^2)/(SUM($AH$2:$AH989)-1)),0)</f>
        <v>0</v>
      </c>
      <c r="CD989" s="109" cm="1">
        <f t="array" ref="CD989">IF($AG989,SQRT(SUMPRODUCT($AH$2:$AH989, (AP$2:AP989-BJ989)^2)/(SUM($AH$2:$AH989)-1)),0)</f>
        <v>0</v>
      </c>
      <c r="CE989" s="109" cm="1">
        <f t="array" ref="CE989">IF($AG989,SQRT(SUMPRODUCT($AH$2:$AH989, (AQ$2:AQ989-BK989)^2)/(SUM($AH$2:$AH989)-1)),0)</f>
        <v>0</v>
      </c>
      <c r="CF989" s="109" cm="1">
        <f t="array" ref="CF989">IF($AG989,SQRT(SUMPRODUCT($AH$2:$AH989, (AR$2:AR989-BL989)^2)/(SUM($AH$2:$AH989)-1)),0)</f>
        <v>0</v>
      </c>
      <c r="CG989" s="109" cm="1">
        <f t="array" ref="CG989">IF($AG989,SQRT(SUMPRODUCT($AH$2:$AH989, (AS$2:AS989-BM989)^2)/(SUM($AH$2:$AH989)-1)),0)</f>
        <v>0</v>
      </c>
      <c r="CH989" s="109" cm="1">
        <f t="array" ref="CH989">IF($AG989,SQRT(SUMPRODUCT($AH$2:$AH989, (AT$2:AT989-BN989)^2)/(SUM($AH$2:$AH989)-1)),0)</f>
        <v>0</v>
      </c>
      <c r="CI989" s="109" cm="1">
        <f t="array" ref="CI989">IF($AG989,SQRT(SUMPRODUCT($AH$2:$AH989, (AU$2:AU989-BO989)^2)/(SUM($AH$2:$AH989)-1)),0)</f>
        <v>0</v>
      </c>
      <c r="CJ989" s="109" cm="1">
        <f t="array" ref="CJ989">IF($AG989,SQRT(SUMPRODUCT($AH$2:$AH989, (AV$2:AV989-BP989)^2)/(SUM($AH$2:$AH989)-1)),0)</f>
        <v>0</v>
      </c>
      <c r="CK989" s="109" cm="1">
        <f t="array" ref="CK989">IF($AG989,SQRT(SUMPRODUCT($AH$2:$AH989, (AW$2:AW989-BQ989)^2)/(SUM($AH$2:$AH989)-1)),0)</f>
        <v>0</v>
      </c>
      <c r="CL989" s="109" cm="1">
        <f t="array" ref="CL989">IF($AG989,SQRT(SUMPRODUCT($AH$2:$AH989, (AX$2:AX989-BR989)^2)/(SUM($AH$2:$AH989)-1)),0)</f>
        <v>0</v>
      </c>
      <c r="CM989" s="109" cm="1">
        <f t="array" ref="CM989">IF($AG989,SQRT(SUMPRODUCT($AH$2:$AH989, (AY$2:AY989-BS989)^2)/(SUM($AH$2:$AH989)-1)),0)</f>
        <v>0</v>
      </c>
      <c r="CN989" s="109" cm="1">
        <f t="array" ref="CN989">IF($AG989,SQRT(SUMPRODUCT($AH$2:$AH989, (AZ$2:AZ989-BT989)^2)/(SUM($AH$2:$AH989)-1)),0)</f>
        <v>0</v>
      </c>
      <c r="CO989" s="109" cm="1">
        <f t="array" ref="CO989">IF($AG989,SQRT(SUMPRODUCT($AH$2:$AH989, (BA$2:BA989-BU989)^2)/(SUM($AH$2:$AH989)-1)),0)</f>
        <v>0</v>
      </c>
    </row>
    <row r="990" spans="34:93" x14ac:dyDescent="0.25">
      <c r="AH990" s="99" t="str">
        <f t="shared" si="227"/>
        <v/>
      </c>
      <c r="AI990" s="11">
        <f t="shared" ca="1" si="234"/>
        <v>0</v>
      </c>
      <c r="AJ990" s="11">
        <f t="shared" ca="1" si="234"/>
        <v>0</v>
      </c>
      <c r="AK990" s="11">
        <f t="shared" ca="1" si="234"/>
        <v>0</v>
      </c>
      <c r="AL990" s="11">
        <f t="shared" ca="1" si="234"/>
        <v>0</v>
      </c>
      <c r="AM990" s="11">
        <f t="shared" ca="1" si="234"/>
        <v>0</v>
      </c>
      <c r="AN990" s="11">
        <f t="shared" ca="1" si="234"/>
        <v>0</v>
      </c>
      <c r="AO990" s="11">
        <f t="shared" ca="1" si="234"/>
        <v>0</v>
      </c>
      <c r="AP990" s="11">
        <f t="shared" ca="1" si="234"/>
        <v>0</v>
      </c>
      <c r="AQ990" s="11">
        <f t="shared" ca="1" si="234"/>
        <v>0</v>
      </c>
      <c r="AR990" s="11">
        <f t="shared" ca="1" si="234"/>
        <v>0</v>
      </c>
      <c r="AS990" s="11">
        <f t="shared" ca="1" si="235"/>
        <v>0</v>
      </c>
      <c r="AT990" s="11">
        <f t="shared" ca="1" si="235"/>
        <v>0</v>
      </c>
      <c r="AU990" s="11">
        <f t="shared" ca="1" si="235"/>
        <v>0</v>
      </c>
      <c r="AV990" s="11">
        <f t="shared" ca="1" si="235"/>
        <v>0</v>
      </c>
      <c r="AW990" s="11">
        <f t="shared" ca="1" si="235"/>
        <v>0</v>
      </c>
      <c r="AX990" s="11">
        <f t="shared" ca="1" si="235"/>
        <v>0</v>
      </c>
      <c r="AY990" s="11">
        <f t="shared" ca="1" si="235"/>
        <v>0</v>
      </c>
      <c r="AZ990" s="11">
        <f t="shared" ca="1" si="235"/>
        <v>0</v>
      </c>
      <c r="BA990" s="11">
        <f t="shared" ca="1" si="235"/>
        <v>0</v>
      </c>
      <c r="BB990" s="11"/>
      <c r="BC990" s="11">
        <f>IF($AG990,SUMPRODUCT(AI$2:AI990,$AH$2:$AH990)/SUM($AH$2:$AH990),0)</f>
        <v>0</v>
      </c>
      <c r="BD990" s="11">
        <f>IF($AG990,SUMPRODUCT(AJ$2:AJ990,$AH$2:$AH990)/SUM($AH$2:$AH990),0)</f>
        <v>0</v>
      </c>
      <c r="BE990" s="11">
        <f>IF($AG990,SUMPRODUCT(AK$2:AK990,$AH$2:$AH990)/SUM($AH$2:$AH990),0)</f>
        <v>0</v>
      </c>
      <c r="BF990" s="11">
        <f>IF($AG990,SUMPRODUCT(AL$2:AL990,$AH$2:$AH990)/SUM($AH$2:$AH990),0)</f>
        <v>0</v>
      </c>
      <c r="BG990" s="11">
        <f>IF($AG990,SUMPRODUCT(AM$2:AM990,$AH$2:$AH990)/SUM($AH$2:$AH990),0)</f>
        <v>0</v>
      </c>
      <c r="BH990" s="11">
        <f>IF($AG990,SUMPRODUCT(AN$2:AN990,$AH$2:$AH990)/SUM($AH$2:$AH990),0)</f>
        <v>0</v>
      </c>
      <c r="BI990" s="11">
        <f>IF($AG990,SUMPRODUCT(AO$2:AO990,$AH$2:$AH990)/SUM($AH$2:$AH990),0)</f>
        <v>0</v>
      </c>
      <c r="BJ990" s="11">
        <f>IF($AG990,SUMPRODUCT(AP$2:AP990,$AH$2:$AH990)/SUM($AH$2:$AH990),0)</f>
        <v>0</v>
      </c>
      <c r="BK990" s="11">
        <f>IF($AG990,SUMPRODUCT(AQ$2:AQ990,$AH$2:$AH990)/SUM($AH$2:$AH990),0)</f>
        <v>0</v>
      </c>
      <c r="BL990" s="11">
        <f>IF($AG990,SUMPRODUCT(AR$2:AR990,$AH$2:$AH990)/SUM($AH$2:$AH990),0)</f>
        <v>0</v>
      </c>
      <c r="BM990" s="11">
        <f>IF($AG990,SUMPRODUCT(AS$2:AS990,$AH$2:$AH990)/SUM($AH$2:$AH990),0)</f>
        <v>0</v>
      </c>
      <c r="BN990" s="11">
        <f>IF($AG990,SUMPRODUCT(AT$2:AT990,$AH$2:$AH990)/SUM($AH$2:$AH990),0)</f>
        <v>0</v>
      </c>
      <c r="BO990" s="11">
        <f>IF($AG990,SUMPRODUCT(AU$2:AU990,$AH$2:$AH990)/SUM($AH$2:$AH990),0)</f>
        <v>0</v>
      </c>
      <c r="BP990" s="11">
        <f>IF($AG990,SUMPRODUCT(AV$2:AV990,$AH$2:$AH990)/SUM($AH$2:$AH990),0)</f>
        <v>0</v>
      </c>
      <c r="BQ990" s="11">
        <f>IF($AG990,SUMPRODUCT(AW$2:AW990,$AH$2:$AH990)/SUM($AH$2:$AH990),0)</f>
        <v>0</v>
      </c>
      <c r="BR990" s="11">
        <f>IF($AG990,SUMPRODUCT(AX$2:AX990,$AH$2:$AH990)/SUM($AH$2:$AH990),0)</f>
        <v>0</v>
      </c>
      <c r="BS990" s="11">
        <f>IF($AG990,SUMPRODUCT(AY$2:AY990,$AH$2:$AH990)/SUM($AH$2:$AH990),0)</f>
        <v>0</v>
      </c>
      <c r="BT990" s="11">
        <f>IF($AG990,SUMPRODUCT(AZ$2:AZ990,$AH$2:$AH990)/SUM($AH$2:$AH990),0)</f>
        <v>0</v>
      </c>
      <c r="BU990" s="11">
        <f>IF($AG990,SUMPRODUCT(BA$2:BA990,$AH$2:$AH990)/SUM($AH$2:$AH990),0)</f>
        <v>0</v>
      </c>
      <c r="BV990" s="11"/>
      <c r="BW990" s="109" cm="1">
        <f t="array" ref="BW990">IF($AG990,SQRT(SUMPRODUCT($AH$2:$AH990, (AI$2:AI990-BC990)^2)/(SUM($AH$2:$AH990)-1)),0)</f>
        <v>0</v>
      </c>
      <c r="BX990" s="109" cm="1">
        <f t="array" ref="BX990">IF($AG990,SQRT(SUMPRODUCT($AH$2:$AH990, (AJ$2:AJ990-BD990)^2)/(SUM($AH$2:$AH990)-1)),0)</f>
        <v>0</v>
      </c>
      <c r="BY990" s="109" cm="1">
        <f t="array" ref="BY990">IF($AG990,SQRT(SUMPRODUCT($AH$2:$AH990, (AK$2:AK990-BE990)^2)/(SUM($AH$2:$AH990)-1)),0)</f>
        <v>0</v>
      </c>
      <c r="BZ990" s="109" cm="1">
        <f t="array" ref="BZ990">IF($AG990,SQRT(SUMPRODUCT($AH$2:$AH990, (AL$2:AL990-BF990)^2)/(SUM($AH$2:$AH990)-1)),0)</f>
        <v>0</v>
      </c>
      <c r="CA990" s="109" cm="1">
        <f t="array" ref="CA990">IF($AG990,SQRT(SUMPRODUCT($AH$2:$AH990, (AM$2:AM990-BG990)^2)/(SUM($AH$2:$AH990)-1)),0)</f>
        <v>0</v>
      </c>
      <c r="CB990" s="109" cm="1">
        <f t="array" ref="CB990">IF($AG990,SQRT(SUMPRODUCT($AH$2:$AH990, (AN$2:AN990-BH990)^2)/(SUM($AH$2:$AH990)-1)),0)</f>
        <v>0</v>
      </c>
      <c r="CC990" s="109" cm="1">
        <f t="array" ref="CC990">IF($AG990,SQRT(SUMPRODUCT($AH$2:$AH990, (AO$2:AO990-BI990)^2)/(SUM($AH$2:$AH990)-1)),0)</f>
        <v>0</v>
      </c>
      <c r="CD990" s="109" cm="1">
        <f t="array" ref="CD990">IF($AG990,SQRT(SUMPRODUCT($AH$2:$AH990, (AP$2:AP990-BJ990)^2)/(SUM($AH$2:$AH990)-1)),0)</f>
        <v>0</v>
      </c>
      <c r="CE990" s="109" cm="1">
        <f t="array" ref="CE990">IF($AG990,SQRT(SUMPRODUCT($AH$2:$AH990, (AQ$2:AQ990-BK990)^2)/(SUM($AH$2:$AH990)-1)),0)</f>
        <v>0</v>
      </c>
      <c r="CF990" s="109" cm="1">
        <f t="array" ref="CF990">IF($AG990,SQRT(SUMPRODUCT($AH$2:$AH990, (AR$2:AR990-BL990)^2)/(SUM($AH$2:$AH990)-1)),0)</f>
        <v>0</v>
      </c>
      <c r="CG990" s="109" cm="1">
        <f t="array" ref="CG990">IF($AG990,SQRT(SUMPRODUCT($AH$2:$AH990, (AS$2:AS990-BM990)^2)/(SUM($AH$2:$AH990)-1)),0)</f>
        <v>0</v>
      </c>
      <c r="CH990" s="109" cm="1">
        <f t="array" ref="CH990">IF($AG990,SQRT(SUMPRODUCT($AH$2:$AH990, (AT$2:AT990-BN990)^2)/(SUM($AH$2:$AH990)-1)),0)</f>
        <v>0</v>
      </c>
      <c r="CI990" s="109" cm="1">
        <f t="array" ref="CI990">IF($AG990,SQRT(SUMPRODUCT($AH$2:$AH990, (AU$2:AU990-BO990)^2)/(SUM($AH$2:$AH990)-1)),0)</f>
        <v>0</v>
      </c>
      <c r="CJ990" s="109" cm="1">
        <f t="array" ref="CJ990">IF($AG990,SQRT(SUMPRODUCT($AH$2:$AH990, (AV$2:AV990-BP990)^2)/(SUM($AH$2:$AH990)-1)),0)</f>
        <v>0</v>
      </c>
      <c r="CK990" s="109" cm="1">
        <f t="array" ref="CK990">IF($AG990,SQRT(SUMPRODUCT($AH$2:$AH990, (AW$2:AW990-BQ990)^2)/(SUM($AH$2:$AH990)-1)),0)</f>
        <v>0</v>
      </c>
      <c r="CL990" s="109" cm="1">
        <f t="array" ref="CL990">IF($AG990,SQRT(SUMPRODUCT($AH$2:$AH990, (AX$2:AX990-BR990)^2)/(SUM($AH$2:$AH990)-1)),0)</f>
        <v>0</v>
      </c>
      <c r="CM990" s="109" cm="1">
        <f t="array" ref="CM990">IF($AG990,SQRT(SUMPRODUCT($AH$2:$AH990, (AY$2:AY990-BS990)^2)/(SUM($AH$2:$AH990)-1)),0)</f>
        <v>0</v>
      </c>
      <c r="CN990" s="109" cm="1">
        <f t="array" ref="CN990">IF($AG990,SQRT(SUMPRODUCT($AH$2:$AH990, (AZ$2:AZ990-BT990)^2)/(SUM($AH$2:$AH990)-1)),0)</f>
        <v>0</v>
      </c>
      <c r="CO990" s="109" cm="1">
        <f t="array" ref="CO990">IF($AG990,SQRT(SUMPRODUCT($AH$2:$AH990, (BA$2:BA990-BU990)^2)/(SUM($AH$2:$AH990)-1)),0)</f>
        <v>0</v>
      </c>
    </row>
    <row r="991" spans="34:93" x14ac:dyDescent="0.25">
      <c r="AH991" s="99" t="str">
        <f t="shared" si="227"/>
        <v/>
      </c>
      <c r="AI991" s="11">
        <f t="shared" ca="1" si="234"/>
        <v>0</v>
      </c>
      <c r="AJ991" s="11">
        <f t="shared" ca="1" si="234"/>
        <v>0</v>
      </c>
      <c r="AK991" s="11">
        <f t="shared" ca="1" si="234"/>
        <v>0</v>
      </c>
      <c r="AL991" s="11">
        <f t="shared" ca="1" si="234"/>
        <v>0</v>
      </c>
      <c r="AM991" s="11">
        <f t="shared" ca="1" si="234"/>
        <v>0</v>
      </c>
      <c r="AN991" s="11">
        <f t="shared" ca="1" si="234"/>
        <v>0</v>
      </c>
      <c r="AO991" s="11">
        <f t="shared" ca="1" si="234"/>
        <v>0</v>
      </c>
      <c r="AP991" s="11">
        <f t="shared" ca="1" si="234"/>
        <v>0</v>
      </c>
      <c r="AQ991" s="11">
        <f t="shared" ca="1" si="234"/>
        <v>0</v>
      </c>
      <c r="AR991" s="11">
        <f t="shared" ca="1" si="234"/>
        <v>0</v>
      </c>
      <c r="AS991" s="11">
        <f t="shared" ca="1" si="235"/>
        <v>0</v>
      </c>
      <c r="AT991" s="11">
        <f t="shared" ca="1" si="235"/>
        <v>0</v>
      </c>
      <c r="AU991" s="11">
        <f t="shared" ca="1" si="235"/>
        <v>0</v>
      </c>
      <c r="AV991" s="11">
        <f t="shared" ca="1" si="235"/>
        <v>0</v>
      </c>
      <c r="AW991" s="11">
        <f t="shared" ca="1" si="235"/>
        <v>0</v>
      </c>
      <c r="AX991" s="11">
        <f t="shared" ca="1" si="235"/>
        <v>0</v>
      </c>
      <c r="AY991" s="11">
        <f t="shared" ca="1" si="235"/>
        <v>0</v>
      </c>
      <c r="AZ991" s="11">
        <f t="shared" ca="1" si="235"/>
        <v>0</v>
      </c>
      <c r="BA991" s="11">
        <f t="shared" ca="1" si="235"/>
        <v>0</v>
      </c>
      <c r="BB991" s="11"/>
      <c r="BC991" s="11">
        <f>IF($AG991,SUMPRODUCT(AI$2:AI991,$AH$2:$AH991)/SUM($AH$2:$AH991),0)</f>
        <v>0</v>
      </c>
      <c r="BD991" s="11">
        <f>IF($AG991,SUMPRODUCT(AJ$2:AJ991,$AH$2:$AH991)/SUM($AH$2:$AH991),0)</f>
        <v>0</v>
      </c>
      <c r="BE991" s="11">
        <f>IF($AG991,SUMPRODUCT(AK$2:AK991,$AH$2:$AH991)/SUM($AH$2:$AH991),0)</f>
        <v>0</v>
      </c>
      <c r="BF991" s="11">
        <f>IF($AG991,SUMPRODUCT(AL$2:AL991,$AH$2:$AH991)/SUM($AH$2:$AH991),0)</f>
        <v>0</v>
      </c>
      <c r="BG991" s="11">
        <f>IF($AG991,SUMPRODUCT(AM$2:AM991,$AH$2:$AH991)/SUM($AH$2:$AH991),0)</f>
        <v>0</v>
      </c>
      <c r="BH991" s="11">
        <f>IF($AG991,SUMPRODUCT(AN$2:AN991,$AH$2:$AH991)/SUM($AH$2:$AH991),0)</f>
        <v>0</v>
      </c>
      <c r="BI991" s="11">
        <f>IF($AG991,SUMPRODUCT(AO$2:AO991,$AH$2:$AH991)/SUM($AH$2:$AH991),0)</f>
        <v>0</v>
      </c>
      <c r="BJ991" s="11">
        <f>IF($AG991,SUMPRODUCT(AP$2:AP991,$AH$2:$AH991)/SUM($AH$2:$AH991),0)</f>
        <v>0</v>
      </c>
      <c r="BK991" s="11">
        <f>IF($AG991,SUMPRODUCT(AQ$2:AQ991,$AH$2:$AH991)/SUM($AH$2:$AH991),0)</f>
        <v>0</v>
      </c>
      <c r="BL991" s="11">
        <f>IF($AG991,SUMPRODUCT(AR$2:AR991,$AH$2:$AH991)/SUM($AH$2:$AH991),0)</f>
        <v>0</v>
      </c>
      <c r="BM991" s="11">
        <f>IF($AG991,SUMPRODUCT(AS$2:AS991,$AH$2:$AH991)/SUM($AH$2:$AH991),0)</f>
        <v>0</v>
      </c>
      <c r="BN991" s="11">
        <f>IF($AG991,SUMPRODUCT(AT$2:AT991,$AH$2:$AH991)/SUM($AH$2:$AH991),0)</f>
        <v>0</v>
      </c>
      <c r="BO991" s="11">
        <f>IF($AG991,SUMPRODUCT(AU$2:AU991,$AH$2:$AH991)/SUM($AH$2:$AH991),0)</f>
        <v>0</v>
      </c>
      <c r="BP991" s="11">
        <f>IF($AG991,SUMPRODUCT(AV$2:AV991,$AH$2:$AH991)/SUM($AH$2:$AH991),0)</f>
        <v>0</v>
      </c>
      <c r="BQ991" s="11">
        <f>IF($AG991,SUMPRODUCT(AW$2:AW991,$AH$2:$AH991)/SUM($AH$2:$AH991),0)</f>
        <v>0</v>
      </c>
      <c r="BR991" s="11">
        <f>IF($AG991,SUMPRODUCT(AX$2:AX991,$AH$2:$AH991)/SUM($AH$2:$AH991),0)</f>
        <v>0</v>
      </c>
      <c r="BS991" s="11">
        <f>IF($AG991,SUMPRODUCT(AY$2:AY991,$AH$2:$AH991)/SUM($AH$2:$AH991),0)</f>
        <v>0</v>
      </c>
      <c r="BT991" s="11">
        <f>IF($AG991,SUMPRODUCT(AZ$2:AZ991,$AH$2:$AH991)/SUM($AH$2:$AH991),0)</f>
        <v>0</v>
      </c>
      <c r="BU991" s="11">
        <f>IF($AG991,SUMPRODUCT(BA$2:BA991,$AH$2:$AH991)/SUM($AH$2:$AH991),0)</f>
        <v>0</v>
      </c>
      <c r="BV991" s="11"/>
      <c r="BW991" s="109" cm="1">
        <f t="array" ref="BW991">IF($AG991,SQRT(SUMPRODUCT($AH$2:$AH991, (AI$2:AI991-BC991)^2)/(SUM($AH$2:$AH991)-1)),0)</f>
        <v>0</v>
      </c>
      <c r="BX991" s="109" cm="1">
        <f t="array" ref="BX991">IF($AG991,SQRT(SUMPRODUCT($AH$2:$AH991, (AJ$2:AJ991-BD991)^2)/(SUM($AH$2:$AH991)-1)),0)</f>
        <v>0</v>
      </c>
      <c r="BY991" s="109" cm="1">
        <f t="array" ref="BY991">IF($AG991,SQRT(SUMPRODUCT($AH$2:$AH991, (AK$2:AK991-BE991)^2)/(SUM($AH$2:$AH991)-1)),0)</f>
        <v>0</v>
      </c>
      <c r="BZ991" s="109" cm="1">
        <f t="array" ref="BZ991">IF($AG991,SQRT(SUMPRODUCT($AH$2:$AH991, (AL$2:AL991-BF991)^2)/(SUM($AH$2:$AH991)-1)),0)</f>
        <v>0</v>
      </c>
      <c r="CA991" s="109" cm="1">
        <f t="array" ref="CA991">IF($AG991,SQRT(SUMPRODUCT($AH$2:$AH991, (AM$2:AM991-BG991)^2)/(SUM($AH$2:$AH991)-1)),0)</f>
        <v>0</v>
      </c>
      <c r="CB991" s="109" cm="1">
        <f t="array" ref="CB991">IF($AG991,SQRT(SUMPRODUCT($AH$2:$AH991, (AN$2:AN991-BH991)^2)/(SUM($AH$2:$AH991)-1)),0)</f>
        <v>0</v>
      </c>
      <c r="CC991" s="109" cm="1">
        <f t="array" ref="CC991">IF($AG991,SQRT(SUMPRODUCT($AH$2:$AH991, (AO$2:AO991-BI991)^2)/(SUM($AH$2:$AH991)-1)),0)</f>
        <v>0</v>
      </c>
      <c r="CD991" s="109" cm="1">
        <f t="array" ref="CD991">IF($AG991,SQRT(SUMPRODUCT($AH$2:$AH991, (AP$2:AP991-BJ991)^2)/(SUM($AH$2:$AH991)-1)),0)</f>
        <v>0</v>
      </c>
      <c r="CE991" s="109" cm="1">
        <f t="array" ref="CE991">IF($AG991,SQRT(SUMPRODUCT($AH$2:$AH991, (AQ$2:AQ991-BK991)^2)/(SUM($AH$2:$AH991)-1)),0)</f>
        <v>0</v>
      </c>
      <c r="CF991" s="109" cm="1">
        <f t="array" ref="CF991">IF($AG991,SQRT(SUMPRODUCT($AH$2:$AH991, (AR$2:AR991-BL991)^2)/(SUM($AH$2:$AH991)-1)),0)</f>
        <v>0</v>
      </c>
      <c r="CG991" s="109" cm="1">
        <f t="array" ref="CG991">IF($AG991,SQRT(SUMPRODUCT($AH$2:$AH991, (AS$2:AS991-BM991)^2)/(SUM($AH$2:$AH991)-1)),0)</f>
        <v>0</v>
      </c>
      <c r="CH991" s="109" cm="1">
        <f t="array" ref="CH991">IF($AG991,SQRT(SUMPRODUCT($AH$2:$AH991, (AT$2:AT991-BN991)^2)/(SUM($AH$2:$AH991)-1)),0)</f>
        <v>0</v>
      </c>
      <c r="CI991" s="109" cm="1">
        <f t="array" ref="CI991">IF($AG991,SQRT(SUMPRODUCT($AH$2:$AH991, (AU$2:AU991-BO991)^2)/(SUM($AH$2:$AH991)-1)),0)</f>
        <v>0</v>
      </c>
      <c r="CJ991" s="109" cm="1">
        <f t="array" ref="CJ991">IF($AG991,SQRT(SUMPRODUCT($AH$2:$AH991, (AV$2:AV991-BP991)^2)/(SUM($AH$2:$AH991)-1)),0)</f>
        <v>0</v>
      </c>
      <c r="CK991" s="109" cm="1">
        <f t="array" ref="CK991">IF($AG991,SQRT(SUMPRODUCT($AH$2:$AH991, (AW$2:AW991-BQ991)^2)/(SUM($AH$2:$AH991)-1)),0)</f>
        <v>0</v>
      </c>
      <c r="CL991" s="109" cm="1">
        <f t="array" ref="CL991">IF($AG991,SQRT(SUMPRODUCT($AH$2:$AH991, (AX$2:AX991-BR991)^2)/(SUM($AH$2:$AH991)-1)),0)</f>
        <v>0</v>
      </c>
      <c r="CM991" s="109" cm="1">
        <f t="array" ref="CM991">IF($AG991,SQRT(SUMPRODUCT($AH$2:$AH991, (AY$2:AY991-BS991)^2)/(SUM($AH$2:$AH991)-1)),0)</f>
        <v>0</v>
      </c>
      <c r="CN991" s="109" cm="1">
        <f t="array" ref="CN991">IF($AG991,SQRT(SUMPRODUCT($AH$2:$AH991, (AZ$2:AZ991-BT991)^2)/(SUM($AH$2:$AH991)-1)),0)</f>
        <v>0</v>
      </c>
      <c r="CO991" s="109" cm="1">
        <f t="array" ref="CO991">IF($AG991,SQRT(SUMPRODUCT($AH$2:$AH991, (BA$2:BA991-BU991)^2)/(SUM($AH$2:$AH991)-1)),0)</f>
        <v>0</v>
      </c>
    </row>
    <row r="992" spans="34:93" x14ac:dyDescent="0.25">
      <c r="AH992" s="99" t="str">
        <f t="shared" si="227"/>
        <v/>
      </c>
      <c r="AI992" s="11">
        <f t="shared" ref="AI992:AR1001" ca="1" si="236">IF(AI$1&lt;&gt;0,SUMIFS(INDIRECT(AI$1), Fecha,$AG992),0)</f>
        <v>0</v>
      </c>
      <c r="AJ992" s="11">
        <f t="shared" ca="1" si="236"/>
        <v>0</v>
      </c>
      <c r="AK992" s="11">
        <f t="shared" ca="1" si="236"/>
        <v>0</v>
      </c>
      <c r="AL992" s="11">
        <f t="shared" ca="1" si="236"/>
        <v>0</v>
      </c>
      <c r="AM992" s="11">
        <f t="shared" ca="1" si="236"/>
        <v>0</v>
      </c>
      <c r="AN992" s="11">
        <f t="shared" ca="1" si="236"/>
        <v>0</v>
      </c>
      <c r="AO992" s="11">
        <f t="shared" ca="1" si="236"/>
        <v>0</v>
      </c>
      <c r="AP992" s="11">
        <f t="shared" ca="1" si="236"/>
        <v>0</v>
      </c>
      <c r="AQ992" s="11">
        <f t="shared" ca="1" si="236"/>
        <v>0</v>
      </c>
      <c r="AR992" s="11">
        <f t="shared" ca="1" si="236"/>
        <v>0</v>
      </c>
      <c r="AS992" s="11">
        <f t="shared" ref="AS992:BA1001" ca="1" si="237">IF(AS$1&lt;&gt;0,SUMIFS(INDIRECT(AS$1), Fecha,$AG992),0)</f>
        <v>0</v>
      </c>
      <c r="AT992" s="11">
        <f t="shared" ca="1" si="237"/>
        <v>0</v>
      </c>
      <c r="AU992" s="11">
        <f t="shared" ca="1" si="237"/>
        <v>0</v>
      </c>
      <c r="AV992" s="11">
        <f t="shared" ca="1" si="237"/>
        <v>0</v>
      </c>
      <c r="AW992" s="11">
        <f t="shared" ca="1" si="237"/>
        <v>0</v>
      </c>
      <c r="AX992" s="11">
        <f t="shared" ca="1" si="237"/>
        <v>0</v>
      </c>
      <c r="AY992" s="11">
        <f t="shared" ca="1" si="237"/>
        <v>0</v>
      </c>
      <c r="AZ992" s="11">
        <f t="shared" ca="1" si="237"/>
        <v>0</v>
      </c>
      <c r="BA992" s="11">
        <f t="shared" ca="1" si="237"/>
        <v>0</v>
      </c>
      <c r="BB992" s="11"/>
      <c r="BC992" s="11">
        <f>IF($AG992,SUMPRODUCT(AI$2:AI992,$AH$2:$AH992)/SUM($AH$2:$AH992),0)</f>
        <v>0</v>
      </c>
      <c r="BD992" s="11">
        <f>IF($AG992,SUMPRODUCT(AJ$2:AJ992,$AH$2:$AH992)/SUM($AH$2:$AH992),0)</f>
        <v>0</v>
      </c>
      <c r="BE992" s="11">
        <f>IF($AG992,SUMPRODUCT(AK$2:AK992,$AH$2:$AH992)/SUM($AH$2:$AH992),0)</f>
        <v>0</v>
      </c>
      <c r="BF992" s="11">
        <f>IF($AG992,SUMPRODUCT(AL$2:AL992,$AH$2:$AH992)/SUM($AH$2:$AH992),0)</f>
        <v>0</v>
      </c>
      <c r="BG992" s="11">
        <f>IF($AG992,SUMPRODUCT(AM$2:AM992,$AH$2:$AH992)/SUM($AH$2:$AH992),0)</f>
        <v>0</v>
      </c>
      <c r="BH992" s="11">
        <f>IF($AG992,SUMPRODUCT(AN$2:AN992,$AH$2:$AH992)/SUM($AH$2:$AH992),0)</f>
        <v>0</v>
      </c>
      <c r="BI992" s="11">
        <f>IF($AG992,SUMPRODUCT(AO$2:AO992,$AH$2:$AH992)/SUM($AH$2:$AH992),0)</f>
        <v>0</v>
      </c>
      <c r="BJ992" s="11">
        <f>IF($AG992,SUMPRODUCT(AP$2:AP992,$AH$2:$AH992)/SUM($AH$2:$AH992),0)</f>
        <v>0</v>
      </c>
      <c r="BK992" s="11">
        <f>IF($AG992,SUMPRODUCT(AQ$2:AQ992,$AH$2:$AH992)/SUM($AH$2:$AH992),0)</f>
        <v>0</v>
      </c>
      <c r="BL992" s="11">
        <f>IF($AG992,SUMPRODUCT(AR$2:AR992,$AH$2:$AH992)/SUM($AH$2:$AH992),0)</f>
        <v>0</v>
      </c>
      <c r="BM992" s="11">
        <f>IF($AG992,SUMPRODUCT(AS$2:AS992,$AH$2:$AH992)/SUM($AH$2:$AH992),0)</f>
        <v>0</v>
      </c>
      <c r="BN992" s="11">
        <f>IF($AG992,SUMPRODUCT(AT$2:AT992,$AH$2:$AH992)/SUM($AH$2:$AH992),0)</f>
        <v>0</v>
      </c>
      <c r="BO992" s="11">
        <f>IF($AG992,SUMPRODUCT(AU$2:AU992,$AH$2:$AH992)/SUM($AH$2:$AH992),0)</f>
        <v>0</v>
      </c>
      <c r="BP992" s="11">
        <f>IF($AG992,SUMPRODUCT(AV$2:AV992,$AH$2:$AH992)/SUM($AH$2:$AH992),0)</f>
        <v>0</v>
      </c>
      <c r="BQ992" s="11">
        <f>IF($AG992,SUMPRODUCT(AW$2:AW992,$AH$2:$AH992)/SUM($AH$2:$AH992),0)</f>
        <v>0</v>
      </c>
      <c r="BR992" s="11">
        <f>IF($AG992,SUMPRODUCT(AX$2:AX992,$AH$2:$AH992)/SUM($AH$2:$AH992),0)</f>
        <v>0</v>
      </c>
      <c r="BS992" s="11">
        <f>IF($AG992,SUMPRODUCT(AY$2:AY992,$AH$2:$AH992)/SUM($AH$2:$AH992),0)</f>
        <v>0</v>
      </c>
      <c r="BT992" s="11">
        <f>IF($AG992,SUMPRODUCT(AZ$2:AZ992,$AH$2:$AH992)/SUM($AH$2:$AH992),0)</f>
        <v>0</v>
      </c>
      <c r="BU992" s="11">
        <f>IF($AG992,SUMPRODUCT(BA$2:BA992,$AH$2:$AH992)/SUM($AH$2:$AH992),0)</f>
        <v>0</v>
      </c>
      <c r="BV992" s="11"/>
      <c r="BW992" s="109" cm="1">
        <f t="array" ref="BW992">IF($AG992,SQRT(SUMPRODUCT($AH$2:$AH992, (AI$2:AI992-BC992)^2)/(SUM($AH$2:$AH992)-1)),0)</f>
        <v>0</v>
      </c>
      <c r="BX992" s="109" cm="1">
        <f t="array" ref="BX992">IF($AG992,SQRT(SUMPRODUCT($AH$2:$AH992, (AJ$2:AJ992-BD992)^2)/(SUM($AH$2:$AH992)-1)),0)</f>
        <v>0</v>
      </c>
      <c r="BY992" s="109" cm="1">
        <f t="array" ref="BY992">IF($AG992,SQRT(SUMPRODUCT($AH$2:$AH992, (AK$2:AK992-BE992)^2)/(SUM($AH$2:$AH992)-1)),0)</f>
        <v>0</v>
      </c>
      <c r="BZ992" s="109" cm="1">
        <f t="array" ref="BZ992">IF($AG992,SQRT(SUMPRODUCT($AH$2:$AH992, (AL$2:AL992-BF992)^2)/(SUM($AH$2:$AH992)-1)),0)</f>
        <v>0</v>
      </c>
      <c r="CA992" s="109" cm="1">
        <f t="array" ref="CA992">IF($AG992,SQRT(SUMPRODUCT($AH$2:$AH992, (AM$2:AM992-BG992)^2)/(SUM($AH$2:$AH992)-1)),0)</f>
        <v>0</v>
      </c>
      <c r="CB992" s="109" cm="1">
        <f t="array" ref="CB992">IF($AG992,SQRT(SUMPRODUCT($AH$2:$AH992, (AN$2:AN992-BH992)^2)/(SUM($AH$2:$AH992)-1)),0)</f>
        <v>0</v>
      </c>
      <c r="CC992" s="109" cm="1">
        <f t="array" ref="CC992">IF($AG992,SQRT(SUMPRODUCT($AH$2:$AH992, (AO$2:AO992-BI992)^2)/(SUM($AH$2:$AH992)-1)),0)</f>
        <v>0</v>
      </c>
      <c r="CD992" s="109" cm="1">
        <f t="array" ref="CD992">IF($AG992,SQRT(SUMPRODUCT($AH$2:$AH992, (AP$2:AP992-BJ992)^2)/(SUM($AH$2:$AH992)-1)),0)</f>
        <v>0</v>
      </c>
      <c r="CE992" s="109" cm="1">
        <f t="array" ref="CE992">IF($AG992,SQRT(SUMPRODUCT($AH$2:$AH992, (AQ$2:AQ992-BK992)^2)/(SUM($AH$2:$AH992)-1)),0)</f>
        <v>0</v>
      </c>
      <c r="CF992" s="109" cm="1">
        <f t="array" ref="CF992">IF($AG992,SQRT(SUMPRODUCT($AH$2:$AH992, (AR$2:AR992-BL992)^2)/(SUM($AH$2:$AH992)-1)),0)</f>
        <v>0</v>
      </c>
      <c r="CG992" s="109" cm="1">
        <f t="array" ref="CG992">IF($AG992,SQRT(SUMPRODUCT($AH$2:$AH992, (AS$2:AS992-BM992)^2)/(SUM($AH$2:$AH992)-1)),0)</f>
        <v>0</v>
      </c>
      <c r="CH992" s="109" cm="1">
        <f t="array" ref="CH992">IF($AG992,SQRT(SUMPRODUCT($AH$2:$AH992, (AT$2:AT992-BN992)^2)/(SUM($AH$2:$AH992)-1)),0)</f>
        <v>0</v>
      </c>
      <c r="CI992" s="109" cm="1">
        <f t="array" ref="CI992">IF($AG992,SQRT(SUMPRODUCT($AH$2:$AH992, (AU$2:AU992-BO992)^2)/(SUM($AH$2:$AH992)-1)),0)</f>
        <v>0</v>
      </c>
      <c r="CJ992" s="109" cm="1">
        <f t="array" ref="CJ992">IF($AG992,SQRT(SUMPRODUCT($AH$2:$AH992, (AV$2:AV992-BP992)^2)/(SUM($AH$2:$AH992)-1)),0)</f>
        <v>0</v>
      </c>
      <c r="CK992" s="109" cm="1">
        <f t="array" ref="CK992">IF($AG992,SQRT(SUMPRODUCT($AH$2:$AH992, (AW$2:AW992-BQ992)^2)/(SUM($AH$2:$AH992)-1)),0)</f>
        <v>0</v>
      </c>
      <c r="CL992" s="109" cm="1">
        <f t="array" ref="CL992">IF($AG992,SQRT(SUMPRODUCT($AH$2:$AH992, (AX$2:AX992-BR992)^2)/(SUM($AH$2:$AH992)-1)),0)</f>
        <v>0</v>
      </c>
      <c r="CM992" s="109" cm="1">
        <f t="array" ref="CM992">IF($AG992,SQRT(SUMPRODUCT($AH$2:$AH992, (AY$2:AY992-BS992)^2)/(SUM($AH$2:$AH992)-1)),0)</f>
        <v>0</v>
      </c>
      <c r="CN992" s="109" cm="1">
        <f t="array" ref="CN992">IF($AG992,SQRT(SUMPRODUCT($AH$2:$AH992, (AZ$2:AZ992-BT992)^2)/(SUM($AH$2:$AH992)-1)),0)</f>
        <v>0</v>
      </c>
      <c r="CO992" s="109" cm="1">
        <f t="array" ref="CO992">IF($AG992,SQRT(SUMPRODUCT($AH$2:$AH992, (BA$2:BA992-BU992)^2)/(SUM($AH$2:$AH992)-1)),0)</f>
        <v>0</v>
      </c>
    </row>
    <row r="993" spans="34:93" x14ac:dyDescent="0.25">
      <c r="AH993" s="99" t="str">
        <f t="shared" si="227"/>
        <v/>
      </c>
      <c r="AI993" s="11">
        <f t="shared" ca="1" si="236"/>
        <v>0</v>
      </c>
      <c r="AJ993" s="11">
        <f t="shared" ca="1" si="236"/>
        <v>0</v>
      </c>
      <c r="AK993" s="11">
        <f t="shared" ca="1" si="236"/>
        <v>0</v>
      </c>
      <c r="AL993" s="11">
        <f t="shared" ca="1" si="236"/>
        <v>0</v>
      </c>
      <c r="AM993" s="11">
        <f t="shared" ca="1" si="236"/>
        <v>0</v>
      </c>
      <c r="AN993" s="11">
        <f t="shared" ca="1" si="236"/>
        <v>0</v>
      </c>
      <c r="AO993" s="11">
        <f t="shared" ca="1" si="236"/>
        <v>0</v>
      </c>
      <c r="AP993" s="11">
        <f t="shared" ca="1" si="236"/>
        <v>0</v>
      </c>
      <c r="AQ993" s="11">
        <f t="shared" ca="1" si="236"/>
        <v>0</v>
      </c>
      <c r="AR993" s="11">
        <f t="shared" ca="1" si="236"/>
        <v>0</v>
      </c>
      <c r="AS993" s="11">
        <f t="shared" ca="1" si="237"/>
        <v>0</v>
      </c>
      <c r="AT993" s="11">
        <f t="shared" ca="1" si="237"/>
        <v>0</v>
      </c>
      <c r="AU993" s="11">
        <f t="shared" ca="1" si="237"/>
        <v>0</v>
      </c>
      <c r="AV993" s="11">
        <f t="shared" ca="1" si="237"/>
        <v>0</v>
      </c>
      <c r="AW993" s="11">
        <f t="shared" ca="1" si="237"/>
        <v>0</v>
      </c>
      <c r="AX993" s="11">
        <f t="shared" ca="1" si="237"/>
        <v>0</v>
      </c>
      <c r="AY993" s="11">
        <f t="shared" ca="1" si="237"/>
        <v>0</v>
      </c>
      <c r="AZ993" s="11">
        <f t="shared" ca="1" si="237"/>
        <v>0</v>
      </c>
      <c r="BA993" s="11">
        <f t="shared" ca="1" si="237"/>
        <v>0</v>
      </c>
      <c r="BB993" s="11"/>
      <c r="BC993" s="11">
        <f>IF($AG993,SUMPRODUCT(AI$2:AI993,$AH$2:$AH993)/SUM($AH$2:$AH993),0)</f>
        <v>0</v>
      </c>
      <c r="BD993" s="11">
        <f>IF($AG993,SUMPRODUCT(AJ$2:AJ993,$AH$2:$AH993)/SUM($AH$2:$AH993),0)</f>
        <v>0</v>
      </c>
      <c r="BE993" s="11">
        <f>IF($AG993,SUMPRODUCT(AK$2:AK993,$AH$2:$AH993)/SUM($AH$2:$AH993),0)</f>
        <v>0</v>
      </c>
      <c r="BF993" s="11">
        <f>IF($AG993,SUMPRODUCT(AL$2:AL993,$AH$2:$AH993)/SUM($AH$2:$AH993),0)</f>
        <v>0</v>
      </c>
      <c r="BG993" s="11">
        <f>IF($AG993,SUMPRODUCT(AM$2:AM993,$AH$2:$AH993)/SUM($AH$2:$AH993),0)</f>
        <v>0</v>
      </c>
      <c r="BH993" s="11">
        <f>IF($AG993,SUMPRODUCT(AN$2:AN993,$AH$2:$AH993)/SUM($AH$2:$AH993),0)</f>
        <v>0</v>
      </c>
      <c r="BI993" s="11">
        <f>IF($AG993,SUMPRODUCT(AO$2:AO993,$AH$2:$AH993)/SUM($AH$2:$AH993),0)</f>
        <v>0</v>
      </c>
      <c r="BJ993" s="11">
        <f>IF($AG993,SUMPRODUCT(AP$2:AP993,$AH$2:$AH993)/SUM($AH$2:$AH993),0)</f>
        <v>0</v>
      </c>
      <c r="BK993" s="11">
        <f>IF($AG993,SUMPRODUCT(AQ$2:AQ993,$AH$2:$AH993)/SUM($AH$2:$AH993),0)</f>
        <v>0</v>
      </c>
      <c r="BL993" s="11">
        <f>IF($AG993,SUMPRODUCT(AR$2:AR993,$AH$2:$AH993)/SUM($AH$2:$AH993),0)</f>
        <v>0</v>
      </c>
      <c r="BM993" s="11">
        <f>IF($AG993,SUMPRODUCT(AS$2:AS993,$AH$2:$AH993)/SUM($AH$2:$AH993),0)</f>
        <v>0</v>
      </c>
      <c r="BN993" s="11">
        <f>IF($AG993,SUMPRODUCT(AT$2:AT993,$AH$2:$AH993)/SUM($AH$2:$AH993),0)</f>
        <v>0</v>
      </c>
      <c r="BO993" s="11">
        <f>IF($AG993,SUMPRODUCT(AU$2:AU993,$AH$2:$AH993)/SUM($AH$2:$AH993),0)</f>
        <v>0</v>
      </c>
      <c r="BP993" s="11">
        <f>IF($AG993,SUMPRODUCT(AV$2:AV993,$AH$2:$AH993)/SUM($AH$2:$AH993),0)</f>
        <v>0</v>
      </c>
      <c r="BQ993" s="11">
        <f>IF($AG993,SUMPRODUCT(AW$2:AW993,$AH$2:$AH993)/SUM($AH$2:$AH993),0)</f>
        <v>0</v>
      </c>
      <c r="BR993" s="11">
        <f>IF($AG993,SUMPRODUCT(AX$2:AX993,$AH$2:$AH993)/SUM($AH$2:$AH993),0)</f>
        <v>0</v>
      </c>
      <c r="BS993" s="11">
        <f>IF($AG993,SUMPRODUCT(AY$2:AY993,$AH$2:$AH993)/SUM($AH$2:$AH993),0)</f>
        <v>0</v>
      </c>
      <c r="BT993" s="11">
        <f>IF($AG993,SUMPRODUCT(AZ$2:AZ993,$AH$2:$AH993)/SUM($AH$2:$AH993),0)</f>
        <v>0</v>
      </c>
      <c r="BU993" s="11">
        <f>IF($AG993,SUMPRODUCT(BA$2:BA993,$AH$2:$AH993)/SUM($AH$2:$AH993),0)</f>
        <v>0</v>
      </c>
      <c r="BV993" s="11"/>
      <c r="BW993" s="109" cm="1">
        <f t="array" ref="BW993">IF($AG993,SQRT(SUMPRODUCT($AH$2:$AH993, (AI$2:AI993-BC993)^2)/(SUM($AH$2:$AH993)-1)),0)</f>
        <v>0</v>
      </c>
      <c r="BX993" s="109" cm="1">
        <f t="array" ref="BX993">IF($AG993,SQRT(SUMPRODUCT($AH$2:$AH993, (AJ$2:AJ993-BD993)^2)/(SUM($AH$2:$AH993)-1)),0)</f>
        <v>0</v>
      </c>
      <c r="BY993" s="109" cm="1">
        <f t="array" ref="BY993">IF($AG993,SQRT(SUMPRODUCT($AH$2:$AH993, (AK$2:AK993-BE993)^2)/(SUM($AH$2:$AH993)-1)),0)</f>
        <v>0</v>
      </c>
      <c r="BZ993" s="109" cm="1">
        <f t="array" ref="BZ993">IF($AG993,SQRT(SUMPRODUCT($AH$2:$AH993, (AL$2:AL993-BF993)^2)/(SUM($AH$2:$AH993)-1)),0)</f>
        <v>0</v>
      </c>
      <c r="CA993" s="109" cm="1">
        <f t="array" ref="CA993">IF($AG993,SQRT(SUMPRODUCT($AH$2:$AH993, (AM$2:AM993-BG993)^2)/(SUM($AH$2:$AH993)-1)),0)</f>
        <v>0</v>
      </c>
      <c r="CB993" s="109" cm="1">
        <f t="array" ref="CB993">IF($AG993,SQRT(SUMPRODUCT($AH$2:$AH993, (AN$2:AN993-BH993)^2)/(SUM($AH$2:$AH993)-1)),0)</f>
        <v>0</v>
      </c>
      <c r="CC993" s="109" cm="1">
        <f t="array" ref="CC993">IF($AG993,SQRT(SUMPRODUCT($AH$2:$AH993, (AO$2:AO993-BI993)^2)/(SUM($AH$2:$AH993)-1)),0)</f>
        <v>0</v>
      </c>
      <c r="CD993" s="109" cm="1">
        <f t="array" ref="CD993">IF($AG993,SQRT(SUMPRODUCT($AH$2:$AH993, (AP$2:AP993-BJ993)^2)/(SUM($AH$2:$AH993)-1)),0)</f>
        <v>0</v>
      </c>
      <c r="CE993" s="109" cm="1">
        <f t="array" ref="CE993">IF($AG993,SQRT(SUMPRODUCT($AH$2:$AH993, (AQ$2:AQ993-BK993)^2)/(SUM($AH$2:$AH993)-1)),0)</f>
        <v>0</v>
      </c>
      <c r="CF993" s="109" cm="1">
        <f t="array" ref="CF993">IF($AG993,SQRT(SUMPRODUCT($AH$2:$AH993, (AR$2:AR993-BL993)^2)/(SUM($AH$2:$AH993)-1)),0)</f>
        <v>0</v>
      </c>
      <c r="CG993" s="109" cm="1">
        <f t="array" ref="CG993">IF($AG993,SQRT(SUMPRODUCT($AH$2:$AH993, (AS$2:AS993-BM993)^2)/(SUM($AH$2:$AH993)-1)),0)</f>
        <v>0</v>
      </c>
      <c r="CH993" s="109" cm="1">
        <f t="array" ref="CH993">IF($AG993,SQRT(SUMPRODUCT($AH$2:$AH993, (AT$2:AT993-BN993)^2)/(SUM($AH$2:$AH993)-1)),0)</f>
        <v>0</v>
      </c>
      <c r="CI993" s="109" cm="1">
        <f t="array" ref="CI993">IF($AG993,SQRT(SUMPRODUCT($AH$2:$AH993, (AU$2:AU993-BO993)^2)/(SUM($AH$2:$AH993)-1)),0)</f>
        <v>0</v>
      </c>
      <c r="CJ993" s="109" cm="1">
        <f t="array" ref="CJ993">IF($AG993,SQRT(SUMPRODUCT($AH$2:$AH993, (AV$2:AV993-BP993)^2)/(SUM($AH$2:$AH993)-1)),0)</f>
        <v>0</v>
      </c>
      <c r="CK993" s="109" cm="1">
        <f t="array" ref="CK993">IF($AG993,SQRT(SUMPRODUCT($AH$2:$AH993, (AW$2:AW993-BQ993)^2)/(SUM($AH$2:$AH993)-1)),0)</f>
        <v>0</v>
      </c>
      <c r="CL993" s="109" cm="1">
        <f t="array" ref="CL993">IF($AG993,SQRT(SUMPRODUCT($AH$2:$AH993, (AX$2:AX993-BR993)^2)/(SUM($AH$2:$AH993)-1)),0)</f>
        <v>0</v>
      </c>
      <c r="CM993" s="109" cm="1">
        <f t="array" ref="CM993">IF($AG993,SQRT(SUMPRODUCT($AH$2:$AH993, (AY$2:AY993-BS993)^2)/(SUM($AH$2:$AH993)-1)),0)</f>
        <v>0</v>
      </c>
      <c r="CN993" s="109" cm="1">
        <f t="array" ref="CN993">IF($AG993,SQRT(SUMPRODUCT($AH$2:$AH993, (AZ$2:AZ993-BT993)^2)/(SUM($AH$2:$AH993)-1)),0)</f>
        <v>0</v>
      </c>
      <c r="CO993" s="109" cm="1">
        <f t="array" ref="CO993">IF($AG993,SQRT(SUMPRODUCT($AH$2:$AH993, (BA$2:BA993-BU993)^2)/(SUM($AH$2:$AH993)-1)),0)</f>
        <v>0</v>
      </c>
    </row>
    <row r="994" spans="34:93" x14ac:dyDescent="0.25">
      <c r="AH994" s="99" t="str">
        <f t="shared" si="227"/>
        <v/>
      </c>
      <c r="AI994" s="11">
        <f t="shared" ca="1" si="236"/>
        <v>0</v>
      </c>
      <c r="AJ994" s="11">
        <f t="shared" ca="1" si="236"/>
        <v>0</v>
      </c>
      <c r="AK994" s="11">
        <f t="shared" ca="1" si="236"/>
        <v>0</v>
      </c>
      <c r="AL994" s="11">
        <f t="shared" ca="1" si="236"/>
        <v>0</v>
      </c>
      <c r="AM994" s="11">
        <f t="shared" ca="1" si="236"/>
        <v>0</v>
      </c>
      <c r="AN994" s="11">
        <f t="shared" ca="1" si="236"/>
        <v>0</v>
      </c>
      <c r="AO994" s="11">
        <f t="shared" ca="1" si="236"/>
        <v>0</v>
      </c>
      <c r="AP994" s="11">
        <f t="shared" ca="1" si="236"/>
        <v>0</v>
      </c>
      <c r="AQ994" s="11">
        <f t="shared" ca="1" si="236"/>
        <v>0</v>
      </c>
      <c r="AR994" s="11">
        <f t="shared" ca="1" si="236"/>
        <v>0</v>
      </c>
      <c r="AS994" s="11">
        <f t="shared" ca="1" si="237"/>
        <v>0</v>
      </c>
      <c r="AT994" s="11">
        <f t="shared" ca="1" si="237"/>
        <v>0</v>
      </c>
      <c r="AU994" s="11">
        <f t="shared" ca="1" si="237"/>
        <v>0</v>
      </c>
      <c r="AV994" s="11">
        <f t="shared" ca="1" si="237"/>
        <v>0</v>
      </c>
      <c r="AW994" s="11">
        <f t="shared" ca="1" si="237"/>
        <v>0</v>
      </c>
      <c r="AX994" s="11">
        <f t="shared" ca="1" si="237"/>
        <v>0</v>
      </c>
      <c r="AY994" s="11">
        <f t="shared" ca="1" si="237"/>
        <v>0</v>
      </c>
      <c r="AZ994" s="11">
        <f t="shared" ca="1" si="237"/>
        <v>0</v>
      </c>
      <c r="BA994" s="11">
        <f t="shared" ca="1" si="237"/>
        <v>0</v>
      </c>
      <c r="BB994" s="11"/>
      <c r="BC994" s="11">
        <f>IF($AG994,SUMPRODUCT(AI$2:AI994,$AH$2:$AH994)/SUM($AH$2:$AH994),0)</f>
        <v>0</v>
      </c>
      <c r="BD994" s="11">
        <f>IF($AG994,SUMPRODUCT(AJ$2:AJ994,$AH$2:$AH994)/SUM($AH$2:$AH994),0)</f>
        <v>0</v>
      </c>
      <c r="BE994" s="11">
        <f>IF($AG994,SUMPRODUCT(AK$2:AK994,$AH$2:$AH994)/SUM($AH$2:$AH994),0)</f>
        <v>0</v>
      </c>
      <c r="BF994" s="11">
        <f>IF($AG994,SUMPRODUCT(AL$2:AL994,$AH$2:$AH994)/SUM($AH$2:$AH994),0)</f>
        <v>0</v>
      </c>
      <c r="BG994" s="11">
        <f>IF($AG994,SUMPRODUCT(AM$2:AM994,$AH$2:$AH994)/SUM($AH$2:$AH994),0)</f>
        <v>0</v>
      </c>
      <c r="BH994" s="11">
        <f>IF($AG994,SUMPRODUCT(AN$2:AN994,$AH$2:$AH994)/SUM($AH$2:$AH994),0)</f>
        <v>0</v>
      </c>
      <c r="BI994" s="11">
        <f>IF($AG994,SUMPRODUCT(AO$2:AO994,$AH$2:$AH994)/SUM($AH$2:$AH994),0)</f>
        <v>0</v>
      </c>
      <c r="BJ994" s="11">
        <f>IF($AG994,SUMPRODUCT(AP$2:AP994,$AH$2:$AH994)/SUM($AH$2:$AH994),0)</f>
        <v>0</v>
      </c>
      <c r="BK994" s="11">
        <f>IF($AG994,SUMPRODUCT(AQ$2:AQ994,$AH$2:$AH994)/SUM($AH$2:$AH994),0)</f>
        <v>0</v>
      </c>
      <c r="BL994" s="11">
        <f>IF($AG994,SUMPRODUCT(AR$2:AR994,$AH$2:$AH994)/SUM($AH$2:$AH994),0)</f>
        <v>0</v>
      </c>
      <c r="BM994" s="11">
        <f>IF($AG994,SUMPRODUCT(AS$2:AS994,$AH$2:$AH994)/SUM($AH$2:$AH994),0)</f>
        <v>0</v>
      </c>
      <c r="BN994" s="11">
        <f>IF($AG994,SUMPRODUCT(AT$2:AT994,$AH$2:$AH994)/SUM($AH$2:$AH994),0)</f>
        <v>0</v>
      </c>
      <c r="BO994" s="11">
        <f>IF($AG994,SUMPRODUCT(AU$2:AU994,$AH$2:$AH994)/SUM($AH$2:$AH994),0)</f>
        <v>0</v>
      </c>
      <c r="BP994" s="11">
        <f>IF($AG994,SUMPRODUCT(AV$2:AV994,$AH$2:$AH994)/SUM($AH$2:$AH994),0)</f>
        <v>0</v>
      </c>
      <c r="BQ994" s="11">
        <f>IF($AG994,SUMPRODUCT(AW$2:AW994,$AH$2:$AH994)/SUM($AH$2:$AH994),0)</f>
        <v>0</v>
      </c>
      <c r="BR994" s="11">
        <f>IF($AG994,SUMPRODUCT(AX$2:AX994,$AH$2:$AH994)/SUM($AH$2:$AH994),0)</f>
        <v>0</v>
      </c>
      <c r="BS994" s="11">
        <f>IF($AG994,SUMPRODUCT(AY$2:AY994,$AH$2:$AH994)/SUM($AH$2:$AH994),0)</f>
        <v>0</v>
      </c>
      <c r="BT994" s="11">
        <f>IF($AG994,SUMPRODUCT(AZ$2:AZ994,$AH$2:$AH994)/SUM($AH$2:$AH994),0)</f>
        <v>0</v>
      </c>
      <c r="BU994" s="11">
        <f>IF($AG994,SUMPRODUCT(BA$2:BA994,$AH$2:$AH994)/SUM($AH$2:$AH994),0)</f>
        <v>0</v>
      </c>
      <c r="BV994" s="11"/>
      <c r="BW994" s="109" cm="1">
        <f t="array" ref="BW994">IF($AG994,SQRT(SUMPRODUCT($AH$2:$AH994, (AI$2:AI994-BC994)^2)/(SUM($AH$2:$AH994)-1)),0)</f>
        <v>0</v>
      </c>
      <c r="BX994" s="109" cm="1">
        <f t="array" ref="BX994">IF($AG994,SQRT(SUMPRODUCT($AH$2:$AH994, (AJ$2:AJ994-BD994)^2)/(SUM($AH$2:$AH994)-1)),0)</f>
        <v>0</v>
      </c>
      <c r="BY994" s="109" cm="1">
        <f t="array" ref="BY994">IF($AG994,SQRT(SUMPRODUCT($AH$2:$AH994, (AK$2:AK994-BE994)^2)/(SUM($AH$2:$AH994)-1)),0)</f>
        <v>0</v>
      </c>
      <c r="BZ994" s="109" cm="1">
        <f t="array" ref="BZ994">IF($AG994,SQRT(SUMPRODUCT($AH$2:$AH994, (AL$2:AL994-BF994)^2)/(SUM($AH$2:$AH994)-1)),0)</f>
        <v>0</v>
      </c>
      <c r="CA994" s="109" cm="1">
        <f t="array" ref="CA994">IF($AG994,SQRT(SUMPRODUCT($AH$2:$AH994, (AM$2:AM994-BG994)^2)/(SUM($AH$2:$AH994)-1)),0)</f>
        <v>0</v>
      </c>
      <c r="CB994" s="109" cm="1">
        <f t="array" ref="CB994">IF($AG994,SQRT(SUMPRODUCT($AH$2:$AH994, (AN$2:AN994-BH994)^2)/(SUM($AH$2:$AH994)-1)),0)</f>
        <v>0</v>
      </c>
      <c r="CC994" s="109" cm="1">
        <f t="array" ref="CC994">IF($AG994,SQRT(SUMPRODUCT($AH$2:$AH994, (AO$2:AO994-BI994)^2)/(SUM($AH$2:$AH994)-1)),0)</f>
        <v>0</v>
      </c>
      <c r="CD994" s="109" cm="1">
        <f t="array" ref="CD994">IF($AG994,SQRT(SUMPRODUCT($AH$2:$AH994, (AP$2:AP994-BJ994)^2)/(SUM($AH$2:$AH994)-1)),0)</f>
        <v>0</v>
      </c>
      <c r="CE994" s="109" cm="1">
        <f t="array" ref="CE994">IF($AG994,SQRT(SUMPRODUCT($AH$2:$AH994, (AQ$2:AQ994-BK994)^2)/(SUM($AH$2:$AH994)-1)),0)</f>
        <v>0</v>
      </c>
      <c r="CF994" s="109" cm="1">
        <f t="array" ref="CF994">IF($AG994,SQRT(SUMPRODUCT($AH$2:$AH994, (AR$2:AR994-BL994)^2)/(SUM($AH$2:$AH994)-1)),0)</f>
        <v>0</v>
      </c>
      <c r="CG994" s="109" cm="1">
        <f t="array" ref="CG994">IF($AG994,SQRT(SUMPRODUCT($AH$2:$AH994, (AS$2:AS994-BM994)^2)/(SUM($AH$2:$AH994)-1)),0)</f>
        <v>0</v>
      </c>
      <c r="CH994" s="109" cm="1">
        <f t="array" ref="CH994">IF($AG994,SQRT(SUMPRODUCT($AH$2:$AH994, (AT$2:AT994-BN994)^2)/(SUM($AH$2:$AH994)-1)),0)</f>
        <v>0</v>
      </c>
      <c r="CI994" s="109" cm="1">
        <f t="array" ref="CI994">IF($AG994,SQRT(SUMPRODUCT($AH$2:$AH994, (AU$2:AU994-BO994)^2)/(SUM($AH$2:$AH994)-1)),0)</f>
        <v>0</v>
      </c>
      <c r="CJ994" s="109" cm="1">
        <f t="array" ref="CJ994">IF($AG994,SQRT(SUMPRODUCT($AH$2:$AH994, (AV$2:AV994-BP994)^2)/(SUM($AH$2:$AH994)-1)),0)</f>
        <v>0</v>
      </c>
      <c r="CK994" s="109" cm="1">
        <f t="array" ref="CK994">IF($AG994,SQRT(SUMPRODUCT($AH$2:$AH994, (AW$2:AW994-BQ994)^2)/(SUM($AH$2:$AH994)-1)),0)</f>
        <v>0</v>
      </c>
      <c r="CL994" s="109" cm="1">
        <f t="array" ref="CL994">IF($AG994,SQRT(SUMPRODUCT($AH$2:$AH994, (AX$2:AX994-BR994)^2)/(SUM($AH$2:$AH994)-1)),0)</f>
        <v>0</v>
      </c>
      <c r="CM994" s="109" cm="1">
        <f t="array" ref="CM994">IF($AG994,SQRT(SUMPRODUCT($AH$2:$AH994, (AY$2:AY994-BS994)^2)/(SUM($AH$2:$AH994)-1)),0)</f>
        <v>0</v>
      </c>
      <c r="CN994" s="109" cm="1">
        <f t="array" ref="CN994">IF($AG994,SQRT(SUMPRODUCT($AH$2:$AH994, (AZ$2:AZ994-BT994)^2)/(SUM($AH$2:$AH994)-1)),0)</f>
        <v>0</v>
      </c>
      <c r="CO994" s="109" cm="1">
        <f t="array" ref="CO994">IF($AG994,SQRT(SUMPRODUCT($AH$2:$AH994, (BA$2:BA994-BU994)^2)/(SUM($AH$2:$AH994)-1)),0)</f>
        <v>0</v>
      </c>
    </row>
    <row r="995" spans="34:93" x14ac:dyDescent="0.25">
      <c r="AH995" s="99" t="str">
        <f t="shared" si="227"/>
        <v/>
      </c>
      <c r="AI995" s="11">
        <f t="shared" ca="1" si="236"/>
        <v>0</v>
      </c>
      <c r="AJ995" s="11">
        <f t="shared" ca="1" si="236"/>
        <v>0</v>
      </c>
      <c r="AK995" s="11">
        <f t="shared" ca="1" si="236"/>
        <v>0</v>
      </c>
      <c r="AL995" s="11">
        <f t="shared" ca="1" si="236"/>
        <v>0</v>
      </c>
      <c r="AM995" s="11">
        <f t="shared" ca="1" si="236"/>
        <v>0</v>
      </c>
      <c r="AN995" s="11">
        <f t="shared" ca="1" si="236"/>
        <v>0</v>
      </c>
      <c r="AO995" s="11">
        <f t="shared" ca="1" si="236"/>
        <v>0</v>
      </c>
      <c r="AP995" s="11">
        <f t="shared" ca="1" si="236"/>
        <v>0</v>
      </c>
      <c r="AQ995" s="11">
        <f t="shared" ca="1" si="236"/>
        <v>0</v>
      </c>
      <c r="AR995" s="11">
        <f t="shared" ca="1" si="236"/>
        <v>0</v>
      </c>
      <c r="AS995" s="11">
        <f t="shared" ca="1" si="237"/>
        <v>0</v>
      </c>
      <c r="AT995" s="11">
        <f t="shared" ca="1" si="237"/>
        <v>0</v>
      </c>
      <c r="AU995" s="11">
        <f t="shared" ca="1" si="237"/>
        <v>0</v>
      </c>
      <c r="AV995" s="11">
        <f t="shared" ca="1" si="237"/>
        <v>0</v>
      </c>
      <c r="AW995" s="11">
        <f t="shared" ca="1" si="237"/>
        <v>0</v>
      </c>
      <c r="AX995" s="11">
        <f t="shared" ca="1" si="237"/>
        <v>0</v>
      </c>
      <c r="AY995" s="11">
        <f t="shared" ca="1" si="237"/>
        <v>0</v>
      </c>
      <c r="AZ995" s="11">
        <f t="shared" ca="1" si="237"/>
        <v>0</v>
      </c>
      <c r="BA995" s="11">
        <f t="shared" ca="1" si="237"/>
        <v>0</v>
      </c>
      <c r="BB995" s="11"/>
      <c r="BC995" s="11">
        <f>IF($AG995,SUMPRODUCT(AI$2:AI995,$AH$2:$AH995)/SUM($AH$2:$AH995),0)</f>
        <v>0</v>
      </c>
      <c r="BD995" s="11">
        <f>IF($AG995,SUMPRODUCT(AJ$2:AJ995,$AH$2:$AH995)/SUM($AH$2:$AH995),0)</f>
        <v>0</v>
      </c>
      <c r="BE995" s="11">
        <f>IF($AG995,SUMPRODUCT(AK$2:AK995,$AH$2:$AH995)/SUM($AH$2:$AH995),0)</f>
        <v>0</v>
      </c>
      <c r="BF995" s="11">
        <f>IF($AG995,SUMPRODUCT(AL$2:AL995,$AH$2:$AH995)/SUM($AH$2:$AH995),0)</f>
        <v>0</v>
      </c>
      <c r="BG995" s="11">
        <f>IF($AG995,SUMPRODUCT(AM$2:AM995,$AH$2:$AH995)/SUM($AH$2:$AH995),0)</f>
        <v>0</v>
      </c>
      <c r="BH995" s="11">
        <f>IF($AG995,SUMPRODUCT(AN$2:AN995,$AH$2:$AH995)/SUM($AH$2:$AH995),0)</f>
        <v>0</v>
      </c>
      <c r="BI995" s="11">
        <f>IF($AG995,SUMPRODUCT(AO$2:AO995,$AH$2:$AH995)/SUM($AH$2:$AH995),0)</f>
        <v>0</v>
      </c>
      <c r="BJ995" s="11">
        <f>IF($AG995,SUMPRODUCT(AP$2:AP995,$AH$2:$AH995)/SUM($AH$2:$AH995),0)</f>
        <v>0</v>
      </c>
      <c r="BK995" s="11">
        <f>IF($AG995,SUMPRODUCT(AQ$2:AQ995,$AH$2:$AH995)/SUM($AH$2:$AH995),0)</f>
        <v>0</v>
      </c>
      <c r="BL995" s="11">
        <f>IF($AG995,SUMPRODUCT(AR$2:AR995,$AH$2:$AH995)/SUM($AH$2:$AH995),0)</f>
        <v>0</v>
      </c>
      <c r="BM995" s="11">
        <f>IF($AG995,SUMPRODUCT(AS$2:AS995,$AH$2:$AH995)/SUM($AH$2:$AH995),0)</f>
        <v>0</v>
      </c>
      <c r="BN995" s="11">
        <f>IF($AG995,SUMPRODUCT(AT$2:AT995,$AH$2:$AH995)/SUM($AH$2:$AH995),0)</f>
        <v>0</v>
      </c>
      <c r="BO995" s="11">
        <f>IF($AG995,SUMPRODUCT(AU$2:AU995,$AH$2:$AH995)/SUM($AH$2:$AH995),0)</f>
        <v>0</v>
      </c>
      <c r="BP995" s="11">
        <f>IF($AG995,SUMPRODUCT(AV$2:AV995,$AH$2:$AH995)/SUM($AH$2:$AH995),0)</f>
        <v>0</v>
      </c>
      <c r="BQ995" s="11">
        <f>IF($AG995,SUMPRODUCT(AW$2:AW995,$AH$2:$AH995)/SUM($AH$2:$AH995),0)</f>
        <v>0</v>
      </c>
      <c r="BR995" s="11">
        <f>IF($AG995,SUMPRODUCT(AX$2:AX995,$AH$2:$AH995)/SUM($AH$2:$AH995),0)</f>
        <v>0</v>
      </c>
      <c r="BS995" s="11">
        <f>IF($AG995,SUMPRODUCT(AY$2:AY995,$AH$2:$AH995)/SUM($AH$2:$AH995),0)</f>
        <v>0</v>
      </c>
      <c r="BT995" s="11">
        <f>IF($AG995,SUMPRODUCT(AZ$2:AZ995,$AH$2:$AH995)/SUM($AH$2:$AH995),0)</f>
        <v>0</v>
      </c>
      <c r="BU995" s="11">
        <f>IF($AG995,SUMPRODUCT(BA$2:BA995,$AH$2:$AH995)/SUM($AH$2:$AH995),0)</f>
        <v>0</v>
      </c>
      <c r="BV995" s="11"/>
      <c r="BW995" s="109" cm="1">
        <f t="array" ref="BW995">IF($AG995,SQRT(SUMPRODUCT($AH$2:$AH995, (AI$2:AI995-BC995)^2)/(SUM($AH$2:$AH995)-1)),0)</f>
        <v>0</v>
      </c>
      <c r="BX995" s="109" cm="1">
        <f t="array" ref="BX995">IF($AG995,SQRT(SUMPRODUCT($AH$2:$AH995, (AJ$2:AJ995-BD995)^2)/(SUM($AH$2:$AH995)-1)),0)</f>
        <v>0</v>
      </c>
      <c r="BY995" s="109" cm="1">
        <f t="array" ref="BY995">IF($AG995,SQRT(SUMPRODUCT($AH$2:$AH995, (AK$2:AK995-BE995)^2)/(SUM($AH$2:$AH995)-1)),0)</f>
        <v>0</v>
      </c>
      <c r="BZ995" s="109" cm="1">
        <f t="array" ref="BZ995">IF($AG995,SQRT(SUMPRODUCT($AH$2:$AH995, (AL$2:AL995-BF995)^2)/(SUM($AH$2:$AH995)-1)),0)</f>
        <v>0</v>
      </c>
      <c r="CA995" s="109" cm="1">
        <f t="array" ref="CA995">IF($AG995,SQRT(SUMPRODUCT($AH$2:$AH995, (AM$2:AM995-BG995)^2)/(SUM($AH$2:$AH995)-1)),0)</f>
        <v>0</v>
      </c>
      <c r="CB995" s="109" cm="1">
        <f t="array" ref="CB995">IF($AG995,SQRT(SUMPRODUCT($AH$2:$AH995, (AN$2:AN995-BH995)^2)/(SUM($AH$2:$AH995)-1)),0)</f>
        <v>0</v>
      </c>
      <c r="CC995" s="109" cm="1">
        <f t="array" ref="CC995">IF($AG995,SQRT(SUMPRODUCT($AH$2:$AH995, (AO$2:AO995-BI995)^2)/(SUM($AH$2:$AH995)-1)),0)</f>
        <v>0</v>
      </c>
      <c r="CD995" s="109" cm="1">
        <f t="array" ref="CD995">IF($AG995,SQRT(SUMPRODUCT($AH$2:$AH995, (AP$2:AP995-BJ995)^2)/(SUM($AH$2:$AH995)-1)),0)</f>
        <v>0</v>
      </c>
      <c r="CE995" s="109" cm="1">
        <f t="array" ref="CE995">IF($AG995,SQRT(SUMPRODUCT($AH$2:$AH995, (AQ$2:AQ995-BK995)^2)/(SUM($AH$2:$AH995)-1)),0)</f>
        <v>0</v>
      </c>
      <c r="CF995" s="109" cm="1">
        <f t="array" ref="CF995">IF($AG995,SQRT(SUMPRODUCT($AH$2:$AH995, (AR$2:AR995-BL995)^2)/(SUM($AH$2:$AH995)-1)),0)</f>
        <v>0</v>
      </c>
      <c r="CG995" s="109" cm="1">
        <f t="array" ref="CG995">IF($AG995,SQRT(SUMPRODUCT($AH$2:$AH995, (AS$2:AS995-BM995)^2)/(SUM($AH$2:$AH995)-1)),0)</f>
        <v>0</v>
      </c>
      <c r="CH995" s="109" cm="1">
        <f t="array" ref="CH995">IF($AG995,SQRT(SUMPRODUCT($AH$2:$AH995, (AT$2:AT995-BN995)^2)/(SUM($AH$2:$AH995)-1)),0)</f>
        <v>0</v>
      </c>
      <c r="CI995" s="109" cm="1">
        <f t="array" ref="CI995">IF($AG995,SQRT(SUMPRODUCT($AH$2:$AH995, (AU$2:AU995-BO995)^2)/(SUM($AH$2:$AH995)-1)),0)</f>
        <v>0</v>
      </c>
      <c r="CJ995" s="109" cm="1">
        <f t="array" ref="CJ995">IF($AG995,SQRT(SUMPRODUCT($AH$2:$AH995, (AV$2:AV995-BP995)^2)/(SUM($AH$2:$AH995)-1)),0)</f>
        <v>0</v>
      </c>
      <c r="CK995" s="109" cm="1">
        <f t="array" ref="CK995">IF($AG995,SQRT(SUMPRODUCT($AH$2:$AH995, (AW$2:AW995-BQ995)^2)/(SUM($AH$2:$AH995)-1)),0)</f>
        <v>0</v>
      </c>
      <c r="CL995" s="109" cm="1">
        <f t="array" ref="CL995">IF($AG995,SQRT(SUMPRODUCT($AH$2:$AH995, (AX$2:AX995-BR995)^2)/(SUM($AH$2:$AH995)-1)),0)</f>
        <v>0</v>
      </c>
      <c r="CM995" s="109" cm="1">
        <f t="array" ref="CM995">IF($AG995,SQRT(SUMPRODUCT($AH$2:$AH995, (AY$2:AY995-BS995)^2)/(SUM($AH$2:$AH995)-1)),0)</f>
        <v>0</v>
      </c>
      <c r="CN995" s="109" cm="1">
        <f t="array" ref="CN995">IF($AG995,SQRT(SUMPRODUCT($AH$2:$AH995, (AZ$2:AZ995-BT995)^2)/(SUM($AH$2:$AH995)-1)),0)</f>
        <v>0</v>
      </c>
      <c r="CO995" s="109" cm="1">
        <f t="array" ref="CO995">IF($AG995,SQRT(SUMPRODUCT($AH$2:$AH995, (BA$2:BA995-BU995)^2)/(SUM($AH$2:$AH995)-1)),0)</f>
        <v>0</v>
      </c>
    </row>
    <row r="996" spans="34:93" x14ac:dyDescent="0.25">
      <c r="AH996" s="99" t="str">
        <f t="shared" si="227"/>
        <v/>
      </c>
      <c r="AI996" s="11">
        <f t="shared" ca="1" si="236"/>
        <v>0</v>
      </c>
      <c r="AJ996" s="11">
        <f t="shared" ca="1" si="236"/>
        <v>0</v>
      </c>
      <c r="AK996" s="11">
        <f t="shared" ca="1" si="236"/>
        <v>0</v>
      </c>
      <c r="AL996" s="11">
        <f t="shared" ca="1" si="236"/>
        <v>0</v>
      </c>
      <c r="AM996" s="11">
        <f t="shared" ca="1" si="236"/>
        <v>0</v>
      </c>
      <c r="AN996" s="11">
        <f t="shared" ca="1" si="236"/>
        <v>0</v>
      </c>
      <c r="AO996" s="11">
        <f t="shared" ca="1" si="236"/>
        <v>0</v>
      </c>
      <c r="AP996" s="11">
        <f t="shared" ca="1" si="236"/>
        <v>0</v>
      </c>
      <c r="AQ996" s="11">
        <f t="shared" ca="1" si="236"/>
        <v>0</v>
      </c>
      <c r="AR996" s="11">
        <f t="shared" ca="1" si="236"/>
        <v>0</v>
      </c>
      <c r="AS996" s="11">
        <f t="shared" ca="1" si="237"/>
        <v>0</v>
      </c>
      <c r="AT996" s="11">
        <f t="shared" ca="1" si="237"/>
        <v>0</v>
      </c>
      <c r="AU996" s="11">
        <f t="shared" ca="1" si="237"/>
        <v>0</v>
      </c>
      <c r="AV996" s="11">
        <f t="shared" ca="1" si="237"/>
        <v>0</v>
      </c>
      <c r="AW996" s="11">
        <f t="shared" ca="1" si="237"/>
        <v>0</v>
      </c>
      <c r="AX996" s="11">
        <f t="shared" ca="1" si="237"/>
        <v>0</v>
      </c>
      <c r="AY996" s="11">
        <f t="shared" ca="1" si="237"/>
        <v>0</v>
      </c>
      <c r="AZ996" s="11">
        <f t="shared" ca="1" si="237"/>
        <v>0</v>
      </c>
      <c r="BA996" s="11">
        <f t="shared" ca="1" si="237"/>
        <v>0</v>
      </c>
      <c r="BB996" s="11"/>
      <c r="BC996" s="11">
        <f>IF($AG996,SUMPRODUCT(AI$2:AI996,$AH$2:$AH996)/SUM($AH$2:$AH996),0)</f>
        <v>0</v>
      </c>
      <c r="BD996" s="11">
        <f>IF($AG996,SUMPRODUCT(AJ$2:AJ996,$AH$2:$AH996)/SUM($AH$2:$AH996),0)</f>
        <v>0</v>
      </c>
      <c r="BE996" s="11">
        <f>IF($AG996,SUMPRODUCT(AK$2:AK996,$AH$2:$AH996)/SUM($AH$2:$AH996),0)</f>
        <v>0</v>
      </c>
      <c r="BF996" s="11">
        <f>IF($AG996,SUMPRODUCT(AL$2:AL996,$AH$2:$AH996)/SUM($AH$2:$AH996),0)</f>
        <v>0</v>
      </c>
      <c r="BG996" s="11">
        <f>IF($AG996,SUMPRODUCT(AM$2:AM996,$AH$2:$AH996)/SUM($AH$2:$AH996),0)</f>
        <v>0</v>
      </c>
      <c r="BH996" s="11">
        <f>IF($AG996,SUMPRODUCT(AN$2:AN996,$AH$2:$AH996)/SUM($AH$2:$AH996),0)</f>
        <v>0</v>
      </c>
      <c r="BI996" s="11">
        <f>IF($AG996,SUMPRODUCT(AO$2:AO996,$AH$2:$AH996)/SUM($AH$2:$AH996),0)</f>
        <v>0</v>
      </c>
      <c r="BJ996" s="11">
        <f>IF($AG996,SUMPRODUCT(AP$2:AP996,$AH$2:$AH996)/SUM($AH$2:$AH996),0)</f>
        <v>0</v>
      </c>
      <c r="BK996" s="11">
        <f>IF($AG996,SUMPRODUCT(AQ$2:AQ996,$AH$2:$AH996)/SUM($AH$2:$AH996),0)</f>
        <v>0</v>
      </c>
      <c r="BL996" s="11">
        <f>IF($AG996,SUMPRODUCT(AR$2:AR996,$AH$2:$AH996)/SUM($AH$2:$AH996),0)</f>
        <v>0</v>
      </c>
      <c r="BM996" s="11">
        <f>IF($AG996,SUMPRODUCT(AS$2:AS996,$AH$2:$AH996)/SUM($AH$2:$AH996),0)</f>
        <v>0</v>
      </c>
      <c r="BN996" s="11">
        <f>IF($AG996,SUMPRODUCT(AT$2:AT996,$AH$2:$AH996)/SUM($AH$2:$AH996),0)</f>
        <v>0</v>
      </c>
      <c r="BO996" s="11">
        <f>IF($AG996,SUMPRODUCT(AU$2:AU996,$AH$2:$AH996)/SUM($AH$2:$AH996),0)</f>
        <v>0</v>
      </c>
      <c r="BP996" s="11">
        <f>IF($AG996,SUMPRODUCT(AV$2:AV996,$AH$2:$AH996)/SUM($AH$2:$AH996),0)</f>
        <v>0</v>
      </c>
      <c r="BQ996" s="11">
        <f>IF($AG996,SUMPRODUCT(AW$2:AW996,$AH$2:$AH996)/SUM($AH$2:$AH996),0)</f>
        <v>0</v>
      </c>
      <c r="BR996" s="11">
        <f>IF($AG996,SUMPRODUCT(AX$2:AX996,$AH$2:$AH996)/SUM($AH$2:$AH996),0)</f>
        <v>0</v>
      </c>
      <c r="BS996" s="11">
        <f>IF($AG996,SUMPRODUCT(AY$2:AY996,$AH$2:$AH996)/SUM($AH$2:$AH996),0)</f>
        <v>0</v>
      </c>
      <c r="BT996" s="11">
        <f>IF($AG996,SUMPRODUCT(AZ$2:AZ996,$AH$2:$AH996)/SUM($AH$2:$AH996),0)</f>
        <v>0</v>
      </c>
      <c r="BU996" s="11">
        <f>IF($AG996,SUMPRODUCT(BA$2:BA996,$AH$2:$AH996)/SUM($AH$2:$AH996),0)</f>
        <v>0</v>
      </c>
      <c r="BV996" s="11"/>
      <c r="BW996" s="109" cm="1">
        <f t="array" ref="BW996">IF($AG996,SQRT(SUMPRODUCT($AH$2:$AH996, (AI$2:AI996-BC996)^2)/(SUM($AH$2:$AH996)-1)),0)</f>
        <v>0</v>
      </c>
      <c r="BX996" s="109" cm="1">
        <f t="array" ref="BX996">IF($AG996,SQRT(SUMPRODUCT($AH$2:$AH996, (AJ$2:AJ996-BD996)^2)/(SUM($AH$2:$AH996)-1)),0)</f>
        <v>0</v>
      </c>
      <c r="BY996" s="109" cm="1">
        <f t="array" ref="BY996">IF($AG996,SQRT(SUMPRODUCT($AH$2:$AH996, (AK$2:AK996-BE996)^2)/(SUM($AH$2:$AH996)-1)),0)</f>
        <v>0</v>
      </c>
      <c r="BZ996" s="109" cm="1">
        <f t="array" ref="BZ996">IF($AG996,SQRT(SUMPRODUCT($AH$2:$AH996, (AL$2:AL996-BF996)^2)/(SUM($AH$2:$AH996)-1)),0)</f>
        <v>0</v>
      </c>
      <c r="CA996" s="109" cm="1">
        <f t="array" ref="CA996">IF($AG996,SQRT(SUMPRODUCT($AH$2:$AH996, (AM$2:AM996-BG996)^2)/(SUM($AH$2:$AH996)-1)),0)</f>
        <v>0</v>
      </c>
      <c r="CB996" s="109" cm="1">
        <f t="array" ref="CB996">IF($AG996,SQRT(SUMPRODUCT($AH$2:$AH996, (AN$2:AN996-BH996)^2)/(SUM($AH$2:$AH996)-1)),0)</f>
        <v>0</v>
      </c>
      <c r="CC996" s="109" cm="1">
        <f t="array" ref="CC996">IF($AG996,SQRT(SUMPRODUCT($AH$2:$AH996, (AO$2:AO996-BI996)^2)/(SUM($AH$2:$AH996)-1)),0)</f>
        <v>0</v>
      </c>
      <c r="CD996" s="109" cm="1">
        <f t="array" ref="CD996">IF($AG996,SQRT(SUMPRODUCT($AH$2:$AH996, (AP$2:AP996-BJ996)^2)/(SUM($AH$2:$AH996)-1)),0)</f>
        <v>0</v>
      </c>
      <c r="CE996" s="109" cm="1">
        <f t="array" ref="CE996">IF($AG996,SQRT(SUMPRODUCT($AH$2:$AH996, (AQ$2:AQ996-BK996)^2)/(SUM($AH$2:$AH996)-1)),0)</f>
        <v>0</v>
      </c>
      <c r="CF996" s="109" cm="1">
        <f t="array" ref="CF996">IF($AG996,SQRT(SUMPRODUCT($AH$2:$AH996, (AR$2:AR996-BL996)^2)/(SUM($AH$2:$AH996)-1)),0)</f>
        <v>0</v>
      </c>
      <c r="CG996" s="109" cm="1">
        <f t="array" ref="CG996">IF($AG996,SQRT(SUMPRODUCT($AH$2:$AH996, (AS$2:AS996-BM996)^2)/(SUM($AH$2:$AH996)-1)),0)</f>
        <v>0</v>
      </c>
      <c r="CH996" s="109" cm="1">
        <f t="array" ref="CH996">IF($AG996,SQRT(SUMPRODUCT($AH$2:$AH996, (AT$2:AT996-BN996)^2)/(SUM($AH$2:$AH996)-1)),0)</f>
        <v>0</v>
      </c>
      <c r="CI996" s="109" cm="1">
        <f t="array" ref="CI996">IF($AG996,SQRT(SUMPRODUCT($AH$2:$AH996, (AU$2:AU996-BO996)^2)/(SUM($AH$2:$AH996)-1)),0)</f>
        <v>0</v>
      </c>
      <c r="CJ996" s="109" cm="1">
        <f t="array" ref="CJ996">IF($AG996,SQRT(SUMPRODUCT($AH$2:$AH996, (AV$2:AV996-BP996)^2)/(SUM($AH$2:$AH996)-1)),0)</f>
        <v>0</v>
      </c>
      <c r="CK996" s="109" cm="1">
        <f t="array" ref="CK996">IF($AG996,SQRT(SUMPRODUCT($AH$2:$AH996, (AW$2:AW996-BQ996)^2)/(SUM($AH$2:$AH996)-1)),0)</f>
        <v>0</v>
      </c>
      <c r="CL996" s="109" cm="1">
        <f t="array" ref="CL996">IF($AG996,SQRT(SUMPRODUCT($AH$2:$AH996, (AX$2:AX996-BR996)^2)/(SUM($AH$2:$AH996)-1)),0)</f>
        <v>0</v>
      </c>
      <c r="CM996" s="109" cm="1">
        <f t="array" ref="CM996">IF($AG996,SQRT(SUMPRODUCT($AH$2:$AH996, (AY$2:AY996-BS996)^2)/(SUM($AH$2:$AH996)-1)),0)</f>
        <v>0</v>
      </c>
      <c r="CN996" s="109" cm="1">
        <f t="array" ref="CN996">IF($AG996,SQRT(SUMPRODUCT($AH$2:$AH996, (AZ$2:AZ996-BT996)^2)/(SUM($AH$2:$AH996)-1)),0)</f>
        <v>0</v>
      </c>
      <c r="CO996" s="109" cm="1">
        <f t="array" ref="CO996">IF($AG996,SQRT(SUMPRODUCT($AH$2:$AH996, (BA$2:BA996-BU996)^2)/(SUM($AH$2:$AH996)-1)),0)</f>
        <v>0</v>
      </c>
    </row>
    <row r="997" spans="34:93" x14ac:dyDescent="0.25">
      <c r="AH997" s="99" t="str">
        <f t="shared" si="227"/>
        <v/>
      </c>
      <c r="AI997" s="11">
        <f t="shared" ca="1" si="236"/>
        <v>0</v>
      </c>
      <c r="AJ997" s="11">
        <f t="shared" ca="1" si="236"/>
        <v>0</v>
      </c>
      <c r="AK997" s="11">
        <f t="shared" ca="1" si="236"/>
        <v>0</v>
      </c>
      <c r="AL997" s="11">
        <f t="shared" ca="1" si="236"/>
        <v>0</v>
      </c>
      <c r="AM997" s="11">
        <f t="shared" ca="1" si="236"/>
        <v>0</v>
      </c>
      <c r="AN997" s="11">
        <f t="shared" ca="1" si="236"/>
        <v>0</v>
      </c>
      <c r="AO997" s="11">
        <f t="shared" ca="1" si="236"/>
        <v>0</v>
      </c>
      <c r="AP997" s="11">
        <f t="shared" ca="1" si="236"/>
        <v>0</v>
      </c>
      <c r="AQ997" s="11">
        <f t="shared" ca="1" si="236"/>
        <v>0</v>
      </c>
      <c r="AR997" s="11">
        <f t="shared" ca="1" si="236"/>
        <v>0</v>
      </c>
      <c r="AS997" s="11">
        <f t="shared" ca="1" si="237"/>
        <v>0</v>
      </c>
      <c r="AT997" s="11">
        <f t="shared" ca="1" si="237"/>
        <v>0</v>
      </c>
      <c r="AU997" s="11">
        <f t="shared" ca="1" si="237"/>
        <v>0</v>
      </c>
      <c r="AV997" s="11">
        <f t="shared" ca="1" si="237"/>
        <v>0</v>
      </c>
      <c r="AW997" s="11">
        <f t="shared" ca="1" si="237"/>
        <v>0</v>
      </c>
      <c r="AX997" s="11">
        <f t="shared" ca="1" si="237"/>
        <v>0</v>
      </c>
      <c r="AY997" s="11">
        <f t="shared" ca="1" si="237"/>
        <v>0</v>
      </c>
      <c r="AZ997" s="11">
        <f t="shared" ca="1" si="237"/>
        <v>0</v>
      </c>
      <c r="BA997" s="11">
        <f t="shared" ca="1" si="237"/>
        <v>0</v>
      </c>
      <c r="BB997" s="11"/>
      <c r="BC997" s="11">
        <f>IF($AG997,SUMPRODUCT(AI$2:AI997,$AH$2:$AH997)/SUM($AH$2:$AH997),0)</f>
        <v>0</v>
      </c>
      <c r="BD997" s="11">
        <f>IF($AG997,SUMPRODUCT(AJ$2:AJ997,$AH$2:$AH997)/SUM($AH$2:$AH997),0)</f>
        <v>0</v>
      </c>
      <c r="BE997" s="11">
        <f>IF($AG997,SUMPRODUCT(AK$2:AK997,$AH$2:$AH997)/SUM($AH$2:$AH997),0)</f>
        <v>0</v>
      </c>
      <c r="BF997" s="11">
        <f>IF($AG997,SUMPRODUCT(AL$2:AL997,$AH$2:$AH997)/SUM($AH$2:$AH997),0)</f>
        <v>0</v>
      </c>
      <c r="BG997" s="11">
        <f>IF($AG997,SUMPRODUCT(AM$2:AM997,$AH$2:$AH997)/SUM($AH$2:$AH997),0)</f>
        <v>0</v>
      </c>
      <c r="BH997" s="11">
        <f>IF($AG997,SUMPRODUCT(AN$2:AN997,$AH$2:$AH997)/SUM($AH$2:$AH997),0)</f>
        <v>0</v>
      </c>
      <c r="BI997" s="11">
        <f>IF($AG997,SUMPRODUCT(AO$2:AO997,$AH$2:$AH997)/SUM($AH$2:$AH997),0)</f>
        <v>0</v>
      </c>
      <c r="BJ997" s="11">
        <f>IF($AG997,SUMPRODUCT(AP$2:AP997,$AH$2:$AH997)/SUM($AH$2:$AH997),0)</f>
        <v>0</v>
      </c>
      <c r="BK997" s="11">
        <f>IF($AG997,SUMPRODUCT(AQ$2:AQ997,$AH$2:$AH997)/SUM($AH$2:$AH997),0)</f>
        <v>0</v>
      </c>
      <c r="BL997" s="11">
        <f>IF($AG997,SUMPRODUCT(AR$2:AR997,$AH$2:$AH997)/SUM($AH$2:$AH997),0)</f>
        <v>0</v>
      </c>
      <c r="BM997" s="11">
        <f>IF($AG997,SUMPRODUCT(AS$2:AS997,$AH$2:$AH997)/SUM($AH$2:$AH997),0)</f>
        <v>0</v>
      </c>
      <c r="BN997" s="11">
        <f>IF($AG997,SUMPRODUCT(AT$2:AT997,$AH$2:$AH997)/SUM($AH$2:$AH997),0)</f>
        <v>0</v>
      </c>
      <c r="BO997" s="11">
        <f>IF($AG997,SUMPRODUCT(AU$2:AU997,$AH$2:$AH997)/SUM($AH$2:$AH997),0)</f>
        <v>0</v>
      </c>
      <c r="BP997" s="11">
        <f>IF($AG997,SUMPRODUCT(AV$2:AV997,$AH$2:$AH997)/SUM($AH$2:$AH997),0)</f>
        <v>0</v>
      </c>
      <c r="BQ997" s="11">
        <f>IF($AG997,SUMPRODUCT(AW$2:AW997,$AH$2:$AH997)/SUM($AH$2:$AH997),0)</f>
        <v>0</v>
      </c>
      <c r="BR997" s="11">
        <f>IF($AG997,SUMPRODUCT(AX$2:AX997,$AH$2:$AH997)/SUM($AH$2:$AH997),0)</f>
        <v>0</v>
      </c>
      <c r="BS997" s="11">
        <f>IF($AG997,SUMPRODUCT(AY$2:AY997,$AH$2:$AH997)/SUM($AH$2:$AH997),0)</f>
        <v>0</v>
      </c>
      <c r="BT997" s="11">
        <f>IF($AG997,SUMPRODUCT(AZ$2:AZ997,$AH$2:$AH997)/SUM($AH$2:$AH997),0)</f>
        <v>0</v>
      </c>
      <c r="BU997" s="11">
        <f>IF($AG997,SUMPRODUCT(BA$2:BA997,$AH$2:$AH997)/SUM($AH$2:$AH997),0)</f>
        <v>0</v>
      </c>
      <c r="BV997" s="11"/>
      <c r="BW997" s="109" cm="1">
        <f t="array" ref="BW997">IF($AG997,SQRT(SUMPRODUCT($AH$2:$AH997, (AI$2:AI997-BC997)^2)/(SUM($AH$2:$AH997)-1)),0)</f>
        <v>0</v>
      </c>
      <c r="BX997" s="109" cm="1">
        <f t="array" ref="BX997">IF($AG997,SQRT(SUMPRODUCT($AH$2:$AH997, (AJ$2:AJ997-BD997)^2)/(SUM($AH$2:$AH997)-1)),0)</f>
        <v>0</v>
      </c>
      <c r="BY997" s="109" cm="1">
        <f t="array" ref="BY997">IF($AG997,SQRT(SUMPRODUCT($AH$2:$AH997, (AK$2:AK997-BE997)^2)/(SUM($AH$2:$AH997)-1)),0)</f>
        <v>0</v>
      </c>
      <c r="BZ997" s="109" cm="1">
        <f t="array" ref="BZ997">IF($AG997,SQRT(SUMPRODUCT($AH$2:$AH997, (AL$2:AL997-BF997)^2)/(SUM($AH$2:$AH997)-1)),0)</f>
        <v>0</v>
      </c>
      <c r="CA997" s="109" cm="1">
        <f t="array" ref="CA997">IF($AG997,SQRT(SUMPRODUCT($AH$2:$AH997, (AM$2:AM997-BG997)^2)/(SUM($AH$2:$AH997)-1)),0)</f>
        <v>0</v>
      </c>
      <c r="CB997" s="109" cm="1">
        <f t="array" ref="CB997">IF($AG997,SQRT(SUMPRODUCT($AH$2:$AH997, (AN$2:AN997-BH997)^2)/(SUM($AH$2:$AH997)-1)),0)</f>
        <v>0</v>
      </c>
      <c r="CC997" s="109" cm="1">
        <f t="array" ref="CC997">IF($AG997,SQRT(SUMPRODUCT($AH$2:$AH997, (AO$2:AO997-BI997)^2)/(SUM($AH$2:$AH997)-1)),0)</f>
        <v>0</v>
      </c>
      <c r="CD997" s="109" cm="1">
        <f t="array" ref="CD997">IF($AG997,SQRT(SUMPRODUCT($AH$2:$AH997, (AP$2:AP997-BJ997)^2)/(SUM($AH$2:$AH997)-1)),0)</f>
        <v>0</v>
      </c>
      <c r="CE997" s="109" cm="1">
        <f t="array" ref="CE997">IF($AG997,SQRT(SUMPRODUCT($AH$2:$AH997, (AQ$2:AQ997-BK997)^2)/(SUM($AH$2:$AH997)-1)),0)</f>
        <v>0</v>
      </c>
      <c r="CF997" s="109" cm="1">
        <f t="array" ref="CF997">IF($AG997,SQRT(SUMPRODUCT($AH$2:$AH997, (AR$2:AR997-BL997)^2)/(SUM($AH$2:$AH997)-1)),0)</f>
        <v>0</v>
      </c>
      <c r="CG997" s="109" cm="1">
        <f t="array" ref="CG997">IF($AG997,SQRT(SUMPRODUCT($AH$2:$AH997, (AS$2:AS997-BM997)^2)/(SUM($AH$2:$AH997)-1)),0)</f>
        <v>0</v>
      </c>
      <c r="CH997" s="109" cm="1">
        <f t="array" ref="CH997">IF($AG997,SQRT(SUMPRODUCT($AH$2:$AH997, (AT$2:AT997-BN997)^2)/(SUM($AH$2:$AH997)-1)),0)</f>
        <v>0</v>
      </c>
      <c r="CI997" s="109" cm="1">
        <f t="array" ref="CI997">IF($AG997,SQRT(SUMPRODUCT($AH$2:$AH997, (AU$2:AU997-BO997)^2)/(SUM($AH$2:$AH997)-1)),0)</f>
        <v>0</v>
      </c>
      <c r="CJ997" s="109" cm="1">
        <f t="array" ref="CJ997">IF($AG997,SQRT(SUMPRODUCT($AH$2:$AH997, (AV$2:AV997-BP997)^2)/(SUM($AH$2:$AH997)-1)),0)</f>
        <v>0</v>
      </c>
      <c r="CK997" s="109" cm="1">
        <f t="array" ref="CK997">IF($AG997,SQRT(SUMPRODUCT($AH$2:$AH997, (AW$2:AW997-BQ997)^2)/(SUM($AH$2:$AH997)-1)),0)</f>
        <v>0</v>
      </c>
      <c r="CL997" s="109" cm="1">
        <f t="array" ref="CL997">IF($AG997,SQRT(SUMPRODUCT($AH$2:$AH997, (AX$2:AX997-BR997)^2)/(SUM($AH$2:$AH997)-1)),0)</f>
        <v>0</v>
      </c>
      <c r="CM997" s="109" cm="1">
        <f t="array" ref="CM997">IF($AG997,SQRT(SUMPRODUCT($AH$2:$AH997, (AY$2:AY997-BS997)^2)/(SUM($AH$2:$AH997)-1)),0)</f>
        <v>0</v>
      </c>
      <c r="CN997" s="109" cm="1">
        <f t="array" ref="CN997">IF($AG997,SQRT(SUMPRODUCT($AH$2:$AH997, (AZ$2:AZ997-BT997)^2)/(SUM($AH$2:$AH997)-1)),0)</f>
        <v>0</v>
      </c>
      <c r="CO997" s="109" cm="1">
        <f t="array" ref="CO997">IF($AG997,SQRT(SUMPRODUCT($AH$2:$AH997, (BA$2:BA997-BU997)^2)/(SUM($AH$2:$AH997)-1)),0)</f>
        <v>0</v>
      </c>
    </row>
    <row r="998" spans="34:93" x14ac:dyDescent="0.25">
      <c r="AH998" s="99" t="str">
        <f t="shared" si="227"/>
        <v/>
      </c>
      <c r="AI998" s="11">
        <f t="shared" ca="1" si="236"/>
        <v>0</v>
      </c>
      <c r="AJ998" s="11">
        <f t="shared" ca="1" si="236"/>
        <v>0</v>
      </c>
      <c r="AK998" s="11">
        <f t="shared" ca="1" si="236"/>
        <v>0</v>
      </c>
      <c r="AL998" s="11">
        <f t="shared" ca="1" si="236"/>
        <v>0</v>
      </c>
      <c r="AM998" s="11">
        <f t="shared" ca="1" si="236"/>
        <v>0</v>
      </c>
      <c r="AN998" s="11">
        <f t="shared" ca="1" si="236"/>
        <v>0</v>
      </c>
      <c r="AO998" s="11">
        <f t="shared" ca="1" si="236"/>
        <v>0</v>
      </c>
      <c r="AP998" s="11">
        <f t="shared" ca="1" si="236"/>
        <v>0</v>
      </c>
      <c r="AQ998" s="11">
        <f t="shared" ca="1" si="236"/>
        <v>0</v>
      </c>
      <c r="AR998" s="11">
        <f t="shared" ca="1" si="236"/>
        <v>0</v>
      </c>
      <c r="AS998" s="11">
        <f t="shared" ca="1" si="237"/>
        <v>0</v>
      </c>
      <c r="AT998" s="11">
        <f t="shared" ca="1" si="237"/>
        <v>0</v>
      </c>
      <c r="AU998" s="11">
        <f t="shared" ca="1" si="237"/>
        <v>0</v>
      </c>
      <c r="AV998" s="11">
        <f t="shared" ca="1" si="237"/>
        <v>0</v>
      </c>
      <c r="AW998" s="11">
        <f t="shared" ca="1" si="237"/>
        <v>0</v>
      </c>
      <c r="AX998" s="11">
        <f t="shared" ca="1" si="237"/>
        <v>0</v>
      </c>
      <c r="AY998" s="11">
        <f t="shared" ca="1" si="237"/>
        <v>0</v>
      </c>
      <c r="AZ998" s="11">
        <f t="shared" ca="1" si="237"/>
        <v>0</v>
      </c>
      <c r="BA998" s="11">
        <f t="shared" ca="1" si="237"/>
        <v>0</v>
      </c>
      <c r="BB998" s="11"/>
      <c r="BC998" s="11">
        <f>IF($AG998,SUMPRODUCT(AI$2:AI998,$AH$2:$AH998)/SUM($AH$2:$AH998),0)</f>
        <v>0</v>
      </c>
      <c r="BD998" s="11">
        <f>IF($AG998,SUMPRODUCT(AJ$2:AJ998,$AH$2:$AH998)/SUM($AH$2:$AH998),0)</f>
        <v>0</v>
      </c>
      <c r="BE998" s="11">
        <f>IF($AG998,SUMPRODUCT(AK$2:AK998,$AH$2:$AH998)/SUM($AH$2:$AH998),0)</f>
        <v>0</v>
      </c>
      <c r="BF998" s="11">
        <f>IF($AG998,SUMPRODUCT(AL$2:AL998,$AH$2:$AH998)/SUM($AH$2:$AH998),0)</f>
        <v>0</v>
      </c>
      <c r="BG998" s="11">
        <f>IF($AG998,SUMPRODUCT(AM$2:AM998,$AH$2:$AH998)/SUM($AH$2:$AH998),0)</f>
        <v>0</v>
      </c>
      <c r="BH998" s="11">
        <f>IF($AG998,SUMPRODUCT(AN$2:AN998,$AH$2:$AH998)/SUM($AH$2:$AH998),0)</f>
        <v>0</v>
      </c>
      <c r="BI998" s="11">
        <f>IF($AG998,SUMPRODUCT(AO$2:AO998,$AH$2:$AH998)/SUM($AH$2:$AH998),0)</f>
        <v>0</v>
      </c>
      <c r="BJ998" s="11">
        <f>IF($AG998,SUMPRODUCT(AP$2:AP998,$AH$2:$AH998)/SUM($AH$2:$AH998),0)</f>
        <v>0</v>
      </c>
      <c r="BK998" s="11">
        <f>IF($AG998,SUMPRODUCT(AQ$2:AQ998,$AH$2:$AH998)/SUM($AH$2:$AH998),0)</f>
        <v>0</v>
      </c>
      <c r="BL998" s="11">
        <f>IF($AG998,SUMPRODUCT(AR$2:AR998,$AH$2:$AH998)/SUM($AH$2:$AH998),0)</f>
        <v>0</v>
      </c>
      <c r="BM998" s="11">
        <f>IF($AG998,SUMPRODUCT(AS$2:AS998,$AH$2:$AH998)/SUM($AH$2:$AH998),0)</f>
        <v>0</v>
      </c>
      <c r="BN998" s="11">
        <f>IF($AG998,SUMPRODUCT(AT$2:AT998,$AH$2:$AH998)/SUM($AH$2:$AH998),0)</f>
        <v>0</v>
      </c>
      <c r="BO998" s="11">
        <f>IF($AG998,SUMPRODUCT(AU$2:AU998,$AH$2:$AH998)/SUM($AH$2:$AH998),0)</f>
        <v>0</v>
      </c>
      <c r="BP998" s="11">
        <f>IF($AG998,SUMPRODUCT(AV$2:AV998,$AH$2:$AH998)/SUM($AH$2:$AH998),0)</f>
        <v>0</v>
      </c>
      <c r="BQ998" s="11">
        <f>IF($AG998,SUMPRODUCT(AW$2:AW998,$AH$2:$AH998)/SUM($AH$2:$AH998),0)</f>
        <v>0</v>
      </c>
      <c r="BR998" s="11">
        <f>IF($AG998,SUMPRODUCT(AX$2:AX998,$AH$2:$AH998)/SUM($AH$2:$AH998),0)</f>
        <v>0</v>
      </c>
      <c r="BS998" s="11">
        <f>IF($AG998,SUMPRODUCT(AY$2:AY998,$AH$2:$AH998)/SUM($AH$2:$AH998),0)</f>
        <v>0</v>
      </c>
      <c r="BT998" s="11">
        <f>IF($AG998,SUMPRODUCT(AZ$2:AZ998,$AH$2:$AH998)/SUM($AH$2:$AH998),0)</f>
        <v>0</v>
      </c>
      <c r="BU998" s="11">
        <f>IF($AG998,SUMPRODUCT(BA$2:BA998,$AH$2:$AH998)/SUM($AH$2:$AH998),0)</f>
        <v>0</v>
      </c>
      <c r="BV998" s="11"/>
      <c r="BW998" s="109" cm="1">
        <f t="array" ref="BW998">IF($AG998,SQRT(SUMPRODUCT($AH$2:$AH998, (AI$2:AI998-BC998)^2)/(SUM($AH$2:$AH998)-1)),0)</f>
        <v>0</v>
      </c>
      <c r="BX998" s="109" cm="1">
        <f t="array" ref="BX998">IF($AG998,SQRT(SUMPRODUCT($AH$2:$AH998, (AJ$2:AJ998-BD998)^2)/(SUM($AH$2:$AH998)-1)),0)</f>
        <v>0</v>
      </c>
      <c r="BY998" s="109" cm="1">
        <f t="array" ref="BY998">IF($AG998,SQRT(SUMPRODUCT($AH$2:$AH998, (AK$2:AK998-BE998)^2)/(SUM($AH$2:$AH998)-1)),0)</f>
        <v>0</v>
      </c>
      <c r="BZ998" s="109" cm="1">
        <f t="array" ref="BZ998">IF($AG998,SQRT(SUMPRODUCT($AH$2:$AH998, (AL$2:AL998-BF998)^2)/(SUM($AH$2:$AH998)-1)),0)</f>
        <v>0</v>
      </c>
      <c r="CA998" s="109" cm="1">
        <f t="array" ref="CA998">IF($AG998,SQRT(SUMPRODUCT($AH$2:$AH998, (AM$2:AM998-BG998)^2)/(SUM($AH$2:$AH998)-1)),0)</f>
        <v>0</v>
      </c>
      <c r="CB998" s="109" cm="1">
        <f t="array" ref="CB998">IF($AG998,SQRT(SUMPRODUCT($AH$2:$AH998, (AN$2:AN998-BH998)^2)/(SUM($AH$2:$AH998)-1)),0)</f>
        <v>0</v>
      </c>
      <c r="CC998" s="109" cm="1">
        <f t="array" ref="CC998">IF($AG998,SQRT(SUMPRODUCT($AH$2:$AH998, (AO$2:AO998-BI998)^2)/(SUM($AH$2:$AH998)-1)),0)</f>
        <v>0</v>
      </c>
      <c r="CD998" s="109" cm="1">
        <f t="array" ref="CD998">IF($AG998,SQRT(SUMPRODUCT($AH$2:$AH998, (AP$2:AP998-BJ998)^2)/(SUM($AH$2:$AH998)-1)),0)</f>
        <v>0</v>
      </c>
      <c r="CE998" s="109" cm="1">
        <f t="array" ref="CE998">IF($AG998,SQRT(SUMPRODUCT($AH$2:$AH998, (AQ$2:AQ998-BK998)^2)/(SUM($AH$2:$AH998)-1)),0)</f>
        <v>0</v>
      </c>
      <c r="CF998" s="109" cm="1">
        <f t="array" ref="CF998">IF($AG998,SQRT(SUMPRODUCT($AH$2:$AH998, (AR$2:AR998-BL998)^2)/(SUM($AH$2:$AH998)-1)),0)</f>
        <v>0</v>
      </c>
      <c r="CG998" s="109" cm="1">
        <f t="array" ref="CG998">IF($AG998,SQRT(SUMPRODUCT($AH$2:$AH998, (AS$2:AS998-BM998)^2)/(SUM($AH$2:$AH998)-1)),0)</f>
        <v>0</v>
      </c>
      <c r="CH998" s="109" cm="1">
        <f t="array" ref="CH998">IF($AG998,SQRT(SUMPRODUCT($AH$2:$AH998, (AT$2:AT998-BN998)^2)/(SUM($AH$2:$AH998)-1)),0)</f>
        <v>0</v>
      </c>
      <c r="CI998" s="109" cm="1">
        <f t="array" ref="CI998">IF($AG998,SQRT(SUMPRODUCT($AH$2:$AH998, (AU$2:AU998-BO998)^2)/(SUM($AH$2:$AH998)-1)),0)</f>
        <v>0</v>
      </c>
      <c r="CJ998" s="109" cm="1">
        <f t="array" ref="CJ998">IF($AG998,SQRT(SUMPRODUCT($AH$2:$AH998, (AV$2:AV998-BP998)^2)/(SUM($AH$2:$AH998)-1)),0)</f>
        <v>0</v>
      </c>
      <c r="CK998" s="109" cm="1">
        <f t="array" ref="CK998">IF($AG998,SQRT(SUMPRODUCT($AH$2:$AH998, (AW$2:AW998-BQ998)^2)/(SUM($AH$2:$AH998)-1)),0)</f>
        <v>0</v>
      </c>
      <c r="CL998" s="109" cm="1">
        <f t="array" ref="CL998">IF($AG998,SQRT(SUMPRODUCT($AH$2:$AH998, (AX$2:AX998-BR998)^2)/(SUM($AH$2:$AH998)-1)),0)</f>
        <v>0</v>
      </c>
      <c r="CM998" s="109" cm="1">
        <f t="array" ref="CM998">IF($AG998,SQRT(SUMPRODUCT($AH$2:$AH998, (AY$2:AY998-BS998)^2)/(SUM($AH$2:$AH998)-1)),0)</f>
        <v>0</v>
      </c>
      <c r="CN998" s="109" cm="1">
        <f t="array" ref="CN998">IF($AG998,SQRT(SUMPRODUCT($AH$2:$AH998, (AZ$2:AZ998-BT998)^2)/(SUM($AH$2:$AH998)-1)),0)</f>
        <v>0</v>
      </c>
      <c r="CO998" s="109" cm="1">
        <f t="array" ref="CO998">IF($AG998,SQRT(SUMPRODUCT($AH$2:$AH998, (BA$2:BA998-BU998)^2)/(SUM($AH$2:$AH998)-1)),0)</f>
        <v>0</v>
      </c>
    </row>
    <row r="999" spans="34:93" x14ac:dyDescent="0.25">
      <c r="AH999" s="99" t="str">
        <f t="shared" si="227"/>
        <v/>
      </c>
      <c r="AI999" s="11">
        <f t="shared" ca="1" si="236"/>
        <v>0</v>
      </c>
      <c r="AJ999" s="11">
        <f t="shared" ca="1" si="236"/>
        <v>0</v>
      </c>
      <c r="AK999" s="11">
        <f t="shared" ca="1" si="236"/>
        <v>0</v>
      </c>
      <c r="AL999" s="11">
        <f t="shared" ca="1" si="236"/>
        <v>0</v>
      </c>
      <c r="AM999" s="11">
        <f t="shared" ca="1" si="236"/>
        <v>0</v>
      </c>
      <c r="AN999" s="11">
        <f t="shared" ca="1" si="236"/>
        <v>0</v>
      </c>
      <c r="AO999" s="11">
        <f t="shared" ca="1" si="236"/>
        <v>0</v>
      </c>
      <c r="AP999" s="11">
        <f t="shared" ca="1" si="236"/>
        <v>0</v>
      </c>
      <c r="AQ999" s="11">
        <f t="shared" ca="1" si="236"/>
        <v>0</v>
      </c>
      <c r="AR999" s="11">
        <f t="shared" ca="1" si="236"/>
        <v>0</v>
      </c>
      <c r="AS999" s="11">
        <f t="shared" ca="1" si="237"/>
        <v>0</v>
      </c>
      <c r="AT999" s="11">
        <f t="shared" ca="1" si="237"/>
        <v>0</v>
      </c>
      <c r="AU999" s="11">
        <f t="shared" ca="1" si="237"/>
        <v>0</v>
      </c>
      <c r="AV999" s="11">
        <f t="shared" ca="1" si="237"/>
        <v>0</v>
      </c>
      <c r="AW999" s="11">
        <f t="shared" ca="1" si="237"/>
        <v>0</v>
      </c>
      <c r="AX999" s="11">
        <f t="shared" ca="1" si="237"/>
        <v>0</v>
      </c>
      <c r="AY999" s="11">
        <f t="shared" ca="1" si="237"/>
        <v>0</v>
      </c>
      <c r="AZ999" s="11">
        <f t="shared" ca="1" si="237"/>
        <v>0</v>
      </c>
      <c r="BA999" s="11">
        <f t="shared" ca="1" si="237"/>
        <v>0</v>
      </c>
      <c r="BB999" s="11"/>
      <c r="BC999" s="11">
        <f>IF($AG999,SUMPRODUCT(AI$2:AI999,$AH$2:$AH999)/SUM($AH$2:$AH999),0)</f>
        <v>0</v>
      </c>
      <c r="BD999" s="11">
        <f>IF($AG999,SUMPRODUCT(AJ$2:AJ999,$AH$2:$AH999)/SUM($AH$2:$AH999),0)</f>
        <v>0</v>
      </c>
      <c r="BE999" s="11">
        <f>IF($AG999,SUMPRODUCT(AK$2:AK999,$AH$2:$AH999)/SUM($AH$2:$AH999),0)</f>
        <v>0</v>
      </c>
      <c r="BF999" s="11">
        <f>IF($AG999,SUMPRODUCT(AL$2:AL999,$AH$2:$AH999)/SUM($AH$2:$AH999),0)</f>
        <v>0</v>
      </c>
      <c r="BG999" s="11">
        <f>IF($AG999,SUMPRODUCT(AM$2:AM999,$AH$2:$AH999)/SUM($AH$2:$AH999),0)</f>
        <v>0</v>
      </c>
      <c r="BH999" s="11">
        <f>IF($AG999,SUMPRODUCT(AN$2:AN999,$AH$2:$AH999)/SUM($AH$2:$AH999),0)</f>
        <v>0</v>
      </c>
      <c r="BI999" s="11">
        <f>IF($AG999,SUMPRODUCT(AO$2:AO999,$AH$2:$AH999)/SUM($AH$2:$AH999),0)</f>
        <v>0</v>
      </c>
      <c r="BJ999" s="11">
        <f>IF($AG999,SUMPRODUCT(AP$2:AP999,$AH$2:$AH999)/SUM($AH$2:$AH999),0)</f>
        <v>0</v>
      </c>
      <c r="BK999" s="11">
        <f>IF($AG999,SUMPRODUCT(AQ$2:AQ999,$AH$2:$AH999)/SUM($AH$2:$AH999),0)</f>
        <v>0</v>
      </c>
      <c r="BL999" s="11">
        <f>IF($AG999,SUMPRODUCT(AR$2:AR999,$AH$2:$AH999)/SUM($AH$2:$AH999),0)</f>
        <v>0</v>
      </c>
      <c r="BM999" s="11">
        <f>IF($AG999,SUMPRODUCT(AS$2:AS999,$AH$2:$AH999)/SUM($AH$2:$AH999),0)</f>
        <v>0</v>
      </c>
      <c r="BN999" s="11">
        <f>IF($AG999,SUMPRODUCT(AT$2:AT999,$AH$2:$AH999)/SUM($AH$2:$AH999),0)</f>
        <v>0</v>
      </c>
      <c r="BO999" s="11">
        <f>IF($AG999,SUMPRODUCT(AU$2:AU999,$AH$2:$AH999)/SUM($AH$2:$AH999),0)</f>
        <v>0</v>
      </c>
      <c r="BP999" s="11">
        <f>IF($AG999,SUMPRODUCT(AV$2:AV999,$AH$2:$AH999)/SUM($AH$2:$AH999),0)</f>
        <v>0</v>
      </c>
      <c r="BQ999" s="11">
        <f>IF($AG999,SUMPRODUCT(AW$2:AW999,$AH$2:$AH999)/SUM($AH$2:$AH999),0)</f>
        <v>0</v>
      </c>
      <c r="BR999" s="11">
        <f>IF($AG999,SUMPRODUCT(AX$2:AX999,$AH$2:$AH999)/SUM($AH$2:$AH999),0)</f>
        <v>0</v>
      </c>
      <c r="BS999" s="11">
        <f>IF($AG999,SUMPRODUCT(AY$2:AY999,$AH$2:$AH999)/SUM($AH$2:$AH999),0)</f>
        <v>0</v>
      </c>
      <c r="BT999" s="11">
        <f>IF($AG999,SUMPRODUCT(AZ$2:AZ999,$AH$2:$AH999)/SUM($AH$2:$AH999),0)</f>
        <v>0</v>
      </c>
      <c r="BU999" s="11">
        <f>IF($AG999,SUMPRODUCT(BA$2:BA999,$AH$2:$AH999)/SUM($AH$2:$AH999),0)</f>
        <v>0</v>
      </c>
      <c r="BV999" s="11"/>
      <c r="BW999" s="109" cm="1">
        <f t="array" ref="BW999">IF($AG999,SQRT(SUMPRODUCT($AH$2:$AH999, (AI$2:AI999-BC999)^2)/(SUM($AH$2:$AH999)-1)),0)</f>
        <v>0</v>
      </c>
      <c r="BX999" s="109" cm="1">
        <f t="array" ref="BX999">IF($AG999,SQRT(SUMPRODUCT($AH$2:$AH999, (AJ$2:AJ999-BD999)^2)/(SUM($AH$2:$AH999)-1)),0)</f>
        <v>0</v>
      </c>
      <c r="BY999" s="109" cm="1">
        <f t="array" ref="BY999">IF($AG999,SQRT(SUMPRODUCT($AH$2:$AH999, (AK$2:AK999-BE999)^2)/(SUM($AH$2:$AH999)-1)),0)</f>
        <v>0</v>
      </c>
      <c r="BZ999" s="109" cm="1">
        <f t="array" ref="BZ999">IF($AG999,SQRT(SUMPRODUCT($AH$2:$AH999, (AL$2:AL999-BF999)^2)/(SUM($AH$2:$AH999)-1)),0)</f>
        <v>0</v>
      </c>
      <c r="CA999" s="109" cm="1">
        <f t="array" ref="CA999">IF($AG999,SQRT(SUMPRODUCT($AH$2:$AH999, (AM$2:AM999-BG999)^2)/(SUM($AH$2:$AH999)-1)),0)</f>
        <v>0</v>
      </c>
      <c r="CB999" s="109" cm="1">
        <f t="array" ref="CB999">IF($AG999,SQRT(SUMPRODUCT($AH$2:$AH999, (AN$2:AN999-BH999)^2)/(SUM($AH$2:$AH999)-1)),0)</f>
        <v>0</v>
      </c>
      <c r="CC999" s="109" cm="1">
        <f t="array" ref="CC999">IF($AG999,SQRT(SUMPRODUCT($AH$2:$AH999, (AO$2:AO999-BI999)^2)/(SUM($AH$2:$AH999)-1)),0)</f>
        <v>0</v>
      </c>
      <c r="CD999" s="109" cm="1">
        <f t="array" ref="CD999">IF($AG999,SQRT(SUMPRODUCT($AH$2:$AH999, (AP$2:AP999-BJ999)^2)/(SUM($AH$2:$AH999)-1)),0)</f>
        <v>0</v>
      </c>
      <c r="CE999" s="109" cm="1">
        <f t="array" ref="CE999">IF($AG999,SQRT(SUMPRODUCT($AH$2:$AH999, (AQ$2:AQ999-BK999)^2)/(SUM($AH$2:$AH999)-1)),0)</f>
        <v>0</v>
      </c>
      <c r="CF999" s="109" cm="1">
        <f t="array" ref="CF999">IF($AG999,SQRT(SUMPRODUCT($AH$2:$AH999, (AR$2:AR999-BL999)^2)/(SUM($AH$2:$AH999)-1)),0)</f>
        <v>0</v>
      </c>
      <c r="CG999" s="109" cm="1">
        <f t="array" ref="CG999">IF($AG999,SQRT(SUMPRODUCT($AH$2:$AH999, (AS$2:AS999-BM999)^2)/(SUM($AH$2:$AH999)-1)),0)</f>
        <v>0</v>
      </c>
      <c r="CH999" s="109" cm="1">
        <f t="array" ref="CH999">IF($AG999,SQRT(SUMPRODUCT($AH$2:$AH999, (AT$2:AT999-BN999)^2)/(SUM($AH$2:$AH999)-1)),0)</f>
        <v>0</v>
      </c>
      <c r="CI999" s="109" cm="1">
        <f t="array" ref="CI999">IF($AG999,SQRT(SUMPRODUCT($AH$2:$AH999, (AU$2:AU999-BO999)^2)/(SUM($AH$2:$AH999)-1)),0)</f>
        <v>0</v>
      </c>
      <c r="CJ999" s="109" cm="1">
        <f t="array" ref="CJ999">IF($AG999,SQRT(SUMPRODUCT($AH$2:$AH999, (AV$2:AV999-BP999)^2)/(SUM($AH$2:$AH999)-1)),0)</f>
        <v>0</v>
      </c>
      <c r="CK999" s="109" cm="1">
        <f t="array" ref="CK999">IF($AG999,SQRT(SUMPRODUCT($AH$2:$AH999, (AW$2:AW999-BQ999)^2)/(SUM($AH$2:$AH999)-1)),0)</f>
        <v>0</v>
      </c>
      <c r="CL999" s="109" cm="1">
        <f t="array" ref="CL999">IF($AG999,SQRT(SUMPRODUCT($AH$2:$AH999, (AX$2:AX999-BR999)^2)/(SUM($AH$2:$AH999)-1)),0)</f>
        <v>0</v>
      </c>
      <c r="CM999" s="109" cm="1">
        <f t="array" ref="CM999">IF($AG999,SQRT(SUMPRODUCT($AH$2:$AH999, (AY$2:AY999-BS999)^2)/(SUM($AH$2:$AH999)-1)),0)</f>
        <v>0</v>
      </c>
      <c r="CN999" s="109" cm="1">
        <f t="array" ref="CN999">IF($AG999,SQRT(SUMPRODUCT($AH$2:$AH999, (AZ$2:AZ999-BT999)^2)/(SUM($AH$2:$AH999)-1)),0)</f>
        <v>0</v>
      </c>
      <c r="CO999" s="109" cm="1">
        <f t="array" ref="CO999">IF($AG999,SQRT(SUMPRODUCT($AH$2:$AH999, (BA$2:BA999-BU999)^2)/(SUM($AH$2:$AH999)-1)),0)</f>
        <v>0</v>
      </c>
    </row>
    <row r="1000" spans="34:93" x14ac:dyDescent="0.25">
      <c r="AH1000" s="99" t="str">
        <f t="shared" si="227"/>
        <v/>
      </c>
      <c r="AI1000" s="11">
        <f t="shared" ca="1" si="236"/>
        <v>0</v>
      </c>
      <c r="AJ1000" s="11">
        <f t="shared" ca="1" si="236"/>
        <v>0</v>
      </c>
      <c r="AK1000" s="11">
        <f t="shared" ca="1" si="236"/>
        <v>0</v>
      </c>
      <c r="AL1000" s="11">
        <f t="shared" ca="1" si="236"/>
        <v>0</v>
      </c>
      <c r="AM1000" s="11">
        <f t="shared" ca="1" si="236"/>
        <v>0</v>
      </c>
      <c r="AN1000" s="11">
        <f t="shared" ca="1" si="236"/>
        <v>0</v>
      </c>
      <c r="AO1000" s="11">
        <f t="shared" ca="1" si="236"/>
        <v>0</v>
      </c>
      <c r="AP1000" s="11">
        <f t="shared" ca="1" si="236"/>
        <v>0</v>
      </c>
      <c r="AQ1000" s="11">
        <f t="shared" ca="1" si="236"/>
        <v>0</v>
      </c>
      <c r="AR1000" s="11">
        <f t="shared" ca="1" si="236"/>
        <v>0</v>
      </c>
      <c r="AS1000" s="11">
        <f t="shared" ca="1" si="237"/>
        <v>0</v>
      </c>
      <c r="AT1000" s="11">
        <f t="shared" ca="1" si="237"/>
        <v>0</v>
      </c>
      <c r="AU1000" s="11">
        <f t="shared" ca="1" si="237"/>
        <v>0</v>
      </c>
      <c r="AV1000" s="11">
        <f t="shared" ca="1" si="237"/>
        <v>0</v>
      </c>
      <c r="AW1000" s="11">
        <f t="shared" ca="1" si="237"/>
        <v>0</v>
      </c>
      <c r="AX1000" s="11">
        <f t="shared" ca="1" si="237"/>
        <v>0</v>
      </c>
      <c r="AY1000" s="11">
        <f t="shared" ca="1" si="237"/>
        <v>0</v>
      </c>
      <c r="AZ1000" s="11">
        <f t="shared" ca="1" si="237"/>
        <v>0</v>
      </c>
      <c r="BA1000" s="11">
        <f t="shared" ca="1" si="237"/>
        <v>0</v>
      </c>
      <c r="BB1000" s="11"/>
      <c r="BC1000" s="11">
        <f>IF($AG1000,SUMPRODUCT(AI$2:AI1000,$AH$2:$AH1000)/SUM($AH$2:$AH1000),0)</f>
        <v>0</v>
      </c>
      <c r="BD1000" s="11">
        <f>IF($AG1000,SUMPRODUCT(AJ$2:AJ1000,$AH$2:$AH1000)/SUM($AH$2:$AH1000),0)</f>
        <v>0</v>
      </c>
      <c r="BE1000" s="11">
        <f>IF($AG1000,SUMPRODUCT(AK$2:AK1000,$AH$2:$AH1000)/SUM($AH$2:$AH1000),0)</f>
        <v>0</v>
      </c>
      <c r="BF1000" s="11">
        <f>IF($AG1000,SUMPRODUCT(AL$2:AL1000,$AH$2:$AH1000)/SUM($AH$2:$AH1000),0)</f>
        <v>0</v>
      </c>
      <c r="BG1000" s="11">
        <f>IF($AG1000,SUMPRODUCT(AM$2:AM1000,$AH$2:$AH1000)/SUM($AH$2:$AH1000),0)</f>
        <v>0</v>
      </c>
      <c r="BH1000" s="11">
        <f>IF($AG1000,SUMPRODUCT(AN$2:AN1000,$AH$2:$AH1000)/SUM($AH$2:$AH1000),0)</f>
        <v>0</v>
      </c>
      <c r="BI1000" s="11">
        <f>IF($AG1000,SUMPRODUCT(AO$2:AO1000,$AH$2:$AH1000)/SUM($AH$2:$AH1000),0)</f>
        <v>0</v>
      </c>
      <c r="BJ1000" s="11">
        <f>IF($AG1000,SUMPRODUCT(AP$2:AP1000,$AH$2:$AH1000)/SUM($AH$2:$AH1000),0)</f>
        <v>0</v>
      </c>
      <c r="BK1000" s="11">
        <f>IF($AG1000,SUMPRODUCT(AQ$2:AQ1000,$AH$2:$AH1000)/SUM($AH$2:$AH1000),0)</f>
        <v>0</v>
      </c>
      <c r="BL1000" s="11">
        <f>IF($AG1000,SUMPRODUCT(AR$2:AR1000,$AH$2:$AH1000)/SUM($AH$2:$AH1000),0)</f>
        <v>0</v>
      </c>
      <c r="BM1000" s="11">
        <f>IF($AG1000,SUMPRODUCT(AS$2:AS1000,$AH$2:$AH1000)/SUM($AH$2:$AH1000),0)</f>
        <v>0</v>
      </c>
      <c r="BN1000" s="11">
        <f>IF($AG1000,SUMPRODUCT(AT$2:AT1000,$AH$2:$AH1000)/SUM($AH$2:$AH1000),0)</f>
        <v>0</v>
      </c>
      <c r="BO1000" s="11">
        <f>IF($AG1000,SUMPRODUCT(AU$2:AU1000,$AH$2:$AH1000)/SUM($AH$2:$AH1000),0)</f>
        <v>0</v>
      </c>
      <c r="BP1000" s="11">
        <f>IF($AG1000,SUMPRODUCT(AV$2:AV1000,$AH$2:$AH1000)/SUM($AH$2:$AH1000),0)</f>
        <v>0</v>
      </c>
      <c r="BQ1000" s="11">
        <f>IF($AG1000,SUMPRODUCT(AW$2:AW1000,$AH$2:$AH1000)/SUM($AH$2:$AH1000),0)</f>
        <v>0</v>
      </c>
      <c r="BR1000" s="11">
        <f>IF($AG1000,SUMPRODUCT(AX$2:AX1000,$AH$2:$AH1000)/SUM($AH$2:$AH1000),0)</f>
        <v>0</v>
      </c>
      <c r="BS1000" s="11">
        <f>IF($AG1000,SUMPRODUCT(AY$2:AY1000,$AH$2:$AH1000)/SUM($AH$2:$AH1000),0)</f>
        <v>0</v>
      </c>
      <c r="BT1000" s="11">
        <f>IF($AG1000,SUMPRODUCT(AZ$2:AZ1000,$AH$2:$AH1000)/SUM($AH$2:$AH1000),0)</f>
        <v>0</v>
      </c>
      <c r="BU1000" s="11">
        <f>IF($AG1000,SUMPRODUCT(BA$2:BA1000,$AH$2:$AH1000)/SUM($AH$2:$AH1000),0)</f>
        <v>0</v>
      </c>
      <c r="BV1000" s="11"/>
      <c r="BW1000" s="109" cm="1">
        <f t="array" ref="BW1000">IF($AG1000,SQRT(SUMPRODUCT($AH$2:$AH1000, (AI$2:AI1000-BC1000)^2)/(SUM($AH$2:$AH1000)-1)),0)</f>
        <v>0</v>
      </c>
      <c r="BX1000" s="109" cm="1">
        <f t="array" ref="BX1000">IF($AG1000,SQRT(SUMPRODUCT($AH$2:$AH1000, (AJ$2:AJ1000-BD1000)^2)/(SUM($AH$2:$AH1000)-1)),0)</f>
        <v>0</v>
      </c>
      <c r="BY1000" s="109" cm="1">
        <f t="array" ref="BY1000">IF($AG1000,SQRT(SUMPRODUCT($AH$2:$AH1000, (AK$2:AK1000-BE1000)^2)/(SUM($AH$2:$AH1000)-1)),0)</f>
        <v>0</v>
      </c>
      <c r="BZ1000" s="109" cm="1">
        <f t="array" ref="BZ1000">IF($AG1000,SQRT(SUMPRODUCT($AH$2:$AH1000, (AL$2:AL1000-BF1000)^2)/(SUM($AH$2:$AH1000)-1)),0)</f>
        <v>0</v>
      </c>
      <c r="CA1000" s="109" cm="1">
        <f t="array" ref="CA1000">IF($AG1000,SQRT(SUMPRODUCT($AH$2:$AH1000, (AM$2:AM1000-BG1000)^2)/(SUM($AH$2:$AH1000)-1)),0)</f>
        <v>0</v>
      </c>
      <c r="CB1000" s="109" cm="1">
        <f t="array" ref="CB1000">IF($AG1000,SQRT(SUMPRODUCT($AH$2:$AH1000, (AN$2:AN1000-BH1000)^2)/(SUM($AH$2:$AH1000)-1)),0)</f>
        <v>0</v>
      </c>
      <c r="CC1000" s="109" cm="1">
        <f t="array" ref="CC1000">IF($AG1000,SQRT(SUMPRODUCT($AH$2:$AH1000, (AO$2:AO1000-BI1000)^2)/(SUM($AH$2:$AH1000)-1)),0)</f>
        <v>0</v>
      </c>
      <c r="CD1000" s="109" cm="1">
        <f t="array" ref="CD1000">IF($AG1000,SQRT(SUMPRODUCT($AH$2:$AH1000, (AP$2:AP1000-BJ1000)^2)/(SUM($AH$2:$AH1000)-1)),0)</f>
        <v>0</v>
      </c>
      <c r="CE1000" s="109" cm="1">
        <f t="array" ref="CE1000">IF($AG1000,SQRT(SUMPRODUCT($AH$2:$AH1000, (AQ$2:AQ1000-BK1000)^2)/(SUM($AH$2:$AH1000)-1)),0)</f>
        <v>0</v>
      </c>
      <c r="CF1000" s="109" cm="1">
        <f t="array" ref="CF1000">IF($AG1000,SQRT(SUMPRODUCT($AH$2:$AH1000, (AR$2:AR1000-BL1000)^2)/(SUM($AH$2:$AH1000)-1)),0)</f>
        <v>0</v>
      </c>
      <c r="CG1000" s="109" cm="1">
        <f t="array" ref="CG1000">IF($AG1000,SQRT(SUMPRODUCT($AH$2:$AH1000, (AS$2:AS1000-BM1000)^2)/(SUM($AH$2:$AH1000)-1)),0)</f>
        <v>0</v>
      </c>
      <c r="CH1000" s="109" cm="1">
        <f t="array" ref="CH1000">IF($AG1000,SQRT(SUMPRODUCT($AH$2:$AH1000, (AT$2:AT1000-BN1000)^2)/(SUM($AH$2:$AH1000)-1)),0)</f>
        <v>0</v>
      </c>
      <c r="CI1000" s="109" cm="1">
        <f t="array" ref="CI1000">IF($AG1000,SQRT(SUMPRODUCT($AH$2:$AH1000, (AU$2:AU1000-BO1000)^2)/(SUM($AH$2:$AH1000)-1)),0)</f>
        <v>0</v>
      </c>
      <c r="CJ1000" s="109" cm="1">
        <f t="array" ref="CJ1000">IF($AG1000,SQRT(SUMPRODUCT($AH$2:$AH1000, (AV$2:AV1000-BP1000)^2)/(SUM($AH$2:$AH1000)-1)),0)</f>
        <v>0</v>
      </c>
      <c r="CK1000" s="109" cm="1">
        <f t="array" ref="CK1000">IF($AG1000,SQRT(SUMPRODUCT($AH$2:$AH1000, (AW$2:AW1000-BQ1000)^2)/(SUM($AH$2:$AH1000)-1)),0)</f>
        <v>0</v>
      </c>
      <c r="CL1000" s="109" cm="1">
        <f t="array" ref="CL1000">IF($AG1000,SQRT(SUMPRODUCT($AH$2:$AH1000, (AX$2:AX1000-BR1000)^2)/(SUM($AH$2:$AH1000)-1)),0)</f>
        <v>0</v>
      </c>
      <c r="CM1000" s="109" cm="1">
        <f t="array" ref="CM1000">IF($AG1000,SQRT(SUMPRODUCT($AH$2:$AH1000, (AY$2:AY1000-BS1000)^2)/(SUM($AH$2:$AH1000)-1)),0)</f>
        <v>0</v>
      </c>
      <c r="CN1000" s="109" cm="1">
        <f t="array" ref="CN1000">IF($AG1000,SQRT(SUMPRODUCT($AH$2:$AH1000, (AZ$2:AZ1000-BT1000)^2)/(SUM($AH$2:$AH1000)-1)),0)</f>
        <v>0</v>
      </c>
      <c r="CO1000" s="109" cm="1">
        <f t="array" ref="CO1000">IF($AG1000,SQRT(SUMPRODUCT($AH$2:$AH1000, (BA$2:BA1000-BU1000)^2)/(SUM($AH$2:$AH1000)-1)),0)</f>
        <v>0</v>
      </c>
    </row>
    <row r="1001" spans="34:93" x14ac:dyDescent="0.25">
      <c r="AH1001" s="99" t="str">
        <f t="shared" si="227"/>
        <v/>
      </c>
      <c r="AI1001" s="11">
        <f t="shared" ca="1" si="236"/>
        <v>0</v>
      </c>
      <c r="AJ1001" s="11">
        <f t="shared" ca="1" si="236"/>
        <v>0</v>
      </c>
      <c r="AK1001" s="11">
        <f t="shared" ca="1" si="236"/>
        <v>0</v>
      </c>
      <c r="AL1001" s="11">
        <f t="shared" ca="1" si="236"/>
        <v>0</v>
      </c>
      <c r="AM1001" s="11">
        <f t="shared" ca="1" si="236"/>
        <v>0</v>
      </c>
      <c r="AN1001" s="11">
        <f t="shared" ca="1" si="236"/>
        <v>0</v>
      </c>
      <c r="AO1001" s="11">
        <f t="shared" ca="1" si="236"/>
        <v>0</v>
      </c>
      <c r="AP1001" s="11">
        <f t="shared" ca="1" si="236"/>
        <v>0</v>
      </c>
      <c r="AQ1001" s="11">
        <f t="shared" ca="1" si="236"/>
        <v>0</v>
      </c>
      <c r="AR1001" s="11">
        <f t="shared" ca="1" si="236"/>
        <v>0</v>
      </c>
      <c r="AS1001" s="11">
        <f t="shared" ca="1" si="237"/>
        <v>0</v>
      </c>
      <c r="AT1001" s="11">
        <f t="shared" ca="1" si="237"/>
        <v>0</v>
      </c>
      <c r="AU1001" s="11">
        <f t="shared" ca="1" si="237"/>
        <v>0</v>
      </c>
      <c r="AV1001" s="11">
        <f t="shared" ca="1" si="237"/>
        <v>0</v>
      </c>
      <c r="AW1001" s="11">
        <f t="shared" ca="1" si="237"/>
        <v>0</v>
      </c>
      <c r="AX1001" s="11">
        <f t="shared" ca="1" si="237"/>
        <v>0</v>
      </c>
      <c r="AY1001" s="11">
        <f t="shared" ca="1" si="237"/>
        <v>0</v>
      </c>
      <c r="AZ1001" s="11">
        <f t="shared" ca="1" si="237"/>
        <v>0</v>
      </c>
      <c r="BA1001" s="11">
        <f t="shared" ca="1" si="237"/>
        <v>0</v>
      </c>
      <c r="BB1001" s="11"/>
      <c r="BC1001" s="11">
        <f>IF($AG1001,SUMPRODUCT(AI$2:AI1001,$AH$2:$AH1001)/SUM($AH$2:$AH1001),0)</f>
        <v>0</v>
      </c>
      <c r="BD1001" s="11">
        <f>IF($AG1001,SUMPRODUCT(AJ$2:AJ1001,$AH$2:$AH1001)/SUM($AH$2:$AH1001),0)</f>
        <v>0</v>
      </c>
      <c r="BE1001" s="11">
        <f>IF($AG1001,SUMPRODUCT(AK$2:AK1001,$AH$2:$AH1001)/SUM($AH$2:$AH1001),0)</f>
        <v>0</v>
      </c>
      <c r="BF1001" s="11">
        <f>IF($AG1001,SUMPRODUCT(AL$2:AL1001,$AH$2:$AH1001)/SUM($AH$2:$AH1001),0)</f>
        <v>0</v>
      </c>
      <c r="BG1001" s="11">
        <f>IF($AG1001,SUMPRODUCT(AM$2:AM1001,$AH$2:$AH1001)/SUM($AH$2:$AH1001),0)</f>
        <v>0</v>
      </c>
      <c r="BH1001" s="11">
        <f>IF($AG1001,SUMPRODUCT(AN$2:AN1001,$AH$2:$AH1001)/SUM($AH$2:$AH1001),0)</f>
        <v>0</v>
      </c>
      <c r="BI1001" s="11">
        <f>IF($AG1001,SUMPRODUCT(AO$2:AO1001,$AH$2:$AH1001)/SUM($AH$2:$AH1001),0)</f>
        <v>0</v>
      </c>
      <c r="BJ1001" s="11">
        <f>IF($AG1001,SUMPRODUCT(AP$2:AP1001,$AH$2:$AH1001)/SUM($AH$2:$AH1001),0)</f>
        <v>0</v>
      </c>
      <c r="BK1001" s="11">
        <f>IF($AG1001,SUMPRODUCT(AQ$2:AQ1001,$AH$2:$AH1001)/SUM($AH$2:$AH1001),0)</f>
        <v>0</v>
      </c>
      <c r="BL1001" s="11">
        <f>IF($AG1001,SUMPRODUCT(AR$2:AR1001,$AH$2:$AH1001)/SUM($AH$2:$AH1001),0)</f>
        <v>0</v>
      </c>
      <c r="BM1001" s="11">
        <f>IF($AG1001,SUMPRODUCT(AS$2:AS1001,$AH$2:$AH1001)/SUM($AH$2:$AH1001),0)</f>
        <v>0</v>
      </c>
      <c r="BN1001" s="11">
        <f>IF($AG1001,SUMPRODUCT(AT$2:AT1001,$AH$2:$AH1001)/SUM($AH$2:$AH1001),0)</f>
        <v>0</v>
      </c>
      <c r="BO1001" s="11">
        <f>IF($AG1001,SUMPRODUCT(AU$2:AU1001,$AH$2:$AH1001)/SUM($AH$2:$AH1001),0)</f>
        <v>0</v>
      </c>
      <c r="BP1001" s="11">
        <f>IF($AG1001,SUMPRODUCT(AV$2:AV1001,$AH$2:$AH1001)/SUM($AH$2:$AH1001),0)</f>
        <v>0</v>
      </c>
      <c r="BQ1001" s="11">
        <f>IF($AG1001,SUMPRODUCT(AW$2:AW1001,$AH$2:$AH1001)/SUM($AH$2:$AH1001),0)</f>
        <v>0</v>
      </c>
      <c r="BR1001" s="11">
        <f>IF($AG1001,SUMPRODUCT(AX$2:AX1001,$AH$2:$AH1001)/SUM($AH$2:$AH1001),0)</f>
        <v>0</v>
      </c>
      <c r="BS1001" s="11">
        <f>IF($AG1001,SUMPRODUCT(AY$2:AY1001,$AH$2:$AH1001)/SUM($AH$2:$AH1001),0)</f>
        <v>0</v>
      </c>
      <c r="BT1001" s="11">
        <f>IF($AG1001,SUMPRODUCT(AZ$2:AZ1001,$AH$2:$AH1001)/SUM($AH$2:$AH1001),0)</f>
        <v>0</v>
      </c>
      <c r="BU1001" s="11">
        <f>IF($AG1001,SUMPRODUCT(BA$2:BA1001,$AH$2:$AH1001)/SUM($AH$2:$AH1001),0)</f>
        <v>0</v>
      </c>
      <c r="BV1001" s="11"/>
      <c r="BW1001" s="109" cm="1">
        <f t="array" ref="BW1001">IF($AG1001,SQRT(SUMPRODUCT($AH$2:$AH1001, (AI$2:AI1001-BC1001)^2)/(SUM($AH$2:$AH1001)-1)),0)</f>
        <v>0</v>
      </c>
      <c r="BX1001" s="109" cm="1">
        <f t="array" ref="BX1001">IF($AG1001,SQRT(SUMPRODUCT($AH$2:$AH1001, (AJ$2:AJ1001-BD1001)^2)/(SUM($AH$2:$AH1001)-1)),0)</f>
        <v>0</v>
      </c>
      <c r="BY1001" s="109" cm="1">
        <f t="array" ref="BY1001">IF($AG1001,SQRT(SUMPRODUCT($AH$2:$AH1001, (AK$2:AK1001-BE1001)^2)/(SUM($AH$2:$AH1001)-1)),0)</f>
        <v>0</v>
      </c>
      <c r="BZ1001" s="109" cm="1">
        <f t="array" ref="BZ1001">IF($AG1001,SQRT(SUMPRODUCT($AH$2:$AH1001, (AL$2:AL1001-BF1001)^2)/(SUM($AH$2:$AH1001)-1)),0)</f>
        <v>0</v>
      </c>
      <c r="CA1001" s="109" cm="1">
        <f t="array" ref="CA1001">IF($AG1001,SQRT(SUMPRODUCT($AH$2:$AH1001, (AM$2:AM1001-BG1001)^2)/(SUM($AH$2:$AH1001)-1)),0)</f>
        <v>0</v>
      </c>
      <c r="CB1001" s="109" cm="1">
        <f t="array" ref="CB1001">IF($AG1001,SQRT(SUMPRODUCT($AH$2:$AH1001, (AN$2:AN1001-BH1001)^2)/(SUM($AH$2:$AH1001)-1)),0)</f>
        <v>0</v>
      </c>
      <c r="CC1001" s="109" cm="1">
        <f t="array" ref="CC1001">IF($AG1001,SQRT(SUMPRODUCT($AH$2:$AH1001, (AO$2:AO1001-BI1001)^2)/(SUM($AH$2:$AH1001)-1)),0)</f>
        <v>0</v>
      </c>
      <c r="CD1001" s="109" cm="1">
        <f t="array" ref="CD1001">IF($AG1001,SQRT(SUMPRODUCT($AH$2:$AH1001, (AP$2:AP1001-BJ1001)^2)/(SUM($AH$2:$AH1001)-1)),0)</f>
        <v>0</v>
      </c>
      <c r="CE1001" s="109" cm="1">
        <f t="array" ref="CE1001">IF($AG1001,SQRT(SUMPRODUCT($AH$2:$AH1001, (AQ$2:AQ1001-BK1001)^2)/(SUM($AH$2:$AH1001)-1)),0)</f>
        <v>0</v>
      </c>
      <c r="CF1001" s="109" cm="1">
        <f t="array" ref="CF1001">IF($AG1001,SQRT(SUMPRODUCT($AH$2:$AH1001, (AR$2:AR1001-BL1001)^2)/(SUM($AH$2:$AH1001)-1)),0)</f>
        <v>0</v>
      </c>
      <c r="CG1001" s="109" cm="1">
        <f t="array" ref="CG1001">IF($AG1001,SQRT(SUMPRODUCT($AH$2:$AH1001, (AS$2:AS1001-BM1001)^2)/(SUM($AH$2:$AH1001)-1)),0)</f>
        <v>0</v>
      </c>
      <c r="CH1001" s="109" cm="1">
        <f t="array" ref="CH1001">IF($AG1001,SQRT(SUMPRODUCT($AH$2:$AH1001, (AT$2:AT1001-BN1001)^2)/(SUM($AH$2:$AH1001)-1)),0)</f>
        <v>0</v>
      </c>
      <c r="CI1001" s="109" cm="1">
        <f t="array" ref="CI1001">IF($AG1001,SQRT(SUMPRODUCT($AH$2:$AH1001, (AU$2:AU1001-BO1001)^2)/(SUM($AH$2:$AH1001)-1)),0)</f>
        <v>0</v>
      </c>
      <c r="CJ1001" s="109" cm="1">
        <f t="array" ref="CJ1001">IF($AG1001,SQRT(SUMPRODUCT($AH$2:$AH1001, (AV$2:AV1001-BP1001)^2)/(SUM($AH$2:$AH1001)-1)),0)</f>
        <v>0</v>
      </c>
      <c r="CK1001" s="109" cm="1">
        <f t="array" ref="CK1001">IF($AG1001,SQRT(SUMPRODUCT($AH$2:$AH1001, (AW$2:AW1001-BQ1001)^2)/(SUM($AH$2:$AH1001)-1)),0)</f>
        <v>0</v>
      </c>
      <c r="CL1001" s="109" cm="1">
        <f t="array" ref="CL1001">IF($AG1001,SQRT(SUMPRODUCT($AH$2:$AH1001, (AX$2:AX1001-BR1001)^2)/(SUM($AH$2:$AH1001)-1)),0)</f>
        <v>0</v>
      </c>
      <c r="CM1001" s="109" cm="1">
        <f t="array" ref="CM1001">IF($AG1001,SQRT(SUMPRODUCT($AH$2:$AH1001, (AY$2:AY1001-BS1001)^2)/(SUM($AH$2:$AH1001)-1)),0)</f>
        <v>0</v>
      </c>
      <c r="CN1001" s="109" cm="1">
        <f t="array" ref="CN1001">IF($AG1001,SQRT(SUMPRODUCT($AH$2:$AH1001, (AZ$2:AZ1001-BT1001)^2)/(SUM($AH$2:$AH1001)-1)),0)</f>
        <v>0</v>
      </c>
      <c r="CO1001" s="109" cm="1">
        <f t="array" ref="CO1001">IF($AG1001,SQRT(SUMPRODUCT($AH$2:$AH1001, (BA$2:BA1001-BU1001)^2)/(SUM($AH$2:$AH1001)-1)),0)</f>
        <v>0</v>
      </c>
    </row>
    <row r="1002" spans="34:93" x14ac:dyDescent="0.25">
      <c r="AH1002" s="99" t="str">
        <f t="shared" si="227"/>
        <v/>
      </c>
      <c r="AI1002" s="11">
        <f t="shared" ref="AI1002:AR1011" ca="1" si="238">IF(AI$1&lt;&gt;0,SUMIFS(INDIRECT(AI$1), Fecha,$AG1002),0)</f>
        <v>0</v>
      </c>
      <c r="AJ1002" s="11">
        <f t="shared" ca="1" si="238"/>
        <v>0</v>
      </c>
      <c r="AK1002" s="11">
        <f t="shared" ca="1" si="238"/>
        <v>0</v>
      </c>
      <c r="AL1002" s="11">
        <f t="shared" ca="1" si="238"/>
        <v>0</v>
      </c>
      <c r="AM1002" s="11">
        <f t="shared" ca="1" si="238"/>
        <v>0</v>
      </c>
      <c r="AN1002" s="11">
        <f t="shared" ca="1" si="238"/>
        <v>0</v>
      </c>
      <c r="AO1002" s="11">
        <f t="shared" ca="1" si="238"/>
        <v>0</v>
      </c>
      <c r="AP1002" s="11">
        <f t="shared" ca="1" si="238"/>
        <v>0</v>
      </c>
      <c r="AQ1002" s="11">
        <f t="shared" ca="1" si="238"/>
        <v>0</v>
      </c>
      <c r="AR1002" s="11">
        <f t="shared" ca="1" si="238"/>
        <v>0</v>
      </c>
      <c r="AS1002" s="11">
        <f t="shared" ref="AS1002:BA1011" ca="1" si="239">IF(AS$1&lt;&gt;0,SUMIFS(INDIRECT(AS$1), Fecha,$AG1002),0)</f>
        <v>0</v>
      </c>
      <c r="AT1002" s="11">
        <f t="shared" ca="1" si="239"/>
        <v>0</v>
      </c>
      <c r="AU1002" s="11">
        <f t="shared" ca="1" si="239"/>
        <v>0</v>
      </c>
      <c r="AV1002" s="11">
        <f t="shared" ca="1" si="239"/>
        <v>0</v>
      </c>
      <c r="AW1002" s="11">
        <f t="shared" ca="1" si="239"/>
        <v>0</v>
      </c>
      <c r="AX1002" s="11">
        <f t="shared" ca="1" si="239"/>
        <v>0</v>
      </c>
      <c r="AY1002" s="11">
        <f t="shared" ca="1" si="239"/>
        <v>0</v>
      </c>
      <c r="AZ1002" s="11">
        <f t="shared" ca="1" si="239"/>
        <v>0</v>
      </c>
      <c r="BA1002" s="11">
        <f t="shared" ca="1" si="239"/>
        <v>0</v>
      </c>
      <c r="BB1002" s="11"/>
      <c r="BC1002" s="11">
        <f>IF($AG1002,SUMPRODUCT(AI$2:AI1002,$AH$2:$AH1002)/SUM($AH$2:$AH1002),0)</f>
        <v>0</v>
      </c>
      <c r="BD1002" s="11">
        <f>IF($AG1002,SUMPRODUCT(AJ$2:AJ1002,$AH$2:$AH1002)/SUM($AH$2:$AH1002),0)</f>
        <v>0</v>
      </c>
      <c r="BE1002" s="11">
        <f>IF($AG1002,SUMPRODUCT(AK$2:AK1002,$AH$2:$AH1002)/SUM($AH$2:$AH1002),0)</f>
        <v>0</v>
      </c>
      <c r="BF1002" s="11">
        <f>IF($AG1002,SUMPRODUCT(AL$2:AL1002,$AH$2:$AH1002)/SUM($AH$2:$AH1002),0)</f>
        <v>0</v>
      </c>
      <c r="BG1002" s="11">
        <f>IF($AG1002,SUMPRODUCT(AM$2:AM1002,$AH$2:$AH1002)/SUM($AH$2:$AH1002),0)</f>
        <v>0</v>
      </c>
      <c r="BH1002" s="11">
        <f>IF($AG1002,SUMPRODUCT(AN$2:AN1002,$AH$2:$AH1002)/SUM($AH$2:$AH1002),0)</f>
        <v>0</v>
      </c>
      <c r="BI1002" s="11">
        <f>IF($AG1002,SUMPRODUCT(AO$2:AO1002,$AH$2:$AH1002)/SUM($AH$2:$AH1002),0)</f>
        <v>0</v>
      </c>
      <c r="BJ1002" s="11">
        <f>IF($AG1002,SUMPRODUCT(AP$2:AP1002,$AH$2:$AH1002)/SUM($AH$2:$AH1002),0)</f>
        <v>0</v>
      </c>
      <c r="BK1002" s="11">
        <f>IF($AG1002,SUMPRODUCT(AQ$2:AQ1002,$AH$2:$AH1002)/SUM($AH$2:$AH1002),0)</f>
        <v>0</v>
      </c>
      <c r="BL1002" s="11">
        <f>IF($AG1002,SUMPRODUCT(AR$2:AR1002,$AH$2:$AH1002)/SUM($AH$2:$AH1002),0)</f>
        <v>0</v>
      </c>
      <c r="BM1002" s="11">
        <f>IF($AG1002,SUMPRODUCT(AS$2:AS1002,$AH$2:$AH1002)/SUM($AH$2:$AH1002),0)</f>
        <v>0</v>
      </c>
      <c r="BN1002" s="11">
        <f>IF($AG1002,SUMPRODUCT(AT$2:AT1002,$AH$2:$AH1002)/SUM($AH$2:$AH1002),0)</f>
        <v>0</v>
      </c>
      <c r="BO1002" s="11">
        <f>IF($AG1002,SUMPRODUCT(AU$2:AU1002,$AH$2:$AH1002)/SUM($AH$2:$AH1002),0)</f>
        <v>0</v>
      </c>
      <c r="BP1002" s="11">
        <f>IF($AG1002,SUMPRODUCT(AV$2:AV1002,$AH$2:$AH1002)/SUM($AH$2:$AH1002),0)</f>
        <v>0</v>
      </c>
      <c r="BQ1002" s="11">
        <f>IF($AG1002,SUMPRODUCT(AW$2:AW1002,$AH$2:$AH1002)/SUM($AH$2:$AH1002),0)</f>
        <v>0</v>
      </c>
      <c r="BR1002" s="11">
        <f>IF($AG1002,SUMPRODUCT(AX$2:AX1002,$AH$2:$AH1002)/SUM($AH$2:$AH1002),0)</f>
        <v>0</v>
      </c>
      <c r="BS1002" s="11">
        <f>IF($AG1002,SUMPRODUCT(AY$2:AY1002,$AH$2:$AH1002)/SUM($AH$2:$AH1002),0)</f>
        <v>0</v>
      </c>
      <c r="BT1002" s="11">
        <f>IF($AG1002,SUMPRODUCT(AZ$2:AZ1002,$AH$2:$AH1002)/SUM($AH$2:$AH1002),0)</f>
        <v>0</v>
      </c>
      <c r="BU1002" s="11">
        <f>IF($AG1002,SUMPRODUCT(BA$2:BA1002,$AH$2:$AH1002)/SUM($AH$2:$AH1002),0)</f>
        <v>0</v>
      </c>
      <c r="BV1002" s="11"/>
      <c r="BW1002" s="109" cm="1">
        <f t="array" ref="BW1002">IF($AG1002,SQRT(SUMPRODUCT($AH$2:$AH1002, (AI$2:AI1002-BC1002)^2)/(SUM($AH$2:$AH1002)-1)),0)</f>
        <v>0</v>
      </c>
      <c r="BX1002" s="109" cm="1">
        <f t="array" ref="BX1002">IF($AG1002,SQRT(SUMPRODUCT($AH$2:$AH1002, (AJ$2:AJ1002-BD1002)^2)/(SUM($AH$2:$AH1002)-1)),0)</f>
        <v>0</v>
      </c>
      <c r="BY1002" s="109" cm="1">
        <f t="array" ref="BY1002">IF($AG1002,SQRT(SUMPRODUCT($AH$2:$AH1002, (AK$2:AK1002-BE1002)^2)/(SUM($AH$2:$AH1002)-1)),0)</f>
        <v>0</v>
      </c>
      <c r="BZ1002" s="109" cm="1">
        <f t="array" ref="BZ1002">IF($AG1002,SQRT(SUMPRODUCT($AH$2:$AH1002, (AL$2:AL1002-BF1002)^2)/(SUM($AH$2:$AH1002)-1)),0)</f>
        <v>0</v>
      </c>
      <c r="CA1002" s="109" cm="1">
        <f t="array" ref="CA1002">IF($AG1002,SQRT(SUMPRODUCT($AH$2:$AH1002, (AM$2:AM1002-BG1002)^2)/(SUM($AH$2:$AH1002)-1)),0)</f>
        <v>0</v>
      </c>
      <c r="CB1002" s="109" cm="1">
        <f t="array" ref="CB1002">IF($AG1002,SQRT(SUMPRODUCT($AH$2:$AH1002, (AN$2:AN1002-BH1002)^2)/(SUM($AH$2:$AH1002)-1)),0)</f>
        <v>0</v>
      </c>
      <c r="CC1002" s="109" cm="1">
        <f t="array" ref="CC1002">IF($AG1002,SQRT(SUMPRODUCT($AH$2:$AH1002, (AO$2:AO1002-BI1002)^2)/(SUM($AH$2:$AH1002)-1)),0)</f>
        <v>0</v>
      </c>
      <c r="CD1002" s="109" cm="1">
        <f t="array" ref="CD1002">IF($AG1002,SQRT(SUMPRODUCT($AH$2:$AH1002, (AP$2:AP1002-BJ1002)^2)/(SUM($AH$2:$AH1002)-1)),0)</f>
        <v>0</v>
      </c>
      <c r="CE1002" s="109" cm="1">
        <f t="array" ref="CE1002">IF($AG1002,SQRT(SUMPRODUCT($AH$2:$AH1002, (AQ$2:AQ1002-BK1002)^2)/(SUM($AH$2:$AH1002)-1)),0)</f>
        <v>0</v>
      </c>
      <c r="CF1002" s="109" cm="1">
        <f t="array" ref="CF1002">IF($AG1002,SQRT(SUMPRODUCT($AH$2:$AH1002, (AR$2:AR1002-BL1002)^2)/(SUM($AH$2:$AH1002)-1)),0)</f>
        <v>0</v>
      </c>
      <c r="CG1002" s="109" cm="1">
        <f t="array" ref="CG1002">IF($AG1002,SQRT(SUMPRODUCT($AH$2:$AH1002, (AS$2:AS1002-BM1002)^2)/(SUM($AH$2:$AH1002)-1)),0)</f>
        <v>0</v>
      </c>
      <c r="CH1002" s="109" cm="1">
        <f t="array" ref="CH1002">IF($AG1002,SQRT(SUMPRODUCT($AH$2:$AH1002, (AT$2:AT1002-BN1002)^2)/(SUM($AH$2:$AH1002)-1)),0)</f>
        <v>0</v>
      </c>
      <c r="CI1002" s="109" cm="1">
        <f t="array" ref="CI1002">IF($AG1002,SQRT(SUMPRODUCT($AH$2:$AH1002, (AU$2:AU1002-BO1002)^2)/(SUM($AH$2:$AH1002)-1)),0)</f>
        <v>0</v>
      </c>
      <c r="CJ1002" s="109" cm="1">
        <f t="array" ref="CJ1002">IF($AG1002,SQRT(SUMPRODUCT($AH$2:$AH1002, (AV$2:AV1002-BP1002)^2)/(SUM($AH$2:$AH1002)-1)),0)</f>
        <v>0</v>
      </c>
      <c r="CK1002" s="109" cm="1">
        <f t="array" ref="CK1002">IF($AG1002,SQRT(SUMPRODUCT($AH$2:$AH1002, (AW$2:AW1002-BQ1002)^2)/(SUM($AH$2:$AH1002)-1)),0)</f>
        <v>0</v>
      </c>
      <c r="CL1002" s="109" cm="1">
        <f t="array" ref="CL1002">IF($AG1002,SQRT(SUMPRODUCT($AH$2:$AH1002, (AX$2:AX1002-BR1002)^2)/(SUM($AH$2:$AH1002)-1)),0)</f>
        <v>0</v>
      </c>
      <c r="CM1002" s="109" cm="1">
        <f t="array" ref="CM1002">IF($AG1002,SQRT(SUMPRODUCT($AH$2:$AH1002, (AY$2:AY1002-BS1002)^2)/(SUM($AH$2:$AH1002)-1)),0)</f>
        <v>0</v>
      </c>
      <c r="CN1002" s="109" cm="1">
        <f t="array" ref="CN1002">IF($AG1002,SQRT(SUMPRODUCT($AH$2:$AH1002, (AZ$2:AZ1002-BT1002)^2)/(SUM($AH$2:$AH1002)-1)),0)</f>
        <v>0</v>
      </c>
      <c r="CO1002" s="109" cm="1">
        <f t="array" ref="CO1002">IF($AG1002,SQRT(SUMPRODUCT($AH$2:$AH1002, (BA$2:BA1002-BU1002)^2)/(SUM($AH$2:$AH1002)-1)),0)</f>
        <v>0</v>
      </c>
    </row>
    <row r="1003" spans="34:93" x14ac:dyDescent="0.25">
      <c r="AH1003" s="99" t="str">
        <f t="shared" si="227"/>
        <v/>
      </c>
      <c r="AI1003" s="11">
        <f t="shared" ca="1" si="238"/>
        <v>0</v>
      </c>
      <c r="AJ1003" s="11">
        <f t="shared" ca="1" si="238"/>
        <v>0</v>
      </c>
      <c r="AK1003" s="11">
        <f t="shared" ca="1" si="238"/>
        <v>0</v>
      </c>
      <c r="AL1003" s="11">
        <f t="shared" ca="1" si="238"/>
        <v>0</v>
      </c>
      <c r="AM1003" s="11">
        <f t="shared" ca="1" si="238"/>
        <v>0</v>
      </c>
      <c r="AN1003" s="11">
        <f t="shared" ca="1" si="238"/>
        <v>0</v>
      </c>
      <c r="AO1003" s="11">
        <f t="shared" ca="1" si="238"/>
        <v>0</v>
      </c>
      <c r="AP1003" s="11">
        <f t="shared" ca="1" si="238"/>
        <v>0</v>
      </c>
      <c r="AQ1003" s="11">
        <f t="shared" ca="1" si="238"/>
        <v>0</v>
      </c>
      <c r="AR1003" s="11">
        <f t="shared" ca="1" si="238"/>
        <v>0</v>
      </c>
      <c r="AS1003" s="11">
        <f t="shared" ca="1" si="239"/>
        <v>0</v>
      </c>
      <c r="AT1003" s="11">
        <f t="shared" ca="1" si="239"/>
        <v>0</v>
      </c>
      <c r="AU1003" s="11">
        <f t="shared" ca="1" si="239"/>
        <v>0</v>
      </c>
      <c r="AV1003" s="11">
        <f t="shared" ca="1" si="239"/>
        <v>0</v>
      </c>
      <c r="AW1003" s="11">
        <f t="shared" ca="1" si="239"/>
        <v>0</v>
      </c>
      <c r="AX1003" s="11">
        <f t="shared" ca="1" si="239"/>
        <v>0</v>
      </c>
      <c r="AY1003" s="11">
        <f t="shared" ca="1" si="239"/>
        <v>0</v>
      </c>
      <c r="AZ1003" s="11">
        <f t="shared" ca="1" si="239"/>
        <v>0</v>
      </c>
      <c r="BA1003" s="11">
        <f t="shared" ca="1" si="239"/>
        <v>0</v>
      </c>
      <c r="BB1003" s="11"/>
      <c r="BC1003" s="11">
        <f>IF($AG1003,SUMPRODUCT(AI$2:AI1003,$AH$2:$AH1003)/SUM($AH$2:$AH1003),0)</f>
        <v>0</v>
      </c>
      <c r="BD1003" s="11">
        <f>IF($AG1003,SUMPRODUCT(AJ$2:AJ1003,$AH$2:$AH1003)/SUM($AH$2:$AH1003),0)</f>
        <v>0</v>
      </c>
      <c r="BE1003" s="11">
        <f>IF($AG1003,SUMPRODUCT(AK$2:AK1003,$AH$2:$AH1003)/SUM($AH$2:$AH1003),0)</f>
        <v>0</v>
      </c>
      <c r="BF1003" s="11">
        <f>IF($AG1003,SUMPRODUCT(AL$2:AL1003,$AH$2:$AH1003)/SUM($AH$2:$AH1003),0)</f>
        <v>0</v>
      </c>
      <c r="BG1003" s="11">
        <f>IF($AG1003,SUMPRODUCT(AM$2:AM1003,$AH$2:$AH1003)/SUM($AH$2:$AH1003),0)</f>
        <v>0</v>
      </c>
      <c r="BH1003" s="11">
        <f>IF($AG1003,SUMPRODUCT(AN$2:AN1003,$AH$2:$AH1003)/SUM($AH$2:$AH1003),0)</f>
        <v>0</v>
      </c>
      <c r="BI1003" s="11">
        <f>IF($AG1003,SUMPRODUCT(AO$2:AO1003,$AH$2:$AH1003)/SUM($AH$2:$AH1003),0)</f>
        <v>0</v>
      </c>
      <c r="BJ1003" s="11">
        <f>IF($AG1003,SUMPRODUCT(AP$2:AP1003,$AH$2:$AH1003)/SUM($AH$2:$AH1003),0)</f>
        <v>0</v>
      </c>
      <c r="BK1003" s="11">
        <f>IF($AG1003,SUMPRODUCT(AQ$2:AQ1003,$AH$2:$AH1003)/SUM($AH$2:$AH1003),0)</f>
        <v>0</v>
      </c>
      <c r="BL1003" s="11">
        <f>IF($AG1003,SUMPRODUCT(AR$2:AR1003,$AH$2:$AH1003)/SUM($AH$2:$AH1003),0)</f>
        <v>0</v>
      </c>
      <c r="BM1003" s="11">
        <f>IF($AG1003,SUMPRODUCT(AS$2:AS1003,$AH$2:$AH1003)/SUM($AH$2:$AH1003),0)</f>
        <v>0</v>
      </c>
      <c r="BN1003" s="11">
        <f>IF($AG1003,SUMPRODUCT(AT$2:AT1003,$AH$2:$AH1003)/SUM($AH$2:$AH1003),0)</f>
        <v>0</v>
      </c>
      <c r="BO1003" s="11">
        <f>IF($AG1003,SUMPRODUCT(AU$2:AU1003,$AH$2:$AH1003)/SUM($AH$2:$AH1003),0)</f>
        <v>0</v>
      </c>
      <c r="BP1003" s="11">
        <f>IF($AG1003,SUMPRODUCT(AV$2:AV1003,$AH$2:$AH1003)/SUM($AH$2:$AH1003),0)</f>
        <v>0</v>
      </c>
      <c r="BQ1003" s="11">
        <f>IF($AG1003,SUMPRODUCT(AW$2:AW1003,$AH$2:$AH1003)/SUM($AH$2:$AH1003),0)</f>
        <v>0</v>
      </c>
      <c r="BR1003" s="11">
        <f>IF($AG1003,SUMPRODUCT(AX$2:AX1003,$AH$2:$AH1003)/SUM($AH$2:$AH1003),0)</f>
        <v>0</v>
      </c>
      <c r="BS1003" s="11">
        <f>IF($AG1003,SUMPRODUCT(AY$2:AY1003,$AH$2:$AH1003)/SUM($AH$2:$AH1003),0)</f>
        <v>0</v>
      </c>
      <c r="BT1003" s="11">
        <f>IF($AG1003,SUMPRODUCT(AZ$2:AZ1003,$AH$2:$AH1003)/SUM($AH$2:$AH1003),0)</f>
        <v>0</v>
      </c>
      <c r="BU1003" s="11">
        <f>IF($AG1003,SUMPRODUCT(BA$2:BA1003,$AH$2:$AH1003)/SUM($AH$2:$AH1003),0)</f>
        <v>0</v>
      </c>
      <c r="BV1003" s="11"/>
      <c r="BW1003" s="109" cm="1">
        <f t="array" ref="BW1003">IF($AG1003,SQRT(SUMPRODUCT($AH$2:$AH1003, (AI$2:AI1003-BC1003)^2)/(SUM($AH$2:$AH1003)-1)),0)</f>
        <v>0</v>
      </c>
      <c r="BX1003" s="109" cm="1">
        <f t="array" ref="BX1003">IF($AG1003,SQRT(SUMPRODUCT($AH$2:$AH1003, (AJ$2:AJ1003-BD1003)^2)/(SUM($AH$2:$AH1003)-1)),0)</f>
        <v>0</v>
      </c>
      <c r="BY1003" s="109" cm="1">
        <f t="array" ref="BY1003">IF($AG1003,SQRT(SUMPRODUCT($AH$2:$AH1003, (AK$2:AK1003-BE1003)^2)/(SUM($AH$2:$AH1003)-1)),0)</f>
        <v>0</v>
      </c>
      <c r="BZ1003" s="109" cm="1">
        <f t="array" ref="BZ1003">IF($AG1003,SQRT(SUMPRODUCT($AH$2:$AH1003, (AL$2:AL1003-BF1003)^2)/(SUM($AH$2:$AH1003)-1)),0)</f>
        <v>0</v>
      </c>
      <c r="CA1003" s="109" cm="1">
        <f t="array" ref="CA1003">IF($AG1003,SQRT(SUMPRODUCT($AH$2:$AH1003, (AM$2:AM1003-BG1003)^2)/(SUM($AH$2:$AH1003)-1)),0)</f>
        <v>0</v>
      </c>
      <c r="CB1003" s="109" cm="1">
        <f t="array" ref="CB1003">IF($AG1003,SQRT(SUMPRODUCT($AH$2:$AH1003, (AN$2:AN1003-BH1003)^2)/(SUM($AH$2:$AH1003)-1)),0)</f>
        <v>0</v>
      </c>
      <c r="CC1003" s="109" cm="1">
        <f t="array" ref="CC1003">IF($AG1003,SQRT(SUMPRODUCT($AH$2:$AH1003, (AO$2:AO1003-BI1003)^2)/(SUM($AH$2:$AH1003)-1)),0)</f>
        <v>0</v>
      </c>
      <c r="CD1003" s="109" cm="1">
        <f t="array" ref="CD1003">IF($AG1003,SQRT(SUMPRODUCT($AH$2:$AH1003, (AP$2:AP1003-BJ1003)^2)/(SUM($AH$2:$AH1003)-1)),0)</f>
        <v>0</v>
      </c>
      <c r="CE1003" s="109" cm="1">
        <f t="array" ref="CE1003">IF($AG1003,SQRT(SUMPRODUCT($AH$2:$AH1003, (AQ$2:AQ1003-BK1003)^2)/(SUM($AH$2:$AH1003)-1)),0)</f>
        <v>0</v>
      </c>
      <c r="CF1003" s="109" cm="1">
        <f t="array" ref="CF1003">IF($AG1003,SQRT(SUMPRODUCT($AH$2:$AH1003, (AR$2:AR1003-BL1003)^2)/(SUM($AH$2:$AH1003)-1)),0)</f>
        <v>0</v>
      </c>
      <c r="CG1003" s="109" cm="1">
        <f t="array" ref="CG1003">IF($AG1003,SQRT(SUMPRODUCT($AH$2:$AH1003, (AS$2:AS1003-BM1003)^2)/(SUM($AH$2:$AH1003)-1)),0)</f>
        <v>0</v>
      </c>
      <c r="CH1003" s="109" cm="1">
        <f t="array" ref="CH1003">IF($AG1003,SQRT(SUMPRODUCT($AH$2:$AH1003, (AT$2:AT1003-BN1003)^2)/(SUM($AH$2:$AH1003)-1)),0)</f>
        <v>0</v>
      </c>
      <c r="CI1003" s="109" cm="1">
        <f t="array" ref="CI1003">IF($AG1003,SQRT(SUMPRODUCT($AH$2:$AH1003, (AU$2:AU1003-BO1003)^2)/(SUM($AH$2:$AH1003)-1)),0)</f>
        <v>0</v>
      </c>
      <c r="CJ1003" s="109" cm="1">
        <f t="array" ref="CJ1003">IF($AG1003,SQRT(SUMPRODUCT($AH$2:$AH1003, (AV$2:AV1003-BP1003)^2)/(SUM($AH$2:$AH1003)-1)),0)</f>
        <v>0</v>
      </c>
      <c r="CK1003" s="109" cm="1">
        <f t="array" ref="CK1003">IF($AG1003,SQRT(SUMPRODUCT($AH$2:$AH1003, (AW$2:AW1003-BQ1003)^2)/(SUM($AH$2:$AH1003)-1)),0)</f>
        <v>0</v>
      </c>
      <c r="CL1003" s="109" cm="1">
        <f t="array" ref="CL1003">IF($AG1003,SQRT(SUMPRODUCT($AH$2:$AH1003, (AX$2:AX1003-BR1003)^2)/(SUM($AH$2:$AH1003)-1)),0)</f>
        <v>0</v>
      </c>
      <c r="CM1003" s="109" cm="1">
        <f t="array" ref="CM1003">IF($AG1003,SQRT(SUMPRODUCT($AH$2:$AH1003, (AY$2:AY1003-BS1003)^2)/(SUM($AH$2:$AH1003)-1)),0)</f>
        <v>0</v>
      </c>
      <c r="CN1003" s="109" cm="1">
        <f t="array" ref="CN1003">IF($AG1003,SQRT(SUMPRODUCT($AH$2:$AH1003, (AZ$2:AZ1003-BT1003)^2)/(SUM($AH$2:$AH1003)-1)),0)</f>
        <v>0</v>
      </c>
      <c r="CO1003" s="109" cm="1">
        <f t="array" ref="CO1003">IF($AG1003,SQRT(SUMPRODUCT($AH$2:$AH1003, (BA$2:BA1003-BU1003)^2)/(SUM($AH$2:$AH1003)-1)),0)</f>
        <v>0</v>
      </c>
    </row>
    <row r="1004" spans="34:93" x14ac:dyDescent="0.25">
      <c r="AH1004" s="99" t="str">
        <f t="shared" si="227"/>
        <v/>
      </c>
      <c r="AI1004" s="11">
        <f t="shared" ca="1" si="238"/>
        <v>0</v>
      </c>
      <c r="AJ1004" s="11">
        <f t="shared" ca="1" si="238"/>
        <v>0</v>
      </c>
      <c r="AK1004" s="11">
        <f t="shared" ca="1" si="238"/>
        <v>0</v>
      </c>
      <c r="AL1004" s="11">
        <f t="shared" ca="1" si="238"/>
        <v>0</v>
      </c>
      <c r="AM1004" s="11">
        <f t="shared" ca="1" si="238"/>
        <v>0</v>
      </c>
      <c r="AN1004" s="11">
        <f t="shared" ca="1" si="238"/>
        <v>0</v>
      </c>
      <c r="AO1004" s="11">
        <f t="shared" ca="1" si="238"/>
        <v>0</v>
      </c>
      <c r="AP1004" s="11">
        <f t="shared" ca="1" si="238"/>
        <v>0</v>
      </c>
      <c r="AQ1004" s="11">
        <f t="shared" ca="1" si="238"/>
        <v>0</v>
      </c>
      <c r="AR1004" s="11">
        <f t="shared" ca="1" si="238"/>
        <v>0</v>
      </c>
      <c r="AS1004" s="11">
        <f t="shared" ca="1" si="239"/>
        <v>0</v>
      </c>
      <c r="AT1004" s="11">
        <f t="shared" ca="1" si="239"/>
        <v>0</v>
      </c>
      <c r="AU1004" s="11">
        <f t="shared" ca="1" si="239"/>
        <v>0</v>
      </c>
      <c r="AV1004" s="11">
        <f t="shared" ca="1" si="239"/>
        <v>0</v>
      </c>
      <c r="AW1004" s="11">
        <f t="shared" ca="1" si="239"/>
        <v>0</v>
      </c>
      <c r="AX1004" s="11">
        <f t="shared" ca="1" si="239"/>
        <v>0</v>
      </c>
      <c r="AY1004" s="11">
        <f t="shared" ca="1" si="239"/>
        <v>0</v>
      </c>
      <c r="AZ1004" s="11">
        <f t="shared" ca="1" si="239"/>
        <v>0</v>
      </c>
      <c r="BA1004" s="11">
        <f t="shared" ca="1" si="239"/>
        <v>0</v>
      </c>
      <c r="BB1004" s="11"/>
      <c r="BC1004" s="11">
        <f>IF($AG1004,SUMPRODUCT(AI$2:AI1004,$AH$2:$AH1004)/SUM($AH$2:$AH1004),0)</f>
        <v>0</v>
      </c>
      <c r="BD1004" s="11">
        <f>IF($AG1004,SUMPRODUCT(AJ$2:AJ1004,$AH$2:$AH1004)/SUM($AH$2:$AH1004),0)</f>
        <v>0</v>
      </c>
      <c r="BE1004" s="11">
        <f>IF($AG1004,SUMPRODUCT(AK$2:AK1004,$AH$2:$AH1004)/SUM($AH$2:$AH1004),0)</f>
        <v>0</v>
      </c>
      <c r="BF1004" s="11">
        <f>IF($AG1004,SUMPRODUCT(AL$2:AL1004,$AH$2:$AH1004)/SUM($AH$2:$AH1004),0)</f>
        <v>0</v>
      </c>
      <c r="BG1004" s="11">
        <f>IF($AG1004,SUMPRODUCT(AM$2:AM1004,$AH$2:$AH1004)/SUM($AH$2:$AH1004),0)</f>
        <v>0</v>
      </c>
      <c r="BH1004" s="11">
        <f>IF($AG1004,SUMPRODUCT(AN$2:AN1004,$AH$2:$AH1004)/SUM($AH$2:$AH1004),0)</f>
        <v>0</v>
      </c>
      <c r="BI1004" s="11">
        <f>IF($AG1004,SUMPRODUCT(AO$2:AO1004,$AH$2:$AH1004)/SUM($AH$2:$AH1004),0)</f>
        <v>0</v>
      </c>
      <c r="BJ1004" s="11">
        <f>IF($AG1004,SUMPRODUCT(AP$2:AP1004,$AH$2:$AH1004)/SUM($AH$2:$AH1004),0)</f>
        <v>0</v>
      </c>
      <c r="BK1004" s="11">
        <f>IF($AG1004,SUMPRODUCT(AQ$2:AQ1004,$AH$2:$AH1004)/SUM($AH$2:$AH1004),0)</f>
        <v>0</v>
      </c>
      <c r="BL1004" s="11">
        <f>IF($AG1004,SUMPRODUCT(AR$2:AR1004,$AH$2:$AH1004)/SUM($AH$2:$AH1004),0)</f>
        <v>0</v>
      </c>
      <c r="BM1004" s="11">
        <f>IF($AG1004,SUMPRODUCT(AS$2:AS1004,$AH$2:$AH1004)/SUM($AH$2:$AH1004),0)</f>
        <v>0</v>
      </c>
      <c r="BN1004" s="11">
        <f>IF($AG1004,SUMPRODUCT(AT$2:AT1004,$AH$2:$AH1004)/SUM($AH$2:$AH1004),0)</f>
        <v>0</v>
      </c>
      <c r="BO1004" s="11">
        <f>IF($AG1004,SUMPRODUCT(AU$2:AU1004,$AH$2:$AH1004)/SUM($AH$2:$AH1004),0)</f>
        <v>0</v>
      </c>
      <c r="BP1004" s="11">
        <f>IF($AG1004,SUMPRODUCT(AV$2:AV1004,$AH$2:$AH1004)/SUM($AH$2:$AH1004),0)</f>
        <v>0</v>
      </c>
      <c r="BQ1004" s="11">
        <f>IF($AG1004,SUMPRODUCT(AW$2:AW1004,$AH$2:$AH1004)/SUM($AH$2:$AH1004),0)</f>
        <v>0</v>
      </c>
      <c r="BR1004" s="11">
        <f>IF($AG1004,SUMPRODUCT(AX$2:AX1004,$AH$2:$AH1004)/SUM($AH$2:$AH1004),0)</f>
        <v>0</v>
      </c>
      <c r="BS1004" s="11">
        <f>IF($AG1004,SUMPRODUCT(AY$2:AY1004,$AH$2:$AH1004)/SUM($AH$2:$AH1004),0)</f>
        <v>0</v>
      </c>
      <c r="BT1004" s="11">
        <f>IF($AG1004,SUMPRODUCT(AZ$2:AZ1004,$AH$2:$AH1004)/SUM($AH$2:$AH1004),0)</f>
        <v>0</v>
      </c>
      <c r="BU1004" s="11">
        <f>IF($AG1004,SUMPRODUCT(BA$2:BA1004,$AH$2:$AH1004)/SUM($AH$2:$AH1004),0)</f>
        <v>0</v>
      </c>
      <c r="BV1004" s="11"/>
      <c r="BW1004" s="109" cm="1">
        <f t="array" ref="BW1004">IF($AG1004,SQRT(SUMPRODUCT($AH$2:$AH1004, (AI$2:AI1004-BC1004)^2)/(SUM($AH$2:$AH1004)-1)),0)</f>
        <v>0</v>
      </c>
      <c r="BX1004" s="109" cm="1">
        <f t="array" ref="BX1004">IF($AG1004,SQRT(SUMPRODUCT($AH$2:$AH1004, (AJ$2:AJ1004-BD1004)^2)/(SUM($AH$2:$AH1004)-1)),0)</f>
        <v>0</v>
      </c>
      <c r="BY1004" s="109" cm="1">
        <f t="array" ref="BY1004">IF($AG1004,SQRT(SUMPRODUCT($AH$2:$AH1004, (AK$2:AK1004-BE1004)^2)/(SUM($AH$2:$AH1004)-1)),0)</f>
        <v>0</v>
      </c>
      <c r="BZ1004" s="109" cm="1">
        <f t="array" ref="BZ1004">IF($AG1004,SQRT(SUMPRODUCT($AH$2:$AH1004, (AL$2:AL1004-BF1004)^2)/(SUM($AH$2:$AH1004)-1)),0)</f>
        <v>0</v>
      </c>
      <c r="CA1004" s="109" cm="1">
        <f t="array" ref="CA1004">IF($AG1004,SQRT(SUMPRODUCT($AH$2:$AH1004, (AM$2:AM1004-BG1004)^2)/(SUM($AH$2:$AH1004)-1)),0)</f>
        <v>0</v>
      </c>
      <c r="CB1004" s="109" cm="1">
        <f t="array" ref="CB1004">IF($AG1004,SQRT(SUMPRODUCT($AH$2:$AH1004, (AN$2:AN1004-BH1004)^2)/(SUM($AH$2:$AH1004)-1)),0)</f>
        <v>0</v>
      </c>
      <c r="CC1004" s="109" cm="1">
        <f t="array" ref="CC1004">IF($AG1004,SQRT(SUMPRODUCT($AH$2:$AH1004, (AO$2:AO1004-BI1004)^2)/(SUM($AH$2:$AH1004)-1)),0)</f>
        <v>0</v>
      </c>
      <c r="CD1004" s="109" cm="1">
        <f t="array" ref="CD1004">IF($AG1004,SQRT(SUMPRODUCT($AH$2:$AH1004, (AP$2:AP1004-BJ1004)^2)/(SUM($AH$2:$AH1004)-1)),0)</f>
        <v>0</v>
      </c>
      <c r="CE1004" s="109" cm="1">
        <f t="array" ref="CE1004">IF($AG1004,SQRT(SUMPRODUCT($AH$2:$AH1004, (AQ$2:AQ1004-BK1004)^2)/(SUM($AH$2:$AH1004)-1)),0)</f>
        <v>0</v>
      </c>
      <c r="CF1004" s="109" cm="1">
        <f t="array" ref="CF1004">IF($AG1004,SQRT(SUMPRODUCT($AH$2:$AH1004, (AR$2:AR1004-BL1004)^2)/(SUM($AH$2:$AH1004)-1)),0)</f>
        <v>0</v>
      </c>
      <c r="CG1004" s="109" cm="1">
        <f t="array" ref="CG1004">IF($AG1004,SQRT(SUMPRODUCT($AH$2:$AH1004, (AS$2:AS1004-BM1004)^2)/(SUM($AH$2:$AH1004)-1)),0)</f>
        <v>0</v>
      </c>
      <c r="CH1004" s="109" cm="1">
        <f t="array" ref="CH1004">IF($AG1004,SQRT(SUMPRODUCT($AH$2:$AH1004, (AT$2:AT1004-BN1004)^2)/(SUM($AH$2:$AH1004)-1)),0)</f>
        <v>0</v>
      </c>
      <c r="CI1004" s="109" cm="1">
        <f t="array" ref="CI1004">IF($AG1004,SQRT(SUMPRODUCT($AH$2:$AH1004, (AU$2:AU1004-BO1004)^2)/(SUM($AH$2:$AH1004)-1)),0)</f>
        <v>0</v>
      </c>
      <c r="CJ1004" s="109" cm="1">
        <f t="array" ref="CJ1004">IF($AG1004,SQRT(SUMPRODUCT($AH$2:$AH1004, (AV$2:AV1004-BP1004)^2)/(SUM($AH$2:$AH1004)-1)),0)</f>
        <v>0</v>
      </c>
      <c r="CK1004" s="109" cm="1">
        <f t="array" ref="CK1004">IF($AG1004,SQRT(SUMPRODUCT($AH$2:$AH1004, (AW$2:AW1004-BQ1004)^2)/(SUM($AH$2:$AH1004)-1)),0)</f>
        <v>0</v>
      </c>
      <c r="CL1004" s="109" cm="1">
        <f t="array" ref="CL1004">IF($AG1004,SQRT(SUMPRODUCT($AH$2:$AH1004, (AX$2:AX1004-BR1004)^2)/(SUM($AH$2:$AH1004)-1)),0)</f>
        <v>0</v>
      </c>
      <c r="CM1004" s="109" cm="1">
        <f t="array" ref="CM1004">IF($AG1004,SQRT(SUMPRODUCT($AH$2:$AH1004, (AY$2:AY1004-BS1004)^2)/(SUM($AH$2:$AH1004)-1)),0)</f>
        <v>0</v>
      </c>
      <c r="CN1004" s="109" cm="1">
        <f t="array" ref="CN1004">IF($AG1004,SQRT(SUMPRODUCT($AH$2:$AH1004, (AZ$2:AZ1004-BT1004)^2)/(SUM($AH$2:$AH1004)-1)),0)</f>
        <v>0</v>
      </c>
      <c r="CO1004" s="109" cm="1">
        <f t="array" ref="CO1004">IF($AG1004,SQRT(SUMPRODUCT($AH$2:$AH1004, (BA$2:BA1004-BU1004)^2)/(SUM($AH$2:$AH1004)-1)),0)</f>
        <v>0</v>
      </c>
    </row>
    <row r="1005" spans="34:93" x14ac:dyDescent="0.25">
      <c r="AH1005" s="99" t="str">
        <f t="shared" si="227"/>
        <v/>
      </c>
      <c r="AI1005" s="11">
        <f t="shared" ca="1" si="238"/>
        <v>0</v>
      </c>
      <c r="AJ1005" s="11">
        <f t="shared" ca="1" si="238"/>
        <v>0</v>
      </c>
      <c r="AK1005" s="11">
        <f t="shared" ca="1" si="238"/>
        <v>0</v>
      </c>
      <c r="AL1005" s="11">
        <f t="shared" ca="1" si="238"/>
        <v>0</v>
      </c>
      <c r="AM1005" s="11">
        <f t="shared" ca="1" si="238"/>
        <v>0</v>
      </c>
      <c r="AN1005" s="11">
        <f t="shared" ca="1" si="238"/>
        <v>0</v>
      </c>
      <c r="AO1005" s="11">
        <f t="shared" ca="1" si="238"/>
        <v>0</v>
      </c>
      <c r="AP1005" s="11">
        <f t="shared" ca="1" si="238"/>
        <v>0</v>
      </c>
      <c r="AQ1005" s="11">
        <f t="shared" ca="1" si="238"/>
        <v>0</v>
      </c>
      <c r="AR1005" s="11">
        <f t="shared" ca="1" si="238"/>
        <v>0</v>
      </c>
      <c r="AS1005" s="11">
        <f t="shared" ca="1" si="239"/>
        <v>0</v>
      </c>
      <c r="AT1005" s="11">
        <f t="shared" ca="1" si="239"/>
        <v>0</v>
      </c>
      <c r="AU1005" s="11">
        <f t="shared" ca="1" si="239"/>
        <v>0</v>
      </c>
      <c r="AV1005" s="11">
        <f t="shared" ca="1" si="239"/>
        <v>0</v>
      </c>
      <c r="AW1005" s="11">
        <f t="shared" ca="1" si="239"/>
        <v>0</v>
      </c>
      <c r="AX1005" s="11">
        <f t="shared" ca="1" si="239"/>
        <v>0</v>
      </c>
      <c r="AY1005" s="11">
        <f t="shared" ca="1" si="239"/>
        <v>0</v>
      </c>
      <c r="AZ1005" s="11">
        <f t="shared" ca="1" si="239"/>
        <v>0</v>
      </c>
      <c r="BA1005" s="11">
        <f t="shared" ca="1" si="239"/>
        <v>0</v>
      </c>
      <c r="BB1005" s="11"/>
      <c r="BC1005" s="11">
        <f>IF($AG1005,SUMPRODUCT(AI$2:AI1005,$AH$2:$AH1005)/SUM($AH$2:$AH1005),0)</f>
        <v>0</v>
      </c>
      <c r="BD1005" s="11">
        <f>IF($AG1005,SUMPRODUCT(AJ$2:AJ1005,$AH$2:$AH1005)/SUM($AH$2:$AH1005),0)</f>
        <v>0</v>
      </c>
      <c r="BE1005" s="11">
        <f>IF($AG1005,SUMPRODUCT(AK$2:AK1005,$AH$2:$AH1005)/SUM($AH$2:$AH1005),0)</f>
        <v>0</v>
      </c>
      <c r="BF1005" s="11">
        <f>IF($AG1005,SUMPRODUCT(AL$2:AL1005,$AH$2:$AH1005)/SUM($AH$2:$AH1005),0)</f>
        <v>0</v>
      </c>
      <c r="BG1005" s="11">
        <f>IF($AG1005,SUMPRODUCT(AM$2:AM1005,$AH$2:$AH1005)/SUM($AH$2:$AH1005),0)</f>
        <v>0</v>
      </c>
      <c r="BH1005" s="11">
        <f>IF($AG1005,SUMPRODUCT(AN$2:AN1005,$AH$2:$AH1005)/SUM($AH$2:$AH1005),0)</f>
        <v>0</v>
      </c>
      <c r="BI1005" s="11">
        <f>IF($AG1005,SUMPRODUCT(AO$2:AO1005,$AH$2:$AH1005)/SUM($AH$2:$AH1005),0)</f>
        <v>0</v>
      </c>
      <c r="BJ1005" s="11">
        <f>IF($AG1005,SUMPRODUCT(AP$2:AP1005,$AH$2:$AH1005)/SUM($AH$2:$AH1005),0)</f>
        <v>0</v>
      </c>
      <c r="BK1005" s="11">
        <f>IF($AG1005,SUMPRODUCT(AQ$2:AQ1005,$AH$2:$AH1005)/SUM($AH$2:$AH1005),0)</f>
        <v>0</v>
      </c>
      <c r="BL1005" s="11">
        <f>IF($AG1005,SUMPRODUCT(AR$2:AR1005,$AH$2:$AH1005)/SUM($AH$2:$AH1005),0)</f>
        <v>0</v>
      </c>
      <c r="BM1005" s="11">
        <f>IF($AG1005,SUMPRODUCT(AS$2:AS1005,$AH$2:$AH1005)/SUM($AH$2:$AH1005),0)</f>
        <v>0</v>
      </c>
      <c r="BN1005" s="11">
        <f>IF($AG1005,SUMPRODUCT(AT$2:AT1005,$AH$2:$AH1005)/SUM($AH$2:$AH1005),0)</f>
        <v>0</v>
      </c>
      <c r="BO1005" s="11">
        <f>IF($AG1005,SUMPRODUCT(AU$2:AU1005,$AH$2:$AH1005)/SUM($AH$2:$AH1005),0)</f>
        <v>0</v>
      </c>
      <c r="BP1005" s="11">
        <f>IF($AG1005,SUMPRODUCT(AV$2:AV1005,$AH$2:$AH1005)/SUM($AH$2:$AH1005),0)</f>
        <v>0</v>
      </c>
      <c r="BQ1005" s="11">
        <f>IF($AG1005,SUMPRODUCT(AW$2:AW1005,$AH$2:$AH1005)/SUM($AH$2:$AH1005),0)</f>
        <v>0</v>
      </c>
      <c r="BR1005" s="11">
        <f>IF($AG1005,SUMPRODUCT(AX$2:AX1005,$AH$2:$AH1005)/SUM($AH$2:$AH1005),0)</f>
        <v>0</v>
      </c>
      <c r="BS1005" s="11">
        <f>IF($AG1005,SUMPRODUCT(AY$2:AY1005,$AH$2:$AH1005)/SUM($AH$2:$AH1005),0)</f>
        <v>0</v>
      </c>
      <c r="BT1005" s="11">
        <f>IF($AG1005,SUMPRODUCT(AZ$2:AZ1005,$AH$2:$AH1005)/SUM($AH$2:$AH1005),0)</f>
        <v>0</v>
      </c>
      <c r="BU1005" s="11">
        <f>IF($AG1005,SUMPRODUCT(BA$2:BA1005,$AH$2:$AH1005)/SUM($AH$2:$AH1005),0)</f>
        <v>0</v>
      </c>
      <c r="BV1005" s="11"/>
      <c r="BW1005" s="109" cm="1">
        <f t="array" ref="BW1005">IF($AG1005,SQRT(SUMPRODUCT($AH$2:$AH1005, (AI$2:AI1005-BC1005)^2)/(SUM($AH$2:$AH1005)-1)),0)</f>
        <v>0</v>
      </c>
      <c r="BX1005" s="109" cm="1">
        <f t="array" ref="BX1005">IF($AG1005,SQRT(SUMPRODUCT($AH$2:$AH1005, (AJ$2:AJ1005-BD1005)^2)/(SUM($AH$2:$AH1005)-1)),0)</f>
        <v>0</v>
      </c>
      <c r="BY1005" s="109" cm="1">
        <f t="array" ref="BY1005">IF($AG1005,SQRT(SUMPRODUCT($AH$2:$AH1005, (AK$2:AK1005-BE1005)^2)/(SUM($AH$2:$AH1005)-1)),0)</f>
        <v>0</v>
      </c>
      <c r="BZ1005" s="109" cm="1">
        <f t="array" ref="BZ1005">IF($AG1005,SQRT(SUMPRODUCT($AH$2:$AH1005, (AL$2:AL1005-BF1005)^2)/(SUM($AH$2:$AH1005)-1)),0)</f>
        <v>0</v>
      </c>
      <c r="CA1005" s="109" cm="1">
        <f t="array" ref="CA1005">IF($AG1005,SQRT(SUMPRODUCT($AH$2:$AH1005, (AM$2:AM1005-BG1005)^2)/(SUM($AH$2:$AH1005)-1)),0)</f>
        <v>0</v>
      </c>
      <c r="CB1005" s="109" cm="1">
        <f t="array" ref="CB1005">IF($AG1005,SQRT(SUMPRODUCT($AH$2:$AH1005, (AN$2:AN1005-BH1005)^2)/(SUM($AH$2:$AH1005)-1)),0)</f>
        <v>0</v>
      </c>
      <c r="CC1005" s="109" cm="1">
        <f t="array" ref="CC1005">IF($AG1005,SQRT(SUMPRODUCT($AH$2:$AH1005, (AO$2:AO1005-BI1005)^2)/(SUM($AH$2:$AH1005)-1)),0)</f>
        <v>0</v>
      </c>
      <c r="CD1005" s="109" cm="1">
        <f t="array" ref="CD1005">IF($AG1005,SQRT(SUMPRODUCT($AH$2:$AH1005, (AP$2:AP1005-BJ1005)^2)/(SUM($AH$2:$AH1005)-1)),0)</f>
        <v>0</v>
      </c>
      <c r="CE1005" s="109" cm="1">
        <f t="array" ref="CE1005">IF($AG1005,SQRT(SUMPRODUCT($AH$2:$AH1005, (AQ$2:AQ1005-BK1005)^2)/(SUM($AH$2:$AH1005)-1)),0)</f>
        <v>0</v>
      </c>
      <c r="CF1005" s="109" cm="1">
        <f t="array" ref="CF1005">IF($AG1005,SQRT(SUMPRODUCT($AH$2:$AH1005, (AR$2:AR1005-BL1005)^2)/(SUM($AH$2:$AH1005)-1)),0)</f>
        <v>0</v>
      </c>
      <c r="CG1005" s="109" cm="1">
        <f t="array" ref="CG1005">IF($AG1005,SQRT(SUMPRODUCT($AH$2:$AH1005, (AS$2:AS1005-BM1005)^2)/(SUM($AH$2:$AH1005)-1)),0)</f>
        <v>0</v>
      </c>
      <c r="CH1005" s="109" cm="1">
        <f t="array" ref="CH1005">IF($AG1005,SQRT(SUMPRODUCT($AH$2:$AH1005, (AT$2:AT1005-BN1005)^2)/(SUM($AH$2:$AH1005)-1)),0)</f>
        <v>0</v>
      </c>
      <c r="CI1005" s="109" cm="1">
        <f t="array" ref="CI1005">IF($AG1005,SQRT(SUMPRODUCT($AH$2:$AH1005, (AU$2:AU1005-BO1005)^2)/(SUM($AH$2:$AH1005)-1)),0)</f>
        <v>0</v>
      </c>
      <c r="CJ1005" s="109" cm="1">
        <f t="array" ref="CJ1005">IF($AG1005,SQRT(SUMPRODUCT($AH$2:$AH1005, (AV$2:AV1005-BP1005)^2)/(SUM($AH$2:$AH1005)-1)),0)</f>
        <v>0</v>
      </c>
      <c r="CK1005" s="109" cm="1">
        <f t="array" ref="CK1005">IF($AG1005,SQRT(SUMPRODUCT($AH$2:$AH1005, (AW$2:AW1005-BQ1005)^2)/(SUM($AH$2:$AH1005)-1)),0)</f>
        <v>0</v>
      </c>
      <c r="CL1005" s="109" cm="1">
        <f t="array" ref="CL1005">IF($AG1005,SQRT(SUMPRODUCT($AH$2:$AH1005, (AX$2:AX1005-BR1005)^2)/(SUM($AH$2:$AH1005)-1)),0)</f>
        <v>0</v>
      </c>
      <c r="CM1005" s="109" cm="1">
        <f t="array" ref="CM1005">IF($AG1005,SQRT(SUMPRODUCT($AH$2:$AH1005, (AY$2:AY1005-BS1005)^2)/(SUM($AH$2:$AH1005)-1)),0)</f>
        <v>0</v>
      </c>
      <c r="CN1005" s="109" cm="1">
        <f t="array" ref="CN1005">IF($AG1005,SQRT(SUMPRODUCT($AH$2:$AH1005, (AZ$2:AZ1005-BT1005)^2)/(SUM($AH$2:$AH1005)-1)),0)</f>
        <v>0</v>
      </c>
      <c r="CO1005" s="109" cm="1">
        <f t="array" ref="CO1005">IF($AG1005,SQRT(SUMPRODUCT($AH$2:$AH1005, (BA$2:BA1005-BU1005)^2)/(SUM($AH$2:$AH1005)-1)),0)</f>
        <v>0</v>
      </c>
    </row>
    <row r="1006" spans="34:93" x14ac:dyDescent="0.25">
      <c r="AH1006" s="99" t="str">
        <f t="shared" si="227"/>
        <v/>
      </c>
      <c r="AI1006" s="11">
        <f t="shared" ca="1" si="238"/>
        <v>0</v>
      </c>
      <c r="AJ1006" s="11">
        <f t="shared" ca="1" si="238"/>
        <v>0</v>
      </c>
      <c r="AK1006" s="11">
        <f t="shared" ca="1" si="238"/>
        <v>0</v>
      </c>
      <c r="AL1006" s="11">
        <f t="shared" ca="1" si="238"/>
        <v>0</v>
      </c>
      <c r="AM1006" s="11">
        <f t="shared" ca="1" si="238"/>
        <v>0</v>
      </c>
      <c r="AN1006" s="11">
        <f t="shared" ca="1" si="238"/>
        <v>0</v>
      </c>
      <c r="AO1006" s="11">
        <f t="shared" ca="1" si="238"/>
        <v>0</v>
      </c>
      <c r="AP1006" s="11">
        <f t="shared" ca="1" si="238"/>
        <v>0</v>
      </c>
      <c r="AQ1006" s="11">
        <f t="shared" ca="1" si="238"/>
        <v>0</v>
      </c>
      <c r="AR1006" s="11">
        <f t="shared" ca="1" si="238"/>
        <v>0</v>
      </c>
      <c r="AS1006" s="11">
        <f t="shared" ca="1" si="239"/>
        <v>0</v>
      </c>
      <c r="AT1006" s="11">
        <f t="shared" ca="1" si="239"/>
        <v>0</v>
      </c>
      <c r="AU1006" s="11">
        <f t="shared" ca="1" si="239"/>
        <v>0</v>
      </c>
      <c r="AV1006" s="11">
        <f t="shared" ca="1" si="239"/>
        <v>0</v>
      </c>
      <c r="AW1006" s="11">
        <f t="shared" ca="1" si="239"/>
        <v>0</v>
      </c>
      <c r="AX1006" s="11">
        <f t="shared" ca="1" si="239"/>
        <v>0</v>
      </c>
      <c r="AY1006" s="11">
        <f t="shared" ca="1" si="239"/>
        <v>0</v>
      </c>
      <c r="AZ1006" s="11">
        <f t="shared" ca="1" si="239"/>
        <v>0</v>
      </c>
      <c r="BA1006" s="11">
        <f t="shared" ca="1" si="239"/>
        <v>0</v>
      </c>
      <c r="BB1006" s="11"/>
      <c r="BC1006" s="11">
        <f>IF($AG1006,SUMPRODUCT(AI$2:AI1006,$AH$2:$AH1006)/SUM($AH$2:$AH1006),0)</f>
        <v>0</v>
      </c>
      <c r="BD1006" s="11">
        <f>IF($AG1006,SUMPRODUCT(AJ$2:AJ1006,$AH$2:$AH1006)/SUM($AH$2:$AH1006),0)</f>
        <v>0</v>
      </c>
      <c r="BE1006" s="11">
        <f>IF($AG1006,SUMPRODUCT(AK$2:AK1006,$AH$2:$AH1006)/SUM($AH$2:$AH1006),0)</f>
        <v>0</v>
      </c>
      <c r="BF1006" s="11">
        <f>IF($AG1006,SUMPRODUCT(AL$2:AL1006,$AH$2:$AH1006)/SUM($AH$2:$AH1006),0)</f>
        <v>0</v>
      </c>
      <c r="BG1006" s="11">
        <f>IF($AG1006,SUMPRODUCT(AM$2:AM1006,$AH$2:$AH1006)/SUM($AH$2:$AH1006),0)</f>
        <v>0</v>
      </c>
      <c r="BH1006" s="11">
        <f>IF($AG1006,SUMPRODUCT(AN$2:AN1006,$AH$2:$AH1006)/SUM($AH$2:$AH1006),0)</f>
        <v>0</v>
      </c>
      <c r="BI1006" s="11">
        <f>IF($AG1006,SUMPRODUCT(AO$2:AO1006,$AH$2:$AH1006)/SUM($AH$2:$AH1006),0)</f>
        <v>0</v>
      </c>
      <c r="BJ1006" s="11">
        <f>IF($AG1006,SUMPRODUCT(AP$2:AP1006,$AH$2:$AH1006)/SUM($AH$2:$AH1006),0)</f>
        <v>0</v>
      </c>
      <c r="BK1006" s="11">
        <f>IF($AG1006,SUMPRODUCT(AQ$2:AQ1006,$AH$2:$AH1006)/SUM($AH$2:$AH1006),0)</f>
        <v>0</v>
      </c>
      <c r="BL1006" s="11">
        <f>IF($AG1006,SUMPRODUCT(AR$2:AR1006,$AH$2:$AH1006)/SUM($AH$2:$AH1006),0)</f>
        <v>0</v>
      </c>
      <c r="BM1006" s="11">
        <f>IF($AG1006,SUMPRODUCT(AS$2:AS1006,$AH$2:$AH1006)/SUM($AH$2:$AH1006),0)</f>
        <v>0</v>
      </c>
      <c r="BN1006" s="11">
        <f>IF($AG1006,SUMPRODUCT(AT$2:AT1006,$AH$2:$AH1006)/SUM($AH$2:$AH1006),0)</f>
        <v>0</v>
      </c>
      <c r="BO1006" s="11">
        <f>IF($AG1006,SUMPRODUCT(AU$2:AU1006,$AH$2:$AH1006)/SUM($AH$2:$AH1006),0)</f>
        <v>0</v>
      </c>
      <c r="BP1006" s="11">
        <f>IF($AG1006,SUMPRODUCT(AV$2:AV1006,$AH$2:$AH1006)/SUM($AH$2:$AH1006),0)</f>
        <v>0</v>
      </c>
      <c r="BQ1006" s="11">
        <f>IF($AG1006,SUMPRODUCT(AW$2:AW1006,$AH$2:$AH1006)/SUM($AH$2:$AH1006),0)</f>
        <v>0</v>
      </c>
      <c r="BR1006" s="11">
        <f>IF($AG1006,SUMPRODUCT(AX$2:AX1006,$AH$2:$AH1006)/SUM($AH$2:$AH1006),0)</f>
        <v>0</v>
      </c>
      <c r="BS1006" s="11">
        <f>IF($AG1006,SUMPRODUCT(AY$2:AY1006,$AH$2:$AH1006)/SUM($AH$2:$AH1006),0)</f>
        <v>0</v>
      </c>
      <c r="BT1006" s="11">
        <f>IF($AG1006,SUMPRODUCT(AZ$2:AZ1006,$AH$2:$AH1006)/SUM($AH$2:$AH1006),0)</f>
        <v>0</v>
      </c>
      <c r="BU1006" s="11">
        <f>IF($AG1006,SUMPRODUCT(BA$2:BA1006,$AH$2:$AH1006)/SUM($AH$2:$AH1006),0)</f>
        <v>0</v>
      </c>
      <c r="BV1006" s="11"/>
      <c r="BW1006" s="109" cm="1">
        <f t="array" ref="BW1006">IF($AG1006,SQRT(SUMPRODUCT($AH$2:$AH1006, (AI$2:AI1006-BC1006)^2)/(SUM($AH$2:$AH1006)-1)),0)</f>
        <v>0</v>
      </c>
      <c r="BX1006" s="109" cm="1">
        <f t="array" ref="BX1006">IF($AG1006,SQRT(SUMPRODUCT($AH$2:$AH1006, (AJ$2:AJ1006-BD1006)^2)/(SUM($AH$2:$AH1006)-1)),0)</f>
        <v>0</v>
      </c>
      <c r="BY1006" s="109" cm="1">
        <f t="array" ref="BY1006">IF($AG1006,SQRT(SUMPRODUCT($AH$2:$AH1006, (AK$2:AK1006-BE1006)^2)/(SUM($AH$2:$AH1006)-1)),0)</f>
        <v>0</v>
      </c>
      <c r="BZ1006" s="109" cm="1">
        <f t="array" ref="BZ1006">IF($AG1006,SQRT(SUMPRODUCT($AH$2:$AH1006, (AL$2:AL1006-BF1006)^2)/(SUM($AH$2:$AH1006)-1)),0)</f>
        <v>0</v>
      </c>
      <c r="CA1006" s="109" cm="1">
        <f t="array" ref="CA1006">IF($AG1006,SQRT(SUMPRODUCT($AH$2:$AH1006, (AM$2:AM1006-BG1006)^2)/(SUM($AH$2:$AH1006)-1)),0)</f>
        <v>0</v>
      </c>
      <c r="CB1006" s="109" cm="1">
        <f t="array" ref="CB1006">IF($AG1006,SQRT(SUMPRODUCT($AH$2:$AH1006, (AN$2:AN1006-BH1006)^2)/(SUM($AH$2:$AH1006)-1)),0)</f>
        <v>0</v>
      </c>
      <c r="CC1006" s="109" cm="1">
        <f t="array" ref="CC1006">IF($AG1006,SQRT(SUMPRODUCT($AH$2:$AH1006, (AO$2:AO1006-BI1006)^2)/(SUM($AH$2:$AH1006)-1)),0)</f>
        <v>0</v>
      </c>
      <c r="CD1006" s="109" cm="1">
        <f t="array" ref="CD1006">IF($AG1006,SQRT(SUMPRODUCT($AH$2:$AH1006, (AP$2:AP1006-BJ1006)^2)/(SUM($AH$2:$AH1006)-1)),0)</f>
        <v>0</v>
      </c>
      <c r="CE1006" s="109" cm="1">
        <f t="array" ref="CE1006">IF($AG1006,SQRT(SUMPRODUCT($AH$2:$AH1006, (AQ$2:AQ1006-BK1006)^2)/(SUM($AH$2:$AH1006)-1)),0)</f>
        <v>0</v>
      </c>
      <c r="CF1006" s="109" cm="1">
        <f t="array" ref="CF1006">IF($AG1006,SQRT(SUMPRODUCT($AH$2:$AH1006, (AR$2:AR1006-BL1006)^2)/(SUM($AH$2:$AH1006)-1)),0)</f>
        <v>0</v>
      </c>
      <c r="CG1006" s="109" cm="1">
        <f t="array" ref="CG1006">IF($AG1006,SQRT(SUMPRODUCT($AH$2:$AH1006, (AS$2:AS1006-BM1006)^2)/(SUM($AH$2:$AH1006)-1)),0)</f>
        <v>0</v>
      </c>
      <c r="CH1006" s="109" cm="1">
        <f t="array" ref="CH1006">IF($AG1006,SQRT(SUMPRODUCT($AH$2:$AH1006, (AT$2:AT1006-BN1006)^2)/(SUM($AH$2:$AH1006)-1)),0)</f>
        <v>0</v>
      </c>
      <c r="CI1006" s="109" cm="1">
        <f t="array" ref="CI1006">IF($AG1006,SQRT(SUMPRODUCT($AH$2:$AH1006, (AU$2:AU1006-BO1006)^2)/(SUM($AH$2:$AH1006)-1)),0)</f>
        <v>0</v>
      </c>
      <c r="CJ1006" s="109" cm="1">
        <f t="array" ref="CJ1006">IF($AG1006,SQRT(SUMPRODUCT($AH$2:$AH1006, (AV$2:AV1006-BP1006)^2)/(SUM($AH$2:$AH1006)-1)),0)</f>
        <v>0</v>
      </c>
      <c r="CK1006" s="109" cm="1">
        <f t="array" ref="CK1006">IF($AG1006,SQRT(SUMPRODUCT($AH$2:$AH1006, (AW$2:AW1006-BQ1006)^2)/(SUM($AH$2:$AH1006)-1)),0)</f>
        <v>0</v>
      </c>
      <c r="CL1006" s="109" cm="1">
        <f t="array" ref="CL1006">IF($AG1006,SQRT(SUMPRODUCT($AH$2:$AH1006, (AX$2:AX1006-BR1006)^2)/(SUM($AH$2:$AH1006)-1)),0)</f>
        <v>0</v>
      </c>
      <c r="CM1006" s="109" cm="1">
        <f t="array" ref="CM1006">IF($AG1006,SQRT(SUMPRODUCT($AH$2:$AH1006, (AY$2:AY1006-BS1006)^2)/(SUM($AH$2:$AH1006)-1)),0)</f>
        <v>0</v>
      </c>
      <c r="CN1006" s="109" cm="1">
        <f t="array" ref="CN1006">IF($AG1006,SQRT(SUMPRODUCT($AH$2:$AH1006, (AZ$2:AZ1006-BT1006)^2)/(SUM($AH$2:$AH1006)-1)),0)</f>
        <v>0</v>
      </c>
      <c r="CO1006" s="109" cm="1">
        <f t="array" ref="CO1006">IF($AG1006,SQRT(SUMPRODUCT($AH$2:$AH1006, (BA$2:BA1006-BU1006)^2)/(SUM($AH$2:$AH1006)-1)),0)</f>
        <v>0</v>
      </c>
    </row>
    <row r="1007" spans="34:93" x14ac:dyDescent="0.25">
      <c r="AH1007" s="99" t="str">
        <f t="shared" ref="AH1007:AH1070" si="240">IF(AG1007&lt;&gt;0,AG1007-AG1006,"")</f>
        <v/>
      </c>
      <c r="AI1007" s="11">
        <f t="shared" ca="1" si="238"/>
        <v>0</v>
      </c>
      <c r="AJ1007" s="11">
        <f t="shared" ca="1" si="238"/>
        <v>0</v>
      </c>
      <c r="AK1007" s="11">
        <f t="shared" ca="1" si="238"/>
        <v>0</v>
      </c>
      <c r="AL1007" s="11">
        <f t="shared" ca="1" si="238"/>
        <v>0</v>
      </c>
      <c r="AM1007" s="11">
        <f t="shared" ca="1" si="238"/>
        <v>0</v>
      </c>
      <c r="AN1007" s="11">
        <f t="shared" ca="1" si="238"/>
        <v>0</v>
      </c>
      <c r="AO1007" s="11">
        <f t="shared" ca="1" si="238"/>
        <v>0</v>
      </c>
      <c r="AP1007" s="11">
        <f t="shared" ca="1" si="238"/>
        <v>0</v>
      </c>
      <c r="AQ1007" s="11">
        <f t="shared" ca="1" si="238"/>
        <v>0</v>
      </c>
      <c r="AR1007" s="11">
        <f t="shared" ca="1" si="238"/>
        <v>0</v>
      </c>
      <c r="AS1007" s="11">
        <f t="shared" ca="1" si="239"/>
        <v>0</v>
      </c>
      <c r="AT1007" s="11">
        <f t="shared" ca="1" si="239"/>
        <v>0</v>
      </c>
      <c r="AU1007" s="11">
        <f t="shared" ca="1" si="239"/>
        <v>0</v>
      </c>
      <c r="AV1007" s="11">
        <f t="shared" ca="1" si="239"/>
        <v>0</v>
      </c>
      <c r="AW1007" s="11">
        <f t="shared" ca="1" si="239"/>
        <v>0</v>
      </c>
      <c r="AX1007" s="11">
        <f t="shared" ca="1" si="239"/>
        <v>0</v>
      </c>
      <c r="AY1007" s="11">
        <f t="shared" ca="1" si="239"/>
        <v>0</v>
      </c>
      <c r="AZ1007" s="11">
        <f t="shared" ca="1" si="239"/>
        <v>0</v>
      </c>
      <c r="BA1007" s="11">
        <f t="shared" ca="1" si="239"/>
        <v>0</v>
      </c>
      <c r="BB1007" s="11"/>
      <c r="BC1007" s="11">
        <f>IF($AG1007,SUMPRODUCT(AI$2:AI1007,$AH$2:$AH1007)/SUM($AH$2:$AH1007),0)</f>
        <v>0</v>
      </c>
      <c r="BD1007" s="11">
        <f>IF($AG1007,SUMPRODUCT(AJ$2:AJ1007,$AH$2:$AH1007)/SUM($AH$2:$AH1007),0)</f>
        <v>0</v>
      </c>
      <c r="BE1007" s="11">
        <f>IF($AG1007,SUMPRODUCT(AK$2:AK1007,$AH$2:$AH1007)/SUM($AH$2:$AH1007),0)</f>
        <v>0</v>
      </c>
      <c r="BF1007" s="11">
        <f>IF($AG1007,SUMPRODUCT(AL$2:AL1007,$AH$2:$AH1007)/SUM($AH$2:$AH1007),0)</f>
        <v>0</v>
      </c>
      <c r="BG1007" s="11">
        <f>IF($AG1007,SUMPRODUCT(AM$2:AM1007,$AH$2:$AH1007)/SUM($AH$2:$AH1007),0)</f>
        <v>0</v>
      </c>
      <c r="BH1007" s="11">
        <f>IF($AG1007,SUMPRODUCT(AN$2:AN1007,$AH$2:$AH1007)/SUM($AH$2:$AH1007),0)</f>
        <v>0</v>
      </c>
      <c r="BI1007" s="11">
        <f>IF($AG1007,SUMPRODUCT(AO$2:AO1007,$AH$2:$AH1007)/SUM($AH$2:$AH1007),0)</f>
        <v>0</v>
      </c>
      <c r="BJ1007" s="11">
        <f>IF($AG1007,SUMPRODUCT(AP$2:AP1007,$AH$2:$AH1007)/SUM($AH$2:$AH1007),0)</f>
        <v>0</v>
      </c>
      <c r="BK1007" s="11">
        <f>IF($AG1007,SUMPRODUCT(AQ$2:AQ1007,$AH$2:$AH1007)/SUM($AH$2:$AH1007),0)</f>
        <v>0</v>
      </c>
      <c r="BL1007" s="11">
        <f>IF($AG1007,SUMPRODUCT(AR$2:AR1007,$AH$2:$AH1007)/SUM($AH$2:$AH1007),0)</f>
        <v>0</v>
      </c>
      <c r="BM1007" s="11">
        <f>IF($AG1007,SUMPRODUCT(AS$2:AS1007,$AH$2:$AH1007)/SUM($AH$2:$AH1007),0)</f>
        <v>0</v>
      </c>
      <c r="BN1007" s="11">
        <f>IF($AG1007,SUMPRODUCT(AT$2:AT1007,$AH$2:$AH1007)/SUM($AH$2:$AH1007),0)</f>
        <v>0</v>
      </c>
      <c r="BO1007" s="11">
        <f>IF($AG1007,SUMPRODUCT(AU$2:AU1007,$AH$2:$AH1007)/SUM($AH$2:$AH1007),0)</f>
        <v>0</v>
      </c>
      <c r="BP1007" s="11">
        <f>IF($AG1007,SUMPRODUCT(AV$2:AV1007,$AH$2:$AH1007)/SUM($AH$2:$AH1007),0)</f>
        <v>0</v>
      </c>
      <c r="BQ1007" s="11">
        <f>IF($AG1007,SUMPRODUCT(AW$2:AW1007,$AH$2:$AH1007)/SUM($AH$2:$AH1007),0)</f>
        <v>0</v>
      </c>
      <c r="BR1007" s="11">
        <f>IF($AG1007,SUMPRODUCT(AX$2:AX1007,$AH$2:$AH1007)/SUM($AH$2:$AH1007),0)</f>
        <v>0</v>
      </c>
      <c r="BS1007" s="11">
        <f>IF($AG1007,SUMPRODUCT(AY$2:AY1007,$AH$2:$AH1007)/SUM($AH$2:$AH1007),0)</f>
        <v>0</v>
      </c>
      <c r="BT1007" s="11">
        <f>IF($AG1007,SUMPRODUCT(AZ$2:AZ1007,$AH$2:$AH1007)/SUM($AH$2:$AH1007),0)</f>
        <v>0</v>
      </c>
      <c r="BU1007" s="11">
        <f>IF($AG1007,SUMPRODUCT(BA$2:BA1007,$AH$2:$AH1007)/SUM($AH$2:$AH1007),0)</f>
        <v>0</v>
      </c>
      <c r="BV1007" s="11"/>
      <c r="BW1007" s="109" cm="1">
        <f t="array" ref="BW1007">IF($AG1007,SQRT(SUMPRODUCT($AH$2:$AH1007, (AI$2:AI1007-BC1007)^2)/(SUM($AH$2:$AH1007)-1)),0)</f>
        <v>0</v>
      </c>
      <c r="BX1007" s="109" cm="1">
        <f t="array" ref="BX1007">IF($AG1007,SQRT(SUMPRODUCT($AH$2:$AH1007, (AJ$2:AJ1007-BD1007)^2)/(SUM($AH$2:$AH1007)-1)),0)</f>
        <v>0</v>
      </c>
      <c r="BY1007" s="109" cm="1">
        <f t="array" ref="BY1007">IF($AG1007,SQRT(SUMPRODUCT($AH$2:$AH1007, (AK$2:AK1007-BE1007)^2)/(SUM($AH$2:$AH1007)-1)),0)</f>
        <v>0</v>
      </c>
      <c r="BZ1007" s="109" cm="1">
        <f t="array" ref="BZ1007">IF($AG1007,SQRT(SUMPRODUCT($AH$2:$AH1007, (AL$2:AL1007-BF1007)^2)/(SUM($AH$2:$AH1007)-1)),0)</f>
        <v>0</v>
      </c>
      <c r="CA1007" s="109" cm="1">
        <f t="array" ref="CA1007">IF($AG1007,SQRT(SUMPRODUCT($AH$2:$AH1007, (AM$2:AM1007-BG1007)^2)/(SUM($AH$2:$AH1007)-1)),0)</f>
        <v>0</v>
      </c>
      <c r="CB1007" s="109" cm="1">
        <f t="array" ref="CB1007">IF($AG1007,SQRT(SUMPRODUCT($AH$2:$AH1007, (AN$2:AN1007-BH1007)^2)/(SUM($AH$2:$AH1007)-1)),0)</f>
        <v>0</v>
      </c>
      <c r="CC1007" s="109" cm="1">
        <f t="array" ref="CC1007">IF($AG1007,SQRT(SUMPRODUCT($AH$2:$AH1007, (AO$2:AO1007-BI1007)^2)/(SUM($AH$2:$AH1007)-1)),0)</f>
        <v>0</v>
      </c>
      <c r="CD1007" s="109" cm="1">
        <f t="array" ref="CD1007">IF($AG1007,SQRT(SUMPRODUCT($AH$2:$AH1007, (AP$2:AP1007-BJ1007)^2)/(SUM($AH$2:$AH1007)-1)),0)</f>
        <v>0</v>
      </c>
      <c r="CE1007" s="109" cm="1">
        <f t="array" ref="CE1007">IF($AG1007,SQRT(SUMPRODUCT($AH$2:$AH1007, (AQ$2:AQ1007-BK1007)^2)/(SUM($AH$2:$AH1007)-1)),0)</f>
        <v>0</v>
      </c>
      <c r="CF1007" s="109" cm="1">
        <f t="array" ref="CF1007">IF($AG1007,SQRT(SUMPRODUCT($AH$2:$AH1007, (AR$2:AR1007-BL1007)^2)/(SUM($AH$2:$AH1007)-1)),0)</f>
        <v>0</v>
      </c>
      <c r="CG1007" s="109" cm="1">
        <f t="array" ref="CG1007">IF($AG1007,SQRT(SUMPRODUCT($AH$2:$AH1007, (AS$2:AS1007-BM1007)^2)/(SUM($AH$2:$AH1007)-1)),0)</f>
        <v>0</v>
      </c>
      <c r="CH1007" s="109" cm="1">
        <f t="array" ref="CH1007">IF($AG1007,SQRT(SUMPRODUCT($AH$2:$AH1007, (AT$2:AT1007-BN1007)^2)/(SUM($AH$2:$AH1007)-1)),0)</f>
        <v>0</v>
      </c>
      <c r="CI1007" s="109" cm="1">
        <f t="array" ref="CI1007">IF($AG1007,SQRT(SUMPRODUCT($AH$2:$AH1007, (AU$2:AU1007-BO1007)^2)/(SUM($AH$2:$AH1007)-1)),0)</f>
        <v>0</v>
      </c>
      <c r="CJ1007" s="109" cm="1">
        <f t="array" ref="CJ1007">IF($AG1007,SQRT(SUMPRODUCT($AH$2:$AH1007, (AV$2:AV1007-BP1007)^2)/(SUM($AH$2:$AH1007)-1)),0)</f>
        <v>0</v>
      </c>
      <c r="CK1007" s="109" cm="1">
        <f t="array" ref="CK1007">IF($AG1007,SQRT(SUMPRODUCT($AH$2:$AH1007, (AW$2:AW1007-BQ1007)^2)/(SUM($AH$2:$AH1007)-1)),0)</f>
        <v>0</v>
      </c>
      <c r="CL1007" s="109" cm="1">
        <f t="array" ref="CL1007">IF($AG1007,SQRT(SUMPRODUCT($AH$2:$AH1007, (AX$2:AX1007-BR1007)^2)/(SUM($AH$2:$AH1007)-1)),0)</f>
        <v>0</v>
      </c>
      <c r="CM1007" s="109" cm="1">
        <f t="array" ref="CM1007">IF($AG1007,SQRT(SUMPRODUCT($AH$2:$AH1007, (AY$2:AY1007-BS1007)^2)/(SUM($AH$2:$AH1007)-1)),0)</f>
        <v>0</v>
      </c>
      <c r="CN1007" s="109" cm="1">
        <f t="array" ref="CN1007">IF($AG1007,SQRT(SUMPRODUCT($AH$2:$AH1007, (AZ$2:AZ1007-BT1007)^2)/(SUM($AH$2:$AH1007)-1)),0)</f>
        <v>0</v>
      </c>
      <c r="CO1007" s="109" cm="1">
        <f t="array" ref="CO1007">IF($AG1007,SQRT(SUMPRODUCT($AH$2:$AH1007, (BA$2:BA1007-BU1007)^2)/(SUM($AH$2:$AH1007)-1)),0)</f>
        <v>0</v>
      </c>
    </row>
    <row r="1008" spans="34:93" x14ac:dyDescent="0.25">
      <c r="AH1008" s="99" t="str">
        <f t="shared" si="240"/>
        <v/>
      </c>
      <c r="AI1008" s="11">
        <f t="shared" ca="1" si="238"/>
        <v>0</v>
      </c>
      <c r="AJ1008" s="11">
        <f t="shared" ca="1" si="238"/>
        <v>0</v>
      </c>
      <c r="AK1008" s="11">
        <f t="shared" ca="1" si="238"/>
        <v>0</v>
      </c>
      <c r="AL1008" s="11">
        <f t="shared" ca="1" si="238"/>
        <v>0</v>
      </c>
      <c r="AM1008" s="11">
        <f t="shared" ca="1" si="238"/>
        <v>0</v>
      </c>
      <c r="AN1008" s="11">
        <f t="shared" ca="1" si="238"/>
        <v>0</v>
      </c>
      <c r="AO1008" s="11">
        <f t="shared" ca="1" si="238"/>
        <v>0</v>
      </c>
      <c r="AP1008" s="11">
        <f t="shared" ca="1" si="238"/>
        <v>0</v>
      </c>
      <c r="AQ1008" s="11">
        <f t="shared" ca="1" si="238"/>
        <v>0</v>
      </c>
      <c r="AR1008" s="11">
        <f t="shared" ca="1" si="238"/>
        <v>0</v>
      </c>
      <c r="AS1008" s="11">
        <f t="shared" ca="1" si="239"/>
        <v>0</v>
      </c>
      <c r="AT1008" s="11">
        <f t="shared" ca="1" si="239"/>
        <v>0</v>
      </c>
      <c r="AU1008" s="11">
        <f t="shared" ca="1" si="239"/>
        <v>0</v>
      </c>
      <c r="AV1008" s="11">
        <f t="shared" ca="1" si="239"/>
        <v>0</v>
      </c>
      <c r="AW1008" s="11">
        <f t="shared" ca="1" si="239"/>
        <v>0</v>
      </c>
      <c r="AX1008" s="11">
        <f t="shared" ca="1" si="239"/>
        <v>0</v>
      </c>
      <c r="AY1008" s="11">
        <f t="shared" ca="1" si="239"/>
        <v>0</v>
      </c>
      <c r="AZ1008" s="11">
        <f t="shared" ca="1" si="239"/>
        <v>0</v>
      </c>
      <c r="BA1008" s="11">
        <f t="shared" ca="1" si="239"/>
        <v>0</v>
      </c>
      <c r="BB1008" s="11"/>
      <c r="BC1008" s="11">
        <f>IF($AG1008,SUMPRODUCT(AI$2:AI1008,$AH$2:$AH1008)/SUM($AH$2:$AH1008),0)</f>
        <v>0</v>
      </c>
      <c r="BD1008" s="11">
        <f>IF($AG1008,SUMPRODUCT(AJ$2:AJ1008,$AH$2:$AH1008)/SUM($AH$2:$AH1008),0)</f>
        <v>0</v>
      </c>
      <c r="BE1008" s="11">
        <f>IF($AG1008,SUMPRODUCT(AK$2:AK1008,$AH$2:$AH1008)/SUM($AH$2:$AH1008),0)</f>
        <v>0</v>
      </c>
      <c r="BF1008" s="11">
        <f>IF($AG1008,SUMPRODUCT(AL$2:AL1008,$AH$2:$AH1008)/SUM($AH$2:$AH1008),0)</f>
        <v>0</v>
      </c>
      <c r="BG1008" s="11">
        <f>IF($AG1008,SUMPRODUCT(AM$2:AM1008,$AH$2:$AH1008)/SUM($AH$2:$AH1008),0)</f>
        <v>0</v>
      </c>
      <c r="BH1008" s="11">
        <f>IF($AG1008,SUMPRODUCT(AN$2:AN1008,$AH$2:$AH1008)/SUM($AH$2:$AH1008),0)</f>
        <v>0</v>
      </c>
      <c r="BI1008" s="11">
        <f>IF($AG1008,SUMPRODUCT(AO$2:AO1008,$AH$2:$AH1008)/SUM($AH$2:$AH1008),0)</f>
        <v>0</v>
      </c>
      <c r="BJ1008" s="11">
        <f>IF($AG1008,SUMPRODUCT(AP$2:AP1008,$AH$2:$AH1008)/SUM($AH$2:$AH1008),0)</f>
        <v>0</v>
      </c>
      <c r="BK1008" s="11">
        <f>IF($AG1008,SUMPRODUCT(AQ$2:AQ1008,$AH$2:$AH1008)/SUM($AH$2:$AH1008),0)</f>
        <v>0</v>
      </c>
      <c r="BL1008" s="11">
        <f>IF($AG1008,SUMPRODUCT(AR$2:AR1008,$AH$2:$AH1008)/SUM($AH$2:$AH1008),0)</f>
        <v>0</v>
      </c>
      <c r="BM1008" s="11">
        <f>IF($AG1008,SUMPRODUCT(AS$2:AS1008,$AH$2:$AH1008)/SUM($AH$2:$AH1008),0)</f>
        <v>0</v>
      </c>
      <c r="BN1008" s="11">
        <f>IF($AG1008,SUMPRODUCT(AT$2:AT1008,$AH$2:$AH1008)/SUM($AH$2:$AH1008),0)</f>
        <v>0</v>
      </c>
      <c r="BO1008" s="11">
        <f>IF($AG1008,SUMPRODUCT(AU$2:AU1008,$AH$2:$AH1008)/SUM($AH$2:$AH1008),0)</f>
        <v>0</v>
      </c>
      <c r="BP1008" s="11">
        <f>IF($AG1008,SUMPRODUCT(AV$2:AV1008,$AH$2:$AH1008)/SUM($AH$2:$AH1008),0)</f>
        <v>0</v>
      </c>
      <c r="BQ1008" s="11">
        <f>IF($AG1008,SUMPRODUCT(AW$2:AW1008,$AH$2:$AH1008)/SUM($AH$2:$AH1008),0)</f>
        <v>0</v>
      </c>
      <c r="BR1008" s="11">
        <f>IF($AG1008,SUMPRODUCT(AX$2:AX1008,$AH$2:$AH1008)/SUM($AH$2:$AH1008),0)</f>
        <v>0</v>
      </c>
      <c r="BS1008" s="11">
        <f>IF($AG1008,SUMPRODUCT(AY$2:AY1008,$AH$2:$AH1008)/SUM($AH$2:$AH1008),0)</f>
        <v>0</v>
      </c>
      <c r="BT1008" s="11">
        <f>IF($AG1008,SUMPRODUCT(AZ$2:AZ1008,$AH$2:$AH1008)/SUM($AH$2:$AH1008),0)</f>
        <v>0</v>
      </c>
      <c r="BU1008" s="11">
        <f>IF($AG1008,SUMPRODUCT(BA$2:BA1008,$AH$2:$AH1008)/SUM($AH$2:$AH1008),0)</f>
        <v>0</v>
      </c>
      <c r="BV1008" s="11"/>
      <c r="BW1008" s="109" cm="1">
        <f t="array" ref="BW1008">IF($AG1008,SQRT(SUMPRODUCT($AH$2:$AH1008, (AI$2:AI1008-BC1008)^2)/(SUM($AH$2:$AH1008)-1)),0)</f>
        <v>0</v>
      </c>
      <c r="BX1008" s="109" cm="1">
        <f t="array" ref="BX1008">IF($AG1008,SQRT(SUMPRODUCT($AH$2:$AH1008, (AJ$2:AJ1008-BD1008)^2)/(SUM($AH$2:$AH1008)-1)),0)</f>
        <v>0</v>
      </c>
      <c r="BY1008" s="109" cm="1">
        <f t="array" ref="BY1008">IF($AG1008,SQRT(SUMPRODUCT($AH$2:$AH1008, (AK$2:AK1008-BE1008)^2)/(SUM($AH$2:$AH1008)-1)),0)</f>
        <v>0</v>
      </c>
      <c r="BZ1008" s="109" cm="1">
        <f t="array" ref="BZ1008">IF($AG1008,SQRT(SUMPRODUCT($AH$2:$AH1008, (AL$2:AL1008-BF1008)^2)/(SUM($AH$2:$AH1008)-1)),0)</f>
        <v>0</v>
      </c>
      <c r="CA1008" s="109" cm="1">
        <f t="array" ref="CA1008">IF($AG1008,SQRT(SUMPRODUCT($AH$2:$AH1008, (AM$2:AM1008-BG1008)^2)/(SUM($AH$2:$AH1008)-1)),0)</f>
        <v>0</v>
      </c>
      <c r="CB1008" s="109" cm="1">
        <f t="array" ref="CB1008">IF($AG1008,SQRT(SUMPRODUCT($AH$2:$AH1008, (AN$2:AN1008-BH1008)^2)/(SUM($AH$2:$AH1008)-1)),0)</f>
        <v>0</v>
      </c>
      <c r="CC1008" s="109" cm="1">
        <f t="array" ref="CC1008">IF($AG1008,SQRT(SUMPRODUCT($AH$2:$AH1008, (AO$2:AO1008-BI1008)^2)/(SUM($AH$2:$AH1008)-1)),0)</f>
        <v>0</v>
      </c>
      <c r="CD1008" s="109" cm="1">
        <f t="array" ref="CD1008">IF($AG1008,SQRT(SUMPRODUCT($AH$2:$AH1008, (AP$2:AP1008-BJ1008)^2)/(SUM($AH$2:$AH1008)-1)),0)</f>
        <v>0</v>
      </c>
      <c r="CE1008" s="109" cm="1">
        <f t="array" ref="CE1008">IF($AG1008,SQRT(SUMPRODUCT($AH$2:$AH1008, (AQ$2:AQ1008-BK1008)^2)/(SUM($AH$2:$AH1008)-1)),0)</f>
        <v>0</v>
      </c>
      <c r="CF1008" s="109" cm="1">
        <f t="array" ref="CF1008">IF($AG1008,SQRT(SUMPRODUCT($AH$2:$AH1008, (AR$2:AR1008-BL1008)^2)/(SUM($AH$2:$AH1008)-1)),0)</f>
        <v>0</v>
      </c>
      <c r="CG1008" s="109" cm="1">
        <f t="array" ref="CG1008">IF($AG1008,SQRT(SUMPRODUCT($AH$2:$AH1008, (AS$2:AS1008-BM1008)^2)/(SUM($AH$2:$AH1008)-1)),0)</f>
        <v>0</v>
      </c>
      <c r="CH1008" s="109" cm="1">
        <f t="array" ref="CH1008">IF($AG1008,SQRT(SUMPRODUCT($AH$2:$AH1008, (AT$2:AT1008-BN1008)^2)/(SUM($AH$2:$AH1008)-1)),0)</f>
        <v>0</v>
      </c>
      <c r="CI1008" s="109" cm="1">
        <f t="array" ref="CI1008">IF($AG1008,SQRT(SUMPRODUCT($AH$2:$AH1008, (AU$2:AU1008-BO1008)^2)/(SUM($AH$2:$AH1008)-1)),0)</f>
        <v>0</v>
      </c>
      <c r="CJ1008" s="109" cm="1">
        <f t="array" ref="CJ1008">IF($AG1008,SQRT(SUMPRODUCT($AH$2:$AH1008, (AV$2:AV1008-BP1008)^2)/(SUM($AH$2:$AH1008)-1)),0)</f>
        <v>0</v>
      </c>
      <c r="CK1008" s="109" cm="1">
        <f t="array" ref="CK1008">IF($AG1008,SQRT(SUMPRODUCT($AH$2:$AH1008, (AW$2:AW1008-BQ1008)^2)/(SUM($AH$2:$AH1008)-1)),0)</f>
        <v>0</v>
      </c>
      <c r="CL1008" s="109" cm="1">
        <f t="array" ref="CL1008">IF($AG1008,SQRT(SUMPRODUCT($AH$2:$AH1008, (AX$2:AX1008-BR1008)^2)/(SUM($AH$2:$AH1008)-1)),0)</f>
        <v>0</v>
      </c>
      <c r="CM1008" s="109" cm="1">
        <f t="array" ref="CM1008">IF($AG1008,SQRT(SUMPRODUCT($AH$2:$AH1008, (AY$2:AY1008-BS1008)^2)/(SUM($AH$2:$AH1008)-1)),0)</f>
        <v>0</v>
      </c>
      <c r="CN1008" s="109" cm="1">
        <f t="array" ref="CN1008">IF($AG1008,SQRT(SUMPRODUCT($AH$2:$AH1008, (AZ$2:AZ1008-BT1008)^2)/(SUM($AH$2:$AH1008)-1)),0)</f>
        <v>0</v>
      </c>
      <c r="CO1008" s="109" cm="1">
        <f t="array" ref="CO1008">IF($AG1008,SQRT(SUMPRODUCT($AH$2:$AH1008, (BA$2:BA1008-BU1008)^2)/(SUM($AH$2:$AH1008)-1)),0)</f>
        <v>0</v>
      </c>
    </row>
    <row r="1009" spans="34:93" x14ac:dyDescent="0.25">
      <c r="AH1009" s="99" t="str">
        <f t="shared" si="240"/>
        <v/>
      </c>
      <c r="AI1009" s="11">
        <f t="shared" ca="1" si="238"/>
        <v>0</v>
      </c>
      <c r="AJ1009" s="11">
        <f t="shared" ca="1" si="238"/>
        <v>0</v>
      </c>
      <c r="AK1009" s="11">
        <f t="shared" ca="1" si="238"/>
        <v>0</v>
      </c>
      <c r="AL1009" s="11">
        <f t="shared" ca="1" si="238"/>
        <v>0</v>
      </c>
      <c r="AM1009" s="11">
        <f t="shared" ca="1" si="238"/>
        <v>0</v>
      </c>
      <c r="AN1009" s="11">
        <f t="shared" ca="1" si="238"/>
        <v>0</v>
      </c>
      <c r="AO1009" s="11">
        <f t="shared" ca="1" si="238"/>
        <v>0</v>
      </c>
      <c r="AP1009" s="11">
        <f t="shared" ca="1" si="238"/>
        <v>0</v>
      </c>
      <c r="AQ1009" s="11">
        <f t="shared" ca="1" si="238"/>
        <v>0</v>
      </c>
      <c r="AR1009" s="11">
        <f t="shared" ca="1" si="238"/>
        <v>0</v>
      </c>
      <c r="AS1009" s="11">
        <f t="shared" ca="1" si="239"/>
        <v>0</v>
      </c>
      <c r="AT1009" s="11">
        <f t="shared" ca="1" si="239"/>
        <v>0</v>
      </c>
      <c r="AU1009" s="11">
        <f t="shared" ca="1" si="239"/>
        <v>0</v>
      </c>
      <c r="AV1009" s="11">
        <f t="shared" ca="1" si="239"/>
        <v>0</v>
      </c>
      <c r="AW1009" s="11">
        <f t="shared" ca="1" si="239"/>
        <v>0</v>
      </c>
      <c r="AX1009" s="11">
        <f t="shared" ca="1" si="239"/>
        <v>0</v>
      </c>
      <c r="AY1009" s="11">
        <f t="shared" ca="1" si="239"/>
        <v>0</v>
      </c>
      <c r="AZ1009" s="11">
        <f t="shared" ca="1" si="239"/>
        <v>0</v>
      </c>
      <c r="BA1009" s="11">
        <f t="shared" ca="1" si="239"/>
        <v>0</v>
      </c>
      <c r="BB1009" s="11"/>
      <c r="BC1009" s="11">
        <f>IF($AG1009,SUMPRODUCT(AI$2:AI1009,$AH$2:$AH1009)/SUM($AH$2:$AH1009),0)</f>
        <v>0</v>
      </c>
      <c r="BD1009" s="11">
        <f>IF($AG1009,SUMPRODUCT(AJ$2:AJ1009,$AH$2:$AH1009)/SUM($AH$2:$AH1009),0)</f>
        <v>0</v>
      </c>
      <c r="BE1009" s="11">
        <f>IF($AG1009,SUMPRODUCT(AK$2:AK1009,$AH$2:$AH1009)/SUM($AH$2:$AH1009),0)</f>
        <v>0</v>
      </c>
      <c r="BF1009" s="11">
        <f>IF($AG1009,SUMPRODUCT(AL$2:AL1009,$AH$2:$AH1009)/SUM($AH$2:$AH1009),0)</f>
        <v>0</v>
      </c>
      <c r="BG1009" s="11">
        <f>IF($AG1009,SUMPRODUCT(AM$2:AM1009,$AH$2:$AH1009)/SUM($AH$2:$AH1009),0)</f>
        <v>0</v>
      </c>
      <c r="BH1009" s="11">
        <f>IF($AG1009,SUMPRODUCT(AN$2:AN1009,$AH$2:$AH1009)/SUM($AH$2:$AH1009),0)</f>
        <v>0</v>
      </c>
      <c r="BI1009" s="11">
        <f>IF($AG1009,SUMPRODUCT(AO$2:AO1009,$AH$2:$AH1009)/SUM($AH$2:$AH1009),0)</f>
        <v>0</v>
      </c>
      <c r="BJ1009" s="11">
        <f>IF($AG1009,SUMPRODUCT(AP$2:AP1009,$AH$2:$AH1009)/SUM($AH$2:$AH1009),0)</f>
        <v>0</v>
      </c>
      <c r="BK1009" s="11">
        <f>IF($AG1009,SUMPRODUCT(AQ$2:AQ1009,$AH$2:$AH1009)/SUM($AH$2:$AH1009),0)</f>
        <v>0</v>
      </c>
      <c r="BL1009" s="11">
        <f>IF($AG1009,SUMPRODUCT(AR$2:AR1009,$AH$2:$AH1009)/SUM($AH$2:$AH1009),0)</f>
        <v>0</v>
      </c>
      <c r="BM1009" s="11">
        <f>IF($AG1009,SUMPRODUCT(AS$2:AS1009,$AH$2:$AH1009)/SUM($AH$2:$AH1009),0)</f>
        <v>0</v>
      </c>
      <c r="BN1009" s="11">
        <f>IF($AG1009,SUMPRODUCT(AT$2:AT1009,$AH$2:$AH1009)/SUM($AH$2:$AH1009),0)</f>
        <v>0</v>
      </c>
      <c r="BO1009" s="11">
        <f>IF($AG1009,SUMPRODUCT(AU$2:AU1009,$AH$2:$AH1009)/SUM($AH$2:$AH1009),0)</f>
        <v>0</v>
      </c>
      <c r="BP1009" s="11">
        <f>IF($AG1009,SUMPRODUCT(AV$2:AV1009,$AH$2:$AH1009)/SUM($AH$2:$AH1009),0)</f>
        <v>0</v>
      </c>
      <c r="BQ1009" s="11">
        <f>IF($AG1009,SUMPRODUCT(AW$2:AW1009,$AH$2:$AH1009)/SUM($AH$2:$AH1009),0)</f>
        <v>0</v>
      </c>
      <c r="BR1009" s="11">
        <f>IF($AG1009,SUMPRODUCT(AX$2:AX1009,$AH$2:$AH1009)/SUM($AH$2:$AH1009),0)</f>
        <v>0</v>
      </c>
      <c r="BS1009" s="11">
        <f>IF($AG1009,SUMPRODUCT(AY$2:AY1009,$AH$2:$AH1009)/SUM($AH$2:$AH1009),0)</f>
        <v>0</v>
      </c>
      <c r="BT1009" s="11">
        <f>IF($AG1009,SUMPRODUCT(AZ$2:AZ1009,$AH$2:$AH1009)/SUM($AH$2:$AH1009),0)</f>
        <v>0</v>
      </c>
      <c r="BU1009" s="11">
        <f>IF($AG1009,SUMPRODUCT(BA$2:BA1009,$AH$2:$AH1009)/SUM($AH$2:$AH1009),0)</f>
        <v>0</v>
      </c>
      <c r="BV1009" s="11"/>
      <c r="BW1009" s="109" cm="1">
        <f t="array" ref="BW1009">IF($AG1009,SQRT(SUMPRODUCT($AH$2:$AH1009, (AI$2:AI1009-BC1009)^2)/(SUM($AH$2:$AH1009)-1)),0)</f>
        <v>0</v>
      </c>
      <c r="BX1009" s="109" cm="1">
        <f t="array" ref="BX1009">IF($AG1009,SQRT(SUMPRODUCT($AH$2:$AH1009, (AJ$2:AJ1009-BD1009)^2)/(SUM($AH$2:$AH1009)-1)),0)</f>
        <v>0</v>
      </c>
      <c r="BY1009" s="109" cm="1">
        <f t="array" ref="BY1009">IF($AG1009,SQRT(SUMPRODUCT($AH$2:$AH1009, (AK$2:AK1009-BE1009)^2)/(SUM($AH$2:$AH1009)-1)),0)</f>
        <v>0</v>
      </c>
      <c r="BZ1009" s="109" cm="1">
        <f t="array" ref="BZ1009">IF($AG1009,SQRT(SUMPRODUCT($AH$2:$AH1009, (AL$2:AL1009-BF1009)^2)/(SUM($AH$2:$AH1009)-1)),0)</f>
        <v>0</v>
      </c>
      <c r="CA1009" s="109" cm="1">
        <f t="array" ref="CA1009">IF($AG1009,SQRT(SUMPRODUCT($AH$2:$AH1009, (AM$2:AM1009-BG1009)^2)/(SUM($AH$2:$AH1009)-1)),0)</f>
        <v>0</v>
      </c>
      <c r="CB1009" s="109" cm="1">
        <f t="array" ref="CB1009">IF($AG1009,SQRT(SUMPRODUCT($AH$2:$AH1009, (AN$2:AN1009-BH1009)^2)/(SUM($AH$2:$AH1009)-1)),0)</f>
        <v>0</v>
      </c>
      <c r="CC1009" s="109" cm="1">
        <f t="array" ref="CC1009">IF($AG1009,SQRT(SUMPRODUCT($AH$2:$AH1009, (AO$2:AO1009-BI1009)^2)/(SUM($AH$2:$AH1009)-1)),0)</f>
        <v>0</v>
      </c>
      <c r="CD1009" s="109" cm="1">
        <f t="array" ref="CD1009">IF($AG1009,SQRT(SUMPRODUCT($AH$2:$AH1009, (AP$2:AP1009-BJ1009)^2)/(SUM($AH$2:$AH1009)-1)),0)</f>
        <v>0</v>
      </c>
      <c r="CE1009" s="109" cm="1">
        <f t="array" ref="CE1009">IF($AG1009,SQRT(SUMPRODUCT($AH$2:$AH1009, (AQ$2:AQ1009-BK1009)^2)/(SUM($AH$2:$AH1009)-1)),0)</f>
        <v>0</v>
      </c>
      <c r="CF1009" s="109" cm="1">
        <f t="array" ref="CF1009">IF($AG1009,SQRT(SUMPRODUCT($AH$2:$AH1009, (AR$2:AR1009-BL1009)^2)/(SUM($AH$2:$AH1009)-1)),0)</f>
        <v>0</v>
      </c>
      <c r="CG1009" s="109" cm="1">
        <f t="array" ref="CG1009">IF($AG1009,SQRT(SUMPRODUCT($AH$2:$AH1009, (AS$2:AS1009-BM1009)^2)/(SUM($AH$2:$AH1009)-1)),0)</f>
        <v>0</v>
      </c>
      <c r="CH1009" s="109" cm="1">
        <f t="array" ref="CH1009">IF($AG1009,SQRT(SUMPRODUCT($AH$2:$AH1009, (AT$2:AT1009-BN1009)^2)/(SUM($AH$2:$AH1009)-1)),0)</f>
        <v>0</v>
      </c>
      <c r="CI1009" s="109" cm="1">
        <f t="array" ref="CI1009">IF($AG1009,SQRT(SUMPRODUCT($AH$2:$AH1009, (AU$2:AU1009-BO1009)^2)/(SUM($AH$2:$AH1009)-1)),0)</f>
        <v>0</v>
      </c>
      <c r="CJ1009" s="109" cm="1">
        <f t="array" ref="CJ1009">IF($AG1009,SQRT(SUMPRODUCT($AH$2:$AH1009, (AV$2:AV1009-BP1009)^2)/(SUM($AH$2:$AH1009)-1)),0)</f>
        <v>0</v>
      </c>
      <c r="CK1009" s="109" cm="1">
        <f t="array" ref="CK1009">IF($AG1009,SQRT(SUMPRODUCT($AH$2:$AH1009, (AW$2:AW1009-BQ1009)^2)/(SUM($AH$2:$AH1009)-1)),0)</f>
        <v>0</v>
      </c>
      <c r="CL1009" s="109" cm="1">
        <f t="array" ref="CL1009">IF($AG1009,SQRT(SUMPRODUCT($AH$2:$AH1009, (AX$2:AX1009-BR1009)^2)/(SUM($AH$2:$AH1009)-1)),0)</f>
        <v>0</v>
      </c>
      <c r="CM1009" s="109" cm="1">
        <f t="array" ref="CM1009">IF($AG1009,SQRT(SUMPRODUCT($AH$2:$AH1009, (AY$2:AY1009-BS1009)^2)/(SUM($AH$2:$AH1009)-1)),0)</f>
        <v>0</v>
      </c>
      <c r="CN1009" s="109" cm="1">
        <f t="array" ref="CN1009">IF($AG1009,SQRT(SUMPRODUCT($AH$2:$AH1009, (AZ$2:AZ1009-BT1009)^2)/(SUM($AH$2:$AH1009)-1)),0)</f>
        <v>0</v>
      </c>
      <c r="CO1009" s="109" cm="1">
        <f t="array" ref="CO1009">IF($AG1009,SQRT(SUMPRODUCT($AH$2:$AH1009, (BA$2:BA1009-BU1009)^2)/(SUM($AH$2:$AH1009)-1)),0)</f>
        <v>0</v>
      </c>
    </row>
    <row r="1010" spans="34:93" x14ac:dyDescent="0.25">
      <c r="AH1010" s="99" t="str">
        <f t="shared" si="240"/>
        <v/>
      </c>
      <c r="AI1010" s="11">
        <f t="shared" ca="1" si="238"/>
        <v>0</v>
      </c>
      <c r="AJ1010" s="11">
        <f t="shared" ca="1" si="238"/>
        <v>0</v>
      </c>
      <c r="AK1010" s="11">
        <f t="shared" ca="1" si="238"/>
        <v>0</v>
      </c>
      <c r="AL1010" s="11">
        <f t="shared" ca="1" si="238"/>
        <v>0</v>
      </c>
      <c r="AM1010" s="11">
        <f t="shared" ca="1" si="238"/>
        <v>0</v>
      </c>
      <c r="AN1010" s="11">
        <f t="shared" ca="1" si="238"/>
        <v>0</v>
      </c>
      <c r="AO1010" s="11">
        <f t="shared" ca="1" si="238"/>
        <v>0</v>
      </c>
      <c r="AP1010" s="11">
        <f t="shared" ca="1" si="238"/>
        <v>0</v>
      </c>
      <c r="AQ1010" s="11">
        <f t="shared" ca="1" si="238"/>
        <v>0</v>
      </c>
      <c r="AR1010" s="11">
        <f t="shared" ca="1" si="238"/>
        <v>0</v>
      </c>
      <c r="AS1010" s="11">
        <f t="shared" ca="1" si="239"/>
        <v>0</v>
      </c>
      <c r="AT1010" s="11">
        <f t="shared" ca="1" si="239"/>
        <v>0</v>
      </c>
      <c r="AU1010" s="11">
        <f t="shared" ca="1" si="239"/>
        <v>0</v>
      </c>
      <c r="AV1010" s="11">
        <f t="shared" ca="1" si="239"/>
        <v>0</v>
      </c>
      <c r="AW1010" s="11">
        <f t="shared" ca="1" si="239"/>
        <v>0</v>
      </c>
      <c r="AX1010" s="11">
        <f t="shared" ca="1" si="239"/>
        <v>0</v>
      </c>
      <c r="AY1010" s="11">
        <f t="shared" ca="1" si="239"/>
        <v>0</v>
      </c>
      <c r="AZ1010" s="11">
        <f t="shared" ca="1" si="239"/>
        <v>0</v>
      </c>
      <c r="BA1010" s="11">
        <f t="shared" ca="1" si="239"/>
        <v>0</v>
      </c>
      <c r="BB1010" s="11"/>
      <c r="BC1010" s="11">
        <f>IF($AG1010,SUMPRODUCT(AI$2:AI1010,$AH$2:$AH1010)/SUM($AH$2:$AH1010),0)</f>
        <v>0</v>
      </c>
      <c r="BD1010" s="11">
        <f>IF($AG1010,SUMPRODUCT(AJ$2:AJ1010,$AH$2:$AH1010)/SUM($AH$2:$AH1010),0)</f>
        <v>0</v>
      </c>
      <c r="BE1010" s="11">
        <f>IF($AG1010,SUMPRODUCT(AK$2:AK1010,$AH$2:$AH1010)/SUM($AH$2:$AH1010),0)</f>
        <v>0</v>
      </c>
      <c r="BF1010" s="11">
        <f>IF($AG1010,SUMPRODUCT(AL$2:AL1010,$AH$2:$AH1010)/SUM($AH$2:$AH1010),0)</f>
        <v>0</v>
      </c>
      <c r="BG1010" s="11">
        <f>IF($AG1010,SUMPRODUCT(AM$2:AM1010,$AH$2:$AH1010)/SUM($AH$2:$AH1010),0)</f>
        <v>0</v>
      </c>
      <c r="BH1010" s="11">
        <f>IF($AG1010,SUMPRODUCT(AN$2:AN1010,$AH$2:$AH1010)/SUM($AH$2:$AH1010),0)</f>
        <v>0</v>
      </c>
      <c r="BI1010" s="11">
        <f>IF($AG1010,SUMPRODUCT(AO$2:AO1010,$AH$2:$AH1010)/SUM($AH$2:$AH1010),0)</f>
        <v>0</v>
      </c>
      <c r="BJ1010" s="11">
        <f>IF($AG1010,SUMPRODUCT(AP$2:AP1010,$AH$2:$AH1010)/SUM($AH$2:$AH1010),0)</f>
        <v>0</v>
      </c>
      <c r="BK1010" s="11">
        <f>IF($AG1010,SUMPRODUCT(AQ$2:AQ1010,$AH$2:$AH1010)/SUM($AH$2:$AH1010),0)</f>
        <v>0</v>
      </c>
      <c r="BL1010" s="11">
        <f>IF($AG1010,SUMPRODUCT(AR$2:AR1010,$AH$2:$AH1010)/SUM($AH$2:$AH1010),0)</f>
        <v>0</v>
      </c>
      <c r="BM1010" s="11">
        <f>IF($AG1010,SUMPRODUCT(AS$2:AS1010,$AH$2:$AH1010)/SUM($AH$2:$AH1010),0)</f>
        <v>0</v>
      </c>
      <c r="BN1010" s="11">
        <f>IF($AG1010,SUMPRODUCT(AT$2:AT1010,$AH$2:$AH1010)/SUM($AH$2:$AH1010),0)</f>
        <v>0</v>
      </c>
      <c r="BO1010" s="11">
        <f>IF($AG1010,SUMPRODUCT(AU$2:AU1010,$AH$2:$AH1010)/SUM($AH$2:$AH1010),0)</f>
        <v>0</v>
      </c>
      <c r="BP1010" s="11">
        <f>IF($AG1010,SUMPRODUCT(AV$2:AV1010,$AH$2:$AH1010)/SUM($AH$2:$AH1010),0)</f>
        <v>0</v>
      </c>
      <c r="BQ1010" s="11">
        <f>IF($AG1010,SUMPRODUCT(AW$2:AW1010,$AH$2:$AH1010)/SUM($AH$2:$AH1010),0)</f>
        <v>0</v>
      </c>
      <c r="BR1010" s="11">
        <f>IF($AG1010,SUMPRODUCT(AX$2:AX1010,$AH$2:$AH1010)/SUM($AH$2:$AH1010),0)</f>
        <v>0</v>
      </c>
      <c r="BS1010" s="11">
        <f>IF($AG1010,SUMPRODUCT(AY$2:AY1010,$AH$2:$AH1010)/SUM($AH$2:$AH1010),0)</f>
        <v>0</v>
      </c>
      <c r="BT1010" s="11">
        <f>IF($AG1010,SUMPRODUCT(AZ$2:AZ1010,$AH$2:$AH1010)/SUM($AH$2:$AH1010),0)</f>
        <v>0</v>
      </c>
      <c r="BU1010" s="11">
        <f>IF($AG1010,SUMPRODUCT(BA$2:BA1010,$AH$2:$AH1010)/SUM($AH$2:$AH1010),0)</f>
        <v>0</v>
      </c>
      <c r="BV1010" s="11"/>
      <c r="BW1010" s="109" cm="1">
        <f t="array" ref="BW1010">IF($AG1010,SQRT(SUMPRODUCT($AH$2:$AH1010, (AI$2:AI1010-BC1010)^2)/(SUM($AH$2:$AH1010)-1)),0)</f>
        <v>0</v>
      </c>
      <c r="BX1010" s="109" cm="1">
        <f t="array" ref="BX1010">IF($AG1010,SQRT(SUMPRODUCT($AH$2:$AH1010, (AJ$2:AJ1010-BD1010)^2)/(SUM($AH$2:$AH1010)-1)),0)</f>
        <v>0</v>
      </c>
      <c r="BY1010" s="109" cm="1">
        <f t="array" ref="BY1010">IF($AG1010,SQRT(SUMPRODUCT($AH$2:$AH1010, (AK$2:AK1010-BE1010)^2)/(SUM($AH$2:$AH1010)-1)),0)</f>
        <v>0</v>
      </c>
      <c r="BZ1010" s="109" cm="1">
        <f t="array" ref="BZ1010">IF($AG1010,SQRT(SUMPRODUCT($AH$2:$AH1010, (AL$2:AL1010-BF1010)^2)/(SUM($AH$2:$AH1010)-1)),0)</f>
        <v>0</v>
      </c>
      <c r="CA1010" s="109" cm="1">
        <f t="array" ref="CA1010">IF($AG1010,SQRT(SUMPRODUCT($AH$2:$AH1010, (AM$2:AM1010-BG1010)^2)/(SUM($AH$2:$AH1010)-1)),0)</f>
        <v>0</v>
      </c>
      <c r="CB1010" s="109" cm="1">
        <f t="array" ref="CB1010">IF($AG1010,SQRT(SUMPRODUCT($AH$2:$AH1010, (AN$2:AN1010-BH1010)^2)/(SUM($AH$2:$AH1010)-1)),0)</f>
        <v>0</v>
      </c>
      <c r="CC1010" s="109" cm="1">
        <f t="array" ref="CC1010">IF($AG1010,SQRT(SUMPRODUCT($AH$2:$AH1010, (AO$2:AO1010-BI1010)^2)/(SUM($AH$2:$AH1010)-1)),0)</f>
        <v>0</v>
      </c>
      <c r="CD1010" s="109" cm="1">
        <f t="array" ref="CD1010">IF($AG1010,SQRT(SUMPRODUCT($AH$2:$AH1010, (AP$2:AP1010-BJ1010)^2)/(SUM($AH$2:$AH1010)-1)),0)</f>
        <v>0</v>
      </c>
      <c r="CE1010" s="109" cm="1">
        <f t="array" ref="CE1010">IF($AG1010,SQRT(SUMPRODUCT($AH$2:$AH1010, (AQ$2:AQ1010-BK1010)^2)/(SUM($AH$2:$AH1010)-1)),0)</f>
        <v>0</v>
      </c>
      <c r="CF1010" s="109" cm="1">
        <f t="array" ref="CF1010">IF($AG1010,SQRT(SUMPRODUCT($AH$2:$AH1010, (AR$2:AR1010-BL1010)^2)/(SUM($AH$2:$AH1010)-1)),0)</f>
        <v>0</v>
      </c>
      <c r="CG1010" s="109" cm="1">
        <f t="array" ref="CG1010">IF($AG1010,SQRT(SUMPRODUCT($AH$2:$AH1010, (AS$2:AS1010-BM1010)^2)/(SUM($AH$2:$AH1010)-1)),0)</f>
        <v>0</v>
      </c>
      <c r="CH1010" s="109" cm="1">
        <f t="array" ref="CH1010">IF($AG1010,SQRT(SUMPRODUCT($AH$2:$AH1010, (AT$2:AT1010-BN1010)^2)/(SUM($AH$2:$AH1010)-1)),0)</f>
        <v>0</v>
      </c>
      <c r="CI1010" s="109" cm="1">
        <f t="array" ref="CI1010">IF($AG1010,SQRT(SUMPRODUCT($AH$2:$AH1010, (AU$2:AU1010-BO1010)^2)/(SUM($AH$2:$AH1010)-1)),0)</f>
        <v>0</v>
      </c>
      <c r="CJ1010" s="109" cm="1">
        <f t="array" ref="CJ1010">IF($AG1010,SQRT(SUMPRODUCT($AH$2:$AH1010, (AV$2:AV1010-BP1010)^2)/(SUM($AH$2:$AH1010)-1)),0)</f>
        <v>0</v>
      </c>
      <c r="CK1010" s="109" cm="1">
        <f t="array" ref="CK1010">IF($AG1010,SQRT(SUMPRODUCT($AH$2:$AH1010, (AW$2:AW1010-BQ1010)^2)/(SUM($AH$2:$AH1010)-1)),0)</f>
        <v>0</v>
      </c>
      <c r="CL1010" s="109" cm="1">
        <f t="array" ref="CL1010">IF($AG1010,SQRT(SUMPRODUCT($AH$2:$AH1010, (AX$2:AX1010-BR1010)^2)/(SUM($AH$2:$AH1010)-1)),0)</f>
        <v>0</v>
      </c>
      <c r="CM1010" s="109" cm="1">
        <f t="array" ref="CM1010">IF($AG1010,SQRT(SUMPRODUCT($AH$2:$AH1010, (AY$2:AY1010-BS1010)^2)/(SUM($AH$2:$AH1010)-1)),0)</f>
        <v>0</v>
      </c>
      <c r="CN1010" s="109" cm="1">
        <f t="array" ref="CN1010">IF($AG1010,SQRT(SUMPRODUCT($AH$2:$AH1010, (AZ$2:AZ1010-BT1010)^2)/(SUM($AH$2:$AH1010)-1)),0)</f>
        <v>0</v>
      </c>
      <c r="CO1010" s="109" cm="1">
        <f t="array" ref="CO1010">IF($AG1010,SQRT(SUMPRODUCT($AH$2:$AH1010, (BA$2:BA1010-BU1010)^2)/(SUM($AH$2:$AH1010)-1)),0)</f>
        <v>0</v>
      </c>
    </row>
    <row r="1011" spans="34:93" x14ac:dyDescent="0.25">
      <c r="AH1011" s="99" t="str">
        <f t="shared" si="240"/>
        <v/>
      </c>
      <c r="AI1011" s="11">
        <f t="shared" ca="1" si="238"/>
        <v>0</v>
      </c>
      <c r="AJ1011" s="11">
        <f t="shared" ca="1" si="238"/>
        <v>0</v>
      </c>
      <c r="AK1011" s="11">
        <f t="shared" ca="1" si="238"/>
        <v>0</v>
      </c>
      <c r="AL1011" s="11">
        <f t="shared" ca="1" si="238"/>
        <v>0</v>
      </c>
      <c r="AM1011" s="11">
        <f t="shared" ca="1" si="238"/>
        <v>0</v>
      </c>
      <c r="AN1011" s="11">
        <f t="shared" ca="1" si="238"/>
        <v>0</v>
      </c>
      <c r="AO1011" s="11">
        <f t="shared" ca="1" si="238"/>
        <v>0</v>
      </c>
      <c r="AP1011" s="11">
        <f t="shared" ca="1" si="238"/>
        <v>0</v>
      </c>
      <c r="AQ1011" s="11">
        <f t="shared" ca="1" si="238"/>
        <v>0</v>
      </c>
      <c r="AR1011" s="11">
        <f t="shared" ca="1" si="238"/>
        <v>0</v>
      </c>
      <c r="AS1011" s="11">
        <f t="shared" ca="1" si="239"/>
        <v>0</v>
      </c>
      <c r="AT1011" s="11">
        <f t="shared" ca="1" si="239"/>
        <v>0</v>
      </c>
      <c r="AU1011" s="11">
        <f t="shared" ca="1" si="239"/>
        <v>0</v>
      </c>
      <c r="AV1011" s="11">
        <f t="shared" ca="1" si="239"/>
        <v>0</v>
      </c>
      <c r="AW1011" s="11">
        <f t="shared" ca="1" si="239"/>
        <v>0</v>
      </c>
      <c r="AX1011" s="11">
        <f t="shared" ca="1" si="239"/>
        <v>0</v>
      </c>
      <c r="AY1011" s="11">
        <f t="shared" ca="1" si="239"/>
        <v>0</v>
      </c>
      <c r="AZ1011" s="11">
        <f t="shared" ca="1" si="239"/>
        <v>0</v>
      </c>
      <c r="BA1011" s="11">
        <f t="shared" ca="1" si="239"/>
        <v>0</v>
      </c>
      <c r="BB1011" s="11"/>
      <c r="BC1011" s="11">
        <f>IF($AG1011,SUMPRODUCT(AI$2:AI1011,$AH$2:$AH1011)/SUM($AH$2:$AH1011),0)</f>
        <v>0</v>
      </c>
      <c r="BD1011" s="11">
        <f>IF($AG1011,SUMPRODUCT(AJ$2:AJ1011,$AH$2:$AH1011)/SUM($AH$2:$AH1011),0)</f>
        <v>0</v>
      </c>
      <c r="BE1011" s="11">
        <f>IF($AG1011,SUMPRODUCT(AK$2:AK1011,$AH$2:$AH1011)/SUM($AH$2:$AH1011),0)</f>
        <v>0</v>
      </c>
      <c r="BF1011" s="11">
        <f>IF($AG1011,SUMPRODUCT(AL$2:AL1011,$AH$2:$AH1011)/SUM($AH$2:$AH1011),0)</f>
        <v>0</v>
      </c>
      <c r="BG1011" s="11">
        <f>IF($AG1011,SUMPRODUCT(AM$2:AM1011,$AH$2:$AH1011)/SUM($AH$2:$AH1011),0)</f>
        <v>0</v>
      </c>
      <c r="BH1011" s="11">
        <f>IF($AG1011,SUMPRODUCT(AN$2:AN1011,$AH$2:$AH1011)/SUM($AH$2:$AH1011),0)</f>
        <v>0</v>
      </c>
      <c r="BI1011" s="11">
        <f>IF($AG1011,SUMPRODUCT(AO$2:AO1011,$AH$2:$AH1011)/SUM($AH$2:$AH1011),0)</f>
        <v>0</v>
      </c>
      <c r="BJ1011" s="11">
        <f>IF($AG1011,SUMPRODUCT(AP$2:AP1011,$AH$2:$AH1011)/SUM($AH$2:$AH1011),0)</f>
        <v>0</v>
      </c>
      <c r="BK1011" s="11">
        <f>IF($AG1011,SUMPRODUCT(AQ$2:AQ1011,$AH$2:$AH1011)/SUM($AH$2:$AH1011),0)</f>
        <v>0</v>
      </c>
      <c r="BL1011" s="11">
        <f>IF($AG1011,SUMPRODUCT(AR$2:AR1011,$AH$2:$AH1011)/SUM($AH$2:$AH1011),0)</f>
        <v>0</v>
      </c>
      <c r="BM1011" s="11">
        <f>IF($AG1011,SUMPRODUCT(AS$2:AS1011,$AH$2:$AH1011)/SUM($AH$2:$AH1011),0)</f>
        <v>0</v>
      </c>
      <c r="BN1011" s="11">
        <f>IF($AG1011,SUMPRODUCT(AT$2:AT1011,$AH$2:$AH1011)/SUM($AH$2:$AH1011),0)</f>
        <v>0</v>
      </c>
      <c r="BO1011" s="11">
        <f>IF($AG1011,SUMPRODUCT(AU$2:AU1011,$AH$2:$AH1011)/SUM($AH$2:$AH1011),0)</f>
        <v>0</v>
      </c>
      <c r="BP1011" s="11">
        <f>IF($AG1011,SUMPRODUCT(AV$2:AV1011,$AH$2:$AH1011)/SUM($AH$2:$AH1011),0)</f>
        <v>0</v>
      </c>
      <c r="BQ1011" s="11">
        <f>IF($AG1011,SUMPRODUCT(AW$2:AW1011,$AH$2:$AH1011)/SUM($AH$2:$AH1011),0)</f>
        <v>0</v>
      </c>
      <c r="BR1011" s="11">
        <f>IF($AG1011,SUMPRODUCT(AX$2:AX1011,$AH$2:$AH1011)/SUM($AH$2:$AH1011),0)</f>
        <v>0</v>
      </c>
      <c r="BS1011" s="11">
        <f>IF($AG1011,SUMPRODUCT(AY$2:AY1011,$AH$2:$AH1011)/SUM($AH$2:$AH1011),0)</f>
        <v>0</v>
      </c>
      <c r="BT1011" s="11">
        <f>IF($AG1011,SUMPRODUCT(AZ$2:AZ1011,$AH$2:$AH1011)/SUM($AH$2:$AH1011),0)</f>
        <v>0</v>
      </c>
      <c r="BU1011" s="11">
        <f>IF($AG1011,SUMPRODUCT(BA$2:BA1011,$AH$2:$AH1011)/SUM($AH$2:$AH1011),0)</f>
        <v>0</v>
      </c>
      <c r="BV1011" s="11"/>
      <c r="BW1011" s="109" cm="1">
        <f t="array" ref="BW1011">IF($AG1011,SQRT(SUMPRODUCT($AH$2:$AH1011, (AI$2:AI1011-BC1011)^2)/(SUM($AH$2:$AH1011)-1)),0)</f>
        <v>0</v>
      </c>
      <c r="BX1011" s="109" cm="1">
        <f t="array" ref="BX1011">IF($AG1011,SQRT(SUMPRODUCT($AH$2:$AH1011, (AJ$2:AJ1011-BD1011)^2)/(SUM($AH$2:$AH1011)-1)),0)</f>
        <v>0</v>
      </c>
      <c r="BY1011" s="109" cm="1">
        <f t="array" ref="BY1011">IF($AG1011,SQRT(SUMPRODUCT($AH$2:$AH1011, (AK$2:AK1011-BE1011)^2)/(SUM($AH$2:$AH1011)-1)),0)</f>
        <v>0</v>
      </c>
      <c r="BZ1011" s="109" cm="1">
        <f t="array" ref="BZ1011">IF($AG1011,SQRT(SUMPRODUCT($AH$2:$AH1011, (AL$2:AL1011-BF1011)^2)/(SUM($AH$2:$AH1011)-1)),0)</f>
        <v>0</v>
      </c>
      <c r="CA1011" s="109" cm="1">
        <f t="array" ref="CA1011">IF($AG1011,SQRT(SUMPRODUCT($AH$2:$AH1011, (AM$2:AM1011-BG1011)^2)/(SUM($AH$2:$AH1011)-1)),0)</f>
        <v>0</v>
      </c>
      <c r="CB1011" s="109" cm="1">
        <f t="array" ref="CB1011">IF($AG1011,SQRT(SUMPRODUCT($AH$2:$AH1011, (AN$2:AN1011-BH1011)^2)/(SUM($AH$2:$AH1011)-1)),0)</f>
        <v>0</v>
      </c>
      <c r="CC1011" s="109" cm="1">
        <f t="array" ref="CC1011">IF($AG1011,SQRT(SUMPRODUCT($AH$2:$AH1011, (AO$2:AO1011-BI1011)^2)/(SUM($AH$2:$AH1011)-1)),0)</f>
        <v>0</v>
      </c>
      <c r="CD1011" s="109" cm="1">
        <f t="array" ref="CD1011">IF($AG1011,SQRT(SUMPRODUCT($AH$2:$AH1011, (AP$2:AP1011-BJ1011)^2)/(SUM($AH$2:$AH1011)-1)),0)</f>
        <v>0</v>
      </c>
      <c r="CE1011" s="109" cm="1">
        <f t="array" ref="CE1011">IF($AG1011,SQRT(SUMPRODUCT($AH$2:$AH1011, (AQ$2:AQ1011-BK1011)^2)/(SUM($AH$2:$AH1011)-1)),0)</f>
        <v>0</v>
      </c>
      <c r="CF1011" s="109" cm="1">
        <f t="array" ref="CF1011">IF($AG1011,SQRT(SUMPRODUCT($AH$2:$AH1011, (AR$2:AR1011-BL1011)^2)/(SUM($AH$2:$AH1011)-1)),0)</f>
        <v>0</v>
      </c>
      <c r="CG1011" s="109" cm="1">
        <f t="array" ref="CG1011">IF($AG1011,SQRT(SUMPRODUCT($AH$2:$AH1011, (AS$2:AS1011-BM1011)^2)/(SUM($AH$2:$AH1011)-1)),0)</f>
        <v>0</v>
      </c>
      <c r="CH1011" s="109" cm="1">
        <f t="array" ref="CH1011">IF($AG1011,SQRT(SUMPRODUCT($AH$2:$AH1011, (AT$2:AT1011-BN1011)^2)/(SUM($AH$2:$AH1011)-1)),0)</f>
        <v>0</v>
      </c>
      <c r="CI1011" s="109" cm="1">
        <f t="array" ref="CI1011">IF($AG1011,SQRT(SUMPRODUCT($AH$2:$AH1011, (AU$2:AU1011-BO1011)^2)/(SUM($AH$2:$AH1011)-1)),0)</f>
        <v>0</v>
      </c>
      <c r="CJ1011" s="109" cm="1">
        <f t="array" ref="CJ1011">IF($AG1011,SQRT(SUMPRODUCT($AH$2:$AH1011, (AV$2:AV1011-BP1011)^2)/(SUM($AH$2:$AH1011)-1)),0)</f>
        <v>0</v>
      </c>
      <c r="CK1011" s="109" cm="1">
        <f t="array" ref="CK1011">IF($AG1011,SQRT(SUMPRODUCT($AH$2:$AH1011, (AW$2:AW1011-BQ1011)^2)/(SUM($AH$2:$AH1011)-1)),0)</f>
        <v>0</v>
      </c>
      <c r="CL1011" s="109" cm="1">
        <f t="array" ref="CL1011">IF($AG1011,SQRT(SUMPRODUCT($AH$2:$AH1011, (AX$2:AX1011-BR1011)^2)/(SUM($AH$2:$AH1011)-1)),0)</f>
        <v>0</v>
      </c>
      <c r="CM1011" s="109" cm="1">
        <f t="array" ref="CM1011">IF($AG1011,SQRT(SUMPRODUCT($AH$2:$AH1011, (AY$2:AY1011-BS1011)^2)/(SUM($AH$2:$AH1011)-1)),0)</f>
        <v>0</v>
      </c>
      <c r="CN1011" s="109" cm="1">
        <f t="array" ref="CN1011">IF($AG1011,SQRT(SUMPRODUCT($AH$2:$AH1011, (AZ$2:AZ1011-BT1011)^2)/(SUM($AH$2:$AH1011)-1)),0)</f>
        <v>0</v>
      </c>
      <c r="CO1011" s="109" cm="1">
        <f t="array" ref="CO1011">IF($AG1011,SQRT(SUMPRODUCT($AH$2:$AH1011, (BA$2:BA1011-BU1011)^2)/(SUM($AH$2:$AH1011)-1)),0)</f>
        <v>0</v>
      </c>
    </row>
    <row r="1012" spans="34:93" x14ac:dyDescent="0.25">
      <c r="AH1012" s="99" t="str">
        <f t="shared" si="240"/>
        <v/>
      </c>
      <c r="AI1012" s="11">
        <f t="shared" ref="AI1012:AR1021" ca="1" si="241">IF(AI$1&lt;&gt;0,SUMIFS(INDIRECT(AI$1), Fecha,$AG1012),0)</f>
        <v>0</v>
      </c>
      <c r="AJ1012" s="11">
        <f t="shared" ca="1" si="241"/>
        <v>0</v>
      </c>
      <c r="AK1012" s="11">
        <f t="shared" ca="1" si="241"/>
        <v>0</v>
      </c>
      <c r="AL1012" s="11">
        <f t="shared" ca="1" si="241"/>
        <v>0</v>
      </c>
      <c r="AM1012" s="11">
        <f t="shared" ca="1" si="241"/>
        <v>0</v>
      </c>
      <c r="AN1012" s="11">
        <f t="shared" ca="1" si="241"/>
        <v>0</v>
      </c>
      <c r="AO1012" s="11">
        <f t="shared" ca="1" si="241"/>
        <v>0</v>
      </c>
      <c r="AP1012" s="11">
        <f t="shared" ca="1" si="241"/>
        <v>0</v>
      </c>
      <c r="AQ1012" s="11">
        <f t="shared" ca="1" si="241"/>
        <v>0</v>
      </c>
      <c r="AR1012" s="11">
        <f t="shared" ca="1" si="241"/>
        <v>0</v>
      </c>
      <c r="AS1012" s="11">
        <f t="shared" ref="AS1012:BA1021" ca="1" si="242">IF(AS$1&lt;&gt;0,SUMIFS(INDIRECT(AS$1), Fecha,$AG1012),0)</f>
        <v>0</v>
      </c>
      <c r="AT1012" s="11">
        <f t="shared" ca="1" si="242"/>
        <v>0</v>
      </c>
      <c r="AU1012" s="11">
        <f t="shared" ca="1" si="242"/>
        <v>0</v>
      </c>
      <c r="AV1012" s="11">
        <f t="shared" ca="1" si="242"/>
        <v>0</v>
      </c>
      <c r="AW1012" s="11">
        <f t="shared" ca="1" si="242"/>
        <v>0</v>
      </c>
      <c r="AX1012" s="11">
        <f t="shared" ca="1" si="242"/>
        <v>0</v>
      </c>
      <c r="AY1012" s="11">
        <f t="shared" ca="1" si="242"/>
        <v>0</v>
      </c>
      <c r="AZ1012" s="11">
        <f t="shared" ca="1" si="242"/>
        <v>0</v>
      </c>
      <c r="BA1012" s="11">
        <f t="shared" ca="1" si="242"/>
        <v>0</v>
      </c>
      <c r="BB1012" s="11"/>
      <c r="BC1012" s="11">
        <f>IF($AG1012,SUMPRODUCT(AI$2:AI1012,$AH$2:$AH1012)/SUM($AH$2:$AH1012),0)</f>
        <v>0</v>
      </c>
      <c r="BD1012" s="11">
        <f>IF($AG1012,SUMPRODUCT(AJ$2:AJ1012,$AH$2:$AH1012)/SUM($AH$2:$AH1012),0)</f>
        <v>0</v>
      </c>
      <c r="BE1012" s="11">
        <f>IF($AG1012,SUMPRODUCT(AK$2:AK1012,$AH$2:$AH1012)/SUM($AH$2:$AH1012),0)</f>
        <v>0</v>
      </c>
      <c r="BF1012" s="11">
        <f>IF($AG1012,SUMPRODUCT(AL$2:AL1012,$AH$2:$AH1012)/SUM($AH$2:$AH1012),0)</f>
        <v>0</v>
      </c>
      <c r="BG1012" s="11">
        <f>IF($AG1012,SUMPRODUCT(AM$2:AM1012,$AH$2:$AH1012)/SUM($AH$2:$AH1012),0)</f>
        <v>0</v>
      </c>
      <c r="BH1012" s="11">
        <f>IF($AG1012,SUMPRODUCT(AN$2:AN1012,$AH$2:$AH1012)/SUM($AH$2:$AH1012),0)</f>
        <v>0</v>
      </c>
      <c r="BI1012" s="11">
        <f>IF($AG1012,SUMPRODUCT(AO$2:AO1012,$AH$2:$AH1012)/SUM($AH$2:$AH1012),0)</f>
        <v>0</v>
      </c>
      <c r="BJ1012" s="11">
        <f>IF($AG1012,SUMPRODUCT(AP$2:AP1012,$AH$2:$AH1012)/SUM($AH$2:$AH1012),0)</f>
        <v>0</v>
      </c>
      <c r="BK1012" s="11">
        <f>IF($AG1012,SUMPRODUCT(AQ$2:AQ1012,$AH$2:$AH1012)/SUM($AH$2:$AH1012),0)</f>
        <v>0</v>
      </c>
      <c r="BL1012" s="11">
        <f>IF($AG1012,SUMPRODUCT(AR$2:AR1012,$AH$2:$AH1012)/SUM($AH$2:$AH1012),0)</f>
        <v>0</v>
      </c>
      <c r="BM1012" s="11">
        <f>IF($AG1012,SUMPRODUCT(AS$2:AS1012,$AH$2:$AH1012)/SUM($AH$2:$AH1012),0)</f>
        <v>0</v>
      </c>
      <c r="BN1012" s="11">
        <f>IF($AG1012,SUMPRODUCT(AT$2:AT1012,$AH$2:$AH1012)/SUM($AH$2:$AH1012),0)</f>
        <v>0</v>
      </c>
      <c r="BO1012" s="11">
        <f>IF($AG1012,SUMPRODUCT(AU$2:AU1012,$AH$2:$AH1012)/SUM($AH$2:$AH1012),0)</f>
        <v>0</v>
      </c>
      <c r="BP1012" s="11">
        <f>IF($AG1012,SUMPRODUCT(AV$2:AV1012,$AH$2:$AH1012)/SUM($AH$2:$AH1012),0)</f>
        <v>0</v>
      </c>
      <c r="BQ1012" s="11">
        <f>IF($AG1012,SUMPRODUCT(AW$2:AW1012,$AH$2:$AH1012)/SUM($AH$2:$AH1012),0)</f>
        <v>0</v>
      </c>
      <c r="BR1012" s="11">
        <f>IF($AG1012,SUMPRODUCT(AX$2:AX1012,$AH$2:$AH1012)/SUM($AH$2:$AH1012),0)</f>
        <v>0</v>
      </c>
      <c r="BS1012" s="11">
        <f>IF($AG1012,SUMPRODUCT(AY$2:AY1012,$AH$2:$AH1012)/SUM($AH$2:$AH1012),0)</f>
        <v>0</v>
      </c>
      <c r="BT1012" s="11">
        <f>IF($AG1012,SUMPRODUCT(AZ$2:AZ1012,$AH$2:$AH1012)/SUM($AH$2:$AH1012),0)</f>
        <v>0</v>
      </c>
      <c r="BU1012" s="11">
        <f>IF($AG1012,SUMPRODUCT(BA$2:BA1012,$AH$2:$AH1012)/SUM($AH$2:$AH1012),0)</f>
        <v>0</v>
      </c>
      <c r="BV1012" s="11"/>
      <c r="BW1012" s="109" cm="1">
        <f t="array" ref="BW1012">IF($AG1012,SQRT(SUMPRODUCT($AH$2:$AH1012, (AI$2:AI1012-BC1012)^2)/(SUM($AH$2:$AH1012)-1)),0)</f>
        <v>0</v>
      </c>
      <c r="BX1012" s="109" cm="1">
        <f t="array" ref="BX1012">IF($AG1012,SQRT(SUMPRODUCT($AH$2:$AH1012, (AJ$2:AJ1012-BD1012)^2)/(SUM($AH$2:$AH1012)-1)),0)</f>
        <v>0</v>
      </c>
      <c r="BY1012" s="109" cm="1">
        <f t="array" ref="BY1012">IF($AG1012,SQRT(SUMPRODUCT($AH$2:$AH1012, (AK$2:AK1012-BE1012)^2)/(SUM($AH$2:$AH1012)-1)),0)</f>
        <v>0</v>
      </c>
      <c r="BZ1012" s="109" cm="1">
        <f t="array" ref="BZ1012">IF($AG1012,SQRT(SUMPRODUCT($AH$2:$AH1012, (AL$2:AL1012-BF1012)^2)/(SUM($AH$2:$AH1012)-1)),0)</f>
        <v>0</v>
      </c>
      <c r="CA1012" s="109" cm="1">
        <f t="array" ref="CA1012">IF($AG1012,SQRT(SUMPRODUCT($AH$2:$AH1012, (AM$2:AM1012-BG1012)^2)/(SUM($AH$2:$AH1012)-1)),0)</f>
        <v>0</v>
      </c>
      <c r="CB1012" s="109" cm="1">
        <f t="array" ref="CB1012">IF($AG1012,SQRT(SUMPRODUCT($AH$2:$AH1012, (AN$2:AN1012-BH1012)^2)/(SUM($AH$2:$AH1012)-1)),0)</f>
        <v>0</v>
      </c>
      <c r="CC1012" s="109" cm="1">
        <f t="array" ref="CC1012">IF($AG1012,SQRT(SUMPRODUCT($AH$2:$AH1012, (AO$2:AO1012-BI1012)^2)/(SUM($AH$2:$AH1012)-1)),0)</f>
        <v>0</v>
      </c>
      <c r="CD1012" s="109" cm="1">
        <f t="array" ref="CD1012">IF($AG1012,SQRT(SUMPRODUCT($AH$2:$AH1012, (AP$2:AP1012-BJ1012)^2)/(SUM($AH$2:$AH1012)-1)),0)</f>
        <v>0</v>
      </c>
      <c r="CE1012" s="109" cm="1">
        <f t="array" ref="CE1012">IF($AG1012,SQRT(SUMPRODUCT($AH$2:$AH1012, (AQ$2:AQ1012-BK1012)^2)/(SUM($AH$2:$AH1012)-1)),0)</f>
        <v>0</v>
      </c>
      <c r="CF1012" s="109" cm="1">
        <f t="array" ref="CF1012">IF($AG1012,SQRT(SUMPRODUCT($AH$2:$AH1012, (AR$2:AR1012-BL1012)^2)/(SUM($AH$2:$AH1012)-1)),0)</f>
        <v>0</v>
      </c>
      <c r="CG1012" s="109" cm="1">
        <f t="array" ref="CG1012">IF($AG1012,SQRT(SUMPRODUCT($AH$2:$AH1012, (AS$2:AS1012-BM1012)^2)/(SUM($AH$2:$AH1012)-1)),0)</f>
        <v>0</v>
      </c>
      <c r="CH1012" s="109" cm="1">
        <f t="array" ref="CH1012">IF($AG1012,SQRT(SUMPRODUCT($AH$2:$AH1012, (AT$2:AT1012-BN1012)^2)/(SUM($AH$2:$AH1012)-1)),0)</f>
        <v>0</v>
      </c>
      <c r="CI1012" s="109" cm="1">
        <f t="array" ref="CI1012">IF($AG1012,SQRT(SUMPRODUCT($AH$2:$AH1012, (AU$2:AU1012-BO1012)^2)/(SUM($AH$2:$AH1012)-1)),0)</f>
        <v>0</v>
      </c>
      <c r="CJ1012" s="109" cm="1">
        <f t="array" ref="CJ1012">IF($AG1012,SQRT(SUMPRODUCT($AH$2:$AH1012, (AV$2:AV1012-BP1012)^2)/(SUM($AH$2:$AH1012)-1)),0)</f>
        <v>0</v>
      </c>
      <c r="CK1012" s="109" cm="1">
        <f t="array" ref="CK1012">IF($AG1012,SQRT(SUMPRODUCT($AH$2:$AH1012, (AW$2:AW1012-BQ1012)^2)/(SUM($AH$2:$AH1012)-1)),0)</f>
        <v>0</v>
      </c>
      <c r="CL1012" s="109" cm="1">
        <f t="array" ref="CL1012">IF($AG1012,SQRT(SUMPRODUCT($AH$2:$AH1012, (AX$2:AX1012-BR1012)^2)/(SUM($AH$2:$AH1012)-1)),0)</f>
        <v>0</v>
      </c>
      <c r="CM1012" s="109" cm="1">
        <f t="array" ref="CM1012">IF($AG1012,SQRT(SUMPRODUCT($AH$2:$AH1012, (AY$2:AY1012-BS1012)^2)/(SUM($AH$2:$AH1012)-1)),0)</f>
        <v>0</v>
      </c>
      <c r="CN1012" s="109" cm="1">
        <f t="array" ref="CN1012">IF($AG1012,SQRT(SUMPRODUCT($AH$2:$AH1012, (AZ$2:AZ1012-BT1012)^2)/(SUM($AH$2:$AH1012)-1)),0)</f>
        <v>0</v>
      </c>
      <c r="CO1012" s="109" cm="1">
        <f t="array" ref="CO1012">IF($AG1012,SQRT(SUMPRODUCT($AH$2:$AH1012, (BA$2:BA1012-BU1012)^2)/(SUM($AH$2:$AH1012)-1)),0)</f>
        <v>0</v>
      </c>
    </row>
    <row r="1013" spans="34:93" x14ac:dyDescent="0.25">
      <c r="AH1013" s="99" t="str">
        <f t="shared" si="240"/>
        <v/>
      </c>
      <c r="AI1013" s="11">
        <f t="shared" ca="1" si="241"/>
        <v>0</v>
      </c>
      <c r="AJ1013" s="11">
        <f t="shared" ca="1" si="241"/>
        <v>0</v>
      </c>
      <c r="AK1013" s="11">
        <f t="shared" ca="1" si="241"/>
        <v>0</v>
      </c>
      <c r="AL1013" s="11">
        <f t="shared" ca="1" si="241"/>
        <v>0</v>
      </c>
      <c r="AM1013" s="11">
        <f t="shared" ca="1" si="241"/>
        <v>0</v>
      </c>
      <c r="AN1013" s="11">
        <f t="shared" ca="1" si="241"/>
        <v>0</v>
      </c>
      <c r="AO1013" s="11">
        <f t="shared" ca="1" si="241"/>
        <v>0</v>
      </c>
      <c r="AP1013" s="11">
        <f t="shared" ca="1" si="241"/>
        <v>0</v>
      </c>
      <c r="AQ1013" s="11">
        <f t="shared" ca="1" si="241"/>
        <v>0</v>
      </c>
      <c r="AR1013" s="11">
        <f t="shared" ca="1" si="241"/>
        <v>0</v>
      </c>
      <c r="AS1013" s="11">
        <f t="shared" ca="1" si="242"/>
        <v>0</v>
      </c>
      <c r="AT1013" s="11">
        <f t="shared" ca="1" si="242"/>
        <v>0</v>
      </c>
      <c r="AU1013" s="11">
        <f t="shared" ca="1" si="242"/>
        <v>0</v>
      </c>
      <c r="AV1013" s="11">
        <f t="shared" ca="1" si="242"/>
        <v>0</v>
      </c>
      <c r="AW1013" s="11">
        <f t="shared" ca="1" si="242"/>
        <v>0</v>
      </c>
      <c r="AX1013" s="11">
        <f t="shared" ca="1" si="242"/>
        <v>0</v>
      </c>
      <c r="AY1013" s="11">
        <f t="shared" ca="1" si="242"/>
        <v>0</v>
      </c>
      <c r="AZ1013" s="11">
        <f t="shared" ca="1" si="242"/>
        <v>0</v>
      </c>
      <c r="BA1013" s="11">
        <f t="shared" ca="1" si="242"/>
        <v>0</v>
      </c>
      <c r="BB1013" s="11"/>
      <c r="BC1013" s="11">
        <f>IF($AG1013,SUMPRODUCT(AI$2:AI1013,$AH$2:$AH1013)/SUM($AH$2:$AH1013),0)</f>
        <v>0</v>
      </c>
      <c r="BD1013" s="11">
        <f>IF($AG1013,SUMPRODUCT(AJ$2:AJ1013,$AH$2:$AH1013)/SUM($AH$2:$AH1013),0)</f>
        <v>0</v>
      </c>
      <c r="BE1013" s="11">
        <f>IF($AG1013,SUMPRODUCT(AK$2:AK1013,$AH$2:$AH1013)/SUM($AH$2:$AH1013),0)</f>
        <v>0</v>
      </c>
      <c r="BF1013" s="11">
        <f>IF($AG1013,SUMPRODUCT(AL$2:AL1013,$AH$2:$AH1013)/SUM($AH$2:$AH1013),0)</f>
        <v>0</v>
      </c>
      <c r="BG1013" s="11">
        <f>IF($AG1013,SUMPRODUCT(AM$2:AM1013,$AH$2:$AH1013)/SUM($AH$2:$AH1013),0)</f>
        <v>0</v>
      </c>
      <c r="BH1013" s="11">
        <f>IF($AG1013,SUMPRODUCT(AN$2:AN1013,$AH$2:$AH1013)/SUM($AH$2:$AH1013),0)</f>
        <v>0</v>
      </c>
      <c r="BI1013" s="11">
        <f>IF($AG1013,SUMPRODUCT(AO$2:AO1013,$AH$2:$AH1013)/SUM($AH$2:$AH1013),0)</f>
        <v>0</v>
      </c>
      <c r="BJ1013" s="11">
        <f>IF($AG1013,SUMPRODUCT(AP$2:AP1013,$AH$2:$AH1013)/SUM($AH$2:$AH1013),0)</f>
        <v>0</v>
      </c>
      <c r="BK1013" s="11">
        <f>IF($AG1013,SUMPRODUCT(AQ$2:AQ1013,$AH$2:$AH1013)/SUM($AH$2:$AH1013),0)</f>
        <v>0</v>
      </c>
      <c r="BL1013" s="11">
        <f>IF($AG1013,SUMPRODUCT(AR$2:AR1013,$AH$2:$AH1013)/SUM($AH$2:$AH1013),0)</f>
        <v>0</v>
      </c>
      <c r="BM1013" s="11">
        <f>IF($AG1013,SUMPRODUCT(AS$2:AS1013,$AH$2:$AH1013)/SUM($AH$2:$AH1013),0)</f>
        <v>0</v>
      </c>
      <c r="BN1013" s="11">
        <f>IF($AG1013,SUMPRODUCT(AT$2:AT1013,$AH$2:$AH1013)/SUM($AH$2:$AH1013),0)</f>
        <v>0</v>
      </c>
      <c r="BO1013" s="11">
        <f>IF($AG1013,SUMPRODUCT(AU$2:AU1013,$AH$2:$AH1013)/SUM($AH$2:$AH1013),0)</f>
        <v>0</v>
      </c>
      <c r="BP1013" s="11">
        <f>IF($AG1013,SUMPRODUCT(AV$2:AV1013,$AH$2:$AH1013)/SUM($AH$2:$AH1013),0)</f>
        <v>0</v>
      </c>
      <c r="BQ1013" s="11">
        <f>IF($AG1013,SUMPRODUCT(AW$2:AW1013,$AH$2:$AH1013)/SUM($AH$2:$AH1013),0)</f>
        <v>0</v>
      </c>
      <c r="BR1013" s="11">
        <f>IF($AG1013,SUMPRODUCT(AX$2:AX1013,$AH$2:$AH1013)/SUM($AH$2:$AH1013),0)</f>
        <v>0</v>
      </c>
      <c r="BS1013" s="11">
        <f>IF($AG1013,SUMPRODUCT(AY$2:AY1013,$AH$2:$AH1013)/SUM($AH$2:$AH1013),0)</f>
        <v>0</v>
      </c>
      <c r="BT1013" s="11">
        <f>IF($AG1013,SUMPRODUCT(AZ$2:AZ1013,$AH$2:$AH1013)/SUM($AH$2:$AH1013),0)</f>
        <v>0</v>
      </c>
      <c r="BU1013" s="11">
        <f>IF($AG1013,SUMPRODUCT(BA$2:BA1013,$AH$2:$AH1013)/SUM($AH$2:$AH1013),0)</f>
        <v>0</v>
      </c>
      <c r="BV1013" s="11"/>
      <c r="BW1013" s="109" cm="1">
        <f t="array" ref="BW1013">IF($AG1013,SQRT(SUMPRODUCT($AH$2:$AH1013, (AI$2:AI1013-BC1013)^2)/(SUM($AH$2:$AH1013)-1)),0)</f>
        <v>0</v>
      </c>
      <c r="BX1013" s="109" cm="1">
        <f t="array" ref="BX1013">IF($AG1013,SQRT(SUMPRODUCT($AH$2:$AH1013, (AJ$2:AJ1013-BD1013)^2)/(SUM($AH$2:$AH1013)-1)),0)</f>
        <v>0</v>
      </c>
      <c r="BY1013" s="109" cm="1">
        <f t="array" ref="BY1013">IF($AG1013,SQRT(SUMPRODUCT($AH$2:$AH1013, (AK$2:AK1013-BE1013)^2)/(SUM($AH$2:$AH1013)-1)),0)</f>
        <v>0</v>
      </c>
      <c r="BZ1013" s="109" cm="1">
        <f t="array" ref="BZ1013">IF($AG1013,SQRT(SUMPRODUCT($AH$2:$AH1013, (AL$2:AL1013-BF1013)^2)/(SUM($AH$2:$AH1013)-1)),0)</f>
        <v>0</v>
      </c>
      <c r="CA1013" s="109" cm="1">
        <f t="array" ref="CA1013">IF($AG1013,SQRT(SUMPRODUCT($AH$2:$AH1013, (AM$2:AM1013-BG1013)^2)/(SUM($AH$2:$AH1013)-1)),0)</f>
        <v>0</v>
      </c>
      <c r="CB1013" s="109" cm="1">
        <f t="array" ref="CB1013">IF($AG1013,SQRT(SUMPRODUCT($AH$2:$AH1013, (AN$2:AN1013-BH1013)^2)/(SUM($AH$2:$AH1013)-1)),0)</f>
        <v>0</v>
      </c>
      <c r="CC1013" s="109" cm="1">
        <f t="array" ref="CC1013">IF($AG1013,SQRT(SUMPRODUCT($AH$2:$AH1013, (AO$2:AO1013-BI1013)^2)/(SUM($AH$2:$AH1013)-1)),0)</f>
        <v>0</v>
      </c>
      <c r="CD1013" s="109" cm="1">
        <f t="array" ref="CD1013">IF($AG1013,SQRT(SUMPRODUCT($AH$2:$AH1013, (AP$2:AP1013-BJ1013)^2)/(SUM($AH$2:$AH1013)-1)),0)</f>
        <v>0</v>
      </c>
      <c r="CE1013" s="109" cm="1">
        <f t="array" ref="CE1013">IF($AG1013,SQRT(SUMPRODUCT($AH$2:$AH1013, (AQ$2:AQ1013-BK1013)^2)/(SUM($AH$2:$AH1013)-1)),0)</f>
        <v>0</v>
      </c>
      <c r="CF1013" s="109" cm="1">
        <f t="array" ref="CF1013">IF($AG1013,SQRT(SUMPRODUCT($AH$2:$AH1013, (AR$2:AR1013-BL1013)^2)/(SUM($AH$2:$AH1013)-1)),0)</f>
        <v>0</v>
      </c>
      <c r="CG1013" s="109" cm="1">
        <f t="array" ref="CG1013">IF($AG1013,SQRT(SUMPRODUCT($AH$2:$AH1013, (AS$2:AS1013-BM1013)^2)/(SUM($AH$2:$AH1013)-1)),0)</f>
        <v>0</v>
      </c>
      <c r="CH1013" s="109" cm="1">
        <f t="array" ref="CH1013">IF($AG1013,SQRT(SUMPRODUCT($AH$2:$AH1013, (AT$2:AT1013-BN1013)^2)/(SUM($AH$2:$AH1013)-1)),0)</f>
        <v>0</v>
      </c>
      <c r="CI1013" s="109" cm="1">
        <f t="array" ref="CI1013">IF($AG1013,SQRT(SUMPRODUCT($AH$2:$AH1013, (AU$2:AU1013-BO1013)^2)/(SUM($AH$2:$AH1013)-1)),0)</f>
        <v>0</v>
      </c>
      <c r="CJ1013" s="109" cm="1">
        <f t="array" ref="CJ1013">IF($AG1013,SQRT(SUMPRODUCT($AH$2:$AH1013, (AV$2:AV1013-BP1013)^2)/(SUM($AH$2:$AH1013)-1)),0)</f>
        <v>0</v>
      </c>
      <c r="CK1013" s="109" cm="1">
        <f t="array" ref="CK1013">IF($AG1013,SQRT(SUMPRODUCT($AH$2:$AH1013, (AW$2:AW1013-BQ1013)^2)/(SUM($AH$2:$AH1013)-1)),0)</f>
        <v>0</v>
      </c>
      <c r="CL1013" s="109" cm="1">
        <f t="array" ref="CL1013">IF($AG1013,SQRT(SUMPRODUCT($AH$2:$AH1013, (AX$2:AX1013-BR1013)^2)/(SUM($AH$2:$AH1013)-1)),0)</f>
        <v>0</v>
      </c>
      <c r="CM1013" s="109" cm="1">
        <f t="array" ref="CM1013">IF($AG1013,SQRT(SUMPRODUCT($AH$2:$AH1013, (AY$2:AY1013-BS1013)^2)/(SUM($AH$2:$AH1013)-1)),0)</f>
        <v>0</v>
      </c>
      <c r="CN1013" s="109" cm="1">
        <f t="array" ref="CN1013">IF($AG1013,SQRT(SUMPRODUCT($AH$2:$AH1013, (AZ$2:AZ1013-BT1013)^2)/(SUM($AH$2:$AH1013)-1)),0)</f>
        <v>0</v>
      </c>
      <c r="CO1013" s="109" cm="1">
        <f t="array" ref="CO1013">IF($AG1013,SQRT(SUMPRODUCT($AH$2:$AH1013, (BA$2:BA1013-BU1013)^2)/(SUM($AH$2:$AH1013)-1)),0)</f>
        <v>0</v>
      </c>
    </row>
    <row r="1014" spans="34:93" x14ac:dyDescent="0.25">
      <c r="AH1014" s="99" t="str">
        <f t="shared" si="240"/>
        <v/>
      </c>
      <c r="AI1014" s="11">
        <f t="shared" ca="1" si="241"/>
        <v>0</v>
      </c>
      <c r="AJ1014" s="11">
        <f t="shared" ca="1" si="241"/>
        <v>0</v>
      </c>
      <c r="AK1014" s="11">
        <f t="shared" ca="1" si="241"/>
        <v>0</v>
      </c>
      <c r="AL1014" s="11">
        <f t="shared" ca="1" si="241"/>
        <v>0</v>
      </c>
      <c r="AM1014" s="11">
        <f t="shared" ca="1" si="241"/>
        <v>0</v>
      </c>
      <c r="AN1014" s="11">
        <f t="shared" ca="1" si="241"/>
        <v>0</v>
      </c>
      <c r="AO1014" s="11">
        <f t="shared" ca="1" si="241"/>
        <v>0</v>
      </c>
      <c r="AP1014" s="11">
        <f t="shared" ca="1" si="241"/>
        <v>0</v>
      </c>
      <c r="AQ1014" s="11">
        <f t="shared" ca="1" si="241"/>
        <v>0</v>
      </c>
      <c r="AR1014" s="11">
        <f t="shared" ca="1" si="241"/>
        <v>0</v>
      </c>
      <c r="AS1014" s="11">
        <f t="shared" ca="1" si="242"/>
        <v>0</v>
      </c>
      <c r="AT1014" s="11">
        <f t="shared" ca="1" si="242"/>
        <v>0</v>
      </c>
      <c r="AU1014" s="11">
        <f t="shared" ca="1" si="242"/>
        <v>0</v>
      </c>
      <c r="AV1014" s="11">
        <f t="shared" ca="1" si="242"/>
        <v>0</v>
      </c>
      <c r="AW1014" s="11">
        <f t="shared" ca="1" si="242"/>
        <v>0</v>
      </c>
      <c r="AX1014" s="11">
        <f t="shared" ca="1" si="242"/>
        <v>0</v>
      </c>
      <c r="AY1014" s="11">
        <f t="shared" ca="1" si="242"/>
        <v>0</v>
      </c>
      <c r="AZ1014" s="11">
        <f t="shared" ca="1" si="242"/>
        <v>0</v>
      </c>
      <c r="BA1014" s="11">
        <f t="shared" ca="1" si="242"/>
        <v>0</v>
      </c>
      <c r="BB1014" s="11"/>
      <c r="BC1014" s="11">
        <f>IF($AG1014,SUMPRODUCT(AI$2:AI1014,$AH$2:$AH1014)/SUM($AH$2:$AH1014),0)</f>
        <v>0</v>
      </c>
      <c r="BD1014" s="11">
        <f>IF($AG1014,SUMPRODUCT(AJ$2:AJ1014,$AH$2:$AH1014)/SUM($AH$2:$AH1014),0)</f>
        <v>0</v>
      </c>
      <c r="BE1014" s="11">
        <f>IF($AG1014,SUMPRODUCT(AK$2:AK1014,$AH$2:$AH1014)/SUM($AH$2:$AH1014),0)</f>
        <v>0</v>
      </c>
      <c r="BF1014" s="11">
        <f>IF($AG1014,SUMPRODUCT(AL$2:AL1014,$AH$2:$AH1014)/SUM($AH$2:$AH1014),0)</f>
        <v>0</v>
      </c>
      <c r="BG1014" s="11">
        <f>IF($AG1014,SUMPRODUCT(AM$2:AM1014,$AH$2:$AH1014)/SUM($AH$2:$AH1014),0)</f>
        <v>0</v>
      </c>
      <c r="BH1014" s="11">
        <f>IF($AG1014,SUMPRODUCT(AN$2:AN1014,$AH$2:$AH1014)/SUM($AH$2:$AH1014),0)</f>
        <v>0</v>
      </c>
      <c r="BI1014" s="11">
        <f>IF($AG1014,SUMPRODUCT(AO$2:AO1014,$AH$2:$AH1014)/SUM($AH$2:$AH1014),0)</f>
        <v>0</v>
      </c>
      <c r="BJ1014" s="11">
        <f>IF($AG1014,SUMPRODUCT(AP$2:AP1014,$AH$2:$AH1014)/SUM($AH$2:$AH1014),0)</f>
        <v>0</v>
      </c>
      <c r="BK1014" s="11">
        <f>IF($AG1014,SUMPRODUCT(AQ$2:AQ1014,$AH$2:$AH1014)/SUM($AH$2:$AH1014),0)</f>
        <v>0</v>
      </c>
      <c r="BL1014" s="11">
        <f>IF($AG1014,SUMPRODUCT(AR$2:AR1014,$AH$2:$AH1014)/SUM($AH$2:$AH1014),0)</f>
        <v>0</v>
      </c>
      <c r="BM1014" s="11">
        <f>IF($AG1014,SUMPRODUCT(AS$2:AS1014,$AH$2:$AH1014)/SUM($AH$2:$AH1014),0)</f>
        <v>0</v>
      </c>
      <c r="BN1014" s="11">
        <f>IF($AG1014,SUMPRODUCT(AT$2:AT1014,$AH$2:$AH1014)/SUM($AH$2:$AH1014),0)</f>
        <v>0</v>
      </c>
      <c r="BO1014" s="11">
        <f>IF($AG1014,SUMPRODUCT(AU$2:AU1014,$AH$2:$AH1014)/SUM($AH$2:$AH1014),0)</f>
        <v>0</v>
      </c>
      <c r="BP1014" s="11">
        <f>IF($AG1014,SUMPRODUCT(AV$2:AV1014,$AH$2:$AH1014)/SUM($AH$2:$AH1014),0)</f>
        <v>0</v>
      </c>
      <c r="BQ1014" s="11">
        <f>IF($AG1014,SUMPRODUCT(AW$2:AW1014,$AH$2:$AH1014)/SUM($AH$2:$AH1014),0)</f>
        <v>0</v>
      </c>
      <c r="BR1014" s="11">
        <f>IF($AG1014,SUMPRODUCT(AX$2:AX1014,$AH$2:$AH1014)/SUM($AH$2:$AH1014),0)</f>
        <v>0</v>
      </c>
      <c r="BS1014" s="11">
        <f>IF($AG1014,SUMPRODUCT(AY$2:AY1014,$AH$2:$AH1014)/SUM($AH$2:$AH1014),0)</f>
        <v>0</v>
      </c>
      <c r="BT1014" s="11">
        <f>IF($AG1014,SUMPRODUCT(AZ$2:AZ1014,$AH$2:$AH1014)/SUM($AH$2:$AH1014),0)</f>
        <v>0</v>
      </c>
      <c r="BU1014" s="11">
        <f>IF($AG1014,SUMPRODUCT(BA$2:BA1014,$AH$2:$AH1014)/SUM($AH$2:$AH1014),0)</f>
        <v>0</v>
      </c>
      <c r="BV1014" s="11"/>
      <c r="BW1014" s="109" cm="1">
        <f t="array" ref="BW1014">IF($AG1014,SQRT(SUMPRODUCT($AH$2:$AH1014, (AI$2:AI1014-BC1014)^2)/(SUM($AH$2:$AH1014)-1)),0)</f>
        <v>0</v>
      </c>
      <c r="BX1014" s="109" cm="1">
        <f t="array" ref="BX1014">IF($AG1014,SQRT(SUMPRODUCT($AH$2:$AH1014, (AJ$2:AJ1014-BD1014)^2)/(SUM($AH$2:$AH1014)-1)),0)</f>
        <v>0</v>
      </c>
      <c r="BY1014" s="109" cm="1">
        <f t="array" ref="BY1014">IF($AG1014,SQRT(SUMPRODUCT($AH$2:$AH1014, (AK$2:AK1014-BE1014)^2)/(SUM($AH$2:$AH1014)-1)),0)</f>
        <v>0</v>
      </c>
      <c r="BZ1014" s="109" cm="1">
        <f t="array" ref="BZ1014">IF($AG1014,SQRT(SUMPRODUCT($AH$2:$AH1014, (AL$2:AL1014-BF1014)^2)/(SUM($AH$2:$AH1014)-1)),0)</f>
        <v>0</v>
      </c>
      <c r="CA1014" s="109" cm="1">
        <f t="array" ref="CA1014">IF($AG1014,SQRT(SUMPRODUCT($AH$2:$AH1014, (AM$2:AM1014-BG1014)^2)/(SUM($AH$2:$AH1014)-1)),0)</f>
        <v>0</v>
      </c>
      <c r="CB1014" s="109" cm="1">
        <f t="array" ref="CB1014">IF($AG1014,SQRT(SUMPRODUCT($AH$2:$AH1014, (AN$2:AN1014-BH1014)^2)/(SUM($AH$2:$AH1014)-1)),0)</f>
        <v>0</v>
      </c>
      <c r="CC1014" s="109" cm="1">
        <f t="array" ref="CC1014">IF($AG1014,SQRT(SUMPRODUCT($AH$2:$AH1014, (AO$2:AO1014-BI1014)^2)/(SUM($AH$2:$AH1014)-1)),0)</f>
        <v>0</v>
      </c>
      <c r="CD1014" s="109" cm="1">
        <f t="array" ref="CD1014">IF($AG1014,SQRT(SUMPRODUCT($AH$2:$AH1014, (AP$2:AP1014-BJ1014)^2)/(SUM($AH$2:$AH1014)-1)),0)</f>
        <v>0</v>
      </c>
      <c r="CE1014" s="109" cm="1">
        <f t="array" ref="CE1014">IF($AG1014,SQRT(SUMPRODUCT($AH$2:$AH1014, (AQ$2:AQ1014-BK1014)^2)/(SUM($AH$2:$AH1014)-1)),0)</f>
        <v>0</v>
      </c>
      <c r="CF1014" s="109" cm="1">
        <f t="array" ref="CF1014">IF($AG1014,SQRT(SUMPRODUCT($AH$2:$AH1014, (AR$2:AR1014-BL1014)^2)/(SUM($AH$2:$AH1014)-1)),0)</f>
        <v>0</v>
      </c>
      <c r="CG1014" s="109" cm="1">
        <f t="array" ref="CG1014">IF($AG1014,SQRT(SUMPRODUCT($AH$2:$AH1014, (AS$2:AS1014-BM1014)^2)/(SUM($AH$2:$AH1014)-1)),0)</f>
        <v>0</v>
      </c>
      <c r="CH1014" s="109" cm="1">
        <f t="array" ref="CH1014">IF($AG1014,SQRT(SUMPRODUCT($AH$2:$AH1014, (AT$2:AT1014-BN1014)^2)/(SUM($AH$2:$AH1014)-1)),0)</f>
        <v>0</v>
      </c>
      <c r="CI1014" s="109" cm="1">
        <f t="array" ref="CI1014">IF($AG1014,SQRT(SUMPRODUCT($AH$2:$AH1014, (AU$2:AU1014-BO1014)^2)/(SUM($AH$2:$AH1014)-1)),0)</f>
        <v>0</v>
      </c>
      <c r="CJ1014" s="109" cm="1">
        <f t="array" ref="CJ1014">IF($AG1014,SQRT(SUMPRODUCT($AH$2:$AH1014, (AV$2:AV1014-BP1014)^2)/(SUM($AH$2:$AH1014)-1)),0)</f>
        <v>0</v>
      </c>
      <c r="CK1014" s="109" cm="1">
        <f t="array" ref="CK1014">IF($AG1014,SQRT(SUMPRODUCT($AH$2:$AH1014, (AW$2:AW1014-BQ1014)^2)/(SUM($AH$2:$AH1014)-1)),0)</f>
        <v>0</v>
      </c>
      <c r="CL1014" s="109" cm="1">
        <f t="array" ref="CL1014">IF($AG1014,SQRT(SUMPRODUCT($AH$2:$AH1014, (AX$2:AX1014-BR1014)^2)/(SUM($AH$2:$AH1014)-1)),0)</f>
        <v>0</v>
      </c>
      <c r="CM1014" s="109" cm="1">
        <f t="array" ref="CM1014">IF($AG1014,SQRT(SUMPRODUCT($AH$2:$AH1014, (AY$2:AY1014-BS1014)^2)/(SUM($AH$2:$AH1014)-1)),0)</f>
        <v>0</v>
      </c>
      <c r="CN1014" s="109" cm="1">
        <f t="array" ref="CN1014">IF($AG1014,SQRT(SUMPRODUCT($AH$2:$AH1014, (AZ$2:AZ1014-BT1014)^2)/(SUM($AH$2:$AH1014)-1)),0)</f>
        <v>0</v>
      </c>
      <c r="CO1014" s="109" cm="1">
        <f t="array" ref="CO1014">IF($AG1014,SQRT(SUMPRODUCT($AH$2:$AH1014, (BA$2:BA1014-BU1014)^2)/(SUM($AH$2:$AH1014)-1)),0)</f>
        <v>0</v>
      </c>
    </row>
    <row r="1015" spans="34:93" x14ac:dyDescent="0.25">
      <c r="AH1015" s="99" t="str">
        <f t="shared" si="240"/>
        <v/>
      </c>
      <c r="AI1015" s="11">
        <f t="shared" ca="1" si="241"/>
        <v>0</v>
      </c>
      <c r="AJ1015" s="11">
        <f t="shared" ca="1" si="241"/>
        <v>0</v>
      </c>
      <c r="AK1015" s="11">
        <f t="shared" ca="1" si="241"/>
        <v>0</v>
      </c>
      <c r="AL1015" s="11">
        <f t="shared" ca="1" si="241"/>
        <v>0</v>
      </c>
      <c r="AM1015" s="11">
        <f t="shared" ca="1" si="241"/>
        <v>0</v>
      </c>
      <c r="AN1015" s="11">
        <f t="shared" ca="1" si="241"/>
        <v>0</v>
      </c>
      <c r="AO1015" s="11">
        <f t="shared" ca="1" si="241"/>
        <v>0</v>
      </c>
      <c r="AP1015" s="11">
        <f t="shared" ca="1" si="241"/>
        <v>0</v>
      </c>
      <c r="AQ1015" s="11">
        <f t="shared" ca="1" si="241"/>
        <v>0</v>
      </c>
      <c r="AR1015" s="11">
        <f t="shared" ca="1" si="241"/>
        <v>0</v>
      </c>
      <c r="AS1015" s="11">
        <f t="shared" ca="1" si="242"/>
        <v>0</v>
      </c>
      <c r="AT1015" s="11">
        <f t="shared" ca="1" si="242"/>
        <v>0</v>
      </c>
      <c r="AU1015" s="11">
        <f t="shared" ca="1" si="242"/>
        <v>0</v>
      </c>
      <c r="AV1015" s="11">
        <f t="shared" ca="1" si="242"/>
        <v>0</v>
      </c>
      <c r="AW1015" s="11">
        <f t="shared" ca="1" si="242"/>
        <v>0</v>
      </c>
      <c r="AX1015" s="11">
        <f t="shared" ca="1" si="242"/>
        <v>0</v>
      </c>
      <c r="AY1015" s="11">
        <f t="shared" ca="1" si="242"/>
        <v>0</v>
      </c>
      <c r="AZ1015" s="11">
        <f t="shared" ca="1" si="242"/>
        <v>0</v>
      </c>
      <c r="BA1015" s="11">
        <f t="shared" ca="1" si="242"/>
        <v>0</v>
      </c>
      <c r="BB1015" s="11"/>
      <c r="BC1015" s="11">
        <f>IF($AG1015,SUMPRODUCT(AI$2:AI1015,$AH$2:$AH1015)/SUM($AH$2:$AH1015),0)</f>
        <v>0</v>
      </c>
      <c r="BD1015" s="11">
        <f>IF($AG1015,SUMPRODUCT(AJ$2:AJ1015,$AH$2:$AH1015)/SUM($AH$2:$AH1015),0)</f>
        <v>0</v>
      </c>
      <c r="BE1015" s="11">
        <f>IF($AG1015,SUMPRODUCT(AK$2:AK1015,$AH$2:$AH1015)/SUM($AH$2:$AH1015),0)</f>
        <v>0</v>
      </c>
      <c r="BF1015" s="11">
        <f>IF($AG1015,SUMPRODUCT(AL$2:AL1015,$AH$2:$AH1015)/SUM($AH$2:$AH1015),0)</f>
        <v>0</v>
      </c>
      <c r="BG1015" s="11">
        <f>IF($AG1015,SUMPRODUCT(AM$2:AM1015,$AH$2:$AH1015)/SUM($AH$2:$AH1015),0)</f>
        <v>0</v>
      </c>
      <c r="BH1015" s="11">
        <f>IF($AG1015,SUMPRODUCT(AN$2:AN1015,$AH$2:$AH1015)/SUM($AH$2:$AH1015),0)</f>
        <v>0</v>
      </c>
      <c r="BI1015" s="11">
        <f>IF($AG1015,SUMPRODUCT(AO$2:AO1015,$AH$2:$AH1015)/SUM($AH$2:$AH1015),0)</f>
        <v>0</v>
      </c>
      <c r="BJ1015" s="11">
        <f>IF($AG1015,SUMPRODUCT(AP$2:AP1015,$AH$2:$AH1015)/SUM($AH$2:$AH1015),0)</f>
        <v>0</v>
      </c>
      <c r="BK1015" s="11">
        <f>IF($AG1015,SUMPRODUCT(AQ$2:AQ1015,$AH$2:$AH1015)/SUM($AH$2:$AH1015),0)</f>
        <v>0</v>
      </c>
      <c r="BL1015" s="11">
        <f>IF($AG1015,SUMPRODUCT(AR$2:AR1015,$AH$2:$AH1015)/SUM($AH$2:$AH1015),0)</f>
        <v>0</v>
      </c>
      <c r="BM1015" s="11">
        <f>IF($AG1015,SUMPRODUCT(AS$2:AS1015,$AH$2:$AH1015)/SUM($AH$2:$AH1015),0)</f>
        <v>0</v>
      </c>
      <c r="BN1015" s="11">
        <f>IF($AG1015,SUMPRODUCT(AT$2:AT1015,$AH$2:$AH1015)/SUM($AH$2:$AH1015),0)</f>
        <v>0</v>
      </c>
      <c r="BO1015" s="11">
        <f>IF($AG1015,SUMPRODUCT(AU$2:AU1015,$AH$2:$AH1015)/SUM($AH$2:$AH1015),0)</f>
        <v>0</v>
      </c>
      <c r="BP1015" s="11">
        <f>IF($AG1015,SUMPRODUCT(AV$2:AV1015,$AH$2:$AH1015)/SUM($AH$2:$AH1015),0)</f>
        <v>0</v>
      </c>
      <c r="BQ1015" s="11">
        <f>IF($AG1015,SUMPRODUCT(AW$2:AW1015,$AH$2:$AH1015)/SUM($AH$2:$AH1015),0)</f>
        <v>0</v>
      </c>
      <c r="BR1015" s="11">
        <f>IF($AG1015,SUMPRODUCT(AX$2:AX1015,$AH$2:$AH1015)/SUM($AH$2:$AH1015),0)</f>
        <v>0</v>
      </c>
      <c r="BS1015" s="11">
        <f>IF($AG1015,SUMPRODUCT(AY$2:AY1015,$AH$2:$AH1015)/SUM($AH$2:$AH1015),0)</f>
        <v>0</v>
      </c>
      <c r="BT1015" s="11">
        <f>IF($AG1015,SUMPRODUCT(AZ$2:AZ1015,$AH$2:$AH1015)/SUM($AH$2:$AH1015),0)</f>
        <v>0</v>
      </c>
      <c r="BU1015" s="11">
        <f>IF($AG1015,SUMPRODUCT(BA$2:BA1015,$AH$2:$AH1015)/SUM($AH$2:$AH1015),0)</f>
        <v>0</v>
      </c>
      <c r="BV1015" s="11"/>
      <c r="BW1015" s="109" cm="1">
        <f t="array" ref="BW1015">IF($AG1015,SQRT(SUMPRODUCT($AH$2:$AH1015, (AI$2:AI1015-BC1015)^2)/(SUM($AH$2:$AH1015)-1)),0)</f>
        <v>0</v>
      </c>
      <c r="BX1015" s="109" cm="1">
        <f t="array" ref="BX1015">IF($AG1015,SQRT(SUMPRODUCT($AH$2:$AH1015, (AJ$2:AJ1015-BD1015)^2)/(SUM($AH$2:$AH1015)-1)),0)</f>
        <v>0</v>
      </c>
      <c r="BY1015" s="109" cm="1">
        <f t="array" ref="BY1015">IF($AG1015,SQRT(SUMPRODUCT($AH$2:$AH1015, (AK$2:AK1015-BE1015)^2)/(SUM($AH$2:$AH1015)-1)),0)</f>
        <v>0</v>
      </c>
      <c r="BZ1015" s="109" cm="1">
        <f t="array" ref="BZ1015">IF($AG1015,SQRT(SUMPRODUCT($AH$2:$AH1015, (AL$2:AL1015-BF1015)^2)/(SUM($AH$2:$AH1015)-1)),0)</f>
        <v>0</v>
      </c>
      <c r="CA1015" s="109" cm="1">
        <f t="array" ref="CA1015">IF($AG1015,SQRT(SUMPRODUCT($AH$2:$AH1015, (AM$2:AM1015-BG1015)^2)/(SUM($AH$2:$AH1015)-1)),0)</f>
        <v>0</v>
      </c>
      <c r="CB1015" s="109" cm="1">
        <f t="array" ref="CB1015">IF($AG1015,SQRT(SUMPRODUCT($AH$2:$AH1015, (AN$2:AN1015-BH1015)^2)/(SUM($AH$2:$AH1015)-1)),0)</f>
        <v>0</v>
      </c>
      <c r="CC1015" s="109" cm="1">
        <f t="array" ref="CC1015">IF($AG1015,SQRT(SUMPRODUCT($AH$2:$AH1015, (AO$2:AO1015-BI1015)^2)/(SUM($AH$2:$AH1015)-1)),0)</f>
        <v>0</v>
      </c>
      <c r="CD1015" s="109" cm="1">
        <f t="array" ref="CD1015">IF($AG1015,SQRT(SUMPRODUCT($AH$2:$AH1015, (AP$2:AP1015-BJ1015)^2)/(SUM($AH$2:$AH1015)-1)),0)</f>
        <v>0</v>
      </c>
      <c r="CE1015" s="109" cm="1">
        <f t="array" ref="CE1015">IF($AG1015,SQRT(SUMPRODUCT($AH$2:$AH1015, (AQ$2:AQ1015-BK1015)^2)/(SUM($AH$2:$AH1015)-1)),0)</f>
        <v>0</v>
      </c>
      <c r="CF1015" s="109" cm="1">
        <f t="array" ref="CF1015">IF($AG1015,SQRT(SUMPRODUCT($AH$2:$AH1015, (AR$2:AR1015-BL1015)^2)/(SUM($AH$2:$AH1015)-1)),0)</f>
        <v>0</v>
      </c>
      <c r="CG1015" s="109" cm="1">
        <f t="array" ref="CG1015">IF($AG1015,SQRT(SUMPRODUCT($AH$2:$AH1015, (AS$2:AS1015-BM1015)^2)/(SUM($AH$2:$AH1015)-1)),0)</f>
        <v>0</v>
      </c>
      <c r="CH1015" s="109" cm="1">
        <f t="array" ref="CH1015">IF($AG1015,SQRT(SUMPRODUCT($AH$2:$AH1015, (AT$2:AT1015-BN1015)^2)/(SUM($AH$2:$AH1015)-1)),0)</f>
        <v>0</v>
      </c>
      <c r="CI1015" s="109" cm="1">
        <f t="array" ref="CI1015">IF($AG1015,SQRT(SUMPRODUCT($AH$2:$AH1015, (AU$2:AU1015-BO1015)^2)/(SUM($AH$2:$AH1015)-1)),0)</f>
        <v>0</v>
      </c>
      <c r="CJ1015" s="109" cm="1">
        <f t="array" ref="CJ1015">IF($AG1015,SQRT(SUMPRODUCT($AH$2:$AH1015, (AV$2:AV1015-BP1015)^2)/(SUM($AH$2:$AH1015)-1)),0)</f>
        <v>0</v>
      </c>
      <c r="CK1015" s="109" cm="1">
        <f t="array" ref="CK1015">IF($AG1015,SQRT(SUMPRODUCT($AH$2:$AH1015, (AW$2:AW1015-BQ1015)^2)/(SUM($AH$2:$AH1015)-1)),0)</f>
        <v>0</v>
      </c>
      <c r="CL1015" s="109" cm="1">
        <f t="array" ref="CL1015">IF($AG1015,SQRT(SUMPRODUCT($AH$2:$AH1015, (AX$2:AX1015-BR1015)^2)/(SUM($AH$2:$AH1015)-1)),0)</f>
        <v>0</v>
      </c>
      <c r="CM1015" s="109" cm="1">
        <f t="array" ref="CM1015">IF($AG1015,SQRT(SUMPRODUCT($AH$2:$AH1015, (AY$2:AY1015-BS1015)^2)/(SUM($AH$2:$AH1015)-1)),0)</f>
        <v>0</v>
      </c>
      <c r="CN1015" s="109" cm="1">
        <f t="array" ref="CN1015">IF($AG1015,SQRT(SUMPRODUCT($AH$2:$AH1015, (AZ$2:AZ1015-BT1015)^2)/(SUM($AH$2:$AH1015)-1)),0)</f>
        <v>0</v>
      </c>
      <c r="CO1015" s="109" cm="1">
        <f t="array" ref="CO1015">IF($AG1015,SQRT(SUMPRODUCT($AH$2:$AH1015, (BA$2:BA1015-BU1015)^2)/(SUM($AH$2:$AH1015)-1)),0)</f>
        <v>0</v>
      </c>
    </row>
    <row r="1016" spans="34:93" x14ac:dyDescent="0.25">
      <c r="AH1016" s="99" t="str">
        <f t="shared" si="240"/>
        <v/>
      </c>
      <c r="AI1016" s="11">
        <f t="shared" ca="1" si="241"/>
        <v>0</v>
      </c>
      <c r="AJ1016" s="11">
        <f t="shared" ca="1" si="241"/>
        <v>0</v>
      </c>
      <c r="AK1016" s="11">
        <f t="shared" ca="1" si="241"/>
        <v>0</v>
      </c>
      <c r="AL1016" s="11">
        <f t="shared" ca="1" si="241"/>
        <v>0</v>
      </c>
      <c r="AM1016" s="11">
        <f t="shared" ca="1" si="241"/>
        <v>0</v>
      </c>
      <c r="AN1016" s="11">
        <f t="shared" ca="1" si="241"/>
        <v>0</v>
      </c>
      <c r="AO1016" s="11">
        <f t="shared" ca="1" si="241"/>
        <v>0</v>
      </c>
      <c r="AP1016" s="11">
        <f t="shared" ca="1" si="241"/>
        <v>0</v>
      </c>
      <c r="AQ1016" s="11">
        <f t="shared" ca="1" si="241"/>
        <v>0</v>
      </c>
      <c r="AR1016" s="11">
        <f t="shared" ca="1" si="241"/>
        <v>0</v>
      </c>
      <c r="AS1016" s="11">
        <f t="shared" ca="1" si="242"/>
        <v>0</v>
      </c>
      <c r="AT1016" s="11">
        <f t="shared" ca="1" si="242"/>
        <v>0</v>
      </c>
      <c r="AU1016" s="11">
        <f t="shared" ca="1" si="242"/>
        <v>0</v>
      </c>
      <c r="AV1016" s="11">
        <f t="shared" ca="1" si="242"/>
        <v>0</v>
      </c>
      <c r="AW1016" s="11">
        <f t="shared" ca="1" si="242"/>
        <v>0</v>
      </c>
      <c r="AX1016" s="11">
        <f t="shared" ca="1" si="242"/>
        <v>0</v>
      </c>
      <c r="AY1016" s="11">
        <f t="shared" ca="1" si="242"/>
        <v>0</v>
      </c>
      <c r="AZ1016" s="11">
        <f t="shared" ca="1" si="242"/>
        <v>0</v>
      </c>
      <c r="BA1016" s="11">
        <f t="shared" ca="1" si="242"/>
        <v>0</v>
      </c>
      <c r="BB1016" s="11"/>
      <c r="BC1016" s="11">
        <f>IF($AG1016,SUMPRODUCT(AI$2:AI1016,$AH$2:$AH1016)/SUM($AH$2:$AH1016),0)</f>
        <v>0</v>
      </c>
      <c r="BD1016" s="11">
        <f>IF($AG1016,SUMPRODUCT(AJ$2:AJ1016,$AH$2:$AH1016)/SUM($AH$2:$AH1016),0)</f>
        <v>0</v>
      </c>
      <c r="BE1016" s="11">
        <f>IF($AG1016,SUMPRODUCT(AK$2:AK1016,$AH$2:$AH1016)/SUM($AH$2:$AH1016),0)</f>
        <v>0</v>
      </c>
      <c r="BF1016" s="11">
        <f>IF($AG1016,SUMPRODUCT(AL$2:AL1016,$AH$2:$AH1016)/SUM($AH$2:$AH1016),0)</f>
        <v>0</v>
      </c>
      <c r="BG1016" s="11">
        <f>IF($AG1016,SUMPRODUCT(AM$2:AM1016,$AH$2:$AH1016)/SUM($AH$2:$AH1016),0)</f>
        <v>0</v>
      </c>
      <c r="BH1016" s="11">
        <f>IF($AG1016,SUMPRODUCT(AN$2:AN1016,$AH$2:$AH1016)/SUM($AH$2:$AH1016),0)</f>
        <v>0</v>
      </c>
      <c r="BI1016" s="11">
        <f>IF($AG1016,SUMPRODUCT(AO$2:AO1016,$AH$2:$AH1016)/SUM($AH$2:$AH1016),0)</f>
        <v>0</v>
      </c>
      <c r="BJ1016" s="11">
        <f>IF($AG1016,SUMPRODUCT(AP$2:AP1016,$AH$2:$AH1016)/SUM($AH$2:$AH1016),0)</f>
        <v>0</v>
      </c>
      <c r="BK1016" s="11">
        <f>IF($AG1016,SUMPRODUCT(AQ$2:AQ1016,$AH$2:$AH1016)/SUM($AH$2:$AH1016),0)</f>
        <v>0</v>
      </c>
      <c r="BL1016" s="11">
        <f>IF($AG1016,SUMPRODUCT(AR$2:AR1016,$AH$2:$AH1016)/SUM($AH$2:$AH1016),0)</f>
        <v>0</v>
      </c>
      <c r="BM1016" s="11">
        <f>IF($AG1016,SUMPRODUCT(AS$2:AS1016,$AH$2:$AH1016)/SUM($AH$2:$AH1016),0)</f>
        <v>0</v>
      </c>
      <c r="BN1016" s="11">
        <f>IF($AG1016,SUMPRODUCT(AT$2:AT1016,$AH$2:$AH1016)/SUM($AH$2:$AH1016),0)</f>
        <v>0</v>
      </c>
      <c r="BO1016" s="11">
        <f>IF($AG1016,SUMPRODUCT(AU$2:AU1016,$AH$2:$AH1016)/SUM($AH$2:$AH1016),0)</f>
        <v>0</v>
      </c>
      <c r="BP1016" s="11">
        <f>IF($AG1016,SUMPRODUCT(AV$2:AV1016,$AH$2:$AH1016)/SUM($AH$2:$AH1016),0)</f>
        <v>0</v>
      </c>
      <c r="BQ1016" s="11">
        <f>IF($AG1016,SUMPRODUCT(AW$2:AW1016,$AH$2:$AH1016)/SUM($AH$2:$AH1016),0)</f>
        <v>0</v>
      </c>
      <c r="BR1016" s="11">
        <f>IF($AG1016,SUMPRODUCT(AX$2:AX1016,$AH$2:$AH1016)/SUM($AH$2:$AH1016),0)</f>
        <v>0</v>
      </c>
      <c r="BS1016" s="11">
        <f>IF($AG1016,SUMPRODUCT(AY$2:AY1016,$AH$2:$AH1016)/SUM($AH$2:$AH1016),0)</f>
        <v>0</v>
      </c>
      <c r="BT1016" s="11">
        <f>IF($AG1016,SUMPRODUCT(AZ$2:AZ1016,$AH$2:$AH1016)/SUM($AH$2:$AH1016),0)</f>
        <v>0</v>
      </c>
      <c r="BU1016" s="11">
        <f>IF($AG1016,SUMPRODUCT(BA$2:BA1016,$AH$2:$AH1016)/SUM($AH$2:$AH1016),0)</f>
        <v>0</v>
      </c>
      <c r="BV1016" s="11"/>
      <c r="BW1016" s="109" cm="1">
        <f t="array" ref="BW1016">IF($AG1016,SQRT(SUMPRODUCT($AH$2:$AH1016, (AI$2:AI1016-BC1016)^2)/(SUM($AH$2:$AH1016)-1)),0)</f>
        <v>0</v>
      </c>
      <c r="BX1016" s="109" cm="1">
        <f t="array" ref="BX1016">IF($AG1016,SQRT(SUMPRODUCT($AH$2:$AH1016, (AJ$2:AJ1016-BD1016)^2)/(SUM($AH$2:$AH1016)-1)),0)</f>
        <v>0</v>
      </c>
      <c r="BY1016" s="109" cm="1">
        <f t="array" ref="BY1016">IF($AG1016,SQRT(SUMPRODUCT($AH$2:$AH1016, (AK$2:AK1016-BE1016)^2)/(SUM($AH$2:$AH1016)-1)),0)</f>
        <v>0</v>
      </c>
      <c r="BZ1016" s="109" cm="1">
        <f t="array" ref="BZ1016">IF($AG1016,SQRT(SUMPRODUCT($AH$2:$AH1016, (AL$2:AL1016-BF1016)^2)/(SUM($AH$2:$AH1016)-1)),0)</f>
        <v>0</v>
      </c>
      <c r="CA1016" s="109" cm="1">
        <f t="array" ref="CA1016">IF($AG1016,SQRT(SUMPRODUCT($AH$2:$AH1016, (AM$2:AM1016-BG1016)^2)/(SUM($AH$2:$AH1016)-1)),0)</f>
        <v>0</v>
      </c>
      <c r="CB1016" s="109" cm="1">
        <f t="array" ref="CB1016">IF($AG1016,SQRT(SUMPRODUCT($AH$2:$AH1016, (AN$2:AN1016-BH1016)^2)/(SUM($AH$2:$AH1016)-1)),0)</f>
        <v>0</v>
      </c>
      <c r="CC1016" s="109" cm="1">
        <f t="array" ref="CC1016">IF($AG1016,SQRT(SUMPRODUCT($AH$2:$AH1016, (AO$2:AO1016-BI1016)^2)/(SUM($AH$2:$AH1016)-1)),0)</f>
        <v>0</v>
      </c>
      <c r="CD1016" s="109" cm="1">
        <f t="array" ref="CD1016">IF($AG1016,SQRT(SUMPRODUCT($AH$2:$AH1016, (AP$2:AP1016-BJ1016)^2)/(SUM($AH$2:$AH1016)-1)),0)</f>
        <v>0</v>
      </c>
      <c r="CE1016" s="109" cm="1">
        <f t="array" ref="CE1016">IF($AG1016,SQRT(SUMPRODUCT($AH$2:$AH1016, (AQ$2:AQ1016-BK1016)^2)/(SUM($AH$2:$AH1016)-1)),0)</f>
        <v>0</v>
      </c>
      <c r="CF1016" s="109" cm="1">
        <f t="array" ref="CF1016">IF($AG1016,SQRT(SUMPRODUCT($AH$2:$AH1016, (AR$2:AR1016-BL1016)^2)/(SUM($AH$2:$AH1016)-1)),0)</f>
        <v>0</v>
      </c>
      <c r="CG1016" s="109" cm="1">
        <f t="array" ref="CG1016">IF($AG1016,SQRT(SUMPRODUCT($AH$2:$AH1016, (AS$2:AS1016-BM1016)^2)/(SUM($AH$2:$AH1016)-1)),0)</f>
        <v>0</v>
      </c>
      <c r="CH1016" s="109" cm="1">
        <f t="array" ref="CH1016">IF($AG1016,SQRT(SUMPRODUCT($AH$2:$AH1016, (AT$2:AT1016-BN1016)^2)/(SUM($AH$2:$AH1016)-1)),0)</f>
        <v>0</v>
      </c>
      <c r="CI1016" s="109" cm="1">
        <f t="array" ref="CI1016">IF($AG1016,SQRT(SUMPRODUCT($AH$2:$AH1016, (AU$2:AU1016-BO1016)^2)/(SUM($AH$2:$AH1016)-1)),0)</f>
        <v>0</v>
      </c>
      <c r="CJ1016" s="109" cm="1">
        <f t="array" ref="CJ1016">IF($AG1016,SQRT(SUMPRODUCT($AH$2:$AH1016, (AV$2:AV1016-BP1016)^2)/(SUM($AH$2:$AH1016)-1)),0)</f>
        <v>0</v>
      </c>
      <c r="CK1016" s="109" cm="1">
        <f t="array" ref="CK1016">IF($AG1016,SQRT(SUMPRODUCT($AH$2:$AH1016, (AW$2:AW1016-BQ1016)^2)/(SUM($AH$2:$AH1016)-1)),0)</f>
        <v>0</v>
      </c>
      <c r="CL1016" s="109" cm="1">
        <f t="array" ref="CL1016">IF($AG1016,SQRT(SUMPRODUCT($AH$2:$AH1016, (AX$2:AX1016-BR1016)^2)/(SUM($AH$2:$AH1016)-1)),0)</f>
        <v>0</v>
      </c>
      <c r="CM1016" s="109" cm="1">
        <f t="array" ref="CM1016">IF($AG1016,SQRT(SUMPRODUCT($AH$2:$AH1016, (AY$2:AY1016-BS1016)^2)/(SUM($AH$2:$AH1016)-1)),0)</f>
        <v>0</v>
      </c>
      <c r="CN1016" s="109" cm="1">
        <f t="array" ref="CN1016">IF($AG1016,SQRT(SUMPRODUCT($AH$2:$AH1016, (AZ$2:AZ1016-BT1016)^2)/(SUM($AH$2:$AH1016)-1)),0)</f>
        <v>0</v>
      </c>
      <c r="CO1016" s="109" cm="1">
        <f t="array" ref="CO1016">IF($AG1016,SQRT(SUMPRODUCT($AH$2:$AH1016, (BA$2:BA1016-BU1016)^2)/(SUM($AH$2:$AH1016)-1)),0)</f>
        <v>0</v>
      </c>
    </row>
    <row r="1017" spans="34:93" x14ac:dyDescent="0.25">
      <c r="AH1017" s="99" t="str">
        <f t="shared" si="240"/>
        <v/>
      </c>
      <c r="AI1017" s="11">
        <f t="shared" ca="1" si="241"/>
        <v>0</v>
      </c>
      <c r="AJ1017" s="11">
        <f t="shared" ca="1" si="241"/>
        <v>0</v>
      </c>
      <c r="AK1017" s="11">
        <f t="shared" ca="1" si="241"/>
        <v>0</v>
      </c>
      <c r="AL1017" s="11">
        <f t="shared" ca="1" si="241"/>
        <v>0</v>
      </c>
      <c r="AM1017" s="11">
        <f t="shared" ca="1" si="241"/>
        <v>0</v>
      </c>
      <c r="AN1017" s="11">
        <f t="shared" ca="1" si="241"/>
        <v>0</v>
      </c>
      <c r="AO1017" s="11">
        <f t="shared" ca="1" si="241"/>
        <v>0</v>
      </c>
      <c r="AP1017" s="11">
        <f t="shared" ca="1" si="241"/>
        <v>0</v>
      </c>
      <c r="AQ1017" s="11">
        <f t="shared" ca="1" si="241"/>
        <v>0</v>
      </c>
      <c r="AR1017" s="11">
        <f t="shared" ca="1" si="241"/>
        <v>0</v>
      </c>
      <c r="AS1017" s="11">
        <f t="shared" ca="1" si="242"/>
        <v>0</v>
      </c>
      <c r="AT1017" s="11">
        <f t="shared" ca="1" si="242"/>
        <v>0</v>
      </c>
      <c r="AU1017" s="11">
        <f t="shared" ca="1" si="242"/>
        <v>0</v>
      </c>
      <c r="AV1017" s="11">
        <f t="shared" ca="1" si="242"/>
        <v>0</v>
      </c>
      <c r="AW1017" s="11">
        <f t="shared" ca="1" si="242"/>
        <v>0</v>
      </c>
      <c r="AX1017" s="11">
        <f t="shared" ca="1" si="242"/>
        <v>0</v>
      </c>
      <c r="AY1017" s="11">
        <f t="shared" ca="1" si="242"/>
        <v>0</v>
      </c>
      <c r="AZ1017" s="11">
        <f t="shared" ca="1" si="242"/>
        <v>0</v>
      </c>
      <c r="BA1017" s="11">
        <f t="shared" ca="1" si="242"/>
        <v>0</v>
      </c>
      <c r="BB1017" s="11"/>
      <c r="BC1017" s="11">
        <f>IF($AG1017,SUMPRODUCT(AI$2:AI1017,$AH$2:$AH1017)/SUM($AH$2:$AH1017),0)</f>
        <v>0</v>
      </c>
      <c r="BD1017" s="11">
        <f>IF($AG1017,SUMPRODUCT(AJ$2:AJ1017,$AH$2:$AH1017)/SUM($AH$2:$AH1017),0)</f>
        <v>0</v>
      </c>
      <c r="BE1017" s="11">
        <f>IF($AG1017,SUMPRODUCT(AK$2:AK1017,$AH$2:$AH1017)/SUM($AH$2:$AH1017),0)</f>
        <v>0</v>
      </c>
      <c r="BF1017" s="11">
        <f>IF($AG1017,SUMPRODUCT(AL$2:AL1017,$AH$2:$AH1017)/SUM($AH$2:$AH1017),0)</f>
        <v>0</v>
      </c>
      <c r="BG1017" s="11">
        <f>IF($AG1017,SUMPRODUCT(AM$2:AM1017,$AH$2:$AH1017)/SUM($AH$2:$AH1017),0)</f>
        <v>0</v>
      </c>
      <c r="BH1017" s="11">
        <f>IF($AG1017,SUMPRODUCT(AN$2:AN1017,$AH$2:$AH1017)/SUM($AH$2:$AH1017),0)</f>
        <v>0</v>
      </c>
      <c r="BI1017" s="11">
        <f>IF($AG1017,SUMPRODUCT(AO$2:AO1017,$AH$2:$AH1017)/SUM($AH$2:$AH1017),0)</f>
        <v>0</v>
      </c>
      <c r="BJ1017" s="11">
        <f>IF($AG1017,SUMPRODUCT(AP$2:AP1017,$AH$2:$AH1017)/SUM($AH$2:$AH1017),0)</f>
        <v>0</v>
      </c>
      <c r="BK1017" s="11">
        <f>IF($AG1017,SUMPRODUCT(AQ$2:AQ1017,$AH$2:$AH1017)/SUM($AH$2:$AH1017),0)</f>
        <v>0</v>
      </c>
      <c r="BL1017" s="11">
        <f>IF($AG1017,SUMPRODUCT(AR$2:AR1017,$AH$2:$AH1017)/SUM($AH$2:$AH1017),0)</f>
        <v>0</v>
      </c>
      <c r="BM1017" s="11">
        <f>IF($AG1017,SUMPRODUCT(AS$2:AS1017,$AH$2:$AH1017)/SUM($AH$2:$AH1017),0)</f>
        <v>0</v>
      </c>
      <c r="BN1017" s="11">
        <f>IF($AG1017,SUMPRODUCT(AT$2:AT1017,$AH$2:$AH1017)/SUM($AH$2:$AH1017),0)</f>
        <v>0</v>
      </c>
      <c r="BO1017" s="11">
        <f>IF($AG1017,SUMPRODUCT(AU$2:AU1017,$AH$2:$AH1017)/SUM($AH$2:$AH1017),0)</f>
        <v>0</v>
      </c>
      <c r="BP1017" s="11">
        <f>IF($AG1017,SUMPRODUCT(AV$2:AV1017,$AH$2:$AH1017)/SUM($AH$2:$AH1017),0)</f>
        <v>0</v>
      </c>
      <c r="BQ1017" s="11">
        <f>IF($AG1017,SUMPRODUCT(AW$2:AW1017,$AH$2:$AH1017)/SUM($AH$2:$AH1017),0)</f>
        <v>0</v>
      </c>
      <c r="BR1017" s="11">
        <f>IF($AG1017,SUMPRODUCT(AX$2:AX1017,$AH$2:$AH1017)/SUM($AH$2:$AH1017),0)</f>
        <v>0</v>
      </c>
      <c r="BS1017" s="11">
        <f>IF($AG1017,SUMPRODUCT(AY$2:AY1017,$AH$2:$AH1017)/SUM($AH$2:$AH1017),0)</f>
        <v>0</v>
      </c>
      <c r="BT1017" s="11">
        <f>IF($AG1017,SUMPRODUCT(AZ$2:AZ1017,$AH$2:$AH1017)/SUM($AH$2:$AH1017),0)</f>
        <v>0</v>
      </c>
      <c r="BU1017" s="11">
        <f>IF($AG1017,SUMPRODUCT(BA$2:BA1017,$AH$2:$AH1017)/SUM($AH$2:$AH1017),0)</f>
        <v>0</v>
      </c>
      <c r="BV1017" s="11"/>
      <c r="BW1017" s="109" cm="1">
        <f t="array" ref="BW1017">IF($AG1017,SQRT(SUMPRODUCT($AH$2:$AH1017, (AI$2:AI1017-BC1017)^2)/(SUM($AH$2:$AH1017)-1)),0)</f>
        <v>0</v>
      </c>
      <c r="BX1017" s="109" cm="1">
        <f t="array" ref="BX1017">IF($AG1017,SQRT(SUMPRODUCT($AH$2:$AH1017, (AJ$2:AJ1017-BD1017)^2)/(SUM($AH$2:$AH1017)-1)),0)</f>
        <v>0</v>
      </c>
      <c r="BY1017" s="109" cm="1">
        <f t="array" ref="BY1017">IF($AG1017,SQRT(SUMPRODUCT($AH$2:$AH1017, (AK$2:AK1017-BE1017)^2)/(SUM($AH$2:$AH1017)-1)),0)</f>
        <v>0</v>
      </c>
      <c r="BZ1017" s="109" cm="1">
        <f t="array" ref="BZ1017">IF($AG1017,SQRT(SUMPRODUCT($AH$2:$AH1017, (AL$2:AL1017-BF1017)^2)/(SUM($AH$2:$AH1017)-1)),0)</f>
        <v>0</v>
      </c>
      <c r="CA1017" s="109" cm="1">
        <f t="array" ref="CA1017">IF($AG1017,SQRT(SUMPRODUCT($AH$2:$AH1017, (AM$2:AM1017-BG1017)^2)/(SUM($AH$2:$AH1017)-1)),0)</f>
        <v>0</v>
      </c>
      <c r="CB1017" s="109" cm="1">
        <f t="array" ref="CB1017">IF($AG1017,SQRT(SUMPRODUCT($AH$2:$AH1017, (AN$2:AN1017-BH1017)^2)/(SUM($AH$2:$AH1017)-1)),0)</f>
        <v>0</v>
      </c>
      <c r="CC1017" s="109" cm="1">
        <f t="array" ref="CC1017">IF($AG1017,SQRT(SUMPRODUCT($AH$2:$AH1017, (AO$2:AO1017-BI1017)^2)/(SUM($AH$2:$AH1017)-1)),0)</f>
        <v>0</v>
      </c>
      <c r="CD1017" s="109" cm="1">
        <f t="array" ref="CD1017">IF($AG1017,SQRT(SUMPRODUCT($AH$2:$AH1017, (AP$2:AP1017-BJ1017)^2)/(SUM($AH$2:$AH1017)-1)),0)</f>
        <v>0</v>
      </c>
      <c r="CE1017" s="109" cm="1">
        <f t="array" ref="CE1017">IF($AG1017,SQRT(SUMPRODUCT($AH$2:$AH1017, (AQ$2:AQ1017-BK1017)^2)/(SUM($AH$2:$AH1017)-1)),0)</f>
        <v>0</v>
      </c>
      <c r="CF1017" s="109" cm="1">
        <f t="array" ref="CF1017">IF($AG1017,SQRT(SUMPRODUCT($AH$2:$AH1017, (AR$2:AR1017-BL1017)^2)/(SUM($AH$2:$AH1017)-1)),0)</f>
        <v>0</v>
      </c>
      <c r="CG1017" s="109" cm="1">
        <f t="array" ref="CG1017">IF($AG1017,SQRT(SUMPRODUCT($AH$2:$AH1017, (AS$2:AS1017-BM1017)^2)/(SUM($AH$2:$AH1017)-1)),0)</f>
        <v>0</v>
      </c>
      <c r="CH1017" s="109" cm="1">
        <f t="array" ref="CH1017">IF($AG1017,SQRT(SUMPRODUCT($AH$2:$AH1017, (AT$2:AT1017-BN1017)^2)/(SUM($AH$2:$AH1017)-1)),0)</f>
        <v>0</v>
      </c>
      <c r="CI1017" s="109" cm="1">
        <f t="array" ref="CI1017">IF($AG1017,SQRT(SUMPRODUCT($AH$2:$AH1017, (AU$2:AU1017-BO1017)^2)/(SUM($AH$2:$AH1017)-1)),0)</f>
        <v>0</v>
      </c>
      <c r="CJ1017" s="109" cm="1">
        <f t="array" ref="CJ1017">IF($AG1017,SQRT(SUMPRODUCT($AH$2:$AH1017, (AV$2:AV1017-BP1017)^2)/(SUM($AH$2:$AH1017)-1)),0)</f>
        <v>0</v>
      </c>
      <c r="CK1017" s="109" cm="1">
        <f t="array" ref="CK1017">IF($AG1017,SQRT(SUMPRODUCT($AH$2:$AH1017, (AW$2:AW1017-BQ1017)^2)/(SUM($AH$2:$AH1017)-1)),0)</f>
        <v>0</v>
      </c>
      <c r="CL1017" s="109" cm="1">
        <f t="array" ref="CL1017">IF($AG1017,SQRT(SUMPRODUCT($AH$2:$AH1017, (AX$2:AX1017-BR1017)^2)/(SUM($AH$2:$AH1017)-1)),0)</f>
        <v>0</v>
      </c>
      <c r="CM1017" s="109" cm="1">
        <f t="array" ref="CM1017">IF($AG1017,SQRT(SUMPRODUCT($AH$2:$AH1017, (AY$2:AY1017-BS1017)^2)/(SUM($AH$2:$AH1017)-1)),0)</f>
        <v>0</v>
      </c>
      <c r="CN1017" s="109" cm="1">
        <f t="array" ref="CN1017">IF($AG1017,SQRT(SUMPRODUCT($AH$2:$AH1017, (AZ$2:AZ1017-BT1017)^2)/(SUM($AH$2:$AH1017)-1)),0)</f>
        <v>0</v>
      </c>
      <c r="CO1017" s="109" cm="1">
        <f t="array" ref="CO1017">IF($AG1017,SQRT(SUMPRODUCT($AH$2:$AH1017, (BA$2:BA1017-BU1017)^2)/(SUM($AH$2:$AH1017)-1)),0)</f>
        <v>0</v>
      </c>
    </row>
    <row r="1018" spans="34:93" x14ac:dyDescent="0.25">
      <c r="AH1018" s="99" t="str">
        <f t="shared" si="240"/>
        <v/>
      </c>
      <c r="AI1018" s="11">
        <f t="shared" ca="1" si="241"/>
        <v>0</v>
      </c>
      <c r="AJ1018" s="11">
        <f t="shared" ca="1" si="241"/>
        <v>0</v>
      </c>
      <c r="AK1018" s="11">
        <f t="shared" ca="1" si="241"/>
        <v>0</v>
      </c>
      <c r="AL1018" s="11">
        <f t="shared" ca="1" si="241"/>
        <v>0</v>
      </c>
      <c r="AM1018" s="11">
        <f t="shared" ca="1" si="241"/>
        <v>0</v>
      </c>
      <c r="AN1018" s="11">
        <f t="shared" ca="1" si="241"/>
        <v>0</v>
      </c>
      <c r="AO1018" s="11">
        <f t="shared" ca="1" si="241"/>
        <v>0</v>
      </c>
      <c r="AP1018" s="11">
        <f t="shared" ca="1" si="241"/>
        <v>0</v>
      </c>
      <c r="AQ1018" s="11">
        <f t="shared" ca="1" si="241"/>
        <v>0</v>
      </c>
      <c r="AR1018" s="11">
        <f t="shared" ca="1" si="241"/>
        <v>0</v>
      </c>
      <c r="AS1018" s="11">
        <f t="shared" ca="1" si="242"/>
        <v>0</v>
      </c>
      <c r="AT1018" s="11">
        <f t="shared" ca="1" si="242"/>
        <v>0</v>
      </c>
      <c r="AU1018" s="11">
        <f t="shared" ca="1" si="242"/>
        <v>0</v>
      </c>
      <c r="AV1018" s="11">
        <f t="shared" ca="1" si="242"/>
        <v>0</v>
      </c>
      <c r="AW1018" s="11">
        <f t="shared" ca="1" si="242"/>
        <v>0</v>
      </c>
      <c r="AX1018" s="11">
        <f t="shared" ca="1" si="242"/>
        <v>0</v>
      </c>
      <c r="AY1018" s="11">
        <f t="shared" ca="1" si="242"/>
        <v>0</v>
      </c>
      <c r="AZ1018" s="11">
        <f t="shared" ca="1" si="242"/>
        <v>0</v>
      </c>
      <c r="BA1018" s="11">
        <f t="shared" ca="1" si="242"/>
        <v>0</v>
      </c>
      <c r="BB1018" s="11"/>
      <c r="BC1018" s="11">
        <f>IF($AG1018,SUMPRODUCT(AI$2:AI1018,$AH$2:$AH1018)/SUM($AH$2:$AH1018),0)</f>
        <v>0</v>
      </c>
      <c r="BD1018" s="11">
        <f>IF($AG1018,SUMPRODUCT(AJ$2:AJ1018,$AH$2:$AH1018)/SUM($AH$2:$AH1018),0)</f>
        <v>0</v>
      </c>
      <c r="BE1018" s="11">
        <f>IF($AG1018,SUMPRODUCT(AK$2:AK1018,$AH$2:$AH1018)/SUM($AH$2:$AH1018),0)</f>
        <v>0</v>
      </c>
      <c r="BF1018" s="11">
        <f>IF($AG1018,SUMPRODUCT(AL$2:AL1018,$AH$2:$AH1018)/SUM($AH$2:$AH1018),0)</f>
        <v>0</v>
      </c>
      <c r="BG1018" s="11">
        <f>IF($AG1018,SUMPRODUCT(AM$2:AM1018,$AH$2:$AH1018)/SUM($AH$2:$AH1018),0)</f>
        <v>0</v>
      </c>
      <c r="BH1018" s="11">
        <f>IF($AG1018,SUMPRODUCT(AN$2:AN1018,$AH$2:$AH1018)/SUM($AH$2:$AH1018),0)</f>
        <v>0</v>
      </c>
      <c r="BI1018" s="11">
        <f>IF($AG1018,SUMPRODUCT(AO$2:AO1018,$AH$2:$AH1018)/SUM($AH$2:$AH1018),0)</f>
        <v>0</v>
      </c>
      <c r="BJ1018" s="11">
        <f>IF($AG1018,SUMPRODUCT(AP$2:AP1018,$AH$2:$AH1018)/SUM($AH$2:$AH1018),0)</f>
        <v>0</v>
      </c>
      <c r="BK1018" s="11">
        <f>IF($AG1018,SUMPRODUCT(AQ$2:AQ1018,$AH$2:$AH1018)/SUM($AH$2:$AH1018),0)</f>
        <v>0</v>
      </c>
      <c r="BL1018" s="11">
        <f>IF($AG1018,SUMPRODUCT(AR$2:AR1018,$AH$2:$AH1018)/SUM($AH$2:$AH1018),0)</f>
        <v>0</v>
      </c>
      <c r="BM1018" s="11">
        <f>IF($AG1018,SUMPRODUCT(AS$2:AS1018,$AH$2:$AH1018)/SUM($AH$2:$AH1018),0)</f>
        <v>0</v>
      </c>
      <c r="BN1018" s="11">
        <f>IF($AG1018,SUMPRODUCT(AT$2:AT1018,$AH$2:$AH1018)/SUM($AH$2:$AH1018),0)</f>
        <v>0</v>
      </c>
      <c r="BO1018" s="11">
        <f>IF($AG1018,SUMPRODUCT(AU$2:AU1018,$AH$2:$AH1018)/SUM($AH$2:$AH1018),0)</f>
        <v>0</v>
      </c>
      <c r="BP1018" s="11">
        <f>IF($AG1018,SUMPRODUCT(AV$2:AV1018,$AH$2:$AH1018)/SUM($AH$2:$AH1018),0)</f>
        <v>0</v>
      </c>
      <c r="BQ1018" s="11">
        <f>IF($AG1018,SUMPRODUCT(AW$2:AW1018,$AH$2:$AH1018)/SUM($AH$2:$AH1018),0)</f>
        <v>0</v>
      </c>
      <c r="BR1018" s="11">
        <f>IF($AG1018,SUMPRODUCT(AX$2:AX1018,$AH$2:$AH1018)/SUM($AH$2:$AH1018),0)</f>
        <v>0</v>
      </c>
      <c r="BS1018" s="11">
        <f>IF($AG1018,SUMPRODUCT(AY$2:AY1018,$AH$2:$AH1018)/SUM($AH$2:$AH1018),0)</f>
        <v>0</v>
      </c>
      <c r="BT1018" s="11">
        <f>IF($AG1018,SUMPRODUCT(AZ$2:AZ1018,$AH$2:$AH1018)/SUM($AH$2:$AH1018),0)</f>
        <v>0</v>
      </c>
      <c r="BU1018" s="11">
        <f>IF($AG1018,SUMPRODUCT(BA$2:BA1018,$AH$2:$AH1018)/SUM($AH$2:$AH1018),0)</f>
        <v>0</v>
      </c>
      <c r="BV1018" s="11"/>
      <c r="BW1018" s="109" cm="1">
        <f t="array" ref="BW1018">IF($AG1018,SQRT(SUMPRODUCT($AH$2:$AH1018, (AI$2:AI1018-BC1018)^2)/(SUM($AH$2:$AH1018)-1)),0)</f>
        <v>0</v>
      </c>
      <c r="BX1018" s="109" cm="1">
        <f t="array" ref="BX1018">IF($AG1018,SQRT(SUMPRODUCT($AH$2:$AH1018, (AJ$2:AJ1018-BD1018)^2)/(SUM($AH$2:$AH1018)-1)),0)</f>
        <v>0</v>
      </c>
      <c r="BY1018" s="109" cm="1">
        <f t="array" ref="BY1018">IF($AG1018,SQRT(SUMPRODUCT($AH$2:$AH1018, (AK$2:AK1018-BE1018)^2)/(SUM($AH$2:$AH1018)-1)),0)</f>
        <v>0</v>
      </c>
      <c r="BZ1018" s="109" cm="1">
        <f t="array" ref="BZ1018">IF($AG1018,SQRT(SUMPRODUCT($AH$2:$AH1018, (AL$2:AL1018-BF1018)^2)/(SUM($AH$2:$AH1018)-1)),0)</f>
        <v>0</v>
      </c>
      <c r="CA1018" s="109" cm="1">
        <f t="array" ref="CA1018">IF($AG1018,SQRT(SUMPRODUCT($AH$2:$AH1018, (AM$2:AM1018-BG1018)^2)/(SUM($AH$2:$AH1018)-1)),0)</f>
        <v>0</v>
      </c>
      <c r="CB1018" s="109" cm="1">
        <f t="array" ref="CB1018">IF($AG1018,SQRT(SUMPRODUCT($AH$2:$AH1018, (AN$2:AN1018-BH1018)^2)/(SUM($AH$2:$AH1018)-1)),0)</f>
        <v>0</v>
      </c>
      <c r="CC1018" s="109" cm="1">
        <f t="array" ref="CC1018">IF($AG1018,SQRT(SUMPRODUCT($AH$2:$AH1018, (AO$2:AO1018-BI1018)^2)/(SUM($AH$2:$AH1018)-1)),0)</f>
        <v>0</v>
      </c>
      <c r="CD1018" s="109" cm="1">
        <f t="array" ref="CD1018">IF($AG1018,SQRT(SUMPRODUCT($AH$2:$AH1018, (AP$2:AP1018-BJ1018)^2)/(SUM($AH$2:$AH1018)-1)),0)</f>
        <v>0</v>
      </c>
      <c r="CE1018" s="109" cm="1">
        <f t="array" ref="CE1018">IF($AG1018,SQRT(SUMPRODUCT($AH$2:$AH1018, (AQ$2:AQ1018-BK1018)^2)/(SUM($AH$2:$AH1018)-1)),0)</f>
        <v>0</v>
      </c>
      <c r="CF1018" s="109" cm="1">
        <f t="array" ref="CF1018">IF($AG1018,SQRT(SUMPRODUCT($AH$2:$AH1018, (AR$2:AR1018-BL1018)^2)/(SUM($AH$2:$AH1018)-1)),0)</f>
        <v>0</v>
      </c>
      <c r="CG1018" s="109" cm="1">
        <f t="array" ref="CG1018">IF($AG1018,SQRT(SUMPRODUCT($AH$2:$AH1018, (AS$2:AS1018-BM1018)^2)/(SUM($AH$2:$AH1018)-1)),0)</f>
        <v>0</v>
      </c>
      <c r="CH1018" s="109" cm="1">
        <f t="array" ref="CH1018">IF($AG1018,SQRT(SUMPRODUCT($AH$2:$AH1018, (AT$2:AT1018-BN1018)^2)/(SUM($AH$2:$AH1018)-1)),0)</f>
        <v>0</v>
      </c>
      <c r="CI1018" s="109" cm="1">
        <f t="array" ref="CI1018">IF($AG1018,SQRT(SUMPRODUCT($AH$2:$AH1018, (AU$2:AU1018-BO1018)^2)/(SUM($AH$2:$AH1018)-1)),0)</f>
        <v>0</v>
      </c>
      <c r="CJ1018" s="109" cm="1">
        <f t="array" ref="CJ1018">IF($AG1018,SQRT(SUMPRODUCT($AH$2:$AH1018, (AV$2:AV1018-BP1018)^2)/(SUM($AH$2:$AH1018)-1)),0)</f>
        <v>0</v>
      </c>
      <c r="CK1018" s="109" cm="1">
        <f t="array" ref="CK1018">IF($AG1018,SQRT(SUMPRODUCT($AH$2:$AH1018, (AW$2:AW1018-BQ1018)^2)/(SUM($AH$2:$AH1018)-1)),0)</f>
        <v>0</v>
      </c>
      <c r="CL1018" s="109" cm="1">
        <f t="array" ref="CL1018">IF($AG1018,SQRT(SUMPRODUCT($AH$2:$AH1018, (AX$2:AX1018-BR1018)^2)/(SUM($AH$2:$AH1018)-1)),0)</f>
        <v>0</v>
      </c>
      <c r="CM1018" s="109" cm="1">
        <f t="array" ref="CM1018">IF($AG1018,SQRT(SUMPRODUCT($AH$2:$AH1018, (AY$2:AY1018-BS1018)^2)/(SUM($AH$2:$AH1018)-1)),0)</f>
        <v>0</v>
      </c>
      <c r="CN1018" s="109" cm="1">
        <f t="array" ref="CN1018">IF($AG1018,SQRT(SUMPRODUCT($AH$2:$AH1018, (AZ$2:AZ1018-BT1018)^2)/(SUM($AH$2:$AH1018)-1)),0)</f>
        <v>0</v>
      </c>
      <c r="CO1018" s="109" cm="1">
        <f t="array" ref="CO1018">IF($AG1018,SQRT(SUMPRODUCT($AH$2:$AH1018, (BA$2:BA1018-BU1018)^2)/(SUM($AH$2:$AH1018)-1)),0)</f>
        <v>0</v>
      </c>
    </row>
    <row r="1019" spans="34:93" x14ac:dyDescent="0.25">
      <c r="AH1019" s="99" t="str">
        <f t="shared" si="240"/>
        <v/>
      </c>
      <c r="AI1019" s="11">
        <f t="shared" ca="1" si="241"/>
        <v>0</v>
      </c>
      <c r="AJ1019" s="11">
        <f t="shared" ca="1" si="241"/>
        <v>0</v>
      </c>
      <c r="AK1019" s="11">
        <f t="shared" ca="1" si="241"/>
        <v>0</v>
      </c>
      <c r="AL1019" s="11">
        <f t="shared" ca="1" si="241"/>
        <v>0</v>
      </c>
      <c r="AM1019" s="11">
        <f t="shared" ca="1" si="241"/>
        <v>0</v>
      </c>
      <c r="AN1019" s="11">
        <f t="shared" ca="1" si="241"/>
        <v>0</v>
      </c>
      <c r="AO1019" s="11">
        <f t="shared" ca="1" si="241"/>
        <v>0</v>
      </c>
      <c r="AP1019" s="11">
        <f t="shared" ca="1" si="241"/>
        <v>0</v>
      </c>
      <c r="AQ1019" s="11">
        <f t="shared" ca="1" si="241"/>
        <v>0</v>
      </c>
      <c r="AR1019" s="11">
        <f t="shared" ca="1" si="241"/>
        <v>0</v>
      </c>
      <c r="AS1019" s="11">
        <f t="shared" ca="1" si="242"/>
        <v>0</v>
      </c>
      <c r="AT1019" s="11">
        <f t="shared" ca="1" si="242"/>
        <v>0</v>
      </c>
      <c r="AU1019" s="11">
        <f t="shared" ca="1" si="242"/>
        <v>0</v>
      </c>
      <c r="AV1019" s="11">
        <f t="shared" ca="1" si="242"/>
        <v>0</v>
      </c>
      <c r="AW1019" s="11">
        <f t="shared" ca="1" si="242"/>
        <v>0</v>
      </c>
      <c r="AX1019" s="11">
        <f t="shared" ca="1" si="242"/>
        <v>0</v>
      </c>
      <c r="AY1019" s="11">
        <f t="shared" ca="1" si="242"/>
        <v>0</v>
      </c>
      <c r="AZ1019" s="11">
        <f t="shared" ca="1" si="242"/>
        <v>0</v>
      </c>
      <c r="BA1019" s="11">
        <f t="shared" ca="1" si="242"/>
        <v>0</v>
      </c>
      <c r="BB1019" s="11"/>
      <c r="BC1019" s="11">
        <f>IF($AG1019,SUMPRODUCT(AI$2:AI1019,$AH$2:$AH1019)/SUM($AH$2:$AH1019),0)</f>
        <v>0</v>
      </c>
      <c r="BD1019" s="11">
        <f>IF($AG1019,SUMPRODUCT(AJ$2:AJ1019,$AH$2:$AH1019)/SUM($AH$2:$AH1019),0)</f>
        <v>0</v>
      </c>
      <c r="BE1019" s="11">
        <f>IF($AG1019,SUMPRODUCT(AK$2:AK1019,$AH$2:$AH1019)/SUM($AH$2:$AH1019),0)</f>
        <v>0</v>
      </c>
      <c r="BF1019" s="11">
        <f>IF($AG1019,SUMPRODUCT(AL$2:AL1019,$AH$2:$AH1019)/SUM($AH$2:$AH1019),0)</f>
        <v>0</v>
      </c>
      <c r="BG1019" s="11">
        <f>IF($AG1019,SUMPRODUCT(AM$2:AM1019,$AH$2:$AH1019)/SUM($AH$2:$AH1019),0)</f>
        <v>0</v>
      </c>
      <c r="BH1019" s="11">
        <f>IF($AG1019,SUMPRODUCT(AN$2:AN1019,$AH$2:$AH1019)/SUM($AH$2:$AH1019),0)</f>
        <v>0</v>
      </c>
      <c r="BI1019" s="11">
        <f>IF($AG1019,SUMPRODUCT(AO$2:AO1019,$AH$2:$AH1019)/SUM($AH$2:$AH1019),0)</f>
        <v>0</v>
      </c>
      <c r="BJ1019" s="11">
        <f>IF($AG1019,SUMPRODUCT(AP$2:AP1019,$AH$2:$AH1019)/SUM($AH$2:$AH1019),0)</f>
        <v>0</v>
      </c>
      <c r="BK1019" s="11">
        <f>IF($AG1019,SUMPRODUCT(AQ$2:AQ1019,$AH$2:$AH1019)/SUM($AH$2:$AH1019),0)</f>
        <v>0</v>
      </c>
      <c r="BL1019" s="11">
        <f>IF($AG1019,SUMPRODUCT(AR$2:AR1019,$AH$2:$AH1019)/SUM($AH$2:$AH1019),0)</f>
        <v>0</v>
      </c>
      <c r="BM1019" s="11">
        <f>IF($AG1019,SUMPRODUCT(AS$2:AS1019,$AH$2:$AH1019)/SUM($AH$2:$AH1019),0)</f>
        <v>0</v>
      </c>
      <c r="BN1019" s="11">
        <f>IF($AG1019,SUMPRODUCT(AT$2:AT1019,$AH$2:$AH1019)/SUM($AH$2:$AH1019),0)</f>
        <v>0</v>
      </c>
      <c r="BO1019" s="11">
        <f>IF($AG1019,SUMPRODUCT(AU$2:AU1019,$AH$2:$AH1019)/SUM($AH$2:$AH1019),0)</f>
        <v>0</v>
      </c>
      <c r="BP1019" s="11">
        <f>IF($AG1019,SUMPRODUCT(AV$2:AV1019,$AH$2:$AH1019)/SUM($AH$2:$AH1019),0)</f>
        <v>0</v>
      </c>
      <c r="BQ1019" s="11">
        <f>IF($AG1019,SUMPRODUCT(AW$2:AW1019,$AH$2:$AH1019)/SUM($AH$2:$AH1019),0)</f>
        <v>0</v>
      </c>
      <c r="BR1019" s="11">
        <f>IF($AG1019,SUMPRODUCT(AX$2:AX1019,$AH$2:$AH1019)/SUM($AH$2:$AH1019),0)</f>
        <v>0</v>
      </c>
      <c r="BS1019" s="11">
        <f>IF($AG1019,SUMPRODUCT(AY$2:AY1019,$AH$2:$AH1019)/SUM($AH$2:$AH1019),0)</f>
        <v>0</v>
      </c>
      <c r="BT1019" s="11">
        <f>IF($AG1019,SUMPRODUCT(AZ$2:AZ1019,$AH$2:$AH1019)/SUM($AH$2:$AH1019),0)</f>
        <v>0</v>
      </c>
      <c r="BU1019" s="11">
        <f>IF($AG1019,SUMPRODUCT(BA$2:BA1019,$AH$2:$AH1019)/SUM($AH$2:$AH1019),0)</f>
        <v>0</v>
      </c>
      <c r="BV1019" s="11"/>
      <c r="BW1019" s="109" cm="1">
        <f t="array" ref="BW1019">IF($AG1019,SQRT(SUMPRODUCT($AH$2:$AH1019, (AI$2:AI1019-BC1019)^2)/(SUM($AH$2:$AH1019)-1)),0)</f>
        <v>0</v>
      </c>
      <c r="BX1019" s="109" cm="1">
        <f t="array" ref="BX1019">IF($AG1019,SQRT(SUMPRODUCT($AH$2:$AH1019, (AJ$2:AJ1019-BD1019)^2)/(SUM($AH$2:$AH1019)-1)),0)</f>
        <v>0</v>
      </c>
      <c r="BY1019" s="109" cm="1">
        <f t="array" ref="BY1019">IF($AG1019,SQRT(SUMPRODUCT($AH$2:$AH1019, (AK$2:AK1019-BE1019)^2)/(SUM($AH$2:$AH1019)-1)),0)</f>
        <v>0</v>
      </c>
      <c r="BZ1019" s="109" cm="1">
        <f t="array" ref="BZ1019">IF($AG1019,SQRT(SUMPRODUCT($AH$2:$AH1019, (AL$2:AL1019-BF1019)^2)/(SUM($AH$2:$AH1019)-1)),0)</f>
        <v>0</v>
      </c>
      <c r="CA1019" s="109" cm="1">
        <f t="array" ref="CA1019">IF($AG1019,SQRT(SUMPRODUCT($AH$2:$AH1019, (AM$2:AM1019-BG1019)^2)/(SUM($AH$2:$AH1019)-1)),0)</f>
        <v>0</v>
      </c>
      <c r="CB1019" s="109" cm="1">
        <f t="array" ref="CB1019">IF($AG1019,SQRT(SUMPRODUCT($AH$2:$AH1019, (AN$2:AN1019-BH1019)^2)/(SUM($AH$2:$AH1019)-1)),0)</f>
        <v>0</v>
      </c>
      <c r="CC1019" s="109" cm="1">
        <f t="array" ref="CC1019">IF($AG1019,SQRT(SUMPRODUCT($AH$2:$AH1019, (AO$2:AO1019-BI1019)^2)/(SUM($AH$2:$AH1019)-1)),0)</f>
        <v>0</v>
      </c>
      <c r="CD1019" s="109" cm="1">
        <f t="array" ref="CD1019">IF($AG1019,SQRT(SUMPRODUCT($AH$2:$AH1019, (AP$2:AP1019-BJ1019)^2)/(SUM($AH$2:$AH1019)-1)),0)</f>
        <v>0</v>
      </c>
      <c r="CE1019" s="109" cm="1">
        <f t="array" ref="CE1019">IF($AG1019,SQRT(SUMPRODUCT($AH$2:$AH1019, (AQ$2:AQ1019-BK1019)^2)/(SUM($AH$2:$AH1019)-1)),0)</f>
        <v>0</v>
      </c>
      <c r="CF1019" s="109" cm="1">
        <f t="array" ref="CF1019">IF($AG1019,SQRT(SUMPRODUCT($AH$2:$AH1019, (AR$2:AR1019-BL1019)^2)/(SUM($AH$2:$AH1019)-1)),0)</f>
        <v>0</v>
      </c>
      <c r="CG1019" s="109" cm="1">
        <f t="array" ref="CG1019">IF($AG1019,SQRT(SUMPRODUCT($AH$2:$AH1019, (AS$2:AS1019-BM1019)^2)/(SUM($AH$2:$AH1019)-1)),0)</f>
        <v>0</v>
      </c>
      <c r="CH1019" s="109" cm="1">
        <f t="array" ref="CH1019">IF($AG1019,SQRT(SUMPRODUCT($AH$2:$AH1019, (AT$2:AT1019-BN1019)^2)/(SUM($AH$2:$AH1019)-1)),0)</f>
        <v>0</v>
      </c>
      <c r="CI1019" s="109" cm="1">
        <f t="array" ref="CI1019">IF($AG1019,SQRT(SUMPRODUCT($AH$2:$AH1019, (AU$2:AU1019-BO1019)^2)/(SUM($AH$2:$AH1019)-1)),0)</f>
        <v>0</v>
      </c>
      <c r="CJ1019" s="109" cm="1">
        <f t="array" ref="CJ1019">IF($AG1019,SQRT(SUMPRODUCT($AH$2:$AH1019, (AV$2:AV1019-BP1019)^2)/(SUM($AH$2:$AH1019)-1)),0)</f>
        <v>0</v>
      </c>
      <c r="CK1019" s="109" cm="1">
        <f t="array" ref="CK1019">IF($AG1019,SQRT(SUMPRODUCT($AH$2:$AH1019, (AW$2:AW1019-BQ1019)^2)/(SUM($AH$2:$AH1019)-1)),0)</f>
        <v>0</v>
      </c>
      <c r="CL1019" s="109" cm="1">
        <f t="array" ref="CL1019">IF($AG1019,SQRT(SUMPRODUCT($AH$2:$AH1019, (AX$2:AX1019-BR1019)^2)/(SUM($AH$2:$AH1019)-1)),0)</f>
        <v>0</v>
      </c>
      <c r="CM1019" s="109" cm="1">
        <f t="array" ref="CM1019">IF($AG1019,SQRT(SUMPRODUCT($AH$2:$AH1019, (AY$2:AY1019-BS1019)^2)/(SUM($AH$2:$AH1019)-1)),0)</f>
        <v>0</v>
      </c>
      <c r="CN1019" s="109" cm="1">
        <f t="array" ref="CN1019">IF($AG1019,SQRT(SUMPRODUCT($AH$2:$AH1019, (AZ$2:AZ1019-BT1019)^2)/(SUM($AH$2:$AH1019)-1)),0)</f>
        <v>0</v>
      </c>
      <c r="CO1019" s="109" cm="1">
        <f t="array" ref="CO1019">IF($AG1019,SQRT(SUMPRODUCT($AH$2:$AH1019, (BA$2:BA1019-BU1019)^2)/(SUM($AH$2:$AH1019)-1)),0)</f>
        <v>0</v>
      </c>
    </row>
    <row r="1020" spans="34:93" x14ac:dyDescent="0.25">
      <c r="AH1020" s="99" t="str">
        <f t="shared" si="240"/>
        <v/>
      </c>
      <c r="AI1020" s="11">
        <f t="shared" ca="1" si="241"/>
        <v>0</v>
      </c>
      <c r="AJ1020" s="11">
        <f t="shared" ca="1" si="241"/>
        <v>0</v>
      </c>
      <c r="AK1020" s="11">
        <f t="shared" ca="1" si="241"/>
        <v>0</v>
      </c>
      <c r="AL1020" s="11">
        <f t="shared" ca="1" si="241"/>
        <v>0</v>
      </c>
      <c r="AM1020" s="11">
        <f t="shared" ca="1" si="241"/>
        <v>0</v>
      </c>
      <c r="AN1020" s="11">
        <f t="shared" ca="1" si="241"/>
        <v>0</v>
      </c>
      <c r="AO1020" s="11">
        <f t="shared" ca="1" si="241"/>
        <v>0</v>
      </c>
      <c r="AP1020" s="11">
        <f t="shared" ca="1" si="241"/>
        <v>0</v>
      </c>
      <c r="AQ1020" s="11">
        <f t="shared" ca="1" si="241"/>
        <v>0</v>
      </c>
      <c r="AR1020" s="11">
        <f t="shared" ca="1" si="241"/>
        <v>0</v>
      </c>
      <c r="AS1020" s="11">
        <f t="shared" ca="1" si="242"/>
        <v>0</v>
      </c>
      <c r="AT1020" s="11">
        <f t="shared" ca="1" si="242"/>
        <v>0</v>
      </c>
      <c r="AU1020" s="11">
        <f t="shared" ca="1" si="242"/>
        <v>0</v>
      </c>
      <c r="AV1020" s="11">
        <f t="shared" ca="1" si="242"/>
        <v>0</v>
      </c>
      <c r="AW1020" s="11">
        <f t="shared" ca="1" si="242"/>
        <v>0</v>
      </c>
      <c r="AX1020" s="11">
        <f t="shared" ca="1" si="242"/>
        <v>0</v>
      </c>
      <c r="AY1020" s="11">
        <f t="shared" ca="1" si="242"/>
        <v>0</v>
      </c>
      <c r="AZ1020" s="11">
        <f t="shared" ca="1" si="242"/>
        <v>0</v>
      </c>
      <c r="BA1020" s="11">
        <f t="shared" ca="1" si="242"/>
        <v>0</v>
      </c>
      <c r="BB1020" s="11"/>
      <c r="BC1020" s="11">
        <f>IF($AG1020,SUMPRODUCT(AI$2:AI1020,$AH$2:$AH1020)/SUM($AH$2:$AH1020),0)</f>
        <v>0</v>
      </c>
      <c r="BD1020" s="11">
        <f>IF($AG1020,SUMPRODUCT(AJ$2:AJ1020,$AH$2:$AH1020)/SUM($AH$2:$AH1020),0)</f>
        <v>0</v>
      </c>
      <c r="BE1020" s="11">
        <f>IF($AG1020,SUMPRODUCT(AK$2:AK1020,$AH$2:$AH1020)/SUM($AH$2:$AH1020),0)</f>
        <v>0</v>
      </c>
      <c r="BF1020" s="11">
        <f>IF($AG1020,SUMPRODUCT(AL$2:AL1020,$AH$2:$AH1020)/SUM($AH$2:$AH1020),0)</f>
        <v>0</v>
      </c>
      <c r="BG1020" s="11">
        <f>IF($AG1020,SUMPRODUCT(AM$2:AM1020,$AH$2:$AH1020)/SUM($AH$2:$AH1020),0)</f>
        <v>0</v>
      </c>
      <c r="BH1020" s="11">
        <f>IF($AG1020,SUMPRODUCT(AN$2:AN1020,$AH$2:$AH1020)/SUM($AH$2:$AH1020),0)</f>
        <v>0</v>
      </c>
      <c r="BI1020" s="11">
        <f>IF($AG1020,SUMPRODUCT(AO$2:AO1020,$AH$2:$AH1020)/SUM($AH$2:$AH1020),0)</f>
        <v>0</v>
      </c>
      <c r="BJ1020" s="11">
        <f>IF($AG1020,SUMPRODUCT(AP$2:AP1020,$AH$2:$AH1020)/SUM($AH$2:$AH1020),0)</f>
        <v>0</v>
      </c>
      <c r="BK1020" s="11">
        <f>IF($AG1020,SUMPRODUCT(AQ$2:AQ1020,$AH$2:$AH1020)/SUM($AH$2:$AH1020),0)</f>
        <v>0</v>
      </c>
      <c r="BL1020" s="11">
        <f>IF($AG1020,SUMPRODUCT(AR$2:AR1020,$AH$2:$AH1020)/SUM($AH$2:$AH1020),0)</f>
        <v>0</v>
      </c>
      <c r="BM1020" s="11">
        <f>IF($AG1020,SUMPRODUCT(AS$2:AS1020,$AH$2:$AH1020)/SUM($AH$2:$AH1020),0)</f>
        <v>0</v>
      </c>
      <c r="BN1020" s="11">
        <f>IF($AG1020,SUMPRODUCT(AT$2:AT1020,$AH$2:$AH1020)/SUM($AH$2:$AH1020),0)</f>
        <v>0</v>
      </c>
      <c r="BO1020" s="11">
        <f>IF($AG1020,SUMPRODUCT(AU$2:AU1020,$AH$2:$AH1020)/SUM($AH$2:$AH1020),0)</f>
        <v>0</v>
      </c>
      <c r="BP1020" s="11">
        <f>IF($AG1020,SUMPRODUCT(AV$2:AV1020,$AH$2:$AH1020)/SUM($AH$2:$AH1020),0)</f>
        <v>0</v>
      </c>
      <c r="BQ1020" s="11">
        <f>IF($AG1020,SUMPRODUCT(AW$2:AW1020,$AH$2:$AH1020)/SUM($AH$2:$AH1020),0)</f>
        <v>0</v>
      </c>
      <c r="BR1020" s="11">
        <f>IF($AG1020,SUMPRODUCT(AX$2:AX1020,$AH$2:$AH1020)/SUM($AH$2:$AH1020),0)</f>
        <v>0</v>
      </c>
      <c r="BS1020" s="11">
        <f>IF($AG1020,SUMPRODUCT(AY$2:AY1020,$AH$2:$AH1020)/SUM($AH$2:$AH1020),0)</f>
        <v>0</v>
      </c>
      <c r="BT1020" s="11">
        <f>IF($AG1020,SUMPRODUCT(AZ$2:AZ1020,$AH$2:$AH1020)/SUM($AH$2:$AH1020),0)</f>
        <v>0</v>
      </c>
      <c r="BU1020" s="11">
        <f>IF($AG1020,SUMPRODUCT(BA$2:BA1020,$AH$2:$AH1020)/SUM($AH$2:$AH1020),0)</f>
        <v>0</v>
      </c>
      <c r="BV1020" s="11"/>
      <c r="BW1020" s="109" cm="1">
        <f t="array" ref="BW1020">IF($AG1020,SQRT(SUMPRODUCT($AH$2:$AH1020, (AI$2:AI1020-BC1020)^2)/(SUM($AH$2:$AH1020)-1)),0)</f>
        <v>0</v>
      </c>
      <c r="BX1020" s="109" cm="1">
        <f t="array" ref="BX1020">IF($AG1020,SQRT(SUMPRODUCT($AH$2:$AH1020, (AJ$2:AJ1020-BD1020)^2)/(SUM($AH$2:$AH1020)-1)),0)</f>
        <v>0</v>
      </c>
      <c r="BY1020" s="109" cm="1">
        <f t="array" ref="BY1020">IF($AG1020,SQRT(SUMPRODUCT($AH$2:$AH1020, (AK$2:AK1020-BE1020)^2)/(SUM($AH$2:$AH1020)-1)),0)</f>
        <v>0</v>
      </c>
      <c r="BZ1020" s="109" cm="1">
        <f t="array" ref="BZ1020">IF($AG1020,SQRT(SUMPRODUCT($AH$2:$AH1020, (AL$2:AL1020-BF1020)^2)/(SUM($AH$2:$AH1020)-1)),0)</f>
        <v>0</v>
      </c>
      <c r="CA1020" s="109" cm="1">
        <f t="array" ref="CA1020">IF($AG1020,SQRT(SUMPRODUCT($AH$2:$AH1020, (AM$2:AM1020-BG1020)^2)/(SUM($AH$2:$AH1020)-1)),0)</f>
        <v>0</v>
      </c>
      <c r="CB1020" s="109" cm="1">
        <f t="array" ref="CB1020">IF($AG1020,SQRT(SUMPRODUCT($AH$2:$AH1020, (AN$2:AN1020-BH1020)^2)/(SUM($AH$2:$AH1020)-1)),0)</f>
        <v>0</v>
      </c>
      <c r="CC1020" s="109" cm="1">
        <f t="array" ref="CC1020">IF($AG1020,SQRT(SUMPRODUCT($AH$2:$AH1020, (AO$2:AO1020-BI1020)^2)/(SUM($AH$2:$AH1020)-1)),0)</f>
        <v>0</v>
      </c>
      <c r="CD1020" s="109" cm="1">
        <f t="array" ref="CD1020">IF($AG1020,SQRT(SUMPRODUCT($AH$2:$AH1020, (AP$2:AP1020-BJ1020)^2)/(SUM($AH$2:$AH1020)-1)),0)</f>
        <v>0</v>
      </c>
      <c r="CE1020" s="109" cm="1">
        <f t="array" ref="CE1020">IF($AG1020,SQRT(SUMPRODUCT($AH$2:$AH1020, (AQ$2:AQ1020-BK1020)^2)/(SUM($AH$2:$AH1020)-1)),0)</f>
        <v>0</v>
      </c>
      <c r="CF1020" s="109" cm="1">
        <f t="array" ref="CF1020">IF($AG1020,SQRT(SUMPRODUCT($AH$2:$AH1020, (AR$2:AR1020-BL1020)^2)/(SUM($AH$2:$AH1020)-1)),0)</f>
        <v>0</v>
      </c>
      <c r="CG1020" s="109" cm="1">
        <f t="array" ref="CG1020">IF($AG1020,SQRT(SUMPRODUCT($AH$2:$AH1020, (AS$2:AS1020-BM1020)^2)/(SUM($AH$2:$AH1020)-1)),0)</f>
        <v>0</v>
      </c>
      <c r="CH1020" s="109" cm="1">
        <f t="array" ref="CH1020">IF($AG1020,SQRT(SUMPRODUCT($AH$2:$AH1020, (AT$2:AT1020-BN1020)^2)/(SUM($AH$2:$AH1020)-1)),0)</f>
        <v>0</v>
      </c>
      <c r="CI1020" s="109" cm="1">
        <f t="array" ref="CI1020">IF($AG1020,SQRT(SUMPRODUCT($AH$2:$AH1020, (AU$2:AU1020-BO1020)^2)/(SUM($AH$2:$AH1020)-1)),0)</f>
        <v>0</v>
      </c>
      <c r="CJ1020" s="109" cm="1">
        <f t="array" ref="CJ1020">IF($AG1020,SQRT(SUMPRODUCT($AH$2:$AH1020, (AV$2:AV1020-BP1020)^2)/(SUM($AH$2:$AH1020)-1)),0)</f>
        <v>0</v>
      </c>
      <c r="CK1020" s="109" cm="1">
        <f t="array" ref="CK1020">IF($AG1020,SQRT(SUMPRODUCT($AH$2:$AH1020, (AW$2:AW1020-BQ1020)^2)/(SUM($AH$2:$AH1020)-1)),0)</f>
        <v>0</v>
      </c>
      <c r="CL1020" s="109" cm="1">
        <f t="array" ref="CL1020">IF($AG1020,SQRT(SUMPRODUCT($AH$2:$AH1020, (AX$2:AX1020-BR1020)^2)/(SUM($AH$2:$AH1020)-1)),0)</f>
        <v>0</v>
      </c>
      <c r="CM1020" s="109" cm="1">
        <f t="array" ref="CM1020">IF($AG1020,SQRT(SUMPRODUCT($AH$2:$AH1020, (AY$2:AY1020-BS1020)^2)/(SUM($AH$2:$AH1020)-1)),0)</f>
        <v>0</v>
      </c>
      <c r="CN1020" s="109" cm="1">
        <f t="array" ref="CN1020">IF($AG1020,SQRT(SUMPRODUCT($AH$2:$AH1020, (AZ$2:AZ1020-BT1020)^2)/(SUM($AH$2:$AH1020)-1)),0)</f>
        <v>0</v>
      </c>
      <c r="CO1020" s="109" cm="1">
        <f t="array" ref="CO1020">IF($AG1020,SQRT(SUMPRODUCT($AH$2:$AH1020, (BA$2:BA1020-BU1020)^2)/(SUM($AH$2:$AH1020)-1)),0)</f>
        <v>0</v>
      </c>
    </row>
    <row r="1021" spans="34:93" x14ac:dyDescent="0.25">
      <c r="AH1021" s="99" t="str">
        <f t="shared" si="240"/>
        <v/>
      </c>
      <c r="AI1021" s="11">
        <f t="shared" ca="1" si="241"/>
        <v>0</v>
      </c>
      <c r="AJ1021" s="11">
        <f t="shared" ca="1" si="241"/>
        <v>0</v>
      </c>
      <c r="AK1021" s="11">
        <f t="shared" ca="1" si="241"/>
        <v>0</v>
      </c>
      <c r="AL1021" s="11">
        <f t="shared" ca="1" si="241"/>
        <v>0</v>
      </c>
      <c r="AM1021" s="11">
        <f t="shared" ca="1" si="241"/>
        <v>0</v>
      </c>
      <c r="AN1021" s="11">
        <f t="shared" ca="1" si="241"/>
        <v>0</v>
      </c>
      <c r="AO1021" s="11">
        <f t="shared" ca="1" si="241"/>
        <v>0</v>
      </c>
      <c r="AP1021" s="11">
        <f t="shared" ca="1" si="241"/>
        <v>0</v>
      </c>
      <c r="AQ1021" s="11">
        <f t="shared" ca="1" si="241"/>
        <v>0</v>
      </c>
      <c r="AR1021" s="11">
        <f t="shared" ca="1" si="241"/>
        <v>0</v>
      </c>
      <c r="AS1021" s="11">
        <f t="shared" ca="1" si="242"/>
        <v>0</v>
      </c>
      <c r="AT1021" s="11">
        <f t="shared" ca="1" si="242"/>
        <v>0</v>
      </c>
      <c r="AU1021" s="11">
        <f t="shared" ca="1" si="242"/>
        <v>0</v>
      </c>
      <c r="AV1021" s="11">
        <f t="shared" ca="1" si="242"/>
        <v>0</v>
      </c>
      <c r="AW1021" s="11">
        <f t="shared" ca="1" si="242"/>
        <v>0</v>
      </c>
      <c r="AX1021" s="11">
        <f t="shared" ca="1" si="242"/>
        <v>0</v>
      </c>
      <c r="AY1021" s="11">
        <f t="shared" ca="1" si="242"/>
        <v>0</v>
      </c>
      <c r="AZ1021" s="11">
        <f t="shared" ca="1" si="242"/>
        <v>0</v>
      </c>
      <c r="BA1021" s="11">
        <f t="shared" ca="1" si="242"/>
        <v>0</v>
      </c>
      <c r="BB1021" s="11"/>
      <c r="BC1021" s="11">
        <f>IF($AG1021,SUMPRODUCT(AI$2:AI1021,$AH$2:$AH1021)/SUM($AH$2:$AH1021),0)</f>
        <v>0</v>
      </c>
      <c r="BD1021" s="11">
        <f>IF($AG1021,SUMPRODUCT(AJ$2:AJ1021,$AH$2:$AH1021)/SUM($AH$2:$AH1021),0)</f>
        <v>0</v>
      </c>
      <c r="BE1021" s="11">
        <f>IF($AG1021,SUMPRODUCT(AK$2:AK1021,$AH$2:$AH1021)/SUM($AH$2:$AH1021),0)</f>
        <v>0</v>
      </c>
      <c r="BF1021" s="11">
        <f>IF($AG1021,SUMPRODUCT(AL$2:AL1021,$AH$2:$AH1021)/SUM($AH$2:$AH1021),0)</f>
        <v>0</v>
      </c>
      <c r="BG1021" s="11">
        <f>IF($AG1021,SUMPRODUCT(AM$2:AM1021,$AH$2:$AH1021)/SUM($AH$2:$AH1021),0)</f>
        <v>0</v>
      </c>
      <c r="BH1021" s="11">
        <f>IF($AG1021,SUMPRODUCT(AN$2:AN1021,$AH$2:$AH1021)/SUM($AH$2:$AH1021),0)</f>
        <v>0</v>
      </c>
      <c r="BI1021" s="11">
        <f>IF($AG1021,SUMPRODUCT(AO$2:AO1021,$AH$2:$AH1021)/SUM($AH$2:$AH1021),0)</f>
        <v>0</v>
      </c>
      <c r="BJ1021" s="11">
        <f>IF($AG1021,SUMPRODUCT(AP$2:AP1021,$AH$2:$AH1021)/SUM($AH$2:$AH1021),0)</f>
        <v>0</v>
      </c>
      <c r="BK1021" s="11">
        <f>IF($AG1021,SUMPRODUCT(AQ$2:AQ1021,$AH$2:$AH1021)/SUM($AH$2:$AH1021),0)</f>
        <v>0</v>
      </c>
      <c r="BL1021" s="11">
        <f>IF($AG1021,SUMPRODUCT(AR$2:AR1021,$AH$2:$AH1021)/SUM($AH$2:$AH1021),0)</f>
        <v>0</v>
      </c>
      <c r="BM1021" s="11">
        <f>IF($AG1021,SUMPRODUCT(AS$2:AS1021,$AH$2:$AH1021)/SUM($AH$2:$AH1021),0)</f>
        <v>0</v>
      </c>
      <c r="BN1021" s="11">
        <f>IF($AG1021,SUMPRODUCT(AT$2:AT1021,$AH$2:$AH1021)/SUM($AH$2:$AH1021),0)</f>
        <v>0</v>
      </c>
      <c r="BO1021" s="11">
        <f>IF($AG1021,SUMPRODUCT(AU$2:AU1021,$AH$2:$AH1021)/SUM($AH$2:$AH1021),0)</f>
        <v>0</v>
      </c>
      <c r="BP1021" s="11">
        <f>IF($AG1021,SUMPRODUCT(AV$2:AV1021,$AH$2:$AH1021)/SUM($AH$2:$AH1021),0)</f>
        <v>0</v>
      </c>
      <c r="BQ1021" s="11">
        <f>IF($AG1021,SUMPRODUCT(AW$2:AW1021,$AH$2:$AH1021)/SUM($AH$2:$AH1021),0)</f>
        <v>0</v>
      </c>
      <c r="BR1021" s="11">
        <f>IF($AG1021,SUMPRODUCT(AX$2:AX1021,$AH$2:$AH1021)/SUM($AH$2:$AH1021),0)</f>
        <v>0</v>
      </c>
      <c r="BS1021" s="11">
        <f>IF($AG1021,SUMPRODUCT(AY$2:AY1021,$AH$2:$AH1021)/SUM($AH$2:$AH1021),0)</f>
        <v>0</v>
      </c>
      <c r="BT1021" s="11">
        <f>IF($AG1021,SUMPRODUCT(AZ$2:AZ1021,$AH$2:$AH1021)/SUM($AH$2:$AH1021),0)</f>
        <v>0</v>
      </c>
      <c r="BU1021" s="11">
        <f>IF($AG1021,SUMPRODUCT(BA$2:BA1021,$AH$2:$AH1021)/SUM($AH$2:$AH1021),0)</f>
        <v>0</v>
      </c>
      <c r="BV1021" s="11"/>
      <c r="BW1021" s="109" cm="1">
        <f t="array" ref="BW1021">IF($AG1021,SQRT(SUMPRODUCT($AH$2:$AH1021, (AI$2:AI1021-BC1021)^2)/(SUM($AH$2:$AH1021)-1)),0)</f>
        <v>0</v>
      </c>
      <c r="BX1021" s="109" cm="1">
        <f t="array" ref="BX1021">IF($AG1021,SQRT(SUMPRODUCT($AH$2:$AH1021, (AJ$2:AJ1021-BD1021)^2)/(SUM($AH$2:$AH1021)-1)),0)</f>
        <v>0</v>
      </c>
      <c r="BY1021" s="109" cm="1">
        <f t="array" ref="BY1021">IF($AG1021,SQRT(SUMPRODUCT($AH$2:$AH1021, (AK$2:AK1021-BE1021)^2)/(SUM($AH$2:$AH1021)-1)),0)</f>
        <v>0</v>
      </c>
      <c r="BZ1021" s="109" cm="1">
        <f t="array" ref="BZ1021">IF($AG1021,SQRT(SUMPRODUCT($AH$2:$AH1021, (AL$2:AL1021-BF1021)^2)/(SUM($AH$2:$AH1021)-1)),0)</f>
        <v>0</v>
      </c>
      <c r="CA1021" s="109" cm="1">
        <f t="array" ref="CA1021">IF($AG1021,SQRT(SUMPRODUCT($AH$2:$AH1021, (AM$2:AM1021-BG1021)^2)/(SUM($AH$2:$AH1021)-1)),0)</f>
        <v>0</v>
      </c>
      <c r="CB1021" s="109" cm="1">
        <f t="array" ref="CB1021">IF($AG1021,SQRT(SUMPRODUCT($AH$2:$AH1021, (AN$2:AN1021-BH1021)^2)/(SUM($AH$2:$AH1021)-1)),0)</f>
        <v>0</v>
      </c>
      <c r="CC1021" s="109" cm="1">
        <f t="array" ref="CC1021">IF($AG1021,SQRT(SUMPRODUCT($AH$2:$AH1021, (AO$2:AO1021-BI1021)^2)/(SUM($AH$2:$AH1021)-1)),0)</f>
        <v>0</v>
      </c>
      <c r="CD1021" s="109" cm="1">
        <f t="array" ref="CD1021">IF($AG1021,SQRT(SUMPRODUCT($AH$2:$AH1021, (AP$2:AP1021-BJ1021)^2)/(SUM($AH$2:$AH1021)-1)),0)</f>
        <v>0</v>
      </c>
      <c r="CE1021" s="109" cm="1">
        <f t="array" ref="CE1021">IF($AG1021,SQRT(SUMPRODUCT($AH$2:$AH1021, (AQ$2:AQ1021-BK1021)^2)/(SUM($AH$2:$AH1021)-1)),0)</f>
        <v>0</v>
      </c>
      <c r="CF1021" s="109" cm="1">
        <f t="array" ref="CF1021">IF($AG1021,SQRT(SUMPRODUCT($AH$2:$AH1021, (AR$2:AR1021-BL1021)^2)/(SUM($AH$2:$AH1021)-1)),0)</f>
        <v>0</v>
      </c>
      <c r="CG1021" s="109" cm="1">
        <f t="array" ref="CG1021">IF($AG1021,SQRT(SUMPRODUCT($AH$2:$AH1021, (AS$2:AS1021-BM1021)^2)/(SUM($AH$2:$AH1021)-1)),0)</f>
        <v>0</v>
      </c>
      <c r="CH1021" s="109" cm="1">
        <f t="array" ref="CH1021">IF($AG1021,SQRT(SUMPRODUCT($AH$2:$AH1021, (AT$2:AT1021-BN1021)^2)/(SUM($AH$2:$AH1021)-1)),0)</f>
        <v>0</v>
      </c>
      <c r="CI1021" s="109" cm="1">
        <f t="array" ref="CI1021">IF($AG1021,SQRT(SUMPRODUCT($AH$2:$AH1021, (AU$2:AU1021-BO1021)^2)/(SUM($AH$2:$AH1021)-1)),0)</f>
        <v>0</v>
      </c>
      <c r="CJ1021" s="109" cm="1">
        <f t="array" ref="CJ1021">IF($AG1021,SQRT(SUMPRODUCT($AH$2:$AH1021, (AV$2:AV1021-BP1021)^2)/(SUM($AH$2:$AH1021)-1)),0)</f>
        <v>0</v>
      </c>
      <c r="CK1021" s="109" cm="1">
        <f t="array" ref="CK1021">IF($AG1021,SQRT(SUMPRODUCT($AH$2:$AH1021, (AW$2:AW1021-BQ1021)^2)/(SUM($AH$2:$AH1021)-1)),0)</f>
        <v>0</v>
      </c>
      <c r="CL1021" s="109" cm="1">
        <f t="array" ref="CL1021">IF($AG1021,SQRT(SUMPRODUCT($AH$2:$AH1021, (AX$2:AX1021-BR1021)^2)/(SUM($AH$2:$AH1021)-1)),0)</f>
        <v>0</v>
      </c>
      <c r="CM1021" s="109" cm="1">
        <f t="array" ref="CM1021">IF($AG1021,SQRT(SUMPRODUCT($AH$2:$AH1021, (AY$2:AY1021-BS1021)^2)/(SUM($AH$2:$AH1021)-1)),0)</f>
        <v>0</v>
      </c>
      <c r="CN1021" s="109" cm="1">
        <f t="array" ref="CN1021">IF($AG1021,SQRT(SUMPRODUCT($AH$2:$AH1021, (AZ$2:AZ1021-BT1021)^2)/(SUM($AH$2:$AH1021)-1)),0)</f>
        <v>0</v>
      </c>
      <c r="CO1021" s="109" cm="1">
        <f t="array" ref="CO1021">IF($AG1021,SQRT(SUMPRODUCT($AH$2:$AH1021, (BA$2:BA1021-BU1021)^2)/(SUM($AH$2:$AH1021)-1)),0)</f>
        <v>0</v>
      </c>
    </row>
    <row r="1022" spans="34:93" x14ac:dyDescent="0.25">
      <c r="AH1022" s="99" t="str">
        <f t="shared" si="240"/>
        <v/>
      </c>
      <c r="AI1022" s="11">
        <f t="shared" ref="AI1022:AR1031" ca="1" si="243">IF(AI$1&lt;&gt;0,SUMIFS(INDIRECT(AI$1), Fecha,$AG1022),0)</f>
        <v>0</v>
      </c>
      <c r="AJ1022" s="11">
        <f t="shared" ca="1" si="243"/>
        <v>0</v>
      </c>
      <c r="AK1022" s="11">
        <f t="shared" ca="1" si="243"/>
        <v>0</v>
      </c>
      <c r="AL1022" s="11">
        <f t="shared" ca="1" si="243"/>
        <v>0</v>
      </c>
      <c r="AM1022" s="11">
        <f t="shared" ca="1" si="243"/>
        <v>0</v>
      </c>
      <c r="AN1022" s="11">
        <f t="shared" ca="1" si="243"/>
        <v>0</v>
      </c>
      <c r="AO1022" s="11">
        <f t="shared" ca="1" si="243"/>
        <v>0</v>
      </c>
      <c r="AP1022" s="11">
        <f t="shared" ca="1" si="243"/>
        <v>0</v>
      </c>
      <c r="AQ1022" s="11">
        <f t="shared" ca="1" si="243"/>
        <v>0</v>
      </c>
      <c r="AR1022" s="11">
        <f t="shared" ca="1" si="243"/>
        <v>0</v>
      </c>
      <c r="AS1022" s="11">
        <f t="shared" ref="AS1022:BA1031" ca="1" si="244">IF(AS$1&lt;&gt;0,SUMIFS(INDIRECT(AS$1), Fecha,$AG1022),0)</f>
        <v>0</v>
      </c>
      <c r="AT1022" s="11">
        <f t="shared" ca="1" si="244"/>
        <v>0</v>
      </c>
      <c r="AU1022" s="11">
        <f t="shared" ca="1" si="244"/>
        <v>0</v>
      </c>
      <c r="AV1022" s="11">
        <f t="shared" ca="1" si="244"/>
        <v>0</v>
      </c>
      <c r="AW1022" s="11">
        <f t="shared" ca="1" si="244"/>
        <v>0</v>
      </c>
      <c r="AX1022" s="11">
        <f t="shared" ca="1" si="244"/>
        <v>0</v>
      </c>
      <c r="AY1022" s="11">
        <f t="shared" ca="1" si="244"/>
        <v>0</v>
      </c>
      <c r="AZ1022" s="11">
        <f t="shared" ca="1" si="244"/>
        <v>0</v>
      </c>
      <c r="BA1022" s="11">
        <f t="shared" ca="1" si="244"/>
        <v>0</v>
      </c>
      <c r="BB1022" s="11"/>
      <c r="BC1022" s="11">
        <f>IF($AG1022,SUMPRODUCT(AI$2:AI1022,$AH$2:$AH1022)/SUM($AH$2:$AH1022),0)</f>
        <v>0</v>
      </c>
      <c r="BD1022" s="11">
        <f>IF($AG1022,SUMPRODUCT(AJ$2:AJ1022,$AH$2:$AH1022)/SUM($AH$2:$AH1022),0)</f>
        <v>0</v>
      </c>
      <c r="BE1022" s="11">
        <f>IF($AG1022,SUMPRODUCT(AK$2:AK1022,$AH$2:$AH1022)/SUM($AH$2:$AH1022),0)</f>
        <v>0</v>
      </c>
      <c r="BF1022" s="11">
        <f>IF($AG1022,SUMPRODUCT(AL$2:AL1022,$AH$2:$AH1022)/SUM($AH$2:$AH1022),0)</f>
        <v>0</v>
      </c>
      <c r="BG1022" s="11">
        <f>IF($AG1022,SUMPRODUCT(AM$2:AM1022,$AH$2:$AH1022)/SUM($AH$2:$AH1022),0)</f>
        <v>0</v>
      </c>
      <c r="BH1022" s="11">
        <f>IF($AG1022,SUMPRODUCT(AN$2:AN1022,$AH$2:$AH1022)/SUM($AH$2:$AH1022),0)</f>
        <v>0</v>
      </c>
      <c r="BI1022" s="11">
        <f>IF($AG1022,SUMPRODUCT(AO$2:AO1022,$AH$2:$AH1022)/SUM($AH$2:$AH1022),0)</f>
        <v>0</v>
      </c>
      <c r="BJ1022" s="11">
        <f>IF($AG1022,SUMPRODUCT(AP$2:AP1022,$AH$2:$AH1022)/SUM($AH$2:$AH1022),0)</f>
        <v>0</v>
      </c>
      <c r="BK1022" s="11">
        <f>IF($AG1022,SUMPRODUCT(AQ$2:AQ1022,$AH$2:$AH1022)/SUM($AH$2:$AH1022),0)</f>
        <v>0</v>
      </c>
      <c r="BL1022" s="11">
        <f>IF($AG1022,SUMPRODUCT(AR$2:AR1022,$AH$2:$AH1022)/SUM($AH$2:$AH1022),0)</f>
        <v>0</v>
      </c>
      <c r="BM1022" s="11">
        <f>IF($AG1022,SUMPRODUCT(AS$2:AS1022,$AH$2:$AH1022)/SUM($AH$2:$AH1022),0)</f>
        <v>0</v>
      </c>
      <c r="BN1022" s="11">
        <f>IF($AG1022,SUMPRODUCT(AT$2:AT1022,$AH$2:$AH1022)/SUM($AH$2:$AH1022),0)</f>
        <v>0</v>
      </c>
      <c r="BO1022" s="11">
        <f>IF($AG1022,SUMPRODUCT(AU$2:AU1022,$AH$2:$AH1022)/SUM($AH$2:$AH1022),0)</f>
        <v>0</v>
      </c>
      <c r="BP1022" s="11">
        <f>IF($AG1022,SUMPRODUCT(AV$2:AV1022,$AH$2:$AH1022)/SUM($AH$2:$AH1022),0)</f>
        <v>0</v>
      </c>
      <c r="BQ1022" s="11">
        <f>IF($AG1022,SUMPRODUCT(AW$2:AW1022,$AH$2:$AH1022)/SUM($AH$2:$AH1022),0)</f>
        <v>0</v>
      </c>
      <c r="BR1022" s="11">
        <f>IF($AG1022,SUMPRODUCT(AX$2:AX1022,$AH$2:$AH1022)/SUM($AH$2:$AH1022),0)</f>
        <v>0</v>
      </c>
      <c r="BS1022" s="11">
        <f>IF($AG1022,SUMPRODUCT(AY$2:AY1022,$AH$2:$AH1022)/SUM($AH$2:$AH1022),0)</f>
        <v>0</v>
      </c>
      <c r="BT1022" s="11">
        <f>IF($AG1022,SUMPRODUCT(AZ$2:AZ1022,$AH$2:$AH1022)/SUM($AH$2:$AH1022),0)</f>
        <v>0</v>
      </c>
      <c r="BU1022" s="11">
        <f>IF($AG1022,SUMPRODUCT(BA$2:BA1022,$AH$2:$AH1022)/SUM($AH$2:$AH1022),0)</f>
        <v>0</v>
      </c>
      <c r="BV1022" s="11"/>
      <c r="BW1022" s="109" cm="1">
        <f t="array" ref="BW1022">IF($AG1022,SQRT(SUMPRODUCT($AH$2:$AH1022, (AI$2:AI1022-BC1022)^2)/(SUM($AH$2:$AH1022)-1)),0)</f>
        <v>0</v>
      </c>
      <c r="BX1022" s="109" cm="1">
        <f t="array" ref="BX1022">IF($AG1022,SQRT(SUMPRODUCT($AH$2:$AH1022, (AJ$2:AJ1022-BD1022)^2)/(SUM($AH$2:$AH1022)-1)),0)</f>
        <v>0</v>
      </c>
      <c r="BY1022" s="109" cm="1">
        <f t="array" ref="BY1022">IF($AG1022,SQRT(SUMPRODUCT($AH$2:$AH1022, (AK$2:AK1022-BE1022)^2)/(SUM($AH$2:$AH1022)-1)),0)</f>
        <v>0</v>
      </c>
      <c r="BZ1022" s="109" cm="1">
        <f t="array" ref="BZ1022">IF($AG1022,SQRT(SUMPRODUCT($AH$2:$AH1022, (AL$2:AL1022-BF1022)^2)/(SUM($AH$2:$AH1022)-1)),0)</f>
        <v>0</v>
      </c>
      <c r="CA1022" s="109" cm="1">
        <f t="array" ref="CA1022">IF($AG1022,SQRT(SUMPRODUCT($AH$2:$AH1022, (AM$2:AM1022-BG1022)^2)/(SUM($AH$2:$AH1022)-1)),0)</f>
        <v>0</v>
      </c>
      <c r="CB1022" s="109" cm="1">
        <f t="array" ref="CB1022">IF($AG1022,SQRT(SUMPRODUCT($AH$2:$AH1022, (AN$2:AN1022-BH1022)^2)/(SUM($AH$2:$AH1022)-1)),0)</f>
        <v>0</v>
      </c>
      <c r="CC1022" s="109" cm="1">
        <f t="array" ref="CC1022">IF($AG1022,SQRT(SUMPRODUCT($AH$2:$AH1022, (AO$2:AO1022-BI1022)^2)/(SUM($AH$2:$AH1022)-1)),0)</f>
        <v>0</v>
      </c>
      <c r="CD1022" s="109" cm="1">
        <f t="array" ref="CD1022">IF($AG1022,SQRT(SUMPRODUCT($AH$2:$AH1022, (AP$2:AP1022-BJ1022)^2)/(SUM($AH$2:$AH1022)-1)),0)</f>
        <v>0</v>
      </c>
      <c r="CE1022" s="109" cm="1">
        <f t="array" ref="CE1022">IF($AG1022,SQRT(SUMPRODUCT($AH$2:$AH1022, (AQ$2:AQ1022-BK1022)^2)/(SUM($AH$2:$AH1022)-1)),0)</f>
        <v>0</v>
      </c>
      <c r="CF1022" s="109" cm="1">
        <f t="array" ref="CF1022">IF($AG1022,SQRT(SUMPRODUCT($AH$2:$AH1022, (AR$2:AR1022-BL1022)^2)/(SUM($AH$2:$AH1022)-1)),0)</f>
        <v>0</v>
      </c>
      <c r="CG1022" s="109" cm="1">
        <f t="array" ref="CG1022">IF($AG1022,SQRT(SUMPRODUCT($AH$2:$AH1022, (AS$2:AS1022-BM1022)^2)/(SUM($AH$2:$AH1022)-1)),0)</f>
        <v>0</v>
      </c>
      <c r="CH1022" s="109" cm="1">
        <f t="array" ref="CH1022">IF($AG1022,SQRT(SUMPRODUCT($AH$2:$AH1022, (AT$2:AT1022-BN1022)^2)/(SUM($AH$2:$AH1022)-1)),0)</f>
        <v>0</v>
      </c>
      <c r="CI1022" s="109" cm="1">
        <f t="array" ref="CI1022">IF($AG1022,SQRT(SUMPRODUCT($AH$2:$AH1022, (AU$2:AU1022-BO1022)^2)/(SUM($AH$2:$AH1022)-1)),0)</f>
        <v>0</v>
      </c>
      <c r="CJ1022" s="109" cm="1">
        <f t="array" ref="CJ1022">IF($AG1022,SQRT(SUMPRODUCT($AH$2:$AH1022, (AV$2:AV1022-BP1022)^2)/(SUM($AH$2:$AH1022)-1)),0)</f>
        <v>0</v>
      </c>
      <c r="CK1022" s="109" cm="1">
        <f t="array" ref="CK1022">IF($AG1022,SQRT(SUMPRODUCT($AH$2:$AH1022, (AW$2:AW1022-BQ1022)^2)/(SUM($AH$2:$AH1022)-1)),0)</f>
        <v>0</v>
      </c>
      <c r="CL1022" s="109" cm="1">
        <f t="array" ref="CL1022">IF($AG1022,SQRT(SUMPRODUCT($AH$2:$AH1022, (AX$2:AX1022-BR1022)^2)/(SUM($AH$2:$AH1022)-1)),0)</f>
        <v>0</v>
      </c>
      <c r="CM1022" s="109" cm="1">
        <f t="array" ref="CM1022">IF($AG1022,SQRT(SUMPRODUCT($AH$2:$AH1022, (AY$2:AY1022-BS1022)^2)/(SUM($AH$2:$AH1022)-1)),0)</f>
        <v>0</v>
      </c>
      <c r="CN1022" s="109" cm="1">
        <f t="array" ref="CN1022">IF($AG1022,SQRT(SUMPRODUCT($AH$2:$AH1022, (AZ$2:AZ1022-BT1022)^2)/(SUM($AH$2:$AH1022)-1)),0)</f>
        <v>0</v>
      </c>
      <c r="CO1022" s="109" cm="1">
        <f t="array" ref="CO1022">IF($AG1022,SQRT(SUMPRODUCT($AH$2:$AH1022, (BA$2:BA1022-BU1022)^2)/(SUM($AH$2:$AH1022)-1)),0)</f>
        <v>0</v>
      </c>
    </row>
    <row r="1023" spans="34:93" x14ac:dyDescent="0.25">
      <c r="AH1023" s="99" t="str">
        <f t="shared" si="240"/>
        <v/>
      </c>
      <c r="AI1023" s="11">
        <f t="shared" ca="1" si="243"/>
        <v>0</v>
      </c>
      <c r="AJ1023" s="11">
        <f t="shared" ca="1" si="243"/>
        <v>0</v>
      </c>
      <c r="AK1023" s="11">
        <f t="shared" ca="1" si="243"/>
        <v>0</v>
      </c>
      <c r="AL1023" s="11">
        <f t="shared" ca="1" si="243"/>
        <v>0</v>
      </c>
      <c r="AM1023" s="11">
        <f t="shared" ca="1" si="243"/>
        <v>0</v>
      </c>
      <c r="AN1023" s="11">
        <f t="shared" ca="1" si="243"/>
        <v>0</v>
      </c>
      <c r="AO1023" s="11">
        <f t="shared" ca="1" si="243"/>
        <v>0</v>
      </c>
      <c r="AP1023" s="11">
        <f t="shared" ca="1" si="243"/>
        <v>0</v>
      </c>
      <c r="AQ1023" s="11">
        <f t="shared" ca="1" si="243"/>
        <v>0</v>
      </c>
      <c r="AR1023" s="11">
        <f t="shared" ca="1" si="243"/>
        <v>0</v>
      </c>
      <c r="AS1023" s="11">
        <f t="shared" ca="1" si="244"/>
        <v>0</v>
      </c>
      <c r="AT1023" s="11">
        <f t="shared" ca="1" si="244"/>
        <v>0</v>
      </c>
      <c r="AU1023" s="11">
        <f t="shared" ca="1" si="244"/>
        <v>0</v>
      </c>
      <c r="AV1023" s="11">
        <f t="shared" ca="1" si="244"/>
        <v>0</v>
      </c>
      <c r="AW1023" s="11">
        <f t="shared" ca="1" si="244"/>
        <v>0</v>
      </c>
      <c r="AX1023" s="11">
        <f t="shared" ca="1" si="244"/>
        <v>0</v>
      </c>
      <c r="AY1023" s="11">
        <f t="shared" ca="1" si="244"/>
        <v>0</v>
      </c>
      <c r="AZ1023" s="11">
        <f t="shared" ca="1" si="244"/>
        <v>0</v>
      </c>
      <c r="BA1023" s="11">
        <f t="shared" ca="1" si="244"/>
        <v>0</v>
      </c>
      <c r="BB1023" s="11"/>
      <c r="BC1023" s="11">
        <f>IF($AG1023,SUMPRODUCT(AI$2:AI1023,$AH$2:$AH1023)/SUM($AH$2:$AH1023),0)</f>
        <v>0</v>
      </c>
      <c r="BD1023" s="11">
        <f>IF($AG1023,SUMPRODUCT(AJ$2:AJ1023,$AH$2:$AH1023)/SUM($AH$2:$AH1023),0)</f>
        <v>0</v>
      </c>
      <c r="BE1023" s="11">
        <f>IF($AG1023,SUMPRODUCT(AK$2:AK1023,$AH$2:$AH1023)/SUM($AH$2:$AH1023),0)</f>
        <v>0</v>
      </c>
      <c r="BF1023" s="11">
        <f>IF($AG1023,SUMPRODUCT(AL$2:AL1023,$AH$2:$AH1023)/SUM($AH$2:$AH1023),0)</f>
        <v>0</v>
      </c>
      <c r="BG1023" s="11">
        <f>IF($AG1023,SUMPRODUCT(AM$2:AM1023,$AH$2:$AH1023)/SUM($AH$2:$AH1023),0)</f>
        <v>0</v>
      </c>
      <c r="BH1023" s="11">
        <f>IF($AG1023,SUMPRODUCT(AN$2:AN1023,$AH$2:$AH1023)/SUM($AH$2:$AH1023),0)</f>
        <v>0</v>
      </c>
      <c r="BI1023" s="11">
        <f>IF($AG1023,SUMPRODUCT(AO$2:AO1023,$AH$2:$AH1023)/SUM($AH$2:$AH1023),0)</f>
        <v>0</v>
      </c>
      <c r="BJ1023" s="11">
        <f>IF($AG1023,SUMPRODUCT(AP$2:AP1023,$AH$2:$AH1023)/SUM($AH$2:$AH1023),0)</f>
        <v>0</v>
      </c>
      <c r="BK1023" s="11">
        <f>IF($AG1023,SUMPRODUCT(AQ$2:AQ1023,$AH$2:$AH1023)/SUM($AH$2:$AH1023),0)</f>
        <v>0</v>
      </c>
      <c r="BL1023" s="11">
        <f>IF($AG1023,SUMPRODUCT(AR$2:AR1023,$AH$2:$AH1023)/SUM($AH$2:$AH1023),0)</f>
        <v>0</v>
      </c>
      <c r="BM1023" s="11">
        <f>IF($AG1023,SUMPRODUCT(AS$2:AS1023,$AH$2:$AH1023)/SUM($AH$2:$AH1023),0)</f>
        <v>0</v>
      </c>
      <c r="BN1023" s="11">
        <f>IF($AG1023,SUMPRODUCT(AT$2:AT1023,$AH$2:$AH1023)/SUM($AH$2:$AH1023),0)</f>
        <v>0</v>
      </c>
      <c r="BO1023" s="11">
        <f>IF($AG1023,SUMPRODUCT(AU$2:AU1023,$AH$2:$AH1023)/SUM($AH$2:$AH1023),0)</f>
        <v>0</v>
      </c>
      <c r="BP1023" s="11">
        <f>IF($AG1023,SUMPRODUCT(AV$2:AV1023,$AH$2:$AH1023)/SUM($AH$2:$AH1023),0)</f>
        <v>0</v>
      </c>
      <c r="BQ1023" s="11">
        <f>IF($AG1023,SUMPRODUCT(AW$2:AW1023,$AH$2:$AH1023)/SUM($AH$2:$AH1023),0)</f>
        <v>0</v>
      </c>
      <c r="BR1023" s="11">
        <f>IF($AG1023,SUMPRODUCT(AX$2:AX1023,$AH$2:$AH1023)/SUM($AH$2:$AH1023),0)</f>
        <v>0</v>
      </c>
      <c r="BS1023" s="11">
        <f>IF($AG1023,SUMPRODUCT(AY$2:AY1023,$AH$2:$AH1023)/SUM($AH$2:$AH1023),0)</f>
        <v>0</v>
      </c>
      <c r="BT1023" s="11">
        <f>IF($AG1023,SUMPRODUCT(AZ$2:AZ1023,$AH$2:$AH1023)/SUM($AH$2:$AH1023),0)</f>
        <v>0</v>
      </c>
      <c r="BU1023" s="11">
        <f>IF($AG1023,SUMPRODUCT(BA$2:BA1023,$AH$2:$AH1023)/SUM($AH$2:$AH1023),0)</f>
        <v>0</v>
      </c>
      <c r="BV1023" s="11"/>
      <c r="BW1023" s="109" cm="1">
        <f t="array" ref="BW1023">IF($AG1023,SQRT(SUMPRODUCT($AH$2:$AH1023, (AI$2:AI1023-BC1023)^2)/(SUM($AH$2:$AH1023)-1)),0)</f>
        <v>0</v>
      </c>
      <c r="BX1023" s="109" cm="1">
        <f t="array" ref="BX1023">IF($AG1023,SQRT(SUMPRODUCT($AH$2:$AH1023, (AJ$2:AJ1023-BD1023)^2)/(SUM($AH$2:$AH1023)-1)),0)</f>
        <v>0</v>
      </c>
      <c r="BY1023" s="109" cm="1">
        <f t="array" ref="BY1023">IF($AG1023,SQRT(SUMPRODUCT($AH$2:$AH1023, (AK$2:AK1023-BE1023)^2)/(SUM($AH$2:$AH1023)-1)),0)</f>
        <v>0</v>
      </c>
      <c r="BZ1023" s="109" cm="1">
        <f t="array" ref="BZ1023">IF($AG1023,SQRT(SUMPRODUCT($AH$2:$AH1023, (AL$2:AL1023-BF1023)^2)/(SUM($AH$2:$AH1023)-1)),0)</f>
        <v>0</v>
      </c>
      <c r="CA1023" s="109" cm="1">
        <f t="array" ref="CA1023">IF($AG1023,SQRT(SUMPRODUCT($AH$2:$AH1023, (AM$2:AM1023-BG1023)^2)/(SUM($AH$2:$AH1023)-1)),0)</f>
        <v>0</v>
      </c>
      <c r="CB1023" s="109" cm="1">
        <f t="array" ref="CB1023">IF($AG1023,SQRT(SUMPRODUCT($AH$2:$AH1023, (AN$2:AN1023-BH1023)^2)/(SUM($AH$2:$AH1023)-1)),0)</f>
        <v>0</v>
      </c>
      <c r="CC1023" s="109" cm="1">
        <f t="array" ref="CC1023">IF($AG1023,SQRT(SUMPRODUCT($AH$2:$AH1023, (AO$2:AO1023-BI1023)^2)/(SUM($AH$2:$AH1023)-1)),0)</f>
        <v>0</v>
      </c>
      <c r="CD1023" s="109" cm="1">
        <f t="array" ref="CD1023">IF($AG1023,SQRT(SUMPRODUCT($AH$2:$AH1023, (AP$2:AP1023-BJ1023)^2)/(SUM($AH$2:$AH1023)-1)),0)</f>
        <v>0</v>
      </c>
      <c r="CE1023" s="109" cm="1">
        <f t="array" ref="CE1023">IF($AG1023,SQRT(SUMPRODUCT($AH$2:$AH1023, (AQ$2:AQ1023-BK1023)^2)/(SUM($AH$2:$AH1023)-1)),0)</f>
        <v>0</v>
      </c>
      <c r="CF1023" s="109" cm="1">
        <f t="array" ref="CF1023">IF($AG1023,SQRT(SUMPRODUCT($AH$2:$AH1023, (AR$2:AR1023-BL1023)^2)/(SUM($AH$2:$AH1023)-1)),0)</f>
        <v>0</v>
      </c>
      <c r="CG1023" s="109" cm="1">
        <f t="array" ref="CG1023">IF($AG1023,SQRT(SUMPRODUCT($AH$2:$AH1023, (AS$2:AS1023-BM1023)^2)/(SUM($AH$2:$AH1023)-1)),0)</f>
        <v>0</v>
      </c>
      <c r="CH1023" s="109" cm="1">
        <f t="array" ref="CH1023">IF($AG1023,SQRT(SUMPRODUCT($AH$2:$AH1023, (AT$2:AT1023-BN1023)^2)/(SUM($AH$2:$AH1023)-1)),0)</f>
        <v>0</v>
      </c>
      <c r="CI1023" s="109" cm="1">
        <f t="array" ref="CI1023">IF($AG1023,SQRT(SUMPRODUCT($AH$2:$AH1023, (AU$2:AU1023-BO1023)^2)/(SUM($AH$2:$AH1023)-1)),0)</f>
        <v>0</v>
      </c>
      <c r="CJ1023" s="109" cm="1">
        <f t="array" ref="CJ1023">IF($AG1023,SQRT(SUMPRODUCT($AH$2:$AH1023, (AV$2:AV1023-BP1023)^2)/(SUM($AH$2:$AH1023)-1)),0)</f>
        <v>0</v>
      </c>
      <c r="CK1023" s="109" cm="1">
        <f t="array" ref="CK1023">IF($AG1023,SQRT(SUMPRODUCT($AH$2:$AH1023, (AW$2:AW1023-BQ1023)^2)/(SUM($AH$2:$AH1023)-1)),0)</f>
        <v>0</v>
      </c>
      <c r="CL1023" s="109" cm="1">
        <f t="array" ref="CL1023">IF($AG1023,SQRT(SUMPRODUCT($AH$2:$AH1023, (AX$2:AX1023-BR1023)^2)/(SUM($AH$2:$AH1023)-1)),0)</f>
        <v>0</v>
      </c>
      <c r="CM1023" s="109" cm="1">
        <f t="array" ref="CM1023">IF($AG1023,SQRT(SUMPRODUCT($AH$2:$AH1023, (AY$2:AY1023-BS1023)^2)/(SUM($AH$2:$AH1023)-1)),0)</f>
        <v>0</v>
      </c>
      <c r="CN1023" s="109" cm="1">
        <f t="array" ref="CN1023">IF($AG1023,SQRT(SUMPRODUCT($AH$2:$AH1023, (AZ$2:AZ1023-BT1023)^2)/(SUM($AH$2:$AH1023)-1)),0)</f>
        <v>0</v>
      </c>
      <c r="CO1023" s="109" cm="1">
        <f t="array" ref="CO1023">IF($AG1023,SQRT(SUMPRODUCT($AH$2:$AH1023, (BA$2:BA1023-BU1023)^2)/(SUM($AH$2:$AH1023)-1)),0)</f>
        <v>0</v>
      </c>
    </row>
    <row r="1024" spans="34:93" x14ac:dyDescent="0.25">
      <c r="AH1024" s="99" t="str">
        <f t="shared" si="240"/>
        <v/>
      </c>
      <c r="AI1024" s="11">
        <f t="shared" ca="1" si="243"/>
        <v>0</v>
      </c>
      <c r="AJ1024" s="11">
        <f t="shared" ca="1" si="243"/>
        <v>0</v>
      </c>
      <c r="AK1024" s="11">
        <f t="shared" ca="1" si="243"/>
        <v>0</v>
      </c>
      <c r="AL1024" s="11">
        <f t="shared" ca="1" si="243"/>
        <v>0</v>
      </c>
      <c r="AM1024" s="11">
        <f t="shared" ca="1" si="243"/>
        <v>0</v>
      </c>
      <c r="AN1024" s="11">
        <f t="shared" ca="1" si="243"/>
        <v>0</v>
      </c>
      <c r="AO1024" s="11">
        <f t="shared" ca="1" si="243"/>
        <v>0</v>
      </c>
      <c r="AP1024" s="11">
        <f t="shared" ca="1" si="243"/>
        <v>0</v>
      </c>
      <c r="AQ1024" s="11">
        <f t="shared" ca="1" si="243"/>
        <v>0</v>
      </c>
      <c r="AR1024" s="11">
        <f t="shared" ca="1" si="243"/>
        <v>0</v>
      </c>
      <c r="AS1024" s="11">
        <f t="shared" ca="1" si="244"/>
        <v>0</v>
      </c>
      <c r="AT1024" s="11">
        <f t="shared" ca="1" si="244"/>
        <v>0</v>
      </c>
      <c r="AU1024" s="11">
        <f t="shared" ca="1" si="244"/>
        <v>0</v>
      </c>
      <c r="AV1024" s="11">
        <f t="shared" ca="1" si="244"/>
        <v>0</v>
      </c>
      <c r="AW1024" s="11">
        <f t="shared" ca="1" si="244"/>
        <v>0</v>
      </c>
      <c r="AX1024" s="11">
        <f t="shared" ca="1" si="244"/>
        <v>0</v>
      </c>
      <c r="AY1024" s="11">
        <f t="shared" ca="1" si="244"/>
        <v>0</v>
      </c>
      <c r="AZ1024" s="11">
        <f t="shared" ca="1" si="244"/>
        <v>0</v>
      </c>
      <c r="BA1024" s="11">
        <f t="shared" ca="1" si="244"/>
        <v>0</v>
      </c>
      <c r="BB1024" s="11"/>
      <c r="BC1024" s="11">
        <f>IF($AG1024,SUMPRODUCT(AI$2:AI1024,$AH$2:$AH1024)/SUM($AH$2:$AH1024),0)</f>
        <v>0</v>
      </c>
      <c r="BD1024" s="11">
        <f>IF($AG1024,SUMPRODUCT(AJ$2:AJ1024,$AH$2:$AH1024)/SUM($AH$2:$AH1024),0)</f>
        <v>0</v>
      </c>
      <c r="BE1024" s="11">
        <f>IF($AG1024,SUMPRODUCT(AK$2:AK1024,$AH$2:$AH1024)/SUM($AH$2:$AH1024),0)</f>
        <v>0</v>
      </c>
      <c r="BF1024" s="11">
        <f>IF($AG1024,SUMPRODUCT(AL$2:AL1024,$AH$2:$AH1024)/SUM($AH$2:$AH1024),0)</f>
        <v>0</v>
      </c>
      <c r="BG1024" s="11">
        <f>IF($AG1024,SUMPRODUCT(AM$2:AM1024,$AH$2:$AH1024)/SUM($AH$2:$AH1024),0)</f>
        <v>0</v>
      </c>
      <c r="BH1024" s="11">
        <f>IF($AG1024,SUMPRODUCT(AN$2:AN1024,$AH$2:$AH1024)/SUM($AH$2:$AH1024),0)</f>
        <v>0</v>
      </c>
      <c r="BI1024" s="11">
        <f>IF($AG1024,SUMPRODUCT(AO$2:AO1024,$AH$2:$AH1024)/SUM($AH$2:$AH1024),0)</f>
        <v>0</v>
      </c>
      <c r="BJ1024" s="11">
        <f>IF($AG1024,SUMPRODUCT(AP$2:AP1024,$AH$2:$AH1024)/SUM($AH$2:$AH1024),0)</f>
        <v>0</v>
      </c>
      <c r="BK1024" s="11">
        <f>IF($AG1024,SUMPRODUCT(AQ$2:AQ1024,$AH$2:$AH1024)/SUM($AH$2:$AH1024),0)</f>
        <v>0</v>
      </c>
      <c r="BL1024" s="11">
        <f>IF($AG1024,SUMPRODUCT(AR$2:AR1024,$AH$2:$AH1024)/SUM($AH$2:$AH1024),0)</f>
        <v>0</v>
      </c>
      <c r="BM1024" s="11">
        <f>IF($AG1024,SUMPRODUCT(AS$2:AS1024,$AH$2:$AH1024)/SUM($AH$2:$AH1024),0)</f>
        <v>0</v>
      </c>
      <c r="BN1024" s="11">
        <f>IF($AG1024,SUMPRODUCT(AT$2:AT1024,$AH$2:$AH1024)/SUM($AH$2:$AH1024),0)</f>
        <v>0</v>
      </c>
      <c r="BO1024" s="11">
        <f>IF($AG1024,SUMPRODUCT(AU$2:AU1024,$AH$2:$AH1024)/SUM($AH$2:$AH1024),0)</f>
        <v>0</v>
      </c>
      <c r="BP1024" s="11">
        <f>IF($AG1024,SUMPRODUCT(AV$2:AV1024,$AH$2:$AH1024)/SUM($AH$2:$AH1024),0)</f>
        <v>0</v>
      </c>
      <c r="BQ1024" s="11">
        <f>IF($AG1024,SUMPRODUCT(AW$2:AW1024,$AH$2:$AH1024)/SUM($AH$2:$AH1024),0)</f>
        <v>0</v>
      </c>
      <c r="BR1024" s="11">
        <f>IF($AG1024,SUMPRODUCT(AX$2:AX1024,$AH$2:$AH1024)/SUM($AH$2:$AH1024),0)</f>
        <v>0</v>
      </c>
      <c r="BS1024" s="11">
        <f>IF($AG1024,SUMPRODUCT(AY$2:AY1024,$AH$2:$AH1024)/SUM($AH$2:$AH1024),0)</f>
        <v>0</v>
      </c>
      <c r="BT1024" s="11">
        <f>IF($AG1024,SUMPRODUCT(AZ$2:AZ1024,$AH$2:$AH1024)/SUM($AH$2:$AH1024),0)</f>
        <v>0</v>
      </c>
      <c r="BU1024" s="11">
        <f>IF($AG1024,SUMPRODUCT(BA$2:BA1024,$AH$2:$AH1024)/SUM($AH$2:$AH1024),0)</f>
        <v>0</v>
      </c>
      <c r="BV1024" s="11"/>
      <c r="BW1024" s="109" cm="1">
        <f t="array" ref="BW1024">IF($AG1024,SQRT(SUMPRODUCT($AH$2:$AH1024, (AI$2:AI1024-BC1024)^2)/(SUM($AH$2:$AH1024)-1)),0)</f>
        <v>0</v>
      </c>
      <c r="BX1024" s="109" cm="1">
        <f t="array" ref="BX1024">IF($AG1024,SQRT(SUMPRODUCT($AH$2:$AH1024, (AJ$2:AJ1024-BD1024)^2)/(SUM($AH$2:$AH1024)-1)),0)</f>
        <v>0</v>
      </c>
      <c r="BY1024" s="109" cm="1">
        <f t="array" ref="BY1024">IF($AG1024,SQRT(SUMPRODUCT($AH$2:$AH1024, (AK$2:AK1024-BE1024)^2)/(SUM($AH$2:$AH1024)-1)),0)</f>
        <v>0</v>
      </c>
      <c r="BZ1024" s="109" cm="1">
        <f t="array" ref="BZ1024">IF($AG1024,SQRT(SUMPRODUCT($AH$2:$AH1024, (AL$2:AL1024-BF1024)^2)/(SUM($AH$2:$AH1024)-1)),0)</f>
        <v>0</v>
      </c>
      <c r="CA1024" s="109" cm="1">
        <f t="array" ref="CA1024">IF($AG1024,SQRT(SUMPRODUCT($AH$2:$AH1024, (AM$2:AM1024-BG1024)^2)/(SUM($AH$2:$AH1024)-1)),0)</f>
        <v>0</v>
      </c>
      <c r="CB1024" s="109" cm="1">
        <f t="array" ref="CB1024">IF($AG1024,SQRT(SUMPRODUCT($AH$2:$AH1024, (AN$2:AN1024-BH1024)^2)/(SUM($AH$2:$AH1024)-1)),0)</f>
        <v>0</v>
      </c>
      <c r="CC1024" s="109" cm="1">
        <f t="array" ref="CC1024">IF($AG1024,SQRT(SUMPRODUCT($AH$2:$AH1024, (AO$2:AO1024-BI1024)^2)/(SUM($AH$2:$AH1024)-1)),0)</f>
        <v>0</v>
      </c>
      <c r="CD1024" s="109" cm="1">
        <f t="array" ref="CD1024">IF($AG1024,SQRT(SUMPRODUCT($AH$2:$AH1024, (AP$2:AP1024-BJ1024)^2)/(SUM($AH$2:$AH1024)-1)),0)</f>
        <v>0</v>
      </c>
      <c r="CE1024" s="109" cm="1">
        <f t="array" ref="CE1024">IF($AG1024,SQRT(SUMPRODUCT($AH$2:$AH1024, (AQ$2:AQ1024-BK1024)^2)/(SUM($AH$2:$AH1024)-1)),0)</f>
        <v>0</v>
      </c>
      <c r="CF1024" s="109" cm="1">
        <f t="array" ref="CF1024">IF($AG1024,SQRT(SUMPRODUCT($AH$2:$AH1024, (AR$2:AR1024-BL1024)^2)/(SUM($AH$2:$AH1024)-1)),0)</f>
        <v>0</v>
      </c>
      <c r="CG1024" s="109" cm="1">
        <f t="array" ref="CG1024">IF($AG1024,SQRT(SUMPRODUCT($AH$2:$AH1024, (AS$2:AS1024-BM1024)^2)/(SUM($AH$2:$AH1024)-1)),0)</f>
        <v>0</v>
      </c>
      <c r="CH1024" s="109" cm="1">
        <f t="array" ref="CH1024">IF($AG1024,SQRT(SUMPRODUCT($AH$2:$AH1024, (AT$2:AT1024-BN1024)^2)/(SUM($AH$2:$AH1024)-1)),0)</f>
        <v>0</v>
      </c>
      <c r="CI1024" s="109" cm="1">
        <f t="array" ref="CI1024">IF($AG1024,SQRT(SUMPRODUCT($AH$2:$AH1024, (AU$2:AU1024-BO1024)^2)/(SUM($AH$2:$AH1024)-1)),0)</f>
        <v>0</v>
      </c>
      <c r="CJ1024" s="109" cm="1">
        <f t="array" ref="CJ1024">IF($AG1024,SQRT(SUMPRODUCT($AH$2:$AH1024, (AV$2:AV1024-BP1024)^2)/(SUM($AH$2:$AH1024)-1)),0)</f>
        <v>0</v>
      </c>
      <c r="CK1024" s="109" cm="1">
        <f t="array" ref="CK1024">IF($AG1024,SQRT(SUMPRODUCT($AH$2:$AH1024, (AW$2:AW1024-BQ1024)^2)/(SUM($AH$2:$AH1024)-1)),0)</f>
        <v>0</v>
      </c>
      <c r="CL1024" s="109" cm="1">
        <f t="array" ref="CL1024">IF($AG1024,SQRT(SUMPRODUCT($AH$2:$AH1024, (AX$2:AX1024-BR1024)^2)/(SUM($AH$2:$AH1024)-1)),0)</f>
        <v>0</v>
      </c>
      <c r="CM1024" s="109" cm="1">
        <f t="array" ref="CM1024">IF($AG1024,SQRT(SUMPRODUCT($AH$2:$AH1024, (AY$2:AY1024-BS1024)^2)/(SUM($AH$2:$AH1024)-1)),0)</f>
        <v>0</v>
      </c>
      <c r="CN1024" s="109" cm="1">
        <f t="array" ref="CN1024">IF($AG1024,SQRT(SUMPRODUCT($AH$2:$AH1024, (AZ$2:AZ1024-BT1024)^2)/(SUM($AH$2:$AH1024)-1)),0)</f>
        <v>0</v>
      </c>
      <c r="CO1024" s="109" cm="1">
        <f t="array" ref="CO1024">IF($AG1024,SQRT(SUMPRODUCT($AH$2:$AH1024, (BA$2:BA1024-BU1024)^2)/(SUM($AH$2:$AH1024)-1)),0)</f>
        <v>0</v>
      </c>
    </row>
    <row r="1025" spans="34:93" x14ac:dyDescent="0.25">
      <c r="AH1025" s="99" t="str">
        <f t="shared" si="240"/>
        <v/>
      </c>
      <c r="AI1025" s="11">
        <f t="shared" ca="1" si="243"/>
        <v>0</v>
      </c>
      <c r="AJ1025" s="11">
        <f t="shared" ca="1" si="243"/>
        <v>0</v>
      </c>
      <c r="AK1025" s="11">
        <f t="shared" ca="1" si="243"/>
        <v>0</v>
      </c>
      <c r="AL1025" s="11">
        <f t="shared" ca="1" si="243"/>
        <v>0</v>
      </c>
      <c r="AM1025" s="11">
        <f t="shared" ca="1" si="243"/>
        <v>0</v>
      </c>
      <c r="AN1025" s="11">
        <f t="shared" ca="1" si="243"/>
        <v>0</v>
      </c>
      <c r="AO1025" s="11">
        <f t="shared" ca="1" si="243"/>
        <v>0</v>
      </c>
      <c r="AP1025" s="11">
        <f t="shared" ca="1" si="243"/>
        <v>0</v>
      </c>
      <c r="AQ1025" s="11">
        <f t="shared" ca="1" si="243"/>
        <v>0</v>
      </c>
      <c r="AR1025" s="11">
        <f t="shared" ca="1" si="243"/>
        <v>0</v>
      </c>
      <c r="AS1025" s="11">
        <f t="shared" ca="1" si="244"/>
        <v>0</v>
      </c>
      <c r="AT1025" s="11">
        <f t="shared" ca="1" si="244"/>
        <v>0</v>
      </c>
      <c r="AU1025" s="11">
        <f t="shared" ca="1" si="244"/>
        <v>0</v>
      </c>
      <c r="AV1025" s="11">
        <f t="shared" ca="1" si="244"/>
        <v>0</v>
      </c>
      <c r="AW1025" s="11">
        <f t="shared" ca="1" si="244"/>
        <v>0</v>
      </c>
      <c r="AX1025" s="11">
        <f t="shared" ca="1" si="244"/>
        <v>0</v>
      </c>
      <c r="AY1025" s="11">
        <f t="shared" ca="1" si="244"/>
        <v>0</v>
      </c>
      <c r="AZ1025" s="11">
        <f t="shared" ca="1" si="244"/>
        <v>0</v>
      </c>
      <c r="BA1025" s="11">
        <f t="shared" ca="1" si="244"/>
        <v>0</v>
      </c>
      <c r="BB1025" s="11"/>
      <c r="BC1025" s="11">
        <f>IF($AG1025,SUMPRODUCT(AI$2:AI1025,$AH$2:$AH1025)/SUM($AH$2:$AH1025),0)</f>
        <v>0</v>
      </c>
      <c r="BD1025" s="11">
        <f>IF($AG1025,SUMPRODUCT(AJ$2:AJ1025,$AH$2:$AH1025)/SUM($AH$2:$AH1025),0)</f>
        <v>0</v>
      </c>
      <c r="BE1025" s="11">
        <f>IF($AG1025,SUMPRODUCT(AK$2:AK1025,$AH$2:$AH1025)/SUM($AH$2:$AH1025),0)</f>
        <v>0</v>
      </c>
      <c r="BF1025" s="11">
        <f>IF($AG1025,SUMPRODUCT(AL$2:AL1025,$AH$2:$AH1025)/SUM($AH$2:$AH1025),0)</f>
        <v>0</v>
      </c>
      <c r="BG1025" s="11">
        <f>IF($AG1025,SUMPRODUCT(AM$2:AM1025,$AH$2:$AH1025)/SUM($AH$2:$AH1025),0)</f>
        <v>0</v>
      </c>
      <c r="BH1025" s="11">
        <f>IF($AG1025,SUMPRODUCT(AN$2:AN1025,$AH$2:$AH1025)/SUM($AH$2:$AH1025),0)</f>
        <v>0</v>
      </c>
      <c r="BI1025" s="11">
        <f>IF($AG1025,SUMPRODUCT(AO$2:AO1025,$AH$2:$AH1025)/SUM($AH$2:$AH1025),0)</f>
        <v>0</v>
      </c>
      <c r="BJ1025" s="11">
        <f>IF($AG1025,SUMPRODUCT(AP$2:AP1025,$AH$2:$AH1025)/SUM($AH$2:$AH1025),0)</f>
        <v>0</v>
      </c>
      <c r="BK1025" s="11">
        <f>IF($AG1025,SUMPRODUCT(AQ$2:AQ1025,$AH$2:$AH1025)/SUM($AH$2:$AH1025),0)</f>
        <v>0</v>
      </c>
      <c r="BL1025" s="11">
        <f>IF($AG1025,SUMPRODUCT(AR$2:AR1025,$AH$2:$AH1025)/SUM($AH$2:$AH1025),0)</f>
        <v>0</v>
      </c>
      <c r="BM1025" s="11">
        <f>IF($AG1025,SUMPRODUCT(AS$2:AS1025,$AH$2:$AH1025)/SUM($AH$2:$AH1025),0)</f>
        <v>0</v>
      </c>
      <c r="BN1025" s="11">
        <f>IF($AG1025,SUMPRODUCT(AT$2:AT1025,$AH$2:$AH1025)/SUM($AH$2:$AH1025),0)</f>
        <v>0</v>
      </c>
      <c r="BO1025" s="11">
        <f>IF($AG1025,SUMPRODUCT(AU$2:AU1025,$AH$2:$AH1025)/SUM($AH$2:$AH1025),0)</f>
        <v>0</v>
      </c>
      <c r="BP1025" s="11">
        <f>IF($AG1025,SUMPRODUCT(AV$2:AV1025,$AH$2:$AH1025)/SUM($AH$2:$AH1025),0)</f>
        <v>0</v>
      </c>
      <c r="BQ1025" s="11">
        <f>IF($AG1025,SUMPRODUCT(AW$2:AW1025,$AH$2:$AH1025)/SUM($AH$2:$AH1025),0)</f>
        <v>0</v>
      </c>
      <c r="BR1025" s="11">
        <f>IF($AG1025,SUMPRODUCT(AX$2:AX1025,$AH$2:$AH1025)/SUM($AH$2:$AH1025),0)</f>
        <v>0</v>
      </c>
      <c r="BS1025" s="11">
        <f>IF($AG1025,SUMPRODUCT(AY$2:AY1025,$AH$2:$AH1025)/SUM($AH$2:$AH1025),0)</f>
        <v>0</v>
      </c>
      <c r="BT1025" s="11">
        <f>IF($AG1025,SUMPRODUCT(AZ$2:AZ1025,$AH$2:$AH1025)/SUM($AH$2:$AH1025),0)</f>
        <v>0</v>
      </c>
      <c r="BU1025" s="11">
        <f>IF($AG1025,SUMPRODUCT(BA$2:BA1025,$AH$2:$AH1025)/SUM($AH$2:$AH1025),0)</f>
        <v>0</v>
      </c>
      <c r="BV1025" s="11"/>
      <c r="BW1025" s="109" cm="1">
        <f t="array" ref="BW1025">IF($AG1025,SQRT(SUMPRODUCT($AH$2:$AH1025, (AI$2:AI1025-BC1025)^2)/(SUM($AH$2:$AH1025)-1)),0)</f>
        <v>0</v>
      </c>
      <c r="BX1025" s="109" cm="1">
        <f t="array" ref="BX1025">IF($AG1025,SQRT(SUMPRODUCT($AH$2:$AH1025, (AJ$2:AJ1025-BD1025)^2)/(SUM($AH$2:$AH1025)-1)),0)</f>
        <v>0</v>
      </c>
      <c r="BY1025" s="109" cm="1">
        <f t="array" ref="BY1025">IF($AG1025,SQRT(SUMPRODUCT($AH$2:$AH1025, (AK$2:AK1025-BE1025)^2)/(SUM($AH$2:$AH1025)-1)),0)</f>
        <v>0</v>
      </c>
      <c r="BZ1025" s="109" cm="1">
        <f t="array" ref="BZ1025">IF($AG1025,SQRT(SUMPRODUCT($AH$2:$AH1025, (AL$2:AL1025-BF1025)^2)/(SUM($AH$2:$AH1025)-1)),0)</f>
        <v>0</v>
      </c>
      <c r="CA1025" s="109" cm="1">
        <f t="array" ref="CA1025">IF($AG1025,SQRT(SUMPRODUCT($AH$2:$AH1025, (AM$2:AM1025-BG1025)^2)/(SUM($AH$2:$AH1025)-1)),0)</f>
        <v>0</v>
      </c>
      <c r="CB1025" s="109" cm="1">
        <f t="array" ref="CB1025">IF($AG1025,SQRT(SUMPRODUCT($AH$2:$AH1025, (AN$2:AN1025-BH1025)^2)/(SUM($AH$2:$AH1025)-1)),0)</f>
        <v>0</v>
      </c>
      <c r="CC1025" s="109" cm="1">
        <f t="array" ref="CC1025">IF($AG1025,SQRT(SUMPRODUCT($AH$2:$AH1025, (AO$2:AO1025-BI1025)^2)/(SUM($AH$2:$AH1025)-1)),0)</f>
        <v>0</v>
      </c>
      <c r="CD1025" s="109" cm="1">
        <f t="array" ref="CD1025">IF($AG1025,SQRT(SUMPRODUCT($AH$2:$AH1025, (AP$2:AP1025-BJ1025)^2)/(SUM($AH$2:$AH1025)-1)),0)</f>
        <v>0</v>
      </c>
      <c r="CE1025" s="109" cm="1">
        <f t="array" ref="CE1025">IF($AG1025,SQRT(SUMPRODUCT($AH$2:$AH1025, (AQ$2:AQ1025-BK1025)^2)/(SUM($AH$2:$AH1025)-1)),0)</f>
        <v>0</v>
      </c>
      <c r="CF1025" s="109" cm="1">
        <f t="array" ref="CF1025">IF($AG1025,SQRT(SUMPRODUCT($AH$2:$AH1025, (AR$2:AR1025-BL1025)^2)/(SUM($AH$2:$AH1025)-1)),0)</f>
        <v>0</v>
      </c>
      <c r="CG1025" s="109" cm="1">
        <f t="array" ref="CG1025">IF($AG1025,SQRT(SUMPRODUCT($AH$2:$AH1025, (AS$2:AS1025-BM1025)^2)/(SUM($AH$2:$AH1025)-1)),0)</f>
        <v>0</v>
      </c>
      <c r="CH1025" s="109" cm="1">
        <f t="array" ref="CH1025">IF($AG1025,SQRT(SUMPRODUCT($AH$2:$AH1025, (AT$2:AT1025-BN1025)^2)/(SUM($AH$2:$AH1025)-1)),0)</f>
        <v>0</v>
      </c>
      <c r="CI1025" s="109" cm="1">
        <f t="array" ref="CI1025">IF($AG1025,SQRT(SUMPRODUCT($AH$2:$AH1025, (AU$2:AU1025-BO1025)^2)/(SUM($AH$2:$AH1025)-1)),0)</f>
        <v>0</v>
      </c>
      <c r="CJ1025" s="109" cm="1">
        <f t="array" ref="CJ1025">IF($AG1025,SQRT(SUMPRODUCT($AH$2:$AH1025, (AV$2:AV1025-BP1025)^2)/(SUM($AH$2:$AH1025)-1)),0)</f>
        <v>0</v>
      </c>
      <c r="CK1025" s="109" cm="1">
        <f t="array" ref="CK1025">IF($AG1025,SQRT(SUMPRODUCT($AH$2:$AH1025, (AW$2:AW1025-BQ1025)^2)/(SUM($AH$2:$AH1025)-1)),0)</f>
        <v>0</v>
      </c>
      <c r="CL1025" s="109" cm="1">
        <f t="array" ref="CL1025">IF($AG1025,SQRT(SUMPRODUCT($AH$2:$AH1025, (AX$2:AX1025-BR1025)^2)/(SUM($AH$2:$AH1025)-1)),0)</f>
        <v>0</v>
      </c>
      <c r="CM1025" s="109" cm="1">
        <f t="array" ref="CM1025">IF($AG1025,SQRT(SUMPRODUCT($AH$2:$AH1025, (AY$2:AY1025-BS1025)^2)/(SUM($AH$2:$AH1025)-1)),0)</f>
        <v>0</v>
      </c>
      <c r="CN1025" s="109" cm="1">
        <f t="array" ref="CN1025">IF($AG1025,SQRT(SUMPRODUCT($AH$2:$AH1025, (AZ$2:AZ1025-BT1025)^2)/(SUM($AH$2:$AH1025)-1)),0)</f>
        <v>0</v>
      </c>
      <c r="CO1025" s="109" cm="1">
        <f t="array" ref="CO1025">IF($AG1025,SQRT(SUMPRODUCT($AH$2:$AH1025, (BA$2:BA1025-BU1025)^2)/(SUM($AH$2:$AH1025)-1)),0)</f>
        <v>0</v>
      </c>
    </row>
    <row r="1026" spans="34:93" x14ac:dyDescent="0.25">
      <c r="AH1026" s="99" t="str">
        <f t="shared" si="240"/>
        <v/>
      </c>
      <c r="AI1026" s="11">
        <f t="shared" ca="1" si="243"/>
        <v>0</v>
      </c>
      <c r="AJ1026" s="11">
        <f t="shared" ca="1" si="243"/>
        <v>0</v>
      </c>
      <c r="AK1026" s="11">
        <f t="shared" ca="1" si="243"/>
        <v>0</v>
      </c>
      <c r="AL1026" s="11">
        <f t="shared" ca="1" si="243"/>
        <v>0</v>
      </c>
      <c r="AM1026" s="11">
        <f t="shared" ca="1" si="243"/>
        <v>0</v>
      </c>
      <c r="AN1026" s="11">
        <f t="shared" ca="1" si="243"/>
        <v>0</v>
      </c>
      <c r="AO1026" s="11">
        <f t="shared" ca="1" si="243"/>
        <v>0</v>
      </c>
      <c r="AP1026" s="11">
        <f t="shared" ca="1" si="243"/>
        <v>0</v>
      </c>
      <c r="AQ1026" s="11">
        <f t="shared" ca="1" si="243"/>
        <v>0</v>
      </c>
      <c r="AR1026" s="11">
        <f t="shared" ca="1" si="243"/>
        <v>0</v>
      </c>
      <c r="AS1026" s="11">
        <f t="shared" ca="1" si="244"/>
        <v>0</v>
      </c>
      <c r="AT1026" s="11">
        <f t="shared" ca="1" si="244"/>
        <v>0</v>
      </c>
      <c r="AU1026" s="11">
        <f t="shared" ca="1" si="244"/>
        <v>0</v>
      </c>
      <c r="AV1026" s="11">
        <f t="shared" ca="1" si="244"/>
        <v>0</v>
      </c>
      <c r="AW1026" s="11">
        <f t="shared" ca="1" si="244"/>
        <v>0</v>
      </c>
      <c r="AX1026" s="11">
        <f t="shared" ca="1" si="244"/>
        <v>0</v>
      </c>
      <c r="AY1026" s="11">
        <f t="shared" ca="1" si="244"/>
        <v>0</v>
      </c>
      <c r="AZ1026" s="11">
        <f t="shared" ca="1" si="244"/>
        <v>0</v>
      </c>
      <c r="BA1026" s="11">
        <f t="shared" ca="1" si="244"/>
        <v>0</v>
      </c>
      <c r="BB1026" s="11"/>
      <c r="BC1026" s="11">
        <f>IF($AG1026,SUMPRODUCT(AI$2:AI1026,$AH$2:$AH1026)/SUM($AH$2:$AH1026),0)</f>
        <v>0</v>
      </c>
      <c r="BD1026" s="11">
        <f>IF($AG1026,SUMPRODUCT(AJ$2:AJ1026,$AH$2:$AH1026)/SUM($AH$2:$AH1026),0)</f>
        <v>0</v>
      </c>
      <c r="BE1026" s="11">
        <f>IF($AG1026,SUMPRODUCT(AK$2:AK1026,$AH$2:$AH1026)/SUM($AH$2:$AH1026),0)</f>
        <v>0</v>
      </c>
      <c r="BF1026" s="11">
        <f>IF($AG1026,SUMPRODUCT(AL$2:AL1026,$AH$2:$AH1026)/SUM($AH$2:$AH1026),0)</f>
        <v>0</v>
      </c>
      <c r="BG1026" s="11">
        <f>IF($AG1026,SUMPRODUCT(AM$2:AM1026,$AH$2:$AH1026)/SUM($AH$2:$AH1026),0)</f>
        <v>0</v>
      </c>
      <c r="BH1026" s="11">
        <f>IF($AG1026,SUMPRODUCT(AN$2:AN1026,$AH$2:$AH1026)/SUM($AH$2:$AH1026),0)</f>
        <v>0</v>
      </c>
      <c r="BI1026" s="11">
        <f>IF($AG1026,SUMPRODUCT(AO$2:AO1026,$AH$2:$AH1026)/SUM($AH$2:$AH1026),0)</f>
        <v>0</v>
      </c>
      <c r="BJ1026" s="11">
        <f>IF($AG1026,SUMPRODUCT(AP$2:AP1026,$AH$2:$AH1026)/SUM($AH$2:$AH1026),0)</f>
        <v>0</v>
      </c>
      <c r="BK1026" s="11">
        <f>IF($AG1026,SUMPRODUCT(AQ$2:AQ1026,$AH$2:$AH1026)/SUM($AH$2:$AH1026),0)</f>
        <v>0</v>
      </c>
      <c r="BL1026" s="11">
        <f>IF($AG1026,SUMPRODUCT(AR$2:AR1026,$AH$2:$AH1026)/SUM($AH$2:$AH1026),0)</f>
        <v>0</v>
      </c>
      <c r="BM1026" s="11">
        <f>IF($AG1026,SUMPRODUCT(AS$2:AS1026,$AH$2:$AH1026)/SUM($AH$2:$AH1026),0)</f>
        <v>0</v>
      </c>
      <c r="BN1026" s="11">
        <f>IF($AG1026,SUMPRODUCT(AT$2:AT1026,$AH$2:$AH1026)/SUM($AH$2:$AH1026),0)</f>
        <v>0</v>
      </c>
      <c r="BO1026" s="11">
        <f>IF($AG1026,SUMPRODUCT(AU$2:AU1026,$AH$2:$AH1026)/SUM($AH$2:$AH1026),0)</f>
        <v>0</v>
      </c>
      <c r="BP1026" s="11">
        <f>IF($AG1026,SUMPRODUCT(AV$2:AV1026,$AH$2:$AH1026)/SUM($AH$2:$AH1026),0)</f>
        <v>0</v>
      </c>
      <c r="BQ1026" s="11">
        <f>IF($AG1026,SUMPRODUCT(AW$2:AW1026,$AH$2:$AH1026)/SUM($AH$2:$AH1026),0)</f>
        <v>0</v>
      </c>
      <c r="BR1026" s="11">
        <f>IF($AG1026,SUMPRODUCT(AX$2:AX1026,$AH$2:$AH1026)/SUM($AH$2:$AH1026),0)</f>
        <v>0</v>
      </c>
      <c r="BS1026" s="11">
        <f>IF($AG1026,SUMPRODUCT(AY$2:AY1026,$AH$2:$AH1026)/SUM($AH$2:$AH1026),0)</f>
        <v>0</v>
      </c>
      <c r="BT1026" s="11">
        <f>IF($AG1026,SUMPRODUCT(AZ$2:AZ1026,$AH$2:$AH1026)/SUM($AH$2:$AH1026),0)</f>
        <v>0</v>
      </c>
      <c r="BU1026" s="11">
        <f>IF($AG1026,SUMPRODUCT(BA$2:BA1026,$AH$2:$AH1026)/SUM($AH$2:$AH1026),0)</f>
        <v>0</v>
      </c>
      <c r="BV1026" s="11"/>
      <c r="BW1026" s="109" cm="1">
        <f t="array" ref="BW1026">IF($AG1026,SQRT(SUMPRODUCT($AH$2:$AH1026, (AI$2:AI1026-BC1026)^2)/(SUM($AH$2:$AH1026)-1)),0)</f>
        <v>0</v>
      </c>
      <c r="BX1026" s="109" cm="1">
        <f t="array" ref="BX1026">IF($AG1026,SQRT(SUMPRODUCT($AH$2:$AH1026, (AJ$2:AJ1026-BD1026)^2)/(SUM($AH$2:$AH1026)-1)),0)</f>
        <v>0</v>
      </c>
      <c r="BY1026" s="109" cm="1">
        <f t="array" ref="BY1026">IF($AG1026,SQRT(SUMPRODUCT($AH$2:$AH1026, (AK$2:AK1026-BE1026)^2)/(SUM($AH$2:$AH1026)-1)),0)</f>
        <v>0</v>
      </c>
      <c r="BZ1026" s="109" cm="1">
        <f t="array" ref="BZ1026">IF($AG1026,SQRT(SUMPRODUCT($AH$2:$AH1026, (AL$2:AL1026-BF1026)^2)/(SUM($AH$2:$AH1026)-1)),0)</f>
        <v>0</v>
      </c>
      <c r="CA1026" s="109" cm="1">
        <f t="array" ref="CA1026">IF($AG1026,SQRT(SUMPRODUCT($AH$2:$AH1026, (AM$2:AM1026-BG1026)^2)/(SUM($AH$2:$AH1026)-1)),0)</f>
        <v>0</v>
      </c>
      <c r="CB1026" s="109" cm="1">
        <f t="array" ref="CB1026">IF($AG1026,SQRT(SUMPRODUCT($AH$2:$AH1026, (AN$2:AN1026-BH1026)^2)/(SUM($AH$2:$AH1026)-1)),0)</f>
        <v>0</v>
      </c>
      <c r="CC1026" s="109" cm="1">
        <f t="array" ref="CC1026">IF($AG1026,SQRT(SUMPRODUCT($AH$2:$AH1026, (AO$2:AO1026-BI1026)^2)/(SUM($AH$2:$AH1026)-1)),0)</f>
        <v>0</v>
      </c>
      <c r="CD1026" s="109" cm="1">
        <f t="array" ref="CD1026">IF($AG1026,SQRT(SUMPRODUCT($AH$2:$AH1026, (AP$2:AP1026-BJ1026)^2)/(SUM($AH$2:$AH1026)-1)),0)</f>
        <v>0</v>
      </c>
      <c r="CE1026" s="109" cm="1">
        <f t="array" ref="CE1026">IF($AG1026,SQRT(SUMPRODUCT($AH$2:$AH1026, (AQ$2:AQ1026-BK1026)^2)/(SUM($AH$2:$AH1026)-1)),0)</f>
        <v>0</v>
      </c>
      <c r="CF1026" s="109" cm="1">
        <f t="array" ref="CF1026">IF($AG1026,SQRT(SUMPRODUCT($AH$2:$AH1026, (AR$2:AR1026-BL1026)^2)/(SUM($AH$2:$AH1026)-1)),0)</f>
        <v>0</v>
      </c>
      <c r="CG1026" s="109" cm="1">
        <f t="array" ref="CG1026">IF($AG1026,SQRT(SUMPRODUCT($AH$2:$AH1026, (AS$2:AS1026-BM1026)^2)/(SUM($AH$2:$AH1026)-1)),0)</f>
        <v>0</v>
      </c>
      <c r="CH1026" s="109" cm="1">
        <f t="array" ref="CH1026">IF($AG1026,SQRT(SUMPRODUCT($AH$2:$AH1026, (AT$2:AT1026-BN1026)^2)/(SUM($AH$2:$AH1026)-1)),0)</f>
        <v>0</v>
      </c>
      <c r="CI1026" s="109" cm="1">
        <f t="array" ref="CI1026">IF($AG1026,SQRT(SUMPRODUCT($AH$2:$AH1026, (AU$2:AU1026-BO1026)^2)/(SUM($AH$2:$AH1026)-1)),0)</f>
        <v>0</v>
      </c>
      <c r="CJ1026" s="109" cm="1">
        <f t="array" ref="CJ1026">IF($AG1026,SQRT(SUMPRODUCT($AH$2:$AH1026, (AV$2:AV1026-BP1026)^2)/(SUM($AH$2:$AH1026)-1)),0)</f>
        <v>0</v>
      </c>
      <c r="CK1026" s="109" cm="1">
        <f t="array" ref="CK1026">IF($AG1026,SQRT(SUMPRODUCT($AH$2:$AH1026, (AW$2:AW1026-BQ1026)^2)/(SUM($AH$2:$AH1026)-1)),0)</f>
        <v>0</v>
      </c>
      <c r="CL1026" s="109" cm="1">
        <f t="array" ref="CL1026">IF($AG1026,SQRT(SUMPRODUCT($AH$2:$AH1026, (AX$2:AX1026-BR1026)^2)/(SUM($AH$2:$AH1026)-1)),0)</f>
        <v>0</v>
      </c>
      <c r="CM1026" s="109" cm="1">
        <f t="array" ref="CM1026">IF($AG1026,SQRT(SUMPRODUCT($AH$2:$AH1026, (AY$2:AY1026-BS1026)^2)/(SUM($AH$2:$AH1026)-1)),0)</f>
        <v>0</v>
      </c>
      <c r="CN1026" s="109" cm="1">
        <f t="array" ref="CN1026">IF($AG1026,SQRT(SUMPRODUCT($AH$2:$AH1026, (AZ$2:AZ1026-BT1026)^2)/(SUM($AH$2:$AH1026)-1)),0)</f>
        <v>0</v>
      </c>
      <c r="CO1026" s="109" cm="1">
        <f t="array" ref="CO1026">IF($AG1026,SQRT(SUMPRODUCT($AH$2:$AH1026, (BA$2:BA1026-BU1026)^2)/(SUM($AH$2:$AH1026)-1)),0)</f>
        <v>0</v>
      </c>
    </row>
    <row r="1027" spans="34:93" x14ac:dyDescent="0.25">
      <c r="AH1027" s="99" t="str">
        <f t="shared" si="240"/>
        <v/>
      </c>
      <c r="AI1027" s="11">
        <f t="shared" ca="1" si="243"/>
        <v>0</v>
      </c>
      <c r="AJ1027" s="11">
        <f t="shared" ca="1" si="243"/>
        <v>0</v>
      </c>
      <c r="AK1027" s="11">
        <f t="shared" ca="1" si="243"/>
        <v>0</v>
      </c>
      <c r="AL1027" s="11">
        <f t="shared" ca="1" si="243"/>
        <v>0</v>
      </c>
      <c r="AM1027" s="11">
        <f t="shared" ca="1" si="243"/>
        <v>0</v>
      </c>
      <c r="AN1027" s="11">
        <f t="shared" ca="1" si="243"/>
        <v>0</v>
      </c>
      <c r="AO1027" s="11">
        <f t="shared" ca="1" si="243"/>
        <v>0</v>
      </c>
      <c r="AP1027" s="11">
        <f t="shared" ca="1" si="243"/>
        <v>0</v>
      </c>
      <c r="AQ1027" s="11">
        <f t="shared" ca="1" si="243"/>
        <v>0</v>
      </c>
      <c r="AR1027" s="11">
        <f t="shared" ca="1" si="243"/>
        <v>0</v>
      </c>
      <c r="AS1027" s="11">
        <f t="shared" ca="1" si="244"/>
        <v>0</v>
      </c>
      <c r="AT1027" s="11">
        <f t="shared" ca="1" si="244"/>
        <v>0</v>
      </c>
      <c r="AU1027" s="11">
        <f t="shared" ca="1" si="244"/>
        <v>0</v>
      </c>
      <c r="AV1027" s="11">
        <f t="shared" ca="1" si="244"/>
        <v>0</v>
      </c>
      <c r="AW1027" s="11">
        <f t="shared" ca="1" si="244"/>
        <v>0</v>
      </c>
      <c r="AX1027" s="11">
        <f t="shared" ca="1" si="244"/>
        <v>0</v>
      </c>
      <c r="AY1027" s="11">
        <f t="shared" ca="1" si="244"/>
        <v>0</v>
      </c>
      <c r="AZ1027" s="11">
        <f t="shared" ca="1" si="244"/>
        <v>0</v>
      </c>
      <c r="BA1027" s="11">
        <f t="shared" ca="1" si="244"/>
        <v>0</v>
      </c>
      <c r="BB1027" s="11"/>
      <c r="BC1027" s="11">
        <f>IF($AG1027,SUMPRODUCT(AI$2:AI1027,$AH$2:$AH1027)/SUM($AH$2:$AH1027),0)</f>
        <v>0</v>
      </c>
      <c r="BD1027" s="11">
        <f>IF($AG1027,SUMPRODUCT(AJ$2:AJ1027,$AH$2:$AH1027)/SUM($AH$2:$AH1027),0)</f>
        <v>0</v>
      </c>
      <c r="BE1027" s="11">
        <f>IF($AG1027,SUMPRODUCT(AK$2:AK1027,$AH$2:$AH1027)/SUM($AH$2:$AH1027),0)</f>
        <v>0</v>
      </c>
      <c r="BF1027" s="11">
        <f>IF($AG1027,SUMPRODUCT(AL$2:AL1027,$AH$2:$AH1027)/SUM($AH$2:$AH1027),0)</f>
        <v>0</v>
      </c>
      <c r="BG1027" s="11">
        <f>IF($AG1027,SUMPRODUCT(AM$2:AM1027,$AH$2:$AH1027)/SUM($AH$2:$AH1027),0)</f>
        <v>0</v>
      </c>
      <c r="BH1027" s="11">
        <f>IF($AG1027,SUMPRODUCT(AN$2:AN1027,$AH$2:$AH1027)/SUM($AH$2:$AH1027),0)</f>
        <v>0</v>
      </c>
      <c r="BI1027" s="11">
        <f>IF($AG1027,SUMPRODUCT(AO$2:AO1027,$AH$2:$AH1027)/SUM($AH$2:$AH1027),0)</f>
        <v>0</v>
      </c>
      <c r="BJ1027" s="11">
        <f>IF($AG1027,SUMPRODUCT(AP$2:AP1027,$AH$2:$AH1027)/SUM($AH$2:$AH1027),0)</f>
        <v>0</v>
      </c>
      <c r="BK1027" s="11">
        <f>IF($AG1027,SUMPRODUCT(AQ$2:AQ1027,$AH$2:$AH1027)/SUM($AH$2:$AH1027),0)</f>
        <v>0</v>
      </c>
      <c r="BL1027" s="11">
        <f>IF($AG1027,SUMPRODUCT(AR$2:AR1027,$AH$2:$AH1027)/SUM($AH$2:$AH1027),0)</f>
        <v>0</v>
      </c>
      <c r="BM1027" s="11">
        <f>IF($AG1027,SUMPRODUCT(AS$2:AS1027,$AH$2:$AH1027)/SUM($AH$2:$AH1027),0)</f>
        <v>0</v>
      </c>
      <c r="BN1027" s="11">
        <f>IF($AG1027,SUMPRODUCT(AT$2:AT1027,$AH$2:$AH1027)/SUM($AH$2:$AH1027),0)</f>
        <v>0</v>
      </c>
      <c r="BO1027" s="11">
        <f>IF($AG1027,SUMPRODUCT(AU$2:AU1027,$AH$2:$AH1027)/SUM($AH$2:$AH1027),0)</f>
        <v>0</v>
      </c>
      <c r="BP1027" s="11">
        <f>IF($AG1027,SUMPRODUCT(AV$2:AV1027,$AH$2:$AH1027)/SUM($AH$2:$AH1027),0)</f>
        <v>0</v>
      </c>
      <c r="BQ1027" s="11">
        <f>IF($AG1027,SUMPRODUCT(AW$2:AW1027,$AH$2:$AH1027)/SUM($AH$2:$AH1027),0)</f>
        <v>0</v>
      </c>
      <c r="BR1027" s="11">
        <f>IF($AG1027,SUMPRODUCT(AX$2:AX1027,$AH$2:$AH1027)/SUM($AH$2:$AH1027),0)</f>
        <v>0</v>
      </c>
      <c r="BS1027" s="11">
        <f>IF($AG1027,SUMPRODUCT(AY$2:AY1027,$AH$2:$AH1027)/SUM($AH$2:$AH1027),0)</f>
        <v>0</v>
      </c>
      <c r="BT1027" s="11">
        <f>IF($AG1027,SUMPRODUCT(AZ$2:AZ1027,$AH$2:$AH1027)/SUM($AH$2:$AH1027),0)</f>
        <v>0</v>
      </c>
      <c r="BU1027" s="11">
        <f>IF($AG1027,SUMPRODUCT(BA$2:BA1027,$AH$2:$AH1027)/SUM($AH$2:$AH1027),0)</f>
        <v>0</v>
      </c>
      <c r="BV1027" s="11"/>
      <c r="BW1027" s="109" cm="1">
        <f t="array" ref="BW1027">IF($AG1027,SQRT(SUMPRODUCT($AH$2:$AH1027, (AI$2:AI1027-BC1027)^2)/(SUM($AH$2:$AH1027)-1)),0)</f>
        <v>0</v>
      </c>
      <c r="BX1027" s="109" cm="1">
        <f t="array" ref="BX1027">IF($AG1027,SQRT(SUMPRODUCT($AH$2:$AH1027, (AJ$2:AJ1027-BD1027)^2)/(SUM($AH$2:$AH1027)-1)),0)</f>
        <v>0</v>
      </c>
      <c r="BY1027" s="109" cm="1">
        <f t="array" ref="BY1027">IF($AG1027,SQRT(SUMPRODUCT($AH$2:$AH1027, (AK$2:AK1027-BE1027)^2)/(SUM($AH$2:$AH1027)-1)),0)</f>
        <v>0</v>
      </c>
      <c r="BZ1027" s="109" cm="1">
        <f t="array" ref="BZ1027">IF($AG1027,SQRT(SUMPRODUCT($AH$2:$AH1027, (AL$2:AL1027-BF1027)^2)/(SUM($AH$2:$AH1027)-1)),0)</f>
        <v>0</v>
      </c>
      <c r="CA1027" s="109" cm="1">
        <f t="array" ref="CA1027">IF($AG1027,SQRT(SUMPRODUCT($AH$2:$AH1027, (AM$2:AM1027-BG1027)^2)/(SUM($AH$2:$AH1027)-1)),0)</f>
        <v>0</v>
      </c>
      <c r="CB1027" s="109" cm="1">
        <f t="array" ref="CB1027">IF($AG1027,SQRT(SUMPRODUCT($AH$2:$AH1027, (AN$2:AN1027-BH1027)^2)/(SUM($AH$2:$AH1027)-1)),0)</f>
        <v>0</v>
      </c>
      <c r="CC1027" s="109" cm="1">
        <f t="array" ref="CC1027">IF($AG1027,SQRT(SUMPRODUCT($AH$2:$AH1027, (AO$2:AO1027-BI1027)^2)/(SUM($AH$2:$AH1027)-1)),0)</f>
        <v>0</v>
      </c>
      <c r="CD1027" s="109" cm="1">
        <f t="array" ref="CD1027">IF($AG1027,SQRT(SUMPRODUCT($AH$2:$AH1027, (AP$2:AP1027-BJ1027)^2)/(SUM($AH$2:$AH1027)-1)),0)</f>
        <v>0</v>
      </c>
      <c r="CE1027" s="109" cm="1">
        <f t="array" ref="CE1027">IF($AG1027,SQRT(SUMPRODUCT($AH$2:$AH1027, (AQ$2:AQ1027-BK1027)^2)/(SUM($AH$2:$AH1027)-1)),0)</f>
        <v>0</v>
      </c>
      <c r="CF1027" s="109" cm="1">
        <f t="array" ref="CF1027">IF($AG1027,SQRT(SUMPRODUCT($AH$2:$AH1027, (AR$2:AR1027-BL1027)^2)/(SUM($AH$2:$AH1027)-1)),0)</f>
        <v>0</v>
      </c>
      <c r="CG1027" s="109" cm="1">
        <f t="array" ref="CG1027">IF($AG1027,SQRT(SUMPRODUCT($AH$2:$AH1027, (AS$2:AS1027-BM1027)^2)/(SUM($AH$2:$AH1027)-1)),0)</f>
        <v>0</v>
      </c>
      <c r="CH1027" s="109" cm="1">
        <f t="array" ref="CH1027">IF($AG1027,SQRT(SUMPRODUCT($AH$2:$AH1027, (AT$2:AT1027-BN1027)^2)/(SUM($AH$2:$AH1027)-1)),0)</f>
        <v>0</v>
      </c>
      <c r="CI1027" s="109" cm="1">
        <f t="array" ref="CI1027">IF($AG1027,SQRT(SUMPRODUCT($AH$2:$AH1027, (AU$2:AU1027-BO1027)^2)/(SUM($AH$2:$AH1027)-1)),0)</f>
        <v>0</v>
      </c>
      <c r="CJ1027" s="109" cm="1">
        <f t="array" ref="CJ1027">IF($AG1027,SQRT(SUMPRODUCT($AH$2:$AH1027, (AV$2:AV1027-BP1027)^2)/(SUM($AH$2:$AH1027)-1)),0)</f>
        <v>0</v>
      </c>
      <c r="CK1027" s="109" cm="1">
        <f t="array" ref="CK1027">IF($AG1027,SQRT(SUMPRODUCT($AH$2:$AH1027, (AW$2:AW1027-BQ1027)^2)/(SUM($AH$2:$AH1027)-1)),0)</f>
        <v>0</v>
      </c>
      <c r="CL1027" s="109" cm="1">
        <f t="array" ref="CL1027">IF($AG1027,SQRT(SUMPRODUCT($AH$2:$AH1027, (AX$2:AX1027-BR1027)^2)/(SUM($AH$2:$AH1027)-1)),0)</f>
        <v>0</v>
      </c>
      <c r="CM1027" s="109" cm="1">
        <f t="array" ref="CM1027">IF($AG1027,SQRT(SUMPRODUCT($AH$2:$AH1027, (AY$2:AY1027-BS1027)^2)/(SUM($AH$2:$AH1027)-1)),0)</f>
        <v>0</v>
      </c>
      <c r="CN1027" s="109" cm="1">
        <f t="array" ref="CN1027">IF($AG1027,SQRT(SUMPRODUCT($AH$2:$AH1027, (AZ$2:AZ1027-BT1027)^2)/(SUM($AH$2:$AH1027)-1)),0)</f>
        <v>0</v>
      </c>
      <c r="CO1027" s="109" cm="1">
        <f t="array" ref="CO1027">IF($AG1027,SQRT(SUMPRODUCT($AH$2:$AH1027, (BA$2:BA1027-BU1027)^2)/(SUM($AH$2:$AH1027)-1)),0)</f>
        <v>0</v>
      </c>
    </row>
    <row r="1028" spans="34:93" x14ac:dyDescent="0.25">
      <c r="AH1028" s="99" t="str">
        <f t="shared" si="240"/>
        <v/>
      </c>
      <c r="AI1028" s="11">
        <f t="shared" ca="1" si="243"/>
        <v>0</v>
      </c>
      <c r="AJ1028" s="11">
        <f t="shared" ca="1" si="243"/>
        <v>0</v>
      </c>
      <c r="AK1028" s="11">
        <f t="shared" ca="1" si="243"/>
        <v>0</v>
      </c>
      <c r="AL1028" s="11">
        <f t="shared" ca="1" si="243"/>
        <v>0</v>
      </c>
      <c r="AM1028" s="11">
        <f t="shared" ca="1" si="243"/>
        <v>0</v>
      </c>
      <c r="AN1028" s="11">
        <f t="shared" ca="1" si="243"/>
        <v>0</v>
      </c>
      <c r="AO1028" s="11">
        <f t="shared" ca="1" si="243"/>
        <v>0</v>
      </c>
      <c r="AP1028" s="11">
        <f t="shared" ca="1" si="243"/>
        <v>0</v>
      </c>
      <c r="AQ1028" s="11">
        <f t="shared" ca="1" si="243"/>
        <v>0</v>
      </c>
      <c r="AR1028" s="11">
        <f t="shared" ca="1" si="243"/>
        <v>0</v>
      </c>
      <c r="AS1028" s="11">
        <f t="shared" ca="1" si="244"/>
        <v>0</v>
      </c>
      <c r="AT1028" s="11">
        <f t="shared" ca="1" si="244"/>
        <v>0</v>
      </c>
      <c r="AU1028" s="11">
        <f t="shared" ca="1" si="244"/>
        <v>0</v>
      </c>
      <c r="AV1028" s="11">
        <f t="shared" ca="1" si="244"/>
        <v>0</v>
      </c>
      <c r="AW1028" s="11">
        <f t="shared" ca="1" si="244"/>
        <v>0</v>
      </c>
      <c r="AX1028" s="11">
        <f t="shared" ca="1" si="244"/>
        <v>0</v>
      </c>
      <c r="AY1028" s="11">
        <f t="shared" ca="1" si="244"/>
        <v>0</v>
      </c>
      <c r="AZ1028" s="11">
        <f t="shared" ca="1" si="244"/>
        <v>0</v>
      </c>
      <c r="BA1028" s="11">
        <f t="shared" ca="1" si="244"/>
        <v>0</v>
      </c>
      <c r="BB1028" s="11"/>
      <c r="BC1028" s="11">
        <f>IF($AG1028,SUMPRODUCT(AI$2:AI1028,$AH$2:$AH1028)/SUM($AH$2:$AH1028),0)</f>
        <v>0</v>
      </c>
      <c r="BD1028" s="11">
        <f>IF($AG1028,SUMPRODUCT(AJ$2:AJ1028,$AH$2:$AH1028)/SUM($AH$2:$AH1028),0)</f>
        <v>0</v>
      </c>
      <c r="BE1028" s="11">
        <f>IF($AG1028,SUMPRODUCT(AK$2:AK1028,$AH$2:$AH1028)/SUM($AH$2:$AH1028),0)</f>
        <v>0</v>
      </c>
      <c r="BF1028" s="11">
        <f>IF($AG1028,SUMPRODUCT(AL$2:AL1028,$AH$2:$AH1028)/SUM($AH$2:$AH1028),0)</f>
        <v>0</v>
      </c>
      <c r="BG1028" s="11">
        <f>IF($AG1028,SUMPRODUCT(AM$2:AM1028,$AH$2:$AH1028)/SUM($AH$2:$AH1028),0)</f>
        <v>0</v>
      </c>
      <c r="BH1028" s="11">
        <f>IF($AG1028,SUMPRODUCT(AN$2:AN1028,$AH$2:$AH1028)/SUM($AH$2:$AH1028),0)</f>
        <v>0</v>
      </c>
      <c r="BI1028" s="11">
        <f>IF($AG1028,SUMPRODUCT(AO$2:AO1028,$AH$2:$AH1028)/SUM($AH$2:$AH1028),0)</f>
        <v>0</v>
      </c>
      <c r="BJ1028" s="11">
        <f>IF($AG1028,SUMPRODUCT(AP$2:AP1028,$AH$2:$AH1028)/SUM($AH$2:$AH1028),0)</f>
        <v>0</v>
      </c>
      <c r="BK1028" s="11">
        <f>IF($AG1028,SUMPRODUCT(AQ$2:AQ1028,$AH$2:$AH1028)/SUM($AH$2:$AH1028),0)</f>
        <v>0</v>
      </c>
      <c r="BL1028" s="11">
        <f>IF($AG1028,SUMPRODUCT(AR$2:AR1028,$AH$2:$AH1028)/SUM($AH$2:$AH1028),0)</f>
        <v>0</v>
      </c>
      <c r="BM1028" s="11">
        <f>IF($AG1028,SUMPRODUCT(AS$2:AS1028,$AH$2:$AH1028)/SUM($AH$2:$AH1028),0)</f>
        <v>0</v>
      </c>
      <c r="BN1028" s="11">
        <f>IF($AG1028,SUMPRODUCT(AT$2:AT1028,$AH$2:$AH1028)/SUM($AH$2:$AH1028),0)</f>
        <v>0</v>
      </c>
      <c r="BO1028" s="11">
        <f>IF($AG1028,SUMPRODUCT(AU$2:AU1028,$AH$2:$AH1028)/SUM($AH$2:$AH1028),0)</f>
        <v>0</v>
      </c>
      <c r="BP1028" s="11">
        <f>IF($AG1028,SUMPRODUCT(AV$2:AV1028,$AH$2:$AH1028)/SUM($AH$2:$AH1028),0)</f>
        <v>0</v>
      </c>
      <c r="BQ1028" s="11">
        <f>IF($AG1028,SUMPRODUCT(AW$2:AW1028,$AH$2:$AH1028)/SUM($AH$2:$AH1028),0)</f>
        <v>0</v>
      </c>
      <c r="BR1028" s="11">
        <f>IF($AG1028,SUMPRODUCT(AX$2:AX1028,$AH$2:$AH1028)/SUM($AH$2:$AH1028),0)</f>
        <v>0</v>
      </c>
      <c r="BS1028" s="11">
        <f>IF($AG1028,SUMPRODUCT(AY$2:AY1028,$AH$2:$AH1028)/SUM($AH$2:$AH1028),0)</f>
        <v>0</v>
      </c>
      <c r="BT1028" s="11">
        <f>IF($AG1028,SUMPRODUCT(AZ$2:AZ1028,$AH$2:$AH1028)/SUM($AH$2:$AH1028),0)</f>
        <v>0</v>
      </c>
      <c r="BU1028" s="11">
        <f>IF($AG1028,SUMPRODUCT(BA$2:BA1028,$AH$2:$AH1028)/SUM($AH$2:$AH1028),0)</f>
        <v>0</v>
      </c>
      <c r="BV1028" s="11"/>
      <c r="BW1028" s="109" cm="1">
        <f t="array" ref="BW1028">IF($AG1028,SQRT(SUMPRODUCT($AH$2:$AH1028, (AI$2:AI1028-BC1028)^2)/(SUM($AH$2:$AH1028)-1)),0)</f>
        <v>0</v>
      </c>
      <c r="BX1028" s="109" cm="1">
        <f t="array" ref="BX1028">IF($AG1028,SQRT(SUMPRODUCT($AH$2:$AH1028, (AJ$2:AJ1028-BD1028)^2)/(SUM($AH$2:$AH1028)-1)),0)</f>
        <v>0</v>
      </c>
      <c r="BY1028" s="109" cm="1">
        <f t="array" ref="BY1028">IF($AG1028,SQRT(SUMPRODUCT($AH$2:$AH1028, (AK$2:AK1028-BE1028)^2)/(SUM($AH$2:$AH1028)-1)),0)</f>
        <v>0</v>
      </c>
      <c r="BZ1028" s="109" cm="1">
        <f t="array" ref="BZ1028">IF($AG1028,SQRT(SUMPRODUCT($AH$2:$AH1028, (AL$2:AL1028-BF1028)^2)/(SUM($AH$2:$AH1028)-1)),0)</f>
        <v>0</v>
      </c>
      <c r="CA1028" s="109" cm="1">
        <f t="array" ref="CA1028">IF($AG1028,SQRT(SUMPRODUCT($AH$2:$AH1028, (AM$2:AM1028-BG1028)^2)/(SUM($AH$2:$AH1028)-1)),0)</f>
        <v>0</v>
      </c>
      <c r="CB1028" s="109" cm="1">
        <f t="array" ref="CB1028">IF($AG1028,SQRT(SUMPRODUCT($AH$2:$AH1028, (AN$2:AN1028-BH1028)^2)/(SUM($AH$2:$AH1028)-1)),0)</f>
        <v>0</v>
      </c>
      <c r="CC1028" s="109" cm="1">
        <f t="array" ref="CC1028">IF($AG1028,SQRT(SUMPRODUCT($AH$2:$AH1028, (AO$2:AO1028-BI1028)^2)/(SUM($AH$2:$AH1028)-1)),0)</f>
        <v>0</v>
      </c>
      <c r="CD1028" s="109" cm="1">
        <f t="array" ref="CD1028">IF($AG1028,SQRT(SUMPRODUCT($AH$2:$AH1028, (AP$2:AP1028-BJ1028)^2)/(SUM($AH$2:$AH1028)-1)),0)</f>
        <v>0</v>
      </c>
      <c r="CE1028" s="109" cm="1">
        <f t="array" ref="CE1028">IF($AG1028,SQRT(SUMPRODUCT($AH$2:$AH1028, (AQ$2:AQ1028-BK1028)^2)/(SUM($AH$2:$AH1028)-1)),0)</f>
        <v>0</v>
      </c>
      <c r="CF1028" s="109" cm="1">
        <f t="array" ref="CF1028">IF($AG1028,SQRT(SUMPRODUCT($AH$2:$AH1028, (AR$2:AR1028-BL1028)^2)/(SUM($AH$2:$AH1028)-1)),0)</f>
        <v>0</v>
      </c>
      <c r="CG1028" s="109" cm="1">
        <f t="array" ref="CG1028">IF($AG1028,SQRT(SUMPRODUCT($AH$2:$AH1028, (AS$2:AS1028-BM1028)^2)/(SUM($AH$2:$AH1028)-1)),0)</f>
        <v>0</v>
      </c>
      <c r="CH1028" s="109" cm="1">
        <f t="array" ref="CH1028">IF($AG1028,SQRT(SUMPRODUCT($AH$2:$AH1028, (AT$2:AT1028-BN1028)^2)/(SUM($AH$2:$AH1028)-1)),0)</f>
        <v>0</v>
      </c>
      <c r="CI1028" s="109" cm="1">
        <f t="array" ref="CI1028">IF($AG1028,SQRT(SUMPRODUCT($AH$2:$AH1028, (AU$2:AU1028-BO1028)^2)/(SUM($AH$2:$AH1028)-1)),0)</f>
        <v>0</v>
      </c>
      <c r="CJ1028" s="109" cm="1">
        <f t="array" ref="CJ1028">IF($AG1028,SQRT(SUMPRODUCT($AH$2:$AH1028, (AV$2:AV1028-BP1028)^2)/(SUM($AH$2:$AH1028)-1)),0)</f>
        <v>0</v>
      </c>
      <c r="CK1028" s="109" cm="1">
        <f t="array" ref="CK1028">IF($AG1028,SQRT(SUMPRODUCT($AH$2:$AH1028, (AW$2:AW1028-BQ1028)^2)/(SUM($AH$2:$AH1028)-1)),0)</f>
        <v>0</v>
      </c>
      <c r="CL1028" s="109" cm="1">
        <f t="array" ref="CL1028">IF($AG1028,SQRT(SUMPRODUCT($AH$2:$AH1028, (AX$2:AX1028-BR1028)^2)/(SUM($AH$2:$AH1028)-1)),0)</f>
        <v>0</v>
      </c>
      <c r="CM1028" s="109" cm="1">
        <f t="array" ref="CM1028">IF($AG1028,SQRT(SUMPRODUCT($AH$2:$AH1028, (AY$2:AY1028-BS1028)^2)/(SUM($AH$2:$AH1028)-1)),0)</f>
        <v>0</v>
      </c>
      <c r="CN1028" s="109" cm="1">
        <f t="array" ref="CN1028">IF($AG1028,SQRT(SUMPRODUCT($AH$2:$AH1028, (AZ$2:AZ1028-BT1028)^2)/(SUM($AH$2:$AH1028)-1)),0)</f>
        <v>0</v>
      </c>
      <c r="CO1028" s="109" cm="1">
        <f t="array" ref="CO1028">IF($AG1028,SQRT(SUMPRODUCT($AH$2:$AH1028, (BA$2:BA1028-BU1028)^2)/(SUM($AH$2:$AH1028)-1)),0)</f>
        <v>0</v>
      </c>
    </row>
    <row r="1029" spans="34:93" x14ac:dyDescent="0.25">
      <c r="AH1029" s="99" t="str">
        <f t="shared" si="240"/>
        <v/>
      </c>
      <c r="AI1029" s="11">
        <f t="shared" ca="1" si="243"/>
        <v>0</v>
      </c>
      <c r="AJ1029" s="11">
        <f t="shared" ca="1" si="243"/>
        <v>0</v>
      </c>
      <c r="AK1029" s="11">
        <f t="shared" ca="1" si="243"/>
        <v>0</v>
      </c>
      <c r="AL1029" s="11">
        <f t="shared" ca="1" si="243"/>
        <v>0</v>
      </c>
      <c r="AM1029" s="11">
        <f t="shared" ca="1" si="243"/>
        <v>0</v>
      </c>
      <c r="AN1029" s="11">
        <f t="shared" ca="1" si="243"/>
        <v>0</v>
      </c>
      <c r="AO1029" s="11">
        <f t="shared" ca="1" si="243"/>
        <v>0</v>
      </c>
      <c r="AP1029" s="11">
        <f t="shared" ca="1" si="243"/>
        <v>0</v>
      </c>
      <c r="AQ1029" s="11">
        <f t="shared" ca="1" si="243"/>
        <v>0</v>
      </c>
      <c r="AR1029" s="11">
        <f t="shared" ca="1" si="243"/>
        <v>0</v>
      </c>
      <c r="AS1029" s="11">
        <f t="shared" ca="1" si="244"/>
        <v>0</v>
      </c>
      <c r="AT1029" s="11">
        <f t="shared" ca="1" si="244"/>
        <v>0</v>
      </c>
      <c r="AU1029" s="11">
        <f t="shared" ca="1" si="244"/>
        <v>0</v>
      </c>
      <c r="AV1029" s="11">
        <f t="shared" ca="1" si="244"/>
        <v>0</v>
      </c>
      <c r="AW1029" s="11">
        <f t="shared" ca="1" si="244"/>
        <v>0</v>
      </c>
      <c r="AX1029" s="11">
        <f t="shared" ca="1" si="244"/>
        <v>0</v>
      </c>
      <c r="AY1029" s="11">
        <f t="shared" ca="1" si="244"/>
        <v>0</v>
      </c>
      <c r="AZ1029" s="11">
        <f t="shared" ca="1" si="244"/>
        <v>0</v>
      </c>
      <c r="BA1029" s="11">
        <f t="shared" ca="1" si="244"/>
        <v>0</v>
      </c>
      <c r="BB1029" s="11"/>
      <c r="BC1029" s="11">
        <f>IF($AG1029,SUMPRODUCT(AI$2:AI1029,$AH$2:$AH1029)/SUM($AH$2:$AH1029),0)</f>
        <v>0</v>
      </c>
      <c r="BD1029" s="11">
        <f>IF($AG1029,SUMPRODUCT(AJ$2:AJ1029,$AH$2:$AH1029)/SUM($AH$2:$AH1029),0)</f>
        <v>0</v>
      </c>
      <c r="BE1029" s="11">
        <f>IF($AG1029,SUMPRODUCT(AK$2:AK1029,$AH$2:$AH1029)/SUM($AH$2:$AH1029),0)</f>
        <v>0</v>
      </c>
      <c r="BF1029" s="11">
        <f>IF($AG1029,SUMPRODUCT(AL$2:AL1029,$AH$2:$AH1029)/SUM($AH$2:$AH1029),0)</f>
        <v>0</v>
      </c>
      <c r="BG1029" s="11">
        <f>IF($AG1029,SUMPRODUCT(AM$2:AM1029,$AH$2:$AH1029)/SUM($AH$2:$AH1029),0)</f>
        <v>0</v>
      </c>
      <c r="BH1029" s="11">
        <f>IF($AG1029,SUMPRODUCT(AN$2:AN1029,$AH$2:$AH1029)/SUM($AH$2:$AH1029),0)</f>
        <v>0</v>
      </c>
      <c r="BI1029" s="11">
        <f>IF($AG1029,SUMPRODUCT(AO$2:AO1029,$AH$2:$AH1029)/SUM($AH$2:$AH1029),0)</f>
        <v>0</v>
      </c>
      <c r="BJ1029" s="11">
        <f>IF($AG1029,SUMPRODUCT(AP$2:AP1029,$AH$2:$AH1029)/SUM($AH$2:$AH1029),0)</f>
        <v>0</v>
      </c>
      <c r="BK1029" s="11">
        <f>IF($AG1029,SUMPRODUCT(AQ$2:AQ1029,$AH$2:$AH1029)/SUM($AH$2:$AH1029),0)</f>
        <v>0</v>
      </c>
      <c r="BL1029" s="11">
        <f>IF($AG1029,SUMPRODUCT(AR$2:AR1029,$AH$2:$AH1029)/SUM($AH$2:$AH1029),0)</f>
        <v>0</v>
      </c>
      <c r="BM1029" s="11">
        <f>IF($AG1029,SUMPRODUCT(AS$2:AS1029,$AH$2:$AH1029)/SUM($AH$2:$AH1029),0)</f>
        <v>0</v>
      </c>
      <c r="BN1029" s="11">
        <f>IF($AG1029,SUMPRODUCT(AT$2:AT1029,$AH$2:$AH1029)/SUM($AH$2:$AH1029),0)</f>
        <v>0</v>
      </c>
      <c r="BO1029" s="11">
        <f>IF($AG1029,SUMPRODUCT(AU$2:AU1029,$AH$2:$AH1029)/SUM($AH$2:$AH1029),0)</f>
        <v>0</v>
      </c>
      <c r="BP1029" s="11">
        <f>IF($AG1029,SUMPRODUCT(AV$2:AV1029,$AH$2:$AH1029)/SUM($AH$2:$AH1029),0)</f>
        <v>0</v>
      </c>
      <c r="BQ1029" s="11">
        <f>IF($AG1029,SUMPRODUCT(AW$2:AW1029,$AH$2:$AH1029)/SUM($AH$2:$AH1029),0)</f>
        <v>0</v>
      </c>
      <c r="BR1029" s="11">
        <f>IF($AG1029,SUMPRODUCT(AX$2:AX1029,$AH$2:$AH1029)/SUM($AH$2:$AH1029),0)</f>
        <v>0</v>
      </c>
      <c r="BS1029" s="11">
        <f>IF($AG1029,SUMPRODUCT(AY$2:AY1029,$AH$2:$AH1029)/SUM($AH$2:$AH1029),0)</f>
        <v>0</v>
      </c>
      <c r="BT1029" s="11">
        <f>IF($AG1029,SUMPRODUCT(AZ$2:AZ1029,$AH$2:$AH1029)/SUM($AH$2:$AH1029),0)</f>
        <v>0</v>
      </c>
      <c r="BU1029" s="11">
        <f>IF($AG1029,SUMPRODUCT(BA$2:BA1029,$AH$2:$AH1029)/SUM($AH$2:$AH1029),0)</f>
        <v>0</v>
      </c>
      <c r="BV1029" s="11"/>
      <c r="BW1029" s="109" cm="1">
        <f t="array" ref="BW1029">IF($AG1029,SQRT(SUMPRODUCT($AH$2:$AH1029, (AI$2:AI1029-BC1029)^2)/(SUM($AH$2:$AH1029)-1)),0)</f>
        <v>0</v>
      </c>
      <c r="BX1029" s="109" cm="1">
        <f t="array" ref="BX1029">IF($AG1029,SQRT(SUMPRODUCT($AH$2:$AH1029, (AJ$2:AJ1029-BD1029)^2)/(SUM($AH$2:$AH1029)-1)),0)</f>
        <v>0</v>
      </c>
      <c r="BY1029" s="109" cm="1">
        <f t="array" ref="BY1029">IF($AG1029,SQRT(SUMPRODUCT($AH$2:$AH1029, (AK$2:AK1029-BE1029)^2)/(SUM($AH$2:$AH1029)-1)),0)</f>
        <v>0</v>
      </c>
      <c r="BZ1029" s="109" cm="1">
        <f t="array" ref="BZ1029">IF($AG1029,SQRT(SUMPRODUCT($AH$2:$AH1029, (AL$2:AL1029-BF1029)^2)/(SUM($AH$2:$AH1029)-1)),0)</f>
        <v>0</v>
      </c>
      <c r="CA1029" s="109" cm="1">
        <f t="array" ref="CA1029">IF($AG1029,SQRT(SUMPRODUCT($AH$2:$AH1029, (AM$2:AM1029-BG1029)^2)/(SUM($AH$2:$AH1029)-1)),0)</f>
        <v>0</v>
      </c>
      <c r="CB1029" s="109" cm="1">
        <f t="array" ref="CB1029">IF($AG1029,SQRT(SUMPRODUCT($AH$2:$AH1029, (AN$2:AN1029-BH1029)^2)/(SUM($AH$2:$AH1029)-1)),0)</f>
        <v>0</v>
      </c>
      <c r="CC1029" s="109" cm="1">
        <f t="array" ref="CC1029">IF($AG1029,SQRT(SUMPRODUCT($AH$2:$AH1029, (AO$2:AO1029-BI1029)^2)/(SUM($AH$2:$AH1029)-1)),0)</f>
        <v>0</v>
      </c>
      <c r="CD1029" s="109" cm="1">
        <f t="array" ref="CD1029">IF($AG1029,SQRT(SUMPRODUCT($AH$2:$AH1029, (AP$2:AP1029-BJ1029)^2)/(SUM($AH$2:$AH1029)-1)),0)</f>
        <v>0</v>
      </c>
      <c r="CE1029" s="109" cm="1">
        <f t="array" ref="CE1029">IF($AG1029,SQRT(SUMPRODUCT($AH$2:$AH1029, (AQ$2:AQ1029-BK1029)^2)/(SUM($AH$2:$AH1029)-1)),0)</f>
        <v>0</v>
      </c>
      <c r="CF1029" s="109" cm="1">
        <f t="array" ref="CF1029">IF($AG1029,SQRT(SUMPRODUCT($AH$2:$AH1029, (AR$2:AR1029-BL1029)^2)/(SUM($AH$2:$AH1029)-1)),0)</f>
        <v>0</v>
      </c>
      <c r="CG1029" s="109" cm="1">
        <f t="array" ref="CG1029">IF($AG1029,SQRT(SUMPRODUCT($AH$2:$AH1029, (AS$2:AS1029-BM1029)^2)/(SUM($AH$2:$AH1029)-1)),0)</f>
        <v>0</v>
      </c>
      <c r="CH1029" s="109" cm="1">
        <f t="array" ref="CH1029">IF($AG1029,SQRT(SUMPRODUCT($AH$2:$AH1029, (AT$2:AT1029-BN1029)^2)/(SUM($AH$2:$AH1029)-1)),0)</f>
        <v>0</v>
      </c>
      <c r="CI1029" s="109" cm="1">
        <f t="array" ref="CI1029">IF($AG1029,SQRT(SUMPRODUCT($AH$2:$AH1029, (AU$2:AU1029-BO1029)^2)/(SUM($AH$2:$AH1029)-1)),0)</f>
        <v>0</v>
      </c>
      <c r="CJ1029" s="109" cm="1">
        <f t="array" ref="CJ1029">IF($AG1029,SQRT(SUMPRODUCT($AH$2:$AH1029, (AV$2:AV1029-BP1029)^2)/(SUM($AH$2:$AH1029)-1)),0)</f>
        <v>0</v>
      </c>
      <c r="CK1029" s="109" cm="1">
        <f t="array" ref="CK1029">IF($AG1029,SQRT(SUMPRODUCT($AH$2:$AH1029, (AW$2:AW1029-BQ1029)^2)/(SUM($AH$2:$AH1029)-1)),0)</f>
        <v>0</v>
      </c>
      <c r="CL1029" s="109" cm="1">
        <f t="array" ref="CL1029">IF($AG1029,SQRT(SUMPRODUCT($AH$2:$AH1029, (AX$2:AX1029-BR1029)^2)/(SUM($AH$2:$AH1029)-1)),0)</f>
        <v>0</v>
      </c>
      <c r="CM1029" s="109" cm="1">
        <f t="array" ref="CM1029">IF($AG1029,SQRT(SUMPRODUCT($AH$2:$AH1029, (AY$2:AY1029-BS1029)^2)/(SUM($AH$2:$AH1029)-1)),0)</f>
        <v>0</v>
      </c>
      <c r="CN1029" s="109" cm="1">
        <f t="array" ref="CN1029">IF($AG1029,SQRT(SUMPRODUCT($AH$2:$AH1029, (AZ$2:AZ1029-BT1029)^2)/(SUM($AH$2:$AH1029)-1)),0)</f>
        <v>0</v>
      </c>
      <c r="CO1029" s="109" cm="1">
        <f t="array" ref="CO1029">IF($AG1029,SQRT(SUMPRODUCT($AH$2:$AH1029, (BA$2:BA1029-BU1029)^2)/(SUM($AH$2:$AH1029)-1)),0)</f>
        <v>0</v>
      </c>
    </row>
    <row r="1030" spans="34:93" x14ac:dyDescent="0.25">
      <c r="AH1030" s="99" t="str">
        <f t="shared" si="240"/>
        <v/>
      </c>
      <c r="AI1030" s="11">
        <f t="shared" ca="1" si="243"/>
        <v>0</v>
      </c>
      <c r="AJ1030" s="11">
        <f t="shared" ca="1" si="243"/>
        <v>0</v>
      </c>
      <c r="AK1030" s="11">
        <f t="shared" ca="1" si="243"/>
        <v>0</v>
      </c>
      <c r="AL1030" s="11">
        <f t="shared" ca="1" si="243"/>
        <v>0</v>
      </c>
      <c r="AM1030" s="11">
        <f t="shared" ca="1" si="243"/>
        <v>0</v>
      </c>
      <c r="AN1030" s="11">
        <f t="shared" ca="1" si="243"/>
        <v>0</v>
      </c>
      <c r="AO1030" s="11">
        <f t="shared" ca="1" si="243"/>
        <v>0</v>
      </c>
      <c r="AP1030" s="11">
        <f t="shared" ca="1" si="243"/>
        <v>0</v>
      </c>
      <c r="AQ1030" s="11">
        <f t="shared" ca="1" si="243"/>
        <v>0</v>
      </c>
      <c r="AR1030" s="11">
        <f t="shared" ca="1" si="243"/>
        <v>0</v>
      </c>
      <c r="AS1030" s="11">
        <f t="shared" ca="1" si="244"/>
        <v>0</v>
      </c>
      <c r="AT1030" s="11">
        <f t="shared" ca="1" si="244"/>
        <v>0</v>
      </c>
      <c r="AU1030" s="11">
        <f t="shared" ca="1" si="244"/>
        <v>0</v>
      </c>
      <c r="AV1030" s="11">
        <f t="shared" ca="1" si="244"/>
        <v>0</v>
      </c>
      <c r="AW1030" s="11">
        <f t="shared" ca="1" si="244"/>
        <v>0</v>
      </c>
      <c r="AX1030" s="11">
        <f t="shared" ca="1" si="244"/>
        <v>0</v>
      </c>
      <c r="AY1030" s="11">
        <f t="shared" ca="1" si="244"/>
        <v>0</v>
      </c>
      <c r="AZ1030" s="11">
        <f t="shared" ca="1" si="244"/>
        <v>0</v>
      </c>
      <c r="BA1030" s="11">
        <f t="shared" ca="1" si="244"/>
        <v>0</v>
      </c>
      <c r="BB1030" s="11"/>
      <c r="BC1030" s="11">
        <f>IF($AG1030,SUMPRODUCT(AI$2:AI1030,$AH$2:$AH1030)/SUM($AH$2:$AH1030),0)</f>
        <v>0</v>
      </c>
      <c r="BD1030" s="11">
        <f>IF($AG1030,SUMPRODUCT(AJ$2:AJ1030,$AH$2:$AH1030)/SUM($AH$2:$AH1030),0)</f>
        <v>0</v>
      </c>
      <c r="BE1030" s="11">
        <f>IF($AG1030,SUMPRODUCT(AK$2:AK1030,$AH$2:$AH1030)/SUM($AH$2:$AH1030),0)</f>
        <v>0</v>
      </c>
      <c r="BF1030" s="11">
        <f>IF($AG1030,SUMPRODUCT(AL$2:AL1030,$AH$2:$AH1030)/SUM($AH$2:$AH1030),0)</f>
        <v>0</v>
      </c>
      <c r="BG1030" s="11">
        <f>IF($AG1030,SUMPRODUCT(AM$2:AM1030,$AH$2:$AH1030)/SUM($AH$2:$AH1030),0)</f>
        <v>0</v>
      </c>
      <c r="BH1030" s="11">
        <f>IF($AG1030,SUMPRODUCT(AN$2:AN1030,$AH$2:$AH1030)/SUM($AH$2:$AH1030),0)</f>
        <v>0</v>
      </c>
      <c r="BI1030" s="11">
        <f>IF($AG1030,SUMPRODUCT(AO$2:AO1030,$AH$2:$AH1030)/SUM($AH$2:$AH1030),0)</f>
        <v>0</v>
      </c>
      <c r="BJ1030" s="11">
        <f>IF($AG1030,SUMPRODUCT(AP$2:AP1030,$AH$2:$AH1030)/SUM($AH$2:$AH1030),0)</f>
        <v>0</v>
      </c>
      <c r="BK1030" s="11">
        <f>IF($AG1030,SUMPRODUCT(AQ$2:AQ1030,$AH$2:$AH1030)/SUM($AH$2:$AH1030),0)</f>
        <v>0</v>
      </c>
      <c r="BL1030" s="11">
        <f>IF($AG1030,SUMPRODUCT(AR$2:AR1030,$AH$2:$AH1030)/SUM($AH$2:$AH1030),0)</f>
        <v>0</v>
      </c>
      <c r="BM1030" s="11">
        <f>IF($AG1030,SUMPRODUCT(AS$2:AS1030,$AH$2:$AH1030)/SUM($AH$2:$AH1030),0)</f>
        <v>0</v>
      </c>
      <c r="BN1030" s="11">
        <f>IF($AG1030,SUMPRODUCT(AT$2:AT1030,$AH$2:$AH1030)/SUM($AH$2:$AH1030),0)</f>
        <v>0</v>
      </c>
      <c r="BO1030" s="11">
        <f>IF($AG1030,SUMPRODUCT(AU$2:AU1030,$AH$2:$AH1030)/SUM($AH$2:$AH1030),0)</f>
        <v>0</v>
      </c>
      <c r="BP1030" s="11">
        <f>IF($AG1030,SUMPRODUCT(AV$2:AV1030,$AH$2:$AH1030)/SUM($AH$2:$AH1030),0)</f>
        <v>0</v>
      </c>
      <c r="BQ1030" s="11">
        <f>IF($AG1030,SUMPRODUCT(AW$2:AW1030,$AH$2:$AH1030)/SUM($AH$2:$AH1030),0)</f>
        <v>0</v>
      </c>
      <c r="BR1030" s="11">
        <f>IF($AG1030,SUMPRODUCT(AX$2:AX1030,$AH$2:$AH1030)/SUM($AH$2:$AH1030),0)</f>
        <v>0</v>
      </c>
      <c r="BS1030" s="11">
        <f>IF($AG1030,SUMPRODUCT(AY$2:AY1030,$AH$2:$AH1030)/SUM($AH$2:$AH1030),0)</f>
        <v>0</v>
      </c>
      <c r="BT1030" s="11">
        <f>IF($AG1030,SUMPRODUCT(AZ$2:AZ1030,$AH$2:$AH1030)/SUM($AH$2:$AH1030),0)</f>
        <v>0</v>
      </c>
      <c r="BU1030" s="11">
        <f>IF($AG1030,SUMPRODUCT(BA$2:BA1030,$AH$2:$AH1030)/SUM($AH$2:$AH1030),0)</f>
        <v>0</v>
      </c>
      <c r="BV1030" s="11"/>
      <c r="BW1030" s="109" cm="1">
        <f t="array" ref="BW1030">IF($AG1030,SQRT(SUMPRODUCT($AH$2:$AH1030, (AI$2:AI1030-BC1030)^2)/(SUM($AH$2:$AH1030)-1)),0)</f>
        <v>0</v>
      </c>
      <c r="BX1030" s="109" cm="1">
        <f t="array" ref="BX1030">IF($AG1030,SQRT(SUMPRODUCT($AH$2:$AH1030, (AJ$2:AJ1030-BD1030)^2)/(SUM($AH$2:$AH1030)-1)),0)</f>
        <v>0</v>
      </c>
      <c r="BY1030" s="109" cm="1">
        <f t="array" ref="BY1030">IF($AG1030,SQRT(SUMPRODUCT($AH$2:$AH1030, (AK$2:AK1030-BE1030)^2)/(SUM($AH$2:$AH1030)-1)),0)</f>
        <v>0</v>
      </c>
      <c r="BZ1030" s="109" cm="1">
        <f t="array" ref="BZ1030">IF($AG1030,SQRT(SUMPRODUCT($AH$2:$AH1030, (AL$2:AL1030-BF1030)^2)/(SUM($AH$2:$AH1030)-1)),0)</f>
        <v>0</v>
      </c>
      <c r="CA1030" s="109" cm="1">
        <f t="array" ref="CA1030">IF($AG1030,SQRT(SUMPRODUCT($AH$2:$AH1030, (AM$2:AM1030-BG1030)^2)/(SUM($AH$2:$AH1030)-1)),0)</f>
        <v>0</v>
      </c>
      <c r="CB1030" s="109" cm="1">
        <f t="array" ref="CB1030">IF($AG1030,SQRT(SUMPRODUCT($AH$2:$AH1030, (AN$2:AN1030-BH1030)^2)/(SUM($AH$2:$AH1030)-1)),0)</f>
        <v>0</v>
      </c>
      <c r="CC1030" s="109" cm="1">
        <f t="array" ref="CC1030">IF($AG1030,SQRT(SUMPRODUCT($AH$2:$AH1030, (AO$2:AO1030-BI1030)^2)/(SUM($AH$2:$AH1030)-1)),0)</f>
        <v>0</v>
      </c>
      <c r="CD1030" s="109" cm="1">
        <f t="array" ref="CD1030">IF($AG1030,SQRT(SUMPRODUCT($AH$2:$AH1030, (AP$2:AP1030-BJ1030)^2)/(SUM($AH$2:$AH1030)-1)),0)</f>
        <v>0</v>
      </c>
      <c r="CE1030" s="109" cm="1">
        <f t="array" ref="CE1030">IF($AG1030,SQRT(SUMPRODUCT($AH$2:$AH1030, (AQ$2:AQ1030-BK1030)^2)/(SUM($AH$2:$AH1030)-1)),0)</f>
        <v>0</v>
      </c>
      <c r="CF1030" s="109" cm="1">
        <f t="array" ref="CF1030">IF($AG1030,SQRT(SUMPRODUCT($AH$2:$AH1030, (AR$2:AR1030-BL1030)^2)/(SUM($AH$2:$AH1030)-1)),0)</f>
        <v>0</v>
      </c>
      <c r="CG1030" s="109" cm="1">
        <f t="array" ref="CG1030">IF($AG1030,SQRT(SUMPRODUCT($AH$2:$AH1030, (AS$2:AS1030-BM1030)^2)/(SUM($AH$2:$AH1030)-1)),0)</f>
        <v>0</v>
      </c>
      <c r="CH1030" s="109" cm="1">
        <f t="array" ref="CH1030">IF($AG1030,SQRT(SUMPRODUCT($AH$2:$AH1030, (AT$2:AT1030-BN1030)^2)/(SUM($AH$2:$AH1030)-1)),0)</f>
        <v>0</v>
      </c>
      <c r="CI1030" s="109" cm="1">
        <f t="array" ref="CI1030">IF($AG1030,SQRT(SUMPRODUCT($AH$2:$AH1030, (AU$2:AU1030-BO1030)^2)/(SUM($AH$2:$AH1030)-1)),0)</f>
        <v>0</v>
      </c>
      <c r="CJ1030" s="109" cm="1">
        <f t="array" ref="CJ1030">IF($AG1030,SQRT(SUMPRODUCT($AH$2:$AH1030, (AV$2:AV1030-BP1030)^2)/(SUM($AH$2:$AH1030)-1)),0)</f>
        <v>0</v>
      </c>
      <c r="CK1030" s="109" cm="1">
        <f t="array" ref="CK1030">IF($AG1030,SQRT(SUMPRODUCT($AH$2:$AH1030, (AW$2:AW1030-BQ1030)^2)/(SUM($AH$2:$AH1030)-1)),0)</f>
        <v>0</v>
      </c>
      <c r="CL1030" s="109" cm="1">
        <f t="array" ref="CL1030">IF($AG1030,SQRT(SUMPRODUCT($AH$2:$AH1030, (AX$2:AX1030-BR1030)^2)/(SUM($AH$2:$AH1030)-1)),0)</f>
        <v>0</v>
      </c>
      <c r="CM1030" s="109" cm="1">
        <f t="array" ref="CM1030">IF($AG1030,SQRT(SUMPRODUCT($AH$2:$AH1030, (AY$2:AY1030-BS1030)^2)/(SUM($AH$2:$AH1030)-1)),0)</f>
        <v>0</v>
      </c>
      <c r="CN1030" s="109" cm="1">
        <f t="array" ref="CN1030">IF($AG1030,SQRT(SUMPRODUCT($AH$2:$AH1030, (AZ$2:AZ1030-BT1030)^2)/(SUM($AH$2:$AH1030)-1)),0)</f>
        <v>0</v>
      </c>
      <c r="CO1030" s="109" cm="1">
        <f t="array" ref="CO1030">IF($AG1030,SQRT(SUMPRODUCT($AH$2:$AH1030, (BA$2:BA1030-BU1030)^2)/(SUM($AH$2:$AH1030)-1)),0)</f>
        <v>0</v>
      </c>
    </row>
    <row r="1031" spans="34:93" x14ac:dyDescent="0.25">
      <c r="AH1031" s="99" t="str">
        <f t="shared" si="240"/>
        <v/>
      </c>
      <c r="AI1031" s="11">
        <f t="shared" ca="1" si="243"/>
        <v>0</v>
      </c>
      <c r="AJ1031" s="11">
        <f t="shared" ca="1" si="243"/>
        <v>0</v>
      </c>
      <c r="AK1031" s="11">
        <f t="shared" ca="1" si="243"/>
        <v>0</v>
      </c>
      <c r="AL1031" s="11">
        <f t="shared" ca="1" si="243"/>
        <v>0</v>
      </c>
      <c r="AM1031" s="11">
        <f t="shared" ca="1" si="243"/>
        <v>0</v>
      </c>
      <c r="AN1031" s="11">
        <f t="shared" ca="1" si="243"/>
        <v>0</v>
      </c>
      <c r="AO1031" s="11">
        <f t="shared" ca="1" si="243"/>
        <v>0</v>
      </c>
      <c r="AP1031" s="11">
        <f t="shared" ca="1" si="243"/>
        <v>0</v>
      </c>
      <c r="AQ1031" s="11">
        <f t="shared" ca="1" si="243"/>
        <v>0</v>
      </c>
      <c r="AR1031" s="11">
        <f t="shared" ca="1" si="243"/>
        <v>0</v>
      </c>
      <c r="AS1031" s="11">
        <f t="shared" ca="1" si="244"/>
        <v>0</v>
      </c>
      <c r="AT1031" s="11">
        <f t="shared" ca="1" si="244"/>
        <v>0</v>
      </c>
      <c r="AU1031" s="11">
        <f t="shared" ca="1" si="244"/>
        <v>0</v>
      </c>
      <c r="AV1031" s="11">
        <f t="shared" ca="1" si="244"/>
        <v>0</v>
      </c>
      <c r="AW1031" s="11">
        <f t="shared" ca="1" si="244"/>
        <v>0</v>
      </c>
      <c r="AX1031" s="11">
        <f t="shared" ca="1" si="244"/>
        <v>0</v>
      </c>
      <c r="AY1031" s="11">
        <f t="shared" ca="1" si="244"/>
        <v>0</v>
      </c>
      <c r="AZ1031" s="11">
        <f t="shared" ca="1" si="244"/>
        <v>0</v>
      </c>
      <c r="BA1031" s="11">
        <f t="shared" ca="1" si="244"/>
        <v>0</v>
      </c>
      <c r="BB1031" s="11"/>
      <c r="BC1031" s="11">
        <f>IF($AG1031,SUMPRODUCT(AI$2:AI1031,$AH$2:$AH1031)/SUM($AH$2:$AH1031),0)</f>
        <v>0</v>
      </c>
      <c r="BD1031" s="11">
        <f>IF($AG1031,SUMPRODUCT(AJ$2:AJ1031,$AH$2:$AH1031)/SUM($AH$2:$AH1031),0)</f>
        <v>0</v>
      </c>
      <c r="BE1031" s="11">
        <f>IF($AG1031,SUMPRODUCT(AK$2:AK1031,$AH$2:$AH1031)/SUM($AH$2:$AH1031),0)</f>
        <v>0</v>
      </c>
      <c r="BF1031" s="11">
        <f>IF($AG1031,SUMPRODUCT(AL$2:AL1031,$AH$2:$AH1031)/SUM($AH$2:$AH1031),0)</f>
        <v>0</v>
      </c>
      <c r="BG1031" s="11">
        <f>IF($AG1031,SUMPRODUCT(AM$2:AM1031,$AH$2:$AH1031)/SUM($AH$2:$AH1031),0)</f>
        <v>0</v>
      </c>
      <c r="BH1031" s="11">
        <f>IF($AG1031,SUMPRODUCT(AN$2:AN1031,$AH$2:$AH1031)/SUM($AH$2:$AH1031),0)</f>
        <v>0</v>
      </c>
      <c r="BI1031" s="11">
        <f>IF($AG1031,SUMPRODUCT(AO$2:AO1031,$AH$2:$AH1031)/SUM($AH$2:$AH1031),0)</f>
        <v>0</v>
      </c>
      <c r="BJ1031" s="11">
        <f>IF($AG1031,SUMPRODUCT(AP$2:AP1031,$AH$2:$AH1031)/SUM($AH$2:$AH1031),0)</f>
        <v>0</v>
      </c>
      <c r="BK1031" s="11">
        <f>IF($AG1031,SUMPRODUCT(AQ$2:AQ1031,$AH$2:$AH1031)/SUM($AH$2:$AH1031),0)</f>
        <v>0</v>
      </c>
      <c r="BL1031" s="11">
        <f>IF($AG1031,SUMPRODUCT(AR$2:AR1031,$AH$2:$AH1031)/SUM($AH$2:$AH1031),0)</f>
        <v>0</v>
      </c>
      <c r="BM1031" s="11">
        <f>IF($AG1031,SUMPRODUCT(AS$2:AS1031,$AH$2:$AH1031)/SUM($AH$2:$AH1031),0)</f>
        <v>0</v>
      </c>
      <c r="BN1031" s="11">
        <f>IF($AG1031,SUMPRODUCT(AT$2:AT1031,$AH$2:$AH1031)/SUM($AH$2:$AH1031),0)</f>
        <v>0</v>
      </c>
      <c r="BO1031" s="11">
        <f>IF($AG1031,SUMPRODUCT(AU$2:AU1031,$AH$2:$AH1031)/SUM($AH$2:$AH1031),0)</f>
        <v>0</v>
      </c>
      <c r="BP1031" s="11">
        <f>IF($AG1031,SUMPRODUCT(AV$2:AV1031,$AH$2:$AH1031)/SUM($AH$2:$AH1031),0)</f>
        <v>0</v>
      </c>
      <c r="BQ1031" s="11">
        <f>IF($AG1031,SUMPRODUCT(AW$2:AW1031,$AH$2:$AH1031)/SUM($AH$2:$AH1031),0)</f>
        <v>0</v>
      </c>
      <c r="BR1031" s="11">
        <f>IF($AG1031,SUMPRODUCT(AX$2:AX1031,$AH$2:$AH1031)/SUM($AH$2:$AH1031),0)</f>
        <v>0</v>
      </c>
      <c r="BS1031" s="11">
        <f>IF($AG1031,SUMPRODUCT(AY$2:AY1031,$AH$2:$AH1031)/SUM($AH$2:$AH1031),0)</f>
        <v>0</v>
      </c>
      <c r="BT1031" s="11">
        <f>IF($AG1031,SUMPRODUCT(AZ$2:AZ1031,$AH$2:$AH1031)/SUM($AH$2:$AH1031),0)</f>
        <v>0</v>
      </c>
      <c r="BU1031" s="11">
        <f>IF($AG1031,SUMPRODUCT(BA$2:BA1031,$AH$2:$AH1031)/SUM($AH$2:$AH1031),0)</f>
        <v>0</v>
      </c>
      <c r="BV1031" s="11"/>
      <c r="BW1031" s="109" cm="1">
        <f t="array" ref="BW1031">IF($AG1031,SQRT(SUMPRODUCT($AH$2:$AH1031, (AI$2:AI1031-BC1031)^2)/(SUM($AH$2:$AH1031)-1)),0)</f>
        <v>0</v>
      </c>
      <c r="BX1031" s="109" cm="1">
        <f t="array" ref="BX1031">IF($AG1031,SQRT(SUMPRODUCT($AH$2:$AH1031, (AJ$2:AJ1031-BD1031)^2)/(SUM($AH$2:$AH1031)-1)),0)</f>
        <v>0</v>
      </c>
      <c r="BY1031" s="109" cm="1">
        <f t="array" ref="BY1031">IF($AG1031,SQRT(SUMPRODUCT($AH$2:$AH1031, (AK$2:AK1031-BE1031)^2)/(SUM($AH$2:$AH1031)-1)),0)</f>
        <v>0</v>
      </c>
      <c r="BZ1031" s="109" cm="1">
        <f t="array" ref="BZ1031">IF($AG1031,SQRT(SUMPRODUCT($AH$2:$AH1031, (AL$2:AL1031-BF1031)^2)/(SUM($AH$2:$AH1031)-1)),0)</f>
        <v>0</v>
      </c>
      <c r="CA1031" s="109" cm="1">
        <f t="array" ref="CA1031">IF($AG1031,SQRT(SUMPRODUCT($AH$2:$AH1031, (AM$2:AM1031-BG1031)^2)/(SUM($AH$2:$AH1031)-1)),0)</f>
        <v>0</v>
      </c>
      <c r="CB1031" s="109" cm="1">
        <f t="array" ref="CB1031">IF($AG1031,SQRT(SUMPRODUCT($AH$2:$AH1031, (AN$2:AN1031-BH1031)^2)/(SUM($AH$2:$AH1031)-1)),0)</f>
        <v>0</v>
      </c>
      <c r="CC1031" s="109" cm="1">
        <f t="array" ref="CC1031">IF($AG1031,SQRT(SUMPRODUCT($AH$2:$AH1031, (AO$2:AO1031-BI1031)^2)/(SUM($AH$2:$AH1031)-1)),0)</f>
        <v>0</v>
      </c>
      <c r="CD1031" s="109" cm="1">
        <f t="array" ref="CD1031">IF($AG1031,SQRT(SUMPRODUCT($AH$2:$AH1031, (AP$2:AP1031-BJ1031)^2)/(SUM($AH$2:$AH1031)-1)),0)</f>
        <v>0</v>
      </c>
      <c r="CE1031" s="109" cm="1">
        <f t="array" ref="CE1031">IF($AG1031,SQRT(SUMPRODUCT($AH$2:$AH1031, (AQ$2:AQ1031-BK1031)^2)/(SUM($AH$2:$AH1031)-1)),0)</f>
        <v>0</v>
      </c>
      <c r="CF1031" s="109" cm="1">
        <f t="array" ref="CF1031">IF($AG1031,SQRT(SUMPRODUCT($AH$2:$AH1031, (AR$2:AR1031-BL1031)^2)/(SUM($AH$2:$AH1031)-1)),0)</f>
        <v>0</v>
      </c>
      <c r="CG1031" s="109" cm="1">
        <f t="array" ref="CG1031">IF($AG1031,SQRT(SUMPRODUCT($AH$2:$AH1031, (AS$2:AS1031-BM1031)^2)/(SUM($AH$2:$AH1031)-1)),0)</f>
        <v>0</v>
      </c>
      <c r="CH1031" s="109" cm="1">
        <f t="array" ref="CH1031">IF($AG1031,SQRT(SUMPRODUCT($AH$2:$AH1031, (AT$2:AT1031-BN1031)^2)/(SUM($AH$2:$AH1031)-1)),0)</f>
        <v>0</v>
      </c>
      <c r="CI1031" s="109" cm="1">
        <f t="array" ref="CI1031">IF($AG1031,SQRT(SUMPRODUCT($AH$2:$AH1031, (AU$2:AU1031-BO1031)^2)/(SUM($AH$2:$AH1031)-1)),0)</f>
        <v>0</v>
      </c>
      <c r="CJ1031" s="109" cm="1">
        <f t="array" ref="CJ1031">IF($AG1031,SQRT(SUMPRODUCT($AH$2:$AH1031, (AV$2:AV1031-BP1031)^2)/(SUM($AH$2:$AH1031)-1)),0)</f>
        <v>0</v>
      </c>
      <c r="CK1031" s="109" cm="1">
        <f t="array" ref="CK1031">IF($AG1031,SQRT(SUMPRODUCT($AH$2:$AH1031, (AW$2:AW1031-BQ1031)^2)/(SUM($AH$2:$AH1031)-1)),0)</f>
        <v>0</v>
      </c>
      <c r="CL1031" s="109" cm="1">
        <f t="array" ref="CL1031">IF($AG1031,SQRT(SUMPRODUCT($AH$2:$AH1031, (AX$2:AX1031-BR1031)^2)/(SUM($AH$2:$AH1031)-1)),0)</f>
        <v>0</v>
      </c>
      <c r="CM1031" s="109" cm="1">
        <f t="array" ref="CM1031">IF($AG1031,SQRT(SUMPRODUCT($AH$2:$AH1031, (AY$2:AY1031-BS1031)^2)/(SUM($AH$2:$AH1031)-1)),0)</f>
        <v>0</v>
      </c>
      <c r="CN1031" s="109" cm="1">
        <f t="array" ref="CN1031">IF($AG1031,SQRT(SUMPRODUCT($AH$2:$AH1031, (AZ$2:AZ1031-BT1031)^2)/(SUM($AH$2:$AH1031)-1)),0)</f>
        <v>0</v>
      </c>
      <c r="CO1031" s="109" cm="1">
        <f t="array" ref="CO1031">IF($AG1031,SQRT(SUMPRODUCT($AH$2:$AH1031, (BA$2:BA1031-BU1031)^2)/(SUM($AH$2:$AH1031)-1)),0)</f>
        <v>0</v>
      </c>
    </row>
    <row r="1032" spans="34:93" x14ac:dyDescent="0.25">
      <c r="AH1032" s="99" t="str">
        <f t="shared" si="240"/>
        <v/>
      </c>
      <c r="AI1032" s="11">
        <f t="shared" ref="AI1032:AR1041" ca="1" si="245">IF(AI$1&lt;&gt;0,SUMIFS(INDIRECT(AI$1), Fecha,$AG1032),0)</f>
        <v>0</v>
      </c>
      <c r="AJ1032" s="11">
        <f t="shared" ca="1" si="245"/>
        <v>0</v>
      </c>
      <c r="AK1032" s="11">
        <f t="shared" ca="1" si="245"/>
        <v>0</v>
      </c>
      <c r="AL1032" s="11">
        <f t="shared" ca="1" si="245"/>
        <v>0</v>
      </c>
      <c r="AM1032" s="11">
        <f t="shared" ca="1" si="245"/>
        <v>0</v>
      </c>
      <c r="AN1032" s="11">
        <f t="shared" ca="1" si="245"/>
        <v>0</v>
      </c>
      <c r="AO1032" s="11">
        <f t="shared" ca="1" si="245"/>
        <v>0</v>
      </c>
      <c r="AP1032" s="11">
        <f t="shared" ca="1" si="245"/>
        <v>0</v>
      </c>
      <c r="AQ1032" s="11">
        <f t="shared" ca="1" si="245"/>
        <v>0</v>
      </c>
      <c r="AR1032" s="11">
        <f t="shared" ca="1" si="245"/>
        <v>0</v>
      </c>
      <c r="AS1032" s="11">
        <f t="shared" ref="AS1032:BA1041" ca="1" si="246">IF(AS$1&lt;&gt;0,SUMIFS(INDIRECT(AS$1), Fecha,$AG1032),0)</f>
        <v>0</v>
      </c>
      <c r="AT1032" s="11">
        <f t="shared" ca="1" si="246"/>
        <v>0</v>
      </c>
      <c r="AU1032" s="11">
        <f t="shared" ca="1" si="246"/>
        <v>0</v>
      </c>
      <c r="AV1032" s="11">
        <f t="shared" ca="1" si="246"/>
        <v>0</v>
      </c>
      <c r="AW1032" s="11">
        <f t="shared" ca="1" si="246"/>
        <v>0</v>
      </c>
      <c r="AX1032" s="11">
        <f t="shared" ca="1" si="246"/>
        <v>0</v>
      </c>
      <c r="AY1032" s="11">
        <f t="shared" ca="1" si="246"/>
        <v>0</v>
      </c>
      <c r="AZ1032" s="11">
        <f t="shared" ca="1" si="246"/>
        <v>0</v>
      </c>
      <c r="BA1032" s="11">
        <f t="shared" ca="1" si="246"/>
        <v>0</v>
      </c>
      <c r="BB1032" s="11"/>
      <c r="BC1032" s="11">
        <f>IF($AG1032,SUMPRODUCT(AI$2:AI1032,$AH$2:$AH1032)/SUM($AH$2:$AH1032),0)</f>
        <v>0</v>
      </c>
      <c r="BD1032" s="11">
        <f>IF($AG1032,SUMPRODUCT(AJ$2:AJ1032,$AH$2:$AH1032)/SUM($AH$2:$AH1032),0)</f>
        <v>0</v>
      </c>
      <c r="BE1032" s="11">
        <f>IF($AG1032,SUMPRODUCT(AK$2:AK1032,$AH$2:$AH1032)/SUM($AH$2:$AH1032),0)</f>
        <v>0</v>
      </c>
      <c r="BF1032" s="11">
        <f>IF($AG1032,SUMPRODUCT(AL$2:AL1032,$AH$2:$AH1032)/SUM($AH$2:$AH1032),0)</f>
        <v>0</v>
      </c>
      <c r="BG1032" s="11">
        <f>IF($AG1032,SUMPRODUCT(AM$2:AM1032,$AH$2:$AH1032)/SUM($AH$2:$AH1032),0)</f>
        <v>0</v>
      </c>
      <c r="BH1032" s="11">
        <f>IF($AG1032,SUMPRODUCT(AN$2:AN1032,$AH$2:$AH1032)/SUM($AH$2:$AH1032),0)</f>
        <v>0</v>
      </c>
      <c r="BI1032" s="11">
        <f>IF($AG1032,SUMPRODUCT(AO$2:AO1032,$AH$2:$AH1032)/SUM($AH$2:$AH1032),0)</f>
        <v>0</v>
      </c>
      <c r="BJ1032" s="11">
        <f>IF($AG1032,SUMPRODUCT(AP$2:AP1032,$AH$2:$AH1032)/SUM($AH$2:$AH1032),0)</f>
        <v>0</v>
      </c>
      <c r="BK1032" s="11">
        <f>IF($AG1032,SUMPRODUCT(AQ$2:AQ1032,$AH$2:$AH1032)/SUM($AH$2:$AH1032),0)</f>
        <v>0</v>
      </c>
      <c r="BL1032" s="11">
        <f>IF($AG1032,SUMPRODUCT(AR$2:AR1032,$AH$2:$AH1032)/SUM($AH$2:$AH1032),0)</f>
        <v>0</v>
      </c>
      <c r="BM1032" s="11">
        <f>IF($AG1032,SUMPRODUCT(AS$2:AS1032,$AH$2:$AH1032)/SUM($AH$2:$AH1032),0)</f>
        <v>0</v>
      </c>
      <c r="BN1032" s="11">
        <f>IF($AG1032,SUMPRODUCT(AT$2:AT1032,$AH$2:$AH1032)/SUM($AH$2:$AH1032),0)</f>
        <v>0</v>
      </c>
      <c r="BO1032" s="11">
        <f>IF($AG1032,SUMPRODUCT(AU$2:AU1032,$AH$2:$AH1032)/SUM($AH$2:$AH1032),0)</f>
        <v>0</v>
      </c>
      <c r="BP1032" s="11">
        <f>IF($AG1032,SUMPRODUCT(AV$2:AV1032,$AH$2:$AH1032)/SUM($AH$2:$AH1032),0)</f>
        <v>0</v>
      </c>
      <c r="BQ1032" s="11">
        <f>IF($AG1032,SUMPRODUCT(AW$2:AW1032,$AH$2:$AH1032)/SUM($AH$2:$AH1032),0)</f>
        <v>0</v>
      </c>
      <c r="BR1032" s="11">
        <f>IF($AG1032,SUMPRODUCT(AX$2:AX1032,$AH$2:$AH1032)/SUM($AH$2:$AH1032),0)</f>
        <v>0</v>
      </c>
      <c r="BS1032" s="11">
        <f>IF($AG1032,SUMPRODUCT(AY$2:AY1032,$AH$2:$AH1032)/SUM($AH$2:$AH1032),0)</f>
        <v>0</v>
      </c>
      <c r="BT1032" s="11">
        <f>IF($AG1032,SUMPRODUCT(AZ$2:AZ1032,$AH$2:$AH1032)/SUM($AH$2:$AH1032),0)</f>
        <v>0</v>
      </c>
      <c r="BU1032" s="11">
        <f>IF($AG1032,SUMPRODUCT(BA$2:BA1032,$AH$2:$AH1032)/SUM($AH$2:$AH1032),0)</f>
        <v>0</v>
      </c>
      <c r="BV1032" s="11"/>
      <c r="BW1032" s="109" cm="1">
        <f t="array" ref="BW1032">IF($AG1032,SQRT(SUMPRODUCT($AH$2:$AH1032, (AI$2:AI1032-BC1032)^2)/(SUM($AH$2:$AH1032)-1)),0)</f>
        <v>0</v>
      </c>
      <c r="BX1032" s="109" cm="1">
        <f t="array" ref="BX1032">IF($AG1032,SQRT(SUMPRODUCT($AH$2:$AH1032, (AJ$2:AJ1032-BD1032)^2)/(SUM($AH$2:$AH1032)-1)),0)</f>
        <v>0</v>
      </c>
      <c r="BY1032" s="109" cm="1">
        <f t="array" ref="BY1032">IF($AG1032,SQRT(SUMPRODUCT($AH$2:$AH1032, (AK$2:AK1032-BE1032)^2)/(SUM($AH$2:$AH1032)-1)),0)</f>
        <v>0</v>
      </c>
      <c r="BZ1032" s="109" cm="1">
        <f t="array" ref="BZ1032">IF($AG1032,SQRT(SUMPRODUCT($AH$2:$AH1032, (AL$2:AL1032-BF1032)^2)/(SUM($AH$2:$AH1032)-1)),0)</f>
        <v>0</v>
      </c>
      <c r="CA1032" s="109" cm="1">
        <f t="array" ref="CA1032">IF($AG1032,SQRT(SUMPRODUCT($AH$2:$AH1032, (AM$2:AM1032-BG1032)^2)/(SUM($AH$2:$AH1032)-1)),0)</f>
        <v>0</v>
      </c>
      <c r="CB1032" s="109" cm="1">
        <f t="array" ref="CB1032">IF($AG1032,SQRT(SUMPRODUCT($AH$2:$AH1032, (AN$2:AN1032-BH1032)^2)/(SUM($AH$2:$AH1032)-1)),0)</f>
        <v>0</v>
      </c>
      <c r="CC1032" s="109" cm="1">
        <f t="array" ref="CC1032">IF($AG1032,SQRT(SUMPRODUCT($AH$2:$AH1032, (AO$2:AO1032-BI1032)^2)/(SUM($AH$2:$AH1032)-1)),0)</f>
        <v>0</v>
      </c>
      <c r="CD1032" s="109" cm="1">
        <f t="array" ref="CD1032">IF($AG1032,SQRT(SUMPRODUCT($AH$2:$AH1032, (AP$2:AP1032-BJ1032)^2)/(SUM($AH$2:$AH1032)-1)),0)</f>
        <v>0</v>
      </c>
      <c r="CE1032" s="109" cm="1">
        <f t="array" ref="CE1032">IF($AG1032,SQRT(SUMPRODUCT($AH$2:$AH1032, (AQ$2:AQ1032-BK1032)^2)/(SUM($AH$2:$AH1032)-1)),0)</f>
        <v>0</v>
      </c>
      <c r="CF1032" s="109" cm="1">
        <f t="array" ref="CF1032">IF($AG1032,SQRT(SUMPRODUCT($AH$2:$AH1032, (AR$2:AR1032-BL1032)^2)/(SUM($AH$2:$AH1032)-1)),0)</f>
        <v>0</v>
      </c>
      <c r="CG1032" s="109" cm="1">
        <f t="array" ref="CG1032">IF($AG1032,SQRT(SUMPRODUCT($AH$2:$AH1032, (AS$2:AS1032-BM1032)^2)/(SUM($AH$2:$AH1032)-1)),0)</f>
        <v>0</v>
      </c>
      <c r="CH1032" s="109" cm="1">
        <f t="array" ref="CH1032">IF($AG1032,SQRT(SUMPRODUCT($AH$2:$AH1032, (AT$2:AT1032-BN1032)^2)/(SUM($AH$2:$AH1032)-1)),0)</f>
        <v>0</v>
      </c>
      <c r="CI1032" s="109" cm="1">
        <f t="array" ref="CI1032">IF($AG1032,SQRT(SUMPRODUCT($AH$2:$AH1032, (AU$2:AU1032-BO1032)^2)/(SUM($AH$2:$AH1032)-1)),0)</f>
        <v>0</v>
      </c>
      <c r="CJ1032" s="109" cm="1">
        <f t="array" ref="CJ1032">IF($AG1032,SQRT(SUMPRODUCT($AH$2:$AH1032, (AV$2:AV1032-BP1032)^2)/(SUM($AH$2:$AH1032)-1)),0)</f>
        <v>0</v>
      </c>
      <c r="CK1032" s="109" cm="1">
        <f t="array" ref="CK1032">IF($AG1032,SQRT(SUMPRODUCT($AH$2:$AH1032, (AW$2:AW1032-BQ1032)^2)/(SUM($AH$2:$AH1032)-1)),0)</f>
        <v>0</v>
      </c>
      <c r="CL1032" s="109" cm="1">
        <f t="array" ref="CL1032">IF($AG1032,SQRT(SUMPRODUCT($AH$2:$AH1032, (AX$2:AX1032-BR1032)^2)/(SUM($AH$2:$AH1032)-1)),0)</f>
        <v>0</v>
      </c>
      <c r="CM1032" s="109" cm="1">
        <f t="array" ref="CM1032">IF($AG1032,SQRT(SUMPRODUCT($AH$2:$AH1032, (AY$2:AY1032-BS1032)^2)/(SUM($AH$2:$AH1032)-1)),0)</f>
        <v>0</v>
      </c>
      <c r="CN1032" s="109" cm="1">
        <f t="array" ref="CN1032">IF($AG1032,SQRT(SUMPRODUCT($AH$2:$AH1032, (AZ$2:AZ1032-BT1032)^2)/(SUM($AH$2:$AH1032)-1)),0)</f>
        <v>0</v>
      </c>
      <c r="CO1032" s="109" cm="1">
        <f t="array" ref="CO1032">IF($AG1032,SQRT(SUMPRODUCT($AH$2:$AH1032, (BA$2:BA1032-BU1032)^2)/(SUM($AH$2:$AH1032)-1)),0)</f>
        <v>0</v>
      </c>
    </row>
    <row r="1033" spans="34:93" x14ac:dyDescent="0.25">
      <c r="AH1033" s="99" t="str">
        <f t="shared" si="240"/>
        <v/>
      </c>
      <c r="AI1033" s="11">
        <f t="shared" ca="1" si="245"/>
        <v>0</v>
      </c>
      <c r="AJ1033" s="11">
        <f t="shared" ca="1" si="245"/>
        <v>0</v>
      </c>
      <c r="AK1033" s="11">
        <f t="shared" ca="1" si="245"/>
        <v>0</v>
      </c>
      <c r="AL1033" s="11">
        <f t="shared" ca="1" si="245"/>
        <v>0</v>
      </c>
      <c r="AM1033" s="11">
        <f t="shared" ca="1" si="245"/>
        <v>0</v>
      </c>
      <c r="AN1033" s="11">
        <f t="shared" ca="1" si="245"/>
        <v>0</v>
      </c>
      <c r="AO1033" s="11">
        <f t="shared" ca="1" si="245"/>
        <v>0</v>
      </c>
      <c r="AP1033" s="11">
        <f t="shared" ca="1" si="245"/>
        <v>0</v>
      </c>
      <c r="AQ1033" s="11">
        <f t="shared" ca="1" si="245"/>
        <v>0</v>
      </c>
      <c r="AR1033" s="11">
        <f t="shared" ca="1" si="245"/>
        <v>0</v>
      </c>
      <c r="AS1033" s="11">
        <f t="shared" ca="1" si="246"/>
        <v>0</v>
      </c>
      <c r="AT1033" s="11">
        <f t="shared" ca="1" si="246"/>
        <v>0</v>
      </c>
      <c r="AU1033" s="11">
        <f t="shared" ca="1" si="246"/>
        <v>0</v>
      </c>
      <c r="AV1033" s="11">
        <f t="shared" ca="1" si="246"/>
        <v>0</v>
      </c>
      <c r="AW1033" s="11">
        <f t="shared" ca="1" si="246"/>
        <v>0</v>
      </c>
      <c r="AX1033" s="11">
        <f t="shared" ca="1" si="246"/>
        <v>0</v>
      </c>
      <c r="AY1033" s="11">
        <f t="shared" ca="1" si="246"/>
        <v>0</v>
      </c>
      <c r="AZ1033" s="11">
        <f t="shared" ca="1" si="246"/>
        <v>0</v>
      </c>
      <c r="BA1033" s="11">
        <f t="shared" ca="1" si="246"/>
        <v>0</v>
      </c>
      <c r="BB1033" s="11"/>
      <c r="BC1033" s="11">
        <f>IF($AG1033,SUMPRODUCT(AI$2:AI1033,$AH$2:$AH1033)/SUM($AH$2:$AH1033),0)</f>
        <v>0</v>
      </c>
      <c r="BD1033" s="11">
        <f>IF($AG1033,SUMPRODUCT(AJ$2:AJ1033,$AH$2:$AH1033)/SUM($AH$2:$AH1033),0)</f>
        <v>0</v>
      </c>
      <c r="BE1033" s="11">
        <f>IF($AG1033,SUMPRODUCT(AK$2:AK1033,$AH$2:$AH1033)/SUM($AH$2:$AH1033),0)</f>
        <v>0</v>
      </c>
      <c r="BF1033" s="11">
        <f>IF($AG1033,SUMPRODUCT(AL$2:AL1033,$AH$2:$AH1033)/SUM($AH$2:$AH1033),0)</f>
        <v>0</v>
      </c>
      <c r="BG1033" s="11">
        <f>IF($AG1033,SUMPRODUCT(AM$2:AM1033,$AH$2:$AH1033)/SUM($AH$2:$AH1033),0)</f>
        <v>0</v>
      </c>
      <c r="BH1033" s="11">
        <f>IF($AG1033,SUMPRODUCT(AN$2:AN1033,$AH$2:$AH1033)/SUM($AH$2:$AH1033),0)</f>
        <v>0</v>
      </c>
      <c r="BI1033" s="11">
        <f>IF($AG1033,SUMPRODUCT(AO$2:AO1033,$AH$2:$AH1033)/SUM($AH$2:$AH1033),0)</f>
        <v>0</v>
      </c>
      <c r="BJ1033" s="11">
        <f>IF($AG1033,SUMPRODUCT(AP$2:AP1033,$AH$2:$AH1033)/SUM($AH$2:$AH1033),0)</f>
        <v>0</v>
      </c>
      <c r="BK1033" s="11">
        <f>IF($AG1033,SUMPRODUCT(AQ$2:AQ1033,$AH$2:$AH1033)/SUM($AH$2:$AH1033),0)</f>
        <v>0</v>
      </c>
      <c r="BL1033" s="11">
        <f>IF($AG1033,SUMPRODUCT(AR$2:AR1033,$AH$2:$AH1033)/SUM($AH$2:$AH1033),0)</f>
        <v>0</v>
      </c>
      <c r="BM1033" s="11">
        <f>IF($AG1033,SUMPRODUCT(AS$2:AS1033,$AH$2:$AH1033)/SUM($AH$2:$AH1033),0)</f>
        <v>0</v>
      </c>
      <c r="BN1033" s="11">
        <f>IF($AG1033,SUMPRODUCT(AT$2:AT1033,$AH$2:$AH1033)/SUM($AH$2:$AH1033),0)</f>
        <v>0</v>
      </c>
      <c r="BO1033" s="11">
        <f>IF($AG1033,SUMPRODUCT(AU$2:AU1033,$AH$2:$AH1033)/SUM($AH$2:$AH1033),0)</f>
        <v>0</v>
      </c>
      <c r="BP1033" s="11">
        <f>IF($AG1033,SUMPRODUCT(AV$2:AV1033,$AH$2:$AH1033)/SUM($AH$2:$AH1033),0)</f>
        <v>0</v>
      </c>
      <c r="BQ1033" s="11">
        <f>IF($AG1033,SUMPRODUCT(AW$2:AW1033,$AH$2:$AH1033)/SUM($AH$2:$AH1033),0)</f>
        <v>0</v>
      </c>
      <c r="BR1033" s="11">
        <f>IF($AG1033,SUMPRODUCT(AX$2:AX1033,$AH$2:$AH1033)/SUM($AH$2:$AH1033),0)</f>
        <v>0</v>
      </c>
      <c r="BS1033" s="11">
        <f>IF($AG1033,SUMPRODUCT(AY$2:AY1033,$AH$2:$AH1033)/SUM($AH$2:$AH1033),0)</f>
        <v>0</v>
      </c>
      <c r="BT1033" s="11">
        <f>IF($AG1033,SUMPRODUCT(AZ$2:AZ1033,$AH$2:$AH1033)/SUM($AH$2:$AH1033),0)</f>
        <v>0</v>
      </c>
      <c r="BU1033" s="11">
        <f>IF($AG1033,SUMPRODUCT(BA$2:BA1033,$AH$2:$AH1033)/SUM($AH$2:$AH1033),0)</f>
        <v>0</v>
      </c>
      <c r="BV1033" s="11"/>
      <c r="BW1033" s="109" cm="1">
        <f t="array" ref="BW1033">IF($AG1033,SQRT(SUMPRODUCT($AH$2:$AH1033, (AI$2:AI1033-BC1033)^2)/(SUM($AH$2:$AH1033)-1)),0)</f>
        <v>0</v>
      </c>
      <c r="BX1033" s="109" cm="1">
        <f t="array" ref="BX1033">IF($AG1033,SQRT(SUMPRODUCT($AH$2:$AH1033, (AJ$2:AJ1033-BD1033)^2)/(SUM($AH$2:$AH1033)-1)),0)</f>
        <v>0</v>
      </c>
      <c r="BY1033" s="109" cm="1">
        <f t="array" ref="BY1033">IF($AG1033,SQRT(SUMPRODUCT($AH$2:$AH1033, (AK$2:AK1033-BE1033)^2)/(SUM($AH$2:$AH1033)-1)),0)</f>
        <v>0</v>
      </c>
      <c r="BZ1033" s="109" cm="1">
        <f t="array" ref="BZ1033">IF($AG1033,SQRT(SUMPRODUCT($AH$2:$AH1033, (AL$2:AL1033-BF1033)^2)/(SUM($AH$2:$AH1033)-1)),0)</f>
        <v>0</v>
      </c>
      <c r="CA1033" s="109" cm="1">
        <f t="array" ref="CA1033">IF($AG1033,SQRT(SUMPRODUCT($AH$2:$AH1033, (AM$2:AM1033-BG1033)^2)/(SUM($AH$2:$AH1033)-1)),0)</f>
        <v>0</v>
      </c>
      <c r="CB1033" s="109" cm="1">
        <f t="array" ref="CB1033">IF($AG1033,SQRT(SUMPRODUCT($AH$2:$AH1033, (AN$2:AN1033-BH1033)^2)/(SUM($AH$2:$AH1033)-1)),0)</f>
        <v>0</v>
      </c>
      <c r="CC1033" s="109" cm="1">
        <f t="array" ref="CC1033">IF($AG1033,SQRT(SUMPRODUCT($AH$2:$AH1033, (AO$2:AO1033-BI1033)^2)/(SUM($AH$2:$AH1033)-1)),0)</f>
        <v>0</v>
      </c>
      <c r="CD1033" s="109" cm="1">
        <f t="array" ref="CD1033">IF($AG1033,SQRT(SUMPRODUCT($AH$2:$AH1033, (AP$2:AP1033-BJ1033)^2)/(SUM($AH$2:$AH1033)-1)),0)</f>
        <v>0</v>
      </c>
      <c r="CE1033" s="109" cm="1">
        <f t="array" ref="CE1033">IF($AG1033,SQRT(SUMPRODUCT($AH$2:$AH1033, (AQ$2:AQ1033-BK1033)^2)/(SUM($AH$2:$AH1033)-1)),0)</f>
        <v>0</v>
      </c>
      <c r="CF1033" s="109" cm="1">
        <f t="array" ref="CF1033">IF($AG1033,SQRT(SUMPRODUCT($AH$2:$AH1033, (AR$2:AR1033-BL1033)^2)/(SUM($AH$2:$AH1033)-1)),0)</f>
        <v>0</v>
      </c>
      <c r="CG1033" s="109" cm="1">
        <f t="array" ref="CG1033">IF($AG1033,SQRT(SUMPRODUCT($AH$2:$AH1033, (AS$2:AS1033-BM1033)^2)/(SUM($AH$2:$AH1033)-1)),0)</f>
        <v>0</v>
      </c>
      <c r="CH1033" s="109" cm="1">
        <f t="array" ref="CH1033">IF($AG1033,SQRT(SUMPRODUCT($AH$2:$AH1033, (AT$2:AT1033-BN1033)^2)/(SUM($AH$2:$AH1033)-1)),0)</f>
        <v>0</v>
      </c>
      <c r="CI1033" s="109" cm="1">
        <f t="array" ref="CI1033">IF($AG1033,SQRT(SUMPRODUCT($AH$2:$AH1033, (AU$2:AU1033-BO1033)^2)/(SUM($AH$2:$AH1033)-1)),0)</f>
        <v>0</v>
      </c>
      <c r="CJ1033" s="109" cm="1">
        <f t="array" ref="CJ1033">IF($AG1033,SQRT(SUMPRODUCT($AH$2:$AH1033, (AV$2:AV1033-BP1033)^2)/(SUM($AH$2:$AH1033)-1)),0)</f>
        <v>0</v>
      </c>
      <c r="CK1033" s="109" cm="1">
        <f t="array" ref="CK1033">IF($AG1033,SQRT(SUMPRODUCT($AH$2:$AH1033, (AW$2:AW1033-BQ1033)^2)/(SUM($AH$2:$AH1033)-1)),0)</f>
        <v>0</v>
      </c>
      <c r="CL1033" s="109" cm="1">
        <f t="array" ref="CL1033">IF($AG1033,SQRT(SUMPRODUCT($AH$2:$AH1033, (AX$2:AX1033-BR1033)^2)/(SUM($AH$2:$AH1033)-1)),0)</f>
        <v>0</v>
      </c>
      <c r="CM1033" s="109" cm="1">
        <f t="array" ref="CM1033">IF($AG1033,SQRT(SUMPRODUCT($AH$2:$AH1033, (AY$2:AY1033-BS1033)^2)/(SUM($AH$2:$AH1033)-1)),0)</f>
        <v>0</v>
      </c>
      <c r="CN1033" s="109" cm="1">
        <f t="array" ref="CN1033">IF($AG1033,SQRT(SUMPRODUCT($AH$2:$AH1033, (AZ$2:AZ1033-BT1033)^2)/(SUM($AH$2:$AH1033)-1)),0)</f>
        <v>0</v>
      </c>
      <c r="CO1033" s="109" cm="1">
        <f t="array" ref="CO1033">IF($AG1033,SQRT(SUMPRODUCT($AH$2:$AH1033, (BA$2:BA1033-BU1033)^2)/(SUM($AH$2:$AH1033)-1)),0)</f>
        <v>0</v>
      </c>
    </row>
    <row r="1034" spans="34:93" x14ac:dyDescent="0.25">
      <c r="AH1034" s="99" t="str">
        <f t="shared" si="240"/>
        <v/>
      </c>
      <c r="AI1034" s="11">
        <f t="shared" ca="1" si="245"/>
        <v>0</v>
      </c>
      <c r="AJ1034" s="11">
        <f t="shared" ca="1" si="245"/>
        <v>0</v>
      </c>
      <c r="AK1034" s="11">
        <f t="shared" ca="1" si="245"/>
        <v>0</v>
      </c>
      <c r="AL1034" s="11">
        <f t="shared" ca="1" si="245"/>
        <v>0</v>
      </c>
      <c r="AM1034" s="11">
        <f t="shared" ca="1" si="245"/>
        <v>0</v>
      </c>
      <c r="AN1034" s="11">
        <f t="shared" ca="1" si="245"/>
        <v>0</v>
      </c>
      <c r="AO1034" s="11">
        <f t="shared" ca="1" si="245"/>
        <v>0</v>
      </c>
      <c r="AP1034" s="11">
        <f t="shared" ca="1" si="245"/>
        <v>0</v>
      </c>
      <c r="AQ1034" s="11">
        <f t="shared" ca="1" si="245"/>
        <v>0</v>
      </c>
      <c r="AR1034" s="11">
        <f t="shared" ca="1" si="245"/>
        <v>0</v>
      </c>
      <c r="AS1034" s="11">
        <f t="shared" ca="1" si="246"/>
        <v>0</v>
      </c>
      <c r="AT1034" s="11">
        <f t="shared" ca="1" si="246"/>
        <v>0</v>
      </c>
      <c r="AU1034" s="11">
        <f t="shared" ca="1" si="246"/>
        <v>0</v>
      </c>
      <c r="AV1034" s="11">
        <f t="shared" ca="1" si="246"/>
        <v>0</v>
      </c>
      <c r="AW1034" s="11">
        <f t="shared" ca="1" si="246"/>
        <v>0</v>
      </c>
      <c r="AX1034" s="11">
        <f t="shared" ca="1" si="246"/>
        <v>0</v>
      </c>
      <c r="AY1034" s="11">
        <f t="shared" ca="1" si="246"/>
        <v>0</v>
      </c>
      <c r="AZ1034" s="11">
        <f t="shared" ca="1" si="246"/>
        <v>0</v>
      </c>
      <c r="BA1034" s="11">
        <f t="shared" ca="1" si="246"/>
        <v>0</v>
      </c>
      <c r="BB1034" s="11"/>
      <c r="BC1034" s="11">
        <f>IF($AG1034,SUMPRODUCT(AI$2:AI1034,$AH$2:$AH1034)/SUM($AH$2:$AH1034),0)</f>
        <v>0</v>
      </c>
      <c r="BD1034" s="11">
        <f>IF($AG1034,SUMPRODUCT(AJ$2:AJ1034,$AH$2:$AH1034)/SUM($AH$2:$AH1034),0)</f>
        <v>0</v>
      </c>
      <c r="BE1034" s="11">
        <f>IF($AG1034,SUMPRODUCT(AK$2:AK1034,$AH$2:$AH1034)/SUM($AH$2:$AH1034),0)</f>
        <v>0</v>
      </c>
      <c r="BF1034" s="11">
        <f>IF($AG1034,SUMPRODUCT(AL$2:AL1034,$AH$2:$AH1034)/SUM($AH$2:$AH1034),0)</f>
        <v>0</v>
      </c>
      <c r="BG1034" s="11">
        <f>IF($AG1034,SUMPRODUCT(AM$2:AM1034,$AH$2:$AH1034)/SUM($AH$2:$AH1034),0)</f>
        <v>0</v>
      </c>
      <c r="BH1034" s="11">
        <f>IF($AG1034,SUMPRODUCT(AN$2:AN1034,$AH$2:$AH1034)/SUM($AH$2:$AH1034),0)</f>
        <v>0</v>
      </c>
      <c r="BI1034" s="11">
        <f>IF($AG1034,SUMPRODUCT(AO$2:AO1034,$AH$2:$AH1034)/SUM($AH$2:$AH1034),0)</f>
        <v>0</v>
      </c>
      <c r="BJ1034" s="11">
        <f>IF($AG1034,SUMPRODUCT(AP$2:AP1034,$AH$2:$AH1034)/SUM($AH$2:$AH1034),0)</f>
        <v>0</v>
      </c>
      <c r="BK1034" s="11">
        <f>IF($AG1034,SUMPRODUCT(AQ$2:AQ1034,$AH$2:$AH1034)/SUM($AH$2:$AH1034),0)</f>
        <v>0</v>
      </c>
      <c r="BL1034" s="11">
        <f>IF($AG1034,SUMPRODUCT(AR$2:AR1034,$AH$2:$AH1034)/SUM($AH$2:$AH1034),0)</f>
        <v>0</v>
      </c>
      <c r="BM1034" s="11">
        <f>IF($AG1034,SUMPRODUCT(AS$2:AS1034,$AH$2:$AH1034)/SUM($AH$2:$AH1034),0)</f>
        <v>0</v>
      </c>
      <c r="BN1034" s="11">
        <f>IF($AG1034,SUMPRODUCT(AT$2:AT1034,$AH$2:$AH1034)/SUM($AH$2:$AH1034),0)</f>
        <v>0</v>
      </c>
      <c r="BO1034" s="11">
        <f>IF($AG1034,SUMPRODUCT(AU$2:AU1034,$AH$2:$AH1034)/SUM($AH$2:$AH1034),0)</f>
        <v>0</v>
      </c>
      <c r="BP1034" s="11">
        <f>IF($AG1034,SUMPRODUCT(AV$2:AV1034,$AH$2:$AH1034)/SUM($AH$2:$AH1034),0)</f>
        <v>0</v>
      </c>
      <c r="BQ1034" s="11">
        <f>IF($AG1034,SUMPRODUCT(AW$2:AW1034,$AH$2:$AH1034)/SUM($AH$2:$AH1034),0)</f>
        <v>0</v>
      </c>
      <c r="BR1034" s="11">
        <f>IF($AG1034,SUMPRODUCT(AX$2:AX1034,$AH$2:$AH1034)/SUM($AH$2:$AH1034),0)</f>
        <v>0</v>
      </c>
      <c r="BS1034" s="11">
        <f>IF($AG1034,SUMPRODUCT(AY$2:AY1034,$AH$2:$AH1034)/SUM($AH$2:$AH1034),0)</f>
        <v>0</v>
      </c>
      <c r="BT1034" s="11">
        <f>IF($AG1034,SUMPRODUCT(AZ$2:AZ1034,$AH$2:$AH1034)/SUM($AH$2:$AH1034),0)</f>
        <v>0</v>
      </c>
      <c r="BU1034" s="11">
        <f>IF($AG1034,SUMPRODUCT(BA$2:BA1034,$AH$2:$AH1034)/SUM($AH$2:$AH1034),0)</f>
        <v>0</v>
      </c>
      <c r="BV1034" s="11"/>
      <c r="BW1034" s="109" cm="1">
        <f t="array" ref="BW1034">IF($AG1034,SQRT(SUMPRODUCT($AH$2:$AH1034, (AI$2:AI1034-BC1034)^2)/(SUM($AH$2:$AH1034)-1)),0)</f>
        <v>0</v>
      </c>
      <c r="BX1034" s="109" cm="1">
        <f t="array" ref="BX1034">IF($AG1034,SQRT(SUMPRODUCT($AH$2:$AH1034, (AJ$2:AJ1034-BD1034)^2)/(SUM($AH$2:$AH1034)-1)),0)</f>
        <v>0</v>
      </c>
      <c r="BY1034" s="109" cm="1">
        <f t="array" ref="BY1034">IF($AG1034,SQRT(SUMPRODUCT($AH$2:$AH1034, (AK$2:AK1034-BE1034)^2)/(SUM($AH$2:$AH1034)-1)),0)</f>
        <v>0</v>
      </c>
      <c r="BZ1034" s="109" cm="1">
        <f t="array" ref="BZ1034">IF($AG1034,SQRT(SUMPRODUCT($AH$2:$AH1034, (AL$2:AL1034-BF1034)^2)/(SUM($AH$2:$AH1034)-1)),0)</f>
        <v>0</v>
      </c>
      <c r="CA1034" s="109" cm="1">
        <f t="array" ref="CA1034">IF($AG1034,SQRT(SUMPRODUCT($AH$2:$AH1034, (AM$2:AM1034-BG1034)^2)/(SUM($AH$2:$AH1034)-1)),0)</f>
        <v>0</v>
      </c>
      <c r="CB1034" s="109" cm="1">
        <f t="array" ref="CB1034">IF($AG1034,SQRT(SUMPRODUCT($AH$2:$AH1034, (AN$2:AN1034-BH1034)^2)/(SUM($AH$2:$AH1034)-1)),0)</f>
        <v>0</v>
      </c>
      <c r="CC1034" s="109" cm="1">
        <f t="array" ref="CC1034">IF($AG1034,SQRT(SUMPRODUCT($AH$2:$AH1034, (AO$2:AO1034-BI1034)^2)/(SUM($AH$2:$AH1034)-1)),0)</f>
        <v>0</v>
      </c>
      <c r="CD1034" s="109" cm="1">
        <f t="array" ref="CD1034">IF($AG1034,SQRT(SUMPRODUCT($AH$2:$AH1034, (AP$2:AP1034-BJ1034)^2)/(SUM($AH$2:$AH1034)-1)),0)</f>
        <v>0</v>
      </c>
      <c r="CE1034" s="109" cm="1">
        <f t="array" ref="CE1034">IF($AG1034,SQRT(SUMPRODUCT($AH$2:$AH1034, (AQ$2:AQ1034-BK1034)^2)/(SUM($AH$2:$AH1034)-1)),0)</f>
        <v>0</v>
      </c>
      <c r="CF1034" s="109" cm="1">
        <f t="array" ref="CF1034">IF($AG1034,SQRT(SUMPRODUCT($AH$2:$AH1034, (AR$2:AR1034-BL1034)^2)/(SUM($AH$2:$AH1034)-1)),0)</f>
        <v>0</v>
      </c>
      <c r="CG1034" s="109" cm="1">
        <f t="array" ref="CG1034">IF($AG1034,SQRT(SUMPRODUCT($AH$2:$AH1034, (AS$2:AS1034-BM1034)^2)/(SUM($AH$2:$AH1034)-1)),0)</f>
        <v>0</v>
      </c>
      <c r="CH1034" s="109" cm="1">
        <f t="array" ref="CH1034">IF($AG1034,SQRT(SUMPRODUCT($AH$2:$AH1034, (AT$2:AT1034-BN1034)^2)/(SUM($AH$2:$AH1034)-1)),0)</f>
        <v>0</v>
      </c>
      <c r="CI1034" s="109" cm="1">
        <f t="array" ref="CI1034">IF($AG1034,SQRT(SUMPRODUCT($AH$2:$AH1034, (AU$2:AU1034-BO1034)^2)/(SUM($AH$2:$AH1034)-1)),0)</f>
        <v>0</v>
      </c>
      <c r="CJ1034" s="109" cm="1">
        <f t="array" ref="CJ1034">IF($AG1034,SQRT(SUMPRODUCT($AH$2:$AH1034, (AV$2:AV1034-BP1034)^2)/(SUM($AH$2:$AH1034)-1)),0)</f>
        <v>0</v>
      </c>
      <c r="CK1034" s="109" cm="1">
        <f t="array" ref="CK1034">IF($AG1034,SQRT(SUMPRODUCT($AH$2:$AH1034, (AW$2:AW1034-BQ1034)^2)/(SUM($AH$2:$AH1034)-1)),0)</f>
        <v>0</v>
      </c>
      <c r="CL1034" s="109" cm="1">
        <f t="array" ref="CL1034">IF($AG1034,SQRT(SUMPRODUCT($AH$2:$AH1034, (AX$2:AX1034-BR1034)^2)/(SUM($AH$2:$AH1034)-1)),0)</f>
        <v>0</v>
      </c>
      <c r="CM1034" s="109" cm="1">
        <f t="array" ref="CM1034">IF($AG1034,SQRT(SUMPRODUCT($AH$2:$AH1034, (AY$2:AY1034-BS1034)^2)/(SUM($AH$2:$AH1034)-1)),0)</f>
        <v>0</v>
      </c>
      <c r="CN1034" s="109" cm="1">
        <f t="array" ref="CN1034">IF($AG1034,SQRT(SUMPRODUCT($AH$2:$AH1034, (AZ$2:AZ1034-BT1034)^2)/(SUM($AH$2:$AH1034)-1)),0)</f>
        <v>0</v>
      </c>
      <c r="CO1034" s="109" cm="1">
        <f t="array" ref="CO1034">IF($AG1034,SQRT(SUMPRODUCT($AH$2:$AH1034, (BA$2:BA1034-BU1034)^2)/(SUM($AH$2:$AH1034)-1)),0)</f>
        <v>0</v>
      </c>
    </row>
    <row r="1035" spans="34:93" x14ac:dyDescent="0.25">
      <c r="AH1035" s="99" t="str">
        <f t="shared" si="240"/>
        <v/>
      </c>
      <c r="AI1035" s="11">
        <f t="shared" ca="1" si="245"/>
        <v>0</v>
      </c>
      <c r="AJ1035" s="11">
        <f t="shared" ca="1" si="245"/>
        <v>0</v>
      </c>
      <c r="AK1035" s="11">
        <f t="shared" ca="1" si="245"/>
        <v>0</v>
      </c>
      <c r="AL1035" s="11">
        <f t="shared" ca="1" si="245"/>
        <v>0</v>
      </c>
      <c r="AM1035" s="11">
        <f t="shared" ca="1" si="245"/>
        <v>0</v>
      </c>
      <c r="AN1035" s="11">
        <f t="shared" ca="1" si="245"/>
        <v>0</v>
      </c>
      <c r="AO1035" s="11">
        <f t="shared" ca="1" si="245"/>
        <v>0</v>
      </c>
      <c r="AP1035" s="11">
        <f t="shared" ca="1" si="245"/>
        <v>0</v>
      </c>
      <c r="AQ1035" s="11">
        <f t="shared" ca="1" si="245"/>
        <v>0</v>
      </c>
      <c r="AR1035" s="11">
        <f t="shared" ca="1" si="245"/>
        <v>0</v>
      </c>
      <c r="AS1035" s="11">
        <f t="shared" ca="1" si="246"/>
        <v>0</v>
      </c>
      <c r="AT1035" s="11">
        <f t="shared" ca="1" si="246"/>
        <v>0</v>
      </c>
      <c r="AU1035" s="11">
        <f t="shared" ca="1" si="246"/>
        <v>0</v>
      </c>
      <c r="AV1035" s="11">
        <f t="shared" ca="1" si="246"/>
        <v>0</v>
      </c>
      <c r="AW1035" s="11">
        <f t="shared" ca="1" si="246"/>
        <v>0</v>
      </c>
      <c r="AX1035" s="11">
        <f t="shared" ca="1" si="246"/>
        <v>0</v>
      </c>
      <c r="AY1035" s="11">
        <f t="shared" ca="1" si="246"/>
        <v>0</v>
      </c>
      <c r="AZ1035" s="11">
        <f t="shared" ca="1" si="246"/>
        <v>0</v>
      </c>
      <c r="BA1035" s="11">
        <f t="shared" ca="1" si="246"/>
        <v>0</v>
      </c>
      <c r="BB1035" s="11"/>
      <c r="BC1035" s="11">
        <f>IF($AG1035,SUMPRODUCT(AI$2:AI1035,$AH$2:$AH1035)/SUM($AH$2:$AH1035),0)</f>
        <v>0</v>
      </c>
      <c r="BD1035" s="11">
        <f>IF($AG1035,SUMPRODUCT(AJ$2:AJ1035,$AH$2:$AH1035)/SUM($AH$2:$AH1035),0)</f>
        <v>0</v>
      </c>
      <c r="BE1035" s="11">
        <f>IF($AG1035,SUMPRODUCT(AK$2:AK1035,$AH$2:$AH1035)/SUM($AH$2:$AH1035),0)</f>
        <v>0</v>
      </c>
      <c r="BF1035" s="11">
        <f>IF($AG1035,SUMPRODUCT(AL$2:AL1035,$AH$2:$AH1035)/SUM($AH$2:$AH1035),0)</f>
        <v>0</v>
      </c>
      <c r="BG1035" s="11">
        <f>IF($AG1035,SUMPRODUCT(AM$2:AM1035,$AH$2:$AH1035)/SUM($AH$2:$AH1035),0)</f>
        <v>0</v>
      </c>
      <c r="BH1035" s="11">
        <f>IF($AG1035,SUMPRODUCT(AN$2:AN1035,$AH$2:$AH1035)/SUM($AH$2:$AH1035),0)</f>
        <v>0</v>
      </c>
      <c r="BI1035" s="11">
        <f>IF($AG1035,SUMPRODUCT(AO$2:AO1035,$AH$2:$AH1035)/SUM($AH$2:$AH1035),0)</f>
        <v>0</v>
      </c>
      <c r="BJ1035" s="11">
        <f>IF($AG1035,SUMPRODUCT(AP$2:AP1035,$AH$2:$AH1035)/SUM($AH$2:$AH1035),0)</f>
        <v>0</v>
      </c>
      <c r="BK1035" s="11">
        <f>IF($AG1035,SUMPRODUCT(AQ$2:AQ1035,$AH$2:$AH1035)/SUM($AH$2:$AH1035),0)</f>
        <v>0</v>
      </c>
      <c r="BL1035" s="11">
        <f>IF($AG1035,SUMPRODUCT(AR$2:AR1035,$AH$2:$AH1035)/SUM($AH$2:$AH1035),0)</f>
        <v>0</v>
      </c>
      <c r="BM1035" s="11">
        <f>IF($AG1035,SUMPRODUCT(AS$2:AS1035,$AH$2:$AH1035)/SUM($AH$2:$AH1035),0)</f>
        <v>0</v>
      </c>
      <c r="BN1035" s="11">
        <f>IF($AG1035,SUMPRODUCT(AT$2:AT1035,$AH$2:$AH1035)/SUM($AH$2:$AH1035),0)</f>
        <v>0</v>
      </c>
      <c r="BO1035" s="11">
        <f>IF($AG1035,SUMPRODUCT(AU$2:AU1035,$AH$2:$AH1035)/SUM($AH$2:$AH1035),0)</f>
        <v>0</v>
      </c>
      <c r="BP1035" s="11">
        <f>IF($AG1035,SUMPRODUCT(AV$2:AV1035,$AH$2:$AH1035)/SUM($AH$2:$AH1035),0)</f>
        <v>0</v>
      </c>
      <c r="BQ1035" s="11">
        <f>IF($AG1035,SUMPRODUCT(AW$2:AW1035,$AH$2:$AH1035)/SUM($AH$2:$AH1035),0)</f>
        <v>0</v>
      </c>
      <c r="BR1035" s="11">
        <f>IF($AG1035,SUMPRODUCT(AX$2:AX1035,$AH$2:$AH1035)/SUM($AH$2:$AH1035),0)</f>
        <v>0</v>
      </c>
      <c r="BS1035" s="11">
        <f>IF($AG1035,SUMPRODUCT(AY$2:AY1035,$AH$2:$AH1035)/SUM($AH$2:$AH1035),0)</f>
        <v>0</v>
      </c>
      <c r="BT1035" s="11">
        <f>IF($AG1035,SUMPRODUCT(AZ$2:AZ1035,$AH$2:$AH1035)/SUM($AH$2:$AH1035),0)</f>
        <v>0</v>
      </c>
      <c r="BU1035" s="11">
        <f>IF($AG1035,SUMPRODUCT(BA$2:BA1035,$AH$2:$AH1035)/SUM($AH$2:$AH1035),0)</f>
        <v>0</v>
      </c>
      <c r="BV1035" s="11"/>
      <c r="BW1035" s="109" cm="1">
        <f t="array" ref="BW1035">IF($AG1035,SQRT(SUMPRODUCT($AH$2:$AH1035, (AI$2:AI1035-BC1035)^2)/(SUM($AH$2:$AH1035)-1)),0)</f>
        <v>0</v>
      </c>
      <c r="BX1035" s="109" cm="1">
        <f t="array" ref="BX1035">IF($AG1035,SQRT(SUMPRODUCT($AH$2:$AH1035, (AJ$2:AJ1035-BD1035)^2)/(SUM($AH$2:$AH1035)-1)),0)</f>
        <v>0</v>
      </c>
      <c r="BY1035" s="109" cm="1">
        <f t="array" ref="BY1035">IF($AG1035,SQRT(SUMPRODUCT($AH$2:$AH1035, (AK$2:AK1035-BE1035)^2)/(SUM($AH$2:$AH1035)-1)),0)</f>
        <v>0</v>
      </c>
      <c r="BZ1035" s="109" cm="1">
        <f t="array" ref="BZ1035">IF($AG1035,SQRT(SUMPRODUCT($AH$2:$AH1035, (AL$2:AL1035-BF1035)^2)/(SUM($AH$2:$AH1035)-1)),0)</f>
        <v>0</v>
      </c>
      <c r="CA1035" s="109" cm="1">
        <f t="array" ref="CA1035">IF($AG1035,SQRT(SUMPRODUCT($AH$2:$AH1035, (AM$2:AM1035-BG1035)^2)/(SUM($AH$2:$AH1035)-1)),0)</f>
        <v>0</v>
      </c>
      <c r="CB1035" s="109" cm="1">
        <f t="array" ref="CB1035">IF($AG1035,SQRT(SUMPRODUCT($AH$2:$AH1035, (AN$2:AN1035-BH1035)^2)/(SUM($AH$2:$AH1035)-1)),0)</f>
        <v>0</v>
      </c>
      <c r="CC1035" s="109" cm="1">
        <f t="array" ref="CC1035">IF($AG1035,SQRT(SUMPRODUCT($AH$2:$AH1035, (AO$2:AO1035-BI1035)^2)/(SUM($AH$2:$AH1035)-1)),0)</f>
        <v>0</v>
      </c>
      <c r="CD1035" s="109" cm="1">
        <f t="array" ref="CD1035">IF($AG1035,SQRT(SUMPRODUCT($AH$2:$AH1035, (AP$2:AP1035-BJ1035)^2)/(SUM($AH$2:$AH1035)-1)),0)</f>
        <v>0</v>
      </c>
      <c r="CE1035" s="109" cm="1">
        <f t="array" ref="CE1035">IF($AG1035,SQRT(SUMPRODUCT($AH$2:$AH1035, (AQ$2:AQ1035-BK1035)^2)/(SUM($AH$2:$AH1035)-1)),0)</f>
        <v>0</v>
      </c>
      <c r="CF1035" s="109" cm="1">
        <f t="array" ref="CF1035">IF($AG1035,SQRT(SUMPRODUCT($AH$2:$AH1035, (AR$2:AR1035-BL1035)^2)/(SUM($AH$2:$AH1035)-1)),0)</f>
        <v>0</v>
      </c>
      <c r="CG1035" s="109" cm="1">
        <f t="array" ref="CG1035">IF($AG1035,SQRT(SUMPRODUCT($AH$2:$AH1035, (AS$2:AS1035-BM1035)^2)/(SUM($AH$2:$AH1035)-1)),0)</f>
        <v>0</v>
      </c>
      <c r="CH1035" s="109" cm="1">
        <f t="array" ref="CH1035">IF($AG1035,SQRT(SUMPRODUCT($AH$2:$AH1035, (AT$2:AT1035-BN1035)^2)/(SUM($AH$2:$AH1035)-1)),0)</f>
        <v>0</v>
      </c>
      <c r="CI1035" s="109" cm="1">
        <f t="array" ref="CI1035">IF($AG1035,SQRT(SUMPRODUCT($AH$2:$AH1035, (AU$2:AU1035-BO1035)^2)/(SUM($AH$2:$AH1035)-1)),0)</f>
        <v>0</v>
      </c>
      <c r="CJ1035" s="109" cm="1">
        <f t="array" ref="CJ1035">IF($AG1035,SQRT(SUMPRODUCT($AH$2:$AH1035, (AV$2:AV1035-BP1035)^2)/(SUM($AH$2:$AH1035)-1)),0)</f>
        <v>0</v>
      </c>
      <c r="CK1035" s="109" cm="1">
        <f t="array" ref="CK1035">IF($AG1035,SQRT(SUMPRODUCT($AH$2:$AH1035, (AW$2:AW1035-BQ1035)^2)/(SUM($AH$2:$AH1035)-1)),0)</f>
        <v>0</v>
      </c>
      <c r="CL1035" s="109" cm="1">
        <f t="array" ref="CL1035">IF($AG1035,SQRT(SUMPRODUCT($AH$2:$AH1035, (AX$2:AX1035-BR1035)^2)/(SUM($AH$2:$AH1035)-1)),0)</f>
        <v>0</v>
      </c>
      <c r="CM1035" s="109" cm="1">
        <f t="array" ref="CM1035">IF($AG1035,SQRT(SUMPRODUCT($AH$2:$AH1035, (AY$2:AY1035-BS1035)^2)/(SUM($AH$2:$AH1035)-1)),0)</f>
        <v>0</v>
      </c>
      <c r="CN1035" s="109" cm="1">
        <f t="array" ref="CN1035">IF($AG1035,SQRT(SUMPRODUCT($AH$2:$AH1035, (AZ$2:AZ1035-BT1035)^2)/(SUM($AH$2:$AH1035)-1)),0)</f>
        <v>0</v>
      </c>
      <c r="CO1035" s="109" cm="1">
        <f t="array" ref="CO1035">IF($AG1035,SQRT(SUMPRODUCT($AH$2:$AH1035, (BA$2:BA1035-BU1035)^2)/(SUM($AH$2:$AH1035)-1)),0)</f>
        <v>0</v>
      </c>
    </row>
    <row r="1036" spans="34:93" x14ac:dyDescent="0.25">
      <c r="AH1036" s="99" t="str">
        <f t="shared" si="240"/>
        <v/>
      </c>
      <c r="AI1036" s="11">
        <f t="shared" ca="1" si="245"/>
        <v>0</v>
      </c>
      <c r="AJ1036" s="11">
        <f t="shared" ca="1" si="245"/>
        <v>0</v>
      </c>
      <c r="AK1036" s="11">
        <f t="shared" ca="1" si="245"/>
        <v>0</v>
      </c>
      <c r="AL1036" s="11">
        <f t="shared" ca="1" si="245"/>
        <v>0</v>
      </c>
      <c r="AM1036" s="11">
        <f t="shared" ca="1" si="245"/>
        <v>0</v>
      </c>
      <c r="AN1036" s="11">
        <f t="shared" ca="1" si="245"/>
        <v>0</v>
      </c>
      <c r="AO1036" s="11">
        <f t="shared" ca="1" si="245"/>
        <v>0</v>
      </c>
      <c r="AP1036" s="11">
        <f t="shared" ca="1" si="245"/>
        <v>0</v>
      </c>
      <c r="AQ1036" s="11">
        <f t="shared" ca="1" si="245"/>
        <v>0</v>
      </c>
      <c r="AR1036" s="11">
        <f t="shared" ca="1" si="245"/>
        <v>0</v>
      </c>
      <c r="AS1036" s="11">
        <f t="shared" ca="1" si="246"/>
        <v>0</v>
      </c>
      <c r="AT1036" s="11">
        <f t="shared" ca="1" si="246"/>
        <v>0</v>
      </c>
      <c r="AU1036" s="11">
        <f t="shared" ca="1" si="246"/>
        <v>0</v>
      </c>
      <c r="AV1036" s="11">
        <f t="shared" ca="1" si="246"/>
        <v>0</v>
      </c>
      <c r="AW1036" s="11">
        <f t="shared" ca="1" si="246"/>
        <v>0</v>
      </c>
      <c r="AX1036" s="11">
        <f t="shared" ca="1" si="246"/>
        <v>0</v>
      </c>
      <c r="AY1036" s="11">
        <f t="shared" ca="1" si="246"/>
        <v>0</v>
      </c>
      <c r="AZ1036" s="11">
        <f t="shared" ca="1" si="246"/>
        <v>0</v>
      </c>
      <c r="BA1036" s="11">
        <f t="shared" ca="1" si="246"/>
        <v>0</v>
      </c>
      <c r="BB1036" s="11"/>
      <c r="BC1036" s="11">
        <f>IF($AG1036,SUMPRODUCT(AI$2:AI1036,$AH$2:$AH1036)/SUM($AH$2:$AH1036),0)</f>
        <v>0</v>
      </c>
      <c r="BD1036" s="11">
        <f>IF($AG1036,SUMPRODUCT(AJ$2:AJ1036,$AH$2:$AH1036)/SUM($AH$2:$AH1036),0)</f>
        <v>0</v>
      </c>
      <c r="BE1036" s="11">
        <f>IF($AG1036,SUMPRODUCT(AK$2:AK1036,$AH$2:$AH1036)/SUM($AH$2:$AH1036),0)</f>
        <v>0</v>
      </c>
      <c r="BF1036" s="11">
        <f>IF($AG1036,SUMPRODUCT(AL$2:AL1036,$AH$2:$AH1036)/SUM($AH$2:$AH1036),0)</f>
        <v>0</v>
      </c>
      <c r="BG1036" s="11">
        <f>IF($AG1036,SUMPRODUCT(AM$2:AM1036,$AH$2:$AH1036)/SUM($AH$2:$AH1036),0)</f>
        <v>0</v>
      </c>
      <c r="BH1036" s="11">
        <f>IF($AG1036,SUMPRODUCT(AN$2:AN1036,$AH$2:$AH1036)/SUM($AH$2:$AH1036),0)</f>
        <v>0</v>
      </c>
      <c r="BI1036" s="11">
        <f>IF($AG1036,SUMPRODUCT(AO$2:AO1036,$AH$2:$AH1036)/SUM($AH$2:$AH1036),0)</f>
        <v>0</v>
      </c>
      <c r="BJ1036" s="11">
        <f>IF($AG1036,SUMPRODUCT(AP$2:AP1036,$AH$2:$AH1036)/SUM($AH$2:$AH1036),0)</f>
        <v>0</v>
      </c>
      <c r="BK1036" s="11">
        <f>IF($AG1036,SUMPRODUCT(AQ$2:AQ1036,$AH$2:$AH1036)/SUM($AH$2:$AH1036),0)</f>
        <v>0</v>
      </c>
      <c r="BL1036" s="11">
        <f>IF($AG1036,SUMPRODUCT(AR$2:AR1036,$AH$2:$AH1036)/SUM($AH$2:$AH1036),0)</f>
        <v>0</v>
      </c>
      <c r="BM1036" s="11">
        <f>IF($AG1036,SUMPRODUCT(AS$2:AS1036,$AH$2:$AH1036)/SUM($AH$2:$AH1036),0)</f>
        <v>0</v>
      </c>
      <c r="BN1036" s="11">
        <f>IF($AG1036,SUMPRODUCT(AT$2:AT1036,$AH$2:$AH1036)/SUM($AH$2:$AH1036),0)</f>
        <v>0</v>
      </c>
      <c r="BO1036" s="11">
        <f>IF($AG1036,SUMPRODUCT(AU$2:AU1036,$AH$2:$AH1036)/SUM($AH$2:$AH1036),0)</f>
        <v>0</v>
      </c>
      <c r="BP1036" s="11">
        <f>IF($AG1036,SUMPRODUCT(AV$2:AV1036,$AH$2:$AH1036)/SUM($AH$2:$AH1036),0)</f>
        <v>0</v>
      </c>
      <c r="BQ1036" s="11">
        <f>IF($AG1036,SUMPRODUCT(AW$2:AW1036,$AH$2:$AH1036)/SUM($AH$2:$AH1036),0)</f>
        <v>0</v>
      </c>
      <c r="BR1036" s="11">
        <f>IF($AG1036,SUMPRODUCT(AX$2:AX1036,$AH$2:$AH1036)/SUM($AH$2:$AH1036),0)</f>
        <v>0</v>
      </c>
      <c r="BS1036" s="11">
        <f>IF($AG1036,SUMPRODUCT(AY$2:AY1036,$AH$2:$AH1036)/SUM($AH$2:$AH1036),0)</f>
        <v>0</v>
      </c>
      <c r="BT1036" s="11">
        <f>IF($AG1036,SUMPRODUCT(AZ$2:AZ1036,$AH$2:$AH1036)/SUM($AH$2:$AH1036),0)</f>
        <v>0</v>
      </c>
      <c r="BU1036" s="11">
        <f>IF($AG1036,SUMPRODUCT(BA$2:BA1036,$AH$2:$AH1036)/SUM($AH$2:$AH1036),0)</f>
        <v>0</v>
      </c>
      <c r="BV1036" s="11"/>
      <c r="BW1036" s="109" cm="1">
        <f t="array" ref="BW1036">IF($AG1036,SQRT(SUMPRODUCT($AH$2:$AH1036, (AI$2:AI1036-BC1036)^2)/(SUM($AH$2:$AH1036)-1)),0)</f>
        <v>0</v>
      </c>
      <c r="BX1036" s="109" cm="1">
        <f t="array" ref="BX1036">IF($AG1036,SQRT(SUMPRODUCT($AH$2:$AH1036, (AJ$2:AJ1036-BD1036)^2)/(SUM($AH$2:$AH1036)-1)),0)</f>
        <v>0</v>
      </c>
      <c r="BY1036" s="109" cm="1">
        <f t="array" ref="BY1036">IF($AG1036,SQRT(SUMPRODUCT($AH$2:$AH1036, (AK$2:AK1036-BE1036)^2)/(SUM($AH$2:$AH1036)-1)),0)</f>
        <v>0</v>
      </c>
      <c r="BZ1036" s="109" cm="1">
        <f t="array" ref="BZ1036">IF($AG1036,SQRT(SUMPRODUCT($AH$2:$AH1036, (AL$2:AL1036-BF1036)^2)/(SUM($AH$2:$AH1036)-1)),0)</f>
        <v>0</v>
      </c>
      <c r="CA1036" s="109" cm="1">
        <f t="array" ref="CA1036">IF($AG1036,SQRT(SUMPRODUCT($AH$2:$AH1036, (AM$2:AM1036-BG1036)^2)/(SUM($AH$2:$AH1036)-1)),0)</f>
        <v>0</v>
      </c>
      <c r="CB1036" s="109" cm="1">
        <f t="array" ref="CB1036">IF($AG1036,SQRT(SUMPRODUCT($AH$2:$AH1036, (AN$2:AN1036-BH1036)^2)/(SUM($AH$2:$AH1036)-1)),0)</f>
        <v>0</v>
      </c>
      <c r="CC1036" s="109" cm="1">
        <f t="array" ref="CC1036">IF($AG1036,SQRT(SUMPRODUCT($AH$2:$AH1036, (AO$2:AO1036-BI1036)^2)/(SUM($AH$2:$AH1036)-1)),0)</f>
        <v>0</v>
      </c>
      <c r="CD1036" s="109" cm="1">
        <f t="array" ref="CD1036">IF($AG1036,SQRT(SUMPRODUCT($AH$2:$AH1036, (AP$2:AP1036-BJ1036)^2)/(SUM($AH$2:$AH1036)-1)),0)</f>
        <v>0</v>
      </c>
      <c r="CE1036" s="109" cm="1">
        <f t="array" ref="CE1036">IF($AG1036,SQRT(SUMPRODUCT($AH$2:$AH1036, (AQ$2:AQ1036-BK1036)^2)/(SUM($AH$2:$AH1036)-1)),0)</f>
        <v>0</v>
      </c>
      <c r="CF1036" s="109" cm="1">
        <f t="array" ref="CF1036">IF($AG1036,SQRT(SUMPRODUCT($AH$2:$AH1036, (AR$2:AR1036-BL1036)^2)/(SUM($AH$2:$AH1036)-1)),0)</f>
        <v>0</v>
      </c>
      <c r="CG1036" s="109" cm="1">
        <f t="array" ref="CG1036">IF($AG1036,SQRT(SUMPRODUCT($AH$2:$AH1036, (AS$2:AS1036-BM1036)^2)/(SUM($AH$2:$AH1036)-1)),0)</f>
        <v>0</v>
      </c>
      <c r="CH1036" s="109" cm="1">
        <f t="array" ref="CH1036">IF($AG1036,SQRT(SUMPRODUCT($AH$2:$AH1036, (AT$2:AT1036-BN1036)^2)/(SUM($AH$2:$AH1036)-1)),0)</f>
        <v>0</v>
      </c>
      <c r="CI1036" s="109" cm="1">
        <f t="array" ref="CI1036">IF($AG1036,SQRT(SUMPRODUCT($AH$2:$AH1036, (AU$2:AU1036-BO1036)^2)/(SUM($AH$2:$AH1036)-1)),0)</f>
        <v>0</v>
      </c>
      <c r="CJ1036" s="109" cm="1">
        <f t="array" ref="CJ1036">IF($AG1036,SQRT(SUMPRODUCT($AH$2:$AH1036, (AV$2:AV1036-BP1036)^2)/(SUM($AH$2:$AH1036)-1)),0)</f>
        <v>0</v>
      </c>
      <c r="CK1036" s="109" cm="1">
        <f t="array" ref="CK1036">IF($AG1036,SQRT(SUMPRODUCT($AH$2:$AH1036, (AW$2:AW1036-BQ1036)^2)/(SUM($AH$2:$AH1036)-1)),0)</f>
        <v>0</v>
      </c>
      <c r="CL1036" s="109" cm="1">
        <f t="array" ref="CL1036">IF($AG1036,SQRT(SUMPRODUCT($AH$2:$AH1036, (AX$2:AX1036-BR1036)^2)/(SUM($AH$2:$AH1036)-1)),0)</f>
        <v>0</v>
      </c>
      <c r="CM1036" s="109" cm="1">
        <f t="array" ref="CM1036">IF($AG1036,SQRT(SUMPRODUCT($AH$2:$AH1036, (AY$2:AY1036-BS1036)^2)/(SUM($AH$2:$AH1036)-1)),0)</f>
        <v>0</v>
      </c>
      <c r="CN1036" s="109" cm="1">
        <f t="array" ref="CN1036">IF($AG1036,SQRT(SUMPRODUCT($AH$2:$AH1036, (AZ$2:AZ1036-BT1036)^2)/(SUM($AH$2:$AH1036)-1)),0)</f>
        <v>0</v>
      </c>
      <c r="CO1036" s="109" cm="1">
        <f t="array" ref="CO1036">IF($AG1036,SQRT(SUMPRODUCT($AH$2:$AH1036, (BA$2:BA1036-BU1036)^2)/(SUM($AH$2:$AH1036)-1)),0)</f>
        <v>0</v>
      </c>
    </row>
    <row r="1037" spans="34:93" x14ac:dyDescent="0.25">
      <c r="AH1037" s="99" t="str">
        <f t="shared" si="240"/>
        <v/>
      </c>
      <c r="AI1037" s="11">
        <f t="shared" ca="1" si="245"/>
        <v>0</v>
      </c>
      <c r="AJ1037" s="11">
        <f t="shared" ca="1" si="245"/>
        <v>0</v>
      </c>
      <c r="AK1037" s="11">
        <f t="shared" ca="1" si="245"/>
        <v>0</v>
      </c>
      <c r="AL1037" s="11">
        <f t="shared" ca="1" si="245"/>
        <v>0</v>
      </c>
      <c r="AM1037" s="11">
        <f t="shared" ca="1" si="245"/>
        <v>0</v>
      </c>
      <c r="AN1037" s="11">
        <f t="shared" ca="1" si="245"/>
        <v>0</v>
      </c>
      <c r="AO1037" s="11">
        <f t="shared" ca="1" si="245"/>
        <v>0</v>
      </c>
      <c r="AP1037" s="11">
        <f t="shared" ca="1" si="245"/>
        <v>0</v>
      </c>
      <c r="AQ1037" s="11">
        <f t="shared" ca="1" si="245"/>
        <v>0</v>
      </c>
      <c r="AR1037" s="11">
        <f t="shared" ca="1" si="245"/>
        <v>0</v>
      </c>
      <c r="AS1037" s="11">
        <f t="shared" ca="1" si="246"/>
        <v>0</v>
      </c>
      <c r="AT1037" s="11">
        <f t="shared" ca="1" si="246"/>
        <v>0</v>
      </c>
      <c r="AU1037" s="11">
        <f t="shared" ca="1" si="246"/>
        <v>0</v>
      </c>
      <c r="AV1037" s="11">
        <f t="shared" ca="1" si="246"/>
        <v>0</v>
      </c>
      <c r="AW1037" s="11">
        <f t="shared" ca="1" si="246"/>
        <v>0</v>
      </c>
      <c r="AX1037" s="11">
        <f t="shared" ca="1" si="246"/>
        <v>0</v>
      </c>
      <c r="AY1037" s="11">
        <f t="shared" ca="1" si="246"/>
        <v>0</v>
      </c>
      <c r="AZ1037" s="11">
        <f t="shared" ca="1" si="246"/>
        <v>0</v>
      </c>
      <c r="BA1037" s="11">
        <f t="shared" ca="1" si="246"/>
        <v>0</v>
      </c>
      <c r="BB1037" s="11"/>
      <c r="BC1037" s="11">
        <f>IF($AG1037,SUMPRODUCT(AI$2:AI1037,$AH$2:$AH1037)/SUM($AH$2:$AH1037),0)</f>
        <v>0</v>
      </c>
      <c r="BD1037" s="11">
        <f>IF($AG1037,SUMPRODUCT(AJ$2:AJ1037,$AH$2:$AH1037)/SUM($AH$2:$AH1037),0)</f>
        <v>0</v>
      </c>
      <c r="BE1037" s="11">
        <f>IF($AG1037,SUMPRODUCT(AK$2:AK1037,$AH$2:$AH1037)/SUM($AH$2:$AH1037),0)</f>
        <v>0</v>
      </c>
      <c r="BF1037" s="11">
        <f>IF($AG1037,SUMPRODUCT(AL$2:AL1037,$AH$2:$AH1037)/SUM($AH$2:$AH1037),0)</f>
        <v>0</v>
      </c>
      <c r="BG1037" s="11">
        <f>IF($AG1037,SUMPRODUCT(AM$2:AM1037,$AH$2:$AH1037)/SUM($AH$2:$AH1037),0)</f>
        <v>0</v>
      </c>
      <c r="BH1037" s="11">
        <f>IF($AG1037,SUMPRODUCT(AN$2:AN1037,$AH$2:$AH1037)/SUM($AH$2:$AH1037),0)</f>
        <v>0</v>
      </c>
      <c r="BI1037" s="11">
        <f>IF($AG1037,SUMPRODUCT(AO$2:AO1037,$AH$2:$AH1037)/SUM($AH$2:$AH1037),0)</f>
        <v>0</v>
      </c>
      <c r="BJ1037" s="11">
        <f>IF($AG1037,SUMPRODUCT(AP$2:AP1037,$AH$2:$AH1037)/SUM($AH$2:$AH1037),0)</f>
        <v>0</v>
      </c>
      <c r="BK1037" s="11">
        <f>IF($AG1037,SUMPRODUCT(AQ$2:AQ1037,$AH$2:$AH1037)/SUM($AH$2:$AH1037),0)</f>
        <v>0</v>
      </c>
      <c r="BL1037" s="11">
        <f>IF($AG1037,SUMPRODUCT(AR$2:AR1037,$AH$2:$AH1037)/SUM($AH$2:$AH1037),0)</f>
        <v>0</v>
      </c>
      <c r="BM1037" s="11">
        <f>IF($AG1037,SUMPRODUCT(AS$2:AS1037,$AH$2:$AH1037)/SUM($AH$2:$AH1037),0)</f>
        <v>0</v>
      </c>
      <c r="BN1037" s="11">
        <f>IF($AG1037,SUMPRODUCT(AT$2:AT1037,$AH$2:$AH1037)/SUM($AH$2:$AH1037),0)</f>
        <v>0</v>
      </c>
      <c r="BO1037" s="11">
        <f>IF($AG1037,SUMPRODUCT(AU$2:AU1037,$AH$2:$AH1037)/SUM($AH$2:$AH1037),0)</f>
        <v>0</v>
      </c>
      <c r="BP1037" s="11">
        <f>IF($AG1037,SUMPRODUCT(AV$2:AV1037,$AH$2:$AH1037)/SUM($AH$2:$AH1037),0)</f>
        <v>0</v>
      </c>
      <c r="BQ1037" s="11">
        <f>IF($AG1037,SUMPRODUCT(AW$2:AW1037,$AH$2:$AH1037)/SUM($AH$2:$AH1037),0)</f>
        <v>0</v>
      </c>
      <c r="BR1037" s="11">
        <f>IF($AG1037,SUMPRODUCT(AX$2:AX1037,$AH$2:$AH1037)/SUM($AH$2:$AH1037),0)</f>
        <v>0</v>
      </c>
      <c r="BS1037" s="11">
        <f>IF($AG1037,SUMPRODUCT(AY$2:AY1037,$AH$2:$AH1037)/SUM($AH$2:$AH1037),0)</f>
        <v>0</v>
      </c>
      <c r="BT1037" s="11">
        <f>IF($AG1037,SUMPRODUCT(AZ$2:AZ1037,$AH$2:$AH1037)/SUM($AH$2:$AH1037),0)</f>
        <v>0</v>
      </c>
      <c r="BU1037" s="11">
        <f>IF($AG1037,SUMPRODUCT(BA$2:BA1037,$AH$2:$AH1037)/SUM($AH$2:$AH1037),0)</f>
        <v>0</v>
      </c>
      <c r="BV1037" s="11"/>
      <c r="BW1037" s="109" cm="1">
        <f t="array" ref="BW1037">IF($AG1037,SQRT(SUMPRODUCT($AH$2:$AH1037, (AI$2:AI1037-BC1037)^2)/(SUM($AH$2:$AH1037)-1)),0)</f>
        <v>0</v>
      </c>
      <c r="BX1037" s="109" cm="1">
        <f t="array" ref="BX1037">IF($AG1037,SQRT(SUMPRODUCT($AH$2:$AH1037, (AJ$2:AJ1037-BD1037)^2)/(SUM($AH$2:$AH1037)-1)),0)</f>
        <v>0</v>
      </c>
      <c r="BY1037" s="109" cm="1">
        <f t="array" ref="BY1037">IF($AG1037,SQRT(SUMPRODUCT($AH$2:$AH1037, (AK$2:AK1037-BE1037)^2)/(SUM($AH$2:$AH1037)-1)),0)</f>
        <v>0</v>
      </c>
      <c r="BZ1037" s="109" cm="1">
        <f t="array" ref="BZ1037">IF($AG1037,SQRT(SUMPRODUCT($AH$2:$AH1037, (AL$2:AL1037-BF1037)^2)/(SUM($AH$2:$AH1037)-1)),0)</f>
        <v>0</v>
      </c>
      <c r="CA1037" s="109" cm="1">
        <f t="array" ref="CA1037">IF($AG1037,SQRT(SUMPRODUCT($AH$2:$AH1037, (AM$2:AM1037-BG1037)^2)/(SUM($AH$2:$AH1037)-1)),0)</f>
        <v>0</v>
      </c>
      <c r="CB1037" s="109" cm="1">
        <f t="array" ref="CB1037">IF($AG1037,SQRT(SUMPRODUCT($AH$2:$AH1037, (AN$2:AN1037-BH1037)^2)/(SUM($AH$2:$AH1037)-1)),0)</f>
        <v>0</v>
      </c>
      <c r="CC1037" s="109" cm="1">
        <f t="array" ref="CC1037">IF($AG1037,SQRT(SUMPRODUCT($AH$2:$AH1037, (AO$2:AO1037-BI1037)^2)/(SUM($AH$2:$AH1037)-1)),0)</f>
        <v>0</v>
      </c>
      <c r="CD1037" s="109" cm="1">
        <f t="array" ref="CD1037">IF($AG1037,SQRT(SUMPRODUCT($AH$2:$AH1037, (AP$2:AP1037-BJ1037)^2)/(SUM($AH$2:$AH1037)-1)),0)</f>
        <v>0</v>
      </c>
      <c r="CE1037" s="109" cm="1">
        <f t="array" ref="CE1037">IF($AG1037,SQRT(SUMPRODUCT($AH$2:$AH1037, (AQ$2:AQ1037-BK1037)^2)/(SUM($AH$2:$AH1037)-1)),0)</f>
        <v>0</v>
      </c>
      <c r="CF1037" s="109" cm="1">
        <f t="array" ref="CF1037">IF($AG1037,SQRT(SUMPRODUCT($AH$2:$AH1037, (AR$2:AR1037-BL1037)^2)/(SUM($AH$2:$AH1037)-1)),0)</f>
        <v>0</v>
      </c>
      <c r="CG1037" s="109" cm="1">
        <f t="array" ref="CG1037">IF($AG1037,SQRT(SUMPRODUCT($AH$2:$AH1037, (AS$2:AS1037-BM1037)^2)/(SUM($AH$2:$AH1037)-1)),0)</f>
        <v>0</v>
      </c>
      <c r="CH1037" s="109" cm="1">
        <f t="array" ref="CH1037">IF($AG1037,SQRT(SUMPRODUCT($AH$2:$AH1037, (AT$2:AT1037-BN1037)^2)/(SUM($AH$2:$AH1037)-1)),0)</f>
        <v>0</v>
      </c>
      <c r="CI1037" s="109" cm="1">
        <f t="array" ref="CI1037">IF($AG1037,SQRT(SUMPRODUCT($AH$2:$AH1037, (AU$2:AU1037-BO1037)^2)/(SUM($AH$2:$AH1037)-1)),0)</f>
        <v>0</v>
      </c>
      <c r="CJ1037" s="109" cm="1">
        <f t="array" ref="CJ1037">IF($AG1037,SQRT(SUMPRODUCT($AH$2:$AH1037, (AV$2:AV1037-BP1037)^2)/(SUM($AH$2:$AH1037)-1)),0)</f>
        <v>0</v>
      </c>
      <c r="CK1037" s="109" cm="1">
        <f t="array" ref="CK1037">IF($AG1037,SQRT(SUMPRODUCT($AH$2:$AH1037, (AW$2:AW1037-BQ1037)^2)/(SUM($AH$2:$AH1037)-1)),0)</f>
        <v>0</v>
      </c>
      <c r="CL1037" s="109" cm="1">
        <f t="array" ref="CL1037">IF($AG1037,SQRT(SUMPRODUCT($AH$2:$AH1037, (AX$2:AX1037-BR1037)^2)/(SUM($AH$2:$AH1037)-1)),0)</f>
        <v>0</v>
      </c>
      <c r="CM1037" s="109" cm="1">
        <f t="array" ref="CM1037">IF($AG1037,SQRT(SUMPRODUCT($AH$2:$AH1037, (AY$2:AY1037-BS1037)^2)/(SUM($AH$2:$AH1037)-1)),0)</f>
        <v>0</v>
      </c>
      <c r="CN1037" s="109" cm="1">
        <f t="array" ref="CN1037">IF($AG1037,SQRT(SUMPRODUCT($AH$2:$AH1037, (AZ$2:AZ1037-BT1037)^2)/(SUM($AH$2:$AH1037)-1)),0)</f>
        <v>0</v>
      </c>
      <c r="CO1037" s="109" cm="1">
        <f t="array" ref="CO1037">IF($AG1037,SQRT(SUMPRODUCT($AH$2:$AH1037, (BA$2:BA1037-BU1037)^2)/(SUM($AH$2:$AH1037)-1)),0)</f>
        <v>0</v>
      </c>
    </row>
    <row r="1038" spans="34:93" x14ac:dyDescent="0.25">
      <c r="AH1038" s="99" t="str">
        <f t="shared" si="240"/>
        <v/>
      </c>
      <c r="AI1038" s="11">
        <f t="shared" ca="1" si="245"/>
        <v>0</v>
      </c>
      <c r="AJ1038" s="11">
        <f t="shared" ca="1" si="245"/>
        <v>0</v>
      </c>
      <c r="AK1038" s="11">
        <f t="shared" ca="1" si="245"/>
        <v>0</v>
      </c>
      <c r="AL1038" s="11">
        <f t="shared" ca="1" si="245"/>
        <v>0</v>
      </c>
      <c r="AM1038" s="11">
        <f t="shared" ca="1" si="245"/>
        <v>0</v>
      </c>
      <c r="AN1038" s="11">
        <f t="shared" ca="1" si="245"/>
        <v>0</v>
      </c>
      <c r="AO1038" s="11">
        <f t="shared" ca="1" si="245"/>
        <v>0</v>
      </c>
      <c r="AP1038" s="11">
        <f t="shared" ca="1" si="245"/>
        <v>0</v>
      </c>
      <c r="AQ1038" s="11">
        <f t="shared" ca="1" si="245"/>
        <v>0</v>
      </c>
      <c r="AR1038" s="11">
        <f t="shared" ca="1" si="245"/>
        <v>0</v>
      </c>
      <c r="AS1038" s="11">
        <f t="shared" ca="1" si="246"/>
        <v>0</v>
      </c>
      <c r="AT1038" s="11">
        <f t="shared" ca="1" si="246"/>
        <v>0</v>
      </c>
      <c r="AU1038" s="11">
        <f t="shared" ca="1" si="246"/>
        <v>0</v>
      </c>
      <c r="AV1038" s="11">
        <f t="shared" ca="1" si="246"/>
        <v>0</v>
      </c>
      <c r="AW1038" s="11">
        <f t="shared" ca="1" si="246"/>
        <v>0</v>
      </c>
      <c r="AX1038" s="11">
        <f t="shared" ca="1" si="246"/>
        <v>0</v>
      </c>
      <c r="AY1038" s="11">
        <f t="shared" ca="1" si="246"/>
        <v>0</v>
      </c>
      <c r="AZ1038" s="11">
        <f t="shared" ca="1" si="246"/>
        <v>0</v>
      </c>
      <c r="BA1038" s="11">
        <f t="shared" ca="1" si="246"/>
        <v>0</v>
      </c>
      <c r="BB1038" s="11"/>
      <c r="BC1038" s="11">
        <f>IF($AG1038,SUMPRODUCT(AI$2:AI1038,$AH$2:$AH1038)/SUM($AH$2:$AH1038),0)</f>
        <v>0</v>
      </c>
      <c r="BD1038" s="11">
        <f>IF($AG1038,SUMPRODUCT(AJ$2:AJ1038,$AH$2:$AH1038)/SUM($AH$2:$AH1038),0)</f>
        <v>0</v>
      </c>
      <c r="BE1038" s="11">
        <f>IF($AG1038,SUMPRODUCT(AK$2:AK1038,$AH$2:$AH1038)/SUM($AH$2:$AH1038),0)</f>
        <v>0</v>
      </c>
      <c r="BF1038" s="11">
        <f>IF($AG1038,SUMPRODUCT(AL$2:AL1038,$AH$2:$AH1038)/SUM($AH$2:$AH1038),0)</f>
        <v>0</v>
      </c>
      <c r="BG1038" s="11">
        <f>IF($AG1038,SUMPRODUCT(AM$2:AM1038,$AH$2:$AH1038)/SUM($AH$2:$AH1038),0)</f>
        <v>0</v>
      </c>
      <c r="BH1038" s="11">
        <f>IF($AG1038,SUMPRODUCT(AN$2:AN1038,$AH$2:$AH1038)/SUM($AH$2:$AH1038),0)</f>
        <v>0</v>
      </c>
      <c r="BI1038" s="11">
        <f>IF($AG1038,SUMPRODUCT(AO$2:AO1038,$AH$2:$AH1038)/SUM($AH$2:$AH1038),0)</f>
        <v>0</v>
      </c>
      <c r="BJ1038" s="11">
        <f>IF($AG1038,SUMPRODUCT(AP$2:AP1038,$AH$2:$AH1038)/SUM($AH$2:$AH1038),0)</f>
        <v>0</v>
      </c>
      <c r="BK1038" s="11">
        <f>IF($AG1038,SUMPRODUCT(AQ$2:AQ1038,$AH$2:$AH1038)/SUM($AH$2:$AH1038),0)</f>
        <v>0</v>
      </c>
      <c r="BL1038" s="11">
        <f>IF($AG1038,SUMPRODUCT(AR$2:AR1038,$AH$2:$AH1038)/SUM($AH$2:$AH1038),0)</f>
        <v>0</v>
      </c>
      <c r="BM1038" s="11">
        <f>IF($AG1038,SUMPRODUCT(AS$2:AS1038,$AH$2:$AH1038)/SUM($AH$2:$AH1038),0)</f>
        <v>0</v>
      </c>
      <c r="BN1038" s="11">
        <f>IF($AG1038,SUMPRODUCT(AT$2:AT1038,$AH$2:$AH1038)/SUM($AH$2:$AH1038),0)</f>
        <v>0</v>
      </c>
      <c r="BO1038" s="11">
        <f>IF($AG1038,SUMPRODUCT(AU$2:AU1038,$AH$2:$AH1038)/SUM($AH$2:$AH1038),0)</f>
        <v>0</v>
      </c>
      <c r="BP1038" s="11">
        <f>IF($AG1038,SUMPRODUCT(AV$2:AV1038,$AH$2:$AH1038)/SUM($AH$2:$AH1038),0)</f>
        <v>0</v>
      </c>
      <c r="BQ1038" s="11">
        <f>IF($AG1038,SUMPRODUCT(AW$2:AW1038,$AH$2:$AH1038)/SUM($AH$2:$AH1038),0)</f>
        <v>0</v>
      </c>
      <c r="BR1038" s="11">
        <f>IF($AG1038,SUMPRODUCT(AX$2:AX1038,$AH$2:$AH1038)/SUM($AH$2:$AH1038),0)</f>
        <v>0</v>
      </c>
      <c r="BS1038" s="11">
        <f>IF($AG1038,SUMPRODUCT(AY$2:AY1038,$AH$2:$AH1038)/SUM($AH$2:$AH1038),0)</f>
        <v>0</v>
      </c>
      <c r="BT1038" s="11">
        <f>IF($AG1038,SUMPRODUCT(AZ$2:AZ1038,$AH$2:$AH1038)/SUM($AH$2:$AH1038),0)</f>
        <v>0</v>
      </c>
      <c r="BU1038" s="11">
        <f>IF($AG1038,SUMPRODUCT(BA$2:BA1038,$AH$2:$AH1038)/SUM($AH$2:$AH1038),0)</f>
        <v>0</v>
      </c>
      <c r="BV1038" s="11"/>
      <c r="BW1038" s="109" cm="1">
        <f t="array" ref="BW1038">IF($AG1038,SQRT(SUMPRODUCT($AH$2:$AH1038, (AI$2:AI1038-BC1038)^2)/(SUM($AH$2:$AH1038)-1)),0)</f>
        <v>0</v>
      </c>
      <c r="BX1038" s="109" cm="1">
        <f t="array" ref="BX1038">IF($AG1038,SQRT(SUMPRODUCT($AH$2:$AH1038, (AJ$2:AJ1038-BD1038)^2)/(SUM($AH$2:$AH1038)-1)),0)</f>
        <v>0</v>
      </c>
      <c r="BY1038" s="109" cm="1">
        <f t="array" ref="BY1038">IF($AG1038,SQRT(SUMPRODUCT($AH$2:$AH1038, (AK$2:AK1038-BE1038)^2)/(SUM($AH$2:$AH1038)-1)),0)</f>
        <v>0</v>
      </c>
      <c r="BZ1038" s="109" cm="1">
        <f t="array" ref="BZ1038">IF($AG1038,SQRT(SUMPRODUCT($AH$2:$AH1038, (AL$2:AL1038-BF1038)^2)/(SUM($AH$2:$AH1038)-1)),0)</f>
        <v>0</v>
      </c>
      <c r="CA1038" s="109" cm="1">
        <f t="array" ref="CA1038">IF($AG1038,SQRT(SUMPRODUCT($AH$2:$AH1038, (AM$2:AM1038-BG1038)^2)/(SUM($AH$2:$AH1038)-1)),0)</f>
        <v>0</v>
      </c>
      <c r="CB1038" s="109" cm="1">
        <f t="array" ref="CB1038">IF($AG1038,SQRT(SUMPRODUCT($AH$2:$AH1038, (AN$2:AN1038-BH1038)^2)/(SUM($AH$2:$AH1038)-1)),0)</f>
        <v>0</v>
      </c>
      <c r="CC1038" s="109" cm="1">
        <f t="array" ref="CC1038">IF($AG1038,SQRT(SUMPRODUCT($AH$2:$AH1038, (AO$2:AO1038-BI1038)^2)/(SUM($AH$2:$AH1038)-1)),0)</f>
        <v>0</v>
      </c>
      <c r="CD1038" s="109" cm="1">
        <f t="array" ref="CD1038">IF($AG1038,SQRT(SUMPRODUCT($AH$2:$AH1038, (AP$2:AP1038-BJ1038)^2)/(SUM($AH$2:$AH1038)-1)),0)</f>
        <v>0</v>
      </c>
      <c r="CE1038" s="109" cm="1">
        <f t="array" ref="CE1038">IF($AG1038,SQRT(SUMPRODUCT($AH$2:$AH1038, (AQ$2:AQ1038-BK1038)^2)/(SUM($AH$2:$AH1038)-1)),0)</f>
        <v>0</v>
      </c>
      <c r="CF1038" s="109" cm="1">
        <f t="array" ref="CF1038">IF($AG1038,SQRT(SUMPRODUCT($AH$2:$AH1038, (AR$2:AR1038-BL1038)^2)/(SUM($AH$2:$AH1038)-1)),0)</f>
        <v>0</v>
      </c>
      <c r="CG1038" s="109" cm="1">
        <f t="array" ref="CG1038">IF($AG1038,SQRT(SUMPRODUCT($AH$2:$AH1038, (AS$2:AS1038-BM1038)^2)/(SUM($AH$2:$AH1038)-1)),0)</f>
        <v>0</v>
      </c>
      <c r="CH1038" s="109" cm="1">
        <f t="array" ref="CH1038">IF($AG1038,SQRT(SUMPRODUCT($AH$2:$AH1038, (AT$2:AT1038-BN1038)^2)/(SUM($AH$2:$AH1038)-1)),0)</f>
        <v>0</v>
      </c>
      <c r="CI1038" s="109" cm="1">
        <f t="array" ref="CI1038">IF($AG1038,SQRT(SUMPRODUCT($AH$2:$AH1038, (AU$2:AU1038-BO1038)^2)/(SUM($AH$2:$AH1038)-1)),0)</f>
        <v>0</v>
      </c>
      <c r="CJ1038" s="109" cm="1">
        <f t="array" ref="CJ1038">IF($AG1038,SQRT(SUMPRODUCT($AH$2:$AH1038, (AV$2:AV1038-BP1038)^2)/(SUM($AH$2:$AH1038)-1)),0)</f>
        <v>0</v>
      </c>
      <c r="CK1038" s="109" cm="1">
        <f t="array" ref="CK1038">IF($AG1038,SQRT(SUMPRODUCT($AH$2:$AH1038, (AW$2:AW1038-BQ1038)^2)/(SUM($AH$2:$AH1038)-1)),0)</f>
        <v>0</v>
      </c>
      <c r="CL1038" s="109" cm="1">
        <f t="array" ref="CL1038">IF($AG1038,SQRT(SUMPRODUCT($AH$2:$AH1038, (AX$2:AX1038-BR1038)^2)/(SUM($AH$2:$AH1038)-1)),0)</f>
        <v>0</v>
      </c>
      <c r="CM1038" s="109" cm="1">
        <f t="array" ref="CM1038">IF($AG1038,SQRT(SUMPRODUCT($AH$2:$AH1038, (AY$2:AY1038-BS1038)^2)/(SUM($AH$2:$AH1038)-1)),0)</f>
        <v>0</v>
      </c>
      <c r="CN1038" s="109" cm="1">
        <f t="array" ref="CN1038">IF($AG1038,SQRT(SUMPRODUCT($AH$2:$AH1038, (AZ$2:AZ1038-BT1038)^2)/(SUM($AH$2:$AH1038)-1)),0)</f>
        <v>0</v>
      </c>
      <c r="CO1038" s="109" cm="1">
        <f t="array" ref="CO1038">IF($AG1038,SQRT(SUMPRODUCT($AH$2:$AH1038, (BA$2:BA1038-BU1038)^2)/(SUM($AH$2:$AH1038)-1)),0)</f>
        <v>0</v>
      </c>
    </row>
    <row r="1039" spans="34:93" x14ac:dyDescent="0.25">
      <c r="AH1039" s="99" t="str">
        <f t="shared" si="240"/>
        <v/>
      </c>
      <c r="AI1039" s="11">
        <f t="shared" ca="1" si="245"/>
        <v>0</v>
      </c>
      <c r="AJ1039" s="11">
        <f t="shared" ca="1" si="245"/>
        <v>0</v>
      </c>
      <c r="AK1039" s="11">
        <f t="shared" ca="1" si="245"/>
        <v>0</v>
      </c>
      <c r="AL1039" s="11">
        <f t="shared" ca="1" si="245"/>
        <v>0</v>
      </c>
      <c r="AM1039" s="11">
        <f t="shared" ca="1" si="245"/>
        <v>0</v>
      </c>
      <c r="AN1039" s="11">
        <f t="shared" ca="1" si="245"/>
        <v>0</v>
      </c>
      <c r="AO1039" s="11">
        <f t="shared" ca="1" si="245"/>
        <v>0</v>
      </c>
      <c r="AP1039" s="11">
        <f t="shared" ca="1" si="245"/>
        <v>0</v>
      </c>
      <c r="AQ1039" s="11">
        <f t="shared" ca="1" si="245"/>
        <v>0</v>
      </c>
      <c r="AR1039" s="11">
        <f t="shared" ca="1" si="245"/>
        <v>0</v>
      </c>
      <c r="AS1039" s="11">
        <f t="shared" ca="1" si="246"/>
        <v>0</v>
      </c>
      <c r="AT1039" s="11">
        <f t="shared" ca="1" si="246"/>
        <v>0</v>
      </c>
      <c r="AU1039" s="11">
        <f t="shared" ca="1" si="246"/>
        <v>0</v>
      </c>
      <c r="AV1039" s="11">
        <f t="shared" ca="1" si="246"/>
        <v>0</v>
      </c>
      <c r="AW1039" s="11">
        <f t="shared" ca="1" si="246"/>
        <v>0</v>
      </c>
      <c r="AX1039" s="11">
        <f t="shared" ca="1" si="246"/>
        <v>0</v>
      </c>
      <c r="AY1039" s="11">
        <f t="shared" ca="1" si="246"/>
        <v>0</v>
      </c>
      <c r="AZ1039" s="11">
        <f t="shared" ca="1" si="246"/>
        <v>0</v>
      </c>
      <c r="BA1039" s="11">
        <f t="shared" ca="1" si="246"/>
        <v>0</v>
      </c>
      <c r="BB1039" s="11"/>
      <c r="BC1039" s="11">
        <f>IF($AG1039,SUMPRODUCT(AI$2:AI1039,$AH$2:$AH1039)/SUM($AH$2:$AH1039),0)</f>
        <v>0</v>
      </c>
      <c r="BD1039" s="11">
        <f>IF($AG1039,SUMPRODUCT(AJ$2:AJ1039,$AH$2:$AH1039)/SUM($AH$2:$AH1039),0)</f>
        <v>0</v>
      </c>
      <c r="BE1039" s="11">
        <f>IF($AG1039,SUMPRODUCT(AK$2:AK1039,$AH$2:$AH1039)/SUM($AH$2:$AH1039),0)</f>
        <v>0</v>
      </c>
      <c r="BF1039" s="11">
        <f>IF($AG1039,SUMPRODUCT(AL$2:AL1039,$AH$2:$AH1039)/SUM($AH$2:$AH1039),0)</f>
        <v>0</v>
      </c>
      <c r="BG1039" s="11">
        <f>IF($AG1039,SUMPRODUCT(AM$2:AM1039,$AH$2:$AH1039)/SUM($AH$2:$AH1039),0)</f>
        <v>0</v>
      </c>
      <c r="BH1039" s="11">
        <f>IF($AG1039,SUMPRODUCT(AN$2:AN1039,$AH$2:$AH1039)/SUM($AH$2:$AH1039),0)</f>
        <v>0</v>
      </c>
      <c r="BI1039" s="11">
        <f>IF($AG1039,SUMPRODUCT(AO$2:AO1039,$AH$2:$AH1039)/SUM($AH$2:$AH1039),0)</f>
        <v>0</v>
      </c>
      <c r="BJ1039" s="11">
        <f>IF($AG1039,SUMPRODUCT(AP$2:AP1039,$AH$2:$AH1039)/SUM($AH$2:$AH1039),0)</f>
        <v>0</v>
      </c>
      <c r="BK1039" s="11">
        <f>IF($AG1039,SUMPRODUCT(AQ$2:AQ1039,$AH$2:$AH1039)/SUM($AH$2:$AH1039),0)</f>
        <v>0</v>
      </c>
      <c r="BL1039" s="11">
        <f>IF($AG1039,SUMPRODUCT(AR$2:AR1039,$AH$2:$AH1039)/SUM($AH$2:$AH1039),0)</f>
        <v>0</v>
      </c>
      <c r="BM1039" s="11">
        <f>IF($AG1039,SUMPRODUCT(AS$2:AS1039,$AH$2:$AH1039)/SUM($AH$2:$AH1039),0)</f>
        <v>0</v>
      </c>
      <c r="BN1039" s="11">
        <f>IF($AG1039,SUMPRODUCT(AT$2:AT1039,$AH$2:$AH1039)/SUM($AH$2:$AH1039),0)</f>
        <v>0</v>
      </c>
      <c r="BO1039" s="11">
        <f>IF($AG1039,SUMPRODUCT(AU$2:AU1039,$AH$2:$AH1039)/SUM($AH$2:$AH1039),0)</f>
        <v>0</v>
      </c>
      <c r="BP1039" s="11">
        <f>IF($AG1039,SUMPRODUCT(AV$2:AV1039,$AH$2:$AH1039)/SUM($AH$2:$AH1039),0)</f>
        <v>0</v>
      </c>
      <c r="BQ1039" s="11">
        <f>IF($AG1039,SUMPRODUCT(AW$2:AW1039,$AH$2:$AH1039)/SUM($AH$2:$AH1039),0)</f>
        <v>0</v>
      </c>
      <c r="BR1039" s="11">
        <f>IF($AG1039,SUMPRODUCT(AX$2:AX1039,$AH$2:$AH1039)/SUM($AH$2:$AH1039),0)</f>
        <v>0</v>
      </c>
      <c r="BS1039" s="11">
        <f>IF($AG1039,SUMPRODUCT(AY$2:AY1039,$AH$2:$AH1039)/SUM($AH$2:$AH1039),0)</f>
        <v>0</v>
      </c>
      <c r="BT1039" s="11">
        <f>IF($AG1039,SUMPRODUCT(AZ$2:AZ1039,$AH$2:$AH1039)/SUM($AH$2:$AH1039),0)</f>
        <v>0</v>
      </c>
      <c r="BU1039" s="11">
        <f>IF($AG1039,SUMPRODUCT(BA$2:BA1039,$AH$2:$AH1039)/SUM($AH$2:$AH1039),0)</f>
        <v>0</v>
      </c>
      <c r="BV1039" s="11"/>
      <c r="BW1039" s="109" cm="1">
        <f t="array" ref="BW1039">IF($AG1039,SQRT(SUMPRODUCT($AH$2:$AH1039, (AI$2:AI1039-BC1039)^2)/(SUM($AH$2:$AH1039)-1)),0)</f>
        <v>0</v>
      </c>
      <c r="BX1039" s="109" cm="1">
        <f t="array" ref="BX1039">IF($AG1039,SQRT(SUMPRODUCT($AH$2:$AH1039, (AJ$2:AJ1039-BD1039)^2)/(SUM($AH$2:$AH1039)-1)),0)</f>
        <v>0</v>
      </c>
      <c r="BY1039" s="109" cm="1">
        <f t="array" ref="BY1039">IF($AG1039,SQRT(SUMPRODUCT($AH$2:$AH1039, (AK$2:AK1039-BE1039)^2)/(SUM($AH$2:$AH1039)-1)),0)</f>
        <v>0</v>
      </c>
      <c r="BZ1039" s="109" cm="1">
        <f t="array" ref="BZ1039">IF($AG1039,SQRT(SUMPRODUCT($AH$2:$AH1039, (AL$2:AL1039-BF1039)^2)/(SUM($AH$2:$AH1039)-1)),0)</f>
        <v>0</v>
      </c>
      <c r="CA1039" s="109" cm="1">
        <f t="array" ref="CA1039">IF($AG1039,SQRT(SUMPRODUCT($AH$2:$AH1039, (AM$2:AM1039-BG1039)^2)/(SUM($AH$2:$AH1039)-1)),0)</f>
        <v>0</v>
      </c>
      <c r="CB1039" s="109" cm="1">
        <f t="array" ref="CB1039">IF($AG1039,SQRT(SUMPRODUCT($AH$2:$AH1039, (AN$2:AN1039-BH1039)^2)/(SUM($AH$2:$AH1039)-1)),0)</f>
        <v>0</v>
      </c>
      <c r="CC1039" s="109" cm="1">
        <f t="array" ref="CC1039">IF($AG1039,SQRT(SUMPRODUCT($AH$2:$AH1039, (AO$2:AO1039-BI1039)^2)/(SUM($AH$2:$AH1039)-1)),0)</f>
        <v>0</v>
      </c>
      <c r="CD1039" s="109" cm="1">
        <f t="array" ref="CD1039">IF($AG1039,SQRT(SUMPRODUCT($AH$2:$AH1039, (AP$2:AP1039-BJ1039)^2)/(SUM($AH$2:$AH1039)-1)),0)</f>
        <v>0</v>
      </c>
      <c r="CE1039" s="109" cm="1">
        <f t="array" ref="CE1039">IF($AG1039,SQRT(SUMPRODUCT($AH$2:$AH1039, (AQ$2:AQ1039-BK1039)^2)/(SUM($AH$2:$AH1039)-1)),0)</f>
        <v>0</v>
      </c>
      <c r="CF1039" s="109" cm="1">
        <f t="array" ref="CF1039">IF($AG1039,SQRT(SUMPRODUCT($AH$2:$AH1039, (AR$2:AR1039-BL1039)^2)/(SUM($AH$2:$AH1039)-1)),0)</f>
        <v>0</v>
      </c>
      <c r="CG1039" s="109" cm="1">
        <f t="array" ref="CG1039">IF($AG1039,SQRT(SUMPRODUCT($AH$2:$AH1039, (AS$2:AS1039-BM1039)^2)/(SUM($AH$2:$AH1039)-1)),0)</f>
        <v>0</v>
      </c>
      <c r="CH1039" s="109" cm="1">
        <f t="array" ref="CH1039">IF($AG1039,SQRT(SUMPRODUCT($AH$2:$AH1039, (AT$2:AT1039-BN1039)^2)/(SUM($AH$2:$AH1039)-1)),0)</f>
        <v>0</v>
      </c>
      <c r="CI1039" s="109" cm="1">
        <f t="array" ref="CI1039">IF($AG1039,SQRT(SUMPRODUCT($AH$2:$AH1039, (AU$2:AU1039-BO1039)^2)/(SUM($AH$2:$AH1039)-1)),0)</f>
        <v>0</v>
      </c>
      <c r="CJ1039" s="109" cm="1">
        <f t="array" ref="CJ1039">IF($AG1039,SQRT(SUMPRODUCT($AH$2:$AH1039, (AV$2:AV1039-BP1039)^2)/(SUM($AH$2:$AH1039)-1)),0)</f>
        <v>0</v>
      </c>
      <c r="CK1039" s="109" cm="1">
        <f t="array" ref="CK1039">IF($AG1039,SQRT(SUMPRODUCT($AH$2:$AH1039, (AW$2:AW1039-BQ1039)^2)/(SUM($AH$2:$AH1039)-1)),0)</f>
        <v>0</v>
      </c>
      <c r="CL1039" s="109" cm="1">
        <f t="array" ref="CL1039">IF($AG1039,SQRT(SUMPRODUCT($AH$2:$AH1039, (AX$2:AX1039-BR1039)^2)/(SUM($AH$2:$AH1039)-1)),0)</f>
        <v>0</v>
      </c>
      <c r="CM1039" s="109" cm="1">
        <f t="array" ref="CM1039">IF($AG1039,SQRT(SUMPRODUCT($AH$2:$AH1039, (AY$2:AY1039-BS1039)^2)/(SUM($AH$2:$AH1039)-1)),0)</f>
        <v>0</v>
      </c>
      <c r="CN1039" s="109" cm="1">
        <f t="array" ref="CN1039">IF($AG1039,SQRT(SUMPRODUCT($AH$2:$AH1039, (AZ$2:AZ1039-BT1039)^2)/(SUM($AH$2:$AH1039)-1)),0)</f>
        <v>0</v>
      </c>
      <c r="CO1039" s="109" cm="1">
        <f t="array" ref="CO1039">IF($AG1039,SQRT(SUMPRODUCT($AH$2:$AH1039, (BA$2:BA1039-BU1039)^2)/(SUM($AH$2:$AH1039)-1)),0)</f>
        <v>0</v>
      </c>
    </row>
    <row r="1040" spans="34:93" x14ac:dyDescent="0.25">
      <c r="AH1040" s="99" t="str">
        <f t="shared" si="240"/>
        <v/>
      </c>
      <c r="AI1040" s="11">
        <f t="shared" ca="1" si="245"/>
        <v>0</v>
      </c>
      <c r="AJ1040" s="11">
        <f t="shared" ca="1" si="245"/>
        <v>0</v>
      </c>
      <c r="AK1040" s="11">
        <f t="shared" ca="1" si="245"/>
        <v>0</v>
      </c>
      <c r="AL1040" s="11">
        <f t="shared" ca="1" si="245"/>
        <v>0</v>
      </c>
      <c r="AM1040" s="11">
        <f t="shared" ca="1" si="245"/>
        <v>0</v>
      </c>
      <c r="AN1040" s="11">
        <f t="shared" ca="1" si="245"/>
        <v>0</v>
      </c>
      <c r="AO1040" s="11">
        <f t="shared" ca="1" si="245"/>
        <v>0</v>
      </c>
      <c r="AP1040" s="11">
        <f t="shared" ca="1" si="245"/>
        <v>0</v>
      </c>
      <c r="AQ1040" s="11">
        <f t="shared" ca="1" si="245"/>
        <v>0</v>
      </c>
      <c r="AR1040" s="11">
        <f t="shared" ca="1" si="245"/>
        <v>0</v>
      </c>
      <c r="AS1040" s="11">
        <f t="shared" ca="1" si="246"/>
        <v>0</v>
      </c>
      <c r="AT1040" s="11">
        <f t="shared" ca="1" si="246"/>
        <v>0</v>
      </c>
      <c r="AU1040" s="11">
        <f t="shared" ca="1" si="246"/>
        <v>0</v>
      </c>
      <c r="AV1040" s="11">
        <f t="shared" ca="1" si="246"/>
        <v>0</v>
      </c>
      <c r="AW1040" s="11">
        <f t="shared" ca="1" si="246"/>
        <v>0</v>
      </c>
      <c r="AX1040" s="11">
        <f t="shared" ca="1" si="246"/>
        <v>0</v>
      </c>
      <c r="AY1040" s="11">
        <f t="shared" ca="1" si="246"/>
        <v>0</v>
      </c>
      <c r="AZ1040" s="11">
        <f t="shared" ca="1" si="246"/>
        <v>0</v>
      </c>
      <c r="BA1040" s="11">
        <f t="shared" ca="1" si="246"/>
        <v>0</v>
      </c>
      <c r="BB1040" s="11"/>
      <c r="BC1040" s="11">
        <f>IF($AG1040,SUMPRODUCT(AI$2:AI1040,$AH$2:$AH1040)/SUM($AH$2:$AH1040),0)</f>
        <v>0</v>
      </c>
      <c r="BD1040" s="11">
        <f>IF($AG1040,SUMPRODUCT(AJ$2:AJ1040,$AH$2:$AH1040)/SUM($AH$2:$AH1040),0)</f>
        <v>0</v>
      </c>
      <c r="BE1040" s="11">
        <f>IF($AG1040,SUMPRODUCT(AK$2:AK1040,$AH$2:$AH1040)/SUM($AH$2:$AH1040),0)</f>
        <v>0</v>
      </c>
      <c r="BF1040" s="11">
        <f>IF($AG1040,SUMPRODUCT(AL$2:AL1040,$AH$2:$AH1040)/SUM($AH$2:$AH1040),0)</f>
        <v>0</v>
      </c>
      <c r="BG1040" s="11">
        <f>IF($AG1040,SUMPRODUCT(AM$2:AM1040,$AH$2:$AH1040)/SUM($AH$2:$AH1040),0)</f>
        <v>0</v>
      </c>
      <c r="BH1040" s="11">
        <f>IF($AG1040,SUMPRODUCT(AN$2:AN1040,$AH$2:$AH1040)/SUM($AH$2:$AH1040),0)</f>
        <v>0</v>
      </c>
      <c r="BI1040" s="11">
        <f>IF($AG1040,SUMPRODUCT(AO$2:AO1040,$AH$2:$AH1040)/SUM($AH$2:$AH1040),0)</f>
        <v>0</v>
      </c>
      <c r="BJ1040" s="11">
        <f>IF($AG1040,SUMPRODUCT(AP$2:AP1040,$AH$2:$AH1040)/SUM($AH$2:$AH1040),0)</f>
        <v>0</v>
      </c>
      <c r="BK1040" s="11">
        <f>IF($AG1040,SUMPRODUCT(AQ$2:AQ1040,$AH$2:$AH1040)/SUM($AH$2:$AH1040),0)</f>
        <v>0</v>
      </c>
      <c r="BL1040" s="11">
        <f>IF($AG1040,SUMPRODUCT(AR$2:AR1040,$AH$2:$AH1040)/SUM($AH$2:$AH1040),0)</f>
        <v>0</v>
      </c>
      <c r="BM1040" s="11">
        <f>IF($AG1040,SUMPRODUCT(AS$2:AS1040,$AH$2:$AH1040)/SUM($AH$2:$AH1040),0)</f>
        <v>0</v>
      </c>
      <c r="BN1040" s="11">
        <f>IF($AG1040,SUMPRODUCT(AT$2:AT1040,$AH$2:$AH1040)/SUM($AH$2:$AH1040),0)</f>
        <v>0</v>
      </c>
      <c r="BO1040" s="11">
        <f>IF($AG1040,SUMPRODUCT(AU$2:AU1040,$AH$2:$AH1040)/SUM($AH$2:$AH1040),0)</f>
        <v>0</v>
      </c>
      <c r="BP1040" s="11">
        <f>IF($AG1040,SUMPRODUCT(AV$2:AV1040,$AH$2:$AH1040)/SUM($AH$2:$AH1040),0)</f>
        <v>0</v>
      </c>
      <c r="BQ1040" s="11">
        <f>IF($AG1040,SUMPRODUCT(AW$2:AW1040,$AH$2:$AH1040)/SUM($AH$2:$AH1040),0)</f>
        <v>0</v>
      </c>
      <c r="BR1040" s="11">
        <f>IF($AG1040,SUMPRODUCT(AX$2:AX1040,$AH$2:$AH1040)/SUM($AH$2:$AH1040),0)</f>
        <v>0</v>
      </c>
      <c r="BS1040" s="11">
        <f>IF($AG1040,SUMPRODUCT(AY$2:AY1040,$AH$2:$AH1040)/SUM($AH$2:$AH1040),0)</f>
        <v>0</v>
      </c>
      <c r="BT1040" s="11">
        <f>IF($AG1040,SUMPRODUCT(AZ$2:AZ1040,$AH$2:$AH1040)/SUM($AH$2:$AH1040),0)</f>
        <v>0</v>
      </c>
      <c r="BU1040" s="11">
        <f>IF($AG1040,SUMPRODUCT(BA$2:BA1040,$AH$2:$AH1040)/SUM($AH$2:$AH1040),0)</f>
        <v>0</v>
      </c>
      <c r="BV1040" s="11"/>
      <c r="BW1040" s="109" cm="1">
        <f t="array" ref="BW1040">IF($AG1040,SQRT(SUMPRODUCT($AH$2:$AH1040, (AI$2:AI1040-BC1040)^2)/(SUM($AH$2:$AH1040)-1)),0)</f>
        <v>0</v>
      </c>
      <c r="BX1040" s="109" cm="1">
        <f t="array" ref="BX1040">IF($AG1040,SQRT(SUMPRODUCT($AH$2:$AH1040, (AJ$2:AJ1040-BD1040)^2)/(SUM($AH$2:$AH1040)-1)),0)</f>
        <v>0</v>
      </c>
      <c r="BY1040" s="109" cm="1">
        <f t="array" ref="BY1040">IF($AG1040,SQRT(SUMPRODUCT($AH$2:$AH1040, (AK$2:AK1040-BE1040)^2)/(SUM($AH$2:$AH1040)-1)),0)</f>
        <v>0</v>
      </c>
      <c r="BZ1040" s="109" cm="1">
        <f t="array" ref="BZ1040">IF($AG1040,SQRT(SUMPRODUCT($AH$2:$AH1040, (AL$2:AL1040-BF1040)^2)/(SUM($AH$2:$AH1040)-1)),0)</f>
        <v>0</v>
      </c>
      <c r="CA1040" s="109" cm="1">
        <f t="array" ref="CA1040">IF($AG1040,SQRT(SUMPRODUCT($AH$2:$AH1040, (AM$2:AM1040-BG1040)^2)/(SUM($AH$2:$AH1040)-1)),0)</f>
        <v>0</v>
      </c>
      <c r="CB1040" s="109" cm="1">
        <f t="array" ref="CB1040">IF($AG1040,SQRT(SUMPRODUCT($AH$2:$AH1040, (AN$2:AN1040-BH1040)^2)/(SUM($AH$2:$AH1040)-1)),0)</f>
        <v>0</v>
      </c>
      <c r="CC1040" s="109" cm="1">
        <f t="array" ref="CC1040">IF($AG1040,SQRT(SUMPRODUCT($AH$2:$AH1040, (AO$2:AO1040-BI1040)^2)/(SUM($AH$2:$AH1040)-1)),0)</f>
        <v>0</v>
      </c>
      <c r="CD1040" s="109" cm="1">
        <f t="array" ref="CD1040">IF($AG1040,SQRT(SUMPRODUCT($AH$2:$AH1040, (AP$2:AP1040-BJ1040)^2)/(SUM($AH$2:$AH1040)-1)),0)</f>
        <v>0</v>
      </c>
      <c r="CE1040" s="109" cm="1">
        <f t="array" ref="CE1040">IF($AG1040,SQRT(SUMPRODUCT($AH$2:$AH1040, (AQ$2:AQ1040-BK1040)^2)/(SUM($AH$2:$AH1040)-1)),0)</f>
        <v>0</v>
      </c>
      <c r="CF1040" s="109" cm="1">
        <f t="array" ref="CF1040">IF($AG1040,SQRT(SUMPRODUCT($AH$2:$AH1040, (AR$2:AR1040-BL1040)^2)/(SUM($AH$2:$AH1040)-1)),0)</f>
        <v>0</v>
      </c>
      <c r="CG1040" s="109" cm="1">
        <f t="array" ref="CG1040">IF($AG1040,SQRT(SUMPRODUCT($AH$2:$AH1040, (AS$2:AS1040-BM1040)^2)/(SUM($AH$2:$AH1040)-1)),0)</f>
        <v>0</v>
      </c>
      <c r="CH1040" s="109" cm="1">
        <f t="array" ref="CH1040">IF($AG1040,SQRT(SUMPRODUCT($AH$2:$AH1040, (AT$2:AT1040-BN1040)^2)/(SUM($AH$2:$AH1040)-1)),0)</f>
        <v>0</v>
      </c>
      <c r="CI1040" s="109" cm="1">
        <f t="array" ref="CI1040">IF($AG1040,SQRT(SUMPRODUCT($AH$2:$AH1040, (AU$2:AU1040-BO1040)^2)/(SUM($AH$2:$AH1040)-1)),0)</f>
        <v>0</v>
      </c>
      <c r="CJ1040" s="109" cm="1">
        <f t="array" ref="CJ1040">IF($AG1040,SQRT(SUMPRODUCT($AH$2:$AH1040, (AV$2:AV1040-BP1040)^2)/(SUM($AH$2:$AH1040)-1)),0)</f>
        <v>0</v>
      </c>
      <c r="CK1040" s="109" cm="1">
        <f t="array" ref="CK1040">IF($AG1040,SQRT(SUMPRODUCT($AH$2:$AH1040, (AW$2:AW1040-BQ1040)^2)/(SUM($AH$2:$AH1040)-1)),0)</f>
        <v>0</v>
      </c>
      <c r="CL1040" s="109" cm="1">
        <f t="array" ref="CL1040">IF($AG1040,SQRT(SUMPRODUCT($AH$2:$AH1040, (AX$2:AX1040-BR1040)^2)/(SUM($AH$2:$AH1040)-1)),0)</f>
        <v>0</v>
      </c>
      <c r="CM1040" s="109" cm="1">
        <f t="array" ref="CM1040">IF($AG1040,SQRT(SUMPRODUCT($AH$2:$AH1040, (AY$2:AY1040-BS1040)^2)/(SUM($AH$2:$AH1040)-1)),0)</f>
        <v>0</v>
      </c>
      <c r="CN1040" s="109" cm="1">
        <f t="array" ref="CN1040">IF($AG1040,SQRT(SUMPRODUCT($AH$2:$AH1040, (AZ$2:AZ1040-BT1040)^2)/(SUM($AH$2:$AH1040)-1)),0)</f>
        <v>0</v>
      </c>
      <c r="CO1040" s="109" cm="1">
        <f t="array" ref="CO1040">IF($AG1040,SQRT(SUMPRODUCT($AH$2:$AH1040, (BA$2:BA1040-BU1040)^2)/(SUM($AH$2:$AH1040)-1)),0)</f>
        <v>0</v>
      </c>
    </row>
    <row r="1041" spans="34:93" x14ac:dyDescent="0.25">
      <c r="AH1041" s="99" t="str">
        <f t="shared" si="240"/>
        <v/>
      </c>
      <c r="AI1041" s="11">
        <f t="shared" ca="1" si="245"/>
        <v>0</v>
      </c>
      <c r="AJ1041" s="11">
        <f t="shared" ca="1" si="245"/>
        <v>0</v>
      </c>
      <c r="AK1041" s="11">
        <f t="shared" ca="1" si="245"/>
        <v>0</v>
      </c>
      <c r="AL1041" s="11">
        <f t="shared" ca="1" si="245"/>
        <v>0</v>
      </c>
      <c r="AM1041" s="11">
        <f t="shared" ca="1" si="245"/>
        <v>0</v>
      </c>
      <c r="AN1041" s="11">
        <f t="shared" ca="1" si="245"/>
        <v>0</v>
      </c>
      <c r="AO1041" s="11">
        <f t="shared" ca="1" si="245"/>
        <v>0</v>
      </c>
      <c r="AP1041" s="11">
        <f t="shared" ca="1" si="245"/>
        <v>0</v>
      </c>
      <c r="AQ1041" s="11">
        <f t="shared" ca="1" si="245"/>
        <v>0</v>
      </c>
      <c r="AR1041" s="11">
        <f t="shared" ca="1" si="245"/>
        <v>0</v>
      </c>
      <c r="AS1041" s="11">
        <f t="shared" ca="1" si="246"/>
        <v>0</v>
      </c>
      <c r="AT1041" s="11">
        <f t="shared" ca="1" si="246"/>
        <v>0</v>
      </c>
      <c r="AU1041" s="11">
        <f t="shared" ca="1" si="246"/>
        <v>0</v>
      </c>
      <c r="AV1041" s="11">
        <f t="shared" ca="1" si="246"/>
        <v>0</v>
      </c>
      <c r="AW1041" s="11">
        <f t="shared" ca="1" si="246"/>
        <v>0</v>
      </c>
      <c r="AX1041" s="11">
        <f t="shared" ca="1" si="246"/>
        <v>0</v>
      </c>
      <c r="AY1041" s="11">
        <f t="shared" ca="1" si="246"/>
        <v>0</v>
      </c>
      <c r="AZ1041" s="11">
        <f t="shared" ca="1" si="246"/>
        <v>0</v>
      </c>
      <c r="BA1041" s="11">
        <f t="shared" ca="1" si="246"/>
        <v>0</v>
      </c>
      <c r="BB1041" s="11"/>
      <c r="BC1041" s="11">
        <f>IF($AG1041,SUMPRODUCT(AI$2:AI1041,$AH$2:$AH1041)/SUM($AH$2:$AH1041),0)</f>
        <v>0</v>
      </c>
      <c r="BD1041" s="11">
        <f>IF($AG1041,SUMPRODUCT(AJ$2:AJ1041,$AH$2:$AH1041)/SUM($AH$2:$AH1041),0)</f>
        <v>0</v>
      </c>
      <c r="BE1041" s="11">
        <f>IF($AG1041,SUMPRODUCT(AK$2:AK1041,$AH$2:$AH1041)/SUM($AH$2:$AH1041),0)</f>
        <v>0</v>
      </c>
      <c r="BF1041" s="11">
        <f>IF($AG1041,SUMPRODUCT(AL$2:AL1041,$AH$2:$AH1041)/SUM($AH$2:$AH1041),0)</f>
        <v>0</v>
      </c>
      <c r="BG1041" s="11">
        <f>IF($AG1041,SUMPRODUCT(AM$2:AM1041,$AH$2:$AH1041)/SUM($AH$2:$AH1041),0)</f>
        <v>0</v>
      </c>
      <c r="BH1041" s="11">
        <f>IF($AG1041,SUMPRODUCT(AN$2:AN1041,$AH$2:$AH1041)/SUM($AH$2:$AH1041),0)</f>
        <v>0</v>
      </c>
      <c r="BI1041" s="11">
        <f>IF($AG1041,SUMPRODUCT(AO$2:AO1041,$AH$2:$AH1041)/SUM($AH$2:$AH1041),0)</f>
        <v>0</v>
      </c>
      <c r="BJ1041" s="11">
        <f>IF($AG1041,SUMPRODUCT(AP$2:AP1041,$AH$2:$AH1041)/SUM($AH$2:$AH1041),0)</f>
        <v>0</v>
      </c>
      <c r="BK1041" s="11">
        <f>IF($AG1041,SUMPRODUCT(AQ$2:AQ1041,$AH$2:$AH1041)/SUM($AH$2:$AH1041),0)</f>
        <v>0</v>
      </c>
      <c r="BL1041" s="11">
        <f>IF($AG1041,SUMPRODUCT(AR$2:AR1041,$AH$2:$AH1041)/SUM($AH$2:$AH1041),0)</f>
        <v>0</v>
      </c>
      <c r="BM1041" s="11">
        <f>IF($AG1041,SUMPRODUCT(AS$2:AS1041,$AH$2:$AH1041)/SUM($AH$2:$AH1041),0)</f>
        <v>0</v>
      </c>
      <c r="BN1041" s="11">
        <f>IF($AG1041,SUMPRODUCT(AT$2:AT1041,$AH$2:$AH1041)/SUM($AH$2:$AH1041),0)</f>
        <v>0</v>
      </c>
      <c r="BO1041" s="11">
        <f>IF($AG1041,SUMPRODUCT(AU$2:AU1041,$AH$2:$AH1041)/SUM($AH$2:$AH1041),0)</f>
        <v>0</v>
      </c>
      <c r="BP1041" s="11">
        <f>IF($AG1041,SUMPRODUCT(AV$2:AV1041,$AH$2:$AH1041)/SUM($AH$2:$AH1041),0)</f>
        <v>0</v>
      </c>
      <c r="BQ1041" s="11">
        <f>IF($AG1041,SUMPRODUCT(AW$2:AW1041,$AH$2:$AH1041)/SUM($AH$2:$AH1041),0)</f>
        <v>0</v>
      </c>
      <c r="BR1041" s="11">
        <f>IF($AG1041,SUMPRODUCT(AX$2:AX1041,$AH$2:$AH1041)/SUM($AH$2:$AH1041),0)</f>
        <v>0</v>
      </c>
      <c r="BS1041" s="11">
        <f>IF($AG1041,SUMPRODUCT(AY$2:AY1041,$AH$2:$AH1041)/SUM($AH$2:$AH1041),0)</f>
        <v>0</v>
      </c>
      <c r="BT1041" s="11">
        <f>IF($AG1041,SUMPRODUCT(AZ$2:AZ1041,$AH$2:$AH1041)/SUM($AH$2:$AH1041),0)</f>
        <v>0</v>
      </c>
      <c r="BU1041" s="11">
        <f>IF($AG1041,SUMPRODUCT(BA$2:BA1041,$AH$2:$AH1041)/SUM($AH$2:$AH1041),0)</f>
        <v>0</v>
      </c>
      <c r="BV1041" s="11"/>
      <c r="BW1041" s="109" cm="1">
        <f t="array" ref="BW1041">IF($AG1041,SQRT(SUMPRODUCT($AH$2:$AH1041, (AI$2:AI1041-BC1041)^2)/(SUM($AH$2:$AH1041)-1)),0)</f>
        <v>0</v>
      </c>
      <c r="BX1041" s="109" cm="1">
        <f t="array" ref="BX1041">IF($AG1041,SQRT(SUMPRODUCT($AH$2:$AH1041, (AJ$2:AJ1041-BD1041)^2)/(SUM($AH$2:$AH1041)-1)),0)</f>
        <v>0</v>
      </c>
      <c r="BY1041" s="109" cm="1">
        <f t="array" ref="BY1041">IF($AG1041,SQRT(SUMPRODUCT($AH$2:$AH1041, (AK$2:AK1041-BE1041)^2)/(SUM($AH$2:$AH1041)-1)),0)</f>
        <v>0</v>
      </c>
      <c r="BZ1041" s="109" cm="1">
        <f t="array" ref="BZ1041">IF($AG1041,SQRT(SUMPRODUCT($AH$2:$AH1041, (AL$2:AL1041-BF1041)^2)/(SUM($AH$2:$AH1041)-1)),0)</f>
        <v>0</v>
      </c>
      <c r="CA1041" s="109" cm="1">
        <f t="array" ref="CA1041">IF($AG1041,SQRT(SUMPRODUCT($AH$2:$AH1041, (AM$2:AM1041-BG1041)^2)/(SUM($AH$2:$AH1041)-1)),0)</f>
        <v>0</v>
      </c>
      <c r="CB1041" s="109" cm="1">
        <f t="array" ref="CB1041">IF($AG1041,SQRT(SUMPRODUCT($AH$2:$AH1041, (AN$2:AN1041-BH1041)^2)/(SUM($AH$2:$AH1041)-1)),0)</f>
        <v>0</v>
      </c>
      <c r="CC1041" s="109" cm="1">
        <f t="array" ref="CC1041">IF($AG1041,SQRT(SUMPRODUCT($AH$2:$AH1041, (AO$2:AO1041-BI1041)^2)/(SUM($AH$2:$AH1041)-1)),0)</f>
        <v>0</v>
      </c>
      <c r="CD1041" s="109" cm="1">
        <f t="array" ref="CD1041">IF($AG1041,SQRT(SUMPRODUCT($AH$2:$AH1041, (AP$2:AP1041-BJ1041)^2)/(SUM($AH$2:$AH1041)-1)),0)</f>
        <v>0</v>
      </c>
      <c r="CE1041" s="109" cm="1">
        <f t="array" ref="CE1041">IF($AG1041,SQRT(SUMPRODUCT($AH$2:$AH1041, (AQ$2:AQ1041-BK1041)^2)/(SUM($AH$2:$AH1041)-1)),0)</f>
        <v>0</v>
      </c>
      <c r="CF1041" s="109" cm="1">
        <f t="array" ref="CF1041">IF($AG1041,SQRT(SUMPRODUCT($AH$2:$AH1041, (AR$2:AR1041-BL1041)^2)/(SUM($AH$2:$AH1041)-1)),0)</f>
        <v>0</v>
      </c>
      <c r="CG1041" s="109" cm="1">
        <f t="array" ref="CG1041">IF($AG1041,SQRT(SUMPRODUCT($AH$2:$AH1041, (AS$2:AS1041-BM1041)^2)/(SUM($AH$2:$AH1041)-1)),0)</f>
        <v>0</v>
      </c>
      <c r="CH1041" s="109" cm="1">
        <f t="array" ref="CH1041">IF($AG1041,SQRT(SUMPRODUCT($AH$2:$AH1041, (AT$2:AT1041-BN1041)^2)/(SUM($AH$2:$AH1041)-1)),0)</f>
        <v>0</v>
      </c>
      <c r="CI1041" s="109" cm="1">
        <f t="array" ref="CI1041">IF($AG1041,SQRT(SUMPRODUCT($AH$2:$AH1041, (AU$2:AU1041-BO1041)^2)/(SUM($AH$2:$AH1041)-1)),0)</f>
        <v>0</v>
      </c>
      <c r="CJ1041" s="109" cm="1">
        <f t="array" ref="CJ1041">IF($AG1041,SQRT(SUMPRODUCT($AH$2:$AH1041, (AV$2:AV1041-BP1041)^2)/(SUM($AH$2:$AH1041)-1)),0)</f>
        <v>0</v>
      </c>
      <c r="CK1041" s="109" cm="1">
        <f t="array" ref="CK1041">IF($AG1041,SQRT(SUMPRODUCT($AH$2:$AH1041, (AW$2:AW1041-BQ1041)^2)/(SUM($AH$2:$AH1041)-1)),0)</f>
        <v>0</v>
      </c>
      <c r="CL1041" s="109" cm="1">
        <f t="array" ref="CL1041">IF($AG1041,SQRT(SUMPRODUCT($AH$2:$AH1041, (AX$2:AX1041-BR1041)^2)/(SUM($AH$2:$AH1041)-1)),0)</f>
        <v>0</v>
      </c>
      <c r="CM1041" s="109" cm="1">
        <f t="array" ref="CM1041">IF($AG1041,SQRT(SUMPRODUCT($AH$2:$AH1041, (AY$2:AY1041-BS1041)^2)/(SUM($AH$2:$AH1041)-1)),0)</f>
        <v>0</v>
      </c>
      <c r="CN1041" s="109" cm="1">
        <f t="array" ref="CN1041">IF($AG1041,SQRT(SUMPRODUCT($AH$2:$AH1041, (AZ$2:AZ1041-BT1041)^2)/(SUM($AH$2:$AH1041)-1)),0)</f>
        <v>0</v>
      </c>
      <c r="CO1041" s="109" cm="1">
        <f t="array" ref="CO1041">IF($AG1041,SQRT(SUMPRODUCT($AH$2:$AH1041, (BA$2:BA1041-BU1041)^2)/(SUM($AH$2:$AH1041)-1)),0)</f>
        <v>0</v>
      </c>
    </row>
    <row r="1042" spans="34:93" x14ac:dyDescent="0.25">
      <c r="AH1042" s="99" t="str">
        <f t="shared" si="240"/>
        <v/>
      </c>
      <c r="AI1042" s="11">
        <f t="shared" ref="AI1042:AR1051" ca="1" si="247">IF(AI$1&lt;&gt;0,SUMIFS(INDIRECT(AI$1), Fecha,$AG1042),0)</f>
        <v>0</v>
      </c>
      <c r="AJ1042" s="11">
        <f t="shared" ca="1" si="247"/>
        <v>0</v>
      </c>
      <c r="AK1042" s="11">
        <f t="shared" ca="1" si="247"/>
        <v>0</v>
      </c>
      <c r="AL1042" s="11">
        <f t="shared" ca="1" si="247"/>
        <v>0</v>
      </c>
      <c r="AM1042" s="11">
        <f t="shared" ca="1" si="247"/>
        <v>0</v>
      </c>
      <c r="AN1042" s="11">
        <f t="shared" ca="1" si="247"/>
        <v>0</v>
      </c>
      <c r="AO1042" s="11">
        <f t="shared" ca="1" si="247"/>
        <v>0</v>
      </c>
      <c r="AP1042" s="11">
        <f t="shared" ca="1" si="247"/>
        <v>0</v>
      </c>
      <c r="AQ1042" s="11">
        <f t="shared" ca="1" si="247"/>
        <v>0</v>
      </c>
      <c r="AR1042" s="11">
        <f t="shared" ca="1" si="247"/>
        <v>0</v>
      </c>
      <c r="AS1042" s="11">
        <f t="shared" ref="AS1042:BA1051" ca="1" si="248">IF(AS$1&lt;&gt;0,SUMIFS(INDIRECT(AS$1), Fecha,$AG1042),0)</f>
        <v>0</v>
      </c>
      <c r="AT1042" s="11">
        <f t="shared" ca="1" si="248"/>
        <v>0</v>
      </c>
      <c r="AU1042" s="11">
        <f t="shared" ca="1" si="248"/>
        <v>0</v>
      </c>
      <c r="AV1042" s="11">
        <f t="shared" ca="1" si="248"/>
        <v>0</v>
      </c>
      <c r="AW1042" s="11">
        <f t="shared" ca="1" si="248"/>
        <v>0</v>
      </c>
      <c r="AX1042" s="11">
        <f t="shared" ca="1" si="248"/>
        <v>0</v>
      </c>
      <c r="AY1042" s="11">
        <f t="shared" ca="1" si="248"/>
        <v>0</v>
      </c>
      <c r="AZ1042" s="11">
        <f t="shared" ca="1" si="248"/>
        <v>0</v>
      </c>
      <c r="BA1042" s="11">
        <f t="shared" ca="1" si="248"/>
        <v>0</v>
      </c>
      <c r="BB1042" s="11"/>
      <c r="BC1042" s="11">
        <f>IF($AG1042,SUMPRODUCT(AI$2:AI1042,$AH$2:$AH1042)/SUM($AH$2:$AH1042),0)</f>
        <v>0</v>
      </c>
      <c r="BD1042" s="11">
        <f>IF($AG1042,SUMPRODUCT(AJ$2:AJ1042,$AH$2:$AH1042)/SUM($AH$2:$AH1042),0)</f>
        <v>0</v>
      </c>
      <c r="BE1042" s="11">
        <f>IF($AG1042,SUMPRODUCT(AK$2:AK1042,$AH$2:$AH1042)/SUM($AH$2:$AH1042),0)</f>
        <v>0</v>
      </c>
      <c r="BF1042" s="11">
        <f>IF($AG1042,SUMPRODUCT(AL$2:AL1042,$AH$2:$AH1042)/SUM($AH$2:$AH1042),0)</f>
        <v>0</v>
      </c>
      <c r="BG1042" s="11">
        <f>IF($AG1042,SUMPRODUCT(AM$2:AM1042,$AH$2:$AH1042)/SUM($AH$2:$AH1042),0)</f>
        <v>0</v>
      </c>
      <c r="BH1042" s="11">
        <f>IF($AG1042,SUMPRODUCT(AN$2:AN1042,$AH$2:$AH1042)/SUM($AH$2:$AH1042),0)</f>
        <v>0</v>
      </c>
      <c r="BI1042" s="11">
        <f>IF($AG1042,SUMPRODUCT(AO$2:AO1042,$AH$2:$AH1042)/SUM($AH$2:$AH1042),0)</f>
        <v>0</v>
      </c>
      <c r="BJ1042" s="11">
        <f>IF($AG1042,SUMPRODUCT(AP$2:AP1042,$AH$2:$AH1042)/SUM($AH$2:$AH1042),0)</f>
        <v>0</v>
      </c>
      <c r="BK1042" s="11">
        <f>IF($AG1042,SUMPRODUCT(AQ$2:AQ1042,$AH$2:$AH1042)/SUM($AH$2:$AH1042),0)</f>
        <v>0</v>
      </c>
      <c r="BL1042" s="11">
        <f>IF($AG1042,SUMPRODUCT(AR$2:AR1042,$AH$2:$AH1042)/SUM($AH$2:$AH1042),0)</f>
        <v>0</v>
      </c>
      <c r="BM1042" s="11">
        <f>IF($AG1042,SUMPRODUCT(AS$2:AS1042,$AH$2:$AH1042)/SUM($AH$2:$AH1042),0)</f>
        <v>0</v>
      </c>
      <c r="BN1042" s="11">
        <f>IF($AG1042,SUMPRODUCT(AT$2:AT1042,$AH$2:$AH1042)/SUM($AH$2:$AH1042),0)</f>
        <v>0</v>
      </c>
      <c r="BO1042" s="11">
        <f>IF($AG1042,SUMPRODUCT(AU$2:AU1042,$AH$2:$AH1042)/SUM($AH$2:$AH1042),0)</f>
        <v>0</v>
      </c>
      <c r="BP1042" s="11">
        <f>IF($AG1042,SUMPRODUCT(AV$2:AV1042,$AH$2:$AH1042)/SUM($AH$2:$AH1042),0)</f>
        <v>0</v>
      </c>
      <c r="BQ1042" s="11">
        <f>IF($AG1042,SUMPRODUCT(AW$2:AW1042,$AH$2:$AH1042)/SUM($AH$2:$AH1042),0)</f>
        <v>0</v>
      </c>
      <c r="BR1042" s="11">
        <f>IF($AG1042,SUMPRODUCT(AX$2:AX1042,$AH$2:$AH1042)/SUM($AH$2:$AH1042),0)</f>
        <v>0</v>
      </c>
      <c r="BS1042" s="11">
        <f>IF($AG1042,SUMPRODUCT(AY$2:AY1042,$AH$2:$AH1042)/SUM($AH$2:$AH1042),0)</f>
        <v>0</v>
      </c>
      <c r="BT1042" s="11">
        <f>IF($AG1042,SUMPRODUCT(AZ$2:AZ1042,$AH$2:$AH1042)/SUM($AH$2:$AH1042),0)</f>
        <v>0</v>
      </c>
      <c r="BU1042" s="11">
        <f>IF($AG1042,SUMPRODUCT(BA$2:BA1042,$AH$2:$AH1042)/SUM($AH$2:$AH1042),0)</f>
        <v>0</v>
      </c>
      <c r="BV1042" s="11"/>
      <c r="BW1042" s="109" cm="1">
        <f t="array" ref="BW1042">IF($AG1042,SQRT(SUMPRODUCT($AH$2:$AH1042, (AI$2:AI1042-BC1042)^2)/(SUM($AH$2:$AH1042)-1)),0)</f>
        <v>0</v>
      </c>
      <c r="BX1042" s="109" cm="1">
        <f t="array" ref="BX1042">IF($AG1042,SQRT(SUMPRODUCT($AH$2:$AH1042, (AJ$2:AJ1042-BD1042)^2)/(SUM($AH$2:$AH1042)-1)),0)</f>
        <v>0</v>
      </c>
      <c r="BY1042" s="109" cm="1">
        <f t="array" ref="BY1042">IF($AG1042,SQRT(SUMPRODUCT($AH$2:$AH1042, (AK$2:AK1042-BE1042)^2)/(SUM($AH$2:$AH1042)-1)),0)</f>
        <v>0</v>
      </c>
      <c r="BZ1042" s="109" cm="1">
        <f t="array" ref="BZ1042">IF($AG1042,SQRT(SUMPRODUCT($AH$2:$AH1042, (AL$2:AL1042-BF1042)^2)/(SUM($AH$2:$AH1042)-1)),0)</f>
        <v>0</v>
      </c>
      <c r="CA1042" s="109" cm="1">
        <f t="array" ref="CA1042">IF($AG1042,SQRT(SUMPRODUCT($AH$2:$AH1042, (AM$2:AM1042-BG1042)^2)/(SUM($AH$2:$AH1042)-1)),0)</f>
        <v>0</v>
      </c>
      <c r="CB1042" s="109" cm="1">
        <f t="array" ref="CB1042">IF($AG1042,SQRT(SUMPRODUCT($AH$2:$AH1042, (AN$2:AN1042-BH1042)^2)/(SUM($AH$2:$AH1042)-1)),0)</f>
        <v>0</v>
      </c>
      <c r="CC1042" s="109" cm="1">
        <f t="array" ref="CC1042">IF($AG1042,SQRT(SUMPRODUCT($AH$2:$AH1042, (AO$2:AO1042-BI1042)^2)/(SUM($AH$2:$AH1042)-1)),0)</f>
        <v>0</v>
      </c>
      <c r="CD1042" s="109" cm="1">
        <f t="array" ref="CD1042">IF($AG1042,SQRT(SUMPRODUCT($AH$2:$AH1042, (AP$2:AP1042-BJ1042)^2)/(SUM($AH$2:$AH1042)-1)),0)</f>
        <v>0</v>
      </c>
      <c r="CE1042" s="109" cm="1">
        <f t="array" ref="CE1042">IF($AG1042,SQRT(SUMPRODUCT($AH$2:$AH1042, (AQ$2:AQ1042-BK1042)^2)/(SUM($AH$2:$AH1042)-1)),0)</f>
        <v>0</v>
      </c>
      <c r="CF1042" s="109" cm="1">
        <f t="array" ref="CF1042">IF($AG1042,SQRT(SUMPRODUCT($AH$2:$AH1042, (AR$2:AR1042-BL1042)^2)/(SUM($AH$2:$AH1042)-1)),0)</f>
        <v>0</v>
      </c>
      <c r="CG1042" s="109" cm="1">
        <f t="array" ref="CG1042">IF($AG1042,SQRT(SUMPRODUCT($AH$2:$AH1042, (AS$2:AS1042-BM1042)^2)/(SUM($AH$2:$AH1042)-1)),0)</f>
        <v>0</v>
      </c>
      <c r="CH1042" s="109" cm="1">
        <f t="array" ref="CH1042">IF($AG1042,SQRT(SUMPRODUCT($AH$2:$AH1042, (AT$2:AT1042-BN1042)^2)/(SUM($AH$2:$AH1042)-1)),0)</f>
        <v>0</v>
      </c>
      <c r="CI1042" s="109" cm="1">
        <f t="array" ref="CI1042">IF($AG1042,SQRT(SUMPRODUCT($AH$2:$AH1042, (AU$2:AU1042-BO1042)^2)/(SUM($AH$2:$AH1042)-1)),0)</f>
        <v>0</v>
      </c>
      <c r="CJ1042" s="109" cm="1">
        <f t="array" ref="CJ1042">IF($AG1042,SQRT(SUMPRODUCT($AH$2:$AH1042, (AV$2:AV1042-BP1042)^2)/(SUM($AH$2:$AH1042)-1)),0)</f>
        <v>0</v>
      </c>
      <c r="CK1042" s="109" cm="1">
        <f t="array" ref="CK1042">IF($AG1042,SQRT(SUMPRODUCT($AH$2:$AH1042, (AW$2:AW1042-BQ1042)^2)/(SUM($AH$2:$AH1042)-1)),0)</f>
        <v>0</v>
      </c>
      <c r="CL1042" s="109" cm="1">
        <f t="array" ref="CL1042">IF($AG1042,SQRT(SUMPRODUCT($AH$2:$AH1042, (AX$2:AX1042-BR1042)^2)/(SUM($AH$2:$AH1042)-1)),0)</f>
        <v>0</v>
      </c>
      <c r="CM1042" s="109" cm="1">
        <f t="array" ref="CM1042">IF($AG1042,SQRT(SUMPRODUCT($AH$2:$AH1042, (AY$2:AY1042-BS1042)^2)/(SUM($AH$2:$AH1042)-1)),0)</f>
        <v>0</v>
      </c>
      <c r="CN1042" s="109" cm="1">
        <f t="array" ref="CN1042">IF($AG1042,SQRT(SUMPRODUCT($AH$2:$AH1042, (AZ$2:AZ1042-BT1042)^2)/(SUM($AH$2:$AH1042)-1)),0)</f>
        <v>0</v>
      </c>
      <c r="CO1042" s="109" cm="1">
        <f t="array" ref="CO1042">IF($AG1042,SQRT(SUMPRODUCT($AH$2:$AH1042, (BA$2:BA1042-BU1042)^2)/(SUM($AH$2:$AH1042)-1)),0)</f>
        <v>0</v>
      </c>
    </row>
    <row r="1043" spans="34:93" x14ac:dyDescent="0.25">
      <c r="AH1043" s="99" t="str">
        <f t="shared" si="240"/>
        <v/>
      </c>
      <c r="AI1043" s="11">
        <f t="shared" ca="1" si="247"/>
        <v>0</v>
      </c>
      <c r="AJ1043" s="11">
        <f t="shared" ca="1" si="247"/>
        <v>0</v>
      </c>
      <c r="AK1043" s="11">
        <f t="shared" ca="1" si="247"/>
        <v>0</v>
      </c>
      <c r="AL1043" s="11">
        <f t="shared" ca="1" si="247"/>
        <v>0</v>
      </c>
      <c r="AM1043" s="11">
        <f t="shared" ca="1" si="247"/>
        <v>0</v>
      </c>
      <c r="AN1043" s="11">
        <f t="shared" ca="1" si="247"/>
        <v>0</v>
      </c>
      <c r="AO1043" s="11">
        <f t="shared" ca="1" si="247"/>
        <v>0</v>
      </c>
      <c r="AP1043" s="11">
        <f t="shared" ca="1" si="247"/>
        <v>0</v>
      </c>
      <c r="AQ1043" s="11">
        <f t="shared" ca="1" si="247"/>
        <v>0</v>
      </c>
      <c r="AR1043" s="11">
        <f t="shared" ca="1" si="247"/>
        <v>0</v>
      </c>
      <c r="AS1043" s="11">
        <f t="shared" ca="1" si="248"/>
        <v>0</v>
      </c>
      <c r="AT1043" s="11">
        <f t="shared" ca="1" si="248"/>
        <v>0</v>
      </c>
      <c r="AU1043" s="11">
        <f t="shared" ca="1" si="248"/>
        <v>0</v>
      </c>
      <c r="AV1043" s="11">
        <f t="shared" ca="1" si="248"/>
        <v>0</v>
      </c>
      <c r="AW1043" s="11">
        <f t="shared" ca="1" si="248"/>
        <v>0</v>
      </c>
      <c r="AX1043" s="11">
        <f t="shared" ca="1" si="248"/>
        <v>0</v>
      </c>
      <c r="AY1043" s="11">
        <f t="shared" ca="1" si="248"/>
        <v>0</v>
      </c>
      <c r="AZ1043" s="11">
        <f t="shared" ca="1" si="248"/>
        <v>0</v>
      </c>
      <c r="BA1043" s="11">
        <f t="shared" ca="1" si="248"/>
        <v>0</v>
      </c>
      <c r="BB1043" s="11"/>
      <c r="BC1043" s="11">
        <f>IF($AG1043,SUMPRODUCT(AI$2:AI1043,$AH$2:$AH1043)/SUM($AH$2:$AH1043),0)</f>
        <v>0</v>
      </c>
      <c r="BD1043" s="11">
        <f>IF($AG1043,SUMPRODUCT(AJ$2:AJ1043,$AH$2:$AH1043)/SUM($AH$2:$AH1043),0)</f>
        <v>0</v>
      </c>
      <c r="BE1043" s="11">
        <f>IF($AG1043,SUMPRODUCT(AK$2:AK1043,$AH$2:$AH1043)/SUM($AH$2:$AH1043),0)</f>
        <v>0</v>
      </c>
      <c r="BF1043" s="11">
        <f>IF($AG1043,SUMPRODUCT(AL$2:AL1043,$AH$2:$AH1043)/SUM($AH$2:$AH1043),0)</f>
        <v>0</v>
      </c>
      <c r="BG1043" s="11">
        <f>IF($AG1043,SUMPRODUCT(AM$2:AM1043,$AH$2:$AH1043)/SUM($AH$2:$AH1043),0)</f>
        <v>0</v>
      </c>
      <c r="BH1043" s="11">
        <f>IF($AG1043,SUMPRODUCT(AN$2:AN1043,$AH$2:$AH1043)/SUM($AH$2:$AH1043),0)</f>
        <v>0</v>
      </c>
      <c r="BI1043" s="11">
        <f>IF($AG1043,SUMPRODUCT(AO$2:AO1043,$AH$2:$AH1043)/SUM($AH$2:$AH1043),0)</f>
        <v>0</v>
      </c>
      <c r="BJ1043" s="11">
        <f>IF($AG1043,SUMPRODUCT(AP$2:AP1043,$AH$2:$AH1043)/SUM($AH$2:$AH1043),0)</f>
        <v>0</v>
      </c>
      <c r="BK1043" s="11">
        <f>IF($AG1043,SUMPRODUCT(AQ$2:AQ1043,$AH$2:$AH1043)/SUM($AH$2:$AH1043),0)</f>
        <v>0</v>
      </c>
      <c r="BL1043" s="11">
        <f>IF($AG1043,SUMPRODUCT(AR$2:AR1043,$AH$2:$AH1043)/SUM($AH$2:$AH1043),0)</f>
        <v>0</v>
      </c>
      <c r="BM1043" s="11">
        <f>IF($AG1043,SUMPRODUCT(AS$2:AS1043,$AH$2:$AH1043)/SUM($AH$2:$AH1043),0)</f>
        <v>0</v>
      </c>
      <c r="BN1043" s="11">
        <f>IF($AG1043,SUMPRODUCT(AT$2:AT1043,$AH$2:$AH1043)/SUM($AH$2:$AH1043),0)</f>
        <v>0</v>
      </c>
      <c r="BO1043" s="11">
        <f>IF($AG1043,SUMPRODUCT(AU$2:AU1043,$AH$2:$AH1043)/SUM($AH$2:$AH1043),0)</f>
        <v>0</v>
      </c>
      <c r="BP1043" s="11">
        <f>IF($AG1043,SUMPRODUCT(AV$2:AV1043,$AH$2:$AH1043)/SUM($AH$2:$AH1043),0)</f>
        <v>0</v>
      </c>
      <c r="BQ1043" s="11">
        <f>IF($AG1043,SUMPRODUCT(AW$2:AW1043,$AH$2:$AH1043)/SUM($AH$2:$AH1043),0)</f>
        <v>0</v>
      </c>
      <c r="BR1043" s="11">
        <f>IF($AG1043,SUMPRODUCT(AX$2:AX1043,$AH$2:$AH1043)/SUM($AH$2:$AH1043),0)</f>
        <v>0</v>
      </c>
      <c r="BS1043" s="11">
        <f>IF($AG1043,SUMPRODUCT(AY$2:AY1043,$AH$2:$AH1043)/SUM($AH$2:$AH1043),0)</f>
        <v>0</v>
      </c>
      <c r="BT1043" s="11">
        <f>IF($AG1043,SUMPRODUCT(AZ$2:AZ1043,$AH$2:$AH1043)/SUM($AH$2:$AH1043),0)</f>
        <v>0</v>
      </c>
      <c r="BU1043" s="11">
        <f>IF($AG1043,SUMPRODUCT(BA$2:BA1043,$AH$2:$AH1043)/SUM($AH$2:$AH1043),0)</f>
        <v>0</v>
      </c>
      <c r="BV1043" s="11"/>
      <c r="BW1043" s="109" cm="1">
        <f t="array" ref="BW1043">IF($AG1043,SQRT(SUMPRODUCT($AH$2:$AH1043, (AI$2:AI1043-BC1043)^2)/(SUM($AH$2:$AH1043)-1)),0)</f>
        <v>0</v>
      </c>
      <c r="BX1043" s="109" cm="1">
        <f t="array" ref="BX1043">IF($AG1043,SQRT(SUMPRODUCT($AH$2:$AH1043, (AJ$2:AJ1043-BD1043)^2)/(SUM($AH$2:$AH1043)-1)),0)</f>
        <v>0</v>
      </c>
      <c r="BY1043" s="109" cm="1">
        <f t="array" ref="BY1043">IF($AG1043,SQRT(SUMPRODUCT($AH$2:$AH1043, (AK$2:AK1043-BE1043)^2)/(SUM($AH$2:$AH1043)-1)),0)</f>
        <v>0</v>
      </c>
      <c r="BZ1043" s="109" cm="1">
        <f t="array" ref="BZ1043">IF($AG1043,SQRT(SUMPRODUCT($AH$2:$AH1043, (AL$2:AL1043-BF1043)^2)/(SUM($AH$2:$AH1043)-1)),0)</f>
        <v>0</v>
      </c>
      <c r="CA1043" s="109" cm="1">
        <f t="array" ref="CA1043">IF($AG1043,SQRT(SUMPRODUCT($AH$2:$AH1043, (AM$2:AM1043-BG1043)^2)/(SUM($AH$2:$AH1043)-1)),0)</f>
        <v>0</v>
      </c>
      <c r="CB1043" s="109" cm="1">
        <f t="array" ref="CB1043">IF($AG1043,SQRT(SUMPRODUCT($AH$2:$AH1043, (AN$2:AN1043-BH1043)^2)/(SUM($AH$2:$AH1043)-1)),0)</f>
        <v>0</v>
      </c>
      <c r="CC1043" s="109" cm="1">
        <f t="array" ref="CC1043">IF($AG1043,SQRT(SUMPRODUCT($AH$2:$AH1043, (AO$2:AO1043-BI1043)^2)/(SUM($AH$2:$AH1043)-1)),0)</f>
        <v>0</v>
      </c>
      <c r="CD1043" s="109" cm="1">
        <f t="array" ref="CD1043">IF($AG1043,SQRT(SUMPRODUCT($AH$2:$AH1043, (AP$2:AP1043-BJ1043)^2)/(SUM($AH$2:$AH1043)-1)),0)</f>
        <v>0</v>
      </c>
      <c r="CE1043" s="109" cm="1">
        <f t="array" ref="CE1043">IF($AG1043,SQRT(SUMPRODUCT($AH$2:$AH1043, (AQ$2:AQ1043-BK1043)^2)/(SUM($AH$2:$AH1043)-1)),0)</f>
        <v>0</v>
      </c>
      <c r="CF1043" s="109" cm="1">
        <f t="array" ref="CF1043">IF($AG1043,SQRT(SUMPRODUCT($AH$2:$AH1043, (AR$2:AR1043-BL1043)^2)/(SUM($AH$2:$AH1043)-1)),0)</f>
        <v>0</v>
      </c>
      <c r="CG1043" s="109" cm="1">
        <f t="array" ref="CG1043">IF($AG1043,SQRT(SUMPRODUCT($AH$2:$AH1043, (AS$2:AS1043-BM1043)^2)/(SUM($AH$2:$AH1043)-1)),0)</f>
        <v>0</v>
      </c>
      <c r="CH1043" s="109" cm="1">
        <f t="array" ref="CH1043">IF($AG1043,SQRT(SUMPRODUCT($AH$2:$AH1043, (AT$2:AT1043-BN1043)^2)/(SUM($AH$2:$AH1043)-1)),0)</f>
        <v>0</v>
      </c>
      <c r="CI1043" s="109" cm="1">
        <f t="array" ref="CI1043">IF($AG1043,SQRT(SUMPRODUCT($AH$2:$AH1043, (AU$2:AU1043-BO1043)^2)/(SUM($AH$2:$AH1043)-1)),0)</f>
        <v>0</v>
      </c>
      <c r="CJ1043" s="109" cm="1">
        <f t="array" ref="CJ1043">IF($AG1043,SQRT(SUMPRODUCT($AH$2:$AH1043, (AV$2:AV1043-BP1043)^2)/(SUM($AH$2:$AH1043)-1)),0)</f>
        <v>0</v>
      </c>
      <c r="CK1043" s="109" cm="1">
        <f t="array" ref="CK1043">IF($AG1043,SQRT(SUMPRODUCT($AH$2:$AH1043, (AW$2:AW1043-BQ1043)^2)/(SUM($AH$2:$AH1043)-1)),0)</f>
        <v>0</v>
      </c>
      <c r="CL1043" s="109" cm="1">
        <f t="array" ref="CL1043">IF($AG1043,SQRT(SUMPRODUCT($AH$2:$AH1043, (AX$2:AX1043-BR1043)^2)/(SUM($AH$2:$AH1043)-1)),0)</f>
        <v>0</v>
      </c>
      <c r="CM1043" s="109" cm="1">
        <f t="array" ref="CM1043">IF($AG1043,SQRT(SUMPRODUCT($AH$2:$AH1043, (AY$2:AY1043-BS1043)^2)/(SUM($AH$2:$AH1043)-1)),0)</f>
        <v>0</v>
      </c>
      <c r="CN1043" s="109" cm="1">
        <f t="array" ref="CN1043">IF($AG1043,SQRT(SUMPRODUCT($AH$2:$AH1043, (AZ$2:AZ1043-BT1043)^2)/(SUM($AH$2:$AH1043)-1)),0)</f>
        <v>0</v>
      </c>
      <c r="CO1043" s="109" cm="1">
        <f t="array" ref="CO1043">IF($AG1043,SQRT(SUMPRODUCT($AH$2:$AH1043, (BA$2:BA1043-BU1043)^2)/(SUM($AH$2:$AH1043)-1)),0)</f>
        <v>0</v>
      </c>
    </row>
    <row r="1044" spans="34:93" x14ac:dyDescent="0.25">
      <c r="AH1044" s="99" t="str">
        <f t="shared" si="240"/>
        <v/>
      </c>
      <c r="AI1044" s="11">
        <f t="shared" ca="1" si="247"/>
        <v>0</v>
      </c>
      <c r="AJ1044" s="11">
        <f t="shared" ca="1" si="247"/>
        <v>0</v>
      </c>
      <c r="AK1044" s="11">
        <f t="shared" ca="1" si="247"/>
        <v>0</v>
      </c>
      <c r="AL1044" s="11">
        <f t="shared" ca="1" si="247"/>
        <v>0</v>
      </c>
      <c r="AM1044" s="11">
        <f t="shared" ca="1" si="247"/>
        <v>0</v>
      </c>
      <c r="AN1044" s="11">
        <f t="shared" ca="1" si="247"/>
        <v>0</v>
      </c>
      <c r="AO1044" s="11">
        <f t="shared" ca="1" si="247"/>
        <v>0</v>
      </c>
      <c r="AP1044" s="11">
        <f t="shared" ca="1" si="247"/>
        <v>0</v>
      </c>
      <c r="AQ1044" s="11">
        <f t="shared" ca="1" si="247"/>
        <v>0</v>
      </c>
      <c r="AR1044" s="11">
        <f t="shared" ca="1" si="247"/>
        <v>0</v>
      </c>
      <c r="AS1044" s="11">
        <f t="shared" ca="1" si="248"/>
        <v>0</v>
      </c>
      <c r="AT1044" s="11">
        <f t="shared" ca="1" si="248"/>
        <v>0</v>
      </c>
      <c r="AU1044" s="11">
        <f t="shared" ca="1" si="248"/>
        <v>0</v>
      </c>
      <c r="AV1044" s="11">
        <f t="shared" ca="1" si="248"/>
        <v>0</v>
      </c>
      <c r="AW1044" s="11">
        <f t="shared" ca="1" si="248"/>
        <v>0</v>
      </c>
      <c r="AX1044" s="11">
        <f t="shared" ca="1" si="248"/>
        <v>0</v>
      </c>
      <c r="AY1044" s="11">
        <f t="shared" ca="1" si="248"/>
        <v>0</v>
      </c>
      <c r="AZ1044" s="11">
        <f t="shared" ca="1" si="248"/>
        <v>0</v>
      </c>
      <c r="BA1044" s="11">
        <f t="shared" ca="1" si="248"/>
        <v>0</v>
      </c>
      <c r="BB1044" s="11"/>
      <c r="BC1044" s="11">
        <f>IF($AG1044,SUMPRODUCT(AI$2:AI1044,$AH$2:$AH1044)/SUM($AH$2:$AH1044),0)</f>
        <v>0</v>
      </c>
      <c r="BD1044" s="11">
        <f>IF($AG1044,SUMPRODUCT(AJ$2:AJ1044,$AH$2:$AH1044)/SUM($AH$2:$AH1044),0)</f>
        <v>0</v>
      </c>
      <c r="BE1044" s="11">
        <f>IF($AG1044,SUMPRODUCT(AK$2:AK1044,$AH$2:$AH1044)/SUM($AH$2:$AH1044),0)</f>
        <v>0</v>
      </c>
      <c r="BF1044" s="11">
        <f>IF($AG1044,SUMPRODUCT(AL$2:AL1044,$AH$2:$AH1044)/SUM($AH$2:$AH1044),0)</f>
        <v>0</v>
      </c>
      <c r="BG1044" s="11">
        <f>IF($AG1044,SUMPRODUCT(AM$2:AM1044,$AH$2:$AH1044)/SUM($AH$2:$AH1044),0)</f>
        <v>0</v>
      </c>
      <c r="BH1044" s="11">
        <f>IF($AG1044,SUMPRODUCT(AN$2:AN1044,$AH$2:$AH1044)/SUM($AH$2:$AH1044),0)</f>
        <v>0</v>
      </c>
      <c r="BI1044" s="11">
        <f>IF($AG1044,SUMPRODUCT(AO$2:AO1044,$AH$2:$AH1044)/SUM($AH$2:$AH1044),0)</f>
        <v>0</v>
      </c>
      <c r="BJ1044" s="11">
        <f>IF($AG1044,SUMPRODUCT(AP$2:AP1044,$AH$2:$AH1044)/SUM($AH$2:$AH1044),0)</f>
        <v>0</v>
      </c>
      <c r="BK1044" s="11">
        <f>IF($AG1044,SUMPRODUCT(AQ$2:AQ1044,$AH$2:$AH1044)/SUM($AH$2:$AH1044),0)</f>
        <v>0</v>
      </c>
      <c r="BL1044" s="11">
        <f>IF($AG1044,SUMPRODUCT(AR$2:AR1044,$AH$2:$AH1044)/SUM($AH$2:$AH1044),0)</f>
        <v>0</v>
      </c>
      <c r="BM1044" s="11">
        <f>IF($AG1044,SUMPRODUCT(AS$2:AS1044,$AH$2:$AH1044)/SUM($AH$2:$AH1044),0)</f>
        <v>0</v>
      </c>
      <c r="BN1044" s="11">
        <f>IF($AG1044,SUMPRODUCT(AT$2:AT1044,$AH$2:$AH1044)/SUM($AH$2:$AH1044),0)</f>
        <v>0</v>
      </c>
      <c r="BO1044" s="11">
        <f>IF($AG1044,SUMPRODUCT(AU$2:AU1044,$AH$2:$AH1044)/SUM($AH$2:$AH1044),0)</f>
        <v>0</v>
      </c>
      <c r="BP1044" s="11">
        <f>IF($AG1044,SUMPRODUCT(AV$2:AV1044,$AH$2:$AH1044)/SUM($AH$2:$AH1044),0)</f>
        <v>0</v>
      </c>
      <c r="BQ1044" s="11">
        <f>IF($AG1044,SUMPRODUCT(AW$2:AW1044,$AH$2:$AH1044)/SUM($AH$2:$AH1044),0)</f>
        <v>0</v>
      </c>
      <c r="BR1044" s="11">
        <f>IF($AG1044,SUMPRODUCT(AX$2:AX1044,$AH$2:$AH1044)/SUM($AH$2:$AH1044),0)</f>
        <v>0</v>
      </c>
      <c r="BS1044" s="11">
        <f>IF($AG1044,SUMPRODUCT(AY$2:AY1044,$AH$2:$AH1044)/SUM($AH$2:$AH1044),0)</f>
        <v>0</v>
      </c>
      <c r="BT1044" s="11">
        <f>IF($AG1044,SUMPRODUCT(AZ$2:AZ1044,$AH$2:$AH1044)/SUM($AH$2:$AH1044),0)</f>
        <v>0</v>
      </c>
      <c r="BU1044" s="11">
        <f>IF($AG1044,SUMPRODUCT(BA$2:BA1044,$AH$2:$AH1044)/SUM($AH$2:$AH1044),0)</f>
        <v>0</v>
      </c>
      <c r="BV1044" s="11"/>
      <c r="BW1044" s="109" cm="1">
        <f t="array" ref="BW1044">IF($AG1044,SQRT(SUMPRODUCT($AH$2:$AH1044, (AI$2:AI1044-BC1044)^2)/(SUM($AH$2:$AH1044)-1)),0)</f>
        <v>0</v>
      </c>
      <c r="BX1044" s="109" cm="1">
        <f t="array" ref="BX1044">IF($AG1044,SQRT(SUMPRODUCT($AH$2:$AH1044, (AJ$2:AJ1044-BD1044)^2)/(SUM($AH$2:$AH1044)-1)),0)</f>
        <v>0</v>
      </c>
      <c r="BY1044" s="109" cm="1">
        <f t="array" ref="BY1044">IF($AG1044,SQRT(SUMPRODUCT($AH$2:$AH1044, (AK$2:AK1044-BE1044)^2)/(SUM($AH$2:$AH1044)-1)),0)</f>
        <v>0</v>
      </c>
      <c r="BZ1044" s="109" cm="1">
        <f t="array" ref="BZ1044">IF($AG1044,SQRT(SUMPRODUCT($AH$2:$AH1044, (AL$2:AL1044-BF1044)^2)/(SUM($AH$2:$AH1044)-1)),0)</f>
        <v>0</v>
      </c>
      <c r="CA1044" s="109" cm="1">
        <f t="array" ref="CA1044">IF($AG1044,SQRT(SUMPRODUCT($AH$2:$AH1044, (AM$2:AM1044-BG1044)^2)/(SUM($AH$2:$AH1044)-1)),0)</f>
        <v>0</v>
      </c>
      <c r="CB1044" s="109" cm="1">
        <f t="array" ref="CB1044">IF($AG1044,SQRT(SUMPRODUCT($AH$2:$AH1044, (AN$2:AN1044-BH1044)^2)/(SUM($AH$2:$AH1044)-1)),0)</f>
        <v>0</v>
      </c>
      <c r="CC1044" s="109" cm="1">
        <f t="array" ref="CC1044">IF($AG1044,SQRT(SUMPRODUCT($AH$2:$AH1044, (AO$2:AO1044-BI1044)^2)/(SUM($AH$2:$AH1044)-1)),0)</f>
        <v>0</v>
      </c>
      <c r="CD1044" s="109" cm="1">
        <f t="array" ref="CD1044">IF($AG1044,SQRT(SUMPRODUCT($AH$2:$AH1044, (AP$2:AP1044-BJ1044)^2)/(SUM($AH$2:$AH1044)-1)),0)</f>
        <v>0</v>
      </c>
      <c r="CE1044" s="109" cm="1">
        <f t="array" ref="CE1044">IF($AG1044,SQRT(SUMPRODUCT($AH$2:$AH1044, (AQ$2:AQ1044-BK1044)^2)/(SUM($AH$2:$AH1044)-1)),0)</f>
        <v>0</v>
      </c>
      <c r="CF1044" s="109" cm="1">
        <f t="array" ref="CF1044">IF($AG1044,SQRT(SUMPRODUCT($AH$2:$AH1044, (AR$2:AR1044-BL1044)^2)/(SUM($AH$2:$AH1044)-1)),0)</f>
        <v>0</v>
      </c>
      <c r="CG1044" s="109" cm="1">
        <f t="array" ref="CG1044">IF($AG1044,SQRT(SUMPRODUCT($AH$2:$AH1044, (AS$2:AS1044-BM1044)^2)/(SUM($AH$2:$AH1044)-1)),0)</f>
        <v>0</v>
      </c>
      <c r="CH1044" s="109" cm="1">
        <f t="array" ref="CH1044">IF($AG1044,SQRT(SUMPRODUCT($AH$2:$AH1044, (AT$2:AT1044-BN1044)^2)/(SUM($AH$2:$AH1044)-1)),0)</f>
        <v>0</v>
      </c>
      <c r="CI1044" s="109" cm="1">
        <f t="array" ref="CI1044">IF($AG1044,SQRT(SUMPRODUCT($AH$2:$AH1044, (AU$2:AU1044-BO1044)^2)/(SUM($AH$2:$AH1044)-1)),0)</f>
        <v>0</v>
      </c>
      <c r="CJ1044" s="109" cm="1">
        <f t="array" ref="CJ1044">IF($AG1044,SQRT(SUMPRODUCT($AH$2:$AH1044, (AV$2:AV1044-BP1044)^2)/(SUM($AH$2:$AH1044)-1)),0)</f>
        <v>0</v>
      </c>
      <c r="CK1044" s="109" cm="1">
        <f t="array" ref="CK1044">IF($AG1044,SQRT(SUMPRODUCT($AH$2:$AH1044, (AW$2:AW1044-BQ1044)^2)/(SUM($AH$2:$AH1044)-1)),0)</f>
        <v>0</v>
      </c>
      <c r="CL1044" s="109" cm="1">
        <f t="array" ref="CL1044">IF($AG1044,SQRT(SUMPRODUCT($AH$2:$AH1044, (AX$2:AX1044-BR1044)^2)/(SUM($AH$2:$AH1044)-1)),0)</f>
        <v>0</v>
      </c>
      <c r="CM1044" s="109" cm="1">
        <f t="array" ref="CM1044">IF($AG1044,SQRT(SUMPRODUCT($AH$2:$AH1044, (AY$2:AY1044-BS1044)^2)/(SUM($AH$2:$AH1044)-1)),0)</f>
        <v>0</v>
      </c>
      <c r="CN1044" s="109" cm="1">
        <f t="array" ref="CN1044">IF($AG1044,SQRT(SUMPRODUCT($AH$2:$AH1044, (AZ$2:AZ1044-BT1044)^2)/(SUM($AH$2:$AH1044)-1)),0)</f>
        <v>0</v>
      </c>
      <c r="CO1044" s="109" cm="1">
        <f t="array" ref="CO1044">IF($AG1044,SQRT(SUMPRODUCT($AH$2:$AH1044, (BA$2:BA1044-BU1044)^2)/(SUM($AH$2:$AH1044)-1)),0)</f>
        <v>0</v>
      </c>
    </row>
    <row r="1045" spans="34:93" x14ac:dyDescent="0.25">
      <c r="AH1045" s="99" t="str">
        <f t="shared" si="240"/>
        <v/>
      </c>
      <c r="AI1045" s="11">
        <f t="shared" ca="1" si="247"/>
        <v>0</v>
      </c>
      <c r="AJ1045" s="11">
        <f t="shared" ca="1" si="247"/>
        <v>0</v>
      </c>
      <c r="AK1045" s="11">
        <f t="shared" ca="1" si="247"/>
        <v>0</v>
      </c>
      <c r="AL1045" s="11">
        <f t="shared" ca="1" si="247"/>
        <v>0</v>
      </c>
      <c r="AM1045" s="11">
        <f t="shared" ca="1" si="247"/>
        <v>0</v>
      </c>
      <c r="AN1045" s="11">
        <f t="shared" ca="1" si="247"/>
        <v>0</v>
      </c>
      <c r="AO1045" s="11">
        <f t="shared" ca="1" si="247"/>
        <v>0</v>
      </c>
      <c r="AP1045" s="11">
        <f t="shared" ca="1" si="247"/>
        <v>0</v>
      </c>
      <c r="AQ1045" s="11">
        <f t="shared" ca="1" si="247"/>
        <v>0</v>
      </c>
      <c r="AR1045" s="11">
        <f t="shared" ca="1" si="247"/>
        <v>0</v>
      </c>
      <c r="AS1045" s="11">
        <f t="shared" ca="1" si="248"/>
        <v>0</v>
      </c>
      <c r="AT1045" s="11">
        <f t="shared" ca="1" si="248"/>
        <v>0</v>
      </c>
      <c r="AU1045" s="11">
        <f t="shared" ca="1" si="248"/>
        <v>0</v>
      </c>
      <c r="AV1045" s="11">
        <f t="shared" ca="1" si="248"/>
        <v>0</v>
      </c>
      <c r="AW1045" s="11">
        <f t="shared" ca="1" si="248"/>
        <v>0</v>
      </c>
      <c r="AX1045" s="11">
        <f t="shared" ca="1" si="248"/>
        <v>0</v>
      </c>
      <c r="AY1045" s="11">
        <f t="shared" ca="1" si="248"/>
        <v>0</v>
      </c>
      <c r="AZ1045" s="11">
        <f t="shared" ca="1" si="248"/>
        <v>0</v>
      </c>
      <c r="BA1045" s="11">
        <f t="shared" ca="1" si="248"/>
        <v>0</v>
      </c>
      <c r="BB1045" s="11"/>
      <c r="BC1045" s="11">
        <f>IF($AG1045,SUMPRODUCT(AI$2:AI1045,$AH$2:$AH1045)/SUM($AH$2:$AH1045),0)</f>
        <v>0</v>
      </c>
      <c r="BD1045" s="11">
        <f>IF($AG1045,SUMPRODUCT(AJ$2:AJ1045,$AH$2:$AH1045)/SUM($AH$2:$AH1045),0)</f>
        <v>0</v>
      </c>
      <c r="BE1045" s="11">
        <f>IF($AG1045,SUMPRODUCT(AK$2:AK1045,$AH$2:$AH1045)/SUM($AH$2:$AH1045),0)</f>
        <v>0</v>
      </c>
      <c r="BF1045" s="11">
        <f>IF($AG1045,SUMPRODUCT(AL$2:AL1045,$AH$2:$AH1045)/SUM($AH$2:$AH1045),0)</f>
        <v>0</v>
      </c>
      <c r="BG1045" s="11">
        <f>IF($AG1045,SUMPRODUCT(AM$2:AM1045,$AH$2:$AH1045)/SUM($AH$2:$AH1045),0)</f>
        <v>0</v>
      </c>
      <c r="BH1045" s="11">
        <f>IF($AG1045,SUMPRODUCT(AN$2:AN1045,$AH$2:$AH1045)/SUM($AH$2:$AH1045),0)</f>
        <v>0</v>
      </c>
      <c r="BI1045" s="11">
        <f>IF($AG1045,SUMPRODUCT(AO$2:AO1045,$AH$2:$AH1045)/SUM($AH$2:$AH1045),0)</f>
        <v>0</v>
      </c>
      <c r="BJ1045" s="11">
        <f>IF($AG1045,SUMPRODUCT(AP$2:AP1045,$AH$2:$AH1045)/SUM($AH$2:$AH1045),0)</f>
        <v>0</v>
      </c>
      <c r="BK1045" s="11">
        <f>IF($AG1045,SUMPRODUCT(AQ$2:AQ1045,$AH$2:$AH1045)/SUM($AH$2:$AH1045),0)</f>
        <v>0</v>
      </c>
      <c r="BL1045" s="11">
        <f>IF($AG1045,SUMPRODUCT(AR$2:AR1045,$AH$2:$AH1045)/SUM($AH$2:$AH1045),0)</f>
        <v>0</v>
      </c>
      <c r="BM1045" s="11">
        <f>IF($AG1045,SUMPRODUCT(AS$2:AS1045,$AH$2:$AH1045)/SUM($AH$2:$AH1045),0)</f>
        <v>0</v>
      </c>
      <c r="BN1045" s="11">
        <f>IF($AG1045,SUMPRODUCT(AT$2:AT1045,$AH$2:$AH1045)/SUM($AH$2:$AH1045),0)</f>
        <v>0</v>
      </c>
      <c r="BO1045" s="11">
        <f>IF($AG1045,SUMPRODUCT(AU$2:AU1045,$AH$2:$AH1045)/SUM($AH$2:$AH1045),0)</f>
        <v>0</v>
      </c>
      <c r="BP1045" s="11">
        <f>IF($AG1045,SUMPRODUCT(AV$2:AV1045,$AH$2:$AH1045)/SUM($AH$2:$AH1045),0)</f>
        <v>0</v>
      </c>
      <c r="BQ1045" s="11">
        <f>IF($AG1045,SUMPRODUCT(AW$2:AW1045,$AH$2:$AH1045)/SUM($AH$2:$AH1045),0)</f>
        <v>0</v>
      </c>
      <c r="BR1045" s="11">
        <f>IF($AG1045,SUMPRODUCT(AX$2:AX1045,$AH$2:$AH1045)/SUM($AH$2:$AH1045),0)</f>
        <v>0</v>
      </c>
      <c r="BS1045" s="11">
        <f>IF($AG1045,SUMPRODUCT(AY$2:AY1045,$AH$2:$AH1045)/SUM($AH$2:$AH1045),0)</f>
        <v>0</v>
      </c>
      <c r="BT1045" s="11">
        <f>IF($AG1045,SUMPRODUCT(AZ$2:AZ1045,$AH$2:$AH1045)/SUM($AH$2:$AH1045),0)</f>
        <v>0</v>
      </c>
      <c r="BU1045" s="11">
        <f>IF($AG1045,SUMPRODUCT(BA$2:BA1045,$AH$2:$AH1045)/SUM($AH$2:$AH1045),0)</f>
        <v>0</v>
      </c>
      <c r="BV1045" s="11"/>
      <c r="BW1045" s="109" cm="1">
        <f t="array" ref="BW1045">IF($AG1045,SQRT(SUMPRODUCT($AH$2:$AH1045, (AI$2:AI1045-BC1045)^2)/(SUM($AH$2:$AH1045)-1)),0)</f>
        <v>0</v>
      </c>
      <c r="BX1045" s="109" cm="1">
        <f t="array" ref="BX1045">IF($AG1045,SQRT(SUMPRODUCT($AH$2:$AH1045, (AJ$2:AJ1045-BD1045)^2)/(SUM($AH$2:$AH1045)-1)),0)</f>
        <v>0</v>
      </c>
      <c r="BY1045" s="109" cm="1">
        <f t="array" ref="BY1045">IF($AG1045,SQRT(SUMPRODUCT($AH$2:$AH1045, (AK$2:AK1045-BE1045)^2)/(SUM($AH$2:$AH1045)-1)),0)</f>
        <v>0</v>
      </c>
      <c r="BZ1045" s="109" cm="1">
        <f t="array" ref="BZ1045">IF($AG1045,SQRT(SUMPRODUCT($AH$2:$AH1045, (AL$2:AL1045-BF1045)^2)/(SUM($AH$2:$AH1045)-1)),0)</f>
        <v>0</v>
      </c>
      <c r="CA1045" s="109" cm="1">
        <f t="array" ref="CA1045">IF($AG1045,SQRT(SUMPRODUCT($AH$2:$AH1045, (AM$2:AM1045-BG1045)^2)/(SUM($AH$2:$AH1045)-1)),0)</f>
        <v>0</v>
      </c>
      <c r="CB1045" s="109" cm="1">
        <f t="array" ref="CB1045">IF($AG1045,SQRT(SUMPRODUCT($AH$2:$AH1045, (AN$2:AN1045-BH1045)^2)/(SUM($AH$2:$AH1045)-1)),0)</f>
        <v>0</v>
      </c>
      <c r="CC1045" s="109" cm="1">
        <f t="array" ref="CC1045">IF($AG1045,SQRT(SUMPRODUCT($AH$2:$AH1045, (AO$2:AO1045-BI1045)^2)/(SUM($AH$2:$AH1045)-1)),0)</f>
        <v>0</v>
      </c>
      <c r="CD1045" s="109" cm="1">
        <f t="array" ref="CD1045">IF($AG1045,SQRT(SUMPRODUCT($AH$2:$AH1045, (AP$2:AP1045-BJ1045)^2)/(SUM($AH$2:$AH1045)-1)),0)</f>
        <v>0</v>
      </c>
      <c r="CE1045" s="109" cm="1">
        <f t="array" ref="CE1045">IF($AG1045,SQRT(SUMPRODUCT($AH$2:$AH1045, (AQ$2:AQ1045-BK1045)^2)/(SUM($AH$2:$AH1045)-1)),0)</f>
        <v>0</v>
      </c>
      <c r="CF1045" s="109" cm="1">
        <f t="array" ref="CF1045">IF($AG1045,SQRT(SUMPRODUCT($AH$2:$AH1045, (AR$2:AR1045-BL1045)^2)/(SUM($AH$2:$AH1045)-1)),0)</f>
        <v>0</v>
      </c>
      <c r="CG1045" s="109" cm="1">
        <f t="array" ref="CG1045">IF($AG1045,SQRT(SUMPRODUCT($AH$2:$AH1045, (AS$2:AS1045-BM1045)^2)/(SUM($AH$2:$AH1045)-1)),0)</f>
        <v>0</v>
      </c>
      <c r="CH1045" s="109" cm="1">
        <f t="array" ref="CH1045">IF($AG1045,SQRT(SUMPRODUCT($AH$2:$AH1045, (AT$2:AT1045-BN1045)^2)/(SUM($AH$2:$AH1045)-1)),0)</f>
        <v>0</v>
      </c>
      <c r="CI1045" s="109" cm="1">
        <f t="array" ref="CI1045">IF($AG1045,SQRT(SUMPRODUCT($AH$2:$AH1045, (AU$2:AU1045-BO1045)^2)/(SUM($AH$2:$AH1045)-1)),0)</f>
        <v>0</v>
      </c>
      <c r="CJ1045" s="109" cm="1">
        <f t="array" ref="CJ1045">IF($AG1045,SQRT(SUMPRODUCT($AH$2:$AH1045, (AV$2:AV1045-BP1045)^2)/(SUM($AH$2:$AH1045)-1)),0)</f>
        <v>0</v>
      </c>
      <c r="CK1045" s="109" cm="1">
        <f t="array" ref="CK1045">IF($AG1045,SQRT(SUMPRODUCT($AH$2:$AH1045, (AW$2:AW1045-BQ1045)^2)/(SUM($AH$2:$AH1045)-1)),0)</f>
        <v>0</v>
      </c>
      <c r="CL1045" s="109" cm="1">
        <f t="array" ref="CL1045">IF($AG1045,SQRT(SUMPRODUCT($AH$2:$AH1045, (AX$2:AX1045-BR1045)^2)/(SUM($AH$2:$AH1045)-1)),0)</f>
        <v>0</v>
      </c>
      <c r="CM1045" s="109" cm="1">
        <f t="array" ref="CM1045">IF($AG1045,SQRT(SUMPRODUCT($AH$2:$AH1045, (AY$2:AY1045-BS1045)^2)/(SUM($AH$2:$AH1045)-1)),0)</f>
        <v>0</v>
      </c>
      <c r="CN1045" s="109" cm="1">
        <f t="array" ref="CN1045">IF($AG1045,SQRT(SUMPRODUCT($AH$2:$AH1045, (AZ$2:AZ1045-BT1045)^2)/(SUM($AH$2:$AH1045)-1)),0)</f>
        <v>0</v>
      </c>
      <c r="CO1045" s="109" cm="1">
        <f t="array" ref="CO1045">IF($AG1045,SQRT(SUMPRODUCT($AH$2:$AH1045, (BA$2:BA1045-BU1045)^2)/(SUM($AH$2:$AH1045)-1)),0)</f>
        <v>0</v>
      </c>
    </row>
    <row r="1046" spans="34:93" x14ac:dyDescent="0.25">
      <c r="AH1046" s="99" t="str">
        <f t="shared" si="240"/>
        <v/>
      </c>
      <c r="AI1046" s="11">
        <f t="shared" ca="1" si="247"/>
        <v>0</v>
      </c>
      <c r="AJ1046" s="11">
        <f t="shared" ca="1" si="247"/>
        <v>0</v>
      </c>
      <c r="AK1046" s="11">
        <f t="shared" ca="1" si="247"/>
        <v>0</v>
      </c>
      <c r="AL1046" s="11">
        <f t="shared" ca="1" si="247"/>
        <v>0</v>
      </c>
      <c r="AM1046" s="11">
        <f t="shared" ca="1" si="247"/>
        <v>0</v>
      </c>
      <c r="AN1046" s="11">
        <f t="shared" ca="1" si="247"/>
        <v>0</v>
      </c>
      <c r="AO1046" s="11">
        <f t="shared" ca="1" si="247"/>
        <v>0</v>
      </c>
      <c r="AP1046" s="11">
        <f t="shared" ca="1" si="247"/>
        <v>0</v>
      </c>
      <c r="AQ1046" s="11">
        <f t="shared" ca="1" si="247"/>
        <v>0</v>
      </c>
      <c r="AR1046" s="11">
        <f t="shared" ca="1" si="247"/>
        <v>0</v>
      </c>
      <c r="AS1046" s="11">
        <f t="shared" ca="1" si="248"/>
        <v>0</v>
      </c>
      <c r="AT1046" s="11">
        <f t="shared" ca="1" si="248"/>
        <v>0</v>
      </c>
      <c r="AU1046" s="11">
        <f t="shared" ca="1" si="248"/>
        <v>0</v>
      </c>
      <c r="AV1046" s="11">
        <f t="shared" ca="1" si="248"/>
        <v>0</v>
      </c>
      <c r="AW1046" s="11">
        <f t="shared" ca="1" si="248"/>
        <v>0</v>
      </c>
      <c r="AX1046" s="11">
        <f t="shared" ca="1" si="248"/>
        <v>0</v>
      </c>
      <c r="AY1046" s="11">
        <f t="shared" ca="1" si="248"/>
        <v>0</v>
      </c>
      <c r="AZ1046" s="11">
        <f t="shared" ca="1" si="248"/>
        <v>0</v>
      </c>
      <c r="BA1046" s="11">
        <f t="shared" ca="1" si="248"/>
        <v>0</v>
      </c>
      <c r="BB1046" s="11"/>
      <c r="BC1046" s="11">
        <f>IF($AG1046,SUMPRODUCT(AI$2:AI1046,$AH$2:$AH1046)/SUM($AH$2:$AH1046),0)</f>
        <v>0</v>
      </c>
      <c r="BD1046" s="11">
        <f>IF($AG1046,SUMPRODUCT(AJ$2:AJ1046,$AH$2:$AH1046)/SUM($AH$2:$AH1046),0)</f>
        <v>0</v>
      </c>
      <c r="BE1046" s="11">
        <f>IF($AG1046,SUMPRODUCT(AK$2:AK1046,$AH$2:$AH1046)/SUM($AH$2:$AH1046),0)</f>
        <v>0</v>
      </c>
      <c r="BF1046" s="11">
        <f>IF($AG1046,SUMPRODUCT(AL$2:AL1046,$AH$2:$AH1046)/SUM($AH$2:$AH1046),0)</f>
        <v>0</v>
      </c>
      <c r="BG1046" s="11">
        <f>IF($AG1046,SUMPRODUCT(AM$2:AM1046,$AH$2:$AH1046)/SUM($AH$2:$AH1046),0)</f>
        <v>0</v>
      </c>
      <c r="BH1046" s="11">
        <f>IF($AG1046,SUMPRODUCT(AN$2:AN1046,$AH$2:$AH1046)/SUM($AH$2:$AH1046),0)</f>
        <v>0</v>
      </c>
      <c r="BI1046" s="11">
        <f>IF($AG1046,SUMPRODUCT(AO$2:AO1046,$AH$2:$AH1046)/SUM($AH$2:$AH1046),0)</f>
        <v>0</v>
      </c>
      <c r="BJ1046" s="11">
        <f>IF($AG1046,SUMPRODUCT(AP$2:AP1046,$AH$2:$AH1046)/SUM($AH$2:$AH1046),0)</f>
        <v>0</v>
      </c>
      <c r="BK1046" s="11">
        <f>IF($AG1046,SUMPRODUCT(AQ$2:AQ1046,$AH$2:$AH1046)/SUM($AH$2:$AH1046),0)</f>
        <v>0</v>
      </c>
      <c r="BL1046" s="11">
        <f>IF($AG1046,SUMPRODUCT(AR$2:AR1046,$AH$2:$AH1046)/SUM($AH$2:$AH1046),0)</f>
        <v>0</v>
      </c>
      <c r="BM1046" s="11">
        <f>IF($AG1046,SUMPRODUCT(AS$2:AS1046,$AH$2:$AH1046)/SUM($AH$2:$AH1046),0)</f>
        <v>0</v>
      </c>
      <c r="BN1046" s="11">
        <f>IF($AG1046,SUMPRODUCT(AT$2:AT1046,$AH$2:$AH1046)/SUM($AH$2:$AH1046),0)</f>
        <v>0</v>
      </c>
      <c r="BO1046" s="11">
        <f>IF($AG1046,SUMPRODUCT(AU$2:AU1046,$AH$2:$AH1046)/SUM($AH$2:$AH1046),0)</f>
        <v>0</v>
      </c>
      <c r="BP1046" s="11">
        <f>IF($AG1046,SUMPRODUCT(AV$2:AV1046,$AH$2:$AH1046)/SUM($AH$2:$AH1046),0)</f>
        <v>0</v>
      </c>
      <c r="BQ1046" s="11">
        <f>IF($AG1046,SUMPRODUCT(AW$2:AW1046,$AH$2:$AH1046)/SUM($AH$2:$AH1046),0)</f>
        <v>0</v>
      </c>
      <c r="BR1046" s="11">
        <f>IF($AG1046,SUMPRODUCT(AX$2:AX1046,$AH$2:$AH1046)/SUM($AH$2:$AH1046),0)</f>
        <v>0</v>
      </c>
      <c r="BS1046" s="11">
        <f>IF($AG1046,SUMPRODUCT(AY$2:AY1046,$AH$2:$AH1046)/SUM($AH$2:$AH1046),0)</f>
        <v>0</v>
      </c>
      <c r="BT1046" s="11">
        <f>IF($AG1046,SUMPRODUCT(AZ$2:AZ1046,$AH$2:$AH1046)/SUM($AH$2:$AH1046),0)</f>
        <v>0</v>
      </c>
      <c r="BU1046" s="11">
        <f>IF($AG1046,SUMPRODUCT(BA$2:BA1046,$AH$2:$AH1046)/SUM($AH$2:$AH1046),0)</f>
        <v>0</v>
      </c>
      <c r="BV1046" s="11"/>
      <c r="BW1046" s="109" cm="1">
        <f t="array" ref="BW1046">IF($AG1046,SQRT(SUMPRODUCT($AH$2:$AH1046, (AI$2:AI1046-BC1046)^2)/(SUM($AH$2:$AH1046)-1)),0)</f>
        <v>0</v>
      </c>
      <c r="BX1046" s="109" cm="1">
        <f t="array" ref="BX1046">IF($AG1046,SQRT(SUMPRODUCT($AH$2:$AH1046, (AJ$2:AJ1046-BD1046)^2)/(SUM($AH$2:$AH1046)-1)),0)</f>
        <v>0</v>
      </c>
      <c r="BY1046" s="109" cm="1">
        <f t="array" ref="BY1046">IF($AG1046,SQRT(SUMPRODUCT($AH$2:$AH1046, (AK$2:AK1046-BE1046)^2)/(SUM($AH$2:$AH1046)-1)),0)</f>
        <v>0</v>
      </c>
      <c r="BZ1046" s="109" cm="1">
        <f t="array" ref="BZ1046">IF($AG1046,SQRT(SUMPRODUCT($AH$2:$AH1046, (AL$2:AL1046-BF1046)^2)/(SUM($AH$2:$AH1046)-1)),0)</f>
        <v>0</v>
      </c>
      <c r="CA1046" s="109" cm="1">
        <f t="array" ref="CA1046">IF($AG1046,SQRT(SUMPRODUCT($AH$2:$AH1046, (AM$2:AM1046-BG1046)^2)/(SUM($AH$2:$AH1046)-1)),0)</f>
        <v>0</v>
      </c>
      <c r="CB1046" s="109" cm="1">
        <f t="array" ref="CB1046">IF($AG1046,SQRT(SUMPRODUCT($AH$2:$AH1046, (AN$2:AN1046-BH1046)^2)/(SUM($AH$2:$AH1046)-1)),0)</f>
        <v>0</v>
      </c>
      <c r="CC1046" s="109" cm="1">
        <f t="array" ref="CC1046">IF($AG1046,SQRT(SUMPRODUCT($AH$2:$AH1046, (AO$2:AO1046-BI1046)^2)/(SUM($AH$2:$AH1046)-1)),0)</f>
        <v>0</v>
      </c>
      <c r="CD1046" s="109" cm="1">
        <f t="array" ref="CD1046">IF($AG1046,SQRT(SUMPRODUCT($AH$2:$AH1046, (AP$2:AP1046-BJ1046)^2)/(SUM($AH$2:$AH1046)-1)),0)</f>
        <v>0</v>
      </c>
      <c r="CE1046" s="109" cm="1">
        <f t="array" ref="CE1046">IF($AG1046,SQRT(SUMPRODUCT($AH$2:$AH1046, (AQ$2:AQ1046-BK1046)^2)/(SUM($AH$2:$AH1046)-1)),0)</f>
        <v>0</v>
      </c>
      <c r="CF1046" s="109" cm="1">
        <f t="array" ref="CF1046">IF($AG1046,SQRT(SUMPRODUCT($AH$2:$AH1046, (AR$2:AR1046-BL1046)^2)/(SUM($AH$2:$AH1046)-1)),0)</f>
        <v>0</v>
      </c>
      <c r="CG1046" s="109" cm="1">
        <f t="array" ref="CG1046">IF($AG1046,SQRT(SUMPRODUCT($AH$2:$AH1046, (AS$2:AS1046-BM1046)^2)/(SUM($AH$2:$AH1046)-1)),0)</f>
        <v>0</v>
      </c>
      <c r="CH1046" s="109" cm="1">
        <f t="array" ref="CH1046">IF($AG1046,SQRT(SUMPRODUCT($AH$2:$AH1046, (AT$2:AT1046-BN1046)^2)/(SUM($AH$2:$AH1046)-1)),0)</f>
        <v>0</v>
      </c>
      <c r="CI1046" s="109" cm="1">
        <f t="array" ref="CI1046">IF($AG1046,SQRT(SUMPRODUCT($AH$2:$AH1046, (AU$2:AU1046-BO1046)^2)/(SUM($AH$2:$AH1046)-1)),0)</f>
        <v>0</v>
      </c>
      <c r="CJ1046" s="109" cm="1">
        <f t="array" ref="CJ1046">IF($AG1046,SQRT(SUMPRODUCT($AH$2:$AH1046, (AV$2:AV1046-BP1046)^2)/(SUM($AH$2:$AH1046)-1)),0)</f>
        <v>0</v>
      </c>
      <c r="CK1046" s="109" cm="1">
        <f t="array" ref="CK1046">IF($AG1046,SQRT(SUMPRODUCT($AH$2:$AH1046, (AW$2:AW1046-BQ1046)^2)/(SUM($AH$2:$AH1046)-1)),0)</f>
        <v>0</v>
      </c>
      <c r="CL1046" s="109" cm="1">
        <f t="array" ref="CL1046">IF($AG1046,SQRT(SUMPRODUCT($AH$2:$AH1046, (AX$2:AX1046-BR1046)^2)/(SUM($AH$2:$AH1046)-1)),0)</f>
        <v>0</v>
      </c>
      <c r="CM1046" s="109" cm="1">
        <f t="array" ref="CM1046">IF($AG1046,SQRT(SUMPRODUCT($AH$2:$AH1046, (AY$2:AY1046-BS1046)^2)/(SUM($AH$2:$AH1046)-1)),0)</f>
        <v>0</v>
      </c>
      <c r="CN1046" s="109" cm="1">
        <f t="array" ref="CN1046">IF($AG1046,SQRT(SUMPRODUCT($AH$2:$AH1046, (AZ$2:AZ1046-BT1046)^2)/(SUM($AH$2:$AH1046)-1)),0)</f>
        <v>0</v>
      </c>
      <c r="CO1046" s="109" cm="1">
        <f t="array" ref="CO1046">IF($AG1046,SQRT(SUMPRODUCT($AH$2:$AH1046, (BA$2:BA1046-BU1046)^2)/(SUM($AH$2:$AH1046)-1)),0)</f>
        <v>0</v>
      </c>
    </row>
    <row r="1047" spans="34:93" x14ac:dyDescent="0.25">
      <c r="AH1047" s="99" t="str">
        <f t="shared" si="240"/>
        <v/>
      </c>
      <c r="AI1047" s="11">
        <f t="shared" ca="1" si="247"/>
        <v>0</v>
      </c>
      <c r="AJ1047" s="11">
        <f t="shared" ca="1" si="247"/>
        <v>0</v>
      </c>
      <c r="AK1047" s="11">
        <f t="shared" ca="1" si="247"/>
        <v>0</v>
      </c>
      <c r="AL1047" s="11">
        <f t="shared" ca="1" si="247"/>
        <v>0</v>
      </c>
      <c r="AM1047" s="11">
        <f t="shared" ca="1" si="247"/>
        <v>0</v>
      </c>
      <c r="AN1047" s="11">
        <f t="shared" ca="1" si="247"/>
        <v>0</v>
      </c>
      <c r="AO1047" s="11">
        <f t="shared" ca="1" si="247"/>
        <v>0</v>
      </c>
      <c r="AP1047" s="11">
        <f t="shared" ca="1" si="247"/>
        <v>0</v>
      </c>
      <c r="AQ1047" s="11">
        <f t="shared" ca="1" si="247"/>
        <v>0</v>
      </c>
      <c r="AR1047" s="11">
        <f t="shared" ca="1" si="247"/>
        <v>0</v>
      </c>
      <c r="AS1047" s="11">
        <f t="shared" ca="1" si="248"/>
        <v>0</v>
      </c>
      <c r="AT1047" s="11">
        <f t="shared" ca="1" si="248"/>
        <v>0</v>
      </c>
      <c r="AU1047" s="11">
        <f t="shared" ca="1" si="248"/>
        <v>0</v>
      </c>
      <c r="AV1047" s="11">
        <f t="shared" ca="1" si="248"/>
        <v>0</v>
      </c>
      <c r="AW1047" s="11">
        <f t="shared" ca="1" si="248"/>
        <v>0</v>
      </c>
      <c r="AX1047" s="11">
        <f t="shared" ca="1" si="248"/>
        <v>0</v>
      </c>
      <c r="AY1047" s="11">
        <f t="shared" ca="1" si="248"/>
        <v>0</v>
      </c>
      <c r="AZ1047" s="11">
        <f t="shared" ca="1" si="248"/>
        <v>0</v>
      </c>
      <c r="BA1047" s="11">
        <f t="shared" ca="1" si="248"/>
        <v>0</v>
      </c>
      <c r="BB1047" s="11"/>
      <c r="BC1047" s="11">
        <f>IF($AG1047,SUMPRODUCT(AI$2:AI1047,$AH$2:$AH1047)/SUM($AH$2:$AH1047),0)</f>
        <v>0</v>
      </c>
      <c r="BD1047" s="11">
        <f>IF($AG1047,SUMPRODUCT(AJ$2:AJ1047,$AH$2:$AH1047)/SUM($AH$2:$AH1047),0)</f>
        <v>0</v>
      </c>
      <c r="BE1047" s="11">
        <f>IF($AG1047,SUMPRODUCT(AK$2:AK1047,$AH$2:$AH1047)/SUM($AH$2:$AH1047),0)</f>
        <v>0</v>
      </c>
      <c r="BF1047" s="11">
        <f>IF($AG1047,SUMPRODUCT(AL$2:AL1047,$AH$2:$AH1047)/SUM($AH$2:$AH1047),0)</f>
        <v>0</v>
      </c>
      <c r="BG1047" s="11">
        <f>IF($AG1047,SUMPRODUCT(AM$2:AM1047,$AH$2:$AH1047)/SUM($AH$2:$AH1047),0)</f>
        <v>0</v>
      </c>
      <c r="BH1047" s="11">
        <f>IF($AG1047,SUMPRODUCT(AN$2:AN1047,$AH$2:$AH1047)/SUM($AH$2:$AH1047),0)</f>
        <v>0</v>
      </c>
      <c r="BI1047" s="11">
        <f>IF($AG1047,SUMPRODUCT(AO$2:AO1047,$AH$2:$AH1047)/SUM($AH$2:$AH1047),0)</f>
        <v>0</v>
      </c>
      <c r="BJ1047" s="11">
        <f>IF($AG1047,SUMPRODUCT(AP$2:AP1047,$AH$2:$AH1047)/SUM($AH$2:$AH1047),0)</f>
        <v>0</v>
      </c>
      <c r="BK1047" s="11">
        <f>IF($AG1047,SUMPRODUCT(AQ$2:AQ1047,$AH$2:$AH1047)/SUM($AH$2:$AH1047),0)</f>
        <v>0</v>
      </c>
      <c r="BL1047" s="11">
        <f>IF($AG1047,SUMPRODUCT(AR$2:AR1047,$AH$2:$AH1047)/SUM($AH$2:$AH1047),0)</f>
        <v>0</v>
      </c>
      <c r="BM1047" s="11">
        <f>IF($AG1047,SUMPRODUCT(AS$2:AS1047,$AH$2:$AH1047)/SUM($AH$2:$AH1047),0)</f>
        <v>0</v>
      </c>
      <c r="BN1047" s="11">
        <f>IF($AG1047,SUMPRODUCT(AT$2:AT1047,$AH$2:$AH1047)/SUM($AH$2:$AH1047),0)</f>
        <v>0</v>
      </c>
      <c r="BO1047" s="11">
        <f>IF($AG1047,SUMPRODUCT(AU$2:AU1047,$AH$2:$AH1047)/SUM($AH$2:$AH1047),0)</f>
        <v>0</v>
      </c>
      <c r="BP1047" s="11">
        <f>IF($AG1047,SUMPRODUCT(AV$2:AV1047,$AH$2:$AH1047)/SUM($AH$2:$AH1047),0)</f>
        <v>0</v>
      </c>
      <c r="BQ1047" s="11">
        <f>IF($AG1047,SUMPRODUCT(AW$2:AW1047,$AH$2:$AH1047)/SUM($AH$2:$AH1047),0)</f>
        <v>0</v>
      </c>
      <c r="BR1047" s="11">
        <f>IF($AG1047,SUMPRODUCT(AX$2:AX1047,$AH$2:$AH1047)/SUM($AH$2:$AH1047),0)</f>
        <v>0</v>
      </c>
      <c r="BS1047" s="11">
        <f>IF($AG1047,SUMPRODUCT(AY$2:AY1047,$AH$2:$AH1047)/SUM($AH$2:$AH1047),0)</f>
        <v>0</v>
      </c>
      <c r="BT1047" s="11">
        <f>IF($AG1047,SUMPRODUCT(AZ$2:AZ1047,$AH$2:$AH1047)/SUM($AH$2:$AH1047),0)</f>
        <v>0</v>
      </c>
      <c r="BU1047" s="11">
        <f>IF($AG1047,SUMPRODUCT(BA$2:BA1047,$AH$2:$AH1047)/SUM($AH$2:$AH1047),0)</f>
        <v>0</v>
      </c>
      <c r="BV1047" s="11"/>
      <c r="BW1047" s="109" cm="1">
        <f t="array" ref="BW1047">IF($AG1047,SQRT(SUMPRODUCT($AH$2:$AH1047, (AI$2:AI1047-BC1047)^2)/(SUM($AH$2:$AH1047)-1)),0)</f>
        <v>0</v>
      </c>
      <c r="BX1047" s="109" cm="1">
        <f t="array" ref="BX1047">IF($AG1047,SQRT(SUMPRODUCT($AH$2:$AH1047, (AJ$2:AJ1047-BD1047)^2)/(SUM($AH$2:$AH1047)-1)),0)</f>
        <v>0</v>
      </c>
      <c r="BY1047" s="109" cm="1">
        <f t="array" ref="BY1047">IF($AG1047,SQRT(SUMPRODUCT($AH$2:$AH1047, (AK$2:AK1047-BE1047)^2)/(SUM($AH$2:$AH1047)-1)),0)</f>
        <v>0</v>
      </c>
      <c r="BZ1047" s="109" cm="1">
        <f t="array" ref="BZ1047">IF($AG1047,SQRT(SUMPRODUCT($AH$2:$AH1047, (AL$2:AL1047-BF1047)^2)/(SUM($AH$2:$AH1047)-1)),0)</f>
        <v>0</v>
      </c>
      <c r="CA1047" s="109" cm="1">
        <f t="array" ref="CA1047">IF($AG1047,SQRT(SUMPRODUCT($AH$2:$AH1047, (AM$2:AM1047-BG1047)^2)/(SUM($AH$2:$AH1047)-1)),0)</f>
        <v>0</v>
      </c>
      <c r="CB1047" s="109" cm="1">
        <f t="array" ref="CB1047">IF($AG1047,SQRT(SUMPRODUCT($AH$2:$AH1047, (AN$2:AN1047-BH1047)^2)/(SUM($AH$2:$AH1047)-1)),0)</f>
        <v>0</v>
      </c>
      <c r="CC1047" s="109" cm="1">
        <f t="array" ref="CC1047">IF($AG1047,SQRT(SUMPRODUCT($AH$2:$AH1047, (AO$2:AO1047-BI1047)^2)/(SUM($AH$2:$AH1047)-1)),0)</f>
        <v>0</v>
      </c>
      <c r="CD1047" s="109" cm="1">
        <f t="array" ref="CD1047">IF($AG1047,SQRT(SUMPRODUCT($AH$2:$AH1047, (AP$2:AP1047-BJ1047)^2)/(SUM($AH$2:$AH1047)-1)),0)</f>
        <v>0</v>
      </c>
      <c r="CE1047" s="109" cm="1">
        <f t="array" ref="CE1047">IF($AG1047,SQRT(SUMPRODUCT($AH$2:$AH1047, (AQ$2:AQ1047-BK1047)^2)/(SUM($AH$2:$AH1047)-1)),0)</f>
        <v>0</v>
      </c>
      <c r="CF1047" s="109" cm="1">
        <f t="array" ref="CF1047">IF($AG1047,SQRT(SUMPRODUCT($AH$2:$AH1047, (AR$2:AR1047-BL1047)^2)/(SUM($AH$2:$AH1047)-1)),0)</f>
        <v>0</v>
      </c>
      <c r="CG1047" s="109" cm="1">
        <f t="array" ref="CG1047">IF($AG1047,SQRT(SUMPRODUCT($AH$2:$AH1047, (AS$2:AS1047-BM1047)^2)/(SUM($AH$2:$AH1047)-1)),0)</f>
        <v>0</v>
      </c>
      <c r="CH1047" s="109" cm="1">
        <f t="array" ref="CH1047">IF($AG1047,SQRT(SUMPRODUCT($AH$2:$AH1047, (AT$2:AT1047-BN1047)^2)/(SUM($AH$2:$AH1047)-1)),0)</f>
        <v>0</v>
      </c>
      <c r="CI1047" s="109" cm="1">
        <f t="array" ref="CI1047">IF($AG1047,SQRT(SUMPRODUCT($AH$2:$AH1047, (AU$2:AU1047-BO1047)^2)/(SUM($AH$2:$AH1047)-1)),0)</f>
        <v>0</v>
      </c>
      <c r="CJ1047" s="109" cm="1">
        <f t="array" ref="CJ1047">IF($AG1047,SQRT(SUMPRODUCT($AH$2:$AH1047, (AV$2:AV1047-BP1047)^2)/(SUM($AH$2:$AH1047)-1)),0)</f>
        <v>0</v>
      </c>
      <c r="CK1047" s="109" cm="1">
        <f t="array" ref="CK1047">IF($AG1047,SQRT(SUMPRODUCT($AH$2:$AH1047, (AW$2:AW1047-BQ1047)^2)/(SUM($AH$2:$AH1047)-1)),0)</f>
        <v>0</v>
      </c>
      <c r="CL1047" s="109" cm="1">
        <f t="array" ref="CL1047">IF($AG1047,SQRT(SUMPRODUCT($AH$2:$AH1047, (AX$2:AX1047-BR1047)^2)/(SUM($AH$2:$AH1047)-1)),0)</f>
        <v>0</v>
      </c>
      <c r="CM1047" s="109" cm="1">
        <f t="array" ref="CM1047">IF($AG1047,SQRT(SUMPRODUCT($AH$2:$AH1047, (AY$2:AY1047-BS1047)^2)/(SUM($AH$2:$AH1047)-1)),0)</f>
        <v>0</v>
      </c>
      <c r="CN1047" s="109" cm="1">
        <f t="array" ref="CN1047">IF($AG1047,SQRT(SUMPRODUCT($AH$2:$AH1047, (AZ$2:AZ1047-BT1047)^2)/(SUM($AH$2:$AH1047)-1)),0)</f>
        <v>0</v>
      </c>
      <c r="CO1047" s="109" cm="1">
        <f t="array" ref="CO1047">IF($AG1047,SQRT(SUMPRODUCT($AH$2:$AH1047, (BA$2:BA1047-BU1047)^2)/(SUM($AH$2:$AH1047)-1)),0)</f>
        <v>0</v>
      </c>
    </row>
    <row r="1048" spans="34:93" x14ac:dyDescent="0.25">
      <c r="AH1048" s="99" t="str">
        <f t="shared" si="240"/>
        <v/>
      </c>
      <c r="AI1048" s="11">
        <f t="shared" ca="1" si="247"/>
        <v>0</v>
      </c>
      <c r="AJ1048" s="11">
        <f t="shared" ca="1" si="247"/>
        <v>0</v>
      </c>
      <c r="AK1048" s="11">
        <f t="shared" ca="1" si="247"/>
        <v>0</v>
      </c>
      <c r="AL1048" s="11">
        <f t="shared" ca="1" si="247"/>
        <v>0</v>
      </c>
      <c r="AM1048" s="11">
        <f t="shared" ca="1" si="247"/>
        <v>0</v>
      </c>
      <c r="AN1048" s="11">
        <f t="shared" ca="1" si="247"/>
        <v>0</v>
      </c>
      <c r="AO1048" s="11">
        <f t="shared" ca="1" si="247"/>
        <v>0</v>
      </c>
      <c r="AP1048" s="11">
        <f t="shared" ca="1" si="247"/>
        <v>0</v>
      </c>
      <c r="AQ1048" s="11">
        <f t="shared" ca="1" si="247"/>
        <v>0</v>
      </c>
      <c r="AR1048" s="11">
        <f t="shared" ca="1" si="247"/>
        <v>0</v>
      </c>
      <c r="AS1048" s="11">
        <f t="shared" ca="1" si="248"/>
        <v>0</v>
      </c>
      <c r="AT1048" s="11">
        <f t="shared" ca="1" si="248"/>
        <v>0</v>
      </c>
      <c r="AU1048" s="11">
        <f t="shared" ca="1" si="248"/>
        <v>0</v>
      </c>
      <c r="AV1048" s="11">
        <f t="shared" ca="1" si="248"/>
        <v>0</v>
      </c>
      <c r="AW1048" s="11">
        <f t="shared" ca="1" si="248"/>
        <v>0</v>
      </c>
      <c r="AX1048" s="11">
        <f t="shared" ca="1" si="248"/>
        <v>0</v>
      </c>
      <c r="AY1048" s="11">
        <f t="shared" ca="1" si="248"/>
        <v>0</v>
      </c>
      <c r="AZ1048" s="11">
        <f t="shared" ca="1" si="248"/>
        <v>0</v>
      </c>
      <c r="BA1048" s="11">
        <f t="shared" ca="1" si="248"/>
        <v>0</v>
      </c>
      <c r="BB1048" s="11"/>
      <c r="BC1048" s="11">
        <f>IF($AG1048,SUMPRODUCT(AI$2:AI1048,$AH$2:$AH1048)/SUM($AH$2:$AH1048),0)</f>
        <v>0</v>
      </c>
      <c r="BD1048" s="11">
        <f>IF($AG1048,SUMPRODUCT(AJ$2:AJ1048,$AH$2:$AH1048)/SUM($AH$2:$AH1048),0)</f>
        <v>0</v>
      </c>
      <c r="BE1048" s="11">
        <f>IF($AG1048,SUMPRODUCT(AK$2:AK1048,$AH$2:$AH1048)/SUM($AH$2:$AH1048),0)</f>
        <v>0</v>
      </c>
      <c r="BF1048" s="11">
        <f>IF($AG1048,SUMPRODUCT(AL$2:AL1048,$AH$2:$AH1048)/SUM($AH$2:$AH1048),0)</f>
        <v>0</v>
      </c>
      <c r="BG1048" s="11">
        <f>IF($AG1048,SUMPRODUCT(AM$2:AM1048,$AH$2:$AH1048)/SUM($AH$2:$AH1048),0)</f>
        <v>0</v>
      </c>
      <c r="BH1048" s="11">
        <f>IF($AG1048,SUMPRODUCT(AN$2:AN1048,$AH$2:$AH1048)/SUM($AH$2:$AH1048),0)</f>
        <v>0</v>
      </c>
      <c r="BI1048" s="11">
        <f>IF($AG1048,SUMPRODUCT(AO$2:AO1048,$AH$2:$AH1048)/SUM($AH$2:$AH1048),0)</f>
        <v>0</v>
      </c>
      <c r="BJ1048" s="11">
        <f>IF($AG1048,SUMPRODUCT(AP$2:AP1048,$AH$2:$AH1048)/SUM($AH$2:$AH1048),0)</f>
        <v>0</v>
      </c>
      <c r="BK1048" s="11">
        <f>IF($AG1048,SUMPRODUCT(AQ$2:AQ1048,$AH$2:$AH1048)/SUM($AH$2:$AH1048),0)</f>
        <v>0</v>
      </c>
      <c r="BL1048" s="11">
        <f>IF($AG1048,SUMPRODUCT(AR$2:AR1048,$AH$2:$AH1048)/SUM($AH$2:$AH1048),0)</f>
        <v>0</v>
      </c>
      <c r="BM1048" s="11">
        <f>IF($AG1048,SUMPRODUCT(AS$2:AS1048,$AH$2:$AH1048)/SUM($AH$2:$AH1048),0)</f>
        <v>0</v>
      </c>
      <c r="BN1048" s="11">
        <f>IF($AG1048,SUMPRODUCT(AT$2:AT1048,$AH$2:$AH1048)/SUM($AH$2:$AH1048),0)</f>
        <v>0</v>
      </c>
      <c r="BO1048" s="11">
        <f>IF($AG1048,SUMPRODUCT(AU$2:AU1048,$AH$2:$AH1048)/SUM($AH$2:$AH1048),0)</f>
        <v>0</v>
      </c>
      <c r="BP1048" s="11">
        <f>IF($AG1048,SUMPRODUCT(AV$2:AV1048,$AH$2:$AH1048)/SUM($AH$2:$AH1048),0)</f>
        <v>0</v>
      </c>
      <c r="BQ1048" s="11">
        <f>IF($AG1048,SUMPRODUCT(AW$2:AW1048,$AH$2:$AH1048)/SUM($AH$2:$AH1048),0)</f>
        <v>0</v>
      </c>
      <c r="BR1048" s="11">
        <f>IF($AG1048,SUMPRODUCT(AX$2:AX1048,$AH$2:$AH1048)/SUM($AH$2:$AH1048),0)</f>
        <v>0</v>
      </c>
      <c r="BS1048" s="11">
        <f>IF($AG1048,SUMPRODUCT(AY$2:AY1048,$AH$2:$AH1048)/SUM($AH$2:$AH1048),0)</f>
        <v>0</v>
      </c>
      <c r="BT1048" s="11">
        <f>IF($AG1048,SUMPRODUCT(AZ$2:AZ1048,$AH$2:$AH1048)/SUM($AH$2:$AH1048),0)</f>
        <v>0</v>
      </c>
      <c r="BU1048" s="11">
        <f>IF($AG1048,SUMPRODUCT(BA$2:BA1048,$AH$2:$AH1048)/SUM($AH$2:$AH1048),0)</f>
        <v>0</v>
      </c>
      <c r="BV1048" s="11"/>
      <c r="BW1048" s="109" cm="1">
        <f t="array" ref="BW1048">IF($AG1048,SQRT(SUMPRODUCT($AH$2:$AH1048, (AI$2:AI1048-BC1048)^2)/(SUM($AH$2:$AH1048)-1)),0)</f>
        <v>0</v>
      </c>
      <c r="BX1048" s="109" cm="1">
        <f t="array" ref="BX1048">IF($AG1048,SQRT(SUMPRODUCT($AH$2:$AH1048, (AJ$2:AJ1048-BD1048)^2)/(SUM($AH$2:$AH1048)-1)),0)</f>
        <v>0</v>
      </c>
      <c r="BY1048" s="109" cm="1">
        <f t="array" ref="BY1048">IF($AG1048,SQRT(SUMPRODUCT($AH$2:$AH1048, (AK$2:AK1048-BE1048)^2)/(SUM($AH$2:$AH1048)-1)),0)</f>
        <v>0</v>
      </c>
      <c r="BZ1048" s="109" cm="1">
        <f t="array" ref="BZ1048">IF($AG1048,SQRT(SUMPRODUCT($AH$2:$AH1048, (AL$2:AL1048-BF1048)^2)/(SUM($AH$2:$AH1048)-1)),0)</f>
        <v>0</v>
      </c>
      <c r="CA1048" s="109" cm="1">
        <f t="array" ref="CA1048">IF($AG1048,SQRT(SUMPRODUCT($AH$2:$AH1048, (AM$2:AM1048-BG1048)^2)/(SUM($AH$2:$AH1048)-1)),0)</f>
        <v>0</v>
      </c>
      <c r="CB1048" s="109" cm="1">
        <f t="array" ref="CB1048">IF($AG1048,SQRT(SUMPRODUCT($AH$2:$AH1048, (AN$2:AN1048-BH1048)^2)/(SUM($AH$2:$AH1048)-1)),0)</f>
        <v>0</v>
      </c>
      <c r="CC1048" s="109" cm="1">
        <f t="array" ref="CC1048">IF($AG1048,SQRT(SUMPRODUCT($AH$2:$AH1048, (AO$2:AO1048-BI1048)^2)/(SUM($AH$2:$AH1048)-1)),0)</f>
        <v>0</v>
      </c>
      <c r="CD1048" s="109" cm="1">
        <f t="array" ref="CD1048">IF($AG1048,SQRT(SUMPRODUCT($AH$2:$AH1048, (AP$2:AP1048-BJ1048)^2)/(SUM($AH$2:$AH1048)-1)),0)</f>
        <v>0</v>
      </c>
      <c r="CE1048" s="109" cm="1">
        <f t="array" ref="CE1048">IF($AG1048,SQRT(SUMPRODUCT($AH$2:$AH1048, (AQ$2:AQ1048-BK1048)^2)/(SUM($AH$2:$AH1048)-1)),0)</f>
        <v>0</v>
      </c>
      <c r="CF1048" s="109" cm="1">
        <f t="array" ref="CF1048">IF($AG1048,SQRT(SUMPRODUCT($AH$2:$AH1048, (AR$2:AR1048-BL1048)^2)/(SUM($AH$2:$AH1048)-1)),0)</f>
        <v>0</v>
      </c>
      <c r="CG1048" s="109" cm="1">
        <f t="array" ref="CG1048">IF($AG1048,SQRT(SUMPRODUCT($AH$2:$AH1048, (AS$2:AS1048-BM1048)^2)/(SUM($AH$2:$AH1048)-1)),0)</f>
        <v>0</v>
      </c>
      <c r="CH1048" s="109" cm="1">
        <f t="array" ref="CH1048">IF($AG1048,SQRT(SUMPRODUCT($AH$2:$AH1048, (AT$2:AT1048-BN1048)^2)/(SUM($AH$2:$AH1048)-1)),0)</f>
        <v>0</v>
      </c>
      <c r="CI1048" s="109" cm="1">
        <f t="array" ref="CI1048">IF($AG1048,SQRT(SUMPRODUCT($AH$2:$AH1048, (AU$2:AU1048-BO1048)^2)/(SUM($AH$2:$AH1048)-1)),0)</f>
        <v>0</v>
      </c>
      <c r="CJ1048" s="109" cm="1">
        <f t="array" ref="CJ1048">IF($AG1048,SQRT(SUMPRODUCT($AH$2:$AH1048, (AV$2:AV1048-BP1048)^2)/(SUM($AH$2:$AH1048)-1)),0)</f>
        <v>0</v>
      </c>
      <c r="CK1048" s="109" cm="1">
        <f t="array" ref="CK1048">IF($AG1048,SQRT(SUMPRODUCT($AH$2:$AH1048, (AW$2:AW1048-BQ1048)^2)/(SUM($AH$2:$AH1048)-1)),0)</f>
        <v>0</v>
      </c>
      <c r="CL1048" s="109" cm="1">
        <f t="array" ref="CL1048">IF($AG1048,SQRT(SUMPRODUCT($AH$2:$AH1048, (AX$2:AX1048-BR1048)^2)/(SUM($AH$2:$AH1048)-1)),0)</f>
        <v>0</v>
      </c>
      <c r="CM1048" s="109" cm="1">
        <f t="array" ref="CM1048">IF($AG1048,SQRT(SUMPRODUCT($AH$2:$AH1048, (AY$2:AY1048-BS1048)^2)/(SUM($AH$2:$AH1048)-1)),0)</f>
        <v>0</v>
      </c>
      <c r="CN1048" s="109" cm="1">
        <f t="array" ref="CN1048">IF($AG1048,SQRT(SUMPRODUCT($AH$2:$AH1048, (AZ$2:AZ1048-BT1048)^2)/(SUM($AH$2:$AH1048)-1)),0)</f>
        <v>0</v>
      </c>
      <c r="CO1048" s="109" cm="1">
        <f t="array" ref="CO1048">IF($AG1048,SQRT(SUMPRODUCT($AH$2:$AH1048, (BA$2:BA1048-BU1048)^2)/(SUM($AH$2:$AH1048)-1)),0)</f>
        <v>0</v>
      </c>
    </row>
    <row r="1049" spans="34:93" x14ac:dyDescent="0.25">
      <c r="AH1049" s="99" t="str">
        <f t="shared" si="240"/>
        <v/>
      </c>
      <c r="AI1049" s="11">
        <f t="shared" ca="1" si="247"/>
        <v>0</v>
      </c>
      <c r="AJ1049" s="11">
        <f t="shared" ca="1" si="247"/>
        <v>0</v>
      </c>
      <c r="AK1049" s="11">
        <f t="shared" ca="1" si="247"/>
        <v>0</v>
      </c>
      <c r="AL1049" s="11">
        <f t="shared" ca="1" si="247"/>
        <v>0</v>
      </c>
      <c r="AM1049" s="11">
        <f t="shared" ca="1" si="247"/>
        <v>0</v>
      </c>
      <c r="AN1049" s="11">
        <f t="shared" ca="1" si="247"/>
        <v>0</v>
      </c>
      <c r="AO1049" s="11">
        <f t="shared" ca="1" si="247"/>
        <v>0</v>
      </c>
      <c r="AP1049" s="11">
        <f t="shared" ca="1" si="247"/>
        <v>0</v>
      </c>
      <c r="AQ1049" s="11">
        <f t="shared" ca="1" si="247"/>
        <v>0</v>
      </c>
      <c r="AR1049" s="11">
        <f t="shared" ca="1" si="247"/>
        <v>0</v>
      </c>
      <c r="AS1049" s="11">
        <f t="shared" ca="1" si="248"/>
        <v>0</v>
      </c>
      <c r="AT1049" s="11">
        <f t="shared" ca="1" si="248"/>
        <v>0</v>
      </c>
      <c r="AU1049" s="11">
        <f t="shared" ca="1" si="248"/>
        <v>0</v>
      </c>
      <c r="AV1049" s="11">
        <f t="shared" ca="1" si="248"/>
        <v>0</v>
      </c>
      <c r="AW1049" s="11">
        <f t="shared" ca="1" si="248"/>
        <v>0</v>
      </c>
      <c r="AX1049" s="11">
        <f t="shared" ca="1" si="248"/>
        <v>0</v>
      </c>
      <c r="AY1049" s="11">
        <f t="shared" ca="1" si="248"/>
        <v>0</v>
      </c>
      <c r="AZ1049" s="11">
        <f t="shared" ca="1" si="248"/>
        <v>0</v>
      </c>
      <c r="BA1049" s="11">
        <f t="shared" ca="1" si="248"/>
        <v>0</v>
      </c>
      <c r="BB1049" s="11"/>
      <c r="BC1049" s="11">
        <f>IF($AG1049,SUMPRODUCT(AI$2:AI1049,$AH$2:$AH1049)/SUM($AH$2:$AH1049),0)</f>
        <v>0</v>
      </c>
      <c r="BD1049" s="11">
        <f>IF($AG1049,SUMPRODUCT(AJ$2:AJ1049,$AH$2:$AH1049)/SUM($AH$2:$AH1049),0)</f>
        <v>0</v>
      </c>
      <c r="BE1049" s="11">
        <f>IF($AG1049,SUMPRODUCT(AK$2:AK1049,$AH$2:$AH1049)/SUM($AH$2:$AH1049),0)</f>
        <v>0</v>
      </c>
      <c r="BF1049" s="11">
        <f>IF($AG1049,SUMPRODUCT(AL$2:AL1049,$AH$2:$AH1049)/SUM($AH$2:$AH1049),0)</f>
        <v>0</v>
      </c>
      <c r="BG1049" s="11">
        <f>IF($AG1049,SUMPRODUCT(AM$2:AM1049,$AH$2:$AH1049)/SUM($AH$2:$AH1049),0)</f>
        <v>0</v>
      </c>
      <c r="BH1049" s="11">
        <f>IF($AG1049,SUMPRODUCT(AN$2:AN1049,$AH$2:$AH1049)/SUM($AH$2:$AH1049),0)</f>
        <v>0</v>
      </c>
      <c r="BI1049" s="11">
        <f>IF($AG1049,SUMPRODUCT(AO$2:AO1049,$AH$2:$AH1049)/SUM($AH$2:$AH1049),0)</f>
        <v>0</v>
      </c>
      <c r="BJ1049" s="11">
        <f>IF($AG1049,SUMPRODUCT(AP$2:AP1049,$AH$2:$AH1049)/SUM($AH$2:$AH1049),0)</f>
        <v>0</v>
      </c>
      <c r="BK1049" s="11">
        <f>IF($AG1049,SUMPRODUCT(AQ$2:AQ1049,$AH$2:$AH1049)/SUM($AH$2:$AH1049),0)</f>
        <v>0</v>
      </c>
      <c r="BL1049" s="11">
        <f>IF($AG1049,SUMPRODUCT(AR$2:AR1049,$AH$2:$AH1049)/SUM($AH$2:$AH1049),0)</f>
        <v>0</v>
      </c>
      <c r="BM1049" s="11">
        <f>IF($AG1049,SUMPRODUCT(AS$2:AS1049,$AH$2:$AH1049)/SUM($AH$2:$AH1049),0)</f>
        <v>0</v>
      </c>
      <c r="BN1049" s="11">
        <f>IF($AG1049,SUMPRODUCT(AT$2:AT1049,$AH$2:$AH1049)/SUM($AH$2:$AH1049),0)</f>
        <v>0</v>
      </c>
      <c r="BO1049" s="11">
        <f>IF($AG1049,SUMPRODUCT(AU$2:AU1049,$AH$2:$AH1049)/SUM($AH$2:$AH1049),0)</f>
        <v>0</v>
      </c>
      <c r="BP1049" s="11">
        <f>IF($AG1049,SUMPRODUCT(AV$2:AV1049,$AH$2:$AH1049)/SUM($AH$2:$AH1049),0)</f>
        <v>0</v>
      </c>
      <c r="BQ1049" s="11">
        <f>IF($AG1049,SUMPRODUCT(AW$2:AW1049,$AH$2:$AH1049)/SUM($AH$2:$AH1049),0)</f>
        <v>0</v>
      </c>
      <c r="BR1049" s="11">
        <f>IF($AG1049,SUMPRODUCT(AX$2:AX1049,$AH$2:$AH1049)/SUM($AH$2:$AH1049),0)</f>
        <v>0</v>
      </c>
      <c r="BS1049" s="11">
        <f>IF($AG1049,SUMPRODUCT(AY$2:AY1049,$AH$2:$AH1049)/SUM($AH$2:$AH1049),0)</f>
        <v>0</v>
      </c>
      <c r="BT1049" s="11">
        <f>IF($AG1049,SUMPRODUCT(AZ$2:AZ1049,$AH$2:$AH1049)/SUM($AH$2:$AH1049),0)</f>
        <v>0</v>
      </c>
      <c r="BU1049" s="11">
        <f>IF($AG1049,SUMPRODUCT(BA$2:BA1049,$AH$2:$AH1049)/SUM($AH$2:$AH1049),0)</f>
        <v>0</v>
      </c>
      <c r="BV1049" s="11"/>
      <c r="BW1049" s="109" cm="1">
        <f t="array" ref="BW1049">IF($AG1049,SQRT(SUMPRODUCT($AH$2:$AH1049, (AI$2:AI1049-BC1049)^2)/(SUM($AH$2:$AH1049)-1)),0)</f>
        <v>0</v>
      </c>
      <c r="BX1049" s="109" cm="1">
        <f t="array" ref="BX1049">IF($AG1049,SQRT(SUMPRODUCT($AH$2:$AH1049, (AJ$2:AJ1049-BD1049)^2)/(SUM($AH$2:$AH1049)-1)),0)</f>
        <v>0</v>
      </c>
      <c r="BY1049" s="109" cm="1">
        <f t="array" ref="BY1049">IF($AG1049,SQRT(SUMPRODUCT($AH$2:$AH1049, (AK$2:AK1049-BE1049)^2)/(SUM($AH$2:$AH1049)-1)),0)</f>
        <v>0</v>
      </c>
      <c r="BZ1049" s="109" cm="1">
        <f t="array" ref="BZ1049">IF($AG1049,SQRT(SUMPRODUCT($AH$2:$AH1049, (AL$2:AL1049-BF1049)^2)/(SUM($AH$2:$AH1049)-1)),0)</f>
        <v>0</v>
      </c>
      <c r="CA1049" s="109" cm="1">
        <f t="array" ref="CA1049">IF($AG1049,SQRT(SUMPRODUCT($AH$2:$AH1049, (AM$2:AM1049-BG1049)^2)/(SUM($AH$2:$AH1049)-1)),0)</f>
        <v>0</v>
      </c>
      <c r="CB1049" s="109" cm="1">
        <f t="array" ref="CB1049">IF($AG1049,SQRT(SUMPRODUCT($AH$2:$AH1049, (AN$2:AN1049-BH1049)^2)/(SUM($AH$2:$AH1049)-1)),0)</f>
        <v>0</v>
      </c>
      <c r="CC1049" s="109" cm="1">
        <f t="array" ref="CC1049">IF($AG1049,SQRT(SUMPRODUCT($AH$2:$AH1049, (AO$2:AO1049-BI1049)^2)/(SUM($AH$2:$AH1049)-1)),0)</f>
        <v>0</v>
      </c>
      <c r="CD1049" s="109" cm="1">
        <f t="array" ref="CD1049">IF($AG1049,SQRT(SUMPRODUCT($AH$2:$AH1049, (AP$2:AP1049-BJ1049)^2)/(SUM($AH$2:$AH1049)-1)),0)</f>
        <v>0</v>
      </c>
      <c r="CE1049" s="109" cm="1">
        <f t="array" ref="CE1049">IF($AG1049,SQRT(SUMPRODUCT($AH$2:$AH1049, (AQ$2:AQ1049-BK1049)^2)/(SUM($AH$2:$AH1049)-1)),0)</f>
        <v>0</v>
      </c>
      <c r="CF1049" s="109" cm="1">
        <f t="array" ref="CF1049">IF($AG1049,SQRT(SUMPRODUCT($AH$2:$AH1049, (AR$2:AR1049-BL1049)^2)/(SUM($AH$2:$AH1049)-1)),0)</f>
        <v>0</v>
      </c>
      <c r="CG1049" s="109" cm="1">
        <f t="array" ref="CG1049">IF($AG1049,SQRT(SUMPRODUCT($AH$2:$AH1049, (AS$2:AS1049-BM1049)^2)/(SUM($AH$2:$AH1049)-1)),0)</f>
        <v>0</v>
      </c>
      <c r="CH1049" s="109" cm="1">
        <f t="array" ref="CH1049">IF($AG1049,SQRT(SUMPRODUCT($AH$2:$AH1049, (AT$2:AT1049-BN1049)^2)/(SUM($AH$2:$AH1049)-1)),0)</f>
        <v>0</v>
      </c>
      <c r="CI1049" s="109" cm="1">
        <f t="array" ref="CI1049">IF($AG1049,SQRT(SUMPRODUCT($AH$2:$AH1049, (AU$2:AU1049-BO1049)^2)/(SUM($AH$2:$AH1049)-1)),0)</f>
        <v>0</v>
      </c>
      <c r="CJ1049" s="109" cm="1">
        <f t="array" ref="CJ1049">IF($AG1049,SQRT(SUMPRODUCT($AH$2:$AH1049, (AV$2:AV1049-BP1049)^2)/(SUM($AH$2:$AH1049)-1)),0)</f>
        <v>0</v>
      </c>
      <c r="CK1049" s="109" cm="1">
        <f t="array" ref="CK1049">IF($AG1049,SQRT(SUMPRODUCT($AH$2:$AH1049, (AW$2:AW1049-BQ1049)^2)/(SUM($AH$2:$AH1049)-1)),0)</f>
        <v>0</v>
      </c>
      <c r="CL1049" s="109" cm="1">
        <f t="array" ref="CL1049">IF($AG1049,SQRT(SUMPRODUCT($AH$2:$AH1049, (AX$2:AX1049-BR1049)^2)/(SUM($AH$2:$AH1049)-1)),0)</f>
        <v>0</v>
      </c>
      <c r="CM1049" s="109" cm="1">
        <f t="array" ref="CM1049">IF($AG1049,SQRT(SUMPRODUCT($AH$2:$AH1049, (AY$2:AY1049-BS1049)^2)/(SUM($AH$2:$AH1049)-1)),0)</f>
        <v>0</v>
      </c>
      <c r="CN1049" s="109" cm="1">
        <f t="array" ref="CN1049">IF($AG1049,SQRT(SUMPRODUCT($AH$2:$AH1049, (AZ$2:AZ1049-BT1049)^2)/(SUM($AH$2:$AH1049)-1)),0)</f>
        <v>0</v>
      </c>
      <c r="CO1049" s="109" cm="1">
        <f t="array" ref="CO1049">IF($AG1049,SQRT(SUMPRODUCT($AH$2:$AH1049, (BA$2:BA1049-BU1049)^2)/(SUM($AH$2:$AH1049)-1)),0)</f>
        <v>0</v>
      </c>
    </row>
    <row r="1050" spans="34:93" x14ac:dyDescent="0.25">
      <c r="AH1050" s="99" t="str">
        <f t="shared" si="240"/>
        <v/>
      </c>
      <c r="AI1050" s="11">
        <f t="shared" ca="1" si="247"/>
        <v>0</v>
      </c>
      <c r="AJ1050" s="11">
        <f t="shared" ca="1" si="247"/>
        <v>0</v>
      </c>
      <c r="AK1050" s="11">
        <f t="shared" ca="1" si="247"/>
        <v>0</v>
      </c>
      <c r="AL1050" s="11">
        <f t="shared" ca="1" si="247"/>
        <v>0</v>
      </c>
      <c r="AM1050" s="11">
        <f t="shared" ca="1" si="247"/>
        <v>0</v>
      </c>
      <c r="AN1050" s="11">
        <f t="shared" ca="1" si="247"/>
        <v>0</v>
      </c>
      <c r="AO1050" s="11">
        <f t="shared" ca="1" si="247"/>
        <v>0</v>
      </c>
      <c r="AP1050" s="11">
        <f t="shared" ca="1" si="247"/>
        <v>0</v>
      </c>
      <c r="AQ1050" s="11">
        <f t="shared" ca="1" si="247"/>
        <v>0</v>
      </c>
      <c r="AR1050" s="11">
        <f t="shared" ca="1" si="247"/>
        <v>0</v>
      </c>
      <c r="AS1050" s="11">
        <f t="shared" ca="1" si="248"/>
        <v>0</v>
      </c>
      <c r="AT1050" s="11">
        <f t="shared" ca="1" si="248"/>
        <v>0</v>
      </c>
      <c r="AU1050" s="11">
        <f t="shared" ca="1" si="248"/>
        <v>0</v>
      </c>
      <c r="AV1050" s="11">
        <f t="shared" ca="1" si="248"/>
        <v>0</v>
      </c>
      <c r="AW1050" s="11">
        <f t="shared" ca="1" si="248"/>
        <v>0</v>
      </c>
      <c r="AX1050" s="11">
        <f t="shared" ca="1" si="248"/>
        <v>0</v>
      </c>
      <c r="AY1050" s="11">
        <f t="shared" ca="1" si="248"/>
        <v>0</v>
      </c>
      <c r="AZ1050" s="11">
        <f t="shared" ca="1" si="248"/>
        <v>0</v>
      </c>
      <c r="BA1050" s="11">
        <f t="shared" ca="1" si="248"/>
        <v>0</v>
      </c>
      <c r="BB1050" s="11"/>
      <c r="BC1050" s="11">
        <f>IF($AG1050,SUMPRODUCT(AI$2:AI1050,$AH$2:$AH1050)/SUM($AH$2:$AH1050),0)</f>
        <v>0</v>
      </c>
      <c r="BD1050" s="11">
        <f>IF($AG1050,SUMPRODUCT(AJ$2:AJ1050,$AH$2:$AH1050)/SUM($AH$2:$AH1050),0)</f>
        <v>0</v>
      </c>
      <c r="BE1050" s="11">
        <f>IF($AG1050,SUMPRODUCT(AK$2:AK1050,$AH$2:$AH1050)/SUM($AH$2:$AH1050),0)</f>
        <v>0</v>
      </c>
      <c r="BF1050" s="11">
        <f>IF($AG1050,SUMPRODUCT(AL$2:AL1050,$AH$2:$AH1050)/SUM($AH$2:$AH1050),0)</f>
        <v>0</v>
      </c>
      <c r="BG1050" s="11">
        <f>IF($AG1050,SUMPRODUCT(AM$2:AM1050,$AH$2:$AH1050)/SUM($AH$2:$AH1050),0)</f>
        <v>0</v>
      </c>
      <c r="BH1050" s="11">
        <f>IF($AG1050,SUMPRODUCT(AN$2:AN1050,$AH$2:$AH1050)/SUM($AH$2:$AH1050),0)</f>
        <v>0</v>
      </c>
      <c r="BI1050" s="11">
        <f>IF($AG1050,SUMPRODUCT(AO$2:AO1050,$AH$2:$AH1050)/SUM($AH$2:$AH1050),0)</f>
        <v>0</v>
      </c>
      <c r="BJ1050" s="11">
        <f>IF($AG1050,SUMPRODUCT(AP$2:AP1050,$AH$2:$AH1050)/SUM($AH$2:$AH1050),0)</f>
        <v>0</v>
      </c>
      <c r="BK1050" s="11">
        <f>IF($AG1050,SUMPRODUCT(AQ$2:AQ1050,$AH$2:$AH1050)/SUM($AH$2:$AH1050),0)</f>
        <v>0</v>
      </c>
      <c r="BL1050" s="11">
        <f>IF($AG1050,SUMPRODUCT(AR$2:AR1050,$AH$2:$AH1050)/SUM($AH$2:$AH1050),0)</f>
        <v>0</v>
      </c>
      <c r="BM1050" s="11">
        <f>IF($AG1050,SUMPRODUCT(AS$2:AS1050,$AH$2:$AH1050)/SUM($AH$2:$AH1050),0)</f>
        <v>0</v>
      </c>
      <c r="BN1050" s="11">
        <f>IF($AG1050,SUMPRODUCT(AT$2:AT1050,$AH$2:$AH1050)/SUM($AH$2:$AH1050),0)</f>
        <v>0</v>
      </c>
      <c r="BO1050" s="11">
        <f>IF($AG1050,SUMPRODUCT(AU$2:AU1050,$AH$2:$AH1050)/SUM($AH$2:$AH1050),0)</f>
        <v>0</v>
      </c>
      <c r="BP1050" s="11">
        <f>IF($AG1050,SUMPRODUCT(AV$2:AV1050,$AH$2:$AH1050)/SUM($AH$2:$AH1050),0)</f>
        <v>0</v>
      </c>
      <c r="BQ1050" s="11">
        <f>IF($AG1050,SUMPRODUCT(AW$2:AW1050,$AH$2:$AH1050)/SUM($AH$2:$AH1050),0)</f>
        <v>0</v>
      </c>
      <c r="BR1050" s="11">
        <f>IF($AG1050,SUMPRODUCT(AX$2:AX1050,$AH$2:$AH1050)/SUM($AH$2:$AH1050),0)</f>
        <v>0</v>
      </c>
      <c r="BS1050" s="11">
        <f>IF($AG1050,SUMPRODUCT(AY$2:AY1050,$AH$2:$AH1050)/SUM($AH$2:$AH1050),0)</f>
        <v>0</v>
      </c>
      <c r="BT1050" s="11">
        <f>IF($AG1050,SUMPRODUCT(AZ$2:AZ1050,$AH$2:$AH1050)/SUM($AH$2:$AH1050),0)</f>
        <v>0</v>
      </c>
      <c r="BU1050" s="11">
        <f>IF($AG1050,SUMPRODUCT(BA$2:BA1050,$AH$2:$AH1050)/SUM($AH$2:$AH1050),0)</f>
        <v>0</v>
      </c>
      <c r="BV1050" s="11"/>
      <c r="BW1050" s="109" cm="1">
        <f t="array" ref="BW1050">IF($AG1050,SQRT(SUMPRODUCT($AH$2:$AH1050, (AI$2:AI1050-BC1050)^2)/(SUM($AH$2:$AH1050)-1)),0)</f>
        <v>0</v>
      </c>
      <c r="BX1050" s="109" cm="1">
        <f t="array" ref="BX1050">IF($AG1050,SQRT(SUMPRODUCT($AH$2:$AH1050, (AJ$2:AJ1050-BD1050)^2)/(SUM($AH$2:$AH1050)-1)),0)</f>
        <v>0</v>
      </c>
      <c r="BY1050" s="109" cm="1">
        <f t="array" ref="BY1050">IF($AG1050,SQRT(SUMPRODUCT($AH$2:$AH1050, (AK$2:AK1050-BE1050)^2)/(SUM($AH$2:$AH1050)-1)),0)</f>
        <v>0</v>
      </c>
      <c r="BZ1050" s="109" cm="1">
        <f t="array" ref="BZ1050">IF($AG1050,SQRT(SUMPRODUCT($AH$2:$AH1050, (AL$2:AL1050-BF1050)^2)/(SUM($AH$2:$AH1050)-1)),0)</f>
        <v>0</v>
      </c>
      <c r="CA1050" s="109" cm="1">
        <f t="array" ref="CA1050">IF($AG1050,SQRT(SUMPRODUCT($AH$2:$AH1050, (AM$2:AM1050-BG1050)^2)/(SUM($AH$2:$AH1050)-1)),0)</f>
        <v>0</v>
      </c>
      <c r="CB1050" s="109" cm="1">
        <f t="array" ref="CB1050">IF($AG1050,SQRT(SUMPRODUCT($AH$2:$AH1050, (AN$2:AN1050-BH1050)^2)/(SUM($AH$2:$AH1050)-1)),0)</f>
        <v>0</v>
      </c>
      <c r="CC1050" s="109" cm="1">
        <f t="array" ref="CC1050">IF($AG1050,SQRT(SUMPRODUCT($AH$2:$AH1050, (AO$2:AO1050-BI1050)^2)/(SUM($AH$2:$AH1050)-1)),0)</f>
        <v>0</v>
      </c>
      <c r="CD1050" s="109" cm="1">
        <f t="array" ref="CD1050">IF($AG1050,SQRT(SUMPRODUCT($AH$2:$AH1050, (AP$2:AP1050-BJ1050)^2)/(SUM($AH$2:$AH1050)-1)),0)</f>
        <v>0</v>
      </c>
      <c r="CE1050" s="109" cm="1">
        <f t="array" ref="CE1050">IF($AG1050,SQRT(SUMPRODUCT($AH$2:$AH1050, (AQ$2:AQ1050-BK1050)^2)/(SUM($AH$2:$AH1050)-1)),0)</f>
        <v>0</v>
      </c>
      <c r="CF1050" s="109" cm="1">
        <f t="array" ref="CF1050">IF($AG1050,SQRT(SUMPRODUCT($AH$2:$AH1050, (AR$2:AR1050-BL1050)^2)/(SUM($AH$2:$AH1050)-1)),0)</f>
        <v>0</v>
      </c>
      <c r="CG1050" s="109" cm="1">
        <f t="array" ref="CG1050">IF($AG1050,SQRT(SUMPRODUCT($AH$2:$AH1050, (AS$2:AS1050-BM1050)^2)/(SUM($AH$2:$AH1050)-1)),0)</f>
        <v>0</v>
      </c>
      <c r="CH1050" s="109" cm="1">
        <f t="array" ref="CH1050">IF($AG1050,SQRT(SUMPRODUCT($AH$2:$AH1050, (AT$2:AT1050-BN1050)^2)/(SUM($AH$2:$AH1050)-1)),0)</f>
        <v>0</v>
      </c>
      <c r="CI1050" s="109" cm="1">
        <f t="array" ref="CI1050">IF($AG1050,SQRT(SUMPRODUCT($AH$2:$AH1050, (AU$2:AU1050-BO1050)^2)/(SUM($AH$2:$AH1050)-1)),0)</f>
        <v>0</v>
      </c>
      <c r="CJ1050" s="109" cm="1">
        <f t="array" ref="CJ1050">IF($AG1050,SQRT(SUMPRODUCT($AH$2:$AH1050, (AV$2:AV1050-BP1050)^2)/(SUM($AH$2:$AH1050)-1)),0)</f>
        <v>0</v>
      </c>
      <c r="CK1050" s="109" cm="1">
        <f t="array" ref="CK1050">IF($AG1050,SQRT(SUMPRODUCT($AH$2:$AH1050, (AW$2:AW1050-BQ1050)^2)/(SUM($AH$2:$AH1050)-1)),0)</f>
        <v>0</v>
      </c>
      <c r="CL1050" s="109" cm="1">
        <f t="array" ref="CL1050">IF($AG1050,SQRT(SUMPRODUCT($AH$2:$AH1050, (AX$2:AX1050-BR1050)^2)/(SUM($AH$2:$AH1050)-1)),0)</f>
        <v>0</v>
      </c>
      <c r="CM1050" s="109" cm="1">
        <f t="array" ref="CM1050">IF($AG1050,SQRT(SUMPRODUCT($AH$2:$AH1050, (AY$2:AY1050-BS1050)^2)/(SUM($AH$2:$AH1050)-1)),0)</f>
        <v>0</v>
      </c>
      <c r="CN1050" s="109" cm="1">
        <f t="array" ref="CN1050">IF($AG1050,SQRT(SUMPRODUCT($AH$2:$AH1050, (AZ$2:AZ1050-BT1050)^2)/(SUM($AH$2:$AH1050)-1)),0)</f>
        <v>0</v>
      </c>
      <c r="CO1050" s="109" cm="1">
        <f t="array" ref="CO1050">IF($AG1050,SQRT(SUMPRODUCT($AH$2:$AH1050, (BA$2:BA1050-BU1050)^2)/(SUM($AH$2:$AH1050)-1)),0)</f>
        <v>0</v>
      </c>
    </row>
    <row r="1051" spans="34:93" x14ac:dyDescent="0.25">
      <c r="AH1051" s="99" t="str">
        <f t="shared" si="240"/>
        <v/>
      </c>
      <c r="AI1051" s="11">
        <f t="shared" ca="1" si="247"/>
        <v>0</v>
      </c>
      <c r="AJ1051" s="11">
        <f t="shared" ca="1" si="247"/>
        <v>0</v>
      </c>
      <c r="AK1051" s="11">
        <f t="shared" ca="1" si="247"/>
        <v>0</v>
      </c>
      <c r="AL1051" s="11">
        <f t="shared" ca="1" si="247"/>
        <v>0</v>
      </c>
      <c r="AM1051" s="11">
        <f t="shared" ca="1" si="247"/>
        <v>0</v>
      </c>
      <c r="AN1051" s="11">
        <f t="shared" ca="1" si="247"/>
        <v>0</v>
      </c>
      <c r="AO1051" s="11">
        <f t="shared" ca="1" si="247"/>
        <v>0</v>
      </c>
      <c r="AP1051" s="11">
        <f t="shared" ca="1" si="247"/>
        <v>0</v>
      </c>
      <c r="AQ1051" s="11">
        <f t="shared" ca="1" si="247"/>
        <v>0</v>
      </c>
      <c r="AR1051" s="11">
        <f t="shared" ca="1" si="247"/>
        <v>0</v>
      </c>
      <c r="AS1051" s="11">
        <f t="shared" ca="1" si="248"/>
        <v>0</v>
      </c>
      <c r="AT1051" s="11">
        <f t="shared" ca="1" si="248"/>
        <v>0</v>
      </c>
      <c r="AU1051" s="11">
        <f t="shared" ca="1" si="248"/>
        <v>0</v>
      </c>
      <c r="AV1051" s="11">
        <f t="shared" ca="1" si="248"/>
        <v>0</v>
      </c>
      <c r="AW1051" s="11">
        <f t="shared" ca="1" si="248"/>
        <v>0</v>
      </c>
      <c r="AX1051" s="11">
        <f t="shared" ca="1" si="248"/>
        <v>0</v>
      </c>
      <c r="AY1051" s="11">
        <f t="shared" ca="1" si="248"/>
        <v>0</v>
      </c>
      <c r="AZ1051" s="11">
        <f t="shared" ca="1" si="248"/>
        <v>0</v>
      </c>
      <c r="BA1051" s="11">
        <f t="shared" ca="1" si="248"/>
        <v>0</v>
      </c>
      <c r="BB1051" s="11"/>
      <c r="BC1051" s="11">
        <f>IF($AG1051,SUMPRODUCT(AI$2:AI1051,$AH$2:$AH1051)/SUM($AH$2:$AH1051),0)</f>
        <v>0</v>
      </c>
      <c r="BD1051" s="11">
        <f>IF($AG1051,SUMPRODUCT(AJ$2:AJ1051,$AH$2:$AH1051)/SUM($AH$2:$AH1051),0)</f>
        <v>0</v>
      </c>
      <c r="BE1051" s="11">
        <f>IF($AG1051,SUMPRODUCT(AK$2:AK1051,$AH$2:$AH1051)/SUM($AH$2:$AH1051),0)</f>
        <v>0</v>
      </c>
      <c r="BF1051" s="11">
        <f>IF($AG1051,SUMPRODUCT(AL$2:AL1051,$AH$2:$AH1051)/SUM($AH$2:$AH1051),0)</f>
        <v>0</v>
      </c>
      <c r="BG1051" s="11">
        <f>IF($AG1051,SUMPRODUCT(AM$2:AM1051,$AH$2:$AH1051)/SUM($AH$2:$AH1051),0)</f>
        <v>0</v>
      </c>
      <c r="BH1051" s="11">
        <f>IF($AG1051,SUMPRODUCT(AN$2:AN1051,$AH$2:$AH1051)/SUM($AH$2:$AH1051),0)</f>
        <v>0</v>
      </c>
      <c r="BI1051" s="11">
        <f>IF($AG1051,SUMPRODUCT(AO$2:AO1051,$AH$2:$AH1051)/SUM($AH$2:$AH1051),0)</f>
        <v>0</v>
      </c>
      <c r="BJ1051" s="11">
        <f>IF($AG1051,SUMPRODUCT(AP$2:AP1051,$AH$2:$AH1051)/SUM($AH$2:$AH1051),0)</f>
        <v>0</v>
      </c>
      <c r="BK1051" s="11">
        <f>IF($AG1051,SUMPRODUCT(AQ$2:AQ1051,$AH$2:$AH1051)/SUM($AH$2:$AH1051),0)</f>
        <v>0</v>
      </c>
      <c r="BL1051" s="11">
        <f>IF($AG1051,SUMPRODUCT(AR$2:AR1051,$AH$2:$AH1051)/SUM($AH$2:$AH1051),0)</f>
        <v>0</v>
      </c>
      <c r="BM1051" s="11">
        <f>IF($AG1051,SUMPRODUCT(AS$2:AS1051,$AH$2:$AH1051)/SUM($AH$2:$AH1051),0)</f>
        <v>0</v>
      </c>
      <c r="BN1051" s="11">
        <f>IF($AG1051,SUMPRODUCT(AT$2:AT1051,$AH$2:$AH1051)/SUM($AH$2:$AH1051),0)</f>
        <v>0</v>
      </c>
      <c r="BO1051" s="11">
        <f>IF($AG1051,SUMPRODUCT(AU$2:AU1051,$AH$2:$AH1051)/SUM($AH$2:$AH1051),0)</f>
        <v>0</v>
      </c>
      <c r="BP1051" s="11">
        <f>IF($AG1051,SUMPRODUCT(AV$2:AV1051,$AH$2:$AH1051)/SUM($AH$2:$AH1051),0)</f>
        <v>0</v>
      </c>
      <c r="BQ1051" s="11">
        <f>IF($AG1051,SUMPRODUCT(AW$2:AW1051,$AH$2:$AH1051)/SUM($AH$2:$AH1051),0)</f>
        <v>0</v>
      </c>
      <c r="BR1051" s="11">
        <f>IF($AG1051,SUMPRODUCT(AX$2:AX1051,$AH$2:$AH1051)/SUM($AH$2:$AH1051),0)</f>
        <v>0</v>
      </c>
      <c r="BS1051" s="11">
        <f>IF($AG1051,SUMPRODUCT(AY$2:AY1051,$AH$2:$AH1051)/SUM($AH$2:$AH1051),0)</f>
        <v>0</v>
      </c>
      <c r="BT1051" s="11">
        <f>IF($AG1051,SUMPRODUCT(AZ$2:AZ1051,$AH$2:$AH1051)/SUM($AH$2:$AH1051),0)</f>
        <v>0</v>
      </c>
      <c r="BU1051" s="11">
        <f>IF($AG1051,SUMPRODUCT(BA$2:BA1051,$AH$2:$AH1051)/SUM($AH$2:$AH1051),0)</f>
        <v>0</v>
      </c>
      <c r="BV1051" s="11"/>
      <c r="BW1051" s="109" cm="1">
        <f t="array" ref="BW1051">IF($AG1051,SQRT(SUMPRODUCT($AH$2:$AH1051, (AI$2:AI1051-BC1051)^2)/(SUM($AH$2:$AH1051)-1)),0)</f>
        <v>0</v>
      </c>
      <c r="BX1051" s="109" cm="1">
        <f t="array" ref="BX1051">IF($AG1051,SQRT(SUMPRODUCT($AH$2:$AH1051, (AJ$2:AJ1051-BD1051)^2)/(SUM($AH$2:$AH1051)-1)),0)</f>
        <v>0</v>
      </c>
      <c r="BY1051" s="109" cm="1">
        <f t="array" ref="BY1051">IF($AG1051,SQRT(SUMPRODUCT($AH$2:$AH1051, (AK$2:AK1051-BE1051)^2)/(SUM($AH$2:$AH1051)-1)),0)</f>
        <v>0</v>
      </c>
      <c r="BZ1051" s="109" cm="1">
        <f t="array" ref="BZ1051">IF($AG1051,SQRT(SUMPRODUCT($AH$2:$AH1051, (AL$2:AL1051-BF1051)^2)/(SUM($AH$2:$AH1051)-1)),0)</f>
        <v>0</v>
      </c>
      <c r="CA1051" s="109" cm="1">
        <f t="array" ref="CA1051">IF($AG1051,SQRT(SUMPRODUCT($AH$2:$AH1051, (AM$2:AM1051-BG1051)^2)/(SUM($AH$2:$AH1051)-1)),0)</f>
        <v>0</v>
      </c>
      <c r="CB1051" s="109" cm="1">
        <f t="array" ref="CB1051">IF($AG1051,SQRT(SUMPRODUCT($AH$2:$AH1051, (AN$2:AN1051-BH1051)^2)/(SUM($AH$2:$AH1051)-1)),0)</f>
        <v>0</v>
      </c>
      <c r="CC1051" s="109" cm="1">
        <f t="array" ref="CC1051">IF($AG1051,SQRT(SUMPRODUCT($AH$2:$AH1051, (AO$2:AO1051-BI1051)^2)/(SUM($AH$2:$AH1051)-1)),0)</f>
        <v>0</v>
      </c>
      <c r="CD1051" s="109" cm="1">
        <f t="array" ref="CD1051">IF($AG1051,SQRT(SUMPRODUCT($AH$2:$AH1051, (AP$2:AP1051-BJ1051)^2)/(SUM($AH$2:$AH1051)-1)),0)</f>
        <v>0</v>
      </c>
      <c r="CE1051" s="109" cm="1">
        <f t="array" ref="CE1051">IF($AG1051,SQRT(SUMPRODUCT($AH$2:$AH1051, (AQ$2:AQ1051-BK1051)^2)/(SUM($AH$2:$AH1051)-1)),0)</f>
        <v>0</v>
      </c>
      <c r="CF1051" s="109" cm="1">
        <f t="array" ref="CF1051">IF($AG1051,SQRT(SUMPRODUCT($AH$2:$AH1051, (AR$2:AR1051-BL1051)^2)/(SUM($AH$2:$AH1051)-1)),0)</f>
        <v>0</v>
      </c>
      <c r="CG1051" s="109" cm="1">
        <f t="array" ref="CG1051">IF($AG1051,SQRT(SUMPRODUCT($AH$2:$AH1051, (AS$2:AS1051-BM1051)^2)/(SUM($AH$2:$AH1051)-1)),0)</f>
        <v>0</v>
      </c>
      <c r="CH1051" s="109" cm="1">
        <f t="array" ref="CH1051">IF($AG1051,SQRT(SUMPRODUCT($AH$2:$AH1051, (AT$2:AT1051-BN1051)^2)/(SUM($AH$2:$AH1051)-1)),0)</f>
        <v>0</v>
      </c>
      <c r="CI1051" s="109" cm="1">
        <f t="array" ref="CI1051">IF($AG1051,SQRT(SUMPRODUCT($AH$2:$AH1051, (AU$2:AU1051-BO1051)^2)/(SUM($AH$2:$AH1051)-1)),0)</f>
        <v>0</v>
      </c>
      <c r="CJ1051" s="109" cm="1">
        <f t="array" ref="CJ1051">IF($AG1051,SQRT(SUMPRODUCT($AH$2:$AH1051, (AV$2:AV1051-BP1051)^2)/(SUM($AH$2:$AH1051)-1)),0)</f>
        <v>0</v>
      </c>
      <c r="CK1051" s="109" cm="1">
        <f t="array" ref="CK1051">IF($AG1051,SQRT(SUMPRODUCT($AH$2:$AH1051, (AW$2:AW1051-BQ1051)^2)/(SUM($AH$2:$AH1051)-1)),0)</f>
        <v>0</v>
      </c>
      <c r="CL1051" s="109" cm="1">
        <f t="array" ref="CL1051">IF($AG1051,SQRT(SUMPRODUCT($AH$2:$AH1051, (AX$2:AX1051-BR1051)^2)/(SUM($AH$2:$AH1051)-1)),0)</f>
        <v>0</v>
      </c>
      <c r="CM1051" s="109" cm="1">
        <f t="array" ref="CM1051">IF($AG1051,SQRT(SUMPRODUCT($AH$2:$AH1051, (AY$2:AY1051-BS1051)^2)/(SUM($AH$2:$AH1051)-1)),0)</f>
        <v>0</v>
      </c>
      <c r="CN1051" s="109" cm="1">
        <f t="array" ref="CN1051">IF($AG1051,SQRT(SUMPRODUCT($AH$2:$AH1051, (AZ$2:AZ1051-BT1051)^2)/(SUM($AH$2:$AH1051)-1)),0)</f>
        <v>0</v>
      </c>
      <c r="CO1051" s="109" cm="1">
        <f t="array" ref="CO1051">IF($AG1051,SQRT(SUMPRODUCT($AH$2:$AH1051, (BA$2:BA1051-BU1051)^2)/(SUM($AH$2:$AH1051)-1)),0)</f>
        <v>0</v>
      </c>
    </row>
    <row r="1052" spans="34:93" x14ac:dyDescent="0.25">
      <c r="AH1052" s="99" t="str">
        <f t="shared" si="240"/>
        <v/>
      </c>
      <c r="AI1052" s="11">
        <f t="shared" ref="AI1052:AR1061" ca="1" si="249">IF(AI$1&lt;&gt;0,SUMIFS(INDIRECT(AI$1), Fecha,$AG1052),0)</f>
        <v>0</v>
      </c>
      <c r="AJ1052" s="11">
        <f t="shared" ca="1" si="249"/>
        <v>0</v>
      </c>
      <c r="AK1052" s="11">
        <f t="shared" ca="1" si="249"/>
        <v>0</v>
      </c>
      <c r="AL1052" s="11">
        <f t="shared" ca="1" si="249"/>
        <v>0</v>
      </c>
      <c r="AM1052" s="11">
        <f t="shared" ca="1" si="249"/>
        <v>0</v>
      </c>
      <c r="AN1052" s="11">
        <f t="shared" ca="1" si="249"/>
        <v>0</v>
      </c>
      <c r="AO1052" s="11">
        <f t="shared" ca="1" si="249"/>
        <v>0</v>
      </c>
      <c r="AP1052" s="11">
        <f t="shared" ca="1" si="249"/>
        <v>0</v>
      </c>
      <c r="AQ1052" s="11">
        <f t="shared" ca="1" si="249"/>
        <v>0</v>
      </c>
      <c r="AR1052" s="11">
        <f t="shared" ca="1" si="249"/>
        <v>0</v>
      </c>
      <c r="AS1052" s="11">
        <f t="shared" ref="AS1052:BA1061" ca="1" si="250">IF(AS$1&lt;&gt;0,SUMIFS(INDIRECT(AS$1), Fecha,$AG1052),0)</f>
        <v>0</v>
      </c>
      <c r="AT1052" s="11">
        <f t="shared" ca="1" si="250"/>
        <v>0</v>
      </c>
      <c r="AU1052" s="11">
        <f t="shared" ca="1" si="250"/>
        <v>0</v>
      </c>
      <c r="AV1052" s="11">
        <f t="shared" ca="1" si="250"/>
        <v>0</v>
      </c>
      <c r="AW1052" s="11">
        <f t="shared" ca="1" si="250"/>
        <v>0</v>
      </c>
      <c r="AX1052" s="11">
        <f t="shared" ca="1" si="250"/>
        <v>0</v>
      </c>
      <c r="AY1052" s="11">
        <f t="shared" ca="1" si="250"/>
        <v>0</v>
      </c>
      <c r="AZ1052" s="11">
        <f t="shared" ca="1" si="250"/>
        <v>0</v>
      </c>
      <c r="BA1052" s="11">
        <f t="shared" ca="1" si="250"/>
        <v>0</v>
      </c>
      <c r="BB1052" s="11"/>
      <c r="BC1052" s="11">
        <f>IF($AG1052,SUMPRODUCT(AI$2:AI1052,$AH$2:$AH1052)/SUM($AH$2:$AH1052),0)</f>
        <v>0</v>
      </c>
      <c r="BD1052" s="11">
        <f>IF($AG1052,SUMPRODUCT(AJ$2:AJ1052,$AH$2:$AH1052)/SUM($AH$2:$AH1052),0)</f>
        <v>0</v>
      </c>
      <c r="BE1052" s="11">
        <f>IF($AG1052,SUMPRODUCT(AK$2:AK1052,$AH$2:$AH1052)/SUM($AH$2:$AH1052),0)</f>
        <v>0</v>
      </c>
      <c r="BF1052" s="11">
        <f>IF($AG1052,SUMPRODUCT(AL$2:AL1052,$AH$2:$AH1052)/SUM($AH$2:$AH1052),0)</f>
        <v>0</v>
      </c>
      <c r="BG1052" s="11">
        <f>IF($AG1052,SUMPRODUCT(AM$2:AM1052,$AH$2:$AH1052)/SUM($AH$2:$AH1052),0)</f>
        <v>0</v>
      </c>
      <c r="BH1052" s="11">
        <f>IF($AG1052,SUMPRODUCT(AN$2:AN1052,$AH$2:$AH1052)/SUM($AH$2:$AH1052),0)</f>
        <v>0</v>
      </c>
      <c r="BI1052" s="11">
        <f>IF($AG1052,SUMPRODUCT(AO$2:AO1052,$AH$2:$AH1052)/SUM($AH$2:$AH1052),0)</f>
        <v>0</v>
      </c>
      <c r="BJ1052" s="11">
        <f>IF($AG1052,SUMPRODUCT(AP$2:AP1052,$AH$2:$AH1052)/SUM($AH$2:$AH1052),0)</f>
        <v>0</v>
      </c>
      <c r="BK1052" s="11">
        <f>IF($AG1052,SUMPRODUCT(AQ$2:AQ1052,$AH$2:$AH1052)/SUM($AH$2:$AH1052),0)</f>
        <v>0</v>
      </c>
      <c r="BL1052" s="11">
        <f>IF($AG1052,SUMPRODUCT(AR$2:AR1052,$AH$2:$AH1052)/SUM($AH$2:$AH1052),0)</f>
        <v>0</v>
      </c>
      <c r="BM1052" s="11">
        <f>IF($AG1052,SUMPRODUCT(AS$2:AS1052,$AH$2:$AH1052)/SUM($AH$2:$AH1052),0)</f>
        <v>0</v>
      </c>
      <c r="BN1052" s="11">
        <f>IF($AG1052,SUMPRODUCT(AT$2:AT1052,$AH$2:$AH1052)/SUM($AH$2:$AH1052),0)</f>
        <v>0</v>
      </c>
      <c r="BO1052" s="11">
        <f>IF($AG1052,SUMPRODUCT(AU$2:AU1052,$AH$2:$AH1052)/SUM($AH$2:$AH1052),0)</f>
        <v>0</v>
      </c>
      <c r="BP1052" s="11">
        <f>IF($AG1052,SUMPRODUCT(AV$2:AV1052,$AH$2:$AH1052)/SUM($AH$2:$AH1052),0)</f>
        <v>0</v>
      </c>
      <c r="BQ1052" s="11">
        <f>IF($AG1052,SUMPRODUCT(AW$2:AW1052,$AH$2:$AH1052)/SUM($AH$2:$AH1052),0)</f>
        <v>0</v>
      </c>
      <c r="BR1052" s="11">
        <f>IF($AG1052,SUMPRODUCT(AX$2:AX1052,$AH$2:$AH1052)/SUM($AH$2:$AH1052),0)</f>
        <v>0</v>
      </c>
      <c r="BS1052" s="11">
        <f>IF($AG1052,SUMPRODUCT(AY$2:AY1052,$AH$2:$AH1052)/SUM($AH$2:$AH1052),0)</f>
        <v>0</v>
      </c>
      <c r="BT1052" s="11">
        <f>IF($AG1052,SUMPRODUCT(AZ$2:AZ1052,$AH$2:$AH1052)/SUM($AH$2:$AH1052),0)</f>
        <v>0</v>
      </c>
      <c r="BU1052" s="11">
        <f>IF($AG1052,SUMPRODUCT(BA$2:BA1052,$AH$2:$AH1052)/SUM($AH$2:$AH1052),0)</f>
        <v>0</v>
      </c>
      <c r="BV1052" s="11"/>
      <c r="BW1052" s="109" cm="1">
        <f t="array" ref="BW1052">IF($AG1052,SQRT(SUMPRODUCT($AH$2:$AH1052, (AI$2:AI1052-BC1052)^2)/(SUM($AH$2:$AH1052)-1)),0)</f>
        <v>0</v>
      </c>
      <c r="BX1052" s="109" cm="1">
        <f t="array" ref="BX1052">IF($AG1052,SQRT(SUMPRODUCT($AH$2:$AH1052, (AJ$2:AJ1052-BD1052)^2)/(SUM($AH$2:$AH1052)-1)),0)</f>
        <v>0</v>
      </c>
      <c r="BY1052" s="109" cm="1">
        <f t="array" ref="BY1052">IF($AG1052,SQRT(SUMPRODUCT($AH$2:$AH1052, (AK$2:AK1052-BE1052)^2)/(SUM($AH$2:$AH1052)-1)),0)</f>
        <v>0</v>
      </c>
      <c r="BZ1052" s="109" cm="1">
        <f t="array" ref="BZ1052">IF($AG1052,SQRT(SUMPRODUCT($AH$2:$AH1052, (AL$2:AL1052-BF1052)^2)/(SUM($AH$2:$AH1052)-1)),0)</f>
        <v>0</v>
      </c>
      <c r="CA1052" s="109" cm="1">
        <f t="array" ref="CA1052">IF($AG1052,SQRT(SUMPRODUCT($AH$2:$AH1052, (AM$2:AM1052-BG1052)^2)/(SUM($AH$2:$AH1052)-1)),0)</f>
        <v>0</v>
      </c>
      <c r="CB1052" s="109" cm="1">
        <f t="array" ref="CB1052">IF($AG1052,SQRT(SUMPRODUCT($AH$2:$AH1052, (AN$2:AN1052-BH1052)^2)/(SUM($AH$2:$AH1052)-1)),0)</f>
        <v>0</v>
      </c>
      <c r="CC1052" s="109" cm="1">
        <f t="array" ref="CC1052">IF($AG1052,SQRT(SUMPRODUCT($AH$2:$AH1052, (AO$2:AO1052-BI1052)^2)/(SUM($AH$2:$AH1052)-1)),0)</f>
        <v>0</v>
      </c>
      <c r="CD1052" s="109" cm="1">
        <f t="array" ref="CD1052">IF($AG1052,SQRT(SUMPRODUCT($AH$2:$AH1052, (AP$2:AP1052-BJ1052)^2)/(SUM($AH$2:$AH1052)-1)),0)</f>
        <v>0</v>
      </c>
      <c r="CE1052" s="109" cm="1">
        <f t="array" ref="CE1052">IF($AG1052,SQRT(SUMPRODUCT($AH$2:$AH1052, (AQ$2:AQ1052-BK1052)^2)/(SUM($AH$2:$AH1052)-1)),0)</f>
        <v>0</v>
      </c>
      <c r="CF1052" s="109" cm="1">
        <f t="array" ref="CF1052">IF($AG1052,SQRT(SUMPRODUCT($AH$2:$AH1052, (AR$2:AR1052-BL1052)^2)/(SUM($AH$2:$AH1052)-1)),0)</f>
        <v>0</v>
      </c>
      <c r="CG1052" s="109" cm="1">
        <f t="array" ref="CG1052">IF($AG1052,SQRT(SUMPRODUCT($AH$2:$AH1052, (AS$2:AS1052-BM1052)^2)/(SUM($AH$2:$AH1052)-1)),0)</f>
        <v>0</v>
      </c>
      <c r="CH1052" s="109" cm="1">
        <f t="array" ref="CH1052">IF($AG1052,SQRT(SUMPRODUCT($AH$2:$AH1052, (AT$2:AT1052-BN1052)^2)/(SUM($AH$2:$AH1052)-1)),0)</f>
        <v>0</v>
      </c>
      <c r="CI1052" s="109" cm="1">
        <f t="array" ref="CI1052">IF($AG1052,SQRT(SUMPRODUCT($AH$2:$AH1052, (AU$2:AU1052-BO1052)^2)/(SUM($AH$2:$AH1052)-1)),0)</f>
        <v>0</v>
      </c>
      <c r="CJ1052" s="109" cm="1">
        <f t="array" ref="CJ1052">IF($AG1052,SQRT(SUMPRODUCT($AH$2:$AH1052, (AV$2:AV1052-BP1052)^2)/(SUM($AH$2:$AH1052)-1)),0)</f>
        <v>0</v>
      </c>
      <c r="CK1052" s="109" cm="1">
        <f t="array" ref="CK1052">IF($AG1052,SQRT(SUMPRODUCT($AH$2:$AH1052, (AW$2:AW1052-BQ1052)^2)/(SUM($AH$2:$AH1052)-1)),0)</f>
        <v>0</v>
      </c>
      <c r="CL1052" s="109" cm="1">
        <f t="array" ref="CL1052">IF($AG1052,SQRT(SUMPRODUCT($AH$2:$AH1052, (AX$2:AX1052-BR1052)^2)/(SUM($AH$2:$AH1052)-1)),0)</f>
        <v>0</v>
      </c>
      <c r="CM1052" s="109" cm="1">
        <f t="array" ref="CM1052">IF($AG1052,SQRT(SUMPRODUCT($AH$2:$AH1052, (AY$2:AY1052-BS1052)^2)/(SUM($AH$2:$AH1052)-1)),0)</f>
        <v>0</v>
      </c>
      <c r="CN1052" s="109" cm="1">
        <f t="array" ref="CN1052">IF($AG1052,SQRT(SUMPRODUCT($AH$2:$AH1052, (AZ$2:AZ1052-BT1052)^2)/(SUM($AH$2:$AH1052)-1)),0)</f>
        <v>0</v>
      </c>
      <c r="CO1052" s="109" cm="1">
        <f t="array" ref="CO1052">IF($AG1052,SQRT(SUMPRODUCT($AH$2:$AH1052, (BA$2:BA1052-BU1052)^2)/(SUM($AH$2:$AH1052)-1)),0)</f>
        <v>0</v>
      </c>
    </row>
    <row r="1053" spans="34:93" x14ac:dyDescent="0.25">
      <c r="AH1053" s="99" t="str">
        <f t="shared" si="240"/>
        <v/>
      </c>
      <c r="AI1053" s="11">
        <f t="shared" ca="1" si="249"/>
        <v>0</v>
      </c>
      <c r="AJ1053" s="11">
        <f t="shared" ca="1" si="249"/>
        <v>0</v>
      </c>
      <c r="AK1053" s="11">
        <f t="shared" ca="1" si="249"/>
        <v>0</v>
      </c>
      <c r="AL1053" s="11">
        <f t="shared" ca="1" si="249"/>
        <v>0</v>
      </c>
      <c r="AM1053" s="11">
        <f t="shared" ca="1" si="249"/>
        <v>0</v>
      </c>
      <c r="AN1053" s="11">
        <f t="shared" ca="1" si="249"/>
        <v>0</v>
      </c>
      <c r="AO1053" s="11">
        <f t="shared" ca="1" si="249"/>
        <v>0</v>
      </c>
      <c r="AP1053" s="11">
        <f t="shared" ca="1" si="249"/>
        <v>0</v>
      </c>
      <c r="AQ1053" s="11">
        <f t="shared" ca="1" si="249"/>
        <v>0</v>
      </c>
      <c r="AR1053" s="11">
        <f t="shared" ca="1" si="249"/>
        <v>0</v>
      </c>
      <c r="AS1053" s="11">
        <f t="shared" ca="1" si="250"/>
        <v>0</v>
      </c>
      <c r="AT1053" s="11">
        <f t="shared" ca="1" si="250"/>
        <v>0</v>
      </c>
      <c r="AU1053" s="11">
        <f t="shared" ca="1" si="250"/>
        <v>0</v>
      </c>
      <c r="AV1053" s="11">
        <f t="shared" ca="1" si="250"/>
        <v>0</v>
      </c>
      <c r="AW1053" s="11">
        <f t="shared" ca="1" si="250"/>
        <v>0</v>
      </c>
      <c r="AX1053" s="11">
        <f t="shared" ca="1" si="250"/>
        <v>0</v>
      </c>
      <c r="AY1053" s="11">
        <f t="shared" ca="1" si="250"/>
        <v>0</v>
      </c>
      <c r="AZ1053" s="11">
        <f t="shared" ca="1" si="250"/>
        <v>0</v>
      </c>
      <c r="BA1053" s="11">
        <f t="shared" ca="1" si="250"/>
        <v>0</v>
      </c>
      <c r="BB1053" s="11"/>
      <c r="BC1053" s="11">
        <f>IF($AG1053,SUMPRODUCT(AI$2:AI1053,$AH$2:$AH1053)/SUM($AH$2:$AH1053),0)</f>
        <v>0</v>
      </c>
      <c r="BD1053" s="11">
        <f>IF($AG1053,SUMPRODUCT(AJ$2:AJ1053,$AH$2:$AH1053)/SUM($AH$2:$AH1053),0)</f>
        <v>0</v>
      </c>
      <c r="BE1053" s="11">
        <f>IF($AG1053,SUMPRODUCT(AK$2:AK1053,$AH$2:$AH1053)/SUM($AH$2:$AH1053),0)</f>
        <v>0</v>
      </c>
      <c r="BF1053" s="11">
        <f>IF($AG1053,SUMPRODUCT(AL$2:AL1053,$AH$2:$AH1053)/SUM($AH$2:$AH1053),0)</f>
        <v>0</v>
      </c>
      <c r="BG1053" s="11">
        <f>IF($AG1053,SUMPRODUCT(AM$2:AM1053,$AH$2:$AH1053)/SUM($AH$2:$AH1053),0)</f>
        <v>0</v>
      </c>
      <c r="BH1053" s="11">
        <f>IF($AG1053,SUMPRODUCT(AN$2:AN1053,$AH$2:$AH1053)/SUM($AH$2:$AH1053),0)</f>
        <v>0</v>
      </c>
      <c r="BI1053" s="11">
        <f>IF($AG1053,SUMPRODUCT(AO$2:AO1053,$AH$2:$AH1053)/SUM($AH$2:$AH1053),0)</f>
        <v>0</v>
      </c>
      <c r="BJ1053" s="11">
        <f>IF($AG1053,SUMPRODUCT(AP$2:AP1053,$AH$2:$AH1053)/SUM($AH$2:$AH1053),0)</f>
        <v>0</v>
      </c>
      <c r="BK1053" s="11">
        <f>IF($AG1053,SUMPRODUCT(AQ$2:AQ1053,$AH$2:$AH1053)/SUM($AH$2:$AH1053),0)</f>
        <v>0</v>
      </c>
      <c r="BL1053" s="11">
        <f>IF($AG1053,SUMPRODUCT(AR$2:AR1053,$AH$2:$AH1053)/SUM($AH$2:$AH1053),0)</f>
        <v>0</v>
      </c>
      <c r="BM1053" s="11">
        <f>IF($AG1053,SUMPRODUCT(AS$2:AS1053,$AH$2:$AH1053)/SUM($AH$2:$AH1053),0)</f>
        <v>0</v>
      </c>
      <c r="BN1053" s="11">
        <f>IF($AG1053,SUMPRODUCT(AT$2:AT1053,$AH$2:$AH1053)/SUM($AH$2:$AH1053),0)</f>
        <v>0</v>
      </c>
      <c r="BO1053" s="11">
        <f>IF($AG1053,SUMPRODUCT(AU$2:AU1053,$AH$2:$AH1053)/SUM($AH$2:$AH1053),0)</f>
        <v>0</v>
      </c>
      <c r="BP1053" s="11">
        <f>IF($AG1053,SUMPRODUCT(AV$2:AV1053,$AH$2:$AH1053)/SUM($AH$2:$AH1053),0)</f>
        <v>0</v>
      </c>
      <c r="BQ1053" s="11">
        <f>IF($AG1053,SUMPRODUCT(AW$2:AW1053,$AH$2:$AH1053)/SUM($AH$2:$AH1053),0)</f>
        <v>0</v>
      </c>
      <c r="BR1053" s="11">
        <f>IF($AG1053,SUMPRODUCT(AX$2:AX1053,$AH$2:$AH1053)/SUM($AH$2:$AH1053),0)</f>
        <v>0</v>
      </c>
      <c r="BS1053" s="11">
        <f>IF($AG1053,SUMPRODUCT(AY$2:AY1053,$AH$2:$AH1053)/SUM($AH$2:$AH1053),0)</f>
        <v>0</v>
      </c>
      <c r="BT1053" s="11">
        <f>IF($AG1053,SUMPRODUCT(AZ$2:AZ1053,$AH$2:$AH1053)/SUM($AH$2:$AH1053),0)</f>
        <v>0</v>
      </c>
      <c r="BU1053" s="11">
        <f>IF($AG1053,SUMPRODUCT(BA$2:BA1053,$AH$2:$AH1053)/SUM($AH$2:$AH1053),0)</f>
        <v>0</v>
      </c>
      <c r="BV1053" s="11"/>
      <c r="BW1053" s="109" cm="1">
        <f t="array" ref="BW1053">IF($AG1053,SQRT(SUMPRODUCT($AH$2:$AH1053, (AI$2:AI1053-BC1053)^2)/(SUM($AH$2:$AH1053)-1)),0)</f>
        <v>0</v>
      </c>
      <c r="BX1053" s="109" cm="1">
        <f t="array" ref="BX1053">IF($AG1053,SQRT(SUMPRODUCT($AH$2:$AH1053, (AJ$2:AJ1053-BD1053)^2)/(SUM($AH$2:$AH1053)-1)),0)</f>
        <v>0</v>
      </c>
      <c r="BY1053" s="109" cm="1">
        <f t="array" ref="BY1053">IF($AG1053,SQRT(SUMPRODUCT($AH$2:$AH1053, (AK$2:AK1053-BE1053)^2)/(SUM($AH$2:$AH1053)-1)),0)</f>
        <v>0</v>
      </c>
      <c r="BZ1053" s="109" cm="1">
        <f t="array" ref="BZ1053">IF($AG1053,SQRT(SUMPRODUCT($AH$2:$AH1053, (AL$2:AL1053-BF1053)^2)/(SUM($AH$2:$AH1053)-1)),0)</f>
        <v>0</v>
      </c>
      <c r="CA1053" s="109" cm="1">
        <f t="array" ref="CA1053">IF($AG1053,SQRT(SUMPRODUCT($AH$2:$AH1053, (AM$2:AM1053-BG1053)^2)/(SUM($AH$2:$AH1053)-1)),0)</f>
        <v>0</v>
      </c>
      <c r="CB1053" s="109" cm="1">
        <f t="array" ref="CB1053">IF($AG1053,SQRT(SUMPRODUCT($AH$2:$AH1053, (AN$2:AN1053-BH1053)^2)/(SUM($AH$2:$AH1053)-1)),0)</f>
        <v>0</v>
      </c>
      <c r="CC1053" s="109" cm="1">
        <f t="array" ref="CC1053">IF($AG1053,SQRT(SUMPRODUCT($AH$2:$AH1053, (AO$2:AO1053-BI1053)^2)/(SUM($AH$2:$AH1053)-1)),0)</f>
        <v>0</v>
      </c>
      <c r="CD1053" s="109" cm="1">
        <f t="array" ref="CD1053">IF($AG1053,SQRT(SUMPRODUCT($AH$2:$AH1053, (AP$2:AP1053-BJ1053)^2)/(SUM($AH$2:$AH1053)-1)),0)</f>
        <v>0</v>
      </c>
      <c r="CE1053" s="109" cm="1">
        <f t="array" ref="CE1053">IF($AG1053,SQRT(SUMPRODUCT($AH$2:$AH1053, (AQ$2:AQ1053-BK1053)^2)/(SUM($AH$2:$AH1053)-1)),0)</f>
        <v>0</v>
      </c>
      <c r="CF1053" s="109" cm="1">
        <f t="array" ref="CF1053">IF($AG1053,SQRT(SUMPRODUCT($AH$2:$AH1053, (AR$2:AR1053-BL1053)^2)/(SUM($AH$2:$AH1053)-1)),0)</f>
        <v>0</v>
      </c>
      <c r="CG1053" s="109" cm="1">
        <f t="array" ref="CG1053">IF($AG1053,SQRT(SUMPRODUCT($AH$2:$AH1053, (AS$2:AS1053-BM1053)^2)/(SUM($AH$2:$AH1053)-1)),0)</f>
        <v>0</v>
      </c>
      <c r="CH1053" s="109" cm="1">
        <f t="array" ref="CH1053">IF($AG1053,SQRT(SUMPRODUCT($AH$2:$AH1053, (AT$2:AT1053-BN1053)^2)/(SUM($AH$2:$AH1053)-1)),0)</f>
        <v>0</v>
      </c>
      <c r="CI1053" s="109" cm="1">
        <f t="array" ref="CI1053">IF($AG1053,SQRT(SUMPRODUCT($AH$2:$AH1053, (AU$2:AU1053-BO1053)^2)/(SUM($AH$2:$AH1053)-1)),0)</f>
        <v>0</v>
      </c>
      <c r="CJ1053" s="109" cm="1">
        <f t="array" ref="CJ1053">IF($AG1053,SQRT(SUMPRODUCT($AH$2:$AH1053, (AV$2:AV1053-BP1053)^2)/(SUM($AH$2:$AH1053)-1)),0)</f>
        <v>0</v>
      </c>
      <c r="CK1053" s="109" cm="1">
        <f t="array" ref="CK1053">IF($AG1053,SQRT(SUMPRODUCT($AH$2:$AH1053, (AW$2:AW1053-BQ1053)^2)/(SUM($AH$2:$AH1053)-1)),0)</f>
        <v>0</v>
      </c>
      <c r="CL1053" s="109" cm="1">
        <f t="array" ref="CL1053">IF($AG1053,SQRT(SUMPRODUCT($AH$2:$AH1053, (AX$2:AX1053-BR1053)^2)/(SUM($AH$2:$AH1053)-1)),0)</f>
        <v>0</v>
      </c>
      <c r="CM1053" s="109" cm="1">
        <f t="array" ref="CM1053">IF($AG1053,SQRT(SUMPRODUCT($AH$2:$AH1053, (AY$2:AY1053-BS1053)^2)/(SUM($AH$2:$AH1053)-1)),0)</f>
        <v>0</v>
      </c>
      <c r="CN1053" s="109" cm="1">
        <f t="array" ref="CN1053">IF($AG1053,SQRT(SUMPRODUCT($AH$2:$AH1053, (AZ$2:AZ1053-BT1053)^2)/(SUM($AH$2:$AH1053)-1)),0)</f>
        <v>0</v>
      </c>
      <c r="CO1053" s="109" cm="1">
        <f t="array" ref="CO1053">IF($AG1053,SQRT(SUMPRODUCT($AH$2:$AH1053, (BA$2:BA1053-BU1053)^2)/(SUM($AH$2:$AH1053)-1)),0)</f>
        <v>0</v>
      </c>
    </row>
    <row r="1054" spans="34:93" x14ac:dyDescent="0.25">
      <c r="AH1054" s="99" t="str">
        <f t="shared" si="240"/>
        <v/>
      </c>
      <c r="AI1054" s="11">
        <f t="shared" ca="1" si="249"/>
        <v>0</v>
      </c>
      <c r="AJ1054" s="11">
        <f t="shared" ca="1" si="249"/>
        <v>0</v>
      </c>
      <c r="AK1054" s="11">
        <f t="shared" ca="1" si="249"/>
        <v>0</v>
      </c>
      <c r="AL1054" s="11">
        <f t="shared" ca="1" si="249"/>
        <v>0</v>
      </c>
      <c r="AM1054" s="11">
        <f t="shared" ca="1" si="249"/>
        <v>0</v>
      </c>
      <c r="AN1054" s="11">
        <f t="shared" ca="1" si="249"/>
        <v>0</v>
      </c>
      <c r="AO1054" s="11">
        <f t="shared" ca="1" si="249"/>
        <v>0</v>
      </c>
      <c r="AP1054" s="11">
        <f t="shared" ca="1" si="249"/>
        <v>0</v>
      </c>
      <c r="AQ1054" s="11">
        <f t="shared" ca="1" si="249"/>
        <v>0</v>
      </c>
      <c r="AR1054" s="11">
        <f t="shared" ca="1" si="249"/>
        <v>0</v>
      </c>
      <c r="AS1054" s="11">
        <f t="shared" ca="1" si="250"/>
        <v>0</v>
      </c>
      <c r="AT1054" s="11">
        <f t="shared" ca="1" si="250"/>
        <v>0</v>
      </c>
      <c r="AU1054" s="11">
        <f t="shared" ca="1" si="250"/>
        <v>0</v>
      </c>
      <c r="AV1054" s="11">
        <f t="shared" ca="1" si="250"/>
        <v>0</v>
      </c>
      <c r="AW1054" s="11">
        <f t="shared" ca="1" si="250"/>
        <v>0</v>
      </c>
      <c r="AX1054" s="11">
        <f t="shared" ca="1" si="250"/>
        <v>0</v>
      </c>
      <c r="AY1054" s="11">
        <f t="shared" ca="1" si="250"/>
        <v>0</v>
      </c>
      <c r="AZ1054" s="11">
        <f t="shared" ca="1" si="250"/>
        <v>0</v>
      </c>
      <c r="BA1054" s="11">
        <f t="shared" ca="1" si="250"/>
        <v>0</v>
      </c>
      <c r="BB1054" s="11"/>
      <c r="BC1054" s="11">
        <f>IF($AG1054,SUMPRODUCT(AI$2:AI1054,$AH$2:$AH1054)/SUM($AH$2:$AH1054),0)</f>
        <v>0</v>
      </c>
      <c r="BD1054" s="11">
        <f>IF($AG1054,SUMPRODUCT(AJ$2:AJ1054,$AH$2:$AH1054)/SUM($AH$2:$AH1054),0)</f>
        <v>0</v>
      </c>
      <c r="BE1054" s="11">
        <f>IF($AG1054,SUMPRODUCT(AK$2:AK1054,$AH$2:$AH1054)/SUM($AH$2:$AH1054),0)</f>
        <v>0</v>
      </c>
      <c r="BF1054" s="11">
        <f>IF($AG1054,SUMPRODUCT(AL$2:AL1054,$AH$2:$AH1054)/SUM($AH$2:$AH1054),0)</f>
        <v>0</v>
      </c>
      <c r="BG1054" s="11">
        <f>IF($AG1054,SUMPRODUCT(AM$2:AM1054,$AH$2:$AH1054)/SUM($AH$2:$AH1054),0)</f>
        <v>0</v>
      </c>
      <c r="BH1054" s="11">
        <f>IF($AG1054,SUMPRODUCT(AN$2:AN1054,$AH$2:$AH1054)/SUM($AH$2:$AH1054),0)</f>
        <v>0</v>
      </c>
      <c r="BI1054" s="11">
        <f>IF($AG1054,SUMPRODUCT(AO$2:AO1054,$AH$2:$AH1054)/SUM($AH$2:$AH1054),0)</f>
        <v>0</v>
      </c>
      <c r="BJ1054" s="11">
        <f>IF($AG1054,SUMPRODUCT(AP$2:AP1054,$AH$2:$AH1054)/SUM($AH$2:$AH1054),0)</f>
        <v>0</v>
      </c>
      <c r="BK1054" s="11">
        <f>IF($AG1054,SUMPRODUCT(AQ$2:AQ1054,$AH$2:$AH1054)/SUM($AH$2:$AH1054),0)</f>
        <v>0</v>
      </c>
      <c r="BL1054" s="11">
        <f>IF($AG1054,SUMPRODUCT(AR$2:AR1054,$AH$2:$AH1054)/SUM($AH$2:$AH1054),0)</f>
        <v>0</v>
      </c>
      <c r="BM1054" s="11">
        <f>IF($AG1054,SUMPRODUCT(AS$2:AS1054,$AH$2:$AH1054)/SUM($AH$2:$AH1054),0)</f>
        <v>0</v>
      </c>
      <c r="BN1054" s="11">
        <f>IF($AG1054,SUMPRODUCT(AT$2:AT1054,$AH$2:$AH1054)/SUM($AH$2:$AH1054),0)</f>
        <v>0</v>
      </c>
      <c r="BO1054" s="11">
        <f>IF($AG1054,SUMPRODUCT(AU$2:AU1054,$AH$2:$AH1054)/SUM($AH$2:$AH1054),0)</f>
        <v>0</v>
      </c>
      <c r="BP1054" s="11">
        <f>IF($AG1054,SUMPRODUCT(AV$2:AV1054,$AH$2:$AH1054)/SUM($AH$2:$AH1054),0)</f>
        <v>0</v>
      </c>
      <c r="BQ1054" s="11">
        <f>IF($AG1054,SUMPRODUCT(AW$2:AW1054,$AH$2:$AH1054)/SUM($AH$2:$AH1054),0)</f>
        <v>0</v>
      </c>
      <c r="BR1054" s="11">
        <f>IF($AG1054,SUMPRODUCT(AX$2:AX1054,$AH$2:$AH1054)/SUM($AH$2:$AH1054),0)</f>
        <v>0</v>
      </c>
      <c r="BS1054" s="11">
        <f>IF($AG1054,SUMPRODUCT(AY$2:AY1054,$AH$2:$AH1054)/SUM($AH$2:$AH1054),0)</f>
        <v>0</v>
      </c>
      <c r="BT1054" s="11">
        <f>IF($AG1054,SUMPRODUCT(AZ$2:AZ1054,$AH$2:$AH1054)/SUM($AH$2:$AH1054),0)</f>
        <v>0</v>
      </c>
      <c r="BU1054" s="11">
        <f>IF($AG1054,SUMPRODUCT(BA$2:BA1054,$AH$2:$AH1054)/SUM($AH$2:$AH1054),0)</f>
        <v>0</v>
      </c>
      <c r="BV1054" s="11"/>
      <c r="BW1054" s="109" cm="1">
        <f t="array" ref="BW1054">IF($AG1054,SQRT(SUMPRODUCT($AH$2:$AH1054, (AI$2:AI1054-BC1054)^2)/(SUM($AH$2:$AH1054)-1)),0)</f>
        <v>0</v>
      </c>
      <c r="BX1054" s="109" cm="1">
        <f t="array" ref="BX1054">IF($AG1054,SQRT(SUMPRODUCT($AH$2:$AH1054, (AJ$2:AJ1054-BD1054)^2)/(SUM($AH$2:$AH1054)-1)),0)</f>
        <v>0</v>
      </c>
      <c r="BY1054" s="109" cm="1">
        <f t="array" ref="BY1054">IF($AG1054,SQRT(SUMPRODUCT($AH$2:$AH1054, (AK$2:AK1054-BE1054)^2)/(SUM($AH$2:$AH1054)-1)),0)</f>
        <v>0</v>
      </c>
      <c r="BZ1054" s="109" cm="1">
        <f t="array" ref="BZ1054">IF($AG1054,SQRT(SUMPRODUCT($AH$2:$AH1054, (AL$2:AL1054-BF1054)^2)/(SUM($AH$2:$AH1054)-1)),0)</f>
        <v>0</v>
      </c>
      <c r="CA1054" s="109" cm="1">
        <f t="array" ref="CA1054">IF($AG1054,SQRT(SUMPRODUCT($AH$2:$AH1054, (AM$2:AM1054-BG1054)^2)/(SUM($AH$2:$AH1054)-1)),0)</f>
        <v>0</v>
      </c>
      <c r="CB1054" s="109" cm="1">
        <f t="array" ref="CB1054">IF($AG1054,SQRT(SUMPRODUCT($AH$2:$AH1054, (AN$2:AN1054-BH1054)^2)/(SUM($AH$2:$AH1054)-1)),0)</f>
        <v>0</v>
      </c>
      <c r="CC1054" s="109" cm="1">
        <f t="array" ref="CC1054">IF($AG1054,SQRT(SUMPRODUCT($AH$2:$AH1054, (AO$2:AO1054-BI1054)^2)/(SUM($AH$2:$AH1054)-1)),0)</f>
        <v>0</v>
      </c>
      <c r="CD1054" s="109" cm="1">
        <f t="array" ref="CD1054">IF($AG1054,SQRT(SUMPRODUCT($AH$2:$AH1054, (AP$2:AP1054-BJ1054)^2)/(SUM($AH$2:$AH1054)-1)),0)</f>
        <v>0</v>
      </c>
      <c r="CE1054" s="109" cm="1">
        <f t="array" ref="CE1054">IF($AG1054,SQRT(SUMPRODUCT($AH$2:$AH1054, (AQ$2:AQ1054-BK1054)^2)/(SUM($AH$2:$AH1054)-1)),0)</f>
        <v>0</v>
      </c>
      <c r="CF1054" s="109" cm="1">
        <f t="array" ref="CF1054">IF($AG1054,SQRT(SUMPRODUCT($AH$2:$AH1054, (AR$2:AR1054-BL1054)^2)/(SUM($AH$2:$AH1054)-1)),0)</f>
        <v>0</v>
      </c>
      <c r="CG1054" s="109" cm="1">
        <f t="array" ref="CG1054">IF($AG1054,SQRT(SUMPRODUCT($AH$2:$AH1054, (AS$2:AS1054-BM1054)^2)/(SUM($AH$2:$AH1054)-1)),0)</f>
        <v>0</v>
      </c>
      <c r="CH1054" s="109" cm="1">
        <f t="array" ref="CH1054">IF($AG1054,SQRT(SUMPRODUCT($AH$2:$AH1054, (AT$2:AT1054-BN1054)^2)/(SUM($AH$2:$AH1054)-1)),0)</f>
        <v>0</v>
      </c>
      <c r="CI1054" s="109" cm="1">
        <f t="array" ref="CI1054">IF($AG1054,SQRT(SUMPRODUCT($AH$2:$AH1054, (AU$2:AU1054-BO1054)^2)/(SUM($AH$2:$AH1054)-1)),0)</f>
        <v>0</v>
      </c>
      <c r="CJ1054" s="109" cm="1">
        <f t="array" ref="CJ1054">IF($AG1054,SQRT(SUMPRODUCT($AH$2:$AH1054, (AV$2:AV1054-BP1054)^2)/(SUM($AH$2:$AH1054)-1)),0)</f>
        <v>0</v>
      </c>
      <c r="CK1054" s="109" cm="1">
        <f t="array" ref="CK1054">IF($AG1054,SQRT(SUMPRODUCT($AH$2:$AH1054, (AW$2:AW1054-BQ1054)^2)/(SUM($AH$2:$AH1054)-1)),0)</f>
        <v>0</v>
      </c>
      <c r="CL1054" s="109" cm="1">
        <f t="array" ref="CL1054">IF($AG1054,SQRT(SUMPRODUCT($AH$2:$AH1054, (AX$2:AX1054-BR1054)^2)/(SUM($AH$2:$AH1054)-1)),0)</f>
        <v>0</v>
      </c>
      <c r="CM1054" s="109" cm="1">
        <f t="array" ref="CM1054">IF($AG1054,SQRT(SUMPRODUCT($AH$2:$AH1054, (AY$2:AY1054-BS1054)^2)/(SUM($AH$2:$AH1054)-1)),0)</f>
        <v>0</v>
      </c>
      <c r="CN1054" s="109" cm="1">
        <f t="array" ref="CN1054">IF($AG1054,SQRT(SUMPRODUCT($AH$2:$AH1054, (AZ$2:AZ1054-BT1054)^2)/(SUM($AH$2:$AH1054)-1)),0)</f>
        <v>0</v>
      </c>
      <c r="CO1054" s="109" cm="1">
        <f t="array" ref="CO1054">IF($AG1054,SQRT(SUMPRODUCT($AH$2:$AH1054, (BA$2:BA1054-BU1054)^2)/(SUM($AH$2:$AH1054)-1)),0)</f>
        <v>0</v>
      </c>
    </row>
    <row r="1055" spans="34:93" x14ac:dyDescent="0.25">
      <c r="AH1055" s="99" t="str">
        <f t="shared" si="240"/>
        <v/>
      </c>
      <c r="AI1055" s="11">
        <f t="shared" ca="1" si="249"/>
        <v>0</v>
      </c>
      <c r="AJ1055" s="11">
        <f t="shared" ca="1" si="249"/>
        <v>0</v>
      </c>
      <c r="AK1055" s="11">
        <f t="shared" ca="1" si="249"/>
        <v>0</v>
      </c>
      <c r="AL1055" s="11">
        <f t="shared" ca="1" si="249"/>
        <v>0</v>
      </c>
      <c r="AM1055" s="11">
        <f t="shared" ca="1" si="249"/>
        <v>0</v>
      </c>
      <c r="AN1055" s="11">
        <f t="shared" ca="1" si="249"/>
        <v>0</v>
      </c>
      <c r="AO1055" s="11">
        <f t="shared" ca="1" si="249"/>
        <v>0</v>
      </c>
      <c r="AP1055" s="11">
        <f t="shared" ca="1" si="249"/>
        <v>0</v>
      </c>
      <c r="AQ1055" s="11">
        <f t="shared" ca="1" si="249"/>
        <v>0</v>
      </c>
      <c r="AR1055" s="11">
        <f t="shared" ca="1" si="249"/>
        <v>0</v>
      </c>
      <c r="AS1055" s="11">
        <f t="shared" ca="1" si="250"/>
        <v>0</v>
      </c>
      <c r="AT1055" s="11">
        <f t="shared" ca="1" si="250"/>
        <v>0</v>
      </c>
      <c r="AU1055" s="11">
        <f t="shared" ca="1" si="250"/>
        <v>0</v>
      </c>
      <c r="AV1055" s="11">
        <f t="shared" ca="1" si="250"/>
        <v>0</v>
      </c>
      <c r="AW1055" s="11">
        <f t="shared" ca="1" si="250"/>
        <v>0</v>
      </c>
      <c r="AX1055" s="11">
        <f t="shared" ca="1" si="250"/>
        <v>0</v>
      </c>
      <c r="AY1055" s="11">
        <f t="shared" ca="1" si="250"/>
        <v>0</v>
      </c>
      <c r="AZ1055" s="11">
        <f t="shared" ca="1" si="250"/>
        <v>0</v>
      </c>
      <c r="BA1055" s="11">
        <f t="shared" ca="1" si="250"/>
        <v>0</v>
      </c>
      <c r="BB1055" s="11"/>
      <c r="BC1055" s="11">
        <f>IF($AG1055,SUMPRODUCT(AI$2:AI1055,$AH$2:$AH1055)/SUM($AH$2:$AH1055),0)</f>
        <v>0</v>
      </c>
      <c r="BD1055" s="11">
        <f>IF($AG1055,SUMPRODUCT(AJ$2:AJ1055,$AH$2:$AH1055)/SUM($AH$2:$AH1055),0)</f>
        <v>0</v>
      </c>
      <c r="BE1055" s="11">
        <f>IF($AG1055,SUMPRODUCT(AK$2:AK1055,$AH$2:$AH1055)/SUM($AH$2:$AH1055),0)</f>
        <v>0</v>
      </c>
      <c r="BF1055" s="11">
        <f>IF($AG1055,SUMPRODUCT(AL$2:AL1055,$AH$2:$AH1055)/SUM($AH$2:$AH1055),0)</f>
        <v>0</v>
      </c>
      <c r="BG1055" s="11">
        <f>IF($AG1055,SUMPRODUCT(AM$2:AM1055,$AH$2:$AH1055)/SUM($AH$2:$AH1055),0)</f>
        <v>0</v>
      </c>
      <c r="BH1055" s="11">
        <f>IF($AG1055,SUMPRODUCT(AN$2:AN1055,$AH$2:$AH1055)/SUM($AH$2:$AH1055),0)</f>
        <v>0</v>
      </c>
      <c r="BI1055" s="11">
        <f>IF($AG1055,SUMPRODUCT(AO$2:AO1055,$AH$2:$AH1055)/SUM($AH$2:$AH1055),0)</f>
        <v>0</v>
      </c>
      <c r="BJ1055" s="11">
        <f>IF($AG1055,SUMPRODUCT(AP$2:AP1055,$AH$2:$AH1055)/SUM($AH$2:$AH1055),0)</f>
        <v>0</v>
      </c>
      <c r="BK1055" s="11">
        <f>IF($AG1055,SUMPRODUCT(AQ$2:AQ1055,$AH$2:$AH1055)/SUM($AH$2:$AH1055),0)</f>
        <v>0</v>
      </c>
      <c r="BL1055" s="11">
        <f>IF($AG1055,SUMPRODUCT(AR$2:AR1055,$AH$2:$AH1055)/SUM($AH$2:$AH1055),0)</f>
        <v>0</v>
      </c>
      <c r="BM1055" s="11">
        <f>IF($AG1055,SUMPRODUCT(AS$2:AS1055,$AH$2:$AH1055)/SUM($AH$2:$AH1055),0)</f>
        <v>0</v>
      </c>
      <c r="BN1055" s="11">
        <f>IF($AG1055,SUMPRODUCT(AT$2:AT1055,$AH$2:$AH1055)/SUM($AH$2:$AH1055),0)</f>
        <v>0</v>
      </c>
      <c r="BO1055" s="11">
        <f>IF($AG1055,SUMPRODUCT(AU$2:AU1055,$AH$2:$AH1055)/SUM($AH$2:$AH1055),0)</f>
        <v>0</v>
      </c>
      <c r="BP1055" s="11">
        <f>IF($AG1055,SUMPRODUCT(AV$2:AV1055,$AH$2:$AH1055)/SUM($AH$2:$AH1055),0)</f>
        <v>0</v>
      </c>
      <c r="BQ1055" s="11">
        <f>IF($AG1055,SUMPRODUCT(AW$2:AW1055,$AH$2:$AH1055)/SUM($AH$2:$AH1055),0)</f>
        <v>0</v>
      </c>
      <c r="BR1055" s="11">
        <f>IF($AG1055,SUMPRODUCT(AX$2:AX1055,$AH$2:$AH1055)/SUM($AH$2:$AH1055),0)</f>
        <v>0</v>
      </c>
      <c r="BS1055" s="11">
        <f>IF($AG1055,SUMPRODUCT(AY$2:AY1055,$AH$2:$AH1055)/SUM($AH$2:$AH1055),0)</f>
        <v>0</v>
      </c>
      <c r="BT1055" s="11">
        <f>IF($AG1055,SUMPRODUCT(AZ$2:AZ1055,$AH$2:$AH1055)/SUM($AH$2:$AH1055),0)</f>
        <v>0</v>
      </c>
      <c r="BU1055" s="11">
        <f>IF($AG1055,SUMPRODUCT(BA$2:BA1055,$AH$2:$AH1055)/SUM($AH$2:$AH1055),0)</f>
        <v>0</v>
      </c>
      <c r="BV1055" s="11"/>
      <c r="BW1055" s="109" cm="1">
        <f t="array" ref="BW1055">IF($AG1055,SQRT(SUMPRODUCT($AH$2:$AH1055, (AI$2:AI1055-BC1055)^2)/(SUM($AH$2:$AH1055)-1)),0)</f>
        <v>0</v>
      </c>
      <c r="BX1055" s="109" cm="1">
        <f t="array" ref="BX1055">IF($AG1055,SQRT(SUMPRODUCT($AH$2:$AH1055, (AJ$2:AJ1055-BD1055)^2)/(SUM($AH$2:$AH1055)-1)),0)</f>
        <v>0</v>
      </c>
      <c r="BY1055" s="109" cm="1">
        <f t="array" ref="BY1055">IF($AG1055,SQRT(SUMPRODUCT($AH$2:$AH1055, (AK$2:AK1055-BE1055)^2)/(SUM($AH$2:$AH1055)-1)),0)</f>
        <v>0</v>
      </c>
      <c r="BZ1055" s="109" cm="1">
        <f t="array" ref="BZ1055">IF($AG1055,SQRT(SUMPRODUCT($AH$2:$AH1055, (AL$2:AL1055-BF1055)^2)/(SUM($AH$2:$AH1055)-1)),0)</f>
        <v>0</v>
      </c>
      <c r="CA1055" s="109" cm="1">
        <f t="array" ref="CA1055">IF($AG1055,SQRT(SUMPRODUCT($AH$2:$AH1055, (AM$2:AM1055-BG1055)^2)/(SUM($AH$2:$AH1055)-1)),0)</f>
        <v>0</v>
      </c>
      <c r="CB1055" s="109" cm="1">
        <f t="array" ref="CB1055">IF($AG1055,SQRT(SUMPRODUCT($AH$2:$AH1055, (AN$2:AN1055-BH1055)^2)/(SUM($AH$2:$AH1055)-1)),0)</f>
        <v>0</v>
      </c>
      <c r="CC1055" s="109" cm="1">
        <f t="array" ref="CC1055">IF($AG1055,SQRT(SUMPRODUCT($AH$2:$AH1055, (AO$2:AO1055-BI1055)^2)/(SUM($AH$2:$AH1055)-1)),0)</f>
        <v>0</v>
      </c>
      <c r="CD1055" s="109" cm="1">
        <f t="array" ref="CD1055">IF($AG1055,SQRT(SUMPRODUCT($AH$2:$AH1055, (AP$2:AP1055-BJ1055)^2)/(SUM($AH$2:$AH1055)-1)),0)</f>
        <v>0</v>
      </c>
      <c r="CE1055" s="109" cm="1">
        <f t="array" ref="CE1055">IF($AG1055,SQRT(SUMPRODUCT($AH$2:$AH1055, (AQ$2:AQ1055-BK1055)^2)/(SUM($AH$2:$AH1055)-1)),0)</f>
        <v>0</v>
      </c>
      <c r="CF1055" s="109" cm="1">
        <f t="array" ref="CF1055">IF($AG1055,SQRT(SUMPRODUCT($AH$2:$AH1055, (AR$2:AR1055-BL1055)^2)/(SUM($AH$2:$AH1055)-1)),0)</f>
        <v>0</v>
      </c>
      <c r="CG1055" s="109" cm="1">
        <f t="array" ref="CG1055">IF($AG1055,SQRT(SUMPRODUCT($AH$2:$AH1055, (AS$2:AS1055-BM1055)^2)/(SUM($AH$2:$AH1055)-1)),0)</f>
        <v>0</v>
      </c>
      <c r="CH1055" s="109" cm="1">
        <f t="array" ref="CH1055">IF($AG1055,SQRT(SUMPRODUCT($AH$2:$AH1055, (AT$2:AT1055-BN1055)^2)/(SUM($AH$2:$AH1055)-1)),0)</f>
        <v>0</v>
      </c>
      <c r="CI1055" s="109" cm="1">
        <f t="array" ref="CI1055">IF($AG1055,SQRT(SUMPRODUCT($AH$2:$AH1055, (AU$2:AU1055-BO1055)^2)/(SUM($AH$2:$AH1055)-1)),0)</f>
        <v>0</v>
      </c>
      <c r="CJ1055" s="109" cm="1">
        <f t="array" ref="CJ1055">IF($AG1055,SQRT(SUMPRODUCT($AH$2:$AH1055, (AV$2:AV1055-BP1055)^2)/(SUM($AH$2:$AH1055)-1)),0)</f>
        <v>0</v>
      </c>
      <c r="CK1055" s="109" cm="1">
        <f t="array" ref="CK1055">IF($AG1055,SQRT(SUMPRODUCT($AH$2:$AH1055, (AW$2:AW1055-BQ1055)^2)/(SUM($AH$2:$AH1055)-1)),0)</f>
        <v>0</v>
      </c>
      <c r="CL1055" s="109" cm="1">
        <f t="array" ref="CL1055">IF($AG1055,SQRT(SUMPRODUCT($AH$2:$AH1055, (AX$2:AX1055-BR1055)^2)/(SUM($AH$2:$AH1055)-1)),0)</f>
        <v>0</v>
      </c>
      <c r="CM1055" s="109" cm="1">
        <f t="array" ref="CM1055">IF($AG1055,SQRT(SUMPRODUCT($AH$2:$AH1055, (AY$2:AY1055-BS1055)^2)/(SUM($AH$2:$AH1055)-1)),0)</f>
        <v>0</v>
      </c>
      <c r="CN1055" s="109" cm="1">
        <f t="array" ref="CN1055">IF($AG1055,SQRT(SUMPRODUCT($AH$2:$AH1055, (AZ$2:AZ1055-BT1055)^2)/(SUM($AH$2:$AH1055)-1)),0)</f>
        <v>0</v>
      </c>
      <c r="CO1055" s="109" cm="1">
        <f t="array" ref="CO1055">IF($AG1055,SQRT(SUMPRODUCT($AH$2:$AH1055, (BA$2:BA1055-BU1055)^2)/(SUM($AH$2:$AH1055)-1)),0)</f>
        <v>0</v>
      </c>
    </row>
    <row r="1056" spans="34:93" x14ac:dyDescent="0.25">
      <c r="AH1056" s="99" t="str">
        <f t="shared" si="240"/>
        <v/>
      </c>
      <c r="AI1056" s="11">
        <f t="shared" ca="1" si="249"/>
        <v>0</v>
      </c>
      <c r="AJ1056" s="11">
        <f t="shared" ca="1" si="249"/>
        <v>0</v>
      </c>
      <c r="AK1056" s="11">
        <f t="shared" ca="1" si="249"/>
        <v>0</v>
      </c>
      <c r="AL1056" s="11">
        <f t="shared" ca="1" si="249"/>
        <v>0</v>
      </c>
      <c r="AM1056" s="11">
        <f t="shared" ca="1" si="249"/>
        <v>0</v>
      </c>
      <c r="AN1056" s="11">
        <f t="shared" ca="1" si="249"/>
        <v>0</v>
      </c>
      <c r="AO1056" s="11">
        <f t="shared" ca="1" si="249"/>
        <v>0</v>
      </c>
      <c r="AP1056" s="11">
        <f t="shared" ca="1" si="249"/>
        <v>0</v>
      </c>
      <c r="AQ1056" s="11">
        <f t="shared" ca="1" si="249"/>
        <v>0</v>
      </c>
      <c r="AR1056" s="11">
        <f t="shared" ca="1" si="249"/>
        <v>0</v>
      </c>
      <c r="AS1056" s="11">
        <f t="shared" ca="1" si="250"/>
        <v>0</v>
      </c>
      <c r="AT1056" s="11">
        <f t="shared" ca="1" si="250"/>
        <v>0</v>
      </c>
      <c r="AU1056" s="11">
        <f t="shared" ca="1" si="250"/>
        <v>0</v>
      </c>
      <c r="AV1056" s="11">
        <f t="shared" ca="1" si="250"/>
        <v>0</v>
      </c>
      <c r="AW1056" s="11">
        <f t="shared" ca="1" si="250"/>
        <v>0</v>
      </c>
      <c r="AX1056" s="11">
        <f t="shared" ca="1" si="250"/>
        <v>0</v>
      </c>
      <c r="AY1056" s="11">
        <f t="shared" ca="1" si="250"/>
        <v>0</v>
      </c>
      <c r="AZ1056" s="11">
        <f t="shared" ca="1" si="250"/>
        <v>0</v>
      </c>
      <c r="BA1056" s="11">
        <f t="shared" ca="1" si="250"/>
        <v>0</v>
      </c>
      <c r="BB1056" s="11"/>
      <c r="BC1056" s="11">
        <f>IF($AG1056,SUMPRODUCT(AI$2:AI1056,$AH$2:$AH1056)/SUM($AH$2:$AH1056),0)</f>
        <v>0</v>
      </c>
      <c r="BD1056" s="11">
        <f>IF($AG1056,SUMPRODUCT(AJ$2:AJ1056,$AH$2:$AH1056)/SUM($AH$2:$AH1056),0)</f>
        <v>0</v>
      </c>
      <c r="BE1056" s="11">
        <f>IF($AG1056,SUMPRODUCT(AK$2:AK1056,$AH$2:$AH1056)/SUM($AH$2:$AH1056),0)</f>
        <v>0</v>
      </c>
      <c r="BF1056" s="11">
        <f>IF($AG1056,SUMPRODUCT(AL$2:AL1056,$AH$2:$AH1056)/SUM($AH$2:$AH1056),0)</f>
        <v>0</v>
      </c>
      <c r="BG1056" s="11">
        <f>IF($AG1056,SUMPRODUCT(AM$2:AM1056,$AH$2:$AH1056)/SUM($AH$2:$AH1056),0)</f>
        <v>0</v>
      </c>
      <c r="BH1056" s="11">
        <f>IF($AG1056,SUMPRODUCT(AN$2:AN1056,$AH$2:$AH1056)/SUM($AH$2:$AH1056),0)</f>
        <v>0</v>
      </c>
      <c r="BI1056" s="11">
        <f>IF($AG1056,SUMPRODUCT(AO$2:AO1056,$AH$2:$AH1056)/SUM($AH$2:$AH1056),0)</f>
        <v>0</v>
      </c>
      <c r="BJ1056" s="11">
        <f>IF($AG1056,SUMPRODUCT(AP$2:AP1056,$AH$2:$AH1056)/SUM($AH$2:$AH1056),0)</f>
        <v>0</v>
      </c>
      <c r="BK1056" s="11">
        <f>IF($AG1056,SUMPRODUCT(AQ$2:AQ1056,$AH$2:$AH1056)/SUM($AH$2:$AH1056),0)</f>
        <v>0</v>
      </c>
      <c r="BL1056" s="11">
        <f>IF($AG1056,SUMPRODUCT(AR$2:AR1056,$AH$2:$AH1056)/SUM($AH$2:$AH1056),0)</f>
        <v>0</v>
      </c>
      <c r="BM1056" s="11">
        <f>IF($AG1056,SUMPRODUCT(AS$2:AS1056,$AH$2:$AH1056)/SUM($AH$2:$AH1056),0)</f>
        <v>0</v>
      </c>
      <c r="BN1056" s="11">
        <f>IF($AG1056,SUMPRODUCT(AT$2:AT1056,$AH$2:$AH1056)/SUM($AH$2:$AH1056),0)</f>
        <v>0</v>
      </c>
      <c r="BO1056" s="11">
        <f>IF($AG1056,SUMPRODUCT(AU$2:AU1056,$AH$2:$AH1056)/SUM($AH$2:$AH1056),0)</f>
        <v>0</v>
      </c>
      <c r="BP1056" s="11">
        <f>IF($AG1056,SUMPRODUCT(AV$2:AV1056,$AH$2:$AH1056)/SUM($AH$2:$AH1056),0)</f>
        <v>0</v>
      </c>
      <c r="BQ1056" s="11">
        <f>IF($AG1056,SUMPRODUCT(AW$2:AW1056,$AH$2:$AH1056)/SUM($AH$2:$AH1056),0)</f>
        <v>0</v>
      </c>
      <c r="BR1056" s="11">
        <f>IF($AG1056,SUMPRODUCT(AX$2:AX1056,$AH$2:$AH1056)/SUM($AH$2:$AH1056),0)</f>
        <v>0</v>
      </c>
      <c r="BS1056" s="11">
        <f>IF($AG1056,SUMPRODUCT(AY$2:AY1056,$AH$2:$AH1056)/SUM($AH$2:$AH1056),0)</f>
        <v>0</v>
      </c>
      <c r="BT1056" s="11">
        <f>IF($AG1056,SUMPRODUCT(AZ$2:AZ1056,$AH$2:$AH1056)/SUM($AH$2:$AH1056),0)</f>
        <v>0</v>
      </c>
      <c r="BU1056" s="11">
        <f>IF($AG1056,SUMPRODUCT(BA$2:BA1056,$AH$2:$AH1056)/SUM($AH$2:$AH1056),0)</f>
        <v>0</v>
      </c>
      <c r="BV1056" s="11"/>
      <c r="BW1056" s="109" cm="1">
        <f t="array" ref="BW1056">IF($AG1056,SQRT(SUMPRODUCT($AH$2:$AH1056, (AI$2:AI1056-BC1056)^2)/(SUM($AH$2:$AH1056)-1)),0)</f>
        <v>0</v>
      </c>
      <c r="BX1056" s="109" cm="1">
        <f t="array" ref="BX1056">IF($AG1056,SQRT(SUMPRODUCT($AH$2:$AH1056, (AJ$2:AJ1056-BD1056)^2)/(SUM($AH$2:$AH1056)-1)),0)</f>
        <v>0</v>
      </c>
      <c r="BY1056" s="109" cm="1">
        <f t="array" ref="BY1056">IF($AG1056,SQRT(SUMPRODUCT($AH$2:$AH1056, (AK$2:AK1056-BE1056)^2)/(SUM($AH$2:$AH1056)-1)),0)</f>
        <v>0</v>
      </c>
      <c r="BZ1056" s="109" cm="1">
        <f t="array" ref="BZ1056">IF($AG1056,SQRT(SUMPRODUCT($AH$2:$AH1056, (AL$2:AL1056-BF1056)^2)/(SUM($AH$2:$AH1056)-1)),0)</f>
        <v>0</v>
      </c>
      <c r="CA1056" s="109" cm="1">
        <f t="array" ref="CA1056">IF($AG1056,SQRT(SUMPRODUCT($AH$2:$AH1056, (AM$2:AM1056-BG1056)^2)/(SUM($AH$2:$AH1056)-1)),0)</f>
        <v>0</v>
      </c>
      <c r="CB1056" s="109" cm="1">
        <f t="array" ref="CB1056">IF($AG1056,SQRT(SUMPRODUCT($AH$2:$AH1056, (AN$2:AN1056-BH1056)^2)/(SUM($AH$2:$AH1056)-1)),0)</f>
        <v>0</v>
      </c>
      <c r="CC1056" s="109" cm="1">
        <f t="array" ref="CC1056">IF($AG1056,SQRT(SUMPRODUCT($AH$2:$AH1056, (AO$2:AO1056-BI1056)^2)/(SUM($AH$2:$AH1056)-1)),0)</f>
        <v>0</v>
      </c>
      <c r="CD1056" s="109" cm="1">
        <f t="array" ref="CD1056">IF($AG1056,SQRT(SUMPRODUCT($AH$2:$AH1056, (AP$2:AP1056-BJ1056)^2)/(SUM($AH$2:$AH1056)-1)),0)</f>
        <v>0</v>
      </c>
      <c r="CE1056" s="109" cm="1">
        <f t="array" ref="CE1056">IF($AG1056,SQRT(SUMPRODUCT($AH$2:$AH1056, (AQ$2:AQ1056-BK1056)^2)/(SUM($AH$2:$AH1056)-1)),0)</f>
        <v>0</v>
      </c>
      <c r="CF1056" s="109" cm="1">
        <f t="array" ref="CF1056">IF($AG1056,SQRT(SUMPRODUCT($AH$2:$AH1056, (AR$2:AR1056-BL1056)^2)/(SUM($AH$2:$AH1056)-1)),0)</f>
        <v>0</v>
      </c>
      <c r="CG1056" s="109" cm="1">
        <f t="array" ref="CG1056">IF($AG1056,SQRT(SUMPRODUCT($AH$2:$AH1056, (AS$2:AS1056-BM1056)^2)/(SUM($AH$2:$AH1056)-1)),0)</f>
        <v>0</v>
      </c>
      <c r="CH1056" s="109" cm="1">
        <f t="array" ref="CH1056">IF($AG1056,SQRT(SUMPRODUCT($AH$2:$AH1056, (AT$2:AT1056-BN1056)^2)/(SUM($AH$2:$AH1056)-1)),0)</f>
        <v>0</v>
      </c>
      <c r="CI1056" s="109" cm="1">
        <f t="array" ref="CI1056">IF($AG1056,SQRT(SUMPRODUCT($AH$2:$AH1056, (AU$2:AU1056-BO1056)^2)/(SUM($AH$2:$AH1056)-1)),0)</f>
        <v>0</v>
      </c>
      <c r="CJ1056" s="109" cm="1">
        <f t="array" ref="CJ1056">IF($AG1056,SQRT(SUMPRODUCT($AH$2:$AH1056, (AV$2:AV1056-BP1056)^2)/(SUM($AH$2:$AH1056)-1)),0)</f>
        <v>0</v>
      </c>
      <c r="CK1056" s="109" cm="1">
        <f t="array" ref="CK1056">IF($AG1056,SQRT(SUMPRODUCT($AH$2:$AH1056, (AW$2:AW1056-BQ1056)^2)/(SUM($AH$2:$AH1056)-1)),0)</f>
        <v>0</v>
      </c>
      <c r="CL1056" s="109" cm="1">
        <f t="array" ref="CL1056">IF($AG1056,SQRT(SUMPRODUCT($AH$2:$AH1056, (AX$2:AX1056-BR1056)^2)/(SUM($AH$2:$AH1056)-1)),0)</f>
        <v>0</v>
      </c>
      <c r="CM1056" s="109" cm="1">
        <f t="array" ref="CM1056">IF($AG1056,SQRT(SUMPRODUCT($AH$2:$AH1056, (AY$2:AY1056-BS1056)^2)/(SUM($AH$2:$AH1056)-1)),0)</f>
        <v>0</v>
      </c>
      <c r="CN1056" s="109" cm="1">
        <f t="array" ref="CN1056">IF($AG1056,SQRT(SUMPRODUCT($AH$2:$AH1056, (AZ$2:AZ1056-BT1056)^2)/(SUM($AH$2:$AH1056)-1)),0)</f>
        <v>0</v>
      </c>
      <c r="CO1056" s="109" cm="1">
        <f t="array" ref="CO1056">IF($AG1056,SQRT(SUMPRODUCT($AH$2:$AH1056, (BA$2:BA1056-BU1056)^2)/(SUM($AH$2:$AH1056)-1)),0)</f>
        <v>0</v>
      </c>
    </row>
    <row r="1057" spans="34:93" x14ac:dyDescent="0.25">
      <c r="AH1057" s="99" t="str">
        <f t="shared" si="240"/>
        <v/>
      </c>
      <c r="AI1057" s="11">
        <f t="shared" ca="1" si="249"/>
        <v>0</v>
      </c>
      <c r="AJ1057" s="11">
        <f t="shared" ca="1" si="249"/>
        <v>0</v>
      </c>
      <c r="AK1057" s="11">
        <f t="shared" ca="1" si="249"/>
        <v>0</v>
      </c>
      <c r="AL1057" s="11">
        <f t="shared" ca="1" si="249"/>
        <v>0</v>
      </c>
      <c r="AM1057" s="11">
        <f t="shared" ca="1" si="249"/>
        <v>0</v>
      </c>
      <c r="AN1057" s="11">
        <f t="shared" ca="1" si="249"/>
        <v>0</v>
      </c>
      <c r="AO1057" s="11">
        <f t="shared" ca="1" si="249"/>
        <v>0</v>
      </c>
      <c r="AP1057" s="11">
        <f t="shared" ca="1" si="249"/>
        <v>0</v>
      </c>
      <c r="AQ1057" s="11">
        <f t="shared" ca="1" si="249"/>
        <v>0</v>
      </c>
      <c r="AR1057" s="11">
        <f t="shared" ca="1" si="249"/>
        <v>0</v>
      </c>
      <c r="AS1057" s="11">
        <f t="shared" ca="1" si="250"/>
        <v>0</v>
      </c>
      <c r="AT1057" s="11">
        <f t="shared" ca="1" si="250"/>
        <v>0</v>
      </c>
      <c r="AU1057" s="11">
        <f t="shared" ca="1" si="250"/>
        <v>0</v>
      </c>
      <c r="AV1057" s="11">
        <f t="shared" ca="1" si="250"/>
        <v>0</v>
      </c>
      <c r="AW1057" s="11">
        <f t="shared" ca="1" si="250"/>
        <v>0</v>
      </c>
      <c r="AX1057" s="11">
        <f t="shared" ca="1" si="250"/>
        <v>0</v>
      </c>
      <c r="AY1057" s="11">
        <f t="shared" ca="1" si="250"/>
        <v>0</v>
      </c>
      <c r="AZ1057" s="11">
        <f t="shared" ca="1" si="250"/>
        <v>0</v>
      </c>
      <c r="BA1057" s="11">
        <f t="shared" ca="1" si="250"/>
        <v>0</v>
      </c>
      <c r="BB1057" s="11"/>
      <c r="BC1057" s="11">
        <f>IF($AG1057,SUMPRODUCT(AI$2:AI1057,$AH$2:$AH1057)/SUM($AH$2:$AH1057),0)</f>
        <v>0</v>
      </c>
      <c r="BD1057" s="11">
        <f>IF($AG1057,SUMPRODUCT(AJ$2:AJ1057,$AH$2:$AH1057)/SUM($AH$2:$AH1057),0)</f>
        <v>0</v>
      </c>
      <c r="BE1057" s="11">
        <f>IF($AG1057,SUMPRODUCT(AK$2:AK1057,$AH$2:$AH1057)/SUM($AH$2:$AH1057),0)</f>
        <v>0</v>
      </c>
      <c r="BF1057" s="11">
        <f>IF($AG1057,SUMPRODUCT(AL$2:AL1057,$AH$2:$AH1057)/SUM($AH$2:$AH1057),0)</f>
        <v>0</v>
      </c>
      <c r="BG1057" s="11">
        <f>IF($AG1057,SUMPRODUCT(AM$2:AM1057,$AH$2:$AH1057)/SUM($AH$2:$AH1057),0)</f>
        <v>0</v>
      </c>
      <c r="BH1057" s="11">
        <f>IF($AG1057,SUMPRODUCT(AN$2:AN1057,$AH$2:$AH1057)/SUM($AH$2:$AH1057),0)</f>
        <v>0</v>
      </c>
      <c r="BI1057" s="11">
        <f>IF($AG1057,SUMPRODUCT(AO$2:AO1057,$AH$2:$AH1057)/SUM($AH$2:$AH1057),0)</f>
        <v>0</v>
      </c>
      <c r="BJ1057" s="11">
        <f>IF($AG1057,SUMPRODUCT(AP$2:AP1057,$AH$2:$AH1057)/SUM($AH$2:$AH1057),0)</f>
        <v>0</v>
      </c>
      <c r="BK1057" s="11">
        <f>IF($AG1057,SUMPRODUCT(AQ$2:AQ1057,$AH$2:$AH1057)/SUM($AH$2:$AH1057),0)</f>
        <v>0</v>
      </c>
      <c r="BL1057" s="11">
        <f>IF($AG1057,SUMPRODUCT(AR$2:AR1057,$AH$2:$AH1057)/SUM($AH$2:$AH1057),0)</f>
        <v>0</v>
      </c>
      <c r="BM1057" s="11">
        <f>IF($AG1057,SUMPRODUCT(AS$2:AS1057,$AH$2:$AH1057)/SUM($AH$2:$AH1057),0)</f>
        <v>0</v>
      </c>
      <c r="BN1057" s="11">
        <f>IF($AG1057,SUMPRODUCT(AT$2:AT1057,$AH$2:$AH1057)/SUM($AH$2:$AH1057),0)</f>
        <v>0</v>
      </c>
      <c r="BO1057" s="11">
        <f>IF($AG1057,SUMPRODUCT(AU$2:AU1057,$AH$2:$AH1057)/SUM($AH$2:$AH1057),0)</f>
        <v>0</v>
      </c>
      <c r="BP1057" s="11">
        <f>IF($AG1057,SUMPRODUCT(AV$2:AV1057,$AH$2:$AH1057)/SUM($AH$2:$AH1057),0)</f>
        <v>0</v>
      </c>
      <c r="BQ1057" s="11">
        <f>IF($AG1057,SUMPRODUCT(AW$2:AW1057,$AH$2:$AH1057)/SUM($AH$2:$AH1057),0)</f>
        <v>0</v>
      </c>
      <c r="BR1057" s="11">
        <f>IF($AG1057,SUMPRODUCT(AX$2:AX1057,$AH$2:$AH1057)/SUM($AH$2:$AH1057),0)</f>
        <v>0</v>
      </c>
      <c r="BS1057" s="11">
        <f>IF($AG1057,SUMPRODUCT(AY$2:AY1057,$AH$2:$AH1057)/SUM($AH$2:$AH1057),0)</f>
        <v>0</v>
      </c>
      <c r="BT1057" s="11">
        <f>IF($AG1057,SUMPRODUCT(AZ$2:AZ1057,$AH$2:$AH1057)/SUM($AH$2:$AH1057),0)</f>
        <v>0</v>
      </c>
      <c r="BU1057" s="11">
        <f>IF($AG1057,SUMPRODUCT(BA$2:BA1057,$AH$2:$AH1057)/SUM($AH$2:$AH1057),0)</f>
        <v>0</v>
      </c>
      <c r="BV1057" s="11"/>
      <c r="BW1057" s="109" cm="1">
        <f t="array" ref="BW1057">IF($AG1057,SQRT(SUMPRODUCT($AH$2:$AH1057, (AI$2:AI1057-BC1057)^2)/(SUM($AH$2:$AH1057)-1)),0)</f>
        <v>0</v>
      </c>
      <c r="BX1057" s="109" cm="1">
        <f t="array" ref="BX1057">IF($AG1057,SQRT(SUMPRODUCT($AH$2:$AH1057, (AJ$2:AJ1057-BD1057)^2)/(SUM($AH$2:$AH1057)-1)),0)</f>
        <v>0</v>
      </c>
      <c r="BY1057" s="109" cm="1">
        <f t="array" ref="BY1057">IF($AG1057,SQRT(SUMPRODUCT($AH$2:$AH1057, (AK$2:AK1057-BE1057)^2)/(SUM($AH$2:$AH1057)-1)),0)</f>
        <v>0</v>
      </c>
      <c r="BZ1057" s="109" cm="1">
        <f t="array" ref="BZ1057">IF($AG1057,SQRT(SUMPRODUCT($AH$2:$AH1057, (AL$2:AL1057-BF1057)^2)/(SUM($AH$2:$AH1057)-1)),0)</f>
        <v>0</v>
      </c>
      <c r="CA1057" s="109" cm="1">
        <f t="array" ref="CA1057">IF($AG1057,SQRT(SUMPRODUCT($AH$2:$AH1057, (AM$2:AM1057-BG1057)^2)/(SUM($AH$2:$AH1057)-1)),0)</f>
        <v>0</v>
      </c>
      <c r="CB1057" s="109" cm="1">
        <f t="array" ref="CB1057">IF($AG1057,SQRT(SUMPRODUCT($AH$2:$AH1057, (AN$2:AN1057-BH1057)^2)/(SUM($AH$2:$AH1057)-1)),0)</f>
        <v>0</v>
      </c>
      <c r="CC1057" s="109" cm="1">
        <f t="array" ref="CC1057">IF($AG1057,SQRT(SUMPRODUCT($AH$2:$AH1057, (AO$2:AO1057-BI1057)^2)/(SUM($AH$2:$AH1057)-1)),0)</f>
        <v>0</v>
      </c>
      <c r="CD1057" s="109" cm="1">
        <f t="array" ref="CD1057">IF($AG1057,SQRT(SUMPRODUCT($AH$2:$AH1057, (AP$2:AP1057-BJ1057)^2)/(SUM($AH$2:$AH1057)-1)),0)</f>
        <v>0</v>
      </c>
      <c r="CE1057" s="109" cm="1">
        <f t="array" ref="CE1057">IF($AG1057,SQRT(SUMPRODUCT($AH$2:$AH1057, (AQ$2:AQ1057-BK1057)^2)/(SUM($AH$2:$AH1057)-1)),0)</f>
        <v>0</v>
      </c>
      <c r="CF1057" s="109" cm="1">
        <f t="array" ref="CF1057">IF($AG1057,SQRT(SUMPRODUCT($AH$2:$AH1057, (AR$2:AR1057-BL1057)^2)/(SUM($AH$2:$AH1057)-1)),0)</f>
        <v>0</v>
      </c>
      <c r="CG1057" s="109" cm="1">
        <f t="array" ref="CG1057">IF($AG1057,SQRT(SUMPRODUCT($AH$2:$AH1057, (AS$2:AS1057-BM1057)^2)/(SUM($AH$2:$AH1057)-1)),0)</f>
        <v>0</v>
      </c>
      <c r="CH1057" s="109" cm="1">
        <f t="array" ref="CH1057">IF($AG1057,SQRT(SUMPRODUCT($AH$2:$AH1057, (AT$2:AT1057-BN1057)^2)/(SUM($AH$2:$AH1057)-1)),0)</f>
        <v>0</v>
      </c>
      <c r="CI1057" s="109" cm="1">
        <f t="array" ref="CI1057">IF($AG1057,SQRT(SUMPRODUCT($AH$2:$AH1057, (AU$2:AU1057-BO1057)^2)/(SUM($AH$2:$AH1057)-1)),0)</f>
        <v>0</v>
      </c>
      <c r="CJ1057" s="109" cm="1">
        <f t="array" ref="CJ1057">IF($AG1057,SQRT(SUMPRODUCT($AH$2:$AH1057, (AV$2:AV1057-BP1057)^2)/(SUM($AH$2:$AH1057)-1)),0)</f>
        <v>0</v>
      </c>
      <c r="CK1057" s="109" cm="1">
        <f t="array" ref="CK1057">IF($AG1057,SQRT(SUMPRODUCT($AH$2:$AH1057, (AW$2:AW1057-BQ1057)^2)/(SUM($AH$2:$AH1057)-1)),0)</f>
        <v>0</v>
      </c>
      <c r="CL1057" s="109" cm="1">
        <f t="array" ref="CL1057">IF($AG1057,SQRT(SUMPRODUCT($AH$2:$AH1057, (AX$2:AX1057-BR1057)^2)/(SUM($AH$2:$AH1057)-1)),0)</f>
        <v>0</v>
      </c>
      <c r="CM1057" s="109" cm="1">
        <f t="array" ref="CM1057">IF($AG1057,SQRT(SUMPRODUCT($AH$2:$AH1057, (AY$2:AY1057-BS1057)^2)/(SUM($AH$2:$AH1057)-1)),0)</f>
        <v>0</v>
      </c>
      <c r="CN1057" s="109" cm="1">
        <f t="array" ref="CN1057">IF($AG1057,SQRT(SUMPRODUCT($AH$2:$AH1057, (AZ$2:AZ1057-BT1057)^2)/(SUM($AH$2:$AH1057)-1)),0)</f>
        <v>0</v>
      </c>
      <c r="CO1057" s="109" cm="1">
        <f t="array" ref="CO1057">IF($AG1057,SQRT(SUMPRODUCT($AH$2:$AH1057, (BA$2:BA1057-BU1057)^2)/(SUM($AH$2:$AH1057)-1)),0)</f>
        <v>0</v>
      </c>
    </row>
    <row r="1058" spans="34:93" x14ac:dyDescent="0.25">
      <c r="AH1058" s="99" t="str">
        <f t="shared" si="240"/>
        <v/>
      </c>
      <c r="AI1058" s="11">
        <f t="shared" ca="1" si="249"/>
        <v>0</v>
      </c>
      <c r="AJ1058" s="11">
        <f t="shared" ca="1" si="249"/>
        <v>0</v>
      </c>
      <c r="AK1058" s="11">
        <f t="shared" ca="1" si="249"/>
        <v>0</v>
      </c>
      <c r="AL1058" s="11">
        <f t="shared" ca="1" si="249"/>
        <v>0</v>
      </c>
      <c r="AM1058" s="11">
        <f t="shared" ca="1" si="249"/>
        <v>0</v>
      </c>
      <c r="AN1058" s="11">
        <f t="shared" ca="1" si="249"/>
        <v>0</v>
      </c>
      <c r="AO1058" s="11">
        <f t="shared" ca="1" si="249"/>
        <v>0</v>
      </c>
      <c r="AP1058" s="11">
        <f t="shared" ca="1" si="249"/>
        <v>0</v>
      </c>
      <c r="AQ1058" s="11">
        <f t="shared" ca="1" si="249"/>
        <v>0</v>
      </c>
      <c r="AR1058" s="11">
        <f t="shared" ca="1" si="249"/>
        <v>0</v>
      </c>
      <c r="AS1058" s="11">
        <f t="shared" ca="1" si="250"/>
        <v>0</v>
      </c>
      <c r="AT1058" s="11">
        <f t="shared" ca="1" si="250"/>
        <v>0</v>
      </c>
      <c r="AU1058" s="11">
        <f t="shared" ca="1" si="250"/>
        <v>0</v>
      </c>
      <c r="AV1058" s="11">
        <f t="shared" ca="1" si="250"/>
        <v>0</v>
      </c>
      <c r="AW1058" s="11">
        <f t="shared" ca="1" si="250"/>
        <v>0</v>
      </c>
      <c r="AX1058" s="11">
        <f t="shared" ca="1" si="250"/>
        <v>0</v>
      </c>
      <c r="AY1058" s="11">
        <f t="shared" ca="1" si="250"/>
        <v>0</v>
      </c>
      <c r="AZ1058" s="11">
        <f t="shared" ca="1" si="250"/>
        <v>0</v>
      </c>
      <c r="BA1058" s="11">
        <f t="shared" ca="1" si="250"/>
        <v>0</v>
      </c>
      <c r="BB1058" s="11"/>
      <c r="BC1058" s="11">
        <f>IF($AG1058,SUMPRODUCT(AI$2:AI1058,$AH$2:$AH1058)/SUM($AH$2:$AH1058),0)</f>
        <v>0</v>
      </c>
      <c r="BD1058" s="11">
        <f>IF($AG1058,SUMPRODUCT(AJ$2:AJ1058,$AH$2:$AH1058)/SUM($AH$2:$AH1058),0)</f>
        <v>0</v>
      </c>
      <c r="BE1058" s="11">
        <f>IF($AG1058,SUMPRODUCT(AK$2:AK1058,$AH$2:$AH1058)/SUM($AH$2:$AH1058),0)</f>
        <v>0</v>
      </c>
      <c r="BF1058" s="11">
        <f>IF($AG1058,SUMPRODUCT(AL$2:AL1058,$AH$2:$AH1058)/SUM($AH$2:$AH1058),0)</f>
        <v>0</v>
      </c>
      <c r="BG1058" s="11">
        <f>IF($AG1058,SUMPRODUCT(AM$2:AM1058,$AH$2:$AH1058)/SUM($AH$2:$AH1058),0)</f>
        <v>0</v>
      </c>
      <c r="BH1058" s="11">
        <f>IF($AG1058,SUMPRODUCT(AN$2:AN1058,$AH$2:$AH1058)/SUM($AH$2:$AH1058),0)</f>
        <v>0</v>
      </c>
      <c r="BI1058" s="11">
        <f>IF($AG1058,SUMPRODUCT(AO$2:AO1058,$AH$2:$AH1058)/SUM($AH$2:$AH1058),0)</f>
        <v>0</v>
      </c>
      <c r="BJ1058" s="11">
        <f>IF($AG1058,SUMPRODUCT(AP$2:AP1058,$AH$2:$AH1058)/SUM($AH$2:$AH1058),0)</f>
        <v>0</v>
      </c>
      <c r="BK1058" s="11">
        <f>IF($AG1058,SUMPRODUCT(AQ$2:AQ1058,$AH$2:$AH1058)/SUM($AH$2:$AH1058),0)</f>
        <v>0</v>
      </c>
      <c r="BL1058" s="11">
        <f>IF($AG1058,SUMPRODUCT(AR$2:AR1058,$AH$2:$AH1058)/SUM($AH$2:$AH1058),0)</f>
        <v>0</v>
      </c>
      <c r="BM1058" s="11">
        <f>IF($AG1058,SUMPRODUCT(AS$2:AS1058,$AH$2:$AH1058)/SUM($AH$2:$AH1058),0)</f>
        <v>0</v>
      </c>
      <c r="BN1058" s="11">
        <f>IF($AG1058,SUMPRODUCT(AT$2:AT1058,$AH$2:$AH1058)/SUM($AH$2:$AH1058),0)</f>
        <v>0</v>
      </c>
      <c r="BO1058" s="11">
        <f>IF($AG1058,SUMPRODUCT(AU$2:AU1058,$AH$2:$AH1058)/SUM($AH$2:$AH1058),0)</f>
        <v>0</v>
      </c>
      <c r="BP1058" s="11">
        <f>IF($AG1058,SUMPRODUCT(AV$2:AV1058,$AH$2:$AH1058)/SUM($AH$2:$AH1058),0)</f>
        <v>0</v>
      </c>
      <c r="BQ1058" s="11">
        <f>IF($AG1058,SUMPRODUCT(AW$2:AW1058,$AH$2:$AH1058)/SUM($AH$2:$AH1058),0)</f>
        <v>0</v>
      </c>
      <c r="BR1058" s="11">
        <f>IF($AG1058,SUMPRODUCT(AX$2:AX1058,$AH$2:$AH1058)/SUM($AH$2:$AH1058),0)</f>
        <v>0</v>
      </c>
      <c r="BS1058" s="11">
        <f>IF($AG1058,SUMPRODUCT(AY$2:AY1058,$AH$2:$AH1058)/SUM($AH$2:$AH1058),0)</f>
        <v>0</v>
      </c>
      <c r="BT1058" s="11">
        <f>IF($AG1058,SUMPRODUCT(AZ$2:AZ1058,$AH$2:$AH1058)/SUM($AH$2:$AH1058),0)</f>
        <v>0</v>
      </c>
      <c r="BU1058" s="11">
        <f>IF($AG1058,SUMPRODUCT(BA$2:BA1058,$AH$2:$AH1058)/SUM($AH$2:$AH1058),0)</f>
        <v>0</v>
      </c>
      <c r="BV1058" s="11"/>
      <c r="BW1058" s="109" cm="1">
        <f t="array" ref="BW1058">IF($AG1058,SQRT(SUMPRODUCT($AH$2:$AH1058, (AI$2:AI1058-BC1058)^2)/(SUM($AH$2:$AH1058)-1)),0)</f>
        <v>0</v>
      </c>
      <c r="BX1058" s="109" cm="1">
        <f t="array" ref="BX1058">IF($AG1058,SQRT(SUMPRODUCT($AH$2:$AH1058, (AJ$2:AJ1058-BD1058)^2)/(SUM($AH$2:$AH1058)-1)),0)</f>
        <v>0</v>
      </c>
      <c r="BY1058" s="109" cm="1">
        <f t="array" ref="BY1058">IF($AG1058,SQRT(SUMPRODUCT($AH$2:$AH1058, (AK$2:AK1058-BE1058)^2)/(SUM($AH$2:$AH1058)-1)),0)</f>
        <v>0</v>
      </c>
      <c r="BZ1058" s="109" cm="1">
        <f t="array" ref="BZ1058">IF($AG1058,SQRT(SUMPRODUCT($AH$2:$AH1058, (AL$2:AL1058-BF1058)^2)/(SUM($AH$2:$AH1058)-1)),0)</f>
        <v>0</v>
      </c>
      <c r="CA1058" s="109" cm="1">
        <f t="array" ref="CA1058">IF($AG1058,SQRT(SUMPRODUCT($AH$2:$AH1058, (AM$2:AM1058-BG1058)^2)/(SUM($AH$2:$AH1058)-1)),0)</f>
        <v>0</v>
      </c>
      <c r="CB1058" s="109" cm="1">
        <f t="array" ref="CB1058">IF($AG1058,SQRT(SUMPRODUCT($AH$2:$AH1058, (AN$2:AN1058-BH1058)^2)/(SUM($AH$2:$AH1058)-1)),0)</f>
        <v>0</v>
      </c>
      <c r="CC1058" s="109" cm="1">
        <f t="array" ref="CC1058">IF($AG1058,SQRT(SUMPRODUCT($AH$2:$AH1058, (AO$2:AO1058-BI1058)^2)/(SUM($AH$2:$AH1058)-1)),0)</f>
        <v>0</v>
      </c>
      <c r="CD1058" s="109" cm="1">
        <f t="array" ref="CD1058">IF($AG1058,SQRT(SUMPRODUCT($AH$2:$AH1058, (AP$2:AP1058-BJ1058)^2)/(SUM($AH$2:$AH1058)-1)),0)</f>
        <v>0</v>
      </c>
      <c r="CE1058" s="109" cm="1">
        <f t="array" ref="CE1058">IF($AG1058,SQRT(SUMPRODUCT($AH$2:$AH1058, (AQ$2:AQ1058-BK1058)^2)/(SUM($AH$2:$AH1058)-1)),0)</f>
        <v>0</v>
      </c>
      <c r="CF1058" s="109" cm="1">
        <f t="array" ref="CF1058">IF($AG1058,SQRT(SUMPRODUCT($AH$2:$AH1058, (AR$2:AR1058-BL1058)^2)/(SUM($AH$2:$AH1058)-1)),0)</f>
        <v>0</v>
      </c>
      <c r="CG1058" s="109" cm="1">
        <f t="array" ref="CG1058">IF($AG1058,SQRT(SUMPRODUCT($AH$2:$AH1058, (AS$2:AS1058-BM1058)^2)/(SUM($AH$2:$AH1058)-1)),0)</f>
        <v>0</v>
      </c>
      <c r="CH1058" s="109" cm="1">
        <f t="array" ref="CH1058">IF($AG1058,SQRT(SUMPRODUCT($AH$2:$AH1058, (AT$2:AT1058-BN1058)^2)/(SUM($AH$2:$AH1058)-1)),0)</f>
        <v>0</v>
      </c>
      <c r="CI1058" s="109" cm="1">
        <f t="array" ref="CI1058">IF($AG1058,SQRT(SUMPRODUCT($AH$2:$AH1058, (AU$2:AU1058-BO1058)^2)/(SUM($AH$2:$AH1058)-1)),0)</f>
        <v>0</v>
      </c>
      <c r="CJ1058" s="109" cm="1">
        <f t="array" ref="CJ1058">IF($AG1058,SQRT(SUMPRODUCT($AH$2:$AH1058, (AV$2:AV1058-BP1058)^2)/(SUM($AH$2:$AH1058)-1)),0)</f>
        <v>0</v>
      </c>
      <c r="CK1058" s="109" cm="1">
        <f t="array" ref="CK1058">IF($AG1058,SQRT(SUMPRODUCT($AH$2:$AH1058, (AW$2:AW1058-BQ1058)^2)/(SUM($AH$2:$AH1058)-1)),0)</f>
        <v>0</v>
      </c>
      <c r="CL1058" s="109" cm="1">
        <f t="array" ref="CL1058">IF($AG1058,SQRT(SUMPRODUCT($AH$2:$AH1058, (AX$2:AX1058-BR1058)^2)/(SUM($AH$2:$AH1058)-1)),0)</f>
        <v>0</v>
      </c>
      <c r="CM1058" s="109" cm="1">
        <f t="array" ref="CM1058">IF($AG1058,SQRT(SUMPRODUCT($AH$2:$AH1058, (AY$2:AY1058-BS1058)^2)/(SUM($AH$2:$AH1058)-1)),0)</f>
        <v>0</v>
      </c>
      <c r="CN1058" s="109" cm="1">
        <f t="array" ref="CN1058">IF($AG1058,SQRT(SUMPRODUCT($AH$2:$AH1058, (AZ$2:AZ1058-BT1058)^2)/(SUM($AH$2:$AH1058)-1)),0)</f>
        <v>0</v>
      </c>
      <c r="CO1058" s="109" cm="1">
        <f t="array" ref="CO1058">IF($AG1058,SQRT(SUMPRODUCT($AH$2:$AH1058, (BA$2:BA1058-BU1058)^2)/(SUM($AH$2:$AH1058)-1)),0)</f>
        <v>0</v>
      </c>
    </row>
    <row r="1059" spans="34:93" x14ac:dyDescent="0.25">
      <c r="AH1059" s="99" t="str">
        <f t="shared" si="240"/>
        <v/>
      </c>
      <c r="AI1059" s="11">
        <f t="shared" ca="1" si="249"/>
        <v>0</v>
      </c>
      <c r="AJ1059" s="11">
        <f t="shared" ca="1" si="249"/>
        <v>0</v>
      </c>
      <c r="AK1059" s="11">
        <f t="shared" ca="1" si="249"/>
        <v>0</v>
      </c>
      <c r="AL1059" s="11">
        <f t="shared" ca="1" si="249"/>
        <v>0</v>
      </c>
      <c r="AM1059" s="11">
        <f t="shared" ca="1" si="249"/>
        <v>0</v>
      </c>
      <c r="AN1059" s="11">
        <f t="shared" ca="1" si="249"/>
        <v>0</v>
      </c>
      <c r="AO1059" s="11">
        <f t="shared" ca="1" si="249"/>
        <v>0</v>
      </c>
      <c r="AP1059" s="11">
        <f t="shared" ca="1" si="249"/>
        <v>0</v>
      </c>
      <c r="AQ1059" s="11">
        <f t="shared" ca="1" si="249"/>
        <v>0</v>
      </c>
      <c r="AR1059" s="11">
        <f t="shared" ca="1" si="249"/>
        <v>0</v>
      </c>
      <c r="AS1059" s="11">
        <f t="shared" ca="1" si="250"/>
        <v>0</v>
      </c>
      <c r="AT1059" s="11">
        <f t="shared" ca="1" si="250"/>
        <v>0</v>
      </c>
      <c r="AU1059" s="11">
        <f t="shared" ca="1" si="250"/>
        <v>0</v>
      </c>
      <c r="AV1059" s="11">
        <f t="shared" ca="1" si="250"/>
        <v>0</v>
      </c>
      <c r="AW1059" s="11">
        <f t="shared" ca="1" si="250"/>
        <v>0</v>
      </c>
      <c r="AX1059" s="11">
        <f t="shared" ca="1" si="250"/>
        <v>0</v>
      </c>
      <c r="AY1059" s="11">
        <f t="shared" ca="1" si="250"/>
        <v>0</v>
      </c>
      <c r="AZ1059" s="11">
        <f t="shared" ca="1" si="250"/>
        <v>0</v>
      </c>
      <c r="BA1059" s="11">
        <f t="shared" ca="1" si="250"/>
        <v>0</v>
      </c>
      <c r="BB1059" s="11"/>
      <c r="BC1059" s="11">
        <f>IF($AG1059,SUMPRODUCT(AI$2:AI1059,$AH$2:$AH1059)/SUM($AH$2:$AH1059),0)</f>
        <v>0</v>
      </c>
      <c r="BD1059" s="11">
        <f>IF($AG1059,SUMPRODUCT(AJ$2:AJ1059,$AH$2:$AH1059)/SUM($AH$2:$AH1059),0)</f>
        <v>0</v>
      </c>
      <c r="BE1059" s="11">
        <f>IF($AG1059,SUMPRODUCT(AK$2:AK1059,$AH$2:$AH1059)/SUM($AH$2:$AH1059),0)</f>
        <v>0</v>
      </c>
      <c r="BF1059" s="11">
        <f>IF($AG1059,SUMPRODUCT(AL$2:AL1059,$AH$2:$AH1059)/SUM($AH$2:$AH1059),0)</f>
        <v>0</v>
      </c>
      <c r="BG1059" s="11">
        <f>IF($AG1059,SUMPRODUCT(AM$2:AM1059,$AH$2:$AH1059)/SUM($AH$2:$AH1059),0)</f>
        <v>0</v>
      </c>
      <c r="BH1059" s="11">
        <f>IF($AG1059,SUMPRODUCT(AN$2:AN1059,$AH$2:$AH1059)/SUM($AH$2:$AH1059),0)</f>
        <v>0</v>
      </c>
      <c r="BI1059" s="11">
        <f>IF($AG1059,SUMPRODUCT(AO$2:AO1059,$AH$2:$AH1059)/SUM($AH$2:$AH1059),0)</f>
        <v>0</v>
      </c>
      <c r="BJ1059" s="11">
        <f>IF($AG1059,SUMPRODUCT(AP$2:AP1059,$AH$2:$AH1059)/SUM($AH$2:$AH1059),0)</f>
        <v>0</v>
      </c>
      <c r="BK1059" s="11">
        <f>IF($AG1059,SUMPRODUCT(AQ$2:AQ1059,$AH$2:$AH1059)/SUM($AH$2:$AH1059),0)</f>
        <v>0</v>
      </c>
      <c r="BL1059" s="11">
        <f>IF($AG1059,SUMPRODUCT(AR$2:AR1059,$AH$2:$AH1059)/SUM($AH$2:$AH1059),0)</f>
        <v>0</v>
      </c>
      <c r="BM1059" s="11">
        <f>IF($AG1059,SUMPRODUCT(AS$2:AS1059,$AH$2:$AH1059)/SUM($AH$2:$AH1059),0)</f>
        <v>0</v>
      </c>
      <c r="BN1059" s="11">
        <f>IF($AG1059,SUMPRODUCT(AT$2:AT1059,$AH$2:$AH1059)/SUM($AH$2:$AH1059),0)</f>
        <v>0</v>
      </c>
      <c r="BO1059" s="11">
        <f>IF($AG1059,SUMPRODUCT(AU$2:AU1059,$AH$2:$AH1059)/SUM($AH$2:$AH1059),0)</f>
        <v>0</v>
      </c>
      <c r="BP1059" s="11">
        <f>IF($AG1059,SUMPRODUCT(AV$2:AV1059,$AH$2:$AH1059)/SUM($AH$2:$AH1059),0)</f>
        <v>0</v>
      </c>
      <c r="BQ1059" s="11">
        <f>IF($AG1059,SUMPRODUCT(AW$2:AW1059,$AH$2:$AH1059)/SUM($AH$2:$AH1059),0)</f>
        <v>0</v>
      </c>
      <c r="BR1059" s="11">
        <f>IF($AG1059,SUMPRODUCT(AX$2:AX1059,$AH$2:$AH1059)/SUM($AH$2:$AH1059),0)</f>
        <v>0</v>
      </c>
      <c r="BS1059" s="11">
        <f>IF($AG1059,SUMPRODUCT(AY$2:AY1059,$AH$2:$AH1059)/SUM($AH$2:$AH1059),0)</f>
        <v>0</v>
      </c>
      <c r="BT1059" s="11">
        <f>IF($AG1059,SUMPRODUCT(AZ$2:AZ1059,$AH$2:$AH1059)/SUM($AH$2:$AH1059),0)</f>
        <v>0</v>
      </c>
      <c r="BU1059" s="11">
        <f>IF($AG1059,SUMPRODUCT(BA$2:BA1059,$AH$2:$AH1059)/SUM($AH$2:$AH1059),0)</f>
        <v>0</v>
      </c>
      <c r="BV1059" s="11"/>
      <c r="BW1059" s="109" cm="1">
        <f t="array" ref="BW1059">IF($AG1059,SQRT(SUMPRODUCT($AH$2:$AH1059, (AI$2:AI1059-BC1059)^2)/(SUM($AH$2:$AH1059)-1)),0)</f>
        <v>0</v>
      </c>
      <c r="BX1059" s="109" cm="1">
        <f t="array" ref="BX1059">IF($AG1059,SQRT(SUMPRODUCT($AH$2:$AH1059, (AJ$2:AJ1059-BD1059)^2)/(SUM($AH$2:$AH1059)-1)),0)</f>
        <v>0</v>
      </c>
      <c r="BY1059" s="109" cm="1">
        <f t="array" ref="BY1059">IF($AG1059,SQRT(SUMPRODUCT($AH$2:$AH1059, (AK$2:AK1059-BE1059)^2)/(SUM($AH$2:$AH1059)-1)),0)</f>
        <v>0</v>
      </c>
      <c r="BZ1059" s="109" cm="1">
        <f t="array" ref="BZ1059">IF($AG1059,SQRT(SUMPRODUCT($AH$2:$AH1059, (AL$2:AL1059-BF1059)^2)/(SUM($AH$2:$AH1059)-1)),0)</f>
        <v>0</v>
      </c>
      <c r="CA1059" s="109" cm="1">
        <f t="array" ref="CA1059">IF($AG1059,SQRT(SUMPRODUCT($AH$2:$AH1059, (AM$2:AM1059-BG1059)^2)/(SUM($AH$2:$AH1059)-1)),0)</f>
        <v>0</v>
      </c>
      <c r="CB1059" s="109" cm="1">
        <f t="array" ref="CB1059">IF($AG1059,SQRT(SUMPRODUCT($AH$2:$AH1059, (AN$2:AN1059-BH1059)^2)/(SUM($AH$2:$AH1059)-1)),0)</f>
        <v>0</v>
      </c>
      <c r="CC1059" s="109" cm="1">
        <f t="array" ref="CC1059">IF($AG1059,SQRT(SUMPRODUCT($AH$2:$AH1059, (AO$2:AO1059-BI1059)^2)/(SUM($AH$2:$AH1059)-1)),0)</f>
        <v>0</v>
      </c>
      <c r="CD1059" s="109" cm="1">
        <f t="array" ref="CD1059">IF($AG1059,SQRT(SUMPRODUCT($AH$2:$AH1059, (AP$2:AP1059-BJ1059)^2)/(SUM($AH$2:$AH1059)-1)),0)</f>
        <v>0</v>
      </c>
      <c r="CE1059" s="109" cm="1">
        <f t="array" ref="CE1059">IF($AG1059,SQRT(SUMPRODUCT($AH$2:$AH1059, (AQ$2:AQ1059-BK1059)^2)/(SUM($AH$2:$AH1059)-1)),0)</f>
        <v>0</v>
      </c>
      <c r="CF1059" s="109" cm="1">
        <f t="array" ref="CF1059">IF($AG1059,SQRT(SUMPRODUCT($AH$2:$AH1059, (AR$2:AR1059-BL1059)^2)/(SUM($AH$2:$AH1059)-1)),0)</f>
        <v>0</v>
      </c>
      <c r="CG1059" s="109" cm="1">
        <f t="array" ref="CG1059">IF($AG1059,SQRT(SUMPRODUCT($AH$2:$AH1059, (AS$2:AS1059-BM1059)^2)/(SUM($AH$2:$AH1059)-1)),0)</f>
        <v>0</v>
      </c>
      <c r="CH1059" s="109" cm="1">
        <f t="array" ref="CH1059">IF($AG1059,SQRT(SUMPRODUCT($AH$2:$AH1059, (AT$2:AT1059-BN1059)^2)/(SUM($AH$2:$AH1059)-1)),0)</f>
        <v>0</v>
      </c>
      <c r="CI1059" s="109" cm="1">
        <f t="array" ref="CI1059">IF($AG1059,SQRT(SUMPRODUCT($AH$2:$AH1059, (AU$2:AU1059-BO1059)^2)/(SUM($AH$2:$AH1059)-1)),0)</f>
        <v>0</v>
      </c>
      <c r="CJ1059" s="109" cm="1">
        <f t="array" ref="CJ1059">IF($AG1059,SQRT(SUMPRODUCT($AH$2:$AH1059, (AV$2:AV1059-BP1059)^2)/(SUM($AH$2:$AH1059)-1)),0)</f>
        <v>0</v>
      </c>
      <c r="CK1059" s="109" cm="1">
        <f t="array" ref="CK1059">IF($AG1059,SQRT(SUMPRODUCT($AH$2:$AH1059, (AW$2:AW1059-BQ1059)^2)/(SUM($AH$2:$AH1059)-1)),0)</f>
        <v>0</v>
      </c>
      <c r="CL1059" s="109" cm="1">
        <f t="array" ref="CL1059">IF($AG1059,SQRT(SUMPRODUCT($AH$2:$AH1059, (AX$2:AX1059-BR1059)^2)/(SUM($AH$2:$AH1059)-1)),0)</f>
        <v>0</v>
      </c>
      <c r="CM1059" s="109" cm="1">
        <f t="array" ref="CM1059">IF($AG1059,SQRT(SUMPRODUCT($AH$2:$AH1059, (AY$2:AY1059-BS1059)^2)/(SUM($AH$2:$AH1059)-1)),0)</f>
        <v>0</v>
      </c>
      <c r="CN1059" s="109" cm="1">
        <f t="array" ref="CN1059">IF($AG1059,SQRT(SUMPRODUCT($AH$2:$AH1059, (AZ$2:AZ1059-BT1059)^2)/(SUM($AH$2:$AH1059)-1)),0)</f>
        <v>0</v>
      </c>
      <c r="CO1059" s="109" cm="1">
        <f t="array" ref="CO1059">IF($AG1059,SQRT(SUMPRODUCT($AH$2:$AH1059, (BA$2:BA1059-BU1059)^2)/(SUM($AH$2:$AH1059)-1)),0)</f>
        <v>0</v>
      </c>
    </row>
    <row r="1060" spans="34:93" x14ac:dyDescent="0.25">
      <c r="AH1060" s="99" t="str">
        <f t="shared" si="240"/>
        <v/>
      </c>
      <c r="AI1060" s="11">
        <f t="shared" ca="1" si="249"/>
        <v>0</v>
      </c>
      <c r="AJ1060" s="11">
        <f t="shared" ca="1" si="249"/>
        <v>0</v>
      </c>
      <c r="AK1060" s="11">
        <f t="shared" ca="1" si="249"/>
        <v>0</v>
      </c>
      <c r="AL1060" s="11">
        <f t="shared" ca="1" si="249"/>
        <v>0</v>
      </c>
      <c r="AM1060" s="11">
        <f t="shared" ca="1" si="249"/>
        <v>0</v>
      </c>
      <c r="AN1060" s="11">
        <f t="shared" ca="1" si="249"/>
        <v>0</v>
      </c>
      <c r="AO1060" s="11">
        <f t="shared" ca="1" si="249"/>
        <v>0</v>
      </c>
      <c r="AP1060" s="11">
        <f t="shared" ca="1" si="249"/>
        <v>0</v>
      </c>
      <c r="AQ1060" s="11">
        <f t="shared" ca="1" si="249"/>
        <v>0</v>
      </c>
      <c r="AR1060" s="11">
        <f t="shared" ca="1" si="249"/>
        <v>0</v>
      </c>
      <c r="AS1060" s="11">
        <f t="shared" ca="1" si="250"/>
        <v>0</v>
      </c>
      <c r="AT1060" s="11">
        <f t="shared" ca="1" si="250"/>
        <v>0</v>
      </c>
      <c r="AU1060" s="11">
        <f t="shared" ca="1" si="250"/>
        <v>0</v>
      </c>
      <c r="AV1060" s="11">
        <f t="shared" ca="1" si="250"/>
        <v>0</v>
      </c>
      <c r="AW1060" s="11">
        <f t="shared" ca="1" si="250"/>
        <v>0</v>
      </c>
      <c r="AX1060" s="11">
        <f t="shared" ca="1" si="250"/>
        <v>0</v>
      </c>
      <c r="AY1060" s="11">
        <f t="shared" ca="1" si="250"/>
        <v>0</v>
      </c>
      <c r="AZ1060" s="11">
        <f t="shared" ca="1" si="250"/>
        <v>0</v>
      </c>
      <c r="BA1060" s="11">
        <f t="shared" ca="1" si="250"/>
        <v>0</v>
      </c>
      <c r="BB1060" s="11"/>
      <c r="BC1060" s="11">
        <f>IF($AG1060,SUMPRODUCT(AI$2:AI1060,$AH$2:$AH1060)/SUM($AH$2:$AH1060),0)</f>
        <v>0</v>
      </c>
      <c r="BD1060" s="11">
        <f>IF($AG1060,SUMPRODUCT(AJ$2:AJ1060,$AH$2:$AH1060)/SUM($AH$2:$AH1060),0)</f>
        <v>0</v>
      </c>
      <c r="BE1060" s="11">
        <f>IF($AG1060,SUMPRODUCT(AK$2:AK1060,$AH$2:$AH1060)/SUM($AH$2:$AH1060),0)</f>
        <v>0</v>
      </c>
      <c r="BF1060" s="11">
        <f>IF($AG1060,SUMPRODUCT(AL$2:AL1060,$AH$2:$AH1060)/SUM($AH$2:$AH1060),0)</f>
        <v>0</v>
      </c>
      <c r="BG1060" s="11">
        <f>IF($AG1060,SUMPRODUCT(AM$2:AM1060,$AH$2:$AH1060)/SUM($AH$2:$AH1060),0)</f>
        <v>0</v>
      </c>
      <c r="BH1060" s="11">
        <f>IF($AG1060,SUMPRODUCT(AN$2:AN1060,$AH$2:$AH1060)/SUM($AH$2:$AH1060),0)</f>
        <v>0</v>
      </c>
      <c r="BI1060" s="11">
        <f>IF($AG1060,SUMPRODUCT(AO$2:AO1060,$AH$2:$AH1060)/SUM($AH$2:$AH1060),0)</f>
        <v>0</v>
      </c>
      <c r="BJ1060" s="11">
        <f>IF($AG1060,SUMPRODUCT(AP$2:AP1060,$AH$2:$AH1060)/SUM($AH$2:$AH1060),0)</f>
        <v>0</v>
      </c>
      <c r="BK1060" s="11">
        <f>IF($AG1060,SUMPRODUCT(AQ$2:AQ1060,$AH$2:$AH1060)/SUM($AH$2:$AH1060),0)</f>
        <v>0</v>
      </c>
      <c r="BL1060" s="11">
        <f>IF($AG1060,SUMPRODUCT(AR$2:AR1060,$AH$2:$AH1060)/SUM($AH$2:$AH1060),0)</f>
        <v>0</v>
      </c>
      <c r="BM1060" s="11">
        <f>IF($AG1060,SUMPRODUCT(AS$2:AS1060,$AH$2:$AH1060)/SUM($AH$2:$AH1060),0)</f>
        <v>0</v>
      </c>
      <c r="BN1060" s="11">
        <f>IF($AG1060,SUMPRODUCT(AT$2:AT1060,$AH$2:$AH1060)/SUM($AH$2:$AH1060),0)</f>
        <v>0</v>
      </c>
      <c r="BO1060" s="11">
        <f>IF($AG1060,SUMPRODUCT(AU$2:AU1060,$AH$2:$AH1060)/SUM($AH$2:$AH1060),0)</f>
        <v>0</v>
      </c>
      <c r="BP1060" s="11">
        <f>IF($AG1060,SUMPRODUCT(AV$2:AV1060,$AH$2:$AH1060)/SUM($AH$2:$AH1060),0)</f>
        <v>0</v>
      </c>
      <c r="BQ1060" s="11">
        <f>IF($AG1060,SUMPRODUCT(AW$2:AW1060,$AH$2:$AH1060)/SUM($AH$2:$AH1060),0)</f>
        <v>0</v>
      </c>
      <c r="BR1060" s="11">
        <f>IF($AG1060,SUMPRODUCT(AX$2:AX1060,$AH$2:$AH1060)/SUM($AH$2:$AH1060),0)</f>
        <v>0</v>
      </c>
      <c r="BS1060" s="11">
        <f>IF($AG1060,SUMPRODUCT(AY$2:AY1060,$AH$2:$AH1060)/SUM($AH$2:$AH1060),0)</f>
        <v>0</v>
      </c>
      <c r="BT1060" s="11">
        <f>IF($AG1060,SUMPRODUCT(AZ$2:AZ1060,$AH$2:$AH1060)/SUM($AH$2:$AH1060),0)</f>
        <v>0</v>
      </c>
      <c r="BU1060" s="11">
        <f>IF($AG1060,SUMPRODUCT(BA$2:BA1060,$AH$2:$AH1060)/SUM($AH$2:$AH1060),0)</f>
        <v>0</v>
      </c>
      <c r="BV1060" s="11"/>
      <c r="BW1060" s="109" cm="1">
        <f t="array" ref="BW1060">IF($AG1060,SQRT(SUMPRODUCT($AH$2:$AH1060, (AI$2:AI1060-BC1060)^2)/(SUM($AH$2:$AH1060)-1)),0)</f>
        <v>0</v>
      </c>
      <c r="BX1060" s="109" cm="1">
        <f t="array" ref="BX1060">IF($AG1060,SQRT(SUMPRODUCT($AH$2:$AH1060, (AJ$2:AJ1060-BD1060)^2)/(SUM($AH$2:$AH1060)-1)),0)</f>
        <v>0</v>
      </c>
      <c r="BY1060" s="109" cm="1">
        <f t="array" ref="BY1060">IF($AG1060,SQRT(SUMPRODUCT($AH$2:$AH1060, (AK$2:AK1060-BE1060)^2)/(SUM($AH$2:$AH1060)-1)),0)</f>
        <v>0</v>
      </c>
      <c r="BZ1060" s="109" cm="1">
        <f t="array" ref="BZ1060">IF($AG1060,SQRT(SUMPRODUCT($AH$2:$AH1060, (AL$2:AL1060-BF1060)^2)/(SUM($AH$2:$AH1060)-1)),0)</f>
        <v>0</v>
      </c>
      <c r="CA1060" s="109" cm="1">
        <f t="array" ref="CA1060">IF($AG1060,SQRT(SUMPRODUCT($AH$2:$AH1060, (AM$2:AM1060-BG1060)^2)/(SUM($AH$2:$AH1060)-1)),0)</f>
        <v>0</v>
      </c>
      <c r="CB1060" s="109" cm="1">
        <f t="array" ref="CB1060">IF($AG1060,SQRT(SUMPRODUCT($AH$2:$AH1060, (AN$2:AN1060-BH1060)^2)/(SUM($AH$2:$AH1060)-1)),0)</f>
        <v>0</v>
      </c>
      <c r="CC1060" s="109" cm="1">
        <f t="array" ref="CC1060">IF($AG1060,SQRT(SUMPRODUCT($AH$2:$AH1060, (AO$2:AO1060-BI1060)^2)/(SUM($AH$2:$AH1060)-1)),0)</f>
        <v>0</v>
      </c>
      <c r="CD1060" s="109" cm="1">
        <f t="array" ref="CD1060">IF($AG1060,SQRT(SUMPRODUCT($AH$2:$AH1060, (AP$2:AP1060-BJ1060)^2)/(SUM($AH$2:$AH1060)-1)),0)</f>
        <v>0</v>
      </c>
      <c r="CE1060" s="109" cm="1">
        <f t="array" ref="CE1060">IF($AG1060,SQRT(SUMPRODUCT($AH$2:$AH1060, (AQ$2:AQ1060-BK1060)^2)/(SUM($AH$2:$AH1060)-1)),0)</f>
        <v>0</v>
      </c>
      <c r="CF1060" s="109" cm="1">
        <f t="array" ref="CF1060">IF($AG1060,SQRT(SUMPRODUCT($AH$2:$AH1060, (AR$2:AR1060-BL1060)^2)/(SUM($AH$2:$AH1060)-1)),0)</f>
        <v>0</v>
      </c>
      <c r="CG1060" s="109" cm="1">
        <f t="array" ref="CG1060">IF($AG1060,SQRT(SUMPRODUCT($AH$2:$AH1060, (AS$2:AS1060-BM1060)^2)/(SUM($AH$2:$AH1060)-1)),0)</f>
        <v>0</v>
      </c>
      <c r="CH1060" s="109" cm="1">
        <f t="array" ref="CH1060">IF($AG1060,SQRT(SUMPRODUCT($AH$2:$AH1060, (AT$2:AT1060-BN1060)^2)/(SUM($AH$2:$AH1060)-1)),0)</f>
        <v>0</v>
      </c>
      <c r="CI1060" s="109" cm="1">
        <f t="array" ref="CI1060">IF($AG1060,SQRT(SUMPRODUCT($AH$2:$AH1060, (AU$2:AU1060-BO1060)^2)/(SUM($AH$2:$AH1060)-1)),0)</f>
        <v>0</v>
      </c>
      <c r="CJ1060" s="109" cm="1">
        <f t="array" ref="CJ1060">IF($AG1060,SQRT(SUMPRODUCT($AH$2:$AH1060, (AV$2:AV1060-BP1060)^2)/(SUM($AH$2:$AH1060)-1)),0)</f>
        <v>0</v>
      </c>
      <c r="CK1060" s="109" cm="1">
        <f t="array" ref="CK1060">IF($AG1060,SQRT(SUMPRODUCT($AH$2:$AH1060, (AW$2:AW1060-BQ1060)^2)/(SUM($AH$2:$AH1060)-1)),0)</f>
        <v>0</v>
      </c>
      <c r="CL1060" s="109" cm="1">
        <f t="array" ref="CL1060">IF($AG1060,SQRT(SUMPRODUCT($AH$2:$AH1060, (AX$2:AX1060-BR1060)^2)/(SUM($AH$2:$AH1060)-1)),0)</f>
        <v>0</v>
      </c>
      <c r="CM1060" s="109" cm="1">
        <f t="array" ref="CM1060">IF($AG1060,SQRT(SUMPRODUCT($AH$2:$AH1060, (AY$2:AY1060-BS1060)^2)/(SUM($AH$2:$AH1060)-1)),0)</f>
        <v>0</v>
      </c>
      <c r="CN1060" s="109" cm="1">
        <f t="array" ref="CN1060">IF($AG1060,SQRT(SUMPRODUCT($AH$2:$AH1060, (AZ$2:AZ1060-BT1060)^2)/(SUM($AH$2:$AH1060)-1)),0)</f>
        <v>0</v>
      </c>
      <c r="CO1060" s="109" cm="1">
        <f t="array" ref="CO1060">IF($AG1060,SQRT(SUMPRODUCT($AH$2:$AH1060, (BA$2:BA1060-BU1060)^2)/(SUM($AH$2:$AH1060)-1)),0)</f>
        <v>0</v>
      </c>
    </row>
    <row r="1061" spans="34:93" x14ac:dyDescent="0.25">
      <c r="AH1061" s="99" t="str">
        <f t="shared" si="240"/>
        <v/>
      </c>
      <c r="AI1061" s="11">
        <f t="shared" ca="1" si="249"/>
        <v>0</v>
      </c>
      <c r="AJ1061" s="11">
        <f t="shared" ca="1" si="249"/>
        <v>0</v>
      </c>
      <c r="AK1061" s="11">
        <f t="shared" ca="1" si="249"/>
        <v>0</v>
      </c>
      <c r="AL1061" s="11">
        <f t="shared" ca="1" si="249"/>
        <v>0</v>
      </c>
      <c r="AM1061" s="11">
        <f t="shared" ca="1" si="249"/>
        <v>0</v>
      </c>
      <c r="AN1061" s="11">
        <f t="shared" ca="1" si="249"/>
        <v>0</v>
      </c>
      <c r="AO1061" s="11">
        <f t="shared" ca="1" si="249"/>
        <v>0</v>
      </c>
      <c r="AP1061" s="11">
        <f t="shared" ca="1" si="249"/>
        <v>0</v>
      </c>
      <c r="AQ1061" s="11">
        <f t="shared" ca="1" si="249"/>
        <v>0</v>
      </c>
      <c r="AR1061" s="11">
        <f t="shared" ca="1" si="249"/>
        <v>0</v>
      </c>
      <c r="AS1061" s="11">
        <f t="shared" ca="1" si="250"/>
        <v>0</v>
      </c>
      <c r="AT1061" s="11">
        <f t="shared" ca="1" si="250"/>
        <v>0</v>
      </c>
      <c r="AU1061" s="11">
        <f t="shared" ca="1" si="250"/>
        <v>0</v>
      </c>
      <c r="AV1061" s="11">
        <f t="shared" ca="1" si="250"/>
        <v>0</v>
      </c>
      <c r="AW1061" s="11">
        <f t="shared" ca="1" si="250"/>
        <v>0</v>
      </c>
      <c r="AX1061" s="11">
        <f t="shared" ca="1" si="250"/>
        <v>0</v>
      </c>
      <c r="AY1061" s="11">
        <f t="shared" ca="1" si="250"/>
        <v>0</v>
      </c>
      <c r="AZ1061" s="11">
        <f t="shared" ca="1" si="250"/>
        <v>0</v>
      </c>
      <c r="BA1061" s="11">
        <f t="shared" ca="1" si="250"/>
        <v>0</v>
      </c>
      <c r="BB1061" s="11"/>
      <c r="BC1061" s="11">
        <f>IF($AG1061,SUMPRODUCT(AI$2:AI1061,$AH$2:$AH1061)/SUM($AH$2:$AH1061),0)</f>
        <v>0</v>
      </c>
      <c r="BD1061" s="11">
        <f>IF($AG1061,SUMPRODUCT(AJ$2:AJ1061,$AH$2:$AH1061)/SUM($AH$2:$AH1061),0)</f>
        <v>0</v>
      </c>
      <c r="BE1061" s="11">
        <f>IF($AG1061,SUMPRODUCT(AK$2:AK1061,$AH$2:$AH1061)/SUM($AH$2:$AH1061),0)</f>
        <v>0</v>
      </c>
      <c r="BF1061" s="11">
        <f>IF($AG1061,SUMPRODUCT(AL$2:AL1061,$AH$2:$AH1061)/SUM($AH$2:$AH1061),0)</f>
        <v>0</v>
      </c>
      <c r="BG1061" s="11">
        <f>IF($AG1061,SUMPRODUCT(AM$2:AM1061,$AH$2:$AH1061)/SUM($AH$2:$AH1061),0)</f>
        <v>0</v>
      </c>
      <c r="BH1061" s="11">
        <f>IF($AG1061,SUMPRODUCT(AN$2:AN1061,$AH$2:$AH1061)/SUM($AH$2:$AH1061),0)</f>
        <v>0</v>
      </c>
      <c r="BI1061" s="11">
        <f>IF($AG1061,SUMPRODUCT(AO$2:AO1061,$AH$2:$AH1061)/SUM($AH$2:$AH1061),0)</f>
        <v>0</v>
      </c>
      <c r="BJ1061" s="11">
        <f>IF($AG1061,SUMPRODUCT(AP$2:AP1061,$AH$2:$AH1061)/SUM($AH$2:$AH1061),0)</f>
        <v>0</v>
      </c>
      <c r="BK1061" s="11">
        <f>IF($AG1061,SUMPRODUCT(AQ$2:AQ1061,$AH$2:$AH1061)/SUM($AH$2:$AH1061),0)</f>
        <v>0</v>
      </c>
      <c r="BL1061" s="11">
        <f>IF($AG1061,SUMPRODUCT(AR$2:AR1061,$AH$2:$AH1061)/SUM($AH$2:$AH1061),0)</f>
        <v>0</v>
      </c>
      <c r="BM1061" s="11">
        <f>IF($AG1061,SUMPRODUCT(AS$2:AS1061,$AH$2:$AH1061)/SUM($AH$2:$AH1061),0)</f>
        <v>0</v>
      </c>
      <c r="BN1061" s="11">
        <f>IF($AG1061,SUMPRODUCT(AT$2:AT1061,$AH$2:$AH1061)/SUM($AH$2:$AH1061),0)</f>
        <v>0</v>
      </c>
      <c r="BO1061" s="11">
        <f>IF($AG1061,SUMPRODUCT(AU$2:AU1061,$AH$2:$AH1061)/SUM($AH$2:$AH1061),0)</f>
        <v>0</v>
      </c>
      <c r="BP1061" s="11">
        <f>IF($AG1061,SUMPRODUCT(AV$2:AV1061,$AH$2:$AH1061)/SUM($AH$2:$AH1061),0)</f>
        <v>0</v>
      </c>
      <c r="BQ1061" s="11">
        <f>IF($AG1061,SUMPRODUCT(AW$2:AW1061,$AH$2:$AH1061)/SUM($AH$2:$AH1061),0)</f>
        <v>0</v>
      </c>
      <c r="BR1061" s="11">
        <f>IF($AG1061,SUMPRODUCT(AX$2:AX1061,$AH$2:$AH1061)/SUM($AH$2:$AH1061),0)</f>
        <v>0</v>
      </c>
      <c r="BS1061" s="11">
        <f>IF($AG1061,SUMPRODUCT(AY$2:AY1061,$AH$2:$AH1061)/SUM($AH$2:$AH1061),0)</f>
        <v>0</v>
      </c>
      <c r="BT1061" s="11">
        <f>IF($AG1061,SUMPRODUCT(AZ$2:AZ1061,$AH$2:$AH1061)/SUM($AH$2:$AH1061),0)</f>
        <v>0</v>
      </c>
      <c r="BU1061" s="11">
        <f>IF($AG1061,SUMPRODUCT(BA$2:BA1061,$AH$2:$AH1061)/SUM($AH$2:$AH1061),0)</f>
        <v>0</v>
      </c>
      <c r="BV1061" s="11"/>
      <c r="BW1061" s="109" cm="1">
        <f t="array" ref="BW1061">IF($AG1061,SQRT(SUMPRODUCT($AH$2:$AH1061, (AI$2:AI1061-BC1061)^2)/(SUM($AH$2:$AH1061)-1)),0)</f>
        <v>0</v>
      </c>
      <c r="BX1061" s="109" cm="1">
        <f t="array" ref="BX1061">IF($AG1061,SQRT(SUMPRODUCT($AH$2:$AH1061, (AJ$2:AJ1061-BD1061)^2)/(SUM($AH$2:$AH1061)-1)),0)</f>
        <v>0</v>
      </c>
      <c r="BY1061" s="109" cm="1">
        <f t="array" ref="BY1061">IF($AG1061,SQRT(SUMPRODUCT($AH$2:$AH1061, (AK$2:AK1061-BE1061)^2)/(SUM($AH$2:$AH1061)-1)),0)</f>
        <v>0</v>
      </c>
      <c r="BZ1061" s="109" cm="1">
        <f t="array" ref="BZ1061">IF($AG1061,SQRT(SUMPRODUCT($AH$2:$AH1061, (AL$2:AL1061-BF1061)^2)/(SUM($AH$2:$AH1061)-1)),0)</f>
        <v>0</v>
      </c>
      <c r="CA1061" s="109" cm="1">
        <f t="array" ref="CA1061">IF($AG1061,SQRT(SUMPRODUCT($AH$2:$AH1061, (AM$2:AM1061-BG1061)^2)/(SUM($AH$2:$AH1061)-1)),0)</f>
        <v>0</v>
      </c>
      <c r="CB1061" s="109" cm="1">
        <f t="array" ref="CB1061">IF($AG1061,SQRT(SUMPRODUCT($AH$2:$AH1061, (AN$2:AN1061-BH1061)^2)/(SUM($AH$2:$AH1061)-1)),0)</f>
        <v>0</v>
      </c>
      <c r="CC1061" s="109" cm="1">
        <f t="array" ref="CC1061">IF($AG1061,SQRT(SUMPRODUCT($AH$2:$AH1061, (AO$2:AO1061-BI1061)^2)/(SUM($AH$2:$AH1061)-1)),0)</f>
        <v>0</v>
      </c>
      <c r="CD1061" s="109" cm="1">
        <f t="array" ref="CD1061">IF($AG1061,SQRT(SUMPRODUCT($AH$2:$AH1061, (AP$2:AP1061-BJ1061)^2)/(SUM($AH$2:$AH1061)-1)),0)</f>
        <v>0</v>
      </c>
      <c r="CE1061" s="109" cm="1">
        <f t="array" ref="CE1061">IF($AG1061,SQRT(SUMPRODUCT($AH$2:$AH1061, (AQ$2:AQ1061-BK1061)^2)/(SUM($AH$2:$AH1061)-1)),0)</f>
        <v>0</v>
      </c>
      <c r="CF1061" s="109" cm="1">
        <f t="array" ref="CF1061">IF($AG1061,SQRT(SUMPRODUCT($AH$2:$AH1061, (AR$2:AR1061-BL1061)^2)/(SUM($AH$2:$AH1061)-1)),0)</f>
        <v>0</v>
      </c>
      <c r="CG1061" s="109" cm="1">
        <f t="array" ref="CG1061">IF($AG1061,SQRT(SUMPRODUCT($AH$2:$AH1061, (AS$2:AS1061-BM1061)^2)/(SUM($AH$2:$AH1061)-1)),0)</f>
        <v>0</v>
      </c>
      <c r="CH1061" s="109" cm="1">
        <f t="array" ref="CH1061">IF($AG1061,SQRT(SUMPRODUCT($AH$2:$AH1061, (AT$2:AT1061-BN1061)^2)/(SUM($AH$2:$AH1061)-1)),0)</f>
        <v>0</v>
      </c>
      <c r="CI1061" s="109" cm="1">
        <f t="array" ref="CI1061">IF($AG1061,SQRT(SUMPRODUCT($AH$2:$AH1061, (AU$2:AU1061-BO1061)^2)/(SUM($AH$2:$AH1061)-1)),0)</f>
        <v>0</v>
      </c>
      <c r="CJ1061" s="109" cm="1">
        <f t="array" ref="CJ1061">IF($AG1061,SQRT(SUMPRODUCT($AH$2:$AH1061, (AV$2:AV1061-BP1061)^2)/(SUM($AH$2:$AH1061)-1)),0)</f>
        <v>0</v>
      </c>
      <c r="CK1061" s="109" cm="1">
        <f t="array" ref="CK1061">IF($AG1061,SQRT(SUMPRODUCT($AH$2:$AH1061, (AW$2:AW1061-BQ1061)^2)/(SUM($AH$2:$AH1061)-1)),0)</f>
        <v>0</v>
      </c>
      <c r="CL1061" s="109" cm="1">
        <f t="array" ref="CL1061">IF($AG1061,SQRT(SUMPRODUCT($AH$2:$AH1061, (AX$2:AX1061-BR1061)^2)/(SUM($AH$2:$AH1061)-1)),0)</f>
        <v>0</v>
      </c>
      <c r="CM1061" s="109" cm="1">
        <f t="array" ref="CM1061">IF($AG1061,SQRT(SUMPRODUCT($AH$2:$AH1061, (AY$2:AY1061-BS1061)^2)/(SUM($AH$2:$AH1061)-1)),0)</f>
        <v>0</v>
      </c>
      <c r="CN1061" s="109" cm="1">
        <f t="array" ref="CN1061">IF($AG1061,SQRT(SUMPRODUCT($AH$2:$AH1061, (AZ$2:AZ1061-BT1061)^2)/(SUM($AH$2:$AH1061)-1)),0)</f>
        <v>0</v>
      </c>
      <c r="CO1061" s="109" cm="1">
        <f t="array" ref="CO1061">IF($AG1061,SQRT(SUMPRODUCT($AH$2:$AH1061, (BA$2:BA1061-BU1061)^2)/(SUM($AH$2:$AH1061)-1)),0)</f>
        <v>0</v>
      </c>
    </row>
    <row r="1062" spans="34:93" x14ac:dyDescent="0.25">
      <c r="AH1062" s="99" t="str">
        <f t="shared" si="240"/>
        <v/>
      </c>
      <c r="AI1062" s="11">
        <f t="shared" ref="AI1062:AR1071" ca="1" si="251">IF(AI$1&lt;&gt;0,SUMIFS(INDIRECT(AI$1), Fecha,$AG1062),0)</f>
        <v>0</v>
      </c>
      <c r="AJ1062" s="11">
        <f t="shared" ca="1" si="251"/>
        <v>0</v>
      </c>
      <c r="AK1062" s="11">
        <f t="shared" ca="1" si="251"/>
        <v>0</v>
      </c>
      <c r="AL1062" s="11">
        <f t="shared" ca="1" si="251"/>
        <v>0</v>
      </c>
      <c r="AM1062" s="11">
        <f t="shared" ca="1" si="251"/>
        <v>0</v>
      </c>
      <c r="AN1062" s="11">
        <f t="shared" ca="1" si="251"/>
        <v>0</v>
      </c>
      <c r="AO1062" s="11">
        <f t="shared" ca="1" si="251"/>
        <v>0</v>
      </c>
      <c r="AP1062" s="11">
        <f t="shared" ca="1" si="251"/>
        <v>0</v>
      </c>
      <c r="AQ1062" s="11">
        <f t="shared" ca="1" si="251"/>
        <v>0</v>
      </c>
      <c r="AR1062" s="11">
        <f t="shared" ca="1" si="251"/>
        <v>0</v>
      </c>
      <c r="AS1062" s="11">
        <f t="shared" ref="AS1062:BA1071" ca="1" si="252">IF(AS$1&lt;&gt;0,SUMIFS(INDIRECT(AS$1), Fecha,$AG1062),0)</f>
        <v>0</v>
      </c>
      <c r="AT1062" s="11">
        <f t="shared" ca="1" si="252"/>
        <v>0</v>
      </c>
      <c r="AU1062" s="11">
        <f t="shared" ca="1" si="252"/>
        <v>0</v>
      </c>
      <c r="AV1062" s="11">
        <f t="shared" ca="1" si="252"/>
        <v>0</v>
      </c>
      <c r="AW1062" s="11">
        <f t="shared" ca="1" si="252"/>
        <v>0</v>
      </c>
      <c r="AX1062" s="11">
        <f t="shared" ca="1" si="252"/>
        <v>0</v>
      </c>
      <c r="AY1062" s="11">
        <f t="shared" ca="1" si="252"/>
        <v>0</v>
      </c>
      <c r="AZ1062" s="11">
        <f t="shared" ca="1" si="252"/>
        <v>0</v>
      </c>
      <c r="BA1062" s="11">
        <f t="shared" ca="1" si="252"/>
        <v>0</v>
      </c>
      <c r="BB1062" s="11"/>
      <c r="BC1062" s="11">
        <f>IF($AG1062,SUMPRODUCT(AI$2:AI1062,$AH$2:$AH1062)/SUM($AH$2:$AH1062),0)</f>
        <v>0</v>
      </c>
      <c r="BD1062" s="11">
        <f>IF($AG1062,SUMPRODUCT(AJ$2:AJ1062,$AH$2:$AH1062)/SUM($AH$2:$AH1062),0)</f>
        <v>0</v>
      </c>
      <c r="BE1062" s="11">
        <f>IF($AG1062,SUMPRODUCT(AK$2:AK1062,$AH$2:$AH1062)/SUM($AH$2:$AH1062),0)</f>
        <v>0</v>
      </c>
      <c r="BF1062" s="11">
        <f>IF($AG1062,SUMPRODUCT(AL$2:AL1062,$AH$2:$AH1062)/SUM($AH$2:$AH1062),0)</f>
        <v>0</v>
      </c>
      <c r="BG1062" s="11">
        <f>IF($AG1062,SUMPRODUCT(AM$2:AM1062,$AH$2:$AH1062)/SUM($AH$2:$AH1062),0)</f>
        <v>0</v>
      </c>
      <c r="BH1062" s="11">
        <f>IF($AG1062,SUMPRODUCT(AN$2:AN1062,$AH$2:$AH1062)/SUM($AH$2:$AH1062),0)</f>
        <v>0</v>
      </c>
      <c r="BI1062" s="11">
        <f>IF($AG1062,SUMPRODUCT(AO$2:AO1062,$AH$2:$AH1062)/SUM($AH$2:$AH1062),0)</f>
        <v>0</v>
      </c>
      <c r="BJ1062" s="11">
        <f>IF($AG1062,SUMPRODUCT(AP$2:AP1062,$AH$2:$AH1062)/SUM($AH$2:$AH1062),0)</f>
        <v>0</v>
      </c>
      <c r="BK1062" s="11">
        <f>IF($AG1062,SUMPRODUCT(AQ$2:AQ1062,$AH$2:$AH1062)/SUM($AH$2:$AH1062),0)</f>
        <v>0</v>
      </c>
      <c r="BL1062" s="11">
        <f>IF($AG1062,SUMPRODUCT(AR$2:AR1062,$AH$2:$AH1062)/SUM($AH$2:$AH1062),0)</f>
        <v>0</v>
      </c>
      <c r="BM1062" s="11">
        <f>IF($AG1062,SUMPRODUCT(AS$2:AS1062,$AH$2:$AH1062)/SUM($AH$2:$AH1062),0)</f>
        <v>0</v>
      </c>
      <c r="BN1062" s="11">
        <f>IF($AG1062,SUMPRODUCT(AT$2:AT1062,$AH$2:$AH1062)/SUM($AH$2:$AH1062),0)</f>
        <v>0</v>
      </c>
      <c r="BO1062" s="11">
        <f>IF($AG1062,SUMPRODUCT(AU$2:AU1062,$AH$2:$AH1062)/SUM($AH$2:$AH1062),0)</f>
        <v>0</v>
      </c>
      <c r="BP1062" s="11">
        <f>IF($AG1062,SUMPRODUCT(AV$2:AV1062,$AH$2:$AH1062)/SUM($AH$2:$AH1062),0)</f>
        <v>0</v>
      </c>
      <c r="BQ1062" s="11">
        <f>IF($AG1062,SUMPRODUCT(AW$2:AW1062,$AH$2:$AH1062)/SUM($AH$2:$AH1062),0)</f>
        <v>0</v>
      </c>
      <c r="BR1062" s="11">
        <f>IF($AG1062,SUMPRODUCT(AX$2:AX1062,$AH$2:$AH1062)/SUM($AH$2:$AH1062),0)</f>
        <v>0</v>
      </c>
      <c r="BS1062" s="11">
        <f>IF($AG1062,SUMPRODUCT(AY$2:AY1062,$AH$2:$AH1062)/SUM($AH$2:$AH1062),0)</f>
        <v>0</v>
      </c>
      <c r="BT1062" s="11">
        <f>IF($AG1062,SUMPRODUCT(AZ$2:AZ1062,$AH$2:$AH1062)/SUM($AH$2:$AH1062),0)</f>
        <v>0</v>
      </c>
      <c r="BU1062" s="11">
        <f>IF($AG1062,SUMPRODUCT(BA$2:BA1062,$AH$2:$AH1062)/SUM($AH$2:$AH1062),0)</f>
        <v>0</v>
      </c>
      <c r="BV1062" s="11"/>
      <c r="BW1062" s="109" cm="1">
        <f t="array" ref="BW1062">IF($AG1062,SQRT(SUMPRODUCT($AH$2:$AH1062, (AI$2:AI1062-BC1062)^2)/(SUM($AH$2:$AH1062)-1)),0)</f>
        <v>0</v>
      </c>
      <c r="BX1062" s="109" cm="1">
        <f t="array" ref="BX1062">IF($AG1062,SQRT(SUMPRODUCT($AH$2:$AH1062, (AJ$2:AJ1062-BD1062)^2)/(SUM($AH$2:$AH1062)-1)),0)</f>
        <v>0</v>
      </c>
      <c r="BY1062" s="109" cm="1">
        <f t="array" ref="BY1062">IF($AG1062,SQRT(SUMPRODUCT($AH$2:$AH1062, (AK$2:AK1062-BE1062)^2)/(SUM($AH$2:$AH1062)-1)),0)</f>
        <v>0</v>
      </c>
      <c r="BZ1062" s="109" cm="1">
        <f t="array" ref="BZ1062">IF($AG1062,SQRT(SUMPRODUCT($AH$2:$AH1062, (AL$2:AL1062-BF1062)^2)/(SUM($AH$2:$AH1062)-1)),0)</f>
        <v>0</v>
      </c>
      <c r="CA1062" s="109" cm="1">
        <f t="array" ref="CA1062">IF($AG1062,SQRT(SUMPRODUCT($AH$2:$AH1062, (AM$2:AM1062-BG1062)^2)/(SUM($AH$2:$AH1062)-1)),0)</f>
        <v>0</v>
      </c>
      <c r="CB1062" s="109" cm="1">
        <f t="array" ref="CB1062">IF($AG1062,SQRT(SUMPRODUCT($AH$2:$AH1062, (AN$2:AN1062-BH1062)^2)/(SUM($AH$2:$AH1062)-1)),0)</f>
        <v>0</v>
      </c>
      <c r="CC1062" s="109" cm="1">
        <f t="array" ref="CC1062">IF($AG1062,SQRT(SUMPRODUCT($AH$2:$AH1062, (AO$2:AO1062-BI1062)^2)/(SUM($AH$2:$AH1062)-1)),0)</f>
        <v>0</v>
      </c>
      <c r="CD1062" s="109" cm="1">
        <f t="array" ref="CD1062">IF($AG1062,SQRT(SUMPRODUCT($AH$2:$AH1062, (AP$2:AP1062-BJ1062)^2)/(SUM($AH$2:$AH1062)-1)),0)</f>
        <v>0</v>
      </c>
      <c r="CE1062" s="109" cm="1">
        <f t="array" ref="CE1062">IF($AG1062,SQRT(SUMPRODUCT($AH$2:$AH1062, (AQ$2:AQ1062-BK1062)^2)/(SUM($AH$2:$AH1062)-1)),0)</f>
        <v>0</v>
      </c>
      <c r="CF1062" s="109" cm="1">
        <f t="array" ref="CF1062">IF($AG1062,SQRT(SUMPRODUCT($AH$2:$AH1062, (AR$2:AR1062-BL1062)^2)/(SUM($AH$2:$AH1062)-1)),0)</f>
        <v>0</v>
      </c>
      <c r="CG1062" s="109" cm="1">
        <f t="array" ref="CG1062">IF($AG1062,SQRT(SUMPRODUCT($AH$2:$AH1062, (AS$2:AS1062-BM1062)^2)/(SUM($AH$2:$AH1062)-1)),0)</f>
        <v>0</v>
      </c>
      <c r="CH1062" s="109" cm="1">
        <f t="array" ref="CH1062">IF($AG1062,SQRT(SUMPRODUCT($AH$2:$AH1062, (AT$2:AT1062-BN1062)^2)/(SUM($AH$2:$AH1062)-1)),0)</f>
        <v>0</v>
      </c>
      <c r="CI1062" s="109" cm="1">
        <f t="array" ref="CI1062">IF($AG1062,SQRT(SUMPRODUCT($AH$2:$AH1062, (AU$2:AU1062-BO1062)^2)/(SUM($AH$2:$AH1062)-1)),0)</f>
        <v>0</v>
      </c>
      <c r="CJ1062" s="109" cm="1">
        <f t="array" ref="CJ1062">IF($AG1062,SQRT(SUMPRODUCT($AH$2:$AH1062, (AV$2:AV1062-BP1062)^2)/(SUM($AH$2:$AH1062)-1)),0)</f>
        <v>0</v>
      </c>
      <c r="CK1062" s="109" cm="1">
        <f t="array" ref="CK1062">IF($AG1062,SQRT(SUMPRODUCT($AH$2:$AH1062, (AW$2:AW1062-BQ1062)^2)/(SUM($AH$2:$AH1062)-1)),0)</f>
        <v>0</v>
      </c>
      <c r="CL1062" s="109" cm="1">
        <f t="array" ref="CL1062">IF($AG1062,SQRT(SUMPRODUCT($AH$2:$AH1062, (AX$2:AX1062-BR1062)^2)/(SUM($AH$2:$AH1062)-1)),0)</f>
        <v>0</v>
      </c>
      <c r="CM1062" s="109" cm="1">
        <f t="array" ref="CM1062">IF($AG1062,SQRT(SUMPRODUCT($AH$2:$AH1062, (AY$2:AY1062-BS1062)^2)/(SUM($AH$2:$AH1062)-1)),0)</f>
        <v>0</v>
      </c>
      <c r="CN1062" s="109" cm="1">
        <f t="array" ref="CN1062">IF($AG1062,SQRT(SUMPRODUCT($AH$2:$AH1062, (AZ$2:AZ1062-BT1062)^2)/(SUM($AH$2:$AH1062)-1)),0)</f>
        <v>0</v>
      </c>
      <c r="CO1062" s="109" cm="1">
        <f t="array" ref="CO1062">IF($AG1062,SQRT(SUMPRODUCT($AH$2:$AH1062, (BA$2:BA1062-BU1062)^2)/(SUM($AH$2:$AH1062)-1)),0)</f>
        <v>0</v>
      </c>
    </row>
    <row r="1063" spans="34:93" x14ac:dyDescent="0.25">
      <c r="AH1063" s="99" t="str">
        <f t="shared" si="240"/>
        <v/>
      </c>
      <c r="AI1063" s="11">
        <f t="shared" ca="1" si="251"/>
        <v>0</v>
      </c>
      <c r="AJ1063" s="11">
        <f t="shared" ca="1" si="251"/>
        <v>0</v>
      </c>
      <c r="AK1063" s="11">
        <f t="shared" ca="1" si="251"/>
        <v>0</v>
      </c>
      <c r="AL1063" s="11">
        <f t="shared" ca="1" si="251"/>
        <v>0</v>
      </c>
      <c r="AM1063" s="11">
        <f t="shared" ca="1" si="251"/>
        <v>0</v>
      </c>
      <c r="AN1063" s="11">
        <f t="shared" ca="1" si="251"/>
        <v>0</v>
      </c>
      <c r="AO1063" s="11">
        <f t="shared" ca="1" si="251"/>
        <v>0</v>
      </c>
      <c r="AP1063" s="11">
        <f t="shared" ca="1" si="251"/>
        <v>0</v>
      </c>
      <c r="AQ1063" s="11">
        <f t="shared" ca="1" si="251"/>
        <v>0</v>
      </c>
      <c r="AR1063" s="11">
        <f t="shared" ca="1" si="251"/>
        <v>0</v>
      </c>
      <c r="AS1063" s="11">
        <f t="shared" ca="1" si="252"/>
        <v>0</v>
      </c>
      <c r="AT1063" s="11">
        <f t="shared" ca="1" si="252"/>
        <v>0</v>
      </c>
      <c r="AU1063" s="11">
        <f t="shared" ca="1" si="252"/>
        <v>0</v>
      </c>
      <c r="AV1063" s="11">
        <f t="shared" ca="1" si="252"/>
        <v>0</v>
      </c>
      <c r="AW1063" s="11">
        <f t="shared" ca="1" si="252"/>
        <v>0</v>
      </c>
      <c r="AX1063" s="11">
        <f t="shared" ca="1" si="252"/>
        <v>0</v>
      </c>
      <c r="AY1063" s="11">
        <f t="shared" ca="1" si="252"/>
        <v>0</v>
      </c>
      <c r="AZ1063" s="11">
        <f t="shared" ca="1" si="252"/>
        <v>0</v>
      </c>
      <c r="BA1063" s="11">
        <f t="shared" ca="1" si="252"/>
        <v>0</v>
      </c>
      <c r="BB1063" s="11"/>
      <c r="BC1063" s="11">
        <f>IF($AG1063,SUMPRODUCT(AI$2:AI1063,$AH$2:$AH1063)/SUM($AH$2:$AH1063),0)</f>
        <v>0</v>
      </c>
      <c r="BD1063" s="11">
        <f>IF($AG1063,SUMPRODUCT(AJ$2:AJ1063,$AH$2:$AH1063)/SUM($AH$2:$AH1063),0)</f>
        <v>0</v>
      </c>
      <c r="BE1063" s="11">
        <f>IF($AG1063,SUMPRODUCT(AK$2:AK1063,$AH$2:$AH1063)/SUM($AH$2:$AH1063),0)</f>
        <v>0</v>
      </c>
      <c r="BF1063" s="11">
        <f>IF($AG1063,SUMPRODUCT(AL$2:AL1063,$AH$2:$AH1063)/SUM($AH$2:$AH1063),0)</f>
        <v>0</v>
      </c>
      <c r="BG1063" s="11">
        <f>IF($AG1063,SUMPRODUCT(AM$2:AM1063,$AH$2:$AH1063)/SUM($AH$2:$AH1063),0)</f>
        <v>0</v>
      </c>
      <c r="BH1063" s="11">
        <f>IF($AG1063,SUMPRODUCT(AN$2:AN1063,$AH$2:$AH1063)/SUM($AH$2:$AH1063),0)</f>
        <v>0</v>
      </c>
      <c r="BI1063" s="11">
        <f>IF($AG1063,SUMPRODUCT(AO$2:AO1063,$AH$2:$AH1063)/SUM($AH$2:$AH1063),0)</f>
        <v>0</v>
      </c>
      <c r="BJ1063" s="11">
        <f>IF($AG1063,SUMPRODUCT(AP$2:AP1063,$AH$2:$AH1063)/SUM($AH$2:$AH1063),0)</f>
        <v>0</v>
      </c>
      <c r="BK1063" s="11">
        <f>IF($AG1063,SUMPRODUCT(AQ$2:AQ1063,$AH$2:$AH1063)/SUM($AH$2:$AH1063),0)</f>
        <v>0</v>
      </c>
      <c r="BL1063" s="11">
        <f>IF($AG1063,SUMPRODUCT(AR$2:AR1063,$AH$2:$AH1063)/SUM($AH$2:$AH1063),0)</f>
        <v>0</v>
      </c>
      <c r="BM1063" s="11">
        <f>IF($AG1063,SUMPRODUCT(AS$2:AS1063,$AH$2:$AH1063)/SUM($AH$2:$AH1063),0)</f>
        <v>0</v>
      </c>
      <c r="BN1063" s="11">
        <f>IF($AG1063,SUMPRODUCT(AT$2:AT1063,$AH$2:$AH1063)/SUM($AH$2:$AH1063),0)</f>
        <v>0</v>
      </c>
      <c r="BO1063" s="11">
        <f>IF($AG1063,SUMPRODUCT(AU$2:AU1063,$AH$2:$AH1063)/SUM($AH$2:$AH1063),0)</f>
        <v>0</v>
      </c>
      <c r="BP1063" s="11">
        <f>IF($AG1063,SUMPRODUCT(AV$2:AV1063,$AH$2:$AH1063)/SUM($AH$2:$AH1063),0)</f>
        <v>0</v>
      </c>
      <c r="BQ1063" s="11">
        <f>IF($AG1063,SUMPRODUCT(AW$2:AW1063,$AH$2:$AH1063)/SUM($AH$2:$AH1063),0)</f>
        <v>0</v>
      </c>
      <c r="BR1063" s="11">
        <f>IF($AG1063,SUMPRODUCT(AX$2:AX1063,$AH$2:$AH1063)/SUM($AH$2:$AH1063),0)</f>
        <v>0</v>
      </c>
      <c r="BS1063" s="11">
        <f>IF($AG1063,SUMPRODUCT(AY$2:AY1063,$AH$2:$AH1063)/SUM($AH$2:$AH1063),0)</f>
        <v>0</v>
      </c>
      <c r="BT1063" s="11">
        <f>IF($AG1063,SUMPRODUCT(AZ$2:AZ1063,$AH$2:$AH1063)/SUM($AH$2:$AH1063),0)</f>
        <v>0</v>
      </c>
      <c r="BU1063" s="11">
        <f>IF($AG1063,SUMPRODUCT(BA$2:BA1063,$AH$2:$AH1063)/SUM($AH$2:$AH1063),0)</f>
        <v>0</v>
      </c>
      <c r="BV1063" s="11"/>
      <c r="BW1063" s="109" cm="1">
        <f t="array" ref="BW1063">IF($AG1063,SQRT(SUMPRODUCT($AH$2:$AH1063, (AI$2:AI1063-BC1063)^2)/(SUM($AH$2:$AH1063)-1)),0)</f>
        <v>0</v>
      </c>
      <c r="BX1063" s="109" cm="1">
        <f t="array" ref="BX1063">IF($AG1063,SQRT(SUMPRODUCT($AH$2:$AH1063, (AJ$2:AJ1063-BD1063)^2)/(SUM($AH$2:$AH1063)-1)),0)</f>
        <v>0</v>
      </c>
      <c r="BY1063" s="109" cm="1">
        <f t="array" ref="BY1063">IF($AG1063,SQRT(SUMPRODUCT($AH$2:$AH1063, (AK$2:AK1063-BE1063)^2)/(SUM($AH$2:$AH1063)-1)),0)</f>
        <v>0</v>
      </c>
      <c r="BZ1063" s="109" cm="1">
        <f t="array" ref="BZ1063">IF($AG1063,SQRT(SUMPRODUCT($AH$2:$AH1063, (AL$2:AL1063-BF1063)^2)/(SUM($AH$2:$AH1063)-1)),0)</f>
        <v>0</v>
      </c>
      <c r="CA1063" s="109" cm="1">
        <f t="array" ref="CA1063">IF($AG1063,SQRT(SUMPRODUCT($AH$2:$AH1063, (AM$2:AM1063-BG1063)^2)/(SUM($AH$2:$AH1063)-1)),0)</f>
        <v>0</v>
      </c>
      <c r="CB1063" s="109" cm="1">
        <f t="array" ref="CB1063">IF($AG1063,SQRT(SUMPRODUCT($AH$2:$AH1063, (AN$2:AN1063-BH1063)^2)/(SUM($AH$2:$AH1063)-1)),0)</f>
        <v>0</v>
      </c>
      <c r="CC1063" s="109" cm="1">
        <f t="array" ref="CC1063">IF($AG1063,SQRT(SUMPRODUCT($AH$2:$AH1063, (AO$2:AO1063-BI1063)^2)/(SUM($AH$2:$AH1063)-1)),0)</f>
        <v>0</v>
      </c>
      <c r="CD1063" s="109" cm="1">
        <f t="array" ref="CD1063">IF($AG1063,SQRT(SUMPRODUCT($AH$2:$AH1063, (AP$2:AP1063-BJ1063)^2)/(SUM($AH$2:$AH1063)-1)),0)</f>
        <v>0</v>
      </c>
      <c r="CE1063" s="109" cm="1">
        <f t="array" ref="CE1063">IF($AG1063,SQRT(SUMPRODUCT($AH$2:$AH1063, (AQ$2:AQ1063-BK1063)^2)/(SUM($AH$2:$AH1063)-1)),0)</f>
        <v>0</v>
      </c>
      <c r="CF1063" s="109" cm="1">
        <f t="array" ref="CF1063">IF($AG1063,SQRT(SUMPRODUCT($AH$2:$AH1063, (AR$2:AR1063-BL1063)^2)/(SUM($AH$2:$AH1063)-1)),0)</f>
        <v>0</v>
      </c>
      <c r="CG1063" s="109" cm="1">
        <f t="array" ref="CG1063">IF($AG1063,SQRT(SUMPRODUCT($AH$2:$AH1063, (AS$2:AS1063-BM1063)^2)/(SUM($AH$2:$AH1063)-1)),0)</f>
        <v>0</v>
      </c>
      <c r="CH1063" s="109" cm="1">
        <f t="array" ref="CH1063">IF($AG1063,SQRT(SUMPRODUCT($AH$2:$AH1063, (AT$2:AT1063-BN1063)^2)/(SUM($AH$2:$AH1063)-1)),0)</f>
        <v>0</v>
      </c>
      <c r="CI1063" s="109" cm="1">
        <f t="array" ref="CI1063">IF($AG1063,SQRT(SUMPRODUCT($AH$2:$AH1063, (AU$2:AU1063-BO1063)^2)/(SUM($AH$2:$AH1063)-1)),0)</f>
        <v>0</v>
      </c>
      <c r="CJ1063" s="109" cm="1">
        <f t="array" ref="CJ1063">IF($AG1063,SQRT(SUMPRODUCT($AH$2:$AH1063, (AV$2:AV1063-BP1063)^2)/(SUM($AH$2:$AH1063)-1)),0)</f>
        <v>0</v>
      </c>
      <c r="CK1063" s="109" cm="1">
        <f t="array" ref="CK1063">IF($AG1063,SQRT(SUMPRODUCT($AH$2:$AH1063, (AW$2:AW1063-BQ1063)^2)/(SUM($AH$2:$AH1063)-1)),0)</f>
        <v>0</v>
      </c>
      <c r="CL1063" s="109" cm="1">
        <f t="array" ref="CL1063">IF($AG1063,SQRT(SUMPRODUCT($AH$2:$AH1063, (AX$2:AX1063-BR1063)^2)/(SUM($AH$2:$AH1063)-1)),0)</f>
        <v>0</v>
      </c>
      <c r="CM1063" s="109" cm="1">
        <f t="array" ref="CM1063">IF($AG1063,SQRT(SUMPRODUCT($AH$2:$AH1063, (AY$2:AY1063-BS1063)^2)/(SUM($AH$2:$AH1063)-1)),0)</f>
        <v>0</v>
      </c>
      <c r="CN1063" s="109" cm="1">
        <f t="array" ref="CN1063">IF($AG1063,SQRT(SUMPRODUCT($AH$2:$AH1063, (AZ$2:AZ1063-BT1063)^2)/(SUM($AH$2:$AH1063)-1)),0)</f>
        <v>0</v>
      </c>
      <c r="CO1063" s="109" cm="1">
        <f t="array" ref="CO1063">IF($AG1063,SQRT(SUMPRODUCT($AH$2:$AH1063, (BA$2:BA1063-BU1063)^2)/(SUM($AH$2:$AH1063)-1)),0)</f>
        <v>0</v>
      </c>
    </row>
    <row r="1064" spans="34:93" x14ac:dyDescent="0.25">
      <c r="AH1064" s="99" t="str">
        <f t="shared" si="240"/>
        <v/>
      </c>
      <c r="AI1064" s="11">
        <f t="shared" ca="1" si="251"/>
        <v>0</v>
      </c>
      <c r="AJ1064" s="11">
        <f t="shared" ca="1" si="251"/>
        <v>0</v>
      </c>
      <c r="AK1064" s="11">
        <f t="shared" ca="1" si="251"/>
        <v>0</v>
      </c>
      <c r="AL1064" s="11">
        <f t="shared" ca="1" si="251"/>
        <v>0</v>
      </c>
      <c r="AM1064" s="11">
        <f t="shared" ca="1" si="251"/>
        <v>0</v>
      </c>
      <c r="AN1064" s="11">
        <f t="shared" ca="1" si="251"/>
        <v>0</v>
      </c>
      <c r="AO1064" s="11">
        <f t="shared" ca="1" si="251"/>
        <v>0</v>
      </c>
      <c r="AP1064" s="11">
        <f t="shared" ca="1" si="251"/>
        <v>0</v>
      </c>
      <c r="AQ1064" s="11">
        <f t="shared" ca="1" si="251"/>
        <v>0</v>
      </c>
      <c r="AR1064" s="11">
        <f t="shared" ca="1" si="251"/>
        <v>0</v>
      </c>
      <c r="AS1064" s="11">
        <f t="shared" ca="1" si="252"/>
        <v>0</v>
      </c>
      <c r="AT1064" s="11">
        <f t="shared" ca="1" si="252"/>
        <v>0</v>
      </c>
      <c r="AU1064" s="11">
        <f t="shared" ca="1" si="252"/>
        <v>0</v>
      </c>
      <c r="AV1064" s="11">
        <f t="shared" ca="1" si="252"/>
        <v>0</v>
      </c>
      <c r="AW1064" s="11">
        <f t="shared" ca="1" si="252"/>
        <v>0</v>
      </c>
      <c r="AX1064" s="11">
        <f t="shared" ca="1" si="252"/>
        <v>0</v>
      </c>
      <c r="AY1064" s="11">
        <f t="shared" ca="1" si="252"/>
        <v>0</v>
      </c>
      <c r="AZ1064" s="11">
        <f t="shared" ca="1" si="252"/>
        <v>0</v>
      </c>
      <c r="BA1064" s="11">
        <f t="shared" ca="1" si="252"/>
        <v>0</v>
      </c>
      <c r="BB1064" s="11"/>
      <c r="BC1064" s="11">
        <f>IF($AG1064,SUMPRODUCT(AI$2:AI1064,$AH$2:$AH1064)/SUM($AH$2:$AH1064),0)</f>
        <v>0</v>
      </c>
      <c r="BD1064" s="11">
        <f>IF($AG1064,SUMPRODUCT(AJ$2:AJ1064,$AH$2:$AH1064)/SUM($AH$2:$AH1064),0)</f>
        <v>0</v>
      </c>
      <c r="BE1064" s="11">
        <f>IF($AG1064,SUMPRODUCT(AK$2:AK1064,$AH$2:$AH1064)/SUM($AH$2:$AH1064),0)</f>
        <v>0</v>
      </c>
      <c r="BF1064" s="11">
        <f>IF($AG1064,SUMPRODUCT(AL$2:AL1064,$AH$2:$AH1064)/SUM($AH$2:$AH1064),0)</f>
        <v>0</v>
      </c>
      <c r="BG1064" s="11">
        <f>IF($AG1064,SUMPRODUCT(AM$2:AM1064,$AH$2:$AH1064)/SUM($AH$2:$AH1064),0)</f>
        <v>0</v>
      </c>
      <c r="BH1064" s="11">
        <f>IF($AG1064,SUMPRODUCT(AN$2:AN1064,$AH$2:$AH1064)/SUM($AH$2:$AH1064),0)</f>
        <v>0</v>
      </c>
      <c r="BI1064" s="11">
        <f>IF($AG1064,SUMPRODUCT(AO$2:AO1064,$AH$2:$AH1064)/SUM($AH$2:$AH1064),0)</f>
        <v>0</v>
      </c>
      <c r="BJ1064" s="11">
        <f>IF($AG1064,SUMPRODUCT(AP$2:AP1064,$AH$2:$AH1064)/SUM($AH$2:$AH1064),0)</f>
        <v>0</v>
      </c>
      <c r="BK1064" s="11">
        <f>IF($AG1064,SUMPRODUCT(AQ$2:AQ1064,$AH$2:$AH1064)/SUM($AH$2:$AH1064),0)</f>
        <v>0</v>
      </c>
      <c r="BL1064" s="11">
        <f>IF($AG1064,SUMPRODUCT(AR$2:AR1064,$AH$2:$AH1064)/SUM($AH$2:$AH1064),0)</f>
        <v>0</v>
      </c>
      <c r="BM1064" s="11">
        <f>IF($AG1064,SUMPRODUCT(AS$2:AS1064,$AH$2:$AH1064)/SUM($AH$2:$AH1064),0)</f>
        <v>0</v>
      </c>
      <c r="BN1064" s="11">
        <f>IF($AG1064,SUMPRODUCT(AT$2:AT1064,$AH$2:$AH1064)/SUM($AH$2:$AH1064),0)</f>
        <v>0</v>
      </c>
      <c r="BO1064" s="11">
        <f>IF($AG1064,SUMPRODUCT(AU$2:AU1064,$AH$2:$AH1064)/SUM($AH$2:$AH1064),0)</f>
        <v>0</v>
      </c>
      <c r="BP1064" s="11">
        <f>IF($AG1064,SUMPRODUCT(AV$2:AV1064,$AH$2:$AH1064)/SUM($AH$2:$AH1064),0)</f>
        <v>0</v>
      </c>
      <c r="BQ1064" s="11">
        <f>IF($AG1064,SUMPRODUCT(AW$2:AW1064,$AH$2:$AH1064)/SUM($AH$2:$AH1064),0)</f>
        <v>0</v>
      </c>
      <c r="BR1064" s="11">
        <f>IF($AG1064,SUMPRODUCT(AX$2:AX1064,$AH$2:$AH1064)/SUM($AH$2:$AH1064),0)</f>
        <v>0</v>
      </c>
      <c r="BS1064" s="11">
        <f>IF($AG1064,SUMPRODUCT(AY$2:AY1064,$AH$2:$AH1064)/SUM($AH$2:$AH1064),0)</f>
        <v>0</v>
      </c>
      <c r="BT1064" s="11">
        <f>IF($AG1064,SUMPRODUCT(AZ$2:AZ1064,$AH$2:$AH1064)/SUM($AH$2:$AH1064),0)</f>
        <v>0</v>
      </c>
      <c r="BU1064" s="11">
        <f>IF($AG1064,SUMPRODUCT(BA$2:BA1064,$AH$2:$AH1064)/SUM($AH$2:$AH1064),0)</f>
        <v>0</v>
      </c>
      <c r="BV1064" s="11"/>
      <c r="BW1064" s="109" cm="1">
        <f t="array" ref="BW1064">IF($AG1064,SQRT(SUMPRODUCT($AH$2:$AH1064, (AI$2:AI1064-BC1064)^2)/(SUM($AH$2:$AH1064)-1)),0)</f>
        <v>0</v>
      </c>
      <c r="BX1064" s="109" cm="1">
        <f t="array" ref="BX1064">IF($AG1064,SQRT(SUMPRODUCT($AH$2:$AH1064, (AJ$2:AJ1064-BD1064)^2)/(SUM($AH$2:$AH1064)-1)),0)</f>
        <v>0</v>
      </c>
      <c r="BY1064" s="109" cm="1">
        <f t="array" ref="BY1064">IF($AG1064,SQRT(SUMPRODUCT($AH$2:$AH1064, (AK$2:AK1064-BE1064)^2)/(SUM($AH$2:$AH1064)-1)),0)</f>
        <v>0</v>
      </c>
      <c r="BZ1064" s="109" cm="1">
        <f t="array" ref="BZ1064">IF($AG1064,SQRT(SUMPRODUCT($AH$2:$AH1064, (AL$2:AL1064-BF1064)^2)/(SUM($AH$2:$AH1064)-1)),0)</f>
        <v>0</v>
      </c>
      <c r="CA1064" s="109" cm="1">
        <f t="array" ref="CA1064">IF($AG1064,SQRT(SUMPRODUCT($AH$2:$AH1064, (AM$2:AM1064-BG1064)^2)/(SUM($AH$2:$AH1064)-1)),0)</f>
        <v>0</v>
      </c>
      <c r="CB1064" s="109" cm="1">
        <f t="array" ref="CB1064">IF($AG1064,SQRT(SUMPRODUCT($AH$2:$AH1064, (AN$2:AN1064-BH1064)^2)/(SUM($AH$2:$AH1064)-1)),0)</f>
        <v>0</v>
      </c>
      <c r="CC1064" s="109" cm="1">
        <f t="array" ref="CC1064">IF($AG1064,SQRT(SUMPRODUCT($AH$2:$AH1064, (AO$2:AO1064-BI1064)^2)/(SUM($AH$2:$AH1064)-1)),0)</f>
        <v>0</v>
      </c>
      <c r="CD1064" s="109" cm="1">
        <f t="array" ref="CD1064">IF($AG1064,SQRT(SUMPRODUCT($AH$2:$AH1064, (AP$2:AP1064-BJ1064)^2)/(SUM($AH$2:$AH1064)-1)),0)</f>
        <v>0</v>
      </c>
      <c r="CE1064" s="109" cm="1">
        <f t="array" ref="CE1064">IF($AG1064,SQRT(SUMPRODUCT($AH$2:$AH1064, (AQ$2:AQ1064-BK1064)^2)/(SUM($AH$2:$AH1064)-1)),0)</f>
        <v>0</v>
      </c>
      <c r="CF1064" s="109" cm="1">
        <f t="array" ref="CF1064">IF($AG1064,SQRT(SUMPRODUCT($AH$2:$AH1064, (AR$2:AR1064-BL1064)^2)/(SUM($AH$2:$AH1064)-1)),0)</f>
        <v>0</v>
      </c>
      <c r="CG1064" s="109" cm="1">
        <f t="array" ref="CG1064">IF($AG1064,SQRT(SUMPRODUCT($AH$2:$AH1064, (AS$2:AS1064-BM1064)^2)/(SUM($AH$2:$AH1064)-1)),0)</f>
        <v>0</v>
      </c>
      <c r="CH1064" s="109" cm="1">
        <f t="array" ref="CH1064">IF($AG1064,SQRT(SUMPRODUCT($AH$2:$AH1064, (AT$2:AT1064-BN1064)^2)/(SUM($AH$2:$AH1064)-1)),0)</f>
        <v>0</v>
      </c>
      <c r="CI1064" s="109" cm="1">
        <f t="array" ref="CI1064">IF($AG1064,SQRT(SUMPRODUCT($AH$2:$AH1064, (AU$2:AU1064-BO1064)^2)/(SUM($AH$2:$AH1064)-1)),0)</f>
        <v>0</v>
      </c>
      <c r="CJ1064" s="109" cm="1">
        <f t="array" ref="CJ1064">IF($AG1064,SQRT(SUMPRODUCT($AH$2:$AH1064, (AV$2:AV1064-BP1064)^2)/(SUM($AH$2:$AH1064)-1)),0)</f>
        <v>0</v>
      </c>
      <c r="CK1064" s="109" cm="1">
        <f t="array" ref="CK1064">IF($AG1064,SQRT(SUMPRODUCT($AH$2:$AH1064, (AW$2:AW1064-BQ1064)^2)/(SUM($AH$2:$AH1064)-1)),0)</f>
        <v>0</v>
      </c>
      <c r="CL1064" s="109" cm="1">
        <f t="array" ref="CL1064">IF($AG1064,SQRT(SUMPRODUCT($AH$2:$AH1064, (AX$2:AX1064-BR1064)^2)/(SUM($AH$2:$AH1064)-1)),0)</f>
        <v>0</v>
      </c>
      <c r="CM1064" s="109" cm="1">
        <f t="array" ref="CM1064">IF($AG1064,SQRT(SUMPRODUCT($AH$2:$AH1064, (AY$2:AY1064-BS1064)^2)/(SUM($AH$2:$AH1064)-1)),0)</f>
        <v>0</v>
      </c>
      <c r="CN1064" s="109" cm="1">
        <f t="array" ref="CN1064">IF($AG1064,SQRT(SUMPRODUCT($AH$2:$AH1064, (AZ$2:AZ1064-BT1064)^2)/(SUM($AH$2:$AH1064)-1)),0)</f>
        <v>0</v>
      </c>
      <c r="CO1064" s="109" cm="1">
        <f t="array" ref="CO1064">IF($AG1064,SQRT(SUMPRODUCT($AH$2:$AH1064, (BA$2:BA1064-BU1064)^2)/(SUM($AH$2:$AH1064)-1)),0)</f>
        <v>0</v>
      </c>
    </row>
    <row r="1065" spans="34:93" x14ac:dyDescent="0.25">
      <c r="AH1065" s="99" t="str">
        <f t="shared" si="240"/>
        <v/>
      </c>
      <c r="AI1065" s="11">
        <f t="shared" ca="1" si="251"/>
        <v>0</v>
      </c>
      <c r="AJ1065" s="11">
        <f t="shared" ca="1" si="251"/>
        <v>0</v>
      </c>
      <c r="AK1065" s="11">
        <f t="shared" ca="1" si="251"/>
        <v>0</v>
      </c>
      <c r="AL1065" s="11">
        <f t="shared" ca="1" si="251"/>
        <v>0</v>
      </c>
      <c r="AM1065" s="11">
        <f t="shared" ca="1" si="251"/>
        <v>0</v>
      </c>
      <c r="AN1065" s="11">
        <f t="shared" ca="1" si="251"/>
        <v>0</v>
      </c>
      <c r="AO1065" s="11">
        <f t="shared" ca="1" si="251"/>
        <v>0</v>
      </c>
      <c r="AP1065" s="11">
        <f t="shared" ca="1" si="251"/>
        <v>0</v>
      </c>
      <c r="AQ1065" s="11">
        <f t="shared" ca="1" si="251"/>
        <v>0</v>
      </c>
      <c r="AR1065" s="11">
        <f t="shared" ca="1" si="251"/>
        <v>0</v>
      </c>
      <c r="AS1065" s="11">
        <f t="shared" ca="1" si="252"/>
        <v>0</v>
      </c>
      <c r="AT1065" s="11">
        <f t="shared" ca="1" si="252"/>
        <v>0</v>
      </c>
      <c r="AU1065" s="11">
        <f t="shared" ca="1" si="252"/>
        <v>0</v>
      </c>
      <c r="AV1065" s="11">
        <f t="shared" ca="1" si="252"/>
        <v>0</v>
      </c>
      <c r="AW1065" s="11">
        <f t="shared" ca="1" si="252"/>
        <v>0</v>
      </c>
      <c r="AX1065" s="11">
        <f t="shared" ca="1" si="252"/>
        <v>0</v>
      </c>
      <c r="AY1065" s="11">
        <f t="shared" ca="1" si="252"/>
        <v>0</v>
      </c>
      <c r="AZ1065" s="11">
        <f t="shared" ca="1" si="252"/>
        <v>0</v>
      </c>
      <c r="BA1065" s="11">
        <f t="shared" ca="1" si="252"/>
        <v>0</v>
      </c>
      <c r="BB1065" s="11"/>
      <c r="BC1065" s="11">
        <f>IF($AG1065,SUMPRODUCT(AI$2:AI1065,$AH$2:$AH1065)/SUM($AH$2:$AH1065),0)</f>
        <v>0</v>
      </c>
      <c r="BD1065" s="11">
        <f>IF($AG1065,SUMPRODUCT(AJ$2:AJ1065,$AH$2:$AH1065)/SUM($AH$2:$AH1065),0)</f>
        <v>0</v>
      </c>
      <c r="BE1065" s="11">
        <f>IF($AG1065,SUMPRODUCT(AK$2:AK1065,$AH$2:$AH1065)/SUM($AH$2:$AH1065),0)</f>
        <v>0</v>
      </c>
      <c r="BF1065" s="11">
        <f>IF($AG1065,SUMPRODUCT(AL$2:AL1065,$AH$2:$AH1065)/SUM($AH$2:$AH1065),0)</f>
        <v>0</v>
      </c>
      <c r="BG1065" s="11">
        <f>IF($AG1065,SUMPRODUCT(AM$2:AM1065,$AH$2:$AH1065)/SUM($AH$2:$AH1065),0)</f>
        <v>0</v>
      </c>
      <c r="BH1065" s="11">
        <f>IF($AG1065,SUMPRODUCT(AN$2:AN1065,$AH$2:$AH1065)/SUM($AH$2:$AH1065),0)</f>
        <v>0</v>
      </c>
      <c r="BI1065" s="11">
        <f>IF($AG1065,SUMPRODUCT(AO$2:AO1065,$AH$2:$AH1065)/SUM($AH$2:$AH1065),0)</f>
        <v>0</v>
      </c>
      <c r="BJ1065" s="11">
        <f>IF($AG1065,SUMPRODUCT(AP$2:AP1065,$AH$2:$AH1065)/SUM($AH$2:$AH1065),0)</f>
        <v>0</v>
      </c>
      <c r="BK1065" s="11">
        <f>IF($AG1065,SUMPRODUCT(AQ$2:AQ1065,$AH$2:$AH1065)/SUM($AH$2:$AH1065),0)</f>
        <v>0</v>
      </c>
      <c r="BL1065" s="11">
        <f>IF($AG1065,SUMPRODUCT(AR$2:AR1065,$AH$2:$AH1065)/SUM($AH$2:$AH1065),0)</f>
        <v>0</v>
      </c>
      <c r="BM1065" s="11">
        <f>IF($AG1065,SUMPRODUCT(AS$2:AS1065,$AH$2:$AH1065)/SUM($AH$2:$AH1065),0)</f>
        <v>0</v>
      </c>
      <c r="BN1065" s="11">
        <f>IF($AG1065,SUMPRODUCT(AT$2:AT1065,$AH$2:$AH1065)/SUM($AH$2:$AH1065),0)</f>
        <v>0</v>
      </c>
      <c r="BO1065" s="11">
        <f>IF($AG1065,SUMPRODUCT(AU$2:AU1065,$AH$2:$AH1065)/SUM($AH$2:$AH1065),0)</f>
        <v>0</v>
      </c>
      <c r="BP1065" s="11">
        <f>IF($AG1065,SUMPRODUCT(AV$2:AV1065,$AH$2:$AH1065)/SUM($AH$2:$AH1065),0)</f>
        <v>0</v>
      </c>
      <c r="BQ1065" s="11">
        <f>IF($AG1065,SUMPRODUCT(AW$2:AW1065,$AH$2:$AH1065)/SUM($AH$2:$AH1065),0)</f>
        <v>0</v>
      </c>
      <c r="BR1065" s="11">
        <f>IF($AG1065,SUMPRODUCT(AX$2:AX1065,$AH$2:$AH1065)/SUM($AH$2:$AH1065),0)</f>
        <v>0</v>
      </c>
      <c r="BS1065" s="11">
        <f>IF($AG1065,SUMPRODUCT(AY$2:AY1065,$AH$2:$AH1065)/SUM($AH$2:$AH1065),0)</f>
        <v>0</v>
      </c>
      <c r="BT1065" s="11">
        <f>IF($AG1065,SUMPRODUCT(AZ$2:AZ1065,$AH$2:$AH1065)/SUM($AH$2:$AH1065),0)</f>
        <v>0</v>
      </c>
      <c r="BU1065" s="11">
        <f>IF($AG1065,SUMPRODUCT(BA$2:BA1065,$AH$2:$AH1065)/SUM($AH$2:$AH1065),0)</f>
        <v>0</v>
      </c>
      <c r="BV1065" s="11"/>
      <c r="BW1065" s="109" cm="1">
        <f t="array" ref="BW1065">IF($AG1065,SQRT(SUMPRODUCT($AH$2:$AH1065, (AI$2:AI1065-BC1065)^2)/(SUM($AH$2:$AH1065)-1)),0)</f>
        <v>0</v>
      </c>
      <c r="BX1065" s="109" cm="1">
        <f t="array" ref="BX1065">IF($AG1065,SQRT(SUMPRODUCT($AH$2:$AH1065, (AJ$2:AJ1065-BD1065)^2)/(SUM($AH$2:$AH1065)-1)),0)</f>
        <v>0</v>
      </c>
      <c r="BY1065" s="109" cm="1">
        <f t="array" ref="BY1065">IF($AG1065,SQRT(SUMPRODUCT($AH$2:$AH1065, (AK$2:AK1065-BE1065)^2)/(SUM($AH$2:$AH1065)-1)),0)</f>
        <v>0</v>
      </c>
      <c r="BZ1065" s="109" cm="1">
        <f t="array" ref="BZ1065">IF($AG1065,SQRT(SUMPRODUCT($AH$2:$AH1065, (AL$2:AL1065-BF1065)^2)/(SUM($AH$2:$AH1065)-1)),0)</f>
        <v>0</v>
      </c>
      <c r="CA1065" s="109" cm="1">
        <f t="array" ref="CA1065">IF($AG1065,SQRT(SUMPRODUCT($AH$2:$AH1065, (AM$2:AM1065-BG1065)^2)/(SUM($AH$2:$AH1065)-1)),0)</f>
        <v>0</v>
      </c>
      <c r="CB1065" s="109" cm="1">
        <f t="array" ref="CB1065">IF($AG1065,SQRT(SUMPRODUCT($AH$2:$AH1065, (AN$2:AN1065-BH1065)^2)/(SUM($AH$2:$AH1065)-1)),0)</f>
        <v>0</v>
      </c>
      <c r="CC1065" s="109" cm="1">
        <f t="array" ref="CC1065">IF($AG1065,SQRT(SUMPRODUCT($AH$2:$AH1065, (AO$2:AO1065-BI1065)^2)/(SUM($AH$2:$AH1065)-1)),0)</f>
        <v>0</v>
      </c>
      <c r="CD1065" s="109" cm="1">
        <f t="array" ref="CD1065">IF($AG1065,SQRT(SUMPRODUCT($AH$2:$AH1065, (AP$2:AP1065-BJ1065)^2)/(SUM($AH$2:$AH1065)-1)),0)</f>
        <v>0</v>
      </c>
      <c r="CE1065" s="109" cm="1">
        <f t="array" ref="CE1065">IF($AG1065,SQRT(SUMPRODUCT($AH$2:$AH1065, (AQ$2:AQ1065-BK1065)^2)/(SUM($AH$2:$AH1065)-1)),0)</f>
        <v>0</v>
      </c>
      <c r="CF1065" s="109" cm="1">
        <f t="array" ref="CF1065">IF($AG1065,SQRT(SUMPRODUCT($AH$2:$AH1065, (AR$2:AR1065-BL1065)^2)/(SUM($AH$2:$AH1065)-1)),0)</f>
        <v>0</v>
      </c>
      <c r="CG1065" s="109" cm="1">
        <f t="array" ref="CG1065">IF($AG1065,SQRT(SUMPRODUCT($AH$2:$AH1065, (AS$2:AS1065-BM1065)^2)/(SUM($AH$2:$AH1065)-1)),0)</f>
        <v>0</v>
      </c>
      <c r="CH1065" s="109" cm="1">
        <f t="array" ref="CH1065">IF($AG1065,SQRT(SUMPRODUCT($AH$2:$AH1065, (AT$2:AT1065-BN1065)^2)/(SUM($AH$2:$AH1065)-1)),0)</f>
        <v>0</v>
      </c>
      <c r="CI1065" s="109" cm="1">
        <f t="array" ref="CI1065">IF($AG1065,SQRT(SUMPRODUCT($AH$2:$AH1065, (AU$2:AU1065-BO1065)^2)/(SUM($AH$2:$AH1065)-1)),0)</f>
        <v>0</v>
      </c>
      <c r="CJ1065" s="109" cm="1">
        <f t="array" ref="CJ1065">IF($AG1065,SQRT(SUMPRODUCT($AH$2:$AH1065, (AV$2:AV1065-BP1065)^2)/(SUM($AH$2:$AH1065)-1)),0)</f>
        <v>0</v>
      </c>
      <c r="CK1065" s="109" cm="1">
        <f t="array" ref="CK1065">IF($AG1065,SQRT(SUMPRODUCT($AH$2:$AH1065, (AW$2:AW1065-BQ1065)^2)/(SUM($AH$2:$AH1065)-1)),0)</f>
        <v>0</v>
      </c>
      <c r="CL1065" s="109" cm="1">
        <f t="array" ref="CL1065">IF($AG1065,SQRT(SUMPRODUCT($AH$2:$AH1065, (AX$2:AX1065-BR1065)^2)/(SUM($AH$2:$AH1065)-1)),0)</f>
        <v>0</v>
      </c>
      <c r="CM1065" s="109" cm="1">
        <f t="array" ref="CM1065">IF($AG1065,SQRT(SUMPRODUCT($AH$2:$AH1065, (AY$2:AY1065-BS1065)^2)/(SUM($AH$2:$AH1065)-1)),0)</f>
        <v>0</v>
      </c>
      <c r="CN1065" s="109" cm="1">
        <f t="array" ref="CN1065">IF($AG1065,SQRT(SUMPRODUCT($AH$2:$AH1065, (AZ$2:AZ1065-BT1065)^2)/(SUM($AH$2:$AH1065)-1)),0)</f>
        <v>0</v>
      </c>
      <c r="CO1065" s="109" cm="1">
        <f t="array" ref="CO1065">IF($AG1065,SQRT(SUMPRODUCT($AH$2:$AH1065, (BA$2:BA1065-BU1065)^2)/(SUM($AH$2:$AH1065)-1)),0)</f>
        <v>0</v>
      </c>
    </row>
    <row r="1066" spans="34:93" x14ac:dyDescent="0.25">
      <c r="AH1066" s="99" t="str">
        <f t="shared" si="240"/>
        <v/>
      </c>
      <c r="AI1066" s="11">
        <f t="shared" ca="1" si="251"/>
        <v>0</v>
      </c>
      <c r="AJ1066" s="11">
        <f t="shared" ca="1" si="251"/>
        <v>0</v>
      </c>
      <c r="AK1066" s="11">
        <f t="shared" ca="1" si="251"/>
        <v>0</v>
      </c>
      <c r="AL1066" s="11">
        <f t="shared" ca="1" si="251"/>
        <v>0</v>
      </c>
      <c r="AM1066" s="11">
        <f t="shared" ca="1" si="251"/>
        <v>0</v>
      </c>
      <c r="AN1066" s="11">
        <f t="shared" ca="1" si="251"/>
        <v>0</v>
      </c>
      <c r="AO1066" s="11">
        <f t="shared" ca="1" si="251"/>
        <v>0</v>
      </c>
      <c r="AP1066" s="11">
        <f t="shared" ca="1" si="251"/>
        <v>0</v>
      </c>
      <c r="AQ1066" s="11">
        <f t="shared" ca="1" si="251"/>
        <v>0</v>
      </c>
      <c r="AR1066" s="11">
        <f t="shared" ca="1" si="251"/>
        <v>0</v>
      </c>
      <c r="AS1066" s="11">
        <f t="shared" ca="1" si="252"/>
        <v>0</v>
      </c>
      <c r="AT1066" s="11">
        <f t="shared" ca="1" si="252"/>
        <v>0</v>
      </c>
      <c r="AU1066" s="11">
        <f t="shared" ca="1" si="252"/>
        <v>0</v>
      </c>
      <c r="AV1066" s="11">
        <f t="shared" ca="1" si="252"/>
        <v>0</v>
      </c>
      <c r="AW1066" s="11">
        <f t="shared" ca="1" si="252"/>
        <v>0</v>
      </c>
      <c r="AX1066" s="11">
        <f t="shared" ca="1" si="252"/>
        <v>0</v>
      </c>
      <c r="AY1066" s="11">
        <f t="shared" ca="1" si="252"/>
        <v>0</v>
      </c>
      <c r="AZ1066" s="11">
        <f t="shared" ca="1" si="252"/>
        <v>0</v>
      </c>
      <c r="BA1066" s="11">
        <f t="shared" ca="1" si="252"/>
        <v>0</v>
      </c>
      <c r="BB1066" s="11"/>
      <c r="BC1066" s="11">
        <f>IF($AG1066,SUMPRODUCT(AI$2:AI1066,$AH$2:$AH1066)/SUM($AH$2:$AH1066),0)</f>
        <v>0</v>
      </c>
      <c r="BD1066" s="11">
        <f>IF($AG1066,SUMPRODUCT(AJ$2:AJ1066,$AH$2:$AH1066)/SUM($AH$2:$AH1066),0)</f>
        <v>0</v>
      </c>
      <c r="BE1066" s="11">
        <f>IF($AG1066,SUMPRODUCT(AK$2:AK1066,$AH$2:$AH1066)/SUM($AH$2:$AH1066),0)</f>
        <v>0</v>
      </c>
      <c r="BF1066" s="11">
        <f>IF($AG1066,SUMPRODUCT(AL$2:AL1066,$AH$2:$AH1066)/SUM($AH$2:$AH1066),0)</f>
        <v>0</v>
      </c>
      <c r="BG1066" s="11">
        <f>IF($AG1066,SUMPRODUCT(AM$2:AM1066,$AH$2:$AH1066)/SUM($AH$2:$AH1066),0)</f>
        <v>0</v>
      </c>
      <c r="BH1066" s="11">
        <f>IF($AG1066,SUMPRODUCT(AN$2:AN1066,$AH$2:$AH1066)/SUM($AH$2:$AH1066),0)</f>
        <v>0</v>
      </c>
      <c r="BI1066" s="11">
        <f>IF($AG1066,SUMPRODUCT(AO$2:AO1066,$AH$2:$AH1066)/SUM($AH$2:$AH1066),0)</f>
        <v>0</v>
      </c>
      <c r="BJ1066" s="11">
        <f>IF($AG1066,SUMPRODUCT(AP$2:AP1066,$AH$2:$AH1066)/SUM($AH$2:$AH1066),0)</f>
        <v>0</v>
      </c>
      <c r="BK1066" s="11">
        <f>IF($AG1066,SUMPRODUCT(AQ$2:AQ1066,$AH$2:$AH1066)/SUM($AH$2:$AH1066),0)</f>
        <v>0</v>
      </c>
      <c r="BL1066" s="11">
        <f>IF($AG1066,SUMPRODUCT(AR$2:AR1066,$AH$2:$AH1066)/SUM($AH$2:$AH1066),0)</f>
        <v>0</v>
      </c>
      <c r="BM1066" s="11">
        <f>IF($AG1066,SUMPRODUCT(AS$2:AS1066,$AH$2:$AH1066)/SUM($AH$2:$AH1066),0)</f>
        <v>0</v>
      </c>
      <c r="BN1066" s="11">
        <f>IF($AG1066,SUMPRODUCT(AT$2:AT1066,$AH$2:$AH1066)/SUM($AH$2:$AH1066),0)</f>
        <v>0</v>
      </c>
      <c r="BO1066" s="11">
        <f>IF($AG1066,SUMPRODUCT(AU$2:AU1066,$AH$2:$AH1066)/SUM($AH$2:$AH1066),0)</f>
        <v>0</v>
      </c>
      <c r="BP1066" s="11">
        <f>IF($AG1066,SUMPRODUCT(AV$2:AV1066,$AH$2:$AH1066)/SUM($AH$2:$AH1066),0)</f>
        <v>0</v>
      </c>
      <c r="BQ1066" s="11">
        <f>IF($AG1066,SUMPRODUCT(AW$2:AW1066,$AH$2:$AH1066)/SUM($AH$2:$AH1066),0)</f>
        <v>0</v>
      </c>
      <c r="BR1066" s="11">
        <f>IF($AG1066,SUMPRODUCT(AX$2:AX1066,$AH$2:$AH1066)/SUM($AH$2:$AH1066),0)</f>
        <v>0</v>
      </c>
      <c r="BS1066" s="11">
        <f>IF($AG1066,SUMPRODUCT(AY$2:AY1066,$AH$2:$AH1066)/SUM($AH$2:$AH1066),0)</f>
        <v>0</v>
      </c>
      <c r="BT1066" s="11">
        <f>IF($AG1066,SUMPRODUCT(AZ$2:AZ1066,$AH$2:$AH1066)/SUM($AH$2:$AH1066),0)</f>
        <v>0</v>
      </c>
      <c r="BU1066" s="11">
        <f>IF($AG1066,SUMPRODUCT(BA$2:BA1066,$AH$2:$AH1066)/SUM($AH$2:$AH1066),0)</f>
        <v>0</v>
      </c>
      <c r="BV1066" s="11"/>
      <c r="BW1066" s="109" cm="1">
        <f t="array" ref="BW1066">IF($AG1066,SQRT(SUMPRODUCT($AH$2:$AH1066, (AI$2:AI1066-BC1066)^2)/(SUM($AH$2:$AH1066)-1)),0)</f>
        <v>0</v>
      </c>
      <c r="BX1066" s="109" cm="1">
        <f t="array" ref="BX1066">IF($AG1066,SQRT(SUMPRODUCT($AH$2:$AH1066, (AJ$2:AJ1066-BD1066)^2)/(SUM($AH$2:$AH1066)-1)),0)</f>
        <v>0</v>
      </c>
      <c r="BY1066" s="109" cm="1">
        <f t="array" ref="BY1066">IF($AG1066,SQRT(SUMPRODUCT($AH$2:$AH1066, (AK$2:AK1066-BE1066)^2)/(SUM($AH$2:$AH1066)-1)),0)</f>
        <v>0</v>
      </c>
      <c r="BZ1066" s="109" cm="1">
        <f t="array" ref="BZ1066">IF($AG1066,SQRT(SUMPRODUCT($AH$2:$AH1066, (AL$2:AL1066-BF1066)^2)/(SUM($AH$2:$AH1066)-1)),0)</f>
        <v>0</v>
      </c>
      <c r="CA1066" s="109" cm="1">
        <f t="array" ref="CA1066">IF($AG1066,SQRT(SUMPRODUCT($AH$2:$AH1066, (AM$2:AM1066-BG1066)^2)/(SUM($AH$2:$AH1066)-1)),0)</f>
        <v>0</v>
      </c>
      <c r="CB1066" s="109" cm="1">
        <f t="array" ref="CB1066">IF($AG1066,SQRT(SUMPRODUCT($AH$2:$AH1066, (AN$2:AN1066-BH1066)^2)/(SUM($AH$2:$AH1066)-1)),0)</f>
        <v>0</v>
      </c>
      <c r="CC1066" s="109" cm="1">
        <f t="array" ref="CC1066">IF($AG1066,SQRT(SUMPRODUCT($AH$2:$AH1066, (AO$2:AO1066-BI1066)^2)/(SUM($AH$2:$AH1066)-1)),0)</f>
        <v>0</v>
      </c>
      <c r="CD1066" s="109" cm="1">
        <f t="array" ref="CD1066">IF($AG1066,SQRT(SUMPRODUCT($AH$2:$AH1066, (AP$2:AP1066-BJ1066)^2)/(SUM($AH$2:$AH1066)-1)),0)</f>
        <v>0</v>
      </c>
      <c r="CE1066" s="109" cm="1">
        <f t="array" ref="CE1066">IF($AG1066,SQRT(SUMPRODUCT($AH$2:$AH1066, (AQ$2:AQ1066-BK1066)^2)/(SUM($AH$2:$AH1066)-1)),0)</f>
        <v>0</v>
      </c>
      <c r="CF1066" s="109" cm="1">
        <f t="array" ref="CF1066">IF($AG1066,SQRT(SUMPRODUCT($AH$2:$AH1066, (AR$2:AR1066-BL1066)^2)/(SUM($AH$2:$AH1066)-1)),0)</f>
        <v>0</v>
      </c>
      <c r="CG1066" s="109" cm="1">
        <f t="array" ref="CG1066">IF($AG1066,SQRT(SUMPRODUCT($AH$2:$AH1066, (AS$2:AS1066-BM1066)^2)/(SUM($AH$2:$AH1066)-1)),0)</f>
        <v>0</v>
      </c>
      <c r="CH1066" s="109" cm="1">
        <f t="array" ref="CH1066">IF($AG1066,SQRT(SUMPRODUCT($AH$2:$AH1066, (AT$2:AT1066-BN1066)^2)/(SUM($AH$2:$AH1066)-1)),0)</f>
        <v>0</v>
      </c>
      <c r="CI1066" s="109" cm="1">
        <f t="array" ref="CI1066">IF($AG1066,SQRT(SUMPRODUCT($AH$2:$AH1066, (AU$2:AU1066-BO1066)^2)/(SUM($AH$2:$AH1066)-1)),0)</f>
        <v>0</v>
      </c>
      <c r="CJ1066" s="109" cm="1">
        <f t="array" ref="CJ1066">IF($AG1066,SQRT(SUMPRODUCT($AH$2:$AH1066, (AV$2:AV1066-BP1066)^2)/(SUM($AH$2:$AH1066)-1)),0)</f>
        <v>0</v>
      </c>
      <c r="CK1066" s="109" cm="1">
        <f t="array" ref="CK1066">IF($AG1066,SQRT(SUMPRODUCT($AH$2:$AH1066, (AW$2:AW1066-BQ1066)^2)/(SUM($AH$2:$AH1066)-1)),0)</f>
        <v>0</v>
      </c>
      <c r="CL1066" s="109" cm="1">
        <f t="array" ref="CL1066">IF($AG1066,SQRT(SUMPRODUCT($AH$2:$AH1066, (AX$2:AX1066-BR1066)^2)/(SUM($AH$2:$AH1066)-1)),0)</f>
        <v>0</v>
      </c>
      <c r="CM1066" s="109" cm="1">
        <f t="array" ref="CM1066">IF($AG1066,SQRT(SUMPRODUCT($AH$2:$AH1066, (AY$2:AY1066-BS1066)^2)/(SUM($AH$2:$AH1066)-1)),0)</f>
        <v>0</v>
      </c>
      <c r="CN1066" s="109" cm="1">
        <f t="array" ref="CN1066">IF($AG1066,SQRT(SUMPRODUCT($AH$2:$AH1066, (AZ$2:AZ1066-BT1066)^2)/(SUM($AH$2:$AH1066)-1)),0)</f>
        <v>0</v>
      </c>
      <c r="CO1066" s="109" cm="1">
        <f t="array" ref="CO1066">IF($AG1066,SQRT(SUMPRODUCT($AH$2:$AH1066, (BA$2:BA1066-BU1066)^2)/(SUM($AH$2:$AH1066)-1)),0)</f>
        <v>0</v>
      </c>
    </row>
    <row r="1067" spans="34:93" x14ac:dyDescent="0.25">
      <c r="AH1067" s="99" t="str">
        <f t="shared" si="240"/>
        <v/>
      </c>
      <c r="AI1067" s="11">
        <f t="shared" ca="1" si="251"/>
        <v>0</v>
      </c>
      <c r="AJ1067" s="11">
        <f t="shared" ca="1" si="251"/>
        <v>0</v>
      </c>
      <c r="AK1067" s="11">
        <f t="shared" ca="1" si="251"/>
        <v>0</v>
      </c>
      <c r="AL1067" s="11">
        <f t="shared" ca="1" si="251"/>
        <v>0</v>
      </c>
      <c r="AM1067" s="11">
        <f t="shared" ca="1" si="251"/>
        <v>0</v>
      </c>
      <c r="AN1067" s="11">
        <f t="shared" ca="1" si="251"/>
        <v>0</v>
      </c>
      <c r="AO1067" s="11">
        <f t="shared" ca="1" si="251"/>
        <v>0</v>
      </c>
      <c r="AP1067" s="11">
        <f t="shared" ca="1" si="251"/>
        <v>0</v>
      </c>
      <c r="AQ1067" s="11">
        <f t="shared" ca="1" si="251"/>
        <v>0</v>
      </c>
      <c r="AR1067" s="11">
        <f t="shared" ca="1" si="251"/>
        <v>0</v>
      </c>
      <c r="AS1067" s="11">
        <f t="shared" ca="1" si="252"/>
        <v>0</v>
      </c>
      <c r="AT1067" s="11">
        <f t="shared" ca="1" si="252"/>
        <v>0</v>
      </c>
      <c r="AU1067" s="11">
        <f t="shared" ca="1" si="252"/>
        <v>0</v>
      </c>
      <c r="AV1067" s="11">
        <f t="shared" ca="1" si="252"/>
        <v>0</v>
      </c>
      <c r="AW1067" s="11">
        <f t="shared" ca="1" si="252"/>
        <v>0</v>
      </c>
      <c r="AX1067" s="11">
        <f t="shared" ca="1" si="252"/>
        <v>0</v>
      </c>
      <c r="AY1067" s="11">
        <f t="shared" ca="1" si="252"/>
        <v>0</v>
      </c>
      <c r="AZ1067" s="11">
        <f t="shared" ca="1" si="252"/>
        <v>0</v>
      </c>
      <c r="BA1067" s="11">
        <f t="shared" ca="1" si="252"/>
        <v>0</v>
      </c>
      <c r="BB1067" s="11"/>
      <c r="BC1067" s="11">
        <f>IF($AG1067,SUMPRODUCT(AI$2:AI1067,$AH$2:$AH1067)/SUM($AH$2:$AH1067),0)</f>
        <v>0</v>
      </c>
      <c r="BD1067" s="11">
        <f>IF($AG1067,SUMPRODUCT(AJ$2:AJ1067,$AH$2:$AH1067)/SUM($AH$2:$AH1067),0)</f>
        <v>0</v>
      </c>
      <c r="BE1067" s="11">
        <f>IF($AG1067,SUMPRODUCT(AK$2:AK1067,$AH$2:$AH1067)/SUM($AH$2:$AH1067),0)</f>
        <v>0</v>
      </c>
      <c r="BF1067" s="11">
        <f>IF($AG1067,SUMPRODUCT(AL$2:AL1067,$AH$2:$AH1067)/SUM($AH$2:$AH1067),0)</f>
        <v>0</v>
      </c>
      <c r="BG1067" s="11">
        <f>IF($AG1067,SUMPRODUCT(AM$2:AM1067,$AH$2:$AH1067)/SUM($AH$2:$AH1067),0)</f>
        <v>0</v>
      </c>
      <c r="BH1067" s="11">
        <f>IF($AG1067,SUMPRODUCT(AN$2:AN1067,$AH$2:$AH1067)/SUM($AH$2:$AH1067),0)</f>
        <v>0</v>
      </c>
      <c r="BI1067" s="11">
        <f>IF($AG1067,SUMPRODUCT(AO$2:AO1067,$AH$2:$AH1067)/SUM($AH$2:$AH1067),0)</f>
        <v>0</v>
      </c>
      <c r="BJ1067" s="11">
        <f>IF($AG1067,SUMPRODUCT(AP$2:AP1067,$AH$2:$AH1067)/SUM($AH$2:$AH1067),0)</f>
        <v>0</v>
      </c>
      <c r="BK1067" s="11">
        <f>IF($AG1067,SUMPRODUCT(AQ$2:AQ1067,$AH$2:$AH1067)/SUM($AH$2:$AH1067),0)</f>
        <v>0</v>
      </c>
      <c r="BL1067" s="11">
        <f>IF($AG1067,SUMPRODUCT(AR$2:AR1067,$AH$2:$AH1067)/SUM($AH$2:$AH1067),0)</f>
        <v>0</v>
      </c>
      <c r="BM1067" s="11">
        <f>IF($AG1067,SUMPRODUCT(AS$2:AS1067,$AH$2:$AH1067)/SUM($AH$2:$AH1067),0)</f>
        <v>0</v>
      </c>
      <c r="BN1067" s="11">
        <f>IF($AG1067,SUMPRODUCT(AT$2:AT1067,$AH$2:$AH1067)/SUM($AH$2:$AH1067),0)</f>
        <v>0</v>
      </c>
      <c r="BO1067" s="11">
        <f>IF($AG1067,SUMPRODUCT(AU$2:AU1067,$AH$2:$AH1067)/SUM($AH$2:$AH1067),0)</f>
        <v>0</v>
      </c>
      <c r="BP1067" s="11">
        <f>IF($AG1067,SUMPRODUCT(AV$2:AV1067,$AH$2:$AH1067)/SUM($AH$2:$AH1067),0)</f>
        <v>0</v>
      </c>
      <c r="BQ1067" s="11">
        <f>IF($AG1067,SUMPRODUCT(AW$2:AW1067,$AH$2:$AH1067)/SUM($AH$2:$AH1067),0)</f>
        <v>0</v>
      </c>
      <c r="BR1067" s="11">
        <f>IF($AG1067,SUMPRODUCT(AX$2:AX1067,$AH$2:$AH1067)/SUM($AH$2:$AH1067),0)</f>
        <v>0</v>
      </c>
      <c r="BS1067" s="11">
        <f>IF($AG1067,SUMPRODUCT(AY$2:AY1067,$AH$2:$AH1067)/SUM($AH$2:$AH1067),0)</f>
        <v>0</v>
      </c>
      <c r="BT1067" s="11">
        <f>IF($AG1067,SUMPRODUCT(AZ$2:AZ1067,$AH$2:$AH1067)/SUM($AH$2:$AH1067),0)</f>
        <v>0</v>
      </c>
      <c r="BU1067" s="11">
        <f>IF($AG1067,SUMPRODUCT(BA$2:BA1067,$AH$2:$AH1067)/SUM($AH$2:$AH1067),0)</f>
        <v>0</v>
      </c>
      <c r="BV1067" s="11"/>
      <c r="BW1067" s="109" cm="1">
        <f t="array" ref="BW1067">IF($AG1067,SQRT(SUMPRODUCT($AH$2:$AH1067, (AI$2:AI1067-BC1067)^2)/(SUM($AH$2:$AH1067)-1)),0)</f>
        <v>0</v>
      </c>
      <c r="BX1067" s="109" cm="1">
        <f t="array" ref="BX1067">IF($AG1067,SQRT(SUMPRODUCT($AH$2:$AH1067, (AJ$2:AJ1067-BD1067)^2)/(SUM($AH$2:$AH1067)-1)),0)</f>
        <v>0</v>
      </c>
      <c r="BY1067" s="109" cm="1">
        <f t="array" ref="BY1067">IF($AG1067,SQRT(SUMPRODUCT($AH$2:$AH1067, (AK$2:AK1067-BE1067)^2)/(SUM($AH$2:$AH1067)-1)),0)</f>
        <v>0</v>
      </c>
      <c r="BZ1067" s="109" cm="1">
        <f t="array" ref="BZ1067">IF($AG1067,SQRT(SUMPRODUCT($AH$2:$AH1067, (AL$2:AL1067-BF1067)^2)/(SUM($AH$2:$AH1067)-1)),0)</f>
        <v>0</v>
      </c>
      <c r="CA1067" s="109" cm="1">
        <f t="array" ref="CA1067">IF($AG1067,SQRT(SUMPRODUCT($AH$2:$AH1067, (AM$2:AM1067-BG1067)^2)/(SUM($AH$2:$AH1067)-1)),0)</f>
        <v>0</v>
      </c>
      <c r="CB1067" s="109" cm="1">
        <f t="array" ref="CB1067">IF($AG1067,SQRT(SUMPRODUCT($AH$2:$AH1067, (AN$2:AN1067-BH1067)^2)/(SUM($AH$2:$AH1067)-1)),0)</f>
        <v>0</v>
      </c>
      <c r="CC1067" s="109" cm="1">
        <f t="array" ref="CC1067">IF($AG1067,SQRT(SUMPRODUCT($AH$2:$AH1067, (AO$2:AO1067-BI1067)^2)/(SUM($AH$2:$AH1067)-1)),0)</f>
        <v>0</v>
      </c>
      <c r="CD1067" s="109" cm="1">
        <f t="array" ref="CD1067">IF($AG1067,SQRT(SUMPRODUCT($AH$2:$AH1067, (AP$2:AP1067-BJ1067)^2)/(SUM($AH$2:$AH1067)-1)),0)</f>
        <v>0</v>
      </c>
      <c r="CE1067" s="109" cm="1">
        <f t="array" ref="CE1067">IF($AG1067,SQRT(SUMPRODUCT($AH$2:$AH1067, (AQ$2:AQ1067-BK1067)^2)/(SUM($AH$2:$AH1067)-1)),0)</f>
        <v>0</v>
      </c>
      <c r="CF1067" s="109" cm="1">
        <f t="array" ref="CF1067">IF($AG1067,SQRT(SUMPRODUCT($AH$2:$AH1067, (AR$2:AR1067-BL1067)^2)/(SUM($AH$2:$AH1067)-1)),0)</f>
        <v>0</v>
      </c>
      <c r="CG1067" s="109" cm="1">
        <f t="array" ref="CG1067">IF($AG1067,SQRT(SUMPRODUCT($AH$2:$AH1067, (AS$2:AS1067-BM1067)^2)/(SUM($AH$2:$AH1067)-1)),0)</f>
        <v>0</v>
      </c>
      <c r="CH1067" s="109" cm="1">
        <f t="array" ref="CH1067">IF($AG1067,SQRT(SUMPRODUCT($AH$2:$AH1067, (AT$2:AT1067-BN1067)^2)/(SUM($AH$2:$AH1067)-1)),0)</f>
        <v>0</v>
      </c>
      <c r="CI1067" s="109" cm="1">
        <f t="array" ref="CI1067">IF($AG1067,SQRT(SUMPRODUCT($AH$2:$AH1067, (AU$2:AU1067-BO1067)^2)/(SUM($AH$2:$AH1067)-1)),0)</f>
        <v>0</v>
      </c>
      <c r="CJ1067" s="109" cm="1">
        <f t="array" ref="CJ1067">IF($AG1067,SQRT(SUMPRODUCT($AH$2:$AH1067, (AV$2:AV1067-BP1067)^2)/(SUM($AH$2:$AH1067)-1)),0)</f>
        <v>0</v>
      </c>
      <c r="CK1067" s="109" cm="1">
        <f t="array" ref="CK1067">IF($AG1067,SQRT(SUMPRODUCT($AH$2:$AH1067, (AW$2:AW1067-BQ1067)^2)/(SUM($AH$2:$AH1067)-1)),0)</f>
        <v>0</v>
      </c>
      <c r="CL1067" s="109" cm="1">
        <f t="array" ref="CL1067">IF($AG1067,SQRT(SUMPRODUCT($AH$2:$AH1067, (AX$2:AX1067-BR1067)^2)/(SUM($AH$2:$AH1067)-1)),0)</f>
        <v>0</v>
      </c>
      <c r="CM1067" s="109" cm="1">
        <f t="array" ref="CM1067">IF($AG1067,SQRT(SUMPRODUCT($AH$2:$AH1067, (AY$2:AY1067-BS1067)^2)/(SUM($AH$2:$AH1067)-1)),0)</f>
        <v>0</v>
      </c>
      <c r="CN1067" s="109" cm="1">
        <f t="array" ref="CN1067">IF($AG1067,SQRT(SUMPRODUCT($AH$2:$AH1067, (AZ$2:AZ1067-BT1067)^2)/(SUM($AH$2:$AH1067)-1)),0)</f>
        <v>0</v>
      </c>
      <c r="CO1067" s="109" cm="1">
        <f t="array" ref="CO1067">IF($AG1067,SQRT(SUMPRODUCT($AH$2:$AH1067, (BA$2:BA1067-BU1067)^2)/(SUM($AH$2:$AH1067)-1)),0)</f>
        <v>0</v>
      </c>
    </row>
    <row r="1068" spans="34:93" x14ac:dyDescent="0.25">
      <c r="AH1068" s="99" t="str">
        <f t="shared" si="240"/>
        <v/>
      </c>
      <c r="AI1068" s="11">
        <f t="shared" ca="1" si="251"/>
        <v>0</v>
      </c>
      <c r="AJ1068" s="11">
        <f t="shared" ca="1" si="251"/>
        <v>0</v>
      </c>
      <c r="AK1068" s="11">
        <f t="shared" ca="1" si="251"/>
        <v>0</v>
      </c>
      <c r="AL1068" s="11">
        <f t="shared" ca="1" si="251"/>
        <v>0</v>
      </c>
      <c r="AM1068" s="11">
        <f t="shared" ca="1" si="251"/>
        <v>0</v>
      </c>
      <c r="AN1068" s="11">
        <f t="shared" ca="1" si="251"/>
        <v>0</v>
      </c>
      <c r="AO1068" s="11">
        <f t="shared" ca="1" si="251"/>
        <v>0</v>
      </c>
      <c r="AP1068" s="11">
        <f t="shared" ca="1" si="251"/>
        <v>0</v>
      </c>
      <c r="AQ1068" s="11">
        <f t="shared" ca="1" si="251"/>
        <v>0</v>
      </c>
      <c r="AR1068" s="11">
        <f t="shared" ca="1" si="251"/>
        <v>0</v>
      </c>
      <c r="AS1068" s="11">
        <f t="shared" ca="1" si="252"/>
        <v>0</v>
      </c>
      <c r="AT1068" s="11">
        <f t="shared" ca="1" si="252"/>
        <v>0</v>
      </c>
      <c r="AU1068" s="11">
        <f t="shared" ca="1" si="252"/>
        <v>0</v>
      </c>
      <c r="AV1068" s="11">
        <f t="shared" ca="1" si="252"/>
        <v>0</v>
      </c>
      <c r="AW1068" s="11">
        <f t="shared" ca="1" si="252"/>
        <v>0</v>
      </c>
      <c r="AX1068" s="11">
        <f t="shared" ca="1" si="252"/>
        <v>0</v>
      </c>
      <c r="AY1068" s="11">
        <f t="shared" ca="1" si="252"/>
        <v>0</v>
      </c>
      <c r="AZ1068" s="11">
        <f t="shared" ca="1" si="252"/>
        <v>0</v>
      </c>
      <c r="BA1068" s="11">
        <f t="shared" ca="1" si="252"/>
        <v>0</v>
      </c>
      <c r="BB1068" s="11"/>
      <c r="BC1068" s="11">
        <f>IF($AG1068,SUMPRODUCT(AI$2:AI1068,$AH$2:$AH1068)/SUM($AH$2:$AH1068),0)</f>
        <v>0</v>
      </c>
      <c r="BD1068" s="11">
        <f>IF($AG1068,SUMPRODUCT(AJ$2:AJ1068,$AH$2:$AH1068)/SUM($AH$2:$AH1068),0)</f>
        <v>0</v>
      </c>
      <c r="BE1068" s="11">
        <f>IF($AG1068,SUMPRODUCT(AK$2:AK1068,$AH$2:$AH1068)/SUM($AH$2:$AH1068),0)</f>
        <v>0</v>
      </c>
      <c r="BF1068" s="11">
        <f>IF($AG1068,SUMPRODUCT(AL$2:AL1068,$AH$2:$AH1068)/SUM($AH$2:$AH1068),0)</f>
        <v>0</v>
      </c>
      <c r="BG1068" s="11">
        <f>IF($AG1068,SUMPRODUCT(AM$2:AM1068,$AH$2:$AH1068)/SUM($AH$2:$AH1068),0)</f>
        <v>0</v>
      </c>
      <c r="BH1068" s="11">
        <f>IF($AG1068,SUMPRODUCT(AN$2:AN1068,$AH$2:$AH1068)/SUM($AH$2:$AH1068),0)</f>
        <v>0</v>
      </c>
      <c r="BI1068" s="11">
        <f>IF($AG1068,SUMPRODUCT(AO$2:AO1068,$AH$2:$AH1068)/SUM($AH$2:$AH1068),0)</f>
        <v>0</v>
      </c>
      <c r="BJ1068" s="11">
        <f>IF($AG1068,SUMPRODUCT(AP$2:AP1068,$AH$2:$AH1068)/SUM($AH$2:$AH1068),0)</f>
        <v>0</v>
      </c>
      <c r="BK1068" s="11">
        <f>IF($AG1068,SUMPRODUCT(AQ$2:AQ1068,$AH$2:$AH1068)/SUM($AH$2:$AH1068),0)</f>
        <v>0</v>
      </c>
      <c r="BL1068" s="11">
        <f>IF($AG1068,SUMPRODUCT(AR$2:AR1068,$AH$2:$AH1068)/SUM($AH$2:$AH1068),0)</f>
        <v>0</v>
      </c>
      <c r="BM1068" s="11">
        <f>IF($AG1068,SUMPRODUCT(AS$2:AS1068,$AH$2:$AH1068)/SUM($AH$2:$AH1068),0)</f>
        <v>0</v>
      </c>
      <c r="BN1068" s="11">
        <f>IF($AG1068,SUMPRODUCT(AT$2:AT1068,$AH$2:$AH1068)/SUM($AH$2:$AH1068),0)</f>
        <v>0</v>
      </c>
      <c r="BO1068" s="11">
        <f>IF($AG1068,SUMPRODUCT(AU$2:AU1068,$AH$2:$AH1068)/SUM($AH$2:$AH1068),0)</f>
        <v>0</v>
      </c>
      <c r="BP1068" s="11">
        <f>IF($AG1068,SUMPRODUCT(AV$2:AV1068,$AH$2:$AH1068)/SUM($AH$2:$AH1068),0)</f>
        <v>0</v>
      </c>
      <c r="BQ1068" s="11">
        <f>IF($AG1068,SUMPRODUCT(AW$2:AW1068,$AH$2:$AH1068)/SUM($AH$2:$AH1068),0)</f>
        <v>0</v>
      </c>
      <c r="BR1068" s="11">
        <f>IF($AG1068,SUMPRODUCT(AX$2:AX1068,$AH$2:$AH1068)/SUM($AH$2:$AH1068),0)</f>
        <v>0</v>
      </c>
      <c r="BS1068" s="11">
        <f>IF($AG1068,SUMPRODUCT(AY$2:AY1068,$AH$2:$AH1068)/SUM($AH$2:$AH1068),0)</f>
        <v>0</v>
      </c>
      <c r="BT1068" s="11">
        <f>IF($AG1068,SUMPRODUCT(AZ$2:AZ1068,$AH$2:$AH1068)/SUM($AH$2:$AH1068),0)</f>
        <v>0</v>
      </c>
      <c r="BU1068" s="11">
        <f>IF($AG1068,SUMPRODUCT(BA$2:BA1068,$AH$2:$AH1068)/SUM($AH$2:$AH1068),0)</f>
        <v>0</v>
      </c>
      <c r="BV1068" s="11"/>
      <c r="BW1068" s="109" cm="1">
        <f t="array" ref="BW1068">IF($AG1068,SQRT(SUMPRODUCT($AH$2:$AH1068, (AI$2:AI1068-BC1068)^2)/(SUM($AH$2:$AH1068)-1)),0)</f>
        <v>0</v>
      </c>
      <c r="BX1068" s="109" cm="1">
        <f t="array" ref="BX1068">IF($AG1068,SQRT(SUMPRODUCT($AH$2:$AH1068, (AJ$2:AJ1068-BD1068)^2)/(SUM($AH$2:$AH1068)-1)),0)</f>
        <v>0</v>
      </c>
      <c r="BY1068" s="109" cm="1">
        <f t="array" ref="BY1068">IF($AG1068,SQRT(SUMPRODUCT($AH$2:$AH1068, (AK$2:AK1068-BE1068)^2)/(SUM($AH$2:$AH1068)-1)),0)</f>
        <v>0</v>
      </c>
      <c r="BZ1068" s="109" cm="1">
        <f t="array" ref="BZ1068">IF($AG1068,SQRT(SUMPRODUCT($AH$2:$AH1068, (AL$2:AL1068-BF1068)^2)/(SUM($AH$2:$AH1068)-1)),0)</f>
        <v>0</v>
      </c>
      <c r="CA1068" s="109" cm="1">
        <f t="array" ref="CA1068">IF($AG1068,SQRT(SUMPRODUCT($AH$2:$AH1068, (AM$2:AM1068-BG1068)^2)/(SUM($AH$2:$AH1068)-1)),0)</f>
        <v>0</v>
      </c>
      <c r="CB1068" s="109" cm="1">
        <f t="array" ref="CB1068">IF($AG1068,SQRT(SUMPRODUCT($AH$2:$AH1068, (AN$2:AN1068-BH1068)^2)/(SUM($AH$2:$AH1068)-1)),0)</f>
        <v>0</v>
      </c>
      <c r="CC1068" s="109" cm="1">
        <f t="array" ref="CC1068">IF($AG1068,SQRT(SUMPRODUCT($AH$2:$AH1068, (AO$2:AO1068-BI1068)^2)/(SUM($AH$2:$AH1068)-1)),0)</f>
        <v>0</v>
      </c>
      <c r="CD1068" s="109" cm="1">
        <f t="array" ref="CD1068">IF($AG1068,SQRT(SUMPRODUCT($AH$2:$AH1068, (AP$2:AP1068-BJ1068)^2)/(SUM($AH$2:$AH1068)-1)),0)</f>
        <v>0</v>
      </c>
      <c r="CE1068" s="109" cm="1">
        <f t="array" ref="CE1068">IF($AG1068,SQRT(SUMPRODUCT($AH$2:$AH1068, (AQ$2:AQ1068-BK1068)^2)/(SUM($AH$2:$AH1068)-1)),0)</f>
        <v>0</v>
      </c>
      <c r="CF1068" s="109" cm="1">
        <f t="array" ref="CF1068">IF($AG1068,SQRT(SUMPRODUCT($AH$2:$AH1068, (AR$2:AR1068-BL1068)^2)/(SUM($AH$2:$AH1068)-1)),0)</f>
        <v>0</v>
      </c>
      <c r="CG1068" s="109" cm="1">
        <f t="array" ref="CG1068">IF($AG1068,SQRT(SUMPRODUCT($AH$2:$AH1068, (AS$2:AS1068-BM1068)^2)/(SUM($AH$2:$AH1068)-1)),0)</f>
        <v>0</v>
      </c>
      <c r="CH1068" s="109" cm="1">
        <f t="array" ref="CH1068">IF($AG1068,SQRT(SUMPRODUCT($AH$2:$AH1068, (AT$2:AT1068-BN1068)^2)/(SUM($AH$2:$AH1068)-1)),0)</f>
        <v>0</v>
      </c>
      <c r="CI1068" s="109" cm="1">
        <f t="array" ref="CI1068">IF($AG1068,SQRT(SUMPRODUCT($AH$2:$AH1068, (AU$2:AU1068-BO1068)^2)/(SUM($AH$2:$AH1068)-1)),0)</f>
        <v>0</v>
      </c>
      <c r="CJ1068" s="109" cm="1">
        <f t="array" ref="CJ1068">IF($AG1068,SQRT(SUMPRODUCT($AH$2:$AH1068, (AV$2:AV1068-BP1068)^2)/(SUM($AH$2:$AH1068)-1)),0)</f>
        <v>0</v>
      </c>
      <c r="CK1068" s="109" cm="1">
        <f t="array" ref="CK1068">IF($AG1068,SQRT(SUMPRODUCT($AH$2:$AH1068, (AW$2:AW1068-BQ1068)^2)/(SUM($AH$2:$AH1068)-1)),0)</f>
        <v>0</v>
      </c>
      <c r="CL1068" s="109" cm="1">
        <f t="array" ref="CL1068">IF($AG1068,SQRT(SUMPRODUCT($AH$2:$AH1068, (AX$2:AX1068-BR1068)^2)/(SUM($AH$2:$AH1068)-1)),0)</f>
        <v>0</v>
      </c>
      <c r="CM1068" s="109" cm="1">
        <f t="array" ref="CM1068">IF($AG1068,SQRT(SUMPRODUCT($AH$2:$AH1068, (AY$2:AY1068-BS1068)^2)/(SUM($AH$2:$AH1068)-1)),0)</f>
        <v>0</v>
      </c>
      <c r="CN1068" s="109" cm="1">
        <f t="array" ref="CN1068">IF($AG1068,SQRT(SUMPRODUCT($AH$2:$AH1068, (AZ$2:AZ1068-BT1068)^2)/(SUM($AH$2:$AH1068)-1)),0)</f>
        <v>0</v>
      </c>
      <c r="CO1068" s="109" cm="1">
        <f t="array" ref="CO1068">IF($AG1068,SQRT(SUMPRODUCT($AH$2:$AH1068, (BA$2:BA1068-BU1068)^2)/(SUM($AH$2:$AH1068)-1)),0)</f>
        <v>0</v>
      </c>
    </row>
    <row r="1069" spans="34:93" x14ac:dyDescent="0.25">
      <c r="AH1069" s="99" t="str">
        <f t="shared" si="240"/>
        <v/>
      </c>
      <c r="AI1069" s="11">
        <f t="shared" ca="1" si="251"/>
        <v>0</v>
      </c>
      <c r="AJ1069" s="11">
        <f t="shared" ca="1" si="251"/>
        <v>0</v>
      </c>
      <c r="AK1069" s="11">
        <f t="shared" ca="1" si="251"/>
        <v>0</v>
      </c>
      <c r="AL1069" s="11">
        <f t="shared" ca="1" si="251"/>
        <v>0</v>
      </c>
      <c r="AM1069" s="11">
        <f t="shared" ca="1" si="251"/>
        <v>0</v>
      </c>
      <c r="AN1069" s="11">
        <f t="shared" ca="1" si="251"/>
        <v>0</v>
      </c>
      <c r="AO1069" s="11">
        <f t="shared" ca="1" si="251"/>
        <v>0</v>
      </c>
      <c r="AP1069" s="11">
        <f t="shared" ca="1" si="251"/>
        <v>0</v>
      </c>
      <c r="AQ1069" s="11">
        <f t="shared" ca="1" si="251"/>
        <v>0</v>
      </c>
      <c r="AR1069" s="11">
        <f t="shared" ca="1" si="251"/>
        <v>0</v>
      </c>
      <c r="AS1069" s="11">
        <f t="shared" ca="1" si="252"/>
        <v>0</v>
      </c>
      <c r="AT1069" s="11">
        <f t="shared" ca="1" si="252"/>
        <v>0</v>
      </c>
      <c r="AU1069" s="11">
        <f t="shared" ca="1" si="252"/>
        <v>0</v>
      </c>
      <c r="AV1069" s="11">
        <f t="shared" ca="1" si="252"/>
        <v>0</v>
      </c>
      <c r="AW1069" s="11">
        <f t="shared" ca="1" si="252"/>
        <v>0</v>
      </c>
      <c r="AX1069" s="11">
        <f t="shared" ca="1" si="252"/>
        <v>0</v>
      </c>
      <c r="AY1069" s="11">
        <f t="shared" ca="1" si="252"/>
        <v>0</v>
      </c>
      <c r="AZ1069" s="11">
        <f t="shared" ca="1" si="252"/>
        <v>0</v>
      </c>
      <c r="BA1069" s="11">
        <f t="shared" ca="1" si="252"/>
        <v>0</v>
      </c>
      <c r="BB1069" s="11"/>
      <c r="BC1069" s="11">
        <f>IF($AG1069,SUMPRODUCT(AI$2:AI1069,$AH$2:$AH1069)/SUM($AH$2:$AH1069),0)</f>
        <v>0</v>
      </c>
      <c r="BD1069" s="11">
        <f>IF($AG1069,SUMPRODUCT(AJ$2:AJ1069,$AH$2:$AH1069)/SUM($AH$2:$AH1069),0)</f>
        <v>0</v>
      </c>
      <c r="BE1069" s="11">
        <f>IF($AG1069,SUMPRODUCT(AK$2:AK1069,$AH$2:$AH1069)/SUM($AH$2:$AH1069),0)</f>
        <v>0</v>
      </c>
      <c r="BF1069" s="11">
        <f>IF($AG1069,SUMPRODUCT(AL$2:AL1069,$AH$2:$AH1069)/SUM($AH$2:$AH1069),0)</f>
        <v>0</v>
      </c>
      <c r="BG1069" s="11">
        <f>IF($AG1069,SUMPRODUCT(AM$2:AM1069,$AH$2:$AH1069)/SUM($AH$2:$AH1069),0)</f>
        <v>0</v>
      </c>
      <c r="BH1069" s="11">
        <f>IF($AG1069,SUMPRODUCT(AN$2:AN1069,$AH$2:$AH1069)/SUM($AH$2:$AH1069),0)</f>
        <v>0</v>
      </c>
      <c r="BI1069" s="11">
        <f>IF($AG1069,SUMPRODUCT(AO$2:AO1069,$AH$2:$AH1069)/SUM($AH$2:$AH1069),0)</f>
        <v>0</v>
      </c>
      <c r="BJ1069" s="11">
        <f>IF($AG1069,SUMPRODUCT(AP$2:AP1069,$AH$2:$AH1069)/SUM($AH$2:$AH1069),0)</f>
        <v>0</v>
      </c>
      <c r="BK1069" s="11">
        <f>IF($AG1069,SUMPRODUCT(AQ$2:AQ1069,$AH$2:$AH1069)/SUM($AH$2:$AH1069),0)</f>
        <v>0</v>
      </c>
      <c r="BL1069" s="11">
        <f>IF($AG1069,SUMPRODUCT(AR$2:AR1069,$AH$2:$AH1069)/SUM($AH$2:$AH1069),0)</f>
        <v>0</v>
      </c>
      <c r="BM1069" s="11">
        <f>IF($AG1069,SUMPRODUCT(AS$2:AS1069,$AH$2:$AH1069)/SUM($AH$2:$AH1069),0)</f>
        <v>0</v>
      </c>
      <c r="BN1069" s="11">
        <f>IF($AG1069,SUMPRODUCT(AT$2:AT1069,$AH$2:$AH1069)/SUM($AH$2:$AH1069),0)</f>
        <v>0</v>
      </c>
      <c r="BO1069" s="11">
        <f>IF($AG1069,SUMPRODUCT(AU$2:AU1069,$AH$2:$AH1069)/SUM($AH$2:$AH1069),0)</f>
        <v>0</v>
      </c>
      <c r="BP1069" s="11">
        <f>IF($AG1069,SUMPRODUCT(AV$2:AV1069,$AH$2:$AH1069)/SUM($AH$2:$AH1069),0)</f>
        <v>0</v>
      </c>
      <c r="BQ1069" s="11">
        <f>IF($AG1069,SUMPRODUCT(AW$2:AW1069,$AH$2:$AH1069)/SUM($AH$2:$AH1069),0)</f>
        <v>0</v>
      </c>
      <c r="BR1069" s="11">
        <f>IF($AG1069,SUMPRODUCT(AX$2:AX1069,$AH$2:$AH1069)/SUM($AH$2:$AH1069),0)</f>
        <v>0</v>
      </c>
      <c r="BS1069" s="11">
        <f>IF($AG1069,SUMPRODUCT(AY$2:AY1069,$AH$2:$AH1069)/SUM($AH$2:$AH1069),0)</f>
        <v>0</v>
      </c>
      <c r="BT1069" s="11">
        <f>IF($AG1069,SUMPRODUCT(AZ$2:AZ1069,$AH$2:$AH1069)/SUM($AH$2:$AH1069),0)</f>
        <v>0</v>
      </c>
      <c r="BU1069" s="11">
        <f>IF($AG1069,SUMPRODUCT(BA$2:BA1069,$AH$2:$AH1069)/SUM($AH$2:$AH1069),0)</f>
        <v>0</v>
      </c>
      <c r="BV1069" s="11"/>
      <c r="BW1069" s="109" cm="1">
        <f t="array" ref="BW1069">IF($AG1069,SQRT(SUMPRODUCT($AH$2:$AH1069, (AI$2:AI1069-BC1069)^2)/(SUM($AH$2:$AH1069)-1)),0)</f>
        <v>0</v>
      </c>
      <c r="BX1069" s="109" cm="1">
        <f t="array" ref="BX1069">IF($AG1069,SQRT(SUMPRODUCT($AH$2:$AH1069, (AJ$2:AJ1069-BD1069)^2)/(SUM($AH$2:$AH1069)-1)),0)</f>
        <v>0</v>
      </c>
      <c r="BY1069" s="109" cm="1">
        <f t="array" ref="BY1069">IF($AG1069,SQRT(SUMPRODUCT($AH$2:$AH1069, (AK$2:AK1069-BE1069)^2)/(SUM($AH$2:$AH1069)-1)),0)</f>
        <v>0</v>
      </c>
      <c r="BZ1069" s="109" cm="1">
        <f t="array" ref="BZ1069">IF($AG1069,SQRT(SUMPRODUCT($AH$2:$AH1069, (AL$2:AL1069-BF1069)^2)/(SUM($AH$2:$AH1069)-1)),0)</f>
        <v>0</v>
      </c>
      <c r="CA1069" s="109" cm="1">
        <f t="array" ref="CA1069">IF($AG1069,SQRT(SUMPRODUCT($AH$2:$AH1069, (AM$2:AM1069-BG1069)^2)/(SUM($AH$2:$AH1069)-1)),0)</f>
        <v>0</v>
      </c>
      <c r="CB1069" s="109" cm="1">
        <f t="array" ref="CB1069">IF($AG1069,SQRT(SUMPRODUCT($AH$2:$AH1069, (AN$2:AN1069-BH1069)^2)/(SUM($AH$2:$AH1069)-1)),0)</f>
        <v>0</v>
      </c>
      <c r="CC1069" s="109" cm="1">
        <f t="array" ref="CC1069">IF($AG1069,SQRT(SUMPRODUCT($AH$2:$AH1069, (AO$2:AO1069-BI1069)^2)/(SUM($AH$2:$AH1069)-1)),0)</f>
        <v>0</v>
      </c>
      <c r="CD1069" s="109" cm="1">
        <f t="array" ref="CD1069">IF($AG1069,SQRT(SUMPRODUCT($AH$2:$AH1069, (AP$2:AP1069-BJ1069)^2)/(SUM($AH$2:$AH1069)-1)),0)</f>
        <v>0</v>
      </c>
      <c r="CE1069" s="109" cm="1">
        <f t="array" ref="CE1069">IF($AG1069,SQRT(SUMPRODUCT($AH$2:$AH1069, (AQ$2:AQ1069-BK1069)^2)/(SUM($AH$2:$AH1069)-1)),0)</f>
        <v>0</v>
      </c>
      <c r="CF1069" s="109" cm="1">
        <f t="array" ref="CF1069">IF($AG1069,SQRT(SUMPRODUCT($AH$2:$AH1069, (AR$2:AR1069-BL1069)^2)/(SUM($AH$2:$AH1069)-1)),0)</f>
        <v>0</v>
      </c>
      <c r="CG1069" s="109" cm="1">
        <f t="array" ref="CG1069">IF($AG1069,SQRT(SUMPRODUCT($AH$2:$AH1069, (AS$2:AS1069-BM1069)^2)/(SUM($AH$2:$AH1069)-1)),0)</f>
        <v>0</v>
      </c>
      <c r="CH1069" s="109" cm="1">
        <f t="array" ref="CH1069">IF($AG1069,SQRT(SUMPRODUCT($AH$2:$AH1069, (AT$2:AT1069-BN1069)^2)/(SUM($AH$2:$AH1069)-1)),0)</f>
        <v>0</v>
      </c>
      <c r="CI1069" s="109" cm="1">
        <f t="array" ref="CI1069">IF($AG1069,SQRT(SUMPRODUCT($AH$2:$AH1069, (AU$2:AU1069-BO1069)^2)/(SUM($AH$2:$AH1069)-1)),0)</f>
        <v>0</v>
      </c>
      <c r="CJ1069" s="109" cm="1">
        <f t="array" ref="CJ1069">IF($AG1069,SQRT(SUMPRODUCT($AH$2:$AH1069, (AV$2:AV1069-BP1069)^2)/(SUM($AH$2:$AH1069)-1)),0)</f>
        <v>0</v>
      </c>
      <c r="CK1069" s="109" cm="1">
        <f t="array" ref="CK1069">IF($AG1069,SQRT(SUMPRODUCT($AH$2:$AH1069, (AW$2:AW1069-BQ1069)^2)/(SUM($AH$2:$AH1069)-1)),0)</f>
        <v>0</v>
      </c>
      <c r="CL1069" s="109" cm="1">
        <f t="array" ref="CL1069">IF($AG1069,SQRT(SUMPRODUCT($AH$2:$AH1069, (AX$2:AX1069-BR1069)^2)/(SUM($AH$2:$AH1069)-1)),0)</f>
        <v>0</v>
      </c>
      <c r="CM1069" s="109" cm="1">
        <f t="array" ref="CM1069">IF($AG1069,SQRT(SUMPRODUCT($AH$2:$AH1069, (AY$2:AY1069-BS1069)^2)/(SUM($AH$2:$AH1069)-1)),0)</f>
        <v>0</v>
      </c>
      <c r="CN1069" s="109" cm="1">
        <f t="array" ref="CN1069">IF($AG1069,SQRT(SUMPRODUCT($AH$2:$AH1069, (AZ$2:AZ1069-BT1069)^2)/(SUM($AH$2:$AH1069)-1)),0)</f>
        <v>0</v>
      </c>
      <c r="CO1069" s="109" cm="1">
        <f t="array" ref="CO1069">IF($AG1069,SQRT(SUMPRODUCT($AH$2:$AH1069, (BA$2:BA1069-BU1069)^2)/(SUM($AH$2:$AH1069)-1)),0)</f>
        <v>0</v>
      </c>
    </row>
    <row r="1070" spans="34:93" x14ac:dyDescent="0.25">
      <c r="AH1070" s="99" t="str">
        <f t="shared" si="240"/>
        <v/>
      </c>
      <c r="AI1070" s="11">
        <f t="shared" ca="1" si="251"/>
        <v>0</v>
      </c>
      <c r="AJ1070" s="11">
        <f t="shared" ca="1" si="251"/>
        <v>0</v>
      </c>
      <c r="AK1070" s="11">
        <f t="shared" ca="1" si="251"/>
        <v>0</v>
      </c>
      <c r="AL1070" s="11">
        <f t="shared" ca="1" si="251"/>
        <v>0</v>
      </c>
      <c r="AM1070" s="11">
        <f t="shared" ca="1" si="251"/>
        <v>0</v>
      </c>
      <c r="AN1070" s="11">
        <f t="shared" ca="1" si="251"/>
        <v>0</v>
      </c>
      <c r="AO1070" s="11">
        <f t="shared" ca="1" si="251"/>
        <v>0</v>
      </c>
      <c r="AP1070" s="11">
        <f t="shared" ca="1" si="251"/>
        <v>0</v>
      </c>
      <c r="AQ1070" s="11">
        <f t="shared" ca="1" si="251"/>
        <v>0</v>
      </c>
      <c r="AR1070" s="11">
        <f t="shared" ca="1" si="251"/>
        <v>0</v>
      </c>
      <c r="AS1070" s="11">
        <f t="shared" ca="1" si="252"/>
        <v>0</v>
      </c>
      <c r="AT1070" s="11">
        <f t="shared" ca="1" si="252"/>
        <v>0</v>
      </c>
      <c r="AU1070" s="11">
        <f t="shared" ca="1" si="252"/>
        <v>0</v>
      </c>
      <c r="AV1070" s="11">
        <f t="shared" ca="1" si="252"/>
        <v>0</v>
      </c>
      <c r="AW1070" s="11">
        <f t="shared" ca="1" si="252"/>
        <v>0</v>
      </c>
      <c r="AX1070" s="11">
        <f t="shared" ca="1" si="252"/>
        <v>0</v>
      </c>
      <c r="AY1070" s="11">
        <f t="shared" ca="1" si="252"/>
        <v>0</v>
      </c>
      <c r="AZ1070" s="11">
        <f t="shared" ca="1" si="252"/>
        <v>0</v>
      </c>
      <c r="BA1070" s="11">
        <f t="shared" ca="1" si="252"/>
        <v>0</v>
      </c>
      <c r="BB1070" s="11"/>
      <c r="BC1070" s="11">
        <f>IF($AG1070,SUMPRODUCT(AI$2:AI1070,$AH$2:$AH1070)/SUM($AH$2:$AH1070),0)</f>
        <v>0</v>
      </c>
      <c r="BD1070" s="11">
        <f>IF($AG1070,SUMPRODUCT(AJ$2:AJ1070,$AH$2:$AH1070)/SUM($AH$2:$AH1070),0)</f>
        <v>0</v>
      </c>
      <c r="BE1070" s="11">
        <f>IF($AG1070,SUMPRODUCT(AK$2:AK1070,$AH$2:$AH1070)/SUM($AH$2:$AH1070),0)</f>
        <v>0</v>
      </c>
      <c r="BF1070" s="11">
        <f>IF($AG1070,SUMPRODUCT(AL$2:AL1070,$AH$2:$AH1070)/SUM($AH$2:$AH1070),0)</f>
        <v>0</v>
      </c>
      <c r="BG1070" s="11">
        <f>IF($AG1070,SUMPRODUCT(AM$2:AM1070,$AH$2:$AH1070)/SUM($AH$2:$AH1070),0)</f>
        <v>0</v>
      </c>
      <c r="BH1070" s="11">
        <f>IF($AG1070,SUMPRODUCT(AN$2:AN1070,$AH$2:$AH1070)/SUM($AH$2:$AH1070),0)</f>
        <v>0</v>
      </c>
      <c r="BI1070" s="11">
        <f>IF($AG1070,SUMPRODUCT(AO$2:AO1070,$AH$2:$AH1070)/SUM($AH$2:$AH1070),0)</f>
        <v>0</v>
      </c>
      <c r="BJ1070" s="11">
        <f>IF($AG1070,SUMPRODUCT(AP$2:AP1070,$AH$2:$AH1070)/SUM($AH$2:$AH1070),0)</f>
        <v>0</v>
      </c>
      <c r="BK1070" s="11">
        <f>IF($AG1070,SUMPRODUCT(AQ$2:AQ1070,$AH$2:$AH1070)/SUM($AH$2:$AH1070),0)</f>
        <v>0</v>
      </c>
      <c r="BL1070" s="11">
        <f>IF($AG1070,SUMPRODUCT(AR$2:AR1070,$AH$2:$AH1070)/SUM($AH$2:$AH1070),0)</f>
        <v>0</v>
      </c>
      <c r="BM1070" s="11">
        <f>IF($AG1070,SUMPRODUCT(AS$2:AS1070,$AH$2:$AH1070)/SUM($AH$2:$AH1070),0)</f>
        <v>0</v>
      </c>
      <c r="BN1070" s="11">
        <f>IF($AG1070,SUMPRODUCT(AT$2:AT1070,$AH$2:$AH1070)/SUM($AH$2:$AH1070),0)</f>
        <v>0</v>
      </c>
      <c r="BO1070" s="11">
        <f>IF($AG1070,SUMPRODUCT(AU$2:AU1070,$AH$2:$AH1070)/SUM($AH$2:$AH1070),0)</f>
        <v>0</v>
      </c>
      <c r="BP1070" s="11">
        <f>IF($AG1070,SUMPRODUCT(AV$2:AV1070,$AH$2:$AH1070)/SUM($AH$2:$AH1070),0)</f>
        <v>0</v>
      </c>
      <c r="BQ1070" s="11">
        <f>IF($AG1070,SUMPRODUCT(AW$2:AW1070,$AH$2:$AH1070)/SUM($AH$2:$AH1070),0)</f>
        <v>0</v>
      </c>
      <c r="BR1070" s="11">
        <f>IF($AG1070,SUMPRODUCT(AX$2:AX1070,$AH$2:$AH1070)/SUM($AH$2:$AH1070),0)</f>
        <v>0</v>
      </c>
      <c r="BS1070" s="11">
        <f>IF($AG1070,SUMPRODUCT(AY$2:AY1070,$AH$2:$AH1070)/SUM($AH$2:$AH1070),0)</f>
        <v>0</v>
      </c>
      <c r="BT1070" s="11">
        <f>IF($AG1070,SUMPRODUCT(AZ$2:AZ1070,$AH$2:$AH1070)/SUM($AH$2:$AH1070),0)</f>
        <v>0</v>
      </c>
      <c r="BU1070" s="11">
        <f>IF($AG1070,SUMPRODUCT(BA$2:BA1070,$AH$2:$AH1070)/SUM($AH$2:$AH1070),0)</f>
        <v>0</v>
      </c>
      <c r="BV1070" s="11"/>
      <c r="BW1070" s="109" cm="1">
        <f t="array" ref="BW1070">IF($AG1070,SQRT(SUMPRODUCT($AH$2:$AH1070, (AI$2:AI1070-BC1070)^2)/(SUM($AH$2:$AH1070)-1)),0)</f>
        <v>0</v>
      </c>
      <c r="BX1070" s="109" cm="1">
        <f t="array" ref="BX1070">IF($AG1070,SQRT(SUMPRODUCT($AH$2:$AH1070, (AJ$2:AJ1070-BD1070)^2)/(SUM($AH$2:$AH1070)-1)),0)</f>
        <v>0</v>
      </c>
      <c r="BY1070" s="109" cm="1">
        <f t="array" ref="BY1070">IF($AG1070,SQRT(SUMPRODUCT($AH$2:$AH1070, (AK$2:AK1070-BE1070)^2)/(SUM($AH$2:$AH1070)-1)),0)</f>
        <v>0</v>
      </c>
      <c r="BZ1070" s="109" cm="1">
        <f t="array" ref="BZ1070">IF($AG1070,SQRT(SUMPRODUCT($AH$2:$AH1070, (AL$2:AL1070-BF1070)^2)/(SUM($AH$2:$AH1070)-1)),0)</f>
        <v>0</v>
      </c>
      <c r="CA1070" s="109" cm="1">
        <f t="array" ref="CA1070">IF($AG1070,SQRT(SUMPRODUCT($AH$2:$AH1070, (AM$2:AM1070-BG1070)^2)/(SUM($AH$2:$AH1070)-1)),0)</f>
        <v>0</v>
      </c>
      <c r="CB1070" s="109" cm="1">
        <f t="array" ref="CB1070">IF($AG1070,SQRT(SUMPRODUCT($AH$2:$AH1070, (AN$2:AN1070-BH1070)^2)/(SUM($AH$2:$AH1070)-1)),0)</f>
        <v>0</v>
      </c>
      <c r="CC1070" s="109" cm="1">
        <f t="array" ref="CC1070">IF($AG1070,SQRT(SUMPRODUCT($AH$2:$AH1070, (AO$2:AO1070-BI1070)^2)/(SUM($AH$2:$AH1070)-1)),0)</f>
        <v>0</v>
      </c>
      <c r="CD1070" s="109" cm="1">
        <f t="array" ref="CD1070">IF($AG1070,SQRT(SUMPRODUCT($AH$2:$AH1070, (AP$2:AP1070-BJ1070)^2)/(SUM($AH$2:$AH1070)-1)),0)</f>
        <v>0</v>
      </c>
      <c r="CE1070" s="109" cm="1">
        <f t="array" ref="CE1070">IF($AG1070,SQRT(SUMPRODUCT($AH$2:$AH1070, (AQ$2:AQ1070-BK1070)^2)/(SUM($AH$2:$AH1070)-1)),0)</f>
        <v>0</v>
      </c>
      <c r="CF1070" s="109" cm="1">
        <f t="array" ref="CF1070">IF($AG1070,SQRT(SUMPRODUCT($AH$2:$AH1070, (AR$2:AR1070-BL1070)^2)/(SUM($AH$2:$AH1070)-1)),0)</f>
        <v>0</v>
      </c>
      <c r="CG1070" s="109" cm="1">
        <f t="array" ref="CG1070">IF($AG1070,SQRT(SUMPRODUCT($AH$2:$AH1070, (AS$2:AS1070-BM1070)^2)/(SUM($AH$2:$AH1070)-1)),0)</f>
        <v>0</v>
      </c>
      <c r="CH1070" s="109" cm="1">
        <f t="array" ref="CH1070">IF($AG1070,SQRT(SUMPRODUCT($AH$2:$AH1070, (AT$2:AT1070-BN1070)^2)/(SUM($AH$2:$AH1070)-1)),0)</f>
        <v>0</v>
      </c>
      <c r="CI1070" s="109" cm="1">
        <f t="array" ref="CI1070">IF($AG1070,SQRT(SUMPRODUCT($AH$2:$AH1070, (AU$2:AU1070-BO1070)^2)/(SUM($AH$2:$AH1070)-1)),0)</f>
        <v>0</v>
      </c>
      <c r="CJ1070" s="109" cm="1">
        <f t="array" ref="CJ1070">IF($AG1070,SQRT(SUMPRODUCT($AH$2:$AH1070, (AV$2:AV1070-BP1070)^2)/(SUM($AH$2:$AH1070)-1)),0)</f>
        <v>0</v>
      </c>
      <c r="CK1070" s="109" cm="1">
        <f t="array" ref="CK1070">IF($AG1070,SQRT(SUMPRODUCT($AH$2:$AH1070, (AW$2:AW1070-BQ1070)^2)/(SUM($AH$2:$AH1070)-1)),0)</f>
        <v>0</v>
      </c>
      <c r="CL1070" s="109" cm="1">
        <f t="array" ref="CL1070">IF($AG1070,SQRT(SUMPRODUCT($AH$2:$AH1070, (AX$2:AX1070-BR1070)^2)/(SUM($AH$2:$AH1070)-1)),0)</f>
        <v>0</v>
      </c>
      <c r="CM1070" s="109" cm="1">
        <f t="array" ref="CM1070">IF($AG1070,SQRT(SUMPRODUCT($AH$2:$AH1070, (AY$2:AY1070-BS1070)^2)/(SUM($AH$2:$AH1070)-1)),0)</f>
        <v>0</v>
      </c>
      <c r="CN1070" s="109" cm="1">
        <f t="array" ref="CN1070">IF($AG1070,SQRT(SUMPRODUCT($AH$2:$AH1070, (AZ$2:AZ1070-BT1070)^2)/(SUM($AH$2:$AH1070)-1)),0)</f>
        <v>0</v>
      </c>
      <c r="CO1070" s="109" cm="1">
        <f t="array" ref="CO1070">IF($AG1070,SQRT(SUMPRODUCT($AH$2:$AH1070, (BA$2:BA1070-BU1070)^2)/(SUM($AH$2:$AH1070)-1)),0)</f>
        <v>0</v>
      </c>
    </row>
    <row r="1071" spans="34:93" x14ac:dyDescent="0.25">
      <c r="AH1071" s="99" t="str">
        <f t="shared" ref="AH1071:AH1134" si="253">IF(AG1071&lt;&gt;0,AG1071-AG1070,"")</f>
        <v/>
      </c>
      <c r="AI1071" s="11">
        <f t="shared" ca="1" si="251"/>
        <v>0</v>
      </c>
      <c r="AJ1071" s="11">
        <f t="shared" ca="1" si="251"/>
        <v>0</v>
      </c>
      <c r="AK1071" s="11">
        <f t="shared" ca="1" si="251"/>
        <v>0</v>
      </c>
      <c r="AL1071" s="11">
        <f t="shared" ca="1" si="251"/>
        <v>0</v>
      </c>
      <c r="AM1071" s="11">
        <f t="shared" ca="1" si="251"/>
        <v>0</v>
      </c>
      <c r="AN1071" s="11">
        <f t="shared" ca="1" si="251"/>
        <v>0</v>
      </c>
      <c r="AO1071" s="11">
        <f t="shared" ca="1" si="251"/>
        <v>0</v>
      </c>
      <c r="AP1071" s="11">
        <f t="shared" ca="1" si="251"/>
        <v>0</v>
      </c>
      <c r="AQ1071" s="11">
        <f t="shared" ca="1" si="251"/>
        <v>0</v>
      </c>
      <c r="AR1071" s="11">
        <f t="shared" ca="1" si="251"/>
        <v>0</v>
      </c>
      <c r="AS1071" s="11">
        <f t="shared" ca="1" si="252"/>
        <v>0</v>
      </c>
      <c r="AT1071" s="11">
        <f t="shared" ca="1" si="252"/>
        <v>0</v>
      </c>
      <c r="AU1071" s="11">
        <f t="shared" ca="1" si="252"/>
        <v>0</v>
      </c>
      <c r="AV1071" s="11">
        <f t="shared" ca="1" si="252"/>
        <v>0</v>
      </c>
      <c r="AW1071" s="11">
        <f t="shared" ca="1" si="252"/>
        <v>0</v>
      </c>
      <c r="AX1071" s="11">
        <f t="shared" ca="1" si="252"/>
        <v>0</v>
      </c>
      <c r="AY1071" s="11">
        <f t="shared" ca="1" si="252"/>
        <v>0</v>
      </c>
      <c r="AZ1071" s="11">
        <f t="shared" ca="1" si="252"/>
        <v>0</v>
      </c>
      <c r="BA1071" s="11">
        <f t="shared" ca="1" si="252"/>
        <v>0</v>
      </c>
      <c r="BB1071" s="11"/>
      <c r="BC1071" s="11">
        <f>IF($AG1071,SUMPRODUCT(AI$2:AI1071,$AH$2:$AH1071)/SUM($AH$2:$AH1071),0)</f>
        <v>0</v>
      </c>
      <c r="BD1071" s="11">
        <f>IF($AG1071,SUMPRODUCT(AJ$2:AJ1071,$AH$2:$AH1071)/SUM($AH$2:$AH1071),0)</f>
        <v>0</v>
      </c>
      <c r="BE1071" s="11">
        <f>IF($AG1071,SUMPRODUCT(AK$2:AK1071,$AH$2:$AH1071)/SUM($AH$2:$AH1071),0)</f>
        <v>0</v>
      </c>
      <c r="BF1071" s="11">
        <f>IF($AG1071,SUMPRODUCT(AL$2:AL1071,$AH$2:$AH1071)/SUM($AH$2:$AH1071),0)</f>
        <v>0</v>
      </c>
      <c r="BG1071" s="11">
        <f>IF($AG1071,SUMPRODUCT(AM$2:AM1071,$AH$2:$AH1071)/SUM($AH$2:$AH1071),0)</f>
        <v>0</v>
      </c>
      <c r="BH1071" s="11">
        <f>IF($AG1071,SUMPRODUCT(AN$2:AN1071,$AH$2:$AH1071)/SUM($AH$2:$AH1071),0)</f>
        <v>0</v>
      </c>
      <c r="BI1071" s="11">
        <f>IF($AG1071,SUMPRODUCT(AO$2:AO1071,$AH$2:$AH1071)/SUM($AH$2:$AH1071),0)</f>
        <v>0</v>
      </c>
      <c r="BJ1071" s="11">
        <f>IF($AG1071,SUMPRODUCT(AP$2:AP1071,$AH$2:$AH1071)/SUM($AH$2:$AH1071),0)</f>
        <v>0</v>
      </c>
      <c r="BK1071" s="11">
        <f>IF($AG1071,SUMPRODUCT(AQ$2:AQ1071,$AH$2:$AH1071)/SUM($AH$2:$AH1071),0)</f>
        <v>0</v>
      </c>
      <c r="BL1071" s="11">
        <f>IF($AG1071,SUMPRODUCT(AR$2:AR1071,$AH$2:$AH1071)/SUM($AH$2:$AH1071),0)</f>
        <v>0</v>
      </c>
      <c r="BM1071" s="11">
        <f>IF($AG1071,SUMPRODUCT(AS$2:AS1071,$AH$2:$AH1071)/SUM($AH$2:$AH1071),0)</f>
        <v>0</v>
      </c>
      <c r="BN1071" s="11">
        <f>IF($AG1071,SUMPRODUCT(AT$2:AT1071,$AH$2:$AH1071)/SUM($AH$2:$AH1071),0)</f>
        <v>0</v>
      </c>
      <c r="BO1071" s="11">
        <f>IF($AG1071,SUMPRODUCT(AU$2:AU1071,$AH$2:$AH1071)/SUM($AH$2:$AH1071),0)</f>
        <v>0</v>
      </c>
      <c r="BP1071" s="11">
        <f>IF($AG1071,SUMPRODUCT(AV$2:AV1071,$AH$2:$AH1071)/SUM($AH$2:$AH1071),0)</f>
        <v>0</v>
      </c>
      <c r="BQ1071" s="11">
        <f>IF($AG1071,SUMPRODUCT(AW$2:AW1071,$AH$2:$AH1071)/SUM($AH$2:$AH1071),0)</f>
        <v>0</v>
      </c>
      <c r="BR1071" s="11">
        <f>IF($AG1071,SUMPRODUCT(AX$2:AX1071,$AH$2:$AH1071)/SUM($AH$2:$AH1071),0)</f>
        <v>0</v>
      </c>
      <c r="BS1071" s="11">
        <f>IF($AG1071,SUMPRODUCT(AY$2:AY1071,$AH$2:$AH1071)/SUM($AH$2:$AH1071),0)</f>
        <v>0</v>
      </c>
      <c r="BT1071" s="11">
        <f>IF($AG1071,SUMPRODUCT(AZ$2:AZ1071,$AH$2:$AH1071)/SUM($AH$2:$AH1071),0)</f>
        <v>0</v>
      </c>
      <c r="BU1071" s="11">
        <f>IF($AG1071,SUMPRODUCT(BA$2:BA1071,$AH$2:$AH1071)/SUM($AH$2:$AH1071),0)</f>
        <v>0</v>
      </c>
      <c r="BV1071" s="11"/>
      <c r="BW1071" s="109" cm="1">
        <f t="array" ref="BW1071">IF($AG1071,SQRT(SUMPRODUCT($AH$2:$AH1071, (AI$2:AI1071-BC1071)^2)/(SUM($AH$2:$AH1071)-1)),0)</f>
        <v>0</v>
      </c>
      <c r="BX1071" s="109" cm="1">
        <f t="array" ref="BX1071">IF($AG1071,SQRT(SUMPRODUCT($AH$2:$AH1071, (AJ$2:AJ1071-BD1071)^2)/(SUM($AH$2:$AH1071)-1)),0)</f>
        <v>0</v>
      </c>
      <c r="BY1071" s="109" cm="1">
        <f t="array" ref="BY1071">IF($AG1071,SQRT(SUMPRODUCT($AH$2:$AH1071, (AK$2:AK1071-BE1071)^2)/(SUM($AH$2:$AH1071)-1)),0)</f>
        <v>0</v>
      </c>
      <c r="BZ1071" s="109" cm="1">
        <f t="array" ref="BZ1071">IF($AG1071,SQRT(SUMPRODUCT($AH$2:$AH1071, (AL$2:AL1071-BF1071)^2)/(SUM($AH$2:$AH1071)-1)),0)</f>
        <v>0</v>
      </c>
      <c r="CA1071" s="109" cm="1">
        <f t="array" ref="CA1071">IF($AG1071,SQRT(SUMPRODUCT($AH$2:$AH1071, (AM$2:AM1071-BG1071)^2)/(SUM($AH$2:$AH1071)-1)),0)</f>
        <v>0</v>
      </c>
      <c r="CB1071" s="109" cm="1">
        <f t="array" ref="CB1071">IF($AG1071,SQRT(SUMPRODUCT($AH$2:$AH1071, (AN$2:AN1071-BH1071)^2)/(SUM($AH$2:$AH1071)-1)),0)</f>
        <v>0</v>
      </c>
      <c r="CC1071" s="109" cm="1">
        <f t="array" ref="CC1071">IF($AG1071,SQRT(SUMPRODUCT($AH$2:$AH1071, (AO$2:AO1071-BI1071)^2)/(SUM($AH$2:$AH1071)-1)),0)</f>
        <v>0</v>
      </c>
      <c r="CD1071" s="109" cm="1">
        <f t="array" ref="CD1071">IF($AG1071,SQRT(SUMPRODUCT($AH$2:$AH1071, (AP$2:AP1071-BJ1071)^2)/(SUM($AH$2:$AH1071)-1)),0)</f>
        <v>0</v>
      </c>
      <c r="CE1071" s="109" cm="1">
        <f t="array" ref="CE1071">IF($AG1071,SQRT(SUMPRODUCT($AH$2:$AH1071, (AQ$2:AQ1071-BK1071)^2)/(SUM($AH$2:$AH1071)-1)),0)</f>
        <v>0</v>
      </c>
      <c r="CF1071" s="109" cm="1">
        <f t="array" ref="CF1071">IF($AG1071,SQRT(SUMPRODUCT($AH$2:$AH1071, (AR$2:AR1071-BL1071)^2)/(SUM($AH$2:$AH1071)-1)),0)</f>
        <v>0</v>
      </c>
      <c r="CG1071" s="109" cm="1">
        <f t="array" ref="CG1071">IF($AG1071,SQRT(SUMPRODUCT($AH$2:$AH1071, (AS$2:AS1071-BM1071)^2)/(SUM($AH$2:$AH1071)-1)),0)</f>
        <v>0</v>
      </c>
      <c r="CH1071" s="109" cm="1">
        <f t="array" ref="CH1071">IF($AG1071,SQRT(SUMPRODUCT($AH$2:$AH1071, (AT$2:AT1071-BN1071)^2)/(SUM($AH$2:$AH1071)-1)),0)</f>
        <v>0</v>
      </c>
      <c r="CI1071" s="109" cm="1">
        <f t="array" ref="CI1071">IF($AG1071,SQRT(SUMPRODUCT($AH$2:$AH1071, (AU$2:AU1071-BO1071)^2)/(SUM($AH$2:$AH1071)-1)),0)</f>
        <v>0</v>
      </c>
      <c r="CJ1071" s="109" cm="1">
        <f t="array" ref="CJ1071">IF($AG1071,SQRT(SUMPRODUCT($AH$2:$AH1071, (AV$2:AV1071-BP1071)^2)/(SUM($AH$2:$AH1071)-1)),0)</f>
        <v>0</v>
      </c>
      <c r="CK1071" s="109" cm="1">
        <f t="array" ref="CK1071">IF($AG1071,SQRT(SUMPRODUCT($AH$2:$AH1071, (AW$2:AW1071-BQ1071)^2)/(SUM($AH$2:$AH1071)-1)),0)</f>
        <v>0</v>
      </c>
      <c r="CL1071" s="109" cm="1">
        <f t="array" ref="CL1071">IF($AG1071,SQRT(SUMPRODUCT($AH$2:$AH1071, (AX$2:AX1071-BR1071)^2)/(SUM($AH$2:$AH1071)-1)),0)</f>
        <v>0</v>
      </c>
      <c r="CM1071" s="109" cm="1">
        <f t="array" ref="CM1071">IF($AG1071,SQRT(SUMPRODUCT($AH$2:$AH1071, (AY$2:AY1071-BS1071)^2)/(SUM($AH$2:$AH1071)-1)),0)</f>
        <v>0</v>
      </c>
      <c r="CN1071" s="109" cm="1">
        <f t="array" ref="CN1071">IF($AG1071,SQRT(SUMPRODUCT($AH$2:$AH1071, (AZ$2:AZ1071-BT1071)^2)/(SUM($AH$2:$AH1071)-1)),0)</f>
        <v>0</v>
      </c>
      <c r="CO1071" s="109" cm="1">
        <f t="array" ref="CO1071">IF($AG1071,SQRT(SUMPRODUCT($AH$2:$AH1071, (BA$2:BA1071-BU1071)^2)/(SUM($AH$2:$AH1071)-1)),0)</f>
        <v>0</v>
      </c>
    </row>
    <row r="1072" spans="34:93" x14ac:dyDescent="0.25">
      <c r="AH1072" s="99" t="str">
        <f t="shared" si="253"/>
        <v/>
      </c>
      <c r="AI1072" s="11">
        <f t="shared" ref="AI1072:AR1081" ca="1" si="254">IF(AI$1&lt;&gt;0,SUMIFS(INDIRECT(AI$1), Fecha,$AG1072),0)</f>
        <v>0</v>
      </c>
      <c r="AJ1072" s="11">
        <f t="shared" ca="1" si="254"/>
        <v>0</v>
      </c>
      <c r="AK1072" s="11">
        <f t="shared" ca="1" si="254"/>
        <v>0</v>
      </c>
      <c r="AL1072" s="11">
        <f t="shared" ca="1" si="254"/>
        <v>0</v>
      </c>
      <c r="AM1072" s="11">
        <f t="shared" ca="1" si="254"/>
        <v>0</v>
      </c>
      <c r="AN1072" s="11">
        <f t="shared" ca="1" si="254"/>
        <v>0</v>
      </c>
      <c r="AO1072" s="11">
        <f t="shared" ca="1" si="254"/>
        <v>0</v>
      </c>
      <c r="AP1072" s="11">
        <f t="shared" ca="1" si="254"/>
        <v>0</v>
      </c>
      <c r="AQ1072" s="11">
        <f t="shared" ca="1" si="254"/>
        <v>0</v>
      </c>
      <c r="AR1072" s="11">
        <f t="shared" ca="1" si="254"/>
        <v>0</v>
      </c>
      <c r="AS1072" s="11">
        <f t="shared" ref="AS1072:BA1081" ca="1" si="255">IF(AS$1&lt;&gt;0,SUMIFS(INDIRECT(AS$1), Fecha,$AG1072),0)</f>
        <v>0</v>
      </c>
      <c r="AT1072" s="11">
        <f t="shared" ca="1" si="255"/>
        <v>0</v>
      </c>
      <c r="AU1072" s="11">
        <f t="shared" ca="1" si="255"/>
        <v>0</v>
      </c>
      <c r="AV1072" s="11">
        <f t="shared" ca="1" si="255"/>
        <v>0</v>
      </c>
      <c r="AW1072" s="11">
        <f t="shared" ca="1" si="255"/>
        <v>0</v>
      </c>
      <c r="AX1072" s="11">
        <f t="shared" ca="1" si="255"/>
        <v>0</v>
      </c>
      <c r="AY1072" s="11">
        <f t="shared" ca="1" si="255"/>
        <v>0</v>
      </c>
      <c r="AZ1072" s="11">
        <f t="shared" ca="1" si="255"/>
        <v>0</v>
      </c>
      <c r="BA1072" s="11">
        <f t="shared" ca="1" si="255"/>
        <v>0</v>
      </c>
      <c r="BB1072" s="11"/>
      <c r="BC1072" s="11">
        <f>IF($AG1072,SUMPRODUCT(AI$2:AI1072,$AH$2:$AH1072)/SUM($AH$2:$AH1072),0)</f>
        <v>0</v>
      </c>
      <c r="BD1072" s="11">
        <f>IF($AG1072,SUMPRODUCT(AJ$2:AJ1072,$AH$2:$AH1072)/SUM($AH$2:$AH1072),0)</f>
        <v>0</v>
      </c>
      <c r="BE1072" s="11">
        <f>IF($AG1072,SUMPRODUCT(AK$2:AK1072,$AH$2:$AH1072)/SUM($AH$2:$AH1072),0)</f>
        <v>0</v>
      </c>
      <c r="BF1072" s="11">
        <f>IF($AG1072,SUMPRODUCT(AL$2:AL1072,$AH$2:$AH1072)/SUM($AH$2:$AH1072),0)</f>
        <v>0</v>
      </c>
      <c r="BG1072" s="11">
        <f>IF($AG1072,SUMPRODUCT(AM$2:AM1072,$AH$2:$AH1072)/SUM($AH$2:$AH1072),0)</f>
        <v>0</v>
      </c>
      <c r="BH1072" s="11">
        <f>IF($AG1072,SUMPRODUCT(AN$2:AN1072,$AH$2:$AH1072)/SUM($AH$2:$AH1072),0)</f>
        <v>0</v>
      </c>
      <c r="BI1072" s="11">
        <f>IF($AG1072,SUMPRODUCT(AO$2:AO1072,$AH$2:$AH1072)/SUM($AH$2:$AH1072),0)</f>
        <v>0</v>
      </c>
      <c r="BJ1072" s="11">
        <f>IF($AG1072,SUMPRODUCT(AP$2:AP1072,$AH$2:$AH1072)/SUM($AH$2:$AH1072),0)</f>
        <v>0</v>
      </c>
      <c r="BK1072" s="11">
        <f>IF($AG1072,SUMPRODUCT(AQ$2:AQ1072,$AH$2:$AH1072)/SUM($AH$2:$AH1072),0)</f>
        <v>0</v>
      </c>
      <c r="BL1072" s="11">
        <f>IF($AG1072,SUMPRODUCT(AR$2:AR1072,$AH$2:$AH1072)/SUM($AH$2:$AH1072),0)</f>
        <v>0</v>
      </c>
      <c r="BM1072" s="11">
        <f>IF($AG1072,SUMPRODUCT(AS$2:AS1072,$AH$2:$AH1072)/SUM($AH$2:$AH1072),0)</f>
        <v>0</v>
      </c>
      <c r="BN1072" s="11">
        <f>IF($AG1072,SUMPRODUCT(AT$2:AT1072,$AH$2:$AH1072)/SUM($AH$2:$AH1072),0)</f>
        <v>0</v>
      </c>
      <c r="BO1072" s="11">
        <f>IF($AG1072,SUMPRODUCT(AU$2:AU1072,$AH$2:$AH1072)/SUM($AH$2:$AH1072),0)</f>
        <v>0</v>
      </c>
      <c r="BP1072" s="11">
        <f>IF($AG1072,SUMPRODUCT(AV$2:AV1072,$AH$2:$AH1072)/SUM($AH$2:$AH1072),0)</f>
        <v>0</v>
      </c>
      <c r="BQ1072" s="11">
        <f>IF($AG1072,SUMPRODUCT(AW$2:AW1072,$AH$2:$AH1072)/SUM($AH$2:$AH1072),0)</f>
        <v>0</v>
      </c>
      <c r="BR1072" s="11">
        <f>IF($AG1072,SUMPRODUCT(AX$2:AX1072,$AH$2:$AH1072)/SUM($AH$2:$AH1072),0)</f>
        <v>0</v>
      </c>
      <c r="BS1072" s="11">
        <f>IF($AG1072,SUMPRODUCT(AY$2:AY1072,$AH$2:$AH1072)/SUM($AH$2:$AH1072),0)</f>
        <v>0</v>
      </c>
      <c r="BT1072" s="11">
        <f>IF($AG1072,SUMPRODUCT(AZ$2:AZ1072,$AH$2:$AH1072)/SUM($AH$2:$AH1072),0)</f>
        <v>0</v>
      </c>
      <c r="BU1072" s="11">
        <f>IF($AG1072,SUMPRODUCT(BA$2:BA1072,$AH$2:$AH1072)/SUM($AH$2:$AH1072),0)</f>
        <v>0</v>
      </c>
      <c r="BV1072" s="11"/>
      <c r="BW1072" s="109" cm="1">
        <f t="array" ref="BW1072">IF($AG1072,SQRT(SUMPRODUCT($AH$2:$AH1072, (AI$2:AI1072-BC1072)^2)/(SUM($AH$2:$AH1072)-1)),0)</f>
        <v>0</v>
      </c>
      <c r="BX1072" s="109" cm="1">
        <f t="array" ref="BX1072">IF($AG1072,SQRT(SUMPRODUCT($AH$2:$AH1072, (AJ$2:AJ1072-BD1072)^2)/(SUM($AH$2:$AH1072)-1)),0)</f>
        <v>0</v>
      </c>
      <c r="BY1072" s="109" cm="1">
        <f t="array" ref="BY1072">IF($AG1072,SQRT(SUMPRODUCT($AH$2:$AH1072, (AK$2:AK1072-BE1072)^2)/(SUM($AH$2:$AH1072)-1)),0)</f>
        <v>0</v>
      </c>
      <c r="BZ1072" s="109" cm="1">
        <f t="array" ref="BZ1072">IF($AG1072,SQRT(SUMPRODUCT($AH$2:$AH1072, (AL$2:AL1072-BF1072)^2)/(SUM($AH$2:$AH1072)-1)),0)</f>
        <v>0</v>
      </c>
      <c r="CA1072" s="109" cm="1">
        <f t="array" ref="CA1072">IF($AG1072,SQRT(SUMPRODUCT($AH$2:$AH1072, (AM$2:AM1072-BG1072)^2)/(SUM($AH$2:$AH1072)-1)),0)</f>
        <v>0</v>
      </c>
      <c r="CB1072" s="109" cm="1">
        <f t="array" ref="CB1072">IF($AG1072,SQRT(SUMPRODUCT($AH$2:$AH1072, (AN$2:AN1072-BH1072)^2)/(SUM($AH$2:$AH1072)-1)),0)</f>
        <v>0</v>
      </c>
      <c r="CC1072" s="109" cm="1">
        <f t="array" ref="CC1072">IF($AG1072,SQRT(SUMPRODUCT($AH$2:$AH1072, (AO$2:AO1072-BI1072)^2)/(SUM($AH$2:$AH1072)-1)),0)</f>
        <v>0</v>
      </c>
      <c r="CD1072" s="109" cm="1">
        <f t="array" ref="CD1072">IF($AG1072,SQRT(SUMPRODUCT($AH$2:$AH1072, (AP$2:AP1072-BJ1072)^2)/(SUM($AH$2:$AH1072)-1)),0)</f>
        <v>0</v>
      </c>
      <c r="CE1072" s="109" cm="1">
        <f t="array" ref="CE1072">IF($AG1072,SQRT(SUMPRODUCT($AH$2:$AH1072, (AQ$2:AQ1072-BK1072)^2)/(SUM($AH$2:$AH1072)-1)),0)</f>
        <v>0</v>
      </c>
      <c r="CF1072" s="109" cm="1">
        <f t="array" ref="CF1072">IF($AG1072,SQRT(SUMPRODUCT($AH$2:$AH1072, (AR$2:AR1072-BL1072)^2)/(SUM($AH$2:$AH1072)-1)),0)</f>
        <v>0</v>
      </c>
      <c r="CG1072" s="109" cm="1">
        <f t="array" ref="CG1072">IF($AG1072,SQRT(SUMPRODUCT($AH$2:$AH1072, (AS$2:AS1072-BM1072)^2)/(SUM($AH$2:$AH1072)-1)),0)</f>
        <v>0</v>
      </c>
      <c r="CH1072" s="109" cm="1">
        <f t="array" ref="CH1072">IF($AG1072,SQRT(SUMPRODUCT($AH$2:$AH1072, (AT$2:AT1072-BN1072)^2)/(SUM($AH$2:$AH1072)-1)),0)</f>
        <v>0</v>
      </c>
      <c r="CI1072" s="109" cm="1">
        <f t="array" ref="CI1072">IF($AG1072,SQRT(SUMPRODUCT($AH$2:$AH1072, (AU$2:AU1072-BO1072)^2)/(SUM($AH$2:$AH1072)-1)),0)</f>
        <v>0</v>
      </c>
      <c r="CJ1072" s="109" cm="1">
        <f t="array" ref="CJ1072">IF($AG1072,SQRT(SUMPRODUCT($AH$2:$AH1072, (AV$2:AV1072-BP1072)^2)/(SUM($AH$2:$AH1072)-1)),0)</f>
        <v>0</v>
      </c>
      <c r="CK1072" s="109" cm="1">
        <f t="array" ref="CK1072">IF($AG1072,SQRT(SUMPRODUCT($AH$2:$AH1072, (AW$2:AW1072-BQ1072)^2)/(SUM($AH$2:$AH1072)-1)),0)</f>
        <v>0</v>
      </c>
      <c r="CL1072" s="109" cm="1">
        <f t="array" ref="CL1072">IF($AG1072,SQRT(SUMPRODUCT($AH$2:$AH1072, (AX$2:AX1072-BR1072)^2)/(SUM($AH$2:$AH1072)-1)),0)</f>
        <v>0</v>
      </c>
      <c r="CM1072" s="109" cm="1">
        <f t="array" ref="CM1072">IF($AG1072,SQRT(SUMPRODUCT($AH$2:$AH1072, (AY$2:AY1072-BS1072)^2)/(SUM($AH$2:$AH1072)-1)),0)</f>
        <v>0</v>
      </c>
      <c r="CN1072" s="109" cm="1">
        <f t="array" ref="CN1072">IF($AG1072,SQRT(SUMPRODUCT($AH$2:$AH1072, (AZ$2:AZ1072-BT1072)^2)/(SUM($AH$2:$AH1072)-1)),0)</f>
        <v>0</v>
      </c>
      <c r="CO1072" s="109" cm="1">
        <f t="array" ref="CO1072">IF($AG1072,SQRT(SUMPRODUCT($AH$2:$AH1072, (BA$2:BA1072-BU1072)^2)/(SUM($AH$2:$AH1072)-1)),0)</f>
        <v>0</v>
      </c>
    </row>
    <row r="1073" spans="34:93" x14ac:dyDescent="0.25">
      <c r="AH1073" s="99" t="str">
        <f t="shared" si="253"/>
        <v/>
      </c>
      <c r="AI1073" s="11">
        <f t="shared" ca="1" si="254"/>
        <v>0</v>
      </c>
      <c r="AJ1073" s="11">
        <f t="shared" ca="1" si="254"/>
        <v>0</v>
      </c>
      <c r="AK1073" s="11">
        <f t="shared" ca="1" si="254"/>
        <v>0</v>
      </c>
      <c r="AL1073" s="11">
        <f t="shared" ca="1" si="254"/>
        <v>0</v>
      </c>
      <c r="AM1073" s="11">
        <f t="shared" ca="1" si="254"/>
        <v>0</v>
      </c>
      <c r="AN1073" s="11">
        <f t="shared" ca="1" si="254"/>
        <v>0</v>
      </c>
      <c r="AO1073" s="11">
        <f t="shared" ca="1" si="254"/>
        <v>0</v>
      </c>
      <c r="AP1073" s="11">
        <f t="shared" ca="1" si="254"/>
        <v>0</v>
      </c>
      <c r="AQ1073" s="11">
        <f t="shared" ca="1" si="254"/>
        <v>0</v>
      </c>
      <c r="AR1073" s="11">
        <f t="shared" ca="1" si="254"/>
        <v>0</v>
      </c>
      <c r="AS1073" s="11">
        <f t="shared" ca="1" si="255"/>
        <v>0</v>
      </c>
      <c r="AT1073" s="11">
        <f t="shared" ca="1" si="255"/>
        <v>0</v>
      </c>
      <c r="AU1073" s="11">
        <f t="shared" ca="1" si="255"/>
        <v>0</v>
      </c>
      <c r="AV1073" s="11">
        <f t="shared" ca="1" si="255"/>
        <v>0</v>
      </c>
      <c r="AW1073" s="11">
        <f t="shared" ca="1" si="255"/>
        <v>0</v>
      </c>
      <c r="AX1073" s="11">
        <f t="shared" ca="1" si="255"/>
        <v>0</v>
      </c>
      <c r="AY1073" s="11">
        <f t="shared" ca="1" si="255"/>
        <v>0</v>
      </c>
      <c r="AZ1073" s="11">
        <f t="shared" ca="1" si="255"/>
        <v>0</v>
      </c>
      <c r="BA1073" s="11">
        <f t="shared" ca="1" si="255"/>
        <v>0</v>
      </c>
      <c r="BB1073" s="11"/>
      <c r="BC1073" s="11">
        <f>IF($AG1073,SUMPRODUCT(AI$2:AI1073,$AH$2:$AH1073)/SUM($AH$2:$AH1073),0)</f>
        <v>0</v>
      </c>
      <c r="BD1073" s="11">
        <f>IF($AG1073,SUMPRODUCT(AJ$2:AJ1073,$AH$2:$AH1073)/SUM($AH$2:$AH1073),0)</f>
        <v>0</v>
      </c>
      <c r="BE1073" s="11">
        <f>IF($AG1073,SUMPRODUCT(AK$2:AK1073,$AH$2:$AH1073)/SUM($AH$2:$AH1073),0)</f>
        <v>0</v>
      </c>
      <c r="BF1073" s="11">
        <f>IF($AG1073,SUMPRODUCT(AL$2:AL1073,$AH$2:$AH1073)/SUM($AH$2:$AH1073),0)</f>
        <v>0</v>
      </c>
      <c r="BG1073" s="11">
        <f>IF($AG1073,SUMPRODUCT(AM$2:AM1073,$AH$2:$AH1073)/SUM($AH$2:$AH1073),0)</f>
        <v>0</v>
      </c>
      <c r="BH1073" s="11">
        <f>IF($AG1073,SUMPRODUCT(AN$2:AN1073,$AH$2:$AH1073)/SUM($AH$2:$AH1073),0)</f>
        <v>0</v>
      </c>
      <c r="BI1073" s="11">
        <f>IF($AG1073,SUMPRODUCT(AO$2:AO1073,$AH$2:$AH1073)/SUM($AH$2:$AH1073),0)</f>
        <v>0</v>
      </c>
      <c r="BJ1073" s="11">
        <f>IF($AG1073,SUMPRODUCT(AP$2:AP1073,$AH$2:$AH1073)/SUM($AH$2:$AH1073),0)</f>
        <v>0</v>
      </c>
      <c r="BK1073" s="11">
        <f>IF($AG1073,SUMPRODUCT(AQ$2:AQ1073,$AH$2:$AH1073)/SUM($AH$2:$AH1073),0)</f>
        <v>0</v>
      </c>
      <c r="BL1073" s="11">
        <f>IF($AG1073,SUMPRODUCT(AR$2:AR1073,$AH$2:$AH1073)/SUM($AH$2:$AH1073),0)</f>
        <v>0</v>
      </c>
      <c r="BM1073" s="11">
        <f>IF($AG1073,SUMPRODUCT(AS$2:AS1073,$AH$2:$AH1073)/SUM($AH$2:$AH1073),0)</f>
        <v>0</v>
      </c>
      <c r="BN1073" s="11">
        <f>IF($AG1073,SUMPRODUCT(AT$2:AT1073,$AH$2:$AH1073)/SUM($AH$2:$AH1073),0)</f>
        <v>0</v>
      </c>
      <c r="BO1073" s="11">
        <f>IF($AG1073,SUMPRODUCT(AU$2:AU1073,$AH$2:$AH1073)/SUM($AH$2:$AH1073),0)</f>
        <v>0</v>
      </c>
      <c r="BP1073" s="11">
        <f>IF($AG1073,SUMPRODUCT(AV$2:AV1073,$AH$2:$AH1073)/SUM($AH$2:$AH1073),0)</f>
        <v>0</v>
      </c>
      <c r="BQ1073" s="11">
        <f>IF($AG1073,SUMPRODUCT(AW$2:AW1073,$AH$2:$AH1073)/SUM($AH$2:$AH1073),0)</f>
        <v>0</v>
      </c>
      <c r="BR1073" s="11">
        <f>IF($AG1073,SUMPRODUCT(AX$2:AX1073,$AH$2:$AH1073)/SUM($AH$2:$AH1073),0)</f>
        <v>0</v>
      </c>
      <c r="BS1073" s="11">
        <f>IF($AG1073,SUMPRODUCT(AY$2:AY1073,$AH$2:$AH1073)/SUM($AH$2:$AH1073),0)</f>
        <v>0</v>
      </c>
      <c r="BT1073" s="11">
        <f>IF($AG1073,SUMPRODUCT(AZ$2:AZ1073,$AH$2:$AH1073)/SUM($AH$2:$AH1073),0)</f>
        <v>0</v>
      </c>
      <c r="BU1073" s="11">
        <f>IF($AG1073,SUMPRODUCT(BA$2:BA1073,$AH$2:$AH1073)/SUM($AH$2:$AH1073),0)</f>
        <v>0</v>
      </c>
      <c r="BV1073" s="11"/>
      <c r="BW1073" s="109" cm="1">
        <f t="array" ref="BW1073">IF($AG1073,SQRT(SUMPRODUCT($AH$2:$AH1073, (AI$2:AI1073-BC1073)^2)/(SUM($AH$2:$AH1073)-1)),0)</f>
        <v>0</v>
      </c>
      <c r="BX1073" s="109" cm="1">
        <f t="array" ref="BX1073">IF($AG1073,SQRT(SUMPRODUCT($AH$2:$AH1073, (AJ$2:AJ1073-BD1073)^2)/(SUM($AH$2:$AH1073)-1)),0)</f>
        <v>0</v>
      </c>
      <c r="BY1073" s="109" cm="1">
        <f t="array" ref="BY1073">IF($AG1073,SQRT(SUMPRODUCT($AH$2:$AH1073, (AK$2:AK1073-BE1073)^2)/(SUM($AH$2:$AH1073)-1)),0)</f>
        <v>0</v>
      </c>
      <c r="BZ1073" s="109" cm="1">
        <f t="array" ref="BZ1073">IF($AG1073,SQRT(SUMPRODUCT($AH$2:$AH1073, (AL$2:AL1073-BF1073)^2)/(SUM($AH$2:$AH1073)-1)),0)</f>
        <v>0</v>
      </c>
      <c r="CA1073" s="109" cm="1">
        <f t="array" ref="CA1073">IF($AG1073,SQRT(SUMPRODUCT($AH$2:$AH1073, (AM$2:AM1073-BG1073)^2)/(SUM($AH$2:$AH1073)-1)),0)</f>
        <v>0</v>
      </c>
      <c r="CB1073" s="109" cm="1">
        <f t="array" ref="CB1073">IF($AG1073,SQRT(SUMPRODUCT($AH$2:$AH1073, (AN$2:AN1073-BH1073)^2)/(SUM($AH$2:$AH1073)-1)),0)</f>
        <v>0</v>
      </c>
      <c r="CC1073" s="109" cm="1">
        <f t="array" ref="CC1073">IF($AG1073,SQRT(SUMPRODUCT($AH$2:$AH1073, (AO$2:AO1073-BI1073)^2)/(SUM($AH$2:$AH1073)-1)),0)</f>
        <v>0</v>
      </c>
      <c r="CD1073" s="109" cm="1">
        <f t="array" ref="CD1073">IF($AG1073,SQRT(SUMPRODUCT($AH$2:$AH1073, (AP$2:AP1073-BJ1073)^2)/(SUM($AH$2:$AH1073)-1)),0)</f>
        <v>0</v>
      </c>
      <c r="CE1073" s="109" cm="1">
        <f t="array" ref="CE1073">IF($AG1073,SQRT(SUMPRODUCT($AH$2:$AH1073, (AQ$2:AQ1073-BK1073)^2)/(SUM($AH$2:$AH1073)-1)),0)</f>
        <v>0</v>
      </c>
      <c r="CF1073" s="109" cm="1">
        <f t="array" ref="CF1073">IF($AG1073,SQRT(SUMPRODUCT($AH$2:$AH1073, (AR$2:AR1073-BL1073)^2)/(SUM($AH$2:$AH1073)-1)),0)</f>
        <v>0</v>
      </c>
      <c r="CG1073" s="109" cm="1">
        <f t="array" ref="CG1073">IF($AG1073,SQRT(SUMPRODUCT($AH$2:$AH1073, (AS$2:AS1073-BM1073)^2)/(SUM($AH$2:$AH1073)-1)),0)</f>
        <v>0</v>
      </c>
      <c r="CH1073" s="109" cm="1">
        <f t="array" ref="CH1073">IF($AG1073,SQRT(SUMPRODUCT($AH$2:$AH1073, (AT$2:AT1073-BN1073)^2)/(SUM($AH$2:$AH1073)-1)),0)</f>
        <v>0</v>
      </c>
      <c r="CI1073" s="109" cm="1">
        <f t="array" ref="CI1073">IF($AG1073,SQRT(SUMPRODUCT($AH$2:$AH1073, (AU$2:AU1073-BO1073)^2)/(SUM($AH$2:$AH1073)-1)),0)</f>
        <v>0</v>
      </c>
      <c r="CJ1073" s="109" cm="1">
        <f t="array" ref="CJ1073">IF($AG1073,SQRT(SUMPRODUCT($AH$2:$AH1073, (AV$2:AV1073-BP1073)^2)/(SUM($AH$2:$AH1073)-1)),0)</f>
        <v>0</v>
      </c>
      <c r="CK1073" s="109" cm="1">
        <f t="array" ref="CK1073">IF($AG1073,SQRT(SUMPRODUCT($AH$2:$AH1073, (AW$2:AW1073-BQ1073)^2)/(SUM($AH$2:$AH1073)-1)),0)</f>
        <v>0</v>
      </c>
      <c r="CL1073" s="109" cm="1">
        <f t="array" ref="CL1073">IF($AG1073,SQRT(SUMPRODUCT($AH$2:$AH1073, (AX$2:AX1073-BR1073)^2)/(SUM($AH$2:$AH1073)-1)),0)</f>
        <v>0</v>
      </c>
      <c r="CM1073" s="109" cm="1">
        <f t="array" ref="CM1073">IF($AG1073,SQRT(SUMPRODUCT($AH$2:$AH1073, (AY$2:AY1073-BS1073)^2)/(SUM($AH$2:$AH1073)-1)),0)</f>
        <v>0</v>
      </c>
      <c r="CN1073" s="109" cm="1">
        <f t="array" ref="CN1073">IF($AG1073,SQRT(SUMPRODUCT($AH$2:$AH1073, (AZ$2:AZ1073-BT1073)^2)/(SUM($AH$2:$AH1073)-1)),0)</f>
        <v>0</v>
      </c>
      <c r="CO1073" s="109" cm="1">
        <f t="array" ref="CO1073">IF($AG1073,SQRT(SUMPRODUCT($AH$2:$AH1073, (BA$2:BA1073-BU1073)^2)/(SUM($AH$2:$AH1073)-1)),0)</f>
        <v>0</v>
      </c>
    </row>
    <row r="1074" spans="34:93" x14ac:dyDescent="0.25">
      <c r="AH1074" s="99" t="str">
        <f t="shared" si="253"/>
        <v/>
      </c>
      <c r="AI1074" s="11">
        <f t="shared" ca="1" si="254"/>
        <v>0</v>
      </c>
      <c r="AJ1074" s="11">
        <f t="shared" ca="1" si="254"/>
        <v>0</v>
      </c>
      <c r="AK1074" s="11">
        <f t="shared" ca="1" si="254"/>
        <v>0</v>
      </c>
      <c r="AL1074" s="11">
        <f t="shared" ca="1" si="254"/>
        <v>0</v>
      </c>
      <c r="AM1074" s="11">
        <f t="shared" ca="1" si="254"/>
        <v>0</v>
      </c>
      <c r="AN1074" s="11">
        <f t="shared" ca="1" si="254"/>
        <v>0</v>
      </c>
      <c r="AO1074" s="11">
        <f t="shared" ca="1" si="254"/>
        <v>0</v>
      </c>
      <c r="AP1074" s="11">
        <f t="shared" ca="1" si="254"/>
        <v>0</v>
      </c>
      <c r="AQ1074" s="11">
        <f t="shared" ca="1" si="254"/>
        <v>0</v>
      </c>
      <c r="AR1074" s="11">
        <f t="shared" ca="1" si="254"/>
        <v>0</v>
      </c>
      <c r="AS1074" s="11">
        <f t="shared" ca="1" si="255"/>
        <v>0</v>
      </c>
      <c r="AT1074" s="11">
        <f t="shared" ca="1" si="255"/>
        <v>0</v>
      </c>
      <c r="AU1074" s="11">
        <f t="shared" ca="1" si="255"/>
        <v>0</v>
      </c>
      <c r="AV1074" s="11">
        <f t="shared" ca="1" si="255"/>
        <v>0</v>
      </c>
      <c r="AW1074" s="11">
        <f t="shared" ca="1" si="255"/>
        <v>0</v>
      </c>
      <c r="AX1074" s="11">
        <f t="shared" ca="1" si="255"/>
        <v>0</v>
      </c>
      <c r="AY1074" s="11">
        <f t="shared" ca="1" si="255"/>
        <v>0</v>
      </c>
      <c r="AZ1074" s="11">
        <f t="shared" ca="1" si="255"/>
        <v>0</v>
      </c>
      <c r="BA1074" s="11">
        <f t="shared" ca="1" si="255"/>
        <v>0</v>
      </c>
      <c r="BB1074" s="11"/>
      <c r="BC1074" s="11">
        <f>IF($AG1074,SUMPRODUCT(AI$2:AI1074,$AH$2:$AH1074)/SUM($AH$2:$AH1074),0)</f>
        <v>0</v>
      </c>
      <c r="BD1074" s="11">
        <f>IF($AG1074,SUMPRODUCT(AJ$2:AJ1074,$AH$2:$AH1074)/SUM($AH$2:$AH1074),0)</f>
        <v>0</v>
      </c>
      <c r="BE1074" s="11">
        <f>IF($AG1074,SUMPRODUCT(AK$2:AK1074,$AH$2:$AH1074)/SUM($AH$2:$AH1074),0)</f>
        <v>0</v>
      </c>
      <c r="BF1074" s="11">
        <f>IF($AG1074,SUMPRODUCT(AL$2:AL1074,$AH$2:$AH1074)/SUM($AH$2:$AH1074),0)</f>
        <v>0</v>
      </c>
      <c r="BG1074" s="11">
        <f>IF($AG1074,SUMPRODUCT(AM$2:AM1074,$AH$2:$AH1074)/SUM($AH$2:$AH1074),0)</f>
        <v>0</v>
      </c>
      <c r="BH1074" s="11">
        <f>IF($AG1074,SUMPRODUCT(AN$2:AN1074,$AH$2:$AH1074)/SUM($AH$2:$AH1074),0)</f>
        <v>0</v>
      </c>
      <c r="BI1074" s="11">
        <f>IF($AG1074,SUMPRODUCT(AO$2:AO1074,$AH$2:$AH1074)/SUM($AH$2:$AH1074),0)</f>
        <v>0</v>
      </c>
      <c r="BJ1074" s="11">
        <f>IF($AG1074,SUMPRODUCT(AP$2:AP1074,$AH$2:$AH1074)/SUM($AH$2:$AH1074),0)</f>
        <v>0</v>
      </c>
      <c r="BK1074" s="11">
        <f>IF($AG1074,SUMPRODUCT(AQ$2:AQ1074,$AH$2:$AH1074)/SUM($AH$2:$AH1074),0)</f>
        <v>0</v>
      </c>
      <c r="BL1074" s="11">
        <f>IF($AG1074,SUMPRODUCT(AR$2:AR1074,$AH$2:$AH1074)/SUM($AH$2:$AH1074),0)</f>
        <v>0</v>
      </c>
      <c r="BM1074" s="11">
        <f>IF($AG1074,SUMPRODUCT(AS$2:AS1074,$AH$2:$AH1074)/SUM($AH$2:$AH1074),0)</f>
        <v>0</v>
      </c>
      <c r="BN1074" s="11">
        <f>IF($AG1074,SUMPRODUCT(AT$2:AT1074,$AH$2:$AH1074)/SUM($AH$2:$AH1074),0)</f>
        <v>0</v>
      </c>
      <c r="BO1074" s="11">
        <f>IF($AG1074,SUMPRODUCT(AU$2:AU1074,$AH$2:$AH1074)/SUM($AH$2:$AH1074),0)</f>
        <v>0</v>
      </c>
      <c r="BP1074" s="11">
        <f>IF($AG1074,SUMPRODUCT(AV$2:AV1074,$AH$2:$AH1074)/SUM($AH$2:$AH1074),0)</f>
        <v>0</v>
      </c>
      <c r="BQ1074" s="11">
        <f>IF($AG1074,SUMPRODUCT(AW$2:AW1074,$AH$2:$AH1074)/SUM($AH$2:$AH1074),0)</f>
        <v>0</v>
      </c>
      <c r="BR1074" s="11">
        <f>IF($AG1074,SUMPRODUCT(AX$2:AX1074,$AH$2:$AH1074)/SUM($AH$2:$AH1074),0)</f>
        <v>0</v>
      </c>
      <c r="BS1074" s="11">
        <f>IF($AG1074,SUMPRODUCT(AY$2:AY1074,$AH$2:$AH1074)/SUM($AH$2:$AH1074),0)</f>
        <v>0</v>
      </c>
      <c r="BT1074" s="11">
        <f>IF($AG1074,SUMPRODUCT(AZ$2:AZ1074,$AH$2:$AH1074)/SUM($AH$2:$AH1074),0)</f>
        <v>0</v>
      </c>
      <c r="BU1074" s="11">
        <f>IF($AG1074,SUMPRODUCT(BA$2:BA1074,$AH$2:$AH1074)/SUM($AH$2:$AH1074),0)</f>
        <v>0</v>
      </c>
      <c r="BV1074" s="11"/>
      <c r="BW1074" s="109" cm="1">
        <f t="array" ref="BW1074">IF($AG1074,SQRT(SUMPRODUCT($AH$2:$AH1074, (AI$2:AI1074-BC1074)^2)/(SUM($AH$2:$AH1074)-1)),0)</f>
        <v>0</v>
      </c>
      <c r="BX1074" s="109" cm="1">
        <f t="array" ref="BX1074">IF($AG1074,SQRT(SUMPRODUCT($AH$2:$AH1074, (AJ$2:AJ1074-BD1074)^2)/(SUM($AH$2:$AH1074)-1)),0)</f>
        <v>0</v>
      </c>
      <c r="BY1074" s="109" cm="1">
        <f t="array" ref="BY1074">IF($AG1074,SQRT(SUMPRODUCT($AH$2:$AH1074, (AK$2:AK1074-BE1074)^2)/(SUM($AH$2:$AH1074)-1)),0)</f>
        <v>0</v>
      </c>
      <c r="BZ1074" s="109" cm="1">
        <f t="array" ref="BZ1074">IF($AG1074,SQRT(SUMPRODUCT($AH$2:$AH1074, (AL$2:AL1074-BF1074)^2)/(SUM($AH$2:$AH1074)-1)),0)</f>
        <v>0</v>
      </c>
      <c r="CA1074" s="109" cm="1">
        <f t="array" ref="CA1074">IF($AG1074,SQRT(SUMPRODUCT($AH$2:$AH1074, (AM$2:AM1074-BG1074)^2)/(SUM($AH$2:$AH1074)-1)),0)</f>
        <v>0</v>
      </c>
      <c r="CB1074" s="109" cm="1">
        <f t="array" ref="CB1074">IF($AG1074,SQRT(SUMPRODUCT($AH$2:$AH1074, (AN$2:AN1074-BH1074)^2)/(SUM($AH$2:$AH1074)-1)),0)</f>
        <v>0</v>
      </c>
      <c r="CC1074" s="109" cm="1">
        <f t="array" ref="CC1074">IF($AG1074,SQRT(SUMPRODUCT($AH$2:$AH1074, (AO$2:AO1074-BI1074)^2)/(SUM($AH$2:$AH1074)-1)),0)</f>
        <v>0</v>
      </c>
      <c r="CD1074" s="109" cm="1">
        <f t="array" ref="CD1074">IF($AG1074,SQRT(SUMPRODUCT($AH$2:$AH1074, (AP$2:AP1074-BJ1074)^2)/(SUM($AH$2:$AH1074)-1)),0)</f>
        <v>0</v>
      </c>
      <c r="CE1074" s="109" cm="1">
        <f t="array" ref="CE1074">IF($AG1074,SQRT(SUMPRODUCT($AH$2:$AH1074, (AQ$2:AQ1074-BK1074)^2)/(SUM($AH$2:$AH1074)-1)),0)</f>
        <v>0</v>
      </c>
      <c r="CF1074" s="109" cm="1">
        <f t="array" ref="CF1074">IF($AG1074,SQRT(SUMPRODUCT($AH$2:$AH1074, (AR$2:AR1074-BL1074)^2)/(SUM($AH$2:$AH1074)-1)),0)</f>
        <v>0</v>
      </c>
      <c r="CG1074" s="109" cm="1">
        <f t="array" ref="CG1074">IF($AG1074,SQRT(SUMPRODUCT($AH$2:$AH1074, (AS$2:AS1074-BM1074)^2)/(SUM($AH$2:$AH1074)-1)),0)</f>
        <v>0</v>
      </c>
      <c r="CH1074" s="109" cm="1">
        <f t="array" ref="CH1074">IF($AG1074,SQRT(SUMPRODUCT($AH$2:$AH1074, (AT$2:AT1074-BN1074)^2)/(SUM($AH$2:$AH1074)-1)),0)</f>
        <v>0</v>
      </c>
      <c r="CI1074" s="109" cm="1">
        <f t="array" ref="CI1074">IF($AG1074,SQRT(SUMPRODUCT($AH$2:$AH1074, (AU$2:AU1074-BO1074)^2)/(SUM($AH$2:$AH1074)-1)),0)</f>
        <v>0</v>
      </c>
      <c r="CJ1074" s="109" cm="1">
        <f t="array" ref="CJ1074">IF($AG1074,SQRT(SUMPRODUCT($AH$2:$AH1074, (AV$2:AV1074-BP1074)^2)/(SUM($AH$2:$AH1074)-1)),0)</f>
        <v>0</v>
      </c>
      <c r="CK1074" s="109" cm="1">
        <f t="array" ref="CK1074">IF($AG1074,SQRT(SUMPRODUCT($AH$2:$AH1074, (AW$2:AW1074-BQ1074)^2)/(SUM($AH$2:$AH1074)-1)),0)</f>
        <v>0</v>
      </c>
      <c r="CL1074" s="109" cm="1">
        <f t="array" ref="CL1074">IF($AG1074,SQRT(SUMPRODUCT($AH$2:$AH1074, (AX$2:AX1074-BR1074)^2)/(SUM($AH$2:$AH1074)-1)),0)</f>
        <v>0</v>
      </c>
      <c r="CM1074" s="109" cm="1">
        <f t="array" ref="CM1074">IF($AG1074,SQRT(SUMPRODUCT($AH$2:$AH1074, (AY$2:AY1074-BS1074)^2)/(SUM($AH$2:$AH1074)-1)),0)</f>
        <v>0</v>
      </c>
      <c r="CN1074" s="109" cm="1">
        <f t="array" ref="CN1074">IF($AG1074,SQRT(SUMPRODUCT($AH$2:$AH1074, (AZ$2:AZ1074-BT1074)^2)/(SUM($AH$2:$AH1074)-1)),0)</f>
        <v>0</v>
      </c>
      <c r="CO1074" s="109" cm="1">
        <f t="array" ref="CO1074">IF($AG1074,SQRT(SUMPRODUCT($AH$2:$AH1074, (BA$2:BA1074-BU1074)^2)/(SUM($AH$2:$AH1074)-1)),0)</f>
        <v>0</v>
      </c>
    </row>
    <row r="1075" spans="34:93" x14ac:dyDescent="0.25">
      <c r="AH1075" s="99" t="str">
        <f t="shared" si="253"/>
        <v/>
      </c>
      <c r="AI1075" s="11">
        <f t="shared" ca="1" si="254"/>
        <v>0</v>
      </c>
      <c r="AJ1075" s="11">
        <f t="shared" ca="1" si="254"/>
        <v>0</v>
      </c>
      <c r="AK1075" s="11">
        <f t="shared" ca="1" si="254"/>
        <v>0</v>
      </c>
      <c r="AL1075" s="11">
        <f t="shared" ca="1" si="254"/>
        <v>0</v>
      </c>
      <c r="AM1075" s="11">
        <f t="shared" ca="1" si="254"/>
        <v>0</v>
      </c>
      <c r="AN1075" s="11">
        <f t="shared" ca="1" si="254"/>
        <v>0</v>
      </c>
      <c r="AO1075" s="11">
        <f t="shared" ca="1" si="254"/>
        <v>0</v>
      </c>
      <c r="AP1075" s="11">
        <f t="shared" ca="1" si="254"/>
        <v>0</v>
      </c>
      <c r="AQ1075" s="11">
        <f t="shared" ca="1" si="254"/>
        <v>0</v>
      </c>
      <c r="AR1075" s="11">
        <f t="shared" ca="1" si="254"/>
        <v>0</v>
      </c>
      <c r="AS1075" s="11">
        <f t="shared" ca="1" si="255"/>
        <v>0</v>
      </c>
      <c r="AT1075" s="11">
        <f t="shared" ca="1" si="255"/>
        <v>0</v>
      </c>
      <c r="AU1075" s="11">
        <f t="shared" ca="1" si="255"/>
        <v>0</v>
      </c>
      <c r="AV1075" s="11">
        <f t="shared" ca="1" si="255"/>
        <v>0</v>
      </c>
      <c r="AW1075" s="11">
        <f t="shared" ca="1" si="255"/>
        <v>0</v>
      </c>
      <c r="AX1075" s="11">
        <f t="shared" ca="1" si="255"/>
        <v>0</v>
      </c>
      <c r="AY1075" s="11">
        <f t="shared" ca="1" si="255"/>
        <v>0</v>
      </c>
      <c r="AZ1075" s="11">
        <f t="shared" ca="1" si="255"/>
        <v>0</v>
      </c>
      <c r="BA1075" s="11">
        <f t="shared" ca="1" si="255"/>
        <v>0</v>
      </c>
      <c r="BB1075" s="11"/>
      <c r="BC1075" s="11">
        <f>IF($AG1075,SUMPRODUCT(AI$2:AI1075,$AH$2:$AH1075)/SUM($AH$2:$AH1075),0)</f>
        <v>0</v>
      </c>
      <c r="BD1075" s="11">
        <f>IF($AG1075,SUMPRODUCT(AJ$2:AJ1075,$AH$2:$AH1075)/SUM($AH$2:$AH1075),0)</f>
        <v>0</v>
      </c>
      <c r="BE1075" s="11">
        <f>IF($AG1075,SUMPRODUCT(AK$2:AK1075,$AH$2:$AH1075)/SUM($AH$2:$AH1075),0)</f>
        <v>0</v>
      </c>
      <c r="BF1075" s="11">
        <f>IF($AG1075,SUMPRODUCT(AL$2:AL1075,$AH$2:$AH1075)/SUM($AH$2:$AH1075),0)</f>
        <v>0</v>
      </c>
      <c r="BG1075" s="11">
        <f>IF($AG1075,SUMPRODUCT(AM$2:AM1075,$AH$2:$AH1075)/SUM($AH$2:$AH1075),0)</f>
        <v>0</v>
      </c>
      <c r="BH1075" s="11">
        <f>IF($AG1075,SUMPRODUCT(AN$2:AN1075,$AH$2:$AH1075)/SUM($AH$2:$AH1075),0)</f>
        <v>0</v>
      </c>
      <c r="BI1075" s="11">
        <f>IF($AG1075,SUMPRODUCT(AO$2:AO1075,$AH$2:$AH1075)/SUM($AH$2:$AH1075),0)</f>
        <v>0</v>
      </c>
      <c r="BJ1075" s="11">
        <f>IF($AG1075,SUMPRODUCT(AP$2:AP1075,$AH$2:$AH1075)/SUM($AH$2:$AH1075),0)</f>
        <v>0</v>
      </c>
      <c r="BK1075" s="11">
        <f>IF($AG1075,SUMPRODUCT(AQ$2:AQ1075,$AH$2:$AH1075)/SUM($AH$2:$AH1075),0)</f>
        <v>0</v>
      </c>
      <c r="BL1075" s="11">
        <f>IF($AG1075,SUMPRODUCT(AR$2:AR1075,$AH$2:$AH1075)/SUM($AH$2:$AH1075),0)</f>
        <v>0</v>
      </c>
      <c r="BM1075" s="11">
        <f>IF($AG1075,SUMPRODUCT(AS$2:AS1075,$AH$2:$AH1075)/SUM($AH$2:$AH1075),0)</f>
        <v>0</v>
      </c>
      <c r="BN1075" s="11">
        <f>IF($AG1075,SUMPRODUCT(AT$2:AT1075,$AH$2:$AH1075)/SUM($AH$2:$AH1075),0)</f>
        <v>0</v>
      </c>
      <c r="BO1075" s="11">
        <f>IF($AG1075,SUMPRODUCT(AU$2:AU1075,$AH$2:$AH1075)/SUM($AH$2:$AH1075),0)</f>
        <v>0</v>
      </c>
      <c r="BP1075" s="11">
        <f>IF($AG1075,SUMPRODUCT(AV$2:AV1075,$AH$2:$AH1075)/SUM($AH$2:$AH1075),0)</f>
        <v>0</v>
      </c>
      <c r="BQ1075" s="11">
        <f>IF($AG1075,SUMPRODUCT(AW$2:AW1075,$AH$2:$AH1075)/SUM($AH$2:$AH1075),0)</f>
        <v>0</v>
      </c>
      <c r="BR1075" s="11">
        <f>IF($AG1075,SUMPRODUCT(AX$2:AX1075,$AH$2:$AH1075)/SUM($AH$2:$AH1075),0)</f>
        <v>0</v>
      </c>
      <c r="BS1075" s="11">
        <f>IF($AG1075,SUMPRODUCT(AY$2:AY1075,$AH$2:$AH1075)/SUM($AH$2:$AH1075),0)</f>
        <v>0</v>
      </c>
      <c r="BT1075" s="11">
        <f>IF($AG1075,SUMPRODUCT(AZ$2:AZ1075,$AH$2:$AH1075)/SUM($AH$2:$AH1075),0)</f>
        <v>0</v>
      </c>
      <c r="BU1075" s="11">
        <f>IF($AG1075,SUMPRODUCT(BA$2:BA1075,$AH$2:$AH1075)/SUM($AH$2:$AH1075),0)</f>
        <v>0</v>
      </c>
      <c r="BV1075" s="11"/>
      <c r="BW1075" s="109" cm="1">
        <f t="array" ref="BW1075">IF($AG1075,SQRT(SUMPRODUCT($AH$2:$AH1075, (AI$2:AI1075-BC1075)^2)/(SUM($AH$2:$AH1075)-1)),0)</f>
        <v>0</v>
      </c>
      <c r="BX1075" s="109" cm="1">
        <f t="array" ref="BX1075">IF($AG1075,SQRT(SUMPRODUCT($AH$2:$AH1075, (AJ$2:AJ1075-BD1075)^2)/(SUM($AH$2:$AH1075)-1)),0)</f>
        <v>0</v>
      </c>
      <c r="BY1075" s="109" cm="1">
        <f t="array" ref="BY1075">IF($AG1075,SQRT(SUMPRODUCT($AH$2:$AH1075, (AK$2:AK1075-BE1075)^2)/(SUM($AH$2:$AH1075)-1)),0)</f>
        <v>0</v>
      </c>
      <c r="BZ1075" s="109" cm="1">
        <f t="array" ref="BZ1075">IF($AG1075,SQRT(SUMPRODUCT($AH$2:$AH1075, (AL$2:AL1075-BF1075)^2)/(SUM($AH$2:$AH1075)-1)),0)</f>
        <v>0</v>
      </c>
      <c r="CA1075" s="109" cm="1">
        <f t="array" ref="CA1075">IF($AG1075,SQRT(SUMPRODUCT($AH$2:$AH1075, (AM$2:AM1075-BG1075)^2)/(SUM($AH$2:$AH1075)-1)),0)</f>
        <v>0</v>
      </c>
      <c r="CB1075" s="109" cm="1">
        <f t="array" ref="CB1075">IF($AG1075,SQRT(SUMPRODUCT($AH$2:$AH1075, (AN$2:AN1075-BH1075)^2)/(SUM($AH$2:$AH1075)-1)),0)</f>
        <v>0</v>
      </c>
      <c r="CC1075" s="109" cm="1">
        <f t="array" ref="CC1075">IF($AG1075,SQRT(SUMPRODUCT($AH$2:$AH1075, (AO$2:AO1075-BI1075)^2)/(SUM($AH$2:$AH1075)-1)),0)</f>
        <v>0</v>
      </c>
      <c r="CD1075" s="109" cm="1">
        <f t="array" ref="CD1075">IF($AG1075,SQRT(SUMPRODUCT($AH$2:$AH1075, (AP$2:AP1075-BJ1075)^2)/(SUM($AH$2:$AH1075)-1)),0)</f>
        <v>0</v>
      </c>
      <c r="CE1075" s="109" cm="1">
        <f t="array" ref="CE1075">IF($AG1075,SQRT(SUMPRODUCT($AH$2:$AH1075, (AQ$2:AQ1075-BK1075)^2)/(SUM($AH$2:$AH1075)-1)),0)</f>
        <v>0</v>
      </c>
      <c r="CF1075" s="109" cm="1">
        <f t="array" ref="CF1075">IF($AG1075,SQRT(SUMPRODUCT($AH$2:$AH1075, (AR$2:AR1075-BL1075)^2)/(SUM($AH$2:$AH1075)-1)),0)</f>
        <v>0</v>
      </c>
      <c r="CG1075" s="109" cm="1">
        <f t="array" ref="CG1075">IF($AG1075,SQRT(SUMPRODUCT($AH$2:$AH1075, (AS$2:AS1075-BM1075)^2)/(SUM($AH$2:$AH1075)-1)),0)</f>
        <v>0</v>
      </c>
      <c r="CH1075" s="109" cm="1">
        <f t="array" ref="CH1075">IF($AG1075,SQRT(SUMPRODUCT($AH$2:$AH1075, (AT$2:AT1075-BN1075)^2)/(SUM($AH$2:$AH1075)-1)),0)</f>
        <v>0</v>
      </c>
      <c r="CI1075" s="109" cm="1">
        <f t="array" ref="CI1075">IF($AG1075,SQRT(SUMPRODUCT($AH$2:$AH1075, (AU$2:AU1075-BO1075)^2)/(SUM($AH$2:$AH1075)-1)),0)</f>
        <v>0</v>
      </c>
      <c r="CJ1075" s="109" cm="1">
        <f t="array" ref="CJ1075">IF($AG1075,SQRT(SUMPRODUCT($AH$2:$AH1075, (AV$2:AV1075-BP1075)^2)/(SUM($AH$2:$AH1075)-1)),0)</f>
        <v>0</v>
      </c>
      <c r="CK1075" s="109" cm="1">
        <f t="array" ref="CK1075">IF($AG1075,SQRT(SUMPRODUCT($AH$2:$AH1075, (AW$2:AW1075-BQ1075)^2)/(SUM($AH$2:$AH1075)-1)),0)</f>
        <v>0</v>
      </c>
      <c r="CL1075" s="109" cm="1">
        <f t="array" ref="CL1075">IF($AG1075,SQRT(SUMPRODUCT($AH$2:$AH1075, (AX$2:AX1075-BR1075)^2)/(SUM($AH$2:$AH1075)-1)),0)</f>
        <v>0</v>
      </c>
      <c r="CM1075" s="109" cm="1">
        <f t="array" ref="CM1075">IF($AG1075,SQRT(SUMPRODUCT($AH$2:$AH1075, (AY$2:AY1075-BS1075)^2)/(SUM($AH$2:$AH1075)-1)),0)</f>
        <v>0</v>
      </c>
      <c r="CN1075" s="109" cm="1">
        <f t="array" ref="CN1075">IF($AG1075,SQRT(SUMPRODUCT($AH$2:$AH1075, (AZ$2:AZ1075-BT1075)^2)/(SUM($AH$2:$AH1075)-1)),0)</f>
        <v>0</v>
      </c>
      <c r="CO1075" s="109" cm="1">
        <f t="array" ref="CO1075">IF($AG1075,SQRT(SUMPRODUCT($AH$2:$AH1075, (BA$2:BA1075-BU1075)^2)/(SUM($AH$2:$AH1075)-1)),0)</f>
        <v>0</v>
      </c>
    </row>
    <row r="1076" spans="34:93" x14ac:dyDescent="0.25">
      <c r="AH1076" s="99" t="str">
        <f t="shared" si="253"/>
        <v/>
      </c>
      <c r="AI1076" s="11">
        <f t="shared" ca="1" si="254"/>
        <v>0</v>
      </c>
      <c r="AJ1076" s="11">
        <f t="shared" ca="1" si="254"/>
        <v>0</v>
      </c>
      <c r="AK1076" s="11">
        <f t="shared" ca="1" si="254"/>
        <v>0</v>
      </c>
      <c r="AL1076" s="11">
        <f t="shared" ca="1" si="254"/>
        <v>0</v>
      </c>
      <c r="AM1076" s="11">
        <f t="shared" ca="1" si="254"/>
        <v>0</v>
      </c>
      <c r="AN1076" s="11">
        <f t="shared" ca="1" si="254"/>
        <v>0</v>
      </c>
      <c r="AO1076" s="11">
        <f t="shared" ca="1" si="254"/>
        <v>0</v>
      </c>
      <c r="AP1076" s="11">
        <f t="shared" ca="1" si="254"/>
        <v>0</v>
      </c>
      <c r="AQ1076" s="11">
        <f t="shared" ca="1" si="254"/>
        <v>0</v>
      </c>
      <c r="AR1076" s="11">
        <f t="shared" ca="1" si="254"/>
        <v>0</v>
      </c>
      <c r="AS1076" s="11">
        <f t="shared" ca="1" si="255"/>
        <v>0</v>
      </c>
      <c r="AT1076" s="11">
        <f t="shared" ca="1" si="255"/>
        <v>0</v>
      </c>
      <c r="AU1076" s="11">
        <f t="shared" ca="1" si="255"/>
        <v>0</v>
      </c>
      <c r="AV1076" s="11">
        <f t="shared" ca="1" si="255"/>
        <v>0</v>
      </c>
      <c r="AW1076" s="11">
        <f t="shared" ca="1" si="255"/>
        <v>0</v>
      </c>
      <c r="AX1076" s="11">
        <f t="shared" ca="1" si="255"/>
        <v>0</v>
      </c>
      <c r="AY1076" s="11">
        <f t="shared" ca="1" si="255"/>
        <v>0</v>
      </c>
      <c r="AZ1076" s="11">
        <f t="shared" ca="1" si="255"/>
        <v>0</v>
      </c>
      <c r="BA1076" s="11">
        <f t="shared" ca="1" si="255"/>
        <v>0</v>
      </c>
      <c r="BB1076" s="11"/>
      <c r="BC1076" s="11">
        <f>IF($AG1076,SUMPRODUCT(AI$2:AI1076,$AH$2:$AH1076)/SUM($AH$2:$AH1076),0)</f>
        <v>0</v>
      </c>
      <c r="BD1076" s="11">
        <f>IF($AG1076,SUMPRODUCT(AJ$2:AJ1076,$AH$2:$AH1076)/SUM($AH$2:$AH1076),0)</f>
        <v>0</v>
      </c>
      <c r="BE1076" s="11">
        <f>IF($AG1076,SUMPRODUCT(AK$2:AK1076,$AH$2:$AH1076)/SUM($AH$2:$AH1076),0)</f>
        <v>0</v>
      </c>
      <c r="BF1076" s="11">
        <f>IF($AG1076,SUMPRODUCT(AL$2:AL1076,$AH$2:$AH1076)/SUM($AH$2:$AH1076),0)</f>
        <v>0</v>
      </c>
      <c r="BG1076" s="11">
        <f>IF($AG1076,SUMPRODUCT(AM$2:AM1076,$AH$2:$AH1076)/SUM($AH$2:$AH1076),0)</f>
        <v>0</v>
      </c>
      <c r="BH1076" s="11">
        <f>IF($AG1076,SUMPRODUCT(AN$2:AN1076,$AH$2:$AH1076)/SUM($AH$2:$AH1076),0)</f>
        <v>0</v>
      </c>
      <c r="BI1076" s="11">
        <f>IF($AG1076,SUMPRODUCT(AO$2:AO1076,$AH$2:$AH1076)/SUM($AH$2:$AH1076),0)</f>
        <v>0</v>
      </c>
      <c r="BJ1076" s="11">
        <f>IF($AG1076,SUMPRODUCT(AP$2:AP1076,$AH$2:$AH1076)/SUM($AH$2:$AH1076),0)</f>
        <v>0</v>
      </c>
      <c r="BK1076" s="11">
        <f>IF($AG1076,SUMPRODUCT(AQ$2:AQ1076,$AH$2:$AH1076)/SUM($AH$2:$AH1076),0)</f>
        <v>0</v>
      </c>
      <c r="BL1076" s="11">
        <f>IF($AG1076,SUMPRODUCT(AR$2:AR1076,$AH$2:$AH1076)/SUM($AH$2:$AH1076),0)</f>
        <v>0</v>
      </c>
      <c r="BM1076" s="11">
        <f>IF($AG1076,SUMPRODUCT(AS$2:AS1076,$AH$2:$AH1076)/SUM($AH$2:$AH1076),0)</f>
        <v>0</v>
      </c>
      <c r="BN1076" s="11">
        <f>IF($AG1076,SUMPRODUCT(AT$2:AT1076,$AH$2:$AH1076)/SUM($AH$2:$AH1076),0)</f>
        <v>0</v>
      </c>
      <c r="BO1076" s="11">
        <f>IF($AG1076,SUMPRODUCT(AU$2:AU1076,$AH$2:$AH1076)/SUM($AH$2:$AH1076),0)</f>
        <v>0</v>
      </c>
      <c r="BP1076" s="11">
        <f>IF($AG1076,SUMPRODUCT(AV$2:AV1076,$AH$2:$AH1076)/SUM($AH$2:$AH1076),0)</f>
        <v>0</v>
      </c>
      <c r="BQ1076" s="11">
        <f>IF($AG1076,SUMPRODUCT(AW$2:AW1076,$AH$2:$AH1076)/SUM($AH$2:$AH1076),0)</f>
        <v>0</v>
      </c>
      <c r="BR1076" s="11">
        <f>IF($AG1076,SUMPRODUCT(AX$2:AX1076,$AH$2:$AH1076)/SUM($AH$2:$AH1076),0)</f>
        <v>0</v>
      </c>
      <c r="BS1076" s="11">
        <f>IF($AG1076,SUMPRODUCT(AY$2:AY1076,$AH$2:$AH1076)/SUM($AH$2:$AH1076),0)</f>
        <v>0</v>
      </c>
      <c r="BT1076" s="11">
        <f>IF($AG1076,SUMPRODUCT(AZ$2:AZ1076,$AH$2:$AH1076)/SUM($AH$2:$AH1076),0)</f>
        <v>0</v>
      </c>
      <c r="BU1076" s="11">
        <f>IF($AG1076,SUMPRODUCT(BA$2:BA1076,$AH$2:$AH1076)/SUM($AH$2:$AH1076),0)</f>
        <v>0</v>
      </c>
      <c r="BV1076" s="11"/>
      <c r="BW1076" s="109" cm="1">
        <f t="array" ref="BW1076">IF($AG1076,SQRT(SUMPRODUCT($AH$2:$AH1076, (AI$2:AI1076-BC1076)^2)/(SUM($AH$2:$AH1076)-1)),0)</f>
        <v>0</v>
      </c>
      <c r="BX1076" s="109" cm="1">
        <f t="array" ref="BX1076">IF($AG1076,SQRT(SUMPRODUCT($AH$2:$AH1076, (AJ$2:AJ1076-BD1076)^2)/(SUM($AH$2:$AH1076)-1)),0)</f>
        <v>0</v>
      </c>
      <c r="BY1076" s="109" cm="1">
        <f t="array" ref="BY1076">IF($AG1076,SQRT(SUMPRODUCT($AH$2:$AH1076, (AK$2:AK1076-BE1076)^2)/(SUM($AH$2:$AH1076)-1)),0)</f>
        <v>0</v>
      </c>
      <c r="BZ1076" s="109" cm="1">
        <f t="array" ref="BZ1076">IF($AG1076,SQRT(SUMPRODUCT($AH$2:$AH1076, (AL$2:AL1076-BF1076)^2)/(SUM($AH$2:$AH1076)-1)),0)</f>
        <v>0</v>
      </c>
      <c r="CA1076" s="109" cm="1">
        <f t="array" ref="CA1076">IF($AG1076,SQRT(SUMPRODUCT($AH$2:$AH1076, (AM$2:AM1076-BG1076)^2)/(SUM($AH$2:$AH1076)-1)),0)</f>
        <v>0</v>
      </c>
      <c r="CB1076" s="109" cm="1">
        <f t="array" ref="CB1076">IF($AG1076,SQRT(SUMPRODUCT($AH$2:$AH1076, (AN$2:AN1076-BH1076)^2)/(SUM($AH$2:$AH1076)-1)),0)</f>
        <v>0</v>
      </c>
      <c r="CC1076" s="109" cm="1">
        <f t="array" ref="CC1076">IF($AG1076,SQRT(SUMPRODUCT($AH$2:$AH1076, (AO$2:AO1076-BI1076)^2)/(SUM($AH$2:$AH1076)-1)),0)</f>
        <v>0</v>
      </c>
      <c r="CD1076" s="109" cm="1">
        <f t="array" ref="CD1076">IF($AG1076,SQRT(SUMPRODUCT($AH$2:$AH1076, (AP$2:AP1076-BJ1076)^2)/(SUM($AH$2:$AH1076)-1)),0)</f>
        <v>0</v>
      </c>
      <c r="CE1076" s="109" cm="1">
        <f t="array" ref="CE1076">IF($AG1076,SQRT(SUMPRODUCT($AH$2:$AH1076, (AQ$2:AQ1076-BK1076)^2)/(SUM($AH$2:$AH1076)-1)),0)</f>
        <v>0</v>
      </c>
      <c r="CF1076" s="109" cm="1">
        <f t="array" ref="CF1076">IF($AG1076,SQRT(SUMPRODUCT($AH$2:$AH1076, (AR$2:AR1076-BL1076)^2)/(SUM($AH$2:$AH1076)-1)),0)</f>
        <v>0</v>
      </c>
      <c r="CG1076" s="109" cm="1">
        <f t="array" ref="CG1076">IF($AG1076,SQRT(SUMPRODUCT($AH$2:$AH1076, (AS$2:AS1076-BM1076)^2)/(SUM($AH$2:$AH1076)-1)),0)</f>
        <v>0</v>
      </c>
      <c r="CH1076" s="109" cm="1">
        <f t="array" ref="CH1076">IF($AG1076,SQRT(SUMPRODUCT($AH$2:$AH1076, (AT$2:AT1076-BN1076)^2)/(SUM($AH$2:$AH1076)-1)),0)</f>
        <v>0</v>
      </c>
      <c r="CI1076" s="109" cm="1">
        <f t="array" ref="CI1076">IF($AG1076,SQRT(SUMPRODUCT($AH$2:$AH1076, (AU$2:AU1076-BO1076)^2)/(SUM($AH$2:$AH1076)-1)),0)</f>
        <v>0</v>
      </c>
      <c r="CJ1076" s="109" cm="1">
        <f t="array" ref="CJ1076">IF($AG1076,SQRT(SUMPRODUCT($AH$2:$AH1076, (AV$2:AV1076-BP1076)^2)/(SUM($AH$2:$AH1076)-1)),0)</f>
        <v>0</v>
      </c>
      <c r="CK1076" s="109" cm="1">
        <f t="array" ref="CK1076">IF($AG1076,SQRT(SUMPRODUCT($AH$2:$AH1076, (AW$2:AW1076-BQ1076)^2)/(SUM($AH$2:$AH1076)-1)),0)</f>
        <v>0</v>
      </c>
      <c r="CL1076" s="109" cm="1">
        <f t="array" ref="CL1076">IF($AG1076,SQRT(SUMPRODUCT($AH$2:$AH1076, (AX$2:AX1076-BR1076)^2)/(SUM($AH$2:$AH1076)-1)),0)</f>
        <v>0</v>
      </c>
      <c r="CM1076" s="109" cm="1">
        <f t="array" ref="CM1076">IF($AG1076,SQRT(SUMPRODUCT($AH$2:$AH1076, (AY$2:AY1076-BS1076)^2)/(SUM($AH$2:$AH1076)-1)),0)</f>
        <v>0</v>
      </c>
      <c r="CN1076" s="109" cm="1">
        <f t="array" ref="CN1076">IF($AG1076,SQRT(SUMPRODUCT($AH$2:$AH1076, (AZ$2:AZ1076-BT1076)^2)/(SUM($AH$2:$AH1076)-1)),0)</f>
        <v>0</v>
      </c>
      <c r="CO1076" s="109" cm="1">
        <f t="array" ref="CO1076">IF($AG1076,SQRT(SUMPRODUCT($AH$2:$AH1076, (BA$2:BA1076-BU1076)^2)/(SUM($AH$2:$AH1076)-1)),0)</f>
        <v>0</v>
      </c>
    </row>
    <row r="1077" spans="34:93" x14ac:dyDescent="0.25">
      <c r="AH1077" s="99" t="str">
        <f t="shared" si="253"/>
        <v/>
      </c>
      <c r="AI1077" s="11">
        <f t="shared" ca="1" si="254"/>
        <v>0</v>
      </c>
      <c r="AJ1077" s="11">
        <f t="shared" ca="1" si="254"/>
        <v>0</v>
      </c>
      <c r="AK1077" s="11">
        <f t="shared" ca="1" si="254"/>
        <v>0</v>
      </c>
      <c r="AL1077" s="11">
        <f t="shared" ca="1" si="254"/>
        <v>0</v>
      </c>
      <c r="AM1077" s="11">
        <f t="shared" ca="1" si="254"/>
        <v>0</v>
      </c>
      <c r="AN1077" s="11">
        <f t="shared" ca="1" si="254"/>
        <v>0</v>
      </c>
      <c r="AO1077" s="11">
        <f t="shared" ca="1" si="254"/>
        <v>0</v>
      </c>
      <c r="AP1077" s="11">
        <f t="shared" ca="1" si="254"/>
        <v>0</v>
      </c>
      <c r="AQ1077" s="11">
        <f t="shared" ca="1" si="254"/>
        <v>0</v>
      </c>
      <c r="AR1077" s="11">
        <f t="shared" ca="1" si="254"/>
        <v>0</v>
      </c>
      <c r="AS1077" s="11">
        <f t="shared" ca="1" si="255"/>
        <v>0</v>
      </c>
      <c r="AT1077" s="11">
        <f t="shared" ca="1" si="255"/>
        <v>0</v>
      </c>
      <c r="AU1077" s="11">
        <f t="shared" ca="1" si="255"/>
        <v>0</v>
      </c>
      <c r="AV1077" s="11">
        <f t="shared" ca="1" si="255"/>
        <v>0</v>
      </c>
      <c r="AW1077" s="11">
        <f t="shared" ca="1" si="255"/>
        <v>0</v>
      </c>
      <c r="AX1077" s="11">
        <f t="shared" ca="1" si="255"/>
        <v>0</v>
      </c>
      <c r="AY1077" s="11">
        <f t="shared" ca="1" si="255"/>
        <v>0</v>
      </c>
      <c r="AZ1077" s="11">
        <f t="shared" ca="1" si="255"/>
        <v>0</v>
      </c>
      <c r="BA1077" s="11">
        <f t="shared" ca="1" si="255"/>
        <v>0</v>
      </c>
      <c r="BB1077" s="11"/>
      <c r="BC1077" s="11">
        <f>IF($AG1077,SUMPRODUCT(AI$2:AI1077,$AH$2:$AH1077)/SUM($AH$2:$AH1077),0)</f>
        <v>0</v>
      </c>
      <c r="BD1077" s="11">
        <f>IF($AG1077,SUMPRODUCT(AJ$2:AJ1077,$AH$2:$AH1077)/SUM($AH$2:$AH1077),0)</f>
        <v>0</v>
      </c>
      <c r="BE1077" s="11">
        <f>IF($AG1077,SUMPRODUCT(AK$2:AK1077,$AH$2:$AH1077)/SUM($AH$2:$AH1077),0)</f>
        <v>0</v>
      </c>
      <c r="BF1077" s="11">
        <f>IF($AG1077,SUMPRODUCT(AL$2:AL1077,$AH$2:$AH1077)/SUM($AH$2:$AH1077),0)</f>
        <v>0</v>
      </c>
      <c r="BG1077" s="11">
        <f>IF($AG1077,SUMPRODUCT(AM$2:AM1077,$AH$2:$AH1077)/SUM($AH$2:$AH1077),0)</f>
        <v>0</v>
      </c>
      <c r="BH1077" s="11">
        <f>IF($AG1077,SUMPRODUCT(AN$2:AN1077,$AH$2:$AH1077)/SUM($AH$2:$AH1077),0)</f>
        <v>0</v>
      </c>
      <c r="BI1077" s="11">
        <f>IF($AG1077,SUMPRODUCT(AO$2:AO1077,$AH$2:$AH1077)/SUM($AH$2:$AH1077),0)</f>
        <v>0</v>
      </c>
      <c r="BJ1077" s="11">
        <f>IF($AG1077,SUMPRODUCT(AP$2:AP1077,$AH$2:$AH1077)/SUM($AH$2:$AH1077),0)</f>
        <v>0</v>
      </c>
      <c r="BK1077" s="11">
        <f>IF($AG1077,SUMPRODUCT(AQ$2:AQ1077,$AH$2:$AH1077)/SUM($AH$2:$AH1077),0)</f>
        <v>0</v>
      </c>
      <c r="BL1077" s="11">
        <f>IF($AG1077,SUMPRODUCT(AR$2:AR1077,$AH$2:$AH1077)/SUM($AH$2:$AH1077),0)</f>
        <v>0</v>
      </c>
      <c r="BM1077" s="11">
        <f>IF($AG1077,SUMPRODUCT(AS$2:AS1077,$AH$2:$AH1077)/SUM($AH$2:$AH1077),0)</f>
        <v>0</v>
      </c>
      <c r="BN1077" s="11">
        <f>IF($AG1077,SUMPRODUCT(AT$2:AT1077,$AH$2:$AH1077)/SUM($AH$2:$AH1077),0)</f>
        <v>0</v>
      </c>
      <c r="BO1077" s="11">
        <f>IF($AG1077,SUMPRODUCT(AU$2:AU1077,$AH$2:$AH1077)/SUM($AH$2:$AH1077),0)</f>
        <v>0</v>
      </c>
      <c r="BP1077" s="11">
        <f>IF($AG1077,SUMPRODUCT(AV$2:AV1077,$AH$2:$AH1077)/SUM($AH$2:$AH1077),0)</f>
        <v>0</v>
      </c>
      <c r="BQ1077" s="11">
        <f>IF($AG1077,SUMPRODUCT(AW$2:AW1077,$AH$2:$AH1077)/SUM($AH$2:$AH1077),0)</f>
        <v>0</v>
      </c>
      <c r="BR1077" s="11">
        <f>IF($AG1077,SUMPRODUCT(AX$2:AX1077,$AH$2:$AH1077)/SUM($AH$2:$AH1077),0)</f>
        <v>0</v>
      </c>
      <c r="BS1077" s="11">
        <f>IF($AG1077,SUMPRODUCT(AY$2:AY1077,$AH$2:$AH1077)/SUM($AH$2:$AH1077),0)</f>
        <v>0</v>
      </c>
      <c r="BT1077" s="11">
        <f>IF($AG1077,SUMPRODUCT(AZ$2:AZ1077,$AH$2:$AH1077)/SUM($AH$2:$AH1077),0)</f>
        <v>0</v>
      </c>
      <c r="BU1077" s="11">
        <f>IF($AG1077,SUMPRODUCT(BA$2:BA1077,$AH$2:$AH1077)/SUM($AH$2:$AH1077),0)</f>
        <v>0</v>
      </c>
      <c r="BV1077" s="11"/>
      <c r="BW1077" s="109" cm="1">
        <f t="array" ref="BW1077">IF($AG1077,SQRT(SUMPRODUCT($AH$2:$AH1077, (AI$2:AI1077-BC1077)^2)/(SUM($AH$2:$AH1077)-1)),0)</f>
        <v>0</v>
      </c>
      <c r="BX1077" s="109" cm="1">
        <f t="array" ref="BX1077">IF($AG1077,SQRT(SUMPRODUCT($AH$2:$AH1077, (AJ$2:AJ1077-BD1077)^2)/(SUM($AH$2:$AH1077)-1)),0)</f>
        <v>0</v>
      </c>
      <c r="BY1077" s="109" cm="1">
        <f t="array" ref="BY1077">IF($AG1077,SQRT(SUMPRODUCT($AH$2:$AH1077, (AK$2:AK1077-BE1077)^2)/(SUM($AH$2:$AH1077)-1)),0)</f>
        <v>0</v>
      </c>
      <c r="BZ1077" s="109" cm="1">
        <f t="array" ref="BZ1077">IF($AG1077,SQRT(SUMPRODUCT($AH$2:$AH1077, (AL$2:AL1077-BF1077)^2)/(SUM($AH$2:$AH1077)-1)),0)</f>
        <v>0</v>
      </c>
      <c r="CA1077" s="109" cm="1">
        <f t="array" ref="CA1077">IF($AG1077,SQRT(SUMPRODUCT($AH$2:$AH1077, (AM$2:AM1077-BG1077)^2)/(SUM($AH$2:$AH1077)-1)),0)</f>
        <v>0</v>
      </c>
      <c r="CB1077" s="109" cm="1">
        <f t="array" ref="CB1077">IF($AG1077,SQRT(SUMPRODUCT($AH$2:$AH1077, (AN$2:AN1077-BH1077)^2)/(SUM($AH$2:$AH1077)-1)),0)</f>
        <v>0</v>
      </c>
      <c r="CC1077" s="109" cm="1">
        <f t="array" ref="CC1077">IF($AG1077,SQRT(SUMPRODUCT($AH$2:$AH1077, (AO$2:AO1077-BI1077)^2)/(SUM($AH$2:$AH1077)-1)),0)</f>
        <v>0</v>
      </c>
      <c r="CD1077" s="109" cm="1">
        <f t="array" ref="CD1077">IF($AG1077,SQRT(SUMPRODUCT($AH$2:$AH1077, (AP$2:AP1077-BJ1077)^2)/(SUM($AH$2:$AH1077)-1)),0)</f>
        <v>0</v>
      </c>
      <c r="CE1077" s="109" cm="1">
        <f t="array" ref="CE1077">IF($AG1077,SQRT(SUMPRODUCT($AH$2:$AH1077, (AQ$2:AQ1077-BK1077)^2)/(SUM($AH$2:$AH1077)-1)),0)</f>
        <v>0</v>
      </c>
      <c r="CF1077" s="109" cm="1">
        <f t="array" ref="CF1077">IF($AG1077,SQRT(SUMPRODUCT($AH$2:$AH1077, (AR$2:AR1077-BL1077)^2)/(SUM($AH$2:$AH1077)-1)),0)</f>
        <v>0</v>
      </c>
      <c r="CG1077" s="109" cm="1">
        <f t="array" ref="CG1077">IF($AG1077,SQRT(SUMPRODUCT($AH$2:$AH1077, (AS$2:AS1077-BM1077)^2)/(SUM($AH$2:$AH1077)-1)),0)</f>
        <v>0</v>
      </c>
      <c r="CH1077" s="109" cm="1">
        <f t="array" ref="CH1077">IF($AG1077,SQRT(SUMPRODUCT($AH$2:$AH1077, (AT$2:AT1077-BN1077)^2)/(SUM($AH$2:$AH1077)-1)),0)</f>
        <v>0</v>
      </c>
      <c r="CI1077" s="109" cm="1">
        <f t="array" ref="CI1077">IF($AG1077,SQRT(SUMPRODUCT($AH$2:$AH1077, (AU$2:AU1077-BO1077)^2)/(SUM($AH$2:$AH1077)-1)),0)</f>
        <v>0</v>
      </c>
      <c r="CJ1077" s="109" cm="1">
        <f t="array" ref="CJ1077">IF($AG1077,SQRT(SUMPRODUCT($AH$2:$AH1077, (AV$2:AV1077-BP1077)^2)/(SUM($AH$2:$AH1077)-1)),0)</f>
        <v>0</v>
      </c>
      <c r="CK1077" s="109" cm="1">
        <f t="array" ref="CK1077">IF($AG1077,SQRT(SUMPRODUCT($AH$2:$AH1077, (AW$2:AW1077-BQ1077)^2)/(SUM($AH$2:$AH1077)-1)),0)</f>
        <v>0</v>
      </c>
      <c r="CL1077" s="109" cm="1">
        <f t="array" ref="CL1077">IF($AG1077,SQRT(SUMPRODUCT($AH$2:$AH1077, (AX$2:AX1077-BR1077)^2)/(SUM($AH$2:$AH1077)-1)),0)</f>
        <v>0</v>
      </c>
      <c r="CM1077" s="109" cm="1">
        <f t="array" ref="CM1077">IF($AG1077,SQRT(SUMPRODUCT($AH$2:$AH1077, (AY$2:AY1077-BS1077)^2)/(SUM($AH$2:$AH1077)-1)),0)</f>
        <v>0</v>
      </c>
      <c r="CN1077" s="109" cm="1">
        <f t="array" ref="CN1077">IF($AG1077,SQRT(SUMPRODUCT($AH$2:$AH1077, (AZ$2:AZ1077-BT1077)^2)/(SUM($AH$2:$AH1077)-1)),0)</f>
        <v>0</v>
      </c>
      <c r="CO1077" s="109" cm="1">
        <f t="array" ref="CO1077">IF($AG1077,SQRT(SUMPRODUCT($AH$2:$AH1077, (BA$2:BA1077-BU1077)^2)/(SUM($AH$2:$AH1077)-1)),0)</f>
        <v>0</v>
      </c>
    </row>
    <row r="1078" spans="34:93" x14ac:dyDescent="0.25">
      <c r="AH1078" s="99" t="str">
        <f t="shared" si="253"/>
        <v/>
      </c>
      <c r="AI1078" s="11">
        <f t="shared" ca="1" si="254"/>
        <v>0</v>
      </c>
      <c r="AJ1078" s="11">
        <f t="shared" ca="1" si="254"/>
        <v>0</v>
      </c>
      <c r="AK1078" s="11">
        <f t="shared" ca="1" si="254"/>
        <v>0</v>
      </c>
      <c r="AL1078" s="11">
        <f t="shared" ca="1" si="254"/>
        <v>0</v>
      </c>
      <c r="AM1078" s="11">
        <f t="shared" ca="1" si="254"/>
        <v>0</v>
      </c>
      <c r="AN1078" s="11">
        <f t="shared" ca="1" si="254"/>
        <v>0</v>
      </c>
      <c r="AO1078" s="11">
        <f t="shared" ca="1" si="254"/>
        <v>0</v>
      </c>
      <c r="AP1078" s="11">
        <f t="shared" ca="1" si="254"/>
        <v>0</v>
      </c>
      <c r="AQ1078" s="11">
        <f t="shared" ca="1" si="254"/>
        <v>0</v>
      </c>
      <c r="AR1078" s="11">
        <f t="shared" ca="1" si="254"/>
        <v>0</v>
      </c>
      <c r="AS1078" s="11">
        <f t="shared" ca="1" si="255"/>
        <v>0</v>
      </c>
      <c r="AT1078" s="11">
        <f t="shared" ca="1" si="255"/>
        <v>0</v>
      </c>
      <c r="AU1078" s="11">
        <f t="shared" ca="1" si="255"/>
        <v>0</v>
      </c>
      <c r="AV1078" s="11">
        <f t="shared" ca="1" si="255"/>
        <v>0</v>
      </c>
      <c r="AW1078" s="11">
        <f t="shared" ca="1" si="255"/>
        <v>0</v>
      </c>
      <c r="AX1078" s="11">
        <f t="shared" ca="1" si="255"/>
        <v>0</v>
      </c>
      <c r="AY1078" s="11">
        <f t="shared" ca="1" si="255"/>
        <v>0</v>
      </c>
      <c r="AZ1078" s="11">
        <f t="shared" ca="1" si="255"/>
        <v>0</v>
      </c>
      <c r="BA1078" s="11">
        <f t="shared" ca="1" si="255"/>
        <v>0</v>
      </c>
      <c r="BB1078" s="11"/>
      <c r="BC1078" s="11">
        <f>IF($AG1078,SUMPRODUCT(AI$2:AI1078,$AH$2:$AH1078)/SUM($AH$2:$AH1078),0)</f>
        <v>0</v>
      </c>
      <c r="BD1078" s="11">
        <f>IF($AG1078,SUMPRODUCT(AJ$2:AJ1078,$AH$2:$AH1078)/SUM($AH$2:$AH1078),0)</f>
        <v>0</v>
      </c>
      <c r="BE1078" s="11">
        <f>IF($AG1078,SUMPRODUCT(AK$2:AK1078,$AH$2:$AH1078)/SUM($AH$2:$AH1078),0)</f>
        <v>0</v>
      </c>
      <c r="BF1078" s="11">
        <f>IF($AG1078,SUMPRODUCT(AL$2:AL1078,$AH$2:$AH1078)/SUM($AH$2:$AH1078),0)</f>
        <v>0</v>
      </c>
      <c r="BG1078" s="11">
        <f>IF($AG1078,SUMPRODUCT(AM$2:AM1078,$AH$2:$AH1078)/SUM($AH$2:$AH1078),0)</f>
        <v>0</v>
      </c>
      <c r="BH1078" s="11">
        <f>IF($AG1078,SUMPRODUCT(AN$2:AN1078,$AH$2:$AH1078)/SUM($AH$2:$AH1078),0)</f>
        <v>0</v>
      </c>
      <c r="BI1078" s="11">
        <f>IF($AG1078,SUMPRODUCT(AO$2:AO1078,$AH$2:$AH1078)/SUM($AH$2:$AH1078),0)</f>
        <v>0</v>
      </c>
      <c r="BJ1078" s="11">
        <f>IF($AG1078,SUMPRODUCT(AP$2:AP1078,$AH$2:$AH1078)/SUM($AH$2:$AH1078),0)</f>
        <v>0</v>
      </c>
      <c r="BK1078" s="11">
        <f>IF($AG1078,SUMPRODUCT(AQ$2:AQ1078,$AH$2:$AH1078)/SUM($AH$2:$AH1078),0)</f>
        <v>0</v>
      </c>
      <c r="BL1078" s="11">
        <f>IF($AG1078,SUMPRODUCT(AR$2:AR1078,$AH$2:$AH1078)/SUM($AH$2:$AH1078),0)</f>
        <v>0</v>
      </c>
      <c r="BM1078" s="11">
        <f>IF($AG1078,SUMPRODUCT(AS$2:AS1078,$AH$2:$AH1078)/SUM($AH$2:$AH1078),0)</f>
        <v>0</v>
      </c>
      <c r="BN1078" s="11">
        <f>IF($AG1078,SUMPRODUCT(AT$2:AT1078,$AH$2:$AH1078)/SUM($AH$2:$AH1078),0)</f>
        <v>0</v>
      </c>
      <c r="BO1078" s="11">
        <f>IF($AG1078,SUMPRODUCT(AU$2:AU1078,$AH$2:$AH1078)/SUM($AH$2:$AH1078),0)</f>
        <v>0</v>
      </c>
      <c r="BP1078" s="11">
        <f>IF($AG1078,SUMPRODUCT(AV$2:AV1078,$AH$2:$AH1078)/SUM($AH$2:$AH1078),0)</f>
        <v>0</v>
      </c>
      <c r="BQ1078" s="11">
        <f>IF($AG1078,SUMPRODUCT(AW$2:AW1078,$AH$2:$AH1078)/SUM($AH$2:$AH1078),0)</f>
        <v>0</v>
      </c>
      <c r="BR1078" s="11">
        <f>IF($AG1078,SUMPRODUCT(AX$2:AX1078,$AH$2:$AH1078)/SUM($AH$2:$AH1078),0)</f>
        <v>0</v>
      </c>
      <c r="BS1078" s="11">
        <f>IF($AG1078,SUMPRODUCT(AY$2:AY1078,$AH$2:$AH1078)/SUM($AH$2:$AH1078),0)</f>
        <v>0</v>
      </c>
      <c r="BT1078" s="11">
        <f>IF($AG1078,SUMPRODUCT(AZ$2:AZ1078,$AH$2:$AH1078)/SUM($AH$2:$AH1078),0)</f>
        <v>0</v>
      </c>
      <c r="BU1078" s="11">
        <f>IF($AG1078,SUMPRODUCT(BA$2:BA1078,$AH$2:$AH1078)/SUM($AH$2:$AH1078),0)</f>
        <v>0</v>
      </c>
      <c r="BV1078" s="11"/>
      <c r="BW1078" s="109" cm="1">
        <f t="array" ref="BW1078">IF($AG1078,SQRT(SUMPRODUCT($AH$2:$AH1078, (AI$2:AI1078-BC1078)^2)/(SUM($AH$2:$AH1078)-1)),0)</f>
        <v>0</v>
      </c>
      <c r="BX1078" s="109" cm="1">
        <f t="array" ref="BX1078">IF($AG1078,SQRT(SUMPRODUCT($AH$2:$AH1078, (AJ$2:AJ1078-BD1078)^2)/(SUM($AH$2:$AH1078)-1)),0)</f>
        <v>0</v>
      </c>
      <c r="BY1078" s="109" cm="1">
        <f t="array" ref="BY1078">IF($AG1078,SQRT(SUMPRODUCT($AH$2:$AH1078, (AK$2:AK1078-BE1078)^2)/(SUM($AH$2:$AH1078)-1)),0)</f>
        <v>0</v>
      </c>
      <c r="BZ1078" s="109" cm="1">
        <f t="array" ref="BZ1078">IF($AG1078,SQRT(SUMPRODUCT($AH$2:$AH1078, (AL$2:AL1078-BF1078)^2)/(SUM($AH$2:$AH1078)-1)),0)</f>
        <v>0</v>
      </c>
      <c r="CA1078" s="109" cm="1">
        <f t="array" ref="CA1078">IF($AG1078,SQRT(SUMPRODUCT($AH$2:$AH1078, (AM$2:AM1078-BG1078)^2)/(SUM($AH$2:$AH1078)-1)),0)</f>
        <v>0</v>
      </c>
      <c r="CB1078" s="109" cm="1">
        <f t="array" ref="CB1078">IF($AG1078,SQRT(SUMPRODUCT($AH$2:$AH1078, (AN$2:AN1078-BH1078)^2)/(SUM($AH$2:$AH1078)-1)),0)</f>
        <v>0</v>
      </c>
      <c r="CC1078" s="109" cm="1">
        <f t="array" ref="CC1078">IF($AG1078,SQRT(SUMPRODUCT($AH$2:$AH1078, (AO$2:AO1078-BI1078)^2)/(SUM($AH$2:$AH1078)-1)),0)</f>
        <v>0</v>
      </c>
      <c r="CD1078" s="109" cm="1">
        <f t="array" ref="CD1078">IF($AG1078,SQRT(SUMPRODUCT($AH$2:$AH1078, (AP$2:AP1078-BJ1078)^2)/(SUM($AH$2:$AH1078)-1)),0)</f>
        <v>0</v>
      </c>
      <c r="CE1078" s="109" cm="1">
        <f t="array" ref="CE1078">IF($AG1078,SQRT(SUMPRODUCT($AH$2:$AH1078, (AQ$2:AQ1078-BK1078)^2)/(SUM($AH$2:$AH1078)-1)),0)</f>
        <v>0</v>
      </c>
      <c r="CF1078" s="109" cm="1">
        <f t="array" ref="CF1078">IF($AG1078,SQRT(SUMPRODUCT($AH$2:$AH1078, (AR$2:AR1078-BL1078)^2)/(SUM($AH$2:$AH1078)-1)),0)</f>
        <v>0</v>
      </c>
      <c r="CG1078" s="109" cm="1">
        <f t="array" ref="CG1078">IF($AG1078,SQRT(SUMPRODUCT($AH$2:$AH1078, (AS$2:AS1078-BM1078)^2)/(SUM($AH$2:$AH1078)-1)),0)</f>
        <v>0</v>
      </c>
      <c r="CH1078" s="109" cm="1">
        <f t="array" ref="CH1078">IF($AG1078,SQRT(SUMPRODUCT($AH$2:$AH1078, (AT$2:AT1078-BN1078)^2)/(SUM($AH$2:$AH1078)-1)),0)</f>
        <v>0</v>
      </c>
      <c r="CI1078" s="109" cm="1">
        <f t="array" ref="CI1078">IF($AG1078,SQRT(SUMPRODUCT($AH$2:$AH1078, (AU$2:AU1078-BO1078)^2)/(SUM($AH$2:$AH1078)-1)),0)</f>
        <v>0</v>
      </c>
      <c r="CJ1078" s="109" cm="1">
        <f t="array" ref="CJ1078">IF($AG1078,SQRT(SUMPRODUCT($AH$2:$AH1078, (AV$2:AV1078-BP1078)^2)/(SUM($AH$2:$AH1078)-1)),0)</f>
        <v>0</v>
      </c>
      <c r="CK1078" s="109" cm="1">
        <f t="array" ref="CK1078">IF($AG1078,SQRT(SUMPRODUCT($AH$2:$AH1078, (AW$2:AW1078-BQ1078)^2)/(SUM($AH$2:$AH1078)-1)),0)</f>
        <v>0</v>
      </c>
      <c r="CL1078" s="109" cm="1">
        <f t="array" ref="CL1078">IF($AG1078,SQRT(SUMPRODUCT($AH$2:$AH1078, (AX$2:AX1078-BR1078)^2)/(SUM($AH$2:$AH1078)-1)),0)</f>
        <v>0</v>
      </c>
      <c r="CM1078" s="109" cm="1">
        <f t="array" ref="CM1078">IF($AG1078,SQRT(SUMPRODUCT($AH$2:$AH1078, (AY$2:AY1078-BS1078)^2)/(SUM($AH$2:$AH1078)-1)),0)</f>
        <v>0</v>
      </c>
      <c r="CN1078" s="109" cm="1">
        <f t="array" ref="CN1078">IF($AG1078,SQRT(SUMPRODUCT($AH$2:$AH1078, (AZ$2:AZ1078-BT1078)^2)/(SUM($AH$2:$AH1078)-1)),0)</f>
        <v>0</v>
      </c>
      <c r="CO1078" s="109" cm="1">
        <f t="array" ref="CO1078">IF($AG1078,SQRT(SUMPRODUCT($AH$2:$AH1078, (BA$2:BA1078-BU1078)^2)/(SUM($AH$2:$AH1078)-1)),0)</f>
        <v>0</v>
      </c>
    </row>
    <row r="1079" spans="34:93" x14ac:dyDescent="0.25">
      <c r="AH1079" s="99" t="str">
        <f t="shared" si="253"/>
        <v/>
      </c>
      <c r="AI1079" s="11">
        <f t="shared" ca="1" si="254"/>
        <v>0</v>
      </c>
      <c r="AJ1079" s="11">
        <f t="shared" ca="1" si="254"/>
        <v>0</v>
      </c>
      <c r="AK1079" s="11">
        <f t="shared" ca="1" si="254"/>
        <v>0</v>
      </c>
      <c r="AL1079" s="11">
        <f t="shared" ca="1" si="254"/>
        <v>0</v>
      </c>
      <c r="AM1079" s="11">
        <f t="shared" ca="1" si="254"/>
        <v>0</v>
      </c>
      <c r="AN1079" s="11">
        <f t="shared" ca="1" si="254"/>
        <v>0</v>
      </c>
      <c r="AO1079" s="11">
        <f t="shared" ca="1" si="254"/>
        <v>0</v>
      </c>
      <c r="AP1079" s="11">
        <f t="shared" ca="1" si="254"/>
        <v>0</v>
      </c>
      <c r="AQ1079" s="11">
        <f t="shared" ca="1" si="254"/>
        <v>0</v>
      </c>
      <c r="AR1079" s="11">
        <f t="shared" ca="1" si="254"/>
        <v>0</v>
      </c>
      <c r="AS1079" s="11">
        <f t="shared" ca="1" si="255"/>
        <v>0</v>
      </c>
      <c r="AT1079" s="11">
        <f t="shared" ca="1" si="255"/>
        <v>0</v>
      </c>
      <c r="AU1079" s="11">
        <f t="shared" ca="1" si="255"/>
        <v>0</v>
      </c>
      <c r="AV1079" s="11">
        <f t="shared" ca="1" si="255"/>
        <v>0</v>
      </c>
      <c r="AW1079" s="11">
        <f t="shared" ca="1" si="255"/>
        <v>0</v>
      </c>
      <c r="AX1079" s="11">
        <f t="shared" ca="1" si="255"/>
        <v>0</v>
      </c>
      <c r="AY1079" s="11">
        <f t="shared" ca="1" si="255"/>
        <v>0</v>
      </c>
      <c r="AZ1079" s="11">
        <f t="shared" ca="1" si="255"/>
        <v>0</v>
      </c>
      <c r="BA1079" s="11">
        <f t="shared" ca="1" si="255"/>
        <v>0</v>
      </c>
      <c r="BB1079" s="11"/>
      <c r="BC1079" s="11">
        <f>IF($AG1079,SUMPRODUCT(AI$2:AI1079,$AH$2:$AH1079)/SUM($AH$2:$AH1079),0)</f>
        <v>0</v>
      </c>
      <c r="BD1079" s="11">
        <f>IF($AG1079,SUMPRODUCT(AJ$2:AJ1079,$AH$2:$AH1079)/SUM($AH$2:$AH1079),0)</f>
        <v>0</v>
      </c>
      <c r="BE1079" s="11">
        <f>IF($AG1079,SUMPRODUCT(AK$2:AK1079,$AH$2:$AH1079)/SUM($AH$2:$AH1079),0)</f>
        <v>0</v>
      </c>
      <c r="BF1079" s="11">
        <f>IF($AG1079,SUMPRODUCT(AL$2:AL1079,$AH$2:$AH1079)/SUM($AH$2:$AH1079),0)</f>
        <v>0</v>
      </c>
      <c r="BG1079" s="11">
        <f>IF($AG1079,SUMPRODUCT(AM$2:AM1079,$AH$2:$AH1079)/SUM($AH$2:$AH1079),0)</f>
        <v>0</v>
      </c>
      <c r="BH1079" s="11">
        <f>IF($AG1079,SUMPRODUCT(AN$2:AN1079,$AH$2:$AH1079)/SUM($AH$2:$AH1079),0)</f>
        <v>0</v>
      </c>
      <c r="BI1079" s="11">
        <f>IF($AG1079,SUMPRODUCT(AO$2:AO1079,$AH$2:$AH1079)/SUM($AH$2:$AH1079),0)</f>
        <v>0</v>
      </c>
      <c r="BJ1079" s="11">
        <f>IF($AG1079,SUMPRODUCT(AP$2:AP1079,$AH$2:$AH1079)/SUM($AH$2:$AH1079),0)</f>
        <v>0</v>
      </c>
      <c r="BK1079" s="11">
        <f>IF($AG1079,SUMPRODUCT(AQ$2:AQ1079,$AH$2:$AH1079)/SUM($AH$2:$AH1079),0)</f>
        <v>0</v>
      </c>
      <c r="BL1079" s="11">
        <f>IF($AG1079,SUMPRODUCT(AR$2:AR1079,$AH$2:$AH1079)/SUM($AH$2:$AH1079),0)</f>
        <v>0</v>
      </c>
      <c r="BM1079" s="11">
        <f>IF($AG1079,SUMPRODUCT(AS$2:AS1079,$AH$2:$AH1079)/SUM($AH$2:$AH1079),0)</f>
        <v>0</v>
      </c>
      <c r="BN1079" s="11">
        <f>IF($AG1079,SUMPRODUCT(AT$2:AT1079,$AH$2:$AH1079)/SUM($AH$2:$AH1079),0)</f>
        <v>0</v>
      </c>
      <c r="BO1079" s="11">
        <f>IF($AG1079,SUMPRODUCT(AU$2:AU1079,$AH$2:$AH1079)/SUM($AH$2:$AH1079),0)</f>
        <v>0</v>
      </c>
      <c r="BP1079" s="11">
        <f>IF($AG1079,SUMPRODUCT(AV$2:AV1079,$AH$2:$AH1079)/SUM($AH$2:$AH1079),0)</f>
        <v>0</v>
      </c>
      <c r="BQ1079" s="11">
        <f>IF($AG1079,SUMPRODUCT(AW$2:AW1079,$AH$2:$AH1079)/SUM($AH$2:$AH1079),0)</f>
        <v>0</v>
      </c>
      <c r="BR1079" s="11">
        <f>IF($AG1079,SUMPRODUCT(AX$2:AX1079,$AH$2:$AH1079)/SUM($AH$2:$AH1079),0)</f>
        <v>0</v>
      </c>
      <c r="BS1079" s="11">
        <f>IF($AG1079,SUMPRODUCT(AY$2:AY1079,$AH$2:$AH1079)/SUM($AH$2:$AH1079),0)</f>
        <v>0</v>
      </c>
      <c r="BT1079" s="11">
        <f>IF($AG1079,SUMPRODUCT(AZ$2:AZ1079,$AH$2:$AH1079)/SUM($AH$2:$AH1079),0)</f>
        <v>0</v>
      </c>
      <c r="BU1079" s="11">
        <f>IF($AG1079,SUMPRODUCT(BA$2:BA1079,$AH$2:$AH1079)/SUM($AH$2:$AH1079),0)</f>
        <v>0</v>
      </c>
      <c r="BV1079" s="11"/>
      <c r="BW1079" s="109" cm="1">
        <f t="array" ref="BW1079">IF($AG1079,SQRT(SUMPRODUCT($AH$2:$AH1079, (AI$2:AI1079-BC1079)^2)/(SUM($AH$2:$AH1079)-1)),0)</f>
        <v>0</v>
      </c>
      <c r="BX1079" s="109" cm="1">
        <f t="array" ref="BX1079">IF($AG1079,SQRT(SUMPRODUCT($AH$2:$AH1079, (AJ$2:AJ1079-BD1079)^2)/(SUM($AH$2:$AH1079)-1)),0)</f>
        <v>0</v>
      </c>
      <c r="BY1079" s="109" cm="1">
        <f t="array" ref="BY1079">IF($AG1079,SQRT(SUMPRODUCT($AH$2:$AH1079, (AK$2:AK1079-BE1079)^2)/(SUM($AH$2:$AH1079)-1)),0)</f>
        <v>0</v>
      </c>
      <c r="BZ1079" s="109" cm="1">
        <f t="array" ref="BZ1079">IF($AG1079,SQRT(SUMPRODUCT($AH$2:$AH1079, (AL$2:AL1079-BF1079)^2)/(SUM($AH$2:$AH1079)-1)),0)</f>
        <v>0</v>
      </c>
      <c r="CA1079" s="109" cm="1">
        <f t="array" ref="CA1079">IF($AG1079,SQRT(SUMPRODUCT($AH$2:$AH1079, (AM$2:AM1079-BG1079)^2)/(SUM($AH$2:$AH1079)-1)),0)</f>
        <v>0</v>
      </c>
      <c r="CB1079" s="109" cm="1">
        <f t="array" ref="CB1079">IF($AG1079,SQRT(SUMPRODUCT($AH$2:$AH1079, (AN$2:AN1079-BH1079)^2)/(SUM($AH$2:$AH1079)-1)),0)</f>
        <v>0</v>
      </c>
      <c r="CC1079" s="109" cm="1">
        <f t="array" ref="CC1079">IF($AG1079,SQRT(SUMPRODUCT($AH$2:$AH1079, (AO$2:AO1079-BI1079)^2)/(SUM($AH$2:$AH1079)-1)),0)</f>
        <v>0</v>
      </c>
      <c r="CD1079" s="109" cm="1">
        <f t="array" ref="CD1079">IF($AG1079,SQRT(SUMPRODUCT($AH$2:$AH1079, (AP$2:AP1079-BJ1079)^2)/(SUM($AH$2:$AH1079)-1)),0)</f>
        <v>0</v>
      </c>
      <c r="CE1079" s="109" cm="1">
        <f t="array" ref="CE1079">IF($AG1079,SQRT(SUMPRODUCT($AH$2:$AH1079, (AQ$2:AQ1079-BK1079)^2)/(SUM($AH$2:$AH1079)-1)),0)</f>
        <v>0</v>
      </c>
      <c r="CF1079" s="109" cm="1">
        <f t="array" ref="CF1079">IF($AG1079,SQRT(SUMPRODUCT($AH$2:$AH1079, (AR$2:AR1079-BL1079)^2)/(SUM($AH$2:$AH1079)-1)),0)</f>
        <v>0</v>
      </c>
      <c r="CG1079" s="109" cm="1">
        <f t="array" ref="CG1079">IF($AG1079,SQRT(SUMPRODUCT($AH$2:$AH1079, (AS$2:AS1079-BM1079)^2)/(SUM($AH$2:$AH1079)-1)),0)</f>
        <v>0</v>
      </c>
      <c r="CH1079" s="109" cm="1">
        <f t="array" ref="CH1079">IF($AG1079,SQRT(SUMPRODUCT($AH$2:$AH1079, (AT$2:AT1079-BN1079)^2)/(SUM($AH$2:$AH1079)-1)),0)</f>
        <v>0</v>
      </c>
      <c r="CI1079" s="109" cm="1">
        <f t="array" ref="CI1079">IF($AG1079,SQRT(SUMPRODUCT($AH$2:$AH1079, (AU$2:AU1079-BO1079)^2)/(SUM($AH$2:$AH1079)-1)),0)</f>
        <v>0</v>
      </c>
      <c r="CJ1079" s="109" cm="1">
        <f t="array" ref="CJ1079">IF($AG1079,SQRT(SUMPRODUCT($AH$2:$AH1079, (AV$2:AV1079-BP1079)^2)/(SUM($AH$2:$AH1079)-1)),0)</f>
        <v>0</v>
      </c>
      <c r="CK1079" s="109" cm="1">
        <f t="array" ref="CK1079">IF($AG1079,SQRT(SUMPRODUCT($AH$2:$AH1079, (AW$2:AW1079-BQ1079)^2)/(SUM($AH$2:$AH1079)-1)),0)</f>
        <v>0</v>
      </c>
      <c r="CL1079" s="109" cm="1">
        <f t="array" ref="CL1079">IF($AG1079,SQRT(SUMPRODUCT($AH$2:$AH1079, (AX$2:AX1079-BR1079)^2)/(SUM($AH$2:$AH1079)-1)),0)</f>
        <v>0</v>
      </c>
      <c r="CM1079" s="109" cm="1">
        <f t="array" ref="CM1079">IF($AG1079,SQRT(SUMPRODUCT($AH$2:$AH1079, (AY$2:AY1079-BS1079)^2)/(SUM($AH$2:$AH1079)-1)),0)</f>
        <v>0</v>
      </c>
      <c r="CN1079" s="109" cm="1">
        <f t="array" ref="CN1079">IF($AG1079,SQRT(SUMPRODUCT($AH$2:$AH1079, (AZ$2:AZ1079-BT1079)^2)/(SUM($AH$2:$AH1079)-1)),0)</f>
        <v>0</v>
      </c>
      <c r="CO1079" s="109" cm="1">
        <f t="array" ref="CO1079">IF($AG1079,SQRT(SUMPRODUCT($AH$2:$AH1079, (BA$2:BA1079-BU1079)^2)/(SUM($AH$2:$AH1079)-1)),0)</f>
        <v>0</v>
      </c>
    </row>
    <row r="1080" spans="34:93" x14ac:dyDescent="0.25">
      <c r="AH1080" s="99" t="str">
        <f t="shared" si="253"/>
        <v/>
      </c>
      <c r="AI1080" s="11">
        <f t="shared" ca="1" si="254"/>
        <v>0</v>
      </c>
      <c r="AJ1080" s="11">
        <f t="shared" ca="1" si="254"/>
        <v>0</v>
      </c>
      <c r="AK1080" s="11">
        <f t="shared" ca="1" si="254"/>
        <v>0</v>
      </c>
      <c r="AL1080" s="11">
        <f t="shared" ca="1" si="254"/>
        <v>0</v>
      </c>
      <c r="AM1080" s="11">
        <f t="shared" ca="1" si="254"/>
        <v>0</v>
      </c>
      <c r="AN1080" s="11">
        <f t="shared" ca="1" si="254"/>
        <v>0</v>
      </c>
      <c r="AO1080" s="11">
        <f t="shared" ca="1" si="254"/>
        <v>0</v>
      </c>
      <c r="AP1080" s="11">
        <f t="shared" ca="1" si="254"/>
        <v>0</v>
      </c>
      <c r="AQ1080" s="11">
        <f t="shared" ca="1" si="254"/>
        <v>0</v>
      </c>
      <c r="AR1080" s="11">
        <f t="shared" ca="1" si="254"/>
        <v>0</v>
      </c>
      <c r="AS1080" s="11">
        <f t="shared" ca="1" si="255"/>
        <v>0</v>
      </c>
      <c r="AT1080" s="11">
        <f t="shared" ca="1" si="255"/>
        <v>0</v>
      </c>
      <c r="AU1080" s="11">
        <f t="shared" ca="1" si="255"/>
        <v>0</v>
      </c>
      <c r="AV1080" s="11">
        <f t="shared" ca="1" si="255"/>
        <v>0</v>
      </c>
      <c r="AW1080" s="11">
        <f t="shared" ca="1" si="255"/>
        <v>0</v>
      </c>
      <c r="AX1080" s="11">
        <f t="shared" ca="1" si="255"/>
        <v>0</v>
      </c>
      <c r="AY1080" s="11">
        <f t="shared" ca="1" si="255"/>
        <v>0</v>
      </c>
      <c r="AZ1080" s="11">
        <f t="shared" ca="1" si="255"/>
        <v>0</v>
      </c>
      <c r="BA1080" s="11">
        <f t="shared" ca="1" si="255"/>
        <v>0</v>
      </c>
      <c r="BB1080" s="11"/>
      <c r="BC1080" s="11">
        <f>IF($AG1080,SUMPRODUCT(AI$2:AI1080,$AH$2:$AH1080)/SUM($AH$2:$AH1080),0)</f>
        <v>0</v>
      </c>
      <c r="BD1080" s="11">
        <f>IF($AG1080,SUMPRODUCT(AJ$2:AJ1080,$AH$2:$AH1080)/SUM($AH$2:$AH1080),0)</f>
        <v>0</v>
      </c>
      <c r="BE1080" s="11">
        <f>IF($AG1080,SUMPRODUCT(AK$2:AK1080,$AH$2:$AH1080)/SUM($AH$2:$AH1080),0)</f>
        <v>0</v>
      </c>
      <c r="BF1080" s="11">
        <f>IF($AG1080,SUMPRODUCT(AL$2:AL1080,$AH$2:$AH1080)/SUM($AH$2:$AH1080),0)</f>
        <v>0</v>
      </c>
      <c r="BG1080" s="11">
        <f>IF($AG1080,SUMPRODUCT(AM$2:AM1080,$AH$2:$AH1080)/SUM($AH$2:$AH1080),0)</f>
        <v>0</v>
      </c>
      <c r="BH1080" s="11">
        <f>IF($AG1080,SUMPRODUCT(AN$2:AN1080,$AH$2:$AH1080)/SUM($AH$2:$AH1080),0)</f>
        <v>0</v>
      </c>
      <c r="BI1080" s="11">
        <f>IF($AG1080,SUMPRODUCT(AO$2:AO1080,$AH$2:$AH1080)/SUM($AH$2:$AH1080),0)</f>
        <v>0</v>
      </c>
      <c r="BJ1080" s="11">
        <f>IF($AG1080,SUMPRODUCT(AP$2:AP1080,$AH$2:$AH1080)/SUM($AH$2:$AH1080),0)</f>
        <v>0</v>
      </c>
      <c r="BK1080" s="11">
        <f>IF($AG1080,SUMPRODUCT(AQ$2:AQ1080,$AH$2:$AH1080)/SUM($AH$2:$AH1080),0)</f>
        <v>0</v>
      </c>
      <c r="BL1080" s="11">
        <f>IF($AG1080,SUMPRODUCT(AR$2:AR1080,$AH$2:$AH1080)/SUM($AH$2:$AH1080),0)</f>
        <v>0</v>
      </c>
      <c r="BM1080" s="11">
        <f>IF($AG1080,SUMPRODUCT(AS$2:AS1080,$AH$2:$AH1080)/SUM($AH$2:$AH1080),0)</f>
        <v>0</v>
      </c>
      <c r="BN1080" s="11">
        <f>IF($AG1080,SUMPRODUCT(AT$2:AT1080,$AH$2:$AH1080)/SUM($AH$2:$AH1080),0)</f>
        <v>0</v>
      </c>
      <c r="BO1080" s="11">
        <f>IF($AG1080,SUMPRODUCT(AU$2:AU1080,$AH$2:$AH1080)/SUM($AH$2:$AH1080),0)</f>
        <v>0</v>
      </c>
      <c r="BP1080" s="11">
        <f>IF($AG1080,SUMPRODUCT(AV$2:AV1080,$AH$2:$AH1080)/SUM($AH$2:$AH1080),0)</f>
        <v>0</v>
      </c>
      <c r="BQ1080" s="11">
        <f>IF($AG1080,SUMPRODUCT(AW$2:AW1080,$AH$2:$AH1080)/SUM($AH$2:$AH1080),0)</f>
        <v>0</v>
      </c>
      <c r="BR1080" s="11">
        <f>IF($AG1080,SUMPRODUCT(AX$2:AX1080,$AH$2:$AH1080)/SUM($AH$2:$AH1080),0)</f>
        <v>0</v>
      </c>
      <c r="BS1080" s="11">
        <f>IF($AG1080,SUMPRODUCT(AY$2:AY1080,$AH$2:$AH1080)/SUM($AH$2:$AH1080),0)</f>
        <v>0</v>
      </c>
      <c r="BT1080" s="11">
        <f>IF($AG1080,SUMPRODUCT(AZ$2:AZ1080,$AH$2:$AH1080)/SUM($AH$2:$AH1080),0)</f>
        <v>0</v>
      </c>
      <c r="BU1080" s="11">
        <f>IF($AG1080,SUMPRODUCT(BA$2:BA1080,$AH$2:$AH1080)/SUM($AH$2:$AH1080),0)</f>
        <v>0</v>
      </c>
      <c r="BV1080" s="11"/>
      <c r="BW1080" s="109" cm="1">
        <f t="array" ref="BW1080">IF($AG1080,SQRT(SUMPRODUCT($AH$2:$AH1080, (AI$2:AI1080-BC1080)^2)/(SUM($AH$2:$AH1080)-1)),0)</f>
        <v>0</v>
      </c>
      <c r="BX1080" s="109" cm="1">
        <f t="array" ref="BX1080">IF($AG1080,SQRT(SUMPRODUCT($AH$2:$AH1080, (AJ$2:AJ1080-BD1080)^2)/(SUM($AH$2:$AH1080)-1)),0)</f>
        <v>0</v>
      </c>
      <c r="BY1080" s="109" cm="1">
        <f t="array" ref="BY1080">IF($AG1080,SQRT(SUMPRODUCT($AH$2:$AH1080, (AK$2:AK1080-BE1080)^2)/(SUM($AH$2:$AH1080)-1)),0)</f>
        <v>0</v>
      </c>
      <c r="BZ1080" s="109" cm="1">
        <f t="array" ref="BZ1080">IF($AG1080,SQRT(SUMPRODUCT($AH$2:$AH1080, (AL$2:AL1080-BF1080)^2)/(SUM($AH$2:$AH1080)-1)),0)</f>
        <v>0</v>
      </c>
      <c r="CA1080" s="109" cm="1">
        <f t="array" ref="CA1080">IF($AG1080,SQRT(SUMPRODUCT($AH$2:$AH1080, (AM$2:AM1080-BG1080)^2)/(SUM($AH$2:$AH1080)-1)),0)</f>
        <v>0</v>
      </c>
      <c r="CB1080" s="109" cm="1">
        <f t="array" ref="CB1080">IF($AG1080,SQRT(SUMPRODUCT($AH$2:$AH1080, (AN$2:AN1080-BH1080)^2)/(SUM($AH$2:$AH1080)-1)),0)</f>
        <v>0</v>
      </c>
      <c r="CC1080" s="109" cm="1">
        <f t="array" ref="CC1080">IF($AG1080,SQRT(SUMPRODUCT($AH$2:$AH1080, (AO$2:AO1080-BI1080)^2)/(SUM($AH$2:$AH1080)-1)),0)</f>
        <v>0</v>
      </c>
      <c r="CD1080" s="109" cm="1">
        <f t="array" ref="CD1080">IF($AG1080,SQRT(SUMPRODUCT($AH$2:$AH1080, (AP$2:AP1080-BJ1080)^2)/(SUM($AH$2:$AH1080)-1)),0)</f>
        <v>0</v>
      </c>
      <c r="CE1080" s="109" cm="1">
        <f t="array" ref="CE1080">IF($AG1080,SQRT(SUMPRODUCT($AH$2:$AH1080, (AQ$2:AQ1080-BK1080)^2)/(SUM($AH$2:$AH1080)-1)),0)</f>
        <v>0</v>
      </c>
      <c r="CF1080" s="109" cm="1">
        <f t="array" ref="CF1080">IF($AG1080,SQRT(SUMPRODUCT($AH$2:$AH1080, (AR$2:AR1080-BL1080)^2)/(SUM($AH$2:$AH1080)-1)),0)</f>
        <v>0</v>
      </c>
      <c r="CG1080" s="109" cm="1">
        <f t="array" ref="CG1080">IF($AG1080,SQRT(SUMPRODUCT($AH$2:$AH1080, (AS$2:AS1080-BM1080)^2)/(SUM($AH$2:$AH1080)-1)),0)</f>
        <v>0</v>
      </c>
      <c r="CH1080" s="109" cm="1">
        <f t="array" ref="CH1080">IF($AG1080,SQRT(SUMPRODUCT($AH$2:$AH1080, (AT$2:AT1080-BN1080)^2)/(SUM($AH$2:$AH1080)-1)),0)</f>
        <v>0</v>
      </c>
      <c r="CI1080" s="109" cm="1">
        <f t="array" ref="CI1080">IF($AG1080,SQRT(SUMPRODUCT($AH$2:$AH1080, (AU$2:AU1080-BO1080)^2)/(SUM($AH$2:$AH1080)-1)),0)</f>
        <v>0</v>
      </c>
      <c r="CJ1080" s="109" cm="1">
        <f t="array" ref="CJ1080">IF($AG1080,SQRT(SUMPRODUCT($AH$2:$AH1080, (AV$2:AV1080-BP1080)^2)/(SUM($AH$2:$AH1080)-1)),0)</f>
        <v>0</v>
      </c>
      <c r="CK1080" s="109" cm="1">
        <f t="array" ref="CK1080">IF($AG1080,SQRT(SUMPRODUCT($AH$2:$AH1080, (AW$2:AW1080-BQ1080)^2)/(SUM($AH$2:$AH1080)-1)),0)</f>
        <v>0</v>
      </c>
      <c r="CL1080" s="109" cm="1">
        <f t="array" ref="CL1080">IF($AG1080,SQRT(SUMPRODUCT($AH$2:$AH1080, (AX$2:AX1080-BR1080)^2)/(SUM($AH$2:$AH1080)-1)),0)</f>
        <v>0</v>
      </c>
      <c r="CM1080" s="109" cm="1">
        <f t="array" ref="CM1080">IF($AG1080,SQRT(SUMPRODUCT($AH$2:$AH1080, (AY$2:AY1080-BS1080)^2)/(SUM($AH$2:$AH1080)-1)),0)</f>
        <v>0</v>
      </c>
      <c r="CN1080" s="109" cm="1">
        <f t="array" ref="CN1080">IF($AG1080,SQRT(SUMPRODUCT($AH$2:$AH1080, (AZ$2:AZ1080-BT1080)^2)/(SUM($AH$2:$AH1080)-1)),0)</f>
        <v>0</v>
      </c>
      <c r="CO1080" s="109" cm="1">
        <f t="array" ref="CO1080">IF($AG1080,SQRT(SUMPRODUCT($AH$2:$AH1080, (BA$2:BA1080-BU1080)^2)/(SUM($AH$2:$AH1080)-1)),0)</f>
        <v>0</v>
      </c>
    </row>
    <row r="1081" spans="34:93" x14ac:dyDescent="0.25">
      <c r="AH1081" s="99" t="str">
        <f t="shared" si="253"/>
        <v/>
      </c>
      <c r="AI1081" s="11">
        <f t="shared" ca="1" si="254"/>
        <v>0</v>
      </c>
      <c r="AJ1081" s="11">
        <f t="shared" ca="1" si="254"/>
        <v>0</v>
      </c>
      <c r="AK1081" s="11">
        <f t="shared" ca="1" si="254"/>
        <v>0</v>
      </c>
      <c r="AL1081" s="11">
        <f t="shared" ca="1" si="254"/>
        <v>0</v>
      </c>
      <c r="AM1081" s="11">
        <f t="shared" ca="1" si="254"/>
        <v>0</v>
      </c>
      <c r="AN1081" s="11">
        <f t="shared" ca="1" si="254"/>
        <v>0</v>
      </c>
      <c r="AO1081" s="11">
        <f t="shared" ca="1" si="254"/>
        <v>0</v>
      </c>
      <c r="AP1081" s="11">
        <f t="shared" ca="1" si="254"/>
        <v>0</v>
      </c>
      <c r="AQ1081" s="11">
        <f t="shared" ca="1" si="254"/>
        <v>0</v>
      </c>
      <c r="AR1081" s="11">
        <f t="shared" ca="1" si="254"/>
        <v>0</v>
      </c>
      <c r="AS1081" s="11">
        <f t="shared" ca="1" si="255"/>
        <v>0</v>
      </c>
      <c r="AT1081" s="11">
        <f t="shared" ca="1" si="255"/>
        <v>0</v>
      </c>
      <c r="AU1081" s="11">
        <f t="shared" ca="1" si="255"/>
        <v>0</v>
      </c>
      <c r="AV1081" s="11">
        <f t="shared" ca="1" si="255"/>
        <v>0</v>
      </c>
      <c r="AW1081" s="11">
        <f t="shared" ca="1" si="255"/>
        <v>0</v>
      </c>
      <c r="AX1081" s="11">
        <f t="shared" ca="1" si="255"/>
        <v>0</v>
      </c>
      <c r="AY1081" s="11">
        <f t="shared" ca="1" si="255"/>
        <v>0</v>
      </c>
      <c r="AZ1081" s="11">
        <f t="shared" ca="1" si="255"/>
        <v>0</v>
      </c>
      <c r="BA1081" s="11">
        <f t="shared" ca="1" si="255"/>
        <v>0</v>
      </c>
      <c r="BB1081" s="11"/>
      <c r="BC1081" s="11">
        <f>IF($AG1081,SUMPRODUCT(AI$2:AI1081,$AH$2:$AH1081)/SUM($AH$2:$AH1081),0)</f>
        <v>0</v>
      </c>
      <c r="BD1081" s="11">
        <f>IF($AG1081,SUMPRODUCT(AJ$2:AJ1081,$AH$2:$AH1081)/SUM($AH$2:$AH1081),0)</f>
        <v>0</v>
      </c>
      <c r="BE1081" s="11">
        <f>IF($AG1081,SUMPRODUCT(AK$2:AK1081,$AH$2:$AH1081)/SUM($AH$2:$AH1081),0)</f>
        <v>0</v>
      </c>
      <c r="BF1081" s="11">
        <f>IF($AG1081,SUMPRODUCT(AL$2:AL1081,$AH$2:$AH1081)/SUM($AH$2:$AH1081),0)</f>
        <v>0</v>
      </c>
      <c r="BG1081" s="11">
        <f>IF($AG1081,SUMPRODUCT(AM$2:AM1081,$AH$2:$AH1081)/SUM($AH$2:$AH1081),0)</f>
        <v>0</v>
      </c>
      <c r="BH1081" s="11">
        <f>IF($AG1081,SUMPRODUCT(AN$2:AN1081,$AH$2:$AH1081)/SUM($AH$2:$AH1081),0)</f>
        <v>0</v>
      </c>
      <c r="BI1081" s="11">
        <f>IF($AG1081,SUMPRODUCT(AO$2:AO1081,$AH$2:$AH1081)/SUM($AH$2:$AH1081),0)</f>
        <v>0</v>
      </c>
      <c r="BJ1081" s="11">
        <f>IF($AG1081,SUMPRODUCT(AP$2:AP1081,$AH$2:$AH1081)/SUM($AH$2:$AH1081),0)</f>
        <v>0</v>
      </c>
      <c r="BK1081" s="11">
        <f>IF($AG1081,SUMPRODUCT(AQ$2:AQ1081,$AH$2:$AH1081)/SUM($AH$2:$AH1081),0)</f>
        <v>0</v>
      </c>
      <c r="BL1081" s="11">
        <f>IF($AG1081,SUMPRODUCT(AR$2:AR1081,$AH$2:$AH1081)/SUM($AH$2:$AH1081),0)</f>
        <v>0</v>
      </c>
      <c r="BM1081" s="11">
        <f>IF($AG1081,SUMPRODUCT(AS$2:AS1081,$AH$2:$AH1081)/SUM($AH$2:$AH1081),0)</f>
        <v>0</v>
      </c>
      <c r="BN1081" s="11">
        <f>IF($AG1081,SUMPRODUCT(AT$2:AT1081,$AH$2:$AH1081)/SUM($AH$2:$AH1081),0)</f>
        <v>0</v>
      </c>
      <c r="BO1081" s="11">
        <f>IF($AG1081,SUMPRODUCT(AU$2:AU1081,$AH$2:$AH1081)/SUM($AH$2:$AH1081),0)</f>
        <v>0</v>
      </c>
      <c r="BP1081" s="11">
        <f>IF($AG1081,SUMPRODUCT(AV$2:AV1081,$AH$2:$AH1081)/SUM($AH$2:$AH1081),0)</f>
        <v>0</v>
      </c>
      <c r="BQ1081" s="11">
        <f>IF($AG1081,SUMPRODUCT(AW$2:AW1081,$AH$2:$AH1081)/SUM($AH$2:$AH1081),0)</f>
        <v>0</v>
      </c>
      <c r="BR1081" s="11">
        <f>IF($AG1081,SUMPRODUCT(AX$2:AX1081,$AH$2:$AH1081)/SUM($AH$2:$AH1081),0)</f>
        <v>0</v>
      </c>
      <c r="BS1081" s="11">
        <f>IF($AG1081,SUMPRODUCT(AY$2:AY1081,$AH$2:$AH1081)/SUM($AH$2:$AH1081),0)</f>
        <v>0</v>
      </c>
      <c r="BT1081" s="11">
        <f>IF($AG1081,SUMPRODUCT(AZ$2:AZ1081,$AH$2:$AH1081)/SUM($AH$2:$AH1081),0)</f>
        <v>0</v>
      </c>
      <c r="BU1081" s="11">
        <f>IF($AG1081,SUMPRODUCT(BA$2:BA1081,$AH$2:$AH1081)/SUM($AH$2:$AH1081),0)</f>
        <v>0</v>
      </c>
      <c r="BV1081" s="11"/>
      <c r="BW1081" s="109" cm="1">
        <f t="array" ref="BW1081">IF($AG1081,SQRT(SUMPRODUCT($AH$2:$AH1081, (AI$2:AI1081-BC1081)^2)/(SUM($AH$2:$AH1081)-1)),0)</f>
        <v>0</v>
      </c>
      <c r="BX1081" s="109" cm="1">
        <f t="array" ref="BX1081">IF($AG1081,SQRT(SUMPRODUCT($AH$2:$AH1081, (AJ$2:AJ1081-BD1081)^2)/(SUM($AH$2:$AH1081)-1)),0)</f>
        <v>0</v>
      </c>
      <c r="BY1081" s="109" cm="1">
        <f t="array" ref="BY1081">IF($AG1081,SQRT(SUMPRODUCT($AH$2:$AH1081, (AK$2:AK1081-BE1081)^2)/(SUM($AH$2:$AH1081)-1)),0)</f>
        <v>0</v>
      </c>
      <c r="BZ1081" s="109" cm="1">
        <f t="array" ref="BZ1081">IF($AG1081,SQRT(SUMPRODUCT($AH$2:$AH1081, (AL$2:AL1081-BF1081)^2)/(SUM($AH$2:$AH1081)-1)),0)</f>
        <v>0</v>
      </c>
      <c r="CA1081" s="109" cm="1">
        <f t="array" ref="CA1081">IF($AG1081,SQRT(SUMPRODUCT($AH$2:$AH1081, (AM$2:AM1081-BG1081)^2)/(SUM($AH$2:$AH1081)-1)),0)</f>
        <v>0</v>
      </c>
      <c r="CB1081" s="109" cm="1">
        <f t="array" ref="CB1081">IF($AG1081,SQRT(SUMPRODUCT($AH$2:$AH1081, (AN$2:AN1081-BH1081)^2)/(SUM($AH$2:$AH1081)-1)),0)</f>
        <v>0</v>
      </c>
      <c r="CC1081" s="109" cm="1">
        <f t="array" ref="CC1081">IF($AG1081,SQRT(SUMPRODUCT($AH$2:$AH1081, (AO$2:AO1081-BI1081)^2)/(SUM($AH$2:$AH1081)-1)),0)</f>
        <v>0</v>
      </c>
      <c r="CD1081" s="109" cm="1">
        <f t="array" ref="CD1081">IF($AG1081,SQRT(SUMPRODUCT($AH$2:$AH1081, (AP$2:AP1081-BJ1081)^2)/(SUM($AH$2:$AH1081)-1)),0)</f>
        <v>0</v>
      </c>
      <c r="CE1081" s="109" cm="1">
        <f t="array" ref="CE1081">IF($AG1081,SQRT(SUMPRODUCT($AH$2:$AH1081, (AQ$2:AQ1081-BK1081)^2)/(SUM($AH$2:$AH1081)-1)),0)</f>
        <v>0</v>
      </c>
      <c r="CF1081" s="109" cm="1">
        <f t="array" ref="CF1081">IF($AG1081,SQRT(SUMPRODUCT($AH$2:$AH1081, (AR$2:AR1081-BL1081)^2)/(SUM($AH$2:$AH1081)-1)),0)</f>
        <v>0</v>
      </c>
      <c r="CG1081" s="109" cm="1">
        <f t="array" ref="CG1081">IF($AG1081,SQRT(SUMPRODUCT($AH$2:$AH1081, (AS$2:AS1081-BM1081)^2)/(SUM($AH$2:$AH1081)-1)),0)</f>
        <v>0</v>
      </c>
      <c r="CH1081" s="109" cm="1">
        <f t="array" ref="CH1081">IF($AG1081,SQRT(SUMPRODUCT($AH$2:$AH1081, (AT$2:AT1081-BN1081)^2)/(SUM($AH$2:$AH1081)-1)),0)</f>
        <v>0</v>
      </c>
      <c r="CI1081" s="109" cm="1">
        <f t="array" ref="CI1081">IF($AG1081,SQRT(SUMPRODUCT($AH$2:$AH1081, (AU$2:AU1081-BO1081)^2)/(SUM($AH$2:$AH1081)-1)),0)</f>
        <v>0</v>
      </c>
      <c r="CJ1081" s="109" cm="1">
        <f t="array" ref="CJ1081">IF($AG1081,SQRT(SUMPRODUCT($AH$2:$AH1081, (AV$2:AV1081-BP1081)^2)/(SUM($AH$2:$AH1081)-1)),0)</f>
        <v>0</v>
      </c>
      <c r="CK1081" s="109" cm="1">
        <f t="array" ref="CK1081">IF($AG1081,SQRT(SUMPRODUCT($AH$2:$AH1081, (AW$2:AW1081-BQ1081)^2)/(SUM($AH$2:$AH1081)-1)),0)</f>
        <v>0</v>
      </c>
      <c r="CL1081" s="109" cm="1">
        <f t="array" ref="CL1081">IF($AG1081,SQRT(SUMPRODUCT($AH$2:$AH1081, (AX$2:AX1081-BR1081)^2)/(SUM($AH$2:$AH1081)-1)),0)</f>
        <v>0</v>
      </c>
      <c r="CM1081" s="109" cm="1">
        <f t="array" ref="CM1081">IF($AG1081,SQRT(SUMPRODUCT($AH$2:$AH1081, (AY$2:AY1081-BS1081)^2)/(SUM($AH$2:$AH1081)-1)),0)</f>
        <v>0</v>
      </c>
      <c r="CN1081" s="109" cm="1">
        <f t="array" ref="CN1081">IF($AG1081,SQRT(SUMPRODUCT($AH$2:$AH1081, (AZ$2:AZ1081-BT1081)^2)/(SUM($AH$2:$AH1081)-1)),0)</f>
        <v>0</v>
      </c>
      <c r="CO1081" s="109" cm="1">
        <f t="array" ref="CO1081">IF($AG1081,SQRT(SUMPRODUCT($AH$2:$AH1081, (BA$2:BA1081-BU1081)^2)/(SUM($AH$2:$AH1081)-1)),0)</f>
        <v>0</v>
      </c>
    </row>
    <row r="1082" spans="34:93" x14ac:dyDescent="0.25">
      <c r="AH1082" s="99" t="str">
        <f t="shared" si="253"/>
        <v/>
      </c>
      <c r="AI1082" s="11">
        <f t="shared" ref="AI1082:AR1091" ca="1" si="256">IF(AI$1&lt;&gt;0,SUMIFS(INDIRECT(AI$1), Fecha,$AG1082),0)</f>
        <v>0</v>
      </c>
      <c r="AJ1082" s="11">
        <f t="shared" ca="1" si="256"/>
        <v>0</v>
      </c>
      <c r="AK1082" s="11">
        <f t="shared" ca="1" si="256"/>
        <v>0</v>
      </c>
      <c r="AL1082" s="11">
        <f t="shared" ca="1" si="256"/>
        <v>0</v>
      </c>
      <c r="AM1082" s="11">
        <f t="shared" ca="1" si="256"/>
        <v>0</v>
      </c>
      <c r="AN1082" s="11">
        <f t="shared" ca="1" si="256"/>
        <v>0</v>
      </c>
      <c r="AO1082" s="11">
        <f t="shared" ca="1" si="256"/>
        <v>0</v>
      </c>
      <c r="AP1082" s="11">
        <f t="shared" ca="1" si="256"/>
        <v>0</v>
      </c>
      <c r="AQ1082" s="11">
        <f t="shared" ca="1" si="256"/>
        <v>0</v>
      </c>
      <c r="AR1082" s="11">
        <f t="shared" ca="1" si="256"/>
        <v>0</v>
      </c>
      <c r="AS1082" s="11">
        <f t="shared" ref="AS1082:BA1091" ca="1" si="257">IF(AS$1&lt;&gt;0,SUMIFS(INDIRECT(AS$1), Fecha,$AG1082),0)</f>
        <v>0</v>
      </c>
      <c r="AT1082" s="11">
        <f t="shared" ca="1" si="257"/>
        <v>0</v>
      </c>
      <c r="AU1082" s="11">
        <f t="shared" ca="1" si="257"/>
        <v>0</v>
      </c>
      <c r="AV1082" s="11">
        <f t="shared" ca="1" si="257"/>
        <v>0</v>
      </c>
      <c r="AW1082" s="11">
        <f t="shared" ca="1" si="257"/>
        <v>0</v>
      </c>
      <c r="AX1082" s="11">
        <f t="shared" ca="1" si="257"/>
        <v>0</v>
      </c>
      <c r="AY1082" s="11">
        <f t="shared" ca="1" si="257"/>
        <v>0</v>
      </c>
      <c r="AZ1082" s="11">
        <f t="shared" ca="1" si="257"/>
        <v>0</v>
      </c>
      <c r="BA1082" s="11">
        <f t="shared" ca="1" si="257"/>
        <v>0</v>
      </c>
      <c r="BB1082" s="11"/>
      <c r="BC1082" s="11">
        <f>IF($AG1082,SUMPRODUCT(AI$2:AI1082,$AH$2:$AH1082)/SUM($AH$2:$AH1082),0)</f>
        <v>0</v>
      </c>
      <c r="BD1082" s="11">
        <f>IF($AG1082,SUMPRODUCT(AJ$2:AJ1082,$AH$2:$AH1082)/SUM($AH$2:$AH1082),0)</f>
        <v>0</v>
      </c>
      <c r="BE1082" s="11">
        <f>IF($AG1082,SUMPRODUCT(AK$2:AK1082,$AH$2:$AH1082)/SUM($AH$2:$AH1082),0)</f>
        <v>0</v>
      </c>
      <c r="BF1082" s="11">
        <f>IF($AG1082,SUMPRODUCT(AL$2:AL1082,$AH$2:$AH1082)/SUM($AH$2:$AH1082),0)</f>
        <v>0</v>
      </c>
      <c r="BG1082" s="11">
        <f>IF($AG1082,SUMPRODUCT(AM$2:AM1082,$AH$2:$AH1082)/SUM($AH$2:$AH1082),0)</f>
        <v>0</v>
      </c>
      <c r="BH1082" s="11">
        <f>IF($AG1082,SUMPRODUCT(AN$2:AN1082,$AH$2:$AH1082)/SUM($AH$2:$AH1082),0)</f>
        <v>0</v>
      </c>
      <c r="BI1082" s="11">
        <f>IF($AG1082,SUMPRODUCT(AO$2:AO1082,$AH$2:$AH1082)/SUM($AH$2:$AH1082),0)</f>
        <v>0</v>
      </c>
      <c r="BJ1082" s="11">
        <f>IF($AG1082,SUMPRODUCT(AP$2:AP1082,$AH$2:$AH1082)/SUM($AH$2:$AH1082),0)</f>
        <v>0</v>
      </c>
      <c r="BK1082" s="11">
        <f>IF($AG1082,SUMPRODUCT(AQ$2:AQ1082,$AH$2:$AH1082)/SUM($AH$2:$AH1082),0)</f>
        <v>0</v>
      </c>
      <c r="BL1082" s="11">
        <f>IF($AG1082,SUMPRODUCT(AR$2:AR1082,$AH$2:$AH1082)/SUM($AH$2:$AH1082),0)</f>
        <v>0</v>
      </c>
      <c r="BM1082" s="11">
        <f>IF($AG1082,SUMPRODUCT(AS$2:AS1082,$AH$2:$AH1082)/SUM($AH$2:$AH1082),0)</f>
        <v>0</v>
      </c>
      <c r="BN1082" s="11">
        <f>IF($AG1082,SUMPRODUCT(AT$2:AT1082,$AH$2:$AH1082)/SUM($AH$2:$AH1082),0)</f>
        <v>0</v>
      </c>
      <c r="BO1082" s="11">
        <f>IF($AG1082,SUMPRODUCT(AU$2:AU1082,$AH$2:$AH1082)/SUM($AH$2:$AH1082),0)</f>
        <v>0</v>
      </c>
      <c r="BP1082" s="11">
        <f>IF($AG1082,SUMPRODUCT(AV$2:AV1082,$AH$2:$AH1082)/SUM($AH$2:$AH1082),0)</f>
        <v>0</v>
      </c>
      <c r="BQ1082" s="11">
        <f>IF($AG1082,SUMPRODUCT(AW$2:AW1082,$AH$2:$AH1082)/SUM($AH$2:$AH1082),0)</f>
        <v>0</v>
      </c>
      <c r="BR1082" s="11">
        <f>IF($AG1082,SUMPRODUCT(AX$2:AX1082,$AH$2:$AH1082)/SUM($AH$2:$AH1082),0)</f>
        <v>0</v>
      </c>
      <c r="BS1082" s="11">
        <f>IF($AG1082,SUMPRODUCT(AY$2:AY1082,$AH$2:$AH1082)/SUM($AH$2:$AH1082),0)</f>
        <v>0</v>
      </c>
      <c r="BT1082" s="11">
        <f>IF($AG1082,SUMPRODUCT(AZ$2:AZ1082,$AH$2:$AH1082)/SUM($AH$2:$AH1082),0)</f>
        <v>0</v>
      </c>
      <c r="BU1082" s="11">
        <f>IF($AG1082,SUMPRODUCT(BA$2:BA1082,$AH$2:$AH1082)/SUM($AH$2:$AH1082),0)</f>
        <v>0</v>
      </c>
      <c r="BV1082" s="11"/>
      <c r="BW1082" s="109" cm="1">
        <f t="array" ref="BW1082">IF($AG1082,SQRT(SUMPRODUCT($AH$2:$AH1082, (AI$2:AI1082-BC1082)^2)/(SUM($AH$2:$AH1082)-1)),0)</f>
        <v>0</v>
      </c>
      <c r="BX1082" s="109" cm="1">
        <f t="array" ref="BX1082">IF($AG1082,SQRT(SUMPRODUCT($AH$2:$AH1082, (AJ$2:AJ1082-BD1082)^2)/(SUM($AH$2:$AH1082)-1)),0)</f>
        <v>0</v>
      </c>
      <c r="BY1082" s="109" cm="1">
        <f t="array" ref="BY1082">IF($AG1082,SQRT(SUMPRODUCT($AH$2:$AH1082, (AK$2:AK1082-BE1082)^2)/(SUM($AH$2:$AH1082)-1)),0)</f>
        <v>0</v>
      </c>
      <c r="BZ1082" s="109" cm="1">
        <f t="array" ref="BZ1082">IF($AG1082,SQRT(SUMPRODUCT($AH$2:$AH1082, (AL$2:AL1082-BF1082)^2)/(SUM($AH$2:$AH1082)-1)),0)</f>
        <v>0</v>
      </c>
      <c r="CA1082" s="109" cm="1">
        <f t="array" ref="CA1082">IF($AG1082,SQRT(SUMPRODUCT($AH$2:$AH1082, (AM$2:AM1082-BG1082)^2)/(SUM($AH$2:$AH1082)-1)),0)</f>
        <v>0</v>
      </c>
      <c r="CB1082" s="109" cm="1">
        <f t="array" ref="CB1082">IF($AG1082,SQRT(SUMPRODUCT($AH$2:$AH1082, (AN$2:AN1082-BH1082)^2)/(SUM($AH$2:$AH1082)-1)),0)</f>
        <v>0</v>
      </c>
      <c r="CC1082" s="109" cm="1">
        <f t="array" ref="CC1082">IF($AG1082,SQRT(SUMPRODUCT($AH$2:$AH1082, (AO$2:AO1082-BI1082)^2)/(SUM($AH$2:$AH1082)-1)),0)</f>
        <v>0</v>
      </c>
      <c r="CD1082" s="109" cm="1">
        <f t="array" ref="CD1082">IF($AG1082,SQRT(SUMPRODUCT($AH$2:$AH1082, (AP$2:AP1082-BJ1082)^2)/(SUM($AH$2:$AH1082)-1)),0)</f>
        <v>0</v>
      </c>
      <c r="CE1082" s="109" cm="1">
        <f t="array" ref="CE1082">IF($AG1082,SQRT(SUMPRODUCT($AH$2:$AH1082, (AQ$2:AQ1082-BK1082)^2)/(SUM($AH$2:$AH1082)-1)),0)</f>
        <v>0</v>
      </c>
      <c r="CF1082" s="109" cm="1">
        <f t="array" ref="CF1082">IF($AG1082,SQRT(SUMPRODUCT($AH$2:$AH1082, (AR$2:AR1082-BL1082)^2)/(SUM($AH$2:$AH1082)-1)),0)</f>
        <v>0</v>
      </c>
      <c r="CG1082" s="109" cm="1">
        <f t="array" ref="CG1082">IF($AG1082,SQRT(SUMPRODUCT($AH$2:$AH1082, (AS$2:AS1082-BM1082)^2)/(SUM($AH$2:$AH1082)-1)),0)</f>
        <v>0</v>
      </c>
      <c r="CH1082" s="109" cm="1">
        <f t="array" ref="CH1082">IF($AG1082,SQRT(SUMPRODUCT($AH$2:$AH1082, (AT$2:AT1082-BN1082)^2)/(SUM($AH$2:$AH1082)-1)),0)</f>
        <v>0</v>
      </c>
      <c r="CI1082" s="109" cm="1">
        <f t="array" ref="CI1082">IF($AG1082,SQRT(SUMPRODUCT($AH$2:$AH1082, (AU$2:AU1082-BO1082)^2)/(SUM($AH$2:$AH1082)-1)),0)</f>
        <v>0</v>
      </c>
      <c r="CJ1082" s="109" cm="1">
        <f t="array" ref="CJ1082">IF($AG1082,SQRT(SUMPRODUCT($AH$2:$AH1082, (AV$2:AV1082-BP1082)^2)/(SUM($AH$2:$AH1082)-1)),0)</f>
        <v>0</v>
      </c>
      <c r="CK1082" s="109" cm="1">
        <f t="array" ref="CK1082">IF($AG1082,SQRT(SUMPRODUCT($AH$2:$AH1082, (AW$2:AW1082-BQ1082)^2)/(SUM($AH$2:$AH1082)-1)),0)</f>
        <v>0</v>
      </c>
      <c r="CL1082" s="109" cm="1">
        <f t="array" ref="CL1082">IF($AG1082,SQRT(SUMPRODUCT($AH$2:$AH1082, (AX$2:AX1082-BR1082)^2)/(SUM($AH$2:$AH1082)-1)),0)</f>
        <v>0</v>
      </c>
      <c r="CM1082" s="109" cm="1">
        <f t="array" ref="CM1082">IF($AG1082,SQRT(SUMPRODUCT($AH$2:$AH1082, (AY$2:AY1082-BS1082)^2)/(SUM($AH$2:$AH1082)-1)),0)</f>
        <v>0</v>
      </c>
      <c r="CN1082" s="109" cm="1">
        <f t="array" ref="CN1082">IF($AG1082,SQRT(SUMPRODUCT($AH$2:$AH1082, (AZ$2:AZ1082-BT1082)^2)/(SUM($AH$2:$AH1082)-1)),0)</f>
        <v>0</v>
      </c>
      <c r="CO1082" s="109" cm="1">
        <f t="array" ref="CO1082">IF($AG1082,SQRT(SUMPRODUCT($AH$2:$AH1082, (BA$2:BA1082-BU1082)^2)/(SUM($AH$2:$AH1082)-1)),0)</f>
        <v>0</v>
      </c>
    </row>
    <row r="1083" spans="34:93" x14ac:dyDescent="0.25">
      <c r="AH1083" s="99" t="str">
        <f t="shared" si="253"/>
        <v/>
      </c>
      <c r="AI1083" s="11">
        <f t="shared" ca="1" si="256"/>
        <v>0</v>
      </c>
      <c r="AJ1083" s="11">
        <f t="shared" ca="1" si="256"/>
        <v>0</v>
      </c>
      <c r="AK1083" s="11">
        <f t="shared" ca="1" si="256"/>
        <v>0</v>
      </c>
      <c r="AL1083" s="11">
        <f t="shared" ca="1" si="256"/>
        <v>0</v>
      </c>
      <c r="AM1083" s="11">
        <f t="shared" ca="1" si="256"/>
        <v>0</v>
      </c>
      <c r="AN1083" s="11">
        <f t="shared" ca="1" si="256"/>
        <v>0</v>
      </c>
      <c r="AO1083" s="11">
        <f t="shared" ca="1" si="256"/>
        <v>0</v>
      </c>
      <c r="AP1083" s="11">
        <f t="shared" ca="1" si="256"/>
        <v>0</v>
      </c>
      <c r="AQ1083" s="11">
        <f t="shared" ca="1" si="256"/>
        <v>0</v>
      </c>
      <c r="AR1083" s="11">
        <f t="shared" ca="1" si="256"/>
        <v>0</v>
      </c>
      <c r="AS1083" s="11">
        <f t="shared" ca="1" si="257"/>
        <v>0</v>
      </c>
      <c r="AT1083" s="11">
        <f t="shared" ca="1" si="257"/>
        <v>0</v>
      </c>
      <c r="AU1083" s="11">
        <f t="shared" ca="1" si="257"/>
        <v>0</v>
      </c>
      <c r="AV1083" s="11">
        <f t="shared" ca="1" si="257"/>
        <v>0</v>
      </c>
      <c r="AW1083" s="11">
        <f t="shared" ca="1" si="257"/>
        <v>0</v>
      </c>
      <c r="AX1083" s="11">
        <f t="shared" ca="1" si="257"/>
        <v>0</v>
      </c>
      <c r="AY1083" s="11">
        <f t="shared" ca="1" si="257"/>
        <v>0</v>
      </c>
      <c r="AZ1083" s="11">
        <f t="shared" ca="1" si="257"/>
        <v>0</v>
      </c>
      <c r="BA1083" s="11">
        <f t="shared" ca="1" si="257"/>
        <v>0</v>
      </c>
      <c r="BB1083" s="11"/>
      <c r="BC1083" s="11">
        <f>IF($AG1083,SUMPRODUCT(AI$2:AI1083,$AH$2:$AH1083)/SUM($AH$2:$AH1083),0)</f>
        <v>0</v>
      </c>
      <c r="BD1083" s="11">
        <f>IF($AG1083,SUMPRODUCT(AJ$2:AJ1083,$AH$2:$AH1083)/SUM($AH$2:$AH1083),0)</f>
        <v>0</v>
      </c>
      <c r="BE1083" s="11">
        <f>IF($AG1083,SUMPRODUCT(AK$2:AK1083,$AH$2:$AH1083)/SUM($AH$2:$AH1083),0)</f>
        <v>0</v>
      </c>
      <c r="BF1083" s="11">
        <f>IF($AG1083,SUMPRODUCT(AL$2:AL1083,$AH$2:$AH1083)/SUM($AH$2:$AH1083),0)</f>
        <v>0</v>
      </c>
      <c r="BG1083" s="11">
        <f>IF($AG1083,SUMPRODUCT(AM$2:AM1083,$AH$2:$AH1083)/SUM($AH$2:$AH1083),0)</f>
        <v>0</v>
      </c>
      <c r="BH1083" s="11">
        <f>IF($AG1083,SUMPRODUCT(AN$2:AN1083,$AH$2:$AH1083)/SUM($AH$2:$AH1083),0)</f>
        <v>0</v>
      </c>
      <c r="BI1083" s="11">
        <f>IF($AG1083,SUMPRODUCT(AO$2:AO1083,$AH$2:$AH1083)/SUM($AH$2:$AH1083),0)</f>
        <v>0</v>
      </c>
      <c r="BJ1083" s="11">
        <f>IF($AG1083,SUMPRODUCT(AP$2:AP1083,$AH$2:$AH1083)/SUM($AH$2:$AH1083),0)</f>
        <v>0</v>
      </c>
      <c r="BK1083" s="11">
        <f>IF($AG1083,SUMPRODUCT(AQ$2:AQ1083,$AH$2:$AH1083)/SUM($AH$2:$AH1083),0)</f>
        <v>0</v>
      </c>
      <c r="BL1083" s="11">
        <f>IF($AG1083,SUMPRODUCT(AR$2:AR1083,$AH$2:$AH1083)/SUM($AH$2:$AH1083),0)</f>
        <v>0</v>
      </c>
      <c r="BM1083" s="11">
        <f>IF($AG1083,SUMPRODUCT(AS$2:AS1083,$AH$2:$AH1083)/SUM($AH$2:$AH1083),0)</f>
        <v>0</v>
      </c>
      <c r="BN1083" s="11">
        <f>IF($AG1083,SUMPRODUCT(AT$2:AT1083,$AH$2:$AH1083)/SUM($AH$2:$AH1083),0)</f>
        <v>0</v>
      </c>
      <c r="BO1083" s="11">
        <f>IF($AG1083,SUMPRODUCT(AU$2:AU1083,$AH$2:$AH1083)/SUM($AH$2:$AH1083),0)</f>
        <v>0</v>
      </c>
      <c r="BP1083" s="11">
        <f>IF($AG1083,SUMPRODUCT(AV$2:AV1083,$AH$2:$AH1083)/SUM($AH$2:$AH1083),0)</f>
        <v>0</v>
      </c>
      <c r="BQ1083" s="11">
        <f>IF($AG1083,SUMPRODUCT(AW$2:AW1083,$AH$2:$AH1083)/SUM($AH$2:$AH1083),0)</f>
        <v>0</v>
      </c>
      <c r="BR1083" s="11">
        <f>IF($AG1083,SUMPRODUCT(AX$2:AX1083,$AH$2:$AH1083)/SUM($AH$2:$AH1083),0)</f>
        <v>0</v>
      </c>
      <c r="BS1083" s="11">
        <f>IF($AG1083,SUMPRODUCT(AY$2:AY1083,$AH$2:$AH1083)/SUM($AH$2:$AH1083),0)</f>
        <v>0</v>
      </c>
      <c r="BT1083" s="11">
        <f>IF($AG1083,SUMPRODUCT(AZ$2:AZ1083,$AH$2:$AH1083)/SUM($AH$2:$AH1083),0)</f>
        <v>0</v>
      </c>
      <c r="BU1083" s="11">
        <f>IF($AG1083,SUMPRODUCT(BA$2:BA1083,$AH$2:$AH1083)/SUM($AH$2:$AH1083),0)</f>
        <v>0</v>
      </c>
      <c r="BV1083" s="11"/>
      <c r="BW1083" s="109" cm="1">
        <f t="array" ref="BW1083">IF($AG1083,SQRT(SUMPRODUCT($AH$2:$AH1083, (AI$2:AI1083-BC1083)^2)/(SUM($AH$2:$AH1083)-1)),0)</f>
        <v>0</v>
      </c>
      <c r="BX1083" s="109" cm="1">
        <f t="array" ref="BX1083">IF($AG1083,SQRT(SUMPRODUCT($AH$2:$AH1083, (AJ$2:AJ1083-BD1083)^2)/(SUM($AH$2:$AH1083)-1)),0)</f>
        <v>0</v>
      </c>
      <c r="BY1083" s="109" cm="1">
        <f t="array" ref="BY1083">IF($AG1083,SQRT(SUMPRODUCT($AH$2:$AH1083, (AK$2:AK1083-BE1083)^2)/(SUM($AH$2:$AH1083)-1)),0)</f>
        <v>0</v>
      </c>
      <c r="BZ1083" s="109" cm="1">
        <f t="array" ref="BZ1083">IF($AG1083,SQRT(SUMPRODUCT($AH$2:$AH1083, (AL$2:AL1083-BF1083)^2)/(SUM($AH$2:$AH1083)-1)),0)</f>
        <v>0</v>
      </c>
      <c r="CA1083" s="109" cm="1">
        <f t="array" ref="CA1083">IF($AG1083,SQRT(SUMPRODUCT($AH$2:$AH1083, (AM$2:AM1083-BG1083)^2)/(SUM($AH$2:$AH1083)-1)),0)</f>
        <v>0</v>
      </c>
      <c r="CB1083" s="109" cm="1">
        <f t="array" ref="CB1083">IF($AG1083,SQRT(SUMPRODUCT($AH$2:$AH1083, (AN$2:AN1083-BH1083)^2)/(SUM($AH$2:$AH1083)-1)),0)</f>
        <v>0</v>
      </c>
      <c r="CC1083" s="109" cm="1">
        <f t="array" ref="CC1083">IF($AG1083,SQRT(SUMPRODUCT($AH$2:$AH1083, (AO$2:AO1083-BI1083)^2)/(SUM($AH$2:$AH1083)-1)),0)</f>
        <v>0</v>
      </c>
      <c r="CD1083" s="109" cm="1">
        <f t="array" ref="CD1083">IF($AG1083,SQRT(SUMPRODUCT($AH$2:$AH1083, (AP$2:AP1083-BJ1083)^2)/(SUM($AH$2:$AH1083)-1)),0)</f>
        <v>0</v>
      </c>
      <c r="CE1083" s="109" cm="1">
        <f t="array" ref="CE1083">IF($AG1083,SQRT(SUMPRODUCT($AH$2:$AH1083, (AQ$2:AQ1083-BK1083)^2)/(SUM($AH$2:$AH1083)-1)),0)</f>
        <v>0</v>
      </c>
      <c r="CF1083" s="109" cm="1">
        <f t="array" ref="CF1083">IF($AG1083,SQRT(SUMPRODUCT($AH$2:$AH1083, (AR$2:AR1083-BL1083)^2)/(SUM($AH$2:$AH1083)-1)),0)</f>
        <v>0</v>
      </c>
      <c r="CG1083" s="109" cm="1">
        <f t="array" ref="CG1083">IF($AG1083,SQRT(SUMPRODUCT($AH$2:$AH1083, (AS$2:AS1083-BM1083)^2)/(SUM($AH$2:$AH1083)-1)),0)</f>
        <v>0</v>
      </c>
      <c r="CH1083" s="109" cm="1">
        <f t="array" ref="CH1083">IF($AG1083,SQRT(SUMPRODUCT($AH$2:$AH1083, (AT$2:AT1083-BN1083)^2)/(SUM($AH$2:$AH1083)-1)),0)</f>
        <v>0</v>
      </c>
      <c r="CI1083" s="109" cm="1">
        <f t="array" ref="CI1083">IF($AG1083,SQRT(SUMPRODUCT($AH$2:$AH1083, (AU$2:AU1083-BO1083)^2)/(SUM($AH$2:$AH1083)-1)),0)</f>
        <v>0</v>
      </c>
      <c r="CJ1083" s="109" cm="1">
        <f t="array" ref="CJ1083">IF($AG1083,SQRT(SUMPRODUCT($AH$2:$AH1083, (AV$2:AV1083-BP1083)^2)/(SUM($AH$2:$AH1083)-1)),0)</f>
        <v>0</v>
      </c>
      <c r="CK1083" s="109" cm="1">
        <f t="array" ref="CK1083">IF($AG1083,SQRT(SUMPRODUCT($AH$2:$AH1083, (AW$2:AW1083-BQ1083)^2)/(SUM($AH$2:$AH1083)-1)),0)</f>
        <v>0</v>
      </c>
      <c r="CL1083" s="109" cm="1">
        <f t="array" ref="CL1083">IF($AG1083,SQRT(SUMPRODUCT($AH$2:$AH1083, (AX$2:AX1083-BR1083)^2)/(SUM($AH$2:$AH1083)-1)),0)</f>
        <v>0</v>
      </c>
      <c r="CM1083" s="109" cm="1">
        <f t="array" ref="CM1083">IF($AG1083,SQRT(SUMPRODUCT($AH$2:$AH1083, (AY$2:AY1083-BS1083)^2)/(SUM($AH$2:$AH1083)-1)),0)</f>
        <v>0</v>
      </c>
      <c r="CN1083" s="109" cm="1">
        <f t="array" ref="CN1083">IF($AG1083,SQRT(SUMPRODUCT($AH$2:$AH1083, (AZ$2:AZ1083-BT1083)^2)/(SUM($AH$2:$AH1083)-1)),0)</f>
        <v>0</v>
      </c>
      <c r="CO1083" s="109" cm="1">
        <f t="array" ref="CO1083">IF($AG1083,SQRT(SUMPRODUCT($AH$2:$AH1083, (BA$2:BA1083-BU1083)^2)/(SUM($AH$2:$AH1083)-1)),0)</f>
        <v>0</v>
      </c>
    </row>
    <row r="1084" spans="34:93" x14ac:dyDescent="0.25">
      <c r="AH1084" s="99" t="str">
        <f t="shared" si="253"/>
        <v/>
      </c>
      <c r="AI1084" s="11">
        <f t="shared" ca="1" si="256"/>
        <v>0</v>
      </c>
      <c r="AJ1084" s="11">
        <f t="shared" ca="1" si="256"/>
        <v>0</v>
      </c>
      <c r="AK1084" s="11">
        <f t="shared" ca="1" si="256"/>
        <v>0</v>
      </c>
      <c r="AL1084" s="11">
        <f t="shared" ca="1" si="256"/>
        <v>0</v>
      </c>
      <c r="AM1084" s="11">
        <f t="shared" ca="1" si="256"/>
        <v>0</v>
      </c>
      <c r="AN1084" s="11">
        <f t="shared" ca="1" si="256"/>
        <v>0</v>
      </c>
      <c r="AO1084" s="11">
        <f t="shared" ca="1" si="256"/>
        <v>0</v>
      </c>
      <c r="AP1084" s="11">
        <f t="shared" ca="1" si="256"/>
        <v>0</v>
      </c>
      <c r="AQ1084" s="11">
        <f t="shared" ca="1" si="256"/>
        <v>0</v>
      </c>
      <c r="AR1084" s="11">
        <f t="shared" ca="1" si="256"/>
        <v>0</v>
      </c>
      <c r="AS1084" s="11">
        <f t="shared" ca="1" si="257"/>
        <v>0</v>
      </c>
      <c r="AT1084" s="11">
        <f t="shared" ca="1" si="257"/>
        <v>0</v>
      </c>
      <c r="AU1084" s="11">
        <f t="shared" ca="1" si="257"/>
        <v>0</v>
      </c>
      <c r="AV1084" s="11">
        <f t="shared" ca="1" si="257"/>
        <v>0</v>
      </c>
      <c r="AW1084" s="11">
        <f t="shared" ca="1" si="257"/>
        <v>0</v>
      </c>
      <c r="AX1084" s="11">
        <f t="shared" ca="1" si="257"/>
        <v>0</v>
      </c>
      <c r="AY1084" s="11">
        <f t="shared" ca="1" si="257"/>
        <v>0</v>
      </c>
      <c r="AZ1084" s="11">
        <f t="shared" ca="1" si="257"/>
        <v>0</v>
      </c>
      <c r="BA1084" s="11">
        <f t="shared" ca="1" si="257"/>
        <v>0</v>
      </c>
      <c r="BB1084" s="11"/>
      <c r="BC1084" s="11">
        <f>IF($AG1084,SUMPRODUCT(AI$2:AI1084,$AH$2:$AH1084)/SUM($AH$2:$AH1084),0)</f>
        <v>0</v>
      </c>
      <c r="BD1084" s="11">
        <f>IF($AG1084,SUMPRODUCT(AJ$2:AJ1084,$AH$2:$AH1084)/SUM($AH$2:$AH1084),0)</f>
        <v>0</v>
      </c>
      <c r="BE1084" s="11">
        <f>IF($AG1084,SUMPRODUCT(AK$2:AK1084,$AH$2:$AH1084)/SUM($AH$2:$AH1084),0)</f>
        <v>0</v>
      </c>
      <c r="BF1084" s="11">
        <f>IF($AG1084,SUMPRODUCT(AL$2:AL1084,$AH$2:$AH1084)/SUM($AH$2:$AH1084),0)</f>
        <v>0</v>
      </c>
      <c r="BG1084" s="11">
        <f>IF($AG1084,SUMPRODUCT(AM$2:AM1084,$AH$2:$AH1084)/SUM($AH$2:$AH1084),0)</f>
        <v>0</v>
      </c>
      <c r="BH1084" s="11">
        <f>IF($AG1084,SUMPRODUCT(AN$2:AN1084,$AH$2:$AH1084)/SUM($AH$2:$AH1084),0)</f>
        <v>0</v>
      </c>
      <c r="BI1084" s="11">
        <f>IF($AG1084,SUMPRODUCT(AO$2:AO1084,$AH$2:$AH1084)/SUM($AH$2:$AH1084),0)</f>
        <v>0</v>
      </c>
      <c r="BJ1084" s="11">
        <f>IF($AG1084,SUMPRODUCT(AP$2:AP1084,$AH$2:$AH1084)/SUM($AH$2:$AH1084),0)</f>
        <v>0</v>
      </c>
      <c r="BK1084" s="11">
        <f>IF($AG1084,SUMPRODUCT(AQ$2:AQ1084,$AH$2:$AH1084)/SUM($AH$2:$AH1084),0)</f>
        <v>0</v>
      </c>
      <c r="BL1084" s="11">
        <f>IF($AG1084,SUMPRODUCT(AR$2:AR1084,$AH$2:$AH1084)/SUM($AH$2:$AH1084),0)</f>
        <v>0</v>
      </c>
      <c r="BM1084" s="11">
        <f>IF($AG1084,SUMPRODUCT(AS$2:AS1084,$AH$2:$AH1084)/SUM($AH$2:$AH1084),0)</f>
        <v>0</v>
      </c>
      <c r="BN1084" s="11">
        <f>IF($AG1084,SUMPRODUCT(AT$2:AT1084,$AH$2:$AH1084)/SUM($AH$2:$AH1084),0)</f>
        <v>0</v>
      </c>
      <c r="BO1084" s="11">
        <f>IF($AG1084,SUMPRODUCT(AU$2:AU1084,$AH$2:$AH1084)/SUM($AH$2:$AH1084),0)</f>
        <v>0</v>
      </c>
      <c r="BP1084" s="11">
        <f>IF($AG1084,SUMPRODUCT(AV$2:AV1084,$AH$2:$AH1084)/SUM($AH$2:$AH1084),0)</f>
        <v>0</v>
      </c>
      <c r="BQ1084" s="11">
        <f>IF($AG1084,SUMPRODUCT(AW$2:AW1084,$AH$2:$AH1084)/SUM($AH$2:$AH1084),0)</f>
        <v>0</v>
      </c>
      <c r="BR1084" s="11">
        <f>IF($AG1084,SUMPRODUCT(AX$2:AX1084,$AH$2:$AH1084)/SUM($AH$2:$AH1084),0)</f>
        <v>0</v>
      </c>
      <c r="BS1084" s="11">
        <f>IF($AG1084,SUMPRODUCT(AY$2:AY1084,$AH$2:$AH1084)/SUM($AH$2:$AH1084),0)</f>
        <v>0</v>
      </c>
      <c r="BT1084" s="11">
        <f>IF($AG1084,SUMPRODUCT(AZ$2:AZ1084,$AH$2:$AH1084)/SUM($AH$2:$AH1084),0)</f>
        <v>0</v>
      </c>
      <c r="BU1084" s="11">
        <f>IF($AG1084,SUMPRODUCT(BA$2:BA1084,$AH$2:$AH1084)/SUM($AH$2:$AH1084),0)</f>
        <v>0</v>
      </c>
      <c r="BV1084" s="11"/>
      <c r="BW1084" s="109" cm="1">
        <f t="array" ref="BW1084">IF($AG1084,SQRT(SUMPRODUCT($AH$2:$AH1084, (AI$2:AI1084-BC1084)^2)/(SUM($AH$2:$AH1084)-1)),0)</f>
        <v>0</v>
      </c>
      <c r="BX1084" s="109" cm="1">
        <f t="array" ref="BX1084">IF($AG1084,SQRT(SUMPRODUCT($AH$2:$AH1084, (AJ$2:AJ1084-BD1084)^2)/(SUM($AH$2:$AH1084)-1)),0)</f>
        <v>0</v>
      </c>
      <c r="BY1084" s="109" cm="1">
        <f t="array" ref="BY1084">IF($AG1084,SQRT(SUMPRODUCT($AH$2:$AH1084, (AK$2:AK1084-BE1084)^2)/(SUM($AH$2:$AH1084)-1)),0)</f>
        <v>0</v>
      </c>
      <c r="BZ1084" s="109" cm="1">
        <f t="array" ref="BZ1084">IF($AG1084,SQRT(SUMPRODUCT($AH$2:$AH1084, (AL$2:AL1084-BF1084)^2)/(SUM($AH$2:$AH1084)-1)),0)</f>
        <v>0</v>
      </c>
      <c r="CA1084" s="109" cm="1">
        <f t="array" ref="CA1084">IF($AG1084,SQRT(SUMPRODUCT($AH$2:$AH1084, (AM$2:AM1084-BG1084)^2)/(SUM($AH$2:$AH1084)-1)),0)</f>
        <v>0</v>
      </c>
      <c r="CB1084" s="109" cm="1">
        <f t="array" ref="CB1084">IF($AG1084,SQRT(SUMPRODUCT($AH$2:$AH1084, (AN$2:AN1084-BH1084)^2)/(SUM($AH$2:$AH1084)-1)),0)</f>
        <v>0</v>
      </c>
      <c r="CC1084" s="109" cm="1">
        <f t="array" ref="CC1084">IF($AG1084,SQRT(SUMPRODUCT($AH$2:$AH1084, (AO$2:AO1084-BI1084)^2)/(SUM($AH$2:$AH1084)-1)),0)</f>
        <v>0</v>
      </c>
      <c r="CD1084" s="109" cm="1">
        <f t="array" ref="CD1084">IF($AG1084,SQRT(SUMPRODUCT($AH$2:$AH1084, (AP$2:AP1084-BJ1084)^2)/(SUM($AH$2:$AH1084)-1)),0)</f>
        <v>0</v>
      </c>
      <c r="CE1084" s="109" cm="1">
        <f t="array" ref="CE1084">IF($AG1084,SQRT(SUMPRODUCT($AH$2:$AH1084, (AQ$2:AQ1084-BK1084)^2)/(SUM($AH$2:$AH1084)-1)),0)</f>
        <v>0</v>
      </c>
      <c r="CF1084" s="109" cm="1">
        <f t="array" ref="CF1084">IF($AG1084,SQRT(SUMPRODUCT($AH$2:$AH1084, (AR$2:AR1084-BL1084)^2)/(SUM($AH$2:$AH1084)-1)),0)</f>
        <v>0</v>
      </c>
      <c r="CG1084" s="109" cm="1">
        <f t="array" ref="CG1084">IF($AG1084,SQRT(SUMPRODUCT($AH$2:$AH1084, (AS$2:AS1084-BM1084)^2)/(SUM($AH$2:$AH1084)-1)),0)</f>
        <v>0</v>
      </c>
      <c r="CH1084" s="109" cm="1">
        <f t="array" ref="CH1084">IF($AG1084,SQRT(SUMPRODUCT($AH$2:$AH1084, (AT$2:AT1084-BN1084)^2)/(SUM($AH$2:$AH1084)-1)),0)</f>
        <v>0</v>
      </c>
      <c r="CI1084" s="109" cm="1">
        <f t="array" ref="CI1084">IF($AG1084,SQRT(SUMPRODUCT($AH$2:$AH1084, (AU$2:AU1084-BO1084)^2)/(SUM($AH$2:$AH1084)-1)),0)</f>
        <v>0</v>
      </c>
      <c r="CJ1084" s="109" cm="1">
        <f t="array" ref="CJ1084">IF($AG1084,SQRT(SUMPRODUCT($AH$2:$AH1084, (AV$2:AV1084-BP1084)^2)/(SUM($AH$2:$AH1084)-1)),0)</f>
        <v>0</v>
      </c>
      <c r="CK1084" s="109" cm="1">
        <f t="array" ref="CK1084">IF($AG1084,SQRT(SUMPRODUCT($AH$2:$AH1084, (AW$2:AW1084-BQ1084)^2)/(SUM($AH$2:$AH1084)-1)),0)</f>
        <v>0</v>
      </c>
      <c r="CL1084" s="109" cm="1">
        <f t="array" ref="CL1084">IF($AG1084,SQRT(SUMPRODUCT($AH$2:$AH1084, (AX$2:AX1084-BR1084)^2)/(SUM($AH$2:$AH1084)-1)),0)</f>
        <v>0</v>
      </c>
      <c r="CM1084" s="109" cm="1">
        <f t="array" ref="CM1084">IF($AG1084,SQRT(SUMPRODUCT($AH$2:$AH1084, (AY$2:AY1084-BS1084)^2)/(SUM($AH$2:$AH1084)-1)),0)</f>
        <v>0</v>
      </c>
      <c r="CN1084" s="109" cm="1">
        <f t="array" ref="CN1084">IF($AG1084,SQRT(SUMPRODUCT($AH$2:$AH1084, (AZ$2:AZ1084-BT1084)^2)/(SUM($AH$2:$AH1084)-1)),0)</f>
        <v>0</v>
      </c>
      <c r="CO1084" s="109" cm="1">
        <f t="array" ref="CO1084">IF($AG1084,SQRT(SUMPRODUCT($AH$2:$AH1084, (BA$2:BA1084-BU1084)^2)/(SUM($AH$2:$AH1084)-1)),0)</f>
        <v>0</v>
      </c>
    </row>
    <row r="1085" spans="34:93" x14ac:dyDescent="0.25">
      <c r="AH1085" s="99" t="str">
        <f t="shared" si="253"/>
        <v/>
      </c>
      <c r="AI1085" s="11">
        <f t="shared" ca="1" si="256"/>
        <v>0</v>
      </c>
      <c r="AJ1085" s="11">
        <f t="shared" ca="1" si="256"/>
        <v>0</v>
      </c>
      <c r="AK1085" s="11">
        <f t="shared" ca="1" si="256"/>
        <v>0</v>
      </c>
      <c r="AL1085" s="11">
        <f t="shared" ca="1" si="256"/>
        <v>0</v>
      </c>
      <c r="AM1085" s="11">
        <f t="shared" ca="1" si="256"/>
        <v>0</v>
      </c>
      <c r="AN1085" s="11">
        <f t="shared" ca="1" si="256"/>
        <v>0</v>
      </c>
      <c r="AO1085" s="11">
        <f t="shared" ca="1" si="256"/>
        <v>0</v>
      </c>
      <c r="AP1085" s="11">
        <f t="shared" ca="1" si="256"/>
        <v>0</v>
      </c>
      <c r="AQ1085" s="11">
        <f t="shared" ca="1" si="256"/>
        <v>0</v>
      </c>
      <c r="AR1085" s="11">
        <f t="shared" ca="1" si="256"/>
        <v>0</v>
      </c>
      <c r="AS1085" s="11">
        <f t="shared" ca="1" si="257"/>
        <v>0</v>
      </c>
      <c r="AT1085" s="11">
        <f t="shared" ca="1" si="257"/>
        <v>0</v>
      </c>
      <c r="AU1085" s="11">
        <f t="shared" ca="1" si="257"/>
        <v>0</v>
      </c>
      <c r="AV1085" s="11">
        <f t="shared" ca="1" si="257"/>
        <v>0</v>
      </c>
      <c r="AW1085" s="11">
        <f t="shared" ca="1" si="257"/>
        <v>0</v>
      </c>
      <c r="AX1085" s="11">
        <f t="shared" ca="1" si="257"/>
        <v>0</v>
      </c>
      <c r="AY1085" s="11">
        <f t="shared" ca="1" si="257"/>
        <v>0</v>
      </c>
      <c r="AZ1085" s="11">
        <f t="shared" ca="1" si="257"/>
        <v>0</v>
      </c>
      <c r="BA1085" s="11">
        <f t="shared" ca="1" si="257"/>
        <v>0</v>
      </c>
      <c r="BB1085" s="11"/>
      <c r="BC1085" s="11">
        <f>IF($AG1085,SUMPRODUCT(AI$2:AI1085,$AH$2:$AH1085)/SUM($AH$2:$AH1085),0)</f>
        <v>0</v>
      </c>
      <c r="BD1085" s="11">
        <f>IF($AG1085,SUMPRODUCT(AJ$2:AJ1085,$AH$2:$AH1085)/SUM($AH$2:$AH1085),0)</f>
        <v>0</v>
      </c>
      <c r="BE1085" s="11">
        <f>IF($AG1085,SUMPRODUCT(AK$2:AK1085,$AH$2:$AH1085)/SUM($AH$2:$AH1085),0)</f>
        <v>0</v>
      </c>
      <c r="BF1085" s="11">
        <f>IF($AG1085,SUMPRODUCT(AL$2:AL1085,$AH$2:$AH1085)/SUM($AH$2:$AH1085),0)</f>
        <v>0</v>
      </c>
      <c r="BG1085" s="11">
        <f>IF($AG1085,SUMPRODUCT(AM$2:AM1085,$AH$2:$AH1085)/SUM($AH$2:$AH1085),0)</f>
        <v>0</v>
      </c>
      <c r="BH1085" s="11">
        <f>IF($AG1085,SUMPRODUCT(AN$2:AN1085,$AH$2:$AH1085)/SUM($AH$2:$AH1085),0)</f>
        <v>0</v>
      </c>
      <c r="BI1085" s="11">
        <f>IF($AG1085,SUMPRODUCT(AO$2:AO1085,$AH$2:$AH1085)/SUM($AH$2:$AH1085),0)</f>
        <v>0</v>
      </c>
      <c r="BJ1085" s="11">
        <f>IF($AG1085,SUMPRODUCT(AP$2:AP1085,$AH$2:$AH1085)/SUM($AH$2:$AH1085),0)</f>
        <v>0</v>
      </c>
      <c r="BK1085" s="11">
        <f>IF($AG1085,SUMPRODUCT(AQ$2:AQ1085,$AH$2:$AH1085)/SUM($AH$2:$AH1085),0)</f>
        <v>0</v>
      </c>
      <c r="BL1085" s="11">
        <f>IF($AG1085,SUMPRODUCT(AR$2:AR1085,$AH$2:$AH1085)/SUM($AH$2:$AH1085),0)</f>
        <v>0</v>
      </c>
      <c r="BM1085" s="11">
        <f>IF($AG1085,SUMPRODUCT(AS$2:AS1085,$AH$2:$AH1085)/SUM($AH$2:$AH1085),0)</f>
        <v>0</v>
      </c>
      <c r="BN1085" s="11">
        <f>IF($AG1085,SUMPRODUCT(AT$2:AT1085,$AH$2:$AH1085)/SUM($AH$2:$AH1085),0)</f>
        <v>0</v>
      </c>
      <c r="BO1085" s="11">
        <f>IF($AG1085,SUMPRODUCT(AU$2:AU1085,$AH$2:$AH1085)/SUM($AH$2:$AH1085),0)</f>
        <v>0</v>
      </c>
      <c r="BP1085" s="11">
        <f>IF($AG1085,SUMPRODUCT(AV$2:AV1085,$AH$2:$AH1085)/SUM($AH$2:$AH1085),0)</f>
        <v>0</v>
      </c>
      <c r="BQ1085" s="11">
        <f>IF($AG1085,SUMPRODUCT(AW$2:AW1085,$AH$2:$AH1085)/SUM($AH$2:$AH1085),0)</f>
        <v>0</v>
      </c>
      <c r="BR1085" s="11">
        <f>IF($AG1085,SUMPRODUCT(AX$2:AX1085,$AH$2:$AH1085)/SUM($AH$2:$AH1085),0)</f>
        <v>0</v>
      </c>
      <c r="BS1085" s="11">
        <f>IF($AG1085,SUMPRODUCT(AY$2:AY1085,$AH$2:$AH1085)/SUM($AH$2:$AH1085),0)</f>
        <v>0</v>
      </c>
      <c r="BT1085" s="11">
        <f>IF($AG1085,SUMPRODUCT(AZ$2:AZ1085,$AH$2:$AH1085)/SUM($AH$2:$AH1085),0)</f>
        <v>0</v>
      </c>
      <c r="BU1085" s="11">
        <f>IF($AG1085,SUMPRODUCT(BA$2:BA1085,$AH$2:$AH1085)/SUM($AH$2:$AH1085),0)</f>
        <v>0</v>
      </c>
      <c r="BV1085" s="11"/>
      <c r="BW1085" s="109" cm="1">
        <f t="array" ref="BW1085">IF($AG1085,SQRT(SUMPRODUCT($AH$2:$AH1085, (AI$2:AI1085-BC1085)^2)/(SUM($AH$2:$AH1085)-1)),0)</f>
        <v>0</v>
      </c>
      <c r="BX1085" s="109" cm="1">
        <f t="array" ref="BX1085">IF($AG1085,SQRT(SUMPRODUCT($AH$2:$AH1085, (AJ$2:AJ1085-BD1085)^2)/(SUM($AH$2:$AH1085)-1)),0)</f>
        <v>0</v>
      </c>
      <c r="BY1085" s="109" cm="1">
        <f t="array" ref="BY1085">IF($AG1085,SQRT(SUMPRODUCT($AH$2:$AH1085, (AK$2:AK1085-BE1085)^2)/(SUM($AH$2:$AH1085)-1)),0)</f>
        <v>0</v>
      </c>
      <c r="BZ1085" s="109" cm="1">
        <f t="array" ref="BZ1085">IF($AG1085,SQRT(SUMPRODUCT($AH$2:$AH1085, (AL$2:AL1085-BF1085)^2)/(SUM($AH$2:$AH1085)-1)),0)</f>
        <v>0</v>
      </c>
      <c r="CA1085" s="109" cm="1">
        <f t="array" ref="CA1085">IF($AG1085,SQRT(SUMPRODUCT($AH$2:$AH1085, (AM$2:AM1085-BG1085)^2)/(SUM($AH$2:$AH1085)-1)),0)</f>
        <v>0</v>
      </c>
      <c r="CB1085" s="109" cm="1">
        <f t="array" ref="CB1085">IF($AG1085,SQRT(SUMPRODUCT($AH$2:$AH1085, (AN$2:AN1085-BH1085)^2)/(SUM($AH$2:$AH1085)-1)),0)</f>
        <v>0</v>
      </c>
      <c r="CC1085" s="109" cm="1">
        <f t="array" ref="CC1085">IF($AG1085,SQRT(SUMPRODUCT($AH$2:$AH1085, (AO$2:AO1085-BI1085)^2)/(SUM($AH$2:$AH1085)-1)),0)</f>
        <v>0</v>
      </c>
      <c r="CD1085" s="109" cm="1">
        <f t="array" ref="CD1085">IF($AG1085,SQRT(SUMPRODUCT($AH$2:$AH1085, (AP$2:AP1085-BJ1085)^2)/(SUM($AH$2:$AH1085)-1)),0)</f>
        <v>0</v>
      </c>
      <c r="CE1085" s="109" cm="1">
        <f t="array" ref="CE1085">IF($AG1085,SQRT(SUMPRODUCT($AH$2:$AH1085, (AQ$2:AQ1085-BK1085)^2)/(SUM($AH$2:$AH1085)-1)),0)</f>
        <v>0</v>
      </c>
      <c r="CF1085" s="109" cm="1">
        <f t="array" ref="CF1085">IF($AG1085,SQRT(SUMPRODUCT($AH$2:$AH1085, (AR$2:AR1085-BL1085)^2)/(SUM($AH$2:$AH1085)-1)),0)</f>
        <v>0</v>
      </c>
      <c r="CG1085" s="109" cm="1">
        <f t="array" ref="CG1085">IF($AG1085,SQRT(SUMPRODUCT($AH$2:$AH1085, (AS$2:AS1085-BM1085)^2)/(SUM($AH$2:$AH1085)-1)),0)</f>
        <v>0</v>
      </c>
      <c r="CH1085" s="109" cm="1">
        <f t="array" ref="CH1085">IF($AG1085,SQRT(SUMPRODUCT($AH$2:$AH1085, (AT$2:AT1085-BN1085)^2)/(SUM($AH$2:$AH1085)-1)),0)</f>
        <v>0</v>
      </c>
      <c r="CI1085" s="109" cm="1">
        <f t="array" ref="CI1085">IF($AG1085,SQRT(SUMPRODUCT($AH$2:$AH1085, (AU$2:AU1085-BO1085)^2)/(SUM($AH$2:$AH1085)-1)),0)</f>
        <v>0</v>
      </c>
      <c r="CJ1085" s="109" cm="1">
        <f t="array" ref="CJ1085">IF($AG1085,SQRT(SUMPRODUCT($AH$2:$AH1085, (AV$2:AV1085-BP1085)^2)/(SUM($AH$2:$AH1085)-1)),0)</f>
        <v>0</v>
      </c>
      <c r="CK1085" s="109" cm="1">
        <f t="array" ref="CK1085">IF($AG1085,SQRT(SUMPRODUCT($AH$2:$AH1085, (AW$2:AW1085-BQ1085)^2)/(SUM($AH$2:$AH1085)-1)),0)</f>
        <v>0</v>
      </c>
      <c r="CL1085" s="109" cm="1">
        <f t="array" ref="CL1085">IF($AG1085,SQRT(SUMPRODUCT($AH$2:$AH1085, (AX$2:AX1085-BR1085)^2)/(SUM($AH$2:$AH1085)-1)),0)</f>
        <v>0</v>
      </c>
      <c r="CM1085" s="109" cm="1">
        <f t="array" ref="CM1085">IF($AG1085,SQRT(SUMPRODUCT($AH$2:$AH1085, (AY$2:AY1085-BS1085)^2)/(SUM($AH$2:$AH1085)-1)),0)</f>
        <v>0</v>
      </c>
      <c r="CN1085" s="109" cm="1">
        <f t="array" ref="CN1085">IF($AG1085,SQRT(SUMPRODUCT($AH$2:$AH1085, (AZ$2:AZ1085-BT1085)^2)/(SUM($AH$2:$AH1085)-1)),0)</f>
        <v>0</v>
      </c>
      <c r="CO1085" s="109" cm="1">
        <f t="array" ref="CO1085">IF($AG1085,SQRT(SUMPRODUCT($AH$2:$AH1085, (BA$2:BA1085-BU1085)^2)/(SUM($AH$2:$AH1085)-1)),0)</f>
        <v>0</v>
      </c>
    </row>
    <row r="1086" spans="34:93" x14ac:dyDescent="0.25">
      <c r="AH1086" s="99" t="str">
        <f t="shared" si="253"/>
        <v/>
      </c>
      <c r="AI1086" s="11">
        <f t="shared" ca="1" si="256"/>
        <v>0</v>
      </c>
      <c r="AJ1086" s="11">
        <f t="shared" ca="1" si="256"/>
        <v>0</v>
      </c>
      <c r="AK1086" s="11">
        <f t="shared" ca="1" si="256"/>
        <v>0</v>
      </c>
      <c r="AL1086" s="11">
        <f t="shared" ca="1" si="256"/>
        <v>0</v>
      </c>
      <c r="AM1086" s="11">
        <f t="shared" ca="1" si="256"/>
        <v>0</v>
      </c>
      <c r="AN1086" s="11">
        <f t="shared" ca="1" si="256"/>
        <v>0</v>
      </c>
      <c r="AO1086" s="11">
        <f t="shared" ca="1" si="256"/>
        <v>0</v>
      </c>
      <c r="AP1086" s="11">
        <f t="shared" ca="1" si="256"/>
        <v>0</v>
      </c>
      <c r="AQ1086" s="11">
        <f t="shared" ca="1" si="256"/>
        <v>0</v>
      </c>
      <c r="AR1086" s="11">
        <f t="shared" ca="1" si="256"/>
        <v>0</v>
      </c>
      <c r="AS1086" s="11">
        <f t="shared" ca="1" si="257"/>
        <v>0</v>
      </c>
      <c r="AT1086" s="11">
        <f t="shared" ca="1" si="257"/>
        <v>0</v>
      </c>
      <c r="AU1086" s="11">
        <f t="shared" ca="1" si="257"/>
        <v>0</v>
      </c>
      <c r="AV1086" s="11">
        <f t="shared" ca="1" si="257"/>
        <v>0</v>
      </c>
      <c r="AW1086" s="11">
        <f t="shared" ca="1" si="257"/>
        <v>0</v>
      </c>
      <c r="AX1086" s="11">
        <f t="shared" ca="1" si="257"/>
        <v>0</v>
      </c>
      <c r="AY1086" s="11">
        <f t="shared" ca="1" si="257"/>
        <v>0</v>
      </c>
      <c r="AZ1086" s="11">
        <f t="shared" ca="1" si="257"/>
        <v>0</v>
      </c>
      <c r="BA1086" s="11">
        <f t="shared" ca="1" si="257"/>
        <v>0</v>
      </c>
      <c r="BB1086" s="11"/>
      <c r="BC1086" s="11">
        <f>IF($AG1086,SUMPRODUCT(AI$2:AI1086,$AH$2:$AH1086)/SUM($AH$2:$AH1086),0)</f>
        <v>0</v>
      </c>
      <c r="BD1086" s="11">
        <f>IF($AG1086,SUMPRODUCT(AJ$2:AJ1086,$AH$2:$AH1086)/SUM($AH$2:$AH1086),0)</f>
        <v>0</v>
      </c>
      <c r="BE1086" s="11">
        <f>IF($AG1086,SUMPRODUCT(AK$2:AK1086,$AH$2:$AH1086)/SUM($AH$2:$AH1086),0)</f>
        <v>0</v>
      </c>
      <c r="BF1086" s="11">
        <f>IF($AG1086,SUMPRODUCT(AL$2:AL1086,$AH$2:$AH1086)/SUM($AH$2:$AH1086),0)</f>
        <v>0</v>
      </c>
      <c r="BG1086" s="11">
        <f>IF($AG1086,SUMPRODUCT(AM$2:AM1086,$AH$2:$AH1086)/SUM($AH$2:$AH1086),0)</f>
        <v>0</v>
      </c>
      <c r="BH1086" s="11">
        <f>IF($AG1086,SUMPRODUCT(AN$2:AN1086,$AH$2:$AH1086)/SUM($AH$2:$AH1086),0)</f>
        <v>0</v>
      </c>
      <c r="BI1086" s="11">
        <f>IF($AG1086,SUMPRODUCT(AO$2:AO1086,$AH$2:$AH1086)/SUM($AH$2:$AH1086),0)</f>
        <v>0</v>
      </c>
      <c r="BJ1086" s="11">
        <f>IF($AG1086,SUMPRODUCT(AP$2:AP1086,$AH$2:$AH1086)/SUM($AH$2:$AH1086),0)</f>
        <v>0</v>
      </c>
      <c r="BK1086" s="11">
        <f>IF($AG1086,SUMPRODUCT(AQ$2:AQ1086,$AH$2:$AH1086)/SUM($AH$2:$AH1086),0)</f>
        <v>0</v>
      </c>
      <c r="BL1086" s="11">
        <f>IF($AG1086,SUMPRODUCT(AR$2:AR1086,$AH$2:$AH1086)/SUM($AH$2:$AH1086),0)</f>
        <v>0</v>
      </c>
      <c r="BM1086" s="11">
        <f>IF($AG1086,SUMPRODUCT(AS$2:AS1086,$AH$2:$AH1086)/SUM($AH$2:$AH1086),0)</f>
        <v>0</v>
      </c>
      <c r="BN1086" s="11">
        <f>IF($AG1086,SUMPRODUCT(AT$2:AT1086,$AH$2:$AH1086)/SUM($AH$2:$AH1086),0)</f>
        <v>0</v>
      </c>
      <c r="BO1086" s="11">
        <f>IF($AG1086,SUMPRODUCT(AU$2:AU1086,$AH$2:$AH1086)/SUM($AH$2:$AH1086),0)</f>
        <v>0</v>
      </c>
      <c r="BP1086" s="11">
        <f>IF($AG1086,SUMPRODUCT(AV$2:AV1086,$AH$2:$AH1086)/SUM($AH$2:$AH1086),0)</f>
        <v>0</v>
      </c>
      <c r="BQ1086" s="11">
        <f>IF($AG1086,SUMPRODUCT(AW$2:AW1086,$AH$2:$AH1086)/SUM($AH$2:$AH1086),0)</f>
        <v>0</v>
      </c>
      <c r="BR1086" s="11">
        <f>IF($AG1086,SUMPRODUCT(AX$2:AX1086,$AH$2:$AH1086)/SUM($AH$2:$AH1086),0)</f>
        <v>0</v>
      </c>
      <c r="BS1086" s="11">
        <f>IF($AG1086,SUMPRODUCT(AY$2:AY1086,$AH$2:$AH1086)/SUM($AH$2:$AH1086),0)</f>
        <v>0</v>
      </c>
      <c r="BT1086" s="11">
        <f>IF($AG1086,SUMPRODUCT(AZ$2:AZ1086,$AH$2:$AH1086)/SUM($AH$2:$AH1086),0)</f>
        <v>0</v>
      </c>
      <c r="BU1086" s="11">
        <f>IF($AG1086,SUMPRODUCT(BA$2:BA1086,$AH$2:$AH1086)/SUM($AH$2:$AH1086),0)</f>
        <v>0</v>
      </c>
      <c r="BV1086" s="11"/>
      <c r="BW1086" s="109" cm="1">
        <f t="array" ref="BW1086">IF($AG1086,SQRT(SUMPRODUCT($AH$2:$AH1086, (AI$2:AI1086-BC1086)^2)/(SUM($AH$2:$AH1086)-1)),0)</f>
        <v>0</v>
      </c>
      <c r="BX1086" s="109" cm="1">
        <f t="array" ref="BX1086">IF($AG1086,SQRT(SUMPRODUCT($AH$2:$AH1086, (AJ$2:AJ1086-BD1086)^2)/(SUM($AH$2:$AH1086)-1)),0)</f>
        <v>0</v>
      </c>
      <c r="BY1086" s="109" cm="1">
        <f t="array" ref="BY1086">IF($AG1086,SQRT(SUMPRODUCT($AH$2:$AH1086, (AK$2:AK1086-BE1086)^2)/(SUM($AH$2:$AH1086)-1)),0)</f>
        <v>0</v>
      </c>
      <c r="BZ1086" s="109" cm="1">
        <f t="array" ref="BZ1086">IF($AG1086,SQRT(SUMPRODUCT($AH$2:$AH1086, (AL$2:AL1086-BF1086)^2)/(SUM($AH$2:$AH1086)-1)),0)</f>
        <v>0</v>
      </c>
      <c r="CA1086" s="109" cm="1">
        <f t="array" ref="CA1086">IF($AG1086,SQRT(SUMPRODUCT($AH$2:$AH1086, (AM$2:AM1086-BG1086)^2)/(SUM($AH$2:$AH1086)-1)),0)</f>
        <v>0</v>
      </c>
      <c r="CB1086" s="109" cm="1">
        <f t="array" ref="CB1086">IF($AG1086,SQRT(SUMPRODUCT($AH$2:$AH1086, (AN$2:AN1086-BH1086)^2)/(SUM($AH$2:$AH1086)-1)),0)</f>
        <v>0</v>
      </c>
      <c r="CC1086" s="109" cm="1">
        <f t="array" ref="CC1086">IF($AG1086,SQRT(SUMPRODUCT($AH$2:$AH1086, (AO$2:AO1086-BI1086)^2)/(SUM($AH$2:$AH1086)-1)),0)</f>
        <v>0</v>
      </c>
      <c r="CD1086" s="109" cm="1">
        <f t="array" ref="CD1086">IF($AG1086,SQRT(SUMPRODUCT($AH$2:$AH1086, (AP$2:AP1086-BJ1086)^2)/(SUM($AH$2:$AH1086)-1)),0)</f>
        <v>0</v>
      </c>
      <c r="CE1086" s="109" cm="1">
        <f t="array" ref="CE1086">IF($AG1086,SQRT(SUMPRODUCT($AH$2:$AH1086, (AQ$2:AQ1086-BK1086)^2)/(SUM($AH$2:$AH1086)-1)),0)</f>
        <v>0</v>
      </c>
      <c r="CF1086" s="109" cm="1">
        <f t="array" ref="CF1086">IF($AG1086,SQRT(SUMPRODUCT($AH$2:$AH1086, (AR$2:AR1086-BL1086)^2)/(SUM($AH$2:$AH1086)-1)),0)</f>
        <v>0</v>
      </c>
      <c r="CG1086" s="109" cm="1">
        <f t="array" ref="CG1086">IF($AG1086,SQRT(SUMPRODUCT($AH$2:$AH1086, (AS$2:AS1086-BM1086)^2)/(SUM($AH$2:$AH1086)-1)),0)</f>
        <v>0</v>
      </c>
      <c r="CH1086" s="109" cm="1">
        <f t="array" ref="CH1086">IF($AG1086,SQRT(SUMPRODUCT($AH$2:$AH1086, (AT$2:AT1086-BN1086)^2)/(SUM($AH$2:$AH1086)-1)),0)</f>
        <v>0</v>
      </c>
      <c r="CI1086" s="109" cm="1">
        <f t="array" ref="CI1086">IF($AG1086,SQRT(SUMPRODUCT($AH$2:$AH1086, (AU$2:AU1086-BO1086)^2)/(SUM($AH$2:$AH1086)-1)),0)</f>
        <v>0</v>
      </c>
      <c r="CJ1086" s="109" cm="1">
        <f t="array" ref="CJ1086">IF($AG1086,SQRT(SUMPRODUCT($AH$2:$AH1086, (AV$2:AV1086-BP1086)^2)/(SUM($AH$2:$AH1086)-1)),0)</f>
        <v>0</v>
      </c>
      <c r="CK1086" s="109" cm="1">
        <f t="array" ref="CK1086">IF($AG1086,SQRT(SUMPRODUCT($AH$2:$AH1086, (AW$2:AW1086-BQ1086)^2)/(SUM($AH$2:$AH1086)-1)),0)</f>
        <v>0</v>
      </c>
      <c r="CL1086" s="109" cm="1">
        <f t="array" ref="CL1086">IF($AG1086,SQRT(SUMPRODUCT($AH$2:$AH1086, (AX$2:AX1086-BR1086)^2)/(SUM($AH$2:$AH1086)-1)),0)</f>
        <v>0</v>
      </c>
      <c r="CM1086" s="109" cm="1">
        <f t="array" ref="CM1086">IF($AG1086,SQRT(SUMPRODUCT($AH$2:$AH1086, (AY$2:AY1086-BS1086)^2)/(SUM($AH$2:$AH1086)-1)),0)</f>
        <v>0</v>
      </c>
      <c r="CN1086" s="109" cm="1">
        <f t="array" ref="CN1086">IF($AG1086,SQRT(SUMPRODUCT($AH$2:$AH1086, (AZ$2:AZ1086-BT1086)^2)/(SUM($AH$2:$AH1086)-1)),0)</f>
        <v>0</v>
      </c>
      <c r="CO1086" s="109" cm="1">
        <f t="array" ref="CO1086">IF($AG1086,SQRT(SUMPRODUCT($AH$2:$AH1086, (BA$2:BA1086-BU1086)^2)/(SUM($AH$2:$AH1086)-1)),0)</f>
        <v>0</v>
      </c>
    </row>
    <row r="1087" spans="34:93" x14ac:dyDescent="0.25">
      <c r="AH1087" s="99" t="str">
        <f t="shared" si="253"/>
        <v/>
      </c>
      <c r="AI1087" s="11">
        <f t="shared" ca="1" si="256"/>
        <v>0</v>
      </c>
      <c r="AJ1087" s="11">
        <f t="shared" ca="1" si="256"/>
        <v>0</v>
      </c>
      <c r="AK1087" s="11">
        <f t="shared" ca="1" si="256"/>
        <v>0</v>
      </c>
      <c r="AL1087" s="11">
        <f t="shared" ca="1" si="256"/>
        <v>0</v>
      </c>
      <c r="AM1087" s="11">
        <f t="shared" ca="1" si="256"/>
        <v>0</v>
      </c>
      <c r="AN1087" s="11">
        <f t="shared" ca="1" si="256"/>
        <v>0</v>
      </c>
      <c r="AO1087" s="11">
        <f t="shared" ca="1" si="256"/>
        <v>0</v>
      </c>
      <c r="AP1087" s="11">
        <f t="shared" ca="1" si="256"/>
        <v>0</v>
      </c>
      <c r="AQ1087" s="11">
        <f t="shared" ca="1" si="256"/>
        <v>0</v>
      </c>
      <c r="AR1087" s="11">
        <f t="shared" ca="1" si="256"/>
        <v>0</v>
      </c>
      <c r="AS1087" s="11">
        <f t="shared" ca="1" si="257"/>
        <v>0</v>
      </c>
      <c r="AT1087" s="11">
        <f t="shared" ca="1" si="257"/>
        <v>0</v>
      </c>
      <c r="AU1087" s="11">
        <f t="shared" ca="1" si="257"/>
        <v>0</v>
      </c>
      <c r="AV1087" s="11">
        <f t="shared" ca="1" si="257"/>
        <v>0</v>
      </c>
      <c r="AW1087" s="11">
        <f t="shared" ca="1" si="257"/>
        <v>0</v>
      </c>
      <c r="AX1087" s="11">
        <f t="shared" ca="1" si="257"/>
        <v>0</v>
      </c>
      <c r="AY1087" s="11">
        <f t="shared" ca="1" si="257"/>
        <v>0</v>
      </c>
      <c r="AZ1087" s="11">
        <f t="shared" ca="1" si="257"/>
        <v>0</v>
      </c>
      <c r="BA1087" s="11">
        <f t="shared" ca="1" si="257"/>
        <v>0</v>
      </c>
      <c r="BB1087" s="11"/>
      <c r="BC1087" s="11">
        <f>IF($AG1087,SUMPRODUCT(AI$2:AI1087,$AH$2:$AH1087)/SUM($AH$2:$AH1087),0)</f>
        <v>0</v>
      </c>
      <c r="BD1087" s="11">
        <f>IF($AG1087,SUMPRODUCT(AJ$2:AJ1087,$AH$2:$AH1087)/SUM($AH$2:$AH1087),0)</f>
        <v>0</v>
      </c>
      <c r="BE1087" s="11">
        <f>IF($AG1087,SUMPRODUCT(AK$2:AK1087,$AH$2:$AH1087)/SUM($AH$2:$AH1087),0)</f>
        <v>0</v>
      </c>
      <c r="BF1087" s="11">
        <f>IF($AG1087,SUMPRODUCT(AL$2:AL1087,$AH$2:$AH1087)/SUM($AH$2:$AH1087),0)</f>
        <v>0</v>
      </c>
      <c r="BG1087" s="11">
        <f>IF($AG1087,SUMPRODUCT(AM$2:AM1087,$AH$2:$AH1087)/SUM($AH$2:$AH1087),0)</f>
        <v>0</v>
      </c>
      <c r="BH1087" s="11">
        <f>IF($AG1087,SUMPRODUCT(AN$2:AN1087,$AH$2:$AH1087)/SUM($AH$2:$AH1087),0)</f>
        <v>0</v>
      </c>
      <c r="BI1087" s="11">
        <f>IF($AG1087,SUMPRODUCT(AO$2:AO1087,$AH$2:$AH1087)/SUM($AH$2:$AH1087),0)</f>
        <v>0</v>
      </c>
      <c r="BJ1087" s="11">
        <f>IF($AG1087,SUMPRODUCT(AP$2:AP1087,$AH$2:$AH1087)/SUM($AH$2:$AH1087),0)</f>
        <v>0</v>
      </c>
      <c r="BK1087" s="11">
        <f>IF($AG1087,SUMPRODUCT(AQ$2:AQ1087,$AH$2:$AH1087)/SUM($AH$2:$AH1087),0)</f>
        <v>0</v>
      </c>
      <c r="BL1087" s="11">
        <f>IF($AG1087,SUMPRODUCT(AR$2:AR1087,$AH$2:$AH1087)/SUM($AH$2:$AH1087),0)</f>
        <v>0</v>
      </c>
      <c r="BM1087" s="11">
        <f>IF($AG1087,SUMPRODUCT(AS$2:AS1087,$AH$2:$AH1087)/SUM($AH$2:$AH1087),0)</f>
        <v>0</v>
      </c>
      <c r="BN1087" s="11">
        <f>IF($AG1087,SUMPRODUCT(AT$2:AT1087,$AH$2:$AH1087)/SUM($AH$2:$AH1087),0)</f>
        <v>0</v>
      </c>
      <c r="BO1087" s="11">
        <f>IF($AG1087,SUMPRODUCT(AU$2:AU1087,$AH$2:$AH1087)/SUM($AH$2:$AH1087),0)</f>
        <v>0</v>
      </c>
      <c r="BP1087" s="11">
        <f>IF($AG1087,SUMPRODUCT(AV$2:AV1087,$AH$2:$AH1087)/SUM($AH$2:$AH1087),0)</f>
        <v>0</v>
      </c>
      <c r="BQ1087" s="11">
        <f>IF($AG1087,SUMPRODUCT(AW$2:AW1087,$AH$2:$AH1087)/SUM($AH$2:$AH1087),0)</f>
        <v>0</v>
      </c>
      <c r="BR1087" s="11">
        <f>IF($AG1087,SUMPRODUCT(AX$2:AX1087,$AH$2:$AH1087)/SUM($AH$2:$AH1087),0)</f>
        <v>0</v>
      </c>
      <c r="BS1087" s="11">
        <f>IF($AG1087,SUMPRODUCT(AY$2:AY1087,$AH$2:$AH1087)/SUM($AH$2:$AH1087),0)</f>
        <v>0</v>
      </c>
      <c r="BT1087" s="11">
        <f>IF($AG1087,SUMPRODUCT(AZ$2:AZ1087,$AH$2:$AH1087)/SUM($AH$2:$AH1087),0)</f>
        <v>0</v>
      </c>
      <c r="BU1087" s="11">
        <f>IF($AG1087,SUMPRODUCT(BA$2:BA1087,$AH$2:$AH1087)/SUM($AH$2:$AH1087),0)</f>
        <v>0</v>
      </c>
      <c r="BV1087" s="11"/>
      <c r="BW1087" s="109" cm="1">
        <f t="array" ref="BW1087">IF($AG1087,SQRT(SUMPRODUCT($AH$2:$AH1087, (AI$2:AI1087-BC1087)^2)/(SUM($AH$2:$AH1087)-1)),0)</f>
        <v>0</v>
      </c>
      <c r="BX1087" s="109" cm="1">
        <f t="array" ref="BX1087">IF($AG1087,SQRT(SUMPRODUCT($AH$2:$AH1087, (AJ$2:AJ1087-BD1087)^2)/(SUM($AH$2:$AH1087)-1)),0)</f>
        <v>0</v>
      </c>
      <c r="BY1087" s="109" cm="1">
        <f t="array" ref="BY1087">IF($AG1087,SQRT(SUMPRODUCT($AH$2:$AH1087, (AK$2:AK1087-BE1087)^2)/(SUM($AH$2:$AH1087)-1)),0)</f>
        <v>0</v>
      </c>
      <c r="BZ1087" s="109" cm="1">
        <f t="array" ref="BZ1087">IF($AG1087,SQRT(SUMPRODUCT($AH$2:$AH1087, (AL$2:AL1087-BF1087)^2)/(SUM($AH$2:$AH1087)-1)),0)</f>
        <v>0</v>
      </c>
      <c r="CA1087" s="109" cm="1">
        <f t="array" ref="CA1087">IF($AG1087,SQRT(SUMPRODUCT($AH$2:$AH1087, (AM$2:AM1087-BG1087)^2)/(SUM($AH$2:$AH1087)-1)),0)</f>
        <v>0</v>
      </c>
      <c r="CB1087" s="109" cm="1">
        <f t="array" ref="CB1087">IF($AG1087,SQRT(SUMPRODUCT($AH$2:$AH1087, (AN$2:AN1087-BH1087)^2)/(SUM($AH$2:$AH1087)-1)),0)</f>
        <v>0</v>
      </c>
      <c r="CC1087" s="109" cm="1">
        <f t="array" ref="CC1087">IF($AG1087,SQRT(SUMPRODUCT($AH$2:$AH1087, (AO$2:AO1087-BI1087)^2)/(SUM($AH$2:$AH1087)-1)),0)</f>
        <v>0</v>
      </c>
      <c r="CD1087" s="109" cm="1">
        <f t="array" ref="CD1087">IF($AG1087,SQRT(SUMPRODUCT($AH$2:$AH1087, (AP$2:AP1087-BJ1087)^2)/(SUM($AH$2:$AH1087)-1)),0)</f>
        <v>0</v>
      </c>
      <c r="CE1087" s="109" cm="1">
        <f t="array" ref="CE1087">IF($AG1087,SQRT(SUMPRODUCT($AH$2:$AH1087, (AQ$2:AQ1087-BK1087)^2)/(SUM($AH$2:$AH1087)-1)),0)</f>
        <v>0</v>
      </c>
      <c r="CF1087" s="109" cm="1">
        <f t="array" ref="CF1087">IF($AG1087,SQRT(SUMPRODUCT($AH$2:$AH1087, (AR$2:AR1087-BL1087)^2)/(SUM($AH$2:$AH1087)-1)),0)</f>
        <v>0</v>
      </c>
      <c r="CG1087" s="109" cm="1">
        <f t="array" ref="CG1087">IF($AG1087,SQRT(SUMPRODUCT($AH$2:$AH1087, (AS$2:AS1087-BM1087)^2)/(SUM($AH$2:$AH1087)-1)),0)</f>
        <v>0</v>
      </c>
      <c r="CH1087" s="109" cm="1">
        <f t="array" ref="CH1087">IF($AG1087,SQRT(SUMPRODUCT($AH$2:$AH1087, (AT$2:AT1087-BN1087)^2)/(SUM($AH$2:$AH1087)-1)),0)</f>
        <v>0</v>
      </c>
      <c r="CI1087" s="109" cm="1">
        <f t="array" ref="CI1087">IF($AG1087,SQRT(SUMPRODUCT($AH$2:$AH1087, (AU$2:AU1087-BO1087)^2)/(SUM($AH$2:$AH1087)-1)),0)</f>
        <v>0</v>
      </c>
      <c r="CJ1087" s="109" cm="1">
        <f t="array" ref="CJ1087">IF($AG1087,SQRT(SUMPRODUCT($AH$2:$AH1087, (AV$2:AV1087-BP1087)^2)/(SUM($AH$2:$AH1087)-1)),0)</f>
        <v>0</v>
      </c>
      <c r="CK1087" s="109" cm="1">
        <f t="array" ref="CK1087">IF($AG1087,SQRT(SUMPRODUCT($AH$2:$AH1087, (AW$2:AW1087-BQ1087)^2)/(SUM($AH$2:$AH1087)-1)),0)</f>
        <v>0</v>
      </c>
      <c r="CL1087" s="109" cm="1">
        <f t="array" ref="CL1087">IF($AG1087,SQRT(SUMPRODUCT($AH$2:$AH1087, (AX$2:AX1087-BR1087)^2)/(SUM($AH$2:$AH1087)-1)),0)</f>
        <v>0</v>
      </c>
      <c r="CM1087" s="109" cm="1">
        <f t="array" ref="CM1087">IF($AG1087,SQRT(SUMPRODUCT($AH$2:$AH1087, (AY$2:AY1087-BS1087)^2)/(SUM($AH$2:$AH1087)-1)),0)</f>
        <v>0</v>
      </c>
      <c r="CN1087" s="109" cm="1">
        <f t="array" ref="CN1087">IF($AG1087,SQRT(SUMPRODUCT($AH$2:$AH1087, (AZ$2:AZ1087-BT1087)^2)/(SUM($AH$2:$AH1087)-1)),0)</f>
        <v>0</v>
      </c>
      <c r="CO1087" s="109" cm="1">
        <f t="array" ref="CO1087">IF($AG1087,SQRT(SUMPRODUCT($AH$2:$AH1087, (BA$2:BA1087-BU1087)^2)/(SUM($AH$2:$AH1087)-1)),0)</f>
        <v>0</v>
      </c>
    </row>
    <row r="1088" spans="34:93" x14ac:dyDescent="0.25">
      <c r="AH1088" s="99" t="str">
        <f t="shared" si="253"/>
        <v/>
      </c>
      <c r="AI1088" s="11">
        <f t="shared" ca="1" si="256"/>
        <v>0</v>
      </c>
      <c r="AJ1088" s="11">
        <f t="shared" ca="1" si="256"/>
        <v>0</v>
      </c>
      <c r="AK1088" s="11">
        <f t="shared" ca="1" si="256"/>
        <v>0</v>
      </c>
      <c r="AL1088" s="11">
        <f t="shared" ca="1" si="256"/>
        <v>0</v>
      </c>
      <c r="AM1088" s="11">
        <f t="shared" ca="1" si="256"/>
        <v>0</v>
      </c>
      <c r="AN1088" s="11">
        <f t="shared" ca="1" si="256"/>
        <v>0</v>
      </c>
      <c r="AO1088" s="11">
        <f t="shared" ca="1" si="256"/>
        <v>0</v>
      </c>
      <c r="AP1088" s="11">
        <f t="shared" ca="1" si="256"/>
        <v>0</v>
      </c>
      <c r="AQ1088" s="11">
        <f t="shared" ca="1" si="256"/>
        <v>0</v>
      </c>
      <c r="AR1088" s="11">
        <f t="shared" ca="1" si="256"/>
        <v>0</v>
      </c>
      <c r="AS1088" s="11">
        <f t="shared" ca="1" si="257"/>
        <v>0</v>
      </c>
      <c r="AT1088" s="11">
        <f t="shared" ca="1" si="257"/>
        <v>0</v>
      </c>
      <c r="AU1088" s="11">
        <f t="shared" ca="1" si="257"/>
        <v>0</v>
      </c>
      <c r="AV1088" s="11">
        <f t="shared" ca="1" si="257"/>
        <v>0</v>
      </c>
      <c r="AW1088" s="11">
        <f t="shared" ca="1" si="257"/>
        <v>0</v>
      </c>
      <c r="AX1088" s="11">
        <f t="shared" ca="1" si="257"/>
        <v>0</v>
      </c>
      <c r="AY1088" s="11">
        <f t="shared" ca="1" si="257"/>
        <v>0</v>
      </c>
      <c r="AZ1088" s="11">
        <f t="shared" ca="1" si="257"/>
        <v>0</v>
      </c>
      <c r="BA1088" s="11">
        <f t="shared" ca="1" si="257"/>
        <v>0</v>
      </c>
      <c r="BB1088" s="11"/>
      <c r="BC1088" s="11">
        <f>IF($AG1088,SUMPRODUCT(AI$2:AI1088,$AH$2:$AH1088)/SUM($AH$2:$AH1088),0)</f>
        <v>0</v>
      </c>
      <c r="BD1088" s="11">
        <f>IF($AG1088,SUMPRODUCT(AJ$2:AJ1088,$AH$2:$AH1088)/SUM($AH$2:$AH1088),0)</f>
        <v>0</v>
      </c>
      <c r="BE1088" s="11">
        <f>IF($AG1088,SUMPRODUCT(AK$2:AK1088,$AH$2:$AH1088)/SUM($AH$2:$AH1088),0)</f>
        <v>0</v>
      </c>
      <c r="BF1088" s="11">
        <f>IF($AG1088,SUMPRODUCT(AL$2:AL1088,$AH$2:$AH1088)/SUM($AH$2:$AH1088),0)</f>
        <v>0</v>
      </c>
      <c r="BG1088" s="11">
        <f>IF($AG1088,SUMPRODUCT(AM$2:AM1088,$AH$2:$AH1088)/SUM($AH$2:$AH1088),0)</f>
        <v>0</v>
      </c>
      <c r="BH1088" s="11">
        <f>IF($AG1088,SUMPRODUCT(AN$2:AN1088,$AH$2:$AH1088)/SUM($AH$2:$AH1088),0)</f>
        <v>0</v>
      </c>
      <c r="BI1088" s="11">
        <f>IF($AG1088,SUMPRODUCT(AO$2:AO1088,$AH$2:$AH1088)/SUM($AH$2:$AH1088),0)</f>
        <v>0</v>
      </c>
      <c r="BJ1088" s="11">
        <f>IF($AG1088,SUMPRODUCT(AP$2:AP1088,$AH$2:$AH1088)/SUM($AH$2:$AH1088),0)</f>
        <v>0</v>
      </c>
      <c r="BK1088" s="11">
        <f>IF($AG1088,SUMPRODUCT(AQ$2:AQ1088,$AH$2:$AH1088)/SUM($AH$2:$AH1088),0)</f>
        <v>0</v>
      </c>
      <c r="BL1088" s="11">
        <f>IF($AG1088,SUMPRODUCT(AR$2:AR1088,$AH$2:$AH1088)/SUM($AH$2:$AH1088),0)</f>
        <v>0</v>
      </c>
      <c r="BM1088" s="11">
        <f>IF($AG1088,SUMPRODUCT(AS$2:AS1088,$AH$2:$AH1088)/SUM($AH$2:$AH1088),0)</f>
        <v>0</v>
      </c>
      <c r="BN1088" s="11">
        <f>IF($AG1088,SUMPRODUCT(AT$2:AT1088,$AH$2:$AH1088)/SUM($AH$2:$AH1088),0)</f>
        <v>0</v>
      </c>
      <c r="BO1088" s="11">
        <f>IF($AG1088,SUMPRODUCT(AU$2:AU1088,$AH$2:$AH1088)/SUM($AH$2:$AH1088),0)</f>
        <v>0</v>
      </c>
      <c r="BP1088" s="11">
        <f>IF($AG1088,SUMPRODUCT(AV$2:AV1088,$AH$2:$AH1088)/SUM($AH$2:$AH1088),0)</f>
        <v>0</v>
      </c>
      <c r="BQ1088" s="11">
        <f>IF($AG1088,SUMPRODUCT(AW$2:AW1088,$AH$2:$AH1088)/SUM($AH$2:$AH1088),0)</f>
        <v>0</v>
      </c>
      <c r="BR1088" s="11">
        <f>IF($AG1088,SUMPRODUCT(AX$2:AX1088,$AH$2:$AH1088)/SUM($AH$2:$AH1088),0)</f>
        <v>0</v>
      </c>
      <c r="BS1088" s="11">
        <f>IF($AG1088,SUMPRODUCT(AY$2:AY1088,$AH$2:$AH1088)/SUM($AH$2:$AH1088),0)</f>
        <v>0</v>
      </c>
      <c r="BT1088" s="11">
        <f>IF($AG1088,SUMPRODUCT(AZ$2:AZ1088,$AH$2:$AH1088)/SUM($AH$2:$AH1088),0)</f>
        <v>0</v>
      </c>
      <c r="BU1088" s="11">
        <f>IF($AG1088,SUMPRODUCT(BA$2:BA1088,$AH$2:$AH1088)/SUM($AH$2:$AH1088),0)</f>
        <v>0</v>
      </c>
      <c r="BV1088" s="11"/>
      <c r="BW1088" s="109" cm="1">
        <f t="array" ref="BW1088">IF($AG1088,SQRT(SUMPRODUCT($AH$2:$AH1088, (AI$2:AI1088-BC1088)^2)/(SUM($AH$2:$AH1088)-1)),0)</f>
        <v>0</v>
      </c>
      <c r="BX1088" s="109" cm="1">
        <f t="array" ref="BX1088">IF($AG1088,SQRT(SUMPRODUCT($AH$2:$AH1088, (AJ$2:AJ1088-BD1088)^2)/(SUM($AH$2:$AH1088)-1)),0)</f>
        <v>0</v>
      </c>
      <c r="BY1088" s="109" cm="1">
        <f t="array" ref="BY1088">IF($AG1088,SQRT(SUMPRODUCT($AH$2:$AH1088, (AK$2:AK1088-BE1088)^2)/(SUM($AH$2:$AH1088)-1)),0)</f>
        <v>0</v>
      </c>
      <c r="BZ1088" s="109" cm="1">
        <f t="array" ref="BZ1088">IF($AG1088,SQRT(SUMPRODUCT($AH$2:$AH1088, (AL$2:AL1088-BF1088)^2)/(SUM($AH$2:$AH1088)-1)),0)</f>
        <v>0</v>
      </c>
      <c r="CA1088" s="109" cm="1">
        <f t="array" ref="CA1088">IF($AG1088,SQRT(SUMPRODUCT($AH$2:$AH1088, (AM$2:AM1088-BG1088)^2)/(SUM($AH$2:$AH1088)-1)),0)</f>
        <v>0</v>
      </c>
      <c r="CB1088" s="109" cm="1">
        <f t="array" ref="CB1088">IF($AG1088,SQRT(SUMPRODUCT($AH$2:$AH1088, (AN$2:AN1088-BH1088)^2)/(SUM($AH$2:$AH1088)-1)),0)</f>
        <v>0</v>
      </c>
      <c r="CC1088" s="109" cm="1">
        <f t="array" ref="CC1088">IF($AG1088,SQRT(SUMPRODUCT($AH$2:$AH1088, (AO$2:AO1088-BI1088)^2)/(SUM($AH$2:$AH1088)-1)),0)</f>
        <v>0</v>
      </c>
      <c r="CD1088" s="109" cm="1">
        <f t="array" ref="CD1088">IF($AG1088,SQRT(SUMPRODUCT($AH$2:$AH1088, (AP$2:AP1088-BJ1088)^2)/(SUM($AH$2:$AH1088)-1)),0)</f>
        <v>0</v>
      </c>
      <c r="CE1088" s="109" cm="1">
        <f t="array" ref="CE1088">IF($AG1088,SQRT(SUMPRODUCT($AH$2:$AH1088, (AQ$2:AQ1088-BK1088)^2)/(SUM($AH$2:$AH1088)-1)),0)</f>
        <v>0</v>
      </c>
      <c r="CF1088" s="109" cm="1">
        <f t="array" ref="CF1088">IF($AG1088,SQRT(SUMPRODUCT($AH$2:$AH1088, (AR$2:AR1088-BL1088)^2)/(SUM($AH$2:$AH1088)-1)),0)</f>
        <v>0</v>
      </c>
      <c r="CG1088" s="109" cm="1">
        <f t="array" ref="CG1088">IF($AG1088,SQRT(SUMPRODUCT($AH$2:$AH1088, (AS$2:AS1088-BM1088)^2)/(SUM($AH$2:$AH1088)-1)),0)</f>
        <v>0</v>
      </c>
      <c r="CH1088" s="109" cm="1">
        <f t="array" ref="CH1088">IF($AG1088,SQRT(SUMPRODUCT($AH$2:$AH1088, (AT$2:AT1088-BN1088)^2)/(SUM($AH$2:$AH1088)-1)),0)</f>
        <v>0</v>
      </c>
      <c r="CI1088" s="109" cm="1">
        <f t="array" ref="CI1088">IF($AG1088,SQRT(SUMPRODUCT($AH$2:$AH1088, (AU$2:AU1088-BO1088)^2)/(SUM($AH$2:$AH1088)-1)),0)</f>
        <v>0</v>
      </c>
      <c r="CJ1088" s="109" cm="1">
        <f t="array" ref="CJ1088">IF($AG1088,SQRT(SUMPRODUCT($AH$2:$AH1088, (AV$2:AV1088-BP1088)^2)/(SUM($AH$2:$AH1088)-1)),0)</f>
        <v>0</v>
      </c>
      <c r="CK1088" s="109" cm="1">
        <f t="array" ref="CK1088">IF($AG1088,SQRT(SUMPRODUCT($AH$2:$AH1088, (AW$2:AW1088-BQ1088)^2)/(SUM($AH$2:$AH1088)-1)),0)</f>
        <v>0</v>
      </c>
      <c r="CL1088" s="109" cm="1">
        <f t="array" ref="CL1088">IF($AG1088,SQRT(SUMPRODUCT($AH$2:$AH1088, (AX$2:AX1088-BR1088)^2)/(SUM($AH$2:$AH1088)-1)),0)</f>
        <v>0</v>
      </c>
      <c r="CM1088" s="109" cm="1">
        <f t="array" ref="CM1088">IF($AG1088,SQRT(SUMPRODUCT($AH$2:$AH1088, (AY$2:AY1088-BS1088)^2)/(SUM($AH$2:$AH1088)-1)),0)</f>
        <v>0</v>
      </c>
      <c r="CN1088" s="109" cm="1">
        <f t="array" ref="CN1088">IF($AG1088,SQRT(SUMPRODUCT($AH$2:$AH1088, (AZ$2:AZ1088-BT1088)^2)/(SUM($AH$2:$AH1088)-1)),0)</f>
        <v>0</v>
      </c>
      <c r="CO1088" s="109" cm="1">
        <f t="array" ref="CO1088">IF($AG1088,SQRT(SUMPRODUCT($AH$2:$AH1088, (BA$2:BA1088-BU1088)^2)/(SUM($AH$2:$AH1088)-1)),0)</f>
        <v>0</v>
      </c>
    </row>
    <row r="1089" spans="34:93" x14ac:dyDescent="0.25">
      <c r="AH1089" s="99" t="str">
        <f t="shared" si="253"/>
        <v/>
      </c>
      <c r="AI1089" s="11">
        <f t="shared" ca="1" si="256"/>
        <v>0</v>
      </c>
      <c r="AJ1089" s="11">
        <f t="shared" ca="1" si="256"/>
        <v>0</v>
      </c>
      <c r="AK1089" s="11">
        <f t="shared" ca="1" si="256"/>
        <v>0</v>
      </c>
      <c r="AL1089" s="11">
        <f t="shared" ca="1" si="256"/>
        <v>0</v>
      </c>
      <c r="AM1089" s="11">
        <f t="shared" ca="1" si="256"/>
        <v>0</v>
      </c>
      <c r="AN1089" s="11">
        <f t="shared" ca="1" si="256"/>
        <v>0</v>
      </c>
      <c r="AO1089" s="11">
        <f t="shared" ca="1" si="256"/>
        <v>0</v>
      </c>
      <c r="AP1089" s="11">
        <f t="shared" ca="1" si="256"/>
        <v>0</v>
      </c>
      <c r="AQ1089" s="11">
        <f t="shared" ca="1" si="256"/>
        <v>0</v>
      </c>
      <c r="AR1089" s="11">
        <f t="shared" ca="1" si="256"/>
        <v>0</v>
      </c>
      <c r="AS1089" s="11">
        <f t="shared" ca="1" si="257"/>
        <v>0</v>
      </c>
      <c r="AT1089" s="11">
        <f t="shared" ca="1" si="257"/>
        <v>0</v>
      </c>
      <c r="AU1089" s="11">
        <f t="shared" ca="1" si="257"/>
        <v>0</v>
      </c>
      <c r="AV1089" s="11">
        <f t="shared" ca="1" si="257"/>
        <v>0</v>
      </c>
      <c r="AW1089" s="11">
        <f t="shared" ca="1" si="257"/>
        <v>0</v>
      </c>
      <c r="AX1089" s="11">
        <f t="shared" ca="1" si="257"/>
        <v>0</v>
      </c>
      <c r="AY1089" s="11">
        <f t="shared" ca="1" si="257"/>
        <v>0</v>
      </c>
      <c r="AZ1089" s="11">
        <f t="shared" ca="1" si="257"/>
        <v>0</v>
      </c>
      <c r="BA1089" s="11">
        <f t="shared" ca="1" si="257"/>
        <v>0</v>
      </c>
      <c r="BB1089" s="11"/>
      <c r="BC1089" s="11">
        <f>IF($AG1089,SUMPRODUCT(AI$2:AI1089,$AH$2:$AH1089)/SUM($AH$2:$AH1089),0)</f>
        <v>0</v>
      </c>
      <c r="BD1089" s="11">
        <f>IF($AG1089,SUMPRODUCT(AJ$2:AJ1089,$AH$2:$AH1089)/SUM($AH$2:$AH1089),0)</f>
        <v>0</v>
      </c>
      <c r="BE1089" s="11">
        <f>IF($AG1089,SUMPRODUCT(AK$2:AK1089,$AH$2:$AH1089)/SUM($AH$2:$AH1089),0)</f>
        <v>0</v>
      </c>
      <c r="BF1089" s="11">
        <f>IF($AG1089,SUMPRODUCT(AL$2:AL1089,$AH$2:$AH1089)/SUM($AH$2:$AH1089),0)</f>
        <v>0</v>
      </c>
      <c r="BG1089" s="11">
        <f>IF($AG1089,SUMPRODUCT(AM$2:AM1089,$AH$2:$AH1089)/SUM($AH$2:$AH1089),0)</f>
        <v>0</v>
      </c>
      <c r="BH1089" s="11">
        <f>IF($AG1089,SUMPRODUCT(AN$2:AN1089,$AH$2:$AH1089)/SUM($AH$2:$AH1089),0)</f>
        <v>0</v>
      </c>
      <c r="BI1089" s="11">
        <f>IF($AG1089,SUMPRODUCT(AO$2:AO1089,$AH$2:$AH1089)/SUM($AH$2:$AH1089),0)</f>
        <v>0</v>
      </c>
      <c r="BJ1089" s="11">
        <f>IF($AG1089,SUMPRODUCT(AP$2:AP1089,$AH$2:$AH1089)/SUM($AH$2:$AH1089),0)</f>
        <v>0</v>
      </c>
      <c r="BK1089" s="11">
        <f>IF($AG1089,SUMPRODUCT(AQ$2:AQ1089,$AH$2:$AH1089)/SUM($AH$2:$AH1089),0)</f>
        <v>0</v>
      </c>
      <c r="BL1089" s="11">
        <f>IF($AG1089,SUMPRODUCT(AR$2:AR1089,$AH$2:$AH1089)/SUM($AH$2:$AH1089),0)</f>
        <v>0</v>
      </c>
      <c r="BM1089" s="11">
        <f>IF($AG1089,SUMPRODUCT(AS$2:AS1089,$AH$2:$AH1089)/SUM($AH$2:$AH1089),0)</f>
        <v>0</v>
      </c>
      <c r="BN1089" s="11">
        <f>IF($AG1089,SUMPRODUCT(AT$2:AT1089,$AH$2:$AH1089)/SUM($AH$2:$AH1089),0)</f>
        <v>0</v>
      </c>
      <c r="BO1089" s="11">
        <f>IF($AG1089,SUMPRODUCT(AU$2:AU1089,$AH$2:$AH1089)/SUM($AH$2:$AH1089),0)</f>
        <v>0</v>
      </c>
      <c r="BP1089" s="11">
        <f>IF($AG1089,SUMPRODUCT(AV$2:AV1089,$AH$2:$AH1089)/SUM($AH$2:$AH1089),0)</f>
        <v>0</v>
      </c>
      <c r="BQ1089" s="11">
        <f>IF($AG1089,SUMPRODUCT(AW$2:AW1089,$AH$2:$AH1089)/SUM($AH$2:$AH1089),0)</f>
        <v>0</v>
      </c>
      <c r="BR1089" s="11">
        <f>IF($AG1089,SUMPRODUCT(AX$2:AX1089,$AH$2:$AH1089)/SUM($AH$2:$AH1089),0)</f>
        <v>0</v>
      </c>
      <c r="BS1089" s="11">
        <f>IF($AG1089,SUMPRODUCT(AY$2:AY1089,$AH$2:$AH1089)/SUM($AH$2:$AH1089),0)</f>
        <v>0</v>
      </c>
      <c r="BT1089" s="11">
        <f>IF($AG1089,SUMPRODUCT(AZ$2:AZ1089,$AH$2:$AH1089)/SUM($AH$2:$AH1089),0)</f>
        <v>0</v>
      </c>
      <c r="BU1089" s="11">
        <f>IF($AG1089,SUMPRODUCT(BA$2:BA1089,$AH$2:$AH1089)/SUM($AH$2:$AH1089),0)</f>
        <v>0</v>
      </c>
      <c r="BV1089" s="11"/>
      <c r="BW1089" s="109" cm="1">
        <f t="array" ref="BW1089">IF($AG1089,SQRT(SUMPRODUCT($AH$2:$AH1089, (AI$2:AI1089-BC1089)^2)/(SUM($AH$2:$AH1089)-1)),0)</f>
        <v>0</v>
      </c>
      <c r="BX1089" s="109" cm="1">
        <f t="array" ref="BX1089">IF($AG1089,SQRT(SUMPRODUCT($AH$2:$AH1089, (AJ$2:AJ1089-BD1089)^2)/(SUM($AH$2:$AH1089)-1)),0)</f>
        <v>0</v>
      </c>
      <c r="BY1089" s="109" cm="1">
        <f t="array" ref="BY1089">IF($AG1089,SQRT(SUMPRODUCT($AH$2:$AH1089, (AK$2:AK1089-BE1089)^2)/(SUM($AH$2:$AH1089)-1)),0)</f>
        <v>0</v>
      </c>
      <c r="BZ1089" s="109" cm="1">
        <f t="array" ref="BZ1089">IF($AG1089,SQRT(SUMPRODUCT($AH$2:$AH1089, (AL$2:AL1089-BF1089)^2)/(SUM($AH$2:$AH1089)-1)),0)</f>
        <v>0</v>
      </c>
      <c r="CA1089" s="109" cm="1">
        <f t="array" ref="CA1089">IF($AG1089,SQRT(SUMPRODUCT($AH$2:$AH1089, (AM$2:AM1089-BG1089)^2)/(SUM($AH$2:$AH1089)-1)),0)</f>
        <v>0</v>
      </c>
      <c r="CB1089" s="109" cm="1">
        <f t="array" ref="CB1089">IF($AG1089,SQRT(SUMPRODUCT($AH$2:$AH1089, (AN$2:AN1089-BH1089)^2)/(SUM($AH$2:$AH1089)-1)),0)</f>
        <v>0</v>
      </c>
      <c r="CC1089" s="109" cm="1">
        <f t="array" ref="CC1089">IF($AG1089,SQRT(SUMPRODUCT($AH$2:$AH1089, (AO$2:AO1089-BI1089)^2)/(SUM($AH$2:$AH1089)-1)),0)</f>
        <v>0</v>
      </c>
      <c r="CD1089" s="109" cm="1">
        <f t="array" ref="CD1089">IF($AG1089,SQRT(SUMPRODUCT($AH$2:$AH1089, (AP$2:AP1089-BJ1089)^2)/(SUM($AH$2:$AH1089)-1)),0)</f>
        <v>0</v>
      </c>
      <c r="CE1089" s="109" cm="1">
        <f t="array" ref="CE1089">IF($AG1089,SQRT(SUMPRODUCT($AH$2:$AH1089, (AQ$2:AQ1089-BK1089)^2)/(SUM($AH$2:$AH1089)-1)),0)</f>
        <v>0</v>
      </c>
      <c r="CF1089" s="109" cm="1">
        <f t="array" ref="CF1089">IF($AG1089,SQRT(SUMPRODUCT($AH$2:$AH1089, (AR$2:AR1089-BL1089)^2)/(SUM($AH$2:$AH1089)-1)),0)</f>
        <v>0</v>
      </c>
      <c r="CG1089" s="109" cm="1">
        <f t="array" ref="CG1089">IF($AG1089,SQRT(SUMPRODUCT($AH$2:$AH1089, (AS$2:AS1089-BM1089)^2)/(SUM($AH$2:$AH1089)-1)),0)</f>
        <v>0</v>
      </c>
      <c r="CH1089" s="109" cm="1">
        <f t="array" ref="CH1089">IF($AG1089,SQRT(SUMPRODUCT($AH$2:$AH1089, (AT$2:AT1089-BN1089)^2)/(SUM($AH$2:$AH1089)-1)),0)</f>
        <v>0</v>
      </c>
      <c r="CI1089" s="109" cm="1">
        <f t="array" ref="CI1089">IF($AG1089,SQRT(SUMPRODUCT($AH$2:$AH1089, (AU$2:AU1089-BO1089)^2)/(SUM($AH$2:$AH1089)-1)),0)</f>
        <v>0</v>
      </c>
      <c r="CJ1089" s="109" cm="1">
        <f t="array" ref="CJ1089">IF($AG1089,SQRT(SUMPRODUCT($AH$2:$AH1089, (AV$2:AV1089-BP1089)^2)/(SUM($AH$2:$AH1089)-1)),0)</f>
        <v>0</v>
      </c>
      <c r="CK1089" s="109" cm="1">
        <f t="array" ref="CK1089">IF($AG1089,SQRT(SUMPRODUCT($AH$2:$AH1089, (AW$2:AW1089-BQ1089)^2)/(SUM($AH$2:$AH1089)-1)),0)</f>
        <v>0</v>
      </c>
      <c r="CL1089" s="109" cm="1">
        <f t="array" ref="CL1089">IF($AG1089,SQRT(SUMPRODUCT($AH$2:$AH1089, (AX$2:AX1089-BR1089)^2)/(SUM($AH$2:$AH1089)-1)),0)</f>
        <v>0</v>
      </c>
      <c r="CM1089" s="109" cm="1">
        <f t="array" ref="CM1089">IF($AG1089,SQRT(SUMPRODUCT($AH$2:$AH1089, (AY$2:AY1089-BS1089)^2)/(SUM($AH$2:$AH1089)-1)),0)</f>
        <v>0</v>
      </c>
      <c r="CN1089" s="109" cm="1">
        <f t="array" ref="CN1089">IF($AG1089,SQRT(SUMPRODUCT($AH$2:$AH1089, (AZ$2:AZ1089-BT1089)^2)/(SUM($AH$2:$AH1089)-1)),0)</f>
        <v>0</v>
      </c>
      <c r="CO1089" s="109" cm="1">
        <f t="array" ref="CO1089">IF($AG1089,SQRT(SUMPRODUCT($AH$2:$AH1089, (BA$2:BA1089-BU1089)^2)/(SUM($AH$2:$AH1089)-1)),0)</f>
        <v>0</v>
      </c>
    </row>
    <row r="1090" spans="34:93" x14ac:dyDescent="0.25">
      <c r="AH1090" s="99" t="str">
        <f t="shared" si="253"/>
        <v/>
      </c>
      <c r="AI1090" s="11">
        <f t="shared" ca="1" si="256"/>
        <v>0</v>
      </c>
      <c r="AJ1090" s="11">
        <f t="shared" ca="1" si="256"/>
        <v>0</v>
      </c>
      <c r="AK1090" s="11">
        <f t="shared" ca="1" si="256"/>
        <v>0</v>
      </c>
      <c r="AL1090" s="11">
        <f t="shared" ca="1" si="256"/>
        <v>0</v>
      </c>
      <c r="AM1090" s="11">
        <f t="shared" ca="1" si="256"/>
        <v>0</v>
      </c>
      <c r="AN1090" s="11">
        <f t="shared" ca="1" si="256"/>
        <v>0</v>
      </c>
      <c r="AO1090" s="11">
        <f t="shared" ca="1" si="256"/>
        <v>0</v>
      </c>
      <c r="AP1090" s="11">
        <f t="shared" ca="1" si="256"/>
        <v>0</v>
      </c>
      <c r="AQ1090" s="11">
        <f t="shared" ca="1" si="256"/>
        <v>0</v>
      </c>
      <c r="AR1090" s="11">
        <f t="shared" ca="1" si="256"/>
        <v>0</v>
      </c>
      <c r="AS1090" s="11">
        <f t="shared" ca="1" si="257"/>
        <v>0</v>
      </c>
      <c r="AT1090" s="11">
        <f t="shared" ca="1" si="257"/>
        <v>0</v>
      </c>
      <c r="AU1090" s="11">
        <f t="shared" ca="1" si="257"/>
        <v>0</v>
      </c>
      <c r="AV1090" s="11">
        <f t="shared" ca="1" si="257"/>
        <v>0</v>
      </c>
      <c r="AW1090" s="11">
        <f t="shared" ca="1" si="257"/>
        <v>0</v>
      </c>
      <c r="AX1090" s="11">
        <f t="shared" ca="1" si="257"/>
        <v>0</v>
      </c>
      <c r="AY1090" s="11">
        <f t="shared" ca="1" si="257"/>
        <v>0</v>
      </c>
      <c r="AZ1090" s="11">
        <f t="shared" ca="1" si="257"/>
        <v>0</v>
      </c>
      <c r="BA1090" s="11">
        <f t="shared" ca="1" si="257"/>
        <v>0</v>
      </c>
      <c r="BB1090" s="11"/>
      <c r="BC1090" s="11">
        <f>IF($AG1090,SUMPRODUCT(AI$2:AI1090,$AH$2:$AH1090)/SUM($AH$2:$AH1090),0)</f>
        <v>0</v>
      </c>
      <c r="BD1090" s="11">
        <f>IF($AG1090,SUMPRODUCT(AJ$2:AJ1090,$AH$2:$AH1090)/SUM($AH$2:$AH1090),0)</f>
        <v>0</v>
      </c>
      <c r="BE1090" s="11">
        <f>IF($AG1090,SUMPRODUCT(AK$2:AK1090,$AH$2:$AH1090)/SUM($AH$2:$AH1090),0)</f>
        <v>0</v>
      </c>
      <c r="BF1090" s="11">
        <f>IF($AG1090,SUMPRODUCT(AL$2:AL1090,$AH$2:$AH1090)/SUM($AH$2:$AH1090),0)</f>
        <v>0</v>
      </c>
      <c r="BG1090" s="11">
        <f>IF($AG1090,SUMPRODUCT(AM$2:AM1090,$AH$2:$AH1090)/SUM($AH$2:$AH1090),0)</f>
        <v>0</v>
      </c>
      <c r="BH1090" s="11">
        <f>IF($AG1090,SUMPRODUCT(AN$2:AN1090,$AH$2:$AH1090)/SUM($AH$2:$AH1090),0)</f>
        <v>0</v>
      </c>
      <c r="BI1090" s="11">
        <f>IF($AG1090,SUMPRODUCT(AO$2:AO1090,$AH$2:$AH1090)/SUM($AH$2:$AH1090),0)</f>
        <v>0</v>
      </c>
      <c r="BJ1090" s="11">
        <f>IF($AG1090,SUMPRODUCT(AP$2:AP1090,$AH$2:$AH1090)/SUM($AH$2:$AH1090),0)</f>
        <v>0</v>
      </c>
      <c r="BK1090" s="11">
        <f>IF($AG1090,SUMPRODUCT(AQ$2:AQ1090,$AH$2:$AH1090)/SUM($AH$2:$AH1090),0)</f>
        <v>0</v>
      </c>
      <c r="BL1090" s="11">
        <f>IF($AG1090,SUMPRODUCT(AR$2:AR1090,$AH$2:$AH1090)/SUM($AH$2:$AH1090),0)</f>
        <v>0</v>
      </c>
      <c r="BM1090" s="11">
        <f>IF($AG1090,SUMPRODUCT(AS$2:AS1090,$AH$2:$AH1090)/SUM($AH$2:$AH1090),0)</f>
        <v>0</v>
      </c>
      <c r="BN1090" s="11">
        <f>IF($AG1090,SUMPRODUCT(AT$2:AT1090,$AH$2:$AH1090)/SUM($AH$2:$AH1090),0)</f>
        <v>0</v>
      </c>
      <c r="BO1090" s="11">
        <f>IF($AG1090,SUMPRODUCT(AU$2:AU1090,$AH$2:$AH1090)/SUM($AH$2:$AH1090),0)</f>
        <v>0</v>
      </c>
      <c r="BP1090" s="11">
        <f>IF($AG1090,SUMPRODUCT(AV$2:AV1090,$AH$2:$AH1090)/SUM($AH$2:$AH1090),0)</f>
        <v>0</v>
      </c>
      <c r="BQ1090" s="11">
        <f>IF($AG1090,SUMPRODUCT(AW$2:AW1090,$AH$2:$AH1090)/SUM($AH$2:$AH1090),0)</f>
        <v>0</v>
      </c>
      <c r="BR1090" s="11">
        <f>IF($AG1090,SUMPRODUCT(AX$2:AX1090,$AH$2:$AH1090)/SUM($AH$2:$AH1090),0)</f>
        <v>0</v>
      </c>
      <c r="BS1090" s="11">
        <f>IF($AG1090,SUMPRODUCT(AY$2:AY1090,$AH$2:$AH1090)/SUM($AH$2:$AH1090),0)</f>
        <v>0</v>
      </c>
      <c r="BT1090" s="11">
        <f>IF($AG1090,SUMPRODUCT(AZ$2:AZ1090,$AH$2:$AH1090)/SUM($AH$2:$AH1090),0)</f>
        <v>0</v>
      </c>
      <c r="BU1090" s="11">
        <f>IF($AG1090,SUMPRODUCT(BA$2:BA1090,$AH$2:$AH1090)/SUM($AH$2:$AH1090),0)</f>
        <v>0</v>
      </c>
      <c r="BV1090" s="11"/>
      <c r="BW1090" s="109" cm="1">
        <f t="array" ref="BW1090">IF($AG1090,SQRT(SUMPRODUCT($AH$2:$AH1090, (AI$2:AI1090-BC1090)^2)/(SUM($AH$2:$AH1090)-1)),0)</f>
        <v>0</v>
      </c>
      <c r="BX1090" s="109" cm="1">
        <f t="array" ref="BX1090">IF($AG1090,SQRT(SUMPRODUCT($AH$2:$AH1090, (AJ$2:AJ1090-BD1090)^2)/(SUM($AH$2:$AH1090)-1)),0)</f>
        <v>0</v>
      </c>
      <c r="BY1090" s="109" cm="1">
        <f t="array" ref="BY1090">IF($AG1090,SQRT(SUMPRODUCT($AH$2:$AH1090, (AK$2:AK1090-BE1090)^2)/(SUM($AH$2:$AH1090)-1)),0)</f>
        <v>0</v>
      </c>
      <c r="BZ1090" s="109" cm="1">
        <f t="array" ref="BZ1090">IF($AG1090,SQRT(SUMPRODUCT($AH$2:$AH1090, (AL$2:AL1090-BF1090)^2)/(SUM($AH$2:$AH1090)-1)),0)</f>
        <v>0</v>
      </c>
      <c r="CA1090" s="109" cm="1">
        <f t="array" ref="CA1090">IF($AG1090,SQRT(SUMPRODUCT($AH$2:$AH1090, (AM$2:AM1090-BG1090)^2)/(SUM($AH$2:$AH1090)-1)),0)</f>
        <v>0</v>
      </c>
      <c r="CB1090" s="109" cm="1">
        <f t="array" ref="CB1090">IF($AG1090,SQRT(SUMPRODUCT($AH$2:$AH1090, (AN$2:AN1090-BH1090)^2)/(SUM($AH$2:$AH1090)-1)),0)</f>
        <v>0</v>
      </c>
      <c r="CC1090" s="109" cm="1">
        <f t="array" ref="CC1090">IF($AG1090,SQRT(SUMPRODUCT($AH$2:$AH1090, (AO$2:AO1090-BI1090)^2)/(SUM($AH$2:$AH1090)-1)),0)</f>
        <v>0</v>
      </c>
      <c r="CD1090" s="109" cm="1">
        <f t="array" ref="CD1090">IF($AG1090,SQRT(SUMPRODUCT($AH$2:$AH1090, (AP$2:AP1090-BJ1090)^2)/(SUM($AH$2:$AH1090)-1)),0)</f>
        <v>0</v>
      </c>
      <c r="CE1090" s="109" cm="1">
        <f t="array" ref="CE1090">IF($AG1090,SQRT(SUMPRODUCT($AH$2:$AH1090, (AQ$2:AQ1090-BK1090)^2)/(SUM($AH$2:$AH1090)-1)),0)</f>
        <v>0</v>
      </c>
      <c r="CF1090" s="109" cm="1">
        <f t="array" ref="CF1090">IF($AG1090,SQRT(SUMPRODUCT($AH$2:$AH1090, (AR$2:AR1090-BL1090)^2)/(SUM($AH$2:$AH1090)-1)),0)</f>
        <v>0</v>
      </c>
      <c r="CG1090" s="109" cm="1">
        <f t="array" ref="CG1090">IF($AG1090,SQRT(SUMPRODUCT($AH$2:$AH1090, (AS$2:AS1090-BM1090)^2)/(SUM($AH$2:$AH1090)-1)),0)</f>
        <v>0</v>
      </c>
      <c r="CH1090" s="109" cm="1">
        <f t="array" ref="CH1090">IF($AG1090,SQRT(SUMPRODUCT($AH$2:$AH1090, (AT$2:AT1090-BN1090)^2)/(SUM($AH$2:$AH1090)-1)),0)</f>
        <v>0</v>
      </c>
      <c r="CI1090" s="109" cm="1">
        <f t="array" ref="CI1090">IF($AG1090,SQRT(SUMPRODUCT($AH$2:$AH1090, (AU$2:AU1090-BO1090)^2)/(SUM($AH$2:$AH1090)-1)),0)</f>
        <v>0</v>
      </c>
      <c r="CJ1090" s="109" cm="1">
        <f t="array" ref="CJ1090">IF($AG1090,SQRT(SUMPRODUCT($AH$2:$AH1090, (AV$2:AV1090-BP1090)^2)/(SUM($AH$2:$AH1090)-1)),0)</f>
        <v>0</v>
      </c>
      <c r="CK1090" s="109" cm="1">
        <f t="array" ref="CK1090">IF($AG1090,SQRT(SUMPRODUCT($AH$2:$AH1090, (AW$2:AW1090-BQ1090)^2)/(SUM($AH$2:$AH1090)-1)),0)</f>
        <v>0</v>
      </c>
      <c r="CL1090" s="109" cm="1">
        <f t="array" ref="CL1090">IF($AG1090,SQRT(SUMPRODUCT($AH$2:$AH1090, (AX$2:AX1090-BR1090)^2)/(SUM($AH$2:$AH1090)-1)),0)</f>
        <v>0</v>
      </c>
      <c r="CM1090" s="109" cm="1">
        <f t="array" ref="CM1090">IF($AG1090,SQRT(SUMPRODUCT($AH$2:$AH1090, (AY$2:AY1090-BS1090)^2)/(SUM($AH$2:$AH1090)-1)),0)</f>
        <v>0</v>
      </c>
      <c r="CN1090" s="109" cm="1">
        <f t="array" ref="CN1090">IF($AG1090,SQRT(SUMPRODUCT($AH$2:$AH1090, (AZ$2:AZ1090-BT1090)^2)/(SUM($AH$2:$AH1090)-1)),0)</f>
        <v>0</v>
      </c>
      <c r="CO1090" s="109" cm="1">
        <f t="array" ref="CO1090">IF($AG1090,SQRT(SUMPRODUCT($AH$2:$AH1090, (BA$2:BA1090-BU1090)^2)/(SUM($AH$2:$AH1090)-1)),0)</f>
        <v>0</v>
      </c>
    </row>
    <row r="1091" spans="34:93" x14ac:dyDescent="0.25">
      <c r="AH1091" s="99" t="str">
        <f t="shared" si="253"/>
        <v/>
      </c>
      <c r="AI1091" s="11">
        <f t="shared" ca="1" si="256"/>
        <v>0</v>
      </c>
      <c r="AJ1091" s="11">
        <f t="shared" ca="1" si="256"/>
        <v>0</v>
      </c>
      <c r="AK1091" s="11">
        <f t="shared" ca="1" si="256"/>
        <v>0</v>
      </c>
      <c r="AL1091" s="11">
        <f t="shared" ca="1" si="256"/>
        <v>0</v>
      </c>
      <c r="AM1091" s="11">
        <f t="shared" ca="1" si="256"/>
        <v>0</v>
      </c>
      <c r="AN1091" s="11">
        <f t="shared" ca="1" si="256"/>
        <v>0</v>
      </c>
      <c r="AO1091" s="11">
        <f t="shared" ca="1" si="256"/>
        <v>0</v>
      </c>
      <c r="AP1091" s="11">
        <f t="shared" ca="1" si="256"/>
        <v>0</v>
      </c>
      <c r="AQ1091" s="11">
        <f t="shared" ca="1" si="256"/>
        <v>0</v>
      </c>
      <c r="AR1091" s="11">
        <f t="shared" ca="1" si="256"/>
        <v>0</v>
      </c>
      <c r="AS1091" s="11">
        <f t="shared" ca="1" si="257"/>
        <v>0</v>
      </c>
      <c r="AT1091" s="11">
        <f t="shared" ca="1" si="257"/>
        <v>0</v>
      </c>
      <c r="AU1091" s="11">
        <f t="shared" ca="1" si="257"/>
        <v>0</v>
      </c>
      <c r="AV1091" s="11">
        <f t="shared" ca="1" si="257"/>
        <v>0</v>
      </c>
      <c r="AW1091" s="11">
        <f t="shared" ca="1" si="257"/>
        <v>0</v>
      </c>
      <c r="AX1091" s="11">
        <f t="shared" ca="1" si="257"/>
        <v>0</v>
      </c>
      <c r="AY1091" s="11">
        <f t="shared" ca="1" si="257"/>
        <v>0</v>
      </c>
      <c r="AZ1091" s="11">
        <f t="shared" ca="1" si="257"/>
        <v>0</v>
      </c>
      <c r="BA1091" s="11">
        <f t="shared" ca="1" si="257"/>
        <v>0</v>
      </c>
      <c r="BB1091" s="11"/>
      <c r="BC1091" s="11">
        <f>IF($AG1091,SUMPRODUCT(AI$2:AI1091,$AH$2:$AH1091)/SUM($AH$2:$AH1091),0)</f>
        <v>0</v>
      </c>
      <c r="BD1091" s="11">
        <f>IF($AG1091,SUMPRODUCT(AJ$2:AJ1091,$AH$2:$AH1091)/SUM($AH$2:$AH1091),0)</f>
        <v>0</v>
      </c>
      <c r="BE1091" s="11">
        <f>IF($AG1091,SUMPRODUCT(AK$2:AK1091,$AH$2:$AH1091)/SUM($AH$2:$AH1091),0)</f>
        <v>0</v>
      </c>
      <c r="BF1091" s="11">
        <f>IF($AG1091,SUMPRODUCT(AL$2:AL1091,$AH$2:$AH1091)/SUM($AH$2:$AH1091),0)</f>
        <v>0</v>
      </c>
      <c r="BG1091" s="11">
        <f>IF($AG1091,SUMPRODUCT(AM$2:AM1091,$AH$2:$AH1091)/SUM($AH$2:$AH1091),0)</f>
        <v>0</v>
      </c>
      <c r="BH1091" s="11">
        <f>IF($AG1091,SUMPRODUCT(AN$2:AN1091,$AH$2:$AH1091)/SUM($AH$2:$AH1091),0)</f>
        <v>0</v>
      </c>
      <c r="BI1091" s="11">
        <f>IF($AG1091,SUMPRODUCT(AO$2:AO1091,$AH$2:$AH1091)/SUM($AH$2:$AH1091),0)</f>
        <v>0</v>
      </c>
      <c r="BJ1091" s="11">
        <f>IF($AG1091,SUMPRODUCT(AP$2:AP1091,$AH$2:$AH1091)/SUM($AH$2:$AH1091),0)</f>
        <v>0</v>
      </c>
      <c r="BK1091" s="11">
        <f>IF($AG1091,SUMPRODUCT(AQ$2:AQ1091,$AH$2:$AH1091)/SUM($AH$2:$AH1091),0)</f>
        <v>0</v>
      </c>
      <c r="BL1091" s="11">
        <f>IF($AG1091,SUMPRODUCT(AR$2:AR1091,$AH$2:$AH1091)/SUM($AH$2:$AH1091),0)</f>
        <v>0</v>
      </c>
      <c r="BM1091" s="11">
        <f>IF($AG1091,SUMPRODUCT(AS$2:AS1091,$AH$2:$AH1091)/SUM($AH$2:$AH1091),0)</f>
        <v>0</v>
      </c>
      <c r="BN1091" s="11">
        <f>IF($AG1091,SUMPRODUCT(AT$2:AT1091,$AH$2:$AH1091)/SUM($AH$2:$AH1091),0)</f>
        <v>0</v>
      </c>
      <c r="BO1091" s="11">
        <f>IF($AG1091,SUMPRODUCT(AU$2:AU1091,$AH$2:$AH1091)/SUM($AH$2:$AH1091),0)</f>
        <v>0</v>
      </c>
      <c r="BP1091" s="11">
        <f>IF($AG1091,SUMPRODUCT(AV$2:AV1091,$AH$2:$AH1091)/SUM($AH$2:$AH1091),0)</f>
        <v>0</v>
      </c>
      <c r="BQ1091" s="11">
        <f>IF($AG1091,SUMPRODUCT(AW$2:AW1091,$AH$2:$AH1091)/SUM($AH$2:$AH1091),0)</f>
        <v>0</v>
      </c>
      <c r="BR1091" s="11">
        <f>IF($AG1091,SUMPRODUCT(AX$2:AX1091,$AH$2:$AH1091)/SUM($AH$2:$AH1091),0)</f>
        <v>0</v>
      </c>
      <c r="BS1091" s="11">
        <f>IF($AG1091,SUMPRODUCT(AY$2:AY1091,$AH$2:$AH1091)/SUM($AH$2:$AH1091),0)</f>
        <v>0</v>
      </c>
      <c r="BT1091" s="11">
        <f>IF($AG1091,SUMPRODUCT(AZ$2:AZ1091,$AH$2:$AH1091)/SUM($AH$2:$AH1091),0)</f>
        <v>0</v>
      </c>
      <c r="BU1091" s="11">
        <f>IF($AG1091,SUMPRODUCT(BA$2:BA1091,$AH$2:$AH1091)/SUM($AH$2:$AH1091),0)</f>
        <v>0</v>
      </c>
      <c r="BV1091" s="11"/>
      <c r="BW1091" s="109" cm="1">
        <f t="array" ref="BW1091">IF($AG1091,SQRT(SUMPRODUCT($AH$2:$AH1091, (AI$2:AI1091-BC1091)^2)/(SUM($AH$2:$AH1091)-1)),0)</f>
        <v>0</v>
      </c>
      <c r="BX1091" s="109" cm="1">
        <f t="array" ref="BX1091">IF($AG1091,SQRT(SUMPRODUCT($AH$2:$AH1091, (AJ$2:AJ1091-BD1091)^2)/(SUM($AH$2:$AH1091)-1)),0)</f>
        <v>0</v>
      </c>
      <c r="BY1091" s="109" cm="1">
        <f t="array" ref="BY1091">IF($AG1091,SQRT(SUMPRODUCT($AH$2:$AH1091, (AK$2:AK1091-BE1091)^2)/(SUM($AH$2:$AH1091)-1)),0)</f>
        <v>0</v>
      </c>
      <c r="BZ1091" s="109" cm="1">
        <f t="array" ref="BZ1091">IF($AG1091,SQRT(SUMPRODUCT($AH$2:$AH1091, (AL$2:AL1091-BF1091)^2)/(SUM($AH$2:$AH1091)-1)),0)</f>
        <v>0</v>
      </c>
      <c r="CA1091" s="109" cm="1">
        <f t="array" ref="CA1091">IF($AG1091,SQRT(SUMPRODUCT($AH$2:$AH1091, (AM$2:AM1091-BG1091)^2)/(SUM($AH$2:$AH1091)-1)),0)</f>
        <v>0</v>
      </c>
      <c r="CB1091" s="109" cm="1">
        <f t="array" ref="CB1091">IF($AG1091,SQRT(SUMPRODUCT($AH$2:$AH1091, (AN$2:AN1091-BH1091)^2)/(SUM($AH$2:$AH1091)-1)),0)</f>
        <v>0</v>
      </c>
      <c r="CC1091" s="109" cm="1">
        <f t="array" ref="CC1091">IF($AG1091,SQRT(SUMPRODUCT($AH$2:$AH1091, (AO$2:AO1091-BI1091)^2)/(SUM($AH$2:$AH1091)-1)),0)</f>
        <v>0</v>
      </c>
      <c r="CD1091" s="109" cm="1">
        <f t="array" ref="CD1091">IF($AG1091,SQRT(SUMPRODUCT($AH$2:$AH1091, (AP$2:AP1091-BJ1091)^2)/(SUM($AH$2:$AH1091)-1)),0)</f>
        <v>0</v>
      </c>
      <c r="CE1091" s="109" cm="1">
        <f t="array" ref="CE1091">IF($AG1091,SQRT(SUMPRODUCT($AH$2:$AH1091, (AQ$2:AQ1091-BK1091)^2)/(SUM($AH$2:$AH1091)-1)),0)</f>
        <v>0</v>
      </c>
      <c r="CF1091" s="109" cm="1">
        <f t="array" ref="CF1091">IF($AG1091,SQRT(SUMPRODUCT($AH$2:$AH1091, (AR$2:AR1091-BL1091)^2)/(SUM($AH$2:$AH1091)-1)),0)</f>
        <v>0</v>
      </c>
      <c r="CG1091" s="109" cm="1">
        <f t="array" ref="CG1091">IF($AG1091,SQRT(SUMPRODUCT($AH$2:$AH1091, (AS$2:AS1091-BM1091)^2)/(SUM($AH$2:$AH1091)-1)),0)</f>
        <v>0</v>
      </c>
      <c r="CH1091" s="109" cm="1">
        <f t="array" ref="CH1091">IF($AG1091,SQRT(SUMPRODUCT($AH$2:$AH1091, (AT$2:AT1091-BN1091)^2)/(SUM($AH$2:$AH1091)-1)),0)</f>
        <v>0</v>
      </c>
      <c r="CI1091" s="109" cm="1">
        <f t="array" ref="CI1091">IF($AG1091,SQRT(SUMPRODUCT($AH$2:$AH1091, (AU$2:AU1091-BO1091)^2)/(SUM($AH$2:$AH1091)-1)),0)</f>
        <v>0</v>
      </c>
      <c r="CJ1091" s="109" cm="1">
        <f t="array" ref="CJ1091">IF($AG1091,SQRT(SUMPRODUCT($AH$2:$AH1091, (AV$2:AV1091-BP1091)^2)/(SUM($AH$2:$AH1091)-1)),0)</f>
        <v>0</v>
      </c>
      <c r="CK1091" s="109" cm="1">
        <f t="array" ref="CK1091">IF($AG1091,SQRT(SUMPRODUCT($AH$2:$AH1091, (AW$2:AW1091-BQ1091)^2)/(SUM($AH$2:$AH1091)-1)),0)</f>
        <v>0</v>
      </c>
      <c r="CL1091" s="109" cm="1">
        <f t="array" ref="CL1091">IF($AG1091,SQRT(SUMPRODUCT($AH$2:$AH1091, (AX$2:AX1091-BR1091)^2)/(SUM($AH$2:$AH1091)-1)),0)</f>
        <v>0</v>
      </c>
      <c r="CM1091" s="109" cm="1">
        <f t="array" ref="CM1091">IF($AG1091,SQRT(SUMPRODUCT($AH$2:$AH1091, (AY$2:AY1091-BS1091)^2)/(SUM($AH$2:$AH1091)-1)),0)</f>
        <v>0</v>
      </c>
      <c r="CN1091" s="109" cm="1">
        <f t="array" ref="CN1091">IF($AG1091,SQRT(SUMPRODUCT($AH$2:$AH1091, (AZ$2:AZ1091-BT1091)^2)/(SUM($AH$2:$AH1091)-1)),0)</f>
        <v>0</v>
      </c>
      <c r="CO1091" s="109" cm="1">
        <f t="array" ref="CO1091">IF($AG1091,SQRT(SUMPRODUCT($AH$2:$AH1091, (BA$2:BA1091-BU1091)^2)/(SUM($AH$2:$AH1091)-1)),0)</f>
        <v>0</v>
      </c>
    </row>
    <row r="1092" spans="34:93" x14ac:dyDescent="0.25">
      <c r="AH1092" s="99" t="str">
        <f t="shared" si="253"/>
        <v/>
      </c>
      <c r="AI1092" s="11">
        <f t="shared" ref="AI1092:AR1101" ca="1" si="258">IF(AI$1&lt;&gt;0,SUMIFS(INDIRECT(AI$1), Fecha,$AG1092),0)</f>
        <v>0</v>
      </c>
      <c r="AJ1092" s="11">
        <f t="shared" ca="1" si="258"/>
        <v>0</v>
      </c>
      <c r="AK1092" s="11">
        <f t="shared" ca="1" si="258"/>
        <v>0</v>
      </c>
      <c r="AL1092" s="11">
        <f t="shared" ca="1" si="258"/>
        <v>0</v>
      </c>
      <c r="AM1092" s="11">
        <f t="shared" ca="1" si="258"/>
        <v>0</v>
      </c>
      <c r="AN1092" s="11">
        <f t="shared" ca="1" si="258"/>
        <v>0</v>
      </c>
      <c r="AO1092" s="11">
        <f t="shared" ca="1" si="258"/>
        <v>0</v>
      </c>
      <c r="AP1092" s="11">
        <f t="shared" ca="1" si="258"/>
        <v>0</v>
      </c>
      <c r="AQ1092" s="11">
        <f t="shared" ca="1" si="258"/>
        <v>0</v>
      </c>
      <c r="AR1092" s="11">
        <f t="shared" ca="1" si="258"/>
        <v>0</v>
      </c>
      <c r="AS1092" s="11">
        <f t="shared" ref="AS1092:BA1101" ca="1" si="259">IF(AS$1&lt;&gt;0,SUMIFS(INDIRECT(AS$1), Fecha,$AG1092),0)</f>
        <v>0</v>
      </c>
      <c r="AT1092" s="11">
        <f t="shared" ca="1" si="259"/>
        <v>0</v>
      </c>
      <c r="AU1092" s="11">
        <f t="shared" ca="1" si="259"/>
        <v>0</v>
      </c>
      <c r="AV1092" s="11">
        <f t="shared" ca="1" si="259"/>
        <v>0</v>
      </c>
      <c r="AW1092" s="11">
        <f t="shared" ca="1" si="259"/>
        <v>0</v>
      </c>
      <c r="AX1092" s="11">
        <f t="shared" ca="1" si="259"/>
        <v>0</v>
      </c>
      <c r="AY1092" s="11">
        <f t="shared" ca="1" si="259"/>
        <v>0</v>
      </c>
      <c r="AZ1092" s="11">
        <f t="shared" ca="1" si="259"/>
        <v>0</v>
      </c>
      <c r="BA1092" s="11">
        <f t="shared" ca="1" si="259"/>
        <v>0</v>
      </c>
      <c r="BB1092" s="11"/>
      <c r="BC1092" s="11">
        <f>IF($AG1092,SUMPRODUCT(AI$2:AI1092,$AH$2:$AH1092)/SUM($AH$2:$AH1092),0)</f>
        <v>0</v>
      </c>
      <c r="BD1092" s="11">
        <f>IF($AG1092,SUMPRODUCT(AJ$2:AJ1092,$AH$2:$AH1092)/SUM($AH$2:$AH1092),0)</f>
        <v>0</v>
      </c>
      <c r="BE1092" s="11">
        <f>IF($AG1092,SUMPRODUCT(AK$2:AK1092,$AH$2:$AH1092)/SUM($AH$2:$AH1092),0)</f>
        <v>0</v>
      </c>
      <c r="BF1092" s="11">
        <f>IF($AG1092,SUMPRODUCT(AL$2:AL1092,$AH$2:$AH1092)/SUM($AH$2:$AH1092),0)</f>
        <v>0</v>
      </c>
      <c r="BG1092" s="11">
        <f>IF($AG1092,SUMPRODUCT(AM$2:AM1092,$AH$2:$AH1092)/SUM($AH$2:$AH1092),0)</f>
        <v>0</v>
      </c>
      <c r="BH1092" s="11">
        <f>IF($AG1092,SUMPRODUCT(AN$2:AN1092,$AH$2:$AH1092)/SUM($AH$2:$AH1092),0)</f>
        <v>0</v>
      </c>
      <c r="BI1092" s="11">
        <f>IF($AG1092,SUMPRODUCT(AO$2:AO1092,$AH$2:$AH1092)/SUM($AH$2:$AH1092),0)</f>
        <v>0</v>
      </c>
      <c r="BJ1092" s="11">
        <f>IF($AG1092,SUMPRODUCT(AP$2:AP1092,$AH$2:$AH1092)/SUM($AH$2:$AH1092),0)</f>
        <v>0</v>
      </c>
      <c r="BK1092" s="11">
        <f>IF($AG1092,SUMPRODUCT(AQ$2:AQ1092,$AH$2:$AH1092)/SUM($AH$2:$AH1092),0)</f>
        <v>0</v>
      </c>
      <c r="BL1092" s="11">
        <f>IF($AG1092,SUMPRODUCT(AR$2:AR1092,$AH$2:$AH1092)/SUM($AH$2:$AH1092),0)</f>
        <v>0</v>
      </c>
      <c r="BM1092" s="11">
        <f>IF($AG1092,SUMPRODUCT(AS$2:AS1092,$AH$2:$AH1092)/SUM($AH$2:$AH1092),0)</f>
        <v>0</v>
      </c>
      <c r="BN1092" s="11">
        <f>IF($AG1092,SUMPRODUCT(AT$2:AT1092,$AH$2:$AH1092)/SUM($AH$2:$AH1092),0)</f>
        <v>0</v>
      </c>
      <c r="BO1092" s="11">
        <f>IF($AG1092,SUMPRODUCT(AU$2:AU1092,$AH$2:$AH1092)/SUM($AH$2:$AH1092),0)</f>
        <v>0</v>
      </c>
      <c r="BP1092" s="11">
        <f>IF($AG1092,SUMPRODUCT(AV$2:AV1092,$AH$2:$AH1092)/SUM($AH$2:$AH1092),0)</f>
        <v>0</v>
      </c>
      <c r="BQ1092" s="11">
        <f>IF($AG1092,SUMPRODUCT(AW$2:AW1092,$AH$2:$AH1092)/SUM($AH$2:$AH1092),0)</f>
        <v>0</v>
      </c>
      <c r="BR1092" s="11">
        <f>IF($AG1092,SUMPRODUCT(AX$2:AX1092,$AH$2:$AH1092)/SUM($AH$2:$AH1092),0)</f>
        <v>0</v>
      </c>
      <c r="BS1092" s="11">
        <f>IF($AG1092,SUMPRODUCT(AY$2:AY1092,$AH$2:$AH1092)/SUM($AH$2:$AH1092),0)</f>
        <v>0</v>
      </c>
      <c r="BT1092" s="11">
        <f>IF($AG1092,SUMPRODUCT(AZ$2:AZ1092,$AH$2:$AH1092)/SUM($AH$2:$AH1092),0)</f>
        <v>0</v>
      </c>
      <c r="BU1092" s="11">
        <f>IF($AG1092,SUMPRODUCT(BA$2:BA1092,$AH$2:$AH1092)/SUM($AH$2:$AH1092),0)</f>
        <v>0</v>
      </c>
      <c r="BV1092" s="11"/>
      <c r="BW1092" s="109" cm="1">
        <f t="array" ref="BW1092">IF($AG1092,SQRT(SUMPRODUCT($AH$2:$AH1092, (AI$2:AI1092-BC1092)^2)/(SUM($AH$2:$AH1092)-1)),0)</f>
        <v>0</v>
      </c>
      <c r="BX1092" s="109" cm="1">
        <f t="array" ref="BX1092">IF($AG1092,SQRT(SUMPRODUCT($AH$2:$AH1092, (AJ$2:AJ1092-BD1092)^2)/(SUM($AH$2:$AH1092)-1)),0)</f>
        <v>0</v>
      </c>
      <c r="BY1092" s="109" cm="1">
        <f t="array" ref="BY1092">IF($AG1092,SQRT(SUMPRODUCT($AH$2:$AH1092, (AK$2:AK1092-BE1092)^2)/(SUM($AH$2:$AH1092)-1)),0)</f>
        <v>0</v>
      </c>
      <c r="BZ1092" s="109" cm="1">
        <f t="array" ref="BZ1092">IF($AG1092,SQRT(SUMPRODUCT($AH$2:$AH1092, (AL$2:AL1092-BF1092)^2)/(SUM($AH$2:$AH1092)-1)),0)</f>
        <v>0</v>
      </c>
      <c r="CA1092" s="109" cm="1">
        <f t="array" ref="CA1092">IF($AG1092,SQRT(SUMPRODUCT($AH$2:$AH1092, (AM$2:AM1092-BG1092)^2)/(SUM($AH$2:$AH1092)-1)),0)</f>
        <v>0</v>
      </c>
      <c r="CB1092" s="109" cm="1">
        <f t="array" ref="CB1092">IF($AG1092,SQRT(SUMPRODUCT($AH$2:$AH1092, (AN$2:AN1092-BH1092)^2)/(SUM($AH$2:$AH1092)-1)),0)</f>
        <v>0</v>
      </c>
      <c r="CC1092" s="109" cm="1">
        <f t="array" ref="CC1092">IF($AG1092,SQRT(SUMPRODUCT($AH$2:$AH1092, (AO$2:AO1092-BI1092)^2)/(SUM($AH$2:$AH1092)-1)),0)</f>
        <v>0</v>
      </c>
      <c r="CD1092" s="109" cm="1">
        <f t="array" ref="CD1092">IF($AG1092,SQRT(SUMPRODUCT($AH$2:$AH1092, (AP$2:AP1092-BJ1092)^2)/(SUM($AH$2:$AH1092)-1)),0)</f>
        <v>0</v>
      </c>
      <c r="CE1092" s="109" cm="1">
        <f t="array" ref="CE1092">IF($AG1092,SQRT(SUMPRODUCT($AH$2:$AH1092, (AQ$2:AQ1092-BK1092)^2)/(SUM($AH$2:$AH1092)-1)),0)</f>
        <v>0</v>
      </c>
      <c r="CF1092" s="109" cm="1">
        <f t="array" ref="CF1092">IF($AG1092,SQRT(SUMPRODUCT($AH$2:$AH1092, (AR$2:AR1092-BL1092)^2)/(SUM($AH$2:$AH1092)-1)),0)</f>
        <v>0</v>
      </c>
      <c r="CG1092" s="109" cm="1">
        <f t="array" ref="CG1092">IF($AG1092,SQRT(SUMPRODUCT($AH$2:$AH1092, (AS$2:AS1092-BM1092)^2)/(SUM($AH$2:$AH1092)-1)),0)</f>
        <v>0</v>
      </c>
      <c r="CH1092" s="109" cm="1">
        <f t="array" ref="CH1092">IF($AG1092,SQRT(SUMPRODUCT($AH$2:$AH1092, (AT$2:AT1092-BN1092)^2)/(SUM($AH$2:$AH1092)-1)),0)</f>
        <v>0</v>
      </c>
      <c r="CI1092" s="109" cm="1">
        <f t="array" ref="CI1092">IF($AG1092,SQRT(SUMPRODUCT($AH$2:$AH1092, (AU$2:AU1092-BO1092)^2)/(SUM($AH$2:$AH1092)-1)),0)</f>
        <v>0</v>
      </c>
      <c r="CJ1092" s="109" cm="1">
        <f t="array" ref="CJ1092">IF($AG1092,SQRT(SUMPRODUCT($AH$2:$AH1092, (AV$2:AV1092-BP1092)^2)/(SUM($AH$2:$AH1092)-1)),0)</f>
        <v>0</v>
      </c>
      <c r="CK1092" s="109" cm="1">
        <f t="array" ref="CK1092">IF($AG1092,SQRT(SUMPRODUCT($AH$2:$AH1092, (AW$2:AW1092-BQ1092)^2)/(SUM($AH$2:$AH1092)-1)),0)</f>
        <v>0</v>
      </c>
      <c r="CL1092" s="109" cm="1">
        <f t="array" ref="CL1092">IF($AG1092,SQRT(SUMPRODUCT($AH$2:$AH1092, (AX$2:AX1092-BR1092)^2)/(SUM($AH$2:$AH1092)-1)),0)</f>
        <v>0</v>
      </c>
      <c r="CM1092" s="109" cm="1">
        <f t="array" ref="CM1092">IF($AG1092,SQRT(SUMPRODUCT($AH$2:$AH1092, (AY$2:AY1092-BS1092)^2)/(SUM($AH$2:$AH1092)-1)),0)</f>
        <v>0</v>
      </c>
      <c r="CN1092" s="109" cm="1">
        <f t="array" ref="CN1092">IF($AG1092,SQRT(SUMPRODUCT($AH$2:$AH1092, (AZ$2:AZ1092-BT1092)^2)/(SUM($AH$2:$AH1092)-1)),0)</f>
        <v>0</v>
      </c>
      <c r="CO1092" s="109" cm="1">
        <f t="array" ref="CO1092">IF($AG1092,SQRT(SUMPRODUCT($AH$2:$AH1092, (BA$2:BA1092-BU1092)^2)/(SUM($AH$2:$AH1092)-1)),0)</f>
        <v>0</v>
      </c>
    </row>
    <row r="1093" spans="34:93" x14ac:dyDescent="0.25">
      <c r="AH1093" s="99" t="str">
        <f t="shared" si="253"/>
        <v/>
      </c>
      <c r="AI1093" s="11">
        <f t="shared" ca="1" si="258"/>
        <v>0</v>
      </c>
      <c r="AJ1093" s="11">
        <f t="shared" ca="1" si="258"/>
        <v>0</v>
      </c>
      <c r="AK1093" s="11">
        <f t="shared" ca="1" si="258"/>
        <v>0</v>
      </c>
      <c r="AL1093" s="11">
        <f t="shared" ca="1" si="258"/>
        <v>0</v>
      </c>
      <c r="AM1093" s="11">
        <f t="shared" ca="1" si="258"/>
        <v>0</v>
      </c>
      <c r="AN1093" s="11">
        <f t="shared" ca="1" si="258"/>
        <v>0</v>
      </c>
      <c r="AO1093" s="11">
        <f t="shared" ca="1" si="258"/>
        <v>0</v>
      </c>
      <c r="AP1093" s="11">
        <f t="shared" ca="1" si="258"/>
        <v>0</v>
      </c>
      <c r="AQ1093" s="11">
        <f t="shared" ca="1" si="258"/>
        <v>0</v>
      </c>
      <c r="AR1093" s="11">
        <f t="shared" ca="1" si="258"/>
        <v>0</v>
      </c>
      <c r="AS1093" s="11">
        <f t="shared" ca="1" si="259"/>
        <v>0</v>
      </c>
      <c r="AT1093" s="11">
        <f t="shared" ca="1" si="259"/>
        <v>0</v>
      </c>
      <c r="AU1093" s="11">
        <f t="shared" ca="1" si="259"/>
        <v>0</v>
      </c>
      <c r="AV1093" s="11">
        <f t="shared" ca="1" si="259"/>
        <v>0</v>
      </c>
      <c r="AW1093" s="11">
        <f t="shared" ca="1" si="259"/>
        <v>0</v>
      </c>
      <c r="AX1093" s="11">
        <f t="shared" ca="1" si="259"/>
        <v>0</v>
      </c>
      <c r="AY1093" s="11">
        <f t="shared" ca="1" si="259"/>
        <v>0</v>
      </c>
      <c r="AZ1093" s="11">
        <f t="shared" ca="1" si="259"/>
        <v>0</v>
      </c>
      <c r="BA1093" s="11">
        <f t="shared" ca="1" si="259"/>
        <v>0</v>
      </c>
      <c r="BB1093" s="11"/>
      <c r="BC1093" s="11">
        <f>IF($AG1093,SUMPRODUCT(AI$2:AI1093,$AH$2:$AH1093)/SUM($AH$2:$AH1093),0)</f>
        <v>0</v>
      </c>
      <c r="BD1093" s="11">
        <f>IF($AG1093,SUMPRODUCT(AJ$2:AJ1093,$AH$2:$AH1093)/SUM($AH$2:$AH1093),0)</f>
        <v>0</v>
      </c>
      <c r="BE1093" s="11">
        <f>IF($AG1093,SUMPRODUCT(AK$2:AK1093,$AH$2:$AH1093)/SUM($AH$2:$AH1093),0)</f>
        <v>0</v>
      </c>
      <c r="BF1093" s="11">
        <f>IF($AG1093,SUMPRODUCT(AL$2:AL1093,$AH$2:$AH1093)/SUM($AH$2:$AH1093),0)</f>
        <v>0</v>
      </c>
      <c r="BG1093" s="11">
        <f>IF($AG1093,SUMPRODUCT(AM$2:AM1093,$AH$2:$AH1093)/SUM($AH$2:$AH1093),0)</f>
        <v>0</v>
      </c>
      <c r="BH1093" s="11">
        <f>IF($AG1093,SUMPRODUCT(AN$2:AN1093,$AH$2:$AH1093)/SUM($AH$2:$AH1093),0)</f>
        <v>0</v>
      </c>
      <c r="BI1093" s="11">
        <f>IF($AG1093,SUMPRODUCT(AO$2:AO1093,$AH$2:$AH1093)/SUM($AH$2:$AH1093),0)</f>
        <v>0</v>
      </c>
      <c r="BJ1093" s="11">
        <f>IF($AG1093,SUMPRODUCT(AP$2:AP1093,$AH$2:$AH1093)/SUM($AH$2:$AH1093),0)</f>
        <v>0</v>
      </c>
      <c r="BK1093" s="11">
        <f>IF($AG1093,SUMPRODUCT(AQ$2:AQ1093,$AH$2:$AH1093)/SUM($AH$2:$AH1093),0)</f>
        <v>0</v>
      </c>
      <c r="BL1093" s="11">
        <f>IF($AG1093,SUMPRODUCT(AR$2:AR1093,$AH$2:$AH1093)/SUM($AH$2:$AH1093),0)</f>
        <v>0</v>
      </c>
      <c r="BM1093" s="11">
        <f>IF($AG1093,SUMPRODUCT(AS$2:AS1093,$AH$2:$AH1093)/SUM($AH$2:$AH1093),0)</f>
        <v>0</v>
      </c>
      <c r="BN1093" s="11">
        <f>IF($AG1093,SUMPRODUCT(AT$2:AT1093,$AH$2:$AH1093)/SUM($AH$2:$AH1093),0)</f>
        <v>0</v>
      </c>
      <c r="BO1093" s="11">
        <f>IF($AG1093,SUMPRODUCT(AU$2:AU1093,$AH$2:$AH1093)/SUM($AH$2:$AH1093),0)</f>
        <v>0</v>
      </c>
      <c r="BP1093" s="11">
        <f>IF($AG1093,SUMPRODUCT(AV$2:AV1093,$AH$2:$AH1093)/SUM($AH$2:$AH1093),0)</f>
        <v>0</v>
      </c>
      <c r="BQ1093" s="11">
        <f>IF($AG1093,SUMPRODUCT(AW$2:AW1093,$AH$2:$AH1093)/SUM($AH$2:$AH1093),0)</f>
        <v>0</v>
      </c>
      <c r="BR1093" s="11">
        <f>IF($AG1093,SUMPRODUCT(AX$2:AX1093,$AH$2:$AH1093)/SUM($AH$2:$AH1093),0)</f>
        <v>0</v>
      </c>
      <c r="BS1093" s="11">
        <f>IF($AG1093,SUMPRODUCT(AY$2:AY1093,$AH$2:$AH1093)/SUM($AH$2:$AH1093),0)</f>
        <v>0</v>
      </c>
      <c r="BT1093" s="11">
        <f>IF($AG1093,SUMPRODUCT(AZ$2:AZ1093,$AH$2:$AH1093)/SUM($AH$2:$AH1093),0)</f>
        <v>0</v>
      </c>
      <c r="BU1093" s="11">
        <f>IF($AG1093,SUMPRODUCT(BA$2:BA1093,$AH$2:$AH1093)/SUM($AH$2:$AH1093),0)</f>
        <v>0</v>
      </c>
      <c r="BV1093" s="11"/>
      <c r="BW1093" s="109" cm="1">
        <f t="array" ref="BW1093">IF($AG1093,SQRT(SUMPRODUCT($AH$2:$AH1093, (AI$2:AI1093-BC1093)^2)/(SUM($AH$2:$AH1093)-1)),0)</f>
        <v>0</v>
      </c>
      <c r="BX1093" s="109" cm="1">
        <f t="array" ref="BX1093">IF($AG1093,SQRT(SUMPRODUCT($AH$2:$AH1093, (AJ$2:AJ1093-BD1093)^2)/(SUM($AH$2:$AH1093)-1)),0)</f>
        <v>0</v>
      </c>
      <c r="BY1093" s="109" cm="1">
        <f t="array" ref="BY1093">IF($AG1093,SQRT(SUMPRODUCT($AH$2:$AH1093, (AK$2:AK1093-BE1093)^2)/(SUM($AH$2:$AH1093)-1)),0)</f>
        <v>0</v>
      </c>
      <c r="BZ1093" s="109" cm="1">
        <f t="array" ref="BZ1093">IF($AG1093,SQRT(SUMPRODUCT($AH$2:$AH1093, (AL$2:AL1093-BF1093)^2)/(SUM($AH$2:$AH1093)-1)),0)</f>
        <v>0</v>
      </c>
      <c r="CA1093" s="109" cm="1">
        <f t="array" ref="CA1093">IF($AG1093,SQRT(SUMPRODUCT($AH$2:$AH1093, (AM$2:AM1093-BG1093)^2)/(SUM($AH$2:$AH1093)-1)),0)</f>
        <v>0</v>
      </c>
      <c r="CB1093" s="109" cm="1">
        <f t="array" ref="CB1093">IF($AG1093,SQRT(SUMPRODUCT($AH$2:$AH1093, (AN$2:AN1093-BH1093)^2)/(SUM($AH$2:$AH1093)-1)),0)</f>
        <v>0</v>
      </c>
      <c r="CC1093" s="109" cm="1">
        <f t="array" ref="CC1093">IF($AG1093,SQRT(SUMPRODUCT($AH$2:$AH1093, (AO$2:AO1093-BI1093)^2)/(SUM($AH$2:$AH1093)-1)),0)</f>
        <v>0</v>
      </c>
      <c r="CD1093" s="109" cm="1">
        <f t="array" ref="CD1093">IF($AG1093,SQRT(SUMPRODUCT($AH$2:$AH1093, (AP$2:AP1093-BJ1093)^2)/(SUM($AH$2:$AH1093)-1)),0)</f>
        <v>0</v>
      </c>
      <c r="CE1093" s="109" cm="1">
        <f t="array" ref="CE1093">IF($AG1093,SQRT(SUMPRODUCT($AH$2:$AH1093, (AQ$2:AQ1093-BK1093)^2)/(SUM($AH$2:$AH1093)-1)),0)</f>
        <v>0</v>
      </c>
      <c r="CF1093" s="109" cm="1">
        <f t="array" ref="CF1093">IF($AG1093,SQRT(SUMPRODUCT($AH$2:$AH1093, (AR$2:AR1093-BL1093)^2)/(SUM($AH$2:$AH1093)-1)),0)</f>
        <v>0</v>
      </c>
      <c r="CG1093" s="109" cm="1">
        <f t="array" ref="CG1093">IF($AG1093,SQRT(SUMPRODUCT($AH$2:$AH1093, (AS$2:AS1093-BM1093)^2)/(SUM($AH$2:$AH1093)-1)),0)</f>
        <v>0</v>
      </c>
      <c r="CH1093" s="109" cm="1">
        <f t="array" ref="CH1093">IF($AG1093,SQRT(SUMPRODUCT($AH$2:$AH1093, (AT$2:AT1093-BN1093)^2)/(SUM($AH$2:$AH1093)-1)),0)</f>
        <v>0</v>
      </c>
      <c r="CI1093" s="109" cm="1">
        <f t="array" ref="CI1093">IF($AG1093,SQRT(SUMPRODUCT($AH$2:$AH1093, (AU$2:AU1093-BO1093)^2)/(SUM($AH$2:$AH1093)-1)),0)</f>
        <v>0</v>
      </c>
      <c r="CJ1093" s="109" cm="1">
        <f t="array" ref="CJ1093">IF($AG1093,SQRT(SUMPRODUCT($AH$2:$AH1093, (AV$2:AV1093-BP1093)^2)/(SUM($AH$2:$AH1093)-1)),0)</f>
        <v>0</v>
      </c>
      <c r="CK1093" s="109" cm="1">
        <f t="array" ref="CK1093">IF($AG1093,SQRT(SUMPRODUCT($AH$2:$AH1093, (AW$2:AW1093-BQ1093)^2)/(SUM($AH$2:$AH1093)-1)),0)</f>
        <v>0</v>
      </c>
      <c r="CL1093" s="109" cm="1">
        <f t="array" ref="CL1093">IF($AG1093,SQRT(SUMPRODUCT($AH$2:$AH1093, (AX$2:AX1093-BR1093)^2)/(SUM($AH$2:$AH1093)-1)),0)</f>
        <v>0</v>
      </c>
      <c r="CM1093" s="109" cm="1">
        <f t="array" ref="CM1093">IF($AG1093,SQRT(SUMPRODUCT($AH$2:$AH1093, (AY$2:AY1093-BS1093)^2)/(SUM($AH$2:$AH1093)-1)),0)</f>
        <v>0</v>
      </c>
      <c r="CN1093" s="109" cm="1">
        <f t="array" ref="CN1093">IF($AG1093,SQRT(SUMPRODUCT($AH$2:$AH1093, (AZ$2:AZ1093-BT1093)^2)/(SUM($AH$2:$AH1093)-1)),0)</f>
        <v>0</v>
      </c>
      <c r="CO1093" s="109" cm="1">
        <f t="array" ref="CO1093">IF($AG1093,SQRT(SUMPRODUCT($AH$2:$AH1093, (BA$2:BA1093-BU1093)^2)/(SUM($AH$2:$AH1093)-1)),0)</f>
        <v>0</v>
      </c>
    </row>
    <row r="1094" spans="34:93" x14ac:dyDescent="0.25">
      <c r="AH1094" s="99" t="str">
        <f t="shared" si="253"/>
        <v/>
      </c>
      <c r="AI1094" s="11">
        <f t="shared" ca="1" si="258"/>
        <v>0</v>
      </c>
      <c r="AJ1094" s="11">
        <f t="shared" ca="1" si="258"/>
        <v>0</v>
      </c>
      <c r="AK1094" s="11">
        <f t="shared" ca="1" si="258"/>
        <v>0</v>
      </c>
      <c r="AL1094" s="11">
        <f t="shared" ca="1" si="258"/>
        <v>0</v>
      </c>
      <c r="AM1094" s="11">
        <f t="shared" ca="1" si="258"/>
        <v>0</v>
      </c>
      <c r="AN1094" s="11">
        <f t="shared" ca="1" si="258"/>
        <v>0</v>
      </c>
      <c r="AO1094" s="11">
        <f t="shared" ca="1" si="258"/>
        <v>0</v>
      </c>
      <c r="AP1094" s="11">
        <f t="shared" ca="1" si="258"/>
        <v>0</v>
      </c>
      <c r="AQ1094" s="11">
        <f t="shared" ca="1" si="258"/>
        <v>0</v>
      </c>
      <c r="AR1094" s="11">
        <f t="shared" ca="1" si="258"/>
        <v>0</v>
      </c>
      <c r="AS1094" s="11">
        <f t="shared" ca="1" si="259"/>
        <v>0</v>
      </c>
      <c r="AT1094" s="11">
        <f t="shared" ca="1" si="259"/>
        <v>0</v>
      </c>
      <c r="AU1094" s="11">
        <f t="shared" ca="1" si="259"/>
        <v>0</v>
      </c>
      <c r="AV1094" s="11">
        <f t="shared" ca="1" si="259"/>
        <v>0</v>
      </c>
      <c r="AW1094" s="11">
        <f t="shared" ca="1" si="259"/>
        <v>0</v>
      </c>
      <c r="AX1094" s="11">
        <f t="shared" ca="1" si="259"/>
        <v>0</v>
      </c>
      <c r="AY1094" s="11">
        <f t="shared" ca="1" si="259"/>
        <v>0</v>
      </c>
      <c r="AZ1094" s="11">
        <f t="shared" ca="1" si="259"/>
        <v>0</v>
      </c>
      <c r="BA1094" s="11">
        <f t="shared" ca="1" si="259"/>
        <v>0</v>
      </c>
      <c r="BB1094" s="11"/>
      <c r="BC1094" s="11">
        <f>IF($AG1094,SUMPRODUCT(AI$2:AI1094,$AH$2:$AH1094)/SUM($AH$2:$AH1094),0)</f>
        <v>0</v>
      </c>
      <c r="BD1094" s="11">
        <f>IF($AG1094,SUMPRODUCT(AJ$2:AJ1094,$AH$2:$AH1094)/SUM($AH$2:$AH1094),0)</f>
        <v>0</v>
      </c>
      <c r="BE1094" s="11">
        <f>IF($AG1094,SUMPRODUCT(AK$2:AK1094,$AH$2:$AH1094)/SUM($AH$2:$AH1094),0)</f>
        <v>0</v>
      </c>
      <c r="BF1094" s="11">
        <f>IF($AG1094,SUMPRODUCT(AL$2:AL1094,$AH$2:$AH1094)/SUM($AH$2:$AH1094),0)</f>
        <v>0</v>
      </c>
      <c r="BG1094" s="11">
        <f>IF($AG1094,SUMPRODUCT(AM$2:AM1094,$AH$2:$AH1094)/SUM($AH$2:$AH1094),0)</f>
        <v>0</v>
      </c>
      <c r="BH1094" s="11">
        <f>IF($AG1094,SUMPRODUCT(AN$2:AN1094,$AH$2:$AH1094)/SUM($AH$2:$AH1094),0)</f>
        <v>0</v>
      </c>
      <c r="BI1094" s="11">
        <f>IF($AG1094,SUMPRODUCT(AO$2:AO1094,$AH$2:$AH1094)/SUM($AH$2:$AH1094),0)</f>
        <v>0</v>
      </c>
      <c r="BJ1094" s="11">
        <f>IF($AG1094,SUMPRODUCT(AP$2:AP1094,$AH$2:$AH1094)/SUM($AH$2:$AH1094),0)</f>
        <v>0</v>
      </c>
      <c r="BK1094" s="11">
        <f>IF($AG1094,SUMPRODUCT(AQ$2:AQ1094,$AH$2:$AH1094)/SUM($AH$2:$AH1094),0)</f>
        <v>0</v>
      </c>
      <c r="BL1094" s="11">
        <f>IF($AG1094,SUMPRODUCT(AR$2:AR1094,$AH$2:$AH1094)/SUM($AH$2:$AH1094),0)</f>
        <v>0</v>
      </c>
      <c r="BM1094" s="11">
        <f>IF($AG1094,SUMPRODUCT(AS$2:AS1094,$AH$2:$AH1094)/SUM($AH$2:$AH1094),0)</f>
        <v>0</v>
      </c>
      <c r="BN1094" s="11">
        <f>IF($AG1094,SUMPRODUCT(AT$2:AT1094,$AH$2:$AH1094)/SUM($AH$2:$AH1094),0)</f>
        <v>0</v>
      </c>
      <c r="BO1094" s="11">
        <f>IF($AG1094,SUMPRODUCT(AU$2:AU1094,$AH$2:$AH1094)/SUM($AH$2:$AH1094),0)</f>
        <v>0</v>
      </c>
      <c r="BP1094" s="11">
        <f>IF($AG1094,SUMPRODUCT(AV$2:AV1094,$AH$2:$AH1094)/SUM($AH$2:$AH1094),0)</f>
        <v>0</v>
      </c>
      <c r="BQ1094" s="11">
        <f>IF($AG1094,SUMPRODUCT(AW$2:AW1094,$AH$2:$AH1094)/SUM($AH$2:$AH1094),0)</f>
        <v>0</v>
      </c>
      <c r="BR1094" s="11">
        <f>IF($AG1094,SUMPRODUCT(AX$2:AX1094,$AH$2:$AH1094)/SUM($AH$2:$AH1094),0)</f>
        <v>0</v>
      </c>
      <c r="BS1094" s="11">
        <f>IF($AG1094,SUMPRODUCT(AY$2:AY1094,$AH$2:$AH1094)/SUM($AH$2:$AH1094),0)</f>
        <v>0</v>
      </c>
      <c r="BT1094" s="11">
        <f>IF($AG1094,SUMPRODUCT(AZ$2:AZ1094,$AH$2:$AH1094)/SUM($AH$2:$AH1094),0)</f>
        <v>0</v>
      </c>
      <c r="BU1094" s="11">
        <f>IF($AG1094,SUMPRODUCT(BA$2:BA1094,$AH$2:$AH1094)/SUM($AH$2:$AH1094),0)</f>
        <v>0</v>
      </c>
      <c r="BV1094" s="11"/>
      <c r="BW1094" s="109" cm="1">
        <f t="array" ref="BW1094">IF($AG1094,SQRT(SUMPRODUCT($AH$2:$AH1094, (AI$2:AI1094-BC1094)^2)/(SUM($AH$2:$AH1094)-1)),0)</f>
        <v>0</v>
      </c>
      <c r="BX1094" s="109" cm="1">
        <f t="array" ref="BX1094">IF($AG1094,SQRT(SUMPRODUCT($AH$2:$AH1094, (AJ$2:AJ1094-BD1094)^2)/(SUM($AH$2:$AH1094)-1)),0)</f>
        <v>0</v>
      </c>
      <c r="BY1094" s="109" cm="1">
        <f t="array" ref="BY1094">IF($AG1094,SQRT(SUMPRODUCT($AH$2:$AH1094, (AK$2:AK1094-BE1094)^2)/(SUM($AH$2:$AH1094)-1)),0)</f>
        <v>0</v>
      </c>
      <c r="BZ1094" s="109" cm="1">
        <f t="array" ref="BZ1094">IF($AG1094,SQRT(SUMPRODUCT($AH$2:$AH1094, (AL$2:AL1094-BF1094)^2)/(SUM($AH$2:$AH1094)-1)),0)</f>
        <v>0</v>
      </c>
      <c r="CA1094" s="109" cm="1">
        <f t="array" ref="CA1094">IF($AG1094,SQRT(SUMPRODUCT($AH$2:$AH1094, (AM$2:AM1094-BG1094)^2)/(SUM($AH$2:$AH1094)-1)),0)</f>
        <v>0</v>
      </c>
      <c r="CB1094" s="109" cm="1">
        <f t="array" ref="CB1094">IF($AG1094,SQRT(SUMPRODUCT($AH$2:$AH1094, (AN$2:AN1094-BH1094)^2)/(SUM($AH$2:$AH1094)-1)),0)</f>
        <v>0</v>
      </c>
      <c r="CC1094" s="109" cm="1">
        <f t="array" ref="CC1094">IF($AG1094,SQRT(SUMPRODUCT($AH$2:$AH1094, (AO$2:AO1094-BI1094)^2)/(SUM($AH$2:$AH1094)-1)),0)</f>
        <v>0</v>
      </c>
      <c r="CD1094" s="109" cm="1">
        <f t="array" ref="CD1094">IF($AG1094,SQRT(SUMPRODUCT($AH$2:$AH1094, (AP$2:AP1094-BJ1094)^2)/(SUM($AH$2:$AH1094)-1)),0)</f>
        <v>0</v>
      </c>
      <c r="CE1094" s="109" cm="1">
        <f t="array" ref="CE1094">IF($AG1094,SQRT(SUMPRODUCT($AH$2:$AH1094, (AQ$2:AQ1094-BK1094)^2)/(SUM($AH$2:$AH1094)-1)),0)</f>
        <v>0</v>
      </c>
      <c r="CF1094" s="109" cm="1">
        <f t="array" ref="CF1094">IF($AG1094,SQRT(SUMPRODUCT($AH$2:$AH1094, (AR$2:AR1094-BL1094)^2)/(SUM($AH$2:$AH1094)-1)),0)</f>
        <v>0</v>
      </c>
      <c r="CG1094" s="109" cm="1">
        <f t="array" ref="CG1094">IF($AG1094,SQRT(SUMPRODUCT($AH$2:$AH1094, (AS$2:AS1094-BM1094)^2)/(SUM($AH$2:$AH1094)-1)),0)</f>
        <v>0</v>
      </c>
      <c r="CH1094" s="109" cm="1">
        <f t="array" ref="CH1094">IF($AG1094,SQRT(SUMPRODUCT($AH$2:$AH1094, (AT$2:AT1094-BN1094)^2)/(SUM($AH$2:$AH1094)-1)),0)</f>
        <v>0</v>
      </c>
      <c r="CI1094" s="109" cm="1">
        <f t="array" ref="CI1094">IF($AG1094,SQRT(SUMPRODUCT($AH$2:$AH1094, (AU$2:AU1094-BO1094)^2)/(SUM($AH$2:$AH1094)-1)),0)</f>
        <v>0</v>
      </c>
      <c r="CJ1094" s="109" cm="1">
        <f t="array" ref="CJ1094">IF($AG1094,SQRT(SUMPRODUCT($AH$2:$AH1094, (AV$2:AV1094-BP1094)^2)/(SUM($AH$2:$AH1094)-1)),0)</f>
        <v>0</v>
      </c>
      <c r="CK1094" s="109" cm="1">
        <f t="array" ref="CK1094">IF($AG1094,SQRT(SUMPRODUCT($AH$2:$AH1094, (AW$2:AW1094-BQ1094)^2)/(SUM($AH$2:$AH1094)-1)),0)</f>
        <v>0</v>
      </c>
      <c r="CL1094" s="109" cm="1">
        <f t="array" ref="CL1094">IF($AG1094,SQRT(SUMPRODUCT($AH$2:$AH1094, (AX$2:AX1094-BR1094)^2)/(SUM($AH$2:$AH1094)-1)),0)</f>
        <v>0</v>
      </c>
      <c r="CM1094" s="109" cm="1">
        <f t="array" ref="CM1094">IF($AG1094,SQRT(SUMPRODUCT($AH$2:$AH1094, (AY$2:AY1094-BS1094)^2)/(SUM($AH$2:$AH1094)-1)),0)</f>
        <v>0</v>
      </c>
      <c r="CN1094" s="109" cm="1">
        <f t="array" ref="CN1094">IF($AG1094,SQRT(SUMPRODUCT($AH$2:$AH1094, (AZ$2:AZ1094-BT1094)^2)/(SUM($AH$2:$AH1094)-1)),0)</f>
        <v>0</v>
      </c>
      <c r="CO1094" s="109" cm="1">
        <f t="array" ref="CO1094">IF($AG1094,SQRT(SUMPRODUCT($AH$2:$AH1094, (BA$2:BA1094-BU1094)^2)/(SUM($AH$2:$AH1094)-1)),0)</f>
        <v>0</v>
      </c>
    </row>
    <row r="1095" spans="34:93" x14ac:dyDescent="0.25">
      <c r="AH1095" s="99" t="str">
        <f t="shared" si="253"/>
        <v/>
      </c>
      <c r="AI1095" s="11">
        <f t="shared" ca="1" si="258"/>
        <v>0</v>
      </c>
      <c r="AJ1095" s="11">
        <f t="shared" ca="1" si="258"/>
        <v>0</v>
      </c>
      <c r="AK1095" s="11">
        <f t="shared" ca="1" si="258"/>
        <v>0</v>
      </c>
      <c r="AL1095" s="11">
        <f t="shared" ca="1" si="258"/>
        <v>0</v>
      </c>
      <c r="AM1095" s="11">
        <f t="shared" ca="1" si="258"/>
        <v>0</v>
      </c>
      <c r="AN1095" s="11">
        <f t="shared" ca="1" si="258"/>
        <v>0</v>
      </c>
      <c r="AO1095" s="11">
        <f t="shared" ca="1" si="258"/>
        <v>0</v>
      </c>
      <c r="AP1095" s="11">
        <f t="shared" ca="1" si="258"/>
        <v>0</v>
      </c>
      <c r="AQ1095" s="11">
        <f t="shared" ca="1" si="258"/>
        <v>0</v>
      </c>
      <c r="AR1095" s="11">
        <f t="shared" ca="1" si="258"/>
        <v>0</v>
      </c>
      <c r="AS1095" s="11">
        <f t="shared" ca="1" si="259"/>
        <v>0</v>
      </c>
      <c r="AT1095" s="11">
        <f t="shared" ca="1" si="259"/>
        <v>0</v>
      </c>
      <c r="AU1095" s="11">
        <f t="shared" ca="1" si="259"/>
        <v>0</v>
      </c>
      <c r="AV1095" s="11">
        <f t="shared" ca="1" si="259"/>
        <v>0</v>
      </c>
      <c r="AW1095" s="11">
        <f t="shared" ca="1" si="259"/>
        <v>0</v>
      </c>
      <c r="AX1095" s="11">
        <f t="shared" ca="1" si="259"/>
        <v>0</v>
      </c>
      <c r="AY1095" s="11">
        <f t="shared" ca="1" si="259"/>
        <v>0</v>
      </c>
      <c r="AZ1095" s="11">
        <f t="shared" ca="1" si="259"/>
        <v>0</v>
      </c>
      <c r="BA1095" s="11">
        <f t="shared" ca="1" si="259"/>
        <v>0</v>
      </c>
      <c r="BB1095" s="11"/>
      <c r="BC1095" s="11">
        <f>IF($AG1095,SUMPRODUCT(AI$2:AI1095,$AH$2:$AH1095)/SUM($AH$2:$AH1095),0)</f>
        <v>0</v>
      </c>
      <c r="BD1095" s="11">
        <f>IF($AG1095,SUMPRODUCT(AJ$2:AJ1095,$AH$2:$AH1095)/SUM($AH$2:$AH1095),0)</f>
        <v>0</v>
      </c>
      <c r="BE1095" s="11">
        <f>IF($AG1095,SUMPRODUCT(AK$2:AK1095,$AH$2:$AH1095)/SUM($AH$2:$AH1095),0)</f>
        <v>0</v>
      </c>
      <c r="BF1095" s="11">
        <f>IF($AG1095,SUMPRODUCT(AL$2:AL1095,$AH$2:$AH1095)/SUM($AH$2:$AH1095),0)</f>
        <v>0</v>
      </c>
      <c r="BG1095" s="11">
        <f>IF($AG1095,SUMPRODUCT(AM$2:AM1095,$AH$2:$AH1095)/SUM($AH$2:$AH1095),0)</f>
        <v>0</v>
      </c>
      <c r="BH1095" s="11">
        <f>IF($AG1095,SUMPRODUCT(AN$2:AN1095,$AH$2:$AH1095)/SUM($AH$2:$AH1095),0)</f>
        <v>0</v>
      </c>
      <c r="BI1095" s="11">
        <f>IF($AG1095,SUMPRODUCT(AO$2:AO1095,$AH$2:$AH1095)/SUM($AH$2:$AH1095),0)</f>
        <v>0</v>
      </c>
      <c r="BJ1095" s="11">
        <f>IF($AG1095,SUMPRODUCT(AP$2:AP1095,$AH$2:$AH1095)/SUM($AH$2:$AH1095),0)</f>
        <v>0</v>
      </c>
      <c r="BK1095" s="11">
        <f>IF($AG1095,SUMPRODUCT(AQ$2:AQ1095,$AH$2:$AH1095)/SUM($AH$2:$AH1095),0)</f>
        <v>0</v>
      </c>
      <c r="BL1095" s="11">
        <f>IF($AG1095,SUMPRODUCT(AR$2:AR1095,$AH$2:$AH1095)/SUM($AH$2:$AH1095),0)</f>
        <v>0</v>
      </c>
      <c r="BM1095" s="11">
        <f>IF($AG1095,SUMPRODUCT(AS$2:AS1095,$AH$2:$AH1095)/SUM($AH$2:$AH1095),0)</f>
        <v>0</v>
      </c>
      <c r="BN1095" s="11">
        <f>IF($AG1095,SUMPRODUCT(AT$2:AT1095,$AH$2:$AH1095)/SUM($AH$2:$AH1095),0)</f>
        <v>0</v>
      </c>
      <c r="BO1095" s="11">
        <f>IF($AG1095,SUMPRODUCT(AU$2:AU1095,$AH$2:$AH1095)/SUM($AH$2:$AH1095),0)</f>
        <v>0</v>
      </c>
      <c r="BP1095" s="11">
        <f>IF($AG1095,SUMPRODUCT(AV$2:AV1095,$AH$2:$AH1095)/SUM($AH$2:$AH1095),0)</f>
        <v>0</v>
      </c>
      <c r="BQ1095" s="11">
        <f>IF($AG1095,SUMPRODUCT(AW$2:AW1095,$AH$2:$AH1095)/SUM($AH$2:$AH1095),0)</f>
        <v>0</v>
      </c>
      <c r="BR1095" s="11">
        <f>IF($AG1095,SUMPRODUCT(AX$2:AX1095,$AH$2:$AH1095)/SUM($AH$2:$AH1095),0)</f>
        <v>0</v>
      </c>
      <c r="BS1095" s="11">
        <f>IF($AG1095,SUMPRODUCT(AY$2:AY1095,$AH$2:$AH1095)/SUM($AH$2:$AH1095),0)</f>
        <v>0</v>
      </c>
      <c r="BT1095" s="11">
        <f>IF($AG1095,SUMPRODUCT(AZ$2:AZ1095,$AH$2:$AH1095)/SUM($AH$2:$AH1095),0)</f>
        <v>0</v>
      </c>
      <c r="BU1095" s="11">
        <f>IF($AG1095,SUMPRODUCT(BA$2:BA1095,$AH$2:$AH1095)/SUM($AH$2:$AH1095),0)</f>
        <v>0</v>
      </c>
      <c r="BV1095" s="11"/>
      <c r="BW1095" s="109" cm="1">
        <f t="array" ref="BW1095">IF($AG1095,SQRT(SUMPRODUCT($AH$2:$AH1095, (AI$2:AI1095-BC1095)^2)/(SUM($AH$2:$AH1095)-1)),0)</f>
        <v>0</v>
      </c>
      <c r="BX1095" s="109" cm="1">
        <f t="array" ref="BX1095">IF($AG1095,SQRT(SUMPRODUCT($AH$2:$AH1095, (AJ$2:AJ1095-BD1095)^2)/(SUM($AH$2:$AH1095)-1)),0)</f>
        <v>0</v>
      </c>
      <c r="BY1095" s="109" cm="1">
        <f t="array" ref="BY1095">IF($AG1095,SQRT(SUMPRODUCT($AH$2:$AH1095, (AK$2:AK1095-BE1095)^2)/(SUM($AH$2:$AH1095)-1)),0)</f>
        <v>0</v>
      </c>
      <c r="BZ1095" s="109" cm="1">
        <f t="array" ref="BZ1095">IF($AG1095,SQRT(SUMPRODUCT($AH$2:$AH1095, (AL$2:AL1095-BF1095)^2)/(SUM($AH$2:$AH1095)-1)),0)</f>
        <v>0</v>
      </c>
      <c r="CA1095" s="109" cm="1">
        <f t="array" ref="CA1095">IF($AG1095,SQRT(SUMPRODUCT($AH$2:$AH1095, (AM$2:AM1095-BG1095)^2)/(SUM($AH$2:$AH1095)-1)),0)</f>
        <v>0</v>
      </c>
      <c r="CB1095" s="109" cm="1">
        <f t="array" ref="CB1095">IF($AG1095,SQRT(SUMPRODUCT($AH$2:$AH1095, (AN$2:AN1095-BH1095)^2)/(SUM($AH$2:$AH1095)-1)),0)</f>
        <v>0</v>
      </c>
      <c r="CC1095" s="109" cm="1">
        <f t="array" ref="CC1095">IF($AG1095,SQRT(SUMPRODUCT($AH$2:$AH1095, (AO$2:AO1095-BI1095)^2)/(SUM($AH$2:$AH1095)-1)),0)</f>
        <v>0</v>
      </c>
      <c r="CD1095" s="109" cm="1">
        <f t="array" ref="CD1095">IF($AG1095,SQRT(SUMPRODUCT($AH$2:$AH1095, (AP$2:AP1095-BJ1095)^2)/(SUM($AH$2:$AH1095)-1)),0)</f>
        <v>0</v>
      </c>
      <c r="CE1095" s="109" cm="1">
        <f t="array" ref="CE1095">IF($AG1095,SQRT(SUMPRODUCT($AH$2:$AH1095, (AQ$2:AQ1095-BK1095)^2)/(SUM($AH$2:$AH1095)-1)),0)</f>
        <v>0</v>
      </c>
      <c r="CF1095" s="109" cm="1">
        <f t="array" ref="CF1095">IF($AG1095,SQRT(SUMPRODUCT($AH$2:$AH1095, (AR$2:AR1095-BL1095)^2)/(SUM($AH$2:$AH1095)-1)),0)</f>
        <v>0</v>
      </c>
      <c r="CG1095" s="109" cm="1">
        <f t="array" ref="CG1095">IF($AG1095,SQRT(SUMPRODUCT($AH$2:$AH1095, (AS$2:AS1095-BM1095)^2)/(SUM($AH$2:$AH1095)-1)),0)</f>
        <v>0</v>
      </c>
      <c r="CH1095" s="109" cm="1">
        <f t="array" ref="CH1095">IF($AG1095,SQRT(SUMPRODUCT($AH$2:$AH1095, (AT$2:AT1095-BN1095)^2)/(SUM($AH$2:$AH1095)-1)),0)</f>
        <v>0</v>
      </c>
      <c r="CI1095" s="109" cm="1">
        <f t="array" ref="CI1095">IF($AG1095,SQRT(SUMPRODUCT($AH$2:$AH1095, (AU$2:AU1095-BO1095)^2)/(SUM($AH$2:$AH1095)-1)),0)</f>
        <v>0</v>
      </c>
      <c r="CJ1095" s="109" cm="1">
        <f t="array" ref="CJ1095">IF($AG1095,SQRT(SUMPRODUCT($AH$2:$AH1095, (AV$2:AV1095-BP1095)^2)/(SUM($AH$2:$AH1095)-1)),0)</f>
        <v>0</v>
      </c>
      <c r="CK1095" s="109" cm="1">
        <f t="array" ref="CK1095">IF($AG1095,SQRT(SUMPRODUCT($AH$2:$AH1095, (AW$2:AW1095-BQ1095)^2)/(SUM($AH$2:$AH1095)-1)),0)</f>
        <v>0</v>
      </c>
      <c r="CL1095" s="109" cm="1">
        <f t="array" ref="CL1095">IF($AG1095,SQRT(SUMPRODUCT($AH$2:$AH1095, (AX$2:AX1095-BR1095)^2)/(SUM($AH$2:$AH1095)-1)),0)</f>
        <v>0</v>
      </c>
      <c r="CM1095" s="109" cm="1">
        <f t="array" ref="CM1095">IF($AG1095,SQRT(SUMPRODUCT($AH$2:$AH1095, (AY$2:AY1095-BS1095)^2)/(SUM($AH$2:$AH1095)-1)),0)</f>
        <v>0</v>
      </c>
      <c r="CN1095" s="109" cm="1">
        <f t="array" ref="CN1095">IF($AG1095,SQRT(SUMPRODUCT($AH$2:$AH1095, (AZ$2:AZ1095-BT1095)^2)/(SUM($AH$2:$AH1095)-1)),0)</f>
        <v>0</v>
      </c>
      <c r="CO1095" s="109" cm="1">
        <f t="array" ref="CO1095">IF($AG1095,SQRT(SUMPRODUCT($AH$2:$AH1095, (BA$2:BA1095-BU1095)^2)/(SUM($AH$2:$AH1095)-1)),0)</f>
        <v>0</v>
      </c>
    </row>
    <row r="1096" spans="34:93" x14ac:dyDescent="0.25">
      <c r="AH1096" s="99" t="str">
        <f t="shared" si="253"/>
        <v/>
      </c>
      <c r="AI1096" s="11">
        <f t="shared" ca="1" si="258"/>
        <v>0</v>
      </c>
      <c r="AJ1096" s="11">
        <f t="shared" ca="1" si="258"/>
        <v>0</v>
      </c>
      <c r="AK1096" s="11">
        <f t="shared" ca="1" si="258"/>
        <v>0</v>
      </c>
      <c r="AL1096" s="11">
        <f t="shared" ca="1" si="258"/>
        <v>0</v>
      </c>
      <c r="AM1096" s="11">
        <f t="shared" ca="1" si="258"/>
        <v>0</v>
      </c>
      <c r="AN1096" s="11">
        <f t="shared" ca="1" si="258"/>
        <v>0</v>
      </c>
      <c r="AO1096" s="11">
        <f t="shared" ca="1" si="258"/>
        <v>0</v>
      </c>
      <c r="AP1096" s="11">
        <f t="shared" ca="1" si="258"/>
        <v>0</v>
      </c>
      <c r="AQ1096" s="11">
        <f t="shared" ca="1" si="258"/>
        <v>0</v>
      </c>
      <c r="AR1096" s="11">
        <f t="shared" ca="1" si="258"/>
        <v>0</v>
      </c>
      <c r="AS1096" s="11">
        <f t="shared" ca="1" si="259"/>
        <v>0</v>
      </c>
      <c r="AT1096" s="11">
        <f t="shared" ca="1" si="259"/>
        <v>0</v>
      </c>
      <c r="AU1096" s="11">
        <f t="shared" ca="1" si="259"/>
        <v>0</v>
      </c>
      <c r="AV1096" s="11">
        <f t="shared" ca="1" si="259"/>
        <v>0</v>
      </c>
      <c r="AW1096" s="11">
        <f t="shared" ca="1" si="259"/>
        <v>0</v>
      </c>
      <c r="AX1096" s="11">
        <f t="shared" ca="1" si="259"/>
        <v>0</v>
      </c>
      <c r="AY1096" s="11">
        <f t="shared" ca="1" si="259"/>
        <v>0</v>
      </c>
      <c r="AZ1096" s="11">
        <f t="shared" ca="1" si="259"/>
        <v>0</v>
      </c>
      <c r="BA1096" s="11">
        <f t="shared" ca="1" si="259"/>
        <v>0</v>
      </c>
      <c r="BB1096" s="11"/>
      <c r="BC1096" s="11">
        <f>IF($AG1096,SUMPRODUCT(AI$2:AI1096,$AH$2:$AH1096)/SUM($AH$2:$AH1096),0)</f>
        <v>0</v>
      </c>
      <c r="BD1096" s="11">
        <f>IF($AG1096,SUMPRODUCT(AJ$2:AJ1096,$AH$2:$AH1096)/SUM($AH$2:$AH1096),0)</f>
        <v>0</v>
      </c>
      <c r="BE1096" s="11">
        <f>IF($AG1096,SUMPRODUCT(AK$2:AK1096,$AH$2:$AH1096)/SUM($AH$2:$AH1096),0)</f>
        <v>0</v>
      </c>
      <c r="BF1096" s="11">
        <f>IF($AG1096,SUMPRODUCT(AL$2:AL1096,$AH$2:$AH1096)/SUM($AH$2:$AH1096),0)</f>
        <v>0</v>
      </c>
      <c r="BG1096" s="11">
        <f>IF($AG1096,SUMPRODUCT(AM$2:AM1096,$AH$2:$AH1096)/SUM($AH$2:$AH1096),0)</f>
        <v>0</v>
      </c>
      <c r="BH1096" s="11">
        <f>IF($AG1096,SUMPRODUCT(AN$2:AN1096,$AH$2:$AH1096)/SUM($AH$2:$AH1096),0)</f>
        <v>0</v>
      </c>
      <c r="BI1096" s="11">
        <f>IF($AG1096,SUMPRODUCT(AO$2:AO1096,$AH$2:$AH1096)/SUM($AH$2:$AH1096),0)</f>
        <v>0</v>
      </c>
      <c r="BJ1096" s="11">
        <f>IF($AG1096,SUMPRODUCT(AP$2:AP1096,$AH$2:$AH1096)/SUM($AH$2:$AH1096),0)</f>
        <v>0</v>
      </c>
      <c r="BK1096" s="11">
        <f>IF($AG1096,SUMPRODUCT(AQ$2:AQ1096,$AH$2:$AH1096)/SUM($AH$2:$AH1096),0)</f>
        <v>0</v>
      </c>
      <c r="BL1096" s="11">
        <f>IF($AG1096,SUMPRODUCT(AR$2:AR1096,$AH$2:$AH1096)/SUM($AH$2:$AH1096),0)</f>
        <v>0</v>
      </c>
      <c r="BM1096" s="11">
        <f>IF($AG1096,SUMPRODUCT(AS$2:AS1096,$AH$2:$AH1096)/SUM($AH$2:$AH1096),0)</f>
        <v>0</v>
      </c>
      <c r="BN1096" s="11">
        <f>IF($AG1096,SUMPRODUCT(AT$2:AT1096,$AH$2:$AH1096)/SUM($AH$2:$AH1096),0)</f>
        <v>0</v>
      </c>
      <c r="BO1096" s="11">
        <f>IF($AG1096,SUMPRODUCT(AU$2:AU1096,$AH$2:$AH1096)/SUM($AH$2:$AH1096),0)</f>
        <v>0</v>
      </c>
      <c r="BP1096" s="11">
        <f>IF($AG1096,SUMPRODUCT(AV$2:AV1096,$AH$2:$AH1096)/SUM($AH$2:$AH1096),0)</f>
        <v>0</v>
      </c>
      <c r="BQ1096" s="11">
        <f>IF($AG1096,SUMPRODUCT(AW$2:AW1096,$AH$2:$AH1096)/SUM($AH$2:$AH1096),0)</f>
        <v>0</v>
      </c>
      <c r="BR1096" s="11">
        <f>IF($AG1096,SUMPRODUCT(AX$2:AX1096,$AH$2:$AH1096)/SUM($AH$2:$AH1096),0)</f>
        <v>0</v>
      </c>
      <c r="BS1096" s="11">
        <f>IF($AG1096,SUMPRODUCT(AY$2:AY1096,$AH$2:$AH1096)/SUM($AH$2:$AH1096),0)</f>
        <v>0</v>
      </c>
      <c r="BT1096" s="11">
        <f>IF($AG1096,SUMPRODUCT(AZ$2:AZ1096,$AH$2:$AH1096)/SUM($AH$2:$AH1096),0)</f>
        <v>0</v>
      </c>
      <c r="BU1096" s="11">
        <f>IF($AG1096,SUMPRODUCT(BA$2:BA1096,$AH$2:$AH1096)/SUM($AH$2:$AH1096),0)</f>
        <v>0</v>
      </c>
      <c r="BV1096" s="11"/>
      <c r="BW1096" s="109" cm="1">
        <f t="array" ref="BW1096">IF($AG1096,SQRT(SUMPRODUCT($AH$2:$AH1096, (AI$2:AI1096-BC1096)^2)/(SUM($AH$2:$AH1096)-1)),0)</f>
        <v>0</v>
      </c>
      <c r="BX1096" s="109" cm="1">
        <f t="array" ref="BX1096">IF($AG1096,SQRT(SUMPRODUCT($AH$2:$AH1096, (AJ$2:AJ1096-BD1096)^2)/(SUM($AH$2:$AH1096)-1)),0)</f>
        <v>0</v>
      </c>
      <c r="BY1096" s="109" cm="1">
        <f t="array" ref="BY1096">IF($AG1096,SQRT(SUMPRODUCT($AH$2:$AH1096, (AK$2:AK1096-BE1096)^2)/(SUM($AH$2:$AH1096)-1)),0)</f>
        <v>0</v>
      </c>
      <c r="BZ1096" s="109" cm="1">
        <f t="array" ref="BZ1096">IF($AG1096,SQRT(SUMPRODUCT($AH$2:$AH1096, (AL$2:AL1096-BF1096)^2)/(SUM($AH$2:$AH1096)-1)),0)</f>
        <v>0</v>
      </c>
      <c r="CA1096" s="109" cm="1">
        <f t="array" ref="CA1096">IF($AG1096,SQRT(SUMPRODUCT($AH$2:$AH1096, (AM$2:AM1096-BG1096)^2)/(SUM($AH$2:$AH1096)-1)),0)</f>
        <v>0</v>
      </c>
      <c r="CB1096" s="109" cm="1">
        <f t="array" ref="CB1096">IF($AG1096,SQRT(SUMPRODUCT($AH$2:$AH1096, (AN$2:AN1096-BH1096)^2)/(SUM($AH$2:$AH1096)-1)),0)</f>
        <v>0</v>
      </c>
      <c r="CC1096" s="109" cm="1">
        <f t="array" ref="CC1096">IF($AG1096,SQRT(SUMPRODUCT($AH$2:$AH1096, (AO$2:AO1096-BI1096)^2)/(SUM($AH$2:$AH1096)-1)),0)</f>
        <v>0</v>
      </c>
      <c r="CD1096" s="109" cm="1">
        <f t="array" ref="CD1096">IF($AG1096,SQRT(SUMPRODUCT($AH$2:$AH1096, (AP$2:AP1096-BJ1096)^2)/(SUM($AH$2:$AH1096)-1)),0)</f>
        <v>0</v>
      </c>
      <c r="CE1096" s="109" cm="1">
        <f t="array" ref="CE1096">IF($AG1096,SQRT(SUMPRODUCT($AH$2:$AH1096, (AQ$2:AQ1096-BK1096)^2)/(SUM($AH$2:$AH1096)-1)),0)</f>
        <v>0</v>
      </c>
      <c r="CF1096" s="109" cm="1">
        <f t="array" ref="CF1096">IF($AG1096,SQRT(SUMPRODUCT($AH$2:$AH1096, (AR$2:AR1096-BL1096)^2)/(SUM($AH$2:$AH1096)-1)),0)</f>
        <v>0</v>
      </c>
      <c r="CG1096" s="109" cm="1">
        <f t="array" ref="CG1096">IF($AG1096,SQRT(SUMPRODUCT($AH$2:$AH1096, (AS$2:AS1096-BM1096)^2)/(SUM($AH$2:$AH1096)-1)),0)</f>
        <v>0</v>
      </c>
      <c r="CH1096" s="109" cm="1">
        <f t="array" ref="CH1096">IF($AG1096,SQRT(SUMPRODUCT($AH$2:$AH1096, (AT$2:AT1096-BN1096)^2)/(SUM($AH$2:$AH1096)-1)),0)</f>
        <v>0</v>
      </c>
      <c r="CI1096" s="109" cm="1">
        <f t="array" ref="CI1096">IF($AG1096,SQRT(SUMPRODUCT($AH$2:$AH1096, (AU$2:AU1096-BO1096)^2)/(SUM($AH$2:$AH1096)-1)),0)</f>
        <v>0</v>
      </c>
      <c r="CJ1096" s="109" cm="1">
        <f t="array" ref="CJ1096">IF($AG1096,SQRT(SUMPRODUCT($AH$2:$AH1096, (AV$2:AV1096-BP1096)^2)/(SUM($AH$2:$AH1096)-1)),0)</f>
        <v>0</v>
      </c>
      <c r="CK1096" s="109" cm="1">
        <f t="array" ref="CK1096">IF($AG1096,SQRT(SUMPRODUCT($AH$2:$AH1096, (AW$2:AW1096-BQ1096)^2)/(SUM($AH$2:$AH1096)-1)),0)</f>
        <v>0</v>
      </c>
      <c r="CL1096" s="109" cm="1">
        <f t="array" ref="CL1096">IF($AG1096,SQRT(SUMPRODUCT($AH$2:$AH1096, (AX$2:AX1096-BR1096)^2)/(SUM($AH$2:$AH1096)-1)),0)</f>
        <v>0</v>
      </c>
      <c r="CM1096" s="109" cm="1">
        <f t="array" ref="CM1096">IF($AG1096,SQRT(SUMPRODUCT($AH$2:$AH1096, (AY$2:AY1096-BS1096)^2)/(SUM($AH$2:$AH1096)-1)),0)</f>
        <v>0</v>
      </c>
      <c r="CN1096" s="109" cm="1">
        <f t="array" ref="CN1096">IF($AG1096,SQRT(SUMPRODUCT($AH$2:$AH1096, (AZ$2:AZ1096-BT1096)^2)/(SUM($AH$2:$AH1096)-1)),0)</f>
        <v>0</v>
      </c>
      <c r="CO1096" s="109" cm="1">
        <f t="array" ref="CO1096">IF($AG1096,SQRT(SUMPRODUCT($AH$2:$AH1096, (BA$2:BA1096-BU1096)^2)/(SUM($AH$2:$AH1096)-1)),0)</f>
        <v>0</v>
      </c>
    </row>
    <row r="1097" spans="34:93" x14ac:dyDescent="0.25">
      <c r="AH1097" s="99" t="str">
        <f t="shared" si="253"/>
        <v/>
      </c>
      <c r="AI1097" s="11">
        <f t="shared" ca="1" si="258"/>
        <v>0</v>
      </c>
      <c r="AJ1097" s="11">
        <f t="shared" ca="1" si="258"/>
        <v>0</v>
      </c>
      <c r="AK1097" s="11">
        <f t="shared" ca="1" si="258"/>
        <v>0</v>
      </c>
      <c r="AL1097" s="11">
        <f t="shared" ca="1" si="258"/>
        <v>0</v>
      </c>
      <c r="AM1097" s="11">
        <f t="shared" ca="1" si="258"/>
        <v>0</v>
      </c>
      <c r="AN1097" s="11">
        <f t="shared" ca="1" si="258"/>
        <v>0</v>
      </c>
      <c r="AO1097" s="11">
        <f t="shared" ca="1" si="258"/>
        <v>0</v>
      </c>
      <c r="AP1097" s="11">
        <f t="shared" ca="1" si="258"/>
        <v>0</v>
      </c>
      <c r="AQ1097" s="11">
        <f t="shared" ca="1" si="258"/>
        <v>0</v>
      </c>
      <c r="AR1097" s="11">
        <f t="shared" ca="1" si="258"/>
        <v>0</v>
      </c>
      <c r="AS1097" s="11">
        <f t="shared" ca="1" si="259"/>
        <v>0</v>
      </c>
      <c r="AT1097" s="11">
        <f t="shared" ca="1" si="259"/>
        <v>0</v>
      </c>
      <c r="AU1097" s="11">
        <f t="shared" ca="1" si="259"/>
        <v>0</v>
      </c>
      <c r="AV1097" s="11">
        <f t="shared" ca="1" si="259"/>
        <v>0</v>
      </c>
      <c r="AW1097" s="11">
        <f t="shared" ca="1" si="259"/>
        <v>0</v>
      </c>
      <c r="AX1097" s="11">
        <f t="shared" ca="1" si="259"/>
        <v>0</v>
      </c>
      <c r="AY1097" s="11">
        <f t="shared" ca="1" si="259"/>
        <v>0</v>
      </c>
      <c r="AZ1097" s="11">
        <f t="shared" ca="1" si="259"/>
        <v>0</v>
      </c>
      <c r="BA1097" s="11">
        <f t="shared" ca="1" si="259"/>
        <v>0</v>
      </c>
      <c r="BB1097" s="11"/>
      <c r="BC1097" s="11">
        <f>IF($AG1097,SUMPRODUCT(AI$2:AI1097,$AH$2:$AH1097)/SUM($AH$2:$AH1097),0)</f>
        <v>0</v>
      </c>
      <c r="BD1097" s="11">
        <f>IF($AG1097,SUMPRODUCT(AJ$2:AJ1097,$AH$2:$AH1097)/SUM($AH$2:$AH1097),0)</f>
        <v>0</v>
      </c>
      <c r="BE1097" s="11">
        <f>IF($AG1097,SUMPRODUCT(AK$2:AK1097,$AH$2:$AH1097)/SUM($AH$2:$AH1097),0)</f>
        <v>0</v>
      </c>
      <c r="BF1097" s="11">
        <f>IF($AG1097,SUMPRODUCT(AL$2:AL1097,$AH$2:$AH1097)/SUM($AH$2:$AH1097),0)</f>
        <v>0</v>
      </c>
      <c r="BG1097" s="11">
        <f>IF($AG1097,SUMPRODUCT(AM$2:AM1097,$AH$2:$AH1097)/SUM($AH$2:$AH1097),0)</f>
        <v>0</v>
      </c>
      <c r="BH1097" s="11">
        <f>IF($AG1097,SUMPRODUCT(AN$2:AN1097,$AH$2:$AH1097)/SUM($AH$2:$AH1097),0)</f>
        <v>0</v>
      </c>
      <c r="BI1097" s="11">
        <f>IF($AG1097,SUMPRODUCT(AO$2:AO1097,$AH$2:$AH1097)/SUM($AH$2:$AH1097),0)</f>
        <v>0</v>
      </c>
      <c r="BJ1097" s="11">
        <f>IF($AG1097,SUMPRODUCT(AP$2:AP1097,$AH$2:$AH1097)/SUM($AH$2:$AH1097),0)</f>
        <v>0</v>
      </c>
      <c r="BK1097" s="11">
        <f>IF($AG1097,SUMPRODUCT(AQ$2:AQ1097,$AH$2:$AH1097)/SUM($AH$2:$AH1097),0)</f>
        <v>0</v>
      </c>
      <c r="BL1097" s="11">
        <f>IF($AG1097,SUMPRODUCT(AR$2:AR1097,$AH$2:$AH1097)/SUM($AH$2:$AH1097),0)</f>
        <v>0</v>
      </c>
      <c r="BM1097" s="11">
        <f>IF($AG1097,SUMPRODUCT(AS$2:AS1097,$AH$2:$AH1097)/SUM($AH$2:$AH1097),0)</f>
        <v>0</v>
      </c>
      <c r="BN1097" s="11">
        <f>IF($AG1097,SUMPRODUCT(AT$2:AT1097,$AH$2:$AH1097)/SUM($AH$2:$AH1097),0)</f>
        <v>0</v>
      </c>
      <c r="BO1097" s="11">
        <f>IF($AG1097,SUMPRODUCT(AU$2:AU1097,$AH$2:$AH1097)/SUM($AH$2:$AH1097),0)</f>
        <v>0</v>
      </c>
      <c r="BP1097" s="11">
        <f>IF($AG1097,SUMPRODUCT(AV$2:AV1097,$AH$2:$AH1097)/SUM($AH$2:$AH1097),0)</f>
        <v>0</v>
      </c>
      <c r="BQ1097" s="11">
        <f>IF($AG1097,SUMPRODUCT(AW$2:AW1097,$AH$2:$AH1097)/SUM($AH$2:$AH1097),0)</f>
        <v>0</v>
      </c>
      <c r="BR1097" s="11">
        <f>IF($AG1097,SUMPRODUCT(AX$2:AX1097,$AH$2:$AH1097)/SUM($AH$2:$AH1097),0)</f>
        <v>0</v>
      </c>
      <c r="BS1097" s="11">
        <f>IF($AG1097,SUMPRODUCT(AY$2:AY1097,$AH$2:$AH1097)/SUM($AH$2:$AH1097),0)</f>
        <v>0</v>
      </c>
      <c r="BT1097" s="11">
        <f>IF($AG1097,SUMPRODUCT(AZ$2:AZ1097,$AH$2:$AH1097)/SUM($AH$2:$AH1097),0)</f>
        <v>0</v>
      </c>
      <c r="BU1097" s="11">
        <f>IF($AG1097,SUMPRODUCT(BA$2:BA1097,$AH$2:$AH1097)/SUM($AH$2:$AH1097),0)</f>
        <v>0</v>
      </c>
      <c r="BV1097" s="11"/>
      <c r="BW1097" s="109" cm="1">
        <f t="array" ref="BW1097">IF($AG1097,SQRT(SUMPRODUCT($AH$2:$AH1097, (AI$2:AI1097-BC1097)^2)/(SUM($AH$2:$AH1097)-1)),0)</f>
        <v>0</v>
      </c>
      <c r="BX1097" s="109" cm="1">
        <f t="array" ref="BX1097">IF($AG1097,SQRT(SUMPRODUCT($AH$2:$AH1097, (AJ$2:AJ1097-BD1097)^2)/(SUM($AH$2:$AH1097)-1)),0)</f>
        <v>0</v>
      </c>
      <c r="BY1097" s="109" cm="1">
        <f t="array" ref="BY1097">IF($AG1097,SQRT(SUMPRODUCT($AH$2:$AH1097, (AK$2:AK1097-BE1097)^2)/(SUM($AH$2:$AH1097)-1)),0)</f>
        <v>0</v>
      </c>
      <c r="BZ1097" s="109" cm="1">
        <f t="array" ref="BZ1097">IF($AG1097,SQRT(SUMPRODUCT($AH$2:$AH1097, (AL$2:AL1097-BF1097)^2)/(SUM($AH$2:$AH1097)-1)),0)</f>
        <v>0</v>
      </c>
      <c r="CA1097" s="109" cm="1">
        <f t="array" ref="CA1097">IF($AG1097,SQRT(SUMPRODUCT($AH$2:$AH1097, (AM$2:AM1097-BG1097)^2)/(SUM($AH$2:$AH1097)-1)),0)</f>
        <v>0</v>
      </c>
      <c r="CB1097" s="109" cm="1">
        <f t="array" ref="CB1097">IF($AG1097,SQRT(SUMPRODUCT($AH$2:$AH1097, (AN$2:AN1097-BH1097)^2)/(SUM($AH$2:$AH1097)-1)),0)</f>
        <v>0</v>
      </c>
      <c r="CC1097" s="109" cm="1">
        <f t="array" ref="CC1097">IF($AG1097,SQRT(SUMPRODUCT($AH$2:$AH1097, (AO$2:AO1097-BI1097)^2)/(SUM($AH$2:$AH1097)-1)),0)</f>
        <v>0</v>
      </c>
      <c r="CD1097" s="109" cm="1">
        <f t="array" ref="CD1097">IF($AG1097,SQRT(SUMPRODUCT($AH$2:$AH1097, (AP$2:AP1097-BJ1097)^2)/(SUM($AH$2:$AH1097)-1)),0)</f>
        <v>0</v>
      </c>
      <c r="CE1097" s="109" cm="1">
        <f t="array" ref="CE1097">IF($AG1097,SQRT(SUMPRODUCT($AH$2:$AH1097, (AQ$2:AQ1097-BK1097)^2)/(SUM($AH$2:$AH1097)-1)),0)</f>
        <v>0</v>
      </c>
      <c r="CF1097" s="109" cm="1">
        <f t="array" ref="CF1097">IF($AG1097,SQRT(SUMPRODUCT($AH$2:$AH1097, (AR$2:AR1097-BL1097)^2)/(SUM($AH$2:$AH1097)-1)),0)</f>
        <v>0</v>
      </c>
      <c r="CG1097" s="109" cm="1">
        <f t="array" ref="CG1097">IF($AG1097,SQRT(SUMPRODUCT($AH$2:$AH1097, (AS$2:AS1097-BM1097)^2)/(SUM($AH$2:$AH1097)-1)),0)</f>
        <v>0</v>
      </c>
      <c r="CH1097" s="109" cm="1">
        <f t="array" ref="CH1097">IF($AG1097,SQRT(SUMPRODUCT($AH$2:$AH1097, (AT$2:AT1097-BN1097)^2)/(SUM($AH$2:$AH1097)-1)),0)</f>
        <v>0</v>
      </c>
      <c r="CI1097" s="109" cm="1">
        <f t="array" ref="CI1097">IF($AG1097,SQRT(SUMPRODUCT($AH$2:$AH1097, (AU$2:AU1097-BO1097)^2)/(SUM($AH$2:$AH1097)-1)),0)</f>
        <v>0</v>
      </c>
      <c r="CJ1097" s="109" cm="1">
        <f t="array" ref="CJ1097">IF($AG1097,SQRT(SUMPRODUCT($AH$2:$AH1097, (AV$2:AV1097-BP1097)^2)/(SUM($AH$2:$AH1097)-1)),0)</f>
        <v>0</v>
      </c>
      <c r="CK1097" s="109" cm="1">
        <f t="array" ref="CK1097">IF($AG1097,SQRT(SUMPRODUCT($AH$2:$AH1097, (AW$2:AW1097-BQ1097)^2)/(SUM($AH$2:$AH1097)-1)),0)</f>
        <v>0</v>
      </c>
      <c r="CL1097" s="109" cm="1">
        <f t="array" ref="CL1097">IF($AG1097,SQRT(SUMPRODUCT($AH$2:$AH1097, (AX$2:AX1097-BR1097)^2)/(SUM($AH$2:$AH1097)-1)),0)</f>
        <v>0</v>
      </c>
      <c r="CM1097" s="109" cm="1">
        <f t="array" ref="CM1097">IF($AG1097,SQRT(SUMPRODUCT($AH$2:$AH1097, (AY$2:AY1097-BS1097)^2)/(SUM($AH$2:$AH1097)-1)),0)</f>
        <v>0</v>
      </c>
      <c r="CN1097" s="109" cm="1">
        <f t="array" ref="CN1097">IF($AG1097,SQRT(SUMPRODUCT($AH$2:$AH1097, (AZ$2:AZ1097-BT1097)^2)/(SUM($AH$2:$AH1097)-1)),0)</f>
        <v>0</v>
      </c>
      <c r="CO1097" s="109" cm="1">
        <f t="array" ref="CO1097">IF($AG1097,SQRT(SUMPRODUCT($AH$2:$AH1097, (BA$2:BA1097-BU1097)^2)/(SUM($AH$2:$AH1097)-1)),0)</f>
        <v>0</v>
      </c>
    </row>
    <row r="1098" spans="34:93" x14ac:dyDescent="0.25">
      <c r="AH1098" s="99" t="str">
        <f t="shared" si="253"/>
        <v/>
      </c>
      <c r="AI1098" s="11">
        <f t="shared" ca="1" si="258"/>
        <v>0</v>
      </c>
      <c r="AJ1098" s="11">
        <f t="shared" ca="1" si="258"/>
        <v>0</v>
      </c>
      <c r="AK1098" s="11">
        <f t="shared" ca="1" si="258"/>
        <v>0</v>
      </c>
      <c r="AL1098" s="11">
        <f t="shared" ca="1" si="258"/>
        <v>0</v>
      </c>
      <c r="AM1098" s="11">
        <f t="shared" ca="1" si="258"/>
        <v>0</v>
      </c>
      <c r="AN1098" s="11">
        <f t="shared" ca="1" si="258"/>
        <v>0</v>
      </c>
      <c r="AO1098" s="11">
        <f t="shared" ca="1" si="258"/>
        <v>0</v>
      </c>
      <c r="AP1098" s="11">
        <f t="shared" ca="1" si="258"/>
        <v>0</v>
      </c>
      <c r="AQ1098" s="11">
        <f t="shared" ca="1" si="258"/>
        <v>0</v>
      </c>
      <c r="AR1098" s="11">
        <f t="shared" ca="1" si="258"/>
        <v>0</v>
      </c>
      <c r="AS1098" s="11">
        <f t="shared" ca="1" si="259"/>
        <v>0</v>
      </c>
      <c r="AT1098" s="11">
        <f t="shared" ca="1" si="259"/>
        <v>0</v>
      </c>
      <c r="AU1098" s="11">
        <f t="shared" ca="1" si="259"/>
        <v>0</v>
      </c>
      <c r="AV1098" s="11">
        <f t="shared" ca="1" si="259"/>
        <v>0</v>
      </c>
      <c r="AW1098" s="11">
        <f t="shared" ca="1" si="259"/>
        <v>0</v>
      </c>
      <c r="AX1098" s="11">
        <f t="shared" ca="1" si="259"/>
        <v>0</v>
      </c>
      <c r="AY1098" s="11">
        <f t="shared" ca="1" si="259"/>
        <v>0</v>
      </c>
      <c r="AZ1098" s="11">
        <f t="shared" ca="1" si="259"/>
        <v>0</v>
      </c>
      <c r="BA1098" s="11">
        <f t="shared" ca="1" si="259"/>
        <v>0</v>
      </c>
      <c r="BB1098" s="11"/>
      <c r="BC1098" s="11">
        <f>IF($AG1098,SUMPRODUCT(AI$2:AI1098,$AH$2:$AH1098)/SUM($AH$2:$AH1098),0)</f>
        <v>0</v>
      </c>
      <c r="BD1098" s="11">
        <f>IF($AG1098,SUMPRODUCT(AJ$2:AJ1098,$AH$2:$AH1098)/SUM($AH$2:$AH1098),0)</f>
        <v>0</v>
      </c>
      <c r="BE1098" s="11">
        <f>IF($AG1098,SUMPRODUCT(AK$2:AK1098,$AH$2:$AH1098)/SUM($AH$2:$AH1098),0)</f>
        <v>0</v>
      </c>
      <c r="BF1098" s="11">
        <f>IF($AG1098,SUMPRODUCT(AL$2:AL1098,$AH$2:$AH1098)/SUM($AH$2:$AH1098),0)</f>
        <v>0</v>
      </c>
      <c r="BG1098" s="11">
        <f>IF($AG1098,SUMPRODUCT(AM$2:AM1098,$AH$2:$AH1098)/SUM($AH$2:$AH1098),0)</f>
        <v>0</v>
      </c>
      <c r="BH1098" s="11">
        <f>IF($AG1098,SUMPRODUCT(AN$2:AN1098,$AH$2:$AH1098)/SUM($AH$2:$AH1098),0)</f>
        <v>0</v>
      </c>
      <c r="BI1098" s="11">
        <f>IF($AG1098,SUMPRODUCT(AO$2:AO1098,$AH$2:$AH1098)/SUM($AH$2:$AH1098),0)</f>
        <v>0</v>
      </c>
      <c r="BJ1098" s="11">
        <f>IF($AG1098,SUMPRODUCT(AP$2:AP1098,$AH$2:$AH1098)/SUM($AH$2:$AH1098),0)</f>
        <v>0</v>
      </c>
      <c r="BK1098" s="11">
        <f>IF($AG1098,SUMPRODUCT(AQ$2:AQ1098,$AH$2:$AH1098)/SUM($AH$2:$AH1098),0)</f>
        <v>0</v>
      </c>
      <c r="BL1098" s="11">
        <f>IF($AG1098,SUMPRODUCT(AR$2:AR1098,$AH$2:$AH1098)/SUM($AH$2:$AH1098),0)</f>
        <v>0</v>
      </c>
      <c r="BM1098" s="11">
        <f>IF($AG1098,SUMPRODUCT(AS$2:AS1098,$AH$2:$AH1098)/SUM($AH$2:$AH1098),0)</f>
        <v>0</v>
      </c>
      <c r="BN1098" s="11">
        <f>IF($AG1098,SUMPRODUCT(AT$2:AT1098,$AH$2:$AH1098)/SUM($AH$2:$AH1098),0)</f>
        <v>0</v>
      </c>
      <c r="BO1098" s="11">
        <f>IF($AG1098,SUMPRODUCT(AU$2:AU1098,$AH$2:$AH1098)/SUM($AH$2:$AH1098),0)</f>
        <v>0</v>
      </c>
      <c r="BP1098" s="11">
        <f>IF($AG1098,SUMPRODUCT(AV$2:AV1098,$AH$2:$AH1098)/SUM($AH$2:$AH1098),0)</f>
        <v>0</v>
      </c>
      <c r="BQ1098" s="11">
        <f>IF($AG1098,SUMPRODUCT(AW$2:AW1098,$AH$2:$AH1098)/SUM($AH$2:$AH1098),0)</f>
        <v>0</v>
      </c>
      <c r="BR1098" s="11">
        <f>IF($AG1098,SUMPRODUCT(AX$2:AX1098,$AH$2:$AH1098)/SUM($AH$2:$AH1098),0)</f>
        <v>0</v>
      </c>
      <c r="BS1098" s="11">
        <f>IF($AG1098,SUMPRODUCT(AY$2:AY1098,$AH$2:$AH1098)/SUM($AH$2:$AH1098),0)</f>
        <v>0</v>
      </c>
      <c r="BT1098" s="11">
        <f>IF($AG1098,SUMPRODUCT(AZ$2:AZ1098,$AH$2:$AH1098)/SUM($AH$2:$AH1098),0)</f>
        <v>0</v>
      </c>
      <c r="BU1098" s="11">
        <f>IF($AG1098,SUMPRODUCT(BA$2:BA1098,$AH$2:$AH1098)/SUM($AH$2:$AH1098),0)</f>
        <v>0</v>
      </c>
      <c r="BV1098" s="11"/>
      <c r="BW1098" s="109" cm="1">
        <f t="array" ref="BW1098">IF($AG1098,SQRT(SUMPRODUCT($AH$2:$AH1098, (AI$2:AI1098-BC1098)^2)/(SUM($AH$2:$AH1098)-1)),0)</f>
        <v>0</v>
      </c>
      <c r="BX1098" s="109" cm="1">
        <f t="array" ref="BX1098">IF($AG1098,SQRT(SUMPRODUCT($AH$2:$AH1098, (AJ$2:AJ1098-BD1098)^2)/(SUM($AH$2:$AH1098)-1)),0)</f>
        <v>0</v>
      </c>
      <c r="BY1098" s="109" cm="1">
        <f t="array" ref="BY1098">IF($AG1098,SQRT(SUMPRODUCT($AH$2:$AH1098, (AK$2:AK1098-BE1098)^2)/(SUM($AH$2:$AH1098)-1)),0)</f>
        <v>0</v>
      </c>
      <c r="BZ1098" s="109" cm="1">
        <f t="array" ref="BZ1098">IF($AG1098,SQRT(SUMPRODUCT($AH$2:$AH1098, (AL$2:AL1098-BF1098)^2)/(SUM($AH$2:$AH1098)-1)),0)</f>
        <v>0</v>
      </c>
      <c r="CA1098" s="109" cm="1">
        <f t="array" ref="CA1098">IF($AG1098,SQRT(SUMPRODUCT($AH$2:$AH1098, (AM$2:AM1098-BG1098)^2)/(SUM($AH$2:$AH1098)-1)),0)</f>
        <v>0</v>
      </c>
      <c r="CB1098" s="109" cm="1">
        <f t="array" ref="CB1098">IF($AG1098,SQRT(SUMPRODUCT($AH$2:$AH1098, (AN$2:AN1098-BH1098)^2)/(SUM($AH$2:$AH1098)-1)),0)</f>
        <v>0</v>
      </c>
      <c r="CC1098" s="109" cm="1">
        <f t="array" ref="CC1098">IF($AG1098,SQRT(SUMPRODUCT($AH$2:$AH1098, (AO$2:AO1098-BI1098)^2)/(SUM($AH$2:$AH1098)-1)),0)</f>
        <v>0</v>
      </c>
      <c r="CD1098" s="109" cm="1">
        <f t="array" ref="CD1098">IF($AG1098,SQRT(SUMPRODUCT($AH$2:$AH1098, (AP$2:AP1098-BJ1098)^2)/(SUM($AH$2:$AH1098)-1)),0)</f>
        <v>0</v>
      </c>
      <c r="CE1098" s="109" cm="1">
        <f t="array" ref="CE1098">IF($AG1098,SQRT(SUMPRODUCT($AH$2:$AH1098, (AQ$2:AQ1098-BK1098)^2)/(SUM($AH$2:$AH1098)-1)),0)</f>
        <v>0</v>
      </c>
      <c r="CF1098" s="109" cm="1">
        <f t="array" ref="CF1098">IF($AG1098,SQRT(SUMPRODUCT($AH$2:$AH1098, (AR$2:AR1098-BL1098)^2)/(SUM($AH$2:$AH1098)-1)),0)</f>
        <v>0</v>
      </c>
      <c r="CG1098" s="109" cm="1">
        <f t="array" ref="CG1098">IF($AG1098,SQRT(SUMPRODUCT($AH$2:$AH1098, (AS$2:AS1098-BM1098)^2)/(SUM($AH$2:$AH1098)-1)),0)</f>
        <v>0</v>
      </c>
      <c r="CH1098" s="109" cm="1">
        <f t="array" ref="CH1098">IF($AG1098,SQRT(SUMPRODUCT($AH$2:$AH1098, (AT$2:AT1098-BN1098)^2)/(SUM($AH$2:$AH1098)-1)),0)</f>
        <v>0</v>
      </c>
      <c r="CI1098" s="109" cm="1">
        <f t="array" ref="CI1098">IF($AG1098,SQRT(SUMPRODUCT($AH$2:$AH1098, (AU$2:AU1098-BO1098)^2)/(SUM($AH$2:$AH1098)-1)),0)</f>
        <v>0</v>
      </c>
      <c r="CJ1098" s="109" cm="1">
        <f t="array" ref="CJ1098">IF($AG1098,SQRT(SUMPRODUCT($AH$2:$AH1098, (AV$2:AV1098-BP1098)^2)/(SUM($AH$2:$AH1098)-1)),0)</f>
        <v>0</v>
      </c>
      <c r="CK1098" s="109" cm="1">
        <f t="array" ref="CK1098">IF($AG1098,SQRT(SUMPRODUCT($AH$2:$AH1098, (AW$2:AW1098-BQ1098)^2)/(SUM($AH$2:$AH1098)-1)),0)</f>
        <v>0</v>
      </c>
      <c r="CL1098" s="109" cm="1">
        <f t="array" ref="CL1098">IF($AG1098,SQRT(SUMPRODUCT($AH$2:$AH1098, (AX$2:AX1098-BR1098)^2)/(SUM($AH$2:$AH1098)-1)),0)</f>
        <v>0</v>
      </c>
      <c r="CM1098" s="109" cm="1">
        <f t="array" ref="CM1098">IF($AG1098,SQRT(SUMPRODUCT($AH$2:$AH1098, (AY$2:AY1098-BS1098)^2)/(SUM($AH$2:$AH1098)-1)),0)</f>
        <v>0</v>
      </c>
      <c r="CN1098" s="109" cm="1">
        <f t="array" ref="CN1098">IF($AG1098,SQRT(SUMPRODUCT($AH$2:$AH1098, (AZ$2:AZ1098-BT1098)^2)/(SUM($AH$2:$AH1098)-1)),0)</f>
        <v>0</v>
      </c>
      <c r="CO1098" s="109" cm="1">
        <f t="array" ref="CO1098">IF($AG1098,SQRT(SUMPRODUCT($AH$2:$AH1098, (BA$2:BA1098-BU1098)^2)/(SUM($AH$2:$AH1098)-1)),0)</f>
        <v>0</v>
      </c>
    </row>
    <row r="1099" spans="34:93" x14ac:dyDescent="0.25">
      <c r="AH1099" s="99" t="str">
        <f t="shared" si="253"/>
        <v/>
      </c>
      <c r="AI1099" s="11">
        <f t="shared" ca="1" si="258"/>
        <v>0</v>
      </c>
      <c r="AJ1099" s="11">
        <f t="shared" ca="1" si="258"/>
        <v>0</v>
      </c>
      <c r="AK1099" s="11">
        <f t="shared" ca="1" si="258"/>
        <v>0</v>
      </c>
      <c r="AL1099" s="11">
        <f t="shared" ca="1" si="258"/>
        <v>0</v>
      </c>
      <c r="AM1099" s="11">
        <f t="shared" ca="1" si="258"/>
        <v>0</v>
      </c>
      <c r="AN1099" s="11">
        <f t="shared" ca="1" si="258"/>
        <v>0</v>
      </c>
      <c r="AO1099" s="11">
        <f t="shared" ca="1" si="258"/>
        <v>0</v>
      </c>
      <c r="AP1099" s="11">
        <f t="shared" ca="1" si="258"/>
        <v>0</v>
      </c>
      <c r="AQ1099" s="11">
        <f t="shared" ca="1" si="258"/>
        <v>0</v>
      </c>
      <c r="AR1099" s="11">
        <f t="shared" ca="1" si="258"/>
        <v>0</v>
      </c>
      <c r="AS1099" s="11">
        <f t="shared" ca="1" si="259"/>
        <v>0</v>
      </c>
      <c r="AT1099" s="11">
        <f t="shared" ca="1" si="259"/>
        <v>0</v>
      </c>
      <c r="AU1099" s="11">
        <f t="shared" ca="1" si="259"/>
        <v>0</v>
      </c>
      <c r="AV1099" s="11">
        <f t="shared" ca="1" si="259"/>
        <v>0</v>
      </c>
      <c r="AW1099" s="11">
        <f t="shared" ca="1" si="259"/>
        <v>0</v>
      </c>
      <c r="AX1099" s="11">
        <f t="shared" ca="1" si="259"/>
        <v>0</v>
      </c>
      <c r="AY1099" s="11">
        <f t="shared" ca="1" si="259"/>
        <v>0</v>
      </c>
      <c r="AZ1099" s="11">
        <f t="shared" ca="1" si="259"/>
        <v>0</v>
      </c>
      <c r="BA1099" s="11">
        <f t="shared" ca="1" si="259"/>
        <v>0</v>
      </c>
      <c r="BB1099" s="11"/>
      <c r="BC1099" s="11">
        <f>IF($AG1099,SUMPRODUCT(AI$2:AI1099,$AH$2:$AH1099)/SUM($AH$2:$AH1099),0)</f>
        <v>0</v>
      </c>
      <c r="BD1099" s="11">
        <f>IF($AG1099,SUMPRODUCT(AJ$2:AJ1099,$AH$2:$AH1099)/SUM($AH$2:$AH1099),0)</f>
        <v>0</v>
      </c>
      <c r="BE1099" s="11">
        <f>IF($AG1099,SUMPRODUCT(AK$2:AK1099,$AH$2:$AH1099)/SUM($AH$2:$AH1099),0)</f>
        <v>0</v>
      </c>
      <c r="BF1099" s="11">
        <f>IF($AG1099,SUMPRODUCT(AL$2:AL1099,$AH$2:$AH1099)/SUM($AH$2:$AH1099),0)</f>
        <v>0</v>
      </c>
      <c r="BG1099" s="11">
        <f>IF($AG1099,SUMPRODUCT(AM$2:AM1099,$AH$2:$AH1099)/SUM($AH$2:$AH1099),0)</f>
        <v>0</v>
      </c>
      <c r="BH1099" s="11">
        <f>IF($AG1099,SUMPRODUCT(AN$2:AN1099,$AH$2:$AH1099)/SUM($AH$2:$AH1099),0)</f>
        <v>0</v>
      </c>
      <c r="BI1099" s="11">
        <f>IF($AG1099,SUMPRODUCT(AO$2:AO1099,$AH$2:$AH1099)/SUM($AH$2:$AH1099),0)</f>
        <v>0</v>
      </c>
      <c r="BJ1099" s="11">
        <f>IF($AG1099,SUMPRODUCT(AP$2:AP1099,$AH$2:$AH1099)/SUM($AH$2:$AH1099),0)</f>
        <v>0</v>
      </c>
      <c r="BK1099" s="11">
        <f>IF($AG1099,SUMPRODUCT(AQ$2:AQ1099,$AH$2:$AH1099)/SUM($AH$2:$AH1099),0)</f>
        <v>0</v>
      </c>
      <c r="BL1099" s="11">
        <f>IF($AG1099,SUMPRODUCT(AR$2:AR1099,$AH$2:$AH1099)/SUM($AH$2:$AH1099),0)</f>
        <v>0</v>
      </c>
      <c r="BM1099" s="11">
        <f>IF($AG1099,SUMPRODUCT(AS$2:AS1099,$AH$2:$AH1099)/SUM($AH$2:$AH1099),0)</f>
        <v>0</v>
      </c>
      <c r="BN1099" s="11">
        <f>IF($AG1099,SUMPRODUCT(AT$2:AT1099,$AH$2:$AH1099)/SUM($AH$2:$AH1099),0)</f>
        <v>0</v>
      </c>
      <c r="BO1099" s="11">
        <f>IF($AG1099,SUMPRODUCT(AU$2:AU1099,$AH$2:$AH1099)/SUM($AH$2:$AH1099),0)</f>
        <v>0</v>
      </c>
      <c r="BP1099" s="11">
        <f>IF($AG1099,SUMPRODUCT(AV$2:AV1099,$AH$2:$AH1099)/SUM($AH$2:$AH1099),0)</f>
        <v>0</v>
      </c>
      <c r="BQ1099" s="11">
        <f>IF($AG1099,SUMPRODUCT(AW$2:AW1099,$AH$2:$AH1099)/SUM($AH$2:$AH1099),0)</f>
        <v>0</v>
      </c>
      <c r="BR1099" s="11">
        <f>IF($AG1099,SUMPRODUCT(AX$2:AX1099,$AH$2:$AH1099)/SUM($AH$2:$AH1099),0)</f>
        <v>0</v>
      </c>
      <c r="BS1099" s="11">
        <f>IF($AG1099,SUMPRODUCT(AY$2:AY1099,$AH$2:$AH1099)/SUM($AH$2:$AH1099),0)</f>
        <v>0</v>
      </c>
      <c r="BT1099" s="11">
        <f>IF($AG1099,SUMPRODUCT(AZ$2:AZ1099,$AH$2:$AH1099)/SUM($AH$2:$AH1099),0)</f>
        <v>0</v>
      </c>
      <c r="BU1099" s="11">
        <f>IF($AG1099,SUMPRODUCT(BA$2:BA1099,$AH$2:$AH1099)/SUM($AH$2:$AH1099),0)</f>
        <v>0</v>
      </c>
      <c r="BV1099" s="11"/>
      <c r="BW1099" s="109" cm="1">
        <f t="array" ref="BW1099">IF($AG1099,SQRT(SUMPRODUCT($AH$2:$AH1099, (AI$2:AI1099-BC1099)^2)/(SUM($AH$2:$AH1099)-1)),0)</f>
        <v>0</v>
      </c>
      <c r="BX1099" s="109" cm="1">
        <f t="array" ref="BX1099">IF($AG1099,SQRT(SUMPRODUCT($AH$2:$AH1099, (AJ$2:AJ1099-BD1099)^2)/(SUM($AH$2:$AH1099)-1)),0)</f>
        <v>0</v>
      </c>
      <c r="BY1099" s="109" cm="1">
        <f t="array" ref="BY1099">IF($AG1099,SQRT(SUMPRODUCT($AH$2:$AH1099, (AK$2:AK1099-BE1099)^2)/(SUM($AH$2:$AH1099)-1)),0)</f>
        <v>0</v>
      </c>
      <c r="BZ1099" s="109" cm="1">
        <f t="array" ref="BZ1099">IF($AG1099,SQRT(SUMPRODUCT($AH$2:$AH1099, (AL$2:AL1099-BF1099)^2)/(SUM($AH$2:$AH1099)-1)),0)</f>
        <v>0</v>
      </c>
      <c r="CA1099" s="109" cm="1">
        <f t="array" ref="CA1099">IF($AG1099,SQRT(SUMPRODUCT($AH$2:$AH1099, (AM$2:AM1099-BG1099)^2)/(SUM($AH$2:$AH1099)-1)),0)</f>
        <v>0</v>
      </c>
      <c r="CB1099" s="109" cm="1">
        <f t="array" ref="CB1099">IF($AG1099,SQRT(SUMPRODUCT($AH$2:$AH1099, (AN$2:AN1099-BH1099)^2)/(SUM($AH$2:$AH1099)-1)),0)</f>
        <v>0</v>
      </c>
      <c r="CC1099" s="109" cm="1">
        <f t="array" ref="CC1099">IF($AG1099,SQRT(SUMPRODUCT($AH$2:$AH1099, (AO$2:AO1099-BI1099)^2)/(SUM($AH$2:$AH1099)-1)),0)</f>
        <v>0</v>
      </c>
      <c r="CD1099" s="109" cm="1">
        <f t="array" ref="CD1099">IF($AG1099,SQRT(SUMPRODUCT($AH$2:$AH1099, (AP$2:AP1099-BJ1099)^2)/(SUM($AH$2:$AH1099)-1)),0)</f>
        <v>0</v>
      </c>
      <c r="CE1099" s="109" cm="1">
        <f t="array" ref="CE1099">IF($AG1099,SQRT(SUMPRODUCT($AH$2:$AH1099, (AQ$2:AQ1099-BK1099)^2)/(SUM($AH$2:$AH1099)-1)),0)</f>
        <v>0</v>
      </c>
      <c r="CF1099" s="109" cm="1">
        <f t="array" ref="CF1099">IF($AG1099,SQRT(SUMPRODUCT($AH$2:$AH1099, (AR$2:AR1099-BL1099)^2)/(SUM($AH$2:$AH1099)-1)),0)</f>
        <v>0</v>
      </c>
      <c r="CG1099" s="109" cm="1">
        <f t="array" ref="CG1099">IF($AG1099,SQRT(SUMPRODUCT($AH$2:$AH1099, (AS$2:AS1099-BM1099)^2)/(SUM($AH$2:$AH1099)-1)),0)</f>
        <v>0</v>
      </c>
      <c r="CH1099" s="109" cm="1">
        <f t="array" ref="CH1099">IF($AG1099,SQRT(SUMPRODUCT($AH$2:$AH1099, (AT$2:AT1099-BN1099)^2)/(SUM($AH$2:$AH1099)-1)),0)</f>
        <v>0</v>
      </c>
      <c r="CI1099" s="109" cm="1">
        <f t="array" ref="CI1099">IF($AG1099,SQRT(SUMPRODUCT($AH$2:$AH1099, (AU$2:AU1099-BO1099)^2)/(SUM($AH$2:$AH1099)-1)),0)</f>
        <v>0</v>
      </c>
      <c r="CJ1099" s="109" cm="1">
        <f t="array" ref="CJ1099">IF($AG1099,SQRT(SUMPRODUCT($AH$2:$AH1099, (AV$2:AV1099-BP1099)^2)/(SUM($AH$2:$AH1099)-1)),0)</f>
        <v>0</v>
      </c>
      <c r="CK1099" s="109" cm="1">
        <f t="array" ref="CK1099">IF($AG1099,SQRT(SUMPRODUCT($AH$2:$AH1099, (AW$2:AW1099-BQ1099)^2)/(SUM($AH$2:$AH1099)-1)),0)</f>
        <v>0</v>
      </c>
      <c r="CL1099" s="109" cm="1">
        <f t="array" ref="CL1099">IF($AG1099,SQRT(SUMPRODUCT($AH$2:$AH1099, (AX$2:AX1099-BR1099)^2)/(SUM($AH$2:$AH1099)-1)),0)</f>
        <v>0</v>
      </c>
      <c r="CM1099" s="109" cm="1">
        <f t="array" ref="CM1099">IF($AG1099,SQRT(SUMPRODUCT($AH$2:$AH1099, (AY$2:AY1099-BS1099)^2)/(SUM($AH$2:$AH1099)-1)),0)</f>
        <v>0</v>
      </c>
      <c r="CN1099" s="109" cm="1">
        <f t="array" ref="CN1099">IF($AG1099,SQRT(SUMPRODUCT($AH$2:$AH1099, (AZ$2:AZ1099-BT1099)^2)/(SUM($AH$2:$AH1099)-1)),0)</f>
        <v>0</v>
      </c>
      <c r="CO1099" s="109" cm="1">
        <f t="array" ref="CO1099">IF($AG1099,SQRT(SUMPRODUCT($AH$2:$AH1099, (BA$2:BA1099-BU1099)^2)/(SUM($AH$2:$AH1099)-1)),0)</f>
        <v>0</v>
      </c>
    </row>
    <row r="1100" spans="34:93" x14ac:dyDescent="0.25">
      <c r="AH1100" s="99" t="str">
        <f t="shared" si="253"/>
        <v/>
      </c>
      <c r="AI1100" s="11">
        <f t="shared" ca="1" si="258"/>
        <v>0</v>
      </c>
      <c r="AJ1100" s="11">
        <f t="shared" ca="1" si="258"/>
        <v>0</v>
      </c>
      <c r="AK1100" s="11">
        <f t="shared" ca="1" si="258"/>
        <v>0</v>
      </c>
      <c r="AL1100" s="11">
        <f t="shared" ca="1" si="258"/>
        <v>0</v>
      </c>
      <c r="AM1100" s="11">
        <f t="shared" ca="1" si="258"/>
        <v>0</v>
      </c>
      <c r="AN1100" s="11">
        <f t="shared" ca="1" si="258"/>
        <v>0</v>
      </c>
      <c r="AO1100" s="11">
        <f t="shared" ca="1" si="258"/>
        <v>0</v>
      </c>
      <c r="AP1100" s="11">
        <f t="shared" ca="1" si="258"/>
        <v>0</v>
      </c>
      <c r="AQ1100" s="11">
        <f t="shared" ca="1" si="258"/>
        <v>0</v>
      </c>
      <c r="AR1100" s="11">
        <f t="shared" ca="1" si="258"/>
        <v>0</v>
      </c>
      <c r="AS1100" s="11">
        <f t="shared" ca="1" si="259"/>
        <v>0</v>
      </c>
      <c r="AT1100" s="11">
        <f t="shared" ca="1" si="259"/>
        <v>0</v>
      </c>
      <c r="AU1100" s="11">
        <f t="shared" ca="1" si="259"/>
        <v>0</v>
      </c>
      <c r="AV1100" s="11">
        <f t="shared" ca="1" si="259"/>
        <v>0</v>
      </c>
      <c r="AW1100" s="11">
        <f t="shared" ca="1" si="259"/>
        <v>0</v>
      </c>
      <c r="AX1100" s="11">
        <f t="shared" ca="1" si="259"/>
        <v>0</v>
      </c>
      <c r="AY1100" s="11">
        <f t="shared" ca="1" si="259"/>
        <v>0</v>
      </c>
      <c r="AZ1100" s="11">
        <f t="shared" ca="1" si="259"/>
        <v>0</v>
      </c>
      <c r="BA1100" s="11">
        <f t="shared" ca="1" si="259"/>
        <v>0</v>
      </c>
      <c r="BB1100" s="11"/>
      <c r="BC1100" s="11">
        <f>IF($AG1100,SUMPRODUCT(AI$2:AI1100,$AH$2:$AH1100)/SUM($AH$2:$AH1100),0)</f>
        <v>0</v>
      </c>
      <c r="BD1100" s="11">
        <f>IF($AG1100,SUMPRODUCT(AJ$2:AJ1100,$AH$2:$AH1100)/SUM($AH$2:$AH1100),0)</f>
        <v>0</v>
      </c>
      <c r="BE1100" s="11">
        <f>IF($AG1100,SUMPRODUCT(AK$2:AK1100,$AH$2:$AH1100)/SUM($AH$2:$AH1100),0)</f>
        <v>0</v>
      </c>
      <c r="BF1100" s="11">
        <f>IF($AG1100,SUMPRODUCT(AL$2:AL1100,$AH$2:$AH1100)/SUM($AH$2:$AH1100),0)</f>
        <v>0</v>
      </c>
      <c r="BG1100" s="11">
        <f>IF($AG1100,SUMPRODUCT(AM$2:AM1100,$AH$2:$AH1100)/SUM($AH$2:$AH1100),0)</f>
        <v>0</v>
      </c>
      <c r="BH1100" s="11">
        <f>IF($AG1100,SUMPRODUCT(AN$2:AN1100,$AH$2:$AH1100)/SUM($AH$2:$AH1100),0)</f>
        <v>0</v>
      </c>
      <c r="BI1100" s="11">
        <f>IF($AG1100,SUMPRODUCT(AO$2:AO1100,$AH$2:$AH1100)/SUM($AH$2:$AH1100),0)</f>
        <v>0</v>
      </c>
      <c r="BJ1100" s="11">
        <f>IF($AG1100,SUMPRODUCT(AP$2:AP1100,$AH$2:$AH1100)/SUM($AH$2:$AH1100),0)</f>
        <v>0</v>
      </c>
      <c r="BK1100" s="11">
        <f>IF($AG1100,SUMPRODUCT(AQ$2:AQ1100,$AH$2:$AH1100)/SUM($AH$2:$AH1100),0)</f>
        <v>0</v>
      </c>
      <c r="BL1100" s="11">
        <f>IF($AG1100,SUMPRODUCT(AR$2:AR1100,$AH$2:$AH1100)/SUM($AH$2:$AH1100),0)</f>
        <v>0</v>
      </c>
      <c r="BM1100" s="11">
        <f>IF($AG1100,SUMPRODUCT(AS$2:AS1100,$AH$2:$AH1100)/SUM($AH$2:$AH1100),0)</f>
        <v>0</v>
      </c>
      <c r="BN1100" s="11">
        <f>IF($AG1100,SUMPRODUCT(AT$2:AT1100,$AH$2:$AH1100)/SUM($AH$2:$AH1100),0)</f>
        <v>0</v>
      </c>
      <c r="BO1100" s="11">
        <f>IF($AG1100,SUMPRODUCT(AU$2:AU1100,$AH$2:$AH1100)/SUM($AH$2:$AH1100),0)</f>
        <v>0</v>
      </c>
      <c r="BP1100" s="11">
        <f>IF($AG1100,SUMPRODUCT(AV$2:AV1100,$AH$2:$AH1100)/SUM($AH$2:$AH1100),0)</f>
        <v>0</v>
      </c>
      <c r="BQ1100" s="11">
        <f>IF($AG1100,SUMPRODUCT(AW$2:AW1100,$AH$2:$AH1100)/SUM($AH$2:$AH1100),0)</f>
        <v>0</v>
      </c>
      <c r="BR1100" s="11">
        <f>IF($AG1100,SUMPRODUCT(AX$2:AX1100,$AH$2:$AH1100)/SUM($AH$2:$AH1100),0)</f>
        <v>0</v>
      </c>
      <c r="BS1100" s="11">
        <f>IF($AG1100,SUMPRODUCT(AY$2:AY1100,$AH$2:$AH1100)/SUM($AH$2:$AH1100),0)</f>
        <v>0</v>
      </c>
      <c r="BT1100" s="11">
        <f>IF($AG1100,SUMPRODUCT(AZ$2:AZ1100,$AH$2:$AH1100)/SUM($AH$2:$AH1100),0)</f>
        <v>0</v>
      </c>
      <c r="BU1100" s="11">
        <f>IF($AG1100,SUMPRODUCT(BA$2:BA1100,$AH$2:$AH1100)/SUM($AH$2:$AH1100),0)</f>
        <v>0</v>
      </c>
      <c r="BV1100" s="11"/>
      <c r="BW1100" s="109" cm="1">
        <f t="array" ref="BW1100">IF($AG1100,SQRT(SUMPRODUCT($AH$2:$AH1100, (AI$2:AI1100-BC1100)^2)/(SUM($AH$2:$AH1100)-1)),0)</f>
        <v>0</v>
      </c>
      <c r="BX1100" s="109" cm="1">
        <f t="array" ref="BX1100">IF($AG1100,SQRT(SUMPRODUCT($AH$2:$AH1100, (AJ$2:AJ1100-BD1100)^2)/(SUM($AH$2:$AH1100)-1)),0)</f>
        <v>0</v>
      </c>
      <c r="BY1100" s="109" cm="1">
        <f t="array" ref="BY1100">IF($AG1100,SQRT(SUMPRODUCT($AH$2:$AH1100, (AK$2:AK1100-BE1100)^2)/(SUM($AH$2:$AH1100)-1)),0)</f>
        <v>0</v>
      </c>
      <c r="BZ1100" s="109" cm="1">
        <f t="array" ref="BZ1100">IF($AG1100,SQRT(SUMPRODUCT($AH$2:$AH1100, (AL$2:AL1100-BF1100)^2)/(SUM($AH$2:$AH1100)-1)),0)</f>
        <v>0</v>
      </c>
      <c r="CA1100" s="109" cm="1">
        <f t="array" ref="CA1100">IF($AG1100,SQRT(SUMPRODUCT($AH$2:$AH1100, (AM$2:AM1100-BG1100)^2)/(SUM($AH$2:$AH1100)-1)),0)</f>
        <v>0</v>
      </c>
      <c r="CB1100" s="109" cm="1">
        <f t="array" ref="CB1100">IF($AG1100,SQRT(SUMPRODUCT($AH$2:$AH1100, (AN$2:AN1100-BH1100)^2)/(SUM($AH$2:$AH1100)-1)),0)</f>
        <v>0</v>
      </c>
      <c r="CC1100" s="109" cm="1">
        <f t="array" ref="CC1100">IF($AG1100,SQRT(SUMPRODUCT($AH$2:$AH1100, (AO$2:AO1100-BI1100)^2)/(SUM($AH$2:$AH1100)-1)),0)</f>
        <v>0</v>
      </c>
      <c r="CD1100" s="109" cm="1">
        <f t="array" ref="CD1100">IF($AG1100,SQRT(SUMPRODUCT($AH$2:$AH1100, (AP$2:AP1100-BJ1100)^2)/(SUM($AH$2:$AH1100)-1)),0)</f>
        <v>0</v>
      </c>
      <c r="CE1100" s="109" cm="1">
        <f t="array" ref="CE1100">IF($AG1100,SQRT(SUMPRODUCT($AH$2:$AH1100, (AQ$2:AQ1100-BK1100)^2)/(SUM($AH$2:$AH1100)-1)),0)</f>
        <v>0</v>
      </c>
      <c r="CF1100" s="109" cm="1">
        <f t="array" ref="CF1100">IF($AG1100,SQRT(SUMPRODUCT($AH$2:$AH1100, (AR$2:AR1100-BL1100)^2)/(SUM($AH$2:$AH1100)-1)),0)</f>
        <v>0</v>
      </c>
      <c r="CG1100" s="109" cm="1">
        <f t="array" ref="CG1100">IF($AG1100,SQRT(SUMPRODUCT($AH$2:$AH1100, (AS$2:AS1100-BM1100)^2)/(SUM($AH$2:$AH1100)-1)),0)</f>
        <v>0</v>
      </c>
      <c r="CH1100" s="109" cm="1">
        <f t="array" ref="CH1100">IF($AG1100,SQRT(SUMPRODUCT($AH$2:$AH1100, (AT$2:AT1100-BN1100)^2)/(SUM($AH$2:$AH1100)-1)),0)</f>
        <v>0</v>
      </c>
      <c r="CI1100" s="109" cm="1">
        <f t="array" ref="CI1100">IF($AG1100,SQRT(SUMPRODUCT($AH$2:$AH1100, (AU$2:AU1100-BO1100)^2)/(SUM($AH$2:$AH1100)-1)),0)</f>
        <v>0</v>
      </c>
      <c r="CJ1100" s="109" cm="1">
        <f t="array" ref="CJ1100">IF($AG1100,SQRT(SUMPRODUCT($AH$2:$AH1100, (AV$2:AV1100-BP1100)^2)/(SUM($AH$2:$AH1100)-1)),0)</f>
        <v>0</v>
      </c>
      <c r="CK1100" s="109" cm="1">
        <f t="array" ref="CK1100">IF($AG1100,SQRT(SUMPRODUCT($AH$2:$AH1100, (AW$2:AW1100-BQ1100)^2)/(SUM($AH$2:$AH1100)-1)),0)</f>
        <v>0</v>
      </c>
      <c r="CL1100" s="109" cm="1">
        <f t="array" ref="CL1100">IF($AG1100,SQRT(SUMPRODUCT($AH$2:$AH1100, (AX$2:AX1100-BR1100)^2)/(SUM($AH$2:$AH1100)-1)),0)</f>
        <v>0</v>
      </c>
      <c r="CM1100" s="109" cm="1">
        <f t="array" ref="CM1100">IF($AG1100,SQRT(SUMPRODUCT($AH$2:$AH1100, (AY$2:AY1100-BS1100)^2)/(SUM($AH$2:$AH1100)-1)),0)</f>
        <v>0</v>
      </c>
      <c r="CN1100" s="109" cm="1">
        <f t="array" ref="CN1100">IF($AG1100,SQRT(SUMPRODUCT($AH$2:$AH1100, (AZ$2:AZ1100-BT1100)^2)/(SUM($AH$2:$AH1100)-1)),0)</f>
        <v>0</v>
      </c>
      <c r="CO1100" s="109" cm="1">
        <f t="array" ref="CO1100">IF($AG1100,SQRT(SUMPRODUCT($AH$2:$AH1100, (BA$2:BA1100-BU1100)^2)/(SUM($AH$2:$AH1100)-1)),0)</f>
        <v>0</v>
      </c>
    </row>
    <row r="1101" spans="34:93" x14ac:dyDescent="0.25">
      <c r="AH1101" s="99" t="str">
        <f t="shared" si="253"/>
        <v/>
      </c>
      <c r="AI1101" s="11">
        <f t="shared" ca="1" si="258"/>
        <v>0</v>
      </c>
      <c r="AJ1101" s="11">
        <f t="shared" ca="1" si="258"/>
        <v>0</v>
      </c>
      <c r="AK1101" s="11">
        <f t="shared" ca="1" si="258"/>
        <v>0</v>
      </c>
      <c r="AL1101" s="11">
        <f t="shared" ca="1" si="258"/>
        <v>0</v>
      </c>
      <c r="AM1101" s="11">
        <f t="shared" ca="1" si="258"/>
        <v>0</v>
      </c>
      <c r="AN1101" s="11">
        <f t="shared" ca="1" si="258"/>
        <v>0</v>
      </c>
      <c r="AO1101" s="11">
        <f t="shared" ca="1" si="258"/>
        <v>0</v>
      </c>
      <c r="AP1101" s="11">
        <f t="shared" ca="1" si="258"/>
        <v>0</v>
      </c>
      <c r="AQ1101" s="11">
        <f t="shared" ca="1" si="258"/>
        <v>0</v>
      </c>
      <c r="AR1101" s="11">
        <f t="shared" ca="1" si="258"/>
        <v>0</v>
      </c>
      <c r="AS1101" s="11">
        <f t="shared" ca="1" si="259"/>
        <v>0</v>
      </c>
      <c r="AT1101" s="11">
        <f t="shared" ca="1" si="259"/>
        <v>0</v>
      </c>
      <c r="AU1101" s="11">
        <f t="shared" ca="1" si="259"/>
        <v>0</v>
      </c>
      <c r="AV1101" s="11">
        <f t="shared" ca="1" si="259"/>
        <v>0</v>
      </c>
      <c r="AW1101" s="11">
        <f t="shared" ca="1" si="259"/>
        <v>0</v>
      </c>
      <c r="AX1101" s="11">
        <f t="shared" ca="1" si="259"/>
        <v>0</v>
      </c>
      <c r="AY1101" s="11">
        <f t="shared" ca="1" si="259"/>
        <v>0</v>
      </c>
      <c r="AZ1101" s="11">
        <f t="shared" ca="1" si="259"/>
        <v>0</v>
      </c>
      <c r="BA1101" s="11">
        <f t="shared" ca="1" si="259"/>
        <v>0</v>
      </c>
      <c r="BB1101" s="11"/>
      <c r="BC1101" s="11">
        <f>IF($AG1101,SUMPRODUCT(AI$2:AI1101,$AH$2:$AH1101)/SUM($AH$2:$AH1101),0)</f>
        <v>0</v>
      </c>
      <c r="BD1101" s="11">
        <f>IF($AG1101,SUMPRODUCT(AJ$2:AJ1101,$AH$2:$AH1101)/SUM($AH$2:$AH1101),0)</f>
        <v>0</v>
      </c>
      <c r="BE1101" s="11">
        <f>IF($AG1101,SUMPRODUCT(AK$2:AK1101,$AH$2:$AH1101)/SUM($AH$2:$AH1101),0)</f>
        <v>0</v>
      </c>
      <c r="BF1101" s="11">
        <f>IF($AG1101,SUMPRODUCT(AL$2:AL1101,$AH$2:$AH1101)/SUM($AH$2:$AH1101),0)</f>
        <v>0</v>
      </c>
      <c r="BG1101" s="11">
        <f>IF($AG1101,SUMPRODUCT(AM$2:AM1101,$AH$2:$AH1101)/SUM($AH$2:$AH1101),0)</f>
        <v>0</v>
      </c>
      <c r="BH1101" s="11">
        <f>IF($AG1101,SUMPRODUCT(AN$2:AN1101,$AH$2:$AH1101)/SUM($AH$2:$AH1101),0)</f>
        <v>0</v>
      </c>
      <c r="BI1101" s="11">
        <f>IF($AG1101,SUMPRODUCT(AO$2:AO1101,$AH$2:$AH1101)/SUM($AH$2:$AH1101),0)</f>
        <v>0</v>
      </c>
      <c r="BJ1101" s="11">
        <f>IF($AG1101,SUMPRODUCT(AP$2:AP1101,$AH$2:$AH1101)/SUM($AH$2:$AH1101),0)</f>
        <v>0</v>
      </c>
      <c r="BK1101" s="11">
        <f>IF($AG1101,SUMPRODUCT(AQ$2:AQ1101,$AH$2:$AH1101)/SUM($AH$2:$AH1101),0)</f>
        <v>0</v>
      </c>
      <c r="BL1101" s="11">
        <f>IF($AG1101,SUMPRODUCT(AR$2:AR1101,$AH$2:$AH1101)/SUM($AH$2:$AH1101),0)</f>
        <v>0</v>
      </c>
      <c r="BM1101" s="11">
        <f>IF($AG1101,SUMPRODUCT(AS$2:AS1101,$AH$2:$AH1101)/SUM($AH$2:$AH1101),0)</f>
        <v>0</v>
      </c>
      <c r="BN1101" s="11">
        <f>IF($AG1101,SUMPRODUCT(AT$2:AT1101,$AH$2:$AH1101)/SUM($AH$2:$AH1101),0)</f>
        <v>0</v>
      </c>
      <c r="BO1101" s="11">
        <f>IF($AG1101,SUMPRODUCT(AU$2:AU1101,$AH$2:$AH1101)/SUM($AH$2:$AH1101),0)</f>
        <v>0</v>
      </c>
      <c r="BP1101" s="11">
        <f>IF($AG1101,SUMPRODUCT(AV$2:AV1101,$AH$2:$AH1101)/SUM($AH$2:$AH1101),0)</f>
        <v>0</v>
      </c>
      <c r="BQ1101" s="11">
        <f>IF($AG1101,SUMPRODUCT(AW$2:AW1101,$AH$2:$AH1101)/SUM($AH$2:$AH1101),0)</f>
        <v>0</v>
      </c>
      <c r="BR1101" s="11">
        <f>IF($AG1101,SUMPRODUCT(AX$2:AX1101,$AH$2:$AH1101)/SUM($AH$2:$AH1101),0)</f>
        <v>0</v>
      </c>
      <c r="BS1101" s="11">
        <f>IF($AG1101,SUMPRODUCT(AY$2:AY1101,$AH$2:$AH1101)/SUM($AH$2:$AH1101),0)</f>
        <v>0</v>
      </c>
      <c r="BT1101" s="11">
        <f>IF($AG1101,SUMPRODUCT(AZ$2:AZ1101,$AH$2:$AH1101)/SUM($AH$2:$AH1101),0)</f>
        <v>0</v>
      </c>
      <c r="BU1101" s="11">
        <f>IF($AG1101,SUMPRODUCT(BA$2:BA1101,$AH$2:$AH1101)/SUM($AH$2:$AH1101),0)</f>
        <v>0</v>
      </c>
      <c r="BV1101" s="11"/>
      <c r="BW1101" s="109" cm="1">
        <f t="array" ref="BW1101">IF($AG1101,SQRT(SUMPRODUCT($AH$2:$AH1101, (AI$2:AI1101-BC1101)^2)/(SUM($AH$2:$AH1101)-1)),0)</f>
        <v>0</v>
      </c>
      <c r="BX1101" s="109" cm="1">
        <f t="array" ref="BX1101">IF($AG1101,SQRT(SUMPRODUCT($AH$2:$AH1101, (AJ$2:AJ1101-BD1101)^2)/(SUM($AH$2:$AH1101)-1)),0)</f>
        <v>0</v>
      </c>
      <c r="BY1101" s="109" cm="1">
        <f t="array" ref="BY1101">IF($AG1101,SQRT(SUMPRODUCT($AH$2:$AH1101, (AK$2:AK1101-BE1101)^2)/(SUM($AH$2:$AH1101)-1)),0)</f>
        <v>0</v>
      </c>
      <c r="BZ1101" s="109" cm="1">
        <f t="array" ref="BZ1101">IF($AG1101,SQRT(SUMPRODUCT($AH$2:$AH1101, (AL$2:AL1101-BF1101)^2)/(SUM($AH$2:$AH1101)-1)),0)</f>
        <v>0</v>
      </c>
      <c r="CA1101" s="109" cm="1">
        <f t="array" ref="CA1101">IF($AG1101,SQRT(SUMPRODUCT($AH$2:$AH1101, (AM$2:AM1101-BG1101)^2)/(SUM($AH$2:$AH1101)-1)),0)</f>
        <v>0</v>
      </c>
      <c r="CB1101" s="109" cm="1">
        <f t="array" ref="CB1101">IF($AG1101,SQRT(SUMPRODUCT($AH$2:$AH1101, (AN$2:AN1101-BH1101)^2)/(SUM($AH$2:$AH1101)-1)),0)</f>
        <v>0</v>
      </c>
      <c r="CC1101" s="109" cm="1">
        <f t="array" ref="CC1101">IF($AG1101,SQRT(SUMPRODUCT($AH$2:$AH1101, (AO$2:AO1101-BI1101)^2)/(SUM($AH$2:$AH1101)-1)),0)</f>
        <v>0</v>
      </c>
      <c r="CD1101" s="109" cm="1">
        <f t="array" ref="CD1101">IF($AG1101,SQRT(SUMPRODUCT($AH$2:$AH1101, (AP$2:AP1101-BJ1101)^2)/(SUM($AH$2:$AH1101)-1)),0)</f>
        <v>0</v>
      </c>
      <c r="CE1101" s="109" cm="1">
        <f t="array" ref="CE1101">IF($AG1101,SQRT(SUMPRODUCT($AH$2:$AH1101, (AQ$2:AQ1101-BK1101)^2)/(SUM($AH$2:$AH1101)-1)),0)</f>
        <v>0</v>
      </c>
      <c r="CF1101" s="109" cm="1">
        <f t="array" ref="CF1101">IF($AG1101,SQRT(SUMPRODUCT($AH$2:$AH1101, (AR$2:AR1101-BL1101)^2)/(SUM($AH$2:$AH1101)-1)),0)</f>
        <v>0</v>
      </c>
      <c r="CG1101" s="109" cm="1">
        <f t="array" ref="CG1101">IF($AG1101,SQRT(SUMPRODUCT($AH$2:$AH1101, (AS$2:AS1101-BM1101)^2)/(SUM($AH$2:$AH1101)-1)),0)</f>
        <v>0</v>
      </c>
      <c r="CH1101" s="109" cm="1">
        <f t="array" ref="CH1101">IF($AG1101,SQRT(SUMPRODUCT($AH$2:$AH1101, (AT$2:AT1101-BN1101)^2)/(SUM($AH$2:$AH1101)-1)),0)</f>
        <v>0</v>
      </c>
      <c r="CI1101" s="109" cm="1">
        <f t="array" ref="CI1101">IF($AG1101,SQRT(SUMPRODUCT($AH$2:$AH1101, (AU$2:AU1101-BO1101)^2)/(SUM($AH$2:$AH1101)-1)),0)</f>
        <v>0</v>
      </c>
      <c r="CJ1101" s="109" cm="1">
        <f t="array" ref="CJ1101">IF($AG1101,SQRT(SUMPRODUCT($AH$2:$AH1101, (AV$2:AV1101-BP1101)^2)/(SUM($AH$2:$AH1101)-1)),0)</f>
        <v>0</v>
      </c>
      <c r="CK1101" s="109" cm="1">
        <f t="array" ref="CK1101">IF($AG1101,SQRT(SUMPRODUCT($AH$2:$AH1101, (AW$2:AW1101-BQ1101)^2)/(SUM($AH$2:$AH1101)-1)),0)</f>
        <v>0</v>
      </c>
      <c r="CL1101" s="109" cm="1">
        <f t="array" ref="CL1101">IF($AG1101,SQRT(SUMPRODUCT($AH$2:$AH1101, (AX$2:AX1101-BR1101)^2)/(SUM($AH$2:$AH1101)-1)),0)</f>
        <v>0</v>
      </c>
      <c r="CM1101" s="109" cm="1">
        <f t="array" ref="CM1101">IF($AG1101,SQRT(SUMPRODUCT($AH$2:$AH1101, (AY$2:AY1101-BS1101)^2)/(SUM($AH$2:$AH1101)-1)),0)</f>
        <v>0</v>
      </c>
      <c r="CN1101" s="109" cm="1">
        <f t="array" ref="CN1101">IF($AG1101,SQRT(SUMPRODUCT($AH$2:$AH1101, (AZ$2:AZ1101-BT1101)^2)/(SUM($AH$2:$AH1101)-1)),0)</f>
        <v>0</v>
      </c>
      <c r="CO1101" s="109" cm="1">
        <f t="array" ref="CO1101">IF($AG1101,SQRT(SUMPRODUCT($AH$2:$AH1101, (BA$2:BA1101-BU1101)^2)/(SUM($AH$2:$AH1101)-1)),0)</f>
        <v>0</v>
      </c>
    </row>
    <row r="1102" spans="34:93" x14ac:dyDescent="0.25">
      <c r="AH1102" s="99" t="str">
        <f t="shared" si="253"/>
        <v/>
      </c>
      <c r="AI1102" s="11">
        <f t="shared" ref="AI1102:AR1111" ca="1" si="260">IF(AI$1&lt;&gt;0,SUMIFS(INDIRECT(AI$1), Fecha,$AG1102),0)</f>
        <v>0</v>
      </c>
      <c r="AJ1102" s="11">
        <f t="shared" ca="1" si="260"/>
        <v>0</v>
      </c>
      <c r="AK1102" s="11">
        <f t="shared" ca="1" si="260"/>
        <v>0</v>
      </c>
      <c r="AL1102" s="11">
        <f t="shared" ca="1" si="260"/>
        <v>0</v>
      </c>
      <c r="AM1102" s="11">
        <f t="shared" ca="1" si="260"/>
        <v>0</v>
      </c>
      <c r="AN1102" s="11">
        <f t="shared" ca="1" si="260"/>
        <v>0</v>
      </c>
      <c r="AO1102" s="11">
        <f t="shared" ca="1" si="260"/>
        <v>0</v>
      </c>
      <c r="AP1102" s="11">
        <f t="shared" ca="1" si="260"/>
        <v>0</v>
      </c>
      <c r="AQ1102" s="11">
        <f t="shared" ca="1" si="260"/>
        <v>0</v>
      </c>
      <c r="AR1102" s="11">
        <f t="shared" ca="1" si="260"/>
        <v>0</v>
      </c>
      <c r="AS1102" s="11">
        <f t="shared" ref="AS1102:BA1111" ca="1" si="261">IF(AS$1&lt;&gt;0,SUMIFS(INDIRECT(AS$1), Fecha,$AG1102),0)</f>
        <v>0</v>
      </c>
      <c r="AT1102" s="11">
        <f t="shared" ca="1" si="261"/>
        <v>0</v>
      </c>
      <c r="AU1102" s="11">
        <f t="shared" ca="1" si="261"/>
        <v>0</v>
      </c>
      <c r="AV1102" s="11">
        <f t="shared" ca="1" si="261"/>
        <v>0</v>
      </c>
      <c r="AW1102" s="11">
        <f t="shared" ca="1" si="261"/>
        <v>0</v>
      </c>
      <c r="AX1102" s="11">
        <f t="shared" ca="1" si="261"/>
        <v>0</v>
      </c>
      <c r="AY1102" s="11">
        <f t="shared" ca="1" si="261"/>
        <v>0</v>
      </c>
      <c r="AZ1102" s="11">
        <f t="shared" ca="1" si="261"/>
        <v>0</v>
      </c>
      <c r="BA1102" s="11">
        <f t="shared" ca="1" si="261"/>
        <v>0</v>
      </c>
      <c r="BB1102" s="11"/>
      <c r="BC1102" s="11">
        <f>IF($AG1102,SUMPRODUCT(AI$2:AI1102,$AH$2:$AH1102)/SUM($AH$2:$AH1102),0)</f>
        <v>0</v>
      </c>
      <c r="BD1102" s="11">
        <f>IF($AG1102,SUMPRODUCT(AJ$2:AJ1102,$AH$2:$AH1102)/SUM($AH$2:$AH1102),0)</f>
        <v>0</v>
      </c>
      <c r="BE1102" s="11">
        <f>IF($AG1102,SUMPRODUCT(AK$2:AK1102,$AH$2:$AH1102)/SUM($AH$2:$AH1102),0)</f>
        <v>0</v>
      </c>
      <c r="BF1102" s="11">
        <f>IF($AG1102,SUMPRODUCT(AL$2:AL1102,$AH$2:$AH1102)/SUM($AH$2:$AH1102),0)</f>
        <v>0</v>
      </c>
      <c r="BG1102" s="11">
        <f>IF($AG1102,SUMPRODUCT(AM$2:AM1102,$AH$2:$AH1102)/SUM($AH$2:$AH1102),0)</f>
        <v>0</v>
      </c>
      <c r="BH1102" s="11">
        <f>IF($AG1102,SUMPRODUCT(AN$2:AN1102,$AH$2:$AH1102)/SUM($AH$2:$AH1102),0)</f>
        <v>0</v>
      </c>
      <c r="BI1102" s="11">
        <f>IF($AG1102,SUMPRODUCT(AO$2:AO1102,$AH$2:$AH1102)/SUM($AH$2:$AH1102),0)</f>
        <v>0</v>
      </c>
      <c r="BJ1102" s="11">
        <f>IF($AG1102,SUMPRODUCT(AP$2:AP1102,$AH$2:$AH1102)/SUM($AH$2:$AH1102),0)</f>
        <v>0</v>
      </c>
      <c r="BK1102" s="11">
        <f>IF($AG1102,SUMPRODUCT(AQ$2:AQ1102,$AH$2:$AH1102)/SUM($AH$2:$AH1102),0)</f>
        <v>0</v>
      </c>
      <c r="BL1102" s="11">
        <f>IF($AG1102,SUMPRODUCT(AR$2:AR1102,$AH$2:$AH1102)/SUM($AH$2:$AH1102),0)</f>
        <v>0</v>
      </c>
      <c r="BM1102" s="11">
        <f>IF($AG1102,SUMPRODUCT(AS$2:AS1102,$AH$2:$AH1102)/SUM($AH$2:$AH1102),0)</f>
        <v>0</v>
      </c>
      <c r="BN1102" s="11">
        <f>IF($AG1102,SUMPRODUCT(AT$2:AT1102,$AH$2:$AH1102)/SUM($AH$2:$AH1102),0)</f>
        <v>0</v>
      </c>
      <c r="BO1102" s="11">
        <f>IF($AG1102,SUMPRODUCT(AU$2:AU1102,$AH$2:$AH1102)/SUM($AH$2:$AH1102),0)</f>
        <v>0</v>
      </c>
      <c r="BP1102" s="11">
        <f>IF($AG1102,SUMPRODUCT(AV$2:AV1102,$AH$2:$AH1102)/SUM($AH$2:$AH1102),0)</f>
        <v>0</v>
      </c>
      <c r="BQ1102" s="11">
        <f>IF($AG1102,SUMPRODUCT(AW$2:AW1102,$AH$2:$AH1102)/SUM($AH$2:$AH1102),0)</f>
        <v>0</v>
      </c>
      <c r="BR1102" s="11">
        <f>IF($AG1102,SUMPRODUCT(AX$2:AX1102,$AH$2:$AH1102)/SUM($AH$2:$AH1102),0)</f>
        <v>0</v>
      </c>
      <c r="BS1102" s="11">
        <f>IF($AG1102,SUMPRODUCT(AY$2:AY1102,$AH$2:$AH1102)/SUM($AH$2:$AH1102),0)</f>
        <v>0</v>
      </c>
      <c r="BT1102" s="11">
        <f>IF($AG1102,SUMPRODUCT(AZ$2:AZ1102,$AH$2:$AH1102)/SUM($AH$2:$AH1102),0)</f>
        <v>0</v>
      </c>
      <c r="BU1102" s="11">
        <f>IF($AG1102,SUMPRODUCT(BA$2:BA1102,$AH$2:$AH1102)/SUM($AH$2:$AH1102),0)</f>
        <v>0</v>
      </c>
      <c r="BV1102" s="11"/>
      <c r="BW1102" s="109" cm="1">
        <f t="array" ref="BW1102">IF($AG1102,SQRT(SUMPRODUCT($AH$2:$AH1102, (AI$2:AI1102-BC1102)^2)/(SUM($AH$2:$AH1102)-1)),0)</f>
        <v>0</v>
      </c>
      <c r="BX1102" s="109" cm="1">
        <f t="array" ref="BX1102">IF($AG1102,SQRT(SUMPRODUCT($AH$2:$AH1102, (AJ$2:AJ1102-BD1102)^2)/(SUM($AH$2:$AH1102)-1)),0)</f>
        <v>0</v>
      </c>
      <c r="BY1102" s="109" cm="1">
        <f t="array" ref="BY1102">IF($AG1102,SQRT(SUMPRODUCT($AH$2:$AH1102, (AK$2:AK1102-BE1102)^2)/(SUM($AH$2:$AH1102)-1)),0)</f>
        <v>0</v>
      </c>
      <c r="BZ1102" s="109" cm="1">
        <f t="array" ref="BZ1102">IF($AG1102,SQRT(SUMPRODUCT($AH$2:$AH1102, (AL$2:AL1102-BF1102)^2)/(SUM($AH$2:$AH1102)-1)),0)</f>
        <v>0</v>
      </c>
      <c r="CA1102" s="109" cm="1">
        <f t="array" ref="CA1102">IF($AG1102,SQRT(SUMPRODUCT($AH$2:$AH1102, (AM$2:AM1102-BG1102)^2)/(SUM($AH$2:$AH1102)-1)),0)</f>
        <v>0</v>
      </c>
      <c r="CB1102" s="109" cm="1">
        <f t="array" ref="CB1102">IF($AG1102,SQRT(SUMPRODUCT($AH$2:$AH1102, (AN$2:AN1102-BH1102)^2)/(SUM($AH$2:$AH1102)-1)),0)</f>
        <v>0</v>
      </c>
      <c r="CC1102" s="109" cm="1">
        <f t="array" ref="CC1102">IF($AG1102,SQRT(SUMPRODUCT($AH$2:$AH1102, (AO$2:AO1102-BI1102)^2)/(SUM($AH$2:$AH1102)-1)),0)</f>
        <v>0</v>
      </c>
      <c r="CD1102" s="109" cm="1">
        <f t="array" ref="CD1102">IF($AG1102,SQRT(SUMPRODUCT($AH$2:$AH1102, (AP$2:AP1102-BJ1102)^2)/(SUM($AH$2:$AH1102)-1)),0)</f>
        <v>0</v>
      </c>
      <c r="CE1102" s="109" cm="1">
        <f t="array" ref="CE1102">IF($AG1102,SQRT(SUMPRODUCT($AH$2:$AH1102, (AQ$2:AQ1102-BK1102)^2)/(SUM($AH$2:$AH1102)-1)),0)</f>
        <v>0</v>
      </c>
      <c r="CF1102" s="109" cm="1">
        <f t="array" ref="CF1102">IF($AG1102,SQRT(SUMPRODUCT($AH$2:$AH1102, (AR$2:AR1102-BL1102)^2)/(SUM($AH$2:$AH1102)-1)),0)</f>
        <v>0</v>
      </c>
      <c r="CG1102" s="109" cm="1">
        <f t="array" ref="CG1102">IF($AG1102,SQRT(SUMPRODUCT($AH$2:$AH1102, (AS$2:AS1102-BM1102)^2)/(SUM($AH$2:$AH1102)-1)),0)</f>
        <v>0</v>
      </c>
      <c r="CH1102" s="109" cm="1">
        <f t="array" ref="CH1102">IF($AG1102,SQRT(SUMPRODUCT($AH$2:$AH1102, (AT$2:AT1102-BN1102)^2)/(SUM($AH$2:$AH1102)-1)),0)</f>
        <v>0</v>
      </c>
      <c r="CI1102" s="109" cm="1">
        <f t="array" ref="CI1102">IF($AG1102,SQRT(SUMPRODUCT($AH$2:$AH1102, (AU$2:AU1102-BO1102)^2)/(SUM($AH$2:$AH1102)-1)),0)</f>
        <v>0</v>
      </c>
      <c r="CJ1102" s="109" cm="1">
        <f t="array" ref="CJ1102">IF($AG1102,SQRT(SUMPRODUCT($AH$2:$AH1102, (AV$2:AV1102-BP1102)^2)/(SUM($AH$2:$AH1102)-1)),0)</f>
        <v>0</v>
      </c>
      <c r="CK1102" s="109" cm="1">
        <f t="array" ref="CK1102">IF($AG1102,SQRT(SUMPRODUCT($AH$2:$AH1102, (AW$2:AW1102-BQ1102)^2)/(SUM($AH$2:$AH1102)-1)),0)</f>
        <v>0</v>
      </c>
      <c r="CL1102" s="109" cm="1">
        <f t="array" ref="CL1102">IF($AG1102,SQRT(SUMPRODUCT($AH$2:$AH1102, (AX$2:AX1102-BR1102)^2)/(SUM($AH$2:$AH1102)-1)),0)</f>
        <v>0</v>
      </c>
      <c r="CM1102" s="109" cm="1">
        <f t="array" ref="CM1102">IF($AG1102,SQRT(SUMPRODUCT($AH$2:$AH1102, (AY$2:AY1102-BS1102)^2)/(SUM($AH$2:$AH1102)-1)),0)</f>
        <v>0</v>
      </c>
      <c r="CN1102" s="109" cm="1">
        <f t="array" ref="CN1102">IF($AG1102,SQRT(SUMPRODUCT($AH$2:$AH1102, (AZ$2:AZ1102-BT1102)^2)/(SUM($AH$2:$AH1102)-1)),0)</f>
        <v>0</v>
      </c>
      <c r="CO1102" s="109" cm="1">
        <f t="array" ref="CO1102">IF($AG1102,SQRT(SUMPRODUCT($AH$2:$AH1102, (BA$2:BA1102-BU1102)^2)/(SUM($AH$2:$AH1102)-1)),0)</f>
        <v>0</v>
      </c>
    </row>
    <row r="1103" spans="34:93" x14ac:dyDescent="0.25">
      <c r="AH1103" s="99" t="str">
        <f t="shared" si="253"/>
        <v/>
      </c>
      <c r="AI1103" s="11">
        <f t="shared" ca="1" si="260"/>
        <v>0</v>
      </c>
      <c r="AJ1103" s="11">
        <f t="shared" ca="1" si="260"/>
        <v>0</v>
      </c>
      <c r="AK1103" s="11">
        <f t="shared" ca="1" si="260"/>
        <v>0</v>
      </c>
      <c r="AL1103" s="11">
        <f t="shared" ca="1" si="260"/>
        <v>0</v>
      </c>
      <c r="AM1103" s="11">
        <f t="shared" ca="1" si="260"/>
        <v>0</v>
      </c>
      <c r="AN1103" s="11">
        <f t="shared" ca="1" si="260"/>
        <v>0</v>
      </c>
      <c r="AO1103" s="11">
        <f t="shared" ca="1" si="260"/>
        <v>0</v>
      </c>
      <c r="AP1103" s="11">
        <f t="shared" ca="1" si="260"/>
        <v>0</v>
      </c>
      <c r="AQ1103" s="11">
        <f t="shared" ca="1" si="260"/>
        <v>0</v>
      </c>
      <c r="AR1103" s="11">
        <f t="shared" ca="1" si="260"/>
        <v>0</v>
      </c>
      <c r="AS1103" s="11">
        <f t="shared" ca="1" si="261"/>
        <v>0</v>
      </c>
      <c r="AT1103" s="11">
        <f t="shared" ca="1" si="261"/>
        <v>0</v>
      </c>
      <c r="AU1103" s="11">
        <f t="shared" ca="1" si="261"/>
        <v>0</v>
      </c>
      <c r="AV1103" s="11">
        <f t="shared" ca="1" si="261"/>
        <v>0</v>
      </c>
      <c r="AW1103" s="11">
        <f t="shared" ca="1" si="261"/>
        <v>0</v>
      </c>
      <c r="AX1103" s="11">
        <f t="shared" ca="1" si="261"/>
        <v>0</v>
      </c>
      <c r="AY1103" s="11">
        <f t="shared" ca="1" si="261"/>
        <v>0</v>
      </c>
      <c r="AZ1103" s="11">
        <f t="shared" ca="1" si="261"/>
        <v>0</v>
      </c>
      <c r="BA1103" s="11">
        <f t="shared" ca="1" si="261"/>
        <v>0</v>
      </c>
      <c r="BB1103" s="11"/>
      <c r="BC1103" s="11">
        <f>IF($AG1103,SUMPRODUCT(AI$2:AI1103,$AH$2:$AH1103)/SUM($AH$2:$AH1103),0)</f>
        <v>0</v>
      </c>
      <c r="BD1103" s="11">
        <f>IF($AG1103,SUMPRODUCT(AJ$2:AJ1103,$AH$2:$AH1103)/SUM($AH$2:$AH1103),0)</f>
        <v>0</v>
      </c>
      <c r="BE1103" s="11">
        <f>IF($AG1103,SUMPRODUCT(AK$2:AK1103,$AH$2:$AH1103)/SUM($AH$2:$AH1103),0)</f>
        <v>0</v>
      </c>
      <c r="BF1103" s="11">
        <f>IF($AG1103,SUMPRODUCT(AL$2:AL1103,$AH$2:$AH1103)/SUM($AH$2:$AH1103),0)</f>
        <v>0</v>
      </c>
      <c r="BG1103" s="11">
        <f>IF($AG1103,SUMPRODUCT(AM$2:AM1103,$AH$2:$AH1103)/SUM($AH$2:$AH1103),0)</f>
        <v>0</v>
      </c>
      <c r="BH1103" s="11">
        <f>IF($AG1103,SUMPRODUCT(AN$2:AN1103,$AH$2:$AH1103)/SUM($AH$2:$AH1103),0)</f>
        <v>0</v>
      </c>
      <c r="BI1103" s="11">
        <f>IF($AG1103,SUMPRODUCT(AO$2:AO1103,$AH$2:$AH1103)/SUM($AH$2:$AH1103),0)</f>
        <v>0</v>
      </c>
      <c r="BJ1103" s="11">
        <f>IF($AG1103,SUMPRODUCT(AP$2:AP1103,$AH$2:$AH1103)/SUM($AH$2:$AH1103),0)</f>
        <v>0</v>
      </c>
      <c r="BK1103" s="11">
        <f>IF($AG1103,SUMPRODUCT(AQ$2:AQ1103,$AH$2:$AH1103)/SUM($AH$2:$AH1103),0)</f>
        <v>0</v>
      </c>
      <c r="BL1103" s="11">
        <f>IF($AG1103,SUMPRODUCT(AR$2:AR1103,$AH$2:$AH1103)/SUM($AH$2:$AH1103),0)</f>
        <v>0</v>
      </c>
      <c r="BM1103" s="11">
        <f>IF($AG1103,SUMPRODUCT(AS$2:AS1103,$AH$2:$AH1103)/SUM($AH$2:$AH1103),0)</f>
        <v>0</v>
      </c>
      <c r="BN1103" s="11">
        <f>IF($AG1103,SUMPRODUCT(AT$2:AT1103,$AH$2:$AH1103)/SUM($AH$2:$AH1103),0)</f>
        <v>0</v>
      </c>
      <c r="BO1103" s="11">
        <f>IF($AG1103,SUMPRODUCT(AU$2:AU1103,$AH$2:$AH1103)/SUM($AH$2:$AH1103),0)</f>
        <v>0</v>
      </c>
      <c r="BP1103" s="11">
        <f>IF($AG1103,SUMPRODUCT(AV$2:AV1103,$AH$2:$AH1103)/SUM($AH$2:$AH1103),0)</f>
        <v>0</v>
      </c>
      <c r="BQ1103" s="11">
        <f>IF($AG1103,SUMPRODUCT(AW$2:AW1103,$AH$2:$AH1103)/SUM($AH$2:$AH1103),0)</f>
        <v>0</v>
      </c>
      <c r="BR1103" s="11">
        <f>IF($AG1103,SUMPRODUCT(AX$2:AX1103,$AH$2:$AH1103)/SUM($AH$2:$AH1103),0)</f>
        <v>0</v>
      </c>
      <c r="BS1103" s="11">
        <f>IF($AG1103,SUMPRODUCT(AY$2:AY1103,$AH$2:$AH1103)/SUM($AH$2:$AH1103),0)</f>
        <v>0</v>
      </c>
      <c r="BT1103" s="11">
        <f>IF($AG1103,SUMPRODUCT(AZ$2:AZ1103,$AH$2:$AH1103)/SUM($AH$2:$AH1103),0)</f>
        <v>0</v>
      </c>
      <c r="BU1103" s="11">
        <f>IF($AG1103,SUMPRODUCT(BA$2:BA1103,$AH$2:$AH1103)/SUM($AH$2:$AH1103),0)</f>
        <v>0</v>
      </c>
      <c r="BV1103" s="11"/>
      <c r="BW1103" s="109" cm="1">
        <f t="array" ref="BW1103">IF($AG1103,SQRT(SUMPRODUCT($AH$2:$AH1103, (AI$2:AI1103-BC1103)^2)/(SUM($AH$2:$AH1103)-1)),0)</f>
        <v>0</v>
      </c>
      <c r="BX1103" s="109" cm="1">
        <f t="array" ref="BX1103">IF($AG1103,SQRT(SUMPRODUCT($AH$2:$AH1103, (AJ$2:AJ1103-BD1103)^2)/(SUM($AH$2:$AH1103)-1)),0)</f>
        <v>0</v>
      </c>
      <c r="BY1103" s="109" cm="1">
        <f t="array" ref="BY1103">IF($AG1103,SQRT(SUMPRODUCT($AH$2:$AH1103, (AK$2:AK1103-BE1103)^2)/(SUM($AH$2:$AH1103)-1)),0)</f>
        <v>0</v>
      </c>
      <c r="BZ1103" s="109" cm="1">
        <f t="array" ref="BZ1103">IF($AG1103,SQRT(SUMPRODUCT($AH$2:$AH1103, (AL$2:AL1103-BF1103)^2)/(SUM($AH$2:$AH1103)-1)),0)</f>
        <v>0</v>
      </c>
      <c r="CA1103" s="109" cm="1">
        <f t="array" ref="CA1103">IF($AG1103,SQRT(SUMPRODUCT($AH$2:$AH1103, (AM$2:AM1103-BG1103)^2)/(SUM($AH$2:$AH1103)-1)),0)</f>
        <v>0</v>
      </c>
      <c r="CB1103" s="109" cm="1">
        <f t="array" ref="CB1103">IF($AG1103,SQRT(SUMPRODUCT($AH$2:$AH1103, (AN$2:AN1103-BH1103)^2)/(SUM($AH$2:$AH1103)-1)),0)</f>
        <v>0</v>
      </c>
      <c r="CC1103" s="109" cm="1">
        <f t="array" ref="CC1103">IF($AG1103,SQRT(SUMPRODUCT($AH$2:$AH1103, (AO$2:AO1103-BI1103)^2)/(SUM($AH$2:$AH1103)-1)),0)</f>
        <v>0</v>
      </c>
      <c r="CD1103" s="109" cm="1">
        <f t="array" ref="CD1103">IF($AG1103,SQRT(SUMPRODUCT($AH$2:$AH1103, (AP$2:AP1103-BJ1103)^2)/(SUM($AH$2:$AH1103)-1)),0)</f>
        <v>0</v>
      </c>
      <c r="CE1103" s="109" cm="1">
        <f t="array" ref="CE1103">IF($AG1103,SQRT(SUMPRODUCT($AH$2:$AH1103, (AQ$2:AQ1103-BK1103)^2)/(SUM($AH$2:$AH1103)-1)),0)</f>
        <v>0</v>
      </c>
      <c r="CF1103" s="109" cm="1">
        <f t="array" ref="CF1103">IF($AG1103,SQRT(SUMPRODUCT($AH$2:$AH1103, (AR$2:AR1103-BL1103)^2)/(SUM($AH$2:$AH1103)-1)),0)</f>
        <v>0</v>
      </c>
      <c r="CG1103" s="109" cm="1">
        <f t="array" ref="CG1103">IF($AG1103,SQRT(SUMPRODUCT($AH$2:$AH1103, (AS$2:AS1103-BM1103)^2)/(SUM($AH$2:$AH1103)-1)),0)</f>
        <v>0</v>
      </c>
      <c r="CH1103" s="109" cm="1">
        <f t="array" ref="CH1103">IF($AG1103,SQRT(SUMPRODUCT($AH$2:$AH1103, (AT$2:AT1103-BN1103)^2)/(SUM($AH$2:$AH1103)-1)),0)</f>
        <v>0</v>
      </c>
      <c r="CI1103" s="109" cm="1">
        <f t="array" ref="CI1103">IF($AG1103,SQRT(SUMPRODUCT($AH$2:$AH1103, (AU$2:AU1103-BO1103)^2)/(SUM($AH$2:$AH1103)-1)),0)</f>
        <v>0</v>
      </c>
      <c r="CJ1103" s="109" cm="1">
        <f t="array" ref="CJ1103">IF($AG1103,SQRT(SUMPRODUCT($AH$2:$AH1103, (AV$2:AV1103-BP1103)^2)/(SUM($AH$2:$AH1103)-1)),0)</f>
        <v>0</v>
      </c>
      <c r="CK1103" s="109" cm="1">
        <f t="array" ref="CK1103">IF($AG1103,SQRT(SUMPRODUCT($AH$2:$AH1103, (AW$2:AW1103-BQ1103)^2)/(SUM($AH$2:$AH1103)-1)),0)</f>
        <v>0</v>
      </c>
      <c r="CL1103" s="109" cm="1">
        <f t="array" ref="CL1103">IF($AG1103,SQRT(SUMPRODUCT($AH$2:$AH1103, (AX$2:AX1103-BR1103)^2)/(SUM($AH$2:$AH1103)-1)),0)</f>
        <v>0</v>
      </c>
      <c r="CM1103" s="109" cm="1">
        <f t="array" ref="CM1103">IF($AG1103,SQRT(SUMPRODUCT($AH$2:$AH1103, (AY$2:AY1103-BS1103)^2)/(SUM($AH$2:$AH1103)-1)),0)</f>
        <v>0</v>
      </c>
      <c r="CN1103" s="109" cm="1">
        <f t="array" ref="CN1103">IF($AG1103,SQRT(SUMPRODUCT($AH$2:$AH1103, (AZ$2:AZ1103-BT1103)^2)/(SUM($AH$2:$AH1103)-1)),0)</f>
        <v>0</v>
      </c>
      <c r="CO1103" s="109" cm="1">
        <f t="array" ref="CO1103">IF($AG1103,SQRT(SUMPRODUCT($AH$2:$AH1103, (BA$2:BA1103-BU1103)^2)/(SUM($AH$2:$AH1103)-1)),0)</f>
        <v>0</v>
      </c>
    </row>
    <row r="1104" spans="34:93" x14ac:dyDescent="0.25">
      <c r="AH1104" s="99" t="str">
        <f t="shared" si="253"/>
        <v/>
      </c>
      <c r="AI1104" s="11">
        <f t="shared" ca="1" si="260"/>
        <v>0</v>
      </c>
      <c r="AJ1104" s="11">
        <f t="shared" ca="1" si="260"/>
        <v>0</v>
      </c>
      <c r="AK1104" s="11">
        <f t="shared" ca="1" si="260"/>
        <v>0</v>
      </c>
      <c r="AL1104" s="11">
        <f t="shared" ca="1" si="260"/>
        <v>0</v>
      </c>
      <c r="AM1104" s="11">
        <f t="shared" ca="1" si="260"/>
        <v>0</v>
      </c>
      <c r="AN1104" s="11">
        <f t="shared" ca="1" si="260"/>
        <v>0</v>
      </c>
      <c r="AO1104" s="11">
        <f t="shared" ca="1" si="260"/>
        <v>0</v>
      </c>
      <c r="AP1104" s="11">
        <f t="shared" ca="1" si="260"/>
        <v>0</v>
      </c>
      <c r="AQ1104" s="11">
        <f t="shared" ca="1" si="260"/>
        <v>0</v>
      </c>
      <c r="AR1104" s="11">
        <f t="shared" ca="1" si="260"/>
        <v>0</v>
      </c>
      <c r="AS1104" s="11">
        <f t="shared" ca="1" si="261"/>
        <v>0</v>
      </c>
      <c r="AT1104" s="11">
        <f t="shared" ca="1" si="261"/>
        <v>0</v>
      </c>
      <c r="AU1104" s="11">
        <f t="shared" ca="1" si="261"/>
        <v>0</v>
      </c>
      <c r="AV1104" s="11">
        <f t="shared" ca="1" si="261"/>
        <v>0</v>
      </c>
      <c r="AW1104" s="11">
        <f t="shared" ca="1" si="261"/>
        <v>0</v>
      </c>
      <c r="AX1104" s="11">
        <f t="shared" ca="1" si="261"/>
        <v>0</v>
      </c>
      <c r="AY1104" s="11">
        <f t="shared" ca="1" si="261"/>
        <v>0</v>
      </c>
      <c r="AZ1104" s="11">
        <f t="shared" ca="1" si="261"/>
        <v>0</v>
      </c>
      <c r="BA1104" s="11">
        <f t="shared" ca="1" si="261"/>
        <v>0</v>
      </c>
      <c r="BB1104" s="11"/>
      <c r="BC1104" s="11">
        <f>IF($AG1104,SUMPRODUCT(AI$2:AI1104,$AH$2:$AH1104)/SUM($AH$2:$AH1104),0)</f>
        <v>0</v>
      </c>
      <c r="BD1104" s="11">
        <f>IF($AG1104,SUMPRODUCT(AJ$2:AJ1104,$AH$2:$AH1104)/SUM($AH$2:$AH1104),0)</f>
        <v>0</v>
      </c>
      <c r="BE1104" s="11">
        <f>IF($AG1104,SUMPRODUCT(AK$2:AK1104,$AH$2:$AH1104)/SUM($AH$2:$AH1104),0)</f>
        <v>0</v>
      </c>
      <c r="BF1104" s="11">
        <f>IF($AG1104,SUMPRODUCT(AL$2:AL1104,$AH$2:$AH1104)/SUM($AH$2:$AH1104),0)</f>
        <v>0</v>
      </c>
      <c r="BG1104" s="11">
        <f>IF($AG1104,SUMPRODUCT(AM$2:AM1104,$AH$2:$AH1104)/SUM($AH$2:$AH1104),0)</f>
        <v>0</v>
      </c>
      <c r="BH1104" s="11">
        <f>IF($AG1104,SUMPRODUCT(AN$2:AN1104,$AH$2:$AH1104)/SUM($AH$2:$AH1104),0)</f>
        <v>0</v>
      </c>
      <c r="BI1104" s="11">
        <f>IF($AG1104,SUMPRODUCT(AO$2:AO1104,$AH$2:$AH1104)/SUM($AH$2:$AH1104),0)</f>
        <v>0</v>
      </c>
      <c r="BJ1104" s="11">
        <f>IF($AG1104,SUMPRODUCT(AP$2:AP1104,$AH$2:$AH1104)/SUM($AH$2:$AH1104),0)</f>
        <v>0</v>
      </c>
      <c r="BK1104" s="11">
        <f>IF($AG1104,SUMPRODUCT(AQ$2:AQ1104,$AH$2:$AH1104)/SUM($AH$2:$AH1104),0)</f>
        <v>0</v>
      </c>
      <c r="BL1104" s="11">
        <f>IF($AG1104,SUMPRODUCT(AR$2:AR1104,$AH$2:$AH1104)/SUM($AH$2:$AH1104),0)</f>
        <v>0</v>
      </c>
      <c r="BM1104" s="11">
        <f>IF($AG1104,SUMPRODUCT(AS$2:AS1104,$AH$2:$AH1104)/SUM($AH$2:$AH1104),0)</f>
        <v>0</v>
      </c>
      <c r="BN1104" s="11">
        <f>IF($AG1104,SUMPRODUCT(AT$2:AT1104,$AH$2:$AH1104)/SUM($AH$2:$AH1104),0)</f>
        <v>0</v>
      </c>
      <c r="BO1104" s="11">
        <f>IF($AG1104,SUMPRODUCT(AU$2:AU1104,$AH$2:$AH1104)/SUM($AH$2:$AH1104),0)</f>
        <v>0</v>
      </c>
      <c r="BP1104" s="11">
        <f>IF($AG1104,SUMPRODUCT(AV$2:AV1104,$AH$2:$AH1104)/SUM($AH$2:$AH1104),0)</f>
        <v>0</v>
      </c>
      <c r="BQ1104" s="11">
        <f>IF($AG1104,SUMPRODUCT(AW$2:AW1104,$AH$2:$AH1104)/SUM($AH$2:$AH1104),0)</f>
        <v>0</v>
      </c>
      <c r="BR1104" s="11">
        <f>IF($AG1104,SUMPRODUCT(AX$2:AX1104,$AH$2:$AH1104)/SUM($AH$2:$AH1104),0)</f>
        <v>0</v>
      </c>
      <c r="BS1104" s="11">
        <f>IF($AG1104,SUMPRODUCT(AY$2:AY1104,$AH$2:$AH1104)/SUM($AH$2:$AH1104),0)</f>
        <v>0</v>
      </c>
      <c r="BT1104" s="11">
        <f>IF($AG1104,SUMPRODUCT(AZ$2:AZ1104,$AH$2:$AH1104)/SUM($AH$2:$AH1104),0)</f>
        <v>0</v>
      </c>
      <c r="BU1104" s="11">
        <f>IF($AG1104,SUMPRODUCT(BA$2:BA1104,$AH$2:$AH1104)/SUM($AH$2:$AH1104),0)</f>
        <v>0</v>
      </c>
      <c r="BV1104" s="11"/>
      <c r="BW1104" s="109" cm="1">
        <f t="array" ref="BW1104">IF($AG1104,SQRT(SUMPRODUCT($AH$2:$AH1104, (AI$2:AI1104-BC1104)^2)/(SUM($AH$2:$AH1104)-1)),0)</f>
        <v>0</v>
      </c>
      <c r="BX1104" s="109" cm="1">
        <f t="array" ref="BX1104">IF($AG1104,SQRT(SUMPRODUCT($AH$2:$AH1104, (AJ$2:AJ1104-BD1104)^2)/(SUM($AH$2:$AH1104)-1)),0)</f>
        <v>0</v>
      </c>
      <c r="BY1104" s="109" cm="1">
        <f t="array" ref="BY1104">IF($AG1104,SQRT(SUMPRODUCT($AH$2:$AH1104, (AK$2:AK1104-BE1104)^2)/(SUM($AH$2:$AH1104)-1)),0)</f>
        <v>0</v>
      </c>
      <c r="BZ1104" s="109" cm="1">
        <f t="array" ref="BZ1104">IF($AG1104,SQRT(SUMPRODUCT($AH$2:$AH1104, (AL$2:AL1104-BF1104)^2)/(SUM($AH$2:$AH1104)-1)),0)</f>
        <v>0</v>
      </c>
      <c r="CA1104" s="109" cm="1">
        <f t="array" ref="CA1104">IF($AG1104,SQRT(SUMPRODUCT($AH$2:$AH1104, (AM$2:AM1104-BG1104)^2)/(SUM($AH$2:$AH1104)-1)),0)</f>
        <v>0</v>
      </c>
      <c r="CB1104" s="109" cm="1">
        <f t="array" ref="CB1104">IF($AG1104,SQRT(SUMPRODUCT($AH$2:$AH1104, (AN$2:AN1104-BH1104)^2)/(SUM($AH$2:$AH1104)-1)),0)</f>
        <v>0</v>
      </c>
      <c r="CC1104" s="109" cm="1">
        <f t="array" ref="CC1104">IF($AG1104,SQRT(SUMPRODUCT($AH$2:$AH1104, (AO$2:AO1104-BI1104)^2)/(SUM($AH$2:$AH1104)-1)),0)</f>
        <v>0</v>
      </c>
      <c r="CD1104" s="109" cm="1">
        <f t="array" ref="CD1104">IF($AG1104,SQRT(SUMPRODUCT($AH$2:$AH1104, (AP$2:AP1104-BJ1104)^2)/(SUM($AH$2:$AH1104)-1)),0)</f>
        <v>0</v>
      </c>
      <c r="CE1104" s="109" cm="1">
        <f t="array" ref="CE1104">IF($AG1104,SQRT(SUMPRODUCT($AH$2:$AH1104, (AQ$2:AQ1104-BK1104)^2)/(SUM($AH$2:$AH1104)-1)),0)</f>
        <v>0</v>
      </c>
      <c r="CF1104" s="109" cm="1">
        <f t="array" ref="CF1104">IF($AG1104,SQRT(SUMPRODUCT($AH$2:$AH1104, (AR$2:AR1104-BL1104)^2)/(SUM($AH$2:$AH1104)-1)),0)</f>
        <v>0</v>
      </c>
      <c r="CG1104" s="109" cm="1">
        <f t="array" ref="CG1104">IF($AG1104,SQRT(SUMPRODUCT($AH$2:$AH1104, (AS$2:AS1104-BM1104)^2)/(SUM($AH$2:$AH1104)-1)),0)</f>
        <v>0</v>
      </c>
      <c r="CH1104" s="109" cm="1">
        <f t="array" ref="CH1104">IF($AG1104,SQRT(SUMPRODUCT($AH$2:$AH1104, (AT$2:AT1104-BN1104)^2)/(SUM($AH$2:$AH1104)-1)),0)</f>
        <v>0</v>
      </c>
      <c r="CI1104" s="109" cm="1">
        <f t="array" ref="CI1104">IF($AG1104,SQRT(SUMPRODUCT($AH$2:$AH1104, (AU$2:AU1104-BO1104)^2)/(SUM($AH$2:$AH1104)-1)),0)</f>
        <v>0</v>
      </c>
      <c r="CJ1104" s="109" cm="1">
        <f t="array" ref="CJ1104">IF($AG1104,SQRT(SUMPRODUCT($AH$2:$AH1104, (AV$2:AV1104-BP1104)^2)/(SUM($AH$2:$AH1104)-1)),0)</f>
        <v>0</v>
      </c>
      <c r="CK1104" s="109" cm="1">
        <f t="array" ref="CK1104">IF($AG1104,SQRT(SUMPRODUCT($AH$2:$AH1104, (AW$2:AW1104-BQ1104)^2)/(SUM($AH$2:$AH1104)-1)),0)</f>
        <v>0</v>
      </c>
      <c r="CL1104" s="109" cm="1">
        <f t="array" ref="CL1104">IF($AG1104,SQRT(SUMPRODUCT($AH$2:$AH1104, (AX$2:AX1104-BR1104)^2)/(SUM($AH$2:$AH1104)-1)),0)</f>
        <v>0</v>
      </c>
      <c r="CM1104" s="109" cm="1">
        <f t="array" ref="CM1104">IF($AG1104,SQRT(SUMPRODUCT($AH$2:$AH1104, (AY$2:AY1104-BS1104)^2)/(SUM($AH$2:$AH1104)-1)),0)</f>
        <v>0</v>
      </c>
      <c r="CN1104" s="109" cm="1">
        <f t="array" ref="CN1104">IF($AG1104,SQRT(SUMPRODUCT($AH$2:$AH1104, (AZ$2:AZ1104-BT1104)^2)/(SUM($AH$2:$AH1104)-1)),0)</f>
        <v>0</v>
      </c>
      <c r="CO1104" s="109" cm="1">
        <f t="array" ref="CO1104">IF($AG1104,SQRT(SUMPRODUCT($AH$2:$AH1104, (BA$2:BA1104-BU1104)^2)/(SUM($AH$2:$AH1104)-1)),0)</f>
        <v>0</v>
      </c>
    </row>
    <row r="1105" spans="34:93" x14ac:dyDescent="0.25">
      <c r="AH1105" s="99" t="str">
        <f t="shared" si="253"/>
        <v/>
      </c>
      <c r="AI1105" s="11">
        <f t="shared" ca="1" si="260"/>
        <v>0</v>
      </c>
      <c r="AJ1105" s="11">
        <f t="shared" ca="1" si="260"/>
        <v>0</v>
      </c>
      <c r="AK1105" s="11">
        <f t="shared" ca="1" si="260"/>
        <v>0</v>
      </c>
      <c r="AL1105" s="11">
        <f t="shared" ca="1" si="260"/>
        <v>0</v>
      </c>
      <c r="AM1105" s="11">
        <f t="shared" ca="1" si="260"/>
        <v>0</v>
      </c>
      <c r="AN1105" s="11">
        <f t="shared" ca="1" si="260"/>
        <v>0</v>
      </c>
      <c r="AO1105" s="11">
        <f t="shared" ca="1" si="260"/>
        <v>0</v>
      </c>
      <c r="AP1105" s="11">
        <f t="shared" ca="1" si="260"/>
        <v>0</v>
      </c>
      <c r="AQ1105" s="11">
        <f t="shared" ca="1" si="260"/>
        <v>0</v>
      </c>
      <c r="AR1105" s="11">
        <f t="shared" ca="1" si="260"/>
        <v>0</v>
      </c>
      <c r="AS1105" s="11">
        <f t="shared" ca="1" si="261"/>
        <v>0</v>
      </c>
      <c r="AT1105" s="11">
        <f t="shared" ca="1" si="261"/>
        <v>0</v>
      </c>
      <c r="AU1105" s="11">
        <f t="shared" ca="1" si="261"/>
        <v>0</v>
      </c>
      <c r="AV1105" s="11">
        <f t="shared" ca="1" si="261"/>
        <v>0</v>
      </c>
      <c r="AW1105" s="11">
        <f t="shared" ca="1" si="261"/>
        <v>0</v>
      </c>
      <c r="AX1105" s="11">
        <f t="shared" ca="1" si="261"/>
        <v>0</v>
      </c>
      <c r="AY1105" s="11">
        <f t="shared" ca="1" si="261"/>
        <v>0</v>
      </c>
      <c r="AZ1105" s="11">
        <f t="shared" ca="1" si="261"/>
        <v>0</v>
      </c>
      <c r="BA1105" s="11">
        <f t="shared" ca="1" si="261"/>
        <v>0</v>
      </c>
      <c r="BB1105" s="11"/>
      <c r="BC1105" s="11">
        <f>IF($AG1105,SUMPRODUCT(AI$2:AI1105,$AH$2:$AH1105)/SUM($AH$2:$AH1105),0)</f>
        <v>0</v>
      </c>
      <c r="BD1105" s="11">
        <f>IF($AG1105,SUMPRODUCT(AJ$2:AJ1105,$AH$2:$AH1105)/SUM($AH$2:$AH1105),0)</f>
        <v>0</v>
      </c>
      <c r="BE1105" s="11">
        <f>IF($AG1105,SUMPRODUCT(AK$2:AK1105,$AH$2:$AH1105)/SUM($AH$2:$AH1105),0)</f>
        <v>0</v>
      </c>
      <c r="BF1105" s="11">
        <f>IF($AG1105,SUMPRODUCT(AL$2:AL1105,$AH$2:$AH1105)/SUM($AH$2:$AH1105),0)</f>
        <v>0</v>
      </c>
      <c r="BG1105" s="11">
        <f>IF($AG1105,SUMPRODUCT(AM$2:AM1105,$AH$2:$AH1105)/SUM($AH$2:$AH1105),0)</f>
        <v>0</v>
      </c>
      <c r="BH1105" s="11">
        <f>IF($AG1105,SUMPRODUCT(AN$2:AN1105,$AH$2:$AH1105)/SUM($AH$2:$AH1105),0)</f>
        <v>0</v>
      </c>
      <c r="BI1105" s="11">
        <f>IF($AG1105,SUMPRODUCT(AO$2:AO1105,$AH$2:$AH1105)/SUM($AH$2:$AH1105),0)</f>
        <v>0</v>
      </c>
      <c r="BJ1105" s="11">
        <f>IF($AG1105,SUMPRODUCT(AP$2:AP1105,$AH$2:$AH1105)/SUM($AH$2:$AH1105),0)</f>
        <v>0</v>
      </c>
      <c r="BK1105" s="11">
        <f>IF($AG1105,SUMPRODUCT(AQ$2:AQ1105,$AH$2:$AH1105)/SUM($AH$2:$AH1105),0)</f>
        <v>0</v>
      </c>
      <c r="BL1105" s="11">
        <f>IF($AG1105,SUMPRODUCT(AR$2:AR1105,$AH$2:$AH1105)/SUM($AH$2:$AH1105),0)</f>
        <v>0</v>
      </c>
      <c r="BM1105" s="11">
        <f>IF($AG1105,SUMPRODUCT(AS$2:AS1105,$AH$2:$AH1105)/SUM($AH$2:$AH1105),0)</f>
        <v>0</v>
      </c>
      <c r="BN1105" s="11">
        <f>IF($AG1105,SUMPRODUCT(AT$2:AT1105,$AH$2:$AH1105)/SUM($AH$2:$AH1105),0)</f>
        <v>0</v>
      </c>
      <c r="BO1105" s="11">
        <f>IF($AG1105,SUMPRODUCT(AU$2:AU1105,$AH$2:$AH1105)/SUM($AH$2:$AH1105),0)</f>
        <v>0</v>
      </c>
      <c r="BP1105" s="11">
        <f>IF($AG1105,SUMPRODUCT(AV$2:AV1105,$AH$2:$AH1105)/SUM($AH$2:$AH1105),0)</f>
        <v>0</v>
      </c>
      <c r="BQ1105" s="11">
        <f>IF($AG1105,SUMPRODUCT(AW$2:AW1105,$AH$2:$AH1105)/SUM($AH$2:$AH1105),0)</f>
        <v>0</v>
      </c>
      <c r="BR1105" s="11">
        <f>IF($AG1105,SUMPRODUCT(AX$2:AX1105,$AH$2:$AH1105)/SUM($AH$2:$AH1105),0)</f>
        <v>0</v>
      </c>
      <c r="BS1105" s="11">
        <f>IF($AG1105,SUMPRODUCT(AY$2:AY1105,$AH$2:$AH1105)/SUM($AH$2:$AH1105),0)</f>
        <v>0</v>
      </c>
      <c r="BT1105" s="11">
        <f>IF($AG1105,SUMPRODUCT(AZ$2:AZ1105,$AH$2:$AH1105)/SUM($AH$2:$AH1105),0)</f>
        <v>0</v>
      </c>
      <c r="BU1105" s="11">
        <f>IF($AG1105,SUMPRODUCT(BA$2:BA1105,$AH$2:$AH1105)/SUM($AH$2:$AH1105),0)</f>
        <v>0</v>
      </c>
      <c r="BV1105" s="11"/>
      <c r="BW1105" s="109" cm="1">
        <f t="array" ref="BW1105">IF($AG1105,SQRT(SUMPRODUCT($AH$2:$AH1105, (AI$2:AI1105-BC1105)^2)/(SUM($AH$2:$AH1105)-1)),0)</f>
        <v>0</v>
      </c>
      <c r="BX1105" s="109" cm="1">
        <f t="array" ref="BX1105">IF($AG1105,SQRT(SUMPRODUCT($AH$2:$AH1105, (AJ$2:AJ1105-BD1105)^2)/(SUM($AH$2:$AH1105)-1)),0)</f>
        <v>0</v>
      </c>
      <c r="BY1105" s="109" cm="1">
        <f t="array" ref="BY1105">IF($AG1105,SQRT(SUMPRODUCT($AH$2:$AH1105, (AK$2:AK1105-BE1105)^2)/(SUM($AH$2:$AH1105)-1)),0)</f>
        <v>0</v>
      </c>
      <c r="BZ1105" s="109" cm="1">
        <f t="array" ref="BZ1105">IF($AG1105,SQRT(SUMPRODUCT($AH$2:$AH1105, (AL$2:AL1105-BF1105)^2)/(SUM($AH$2:$AH1105)-1)),0)</f>
        <v>0</v>
      </c>
      <c r="CA1105" s="109" cm="1">
        <f t="array" ref="CA1105">IF($AG1105,SQRT(SUMPRODUCT($AH$2:$AH1105, (AM$2:AM1105-BG1105)^2)/(SUM($AH$2:$AH1105)-1)),0)</f>
        <v>0</v>
      </c>
      <c r="CB1105" s="109" cm="1">
        <f t="array" ref="CB1105">IF($AG1105,SQRT(SUMPRODUCT($AH$2:$AH1105, (AN$2:AN1105-BH1105)^2)/(SUM($AH$2:$AH1105)-1)),0)</f>
        <v>0</v>
      </c>
      <c r="CC1105" s="109" cm="1">
        <f t="array" ref="CC1105">IF($AG1105,SQRT(SUMPRODUCT($AH$2:$AH1105, (AO$2:AO1105-BI1105)^2)/(SUM($AH$2:$AH1105)-1)),0)</f>
        <v>0</v>
      </c>
      <c r="CD1105" s="109" cm="1">
        <f t="array" ref="CD1105">IF($AG1105,SQRT(SUMPRODUCT($AH$2:$AH1105, (AP$2:AP1105-BJ1105)^2)/(SUM($AH$2:$AH1105)-1)),0)</f>
        <v>0</v>
      </c>
      <c r="CE1105" s="109" cm="1">
        <f t="array" ref="CE1105">IF($AG1105,SQRT(SUMPRODUCT($AH$2:$AH1105, (AQ$2:AQ1105-BK1105)^2)/(SUM($AH$2:$AH1105)-1)),0)</f>
        <v>0</v>
      </c>
      <c r="CF1105" s="109" cm="1">
        <f t="array" ref="CF1105">IF($AG1105,SQRT(SUMPRODUCT($AH$2:$AH1105, (AR$2:AR1105-BL1105)^2)/(SUM($AH$2:$AH1105)-1)),0)</f>
        <v>0</v>
      </c>
      <c r="CG1105" s="109" cm="1">
        <f t="array" ref="CG1105">IF($AG1105,SQRT(SUMPRODUCT($AH$2:$AH1105, (AS$2:AS1105-BM1105)^2)/(SUM($AH$2:$AH1105)-1)),0)</f>
        <v>0</v>
      </c>
      <c r="CH1105" s="109" cm="1">
        <f t="array" ref="CH1105">IF($AG1105,SQRT(SUMPRODUCT($AH$2:$AH1105, (AT$2:AT1105-BN1105)^2)/(SUM($AH$2:$AH1105)-1)),0)</f>
        <v>0</v>
      </c>
      <c r="CI1105" s="109" cm="1">
        <f t="array" ref="CI1105">IF($AG1105,SQRT(SUMPRODUCT($AH$2:$AH1105, (AU$2:AU1105-BO1105)^2)/(SUM($AH$2:$AH1105)-1)),0)</f>
        <v>0</v>
      </c>
      <c r="CJ1105" s="109" cm="1">
        <f t="array" ref="CJ1105">IF($AG1105,SQRT(SUMPRODUCT($AH$2:$AH1105, (AV$2:AV1105-BP1105)^2)/(SUM($AH$2:$AH1105)-1)),0)</f>
        <v>0</v>
      </c>
      <c r="CK1105" s="109" cm="1">
        <f t="array" ref="CK1105">IF($AG1105,SQRT(SUMPRODUCT($AH$2:$AH1105, (AW$2:AW1105-BQ1105)^2)/(SUM($AH$2:$AH1105)-1)),0)</f>
        <v>0</v>
      </c>
      <c r="CL1105" s="109" cm="1">
        <f t="array" ref="CL1105">IF($AG1105,SQRT(SUMPRODUCT($AH$2:$AH1105, (AX$2:AX1105-BR1105)^2)/(SUM($AH$2:$AH1105)-1)),0)</f>
        <v>0</v>
      </c>
      <c r="CM1105" s="109" cm="1">
        <f t="array" ref="CM1105">IF($AG1105,SQRT(SUMPRODUCT($AH$2:$AH1105, (AY$2:AY1105-BS1105)^2)/(SUM($AH$2:$AH1105)-1)),0)</f>
        <v>0</v>
      </c>
      <c r="CN1105" s="109" cm="1">
        <f t="array" ref="CN1105">IF($AG1105,SQRT(SUMPRODUCT($AH$2:$AH1105, (AZ$2:AZ1105-BT1105)^2)/(SUM($AH$2:$AH1105)-1)),0)</f>
        <v>0</v>
      </c>
      <c r="CO1105" s="109" cm="1">
        <f t="array" ref="CO1105">IF($AG1105,SQRT(SUMPRODUCT($AH$2:$AH1105, (BA$2:BA1105-BU1105)^2)/(SUM($AH$2:$AH1105)-1)),0)</f>
        <v>0</v>
      </c>
    </row>
    <row r="1106" spans="34:93" x14ac:dyDescent="0.25">
      <c r="AH1106" s="99" t="str">
        <f t="shared" si="253"/>
        <v/>
      </c>
      <c r="AI1106" s="11">
        <f t="shared" ca="1" si="260"/>
        <v>0</v>
      </c>
      <c r="AJ1106" s="11">
        <f t="shared" ca="1" si="260"/>
        <v>0</v>
      </c>
      <c r="AK1106" s="11">
        <f t="shared" ca="1" si="260"/>
        <v>0</v>
      </c>
      <c r="AL1106" s="11">
        <f t="shared" ca="1" si="260"/>
        <v>0</v>
      </c>
      <c r="AM1106" s="11">
        <f t="shared" ca="1" si="260"/>
        <v>0</v>
      </c>
      <c r="AN1106" s="11">
        <f t="shared" ca="1" si="260"/>
        <v>0</v>
      </c>
      <c r="AO1106" s="11">
        <f t="shared" ca="1" si="260"/>
        <v>0</v>
      </c>
      <c r="AP1106" s="11">
        <f t="shared" ca="1" si="260"/>
        <v>0</v>
      </c>
      <c r="AQ1106" s="11">
        <f t="shared" ca="1" si="260"/>
        <v>0</v>
      </c>
      <c r="AR1106" s="11">
        <f t="shared" ca="1" si="260"/>
        <v>0</v>
      </c>
      <c r="AS1106" s="11">
        <f t="shared" ca="1" si="261"/>
        <v>0</v>
      </c>
      <c r="AT1106" s="11">
        <f t="shared" ca="1" si="261"/>
        <v>0</v>
      </c>
      <c r="AU1106" s="11">
        <f t="shared" ca="1" si="261"/>
        <v>0</v>
      </c>
      <c r="AV1106" s="11">
        <f t="shared" ca="1" si="261"/>
        <v>0</v>
      </c>
      <c r="AW1106" s="11">
        <f t="shared" ca="1" si="261"/>
        <v>0</v>
      </c>
      <c r="AX1106" s="11">
        <f t="shared" ca="1" si="261"/>
        <v>0</v>
      </c>
      <c r="AY1106" s="11">
        <f t="shared" ca="1" si="261"/>
        <v>0</v>
      </c>
      <c r="AZ1106" s="11">
        <f t="shared" ca="1" si="261"/>
        <v>0</v>
      </c>
      <c r="BA1106" s="11">
        <f t="shared" ca="1" si="261"/>
        <v>0</v>
      </c>
      <c r="BB1106" s="11"/>
      <c r="BC1106" s="11">
        <f>IF($AG1106,SUMPRODUCT(AI$2:AI1106,$AH$2:$AH1106)/SUM($AH$2:$AH1106),0)</f>
        <v>0</v>
      </c>
      <c r="BD1106" s="11">
        <f>IF($AG1106,SUMPRODUCT(AJ$2:AJ1106,$AH$2:$AH1106)/SUM($AH$2:$AH1106),0)</f>
        <v>0</v>
      </c>
      <c r="BE1106" s="11">
        <f>IF($AG1106,SUMPRODUCT(AK$2:AK1106,$AH$2:$AH1106)/SUM($AH$2:$AH1106),0)</f>
        <v>0</v>
      </c>
      <c r="BF1106" s="11">
        <f>IF($AG1106,SUMPRODUCT(AL$2:AL1106,$AH$2:$AH1106)/SUM($AH$2:$AH1106),0)</f>
        <v>0</v>
      </c>
      <c r="BG1106" s="11">
        <f>IF($AG1106,SUMPRODUCT(AM$2:AM1106,$AH$2:$AH1106)/SUM($AH$2:$AH1106),0)</f>
        <v>0</v>
      </c>
      <c r="BH1106" s="11">
        <f>IF($AG1106,SUMPRODUCT(AN$2:AN1106,$AH$2:$AH1106)/SUM($AH$2:$AH1106),0)</f>
        <v>0</v>
      </c>
      <c r="BI1106" s="11">
        <f>IF($AG1106,SUMPRODUCT(AO$2:AO1106,$AH$2:$AH1106)/SUM($AH$2:$AH1106),0)</f>
        <v>0</v>
      </c>
      <c r="BJ1106" s="11">
        <f>IF($AG1106,SUMPRODUCT(AP$2:AP1106,$AH$2:$AH1106)/SUM($AH$2:$AH1106),0)</f>
        <v>0</v>
      </c>
      <c r="BK1106" s="11">
        <f>IF($AG1106,SUMPRODUCT(AQ$2:AQ1106,$AH$2:$AH1106)/SUM($AH$2:$AH1106),0)</f>
        <v>0</v>
      </c>
      <c r="BL1106" s="11">
        <f>IF($AG1106,SUMPRODUCT(AR$2:AR1106,$AH$2:$AH1106)/SUM($AH$2:$AH1106),0)</f>
        <v>0</v>
      </c>
      <c r="BM1106" s="11">
        <f>IF($AG1106,SUMPRODUCT(AS$2:AS1106,$AH$2:$AH1106)/SUM($AH$2:$AH1106),0)</f>
        <v>0</v>
      </c>
      <c r="BN1106" s="11">
        <f>IF($AG1106,SUMPRODUCT(AT$2:AT1106,$AH$2:$AH1106)/SUM($AH$2:$AH1106),0)</f>
        <v>0</v>
      </c>
      <c r="BO1106" s="11">
        <f>IF($AG1106,SUMPRODUCT(AU$2:AU1106,$AH$2:$AH1106)/SUM($AH$2:$AH1106),0)</f>
        <v>0</v>
      </c>
      <c r="BP1106" s="11">
        <f>IF($AG1106,SUMPRODUCT(AV$2:AV1106,$AH$2:$AH1106)/SUM($AH$2:$AH1106),0)</f>
        <v>0</v>
      </c>
      <c r="BQ1106" s="11">
        <f>IF($AG1106,SUMPRODUCT(AW$2:AW1106,$AH$2:$AH1106)/SUM($AH$2:$AH1106),0)</f>
        <v>0</v>
      </c>
      <c r="BR1106" s="11">
        <f>IF($AG1106,SUMPRODUCT(AX$2:AX1106,$AH$2:$AH1106)/SUM($AH$2:$AH1106),0)</f>
        <v>0</v>
      </c>
      <c r="BS1106" s="11">
        <f>IF($AG1106,SUMPRODUCT(AY$2:AY1106,$AH$2:$AH1106)/SUM($AH$2:$AH1106),0)</f>
        <v>0</v>
      </c>
      <c r="BT1106" s="11">
        <f>IF($AG1106,SUMPRODUCT(AZ$2:AZ1106,$AH$2:$AH1106)/SUM($AH$2:$AH1106),0)</f>
        <v>0</v>
      </c>
      <c r="BU1106" s="11">
        <f>IF($AG1106,SUMPRODUCT(BA$2:BA1106,$AH$2:$AH1106)/SUM($AH$2:$AH1106),0)</f>
        <v>0</v>
      </c>
      <c r="BV1106" s="11"/>
      <c r="BW1106" s="109" cm="1">
        <f t="array" ref="BW1106">IF($AG1106,SQRT(SUMPRODUCT($AH$2:$AH1106, (AI$2:AI1106-BC1106)^2)/(SUM($AH$2:$AH1106)-1)),0)</f>
        <v>0</v>
      </c>
      <c r="BX1106" s="109" cm="1">
        <f t="array" ref="BX1106">IF($AG1106,SQRT(SUMPRODUCT($AH$2:$AH1106, (AJ$2:AJ1106-BD1106)^2)/(SUM($AH$2:$AH1106)-1)),0)</f>
        <v>0</v>
      </c>
      <c r="BY1106" s="109" cm="1">
        <f t="array" ref="BY1106">IF($AG1106,SQRT(SUMPRODUCT($AH$2:$AH1106, (AK$2:AK1106-BE1106)^2)/(SUM($AH$2:$AH1106)-1)),0)</f>
        <v>0</v>
      </c>
      <c r="BZ1106" s="109" cm="1">
        <f t="array" ref="BZ1106">IF($AG1106,SQRT(SUMPRODUCT($AH$2:$AH1106, (AL$2:AL1106-BF1106)^2)/(SUM($AH$2:$AH1106)-1)),0)</f>
        <v>0</v>
      </c>
      <c r="CA1106" s="109" cm="1">
        <f t="array" ref="CA1106">IF($AG1106,SQRT(SUMPRODUCT($AH$2:$AH1106, (AM$2:AM1106-BG1106)^2)/(SUM($AH$2:$AH1106)-1)),0)</f>
        <v>0</v>
      </c>
      <c r="CB1106" s="109" cm="1">
        <f t="array" ref="CB1106">IF($AG1106,SQRT(SUMPRODUCT($AH$2:$AH1106, (AN$2:AN1106-BH1106)^2)/(SUM($AH$2:$AH1106)-1)),0)</f>
        <v>0</v>
      </c>
      <c r="CC1106" s="109" cm="1">
        <f t="array" ref="CC1106">IF($AG1106,SQRT(SUMPRODUCT($AH$2:$AH1106, (AO$2:AO1106-BI1106)^2)/(SUM($AH$2:$AH1106)-1)),0)</f>
        <v>0</v>
      </c>
      <c r="CD1106" s="109" cm="1">
        <f t="array" ref="CD1106">IF($AG1106,SQRT(SUMPRODUCT($AH$2:$AH1106, (AP$2:AP1106-BJ1106)^2)/(SUM($AH$2:$AH1106)-1)),0)</f>
        <v>0</v>
      </c>
      <c r="CE1106" s="109" cm="1">
        <f t="array" ref="CE1106">IF($AG1106,SQRT(SUMPRODUCT($AH$2:$AH1106, (AQ$2:AQ1106-BK1106)^2)/(SUM($AH$2:$AH1106)-1)),0)</f>
        <v>0</v>
      </c>
      <c r="CF1106" s="109" cm="1">
        <f t="array" ref="CF1106">IF($AG1106,SQRT(SUMPRODUCT($AH$2:$AH1106, (AR$2:AR1106-BL1106)^2)/(SUM($AH$2:$AH1106)-1)),0)</f>
        <v>0</v>
      </c>
      <c r="CG1106" s="109" cm="1">
        <f t="array" ref="CG1106">IF($AG1106,SQRT(SUMPRODUCT($AH$2:$AH1106, (AS$2:AS1106-BM1106)^2)/(SUM($AH$2:$AH1106)-1)),0)</f>
        <v>0</v>
      </c>
      <c r="CH1106" s="109" cm="1">
        <f t="array" ref="CH1106">IF($AG1106,SQRT(SUMPRODUCT($AH$2:$AH1106, (AT$2:AT1106-BN1106)^2)/(SUM($AH$2:$AH1106)-1)),0)</f>
        <v>0</v>
      </c>
      <c r="CI1106" s="109" cm="1">
        <f t="array" ref="CI1106">IF($AG1106,SQRT(SUMPRODUCT($AH$2:$AH1106, (AU$2:AU1106-BO1106)^2)/(SUM($AH$2:$AH1106)-1)),0)</f>
        <v>0</v>
      </c>
      <c r="CJ1106" s="109" cm="1">
        <f t="array" ref="CJ1106">IF($AG1106,SQRT(SUMPRODUCT($AH$2:$AH1106, (AV$2:AV1106-BP1106)^2)/(SUM($AH$2:$AH1106)-1)),0)</f>
        <v>0</v>
      </c>
      <c r="CK1106" s="109" cm="1">
        <f t="array" ref="CK1106">IF($AG1106,SQRT(SUMPRODUCT($AH$2:$AH1106, (AW$2:AW1106-BQ1106)^2)/(SUM($AH$2:$AH1106)-1)),0)</f>
        <v>0</v>
      </c>
      <c r="CL1106" s="109" cm="1">
        <f t="array" ref="CL1106">IF($AG1106,SQRT(SUMPRODUCT($AH$2:$AH1106, (AX$2:AX1106-BR1106)^2)/(SUM($AH$2:$AH1106)-1)),0)</f>
        <v>0</v>
      </c>
      <c r="CM1106" s="109" cm="1">
        <f t="array" ref="CM1106">IF($AG1106,SQRT(SUMPRODUCT($AH$2:$AH1106, (AY$2:AY1106-BS1106)^2)/(SUM($AH$2:$AH1106)-1)),0)</f>
        <v>0</v>
      </c>
      <c r="CN1106" s="109" cm="1">
        <f t="array" ref="CN1106">IF($AG1106,SQRT(SUMPRODUCT($AH$2:$AH1106, (AZ$2:AZ1106-BT1106)^2)/(SUM($AH$2:$AH1106)-1)),0)</f>
        <v>0</v>
      </c>
      <c r="CO1106" s="109" cm="1">
        <f t="array" ref="CO1106">IF($AG1106,SQRT(SUMPRODUCT($AH$2:$AH1106, (BA$2:BA1106-BU1106)^2)/(SUM($AH$2:$AH1106)-1)),0)</f>
        <v>0</v>
      </c>
    </row>
    <row r="1107" spans="34:93" x14ac:dyDescent="0.25">
      <c r="AH1107" s="99" t="str">
        <f t="shared" si="253"/>
        <v/>
      </c>
      <c r="AI1107" s="11">
        <f t="shared" ca="1" si="260"/>
        <v>0</v>
      </c>
      <c r="AJ1107" s="11">
        <f t="shared" ca="1" si="260"/>
        <v>0</v>
      </c>
      <c r="AK1107" s="11">
        <f t="shared" ca="1" si="260"/>
        <v>0</v>
      </c>
      <c r="AL1107" s="11">
        <f t="shared" ca="1" si="260"/>
        <v>0</v>
      </c>
      <c r="AM1107" s="11">
        <f t="shared" ca="1" si="260"/>
        <v>0</v>
      </c>
      <c r="AN1107" s="11">
        <f t="shared" ca="1" si="260"/>
        <v>0</v>
      </c>
      <c r="AO1107" s="11">
        <f t="shared" ca="1" si="260"/>
        <v>0</v>
      </c>
      <c r="AP1107" s="11">
        <f t="shared" ca="1" si="260"/>
        <v>0</v>
      </c>
      <c r="AQ1107" s="11">
        <f t="shared" ca="1" si="260"/>
        <v>0</v>
      </c>
      <c r="AR1107" s="11">
        <f t="shared" ca="1" si="260"/>
        <v>0</v>
      </c>
      <c r="AS1107" s="11">
        <f t="shared" ca="1" si="261"/>
        <v>0</v>
      </c>
      <c r="AT1107" s="11">
        <f t="shared" ca="1" si="261"/>
        <v>0</v>
      </c>
      <c r="AU1107" s="11">
        <f t="shared" ca="1" si="261"/>
        <v>0</v>
      </c>
      <c r="AV1107" s="11">
        <f t="shared" ca="1" si="261"/>
        <v>0</v>
      </c>
      <c r="AW1107" s="11">
        <f t="shared" ca="1" si="261"/>
        <v>0</v>
      </c>
      <c r="AX1107" s="11">
        <f t="shared" ca="1" si="261"/>
        <v>0</v>
      </c>
      <c r="AY1107" s="11">
        <f t="shared" ca="1" si="261"/>
        <v>0</v>
      </c>
      <c r="AZ1107" s="11">
        <f t="shared" ca="1" si="261"/>
        <v>0</v>
      </c>
      <c r="BA1107" s="11">
        <f t="shared" ca="1" si="261"/>
        <v>0</v>
      </c>
      <c r="BB1107" s="11"/>
      <c r="BC1107" s="11">
        <f>IF($AG1107,SUMPRODUCT(AI$2:AI1107,$AH$2:$AH1107)/SUM($AH$2:$AH1107),0)</f>
        <v>0</v>
      </c>
      <c r="BD1107" s="11">
        <f>IF($AG1107,SUMPRODUCT(AJ$2:AJ1107,$AH$2:$AH1107)/SUM($AH$2:$AH1107),0)</f>
        <v>0</v>
      </c>
      <c r="BE1107" s="11">
        <f>IF($AG1107,SUMPRODUCT(AK$2:AK1107,$AH$2:$AH1107)/SUM($AH$2:$AH1107),0)</f>
        <v>0</v>
      </c>
      <c r="BF1107" s="11">
        <f>IF($AG1107,SUMPRODUCT(AL$2:AL1107,$AH$2:$AH1107)/SUM($AH$2:$AH1107),0)</f>
        <v>0</v>
      </c>
      <c r="BG1107" s="11">
        <f>IF($AG1107,SUMPRODUCT(AM$2:AM1107,$AH$2:$AH1107)/SUM($AH$2:$AH1107),0)</f>
        <v>0</v>
      </c>
      <c r="BH1107" s="11">
        <f>IF($AG1107,SUMPRODUCT(AN$2:AN1107,$AH$2:$AH1107)/SUM($AH$2:$AH1107),0)</f>
        <v>0</v>
      </c>
      <c r="BI1107" s="11">
        <f>IF($AG1107,SUMPRODUCT(AO$2:AO1107,$AH$2:$AH1107)/SUM($AH$2:$AH1107),0)</f>
        <v>0</v>
      </c>
      <c r="BJ1107" s="11">
        <f>IF($AG1107,SUMPRODUCT(AP$2:AP1107,$AH$2:$AH1107)/SUM($AH$2:$AH1107),0)</f>
        <v>0</v>
      </c>
      <c r="BK1107" s="11">
        <f>IF($AG1107,SUMPRODUCT(AQ$2:AQ1107,$AH$2:$AH1107)/SUM($AH$2:$AH1107),0)</f>
        <v>0</v>
      </c>
      <c r="BL1107" s="11">
        <f>IF($AG1107,SUMPRODUCT(AR$2:AR1107,$AH$2:$AH1107)/SUM($AH$2:$AH1107),0)</f>
        <v>0</v>
      </c>
      <c r="BM1107" s="11">
        <f>IF($AG1107,SUMPRODUCT(AS$2:AS1107,$AH$2:$AH1107)/SUM($AH$2:$AH1107),0)</f>
        <v>0</v>
      </c>
      <c r="BN1107" s="11">
        <f>IF($AG1107,SUMPRODUCT(AT$2:AT1107,$AH$2:$AH1107)/SUM($AH$2:$AH1107),0)</f>
        <v>0</v>
      </c>
      <c r="BO1107" s="11">
        <f>IF($AG1107,SUMPRODUCT(AU$2:AU1107,$AH$2:$AH1107)/SUM($AH$2:$AH1107),0)</f>
        <v>0</v>
      </c>
      <c r="BP1107" s="11">
        <f>IF($AG1107,SUMPRODUCT(AV$2:AV1107,$AH$2:$AH1107)/SUM($AH$2:$AH1107),0)</f>
        <v>0</v>
      </c>
      <c r="BQ1107" s="11">
        <f>IF($AG1107,SUMPRODUCT(AW$2:AW1107,$AH$2:$AH1107)/SUM($AH$2:$AH1107),0)</f>
        <v>0</v>
      </c>
      <c r="BR1107" s="11">
        <f>IF($AG1107,SUMPRODUCT(AX$2:AX1107,$AH$2:$AH1107)/SUM($AH$2:$AH1107),0)</f>
        <v>0</v>
      </c>
      <c r="BS1107" s="11">
        <f>IF($AG1107,SUMPRODUCT(AY$2:AY1107,$AH$2:$AH1107)/SUM($AH$2:$AH1107),0)</f>
        <v>0</v>
      </c>
      <c r="BT1107" s="11">
        <f>IF($AG1107,SUMPRODUCT(AZ$2:AZ1107,$AH$2:$AH1107)/SUM($AH$2:$AH1107),0)</f>
        <v>0</v>
      </c>
      <c r="BU1107" s="11">
        <f>IF($AG1107,SUMPRODUCT(BA$2:BA1107,$AH$2:$AH1107)/SUM($AH$2:$AH1107),0)</f>
        <v>0</v>
      </c>
      <c r="BV1107" s="11"/>
      <c r="BW1107" s="109" cm="1">
        <f t="array" ref="BW1107">IF($AG1107,SQRT(SUMPRODUCT($AH$2:$AH1107, (AI$2:AI1107-BC1107)^2)/(SUM($AH$2:$AH1107)-1)),0)</f>
        <v>0</v>
      </c>
      <c r="BX1107" s="109" cm="1">
        <f t="array" ref="BX1107">IF($AG1107,SQRT(SUMPRODUCT($AH$2:$AH1107, (AJ$2:AJ1107-BD1107)^2)/(SUM($AH$2:$AH1107)-1)),0)</f>
        <v>0</v>
      </c>
      <c r="BY1107" s="109" cm="1">
        <f t="array" ref="BY1107">IF($AG1107,SQRT(SUMPRODUCT($AH$2:$AH1107, (AK$2:AK1107-BE1107)^2)/(SUM($AH$2:$AH1107)-1)),0)</f>
        <v>0</v>
      </c>
      <c r="BZ1107" s="109" cm="1">
        <f t="array" ref="BZ1107">IF($AG1107,SQRT(SUMPRODUCT($AH$2:$AH1107, (AL$2:AL1107-BF1107)^2)/(SUM($AH$2:$AH1107)-1)),0)</f>
        <v>0</v>
      </c>
      <c r="CA1107" s="109" cm="1">
        <f t="array" ref="CA1107">IF($AG1107,SQRT(SUMPRODUCT($AH$2:$AH1107, (AM$2:AM1107-BG1107)^2)/(SUM($AH$2:$AH1107)-1)),0)</f>
        <v>0</v>
      </c>
      <c r="CB1107" s="109" cm="1">
        <f t="array" ref="CB1107">IF($AG1107,SQRT(SUMPRODUCT($AH$2:$AH1107, (AN$2:AN1107-BH1107)^2)/(SUM($AH$2:$AH1107)-1)),0)</f>
        <v>0</v>
      </c>
      <c r="CC1107" s="109" cm="1">
        <f t="array" ref="CC1107">IF($AG1107,SQRT(SUMPRODUCT($AH$2:$AH1107, (AO$2:AO1107-BI1107)^2)/(SUM($AH$2:$AH1107)-1)),0)</f>
        <v>0</v>
      </c>
      <c r="CD1107" s="109" cm="1">
        <f t="array" ref="CD1107">IF($AG1107,SQRT(SUMPRODUCT($AH$2:$AH1107, (AP$2:AP1107-BJ1107)^2)/(SUM($AH$2:$AH1107)-1)),0)</f>
        <v>0</v>
      </c>
      <c r="CE1107" s="109" cm="1">
        <f t="array" ref="CE1107">IF($AG1107,SQRT(SUMPRODUCT($AH$2:$AH1107, (AQ$2:AQ1107-BK1107)^2)/(SUM($AH$2:$AH1107)-1)),0)</f>
        <v>0</v>
      </c>
      <c r="CF1107" s="109" cm="1">
        <f t="array" ref="CF1107">IF($AG1107,SQRT(SUMPRODUCT($AH$2:$AH1107, (AR$2:AR1107-BL1107)^2)/(SUM($AH$2:$AH1107)-1)),0)</f>
        <v>0</v>
      </c>
      <c r="CG1107" s="109" cm="1">
        <f t="array" ref="CG1107">IF($AG1107,SQRT(SUMPRODUCT($AH$2:$AH1107, (AS$2:AS1107-BM1107)^2)/(SUM($AH$2:$AH1107)-1)),0)</f>
        <v>0</v>
      </c>
      <c r="CH1107" s="109" cm="1">
        <f t="array" ref="CH1107">IF($AG1107,SQRT(SUMPRODUCT($AH$2:$AH1107, (AT$2:AT1107-BN1107)^2)/(SUM($AH$2:$AH1107)-1)),0)</f>
        <v>0</v>
      </c>
      <c r="CI1107" s="109" cm="1">
        <f t="array" ref="CI1107">IF($AG1107,SQRT(SUMPRODUCT($AH$2:$AH1107, (AU$2:AU1107-BO1107)^2)/(SUM($AH$2:$AH1107)-1)),0)</f>
        <v>0</v>
      </c>
      <c r="CJ1107" s="109" cm="1">
        <f t="array" ref="CJ1107">IF($AG1107,SQRT(SUMPRODUCT($AH$2:$AH1107, (AV$2:AV1107-BP1107)^2)/(SUM($AH$2:$AH1107)-1)),0)</f>
        <v>0</v>
      </c>
      <c r="CK1107" s="109" cm="1">
        <f t="array" ref="CK1107">IF($AG1107,SQRT(SUMPRODUCT($AH$2:$AH1107, (AW$2:AW1107-BQ1107)^2)/(SUM($AH$2:$AH1107)-1)),0)</f>
        <v>0</v>
      </c>
      <c r="CL1107" s="109" cm="1">
        <f t="array" ref="CL1107">IF($AG1107,SQRT(SUMPRODUCT($AH$2:$AH1107, (AX$2:AX1107-BR1107)^2)/(SUM($AH$2:$AH1107)-1)),0)</f>
        <v>0</v>
      </c>
      <c r="CM1107" s="109" cm="1">
        <f t="array" ref="CM1107">IF($AG1107,SQRT(SUMPRODUCT($AH$2:$AH1107, (AY$2:AY1107-BS1107)^2)/(SUM($AH$2:$AH1107)-1)),0)</f>
        <v>0</v>
      </c>
      <c r="CN1107" s="109" cm="1">
        <f t="array" ref="CN1107">IF($AG1107,SQRT(SUMPRODUCT($AH$2:$AH1107, (AZ$2:AZ1107-BT1107)^2)/(SUM($AH$2:$AH1107)-1)),0)</f>
        <v>0</v>
      </c>
      <c r="CO1107" s="109" cm="1">
        <f t="array" ref="CO1107">IF($AG1107,SQRT(SUMPRODUCT($AH$2:$AH1107, (BA$2:BA1107-BU1107)^2)/(SUM($AH$2:$AH1107)-1)),0)</f>
        <v>0</v>
      </c>
    </row>
    <row r="1108" spans="34:93" x14ac:dyDescent="0.25">
      <c r="AH1108" s="99" t="str">
        <f t="shared" si="253"/>
        <v/>
      </c>
      <c r="AI1108" s="11">
        <f t="shared" ca="1" si="260"/>
        <v>0</v>
      </c>
      <c r="AJ1108" s="11">
        <f t="shared" ca="1" si="260"/>
        <v>0</v>
      </c>
      <c r="AK1108" s="11">
        <f t="shared" ca="1" si="260"/>
        <v>0</v>
      </c>
      <c r="AL1108" s="11">
        <f t="shared" ca="1" si="260"/>
        <v>0</v>
      </c>
      <c r="AM1108" s="11">
        <f t="shared" ca="1" si="260"/>
        <v>0</v>
      </c>
      <c r="AN1108" s="11">
        <f t="shared" ca="1" si="260"/>
        <v>0</v>
      </c>
      <c r="AO1108" s="11">
        <f t="shared" ca="1" si="260"/>
        <v>0</v>
      </c>
      <c r="AP1108" s="11">
        <f t="shared" ca="1" si="260"/>
        <v>0</v>
      </c>
      <c r="AQ1108" s="11">
        <f t="shared" ca="1" si="260"/>
        <v>0</v>
      </c>
      <c r="AR1108" s="11">
        <f t="shared" ca="1" si="260"/>
        <v>0</v>
      </c>
      <c r="AS1108" s="11">
        <f t="shared" ca="1" si="261"/>
        <v>0</v>
      </c>
      <c r="AT1108" s="11">
        <f t="shared" ca="1" si="261"/>
        <v>0</v>
      </c>
      <c r="AU1108" s="11">
        <f t="shared" ca="1" si="261"/>
        <v>0</v>
      </c>
      <c r="AV1108" s="11">
        <f t="shared" ca="1" si="261"/>
        <v>0</v>
      </c>
      <c r="AW1108" s="11">
        <f t="shared" ca="1" si="261"/>
        <v>0</v>
      </c>
      <c r="AX1108" s="11">
        <f t="shared" ca="1" si="261"/>
        <v>0</v>
      </c>
      <c r="AY1108" s="11">
        <f t="shared" ca="1" si="261"/>
        <v>0</v>
      </c>
      <c r="AZ1108" s="11">
        <f t="shared" ca="1" si="261"/>
        <v>0</v>
      </c>
      <c r="BA1108" s="11">
        <f t="shared" ca="1" si="261"/>
        <v>0</v>
      </c>
      <c r="BB1108" s="11"/>
      <c r="BC1108" s="11">
        <f>IF($AG1108,SUMPRODUCT(AI$2:AI1108,$AH$2:$AH1108)/SUM($AH$2:$AH1108),0)</f>
        <v>0</v>
      </c>
      <c r="BD1108" s="11">
        <f>IF($AG1108,SUMPRODUCT(AJ$2:AJ1108,$AH$2:$AH1108)/SUM($AH$2:$AH1108),0)</f>
        <v>0</v>
      </c>
      <c r="BE1108" s="11">
        <f>IF($AG1108,SUMPRODUCT(AK$2:AK1108,$AH$2:$AH1108)/SUM($AH$2:$AH1108),0)</f>
        <v>0</v>
      </c>
      <c r="BF1108" s="11">
        <f>IF($AG1108,SUMPRODUCT(AL$2:AL1108,$AH$2:$AH1108)/SUM($AH$2:$AH1108),0)</f>
        <v>0</v>
      </c>
      <c r="BG1108" s="11">
        <f>IF($AG1108,SUMPRODUCT(AM$2:AM1108,$AH$2:$AH1108)/SUM($AH$2:$AH1108),0)</f>
        <v>0</v>
      </c>
      <c r="BH1108" s="11">
        <f>IF($AG1108,SUMPRODUCT(AN$2:AN1108,$AH$2:$AH1108)/SUM($AH$2:$AH1108),0)</f>
        <v>0</v>
      </c>
      <c r="BI1108" s="11">
        <f>IF($AG1108,SUMPRODUCT(AO$2:AO1108,$AH$2:$AH1108)/SUM($AH$2:$AH1108),0)</f>
        <v>0</v>
      </c>
      <c r="BJ1108" s="11">
        <f>IF($AG1108,SUMPRODUCT(AP$2:AP1108,$AH$2:$AH1108)/SUM($AH$2:$AH1108),0)</f>
        <v>0</v>
      </c>
      <c r="BK1108" s="11">
        <f>IF($AG1108,SUMPRODUCT(AQ$2:AQ1108,$AH$2:$AH1108)/SUM($AH$2:$AH1108),0)</f>
        <v>0</v>
      </c>
      <c r="BL1108" s="11">
        <f>IF($AG1108,SUMPRODUCT(AR$2:AR1108,$AH$2:$AH1108)/SUM($AH$2:$AH1108),0)</f>
        <v>0</v>
      </c>
      <c r="BM1108" s="11">
        <f>IF($AG1108,SUMPRODUCT(AS$2:AS1108,$AH$2:$AH1108)/SUM($AH$2:$AH1108),0)</f>
        <v>0</v>
      </c>
      <c r="BN1108" s="11">
        <f>IF($AG1108,SUMPRODUCT(AT$2:AT1108,$AH$2:$AH1108)/SUM($AH$2:$AH1108),0)</f>
        <v>0</v>
      </c>
      <c r="BO1108" s="11">
        <f>IF($AG1108,SUMPRODUCT(AU$2:AU1108,$AH$2:$AH1108)/SUM($AH$2:$AH1108),0)</f>
        <v>0</v>
      </c>
      <c r="BP1108" s="11">
        <f>IF($AG1108,SUMPRODUCT(AV$2:AV1108,$AH$2:$AH1108)/SUM($AH$2:$AH1108),0)</f>
        <v>0</v>
      </c>
      <c r="BQ1108" s="11">
        <f>IF($AG1108,SUMPRODUCT(AW$2:AW1108,$AH$2:$AH1108)/SUM($AH$2:$AH1108),0)</f>
        <v>0</v>
      </c>
      <c r="BR1108" s="11">
        <f>IF($AG1108,SUMPRODUCT(AX$2:AX1108,$AH$2:$AH1108)/SUM($AH$2:$AH1108),0)</f>
        <v>0</v>
      </c>
      <c r="BS1108" s="11">
        <f>IF($AG1108,SUMPRODUCT(AY$2:AY1108,$AH$2:$AH1108)/SUM($AH$2:$AH1108),0)</f>
        <v>0</v>
      </c>
      <c r="BT1108" s="11">
        <f>IF($AG1108,SUMPRODUCT(AZ$2:AZ1108,$AH$2:$AH1108)/SUM($AH$2:$AH1108),0)</f>
        <v>0</v>
      </c>
      <c r="BU1108" s="11">
        <f>IF($AG1108,SUMPRODUCT(BA$2:BA1108,$AH$2:$AH1108)/SUM($AH$2:$AH1108),0)</f>
        <v>0</v>
      </c>
      <c r="BV1108" s="11"/>
      <c r="BW1108" s="109" cm="1">
        <f t="array" ref="BW1108">IF($AG1108,SQRT(SUMPRODUCT($AH$2:$AH1108, (AI$2:AI1108-BC1108)^2)/(SUM($AH$2:$AH1108)-1)),0)</f>
        <v>0</v>
      </c>
      <c r="BX1108" s="109" cm="1">
        <f t="array" ref="BX1108">IF($AG1108,SQRT(SUMPRODUCT($AH$2:$AH1108, (AJ$2:AJ1108-BD1108)^2)/(SUM($AH$2:$AH1108)-1)),0)</f>
        <v>0</v>
      </c>
      <c r="BY1108" s="109" cm="1">
        <f t="array" ref="BY1108">IF($AG1108,SQRT(SUMPRODUCT($AH$2:$AH1108, (AK$2:AK1108-BE1108)^2)/(SUM($AH$2:$AH1108)-1)),0)</f>
        <v>0</v>
      </c>
      <c r="BZ1108" s="109" cm="1">
        <f t="array" ref="BZ1108">IF($AG1108,SQRT(SUMPRODUCT($AH$2:$AH1108, (AL$2:AL1108-BF1108)^2)/(SUM($AH$2:$AH1108)-1)),0)</f>
        <v>0</v>
      </c>
      <c r="CA1108" s="109" cm="1">
        <f t="array" ref="CA1108">IF($AG1108,SQRT(SUMPRODUCT($AH$2:$AH1108, (AM$2:AM1108-BG1108)^2)/(SUM($AH$2:$AH1108)-1)),0)</f>
        <v>0</v>
      </c>
      <c r="CB1108" s="109" cm="1">
        <f t="array" ref="CB1108">IF($AG1108,SQRT(SUMPRODUCT($AH$2:$AH1108, (AN$2:AN1108-BH1108)^2)/(SUM($AH$2:$AH1108)-1)),0)</f>
        <v>0</v>
      </c>
      <c r="CC1108" s="109" cm="1">
        <f t="array" ref="CC1108">IF($AG1108,SQRT(SUMPRODUCT($AH$2:$AH1108, (AO$2:AO1108-BI1108)^2)/(SUM($AH$2:$AH1108)-1)),0)</f>
        <v>0</v>
      </c>
      <c r="CD1108" s="109" cm="1">
        <f t="array" ref="CD1108">IF($AG1108,SQRT(SUMPRODUCT($AH$2:$AH1108, (AP$2:AP1108-BJ1108)^2)/(SUM($AH$2:$AH1108)-1)),0)</f>
        <v>0</v>
      </c>
      <c r="CE1108" s="109" cm="1">
        <f t="array" ref="CE1108">IF($AG1108,SQRT(SUMPRODUCT($AH$2:$AH1108, (AQ$2:AQ1108-BK1108)^2)/(SUM($AH$2:$AH1108)-1)),0)</f>
        <v>0</v>
      </c>
      <c r="CF1108" s="109" cm="1">
        <f t="array" ref="CF1108">IF($AG1108,SQRT(SUMPRODUCT($AH$2:$AH1108, (AR$2:AR1108-BL1108)^2)/(SUM($AH$2:$AH1108)-1)),0)</f>
        <v>0</v>
      </c>
      <c r="CG1108" s="109" cm="1">
        <f t="array" ref="CG1108">IF($AG1108,SQRT(SUMPRODUCT($AH$2:$AH1108, (AS$2:AS1108-BM1108)^2)/(SUM($AH$2:$AH1108)-1)),0)</f>
        <v>0</v>
      </c>
      <c r="CH1108" s="109" cm="1">
        <f t="array" ref="CH1108">IF($AG1108,SQRT(SUMPRODUCT($AH$2:$AH1108, (AT$2:AT1108-BN1108)^2)/(SUM($AH$2:$AH1108)-1)),0)</f>
        <v>0</v>
      </c>
      <c r="CI1108" s="109" cm="1">
        <f t="array" ref="CI1108">IF($AG1108,SQRT(SUMPRODUCT($AH$2:$AH1108, (AU$2:AU1108-BO1108)^2)/(SUM($AH$2:$AH1108)-1)),0)</f>
        <v>0</v>
      </c>
      <c r="CJ1108" s="109" cm="1">
        <f t="array" ref="CJ1108">IF($AG1108,SQRT(SUMPRODUCT($AH$2:$AH1108, (AV$2:AV1108-BP1108)^2)/(SUM($AH$2:$AH1108)-1)),0)</f>
        <v>0</v>
      </c>
      <c r="CK1108" s="109" cm="1">
        <f t="array" ref="CK1108">IF($AG1108,SQRT(SUMPRODUCT($AH$2:$AH1108, (AW$2:AW1108-BQ1108)^2)/(SUM($AH$2:$AH1108)-1)),0)</f>
        <v>0</v>
      </c>
      <c r="CL1108" s="109" cm="1">
        <f t="array" ref="CL1108">IF($AG1108,SQRT(SUMPRODUCT($AH$2:$AH1108, (AX$2:AX1108-BR1108)^2)/(SUM($AH$2:$AH1108)-1)),0)</f>
        <v>0</v>
      </c>
      <c r="CM1108" s="109" cm="1">
        <f t="array" ref="CM1108">IF($AG1108,SQRT(SUMPRODUCT($AH$2:$AH1108, (AY$2:AY1108-BS1108)^2)/(SUM($AH$2:$AH1108)-1)),0)</f>
        <v>0</v>
      </c>
      <c r="CN1108" s="109" cm="1">
        <f t="array" ref="CN1108">IF($AG1108,SQRT(SUMPRODUCT($AH$2:$AH1108, (AZ$2:AZ1108-BT1108)^2)/(SUM($AH$2:$AH1108)-1)),0)</f>
        <v>0</v>
      </c>
      <c r="CO1108" s="109" cm="1">
        <f t="array" ref="CO1108">IF($AG1108,SQRT(SUMPRODUCT($AH$2:$AH1108, (BA$2:BA1108-BU1108)^2)/(SUM($AH$2:$AH1108)-1)),0)</f>
        <v>0</v>
      </c>
    </row>
    <row r="1109" spans="34:93" x14ac:dyDescent="0.25">
      <c r="AH1109" s="99" t="str">
        <f t="shared" si="253"/>
        <v/>
      </c>
      <c r="AI1109" s="11">
        <f t="shared" ca="1" si="260"/>
        <v>0</v>
      </c>
      <c r="AJ1109" s="11">
        <f t="shared" ca="1" si="260"/>
        <v>0</v>
      </c>
      <c r="AK1109" s="11">
        <f t="shared" ca="1" si="260"/>
        <v>0</v>
      </c>
      <c r="AL1109" s="11">
        <f t="shared" ca="1" si="260"/>
        <v>0</v>
      </c>
      <c r="AM1109" s="11">
        <f t="shared" ca="1" si="260"/>
        <v>0</v>
      </c>
      <c r="AN1109" s="11">
        <f t="shared" ca="1" si="260"/>
        <v>0</v>
      </c>
      <c r="AO1109" s="11">
        <f t="shared" ca="1" si="260"/>
        <v>0</v>
      </c>
      <c r="AP1109" s="11">
        <f t="shared" ca="1" si="260"/>
        <v>0</v>
      </c>
      <c r="AQ1109" s="11">
        <f t="shared" ca="1" si="260"/>
        <v>0</v>
      </c>
      <c r="AR1109" s="11">
        <f t="shared" ca="1" si="260"/>
        <v>0</v>
      </c>
      <c r="AS1109" s="11">
        <f t="shared" ca="1" si="261"/>
        <v>0</v>
      </c>
      <c r="AT1109" s="11">
        <f t="shared" ca="1" si="261"/>
        <v>0</v>
      </c>
      <c r="AU1109" s="11">
        <f t="shared" ca="1" si="261"/>
        <v>0</v>
      </c>
      <c r="AV1109" s="11">
        <f t="shared" ca="1" si="261"/>
        <v>0</v>
      </c>
      <c r="AW1109" s="11">
        <f t="shared" ca="1" si="261"/>
        <v>0</v>
      </c>
      <c r="AX1109" s="11">
        <f t="shared" ca="1" si="261"/>
        <v>0</v>
      </c>
      <c r="AY1109" s="11">
        <f t="shared" ca="1" si="261"/>
        <v>0</v>
      </c>
      <c r="AZ1109" s="11">
        <f t="shared" ca="1" si="261"/>
        <v>0</v>
      </c>
      <c r="BA1109" s="11">
        <f t="shared" ca="1" si="261"/>
        <v>0</v>
      </c>
      <c r="BB1109" s="11"/>
      <c r="BC1109" s="11">
        <f>IF($AG1109,SUMPRODUCT(AI$2:AI1109,$AH$2:$AH1109)/SUM($AH$2:$AH1109),0)</f>
        <v>0</v>
      </c>
      <c r="BD1109" s="11">
        <f>IF($AG1109,SUMPRODUCT(AJ$2:AJ1109,$AH$2:$AH1109)/SUM($AH$2:$AH1109),0)</f>
        <v>0</v>
      </c>
      <c r="BE1109" s="11">
        <f>IF($AG1109,SUMPRODUCT(AK$2:AK1109,$AH$2:$AH1109)/SUM($AH$2:$AH1109),0)</f>
        <v>0</v>
      </c>
      <c r="BF1109" s="11">
        <f>IF($AG1109,SUMPRODUCT(AL$2:AL1109,$AH$2:$AH1109)/SUM($AH$2:$AH1109),0)</f>
        <v>0</v>
      </c>
      <c r="BG1109" s="11">
        <f>IF($AG1109,SUMPRODUCT(AM$2:AM1109,$AH$2:$AH1109)/SUM($AH$2:$AH1109),0)</f>
        <v>0</v>
      </c>
      <c r="BH1109" s="11">
        <f>IF($AG1109,SUMPRODUCT(AN$2:AN1109,$AH$2:$AH1109)/SUM($AH$2:$AH1109),0)</f>
        <v>0</v>
      </c>
      <c r="BI1109" s="11">
        <f>IF($AG1109,SUMPRODUCT(AO$2:AO1109,$AH$2:$AH1109)/SUM($AH$2:$AH1109),0)</f>
        <v>0</v>
      </c>
      <c r="BJ1109" s="11">
        <f>IF($AG1109,SUMPRODUCT(AP$2:AP1109,$AH$2:$AH1109)/SUM($AH$2:$AH1109),0)</f>
        <v>0</v>
      </c>
      <c r="BK1109" s="11">
        <f>IF($AG1109,SUMPRODUCT(AQ$2:AQ1109,$AH$2:$AH1109)/SUM($AH$2:$AH1109),0)</f>
        <v>0</v>
      </c>
      <c r="BL1109" s="11">
        <f>IF($AG1109,SUMPRODUCT(AR$2:AR1109,$AH$2:$AH1109)/SUM($AH$2:$AH1109),0)</f>
        <v>0</v>
      </c>
      <c r="BM1109" s="11">
        <f>IF($AG1109,SUMPRODUCT(AS$2:AS1109,$AH$2:$AH1109)/SUM($AH$2:$AH1109),0)</f>
        <v>0</v>
      </c>
      <c r="BN1109" s="11">
        <f>IF($AG1109,SUMPRODUCT(AT$2:AT1109,$AH$2:$AH1109)/SUM($AH$2:$AH1109),0)</f>
        <v>0</v>
      </c>
      <c r="BO1109" s="11">
        <f>IF($AG1109,SUMPRODUCT(AU$2:AU1109,$AH$2:$AH1109)/SUM($AH$2:$AH1109),0)</f>
        <v>0</v>
      </c>
      <c r="BP1109" s="11">
        <f>IF($AG1109,SUMPRODUCT(AV$2:AV1109,$AH$2:$AH1109)/SUM($AH$2:$AH1109),0)</f>
        <v>0</v>
      </c>
      <c r="BQ1109" s="11">
        <f>IF($AG1109,SUMPRODUCT(AW$2:AW1109,$AH$2:$AH1109)/SUM($AH$2:$AH1109),0)</f>
        <v>0</v>
      </c>
      <c r="BR1109" s="11">
        <f>IF($AG1109,SUMPRODUCT(AX$2:AX1109,$AH$2:$AH1109)/SUM($AH$2:$AH1109),0)</f>
        <v>0</v>
      </c>
      <c r="BS1109" s="11">
        <f>IF($AG1109,SUMPRODUCT(AY$2:AY1109,$AH$2:$AH1109)/SUM($AH$2:$AH1109),0)</f>
        <v>0</v>
      </c>
      <c r="BT1109" s="11">
        <f>IF($AG1109,SUMPRODUCT(AZ$2:AZ1109,$AH$2:$AH1109)/SUM($AH$2:$AH1109),0)</f>
        <v>0</v>
      </c>
      <c r="BU1109" s="11">
        <f>IF($AG1109,SUMPRODUCT(BA$2:BA1109,$AH$2:$AH1109)/SUM($AH$2:$AH1109),0)</f>
        <v>0</v>
      </c>
      <c r="BV1109" s="11"/>
      <c r="BW1109" s="109" cm="1">
        <f t="array" ref="BW1109">IF($AG1109,SQRT(SUMPRODUCT($AH$2:$AH1109, (AI$2:AI1109-BC1109)^2)/(SUM($AH$2:$AH1109)-1)),0)</f>
        <v>0</v>
      </c>
      <c r="BX1109" s="109" cm="1">
        <f t="array" ref="BX1109">IF($AG1109,SQRT(SUMPRODUCT($AH$2:$AH1109, (AJ$2:AJ1109-BD1109)^2)/(SUM($AH$2:$AH1109)-1)),0)</f>
        <v>0</v>
      </c>
      <c r="BY1109" s="109" cm="1">
        <f t="array" ref="BY1109">IF($AG1109,SQRT(SUMPRODUCT($AH$2:$AH1109, (AK$2:AK1109-BE1109)^2)/(SUM($AH$2:$AH1109)-1)),0)</f>
        <v>0</v>
      </c>
      <c r="BZ1109" s="109" cm="1">
        <f t="array" ref="BZ1109">IF($AG1109,SQRT(SUMPRODUCT($AH$2:$AH1109, (AL$2:AL1109-BF1109)^2)/(SUM($AH$2:$AH1109)-1)),0)</f>
        <v>0</v>
      </c>
      <c r="CA1109" s="109" cm="1">
        <f t="array" ref="CA1109">IF($AG1109,SQRT(SUMPRODUCT($AH$2:$AH1109, (AM$2:AM1109-BG1109)^2)/(SUM($AH$2:$AH1109)-1)),0)</f>
        <v>0</v>
      </c>
      <c r="CB1109" s="109" cm="1">
        <f t="array" ref="CB1109">IF($AG1109,SQRT(SUMPRODUCT($AH$2:$AH1109, (AN$2:AN1109-BH1109)^2)/(SUM($AH$2:$AH1109)-1)),0)</f>
        <v>0</v>
      </c>
      <c r="CC1109" s="109" cm="1">
        <f t="array" ref="CC1109">IF($AG1109,SQRT(SUMPRODUCT($AH$2:$AH1109, (AO$2:AO1109-BI1109)^2)/(SUM($AH$2:$AH1109)-1)),0)</f>
        <v>0</v>
      </c>
      <c r="CD1109" s="109" cm="1">
        <f t="array" ref="CD1109">IF($AG1109,SQRT(SUMPRODUCT($AH$2:$AH1109, (AP$2:AP1109-BJ1109)^2)/(SUM($AH$2:$AH1109)-1)),0)</f>
        <v>0</v>
      </c>
      <c r="CE1109" s="109" cm="1">
        <f t="array" ref="CE1109">IF($AG1109,SQRT(SUMPRODUCT($AH$2:$AH1109, (AQ$2:AQ1109-BK1109)^2)/(SUM($AH$2:$AH1109)-1)),0)</f>
        <v>0</v>
      </c>
      <c r="CF1109" s="109" cm="1">
        <f t="array" ref="CF1109">IF($AG1109,SQRT(SUMPRODUCT($AH$2:$AH1109, (AR$2:AR1109-BL1109)^2)/(SUM($AH$2:$AH1109)-1)),0)</f>
        <v>0</v>
      </c>
      <c r="CG1109" s="109" cm="1">
        <f t="array" ref="CG1109">IF($AG1109,SQRT(SUMPRODUCT($AH$2:$AH1109, (AS$2:AS1109-BM1109)^2)/(SUM($AH$2:$AH1109)-1)),0)</f>
        <v>0</v>
      </c>
      <c r="CH1109" s="109" cm="1">
        <f t="array" ref="CH1109">IF($AG1109,SQRT(SUMPRODUCT($AH$2:$AH1109, (AT$2:AT1109-BN1109)^2)/(SUM($AH$2:$AH1109)-1)),0)</f>
        <v>0</v>
      </c>
      <c r="CI1109" s="109" cm="1">
        <f t="array" ref="CI1109">IF($AG1109,SQRT(SUMPRODUCT($AH$2:$AH1109, (AU$2:AU1109-BO1109)^2)/(SUM($AH$2:$AH1109)-1)),0)</f>
        <v>0</v>
      </c>
      <c r="CJ1109" s="109" cm="1">
        <f t="array" ref="CJ1109">IF($AG1109,SQRT(SUMPRODUCT($AH$2:$AH1109, (AV$2:AV1109-BP1109)^2)/(SUM($AH$2:$AH1109)-1)),0)</f>
        <v>0</v>
      </c>
      <c r="CK1109" s="109" cm="1">
        <f t="array" ref="CK1109">IF($AG1109,SQRT(SUMPRODUCT($AH$2:$AH1109, (AW$2:AW1109-BQ1109)^2)/(SUM($AH$2:$AH1109)-1)),0)</f>
        <v>0</v>
      </c>
      <c r="CL1109" s="109" cm="1">
        <f t="array" ref="CL1109">IF($AG1109,SQRT(SUMPRODUCT($AH$2:$AH1109, (AX$2:AX1109-BR1109)^2)/(SUM($AH$2:$AH1109)-1)),0)</f>
        <v>0</v>
      </c>
      <c r="CM1109" s="109" cm="1">
        <f t="array" ref="CM1109">IF($AG1109,SQRT(SUMPRODUCT($AH$2:$AH1109, (AY$2:AY1109-BS1109)^2)/(SUM($AH$2:$AH1109)-1)),0)</f>
        <v>0</v>
      </c>
      <c r="CN1109" s="109" cm="1">
        <f t="array" ref="CN1109">IF($AG1109,SQRT(SUMPRODUCT($AH$2:$AH1109, (AZ$2:AZ1109-BT1109)^2)/(SUM($AH$2:$AH1109)-1)),0)</f>
        <v>0</v>
      </c>
      <c r="CO1109" s="109" cm="1">
        <f t="array" ref="CO1109">IF($AG1109,SQRT(SUMPRODUCT($AH$2:$AH1109, (BA$2:BA1109-BU1109)^2)/(SUM($AH$2:$AH1109)-1)),0)</f>
        <v>0</v>
      </c>
    </row>
    <row r="1110" spans="34:93" x14ac:dyDescent="0.25">
      <c r="AH1110" s="99" t="str">
        <f t="shared" si="253"/>
        <v/>
      </c>
      <c r="AI1110" s="11">
        <f t="shared" ca="1" si="260"/>
        <v>0</v>
      </c>
      <c r="AJ1110" s="11">
        <f t="shared" ca="1" si="260"/>
        <v>0</v>
      </c>
      <c r="AK1110" s="11">
        <f t="shared" ca="1" si="260"/>
        <v>0</v>
      </c>
      <c r="AL1110" s="11">
        <f t="shared" ca="1" si="260"/>
        <v>0</v>
      </c>
      <c r="AM1110" s="11">
        <f t="shared" ca="1" si="260"/>
        <v>0</v>
      </c>
      <c r="AN1110" s="11">
        <f t="shared" ca="1" si="260"/>
        <v>0</v>
      </c>
      <c r="AO1110" s="11">
        <f t="shared" ca="1" si="260"/>
        <v>0</v>
      </c>
      <c r="AP1110" s="11">
        <f t="shared" ca="1" si="260"/>
        <v>0</v>
      </c>
      <c r="AQ1110" s="11">
        <f t="shared" ca="1" si="260"/>
        <v>0</v>
      </c>
      <c r="AR1110" s="11">
        <f t="shared" ca="1" si="260"/>
        <v>0</v>
      </c>
      <c r="AS1110" s="11">
        <f t="shared" ca="1" si="261"/>
        <v>0</v>
      </c>
      <c r="AT1110" s="11">
        <f t="shared" ca="1" si="261"/>
        <v>0</v>
      </c>
      <c r="AU1110" s="11">
        <f t="shared" ca="1" si="261"/>
        <v>0</v>
      </c>
      <c r="AV1110" s="11">
        <f t="shared" ca="1" si="261"/>
        <v>0</v>
      </c>
      <c r="AW1110" s="11">
        <f t="shared" ca="1" si="261"/>
        <v>0</v>
      </c>
      <c r="AX1110" s="11">
        <f t="shared" ca="1" si="261"/>
        <v>0</v>
      </c>
      <c r="AY1110" s="11">
        <f t="shared" ca="1" si="261"/>
        <v>0</v>
      </c>
      <c r="AZ1110" s="11">
        <f t="shared" ca="1" si="261"/>
        <v>0</v>
      </c>
      <c r="BA1110" s="11">
        <f t="shared" ca="1" si="261"/>
        <v>0</v>
      </c>
      <c r="BB1110" s="11"/>
      <c r="BC1110" s="11">
        <f>IF($AG1110,SUMPRODUCT(AI$2:AI1110,$AH$2:$AH1110)/SUM($AH$2:$AH1110),0)</f>
        <v>0</v>
      </c>
      <c r="BD1110" s="11">
        <f>IF($AG1110,SUMPRODUCT(AJ$2:AJ1110,$AH$2:$AH1110)/SUM($AH$2:$AH1110),0)</f>
        <v>0</v>
      </c>
      <c r="BE1110" s="11">
        <f>IF($AG1110,SUMPRODUCT(AK$2:AK1110,$AH$2:$AH1110)/SUM($AH$2:$AH1110),0)</f>
        <v>0</v>
      </c>
      <c r="BF1110" s="11">
        <f>IF($AG1110,SUMPRODUCT(AL$2:AL1110,$AH$2:$AH1110)/SUM($AH$2:$AH1110),0)</f>
        <v>0</v>
      </c>
      <c r="BG1110" s="11">
        <f>IF($AG1110,SUMPRODUCT(AM$2:AM1110,$AH$2:$AH1110)/SUM($AH$2:$AH1110),0)</f>
        <v>0</v>
      </c>
      <c r="BH1110" s="11">
        <f>IF($AG1110,SUMPRODUCT(AN$2:AN1110,$AH$2:$AH1110)/SUM($AH$2:$AH1110),0)</f>
        <v>0</v>
      </c>
      <c r="BI1110" s="11">
        <f>IF($AG1110,SUMPRODUCT(AO$2:AO1110,$AH$2:$AH1110)/SUM($AH$2:$AH1110),0)</f>
        <v>0</v>
      </c>
      <c r="BJ1110" s="11">
        <f>IF($AG1110,SUMPRODUCT(AP$2:AP1110,$AH$2:$AH1110)/SUM($AH$2:$AH1110),0)</f>
        <v>0</v>
      </c>
      <c r="BK1110" s="11">
        <f>IF($AG1110,SUMPRODUCT(AQ$2:AQ1110,$AH$2:$AH1110)/SUM($AH$2:$AH1110),0)</f>
        <v>0</v>
      </c>
      <c r="BL1110" s="11">
        <f>IF($AG1110,SUMPRODUCT(AR$2:AR1110,$AH$2:$AH1110)/SUM($AH$2:$AH1110),0)</f>
        <v>0</v>
      </c>
      <c r="BM1110" s="11">
        <f>IF($AG1110,SUMPRODUCT(AS$2:AS1110,$AH$2:$AH1110)/SUM($AH$2:$AH1110),0)</f>
        <v>0</v>
      </c>
      <c r="BN1110" s="11">
        <f>IF($AG1110,SUMPRODUCT(AT$2:AT1110,$AH$2:$AH1110)/SUM($AH$2:$AH1110),0)</f>
        <v>0</v>
      </c>
      <c r="BO1110" s="11">
        <f>IF($AG1110,SUMPRODUCT(AU$2:AU1110,$AH$2:$AH1110)/SUM($AH$2:$AH1110),0)</f>
        <v>0</v>
      </c>
      <c r="BP1110" s="11">
        <f>IF($AG1110,SUMPRODUCT(AV$2:AV1110,$AH$2:$AH1110)/SUM($AH$2:$AH1110),0)</f>
        <v>0</v>
      </c>
      <c r="BQ1110" s="11">
        <f>IF($AG1110,SUMPRODUCT(AW$2:AW1110,$AH$2:$AH1110)/SUM($AH$2:$AH1110),0)</f>
        <v>0</v>
      </c>
      <c r="BR1110" s="11">
        <f>IF($AG1110,SUMPRODUCT(AX$2:AX1110,$AH$2:$AH1110)/SUM($AH$2:$AH1110),0)</f>
        <v>0</v>
      </c>
      <c r="BS1110" s="11">
        <f>IF($AG1110,SUMPRODUCT(AY$2:AY1110,$AH$2:$AH1110)/SUM($AH$2:$AH1110),0)</f>
        <v>0</v>
      </c>
      <c r="BT1110" s="11">
        <f>IF($AG1110,SUMPRODUCT(AZ$2:AZ1110,$AH$2:$AH1110)/SUM($AH$2:$AH1110),0)</f>
        <v>0</v>
      </c>
      <c r="BU1110" s="11">
        <f>IF($AG1110,SUMPRODUCT(BA$2:BA1110,$AH$2:$AH1110)/SUM($AH$2:$AH1110),0)</f>
        <v>0</v>
      </c>
      <c r="BV1110" s="11"/>
      <c r="BW1110" s="109" cm="1">
        <f t="array" ref="BW1110">IF($AG1110,SQRT(SUMPRODUCT($AH$2:$AH1110, (AI$2:AI1110-BC1110)^2)/(SUM($AH$2:$AH1110)-1)),0)</f>
        <v>0</v>
      </c>
      <c r="BX1110" s="109" cm="1">
        <f t="array" ref="BX1110">IF($AG1110,SQRT(SUMPRODUCT($AH$2:$AH1110, (AJ$2:AJ1110-BD1110)^2)/(SUM($AH$2:$AH1110)-1)),0)</f>
        <v>0</v>
      </c>
      <c r="BY1110" s="109" cm="1">
        <f t="array" ref="BY1110">IF($AG1110,SQRT(SUMPRODUCT($AH$2:$AH1110, (AK$2:AK1110-BE1110)^2)/(SUM($AH$2:$AH1110)-1)),0)</f>
        <v>0</v>
      </c>
      <c r="BZ1110" s="109" cm="1">
        <f t="array" ref="BZ1110">IF($AG1110,SQRT(SUMPRODUCT($AH$2:$AH1110, (AL$2:AL1110-BF1110)^2)/(SUM($AH$2:$AH1110)-1)),0)</f>
        <v>0</v>
      </c>
      <c r="CA1110" s="109" cm="1">
        <f t="array" ref="CA1110">IF($AG1110,SQRT(SUMPRODUCT($AH$2:$AH1110, (AM$2:AM1110-BG1110)^2)/(SUM($AH$2:$AH1110)-1)),0)</f>
        <v>0</v>
      </c>
      <c r="CB1110" s="109" cm="1">
        <f t="array" ref="CB1110">IF($AG1110,SQRT(SUMPRODUCT($AH$2:$AH1110, (AN$2:AN1110-BH1110)^2)/(SUM($AH$2:$AH1110)-1)),0)</f>
        <v>0</v>
      </c>
      <c r="CC1110" s="109" cm="1">
        <f t="array" ref="CC1110">IF($AG1110,SQRT(SUMPRODUCT($AH$2:$AH1110, (AO$2:AO1110-BI1110)^2)/(SUM($AH$2:$AH1110)-1)),0)</f>
        <v>0</v>
      </c>
      <c r="CD1110" s="109" cm="1">
        <f t="array" ref="CD1110">IF($AG1110,SQRT(SUMPRODUCT($AH$2:$AH1110, (AP$2:AP1110-BJ1110)^2)/(SUM($AH$2:$AH1110)-1)),0)</f>
        <v>0</v>
      </c>
      <c r="CE1110" s="109" cm="1">
        <f t="array" ref="CE1110">IF($AG1110,SQRT(SUMPRODUCT($AH$2:$AH1110, (AQ$2:AQ1110-BK1110)^2)/(SUM($AH$2:$AH1110)-1)),0)</f>
        <v>0</v>
      </c>
      <c r="CF1110" s="109" cm="1">
        <f t="array" ref="CF1110">IF($AG1110,SQRT(SUMPRODUCT($AH$2:$AH1110, (AR$2:AR1110-BL1110)^2)/(SUM($AH$2:$AH1110)-1)),0)</f>
        <v>0</v>
      </c>
      <c r="CG1110" s="109" cm="1">
        <f t="array" ref="CG1110">IF($AG1110,SQRT(SUMPRODUCT($AH$2:$AH1110, (AS$2:AS1110-BM1110)^2)/(SUM($AH$2:$AH1110)-1)),0)</f>
        <v>0</v>
      </c>
      <c r="CH1110" s="109" cm="1">
        <f t="array" ref="CH1110">IF($AG1110,SQRT(SUMPRODUCT($AH$2:$AH1110, (AT$2:AT1110-BN1110)^2)/(SUM($AH$2:$AH1110)-1)),0)</f>
        <v>0</v>
      </c>
      <c r="CI1110" s="109" cm="1">
        <f t="array" ref="CI1110">IF($AG1110,SQRT(SUMPRODUCT($AH$2:$AH1110, (AU$2:AU1110-BO1110)^2)/(SUM($AH$2:$AH1110)-1)),0)</f>
        <v>0</v>
      </c>
      <c r="CJ1110" s="109" cm="1">
        <f t="array" ref="CJ1110">IF($AG1110,SQRT(SUMPRODUCT($AH$2:$AH1110, (AV$2:AV1110-BP1110)^2)/(SUM($AH$2:$AH1110)-1)),0)</f>
        <v>0</v>
      </c>
      <c r="CK1110" s="109" cm="1">
        <f t="array" ref="CK1110">IF($AG1110,SQRT(SUMPRODUCT($AH$2:$AH1110, (AW$2:AW1110-BQ1110)^2)/(SUM($AH$2:$AH1110)-1)),0)</f>
        <v>0</v>
      </c>
      <c r="CL1110" s="109" cm="1">
        <f t="array" ref="CL1110">IF($AG1110,SQRT(SUMPRODUCT($AH$2:$AH1110, (AX$2:AX1110-BR1110)^2)/(SUM($AH$2:$AH1110)-1)),0)</f>
        <v>0</v>
      </c>
      <c r="CM1110" s="109" cm="1">
        <f t="array" ref="CM1110">IF($AG1110,SQRT(SUMPRODUCT($AH$2:$AH1110, (AY$2:AY1110-BS1110)^2)/(SUM($AH$2:$AH1110)-1)),0)</f>
        <v>0</v>
      </c>
      <c r="CN1110" s="109" cm="1">
        <f t="array" ref="CN1110">IF($AG1110,SQRT(SUMPRODUCT($AH$2:$AH1110, (AZ$2:AZ1110-BT1110)^2)/(SUM($AH$2:$AH1110)-1)),0)</f>
        <v>0</v>
      </c>
      <c r="CO1110" s="109" cm="1">
        <f t="array" ref="CO1110">IF($AG1110,SQRT(SUMPRODUCT($AH$2:$AH1110, (BA$2:BA1110-BU1110)^2)/(SUM($AH$2:$AH1110)-1)),0)</f>
        <v>0</v>
      </c>
    </row>
    <row r="1111" spans="34:93" x14ac:dyDescent="0.25">
      <c r="AH1111" s="99" t="str">
        <f t="shared" si="253"/>
        <v/>
      </c>
      <c r="AI1111" s="11">
        <f t="shared" ca="1" si="260"/>
        <v>0</v>
      </c>
      <c r="AJ1111" s="11">
        <f t="shared" ca="1" si="260"/>
        <v>0</v>
      </c>
      <c r="AK1111" s="11">
        <f t="shared" ca="1" si="260"/>
        <v>0</v>
      </c>
      <c r="AL1111" s="11">
        <f t="shared" ca="1" si="260"/>
        <v>0</v>
      </c>
      <c r="AM1111" s="11">
        <f t="shared" ca="1" si="260"/>
        <v>0</v>
      </c>
      <c r="AN1111" s="11">
        <f t="shared" ca="1" si="260"/>
        <v>0</v>
      </c>
      <c r="AO1111" s="11">
        <f t="shared" ca="1" si="260"/>
        <v>0</v>
      </c>
      <c r="AP1111" s="11">
        <f t="shared" ca="1" si="260"/>
        <v>0</v>
      </c>
      <c r="AQ1111" s="11">
        <f t="shared" ca="1" si="260"/>
        <v>0</v>
      </c>
      <c r="AR1111" s="11">
        <f t="shared" ca="1" si="260"/>
        <v>0</v>
      </c>
      <c r="AS1111" s="11">
        <f t="shared" ca="1" si="261"/>
        <v>0</v>
      </c>
      <c r="AT1111" s="11">
        <f t="shared" ca="1" si="261"/>
        <v>0</v>
      </c>
      <c r="AU1111" s="11">
        <f t="shared" ca="1" si="261"/>
        <v>0</v>
      </c>
      <c r="AV1111" s="11">
        <f t="shared" ca="1" si="261"/>
        <v>0</v>
      </c>
      <c r="AW1111" s="11">
        <f t="shared" ca="1" si="261"/>
        <v>0</v>
      </c>
      <c r="AX1111" s="11">
        <f t="shared" ca="1" si="261"/>
        <v>0</v>
      </c>
      <c r="AY1111" s="11">
        <f t="shared" ca="1" si="261"/>
        <v>0</v>
      </c>
      <c r="AZ1111" s="11">
        <f t="shared" ca="1" si="261"/>
        <v>0</v>
      </c>
      <c r="BA1111" s="11">
        <f t="shared" ca="1" si="261"/>
        <v>0</v>
      </c>
      <c r="BB1111" s="11"/>
      <c r="BC1111" s="11">
        <f>IF($AG1111,SUMPRODUCT(AI$2:AI1111,$AH$2:$AH1111)/SUM($AH$2:$AH1111),0)</f>
        <v>0</v>
      </c>
      <c r="BD1111" s="11">
        <f>IF($AG1111,SUMPRODUCT(AJ$2:AJ1111,$AH$2:$AH1111)/SUM($AH$2:$AH1111),0)</f>
        <v>0</v>
      </c>
      <c r="BE1111" s="11">
        <f>IF($AG1111,SUMPRODUCT(AK$2:AK1111,$AH$2:$AH1111)/SUM($AH$2:$AH1111),0)</f>
        <v>0</v>
      </c>
      <c r="BF1111" s="11">
        <f>IF($AG1111,SUMPRODUCT(AL$2:AL1111,$AH$2:$AH1111)/SUM($AH$2:$AH1111),0)</f>
        <v>0</v>
      </c>
      <c r="BG1111" s="11">
        <f>IF($AG1111,SUMPRODUCT(AM$2:AM1111,$AH$2:$AH1111)/SUM($AH$2:$AH1111),0)</f>
        <v>0</v>
      </c>
      <c r="BH1111" s="11">
        <f>IF($AG1111,SUMPRODUCT(AN$2:AN1111,$AH$2:$AH1111)/SUM($AH$2:$AH1111),0)</f>
        <v>0</v>
      </c>
      <c r="BI1111" s="11">
        <f>IF($AG1111,SUMPRODUCT(AO$2:AO1111,$AH$2:$AH1111)/SUM($AH$2:$AH1111),0)</f>
        <v>0</v>
      </c>
      <c r="BJ1111" s="11">
        <f>IF($AG1111,SUMPRODUCT(AP$2:AP1111,$AH$2:$AH1111)/SUM($AH$2:$AH1111),0)</f>
        <v>0</v>
      </c>
      <c r="BK1111" s="11">
        <f>IF($AG1111,SUMPRODUCT(AQ$2:AQ1111,$AH$2:$AH1111)/SUM($AH$2:$AH1111),0)</f>
        <v>0</v>
      </c>
      <c r="BL1111" s="11">
        <f>IF($AG1111,SUMPRODUCT(AR$2:AR1111,$AH$2:$AH1111)/SUM($AH$2:$AH1111),0)</f>
        <v>0</v>
      </c>
      <c r="BM1111" s="11">
        <f>IF($AG1111,SUMPRODUCT(AS$2:AS1111,$AH$2:$AH1111)/SUM($AH$2:$AH1111),0)</f>
        <v>0</v>
      </c>
      <c r="BN1111" s="11">
        <f>IF($AG1111,SUMPRODUCT(AT$2:AT1111,$AH$2:$AH1111)/SUM($AH$2:$AH1111),0)</f>
        <v>0</v>
      </c>
      <c r="BO1111" s="11">
        <f>IF($AG1111,SUMPRODUCT(AU$2:AU1111,$AH$2:$AH1111)/SUM($AH$2:$AH1111),0)</f>
        <v>0</v>
      </c>
      <c r="BP1111" s="11">
        <f>IF($AG1111,SUMPRODUCT(AV$2:AV1111,$AH$2:$AH1111)/SUM($AH$2:$AH1111),0)</f>
        <v>0</v>
      </c>
      <c r="BQ1111" s="11">
        <f>IF($AG1111,SUMPRODUCT(AW$2:AW1111,$AH$2:$AH1111)/SUM($AH$2:$AH1111),0)</f>
        <v>0</v>
      </c>
      <c r="BR1111" s="11">
        <f>IF($AG1111,SUMPRODUCT(AX$2:AX1111,$AH$2:$AH1111)/SUM($AH$2:$AH1111),0)</f>
        <v>0</v>
      </c>
      <c r="BS1111" s="11">
        <f>IF($AG1111,SUMPRODUCT(AY$2:AY1111,$AH$2:$AH1111)/SUM($AH$2:$AH1111),0)</f>
        <v>0</v>
      </c>
      <c r="BT1111" s="11">
        <f>IF($AG1111,SUMPRODUCT(AZ$2:AZ1111,$AH$2:$AH1111)/SUM($AH$2:$AH1111),0)</f>
        <v>0</v>
      </c>
      <c r="BU1111" s="11">
        <f>IF($AG1111,SUMPRODUCT(BA$2:BA1111,$AH$2:$AH1111)/SUM($AH$2:$AH1111),0)</f>
        <v>0</v>
      </c>
      <c r="BV1111" s="11"/>
      <c r="BW1111" s="109" cm="1">
        <f t="array" ref="BW1111">IF($AG1111,SQRT(SUMPRODUCT($AH$2:$AH1111, (AI$2:AI1111-BC1111)^2)/(SUM($AH$2:$AH1111)-1)),0)</f>
        <v>0</v>
      </c>
      <c r="BX1111" s="109" cm="1">
        <f t="array" ref="BX1111">IF($AG1111,SQRT(SUMPRODUCT($AH$2:$AH1111, (AJ$2:AJ1111-BD1111)^2)/(SUM($AH$2:$AH1111)-1)),0)</f>
        <v>0</v>
      </c>
      <c r="BY1111" s="109" cm="1">
        <f t="array" ref="BY1111">IF($AG1111,SQRT(SUMPRODUCT($AH$2:$AH1111, (AK$2:AK1111-BE1111)^2)/(SUM($AH$2:$AH1111)-1)),0)</f>
        <v>0</v>
      </c>
      <c r="BZ1111" s="109" cm="1">
        <f t="array" ref="BZ1111">IF($AG1111,SQRT(SUMPRODUCT($AH$2:$AH1111, (AL$2:AL1111-BF1111)^2)/(SUM($AH$2:$AH1111)-1)),0)</f>
        <v>0</v>
      </c>
      <c r="CA1111" s="109" cm="1">
        <f t="array" ref="CA1111">IF($AG1111,SQRT(SUMPRODUCT($AH$2:$AH1111, (AM$2:AM1111-BG1111)^2)/(SUM($AH$2:$AH1111)-1)),0)</f>
        <v>0</v>
      </c>
      <c r="CB1111" s="109" cm="1">
        <f t="array" ref="CB1111">IF($AG1111,SQRT(SUMPRODUCT($AH$2:$AH1111, (AN$2:AN1111-BH1111)^2)/(SUM($AH$2:$AH1111)-1)),0)</f>
        <v>0</v>
      </c>
      <c r="CC1111" s="109" cm="1">
        <f t="array" ref="CC1111">IF($AG1111,SQRT(SUMPRODUCT($AH$2:$AH1111, (AO$2:AO1111-BI1111)^2)/(SUM($AH$2:$AH1111)-1)),0)</f>
        <v>0</v>
      </c>
      <c r="CD1111" s="109" cm="1">
        <f t="array" ref="CD1111">IF($AG1111,SQRT(SUMPRODUCT($AH$2:$AH1111, (AP$2:AP1111-BJ1111)^2)/(SUM($AH$2:$AH1111)-1)),0)</f>
        <v>0</v>
      </c>
      <c r="CE1111" s="109" cm="1">
        <f t="array" ref="CE1111">IF($AG1111,SQRT(SUMPRODUCT($AH$2:$AH1111, (AQ$2:AQ1111-BK1111)^2)/(SUM($AH$2:$AH1111)-1)),0)</f>
        <v>0</v>
      </c>
      <c r="CF1111" s="109" cm="1">
        <f t="array" ref="CF1111">IF($AG1111,SQRT(SUMPRODUCT($AH$2:$AH1111, (AR$2:AR1111-BL1111)^2)/(SUM($AH$2:$AH1111)-1)),0)</f>
        <v>0</v>
      </c>
      <c r="CG1111" s="109" cm="1">
        <f t="array" ref="CG1111">IF($AG1111,SQRT(SUMPRODUCT($AH$2:$AH1111, (AS$2:AS1111-BM1111)^2)/(SUM($AH$2:$AH1111)-1)),0)</f>
        <v>0</v>
      </c>
      <c r="CH1111" s="109" cm="1">
        <f t="array" ref="CH1111">IF($AG1111,SQRT(SUMPRODUCT($AH$2:$AH1111, (AT$2:AT1111-BN1111)^2)/(SUM($AH$2:$AH1111)-1)),0)</f>
        <v>0</v>
      </c>
      <c r="CI1111" s="109" cm="1">
        <f t="array" ref="CI1111">IF($AG1111,SQRT(SUMPRODUCT($AH$2:$AH1111, (AU$2:AU1111-BO1111)^2)/(SUM($AH$2:$AH1111)-1)),0)</f>
        <v>0</v>
      </c>
      <c r="CJ1111" s="109" cm="1">
        <f t="array" ref="CJ1111">IF($AG1111,SQRT(SUMPRODUCT($AH$2:$AH1111, (AV$2:AV1111-BP1111)^2)/(SUM($AH$2:$AH1111)-1)),0)</f>
        <v>0</v>
      </c>
      <c r="CK1111" s="109" cm="1">
        <f t="array" ref="CK1111">IF($AG1111,SQRT(SUMPRODUCT($AH$2:$AH1111, (AW$2:AW1111-BQ1111)^2)/(SUM($AH$2:$AH1111)-1)),0)</f>
        <v>0</v>
      </c>
      <c r="CL1111" s="109" cm="1">
        <f t="array" ref="CL1111">IF($AG1111,SQRT(SUMPRODUCT($AH$2:$AH1111, (AX$2:AX1111-BR1111)^2)/(SUM($AH$2:$AH1111)-1)),0)</f>
        <v>0</v>
      </c>
      <c r="CM1111" s="109" cm="1">
        <f t="array" ref="CM1111">IF($AG1111,SQRT(SUMPRODUCT($AH$2:$AH1111, (AY$2:AY1111-BS1111)^2)/(SUM($AH$2:$AH1111)-1)),0)</f>
        <v>0</v>
      </c>
      <c r="CN1111" s="109" cm="1">
        <f t="array" ref="CN1111">IF($AG1111,SQRT(SUMPRODUCT($AH$2:$AH1111, (AZ$2:AZ1111-BT1111)^2)/(SUM($AH$2:$AH1111)-1)),0)</f>
        <v>0</v>
      </c>
      <c r="CO1111" s="109" cm="1">
        <f t="array" ref="CO1111">IF($AG1111,SQRT(SUMPRODUCT($AH$2:$AH1111, (BA$2:BA1111-BU1111)^2)/(SUM($AH$2:$AH1111)-1)),0)</f>
        <v>0</v>
      </c>
    </row>
    <row r="1112" spans="34:93" x14ac:dyDescent="0.25">
      <c r="AH1112" s="99" t="str">
        <f t="shared" si="253"/>
        <v/>
      </c>
      <c r="AI1112" s="11">
        <f t="shared" ref="AI1112:AR1121" ca="1" si="262">IF(AI$1&lt;&gt;0,SUMIFS(INDIRECT(AI$1), Fecha,$AG1112),0)</f>
        <v>0</v>
      </c>
      <c r="AJ1112" s="11">
        <f t="shared" ca="1" si="262"/>
        <v>0</v>
      </c>
      <c r="AK1112" s="11">
        <f t="shared" ca="1" si="262"/>
        <v>0</v>
      </c>
      <c r="AL1112" s="11">
        <f t="shared" ca="1" si="262"/>
        <v>0</v>
      </c>
      <c r="AM1112" s="11">
        <f t="shared" ca="1" si="262"/>
        <v>0</v>
      </c>
      <c r="AN1112" s="11">
        <f t="shared" ca="1" si="262"/>
        <v>0</v>
      </c>
      <c r="AO1112" s="11">
        <f t="shared" ca="1" si="262"/>
        <v>0</v>
      </c>
      <c r="AP1112" s="11">
        <f t="shared" ca="1" si="262"/>
        <v>0</v>
      </c>
      <c r="AQ1112" s="11">
        <f t="shared" ca="1" si="262"/>
        <v>0</v>
      </c>
      <c r="AR1112" s="11">
        <f t="shared" ca="1" si="262"/>
        <v>0</v>
      </c>
      <c r="AS1112" s="11">
        <f t="shared" ref="AS1112:BA1121" ca="1" si="263">IF(AS$1&lt;&gt;0,SUMIFS(INDIRECT(AS$1), Fecha,$AG1112),0)</f>
        <v>0</v>
      </c>
      <c r="AT1112" s="11">
        <f t="shared" ca="1" si="263"/>
        <v>0</v>
      </c>
      <c r="AU1112" s="11">
        <f t="shared" ca="1" si="263"/>
        <v>0</v>
      </c>
      <c r="AV1112" s="11">
        <f t="shared" ca="1" si="263"/>
        <v>0</v>
      </c>
      <c r="AW1112" s="11">
        <f t="shared" ca="1" si="263"/>
        <v>0</v>
      </c>
      <c r="AX1112" s="11">
        <f t="shared" ca="1" si="263"/>
        <v>0</v>
      </c>
      <c r="AY1112" s="11">
        <f t="shared" ca="1" si="263"/>
        <v>0</v>
      </c>
      <c r="AZ1112" s="11">
        <f t="shared" ca="1" si="263"/>
        <v>0</v>
      </c>
      <c r="BA1112" s="11">
        <f t="shared" ca="1" si="263"/>
        <v>0</v>
      </c>
      <c r="BB1112" s="11"/>
      <c r="BC1112" s="11">
        <f>IF($AG1112,SUMPRODUCT(AI$2:AI1112,$AH$2:$AH1112)/SUM($AH$2:$AH1112),0)</f>
        <v>0</v>
      </c>
      <c r="BD1112" s="11">
        <f>IF($AG1112,SUMPRODUCT(AJ$2:AJ1112,$AH$2:$AH1112)/SUM($AH$2:$AH1112),0)</f>
        <v>0</v>
      </c>
      <c r="BE1112" s="11">
        <f>IF($AG1112,SUMPRODUCT(AK$2:AK1112,$AH$2:$AH1112)/SUM($AH$2:$AH1112),0)</f>
        <v>0</v>
      </c>
      <c r="BF1112" s="11">
        <f>IF($AG1112,SUMPRODUCT(AL$2:AL1112,$AH$2:$AH1112)/SUM($AH$2:$AH1112),0)</f>
        <v>0</v>
      </c>
      <c r="BG1112" s="11">
        <f>IF($AG1112,SUMPRODUCT(AM$2:AM1112,$AH$2:$AH1112)/SUM($AH$2:$AH1112),0)</f>
        <v>0</v>
      </c>
      <c r="BH1112" s="11">
        <f>IF($AG1112,SUMPRODUCT(AN$2:AN1112,$AH$2:$AH1112)/SUM($AH$2:$AH1112),0)</f>
        <v>0</v>
      </c>
      <c r="BI1112" s="11">
        <f>IF($AG1112,SUMPRODUCT(AO$2:AO1112,$AH$2:$AH1112)/SUM($AH$2:$AH1112),0)</f>
        <v>0</v>
      </c>
      <c r="BJ1112" s="11">
        <f>IF($AG1112,SUMPRODUCT(AP$2:AP1112,$AH$2:$AH1112)/SUM($AH$2:$AH1112),0)</f>
        <v>0</v>
      </c>
      <c r="BK1112" s="11">
        <f>IF($AG1112,SUMPRODUCT(AQ$2:AQ1112,$AH$2:$AH1112)/SUM($AH$2:$AH1112),0)</f>
        <v>0</v>
      </c>
      <c r="BL1112" s="11">
        <f>IF($AG1112,SUMPRODUCT(AR$2:AR1112,$AH$2:$AH1112)/SUM($AH$2:$AH1112),0)</f>
        <v>0</v>
      </c>
      <c r="BM1112" s="11">
        <f>IF($AG1112,SUMPRODUCT(AS$2:AS1112,$AH$2:$AH1112)/SUM($AH$2:$AH1112),0)</f>
        <v>0</v>
      </c>
      <c r="BN1112" s="11">
        <f>IF($AG1112,SUMPRODUCT(AT$2:AT1112,$AH$2:$AH1112)/SUM($AH$2:$AH1112),0)</f>
        <v>0</v>
      </c>
      <c r="BO1112" s="11">
        <f>IF($AG1112,SUMPRODUCT(AU$2:AU1112,$AH$2:$AH1112)/SUM($AH$2:$AH1112),0)</f>
        <v>0</v>
      </c>
      <c r="BP1112" s="11">
        <f>IF($AG1112,SUMPRODUCT(AV$2:AV1112,$AH$2:$AH1112)/SUM($AH$2:$AH1112),0)</f>
        <v>0</v>
      </c>
      <c r="BQ1112" s="11">
        <f>IF($AG1112,SUMPRODUCT(AW$2:AW1112,$AH$2:$AH1112)/SUM($AH$2:$AH1112),0)</f>
        <v>0</v>
      </c>
      <c r="BR1112" s="11">
        <f>IF($AG1112,SUMPRODUCT(AX$2:AX1112,$AH$2:$AH1112)/SUM($AH$2:$AH1112),0)</f>
        <v>0</v>
      </c>
      <c r="BS1112" s="11">
        <f>IF($AG1112,SUMPRODUCT(AY$2:AY1112,$AH$2:$AH1112)/SUM($AH$2:$AH1112),0)</f>
        <v>0</v>
      </c>
      <c r="BT1112" s="11">
        <f>IF($AG1112,SUMPRODUCT(AZ$2:AZ1112,$AH$2:$AH1112)/SUM($AH$2:$AH1112),0)</f>
        <v>0</v>
      </c>
      <c r="BU1112" s="11">
        <f>IF($AG1112,SUMPRODUCT(BA$2:BA1112,$AH$2:$AH1112)/SUM($AH$2:$AH1112),0)</f>
        <v>0</v>
      </c>
      <c r="BV1112" s="11"/>
      <c r="BW1112" s="109" cm="1">
        <f t="array" ref="BW1112">IF($AG1112,SQRT(SUMPRODUCT($AH$2:$AH1112, (AI$2:AI1112-BC1112)^2)/(SUM($AH$2:$AH1112)-1)),0)</f>
        <v>0</v>
      </c>
      <c r="BX1112" s="109" cm="1">
        <f t="array" ref="BX1112">IF($AG1112,SQRT(SUMPRODUCT($AH$2:$AH1112, (AJ$2:AJ1112-BD1112)^2)/(SUM($AH$2:$AH1112)-1)),0)</f>
        <v>0</v>
      </c>
      <c r="BY1112" s="109" cm="1">
        <f t="array" ref="BY1112">IF($AG1112,SQRT(SUMPRODUCT($AH$2:$AH1112, (AK$2:AK1112-BE1112)^2)/(SUM($AH$2:$AH1112)-1)),0)</f>
        <v>0</v>
      </c>
      <c r="BZ1112" s="109" cm="1">
        <f t="array" ref="BZ1112">IF($AG1112,SQRT(SUMPRODUCT($AH$2:$AH1112, (AL$2:AL1112-BF1112)^2)/(SUM($AH$2:$AH1112)-1)),0)</f>
        <v>0</v>
      </c>
      <c r="CA1112" s="109" cm="1">
        <f t="array" ref="CA1112">IF($AG1112,SQRT(SUMPRODUCT($AH$2:$AH1112, (AM$2:AM1112-BG1112)^2)/(SUM($AH$2:$AH1112)-1)),0)</f>
        <v>0</v>
      </c>
      <c r="CB1112" s="109" cm="1">
        <f t="array" ref="CB1112">IF($AG1112,SQRT(SUMPRODUCT($AH$2:$AH1112, (AN$2:AN1112-BH1112)^2)/(SUM($AH$2:$AH1112)-1)),0)</f>
        <v>0</v>
      </c>
      <c r="CC1112" s="109" cm="1">
        <f t="array" ref="CC1112">IF($AG1112,SQRT(SUMPRODUCT($AH$2:$AH1112, (AO$2:AO1112-BI1112)^2)/(SUM($AH$2:$AH1112)-1)),0)</f>
        <v>0</v>
      </c>
      <c r="CD1112" s="109" cm="1">
        <f t="array" ref="CD1112">IF($AG1112,SQRT(SUMPRODUCT($AH$2:$AH1112, (AP$2:AP1112-BJ1112)^2)/(SUM($AH$2:$AH1112)-1)),0)</f>
        <v>0</v>
      </c>
      <c r="CE1112" s="109" cm="1">
        <f t="array" ref="CE1112">IF($AG1112,SQRT(SUMPRODUCT($AH$2:$AH1112, (AQ$2:AQ1112-BK1112)^2)/(SUM($AH$2:$AH1112)-1)),0)</f>
        <v>0</v>
      </c>
      <c r="CF1112" s="109" cm="1">
        <f t="array" ref="CF1112">IF($AG1112,SQRT(SUMPRODUCT($AH$2:$AH1112, (AR$2:AR1112-BL1112)^2)/(SUM($AH$2:$AH1112)-1)),0)</f>
        <v>0</v>
      </c>
      <c r="CG1112" s="109" cm="1">
        <f t="array" ref="CG1112">IF($AG1112,SQRT(SUMPRODUCT($AH$2:$AH1112, (AS$2:AS1112-BM1112)^2)/(SUM($AH$2:$AH1112)-1)),0)</f>
        <v>0</v>
      </c>
      <c r="CH1112" s="109" cm="1">
        <f t="array" ref="CH1112">IF($AG1112,SQRT(SUMPRODUCT($AH$2:$AH1112, (AT$2:AT1112-BN1112)^2)/(SUM($AH$2:$AH1112)-1)),0)</f>
        <v>0</v>
      </c>
      <c r="CI1112" s="109" cm="1">
        <f t="array" ref="CI1112">IF($AG1112,SQRT(SUMPRODUCT($AH$2:$AH1112, (AU$2:AU1112-BO1112)^2)/(SUM($AH$2:$AH1112)-1)),0)</f>
        <v>0</v>
      </c>
      <c r="CJ1112" s="109" cm="1">
        <f t="array" ref="CJ1112">IF($AG1112,SQRT(SUMPRODUCT($AH$2:$AH1112, (AV$2:AV1112-BP1112)^2)/(SUM($AH$2:$AH1112)-1)),0)</f>
        <v>0</v>
      </c>
      <c r="CK1112" s="109" cm="1">
        <f t="array" ref="CK1112">IF($AG1112,SQRT(SUMPRODUCT($AH$2:$AH1112, (AW$2:AW1112-BQ1112)^2)/(SUM($AH$2:$AH1112)-1)),0)</f>
        <v>0</v>
      </c>
      <c r="CL1112" s="109" cm="1">
        <f t="array" ref="CL1112">IF($AG1112,SQRT(SUMPRODUCT($AH$2:$AH1112, (AX$2:AX1112-BR1112)^2)/(SUM($AH$2:$AH1112)-1)),0)</f>
        <v>0</v>
      </c>
      <c r="CM1112" s="109" cm="1">
        <f t="array" ref="CM1112">IF($AG1112,SQRT(SUMPRODUCT($AH$2:$AH1112, (AY$2:AY1112-BS1112)^2)/(SUM($AH$2:$AH1112)-1)),0)</f>
        <v>0</v>
      </c>
      <c r="CN1112" s="109" cm="1">
        <f t="array" ref="CN1112">IF($AG1112,SQRT(SUMPRODUCT($AH$2:$AH1112, (AZ$2:AZ1112-BT1112)^2)/(SUM($AH$2:$AH1112)-1)),0)</f>
        <v>0</v>
      </c>
      <c r="CO1112" s="109" cm="1">
        <f t="array" ref="CO1112">IF($AG1112,SQRT(SUMPRODUCT($AH$2:$AH1112, (BA$2:BA1112-BU1112)^2)/(SUM($AH$2:$AH1112)-1)),0)</f>
        <v>0</v>
      </c>
    </row>
    <row r="1113" spans="34:93" x14ac:dyDescent="0.25">
      <c r="AH1113" s="99" t="str">
        <f t="shared" si="253"/>
        <v/>
      </c>
      <c r="AI1113" s="11">
        <f t="shared" ca="1" si="262"/>
        <v>0</v>
      </c>
      <c r="AJ1113" s="11">
        <f t="shared" ca="1" si="262"/>
        <v>0</v>
      </c>
      <c r="AK1113" s="11">
        <f t="shared" ca="1" si="262"/>
        <v>0</v>
      </c>
      <c r="AL1113" s="11">
        <f t="shared" ca="1" si="262"/>
        <v>0</v>
      </c>
      <c r="AM1113" s="11">
        <f t="shared" ca="1" si="262"/>
        <v>0</v>
      </c>
      <c r="AN1113" s="11">
        <f t="shared" ca="1" si="262"/>
        <v>0</v>
      </c>
      <c r="AO1113" s="11">
        <f t="shared" ca="1" si="262"/>
        <v>0</v>
      </c>
      <c r="AP1113" s="11">
        <f t="shared" ca="1" si="262"/>
        <v>0</v>
      </c>
      <c r="AQ1113" s="11">
        <f t="shared" ca="1" si="262"/>
        <v>0</v>
      </c>
      <c r="AR1113" s="11">
        <f t="shared" ca="1" si="262"/>
        <v>0</v>
      </c>
      <c r="AS1113" s="11">
        <f t="shared" ca="1" si="263"/>
        <v>0</v>
      </c>
      <c r="AT1113" s="11">
        <f t="shared" ca="1" si="263"/>
        <v>0</v>
      </c>
      <c r="AU1113" s="11">
        <f t="shared" ca="1" si="263"/>
        <v>0</v>
      </c>
      <c r="AV1113" s="11">
        <f t="shared" ca="1" si="263"/>
        <v>0</v>
      </c>
      <c r="AW1113" s="11">
        <f t="shared" ca="1" si="263"/>
        <v>0</v>
      </c>
      <c r="AX1113" s="11">
        <f t="shared" ca="1" si="263"/>
        <v>0</v>
      </c>
      <c r="AY1113" s="11">
        <f t="shared" ca="1" si="263"/>
        <v>0</v>
      </c>
      <c r="AZ1113" s="11">
        <f t="shared" ca="1" si="263"/>
        <v>0</v>
      </c>
      <c r="BA1113" s="11">
        <f t="shared" ca="1" si="263"/>
        <v>0</v>
      </c>
      <c r="BB1113" s="11"/>
      <c r="BC1113" s="11">
        <f>IF($AG1113,SUMPRODUCT(AI$2:AI1113,$AH$2:$AH1113)/SUM($AH$2:$AH1113),0)</f>
        <v>0</v>
      </c>
      <c r="BD1113" s="11">
        <f>IF($AG1113,SUMPRODUCT(AJ$2:AJ1113,$AH$2:$AH1113)/SUM($AH$2:$AH1113),0)</f>
        <v>0</v>
      </c>
      <c r="BE1113" s="11">
        <f>IF($AG1113,SUMPRODUCT(AK$2:AK1113,$AH$2:$AH1113)/SUM($AH$2:$AH1113),0)</f>
        <v>0</v>
      </c>
      <c r="BF1113" s="11">
        <f>IF($AG1113,SUMPRODUCT(AL$2:AL1113,$AH$2:$AH1113)/SUM($AH$2:$AH1113),0)</f>
        <v>0</v>
      </c>
      <c r="BG1113" s="11">
        <f>IF($AG1113,SUMPRODUCT(AM$2:AM1113,$AH$2:$AH1113)/SUM($AH$2:$AH1113),0)</f>
        <v>0</v>
      </c>
      <c r="BH1113" s="11">
        <f>IF($AG1113,SUMPRODUCT(AN$2:AN1113,$AH$2:$AH1113)/SUM($AH$2:$AH1113),0)</f>
        <v>0</v>
      </c>
      <c r="BI1113" s="11">
        <f>IF($AG1113,SUMPRODUCT(AO$2:AO1113,$AH$2:$AH1113)/SUM($AH$2:$AH1113),0)</f>
        <v>0</v>
      </c>
      <c r="BJ1113" s="11">
        <f>IF($AG1113,SUMPRODUCT(AP$2:AP1113,$AH$2:$AH1113)/SUM($AH$2:$AH1113),0)</f>
        <v>0</v>
      </c>
      <c r="BK1113" s="11">
        <f>IF($AG1113,SUMPRODUCT(AQ$2:AQ1113,$AH$2:$AH1113)/SUM($AH$2:$AH1113),0)</f>
        <v>0</v>
      </c>
      <c r="BL1113" s="11">
        <f>IF($AG1113,SUMPRODUCT(AR$2:AR1113,$AH$2:$AH1113)/SUM($AH$2:$AH1113),0)</f>
        <v>0</v>
      </c>
      <c r="BM1113" s="11">
        <f>IF($AG1113,SUMPRODUCT(AS$2:AS1113,$AH$2:$AH1113)/SUM($AH$2:$AH1113),0)</f>
        <v>0</v>
      </c>
      <c r="BN1113" s="11">
        <f>IF($AG1113,SUMPRODUCT(AT$2:AT1113,$AH$2:$AH1113)/SUM($AH$2:$AH1113),0)</f>
        <v>0</v>
      </c>
      <c r="BO1113" s="11">
        <f>IF($AG1113,SUMPRODUCT(AU$2:AU1113,$AH$2:$AH1113)/SUM($AH$2:$AH1113),0)</f>
        <v>0</v>
      </c>
      <c r="BP1113" s="11">
        <f>IF($AG1113,SUMPRODUCT(AV$2:AV1113,$AH$2:$AH1113)/SUM($AH$2:$AH1113),0)</f>
        <v>0</v>
      </c>
      <c r="BQ1113" s="11">
        <f>IF($AG1113,SUMPRODUCT(AW$2:AW1113,$AH$2:$AH1113)/SUM($AH$2:$AH1113),0)</f>
        <v>0</v>
      </c>
      <c r="BR1113" s="11">
        <f>IF($AG1113,SUMPRODUCT(AX$2:AX1113,$AH$2:$AH1113)/SUM($AH$2:$AH1113),0)</f>
        <v>0</v>
      </c>
      <c r="BS1113" s="11">
        <f>IF($AG1113,SUMPRODUCT(AY$2:AY1113,$AH$2:$AH1113)/SUM($AH$2:$AH1113),0)</f>
        <v>0</v>
      </c>
      <c r="BT1113" s="11">
        <f>IF($AG1113,SUMPRODUCT(AZ$2:AZ1113,$AH$2:$AH1113)/SUM($AH$2:$AH1113),0)</f>
        <v>0</v>
      </c>
      <c r="BU1113" s="11">
        <f>IF($AG1113,SUMPRODUCT(BA$2:BA1113,$AH$2:$AH1113)/SUM($AH$2:$AH1113),0)</f>
        <v>0</v>
      </c>
      <c r="BV1113" s="11"/>
      <c r="BW1113" s="109" cm="1">
        <f t="array" ref="BW1113">IF($AG1113,SQRT(SUMPRODUCT($AH$2:$AH1113, (AI$2:AI1113-BC1113)^2)/(SUM($AH$2:$AH1113)-1)),0)</f>
        <v>0</v>
      </c>
      <c r="BX1113" s="109" cm="1">
        <f t="array" ref="BX1113">IF($AG1113,SQRT(SUMPRODUCT($AH$2:$AH1113, (AJ$2:AJ1113-BD1113)^2)/(SUM($AH$2:$AH1113)-1)),0)</f>
        <v>0</v>
      </c>
      <c r="BY1113" s="109" cm="1">
        <f t="array" ref="BY1113">IF($AG1113,SQRT(SUMPRODUCT($AH$2:$AH1113, (AK$2:AK1113-BE1113)^2)/(SUM($AH$2:$AH1113)-1)),0)</f>
        <v>0</v>
      </c>
      <c r="BZ1113" s="109" cm="1">
        <f t="array" ref="BZ1113">IF($AG1113,SQRT(SUMPRODUCT($AH$2:$AH1113, (AL$2:AL1113-BF1113)^2)/(SUM($AH$2:$AH1113)-1)),0)</f>
        <v>0</v>
      </c>
      <c r="CA1113" s="109" cm="1">
        <f t="array" ref="CA1113">IF($AG1113,SQRT(SUMPRODUCT($AH$2:$AH1113, (AM$2:AM1113-BG1113)^2)/(SUM($AH$2:$AH1113)-1)),0)</f>
        <v>0</v>
      </c>
      <c r="CB1113" s="109" cm="1">
        <f t="array" ref="CB1113">IF($AG1113,SQRT(SUMPRODUCT($AH$2:$AH1113, (AN$2:AN1113-BH1113)^2)/(SUM($AH$2:$AH1113)-1)),0)</f>
        <v>0</v>
      </c>
      <c r="CC1113" s="109" cm="1">
        <f t="array" ref="CC1113">IF($AG1113,SQRT(SUMPRODUCT($AH$2:$AH1113, (AO$2:AO1113-BI1113)^2)/(SUM($AH$2:$AH1113)-1)),0)</f>
        <v>0</v>
      </c>
      <c r="CD1113" s="109" cm="1">
        <f t="array" ref="CD1113">IF($AG1113,SQRT(SUMPRODUCT($AH$2:$AH1113, (AP$2:AP1113-BJ1113)^2)/(SUM($AH$2:$AH1113)-1)),0)</f>
        <v>0</v>
      </c>
      <c r="CE1113" s="109" cm="1">
        <f t="array" ref="CE1113">IF($AG1113,SQRT(SUMPRODUCT($AH$2:$AH1113, (AQ$2:AQ1113-BK1113)^2)/(SUM($AH$2:$AH1113)-1)),0)</f>
        <v>0</v>
      </c>
      <c r="CF1113" s="109" cm="1">
        <f t="array" ref="CF1113">IF($AG1113,SQRT(SUMPRODUCT($AH$2:$AH1113, (AR$2:AR1113-BL1113)^2)/(SUM($AH$2:$AH1113)-1)),0)</f>
        <v>0</v>
      </c>
      <c r="CG1113" s="109" cm="1">
        <f t="array" ref="CG1113">IF($AG1113,SQRT(SUMPRODUCT($AH$2:$AH1113, (AS$2:AS1113-BM1113)^2)/(SUM($AH$2:$AH1113)-1)),0)</f>
        <v>0</v>
      </c>
      <c r="CH1113" s="109" cm="1">
        <f t="array" ref="CH1113">IF($AG1113,SQRT(SUMPRODUCT($AH$2:$AH1113, (AT$2:AT1113-BN1113)^2)/(SUM($AH$2:$AH1113)-1)),0)</f>
        <v>0</v>
      </c>
      <c r="CI1113" s="109" cm="1">
        <f t="array" ref="CI1113">IF($AG1113,SQRT(SUMPRODUCT($AH$2:$AH1113, (AU$2:AU1113-BO1113)^2)/(SUM($AH$2:$AH1113)-1)),0)</f>
        <v>0</v>
      </c>
      <c r="CJ1113" s="109" cm="1">
        <f t="array" ref="CJ1113">IF($AG1113,SQRT(SUMPRODUCT($AH$2:$AH1113, (AV$2:AV1113-BP1113)^2)/(SUM($AH$2:$AH1113)-1)),0)</f>
        <v>0</v>
      </c>
      <c r="CK1113" s="109" cm="1">
        <f t="array" ref="CK1113">IF($AG1113,SQRT(SUMPRODUCT($AH$2:$AH1113, (AW$2:AW1113-BQ1113)^2)/(SUM($AH$2:$AH1113)-1)),0)</f>
        <v>0</v>
      </c>
      <c r="CL1113" s="109" cm="1">
        <f t="array" ref="CL1113">IF($AG1113,SQRT(SUMPRODUCT($AH$2:$AH1113, (AX$2:AX1113-BR1113)^2)/(SUM($AH$2:$AH1113)-1)),0)</f>
        <v>0</v>
      </c>
      <c r="CM1113" s="109" cm="1">
        <f t="array" ref="CM1113">IF($AG1113,SQRT(SUMPRODUCT($AH$2:$AH1113, (AY$2:AY1113-BS1113)^2)/(SUM($AH$2:$AH1113)-1)),0)</f>
        <v>0</v>
      </c>
      <c r="CN1113" s="109" cm="1">
        <f t="array" ref="CN1113">IF($AG1113,SQRT(SUMPRODUCT($AH$2:$AH1113, (AZ$2:AZ1113-BT1113)^2)/(SUM($AH$2:$AH1113)-1)),0)</f>
        <v>0</v>
      </c>
      <c r="CO1113" s="109" cm="1">
        <f t="array" ref="CO1113">IF($AG1113,SQRT(SUMPRODUCT($AH$2:$AH1113, (BA$2:BA1113-BU1113)^2)/(SUM($AH$2:$AH1113)-1)),0)</f>
        <v>0</v>
      </c>
    </row>
    <row r="1114" spans="34:93" x14ac:dyDescent="0.25">
      <c r="AH1114" s="99" t="str">
        <f t="shared" si="253"/>
        <v/>
      </c>
      <c r="AI1114" s="11">
        <f t="shared" ca="1" si="262"/>
        <v>0</v>
      </c>
      <c r="AJ1114" s="11">
        <f t="shared" ca="1" si="262"/>
        <v>0</v>
      </c>
      <c r="AK1114" s="11">
        <f t="shared" ca="1" si="262"/>
        <v>0</v>
      </c>
      <c r="AL1114" s="11">
        <f t="shared" ca="1" si="262"/>
        <v>0</v>
      </c>
      <c r="AM1114" s="11">
        <f t="shared" ca="1" si="262"/>
        <v>0</v>
      </c>
      <c r="AN1114" s="11">
        <f t="shared" ca="1" si="262"/>
        <v>0</v>
      </c>
      <c r="AO1114" s="11">
        <f t="shared" ca="1" si="262"/>
        <v>0</v>
      </c>
      <c r="AP1114" s="11">
        <f t="shared" ca="1" si="262"/>
        <v>0</v>
      </c>
      <c r="AQ1114" s="11">
        <f t="shared" ca="1" si="262"/>
        <v>0</v>
      </c>
      <c r="AR1114" s="11">
        <f t="shared" ca="1" si="262"/>
        <v>0</v>
      </c>
      <c r="AS1114" s="11">
        <f t="shared" ca="1" si="263"/>
        <v>0</v>
      </c>
      <c r="AT1114" s="11">
        <f t="shared" ca="1" si="263"/>
        <v>0</v>
      </c>
      <c r="AU1114" s="11">
        <f t="shared" ca="1" si="263"/>
        <v>0</v>
      </c>
      <c r="AV1114" s="11">
        <f t="shared" ca="1" si="263"/>
        <v>0</v>
      </c>
      <c r="AW1114" s="11">
        <f t="shared" ca="1" si="263"/>
        <v>0</v>
      </c>
      <c r="AX1114" s="11">
        <f t="shared" ca="1" si="263"/>
        <v>0</v>
      </c>
      <c r="AY1114" s="11">
        <f t="shared" ca="1" si="263"/>
        <v>0</v>
      </c>
      <c r="AZ1114" s="11">
        <f t="shared" ca="1" si="263"/>
        <v>0</v>
      </c>
      <c r="BA1114" s="11">
        <f t="shared" ca="1" si="263"/>
        <v>0</v>
      </c>
      <c r="BB1114" s="11"/>
      <c r="BC1114" s="11">
        <f>IF($AG1114,SUMPRODUCT(AI$2:AI1114,$AH$2:$AH1114)/SUM($AH$2:$AH1114),0)</f>
        <v>0</v>
      </c>
      <c r="BD1114" s="11">
        <f>IF($AG1114,SUMPRODUCT(AJ$2:AJ1114,$AH$2:$AH1114)/SUM($AH$2:$AH1114),0)</f>
        <v>0</v>
      </c>
      <c r="BE1114" s="11">
        <f>IF($AG1114,SUMPRODUCT(AK$2:AK1114,$AH$2:$AH1114)/SUM($AH$2:$AH1114),0)</f>
        <v>0</v>
      </c>
      <c r="BF1114" s="11">
        <f>IF($AG1114,SUMPRODUCT(AL$2:AL1114,$AH$2:$AH1114)/SUM($AH$2:$AH1114),0)</f>
        <v>0</v>
      </c>
      <c r="BG1114" s="11">
        <f>IF($AG1114,SUMPRODUCT(AM$2:AM1114,$AH$2:$AH1114)/SUM($AH$2:$AH1114),0)</f>
        <v>0</v>
      </c>
      <c r="BH1114" s="11">
        <f>IF($AG1114,SUMPRODUCT(AN$2:AN1114,$AH$2:$AH1114)/SUM($AH$2:$AH1114),0)</f>
        <v>0</v>
      </c>
      <c r="BI1114" s="11">
        <f>IF($AG1114,SUMPRODUCT(AO$2:AO1114,$AH$2:$AH1114)/SUM($AH$2:$AH1114),0)</f>
        <v>0</v>
      </c>
      <c r="BJ1114" s="11">
        <f>IF($AG1114,SUMPRODUCT(AP$2:AP1114,$AH$2:$AH1114)/SUM($AH$2:$AH1114),0)</f>
        <v>0</v>
      </c>
      <c r="BK1114" s="11">
        <f>IF($AG1114,SUMPRODUCT(AQ$2:AQ1114,$AH$2:$AH1114)/SUM($AH$2:$AH1114),0)</f>
        <v>0</v>
      </c>
      <c r="BL1114" s="11">
        <f>IF($AG1114,SUMPRODUCT(AR$2:AR1114,$AH$2:$AH1114)/SUM($AH$2:$AH1114),0)</f>
        <v>0</v>
      </c>
      <c r="BM1114" s="11">
        <f>IF($AG1114,SUMPRODUCT(AS$2:AS1114,$AH$2:$AH1114)/SUM($AH$2:$AH1114),0)</f>
        <v>0</v>
      </c>
      <c r="BN1114" s="11">
        <f>IF($AG1114,SUMPRODUCT(AT$2:AT1114,$AH$2:$AH1114)/SUM($AH$2:$AH1114),0)</f>
        <v>0</v>
      </c>
      <c r="BO1114" s="11">
        <f>IF($AG1114,SUMPRODUCT(AU$2:AU1114,$AH$2:$AH1114)/SUM($AH$2:$AH1114),0)</f>
        <v>0</v>
      </c>
      <c r="BP1114" s="11">
        <f>IF($AG1114,SUMPRODUCT(AV$2:AV1114,$AH$2:$AH1114)/SUM($AH$2:$AH1114),0)</f>
        <v>0</v>
      </c>
      <c r="BQ1114" s="11">
        <f>IF($AG1114,SUMPRODUCT(AW$2:AW1114,$AH$2:$AH1114)/SUM($AH$2:$AH1114),0)</f>
        <v>0</v>
      </c>
      <c r="BR1114" s="11">
        <f>IF($AG1114,SUMPRODUCT(AX$2:AX1114,$AH$2:$AH1114)/SUM($AH$2:$AH1114),0)</f>
        <v>0</v>
      </c>
      <c r="BS1114" s="11">
        <f>IF($AG1114,SUMPRODUCT(AY$2:AY1114,$AH$2:$AH1114)/SUM($AH$2:$AH1114),0)</f>
        <v>0</v>
      </c>
      <c r="BT1114" s="11">
        <f>IF($AG1114,SUMPRODUCT(AZ$2:AZ1114,$AH$2:$AH1114)/SUM($AH$2:$AH1114),0)</f>
        <v>0</v>
      </c>
      <c r="BU1114" s="11">
        <f>IF($AG1114,SUMPRODUCT(BA$2:BA1114,$AH$2:$AH1114)/SUM($AH$2:$AH1114),0)</f>
        <v>0</v>
      </c>
      <c r="BV1114" s="11"/>
      <c r="BW1114" s="109" cm="1">
        <f t="array" ref="BW1114">IF($AG1114,SQRT(SUMPRODUCT($AH$2:$AH1114, (AI$2:AI1114-BC1114)^2)/(SUM($AH$2:$AH1114)-1)),0)</f>
        <v>0</v>
      </c>
      <c r="BX1114" s="109" cm="1">
        <f t="array" ref="BX1114">IF($AG1114,SQRT(SUMPRODUCT($AH$2:$AH1114, (AJ$2:AJ1114-BD1114)^2)/(SUM($AH$2:$AH1114)-1)),0)</f>
        <v>0</v>
      </c>
      <c r="BY1114" s="109" cm="1">
        <f t="array" ref="BY1114">IF($AG1114,SQRT(SUMPRODUCT($AH$2:$AH1114, (AK$2:AK1114-BE1114)^2)/(SUM($AH$2:$AH1114)-1)),0)</f>
        <v>0</v>
      </c>
      <c r="BZ1114" s="109" cm="1">
        <f t="array" ref="BZ1114">IF($AG1114,SQRT(SUMPRODUCT($AH$2:$AH1114, (AL$2:AL1114-BF1114)^2)/(SUM($AH$2:$AH1114)-1)),0)</f>
        <v>0</v>
      </c>
      <c r="CA1114" s="109" cm="1">
        <f t="array" ref="CA1114">IF($AG1114,SQRT(SUMPRODUCT($AH$2:$AH1114, (AM$2:AM1114-BG1114)^2)/(SUM($AH$2:$AH1114)-1)),0)</f>
        <v>0</v>
      </c>
      <c r="CB1114" s="109" cm="1">
        <f t="array" ref="CB1114">IF($AG1114,SQRT(SUMPRODUCT($AH$2:$AH1114, (AN$2:AN1114-BH1114)^2)/(SUM($AH$2:$AH1114)-1)),0)</f>
        <v>0</v>
      </c>
      <c r="CC1114" s="109" cm="1">
        <f t="array" ref="CC1114">IF($AG1114,SQRT(SUMPRODUCT($AH$2:$AH1114, (AO$2:AO1114-BI1114)^2)/(SUM($AH$2:$AH1114)-1)),0)</f>
        <v>0</v>
      </c>
      <c r="CD1114" s="109" cm="1">
        <f t="array" ref="CD1114">IF($AG1114,SQRT(SUMPRODUCT($AH$2:$AH1114, (AP$2:AP1114-BJ1114)^2)/(SUM($AH$2:$AH1114)-1)),0)</f>
        <v>0</v>
      </c>
      <c r="CE1114" s="109" cm="1">
        <f t="array" ref="CE1114">IF($AG1114,SQRT(SUMPRODUCT($AH$2:$AH1114, (AQ$2:AQ1114-BK1114)^2)/(SUM($AH$2:$AH1114)-1)),0)</f>
        <v>0</v>
      </c>
      <c r="CF1114" s="109" cm="1">
        <f t="array" ref="CF1114">IF($AG1114,SQRT(SUMPRODUCT($AH$2:$AH1114, (AR$2:AR1114-BL1114)^2)/(SUM($AH$2:$AH1114)-1)),0)</f>
        <v>0</v>
      </c>
      <c r="CG1114" s="109" cm="1">
        <f t="array" ref="CG1114">IF($AG1114,SQRT(SUMPRODUCT($AH$2:$AH1114, (AS$2:AS1114-BM1114)^2)/(SUM($AH$2:$AH1114)-1)),0)</f>
        <v>0</v>
      </c>
      <c r="CH1114" s="109" cm="1">
        <f t="array" ref="CH1114">IF($AG1114,SQRT(SUMPRODUCT($AH$2:$AH1114, (AT$2:AT1114-BN1114)^2)/(SUM($AH$2:$AH1114)-1)),0)</f>
        <v>0</v>
      </c>
      <c r="CI1114" s="109" cm="1">
        <f t="array" ref="CI1114">IF($AG1114,SQRT(SUMPRODUCT($AH$2:$AH1114, (AU$2:AU1114-BO1114)^2)/(SUM($AH$2:$AH1114)-1)),0)</f>
        <v>0</v>
      </c>
      <c r="CJ1114" s="109" cm="1">
        <f t="array" ref="CJ1114">IF($AG1114,SQRT(SUMPRODUCT($AH$2:$AH1114, (AV$2:AV1114-BP1114)^2)/(SUM($AH$2:$AH1114)-1)),0)</f>
        <v>0</v>
      </c>
      <c r="CK1114" s="109" cm="1">
        <f t="array" ref="CK1114">IF($AG1114,SQRT(SUMPRODUCT($AH$2:$AH1114, (AW$2:AW1114-BQ1114)^2)/(SUM($AH$2:$AH1114)-1)),0)</f>
        <v>0</v>
      </c>
      <c r="CL1114" s="109" cm="1">
        <f t="array" ref="CL1114">IF($AG1114,SQRT(SUMPRODUCT($AH$2:$AH1114, (AX$2:AX1114-BR1114)^2)/(SUM($AH$2:$AH1114)-1)),0)</f>
        <v>0</v>
      </c>
      <c r="CM1114" s="109" cm="1">
        <f t="array" ref="CM1114">IF($AG1114,SQRT(SUMPRODUCT($AH$2:$AH1114, (AY$2:AY1114-BS1114)^2)/(SUM($AH$2:$AH1114)-1)),0)</f>
        <v>0</v>
      </c>
      <c r="CN1114" s="109" cm="1">
        <f t="array" ref="CN1114">IF($AG1114,SQRT(SUMPRODUCT($AH$2:$AH1114, (AZ$2:AZ1114-BT1114)^2)/(SUM($AH$2:$AH1114)-1)),0)</f>
        <v>0</v>
      </c>
      <c r="CO1114" s="109" cm="1">
        <f t="array" ref="CO1114">IF($AG1114,SQRT(SUMPRODUCT($AH$2:$AH1114, (BA$2:BA1114-BU1114)^2)/(SUM($AH$2:$AH1114)-1)),0)</f>
        <v>0</v>
      </c>
    </row>
    <row r="1115" spans="34:93" x14ac:dyDescent="0.25">
      <c r="AH1115" s="99" t="str">
        <f t="shared" si="253"/>
        <v/>
      </c>
      <c r="AI1115" s="11">
        <f t="shared" ca="1" si="262"/>
        <v>0</v>
      </c>
      <c r="AJ1115" s="11">
        <f t="shared" ca="1" si="262"/>
        <v>0</v>
      </c>
      <c r="AK1115" s="11">
        <f t="shared" ca="1" si="262"/>
        <v>0</v>
      </c>
      <c r="AL1115" s="11">
        <f t="shared" ca="1" si="262"/>
        <v>0</v>
      </c>
      <c r="AM1115" s="11">
        <f t="shared" ca="1" si="262"/>
        <v>0</v>
      </c>
      <c r="AN1115" s="11">
        <f t="shared" ca="1" si="262"/>
        <v>0</v>
      </c>
      <c r="AO1115" s="11">
        <f t="shared" ca="1" si="262"/>
        <v>0</v>
      </c>
      <c r="AP1115" s="11">
        <f t="shared" ca="1" si="262"/>
        <v>0</v>
      </c>
      <c r="AQ1115" s="11">
        <f t="shared" ca="1" si="262"/>
        <v>0</v>
      </c>
      <c r="AR1115" s="11">
        <f t="shared" ca="1" si="262"/>
        <v>0</v>
      </c>
      <c r="AS1115" s="11">
        <f t="shared" ca="1" si="263"/>
        <v>0</v>
      </c>
      <c r="AT1115" s="11">
        <f t="shared" ca="1" si="263"/>
        <v>0</v>
      </c>
      <c r="AU1115" s="11">
        <f t="shared" ca="1" si="263"/>
        <v>0</v>
      </c>
      <c r="AV1115" s="11">
        <f t="shared" ca="1" si="263"/>
        <v>0</v>
      </c>
      <c r="AW1115" s="11">
        <f t="shared" ca="1" si="263"/>
        <v>0</v>
      </c>
      <c r="AX1115" s="11">
        <f t="shared" ca="1" si="263"/>
        <v>0</v>
      </c>
      <c r="AY1115" s="11">
        <f t="shared" ca="1" si="263"/>
        <v>0</v>
      </c>
      <c r="AZ1115" s="11">
        <f t="shared" ca="1" si="263"/>
        <v>0</v>
      </c>
      <c r="BA1115" s="11">
        <f t="shared" ca="1" si="263"/>
        <v>0</v>
      </c>
      <c r="BB1115" s="11"/>
      <c r="BC1115" s="11">
        <f>IF($AG1115,SUMPRODUCT(AI$2:AI1115,$AH$2:$AH1115)/SUM($AH$2:$AH1115),0)</f>
        <v>0</v>
      </c>
      <c r="BD1115" s="11">
        <f>IF($AG1115,SUMPRODUCT(AJ$2:AJ1115,$AH$2:$AH1115)/SUM($AH$2:$AH1115),0)</f>
        <v>0</v>
      </c>
      <c r="BE1115" s="11">
        <f>IF($AG1115,SUMPRODUCT(AK$2:AK1115,$AH$2:$AH1115)/SUM($AH$2:$AH1115),0)</f>
        <v>0</v>
      </c>
      <c r="BF1115" s="11">
        <f>IF($AG1115,SUMPRODUCT(AL$2:AL1115,$AH$2:$AH1115)/SUM($AH$2:$AH1115),0)</f>
        <v>0</v>
      </c>
      <c r="BG1115" s="11">
        <f>IF($AG1115,SUMPRODUCT(AM$2:AM1115,$AH$2:$AH1115)/SUM($AH$2:$AH1115),0)</f>
        <v>0</v>
      </c>
      <c r="BH1115" s="11">
        <f>IF($AG1115,SUMPRODUCT(AN$2:AN1115,$AH$2:$AH1115)/SUM($AH$2:$AH1115),0)</f>
        <v>0</v>
      </c>
      <c r="BI1115" s="11">
        <f>IF($AG1115,SUMPRODUCT(AO$2:AO1115,$AH$2:$AH1115)/SUM($AH$2:$AH1115),0)</f>
        <v>0</v>
      </c>
      <c r="BJ1115" s="11">
        <f>IF($AG1115,SUMPRODUCT(AP$2:AP1115,$AH$2:$AH1115)/SUM($AH$2:$AH1115),0)</f>
        <v>0</v>
      </c>
      <c r="BK1115" s="11">
        <f>IF($AG1115,SUMPRODUCT(AQ$2:AQ1115,$AH$2:$AH1115)/SUM($AH$2:$AH1115),0)</f>
        <v>0</v>
      </c>
      <c r="BL1115" s="11">
        <f>IF($AG1115,SUMPRODUCT(AR$2:AR1115,$AH$2:$AH1115)/SUM($AH$2:$AH1115),0)</f>
        <v>0</v>
      </c>
      <c r="BM1115" s="11">
        <f>IF($AG1115,SUMPRODUCT(AS$2:AS1115,$AH$2:$AH1115)/SUM($AH$2:$AH1115),0)</f>
        <v>0</v>
      </c>
      <c r="BN1115" s="11">
        <f>IF($AG1115,SUMPRODUCT(AT$2:AT1115,$AH$2:$AH1115)/SUM($AH$2:$AH1115),0)</f>
        <v>0</v>
      </c>
      <c r="BO1115" s="11">
        <f>IF($AG1115,SUMPRODUCT(AU$2:AU1115,$AH$2:$AH1115)/SUM($AH$2:$AH1115),0)</f>
        <v>0</v>
      </c>
      <c r="BP1115" s="11">
        <f>IF($AG1115,SUMPRODUCT(AV$2:AV1115,$AH$2:$AH1115)/SUM($AH$2:$AH1115),0)</f>
        <v>0</v>
      </c>
      <c r="BQ1115" s="11">
        <f>IF($AG1115,SUMPRODUCT(AW$2:AW1115,$AH$2:$AH1115)/SUM($AH$2:$AH1115),0)</f>
        <v>0</v>
      </c>
      <c r="BR1115" s="11">
        <f>IF($AG1115,SUMPRODUCT(AX$2:AX1115,$AH$2:$AH1115)/SUM($AH$2:$AH1115),0)</f>
        <v>0</v>
      </c>
      <c r="BS1115" s="11">
        <f>IF($AG1115,SUMPRODUCT(AY$2:AY1115,$AH$2:$AH1115)/SUM($AH$2:$AH1115),0)</f>
        <v>0</v>
      </c>
      <c r="BT1115" s="11">
        <f>IF($AG1115,SUMPRODUCT(AZ$2:AZ1115,$AH$2:$AH1115)/SUM($AH$2:$AH1115),0)</f>
        <v>0</v>
      </c>
      <c r="BU1115" s="11">
        <f>IF($AG1115,SUMPRODUCT(BA$2:BA1115,$AH$2:$AH1115)/SUM($AH$2:$AH1115),0)</f>
        <v>0</v>
      </c>
      <c r="BV1115" s="11"/>
      <c r="BW1115" s="109" cm="1">
        <f t="array" ref="BW1115">IF($AG1115,SQRT(SUMPRODUCT($AH$2:$AH1115, (AI$2:AI1115-BC1115)^2)/(SUM($AH$2:$AH1115)-1)),0)</f>
        <v>0</v>
      </c>
      <c r="BX1115" s="109" cm="1">
        <f t="array" ref="BX1115">IF($AG1115,SQRT(SUMPRODUCT($AH$2:$AH1115, (AJ$2:AJ1115-BD1115)^2)/(SUM($AH$2:$AH1115)-1)),0)</f>
        <v>0</v>
      </c>
      <c r="BY1115" s="109" cm="1">
        <f t="array" ref="BY1115">IF($AG1115,SQRT(SUMPRODUCT($AH$2:$AH1115, (AK$2:AK1115-BE1115)^2)/(SUM($AH$2:$AH1115)-1)),0)</f>
        <v>0</v>
      </c>
      <c r="BZ1115" s="109" cm="1">
        <f t="array" ref="BZ1115">IF($AG1115,SQRT(SUMPRODUCT($AH$2:$AH1115, (AL$2:AL1115-BF1115)^2)/(SUM($AH$2:$AH1115)-1)),0)</f>
        <v>0</v>
      </c>
      <c r="CA1115" s="109" cm="1">
        <f t="array" ref="CA1115">IF($AG1115,SQRT(SUMPRODUCT($AH$2:$AH1115, (AM$2:AM1115-BG1115)^2)/(SUM($AH$2:$AH1115)-1)),0)</f>
        <v>0</v>
      </c>
      <c r="CB1115" s="109" cm="1">
        <f t="array" ref="CB1115">IF($AG1115,SQRT(SUMPRODUCT($AH$2:$AH1115, (AN$2:AN1115-BH1115)^2)/(SUM($AH$2:$AH1115)-1)),0)</f>
        <v>0</v>
      </c>
      <c r="CC1115" s="109" cm="1">
        <f t="array" ref="CC1115">IF($AG1115,SQRT(SUMPRODUCT($AH$2:$AH1115, (AO$2:AO1115-BI1115)^2)/(SUM($AH$2:$AH1115)-1)),0)</f>
        <v>0</v>
      </c>
      <c r="CD1115" s="109" cm="1">
        <f t="array" ref="CD1115">IF($AG1115,SQRT(SUMPRODUCT($AH$2:$AH1115, (AP$2:AP1115-BJ1115)^2)/(SUM($AH$2:$AH1115)-1)),0)</f>
        <v>0</v>
      </c>
      <c r="CE1115" s="109" cm="1">
        <f t="array" ref="CE1115">IF($AG1115,SQRT(SUMPRODUCT($AH$2:$AH1115, (AQ$2:AQ1115-BK1115)^2)/(SUM($AH$2:$AH1115)-1)),0)</f>
        <v>0</v>
      </c>
      <c r="CF1115" s="109" cm="1">
        <f t="array" ref="CF1115">IF($AG1115,SQRT(SUMPRODUCT($AH$2:$AH1115, (AR$2:AR1115-BL1115)^2)/(SUM($AH$2:$AH1115)-1)),0)</f>
        <v>0</v>
      </c>
      <c r="CG1115" s="109" cm="1">
        <f t="array" ref="CG1115">IF($AG1115,SQRT(SUMPRODUCT($AH$2:$AH1115, (AS$2:AS1115-BM1115)^2)/(SUM($AH$2:$AH1115)-1)),0)</f>
        <v>0</v>
      </c>
      <c r="CH1115" s="109" cm="1">
        <f t="array" ref="CH1115">IF($AG1115,SQRT(SUMPRODUCT($AH$2:$AH1115, (AT$2:AT1115-BN1115)^2)/(SUM($AH$2:$AH1115)-1)),0)</f>
        <v>0</v>
      </c>
      <c r="CI1115" s="109" cm="1">
        <f t="array" ref="CI1115">IF($AG1115,SQRT(SUMPRODUCT($AH$2:$AH1115, (AU$2:AU1115-BO1115)^2)/(SUM($AH$2:$AH1115)-1)),0)</f>
        <v>0</v>
      </c>
      <c r="CJ1115" s="109" cm="1">
        <f t="array" ref="CJ1115">IF($AG1115,SQRT(SUMPRODUCT($AH$2:$AH1115, (AV$2:AV1115-BP1115)^2)/(SUM($AH$2:$AH1115)-1)),0)</f>
        <v>0</v>
      </c>
      <c r="CK1115" s="109" cm="1">
        <f t="array" ref="CK1115">IF($AG1115,SQRT(SUMPRODUCT($AH$2:$AH1115, (AW$2:AW1115-BQ1115)^2)/(SUM($AH$2:$AH1115)-1)),0)</f>
        <v>0</v>
      </c>
      <c r="CL1115" s="109" cm="1">
        <f t="array" ref="CL1115">IF($AG1115,SQRT(SUMPRODUCT($AH$2:$AH1115, (AX$2:AX1115-BR1115)^2)/(SUM($AH$2:$AH1115)-1)),0)</f>
        <v>0</v>
      </c>
      <c r="CM1115" s="109" cm="1">
        <f t="array" ref="CM1115">IF($AG1115,SQRT(SUMPRODUCT($AH$2:$AH1115, (AY$2:AY1115-BS1115)^2)/(SUM($AH$2:$AH1115)-1)),0)</f>
        <v>0</v>
      </c>
      <c r="CN1115" s="109" cm="1">
        <f t="array" ref="CN1115">IF($AG1115,SQRT(SUMPRODUCT($AH$2:$AH1115, (AZ$2:AZ1115-BT1115)^2)/(SUM($AH$2:$AH1115)-1)),0)</f>
        <v>0</v>
      </c>
      <c r="CO1115" s="109" cm="1">
        <f t="array" ref="CO1115">IF($AG1115,SQRT(SUMPRODUCT($AH$2:$AH1115, (BA$2:BA1115-BU1115)^2)/(SUM($AH$2:$AH1115)-1)),0)</f>
        <v>0</v>
      </c>
    </row>
    <row r="1116" spans="34:93" x14ac:dyDescent="0.25">
      <c r="AH1116" s="99" t="str">
        <f t="shared" si="253"/>
        <v/>
      </c>
      <c r="AI1116" s="11">
        <f t="shared" ca="1" si="262"/>
        <v>0</v>
      </c>
      <c r="AJ1116" s="11">
        <f t="shared" ca="1" si="262"/>
        <v>0</v>
      </c>
      <c r="AK1116" s="11">
        <f t="shared" ca="1" si="262"/>
        <v>0</v>
      </c>
      <c r="AL1116" s="11">
        <f t="shared" ca="1" si="262"/>
        <v>0</v>
      </c>
      <c r="AM1116" s="11">
        <f t="shared" ca="1" si="262"/>
        <v>0</v>
      </c>
      <c r="AN1116" s="11">
        <f t="shared" ca="1" si="262"/>
        <v>0</v>
      </c>
      <c r="AO1116" s="11">
        <f t="shared" ca="1" si="262"/>
        <v>0</v>
      </c>
      <c r="AP1116" s="11">
        <f t="shared" ca="1" si="262"/>
        <v>0</v>
      </c>
      <c r="AQ1116" s="11">
        <f t="shared" ca="1" si="262"/>
        <v>0</v>
      </c>
      <c r="AR1116" s="11">
        <f t="shared" ca="1" si="262"/>
        <v>0</v>
      </c>
      <c r="AS1116" s="11">
        <f t="shared" ca="1" si="263"/>
        <v>0</v>
      </c>
      <c r="AT1116" s="11">
        <f t="shared" ca="1" si="263"/>
        <v>0</v>
      </c>
      <c r="AU1116" s="11">
        <f t="shared" ca="1" si="263"/>
        <v>0</v>
      </c>
      <c r="AV1116" s="11">
        <f t="shared" ca="1" si="263"/>
        <v>0</v>
      </c>
      <c r="AW1116" s="11">
        <f t="shared" ca="1" si="263"/>
        <v>0</v>
      </c>
      <c r="AX1116" s="11">
        <f t="shared" ca="1" si="263"/>
        <v>0</v>
      </c>
      <c r="AY1116" s="11">
        <f t="shared" ca="1" si="263"/>
        <v>0</v>
      </c>
      <c r="AZ1116" s="11">
        <f t="shared" ca="1" si="263"/>
        <v>0</v>
      </c>
      <c r="BA1116" s="11">
        <f t="shared" ca="1" si="263"/>
        <v>0</v>
      </c>
      <c r="BB1116" s="11"/>
      <c r="BC1116" s="11">
        <f>IF($AG1116,SUMPRODUCT(AI$2:AI1116,$AH$2:$AH1116)/SUM($AH$2:$AH1116),0)</f>
        <v>0</v>
      </c>
      <c r="BD1116" s="11">
        <f>IF($AG1116,SUMPRODUCT(AJ$2:AJ1116,$AH$2:$AH1116)/SUM($AH$2:$AH1116),0)</f>
        <v>0</v>
      </c>
      <c r="BE1116" s="11">
        <f>IF($AG1116,SUMPRODUCT(AK$2:AK1116,$AH$2:$AH1116)/SUM($AH$2:$AH1116),0)</f>
        <v>0</v>
      </c>
      <c r="BF1116" s="11">
        <f>IF($AG1116,SUMPRODUCT(AL$2:AL1116,$AH$2:$AH1116)/SUM($AH$2:$AH1116),0)</f>
        <v>0</v>
      </c>
      <c r="BG1116" s="11">
        <f>IF($AG1116,SUMPRODUCT(AM$2:AM1116,$AH$2:$AH1116)/SUM($AH$2:$AH1116),0)</f>
        <v>0</v>
      </c>
      <c r="BH1116" s="11">
        <f>IF($AG1116,SUMPRODUCT(AN$2:AN1116,$AH$2:$AH1116)/SUM($AH$2:$AH1116),0)</f>
        <v>0</v>
      </c>
      <c r="BI1116" s="11">
        <f>IF($AG1116,SUMPRODUCT(AO$2:AO1116,$AH$2:$AH1116)/SUM($AH$2:$AH1116),0)</f>
        <v>0</v>
      </c>
      <c r="BJ1116" s="11">
        <f>IF($AG1116,SUMPRODUCT(AP$2:AP1116,$AH$2:$AH1116)/SUM($AH$2:$AH1116),0)</f>
        <v>0</v>
      </c>
      <c r="BK1116" s="11">
        <f>IF($AG1116,SUMPRODUCT(AQ$2:AQ1116,$AH$2:$AH1116)/SUM($AH$2:$AH1116),0)</f>
        <v>0</v>
      </c>
      <c r="BL1116" s="11">
        <f>IF($AG1116,SUMPRODUCT(AR$2:AR1116,$AH$2:$AH1116)/SUM($AH$2:$AH1116),0)</f>
        <v>0</v>
      </c>
      <c r="BM1116" s="11">
        <f>IF($AG1116,SUMPRODUCT(AS$2:AS1116,$AH$2:$AH1116)/SUM($AH$2:$AH1116),0)</f>
        <v>0</v>
      </c>
      <c r="BN1116" s="11">
        <f>IF($AG1116,SUMPRODUCT(AT$2:AT1116,$AH$2:$AH1116)/SUM($AH$2:$AH1116),0)</f>
        <v>0</v>
      </c>
      <c r="BO1116" s="11">
        <f>IF($AG1116,SUMPRODUCT(AU$2:AU1116,$AH$2:$AH1116)/SUM($AH$2:$AH1116),0)</f>
        <v>0</v>
      </c>
      <c r="BP1116" s="11">
        <f>IF($AG1116,SUMPRODUCT(AV$2:AV1116,$AH$2:$AH1116)/SUM($AH$2:$AH1116),0)</f>
        <v>0</v>
      </c>
      <c r="BQ1116" s="11">
        <f>IF($AG1116,SUMPRODUCT(AW$2:AW1116,$AH$2:$AH1116)/SUM($AH$2:$AH1116),0)</f>
        <v>0</v>
      </c>
      <c r="BR1116" s="11">
        <f>IF($AG1116,SUMPRODUCT(AX$2:AX1116,$AH$2:$AH1116)/SUM($AH$2:$AH1116),0)</f>
        <v>0</v>
      </c>
      <c r="BS1116" s="11">
        <f>IF($AG1116,SUMPRODUCT(AY$2:AY1116,$AH$2:$AH1116)/SUM($AH$2:$AH1116),0)</f>
        <v>0</v>
      </c>
      <c r="BT1116" s="11">
        <f>IF($AG1116,SUMPRODUCT(AZ$2:AZ1116,$AH$2:$AH1116)/SUM($AH$2:$AH1116),0)</f>
        <v>0</v>
      </c>
      <c r="BU1116" s="11">
        <f>IF($AG1116,SUMPRODUCT(BA$2:BA1116,$AH$2:$AH1116)/SUM($AH$2:$AH1116),0)</f>
        <v>0</v>
      </c>
      <c r="BV1116" s="11"/>
      <c r="BW1116" s="109" cm="1">
        <f t="array" ref="BW1116">IF($AG1116,SQRT(SUMPRODUCT($AH$2:$AH1116, (AI$2:AI1116-BC1116)^2)/(SUM($AH$2:$AH1116)-1)),0)</f>
        <v>0</v>
      </c>
      <c r="BX1116" s="109" cm="1">
        <f t="array" ref="BX1116">IF($AG1116,SQRT(SUMPRODUCT($AH$2:$AH1116, (AJ$2:AJ1116-BD1116)^2)/(SUM($AH$2:$AH1116)-1)),0)</f>
        <v>0</v>
      </c>
      <c r="BY1116" s="109" cm="1">
        <f t="array" ref="BY1116">IF($AG1116,SQRT(SUMPRODUCT($AH$2:$AH1116, (AK$2:AK1116-BE1116)^2)/(SUM($AH$2:$AH1116)-1)),0)</f>
        <v>0</v>
      </c>
      <c r="BZ1116" s="109" cm="1">
        <f t="array" ref="BZ1116">IF($AG1116,SQRT(SUMPRODUCT($AH$2:$AH1116, (AL$2:AL1116-BF1116)^2)/(SUM($AH$2:$AH1116)-1)),0)</f>
        <v>0</v>
      </c>
      <c r="CA1116" s="109" cm="1">
        <f t="array" ref="CA1116">IF($AG1116,SQRT(SUMPRODUCT($AH$2:$AH1116, (AM$2:AM1116-BG1116)^2)/(SUM($AH$2:$AH1116)-1)),0)</f>
        <v>0</v>
      </c>
      <c r="CB1116" s="109" cm="1">
        <f t="array" ref="CB1116">IF($AG1116,SQRT(SUMPRODUCT($AH$2:$AH1116, (AN$2:AN1116-BH1116)^2)/(SUM($AH$2:$AH1116)-1)),0)</f>
        <v>0</v>
      </c>
      <c r="CC1116" s="109" cm="1">
        <f t="array" ref="CC1116">IF($AG1116,SQRT(SUMPRODUCT($AH$2:$AH1116, (AO$2:AO1116-BI1116)^2)/(SUM($AH$2:$AH1116)-1)),0)</f>
        <v>0</v>
      </c>
      <c r="CD1116" s="109" cm="1">
        <f t="array" ref="CD1116">IF($AG1116,SQRT(SUMPRODUCT($AH$2:$AH1116, (AP$2:AP1116-BJ1116)^2)/(SUM($AH$2:$AH1116)-1)),0)</f>
        <v>0</v>
      </c>
      <c r="CE1116" s="109" cm="1">
        <f t="array" ref="CE1116">IF($AG1116,SQRT(SUMPRODUCT($AH$2:$AH1116, (AQ$2:AQ1116-BK1116)^2)/(SUM($AH$2:$AH1116)-1)),0)</f>
        <v>0</v>
      </c>
      <c r="CF1116" s="109" cm="1">
        <f t="array" ref="CF1116">IF($AG1116,SQRT(SUMPRODUCT($AH$2:$AH1116, (AR$2:AR1116-BL1116)^2)/(SUM($AH$2:$AH1116)-1)),0)</f>
        <v>0</v>
      </c>
      <c r="CG1116" s="109" cm="1">
        <f t="array" ref="CG1116">IF($AG1116,SQRT(SUMPRODUCT($AH$2:$AH1116, (AS$2:AS1116-BM1116)^2)/(SUM($AH$2:$AH1116)-1)),0)</f>
        <v>0</v>
      </c>
      <c r="CH1116" s="109" cm="1">
        <f t="array" ref="CH1116">IF($AG1116,SQRT(SUMPRODUCT($AH$2:$AH1116, (AT$2:AT1116-BN1116)^2)/(SUM($AH$2:$AH1116)-1)),0)</f>
        <v>0</v>
      </c>
      <c r="CI1116" s="109" cm="1">
        <f t="array" ref="CI1116">IF($AG1116,SQRT(SUMPRODUCT($AH$2:$AH1116, (AU$2:AU1116-BO1116)^2)/(SUM($AH$2:$AH1116)-1)),0)</f>
        <v>0</v>
      </c>
      <c r="CJ1116" s="109" cm="1">
        <f t="array" ref="CJ1116">IF($AG1116,SQRT(SUMPRODUCT($AH$2:$AH1116, (AV$2:AV1116-BP1116)^2)/(SUM($AH$2:$AH1116)-1)),0)</f>
        <v>0</v>
      </c>
      <c r="CK1116" s="109" cm="1">
        <f t="array" ref="CK1116">IF($AG1116,SQRT(SUMPRODUCT($AH$2:$AH1116, (AW$2:AW1116-BQ1116)^2)/(SUM($AH$2:$AH1116)-1)),0)</f>
        <v>0</v>
      </c>
      <c r="CL1116" s="109" cm="1">
        <f t="array" ref="CL1116">IF($AG1116,SQRT(SUMPRODUCT($AH$2:$AH1116, (AX$2:AX1116-BR1116)^2)/(SUM($AH$2:$AH1116)-1)),0)</f>
        <v>0</v>
      </c>
      <c r="CM1116" s="109" cm="1">
        <f t="array" ref="CM1116">IF($AG1116,SQRT(SUMPRODUCT($AH$2:$AH1116, (AY$2:AY1116-BS1116)^2)/(SUM($AH$2:$AH1116)-1)),0)</f>
        <v>0</v>
      </c>
      <c r="CN1116" s="109" cm="1">
        <f t="array" ref="CN1116">IF($AG1116,SQRT(SUMPRODUCT($AH$2:$AH1116, (AZ$2:AZ1116-BT1116)^2)/(SUM($AH$2:$AH1116)-1)),0)</f>
        <v>0</v>
      </c>
      <c r="CO1116" s="109" cm="1">
        <f t="array" ref="CO1116">IF($AG1116,SQRT(SUMPRODUCT($AH$2:$AH1116, (BA$2:BA1116-BU1116)^2)/(SUM($AH$2:$AH1116)-1)),0)</f>
        <v>0</v>
      </c>
    </row>
    <row r="1117" spans="34:93" x14ac:dyDescent="0.25">
      <c r="AH1117" s="99" t="str">
        <f t="shared" si="253"/>
        <v/>
      </c>
      <c r="AI1117" s="11">
        <f t="shared" ca="1" si="262"/>
        <v>0</v>
      </c>
      <c r="AJ1117" s="11">
        <f t="shared" ca="1" si="262"/>
        <v>0</v>
      </c>
      <c r="AK1117" s="11">
        <f t="shared" ca="1" si="262"/>
        <v>0</v>
      </c>
      <c r="AL1117" s="11">
        <f t="shared" ca="1" si="262"/>
        <v>0</v>
      </c>
      <c r="AM1117" s="11">
        <f t="shared" ca="1" si="262"/>
        <v>0</v>
      </c>
      <c r="AN1117" s="11">
        <f t="shared" ca="1" si="262"/>
        <v>0</v>
      </c>
      <c r="AO1117" s="11">
        <f t="shared" ca="1" si="262"/>
        <v>0</v>
      </c>
      <c r="AP1117" s="11">
        <f t="shared" ca="1" si="262"/>
        <v>0</v>
      </c>
      <c r="AQ1117" s="11">
        <f t="shared" ca="1" si="262"/>
        <v>0</v>
      </c>
      <c r="AR1117" s="11">
        <f t="shared" ca="1" si="262"/>
        <v>0</v>
      </c>
      <c r="AS1117" s="11">
        <f t="shared" ca="1" si="263"/>
        <v>0</v>
      </c>
      <c r="AT1117" s="11">
        <f t="shared" ca="1" si="263"/>
        <v>0</v>
      </c>
      <c r="AU1117" s="11">
        <f t="shared" ca="1" si="263"/>
        <v>0</v>
      </c>
      <c r="AV1117" s="11">
        <f t="shared" ca="1" si="263"/>
        <v>0</v>
      </c>
      <c r="AW1117" s="11">
        <f t="shared" ca="1" si="263"/>
        <v>0</v>
      </c>
      <c r="AX1117" s="11">
        <f t="shared" ca="1" si="263"/>
        <v>0</v>
      </c>
      <c r="AY1117" s="11">
        <f t="shared" ca="1" si="263"/>
        <v>0</v>
      </c>
      <c r="AZ1117" s="11">
        <f t="shared" ca="1" si="263"/>
        <v>0</v>
      </c>
      <c r="BA1117" s="11">
        <f t="shared" ca="1" si="263"/>
        <v>0</v>
      </c>
      <c r="BB1117" s="11"/>
      <c r="BC1117" s="11">
        <f>IF($AG1117,SUMPRODUCT(AI$2:AI1117,$AH$2:$AH1117)/SUM($AH$2:$AH1117),0)</f>
        <v>0</v>
      </c>
      <c r="BD1117" s="11">
        <f>IF($AG1117,SUMPRODUCT(AJ$2:AJ1117,$AH$2:$AH1117)/SUM($AH$2:$AH1117),0)</f>
        <v>0</v>
      </c>
      <c r="BE1117" s="11">
        <f>IF($AG1117,SUMPRODUCT(AK$2:AK1117,$AH$2:$AH1117)/SUM($AH$2:$AH1117),0)</f>
        <v>0</v>
      </c>
      <c r="BF1117" s="11">
        <f>IF($AG1117,SUMPRODUCT(AL$2:AL1117,$AH$2:$AH1117)/SUM($AH$2:$AH1117),0)</f>
        <v>0</v>
      </c>
      <c r="BG1117" s="11">
        <f>IF($AG1117,SUMPRODUCT(AM$2:AM1117,$AH$2:$AH1117)/SUM($AH$2:$AH1117),0)</f>
        <v>0</v>
      </c>
      <c r="BH1117" s="11">
        <f>IF($AG1117,SUMPRODUCT(AN$2:AN1117,$AH$2:$AH1117)/SUM($AH$2:$AH1117),0)</f>
        <v>0</v>
      </c>
      <c r="BI1117" s="11">
        <f>IF($AG1117,SUMPRODUCT(AO$2:AO1117,$AH$2:$AH1117)/SUM($AH$2:$AH1117),0)</f>
        <v>0</v>
      </c>
      <c r="BJ1117" s="11">
        <f>IF($AG1117,SUMPRODUCT(AP$2:AP1117,$AH$2:$AH1117)/SUM($AH$2:$AH1117),0)</f>
        <v>0</v>
      </c>
      <c r="BK1117" s="11">
        <f>IF($AG1117,SUMPRODUCT(AQ$2:AQ1117,$AH$2:$AH1117)/SUM($AH$2:$AH1117),0)</f>
        <v>0</v>
      </c>
      <c r="BL1117" s="11">
        <f>IF($AG1117,SUMPRODUCT(AR$2:AR1117,$AH$2:$AH1117)/SUM($AH$2:$AH1117),0)</f>
        <v>0</v>
      </c>
      <c r="BM1117" s="11">
        <f>IF($AG1117,SUMPRODUCT(AS$2:AS1117,$AH$2:$AH1117)/SUM($AH$2:$AH1117),0)</f>
        <v>0</v>
      </c>
      <c r="BN1117" s="11">
        <f>IF($AG1117,SUMPRODUCT(AT$2:AT1117,$AH$2:$AH1117)/SUM($AH$2:$AH1117),0)</f>
        <v>0</v>
      </c>
      <c r="BO1117" s="11">
        <f>IF($AG1117,SUMPRODUCT(AU$2:AU1117,$AH$2:$AH1117)/SUM($AH$2:$AH1117),0)</f>
        <v>0</v>
      </c>
      <c r="BP1117" s="11">
        <f>IF($AG1117,SUMPRODUCT(AV$2:AV1117,$AH$2:$AH1117)/SUM($AH$2:$AH1117),0)</f>
        <v>0</v>
      </c>
      <c r="BQ1117" s="11">
        <f>IF($AG1117,SUMPRODUCT(AW$2:AW1117,$AH$2:$AH1117)/SUM($AH$2:$AH1117),0)</f>
        <v>0</v>
      </c>
      <c r="BR1117" s="11">
        <f>IF($AG1117,SUMPRODUCT(AX$2:AX1117,$AH$2:$AH1117)/SUM($AH$2:$AH1117),0)</f>
        <v>0</v>
      </c>
      <c r="BS1117" s="11">
        <f>IF($AG1117,SUMPRODUCT(AY$2:AY1117,$AH$2:$AH1117)/SUM($AH$2:$AH1117),0)</f>
        <v>0</v>
      </c>
      <c r="BT1117" s="11">
        <f>IF($AG1117,SUMPRODUCT(AZ$2:AZ1117,$AH$2:$AH1117)/SUM($AH$2:$AH1117),0)</f>
        <v>0</v>
      </c>
      <c r="BU1117" s="11">
        <f>IF($AG1117,SUMPRODUCT(BA$2:BA1117,$AH$2:$AH1117)/SUM($AH$2:$AH1117),0)</f>
        <v>0</v>
      </c>
      <c r="BV1117" s="11"/>
      <c r="BW1117" s="109" cm="1">
        <f t="array" ref="BW1117">IF($AG1117,SQRT(SUMPRODUCT($AH$2:$AH1117, (AI$2:AI1117-BC1117)^2)/(SUM($AH$2:$AH1117)-1)),0)</f>
        <v>0</v>
      </c>
      <c r="BX1117" s="109" cm="1">
        <f t="array" ref="BX1117">IF($AG1117,SQRT(SUMPRODUCT($AH$2:$AH1117, (AJ$2:AJ1117-BD1117)^2)/(SUM($AH$2:$AH1117)-1)),0)</f>
        <v>0</v>
      </c>
      <c r="BY1117" s="109" cm="1">
        <f t="array" ref="BY1117">IF($AG1117,SQRT(SUMPRODUCT($AH$2:$AH1117, (AK$2:AK1117-BE1117)^2)/(SUM($AH$2:$AH1117)-1)),0)</f>
        <v>0</v>
      </c>
      <c r="BZ1117" s="109" cm="1">
        <f t="array" ref="BZ1117">IF($AG1117,SQRT(SUMPRODUCT($AH$2:$AH1117, (AL$2:AL1117-BF1117)^2)/(SUM($AH$2:$AH1117)-1)),0)</f>
        <v>0</v>
      </c>
      <c r="CA1117" s="109" cm="1">
        <f t="array" ref="CA1117">IF($AG1117,SQRT(SUMPRODUCT($AH$2:$AH1117, (AM$2:AM1117-BG1117)^2)/(SUM($AH$2:$AH1117)-1)),0)</f>
        <v>0</v>
      </c>
      <c r="CB1117" s="109" cm="1">
        <f t="array" ref="CB1117">IF($AG1117,SQRT(SUMPRODUCT($AH$2:$AH1117, (AN$2:AN1117-BH1117)^2)/(SUM($AH$2:$AH1117)-1)),0)</f>
        <v>0</v>
      </c>
      <c r="CC1117" s="109" cm="1">
        <f t="array" ref="CC1117">IF($AG1117,SQRT(SUMPRODUCT($AH$2:$AH1117, (AO$2:AO1117-BI1117)^2)/(SUM($AH$2:$AH1117)-1)),0)</f>
        <v>0</v>
      </c>
      <c r="CD1117" s="109" cm="1">
        <f t="array" ref="CD1117">IF($AG1117,SQRT(SUMPRODUCT($AH$2:$AH1117, (AP$2:AP1117-BJ1117)^2)/(SUM($AH$2:$AH1117)-1)),0)</f>
        <v>0</v>
      </c>
      <c r="CE1117" s="109" cm="1">
        <f t="array" ref="CE1117">IF($AG1117,SQRT(SUMPRODUCT($AH$2:$AH1117, (AQ$2:AQ1117-BK1117)^2)/(SUM($AH$2:$AH1117)-1)),0)</f>
        <v>0</v>
      </c>
      <c r="CF1117" s="109" cm="1">
        <f t="array" ref="CF1117">IF($AG1117,SQRT(SUMPRODUCT($AH$2:$AH1117, (AR$2:AR1117-BL1117)^2)/(SUM($AH$2:$AH1117)-1)),0)</f>
        <v>0</v>
      </c>
      <c r="CG1117" s="109" cm="1">
        <f t="array" ref="CG1117">IF($AG1117,SQRT(SUMPRODUCT($AH$2:$AH1117, (AS$2:AS1117-BM1117)^2)/(SUM($AH$2:$AH1117)-1)),0)</f>
        <v>0</v>
      </c>
      <c r="CH1117" s="109" cm="1">
        <f t="array" ref="CH1117">IF($AG1117,SQRT(SUMPRODUCT($AH$2:$AH1117, (AT$2:AT1117-BN1117)^2)/(SUM($AH$2:$AH1117)-1)),0)</f>
        <v>0</v>
      </c>
      <c r="CI1117" s="109" cm="1">
        <f t="array" ref="CI1117">IF($AG1117,SQRT(SUMPRODUCT($AH$2:$AH1117, (AU$2:AU1117-BO1117)^2)/(SUM($AH$2:$AH1117)-1)),0)</f>
        <v>0</v>
      </c>
      <c r="CJ1117" s="109" cm="1">
        <f t="array" ref="CJ1117">IF($AG1117,SQRT(SUMPRODUCT($AH$2:$AH1117, (AV$2:AV1117-BP1117)^2)/(SUM($AH$2:$AH1117)-1)),0)</f>
        <v>0</v>
      </c>
      <c r="CK1117" s="109" cm="1">
        <f t="array" ref="CK1117">IF($AG1117,SQRT(SUMPRODUCT($AH$2:$AH1117, (AW$2:AW1117-BQ1117)^2)/(SUM($AH$2:$AH1117)-1)),0)</f>
        <v>0</v>
      </c>
      <c r="CL1117" s="109" cm="1">
        <f t="array" ref="CL1117">IF($AG1117,SQRT(SUMPRODUCT($AH$2:$AH1117, (AX$2:AX1117-BR1117)^2)/(SUM($AH$2:$AH1117)-1)),0)</f>
        <v>0</v>
      </c>
      <c r="CM1117" s="109" cm="1">
        <f t="array" ref="CM1117">IF($AG1117,SQRT(SUMPRODUCT($AH$2:$AH1117, (AY$2:AY1117-BS1117)^2)/(SUM($AH$2:$AH1117)-1)),0)</f>
        <v>0</v>
      </c>
      <c r="CN1117" s="109" cm="1">
        <f t="array" ref="CN1117">IF($AG1117,SQRT(SUMPRODUCT($AH$2:$AH1117, (AZ$2:AZ1117-BT1117)^2)/(SUM($AH$2:$AH1117)-1)),0)</f>
        <v>0</v>
      </c>
      <c r="CO1117" s="109" cm="1">
        <f t="array" ref="CO1117">IF($AG1117,SQRT(SUMPRODUCT($AH$2:$AH1117, (BA$2:BA1117-BU1117)^2)/(SUM($AH$2:$AH1117)-1)),0)</f>
        <v>0</v>
      </c>
    </row>
    <row r="1118" spans="34:93" x14ac:dyDescent="0.25">
      <c r="AH1118" s="99" t="str">
        <f t="shared" si="253"/>
        <v/>
      </c>
      <c r="AI1118" s="11">
        <f t="shared" ca="1" si="262"/>
        <v>0</v>
      </c>
      <c r="AJ1118" s="11">
        <f t="shared" ca="1" si="262"/>
        <v>0</v>
      </c>
      <c r="AK1118" s="11">
        <f t="shared" ca="1" si="262"/>
        <v>0</v>
      </c>
      <c r="AL1118" s="11">
        <f t="shared" ca="1" si="262"/>
        <v>0</v>
      </c>
      <c r="AM1118" s="11">
        <f t="shared" ca="1" si="262"/>
        <v>0</v>
      </c>
      <c r="AN1118" s="11">
        <f t="shared" ca="1" si="262"/>
        <v>0</v>
      </c>
      <c r="AO1118" s="11">
        <f t="shared" ca="1" si="262"/>
        <v>0</v>
      </c>
      <c r="AP1118" s="11">
        <f t="shared" ca="1" si="262"/>
        <v>0</v>
      </c>
      <c r="AQ1118" s="11">
        <f t="shared" ca="1" si="262"/>
        <v>0</v>
      </c>
      <c r="AR1118" s="11">
        <f t="shared" ca="1" si="262"/>
        <v>0</v>
      </c>
      <c r="AS1118" s="11">
        <f t="shared" ca="1" si="263"/>
        <v>0</v>
      </c>
      <c r="AT1118" s="11">
        <f t="shared" ca="1" si="263"/>
        <v>0</v>
      </c>
      <c r="AU1118" s="11">
        <f t="shared" ca="1" si="263"/>
        <v>0</v>
      </c>
      <c r="AV1118" s="11">
        <f t="shared" ca="1" si="263"/>
        <v>0</v>
      </c>
      <c r="AW1118" s="11">
        <f t="shared" ca="1" si="263"/>
        <v>0</v>
      </c>
      <c r="AX1118" s="11">
        <f t="shared" ca="1" si="263"/>
        <v>0</v>
      </c>
      <c r="AY1118" s="11">
        <f t="shared" ca="1" si="263"/>
        <v>0</v>
      </c>
      <c r="AZ1118" s="11">
        <f t="shared" ca="1" si="263"/>
        <v>0</v>
      </c>
      <c r="BA1118" s="11">
        <f t="shared" ca="1" si="263"/>
        <v>0</v>
      </c>
      <c r="BB1118" s="11"/>
      <c r="BC1118" s="11">
        <f>IF($AG1118,SUMPRODUCT(AI$2:AI1118,$AH$2:$AH1118)/SUM($AH$2:$AH1118),0)</f>
        <v>0</v>
      </c>
      <c r="BD1118" s="11">
        <f>IF($AG1118,SUMPRODUCT(AJ$2:AJ1118,$AH$2:$AH1118)/SUM($AH$2:$AH1118),0)</f>
        <v>0</v>
      </c>
      <c r="BE1118" s="11">
        <f>IF($AG1118,SUMPRODUCT(AK$2:AK1118,$AH$2:$AH1118)/SUM($AH$2:$AH1118),0)</f>
        <v>0</v>
      </c>
      <c r="BF1118" s="11">
        <f>IF($AG1118,SUMPRODUCT(AL$2:AL1118,$AH$2:$AH1118)/SUM($AH$2:$AH1118),0)</f>
        <v>0</v>
      </c>
      <c r="BG1118" s="11">
        <f>IF($AG1118,SUMPRODUCT(AM$2:AM1118,$AH$2:$AH1118)/SUM($AH$2:$AH1118),0)</f>
        <v>0</v>
      </c>
      <c r="BH1118" s="11">
        <f>IF($AG1118,SUMPRODUCT(AN$2:AN1118,$AH$2:$AH1118)/SUM($AH$2:$AH1118),0)</f>
        <v>0</v>
      </c>
      <c r="BI1118" s="11">
        <f>IF($AG1118,SUMPRODUCT(AO$2:AO1118,$AH$2:$AH1118)/SUM($AH$2:$AH1118),0)</f>
        <v>0</v>
      </c>
      <c r="BJ1118" s="11">
        <f>IF($AG1118,SUMPRODUCT(AP$2:AP1118,$AH$2:$AH1118)/SUM($AH$2:$AH1118),0)</f>
        <v>0</v>
      </c>
      <c r="BK1118" s="11">
        <f>IF($AG1118,SUMPRODUCT(AQ$2:AQ1118,$AH$2:$AH1118)/SUM($AH$2:$AH1118),0)</f>
        <v>0</v>
      </c>
      <c r="BL1118" s="11">
        <f>IF($AG1118,SUMPRODUCT(AR$2:AR1118,$AH$2:$AH1118)/SUM($AH$2:$AH1118),0)</f>
        <v>0</v>
      </c>
      <c r="BM1118" s="11">
        <f>IF($AG1118,SUMPRODUCT(AS$2:AS1118,$AH$2:$AH1118)/SUM($AH$2:$AH1118),0)</f>
        <v>0</v>
      </c>
      <c r="BN1118" s="11">
        <f>IF($AG1118,SUMPRODUCT(AT$2:AT1118,$AH$2:$AH1118)/SUM($AH$2:$AH1118),0)</f>
        <v>0</v>
      </c>
      <c r="BO1118" s="11">
        <f>IF($AG1118,SUMPRODUCT(AU$2:AU1118,$AH$2:$AH1118)/SUM($AH$2:$AH1118),0)</f>
        <v>0</v>
      </c>
      <c r="BP1118" s="11">
        <f>IF($AG1118,SUMPRODUCT(AV$2:AV1118,$AH$2:$AH1118)/SUM($AH$2:$AH1118),0)</f>
        <v>0</v>
      </c>
      <c r="BQ1118" s="11">
        <f>IF($AG1118,SUMPRODUCT(AW$2:AW1118,$AH$2:$AH1118)/SUM($AH$2:$AH1118),0)</f>
        <v>0</v>
      </c>
      <c r="BR1118" s="11">
        <f>IF($AG1118,SUMPRODUCT(AX$2:AX1118,$AH$2:$AH1118)/SUM($AH$2:$AH1118),0)</f>
        <v>0</v>
      </c>
      <c r="BS1118" s="11">
        <f>IF($AG1118,SUMPRODUCT(AY$2:AY1118,$AH$2:$AH1118)/SUM($AH$2:$AH1118),0)</f>
        <v>0</v>
      </c>
      <c r="BT1118" s="11">
        <f>IF($AG1118,SUMPRODUCT(AZ$2:AZ1118,$AH$2:$AH1118)/SUM($AH$2:$AH1118),0)</f>
        <v>0</v>
      </c>
      <c r="BU1118" s="11">
        <f>IF($AG1118,SUMPRODUCT(BA$2:BA1118,$AH$2:$AH1118)/SUM($AH$2:$AH1118),0)</f>
        <v>0</v>
      </c>
      <c r="BV1118" s="11"/>
      <c r="BW1118" s="109" cm="1">
        <f t="array" ref="BW1118">IF($AG1118,SQRT(SUMPRODUCT($AH$2:$AH1118, (AI$2:AI1118-BC1118)^2)/(SUM($AH$2:$AH1118)-1)),0)</f>
        <v>0</v>
      </c>
      <c r="BX1118" s="109" cm="1">
        <f t="array" ref="BX1118">IF($AG1118,SQRT(SUMPRODUCT($AH$2:$AH1118, (AJ$2:AJ1118-BD1118)^2)/(SUM($AH$2:$AH1118)-1)),0)</f>
        <v>0</v>
      </c>
      <c r="BY1118" s="109" cm="1">
        <f t="array" ref="BY1118">IF($AG1118,SQRT(SUMPRODUCT($AH$2:$AH1118, (AK$2:AK1118-BE1118)^2)/(SUM($AH$2:$AH1118)-1)),0)</f>
        <v>0</v>
      </c>
      <c r="BZ1118" s="109" cm="1">
        <f t="array" ref="BZ1118">IF($AG1118,SQRT(SUMPRODUCT($AH$2:$AH1118, (AL$2:AL1118-BF1118)^2)/(SUM($AH$2:$AH1118)-1)),0)</f>
        <v>0</v>
      </c>
      <c r="CA1118" s="109" cm="1">
        <f t="array" ref="CA1118">IF($AG1118,SQRT(SUMPRODUCT($AH$2:$AH1118, (AM$2:AM1118-BG1118)^2)/(SUM($AH$2:$AH1118)-1)),0)</f>
        <v>0</v>
      </c>
      <c r="CB1118" s="109" cm="1">
        <f t="array" ref="CB1118">IF($AG1118,SQRT(SUMPRODUCT($AH$2:$AH1118, (AN$2:AN1118-BH1118)^2)/(SUM($AH$2:$AH1118)-1)),0)</f>
        <v>0</v>
      </c>
      <c r="CC1118" s="109" cm="1">
        <f t="array" ref="CC1118">IF($AG1118,SQRT(SUMPRODUCT($AH$2:$AH1118, (AO$2:AO1118-BI1118)^2)/(SUM($AH$2:$AH1118)-1)),0)</f>
        <v>0</v>
      </c>
      <c r="CD1118" s="109" cm="1">
        <f t="array" ref="CD1118">IF($AG1118,SQRT(SUMPRODUCT($AH$2:$AH1118, (AP$2:AP1118-BJ1118)^2)/(SUM($AH$2:$AH1118)-1)),0)</f>
        <v>0</v>
      </c>
      <c r="CE1118" s="109" cm="1">
        <f t="array" ref="CE1118">IF($AG1118,SQRT(SUMPRODUCT($AH$2:$AH1118, (AQ$2:AQ1118-BK1118)^2)/(SUM($AH$2:$AH1118)-1)),0)</f>
        <v>0</v>
      </c>
      <c r="CF1118" s="109" cm="1">
        <f t="array" ref="CF1118">IF($AG1118,SQRT(SUMPRODUCT($AH$2:$AH1118, (AR$2:AR1118-BL1118)^2)/(SUM($AH$2:$AH1118)-1)),0)</f>
        <v>0</v>
      </c>
      <c r="CG1118" s="109" cm="1">
        <f t="array" ref="CG1118">IF($AG1118,SQRT(SUMPRODUCT($AH$2:$AH1118, (AS$2:AS1118-BM1118)^2)/(SUM($AH$2:$AH1118)-1)),0)</f>
        <v>0</v>
      </c>
      <c r="CH1118" s="109" cm="1">
        <f t="array" ref="CH1118">IF($AG1118,SQRT(SUMPRODUCT($AH$2:$AH1118, (AT$2:AT1118-BN1118)^2)/(SUM($AH$2:$AH1118)-1)),0)</f>
        <v>0</v>
      </c>
      <c r="CI1118" s="109" cm="1">
        <f t="array" ref="CI1118">IF($AG1118,SQRT(SUMPRODUCT($AH$2:$AH1118, (AU$2:AU1118-BO1118)^2)/(SUM($AH$2:$AH1118)-1)),0)</f>
        <v>0</v>
      </c>
      <c r="CJ1118" s="109" cm="1">
        <f t="array" ref="CJ1118">IF($AG1118,SQRT(SUMPRODUCT($AH$2:$AH1118, (AV$2:AV1118-BP1118)^2)/(SUM($AH$2:$AH1118)-1)),0)</f>
        <v>0</v>
      </c>
      <c r="CK1118" s="109" cm="1">
        <f t="array" ref="CK1118">IF($AG1118,SQRT(SUMPRODUCT($AH$2:$AH1118, (AW$2:AW1118-BQ1118)^2)/(SUM($AH$2:$AH1118)-1)),0)</f>
        <v>0</v>
      </c>
      <c r="CL1118" s="109" cm="1">
        <f t="array" ref="CL1118">IF($AG1118,SQRT(SUMPRODUCT($AH$2:$AH1118, (AX$2:AX1118-BR1118)^2)/(SUM($AH$2:$AH1118)-1)),0)</f>
        <v>0</v>
      </c>
      <c r="CM1118" s="109" cm="1">
        <f t="array" ref="CM1118">IF($AG1118,SQRT(SUMPRODUCT($AH$2:$AH1118, (AY$2:AY1118-BS1118)^2)/(SUM($AH$2:$AH1118)-1)),0)</f>
        <v>0</v>
      </c>
      <c r="CN1118" s="109" cm="1">
        <f t="array" ref="CN1118">IF($AG1118,SQRT(SUMPRODUCT($AH$2:$AH1118, (AZ$2:AZ1118-BT1118)^2)/(SUM($AH$2:$AH1118)-1)),0)</f>
        <v>0</v>
      </c>
      <c r="CO1118" s="109" cm="1">
        <f t="array" ref="CO1118">IF($AG1118,SQRT(SUMPRODUCT($AH$2:$AH1118, (BA$2:BA1118-BU1118)^2)/(SUM($AH$2:$AH1118)-1)),0)</f>
        <v>0</v>
      </c>
    </row>
    <row r="1119" spans="34:93" x14ac:dyDescent="0.25">
      <c r="AH1119" s="99" t="str">
        <f t="shared" si="253"/>
        <v/>
      </c>
      <c r="AI1119" s="11">
        <f t="shared" ca="1" si="262"/>
        <v>0</v>
      </c>
      <c r="AJ1119" s="11">
        <f t="shared" ca="1" si="262"/>
        <v>0</v>
      </c>
      <c r="AK1119" s="11">
        <f t="shared" ca="1" si="262"/>
        <v>0</v>
      </c>
      <c r="AL1119" s="11">
        <f t="shared" ca="1" si="262"/>
        <v>0</v>
      </c>
      <c r="AM1119" s="11">
        <f t="shared" ca="1" si="262"/>
        <v>0</v>
      </c>
      <c r="AN1119" s="11">
        <f t="shared" ca="1" si="262"/>
        <v>0</v>
      </c>
      <c r="AO1119" s="11">
        <f t="shared" ca="1" si="262"/>
        <v>0</v>
      </c>
      <c r="AP1119" s="11">
        <f t="shared" ca="1" si="262"/>
        <v>0</v>
      </c>
      <c r="AQ1119" s="11">
        <f t="shared" ca="1" si="262"/>
        <v>0</v>
      </c>
      <c r="AR1119" s="11">
        <f t="shared" ca="1" si="262"/>
        <v>0</v>
      </c>
      <c r="AS1119" s="11">
        <f t="shared" ca="1" si="263"/>
        <v>0</v>
      </c>
      <c r="AT1119" s="11">
        <f t="shared" ca="1" si="263"/>
        <v>0</v>
      </c>
      <c r="AU1119" s="11">
        <f t="shared" ca="1" si="263"/>
        <v>0</v>
      </c>
      <c r="AV1119" s="11">
        <f t="shared" ca="1" si="263"/>
        <v>0</v>
      </c>
      <c r="AW1119" s="11">
        <f t="shared" ca="1" si="263"/>
        <v>0</v>
      </c>
      <c r="AX1119" s="11">
        <f t="shared" ca="1" si="263"/>
        <v>0</v>
      </c>
      <c r="AY1119" s="11">
        <f t="shared" ca="1" si="263"/>
        <v>0</v>
      </c>
      <c r="AZ1119" s="11">
        <f t="shared" ca="1" si="263"/>
        <v>0</v>
      </c>
      <c r="BA1119" s="11">
        <f t="shared" ca="1" si="263"/>
        <v>0</v>
      </c>
      <c r="BB1119" s="11"/>
      <c r="BC1119" s="11">
        <f>IF($AG1119,SUMPRODUCT(AI$2:AI1119,$AH$2:$AH1119)/SUM($AH$2:$AH1119),0)</f>
        <v>0</v>
      </c>
      <c r="BD1119" s="11">
        <f>IF($AG1119,SUMPRODUCT(AJ$2:AJ1119,$AH$2:$AH1119)/SUM($AH$2:$AH1119),0)</f>
        <v>0</v>
      </c>
      <c r="BE1119" s="11">
        <f>IF($AG1119,SUMPRODUCT(AK$2:AK1119,$AH$2:$AH1119)/SUM($AH$2:$AH1119),0)</f>
        <v>0</v>
      </c>
      <c r="BF1119" s="11">
        <f>IF($AG1119,SUMPRODUCT(AL$2:AL1119,$AH$2:$AH1119)/SUM($AH$2:$AH1119),0)</f>
        <v>0</v>
      </c>
      <c r="BG1119" s="11">
        <f>IF($AG1119,SUMPRODUCT(AM$2:AM1119,$AH$2:$AH1119)/SUM($AH$2:$AH1119),0)</f>
        <v>0</v>
      </c>
      <c r="BH1119" s="11">
        <f>IF($AG1119,SUMPRODUCT(AN$2:AN1119,$AH$2:$AH1119)/SUM($AH$2:$AH1119),0)</f>
        <v>0</v>
      </c>
      <c r="BI1119" s="11">
        <f>IF($AG1119,SUMPRODUCT(AO$2:AO1119,$AH$2:$AH1119)/SUM($AH$2:$AH1119),0)</f>
        <v>0</v>
      </c>
      <c r="BJ1119" s="11">
        <f>IF($AG1119,SUMPRODUCT(AP$2:AP1119,$AH$2:$AH1119)/SUM($AH$2:$AH1119),0)</f>
        <v>0</v>
      </c>
      <c r="BK1119" s="11">
        <f>IF($AG1119,SUMPRODUCT(AQ$2:AQ1119,$AH$2:$AH1119)/SUM($AH$2:$AH1119),0)</f>
        <v>0</v>
      </c>
      <c r="BL1119" s="11">
        <f>IF($AG1119,SUMPRODUCT(AR$2:AR1119,$AH$2:$AH1119)/SUM($AH$2:$AH1119),0)</f>
        <v>0</v>
      </c>
      <c r="BM1119" s="11">
        <f>IF($AG1119,SUMPRODUCT(AS$2:AS1119,$AH$2:$AH1119)/SUM($AH$2:$AH1119),0)</f>
        <v>0</v>
      </c>
      <c r="BN1119" s="11">
        <f>IF($AG1119,SUMPRODUCT(AT$2:AT1119,$AH$2:$AH1119)/SUM($AH$2:$AH1119),0)</f>
        <v>0</v>
      </c>
      <c r="BO1119" s="11">
        <f>IF($AG1119,SUMPRODUCT(AU$2:AU1119,$AH$2:$AH1119)/SUM($AH$2:$AH1119),0)</f>
        <v>0</v>
      </c>
      <c r="BP1119" s="11">
        <f>IF($AG1119,SUMPRODUCT(AV$2:AV1119,$AH$2:$AH1119)/SUM($AH$2:$AH1119),0)</f>
        <v>0</v>
      </c>
      <c r="BQ1119" s="11">
        <f>IF($AG1119,SUMPRODUCT(AW$2:AW1119,$AH$2:$AH1119)/SUM($AH$2:$AH1119),0)</f>
        <v>0</v>
      </c>
      <c r="BR1119" s="11">
        <f>IF($AG1119,SUMPRODUCT(AX$2:AX1119,$AH$2:$AH1119)/SUM($AH$2:$AH1119),0)</f>
        <v>0</v>
      </c>
      <c r="BS1119" s="11">
        <f>IF($AG1119,SUMPRODUCT(AY$2:AY1119,$AH$2:$AH1119)/SUM($AH$2:$AH1119),0)</f>
        <v>0</v>
      </c>
      <c r="BT1119" s="11">
        <f>IF($AG1119,SUMPRODUCT(AZ$2:AZ1119,$AH$2:$AH1119)/SUM($AH$2:$AH1119),0)</f>
        <v>0</v>
      </c>
      <c r="BU1119" s="11">
        <f>IF($AG1119,SUMPRODUCT(BA$2:BA1119,$AH$2:$AH1119)/SUM($AH$2:$AH1119),0)</f>
        <v>0</v>
      </c>
      <c r="BV1119" s="11"/>
      <c r="BW1119" s="109" cm="1">
        <f t="array" ref="BW1119">IF($AG1119,SQRT(SUMPRODUCT($AH$2:$AH1119, (AI$2:AI1119-BC1119)^2)/(SUM($AH$2:$AH1119)-1)),0)</f>
        <v>0</v>
      </c>
      <c r="BX1119" s="109" cm="1">
        <f t="array" ref="BX1119">IF($AG1119,SQRT(SUMPRODUCT($AH$2:$AH1119, (AJ$2:AJ1119-BD1119)^2)/(SUM($AH$2:$AH1119)-1)),0)</f>
        <v>0</v>
      </c>
      <c r="BY1119" s="109" cm="1">
        <f t="array" ref="BY1119">IF($AG1119,SQRT(SUMPRODUCT($AH$2:$AH1119, (AK$2:AK1119-BE1119)^2)/(SUM($AH$2:$AH1119)-1)),0)</f>
        <v>0</v>
      </c>
      <c r="BZ1119" s="109" cm="1">
        <f t="array" ref="BZ1119">IF($AG1119,SQRT(SUMPRODUCT($AH$2:$AH1119, (AL$2:AL1119-BF1119)^2)/(SUM($AH$2:$AH1119)-1)),0)</f>
        <v>0</v>
      </c>
      <c r="CA1119" s="109" cm="1">
        <f t="array" ref="CA1119">IF($AG1119,SQRT(SUMPRODUCT($AH$2:$AH1119, (AM$2:AM1119-BG1119)^2)/(SUM($AH$2:$AH1119)-1)),0)</f>
        <v>0</v>
      </c>
      <c r="CB1119" s="109" cm="1">
        <f t="array" ref="CB1119">IF($AG1119,SQRT(SUMPRODUCT($AH$2:$AH1119, (AN$2:AN1119-BH1119)^2)/(SUM($AH$2:$AH1119)-1)),0)</f>
        <v>0</v>
      </c>
      <c r="CC1119" s="109" cm="1">
        <f t="array" ref="CC1119">IF($AG1119,SQRT(SUMPRODUCT($AH$2:$AH1119, (AO$2:AO1119-BI1119)^2)/(SUM($AH$2:$AH1119)-1)),0)</f>
        <v>0</v>
      </c>
      <c r="CD1119" s="109" cm="1">
        <f t="array" ref="CD1119">IF($AG1119,SQRT(SUMPRODUCT($AH$2:$AH1119, (AP$2:AP1119-BJ1119)^2)/(SUM($AH$2:$AH1119)-1)),0)</f>
        <v>0</v>
      </c>
      <c r="CE1119" s="109" cm="1">
        <f t="array" ref="CE1119">IF($AG1119,SQRT(SUMPRODUCT($AH$2:$AH1119, (AQ$2:AQ1119-BK1119)^2)/(SUM($AH$2:$AH1119)-1)),0)</f>
        <v>0</v>
      </c>
      <c r="CF1119" s="109" cm="1">
        <f t="array" ref="CF1119">IF($AG1119,SQRT(SUMPRODUCT($AH$2:$AH1119, (AR$2:AR1119-BL1119)^2)/(SUM($AH$2:$AH1119)-1)),0)</f>
        <v>0</v>
      </c>
      <c r="CG1119" s="109" cm="1">
        <f t="array" ref="CG1119">IF($AG1119,SQRT(SUMPRODUCT($AH$2:$AH1119, (AS$2:AS1119-BM1119)^2)/(SUM($AH$2:$AH1119)-1)),0)</f>
        <v>0</v>
      </c>
      <c r="CH1119" s="109" cm="1">
        <f t="array" ref="CH1119">IF($AG1119,SQRT(SUMPRODUCT($AH$2:$AH1119, (AT$2:AT1119-BN1119)^2)/(SUM($AH$2:$AH1119)-1)),0)</f>
        <v>0</v>
      </c>
      <c r="CI1119" s="109" cm="1">
        <f t="array" ref="CI1119">IF($AG1119,SQRT(SUMPRODUCT($AH$2:$AH1119, (AU$2:AU1119-BO1119)^2)/(SUM($AH$2:$AH1119)-1)),0)</f>
        <v>0</v>
      </c>
      <c r="CJ1119" s="109" cm="1">
        <f t="array" ref="CJ1119">IF($AG1119,SQRT(SUMPRODUCT($AH$2:$AH1119, (AV$2:AV1119-BP1119)^2)/(SUM($AH$2:$AH1119)-1)),0)</f>
        <v>0</v>
      </c>
      <c r="CK1119" s="109" cm="1">
        <f t="array" ref="CK1119">IF($AG1119,SQRT(SUMPRODUCT($AH$2:$AH1119, (AW$2:AW1119-BQ1119)^2)/(SUM($AH$2:$AH1119)-1)),0)</f>
        <v>0</v>
      </c>
      <c r="CL1119" s="109" cm="1">
        <f t="array" ref="CL1119">IF($AG1119,SQRT(SUMPRODUCT($AH$2:$AH1119, (AX$2:AX1119-BR1119)^2)/(SUM($AH$2:$AH1119)-1)),0)</f>
        <v>0</v>
      </c>
      <c r="CM1119" s="109" cm="1">
        <f t="array" ref="CM1119">IF($AG1119,SQRT(SUMPRODUCT($AH$2:$AH1119, (AY$2:AY1119-BS1119)^2)/(SUM($AH$2:$AH1119)-1)),0)</f>
        <v>0</v>
      </c>
      <c r="CN1119" s="109" cm="1">
        <f t="array" ref="CN1119">IF($AG1119,SQRT(SUMPRODUCT($AH$2:$AH1119, (AZ$2:AZ1119-BT1119)^2)/(SUM($AH$2:$AH1119)-1)),0)</f>
        <v>0</v>
      </c>
      <c r="CO1119" s="109" cm="1">
        <f t="array" ref="CO1119">IF($AG1119,SQRT(SUMPRODUCT($AH$2:$AH1119, (BA$2:BA1119-BU1119)^2)/(SUM($AH$2:$AH1119)-1)),0)</f>
        <v>0</v>
      </c>
    </row>
    <row r="1120" spans="34:93" x14ac:dyDescent="0.25">
      <c r="AH1120" s="99" t="str">
        <f t="shared" si="253"/>
        <v/>
      </c>
      <c r="AI1120" s="11">
        <f t="shared" ca="1" si="262"/>
        <v>0</v>
      </c>
      <c r="AJ1120" s="11">
        <f t="shared" ca="1" si="262"/>
        <v>0</v>
      </c>
      <c r="AK1120" s="11">
        <f t="shared" ca="1" si="262"/>
        <v>0</v>
      </c>
      <c r="AL1120" s="11">
        <f t="shared" ca="1" si="262"/>
        <v>0</v>
      </c>
      <c r="AM1120" s="11">
        <f t="shared" ca="1" si="262"/>
        <v>0</v>
      </c>
      <c r="AN1120" s="11">
        <f t="shared" ca="1" si="262"/>
        <v>0</v>
      </c>
      <c r="AO1120" s="11">
        <f t="shared" ca="1" si="262"/>
        <v>0</v>
      </c>
      <c r="AP1120" s="11">
        <f t="shared" ca="1" si="262"/>
        <v>0</v>
      </c>
      <c r="AQ1120" s="11">
        <f t="shared" ca="1" si="262"/>
        <v>0</v>
      </c>
      <c r="AR1120" s="11">
        <f t="shared" ca="1" si="262"/>
        <v>0</v>
      </c>
      <c r="AS1120" s="11">
        <f t="shared" ca="1" si="263"/>
        <v>0</v>
      </c>
      <c r="AT1120" s="11">
        <f t="shared" ca="1" si="263"/>
        <v>0</v>
      </c>
      <c r="AU1120" s="11">
        <f t="shared" ca="1" si="263"/>
        <v>0</v>
      </c>
      <c r="AV1120" s="11">
        <f t="shared" ca="1" si="263"/>
        <v>0</v>
      </c>
      <c r="AW1120" s="11">
        <f t="shared" ca="1" si="263"/>
        <v>0</v>
      </c>
      <c r="AX1120" s="11">
        <f t="shared" ca="1" si="263"/>
        <v>0</v>
      </c>
      <c r="AY1120" s="11">
        <f t="shared" ca="1" si="263"/>
        <v>0</v>
      </c>
      <c r="AZ1120" s="11">
        <f t="shared" ca="1" si="263"/>
        <v>0</v>
      </c>
      <c r="BA1120" s="11">
        <f t="shared" ca="1" si="263"/>
        <v>0</v>
      </c>
      <c r="BB1120" s="11"/>
      <c r="BC1120" s="11">
        <f>IF($AG1120,SUMPRODUCT(AI$2:AI1120,$AH$2:$AH1120)/SUM($AH$2:$AH1120),0)</f>
        <v>0</v>
      </c>
      <c r="BD1120" s="11">
        <f>IF($AG1120,SUMPRODUCT(AJ$2:AJ1120,$AH$2:$AH1120)/SUM($AH$2:$AH1120),0)</f>
        <v>0</v>
      </c>
      <c r="BE1120" s="11">
        <f>IF($AG1120,SUMPRODUCT(AK$2:AK1120,$AH$2:$AH1120)/SUM($AH$2:$AH1120),0)</f>
        <v>0</v>
      </c>
      <c r="BF1120" s="11">
        <f>IF($AG1120,SUMPRODUCT(AL$2:AL1120,$AH$2:$AH1120)/SUM($AH$2:$AH1120),0)</f>
        <v>0</v>
      </c>
      <c r="BG1120" s="11">
        <f>IF($AG1120,SUMPRODUCT(AM$2:AM1120,$AH$2:$AH1120)/SUM($AH$2:$AH1120),0)</f>
        <v>0</v>
      </c>
      <c r="BH1120" s="11">
        <f>IF($AG1120,SUMPRODUCT(AN$2:AN1120,$AH$2:$AH1120)/SUM($AH$2:$AH1120),0)</f>
        <v>0</v>
      </c>
      <c r="BI1120" s="11">
        <f>IF($AG1120,SUMPRODUCT(AO$2:AO1120,$AH$2:$AH1120)/SUM($AH$2:$AH1120),0)</f>
        <v>0</v>
      </c>
      <c r="BJ1120" s="11">
        <f>IF($AG1120,SUMPRODUCT(AP$2:AP1120,$AH$2:$AH1120)/SUM($AH$2:$AH1120),0)</f>
        <v>0</v>
      </c>
      <c r="BK1120" s="11">
        <f>IF($AG1120,SUMPRODUCT(AQ$2:AQ1120,$AH$2:$AH1120)/SUM($AH$2:$AH1120),0)</f>
        <v>0</v>
      </c>
      <c r="BL1120" s="11">
        <f>IF($AG1120,SUMPRODUCT(AR$2:AR1120,$AH$2:$AH1120)/SUM($AH$2:$AH1120),0)</f>
        <v>0</v>
      </c>
      <c r="BM1120" s="11">
        <f>IF($AG1120,SUMPRODUCT(AS$2:AS1120,$AH$2:$AH1120)/SUM($AH$2:$AH1120),0)</f>
        <v>0</v>
      </c>
      <c r="BN1120" s="11">
        <f>IF($AG1120,SUMPRODUCT(AT$2:AT1120,$AH$2:$AH1120)/SUM($AH$2:$AH1120),0)</f>
        <v>0</v>
      </c>
      <c r="BO1120" s="11">
        <f>IF($AG1120,SUMPRODUCT(AU$2:AU1120,$AH$2:$AH1120)/SUM($AH$2:$AH1120),0)</f>
        <v>0</v>
      </c>
      <c r="BP1120" s="11">
        <f>IF($AG1120,SUMPRODUCT(AV$2:AV1120,$AH$2:$AH1120)/SUM($AH$2:$AH1120),0)</f>
        <v>0</v>
      </c>
      <c r="BQ1120" s="11">
        <f>IF($AG1120,SUMPRODUCT(AW$2:AW1120,$AH$2:$AH1120)/SUM($AH$2:$AH1120),0)</f>
        <v>0</v>
      </c>
      <c r="BR1120" s="11">
        <f>IF($AG1120,SUMPRODUCT(AX$2:AX1120,$AH$2:$AH1120)/SUM($AH$2:$AH1120),0)</f>
        <v>0</v>
      </c>
      <c r="BS1120" s="11">
        <f>IF($AG1120,SUMPRODUCT(AY$2:AY1120,$AH$2:$AH1120)/SUM($AH$2:$AH1120),0)</f>
        <v>0</v>
      </c>
      <c r="BT1120" s="11">
        <f>IF($AG1120,SUMPRODUCT(AZ$2:AZ1120,$AH$2:$AH1120)/SUM($AH$2:$AH1120),0)</f>
        <v>0</v>
      </c>
      <c r="BU1120" s="11">
        <f>IF($AG1120,SUMPRODUCT(BA$2:BA1120,$AH$2:$AH1120)/SUM($AH$2:$AH1120),0)</f>
        <v>0</v>
      </c>
      <c r="BV1120" s="11"/>
      <c r="BW1120" s="109" cm="1">
        <f t="array" ref="BW1120">IF($AG1120,SQRT(SUMPRODUCT($AH$2:$AH1120, (AI$2:AI1120-BC1120)^2)/(SUM($AH$2:$AH1120)-1)),0)</f>
        <v>0</v>
      </c>
      <c r="BX1120" s="109" cm="1">
        <f t="array" ref="BX1120">IF($AG1120,SQRT(SUMPRODUCT($AH$2:$AH1120, (AJ$2:AJ1120-BD1120)^2)/(SUM($AH$2:$AH1120)-1)),0)</f>
        <v>0</v>
      </c>
      <c r="BY1120" s="109" cm="1">
        <f t="array" ref="BY1120">IF($AG1120,SQRT(SUMPRODUCT($AH$2:$AH1120, (AK$2:AK1120-BE1120)^2)/(SUM($AH$2:$AH1120)-1)),0)</f>
        <v>0</v>
      </c>
      <c r="BZ1120" s="109" cm="1">
        <f t="array" ref="BZ1120">IF($AG1120,SQRT(SUMPRODUCT($AH$2:$AH1120, (AL$2:AL1120-BF1120)^2)/(SUM($AH$2:$AH1120)-1)),0)</f>
        <v>0</v>
      </c>
      <c r="CA1120" s="109" cm="1">
        <f t="array" ref="CA1120">IF($AG1120,SQRT(SUMPRODUCT($AH$2:$AH1120, (AM$2:AM1120-BG1120)^2)/(SUM($AH$2:$AH1120)-1)),0)</f>
        <v>0</v>
      </c>
      <c r="CB1120" s="109" cm="1">
        <f t="array" ref="CB1120">IF($AG1120,SQRT(SUMPRODUCT($AH$2:$AH1120, (AN$2:AN1120-BH1120)^2)/(SUM($AH$2:$AH1120)-1)),0)</f>
        <v>0</v>
      </c>
      <c r="CC1120" s="109" cm="1">
        <f t="array" ref="CC1120">IF($AG1120,SQRT(SUMPRODUCT($AH$2:$AH1120, (AO$2:AO1120-BI1120)^2)/(SUM($AH$2:$AH1120)-1)),0)</f>
        <v>0</v>
      </c>
      <c r="CD1120" s="109" cm="1">
        <f t="array" ref="CD1120">IF($AG1120,SQRT(SUMPRODUCT($AH$2:$AH1120, (AP$2:AP1120-BJ1120)^2)/(SUM($AH$2:$AH1120)-1)),0)</f>
        <v>0</v>
      </c>
      <c r="CE1120" s="109" cm="1">
        <f t="array" ref="CE1120">IF($AG1120,SQRT(SUMPRODUCT($AH$2:$AH1120, (AQ$2:AQ1120-BK1120)^2)/(SUM($AH$2:$AH1120)-1)),0)</f>
        <v>0</v>
      </c>
      <c r="CF1120" s="109" cm="1">
        <f t="array" ref="CF1120">IF($AG1120,SQRT(SUMPRODUCT($AH$2:$AH1120, (AR$2:AR1120-BL1120)^2)/(SUM($AH$2:$AH1120)-1)),0)</f>
        <v>0</v>
      </c>
      <c r="CG1120" s="109" cm="1">
        <f t="array" ref="CG1120">IF($AG1120,SQRT(SUMPRODUCT($AH$2:$AH1120, (AS$2:AS1120-BM1120)^2)/(SUM($AH$2:$AH1120)-1)),0)</f>
        <v>0</v>
      </c>
      <c r="CH1120" s="109" cm="1">
        <f t="array" ref="CH1120">IF($AG1120,SQRT(SUMPRODUCT($AH$2:$AH1120, (AT$2:AT1120-BN1120)^2)/(SUM($AH$2:$AH1120)-1)),0)</f>
        <v>0</v>
      </c>
      <c r="CI1120" s="109" cm="1">
        <f t="array" ref="CI1120">IF($AG1120,SQRT(SUMPRODUCT($AH$2:$AH1120, (AU$2:AU1120-BO1120)^2)/(SUM($AH$2:$AH1120)-1)),0)</f>
        <v>0</v>
      </c>
      <c r="CJ1120" s="109" cm="1">
        <f t="array" ref="CJ1120">IF($AG1120,SQRT(SUMPRODUCT($AH$2:$AH1120, (AV$2:AV1120-BP1120)^2)/(SUM($AH$2:$AH1120)-1)),0)</f>
        <v>0</v>
      </c>
      <c r="CK1120" s="109" cm="1">
        <f t="array" ref="CK1120">IF($AG1120,SQRT(SUMPRODUCT($AH$2:$AH1120, (AW$2:AW1120-BQ1120)^2)/(SUM($AH$2:$AH1120)-1)),0)</f>
        <v>0</v>
      </c>
      <c r="CL1120" s="109" cm="1">
        <f t="array" ref="CL1120">IF($AG1120,SQRT(SUMPRODUCT($AH$2:$AH1120, (AX$2:AX1120-BR1120)^2)/(SUM($AH$2:$AH1120)-1)),0)</f>
        <v>0</v>
      </c>
      <c r="CM1120" s="109" cm="1">
        <f t="array" ref="CM1120">IF($AG1120,SQRT(SUMPRODUCT($AH$2:$AH1120, (AY$2:AY1120-BS1120)^2)/(SUM($AH$2:$AH1120)-1)),0)</f>
        <v>0</v>
      </c>
      <c r="CN1120" s="109" cm="1">
        <f t="array" ref="CN1120">IF($AG1120,SQRT(SUMPRODUCT($AH$2:$AH1120, (AZ$2:AZ1120-BT1120)^2)/(SUM($AH$2:$AH1120)-1)),0)</f>
        <v>0</v>
      </c>
      <c r="CO1120" s="109" cm="1">
        <f t="array" ref="CO1120">IF($AG1120,SQRT(SUMPRODUCT($AH$2:$AH1120, (BA$2:BA1120-BU1120)^2)/(SUM($AH$2:$AH1120)-1)),0)</f>
        <v>0</v>
      </c>
    </row>
    <row r="1121" spans="34:93" x14ac:dyDescent="0.25">
      <c r="AH1121" s="99" t="str">
        <f t="shared" si="253"/>
        <v/>
      </c>
      <c r="AI1121" s="11">
        <f t="shared" ca="1" si="262"/>
        <v>0</v>
      </c>
      <c r="AJ1121" s="11">
        <f t="shared" ca="1" si="262"/>
        <v>0</v>
      </c>
      <c r="AK1121" s="11">
        <f t="shared" ca="1" si="262"/>
        <v>0</v>
      </c>
      <c r="AL1121" s="11">
        <f t="shared" ca="1" si="262"/>
        <v>0</v>
      </c>
      <c r="AM1121" s="11">
        <f t="shared" ca="1" si="262"/>
        <v>0</v>
      </c>
      <c r="AN1121" s="11">
        <f t="shared" ca="1" si="262"/>
        <v>0</v>
      </c>
      <c r="AO1121" s="11">
        <f t="shared" ca="1" si="262"/>
        <v>0</v>
      </c>
      <c r="AP1121" s="11">
        <f t="shared" ca="1" si="262"/>
        <v>0</v>
      </c>
      <c r="AQ1121" s="11">
        <f t="shared" ca="1" si="262"/>
        <v>0</v>
      </c>
      <c r="AR1121" s="11">
        <f t="shared" ca="1" si="262"/>
        <v>0</v>
      </c>
      <c r="AS1121" s="11">
        <f t="shared" ca="1" si="263"/>
        <v>0</v>
      </c>
      <c r="AT1121" s="11">
        <f t="shared" ca="1" si="263"/>
        <v>0</v>
      </c>
      <c r="AU1121" s="11">
        <f t="shared" ca="1" si="263"/>
        <v>0</v>
      </c>
      <c r="AV1121" s="11">
        <f t="shared" ca="1" si="263"/>
        <v>0</v>
      </c>
      <c r="AW1121" s="11">
        <f t="shared" ca="1" si="263"/>
        <v>0</v>
      </c>
      <c r="AX1121" s="11">
        <f t="shared" ca="1" si="263"/>
        <v>0</v>
      </c>
      <c r="AY1121" s="11">
        <f t="shared" ca="1" si="263"/>
        <v>0</v>
      </c>
      <c r="AZ1121" s="11">
        <f t="shared" ca="1" si="263"/>
        <v>0</v>
      </c>
      <c r="BA1121" s="11">
        <f t="shared" ca="1" si="263"/>
        <v>0</v>
      </c>
      <c r="BB1121" s="11"/>
      <c r="BC1121" s="11">
        <f>IF($AG1121,SUMPRODUCT(AI$2:AI1121,$AH$2:$AH1121)/SUM($AH$2:$AH1121),0)</f>
        <v>0</v>
      </c>
      <c r="BD1121" s="11">
        <f>IF($AG1121,SUMPRODUCT(AJ$2:AJ1121,$AH$2:$AH1121)/SUM($AH$2:$AH1121),0)</f>
        <v>0</v>
      </c>
      <c r="BE1121" s="11">
        <f>IF($AG1121,SUMPRODUCT(AK$2:AK1121,$AH$2:$AH1121)/SUM($AH$2:$AH1121),0)</f>
        <v>0</v>
      </c>
      <c r="BF1121" s="11">
        <f>IF($AG1121,SUMPRODUCT(AL$2:AL1121,$AH$2:$AH1121)/SUM($AH$2:$AH1121),0)</f>
        <v>0</v>
      </c>
      <c r="BG1121" s="11">
        <f>IF($AG1121,SUMPRODUCT(AM$2:AM1121,$AH$2:$AH1121)/SUM($AH$2:$AH1121),0)</f>
        <v>0</v>
      </c>
      <c r="BH1121" s="11">
        <f>IF($AG1121,SUMPRODUCT(AN$2:AN1121,$AH$2:$AH1121)/SUM($AH$2:$AH1121),0)</f>
        <v>0</v>
      </c>
      <c r="BI1121" s="11">
        <f>IF($AG1121,SUMPRODUCT(AO$2:AO1121,$AH$2:$AH1121)/SUM($AH$2:$AH1121),0)</f>
        <v>0</v>
      </c>
      <c r="BJ1121" s="11">
        <f>IF($AG1121,SUMPRODUCT(AP$2:AP1121,$AH$2:$AH1121)/SUM($AH$2:$AH1121),0)</f>
        <v>0</v>
      </c>
      <c r="BK1121" s="11">
        <f>IF($AG1121,SUMPRODUCT(AQ$2:AQ1121,$AH$2:$AH1121)/SUM($AH$2:$AH1121),0)</f>
        <v>0</v>
      </c>
      <c r="BL1121" s="11">
        <f>IF($AG1121,SUMPRODUCT(AR$2:AR1121,$AH$2:$AH1121)/SUM($AH$2:$AH1121),0)</f>
        <v>0</v>
      </c>
      <c r="BM1121" s="11">
        <f>IF($AG1121,SUMPRODUCT(AS$2:AS1121,$AH$2:$AH1121)/SUM($AH$2:$AH1121),0)</f>
        <v>0</v>
      </c>
      <c r="BN1121" s="11">
        <f>IF($AG1121,SUMPRODUCT(AT$2:AT1121,$AH$2:$AH1121)/SUM($AH$2:$AH1121),0)</f>
        <v>0</v>
      </c>
      <c r="BO1121" s="11">
        <f>IF($AG1121,SUMPRODUCT(AU$2:AU1121,$AH$2:$AH1121)/SUM($AH$2:$AH1121),0)</f>
        <v>0</v>
      </c>
      <c r="BP1121" s="11">
        <f>IF($AG1121,SUMPRODUCT(AV$2:AV1121,$AH$2:$AH1121)/SUM($AH$2:$AH1121),0)</f>
        <v>0</v>
      </c>
      <c r="BQ1121" s="11">
        <f>IF($AG1121,SUMPRODUCT(AW$2:AW1121,$AH$2:$AH1121)/SUM($AH$2:$AH1121),0)</f>
        <v>0</v>
      </c>
      <c r="BR1121" s="11">
        <f>IF($AG1121,SUMPRODUCT(AX$2:AX1121,$AH$2:$AH1121)/SUM($AH$2:$AH1121),0)</f>
        <v>0</v>
      </c>
      <c r="BS1121" s="11">
        <f>IF($AG1121,SUMPRODUCT(AY$2:AY1121,$AH$2:$AH1121)/SUM($AH$2:$AH1121),0)</f>
        <v>0</v>
      </c>
      <c r="BT1121" s="11">
        <f>IF($AG1121,SUMPRODUCT(AZ$2:AZ1121,$AH$2:$AH1121)/SUM($AH$2:$AH1121),0)</f>
        <v>0</v>
      </c>
      <c r="BU1121" s="11">
        <f>IF($AG1121,SUMPRODUCT(BA$2:BA1121,$AH$2:$AH1121)/SUM($AH$2:$AH1121),0)</f>
        <v>0</v>
      </c>
      <c r="BV1121" s="11"/>
      <c r="BW1121" s="109" cm="1">
        <f t="array" ref="BW1121">IF($AG1121,SQRT(SUMPRODUCT($AH$2:$AH1121, (AI$2:AI1121-BC1121)^2)/(SUM($AH$2:$AH1121)-1)),0)</f>
        <v>0</v>
      </c>
      <c r="BX1121" s="109" cm="1">
        <f t="array" ref="BX1121">IF($AG1121,SQRT(SUMPRODUCT($AH$2:$AH1121, (AJ$2:AJ1121-BD1121)^2)/(SUM($AH$2:$AH1121)-1)),0)</f>
        <v>0</v>
      </c>
      <c r="BY1121" s="109" cm="1">
        <f t="array" ref="BY1121">IF($AG1121,SQRT(SUMPRODUCT($AH$2:$AH1121, (AK$2:AK1121-BE1121)^2)/(SUM($AH$2:$AH1121)-1)),0)</f>
        <v>0</v>
      </c>
      <c r="BZ1121" s="109" cm="1">
        <f t="array" ref="BZ1121">IF($AG1121,SQRT(SUMPRODUCT($AH$2:$AH1121, (AL$2:AL1121-BF1121)^2)/(SUM($AH$2:$AH1121)-1)),0)</f>
        <v>0</v>
      </c>
      <c r="CA1121" s="109" cm="1">
        <f t="array" ref="CA1121">IF($AG1121,SQRT(SUMPRODUCT($AH$2:$AH1121, (AM$2:AM1121-BG1121)^2)/(SUM($AH$2:$AH1121)-1)),0)</f>
        <v>0</v>
      </c>
      <c r="CB1121" s="109" cm="1">
        <f t="array" ref="CB1121">IF($AG1121,SQRT(SUMPRODUCT($AH$2:$AH1121, (AN$2:AN1121-BH1121)^2)/(SUM($AH$2:$AH1121)-1)),0)</f>
        <v>0</v>
      </c>
      <c r="CC1121" s="109" cm="1">
        <f t="array" ref="CC1121">IF($AG1121,SQRT(SUMPRODUCT($AH$2:$AH1121, (AO$2:AO1121-BI1121)^2)/(SUM($AH$2:$AH1121)-1)),0)</f>
        <v>0</v>
      </c>
      <c r="CD1121" s="109" cm="1">
        <f t="array" ref="CD1121">IF($AG1121,SQRT(SUMPRODUCT($AH$2:$AH1121, (AP$2:AP1121-BJ1121)^2)/(SUM($AH$2:$AH1121)-1)),0)</f>
        <v>0</v>
      </c>
      <c r="CE1121" s="109" cm="1">
        <f t="array" ref="CE1121">IF($AG1121,SQRT(SUMPRODUCT($AH$2:$AH1121, (AQ$2:AQ1121-BK1121)^2)/(SUM($AH$2:$AH1121)-1)),0)</f>
        <v>0</v>
      </c>
      <c r="CF1121" s="109" cm="1">
        <f t="array" ref="CF1121">IF($AG1121,SQRT(SUMPRODUCT($AH$2:$AH1121, (AR$2:AR1121-BL1121)^2)/(SUM($AH$2:$AH1121)-1)),0)</f>
        <v>0</v>
      </c>
      <c r="CG1121" s="109" cm="1">
        <f t="array" ref="CG1121">IF($AG1121,SQRT(SUMPRODUCT($AH$2:$AH1121, (AS$2:AS1121-BM1121)^2)/(SUM($AH$2:$AH1121)-1)),0)</f>
        <v>0</v>
      </c>
      <c r="CH1121" s="109" cm="1">
        <f t="array" ref="CH1121">IF($AG1121,SQRT(SUMPRODUCT($AH$2:$AH1121, (AT$2:AT1121-BN1121)^2)/(SUM($AH$2:$AH1121)-1)),0)</f>
        <v>0</v>
      </c>
      <c r="CI1121" s="109" cm="1">
        <f t="array" ref="CI1121">IF($AG1121,SQRT(SUMPRODUCT($AH$2:$AH1121, (AU$2:AU1121-BO1121)^2)/(SUM($AH$2:$AH1121)-1)),0)</f>
        <v>0</v>
      </c>
      <c r="CJ1121" s="109" cm="1">
        <f t="array" ref="CJ1121">IF($AG1121,SQRT(SUMPRODUCT($AH$2:$AH1121, (AV$2:AV1121-BP1121)^2)/(SUM($AH$2:$AH1121)-1)),0)</f>
        <v>0</v>
      </c>
      <c r="CK1121" s="109" cm="1">
        <f t="array" ref="CK1121">IF($AG1121,SQRT(SUMPRODUCT($AH$2:$AH1121, (AW$2:AW1121-BQ1121)^2)/(SUM($AH$2:$AH1121)-1)),0)</f>
        <v>0</v>
      </c>
      <c r="CL1121" s="109" cm="1">
        <f t="array" ref="CL1121">IF($AG1121,SQRT(SUMPRODUCT($AH$2:$AH1121, (AX$2:AX1121-BR1121)^2)/(SUM($AH$2:$AH1121)-1)),0)</f>
        <v>0</v>
      </c>
      <c r="CM1121" s="109" cm="1">
        <f t="array" ref="CM1121">IF($AG1121,SQRT(SUMPRODUCT($AH$2:$AH1121, (AY$2:AY1121-BS1121)^2)/(SUM($AH$2:$AH1121)-1)),0)</f>
        <v>0</v>
      </c>
      <c r="CN1121" s="109" cm="1">
        <f t="array" ref="CN1121">IF($AG1121,SQRT(SUMPRODUCT($AH$2:$AH1121, (AZ$2:AZ1121-BT1121)^2)/(SUM($AH$2:$AH1121)-1)),0)</f>
        <v>0</v>
      </c>
      <c r="CO1121" s="109" cm="1">
        <f t="array" ref="CO1121">IF($AG1121,SQRT(SUMPRODUCT($AH$2:$AH1121, (BA$2:BA1121-BU1121)^2)/(SUM($AH$2:$AH1121)-1)),0)</f>
        <v>0</v>
      </c>
    </row>
    <row r="1122" spans="34:93" x14ac:dyDescent="0.25">
      <c r="AH1122" s="99" t="str">
        <f t="shared" si="253"/>
        <v/>
      </c>
      <c r="AI1122" s="11">
        <f t="shared" ref="AI1122:AR1131" ca="1" si="264">IF(AI$1&lt;&gt;0,SUMIFS(INDIRECT(AI$1), Fecha,$AG1122),0)</f>
        <v>0</v>
      </c>
      <c r="AJ1122" s="11">
        <f t="shared" ca="1" si="264"/>
        <v>0</v>
      </c>
      <c r="AK1122" s="11">
        <f t="shared" ca="1" si="264"/>
        <v>0</v>
      </c>
      <c r="AL1122" s="11">
        <f t="shared" ca="1" si="264"/>
        <v>0</v>
      </c>
      <c r="AM1122" s="11">
        <f t="shared" ca="1" si="264"/>
        <v>0</v>
      </c>
      <c r="AN1122" s="11">
        <f t="shared" ca="1" si="264"/>
        <v>0</v>
      </c>
      <c r="AO1122" s="11">
        <f t="shared" ca="1" si="264"/>
        <v>0</v>
      </c>
      <c r="AP1122" s="11">
        <f t="shared" ca="1" si="264"/>
        <v>0</v>
      </c>
      <c r="AQ1122" s="11">
        <f t="shared" ca="1" si="264"/>
        <v>0</v>
      </c>
      <c r="AR1122" s="11">
        <f t="shared" ca="1" si="264"/>
        <v>0</v>
      </c>
      <c r="AS1122" s="11">
        <f t="shared" ref="AS1122:BA1131" ca="1" si="265">IF(AS$1&lt;&gt;0,SUMIFS(INDIRECT(AS$1), Fecha,$AG1122),0)</f>
        <v>0</v>
      </c>
      <c r="AT1122" s="11">
        <f t="shared" ca="1" si="265"/>
        <v>0</v>
      </c>
      <c r="AU1122" s="11">
        <f t="shared" ca="1" si="265"/>
        <v>0</v>
      </c>
      <c r="AV1122" s="11">
        <f t="shared" ca="1" si="265"/>
        <v>0</v>
      </c>
      <c r="AW1122" s="11">
        <f t="shared" ca="1" si="265"/>
        <v>0</v>
      </c>
      <c r="AX1122" s="11">
        <f t="shared" ca="1" si="265"/>
        <v>0</v>
      </c>
      <c r="AY1122" s="11">
        <f t="shared" ca="1" si="265"/>
        <v>0</v>
      </c>
      <c r="AZ1122" s="11">
        <f t="shared" ca="1" si="265"/>
        <v>0</v>
      </c>
      <c r="BA1122" s="11">
        <f t="shared" ca="1" si="265"/>
        <v>0</v>
      </c>
      <c r="BB1122" s="11"/>
      <c r="BC1122" s="11">
        <f>IF($AG1122,SUMPRODUCT(AI$2:AI1122,$AH$2:$AH1122)/SUM($AH$2:$AH1122),0)</f>
        <v>0</v>
      </c>
      <c r="BD1122" s="11">
        <f>IF($AG1122,SUMPRODUCT(AJ$2:AJ1122,$AH$2:$AH1122)/SUM($AH$2:$AH1122),0)</f>
        <v>0</v>
      </c>
      <c r="BE1122" s="11">
        <f>IF($AG1122,SUMPRODUCT(AK$2:AK1122,$AH$2:$AH1122)/SUM($AH$2:$AH1122),0)</f>
        <v>0</v>
      </c>
      <c r="BF1122" s="11">
        <f>IF($AG1122,SUMPRODUCT(AL$2:AL1122,$AH$2:$AH1122)/SUM($AH$2:$AH1122),0)</f>
        <v>0</v>
      </c>
      <c r="BG1122" s="11">
        <f>IF($AG1122,SUMPRODUCT(AM$2:AM1122,$AH$2:$AH1122)/SUM($AH$2:$AH1122),0)</f>
        <v>0</v>
      </c>
      <c r="BH1122" s="11">
        <f>IF($AG1122,SUMPRODUCT(AN$2:AN1122,$AH$2:$AH1122)/SUM($AH$2:$AH1122),0)</f>
        <v>0</v>
      </c>
      <c r="BI1122" s="11">
        <f>IF($AG1122,SUMPRODUCT(AO$2:AO1122,$AH$2:$AH1122)/SUM($AH$2:$AH1122),0)</f>
        <v>0</v>
      </c>
      <c r="BJ1122" s="11">
        <f>IF($AG1122,SUMPRODUCT(AP$2:AP1122,$AH$2:$AH1122)/SUM($AH$2:$AH1122),0)</f>
        <v>0</v>
      </c>
      <c r="BK1122" s="11">
        <f>IF($AG1122,SUMPRODUCT(AQ$2:AQ1122,$AH$2:$AH1122)/SUM($AH$2:$AH1122),0)</f>
        <v>0</v>
      </c>
      <c r="BL1122" s="11">
        <f>IF($AG1122,SUMPRODUCT(AR$2:AR1122,$AH$2:$AH1122)/SUM($AH$2:$AH1122),0)</f>
        <v>0</v>
      </c>
      <c r="BM1122" s="11">
        <f>IF($AG1122,SUMPRODUCT(AS$2:AS1122,$AH$2:$AH1122)/SUM($AH$2:$AH1122),0)</f>
        <v>0</v>
      </c>
      <c r="BN1122" s="11">
        <f>IF($AG1122,SUMPRODUCT(AT$2:AT1122,$AH$2:$AH1122)/SUM($AH$2:$AH1122),0)</f>
        <v>0</v>
      </c>
      <c r="BO1122" s="11">
        <f>IF($AG1122,SUMPRODUCT(AU$2:AU1122,$AH$2:$AH1122)/SUM($AH$2:$AH1122),0)</f>
        <v>0</v>
      </c>
      <c r="BP1122" s="11">
        <f>IF($AG1122,SUMPRODUCT(AV$2:AV1122,$AH$2:$AH1122)/SUM($AH$2:$AH1122),0)</f>
        <v>0</v>
      </c>
      <c r="BQ1122" s="11">
        <f>IF($AG1122,SUMPRODUCT(AW$2:AW1122,$AH$2:$AH1122)/SUM($AH$2:$AH1122),0)</f>
        <v>0</v>
      </c>
      <c r="BR1122" s="11">
        <f>IF($AG1122,SUMPRODUCT(AX$2:AX1122,$AH$2:$AH1122)/SUM($AH$2:$AH1122),0)</f>
        <v>0</v>
      </c>
      <c r="BS1122" s="11">
        <f>IF($AG1122,SUMPRODUCT(AY$2:AY1122,$AH$2:$AH1122)/SUM($AH$2:$AH1122),0)</f>
        <v>0</v>
      </c>
      <c r="BT1122" s="11">
        <f>IF($AG1122,SUMPRODUCT(AZ$2:AZ1122,$AH$2:$AH1122)/SUM($AH$2:$AH1122),0)</f>
        <v>0</v>
      </c>
      <c r="BU1122" s="11">
        <f>IF($AG1122,SUMPRODUCT(BA$2:BA1122,$AH$2:$AH1122)/SUM($AH$2:$AH1122),0)</f>
        <v>0</v>
      </c>
      <c r="BV1122" s="11"/>
      <c r="BW1122" s="109" cm="1">
        <f t="array" ref="BW1122">IF($AG1122,SQRT(SUMPRODUCT($AH$2:$AH1122, (AI$2:AI1122-BC1122)^2)/(SUM($AH$2:$AH1122)-1)),0)</f>
        <v>0</v>
      </c>
      <c r="BX1122" s="109" cm="1">
        <f t="array" ref="BX1122">IF($AG1122,SQRT(SUMPRODUCT($AH$2:$AH1122, (AJ$2:AJ1122-BD1122)^2)/(SUM($AH$2:$AH1122)-1)),0)</f>
        <v>0</v>
      </c>
      <c r="BY1122" s="109" cm="1">
        <f t="array" ref="BY1122">IF($AG1122,SQRT(SUMPRODUCT($AH$2:$AH1122, (AK$2:AK1122-BE1122)^2)/(SUM($AH$2:$AH1122)-1)),0)</f>
        <v>0</v>
      </c>
      <c r="BZ1122" s="109" cm="1">
        <f t="array" ref="BZ1122">IF($AG1122,SQRT(SUMPRODUCT($AH$2:$AH1122, (AL$2:AL1122-BF1122)^2)/(SUM($AH$2:$AH1122)-1)),0)</f>
        <v>0</v>
      </c>
      <c r="CA1122" s="109" cm="1">
        <f t="array" ref="CA1122">IF($AG1122,SQRT(SUMPRODUCT($AH$2:$AH1122, (AM$2:AM1122-BG1122)^2)/(SUM($AH$2:$AH1122)-1)),0)</f>
        <v>0</v>
      </c>
      <c r="CB1122" s="109" cm="1">
        <f t="array" ref="CB1122">IF($AG1122,SQRT(SUMPRODUCT($AH$2:$AH1122, (AN$2:AN1122-BH1122)^2)/(SUM($AH$2:$AH1122)-1)),0)</f>
        <v>0</v>
      </c>
      <c r="CC1122" s="109" cm="1">
        <f t="array" ref="CC1122">IF($AG1122,SQRT(SUMPRODUCT($AH$2:$AH1122, (AO$2:AO1122-BI1122)^2)/(SUM($AH$2:$AH1122)-1)),0)</f>
        <v>0</v>
      </c>
      <c r="CD1122" s="109" cm="1">
        <f t="array" ref="CD1122">IF($AG1122,SQRT(SUMPRODUCT($AH$2:$AH1122, (AP$2:AP1122-BJ1122)^2)/(SUM($AH$2:$AH1122)-1)),0)</f>
        <v>0</v>
      </c>
      <c r="CE1122" s="109" cm="1">
        <f t="array" ref="CE1122">IF($AG1122,SQRT(SUMPRODUCT($AH$2:$AH1122, (AQ$2:AQ1122-BK1122)^2)/(SUM($AH$2:$AH1122)-1)),0)</f>
        <v>0</v>
      </c>
      <c r="CF1122" s="109" cm="1">
        <f t="array" ref="CF1122">IF($AG1122,SQRT(SUMPRODUCT($AH$2:$AH1122, (AR$2:AR1122-BL1122)^2)/(SUM($AH$2:$AH1122)-1)),0)</f>
        <v>0</v>
      </c>
      <c r="CG1122" s="109" cm="1">
        <f t="array" ref="CG1122">IF($AG1122,SQRT(SUMPRODUCT($AH$2:$AH1122, (AS$2:AS1122-BM1122)^2)/(SUM($AH$2:$AH1122)-1)),0)</f>
        <v>0</v>
      </c>
      <c r="CH1122" s="109" cm="1">
        <f t="array" ref="CH1122">IF($AG1122,SQRT(SUMPRODUCT($AH$2:$AH1122, (AT$2:AT1122-BN1122)^2)/(SUM($AH$2:$AH1122)-1)),0)</f>
        <v>0</v>
      </c>
      <c r="CI1122" s="109" cm="1">
        <f t="array" ref="CI1122">IF($AG1122,SQRT(SUMPRODUCT($AH$2:$AH1122, (AU$2:AU1122-BO1122)^2)/(SUM($AH$2:$AH1122)-1)),0)</f>
        <v>0</v>
      </c>
      <c r="CJ1122" s="109" cm="1">
        <f t="array" ref="CJ1122">IF($AG1122,SQRT(SUMPRODUCT($AH$2:$AH1122, (AV$2:AV1122-BP1122)^2)/(SUM($AH$2:$AH1122)-1)),0)</f>
        <v>0</v>
      </c>
      <c r="CK1122" s="109" cm="1">
        <f t="array" ref="CK1122">IF($AG1122,SQRT(SUMPRODUCT($AH$2:$AH1122, (AW$2:AW1122-BQ1122)^2)/(SUM($AH$2:$AH1122)-1)),0)</f>
        <v>0</v>
      </c>
      <c r="CL1122" s="109" cm="1">
        <f t="array" ref="CL1122">IF($AG1122,SQRT(SUMPRODUCT($AH$2:$AH1122, (AX$2:AX1122-BR1122)^2)/(SUM($AH$2:$AH1122)-1)),0)</f>
        <v>0</v>
      </c>
      <c r="CM1122" s="109" cm="1">
        <f t="array" ref="CM1122">IF($AG1122,SQRT(SUMPRODUCT($AH$2:$AH1122, (AY$2:AY1122-BS1122)^2)/(SUM($AH$2:$AH1122)-1)),0)</f>
        <v>0</v>
      </c>
      <c r="CN1122" s="109" cm="1">
        <f t="array" ref="CN1122">IF($AG1122,SQRT(SUMPRODUCT($AH$2:$AH1122, (AZ$2:AZ1122-BT1122)^2)/(SUM($AH$2:$AH1122)-1)),0)</f>
        <v>0</v>
      </c>
      <c r="CO1122" s="109" cm="1">
        <f t="array" ref="CO1122">IF($AG1122,SQRT(SUMPRODUCT($AH$2:$AH1122, (BA$2:BA1122-BU1122)^2)/(SUM($AH$2:$AH1122)-1)),0)</f>
        <v>0</v>
      </c>
    </row>
    <row r="1123" spans="34:93" x14ac:dyDescent="0.25">
      <c r="AH1123" s="99" t="str">
        <f t="shared" si="253"/>
        <v/>
      </c>
      <c r="AI1123" s="11">
        <f t="shared" ca="1" si="264"/>
        <v>0</v>
      </c>
      <c r="AJ1123" s="11">
        <f t="shared" ca="1" si="264"/>
        <v>0</v>
      </c>
      <c r="AK1123" s="11">
        <f t="shared" ca="1" si="264"/>
        <v>0</v>
      </c>
      <c r="AL1123" s="11">
        <f t="shared" ca="1" si="264"/>
        <v>0</v>
      </c>
      <c r="AM1123" s="11">
        <f t="shared" ca="1" si="264"/>
        <v>0</v>
      </c>
      <c r="AN1123" s="11">
        <f t="shared" ca="1" si="264"/>
        <v>0</v>
      </c>
      <c r="AO1123" s="11">
        <f t="shared" ca="1" si="264"/>
        <v>0</v>
      </c>
      <c r="AP1123" s="11">
        <f t="shared" ca="1" si="264"/>
        <v>0</v>
      </c>
      <c r="AQ1123" s="11">
        <f t="shared" ca="1" si="264"/>
        <v>0</v>
      </c>
      <c r="AR1123" s="11">
        <f t="shared" ca="1" si="264"/>
        <v>0</v>
      </c>
      <c r="AS1123" s="11">
        <f t="shared" ca="1" si="265"/>
        <v>0</v>
      </c>
      <c r="AT1123" s="11">
        <f t="shared" ca="1" si="265"/>
        <v>0</v>
      </c>
      <c r="AU1123" s="11">
        <f t="shared" ca="1" si="265"/>
        <v>0</v>
      </c>
      <c r="AV1123" s="11">
        <f t="shared" ca="1" si="265"/>
        <v>0</v>
      </c>
      <c r="AW1123" s="11">
        <f t="shared" ca="1" si="265"/>
        <v>0</v>
      </c>
      <c r="AX1123" s="11">
        <f t="shared" ca="1" si="265"/>
        <v>0</v>
      </c>
      <c r="AY1123" s="11">
        <f t="shared" ca="1" si="265"/>
        <v>0</v>
      </c>
      <c r="AZ1123" s="11">
        <f t="shared" ca="1" si="265"/>
        <v>0</v>
      </c>
      <c r="BA1123" s="11">
        <f t="shared" ca="1" si="265"/>
        <v>0</v>
      </c>
      <c r="BB1123" s="11"/>
      <c r="BC1123" s="11">
        <f>IF($AG1123,SUMPRODUCT(AI$2:AI1123,$AH$2:$AH1123)/SUM($AH$2:$AH1123),0)</f>
        <v>0</v>
      </c>
      <c r="BD1123" s="11">
        <f>IF($AG1123,SUMPRODUCT(AJ$2:AJ1123,$AH$2:$AH1123)/SUM($AH$2:$AH1123),0)</f>
        <v>0</v>
      </c>
      <c r="BE1123" s="11">
        <f>IF($AG1123,SUMPRODUCT(AK$2:AK1123,$AH$2:$AH1123)/SUM($AH$2:$AH1123),0)</f>
        <v>0</v>
      </c>
      <c r="BF1123" s="11">
        <f>IF($AG1123,SUMPRODUCT(AL$2:AL1123,$AH$2:$AH1123)/SUM($AH$2:$AH1123),0)</f>
        <v>0</v>
      </c>
      <c r="BG1123" s="11">
        <f>IF($AG1123,SUMPRODUCT(AM$2:AM1123,$AH$2:$AH1123)/SUM($AH$2:$AH1123),0)</f>
        <v>0</v>
      </c>
      <c r="BH1123" s="11">
        <f>IF($AG1123,SUMPRODUCT(AN$2:AN1123,$AH$2:$AH1123)/SUM($AH$2:$AH1123),0)</f>
        <v>0</v>
      </c>
      <c r="BI1123" s="11">
        <f>IF($AG1123,SUMPRODUCT(AO$2:AO1123,$AH$2:$AH1123)/SUM($AH$2:$AH1123),0)</f>
        <v>0</v>
      </c>
      <c r="BJ1123" s="11">
        <f>IF($AG1123,SUMPRODUCT(AP$2:AP1123,$AH$2:$AH1123)/SUM($AH$2:$AH1123),0)</f>
        <v>0</v>
      </c>
      <c r="BK1123" s="11">
        <f>IF($AG1123,SUMPRODUCT(AQ$2:AQ1123,$AH$2:$AH1123)/SUM($AH$2:$AH1123),0)</f>
        <v>0</v>
      </c>
      <c r="BL1123" s="11">
        <f>IF($AG1123,SUMPRODUCT(AR$2:AR1123,$AH$2:$AH1123)/SUM($AH$2:$AH1123),0)</f>
        <v>0</v>
      </c>
      <c r="BM1123" s="11">
        <f>IF($AG1123,SUMPRODUCT(AS$2:AS1123,$AH$2:$AH1123)/SUM($AH$2:$AH1123),0)</f>
        <v>0</v>
      </c>
      <c r="BN1123" s="11">
        <f>IF($AG1123,SUMPRODUCT(AT$2:AT1123,$AH$2:$AH1123)/SUM($AH$2:$AH1123),0)</f>
        <v>0</v>
      </c>
      <c r="BO1123" s="11">
        <f>IF($AG1123,SUMPRODUCT(AU$2:AU1123,$AH$2:$AH1123)/SUM($AH$2:$AH1123),0)</f>
        <v>0</v>
      </c>
      <c r="BP1123" s="11">
        <f>IF($AG1123,SUMPRODUCT(AV$2:AV1123,$AH$2:$AH1123)/SUM($AH$2:$AH1123),0)</f>
        <v>0</v>
      </c>
      <c r="BQ1123" s="11">
        <f>IF($AG1123,SUMPRODUCT(AW$2:AW1123,$AH$2:$AH1123)/SUM($AH$2:$AH1123),0)</f>
        <v>0</v>
      </c>
      <c r="BR1123" s="11">
        <f>IF($AG1123,SUMPRODUCT(AX$2:AX1123,$AH$2:$AH1123)/SUM($AH$2:$AH1123),0)</f>
        <v>0</v>
      </c>
      <c r="BS1123" s="11">
        <f>IF($AG1123,SUMPRODUCT(AY$2:AY1123,$AH$2:$AH1123)/SUM($AH$2:$AH1123),0)</f>
        <v>0</v>
      </c>
      <c r="BT1123" s="11">
        <f>IF($AG1123,SUMPRODUCT(AZ$2:AZ1123,$AH$2:$AH1123)/SUM($AH$2:$AH1123),0)</f>
        <v>0</v>
      </c>
      <c r="BU1123" s="11">
        <f>IF($AG1123,SUMPRODUCT(BA$2:BA1123,$AH$2:$AH1123)/SUM($AH$2:$AH1123),0)</f>
        <v>0</v>
      </c>
      <c r="BV1123" s="11"/>
      <c r="BW1123" s="109" cm="1">
        <f t="array" ref="BW1123">IF($AG1123,SQRT(SUMPRODUCT($AH$2:$AH1123, (AI$2:AI1123-BC1123)^2)/(SUM($AH$2:$AH1123)-1)),0)</f>
        <v>0</v>
      </c>
      <c r="BX1123" s="109" cm="1">
        <f t="array" ref="BX1123">IF($AG1123,SQRT(SUMPRODUCT($AH$2:$AH1123, (AJ$2:AJ1123-BD1123)^2)/(SUM($AH$2:$AH1123)-1)),0)</f>
        <v>0</v>
      </c>
      <c r="BY1123" s="109" cm="1">
        <f t="array" ref="BY1123">IF($AG1123,SQRT(SUMPRODUCT($AH$2:$AH1123, (AK$2:AK1123-BE1123)^2)/(SUM($AH$2:$AH1123)-1)),0)</f>
        <v>0</v>
      </c>
      <c r="BZ1123" s="109" cm="1">
        <f t="array" ref="BZ1123">IF($AG1123,SQRT(SUMPRODUCT($AH$2:$AH1123, (AL$2:AL1123-BF1123)^2)/(SUM($AH$2:$AH1123)-1)),0)</f>
        <v>0</v>
      </c>
      <c r="CA1123" s="109" cm="1">
        <f t="array" ref="CA1123">IF($AG1123,SQRT(SUMPRODUCT($AH$2:$AH1123, (AM$2:AM1123-BG1123)^2)/(SUM($AH$2:$AH1123)-1)),0)</f>
        <v>0</v>
      </c>
      <c r="CB1123" s="109" cm="1">
        <f t="array" ref="CB1123">IF($AG1123,SQRT(SUMPRODUCT($AH$2:$AH1123, (AN$2:AN1123-BH1123)^2)/(SUM($AH$2:$AH1123)-1)),0)</f>
        <v>0</v>
      </c>
      <c r="CC1123" s="109" cm="1">
        <f t="array" ref="CC1123">IF($AG1123,SQRT(SUMPRODUCT($AH$2:$AH1123, (AO$2:AO1123-BI1123)^2)/(SUM($AH$2:$AH1123)-1)),0)</f>
        <v>0</v>
      </c>
      <c r="CD1123" s="109" cm="1">
        <f t="array" ref="CD1123">IF($AG1123,SQRT(SUMPRODUCT($AH$2:$AH1123, (AP$2:AP1123-BJ1123)^2)/(SUM($AH$2:$AH1123)-1)),0)</f>
        <v>0</v>
      </c>
      <c r="CE1123" s="109" cm="1">
        <f t="array" ref="CE1123">IF($AG1123,SQRT(SUMPRODUCT($AH$2:$AH1123, (AQ$2:AQ1123-BK1123)^2)/(SUM($AH$2:$AH1123)-1)),0)</f>
        <v>0</v>
      </c>
      <c r="CF1123" s="109" cm="1">
        <f t="array" ref="CF1123">IF($AG1123,SQRT(SUMPRODUCT($AH$2:$AH1123, (AR$2:AR1123-BL1123)^2)/(SUM($AH$2:$AH1123)-1)),0)</f>
        <v>0</v>
      </c>
      <c r="CG1123" s="109" cm="1">
        <f t="array" ref="CG1123">IF($AG1123,SQRT(SUMPRODUCT($AH$2:$AH1123, (AS$2:AS1123-BM1123)^2)/(SUM($AH$2:$AH1123)-1)),0)</f>
        <v>0</v>
      </c>
      <c r="CH1123" s="109" cm="1">
        <f t="array" ref="CH1123">IF($AG1123,SQRT(SUMPRODUCT($AH$2:$AH1123, (AT$2:AT1123-BN1123)^2)/(SUM($AH$2:$AH1123)-1)),0)</f>
        <v>0</v>
      </c>
      <c r="CI1123" s="109" cm="1">
        <f t="array" ref="CI1123">IF($AG1123,SQRT(SUMPRODUCT($AH$2:$AH1123, (AU$2:AU1123-BO1123)^2)/(SUM($AH$2:$AH1123)-1)),0)</f>
        <v>0</v>
      </c>
      <c r="CJ1123" s="109" cm="1">
        <f t="array" ref="CJ1123">IF($AG1123,SQRT(SUMPRODUCT($AH$2:$AH1123, (AV$2:AV1123-BP1123)^2)/(SUM($AH$2:$AH1123)-1)),0)</f>
        <v>0</v>
      </c>
      <c r="CK1123" s="109" cm="1">
        <f t="array" ref="CK1123">IF($AG1123,SQRT(SUMPRODUCT($AH$2:$AH1123, (AW$2:AW1123-BQ1123)^2)/(SUM($AH$2:$AH1123)-1)),0)</f>
        <v>0</v>
      </c>
      <c r="CL1123" s="109" cm="1">
        <f t="array" ref="CL1123">IF($AG1123,SQRT(SUMPRODUCT($AH$2:$AH1123, (AX$2:AX1123-BR1123)^2)/(SUM($AH$2:$AH1123)-1)),0)</f>
        <v>0</v>
      </c>
      <c r="CM1123" s="109" cm="1">
        <f t="array" ref="CM1123">IF($AG1123,SQRT(SUMPRODUCT($AH$2:$AH1123, (AY$2:AY1123-BS1123)^2)/(SUM($AH$2:$AH1123)-1)),0)</f>
        <v>0</v>
      </c>
      <c r="CN1123" s="109" cm="1">
        <f t="array" ref="CN1123">IF($AG1123,SQRT(SUMPRODUCT($AH$2:$AH1123, (AZ$2:AZ1123-BT1123)^2)/(SUM($AH$2:$AH1123)-1)),0)</f>
        <v>0</v>
      </c>
      <c r="CO1123" s="109" cm="1">
        <f t="array" ref="CO1123">IF($AG1123,SQRT(SUMPRODUCT($AH$2:$AH1123, (BA$2:BA1123-BU1123)^2)/(SUM($AH$2:$AH1123)-1)),0)</f>
        <v>0</v>
      </c>
    </row>
    <row r="1124" spans="34:93" x14ac:dyDescent="0.25">
      <c r="AH1124" s="99" t="str">
        <f t="shared" si="253"/>
        <v/>
      </c>
      <c r="AI1124" s="11">
        <f t="shared" ca="1" si="264"/>
        <v>0</v>
      </c>
      <c r="AJ1124" s="11">
        <f t="shared" ca="1" si="264"/>
        <v>0</v>
      </c>
      <c r="AK1124" s="11">
        <f t="shared" ca="1" si="264"/>
        <v>0</v>
      </c>
      <c r="AL1124" s="11">
        <f t="shared" ca="1" si="264"/>
        <v>0</v>
      </c>
      <c r="AM1124" s="11">
        <f t="shared" ca="1" si="264"/>
        <v>0</v>
      </c>
      <c r="AN1124" s="11">
        <f t="shared" ca="1" si="264"/>
        <v>0</v>
      </c>
      <c r="AO1124" s="11">
        <f t="shared" ca="1" si="264"/>
        <v>0</v>
      </c>
      <c r="AP1124" s="11">
        <f t="shared" ca="1" si="264"/>
        <v>0</v>
      </c>
      <c r="AQ1124" s="11">
        <f t="shared" ca="1" si="264"/>
        <v>0</v>
      </c>
      <c r="AR1124" s="11">
        <f t="shared" ca="1" si="264"/>
        <v>0</v>
      </c>
      <c r="AS1124" s="11">
        <f t="shared" ca="1" si="265"/>
        <v>0</v>
      </c>
      <c r="AT1124" s="11">
        <f t="shared" ca="1" si="265"/>
        <v>0</v>
      </c>
      <c r="AU1124" s="11">
        <f t="shared" ca="1" si="265"/>
        <v>0</v>
      </c>
      <c r="AV1124" s="11">
        <f t="shared" ca="1" si="265"/>
        <v>0</v>
      </c>
      <c r="AW1124" s="11">
        <f t="shared" ca="1" si="265"/>
        <v>0</v>
      </c>
      <c r="AX1124" s="11">
        <f t="shared" ca="1" si="265"/>
        <v>0</v>
      </c>
      <c r="AY1124" s="11">
        <f t="shared" ca="1" si="265"/>
        <v>0</v>
      </c>
      <c r="AZ1124" s="11">
        <f t="shared" ca="1" si="265"/>
        <v>0</v>
      </c>
      <c r="BA1124" s="11">
        <f t="shared" ca="1" si="265"/>
        <v>0</v>
      </c>
      <c r="BB1124" s="11"/>
      <c r="BC1124" s="11">
        <f>IF($AG1124,SUMPRODUCT(AI$2:AI1124,$AH$2:$AH1124)/SUM($AH$2:$AH1124),0)</f>
        <v>0</v>
      </c>
      <c r="BD1124" s="11">
        <f>IF($AG1124,SUMPRODUCT(AJ$2:AJ1124,$AH$2:$AH1124)/SUM($AH$2:$AH1124),0)</f>
        <v>0</v>
      </c>
      <c r="BE1124" s="11">
        <f>IF($AG1124,SUMPRODUCT(AK$2:AK1124,$AH$2:$AH1124)/SUM($AH$2:$AH1124),0)</f>
        <v>0</v>
      </c>
      <c r="BF1124" s="11">
        <f>IF($AG1124,SUMPRODUCT(AL$2:AL1124,$AH$2:$AH1124)/SUM($AH$2:$AH1124),0)</f>
        <v>0</v>
      </c>
      <c r="BG1124" s="11">
        <f>IF($AG1124,SUMPRODUCT(AM$2:AM1124,$AH$2:$AH1124)/SUM($AH$2:$AH1124),0)</f>
        <v>0</v>
      </c>
      <c r="BH1124" s="11">
        <f>IF($AG1124,SUMPRODUCT(AN$2:AN1124,$AH$2:$AH1124)/SUM($AH$2:$AH1124),0)</f>
        <v>0</v>
      </c>
      <c r="BI1124" s="11">
        <f>IF($AG1124,SUMPRODUCT(AO$2:AO1124,$AH$2:$AH1124)/SUM($AH$2:$AH1124),0)</f>
        <v>0</v>
      </c>
      <c r="BJ1124" s="11">
        <f>IF($AG1124,SUMPRODUCT(AP$2:AP1124,$AH$2:$AH1124)/SUM($AH$2:$AH1124),0)</f>
        <v>0</v>
      </c>
      <c r="BK1124" s="11">
        <f>IF($AG1124,SUMPRODUCT(AQ$2:AQ1124,$AH$2:$AH1124)/SUM($AH$2:$AH1124),0)</f>
        <v>0</v>
      </c>
      <c r="BL1124" s="11">
        <f>IF($AG1124,SUMPRODUCT(AR$2:AR1124,$AH$2:$AH1124)/SUM($AH$2:$AH1124),0)</f>
        <v>0</v>
      </c>
      <c r="BM1124" s="11">
        <f>IF($AG1124,SUMPRODUCT(AS$2:AS1124,$AH$2:$AH1124)/SUM($AH$2:$AH1124),0)</f>
        <v>0</v>
      </c>
      <c r="BN1124" s="11">
        <f>IF($AG1124,SUMPRODUCT(AT$2:AT1124,$AH$2:$AH1124)/SUM($AH$2:$AH1124),0)</f>
        <v>0</v>
      </c>
      <c r="BO1124" s="11">
        <f>IF($AG1124,SUMPRODUCT(AU$2:AU1124,$AH$2:$AH1124)/SUM($AH$2:$AH1124),0)</f>
        <v>0</v>
      </c>
      <c r="BP1124" s="11">
        <f>IF($AG1124,SUMPRODUCT(AV$2:AV1124,$AH$2:$AH1124)/SUM($AH$2:$AH1124),0)</f>
        <v>0</v>
      </c>
      <c r="BQ1124" s="11">
        <f>IF($AG1124,SUMPRODUCT(AW$2:AW1124,$AH$2:$AH1124)/SUM($AH$2:$AH1124),0)</f>
        <v>0</v>
      </c>
      <c r="BR1124" s="11">
        <f>IF($AG1124,SUMPRODUCT(AX$2:AX1124,$AH$2:$AH1124)/SUM($AH$2:$AH1124),0)</f>
        <v>0</v>
      </c>
      <c r="BS1124" s="11">
        <f>IF($AG1124,SUMPRODUCT(AY$2:AY1124,$AH$2:$AH1124)/SUM($AH$2:$AH1124),0)</f>
        <v>0</v>
      </c>
      <c r="BT1124" s="11">
        <f>IF($AG1124,SUMPRODUCT(AZ$2:AZ1124,$AH$2:$AH1124)/SUM($AH$2:$AH1124),0)</f>
        <v>0</v>
      </c>
      <c r="BU1124" s="11">
        <f>IF($AG1124,SUMPRODUCT(BA$2:BA1124,$AH$2:$AH1124)/SUM($AH$2:$AH1124),0)</f>
        <v>0</v>
      </c>
      <c r="BV1124" s="11"/>
      <c r="BW1124" s="109" cm="1">
        <f t="array" ref="BW1124">IF($AG1124,SQRT(SUMPRODUCT($AH$2:$AH1124, (AI$2:AI1124-BC1124)^2)/(SUM($AH$2:$AH1124)-1)),0)</f>
        <v>0</v>
      </c>
      <c r="BX1124" s="109" cm="1">
        <f t="array" ref="BX1124">IF($AG1124,SQRT(SUMPRODUCT($AH$2:$AH1124, (AJ$2:AJ1124-BD1124)^2)/(SUM($AH$2:$AH1124)-1)),0)</f>
        <v>0</v>
      </c>
      <c r="BY1124" s="109" cm="1">
        <f t="array" ref="BY1124">IF($AG1124,SQRT(SUMPRODUCT($AH$2:$AH1124, (AK$2:AK1124-BE1124)^2)/(SUM($AH$2:$AH1124)-1)),0)</f>
        <v>0</v>
      </c>
      <c r="BZ1124" s="109" cm="1">
        <f t="array" ref="BZ1124">IF($AG1124,SQRT(SUMPRODUCT($AH$2:$AH1124, (AL$2:AL1124-BF1124)^2)/(SUM($AH$2:$AH1124)-1)),0)</f>
        <v>0</v>
      </c>
      <c r="CA1124" s="109" cm="1">
        <f t="array" ref="CA1124">IF($AG1124,SQRT(SUMPRODUCT($AH$2:$AH1124, (AM$2:AM1124-BG1124)^2)/(SUM($AH$2:$AH1124)-1)),0)</f>
        <v>0</v>
      </c>
      <c r="CB1124" s="109" cm="1">
        <f t="array" ref="CB1124">IF($AG1124,SQRT(SUMPRODUCT($AH$2:$AH1124, (AN$2:AN1124-BH1124)^2)/(SUM($AH$2:$AH1124)-1)),0)</f>
        <v>0</v>
      </c>
      <c r="CC1124" s="109" cm="1">
        <f t="array" ref="CC1124">IF($AG1124,SQRT(SUMPRODUCT($AH$2:$AH1124, (AO$2:AO1124-BI1124)^2)/(SUM($AH$2:$AH1124)-1)),0)</f>
        <v>0</v>
      </c>
      <c r="CD1124" s="109" cm="1">
        <f t="array" ref="CD1124">IF($AG1124,SQRT(SUMPRODUCT($AH$2:$AH1124, (AP$2:AP1124-BJ1124)^2)/(SUM($AH$2:$AH1124)-1)),0)</f>
        <v>0</v>
      </c>
      <c r="CE1124" s="109" cm="1">
        <f t="array" ref="CE1124">IF($AG1124,SQRT(SUMPRODUCT($AH$2:$AH1124, (AQ$2:AQ1124-BK1124)^2)/(SUM($AH$2:$AH1124)-1)),0)</f>
        <v>0</v>
      </c>
      <c r="CF1124" s="109" cm="1">
        <f t="array" ref="CF1124">IF($AG1124,SQRT(SUMPRODUCT($AH$2:$AH1124, (AR$2:AR1124-BL1124)^2)/(SUM($AH$2:$AH1124)-1)),0)</f>
        <v>0</v>
      </c>
      <c r="CG1124" s="109" cm="1">
        <f t="array" ref="CG1124">IF($AG1124,SQRT(SUMPRODUCT($AH$2:$AH1124, (AS$2:AS1124-BM1124)^2)/(SUM($AH$2:$AH1124)-1)),0)</f>
        <v>0</v>
      </c>
      <c r="CH1124" s="109" cm="1">
        <f t="array" ref="CH1124">IF($AG1124,SQRT(SUMPRODUCT($AH$2:$AH1124, (AT$2:AT1124-BN1124)^2)/(SUM($AH$2:$AH1124)-1)),0)</f>
        <v>0</v>
      </c>
      <c r="CI1124" s="109" cm="1">
        <f t="array" ref="CI1124">IF($AG1124,SQRT(SUMPRODUCT($AH$2:$AH1124, (AU$2:AU1124-BO1124)^2)/(SUM($AH$2:$AH1124)-1)),0)</f>
        <v>0</v>
      </c>
      <c r="CJ1124" s="109" cm="1">
        <f t="array" ref="CJ1124">IF($AG1124,SQRT(SUMPRODUCT($AH$2:$AH1124, (AV$2:AV1124-BP1124)^2)/(SUM($AH$2:$AH1124)-1)),0)</f>
        <v>0</v>
      </c>
      <c r="CK1124" s="109" cm="1">
        <f t="array" ref="CK1124">IF($AG1124,SQRT(SUMPRODUCT($AH$2:$AH1124, (AW$2:AW1124-BQ1124)^2)/(SUM($AH$2:$AH1124)-1)),0)</f>
        <v>0</v>
      </c>
      <c r="CL1124" s="109" cm="1">
        <f t="array" ref="CL1124">IF($AG1124,SQRT(SUMPRODUCT($AH$2:$AH1124, (AX$2:AX1124-BR1124)^2)/(SUM($AH$2:$AH1124)-1)),0)</f>
        <v>0</v>
      </c>
      <c r="CM1124" s="109" cm="1">
        <f t="array" ref="CM1124">IF($AG1124,SQRT(SUMPRODUCT($AH$2:$AH1124, (AY$2:AY1124-BS1124)^2)/(SUM($AH$2:$AH1124)-1)),0)</f>
        <v>0</v>
      </c>
      <c r="CN1124" s="109" cm="1">
        <f t="array" ref="CN1124">IF($AG1124,SQRT(SUMPRODUCT($AH$2:$AH1124, (AZ$2:AZ1124-BT1124)^2)/(SUM($AH$2:$AH1124)-1)),0)</f>
        <v>0</v>
      </c>
      <c r="CO1124" s="109" cm="1">
        <f t="array" ref="CO1124">IF($AG1124,SQRT(SUMPRODUCT($AH$2:$AH1124, (BA$2:BA1124-BU1124)^2)/(SUM($AH$2:$AH1124)-1)),0)</f>
        <v>0</v>
      </c>
    </row>
    <row r="1125" spans="34:93" x14ac:dyDescent="0.25">
      <c r="AH1125" s="99" t="str">
        <f t="shared" si="253"/>
        <v/>
      </c>
      <c r="AI1125" s="11">
        <f t="shared" ca="1" si="264"/>
        <v>0</v>
      </c>
      <c r="AJ1125" s="11">
        <f t="shared" ca="1" si="264"/>
        <v>0</v>
      </c>
      <c r="AK1125" s="11">
        <f t="shared" ca="1" si="264"/>
        <v>0</v>
      </c>
      <c r="AL1125" s="11">
        <f t="shared" ca="1" si="264"/>
        <v>0</v>
      </c>
      <c r="AM1125" s="11">
        <f t="shared" ca="1" si="264"/>
        <v>0</v>
      </c>
      <c r="AN1125" s="11">
        <f t="shared" ca="1" si="264"/>
        <v>0</v>
      </c>
      <c r="AO1125" s="11">
        <f t="shared" ca="1" si="264"/>
        <v>0</v>
      </c>
      <c r="AP1125" s="11">
        <f t="shared" ca="1" si="264"/>
        <v>0</v>
      </c>
      <c r="AQ1125" s="11">
        <f t="shared" ca="1" si="264"/>
        <v>0</v>
      </c>
      <c r="AR1125" s="11">
        <f t="shared" ca="1" si="264"/>
        <v>0</v>
      </c>
      <c r="AS1125" s="11">
        <f t="shared" ca="1" si="265"/>
        <v>0</v>
      </c>
      <c r="AT1125" s="11">
        <f t="shared" ca="1" si="265"/>
        <v>0</v>
      </c>
      <c r="AU1125" s="11">
        <f t="shared" ca="1" si="265"/>
        <v>0</v>
      </c>
      <c r="AV1125" s="11">
        <f t="shared" ca="1" si="265"/>
        <v>0</v>
      </c>
      <c r="AW1125" s="11">
        <f t="shared" ca="1" si="265"/>
        <v>0</v>
      </c>
      <c r="AX1125" s="11">
        <f t="shared" ca="1" si="265"/>
        <v>0</v>
      </c>
      <c r="AY1125" s="11">
        <f t="shared" ca="1" si="265"/>
        <v>0</v>
      </c>
      <c r="AZ1125" s="11">
        <f t="shared" ca="1" si="265"/>
        <v>0</v>
      </c>
      <c r="BA1125" s="11">
        <f t="shared" ca="1" si="265"/>
        <v>0</v>
      </c>
      <c r="BB1125" s="11"/>
      <c r="BC1125" s="11">
        <f>IF($AG1125,SUMPRODUCT(AI$2:AI1125,$AH$2:$AH1125)/SUM($AH$2:$AH1125),0)</f>
        <v>0</v>
      </c>
      <c r="BD1125" s="11">
        <f>IF($AG1125,SUMPRODUCT(AJ$2:AJ1125,$AH$2:$AH1125)/SUM($AH$2:$AH1125),0)</f>
        <v>0</v>
      </c>
      <c r="BE1125" s="11">
        <f>IF($AG1125,SUMPRODUCT(AK$2:AK1125,$AH$2:$AH1125)/SUM($AH$2:$AH1125),0)</f>
        <v>0</v>
      </c>
      <c r="BF1125" s="11">
        <f>IF($AG1125,SUMPRODUCT(AL$2:AL1125,$AH$2:$AH1125)/SUM($AH$2:$AH1125),0)</f>
        <v>0</v>
      </c>
      <c r="BG1125" s="11">
        <f>IF($AG1125,SUMPRODUCT(AM$2:AM1125,$AH$2:$AH1125)/SUM($AH$2:$AH1125),0)</f>
        <v>0</v>
      </c>
      <c r="BH1125" s="11">
        <f>IF($AG1125,SUMPRODUCT(AN$2:AN1125,$AH$2:$AH1125)/SUM($AH$2:$AH1125),0)</f>
        <v>0</v>
      </c>
      <c r="BI1125" s="11">
        <f>IF($AG1125,SUMPRODUCT(AO$2:AO1125,$AH$2:$AH1125)/SUM($AH$2:$AH1125),0)</f>
        <v>0</v>
      </c>
      <c r="BJ1125" s="11">
        <f>IF($AG1125,SUMPRODUCT(AP$2:AP1125,$AH$2:$AH1125)/SUM($AH$2:$AH1125),0)</f>
        <v>0</v>
      </c>
      <c r="BK1125" s="11">
        <f>IF($AG1125,SUMPRODUCT(AQ$2:AQ1125,$AH$2:$AH1125)/SUM($AH$2:$AH1125),0)</f>
        <v>0</v>
      </c>
      <c r="BL1125" s="11">
        <f>IF($AG1125,SUMPRODUCT(AR$2:AR1125,$AH$2:$AH1125)/SUM($AH$2:$AH1125),0)</f>
        <v>0</v>
      </c>
      <c r="BM1125" s="11">
        <f>IF($AG1125,SUMPRODUCT(AS$2:AS1125,$AH$2:$AH1125)/SUM($AH$2:$AH1125),0)</f>
        <v>0</v>
      </c>
      <c r="BN1125" s="11">
        <f>IF($AG1125,SUMPRODUCT(AT$2:AT1125,$AH$2:$AH1125)/SUM($AH$2:$AH1125),0)</f>
        <v>0</v>
      </c>
      <c r="BO1125" s="11">
        <f>IF($AG1125,SUMPRODUCT(AU$2:AU1125,$AH$2:$AH1125)/SUM($AH$2:$AH1125),0)</f>
        <v>0</v>
      </c>
      <c r="BP1125" s="11">
        <f>IF($AG1125,SUMPRODUCT(AV$2:AV1125,$AH$2:$AH1125)/SUM($AH$2:$AH1125),0)</f>
        <v>0</v>
      </c>
      <c r="BQ1125" s="11">
        <f>IF($AG1125,SUMPRODUCT(AW$2:AW1125,$AH$2:$AH1125)/SUM($AH$2:$AH1125),0)</f>
        <v>0</v>
      </c>
      <c r="BR1125" s="11">
        <f>IF($AG1125,SUMPRODUCT(AX$2:AX1125,$AH$2:$AH1125)/SUM($AH$2:$AH1125),0)</f>
        <v>0</v>
      </c>
      <c r="BS1125" s="11">
        <f>IF($AG1125,SUMPRODUCT(AY$2:AY1125,$AH$2:$AH1125)/SUM($AH$2:$AH1125),0)</f>
        <v>0</v>
      </c>
      <c r="BT1125" s="11">
        <f>IF($AG1125,SUMPRODUCT(AZ$2:AZ1125,$AH$2:$AH1125)/SUM($AH$2:$AH1125),0)</f>
        <v>0</v>
      </c>
      <c r="BU1125" s="11">
        <f>IF($AG1125,SUMPRODUCT(BA$2:BA1125,$AH$2:$AH1125)/SUM($AH$2:$AH1125),0)</f>
        <v>0</v>
      </c>
      <c r="BV1125" s="11"/>
      <c r="BW1125" s="109" cm="1">
        <f t="array" ref="BW1125">IF($AG1125,SQRT(SUMPRODUCT($AH$2:$AH1125, (AI$2:AI1125-BC1125)^2)/(SUM($AH$2:$AH1125)-1)),0)</f>
        <v>0</v>
      </c>
      <c r="BX1125" s="109" cm="1">
        <f t="array" ref="BX1125">IF($AG1125,SQRT(SUMPRODUCT($AH$2:$AH1125, (AJ$2:AJ1125-BD1125)^2)/(SUM($AH$2:$AH1125)-1)),0)</f>
        <v>0</v>
      </c>
      <c r="BY1125" s="109" cm="1">
        <f t="array" ref="BY1125">IF($AG1125,SQRT(SUMPRODUCT($AH$2:$AH1125, (AK$2:AK1125-BE1125)^2)/(SUM($AH$2:$AH1125)-1)),0)</f>
        <v>0</v>
      </c>
      <c r="BZ1125" s="109" cm="1">
        <f t="array" ref="BZ1125">IF($AG1125,SQRT(SUMPRODUCT($AH$2:$AH1125, (AL$2:AL1125-BF1125)^2)/(SUM($AH$2:$AH1125)-1)),0)</f>
        <v>0</v>
      </c>
      <c r="CA1125" s="109" cm="1">
        <f t="array" ref="CA1125">IF($AG1125,SQRT(SUMPRODUCT($AH$2:$AH1125, (AM$2:AM1125-BG1125)^2)/(SUM($AH$2:$AH1125)-1)),0)</f>
        <v>0</v>
      </c>
      <c r="CB1125" s="109" cm="1">
        <f t="array" ref="CB1125">IF($AG1125,SQRT(SUMPRODUCT($AH$2:$AH1125, (AN$2:AN1125-BH1125)^2)/(SUM($AH$2:$AH1125)-1)),0)</f>
        <v>0</v>
      </c>
      <c r="CC1125" s="109" cm="1">
        <f t="array" ref="CC1125">IF($AG1125,SQRT(SUMPRODUCT($AH$2:$AH1125, (AO$2:AO1125-BI1125)^2)/(SUM($AH$2:$AH1125)-1)),0)</f>
        <v>0</v>
      </c>
      <c r="CD1125" s="109" cm="1">
        <f t="array" ref="CD1125">IF($AG1125,SQRT(SUMPRODUCT($AH$2:$AH1125, (AP$2:AP1125-BJ1125)^2)/(SUM($AH$2:$AH1125)-1)),0)</f>
        <v>0</v>
      </c>
      <c r="CE1125" s="109" cm="1">
        <f t="array" ref="CE1125">IF($AG1125,SQRT(SUMPRODUCT($AH$2:$AH1125, (AQ$2:AQ1125-BK1125)^2)/(SUM($AH$2:$AH1125)-1)),0)</f>
        <v>0</v>
      </c>
      <c r="CF1125" s="109" cm="1">
        <f t="array" ref="CF1125">IF($AG1125,SQRT(SUMPRODUCT($AH$2:$AH1125, (AR$2:AR1125-BL1125)^2)/(SUM($AH$2:$AH1125)-1)),0)</f>
        <v>0</v>
      </c>
      <c r="CG1125" s="109" cm="1">
        <f t="array" ref="CG1125">IF($AG1125,SQRT(SUMPRODUCT($AH$2:$AH1125, (AS$2:AS1125-BM1125)^2)/(SUM($AH$2:$AH1125)-1)),0)</f>
        <v>0</v>
      </c>
      <c r="CH1125" s="109" cm="1">
        <f t="array" ref="CH1125">IF($AG1125,SQRT(SUMPRODUCT($AH$2:$AH1125, (AT$2:AT1125-BN1125)^2)/(SUM($AH$2:$AH1125)-1)),0)</f>
        <v>0</v>
      </c>
      <c r="CI1125" s="109" cm="1">
        <f t="array" ref="CI1125">IF($AG1125,SQRT(SUMPRODUCT($AH$2:$AH1125, (AU$2:AU1125-BO1125)^2)/(SUM($AH$2:$AH1125)-1)),0)</f>
        <v>0</v>
      </c>
      <c r="CJ1125" s="109" cm="1">
        <f t="array" ref="CJ1125">IF($AG1125,SQRT(SUMPRODUCT($AH$2:$AH1125, (AV$2:AV1125-BP1125)^2)/(SUM($AH$2:$AH1125)-1)),0)</f>
        <v>0</v>
      </c>
      <c r="CK1125" s="109" cm="1">
        <f t="array" ref="CK1125">IF($AG1125,SQRT(SUMPRODUCT($AH$2:$AH1125, (AW$2:AW1125-BQ1125)^2)/(SUM($AH$2:$AH1125)-1)),0)</f>
        <v>0</v>
      </c>
      <c r="CL1125" s="109" cm="1">
        <f t="array" ref="CL1125">IF($AG1125,SQRT(SUMPRODUCT($AH$2:$AH1125, (AX$2:AX1125-BR1125)^2)/(SUM($AH$2:$AH1125)-1)),0)</f>
        <v>0</v>
      </c>
      <c r="CM1125" s="109" cm="1">
        <f t="array" ref="CM1125">IF($AG1125,SQRT(SUMPRODUCT($AH$2:$AH1125, (AY$2:AY1125-BS1125)^2)/(SUM($AH$2:$AH1125)-1)),0)</f>
        <v>0</v>
      </c>
      <c r="CN1125" s="109" cm="1">
        <f t="array" ref="CN1125">IF($AG1125,SQRT(SUMPRODUCT($AH$2:$AH1125, (AZ$2:AZ1125-BT1125)^2)/(SUM($AH$2:$AH1125)-1)),0)</f>
        <v>0</v>
      </c>
      <c r="CO1125" s="109" cm="1">
        <f t="array" ref="CO1125">IF($AG1125,SQRT(SUMPRODUCT($AH$2:$AH1125, (BA$2:BA1125-BU1125)^2)/(SUM($AH$2:$AH1125)-1)),0)</f>
        <v>0</v>
      </c>
    </row>
    <row r="1126" spans="34:93" x14ac:dyDescent="0.25">
      <c r="AH1126" s="99" t="str">
        <f t="shared" si="253"/>
        <v/>
      </c>
      <c r="AI1126" s="11">
        <f t="shared" ca="1" si="264"/>
        <v>0</v>
      </c>
      <c r="AJ1126" s="11">
        <f t="shared" ca="1" si="264"/>
        <v>0</v>
      </c>
      <c r="AK1126" s="11">
        <f t="shared" ca="1" si="264"/>
        <v>0</v>
      </c>
      <c r="AL1126" s="11">
        <f t="shared" ca="1" si="264"/>
        <v>0</v>
      </c>
      <c r="AM1126" s="11">
        <f t="shared" ca="1" si="264"/>
        <v>0</v>
      </c>
      <c r="AN1126" s="11">
        <f t="shared" ca="1" si="264"/>
        <v>0</v>
      </c>
      <c r="AO1126" s="11">
        <f t="shared" ca="1" si="264"/>
        <v>0</v>
      </c>
      <c r="AP1126" s="11">
        <f t="shared" ca="1" si="264"/>
        <v>0</v>
      </c>
      <c r="AQ1126" s="11">
        <f t="shared" ca="1" si="264"/>
        <v>0</v>
      </c>
      <c r="AR1126" s="11">
        <f t="shared" ca="1" si="264"/>
        <v>0</v>
      </c>
      <c r="AS1126" s="11">
        <f t="shared" ca="1" si="265"/>
        <v>0</v>
      </c>
      <c r="AT1126" s="11">
        <f t="shared" ca="1" si="265"/>
        <v>0</v>
      </c>
      <c r="AU1126" s="11">
        <f t="shared" ca="1" si="265"/>
        <v>0</v>
      </c>
      <c r="AV1126" s="11">
        <f t="shared" ca="1" si="265"/>
        <v>0</v>
      </c>
      <c r="AW1126" s="11">
        <f t="shared" ca="1" si="265"/>
        <v>0</v>
      </c>
      <c r="AX1126" s="11">
        <f t="shared" ca="1" si="265"/>
        <v>0</v>
      </c>
      <c r="AY1126" s="11">
        <f t="shared" ca="1" si="265"/>
        <v>0</v>
      </c>
      <c r="AZ1126" s="11">
        <f t="shared" ca="1" si="265"/>
        <v>0</v>
      </c>
      <c r="BA1126" s="11">
        <f t="shared" ca="1" si="265"/>
        <v>0</v>
      </c>
      <c r="BB1126" s="11"/>
      <c r="BC1126" s="11">
        <f>IF($AG1126,SUMPRODUCT(AI$2:AI1126,$AH$2:$AH1126)/SUM($AH$2:$AH1126),0)</f>
        <v>0</v>
      </c>
      <c r="BD1126" s="11">
        <f>IF($AG1126,SUMPRODUCT(AJ$2:AJ1126,$AH$2:$AH1126)/SUM($AH$2:$AH1126),0)</f>
        <v>0</v>
      </c>
      <c r="BE1126" s="11">
        <f>IF($AG1126,SUMPRODUCT(AK$2:AK1126,$AH$2:$AH1126)/SUM($AH$2:$AH1126),0)</f>
        <v>0</v>
      </c>
      <c r="BF1126" s="11">
        <f>IF($AG1126,SUMPRODUCT(AL$2:AL1126,$AH$2:$AH1126)/SUM($AH$2:$AH1126),0)</f>
        <v>0</v>
      </c>
      <c r="BG1126" s="11">
        <f>IF($AG1126,SUMPRODUCT(AM$2:AM1126,$AH$2:$AH1126)/SUM($AH$2:$AH1126),0)</f>
        <v>0</v>
      </c>
      <c r="BH1126" s="11">
        <f>IF($AG1126,SUMPRODUCT(AN$2:AN1126,$AH$2:$AH1126)/SUM($AH$2:$AH1126),0)</f>
        <v>0</v>
      </c>
      <c r="BI1126" s="11">
        <f>IF($AG1126,SUMPRODUCT(AO$2:AO1126,$AH$2:$AH1126)/SUM($AH$2:$AH1126),0)</f>
        <v>0</v>
      </c>
      <c r="BJ1126" s="11">
        <f>IF($AG1126,SUMPRODUCT(AP$2:AP1126,$AH$2:$AH1126)/SUM($AH$2:$AH1126),0)</f>
        <v>0</v>
      </c>
      <c r="BK1126" s="11">
        <f>IF($AG1126,SUMPRODUCT(AQ$2:AQ1126,$AH$2:$AH1126)/SUM($AH$2:$AH1126),0)</f>
        <v>0</v>
      </c>
      <c r="BL1126" s="11">
        <f>IF($AG1126,SUMPRODUCT(AR$2:AR1126,$AH$2:$AH1126)/SUM($AH$2:$AH1126),0)</f>
        <v>0</v>
      </c>
      <c r="BM1126" s="11">
        <f>IF($AG1126,SUMPRODUCT(AS$2:AS1126,$AH$2:$AH1126)/SUM($AH$2:$AH1126),0)</f>
        <v>0</v>
      </c>
      <c r="BN1126" s="11">
        <f>IF($AG1126,SUMPRODUCT(AT$2:AT1126,$AH$2:$AH1126)/SUM($AH$2:$AH1126),0)</f>
        <v>0</v>
      </c>
      <c r="BO1126" s="11">
        <f>IF($AG1126,SUMPRODUCT(AU$2:AU1126,$AH$2:$AH1126)/SUM($AH$2:$AH1126),0)</f>
        <v>0</v>
      </c>
      <c r="BP1126" s="11">
        <f>IF($AG1126,SUMPRODUCT(AV$2:AV1126,$AH$2:$AH1126)/SUM($AH$2:$AH1126),0)</f>
        <v>0</v>
      </c>
      <c r="BQ1126" s="11">
        <f>IF($AG1126,SUMPRODUCT(AW$2:AW1126,$AH$2:$AH1126)/SUM($AH$2:$AH1126),0)</f>
        <v>0</v>
      </c>
      <c r="BR1126" s="11">
        <f>IF($AG1126,SUMPRODUCT(AX$2:AX1126,$AH$2:$AH1126)/SUM($AH$2:$AH1126),0)</f>
        <v>0</v>
      </c>
      <c r="BS1126" s="11">
        <f>IF($AG1126,SUMPRODUCT(AY$2:AY1126,$AH$2:$AH1126)/SUM($AH$2:$AH1126),0)</f>
        <v>0</v>
      </c>
      <c r="BT1126" s="11">
        <f>IF($AG1126,SUMPRODUCT(AZ$2:AZ1126,$AH$2:$AH1126)/SUM($AH$2:$AH1126),0)</f>
        <v>0</v>
      </c>
      <c r="BU1126" s="11">
        <f>IF($AG1126,SUMPRODUCT(BA$2:BA1126,$AH$2:$AH1126)/SUM($AH$2:$AH1126),0)</f>
        <v>0</v>
      </c>
      <c r="BV1126" s="11"/>
      <c r="BW1126" s="109" cm="1">
        <f t="array" ref="BW1126">IF($AG1126,SQRT(SUMPRODUCT($AH$2:$AH1126, (AI$2:AI1126-BC1126)^2)/(SUM($AH$2:$AH1126)-1)),0)</f>
        <v>0</v>
      </c>
      <c r="BX1126" s="109" cm="1">
        <f t="array" ref="BX1126">IF($AG1126,SQRT(SUMPRODUCT($AH$2:$AH1126, (AJ$2:AJ1126-BD1126)^2)/(SUM($AH$2:$AH1126)-1)),0)</f>
        <v>0</v>
      </c>
      <c r="BY1126" s="109" cm="1">
        <f t="array" ref="BY1126">IF($AG1126,SQRT(SUMPRODUCT($AH$2:$AH1126, (AK$2:AK1126-BE1126)^2)/(SUM($AH$2:$AH1126)-1)),0)</f>
        <v>0</v>
      </c>
      <c r="BZ1126" s="109" cm="1">
        <f t="array" ref="BZ1126">IF($AG1126,SQRT(SUMPRODUCT($AH$2:$AH1126, (AL$2:AL1126-BF1126)^2)/(SUM($AH$2:$AH1126)-1)),0)</f>
        <v>0</v>
      </c>
      <c r="CA1126" s="109" cm="1">
        <f t="array" ref="CA1126">IF($AG1126,SQRT(SUMPRODUCT($AH$2:$AH1126, (AM$2:AM1126-BG1126)^2)/(SUM($AH$2:$AH1126)-1)),0)</f>
        <v>0</v>
      </c>
      <c r="CB1126" s="109" cm="1">
        <f t="array" ref="CB1126">IF($AG1126,SQRT(SUMPRODUCT($AH$2:$AH1126, (AN$2:AN1126-BH1126)^2)/(SUM($AH$2:$AH1126)-1)),0)</f>
        <v>0</v>
      </c>
      <c r="CC1126" s="109" cm="1">
        <f t="array" ref="CC1126">IF($AG1126,SQRT(SUMPRODUCT($AH$2:$AH1126, (AO$2:AO1126-BI1126)^2)/(SUM($AH$2:$AH1126)-1)),0)</f>
        <v>0</v>
      </c>
      <c r="CD1126" s="109" cm="1">
        <f t="array" ref="CD1126">IF($AG1126,SQRT(SUMPRODUCT($AH$2:$AH1126, (AP$2:AP1126-BJ1126)^2)/(SUM($AH$2:$AH1126)-1)),0)</f>
        <v>0</v>
      </c>
      <c r="CE1126" s="109" cm="1">
        <f t="array" ref="CE1126">IF($AG1126,SQRT(SUMPRODUCT($AH$2:$AH1126, (AQ$2:AQ1126-BK1126)^2)/(SUM($AH$2:$AH1126)-1)),0)</f>
        <v>0</v>
      </c>
      <c r="CF1126" s="109" cm="1">
        <f t="array" ref="CF1126">IF($AG1126,SQRT(SUMPRODUCT($AH$2:$AH1126, (AR$2:AR1126-BL1126)^2)/(SUM($AH$2:$AH1126)-1)),0)</f>
        <v>0</v>
      </c>
      <c r="CG1126" s="109" cm="1">
        <f t="array" ref="CG1126">IF($AG1126,SQRT(SUMPRODUCT($AH$2:$AH1126, (AS$2:AS1126-BM1126)^2)/(SUM($AH$2:$AH1126)-1)),0)</f>
        <v>0</v>
      </c>
      <c r="CH1126" s="109" cm="1">
        <f t="array" ref="CH1126">IF($AG1126,SQRT(SUMPRODUCT($AH$2:$AH1126, (AT$2:AT1126-BN1126)^2)/(SUM($AH$2:$AH1126)-1)),0)</f>
        <v>0</v>
      </c>
      <c r="CI1126" s="109" cm="1">
        <f t="array" ref="CI1126">IF($AG1126,SQRT(SUMPRODUCT($AH$2:$AH1126, (AU$2:AU1126-BO1126)^2)/(SUM($AH$2:$AH1126)-1)),0)</f>
        <v>0</v>
      </c>
      <c r="CJ1126" s="109" cm="1">
        <f t="array" ref="CJ1126">IF($AG1126,SQRT(SUMPRODUCT($AH$2:$AH1126, (AV$2:AV1126-BP1126)^2)/(SUM($AH$2:$AH1126)-1)),0)</f>
        <v>0</v>
      </c>
      <c r="CK1126" s="109" cm="1">
        <f t="array" ref="CK1126">IF($AG1126,SQRT(SUMPRODUCT($AH$2:$AH1126, (AW$2:AW1126-BQ1126)^2)/(SUM($AH$2:$AH1126)-1)),0)</f>
        <v>0</v>
      </c>
      <c r="CL1126" s="109" cm="1">
        <f t="array" ref="CL1126">IF($AG1126,SQRT(SUMPRODUCT($AH$2:$AH1126, (AX$2:AX1126-BR1126)^2)/(SUM($AH$2:$AH1126)-1)),0)</f>
        <v>0</v>
      </c>
      <c r="CM1126" s="109" cm="1">
        <f t="array" ref="CM1126">IF($AG1126,SQRT(SUMPRODUCT($AH$2:$AH1126, (AY$2:AY1126-BS1126)^2)/(SUM($AH$2:$AH1126)-1)),0)</f>
        <v>0</v>
      </c>
      <c r="CN1126" s="109" cm="1">
        <f t="array" ref="CN1126">IF($AG1126,SQRT(SUMPRODUCT($AH$2:$AH1126, (AZ$2:AZ1126-BT1126)^2)/(SUM($AH$2:$AH1126)-1)),0)</f>
        <v>0</v>
      </c>
      <c r="CO1126" s="109" cm="1">
        <f t="array" ref="CO1126">IF($AG1126,SQRT(SUMPRODUCT($AH$2:$AH1126, (BA$2:BA1126-BU1126)^2)/(SUM($AH$2:$AH1126)-1)),0)</f>
        <v>0</v>
      </c>
    </row>
    <row r="1127" spans="34:93" x14ac:dyDescent="0.25">
      <c r="AH1127" s="99" t="str">
        <f t="shared" si="253"/>
        <v/>
      </c>
      <c r="AI1127" s="11">
        <f t="shared" ca="1" si="264"/>
        <v>0</v>
      </c>
      <c r="AJ1127" s="11">
        <f t="shared" ca="1" si="264"/>
        <v>0</v>
      </c>
      <c r="AK1127" s="11">
        <f t="shared" ca="1" si="264"/>
        <v>0</v>
      </c>
      <c r="AL1127" s="11">
        <f t="shared" ca="1" si="264"/>
        <v>0</v>
      </c>
      <c r="AM1127" s="11">
        <f t="shared" ca="1" si="264"/>
        <v>0</v>
      </c>
      <c r="AN1127" s="11">
        <f t="shared" ca="1" si="264"/>
        <v>0</v>
      </c>
      <c r="AO1127" s="11">
        <f t="shared" ca="1" si="264"/>
        <v>0</v>
      </c>
      <c r="AP1127" s="11">
        <f t="shared" ca="1" si="264"/>
        <v>0</v>
      </c>
      <c r="AQ1127" s="11">
        <f t="shared" ca="1" si="264"/>
        <v>0</v>
      </c>
      <c r="AR1127" s="11">
        <f t="shared" ca="1" si="264"/>
        <v>0</v>
      </c>
      <c r="AS1127" s="11">
        <f t="shared" ca="1" si="265"/>
        <v>0</v>
      </c>
      <c r="AT1127" s="11">
        <f t="shared" ca="1" si="265"/>
        <v>0</v>
      </c>
      <c r="AU1127" s="11">
        <f t="shared" ca="1" si="265"/>
        <v>0</v>
      </c>
      <c r="AV1127" s="11">
        <f t="shared" ca="1" si="265"/>
        <v>0</v>
      </c>
      <c r="AW1127" s="11">
        <f t="shared" ca="1" si="265"/>
        <v>0</v>
      </c>
      <c r="AX1127" s="11">
        <f t="shared" ca="1" si="265"/>
        <v>0</v>
      </c>
      <c r="AY1127" s="11">
        <f t="shared" ca="1" si="265"/>
        <v>0</v>
      </c>
      <c r="AZ1127" s="11">
        <f t="shared" ca="1" si="265"/>
        <v>0</v>
      </c>
      <c r="BA1127" s="11">
        <f t="shared" ca="1" si="265"/>
        <v>0</v>
      </c>
      <c r="BB1127" s="11"/>
      <c r="BC1127" s="11">
        <f>IF($AG1127,SUMPRODUCT(AI$2:AI1127,$AH$2:$AH1127)/SUM($AH$2:$AH1127),0)</f>
        <v>0</v>
      </c>
      <c r="BD1127" s="11">
        <f>IF($AG1127,SUMPRODUCT(AJ$2:AJ1127,$AH$2:$AH1127)/SUM($AH$2:$AH1127),0)</f>
        <v>0</v>
      </c>
      <c r="BE1127" s="11">
        <f>IF($AG1127,SUMPRODUCT(AK$2:AK1127,$AH$2:$AH1127)/SUM($AH$2:$AH1127),0)</f>
        <v>0</v>
      </c>
      <c r="BF1127" s="11">
        <f>IF($AG1127,SUMPRODUCT(AL$2:AL1127,$AH$2:$AH1127)/SUM($AH$2:$AH1127),0)</f>
        <v>0</v>
      </c>
      <c r="BG1127" s="11">
        <f>IF($AG1127,SUMPRODUCT(AM$2:AM1127,$AH$2:$AH1127)/SUM($AH$2:$AH1127),0)</f>
        <v>0</v>
      </c>
      <c r="BH1127" s="11">
        <f>IF($AG1127,SUMPRODUCT(AN$2:AN1127,$AH$2:$AH1127)/SUM($AH$2:$AH1127),0)</f>
        <v>0</v>
      </c>
      <c r="BI1127" s="11">
        <f>IF($AG1127,SUMPRODUCT(AO$2:AO1127,$AH$2:$AH1127)/SUM($AH$2:$AH1127),0)</f>
        <v>0</v>
      </c>
      <c r="BJ1127" s="11">
        <f>IF($AG1127,SUMPRODUCT(AP$2:AP1127,$AH$2:$AH1127)/SUM($AH$2:$AH1127),0)</f>
        <v>0</v>
      </c>
      <c r="BK1127" s="11">
        <f>IF($AG1127,SUMPRODUCT(AQ$2:AQ1127,$AH$2:$AH1127)/SUM($AH$2:$AH1127),0)</f>
        <v>0</v>
      </c>
      <c r="BL1127" s="11">
        <f>IF($AG1127,SUMPRODUCT(AR$2:AR1127,$AH$2:$AH1127)/SUM($AH$2:$AH1127),0)</f>
        <v>0</v>
      </c>
      <c r="BM1127" s="11">
        <f>IF($AG1127,SUMPRODUCT(AS$2:AS1127,$AH$2:$AH1127)/SUM($AH$2:$AH1127),0)</f>
        <v>0</v>
      </c>
      <c r="BN1127" s="11">
        <f>IF($AG1127,SUMPRODUCT(AT$2:AT1127,$AH$2:$AH1127)/SUM($AH$2:$AH1127),0)</f>
        <v>0</v>
      </c>
      <c r="BO1127" s="11">
        <f>IF($AG1127,SUMPRODUCT(AU$2:AU1127,$AH$2:$AH1127)/SUM($AH$2:$AH1127),0)</f>
        <v>0</v>
      </c>
      <c r="BP1127" s="11">
        <f>IF($AG1127,SUMPRODUCT(AV$2:AV1127,$AH$2:$AH1127)/SUM($AH$2:$AH1127),0)</f>
        <v>0</v>
      </c>
      <c r="BQ1127" s="11">
        <f>IF($AG1127,SUMPRODUCT(AW$2:AW1127,$AH$2:$AH1127)/SUM($AH$2:$AH1127),0)</f>
        <v>0</v>
      </c>
      <c r="BR1127" s="11">
        <f>IF($AG1127,SUMPRODUCT(AX$2:AX1127,$AH$2:$AH1127)/SUM($AH$2:$AH1127),0)</f>
        <v>0</v>
      </c>
      <c r="BS1127" s="11">
        <f>IF($AG1127,SUMPRODUCT(AY$2:AY1127,$AH$2:$AH1127)/SUM($AH$2:$AH1127),0)</f>
        <v>0</v>
      </c>
      <c r="BT1127" s="11">
        <f>IF($AG1127,SUMPRODUCT(AZ$2:AZ1127,$AH$2:$AH1127)/SUM($AH$2:$AH1127),0)</f>
        <v>0</v>
      </c>
      <c r="BU1127" s="11">
        <f>IF($AG1127,SUMPRODUCT(BA$2:BA1127,$AH$2:$AH1127)/SUM($AH$2:$AH1127),0)</f>
        <v>0</v>
      </c>
      <c r="BV1127" s="11"/>
      <c r="BW1127" s="109" cm="1">
        <f t="array" ref="BW1127">IF($AG1127,SQRT(SUMPRODUCT($AH$2:$AH1127, (AI$2:AI1127-BC1127)^2)/(SUM($AH$2:$AH1127)-1)),0)</f>
        <v>0</v>
      </c>
      <c r="BX1127" s="109" cm="1">
        <f t="array" ref="BX1127">IF($AG1127,SQRT(SUMPRODUCT($AH$2:$AH1127, (AJ$2:AJ1127-BD1127)^2)/(SUM($AH$2:$AH1127)-1)),0)</f>
        <v>0</v>
      </c>
      <c r="BY1127" s="109" cm="1">
        <f t="array" ref="BY1127">IF($AG1127,SQRT(SUMPRODUCT($AH$2:$AH1127, (AK$2:AK1127-BE1127)^2)/(SUM($AH$2:$AH1127)-1)),0)</f>
        <v>0</v>
      </c>
      <c r="BZ1127" s="109" cm="1">
        <f t="array" ref="BZ1127">IF($AG1127,SQRT(SUMPRODUCT($AH$2:$AH1127, (AL$2:AL1127-BF1127)^2)/(SUM($AH$2:$AH1127)-1)),0)</f>
        <v>0</v>
      </c>
      <c r="CA1127" s="109" cm="1">
        <f t="array" ref="CA1127">IF($AG1127,SQRT(SUMPRODUCT($AH$2:$AH1127, (AM$2:AM1127-BG1127)^2)/(SUM($AH$2:$AH1127)-1)),0)</f>
        <v>0</v>
      </c>
      <c r="CB1127" s="109" cm="1">
        <f t="array" ref="CB1127">IF($AG1127,SQRT(SUMPRODUCT($AH$2:$AH1127, (AN$2:AN1127-BH1127)^2)/(SUM($AH$2:$AH1127)-1)),0)</f>
        <v>0</v>
      </c>
      <c r="CC1127" s="109" cm="1">
        <f t="array" ref="CC1127">IF($AG1127,SQRT(SUMPRODUCT($AH$2:$AH1127, (AO$2:AO1127-BI1127)^2)/(SUM($AH$2:$AH1127)-1)),0)</f>
        <v>0</v>
      </c>
      <c r="CD1127" s="109" cm="1">
        <f t="array" ref="CD1127">IF($AG1127,SQRT(SUMPRODUCT($AH$2:$AH1127, (AP$2:AP1127-BJ1127)^2)/(SUM($AH$2:$AH1127)-1)),0)</f>
        <v>0</v>
      </c>
      <c r="CE1127" s="109" cm="1">
        <f t="array" ref="CE1127">IF($AG1127,SQRT(SUMPRODUCT($AH$2:$AH1127, (AQ$2:AQ1127-BK1127)^2)/(SUM($AH$2:$AH1127)-1)),0)</f>
        <v>0</v>
      </c>
      <c r="CF1127" s="109" cm="1">
        <f t="array" ref="CF1127">IF($AG1127,SQRT(SUMPRODUCT($AH$2:$AH1127, (AR$2:AR1127-BL1127)^2)/(SUM($AH$2:$AH1127)-1)),0)</f>
        <v>0</v>
      </c>
      <c r="CG1127" s="109" cm="1">
        <f t="array" ref="CG1127">IF($AG1127,SQRT(SUMPRODUCT($AH$2:$AH1127, (AS$2:AS1127-BM1127)^2)/(SUM($AH$2:$AH1127)-1)),0)</f>
        <v>0</v>
      </c>
      <c r="CH1127" s="109" cm="1">
        <f t="array" ref="CH1127">IF($AG1127,SQRT(SUMPRODUCT($AH$2:$AH1127, (AT$2:AT1127-BN1127)^2)/(SUM($AH$2:$AH1127)-1)),0)</f>
        <v>0</v>
      </c>
      <c r="CI1127" s="109" cm="1">
        <f t="array" ref="CI1127">IF($AG1127,SQRT(SUMPRODUCT($AH$2:$AH1127, (AU$2:AU1127-BO1127)^2)/(SUM($AH$2:$AH1127)-1)),0)</f>
        <v>0</v>
      </c>
      <c r="CJ1127" s="109" cm="1">
        <f t="array" ref="CJ1127">IF($AG1127,SQRT(SUMPRODUCT($AH$2:$AH1127, (AV$2:AV1127-BP1127)^2)/(SUM($AH$2:$AH1127)-1)),0)</f>
        <v>0</v>
      </c>
      <c r="CK1127" s="109" cm="1">
        <f t="array" ref="CK1127">IF($AG1127,SQRT(SUMPRODUCT($AH$2:$AH1127, (AW$2:AW1127-BQ1127)^2)/(SUM($AH$2:$AH1127)-1)),0)</f>
        <v>0</v>
      </c>
      <c r="CL1127" s="109" cm="1">
        <f t="array" ref="CL1127">IF($AG1127,SQRT(SUMPRODUCT($AH$2:$AH1127, (AX$2:AX1127-BR1127)^2)/(SUM($AH$2:$AH1127)-1)),0)</f>
        <v>0</v>
      </c>
      <c r="CM1127" s="109" cm="1">
        <f t="array" ref="CM1127">IF($AG1127,SQRT(SUMPRODUCT($AH$2:$AH1127, (AY$2:AY1127-BS1127)^2)/(SUM($AH$2:$AH1127)-1)),0)</f>
        <v>0</v>
      </c>
      <c r="CN1127" s="109" cm="1">
        <f t="array" ref="CN1127">IF($AG1127,SQRT(SUMPRODUCT($AH$2:$AH1127, (AZ$2:AZ1127-BT1127)^2)/(SUM($AH$2:$AH1127)-1)),0)</f>
        <v>0</v>
      </c>
      <c r="CO1127" s="109" cm="1">
        <f t="array" ref="CO1127">IF($AG1127,SQRT(SUMPRODUCT($AH$2:$AH1127, (BA$2:BA1127-BU1127)^2)/(SUM($AH$2:$AH1127)-1)),0)</f>
        <v>0</v>
      </c>
    </row>
    <row r="1128" spans="34:93" x14ac:dyDescent="0.25">
      <c r="AH1128" s="99" t="str">
        <f t="shared" si="253"/>
        <v/>
      </c>
      <c r="AI1128" s="11">
        <f t="shared" ca="1" si="264"/>
        <v>0</v>
      </c>
      <c r="AJ1128" s="11">
        <f t="shared" ca="1" si="264"/>
        <v>0</v>
      </c>
      <c r="AK1128" s="11">
        <f t="shared" ca="1" si="264"/>
        <v>0</v>
      </c>
      <c r="AL1128" s="11">
        <f t="shared" ca="1" si="264"/>
        <v>0</v>
      </c>
      <c r="AM1128" s="11">
        <f t="shared" ca="1" si="264"/>
        <v>0</v>
      </c>
      <c r="AN1128" s="11">
        <f t="shared" ca="1" si="264"/>
        <v>0</v>
      </c>
      <c r="AO1128" s="11">
        <f t="shared" ca="1" si="264"/>
        <v>0</v>
      </c>
      <c r="AP1128" s="11">
        <f t="shared" ca="1" si="264"/>
        <v>0</v>
      </c>
      <c r="AQ1128" s="11">
        <f t="shared" ca="1" si="264"/>
        <v>0</v>
      </c>
      <c r="AR1128" s="11">
        <f t="shared" ca="1" si="264"/>
        <v>0</v>
      </c>
      <c r="AS1128" s="11">
        <f t="shared" ca="1" si="265"/>
        <v>0</v>
      </c>
      <c r="AT1128" s="11">
        <f t="shared" ca="1" si="265"/>
        <v>0</v>
      </c>
      <c r="AU1128" s="11">
        <f t="shared" ca="1" si="265"/>
        <v>0</v>
      </c>
      <c r="AV1128" s="11">
        <f t="shared" ca="1" si="265"/>
        <v>0</v>
      </c>
      <c r="AW1128" s="11">
        <f t="shared" ca="1" si="265"/>
        <v>0</v>
      </c>
      <c r="AX1128" s="11">
        <f t="shared" ca="1" si="265"/>
        <v>0</v>
      </c>
      <c r="AY1128" s="11">
        <f t="shared" ca="1" si="265"/>
        <v>0</v>
      </c>
      <c r="AZ1128" s="11">
        <f t="shared" ca="1" si="265"/>
        <v>0</v>
      </c>
      <c r="BA1128" s="11">
        <f t="shared" ca="1" si="265"/>
        <v>0</v>
      </c>
      <c r="BB1128" s="11"/>
      <c r="BC1128" s="11">
        <f>IF($AG1128,SUMPRODUCT(AI$2:AI1128,$AH$2:$AH1128)/SUM($AH$2:$AH1128),0)</f>
        <v>0</v>
      </c>
      <c r="BD1128" s="11">
        <f>IF($AG1128,SUMPRODUCT(AJ$2:AJ1128,$AH$2:$AH1128)/SUM($AH$2:$AH1128),0)</f>
        <v>0</v>
      </c>
      <c r="BE1128" s="11">
        <f>IF($AG1128,SUMPRODUCT(AK$2:AK1128,$AH$2:$AH1128)/SUM($AH$2:$AH1128),0)</f>
        <v>0</v>
      </c>
      <c r="BF1128" s="11">
        <f>IF($AG1128,SUMPRODUCT(AL$2:AL1128,$AH$2:$AH1128)/SUM($AH$2:$AH1128),0)</f>
        <v>0</v>
      </c>
      <c r="BG1128" s="11">
        <f>IF($AG1128,SUMPRODUCT(AM$2:AM1128,$AH$2:$AH1128)/SUM($AH$2:$AH1128),0)</f>
        <v>0</v>
      </c>
      <c r="BH1128" s="11">
        <f>IF($AG1128,SUMPRODUCT(AN$2:AN1128,$AH$2:$AH1128)/SUM($AH$2:$AH1128),0)</f>
        <v>0</v>
      </c>
      <c r="BI1128" s="11">
        <f>IF($AG1128,SUMPRODUCT(AO$2:AO1128,$AH$2:$AH1128)/SUM($AH$2:$AH1128),0)</f>
        <v>0</v>
      </c>
      <c r="BJ1128" s="11">
        <f>IF($AG1128,SUMPRODUCT(AP$2:AP1128,$AH$2:$AH1128)/SUM($AH$2:$AH1128),0)</f>
        <v>0</v>
      </c>
      <c r="BK1128" s="11">
        <f>IF($AG1128,SUMPRODUCT(AQ$2:AQ1128,$AH$2:$AH1128)/SUM($AH$2:$AH1128),0)</f>
        <v>0</v>
      </c>
      <c r="BL1128" s="11">
        <f>IF($AG1128,SUMPRODUCT(AR$2:AR1128,$AH$2:$AH1128)/SUM($AH$2:$AH1128),0)</f>
        <v>0</v>
      </c>
      <c r="BM1128" s="11">
        <f>IF($AG1128,SUMPRODUCT(AS$2:AS1128,$AH$2:$AH1128)/SUM($AH$2:$AH1128),0)</f>
        <v>0</v>
      </c>
      <c r="BN1128" s="11">
        <f>IF($AG1128,SUMPRODUCT(AT$2:AT1128,$AH$2:$AH1128)/SUM($AH$2:$AH1128),0)</f>
        <v>0</v>
      </c>
      <c r="BO1128" s="11">
        <f>IF($AG1128,SUMPRODUCT(AU$2:AU1128,$AH$2:$AH1128)/SUM($AH$2:$AH1128),0)</f>
        <v>0</v>
      </c>
      <c r="BP1128" s="11">
        <f>IF($AG1128,SUMPRODUCT(AV$2:AV1128,$AH$2:$AH1128)/SUM($AH$2:$AH1128),0)</f>
        <v>0</v>
      </c>
      <c r="BQ1128" s="11">
        <f>IF($AG1128,SUMPRODUCT(AW$2:AW1128,$AH$2:$AH1128)/SUM($AH$2:$AH1128),0)</f>
        <v>0</v>
      </c>
      <c r="BR1128" s="11">
        <f>IF($AG1128,SUMPRODUCT(AX$2:AX1128,$AH$2:$AH1128)/SUM($AH$2:$AH1128),0)</f>
        <v>0</v>
      </c>
      <c r="BS1128" s="11">
        <f>IF($AG1128,SUMPRODUCT(AY$2:AY1128,$AH$2:$AH1128)/SUM($AH$2:$AH1128),0)</f>
        <v>0</v>
      </c>
      <c r="BT1128" s="11">
        <f>IF($AG1128,SUMPRODUCT(AZ$2:AZ1128,$AH$2:$AH1128)/SUM($AH$2:$AH1128),0)</f>
        <v>0</v>
      </c>
      <c r="BU1128" s="11">
        <f>IF($AG1128,SUMPRODUCT(BA$2:BA1128,$AH$2:$AH1128)/SUM($AH$2:$AH1128),0)</f>
        <v>0</v>
      </c>
      <c r="BV1128" s="11"/>
      <c r="BW1128" s="109" cm="1">
        <f t="array" ref="BW1128">IF($AG1128,SQRT(SUMPRODUCT($AH$2:$AH1128, (AI$2:AI1128-BC1128)^2)/(SUM($AH$2:$AH1128)-1)),0)</f>
        <v>0</v>
      </c>
      <c r="BX1128" s="109" cm="1">
        <f t="array" ref="BX1128">IF($AG1128,SQRT(SUMPRODUCT($AH$2:$AH1128, (AJ$2:AJ1128-BD1128)^2)/(SUM($AH$2:$AH1128)-1)),0)</f>
        <v>0</v>
      </c>
      <c r="BY1128" s="109" cm="1">
        <f t="array" ref="BY1128">IF($AG1128,SQRT(SUMPRODUCT($AH$2:$AH1128, (AK$2:AK1128-BE1128)^2)/(SUM($AH$2:$AH1128)-1)),0)</f>
        <v>0</v>
      </c>
      <c r="BZ1128" s="109" cm="1">
        <f t="array" ref="BZ1128">IF($AG1128,SQRT(SUMPRODUCT($AH$2:$AH1128, (AL$2:AL1128-BF1128)^2)/(SUM($AH$2:$AH1128)-1)),0)</f>
        <v>0</v>
      </c>
      <c r="CA1128" s="109" cm="1">
        <f t="array" ref="CA1128">IF($AG1128,SQRT(SUMPRODUCT($AH$2:$AH1128, (AM$2:AM1128-BG1128)^2)/(SUM($AH$2:$AH1128)-1)),0)</f>
        <v>0</v>
      </c>
      <c r="CB1128" s="109" cm="1">
        <f t="array" ref="CB1128">IF($AG1128,SQRT(SUMPRODUCT($AH$2:$AH1128, (AN$2:AN1128-BH1128)^2)/(SUM($AH$2:$AH1128)-1)),0)</f>
        <v>0</v>
      </c>
      <c r="CC1128" s="109" cm="1">
        <f t="array" ref="CC1128">IF($AG1128,SQRT(SUMPRODUCT($AH$2:$AH1128, (AO$2:AO1128-BI1128)^2)/(SUM($AH$2:$AH1128)-1)),0)</f>
        <v>0</v>
      </c>
      <c r="CD1128" s="109" cm="1">
        <f t="array" ref="CD1128">IF($AG1128,SQRT(SUMPRODUCT($AH$2:$AH1128, (AP$2:AP1128-BJ1128)^2)/(SUM($AH$2:$AH1128)-1)),0)</f>
        <v>0</v>
      </c>
      <c r="CE1128" s="109" cm="1">
        <f t="array" ref="CE1128">IF($AG1128,SQRT(SUMPRODUCT($AH$2:$AH1128, (AQ$2:AQ1128-BK1128)^2)/(SUM($AH$2:$AH1128)-1)),0)</f>
        <v>0</v>
      </c>
      <c r="CF1128" s="109" cm="1">
        <f t="array" ref="CF1128">IF($AG1128,SQRT(SUMPRODUCT($AH$2:$AH1128, (AR$2:AR1128-BL1128)^2)/(SUM($AH$2:$AH1128)-1)),0)</f>
        <v>0</v>
      </c>
      <c r="CG1128" s="109" cm="1">
        <f t="array" ref="CG1128">IF($AG1128,SQRT(SUMPRODUCT($AH$2:$AH1128, (AS$2:AS1128-BM1128)^2)/(SUM($AH$2:$AH1128)-1)),0)</f>
        <v>0</v>
      </c>
      <c r="CH1128" s="109" cm="1">
        <f t="array" ref="CH1128">IF($AG1128,SQRT(SUMPRODUCT($AH$2:$AH1128, (AT$2:AT1128-BN1128)^2)/(SUM($AH$2:$AH1128)-1)),0)</f>
        <v>0</v>
      </c>
      <c r="CI1128" s="109" cm="1">
        <f t="array" ref="CI1128">IF($AG1128,SQRT(SUMPRODUCT($AH$2:$AH1128, (AU$2:AU1128-BO1128)^2)/(SUM($AH$2:$AH1128)-1)),0)</f>
        <v>0</v>
      </c>
      <c r="CJ1128" s="109" cm="1">
        <f t="array" ref="CJ1128">IF($AG1128,SQRT(SUMPRODUCT($AH$2:$AH1128, (AV$2:AV1128-BP1128)^2)/(SUM($AH$2:$AH1128)-1)),0)</f>
        <v>0</v>
      </c>
      <c r="CK1128" s="109" cm="1">
        <f t="array" ref="CK1128">IF($AG1128,SQRT(SUMPRODUCT($AH$2:$AH1128, (AW$2:AW1128-BQ1128)^2)/(SUM($AH$2:$AH1128)-1)),0)</f>
        <v>0</v>
      </c>
      <c r="CL1128" s="109" cm="1">
        <f t="array" ref="CL1128">IF($AG1128,SQRT(SUMPRODUCT($AH$2:$AH1128, (AX$2:AX1128-BR1128)^2)/(SUM($AH$2:$AH1128)-1)),0)</f>
        <v>0</v>
      </c>
      <c r="CM1128" s="109" cm="1">
        <f t="array" ref="CM1128">IF($AG1128,SQRT(SUMPRODUCT($AH$2:$AH1128, (AY$2:AY1128-BS1128)^2)/(SUM($AH$2:$AH1128)-1)),0)</f>
        <v>0</v>
      </c>
      <c r="CN1128" s="109" cm="1">
        <f t="array" ref="CN1128">IF($AG1128,SQRT(SUMPRODUCT($AH$2:$AH1128, (AZ$2:AZ1128-BT1128)^2)/(SUM($AH$2:$AH1128)-1)),0)</f>
        <v>0</v>
      </c>
      <c r="CO1128" s="109" cm="1">
        <f t="array" ref="CO1128">IF($AG1128,SQRT(SUMPRODUCT($AH$2:$AH1128, (BA$2:BA1128-BU1128)^2)/(SUM($AH$2:$AH1128)-1)),0)</f>
        <v>0</v>
      </c>
    </row>
    <row r="1129" spans="34:93" x14ac:dyDescent="0.25">
      <c r="AH1129" s="99" t="str">
        <f t="shared" si="253"/>
        <v/>
      </c>
      <c r="AI1129" s="11">
        <f t="shared" ca="1" si="264"/>
        <v>0</v>
      </c>
      <c r="AJ1129" s="11">
        <f t="shared" ca="1" si="264"/>
        <v>0</v>
      </c>
      <c r="AK1129" s="11">
        <f t="shared" ca="1" si="264"/>
        <v>0</v>
      </c>
      <c r="AL1129" s="11">
        <f t="shared" ca="1" si="264"/>
        <v>0</v>
      </c>
      <c r="AM1129" s="11">
        <f t="shared" ca="1" si="264"/>
        <v>0</v>
      </c>
      <c r="AN1129" s="11">
        <f t="shared" ca="1" si="264"/>
        <v>0</v>
      </c>
      <c r="AO1129" s="11">
        <f t="shared" ca="1" si="264"/>
        <v>0</v>
      </c>
      <c r="AP1129" s="11">
        <f t="shared" ca="1" si="264"/>
        <v>0</v>
      </c>
      <c r="AQ1129" s="11">
        <f t="shared" ca="1" si="264"/>
        <v>0</v>
      </c>
      <c r="AR1129" s="11">
        <f t="shared" ca="1" si="264"/>
        <v>0</v>
      </c>
      <c r="AS1129" s="11">
        <f t="shared" ca="1" si="265"/>
        <v>0</v>
      </c>
      <c r="AT1129" s="11">
        <f t="shared" ca="1" si="265"/>
        <v>0</v>
      </c>
      <c r="AU1129" s="11">
        <f t="shared" ca="1" si="265"/>
        <v>0</v>
      </c>
      <c r="AV1129" s="11">
        <f t="shared" ca="1" si="265"/>
        <v>0</v>
      </c>
      <c r="AW1129" s="11">
        <f t="shared" ca="1" si="265"/>
        <v>0</v>
      </c>
      <c r="AX1129" s="11">
        <f t="shared" ca="1" si="265"/>
        <v>0</v>
      </c>
      <c r="AY1129" s="11">
        <f t="shared" ca="1" si="265"/>
        <v>0</v>
      </c>
      <c r="AZ1129" s="11">
        <f t="shared" ca="1" si="265"/>
        <v>0</v>
      </c>
      <c r="BA1129" s="11">
        <f t="shared" ca="1" si="265"/>
        <v>0</v>
      </c>
      <c r="BB1129" s="11"/>
      <c r="BC1129" s="11">
        <f>IF($AG1129,SUMPRODUCT(AI$2:AI1129,$AH$2:$AH1129)/SUM($AH$2:$AH1129),0)</f>
        <v>0</v>
      </c>
      <c r="BD1129" s="11">
        <f>IF($AG1129,SUMPRODUCT(AJ$2:AJ1129,$AH$2:$AH1129)/SUM($AH$2:$AH1129),0)</f>
        <v>0</v>
      </c>
      <c r="BE1129" s="11">
        <f>IF($AG1129,SUMPRODUCT(AK$2:AK1129,$AH$2:$AH1129)/SUM($AH$2:$AH1129),0)</f>
        <v>0</v>
      </c>
      <c r="BF1129" s="11">
        <f>IF($AG1129,SUMPRODUCT(AL$2:AL1129,$AH$2:$AH1129)/SUM($AH$2:$AH1129),0)</f>
        <v>0</v>
      </c>
      <c r="BG1129" s="11">
        <f>IF($AG1129,SUMPRODUCT(AM$2:AM1129,$AH$2:$AH1129)/SUM($AH$2:$AH1129),0)</f>
        <v>0</v>
      </c>
      <c r="BH1129" s="11">
        <f>IF($AG1129,SUMPRODUCT(AN$2:AN1129,$AH$2:$AH1129)/SUM($AH$2:$AH1129),0)</f>
        <v>0</v>
      </c>
      <c r="BI1129" s="11">
        <f>IF($AG1129,SUMPRODUCT(AO$2:AO1129,$AH$2:$AH1129)/SUM($AH$2:$AH1129),0)</f>
        <v>0</v>
      </c>
      <c r="BJ1129" s="11">
        <f>IF($AG1129,SUMPRODUCT(AP$2:AP1129,$AH$2:$AH1129)/SUM($AH$2:$AH1129),0)</f>
        <v>0</v>
      </c>
      <c r="BK1129" s="11">
        <f>IF($AG1129,SUMPRODUCT(AQ$2:AQ1129,$AH$2:$AH1129)/SUM($AH$2:$AH1129),0)</f>
        <v>0</v>
      </c>
      <c r="BL1129" s="11">
        <f>IF($AG1129,SUMPRODUCT(AR$2:AR1129,$AH$2:$AH1129)/SUM($AH$2:$AH1129),0)</f>
        <v>0</v>
      </c>
      <c r="BM1129" s="11">
        <f>IF($AG1129,SUMPRODUCT(AS$2:AS1129,$AH$2:$AH1129)/SUM($AH$2:$AH1129),0)</f>
        <v>0</v>
      </c>
      <c r="BN1129" s="11">
        <f>IF($AG1129,SUMPRODUCT(AT$2:AT1129,$AH$2:$AH1129)/SUM($AH$2:$AH1129),0)</f>
        <v>0</v>
      </c>
      <c r="BO1129" s="11">
        <f>IF($AG1129,SUMPRODUCT(AU$2:AU1129,$AH$2:$AH1129)/SUM($AH$2:$AH1129),0)</f>
        <v>0</v>
      </c>
      <c r="BP1129" s="11">
        <f>IF($AG1129,SUMPRODUCT(AV$2:AV1129,$AH$2:$AH1129)/SUM($AH$2:$AH1129),0)</f>
        <v>0</v>
      </c>
      <c r="BQ1129" s="11">
        <f>IF($AG1129,SUMPRODUCT(AW$2:AW1129,$AH$2:$AH1129)/SUM($AH$2:$AH1129),0)</f>
        <v>0</v>
      </c>
      <c r="BR1129" s="11">
        <f>IF($AG1129,SUMPRODUCT(AX$2:AX1129,$AH$2:$AH1129)/SUM($AH$2:$AH1129),0)</f>
        <v>0</v>
      </c>
      <c r="BS1129" s="11">
        <f>IF($AG1129,SUMPRODUCT(AY$2:AY1129,$AH$2:$AH1129)/SUM($AH$2:$AH1129),0)</f>
        <v>0</v>
      </c>
      <c r="BT1129" s="11">
        <f>IF($AG1129,SUMPRODUCT(AZ$2:AZ1129,$AH$2:$AH1129)/SUM($AH$2:$AH1129),0)</f>
        <v>0</v>
      </c>
      <c r="BU1129" s="11">
        <f>IF($AG1129,SUMPRODUCT(BA$2:BA1129,$AH$2:$AH1129)/SUM($AH$2:$AH1129),0)</f>
        <v>0</v>
      </c>
      <c r="BV1129" s="11"/>
      <c r="BW1129" s="109" cm="1">
        <f t="array" ref="BW1129">IF($AG1129,SQRT(SUMPRODUCT($AH$2:$AH1129, (AI$2:AI1129-BC1129)^2)/(SUM($AH$2:$AH1129)-1)),0)</f>
        <v>0</v>
      </c>
      <c r="BX1129" s="109" cm="1">
        <f t="array" ref="BX1129">IF($AG1129,SQRT(SUMPRODUCT($AH$2:$AH1129, (AJ$2:AJ1129-BD1129)^2)/(SUM($AH$2:$AH1129)-1)),0)</f>
        <v>0</v>
      </c>
      <c r="BY1129" s="109" cm="1">
        <f t="array" ref="BY1129">IF($AG1129,SQRT(SUMPRODUCT($AH$2:$AH1129, (AK$2:AK1129-BE1129)^2)/(SUM($AH$2:$AH1129)-1)),0)</f>
        <v>0</v>
      </c>
      <c r="BZ1129" s="109" cm="1">
        <f t="array" ref="BZ1129">IF($AG1129,SQRT(SUMPRODUCT($AH$2:$AH1129, (AL$2:AL1129-BF1129)^2)/(SUM($AH$2:$AH1129)-1)),0)</f>
        <v>0</v>
      </c>
      <c r="CA1129" s="109" cm="1">
        <f t="array" ref="CA1129">IF($AG1129,SQRT(SUMPRODUCT($AH$2:$AH1129, (AM$2:AM1129-BG1129)^2)/(SUM($AH$2:$AH1129)-1)),0)</f>
        <v>0</v>
      </c>
      <c r="CB1129" s="109" cm="1">
        <f t="array" ref="CB1129">IF($AG1129,SQRT(SUMPRODUCT($AH$2:$AH1129, (AN$2:AN1129-BH1129)^2)/(SUM($AH$2:$AH1129)-1)),0)</f>
        <v>0</v>
      </c>
      <c r="CC1129" s="109" cm="1">
        <f t="array" ref="CC1129">IF($AG1129,SQRT(SUMPRODUCT($AH$2:$AH1129, (AO$2:AO1129-BI1129)^2)/(SUM($AH$2:$AH1129)-1)),0)</f>
        <v>0</v>
      </c>
      <c r="CD1129" s="109" cm="1">
        <f t="array" ref="CD1129">IF($AG1129,SQRT(SUMPRODUCT($AH$2:$AH1129, (AP$2:AP1129-BJ1129)^2)/(SUM($AH$2:$AH1129)-1)),0)</f>
        <v>0</v>
      </c>
      <c r="CE1129" s="109" cm="1">
        <f t="array" ref="CE1129">IF($AG1129,SQRT(SUMPRODUCT($AH$2:$AH1129, (AQ$2:AQ1129-BK1129)^2)/(SUM($AH$2:$AH1129)-1)),0)</f>
        <v>0</v>
      </c>
      <c r="CF1129" s="109" cm="1">
        <f t="array" ref="CF1129">IF($AG1129,SQRT(SUMPRODUCT($AH$2:$AH1129, (AR$2:AR1129-BL1129)^2)/(SUM($AH$2:$AH1129)-1)),0)</f>
        <v>0</v>
      </c>
      <c r="CG1129" s="109" cm="1">
        <f t="array" ref="CG1129">IF($AG1129,SQRT(SUMPRODUCT($AH$2:$AH1129, (AS$2:AS1129-BM1129)^2)/(SUM($AH$2:$AH1129)-1)),0)</f>
        <v>0</v>
      </c>
      <c r="CH1129" s="109" cm="1">
        <f t="array" ref="CH1129">IF($AG1129,SQRT(SUMPRODUCT($AH$2:$AH1129, (AT$2:AT1129-BN1129)^2)/(SUM($AH$2:$AH1129)-1)),0)</f>
        <v>0</v>
      </c>
      <c r="CI1129" s="109" cm="1">
        <f t="array" ref="CI1129">IF($AG1129,SQRT(SUMPRODUCT($AH$2:$AH1129, (AU$2:AU1129-BO1129)^2)/(SUM($AH$2:$AH1129)-1)),0)</f>
        <v>0</v>
      </c>
      <c r="CJ1129" s="109" cm="1">
        <f t="array" ref="CJ1129">IF($AG1129,SQRT(SUMPRODUCT($AH$2:$AH1129, (AV$2:AV1129-BP1129)^2)/(SUM($AH$2:$AH1129)-1)),0)</f>
        <v>0</v>
      </c>
      <c r="CK1129" s="109" cm="1">
        <f t="array" ref="CK1129">IF($AG1129,SQRT(SUMPRODUCT($AH$2:$AH1129, (AW$2:AW1129-BQ1129)^2)/(SUM($AH$2:$AH1129)-1)),0)</f>
        <v>0</v>
      </c>
      <c r="CL1129" s="109" cm="1">
        <f t="array" ref="CL1129">IF($AG1129,SQRT(SUMPRODUCT($AH$2:$AH1129, (AX$2:AX1129-BR1129)^2)/(SUM($AH$2:$AH1129)-1)),0)</f>
        <v>0</v>
      </c>
      <c r="CM1129" s="109" cm="1">
        <f t="array" ref="CM1129">IF($AG1129,SQRT(SUMPRODUCT($AH$2:$AH1129, (AY$2:AY1129-BS1129)^2)/(SUM($AH$2:$AH1129)-1)),0)</f>
        <v>0</v>
      </c>
      <c r="CN1129" s="109" cm="1">
        <f t="array" ref="CN1129">IF($AG1129,SQRT(SUMPRODUCT($AH$2:$AH1129, (AZ$2:AZ1129-BT1129)^2)/(SUM($AH$2:$AH1129)-1)),0)</f>
        <v>0</v>
      </c>
      <c r="CO1129" s="109" cm="1">
        <f t="array" ref="CO1129">IF($AG1129,SQRT(SUMPRODUCT($AH$2:$AH1129, (BA$2:BA1129-BU1129)^2)/(SUM($AH$2:$AH1129)-1)),0)</f>
        <v>0</v>
      </c>
    </row>
    <row r="1130" spans="34:93" x14ac:dyDescent="0.25">
      <c r="AH1130" s="99" t="str">
        <f t="shared" si="253"/>
        <v/>
      </c>
      <c r="AI1130" s="11">
        <f t="shared" ca="1" si="264"/>
        <v>0</v>
      </c>
      <c r="AJ1130" s="11">
        <f t="shared" ca="1" si="264"/>
        <v>0</v>
      </c>
      <c r="AK1130" s="11">
        <f t="shared" ca="1" si="264"/>
        <v>0</v>
      </c>
      <c r="AL1130" s="11">
        <f t="shared" ca="1" si="264"/>
        <v>0</v>
      </c>
      <c r="AM1130" s="11">
        <f t="shared" ca="1" si="264"/>
        <v>0</v>
      </c>
      <c r="AN1130" s="11">
        <f t="shared" ca="1" si="264"/>
        <v>0</v>
      </c>
      <c r="AO1130" s="11">
        <f t="shared" ca="1" si="264"/>
        <v>0</v>
      </c>
      <c r="AP1130" s="11">
        <f t="shared" ca="1" si="264"/>
        <v>0</v>
      </c>
      <c r="AQ1130" s="11">
        <f t="shared" ca="1" si="264"/>
        <v>0</v>
      </c>
      <c r="AR1130" s="11">
        <f t="shared" ca="1" si="264"/>
        <v>0</v>
      </c>
      <c r="AS1130" s="11">
        <f t="shared" ca="1" si="265"/>
        <v>0</v>
      </c>
      <c r="AT1130" s="11">
        <f t="shared" ca="1" si="265"/>
        <v>0</v>
      </c>
      <c r="AU1130" s="11">
        <f t="shared" ca="1" si="265"/>
        <v>0</v>
      </c>
      <c r="AV1130" s="11">
        <f t="shared" ca="1" si="265"/>
        <v>0</v>
      </c>
      <c r="AW1130" s="11">
        <f t="shared" ca="1" si="265"/>
        <v>0</v>
      </c>
      <c r="AX1130" s="11">
        <f t="shared" ca="1" si="265"/>
        <v>0</v>
      </c>
      <c r="AY1130" s="11">
        <f t="shared" ca="1" si="265"/>
        <v>0</v>
      </c>
      <c r="AZ1130" s="11">
        <f t="shared" ca="1" si="265"/>
        <v>0</v>
      </c>
      <c r="BA1130" s="11">
        <f t="shared" ca="1" si="265"/>
        <v>0</v>
      </c>
      <c r="BB1130" s="11"/>
      <c r="BC1130" s="11">
        <f>IF($AG1130,SUMPRODUCT(AI$2:AI1130,$AH$2:$AH1130)/SUM($AH$2:$AH1130),0)</f>
        <v>0</v>
      </c>
      <c r="BD1130" s="11">
        <f>IF($AG1130,SUMPRODUCT(AJ$2:AJ1130,$AH$2:$AH1130)/SUM($AH$2:$AH1130),0)</f>
        <v>0</v>
      </c>
      <c r="BE1130" s="11">
        <f>IF($AG1130,SUMPRODUCT(AK$2:AK1130,$AH$2:$AH1130)/SUM($AH$2:$AH1130),0)</f>
        <v>0</v>
      </c>
      <c r="BF1130" s="11">
        <f>IF($AG1130,SUMPRODUCT(AL$2:AL1130,$AH$2:$AH1130)/SUM($AH$2:$AH1130),0)</f>
        <v>0</v>
      </c>
      <c r="BG1130" s="11">
        <f>IF($AG1130,SUMPRODUCT(AM$2:AM1130,$AH$2:$AH1130)/SUM($AH$2:$AH1130),0)</f>
        <v>0</v>
      </c>
      <c r="BH1130" s="11">
        <f>IF($AG1130,SUMPRODUCT(AN$2:AN1130,$AH$2:$AH1130)/SUM($AH$2:$AH1130),0)</f>
        <v>0</v>
      </c>
      <c r="BI1130" s="11">
        <f>IF($AG1130,SUMPRODUCT(AO$2:AO1130,$AH$2:$AH1130)/SUM($AH$2:$AH1130),0)</f>
        <v>0</v>
      </c>
      <c r="BJ1130" s="11">
        <f>IF($AG1130,SUMPRODUCT(AP$2:AP1130,$AH$2:$AH1130)/SUM($AH$2:$AH1130),0)</f>
        <v>0</v>
      </c>
      <c r="BK1130" s="11">
        <f>IF($AG1130,SUMPRODUCT(AQ$2:AQ1130,$AH$2:$AH1130)/SUM($AH$2:$AH1130),0)</f>
        <v>0</v>
      </c>
      <c r="BL1130" s="11">
        <f>IF($AG1130,SUMPRODUCT(AR$2:AR1130,$AH$2:$AH1130)/SUM($AH$2:$AH1130),0)</f>
        <v>0</v>
      </c>
      <c r="BM1130" s="11">
        <f>IF($AG1130,SUMPRODUCT(AS$2:AS1130,$AH$2:$AH1130)/SUM($AH$2:$AH1130),0)</f>
        <v>0</v>
      </c>
      <c r="BN1130" s="11">
        <f>IF($AG1130,SUMPRODUCT(AT$2:AT1130,$AH$2:$AH1130)/SUM($AH$2:$AH1130),0)</f>
        <v>0</v>
      </c>
      <c r="BO1130" s="11">
        <f>IF($AG1130,SUMPRODUCT(AU$2:AU1130,$AH$2:$AH1130)/SUM($AH$2:$AH1130),0)</f>
        <v>0</v>
      </c>
      <c r="BP1130" s="11">
        <f>IF($AG1130,SUMPRODUCT(AV$2:AV1130,$AH$2:$AH1130)/SUM($AH$2:$AH1130),0)</f>
        <v>0</v>
      </c>
      <c r="BQ1130" s="11">
        <f>IF($AG1130,SUMPRODUCT(AW$2:AW1130,$AH$2:$AH1130)/SUM($AH$2:$AH1130),0)</f>
        <v>0</v>
      </c>
      <c r="BR1130" s="11">
        <f>IF($AG1130,SUMPRODUCT(AX$2:AX1130,$AH$2:$AH1130)/SUM($AH$2:$AH1130),0)</f>
        <v>0</v>
      </c>
      <c r="BS1130" s="11">
        <f>IF($AG1130,SUMPRODUCT(AY$2:AY1130,$AH$2:$AH1130)/SUM($AH$2:$AH1130),0)</f>
        <v>0</v>
      </c>
      <c r="BT1130" s="11">
        <f>IF($AG1130,SUMPRODUCT(AZ$2:AZ1130,$AH$2:$AH1130)/SUM($AH$2:$AH1130),0)</f>
        <v>0</v>
      </c>
      <c r="BU1130" s="11">
        <f>IF($AG1130,SUMPRODUCT(BA$2:BA1130,$AH$2:$AH1130)/SUM($AH$2:$AH1130),0)</f>
        <v>0</v>
      </c>
      <c r="BV1130" s="11"/>
      <c r="BW1130" s="109" cm="1">
        <f t="array" ref="BW1130">IF($AG1130,SQRT(SUMPRODUCT($AH$2:$AH1130, (AI$2:AI1130-BC1130)^2)/(SUM($AH$2:$AH1130)-1)),0)</f>
        <v>0</v>
      </c>
      <c r="BX1130" s="109" cm="1">
        <f t="array" ref="BX1130">IF($AG1130,SQRT(SUMPRODUCT($AH$2:$AH1130, (AJ$2:AJ1130-BD1130)^2)/(SUM($AH$2:$AH1130)-1)),0)</f>
        <v>0</v>
      </c>
      <c r="BY1130" s="109" cm="1">
        <f t="array" ref="BY1130">IF($AG1130,SQRT(SUMPRODUCT($AH$2:$AH1130, (AK$2:AK1130-BE1130)^2)/(SUM($AH$2:$AH1130)-1)),0)</f>
        <v>0</v>
      </c>
      <c r="BZ1130" s="109" cm="1">
        <f t="array" ref="BZ1130">IF($AG1130,SQRT(SUMPRODUCT($AH$2:$AH1130, (AL$2:AL1130-BF1130)^2)/(SUM($AH$2:$AH1130)-1)),0)</f>
        <v>0</v>
      </c>
      <c r="CA1130" s="109" cm="1">
        <f t="array" ref="CA1130">IF($AG1130,SQRT(SUMPRODUCT($AH$2:$AH1130, (AM$2:AM1130-BG1130)^2)/(SUM($AH$2:$AH1130)-1)),0)</f>
        <v>0</v>
      </c>
      <c r="CB1130" s="109" cm="1">
        <f t="array" ref="CB1130">IF($AG1130,SQRT(SUMPRODUCT($AH$2:$AH1130, (AN$2:AN1130-BH1130)^2)/(SUM($AH$2:$AH1130)-1)),0)</f>
        <v>0</v>
      </c>
      <c r="CC1130" s="109" cm="1">
        <f t="array" ref="CC1130">IF($AG1130,SQRT(SUMPRODUCT($AH$2:$AH1130, (AO$2:AO1130-BI1130)^2)/(SUM($AH$2:$AH1130)-1)),0)</f>
        <v>0</v>
      </c>
      <c r="CD1130" s="109" cm="1">
        <f t="array" ref="CD1130">IF($AG1130,SQRT(SUMPRODUCT($AH$2:$AH1130, (AP$2:AP1130-BJ1130)^2)/(SUM($AH$2:$AH1130)-1)),0)</f>
        <v>0</v>
      </c>
      <c r="CE1130" s="109" cm="1">
        <f t="array" ref="CE1130">IF($AG1130,SQRT(SUMPRODUCT($AH$2:$AH1130, (AQ$2:AQ1130-BK1130)^2)/(SUM($AH$2:$AH1130)-1)),0)</f>
        <v>0</v>
      </c>
      <c r="CF1130" s="109" cm="1">
        <f t="array" ref="CF1130">IF($AG1130,SQRT(SUMPRODUCT($AH$2:$AH1130, (AR$2:AR1130-BL1130)^2)/(SUM($AH$2:$AH1130)-1)),0)</f>
        <v>0</v>
      </c>
      <c r="CG1130" s="109" cm="1">
        <f t="array" ref="CG1130">IF($AG1130,SQRT(SUMPRODUCT($AH$2:$AH1130, (AS$2:AS1130-BM1130)^2)/(SUM($AH$2:$AH1130)-1)),0)</f>
        <v>0</v>
      </c>
      <c r="CH1130" s="109" cm="1">
        <f t="array" ref="CH1130">IF($AG1130,SQRT(SUMPRODUCT($AH$2:$AH1130, (AT$2:AT1130-BN1130)^2)/(SUM($AH$2:$AH1130)-1)),0)</f>
        <v>0</v>
      </c>
      <c r="CI1130" s="109" cm="1">
        <f t="array" ref="CI1130">IF($AG1130,SQRT(SUMPRODUCT($AH$2:$AH1130, (AU$2:AU1130-BO1130)^2)/(SUM($AH$2:$AH1130)-1)),0)</f>
        <v>0</v>
      </c>
      <c r="CJ1130" s="109" cm="1">
        <f t="array" ref="CJ1130">IF($AG1130,SQRT(SUMPRODUCT($AH$2:$AH1130, (AV$2:AV1130-BP1130)^2)/(SUM($AH$2:$AH1130)-1)),0)</f>
        <v>0</v>
      </c>
      <c r="CK1130" s="109" cm="1">
        <f t="array" ref="CK1130">IF($AG1130,SQRT(SUMPRODUCT($AH$2:$AH1130, (AW$2:AW1130-BQ1130)^2)/(SUM($AH$2:$AH1130)-1)),0)</f>
        <v>0</v>
      </c>
      <c r="CL1130" s="109" cm="1">
        <f t="array" ref="CL1130">IF($AG1130,SQRT(SUMPRODUCT($AH$2:$AH1130, (AX$2:AX1130-BR1130)^2)/(SUM($AH$2:$AH1130)-1)),0)</f>
        <v>0</v>
      </c>
      <c r="CM1130" s="109" cm="1">
        <f t="array" ref="CM1130">IF($AG1130,SQRT(SUMPRODUCT($AH$2:$AH1130, (AY$2:AY1130-BS1130)^2)/(SUM($AH$2:$AH1130)-1)),0)</f>
        <v>0</v>
      </c>
      <c r="CN1130" s="109" cm="1">
        <f t="array" ref="CN1130">IF($AG1130,SQRT(SUMPRODUCT($AH$2:$AH1130, (AZ$2:AZ1130-BT1130)^2)/(SUM($AH$2:$AH1130)-1)),0)</f>
        <v>0</v>
      </c>
      <c r="CO1130" s="109" cm="1">
        <f t="array" ref="CO1130">IF($AG1130,SQRT(SUMPRODUCT($AH$2:$AH1130, (BA$2:BA1130-BU1130)^2)/(SUM($AH$2:$AH1130)-1)),0)</f>
        <v>0</v>
      </c>
    </row>
    <row r="1131" spans="34:93" x14ac:dyDescent="0.25">
      <c r="AH1131" s="99" t="str">
        <f t="shared" si="253"/>
        <v/>
      </c>
      <c r="AI1131" s="11">
        <f t="shared" ca="1" si="264"/>
        <v>0</v>
      </c>
      <c r="AJ1131" s="11">
        <f t="shared" ca="1" si="264"/>
        <v>0</v>
      </c>
      <c r="AK1131" s="11">
        <f t="shared" ca="1" si="264"/>
        <v>0</v>
      </c>
      <c r="AL1131" s="11">
        <f t="shared" ca="1" si="264"/>
        <v>0</v>
      </c>
      <c r="AM1131" s="11">
        <f t="shared" ca="1" si="264"/>
        <v>0</v>
      </c>
      <c r="AN1131" s="11">
        <f t="shared" ca="1" si="264"/>
        <v>0</v>
      </c>
      <c r="AO1131" s="11">
        <f t="shared" ca="1" si="264"/>
        <v>0</v>
      </c>
      <c r="AP1131" s="11">
        <f t="shared" ca="1" si="264"/>
        <v>0</v>
      </c>
      <c r="AQ1131" s="11">
        <f t="shared" ca="1" si="264"/>
        <v>0</v>
      </c>
      <c r="AR1131" s="11">
        <f t="shared" ca="1" si="264"/>
        <v>0</v>
      </c>
      <c r="AS1131" s="11">
        <f t="shared" ca="1" si="265"/>
        <v>0</v>
      </c>
      <c r="AT1131" s="11">
        <f t="shared" ca="1" si="265"/>
        <v>0</v>
      </c>
      <c r="AU1131" s="11">
        <f t="shared" ca="1" si="265"/>
        <v>0</v>
      </c>
      <c r="AV1131" s="11">
        <f t="shared" ca="1" si="265"/>
        <v>0</v>
      </c>
      <c r="AW1131" s="11">
        <f t="shared" ca="1" si="265"/>
        <v>0</v>
      </c>
      <c r="AX1131" s="11">
        <f t="shared" ca="1" si="265"/>
        <v>0</v>
      </c>
      <c r="AY1131" s="11">
        <f t="shared" ca="1" si="265"/>
        <v>0</v>
      </c>
      <c r="AZ1131" s="11">
        <f t="shared" ca="1" si="265"/>
        <v>0</v>
      </c>
      <c r="BA1131" s="11">
        <f t="shared" ca="1" si="265"/>
        <v>0</v>
      </c>
      <c r="BB1131" s="11"/>
      <c r="BC1131" s="11">
        <f>IF($AG1131,SUMPRODUCT(AI$2:AI1131,$AH$2:$AH1131)/SUM($AH$2:$AH1131),0)</f>
        <v>0</v>
      </c>
      <c r="BD1131" s="11">
        <f>IF($AG1131,SUMPRODUCT(AJ$2:AJ1131,$AH$2:$AH1131)/SUM($AH$2:$AH1131),0)</f>
        <v>0</v>
      </c>
      <c r="BE1131" s="11">
        <f>IF($AG1131,SUMPRODUCT(AK$2:AK1131,$AH$2:$AH1131)/SUM($AH$2:$AH1131),0)</f>
        <v>0</v>
      </c>
      <c r="BF1131" s="11">
        <f>IF($AG1131,SUMPRODUCT(AL$2:AL1131,$AH$2:$AH1131)/SUM($AH$2:$AH1131),0)</f>
        <v>0</v>
      </c>
      <c r="BG1131" s="11">
        <f>IF($AG1131,SUMPRODUCT(AM$2:AM1131,$AH$2:$AH1131)/SUM($AH$2:$AH1131),0)</f>
        <v>0</v>
      </c>
      <c r="BH1131" s="11">
        <f>IF($AG1131,SUMPRODUCT(AN$2:AN1131,$AH$2:$AH1131)/SUM($AH$2:$AH1131),0)</f>
        <v>0</v>
      </c>
      <c r="BI1131" s="11">
        <f>IF($AG1131,SUMPRODUCT(AO$2:AO1131,$AH$2:$AH1131)/SUM($AH$2:$AH1131),0)</f>
        <v>0</v>
      </c>
      <c r="BJ1131" s="11">
        <f>IF($AG1131,SUMPRODUCT(AP$2:AP1131,$AH$2:$AH1131)/SUM($AH$2:$AH1131),0)</f>
        <v>0</v>
      </c>
      <c r="BK1131" s="11">
        <f>IF($AG1131,SUMPRODUCT(AQ$2:AQ1131,$AH$2:$AH1131)/SUM($AH$2:$AH1131),0)</f>
        <v>0</v>
      </c>
      <c r="BL1131" s="11">
        <f>IF($AG1131,SUMPRODUCT(AR$2:AR1131,$AH$2:$AH1131)/SUM($AH$2:$AH1131),0)</f>
        <v>0</v>
      </c>
      <c r="BM1131" s="11">
        <f>IF($AG1131,SUMPRODUCT(AS$2:AS1131,$AH$2:$AH1131)/SUM($AH$2:$AH1131),0)</f>
        <v>0</v>
      </c>
      <c r="BN1131" s="11">
        <f>IF($AG1131,SUMPRODUCT(AT$2:AT1131,$AH$2:$AH1131)/SUM($AH$2:$AH1131),0)</f>
        <v>0</v>
      </c>
      <c r="BO1131" s="11">
        <f>IF($AG1131,SUMPRODUCT(AU$2:AU1131,$AH$2:$AH1131)/SUM($AH$2:$AH1131),0)</f>
        <v>0</v>
      </c>
      <c r="BP1131" s="11">
        <f>IF($AG1131,SUMPRODUCT(AV$2:AV1131,$AH$2:$AH1131)/SUM($AH$2:$AH1131),0)</f>
        <v>0</v>
      </c>
      <c r="BQ1131" s="11">
        <f>IF($AG1131,SUMPRODUCT(AW$2:AW1131,$AH$2:$AH1131)/SUM($AH$2:$AH1131),0)</f>
        <v>0</v>
      </c>
      <c r="BR1131" s="11">
        <f>IF($AG1131,SUMPRODUCT(AX$2:AX1131,$AH$2:$AH1131)/SUM($AH$2:$AH1131),0)</f>
        <v>0</v>
      </c>
      <c r="BS1131" s="11">
        <f>IF($AG1131,SUMPRODUCT(AY$2:AY1131,$AH$2:$AH1131)/SUM($AH$2:$AH1131),0)</f>
        <v>0</v>
      </c>
      <c r="BT1131" s="11">
        <f>IF($AG1131,SUMPRODUCT(AZ$2:AZ1131,$AH$2:$AH1131)/SUM($AH$2:$AH1131),0)</f>
        <v>0</v>
      </c>
      <c r="BU1131" s="11">
        <f>IF($AG1131,SUMPRODUCT(BA$2:BA1131,$AH$2:$AH1131)/SUM($AH$2:$AH1131),0)</f>
        <v>0</v>
      </c>
      <c r="BV1131" s="11"/>
      <c r="BW1131" s="109" cm="1">
        <f t="array" ref="BW1131">IF($AG1131,SQRT(SUMPRODUCT($AH$2:$AH1131, (AI$2:AI1131-BC1131)^2)/(SUM($AH$2:$AH1131)-1)),0)</f>
        <v>0</v>
      </c>
      <c r="BX1131" s="109" cm="1">
        <f t="array" ref="BX1131">IF($AG1131,SQRT(SUMPRODUCT($AH$2:$AH1131, (AJ$2:AJ1131-BD1131)^2)/(SUM($AH$2:$AH1131)-1)),0)</f>
        <v>0</v>
      </c>
      <c r="BY1131" s="109" cm="1">
        <f t="array" ref="BY1131">IF($AG1131,SQRT(SUMPRODUCT($AH$2:$AH1131, (AK$2:AK1131-BE1131)^2)/(SUM($AH$2:$AH1131)-1)),0)</f>
        <v>0</v>
      </c>
      <c r="BZ1131" s="109" cm="1">
        <f t="array" ref="BZ1131">IF($AG1131,SQRT(SUMPRODUCT($AH$2:$AH1131, (AL$2:AL1131-BF1131)^2)/(SUM($AH$2:$AH1131)-1)),0)</f>
        <v>0</v>
      </c>
      <c r="CA1131" s="109" cm="1">
        <f t="array" ref="CA1131">IF($AG1131,SQRT(SUMPRODUCT($AH$2:$AH1131, (AM$2:AM1131-BG1131)^2)/(SUM($AH$2:$AH1131)-1)),0)</f>
        <v>0</v>
      </c>
      <c r="CB1131" s="109" cm="1">
        <f t="array" ref="CB1131">IF($AG1131,SQRT(SUMPRODUCT($AH$2:$AH1131, (AN$2:AN1131-BH1131)^2)/(SUM($AH$2:$AH1131)-1)),0)</f>
        <v>0</v>
      </c>
      <c r="CC1131" s="109" cm="1">
        <f t="array" ref="CC1131">IF($AG1131,SQRT(SUMPRODUCT($AH$2:$AH1131, (AO$2:AO1131-BI1131)^2)/(SUM($AH$2:$AH1131)-1)),0)</f>
        <v>0</v>
      </c>
      <c r="CD1131" s="109" cm="1">
        <f t="array" ref="CD1131">IF($AG1131,SQRT(SUMPRODUCT($AH$2:$AH1131, (AP$2:AP1131-BJ1131)^2)/(SUM($AH$2:$AH1131)-1)),0)</f>
        <v>0</v>
      </c>
      <c r="CE1131" s="109" cm="1">
        <f t="array" ref="CE1131">IF($AG1131,SQRT(SUMPRODUCT($AH$2:$AH1131, (AQ$2:AQ1131-BK1131)^2)/(SUM($AH$2:$AH1131)-1)),0)</f>
        <v>0</v>
      </c>
      <c r="CF1131" s="109" cm="1">
        <f t="array" ref="CF1131">IF($AG1131,SQRT(SUMPRODUCT($AH$2:$AH1131, (AR$2:AR1131-BL1131)^2)/(SUM($AH$2:$AH1131)-1)),0)</f>
        <v>0</v>
      </c>
      <c r="CG1131" s="109" cm="1">
        <f t="array" ref="CG1131">IF($AG1131,SQRT(SUMPRODUCT($AH$2:$AH1131, (AS$2:AS1131-BM1131)^2)/(SUM($AH$2:$AH1131)-1)),0)</f>
        <v>0</v>
      </c>
      <c r="CH1131" s="109" cm="1">
        <f t="array" ref="CH1131">IF($AG1131,SQRT(SUMPRODUCT($AH$2:$AH1131, (AT$2:AT1131-BN1131)^2)/(SUM($AH$2:$AH1131)-1)),0)</f>
        <v>0</v>
      </c>
      <c r="CI1131" s="109" cm="1">
        <f t="array" ref="CI1131">IF($AG1131,SQRT(SUMPRODUCT($AH$2:$AH1131, (AU$2:AU1131-BO1131)^2)/(SUM($AH$2:$AH1131)-1)),0)</f>
        <v>0</v>
      </c>
      <c r="CJ1131" s="109" cm="1">
        <f t="array" ref="CJ1131">IF($AG1131,SQRT(SUMPRODUCT($AH$2:$AH1131, (AV$2:AV1131-BP1131)^2)/(SUM($AH$2:$AH1131)-1)),0)</f>
        <v>0</v>
      </c>
      <c r="CK1131" s="109" cm="1">
        <f t="array" ref="CK1131">IF($AG1131,SQRT(SUMPRODUCT($AH$2:$AH1131, (AW$2:AW1131-BQ1131)^2)/(SUM($AH$2:$AH1131)-1)),0)</f>
        <v>0</v>
      </c>
      <c r="CL1131" s="109" cm="1">
        <f t="array" ref="CL1131">IF($AG1131,SQRT(SUMPRODUCT($AH$2:$AH1131, (AX$2:AX1131-BR1131)^2)/(SUM($AH$2:$AH1131)-1)),0)</f>
        <v>0</v>
      </c>
      <c r="CM1131" s="109" cm="1">
        <f t="array" ref="CM1131">IF($AG1131,SQRT(SUMPRODUCT($AH$2:$AH1131, (AY$2:AY1131-BS1131)^2)/(SUM($AH$2:$AH1131)-1)),0)</f>
        <v>0</v>
      </c>
      <c r="CN1131" s="109" cm="1">
        <f t="array" ref="CN1131">IF($AG1131,SQRT(SUMPRODUCT($AH$2:$AH1131, (AZ$2:AZ1131-BT1131)^2)/(SUM($AH$2:$AH1131)-1)),0)</f>
        <v>0</v>
      </c>
      <c r="CO1131" s="109" cm="1">
        <f t="array" ref="CO1131">IF($AG1131,SQRT(SUMPRODUCT($AH$2:$AH1131, (BA$2:BA1131-BU1131)^2)/(SUM($AH$2:$AH1131)-1)),0)</f>
        <v>0</v>
      </c>
    </row>
    <row r="1132" spans="34:93" x14ac:dyDescent="0.25">
      <c r="AH1132" s="99" t="str">
        <f t="shared" si="253"/>
        <v/>
      </c>
      <c r="AI1132" s="11">
        <f t="shared" ref="AI1132:AR1141" ca="1" si="266">IF(AI$1&lt;&gt;0,SUMIFS(INDIRECT(AI$1), Fecha,$AG1132),0)</f>
        <v>0</v>
      </c>
      <c r="AJ1132" s="11">
        <f t="shared" ca="1" si="266"/>
        <v>0</v>
      </c>
      <c r="AK1132" s="11">
        <f t="shared" ca="1" si="266"/>
        <v>0</v>
      </c>
      <c r="AL1132" s="11">
        <f t="shared" ca="1" si="266"/>
        <v>0</v>
      </c>
      <c r="AM1132" s="11">
        <f t="shared" ca="1" si="266"/>
        <v>0</v>
      </c>
      <c r="AN1132" s="11">
        <f t="shared" ca="1" si="266"/>
        <v>0</v>
      </c>
      <c r="AO1132" s="11">
        <f t="shared" ca="1" si="266"/>
        <v>0</v>
      </c>
      <c r="AP1132" s="11">
        <f t="shared" ca="1" si="266"/>
        <v>0</v>
      </c>
      <c r="AQ1132" s="11">
        <f t="shared" ca="1" si="266"/>
        <v>0</v>
      </c>
      <c r="AR1132" s="11">
        <f t="shared" ca="1" si="266"/>
        <v>0</v>
      </c>
      <c r="AS1132" s="11">
        <f t="shared" ref="AS1132:BA1141" ca="1" si="267">IF(AS$1&lt;&gt;0,SUMIFS(INDIRECT(AS$1), Fecha,$AG1132),0)</f>
        <v>0</v>
      </c>
      <c r="AT1132" s="11">
        <f t="shared" ca="1" si="267"/>
        <v>0</v>
      </c>
      <c r="AU1132" s="11">
        <f t="shared" ca="1" si="267"/>
        <v>0</v>
      </c>
      <c r="AV1132" s="11">
        <f t="shared" ca="1" si="267"/>
        <v>0</v>
      </c>
      <c r="AW1132" s="11">
        <f t="shared" ca="1" si="267"/>
        <v>0</v>
      </c>
      <c r="AX1132" s="11">
        <f t="shared" ca="1" si="267"/>
        <v>0</v>
      </c>
      <c r="AY1132" s="11">
        <f t="shared" ca="1" si="267"/>
        <v>0</v>
      </c>
      <c r="AZ1132" s="11">
        <f t="shared" ca="1" si="267"/>
        <v>0</v>
      </c>
      <c r="BA1132" s="11">
        <f t="shared" ca="1" si="267"/>
        <v>0</v>
      </c>
      <c r="BB1132" s="11"/>
      <c r="BC1132" s="11">
        <f>IF($AG1132,SUMPRODUCT(AI$2:AI1132,$AH$2:$AH1132)/SUM($AH$2:$AH1132),0)</f>
        <v>0</v>
      </c>
      <c r="BD1132" s="11">
        <f>IF($AG1132,SUMPRODUCT(AJ$2:AJ1132,$AH$2:$AH1132)/SUM($AH$2:$AH1132),0)</f>
        <v>0</v>
      </c>
      <c r="BE1132" s="11">
        <f>IF($AG1132,SUMPRODUCT(AK$2:AK1132,$AH$2:$AH1132)/SUM($AH$2:$AH1132),0)</f>
        <v>0</v>
      </c>
      <c r="BF1132" s="11">
        <f>IF($AG1132,SUMPRODUCT(AL$2:AL1132,$AH$2:$AH1132)/SUM($AH$2:$AH1132),0)</f>
        <v>0</v>
      </c>
      <c r="BG1132" s="11">
        <f>IF($AG1132,SUMPRODUCT(AM$2:AM1132,$AH$2:$AH1132)/SUM($AH$2:$AH1132),0)</f>
        <v>0</v>
      </c>
      <c r="BH1132" s="11">
        <f>IF($AG1132,SUMPRODUCT(AN$2:AN1132,$AH$2:$AH1132)/SUM($AH$2:$AH1132),0)</f>
        <v>0</v>
      </c>
      <c r="BI1132" s="11">
        <f>IF($AG1132,SUMPRODUCT(AO$2:AO1132,$AH$2:$AH1132)/SUM($AH$2:$AH1132),0)</f>
        <v>0</v>
      </c>
      <c r="BJ1132" s="11">
        <f>IF($AG1132,SUMPRODUCT(AP$2:AP1132,$AH$2:$AH1132)/SUM($AH$2:$AH1132),0)</f>
        <v>0</v>
      </c>
      <c r="BK1132" s="11">
        <f>IF($AG1132,SUMPRODUCT(AQ$2:AQ1132,$AH$2:$AH1132)/SUM($AH$2:$AH1132),0)</f>
        <v>0</v>
      </c>
      <c r="BL1132" s="11">
        <f>IF($AG1132,SUMPRODUCT(AR$2:AR1132,$AH$2:$AH1132)/SUM($AH$2:$AH1132),0)</f>
        <v>0</v>
      </c>
      <c r="BM1132" s="11">
        <f>IF($AG1132,SUMPRODUCT(AS$2:AS1132,$AH$2:$AH1132)/SUM($AH$2:$AH1132),0)</f>
        <v>0</v>
      </c>
      <c r="BN1132" s="11">
        <f>IF($AG1132,SUMPRODUCT(AT$2:AT1132,$AH$2:$AH1132)/SUM($AH$2:$AH1132),0)</f>
        <v>0</v>
      </c>
      <c r="BO1132" s="11">
        <f>IF($AG1132,SUMPRODUCT(AU$2:AU1132,$AH$2:$AH1132)/SUM($AH$2:$AH1132),0)</f>
        <v>0</v>
      </c>
      <c r="BP1132" s="11">
        <f>IF($AG1132,SUMPRODUCT(AV$2:AV1132,$AH$2:$AH1132)/SUM($AH$2:$AH1132),0)</f>
        <v>0</v>
      </c>
      <c r="BQ1132" s="11">
        <f>IF($AG1132,SUMPRODUCT(AW$2:AW1132,$AH$2:$AH1132)/SUM($AH$2:$AH1132),0)</f>
        <v>0</v>
      </c>
      <c r="BR1132" s="11">
        <f>IF($AG1132,SUMPRODUCT(AX$2:AX1132,$AH$2:$AH1132)/SUM($AH$2:$AH1132),0)</f>
        <v>0</v>
      </c>
      <c r="BS1132" s="11">
        <f>IF($AG1132,SUMPRODUCT(AY$2:AY1132,$AH$2:$AH1132)/SUM($AH$2:$AH1132),0)</f>
        <v>0</v>
      </c>
      <c r="BT1132" s="11">
        <f>IF($AG1132,SUMPRODUCT(AZ$2:AZ1132,$AH$2:$AH1132)/SUM($AH$2:$AH1132),0)</f>
        <v>0</v>
      </c>
      <c r="BU1132" s="11">
        <f>IF($AG1132,SUMPRODUCT(BA$2:BA1132,$AH$2:$AH1132)/SUM($AH$2:$AH1132),0)</f>
        <v>0</v>
      </c>
      <c r="BV1132" s="11"/>
      <c r="BW1132" s="109" cm="1">
        <f t="array" ref="BW1132">IF($AG1132,SQRT(SUMPRODUCT($AH$2:$AH1132, (AI$2:AI1132-BC1132)^2)/(SUM($AH$2:$AH1132)-1)),0)</f>
        <v>0</v>
      </c>
      <c r="BX1132" s="109" cm="1">
        <f t="array" ref="BX1132">IF($AG1132,SQRT(SUMPRODUCT($AH$2:$AH1132, (AJ$2:AJ1132-BD1132)^2)/(SUM($AH$2:$AH1132)-1)),0)</f>
        <v>0</v>
      </c>
      <c r="BY1132" s="109" cm="1">
        <f t="array" ref="BY1132">IF($AG1132,SQRT(SUMPRODUCT($AH$2:$AH1132, (AK$2:AK1132-BE1132)^2)/(SUM($AH$2:$AH1132)-1)),0)</f>
        <v>0</v>
      </c>
      <c r="BZ1132" s="109" cm="1">
        <f t="array" ref="BZ1132">IF($AG1132,SQRT(SUMPRODUCT($AH$2:$AH1132, (AL$2:AL1132-BF1132)^2)/(SUM($AH$2:$AH1132)-1)),0)</f>
        <v>0</v>
      </c>
      <c r="CA1132" s="109" cm="1">
        <f t="array" ref="CA1132">IF($AG1132,SQRT(SUMPRODUCT($AH$2:$AH1132, (AM$2:AM1132-BG1132)^2)/(SUM($AH$2:$AH1132)-1)),0)</f>
        <v>0</v>
      </c>
      <c r="CB1132" s="109" cm="1">
        <f t="array" ref="CB1132">IF($AG1132,SQRT(SUMPRODUCT($AH$2:$AH1132, (AN$2:AN1132-BH1132)^2)/(SUM($AH$2:$AH1132)-1)),0)</f>
        <v>0</v>
      </c>
      <c r="CC1132" s="109" cm="1">
        <f t="array" ref="CC1132">IF($AG1132,SQRT(SUMPRODUCT($AH$2:$AH1132, (AO$2:AO1132-BI1132)^2)/(SUM($AH$2:$AH1132)-1)),0)</f>
        <v>0</v>
      </c>
      <c r="CD1132" s="109" cm="1">
        <f t="array" ref="CD1132">IF($AG1132,SQRT(SUMPRODUCT($AH$2:$AH1132, (AP$2:AP1132-BJ1132)^2)/(SUM($AH$2:$AH1132)-1)),0)</f>
        <v>0</v>
      </c>
      <c r="CE1132" s="109" cm="1">
        <f t="array" ref="CE1132">IF($AG1132,SQRT(SUMPRODUCT($AH$2:$AH1132, (AQ$2:AQ1132-BK1132)^2)/(SUM($AH$2:$AH1132)-1)),0)</f>
        <v>0</v>
      </c>
      <c r="CF1132" s="109" cm="1">
        <f t="array" ref="CF1132">IF($AG1132,SQRT(SUMPRODUCT($AH$2:$AH1132, (AR$2:AR1132-BL1132)^2)/(SUM($AH$2:$AH1132)-1)),0)</f>
        <v>0</v>
      </c>
      <c r="CG1132" s="109" cm="1">
        <f t="array" ref="CG1132">IF($AG1132,SQRT(SUMPRODUCT($AH$2:$AH1132, (AS$2:AS1132-BM1132)^2)/(SUM($AH$2:$AH1132)-1)),0)</f>
        <v>0</v>
      </c>
      <c r="CH1132" s="109" cm="1">
        <f t="array" ref="CH1132">IF($AG1132,SQRT(SUMPRODUCT($AH$2:$AH1132, (AT$2:AT1132-BN1132)^2)/(SUM($AH$2:$AH1132)-1)),0)</f>
        <v>0</v>
      </c>
      <c r="CI1132" s="109" cm="1">
        <f t="array" ref="CI1132">IF($AG1132,SQRT(SUMPRODUCT($AH$2:$AH1132, (AU$2:AU1132-BO1132)^2)/(SUM($AH$2:$AH1132)-1)),0)</f>
        <v>0</v>
      </c>
      <c r="CJ1132" s="109" cm="1">
        <f t="array" ref="CJ1132">IF($AG1132,SQRT(SUMPRODUCT($AH$2:$AH1132, (AV$2:AV1132-BP1132)^2)/(SUM($AH$2:$AH1132)-1)),0)</f>
        <v>0</v>
      </c>
      <c r="CK1132" s="109" cm="1">
        <f t="array" ref="CK1132">IF($AG1132,SQRT(SUMPRODUCT($AH$2:$AH1132, (AW$2:AW1132-BQ1132)^2)/(SUM($AH$2:$AH1132)-1)),0)</f>
        <v>0</v>
      </c>
      <c r="CL1132" s="109" cm="1">
        <f t="array" ref="CL1132">IF($AG1132,SQRT(SUMPRODUCT($AH$2:$AH1132, (AX$2:AX1132-BR1132)^2)/(SUM($AH$2:$AH1132)-1)),0)</f>
        <v>0</v>
      </c>
      <c r="CM1132" s="109" cm="1">
        <f t="array" ref="CM1132">IF($AG1132,SQRT(SUMPRODUCT($AH$2:$AH1132, (AY$2:AY1132-BS1132)^2)/(SUM($AH$2:$AH1132)-1)),0)</f>
        <v>0</v>
      </c>
      <c r="CN1132" s="109" cm="1">
        <f t="array" ref="CN1132">IF($AG1132,SQRT(SUMPRODUCT($AH$2:$AH1132, (AZ$2:AZ1132-BT1132)^2)/(SUM($AH$2:$AH1132)-1)),0)</f>
        <v>0</v>
      </c>
      <c r="CO1132" s="109" cm="1">
        <f t="array" ref="CO1132">IF($AG1132,SQRT(SUMPRODUCT($AH$2:$AH1132, (BA$2:BA1132-BU1132)^2)/(SUM($AH$2:$AH1132)-1)),0)</f>
        <v>0</v>
      </c>
    </row>
    <row r="1133" spans="34:93" x14ac:dyDescent="0.25">
      <c r="AH1133" s="99" t="str">
        <f t="shared" si="253"/>
        <v/>
      </c>
      <c r="AI1133" s="11">
        <f t="shared" ca="1" si="266"/>
        <v>0</v>
      </c>
      <c r="AJ1133" s="11">
        <f t="shared" ca="1" si="266"/>
        <v>0</v>
      </c>
      <c r="AK1133" s="11">
        <f t="shared" ca="1" si="266"/>
        <v>0</v>
      </c>
      <c r="AL1133" s="11">
        <f t="shared" ca="1" si="266"/>
        <v>0</v>
      </c>
      <c r="AM1133" s="11">
        <f t="shared" ca="1" si="266"/>
        <v>0</v>
      </c>
      <c r="AN1133" s="11">
        <f t="shared" ca="1" si="266"/>
        <v>0</v>
      </c>
      <c r="AO1133" s="11">
        <f t="shared" ca="1" si="266"/>
        <v>0</v>
      </c>
      <c r="AP1133" s="11">
        <f t="shared" ca="1" si="266"/>
        <v>0</v>
      </c>
      <c r="AQ1133" s="11">
        <f t="shared" ca="1" si="266"/>
        <v>0</v>
      </c>
      <c r="AR1133" s="11">
        <f t="shared" ca="1" si="266"/>
        <v>0</v>
      </c>
      <c r="AS1133" s="11">
        <f t="shared" ca="1" si="267"/>
        <v>0</v>
      </c>
      <c r="AT1133" s="11">
        <f t="shared" ca="1" si="267"/>
        <v>0</v>
      </c>
      <c r="AU1133" s="11">
        <f t="shared" ca="1" si="267"/>
        <v>0</v>
      </c>
      <c r="AV1133" s="11">
        <f t="shared" ca="1" si="267"/>
        <v>0</v>
      </c>
      <c r="AW1133" s="11">
        <f t="shared" ca="1" si="267"/>
        <v>0</v>
      </c>
      <c r="AX1133" s="11">
        <f t="shared" ca="1" si="267"/>
        <v>0</v>
      </c>
      <c r="AY1133" s="11">
        <f t="shared" ca="1" si="267"/>
        <v>0</v>
      </c>
      <c r="AZ1133" s="11">
        <f t="shared" ca="1" si="267"/>
        <v>0</v>
      </c>
      <c r="BA1133" s="11">
        <f t="shared" ca="1" si="267"/>
        <v>0</v>
      </c>
      <c r="BB1133" s="11"/>
      <c r="BC1133" s="11">
        <f>IF($AG1133,SUMPRODUCT(AI$2:AI1133,$AH$2:$AH1133)/SUM($AH$2:$AH1133),0)</f>
        <v>0</v>
      </c>
      <c r="BD1133" s="11">
        <f>IF($AG1133,SUMPRODUCT(AJ$2:AJ1133,$AH$2:$AH1133)/SUM($AH$2:$AH1133),0)</f>
        <v>0</v>
      </c>
      <c r="BE1133" s="11">
        <f>IF($AG1133,SUMPRODUCT(AK$2:AK1133,$AH$2:$AH1133)/SUM($AH$2:$AH1133),0)</f>
        <v>0</v>
      </c>
      <c r="BF1133" s="11">
        <f>IF($AG1133,SUMPRODUCT(AL$2:AL1133,$AH$2:$AH1133)/SUM($AH$2:$AH1133),0)</f>
        <v>0</v>
      </c>
      <c r="BG1133" s="11">
        <f>IF($AG1133,SUMPRODUCT(AM$2:AM1133,$AH$2:$AH1133)/SUM($AH$2:$AH1133),0)</f>
        <v>0</v>
      </c>
      <c r="BH1133" s="11">
        <f>IF($AG1133,SUMPRODUCT(AN$2:AN1133,$AH$2:$AH1133)/SUM($AH$2:$AH1133),0)</f>
        <v>0</v>
      </c>
      <c r="BI1133" s="11">
        <f>IF($AG1133,SUMPRODUCT(AO$2:AO1133,$AH$2:$AH1133)/SUM($AH$2:$AH1133),0)</f>
        <v>0</v>
      </c>
      <c r="BJ1133" s="11">
        <f>IF($AG1133,SUMPRODUCT(AP$2:AP1133,$AH$2:$AH1133)/SUM($AH$2:$AH1133),0)</f>
        <v>0</v>
      </c>
      <c r="BK1133" s="11">
        <f>IF($AG1133,SUMPRODUCT(AQ$2:AQ1133,$AH$2:$AH1133)/SUM($AH$2:$AH1133),0)</f>
        <v>0</v>
      </c>
      <c r="BL1133" s="11">
        <f>IF($AG1133,SUMPRODUCT(AR$2:AR1133,$AH$2:$AH1133)/SUM($AH$2:$AH1133),0)</f>
        <v>0</v>
      </c>
      <c r="BM1133" s="11">
        <f>IF($AG1133,SUMPRODUCT(AS$2:AS1133,$AH$2:$AH1133)/SUM($AH$2:$AH1133),0)</f>
        <v>0</v>
      </c>
      <c r="BN1133" s="11">
        <f>IF($AG1133,SUMPRODUCT(AT$2:AT1133,$AH$2:$AH1133)/SUM($AH$2:$AH1133),0)</f>
        <v>0</v>
      </c>
      <c r="BO1133" s="11">
        <f>IF($AG1133,SUMPRODUCT(AU$2:AU1133,$AH$2:$AH1133)/SUM($AH$2:$AH1133),0)</f>
        <v>0</v>
      </c>
      <c r="BP1133" s="11">
        <f>IF($AG1133,SUMPRODUCT(AV$2:AV1133,$AH$2:$AH1133)/SUM($AH$2:$AH1133),0)</f>
        <v>0</v>
      </c>
      <c r="BQ1133" s="11">
        <f>IF($AG1133,SUMPRODUCT(AW$2:AW1133,$AH$2:$AH1133)/SUM($AH$2:$AH1133),0)</f>
        <v>0</v>
      </c>
      <c r="BR1133" s="11">
        <f>IF($AG1133,SUMPRODUCT(AX$2:AX1133,$AH$2:$AH1133)/SUM($AH$2:$AH1133),0)</f>
        <v>0</v>
      </c>
      <c r="BS1133" s="11">
        <f>IF($AG1133,SUMPRODUCT(AY$2:AY1133,$AH$2:$AH1133)/SUM($AH$2:$AH1133),0)</f>
        <v>0</v>
      </c>
      <c r="BT1133" s="11">
        <f>IF($AG1133,SUMPRODUCT(AZ$2:AZ1133,$AH$2:$AH1133)/SUM($AH$2:$AH1133),0)</f>
        <v>0</v>
      </c>
      <c r="BU1133" s="11">
        <f>IF($AG1133,SUMPRODUCT(BA$2:BA1133,$AH$2:$AH1133)/SUM($AH$2:$AH1133),0)</f>
        <v>0</v>
      </c>
      <c r="BV1133" s="11"/>
      <c r="BW1133" s="109" cm="1">
        <f t="array" ref="BW1133">IF($AG1133,SQRT(SUMPRODUCT($AH$2:$AH1133, (AI$2:AI1133-BC1133)^2)/(SUM($AH$2:$AH1133)-1)),0)</f>
        <v>0</v>
      </c>
      <c r="BX1133" s="109" cm="1">
        <f t="array" ref="BX1133">IF($AG1133,SQRT(SUMPRODUCT($AH$2:$AH1133, (AJ$2:AJ1133-BD1133)^2)/(SUM($AH$2:$AH1133)-1)),0)</f>
        <v>0</v>
      </c>
      <c r="BY1133" s="109" cm="1">
        <f t="array" ref="BY1133">IF($AG1133,SQRT(SUMPRODUCT($AH$2:$AH1133, (AK$2:AK1133-BE1133)^2)/(SUM($AH$2:$AH1133)-1)),0)</f>
        <v>0</v>
      </c>
      <c r="BZ1133" s="109" cm="1">
        <f t="array" ref="BZ1133">IF($AG1133,SQRT(SUMPRODUCT($AH$2:$AH1133, (AL$2:AL1133-BF1133)^2)/(SUM($AH$2:$AH1133)-1)),0)</f>
        <v>0</v>
      </c>
      <c r="CA1133" s="109" cm="1">
        <f t="array" ref="CA1133">IF($AG1133,SQRT(SUMPRODUCT($AH$2:$AH1133, (AM$2:AM1133-BG1133)^2)/(SUM($AH$2:$AH1133)-1)),0)</f>
        <v>0</v>
      </c>
      <c r="CB1133" s="109" cm="1">
        <f t="array" ref="CB1133">IF($AG1133,SQRT(SUMPRODUCT($AH$2:$AH1133, (AN$2:AN1133-BH1133)^2)/(SUM($AH$2:$AH1133)-1)),0)</f>
        <v>0</v>
      </c>
      <c r="CC1133" s="109" cm="1">
        <f t="array" ref="CC1133">IF($AG1133,SQRT(SUMPRODUCT($AH$2:$AH1133, (AO$2:AO1133-BI1133)^2)/(SUM($AH$2:$AH1133)-1)),0)</f>
        <v>0</v>
      </c>
      <c r="CD1133" s="109" cm="1">
        <f t="array" ref="CD1133">IF($AG1133,SQRT(SUMPRODUCT($AH$2:$AH1133, (AP$2:AP1133-BJ1133)^2)/(SUM($AH$2:$AH1133)-1)),0)</f>
        <v>0</v>
      </c>
      <c r="CE1133" s="109" cm="1">
        <f t="array" ref="CE1133">IF($AG1133,SQRT(SUMPRODUCT($AH$2:$AH1133, (AQ$2:AQ1133-BK1133)^2)/(SUM($AH$2:$AH1133)-1)),0)</f>
        <v>0</v>
      </c>
      <c r="CF1133" s="109" cm="1">
        <f t="array" ref="CF1133">IF($AG1133,SQRT(SUMPRODUCT($AH$2:$AH1133, (AR$2:AR1133-BL1133)^2)/(SUM($AH$2:$AH1133)-1)),0)</f>
        <v>0</v>
      </c>
      <c r="CG1133" s="109" cm="1">
        <f t="array" ref="CG1133">IF($AG1133,SQRT(SUMPRODUCT($AH$2:$AH1133, (AS$2:AS1133-BM1133)^2)/(SUM($AH$2:$AH1133)-1)),0)</f>
        <v>0</v>
      </c>
      <c r="CH1133" s="109" cm="1">
        <f t="array" ref="CH1133">IF($AG1133,SQRT(SUMPRODUCT($AH$2:$AH1133, (AT$2:AT1133-BN1133)^2)/(SUM($AH$2:$AH1133)-1)),0)</f>
        <v>0</v>
      </c>
      <c r="CI1133" s="109" cm="1">
        <f t="array" ref="CI1133">IF($AG1133,SQRT(SUMPRODUCT($AH$2:$AH1133, (AU$2:AU1133-BO1133)^2)/(SUM($AH$2:$AH1133)-1)),0)</f>
        <v>0</v>
      </c>
      <c r="CJ1133" s="109" cm="1">
        <f t="array" ref="CJ1133">IF($AG1133,SQRT(SUMPRODUCT($AH$2:$AH1133, (AV$2:AV1133-BP1133)^2)/(SUM($AH$2:$AH1133)-1)),0)</f>
        <v>0</v>
      </c>
      <c r="CK1133" s="109" cm="1">
        <f t="array" ref="CK1133">IF($AG1133,SQRT(SUMPRODUCT($AH$2:$AH1133, (AW$2:AW1133-BQ1133)^2)/(SUM($AH$2:$AH1133)-1)),0)</f>
        <v>0</v>
      </c>
      <c r="CL1133" s="109" cm="1">
        <f t="array" ref="CL1133">IF($AG1133,SQRT(SUMPRODUCT($AH$2:$AH1133, (AX$2:AX1133-BR1133)^2)/(SUM($AH$2:$AH1133)-1)),0)</f>
        <v>0</v>
      </c>
      <c r="CM1133" s="109" cm="1">
        <f t="array" ref="CM1133">IF($AG1133,SQRT(SUMPRODUCT($AH$2:$AH1133, (AY$2:AY1133-BS1133)^2)/(SUM($AH$2:$AH1133)-1)),0)</f>
        <v>0</v>
      </c>
      <c r="CN1133" s="109" cm="1">
        <f t="array" ref="CN1133">IF($AG1133,SQRT(SUMPRODUCT($AH$2:$AH1133, (AZ$2:AZ1133-BT1133)^2)/(SUM($AH$2:$AH1133)-1)),0)</f>
        <v>0</v>
      </c>
      <c r="CO1133" s="109" cm="1">
        <f t="array" ref="CO1133">IF($AG1133,SQRT(SUMPRODUCT($AH$2:$AH1133, (BA$2:BA1133-BU1133)^2)/(SUM($AH$2:$AH1133)-1)),0)</f>
        <v>0</v>
      </c>
    </row>
    <row r="1134" spans="34:93" x14ac:dyDescent="0.25">
      <c r="AH1134" s="99" t="str">
        <f t="shared" si="253"/>
        <v/>
      </c>
      <c r="AI1134" s="11">
        <f t="shared" ca="1" si="266"/>
        <v>0</v>
      </c>
      <c r="AJ1134" s="11">
        <f t="shared" ca="1" si="266"/>
        <v>0</v>
      </c>
      <c r="AK1134" s="11">
        <f t="shared" ca="1" si="266"/>
        <v>0</v>
      </c>
      <c r="AL1134" s="11">
        <f t="shared" ca="1" si="266"/>
        <v>0</v>
      </c>
      <c r="AM1134" s="11">
        <f t="shared" ca="1" si="266"/>
        <v>0</v>
      </c>
      <c r="AN1134" s="11">
        <f t="shared" ca="1" si="266"/>
        <v>0</v>
      </c>
      <c r="AO1134" s="11">
        <f t="shared" ca="1" si="266"/>
        <v>0</v>
      </c>
      <c r="AP1134" s="11">
        <f t="shared" ca="1" si="266"/>
        <v>0</v>
      </c>
      <c r="AQ1134" s="11">
        <f t="shared" ca="1" si="266"/>
        <v>0</v>
      </c>
      <c r="AR1134" s="11">
        <f t="shared" ca="1" si="266"/>
        <v>0</v>
      </c>
      <c r="AS1134" s="11">
        <f t="shared" ca="1" si="267"/>
        <v>0</v>
      </c>
      <c r="AT1134" s="11">
        <f t="shared" ca="1" si="267"/>
        <v>0</v>
      </c>
      <c r="AU1134" s="11">
        <f t="shared" ca="1" si="267"/>
        <v>0</v>
      </c>
      <c r="AV1134" s="11">
        <f t="shared" ca="1" si="267"/>
        <v>0</v>
      </c>
      <c r="AW1134" s="11">
        <f t="shared" ca="1" si="267"/>
        <v>0</v>
      </c>
      <c r="AX1134" s="11">
        <f t="shared" ca="1" si="267"/>
        <v>0</v>
      </c>
      <c r="AY1134" s="11">
        <f t="shared" ca="1" si="267"/>
        <v>0</v>
      </c>
      <c r="AZ1134" s="11">
        <f t="shared" ca="1" si="267"/>
        <v>0</v>
      </c>
      <c r="BA1134" s="11">
        <f t="shared" ca="1" si="267"/>
        <v>0</v>
      </c>
      <c r="BB1134" s="11"/>
      <c r="BC1134" s="11">
        <f>IF($AG1134,SUMPRODUCT(AI$2:AI1134,$AH$2:$AH1134)/SUM($AH$2:$AH1134),0)</f>
        <v>0</v>
      </c>
      <c r="BD1134" s="11">
        <f>IF($AG1134,SUMPRODUCT(AJ$2:AJ1134,$AH$2:$AH1134)/SUM($AH$2:$AH1134),0)</f>
        <v>0</v>
      </c>
      <c r="BE1134" s="11">
        <f>IF($AG1134,SUMPRODUCT(AK$2:AK1134,$AH$2:$AH1134)/SUM($AH$2:$AH1134),0)</f>
        <v>0</v>
      </c>
      <c r="BF1134" s="11">
        <f>IF($AG1134,SUMPRODUCT(AL$2:AL1134,$AH$2:$AH1134)/SUM($AH$2:$AH1134),0)</f>
        <v>0</v>
      </c>
      <c r="BG1134" s="11">
        <f>IF($AG1134,SUMPRODUCT(AM$2:AM1134,$AH$2:$AH1134)/SUM($AH$2:$AH1134),0)</f>
        <v>0</v>
      </c>
      <c r="BH1134" s="11">
        <f>IF($AG1134,SUMPRODUCT(AN$2:AN1134,$AH$2:$AH1134)/SUM($AH$2:$AH1134),0)</f>
        <v>0</v>
      </c>
      <c r="BI1134" s="11">
        <f>IF($AG1134,SUMPRODUCT(AO$2:AO1134,$AH$2:$AH1134)/SUM($AH$2:$AH1134),0)</f>
        <v>0</v>
      </c>
      <c r="BJ1134" s="11">
        <f>IF($AG1134,SUMPRODUCT(AP$2:AP1134,$AH$2:$AH1134)/SUM($AH$2:$AH1134),0)</f>
        <v>0</v>
      </c>
      <c r="BK1134" s="11">
        <f>IF($AG1134,SUMPRODUCT(AQ$2:AQ1134,$AH$2:$AH1134)/SUM($AH$2:$AH1134),0)</f>
        <v>0</v>
      </c>
      <c r="BL1134" s="11">
        <f>IF($AG1134,SUMPRODUCT(AR$2:AR1134,$AH$2:$AH1134)/SUM($AH$2:$AH1134),0)</f>
        <v>0</v>
      </c>
      <c r="BM1134" s="11">
        <f>IF($AG1134,SUMPRODUCT(AS$2:AS1134,$AH$2:$AH1134)/SUM($AH$2:$AH1134),0)</f>
        <v>0</v>
      </c>
      <c r="BN1134" s="11">
        <f>IF($AG1134,SUMPRODUCT(AT$2:AT1134,$AH$2:$AH1134)/SUM($AH$2:$AH1134),0)</f>
        <v>0</v>
      </c>
      <c r="BO1134" s="11">
        <f>IF($AG1134,SUMPRODUCT(AU$2:AU1134,$AH$2:$AH1134)/SUM($AH$2:$AH1134),0)</f>
        <v>0</v>
      </c>
      <c r="BP1134" s="11">
        <f>IF($AG1134,SUMPRODUCT(AV$2:AV1134,$AH$2:$AH1134)/SUM($AH$2:$AH1134),0)</f>
        <v>0</v>
      </c>
      <c r="BQ1134" s="11">
        <f>IF($AG1134,SUMPRODUCT(AW$2:AW1134,$AH$2:$AH1134)/SUM($AH$2:$AH1134),0)</f>
        <v>0</v>
      </c>
      <c r="BR1134" s="11">
        <f>IF($AG1134,SUMPRODUCT(AX$2:AX1134,$AH$2:$AH1134)/SUM($AH$2:$AH1134),0)</f>
        <v>0</v>
      </c>
      <c r="BS1134" s="11">
        <f>IF($AG1134,SUMPRODUCT(AY$2:AY1134,$AH$2:$AH1134)/SUM($AH$2:$AH1134),0)</f>
        <v>0</v>
      </c>
      <c r="BT1134" s="11">
        <f>IF($AG1134,SUMPRODUCT(AZ$2:AZ1134,$AH$2:$AH1134)/SUM($AH$2:$AH1134),0)</f>
        <v>0</v>
      </c>
      <c r="BU1134" s="11">
        <f>IF($AG1134,SUMPRODUCT(BA$2:BA1134,$AH$2:$AH1134)/SUM($AH$2:$AH1134),0)</f>
        <v>0</v>
      </c>
      <c r="BV1134" s="11"/>
      <c r="BW1134" s="109" cm="1">
        <f t="array" ref="BW1134">IF($AG1134,SQRT(SUMPRODUCT($AH$2:$AH1134, (AI$2:AI1134-BC1134)^2)/(SUM($AH$2:$AH1134)-1)),0)</f>
        <v>0</v>
      </c>
      <c r="BX1134" s="109" cm="1">
        <f t="array" ref="BX1134">IF($AG1134,SQRT(SUMPRODUCT($AH$2:$AH1134, (AJ$2:AJ1134-BD1134)^2)/(SUM($AH$2:$AH1134)-1)),0)</f>
        <v>0</v>
      </c>
      <c r="BY1134" s="109" cm="1">
        <f t="array" ref="BY1134">IF($AG1134,SQRT(SUMPRODUCT($AH$2:$AH1134, (AK$2:AK1134-BE1134)^2)/(SUM($AH$2:$AH1134)-1)),0)</f>
        <v>0</v>
      </c>
      <c r="BZ1134" s="109" cm="1">
        <f t="array" ref="BZ1134">IF($AG1134,SQRT(SUMPRODUCT($AH$2:$AH1134, (AL$2:AL1134-BF1134)^2)/(SUM($AH$2:$AH1134)-1)),0)</f>
        <v>0</v>
      </c>
      <c r="CA1134" s="109" cm="1">
        <f t="array" ref="CA1134">IF($AG1134,SQRT(SUMPRODUCT($AH$2:$AH1134, (AM$2:AM1134-BG1134)^2)/(SUM($AH$2:$AH1134)-1)),0)</f>
        <v>0</v>
      </c>
      <c r="CB1134" s="109" cm="1">
        <f t="array" ref="CB1134">IF($AG1134,SQRT(SUMPRODUCT($AH$2:$AH1134, (AN$2:AN1134-BH1134)^2)/(SUM($AH$2:$AH1134)-1)),0)</f>
        <v>0</v>
      </c>
      <c r="CC1134" s="109" cm="1">
        <f t="array" ref="CC1134">IF($AG1134,SQRT(SUMPRODUCT($AH$2:$AH1134, (AO$2:AO1134-BI1134)^2)/(SUM($AH$2:$AH1134)-1)),0)</f>
        <v>0</v>
      </c>
      <c r="CD1134" s="109" cm="1">
        <f t="array" ref="CD1134">IF($AG1134,SQRT(SUMPRODUCT($AH$2:$AH1134, (AP$2:AP1134-BJ1134)^2)/(SUM($AH$2:$AH1134)-1)),0)</f>
        <v>0</v>
      </c>
      <c r="CE1134" s="109" cm="1">
        <f t="array" ref="CE1134">IF($AG1134,SQRT(SUMPRODUCT($AH$2:$AH1134, (AQ$2:AQ1134-BK1134)^2)/(SUM($AH$2:$AH1134)-1)),0)</f>
        <v>0</v>
      </c>
      <c r="CF1134" s="109" cm="1">
        <f t="array" ref="CF1134">IF($AG1134,SQRT(SUMPRODUCT($AH$2:$AH1134, (AR$2:AR1134-BL1134)^2)/(SUM($AH$2:$AH1134)-1)),0)</f>
        <v>0</v>
      </c>
      <c r="CG1134" s="109" cm="1">
        <f t="array" ref="CG1134">IF($AG1134,SQRT(SUMPRODUCT($AH$2:$AH1134, (AS$2:AS1134-BM1134)^2)/(SUM($AH$2:$AH1134)-1)),0)</f>
        <v>0</v>
      </c>
      <c r="CH1134" s="109" cm="1">
        <f t="array" ref="CH1134">IF($AG1134,SQRT(SUMPRODUCT($AH$2:$AH1134, (AT$2:AT1134-BN1134)^2)/(SUM($AH$2:$AH1134)-1)),0)</f>
        <v>0</v>
      </c>
      <c r="CI1134" s="109" cm="1">
        <f t="array" ref="CI1134">IF($AG1134,SQRT(SUMPRODUCT($AH$2:$AH1134, (AU$2:AU1134-BO1134)^2)/(SUM($AH$2:$AH1134)-1)),0)</f>
        <v>0</v>
      </c>
      <c r="CJ1134" s="109" cm="1">
        <f t="array" ref="CJ1134">IF($AG1134,SQRT(SUMPRODUCT($AH$2:$AH1134, (AV$2:AV1134-BP1134)^2)/(SUM($AH$2:$AH1134)-1)),0)</f>
        <v>0</v>
      </c>
      <c r="CK1134" s="109" cm="1">
        <f t="array" ref="CK1134">IF($AG1134,SQRT(SUMPRODUCT($AH$2:$AH1134, (AW$2:AW1134-BQ1134)^2)/(SUM($AH$2:$AH1134)-1)),0)</f>
        <v>0</v>
      </c>
      <c r="CL1134" s="109" cm="1">
        <f t="array" ref="CL1134">IF($AG1134,SQRT(SUMPRODUCT($AH$2:$AH1134, (AX$2:AX1134-BR1134)^2)/(SUM($AH$2:$AH1134)-1)),0)</f>
        <v>0</v>
      </c>
      <c r="CM1134" s="109" cm="1">
        <f t="array" ref="CM1134">IF($AG1134,SQRT(SUMPRODUCT($AH$2:$AH1134, (AY$2:AY1134-BS1134)^2)/(SUM($AH$2:$AH1134)-1)),0)</f>
        <v>0</v>
      </c>
      <c r="CN1134" s="109" cm="1">
        <f t="array" ref="CN1134">IF($AG1134,SQRT(SUMPRODUCT($AH$2:$AH1134, (AZ$2:AZ1134-BT1134)^2)/(SUM($AH$2:$AH1134)-1)),0)</f>
        <v>0</v>
      </c>
      <c r="CO1134" s="109" cm="1">
        <f t="array" ref="CO1134">IF($AG1134,SQRT(SUMPRODUCT($AH$2:$AH1134, (BA$2:BA1134-BU1134)^2)/(SUM($AH$2:$AH1134)-1)),0)</f>
        <v>0</v>
      </c>
    </row>
    <row r="1135" spans="34:93" x14ac:dyDescent="0.25">
      <c r="AH1135" s="99" t="str">
        <f t="shared" ref="AH1135:AH1195" si="268">IF(AG1135&lt;&gt;0,AG1135-AG1134,"")</f>
        <v/>
      </c>
      <c r="AI1135" s="11">
        <f t="shared" ca="1" si="266"/>
        <v>0</v>
      </c>
      <c r="AJ1135" s="11">
        <f t="shared" ca="1" si="266"/>
        <v>0</v>
      </c>
      <c r="AK1135" s="11">
        <f t="shared" ca="1" si="266"/>
        <v>0</v>
      </c>
      <c r="AL1135" s="11">
        <f t="shared" ca="1" si="266"/>
        <v>0</v>
      </c>
      <c r="AM1135" s="11">
        <f t="shared" ca="1" si="266"/>
        <v>0</v>
      </c>
      <c r="AN1135" s="11">
        <f t="shared" ca="1" si="266"/>
        <v>0</v>
      </c>
      <c r="AO1135" s="11">
        <f t="shared" ca="1" si="266"/>
        <v>0</v>
      </c>
      <c r="AP1135" s="11">
        <f t="shared" ca="1" si="266"/>
        <v>0</v>
      </c>
      <c r="AQ1135" s="11">
        <f t="shared" ca="1" si="266"/>
        <v>0</v>
      </c>
      <c r="AR1135" s="11">
        <f t="shared" ca="1" si="266"/>
        <v>0</v>
      </c>
      <c r="AS1135" s="11">
        <f t="shared" ca="1" si="267"/>
        <v>0</v>
      </c>
      <c r="AT1135" s="11">
        <f t="shared" ca="1" si="267"/>
        <v>0</v>
      </c>
      <c r="AU1135" s="11">
        <f t="shared" ca="1" si="267"/>
        <v>0</v>
      </c>
      <c r="AV1135" s="11">
        <f t="shared" ca="1" si="267"/>
        <v>0</v>
      </c>
      <c r="AW1135" s="11">
        <f t="shared" ca="1" si="267"/>
        <v>0</v>
      </c>
      <c r="AX1135" s="11">
        <f t="shared" ca="1" si="267"/>
        <v>0</v>
      </c>
      <c r="AY1135" s="11">
        <f t="shared" ca="1" si="267"/>
        <v>0</v>
      </c>
      <c r="AZ1135" s="11">
        <f t="shared" ca="1" si="267"/>
        <v>0</v>
      </c>
      <c r="BA1135" s="11">
        <f t="shared" ca="1" si="267"/>
        <v>0</v>
      </c>
      <c r="BB1135" s="11"/>
      <c r="BC1135" s="11">
        <f>IF($AG1135,SUMPRODUCT(AI$2:AI1135,$AH$2:$AH1135)/SUM($AH$2:$AH1135),0)</f>
        <v>0</v>
      </c>
      <c r="BD1135" s="11">
        <f>IF($AG1135,SUMPRODUCT(AJ$2:AJ1135,$AH$2:$AH1135)/SUM($AH$2:$AH1135),0)</f>
        <v>0</v>
      </c>
      <c r="BE1135" s="11">
        <f>IF($AG1135,SUMPRODUCT(AK$2:AK1135,$AH$2:$AH1135)/SUM($AH$2:$AH1135),0)</f>
        <v>0</v>
      </c>
      <c r="BF1135" s="11">
        <f>IF($AG1135,SUMPRODUCT(AL$2:AL1135,$AH$2:$AH1135)/SUM($AH$2:$AH1135),0)</f>
        <v>0</v>
      </c>
      <c r="BG1135" s="11">
        <f>IF($AG1135,SUMPRODUCT(AM$2:AM1135,$AH$2:$AH1135)/SUM($AH$2:$AH1135),0)</f>
        <v>0</v>
      </c>
      <c r="BH1135" s="11">
        <f>IF($AG1135,SUMPRODUCT(AN$2:AN1135,$AH$2:$AH1135)/SUM($AH$2:$AH1135),0)</f>
        <v>0</v>
      </c>
      <c r="BI1135" s="11">
        <f>IF($AG1135,SUMPRODUCT(AO$2:AO1135,$AH$2:$AH1135)/SUM($AH$2:$AH1135),0)</f>
        <v>0</v>
      </c>
      <c r="BJ1135" s="11">
        <f>IF($AG1135,SUMPRODUCT(AP$2:AP1135,$AH$2:$AH1135)/SUM($AH$2:$AH1135),0)</f>
        <v>0</v>
      </c>
      <c r="BK1135" s="11">
        <f>IF($AG1135,SUMPRODUCT(AQ$2:AQ1135,$AH$2:$AH1135)/SUM($AH$2:$AH1135),0)</f>
        <v>0</v>
      </c>
      <c r="BL1135" s="11">
        <f>IF($AG1135,SUMPRODUCT(AR$2:AR1135,$AH$2:$AH1135)/SUM($AH$2:$AH1135),0)</f>
        <v>0</v>
      </c>
      <c r="BM1135" s="11">
        <f>IF($AG1135,SUMPRODUCT(AS$2:AS1135,$AH$2:$AH1135)/SUM($AH$2:$AH1135),0)</f>
        <v>0</v>
      </c>
      <c r="BN1135" s="11">
        <f>IF($AG1135,SUMPRODUCT(AT$2:AT1135,$AH$2:$AH1135)/SUM($AH$2:$AH1135),0)</f>
        <v>0</v>
      </c>
      <c r="BO1135" s="11">
        <f>IF($AG1135,SUMPRODUCT(AU$2:AU1135,$AH$2:$AH1135)/SUM($AH$2:$AH1135),0)</f>
        <v>0</v>
      </c>
      <c r="BP1135" s="11">
        <f>IF($AG1135,SUMPRODUCT(AV$2:AV1135,$AH$2:$AH1135)/SUM($AH$2:$AH1135),0)</f>
        <v>0</v>
      </c>
      <c r="BQ1135" s="11">
        <f>IF($AG1135,SUMPRODUCT(AW$2:AW1135,$AH$2:$AH1135)/SUM($AH$2:$AH1135),0)</f>
        <v>0</v>
      </c>
      <c r="BR1135" s="11">
        <f>IF($AG1135,SUMPRODUCT(AX$2:AX1135,$AH$2:$AH1135)/SUM($AH$2:$AH1135),0)</f>
        <v>0</v>
      </c>
      <c r="BS1135" s="11">
        <f>IF($AG1135,SUMPRODUCT(AY$2:AY1135,$AH$2:$AH1135)/SUM($AH$2:$AH1135),0)</f>
        <v>0</v>
      </c>
      <c r="BT1135" s="11">
        <f>IF($AG1135,SUMPRODUCT(AZ$2:AZ1135,$AH$2:$AH1135)/SUM($AH$2:$AH1135),0)</f>
        <v>0</v>
      </c>
      <c r="BU1135" s="11">
        <f>IF($AG1135,SUMPRODUCT(BA$2:BA1135,$AH$2:$AH1135)/SUM($AH$2:$AH1135),0)</f>
        <v>0</v>
      </c>
      <c r="BV1135" s="11"/>
      <c r="BW1135" s="109" cm="1">
        <f t="array" ref="BW1135">IF($AG1135,SQRT(SUMPRODUCT($AH$2:$AH1135, (AI$2:AI1135-BC1135)^2)/(SUM($AH$2:$AH1135)-1)),0)</f>
        <v>0</v>
      </c>
      <c r="BX1135" s="109" cm="1">
        <f t="array" ref="BX1135">IF($AG1135,SQRT(SUMPRODUCT($AH$2:$AH1135, (AJ$2:AJ1135-BD1135)^2)/(SUM($AH$2:$AH1135)-1)),0)</f>
        <v>0</v>
      </c>
      <c r="BY1135" s="109" cm="1">
        <f t="array" ref="BY1135">IF($AG1135,SQRT(SUMPRODUCT($AH$2:$AH1135, (AK$2:AK1135-BE1135)^2)/(SUM($AH$2:$AH1135)-1)),0)</f>
        <v>0</v>
      </c>
      <c r="BZ1135" s="109" cm="1">
        <f t="array" ref="BZ1135">IF($AG1135,SQRT(SUMPRODUCT($AH$2:$AH1135, (AL$2:AL1135-BF1135)^2)/(SUM($AH$2:$AH1135)-1)),0)</f>
        <v>0</v>
      </c>
      <c r="CA1135" s="109" cm="1">
        <f t="array" ref="CA1135">IF($AG1135,SQRT(SUMPRODUCT($AH$2:$AH1135, (AM$2:AM1135-BG1135)^2)/(SUM($AH$2:$AH1135)-1)),0)</f>
        <v>0</v>
      </c>
      <c r="CB1135" s="109" cm="1">
        <f t="array" ref="CB1135">IF($AG1135,SQRT(SUMPRODUCT($AH$2:$AH1135, (AN$2:AN1135-BH1135)^2)/(SUM($AH$2:$AH1135)-1)),0)</f>
        <v>0</v>
      </c>
      <c r="CC1135" s="109" cm="1">
        <f t="array" ref="CC1135">IF($AG1135,SQRT(SUMPRODUCT($AH$2:$AH1135, (AO$2:AO1135-BI1135)^2)/(SUM($AH$2:$AH1135)-1)),0)</f>
        <v>0</v>
      </c>
      <c r="CD1135" s="109" cm="1">
        <f t="array" ref="CD1135">IF($AG1135,SQRT(SUMPRODUCT($AH$2:$AH1135, (AP$2:AP1135-BJ1135)^2)/(SUM($AH$2:$AH1135)-1)),0)</f>
        <v>0</v>
      </c>
      <c r="CE1135" s="109" cm="1">
        <f t="array" ref="CE1135">IF($AG1135,SQRT(SUMPRODUCT($AH$2:$AH1135, (AQ$2:AQ1135-BK1135)^2)/(SUM($AH$2:$AH1135)-1)),0)</f>
        <v>0</v>
      </c>
      <c r="CF1135" s="109" cm="1">
        <f t="array" ref="CF1135">IF($AG1135,SQRT(SUMPRODUCT($AH$2:$AH1135, (AR$2:AR1135-BL1135)^2)/(SUM($AH$2:$AH1135)-1)),0)</f>
        <v>0</v>
      </c>
      <c r="CG1135" s="109" cm="1">
        <f t="array" ref="CG1135">IF($AG1135,SQRT(SUMPRODUCT($AH$2:$AH1135, (AS$2:AS1135-BM1135)^2)/(SUM($AH$2:$AH1135)-1)),0)</f>
        <v>0</v>
      </c>
      <c r="CH1135" s="109" cm="1">
        <f t="array" ref="CH1135">IF($AG1135,SQRT(SUMPRODUCT($AH$2:$AH1135, (AT$2:AT1135-BN1135)^2)/(SUM($AH$2:$AH1135)-1)),0)</f>
        <v>0</v>
      </c>
      <c r="CI1135" s="109" cm="1">
        <f t="array" ref="CI1135">IF($AG1135,SQRT(SUMPRODUCT($AH$2:$AH1135, (AU$2:AU1135-BO1135)^2)/(SUM($AH$2:$AH1135)-1)),0)</f>
        <v>0</v>
      </c>
      <c r="CJ1135" s="109" cm="1">
        <f t="array" ref="CJ1135">IF($AG1135,SQRT(SUMPRODUCT($AH$2:$AH1135, (AV$2:AV1135-BP1135)^2)/(SUM($AH$2:$AH1135)-1)),0)</f>
        <v>0</v>
      </c>
      <c r="CK1135" s="109" cm="1">
        <f t="array" ref="CK1135">IF($AG1135,SQRT(SUMPRODUCT($AH$2:$AH1135, (AW$2:AW1135-BQ1135)^2)/(SUM($AH$2:$AH1135)-1)),0)</f>
        <v>0</v>
      </c>
      <c r="CL1135" s="109" cm="1">
        <f t="array" ref="CL1135">IF($AG1135,SQRT(SUMPRODUCT($AH$2:$AH1135, (AX$2:AX1135-BR1135)^2)/(SUM($AH$2:$AH1135)-1)),0)</f>
        <v>0</v>
      </c>
      <c r="CM1135" s="109" cm="1">
        <f t="array" ref="CM1135">IF($AG1135,SQRT(SUMPRODUCT($AH$2:$AH1135, (AY$2:AY1135-BS1135)^2)/(SUM($AH$2:$AH1135)-1)),0)</f>
        <v>0</v>
      </c>
      <c r="CN1135" s="109" cm="1">
        <f t="array" ref="CN1135">IF($AG1135,SQRT(SUMPRODUCT($AH$2:$AH1135, (AZ$2:AZ1135-BT1135)^2)/(SUM($AH$2:$AH1135)-1)),0)</f>
        <v>0</v>
      </c>
      <c r="CO1135" s="109" cm="1">
        <f t="array" ref="CO1135">IF($AG1135,SQRT(SUMPRODUCT($AH$2:$AH1135, (BA$2:BA1135-BU1135)^2)/(SUM($AH$2:$AH1135)-1)),0)</f>
        <v>0</v>
      </c>
    </row>
    <row r="1136" spans="34:93" x14ac:dyDescent="0.25">
      <c r="AH1136" s="99" t="str">
        <f t="shared" si="268"/>
        <v/>
      </c>
      <c r="AI1136" s="11">
        <f t="shared" ca="1" si="266"/>
        <v>0</v>
      </c>
      <c r="AJ1136" s="11">
        <f t="shared" ca="1" si="266"/>
        <v>0</v>
      </c>
      <c r="AK1136" s="11">
        <f t="shared" ca="1" si="266"/>
        <v>0</v>
      </c>
      <c r="AL1136" s="11">
        <f t="shared" ca="1" si="266"/>
        <v>0</v>
      </c>
      <c r="AM1136" s="11">
        <f t="shared" ca="1" si="266"/>
        <v>0</v>
      </c>
      <c r="AN1136" s="11">
        <f t="shared" ca="1" si="266"/>
        <v>0</v>
      </c>
      <c r="AO1136" s="11">
        <f t="shared" ca="1" si="266"/>
        <v>0</v>
      </c>
      <c r="AP1136" s="11">
        <f t="shared" ca="1" si="266"/>
        <v>0</v>
      </c>
      <c r="AQ1136" s="11">
        <f t="shared" ca="1" si="266"/>
        <v>0</v>
      </c>
      <c r="AR1136" s="11">
        <f t="shared" ca="1" si="266"/>
        <v>0</v>
      </c>
      <c r="AS1136" s="11">
        <f t="shared" ca="1" si="267"/>
        <v>0</v>
      </c>
      <c r="AT1136" s="11">
        <f t="shared" ca="1" si="267"/>
        <v>0</v>
      </c>
      <c r="AU1136" s="11">
        <f t="shared" ca="1" si="267"/>
        <v>0</v>
      </c>
      <c r="AV1136" s="11">
        <f t="shared" ca="1" si="267"/>
        <v>0</v>
      </c>
      <c r="AW1136" s="11">
        <f t="shared" ca="1" si="267"/>
        <v>0</v>
      </c>
      <c r="AX1136" s="11">
        <f t="shared" ca="1" si="267"/>
        <v>0</v>
      </c>
      <c r="AY1136" s="11">
        <f t="shared" ca="1" si="267"/>
        <v>0</v>
      </c>
      <c r="AZ1136" s="11">
        <f t="shared" ca="1" si="267"/>
        <v>0</v>
      </c>
      <c r="BA1136" s="11">
        <f t="shared" ca="1" si="267"/>
        <v>0</v>
      </c>
      <c r="BB1136" s="11"/>
      <c r="BC1136" s="11">
        <f>IF($AG1136,SUMPRODUCT(AI$2:AI1136,$AH$2:$AH1136)/SUM($AH$2:$AH1136),0)</f>
        <v>0</v>
      </c>
      <c r="BD1136" s="11">
        <f>IF($AG1136,SUMPRODUCT(AJ$2:AJ1136,$AH$2:$AH1136)/SUM($AH$2:$AH1136),0)</f>
        <v>0</v>
      </c>
      <c r="BE1136" s="11">
        <f>IF($AG1136,SUMPRODUCT(AK$2:AK1136,$AH$2:$AH1136)/SUM($AH$2:$AH1136),0)</f>
        <v>0</v>
      </c>
      <c r="BF1136" s="11">
        <f>IF($AG1136,SUMPRODUCT(AL$2:AL1136,$AH$2:$AH1136)/SUM($AH$2:$AH1136),0)</f>
        <v>0</v>
      </c>
      <c r="BG1136" s="11">
        <f>IF($AG1136,SUMPRODUCT(AM$2:AM1136,$AH$2:$AH1136)/SUM($AH$2:$AH1136),0)</f>
        <v>0</v>
      </c>
      <c r="BH1136" s="11">
        <f>IF($AG1136,SUMPRODUCT(AN$2:AN1136,$AH$2:$AH1136)/SUM($AH$2:$AH1136),0)</f>
        <v>0</v>
      </c>
      <c r="BI1136" s="11">
        <f>IF($AG1136,SUMPRODUCT(AO$2:AO1136,$AH$2:$AH1136)/SUM($AH$2:$AH1136),0)</f>
        <v>0</v>
      </c>
      <c r="BJ1136" s="11">
        <f>IF($AG1136,SUMPRODUCT(AP$2:AP1136,$AH$2:$AH1136)/SUM($AH$2:$AH1136),0)</f>
        <v>0</v>
      </c>
      <c r="BK1136" s="11">
        <f>IF($AG1136,SUMPRODUCT(AQ$2:AQ1136,$AH$2:$AH1136)/SUM($AH$2:$AH1136),0)</f>
        <v>0</v>
      </c>
      <c r="BL1136" s="11">
        <f>IF($AG1136,SUMPRODUCT(AR$2:AR1136,$AH$2:$AH1136)/SUM($AH$2:$AH1136),0)</f>
        <v>0</v>
      </c>
      <c r="BM1136" s="11">
        <f>IF($AG1136,SUMPRODUCT(AS$2:AS1136,$AH$2:$AH1136)/SUM($AH$2:$AH1136),0)</f>
        <v>0</v>
      </c>
      <c r="BN1136" s="11">
        <f>IF($AG1136,SUMPRODUCT(AT$2:AT1136,$AH$2:$AH1136)/SUM($AH$2:$AH1136),0)</f>
        <v>0</v>
      </c>
      <c r="BO1136" s="11">
        <f>IF($AG1136,SUMPRODUCT(AU$2:AU1136,$AH$2:$AH1136)/SUM($AH$2:$AH1136),0)</f>
        <v>0</v>
      </c>
      <c r="BP1136" s="11">
        <f>IF($AG1136,SUMPRODUCT(AV$2:AV1136,$AH$2:$AH1136)/SUM($AH$2:$AH1136),0)</f>
        <v>0</v>
      </c>
      <c r="BQ1136" s="11">
        <f>IF($AG1136,SUMPRODUCT(AW$2:AW1136,$AH$2:$AH1136)/SUM($AH$2:$AH1136),0)</f>
        <v>0</v>
      </c>
      <c r="BR1136" s="11">
        <f>IF($AG1136,SUMPRODUCT(AX$2:AX1136,$AH$2:$AH1136)/SUM($AH$2:$AH1136),0)</f>
        <v>0</v>
      </c>
      <c r="BS1136" s="11">
        <f>IF($AG1136,SUMPRODUCT(AY$2:AY1136,$AH$2:$AH1136)/SUM($AH$2:$AH1136),0)</f>
        <v>0</v>
      </c>
      <c r="BT1136" s="11">
        <f>IF($AG1136,SUMPRODUCT(AZ$2:AZ1136,$AH$2:$AH1136)/SUM($AH$2:$AH1136),0)</f>
        <v>0</v>
      </c>
      <c r="BU1136" s="11">
        <f>IF($AG1136,SUMPRODUCT(BA$2:BA1136,$AH$2:$AH1136)/SUM($AH$2:$AH1136),0)</f>
        <v>0</v>
      </c>
      <c r="BV1136" s="11"/>
      <c r="BW1136" s="109" cm="1">
        <f t="array" ref="BW1136">IF($AG1136,SQRT(SUMPRODUCT($AH$2:$AH1136, (AI$2:AI1136-BC1136)^2)/(SUM($AH$2:$AH1136)-1)),0)</f>
        <v>0</v>
      </c>
      <c r="BX1136" s="109" cm="1">
        <f t="array" ref="BX1136">IF($AG1136,SQRT(SUMPRODUCT($AH$2:$AH1136, (AJ$2:AJ1136-BD1136)^2)/(SUM($AH$2:$AH1136)-1)),0)</f>
        <v>0</v>
      </c>
      <c r="BY1136" s="109" cm="1">
        <f t="array" ref="BY1136">IF($AG1136,SQRT(SUMPRODUCT($AH$2:$AH1136, (AK$2:AK1136-BE1136)^2)/(SUM($AH$2:$AH1136)-1)),0)</f>
        <v>0</v>
      </c>
      <c r="BZ1136" s="109" cm="1">
        <f t="array" ref="BZ1136">IF($AG1136,SQRT(SUMPRODUCT($AH$2:$AH1136, (AL$2:AL1136-BF1136)^2)/(SUM($AH$2:$AH1136)-1)),0)</f>
        <v>0</v>
      </c>
      <c r="CA1136" s="109" cm="1">
        <f t="array" ref="CA1136">IF($AG1136,SQRT(SUMPRODUCT($AH$2:$AH1136, (AM$2:AM1136-BG1136)^2)/(SUM($AH$2:$AH1136)-1)),0)</f>
        <v>0</v>
      </c>
      <c r="CB1136" s="109" cm="1">
        <f t="array" ref="CB1136">IF($AG1136,SQRT(SUMPRODUCT($AH$2:$AH1136, (AN$2:AN1136-BH1136)^2)/(SUM($AH$2:$AH1136)-1)),0)</f>
        <v>0</v>
      </c>
      <c r="CC1136" s="109" cm="1">
        <f t="array" ref="CC1136">IF($AG1136,SQRT(SUMPRODUCT($AH$2:$AH1136, (AO$2:AO1136-BI1136)^2)/(SUM($AH$2:$AH1136)-1)),0)</f>
        <v>0</v>
      </c>
      <c r="CD1136" s="109" cm="1">
        <f t="array" ref="CD1136">IF($AG1136,SQRT(SUMPRODUCT($AH$2:$AH1136, (AP$2:AP1136-BJ1136)^2)/(SUM($AH$2:$AH1136)-1)),0)</f>
        <v>0</v>
      </c>
      <c r="CE1136" s="109" cm="1">
        <f t="array" ref="CE1136">IF($AG1136,SQRT(SUMPRODUCT($AH$2:$AH1136, (AQ$2:AQ1136-BK1136)^2)/(SUM($AH$2:$AH1136)-1)),0)</f>
        <v>0</v>
      </c>
      <c r="CF1136" s="109" cm="1">
        <f t="array" ref="CF1136">IF($AG1136,SQRT(SUMPRODUCT($AH$2:$AH1136, (AR$2:AR1136-BL1136)^2)/(SUM($AH$2:$AH1136)-1)),0)</f>
        <v>0</v>
      </c>
      <c r="CG1136" s="109" cm="1">
        <f t="array" ref="CG1136">IF($AG1136,SQRT(SUMPRODUCT($AH$2:$AH1136, (AS$2:AS1136-BM1136)^2)/(SUM($AH$2:$AH1136)-1)),0)</f>
        <v>0</v>
      </c>
      <c r="CH1136" s="109" cm="1">
        <f t="array" ref="CH1136">IF($AG1136,SQRT(SUMPRODUCT($AH$2:$AH1136, (AT$2:AT1136-BN1136)^2)/(SUM($AH$2:$AH1136)-1)),0)</f>
        <v>0</v>
      </c>
      <c r="CI1136" s="109" cm="1">
        <f t="array" ref="CI1136">IF($AG1136,SQRT(SUMPRODUCT($AH$2:$AH1136, (AU$2:AU1136-BO1136)^2)/(SUM($AH$2:$AH1136)-1)),0)</f>
        <v>0</v>
      </c>
      <c r="CJ1136" s="109" cm="1">
        <f t="array" ref="CJ1136">IF($AG1136,SQRT(SUMPRODUCT($AH$2:$AH1136, (AV$2:AV1136-BP1136)^2)/(SUM($AH$2:$AH1136)-1)),0)</f>
        <v>0</v>
      </c>
      <c r="CK1136" s="109" cm="1">
        <f t="array" ref="CK1136">IF($AG1136,SQRT(SUMPRODUCT($AH$2:$AH1136, (AW$2:AW1136-BQ1136)^2)/(SUM($AH$2:$AH1136)-1)),0)</f>
        <v>0</v>
      </c>
      <c r="CL1136" s="109" cm="1">
        <f t="array" ref="CL1136">IF($AG1136,SQRT(SUMPRODUCT($AH$2:$AH1136, (AX$2:AX1136-BR1136)^2)/(SUM($AH$2:$AH1136)-1)),0)</f>
        <v>0</v>
      </c>
      <c r="CM1136" s="109" cm="1">
        <f t="array" ref="CM1136">IF($AG1136,SQRT(SUMPRODUCT($AH$2:$AH1136, (AY$2:AY1136-BS1136)^2)/(SUM($AH$2:$AH1136)-1)),0)</f>
        <v>0</v>
      </c>
      <c r="CN1136" s="109" cm="1">
        <f t="array" ref="CN1136">IF($AG1136,SQRT(SUMPRODUCT($AH$2:$AH1136, (AZ$2:AZ1136-BT1136)^2)/(SUM($AH$2:$AH1136)-1)),0)</f>
        <v>0</v>
      </c>
      <c r="CO1136" s="109" cm="1">
        <f t="array" ref="CO1136">IF($AG1136,SQRT(SUMPRODUCT($AH$2:$AH1136, (BA$2:BA1136-BU1136)^2)/(SUM($AH$2:$AH1136)-1)),0)</f>
        <v>0</v>
      </c>
    </row>
    <row r="1137" spans="34:93" x14ac:dyDescent="0.25">
      <c r="AH1137" s="99" t="str">
        <f t="shared" si="268"/>
        <v/>
      </c>
      <c r="AI1137" s="11">
        <f t="shared" ca="1" si="266"/>
        <v>0</v>
      </c>
      <c r="AJ1137" s="11">
        <f t="shared" ca="1" si="266"/>
        <v>0</v>
      </c>
      <c r="AK1137" s="11">
        <f t="shared" ca="1" si="266"/>
        <v>0</v>
      </c>
      <c r="AL1137" s="11">
        <f t="shared" ca="1" si="266"/>
        <v>0</v>
      </c>
      <c r="AM1137" s="11">
        <f t="shared" ca="1" si="266"/>
        <v>0</v>
      </c>
      <c r="AN1137" s="11">
        <f t="shared" ca="1" si="266"/>
        <v>0</v>
      </c>
      <c r="AO1137" s="11">
        <f t="shared" ca="1" si="266"/>
        <v>0</v>
      </c>
      <c r="AP1137" s="11">
        <f t="shared" ca="1" si="266"/>
        <v>0</v>
      </c>
      <c r="AQ1137" s="11">
        <f t="shared" ca="1" si="266"/>
        <v>0</v>
      </c>
      <c r="AR1137" s="11">
        <f t="shared" ca="1" si="266"/>
        <v>0</v>
      </c>
      <c r="AS1137" s="11">
        <f t="shared" ca="1" si="267"/>
        <v>0</v>
      </c>
      <c r="AT1137" s="11">
        <f t="shared" ca="1" si="267"/>
        <v>0</v>
      </c>
      <c r="AU1137" s="11">
        <f t="shared" ca="1" si="267"/>
        <v>0</v>
      </c>
      <c r="AV1137" s="11">
        <f t="shared" ca="1" si="267"/>
        <v>0</v>
      </c>
      <c r="AW1137" s="11">
        <f t="shared" ca="1" si="267"/>
        <v>0</v>
      </c>
      <c r="AX1137" s="11">
        <f t="shared" ca="1" si="267"/>
        <v>0</v>
      </c>
      <c r="AY1137" s="11">
        <f t="shared" ca="1" si="267"/>
        <v>0</v>
      </c>
      <c r="AZ1137" s="11">
        <f t="shared" ca="1" si="267"/>
        <v>0</v>
      </c>
      <c r="BA1137" s="11">
        <f t="shared" ca="1" si="267"/>
        <v>0</v>
      </c>
      <c r="BB1137" s="11"/>
      <c r="BC1137" s="11">
        <f>IF($AG1137,SUMPRODUCT(AI$2:AI1137,$AH$2:$AH1137)/SUM($AH$2:$AH1137),0)</f>
        <v>0</v>
      </c>
      <c r="BD1137" s="11">
        <f>IF($AG1137,SUMPRODUCT(AJ$2:AJ1137,$AH$2:$AH1137)/SUM($AH$2:$AH1137),0)</f>
        <v>0</v>
      </c>
      <c r="BE1137" s="11">
        <f>IF($AG1137,SUMPRODUCT(AK$2:AK1137,$AH$2:$AH1137)/SUM($AH$2:$AH1137),0)</f>
        <v>0</v>
      </c>
      <c r="BF1137" s="11">
        <f>IF($AG1137,SUMPRODUCT(AL$2:AL1137,$AH$2:$AH1137)/SUM($AH$2:$AH1137),0)</f>
        <v>0</v>
      </c>
      <c r="BG1137" s="11">
        <f>IF($AG1137,SUMPRODUCT(AM$2:AM1137,$AH$2:$AH1137)/SUM($AH$2:$AH1137),0)</f>
        <v>0</v>
      </c>
      <c r="BH1137" s="11">
        <f>IF($AG1137,SUMPRODUCT(AN$2:AN1137,$AH$2:$AH1137)/SUM($AH$2:$AH1137),0)</f>
        <v>0</v>
      </c>
      <c r="BI1137" s="11">
        <f>IF($AG1137,SUMPRODUCT(AO$2:AO1137,$AH$2:$AH1137)/SUM($AH$2:$AH1137),0)</f>
        <v>0</v>
      </c>
      <c r="BJ1137" s="11">
        <f>IF($AG1137,SUMPRODUCT(AP$2:AP1137,$AH$2:$AH1137)/SUM($AH$2:$AH1137),0)</f>
        <v>0</v>
      </c>
      <c r="BK1137" s="11">
        <f>IF($AG1137,SUMPRODUCT(AQ$2:AQ1137,$AH$2:$AH1137)/SUM($AH$2:$AH1137),0)</f>
        <v>0</v>
      </c>
      <c r="BL1137" s="11">
        <f>IF($AG1137,SUMPRODUCT(AR$2:AR1137,$AH$2:$AH1137)/SUM($AH$2:$AH1137),0)</f>
        <v>0</v>
      </c>
      <c r="BM1137" s="11">
        <f>IF($AG1137,SUMPRODUCT(AS$2:AS1137,$AH$2:$AH1137)/SUM($AH$2:$AH1137),0)</f>
        <v>0</v>
      </c>
      <c r="BN1137" s="11">
        <f>IF($AG1137,SUMPRODUCT(AT$2:AT1137,$AH$2:$AH1137)/SUM($AH$2:$AH1137),0)</f>
        <v>0</v>
      </c>
      <c r="BO1137" s="11">
        <f>IF($AG1137,SUMPRODUCT(AU$2:AU1137,$AH$2:$AH1137)/SUM($AH$2:$AH1137),0)</f>
        <v>0</v>
      </c>
      <c r="BP1137" s="11">
        <f>IF($AG1137,SUMPRODUCT(AV$2:AV1137,$AH$2:$AH1137)/SUM($AH$2:$AH1137),0)</f>
        <v>0</v>
      </c>
      <c r="BQ1137" s="11">
        <f>IF($AG1137,SUMPRODUCT(AW$2:AW1137,$AH$2:$AH1137)/SUM($AH$2:$AH1137),0)</f>
        <v>0</v>
      </c>
      <c r="BR1137" s="11">
        <f>IF($AG1137,SUMPRODUCT(AX$2:AX1137,$AH$2:$AH1137)/SUM($AH$2:$AH1137),0)</f>
        <v>0</v>
      </c>
      <c r="BS1137" s="11">
        <f>IF($AG1137,SUMPRODUCT(AY$2:AY1137,$AH$2:$AH1137)/SUM($AH$2:$AH1137),0)</f>
        <v>0</v>
      </c>
      <c r="BT1137" s="11">
        <f>IF($AG1137,SUMPRODUCT(AZ$2:AZ1137,$AH$2:$AH1137)/SUM($AH$2:$AH1137),0)</f>
        <v>0</v>
      </c>
      <c r="BU1137" s="11">
        <f>IF($AG1137,SUMPRODUCT(BA$2:BA1137,$AH$2:$AH1137)/SUM($AH$2:$AH1137),0)</f>
        <v>0</v>
      </c>
      <c r="BV1137" s="11"/>
      <c r="BW1137" s="109" cm="1">
        <f t="array" ref="BW1137">IF($AG1137,SQRT(SUMPRODUCT($AH$2:$AH1137, (AI$2:AI1137-BC1137)^2)/(SUM($AH$2:$AH1137)-1)),0)</f>
        <v>0</v>
      </c>
      <c r="BX1137" s="109" cm="1">
        <f t="array" ref="BX1137">IF($AG1137,SQRT(SUMPRODUCT($AH$2:$AH1137, (AJ$2:AJ1137-BD1137)^2)/(SUM($AH$2:$AH1137)-1)),0)</f>
        <v>0</v>
      </c>
      <c r="BY1137" s="109" cm="1">
        <f t="array" ref="BY1137">IF($AG1137,SQRT(SUMPRODUCT($AH$2:$AH1137, (AK$2:AK1137-BE1137)^2)/(SUM($AH$2:$AH1137)-1)),0)</f>
        <v>0</v>
      </c>
      <c r="BZ1137" s="109" cm="1">
        <f t="array" ref="BZ1137">IF($AG1137,SQRT(SUMPRODUCT($AH$2:$AH1137, (AL$2:AL1137-BF1137)^2)/(SUM($AH$2:$AH1137)-1)),0)</f>
        <v>0</v>
      </c>
      <c r="CA1137" s="109" cm="1">
        <f t="array" ref="CA1137">IF($AG1137,SQRT(SUMPRODUCT($AH$2:$AH1137, (AM$2:AM1137-BG1137)^2)/(SUM($AH$2:$AH1137)-1)),0)</f>
        <v>0</v>
      </c>
      <c r="CB1137" s="109" cm="1">
        <f t="array" ref="CB1137">IF($AG1137,SQRT(SUMPRODUCT($AH$2:$AH1137, (AN$2:AN1137-BH1137)^2)/(SUM($AH$2:$AH1137)-1)),0)</f>
        <v>0</v>
      </c>
      <c r="CC1137" s="109" cm="1">
        <f t="array" ref="CC1137">IF($AG1137,SQRT(SUMPRODUCT($AH$2:$AH1137, (AO$2:AO1137-BI1137)^2)/(SUM($AH$2:$AH1137)-1)),0)</f>
        <v>0</v>
      </c>
      <c r="CD1137" s="109" cm="1">
        <f t="array" ref="CD1137">IF($AG1137,SQRT(SUMPRODUCT($AH$2:$AH1137, (AP$2:AP1137-BJ1137)^2)/(SUM($AH$2:$AH1137)-1)),0)</f>
        <v>0</v>
      </c>
      <c r="CE1137" s="109" cm="1">
        <f t="array" ref="CE1137">IF($AG1137,SQRT(SUMPRODUCT($AH$2:$AH1137, (AQ$2:AQ1137-BK1137)^2)/(SUM($AH$2:$AH1137)-1)),0)</f>
        <v>0</v>
      </c>
      <c r="CF1137" s="109" cm="1">
        <f t="array" ref="CF1137">IF($AG1137,SQRT(SUMPRODUCT($AH$2:$AH1137, (AR$2:AR1137-BL1137)^2)/(SUM($AH$2:$AH1137)-1)),0)</f>
        <v>0</v>
      </c>
      <c r="CG1137" s="109" cm="1">
        <f t="array" ref="CG1137">IF($AG1137,SQRT(SUMPRODUCT($AH$2:$AH1137, (AS$2:AS1137-BM1137)^2)/(SUM($AH$2:$AH1137)-1)),0)</f>
        <v>0</v>
      </c>
      <c r="CH1137" s="109" cm="1">
        <f t="array" ref="CH1137">IF($AG1137,SQRT(SUMPRODUCT($AH$2:$AH1137, (AT$2:AT1137-BN1137)^2)/(SUM($AH$2:$AH1137)-1)),0)</f>
        <v>0</v>
      </c>
      <c r="CI1137" s="109" cm="1">
        <f t="array" ref="CI1137">IF($AG1137,SQRT(SUMPRODUCT($AH$2:$AH1137, (AU$2:AU1137-BO1137)^2)/(SUM($AH$2:$AH1137)-1)),0)</f>
        <v>0</v>
      </c>
      <c r="CJ1137" s="109" cm="1">
        <f t="array" ref="CJ1137">IF($AG1137,SQRT(SUMPRODUCT($AH$2:$AH1137, (AV$2:AV1137-BP1137)^2)/(SUM($AH$2:$AH1137)-1)),0)</f>
        <v>0</v>
      </c>
      <c r="CK1137" s="109" cm="1">
        <f t="array" ref="CK1137">IF($AG1137,SQRT(SUMPRODUCT($AH$2:$AH1137, (AW$2:AW1137-BQ1137)^2)/(SUM($AH$2:$AH1137)-1)),0)</f>
        <v>0</v>
      </c>
      <c r="CL1137" s="109" cm="1">
        <f t="array" ref="CL1137">IF($AG1137,SQRT(SUMPRODUCT($AH$2:$AH1137, (AX$2:AX1137-BR1137)^2)/(SUM($AH$2:$AH1137)-1)),0)</f>
        <v>0</v>
      </c>
      <c r="CM1137" s="109" cm="1">
        <f t="array" ref="CM1137">IF($AG1137,SQRT(SUMPRODUCT($AH$2:$AH1137, (AY$2:AY1137-BS1137)^2)/(SUM($AH$2:$AH1137)-1)),0)</f>
        <v>0</v>
      </c>
      <c r="CN1137" s="109" cm="1">
        <f t="array" ref="CN1137">IF($AG1137,SQRT(SUMPRODUCT($AH$2:$AH1137, (AZ$2:AZ1137-BT1137)^2)/(SUM($AH$2:$AH1137)-1)),0)</f>
        <v>0</v>
      </c>
      <c r="CO1137" s="109" cm="1">
        <f t="array" ref="CO1137">IF($AG1137,SQRT(SUMPRODUCT($AH$2:$AH1137, (BA$2:BA1137-BU1137)^2)/(SUM($AH$2:$AH1137)-1)),0)</f>
        <v>0</v>
      </c>
    </row>
    <row r="1138" spans="34:93" x14ac:dyDescent="0.25">
      <c r="AH1138" s="99" t="str">
        <f t="shared" si="268"/>
        <v/>
      </c>
      <c r="AI1138" s="11">
        <f t="shared" ca="1" si="266"/>
        <v>0</v>
      </c>
      <c r="AJ1138" s="11">
        <f t="shared" ca="1" si="266"/>
        <v>0</v>
      </c>
      <c r="AK1138" s="11">
        <f t="shared" ca="1" si="266"/>
        <v>0</v>
      </c>
      <c r="AL1138" s="11">
        <f t="shared" ca="1" si="266"/>
        <v>0</v>
      </c>
      <c r="AM1138" s="11">
        <f t="shared" ca="1" si="266"/>
        <v>0</v>
      </c>
      <c r="AN1138" s="11">
        <f t="shared" ca="1" si="266"/>
        <v>0</v>
      </c>
      <c r="AO1138" s="11">
        <f t="shared" ca="1" si="266"/>
        <v>0</v>
      </c>
      <c r="AP1138" s="11">
        <f t="shared" ca="1" si="266"/>
        <v>0</v>
      </c>
      <c r="AQ1138" s="11">
        <f t="shared" ca="1" si="266"/>
        <v>0</v>
      </c>
      <c r="AR1138" s="11">
        <f t="shared" ca="1" si="266"/>
        <v>0</v>
      </c>
      <c r="AS1138" s="11">
        <f t="shared" ca="1" si="267"/>
        <v>0</v>
      </c>
      <c r="AT1138" s="11">
        <f t="shared" ca="1" si="267"/>
        <v>0</v>
      </c>
      <c r="AU1138" s="11">
        <f t="shared" ca="1" si="267"/>
        <v>0</v>
      </c>
      <c r="AV1138" s="11">
        <f t="shared" ca="1" si="267"/>
        <v>0</v>
      </c>
      <c r="AW1138" s="11">
        <f t="shared" ca="1" si="267"/>
        <v>0</v>
      </c>
      <c r="AX1138" s="11">
        <f t="shared" ca="1" si="267"/>
        <v>0</v>
      </c>
      <c r="AY1138" s="11">
        <f t="shared" ca="1" si="267"/>
        <v>0</v>
      </c>
      <c r="AZ1138" s="11">
        <f t="shared" ca="1" si="267"/>
        <v>0</v>
      </c>
      <c r="BA1138" s="11">
        <f t="shared" ca="1" si="267"/>
        <v>0</v>
      </c>
      <c r="BB1138" s="11"/>
      <c r="BC1138" s="11">
        <f>IF($AG1138,SUMPRODUCT(AI$2:AI1138,$AH$2:$AH1138)/SUM($AH$2:$AH1138),0)</f>
        <v>0</v>
      </c>
      <c r="BD1138" s="11">
        <f>IF($AG1138,SUMPRODUCT(AJ$2:AJ1138,$AH$2:$AH1138)/SUM($AH$2:$AH1138),0)</f>
        <v>0</v>
      </c>
      <c r="BE1138" s="11">
        <f>IF($AG1138,SUMPRODUCT(AK$2:AK1138,$AH$2:$AH1138)/SUM($AH$2:$AH1138),0)</f>
        <v>0</v>
      </c>
      <c r="BF1138" s="11">
        <f>IF($AG1138,SUMPRODUCT(AL$2:AL1138,$AH$2:$AH1138)/SUM($AH$2:$AH1138),0)</f>
        <v>0</v>
      </c>
      <c r="BG1138" s="11">
        <f>IF($AG1138,SUMPRODUCT(AM$2:AM1138,$AH$2:$AH1138)/SUM($AH$2:$AH1138),0)</f>
        <v>0</v>
      </c>
      <c r="BH1138" s="11">
        <f>IF($AG1138,SUMPRODUCT(AN$2:AN1138,$AH$2:$AH1138)/SUM($AH$2:$AH1138),0)</f>
        <v>0</v>
      </c>
      <c r="BI1138" s="11">
        <f>IF($AG1138,SUMPRODUCT(AO$2:AO1138,$AH$2:$AH1138)/SUM($AH$2:$AH1138),0)</f>
        <v>0</v>
      </c>
      <c r="BJ1138" s="11">
        <f>IF($AG1138,SUMPRODUCT(AP$2:AP1138,$AH$2:$AH1138)/SUM($AH$2:$AH1138),0)</f>
        <v>0</v>
      </c>
      <c r="BK1138" s="11">
        <f>IF($AG1138,SUMPRODUCT(AQ$2:AQ1138,$AH$2:$AH1138)/SUM($AH$2:$AH1138),0)</f>
        <v>0</v>
      </c>
      <c r="BL1138" s="11">
        <f>IF($AG1138,SUMPRODUCT(AR$2:AR1138,$AH$2:$AH1138)/SUM($AH$2:$AH1138),0)</f>
        <v>0</v>
      </c>
      <c r="BM1138" s="11">
        <f>IF($AG1138,SUMPRODUCT(AS$2:AS1138,$AH$2:$AH1138)/SUM($AH$2:$AH1138),0)</f>
        <v>0</v>
      </c>
      <c r="BN1138" s="11">
        <f>IF($AG1138,SUMPRODUCT(AT$2:AT1138,$AH$2:$AH1138)/SUM($AH$2:$AH1138),0)</f>
        <v>0</v>
      </c>
      <c r="BO1138" s="11">
        <f>IF($AG1138,SUMPRODUCT(AU$2:AU1138,$AH$2:$AH1138)/SUM($AH$2:$AH1138),0)</f>
        <v>0</v>
      </c>
      <c r="BP1138" s="11">
        <f>IF($AG1138,SUMPRODUCT(AV$2:AV1138,$AH$2:$AH1138)/SUM($AH$2:$AH1138),0)</f>
        <v>0</v>
      </c>
      <c r="BQ1138" s="11">
        <f>IF($AG1138,SUMPRODUCT(AW$2:AW1138,$AH$2:$AH1138)/SUM($AH$2:$AH1138),0)</f>
        <v>0</v>
      </c>
      <c r="BR1138" s="11">
        <f>IF($AG1138,SUMPRODUCT(AX$2:AX1138,$AH$2:$AH1138)/SUM($AH$2:$AH1138),0)</f>
        <v>0</v>
      </c>
      <c r="BS1138" s="11">
        <f>IF($AG1138,SUMPRODUCT(AY$2:AY1138,$AH$2:$AH1138)/SUM($AH$2:$AH1138),0)</f>
        <v>0</v>
      </c>
      <c r="BT1138" s="11">
        <f>IF($AG1138,SUMPRODUCT(AZ$2:AZ1138,$AH$2:$AH1138)/SUM($AH$2:$AH1138),0)</f>
        <v>0</v>
      </c>
      <c r="BU1138" s="11">
        <f>IF($AG1138,SUMPRODUCT(BA$2:BA1138,$AH$2:$AH1138)/SUM($AH$2:$AH1138),0)</f>
        <v>0</v>
      </c>
      <c r="BV1138" s="11"/>
      <c r="BW1138" s="109" cm="1">
        <f t="array" ref="BW1138">IF($AG1138,SQRT(SUMPRODUCT($AH$2:$AH1138, (AI$2:AI1138-BC1138)^2)/(SUM($AH$2:$AH1138)-1)),0)</f>
        <v>0</v>
      </c>
      <c r="BX1138" s="109" cm="1">
        <f t="array" ref="BX1138">IF($AG1138,SQRT(SUMPRODUCT($AH$2:$AH1138, (AJ$2:AJ1138-BD1138)^2)/(SUM($AH$2:$AH1138)-1)),0)</f>
        <v>0</v>
      </c>
      <c r="BY1138" s="109" cm="1">
        <f t="array" ref="BY1138">IF($AG1138,SQRT(SUMPRODUCT($AH$2:$AH1138, (AK$2:AK1138-BE1138)^2)/(SUM($AH$2:$AH1138)-1)),0)</f>
        <v>0</v>
      </c>
      <c r="BZ1138" s="109" cm="1">
        <f t="array" ref="BZ1138">IF($AG1138,SQRT(SUMPRODUCT($AH$2:$AH1138, (AL$2:AL1138-BF1138)^2)/(SUM($AH$2:$AH1138)-1)),0)</f>
        <v>0</v>
      </c>
      <c r="CA1138" s="109" cm="1">
        <f t="array" ref="CA1138">IF($AG1138,SQRT(SUMPRODUCT($AH$2:$AH1138, (AM$2:AM1138-BG1138)^2)/(SUM($AH$2:$AH1138)-1)),0)</f>
        <v>0</v>
      </c>
      <c r="CB1138" s="109" cm="1">
        <f t="array" ref="CB1138">IF($AG1138,SQRT(SUMPRODUCT($AH$2:$AH1138, (AN$2:AN1138-BH1138)^2)/(SUM($AH$2:$AH1138)-1)),0)</f>
        <v>0</v>
      </c>
      <c r="CC1138" s="109" cm="1">
        <f t="array" ref="CC1138">IF($AG1138,SQRT(SUMPRODUCT($AH$2:$AH1138, (AO$2:AO1138-BI1138)^2)/(SUM($AH$2:$AH1138)-1)),0)</f>
        <v>0</v>
      </c>
      <c r="CD1138" s="109" cm="1">
        <f t="array" ref="CD1138">IF($AG1138,SQRT(SUMPRODUCT($AH$2:$AH1138, (AP$2:AP1138-BJ1138)^2)/(SUM($AH$2:$AH1138)-1)),0)</f>
        <v>0</v>
      </c>
      <c r="CE1138" s="109" cm="1">
        <f t="array" ref="CE1138">IF($AG1138,SQRT(SUMPRODUCT($AH$2:$AH1138, (AQ$2:AQ1138-BK1138)^2)/(SUM($AH$2:$AH1138)-1)),0)</f>
        <v>0</v>
      </c>
      <c r="CF1138" s="109" cm="1">
        <f t="array" ref="CF1138">IF($AG1138,SQRT(SUMPRODUCT($AH$2:$AH1138, (AR$2:AR1138-BL1138)^2)/(SUM($AH$2:$AH1138)-1)),0)</f>
        <v>0</v>
      </c>
      <c r="CG1138" s="109" cm="1">
        <f t="array" ref="CG1138">IF($AG1138,SQRT(SUMPRODUCT($AH$2:$AH1138, (AS$2:AS1138-BM1138)^2)/(SUM($AH$2:$AH1138)-1)),0)</f>
        <v>0</v>
      </c>
      <c r="CH1138" s="109" cm="1">
        <f t="array" ref="CH1138">IF($AG1138,SQRT(SUMPRODUCT($AH$2:$AH1138, (AT$2:AT1138-BN1138)^2)/(SUM($AH$2:$AH1138)-1)),0)</f>
        <v>0</v>
      </c>
      <c r="CI1138" s="109" cm="1">
        <f t="array" ref="CI1138">IF($AG1138,SQRT(SUMPRODUCT($AH$2:$AH1138, (AU$2:AU1138-BO1138)^2)/(SUM($AH$2:$AH1138)-1)),0)</f>
        <v>0</v>
      </c>
      <c r="CJ1138" s="109" cm="1">
        <f t="array" ref="CJ1138">IF($AG1138,SQRT(SUMPRODUCT($AH$2:$AH1138, (AV$2:AV1138-BP1138)^2)/(SUM($AH$2:$AH1138)-1)),0)</f>
        <v>0</v>
      </c>
      <c r="CK1138" s="109" cm="1">
        <f t="array" ref="CK1138">IF($AG1138,SQRT(SUMPRODUCT($AH$2:$AH1138, (AW$2:AW1138-BQ1138)^2)/(SUM($AH$2:$AH1138)-1)),0)</f>
        <v>0</v>
      </c>
      <c r="CL1138" s="109" cm="1">
        <f t="array" ref="CL1138">IF($AG1138,SQRT(SUMPRODUCT($AH$2:$AH1138, (AX$2:AX1138-BR1138)^2)/(SUM($AH$2:$AH1138)-1)),0)</f>
        <v>0</v>
      </c>
      <c r="CM1138" s="109" cm="1">
        <f t="array" ref="CM1138">IF($AG1138,SQRT(SUMPRODUCT($AH$2:$AH1138, (AY$2:AY1138-BS1138)^2)/(SUM($AH$2:$AH1138)-1)),0)</f>
        <v>0</v>
      </c>
      <c r="CN1138" s="109" cm="1">
        <f t="array" ref="CN1138">IF($AG1138,SQRT(SUMPRODUCT($AH$2:$AH1138, (AZ$2:AZ1138-BT1138)^2)/(SUM($AH$2:$AH1138)-1)),0)</f>
        <v>0</v>
      </c>
      <c r="CO1138" s="109" cm="1">
        <f t="array" ref="CO1138">IF($AG1138,SQRT(SUMPRODUCT($AH$2:$AH1138, (BA$2:BA1138-BU1138)^2)/(SUM($AH$2:$AH1138)-1)),0)</f>
        <v>0</v>
      </c>
    </row>
    <row r="1139" spans="34:93" x14ac:dyDescent="0.25">
      <c r="AH1139" s="99" t="str">
        <f t="shared" si="268"/>
        <v/>
      </c>
      <c r="AI1139" s="11">
        <f t="shared" ca="1" si="266"/>
        <v>0</v>
      </c>
      <c r="AJ1139" s="11">
        <f t="shared" ca="1" si="266"/>
        <v>0</v>
      </c>
      <c r="AK1139" s="11">
        <f t="shared" ca="1" si="266"/>
        <v>0</v>
      </c>
      <c r="AL1139" s="11">
        <f t="shared" ca="1" si="266"/>
        <v>0</v>
      </c>
      <c r="AM1139" s="11">
        <f t="shared" ca="1" si="266"/>
        <v>0</v>
      </c>
      <c r="AN1139" s="11">
        <f t="shared" ca="1" si="266"/>
        <v>0</v>
      </c>
      <c r="AO1139" s="11">
        <f t="shared" ca="1" si="266"/>
        <v>0</v>
      </c>
      <c r="AP1139" s="11">
        <f t="shared" ca="1" si="266"/>
        <v>0</v>
      </c>
      <c r="AQ1139" s="11">
        <f t="shared" ca="1" si="266"/>
        <v>0</v>
      </c>
      <c r="AR1139" s="11">
        <f t="shared" ca="1" si="266"/>
        <v>0</v>
      </c>
      <c r="AS1139" s="11">
        <f t="shared" ca="1" si="267"/>
        <v>0</v>
      </c>
      <c r="AT1139" s="11">
        <f t="shared" ca="1" si="267"/>
        <v>0</v>
      </c>
      <c r="AU1139" s="11">
        <f t="shared" ca="1" si="267"/>
        <v>0</v>
      </c>
      <c r="AV1139" s="11">
        <f t="shared" ca="1" si="267"/>
        <v>0</v>
      </c>
      <c r="AW1139" s="11">
        <f t="shared" ca="1" si="267"/>
        <v>0</v>
      </c>
      <c r="AX1139" s="11">
        <f t="shared" ca="1" si="267"/>
        <v>0</v>
      </c>
      <c r="AY1139" s="11">
        <f t="shared" ca="1" si="267"/>
        <v>0</v>
      </c>
      <c r="AZ1139" s="11">
        <f t="shared" ca="1" si="267"/>
        <v>0</v>
      </c>
      <c r="BA1139" s="11">
        <f t="shared" ca="1" si="267"/>
        <v>0</v>
      </c>
      <c r="BB1139" s="11"/>
      <c r="BC1139" s="11">
        <f>IF($AG1139,SUMPRODUCT(AI$2:AI1139,$AH$2:$AH1139)/SUM($AH$2:$AH1139),0)</f>
        <v>0</v>
      </c>
      <c r="BD1139" s="11">
        <f>IF($AG1139,SUMPRODUCT(AJ$2:AJ1139,$AH$2:$AH1139)/SUM($AH$2:$AH1139),0)</f>
        <v>0</v>
      </c>
      <c r="BE1139" s="11">
        <f>IF($AG1139,SUMPRODUCT(AK$2:AK1139,$AH$2:$AH1139)/SUM($AH$2:$AH1139),0)</f>
        <v>0</v>
      </c>
      <c r="BF1139" s="11">
        <f>IF($AG1139,SUMPRODUCT(AL$2:AL1139,$AH$2:$AH1139)/SUM($AH$2:$AH1139),0)</f>
        <v>0</v>
      </c>
      <c r="BG1139" s="11">
        <f>IF($AG1139,SUMPRODUCT(AM$2:AM1139,$AH$2:$AH1139)/SUM($AH$2:$AH1139),0)</f>
        <v>0</v>
      </c>
      <c r="BH1139" s="11">
        <f>IF($AG1139,SUMPRODUCT(AN$2:AN1139,$AH$2:$AH1139)/SUM($AH$2:$AH1139),0)</f>
        <v>0</v>
      </c>
      <c r="BI1139" s="11">
        <f>IF($AG1139,SUMPRODUCT(AO$2:AO1139,$AH$2:$AH1139)/SUM($AH$2:$AH1139),0)</f>
        <v>0</v>
      </c>
      <c r="BJ1139" s="11">
        <f>IF($AG1139,SUMPRODUCT(AP$2:AP1139,$AH$2:$AH1139)/SUM($AH$2:$AH1139),0)</f>
        <v>0</v>
      </c>
      <c r="BK1139" s="11">
        <f>IF($AG1139,SUMPRODUCT(AQ$2:AQ1139,$AH$2:$AH1139)/SUM($AH$2:$AH1139),0)</f>
        <v>0</v>
      </c>
      <c r="BL1139" s="11">
        <f>IF($AG1139,SUMPRODUCT(AR$2:AR1139,$AH$2:$AH1139)/SUM($AH$2:$AH1139),0)</f>
        <v>0</v>
      </c>
      <c r="BM1139" s="11">
        <f>IF($AG1139,SUMPRODUCT(AS$2:AS1139,$AH$2:$AH1139)/SUM($AH$2:$AH1139),0)</f>
        <v>0</v>
      </c>
      <c r="BN1139" s="11">
        <f>IF($AG1139,SUMPRODUCT(AT$2:AT1139,$AH$2:$AH1139)/SUM($AH$2:$AH1139),0)</f>
        <v>0</v>
      </c>
      <c r="BO1139" s="11">
        <f>IF($AG1139,SUMPRODUCT(AU$2:AU1139,$AH$2:$AH1139)/SUM($AH$2:$AH1139),0)</f>
        <v>0</v>
      </c>
      <c r="BP1139" s="11">
        <f>IF($AG1139,SUMPRODUCT(AV$2:AV1139,$AH$2:$AH1139)/SUM($AH$2:$AH1139),0)</f>
        <v>0</v>
      </c>
      <c r="BQ1139" s="11">
        <f>IF($AG1139,SUMPRODUCT(AW$2:AW1139,$AH$2:$AH1139)/SUM($AH$2:$AH1139),0)</f>
        <v>0</v>
      </c>
      <c r="BR1139" s="11">
        <f>IF($AG1139,SUMPRODUCT(AX$2:AX1139,$AH$2:$AH1139)/SUM($AH$2:$AH1139),0)</f>
        <v>0</v>
      </c>
      <c r="BS1139" s="11">
        <f>IF($AG1139,SUMPRODUCT(AY$2:AY1139,$AH$2:$AH1139)/SUM($AH$2:$AH1139),0)</f>
        <v>0</v>
      </c>
      <c r="BT1139" s="11">
        <f>IF($AG1139,SUMPRODUCT(AZ$2:AZ1139,$AH$2:$AH1139)/SUM($AH$2:$AH1139),0)</f>
        <v>0</v>
      </c>
      <c r="BU1139" s="11">
        <f>IF($AG1139,SUMPRODUCT(BA$2:BA1139,$AH$2:$AH1139)/SUM($AH$2:$AH1139),0)</f>
        <v>0</v>
      </c>
      <c r="BV1139" s="11"/>
      <c r="BW1139" s="109" cm="1">
        <f t="array" ref="BW1139">IF($AG1139,SQRT(SUMPRODUCT($AH$2:$AH1139, (AI$2:AI1139-BC1139)^2)/(SUM($AH$2:$AH1139)-1)),0)</f>
        <v>0</v>
      </c>
      <c r="BX1139" s="109" cm="1">
        <f t="array" ref="BX1139">IF($AG1139,SQRT(SUMPRODUCT($AH$2:$AH1139, (AJ$2:AJ1139-BD1139)^2)/(SUM($AH$2:$AH1139)-1)),0)</f>
        <v>0</v>
      </c>
      <c r="BY1139" s="109" cm="1">
        <f t="array" ref="BY1139">IF($AG1139,SQRT(SUMPRODUCT($AH$2:$AH1139, (AK$2:AK1139-BE1139)^2)/(SUM($AH$2:$AH1139)-1)),0)</f>
        <v>0</v>
      </c>
      <c r="BZ1139" s="109" cm="1">
        <f t="array" ref="BZ1139">IF($AG1139,SQRT(SUMPRODUCT($AH$2:$AH1139, (AL$2:AL1139-BF1139)^2)/(SUM($AH$2:$AH1139)-1)),0)</f>
        <v>0</v>
      </c>
      <c r="CA1139" s="109" cm="1">
        <f t="array" ref="CA1139">IF($AG1139,SQRT(SUMPRODUCT($AH$2:$AH1139, (AM$2:AM1139-BG1139)^2)/(SUM($AH$2:$AH1139)-1)),0)</f>
        <v>0</v>
      </c>
      <c r="CB1139" s="109" cm="1">
        <f t="array" ref="CB1139">IF($AG1139,SQRT(SUMPRODUCT($AH$2:$AH1139, (AN$2:AN1139-BH1139)^2)/(SUM($AH$2:$AH1139)-1)),0)</f>
        <v>0</v>
      </c>
      <c r="CC1139" s="109" cm="1">
        <f t="array" ref="CC1139">IF($AG1139,SQRT(SUMPRODUCT($AH$2:$AH1139, (AO$2:AO1139-BI1139)^2)/(SUM($AH$2:$AH1139)-1)),0)</f>
        <v>0</v>
      </c>
      <c r="CD1139" s="109" cm="1">
        <f t="array" ref="CD1139">IF($AG1139,SQRT(SUMPRODUCT($AH$2:$AH1139, (AP$2:AP1139-BJ1139)^2)/(SUM($AH$2:$AH1139)-1)),0)</f>
        <v>0</v>
      </c>
      <c r="CE1139" s="109" cm="1">
        <f t="array" ref="CE1139">IF($AG1139,SQRT(SUMPRODUCT($AH$2:$AH1139, (AQ$2:AQ1139-BK1139)^2)/(SUM($AH$2:$AH1139)-1)),0)</f>
        <v>0</v>
      </c>
      <c r="CF1139" s="109" cm="1">
        <f t="array" ref="CF1139">IF($AG1139,SQRT(SUMPRODUCT($AH$2:$AH1139, (AR$2:AR1139-BL1139)^2)/(SUM($AH$2:$AH1139)-1)),0)</f>
        <v>0</v>
      </c>
      <c r="CG1139" s="109" cm="1">
        <f t="array" ref="CG1139">IF($AG1139,SQRT(SUMPRODUCT($AH$2:$AH1139, (AS$2:AS1139-BM1139)^2)/(SUM($AH$2:$AH1139)-1)),0)</f>
        <v>0</v>
      </c>
      <c r="CH1139" s="109" cm="1">
        <f t="array" ref="CH1139">IF($AG1139,SQRT(SUMPRODUCT($AH$2:$AH1139, (AT$2:AT1139-BN1139)^2)/(SUM($AH$2:$AH1139)-1)),0)</f>
        <v>0</v>
      </c>
      <c r="CI1139" s="109" cm="1">
        <f t="array" ref="CI1139">IF($AG1139,SQRT(SUMPRODUCT($AH$2:$AH1139, (AU$2:AU1139-BO1139)^2)/(SUM($AH$2:$AH1139)-1)),0)</f>
        <v>0</v>
      </c>
      <c r="CJ1139" s="109" cm="1">
        <f t="array" ref="CJ1139">IF($AG1139,SQRT(SUMPRODUCT($AH$2:$AH1139, (AV$2:AV1139-BP1139)^2)/(SUM($AH$2:$AH1139)-1)),0)</f>
        <v>0</v>
      </c>
      <c r="CK1139" s="109" cm="1">
        <f t="array" ref="CK1139">IF($AG1139,SQRT(SUMPRODUCT($AH$2:$AH1139, (AW$2:AW1139-BQ1139)^2)/(SUM($AH$2:$AH1139)-1)),0)</f>
        <v>0</v>
      </c>
      <c r="CL1139" s="109" cm="1">
        <f t="array" ref="CL1139">IF($AG1139,SQRT(SUMPRODUCT($AH$2:$AH1139, (AX$2:AX1139-BR1139)^2)/(SUM($AH$2:$AH1139)-1)),0)</f>
        <v>0</v>
      </c>
      <c r="CM1139" s="109" cm="1">
        <f t="array" ref="CM1139">IF($AG1139,SQRT(SUMPRODUCT($AH$2:$AH1139, (AY$2:AY1139-BS1139)^2)/(SUM($AH$2:$AH1139)-1)),0)</f>
        <v>0</v>
      </c>
      <c r="CN1139" s="109" cm="1">
        <f t="array" ref="CN1139">IF($AG1139,SQRT(SUMPRODUCT($AH$2:$AH1139, (AZ$2:AZ1139-BT1139)^2)/(SUM($AH$2:$AH1139)-1)),0)</f>
        <v>0</v>
      </c>
      <c r="CO1139" s="109" cm="1">
        <f t="array" ref="CO1139">IF($AG1139,SQRT(SUMPRODUCT($AH$2:$AH1139, (BA$2:BA1139-BU1139)^2)/(SUM($AH$2:$AH1139)-1)),0)</f>
        <v>0</v>
      </c>
    </row>
    <row r="1140" spans="34:93" x14ac:dyDescent="0.25">
      <c r="AH1140" s="99" t="str">
        <f t="shared" si="268"/>
        <v/>
      </c>
      <c r="AI1140" s="11">
        <f t="shared" ca="1" si="266"/>
        <v>0</v>
      </c>
      <c r="AJ1140" s="11">
        <f t="shared" ca="1" si="266"/>
        <v>0</v>
      </c>
      <c r="AK1140" s="11">
        <f t="shared" ca="1" si="266"/>
        <v>0</v>
      </c>
      <c r="AL1140" s="11">
        <f t="shared" ca="1" si="266"/>
        <v>0</v>
      </c>
      <c r="AM1140" s="11">
        <f t="shared" ca="1" si="266"/>
        <v>0</v>
      </c>
      <c r="AN1140" s="11">
        <f t="shared" ca="1" si="266"/>
        <v>0</v>
      </c>
      <c r="AO1140" s="11">
        <f t="shared" ca="1" si="266"/>
        <v>0</v>
      </c>
      <c r="AP1140" s="11">
        <f t="shared" ca="1" si="266"/>
        <v>0</v>
      </c>
      <c r="AQ1140" s="11">
        <f t="shared" ca="1" si="266"/>
        <v>0</v>
      </c>
      <c r="AR1140" s="11">
        <f t="shared" ca="1" si="266"/>
        <v>0</v>
      </c>
      <c r="AS1140" s="11">
        <f t="shared" ca="1" si="267"/>
        <v>0</v>
      </c>
      <c r="AT1140" s="11">
        <f t="shared" ca="1" si="267"/>
        <v>0</v>
      </c>
      <c r="AU1140" s="11">
        <f t="shared" ca="1" si="267"/>
        <v>0</v>
      </c>
      <c r="AV1140" s="11">
        <f t="shared" ca="1" si="267"/>
        <v>0</v>
      </c>
      <c r="AW1140" s="11">
        <f t="shared" ca="1" si="267"/>
        <v>0</v>
      </c>
      <c r="AX1140" s="11">
        <f t="shared" ca="1" si="267"/>
        <v>0</v>
      </c>
      <c r="AY1140" s="11">
        <f t="shared" ca="1" si="267"/>
        <v>0</v>
      </c>
      <c r="AZ1140" s="11">
        <f t="shared" ca="1" si="267"/>
        <v>0</v>
      </c>
      <c r="BA1140" s="11">
        <f t="shared" ca="1" si="267"/>
        <v>0</v>
      </c>
      <c r="BB1140" s="11"/>
      <c r="BC1140" s="11">
        <f>IF($AG1140,SUMPRODUCT(AI$2:AI1140,$AH$2:$AH1140)/SUM($AH$2:$AH1140),0)</f>
        <v>0</v>
      </c>
      <c r="BD1140" s="11">
        <f>IF($AG1140,SUMPRODUCT(AJ$2:AJ1140,$AH$2:$AH1140)/SUM($AH$2:$AH1140),0)</f>
        <v>0</v>
      </c>
      <c r="BE1140" s="11">
        <f>IF($AG1140,SUMPRODUCT(AK$2:AK1140,$AH$2:$AH1140)/SUM($AH$2:$AH1140),0)</f>
        <v>0</v>
      </c>
      <c r="BF1140" s="11">
        <f>IF($AG1140,SUMPRODUCT(AL$2:AL1140,$AH$2:$AH1140)/SUM($AH$2:$AH1140),0)</f>
        <v>0</v>
      </c>
      <c r="BG1140" s="11">
        <f>IF($AG1140,SUMPRODUCT(AM$2:AM1140,$AH$2:$AH1140)/SUM($AH$2:$AH1140),0)</f>
        <v>0</v>
      </c>
      <c r="BH1140" s="11">
        <f>IF($AG1140,SUMPRODUCT(AN$2:AN1140,$AH$2:$AH1140)/SUM($AH$2:$AH1140),0)</f>
        <v>0</v>
      </c>
      <c r="BI1140" s="11">
        <f>IF($AG1140,SUMPRODUCT(AO$2:AO1140,$AH$2:$AH1140)/SUM($AH$2:$AH1140),0)</f>
        <v>0</v>
      </c>
      <c r="BJ1140" s="11">
        <f>IF($AG1140,SUMPRODUCT(AP$2:AP1140,$AH$2:$AH1140)/SUM($AH$2:$AH1140),0)</f>
        <v>0</v>
      </c>
      <c r="BK1140" s="11">
        <f>IF($AG1140,SUMPRODUCT(AQ$2:AQ1140,$AH$2:$AH1140)/SUM($AH$2:$AH1140),0)</f>
        <v>0</v>
      </c>
      <c r="BL1140" s="11">
        <f>IF($AG1140,SUMPRODUCT(AR$2:AR1140,$AH$2:$AH1140)/SUM($AH$2:$AH1140),0)</f>
        <v>0</v>
      </c>
      <c r="BM1140" s="11">
        <f>IF($AG1140,SUMPRODUCT(AS$2:AS1140,$AH$2:$AH1140)/SUM($AH$2:$AH1140),0)</f>
        <v>0</v>
      </c>
      <c r="BN1140" s="11">
        <f>IF($AG1140,SUMPRODUCT(AT$2:AT1140,$AH$2:$AH1140)/SUM($AH$2:$AH1140),0)</f>
        <v>0</v>
      </c>
      <c r="BO1140" s="11">
        <f>IF($AG1140,SUMPRODUCT(AU$2:AU1140,$AH$2:$AH1140)/SUM($AH$2:$AH1140),0)</f>
        <v>0</v>
      </c>
      <c r="BP1140" s="11">
        <f>IF($AG1140,SUMPRODUCT(AV$2:AV1140,$AH$2:$AH1140)/SUM($AH$2:$AH1140),0)</f>
        <v>0</v>
      </c>
      <c r="BQ1140" s="11">
        <f>IF($AG1140,SUMPRODUCT(AW$2:AW1140,$AH$2:$AH1140)/SUM($AH$2:$AH1140),0)</f>
        <v>0</v>
      </c>
      <c r="BR1140" s="11">
        <f>IF($AG1140,SUMPRODUCT(AX$2:AX1140,$AH$2:$AH1140)/SUM($AH$2:$AH1140),0)</f>
        <v>0</v>
      </c>
      <c r="BS1140" s="11">
        <f>IF($AG1140,SUMPRODUCT(AY$2:AY1140,$AH$2:$AH1140)/SUM($AH$2:$AH1140),0)</f>
        <v>0</v>
      </c>
      <c r="BT1140" s="11">
        <f>IF($AG1140,SUMPRODUCT(AZ$2:AZ1140,$AH$2:$AH1140)/SUM($AH$2:$AH1140),0)</f>
        <v>0</v>
      </c>
      <c r="BU1140" s="11">
        <f>IF($AG1140,SUMPRODUCT(BA$2:BA1140,$AH$2:$AH1140)/SUM($AH$2:$AH1140),0)</f>
        <v>0</v>
      </c>
      <c r="BV1140" s="11"/>
      <c r="BW1140" s="109" cm="1">
        <f t="array" ref="BW1140">IF($AG1140,SQRT(SUMPRODUCT($AH$2:$AH1140, (AI$2:AI1140-BC1140)^2)/(SUM($AH$2:$AH1140)-1)),0)</f>
        <v>0</v>
      </c>
      <c r="BX1140" s="109" cm="1">
        <f t="array" ref="BX1140">IF($AG1140,SQRT(SUMPRODUCT($AH$2:$AH1140, (AJ$2:AJ1140-BD1140)^2)/(SUM($AH$2:$AH1140)-1)),0)</f>
        <v>0</v>
      </c>
      <c r="BY1140" s="109" cm="1">
        <f t="array" ref="BY1140">IF($AG1140,SQRT(SUMPRODUCT($AH$2:$AH1140, (AK$2:AK1140-BE1140)^2)/(SUM($AH$2:$AH1140)-1)),0)</f>
        <v>0</v>
      </c>
      <c r="BZ1140" s="109" cm="1">
        <f t="array" ref="BZ1140">IF($AG1140,SQRT(SUMPRODUCT($AH$2:$AH1140, (AL$2:AL1140-BF1140)^2)/(SUM($AH$2:$AH1140)-1)),0)</f>
        <v>0</v>
      </c>
      <c r="CA1140" s="109" cm="1">
        <f t="array" ref="CA1140">IF($AG1140,SQRT(SUMPRODUCT($AH$2:$AH1140, (AM$2:AM1140-BG1140)^2)/(SUM($AH$2:$AH1140)-1)),0)</f>
        <v>0</v>
      </c>
      <c r="CB1140" s="109" cm="1">
        <f t="array" ref="CB1140">IF($AG1140,SQRT(SUMPRODUCT($AH$2:$AH1140, (AN$2:AN1140-BH1140)^2)/(SUM($AH$2:$AH1140)-1)),0)</f>
        <v>0</v>
      </c>
      <c r="CC1140" s="109" cm="1">
        <f t="array" ref="CC1140">IF($AG1140,SQRT(SUMPRODUCT($AH$2:$AH1140, (AO$2:AO1140-BI1140)^2)/(SUM($AH$2:$AH1140)-1)),0)</f>
        <v>0</v>
      </c>
      <c r="CD1140" s="109" cm="1">
        <f t="array" ref="CD1140">IF($AG1140,SQRT(SUMPRODUCT($AH$2:$AH1140, (AP$2:AP1140-BJ1140)^2)/(SUM($AH$2:$AH1140)-1)),0)</f>
        <v>0</v>
      </c>
      <c r="CE1140" s="109" cm="1">
        <f t="array" ref="CE1140">IF($AG1140,SQRT(SUMPRODUCT($AH$2:$AH1140, (AQ$2:AQ1140-BK1140)^2)/(SUM($AH$2:$AH1140)-1)),0)</f>
        <v>0</v>
      </c>
      <c r="CF1140" s="109" cm="1">
        <f t="array" ref="CF1140">IF($AG1140,SQRT(SUMPRODUCT($AH$2:$AH1140, (AR$2:AR1140-BL1140)^2)/(SUM($AH$2:$AH1140)-1)),0)</f>
        <v>0</v>
      </c>
      <c r="CG1140" s="109" cm="1">
        <f t="array" ref="CG1140">IF($AG1140,SQRT(SUMPRODUCT($AH$2:$AH1140, (AS$2:AS1140-BM1140)^2)/(SUM($AH$2:$AH1140)-1)),0)</f>
        <v>0</v>
      </c>
      <c r="CH1140" s="109" cm="1">
        <f t="array" ref="CH1140">IF($AG1140,SQRT(SUMPRODUCT($AH$2:$AH1140, (AT$2:AT1140-BN1140)^2)/(SUM($AH$2:$AH1140)-1)),0)</f>
        <v>0</v>
      </c>
      <c r="CI1140" s="109" cm="1">
        <f t="array" ref="CI1140">IF($AG1140,SQRT(SUMPRODUCT($AH$2:$AH1140, (AU$2:AU1140-BO1140)^2)/(SUM($AH$2:$AH1140)-1)),0)</f>
        <v>0</v>
      </c>
      <c r="CJ1140" s="109" cm="1">
        <f t="array" ref="CJ1140">IF($AG1140,SQRT(SUMPRODUCT($AH$2:$AH1140, (AV$2:AV1140-BP1140)^2)/(SUM($AH$2:$AH1140)-1)),0)</f>
        <v>0</v>
      </c>
      <c r="CK1140" s="109" cm="1">
        <f t="array" ref="CK1140">IF($AG1140,SQRT(SUMPRODUCT($AH$2:$AH1140, (AW$2:AW1140-BQ1140)^2)/(SUM($AH$2:$AH1140)-1)),0)</f>
        <v>0</v>
      </c>
      <c r="CL1140" s="109" cm="1">
        <f t="array" ref="CL1140">IF($AG1140,SQRT(SUMPRODUCT($AH$2:$AH1140, (AX$2:AX1140-BR1140)^2)/(SUM($AH$2:$AH1140)-1)),0)</f>
        <v>0</v>
      </c>
      <c r="CM1140" s="109" cm="1">
        <f t="array" ref="CM1140">IF($AG1140,SQRT(SUMPRODUCT($AH$2:$AH1140, (AY$2:AY1140-BS1140)^2)/(SUM($AH$2:$AH1140)-1)),0)</f>
        <v>0</v>
      </c>
      <c r="CN1140" s="109" cm="1">
        <f t="array" ref="CN1140">IF($AG1140,SQRT(SUMPRODUCT($AH$2:$AH1140, (AZ$2:AZ1140-BT1140)^2)/(SUM($AH$2:$AH1140)-1)),0)</f>
        <v>0</v>
      </c>
      <c r="CO1140" s="109" cm="1">
        <f t="array" ref="CO1140">IF($AG1140,SQRT(SUMPRODUCT($AH$2:$AH1140, (BA$2:BA1140-BU1140)^2)/(SUM($AH$2:$AH1140)-1)),0)</f>
        <v>0</v>
      </c>
    </row>
    <row r="1141" spans="34:93" x14ac:dyDescent="0.25">
      <c r="AH1141" s="99" t="str">
        <f t="shared" si="268"/>
        <v/>
      </c>
      <c r="AI1141" s="11">
        <f t="shared" ca="1" si="266"/>
        <v>0</v>
      </c>
      <c r="AJ1141" s="11">
        <f t="shared" ca="1" si="266"/>
        <v>0</v>
      </c>
      <c r="AK1141" s="11">
        <f t="shared" ca="1" si="266"/>
        <v>0</v>
      </c>
      <c r="AL1141" s="11">
        <f t="shared" ca="1" si="266"/>
        <v>0</v>
      </c>
      <c r="AM1141" s="11">
        <f t="shared" ca="1" si="266"/>
        <v>0</v>
      </c>
      <c r="AN1141" s="11">
        <f t="shared" ca="1" si="266"/>
        <v>0</v>
      </c>
      <c r="AO1141" s="11">
        <f t="shared" ca="1" si="266"/>
        <v>0</v>
      </c>
      <c r="AP1141" s="11">
        <f t="shared" ca="1" si="266"/>
        <v>0</v>
      </c>
      <c r="AQ1141" s="11">
        <f t="shared" ca="1" si="266"/>
        <v>0</v>
      </c>
      <c r="AR1141" s="11">
        <f t="shared" ca="1" si="266"/>
        <v>0</v>
      </c>
      <c r="AS1141" s="11">
        <f t="shared" ca="1" si="267"/>
        <v>0</v>
      </c>
      <c r="AT1141" s="11">
        <f t="shared" ca="1" si="267"/>
        <v>0</v>
      </c>
      <c r="AU1141" s="11">
        <f t="shared" ca="1" si="267"/>
        <v>0</v>
      </c>
      <c r="AV1141" s="11">
        <f t="shared" ca="1" si="267"/>
        <v>0</v>
      </c>
      <c r="AW1141" s="11">
        <f t="shared" ca="1" si="267"/>
        <v>0</v>
      </c>
      <c r="AX1141" s="11">
        <f t="shared" ca="1" si="267"/>
        <v>0</v>
      </c>
      <c r="AY1141" s="11">
        <f t="shared" ca="1" si="267"/>
        <v>0</v>
      </c>
      <c r="AZ1141" s="11">
        <f t="shared" ca="1" si="267"/>
        <v>0</v>
      </c>
      <c r="BA1141" s="11">
        <f t="shared" ca="1" si="267"/>
        <v>0</v>
      </c>
      <c r="BB1141" s="11"/>
      <c r="BC1141" s="11">
        <f>IF($AG1141,SUMPRODUCT(AI$2:AI1141,$AH$2:$AH1141)/SUM($AH$2:$AH1141),0)</f>
        <v>0</v>
      </c>
      <c r="BD1141" s="11">
        <f>IF($AG1141,SUMPRODUCT(AJ$2:AJ1141,$AH$2:$AH1141)/SUM($AH$2:$AH1141),0)</f>
        <v>0</v>
      </c>
      <c r="BE1141" s="11">
        <f>IF($AG1141,SUMPRODUCT(AK$2:AK1141,$AH$2:$AH1141)/SUM($AH$2:$AH1141),0)</f>
        <v>0</v>
      </c>
      <c r="BF1141" s="11">
        <f>IF($AG1141,SUMPRODUCT(AL$2:AL1141,$AH$2:$AH1141)/SUM($AH$2:$AH1141),0)</f>
        <v>0</v>
      </c>
      <c r="BG1141" s="11">
        <f>IF($AG1141,SUMPRODUCT(AM$2:AM1141,$AH$2:$AH1141)/SUM($AH$2:$AH1141),0)</f>
        <v>0</v>
      </c>
      <c r="BH1141" s="11">
        <f>IF($AG1141,SUMPRODUCT(AN$2:AN1141,$AH$2:$AH1141)/SUM($AH$2:$AH1141),0)</f>
        <v>0</v>
      </c>
      <c r="BI1141" s="11">
        <f>IF($AG1141,SUMPRODUCT(AO$2:AO1141,$AH$2:$AH1141)/SUM($AH$2:$AH1141),0)</f>
        <v>0</v>
      </c>
      <c r="BJ1141" s="11">
        <f>IF($AG1141,SUMPRODUCT(AP$2:AP1141,$AH$2:$AH1141)/SUM($AH$2:$AH1141),0)</f>
        <v>0</v>
      </c>
      <c r="BK1141" s="11">
        <f>IF($AG1141,SUMPRODUCT(AQ$2:AQ1141,$AH$2:$AH1141)/SUM($AH$2:$AH1141),0)</f>
        <v>0</v>
      </c>
      <c r="BL1141" s="11">
        <f>IF($AG1141,SUMPRODUCT(AR$2:AR1141,$AH$2:$AH1141)/SUM($AH$2:$AH1141),0)</f>
        <v>0</v>
      </c>
      <c r="BM1141" s="11">
        <f>IF($AG1141,SUMPRODUCT(AS$2:AS1141,$AH$2:$AH1141)/SUM($AH$2:$AH1141),0)</f>
        <v>0</v>
      </c>
      <c r="BN1141" s="11">
        <f>IF($AG1141,SUMPRODUCT(AT$2:AT1141,$AH$2:$AH1141)/SUM($AH$2:$AH1141),0)</f>
        <v>0</v>
      </c>
      <c r="BO1141" s="11">
        <f>IF($AG1141,SUMPRODUCT(AU$2:AU1141,$AH$2:$AH1141)/SUM($AH$2:$AH1141),0)</f>
        <v>0</v>
      </c>
      <c r="BP1141" s="11">
        <f>IF($AG1141,SUMPRODUCT(AV$2:AV1141,$AH$2:$AH1141)/SUM($AH$2:$AH1141),0)</f>
        <v>0</v>
      </c>
      <c r="BQ1141" s="11">
        <f>IF($AG1141,SUMPRODUCT(AW$2:AW1141,$AH$2:$AH1141)/SUM($AH$2:$AH1141),0)</f>
        <v>0</v>
      </c>
      <c r="BR1141" s="11">
        <f>IF($AG1141,SUMPRODUCT(AX$2:AX1141,$AH$2:$AH1141)/SUM($AH$2:$AH1141),0)</f>
        <v>0</v>
      </c>
      <c r="BS1141" s="11">
        <f>IF($AG1141,SUMPRODUCT(AY$2:AY1141,$AH$2:$AH1141)/SUM($AH$2:$AH1141),0)</f>
        <v>0</v>
      </c>
      <c r="BT1141" s="11">
        <f>IF($AG1141,SUMPRODUCT(AZ$2:AZ1141,$AH$2:$AH1141)/SUM($AH$2:$AH1141),0)</f>
        <v>0</v>
      </c>
      <c r="BU1141" s="11">
        <f>IF($AG1141,SUMPRODUCT(BA$2:BA1141,$AH$2:$AH1141)/SUM($AH$2:$AH1141),0)</f>
        <v>0</v>
      </c>
      <c r="BV1141" s="11"/>
      <c r="BW1141" s="109" cm="1">
        <f t="array" ref="BW1141">IF($AG1141,SQRT(SUMPRODUCT($AH$2:$AH1141, (AI$2:AI1141-BC1141)^2)/(SUM($AH$2:$AH1141)-1)),0)</f>
        <v>0</v>
      </c>
      <c r="BX1141" s="109" cm="1">
        <f t="array" ref="BX1141">IF($AG1141,SQRT(SUMPRODUCT($AH$2:$AH1141, (AJ$2:AJ1141-BD1141)^2)/(SUM($AH$2:$AH1141)-1)),0)</f>
        <v>0</v>
      </c>
      <c r="BY1141" s="109" cm="1">
        <f t="array" ref="BY1141">IF($AG1141,SQRT(SUMPRODUCT($AH$2:$AH1141, (AK$2:AK1141-BE1141)^2)/(SUM($AH$2:$AH1141)-1)),0)</f>
        <v>0</v>
      </c>
      <c r="BZ1141" s="109" cm="1">
        <f t="array" ref="BZ1141">IF($AG1141,SQRT(SUMPRODUCT($AH$2:$AH1141, (AL$2:AL1141-BF1141)^2)/(SUM($AH$2:$AH1141)-1)),0)</f>
        <v>0</v>
      </c>
      <c r="CA1141" s="109" cm="1">
        <f t="array" ref="CA1141">IF($AG1141,SQRT(SUMPRODUCT($AH$2:$AH1141, (AM$2:AM1141-BG1141)^2)/(SUM($AH$2:$AH1141)-1)),0)</f>
        <v>0</v>
      </c>
      <c r="CB1141" s="109" cm="1">
        <f t="array" ref="CB1141">IF($AG1141,SQRT(SUMPRODUCT($AH$2:$AH1141, (AN$2:AN1141-BH1141)^2)/(SUM($AH$2:$AH1141)-1)),0)</f>
        <v>0</v>
      </c>
      <c r="CC1141" s="109" cm="1">
        <f t="array" ref="CC1141">IF($AG1141,SQRT(SUMPRODUCT($AH$2:$AH1141, (AO$2:AO1141-BI1141)^2)/(SUM($AH$2:$AH1141)-1)),0)</f>
        <v>0</v>
      </c>
      <c r="CD1141" s="109" cm="1">
        <f t="array" ref="CD1141">IF($AG1141,SQRT(SUMPRODUCT($AH$2:$AH1141, (AP$2:AP1141-BJ1141)^2)/(SUM($AH$2:$AH1141)-1)),0)</f>
        <v>0</v>
      </c>
      <c r="CE1141" s="109" cm="1">
        <f t="array" ref="CE1141">IF($AG1141,SQRT(SUMPRODUCT($AH$2:$AH1141, (AQ$2:AQ1141-BK1141)^2)/(SUM($AH$2:$AH1141)-1)),0)</f>
        <v>0</v>
      </c>
      <c r="CF1141" s="109" cm="1">
        <f t="array" ref="CF1141">IF($AG1141,SQRT(SUMPRODUCT($AH$2:$AH1141, (AR$2:AR1141-BL1141)^2)/(SUM($AH$2:$AH1141)-1)),0)</f>
        <v>0</v>
      </c>
      <c r="CG1141" s="109" cm="1">
        <f t="array" ref="CG1141">IF($AG1141,SQRT(SUMPRODUCT($AH$2:$AH1141, (AS$2:AS1141-BM1141)^2)/(SUM($AH$2:$AH1141)-1)),0)</f>
        <v>0</v>
      </c>
      <c r="CH1141" s="109" cm="1">
        <f t="array" ref="CH1141">IF($AG1141,SQRT(SUMPRODUCT($AH$2:$AH1141, (AT$2:AT1141-BN1141)^2)/(SUM($AH$2:$AH1141)-1)),0)</f>
        <v>0</v>
      </c>
      <c r="CI1141" s="109" cm="1">
        <f t="array" ref="CI1141">IF($AG1141,SQRT(SUMPRODUCT($AH$2:$AH1141, (AU$2:AU1141-BO1141)^2)/(SUM($AH$2:$AH1141)-1)),0)</f>
        <v>0</v>
      </c>
      <c r="CJ1141" s="109" cm="1">
        <f t="array" ref="CJ1141">IF($AG1141,SQRT(SUMPRODUCT($AH$2:$AH1141, (AV$2:AV1141-BP1141)^2)/(SUM($AH$2:$AH1141)-1)),0)</f>
        <v>0</v>
      </c>
      <c r="CK1141" s="109" cm="1">
        <f t="array" ref="CK1141">IF($AG1141,SQRT(SUMPRODUCT($AH$2:$AH1141, (AW$2:AW1141-BQ1141)^2)/(SUM($AH$2:$AH1141)-1)),0)</f>
        <v>0</v>
      </c>
      <c r="CL1141" s="109" cm="1">
        <f t="array" ref="CL1141">IF($AG1141,SQRT(SUMPRODUCT($AH$2:$AH1141, (AX$2:AX1141-BR1141)^2)/(SUM($AH$2:$AH1141)-1)),0)</f>
        <v>0</v>
      </c>
      <c r="CM1141" s="109" cm="1">
        <f t="array" ref="CM1141">IF($AG1141,SQRT(SUMPRODUCT($AH$2:$AH1141, (AY$2:AY1141-BS1141)^2)/(SUM($AH$2:$AH1141)-1)),0)</f>
        <v>0</v>
      </c>
      <c r="CN1141" s="109" cm="1">
        <f t="array" ref="CN1141">IF($AG1141,SQRT(SUMPRODUCT($AH$2:$AH1141, (AZ$2:AZ1141-BT1141)^2)/(SUM($AH$2:$AH1141)-1)),0)</f>
        <v>0</v>
      </c>
      <c r="CO1141" s="109" cm="1">
        <f t="array" ref="CO1141">IF($AG1141,SQRT(SUMPRODUCT($AH$2:$AH1141, (BA$2:BA1141-BU1141)^2)/(SUM($AH$2:$AH1141)-1)),0)</f>
        <v>0</v>
      </c>
    </row>
    <row r="1142" spans="34:93" x14ac:dyDescent="0.25">
      <c r="AH1142" s="99" t="str">
        <f t="shared" si="268"/>
        <v/>
      </c>
      <c r="AI1142" s="11">
        <f t="shared" ref="AI1142:AR1151" ca="1" si="269">IF(AI$1&lt;&gt;0,SUMIFS(INDIRECT(AI$1), Fecha,$AG1142),0)</f>
        <v>0</v>
      </c>
      <c r="AJ1142" s="11">
        <f t="shared" ca="1" si="269"/>
        <v>0</v>
      </c>
      <c r="AK1142" s="11">
        <f t="shared" ca="1" si="269"/>
        <v>0</v>
      </c>
      <c r="AL1142" s="11">
        <f t="shared" ca="1" si="269"/>
        <v>0</v>
      </c>
      <c r="AM1142" s="11">
        <f t="shared" ca="1" si="269"/>
        <v>0</v>
      </c>
      <c r="AN1142" s="11">
        <f t="shared" ca="1" si="269"/>
        <v>0</v>
      </c>
      <c r="AO1142" s="11">
        <f t="shared" ca="1" si="269"/>
        <v>0</v>
      </c>
      <c r="AP1142" s="11">
        <f t="shared" ca="1" si="269"/>
        <v>0</v>
      </c>
      <c r="AQ1142" s="11">
        <f t="shared" ca="1" si="269"/>
        <v>0</v>
      </c>
      <c r="AR1142" s="11">
        <f t="shared" ca="1" si="269"/>
        <v>0</v>
      </c>
      <c r="AS1142" s="11">
        <f t="shared" ref="AS1142:BA1151" ca="1" si="270">IF(AS$1&lt;&gt;0,SUMIFS(INDIRECT(AS$1), Fecha,$AG1142),0)</f>
        <v>0</v>
      </c>
      <c r="AT1142" s="11">
        <f t="shared" ca="1" si="270"/>
        <v>0</v>
      </c>
      <c r="AU1142" s="11">
        <f t="shared" ca="1" si="270"/>
        <v>0</v>
      </c>
      <c r="AV1142" s="11">
        <f t="shared" ca="1" si="270"/>
        <v>0</v>
      </c>
      <c r="AW1142" s="11">
        <f t="shared" ca="1" si="270"/>
        <v>0</v>
      </c>
      <c r="AX1142" s="11">
        <f t="shared" ca="1" si="270"/>
        <v>0</v>
      </c>
      <c r="AY1142" s="11">
        <f t="shared" ca="1" si="270"/>
        <v>0</v>
      </c>
      <c r="AZ1142" s="11">
        <f t="shared" ca="1" si="270"/>
        <v>0</v>
      </c>
      <c r="BA1142" s="11">
        <f t="shared" ca="1" si="270"/>
        <v>0</v>
      </c>
      <c r="BB1142" s="11"/>
      <c r="BC1142" s="11">
        <f>IF($AG1142,SUMPRODUCT(AI$2:AI1142,$AH$2:$AH1142)/SUM($AH$2:$AH1142),0)</f>
        <v>0</v>
      </c>
      <c r="BD1142" s="11">
        <f>IF($AG1142,SUMPRODUCT(AJ$2:AJ1142,$AH$2:$AH1142)/SUM($AH$2:$AH1142),0)</f>
        <v>0</v>
      </c>
      <c r="BE1142" s="11">
        <f>IF($AG1142,SUMPRODUCT(AK$2:AK1142,$AH$2:$AH1142)/SUM($AH$2:$AH1142),0)</f>
        <v>0</v>
      </c>
      <c r="BF1142" s="11">
        <f>IF($AG1142,SUMPRODUCT(AL$2:AL1142,$AH$2:$AH1142)/SUM($AH$2:$AH1142),0)</f>
        <v>0</v>
      </c>
      <c r="BG1142" s="11">
        <f>IF($AG1142,SUMPRODUCT(AM$2:AM1142,$AH$2:$AH1142)/SUM($AH$2:$AH1142),0)</f>
        <v>0</v>
      </c>
      <c r="BH1142" s="11">
        <f>IF($AG1142,SUMPRODUCT(AN$2:AN1142,$AH$2:$AH1142)/SUM($AH$2:$AH1142),0)</f>
        <v>0</v>
      </c>
      <c r="BI1142" s="11">
        <f>IF($AG1142,SUMPRODUCT(AO$2:AO1142,$AH$2:$AH1142)/SUM($AH$2:$AH1142),0)</f>
        <v>0</v>
      </c>
      <c r="BJ1142" s="11">
        <f>IF($AG1142,SUMPRODUCT(AP$2:AP1142,$AH$2:$AH1142)/SUM($AH$2:$AH1142),0)</f>
        <v>0</v>
      </c>
      <c r="BK1142" s="11">
        <f>IF($AG1142,SUMPRODUCT(AQ$2:AQ1142,$AH$2:$AH1142)/SUM($AH$2:$AH1142),0)</f>
        <v>0</v>
      </c>
      <c r="BL1142" s="11">
        <f>IF($AG1142,SUMPRODUCT(AR$2:AR1142,$AH$2:$AH1142)/SUM($AH$2:$AH1142),0)</f>
        <v>0</v>
      </c>
      <c r="BM1142" s="11">
        <f>IF($AG1142,SUMPRODUCT(AS$2:AS1142,$AH$2:$AH1142)/SUM($AH$2:$AH1142),0)</f>
        <v>0</v>
      </c>
      <c r="BN1142" s="11">
        <f>IF($AG1142,SUMPRODUCT(AT$2:AT1142,$AH$2:$AH1142)/SUM($AH$2:$AH1142),0)</f>
        <v>0</v>
      </c>
      <c r="BO1142" s="11">
        <f>IF($AG1142,SUMPRODUCT(AU$2:AU1142,$AH$2:$AH1142)/SUM($AH$2:$AH1142),0)</f>
        <v>0</v>
      </c>
      <c r="BP1142" s="11">
        <f>IF($AG1142,SUMPRODUCT(AV$2:AV1142,$AH$2:$AH1142)/SUM($AH$2:$AH1142),0)</f>
        <v>0</v>
      </c>
      <c r="BQ1142" s="11">
        <f>IF($AG1142,SUMPRODUCT(AW$2:AW1142,$AH$2:$AH1142)/SUM($AH$2:$AH1142),0)</f>
        <v>0</v>
      </c>
      <c r="BR1142" s="11">
        <f>IF($AG1142,SUMPRODUCT(AX$2:AX1142,$AH$2:$AH1142)/SUM($AH$2:$AH1142),0)</f>
        <v>0</v>
      </c>
      <c r="BS1142" s="11">
        <f>IF($AG1142,SUMPRODUCT(AY$2:AY1142,$AH$2:$AH1142)/SUM($AH$2:$AH1142),0)</f>
        <v>0</v>
      </c>
      <c r="BT1142" s="11">
        <f>IF($AG1142,SUMPRODUCT(AZ$2:AZ1142,$AH$2:$AH1142)/SUM($AH$2:$AH1142),0)</f>
        <v>0</v>
      </c>
      <c r="BU1142" s="11">
        <f>IF($AG1142,SUMPRODUCT(BA$2:BA1142,$AH$2:$AH1142)/SUM($AH$2:$AH1142),0)</f>
        <v>0</v>
      </c>
      <c r="BV1142" s="11"/>
      <c r="BW1142" s="109" cm="1">
        <f t="array" ref="BW1142">IF($AG1142,SQRT(SUMPRODUCT($AH$2:$AH1142, (AI$2:AI1142-BC1142)^2)/(SUM($AH$2:$AH1142)-1)),0)</f>
        <v>0</v>
      </c>
      <c r="BX1142" s="109" cm="1">
        <f t="array" ref="BX1142">IF($AG1142,SQRT(SUMPRODUCT($AH$2:$AH1142, (AJ$2:AJ1142-BD1142)^2)/(SUM($AH$2:$AH1142)-1)),0)</f>
        <v>0</v>
      </c>
      <c r="BY1142" s="109" cm="1">
        <f t="array" ref="BY1142">IF($AG1142,SQRT(SUMPRODUCT($AH$2:$AH1142, (AK$2:AK1142-BE1142)^2)/(SUM($AH$2:$AH1142)-1)),0)</f>
        <v>0</v>
      </c>
      <c r="BZ1142" s="109" cm="1">
        <f t="array" ref="BZ1142">IF($AG1142,SQRT(SUMPRODUCT($AH$2:$AH1142, (AL$2:AL1142-BF1142)^2)/(SUM($AH$2:$AH1142)-1)),0)</f>
        <v>0</v>
      </c>
      <c r="CA1142" s="109" cm="1">
        <f t="array" ref="CA1142">IF($AG1142,SQRT(SUMPRODUCT($AH$2:$AH1142, (AM$2:AM1142-BG1142)^2)/(SUM($AH$2:$AH1142)-1)),0)</f>
        <v>0</v>
      </c>
      <c r="CB1142" s="109" cm="1">
        <f t="array" ref="CB1142">IF($AG1142,SQRT(SUMPRODUCT($AH$2:$AH1142, (AN$2:AN1142-BH1142)^2)/(SUM($AH$2:$AH1142)-1)),0)</f>
        <v>0</v>
      </c>
      <c r="CC1142" s="109" cm="1">
        <f t="array" ref="CC1142">IF($AG1142,SQRT(SUMPRODUCT($AH$2:$AH1142, (AO$2:AO1142-BI1142)^2)/(SUM($AH$2:$AH1142)-1)),0)</f>
        <v>0</v>
      </c>
      <c r="CD1142" s="109" cm="1">
        <f t="array" ref="CD1142">IF($AG1142,SQRT(SUMPRODUCT($AH$2:$AH1142, (AP$2:AP1142-BJ1142)^2)/(SUM($AH$2:$AH1142)-1)),0)</f>
        <v>0</v>
      </c>
      <c r="CE1142" s="109" cm="1">
        <f t="array" ref="CE1142">IF($AG1142,SQRT(SUMPRODUCT($AH$2:$AH1142, (AQ$2:AQ1142-BK1142)^2)/(SUM($AH$2:$AH1142)-1)),0)</f>
        <v>0</v>
      </c>
      <c r="CF1142" s="109" cm="1">
        <f t="array" ref="CF1142">IF($AG1142,SQRT(SUMPRODUCT($AH$2:$AH1142, (AR$2:AR1142-BL1142)^2)/(SUM($AH$2:$AH1142)-1)),0)</f>
        <v>0</v>
      </c>
      <c r="CG1142" s="109" cm="1">
        <f t="array" ref="CG1142">IF($AG1142,SQRT(SUMPRODUCT($AH$2:$AH1142, (AS$2:AS1142-BM1142)^2)/(SUM($AH$2:$AH1142)-1)),0)</f>
        <v>0</v>
      </c>
      <c r="CH1142" s="109" cm="1">
        <f t="array" ref="CH1142">IF($AG1142,SQRT(SUMPRODUCT($AH$2:$AH1142, (AT$2:AT1142-BN1142)^2)/(SUM($AH$2:$AH1142)-1)),0)</f>
        <v>0</v>
      </c>
      <c r="CI1142" s="109" cm="1">
        <f t="array" ref="CI1142">IF($AG1142,SQRT(SUMPRODUCT($AH$2:$AH1142, (AU$2:AU1142-BO1142)^2)/(SUM($AH$2:$AH1142)-1)),0)</f>
        <v>0</v>
      </c>
      <c r="CJ1142" s="109" cm="1">
        <f t="array" ref="CJ1142">IF($AG1142,SQRT(SUMPRODUCT($AH$2:$AH1142, (AV$2:AV1142-BP1142)^2)/(SUM($AH$2:$AH1142)-1)),0)</f>
        <v>0</v>
      </c>
      <c r="CK1142" s="109" cm="1">
        <f t="array" ref="CK1142">IF($AG1142,SQRT(SUMPRODUCT($AH$2:$AH1142, (AW$2:AW1142-BQ1142)^2)/(SUM($AH$2:$AH1142)-1)),0)</f>
        <v>0</v>
      </c>
      <c r="CL1142" s="109" cm="1">
        <f t="array" ref="CL1142">IF($AG1142,SQRT(SUMPRODUCT($AH$2:$AH1142, (AX$2:AX1142-BR1142)^2)/(SUM($AH$2:$AH1142)-1)),0)</f>
        <v>0</v>
      </c>
      <c r="CM1142" s="109" cm="1">
        <f t="array" ref="CM1142">IF($AG1142,SQRT(SUMPRODUCT($AH$2:$AH1142, (AY$2:AY1142-BS1142)^2)/(SUM($AH$2:$AH1142)-1)),0)</f>
        <v>0</v>
      </c>
      <c r="CN1142" s="109" cm="1">
        <f t="array" ref="CN1142">IF($AG1142,SQRT(SUMPRODUCT($AH$2:$AH1142, (AZ$2:AZ1142-BT1142)^2)/(SUM($AH$2:$AH1142)-1)),0)</f>
        <v>0</v>
      </c>
      <c r="CO1142" s="109" cm="1">
        <f t="array" ref="CO1142">IF($AG1142,SQRT(SUMPRODUCT($AH$2:$AH1142, (BA$2:BA1142-BU1142)^2)/(SUM($AH$2:$AH1142)-1)),0)</f>
        <v>0</v>
      </c>
    </row>
    <row r="1143" spans="34:93" x14ac:dyDescent="0.25">
      <c r="AH1143" s="99" t="str">
        <f t="shared" si="268"/>
        <v/>
      </c>
      <c r="AI1143" s="11">
        <f t="shared" ca="1" si="269"/>
        <v>0</v>
      </c>
      <c r="AJ1143" s="11">
        <f t="shared" ca="1" si="269"/>
        <v>0</v>
      </c>
      <c r="AK1143" s="11">
        <f t="shared" ca="1" si="269"/>
        <v>0</v>
      </c>
      <c r="AL1143" s="11">
        <f t="shared" ca="1" si="269"/>
        <v>0</v>
      </c>
      <c r="AM1143" s="11">
        <f t="shared" ca="1" si="269"/>
        <v>0</v>
      </c>
      <c r="AN1143" s="11">
        <f t="shared" ca="1" si="269"/>
        <v>0</v>
      </c>
      <c r="AO1143" s="11">
        <f t="shared" ca="1" si="269"/>
        <v>0</v>
      </c>
      <c r="AP1143" s="11">
        <f t="shared" ca="1" si="269"/>
        <v>0</v>
      </c>
      <c r="AQ1143" s="11">
        <f t="shared" ca="1" si="269"/>
        <v>0</v>
      </c>
      <c r="AR1143" s="11">
        <f t="shared" ca="1" si="269"/>
        <v>0</v>
      </c>
      <c r="AS1143" s="11">
        <f t="shared" ca="1" si="270"/>
        <v>0</v>
      </c>
      <c r="AT1143" s="11">
        <f t="shared" ca="1" si="270"/>
        <v>0</v>
      </c>
      <c r="AU1143" s="11">
        <f t="shared" ca="1" si="270"/>
        <v>0</v>
      </c>
      <c r="AV1143" s="11">
        <f t="shared" ca="1" si="270"/>
        <v>0</v>
      </c>
      <c r="AW1143" s="11">
        <f t="shared" ca="1" si="270"/>
        <v>0</v>
      </c>
      <c r="AX1143" s="11">
        <f t="shared" ca="1" si="270"/>
        <v>0</v>
      </c>
      <c r="AY1143" s="11">
        <f t="shared" ca="1" si="270"/>
        <v>0</v>
      </c>
      <c r="AZ1143" s="11">
        <f t="shared" ca="1" si="270"/>
        <v>0</v>
      </c>
      <c r="BA1143" s="11">
        <f t="shared" ca="1" si="270"/>
        <v>0</v>
      </c>
      <c r="BB1143" s="11"/>
      <c r="BC1143" s="11">
        <f>IF($AG1143,SUMPRODUCT(AI$2:AI1143,$AH$2:$AH1143)/SUM($AH$2:$AH1143),0)</f>
        <v>0</v>
      </c>
      <c r="BD1143" s="11">
        <f>IF($AG1143,SUMPRODUCT(AJ$2:AJ1143,$AH$2:$AH1143)/SUM($AH$2:$AH1143),0)</f>
        <v>0</v>
      </c>
      <c r="BE1143" s="11">
        <f>IF($AG1143,SUMPRODUCT(AK$2:AK1143,$AH$2:$AH1143)/SUM($AH$2:$AH1143),0)</f>
        <v>0</v>
      </c>
      <c r="BF1143" s="11">
        <f>IF($AG1143,SUMPRODUCT(AL$2:AL1143,$AH$2:$AH1143)/SUM($AH$2:$AH1143),0)</f>
        <v>0</v>
      </c>
      <c r="BG1143" s="11">
        <f>IF($AG1143,SUMPRODUCT(AM$2:AM1143,$AH$2:$AH1143)/SUM($AH$2:$AH1143),0)</f>
        <v>0</v>
      </c>
      <c r="BH1143" s="11">
        <f>IF($AG1143,SUMPRODUCT(AN$2:AN1143,$AH$2:$AH1143)/SUM($AH$2:$AH1143),0)</f>
        <v>0</v>
      </c>
      <c r="BI1143" s="11">
        <f>IF($AG1143,SUMPRODUCT(AO$2:AO1143,$AH$2:$AH1143)/SUM($AH$2:$AH1143),0)</f>
        <v>0</v>
      </c>
      <c r="BJ1143" s="11">
        <f>IF($AG1143,SUMPRODUCT(AP$2:AP1143,$AH$2:$AH1143)/SUM($AH$2:$AH1143),0)</f>
        <v>0</v>
      </c>
      <c r="BK1143" s="11">
        <f>IF($AG1143,SUMPRODUCT(AQ$2:AQ1143,$AH$2:$AH1143)/SUM($AH$2:$AH1143),0)</f>
        <v>0</v>
      </c>
      <c r="BL1143" s="11">
        <f>IF($AG1143,SUMPRODUCT(AR$2:AR1143,$AH$2:$AH1143)/SUM($AH$2:$AH1143),0)</f>
        <v>0</v>
      </c>
      <c r="BM1143" s="11">
        <f>IF($AG1143,SUMPRODUCT(AS$2:AS1143,$AH$2:$AH1143)/SUM($AH$2:$AH1143),0)</f>
        <v>0</v>
      </c>
      <c r="BN1143" s="11">
        <f>IF($AG1143,SUMPRODUCT(AT$2:AT1143,$AH$2:$AH1143)/SUM($AH$2:$AH1143),0)</f>
        <v>0</v>
      </c>
      <c r="BO1143" s="11">
        <f>IF($AG1143,SUMPRODUCT(AU$2:AU1143,$AH$2:$AH1143)/SUM($AH$2:$AH1143),0)</f>
        <v>0</v>
      </c>
      <c r="BP1143" s="11">
        <f>IF($AG1143,SUMPRODUCT(AV$2:AV1143,$AH$2:$AH1143)/SUM($AH$2:$AH1143),0)</f>
        <v>0</v>
      </c>
      <c r="BQ1143" s="11">
        <f>IF($AG1143,SUMPRODUCT(AW$2:AW1143,$AH$2:$AH1143)/SUM($AH$2:$AH1143),0)</f>
        <v>0</v>
      </c>
      <c r="BR1143" s="11">
        <f>IF($AG1143,SUMPRODUCT(AX$2:AX1143,$AH$2:$AH1143)/SUM($AH$2:$AH1143),0)</f>
        <v>0</v>
      </c>
      <c r="BS1143" s="11">
        <f>IF($AG1143,SUMPRODUCT(AY$2:AY1143,$AH$2:$AH1143)/SUM($AH$2:$AH1143),0)</f>
        <v>0</v>
      </c>
      <c r="BT1143" s="11">
        <f>IF($AG1143,SUMPRODUCT(AZ$2:AZ1143,$AH$2:$AH1143)/SUM($AH$2:$AH1143),0)</f>
        <v>0</v>
      </c>
      <c r="BU1143" s="11">
        <f>IF($AG1143,SUMPRODUCT(BA$2:BA1143,$AH$2:$AH1143)/SUM($AH$2:$AH1143),0)</f>
        <v>0</v>
      </c>
      <c r="BV1143" s="11"/>
      <c r="BW1143" s="109" cm="1">
        <f t="array" ref="BW1143">IF($AG1143,SQRT(SUMPRODUCT($AH$2:$AH1143, (AI$2:AI1143-BC1143)^2)/(SUM($AH$2:$AH1143)-1)),0)</f>
        <v>0</v>
      </c>
      <c r="BX1143" s="109" cm="1">
        <f t="array" ref="BX1143">IF($AG1143,SQRT(SUMPRODUCT($AH$2:$AH1143, (AJ$2:AJ1143-BD1143)^2)/(SUM($AH$2:$AH1143)-1)),0)</f>
        <v>0</v>
      </c>
      <c r="BY1143" s="109" cm="1">
        <f t="array" ref="BY1143">IF($AG1143,SQRT(SUMPRODUCT($AH$2:$AH1143, (AK$2:AK1143-BE1143)^2)/(SUM($AH$2:$AH1143)-1)),0)</f>
        <v>0</v>
      </c>
      <c r="BZ1143" s="109" cm="1">
        <f t="array" ref="BZ1143">IF($AG1143,SQRT(SUMPRODUCT($AH$2:$AH1143, (AL$2:AL1143-BF1143)^2)/(SUM($AH$2:$AH1143)-1)),0)</f>
        <v>0</v>
      </c>
      <c r="CA1143" s="109" cm="1">
        <f t="array" ref="CA1143">IF($AG1143,SQRT(SUMPRODUCT($AH$2:$AH1143, (AM$2:AM1143-BG1143)^2)/(SUM($AH$2:$AH1143)-1)),0)</f>
        <v>0</v>
      </c>
      <c r="CB1143" s="109" cm="1">
        <f t="array" ref="CB1143">IF($AG1143,SQRT(SUMPRODUCT($AH$2:$AH1143, (AN$2:AN1143-BH1143)^2)/(SUM($AH$2:$AH1143)-1)),0)</f>
        <v>0</v>
      </c>
      <c r="CC1143" s="109" cm="1">
        <f t="array" ref="CC1143">IF($AG1143,SQRT(SUMPRODUCT($AH$2:$AH1143, (AO$2:AO1143-BI1143)^2)/(SUM($AH$2:$AH1143)-1)),0)</f>
        <v>0</v>
      </c>
      <c r="CD1143" s="109" cm="1">
        <f t="array" ref="CD1143">IF($AG1143,SQRT(SUMPRODUCT($AH$2:$AH1143, (AP$2:AP1143-BJ1143)^2)/(SUM($AH$2:$AH1143)-1)),0)</f>
        <v>0</v>
      </c>
      <c r="CE1143" s="109" cm="1">
        <f t="array" ref="CE1143">IF($AG1143,SQRT(SUMPRODUCT($AH$2:$AH1143, (AQ$2:AQ1143-BK1143)^2)/(SUM($AH$2:$AH1143)-1)),0)</f>
        <v>0</v>
      </c>
      <c r="CF1143" s="109" cm="1">
        <f t="array" ref="CF1143">IF($AG1143,SQRT(SUMPRODUCT($AH$2:$AH1143, (AR$2:AR1143-BL1143)^2)/(SUM($AH$2:$AH1143)-1)),0)</f>
        <v>0</v>
      </c>
      <c r="CG1143" s="109" cm="1">
        <f t="array" ref="CG1143">IF($AG1143,SQRT(SUMPRODUCT($AH$2:$AH1143, (AS$2:AS1143-BM1143)^2)/(SUM($AH$2:$AH1143)-1)),0)</f>
        <v>0</v>
      </c>
      <c r="CH1143" s="109" cm="1">
        <f t="array" ref="CH1143">IF($AG1143,SQRT(SUMPRODUCT($AH$2:$AH1143, (AT$2:AT1143-BN1143)^2)/(SUM($AH$2:$AH1143)-1)),0)</f>
        <v>0</v>
      </c>
      <c r="CI1143" s="109" cm="1">
        <f t="array" ref="CI1143">IF($AG1143,SQRT(SUMPRODUCT($AH$2:$AH1143, (AU$2:AU1143-BO1143)^2)/(SUM($AH$2:$AH1143)-1)),0)</f>
        <v>0</v>
      </c>
      <c r="CJ1143" s="109" cm="1">
        <f t="array" ref="CJ1143">IF($AG1143,SQRT(SUMPRODUCT($AH$2:$AH1143, (AV$2:AV1143-BP1143)^2)/(SUM($AH$2:$AH1143)-1)),0)</f>
        <v>0</v>
      </c>
      <c r="CK1143" s="109" cm="1">
        <f t="array" ref="CK1143">IF($AG1143,SQRT(SUMPRODUCT($AH$2:$AH1143, (AW$2:AW1143-BQ1143)^2)/(SUM($AH$2:$AH1143)-1)),0)</f>
        <v>0</v>
      </c>
      <c r="CL1143" s="109" cm="1">
        <f t="array" ref="CL1143">IF($AG1143,SQRT(SUMPRODUCT($AH$2:$AH1143, (AX$2:AX1143-BR1143)^2)/(SUM($AH$2:$AH1143)-1)),0)</f>
        <v>0</v>
      </c>
      <c r="CM1143" s="109" cm="1">
        <f t="array" ref="CM1143">IF($AG1143,SQRT(SUMPRODUCT($AH$2:$AH1143, (AY$2:AY1143-BS1143)^2)/(SUM($AH$2:$AH1143)-1)),0)</f>
        <v>0</v>
      </c>
      <c r="CN1143" s="109" cm="1">
        <f t="array" ref="CN1143">IF($AG1143,SQRT(SUMPRODUCT($AH$2:$AH1143, (AZ$2:AZ1143-BT1143)^2)/(SUM($AH$2:$AH1143)-1)),0)</f>
        <v>0</v>
      </c>
      <c r="CO1143" s="109" cm="1">
        <f t="array" ref="CO1143">IF($AG1143,SQRT(SUMPRODUCT($AH$2:$AH1143, (BA$2:BA1143-BU1143)^2)/(SUM($AH$2:$AH1143)-1)),0)</f>
        <v>0</v>
      </c>
    </row>
    <row r="1144" spans="34:93" x14ac:dyDescent="0.25">
      <c r="AH1144" s="99" t="str">
        <f t="shared" si="268"/>
        <v/>
      </c>
      <c r="AI1144" s="11">
        <f t="shared" ca="1" si="269"/>
        <v>0</v>
      </c>
      <c r="AJ1144" s="11">
        <f t="shared" ca="1" si="269"/>
        <v>0</v>
      </c>
      <c r="AK1144" s="11">
        <f t="shared" ca="1" si="269"/>
        <v>0</v>
      </c>
      <c r="AL1144" s="11">
        <f t="shared" ca="1" si="269"/>
        <v>0</v>
      </c>
      <c r="AM1144" s="11">
        <f t="shared" ca="1" si="269"/>
        <v>0</v>
      </c>
      <c r="AN1144" s="11">
        <f t="shared" ca="1" si="269"/>
        <v>0</v>
      </c>
      <c r="AO1144" s="11">
        <f t="shared" ca="1" si="269"/>
        <v>0</v>
      </c>
      <c r="AP1144" s="11">
        <f t="shared" ca="1" si="269"/>
        <v>0</v>
      </c>
      <c r="AQ1144" s="11">
        <f t="shared" ca="1" si="269"/>
        <v>0</v>
      </c>
      <c r="AR1144" s="11">
        <f t="shared" ca="1" si="269"/>
        <v>0</v>
      </c>
      <c r="AS1144" s="11">
        <f t="shared" ca="1" si="270"/>
        <v>0</v>
      </c>
      <c r="AT1144" s="11">
        <f t="shared" ca="1" si="270"/>
        <v>0</v>
      </c>
      <c r="AU1144" s="11">
        <f t="shared" ca="1" si="270"/>
        <v>0</v>
      </c>
      <c r="AV1144" s="11">
        <f t="shared" ca="1" si="270"/>
        <v>0</v>
      </c>
      <c r="AW1144" s="11">
        <f t="shared" ca="1" si="270"/>
        <v>0</v>
      </c>
      <c r="AX1144" s="11">
        <f t="shared" ca="1" si="270"/>
        <v>0</v>
      </c>
      <c r="AY1144" s="11">
        <f t="shared" ca="1" si="270"/>
        <v>0</v>
      </c>
      <c r="AZ1144" s="11">
        <f t="shared" ca="1" si="270"/>
        <v>0</v>
      </c>
      <c r="BA1144" s="11">
        <f t="shared" ca="1" si="270"/>
        <v>0</v>
      </c>
      <c r="BB1144" s="11"/>
      <c r="BC1144" s="11">
        <f>IF($AG1144,SUMPRODUCT(AI$2:AI1144,$AH$2:$AH1144)/SUM($AH$2:$AH1144),0)</f>
        <v>0</v>
      </c>
      <c r="BD1144" s="11">
        <f>IF($AG1144,SUMPRODUCT(AJ$2:AJ1144,$AH$2:$AH1144)/SUM($AH$2:$AH1144),0)</f>
        <v>0</v>
      </c>
      <c r="BE1144" s="11">
        <f>IF($AG1144,SUMPRODUCT(AK$2:AK1144,$AH$2:$AH1144)/SUM($AH$2:$AH1144),0)</f>
        <v>0</v>
      </c>
      <c r="BF1144" s="11">
        <f>IF($AG1144,SUMPRODUCT(AL$2:AL1144,$AH$2:$AH1144)/SUM($AH$2:$AH1144),0)</f>
        <v>0</v>
      </c>
      <c r="BG1144" s="11">
        <f>IF($AG1144,SUMPRODUCT(AM$2:AM1144,$AH$2:$AH1144)/SUM($AH$2:$AH1144),0)</f>
        <v>0</v>
      </c>
      <c r="BH1144" s="11">
        <f>IF($AG1144,SUMPRODUCT(AN$2:AN1144,$AH$2:$AH1144)/SUM($AH$2:$AH1144),0)</f>
        <v>0</v>
      </c>
      <c r="BI1144" s="11">
        <f>IF($AG1144,SUMPRODUCT(AO$2:AO1144,$AH$2:$AH1144)/SUM($AH$2:$AH1144),0)</f>
        <v>0</v>
      </c>
      <c r="BJ1144" s="11">
        <f>IF($AG1144,SUMPRODUCT(AP$2:AP1144,$AH$2:$AH1144)/SUM($AH$2:$AH1144),0)</f>
        <v>0</v>
      </c>
      <c r="BK1144" s="11">
        <f>IF($AG1144,SUMPRODUCT(AQ$2:AQ1144,$AH$2:$AH1144)/SUM($AH$2:$AH1144),0)</f>
        <v>0</v>
      </c>
      <c r="BL1144" s="11">
        <f>IF($AG1144,SUMPRODUCT(AR$2:AR1144,$AH$2:$AH1144)/SUM($AH$2:$AH1144),0)</f>
        <v>0</v>
      </c>
      <c r="BM1144" s="11">
        <f>IF($AG1144,SUMPRODUCT(AS$2:AS1144,$AH$2:$AH1144)/SUM($AH$2:$AH1144),0)</f>
        <v>0</v>
      </c>
      <c r="BN1144" s="11">
        <f>IF($AG1144,SUMPRODUCT(AT$2:AT1144,$AH$2:$AH1144)/SUM($AH$2:$AH1144),0)</f>
        <v>0</v>
      </c>
      <c r="BO1144" s="11">
        <f>IF($AG1144,SUMPRODUCT(AU$2:AU1144,$AH$2:$AH1144)/SUM($AH$2:$AH1144),0)</f>
        <v>0</v>
      </c>
      <c r="BP1144" s="11">
        <f>IF($AG1144,SUMPRODUCT(AV$2:AV1144,$AH$2:$AH1144)/SUM($AH$2:$AH1144),0)</f>
        <v>0</v>
      </c>
      <c r="BQ1144" s="11">
        <f>IF($AG1144,SUMPRODUCT(AW$2:AW1144,$AH$2:$AH1144)/SUM($AH$2:$AH1144),0)</f>
        <v>0</v>
      </c>
      <c r="BR1144" s="11">
        <f>IF($AG1144,SUMPRODUCT(AX$2:AX1144,$AH$2:$AH1144)/SUM($AH$2:$AH1144),0)</f>
        <v>0</v>
      </c>
      <c r="BS1144" s="11">
        <f>IF($AG1144,SUMPRODUCT(AY$2:AY1144,$AH$2:$AH1144)/SUM($AH$2:$AH1144),0)</f>
        <v>0</v>
      </c>
      <c r="BT1144" s="11">
        <f>IF($AG1144,SUMPRODUCT(AZ$2:AZ1144,$AH$2:$AH1144)/SUM($AH$2:$AH1144),0)</f>
        <v>0</v>
      </c>
      <c r="BU1144" s="11">
        <f>IF($AG1144,SUMPRODUCT(BA$2:BA1144,$AH$2:$AH1144)/SUM($AH$2:$AH1144),0)</f>
        <v>0</v>
      </c>
      <c r="BV1144" s="11"/>
      <c r="BW1144" s="109" cm="1">
        <f t="array" ref="BW1144">IF($AG1144,SQRT(SUMPRODUCT($AH$2:$AH1144, (AI$2:AI1144-BC1144)^2)/(SUM($AH$2:$AH1144)-1)),0)</f>
        <v>0</v>
      </c>
      <c r="BX1144" s="109" cm="1">
        <f t="array" ref="BX1144">IF($AG1144,SQRT(SUMPRODUCT($AH$2:$AH1144, (AJ$2:AJ1144-BD1144)^2)/(SUM($AH$2:$AH1144)-1)),0)</f>
        <v>0</v>
      </c>
      <c r="BY1144" s="109" cm="1">
        <f t="array" ref="BY1144">IF($AG1144,SQRT(SUMPRODUCT($AH$2:$AH1144, (AK$2:AK1144-BE1144)^2)/(SUM($AH$2:$AH1144)-1)),0)</f>
        <v>0</v>
      </c>
      <c r="BZ1144" s="109" cm="1">
        <f t="array" ref="BZ1144">IF($AG1144,SQRT(SUMPRODUCT($AH$2:$AH1144, (AL$2:AL1144-BF1144)^2)/(SUM($AH$2:$AH1144)-1)),0)</f>
        <v>0</v>
      </c>
      <c r="CA1144" s="109" cm="1">
        <f t="array" ref="CA1144">IF($AG1144,SQRT(SUMPRODUCT($AH$2:$AH1144, (AM$2:AM1144-BG1144)^2)/(SUM($AH$2:$AH1144)-1)),0)</f>
        <v>0</v>
      </c>
      <c r="CB1144" s="109" cm="1">
        <f t="array" ref="CB1144">IF($AG1144,SQRT(SUMPRODUCT($AH$2:$AH1144, (AN$2:AN1144-BH1144)^2)/(SUM($AH$2:$AH1144)-1)),0)</f>
        <v>0</v>
      </c>
      <c r="CC1144" s="109" cm="1">
        <f t="array" ref="CC1144">IF($AG1144,SQRT(SUMPRODUCT($AH$2:$AH1144, (AO$2:AO1144-BI1144)^2)/(SUM($AH$2:$AH1144)-1)),0)</f>
        <v>0</v>
      </c>
      <c r="CD1144" s="109" cm="1">
        <f t="array" ref="CD1144">IF($AG1144,SQRT(SUMPRODUCT($AH$2:$AH1144, (AP$2:AP1144-BJ1144)^2)/(SUM($AH$2:$AH1144)-1)),0)</f>
        <v>0</v>
      </c>
      <c r="CE1144" s="109" cm="1">
        <f t="array" ref="CE1144">IF($AG1144,SQRT(SUMPRODUCT($AH$2:$AH1144, (AQ$2:AQ1144-BK1144)^2)/(SUM($AH$2:$AH1144)-1)),0)</f>
        <v>0</v>
      </c>
      <c r="CF1144" s="109" cm="1">
        <f t="array" ref="CF1144">IF($AG1144,SQRT(SUMPRODUCT($AH$2:$AH1144, (AR$2:AR1144-BL1144)^2)/(SUM($AH$2:$AH1144)-1)),0)</f>
        <v>0</v>
      </c>
      <c r="CG1144" s="109" cm="1">
        <f t="array" ref="CG1144">IF($AG1144,SQRT(SUMPRODUCT($AH$2:$AH1144, (AS$2:AS1144-BM1144)^2)/(SUM($AH$2:$AH1144)-1)),0)</f>
        <v>0</v>
      </c>
      <c r="CH1144" s="109" cm="1">
        <f t="array" ref="CH1144">IF($AG1144,SQRT(SUMPRODUCT($AH$2:$AH1144, (AT$2:AT1144-BN1144)^2)/(SUM($AH$2:$AH1144)-1)),0)</f>
        <v>0</v>
      </c>
      <c r="CI1144" s="109" cm="1">
        <f t="array" ref="CI1144">IF($AG1144,SQRT(SUMPRODUCT($AH$2:$AH1144, (AU$2:AU1144-BO1144)^2)/(SUM($AH$2:$AH1144)-1)),0)</f>
        <v>0</v>
      </c>
      <c r="CJ1144" s="109" cm="1">
        <f t="array" ref="CJ1144">IF($AG1144,SQRT(SUMPRODUCT($AH$2:$AH1144, (AV$2:AV1144-BP1144)^2)/(SUM($AH$2:$AH1144)-1)),0)</f>
        <v>0</v>
      </c>
      <c r="CK1144" s="109" cm="1">
        <f t="array" ref="CK1144">IF($AG1144,SQRT(SUMPRODUCT($AH$2:$AH1144, (AW$2:AW1144-BQ1144)^2)/(SUM($AH$2:$AH1144)-1)),0)</f>
        <v>0</v>
      </c>
      <c r="CL1144" s="109" cm="1">
        <f t="array" ref="CL1144">IF($AG1144,SQRT(SUMPRODUCT($AH$2:$AH1144, (AX$2:AX1144-BR1144)^2)/(SUM($AH$2:$AH1144)-1)),0)</f>
        <v>0</v>
      </c>
      <c r="CM1144" s="109" cm="1">
        <f t="array" ref="CM1144">IF($AG1144,SQRT(SUMPRODUCT($AH$2:$AH1144, (AY$2:AY1144-BS1144)^2)/(SUM($AH$2:$AH1144)-1)),0)</f>
        <v>0</v>
      </c>
      <c r="CN1144" s="109" cm="1">
        <f t="array" ref="CN1144">IF($AG1144,SQRT(SUMPRODUCT($AH$2:$AH1144, (AZ$2:AZ1144-BT1144)^2)/(SUM($AH$2:$AH1144)-1)),0)</f>
        <v>0</v>
      </c>
      <c r="CO1144" s="109" cm="1">
        <f t="array" ref="CO1144">IF($AG1144,SQRT(SUMPRODUCT($AH$2:$AH1144, (BA$2:BA1144-BU1144)^2)/(SUM($AH$2:$AH1144)-1)),0)</f>
        <v>0</v>
      </c>
    </row>
    <row r="1145" spans="34:93" x14ac:dyDescent="0.25">
      <c r="AH1145" s="99" t="str">
        <f t="shared" si="268"/>
        <v/>
      </c>
      <c r="AI1145" s="11">
        <f t="shared" ca="1" si="269"/>
        <v>0</v>
      </c>
      <c r="AJ1145" s="11">
        <f t="shared" ca="1" si="269"/>
        <v>0</v>
      </c>
      <c r="AK1145" s="11">
        <f t="shared" ca="1" si="269"/>
        <v>0</v>
      </c>
      <c r="AL1145" s="11">
        <f t="shared" ca="1" si="269"/>
        <v>0</v>
      </c>
      <c r="AM1145" s="11">
        <f t="shared" ca="1" si="269"/>
        <v>0</v>
      </c>
      <c r="AN1145" s="11">
        <f t="shared" ca="1" si="269"/>
        <v>0</v>
      </c>
      <c r="AO1145" s="11">
        <f t="shared" ca="1" si="269"/>
        <v>0</v>
      </c>
      <c r="AP1145" s="11">
        <f t="shared" ca="1" si="269"/>
        <v>0</v>
      </c>
      <c r="AQ1145" s="11">
        <f t="shared" ca="1" si="269"/>
        <v>0</v>
      </c>
      <c r="AR1145" s="11">
        <f t="shared" ca="1" si="269"/>
        <v>0</v>
      </c>
      <c r="AS1145" s="11">
        <f t="shared" ca="1" si="270"/>
        <v>0</v>
      </c>
      <c r="AT1145" s="11">
        <f t="shared" ca="1" si="270"/>
        <v>0</v>
      </c>
      <c r="AU1145" s="11">
        <f t="shared" ca="1" si="270"/>
        <v>0</v>
      </c>
      <c r="AV1145" s="11">
        <f t="shared" ca="1" si="270"/>
        <v>0</v>
      </c>
      <c r="AW1145" s="11">
        <f t="shared" ca="1" si="270"/>
        <v>0</v>
      </c>
      <c r="AX1145" s="11">
        <f t="shared" ca="1" si="270"/>
        <v>0</v>
      </c>
      <c r="AY1145" s="11">
        <f t="shared" ca="1" si="270"/>
        <v>0</v>
      </c>
      <c r="AZ1145" s="11">
        <f t="shared" ca="1" si="270"/>
        <v>0</v>
      </c>
      <c r="BA1145" s="11">
        <f t="shared" ca="1" si="270"/>
        <v>0</v>
      </c>
      <c r="BB1145" s="11"/>
      <c r="BC1145" s="11">
        <f>IF($AG1145,SUMPRODUCT(AI$2:AI1145,$AH$2:$AH1145)/SUM($AH$2:$AH1145),0)</f>
        <v>0</v>
      </c>
      <c r="BD1145" s="11">
        <f>IF($AG1145,SUMPRODUCT(AJ$2:AJ1145,$AH$2:$AH1145)/SUM($AH$2:$AH1145),0)</f>
        <v>0</v>
      </c>
      <c r="BE1145" s="11">
        <f>IF($AG1145,SUMPRODUCT(AK$2:AK1145,$AH$2:$AH1145)/SUM($AH$2:$AH1145),0)</f>
        <v>0</v>
      </c>
      <c r="BF1145" s="11">
        <f>IF($AG1145,SUMPRODUCT(AL$2:AL1145,$AH$2:$AH1145)/SUM($AH$2:$AH1145),0)</f>
        <v>0</v>
      </c>
      <c r="BG1145" s="11">
        <f>IF($AG1145,SUMPRODUCT(AM$2:AM1145,$AH$2:$AH1145)/SUM($AH$2:$AH1145),0)</f>
        <v>0</v>
      </c>
      <c r="BH1145" s="11">
        <f>IF($AG1145,SUMPRODUCT(AN$2:AN1145,$AH$2:$AH1145)/SUM($AH$2:$AH1145),0)</f>
        <v>0</v>
      </c>
      <c r="BI1145" s="11">
        <f>IF($AG1145,SUMPRODUCT(AO$2:AO1145,$AH$2:$AH1145)/SUM($AH$2:$AH1145),0)</f>
        <v>0</v>
      </c>
      <c r="BJ1145" s="11">
        <f>IF($AG1145,SUMPRODUCT(AP$2:AP1145,$AH$2:$AH1145)/SUM($AH$2:$AH1145),0)</f>
        <v>0</v>
      </c>
      <c r="BK1145" s="11">
        <f>IF($AG1145,SUMPRODUCT(AQ$2:AQ1145,$AH$2:$AH1145)/SUM($AH$2:$AH1145),0)</f>
        <v>0</v>
      </c>
      <c r="BL1145" s="11">
        <f>IF($AG1145,SUMPRODUCT(AR$2:AR1145,$AH$2:$AH1145)/SUM($AH$2:$AH1145),0)</f>
        <v>0</v>
      </c>
      <c r="BM1145" s="11">
        <f>IF($AG1145,SUMPRODUCT(AS$2:AS1145,$AH$2:$AH1145)/SUM($AH$2:$AH1145),0)</f>
        <v>0</v>
      </c>
      <c r="BN1145" s="11">
        <f>IF($AG1145,SUMPRODUCT(AT$2:AT1145,$AH$2:$AH1145)/SUM($AH$2:$AH1145),0)</f>
        <v>0</v>
      </c>
      <c r="BO1145" s="11">
        <f>IF($AG1145,SUMPRODUCT(AU$2:AU1145,$AH$2:$AH1145)/SUM($AH$2:$AH1145),0)</f>
        <v>0</v>
      </c>
      <c r="BP1145" s="11">
        <f>IF($AG1145,SUMPRODUCT(AV$2:AV1145,$AH$2:$AH1145)/SUM($AH$2:$AH1145),0)</f>
        <v>0</v>
      </c>
      <c r="BQ1145" s="11">
        <f>IF($AG1145,SUMPRODUCT(AW$2:AW1145,$AH$2:$AH1145)/SUM($AH$2:$AH1145),0)</f>
        <v>0</v>
      </c>
      <c r="BR1145" s="11">
        <f>IF($AG1145,SUMPRODUCT(AX$2:AX1145,$AH$2:$AH1145)/SUM($AH$2:$AH1145),0)</f>
        <v>0</v>
      </c>
      <c r="BS1145" s="11">
        <f>IF($AG1145,SUMPRODUCT(AY$2:AY1145,$AH$2:$AH1145)/SUM($AH$2:$AH1145),0)</f>
        <v>0</v>
      </c>
      <c r="BT1145" s="11">
        <f>IF($AG1145,SUMPRODUCT(AZ$2:AZ1145,$AH$2:$AH1145)/SUM($AH$2:$AH1145),0)</f>
        <v>0</v>
      </c>
      <c r="BU1145" s="11">
        <f>IF($AG1145,SUMPRODUCT(BA$2:BA1145,$AH$2:$AH1145)/SUM($AH$2:$AH1145),0)</f>
        <v>0</v>
      </c>
      <c r="BV1145" s="11"/>
      <c r="BW1145" s="109" cm="1">
        <f t="array" ref="BW1145">IF($AG1145,SQRT(SUMPRODUCT($AH$2:$AH1145, (AI$2:AI1145-BC1145)^2)/(SUM($AH$2:$AH1145)-1)),0)</f>
        <v>0</v>
      </c>
      <c r="BX1145" s="109" cm="1">
        <f t="array" ref="BX1145">IF($AG1145,SQRT(SUMPRODUCT($AH$2:$AH1145, (AJ$2:AJ1145-BD1145)^2)/(SUM($AH$2:$AH1145)-1)),0)</f>
        <v>0</v>
      </c>
      <c r="BY1145" s="109" cm="1">
        <f t="array" ref="BY1145">IF($AG1145,SQRT(SUMPRODUCT($AH$2:$AH1145, (AK$2:AK1145-BE1145)^2)/(SUM($AH$2:$AH1145)-1)),0)</f>
        <v>0</v>
      </c>
      <c r="BZ1145" s="109" cm="1">
        <f t="array" ref="BZ1145">IF($AG1145,SQRT(SUMPRODUCT($AH$2:$AH1145, (AL$2:AL1145-BF1145)^2)/(SUM($AH$2:$AH1145)-1)),0)</f>
        <v>0</v>
      </c>
      <c r="CA1145" s="109" cm="1">
        <f t="array" ref="CA1145">IF($AG1145,SQRT(SUMPRODUCT($AH$2:$AH1145, (AM$2:AM1145-BG1145)^2)/(SUM($AH$2:$AH1145)-1)),0)</f>
        <v>0</v>
      </c>
      <c r="CB1145" s="109" cm="1">
        <f t="array" ref="CB1145">IF($AG1145,SQRT(SUMPRODUCT($AH$2:$AH1145, (AN$2:AN1145-BH1145)^2)/(SUM($AH$2:$AH1145)-1)),0)</f>
        <v>0</v>
      </c>
      <c r="CC1145" s="109" cm="1">
        <f t="array" ref="CC1145">IF($AG1145,SQRT(SUMPRODUCT($AH$2:$AH1145, (AO$2:AO1145-BI1145)^2)/(SUM($AH$2:$AH1145)-1)),0)</f>
        <v>0</v>
      </c>
      <c r="CD1145" s="109" cm="1">
        <f t="array" ref="CD1145">IF($AG1145,SQRT(SUMPRODUCT($AH$2:$AH1145, (AP$2:AP1145-BJ1145)^2)/(SUM($AH$2:$AH1145)-1)),0)</f>
        <v>0</v>
      </c>
      <c r="CE1145" s="109" cm="1">
        <f t="array" ref="CE1145">IF($AG1145,SQRT(SUMPRODUCT($AH$2:$AH1145, (AQ$2:AQ1145-BK1145)^2)/(SUM($AH$2:$AH1145)-1)),0)</f>
        <v>0</v>
      </c>
      <c r="CF1145" s="109" cm="1">
        <f t="array" ref="CF1145">IF($AG1145,SQRT(SUMPRODUCT($AH$2:$AH1145, (AR$2:AR1145-BL1145)^2)/(SUM($AH$2:$AH1145)-1)),0)</f>
        <v>0</v>
      </c>
      <c r="CG1145" s="109" cm="1">
        <f t="array" ref="CG1145">IF($AG1145,SQRT(SUMPRODUCT($AH$2:$AH1145, (AS$2:AS1145-BM1145)^2)/(SUM($AH$2:$AH1145)-1)),0)</f>
        <v>0</v>
      </c>
      <c r="CH1145" s="109" cm="1">
        <f t="array" ref="CH1145">IF($AG1145,SQRT(SUMPRODUCT($AH$2:$AH1145, (AT$2:AT1145-BN1145)^2)/(SUM($AH$2:$AH1145)-1)),0)</f>
        <v>0</v>
      </c>
      <c r="CI1145" s="109" cm="1">
        <f t="array" ref="CI1145">IF($AG1145,SQRT(SUMPRODUCT($AH$2:$AH1145, (AU$2:AU1145-BO1145)^2)/(SUM($AH$2:$AH1145)-1)),0)</f>
        <v>0</v>
      </c>
      <c r="CJ1145" s="109" cm="1">
        <f t="array" ref="CJ1145">IF($AG1145,SQRT(SUMPRODUCT($AH$2:$AH1145, (AV$2:AV1145-BP1145)^2)/(SUM($AH$2:$AH1145)-1)),0)</f>
        <v>0</v>
      </c>
      <c r="CK1145" s="109" cm="1">
        <f t="array" ref="CK1145">IF($AG1145,SQRT(SUMPRODUCT($AH$2:$AH1145, (AW$2:AW1145-BQ1145)^2)/(SUM($AH$2:$AH1145)-1)),0)</f>
        <v>0</v>
      </c>
      <c r="CL1145" s="109" cm="1">
        <f t="array" ref="CL1145">IF($AG1145,SQRT(SUMPRODUCT($AH$2:$AH1145, (AX$2:AX1145-BR1145)^2)/(SUM($AH$2:$AH1145)-1)),0)</f>
        <v>0</v>
      </c>
      <c r="CM1145" s="109" cm="1">
        <f t="array" ref="CM1145">IF($AG1145,SQRT(SUMPRODUCT($AH$2:$AH1145, (AY$2:AY1145-BS1145)^2)/(SUM($AH$2:$AH1145)-1)),0)</f>
        <v>0</v>
      </c>
      <c r="CN1145" s="109" cm="1">
        <f t="array" ref="CN1145">IF($AG1145,SQRT(SUMPRODUCT($AH$2:$AH1145, (AZ$2:AZ1145-BT1145)^2)/(SUM($AH$2:$AH1145)-1)),0)</f>
        <v>0</v>
      </c>
      <c r="CO1145" s="109" cm="1">
        <f t="array" ref="CO1145">IF($AG1145,SQRT(SUMPRODUCT($AH$2:$AH1145, (BA$2:BA1145-BU1145)^2)/(SUM($AH$2:$AH1145)-1)),0)</f>
        <v>0</v>
      </c>
    </row>
    <row r="1146" spans="34:93" x14ac:dyDescent="0.25">
      <c r="AH1146" s="99" t="str">
        <f t="shared" si="268"/>
        <v/>
      </c>
      <c r="AI1146" s="11">
        <f t="shared" ca="1" si="269"/>
        <v>0</v>
      </c>
      <c r="AJ1146" s="11">
        <f t="shared" ca="1" si="269"/>
        <v>0</v>
      </c>
      <c r="AK1146" s="11">
        <f t="shared" ca="1" si="269"/>
        <v>0</v>
      </c>
      <c r="AL1146" s="11">
        <f t="shared" ca="1" si="269"/>
        <v>0</v>
      </c>
      <c r="AM1146" s="11">
        <f t="shared" ca="1" si="269"/>
        <v>0</v>
      </c>
      <c r="AN1146" s="11">
        <f t="shared" ca="1" si="269"/>
        <v>0</v>
      </c>
      <c r="AO1146" s="11">
        <f t="shared" ca="1" si="269"/>
        <v>0</v>
      </c>
      <c r="AP1146" s="11">
        <f t="shared" ca="1" si="269"/>
        <v>0</v>
      </c>
      <c r="AQ1146" s="11">
        <f t="shared" ca="1" si="269"/>
        <v>0</v>
      </c>
      <c r="AR1146" s="11">
        <f t="shared" ca="1" si="269"/>
        <v>0</v>
      </c>
      <c r="AS1146" s="11">
        <f t="shared" ca="1" si="270"/>
        <v>0</v>
      </c>
      <c r="AT1146" s="11">
        <f t="shared" ca="1" si="270"/>
        <v>0</v>
      </c>
      <c r="AU1146" s="11">
        <f t="shared" ca="1" si="270"/>
        <v>0</v>
      </c>
      <c r="AV1146" s="11">
        <f t="shared" ca="1" si="270"/>
        <v>0</v>
      </c>
      <c r="AW1146" s="11">
        <f t="shared" ca="1" si="270"/>
        <v>0</v>
      </c>
      <c r="AX1146" s="11">
        <f t="shared" ca="1" si="270"/>
        <v>0</v>
      </c>
      <c r="AY1146" s="11">
        <f t="shared" ca="1" si="270"/>
        <v>0</v>
      </c>
      <c r="AZ1146" s="11">
        <f t="shared" ca="1" si="270"/>
        <v>0</v>
      </c>
      <c r="BA1146" s="11">
        <f t="shared" ca="1" si="270"/>
        <v>0</v>
      </c>
      <c r="BB1146" s="11"/>
      <c r="BC1146" s="11">
        <f>IF($AG1146,SUMPRODUCT(AI$2:AI1146,$AH$2:$AH1146)/SUM($AH$2:$AH1146),0)</f>
        <v>0</v>
      </c>
      <c r="BD1146" s="11">
        <f>IF($AG1146,SUMPRODUCT(AJ$2:AJ1146,$AH$2:$AH1146)/SUM($AH$2:$AH1146),0)</f>
        <v>0</v>
      </c>
      <c r="BE1146" s="11">
        <f>IF($AG1146,SUMPRODUCT(AK$2:AK1146,$AH$2:$AH1146)/SUM($AH$2:$AH1146),0)</f>
        <v>0</v>
      </c>
      <c r="BF1146" s="11">
        <f>IF($AG1146,SUMPRODUCT(AL$2:AL1146,$AH$2:$AH1146)/SUM($AH$2:$AH1146),0)</f>
        <v>0</v>
      </c>
      <c r="BG1146" s="11">
        <f>IF($AG1146,SUMPRODUCT(AM$2:AM1146,$AH$2:$AH1146)/SUM($AH$2:$AH1146),0)</f>
        <v>0</v>
      </c>
      <c r="BH1146" s="11">
        <f>IF($AG1146,SUMPRODUCT(AN$2:AN1146,$AH$2:$AH1146)/SUM($AH$2:$AH1146),0)</f>
        <v>0</v>
      </c>
      <c r="BI1146" s="11">
        <f>IF($AG1146,SUMPRODUCT(AO$2:AO1146,$AH$2:$AH1146)/SUM($AH$2:$AH1146),0)</f>
        <v>0</v>
      </c>
      <c r="BJ1146" s="11">
        <f>IF($AG1146,SUMPRODUCT(AP$2:AP1146,$AH$2:$AH1146)/SUM($AH$2:$AH1146),0)</f>
        <v>0</v>
      </c>
      <c r="BK1146" s="11">
        <f>IF($AG1146,SUMPRODUCT(AQ$2:AQ1146,$AH$2:$AH1146)/SUM($AH$2:$AH1146),0)</f>
        <v>0</v>
      </c>
      <c r="BL1146" s="11">
        <f>IF($AG1146,SUMPRODUCT(AR$2:AR1146,$AH$2:$AH1146)/SUM($AH$2:$AH1146),0)</f>
        <v>0</v>
      </c>
      <c r="BM1146" s="11">
        <f>IF($AG1146,SUMPRODUCT(AS$2:AS1146,$AH$2:$AH1146)/SUM($AH$2:$AH1146),0)</f>
        <v>0</v>
      </c>
      <c r="BN1146" s="11">
        <f>IF($AG1146,SUMPRODUCT(AT$2:AT1146,$AH$2:$AH1146)/SUM($AH$2:$AH1146),0)</f>
        <v>0</v>
      </c>
      <c r="BO1146" s="11">
        <f>IF($AG1146,SUMPRODUCT(AU$2:AU1146,$AH$2:$AH1146)/SUM($AH$2:$AH1146),0)</f>
        <v>0</v>
      </c>
      <c r="BP1146" s="11">
        <f>IF($AG1146,SUMPRODUCT(AV$2:AV1146,$AH$2:$AH1146)/SUM($AH$2:$AH1146),0)</f>
        <v>0</v>
      </c>
      <c r="BQ1146" s="11">
        <f>IF($AG1146,SUMPRODUCT(AW$2:AW1146,$AH$2:$AH1146)/SUM($AH$2:$AH1146),0)</f>
        <v>0</v>
      </c>
      <c r="BR1146" s="11">
        <f>IF($AG1146,SUMPRODUCT(AX$2:AX1146,$AH$2:$AH1146)/SUM($AH$2:$AH1146),0)</f>
        <v>0</v>
      </c>
      <c r="BS1146" s="11">
        <f>IF($AG1146,SUMPRODUCT(AY$2:AY1146,$AH$2:$AH1146)/SUM($AH$2:$AH1146),0)</f>
        <v>0</v>
      </c>
      <c r="BT1146" s="11">
        <f>IF($AG1146,SUMPRODUCT(AZ$2:AZ1146,$AH$2:$AH1146)/SUM($AH$2:$AH1146),0)</f>
        <v>0</v>
      </c>
      <c r="BU1146" s="11">
        <f>IF($AG1146,SUMPRODUCT(BA$2:BA1146,$AH$2:$AH1146)/SUM($AH$2:$AH1146),0)</f>
        <v>0</v>
      </c>
      <c r="BV1146" s="11"/>
      <c r="BW1146" s="109" cm="1">
        <f t="array" ref="BW1146">IF($AG1146,SQRT(SUMPRODUCT($AH$2:$AH1146, (AI$2:AI1146-BC1146)^2)/(SUM($AH$2:$AH1146)-1)),0)</f>
        <v>0</v>
      </c>
      <c r="BX1146" s="109" cm="1">
        <f t="array" ref="BX1146">IF($AG1146,SQRT(SUMPRODUCT($AH$2:$AH1146, (AJ$2:AJ1146-BD1146)^2)/(SUM($AH$2:$AH1146)-1)),0)</f>
        <v>0</v>
      </c>
      <c r="BY1146" s="109" cm="1">
        <f t="array" ref="BY1146">IF($AG1146,SQRT(SUMPRODUCT($AH$2:$AH1146, (AK$2:AK1146-BE1146)^2)/(SUM($AH$2:$AH1146)-1)),0)</f>
        <v>0</v>
      </c>
      <c r="BZ1146" s="109" cm="1">
        <f t="array" ref="BZ1146">IF($AG1146,SQRT(SUMPRODUCT($AH$2:$AH1146, (AL$2:AL1146-BF1146)^2)/(SUM($AH$2:$AH1146)-1)),0)</f>
        <v>0</v>
      </c>
      <c r="CA1146" s="109" cm="1">
        <f t="array" ref="CA1146">IF($AG1146,SQRT(SUMPRODUCT($AH$2:$AH1146, (AM$2:AM1146-BG1146)^2)/(SUM($AH$2:$AH1146)-1)),0)</f>
        <v>0</v>
      </c>
      <c r="CB1146" s="109" cm="1">
        <f t="array" ref="CB1146">IF($AG1146,SQRT(SUMPRODUCT($AH$2:$AH1146, (AN$2:AN1146-BH1146)^2)/(SUM($AH$2:$AH1146)-1)),0)</f>
        <v>0</v>
      </c>
      <c r="CC1146" s="109" cm="1">
        <f t="array" ref="CC1146">IF($AG1146,SQRT(SUMPRODUCT($AH$2:$AH1146, (AO$2:AO1146-BI1146)^2)/(SUM($AH$2:$AH1146)-1)),0)</f>
        <v>0</v>
      </c>
      <c r="CD1146" s="109" cm="1">
        <f t="array" ref="CD1146">IF($AG1146,SQRT(SUMPRODUCT($AH$2:$AH1146, (AP$2:AP1146-BJ1146)^2)/(SUM($AH$2:$AH1146)-1)),0)</f>
        <v>0</v>
      </c>
      <c r="CE1146" s="109" cm="1">
        <f t="array" ref="CE1146">IF($AG1146,SQRT(SUMPRODUCT($AH$2:$AH1146, (AQ$2:AQ1146-BK1146)^2)/(SUM($AH$2:$AH1146)-1)),0)</f>
        <v>0</v>
      </c>
      <c r="CF1146" s="109" cm="1">
        <f t="array" ref="CF1146">IF($AG1146,SQRT(SUMPRODUCT($AH$2:$AH1146, (AR$2:AR1146-BL1146)^2)/(SUM($AH$2:$AH1146)-1)),0)</f>
        <v>0</v>
      </c>
      <c r="CG1146" s="109" cm="1">
        <f t="array" ref="CG1146">IF($AG1146,SQRT(SUMPRODUCT($AH$2:$AH1146, (AS$2:AS1146-BM1146)^2)/(SUM($AH$2:$AH1146)-1)),0)</f>
        <v>0</v>
      </c>
      <c r="CH1146" s="109" cm="1">
        <f t="array" ref="CH1146">IF($AG1146,SQRT(SUMPRODUCT($AH$2:$AH1146, (AT$2:AT1146-BN1146)^2)/(SUM($AH$2:$AH1146)-1)),0)</f>
        <v>0</v>
      </c>
      <c r="CI1146" s="109" cm="1">
        <f t="array" ref="CI1146">IF($AG1146,SQRT(SUMPRODUCT($AH$2:$AH1146, (AU$2:AU1146-BO1146)^2)/(SUM($AH$2:$AH1146)-1)),0)</f>
        <v>0</v>
      </c>
      <c r="CJ1146" s="109" cm="1">
        <f t="array" ref="CJ1146">IF($AG1146,SQRT(SUMPRODUCT($AH$2:$AH1146, (AV$2:AV1146-BP1146)^2)/(SUM($AH$2:$AH1146)-1)),0)</f>
        <v>0</v>
      </c>
      <c r="CK1146" s="109" cm="1">
        <f t="array" ref="CK1146">IF($AG1146,SQRT(SUMPRODUCT($AH$2:$AH1146, (AW$2:AW1146-BQ1146)^2)/(SUM($AH$2:$AH1146)-1)),0)</f>
        <v>0</v>
      </c>
      <c r="CL1146" s="109" cm="1">
        <f t="array" ref="CL1146">IF($AG1146,SQRT(SUMPRODUCT($AH$2:$AH1146, (AX$2:AX1146-BR1146)^2)/(SUM($AH$2:$AH1146)-1)),0)</f>
        <v>0</v>
      </c>
      <c r="CM1146" s="109" cm="1">
        <f t="array" ref="CM1146">IF($AG1146,SQRT(SUMPRODUCT($AH$2:$AH1146, (AY$2:AY1146-BS1146)^2)/(SUM($AH$2:$AH1146)-1)),0)</f>
        <v>0</v>
      </c>
      <c r="CN1146" s="109" cm="1">
        <f t="array" ref="CN1146">IF($AG1146,SQRT(SUMPRODUCT($AH$2:$AH1146, (AZ$2:AZ1146-BT1146)^2)/(SUM($AH$2:$AH1146)-1)),0)</f>
        <v>0</v>
      </c>
      <c r="CO1146" s="109" cm="1">
        <f t="array" ref="CO1146">IF($AG1146,SQRT(SUMPRODUCT($AH$2:$AH1146, (BA$2:BA1146-BU1146)^2)/(SUM($AH$2:$AH1146)-1)),0)</f>
        <v>0</v>
      </c>
    </row>
    <row r="1147" spans="34:93" x14ac:dyDescent="0.25">
      <c r="AH1147" s="99" t="str">
        <f t="shared" si="268"/>
        <v/>
      </c>
      <c r="AI1147" s="11">
        <f t="shared" ca="1" si="269"/>
        <v>0</v>
      </c>
      <c r="AJ1147" s="11">
        <f t="shared" ca="1" si="269"/>
        <v>0</v>
      </c>
      <c r="AK1147" s="11">
        <f t="shared" ca="1" si="269"/>
        <v>0</v>
      </c>
      <c r="AL1147" s="11">
        <f t="shared" ca="1" si="269"/>
        <v>0</v>
      </c>
      <c r="AM1147" s="11">
        <f t="shared" ca="1" si="269"/>
        <v>0</v>
      </c>
      <c r="AN1147" s="11">
        <f t="shared" ca="1" si="269"/>
        <v>0</v>
      </c>
      <c r="AO1147" s="11">
        <f t="shared" ca="1" si="269"/>
        <v>0</v>
      </c>
      <c r="AP1147" s="11">
        <f t="shared" ca="1" si="269"/>
        <v>0</v>
      </c>
      <c r="AQ1147" s="11">
        <f t="shared" ca="1" si="269"/>
        <v>0</v>
      </c>
      <c r="AR1147" s="11">
        <f t="shared" ca="1" si="269"/>
        <v>0</v>
      </c>
      <c r="AS1147" s="11">
        <f t="shared" ca="1" si="270"/>
        <v>0</v>
      </c>
      <c r="AT1147" s="11">
        <f t="shared" ca="1" si="270"/>
        <v>0</v>
      </c>
      <c r="AU1147" s="11">
        <f t="shared" ca="1" si="270"/>
        <v>0</v>
      </c>
      <c r="AV1147" s="11">
        <f t="shared" ca="1" si="270"/>
        <v>0</v>
      </c>
      <c r="AW1147" s="11">
        <f t="shared" ca="1" si="270"/>
        <v>0</v>
      </c>
      <c r="AX1147" s="11">
        <f t="shared" ca="1" si="270"/>
        <v>0</v>
      </c>
      <c r="AY1147" s="11">
        <f t="shared" ca="1" si="270"/>
        <v>0</v>
      </c>
      <c r="AZ1147" s="11">
        <f t="shared" ca="1" si="270"/>
        <v>0</v>
      </c>
      <c r="BA1147" s="11">
        <f t="shared" ca="1" si="270"/>
        <v>0</v>
      </c>
      <c r="BB1147" s="11"/>
      <c r="BC1147" s="11">
        <f>IF($AG1147,SUMPRODUCT(AI$2:AI1147,$AH$2:$AH1147)/SUM($AH$2:$AH1147),0)</f>
        <v>0</v>
      </c>
      <c r="BD1147" s="11">
        <f>IF($AG1147,SUMPRODUCT(AJ$2:AJ1147,$AH$2:$AH1147)/SUM($AH$2:$AH1147),0)</f>
        <v>0</v>
      </c>
      <c r="BE1147" s="11">
        <f>IF($AG1147,SUMPRODUCT(AK$2:AK1147,$AH$2:$AH1147)/SUM($AH$2:$AH1147),0)</f>
        <v>0</v>
      </c>
      <c r="BF1147" s="11">
        <f>IF($AG1147,SUMPRODUCT(AL$2:AL1147,$AH$2:$AH1147)/SUM($AH$2:$AH1147),0)</f>
        <v>0</v>
      </c>
      <c r="BG1147" s="11">
        <f>IF($AG1147,SUMPRODUCT(AM$2:AM1147,$AH$2:$AH1147)/SUM($AH$2:$AH1147),0)</f>
        <v>0</v>
      </c>
      <c r="BH1147" s="11">
        <f>IF($AG1147,SUMPRODUCT(AN$2:AN1147,$AH$2:$AH1147)/SUM($AH$2:$AH1147),0)</f>
        <v>0</v>
      </c>
      <c r="BI1147" s="11">
        <f>IF($AG1147,SUMPRODUCT(AO$2:AO1147,$AH$2:$AH1147)/SUM($AH$2:$AH1147),0)</f>
        <v>0</v>
      </c>
      <c r="BJ1147" s="11">
        <f>IF($AG1147,SUMPRODUCT(AP$2:AP1147,$AH$2:$AH1147)/SUM($AH$2:$AH1147),0)</f>
        <v>0</v>
      </c>
      <c r="BK1147" s="11">
        <f>IF($AG1147,SUMPRODUCT(AQ$2:AQ1147,$AH$2:$AH1147)/SUM($AH$2:$AH1147),0)</f>
        <v>0</v>
      </c>
      <c r="BL1147" s="11">
        <f>IF($AG1147,SUMPRODUCT(AR$2:AR1147,$AH$2:$AH1147)/SUM($AH$2:$AH1147),0)</f>
        <v>0</v>
      </c>
      <c r="BM1147" s="11">
        <f>IF($AG1147,SUMPRODUCT(AS$2:AS1147,$AH$2:$AH1147)/SUM($AH$2:$AH1147),0)</f>
        <v>0</v>
      </c>
      <c r="BN1147" s="11">
        <f>IF($AG1147,SUMPRODUCT(AT$2:AT1147,$AH$2:$AH1147)/SUM($AH$2:$AH1147),0)</f>
        <v>0</v>
      </c>
      <c r="BO1147" s="11">
        <f>IF($AG1147,SUMPRODUCT(AU$2:AU1147,$AH$2:$AH1147)/SUM($AH$2:$AH1147),0)</f>
        <v>0</v>
      </c>
      <c r="BP1147" s="11">
        <f>IF($AG1147,SUMPRODUCT(AV$2:AV1147,$AH$2:$AH1147)/SUM($AH$2:$AH1147),0)</f>
        <v>0</v>
      </c>
      <c r="BQ1147" s="11">
        <f>IF($AG1147,SUMPRODUCT(AW$2:AW1147,$AH$2:$AH1147)/SUM($AH$2:$AH1147),0)</f>
        <v>0</v>
      </c>
      <c r="BR1147" s="11">
        <f>IF($AG1147,SUMPRODUCT(AX$2:AX1147,$AH$2:$AH1147)/SUM($AH$2:$AH1147),0)</f>
        <v>0</v>
      </c>
      <c r="BS1147" s="11">
        <f>IF($AG1147,SUMPRODUCT(AY$2:AY1147,$AH$2:$AH1147)/SUM($AH$2:$AH1147),0)</f>
        <v>0</v>
      </c>
      <c r="BT1147" s="11">
        <f>IF($AG1147,SUMPRODUCT(AZ$2:AZ1147,$AH$2:$AH1147)/SUM($AH$2:$AH1147),0)</f>
        <v>0</v>
      </c>
      <c r="BU1147" s="11">
        <f>IF($AG1147,SUMPRODUCT(BA$2:BA1147,$AH$2:$AH1147)/SUM($AH$2:$AH1147),0)</f>
        <v>0</v>
      </c>
      <c r="BV1147" s="11"/>
      <c r="BW1147" s="109" cm="1">
        <f t="array" ref="BW1147">IF($AG1147,SQRT(SUMPRODUCT($AH$2:$AH1147, (AI$2:AI1147-BC1147)^2)/(SUM($AH$2:$AH1147)-1)),0)</f>
        <v>0</v>
      </c>
      <c r="BX1147" s="109" cm="1">
        <f t="array" ref="BX1147">IF($AG1147,SQRT(SUMPRODUCT($AH$2:$AH1147, (AJ$2:AJ1147-BD1147)^2)/(SUM($AH$2:$AH1147)-1)),0)</f>
        <v>0</v>
      </c>
      <c r="BY1147" s="109" cm="1">
        <f t="array" ref="BY1147">IF($AG1147,SQRT(SUMPRODUCT($AH$2:$AH1147, (AK$2:AK1147-BE1147)^2)/(SUM($AH$2:$AH1147)-1)),0)</f>
        <v>0</v>
      </c>
      <c r="BZ1147" s="109" cm="1">
        <f t="array" ref="BZ1147">IF($AG1147,SQRT(SUMPRODUCT($AH$2:$AH1147, (AL$2:AL1147-BF1147)^2)/(SUM($AH$2:$AH1147)-1)),0)</f>
        <v>0</v>
      </c>
      <c r="CA1147" s="109" cm="1">
        <f t="array" ref="CA1147">IF($AG1147,SQRT(SUMPRODUCT($AH$2:$AH1147, (AM$2:AM1147-BG1147)^2)/(SUM($AH$2:$AH1147)-1)),0)</f>
        <v>0</v>
      </c>
      <c r="CB1147" s="109" cm="1">
        <f t="array" ref="CB1147">IF($AG1147,SQRT(SUMPRODUCT($AH$2:$AH1147, (AN$2:AN1147-BH1147)^2)/(SUM($AH$2:$AH1147)-1)),0)</f>
        <v>0</v>
      </c>
      <c r="CC1147" s="109" cm="1">
        <f t="array" ref="CC1147">IF($AG1147,SQRT(SUMPRODUCT($AH$2:$AH1147, (AO$2:AO1147-BI1147)^2)/(SUM($AH$2:$AH1147)-1)),0)</f>
        <v>0</v>
      </c>
      <c r="CD1147" s="109" cm="1">
        <f t="array" ref="CD1147">IF($AG1147,SQRT(SUMPRODUCT($AH$2:$AH1147, (AP$2:AP1147-BJ1147)^2)/(SUM($AH$2:$AH1147)-1)),0)</f>
        <v>0</v>
      </c>
      <c r="CE1147" s="109" cm="1">
        <f t="array" ref="CE1147">IF($AG1147,SQRT(SUMPRODUCT($AH$2:$AH1147, (AQ$2:AQ1147-BK1147)^2)/(SUM($AH$2:$AH1147)-1)),0)</f>
        <v>0</v>
      </c>
      <c r="CF1147" s="109" cm="1">
        <f t="array" ref="CF1147">IF($AG1147,SQRT(SUMPRODUCT($AH$2:$AH1147, (AR$2:AR1147-BL1147)^2)/(SUM($AH$2:$AH1147)-1)),0)</f>
        <v>0</v>
      </c>
      <c r="CG1147" s="109" cm="1">
        <f t="array" ref="CG1147">IF($AG1147,SQRT(SUMPRODUCT($AH$2:$AH1147, (AS$2:AS1147-BM1147)^2)/(SUM($AH$2:$AH1147)-1)),0)</f>
        <v>0</v>
      </c>
      <c r="CH1147" s="109" cm="1">
        <f t="array" ref="CH1147">IF($AG1147,SQRT(SUMPRODUCT($AH$2:$AH1147, (AT$2:AT1147-BN1147)^2)/(SUM($AH$2:$AH1147)-1)),0)</f>
        <v>0</v>
      </c>
      <c r="CI1147" s="109" cm="1">
        <f t="array" ref="CI1147">IF($AG1147,SQRT(SUMPRODUCT($AH$2:$AH1147, (AU$2:AU1147-BO1147)^2)/(SUM($AH$2:$AH1147)-1)),0)</f>
        <v>0</v>
      </c>
      <c r="CJ1147" s="109" cm="1">
        <f t="array" ref="CJ1147">IF($AG1147,SQRT(SUMPRODUCT($AH$2:$AH1147, (AV$2:AV1147-BP1147)^2)/(SUM($AH$2:$AH1147)-1)),0)</f>
        <v>0</v>
      </c>
      <c r="CK1147" s="109" cm="1">
        <f t="array" ref="CK1147">IF($AG1147,SQRT(SUMPRODUCT($AH$2:$AH1147, (AW$2:AW1147-BQ1147)^2)/(SUM($AH$2:$AH1147)-1)),0)</f>
        <v>0</v>
      </c>
      <c r="CL1147" s="109" cm="1">
        <f t="array" ref="CL1147">IF($AG1147,SQRT(SUMPRODUCT($AH$2:$AH1147, (AX$2:AX1147-BR1147)^2)/(SUM($AH$2:$AH1147)-1)),0)</f>
        <v>0</v>
      </c>
      <c r="CM1147" s="109" cm="1">
        <f t="array" ref="CM1147">IF($AG1147,SQRT(SUMPRODUCT($AH$2:$AH1147, (AY$2:AY1147-BS1147)^2)/(SUM($AH$2:$AH1147)-1)),0)</f>
        <v>0</v>
      </c>
      <c r="CN1147" s="109" cm="1">
        <f t="array" ref="CN1147">IF($AG1147,SQRT(SUMPRODUCT($AH$2:$AH1147, (AZ$2:AZ1147-BT1147)^2)/(SUM($AH$2:$AH1147)-1)),0)</f>
        <v>0</v>
      </c>
      <c r="CO1147" s="109" cm="1">
        <f t="array" ref="CO1147">IF($AG1147,SQRT(SUMPRODUCT($AH$2:$AH1147, (BA$2:BA1147-BU1147)^2)/(SUM($AH$2:$AH1147)-1)),0)</f>
        <v>0</v>
      </c>
    </row>
    <row r="1148" spans="34:93" x14ac:dyDescent="0.25">
      <c r="AH1148" s="99" t="str">
        <f t="shared" si="268"/>
        <v/>
      </c>
      <c r="AI1148" s="11">
        <f t="shared" ca="1" si="269"/>
        <v>0</v>
      </c>
      <c r="AJ1148" s="11">
        <f t="shared" ca="1" si="269"/>
        <v>0</v>
      </c>
      <c r="AK1148" s="11">
        <f t="shared" ca="1" si="269"/>
        <v>0</v>
      </c>
      <c r="AL1148" s="11">
        <f t="shared" ca="1" si="269"/>
        <v>0</v>
      </c>
      <c r="AM1148" s="11">
        <f t="shared" ca="1" si="269"/>
        <v>0</v>
      </c>
      <c r="AN1148" s="11">
        <f t="shared" ca="1" si="269"/>
        <v>0</v>
      </c>
      <c r="AO1148" s="11">
        <f t="shared" ca="1" si="269"/>
        <v>0</v>
      </c>
      <c r="AP1148" s="11">
        <f t="shared" ca="1" si="269"/>
        <v>0</v>
      </c>
      <c r="AQ1148" s="11">
        <f t="shared" ca="1" si="269"/>
        <v>0</v>
      </c>
      <c r="AR1148" s="11">
        <f t="shared" ca="1" si="269"/>
        <v>0</v>
      </c>
      <c r="AS1148" s="11">
        <f t="shared" ca="1" si="270"/>
        <v>0</v>
      </c>
      <c r="AT1148" s="11">
        <f t="shared" ca="1" si="270"/>
        <v>0</v>
      </c>
      <c r="AU1148" s="11">
        <f t="shared" ca="1" si="270"/>
        <v>0</v>
      </c>
      <c r="AV1148" s="11">
        <f t="shared" ca="1" si="270"/>
        <v>0</v>
      </c>
      <c r="AW1148" s="11">
        <f t="shared" ca="1" si="270"/>
        <v>0</v>
      </c>
      <c r="AX1148" s="11">
        <f t="shared" ca="1" si="270"/>
        <v>0</v>
      </c>
      <c r="AY1148" s="11">
        <f t="shared" ca="1" si="270"/>
        <v>0</v>
      </c>
      <c r="AZ1148" s="11">
        <f t="shared" ca="1" si="270"/>
        <v>0</v>
      </c>
      <c r="BA1148" s="11">
        <f t="shared" ca="1" si="270"/>
        <v>0</v>
      </c>
      <c r="BB1148" s="11"/>
      <c r="BC1148" s="11">
        <f>IF($AG1148,SUMPRODUCT(AI$2:AI1148,$AH$2:$AH1148)/SUM($AH$2:$AH1148),0)</f>
        <v>0</v>
      </c>
      <c r="BD1148" s="11">
        <f>IF($AG1148,SUMPRODUCT(AJ$2:AJ1148,$AH$2:$AH1148)/SUM($AH$2:$AH1148),0)</f>
        <v>0</v>
      </c>
      <c r="BE1148" s="11">
        <f>IF($AG1148,SUMPRODUCT(AK$2:AK1148,$AH$2:$AH1148)/SUM($AH$2:$AH1148),0)</f>
        <v>0</v>
      </c>
      <c r="BF1148" s="11">
        <f>IF($AG1148,SUMPRODUCT(AL$2:AL1148,$AH$2:$AH1148)/SUM($AH$2:$AH1148),0)</f>
        <v>0</v>
      </c>
      <c r="BG1148" s="11">
        <f>IF($AG1148,SUMPRODUCT(AM$2:AM1148,$AH$2:$AH1148)/SUM($AH$2:$AH1148),0)</f>
        <v>0</v>
      </c>
      <c r="BH1148" s="11">
        <f>IF($AG1148,SUMPRODUCT(AN$2:AN1148,$AH$2:$AH1148)/SUM($AH$2:$AH1148),0)</f>
        <v>0</v>
      </c>
      <c r="BI1148" s="11">
        <f>IF($AG1148,SUMPRODUCT(AO$2:AO1148,$AH$2:$AH1148)/SUM($AH$2:$AH1148),0)</f>
        <v>0</v>
      </c>
      <c r="BJ1148" s="11">
        <f>IF($AG1148,SUMPRODUCT(AP$2:AP1148,$AH$2:$AH1148)/SUM($AH$2:$AH1148),0)</f>
        <v>0</v>
      </c>
      <c r="BK1148" s="11">
        <f>IF($AG1148,SUMPRODUCT(AQ$2:AQ1148,$AH$2:$AH1148)/SUM($AH$2:$AH1148),0)</f>
        <v>0</v>
      </c>
      <c r="BL1148" s="11">
        <f>IF($AG1148,SUMPRODUCT(AR$2:AR1148,$AH$2:$AH1148)/SUM($AH$2:$AH1148),0)</f>
        <v>0</v>
      </c>
      <c r="BM1148" s="11">
        <f>IF($AG1148,SUMPRODUCT(AS$2:AS1148,$AH$2:$AH1148)/SUM($AH$2:$AH1148),0)</f>
        <v>0</v>
      </c>
      <c r="BN1148" s="11">
        <f>IF($AG1148,SUMPRODUCT(AT$2:AT1148,$AH$2:$AH1148)/SUM($AH$2:$AH1148),0)</f>
        <v>0</v>
      </c>
      <c r="BO1148" s="11">
        <f>IF($AG1148,SUMPRODUCT(AU$2:AU1148,$AH$2:$AH1148)/SUM($AH$2:$AH1148),0)</f>
        <v>0</v>
      </c>
      <c r="BP1148" s="11">
        <f>IF($AG1148,SUMPRODUCT(AV$2:AV1148,$AH$2:$AH1148)/SUM($AH$2:$AH1148),0)</f>
        <v>0</v>
      </c>
      <c r="BQ1148" s="11">
        <f>IF($AG1148,SUMPRODUCT(AW$2:AW1148,$AH$2:$AH1148)/SUM($AH$2:$AH1148),0)</f>
        <v>0</v>
      </c>
      <c r="BR1148" s="11">
        <f>IF($AG1148,SUMPRODUCT(AX$2:AX1148,$AH$2:$AH1148)/SUM($AH$2:$AH1148),0)</f>
        <v>0</v>
      </c>
      <c r="BS1148" s="11">
        <f>IF($AG1148,SUMPRODUCT(AY$2:AY1148,$AH$2:$AH1148)/SUM($AH$2:$AH1148),0)</f>
        <v>0</v>
      </c>
      <c r="BT1148" s="11">
        <f>IF($AG1148,SUMPRODUCT(AZ$2:AZ1148,$AH$2:$AH1148)/SUM($AH$2:$AH1148),0)</f>
        <v>0</v>
      </c>
      <c r="BU1148" s="11">
        <f>IF($AG1148,SUMPRODUCT(BA$2:BA1148,$AH$2:$AH1148)/SUM($AH$2:$AH1148),0)</f>
        <v>0</v>
      </c>
      <c r="BV1148" s="11"/>
      <c r="BW1148" s="109" cm="1">
        <f t="array" ref="BW1148">IF($AG1148,SQRT(SUMPRODUCT($AH$2:$AH1148, (AI$2:AI1148-BC1148)^2)/(SUM($AH$2:$AH1148)-1)),0)</f>
        <v>0</v>
      </c>
      <c r="BX1148" s="109" cm="1">
        <f t="array" ref="BX1148">IF($AG1148,SQRT(SUMPRODUCT($AH$2:$AH1148, (AJ$2:AJ1148-BD1148)^2)/(SUM($AH$2:$AH1148)-1)),0)</f>
        <v>0</v>
      </c>
      <c r="BY1148" s="109" cm="1">
        <f t="array" ref="BY1148">IF($AG1148,SQRT(SUMPRODUCT($AH$2:$AH1148, (AK$2:AK1148-BE1148)^2)/(SUM($AH$2:$AH1148)-1)),0)</f>
        <v>0</v>
      </c>
      <c r="BZ1148" s="109" cm="1">
        <f t="array" ref="BZ1148">IF($AG1148,SQRT(SUMPRODUCT($AH$2:$AH1148, (AL$2:AL1148-BF1148)^2)/(SUM($AH$2:$AH1148)-1)),0)</f>
        <v>0</v>
      </c>
      <c r="CA1148" s="109" cm="1">
        <f t="array" ref="CA1148">IF($AG1148,SQRT(SUMPRODUCT($AH$2:$AH1148, (AM$2:AM1148-BG1148)^2)/(SUM($AH$2:$AH1148)-1)),0)</f>
        <v>0</v>
      </c>
      <c r="CB1148" s="109" cm="1">
        <f t="array" ref="CB1148">IF($AG1148,SQRT(SUMPRODUCT($AH$2:$AH1148, (AN$2:AN1148-BH1148)^2)/(SUM($AH$2:$AH1148)-1)),0)</f>
        <v>0</v>
      </c>
      <c r="CC1148" s="109" cm="1">
        <f t="array" ref="CC1148">IF($AG1148,SQRT(SUMPRODUCT($AH$2:$AH1148, (AO$2:AO1148-BI1148)^2)/(SUM($AH$2:$AH1148)-1)),0)</f>
        <v>0</v>
      </c>
      <c r="CD1148" s="109" cm="1">
        <f t="array" ref="CD1148">IF($AG1148,SQRT(SUMPRODUCT($AH$2:$AH1148, (AP$2:AP1148-BJ1148)^2)/(SUM($AH$2:$AH1148)-1)),0)</f>
        <v>0</v>
      </c>
      <c r="CE1148" s="109" cm="1">
        <f t="array" ref="CE1148">IF($AG1148,SQRT(SUMPRODUCT($AH$2:$AH1148, (AQ$2:AQ1148-BK1148)^2)/(SUM($AH$2:$AH1148)-1)),0)</f>
        <v>0</v>
      </c>
      <c r="CF1148" s="109" cm="1">
        <f t="array" ref="CF1148">IF($AG1148,SQRT(SUMPRODUCT($AH$2:$AH1148, (AR$2:AR1148-BL1148)^2)/(SUM($AH$2:$AH1148)-1)),0)</f>
        <v>0</v>
      </c>
      <c r="CG1148" s="109" cm="1">
        <f t="array" ref="CG1148">IF($AG1148,SQRT(SUMPRODUCT($AH$2:$AH1148, (AS$2:AS1148-BM1148)^2)/(SUM($AH$2:$AH1148)-1)),0)</f>
        <v>0</v>
      </c>
      <c r="CH1148" s="109" cm="1">
        <f t="array" ref="CH1148">IF($AG1148,SQRT(SUMPRODUCT($AH$2:$AH1148, (AT$2:AT1148-BN1148)^2)/(SUM($AH$2:$AH1148)-1)),0)</f>
        <v>0</v>
      </c>
      <c r="CI1148" s="109" cm="1">
        <f t="array" ref="CI1148">IF($AG1148,SQRT(SUMPRODUCT($AH$2:$AH1148, (AU$2:AU1148-BO1148)^2)/(SUM($AH$2:$AH1148)-1)),0)</f>
        <v>0</v>
      </c>
      <c r="CJ1148" s="109" cm="1">
        <f t="array" ref="CJ1148">IF($AG1148,SQRT(SUMPRODUCT($AH$2:$AH1148, (AV$2:AV1148-BP1148)^2)/(SUM($AH$2:$AH1148)-1)),0)</f>
        <v>0</v>
      </c>
      <c r="CK1148" s="109" cm="1">
        <f t="array" ref="CK1148">IF($AG1148,SQRT(SUMPRODUCT($AH$2:$AH1148, (AW$2:AW1148-BQ1148)^2)/(SUM($AH$2:$AH1148)-1)),0)</f>
        <v>0</v>
      </c>
      <c r="CL1148" s="109" cm="1">
        <f t="array" ref="CL1148">IF($AG1148,SQRT(SUMPRODUCT($AH$2:$AH1148, (AX$2:AX1148-BR1148)^2)/(SUM($AH$2:$AH1148)-1)),0)</f>
        <v>0</v>
      </c>
      <c r="CM1148" s="109" cm="1">
        <f t="array" ref="CM1148">IF($AG1148,SQRT(SUMPRODUCT($AH$2:$AH1148, (AY$2:AY1148-BS1148)^2)/(SUM($AH$2:$AH1148)-1)),0)</f>
        <v>0</v>
      </c>
      <c r="CN1148" s="109" cm="1">
        <f t="array" ref="CN1148">IF($AG1148,SQRT(SUMPRODUCT($AH$2:$AH1148, (AZ$2:AZ1148-BT1148)^2)/(SUM($AH$2:$AH1148)-1)),0)</f>
        <v>0</v>
      </c>
      <c r="CO1148" s="109" cm="1">
        <f t="array" ref="CO1148">IF($AG1148,SQRT(SUMPRODUCT($AH$2:$AH1148, (BA$2:BA1148-BU1148)^2)/(SUM($AH$2:$AH1148)-1)),0)</f>
        <v>0</v>
      </c>
    </row>
    <row r="1149" spans="34:93" x14ac:dyDescent="0.25">
      <c r="AH1149" s="99" t="str">
        <f t="shared" si="268"/>
        <v/>
      </c>
      <c r="AI1149" s="11">
        <f t="shared" ca="1" si="269"/>
        <v>0</v>
      </c>
      <c r="AJ1149" s="11">
        <f t="shared" ca="1" si="269"/>
        <v>0</v>
      </c>
      <c r="AK1149" s="11">
        <f t="shared" ca="1" si="269"/>
        <v>0</v>
      </c>
      <c r="AL1149" s="11">
        <f t="shared" ca="1" si="269"/>
        <v>0</v>
      </c>
      <c r="AM1149" s="11">
        <f t="shared" ca="1" si="269"/>
        <v>0</v>
      </c>
      <c r="AN1149" s="11">
        <f t="shared" ca="1" si="269"/>
        <v>0</v>
      </c>
      <c r="AO1149" s="11">
        <f t="shared" ca="1" si="269"/>
        <v>0</v>
      </c>
      <c r="AP1149" s="11">
        <f t="shared" ca="1" si="269"/>
        <v>0</v>
      </c>
      <c r="AQ1149" s="11">
        <f t="shared" ca="1" si="269"/>
        <v>0</v>
      </c>
      <c r="AR1149" s="11">
        <f t="shared" ca="1" si="269"/>
        <v>0</v>
      </c>
      <c r="AS1149" s="11">
        <f t="shared" ca="1" si="270"/>
        <v>0</v>
      </c>
      <c r="AT1149" s="11">
        <f t="shared" ca="1" si="270"/>
        <v>0</v>
      </c>
      <c r="AU1149" s="11">
        <f t="shared" ca="1" si="270"/>
        <v>0</v>
      </c>
      <c r="AV1149" s="11">
        <f t="shared" ca="1" si="270"/>
        <v>0</v>
      </c>
      <c r="AW1149" s="11">
        <f t="shared" ca="1" si="270"/>
        <v>0</v>
      </c>
      <c r="AX1149" s="11">
        <f t="shared" ca="1" si="270"/>
        <v>0</v>
      </c>
      <c r="AY1149" s="11">
        <f t="shared" ca="1" si="270"/>
        <v>0</v>
      </c>
      <c r="AZ1149" s="11">
        <f t="shared" ca="1" si="270"/>
        <v>0</v>
      </c>
      <c r="BA1149" s="11">
        <f t="shared" ca="1" si="270"/>
        <v>0</v>
      </c>
      <c r="BB1149" s="11"/>
      <c r="BC1149" s="11">
        <f>IF($AG1149,SUMPRODUCT(AI$2:AI1149,$AH$2:$AH1149)/SUM($AH$2:$AH1149),0)</f>
        <v>0</v>
      </c>
      <c r="BD1149" s="11">
        <f>IF($AG1149,SUMPRODUCT(AJ$2:AJ1149,$AH$2:$AH1149)/SUM($AH$2:$AH1149),0)</f>
        <v>0</v>
      </c>
      <c r="BE1149" s="11">
        <f>IF($AG1149,SUMPRODUCT(AK$2:AK1149,$AH$2:$AH1149)/SUM($AH$2:$AH1149),0)</f>
        <v>0</v>
      </c>
      <c r="BF1149" s="11">
        <f>IF($AG1149,SUMPRODUCT(AL$2:AL1149,$AH$2:$AH1149)/SUM($AH$2:$AH1149),0)</f>
        <v>0</v>
      </c>
      <c r="BG1149" s="11">
        <f>IF($AG1149,SUMPRODUCT(AM$2:AM1149,$AH$2:$AH1149)/SUM($AH$2:$AH1149),0)</f>
        <v>0</v>
      </c>
      <c r="BH1149" s="11">
        <f>IF($AG1149,SUMPRODUCT(AN$2:AN1149,$AH$2:$AH1149)/SUM($AH$2:$AH1149),0)</f>
        <v>0</v>
      </c>
      <c r="BI1149" s="11">
        <f>IF($AG1149,SUMPRODUCT(AO$2:AO1149,$AH$2:$AH1149)/SUM($AH$2:$AH1149),0)</f>
        <v>0</v>
      </c>
      <c r="BJ1149" s="11">
        <f>IF($AG1149,SUMPRODUCT(AP$2:AP1149,$AH$2:$AH1149)/SUM($AH$2:$AH1149),0)</f>
        <v>0</v>
      </c>
      <c r="BK1149" s="11">
        <f>IF($AG1149,SUMPRODUCT(AQ$2:AQ1149,$AH$2:$AH1149)/SUM($AH$2:$AH1149),0)</f>
        <v>0</v>
      </c>
      <c r="BL1149" s="11">
        <f>IF($AG1149,SUMPRODUCT(AR$2:AR1149,$AH$2:$AH1149)/SUM($AH$2:$AH1149),0)</f>
        <v>0</v>
      </c>
      <c r="BM1149" s="11">
        <f>IF($AG1149,SUMPRODUCT(AS$2:AS1149,$AH$2:$AH1149)/SUM($AH$2:$AH1149),0)</f>
        <v>0</v>
      </c>
      <c r="BN1149" s="11">
        <f>IF($AG1149,SUMPRODUCT(AT$2:AT1149,$AH$2:$AH1149)/SUM($AH$2:$AH1149),0)</f>
        <v>0</v>
      </c>
      <c r="BO1149" s="11">
        <f>IF($AG1149,SUMPRODUCT(AU$2:AU1149,$AH$2:$AH1149)/SUM($AH$2:$AH1149),0)</f>
        <v>0</v>
      </c>
      <c r="BP1149" s="11">
        <f>IF($AG1149,SUMPRODUCT(AV$2:AV1149,$AH$2:$AH1149)/SUM($AH$2:$AH1149),0)</f>
        <v>0</v>
      </c>
      <c r="BQ1149" s="11">
        <f>IF($AG1149,SUMPRODUCT(AW$2:AW1149,$AH$2:$AH1149)/SUM($AH$2:$AH1149),0)</f>
        <v>0</v>
      </c>
      <c r="BR1149" s="11">
        <f>IF($AG1149,SUMPRODUCT(AX$2:AX1149,$AH$2:$AH1149)/SUM($AH$2:$AH1149),0)</f>
        <v>0</v>
      </c>
      <c r="BS1149" s="11">
        <f>IF($AG1149,SUMPRODUCT(AY$2:AY1149,$AH$2:$AH1149)/SUM($AH$2:$AH1149),0)</f>
        <v>0</v>
      </c>
      <c r="BT1149" s="11">
        <f>IF($AG1149,SUMPRODUCT(AZ$2:AZ1149,$AH$2:$AH1149)/SUM($AH$2:$AH1149),0)</f>
        <v>0</v>
      </c>
      <c r="BU1149" s="11">
        <f>IF($AG1149,SUMPRODUCT(BA$2:BA1149,$AH$2:$AH1149)/SUM($AH$2:$AH1149),0)</f>
        <v>0</v>
      </c>
      <c r="BV1149" s="11"/>
      <c r="BW1149" s="109" cm="1">
        <f t="array" ref="BW1149">IF($AG1149,SQRT(SUMPRODUCT($AH$2:$AH1149, (AI$2:AI1149-BC1149)^2)/(SUM($AH$2:$AH1149)-1)),0)</f>
        <v>0</v>
      </c>
      <c r="BX1149" s="109" cm="1">
        <f t="array" ref="BX1149">IF($AG1149,SQRT(SUMPRODUCT($AH$2:$AH1149, (AJ$2:AJ1149-BD1149)^2)/(SUM($AH$2:$AH1149)-1)),0)</f>
        <v>0</v>
      </c>
      <c r="BY1149" s="109" cm="1">
        <f t="array" ref="BY1149">IF($AG1149,SQRT(SUMPRODUCT($AH$2:$AH1149, (AK$2:AK1149-BE1149)^2)/(SUM($AH$2:$AH1149)-1)),0)</f>
        <v>0</v>
      </c>
      <c r="BZ1149" s="109" cm="1">
        <f t="array" ref="BZ1149">IF($AG1149,SQRT(SUMPRODUCT($AH$2:$AH1149, (AL$2:AL1149-BF1149)^2)/(SUM($AH$2:$AH1149)-1)),0)</f>
        <v>0</v>
      </c>
      <c r="CA1149" s="109" cm="1">
        <f t="array" ref="CA1149">IF($AG1149,SQRT(SUMPRODUCT($AH$2:$AH1149, (AM$2:AM1149-BG1149)^2)/(SUM($AH$2:$AH1149)-1)),0)</f>
        <v>0</v>
      </c>
      <c r="CB1149" s="109" cm="1">
        <f t="array" ref="CB1149">IF($AG1149,SQRT(SUMPRODUCT($AH$2:$AH1149, (AN$2:AN1149-BH1149)^2)/(SUM($AH$2:$AH1149)-1)),0)</f>
        <v>0</v>
      </c>
      <c r="CC1149" s="109" cm="1">
        <f t="array" ref="CC1149">IF($AG1149,SQRT(SUMPRODUCT($AH$2:$AH1149, (AO$2:AO1149-BI1149)^2)/(SUM($AH$2:$AH1149)-1)),0)</f>
        <v>0</v>
      </c>
      <c r="CD1149" s="109" cm="1">
        <f t="array" ref="CD1149">IF($AG1149,SQRT(SUMPRODUCT($AH$2:$AH1149, (AP$2:AP1149-BJ1149)^2)/(SUM($AH$2:$AH1149)-1)),0)</f>
        <v>0</v>
      </c>
      <c r="CE1149" s="109" cm="1">
        <f t="array" ref="CE1149">IF($AG1149,SQRT(SUMPRODUCT($AH$2:$AH1149, (AQ$2:AQ1149-BK1149)^2)/(SUM($AH$2:$AH1149)-1)),0)</f>
        <v>0</v>
      </c>
      <c r="CF1149" s="109" cm="1">
        <f t="array" ref="CF1149">IF($AG1149,SQRT(SUMPRODUCT($AH$2:$AH1149, (AR$2:AR1149-BL1149)^2)/(SUM($AH$2:$AH1149)-1)),0)</f>
        <v>0</v>
      </c>
      <c r="CG1149" s="109" cm="1">
        <f t="array" ref="CG1149">IF($AG1149,SQRT(SUMPRODUCT($AH$2:$AH1149, (AS$2:AS1149-BM1149)^2)/(SUM($AH$2:$AH1149)-1)),0)</f>
        <v>0</v>
      </c>
      <c r="CH1149" s="109" cm="1">
        <f t="array" ref="CH1149">IF($AG1149,SQRT(SUMPRODUCT($AH$2:$AH1149, (AT$2:AT1149-BN1149)^2)/(SUM($AH$2:$AH1149)-1)),0)</f>
        <v>0</v>
      </c>
      <c r="CI1149" s="109" cm="1">
        <f t="array" ref="CI1149">IF($AG1149,SQRT(SUMPRODUCT($AH$2:$AH1149, (AU$2:AU1149-BO1149)^2)/(SUM($AH$2:$AH1149)-1)),0)</f>
        <v>0</v>
      </c>
      <c r="CJ1149" s="109" cm="1">
        <f t="array" ref="CJ1149">IF($AG1149,SQRT(SUMPRODUCT($AH$2:$AH1149, (AV$2:AV1149-BP1149)^2)/(SUM($AH$2:$AH1149)-1)),0)</f>
        <v>0</v>
      </c>
      <c r="CK1149" s="109" cm="1">
        <f t="array" ref="CK1149">IF($AG1149,SQRT(SUMPRODUCT($AH$2:$AH1149, (AW$2:AW1149-BQ1149)^2)/(SUM($AH$2:$AH1149)-1)),0)</f>
        <v>0</v>
      </c>
      <c r="CL1149" s="109" cm="1">
        <f t="array" ref="CL1149">IF($AG1149,SQRT(SUMPRODUCT($AH$2:$AH1149, (AX$2:AX1149-BR1149)^2)/(SUM($AH$2:$AH1149)-1)),0)</f>
        <v>0</v>
      </c>
      <c r="CM1149" s="109" cm="1">
        <f t="array" ref="CM1149">IF($AG1149,SQRT(SUMPRODUCT($AH$2:$AH1149, (AY$2:AY1149-BS1149)^2)/(SUM($AH$2:$AH1149)-1)),0)</f>
        <v>0</v>
      </c>
      <c r="CN1149" s="109" cm="1">
        <f t="array" ref="CN1149">IF($AG1149,SQRT(SUMPRODUCT($AH$2:$AH1149, (AZ$2:AZ1149-BT1149)^2)/(SUM($AH$2:$AH1149)-1)),0)</f>
        <v>0</v>
      </c>
      <c r="CO1149" s="109" cm="1">
        <f t="array" ref="CO1149">IF($AG1149,SQRT(SUMPRODUCT($AH$2:$AH1149, (BA$2:BA1149-BU1149)^2)/(SUM($AH$2:$AH1149)-1)),0)</f>
        <v>0</v>
      </c>
    </row>
    <row r="1150" spans="34:93" x14ac:dyDescent="0.25">
      <c r="AH1150" s="99" t="str">
        <f t="shared" si="268"/>
        <v/>
      </c>
      <c r="AI1150" s="11">
        <f t="shared" ca="1" si="269"/>
        <v>0</v>
      </c>
      <c r="AJ1150" s="11">
        <f t="shared" ca="1" si="269"/>
        <v>0</v>
      </c>
      <c r="AK1150" s="11">
        <f t="shared" ca="1" si="269"/>
        <v>0</v>
      </c>
      <c r="AL1150" s="11">
        <f t="shared" ca="1" si="269"/>
        <v>0</v>
      </c>
      <c r="AM1150" s="11">
        <f t="shared" ca="1" si="269"/>
        <v>0</v>
      </c>
      <c r="AN1150" s="11">
        <f t="shared" ca="1" si="269"/>
        <v>0</v>
      </c>
      <c r="AO1150" s="11">
        <f t="shared" ca="1" si="269"/>
        <v>0</v>
      </c>
      <c r="AP1150" s="11">
        <f t="shared" ca="1" si="269"/>
        <v>0</v>
      </c>
      <c r="AQ1150" s="11">
        <f t="shared" ca="1" si="269"/>
        <v>0</v>
      </c>
      <c r="AR1150" s="11">
        <f t="shared" ca="1" si="269"/>
        <v>0</v>
      </c>
      <c r="AS1150" s="11">
        <f t="shared" ca="1" si="270"/>
        <v>0</v>
      </c>
      <c r="AT1150" s="11">
        <f t="shared" ca="1" si="270"/>
        <v>0</v>
      </c>
      <c r="AU1150" s="11">
        <f t="shared" ca="1" si="270"/>
        <v>0</v>
      </c>
      <c r="AV1150" s="11">
        <f t="shared" ca="1" si="270"/>
        <v>0</v>
      </c>
      <c r="AW1150" s="11">
        <f t="shared" ca="1" si="270"/>
        <v>0</v>
      </c>
      <c r="AX1150" s="11">
        <f t="shared" ca="1" si="270"/>
        <v>0</v>
      </c>
      <c r="AY1150" s="11">
        <f t="shared" ca="1" si="270"/>
        <v>0</v>
      </c>
      <c r="AZ1150" s="11">
        <f t="shared" ca="1" si="270"/>
        <v>0</v>
      </c>
      <c r="BA1150" s="11">
        <f t="shared" ca="1" si="270"/>
        <v>0</v>
      </c>
      <c r="BB1150" s="11"/>
      <c r="BC1150" s="11">
        <f>IF($AG1150,SUMPRODUCT(AI$2:AI1150,$AH$2:$AH1150)/SUM($AH$2:$AH1150),0)</f>
        <v>0</v>
      </c>
      <c r="BD1150" s="11">
        <f>IF($AG1150,SUMPRODUCT(AJ$2:AJ1150,$AH$2:$AH1150)/SUM($AH$2:$AH1150),0)</f>
        <v>0</v>
      </c>
      <c r="BE1150" s="11">
        <f>IF($AG1150,SUMPRODUCT(AK$2:AK1150,$AH$2:$AH1150)/SUM($AH$2:$AH1150),0)</f>
        <v>0</v>
      </c>
      <c r="BF1150" s="11">
        <f>IF($AG1150,SUMPRODUCT(AL$2:AL1150,$AH$2:$AH1150)/SUM($AH$2:$AH1150),0)</f>
        <v>0</v>
      </c>
      <c r="BG1150" s="11">
        <f>IF($AG1150,SUMPRODUCT(AM$2:AM1150,$AH$2:$AH1150)/SUM($AH$2:$AH1150),0)</f>
        <v>0</v>
      </c>
      <c r="BH1150" s="11">
        <f>IF($AG1150,SUMPRODUCT(AN$2:AN1150,$AH$2:$AH1150)/SUM($AH$2:$AH1150),0)</f>
        <v>0</v>
      </c>
      <c r="BI1150" s="11">
        <f>IF($AG1150,SUMPRODUCT(AO$2:AO1150,$AH$2:$AH1150)/SUM($AH$2:$AH1150),0)</f>
        <v>0</v>
      </c>
      <c r="BJ1150" s="11">
        <f>IF($AG1150,SUMPRODUCT(AP$2:AP1150,$AH$2:$AH1150)/SUM($AH$2:$AH1150),0)</f>
        <v>0</v>
      </c>
      <c r="BK1150" s="11">
        <f>IF($AG1150,SUMPRODUCT(AQ$2:AQ1150,$AH$2:$AH1150)/SUM($AH$2:$AH1150),0)</f>
        <v>0</v>
      </c>
      <c r="BL1150" s="11">
        <f>IF($AG1150,SUMPRODUCT(AR$2:AR1150,$AH$2:$AH1150)/SUM($AH$2:$AH1150),0)</f>
        <v>0</v>
      </c>
      <c r="BM1150" s="11">
        <f>IF($AG1150,SUMPRODUCT(AS$2:AS1150,$AH$2:$AH1150)/SUM($AH$2:$AH1150),0)</f>
        <v>0</v>
      </c>
      <c r="BN1150" s="11">
        <f>IF($AG1150,SUMPRODUCT(AT$2:AT1150,$AH$2:$AH1150)/SUM($AH$2:$AH1150),0)</f>
        <v>0</v>
      </c>
      <c r="BO1150" s="11">
        <f>IF($AG1150,SUMPRODUCT(AU$2:AU1150,$AH$2:$AH1150)/SUM($AH$2:$AH1150),0)</f>
        <v>0</v>
      </c>
      <c r="BP1150" s="11">
        <f>IF($AG1150,SUMPRODUCT(AV$2:AV1150,$AH$2:$AH1150)/SUM($AH$2:$AH1150),0)</f>
        <v>0</v>
      </c>
      <c r="BQ1150" s="11">
        <f>IF($AG1150,SUMPRODUCT(AW$2:AW1150,$AH$2:$AH1150)/SUM($AH$2:$AH1150),0)</f>
        <v>0</v>
      </c>
      <c r="BR1150" s="11">
        <f>IF($AG1150,SUMPRODUCT(AX$2:AX1150,$AH$2:$AH1150)/SUM($AH$2:$AH1150),0)</f>
        <v>0</v>
      </c>
      <c r="BS1150" s="11">
        <f>IF($AG1150,SUMPRODUCT(AY$2:AY1150,$AH$2:$AH1150)/SUM($AH$2:$AH1150),0)</f>
        <v>0</v>
      </c>
      <c r="BT1150" s="11">
        <f>IF($AG1150,SUMPRODUCT(AZ$2:AZ1150,$AH$2:$AH1150)/SUM($AH$2:$AH1150),0)</f>
        <v>0</v>
      </c>
      <c r="BU1150" s="11">
        <f>IF($AG1150,SUMPRODUCT(BA$2:BA1150,$AH$2:$AH1150)/SUM($AH$2:$AH1150),0)</f>
        <v>0</v>
      </c>
      <c r="BV1150" s="11"/>
      <c r="BW1150" s="109" cm="1">
        <f t="array" ref="BW1150">IF($AG1150,SQRT(SUMPRODUCT($AH$2:$AH1150, (AI$2:AI1150-BC1150)^2)/(SUM($AH$2:$AH1150)-1)),0)</f>
        <v>0</v>
      </c>
      <c r="BX1150" s="109" cm="1">
        <f t="array" ref="BX1150">IF($AG1150,SQRT(SUMPRODUCT($AH$2:$AH1150, (AJ$2:AJ1150-BD1150)^2)/(SUM($AH$2:$AH1150)-1)),0)</f>
        <v>0</v>
      </c>
      <c r="BY1150" s="109" cm="1">
        <f t="array" ref="BY1150">IF($AG1150,SQRT(SUMPRODUCT($AH$2:$AH1150, (AK$2:AK1150-BE1150)^2)/(SUM($AH$2:$AH1150)-1)),0)</f>
        <v>0</v>
      </c>
      <c r="BZ1150" s="109" cm="1">
        <f t="array" ref="BZ1150">IF($AG1150,SQRT(SUMPRODUCT($AH$2:$AH1150, (AL$2:AL1150-BF1150)^2)/(SUM($AH$2:$AH1150)-1)),0)</f>
        <v>0</v>
      </c>
      <c r="CA1150" s="109" cm="1">
        <f t="array" ref="CA1150">IF($AG1150,SQRT(SUMPRODUCT($AH$2:$AH1150, (AM$2:AM1150-BG1150)^2)/(SUM($AH$2:$AH1150)-1)),0)</f>
        <v>0</v>
      </c>
      <c r="CB1150" s="109" cm="1">
        <f t="array" ref="CB1150">IF($AG1150,SQRT(SUMPRODUCT($AH$2:$AH1150, (AN$2:AN1150-BH1150)^2)/(SUM($AH$2:$AH1150)-1)),0)</f>
        <v>0</v>
      </c>
      <c r="CC1150" s="109" cm="1">
        <f t="array" ref="CC1150">IF($AG1150,SQRT(SUMPRODUCT($AH$2:$AH1150, (AO$2:AO1150-BI1150)^2)/(SUM($AH$2:$AH1150)-1)),0)</f>
        <v>0</v>
      </c>
      <c r="CD1150" s="109" cm="1">
        <f t="array" ref="CD1150">IF($AG1150,SQRT(SUMPRODUCT($AH$2:$AH1150, (AP$2:AP1150-BJ1150)^2)/(SUM($AH$2:$AH1150)-1)),0)</f>
        <v>0</v>
      </c>
      <c r="CE1150" s="109" cm="1">
        <f t="array" ref="CE1150">IF($AG1150,SQRT(SUMPRODUCT($AH$2:$AH1150, (AQ$2:AQ1150-BK1150)^2)/(SUM($AH$2:$AH1150)-1)),0)</f>
        <v>0</v>
      </c>
      <c r="CF1150" s="109" cm="1">
        <f t="array" ref="CF1150">IF($AG1150,SQRT(SUMPRODUCT($AH$2:$AH1150, (AR$2:AR1150-BL1150)^2)/(SUM($AH$2:$AH1150)-1)),0)</f>
        <v>0</v>
      </c>
      <c r="CG1150" s="109" cm="1">
        <f t="array" ref="CG1150">IF($AG1150,SQRT(SUMPRODUCT($AH$2:$AH1150, (AS$2:AS1150-BM1150)^2)/(SUM($AH$2:$AH1150)-1)),0)</f>
        <v>0</v>
      </c>
      <c r="CH1150" s="109" cm="1">
        <f t="array" ref="CH1150">IF($AG1150,SQRT(SUMPRODUCT($AH$2:$AH1150, (AT$2:AT1150-BN1150)^2)/(SUM($AH$2:$AH1150)-1)),0)</f>
        <v>0</v>
      </c>
      <c r="CI1150" s="109" cm="1">
        <f t="array" ref="CI1150">IF($AG1150,SQRT(SUMPRODUCT($AH$2:$AH1150, (AU$2:AU1150-BO1150)^2)/(SUM($AH$2:$AH1150)-1)),0)</f>
        <v>0</v>
      </c>
      <c r="CJ1150" s="109" cm="1">
        <f t="array" ref="CJ1150">IF($AG1150,SQRT(SUMPRODUCT($AH$2:$AH1150, (AV$2:AV1150-BP1150)^2)/(SUM($AH$2:$AH1150)-1)),0)</f>
        <v>0</v>
      </c>
      <c r="CK1150" s="109" cm="1">
        <f t="array" ref="CK1150">IF($AG1150,SQRT(SUMPRODUCT($AH$2:$AH1150, (AW$2:AW1150-BQ1150)^2)/(SUM($AH$2:$AH1150)-1)),0)</f>
        <v>0</v>
      </c>
      <c r="CL1150" s="109" cm="1">
        <f t="array" ref="CL1150">IF($AG1150,SQRT(SUMPRODUCT($AH$2:$AH1150, (AX$2:AX1150-BR1150)^2)/(SUM($AH$2:$AH1150)-1)),0)</f>
        <v>0</v>
      </c>
      <c r="CM1150" s="109" cm="1">
        <f t="array" ref="CM1150">IF($AG1150,SQRT(SUMPRODUCT($AH$2:$AH1150, (AY$2:AY1150-BS1150)^2)/(SUM($AH$2:$AH1150)-1)),0)</f>
        <v>0</v>
      </c>
      <c r="CN1150" s="109" cm="1">
        <f t="array" ref="CN1150">IF($AG1150,SQRT(SUMPRODUCT($AH$2:$AH1150, (AZ$2:AZ1150-BT1150)^2)/(SUM($AH$2:$AH1150)-1)),0)</f>
        <v>0</v>
      </c>
      <c r="CO1150" s="109" cm="1">
        <f t="array" ref="CO1150">IF($AG1150,SQRT(SUMPRODUCT($AH$2:$AH1150, (BA$2:BA1150-BU1150)^2)/(SUM($AH$2:$AH1150)-1)),0)</f>
        <v>0</v>
      </c>
    </row>
    <row r="1151" spans="34:93" x14ac:dyDescent="0.25">
      <c r="AH1151" s="99" t="str">
        <f t="shared" si="268"/>
        <v/>
      </c>
      <c r="AI1151" s="11">
        <f t="shared" ca="1" si="269"/>
        <v>0</v>
      </c>
      <c r="AJ1151" s="11">
        <f t="shared" ca="1" si="269"/>
        <v>0</v>
      </c>
      <c r="AK1151" s="11">
        <f t="shared" ca="1" si="269"/>
        <v>0</v>
      </c>
      <c r="AL1151" s="11">
        <f t="shared" ca="1" si="269"/>
        <v>0</v>
      </c>
      <c r="AM1151" s="11">
        <f t="shared" ca="1" si="269"/>
        <v>0</v>
      </c>
      <c r="AN1151" s="11">
        <f t="shared" ca="1" si="269"/>
        <v>0</v>
      </c>
      <c r="AO1151" s="11">
        <f t="shared" ca="1" si="269"/>
        <v>0</v>
      </c>
      <c r="AP1151" s="11">
        <f t="shared" ca="1" si="269"/>
        <v>0</v>
      </c>
      <c r="AQ1151" s="11">
        <f t="shared" ca="1" si="269"/>
        <v>0</v>
      </c>
      <c r="AR1151" s="11">
        <f t="shared" ca="1" si="269"/>
        <v>0</v>
      </c>
      <c r="AS1151" s="11">
        <f t="shared" ca="1" si="270"/>
        <v>0</v>
      </c>
      <c r="AT1151" s="11">
        <f t="shared" ca="1" si="270"/>
        <v>0</v>
      </c>
      <c r="AU1151" s="11">
        <f t="shared" ca="1" si="270"/>
        <v>0</v>
      </c>
      <c r="AV1151" s="11">
        <f t="shared" ca="1" si="270"/>
        <v>0</v>
      </c>
      <c r="AW1151" s="11">
        <f t="shared" ca="1" si="270"/>
        <v>0</v>
      </c>
      <c r="AX1151" s="11">
        <f t="shared" ca="1" si="270"/>
        <v>0</v>
      </c>
      <c r="AY1151" s="11">
        <f t="shared" ca="1" si="270"/>
        <v>0</v>
      </c>
      <c r="AZ1151" s="11">
        <f t="shared" ca="1" si="270"/>
        <v>0</v>
      </c>
      <c r="BA1151" s="11">
        <f t="shared" ca="1" si="270"/>
        <v>0</v>
      </c>
      <c r="BB1151" s="11"/>
      <c r="BC1151" s="11">
        <f>IF($AG1151,SUMPRODUCT(AI$2:AI1151,$AH$2:$AH1151)/SUM($AH$2:$AH1151),0)</f>
        <v>0</v>
      </c>
      <c r="BD1151" s="11">
        <f>IF($AG1151,SUMPRODUCT(AJ$2:AJ1151,$AH$2:$AH1151)/SUM($AH$2:$AH1151),0)</f>
        <v>0</v>
      </c>
      <c r="BE1151" s="11">
        <f>IF($AG1151,SUMPRODUCT(AK$2:AK1151,$AH$2:$AH1151)/SUM($AH$2:$AH1151),0)</f>
        <v>0</v>
      </c>
      <c r="BF1151" s="11">
        <f>IF($AG1151,SUMPRODUCT(AL$2:AL1151,$AH$2:$AH1151)/SUM($AH$2:$AH1151),0)</f>
        <v>0</v>
      </c>
      <c r="BG1151" s="11">
        <f>IF($AG1151,SUMPRODUCT(AM$2:AM1151,$AH$2:$AH1151)/SUM($AH$2:$AH1151),0)</f>
        <v>0</v>
      </c>
      <c r="BH1151" s="11">
        <f>IF($AG1151,SUMPRODUCT(AN$2:AN1151,$AH$2:$AH1151)/SUM($AH$2:$AH1151),0)</f>
        <v>0</v>
      </c>
      <c r="BI1151" s="11">
        <f>IF($AG1151,SUMPRODUCT(AO$2:AO1151,$AH$2:$AH1151)/SUM($AH$2:$AH1151),0)</f>
        <v>0</v>
      </c>
      <c r="BJ1151" s="11">
        <f>IF($AG1151,SUMPRODUCT(AP$2:AP1151,$AH$2:$AH1151)/SUM($AH$2:$AH1151),0)</f>
        <v>0</v>
      </c>
      <c r="BK1151" s="11">
        <f>IF($AG1151,SUMPRODUCT(AQ$2:AQ1151,$AH$2:$AH1151)/SUM($AH$2:$AH1151),0)</f>
        <v>0</v>
      </c>
      <c r="BL1151" s="11">
        <f>IF($AG1151,SUMPRODUCT(AR$2:AR1151,$AH$2:$AH1151)/SUM($AH$2:$AH1151),0)</f>
        <v>0</v>
      </c>
      <c r="BM1151" s="11">
        <f>IF($AG1151,SUMPRODUCT(AS$2:AS1151,$AH$2:$AH1151)/SUM($AH$2:$AH1151),0)</f>
        <v>0</v>
      </c>
      <c r="BN1151" s="11">
        <f>IF($AG1151,SUMPRODUCT(AT$2:AT1151,$AH$2:$AH1151)/SUM($AH$2:$AH1151),0)</f>
        <v>0</v>
      </c>
      <c r="BO1151" s="11">
        <f>IF($AG1151,SUMPRODUCT(AU$2:AU1151,$AH$2:$AH1151)/SUM($AH$2:$AH1151),0)</f>
        <v>0</v>
      </c>
      <c r="BP1151" s="11">
        <f>IF($AG1151,SUMPRODUCT(AV$2:AV1151,$AH$2:$AH1151)/SUM($AH$2:$AH1151),0)</f>
        <v>0</v>
      </c>
      <c r="BQ1151" s="11">
        <f>IF($AG1151,SUMPRODUCT(AW$2:AW1151,$AH$2:$AH1151)/SUM($AH$2:$AH1151),0)</f>
        <v>0</v>
      </c>
      <c r="BR1151" s="11">
        <f>IF($AG1151,SUMPRODUCT(AX$2:AX1151,$AH$2:$AH1151)/SUM($AH$2:$AH1151),0)</f>
        <v>0</v>
      </c>
      <c r="BS1151" s="11">
        <f>IF($AG1151,SUMPRODUCT(AY$2:AY1151,$AH$2:$AH1151)/SUM($AH$2:$AH1151),0)</f>
        <v>0</v>
      </c>
      <c r="BT1151" s="11">
        <f>IF($AG1151,SUMPRODUCT(AZ$2:AZ1151,$AH$2:$AH1151)/SUM($AH$2:$AH1151),0)</f>
        <v>0</v>
      </c>
      <c r="BU1151" s="11">
        <f>IF($AG1151,SUMPRODUCT(BA$2:BA1151,$AH$2:$AH1151)/SUM($AH$2:$AH1151),0)</f>
        <v>0</v>
      </c>
      <c r="BV1151" s="11"/>
      <c r="BW1151" s="109" cm="1">
        <f t="array" ref="BW1151">IF($AG1151,SQRT(SUMPRODUCT($AH$2:$AH1151, (AI$2:AI1151-BC1151)^2)/(SUM($AH$2:$AH1151)-1)),0)</f>
        <v>0</v>
      </c>
      <c r="BX1151" s="109" cm="1">
        <f t="array" ref="BX1151">IF($AG1151,SQRT(SUMPRODUCT($AH$2:$AH1151, (AJ$2:AJ1151-BD1151)^2)/(SUM($AH$2:$AH1151)-1)),0)</f>
        <v>0</v>
      </c>
      <c r="BY1151" s="109" cm="1">
        <f t="array" ref="BY1151">IF($AG1151,SQRT(SUMPRODUCT($AH$2:$AH1151, (AK$2:AK1151-BE1151)^2)/(SUM($AH$2:$AH1151)-1)),0)</f>
        <v>0</v>
      </c>
      <c r="BZ1151" s="109" cm="1">
        <f t="array" ref="BZ1151">IF($AG1151,SQRT(SUMPRODUCT($AH$2:$AH1151, (AL$2:AL1151-BF1151)^2)/(SUM($AH$2:$AH1151)-1)),0)</f>
        <v>0</v>
      </c>
      <c r="CA1151" s="109" cm="1">
        <f t="array" ref="CA1151">IF($AG1151,SQRT(SUMPRODUCT($AH$2:$AH1151, (AM$2:AM1151-BG1151)^2)/(SUM($AH$2:$AH1151)-1)),0)</f>
        <v>0</v>
      </c>
      <c r="CB1151" s="109" cm="1">
        <f t="array" ref="CB1151">IF($AG1151,SQRT(SUMPRODUCT($AH$2:$AH1151, (AN$2:AN1151-BH1151)^2)/(SUM($AH$2:$AH1151)-1)),0)</f>
        <v>0</v>
      </c>
      <c r="CC1151" s="109" cm="1">
        <f t="array" ref="CC1151">IF($AG1151,SQRT(SUMPRODUCT($AH$2:$AH1151, (AO$2:AO1151-BI1151)^2)/(SUM($AH$2:$AH1151)-1)),0)</f>
        <v>0</v>
      </c>
      <c r="CD1151" s="109" cm="1">
        <f t="array" ref="CD1151">IF($AG1151,SQRT(SUMPRODUCT($AH$2:$AH1151, (AP$2:AP1151-BJ1151)^2)/(SUM($AH$2:$AH1151)-1)),0)</f>
        <v>0</v>
      </c>
      <c r="CE1151" s="109" cm="1">
        <f t="array" ref="CE1151">IF($AG1151,SQRT(SUMPRODUCT($AH$2:$AH1151, (AQ$2:AQ1151-BK1151)^2)/(SUM($AH$2:$AH1151)-1)),0)</f>
        <v>0</v>
      </c>
      <c r="CF1151" s="109" cm="1">
        <f t="array" ref="CF1151">IF($AG1151,SQRT(SUMPRODUCT($AH$2:$AH1151, (AR$2:AR1151-BL1151)^2)/(SUM($AH$2:$AH1151)-1)),0)</f>
        <v>0</v>
      </c>
      <c r="CG1151" s="109" cm="1">
        <f t="array" ref="CG1151">IF($AG1151,SQRT(SUMPRODUCT($AH$2:$AH1151, (AS$2:AS1151-BM1151)^2)/(SUM($AH$2:$AH1151)-1)),0)</f>
        <v>0</v>
      </c>
      <c r="CH1151" s="109" cm="1">
        <f t="array" ref="CH1151">IF($AG1151,SQRT(SUMPRODUCT($AH$2:$AH1151, (AT$2:AT1151-BN1151)^2)/(SUM($AH$2:$AH1151)-1)),0)</f>
        <v>0</v>
      </c>
      <c r="CI1151" s="109" cm="1">
        <f t="array" ref="CI1151">IF($AG1151,SQRT(SUMPRODUCT($AH$2:$AH1151, (AU$2:AU1151-BO1151)^2)/(SUM($AH$2:$AH1151)-1)),0)</f>
        <v>0</v>
      </c>
      <c r="CJ1151" s="109" cm="1">
        <f t="array" ref="CJ1151">IF($AG1151,SQRT(SUMPRODUCT($AH$2:$AH1151, (AV$2:AV1151-BP1151)^2)/(SUM($AH$2:$AH1151)-1)),0)</f>
        <v>0</v>
      </c>
      <c r="CK1151" s="109" cm="1">
        <f t="array" ref="CK1151">IF($AG1151,SQRT(SUMPRODUCT($AH$2:$AH1151, (AW$2:AW1151-BQ1151)^2)/(SUM($AH$2:$AH1151)-1)),0)</f>
        <v>0</v>
      </c>
      <c r="CL1151" s="109" cm="1">
        <f t="array" ref="CL1151">IF($AG1151,SQRT(SUMPRODUCT($AH$2:$AH1151, (AX$2:AX1151-BR1151)^2)/(SUM($AH$2:$AH1151)-1)),0)</f>
        <v>0</v>
      </c>
      <c r="CM1151" s="109" cm="1">
        <f t="array" ref="CM1151">IF($AG1151,SQRT(SUMPRODUCT($AH$2:$AH1151, (AY$2:AY1151-BS1151)^2)/(SUM($AH$2:$AH1151)-1)),0)</f>
        <v>0</v>
      </c>
      <c r="CN1151" s="109" cm="1">
        <f t="array" ref="CN1151">IF($AG1151,SQRT(SUMPRODUCT($AH$2:$AH1151, (AZ$2:AZ1151-BT1151)^2)/(SUM($AH$2:$AH1151)-1)),0)</f>
        <v>0</v>
      </c>
      <c r="CO1151" s="109" cm="1">
        <f t="array" ref="CO1151">IF($AG1151,SQRT(SUMPRODUCT($AH$2:$AH1151, (BA$2:BA1151-BU1151)^2)/(SUM($AH$2:$AH1151)-1)),0)</f>
        <v>0</v>
      </c>
    </row>
    <row r="1152" spans="34:93" x14ac:dyDescent="0.25">
      <c r="AH1152" s="99" t="str">
        <f t="shared" si="268"/>
        <v/>
      </c>
      <c r="AI1152" s="11">
        <f t="shared" ref="AI1152:AR1161" ca="1" si="271">IF(AI$1&lt;&gt;0,SUMIFS(INDIRECT(AI$1), Fecha,$AG1152),0)</f>
        <v>0</v>
      </c>
      <c r="AJ1152" s="11">
        <f t="shared" ca="1" si="271"/>
        <v>0</v>
      </c>
      <c r="AK1152" s="11">
        <f t="shared" ca="1" si="271"/>
        <v>0</v>
      </c>
      <c r="AL1152" s="11">
        <f t="shared" ca="1" si="271"/>
        <v>0</v>
      </c>
      <c r="AM1152" s="11">
        <f t="shared" ca="1" si="271"/>
        <v>0</v>
      </c>
      <c r="AN1152" s="11">
        <f t="shared" ca="1" si="271"/>
        <v>0</v>
      </c>
      <c r="AO1152" s="11">
        <f t="shared" ca="1" si="271"/>
        <v>0</v>
      </c>
      <c r="AP1152" s="11">
        <f t="shared" ca="1" si="271"/>
        <v>0</v>
      </c>
      <c r="AQ1152" s="11">
        <f t="shared" ca="1" si="271"/>
        <v>0</v>
      </c>
      <c r="AR1152" s="11">
        <f t="shared" ca="1" si="271"/>
        <v>0</v>
      </c>
      <c r="AS1152" s="11">
        <f t="shared" ref="AS1152:BA1161" ca="1" si="272">IF(AS$1&lt;&gt;0,SUMIFS(INDIRECT(AS$1), Fecha,$AG1152),0)</f>
        <v>0</v>
      </c>
      <c r="AT1152" s="11">
        <f t="shared" ca="1" si="272"/>
        <v>0</v>
      </c>
      <c r="AU1152" s="11">
        <f t="shared" ca="1" si="272"/>
        <v>0</v>
      </c>
      <c r="AV1152" s="11">
        <f t="shared" ca="1" si="272"/>
        <v>0</v>
      </c>
      <c r="AW1152" s="11">
        <f t="shared" ca="1" si="272"/>
        <v>0</v>
      </c>
      <c r="AX1152" s="11">
        <f t="shared" ca="1" si="272"/>
        <v>0</v>
      </c>
      <c r="AY1152" s="11">
        <f t="shared" ca="1" si="272"/>
        <v>0</v>
      </c>
      <c r="AZ1152" s="11">
        <f t="shared" ca="1" si="272"/>
        <v>0</v>
      </c>
      <c r="BA1152" s="11">
        <f t="shared" ca="1" si="272"/>
        <v>0</v>
      </c>
      <c r="BB1152" s="11"/>
      <c r="BC1152" s="11">
        <f>IF($AG1152,SUMPRODUCT(AI$2:AI1152,$AH$2:$AH1152)/SUM($AH$2:$AH1152),0)</f>
        <v>0</v>
      </c>
      <c r="BD1152" s="11">
        <f>IF($AG1152,SUMPRODUCT(AJ$2:AJ1152,$AH$2:$AH1152)/SUM($AH$2:$AH1152),0)</f>
        <v>0</v>
      </c>
      <c r="BE1152" s="11">
        <f>IF($AG1152,SUMPRODUCT(AK$2:AK1152,$AH$2:$AH1152)/SUM($AH$2:$AH1152),0)</f>
        <v>0</v>
      </c>
      <c r="BF1152" s="11">
        <f>IF($AG1152,SUMPRODUCT(AL$2:AL1152,$AH$2:$AH1152)/SUM($AH$2:$AH1152),0)</f>
        <v>0</v>
      </c>
      <c r="BG1152" s="11">
        <f>IF($AG1152,SUMPRODUCT(AM$2:AM1152,$AH$2:$AH1152)/SUM($AH$2:$AH1152),0)</f>
        <v>0</v>
      </c>
      <c r="BH1152" s="11">
        <f>IF($AG1152,SUMPRODUCT(AN$2:AN1152,$AH$2:$AH1152)/SUM($AH$2:$AH1152),0)</f>
        <v>0</v>
      </c>
      <c r="BI1152" s="11">
        <f>IF($AG1152,SUMPRODUCT(AO$2:AO1152,$AH$2:$AH1152)/SUM($AH$2:$AH1152),0)</f>
        <v>0</v>
      </c>
      <c r="BJ1152" s="11">
        <f>IF($AG1152,SUMPRODUCT(AP$2:AP1152,$AH$2:$AH1152)/SUM($AH$2:$AH1152),0)</f>
        <v>0</v>
      </c>
      <c r="BK1152" s="11">
        <f>IF($AG1152,SUMPRODUCT(AQ$2:AQ1152,$AH$2:$AH1152)/SUM($AH$2:$AH1152),0)</f>
        <v>0</v>
      </c>
      <c r="BL1152" s="11">
        <f>IF($AG1152,SUMPRODUCT(AR$2:AR1152,$AH$2:$AH1152)/SUM($AH$2:$AH1152),0)</f>
        <v>0</v>
      </c>
      <c r="BM1152" s="11">
        <f>IF($AG1152,SUMPRODUCT(AS$2:AS1152,$AH$2:$AH1152)/SUM($AH$2:$AH1152),0)</f>
        <v>0</v>
      </c>
      <c r="BN1152" s="11">
        <f>IF($AG1152,SUMPRODUCT(AT$2:AT1152,$AH$2:$AH1152)/SUM($AH$2:$AH1152),0)</f>
        <v>0</v>
      </c>
      <c r="BO1152" s="11">
        <f>IF($AG1152,SUMPRODUCT(AU$2:AU1152,$AH$2:$AH1152)/SUM($AH$2:$AH1152),0)</f>
        <v>0</v>
      </c>
      <c r="BP1152" s="11">
        <f>IF($AG1152,SUMPRODUCT(AV$2:AV1152,$AH$2:$AH1152)/SUM($AH$2:$AH1152),0)</f>
        <v>0</v>
      </c>
      <c r="BQ1152" s="11">
        <f>IF($AG1152,SUMPRODUCT(AW$2:AW1152,$AH$2:$AH1152)/SUM($AH$2:$AH1152),0)</f>
        <v>0</v>
      </c>
      <c r="BR1152" s="11">
        <f>IF($AG1152,SUMPRODUCT(AX$2:AX1152,$AH$2:$AH1152)/SUM($AH$2:$AH1152),0)</f>
        <v>0</v>
      </c>
      <c r="BS1152" s="11">
        <f>IF($AG1152,SUMPRODUCT(AY$2:AY1152,$AH$2:$AH1152)/SUM($AH$2:$AH1152),0)</f>
        <v>0</v>
      </c>
      <c r="BT1152" s="11">
        <f>IF($AG1152,SUMPRODUCT(AZ$2:AZ1152,$AH$2:$AH1152)/SUM($AH$2:$AH1152),0)</f>
        <v>0</v>
      </c>
      <c r="BU1152" s="11">
        <f>IF($AG1152,SUMPRODUCT(BA$2:BA1152,$AH$2:$AH1152)/SUM($AH$2:$AH1152),0)</f>
        <v>0</v>
      </c>
      <c r="BV1152" s="11"/>
      <c r="BW1152" s="109" cm="1">
        <f t="array" ref="BW1152">IF($AG1152,SQRT(SUMPRODUCT($AH$2:$AH1152, (AI$2:AI1152-BC1152)^2)/(SUM($AH$2:$AH1152)-1)),0)</f>
        <v>0</v>
      </c>
      <c r="BX1152" s="109" cm="1">
        <f t="array" ref="BX1152">IF($AG1152,SQRT(SUMPRODUCT($AH$2:$AH1152, (AJ$2:AJ1152-BD1152)^2)/(SUM($AH$2:$AH1152)-1)),0)</f>
        <v>0</v>
      </c>
      <c r="BY1152" s="109" cm="1">
        <f t="array" ref="BY1152">IF($AG1152,SQRT(SUMPRODUCT($AH$2:$AH1152, (AK$2:AK1152-BE1152)^2)/(SUM($AH$2:$AH1152)-1)),0)</f>
        <v>0</v>
      </c>
      <c r="BZ1152" s="109" cm="1">
        <f t="array" ref="BZ1152">IF($AG1152,SQRT(SUMPRODUCT($AH$2:$AH1152, (AL$2:AL1152-BF1152)^2)/(SUM($AH$2:$AH1152)-1)),0)</f>
        <v>0</v>
      </c>
      <c r="CA1152" s="109" cm="1">
        <f t="array" ref="CA1152">IF($AG1152,SQRT(SUMPRODUCT($AH$2:$AH1152, (AM$2:AM1152-BG1152)^2)/(SUM($AH$2:$AH1152)-1)),0)</f>
        <v>0</v>
      </c>
      <c r="CB1152" s="109" cm="1">
        <f t="array" ref="CB1152">IF($AG1152,SQRT(SUMPRODUCT($AH$2:$AH1152, (AN$2:AN1152-BH1152)^2)/(SUM($AH$2:$AH1152)-1)),0)</f>
        <v>0</v>
      </c>
      <c r="CC1152" s="109" cm="1">
        <f t="array" ref="CC1152">IF($AG1152,SQRT(SUMPRODUCT($AH$2:$AH1152, (AO$2:AO1152-BI1152)^2)/(SUM($AH$2:$AH1152)-1)),0)</f>
        <v>0</v>
      </c>
      <c r="CD1152" s="109" cm="1">
        <f t="array" ref="CD1152">IF($AG1152,SQRT(SUMPRODUCT($AH$2:$AH1152, (AP$2:AP1152-BJ1152)^2)/(SUM($AH$2:$AH1152)-1)),0)</f>
        <v>0</v>
      </c>
      <c r="CE1152" s="109" cm="1">
        <f t="array" ref="CE1152">IF($AG1152,SQRT(SUMPRODUCT($AH$2:$AH1152, (AQ$2:AQ1152-BK1152)^2)/(SUM($AH$2:$AH1152)-1)),0)</f>
        <v>0</v>
      </c>
      <c r="CF1152" s="109" cm="1">
        <f t="array" ref="CF1152">IF($AG1152,SQRT(SUMPRODUCT($AH$2:$AH1152, (AR$2:AR1152-BL1152)^2)/(SUM($AH$2:$AH1152)-1)),0)</f>
        <v>0</v>
      </c>
      <c r="CG1152" s="109" cm="1">
        <f t="array" ref="CG1152">IF($AG1152,SQRT(SUMPRODUCT($AH$2:$AH1152, (AS$2:AS1152-BM1152)^2)/(SUM($AH$2:$AH1152)-1)),0)</f>
        <v>0</v>
      </c>
      <c r="CH1152" s="109" cm="1">
        <f t="array" ref="CH1152">IF($AG1152,SQRT(SUMPRODUCT($AH$2:$AH1152, (AT$2:AT1152-BN1152)^2)/(SUM($AH$2:$AH1152)-1)),0)</f>
        <v>0</v>
      </c>
      <c r="CI1152" s="109" cm="1">
        <f t="array" ref="CI1152">IF($AG1152,SQRT(SUMPRODUCT($AH$2:$AH1152, (AU$2:AU1152-BO1152)^2)/(SUM($AH$2:$AH1152)-1)),0)</f>
        <v>0</v>
      </c>
      <c r="CJ1152" s="109" cm="1">
        <f t="array" ref="CJ1152">IF($AG1152,SQRT(SUMPRODUCT($AH$2:$AH1152, (AV$2:AV1152-BP1152)^2)/(SUM($AH$2:$AH1152)-1)),0)</f>
        <v>0</v>
      </c>
      <c r="CK1152" s="109" cm="1">
        <f t="array" ref="CK1152">IF($AG1152,SQRT(SUMPRODUCT($AH$2:$AH1152, (AW$2:AW1152-BQ1152)^2)/(SUM($AH$2:$AH1152)-1)),0)</f>
        <v>0</v>
      </c>
      <c r="CL1152" s="109" cm="1">
        <f t="array" ref="CL1152">IF($AG1152,SQRT(SUMPRODUCT($AH$2:$AH1152, (AX$2:AX1152-BR1152)^2)/(SUM($AH$2:$AH1152)-1)),0)</f>
        <v>0</v>
      </c>
      <c r="CM1152" s="109" cm="1">
        <f t="array" ref="CM1152">IF($AG1152,SQRT(SUMPRODUCT($AH$2:$AH1152, (AY$2:AY1152-BS1152)^2)/(SUM($AH$2:$AH1152)-1)),0)</f>
        <v>0</v>
      </c>
      <c r="CN1152" s="109" cm="1">
        <f t="array" ref="CN1152">IF($AG1152,SQRT(SUMPRODUCT($AH$2:$AH1152, (AZ$2:AZ1152-BT1152)^2)/(SUM($AH$2:$AH1152)-1)),0)</f>
        <v>0</v>
      </c>
      <c r="CO1152" s="109" cm="1">
        <f t="array" ref="CO1152">IF($AG1152,SQRT(SUMPRODUCT($AH$2:$AH1152, (BA$2:BA1152-BU1152)^2)/(SUM($AH$2:$AH1152)-1)),0)</f>
        <v>0</v>
      </c>
    </row>
    <row r="1153" spans="34:93" x14ac:dyDescent="0.25">
      <c r="AH1153" s="99" t="str">
        <f t="shared" si="268"/>
        <v/>
      </c>
      <c r="AI1153" s="11">
        <f t="shared" ca="1" si="271"/>
        <v>0</v>
      </c>
      <c r="AJ1153" s="11">
        <f t="shared" ca="1" si="271"/>
        <v>0</v>
      </c>
      <c r="AK1153" s="11">
        <f t="shared" ca="1" si="271"/>
        <v>0</v>
      </c>
      <c r="AL1153" s="11">
        <f t="shared" ca="1" si="271"/>
        <v>0</v>
      </c>
      <c r="AM1153" s="11">
        <f t="shared" ca="1" si="271"/>
        <v>0</v>
      </c>
      <c r="AN1153" s="11">
        <f t="shared" ca="1" si="271"/>
        <v>0</v>
      </c>
      <c r="AO1153" s="11">
        <f t="shared" ca="1" si="271"/>
        <v>0</v>
      </c>
      <c r="AP1153" s="11">
        <f t="shared" ca="1" si="271"/>
        <v>0</v>
      </c>
      <c r="AQ1153" s="11">
        <f t="shared" ca="1" si="271"/>
        <v>0</v>
      </c>
      <c r="AR1153" s="11">
        <f t="shared" ca="1" si="271"/>
        <v>0</v>
      </c>
      <c r="AS1153" s="11">
        <f t="shared" ca="1" si="272"/>
        <v>0</v>
      </c>
      <c r="AT1153" s="11">
        <f t="shared" ca="1" si="272"/>
        <v>0</v>
      </c>
      <c r="AU1153" s="11">
        <f t="shared" ca="1" si="272"/>
        <v>0</v>
      </c>
      <c r="AV1153" s="11">
        <f t="shared" ca="1" si="272"/>
        <v>0</v>
      </c>
      <c r="AW1153" s="11">
        <f t="shared" ca="1" si="272"/>
        <v>0</v>
      </c>
      <c r="AX1153" s="11">
        <f t="shared" ca="1" si="272"/>
        <v>0</v>
      </c>
      <c r="AY1153" s="11">
        <f t="shared" ca="1" si="272"/>
        <v>0</v>
      </c>
      <c r="AZ1153" s="11">
        <f t="shared" ca="1" si="272"/>
        <v>0</v>
      </c>
      <c r="BA1153" s="11">
        <f t="shared" ca="1" si="272"/>
        <v>0</v>
      </c>
      <c r="BB1153" s="11"/>
      <c r="BC1153" s="11">
        <f>IF($AG1153,SUMPRODUCT(AI$2:AI1153,$AH$2:$AH1153)/SUM($AH$2:$AH1153),0)</f>
        <v>0</v>
      </c>
      <c r="BD1153" s="11">
        <f>IF($AG1153,SUMPRODUCT(AJ$2:AJ1153,$AH$2:$AH1153)/SUM($AH$2:$AH1153),0)</f>
        <v>0</v>
      </c>
      <c r="BE1153" s="11">
        <f>IF($AG1153,SUMPRODUCT(AK$2:AK1153,$AH$2:$AH1153)/SUM($AH$2:$AH1153),0)</f>
        <v>0</v>
      </c>
      <c r="BF1153" s="11">
        <f>IF($AG1153,SUMPRODUCT(AL$2:AL1153,$AH$2:$AH1153)/SUM($AH$2:$AH1153),0)</f>
        <v>0</v>
      </c>
      <c r="BG1153" s="11">
        <f>IF($AG1153,SUMPRODUCT(AM$2:AM1153,$AH$2:$AH1153)/SUM($AH$2:$AH1153),0)</f>
        <v>0</v>
      </c>
      <c r="BH1153" s="11">
        <f>IF($AG1153,SUMPRODUCT(AN$2:AN1153,$AH$2:$AH1153)/SUM($AH$2:$AH1153),0)</f>
        <v>0</v>
      </c>
      <c r="BI1153" s="11">
        <f>IF($AG1153,SUMPRODUCT(AO$2:AO1153,$AH$2:$AH1153)/SUM($AH$2:$AH1153),0)</f>
        <v>0</v>
      </c>
      <c r="BJ1153" s="11">
        <f>IF($AG1153,SUMPRODUCT(AP$2:AP1153,$AH$2:$AH1153)/SUM($AH$2:$AH1153),0)</f>
        <v>0</v>
      </c>
      <c r="BK1153" s="11">
        <f>IF($AG1153,SUMPRODUCT(AQ$2:AQ1153,$AH$2:$AH1153)/SUM($AH$2:$AH1153),0)</f>
        <v>0</v>
      </c>
      <c r="BL1153" s="11">
        <f>IF($AG1153,SUMPRODUCT(AR$2:AR1153,$AH$2:$AH1153)/SUM($AH$2:$AH1153),0)</f>
        <v>0</v>
      </c>
      <c r="BM1153" s="11">
        <f>IF($AG1153,SUMPRODUCT(AS$2:AS1153,$AH$2:$AH1153)/SUM($AH$2:$AH1153),0)</f>
        <v>0</v>
      </c>
      <c r="BN1153" s="11">
        <f>IF($AG1153,SUMPRODUCT(AT$2:AT1153,$AH$2:$AH1153)/SUM($AH$2:$AH1153),0)</f>
        <v>0</v>
      </c>
      <c r="BO1153" s="11">
        <f>IF($AG1153,SUMPRODUCT(AU$2:AU1153,$AH$2:$AH1153)/SUM($AH$2:$AH1153),0)</f>
        <v>0</v>
      </c>
      <c r="BP1153" s="11">
        <f>IF($AG1153,SUMPRODUCT(AV$2:AV1153,$AH$2:$AH1153)/SUM($AH$2:$AH1153),0)</f>
        <v>0</v>
      </c>
      <c r="BQ1153" s="11">
        <f>IF($AG1153,SUMPRODUCT(AW$2:AW1153,$AH$2:$AH1153)/SUM($AH$2:$AH1153),0)</f>
        <v>0</v>
      </c>
      <c r="BR1153" s="11">
        <f>IF($AG1153,SUMPRODUCT(AX$2:AX1153,$AH$2:$AH1153)/SUM($AH$2:$AH1153),0)</f>
        <v>0</v>
      </c>
      <c r="BS1153" s="11">
        <f>IF($AG1153,SUMPRODUCT(AY$2:AY1153,$AH$2:$AH1153)/SUM($AH$2:$AH1153),0)</f>
        <v>0</v>
      </c>
      <c r="BT1153" s="11">
        <f>IF($AG1153,SUMPRODUCT(AZ$2:AZ1153,$AH$2:$AH1153)/SUM($AH$2:$AH1153),0)</f>
        <v>0</v>
      </c>
      <c r="BU1153" s="11">
        <f>IF($AG1153,SUMPRODUCT(BA$2:BA1153,$AH$2:$AH1153)/SUM($AH$2:$AH1153),0)</f>
        <v>0</v>
      </c>
      <c r="BV1153" s="11"/>
      <c r="BW1153" s="109" cm="1">
        <f t="array" ref="BW1153">IF($AG1153,SQRT(SUMPRODUCT($AH$2:$AH1153, (AI$2:AI1153-BC1153)^2)/(SUM($AH$2:$AH1153)-1)),0)</f>
        <v>0</v>
      </c>
      <c r="BX1153" s="109" cm="1">
        <f t="array" ref="BX1153">IF($AG1153,SQRT(SUMPRODUCT($AH$2:$AH1153, (AJ$2:AJ1153-BD1153)^2)/(SUM($AH$2:$AH1153)-1)),0)</f>
        <v>0</v>
      </c>
      <c r="BY1153" s="109" cm="1">
        <f t="array" ref="BY1153">IF($AG1153,SQRT(SUMPRODUCT($AH$2:$AH1153, (AK$2:AK1153-BE1153)^2)/(SUM($AH$2:$AH1153)-1)),0)</f>
        <v>0</v>
      </c>
      <c r="BZ1153" s="109" cm="1">
        <f t="array" ref="BZ1153">IF($AG1153,SQRT(SUMPRODUCT($AH$2:$AH1153, (AL$2:AL1153-BF1153)^2)/(SUM($AH$2:$AH1153)-1)),0)</f>
        <v>0</v>
      </c>
      <c r="CA1153" s="109" cm="1">
        <f t="array" ref="CA1153">IF($AG1153,SQRT(SUMPRODUCT($AH$2:$AH1153, (AM$2:AM1153-BG1153)^2)/(SUM($AH$2:$AH1153)-1)),0)</f>
        <v>0</v>
      </c>
      <c r="CB1153" s="109" cm="1">
        <f t="array" ref="CB1153">IF($AG1153,SQRT(SUMPRODUCT($AH$2:$AH1153, (AN$2:AN1153-BH1153)^2)/(SUM($AH$2:$AH1153)-1)),0)</f>
        <v>0</v>
      </c>
      <c r="CC1153" s="109" cm="1">
        <f t="array" ref="CC1153">IF($AG1153,SQRT(SUMPRODUCT($AH$2:$AH1153, (AO$2:AO1153-BI1153)^2)/(SUM($AH$2:$AH1153)-1)),0)</f>
        <v>0</v>
      </c>
      <c r="CD1153" s="109" cm="1">
        <f t="array" ref="CD1153">IF($AG1153,SQRT(SUMPRODUCT($AH$2:$AH1153, (AP$2:AP1153-BJ1153)^2)/(SUM($AH$2:$AH1153)-1)),0)</f>
        <v>0</v>
      </c>
      <c r="CE1153" s="109" cm="1">
        <f t="array" ref="CE1153">IF($AG1153,SQRT(SUMPRODUCT($AH$2:$AH1153, (AQ$2:AQ1153-BK1153)^2)/(SUM($AH$2:$AH1153)-1)),0)</f>
        <v>0</v>
      </c>
      <c r="CF1153" s="109" cm="1">
        <f t="array" ref="CF1153">IF($AG1153,SQRT(SUMPRODUCT($AH$2:$AH1153, (AR$2:AR1153-BL1153)^2)/(SUM($AH$2:$AH1153)-1)),0)</f>
        <v>0</v>
      </c>
      <c r="CG1153" s="109" cm="1">
        <f t="array" ref="CG1153">IF($AG1153,SQRT(SUMPRODUCT($AH$2:$AH1153, (AS$2:AS1153-BM1153)^2)/(SUM($AH$2:$AH1153)-1)),0)</f>
        <v>0</v>
      </c>
      <c r="CH1153" s="109" cm="1">
        <f t="array" ref="CH1153">IF($AG1153,SQRT(SUMPRODUCT($AH$2:$AH1153, (AT$2:AT1153-BN1153)^2)/(SUM($AH$2:$AH1153)-1)),0)</f>
        <v>0</v>
      </c>
      <c r="CI1153" s="109" cm="1">
        <f t="array" ref="CI1153">IF($AG1153,SQRT(SUMPRODUCT($AH$2:$AH1153, (AU$2:AU1153-BO1153)^2)/(SUM($AH$2:$AH1153)-1)),0)</f>
        <v>0</v>
      </c>
      <c r="CJ1153" s="109" cm="1">
        <f t="array" ref="CJ1153">IF($AG1153,SQRT(SUMPRODUCT($AH$2:$AH1153, (AV$2:AV1153-BP1153)^2)/(SUM($AH$2:$AH1153)-1)),0)</f>
        <v>0</v>
      </c>
      <c r="CK1153" s="109" cm="1">
        <f t="array" ref="CK1153">IF($AG1153,SQRT(SUMPRODUCT($AH$2:$AH1153, (AW$2:AW1153-BQ1153)^2)/(SUM($AH$2:$AH1153)-1)),0)</f>
        <v>0</v>
      </c>
      <c r="CL1153" s="109" cm="1">
        <f t="array" ref="CL1153">IF($AG1153,SQRT(SUMPRODUCT($AH$2:$AH1153, (AX$2:AX1153-BR1153)^2)/(SUM($AH$2:$AH1153)-1)),0)</f>
        <v>0</v>
      </c>
      <c r="CM1153" s="109" cm="1">
        <f t="array" ref="CM1153">IF($AG1153,SQRT(SUMPRODUCT($AH$2:$AH1153, (AY$2:AY1153-BS1153)^2)/(SUM($AH$2:$AH1153)-1)),0)</f>
        <v>0</v>
      </c>
      <c r="CN1153" s="109" cm="1">
        <f t="array" ref="CN1153">IF($AG1153,SQRT(SUMPRODUCT($AH$2:$AH1153, (AZ$2:AZ1153-BT1153)^2)/(SUM($AH$2:$AH1153)-1)),0)</f>
        <v>0</v>
      </c>
      <c r="CO1153" s="109" cm="1">
        <f t="array" ref="CO1153">IF($AG1153,SQRT(SUMPRODUCT($AH$2:$AH1153, (BA$2:BA1153-BU1153)^2)/(SUM($AH$2:$AH1153)-1)),0)</f>
        <v>0</v>
      </c>
    </row>
    <row r="1154" spans="34:93" x14ac:dyDescent="0.25">
      <c r="AH1154" s="99" t="str">
        <f t="shared" si="268"/>
        <v/>
      </c>
      <c r="AI1154" s="11">
        <f t="shared" ca="1" si="271"/>
        <v>0</v>
      </c>
      <c r="AJ1154" s="11">
        <f t="shared" ca="1" si="271"/>
        <v>0</v>
      </c>
      <c r="AK1154" s="11">
        <f t="shared" ca="1" si="271"/>
        <v>0</v>
      </c>
      <c r="AL1154" s="11">
        <f t="shared" ca="1" si="271"/>
        <v>0</v>
      </c>
      <c r="AM1154" s="11">
        <f t="shared" ca="1" si="271"/>
        <v>0</v>
      </c>
      <c r="AN1154" s="11">
        <f t="shared" ca="1" si="271"/>
        <v>0</v>
      </c>
      <c r="AO1154" s="11">
        <f t="shared" ca="1" si="271"/>
        <v>0</v>
      </c>
      <c r="AP1154" s="11">
        <f t="shared" ca="1" si="271"/>
        <v>0</v>
      </c>
      <c r="AQ1154" s="11">
        <f t="shared" ca="1" si="271"/>
        <v>0</v>
      </c>
      <c r="AR1154" s="11">
        <f t="shared" ca="1" si="271"/>
        <v>0</v>
      </c>
      <c r="AS1154" s="11">
        <f t="shared" ca="1" si="272"/>
        <v>0</v>
      </c>
      <c r="AT1154" s="11">
        <f t="shared" ca="1" si="272"/>
        <v>0</v>
      </c>
      <c r="AU1154" s="11">
        <f t="shared" ca="1" si="272"/>
        <v>0</v>
      </c>
      <c r="AV1154" s="11">
        <f t="shared" ca="1" si="272"/>
        <v>0</v>
      </c>
      <c r="AW1154" s="11">
        <f t="shared" ca="1" si="272"/>
        <v>0</v>
      </c>
      <c r="AX1154" s="11">
        <f t="shared" ca="1" si="272"/>
        <v>0</v>
      </c>
      <c r="AY1154" s="11">
        <f t="shared" ca="1" si="272"/>
        <v>0</v>
      </c>
      <c r="AZ1154" s="11">
        <f t="shared" ca="1" si="272"/>
        <v>0</v>
      </c>
      <c r="BA1154" s="11">
        <f t="shared" ca="1" si="272"/>
        <v>0</v>
      </c>
      <c r="BB1154" s="11"/>
      <c r="BC1154" s="11">
        <f>IF($AG1154,SUMPRODUCT(AI$2:AI1154,$AH$2:$AH1154)/SUM($AH$2:$AH1154),0)</f>
        <v>0</v>
      </c>
      <c r="BD1154" s="11">
        <f>IF($AG1154,SUMPRODUCT(AJ$2:AJ1154,$AH$2:$AH1154)/SUM($AH$2:$AH1154),0)</f>
        <v>0</v>
      </c>
      <c r="BE1154" s="11">
        <f>IF($AG1154,SUMPRODUCT(AK$2:AK1154,$AH$2:$AH1154)/SUM($AH$2:$AH1154),0)</f>
        <v>0</v>
      </c>
      <c r="BF1154" s="11">
        <f>IF($AG1154,SUMPRODUCT(AL$2:AL1154,$AH$2:$AH1154)/SUM($AH$2:$AH1154),0)</f>
        <v>0</v>
      </c>
      <c r="BG1154" s="11">
        <f>IF($AG1154,SUMPRODUCT(AM$2:AM1154,$AH$2:$AH1154)/SUM($AH$2:$AH1154),0)</f>
        <v>0</v>
      </c>
      <c r="BH1154" s="11">
        <f>IF($AG1154,SUMPRODUCT(AN$2:AN1154,$AH$2:$AH1154)/SUM($AH$2:$AH1154),0)</f>
        <v>0</v>
      </c>
      <c r="BI1154" s="11">
        <f>IF($AG1154,SUMPRODUCT(AO$2:AO1154,$AH$2:$AH1154)/SUM($AH$2:$AH1154),0)</f>
        <v>0</v>
      </c>
      <c r="BJ1154" s="11">
        <f>IF($AG1154,SUMPRODUCT(AP$2:AP1154,$AH$2:$AH1154)/SUM($AH$2:$AH1154),0)</f>
        <v>0</v>
      </c>
      <c r="BK1154" s="11">
        <f>IF($AG1154,SUMPRODUCT(AQ$2:AQ1154,$AH$2:$AH1154)/SUM($AH$2:$AH1154),0)</f>
        <v>0</v>
      </c>
      <c r="BL1154" s="11">
        <f>IF($AG1154,SUMPRODUCT(AR$2:AR1154,$AH$2:$AH1154)/SUM($AH$2:$AH1154),0)</f>
        <v>0</v>
      </c>
      <c r="BM1154" s="11">
        <f>IF($AG1154,SUMPRODUCT(AS$2:AS1154,$AH$2:$AH1154)/SUM($AH$2:$AH1154),0)</f>
        <v>0</v>
      </c>
      <c r="BN1154" s="11">
        <f>IF($AG1154,SUMPRODUCT(AT$2:AT1154,$AH$2:$AH1154)/SUM($AH$2:$AH1154),0)</f>
        <v>0</v>
      </c>
      <c r="BO1154" s="11">
        <f>IF($AG1154,SUMPRODUCT(AU$2:AU1154,$AH$2:$AH1154)/SUM($AH$2:$AH1154),0)</f>
        <v>0</v>
      </c>
      <c r="BP1154" s="11">
        <f>IF($AG1154,SUMPRODUCT(AV$2:AV1154,$AH$2:$AH1154)/SUM($AH$2:$AH1154),0)</f>
        <v>0</v>
      </c>
      <c r="BQ1154" s="11">
        <f>IF($AG1154,SUMPRODUCT(AW$2:AW1154,$AH$2:$AH1154)/SUM($AH$2:$AH1154),0)</f>
        <v>0</v>
      </c>
      <c r="BR1154" s="11">
        <f>IF($AG1154,SUMPRODUCT(AX$2:AX1154,$AH$2:$AH1154)/SUM($AH$2:$AH1154),0)</f>
        <v>0</v>
      </c>
      <c r="BS1154" s="11">
        <f>IF($AG1154,SUMPRODUCT(AY$2:AY1154,$AH$2:$AH1154)/SUM($AH$2:$AH1154),0)</f>
        <v>0</v>
      </c>
      <c r="BT1154" s="11">
        <f>IF($AG1154,SUMPRODUCT(AZ$2:AZ1154,$AH$2:$AH1154)/SUM($AH$2:$AH1154),0)</f>
        <v>0</v>
      </c>
      <c r="BU1154" s="11">
        <f>IF($AG1154,SUMPRODUCT(BA$2:BA1154,$AH$2:$AH1154)/SUM($AH$2:$AH1154),0)</f>
        <v>0</v>
      </c>
      <c r="BV1154" s="11"/>
      <c r="BW1154" s="109" cm="1">
        <f t="array" ref="BW1154">IF($AG1154,SQRT(SUMPRODUCT($AH$2:$AH1154, (AI$2:AI1154-BC1154)^2)/(SUM($AH$2:$AH1154)-1)),0)</f>
        <v>0</v>
      </c>
      <c r="BX1154" s="109" cm="1">
        <f t="array" ref="BX1154">IF($AG1154,SQRT(SUMPRODUCT($AH$2:$AH1154, (AJ$2:AJ1154-BD1154)^2)/(SUM($AH$2:$AH1154)-1)),0)</f>
        <v>0</v>
      </c>
      <c r="BY1154" s="109" cm="1">
        <f t="array" ref="BY1154">IF($AG1154,SQRT(SUMPRODUCT($AH$2:$AH1154, (AK$2:AK1154-BE1154)^2)/(SUM($AH$2:$AH1154)-1)),0)</f>
        <v>0</v>
      </c>
      <c r="BZ1154" s="109" cm="1">
        <f t="array" ref="BZ1154">IF($AG1154,SQRT(SUMPRODUCT($AH$2:$AH1154, (AL$2:AL1154-BF1154)^2)/(SUM($AH$2:$AH1154)-1)),0)</f>
        <v>0</v>
      </c>
      <c r="CA1154" s="109" cm="1">
        <f t="array" ref="CA1154">IF($AG1154,SQRT(SUMPRODUCT($AH$2:$AH1154, (AM$2:AM1154-BG1154)^2)/(SUM($AH$2:$AH1154)-1)),0)</f>
        <v>0</v>
      </c>
      <c r="CB1154" s="109" cm="1">
        <f t="array" ref="CB1154">IF($AG1154,SQRT(SUMPRODUCT($AH$2:$AH1154, (AN$2:AN1154-BH1154)^2)/(SUM($AH$2:$AH1154)-1)),0)</f>
        <v>0</v>
      </c>
      <c r="CC1154" s="109" cm="1">
        <f t="array" ref="CC1154">IF($AG1154,SQRT(SUMPRODUCT($AH$2:$AH1154, (AO$2:AO1154-BI1154)^2)/(SUM($AH$2:$AH1154)-1)),0)</f>
        <v>0</v>
      </c>
      <c r="CD1154" s="109" cm="1">
        <f t="array" ref="CD1154">IF($AG1154,SQRT(SUMPRODUCT($AH$2:$AH1154, (AP$2:AP1154-BJ1154)^2)/(SUM($AH$2:$AH1154)-1)),0)</f>
        <v>0</v>
      </c>
      <c r="CE1154" s="109" cm="1">
        <f t="array" ref="CE1154">IF($AG1154,SQRT(SUMPRODUCT($AH$2:$AH1154, (AQ$2:AQ1154-BK1154)^2)/(SUM($AH$2:$AH1154)-1)),0)</f>
        <v>0</v>
      </c>
      <c r="CF1154" s="109" cm="1">
        <f t="array" ref="CF1154">IF($AG1154,SQRT(SUMPRODUCT($AH$2:$AH1154, (AR$2:AR1154-BL1154)^2)/(SUM($AH$2:$AH1154)-1)),0)</f>
        <v>0</v>
      </c>
      <c r="CG1154" s="109" cm="1">
        <f t="array" ref="CG1154">IF($AG1154,SQRT(SUMPRODUCT($AH$2:$AH1154, (AS$2:AS1154-BM1154)^2)/(SUM($AH$2:$AH1154)-1)),0)</f>
        <v>0</v>
      </c>
      <c r="CH1154" s="109" cm="1">
        <f t="array" ref="CH1154">IF($AG1154,SQRT(SUMPRODUCT($AH$2:$AH1154, (AT$2:AT1154-BN1154)^2)/(SUM($AH$2:$AH1154)-1)),0)</f>
        <v>0</v>
      </c>
      <c r="CI1154" s="109" cm="1">
        <f t="array" ref="CI1154">IF($AG1154,SQRT(SUMPRODUCT($AH$2:$AH1154, (AU$2:AU1154-BO1154)^2)/(SUM($AH$2:$AH1154)-1)),0)</f>
        <v>0</v>
      </c>
      <c r="CJ1154" s="109" cm="1">
        <f t="array" ref="CJ1154">IF($AG1154,SQRT(SUMPRODUCT($AH$2:$AH1154, (AV$2:AV1154-BP1154)^2)/(SUM($AH$2:$AH1154)-1)),0)</f>
        <v>0</v>
      </c>
      <c r="CK1154" s="109" cm="1">
        <f t="array" ref="CK1154">IF($AG1154,SQRT(SUMPRODUCT($AH$2:$AH1154, (AW$2:AW1154-BQ1154)^2)/(SUM($AH$2:$AH1154)-1)),0)</f>
        <v>0</v>
      </c>
      <c r="CL1154" s="109" cm="1">
        <f t="array" ref="CL1154">IF($AG1154,SQRT(SUMPRODUCT($AH$2:$AH1154, (AX$2:AX1154-BR1154)^2)/(SUM($AH$2:$AH1154)-1)),0)</f>
        <v>0</v>
      </c>
      <c r="CM1154" s="109" cm="1">
        <f t="array" ref="CM1154">IF($AG1154,SQRT(SUMPRODUCT($AH$2:$AH1154, (AY$2:AY1154-BS1154)^2)/(SUM($AH$2:$AH1154)-1)),0)</f>
        <v>0</v>
      </c>
      <c r="CN1154" s="109" cm="1">
        <f t="array" ref="CN1154">IF($AG1154,SQRT(SUMPRODUCT($AH$2:$AH1154, (AZ$2:AZ1154-BT1154)^2)/(SUM($AH$2:$AH1154)-1)),0)</f>
        <v>0</v>
      </c>
      <c r="CO1154" s="109" cm="1">
        <f t="array" ref="CO1154">IF($AG1154,SQRT(SUMPRODUCT($AH$2:$AH1154, (BA$2:BA1154-BU1154)^2)/(SUM($AH$2:$AH1154)-1)),0)</f>
        <v>0</v>
      </c>
    </row>
    <row r="1155" spans="34:93" x14ac:dyDescent="0.25">
      <c r="AH1155" s="99" t="str">
        <f t="shared" si="268"/>
        <v/>
      </c>
      <c r="AI1155" s="11">
        <f t="shared" ca="1" si="271"/>
        <v>0</v>
      </c>
      <c r="AJ1155" s="11">
        <f t="shared" ca="1" si="271"/>
        <v>0</v>
      </c>
      <c r="AK1155" s="11">
        <f t="shared" ca="1" si="271"/>
        <v>0</v>
      </c>
      <c r="AL1155" s="11">
        <f t="shared" ca="1" si="271"/>
        <v>0</v>
      </c>
      <c r="AM1155" s="11">
        <f t="shared" ca="1" si="271"/>
        <v>0</v>
      </c>
      <c r="AN1155" s="11">
        <f t="shared" ca="1" si="271"/>
        <v>0</v>
      </c>
      <c r="AO1155" s="11">
        <f t="shared" ca="1" si="271"/>
        <v>0</v>
      </c>
      <c r="AP1155" s="11">
        <f t="shared" ca="1" si="271"/>
        <v>0</v>
      </c>
      <c r="AQ1155" s="11">
        <f t="shared" ca="1" si="271"/>
        <v>0</v>
      </c>
      <c r="AR1155" s="11">
        <f t="shared" ca="1" si="271"/>
        <v>0</v>
      </c>
      <c r="AS1155" s="11">
        <f t="shared" ca="1" si="272"/>
        <v>0</v>
      </c>
      <c r="AT1155" s="11">
        <f t="shared" ca="1" si="272"/>
        <v>0</v>
      </c>
      <c r="AU1155" s="11">
        <f t="shared" ca="1" si="272"/>
        <v>0</v>
      </c>
      <c r="AV1155" s="11">
        <f t="shared" ca="1" si="272"/>
        <v>0</v>
      </c>
      <c r="AW1155" s="11">
        <f t="shared" ca="1" si="272"/>
        <v>0</v>
      </c>
      <c r="AX1155" s="11">
        <f t="shared" ca="1" si="272"/>
        <v>0</v>
      </c>
      <c r="AY1155" s="11">
        <f t="shared" ca="1" si="272"/>
        <v>0</v>
      </c>
      <c r="AZ1155" s="11">
        <f t="shared" ca="1" si="272"/>
        <v>0</v>
      </c>
      <c r="BA1155" s="11">
        <f t="shared" ca="1" si="272"/>
        <v>0</v>
      </c>
      <c r="BB1155" s="11"/>
      <c r="BC1155" s="11">
        <f>IF($AG1155,SUMPRODUCT(AI$2:AI1155,$AH$2:$AH1155)/SUM($AH$2:$AH1155),0)</f>
        <v>0</v>
      </c>
      <c r="BD1155" s="11">
        <f>IF($AG1155,SUMPRODUCT(AJ$2:AJ1155,$AH$2:$AH1155)/SUM($AH$2:$AH1155),0)</f>
        <v>0</v>
      </c>
      <c r="BE1155" s="11">
        <f>IF($AG1155,SUMPRODUCT(AK$2:AK1155,$AH$2:$AH1155)/SUM($AH$2:$AH1155),0)</f>
        <v>0</v>
      </c>
      <c r="BF1155" s="11">
        <f>IF($AG1155,SUMPRODUCT(AL$2:AL1155,$AH$2:$AH1155)/SUM($AH$2:$AH1155),0)</f>
        <v>0</v>
      </c>
      <c r="BG1155" s="11">
        <f>IF($AG1155,SUMPRODUCT(AM$2:AM1155,$AH$2:$AH1155)/SUM($AH$2:$AH1155),0)</f>
        <v>0</v>
      </c>
      <c r="BH1155" s="11">
        <f>IF($AG1155,SUMPRODUCT(AN$2:AN1155,$AH$2:$AH1155)/SUM($AH$2:$AH1155),0)</f>
        <v>0</v>
      </c>
      <c r="BI1155" s="11">
        <f>IF($AG1155,SUMPRODUCT(AO$2:AO1155,$AH$2:$AH1155)/SUM($AH$2:$AH1155),0)</f>
        <v>0</v>
      </c>
      <c r="BJ1155" s="11">
        <f>IF($AG1155,SUMPRODUCT(AP$2:AP1155,$AH$2:$AH1155)/SUM($AH$2:$AH1155),0)</f>
        <v>0</v>
      </c>
      <c r="BK1155" s="11">
        <f>IF($AG1155,SUMPRODUCT(AQ$2:AQ1155,$AH$2:$AH1155)/SUM($AH$2:$AH1155),0)</f>
        <v>0</v>
      </c>
      <c r="BL1155" s="11">
        <f>IF($AG1155,SUMPRODUCT(AR$2:AR1155,$AH$2:$AH1155)/SUM($AH$2:$AH1155),0)</f>
        <v>0</v>
      </c>
      <c r="BM1155" s="11">
        <f>IF($AG1155,SUMPRODUCT(AS$2:AS1155,$AH$2:$AH1155)/SUM($AH$2:$AH1155),0)</f>
        <v>0</v>
      </c>
      <c r="BN1155" s="11">
        <f>IF($AG1155,SUMPRODUCT(AT$2:AT1155,$AH$2:$AH1155)/SUM($AH$2:$AH1155),0)</f>
        <v>0</v>
      </c>
      <c r="BO1155" s="11">
        <f>IF($AG1155,SUMPRODUCT(AU$2:AU1155,$AH$2:$AH1155)/SUM($AH$2:$AH1155),0)</f>
        <v>0</v>
      </c>
      <c r="BP1155" s="11">
        <f>IF($AG1155,SUMPRODUCT(AV$2:AV1155,$AH$2:$AH1155)/SUM($AH$2:$AH1155),0)</f>
        <v>0</v>
      </c>
      <c r="BQ1155" s="11">
        <f>IF($AG1155,SUMPRODUCT(AW$2:AW1155,$AH$2:$AH1155)/SUM($AH$2:$AH1155),0)</f>
        <v>0</v>
      </c>
      <c r="BR1155" s="11">
        <f>IF($AG1155,SUMPRODUCT(AX$2:AX1155,$AH$2:$AH1155)/SUM($AH$2:$AH1155),0)</f>
        <v>0</v>
      </c>
      <c r="BS1155" s="11">
        <f>IF($AG1155,SUMPRODUCT(AY$2:AY1155,$AH$2:$AH1155)/SUM($AH$2:$AH1155),0)</f>
        <v>0</v>
      </c>
      <c r="BT1155" s="11">
        <f>IF($AG1155,SUMPRODUCT(AZ$2:AZ1155,$AH$2:$AH1155)/SUM($AH$2:$AH1155),0)</f>
        <v>0</v>
      </c>
      <c r="BU1155" s="11">
        <f>IF($AG1155,SUMPRODUCT(BA$2:BA1155,$AH$2:$AH1155)/SUM($AH$2:$AH1155),0)</f>
        <v>0</v>
      </c>
      <c r="BV1155" s="11"/>
      <c r="BW1155" s="109" cm="1">
        <f t="array" ref="BW1155">IF($AG1155,SQRT(SUMPRODUCT($AH$2:$AH1155, (AI$2:AI1155-BC1155)^2)/(SUM($AH$2:$AH1155)-1)),0)</f>
        <v>0</v>
      </c>
      <c r="BX1155" s="109" cm="1">
        <f t="array" ref="BX1155">IF($AG1155,SQRT(SUMPRODUCT($AH$2:$AH1155, (AJ$2:AJ1155-BD1155)^2)/(SUM($AH$2:$AH1155)-1)),0)</f>
        <v>0</v>
      </c>
      <c r="BY1155" s="109" cm="1">
        <f t="array" ref="BY1155">IF($AG1155,SQRT(SUMPRODUCT($AH$2:$AH1155, (AK$2:AK1155-BE1155)^2)/(SUM($AH$2:$AH1155)-1)),0)</f>
        <v>0</v>
      </c>
      <c r="BZ1155" s="109" cm="1">
        <f t="array" ref="BZ1155">IF($AG1155,SQRT(SUMPRODUCT($AH$2:$AH1155, (AL$2:AL1155-BF1155)^2)/(SUM($AH$2:$AH1155)-1)),0)</f>
        <v>0</v>
      </c>
      <c r="CA1155" s="109" cm="1">
        <f t="array" ref="CA1155">IF($AG1155,SQRT(SUMPRODUCT($AH$2:$AH1155, (AM$2:AM1155-BG1155)^2)/(SUM($AH$2:$AH1155)-1)),0)</f>
        <v>0</v>
      </c>
      <c r="CB1155" s="109" cm="1">
        <f t="array" ref="CB1155">IF($AG1155,SQRT(SUMPRODUCT($AH$2:$AH1155, (AN$2:AN1155-BH1155)^2)/(SUM($AH$2:$AH1155)-1)),0)</f>
        <v>0</v>
      </c>
      <c r="CC1155" s="109" cm="1">
        <f t="array" ref="CC1155">IF($AG1155,SQRT(SUMPRODUCT($AH$2:$AH1155, (AO$2:AO1155-BI1155)^2)/(SUM($AH$2:$AH1155)-1)),0)</f>
        <v>0</v>
      </c>
      <c r="CD1155" s="109" cm="1">
        <f t="array" ref="CD1155">IF($AG1155,SQRT(SUMPRODUCT($AH$2:$AH1155, (AP$2:AP1155-BJ1155)^2)/(SUM($AH$2:$AH1155)-1)),0)</f>
        <v>0</v>
      </c>
      <c r="CE1155" s="109" cm="1">
        <f t="array" ref="CE1155">IF($AG1155,SQRT(SUMPRODUCT($AH$2:$AH1155, (AQ$2:AQ1155-BK1155)^2)/(SUM($AH$2:$AH1155)-1)),0)</f>
        <v>0</v>
      </c>
      <c r="CF1155" s="109" cm="1">
        <f t="array" ref="CF1155">IF($AG1155,SQRT(SUMPRODUCT($AH$2:$AH1155, (AR$2:AR1155-BL1155)^2)/(SUM($AH$2:$AH1155)-1)),0)</f>
        <v>0</v>
      </c>
      <c r="CG1155" s="109" cm="1">
        <f t="array" ref="CG1155">IF($AG1155,SQRT(SUMPRODUCT($AH$2:$AH1155, (AS$2:AS1155-BM1155)^2)/(SUM($AH$2:$AH1155)-1)),0)</f>
        <v>0</v>
      </c>
      <c r="CH1155" s="109" cm="1">
        <f t="array" ref="CH1155">IF($AG1155,SQRT(SUMPRODUCT($AH$2:$AH1155, (AT$2:AT1155-BN1155)^2)/(SUM($AH$2:$AH1155)-1)),0)</f>
        <v>0</v>
      </c>
      <c r="CI1155" s="109" cm="1">
        <f t="array" ref="CI1155">IF($AG1155,SQRT(SUMPRODUCT($AH$2:$AH1155, (AU$2:AU1155-BO1155)^2)/(SUM($AH$2:$AH1155)-1)),0)</f>
        <v>0</v>
      </c>
      <c r="CJ1155" s="109" cm="1">
        <f t="array" ref="CJ1155">IF($AG1155,SQRT(SUMPRODUCT($AH$2:$AH1155, (AV$2:AV1155-BP1155)^2)/(SUM($AH$2:$AH1155)-1)),0)</f>
        <v>0</v>
      </c>
      <c r="CK1155" s="109" cm="1">
        <f t="array" ref="CK1155">IF($AG1155,SQRT(SUMPRODUCT($AH$2:$AH1155, (AW$2:AW1155-BQ1155)^2)/(SUM($AH$2:$AH1155)-1)),0)</f>
        <v>0</v>
      </c>
      <c r="CL1155" s="109" cm="1">
        <f t="array" ref="CL1155">IF($AG1155,SQRT(SUMPRODUCT($AH$2:$AH1155, (AX$2:AX1155-BR1155)^2)/(SUM($AH$2:$AH1155)-1)),0)</f>
        <v>0</v>
      </c>
      <c r="CM1155" s="109" cm="1">
        <f t="array" ref="CM1155">IF($AG1155,SQRT(SUMPRODUCT($AH$2:$AH1155, (AY$2:AY1155-BS1155)^2)/(SUM($AH$2:$AH1155)-1)),0)</f>
        <v>0</v>
      </c>
      <c r="CN1155" s="109" cm="1">
        <f t="array" ref="CN1155">IF($AG1155,SQRT(SUMPRODUCT($AH$2:$AH1155, (AZ$2:AZ1155-BT1155)^2)/(SUM($AH$2:$AH1155)-1)),0)</f>
        <v>0</v>
      </c>
      <c r="CO1155" s="109" cm="1">
        <f t="array" ref="CO1155">IF($AG1155,SQRT(SUMPRODUCT($AH$2:$AH1155, (BA$2:BA1155-BU1155)^2)/(SUM($AH$2:$AH1155)-1)),0)</f>
        <v>0</v>
      </c>
    </row>
    <row r="1156" spans="34:93" x14ac:dyDescent="0.25">
      <c r="AH1156" s="99" t="str">
        <f t="shared" si="268"/>
        <v/>
      </c>
      <c r="AI1156" s="11">
        <f t="shared" ca="1" si="271"/>
        <v>0</v>
      </c>
      <c r="AJ1156" s="11">
        <f t="shared" ca="1" si="271"/>
        <v>0</v>
      </c>
      <c r="AK1156" s="11">
        <f t="shared" ca="1" si="271"/>
        <v>0</v>
      </c>
      <c r="AL1156" s="11">
        <f t="shared" ca="1" si="271"/>
        <v>0</v>
      </c>
      <c r="AM1156" s="11">
        <f t="shared" ca="1" si="271"/>
        <v>0</v>
      </c>
      <c r="AN1156" s="11">
        <f t="shared" ca="1" si="271"/>
        <v>0</v>
      </c>
      <c r="AO1156" s="11">
        <f t="shared" ca="1" si="271"/>
        <v>0</v>
      </c>
      <c r="AP1156" s="11">
        <f t="shared" ca="1" si="271"/>
        <v>0</v>
      </c>
      <c r="AQ1156" s="11">
        <f t="shared" ca="1" si="271"/>
        <v>0</v>
      </c>
      <c r="AR1156" s="11">
        <f t="shared" ca="1" si="271"/>
        <v>0</v>
      </c>
      <c r="AS1156" s="11">
        <f t="shared" ca="1" si="272"/>
        <v>0</v>
      </c>
      <c r="AT1156" s="11">
        <f t="shared" ca="1" si="272"/>
        <v>0</v>
      </c>
      <c r="AU1156" s="11">
        <f t="shared" ca="1" si="272"/>
        <v>0</v>
      </c>
      <c r="AV1156" s="11">
        <f t="shared" ca="1" si="272"/>
        <v>0</v>
      </c>
      <c r="AW1156" s="11">
        <f t="shared" ca="1" si="272"/>
        <v>0</v>
      </c>
      <c r="AX1156" s="11">
        <f t="shared" ca="1" si="272"/>
        <v>0</v>
      </c>
      <c r="AY1156" s="11">
        <f t="shared" ca="1" si="272"/>
        <v>0</v>
      </c>
      <c r="AZ1156" s="11">
        <f t="shared" ca="1" si="272"/>
        <v>0</v>
      </c>
      <c r="BA1156" s="11">
        <f t="shared" ca="1" si="272"/>
        <v>0</v>
      </c>
      <c r="BB1156" s="11"/>
      <c r="BC1156" s="11">
        <f>IF($AG1156,SUMPRODUCT(AI$2:AI1156,$AH$2:$AH1156)/SUM($AH$2:$AH1156),0)</f>
        <v>0</v>
      </c>
      <c r="BD1156" s="11">
        <f>IF($AG1156,SUMPRODUCT(AJ$2:AJ1156,$AH$2:$AH1156)/SUM($AH$2:$AH1156),0)</f>
        <v>0</v>
      </c>
      <c r="BE1156" s="11">
        <f>IF($AG1156,SUMPRODUCT(AK$2:AK1156,$AH$2:$AH1156)/SUM($AH$2:$AH1156),0)</f>
        <v>0</v>
      </c>
      <c r="BF1156" s="11">
        <f>IF($AG1156,SUMPRODUCT(AL$2:AL1156,$AH$2:$AH1156)/SUM($AH$2:$AH1156),0)</f>
        <v>0</v>
      </c>
      <c r="BG1156" s="11">
        <f>IF($AG1156,SUMPRODUCT(AM$2:AM1156,$AH$2:$AH1156)/SUM($AH$2:$AH1156),0)</f>
        <v>0</v>
      </c>
      <c r="BH1156" s="11">
        <f>IF($AG1156,SUMPRODUCT(AN$2:AN1156,$AH$2:$AH1156)/SUM($AH$2:$AH1156),0)</f>
        <v>0</v>
      </c>
      <c r="BI1156" s="11">
        <f>IF($AG1156,SUMPRODUCT(AO$2:AO1156,$AH$2:$AH1156)/SUM($AH$2:$AH1156),0)</f>
        <v>0</v>
      </c>
      <c r="BJ1156" s="11">
        <f>IF($AG1156,SUMPRODUCT(AP$2:AP1156,$AH$2:$AH1156)/SUM($AH$2:$AH1156),0)</f>
        <v>0</v>
      </c>
      <c r="BK1156" s="11">
        <f>IF($AG1156,SUMPRODUCT(AQ$2:AQ1156,$AH$2:$AH1156)/SUM($AH$2:$AH1156),0)</f>
        <v>0</v>
      </c>
      <c r="BL1156" s="11">
        <f>IF($AG1156,SUMPRODUCT(AR$2:AR1156,$AH$2:$AH1156)/SUM($AH$2:$AH1156),0)</f>
        <v>0</v>
      </c>
      <c r="BM1156" s="11">
        <f>IF($AG1156,SUMPRODUCT(AS$2:AS1156,$AH$2:$AH1156)/SUM($AH$2:$AH1156),0)</f>
        <v>0</v>
      </c>
      <c r="BN1156" s="11">
        <f>IF($AG1156,SUMPRODUCT(AT$2:AT1156,$AH$2:$AH1156)/SUM($AH$2:$AH1156),0)</f>
        <v>0</v>
      </c>
      <c r="BO1156" s="11">
        <f>IF($AG1156,SUMPRODUCT(AU$2:AU1156,$AH$2:$AH1156)/SUM($AH$2:$AH1156),0)</f>
        <v>0</v>
      </c>
      <c r="BP1156" s="11">
        <f>IF($AG1156,SUMPRODUCT(AV$2:AV1156,$AH$2:$AH1156)/SUM($AH$2:$AH1156),0)</f>
        <v>0</v>
      </c>
      <c r="BQ1156" s="11">
        <f>IF($AG1156,SUMPRODUCT(AW$2:AW1156,$AH$2:$AH1156)/SUM($AH$2:$AH1156),0)</f>
        <v>0</v>
      </c>
      <c r="BR1156" s="11">
        <f>IF($AG1156,SUMPRODUCT(AX$2:AX1156,$AH$2:$AH1156)/SUM($AH$2:$AH1156),0)</f>
        <v>0</v>
      </c>
      <c r="BS1156" s="11">
        <f>IF($AG1156,SUMPRODUCT(AY$2:AY1156,$AH$2:$AH1156)/SUM($AH$2:$AH1156),0)</f>
        <v>0</v>
      </c>
      <c r="BT1156" s="11">
        <f>IF($AG1156,SUMPRODUCT(AZ$2:AZ1156,$AH$2:$AH1156)/SUM($AH$2:$AH1156),0)</f>
        <v>0</v>
      </c>
      <c r="BU1156" s="11">
        <f>IF($AG1156,SUMPRODUCT(BA$2:BA1156,$AH$2:$AH1156)/SUM($AH$2:$AH1156),0)</f>
        <v>0</v>
      </c>
      <c r="BV1156" s="11"/>
      <c r="BW1156" s="109" cm="1">
        <f t="array" ref="BW1156">IF($AG1156,SQRT(SUMPRODUCT($AH$2:$AH1156, (AI$2:AI1156-BC1156)^2)/(SUM($AH$2:$AH1156)-1)),0)</f>
        <v>0</v>
      </c>
      <c r="BX1156" s="109" cm="1">
        <f t="array" ref="BX1156">IF($AG1156,SQRT(SUMPRODUCT($AH$2:$AH1156, (AJ$2:AJ1156-BD1156)^2)/(SUM($AH$2:$AH1156)-1)),0)</f>
        <v>0</v>
      </c>
      <c r="BY1156" s="109" cm="1">
        <f t="array" ref="BY1156">IF($AG1156,SQRT(SUMPRODUCT($AH$2:$AH1156, (AK$2:AK1156-BE1156)^2)/(SUM($AH$2:$AH1156)-1)),0)</f>
        <v>0</v>
      </c>
      <c r="BZ1156" s="109" cm="1">
        <f t="array" ref="BZ1156">IF($AG1156,SQRT(SUMPRODUCT($AH$2:$AH1156, (AL$2:AL1156-BF1156)^2)/(SUM($AH$2:$AH1156)-1)),0)</f>
        <v>0</v>
      </c>
      <c r="CA1156" s="109" cm="1">
        <f t="array" ref="CA1156">IF($AG1156,SQRT(SUMPRODUCT($AH$2:$AH1156, (AM$2:AM1156-BG1156)^2)/(SUM($AH$2:$AH1156)-1)),0)</f>
        <v>0</v>
      </c>
      <c r="CB1156" s="109" cm="1">
        <f t="array" ref="CB1156">IF($AG1156,SQRT(SUMPRODUCT($AH$2:$AH1156, (AN$2:AN1156-BH1156)^2)/(SUM($AH$2:$AH1156)-1)),0)</f>
        <v>0</v>
      </c>
      <c r="CC1156" s="109" cm="1">
        <f t="array" ref="CC1156">IF($AG1156,SQRT(SUMPRODUCT($AH$2:$AH1156, (AO$2:AO1156-BI1156)^2)/(SUM($AH$2:$AH1156)-1)),0)</f>
        <v>0</v>
      </c>
      <c r="CD1156" s="109" cm="1">
        <f t="array" ref="CD1156">IF($AG1156,SQRT(SUMPRODUCT($AH$2:$AH1156, (AP$2:AP1156-BJ1156)^2)/(SUM($AH$2:$AH1156)-1)),0)</f>
        <v>0</v>
      </c>
      <c r="CE1156" s="109" cm="1">
        <f t="array" ref="CE1156">IF($AG1156,SQRT(SUMPRODUCT($AH$2:$AH1156, (AQ$2:AQ1156-BK1156)^2)/(SUM($AH$2:$AH1156)-1)),0)</f>
        <v>0</v>
      </c>
      <c r="CF1156" s="109" cm="1">
        <f t="array" ref="CF1156">IF($AG1156,SQRT(SUMPRODUCT($AH$2:$AH1156, (AR$2:AR1156-BL1156)^2)/(SUM($AH$2:$AH1156)-1)),0)</f>
        <v>0</v>
      </c>
      <c r="CG1156" s="109" cm="1">
        <f t="array" ref="CG1156">IF($AG1156,SQRT(SUMPRODUCT($AH$2:$AH1156, (AS$2:AS1156-BM1156)^2)/(SUM($AH$2:$AH1156)-1)),0)</f>
        <v>0</v>
      </c>
      <c r="CH1156" s="109" cm="1">
        <f t="array" ref="CH1156">IF($AG1156,SQRT(SUMPRODUCT($AH$2:$AH1156, (AT$2:AT1156-BN1156)^2)/(SUM($AH$2:$AH1156)-1)),0)</f>
        <v>0</v>
      </c>
      <c r="CI1156" s="109" cm="1">
        <f t="array" ref="CI1156">IF($AG1156,SQRT(SUMPRODUCT($AH$2:$AH1156, (AU$2:AU1156-BO1156)^2)/(SUM($AH$2:$AH1156)-1)),0)</f>
        <v>0</v>
      </c>
      <c r="CJ1156" s="109" cm="1">
        <f t="array" ref="CJ1156">IF($AG1156,SQRT(SUMPRODUCT($AH$2:$AH1156, (AV$2:AV1156-BP1156)^2)/(SUM($AH$2:$AH1156)-1)),0)</f>
        <v>0</v>
      </c>
      <c r="CK1156" s="109" cm="1">
        <f t="array" ref="CK1156">IF($AG1156,SQRT(SUMPRODUCT($AH$2:$AH1156, (AW$2:AW1156-BQ1156)^2)/(SUM($AH$2:$AH1156)-1)),0)</f>
        <v>0</v>
      </c>
      <c r="CL1156" s="109" cm="1">
        <f t="array" ref="CL1156">IF($AG1156,SQRT(SUMPRODUCT($AH$2:$AH1156, (AX$2:AX1156-BR1156)^2)/(SUM($AH$2:$AH1156)-1)),0)</f>
        <v>0</v>
      </c>
      <c r="CM1156" s="109" cm="1">
        <f t="array" ref="CM1156">IF($AG1156,SQRT(SUMPRODUCT($AH$2:$AH1156, (AY$2:AY1156-BS1156)^2)/(SUM($AH$2:$AH1156)-1)),0)</f>
        <v>0</v>
      </c>
      <c r="CN1156" s="109" cm="1">
        <f t="array" ref="CN1156">IF($AG1156,SQRT(SUMPRODUCT($AH$2:$AH1156, (AZ$2:AZ1156-BT1156)^2)/(SUM($AH$2:$AH1156)-1)),0)</f>
        <v>0</v>
      </c>
      <c r="CO1156" s="109" cm="1">
        <f t="array" ref="CO1156">IF($AG1156,SQRT(SUMPRODUCT($AH$2:$AH1156, (BA$2:BA1156-BU1156)^2)/(SUM($AH$2:$AH1156)-1)),0)</f>
        <v>0</v>
      </c>
    </row>
    <row r="1157" spans="34:93" x14ac:dyDescent="0.25">
      <c r="AH1157" s="99" t="str">
        <f t="shared" si="268"/>
        <v/>
      </c>
      <c r="AI1157" s="11">
        <f t="shared" ca="1" si="271"/>
        <v>0</v>
      </c>
      <c r="AJ1157" s="11">
        <f t="shared" ca="1" si="271"/>
        <v>0</v>
      </c>
      <c r="AK1157" s="11">
        <f t="shared" ca="1" si="271"/>
        <v>0</v>
      </c>
      <c r="AL1157" s="11">
        <f t="shared" ca="1" si="271"/>
        <v>0</v>
      </c>
      <c r="AM1157" s="11">
        <f t="shared" ca="1" si="271"/>
        <v>0</v>
      </c>
      <c r="AN1157" s="11">
        <f t="shared" ca="1" si="271"/>
        <v>0</v>
      </c>
      <c r="AO1157" s="11">
        <f t="shared" ca="1" si="271"/>
        <v>0</v>
      </c>
      <c r="AP1157" s="11">
        <f t="shared" ca="1" si="271"/>
        <v>0</v>
      </c>
      <c r="AQ1157" s="11">
        <f t="shared" ca="1" si="271"/>
        <v>0</v>
      </c>
      <c r="AR1157" s="11">
        <f t="shared" ca="1" si="271"/>
        <v>0</v>
      </c>
      <c r="AS1157" s="11">
        <f t="shared" ca="1" si="272"/>
        <v>0</v>
      </c>
      <c r="AT1157" s="11">
        <f t="shared" ca="1" si="272"/>
        <v>0</v>
      </c>
      <c r="AU1157" s="11">
        <f t="shared" ca="1" si="272"/>
        <v>0</v>
      </c>
      <c r="AV1157" s="11">
        <f t="shared" ca="1" si="272"/>
        <v>0</v>
      </c>
      <c r="AW1157" s="11">
        <f t="shared" ca="1" si="272"/>
        <v>0</v>
      </c>
      <c r="AX1157" s="11">
        <f t="shared" ca="1" si="272"/>
        <v>0</v>
      </c>
      <c r="AY1157" s="11">
        <f t="shared" ca="1" si="272"/>
        <v>0</v>
      </c>
      <c r="AZ1157" s="11">
        <f t="shared" ca="1" si="272"/>
        <v>0</v>
      </c>
      <c r="BA1157" s="11">
        <f t="shared" ca="1" si="272"/>
        <v>0</v>
      </c>
      <c r="BB1157" s="11"/>
      <c r="BC1157" s="11">
        <f>IF($AG1157,SUMPRODUCT(AI$2:AI1157,$AH$2:$AH1157)/SUM($AH$2:$AH1157),0)</f>
        <v>0</v>
      </c>
      <c r="BD1157" s="11">
        <f>IF($AG1157,SUMPRODUCT(AJ$2:AJ1157,$AH$2:$AH1157)/SUM($AH$2:$AH1157),0)</f>
        <v>0</v>
      </c>
      <c r="BE1157" s="11">
        <f>IF($AG1157,SUMPRODUCT(AK$2:AK1157,$AH$2:$AH1157)/SUM($AH$2:$AH1157),0)</f>
        <v>0</v>
      </c>
      <c r="BF1157" s="11">
        <f>IF($AG1157,SUMPRODUCT(AL$2:AL1157,$AH$2:$AH1157)/SUM($AH$2:$AH1157),0)</f>
        <v>0</v>
      </c>
      <c r="BG1157" s="11">
        <f>IF($AG1157,SUMPRODUCT(AM$2:AM1157,$AH$2:$AH1157)/SUM($AH$2:$AH1157),0)</f>
        <v>0</v>
      </c>
      <c r="BH1157" s="11">
        <f>IF($AG1157,SUMPRODUCT(AN$2:AN1157,$AH$2:$AH1157)/SUM($AH$2:$AH1157),0)</f>
        <v>0</v>
      </c>
      <c r="BI1157" s="11">
        <f>IF($AG1157,SUMPRODUCT(AO$2:AO1157,$AH$2:$AH1157)/SUM($AH$2:$AH1157),0)</f>
        <v>0</v>
      </c>
      <c r="BJ1157" s="11">
        <f>IF($AG1157,SUMPRODUCT(AP$2:AP1157,$AH$2:$AH1157)/SUM($AH$2:$AH1157),0)</f>
        <v>0</v>
      </c>
      <c r="BK1157" s="11">
        <f>IF($AG1157,SUMPRODUCT(AQ$2:AQ1157,$AH$2:$AH1157)/SUM($AH$2:$AH1157),0)</f>
        <v>0</v>
      </c>
      <c r="BL1157" s="11">
        <f>IF($AG1157,SUMPRODUCT(AR$2:AR1157,$AH$2:$AH1157)/SUM($AH$2:$AH1157),0)</f>
        <v>0</v>
      </c>
      <c r="BM1157" s="11">
        <f>IF($AG1157,SUMPRODUCT(AS$2:AS1157,$AH$2:$AH1157)/SUM($AH$2:$AH1157),0)</f>
        <v>0</v>
      </c>
      <c r="BN1157" s="11">
        <f>IF($AG1157,SUMPRODUCT(AT$2:AT1157,$AH$2:$AH1157)/SUM($AH$2:$AH1157),0)</f>
        <v>0</v>
      </c>
      <c r="BO1157" s="11">
        <f>IF($AG1157,SUMPRODUCT(AU$2:AU1157,$AH$2:$AH1157)/SUM($AH$2:$AH1157),0)</f>
        <v>0</v>
      </c>
      <c r="BP1157" s="11">
        <f>IF($AG1157,SUMPRODUCT(AV$2:AV1157,$AH$2:$AH1157)/SUM($AH$2:$AH1157),0)</f>
        <v>0</v>
      </c>
      <c r="BQ1157" s="11">
        <f>IF($AG1157,SUMPRODUCT(AW$2:AW1157,$AH$2:$AH1157)/SUM($AH$2:$AH1157),0)</f>
        <v>0</v>
      </c>
      <c r="BR1157" s="11">
        <f>IF($AG1157,SUMPRODUCT(AX$2:AX1157,$AH$2:$AH1157)/SUM($AH$2:$AH1157),0)</f>
        <v>0</v>
      </c>
      <c r="BS1157" s="11">
        <f>IF($AG1157,SUMPRODUCT(AY$2:AY1157,$AH$2:$AH1157)/SUM($AH$2:$AH1157),0)</f>
        <v>0</v>
      </c>
      <c r="BT1157" s="11">
        <f>IF($AG1157,SUMPRODUCT(AZ$2:AZ1157,$AH$2:$AH1157)/SUM($AH$2:$AH1157),0)</f>
        <v>0</v>
      </c>
      <c r="BU1157" s="11">
        <f>IF($AG1157,SUMPRODUCT(BA$2:BA1157,$AH$2:$AH1157)/SUM($AH$2:$AH1157),0)</f>
        <v>0</v>
      </c>
      <c r="BV1157" s="11"/>
      <c r="BW1157" s="109" cm="1">
        <f t="array" ref="BW1157">IF($AG1157,SQRT(SUMPRODUCT($AH$2:$AH1157, (AI$2:AI1157-BC1157)^2)/(SUM($AH$2:$AH1157)-1)),0)</f>
        <v>0</v>
      </c>
      <c r="BX1157" s="109" cm="1">
        <f t="array" ref="BX1157">IF($AG1157,SQRT(SUMPRODUCT($AH$2:$AH1157, (AJ$2:AJ1157-BD1157)^2)/(SUM($AH$2:$AH1157)-1)),0)</f>
        <v>0</v>
      </c>
      <c r="BY1157" s="109" cm="1">
        <f t="array" ref="BY1157">IF($AG1157,SQRT(SUMPRODUCT($AH$2:$AH1157, (AK$2:AK1157-BE1157)^2)/(SUM($AH$2:$AH1157)-1)),0)</f>
        <v>0</v>
      </c>
      <c r="BZ1157" s="109" cm="1">
        <f t="array" ref="BZ1157">IF($AG1157,SQRT(SUMPRODUCT($AH$2:$AH1157, (AL$2:AL1157-BF1157)^2)/(SUM($AH$2:$AH1157)-1)),0)</f>
        <v>0</v>
      </c>
      <c r="CA1157" s="109" cm="1">
        <f t="array" ref="CA1157">IF($AG1157,SQRT(SUMPRODUCT($AH$2:$AH1157, (AM$2:AM1157-BG1157)^2)/(SUM($AH$2:$AH1157)-1)),0)</f>
        <v>0</v>
      </c>
      <c r="CB1157" s="109" cm="1">
        <f t="array" ref="CB1157">IF($AG1157,SQRT(SUMPRODUCT($AH$2:$AH1157, (AN$2:AN1157-BH1157)^2)/(SUM($AH$2:$AH1157)-1)),0)</f>
        <v>0</v>
      </c>
      <c r="CC1157" s="109" cm="1">
        <f t="array" ref="CC1157">IF($AG1157,SQRT(SUMPRODUCT($AH$2:$AH1157, (AO$2:AO1157-BI1157)^2)/(SUM($AH$2:$AH1157)-1)),0)</f>
        <v>0</v>
      </c>
      <c r="CD1157" s="109" cm="1">
        <f t="array" ref="CD1157">IF($AG1157,SQRT(SUMPRODUCT($AH$2:$AH1157, (AP$2:AP1157-BJ1157)^2)/(SUM($AH$2:$AH1157)-1)),0)</f>
        <v>0</v>
      </c>
      <c r="CE1157" s="109" cm="1">
        <f t="array" ref="CE1157">IF($AG1157,SQRT(SUMPRODUCT($AH$2:$AH1157, (AQ$2:AQ1157-BK1157)^2)/(SUM($AH$2:$AH1157)-1)),0)</f>
        <v>0</v>
      </c>
      <c r="CF1157" s="109" cm="1">
        <f t="array" ref="CF1157">IF($AG1157,SQRT(SUMPRODUCT($AH$2:$AH1157, (AR$2:AR1157-BL1157)^2)/(SUM($AH$2:$AH1157)-1)),0)</f>
        <v>0</v>
      </c>
      <c r="CG1157" s="109" cm="1">
        <f t="array" ref="CG1157">IF($AG1157,SQRT(SUMPRODUCT($AH$2:$AH1157, (AS$2:AS1157-BM1157)^2)/(SUM($AH$2:$AH1157)-1)),0)</f>
        <v>0</v>
      </c>
      <c r="CH1157" s="109" cm="1">
        <f t="array" ref="CH1157">IF($AG1157,SQRT(SUMPRODUCT($AH$2:$AH1157, (AT$2:AT1157-BN1157)^2)/(SUM($AH$2:$AH1157)-1)),0)</f>
        <v>0</v>
      </c>
      <c r="CI1157" s="109" cm="1">
        <f t="array" ref="CI1157">IF($AG1157,SQRT(SUMPRODUCT($AH$2:$AH1157, (AU$2:AU1157-BO1157)^2)/(SUM($AH$2:$AH1157)-1)),0)</f>
        <v>0</v>
      </c>
      <c r="CJ1157" s="109" cm="1">
        <f t="array" ref="CJ1157">IF($AG1157,SQRT(SUMPRODUCT($AH$2:$AH1157, (AV$2:AV1157-BP1157)^2)/(SUM($AH$2:$AH1157)-1)),0)</f>
        <v>0</v>
      </c>
      <c r="CK1157" s="109" cm="1">
        <f t="array" ref="CK1157">IF($AG1157,SQRT(SUMPRODUCT($AH$2:$AH1157, (AW$2:AW1157-BQ1157)^2)/(SUM($AH$2:$AH1157)-1)),0)</f>
        <v>0</v>
      </c>
      <c r="CL1157" s="109" cm="1">
        <f t="array" ref="CL1157">IF($AG1157,SQRT(SUMPRODUCT($AH$2:$AH1157, (AX$2:AX1157-BR1157)^2)/(SUM($AH$2:$AH1157)-1)),0)</f>
        <v>0</v>
      </c>
      <c r="CM1157" s="109" cm="1">
        <f t="array" ref="CM1157">IF($AG1157,SQRT(SUMPRODUCT($AH$2:$AH1157, (AY$2:AY1157-BS1157)^2)/(SUM($AH$2:$AH1157)-1)),0)</f>
        <v>0</v>
      </c>
      <c r="CN1157" s="109" cm="1">
        <f t="array" ref="CN1157">IF($AG1157,SQRT(SUMPRODUCT($AH$2:$AH1157, (AZ$2:AZ1157-BT1157)^2)/(SUM($AH$2:$AH1157)-1)),0)</f>
        <v>0</v>
      </c>
      <c r="CO1157" s="109" cm="1">
        <f t="array" ref="CO1157">IF($AG1157,SQRT(SUMPRODUCT($AH$2:$AH1157, (BA$2:BA1157-BU1157)^2)/(SUM($AH$2:$AH1157)-1)),0)</f>
        <v>0</v>
      </c>
    </row>
    <row r="1158" spans="34:93" x14ac:dyDescent="0.25">
      <c r="AH1158" s="99" t="str">
        <f t="shared" si="268"/>
        <v/>
      </c>
      <c r="AI1158" s="11">
        <f t="shared" ca="1" si="271"/>
        <v>0</v>
      </c>
      <c r="AJ1158" s="11">
        <f t="shared" ca="1" si="271"/>
        <v>0</v>
      </c>
      <c r="AK1158" s="11">
        <f t="shared" ca="1" si="271"/>
        <v>0</v>
      </c>
      <c r="AL1158" s="11">
        <f t="shared" ca="1" si="271"/>
        <v>0</v>
      </c>
      <c r="AM1158" s="11">
        <f t="shared" ca="1" si="271"/>
        <v>0</v>
      </c>
      <c r="AN1158" s="11">
        <f t="shared" ca="1" si="271"/>
        <v>0</v>
      </c>
      <c r="AO1158" s="11">
        <f t="shared" ca="1" si="271"/>
        <v>0</v>
      </c>
      <c r="AP1158" s="11">
        <f t="shared" ca="1" si="271"/>
        <v>0</v>
      </c>
      <c r="AQ1158" s="11">
        <f t="shared" ca="1" si="271"/>
        <v>0</v>
      </c>
      <c r="AR1158" s="11">
        <f t="shared" ca="1" si="271"/>
        <v>0</v>
      </c>
      <c r="AS1158" s="11">
        <f t="shared" ca="1" si="272"/>
        <v>0</v>
      </c>
      <c r="AT1158" s="11">
        <f t="shared" ca="1" si="272"/>
        <v>0</v>
      </c>
      <c r="AU1158" s="11">
        <f t="shared" ca="1" si="272"/>
        <v>0</v>
      </c>
      <c r="AV1158" s="11">
        <f t="shared" ca="1" si="272"/>
        <v>0</v>
      </c>
      <c r="AW1158" s="11">
        <f t="shared" ca="1" si="272"/>
        <v>0</v>
      </c>
      <c r="AX1158" s="11">
        <f t="shared" ca="1" si="272"/>
        <v>0</v>
      </c>
      <c r="AY1158" s="11">
        <f t="shared" ca="1" si="272"/>
        <v>0</v>
      </c>
      <c r="AZ1158" s="11">
        <f t="shared" ca="1" si="272"/>
        <v>0</v>
      </c>
      <c r="BA1158" s="11">
        <f t="shared" ca="1" si="272"/>
        <v>0</v>
      </c>
      <c r="BB1158" s="11"/>
      <c r="BC1158" s="11">
        <f>IF($AG1158,SUMPRODUCT(AI$2:AI1158,$AH$2:$AH1158)/SUM($AH$2:$AH1158),0)</f>
        <v>0</v>
      </c>
      <c r="BD1158" s="11">
        <f>IF($AG1158,SUMPRODUCT(AJ$2:AJ1158,$AH$2:$AH1158)/SUM($AH$2:$AH1158),0)</f>
        <v>0</v>
      </c>
      <c r="BE1158" s="11">
        <f>IF($AG1158,SUMPRODUCT(AK$2:AK1158,$AH$2:$AH1158)/SUM($AH$2:$AH1158),0)</f>
        <v>0</v>
      </c>
      <c r="BF1158" s="11">
        <f>IF($AG1158,SUMPRODUCT(AL$2:AL1158,$AH$2:$AH1158)/SUM($AH$2:$AH1158),0)</f>
        <v>0</v>
      </c>
      <c r="BG1158" s="11">
        <f>IF($AG1158,SUMPRODUCT(AM$2:AM1158,$AH$2:$AH1158)/SUM($AH$2:$AH1158),0)</f>
        <v>0</v>
      </c>
      <c r="BH1158" s="11">
        <f>IF($AG1158,SUMPRODUCT(AN$2:AN1158,$AH$2:$AH1158)/SUM($AH$2:$AH1158),0)</f>
        <v>0</v>
      </c>
      <c r="BI1158" s="11">
        <f>IF($AG1158,SUMPRODUCT(AO$2:AO1158,$AH$2:$AH1158)/SUM($AH$2:$AH1158),0)</f>
        <v>0</v>
      </c>
      <c r="BJ1158" s="11">
        <f>IF($AG1158,SUMPRODUCT(AP$2:AP1158,$AH$2:$AH1158)/SUM($AH$2:$AH1158),0)</f>
        <v>0</v>
      </c>
      <c r="BK1158" s="11">
        <f>IF($AG1158,SUMPRODUCT(AQ$2:AQ1158,$AH$2:$AH1158)/SUM($AH$2:$AH1158),0)</f>
        <v>0</v>
      </c>
      <c r="BL1158" s="11">
        <f>IF($AG1158,SUMPRODUCT(AR$2:AR1158,$AH$2:$AH1158)/SUM($AH$2:$AH1158),0)</f>
        <v>0</v>
      </c>
      <c r="BM1158" s="11">
        <f>IF($AG1158,SUMPRODUCT(AS$2:AS1158,$AH$2:$AH1158)/SUM($AH$2:$AH1158),0)</f>
        <v>0</v>
      </c>
      <c r="BN1158" s="11">
        <f>IF($AG1158,SUMPRODUCT(AT$2:AT1158,$AH$2:$AH1158)/SUM($AH$2:$AH1158),0)</f>
        <v>0</v>
      </c>
      <c r="BO1158" s="11">
        <f>IF($AG1158,SUMPRODUCT(AU$2:AU1158,$AH$2:$AH1158)/SUM($AH$2:$AH1158),0)</f>
        <v>0</v>
      </c>
      <c r="BP1158" s="11">
        <f>IF($AG1158,SUMPRODUCT(AV$2:AV1158,$AH$2:$AH1158)/SUM($AH$2:$AH1158),0)</f>
        <v>0</v>
      </c>
      <c r="BQ1158" s="11">
        <f>IF($AG1158,SUMPRODUCT(AW$2:AW1158,$AH$2:$AH1158)/SUM($AH$2:$AH1158),0)</f>
        <v>0</v>
      </c>
      <c r="BR1158" s="11">
        <f>IF($AG1158,SUMPRODUCT(AX$2:AX1158,$AH$2:$AH1158)/SUM($AH$2:$AH1158),0)</f>
        <v>0</v>
      </c>
      <c r="BS1158" s="11">
        <f>IF($AG1158,SUMPRODUCT(AY$2:AY1158,$AH$2:$AH1158)/SUM($AH$2:$AH1158),0)</f>
        <v>0</v>
      </c>
      <c r="BT1158" s="11">
        <f>IF($AG1158,SUMPRODUCT(AZ$2:AZ1158,$AH$2:$AH1158)/SUM($AH$2:$AH1158),0)</f>
        <v>0</v>
      </c>
      <c r="BU1158" s="11">
        <f>IF($AG1158,SUMPRODUCT(BA$2:BA1158,$AH$2:$AH1158)/SUM($AH$2:$AH1158),0)</f>
        <v>0</v>
      </c>
      <c r="BV1158" s="11"/>
      <c r="BW1158" s="109" cm="1">
        <f t="array" ref="BW1158">IF($AG1158,SQRT(SUMPRODUCT($AH$2:$AH1158, (AI$2:AI1158-BC1158)^2)/(SUM($AH$2:$AH1158)-1)),0)</f>
        <v>0</v>
      </c>
      <c r="BX1158" s="109" cm="1">
        <f t="array" ref="BX1158">IF($AG1158,SQRT(SUMPRODUCT($AH$2:$AH1158, (AJ$2:AJ1158-BD1158)^2)/(SUM($AH$2:$AH1158)-1)),0)</f>
        <v>0</v>
      </c>
      <c r="BY1158" s="109" cm="1">
        <f t="array" ref="BY1158">IF($AG1158,SQRT(SUMPRODUCT($AH$2:$AH1158, (AK$2:AK1158-BE1158)^2)/(SUM($AH$2:$AH1158)-1)),0)</f>
        <v>0</v>
      </c>
      <c r="BZ1158" s="109" cm="1">
        <f t="array" ref="BZ1158">IF($AG1158,SQRT(SUMPRODUCT($AH$2:$AH1158, (AL$2:AL1158-BF1158)^2)/(SUM($AH$2:$AH1158)-1)),0)</f>
        <v>0</v>
      </c>
      <c r="CA1158" s="109" cm="1">
        <f t="array" ref="CA1158">IF($AG1158,SQRT(SUMPRODUCT($AH$2:$AH1158, (AM$2:AM1158-BG1158)^2)/(SUM($AH$2:$AH1158)-1)),0)</f>
        <v>0</v>
      </c>
      <c r="CB1158" s="109" cm="1">
        <f t="array" ref="CB1158">IF($AG1158,SQRT(SUMPRODUCT($AH$2:$AH1158, (AN$2:AN1158-BH1158)^2)/(SUM($AH$2:$AH1158)-1)),0)</f>
        <v>0</v>
      </c>
      <c r="CC1158" s="109" cm="1">
        <f t="array" ref="CC1158">IF($AG1158,SQRT(SUMPRODUCT($AH$2:$AH1158, (AO$2:AO1158-BI1158)^2)/(SUM($AH$2:$AH1158)-1)),0)</f>
        <v>0</v>
      </c>
      <c r="CD1158" s="109" cm="1">
        <f t="array" ref="CD1158">IF($AG1158,SQRT(SUMPRODUCT($AH$2:$AH1158, (AP$2:AP1158-BJ1158)^2)/(SUM($AH$2:$AH1158)-1)),0)</f>
        <v>0</v>
      </c>
      <c r="CE1158" s="109" cm="1">
        <f t="array" ref="CE1158">IF($AG1158,SQRT(SUMPRODUCT($AH$2:$AH1158, (AQ$2:AQ1158-BK1158)^2)/(SUM($AH$2:$AH1158)-1)),0)</f>
        <v>0</v>
      </c>
      <c r="CF1158" s="109" cm="1">
        <f t="array" ref="CF1158">IF($AG1158,SQRT(SUMPRODUCT($AH$2:$AH1158, (AR$2:AR1158-BL1158)^2)/(SUM($AH$2:$AH1158)-1)),0)</f>
        <v>0</v>
      </c>
      <c r="CG1158" s="109" cm="1">
        <f t="array" ref="CG1158">IF($AG1158,SQRT(SUMPRODUCT($AH$2:$AH1158, (AS$2:AS1158-BM1158)^2)/(SUM($AH$2:$AH1158)-1)),0)</f>
        <v>0</v>
      </c>
      <c r="CH1158" s="109" cm="1">
        <f t="array" ref="CH1158">IF($AG1158,SQRT(SUMPRODUCT($AH$2:$AH1158, (AT$2:AT1158-BN1158)^2)/(SUM($AH$2:$AH1158)-1)),0)</f>
        <v>0</v>
      </c>
      <c r="CI1158" s="109" cm="1">
        <f t="array" ref="CI1158">IF($AG1158,SQRT(SUMPRODUCT($AH$2:$AH1158, (AU$2:AU1158-BO1158)^2)/(SUM($AH$2:$AH1158)-1)),0)</f>
        <v>0</v>
      </c>
      <c r="CJ1158" s="109" cm="1">
        <f t="array" ref="CJ1158">IF($AG1158,SQRT(SUMPRODUCT($AH$2:$AH1158, (AV$2:AV1158-BP1158)^2)/(SUM($AH$2:$AH1158)-1)),0)</f>
        <v>0</v>
      </c>
      <c r="CK1158" s="109" cm="1">
        <f t="array" ref="CK1158">IF($AG1158,SQRT(SUMPRODUCT($AH$2:$AH1158, (AW$2:AW1158-BQ1158)^2)/(SUM($AH$2:$AH1158)-1)),0)</f>
        <v>0</v>
      </c>
      <c r="CL1158" s="109" cm="1">
        <f t="array" ref="CL1158">IF($AG1158,SQRT(SUMPRODUCT($AH$2:$AH1158, (AX$2:AX1158-BR1158)^2)/(SUM($AH$2:$AH1158)-1)),0)</f>
        <v>0</v>
      </c>
      <c r="CM1158" s="109" cm="1">
        <f t="array" ref="CM1158">IF($AG1158,SQRT(SUMPRODUCT($AH$2:$AH1158, (AY$2:AY1158-BS1158)^2)/(SUM($AH$2:$AH1158)-1)),0)</f>
        <v>0</v>
      </c>
      <c r="CN1158" s="109" cm="1">
        <f t="array" ref="CN1158">IF($AG1158,SQRT(SUMPRODUCT($AH$2:$AH1158, (AZ$2:AZ1158-BT1158)^2)/(SUM($AH$2:$AH1158)-1)),0)</f>
        <v>0</v>
      </c>
      <c r="CO1158" s="109" cm="1">
        <f t="array" ref="CO1158">IF($AG1158,SQRT(SUMPRODUCT($AH$2:$AH1158, (BA$2:BA1158-BU1158)^2)/(SUM($AH$2:$AH1158)-1)),0)</f>
        <v>0</v>
      </c>
    </row>
    <row r="1159" spans="34:93" x14ac:dyDescent="0.25">
      <c r="AH1159" s="99" t="str">
        <f t="shared" si="268"/>
        <v/>
      </c>
      <c r="AI1159" s="11">
        <f t="shared" ca="1" si="271"/>
        <v>0</v>
      </c>
      <c r="AJ1159" s="11">
        <f t="shared" ca="1" si="271"/>
        <v>0</v>
      </c>
      <c r="AK1159" s="11">
        <f t="shared" ca="1" si="271"/>
        <v>0</v>
      </c>
      <c r="AL1159" s="11">
        <f t="shared" ca="1" si="271"/>
        <v>0</v>
      </c>
      <c r="AM1159" s="11">
        <f t="shared" ca="1" si="271"/>
        <v>0</v>
      </c>
      <c r="AN1159" s="11">
        <f t="shared" ca="1" si="271"/>
        <v>0</v>
      </c>
      <c r="AO1159" s="11">
        <f t="shared" ca="1" si="271"/>
        <v>0</v>
      </c>
      <c r="AP1159" s="11">
        <f t="shared" ca="1" si="271"/>
        <v>0</v>
      </c>
      <c r="AQ1159" s="11">
        <f t="shared" ca="1" si="271"/>
        <v>0</v>
      </c>
      <c r="AR1159" s="11">
        <f t="shared" ca="1" si="271"/>
        <v>0</v>
      </c>
      <c r="AS1159" s="11">
        <f t="shared" ca="1" si="272"/>
        <v>0</v>
      </c>
      <c r="AT1159" s="11">
        <f t="shared" ca="1" si="272"/>
        <v>0</v>
      </c>
      <c r="AU1159" s="11">
        <f t="shared" ca="1" si="272"/>
        <v>0</v>
      </c>
      <c r="AV1159" s="11">
        <f t="shared" ca="1" si="272"/>
        <v>0</v>
      </c>
      <c r="AW1159" s="11">
        <f t="shared" ca="1" si="272"/>
        <v>0</v>
      </c>
      <c r="AX1159" s="11">
        <f t="shared" ca="1" si="272"/>
        <v>0</v>
      </c>
      <c r="AY1159" s="11">
        <f t="shared" ca="1" si="272"/>
        <v>0</v>
      </c>
      <c r="AZ1159" s="11">
        <f t="shared" ca="1" si="272"/>
        <v>0</v>
      </c>
      <c r="BA1159" s="11">
        <f t="shared" ca="1" si="272"/>
        <v>0</v>
      </c>
      <c r="BB1159" s="11"/>
      <c r="BC1159" s="11">
        <f>IF($AG1159,SUMPRODUCT(AI$2:AI1159,$AH$2:$AH1159)/SUM($AH$2:$AH1159),0)</f>
        <v>0</v>
      </c>
      <c r="BD1159" s="11">
        <f>IF($AG1159,SUMPRODUCT(AJ$2:AJ1159,$AH$2:$AH1159)/SUM($AH$2:$AH1159),0)</f>
        <v>0</v>
      </c>
      <c r="BE1159" s="11">
        <f>IF($AG1159,SUMPRODUCT(AK$2:AK1159,$AH$2:$AH1159)/SUM($AH$2:$AH1159),0)</f>
        <v>0</v>
      </c>
      <c r="BF1159" s="11">
        <f>IF($AG1159,SUMPRODUCT(AL$2:AL1159,$AH$2:$AH1159)/SUM($AH$2:$AH1159),0)</f>
        <v>0</v>
      </c>
      <c r="BG1159" s="11">
        <f>IF($AG1159,SUMPRODUCT(AM$2:AM1159,$AH$2:$AH1159)/SUM($AH$2:$AH1159),0)</f>
        <v>0</v>
      </c>
      <c r="BH1159" s="11">
        <f>IF($AG1159,SUMPRODUCT(AN$2:AN1159,$AH$2:$AH1159)/SUM($AH$2:$AH1159),0)</f>
        <v>0</v>
      </c>
      <c r="BI1159" s="11">
        <f>IF($AG1159,SUMPRODUCT(AO$2:AO1159,$AH$2:$AH1159)/SUM($AH$2:$AH1159),0)</f>
        <v>0</v>
      </c>
      <c r="BJ1159" s="11">
        <f>IF($AG1159,SUMPRODUCT(AP$2:AP1159,$AH$2:$AH1159)/SUM($AH$2:$AH1159),0)</f>
        <v>0</v>
      </c>
      <c r="BK1159" s="11">
        <f>IF($AG1159,SUMPRODUCT(AQ$2:AQ1159,$AH$2:$AH1159)/SUM($AH$2:$AH1159),0)</f>
        <v>0</v>
      </c>
      <c r="BL1159" s="11">
        <f>IF($AG1159,SUMPRODUCT(AR$2:AR1159,$AH$2:$AH1159)/SUM($AH$2:$AH1159),0)</f>
        <v>0</v>
      </c>
      <c r="BM1159" s="11">
        <f>IF($AG1159,SUMPRODUCT(AS$2:AS1159,$AH$2:$AH1159)/SUM($AH$2:$AH1159),0)</f>
        <v>0</v>
      </c>
      <c r="BN1159" s="11">
        <f>IF($AG1159,SUMPRODUCT(AT$2:AT1159,$AH$2:$AH1159)/SUM($AH$2:$AH1159),0)</f>
        <v>0</v>
      </c>
      <c r="BO1159" s="11">
        <f>IF($AG1159,SUMPRODUCT(AU$2:AU1159,$AH$2:$AH1159)/SUM($AH$2:$AH1159),0)</f>
        <v>0</v>
      </c>
      <c r="BP1159" s="11">
        <f>IF($AG1159,SUMPRODUCT(AV$2:AV1159,$AH$2:$AH1159)/SUM($AH$2:$AH1159),0)</f>
        <v>0</v>
      </c>
      <c r="BQ1159" s="11">
        <f>IF($AG1159,SUMPRODUCT(AW$2:AW1159,$AH$2:$AH1159)/SUM($AH$2:$AH1159),0)</f>
        <v>0</v>
      </c>
      <c r="BR1159" s="11">
        <f>IF($AG1159,SUMPRODUCT(AX$2:AX1159,$AH$2:$AH1159)/SUM($AH$2:$AH1159),0)</f>
        <v>0</v>
      </c>
      <c r="BS1159" s="11">
        <f>IF($AG1159,SUMPRODUCT(AY$2:AY1159,$AH$2:$AH1159)/SUM($AH$2:$AH1159),0)</f>
        <v>0</v>
      </c>
      <c r="BT1159" s="11">
        <f>IF($AG1159,SUMPRODUCT(AZ$2:AZ1159,$AH$2:$AH1159)/SUM($AH$2:$AH1159),0)</f>
        <v>0</v>
      </c>
      <c r="BU1159" s="11">
        <f>IF($AG1159,SUMPRODUCT(BA$2:BA1159,$AH$2:$AH1159)/SUM($AH$2:$AH1159),0)</f>
        <v>0</v>
      </c>
      <c r="BV1159" s="11"/>
      <c r="BW1159" s="109" cm="1">
        <f t="array" ref="BW1159">IF($AG1159,SQRT(SUMPRODUCT($AH$2:$AH1159, (AI$2:AI1159-BC1159)^2)/(SUM($AH$2:$AH1159)-1)),0)</f>
        <v>0</v>
      </c>
      <c r="BX1159" s="109" cm="1">
        <f t="array" ref="BX1159">IF($AG1159,SQRT(SUMPRODUCT($AH$2:$AH1159, (AJ$2:AJ1159-BD1159)^2)/(SUM($AH$2:$AH1159)-1)),0)</f>
        <v>0</v>
      </c>
      <c r="BY1159" s="109" cm="1">
        <f t="array" ref="BY1159">IF($AG1159,SQRT(SUMPRODUCT($AH$2:$AH1159, (AK$2:AK1159-BE1159)^2)/(SUM($AH$2:$AH1159)-1)),0)</f>
        <v>0</v>
      </c>
      <c r="BZ1159" s="109" cm="1">
        <f t="array" ref="BZ1159">IF($AG1159,SQRT(SUMPRODUCT($AH$2:$AH1159, (AL$2:AL1159-BF1159)^2)/(SUM($AH$2:$AH1159)-1)),0)</f>
        <v>0</v>
      </c>
      <c r="CA1159" s="109" cm="1">
        <f t="array" ref="CA1159">IF($AG1159,SQRT(SUMPRODUCT($AH$2:$AH1159, (AM$2:AM1159-BG1159)^2)/(SUM($AH$2:$AH1159)-1)),0)</f>
        <v>0</v>
      </c>
      <c r="CB1159" s="109" cm="1">
        <f t="array" ref="CB1159">IF($AG1159,SQRT(SUMPRODUCT($AH$2:$AH1159, (AN$2:AN1159-BH1159)^2)/(SUM($AH$2:$AH1159)-1)),0)</f>
        <v>0</v>
      </c>
      <c r="CC1159" s="109" cm="1">
        <f t="array" ref="CC1159">IF($AG1159,SQRT(SUMPRODUCT($AH$2:$AH1159, (AO$2:AO1159-BI1159)^2)/(SUM($AH$2:$AH1159)-1)),0)</f>
        <v>0</v>
      </c>
      <c r="CD1159" s="109" cm="1">
        <f t="array" ref="CD1159">IF($AG1159,SQRT(SUMPRODUCT($AH$2:$AH1159, (AP$2:AP1159-BJ1159)^2)/(SUM($AH$2:$AH1159)-1)),0)</f>
        <v>0</v>
      </c>
      <c r="CE1159" s="109" cm="1">
        <f t="array" ref="CE1159">IF($AG1159,SQRT(SUMPRODUCT($AH$2:$AH1159, (AQ$2:AQ1159-BK1159)^2)/(SUM($AH$2:$AH1159)-1)),0)</f>
        <v>0</v>
      </c>
      <c r="CF1159" s="109" cm="1">
        <f t="array" ref="CF1159">IF($AG1159,SQRT(SUMPRODUCT($AH$2:$AH1159, (AR$2:AR1159-BL1159)^2)/(SUM($AH$2:$AH1159)-1)),0)</f>
        <v>0</v>
      </c>
      <c r="CG1159" s="109" cm="1">
        <f t="array" ref="CG1159">IF($AG1159,SQRT(SUMPRODUCT($AH$2:$AH1159, (AS$2:AS1159-BM1159)^2)/(SUM($AH$2:$AH1159)-1)),0)</f>
        <v>0</v>
      </c>
      <c r="CH1159" s="109" cm="1">
        <f t="array" ref="CH1159">IF($AG1159,SQRT(SUMPRODUCT($AH$2:$AH1159, (AT$2:AT1159-BN1159)^2)/(SUM($AH$2:$AH1159)-1)),0)</f>
        <v>0</v>
      </c>
      <c r="CI1159" s="109" cm="1">
        <f t="array" ref="CI1159">IF($AG1159,SQRT(SUMPRODUCT($AH$2:$AH1159, (AU$2:AU1159-BO1159)^2)/(SUM($AH$2:$AH1159)-1)),0)</f>
        <v>0</v>
      </c>
      <c r="CJ1159" s="109" cm="1">
        <f t="array" ref="CJ1159">IF($AG1159,SQRT(SUMPRODUCT($AH$2:$AH1159, (AV$2:AV1159-BP1159)^2)/(SUM($AH$2:$AH1159)-1)),0)</f>
        <v>0</v>
      </c>
      <c r="CK1159" s="109" cm="1">
        <f t="array" ref="CK1159">IF($AG1159,SQRT(SUMPRODUCT($AH$2:$AH1159, (AW$2:AW1159-BQ1159)^2)/(SUM($AH$2:$AH1159)-1)),0)</f>
        <v>0</v>
      </c>
      <c r="CL1159" s="109" cm="1">
        <f t="array" ref="CL1159">IF($AG1159,SQRT(SUMPRODUCT($AH$2:$AH1159, (AX$2:AX1159-BR1159)^2)/(SUM($AH$2:$AH1159)-1)),0)</f>
        <v>0</v>
      </c>
      <c r="CM1159" s="109" cm="1">
        <f t="array" ref="CM1159">IF($AG1159,SQRT(SUMPRODUCT($AH$2:$AH1159, (AY$2:AY1159-BS1159)^2)/(SUM($AH$2:$AH1159)-1)),0)</f>
        <v>0</v>
      </c>
      <c r="CN1159" s="109" cm="1">
        <f t="array" ref="CN1159">IF($AG1159,SQRT(SUMPRODUCT($AH$2:$AH1159, (AZ$2:AZ1159-BT1159)^2)/(SUM($AH$2:$AH1159)-1)),0)</f>
        <v>0</v>
      </c>
      <c r="CO1159" s="109" cm="1">
        <f t="array" ref="CO1159">IF($AG1159,SQRT(SUMPRODUCT($AH$2:$AH1159, (BA$2:BA1159-BU1159)^2)/(SUM($AH$2:$AH1159)-1)),0)</f>
        <v>0</v>
      </c>
    </row>
    <row r="1160" spans="34:93" x14ac:dyDescent="0.25">
      <c r="AH1160" s="99" t="str">
        <f t="shared" si="268"/>
        <v/>
      </c>
      <c r="AI1160" s="11">
        <f t="shared" ca="1" si="271"/>
        <v>0</v>
      </c>
      <c r="AJ1160" s="11">
        <f t="shared" ca="1" si="271"/>
        <v>0</v>
      </c>
      <c r="AK1160" s="11">
        <f t="shared" ca="1" si="271"/>
        <v>0</v>
      </c>
      <c r="AL1160" s="11">
        <f t="shared" ca="1" si="271"/>
        <v>0</v>
      </c>
      <c r="AM1160" s="11">
        <f t="shared" ca="1" si="271"/>
        <v>0</v>
      </c>
      <c r="AN1160" s="11">
        <f t="shared" ca="1" si="271"/>
        <v>0</v>
      </c>
      <c r="AO1160" s="11">
        <f t="shared" ca="1" si="271"/>
        <v>0</v>
      </c>
      <c r="AP1160" s="11">
        <f t="shared" ca="1" si="271"/>
        <v>0</v>
      </c>
      <c r="AQ1160" s="11">
        <f t="shared" ca="1" si="271"/>
        <v>0</v>
      </c>
      <c r="AR1160" s="11">
        <f t="shared" ca="1" si="271"/>
        <v>0</v>
      </c>
      <c r="AS1160" s="11">
        <f t="shared" ca="1" si="272"/>
        <v>0</v>
      </c>
      <c r="AT1160" s="11">
        <f t="shared" ca="1" si="272"/>
        <v>0</v>
      </c>
      <c r="AU1160" s="11">
        <f t="shared" ca="1" si="272"/>
        <v>0</v>
      </c>
      <c r="AV1160" s="11">
        <f t="shared" ca="1" si="272"/>
        <v>0</v>
      </c>
      <c r="AW1160" s="11">
        <f t="shared" ca="1" si="272"/>
        <v>0</v>
      </c>
      <c r="AX1160" s="11">
        <f t="shared" ca="1" si="272"/>
        <v>0</v>
      </c>
      <c r="AY1160" s="11">
        <f t="shared" ca="1" si="272"/>
        <v>0</v>
      </c>
      <c r="AZ1160" s="11">
        <f t="shared" ca="1" si="272"/>
        <v>0</v>
      </c>
      <c r="BA1160" s="11">
        <f t="shared" ca="1" si="272"/>
        <v>0</v>
      </c>
      <c r="BB1160" s="11"/>
      <c r="BC1160" s="11">
        <f>IF($AG1160,SUMPRODUCT(AI$2:AI1160,$AH$2:$AH1160)/SUM($AH$2:$AH1160),0)</f>
        <v>0</v>
      </c>
      <c r="BD1160" s="11">
        <f>IF($AG1160,SUMPRODUCT(AJ$2:AJ1160,$AH$2:$AH1160)/SUM($AH$2:$AH1160),0)</f>
        <v>0</v>
      </c>
      <c r="BE1160" s="11">
        <f>IF($AG1160,SUMPRODUCT(AK$2:AK1160,$AH$2:$AH1160)/SUM($AH$2:$AH1160),0)</f>
        <v>0</v>
      </c>
      <c r="BF1160" s="11">
        <f>IF($AG1160,SUMPRODUCT(AL$2:AL1160,$AH$2:$AH1160)/SUM($AH$2:$AH1160),0)</f>
        <v>0</v>
      </c>
      <c r="BG1160" s="11">
        <f>IF($AG1160,SUMPRODUCT(AM$2:AM1160,$AH$2:$AH1160)/SUM($AH$2:$AH1160),0)</f>
        <v>0</v>
      </c>
      <c r="BH1160" s="11">
        <f>IF($AG1160,SUMPRODUCT(AN$2:AN1160,$AH$2:$AH1160)/SUM($AH$2:$AH1160),0)</f>
        <v>0</v>
      </c>
      <c r="BI1160" s="11">
        <f>IF($AG1160,SUMPRODUCT(AO$2:AO1160,$AH$2:$AH1160)/SUM($AH$2:$AH1160),0)</f>
        <v>0</v>
      </c>
      <c r="BJ1160" s="11">
        <f>IF($AG1160,SUMPRODUCT(AP$2:AP1160,$AH$2:$AH1160)/SUM($AH$2:$AH1160),0)</f>
        <v>0</v>
      </c>
      <c r="BK1160" s="11">
        <f>IF($AG1160,SUMPRODUCT(AQ$2:AQ1160,$AH$2:$AH1160)/SUM($AH$2:$AH1160),0)</f>
        <v>0</v>
      </c>
      <c r="BL1160" s="11">
        <f>IF($AG1160,SUMPRODUCT(AR$2:AR1160,$AH$2:$AH1160)/SUM($AH$2:$AH1160),0)</f>
        <v>0</v>
      </c>
      <c r="BM1160" s="11">
        <f>IF($AG1160,SUMPRODUCT(AS$2:AS1160,$AH$2:$AH1160)/SUM($AH$2:$AH1160),0)</f>
        <v>0</v>
      </c>
      <c r="BN1160" s="11">
        <f>IF($AG1160,SUMPRODUCT(AT$2:AT1160,$AH$2:$AH1160)/SUM($AH$2:$AH1160),0)</f>
        <v>0</v>
      </c>
      <c r="BO1160" s="11">
        <f>IF($AG1160,SUMPRODUCT(AU$2:AU1160,$AH$2:$AH1160)/SUM($AH$2:$AH1160),0)</f>
        <v>0</v>
      </c>
      <c r="BP1160" s="11">
        <f>IF($AG1160,SUMPRODUCT(AV$2:AV1160,$AH$2:$AH1160)/SUM($AH$2:$AH1160),0)</f>
        <v>0</v>
      </c>
      <c r="BQ1160" s="11">
        <f>IF($AG1160,SUMPRODUCT(AW$2:AW1160,$AH$2:$AH1160)/SUM($AH$2:$AH1160),0)</f>
        <v>0</v>
      </c>
      <c r="BR1160" s="11">
        <f>IF($AG1160,SUMPRODUCT(AX$2:AX1160,$AH$2:$AH1160)/SUM($AH$2:$AH1160),0)</f>
        <v>0</v>
      </c>
      <c r="BS1160" s="11">
        <f>IF($AG1160,SUMPRODUCT(AY$2:AY1160,$AH$2:$AH1160)/SUM($AH$2:$AH1160),0)</f>
        <v>0</v>
      </c>
      <c r="BT1160" s="11">
        <f>IF($AG1160,SUMPRODUCT(AZ$2:AZ1160,$AH$2:$AH1160)/SUM($AH$2:$AH1160),0)</f>
        <v>0</v>
      </c>
      <c r="BU1160" s="11">
        <f>IF($AG1160,SUMPRODUCT(BA$2:BA1160,$AH$2:$AH1160)/SUM($AH$2:$AH1160),0)</f>
        <v>0</v>
      </c>
      <c r="BV1160" s="11"/>
      <c r="BW1160" s="109" cm="1">
        <f t="array" ref="BW1160">IF($AG1160,SQRT(SUMPRODUCT($AH$2:$AH1160, (AI$2:AI1160-BC1160)^2)/(SUM($AH$2:$AH1160)-1)),0)</f>
        <v>0</v>
      </c>
      <c r="BX1160" s="109" cm="1">
        <f t="array" ref="BX1160">IF($AG1160,SQRT(SUMPRODUCT($AH$2:$AH1160, (AJ$2:AJ1160-BD1160)^2)/(SUM($AH$2:$AH1160)-1)),0)</f>
        <v>0</v>
      </c>
      <c r="BY1160" s="109" cm="1">
        <f t="array" ref="BY1160">IF($AG1160,SQRT(SUMPRODUCT($AH$2:$AH1160, (AK$2:AK1160-BE1160)^2)/(SUM($AH$2:$AH1160)-1)),0)</f>
        <v>0</v>
      </c>
      <c r="BZ1160" s="109" cm="1">
        <f t="array" ref="BZ1160">IF($AG1160,SQRT(SUMPRODUCT($AH$2:$AH1160, (AL$2:AL1160-BF1160)^2)/(SUM($AH$2:$AH1160)-1)),0)</f>
        <v>0</v>
      </c>
      <c r="CA1160" s="109" cm="1">
        <f t="array" ref="CA1160">IF($AG1160,SQRT(SUMPRODUCT($AH$2:$AH1160, (AM$2:AM1160-BG1160)^2)/(SUM($AH$2:$AH1160)-1)),0)</f>
        <v>0</v>
      </c>
      <c r="CB1160" s="109" cm="1">
        <f t="array" ref="CB1160">IF($AG1160,SQRT(SUMPRODUCT($AH$2:$AH1160, (AN$2:AN1160-BH1160)^2)/(SUM($AH$2:$AH1160)-1)),0)</f>
        <v>0</v>
      </c>
      <c r="CC1160" s="109" cm="1">
        <f t="array" ref="CC1160">IF($AG1160,SQRT(SUMPRODUCT($AH$2:$AH1160, (AO$2:AO1160-BI1160)^2)/(SUM($AH$2:$AH1160)-1)),0)</f>
        <v>0</v>
      </c>
      <c r="CD1160" s="109" cm="1">
        <f t="array" ref="CD1160">IF($AG1160,SQRT(SUMPRODUCT($AH$2:$AH1160, (AP$2:AP1160-BJ1160)^2)/(SUM($AH$2:$AH1160)-1)),0)</f>
        <v>0</v>
      </c>
      <c r="CE1160" s="109" cm="1">
        <f t="array" ref="CE1160">IF($AG1160,SQRT(SUMPRODUCT($AH$2:$AH1160, (AQ$2:AQ1160-BK1160)^2)/(SUM($AH$2:$AH1160)-1)),0)</f>
        <v>0</v>
      </c>
      <c r="CF1160" s="109" cm="1">
        <f t="array" ref="CF1160">IF($AG1160,SQRT(SUMPRODUCT($AH$2:$AH1160, (AR$2:AR1160-BL1160)^2)/(SUM($AH$2:$AH1160)-1)),0)</f>
        <v>0</v>
      </c>
      <c r="CG1160" s="109" cm="1">
        <f t="array" ref="CG1160">IF($AG1160,SQRT(SUMPRODUCT($AH$2:$AH1160, (AS$2:AS1160-BM1160)^2)/(SUM($AH$2:$AH1160)-1)),0)</f>
        <v>0</v>
      </c>
      <c r="CH1160" s="109" cm="1">
        <f t="array" ref="CH1160">IF($AG1160,SQRT(SUMPRODUCT($AH$2:$AH1160, (AT$2:AT1160-BN1160)^2)/(SUM($AH$2:$AH1160)-1)),0)</f>
        <v>0</v>
      </c>
      <c r="CI1160" s="109" cm="1">
        <f t="array" ref="CI1160">IF($AG1160,SQRT(SUMPRODUCT($AH$2:$AH1160, (AU$2:AU1160-BO1160)^2)/(SUM($AH$2:$AH1160)-1)),0)</f>
        <v>0</v>
      </c>
      <c r="CJ1160" s="109" cm="1">
        <f t="array" ref="CJ1160">IF($AG1160,SQRT(SUMPRODUCT($AH$2:$AH1160, (AV$2:AV1160-BP1160)^2)/(SUM($AH$2:$AH1160)-1)),0)</f>
        <v>0</v>
      </c>
      <c r="CK1160" s="109" cm="1">
        <f t="array" ref="CK1160">IF($AG1160,SQRT(SUMPRODUCT($AH$2:$AH1160, (AW$2:AW1160-BQ1160)^2)/(SUM($AH$2:$AH1160)-1)),0)</f>
        <v>0</v>
      </c>
      <c r="CL1160" s="109" cm="1">
        <f t="array" ref="CL1160">IF($AG1160,SQRT(SUMPRODUCT($AH$2:$AH1160, (AX$2:AX1160-BR1160)^2)/(SUM($AH$2:$AH1160)-1)),0)</f>
        <v>0</v>
      </c>
      <c r="CM1160" s="109" cm="1">
        <f t="array" ref="CM1160">IF($AG1160,SQRT(SUMPRODUCT($AH$2:$AH1160, (AY$2:AY1160-BS1160)^2)/(SUM($AH$2:$AH1160)-1)),0)</f>
        <v>0</v>
      </c>
      <c r="CN1160" s="109" cm="1">
        <f t="array" ref="CN1160">IF($AG1160,SQRT(SUMPRODUCT($AH$2:$AH1160, (AZ$2:AZ1160-BT1160)^2)/(SUM($AH$2:$AH1160)-1)),0)</f>
        <v>0</v>
      </c>
      <c r="CO1160" s="109" cm="1">
        <f t="array" ref="CO1160">IF($AG1160,SQRT(SUMPRODUCT($AH$2:$AH1160, (BA$2:BA1160-BU1160)^2)/(SUM($AH$2:$AH1160)-1)),0)</f>
        <v>0</v>
      </c>
    </row>
    <row r="1161" spans="34:93" x14ac:dyDescent="0.25">
      <c r="AH1161" s="99" t="str">
        <f t="shared" si="268"/>
        <v/>
      </c>
      <c r="AI1161" s="11">
        <f t="shared" ca="1" si="271"/>
        <v>0</v>
      </c>
      <c r="AJ1161" s="11">
        <f t="shared" ca="1" si="271"/>
        <v>0</v>
      </c>
      <c r="AK1161" s="11">
        <f t="shared" ca="1" si="271"/>
        <v>0</v>
      </c>
      <c r="AL1161" s="11">
        <f t="shared" ca="1" si="271"/>
        <v>0</v>
      </c>
      <c r="AM1161" s="11">
        <f t="shared" ca="1" si="271"/>
        <v>0</v>
      </c>
      <c r="AN1161" s="11">
        <f t="shared" ca="1" si="271"/>
        <v>0</v>
      </c>
      <c r="AO1161" s="11">
        <f t="shared" ca="1" si="271"/>
        <v>0</v>
      </c>
      <c r="AP1161" s="11">
        <f t="shared" ca="1" si="271"/>
        <v>0</v>
      </c>
      <c r="AQ1161" s="11">
        <f t="shared" ca="1" si="271"/>
        <v>0</v>
      </c>
      <c r="AR1161" s="11">
        <f t="shared" ca="1" si="271"/>
        <v>0</v>
      </c>
      <c r="AS1161" s="11">
        <f t="shared" ca="1" si="272"/>
        <v>0</v>
      </c>
      <c r="AT1161" s="11">
        <f t="shared" ca="1" si="272"/>
        <v>0</v>
      </c>
      <c r="AU1161" s="11">
        <f t="shared" ca="1" si="272"/>
        <v>0</v>
      </c>
      <c r="AV1161" s="11">
        <f t="shared" ca="1" si="272"/>
        <v>0</v>
      </c>
      <c r="AW1161" s="11">
        <f t="shared" ca="1" si="272"/>
        <v>0</v>
      </c>
      <c r="AX1161" s="11">
        <f t="shared" ca="1" si="272"/>
        <v>0</v>
      </c>
      <c r="AY1161" s="11">
        <f t="shared" ca="1" si="272"/>
        <v>0</v>
      </c>
      <c r="AZ1161" s="11">
        <f t="shared" ca="1" si="272"/>
        <v>0</v>
      </c>
      <c r="BA1161" s="11">
        <f t="shared" ca="1" si="272"/>
        <v>0</v>
      </c>
      <c r="BB1161" s="11"/>
      <c r="BC1161" s="11">
        <f>IF($AG1161,SUMPRODUCT(AI$2:AI1161,$AH$2:$AH1161)/SUM($AH$2:$AH1161),0)</f>
        <v>0</v>
      </c>
      <c r="BD1161" s="11">
        <f>IF($AG1161,SUMPRODUCT(AJ$2:AJ1161,$AH$2:$AH1161)/SUM($AH$2:$AH1161),0)</f>
        <v>0</v>
      </c>
      <c r="BE1161" s="11">
        <f>IF($AG1161,SUMPRODUCT(AK$2:AK1161,$AH$2:$AH1161)/SUM($AH$2:$AH1161),0)</f>
        <v>0</v>
      </c>
      <c r="BF1161" s="11">
        <f>IF($AG1161,SUMPRODUCT(AL$2:AL1161,$AH$2:$AH1161)/SUM($AH$2:$AH1161),0)</f>
        <v>0</v>
      </c>
      <c r="BG1161" s="11">
        <f>IF($AG1161,SUMPRODUCT(AM$2:AM1161,$AH$2:$AH1161)/SUM($AH$2:$AH1161),0)</f>
        <v>0</v>
      </c>
      <c r="BH1161" s="11">
        <f>IF($AG1161,SUMPRODUCT(AN$2:AN1161,$AH$2:$AH1161)/SUM($AH$2:$AH1161),0)</f>
        <v>0</v>
      </c>
      <c r="BI1161" s="11">
        <f>IF($AG1161,SUMPRODUCT(AO$2:AO1161,$AH$2:$AH1161)/SUM($AH$2:$AH1161),0)</f>
        <v>0</v>
      </c>
      <c r="BJ1161" s="11">
        <f>IF($AG1161,SUMPRODUCT(AP$2:AP1161,$AH$2:$AH1161)/SUM($AH$2:$AH1161),0)</f>
        <v>0</v>
      </c>
      <c r="BK1161" s="11">
        <f>IF($AG1161,SUMPRODUCT(AQ$2:AQ1161,$AH$2:$AH1161)/SUM($AH$2:$AH1161),0)</f>
        <v>0</v>
      </c>
      <c r="BL1161" s="11">
        <f>IF($AG1161,SUMPRODUCT(AR$2:AR1161,$AH$2:$AH1161)/SUM($AH$2:$AH1161),0)</f>
        <v>0</v>
      </c>
      <c r="BM1161" s="11">
        <f>IF($AG1161,SUMPRODUCT(AS$2:AS1161,$AH$2:$AH1161)/SUM($AH$2:$AH1161),0)</f>
        <v>0</v>
      </c>
      <c r="BN1161" s="11">
        <f>IF($AG1161,SUMPRODUCT(AT$2:AT1161,$AH$2:$AH1161)/SUM($AH$2:$AH1161),0)</f>
        <v>0</v>
      </c>
      <c r="BO1161" s="11">
        <f>IF($AG1161,SUMPRODUCT(AU$2:AU1161,$AH$2:$AH1161)/SUM($AH$2:$AH1161),0)</f>
        <v>0</v>
      </c>
      <c r="BP1161" s="11">
        <f>IF($AG1161,SUMPRODUCT(AV$2:AV1161,$AH$2:$AH1161)/SUM($AH$2:$AH1161),0)</f>
        <v>0</v>
      </c>
      <c r="BQ1161" s="11">
        <f>IF($AG1161,SUMPRODUCT(AW$2:AW1161,$AH$2:$AH1161)/SUM($AH$2:$AH1161),0)</f>
        <v>0</v>
      </c>
      <c r="BR1161" s="11">
        <f>IF($AG1161,SUMPRODUCT(AX$2:AX1161,$AH$2:$AH1161)/SUM($AH$2:$AH1161),0)</f>
        <v>0</v>
      </c>
      <c r="BS1161" s="11">
        <f>IF($AG1161,SUMPRODUCT(AY$2:AY1161,$AH$2:$AH1161)/SUM($AH$2:$AH1161),0)</f>
        <v>0</v>
      </c>
      <c r="BT1161" s="11">
        <f>IF($AG1161,SUMPRODUCT(AZ$2:AZ1161,$AH$2:$AH1161)/SUM($AH$2:$AH1161),0)</f>
        <v>0</v>
      </c>
      <c r="BU1161" s="11">
        <f>IF($AG1161,SUMPRODUCT(BA$2:BA1161,$AH$2:$AH1161)/SUM($AH$2:$AH1161),0)</f>
        <v>0</v>
      </c>
      <c r="BV1161" s="11"/>
      <c r="BW1161" s="109" cm="1">
        <f t="array" ref="BW1161">IF($AG1161,SQRT(SUMPRODUCT($AH$2:$AH1161, (AI$2:AI1161-BC1161)^2)/(SUM($AH$2:$AH1161)-1)),0)</f>
        <v>0</v>
      </c>
      <c r="BX1161" s="109" cm="1">
        <f t="array" ref="BX1161">IF($AG1161,SQRT(SUMPRODUCT($AH$2:$AH1161, (AJ$2:AJ1161-BD1161)^2)/(SUM($AH$2:$AH1161)-1)),0)</f>
        <v>0</v>
      </c>
      <c r="BY1161" s="109" cm="1">
        <f t="array" ref="BY1161">IF($AG1161,SQRT(SUMPRODUCT($AH$2:$AH1161, (AK$2:AK1161-BE1161)^2)/(SUM($AH$2:$AH1161)-1)),0)</f>
        <v>0</v>
      </c>
      <c r="BZ1161" s="109" cm="1">
        <f t="array" ref="BZ1161">IF($AG1161,SQRT(SUMPRODUCT($AH$2:$AH1161, (AL$2:AL1161-BF1161)^2)/(SUM($AH$2:$AH1161)-1)),0)</f>
        <v>0</v>
      </c>
      <c r="CA1161" s="109" cm="1">
        <f t="array" ref="CA1161">IF($AG1161,SQRT(SUMPRODUCT($AH$2:$AH1161, (AM$2:AM1161-BG1161)^2)/(SUM($AH$2:$AH1161)-1)),0)</f>
        <v>0</v>
      </c>
      <c r="CB1161" s="109" cm="1">
        <f t="array" ref="CB1161">IF($AG1161,SQRT(SUMPRODUCT($AH$2:$AH1161, (AN$2:AN1161-BH1161)^2)/(SUM($AH$2:$AH1161)-1)),0)</f>
        <v>0</v>
      </c>
      <c r="CC1161" s="109" cm="1">
        <f t="array" ref="CC1161">IF($AG1161,SQRT(SUMPRODUCT($AH$2:$AH1161, (AO$2:AO1161-BI1161)^2)/(SUM($AH$2:$AH1161)-1)),0)</f>
        <v>0</v>
      </c>
      <c r="CD1161" s="109" cm="1">
        <f t="array" ref="CD1161">IF($AG1161,SQRT(SUMPRODUCT($AH$2:$AH1161, (AP$2:AP1161-BJ1161)^2)/(SUM($AH$2:$AH1161)-1)),0)</f>
        <v>0</v>
      </c>
      <c r="CE1161" s="109" cm="1">
        <f t="array" ref="CE1161">IF($AG1161,SQRT(SUMPRODUCT($AH$2:$AH1161, (AQ$2:AQ1161-BK1161)^2)/(SUM($AH$2:$AH1161)-1)),0)</f>
        <v>0</v>
      </c>
      <c r="CF1161" s="109" cm="1">
        <f t="array" ref="CF1161">IF($AG1161,SQRT(SUMPRODUCT($AH$2:$AH1161, (AR$2:AR1161-BL1161)^2)/(SUM($AH$2:$AH1161)-1)),0)</f>
        <v>0</v>
      </c>
      <c r="CG1161" s="109" cm="1">
        <f t="array" ref="CG1161">IF($AG1161,SQRT(SUMPRODUCT($AH$2:$AH1161, (AS$2:AS1161-BM1161)^2)/(SUM($AH$2:$AH1161)-1)),0)</f>
        <v>0</v>
      </c>
      <c r="CH1161" s="109" cm="1">
        <f t="array" ref="CH1161">IF($AG1161,SQRT(SUMPRODUCT($AH$2:$AH1161, (AT$2:AT1161-BN1161)^2)/(SUM($AH$2:$AH1161)-1)),0)</f>
        <v>0</v>
      </c>
      <c r="CI1161" s="109" cm="1">
        <f t="array" ref="CI1161">IF($AG1161,SQRT(SUMPRODUCT($AH$2:$AH1161, (AU$2:AU1161-BO1161)^2)/(SUM($AH$2:$AH1161)-1)),0)</f>
        <v>0</v>
      </c>
      <c r="CJ1161" s="109" cm="1">
        <f t="array" ref="CJ1161">IF($AG1161,SQRT(SUMPRODUCT($AH$2:$AH1161, (AV$2:AV1161-BP1161)^2)/(SUM($AH$2:$AH1161)-1)),0)</f>
        <v>0</v>
      </c>
      <c r="CK1161" s="109" cm="1">
        <f t="array" ref="CK1161">IF($AG1161,SQRT(SUMPRODUCT($AH$2:$AH1161, (AW$2:AW1161-BQ1161)^2)/(SUM($AH$2:$AH1161)-1)),0)</f>
        <v>0</v>
      </c>
      <c r="CL1161" s="109" cm="1">
        <f t="array" ref="CL1161">IF($AG1161,SQRT(SUMPRODUCT($AH$2:$AH1161, (AX$2:AX1161-BR1161)^2)/(SUM($AH$2:$AH1161)-1)),0)</f>
        <v>0</v>
      </c>
      <c r="CM1161" s="109" cm="1">
        <f t="array" ref="CM1161">IF($AG1161,SQRT(SUMPRODUCT($AH$2:$AH1161, (AY$2:AY1161-BS1161)^2)/(SUM($AH$2:$AH1161)-1)),0)</f>
        <v>0</v>
      </c>
      <c r="CN1161" s="109" cm="1">
        <f t="array" ref="CN1161">IF($AG1161,SQRT(SUMPRODUCT($AH$2:$AH1161, (AZ$2:AZ1161-BT1161)^2)/(SUM($AH$2:$AH1161)-1)),0)</f>
        <v>0</v>
      </c>
      <c r="CO1161" s="109" cm="1">
        <f t="array" ref="CO1161">IF($AG1161,SQRT(SUMPRODUCT($AH$2:$AH1161, (BA$2:BA1161-BU1161)^2)/(SUM($AH$2:$AH1161)-1)),0)</f>
        <v>0</v>
      </c>
    </row>
    <row r="1162" spans="34:93" x14ac:dyDescent="0.25">
      <c r="AH1162" s="99" t="str">
        <f t="shared" si="268"/>
        <v/>
      </c>
      <c r="AI1162" s="11">
        <f t="shared" ref="AI1162:AR1171" ca="1" si="273">IF(AI$1&lt;&gt;0,SUMIFS(INDIRECT(AI$1), Fecha,$AG1162),0)</f>
        <v>0</v>
      </c>
      <c r="AJ1162" s="11">
        <f t="shared" ca="1" si="273"/>
        <v>0</v>
      </c>
      <c r="AK1162" s="11">
        <f t="shared" ca="1" si="273"/>
        <v>0</v>
      </c>
      <c r="AL1162" s="11">
        <f t="shared" ca="1" si="273"/>
        <v>0</v>
      </c>
      <c r="AM1162" s="11">
        <f t="shared" ca="1" si="273"/>
        <v>0</v>
      </c>
      <c r="AN1162" s="11">
        <f t="shared" ca="1" si="273"/>
        <v>0</v>
      </c>
      <c r="AO1162" s="11">
        <f t="shared" ca="1" si="273"/>
        <v>0</v>
      </c>
      <c r="AP1162" s="11">
        <f t="shared" ca="1" si="273"/>
        <v>0</v>
      </c>
      <c r="AQ1162" s="11">
        <f t="shared" ca="1" si="273"/>
        <v>0</v>
      </c>
      <c r="AR1162" s="11">
        <f t="shared" ca="1" si="273"/>
        <v>0</v>
      </c>
      <c r="AS1162" s="11">
        <f t="shared" ref="AS1162:BA1171" ca="1" si="274">IF(AS$1&lt;&gt;0,SUMIFS(INDIRECT(AS$1), Fecha,$AG1162),0)</f>
        <v>0</v>
      </c>
      <c r="AT1162" s="11">
        <f t="shared" ca="1" si="274"/>
        <v>0</v>
      </c>
      <c r="AU1162" s="11">
        <f t="shared" ca="1" si="274"/>
        <v>0</v>
      </c>
      <c r="AV1162" s="11">
        <f t="shared" ca="1" si="274"/>
        <v>0</v>
      </c>
      <c r="AW1162" s="11">
        <f t="shared" ca="1" si="274"/>
        <v>0</v>
      </c>
      <c r="AX1162" s="11">
        <f t="shared" ca="1" si="274"/>
        <v>0</v>
      </c>
      <c r="AY1162" s="11">
        <f t="shared" ca="1" si="274"/>
        <v>0</v>
      </c>
      <c r="AZ1162" s="11">
        <f t="shared" ca="1" si="274"/>
        <v>0</v>
      </c>
      <c r="BA1162" s="11">
        <f t="shared" ca="1" si="274"/>
        <v>0</v>
      </c>
      <c r="BB1162" s="11"/>
      <c r="BC1162" s="11">
        <f>IF($AG1162,SUMPRODUCT(AI$2:AI1162,$AH$2:$AH1162)/SUM($AH$2:$AH1162),0)</f>
        <v>0</v>
      </c>
      <c r="BD1162" s="11">
        <f>IF($AG1162,SUMPRODUCT(AJ$2:AJ1162,$AH$2:$AH1162)/SUM($AH$2:$AH1162),0)</f>
        <v>0</v>
      </c>
      <c r="BE1162" s="11">
        <f>IF($AG1162,SUMPRODUCT(AK$2:AK1162,$AH$2:$AH1162)/SUM($AH$2:$AH1162),0)</f>
        <v>0</v>
      </c>
      <c r="BF1162" s="11">
        <f>IF($AG1162,SUMPRODUCT(AL$2:AL1162,$AH$2:$AH1162)/SUM($AH$2:$AH1162),0)</f>
        <v>0</v>
      </c>
      <c r="BG1162" s="11">
        <f>IF($AG1162,SUMPRODUCT(AM$2:AM1162,$AH$2:$AH1162)/SUM($AH$2:$AH1162),0)</f>
        <v>0</v>
      </c>
      <c r="BH1162" s="11">
        <f>IF($AG1162,SUMPRODUCT(AN$2:AN1162,$AH$2:$AH1162)/SUM($AH$2:$AH1162),0)</f>
        <v>0</v>
      </c>
      <c r="BI1162" s="11">
        <f>IF($AG1162,SUMPRODUCT(AO$2:AO1162,$AH$2:$AH1162)/SUM($AH$2:$AH1162),0)</f>
        <v>0</v>
      </c>
      <c r="BJ1162" s="11">
        <f>IF($AG1162,SUMPRODUCT(AP$2:AP1162,$AH$2:$AH1162)/SUM($AH$2:$AH1162),0)</f>
        <v>0</v>
      </c>
      <c r="BK1162" s="11">
        <f>IF($AG1162,SUMPRODUCT(AQ$2:AQ1162,$AH$2:$AH1162)/SUM($AH$2:$AH1162),0)</f>
        <v>0</v>
      </c>
      <c r="BL1162" s="11">
        <f>IF($AG1162,SUMPRODUCT(AR$2:AR1162,$AH$2:$AH1162)/SUM($AH$2:$AH1162),0)</f>
        <v>0</v>
      </c>
      <c r="BM1162" s="11">
        <f>IF($AG1162,SUMPRODUCT(AS$2:AS1162,$AH$2:$AH1162)/SUM($AH$2:$AH1162),0)</f>
        <v>0</v>
      </c>
      <c r="BN1162" s="11">
        <f>IF($AG1162,SUMPRODUCT(AT$2:AT1162,$AH$2:$AH1162)/SUM($AH$2:$AH1162),0)</f>
        <v>0</v>
      </c>
      <c r="BO1162" s="11">
        <f>IF($AG1162,SUMPRODUCT(AU$2:AU1162,$AH$2:$AH1162)/SUM($AH$2:$AH1162),0)</f>
        <v>0</v>
      </c>
      <c r="BP1162" s="11">
        <f>IF($AG1162,SUMPRODUCT(AV$2:AV1162,$AH$2:$AH1162)/SUM($AH$2:$AH1162),0)</f>
        <v>0</v>
      </c>
      <c r="BQ1162" s="11">
        <f>IF($AG1162,SUMPRODUCT(AW$2:AW1162,$AH$2:$AH1162)/SUM($AH$2:$AH1162),0)</f>
        <v>0</v>
      </c>
      <c r="BR1162" s="11">
        <f>IF($AG1162,SUMPRODUCT(AX$2:AX1162,$AH$2:$AH1162)/SUM($AH$2:$AH1162),0)</f>
        <v>0</v>
      </c>
      <c r="BS1162" s="11">
        <f>IF($AG1162,SUMPRODUCT(AY$2:AY1162,$AH$2:$AH1162)/SUM($AH$2:$AH1162),0)</f>
        <v>0</v>
      </c>
      <c r="BT1162" s="11">
        <f>IF($AG1162,SUMPRODUCT(AZ$2:AZ1162,$AH$2:$AH1162)/SUM($AH$2:$AH1162),0)</f>
        <v>0</v>
      </c>
      <c r="BU1162" s="11">
        <f>IF($AG1162,SUMPRODUCT(BA$2:BA1162,$AH$2:$AH1162)/SUM($AH$2:$AH1162),0)</f>
        <v>0</v>
      </c>
      <c r="BV1162" s="11"/>
      <c r="BW1162" s="109" cm="1">
        <f t="array" ref="BW1162">IF($AG1162,SQRT(SUMPRODUCT($AH$2:$AH1162, (AI$2:AI1162-BC1162)^2)/(SUM($AH$2:$AH1162)-1)),0)</f>
        <v>0</v>
      </c>
      <c r="BX1162" s="109" cm="1">
        <f t="array" ref="BX1162">IF($AG1162,SQRT(SUMPRODUCT($AH$2:$AH1162, (AJ$2:AJ1162-BD1162)^2)/(SUM($AH$2:$AH1162)-1)),0)</f>
        <v>0</v>
      </c>
      <c r="BY1162" s="109" cm="1">
        <f t="array" ref="BY1162">IF($AG1162,SQRT(SUMPRODUCT($AH$2:$AH1162, (AK$2:AK1162-BE1162)^2)/(SUM($AH$2:$AH1162)-1)),0)</f>
        <v>0</v>
      </c>
      <c r="BZ1162" s="109" cm="1">
        <f t="array" ref="BZ1162">IF($AG1162,SQRT(SUMPRODUCT($AH$2:$AH1162, (AL$2:AL1162-BF1162)^2)/(SUM($AH$2:$AH1162)-1)),0)</f>
        <v>0</v>
      </c>
      <c r="CA1162" s="109" cm="1">
        <f t="array" ref="CA1162">IF($AG1162,SQRT(SUMPRODUCT($AH$2:$AH1162, (AM$2:AM1162-BG1162)^2)/(SUM($AH$2:$AH1162)-1)),0)</f>
        <v>0</v>
      </c>
      <c r="CB1162" s="109" cm="1">
        <f t="array" ref="CB1162">IF($AG1162,SQRT(SUMPRODUCT($AH$2:$AH1162, (AN$2:AN1162-BH1162)^2)/(SUM($AH$2:$AH1162)-1)),0)</f>
        <v>0</v>
      </c>
      <c r="CC1162" s="109" cm="1">
        <f t="array" ref="CC1162">IF($AG1162,SQRT(SUMPRODUCT($AH$2:$AH1162, (AO$2:AO1162-BI1162)^2)/(SUM($AH$2:$AH1162)-1)),0)</f>
        <v>0</v>
      </c>
      <c r="CD1162" s="109" cm="1">
        <f t="array" ref="CD1162">IF($AG1162,SQRT(SUMPRODUCT($AH$2:$AH1162, (AP$2:AP1162-BJ1162)^2)/(SUM($AH$2:$AH1162)-1)),0)</f>
        <v>0</v>
      </c>
      <c r="CE1162" s="109" cm="1">
        <f t="array" ref="CE1162">IF($AG1162,SQRT(SUMPRODUCT($AH$2:$AH1162, (AQ$2:AQ1162-BK1162)^2)/(SUM($AH$2:$AH1162)-1)),0)</f>
        <v>0</v>
      </c>
      <c r="CF1162" s="109" cm="1">
        <f t="array" ref="CF1162">IF($AG1162,SQRT(SUMPRODUCT($AH$2:$AH1162, (AR$2:AR1162-BL1162)^2)/(SUM($AH$2:$AH1162)-1)),0)</f>
        <v>0</v>
      </c>
      <c r="CG1162" s="109" cm="1">
        <f t="array" ref="CG1162">IF($AG1162,SQRT(SUMPRODUCT($AH$2:$AH1162, (AS$2:AS1162-BM1162)^2)/(SUM($AH$2:$AH1162)-1)),0)</f>
        <v>0</v>
      </c>
      <c r="CH1162" s="109" cm="1">
        <f t="array" ref="CH1162">IF($AG1162,SQRT(SUMPRODUCT($AH$2:$AH1162, (AT$2:AT1162-BN1162)^2)/(SUM($AH$2:$AH1162)-1)),0)</f>
        <v>0</v>
      </c>
      <c r="CI1162" s="109" cm="1">
        <f t="array" ref="CI1162">IF($AG1162,SQRT(SUMPRODUCT($AH$2:$AH1162, (AU$2:AU1162-BO1162)^2)/(SUM($AH$2:$AH1162)-1)),0)</f>
        <v>0</v>
      </c>
      <c r="CJ1162" s="109" cm="1">
        <f t="array" ref="CJ1162">IF($AG1162,SQRT(SUMPRODUCT($AH$2:$AH1162, (AV$2:AV1162-BP1162)^2)/(SUM($AH$2:$AH1162)-1)),0)</f>
        <v>0</v>
      </c>
      <c r="CK1162" s="109" cm="1">
        <f t="array" ref="CK1162">IF($AG1162,SQRT(SUMPRODUCT($AH$2:$AH1162, (AW$2:AW1162-BQ1162)^2)/(SUM($AH$2:$AH1162)-1)),0)</f>
        <v>0</v>
      </c>
      <c r="CL1162" s="109" cm="1">
        <f t="array" ref="CL1162">IF($AG1162,SQRT(SUMPRODUCT($AH$2:$AH1162, (AX$2:AX1162-BR1162)^2)/(SUM($AH$2:$AH1162)-1)),0)</f>
        <v>0</v>
      </c>
      <c r="CM1162" s="109" cm="1">
        <f t="array" ref="CM1162">IF($AG1162,SQRT(SUMPRODUCT($AH$2:$AH1162, (AY$2:AY1162-BS1162)^2)/(SUM($AH$2:$AH1162)-1)),0)</f>
        <v>0</v>
      </c>
      <c r="CN1162" s="109" cm="1">
        <f t="array" ref="CN1162">IF($AG1162,SQRT(SUMPRODUCT($AH$2:$AH1162, (AZ$2:AZ1162-BT1162)^2)/(SUM($AH$2:$AH1162)-1)),0)</f>
        <v>0</v>
      </c>
      <c r="CO1162" s="109" cm="1">
        <f t="array" ref="CO1162">IF($AG1162,SQRT(SUMPRODUCT($AH$2:$AH1162, (BA$2:BA1162-BU1162)^2)/(SUM($AH$2:$AH1162)-1)),0)</f>
        <v>0</v>
      </c>
    </row>
    <row r="1163" spans="34:93" x14ac:dyDescent="0.25">
      <c r="AH1163" s="99" t="str">
        <f t="shared" si="268"/>
        <v/>
      </c>
      <c r="AI1163" s="11">
        <f t="shared" ca="1" si="273"/>
        <v>0</v>
      </c>
      <c r="AJ1163" s="11">
        <f t="shared" ca="1" si="273"/>
        <v>0</v>
      </c>
      <c r="AK1163" s="11">
        <f t="shared" ca="1" si="273"/>
        <v>0</v>
      </c>
      <c r="AL1163" s="11">
        <f t="shared" ca="1" si="273"/>
        <v>0</v>
      </c>
      <c r="AM1163" s="11">
        <f t="shared" ca="1" si="273"/>
        <v>0</v>
      </c>
      <c r="AN1163" s="11">
        <f t="shared" ca="1" si="273"/>
        <v>0</v>
      </c>
      <c r="AO1163" s="11">
        <f t="shared" ca="1" si="273"/>
        <v>0</v>
      </c>
      <c r="AP1163" s="11">
        <f t="shared" ca="1" si="273"/>
        <v>0</v>
      </c>
      <c r="AQ1163" s="11">
        <f t="shared" ca="1" si="273"/>
        <v>0</v>
      </c>
      <c r="AR1163" s="11">
        <f t="shared" ca="1" si="273"/>
        <v>0</v>
      </c>
      <c r="AS1163" s="11">
        <f t="shared" ca="1" si="274"/>
        <v>0</v>
      </c>
      <c r="AT1163" s="11">
        <f t="shared" ca="1" si="274"/>
        <v>0</v>
      </c>
      <c r="AU1163" s="11">
        <f t="shared" ca="1" si="274"/>
        <v>0</v>
      </c>
      <c r="AV1163" s="11">
        <f t="shared" ca="1" si="274"/>
        <v>0</v>
      </c>
      <c r="AW1163" s="11">
        <f t="shared" ca="1" si="274"/>
        <v>0</v>
      </c>
      <c r="AX1163" s="11">
        <f t="shared" ca="1" si="274"/>
        <v>0</v>
      </c>
      <c r="AY1163" s="11">
        <f t="shared" ca="1" si="274"/>
        <v>0</v>
      </c>
      <c r="AZ1163" s="11">
        <f t="shared" ca="1" si="274"/>
        <v>0</v>
      </c>
      <c r="BA1163" s="11">
        <f t="shared" ca="1" si="274"/>
        <v>0</v>
      </c>
      <c r="BB1163" s="11"/>
      <c r="BC1163" s="11">
        <f>IF($AG1163,SUMPRODUCT(AI$2:AI1163,$AH$2:$AH1163)/SUM($AH$2:$AH1163),0)</f>
        <v>0</v>
      </c>
      <c r="BD1163" s="11">
        <f>IF($AG1163,SUMPRODUCT(AJ$2:AJ1163,$AH$2:$AH1163)/SUM($AH$2:$AH1163),0)</f>
        <v>0</v>
      </c>
      <c r="BE1163" s="11">
        <f>IF($AG1163,SUMPRODUCT(AK$2:AK1163,$AH$2:$AH1163)/SUM($AH$2:$AH1163),0)</f>
        <v>0</v>
      </c>
      <c r="BF1163" s="11">
        <f>IF($AG1163,SUMPRODUCT(AL$2:AL1163,$AH$2:$AH1163)/SUM($AH$2:$AH1163),0)</f>
        <v>0</v>
      </c>
      <c r="BG1163" s="11">
        <f>IF($AG1163,SUMPRODUCT(AM$2:AM1163,$AH$2:$AH1163)/SUM($AH$2:$AH1163),0)</f>
        <v>0</v>
      </c>
      <c r="BH1163" s="11">
        <f>IF($AG1163,SUMPRODUCT(AN$2:AN1163,$AH$2:$AH1163)/SUM($AH$2:$AH1163),0)</f>
        <v>0</v>
      </c>
      <c r="BI1163" s="11">
        <f>IF($AG1163,SUMPRODUCT(AO$2:AO1163,$AH$2:$AH1163)/SUM($AH$2:$AH1163),0)</f>
        <v>0</v>
      </c>
      <c r="BJ1163" s="11">
        <f>IF($AG1163,SUMPRODUCT(AP$2:AP1163,$AH$2:$AH1163)/SUM($AH$2:$AH1163),0)</f>
        <v>0</v>
      </c>
      <c r="BK1163" s="11">
        <f>IF($AG1163,SUMPRODUCT(AQ$2:AQ1163,$AH$2:$AH1163)/SUM($AH$2:$AH1163),0)</f>
        <v>0</v>
      </c>
      <c r="BL1163" s="11">
        <f>IF($AG1163,SUMPRODUCT(AR$2:AR1163,$AH$2:$AH1163)/SUM($AH$2:$AH1163),0)</f>
        <v>0</v>
      </c>
      <c r="BM1163" s="11">
        <f>IF($AG1163,SUMPRODUCT(AS$2:AS1163,$AH$2:$AH1163)/SUM($AH$2:$AH1163),0)</f>
        <v>0</v>
      </c>
      <c r="BN1163" s="11">
        <f>IF($AG1163,SUMPRODUCT(AT$2:AT1163,$AH$2:$AH1163)/SUM($AH$2:$AH1163),0)</f>
        <v>0</v>
      </c>
      <c r="BO1163" s="11">
        <f>IF($AG1163,SUMPRODUCT(AU$2:AU1163,$AH$2:$AH1163)/SUM($AH$2:$AH1163),0)</f>
        <v>0</v>
      </c>
      <c r="BP1163" s="11">
        <f>IF($AG1163,SUMPRODUCT(AV$2:AV1163,$AH$2:$AH1163)/SUM($AH$2:$AH1163),0)</f>
        <v>0</v>
      </c>
      <c r="BQ1163" s="11">
        <f>IF($AG1163,SUMPRODUCT(AW$2:AW1163,$AH$2:$AH1163)/SUM($AH$2:$AH1163),0)</f>
        <v>0</v>
      </c>
      <c r="BR1163" s="11">
        <f>IF($AG1163,SUMPRODUCT(AX$2:AX1163,$AH$2:$AH1163)/SUM($AH$2:$AH1163),0)</f>
        <v>0</v>
      </c>
      <c r="BS1163" s="11">
        <f>IF($AG1163,SUMPRODUCT(AY$2:AY1163,$AH$2:$AH1163)/SUM($AH$2:$AH1163),0)</f>
        <v>0</v>
      </c>
      <c r="BT1163" s="11">
        <f>IF($AG1163,SUMPRODUCT(AZ$2:AZ1163,$AH$2:$AH1163)/SUM($AH$2:$AH1163),0)</f>
        <v>0</v>
      </c>
      <c r="BU1163" s="11">
        <f>IF($AG1163,SUMPRODUCT(BA$2:BA1163,$AH$2:$AH1163)/SUM($AH$2:$AH1163),0)</f>
        <v>0</v>
      </c>
      <c r="BV1163" s="11"/>
      <c r="BW1163" s="109" cm="1">
        <f t="array" ref="BW1163">IF($AG1163,SQRT(SUMPRODUCT($AH$2:$AH1163, (AI$2:AI1163-BC1163)^2)/(SUM($AH$2:$AH1163)-1)),0)</f>
        <v>0</v>
      </c>
      <c r="BX1163" s="109" cm="1">
        <f t="array" ref="BX1163">IF($AG1163,SQRT(SUMPRODUCT($AH$2:$AH1163, (AJ$2:AJ1163-BD1163)^2)/(SUM($AH$2:$AH1163)-1)),0)</f>
        <v>0</v>
      </c>
      <c r="BY1163" s="109" cm="1">
        <f t="array" ref="BY1163">IF($AG1163,SQRT(SUMPRODUCT($AH$2:$AH1163, (AK$2:AK1163-BE1163)^2)/(SUM($AH$2:$AH1163)-1)),0)</f>
        <v>0</v>
      </c>
      <c r="BZ1163" s="109" cm="1">
        <f t="array" ref="BZ1163">IF($AG1163,SQRT(SUMPRODUCT($AH$2:$AH1163, (AL$2:AL1163-BF1163)^2)/(SUM($AH$2:$AH1163)-1)),0)</f>
        <v>0</v>
      </c>
      <c r="CA1163" s="109" cm="1">
        <f t="array" ref="CA1163">IF($AG1163,SQRT(SUMPRODUCT($AH$2:$AH1163, (AM$2:AM1163-BG1163)^2)/(SUM($AH$2:$AH1163)-1)),0)</f>
        <v>0</v>
      </c>
      <c r="CB1163" s="109" cm="1">
        <f t="array" ref="CB1163">IF($AG1163,SQRT(SUMPRODUCT($AH$2:$AH1163, (AN$2:AN1163-BH1163)^2)/(SUM($AH$2:$AH1163)-1)),0)</f>
        <v>0</v>
      </c>
      <c r="CC1163" s="109" cm="1">
        <f t="array" ref="CC1163">IF($AG1163,SQRT(SUMPRODUCT($AH$2:$AH1163, (AO$2:AO1163-BI1163)^2)/(SUM($AH$2:$AH1163)-1)),0)</f>
        <v>0</v>
      </c>
      <c r="CD1163" s="109" cm="1">
        <f t="array" ref="CD1163">IF($AG1163,SQRT(SUMPRODUCT($AH$2:$AH1163, (AP$2:AP1163-BJ1163)^2)/(SUM($AH$2:$AH1163)-1)),0)</f>
        <v>0</v>
      </c>
      <c r="CE1163" s="109" cm="1">
        <f t="array" ref="CE1163">IF($AG1163,SQRT(SUMPRODUCT($AH$2:$AH1163, (AQ$2:AQ1163-BK1163)^2)/(SUM($AH$2:$AH1163)-1)),0)</f>
        <v>0</v>
      </c>
      <c r="CF1163" s="109" cm="1">
        <f t="array" ref="CF1163">IF($AG1163,SQRT(SUMPRODUCT($AH$2:$AH1163, (AR$2:AR1163-BL1163)^2)/(SUM($AH$2:$AH1163)-1)),0)</f>
        <v>0</v>
      </c>
      <c r="CG1163" s="109" cm="1">
        <f t="array" ref="CG1163">IF($AG1163,SQRT(SUMPRODUCT($AH$2:$AH1163, (AS$2:AS1163-BM1163)^2)/(SUM($AH$2:$AH1163)-1)),0)</f>
        <v>0</v>
      </c>
      <c r="CH1163" s="109" cm="1">
        <f t="array" ref="CH1163">IF($AG1163,SQRT(SUMPRODUCT($AH$2:$AH1163, (AT$2:AT1163-BN1163)^2)/(SUM($AH$2:$AH1163)-1)),0)</f>
        <v>0</v>
      </c>
      <c r="CI1163" s="109" cm="1">
        <f t="array" ref="CI1163">IF($AG1163,SQRT(SUMPRODUCT($AH$2:$AH1163, (AU$2:AU1163-BO1163)^2)/(SUM($AH$2:$AH1163)-1)),0)</f>
        <v>0</v>
      </c>
      <c r="CJ1163" s="109" cm="1">
        <f t="array" ref="CJ1163">IF($AG1163,SQRT(SUMPRODUCT($AH$2:$AH1163, (AV$2:AV1163-BP1163)^2)/(SUM($AH$2:$AH1163)-1)),0)</f>
        <v>0</v>
      </c>
      <c r="CK1163" s="109" cm="1">
        <f t="array" ref="CK1163">IF($AG1163,SQRT(SUMPRODUCT($AH$2:$AH1163, (AW$2:AW1163-BQ1163)^2)/(SUM($AH$2:$AH1163)-1)),0)</f>
        <v>0</v>
      </c>
      <c r="CL1163" s="109" cm="1">
        <f t="array" ref="CL1163">IF($AG1163,SQRT(SUMPRODUCT($AH$2:$AH1163, (AX$2:AX1163-BR1163)^2)/(SUM($AH$2:$AH1163)-1)),0)</f>
        <v>0</v>
      </c>
      <c r="CM1163" s="109" cm="1">
        <f t="array" ref="CM1163">IF($AG1163,SQRT(SUMPRODUCT($AH$2:$AH1163, (AY$2:AY1163-BS1163)^2)/(SUM($AH$2:$AH1163)-1)),0)</f>
        <v>0</v>
      </c>
      <c r="CN1163" s="109" cm="1">
        <f t="array" ref="CN1163">IF($AG1163,SQRT(SUMPRODUCT($AH$2:$AH1163, (AZ$2:AZ1163-BT1163)^2)/(SUM($AH$2:$AH1163)-1)),0)</f>
        <v>0</v>
      </c>
      <c r="CO1163" s="109" cm="1">
        <f t="array" ref="CO1163">IF($AG1163,SQRT(SUMPRODUCT($AH$2:$AH1163, (BA$2:BA1163-BU1163)^2)/(SUM($AH$2:$AH1163)-1)),0)</f>
        <v>0</v>
      </c>
    </row>
    <row r="1164" spans="34:93" x14ac:dyDescent="0.25">
      <c r="AH1164" s="99" t="str">
        <f t="shared" si="268"/>
        <v/>
      </c>
      <c r="AI1164" s="11">
        <f t="shared" ca="1" si="273"/>
        <v>0</v>
      </c>
      <c r="AJ1164" s="11">
        <f t="shared" ca="1" si="273"/>
        <v>0</v>
      </c>
      <c r="AK1164" s="11">
        <f t="shared" ca="1" si="273"/>
        <v>0</v>
      </c>
      <c r="AL1164" s="11">
        <f t="shared" ca="1" si="273"/>
        <v>0</v>
      </c>
      <c r="AM1164" s="11">
        <f t="shared" ca="1" si="273"/>
        <v>0</v>
      </c>
      <c r="AN1164" s="11">
        <f t="shared" ca="1" si="273"/>
        <v>0</v>
      </c>
      <c r="AO1164" s="11">
        <f t="shared" ca="1" si="273"/>
        <v>0</v>
      </c>
      <c r="AP1164" s="11">
        <f t="shared" ca="1" si="273"/>
        <v>0</v>
      </c>
      <c r="AQ1164" s="11">
        <f t="shared" ca="1" si="273"/>
        <v>0</v>
      </c>
      <c r="AR1164" s="11">
        <f t="shared" ca="1" si="273"/>
        <v>0</v>
      </c>
      <c r="AS1164" s="11">
        <f t="shared" ca="1" si="274"/>
        <v>0</v>
      </c>
      <c r="AT1164" s="11">
        <f t="shared" ca="1" si="274"/>
        <v>0</v>
      </c>
      <c r="AU1164" s="11">
        <f t="shared" ca="1" si="274"/>
        <v>0</v>
      </c>
      <c r="AV1164" s="11">
        <f t="shared" ca="1" si="274"/>
        <v>0</v>
      </c>
      <c r="AW1164" s="11">
        <f t="shared" ca="1" si="274"/>
        <v>0</v>
      </c>
      <c r="AX1164" s="11">
        <f t="shared" ca="1" si="274"/>
        <v>0</v>
      </c>
      <c r="AY1164" s="11">
        <f t="shared" ca="1" si="274"/>
        <v>0</v>
      </c>
      <c r="AZ1164" s="11">
        <f t="shared" ca="1" si="274"/>
        <v>0</v>
      </c>
      <c r="BA1164" s="11">
        <f t="shared" ca="1" si="274"/>
        <v>0</v>
      </c>
      <c r="BB1164" s="11"/>
      <c r="BC1164" s="11">
        <f>IF($AG1164,SUMPRODUCT(AI$2:AI1164,$AH$2:$AH1164)/SUM($AH$2:$AH1164),0)</f>
        <v>0</v>
      </c>
      <c r="BD1164" s="11">
        <f>IF($AG1164,SUMPRODUCT(AJ$2:AJ1164,$AH$2:$AH1164)/SUM($AH$2:$AH1164),0)</f>
        <v>0</v>
      </c>
      <c r="BE1164" s="11">
        <f>IF($AG1164,SUMPRODUCT(AK$2:AK1164,$AH$2:$AH1164)/SUM($AH$2:$AH1164),0)</f>
        <v>0</v>
      </c>
      <c r="BF1164" s="11">
        <f>IF($AG1164,SUMPRODUCT(AL$2:AL1164,$AH$2:$AH1164)/SUM($AH$2:$AH1164),0)</f>
        <v>0</v>
      </c>
      <c r="BG1164" s="11">
        <f>IF($AG1164,SUMPRODUCT(AM$2:AM1164,$AH$2:$AH1164)/SUM($AH$2:$AH1164),0)</f>
        <v>0</v>
      </c>
      <c r="BH1164" s="11">
        <f>IF($AG1164,SUMPRODUCT(AN$2:AN1164,$AH$2:$AH1164)/SUM($AH$2:$AH1164),0)</f>
        <v>0</v>
      </c>
      <c r="BI1164" s="11">
        <f>IF($AG1164,SUMPRODUCT(AO$2:AO1164,$AH$2:$AH1164)/SUM($AH$2:$AH1164),0)</f>
        <v>0</v>
      </c>
      <c r="BJ1164" s="11">
        <f>IF($AG1164,SUMPRODUCT(AP$2:AP1164,$AH$2:$AH1164)/SUM($AH$2:$AH1164),0)</f>
        <v>0</v>
      </c>
      <c r="BK1164" s="11">
        <f>IF($AG1164,SUMPRODUCT(AQ$2:AQ1164,$AH$2:$AH1164)/SUM($AH$2:$AH1164),0)</f>
        <v>0</v>
      </c>
      <c r="BL1164" s="11">
        <f>IF($AG1164,SUMPRODUCT(AR$2:AR1164,$AH$2:$AH1164)/SUM($AH$2:$AH1164),0)</f>
        <v>0</v>
      </c>
      <c r="BM1164" s="11">
        <f>IF($AG1164,SUMPRODUCT(AS$2:AS1164,$AH$2:$AH1164)/SUM($AH$2:$AH1164),0)</f>
        <v>0</v>
      </c>
      <c r="BN1164" s="11">
        <f>IF($AG1164,SUMPRODUCT(AT$2:AT1164,$AH$2:$AH1164)/SUM($AH$2:$AH1164),0)</f>
        <v>0</v>
      </c>
      <c r="BO1164" s="11">
        <f>IF($AG1164,SUMPRODUCT(AU$2:AU1164,$AH$2:$AH1164)/SUM($AH$2:$AH1164),0)</f>
        <v>0</v>
      </c>
      <c r="BP1164" s="11">
        <f>IF($AG1164,SUMPRODUCT(AV$2:AV1164,$AH$2:$AH1164)/SUM($AH$2:$AH1164),0)</f>
        <v>0</v>
      </c>
      <c r="BQ1164" s="11">
        <f>IF($AG1164,SUMPRODUCT(AW$2:AW1164,$AH$2:$AH1164)/SUM($AH$2:$AH1164),0)</f>
        <v>0</v>
      </c>
      <c r="BR1164" s="11">
        <f>IF($AG1164,SUMPRODUCT(AX$2:AX1164,$AH$2:$AH1164)/SUM($AH$2:$AH1164),0)</f>
        <v>0</v>
      </c>
      <c r="BS1164" s="11">
        <f>IF($AG1164,SUMPRODUCT(AY$2:AY1164,$AH$2:$AH1164)/SUM($AH$2:$AH1164),0)</f>
        <v>0</v>
      </c>
      <c r="BT1164" s="11">
        <f>IF($AG1164,SUMPRODUCT(AZ$2:AZ1164,$AH$2:$AH1164)/SUM($AH$2:$AH1164),0)</f>
        <v>0</v>
      </c>
      <c r="BU1164" s="11">
        <f>IF($AG1164,SUMPRODUCT(BA$2:BA1164,$AH$2:$AH1164)/SUM($AH$2:$AH1164),0)</f>
        <v>0</v>
      </c>
      <c r="BV1164" s="11"/>
      <c r="BW1164" s="109" cm="1">
        <f t="array" ref="BW1164">IF($AG1164,SQRT(SUMPRODUCT($AH$2:$AH1164, (AI$2:AI1164-BC1164)^2)/(SUM($AH$2:$AH1164)-1)),0)</f>
        <v>0</v>
      </c>
      <c r="BX1164" s="109" cm="1">
        <f t="array" ref="BX1164">IF($AG1164,SQRT(SUMPRODUCT($AH$2:$AH1164, (AJ$2:AJ1164-BD1164)^2)/(SUM($AH$2:$AH1164)-1)),0)</f>
        <v>0</v>
      </c>
      <c r="BY1164" s="109" cm="1">
        <f t="array" ref="BY1164">IF($AG1164,SQRT(SUMPRODUCT($AH$2:$AH1164, (AK$2:AK1164-BE1164)^2)/(SUM($AH$2:$AH1164)-1)),0)</f>
        <v>0</v>
      </c>
      <c r="BZ1164" s="109" cm="1">
        <f t="array" ref="BZ1164">IF($AG1164,SQRT(SUMPRODUCT($AH$2:$AH1164, (AL$2:AL1164-BF1164)^2)/(SUM($AH$2:$AH1164)-1)),0)</f>
        <v>0</v>
      </c>
      <c r="CA1164" s="109" cm="1">
        <f t="array" ref="CA1164">IF($AG1164,SQRT(SUMPRODUCT($AH$2:$AH1164, (AM$2:AM1164-BG1164)^2)/(SUM($AH$2:$AH1164)-1)),0)</f>
        <v>0</v>
      </c>
      <c r="CB1164" s="109" cm="1">
        <f t="array" ref="CB1164">IF($AG1164,SQRT(SUMPRODUCT($AH$2:$AH1164, (AN$2:AN1164-BH1164)^2)/(SUM($AH$2:$AH1164)-1)),0)</f>
        <v>0</v>
      </c>
      <c r="CC1164" s="109" cm="1">
        <f t="array" ref="CC1164">IF($AG1164,SQRT(SUMPRODUCT($AH$2:$AH1164, (AO$2:AO1164-BI1164)^2)/(SUM($AH$2:$AH1164)-1)),0)</f>
        <v>0</v>
      </c>
      <c r="CD1164" s="109" cm="1">
        <f t="array" ref="CD1164">IF($AG1164,SQRT(SUMPRODUCT($AH$2:$AH1164, (AP$2:AP1164-BJ1164)^2)/(SUM($AH$2:$AH1164)-1)),0)</f>
        <v>0</v>
      </c>
      <c r="CE1164" s="109" cm="1">
        <f t="array" ref="CE1164">IF($AG1164,SQRT(SUMPRODUCT($AH$2:$AH1164, (AQ$2:AQ1164-BK1164)^2)/(SUM($AH$2:$AH1164)-1)),0)</f>
        <v>0</v>
      </c>
      <c r="CF1164" s="109" cm="1">
        <f t="array" ref="CF1164">IF($AG1164,SQRT(SUMPRODUCT($AH$2:$AH1164, (AR$2:AR1164-BL1164)^2)/(SUM($AH$2:$AH1164)-1)),0)</f>
        <v>0</v>
      </c>
      <c r="CG1164" s="109" cm="1">
        <f t="array" ref="CG1164">IF($AG1164,SQRT(SUMPRODUCT($AH$2:$AH1164, (AS$2:AS1164-BM1164)^2)/(SUM($AH$2:$AH1164)-1)),0)</f>
        <v>0</v>
      </c>
      <c r="CH1164" s="109" cm="1">
        <f t="array" ref="CH1164">IF($AG1164,SQRT(SUMPRODUCT($AH$2:$AH1164, (AT$2:AT1164-BN1164)^2)/(SUM($AH$2:$AH1164)-1)),0)</f>
        <v>0</v>
      </c>
      <c r="CI1164" s="109" cm="1">
        <f t="array" ref="CI1164">IF($AG1164,SQRT(SUMPRODUCT($AH$2:$AH1164, (AU$2:AU1164-BO1164)^2)/(SUM($AH$2:$AH1164)-1)),0)</f>
        <v>0</v>
      </c>
      <c r="CJ1164" s="109" cm="1">
        <f t="array" ref="CJ1164">IF($AG1164,SQRT(SUMPRODUCT($AH$2:$AH1164, (AV$2:AV1164-BP1164)^2)/(SUM($AH$2:$AH1164)-1)),0)</f>
        <v>0</v>
      </c>
      <c r="CK1164" s="109" cm="1">
        <f t="array" ref="CK1164">IF($AG1164,SQRT(SUMPRODUCT($AH$2:$AH1164, (AW$2:AW1164-BQ1164)^2)/(SUM($AH$2:$AH1164)-1)),0)</f>
        <v>0</v>
      </c>
      <c r="CL1164" s="109" cm="1">
        <f t="array" ref="CL1164">IF($AG1164,SQRT(SUMPRODUCT($AH$2:$AH1164, (AX$2:AX1164-BR1164)^2)/(SUM($AH$2:$AH1164)-1)),0)</f>
        <v>0</v>
      </c>
      <c r="CM1164" s="109" cm="1">
        <f t="array" ref="CM1164">IF($AG1164,SQRT(SUMPRODUCT($AH$2:$AH1164, (AY$2:AY1164-BS1164)^2)/(SUM($AH$2:$AH1164)-1)),0)</f>
        <v>0</v>
      </c>
      <c r="CN1164" s="109" cm="1">
        <f t="array" ref="CN1164">IF($AG1164,SQRT(SUMPRODUCT($AH$2:$AH1164, (AZ$2:AZ1164-BT1164)^2)/(SUM($AH$2:$AH1164)-1)),0)</f>
        <v>0</v>
      </c>
      <c r="CO1164" s="109" cm="1">
        <f t="array" ref="CO1164">IF($AG1164,SQRT(SUMPRODUCT($AH$2:$AH1164, (BA$2:BA1164-BU1164)^2)/(SUM($AH$2:$AH1164)-1)),0)</f>
        <v>0</v>
      </c>
    </row>
    <row r="1165" spans="34:93" x14ac:dyDescent="0.25">
      <c r="AH1165" s="99" t="str">
        <f t="shared" si="268"/>
        <v/>
      </c>
      <c r="AI1165" s="11">
        <f t="shared" ca="1" si="273"/>
        <v>0</v>
      </c>
      <c r="AJ1165" s="11">
        <f t="shared" ca="1" si="273"/>
        <v>0</v>
      </c>
      <c r="AK1165" s="11">
        <f t="shared" ca="1" si="273"/>
        <v>0</v>
      </c>
      <c r="AL1165" s="11">
        <f t="shared" ca="1" si="273"/>
        <v>0</v>
      </c>
      <c r="AM1165" s="11">
        <f t="shared" ca="1" si="273"/>
        <v>0</v>
      </c>
      <c r="AN1165" s="11">
        <f t="shared" ca="1" si="273"/>
        <v>0</v>
      </c>
      <c r="AO1165" s="11">
        <f t="shared" ca="1" si="273"/>
        <v>0</v>
      </c>
      <c r="AP1165" s="11">
        <f t="shared" ca="1" si="273"/>
        <v>0</v>
      </c>
      <c r="AQ1165" s="11">
        <f t="shared" ca="1" si="273"/>
        <v>0</v>
      </c>
      <c r="AR1165" s="11">
        <f t="shared" ca="1" si="273"/>
        <v>0</v>
      </c>
      <c r="AS1165" s="11">
        <f t="shared" ca="1" si="274"/>
        <v>0</v>
      </c>
      <c r="AT1165" s="11">
        <f t="shared" ca="1" si="274"/>
        <v>0</v>
      </c>
      <c r="AU1165" s="11">
        <f t="shared" ca="1" si="274"/>
        <v>0</v>
      </c>
      <c r="AV1165" s="11">
        <f t="shared" ca="1" si="274"/>
        <v>0</v>
      </c>
      <c r="AW1165" s="11">
        <f t="shared" ca="1" si="274"/>
        <v>0</v>
      </c>
      <c r="AX1165" s="11">
        <f t="shared" ca="1" si="274"/>
        <v>0</v>
      </c>
      <c r="AY1165" s="11">
        <f t="shared" ca="1" si="274"/>
        <v>0</v>
      </c>
      <c r="AZ1165" s="11">
        <f t="shared" ca="1" si="274"/>
        <v>0</v>
      </c>
      <c r="BA1165" s="11">
        <f t="shared" ca="1" si="274"/>
        <v>0</v>
      </c>
      <c r="BB1165" s="11"/>
      <c r="BC1165" s="11">
        <f>IF($AG1165,SUMPRODUCT(AI$2:AI1165,$AH$2:$AH1165)/SUM($AH$2:$AH1165),0)</f>
        <v>0</v>
      </c>
      <c r="BD1165" s="11">
        <f>IF($AG1165,SUMPRODUCT(AJ$2:AJ1165,$AH$2:$AH1165)/SUM($AH$2:$AH1165),0)</f>
        <v>0</v>
      </c>
      <c r="BE1165" s="11">
        <f>IF($AG1165,SUMPRODUCT(AK$2:AK1165,$AH$2:$AH1165)/SUM($AH$2:$AH1165),0)</f>
        <v>0</v>
      </c>
      <c r="BF1165" s="11">
        <f>IF($AG1165,SUMPRODUCT(AL$2:AL1165,$AH$2:$AH1165)/SUM($AH$2:$AH1165),0)</f>
        <v>0</v>
      </c>
      <c r="BG1165" s="11">
        <f>IF($AG1165,SUMPRODUCT(AM$2:AM1165,$AH$2:$AH1165)/SUM($AH$2:$AH1165),0)</f>
        <v>0</v>
      </c>
      <c r="BH1165" s="11">
        <f>IF($AG1165,SUMPRODUCT(AN$2:AN1165,$AH$2:$AH1165)/SUM($AH$2:$AH1165),0)</f>
        <v>0</v>
      </c>
      <c r="BI1165" s="11">
        <f>IF($AG1165,SUMPRODUCT(AO$2:AO1165,$AH$2:$AH1165)/SUM($AH$2:$AH1165),0)</f>
        <v>0</v>
      </c>
      <c r="BJ1165" s="11">
        <f>IF($AG1165,SUMPRODUCT(AP$2:AP1165,$AH$2:$AH1165)/SUM($AH$2:$AH1165),0)</f>
        <v>0</v>
      </c>
      <c r="BK1165" s="11">
        <f>IF($AG1165,SUMPRODUCT(AQ$2:AQ1165,$AH$2:$AH1165)/SUM($AH$2:$AH1165),0)</f>
        <v>0</v>
      </c>
      <c r="BL1165" s="11">
        <f>IF($AG1165,SUMPRODUCT(AR$2:AR1165,$AH$2:$AH1165)/SUM($AH$2:$AH1165),0)</f>
        <v>0</v>
      </c>
      <c r="BM1165" s="11">
        <f>IF($AG1165,SUMPRODUCT(AS$2:AS1165,$AH$2:$AH1165)/SUM($AH$2:$AH1165),0)</f>
        <v>0</v>
      </c>
      <c r="BN1165" s="11">
        <f>IF($AG1165,SUMPRODUCT(AT$2:AT1165,$AH$2:$AH1165)/SUM($AH$2:$AH1165),0)</f>
        <v>0</v>
      </c>
      <c r="BO1165" s="11">
        <f>IF($AG1165,SUMPRODUCT(AU$2:AU1165,$AH$2:$AH1165)/SUM($AH$2:$AH1165),0)</f>
        <v>0</v>
      </c>
      <c r="BP1165" s="11">
        <f>IF($AG1165,SUMPRODUCT(AV$2:AV1165,$AH$2:$AH1165)/SUM($AH$2:$AH1165),0)</f>
        <v>0</v>
      </c>
      <c r="BQ1165" s="11">
        <f>IF($AG1165,SUMPRODUCT(AW$2:AW1165,$AH$2:$AH1165)/SUM($AH$2:$AH1165),0)</f>
        <v>0</v>
      </c>
      <c r="BR1165" s="11">
        <f>IF($AG1165,SUMPRODUCT(AX$2:AX1165,$AH$2:$AH1165)/SUM($AH$2:$AH1165),0)</f>
        <v>0</v>
      </c>
      <c r="BS1165" s="11">
        <f>IF($AG1165,SUMPRODUCT(AY$2:AY1165,$AH$2:$AH1165)/SUM($AH$2:$AH1165),0)</f>
        <v>0</v>
      </c>
      <c r="BT1165" s="11">
        <f>IF($AG1165,SUMPRODUCT(AZ$2:AZ1165,$AH$2:$AH1165)/SUM($AH$2:$AH1165),0)</f>
        <v>0</v>
      </c>
      <c r="BU1165" s="11">
        <f>IF($AG1165,SUMPRODUCT(BA$2:BA1165,$AH$2:$AH1165)/SUM($AH$2:$AH1165),0)</f>
        <v>0</v>
      </c>
      <c r="BV1165" s="11"/>
      <c r="BW1165" s="109" cm="1">
        <f t="array" ref="BW1165">IF($AG1165,SQRT(SUMPRODUCT($AH$2:$AH1165, (AI$2:AI1165-BC1165)^2)/(SUM($AH$2:$AH1165)-1)),0)</f>
        <v>0</v>
      </c>
      <c r="BX1165" s="109" cm="1">
        <f t="array" ref="BX1165">IF($AG1165,SQRT(SUMPRODUCT($AH$2:$AH1165, (AJ$2:AJ1165-BD1165)^2)/(SUM($AH$2:$AH1165)-1)),0)</f>
        <v>0</v>
      </c>
      <c r="BY1165" s="109" cm="1">
        <f t="array" ref="BY1165">IF($AG1165,SQRT(SUMPRODUCT($AH$2:$AH1165, (AK$2:AK1165-BE1165)^2)/(SUM($AH$2:$AH1165)-1)),0)</f>
        <v>0</v>
      </c>
      <c r="BZ1165" s="109" cm="1">
        <f t="array" ref="BZ1165">IF($AG1165,SQRT(SUMPRODUCT($AH$2:$AH1165, (AL$2:AL1165-BF1165)^2)/(SUM($AH$2:$AH1165)-1)),0)</f>
        <v>0</v>
      </c>
      <c r="CA1165" s="109" cm="1">
        <f t="array" ref="CA1165">IF($AG1165,SQRT(SUMPRODUCT($AH$2:$AH1165, (AM$2:AM1165-BG1165)^2)/(SUM($AH$2:$AH1165)-1)),0)</f>
        <v>0</v>
      </c>
      <c r="CB1165" s="109" cm="1">
        <f t="array" ref="CB1165">IF($AG1165,SQRT(SUMPRODUCT($AH$2:$AH1165, (AN$2:AN1165-BH1165)^2)/(SUM($AH$2:$AH1165)-1)),0)</f>
        <v>0</v>
      </c>
      <c r="CC1165" s="109" cm="1">
        <f t="array" ref="CC1165">IF($AG1165,SQRT(SUMPRODUCT($AH$2:$AH1165, (AO$2:AO1165-BI1165)^2)/(SUM($AH$2:$AH1165)-1)),0)</f>
        <v>0</v>
      </c>
      <c r="CD1165" s="109" cm="1">
        <f t="array" ref="CD1165">IF($AG1165,SQRT(SUMPRODUCT($AH$2:$AH1165, (AP$2:AP1165-BJ1165)^2)/(SUM($AH$2:$AH1165)-1)),0)</f>
        <v>0</v>
      </c>
      <c r="CE1165" s="109" cm="1">
        <f t="array" ref="CE1165">IF($AG1165,SQRT(SUMPRODUCT($AH$2:$AH1165, (AQ$2:AQ1165-BK1165)^2)/(SUM($AH$2:$AH1165)-1)),0)</f>
        <v>0</v>
      </c>
      <c r="CF1165" s="109" cm="1">
        <f t="array" ref="CF1165">IF($AG1165,SQRT(SUMPRODUCT($AH$2:$AH1165, (AR$2:AR1165-BL1165)^2)/(SUM($AH$2:$AH1165)-1)),0)</f>
        <v>0</v>
      </c>
      <c r="CG1165" s="109" cm="1">
        <f t="array" ref="CG1165">IF($AG1165,SQRT(SUMPRODUCT($AH$2:$AH1165, (AS$2:AS1165-BM1165)^2)/(SUM($AH$2:$AH1165)-1)),0)</f>
        <v>0</v>
      </c>
      <c r="CH1165" s="109" cm="1">
        <f t="array" ref="CH1165">IF($AG1165,SQRT(SUMPRODUCT($AH$2:$AH1165, (AT$2:AT1165-BN1165)^2)/(SUM($AH$2:$AH1165)-1)),0)</f>
        <v>0</v>
      </c>
      <c r="CI1165" s="109" cm="1">
        <f t="array" ref="CI1165">IF($AG1165,SQRT(SUMPRODUCT($AH$2:$AH1165, (AU$2:AU1165-BO1165)^2)/(SUM($AH$2:$AH1165)-1)),0)</f>
        <v>0</v>
      </c>
      <c r="CJ1165" s="109" cm="1">
        <f t="array" ref="CJ1165">IF($AG1165,SQRT(SUMPRODUCT($AH$2:$AH1165, (AV$2:AV1165-BP1165)^2)/(SUM($AH$2:$AH1165)-1)),0)</f>
        <v>0</v>
      </c>
      <c r="CK1165" s="109" cm="1">
        <f t="array" ref="CK1165">IF($AG1165,SQRT(SUMPRODUCT($AH$2:$AH1165, (AW$2:AW1165-BQ1165)^2)/(SUM($AH$2:$AH1165)-1)),0)</f>
        <v>0</v>
      </c>
      <c r="CL1165" s="109" cm="1">
        <f t="array" ref="CL1165">IF($AG1165,SQRT(SUMPRODUCT($AH$2:$AH1165, (AX$2:AX1165-BR1165)^2)/(SUM($AH$2:$AH1165)-1)),0)</f>
        <v>0</v>
      </c>
      <c r="CM1165" s="109" cm="1">
        <f t="array" ref="CM1165">IF($AG1165,SQRT(SUMPRODUCT($AH$2:$AH1165, (AY$2:AY1165-BS1165)^2)/(SUM($AH$2:$AH1165)-1)),0)</f>
        <v>0</v>
      </c>
      <c r="CN1165" s="109" cm="1">
        <f t="array" ref="CN1165">IF($AG1165,SQRT(SUMPRODUCT($AH$2:$AH1165, (AZ$2:AZ1165-BT1165)^2)/(SUM($AH$2:$AH1165)-1)),0)</f>
        <v>0</v>
      </c>
      <c r="CO1165" s="109" cm="1">
        <f t="array" ref="CO1165">IF($AG1165,SQRT(SUMPRODUCT($AH$2:$AH1165, (BA$2:BA1165-BU1165)^2)/(SUM($AH$2:$AH1165)-1)),0)</f>
        <v>0</v>
      </c>
    </row>
    <row r="1166" spans="34:93" x14ac:dyDescent="0.25">
      <c r="AH1166" s="99" t="str">
        <f t="shared" si="268"/>
        <v/>
      </c>
      <c r="AI1166" s="11">
        <f t="shared" ca="1" si="273"/>
        <v>0</v>
      </c>
      <c r="AJ1166" s="11">
        <f t="shared" ca="1" si="273"/>
        <v>0</v>
      </c>
      <c r="AK1166" s="11">
        <f t="shared" ca="1" si="273"/>
        <v>0</v>
      </c>
      <c r="AL1166" s="11">
        <f t="shared" ca="1" si="273"/>
        <v>0</v>
      </c>
      <c r="AM1166" s="11">
        <f t="shared" ca="1" si="273"/>
        <v>0</v>
      </c>
      <c r="AN1166" s="11">
        <f t="shared" ca="1" si="273"/>
        <v>0</v>
      </c>
      <c r="AO1166" s="11">
        <f t="shared" ca="1" si="273"/>
        <v>0</v>
      </c>
      <c r="AP1166" s="11">
        <f t="shared" ca="1" si="273"/>
        <v>0</v>
      </c>
      <c r="AQ1166" s="11">
        <f t="shared" ca="1" si="273"/>
        <v>0</v>
      </c>
      <c r="AR1166" s="11">
        <f t="shared" ca="1" si="273"/>
        <v>0</v>
      </c>
      <c r="AS1166" s="11">
        <f t="shared" ca="1" si="274"/>
        <v>0</v>
      </c>
      <c r="AT1166" s="11">
        <f t="shared" ca="1" si="274"/>
        <v>0</v>
      </c>
      <c r="AU1166" s="11">
        <f t="shared" ca="1" si="274"/>
        <v>0</v>
      </c>
      <c r="AV1166" s="11">
        <f t="shared" ca="1" si="274"/>
        <v>0</v>
      </c>
      <c r="AW1166" s="11">
        <f t="shared" ca="1" si="274"/>
        <v>0</v>
      </c>
      <c r="AX1166" s="11">
        <f t="shared" ca="1" si="274"/>
        <v>0</v>
      </c>
      <c r="AY1166" s="11">
        <f t="shared" ca="1" si="274"/>
        <v>0</v>
      </c>
      <c r="AZ1166" s="11">
        <f t="shared" ca="1" si="274"/>
        <v>0</v>
      </c>
      <c r="BA1166" s="11">
        <f t="shared" ca="1" si="274"/>
        <v>0</v>
      </c>
      <c r="BB1166" s="11"/>
      <c r="BC1166" s="11">
        <f>IF($AG1166,SUMPRODUCT(AI$2:AI1166,$AH$2:$AH1166)/SUM($AH$2:$AH1166),0)</f>
        <v>0</v>
      </c>
      <c r="BD1166" s="11">
        <f>IF($AG1166,SUMPRODUCT(AJ$2:AJ1166,$AH$2:$AH1166)/SUM($AH$2:$AH1166),0)</f>
        <v>0</v>
      </c>
      <c r="BE1166" s="11">
        <f>IF($AG1166,SUMPRODUCT(AK$2:AK1166,$AH$2:$AH1166)/SUM($AH$2:$AH1166),0)</f>
        <v>0</v>
      </c>
      <c r="BF1166" s="11">
        <f>IF($AG1166,SUMPRODUCT(AL$2:AL1166,$AH$2:$AH1166)/SUM($AH$2:$AH1166),0)</f>
        <v>0</v>
      </c>
      <c r="BG1166" s="11">
        <f>IF($AG1166,SUMPRODUCT(AM$2:AM1166,$AH$2:$AH1166)/SUM($AH$2:$AH1166),0)</f>
        <v>0</v>
      </c>
      <c r="BH1166" s="11">
        <f>IF($AG1166,SUMPRODUCT(AN$2:AN1166,$AH$2:$AH1166)/SUM($AH$2:$AH1166),0)</f>
        <v>0</v>
      </c>
      <c r="BI1166" s="11">
        <f>IF($AG1166,SUMPRODUCT(AO$2:AO1166,$AH$2:$AH1166)/SUM($AH$2:$AH1166),0)</f>
        <v>0</v>
      </c>
      <c r="BJ1166" s="11">
        <f>IF($AG1166,SUMPRODUCT(AP$2:AP1166,$AH$2:$AH1166)/SUM($AH$2:$AH1166),0)</f>
        <v>0</v>
      </c>
      <c r="BK1166" s="11">
        <f>IF($AG1166,SUMPRODUCT(AQ$2:AQ1166,$AH$2:$AH1166)/SUM($AH$2:$AH1166),0)</f>
        <v>0</v>
      </c>
      <c r="BL1166" s="11">
        <f>IF($AG1166,SUMPRODUCT(AR$2:AR1166,$AH$2:$AH1166)/SUM($AH$2:$AH1166),0)</f>
        <v>0</v>
      </c>
      <c r="BM1166" s="11">
        <f>IF($AG1166,SUMPRODUCT(AS$2:AS1166,$AH$2:$AH1166)/SUM($AH$2:$AH1166),0)</f>
        <v>0</v>
      </c>
      <c r="BN1166" s="11">
        <f>IF($AG1166,SUMPRODUCT(AT$2:AT1166,$AH$2:$AH1166)/SUM($AH$2:$AH1166),0)</f>
        <v>0</v>
      </c>
      <c r="BO1166" s="11">
        <f>IF($AG1166,SUMPRODUCT(AU$2:AU1166,$AH$2:$AH1166)/SUM($AH$2:$AH1166),0)</f>
        <v>0</v>
      </c>
      <c r="BP1166" s="11">
        <f>IF($AG1166,SUMPRODUCT(AV$2:AV1166,$AH$2:$AH1166)/SUM($AH$2:$AH1166),0)</f>
        <v>0</v>
      </c>
      <c r="BQ1166" s="11">
        <f>IF($AG1166,SUMPRODUCT(AW$2:AW1166,$AH$2:$AH1166)/SUM($AH$2:$AH1166),0)</f>
        <v>0</v>
      </c>
      <c r="BR1166" s="11">
        <f>IF($AG1166,SUMPRODUCT(AX$2:AX1166,$AH$2:$AH1166)/SUM($AH$2:$AH1166),0)</f>
        <v>0</v>
      </c>
      <c r="BS1166" s="11">
        <f>IF($AG1166,SUMPRODUCT(AY$2:AY1166,$AH$2:$AH1166)/SUM($AH$2:$AH1166),0)</f>
        <v>0</v>
      </c>
      <c r="BT1166" s="11">
        <f>IF($AG1166,SUMPRODUCT(AZ$2:AZ1166,$AH$2:$AH1166)/SUM($AH$2:$AH1166),0)</f>
        <v>0</v>
      </c>
      <c r="BU1166" s="11">
        <f>IF($AG1166,SUMPRODUCT(BA$2:BA1166,$AH$2:$AH1166)/SUM($AH$2:$AH1166),0)</f>
        <v>0</v>
      </c>
      <c r="BV1166" s="11"/>
      <c r="BW1166" s="109" cm="1">
        <f t="array" ref="BW1166">IF($AG1166,SQRT(SUMPRODUCT($AH$2:$AH1166, (AI$2:AI1166-BC1166)^2)/(SUM($AH$2:$AH1166)-1)),0)</f>
        <v>0</v>
      </c>
      <c r="BX1166" s="109" cm="1">
        <f t="array" ref="BX1166">IF($AG1166,SQRT(SUMPRODUCT($AH$2:$AH1166, (AJ$2:AJ1166-BD1166)^2)/(SUM($AH$2:$AH1166)-1)),0)</f>
        <v>0</v>
      </c>
      <c r="BY1166" s="109" cm="1">
        <f t="array" ref="BY1166">IF($AG1166,SQRT(SUMPRODUCT($AH$2:$AH1166, (AK$2:AK1166-BE1166)^2)/(SUM($AH$2:$AH1166)-1)),0)</f>
        <v>0</v>
      </c>
      <c r="BZ1166" s="109" cm="1">
        <f t="array" ref="BZ1166">IF($AG1166,SQRT(SUMPRODUCT($AH$2:$AH1166, (AL$2:AL1166-BF1166)^2)/(SUM($AH$2:$AH1166)-1)),0)</f>
        <v>0</v>
      </c>
      <c r="CA1166" s="109" cm="1">
        <f t="array" ref="CA1166">IF($AG1166,SQRT(SUMPRODUCT($AH$2:$AH1166, (AM$2:AM1166-BG1166)^2)/(SUM($AH$2:$AH1166)-1)),0)</f>
        <v>0</v>
      </c>
      <c r="CB1166" s="109" cm="1">
        <f t="array" ref="CB1166">IF($AG1166,SQRT(SUMPRODUCT($AH$2:$AH1166, (AN$2:AN1166-BH1166)^2)/(SUM($AH$2:$AH1166)-1)),0)</f>
        <v>0</v>
      </c>
      <c r="CC1166" s="109" cm="1">
        <f t="array" ref="CC1166">IF($AG1166,SQRT(SUMPRODUCT($AH$2:$AH1166, (AO$2:AO1166-BI1166)^2)/(SUM($AH$2:$AH1166)-1)),0)</f>
        <v>0</v>
      </c>
      <c r="CD1166" s="109" cm="1">
        <f t="array" ref="CD1166">IF($AG1166,SQRT(SUMPRODUCT($AH$2:$AH1166, (AP$2:AP1166-BJ1166)^2)/(SUM($AH$2:$AH1166)-1)),0)</f>
        <v>0</v>
      </c>
      <c r="CE1166" s="109" cm="1">
        <f t="array" ref="CE1166">IF($AG1166,SQRT(SUMPRODUCT($AH$2:$AH1166, (AQ$2:AQ1166-BK1166)^2)/(SUM($AH$2:$AH1166)-1)),0)</f>
        <v>0</v>
      </c>
      <c r="CF1166" s="109" cm="1">
        <f t="array" ref="CF1166">IF($AG1166,SQRT(SUMPRODUCT($AH$2:$AH1166, (AR$2:AR1166-BL1166)^2)/(SUM($AH$2:$AH1166)-1)),0)</f>
        <v>0</v>
      </c>
      <c r="CG1166" s="109" cm="1">
        <f t="array" ref="CG1166">IF($AG1166,SQRT(SUMPRODUCT($AH$2:$AH1166, (AS$2:AS1166-BM1166)^2)/(SUM($AH$2:$AH1166)-1)),0)</f>
        <v>0</v>
      </c>
      <c r="CH1166" s="109" cm="1">
        <f t="array" ref="CH1166">IF($AG1166,SQRT(SUMPRODUCT($AH$2:$AH1166, (AT$2:AT1166-BN1166)^2)/(SUM($AH$2:$AH1166)-1)),0)</f>
        <v>0</v>
      </c>
      <c r="CI1166" s="109" cm="1">
        <f t="array" ref="CI1166">IF($AG1166,SQRT(SUMPRODUCT($AH$2:$AH1166, (AU$2:AU1166-BO1166)^2)/(SUM($AH$2:$AH1166)-1)),0)</f>
        <v>0</v>
      </c>
      <c r="CJ1166" s="109" cm="1">
        <f t="array" ref="CJ1166">IF($AG1166,SQRT(SUMPRODUCT($AH$2:$AH1166, (AV$2:AV1166-BP1166)^2)/(SUM($AH$2:$AH1166)-1)),0)</f>
        <v>0</v>
      </c>
      <c r="CK1166" s="109" cm="1">
        <f t="array" ref="CK1166">IF($AG1166,SQRT(SUMPRODUCT($AH$2:$AH1166, (AW$2:AW1166-BQ1166)^2)/(SUM($AH$2:$AH1166)-1)),0)</f>
        <v>0</v>
      </c>
      <c r="CL1166" s="109" cm="1">
        <f t="array" ref="CL1166">IF($AG1166,SQRT(SUMPRODUCT($AH$2:$AH1166, (AX$2:AX1166-BR1166)^2)/(SUM($AH$2:$AH1166)-1)),0)</f>
        <v>0</v>
      </c>
      <c r="CM1166" s="109" cm="1">
        <f t="array" ref="CM1166">IF($AG1166,SQRT(SUMPRODUCT($AH$2:$AH1166, (AY$2:AY1166-BS1166)^2)/(SUM($AH$2:$AH1166)-1)),0)</f>
        <v>0</v>
      </c>
      <c r="CN1166" s="109" cm="1">
        <f t="array" ref="CN1166">IF($AG1166,SQRT(SUMPRODUCT($AH$2:$AH1166, (AZ$2:AZ1166-BT1166)^2)/(SUM($AH$2:$AH1166)-1)),0)</f>
        <v>0</v>
      </c>
      <c r="CO1166" s="109" cm="1">
        <f t="array" ref="CO1166">IF($AG1166,SQRT(SUMPRODUCT($AH$2:$AH1166, (BA$2:BA1166-BU1166)^2)/(SUM($AH$2:$AH1166)-1)),0)</f>
        <v>0</v>
      </c>
    </row>
    <row r="1167" spans="34:93" x14ac:dyDescent="0.25">
      <c r="AH1167" s="99" t="str">
        <f t="shared" si="268"/>
        <v/>
      </c>
      <c r="AI1167" s="11">
        <f t="shared" ca="1" si="273"/>
        <v>0</v>
      </c>
      <c r="AJ1167" s="11">
        <f t="shared" ca="1" si="273"/>
        <v>0</v>
      </c>
      <c r="AK1167" s="11">
        <f t="shared" ca="1" si="273"/>
        <v>0</v>
      </c>
      <c r="AL1167" s="11">
        <f t="shared" ca="1" si="273"/>
        <v>0</v>
      </c>
      <c r="AM1167" s="11">
        <f t="shared" ca="1" si="273"/>
        <v>0</v>
      </c>
      <c r="AN1167" s="11">
        <f t="shared" ca="1" si="273"/>
        <v>0</v>
      </c>
      <c r="AO1167" s="11">
        <f t="shared" ca="1" si="273"/>
        <v>0</v>
      </c>
      <c r="AP1167" s="11">
        <f t="shared" ca="1" si="273"/>
        <v>0</v>
      </c>
      <c r="AQ1167" s="11">
        <f t="shared" ca="1" si="273"/>
        <v>0</v>
      </c>
      <c r="AR1167" s="11">
        <f t="shared" ca="1" si="273"/>
        <v>0</v>
      </c>
      <c r="AS1167" s="11">
        <f t="shared" ca="1" si="274"/>
        <v>0</v>
      </c>
      <c r="AT1167" s="11">
        <f t="shared" ca="1" si="274"/>
        <v>0</v>
      </c>
      <c r="AU1167" s="11">
        <f t="shared" ca="1" si="274"/>
        <v>0</v>
      </c>
      <c r="AV1167" s="11">
        <f t="shared" ca="1" si="274"/>
        <v>0</v>
      </c>
      <c r="AW1167" s="11">
        <f t="shared" ca="1" si="274"/>
        <v>0</v>
      </c>
      <c r="AX1167" s="11">
        <f t="shared" ca="1" si="274"/>
        <v>0</v>
      </c>
      <c r="AY1167" s="11">
        <f t="shared" ca="1" si="274"/>
        <v>0</v>
      </c>
      <c r="AZ1167" s="11">
        <f t="shared" ca="1" si="274"/>
        <v>0</v>
      </c>
      <c r="BA1167" s="11">
        <f t="shared" ca="1" si="274"/>
        <v>0</v>
      </c>
      <c r="BB1167" s="11"/>
      <c r="BC1167" s="11">
        <f>IF($AG1167,SUMPRODUCT(AI$2:AI1167,$AH$2:$AH1167)/SUM($AH$2:$AH1167),0)</f>
        <v>0</v>
      </c>
      <c r="BD1167" s="11">
        <f>IF($AG1167,SUMPRODUCT(AJ$2:AJ1167,$AH$2:$AH1167)/SUM($AH$2:$AH1167),0)</f>
        <v>0</v>
      </c>
      <c r="BE1167" s="11">
        <f>IF($AG1167,SUMPRODUCT(AK$2:AK1167,$AH$2:$AH1167)/SUM($AH$2:$AH1167),0)</f>
        <v>0</v>
      </c>
      <c r="BF1167" s="11">
        <f>IF($AG1167,SUMPRODUCT(AL$2:AL1167,$AH$2:$AH1167)/SUM($AH$2:$AH1167),0)</f>
        <v>0</v>
      </c>
      <c r="BG1167" s="11">
        <f>IF($AG1167,SUMPRODUCT(AM$2:AM1167,$AH$2:$AH1167)/SUM($AH$2:$AH1167),0)</f>
        <v>0</v>
      </c>
      <c r="BH1167" s="11">
        <f>IF($AG1167,SUMPRODUCT(AN$2:AN1167,$AH$2:$AH1167)/SUM($AH$2:$AH1167),0)</f>
        <v>0</v>
      </c>
      <c r="BI1167" s="11">
        <f>IF($AG1167,SUMPRODUCT(AO$2:AO1167,$AH$2:$AH1167)/SUM($AH$2:$AH1167),0)</f>
        <v>0</v>
      </c>
      <c r="BJ1167" s="11">
        <f>IF($AG1167,SUMPRODUCT(AP$2:AP1167,$AH$2:$AH1167)/SUM($AH$2:$AH1167),0)</f>
        <v>0</v>
      </c>
      <c r="BK1167" s="11">
        <f>IF($AG1167,SUMPRODUCT(AQ$2:AQ1167,$AH$2:$AH1167)/SUM($AH$2:$AH1167),0)</f>
        <v>0</v>
      </c>
      <c r="BL1167" s="11">
        <f>IF($AG1167,SUMPRODUCT(AR$2:AR1167,$AH$2:$AH1167)/SUM($AH$2:$AH1167),0)</f>
        <v>0</v>
      </c>
      <c r="BM1167" s="11">
        <f>IF($AG1167,SUMPRODUCT(AS$2:AS1167,$AH$2:$AH1167)/SUM($AH$2:$AH1167),0)</f>
        <v>0</v>
      </c>
      <c r="BN1167" s="11">
        <f>IF($AG1167,SUMPRODUCT(AT$2:AT1167,$AH$2:$AH1167)/SUM($AH$2:$AH1167),0)</f>
        <v>0</v>
      </c>
      <c r="BO1167" s="11">
        <f>IF($AG1167,SUMPRODUCT(AU$2:AU1167,$AH$2:$AH1167)/SUM($AH$2:$AH1167),0)</f>
        <v>0</v>
      </c>
      <c r="BP1167" s="11">
        <f>IF($AG1167,SUMPRODUCT(AV$2:AV1167,$AH$2:$AH1167)/SUM($AH$2:$AH1167),0)</f>
        <v>0</v>
      </c>
      <c r="BQ1167" s="11">
        <f>IF($AG1167,SUMPRODUCT(AW$2:AW1167,$AH$2:$AH1167)/SUM($AH$2:$AH1167),0)</f>
        <v>0</v>
      </c>
      <c r="BR1167" s="11">
        <f>IF($AG1167,SUMPRODUCT(AX$2:AX1167,$AH$2:$AH1167)/SUM($AH$2:$AH1167),0)</f>
        <v>0</v>
      </c>
      <c r="BS1167" s="11">
        <f>IF($AG1167,SUMPRODUCT(AY$2:AY1167,$AH$2:$AH1167)/SUM($AH$2:$AH1167),0)</f>
        <v>0</v>
      </c>
      <c r="BT1167" s="11">
        <f>IF($AG1167,SUMPRODUCT(AZ$2:AZ1167,$AH$2:$AH1167)/SUM($AH$2:$AH1167),0)</f>
        <v>0</v>
      </c>
      <c r="BU1167" s="11">
        <f>IF($AG1167,SUMPRODUCT(BA$2:BA1167,$AH$2:$AH1167)/SUM($AH$2:$AH1167),0)</f>
        <v>0</v>
      </c>
      <c r="BV1167" s="11"/>
      <c r="BW1167" s="109" cm="1">
        <f t="array" ref="BW1167">IF($AG1167,SQRT(SUMPRODUCT($AH$2:$AH1167, (AI$2:AI1167-BC1167)^2)/(SUM($AH$2:$AH1167)-1)),0)</f>
        <v>0</v>
      </c>
      <c r="BX1167" s="109" cm="1">
        <f t="array" ref="BX1167">IF($AG1167,SQRT(SUMPRODUCT($AH$2:$AH1167, (AJ$2:AJ1167-BD1167)^2)/(SUM($AH$2:$AH1167)-1)),0)</f>
        <v>0</v>
      </c>
      <c r="BY1167" s="109" cm="1">
        <f t="array" ref="BY1167">IF($AG1167,SQRT(SUMPRODUCT($AH$2:$AH1167, (AK$2:AK1167-BE1167)^2)/(SUM($AH$2:$AH1167)-1)),0)</f>
        <v>0</v>
      </c>
      <c r="BZ1167" s="109" cm="1">
        <f t="array" ref="BZ1167">IF($AG1167,SQRT(SUMPRODUCT($AH$2:$AH1167, (AL$2:AL1167-BF1167)^2)/(SUM($AH$2:$AH1167)-1)),0)</f>
        <v>0</v>
      </c>
      <c r="CA1167" s="109" cm="1">
        <f t="array" ref="CA1167">IF($AG1167,SQRT(SUMPRODUCT($AH$2:$AH1167, (AM$2:AM1167-BG1167)^2)/(SUM($AH$2:$AH1167)-1)),0)</f>
        <v>0</v>
      </c>
      <c r="CB1167" s="109" cm="1">
        <f t="array" ref="CB1167">IF($AG1167,SQRT(SUMPRODUCT($AH$2:$AH1167, (AN$2:AN1167-BH1167)^2)/(SUM($AH$2:$AH1167)-1)),0)</f>
        <v>0</v>
      </c>
      <c r="CC1167" s="109" cm="1">
        <f t="array" ref="CC1167">IF($AG1167,SQRT(SUMPRODUCT($AH$2:$AH1167, (AO$2:AO1167-BI1167)^2)/(SUM($AH$2:$AH1167)-1)),0)</f>
        <v>0</v>
      </c>
      <c r="CD1167" s="109" cm="1">
        <f t="array" ref="CD1167">IF($AG1167,SQRT(SUMPRODUCT($AH$2:$AH1167, (AP$2:AP1167-BJ1167)^2)/(SUM($AH$2:$AH1167)-1)),0)</f>
        <v>0</v>
      </c>
      <c r="CE1167" s="109" cm="1">
        <f t="array" ref="CE1167">IF($AG1167,SQRT(SUMPRODUCT($AH$2:$AH1167, (AQ$2:AQ1167-BK1167)^2)/(SUM($AH$2:$AH1167)-1)),0)</f>
        <v>0</v>
      </c>
      <c r="CF1167" s="109" cm="1">
        <f t="array" ref="CF1167">IF($AG1167,SQRT(SUMPRODUCT($AH$2:$AH1167, (AR$2:AR1167-BL1167)^2)/(SUM($AH$2:$AH1167)-1)),0)</f>
        <v>0</v>
      </c>
      <c r="CG1167" s="109" cm="1">
        <f t="array" ref="CG1167">IF($AG1167,SQRT(SUMPRODUCT($AH$2:$AH1167, (AS$2:AS1167-BM1167)^2)/(SUM($AH$2:$AH1167)-1)),0)</f>
        <v>0</v>
      </c>
      <c r="CH1167" s="109" cm="1">
        <f t="array" ref="CH1167">IF($AG1167,SQRT(SUMPRODUCT($AH$2:$AH1167, (AT$2:AT1167-BN1167)^2)/(SUM($AH$2:$AH1167)-1)),0)</f>
        <v>0</v>
      </c>
      <c r="CI1167" s="109" cm="1">
        <f t="array" ref="CI1167">IF($AG1167,SQRT(SUMPRODUCT($AH$2:$AH1167, (AU$2:AU1167-BO1167)^2)/(SUM($AH$2:$AH1167)-1)),0)</f>
        <v>0</v>
      </c>
      <c r="CJ1167" s="109" cm="1">
        <f t="array" ref="CJ1167">IF($AG1167,SQRT(SUMPRODUCT($AH$2:$AH1167, (AV$2:AV1167-BP1167)^2)/(SUM($AH$2:$AH1167)-1)),0)</f>
        <v>0</v>
      </c>
      <c r="CK1167" s="109" cm="1">
        <f t="array" ref="CK1167">IF($AG1167,SQRT(SUMPRODUCT($AH$2:$AH1167, (AW$2:AW1167-BQ1167)^2)/(SUM($AH$2:$AH1167)-1)),0)</f>
        <v>0</v>
      </c>
      <c r="CL1167" s="109" cm="1">
        <f t="array" ref="CL1167">IF($AG1167,SQRT(SUMPRODUCT($AH$2:$AH1167, (AX$2:AX1167-BR1167)^2)/(SUM($AH$2:$AH1167)-1)),0)</f>
        <v>0</v>
      </c>
      <c r="CM1167" s="109" cm="1">
        <f t="array" ref="CM1167">IF($AG1167,SQRT(SUMPRODUCT($AH$2:$AH1167, (AY$2:AY1167-BS1167)^2)/(SUM($AH$2:$AH1167)-1)),0)</f>
        <v>0</v>
      </c>
      <c r="CN1167" s="109" cm="1">
        <f t="array" ref="CN1167">IF($AG1167,SQRT(SUMPRODUCT($AH$2:$AH1167, (AZ$2:AZ1167-BT1167)^2)/(SUM($AH$2:$AH1167)-1)),0)</f>
        <v>0</v>
      </c>
      <c r="CO1167" s="109" cm="1">
        <f t="array" ref="CO1167">IF($AG1167,SQRT(SUMPRODUCT($AH$2:$AH1167, (BA$2:BA1167-BU1167)^2)/(SUM($AH$2:$AH1167)-1)),0)</f>
        <v>0</v>
      </c>
    </row>
    <row r="1168" spans="34:93" x14ac:dyDescent="0.25">
      <c r="AH1168" s="99" t="str">
        <f t="shared" si="268"/>
        <v/>
      </c>
      <c r="AI1168" s="11">
        <f t="shared" ca="1" si="273"/>
        <v>0</v>
      </c>
      <c r="AJ1168" s="11">
        <f t="shared" ca="1" si="273"/>
        <v>0</v>
      </c>
      <c r="AK1168" s="11">
        <f t="shared" ca="1" si="273"/>
        <v>0</v>
      </c>
      <c r="AL1168" s="11">
        <f t="shared" ca="1" si="273"/>
        <v>0</v>
      </c>
      <c r="AM1168" s="11">
        <f t="shared" ca="1" si="273"/>
        <v>0</v>
      </c>
      <c r="AN1168" s="11">
        <f t="shared" ca="1" si="273"/>
        <v>0</v>
      </c>
      <c r="AO1168" s="11">
        <f t="shared" ca="1" si="273"/>
        <v>0</v>
      </c>
      <c r="AP1168" s="11">
        <f t="shared" ca="1" si="273"/>
        <v>0</v>
      </c>
      <c r="AQ1168" s="11">
        <f t="shared" ca="1" si="273"/>
        <v>0</v>
      </c>
      <c r="AR1168" s="11">
        <f t="shared" ca="1" si="273"/>
        <v>0</v>
      </c>
      <c r="AS1168" s="11">
        <f t="shared" ca="1" si="274"/>
        <v>0</v>
      </c>
      <c r="AT1168" s="11">
        <f t="shared" ca="1" si="274"/>
        <v>0</v>
      </c>
      <c r="AU1168" s="11">
        <f t="shared" ca="1" si="274"/>
        <v>0</v>
      </c>
      <c r="AV1168" s="11">
        <f t="shared" ca="1" si="274"/>
        <v>0</v>
      </c>
      <c r="AW1168" s="11">
        <f t="shared" ca="1" si="274"/>
        <v>0</v>
      </c>
      <c r="AX1168" s="11">
        <f t="shared" ca="1" si="274"/>
        <v>0</v>
      </c>
      <c r="AY1168" s="11">
        <f t="shared" ca="1" si="274"/>
        <v>0</v>
      </c>
      <c r="AZ1168" s="11">
        <f t="shared" ca="1" si="274"/>
        <v>0</v>
      </c>
      <c r="BA1168" s="11">
        <f t="shared" ca="1" si="274"/>
        <v>0</v>
      </c>
      <c r="BB1168" s="11"/>
      <c r="BC1168" s="11">
        <f>IF($AG1168,SUMPRODUCT(AI$2:AI1168,$AH$2:$AH1168)/SUM($AH$2:$AH1168),0)</f>
        <v>0</v>
      </c>
      <c r="BD1168" s="11">
        <f>IF($AG1168,SUMPRODUCT(AJ$2:AJ1168,$AH$2:$AH1168)/SUM($AH$2:$AH1168),0)</f>
        <v>0</v>
      </c>
      <c r="BE1168" s="11">
        <f>IF($AG1168,SUMPRODUCT(AK$2:AK1168,$AH$2:$AH1168)/SUM($AH$2:$AH1168),0)</f>
        <v>0</v>
      </c>
      <c r="BF1168" s="11">
        <f>IF($AG1168,SUMPRODUCT(AL$2:AL1168,$AH$2:$AH1168)/SUM($AH$2:$AH1168),0)</f>
        <v>0</v>
      </c>
      <c r="BG1168" s="11">
        <f>IF($AG1168,SUMPRODUCT(AM$2:AM1168,$AH$2:$AH1168)/SUM($AH$2:$AH1168),0)</f>
        <v>0</v>
      </c>
      <c r="BH1168" s="11">
        <f>IF($AG1168,SUMPRODUCT(AN$2:AN1168,$AH$2:$AH1168)/SUM($AH$2:$AH1168),0)</f>
        <v>0</v>
      </c>
      <c r="BI1168" s="11">
        <f>IF($AG1168,SUMPRODUCT(AO$2:AO1168,$AH$2:$AH1168)/SUM($AH$2:$AH1168),0)</f>
        <v>0</v>
      </c>
      <c r="BJ1168" s="11">
        <f>IF($AG1168,SUMPRODUCT(AP$2:AP1168,$AH$2:$AH1168)/SUM($AH$2:$AH1168),0)</f>
        <v>0</v>
      </c>
      <c r="BK1168" s="11">
        <f>IF($AG1168,SUMPRODUCT(AQ$2:AQ1168,$AH$2:$AH1168)/SUM($AH$2:$AH1168),0)</f>
        <v>0</v>
      </c>
      <c r="BL1168" s="11">
        <f>IF($AG1168,SUMPRODUCT(AR$2:AR1168,$AH$2:$AH1168)/SUM($AH$2:$AH1168),0)</f>
        <v>0</v>
      </c>
      <c r="BM1168" s="11">
        <f>IF($AG1168,SUMPRODUCT(AS$2:AS1168,$AH$2:$AH1168)/SUM($AH$2:$AH1168),0)</f>
        <v>0</v>
      </c>
      <c r="BN1168" s="11">
        <f>IF($AG1168,SUMPRODUCT(AT$2:AT1168,$AH$2:$AH1168)/SUM($AH$2:$AH1168),0)</f>
        <v>0</v>
      </c>
      <c r="BO1168" s="11">
        <f>IF($AG1168,SUMPRODUCT(AU$2:AU1168,$AH$2:$AH1168)/SUM($AH$2:$AH1168),0)</f>
        <v>0</v>
      </c>
      <c r="BP1168" s="11">
        <f>IF($AG1168,SUMPRODUCT(AV$2:AV1168,$AH$2:$AH1168)/SUM($AH$2:$AH1168),0)</f>
        <v>0</v>
      </c>
      <c r="BQ1168" s="11">
        <f>IF($AG1168,SUMPRODUCT(AW$2:AW1168,$AH$2:$AH1168)/SUM($AH$2:$AH1168),0)</f>
        <v>0</v>
      </c>
      <c r="BR1168" s="11">
        <f>IF($AG1168,SUMPRODUCT(AX$2:AX1168,$AH$2:$AH1168)/SUM($AH$2:$AH1168),0)</f>
        <v>0</v>
      </c>
      <c r="BS1168" s="11">
        <f>IF($AG1168,SUMPRODUCT(AY$2:AY1168,$AH$2:$AH1168)/SUM($AH$2:$AH1168),0)</f>
        <v>0</v>
      </c>
      <c r="BT1168" s="11">
        <f>IF($AG1168,SUMPRODUCT(AZ$2:AZ1168,$AH$2:$AH1168)/SUM($AH$2:$AH1168),0)</f>
        <v>0</v>
      </c>
      <c r="BU1168" s="11">
        <f>IF($AG1168,SUMPRODUCT(BA$2:BA1168,$AH$2:$AH1168)/SUM($AH$2:$AH1168),0)</f>
        <v>0</v>
      </c>
      <c r="BV1168" s="11"/>
      <c r="BW1168" s="109" cm="1">
        <f t="array" ref="BW1168">IF($AG1168,SQRT(SUMPRODUCT($AH$2:$AH1168, (AI$2:AI1168-BC1168)^2)/(SUM($AH$2:$AH1168)-1)),0)</f>
        <v>0</v>
      </c>
      <c r="BX1168" s="109" cm="1">
        <f t="array" ref="BX1168">IF($AG1168,SQRT(SUMPRODUCT($AH$2:$AH1168, (AJ$2:AJ1168-BD1168)^2)/(SUM($AH$2:$AH1168)-1)),0)</f>
        <v>0</v>
      </c>
      <c r="BY1168" s="109" cm="1">
        <f t="array" ref="BY1168">IF($AG1168,SQRT(SUMPRODUCT($AH$2:$AH1168, (AK$2:AK1168-BE1168)^2)/(SUM($AH$2:$AH1168)-1)),0)</f>
        <v>0</v>
      </c>
      <c r="BZ1168" s="109" cm="1">
        <f t="array" ref="BZ1168">IF($AG1168,SQRT(SUMPRODUCT($AH$2:$AH1168, (AL$2:AL1168-BF1168)^2)/(SUM($AH$2:$AH1168)-1)),0)</f>
        <v>0</v>
      </c>
      <c r="CA1168" s="109" cm="1">
        <f t="array" ref="CA1168">IF($AG1168,SQRT(SUMPRODUCT($AH$2:$AH1168, (AM$2:AM1168-BG1168)^2)/(SUM($AH$2:$AH1168)-1)),0)</f>
        <v>0</v>
      </c>
      <c r="CB1168" s="109" cm="1">
        <f t="array" ref="CB1168">IF($AG1168,SQRT(SUMPRODUCT($AH$2:$AH1168, (AN$2:AN1168-BH1168)^2)/(SUM($AH$2:$AH1168)-1)),0)</f>
        <v>0</v>
      </c>
      <c r="CC1168" s="109" cm="1">
        <f t="array" ref="CC1168">IF($AG1168,SQRT(SUMPRODUCT($AH$2:$AH1168, (AO$2:AO1168-BI1168)^2)/(SUM($AH$2:$AH1168)-1)),0)</f>
        <v>0</v>
      </c>
      <c r="CD1168" s="109" cm="1">
        <f t="array" ref="CD1168">IF($AG1168,SQRT(SUMPRODUCT($AH$2:$AH1168, (AP$2:AP1168-BJ1168)^2)/(SUM($AH$2:$AH1168)-1)),0)</f>
        <v>0</v>
      </c>
      <c r="CE1168" s="109" cm="1">
        <f t="array" ref="CE1168">IF($AG1168,SQRT(SUMPRODUCT($AH$2:$AH1168, (AQ$2:AQ1168-BK1168)^2)/(SUM($AH$2:$AH1168)-1)),0)</f>
        <v>0</v>
      </c>
      <c r="CF1168" s="109" cm="1">
        <f t="array" ref="CF1168">IF($AG1168,SQRT(SUMPRODUCT($AH$2:$AH1168, (AR$2:AR1168-BL1168)^2)/(SUM($AH$2:$AH1168)-1)),0)</f>
        <v>0</v>
      </c>
      <c r="CG1168" s="109" cm="1">
        <f t="array" ref="CG1168">IF($AG1168,SQRT(SUMPRODUCT($AH$2:$AH1168, (AS$2:AS1168-BM1168)^2)/(SUM($AH$2:$AH1168)-1)),0)</f>
        <v>0</v>
      </c>
      <c r="CH1168" s="109" cm="1">
        <f t="array" ref="CH1168">IF($AG1168,SQRT(SUMPRODUCT($AH$2:$AH1168, (AT$2:AT1168-BN1168)^2)/(SUM($AH$2:$AH1168)-1)),0)</f>
        <v>0</v>
      </c>
      <c r="CI1168" s="109" cm="1">
        <f t="array" ref="CI1168">IF($AG1168,SQRT(SUMPRODUCT($AH$2:$AH1168, (AU$2:AU1168-BO1168)^2)/(SUM($AH$2:$AH1168)-1)),0)</f>
        <v>0</v>
      </c>
      <c r="CJ1168" s="109" cm="1">
        <f t="array" ref="CJ1168">IF($AG1168,SQRT(SUMPRODUCT($AH$2:$AH1168, (AV$2:AV1168-BP1168)^2)/(SUM($AH$2:$AH1168)-1)),0)</f>
        <v>0</v>
      </c>
      <c r="CK1168" s="109" cm="1">
        <f t="array" ref="CK1168">IF($AG1168,SQRT(SUMPRODUCT($AH$2:$AH1168, (AW$2:AW1168-BQ1168)^2)/(SUM($AH$2:$AH1168)-1)),0)</f>
        <v>0</v>
      </c>
      <c r="CL1168" s="109" cm="1">
        <f t="array" ref="CL1168">IF($AG1168,SQRT(SUMPRODUCT($AH$2:$AH1168, (AX$2:AX1168-BR1168)^2)/(SUM($AH$2:$AH1168)-1)),0)</f>
        <v>0</v>
      </c>
      <c r="CM1168" s="109" cm="1">
        <f t="array" ref="CM1168">IF($AG1168,SQRT(SUMPRODUCT($AH$2:$AH1168, (AY$2:AY1168-BS1168)^2)/(SUM($AH$2:$AH1168)-1)),0)</f>
        <v>0</v>
      </c>
      <c r="CN1168" s="109" cm="1">
        <f t="array" ref="CN1168">IF($AG1168,SQRT(SUMPRODUCT($AH$2:$AH1168, (AZ$2:AZ1168-BT1168)^2)/(SUM($AH$2:$AH1168)-1)),0)</f>
        <v>0</v>
      </c>
      <c r="CO1168" s="109" cm="1">
        <f t="array" ref="CO1168">IF($AG1168,SQRT(SUMPRODUCT($AH$2:$AH1168, (BA$2:BA1168-BU1168)^2)/(SUM($AH$2:$AH1168)-1)),0)</f>
        <v>0</v>
      </c>
    </row>
    <row r="1169" spans="34:93" x14ac:dyDescent="0.25">
      <c r="AH1169" s="99" t="str">
        <f t="shared" si="268"/>
        <v/>
      </c>
      <c r="AI1169" s="11">
        <f t="shared" ca="1" si="273"/>
        <v>0</v>
      </c>
      <c r="AJ1169" s="11">
        <f t="shared" ca="1" si="273"/>
        <v>0</v>
      </c>
      <c r="AK1169" s="11">
        <f t="shared" ca="1" si="273"/>
        <v>0</v>
      </c>
      <c r="AL1169" s="11">
        <f t="shared" ca="1" si="273"/>
        <v>0</v>
      </c>
      <c r="AM1169" s="11">
        <f t="shared" ca="1" si="273"/>
        <v>0</v>
      </c>
      <c r="AN1169" s="11">
        <f t="shared" ca="1" si="273"/>
        <v>0</v>
      </c>
      <c r="AO1169" s="11">
        <f t="shared" ca="1" si="273"/>
        <v>0</v>
      </c>
      <c r="AP1169" s="11">
        <f t="shared" ca="1" si="273"/>
        <v>0</v>
      </c>
      <c r="AQ1169" s="11">
        <f t="shared" ca="1" si="273"/>
        <v>0</v>
      </c>
      <c r="AR1169" s="11">
        <f t="shared" ca="1" si="273"/>
        <v>0</v>
      </c>
      <c r="AS1169" s="11">
        <f t="shared" ca="1" si="274"/>
        <v>0</v>
      </c>
      <c r="AT1169" s="11">
        <f t="shared" ca="1" si="274"/>
        <v>0</v>
      </c>
      <c r="AU1169" s="11">
        <f t="shared" ca="1" si="274"/>
        <v>0</v>
      </c>
      <c r="AV1169" s="11">
        <f t="shared" ca="1" si="274"/>
        <v>0</v>
      </c>
      <c r="AW1169" s="11">
        <f t="shared" ca="1" si="274"/>
        <v>0</v>
      </c>
      <c r="AX1169" s="11">
        <f t="shared" ca="1" si="274"/>
        <v>0</v>
      </c>
      <c r="AY1169" s="11">
        <f t="shared" ca="1" si="274"/>
        <v>0</v>
      </c>
      <c r="AZ1169" s="11">
        <f t="shared" ca="1" si="274"/>
        <v>0</v>
      </c>
      <c r="BA1169" s="11">
        <f t="shared" ca="1" si="274"/>
        <v>0</v>
      </c>
      <c r="BB1169" s="11"/>
      <c r="BC1169" s="11">
        <f>IF($AG1169,SUMPRODUCT(AI$2:AI1169,$AH$2:$AH1169)/SUM($AH$2:$AH1169),0)</f>
        <v>0</v>
      </c>
      <c r="BD1169" s="11">
        <f>IF($AG1169,SUMPRODUCT(AJ$2:AJ1169,$AH$2:$AH1169)/SUM($AH$2:$AH1169),0)</f>
        <v>0</v>
      </c>
      <c r="BE1169" s="11">
        <f>IF($AG1169,SUMPRODUCT(AK$2:AK1169,$AH$2:$AH1169)/SUM($AH$2:$AH1169),0)</f>
        <v>0</v>
      </c>
      <c r="BF1169" s="11">
        <f>IF($AG1169,SUMPRODUCT(AL$2:AL1169,$AH$2:$AH1169)/SUM($AH$2:$AH1169),0)</f>
        <v>0</v>
      </c>
      <c r="BG1169" s="11">
        <f>IF($AG1169,SUMPRODUCT(AM$2:AM1169,$AH$2:$AH1169)/SUM($AH$2:$AH1169),0)</f>
        <v>0</v>
      </c>
      <c r="BH1169" s="11">
        <f>IF($AG1169,SUMPRODUCT(AN$2:AN1169,$AH$2:$AH1169)/SUM($AH$2:$AH1169),0)</f>
        <v>0</v>
      </c>
      <c r="BI1169" s="11">
        <f>IF($AG1169,SUMPRODUCT(AO$2:AO1169,$AH$2:$AH1169)/SUM($AH$2:$AH1169),0)</f>
        <v>0</v>
      </c>
      <c r="BJ1169" s="11">
        <f>IF($AG1169,SUMPRODUCT(AP$2:AP1169,$AH$2:$AH1169)/SUM($AH$2:$AH1169),0)</f>
        <v>0</v>
      </c>
      <c r="BK1169" s="11">
        <f>IF($AG1169,SUMPRODUCT(AQ$2:AQ1169,$AH$2:$AH1169)/SUM($AH$2:$AH1169),0)</f>
        <v>0</v>
      </c>
      <c r="BL1169" s="11">
        <f>IF($AG1169,SUMPRODUCT(AR$2:AR1169,$AH$2:$AH1169)/SUM($AH$2:$AH1169),0)</f>
        <v>0</v>
      </c>
      <c r="BM1169" s="11">
        <f>IF($AG1169,SUMPRODUCT(AS$2:AS1169,$AH$2:$AH1169)/SUM($AH$2:$AH1169),0)</f>
        <v>0</v>
      </c>
      <c r="BN1169" s="11">
        <f>IF($AG1169,SUMPRODUCT(AT$2:AT1169,$AH$2:$AH1169)/SUM($AH$2:$AH1169),0)</f>
        <v>0</v>
      </c>
      <c r="BO1169" s="11">
        <f>IF($AG1169,SUMPRODUCT(AU$2:AU1169,$AH$2:$AH1169)/SUM($AH$2:$AH1169),0)</f>
        <v>0</v>
      </c>
      <c r="BP1169" s="11">
        <f>IF($AG1169,SUMPRODUCT(AV$2:AV1169,$AH$2:$AH1169)/SUM($AH$2:$AH1169),0)</f>
        <v>0</v>
      </c>
      <c r="BQ1169" s="11">
        <f>IF($AG1169,SUMPRODUCT(AW$2:AW1169,$AH$2:$AH1169)/SUM($AH$2:$AH1169),0)</f>
        <v>0</v>
      </c>
      <c r="BR1169" s="11">
        <f>IF($AG1169,SUMPRODUCT(AX$2:AX1169,$AH$2:$AH1169)/SUM($AH$2:$AH1169),0)</f>
        <v>0</v>
      </c>
      <c r="BS1169" s="11">
        <f>IF($AG1169,SUMPRODUCT(AY$2:AY1169,$AH$2:$AH1169)/SUM($AH$2:$AH1169),0)</f>
        <v>0</v>
      </c>
      <c r="BT1169" s="11">
        <f>IF($AG1169,SUMPRODUCT(AZ$2:AZ1169,$AH$2:$AH1169)/SUM($AH$2:$AH1169),0)</f>
        <v>0</v>
      </c>
      <c r="BU1169" s="11">
        <f>IF($AG1169,SUMPRODUCT(BA$2:BA1169,$AH$2:$AH1169)/SUM($AH$2:$AH1169),0)</f>
        <v>0</v>
      </c>
      <c r="BV1169" s="11"/>
      <c r="BW1169" s="109" cm="1">
        <f t="array" ref="BW1169">IF($AG1169,SQRT(SUMPRODUCT($AH$2:$AH1169, (AI$2:AI1169-BC1169)^2)/(SUM($AH$2:$AH1169)-1)),0)</f>
        <v>0</v>
      </c>
      <c r="BX1169" s="109" cm="1">
        <f t="array" ref="BX1169">IF($AG1169,SQRT(SUMPRODUCT($AH$2:$AH1169, (AJ$2:AJ1169-BD1169)^2)/(SUM($AH$2:$AH1169)-1)),0)</f>
        <v>0</v>
      </c>
      <c r="BY1169" s="109" cm="1">
        <f t="array" ref="BY1169">IF($AG1169,SQRT(SUMPRODUCT($AH$2:$AH1169, (AK$2:AK1169-BE1169)^2)/(SUM($AH$2:$AH1169)-1)),0)</f>
        <v>0</v>
      </c>
      <c r="BZ1169" s="109" cm="1">
        <f t="array" ref="BZ1169">IF($AG1169,SQRT(SUMPRODUCT($AH$2:$AH1169, (AL$2:AL1169-BF1169)^2)/(SUM($AH$2:$AH1169)-1)),0)</f>
        <v>0</v>
      </c>
      <c r="CA1169" s="109" cm="1">
        <f t="array" ref="CA1169">IF($AG1169,SQRT(SUMPRODUCT($AH$2:$AH1169, (AM$2:AM1169-BG1169)^2)/(SUM($AH$2:$AH1169)-1)),0)</f>
        <v>0</v>
      </c>
      <c r="CB1169" s="109" cm="1">
        <f t="array" ref="CB1169">IF($AG1169,SQRT(SUMPRODUCT($AH$2:$AH1169, (AN$2:AN1169-BH1169)^2)/(SUM($AH$2:$AH1169)-1)),0)</f>
        <v>0</v>
      </c>
      <c r="CC1169" s="109" cm="1">
        <f t="array" ref="CC1169">IF($AG1169,SQRT(SUMPRODUCT($AH$2:$AH1169, (AO$2:AO1169-BI1169)^2)/(SUM($AH$2:$AH1169)-1)),0)</f>
        <v>0</v>
      </c>
      <c r="CD1169" s="109" cm="1">
        <f t="array" ref="CD1169">IF($AG1169,SQRT(SUMPRODUCT($AH$2:$AH1169, (AP$2:AP1169-BJ1169)^2)/(SUM($AH$2:$AH1169)-1)),0)</f>
        <v>0</v>
      </c>
      <c r="CE1169" s="109" cm="1">
        <f t="array" ref="CE1169">IF($AG1169,SQRT(SUMPRODUCT($AH$2:$AH1169, (AQ$2:AQ1169-BK1169)^2)/(SUM($AH$2:$AH1169)-1)),0)</f>
        <v>0</v>
      </c>
      <c r="CF1169" s="109" cm="1">
        <f t="array" ref="CF1169">IF($AG1169,SQRT(SUMPRODUCT($AH$2:$AH1169, (AR$2:AR1169-BL1169)^2)/(SUM($AH$2:$AH1169)-1)),0)</f>
        <v>0</v>
      </c>
      <c r="CG1169" s="109" cm="1">
        <f t="array" ref="CG1169">IF($AG1169,SQRT(SUMPRODUCT($AH$2:$AH1169, (AS$2:AS1169-BM1169)^2)/(SUM($AH$2:$AH1169)-1)),0)</f>
        <v>0</v>
      </c>
      <c r="CH1169" s="109" cm="1">
        <f t="array" ref="CH1169">IF($AG1169,SQRT(SUMPRODUCT($AH$2:$AH1169, (AT$2:AT1169-BN1169)^2)/(SUM($AH$2:$AH1169)-1)),0)</f>
        <v>0</v>
      </c>
      <c r="CI1169" s="109" cm="1">
        <f t="array" ref="CI1169">IF($AG1169,SQRT(SUMPRODUCT($AH$2:$AH1169, (AU$2:AU1169-BO1169)^2)/(SUM($AH$2:$AH1169)-1)),0)</f>
        <v>0</v>
      </c>
      <c r="CJ1169" s="109" cm="1">
        <f t="array" ref="CJ1169">IF($AG1169,SQRT(SUMPRODUCT($AH$2:$AH1169, (AV$2:AV1169-BP1169)^2)/(SUM($AH$2:$AH1169)-1)),0)</f>
        <v>0</v>
      </c>
      <c r="CK1169" s="109" cm="1">
        <f t="array" ref="CK1169">IF($AG1169,SQRT(SUMPRODUCT($AH$2:$AH1169, (AW$2:AW1169-BQ1169)^2)/(SUM($AH$2:$AH1169)-1)),0)</f>
        <v>0</v>
      </c>
      <c r="CL1169" s="109" cm="1">
        <f t="array" ref="CL1169">IF($AG1169,SQRT(SUMPRODUCT($AH$2:$AH1169, (AX$2:AX1169-BR1169)^2)/(SUM($AH$2:$AH1169)-1)),0)</f>
        <v>0</v>
      </c>
      <c r="CM1169" s="109" cm="1">
        <f t="array" ref="CM1169">IF($AG1169,SQRT(SUMPRODUCT($AH$2:$AH1169, (AY$2:AY1169-BS1169)^2)/(SUM($AH$2:$AH1169)-1)),0)</f>
        <v>0</v>
      </c>
      <c r="CN1169" s="109" cm="1">
        <f t="array" ref="CN1169">IF($AG1169,SQRT(SUMPRODUCT($AH$2:$AH1169, (AZ$2:AZ1169-BT1169)^2)/(SUM($AH$2:$AH1169)-1)),0)</f>
        <v>0</v>
      </c>
      <c r="CO1169" s="109" cm="1">
        <f t="array" ref="CO1169">IF($AG1169,SQRT(SUMPRODUCT($AH$2:$AH1169, (BA$2:BA1169-BU1169)^2)/(SUM($AH$2:$AH1169)-1)),0)</f>
        <v>0</v>
      </c>
    </row>
    <row r="1170" spans="34:93" x14ac:dyDescent="0.25">
      <c r="AH1170" s="99" t="str">
        <f t="shared" si="268"/>
        <v/>
      </c>
      <c r="AI1170" s="11">
        <f t="shared" ca="1" si="273"/>
        <v>0</v>
      </c>
      <c r="AJ1170" s="11">
        <f t="shared" ca="1" si="273"/>
        <v>0</v>
      </c>
      <c r="AK1170" s="11">
        <f t="shared" ca="1" si="273"/>
        <v>0</v>
      </c>
      <c r="AL1170" s="11">
        <f t="shared" ca="1" si="273"/>
        <v>0</v>
      </c>
      <c r="AM1170" s="11">
        <f t="shared" ca="1" si="273"/>
        <v>0</v>
      </c>
      <c r="AN1170" s="11">
        <f t="shared" ca="1" si="273"/>
        <v>0</v>
      </c>
      <c r="AO1170" s="11">
        <f t="shared" ca="1" si="273"/>
        <v>0</v>
      </c>
      <c r="AP1170" s="11">
        <f t="shared" ca="1" si="273"/>
        <v>0</v>
      </c>
      <c r="AQ1170" s="11">
        <f t="shared" ca="1" si="273"/>
        <v>0</v>
      </c>
      <c r="AR1170" s="11">
        <f t="shared" ca="1" si="273"/>
        <v>0</v>
      </c>
      <c r="AS1170" s="11">
        <f t="shared" ca="1" si="274"/>
        <v>0</v>
      </c>
      <c r="AT1170" s="11">
        <f t="shared" ca="1" si="274"/>
        <v>0</v>
      </c>
      <c r="AU1170" s="11">
        <f t="shared" ca="1" si="274"/>
        <v>0</v>
      </c>
      <c r="AV1170" s="11">
        <f t="shared" ca="1" si="274"/>
        <v>0</v>
      </c>
      <c r="AW1170" s="11">
        <f t="shared" ca="1" si="274"/>
        <v>0</v>
      </c>
      <c r="AX1170" s="11">
        <f t="shared" ca="1" si="274"/>
        <v>0</v>
      </c>
      <c r="AY1170" s="11">
        <f t="shared" ca="1" si="274"/>
        <v>0</v>
      </c>
      <c r="AZ1170" s="11">
        <f t="shared" ca="1" si="274"/>
        <v>0</v>
      </c>
      <c r="BA1170" s="11">
        <f t="shared" ca="1" si="274"/>
        <v>0</v>
      </c>
      <c r="BB1170" s="11"/>
      <c r="BC1170" s="11">
        <f>IF($AG1170,SUMPRODUCT(AI$2:AI1170,$AH$2:$AH1170)/SUM($AH$2:$AH1170),0)</f>
        <v>0</v>
      </c>
      <c r="BD1170" s="11">
        <f>IF($AG1170,SUMPRODUCT(AJ$2:AJ1170,$AH$2:$AH1170)/SUM($AH$2:$AH1170),0)</f>
        <v>0</v>
      </c>
      <c r="BE1170" s="11">
        <f>IF($AG1170,SUMPRODUCT(AK$2:AK1170,$AH$2:$AH1170)/SUM($AH$2:$AH1170),0)</f>
        <v>0</v>
      </c>
      <c r="BF1170" s="11">
        <f>IF($AG1170,SUMPRODUCT(AL$2:AL1170,$AH$2:$AH1170)/SUM($AH$2:$AH1170),0)</f>
        <v>0</v>
      </c>
      <c r="BG1170" s="11">
        <f>IF($AG1170,SUMPRODUCT(AM$2:AM1170,$AH$2:$AH1170)/SUM($AH$2:$AH1170),0)</f>
        <v>0</v>
      </c>
      <c r="BH1170" s="11">
        <f>IF($AG1170,SUMPRODUCT(AN$2:AN1170,$AH$2:$AH1170)/SUM($AH$2:$AH1170),0)</f>
        <v>0</v>
      </c>
      <c r="BI1170" s="11">
        <f>IF($AG1170,SUMPRODUCT(AO$2:AO1170,$AH$2:$AH1170)/SUM($AH$2:$AH1170),0)</f>
        <v>0</v>
      </c>
      <c r="BJ1170" s="11">
        <f>IF($AG1170,SUMPRODUCT(AP$2:AP1170,$AH$2:$AH1170)/SUM($AH$2:$AH1170),0)</f>
        <v>0</v>
      </c>
      <c r="BK1170" s="11">
        <f>IF($AG1170,SUMPRODUCT(AQ$2:AQ1170,$AH$2:$AH1170)/SUM($AH$2:$AH1170),0)</f>
        <v>0</v>
      </c>
      <c r="BL1170" s="11">
        <f>IF($AG1170,SUMPRODUCT(AR$2:AR1170,$AH$2:$AH1170)/SUM($AH$2:$AH1170),0)</f>
        <v>0</v>
      </c>
      <c r="BM1170" s="11">
        <f>IF($AG1170,SUMPRODUCT(AS$2:AS1170,$AH$2:$AH1170)/SUM($AH$2:$AH1170),0)</f>
        <v>0</v>
      </c>
      <c r="BN1170" s="11">
        <f>IF($AG1170,SUMPRODUCT(AT$2:AT1170,$AH$2:$AH1170)/SUM($AH$2:$AH1170),0)</f>
        <v>0</v>
      </c>
      <c r="BO1170" s="11">
        <f>IF($AG1170,SUMPRODUCT(AU$2:AU1170,$AH$2:$AH1170)/SUM($AH$2:$AH1170),0)</f>
        <v>0</v>
      </c>
      <c r="BP1170" s="11">
        <f>IF($AG1170,SUMPRODUCT(AV$2:AV1170,$AH$2:$AH1170)/SUM($AH$2:$AH1170),0)</f>
        <v>0</v>
      </c>
      <c r="BQ1170" s="11">
        <f>IF($AG1170,SUMPRODUCT(AW$2:AW1170,$AH$2:$AH1170)/SUM($AH$2:$AH1170),0)</f>
        <v>0</v>
      </c>
      <c r="BR1170" s="11">
        <f>IF($AG1170,SUMPRODUCT(AX$2:AX1170,$AH$2:$AH1170)/SUM($AH$2:$AH1170),0)</f>
        <v>0</v>
      </c>
      <c r="BS1170" s="11">
        <f>IF($AG1170,SUMPRODUCT(AY$2:AY1170,$AH$2:$AH1170)/SUM($AH$2:$AH1170),0)</f>
        <v>0</v>
      </c>
      <c r="BT1170" s="11">
        <f>IF($AG1170,SUMPRODUCT(AZ$2:AZ1170,$AH$2:$AH1170)/SUM($AH$2:$AH1170),0)</f>
        <v>0</v>
      </c>
      <c r="BU1170" s="11">
        <f>IF($AG1170,SUMPRODUCT(BA$2:BA1170,$AH$2:$AH1170)/SUM($AH$2:$AH1170),0)</f>
        <v>0</v>
      </c>
      <c r="BV1170" s="11"/>
      <c r="BW1170" s="109" cm="1">
        <f t="array" ref="BW1170">IF($AG1170,SQRT(SUMPRODUCT($AH$2:$AH1170, (AI$2:AI1170-BC1170)^2)/(SUM($AH$2:$AH1170)-1)),0)</f>
        <v>0</v>
      </c>
      <c r="BX1170" s="109" cm="1">
        <f t="array" ref="BX1170">IF($AG1170,SQRT(SUMPRODUCT($AH$2:$AH1170, (AJ$2:AJ1170-BD1170)^2)/(SUM($AH$2:$AH1170)-1)),0)</f>
        <v>0</v>
      </c>
      <c r="BY1170" s="109" cm="1">
        <f t="array" ref="BY1170">IF($AG1170,SQRT(SUMPRODUCT($AH$2:$AH1170, (AK$2:AK1170-BE1170)^2)/(SUM($AH$2:$AH1170)-1)),0)</f>
        <v>0</v>
      </c>
      <c r="BZ1170" s="109" cm="1">
        <f t="array" ref="BZ1170">IF($AG1170,SQRT(SUMPRODUCT($AH$2:$AH1170, (AL$2:AL1170-BF1170)^2)/(SUM($AH$2:$AH1170)-1)),0)</f>
        <v>0</v>
      </c>
      <c r="CA1170" s="109" cm="1">
        <f t="array" ref="CA1170">IF($AG1170,SQRT(SUMPRODUCT($AH$2:$AH1170, (AM$2:AM1170-BG1170)^2)/(SUM($AH$2:$AH1170)-1)),0)</f>
        <v>0</v>
      </c>
      <c r="CB1170" s="109" cm="1">
        <f t="array" ref="CB1170">IF($AG1170,SQRT(SUMPRODUCT($AH$2:$AH1170, (AN$2:AN1170-BH1170)^2)/(SUM($AH$2:$AH1170)-1)),0)</f>
        <v>0</v>
      </c>
      <c r="CC1170" s="109" cm="1">
        <f t="array" ref="CC1170">IF($AG1170,SQRT(SUMPRODUCT($AH$2:$AH1170, (AO$2:AO1170-BI1170)^2)/(SUM($AH$2:$AH1170)-1)),0)</f>
        <v>0</v>
      </c>
      <c r="CD1170" s="109" cm="1">
        <f t="array" ref="CD1170">IF($AG1170,SQRT(SUMPRODUCT($AH$2:$AH1170, (AP$2:AP1170-BJ1170)^2)/(SUM($AH$2:$AH1170)-1)),0)</f>
        <v>0</v>
      </c>
      <c r="CE1170" s="109" cm="1">
        <f t="array" ref="CE1170">IF($AG1170,SQRT(SUMPRODUCT($AH$2:$AH1170, (AQ$2:AQ1170-BK1170)^2)/(SUM($AH$2:$AH1170)-1)),0)</f>
        <v>0</v>
      </c>
      <c r="CF1170" s="109" cm="1">
        <f t="array" ref="CF1170">IF($AG1170,SQRT(SUMPRODUCT($AH$2:$AH1170, (AR$2:AR1170-BL1170)^2)/(SUM($AH$2:$AH1170)-1)),0)</f>
        <v>0</v>
      </c>
      <c r="CG1170" s="109" cm="1">
        <f t="array" ref="CG1170">IF($AG1170,SQRT(SUMPRODUCT($AH$2:$AH1170, (AS$2:AS1170-BM1170)^2)/(SUM($AH$2:$AH1170)-1)),0)</f>
        <v>0</v>
      </c>
      <c r="CH1170" s="109" cm="1">
        <f t="array" ref="CH1170">IF($AG1170,SQRT(SUMPRODUCT($AH$2:$AH1170, (AT$2:AT1170-BN1170)^2)/(SUM($AH$2:$AH1170)-1)),0)</f>
        <v>0</v>
      </c>
      <c r="CI1170" s="109" cm="1">
        <f t="array" ref="CI1170">IF($AG1170,SQRT(SUMPRODUCT($AH$2:$AH1170, (AU$2:AU1170-BO1170)^2)/(SUM($AH$2:$AH1170)-1)),0)</f>
        <v>0</v>
      </c>
      <c r="CJ1170" s="109" cm="1">
        <f t="array" ref="CJ1170">IF($AG1170,SQRT(SUMPRODUCT($AH$2:$AH1170, (AV$2:AV1170-BP1170)^2)/(SUM($AH$2:$AH1170)-1)),0)</f>
        <v>0</v>
      </c>
      <c r="CK1170" s="109" cm="1">
        <f t="array" ref="CK1170">IF($AG1170,SQRT(SUMPRODUCT($AH$2:$AH1170, (AW$2:AW1170-BQ1170)^2)/(SUM($AH$2:$AH1170)-1)),0)</f>
        <v>0</v>
      </c>
      <c r="CL1170" s="109" cm="1">
        <f t="array" ref="CL1170">IF($AG1170,SQRT(SUMPRODUCT($AH$2:$AH1170, (AX$2:AX1170-BR1170)^2)/(SUM($AH$2:$AH1170)-1)),0)</f>
        <v>0</v>
      </c>
      <c r="CM1170" s="109" cm="1">
        <f t="array" ref="CM1170">IF($AG1170,SQRT(SUMPRODUCT($AH$2:$AH1170, (AY$2:AY1170-BS1170)^2)/(SUM($AH$2:$AH1170)-1)),0)</f>
        <v>0</v>
      </c>
      <c r="CN1170" s="109" cm="1">
        <f t="array" ref="CN1170">IF($AG1170,SQRT(SUMPRODUCT($AH$2:$AH1170, (AZ$2:AZ1170-BT1170)^2)/(SUM($AH$2:$AH1170)-1)),0)</f>
        <v>0</v>
      </c>
      <c r="CO1170" s="109" cm="1">
        <f t="array" ref="CO1170">IF($AG1170,SQRT(SUMPRODUCT($AH$2:$AH1170, (BA$2:BA1170-BU1170)^2)/(SUM($AH$2:$AH1170)-1)),0)</f>
        <v>0</v>
      </c>
    </row>
    <row r="1171" spans="34:93" x14ac:dyDescent="0.25">
      <c r="AH1171" s="99" t="str">
        <f t="shared" si="268"/>
        <v/>
      </c>
      <c r="AI1171" s="11">
        <f t="shared" ca="1" si="273"/>
        <v>0</v>
      </c>
      <c r="AJ1171" s="11">
        <f t="shared" ca="1" si="273"/>
        <v>0</v>
      </c>
      <c r="AK1171" s="11">
        <f t="shared" ca="1" si="273"/>
        <v>0</v>
      </c>
      <c r="AL1171" s="11">
        <f t="shared" ca="1" si="273"/>
        <v>0</v>
      </c>
      <c r="AM1171" s="11">
        <f t="shared" ca="1" si="273"/>
        <v>0</v>
      </c>
      <c r="AN1171" s="11">
        <f t="shared" ca="1" si="273"/>
        <v>0</v>
      </c>
      <c r="AO1171" s="11">
        <f t="shared" ca="1" si="273"/>
        <v>0</v>
      </c>
      <c r="AP1171" s="11">
        <f t="shared" ca="1" si="273"/>
        <v>0</v>
      </c>
      <c r="AQ1171" s="11">
        <f t="shared" ca="1" si="273"/>
        <v>0</v>
      </c>
      <c r="AR1171" s="11">
        <f t="shared" ca="1" si="273"/>
        <v>0</v>
      </c>
      <c r="AS1171" s="11">
        <f t="shared" ca="1" si="274"/>
        <v>0</v>
      </c>
      <c r="AT1171" s="11">
        <f t="shared" ca="1" si="274"/>
        <v>0</v>
      </c>
      <c r="AU1171" s="11">
        <f t="shared" ca="1" si="274"/>
        <v>0</v>
      </c>
      <c r="AV1171" s="11">
        <f t="shared" ca="1" si="274"/>
        <v>0</v>
      </c>
      <c r="AW1171" s="11">
        <f t="shared" ca="1" si="274"/>
        <v>0</v>
      </c>
      <c r="AX1171" s="11">
        <f t="shared" ca="1" si="274"/>
        <v>0</v>
      </c>
      <c r="AY1171" s="11">
        <f t="shared" ca="1" si="274"/>
        <v>0</v>
      </c>
      <c r="AZ1171" s="11">
        <f t="shared" ca="1" si="274"/>
        <v>0</v>
      </c>
      <c r="BA1171" s="11">
        <f t="shared" ca="1" si="274"/>
        <v>0</v>
      </c>
      <c r="BB1171" s="11"/>
      <c r="BC1171" s="11">
        <f>IF($AG1171,SUMPRODUCT(AI$2:AI1171,$AH$2:$AH1171)/SUM($AH$2:$AH1171),0)</f>
        <v>0</v>
      </c>
      <c r="BD1171" s="11">
        <f>IF($AG1171,SUMPRODUCT(AJ$2:AJ1171,$AH$2:$AH1171)/SUM($AH$2:$AH1171),0)</f>
        <v>0</v>
      </c>
      <c r="BE1171" s="11">
        <f>IF($AG1171,SUMPRODUCT(AK$2:AK1171,$AH$2:$AH1171)/SUM($AH$2:$AH1171),0)</f>
        <v>0</v>
      </c>
      <c r="BF1171" s="11">
        <f>IF($AG1171,SUMPRODUCT(AL$2:AL1171,$AH$2:$AH1171)/SUM($AH$2:$AH1171),0)</f>
        <v>0</v>
      </c>
      <c r="BG1171" s="11">
        <f>IF($AG1171,SUMPRODUCT(AM$2:AM1171,$AH$2:$AH1171)/SUM($AH$2:$AH1171),0)</f>
        <v>0</v>
      </c>
      <c r="BH1171" s="11">
        <f>IF($AG1171,SUMPRODUCT(AN$2:AN1171,$AH$2:$AH1171)/SUM($AH$2:$AH1171),0)</f>
        <v>0</v>
      </c>
      <c r="BI1171" s="11">
        <f>IF($AG1171,SUMPRODUCT(AO$2:AO1171,$AH$2:$AH1171)/SUM($AH$2:$AH1171),0)</f>
        <v>0</v>
      </c>
      <c r="BJ1171" s="11">
        <f>IF($AG1171,SUMPRODUCT(AP$2:AP1171,$AH$2:$AH1171)/SUM($AH$2:$AH1171),0)</f>
        <v>0</v>
      </c>
      <c r="BK1171" s="11">
        <f>IF($AG1171,SUMPRODUCT(AQ$2:AQ1171,$AH$2:$AH1171)/SUM($AH$2:$AH1171),0)</f>
        <v>0</v>
      </c>
      <c r="BL1171" s="11">
        <f>IF($AG1171,SUMPRODUCT(AR$2:AR1171,$AH$2:$AH1171)/SUM($AH$2:$AH1171),0)</f>
        <v>0</v>
      </c>
      <c r="BM1171" s="11">
        <f>IF($AG1171,SUMPRODUCT(AS$2:AS1171,$AH$2:$AH1171)/SUM($AH$2:$AH1171),0)</f>
        <v>0</v>
      </c>
      <c r="BN1171" s="11">
        <f>IF($AG1171,SUMPRODUCT(AT$2:AT1171,$AH$2:$AH1171)/SUM($AH$2:$AH1171),0)</f>
        <v>0</v>
      </c>
      <c r="BO1171" s="11">
        <f>IF($AG1171,SUMPRODUCT(AU$2:AU1171,$AH$2:$AH1171)/SUM($AH$2:$AH1171),0)</f>
        <v>0</v>
      </c>
      <c r="BP1171" s="11">
        <f>IF($AG1171,SUMPRODUCT(AV$2:AV1171,$AH$2:$AH1171)/SUM($AH$2:$AH1171),0)</f>
        <v>0</v>
      </c>
      <c r="BQ1171" s="11">
        <f>IF($AG1171,SUMPRODUCT(AW$2:AW1171,$AH$2:$AH1171)/SUM($AH$2:$AH1171),0)</f>
        <v>0</v>
      </c>
      <c r="BR1171" s="11">
        <f>IF($AG1171,SUMPRODUCT(AX$2:AX1171,$AH$2:$AH1171)/SUM($AH$2:$AH1171),0)</f>
        <v>0</v>
      </c>
      <c r="BS1171" s="11">
        <f>IF($AG1171,SUMPRODUCT(AY$2:AY1171,$AH$2:$AH1171)/SUM($AH$2:$AH1171),0)</f>
        <v>0</v>
      </c>
      <c r="BT1171" s="11">
        <f>IF($AG1171,SUMPRODUCT(AZ$2:AZ1171,$AH$2:$AH1171)/SUM($AH$2:$AH1171),0)</f>
        <v>0</v>
      </c>
      <c r="BU1171" s="11">
        <f>IF($AG1171,SUMPRODUCT(BA$2:BA1171,$AH$2:$AH1171)/SUM($AH$2:$AH1171),0)</f>
        <v>0</v>
      </c>
      <c r="BV1171" s="11"/>
      <c r="BW1171" s="109" cm="1">
        <f t="array" ref="BW1171">IF($AG1171,SQRT(SUMPRODUCT($AH$2:$AH1171, (AI$2:AI1171-BC1171)^2)/(SUM($AH$2:$AH1171)-1)),0)</f>
        <v>0</v>
      </c>
      <c r="BX1171" s="109" cm="1">
        <f t="array" ref="BX1171">IF($AG1171,SQRT(SUMPRODUCT($AH$2:$AH1171, (AJ$2:AJ1171-BD1171)^2)/(SUM($AH$2:$AH1171)-1)),0)</f>
        <v>0</v>
      </c>
      <c r="BY1171" s="109" cm="1">
        <f t="array" ref="BY1171">IF($AG1171,SQRT(SUMPRODUCT($AH$2:$AH1171, (AK$2:AK1171-BE1171)^2)/(SUM($AH$2:$AH1171)-1)),0)</f>
        <v>0</v>
      </c>
      <c r="BZ1171" s="109" cm="1">
        <f t="array" ref="BZ1171">IF($AG1171,SQRT(SUMPRODUCT($AH$2:$AH1171, (AL$2:AL1171-BF1171)^2)/(SUM($AH$2:$AH1171)-1)),0)</f>
        <v>0</v>
      </c>
      <c r="CA1171" s="109" cm="1">
        <f t="array" ref="CA1171">IF($AG1171,SQRT(SUMPRODUCT($AH$2:$AH1171, (AM$2:AM1171-BG1171)^2)/(SUM($AH$2:$AH1171)-1)),0)</f>
        <v>0</v>
      </c>
      <c r="CB1171" s="109" cm="1">
        <f t="array" ref="CB1171">IF($AG1171,SQRT(SUMPRODUCT($AH$2:$AH1171, (AN$2:AN1171-BH1171)^2)/(SUM($AH$2:$AH1171)-1)),0)</f>
        <v>0</v>
      </c>
      <c r="CC1171" s="109" cm="1">
        <f t="array" ref="CC1171">IF($AG1171,SQRT(SUMPRODUCT($AH$2:$AH1171, (AO$2:AO1171-BI1171)^2)/(SUM($AH$2:$AH1171)-1)),0)</f>
        <v>0</v>
      </c>
      <c r="CD1171" s="109" cm="1">
        <f t="array" ref="CD1171">IF($AG1171,SQRT(SUMPRODUCT($AH$2:$AH1171, (AP$2:AP1171-BJ1171)^2)/(SUM($AH$2:$AH1171)-1)),0)</f>
        <v>0</v>
      </c>
      <c r="CE1171" s="109" cm="1">
        <f t="array" ref="CE1171">IF($AG1171,SQRT(SUMPRODUCT($AH$2:$AH1171, (AQ$2:AQ1171-BK1171)^2)/(SUM($AH$2:$AH1171)-1)),0)</f>
        <v>0</v>
      </c>
      <c r="CF1171" s="109" cm="1">
        <f t="array" ref="CF1171">IF($AG1171,SQRT(SUMPRODUCT($AH$2:$AH1171, (AR$2:AR1171-BL1171)^2)/(SUM($AH$2:$AH1171)-1)),0)</f>
        <v>0</v>
      </c>
      <c r="CG1171" s="109" cm="1">
        <f t="array" ref="CG1171">IF($AG1171,SQRT(SUMPRODUCT($AH$2:$AH1171, (AS$2:AS1171-BM1171)^2)/(SUM($AH$2:$AH1171)-1)),0)</f>
        <v>0</v>
      </c>
      <c r="CH1171" s="109" cm="1">
        <f t="array" ref="CH1171">IF($AG1171,SQRT(SUMPRODUCT($AH$2:$AH1171, (AT$2:AT1171-BN1171)^2)/(SUM($AH$2:$AH1171)-1)),0)</f>
        <v>0</v>
      </c>
      <c r="CI1171" s="109" cm="1">
        <f t="array" ref="CI1171">IF($AG1171,SQRT(SUMPRODUCT($AH$2:$AH1171, (AU$2:AU1171-BO1171)^2)/(SUM($AH$2:$AH1171)-1)),0)</f>
        <v>0</v>
      </c>
      <c r="CJ1171" s="109" cm="1">
        <f t="array" ref="CJ1171">IF($AG1171,SQRT(SUMPRODUCT($AH$2:$AH1171, (AV$2:AV1171-BP1171)^2)/(SUM($AH$2:$AH1171)-1)),0)</f>
        <v>0</v>
      </c>
      <c r="CK1171" s="109" cm="1">
        <f t="array" ref="CK1171">IF($AG1171,SQRT(SUMPRODUCT($AH$2:$AH1171, (AW$2:AW1171-BQ1171)^2)/(SUM($AH$2:$AH1171)-1)),0)</f>
        <v>0</v>
      </c>
      <c r="CL1171" s="109" cm="1">
        <f t="array" ref="CL1171">IF($AG1171,SQRT(SUMPRODUCT($AH$2:$AH1171, (AX$2:AX1171-BR1171)^2)/(SUM($AH$2:$AH1171)-1)),0)</f>
        <v>0</v>
      </c>
      <c r="CM1171" s="109" cm="1">
        <f t="array" ref="CM1171">IF($AG1171,SQRT(SUMPRODUCT($AH$2:$AH1171, (AY$2:AY1171-BS1171)^2)/(SUM($AH$2:$AH1171)-1)),0)</f>
        <v>0</v>
      </c>
      <c r="CN1171" s="109" cm="1">
        <f t="array" ref="CN1171">IF($AG1171,SQRT(SUMPRODUCT($AH$2:$AH1171, (AZ$2:AZ1171-BT1171)^2)/(SUM($AH$2:$AH1171)-1)),0)</f>
        <v>0</v>
      </c>
      <c r="CO1171" s="109" cm="1">
        <f t="array" ref="CO1171">IF($AG1171,SQRT(SUMPRODUCT($AH$2:$AH1171, (BA$2:BA1171-BU1171)^2)/(SUM($AH$2:$AH1171)-1)),0)</f>
        <v>0</v>
      </c>
    </row>
    <row r="1172" spans="34:93" x14ac:dyDescent="0.25">
      <c r="AH1172" s="99" t="str">
        <f t="shared" si="268"/>
        <v/>
      </c>
      <c r="AI1172" s="11">
        <f t="shared" ref="AI1172:AR1181" ca="1" si="275">IF(AI$1&lt;&gt;0,SUMIFS(INDIRECT(AI$1), Fecha,$AG1172),0)</f>
        <v>0</v>
      </c>
      <c r="AJ1172" s="11">
        <f t="shared" ca="1" si="275"/>
        <v>0</v>
      </c>
      <c r="AK1172" s="11">
        <f t="shared" ca="1" si="275"/>
        <v>0</v>
      </c>
      <c r="AL1172" s="11">
        <f t="shared" ca="1" si="275"/>
        <v>0</v>
      </c>
      <c r="AM1172" s="11">
        <f t="shared" ca="1" si="275"/>
        <v>0</v>
      </c>
      <c r="AN1172" s="11">
        <f t="shared" ca="1" si="275"/>
        <v>0</v>
      </c>
      <c r="AO1172" s="11">
        <f t="shared" ca="1" si="275"/>
        <v>0</v>
      </c>
      <c r="AP1172" s="11">
        <f t="shared" ca="1" si="275"/>
        <v>0</v>
      </c>
      <c r="AQ1172" s="11">
        <f t="shared" ca="1" si="275"/>
        <v>0</v>
      </c>
      <c r="AR1172" s="11">
        <f t="shared" ca="1" si="275"/>
        <v>0</v>
      </c>
      <c r="AS1172" s="11">
        <f t="shared" ref="AS1172:BA1181" ca="1" si="276">IF(AS$1&lt;&gt;0,SUMIFS(INDIRECT(AS$1), Fecha,$AG1172),0)</f>
        <v>0</v>
      </c>
      <c r="AT1172" s="11">
        <f t="shared" ca="1" si="276"/>
        <v>0</v>
      </c>
      <c r="AU1172" s="11">
        <f t="shared" ca="1" si="276"/>
        <v>0</v>
      </c>
      <c r="AV1172" s="11">
        <f t="shared" ca="1" si="276"/>
        <v>0</v>
      </c>
      <c r="AW1172" s="11">
        <f t="shared" ca="1" si="276"/>
        <v>0</v>
      </c>
      <c r="AX1172" s="11">
        <f t="shared" ca="1" si="276"/>
        <v>0</v>
      </c>
      <c r="AY1172" s="11">
        <f t="shared" ca="1" si="276"/>
        <v>0</v>
      </c>
      <c r="AZ1172" s="11">
        <f t="shared" ca="1" si="276"/>
        <v>0</v>
      </c>
      <c r="BA1172" s="11">
        <f t="shared" ca="1" si="276"/>
        <v>0</v>
      </c>
      <c r="BB1172" s="11"/>
      <c r="BC1172" s="11">
        <f>IF($AG1172,SUMPRODUCT(AI$2:AI1172,$AH$2:$AH1172)/SUM($AH$2:$AH1172),0)</f>
        <v>0</v>
      </c>
      <c r="BD1172" s="11">
        <f>IF($AG1172,SUMPRODUCT(AJ$2:AJ1172,$AH$2:$AH1172)/SUM($AH$2:$AH1172),0)</f>
        <v>0</v>
      </c>
      <c r="BE1172" s="11">
        <f>IF($AG1172,SUMPRODUCT(AK$2:AK1172,$AH$2:$AH1172)/SUM($AH$2:$AH1172),0)</f>
        <v>0</v>
      </c>
      <c r="BF1172" s="11">
        <f>IF($AG1172,SUMPRODUCT(AL$2:AL1172,$AH$2:$AH1172)/SUM($AH$2:$AH1172),0)</f>
        <v>0</v>
      </c>
      <c r="BG1172" s="11">
        <f>IF($AG1172,SUMPRODUCT(AM$2:AM1172,$AH$2:$AH1172)/SUM($AH$2:$AH1172),0)</f>
        <v>0</v>
      </c>
      <c r="BH1172" s="11">
        <f>IF($AG1172,SUMPRODUCT(AN$2:AN1172,$AH$2:$AH1172)/SUM($AH$2:$AH1172),0)</f>
        <v>0</v>
      </c>
      <c r="BI1172" s="11">
        <f>IF($AG1172,SUMPRODUCT(AO$2:AO1172,$AH$2:$AH1172)/SUM($AH$2:$AH1172),0)</f>
        <v>0</v>
      </c>
      <c r="BJ1172" s="11">
        <f>IF($AG1172,SUMPRODUCT(AP$2:AP1172,$AH$2:$AH1172)/SUM($AH$2:$AH1172),0)</f>
        <v>0</v>
      </c>
      <c r="BK1172" s="11">
        <f>IF($AG1172,SUMPRODUCT(AQ$2:AQ1172,$AH$2:$AH1172)/SUM($AH$2:$AH1172),0)</f>
        <v>0</v>
      </c>
      <c r="BL1172" s="11">
        <f>IF($AG1172,SUMPRODUCT(AR$2:AR1172,$AH$2:$AH1172)/SUM($AH$2:$AH1172),0)</f>
        <v>0</v>
      </c>
      <c r="BM1172" s="11">
        <f>IF($AG1172,SUMPRODUCT(AS$2:AS1172,$AH$2:$AH1172)/SUM($AH$2:$AH1172),0)</f>
        <v>0</v>
      </c>
      <c r="BN1172" s="11">
        <f>IF($AG1172,SUMPRODUCT(AT$2:AT1172,$AH$2:$AH1172)/SUM($AH$2:$AH1172),0)</f>
        <v>0</v>
      </c>
      <c r="BO1172" s="11">
        <f>IF($AG1172,SUMPRODUCT(AU$2:AU1172,$AH$2:$AH1172)/SUM($AH$2:$AH1172),0)</f>
        <v>0</v>
      </c>
      <c r="BP1172" s="11">
        <f>IF($AG1172,SUMPRODUCT(AV$2:AV1172,$AH$2:$AH1172)/SUM($AH$2:$AH1172),0)</f>
        <v>0</v>
      </c>
      <c r="BQ1172" s="11">
        <f>IF($AG1172,SUMPRODUCT(AW$2:AW1172,$AH$2:$AH1172)/SUM($AH$2:$AH1172),0)</f>
        <v>0</v>
      </c>
      <c r="BR1172" s="11">
        <f>IF($AG1172,SUMPRODUCT(AX$2:AX1172,$AH$2:$AH1172)/SUM($AH$2:$AH1172),0)</f>
        <v>0</v>
      </c>
      <c r="BS1172" s="11">
        <f>IF($AG1172,SUMPRODUCT(AY$2:AY1172,$AH$2:$AH1172)/SUM($AH$2:$AH1172),0)</f>
        <v>0</v>
      </c>
      <c r="BT1172" s="11">
        <f>IF($AG1172,SUMPRODUCT(AZ$2:AZ1172,$AH$2:$AH1172)/SUM($AH$2:$AH1172),0)</f>
        <v>0</v>
      </c>
      <c r="BU1172" s="11">
        <f>IF($AG1172,SUMPRODUCT(BA$2:BA1172,$AH$2:$AH1172)/SUM($AH$2:$AH1172),0)</f>
        <v>0</v>
      </c>
      <c r="BV1172" s="11"/>
      <c r="BW1172" s="109" cm="1">
        <f t="array" ref="BW1172">IF($AG1172,SQRT(SUMPRODUCT($AH$2:$AH1172, (AI$2:AI1172-BC1172)^2)/(SUM($AH$2:$AH1172)-1)),0)</f>
        <v>0</v>
      </c>
      <c r="BX1172" s="109" cm="1">
        <f t="array" ref="BX1172">IF($AG1172,SQRT(SUMPRODUCT($AH$2:$AH1172, (AJ$2:AJ1172-BD1172)^2)/(SUM($AH$2:$AH1172)-1)),0)</f>
        <v>0</v>
      </c>
      <c r="BY1172" s="109" cm="1">
        <f t="array" ref="BY1172">IF($AG1172,SQRT(SUMPRODUCT($AH$2:$AH1172, (AK$2:AK1172-BE1172)^2)/(SUM($AH$2:$AH1172)-1)),0)</f>
        <v>0</v>
      </c>
      <c r="BZ1172" s="109" cm="1">
        <f t="array" ref="BZ1172">IF($AG1172,SQRT(SUMPRODUCT($AH$2:$AH1172, (AL$2:AL1172-BF1172)^2)/(SUM($AH$2:$AH1172)-1)),0)</f>
        <v>0</v>
      </c>
      <c r="CA1172" s="109" cm="1">
        <f t="array" ref="CA1172">IF($AG1172,SQRT(SUMPRODUCT($AH$2:$AH1172, (AM$2:AM1172-BG1172)^2)/(SUM($AH$2:$AH1172)-1)),0)</f>
        <v>0</v>
      </c>
      <c r="CB1172" s="109" cm="1">
        <f t="array" ref="CB1172">IF($AG1172,SQRT(SUMPRODUCT($AH$2:$AH1172, (AN$2:AN1172-BH1172)^2)/(SUM($AH$2:$AH1172)-1)),0)</f>
        <v>0</v>
      </c>
      <c r="CC1172" s="109" cm="1">
        <f t="array" ref="CC1172">IF($AG1172,SQRT(SUMPRODUCT($AH$2:$AH1172, (AO$2:AO1172-BI1172)^2)/(SUM($AH$2:$AH1172)-1)),0)</f>
        <v>0</v>
      </c>
      <c r="CD1172" s="109" cm="1">
        <f t="array" ref="CD1172">IF($AG1172,SQRT(SUMPRODUCT($AH$2:$AH1172, (AP$2:AP1172-BJ1172)^2)/(SUM($AH$2:$AH1172)-1)),0)</f>
        <v>0</v>
      </c>
      <c r="CE1172" s="109" cm="1">
        <f t="array" ref="CE1172">IF($AG1172,SQRT(SUMPRODUCT($AH$2:$AH1172, (AQ$2:AQ1172-BK1172)^2)/(SUM($AH$2:$AH1172)-1)),0)</f>
        <v>0</v>
      </c>
      <c r="CF1172" s="109" cm="1">
        <f t="array" ref="CF1172">IF($AG1172,SQRT(SUMPRODUCT($AH$2:$AH1172, (AR$2:AR1172-BL1172)^2)/(SUM($AH$2:$AH1172)-1)),0)</f>
        <v>0</v>
      </c>
      <c r="CG1172" s="109" cm="1">
        <f t="array" ref="CG1172">IF($AG1172,SQRT(SUMPRODUCT($AH$2:$AH1172, (AS$2:AS1172-BM1172)^2)/(SUM($AH$2:$AH1172)-1)),0)</f>
        <v>0</v>
      </c>
      <c r="CH1172" s="109" cm="1">
        <f t="array" ref="CH1172">IF($AG1172,SQRT(SUMPRODUCT($AH$2:$AH1172, (AT$2:AT1172-BN1172)^2)/(SUM($AH$2:$AH1172)-1)),0)</f>
        <v>0</v>
      </c>
      <c r="CI1172" s="109" cm="1">
        <f t="array" ref="CI1172">IF($AG1172,SQRT(SUMPRODUCT($AH$2:$AH1172, (AU$2:AU1172-BO1172)^2)/(SUM($AH$2:$AH1172)-1)),0)</f>
        <v>0</v>
      </c>
      <c r="CJ1172" s="109" cm="1">
        <f t="array" ref="CJ1172">IF($AG1172,SQRT(SUMPRODUCT($AH$2:$AH1172, (AV$2:AV1172-BP1172)^2)/(SUM($AH$2:$AH1172)-1)),0)</f>
        <v>0</v>
      </c>
      <c r="CK1172" s="109" cm="1">
        <f t="array" ref="CK1172">IF($AG1172,SQRT(SUMPRODUCT($AH$2:$AH1172, (AW$2:AW1172-BQ1172)^2)/(SUM($AH$2:$AH1172)-1)),0)</f>
        <v>0</v>
      </c>
      <c r="CL1172" s="109" cm="1">
        <f t="array" ref="CL1172">IF($AG1172,SQRT(SUMPRODUCT($AH$2:$AH1172, (AX$2:AX1172-BR1172)^2)/(SUM($AH$2:$AH1172)-1)),0)</f>
        <v>0</v>
      </c>
      <c r="CM1172" s="109" cm="1">
        <f t="array" ref="CM1172">IF($AG1172,SQRT(SUMPRODUCT($AH$2:$AH1172, (AY$2:AY1172-BS1172)^2)/(SUM($AH$2:$AH1172)-1)),0)</f>
        <v>0</v>
      </c>
      <c r="CN1172" s="109" cm="1">
        <f t="array" ref="CN1172">IF($AG1172,SQRT(SUMPRODUCT($AH$2:$AH1172, (AZ$2:AZ1172-BT1172)^2)/(SUM($AH$2:$AH1172)-1)),0)</f>
        <v>0</v>
      </c>
      <c r="CO1172" s="109" cm="1">
        <f t="array" ref="CO1172">IF($AG1172,SQRT(SUMPRODUCT($AH$2:$AH1172, (BA$2:BA1172-BU1172)^2)/(SUM($AH$2:$AH1172)-1)),0)</f>
        <v>0</v>
      </c>
    </row>
    <row r="1173" spans="34:93" x14ac:dyDescent="0.25">
      <c r="AH1173" s="99" t="str">
        <f t="shared" si="268"/>
        <v/>
      </c>
      <c r="AI1173" s="11">
        <f t="shared" ca="1" si="275"/>
        <v>0</v>
      </c>
      <c r="AJ1173" s="11">
        <f t="shared" ca="1" si="275"/>
        <v>0</v>
      </c>
      <c r="AK1173" s="11">
        <f t="shared" ca="1" si="275"/>
        <v>0</v>
      </c>
      <c r="AL1173" s="11">
        <f t="shared" ca="1" si="275"/>
        <v>0</v>
      </c>
      <c r="AM1173" s="11">
        <f t="shared" ca="1" si="275"/>
        <v>0</v>
      </c>
      <c r="AN1173" s="11">
        <f t="shared" ca="1" si="275"/>
        <v>0</v>
      </c>
      <c r="AO1173" s="11">
        <f t="shared" ca="1" si="275"/>
        <v>0</v>
      </c>
      <c r="AP1173" s="11">
        <f t="shared" ca="1" si="275"/>
        <v>0</v>
      </c>
      <c r="AQ1173" s="11">
        <f t="shared" ca="1" si="275"/>
        <v>0</v>
      </c>
      <c r="AR1173" s="11">
        <f t="shared" ca="1" si="275"/>
        <v>0</v>
      </c>
      <c r="AS1173" s="11">
        <f t="shared" ca="1" si="276"/>
        <v>0</v>
      </c>
      <c r="AT1173" s="11">
        <f t="shared" ca="1" si="276"/>
        <v>0</v>
      </c>
      <c r="AU1173" s="11">
        <f t="shared" ca="1" si="276"/>
        <v>0</v>
      </c>
      <c r="AV1173" s="11">
        <f t="shared" ca="1" si="276"/>
        <v>0</v>
      </c>
      <c r="AW1173" s="11">
        <f t="shared" ca="1" si="276"/>
        <v>0</v>
      </c>
      <c r="AX1173" s="11">
        <f t="shared" ca="1" si="276"/>
        <v>0</v>
      </c>
      <c r="AY1173" s="11">
        <f t="shared" ca="1" si="276"/>
        <v>0</v>
      </c>
      <c r="AZ1173" s="11">
        <f t="shared" ca="1" si="276"/>
        <v>0</v>
      </c>
      <c r="BA1173" s="11">
        <f t="shared" ca="1" si="276"/>
        <v>0</v>
      </c>
      <c r="BB1173" s="11"/>
      <c r="BC1173" s="11">
        <f>IF($AG1173,SUMPRODUCT(AI$2:AI1173,$AH$2:$AH1173)/SUM($AH$2:$AH1173),0)</f>
        <v>0</v>
      </c>
      <c r="BD1173" s="11">
        <f>IF($AG1173,SUMPRODUCT(AJ$2:AJ1173,$AH$2:$AH1173)/SUM($AH$2:$AH1173),0)</f>
        <v>0</v>
      </c>
      <c r="BE1173" s="11">
        <f>IF($AG1173,SUMPRODUCT(AK$2:AK1173,$AH$2:$AH1173)/SUM($AH$2:$AH1173),0)</f>
        <v>0</v>
      </c>
      <c r="BF1173" s="11">
        <f>IF($AG1173,SUMPRODUCT(AL$2:AL1173,$AH$2:$AH1173)/SUM($AH$2:$AH1173),0)</f>
        <v>0</v>
      </c>
      <c r="BG1173" s="11">
        <f>IF($AG1173,SUMPRODUCT(AM$2:AM1173,$AH$2:$AH1173)/SUM($AH$2:$AH1173),0)</f>
        <v>0</v>
      </c>
      <c r="BH1173" s="11">
        <f>IF($AG1173,SUMPRODUCT(AN$2:AN1173,$AH$2:$AH1173)/SUM($AH$2:$AH1173),0)</f>
        <v>0</v>
      </c>
      <c r="BI1173" s="11">
        <f>IF($AG1173,SUMPRODUCT(AO$2:AO1173,$AH$2:$AH1173)/SUM($AH$2:$AH1173),0)</f>
        <v>0</v>
      </c>
      <c r="BJ1173" s="11">
        <f>IF($AG1173,SUMPRODUCT(AP$2:AP1173,$AH$2:$AH1173)/SUM($AH$2:$AH1173),0)</f>
        <v>0</v>
      </c>
      <c r="BK1173" s="11">
        <f>IF($AG1173,SUMPRODUCT(AQ$2:AQ1173,$AH$2:$AH1173)/SUM($AH$2:$AH1173),0)</f>
        <v>0</v>
      </c>
      <c r="BL1173" s="11">
        <f>IF($AG1173,SUMPRODUCT(AR$2:AR1173,$AH$2:$AH1173)/SUM($AH$2:$AH1173),0)</f>
        <v>0</v>
      </c>
      <c r="BM1173" s="11">
        <f>IF($AG1173,SUMPRODUCT(AS$2:AS1173,$AH$2:$AH1173)/SUM($AH$2:$AH1173),0)</f>
        <v>0</v>
      </c>
      <c r="BN1173" s="11">
        <f>IF($AG1173,SUMPRODUCT(AT$2:AT1173,$AH$2:$AH1173)/SUM($AH$2:$AH1173),0)</f>
        <v>0</v>
      </c>
      <c r="BO1173" s="11">
        <f>IF($AG1173,SUMPRODUCT(AU$2:AU1173,$AH$2:$AH1173)/SUM($AH$2:$AH1173),0)</f>
        <v>0</v>
      </c>
      <c r="BP1173" s="11">
        <f>IF($AG1173,SUMPRODUCT(AV$2:AV1173,$AH$2:$AH1173)/SUM($AH$2:$AH1173),0)</f>
        <v>0</v>
      </c>
      <c r="BQ1173" s="11">
        <f>IF($AG1173,SUMPRODUCT(AW$2:AW1173,$AH$2:$AH1173)/SUM($AH$2:$AH1173),0)</f>
        <v>0</v>
      </c>
      <c r="BR1173" s="11">
        <f>IF($AG1173,SUMPRODUCT(AX$2:AX1173,$AH$2:$AH1173)/SUM($AH$2:$AH1173),0)</f>
        <v>0</v>
      </c>
      <c r="BS1173" s="11">
        <f>IF($AG1173,SUMPRODUCT(AY$2:AY1173,$AH$2:$AH1173)/SUM($AH$2:$AH1173),0)</f>
        <v>0</v>
      </c>
      <c r="BT1173" s="11">
        <f>IF($AG1173,SUMPRODUCT(AZ$2:AZ1173,$AH$2:$AH1173)/SUM($AH$2:$AH1173),0)</f>
        <v>0</v>
      </c>
      <c r="BU1173" s="11">
        <f>IF($AG1173,SUMPRODUCT(BA$2:BA1173,$AH$2:$AH1173)/SUM($AH$2:$AH1173),0)</f>
        <v>0</v>
      </c>
      <c r="BV1173" s="11"/>
      <c r="BW1173" s="109" cm="1">
        <f t="array" ref="BW1173">IF($AG1173,SQRT(SUMPRODUCT($AH$2:$AH1173, (AI$2:AI1173-BC1173)^2)/(SUM($AH$2:$AH1173)-1)),0)</f>
        <v>0</v>
      </c>
      <c r="BX1173" s="109" cm="1">
        <f t="array" ref="BX1173">IF($AG1173,SQRT(SUMPRODUCT($AH$2:$AH1173, (AJ$2:AJ1173-BD1173)^2)/(SUM($AH$2:$AH1173)-1)),0)</f>
        <v>0</v>
      </c>
      <c r="BY1173" s="109" cm="1">
        <f t="array" ref="BY1173">IF($AG1173,SQRT(SUMPRODUCT($AH$2:$AH1173, (AK$2:AK1173-BE1173)^2)/(SUM($AH$2:$AH1173)-1)),0)</f>
        <v>0</v>
      </c>
      <c r="BZ1173" s="109" cm="1">
        <f t="array" ref="BZ1173">IF($AG1173,SQRT(SUMPRODUCT($AH$2:$AH1173, (AL$2:AL1173-BF1173)^2)/(SUM($AH$2:$AH1173)-1)),0)</f>
        <v>0</v>
      </c>
      <c r="CA1173" s="109" cm="1">
        <f t="array" ref="CA1173">IF($AG1173,SQRT(SUMPRODUCT($AH$2:$AH1173, (AM$2:AM1173-BG1173)^2)/(SUM($AH$2:$AH1173)-1)),0)</f>
        <v>0</v>
      </c>
      <c r="CB1173" s="109" cm="1">
        <f t="array" ref="CB1173">IF($AG1173,SQRT(SUMPRODUCT($AH$2:$AH1173, (AN$2:AN1173-BH1173)^2)/(SUM($AH$2:$AH1173)-1)),0)</f>
        <v>0</v>
      </c>
      <c r="CC1173" s="109" cm="1">
        <f t="array" ref="CC1173">IF($AG1173,SQRT(SUMPRODUCT($AH$2:$AH1173, (AO$2:AO1173-BI1173)^2)/(SUM($AH$2:$AH1173)-1)),0)</f>
        <v>0</v>
      </c>
      <c r="CD1173" s="109" cm="1">
        <f t="array" ref="CD1173">IF($AG1173,SQRT(SUMPRODUCT($AH$2:$AH1173, (AP$2:AP1173-BJ1173)^2)/(SUM($AH$2:$AH1173)-1)),0)</f>
        <v>0</v>
      </c>
      <c r="CE1173" s="109" cm="1">
        <f t="array" ref="CE1173">IF($AG1173,SQRT(SUMPRODUCT($AH$2:$AH1173, (AQ$2:AQ1173-BK1173)^2)/(SUM($AH$2:$AH1173)-1)),0)</f>
        <v>0</v>
      </c>
      <c r="CF1173" s="109" cm="1">
        <f t="array" ref="CF1173">IF($AG1173,SQRT(SUMPRODUCT($AH$2:$AH1173, (AR$2:AR1173-BL1173)^2)/(SUM($AH$2:$AH1173)-1)),0)</f>
        <v>0</v>
      </c>
      <c r="CG1173" s="109" cm="1">
        <f t="array" ref="CG1173">IF($AG1173,SQRT(SUMPRODUCT($AH$2:$AH1173, (AS$2:AS1173-BM1173)^2)/(SUM($AH$2:$AH1173)-1)),0)</f>
        <v>0</v>
      </c>
      <c r="CH1173" s="109" cm="1">
        <f t="array" ref="CH1173">IF($AG1173,SQRT(SUMPRODUCT($AH$2:$AH1173, (AT$2:AT1173-BN1173)^2)/(SUM($AH$2:$AH1173)-1)),0)</f>
        <v>0</v>
      </c>
      <c r="CI1173" s="109" cm="1">
        <f t="array" ref="CI1173">IF($AG1173,SQRT(SUMPRODUCT($AH$2:$AH1173, (AU$2:AU1173-BO1173)^2)/(SUM($AH$2:$AH1173)-1)),0)</f>
        <v>0</v>
      </c>
      <c r="CJ1173" s="109" cm="1">
        <f t="array" ref="CJ1173">IF($AG1173,SQRT(SUMPRODUCT($AH$2:$AH1173, (AV$2:AV1173-BP1173)^2)/(SUM($AH$2:$AH1173)-1)),0)</f>
        <v>0</v>
      </c>
      <c r="CK1173" s="109" cm="1">
        <f t="array" ref="CK1173">IF($AG1173,SQRT(SUMPRODUCT($AH$2:$AH1173, (AW$2:AW1173-BQ1173)^2)/(SUM($AH$2:$AH1173)-1)),0)</f>
        <v>0</v>
      </c>
      <c r="CL1173" s="109" cm="1">
        <f t="array" ref="CL1173">IF($AG1173,SQRT(SUMPRODUCT($AH$2:$AH1173, (AX$2:AX1173-BR1173)^2)/(SUM($AH$2:$AH1173)-1)),0)</f>
        <v>0</v>
      </c>
      <c r="CM1173" s="109" cm="1">
        <f t="array" ref="CM1173">IF($AG1173,SQRT(SUMPRODUCT($AH$2:$AH1173, (AY$2:AY1173-BS1173)^2)/(SUM($AH$2:$AH1173)-1)),0)</f>
        <v>0</v>
      </c>
      <c r="CN1173" s="109" cm="1">
        <f t="array" ref="CN1173">IF($AG1173,SQRT(SUMPRODUCT($AH$2:$AH1173, (AZ$2:AZ1173-BT1173)^2)/(SUM($AH$2:$AH1173)-1)),0)</f>
        <v>0</v>
      </c>
      <c r="CO1173" s="109" cm="1">
        <f t="array" ref="CO1173">IF($AG1173,SQRT(SUMPRODUCT($AH$2:$AH1173, (BA$2:BA1173-BU1173)^2)/(SUM($AH$2:$AH1173)-1)),0)</f>
        <v>0</v>
      </c>
    </row>
    <row r="1174" spans="34:93" x14ac:dyDescent="0.25">
      <c r="AH1174" s="99" t="str">
        <f t="shared" si="268"/>
        <v/>
      </c>
      <c r="AI1174" s="11">
        <f t="shared" ca="1" si="275"/>
        <v>0</v>
      </c>
      <c r="AJ1174" s="11">
        <f t="shared" ca="1" si="275"/>
        <v>0</v>
      </c>
      <c r="AK1174" s="11">
        <f t="shared" ca="1" si="275"/>
        <v>0</v>
      </c>
      <c r="AL1174" s="11">
        <f t="shared" ca="1" si="275"/>
        <v>0</v>
      </c>
      <c r="AM1174" s="11">
        <f t="shared" ca="1" si="275"/>
        <v>0</v>
      </c>
      <c r="AN1174" s="11">
        <f t="shared" ca="1" si="275"/>
        <v>0</v>
      </c>
      <c r="AO1174" s="11">
        <f t="shared" ca="1" si="275"/>
        <v>0</v>
      </c>
      <c r="AP1174" s="11">
        <f t="shared" ca="1" si="275"/>
        <v>0</v>
      </c>
      <c r="AQ1174" s="11">
        <f t="shared" ca="1" si="275"/>
        <v>0</v>
      </c>
      <c r="AR1174" s="11">
        <f t="shared" ca="1" si="275"/>
        <v>0</v>
      </c>
      <c r="AS1174" s="11">
        <f t="shared" ca="1" si="276"/>
        <v>0</v>
      </c>
      <c r="AT1174" s="11">
        <f t="shared" ca="1" si="276"/>
        <v>0</v>
      </c>
      <c r="AU1174" s="11">
        <f t="shared" ca="1" si="276"/>
        <v>0</v>
      </c>
      <c r="AV1174" s="11">
        <f t="shared" ca="1" si="276"/>
        <v>0</v>
      </c>
      <c r="AW1174" s="11">
        <f t="shared" ca="1" si="276"/>
        <v>0</v>
      </c>
      <c r="AX1174" s="11">
        <f t="shared" ca="1" si="276"/>
        <v>0</v>
      </c>
      <c r="AY1174" s="11">
        <f t="shared" ca="1" si="276"/>
        <v>0</v>
      </c>
      <c r="AZ1174" s="11">
        <f t="shared" ca="1" si="276"/>
        <v>0</v>
      </c>
      <c r="BA1174" s="11">
        <f t="shared" ca="1" si="276"/>
        <v>0</v>
      </c>
      <c r="BB1174" s="11"/>
      <c r="BC1174" s="11">
        <f>IF($AG1174,SUMPRODUCT(AI$2:AI1174,$AH$2:$AH1174)/SUM($AH$2:$AH1174),0)</f>
        <v>0</v>
      </c>
      <c r="BD1174" s="11">
        <f>IF($AG1174,SUMPRODUCT(AJ$2:AJ1174,$AH$2:$AH1174)/SUM($AH$2:$AH1174),0)</f>
        <v>0</v>
      </c>
      <c r="BE1174" s="11">
        <f>IF($AG1174,SUMPRODUCT(AK$2:AK1174,$AH$2:$AH1174)/SUM($AH$2:$AH1174),0)</f>
        <v>0</v>
      </c>
      <c r="BF1174" s="11">
        <f>IF($AG1174,SUMPRODUCT(AL$2:AL1174,$AH$2:$AH1174)/SUM($AH$2:$AH1174),0)</f>
        <v>0</v>
      </c>
      <c r="BG1174" s="11">
        <f>IF($AG1174,SUMPRODUCT(AM$2:AM1174,$AH$2:$AH1174)/SUM($AH$2:$AH1174),0)</f>
        <v>0</v>
      </c>
      <c r="BH1174" s="11">
        <f>IF($AG1174,SUMPRODUCT(AN$2:AN1174,$AH$2:$AH1174)/SUM($AH$2:$AH1174),0)</f>
        <v>0</v>
      </c>
      <c r="BI1174" s="11">
        <f>IF($AG1174,SUMPRODUCT(AO$2:AO1174,$AH$2:$AH1174)/SUM($AH$2:$AH1174),0)</f>
        <v>0</v>
      </c>
      <c r="BJ1174" s="11">
        <f>IF($AG1174,SUMPRODUCT(AP$2:AP1174,$AH$2:$AH1174)/SUM($AH$2:$AH1174),0)</f>
        <v>0</v>
      </c>
      <c r="BK1174" s="11">
        <f>IF($AG1174,SUMPRODUCT(AQ$2:AQ1174,$AH$2:$AH1174)/SUM($AH$2:$AH1174),0)</f>
        <v>0</v>
      </c>
      <c r="BL1174" s="11">
        <f>IF($AG1174,SUMPRODUCT(AR$2:AR1174,$AH$2:$AH1174)/SUM($AH$2:$AH1174),0)</f>
        <v>0</v>
      </c>
      <c r="BM1174" s="11">
        <f>IF($AG1174,SUMPRODUCT(AS$2:AS1174,$AH$2:$AH1174)/SUM($AH$2:$AH1174),0)</f>
        <v>0</v>
      </c>
      <c r="BN1174" s="11">
        <f>IF($AG1174,SUMPRODUCT(AT$2:AT1174,$AH$2:$AH1174)/SUM($AH$2:$AH1174),0)</f>
        <v>0</v>
      </c>
      <c r="BO1174" s="11">
        <f>IF($AG1174,SUMPRODUCT(AU$2:AU1174,$AH$2:$AH1174)/SUM($AH$2:$AH1174),0)</f>
        <v>0</v>
      </c>
      <c r="BP1174" s="11">
        <f>IF($AG1174,SUMPRODUCT(AV$2:AV1174,$AH$2:$AH1174)/SUM($AH$2:$AH1174),0)</f>
        <v>0</v>
      </c>
      <c r="BQ1174" s="11">
        <f>IF($AG1174,SUMPRODUCT(AW$2:AW1174,$AH$2:$AH1174)/SUM($AH$2:$AH1174),0)</f>
        <v>0</v>
      </c>
      <c r="BR1174" s="11">
        <f>IF($AG1174,SUMPRODUCT(AX$2:AX1174,$AH$2:$AH1174)/SUM($AH$2:$AH1174),0)</f>
        <v>0</v>
      </c>
      <c r="BS1174" s="11">
        <f>IF($AG1174,SUMPRODUCT(AY$2:AY1174,$AH$2:$AH1174)/SUM($AH$2:$AH1174),0)</f>
        <v>0</v>
      </c>
      <c r="BT1174" s="11">
        <f>IF($AG1174,SUMPRODUCT(AZ$2:AZ1174,$AH$2:$AH1174)/SUM($AH$2:$AH1174),0)</f>
        <v>0</v>
      </c>
      <c r="BU1174" s="11">
        <f>IF($AG1174,SUMPRODUCT(BA$2:BA1174,$AH$2:$AH1174)/SUM($AH$2:$AH1174),0)</f>
        <v>0</v>
      </c>
      <c r="BV1174" s="11"/>
      <c r="BW1174" s="109" cm="1">
        <f t="array" ref="BW1174">IF($AG1174,SQRT(SUMPRODUCT($AH$2:$AH1174, (AI$2:AI1174-BC1174)^2)/(SUM($AH$2:$AH1174)-1)),0)</f>
        <v>0</v>
      </c>
      <c r="BX1174" s="109" cm="1">
        <f t="array" ref="BX1174">IF($AG1174,SQRT(SUMPRODUCT($AH$2:$AH1174, (AJ$2:AJ1174-BD1174)^2)/(SUM($AH$2:$AH1174)-1)),0)</f>
        <v>0</v>
      </c>
      <c r="BY1174" s="109" cm="1">
        <f t="array" ref="BY1174">IF($AG1174,SQRT(SUMPRODUCT($AH$2:$AH1174, (AK$2:AK1174-BE1174)^2)/(SUM($AH$2:$AH1174)-1)),0)</f>
        <v>0</v>
      </c>
      <c r="BZ1174" s="109" cm="1">
        <f t="array" ref="BZ1174">IF($AG1174,SQRT(SUMPRODUCT($AH$2:$AH1174, (AL$2:AL1174-BF1174)^2)/(SUM($AH$2:$AH1174)-1)),0)</f>
        <v>0</v>
      </c>
      <c r="CA1174" s="109" cm="1">
        <f t="array" ref="CA1174">IF($AG1174,SQRT(SUMPRODUCT($AH$2:$AH1174, (AM$2:AM1174-BG1174)^2)/(SUM($AH$2:$AH1174)-1)),0)</f>
        <v>0</v>
      </c>
      <c r="CB1174" s="109" cm="1">
        <f t="array" ref="CB1174">IF($AG1174,SQRT(SUMPRODUCT($AH$2:$AH1174, (AN$2:AN1174-BH1174)^2)/(SUM($AH$2:$AH1174)-1)),0)</f>
        <v>0</v>
      </c>
      <c r="CC1174" s="109" cm="1">
        <f t="array" ref="CC1174">IF($AG1174,SQRT(SUMPRODUCT($AH$2:$AH1174, (AO$2:AO1174-BI1174)^2)/(SUM($AH$2:$AH1174)-1)),0)</f>
        <v>0</v>
      </c>
      <c r="CD1174" s="109" cm="1">
        <f t="array" ref="CD1174">IF($AG1174,SQRT(SUMPRODUCT($AH$2:$AH1174, (AP$2:AP1174-BJ1174)^2)/(SUM($AH$2:$AH1174)-1)),0)</f>
        <v>0</v>
      </c>
      <c r="CE1174" s="109" cm="1">
        <f t="array" ref="CE1174">IF($AG1174,SQRT(SUMPRODUCT($AH$2:$AH1174, (AQ$2:AQ1174-BK1174)^2)/(SUM($AH$2:$AH1174)-1)),0)</f>
        <v>0</v>
      </c>
      <c r="CF1174" s="109" cm="1">
        <f t="array" ref="CF1174">IF($AG1174,SQRT(SUMPRODUCT($AH$2:$AH1174, (AR$2:AR1174-BL1174)^2)/(SUM($AH$2:$AH1174)-1)),0)</f>
        <v>0</v>
      </c>
      <c r="CG1174" s="109" cm="1">
        <f t="array" ref="CG1174">IF($AG1174,SQRT(SUMPRODUCT($AH$2:$AH1174, (AS$2:AS1174-BM1174)^2)/(SUM($AH$2:$AH1174)-1)),0)</f>
        <v>0</v>
      </c>
      <c r="CH1174" s="109" cm="1">
        <f t="array" ref="CH1174">IF($AG1174,SQRT(SUMPRODUCT($AH$2:$AH1174, (AT$2:AT1174-BN1174)^2)/(SUM($AH$2:$AH1174)-1)),0)</f>
        <v>0</v>
      </c>
      <c r="CI1174" s="109" cm="1">
        <f t="array" ref="CI1174">IF($AG1174,SQRT(SUMPRODUCT($AH$2:$AH1174, (AU$2:AU1174-BO1174)^2)/(SUM($AH$2:$AH1174)-1)),0)</f>
        <v>0</v>
      </c>
      <c r="CJ1174" s="109" cm="1">
        <f t="array" ref="CJ1174">IF($AG1174,SQRT(SUMPRODUCT($AH$2:$AH1174, (AV$2:AV1174-BP1174)^2)/(SUM($AH$2:$AH1174)-1)),0)</f>
        <v>0</v>
      </c>
      <c r="CK1174" s="109" cm="1">
        <f t="array" ref="CK1174">IF($AG1174,SQRT(SUMPRODUCT($AH$2:$AH1174, (AW$2:AW1174-BQ1174)^2)/(SUM($AH$2:$AH1174)-1)),0)</f>
        <v>0</v>
      </c>
      <c r="CL1174" s="109" cm="1">
        <f t="array" ref="CL1174">IF($AG1174,SQRT(SUMPRODUCT($AH$2:$AH1174, (AX$2:AX1174-BR1174)^2)/(SUM($AH$2:$AH1174)-1)),0)</f>
        <v>0</v>
      </c>
      <c r="CM1174" s="109" cm="1">
        <f t="array" ref="CM1174">IF($AG1174,SQRT(SUMPRODUCT($AH$2:$AH1174, (AY$2:AY1174-BS1174)^2)/(SUM($AH$2:$AH1174)-1)),0)</f>
        <v>0</v>
      </c>
      <c r="CN1174" s="109" cm="1">
        <f t="array" ref="CN1174">IF($AG1174,SQRT(SUMPRODUCT($AH$2:$AH1174, (AZ$2:AZ1174-BT1174)^2)/(SUM($AH$2:$AH1174)-1)),0)</f>
        <v>0</v>
      </c>
      <c r="CO1174" s="109" cm="1">
        <f t="array" ref="CO1174">IF($AG1174,SQRT(SUMPRODUCT($AH$2:$AH1174, (BA$2:BA1174-BU1174)^2)/(SUM($AH$2:$AH1174)-1)),0)</f>
        <v>0</v>
      </c>
    </row>
    <row r="1175" spans="34:93" x14ac:dyDescent="0.25">
      <c r="AH1175" s="99" t="str">
        <f t="shared" si="268"/>
        <v/>
      </c>
      <c r="AI1175" s="11">
        <f t="shared" ca="1" si="275"/>
        <v>0</v>
      </c>
      <c r="AJ1175" s="11">
        <f t="shared" ca="1" si="275"/>
        <v>0</v>
      </c>
      <c r="AK1175" s="11">
        <f t="shared" ca="1" si="275"/>
        <v>0</v>
      </c>
      <c r="AL1175" s="11">
        <f t="shared" ca="1" si="275"/>
        <v>0</v>
      </c>
      <c r="AM1175" s="11">
        <f t="shared" ca="1" si="275"/>
        <v>0</v>
      </c>
      <c r="AN1175" s="11">
        <f t="shared" ca="1" si="275"/>
        <v>0</v>
      </c>
      <c r="AO1175" s="11">
        <f t="shared" ca="1" si="275"/>
        <v>0</v>
      </c>
      <c r="AP1175" s="11">
        <f t="shared" ca="1" si="275"/>
        <v>0</v>
      </c>
      <c r="AQ1175" s="11">
        <f t="shared" ca="1" si="275"/>
        <v>0</v>
      </c>
      <c r="AR1175" s="11">
        <f t="shared" ca="1" si="275"/>
        <v>0</v>
      </c>
      <c r="AS1175" s="11">
        <f t="shared" ca="1" si="276"/>
        <v>0</v>
      </c>
      <c r="AT1175" s="11">
        <f t="shared" ca="1" si="276"/>
        <v>0</v>
      </c>
      <c r="AU1175" s="11">
        <f t="shared" ca="1" si="276"/>
        <v>0</v>
      </c>
      <c r="AV1175" s="11">
        <f t="shared" ca="1" si="276"/>
        <v>0</v>
      </c>
      <c r="AW1175" s="11">
        <f t="shared" ca="1" si="276"/>
        <v>0</v>
      </c>
      <c r="AX1175" s="11">
        <f t="shared" ca="1" si="276"/>
        <v>0</v>
      </c>
      <c r="AY1175" s="11">
        <f t="shared" ca="1" si="276"/>
        <v>0</v>
      </c>
      <c r="AZ1175" s="11">
        <f t="shared" ca="1" si="276"/>
        <v>0</v>
      </c>
      <c r="BA1175" s="11">
        <f t="shared" ca="1" si="276"/>
        <v>0</v>
      </c>
      <c r="BB1175" s="11"/>
      <c r="BC1175" s="11">
        <f>IF($AG1175,SUMPRODUCT(AI$2:AI1175,$AH$2:$AH1175)/SUM($AH$2:$AH1175),0)</f>
        <v>0</v>
      </c>
      <c r="BD1175" s="11">
        <f>IF($AG1175,SUMPRODUCT(AJ$2:AJ1175,$AH$2:$AH1175)/SUM($AH$2:$AH1175),0)</f>
        <v>0</v>
      </c>
      <c r="BE1175" s="11">
        <f>IF($AG1175,SUMPRODUCT(AK$2:AK1175,$AH$2:$AH1175)/SUM($AH$2:$AH1175),0)</f>
        <v>0</v>
      </c>
      <c r="BF1175" s="11">
        <f>IF($AG1175,SUMPRODUCT(AL$2:AL1175,$AH$2:$AH1175)/SUM($AH$2:$AH1175),0)</f>
        <v>0</v>
      </c>
      <c r="BG1175" s="11">
        <f>IF($AG1175,SUMPRODUCT(AM$2:AM1175,$AH$2:$AH1175)/SUM($AH$2:$AH1175),0)</f>
        <v>0</v>
      </c>
      <c r="BH1175" s="11">
        <f>IF($AG1175,SUMPRODUCT(AN$2:AN1175,$AH$2:$AH1175)/SUM($AH$2:$AH1175),0)</f>
        <v>0</v>
      </c>
      <c r="BI1175" s="11">
        <f>IF($AG1175,SUMPRODUCT(AO$2:AO1175,$AH$2:$AH1175)/SUM($AH$2:$AH1175),0)</f>
        <v>0</v>
      </c>
      <c r="BJ1175" s="11">
        <f>IF($AG1175,SUMPRODUCT(AP$2:AP1175,$AH$2:$AH1175)/SUM($AH$2:$AH1175),0)</f>
        <v>0</v>
      </c>
      <c r="BK1175" s="11">
        <f>IF($AG1175,SUMPRODUCT(AQ$2:AQ1175,$AH$2:$AH1175)/SUM($AH$2:$AH1175),0)</f>
        <v>0</v>
      </c>
      <c r="BL1175" s="11">
        <f>IF($AG1175,SUMPRODUCT(AR$2:AR1175,$AH$2:$AH1175)/SUM($AH$2:$AH1175),0)</f>
        <v>0</v>
      </c>
      <c r="BM1175" s="11">
        <f>IF($AG1175,SUMPRODUCT(AS$2:AS1175,$AH$2:$AH1175)/SUM($AH$2:$AH1175),0)</f>
        <v>0</v>
      </c>
      <c r="BN1175" s="11">
        <f>IF($AG1175,SUMPRODUCT(AT$2:AT1175,$AH$2:$AH1175)/SUM($AH$2:$AH1175),0)</f>
        <v>0</v>
      </c>
      <c r="BO1175" s="11">
        <f>IF($AG1175,SUMPRODUCT(AU$2:AU1175,$AH$2:$AH1175)/SUM($AH$2:$AH1175),0)</f>
        <v>0</v>
      </c>
      <c r="BP1175" s="11">
        <f>IF($AG1175,SUMPRODUCT(AV$2:AV1175,$AH$2:$AH1175)/SUM($AH$2:$AH1175),0)</f>
        <v>0</v>
      </c>
      <c r="BQ1175" s="11">
        <f>IF($AG1175,SUMPRODUCT(AW$2:AW1175,$AH$2:$AH1175)/SUM($AH$2:$AH1175),0)</f>
        <v>0</v>
      </c>
      <c r="BR1175" s="11">
        <f>IF($AG1175,SUMPRODUCT(AX$2:AX1175,$AH$2:$AH1175)/SUM($AH$2:$AH1175),0)</f>
        <v>0</v>
      </c>
      <c r="BS1175" s="11">
        <f>IF($AG1175,SUMPRODUCT(AY$2:AY1175,$AH$2:$AH1175)/SUM($AH$2:$AH1175),0)</f>
        <v>0</v>
      </c>
      <c r="BT1175" s="11">
        <f>IF($AG1175,SUMPRODUCT(AZ$2:AZ1175,$AH$2:$AH1175)/SUM($AH$2:$AH1175),0)</f>
        <v>0</v>
      </c>
      <c r="BU1175" s="11">
        <f>IF($AG1175,SUMPRODUCT(BA$2:BA1175,$AH$2:$AH1175)/SUM($AH$2:$AH1175),0)</f>
        <v>0</v>
      </c>
      <c r="BV1175" s="11"/>
      <c r="BW1175" s="109" cm="1">
        <f t="array" ref="BW1175">IF($AG1175,SQRT(SUMPRODUCT($AH$2:$AH1175, (AI$2:AI1175-BC1175)^2)/(SUM($AH$2:$AH1175)-1)),0)</f>
        <v>0</v>
      </c>
      <c r="BX1175" s="109" cm="1">
        <f t="array" ref="BX1175">IF($AG1175,SQRT(SUMPRODUCT($AH$2:$AH1175, (AJ$2:AJ1175-BD1175)^2)/(SUM($AH$2:$AH1175)-1)),0)</f>
        <v>0</v>
      </c>
      <c r="BY1175" s="109" cm="1">
        <f t="array" ref="BY1175">IF($AG1175,SQRT(SUMPRODUCT($AH$2:$AH1175, (AK$2:AK1175-BE1175)^2)/(SUM($AH$2:$AH1175)-1)),0)</f>
        <v>0</v>
      </c>
      <c r="BZ1175" s="109" cm="1">
        <f t="array" ref="BZ1175">IF($AG1175,SQRT(SUMPRODUCT($AH$2:$AH1175, (AL$2:AL1175-BF1175)^2)/(SUM($AH$2:$AH1175)-1)),0)</f>
        <v>0</v>
      </c>
      <c r="CA1175" s="109" cm="1">
        <f t="array" ref="CA1175">IF($AG1175,SQRT(SUMPRODUCT($AH$2:$AH1175, (AM$2:AM1175-BG1175)^2)/(SUM($AH$2:$AH1175)-1)),0)</f>
        <v>0</v>
      </c>
      <c r="CB1175" s="109" cm="1">
        <f t="array" ref="CB1175">IF($AG1175,SQRT(SUMPRODUCT($AH$2:$AH1175, (AN$2:AN1175-BH1175)^2)/(SUM($AH$2:$AH1175)-1)),0)</f>
        <v>0</v>
      </c>
      <c r="CC1175" s="109" cm="1">
        <f t="array" ref="CC1175">IF($AG1175,SQRT(SUMPRODUCT($AH$2:$AH1175, (AO$2:AO1175-BI1175)^2)/(SUM($AH$2:$AH1175)-1)),0)</f>
        <v>0</v>
      </c>
      <c r="CD1175" s="109" cm="1">
        <f t="array" ref="CD1175">IF($AG1175,SQRT(SUMPRODUCT($AH$2:$AH1175, (AP$2:AP1175-BJ1175)^2)/(SUM($AH$2:$AH1175)-1)),0)</f>
        <v>0</v>
      </c>
      <c r="CE1175" s="109" cm="1">
        <f t="array" ref="CE1175">IF($AG1175,SQRT(SUMPRODUCT($AH$2:$AH1175, (AQ$2:AQ1175-BK1175)^2)/(SUM($AH$2:$AH1175)-1)),0)</f>
        <v>0</v>
      </c>
      <c r="CF1175" s="109" cm="1">
        <f t="array" ref="CF1175">IF($AG1175,SQRT(SUMPRODUCT($AH$2:$AH1175, (AR$2:AR1175-BL1175)^2)/(SUM($AH$2:$AH1175)-1)),0)</f>
        <v>0</v>
      </c>
      <c r="CG1175" s="109" cm="1">
        <f t="array" ref="CG1175">IF($AG1175,SQRT(SUMPRODUCT($AH$2:$AH1175, (AS$2:AS1175-BM1175)^2)/(SUM($AH$2:$AH1175)-1)),0)</f>
        <v>0</v>
      </c>
      <c r="CH1175" s="109" cm="1">
        <f t="array" ref="CH1175">IF($AG1175,SQRT(SUMPRODUCT($AH$2:$AH1175, (AT$2:AT1175-BN1175)^2)/(SUM($AH$2:$AH1175)-1)),0)</f>
        <v>0</v>
      </c>
      <c r="CI1175" s="109" cm="1">
        <f t="array" ref="CI1175">IF($AG1175,SQRT(SUMPRODUCT($AH$2:$AH1175, (AU$2:AU1175-BO1175)^2)/(SUM($AH$2:$AH1175)-1)),0)</f>
        <v>0</v>
      </c>
      <c r="CJ1175" s="109" cm="1">
        <f t="array" ref="CJ1175">IF($AG1175,SQRT(SUMPRODUCT($AH$2:$AH1175, (AV$2:AV1175-BP1175)^2)/(SUM($AH$2:$AH1175)-1)),0)</f>
        <v>0</v>
      </c>
      <c r="CK1175" s="109" cm="1">
        <f t="array" ref="CK1175">IF($AG1175,SQRT(SUMPRODUCT($AH$2:$AH1175, (AW$2:AW1175-BQ1175)^2)/(SUM($AH$2:$AH1175)-1)),0)</f>
        <v>0</v>
      </c>
      <c r="CL1175" s="109" cm="1">
        <f t="array" ref="CL1175">IF($AG1175,SQRT(SUMPRODUCT($AH$2:$AH1175, (AX$2:AX1175-BR1175)^2)/(SUM($AH$2:$AH1175)-1)),0)</f>
        <v>0</v>
      </c>
      <c r="CM1175" s="109" cm="1">
        <f t="array" ref="CM1175">IF($AG1175,SQRT(SUMPRODUCT($AH$2:$AH1175, (AY$2:AY1175-BS1175)^2)/(SUM($AH$2:$AH1175)-1)),0)</f>
        <v>0</v>
      </c>
      <c r="CN1175" s="109" cm="1">
        <f t="array" ref="CN1175">IF($AG1175,SQRT(SUMPRODUCT($AH$2:$AH1175, (AZ$2:AZ1175-BT1175)^2)/(SUM($AH$2:$AH1175)-1)),0)</f>
        <v>0</v>
      </c>
      <c r="CO1175" s="109" cm="1">
        <f t="array" ref="CO1175">IF($AG1175,SQRT(SUMPRODUCT($AH$2:$AH1175, (BA$2:BA1175-BU1175)^2)/(SUM($AH$2:$AH1175)-1)),0)</f>
        <v>0</v>
      </c>
    </row>
    <row r="1176" spans="34:93" x14ac:dyDescent="0.25">
      <c r="AH1176" s="99" t="str">
        <f t="shared" si="268"/>
        <v/>
      </c>
      <c r="AI1176" s="11">
        <f t="shared" ca="1" si="275"/>
        <v>0</v>
      </c>
      <c r="AJ1176" s="11">
        <f t="shared" ca="1" si="275"/>
        <v>0</v>
      </c>
      <c r="AK1176" s="11">
        <f t="shared" ca="1" si="275"/>
        <v>0</v>
      </c>
      <c r="AL1176" s="11">
        <f t="shared" ca="1" si="275"/>
        <v>0</v>
      </c>
      <c r="AM1176" s="11">
        <f t="shared" ca="1" si="275"/>
        <v>0</v>
      </c>
      <c r="AN1176" s="11">
        <f t="shared" ca="1" si="275"/>
        <v>0</v>
      </c>
      <c r="AO1176" s="11">
        <f t="shared" ca="1" si="275"/>
        <v>0</v>
      </c>
      <c r="AP1176" s="11">
        <f t="shared" ca="1" si="275"/>
        <v>0</v>
      </c>
      <c r="AQ1176" s="11">
        <f t="shared" ca="1" si="275"/>
        <v>0</v>
      </c>
      <c r="AR1176" s="11">
        <f t="shared" ca="1" si="275"/>
        <v>0</v>
      </c>
      <c r="AS1176" s="11">
        <f t="shared" ca="1" si="276"/>
        <v>0</v>
      </c>
      <c r="AT1176" s="11">
        <f t="shared" ca="1" si="276"/>
        <v>0</v>
      </c>
      <c r="AU1176" s="11">
        <f t="shared" ca="1" si="276"/>
        <v>0</v>
      </c>
      <c r="AV1176" s="11">
        <f t="shared" ca="1" si="276"/>
        <v>0</v>
      </c>
      <c r="AW1176" s="11">
        <f t="shared" ca="1" si="276"/>
        <v>0</v>
      </c>
      <c r="AX1176" s="11">
        <f t="shared" ca="1" si="276"/>
        <v>0</v>
      </c>
      <c r="AY1176" s="11">
        <f t="shared" ca="1" si="276"/>
        <v>0</v>
      </c>
      <c r="AZ1176" s="11">
        <f t="shared" ca="1" si="276"/>
        <v>0</v>
      </c>
      <c r="BA1176" s="11">
        <f t="shared" ca="1" si="276"/>
        <v>0</v>
      </c>
      <c r="BB1176" s="11"/>
      <c r="BC1176" s="11">
        <f>IF($AG1176,SUMPRODUCT(AI$2:AI1176,$AH$2:$AH1176)/SUM($AH$2:$AH1176),0)</f>
        <v>0</v>
      </c>
      <c r="BD1176" s="11">
        <f>IF($AG1176,SUMPRODUCT(AJ$2:AJ1176,$AH$2:$AH1176)/SUM($AH$2:$AH1176),0)</f>
        <v>0</v>
      </c>
      <c r="BE1176" s="11">
        <f>IF($AG1176,SUMPRODUCT(AK$2:AK1176,$AH$2:$AH1176)/SUM($AH$2:$AH1176),0)</f>
        <v>0</v>
      </c>
      <c r="BF1176" s="11">
        <f>IF($AG1176,SUMPRODUCT(AL$2:AL1176,$AH$2:$AH1176)/SUM($AH$2:$AH1176),0)</f>
        <v>0</v>
      </c>
      <c r="BG1176" s="11">
        <f>IF($AG1176,SUMPRODUCT(AM$2:AM1176,$AH$2:$AH1176)/SUM($AH$2:$AH1176),0)</f>
        <v>0</v>
      </c>
      <c r="BH1176" s="11">
        <f>IF($AG1176,SUMPRODUCT(AN$2:AN1176,$AH$2:$AH1176)/SUM($AH$2:$AH1176),0)</f>
        <v>0</v>
      </c>
      <c r="BI1176" s="11">
        <f>IF($AG1176,SUMPRODUCT(AO$2:AO1176,$AH$2:$AH1176)/SUM($AH$2:$AH1176),0)</f>
        <v>0</v>
      </c>
      <c r="BJ1176" s="11">
        <f>IF($AG1176,SUMPRODUCT(AP$2:AP1176,$AH$2:$AH1176)/SUM($AH$2:$AH1176),0)</f>
        <v>0</v>
      </c>
      <c r="BK1176" s="11">
        <f>IF($AG1176,SUMPRODUCT(AQ$2:AQ1176,$AH$2:$AH1176)/SUM($AH$2:$AH1176),0)</f>
        <v>0</v>
      </c>
      <c r="BL1176" s="11">
        <f>IF($AG1176,SUMPRODUCT(AR$2:AR1176,$AH$2:$AH1176)/SUM($AH$2:$AH1176),0)</f>
        <v>0</v>
      </c>
      <c r="BM1176" s="11">
        <f>IF($AG1176,SUMPRODUCT(AS$2:AS1176,$AH$2:$AH1176)/SUM($AH$2:$AH1176),0)</f>
        <v>0</v>
      </c>
      <c r="BN1176" s="11">
        <f>IF($AG1176,SUMPRODUCT(AT$2:AT1176,$AH$2:$AH1176)/SUM($AH$2:$AH1176),0)</f>
        <v>0</v>
      </c>
      <c r="BO1176" s="11">
        <f>IF($AG1176,SUMPRODUCT(AU$2:AU1176,$AH$2:$AH1176)/SUM($AH$2:$AH1176),0)</f>
        <v>0</v>
      </c>
      <c r="BP1176" s="11">
        <f>IF($AG1176,SUMPRODUCT(AV$2:AV1176,$AH$2:$AH1176)/SUM($AH$2:$AH1176),0)</f>
        <v>0</v>
      </c>
      <c r="BQ1176" s="11">
        <f>IF($AG1176,SUMPRODUCT(AW$2:AW1176,$AH$2:$AH1176)/SUM($AH$2:$AH1176),0)</f>
        <v>0</v>
      </c>
      <c r="BR1176" s="11">
        <f>IF($AG1176,SUMPRODUCT(AX$2:AX1176,$AH$2:$AH1176)/SUM($AH$2:$AH1176),0)</f>
        <v>0</v>
      </c>
      <c r="BS1176" s="11">
        <f>IF($AG1176,SUMPRODUCT(AY$2:AY1176,$AH$2:$AH1176)/SUM($AH$2:$AH1176),0)</f>
        <v>0</v>
      </c>
      <c r="BT1176" s="11">
        <f>IF($AG1176,SUMPRODUCT(AZ$2:AZ1176,$AH$2:$AH1176)/SUM($AH$2:$AH1176),0)</f>
        <v>0</v>
      </c>
      <c r="BU1176" s="11">
        <f>IF($AG1176,SUMPRODUCT(BA$2:BA1176,$AH$2:$AH1176)/SUM($AH$2:$AH1176),0)</f>
        <v>0</v>
      </c>
      <c r="BV1176" s="11"/>
      <c r="BW1176" s="109" cm="1">
        <f t="array" ref="BW1176">IF($AG1176,SQRT(SUMPRODUCT($AH$2:$AH1176, (AI$2:AI1176-BC1176)^2)/(SUM($AH$2:$AH1176)-1)),0)</f>
        <v>0</v>
      </c>
      <c r="BX1176" s="109" cm="1">
        <f t="array" ref="BX1176">IF($AG1176,SQRT(SUMPRODUCT($AH$2:$AH1176, (AJ$2:AJ1176-BD1176)^2)/(SUM($AH$2:$AH1176)-1)),0)</f>
        <v>0</v>
      </c>
      <c r="BY1176" s="109" cm="1">
        <f t="array" ref="BY1176">IF($AG1176,SQRT(SUMPRODUCT($AH$2:$AH1176, (AK$2:AK1176-BE1176)^2)/(SUM($AH$2:$AH1176)-1)),0)</f>
        <v>0</v>
      </c>
      <c r="BZ1176" s="109" cm="1">
        <f t="array" ref="BZ1176">IF($AG1176,SQRT(SUMPRODUCT($AH$2:$AH1176, (AL$2:AL1176-BF1176)^2)/(SUM($AH$2:$AH1176)-1)),0)</f>
        <v>0</v>
      </c>
      <c r="CA1176" s="109" cm="1">
        <f t="array" ref="CA1176">IF($AG1176,SQRT(SUMPRODUCT($AH$2:$AH1176, (AM$2:AM1176-BG1176)^2)/(SUM($AH$2:$AH1176)-1)),0)</f>
        <v>0</v>
      </c>
      <c r="CB1176" s="109" cm="1">
        <f t="array" ref="CB1176">IF($AG1176,SQRT(SUMPRODUCT($AH$2:$AH1176, (AN$2:AN1176-BH1176)^2)/(SUM($AH$2:$AH1176)-1)),0)</f>
        <v>0</v>
      </c>
      <c r="CC1176" s="109" cm="1">
        <f t="array" ref="CC1176">IF($AG1176,SQRT(SUMPRODUCT($AH$2:$AH1176, (AO$2:AO1176-BI1176)^2)/(SUM($AH$2:$AH1176)-1)),0)</f>
        <v>0</v>
      </c>
      <c r="CD1176" s="109" cm="1">
        <f t="array" ref="CD1176">IF($AG1176,SQRT(SUMPRODUCT($AH$2:$AH1176, (AP$2:AP1176-BJ1176)^2)/(SUM($AH$2:$AH1176)-1)),0)</f>
        <v>0</v>
      </c>
      <c r="CE1176" s="109" cm="1">
        <f t="array" ref="CE1176">IF($AG1176,SQRT(SUMPRODUCT($AH$2:$AH1176, (AQ$2:AQ1176-BK1176)^2)/(SUM($AH$2:$AH1176)-1)),0)</f>
        <v>0</v>
      </c>
      <c r="CF1176" s="109" cm="1">
        <f t="array" ref="CF1176">IF($AG1176,SQRT(SUMPRODUCT($AH$2:$AH1176, (AR$2:AR1176-BL1176)^2)/(SUM($AH$2:$AH1176)-1)),0)</f>
        <v>0</v>
      </c>
      <c r="CG1176" s="109" cm="1">
        <f t="array" ref="CG1176">IF($AG1176,SQRT(SUMPRODUCT($AH$2:$AH1176, (AS$2:AS1176-BM1176)^2)/(SUM($AH$2:$AH1176)-1)),0)</f>
        <v>0</v>
      </c>
      <c r="CH1176" s="109" cm="1">
        <f t="array" ref="CH1176">IF($AG1176,SQRT(SUMPRODUCT($AH$2:$AH1176, (AT$2:AT1176-BN1176)^2)/(SUM($AH$2:$AH1176)-1)),0)</f>
        <v>0</v>
      </c>
      <c r="CI1176" s="109" cm="1">
        <f t="array" ref="CI1176">IF($AG1176,SQRT(SUMPRODUCT($AH$2:$AH1176, (AU$2:AU1176-BO1176)^2)/(SUM($AH$2:$AH1176)-1)),0)</f>
        <v>0</v>
      </c>
      <c r="CJ1176" s="109" cm="1">
        <f t="array" ref="CJ1176">IF($AG1176,SQRT(SUMPRODUCT($AH$2:$AH1176, (AV$2:AV1176-BP1176)^2)/(SUM($AH$2:$AH1176)-1)),0)</f>
        <v>0</v>
      </c>
      <c r="CK1176" s="109" cm="1">
        <f t="array" ref="CK1176">IF($AG1176,SQRT(SUMPRODUCT($AH$2:$AH1176, (AW$2:AW1176-BQ1176)^2)/(SUM($AH$2:$AH1176)-1)),0)</f>
        <v>0</v>
      </c>
      <c r="CL1176" s="109" cm="1">
        <f t="array" ref="CL1176">IF($AG1176,SQRT(SUMPRODUCT($AH$2:$AH1176, (AX$2:AX1176-BR1176)^2)/(SUM($AH$2:$AH1176)-1)),0)</f>
        <v>0</v>
      </c>
      <c r="CM1176" s="109" cm="1">
        <f t="array" ref="CM1176">IF($AG1176,SQRT(SUMPRODUCT($AH$2:$AH1176, (AY$2:AY1176-BS1176)^2)/(SUM($AH$2:$AH1176)-1)),0)</f>
        <v>0</v>
      </c>
      <c r="CN1176" s="109" cm="1">
        <f t="array" ref="CN1176">IF($AG1176,SQRT(SUMPRODUCT($AH$2:$AH1176, (AZ$2:AZ1176-BT1176)^2)/(SUM($AH$2:$AH1176)-1)),0)</f>
        <v>0</v>
      </c>
      <c r="CO1176" s="109" cm="1">
        <f t="array" ref="CO1176">IF($AG1176,SQRT(SUMPRODUCT($AH$2:$AH1176, (BA$2:BA1176-BU1176)^2)/(SUM($AH$2:$AH1176)-1)),0)</f>
        <v>0</v>
      </c>
    </row>
    <row r="1177" spans="34:93" x14ac:dyDescent="0.25">
      <c r="AH1177" s="99" t="str">
        <f t="shared" si="268"/>
        <v/>
      </c>
      <c r="AI1177" s="11">
        <f t="shared" ca="1" si="275"/>
        <v>0</v>
      </c>
      <c r="AJ1177" s="11">
        <f t="shared" ca="1" si="275"/>
        <v>0</v>
      </c>
      <c r="AK1177" s="11">
        <f t="shared" ca="1" si="275"/>
        <v>0</v>
      </c>
      <c r="AL1177" s="11">
        <f t="shared" ca="1" si="275"/>
        <v>0</v>
      </c>
      <c r="AM1177" s="11">
        <f t="shared" ca="1" si="275"/>
        <v>0</v>
      </c>
      <c r="AN1177" s="11">
        <f t="shared" ca="1" si="275"/>
        <v>0</v>
      </c>
      <c r="AO1177" s="11">
        <f t="shared" ca="1" si="275"/>
        <v>0</v>
      </c>
      <c r="AP1177" s="11">
        <f t="shared" ca="1" si="275"/>
        <v>0</v>
      </c>
      <c r="AQ1177" s="11">
        <f t="shared" ca="1" si="275"/>
        <v>0</v>
      </c>
      <c r="AR1177" s="11">
        <f t="shared" ca="1" si="275"/>
        <v>0</v>
      </c>
      <c r="AS1177" s="11">
        <f t="shared" ca="1" si="276"/>
        <v>0</v>
      </c>
      <c r="AT1177" s="11">
        <f t="shared" ca="1" si="276"/>
        <v>0</v>
      </c>
      <c r="AU1177" s="11">
        <f t="shared" ca="1" si="276"/>
        <v>0</v>
      </c>
      <c r="AV1177" s="11">
        <f t="shared" ca="1" si="276"/>
        <v>0</v>
      </c>
      <c r="AW1177" s="11">
        <f t="shared" ca="1" si="276"/>
        <v>0</v>
      </c>
      <c r="AX1177" s="11">
        <f t="shared" ca="1" si="276"/>
        <v>0</v>
      </c>
      <c r="AY1177" s="11">
        <f t="shared" ca="1" si="276"/>
        <v>0</v>
      </c>
      <c r="AZ1177" s="11">
        <f t="shared" ca="1" si="276"/>
        <v>0</v>
      </c>
      <c r="BA1177" s="11">
        <f t="shared" ca="1" si="276"/>
        <v>0</v>
      </c>
      <c r="BB1177" s="11"/>
      <c r="BC1177" s="11">
        <f>IF($AG1177,SUMPRODUCT(AI$2:AI1177,$AH$2:$AH1177)/SUM($AH$2:$AH1177),0)</f>
        <v>0</v>
      </c>
      <c r="BD1177" s="11">
        <f>IF($AG1177,SUMPRODUCT(AJ$2:AJ1177,$AH$2:$AH1177)/SUM($AH$2:$AH1177),0)</f>
        <v>0</v>
      </c>
      <c r="BE1177" s="11">
        <f>IF($AG1177,SUMPRODUCT(AK$2:AK1177,$AH$2:$AH1177)/SUM($AH$2:$AH1177),0)</f>
        <v>0</v>
      </c>
      <c r="BF1177" s="11">
        <f>IF($AG1177,SUMPRODUCT(AL$2:AL1177,$AH$2:$AH1177)/SUM($AH$2:$AH1177),0)</f>
        <v>0</v>
      </c>
      <c r="BG1177" s="11">
        <f>IF($AG1177,SUMPRODUCT(AM$2:AM1177,$AH$2:$AH1177)/SUM($AH$2:$AH1177),0)</f>
        <v>0</v>
      </c>
      <c r="BH1177" s="11">
        <f>IF($AG1177,SUMPRODUCT(AN$2:AN1177,$AH$2:$AH1177)/SUM($AH$2:$AH1177),0)</f>
        <v>0</v>
      </c>
      <c r="BI1177" s="11">
        <f>IF($AG1177,SUMPRODUCT(AO$2:AO1177,$AH$2:$AH1177)/SUM($AH$2:$AH1177),0)</f>
        <v>0</v>
      </c>
      <c r="BJ1177" s="11">
        <f>IF($AG1177,SUMPRODUCT(AP$2:AP1177,$AH$2:$AH1177)/SUM($AH$2:$AH1177),0)</f>
        <v>0</v>
      </c>
      <c r="BK1177" s="11">
        <f>IF($AG1177,SUMPRODUCT(AQ$2:AQ1177,$AH$2:$AH1177)/SUM($AH$2:$AH1177),0)</f>
        <v>0</v>
      </c>
      <c r="BL1177" s="11">
        <f>IF($AG1177,SUMPRODUCT(AR$2:AR1177,$AH$2:$AH1177)/SUM($AH$2:$AH1177),0)</f>
        <v>0</v>
      </c>
      <c r="BM1177" s="11">
        <f>IF($AG1177,SUMPRODUCT(AS$2:AS1177,$AH$2:$AH1177)/SUM($AH$2:$AH1177),0)</f>
        <v>0</v>
      </c>
      <c r="BN1177" s="11">
        <f>IF($AG1177,SUMPRODUCT(AT$2:AT1177,$AH$2:$AH1177)/SUM($AH$2:$AH1177),0)</f>
        <v>0</v>
      </c>
      <c r="BO1177" s="11">
        <f>IF($AG1177,SUMPRODUCT(AU$2:AU1177,$AH$2:$AH1177)/SUM($AH$2:$AH1177),0)</f>
        <v>0</v>
      </c>
      <c r="BP1177" s="11">
        <f>IF($AG1177,SUMPRODUCT(AV$2:AV1177,$AH$2:$AH1177)/SUM($AH$2:$AH1177),0)</f>
        <v>0</v>
      </c>
      <c r="BQ1177" s="11">
        <f>IF($AG1177,SUMPRODUCT(AW$2:AW1177,$AH$2:$AH1177)/SUM($AH$2:$AH1177),0)</f>
        <v>0</v>
      </c>
      <c r="BR1177" s="11">
        <f>IF($AG1177,SUMPRODUCT(AX$2:AX1177,$AH$2:$AH1177)/SUM($AH$2:$AH1177),0)</f>
        <v>0</v>
      </c>
      <c r="BS1177" s="11">
        <f>IF($AG1177,SUMPRODUCT(AY$2:AY1177,$AH$2:$AH1177)/SUM($AH$2:$AH1177),0)</f>
        <v>0</v>
      </c>
      <c r="BT1177" s="11">
        <f>IF($AG1177,SUMPRODUCT(AZ$2:AZ1177,$AH$2:$AH1177)/SUM($AH$2:$AH1177),0)</f>
        <v>0</v>
      </c>
      <c r="BU1177" s="11">
        <f>IF($AG1177,SUMPRODUCT(BA$2:BA1177,$AH$2:$AH1177)/SUM($AH$2:$AH1177),0)</f>
        <v>0</v>
      </c>
      <c r="BV1177" s="11"/>
      <c r="BW1177" s="109" cm="1">
        <f t="array" ref="BW1177">IF($AG1177,SQRT(SUMPRODUCT($AH$2:$AH1177, (AI$2:AI1177-BC1177)^2)/(SUM($AH$2:$AH1177)-1)),0)</f>
        <v>0</v>
      </c>
      <c r="BX1177" s="109" cm="1">
        <f t="array" ref="BX1177">IF($AG1177,SQRT(SUMPRODUCT($AH$2:$AH1177, (AJ$2:AJ1177-BD1177)^2)/(SUM($AH$2:$AH1177)-1)),0)</f>
        <v>0</v>
      </c>
      <c r="BY1177" s="109" cm="1">
        <f t="array" ref="BY1177">IF($AG1177,SQRT(SUMPRODUCT($AH$2:$AH1177, (AK$2:AK1177-BE1177)^2)/(SUM($AH$2:$AH1177)-1)),0)</f>
        <v>0</v>
      </c>
      <c r="BZ1177" s="109" cm="1">
        <f t="array" ref="BZ1177">IF($AG1177,SQRT(SUMPRODUCT($AH$2:$AH1177, (AL$2:AL1177-BF1177)^2)/(SUM($AH$2:$AH1177)-1)),0)</f>
        <v>0</v>
      </c>
      <c r="CA1177" s="109" cm="1">
        <f t="array" ref="CA1177">IF($AG1177,SQRT(SUMPRODUCT($AH$2:$AH1177, (AM$2:AM1177-BG1177)^2)/(SUM($AH$2:$AH1177)-1)),0)</f>
        <v>0</v>
      </c>
      <c r="CB1177" s="109" cm="1">
        <f t="array" ref="CB1177">IF($AG1177,SQRT(SUMPRODUCT($AH$2:$AH1177, (AN$2:AN1177-BH1177)^2)/(SUM($AH$2:$AH1177)-1)),0)</f>
        <v>0</v>
      </c>
      <c r="CC1177" s="109" cm="1">
        <f t="array" ref="CC1177">IF($AG1177,SQRT(SUMPRODUCT($AH$2:$AH1177, (AO$2:AO1177-BI1177)^2)/(SUM($AH$2:$AH1177)-1)),0)</f>
        <v>0</v>
      </c>
      <c r="CD1177" s="109" cm="1">
        <f t="array" ref="CD1177">IF($AG1177,SQRT(SUMPRODUCT($AH$2:$AH1177, (AP$2:AP1177-BJ1177)^2)/(SUM($AH$2:$AH1177)-1)),0)</f>
        <v>0</v>
      </c>
      <c r="CE1177" s="109" cm="1">
        <f t="array" ref="CE1177">IF($AG1177,SQRT(SUMPRODUCT($AH$2:$AH1177, (AQ$2:AQ1177-BK1177)^2)/(SUM($AH$2:$AH1177)-1)),0)</f>
        <v>0</v>
      </c>
      <c r="CF1177" s="109" cm="1">
        <f t="array" ref="CF1177">IF($AG1177,SQRT(SUMPRODUCT($AH$2:$AH1177, (AR$2:AR1177-BL1177)^2)/(SUM($AH$2:$AH1177)-1)),0)</f>
        <v>0</v>
      </c>
      <c r="CG1177" s="109" cm="1">
        <f t="array" ref="CG1177">IF($AG1177,SQRT(SUMPRODUCT($AH$2:$AH1177, (AS$2:AS1177-BM1177)^2)/(SUM($AH$2:$AH1177)-1)),0)</f>
        <v>0</v>
      </c>
      <c r="CH1177" s="109" cm="1">
        <f t="array" ref="CH1177">IF($AG1177,SQRT(SUMPRODUCT($AH$2:$AH1177, (AT$2:AT1177-BN1177)^2)/(SUM($AH$2:$AH1177)-1)),0)</f>
        <v>0</v>
      </c>
      <c r="CI1177" s="109" cm="1">
        <f t="array" ref="CI1177">IF($AG1177,SQRT(SUMPRODUCT($AH$2:$AH1177, (AU$2:AU1177-BO1177)^2)/(SUM($AH$2:$AH1177)-1)),0)</f>
        <v>0</v>
      </c>
      <c r="CJ1177" s="109" cm="1">
        <f t="array" ref="CJ1177">IF($AG1177,SQRT(SUMPRODUCT($AH$2:$AH1177, (AV$2:AV1177-BP1177)^2)/(SUM($AH$2:$AH1177)-1)),0)</f>
        <v>0</v>
      </c>
      <c r="CK1177" s="109" cm="1">
        <f t="array" ref="CK1177">IF($AG1177,SQRT(SUMPRODUCT($AH$2:$AH1177, (AW$2:AW1177-BQ1177)^2)/(SUM($AH$2:$AH1177)-1)),0)</f>
        <v>0</v>
      </c>
      <c r="CL1177" s="109" cm="1">
        <f t="array" ref="CL1177">IF($AG1177,SQRT(SUMPRODUCT($AH$2:$AH1177, (AX$2:AX1177-BR1177)^2)/(SUM($AH$2:$AH1177)-1)),0)</f>
        <v>0</v>
      </c>
      <c r="CM1177" s="109" cm="1">
        <f t="array" ref="CM1177">IF($AG1177,SQRT(SUMPRODUCT($AH$2:$AH1177, (AY$2:AY1177-BS1177)^2)/(SUM($AH$2:$AH1177)-1)),0)</f>
        <v>0</v>
      </c>
      <c r="CN1177" s="109" cm="1">
        <f t="array" ref="CN1177">IF($AG1177,SQRT(SUMPRODUCT($AH$2:$AH1177, (AZ$2:AZ1177-BT1177)^2)/(SUM($AH$2:$AH1177)-1)),0)</f>
        <v>0</v>
      </c>
      <c r="CO1177" s="109" cm="1">
        <f t="array" ref="CO1177">IF($AG1177,SQRT(SUMPRODUCT($AH$2:$AH1177, (BA$2:BA1177-BU1177)^2)/(SUM($AH$2:$AH1177)-1)),0)</f>
        <v>0</v>
      </c>
    </row>
    <row r="1178" spans="34:93" x14ac:dyDescent="0.25">
      <c r="AH1178" s="99" t="str">
        <f t="shared" si="268"/>
        <v/>
      </c>
      <c r="AI1178" s="11">
        <f t="shared" ca="1" si="275"/>
        <v>0</v>
      </c>
      <c r="AJ1178" s="11">
        <f t="shared" ca="1" si="275"/>
        <v>0</v>
      </c>
      <c r="AK1178" s="11">
        <f t="shared" ca="1" si="275"/>
        <v>0</v>
      </c>
      <c r="AL1178" s="11">
        <f t="shared" ca="1" si="275"/>
        <v>0</v>
      </c>
      <c r="AM1178" s="11">
        <f t="shared" ca="1" si="275"/>
        <v>0</v>
      </c>
      <c r="AN1178" s="11">
        <f t="shared" ca="1" si="275"/>
        <v>0</v>
      </c>
      <c r="AO1178" s="11">
        <f t="shared" ca="1" si="275"/>
        <v>0</v>
      </c>
      <c r="AP1178" s="11">
        <f t="shared" ca="1" si="275"/>
        <v>0</v>
      </c>
      <c r="AQ1178" s="11">
        <f t="shared" ca="1" si="275"/>
        <v>0</v>
      </c>
      <c r="AR1178" s="11">
        <f t="shared" ca="1" si="275"/>
        <v>0</v>
      </c>
      <c r="AS1178" s="11">
        <f t="shared" ca="1" si="276"/>
        <v>0</v>
      </c>
      <c r="AT1178" s="11">
        <f t="shared" ca="1" si="276"/>
        <v>0</v>
      </c>
      <c r="AU1178" s="11">
        <f t="shared" ca="1" si="276"/>
        <v>0</v>
      </c>
      <c r="AV1178" s="11">
        <f t="shared" ca="1" si="276"/>
        <v>0</v>
      </c>
      <c r="AW1178" s="11">
        <f t="shared" ca="1" si="276"/>
        <v>0</v>
      </c>
      <c r="AX1178" s="11">
        <f t="shared" ca="1" si="276"/>
        <v>0</v>
      </c>
      <c r="AY1178" s="11">
        <f t="shared" ca="1" si="276"/>
        <v>0</v>
      </c>
      <c r="AZ1178" s="11">
        <f t="shared" ca="1" si="276"/>
        <v>0</v>
      </c>
      <c r="BA1178" s="11">
        <f t="shared" ca="1" si="276"/>
        <v>0</v>
      </c>
      <c r="BB1178" s="11"/>
      <c r="BC1178" s="11">
        <f>IF($AG1178,SUMPRODUCT(AI$2:AI1178,$AH$2:$AH1178)/SUM($AH$2:$AH1178),0)</f>
        <v>0</v>
      </c>
      <c r="BD1178" s="11">
        <f>IF($AG1178,SUMPRODUCT(AJ$2:AJ1178,$AH$2:$AH1178)/SUM($AH$2:$AH1178),0)</f>
        <v>0</v>
      </c>
      <c r="BE1178" s="11">
        <f>IF($AG1178,SUMPRODUCT(AK$2:AK1178,$AH$2:$AH1178)/SUM($AH$2:$AH1178),0)</f>
        <v>0</v>
      </c>
      <c r="BF1178" s="11">
        <f>IF($AG1178,SUMPRODUCT(AL$2:AL1178,$AH$2:$AH1178)/SUM($AH$2:$AH1178),0)</f>
        <v>0</v>
      </c>
      <c r="BG1178" s="11">
        <f>IF($AG1178,SUMPRODUCT(AM$2:AM1178,$AH$2:$AH1178)/SUM($AH$2:$AH1178),0)</f>
        <v>0</v>
      </c>
      <c r="BH1178" s="11">
        <f>IF($AG1178,SUMPRODUCT(AN$2:AN1178,$AH$2:$AH1178)/SUM($AH$2:$AH1178),0)</f>
        <v>0</v>
      </c>
      <c r="BI1178" s="11">
        <f>IF($AG1178,SUMPRODUCT(AO$2:AO1178,$AH$2:$AH1178)/SUM($AH$2:$AH1178),0)</f>
        <v>0</v>
      </c>
      <c r="BJ1178" s="11">
        <f>IF($AG1178,SUMPRODUCT(AP$2:AP1178,$AH$2:$AH1178)/SUM($AH$2:$AH1178),0)</f>
        <v>0</v>
      </c>
      <c r="BK1178" s="11">
        <f>IF($AG1178,SUMPRODUCT(AQ$2:AQ1178,$AH$2:$AH1178)/SUM($AH$2:$AH1178),0)</f>
        <v>0</v>
      </c>
      <c r="BL1178" s="11">
        <f>IF($AG1178,SUMPRODUCT(AR$2:AR1178,$AH$2:$AH1178)/SUM($AH$2:$AH1178),0)</f>
        <v>0</v>
      </c>
      <c r="BM1178" s="11">
        <f>IF($AG1178,SUMPRODUCT(AS$2:AS1178,$AH$2:$AH1178)/SUM($AH$2:$AH1178),0)</f>
        <v>0</v>
      </c>
      <c r="BN1178" s="11">
        <f>IF($AG1178,SUMPRODUCT(AT$2:AT1178,$AH$2:$AH1178)/SUM($AH$2:$AH1178),0)</f>
        <v>0</v>
      </c>
      <c r="BO1178" s="11">
        <f>IF($AG1178,SUMPRODUCT(AU$2:AU1178,$AH$2:$AH1178)/SUM($AH$2:$AH1178),0)</f>
        <v>0</v>
      </c>
      <c r="BP1178" s="11">
        <f>IF($AG1178,SUMPRODUCT(AV$2:AV1178,$AH$2:$AH1178)/SUM($AH$2:$AH1178),0)</f>
        <v>0</v>
      </c>
      <c r="BQ1178" s="11">
        <f>IF($AG1178,SUMPRODUCT(AW$2:AW1178,$AH$2:$AH1178)/SUM($AH$2:$AH1178),0)</f>
        <v>0</v>
      </c>
      <c r="BR1178" s="11">
        <f>IF($AG1178,SUMPRODUCT(AX$2:AX1178,$AH$2:$AH1178)/SUM($AH$2:$AH1178),0)</f>
        <v>0</v>
      </c>
      <c r="BS1178" s="11">
        <f>IF($AG1178,SUMPRODUCT(AY$2:AY1178,$AH$2:$AH1178)/SUM($AH$2:$AH1178),0)</f>
        <v>0</v>
      </c>
      <c r="BT1178" s="11">
        <f>IF($AG1178,SUMPRODUCT(AZ$2:AZ1178,$AH$2:$AH1178)/SUM($AH$2:$AH1178),0)</f>
        <v>0</v>
      </c>
      <c r="BU1178" s="11">
        <f>IF($AG1178,SUMPRODUCT(BA$2:BA1178,$AH$2:$AH1178)/SUM($AH$2:$AH1178),0)</f>
        <v>0</v>
      </c>
      <c r="BV1178" s="11"/>
      <c r="BW1178" s="109" cm="1">
        <f t="array" ref="BW1178">IF($AG1178,SQRT(SUMPRODUCT($AH$2:$AH1178, (AI$2:AI1178-BC1178)^2)/(SUM($AH$2:$AH1178)-1)),0)</f>
        <v>0</v>
      </c>
      <c r="BX1178" s="109" cm="1">
        <f t="array" ref="BX1178">IF($AG1178,SQRT(SUMPRODUCT($AH$2:$AH1178, (AJ$2:AJ1178-BD1178)^2)/(SUM($AH$2:$AH1178)-1)),0)</f>
        <v>0</v>
      </c>
      <c r="BY1178" s="109" cm="1">
        <f t="array" ref="BY1178">IF($AG1178,SQRT(SUMPRODUCT($AH$2:$AH1178, (AK$2:AK1178-BE1178)^2)/(SUM($AH$2:$AH1178)-1)),0)</f>
        <v>0</v>
      </c>
      <c r="BZ1178" s="109" cm="1">
        <f t="array" ref="BZ1178">IF($AG1178,SQRT(SUMPRODUCT($AH$2:$AH1178, (AL$2:AL1178-BF1178)^2)/(SUM($AH$2:$AH1178)-1)),0)</f>
        <v>0</v>
      </c>
      <c r="CA1178" s="109" cm="1">
        <f t="array" ref="CA1178">IF($AG1178,SQRT(SUMPRODUCT($AH$2:$AH1178, (AM$2:AM1178-BG1178)^2)/(SUM($AH$2:$AH1178)-1)),0)</f>
        <v>0</v>
      </c>
      <c r="CB1178" s="109" cm="1">
        <f t="array" ref="CB1178">IF($AG1178,SQRT(SUMPRODUCT($AH$2:$AH1178, (AN$2:AN1178-BH1178)^2)/(SUM($AH$2:$AH1178)-1)),0)</f>
        <v>0</v>
      </c>
      <c r="CC1178" s="109" cm="1">
        <f t="array" ref="CC1178">IF($AG1178,SQRT(SUMPRODUCT($AH$2:$AH1178, (AO$2:AO1178-BI1178)^2)/(SUM($AH$2:$AH1178)-1)),0)</f>
        <v>0</v>
      </c>
      <c r="CD1178" s="109" cm="1">
        <f t="array" ref="CD1178">IF($AG1178,SQRT(SUMPRODUCT($AH$2:$AH1178, (AP$2:AP1178-BJ1178)^2)/(SUM($AH$2:$AH1178)-1)),0)</f>
        <v>0</v>
      </c>
      <c r="CE1178" s="109" cm="1">
        <f t="array" ref="CE1178">IF($AG1178,SQRT(SUMPRODUCT($AH$2:$AH1178, (AQ$2:AQ1178-BK1178)^2)/(SUM($AH$2:$AH1178)-1)),0)</f>
        <v>0</v>
      </c>
      <c r="CF1178" s="109" cm="1">
        <f t="array" ref="CF1178">IF($AG1178,SQRT(SUMPRODUCT($AH$2:$AH1178, (AR$2:AR1178-BL1178)^2)/(SUM($AH$2:$AH1178)-1)),0)</f>
        <v>0</v>
      </c>
      <c r="CG1178" s="109" cm="1">
        <f t="array" ref="CG1178">IF($AG1178,SQRT(SUMPRODUCT($AH$2:$AH1178, (AS$2:AS1178-BM1178)^2)/(SUM($AH$2:$AH1178)-1)),0)</f>
        <v>0</v>
      </c>
      <c r="CH1178" s="109" cm="1">
        <f t="array" ref="CH1178">IF($AG1178,SQRT(SUMPRODUCT($AH$2:$AH1178, (AT$2:AT1178-BN1178)^2)/(SUM($AH$2:$AH1178)-1)),0)</f>
        <v>0</v>
      </c>
      <c r="CI1178" s="109" cm="1">
        <f t="array" ref="CI1178">IF($AG1178,SQRT(SUMPRODUCT($AH$2:$AH1178, (AU$2:AU1178-BO1178)^2)/(SUM($AH$2:$AH1178)-1)),0)</f>
        <v>0</v>
      </c>
      <c r="CJ1178" s="109" cm="1">
        <f t="array" ref="CJ1178">IF($AG1178,SQRT(SUMPRODUCT($AH$2:$AH1178, (AV$2:AV1178-BP1178)^2)/(SUM($AH$2:$AH1178)-1)),0)</f>
        <v>0</v>
      </c>
      <c r="CK1178" s="109" cm="1">
        <f t="array" ref="CK1178">IF($AG1178,SQRT(SUMPRODUCT($AH$2:$AH1178, (AW$2:AW1178-BQ1178)^2)/(SUM($AH$2:$AH1178)-1)),0)</f>
        <v>0</v>
      </c>
      <c r="CL1178" s="109" cm="1">
        <f t="array" ref="CL1178">IF($AG1178,SQRT(SUMPRODUCT($AH$2:$AH1178, (AX$2:AX1178-BR1178)^2)/(SUM($AH$2:$AH1178)-1)),0)</f>
        <v>0</v>
      </c>
      <c r="CM1178" s="109" cm="1">
        <f t="array" ref="CM1178">IF($AG1178,SQRT(SUMPRODUCT($AH$2:$AH1178, (AY$2:AY1178-BS1178)^2)/(SUM($AH$2:$AH1178)-1)),0)</f>
        <v>0</v>
      </c>
      <c r="CN1178" s="109" cm="1">
        <f t="array" ref="CN1178">IF($AG1178,SQRT(SUMPRODUCT($AH$2:$AH1178, (AZ$2:AZ1178-BT1178)^2)/(SUM($AH$2:$AH1178)-1)),0)</f>
        <v>0</v>
      </c>
      <c r="CO1178" s="109" cm="1">
        <f t="array" ref="CO1178">IF($AG1178,SQRT(SUMPRODUCT($AH$2:$AH1178, (BA$2:BA1178-BU1178)^2)/(SUM($AH$2:$AH1178)-1)),0)</f>
        <v>0</v>
      </c>
    </row>
    <row r="1179" spans="34:93" x14ac:dyDescent="0.25">
      <c r="AH1179" s="99" t="str">
        <f t="shared" si="268"/>
        <v/>
      </c>
      <c r="AI1179" s="11">
        <f t="shared" ca="1" si="275"/>
        <v>0</v>
      </c>
      <c r="AJ1179" s="11">
        <f t="shared" ca="1" si="275"/>
        <v>0</v>
      </c>
      <c r="AK1179" s="11">
        <f t="shared" ca="1" si="275"/>
        <v>0</v>
      </c>
      <c r="AL1179" s="11">
        <f t="shared" ca="1" si="275"/>
        <v>0</v>
      </c>
      <c r="AM1179" s="11">
        <f t="shared" ca="1" si="275"/>
        <v>0</v>
      </c>
      <c r="AN1179" s="11">
        <f t="shared" ca="1" si="275"/>
        <v>0</v>
      </c>
      <c r="AO1179" s="11">
        <f t="shared" ca="1" si="275"/>
        <v>0</v>
      </c>
      <c r="AP1179" s="11">
        <f t="shared" ca="1" si="275"/>
        <v>0</v>
      </c>
      <c r="AQ1179" s="11">
        <f t="shared" ca="1" si="275"/>
        <v>0</v>
      </c>
      <c r="AR1179" s="11">
        <f t="shared" ca="1" si="275"/>
        <v>0</v>
      </c>
      <c r="AS1179" s="11">
        <f t="shared" ca="1" si="276"/>
        <v>0</v>
      </c>
      <c r="AT1179" s="11">
        <f t="shared" ca="1" si="276"/>
        <v>0</v>
      </c>
      <c r="AU1179" s="11">
        <f t="shared" ca="1" si="276"/>
        <v>0</v>
      </c>
      <c r="AV1179" s="11">
        <f t="shared" ca="1" si="276"/>
        <v>0</v>
      </c>
      <c r="AW1179" s="11">
        <f t="shared" ca="1" si="276"/>
        <v>0</v>
      </c>
      <c r="AX1179" s="11">
        <f t="shared" ca="1" si="276"/>
        <v>0</v>
      </c>
      <c r="AY1179" s="11">
        <f t="shared" ca="1" si="276"/>
        <v>0</v>
      </c>
      <c r="AZ1179" s="11">
        <f t="shared" ca="1" si="276"/>
        <v>0</v>
      </c>
      <c r="BA1179" s="11">
        <f t="shared" ca="1" si="276"/>
        <v>0</v>
      </c>
      <c r="BB1179" s="11"/>
      <c r="BC1179" s="11">
        <f>IF($AG1179,SUMPRODUCT(AI$2:AI1179,$AH$2:$AH1179)/SUM($AH$2:$AH1179),0)</f>
        <v>0</v>
      </c>
      <c r="BD1179" s="11">
        <f>IF($AG1179,SUMPRODUCT(AJ$2:AJ1179,$AH$2:$AH1179)/SUM($AH$2:$AH1179),0)</f>
        <v>0</v>
      </c>
      <c r="BE1179" s="11">
        <f>IF($AG1179,SUMPRODUCT(AK$2:AK1179,$AH$2:$AH1179)/SUM($AH$2:$AH1179),0)</f>
        <v>0</v>
      </c>
      <c r="BF1179" s="11">
        <f>IF($AG1179,SUMPRODUCT(AL$2:AL1179,$AH$2:$AH1179)/SUM($AH$2:$AH1179),0)</f>
        <v>0</v>
      </c>
      <c r="BG1179" s="11">
        <f>IF($AG1179,SUMPRODUCT(AM$2:AM1179,$AH$2:$AH1179)/SUM($AH$2:$AH1179),0)</f>
        <v>0</v>
      </c>
      <c r="BH1179" s="11">
        <f>IF($AG1179,SUMPRODUCT(AN$2:AN1179,$AH$2:$AH1179)/SUM($AH$2:$AH1179),0)</f>
        <v>0</v>
      </c>
      <c r="BI1179" s="11">
        <f>IF($AG1179,SUMPRODUCT(AO$2:AO1179,$AH$2:$AH1179)/SUM($AH$2:$AH1179),0)</f>
        <v>0</v>
      </c>
      <c r="BJ1179" s="11">
        <f>IF($AG1179,SUMPRODUCT(AP$2:AP1179,$AH$2:$AH1179)/SUM($AH$2:$AH1179),0)</f>
        <v>0</v>
      </c>
      <c r="BK1179" s="11">
        <f>IF($AG1179,SUMPRODUCT(AQ$2:AQ1179,$AH$2:$AH1179)/SUM($AH$2:$AH1179),0)</f>
        <v>0</v>
      </c>
      <c r="BL1179" s="11">
        <f>IF($AG1179,SUMPRODUCT(AR$2:AR1179,$AH$2:$AH1179)/SUM($AH$2:$AH1179),0)</f>
        <v>0</v>
      </c>
      <c r="BM1179" s="11">
        <f>IF($AG1179,SUMPRODUCT(AS$2:AS1179,$AH$2:$AH1179)/SUM($AH$2:$AH1179),0)</f>
        <v>0</v>
      </c>
      <c r="BN1179" s="11">
        <f>IF($AG1179,SUMPRODUCT(AT$2:AT1179,$AH$2:$AH1179)/SUM($AH$2:$AH1179),0)</f>
        <v>0</v>
      </c>
      <c r="BO1179" s="11">
        <f>IF($AG1179,SUMPRODUCT(AU$2:AU1179,$AH$2:$AH1179)/SUM($AH$2:$AH1179),0)</f>
        <v>0</v>
      </c>
      <c r="BP1179" s="11">
        <f>IF($AG1179,SUMPRODUCT(AV$2:AV1179,$AH$2:$AH1179)/SUM($AH$2:$AH1179),0)</f>
        <v>0</v>
      </c>
      <c r="BQ1179" s="11">
        <f>IF($AG1179,SUMPRODUCT(AW$2:AW1179,$AH$2:$AH1179)/SUM($AH$2:$AH1179),0)</f>
        <v>0</v>
      </c>
      <c r="BR1179" s="11">
        <f>IF($AG1179,SUMPRODUCT(AX$2:AX1179,$AH$2:$AH1179)/SUM($AH$2:$AH1179),0)</f>
        <v>0</v>
      </c>
      <c r="BS1179" s="11">
        <f>IF($AG1179,SUMPRODUCT(AY$2:AY1179,$AH$2:$AH1179)/SUM($AH$2:$AH1179),0)</f>
        <v>0</v>
      </c>
      <c r="BT1179" s="11">
        <f>IF($AG1179,SUMPRODUCT(AZ$2:AZ1179,$AH$2:$AH1179)/SUM($AH$2:$AH1179),0)</f>
        <v>0</v>
      </c>
      <c r="BU1179" s="11">
        <f>IF($AG1179,SUMPRODUCT(BA$2:BA1179,$AH$2:$AH1179)/SUM($AH$2:$AH1179),0)</f>
        <v>0</v>
      </c>
      <c r="BV1179" s="11"/>
      <c r="BW1179" s="109" cm="1">
        <f t="array" ref="BW1179">IF($AG1179,SQRT(SUMPRODUCT($AH$2:$AH1179, (AI$2:AI1179-BC1179)^2)/(SUM($AH$2:$AH1179)-1)),0)</f>
        <v>0</v>
      </c>
      <c r="BX1179" s="109" cm="1">
        <f t="array" ref="BX1179">IF($AG1179,SQRT(SUMPRODUCT($AH$2:$AH1179, (AJ$2:AJ1179-BD1179)^2)/(SUM($AH$2:$AH1179)-1)),0)</f>
        <v>0</v>
      </c>
      <c r="BY1179" s="109" cm="1">
        <f t="array" ref="BY1179">IF($AG1179,SQRT(SUMPRODUCT($AH$2:$AH1179, (AK$2:AK1179-BE1179)^2)/(SUM($AH$2:$AH1179)-1)),0)</f>
        <v>0</v>
      </c>
      <c r="BZ1179" s="109" cm="1">
        <f t="array" ref="BZ1179">IF($AG1179,SQRT(SUMPRODUCT($AH$2:$AH1179, (AL$2:AL1179-BF1179)^2)/(SUM($AH$2:$AH1179)-1)),0)</f>
        <v>0</v>
      </c>
      <c r="CA1179" s="109" cm="1">
        <f t="array" ref="CA1179">IF($AG1179,SQRT(SUMPRODUCT($AH$2:$AH1179, (AM$2:AM1179-BG1179)^2)/(SUM($AH$2:$AH1179)-1)),0)</f>
        <v>0</v>
      </c>
      <c r="CB1179" s="109" cm="1">
        <f t="array" ref="CB1179">IF($AG1179,SQRT(SUMPRODUCT($AH$2:$AH1179, (AN$2:AN1179-BH1179)^2)/(SUM($AH$2:$AH1179)-1)),0)</f>
        <v>0</v>
      </c>
      <c r="CC1179" s="109" cm="1">
        <f t="array" ref="CC1179">IF($AG1179,SQRT(SUMPRODUCT($AH$2:$AH1179, (AO$2:AO1179-BI1179)^2)/(SUM($AH$2:$AH1179)-1)),0)</f>
        <v>0</v>
      </c>
      <c r="CD1179" s="109" cm="1">
        <f t="array" ref="CD1179">IF($AG1179,SQRT(SUMPRODUCT($AH$2:$AH1179, (AP$2:AP1179-BJ1179)^2)/(SUM($AH$2:$AH1179)-1)),0)</f>
        <v>0</v>
      </c>
      <c r="CE1179" s="109" cm="1">
        <f t="array" ref="CE1179">IF($AG1179,SQRT(SUMPRODUCT($AH$2:$AH1179, (AQ$2:AQ1179-BK1179)^2)/(SUM($AH$2:$AH1179)-1)),0)</f>
        <v>0</v>
      </c>
      <c r="CF1179" s="109" cm="1">
        <f t="array" ref="CF1179">IF($AG1179,SQRT(SUMPRODUCT($AH$2:$AH1179, (AR$2:AR1179-BL1179)^2)/(SUM($AH$2:$AH1179)-1)),0)</f>
        <v>0</v>
      </c>
      <c r="CG1179" s="109" cm="1">
        <f t="array" ref="CG1179">IF($AG1179,SQRT(SUMPRODUCT($AH$2:$AH1179, (AS$2:AS1179-BM1179)^2)/(SUM($AH$2:$AH1179)-1)),0)</f>
        <v>0</v>
      </c>
      <c r="CH1179" s="109" cm="1">
        <f t="array" ref="CH1179">IF($AG1179,SQRT(SUMPRODUCT($AH$2:$AH1179, (AT$2:AT1179-BN1179)^2)/(SUM($AH$2:$AH1179)-1)),0)</f>
        <v>0</v>
      </c>
      <c r="CI1179" s="109" cm="1">
        <f t="array" ref="CI1179">IF($AG1179,SQRT(SUMPRODUCT($AH$2:$AH1179, (AU$2:AU1179-BO1179)^2)/(SUM($AH$2:$AH1179)-1)),0)</f>
        <v>0</v>
      </c>
      <c r="CJ1179" s="109" cm="1">
        <f t="array" ref="CJ1179">IF($AG1179,SQRT(SUMPRODUCT($AH$2:$AH1179, (AV$2:AV1179-BP1179)^2)/(SUM($AH$2:$AH1179)-1)),0)</f>
        <v>0</v>
      </c>
      <c r="CK1179" s="109" cm="1">
        <f t="array" ref="CK1179">IF($AG1179,SQRT(SUMPRODUCT($AH$2:$AH1179, (AW$2:AW1179-BQ1179)^2)/(SUM($AH$2:$AH1179)-1)),0)</f>
        <v>0</v>
      </c>
      <c r="CL1179" s="109" cm="1">
        <f t="array" ref="CL1179">IF($AG1179,SQRT(SUMPRODUCT($AH$2:$AH1179, (AX$2:AX1179-BR1179)^2)/(SUM($AH$2:$AH1179)-1)),0)</f>
        <v>0</v>
      </c>
      <c r="CM1179" s="109" cm="1">
        <f t="array" ref="CM1179">IF($AG1179,SQRT(SUMPRODUCT($AH$2:$AH1179, (AY$2:AY1179-BS1179)^2)/(SUM($AH$2:$AH1179)-1)),0)</f>
        <v>0</v>
      </c>
      <c r="CN1179" s="109" cm="1">
        <f t="array" ref="CN1179">IF($AG1179,SQRT(SUMPRODUCT($AH$2:$AH1179, (AZ$2:AZ1179-BT1179)^2)/(SUM($AH$2:$AH1179)-1)),0)</f>
        <v>0</v>
      </c>
      <c r="CO1179" s="109" cm="1">
        <f t="array" ref="CO1179">IF($AG1179,SQRT(SUMPRODUCT($AH$2:$AH1179, (BA$2:BA1179-BU1179)^2)/(SUM($AH$2:$AH1179)-1)),0)</f>
        <v>0</v>
      </c>
    </row>
    <row r="1180" spans="34:93" x14ac:dyDescent="0.25">
      <c r="AH1180" s="99" t="str">
        <f t="shared" si="268"/>
        <v/>
      </c>
      <c r="AI1180" s="11">
        <f t="shared" ca="1" si="275"/>
        <v>0</v>
      </c>
      <c r="AJ1180" s="11">
        <f t="shared" ca="1" si="275"/>
        <v>0</v>
      </c>
      <c r="AK1180" s="11">
        <f t="shared" ca="1" si="275"/>
        <v>0</v>
      </c>
      <c r="AL1180" s="11">
        <f t="shared" ca="1" si="275"/>
        <v>0</v>
      </c>
      <c r="AM1180" s="11">
        <f t="shared" ca="1" si="275"/>
        <v>0</v>
      </c>
      <c r="AN1180" s="11">
        <f t="shared" ca="1" si="275"/>
        <v>0</v>
      </c>
      <c r="AO1180" s="11">
        <f t="shared" ca="1" si="275"/>
        <v>0</v>
      </c>
      <c r="AP1180" s="11">
        <f t="shared" ca="1" si="275"/>
        <v>0</v>
      </c>
      <c r="AQ1180" s="11">
        <f t="shared" ca="1" si="275"/>
        <v>0</v>
      </c>
      <c r="AR1180" s="11">
        <f t="shared" ca="1" si="275"/>
        <v>0</v>
      </c>
      <c r="AS1180" s="11">
        <f t="shared" ca="1" si="276"/>
        <v>0</v>
      </c>
      <c r="AT1180" s="11">
        <f t="shared" ca="1" si="276"/>
        <v>0</v>
      </c>
      <c r="AU1180" s="11">
        <f t="shared" ca="1" si="276"/>
        <v>0</v>
      </c>
      <c r="AV1180" s="11">
        <f t="shared" ca="1" si="276"/>
        <v>0</v>
      </c>
      <c r="AW1180" s="11">
        <f t="shared" ca="1" si="276"/>
        <v>0</v>
      </c>
      <c r="AX1180" s="11">
        <f t="shared" ca="1" si="276"/>
        <v>0</v>
      </c>
      <c r="AY1180" s="11">
        <f t="shared" ca="1" si="276"/>
        <v>0</v>
      </c>
      <c r="AZ1180" s="11">
        <f t="shared" ca="1" si="276"/>
        <v>0</v>
      </c>
      <c r="BA1180" s="11">
        <f t="shared" ca="1" si="276"/>
        <v>0</v>
      </c>
      <c r="BB1180" s="11"/>
      <c r="BC1180" s="11">
        <f>IF($AG1180,SUMPRODUCT(AI$2:AI1180,$AH$2:$AH1180)/SUM($AH$2:$AH1180),0)</f>
        <v>0</v>
      </c>
      <c r="BD1180" s="11">
        <f>IF($AG1180,SUMPRODUCT(AJ$2:AJ1180,$AH$2:$AH1180)/SUM($AH$2:$AH1180),0)</f>
        <v>0</v>
      </c>
      <c r="BE1180" s="11">
        <f>IF($AG1180,SUMPRODUCT(AK$2:AK1180,$AH$2:$AH1180)/SUM($AH$2:$AH1180),0)</f>
        <v>0</v>
      </c>
      <c r="BF1180" s="11">
        <f>IF($AG1180,SUMPRODUCT(AL$2:AL1180,$AH$2:$AH1180)/SUM($AH$2:$AH1180),0)</f>
        <v>0</v>
      </c>
      <c r="BG1180" s="11">
        <f>IF($AG1180,SUMPRODUCT(AM$2:AM1180,$AH$2:$AH1180)/SUM($AH$2:$AH1180),0)</f>
        <v>0</v>
      </c>
      <c r="BH1180" s="11">
        <f>IF($AG1180,SUMPRODUCT(AN$2:AN1180,$AH$2:$AH1180)/SUM($AH$2:$AH1180),0)</f>
        <v>0</v>
      </c>
      <c r="BI1180" s="11">
        <f>IF($AG1180,SUMPRODUCT(AO$2:AO1180,$AH$2:$AH1180)/SUM($AH$2:$AH1180),0)</f>
        <v>0</v>
      </c>
      <c r="BJ1180" s="11">
        <f>IF($AG1180,SUMPRODUCT(AP$2:AP1180,$AH$2:$AH1180)/SUM($AH$2:$AH1180),0)</f>
        <v>0</v>
      </c>
      <c r="BK1180" s="11">
        <f>IF($AG1180,SUMPRODUCT(AQ$2:AQ1180,$AH$2:$AH1180)/SUM($AH$2:$AH1180),0)</f>
        <v>0</v>
      </c>
      <c r="BL1180" s="11">
        <f>IF($AG1180,SUMPRODUCT(AR$2:AR1180,$AH$2:$AH1180)/SUM($AH$2:$AH1180),0)</f>
        <v>0</v>
      </c>
      <c r="BM1180" s="11">
        <f>IF($AG1180,SUMPRODUCT(AS$2:AS1180,$AH$2:$AH1180)/SUM($AH$2:$AH1180),0)</f>
        <v>0</v>
      </c>
      <c r="BN1180" s="11">
        <f>IF($AG1180,SUMPRODUCT(AT$2:AT1180,$AH$2:$AH1180)/SUM($AH$2:$AH1180),0)</f>
        <v>0</v>
      </c>
      <c r="BO1180" s="11">
        <f>IF($AG1180,SUMPRODUCT(AU$2:AU1180,$AH$2:$AH1180)/SUM($AH$2:$AH1180),0)</f>
        <v>0</v>
      </c>
      <c r="BP1180" s="11">
        <f>IF($AG1180,SUMPRODUCT(AV$2:AV1180,$AH$2:$AH1180)/SUM($AH$2:$AH1180),0)</f>
        <v>0</v>
      </c>
      <c r="BQ1180" s="11">
        <f>IF($AG1180,SUMPRODUCT(AW$2:AW1180,$AH$2:$AH1180)/SUM($AH$2:$AH1180),0)</f>
        <v>0</v>
      </c>
      <c r="BR1180" s="11">
        <f>IF($AG1180,SUMPRODUCT(AX$2:AX1180,$AH$2:$AH1180)/SUM($AH$2:$AH1180),0)</f>
        <v>0</v>
      </c>
      <c r="BS1180" s="11">
        <f>IF($AG1180,SUMPRODUCT(AY$2:AY1180,$AH$2:$AH1180)/SUM($AH$2:$AH1180),0)</f>
        <v>0</v>
      </c>
      <c r="BT1180" s="11">
        <f>IF($AG1180,SUMPRODUCT(AZ$2:AZ1180,$AH$2:$AH1180)/SUM($AH$2:$AH1180),0)</f>
        <v>0</v>
      </c>
      <c r="BU1180" s="11">
        <f>IF($AG1180,SUMPRODUCT(BA$2:BA1180,$AH$2:$AH1180)/SUM($AH$2:$AH1180),0)</f>
        <v>0</v>
      </c>
      <c r="BV1180" s="11"/>
      <c r="BW1180" s="109" cm="1">
        <f t="array" ref="BW1180">IF($AG1180,SQRT(SUMPRODUCT($AH$2:$AH1180, (AI$2:AI1180-BC1180)^2)/(SUM($AH$2:$AH1180)-1)),0)</f>
        <v>0</v>
      </c>
      <c r="BX1180" s="109" cm="1">
        <f t="array" ref="BX1180">IF($AG1180,SQRT(SUMPRODUCT($AH$2:$AH1180, (AJ$2:AJ1180-BD1180)^2)/(SUM($AH$2:$AH1180)-1)),0)</f>
        <v>0</v>
      </c>
      <c r="BY1180" s="109" cm="1">
        <f t="array" ref="BY1180">IF($AG1180,SQRT(SUMPRODUCT($AH$2:$AH1180, (AK$2:AK1180-BE1180)^2)/(SUM($AH$2:$AH1180)-1)),0)</f>
        <v>0</v>
      </c>
      <c r="BZ1180" s="109" cm="1">
        <f t="array" ref="BZ1180">IF($AG1180,SQRT(SUMPRODUCT($AH$2:$AH1180, (AL$2:AL1180-BF1180)^2)/(SUM($AH$2:$AH1180)-1)),0)</f>
        <v>0</v>
      </c>
      <c r="CA1180" s="109" cm="1">
        <f t="array" ref="CA1180">IF($AG1180,SQRT(SUMPRODUCT($AH$2:$AH1180, (AM$2:AM1180-BG1180)^2)/(SUM($AH$2:$AH1180)-1)),0)</f>
        <v>0</v>
      </c>
      <c r="CB1180" s="109" cm="1">
        <f t="array" ref="CB1180">IF($AG1180,SQRT(SUMPRODUCT($AH$2:$AH1180, (AN$2:AN1180-BH1180)^2)/(SUM($AH$2:$AH1180)-1)),0)</f>
        <v>0</v>
      </c>
      <c r="CC1180" s="109" cm="1">
        <f t="array" ref="CC1180">IF($AG1180,SQRT(SUMPRODUCT($AH$2:$AH1180, (AO$2:AO1180-BI1180)^2)/(SUM($AH$2:$AH1180)-1)),0)</f>
        <v>0</v>
      </c>
      <c r="CD1180" s="109" cm="1">
        <f t="array" ref="CD1180">IF($AG1180,SQRT(SUMPRODUCT($AH$2:$AH1180, (AP$2:AP1180-BJ1180)^2)/(SUM($AH$2:$AH1180)-1)),0)</f>
        <v>0</v>
      </c>
      <c r="CE1180" s="109" cm="1">
        <f t="array" ref="CE1180">IF($AG1180,SQRT(SUMPRODUCT($AH$2:$AH1180, (AQ$2:AQ1180-BK1180)^2)/(SUM($AH$2:$AH1180)-1)),0)</f>
        <v>0</v>
      </c>
      <c r="CF1180" s="109" cm="1">
        <f t="array" ref="CF1180">IF($AG1180,SQRT(SUMPRODUCT($AH$2:$AH1180, (AR$2:AR1180-BL1180)^2)/(SUM($AH$2:$AH1180)-1)),0)</f>
        <v>0</v>
      </c>
      <c r="CG1180" s="109" cm="1">
        <f t="array" ref="CG1180">IF($AG1180,SQRT(SUMPRODUCT($AH$2:$AH1180, (AS$2:AS1180-BM1180)^2)/(SUM($AH$2:$AH1180)-1)),0)</f>
        <v>0</v>
      </c>
      <c r="CH1180" s="109" cm="1">
        <f t="array" ref="CH1180">IF($AG1180,SQRT(SUMPRODUCT($AH$2:$AH1180, (AT$2:AT1180-BN1180)^2)/(SUM($AH$2:$AH1180)-1)),0)</f>
        <v>0</v>
      </c>
      <c r="CI1180" s="109" cm="1">
        <f t="array" ref="CI1180">IF($AG1180,SQRT(SUMPRODUCT($AH$2:$AH1180, (AU$2:AU1180-BO1180)^2)/(SUM($AH$2:$AH1180)-1)),0)</f>
        <v>0</v>
      </c>
      <c r="CJ1180" s="109" cm="1">
        <f t="array" ref="CJ1180">IF($AG1180,SQRT(SUMPRODUCT($AH$2:$AH1180, (AV$2:AV1180-BP1180)^2)/(SUM($AH$2:$AH1180)-1)),0)</f>
        <v>0</v>
      </c>
      <c r="CK1180" s="109" cm="1">
        <f t="array" ref="CK1180">IF($AG1180,SQRT(SUMPRODUCT($AH$2:$AH1180, (AW$2:AW1180-BQ1180)^2)/(SUM($AH$2:$AH1180)-1)),0)</f>
        <v>0</v>
      </c>
      <c r="CL1180" s="109" cm="1">
        <f t="array" ref="CL1180">IF($AG1180,SQRT(SUMPRODUCT($AH$2:$AH1180, (AX$2:AX1180-BR1180)^2)/(SUM($AH$2:$AH1180)-1)),0)</f>
        <v>0</v>
      </c>
      <c r="CM1180" s="109" cm="1">
        <f t="array" ref="CM1180">IF($AG1180,SQRT(SUMPRODUCT($AH$2:$AH1180, (AY$2:AY1180-BS1180)^2)/(SUM($AH$2:$AH1180)-1)),0)</f>
        <v>0</v>
      </c>
      <c r="CN1180" s="109" cm="1">
        <f t="array" ref="CN1180">IF($AG1180,SQRT(SUMPRODUCT($AH$2:$AH1180, (AZ$2:AZ1180-BT1180)^2)/(SUM($AH$2:$AH1180)-1)),0)</f>
        <v>0</v>
      </c>
      <c r="CO1180" s="109" cm="1">
        <f t="array" ref="CO1180">IF($AG1180,SQRT(SUMPRODUCT($AH$2:$AH1180, (BA$2:BA1180-BU1180)^2)/(SUM($AH$2:$AH1180)-1)),0)</f>
        <v>0</v>
      </c>
    </row>
    <row r="1181" spans="34:93" x14ac:dyDescent="0.25">
      <c r="AH1181" s="99" t="str">
        <f t="shared" si="268"/>
        <v/>
      </c>
      <c r="AI1181" s="11">
        <f t="shared" ca="1" si="275"/>
        <v>0</v>
      </c>
      <c r="AJ1181" s="11">
        <f t="shared" ca="1" si="275"/>
        <v>0</v>
      </c>
      <c r="AK1181" s="11">
        <f t="shared" ca="1" si="275"/>
        <v>0</v>
      </c>
      <c r="AL1181" s="11">
        <f t="shared" ca="1" si="275"/>
        <v>0</v>
      </c>
      <c r="AM1181" s="11">
        <f t="shared" ca="1" si="275"/>
        <v>0</v>
      </c>
      <c r="AN1181" s="11">
        <f t="shared" ca="1" si="275"/>
        <v>0</v>
      </c>
      <c r="AO1181" s="11">
        <f t="shared" ca="1" si="275"/>
        <v>0</v>
      </c>
      <c r="AP1181" s="11">
        <f t="shared" ca="1" si="275"/>
        <v>0</v>
      </c>
      <c r="AQ1181" s="11">
        <f t="shared" ca="1" si="275"/>
        <v>0</v>
      </c>
      <c r="AR1181" s="11">
        <f t="shared" ca="1" si="275"/>
        <v>0</v>
      </c>
      <c r="AS1181" s="11">
        <f t="shared" ca="1" si="276"/>
        <v>0</v>
      </c>
      <c r="AT1181" s="11">
        <f t="shared" ca="1" si="276"/>
        <v>0</v>
      </c>
      <c r="AU1181" s="11">
        <f t="shared" ca="1" si="276"/>
        <v>0</v>
      </c>
      <c r="AV1181" s="11">
        <f t="shared" ca="1" si="276"/>
        <v>0</v>
      </c>
      <c r="AW1181" s="11">
        <f t="shared" ca="1" si="276"/>
        <v>0</v>
      </c>
      <c r="AX1181" s="11">
        <f t="shared" ca="1" si="276"/>
        <v>0</v>
      </c>
      <c r="AY1181" s="11">
        <f t="shared" ca="1" si="276"/>
        <v>0</v>
      </c>
      <c r="AZ1181" s="11">
        <f t="shared" ca="1" si="276"/>
        <v>0</v>
      </c>
      <c r="BA1181" s="11">
        <f t="shared" ca="1" si="276"/>
        <v>0</v>
      </c>
      <c r="BB1181" s="11"/>
      <c r="BC1181" s="11">
        <f>IF($AG1181,SUMPRODUCT(AI$2:AI1181,$AH$2:$AH1181)/SUM($AH$2:$AH1181),0)</f>
        <v>0</v>
      </c>
      <c r="BD1181" s="11">
        <f>IF($AG1181,SUMPRODUCT(AJ$2:AJ1181,$AH$2:$AH1181)/SUM($AH$2:$AH1181),0)</f>
        <v>0</v>
      </c>
      <c r="BE1181" s="11">
        <f>IF($AG1181,SUMPRODUCT(AK$2:AK1181,$AH$2:$AH1181)/SUM($AH$2:$AH1181),0)</f>
        <v>0</v>
      </c>
      <c r="BF1181" s="11">
        <f>IF($AG1181,SUMPRODUCT(AL$2:AL1181,$AH$2:$AH1181)/SUM($AH$2:$AH1181),0)</f>
        <v>0</v>
      </c>
      <c r="BG1181" s="11">
        <f>IF($AG1181,SUMPRODUCT(AM$2:AM1181,$AH$2:$AH1181)/SUM($AH$2:$AH1181),0)</f>
        <v>0</v>
      </c>
      <c r="BH1181" s="11">
        <f>IF($AG1181,SUMPRODUCT(AN$2:AN1181,$AH$2:$AH1181)/SUM($AH$2:$AH1181),0)</f>
        <v>0</v>
      </c>
      <c r="BI1181" s="11">
        <f>IF($AG1181,SUMPRODUCT(AO$2:AO1181,$AH$2:$AH1181)/SUM($AH$2:$AH1181),0)</f>
        <v>0</v>
      </c>
      <c r="BJ1181" s="11">
        <f>IF($AG1181,SUMPRODUCT(AP$2:AP1181,$AH$2:$AH1181)/SUM($AH$2:$AH1181),0)</f>
        <v>0</v>
      </c>
      <c r="BK1181" s="11">
        <f>IF($AG1181,SUMPRODUCT(AQ$2:AQ1181,$AH$2:$AH1181)/SUM($AH$2:$AH1181),0)</f>
        <v>0</v>
      </c>
      <c r="BL1181" s="11">
        <f>IF($AG1181,SUMPRODUCT(AR$2:AR1181,$AH$2:$AH1181)/SUM($AH$2:$AH1181),0)</f>
        <v>0</v>
      </c>
      <c r="BM1181" s="11">
        <f>IF($AG1181,SUMPRODUCT(AS$2:AS1181,$AH$2:$AH1181)/SUM($AH$2:$AH1181),0)</f>
        <v>0</v>
      </c>
      <c r="BN1181" s="11">
        <f>IF($AG1181,SUMPRODUCT(AT$2:AT1181,$AH$2:$AH1181)/SUM($AH$2:$AH1181),0)</f>
        <v>0</v>
      </c>
      <c r="BO1181" s="11">
        <f>IF($AG1181,SUMPRODUCT(AU$2:AU1181,$AH$2:$AH1181)/SUM($AH$2:$AH1181),0)</f>
        <v>0</v>
      </c>
      <c r="BP1181" s="11">
        <f>IF($AG1181,SUMPRODUCT(AV$2:AV1181,$AH$2:$AH1181)/SUM($AH$2:$AH1181),0)</f>
        <v>0</v>
      </c>
      <c r="BQ1181" s="11">
        <f>IF($AG1181,SUMPRODUCT(AW$2:AW1181,$AH$2:$AH1181)/SUM($AH$2:$AH1181),0)</f>
        <v>0</v>
      </c>
      <c r="BR1181" s="11">
        <f>IF($AG1181,SUMPRODUCT(AX$2:AX1181,$AH$2:$AH1181)/SUM($AH$2:$AH1181),0)</f>
        <v>0</v>
      </c>
      <c r="BS1181" s="11">
        <f>IF($AG1181,SUMPRODUCT(AY$2:AY1181,$AH$2:$AH1181)/SUM($AH$2:$AH1181),0)</f>
        <v>0</v>
      </c>
      <c r="BT1181" s="11">
        <f>IF($AG1181,SUMPRODUCT(AZ$2:AZ1181,$AH$2:$AH1181)/SUM($AH$2:$AH1181),0)</f>
        <v>0</v>
      </c>
      <c r="BU1181" s="11">
        <f>IF($AG1181,SUMPRODUCT(BA$2:BA1181,$AH$2:$AH1181)/SUM($AH$2:$AH1181),0)</f>
        <v>0</v>
      </c>
      <c r="BV1181" s="11"/>
      <c r="BW1181" s="109" cm="1">
        <f t="array" ref="BW1181">IF($AG1181,SQRT(SUMPRODUCT($AH$2:$AH1181, (AI$2:AI1181-BC1181)^2)/(SUM($AH$2:$AH1181)-1)),0)</f>
        <v>0</v>
      </c>
      <c r="BX1181" s="109" cm="1">
        <f t="array" ref="BX1181">IF($AG1181,SQRT(SUMPRODUCT($AH$2:$AH1181, (AJ$2:AJ1181-BD1181)^2)/(SUM($AH$2:$AH1181)-1)),0)</f>
        <v>0</v>
      </c>
      <c r="BY1181" s="109" cm="1">
        <f t="array" ref="BY1181">IF($AG1181,SQRT(SUMPRODUCT($AH$2:$AH1181, (AK$2:AK1181-BE1181)^2)/(SUM($AH$2:$AH1181)-1)),0)</f>
        <v>0</v>
      </c>
      <c r="BZ1181" s="109" cm="1">
        <f t="array" ref="BZ1181">IF($AG1181,SQRT(SUMPRODUCT($AH$2:$AH1181, (AL$2:AL1181-BF1181)^2)/(SUM($AH$2:$AH1181)-1)),0)</f>
        <v>0</v>
      </c>
      <c r="CA1181" s="109" cm="1">
        <f t="array" ref="CA1181">IF($AG1181,SQRT(SUMPRODUCT($AH$2:$AH1181, (AM$2:AM1181-BG1181)^2)/(SUM($AH$2:$AH1181)-1)),0)</f>
        <v>0</v>
      </c>
      <c r="CB1181" s="109" cm="1">
        <f t="array" ref="CB1181">IF($AG1181,SQRT(SUMPRODUCT($AH$2:$AH1181, (AN$2:AN1181-BH1181)^2)/(SUM($AH$2:$AH1181)-1)),0)</f>
        <v>0</v>
      </c>
      <c r="CC1181" s="109" cm="1">
        <f t="array" ref="CC1181">IF($AG1181,SQRT(SUMPRODUCT($AH$2:$AH1181, (AO$2:AO1181-BI1181)^2)/(SUM($AH$2:$AH1181)-1)),0)</f>
        <v>0</v>
      </c>
      <c r="CD1181" s="109" cm="1">
        <f t="array" ref="CD1181">IF($AG1181,SQRT(SUMPRODUCT($AH$2:$AH1181, (AP$2:AP1181-BJ1181)^2)/(SUM($AH$2:$AH1181)-1)),0)</f>
        <v>0</v>
      </c>
      <c r="CE1181" s="109" cm="1">
        <f t="array" ref="CE1181">IF($AG1181,SQRT(SUMPRODUCT($AH$2:$AH1181, (AQ$2:AQ1181-BK1181)^2)/(SUM($AH$2:$AH1181)-1)),0)</f>
        <v>0</v>
      </c>
      <c r="CF1181" s="109" cm="1">
        <f t="array" ref="CF1181">IF($AG1181,SQRT(SUMPRODUCT($AH$2:$AH1181, (AR$2:AR1181-BL1181)^2)/(SUM($AH$2:$AH1181)-1)),0)</f>
        <v>0</v>
      </c>
      <c r="CG1181" s="109" cm="1">
        <f t="array" ref="CG1181">IF($AG1181,SQRT(SUMPRODUCT($AH$2:$AH1181, (AS$2:AS1181-BM1181)^2)/(SUM($AH$2:$AH1181)-1)),0)</f>
        <v>0</v>
      </c>
      <c r="CH1181" s="109" cm="1">
        <f t="array" ref="CH1181">IF($AG1181,SQRT(SUMPRODUCT($AH$2:$AH1181, (AT$2:AT1181-BN1181)^2)/(SUM($AH$2:$AH1181)-1)),0)</f>
        <v>0</v>
      </c>
      <c r="CI1181" s="109" cm="1">
        <f t="array" ref="CI1181">IF($AG1181,SQRT(SUMPRODUCT($AH$2:$AH1181, (AU$2:AU1181-BO1181)^2)/(SUM($AH$2:$AH1181)-1)),0)</f>
        <v>0</v>
      </c>
      <c r="CJ1181" s="109" cm="1">
        <f t="array" ref="CJ1181">IF($AG1181,SQRT(SUMPRODUCT($AH$2:$AH1181, (AV$2:AV1181-BP1181)^2)/(SUM($AH$2:$AH1181)-1)),0)</f>
        <v>0</v>
      </c>
      <c r="CK1181" s="109" cm="1">
        <f t="array" ref="CK1181">IF($AG1181,SQRT(SUMPRODUCT($AH$2:$AH1181, (AW$2:AW1181-BQ1181)^2)/(SUM($AH$2:$AH1181)-1)),0)</f>
        <v>0</v>
      </c>
      <c r="CL1181" s="109" cm="1">
        <f t="array" ref="CL1181">IF($AG1181,SQRT(SUMPRODUCT($AH$2:$AH1181, (AX$2:AX1181-BR1181)^2)/(SUM($AH$2:$AH1181)-1)),0)</f>
        <v>0</v>
      </c>
      <c r="CM1181" s="109" cm="1">
        <f t="array" ref="CM1181">IF($AG1181,SQRT(SUMPRODUCT($AH$2:$AH1181, (AY$2:AY1181-BS1181)^2)/(SUM($AH$2:$AH1181)-1)),0)</f>
        <v>0</v>
      </c>
      <c r="CN1181" s="109" cm="1">
        <f t="array" ref="CN1181">IF($AG1181,SQRT(SUMPRODUCT($AH$2:$AH1181, (AZ$2:AZ1181-BT1181)^2)/(SUM($AH$2:$AH1181)-1)),0)</f>
        <v>0</v>
      </c>
      <c r="CO1181" s="109" cm="1">
        <f t="array" ref="CO1181">IF($AG1181,SQRT(SUMPRODUCT($AH$2:$AH1181, (BA$2:BA1181-BU1181)^2)/(SUM($AH$2:$AH1181)-1)),0)</f>
        <v>0</v>
      </c>
    </row>
    <row r="1182" spans="34:93" x14ac:dyDescent="0.25">
      <c r="AH1182" s="99" t="str">
        <f t="shared" si="268"/>
        <v/>
      </c>
      <c r="AI1182" s="11">
        <f t="shared" ref="AI1182:AR1195" ca="1" si="277">IF(AI$1&lt;&gt;0,SUMIFS(INDIRECT(AI$1), Fecha,$AG1182),0)</f>
        <v>0</v>
      </c>
      <c r="AJ1182" s="11">
        <f t="shared" ca="1" si="277"/>
        <v>0</v>
      </c>
      <c r="AK1182" s="11">
        <f t="shared" ca="1" si="277"/>
        <v>0</v>
      </c>
      <c r="AL1182" s="11">
        <f t="shared" ca="1" si="277"/>
        <v>0</v>
      </c>
      <c r="AM1182" s="11">
        <f t="shared" ca="1" si="277"/>
        <v>0</v>
      </c>
      <c r="AN1182" s="11">
        <f t="shared" ca="1" si="277"/>
        <v>0</v>
      </c>
      <c r="AO1182" s="11">
        <f t="shared" ca="1" si="277"/>
        <v>0</v>
      </c>
      <c r="AP1182" s="11">
        <f t="shared" ca="1" si="277"/>
        <v>0</v>
      </c>
      <c r="AQ1182" s="11">
        <f t="shared" ca="1" si="277"/>
        <v>0</v>
      </c>
      <c r="AR1182" s="11">
        <f t="shared" ca="1" si="277"/>
        <v>0</v>
      </c>
      <c r="AS1182" s="11">
        <f t="shared" ref="AS1182:BA1195" ca="1" si="278">IF(AS$1&lt;&gt;0,SUMIFS(INDIRECT(AS$1), Fecha,$AG1182),0)</f>
        <v>0</v>
      </c>
      <c r="AT1182" s="11">
        <f t="shared" ca="1" si="278"/>
        <v>0</v>
      </c>
      <c r="AU1182" s="11">
        <f t="shared" ca="1" si="278"/>
        <v>0</v>
      </c>
      <c r="AV1182" s="11">
        <f t="shared" ca="1" si="278"/>
        <v>0</v>
      </c>
      <c r="AW1182" s="11">
        <f t="shared" ca="1" si="278"/>
        <v>0</v>
      </c>
      <c r="AX1182" s="11">
        <f t="shared" ca="1" si="278"/>
        <v>0</v>
      </c>
      <c r="AY1182" s="11">
        <f t="shared" ca="1" si="278"/>
        <v>0</v>
      </c>
      <c r="AZ1182" s="11">
        <f t="shared" ca="1" si="278"/>
        <v>0</v>
      </c>
      <c r="BA1182" s="11">
        <f t="shared" ca="1" si="278"/>
        <v>0</v>
      </c>
      <c r="BB1182" s="11"/>
      <c r="BC1182" s="11">
        <f>IF($AG1182,SUMPRODUCT(AI$2:AI1182,$AH$2:$AH1182)/SUM($AH$2:$AH1182),0)</f>
        <v>0</v>
      </c>
      <c r="BD1182" s="11">
        <f>IF($AG1182,SUMPRODUCT(AJ$2:AJ1182,$AH$2:$AH1182)/SUM($AH$2:$AH1182),0)</f>
        <v>0</v>
      </c>
      <c r="BE1182" s="11">
        <f>IF($AG1182,SUMPRODUCT(AK$2:AK1182,$AH$2:$AH1182)/SUM($AH$2:$AH1182),0)</f>
        <v>0</v>
      </c>
      <c r="BF1182" s="11">
        <f>IF($AG1182,SUMPRODUCT(AL$2:AL1182,$AH$2:$AH1182)/SUM($AH$2:$AH1182),0)</f>
        <v>0</v>
      </c>
      <c r="BG1182" s="11">
        <f>IF($AG1182,SUMPRODUCT(AM$2:AM1182,$AH$2:$AH1182)/SUM($AH$2:$AH1182),0)</f>
        <v>0</v>
      </c>
      <c r="BH1182" s="11">
        <f>IF($AG1182,SUMPRODUCT(AN$2:AN1182,$AH$2:$AH1182)/SUM($AH$2:$AH1182),0)</f>
        <v>0</v>
      </c>
      <c r="BI1182" s="11">
        <f>IF($AG1182,SUMPRODUCT(AO$2:AO1182,$AH$2:$AH1182)/SUM($AH$2:$AH1182),0)</f>
        <v>0</v>
      </c>
      <c r="BJ1182" s="11">
        <f>IF($AG1182,SUMPRODUCT(AP$2:AP1182,$AH$2:$AH1182)/SUM($AH$2:$AH1182),0)</f>
        <v>0</v>
      </c>
      <c r="BK1182" s="11">
        <f>IF($AG1182,SUMPRODUCT(AQ$2:AQ1182,$AH$2:$AH1182)/SUM($AH$2:$AH1182),0)</f>
        <v>0</v>
      </c>
      <c r="BL1182" s="11">
        <f>IF($AG1182,SUMPRODUCT(AR$2:AR1182,$AH$2:$AH1182)/SUM($AH$2:$AH1182),0)</f>
        <v>0</v>
      </c>
      <c r="BM1182" s="11">
        <f>IF($AG1182,SUMPRODUCT(AS$2:AS1182,$AH$2:$AH1182)/SUM($AH$2:$AH1182),0)</f>
        <v>0</v>
      </c>
      <c r="BN1182" s="11">
        <f>IF($AG1182,SUMPRODUCT(AT$2:AT1182,$AH$2:$AH1182)/SUM($AH$2:$AH1182),0)</f>
        <v>0</v>
      </c>
      <c r="BO1182" s="11">
        <f>IF($AG1182,SUMPRODUCT(AU$2:AU1182,$AH$2:$AH1182)/SUM($AH$2:$AH1182),0)</f>
        <v>0</v>
      </c>
      <c r="BP1182" s="11">
        <f>IF($AG1182,SUMPRODUCT(AV$2:AV1182,$AH$2:$AH1182)/SUM($AH$2:$AH1182),0)</f>
        <v>0</v>
      </c>
      <c r="BQ1182" s="11">
        <f>IF($AG1182,SUMPRODUCT(AW$2:AW1182,$AH$2:$AH1182)/SUM($AH$2:$AH1182),0)</f>
        <v>0</v>
      </c>
      <c r="BR1182" s="11">
        <f>IF($AG1182,SUMPRODUCT(AX$2:AX1182,$AH$2:$AH1182)/SUM($AH$2:$AH1182),0)</f>
        <v>0</v>
      </c>
      <c r="BS1182" s="11">
        <f>IF($AG1182,SUMPRODUCT(AY$2:AY1182,$AH$2:$AH1182)/SUM($AH$2:$AH1182),0)</f>
        <v>0</v>
      </c>
      <c r="BT1182" s="11">
        <f>IF($AG1182,SUMPRODUCT(AZ$2:AZ1182,$AH$2:$AH1182)/SUM($AH$2:$AH1182),0)</f>
        <v>0</v>
      </c>
      <c r="BU1182" s="11">
        <f>IF($AG1182,SUMPRODUCT(BA$2:BA1182,$AH$2:$AH1182)/SUM($AH$2:$AH1182),0)</f>
        <v>0</v>
      </c>
      <c r="BV1182" s="11"/>
      <c r="BW1182" s="109" cm="1">
        <f t="array" ref="BW1182">IF($AG1182,SQRT(SUMPRODUCT($AH$2:$AH1182, (AI$2:AI1182-BC1182)^2)/(SUM($AH$2:$AH1182)-1)),0)</f>
        <v>0</v>
      </c>
      <c r="BX1182" s="109" cm="1">
        <f t="array" ref="BX1182">IF($AG1182,SQRT(SUMPRODUCT($AH$2:$AH1182, (AJ$2:AJ1182-BD1182)^2)/(SUM($AH$2:$AH1182)-1)),0)</f>
        <v>0</v>
      </c>
      <c r="BY1182" s="109" cm="1">
        <f t="array" ref="BY1182">IF($AG1182,SQRT(SUMPRODUCT($AH$2:$AH1182, (AK$2:AK1182-BE1182)^2)/(SUM($AH$2:$AH1182)-1)),0)</f>
        <v>0</v>
      </c>
      <c r="BZ1182" s="109" cm="1">
        <f t="array" ref="BZ1182">IF($AG1182,SQRT(SUMPRODUCT($AH$2:$AH1182, (AL$2:AL1182-BF1182)^2)/(SUM($AH$2:$AH1182)-1)),0)</f>
        <v>0</v>
      </c>
      <c r="CA1182" s="109" cm="1">
        <f t="array" ref="CA1182">IF($AG1182,SQRT(SUMPRODUCT($AH$2:$AH1182, (AM$2:AM1182-BG1182)^2)/(SUM($AH$2:$AH1182)-1)),0)</f>
        <v>0</v>
      </c>
      <c r="CB1182" s="109" cm="1">
        <f t="array" ref="CB1182">IF($AG1182,SQRT(SUMPRODUCT($AH$2:$AH1182, (AN$2:AN1182-BH1182)^2)/(SUM($AH$2:$AH1182)-1)),0)</f>
        <v>0</v>
      </c>
      <c r="CC1182" s="109" cm="1">
        <f t="array" ref="CC1182">IF($AG1182,SQRT(SUMPRODUCT($AH$2:$AH1182, (AO$2:AO1182-BI1182)^2)/(SUM($AH$2:$AH1182)-1)),0)</f>
        <v>0</v>
      </c>
      <c r="CD1182" s="109" cm="1">
        <f t="array" ref="CD1182">IF($AG1182,SQRT(SUMPRODUCT($AH$2:$AH1182, (AP$2:AP1182-BJ1182)^2)/(SUM($AH$2:$AH1182)-1)),0)</f>
        <v>0</v>
      </c>
      <c r="CE1182" s="109" cm="1">
        <f t="array" ref="CE1182">IF($AG1182,SQRT(SUMPRODUCT($AH$2:$AH1182, (AQ$2:AQ1182-BK1182)^2)/(SUM($AH$2:$AH1182)-1)),0)</f>
        <v>0</v>
      </c>
      <c r="CF1182" s="109" cm="1">
        <f t="array" ref="CF1182">IF($AG1182,SQRT(SUMPRODUCT($AH$2:$AH1182, (AR$2:AR1182-BL1182)^2)/(SUM($AH$2:$AH1182)-1)),0)</f>
        <v>0</v>
      </c>
      <c r="CG1182" s="109" cm="1">
        <f t="array" ref="CG1182">IF($AG1182,SQRT(SUMPRODUCT($AH$2:$AH1182, (AS$2:AS1182-BM1182)^2)/(SUM($AH$2:$AH1182)-1)),0)</f>
        <v>0</v>
      </c>
      <c r="CH1182" s="109" cm="1">
        <f t="array" ref="CH1182">IF($AG1182,SQRT(SUMPRODUCT($AH$2:$AH1182, (AT$2:AT1182-BN1182)^2)/(SUM($AH$2:$AH1182)-1)),0)</f>
        <v>0</v>
      </c>
      <c r="CI1182" s="109" cm="1">
        <f t="array" ref="CI1182">IF($AG1182,SQRT(SUMPRODUCT($AH$2:$AH1182, (AU$2:AU1182-BO1182)^2)/(SUM($AH$2:$AH1182)-1)),0)</f>
        <v>0</v>
      </c>
      <c r="CJ1182" s="109" cm="1">
        <f t="array" ref="CJ1182">IF($AG1182,SQRT(SUMPRODUCT($AH$2:$AH1182, (AV$2:AV1182-BP1182)^2)/(SUM($AH$2:$AH1182)-1)),0)</f>
        <v>0</v>
      </c>
      <c r="CK1182" s="109" cm="1">
        <f t="array" ref="CK1182">IF($AG1182,SQRT(SUMPRODUCT($AH$2:$AH1182, (AW$2:AW1182-BQ1182)^2)/(SUM($AH$2:$AH1182)-1)),0)</f>
        <v>0</v>
      </c>
      <c r="CL1182" s="109" cm="1">
        <f t="array" ref="CL1182">IF($AG1182,SQRT(SUMPRODUCT($AH$2:$AH1182, (AX$2:AX1182-BR1182)^2)/(SUM($AH$2:$AH1182)-1)),0)</f>
        <v>0</v>
      </c>
      <c r="CM1182" s="109" cm="1">
        <f t="array" ref="CM1182">IF($AG1182,SQRT(SUMPRODUCT($AH$2:$AH1182, (AY$2:AY1182-BS1182)^2)/(SUM($AH$2:$AH1182)-1)),0)</f>
        <v>0</v>
      </c>
      <c r="CN1182" s="109" cm="1">
        <f t="array" ref="CN1182">IF($AG1182,SQRT(SUMPRODUCT($AH$2:$AH1182, (AZ$2:AZ1182-BT1182)^2)/(SUM($AH$2:$AH1182)-1)),0)</f>
        <v>0</v>
      </c>
      <c r="CO1182" s="109" cm="1">
        <f t="array" ref="CO1182">IF($AG1182,SQRT(SUMPRODUCT($AH$2:$AH1182, (BA$2:BA1182-BU1182)^2)/(SUM($AH$2:$AH1182)-1)),0)</f>
        <v>0</v>
      </c>
    </row>
    <row r="1183" spans="34:93" x14ac:dyDescent="0.25">
      <c r="AH1183" s="99" t="str">
        <f t="shared" si="268"/>
        <v/>
      </c>
      <c r="AI1183" s="11">
        <f t="shared" ca="1" si="277"/>
        <v>0</v>
      </c>
      <c r="AJ1183" s="11">
        <f t="shared" ca="1" si="277"/>
        <v>0</v>
      </c>
      <c r="AK1183" s="11">
        <f t="shared" ca="1" si="277"/>
        <v>0</v>
      </c>
      <c r="AL1183" s="11">
        <f t="shared" ca="1" si="277"/>
        <v>0</v>
      </c>
      <c r="AM1183" s="11">
        <f t="shared" ca="1" si="277"/>
        <v>0</v>
      </c>
      <c r="AN1183" s="11">
        <f t="shared" ca="1" si="277"/>
        <v>0</v>
      </c>
      <c r="AO1183" s="11">
        <f t="shared" ca="1" si="277"/>
        <v>0</v>
      </c>
      <c r="AP1183" s="11">
        <f t="shared" ca="1" si="277"/>
        <v>0</v>
      </c>
      <c r="AQ1183" s="11">
        <f t="shared" ca="1" si="277"/>
        <v>0</v>
      </c>
      <c r="AR1183" s="11">
        <f t="shared" ca="1" si="277"/>
        <v>0</v>
      </c>
      <c r="AS1183" s="11">
        <f t="shared" ca="1" si="278"/>
        <v>0</v>
      </c>
      <c r="AT1183" s="11">
        <f t="shared" ca="1" si="278"/>
        <v>0</v>
      </c>
      <c r="AU1183" s="11">
        <f t="shared" ca="1" si="278"/>
        <v>0</v>
      </c>
      <c r="AV1183" s="11">
        <f t="shared" ca="1" si="278"/>
        <v>0</v>
      </c>
      <c r="AW1183" s="11">
        <f t="shared" ca="1" si="278"/>
        <v>0</v>
      </c>
      <c r="AX1183" s="11">
        <f t="shared" ca="1" si="278"/>
        <v>0</v>
      </c>
      <c r="AY1183" s="11">
        <f t="shared" ca="1" si="278"/>
        <v>0</v>
      </c>
      <c r="AZ1183" s="11">
        <f t="shared" ca="1" si="278"/>
        <v>0</v>
      </c>
      <c r="BA1183" s="11">
        <f t="shared" ca="1" si="278"/>
        <v>0</v>
      </c>
      <c r="BB1183" s="11"/>
      <c r="BC1183" s="11">
        <f>IF($AG1183,SUMPRODUCT(AI$2:AI1183,$AH$2:$AH1183)/SUM($AH$2:$AH1183),0)</f>
        <v>0</v>
      </c>
      <c r="BD1183" s="11">
        <f>IF($AG1183,SUMPRODUCT(AJ$2:AJ1183,$AH$2:$AH1183)/SUM($AH$2:$AH1183),0)</f>
        <v>0</v>
      </c>
      <c r="BE1183" s="11">
        <f>IF($AG1183,SUMPRODUCT(AK$2:AK1183,$AH$2:$AH1183)/SUM($AH$2:$AH1183),0)</f>
        <v>0</v>
      </c>
      <c r="BF1183" s="11">
        <f>IF($AG1183,SUMPRODUCT(AL$2:AL1183,$AH$2:$AH1183)/SUM($AH$2:$AH1183),0)</f>
        <v>0</v>
      </c>
      <c r="BG1183" s="11">
        <f>IF($AG1183,SUMPRODUCT(AM$2:AM1183,$AH$2:$AH1183)/SUM($AH$2:$AH1183),0)</f>
        <v>0</v>
      </c>
      <c r="BH1183" s="11">
        <f>IF($AG1183,SUMPRODUCT(AN$2:AN1183,$AH$2:$AH1183)/SUM($AH$2:$AH1183),0)</f>
        <v>0</v>
      </c>
      <c r="BI1183" s="11">
        <f>IF($AG1183,SUMPRODUCT(AO$2:AO1183,$AH$2:$AH1183)/SUM($AH$2:$AH1183),0)</f>
        <v>0</v>
      </c>
      <c r="BJ1183" s="11">
        <f>IF($AG1183,SUMPRODUCT(AP$2:AP1183,$AH$2:$AH1183)/SUM($AH$2:$AH1183),0)</f>
        <v>0</v>
      </c>
      <c r="BK1183" s="11">
        <f>IF($AG1183,SUMPRODUCT(AQ$2:AQ1183,$AH$2:$AH1183)/SUM($AH$2:$AH1183),0)</f>
        <v>0</v>
      </c>
      <c r="BL1183" s="11">
        <f>IF($AG1183,SUMPRODUCT(AR$2:AR1183,$AH$2:$AH1183)/SUM($AH$2:$AH1183),0)</f>
        <v>0</v>
      </c>
      <c r="BM1183" s="11">
        <f>IF($AG1183,SUMPRODUCT(AS$2:AS1183,$AH$2:$AH1183)/SUM($AH$2:$AH1183),0)</f>
        <v>0</v>
      </c>
      <c r="BN1183" s="11">
        <f>IF($AG1183,SUMPRODUCT(AT$2:AT1183,$AH$2:$AH1183)/SUM($AH$2:$AH1183),0)</f>
        <v>0</v>
      </c>
      <c r="BO1183" s="11">
        <f>IF($AG1183,SUMPRODUCT(AU$2:AU1183,$AH$2:$AH1183)/SUM($AH$2:$AH1183),0)</f>
        <v>0</v>
      </c>
      <c r="BP1183" s="11">
        <f>IF($AG1183,SUMPRODUCT(AV$2:AV1183,$AH$2:$AH1183)/SUM($AH$2:$AH1183),0)</f>
        <v>0</v>
      </c>
      <c r="BQ1183" s="11">
        <f>IF($AG1183,SUMPRODUCT(AW$2:AW1183,$AH$2:$AH1183)/SUM($AH$2:$AH1183),0)</f>
        <v>0</v>
      </c>
      <c r="BR1183" s="11">
        <f>IF($AG1183,SUMPRODUCT(AX$2:AX1183,$AH$2:$AH1183)/SUM($AH$2:$AH1183),0)</f>
        <v>0</v>
      </c>
      <c r="BS1183" s="11">
        <f>IF($AG1183,SUMPRODUCT(AY$2:AY1183,$AH$2:$AH1183)/SUM($AH$2:$AH1183),0)</f>
        <v>0</v>
      </c>
      <c r="BT1183" s="11">
        <f>IF($AG1183,SUMPRODUCT(AZ$2:AZ1183,$AH$2:$AH1183)/SUM($AH$2:$AH1183),0)</f>
        <v>0</v>
      </c>
      <c r="BU1183" s="11">
        <f>IF($AG1183,SUMPRODUCT(BA$2:BA1183,$AH$2:$AH1183)/SUM($AH$2:$AH1183),0)</f>
        <v>0</v>
      </c>
      <c r="BV1183" s="11"/>
      <c r="BW1183" s="109" cm="1">
        <f t="array" ref="BW1183">IF($AG1183,SQRT(SUMPRODUCT($AH$2:$AH1183, (AI$2:AI1183-BC1183)^2)/(SUM($AH$2:$AH1183)-1)),0)</f>
        <v>0</v>
      </c>
      <c r="BX1183" s="109" cm="1">
        <f t="array" ref="BX1183">IF($AG1183,SQRT(SUMPRODUCT($AH$2:$AH1183, (AJ$2:AJ1183-BD1183)^2)/(SUM($AH$2:$AH1183)-1)),0)</f>
        <v>0</v>
      </c>
      <c r="BY1183" s="109" cm="1">
        <f t="array" ref="BY1183">IF($AG1183,SQRT(SUMPRODUCT($AH$2:$AH1183, (AK$2:AK1183-BE1183)^2)/(SUM($AH$2:$AH1183)-1)),0)</f>
        <v>0</v>
      </c>
      <c r="BZ1183" s="109" cm="1">
        <f t="array" ref="BZ1183">IF($AG1183,SQRT(SUMPRODUCT($AH$2:$AH1183, (AL$2:AL1183-BF1183)^2)/(SUM($AH$2:$AH1183)-1)),0)</f>
        <v>0</v>
      </c>
      <c r="CA1183" s="109" cm="1">
        <f t="array" ref="CA1183">IF($AG1183,SQRT(SUMPRODUCT($AH$2:$AH1183, (AM$2:AM1183-BG1183)^2)/(SUM($AH$2:$AH1183)-1)),0)</f>
        <v>0</v>
      </c>
      <c r="CB1183" s="109" cm="1">
        <f t="array" ref="CB1183">IF($AG1183,SQRT(SUMPRODUCT($AH$2:$AH1183, (AN$2:AN1183-BH1183)^2)/(SUM($AH$2:$AH1183)-1)),0)</f>
        <v>0</v>
      </c>
      <c r="CC1183" s="109" cm="1">
        <f t="array" ref="CC1183">IF($AG1183,SQRT(SUMPRODUCT($AH$2:$AH1183, (AO$2:AO1183-BI1183)^2)/(SUM($AH$2:$AH1183)-1)),0)</f>
        <v>0</v>
      </c>
      <c r="CD1183" s="109" cm="1">
        <f t="array" ref="CD1183">IF($AG1183,SQRT(SUMPRODUCT($AH$2:$AH1183, (AP$2:AP1183-BJ1183)^2)/(SUM($AH$2:$AH1183)-1)),0)</f>
        <v>0</v>
      </c>
      <c r="CE1183" s="109" cm="1">
        <f t="array" ref="CE1183">IF($AG1183,SQRT(SUMPRODUCT($AH$2:$AH1183, (AQ$2:AQ1183-BK1183)^2)/(SUM($AH$2:$AH1183)-1)),0)</f>
        <v>0</v>
      </c>
      <c r="CF1183" s="109" cm="1">
        <f t="array" ref="CF1183">IF($AG1183,SQRT(SUMPRODUCT($AH$2:$AH1183, (AR$2:AR1183-BL1183)^2)/(SUM($AH$2:$AH1183)-1)),0)</f>
        <v>0</v>
      </c>
      <c r="CG1183" s="109" cm="1">
        <f t="array" ref="CG1183">IF($AG1183,SQRT(SUMPRODUCT($AH$2:$AH1183, (AS$2:AS1183-BM1183)^2)/(SUM($AH$2:$AH1183)-1)),0)</f>
        <v>0</v>
      </c>
      <c r="CH1183" s="109" cm="1">
        <f t="array" ref="CH1183">IF($AG1183,SQRT(SUMPRODUCT($AH$2:$AH1183, (AT$2:AT1183-BN1183)^2)/(SUM($AH$2:$AH1183)-1)),0)</f>
        <v>0</v>
      </c>
      <c r="CI1183" s="109" cm="1">
        <f t="array" ref="CI1183">IF($AG1183,SQRT(SUMPRODUCT($AH$2:$AH1183, (AU$2:AU1183-BO1183)^2)/(SUM($AH$2:$AH1183)-1)),0)</f>
        <v>0</v>
      </c>
      <c r="CJ1183" s="109" cm="1">
        <f t="array" ref="CJ1183">IF($AG1183,SQRT(SUMPRODUCT($AH$2:$AH1183, (AV$2:AV1183-BP1183)^2)/(SUM($AH$2:$AH1183)-1)),0)</f>
        <v>0</v>
      </c>
      <c r="CK1183" s="109" cm="1">
        <f t="array" ref="CK1183">IF($AG1183,SQRT(SUMPRODUCT($AH$2:$AH1183, (AW$2:AW1183-BQ1183)^2)/(SUM($AH$2:$AH1183)-1)),0)</f>
        <v>0</v>
      </c>
      <c r="CL1183" s="109" cm="1">
        <f t="array" ref="CL1183">IF($AG1183,SQRT(SUMPRODUCT($AH$2:$AH1183, (AX$2:AX1183-BR1183)^2)/(SUM($AH$2:$AH1183)-1)),0)</f>
        <v>0</v>
      </c>
      <c r="CM1183" s="109" cm="1">
        <f t="array" ref="CM1183">IF($AG1183,SQRT(SUMPRODUCT($AH$2:$AH1183, (AY$2:AY1183-BS1183)^2)/(SUM($AH$2:$AH1183)-1)),0)</f>
        <v>0</v>
      </c>
      <c r="CN1183" s="109" cm="1">
        <f t="array" ref="CN1183">IF($AG1183,SQRT(SUMPRODUCT($AH$2:$AH1183, (AZ$2:AZ1183-BT1183)^2)/(SUM($AH$2:$AH1183)-1)),0)</f>
        <v>0</v>
      </c>
      <c r="CO1183" s="109" cm="1">
        <f t="array" ref="CO1183">IF($AG1183,SQRT(SUMPRODUCT($AH$2:$AH1183, (BA$2:BA1183-BU1183)^2)/(SUM($AH$2:$AH1183)-1)),0)</f>
        <v>0</v>
      </c>
    </row>
    <row r="1184" spans="34:93" x14ac:dyDescent="0.25">
      <c r="AH1184" s="99" t="str">
        <f t="shared" si="268"/>
        <v/>
      </c>
      <c r="AI1184" s="11">
        <f t="shared" ca="1" si="277"/>
        <v>0</v>
      </c>
      <c r="AJ1184" s="11">
        <f t="shared" ca="1" si="277"/>
        <v>0</v>
      </c>
      <c r="AK1184" s="11">
        <f t="shared" ca="1" si="277"/>
        <v>0</v>
      </c>
      <c r="AL1184" s="11">
        <f t="shared" ca="1" si="277"/>
        <v>0</v>
      </c>
      <c r="AM1184" s="11">
        <f t="shared" ca="1" si="277"/>
        <v>0</v>
      </c>
      <c r="AN1184" s="11">
        <f t="shared" ca="1" si="277"/>
        <v>0</v>
      </c>
      <c r="AO1184" s="11">
        <f t="shared" ca="1" si="277"/>
        <v>0</v>
      </c>
      <c r="AP1184" s="11">
        <f t="shared" ca="1" si="277"/>
        <v>0</v>
      </c>
      <c r="AQ1184" s="11">
        <f t="shared" ca="1" si="277"/>
        <v>0</v>
      </c>
      <c r="AR1184" s="11">
        <f t="shared" ca="1" si="277"/>
        <v>0</v>
      </c>
      <c r="AS1184" s="11">
        <f t="shared" ca="1" si="278"/>
        <v>0</v>
      </c>
      <c r="AT1184" s="11">
        <f t="shared" ca="1" si="278"/>
        <v>0</v>
      </c>
      <c r="AU1184" s="11">
        <f t="shared" ca="1" si="278"/>
        <v>0</v>
      </c>
      <c r="AV1184" s="11">
        <f t="shared" ca="1" si="278"/>
        <v>0</v>
      </c>
      <c r="AW1184" s="11">
        <f t="shared" ca="1" si="278"/>
        <v>0</v>
      </c>
      <c r="AX1184" s="11">
        <f t="shared" ca="1" si="278"/>
        <v>0</v>
      </c>
      <c r="AY1184" s="11">
        <f t="shared" ca="1" si="278"/>
        <v>0</v>
      </c>
      <c r="AZ1184" s="11">
        <f t="shared" ca="1" si="278"/>
        <v>0</v>
      </c>
      <c r="BA1184" s="11">
        <f t="shared" ca="1" si="278"/>
        <v>0</v>
      </c>
      <c r="BB1184" s="11"/>
      <c r="BC1184" s="11">
        <f>IF($AG1184,SUMPRODUCT(AI$2:AI1184,$AH$2:$AH1184)/SUM($AH$2:$AH1184),0)</f>
        <v>0</v>
      </c>
      <c r="BD1184" s="11">
        <f>IF($AG1184,SUMPRODUCT(AJ$2:AJ1184,$AH$2:$AH1184)/SUM($AH$2:$AH1184),0)</f>
        <v>0</v>
      </c>
      <c r="BE1184" s="11">
        <f>IF($AG1184,SUMPRODUCT(AK$2:AK1184,$AH$2:$AH1184)/SUM($AH$2:$AH1184),0)</f>
        <v>0</v>
      </c>
      <c r="BF1184" s="11">
        <f>IF($AG1184,SUMPRODUCT(AL$2:AL1184,$AH$2:$AH1184)/SUM($AH$2:$AH1184),0)</f>
        <v>0</v>
      </c>
      <c r="BG1184" s="11">
        <f>IF($AG1184,SUMPRODUCT(AM$2:AM1184,$AH$2:$AH1184)/SUM($AH$2:$AH1184),0)</f>
        <v>0</v>
      </c>
      <c r="BH1184" s="11">
        <f>IF($AG1184,SUMPRODUCT(AN$2:AN1184,$AH$2:$AH1184)/SUM($AH$2:$AH1184),0)</f>
        <v>0</v>
      </c>
      <c r="BI1184" s="11">
        <f>IF($AG1184,SUMPRODUCT(AO$2:AO1184,$AH$2:$AH1184)/SUM($AH$2:$AH1184),0)</f>
        <v>0</v>
      </c>
      <c r="BJ1184" s="11">
        <f>IF($AG1184,SUMPRODUCT(AP$2:AP1184,$AH$2:$AH1184)/SUM($AH$2:$AH1184),0)</f>
        <v>0</v>
      </c>
      <c r="BK1184" s="11">
        <f>IF($AG1184,SUMPRODUCT(AQ$2:AQ1184,$AH$2:$AH1184)/SUM($AH$2:$AH1184),0)</f>
        <v>0</v>
      </c>
      <c r="BL1184" s="11">
        <f>IF($AG1184,SUMPRODUCT(AR$2:AR1184,$AH$2:$AH1184)/SUM($AH$2:$AH1184),0)</f>
        <v>0</v>
      </c>
      <c r="BM1184" s="11">
        <f>IF($AG1184,SUMPRODUCT(AS$2:AS1184,$AH$2:$AH1184)/SUM($AH$2:$AH1184),0)</f>
        <v>0</v>
      </c>
      <c r="BN1184" s="11">
        <f>IF($AG1184,SUMPRODUCT(AT$2:AT1184,$AH$2:$AH1184)/SUM($AH$2:$AH1184),0)</f>
        <v>0</v>
      </c>
      <c r="BO1184" s="11">
        <f>IF($AG1184,SUMPRODUCT(AU$2:AU1184,$AH$2:$AH1184)/SUM($AH$2:$AH1184),0)</f>
        <v>0</v>
      </c>
      <c r="BP1184" s="11">
        <f>IF($AG1184,SUMPRODUCT(AV$2:AV1184,$AH$2:$AH1184)/SUM($AH$2:$AH1184),0)</f>
        <v>0</v>
      </c>
      <c r="BQ1184" s="11">
        <f>IF($AG1184,SUMPRODUCT(AW$2:AW1184,$AH$2:$AH1184)/SUM($AH$2:$AH1184),0)</f>
        <v>0</v>
      </c>
      <c r="BR1184" s="11">
        <f>IF($AG1184,SUMPRODUCT(AX$2:AX1184,$AH$2:$AH1184)/SUM($AH$2:$AH1184),0)</f>
        <v>0</v>
      </c>
      <c r="BS1184" s="11">
        <f>IF($AG1184,SUMPRODUCT(AY$2:AY1184,$AH$2:$AH1184)/SUM($AH$2:$AH1184),0)</f>
        <v>0</v>
      </c>
      <c r="BT1184" s="11">
        <f>IF($AG1184,SUMPRODUCT(AZ$2:AZ1184,$AH$2:$AH1184)/SUM($AH$2:$AH1184),0)</f>
        <v>0</v>
      </c>
      <c r="BU1184" s="11">
        <f>IF($AG1184,SUMPRODUCT(BA$2:BA1184,$AH$2:$AH1184)/SUM($AH$2:$AH1184),0)</f>
        <v>0</v>
      </c>
      <c r="BV1184" s="11"/>
      <c r="BW1184" s="109" cm="1">
        <f t="array" ref="BW1184">IF($AG1184,SQRT(SUMPRODUCT($AH$2:$AH1184, (AI$2:AI1184-BC1184)^2)/(SUM($AH$2:$AH1184)-1)),0)</f>
        <v>0</v>
      </c>
      <c r="BX1184" s="109" cm="1">
        <f t="array" ref="BX1184">IF($AG1184,SQRT(SUMPRODUCT($AH$2:$AH1184, (AJ$2:AJ1184-BD1184)^2)/(SUM($AH$2:$AH1184)-1)),0)</f>
        <v>0</v>
      </c>
      <c r="BY1184" s="109" cm="1">
        <f t="array" ref="BY1184">IF($AG1184,SQRT(SUMPRODUCT($AH$2:$AH1184, (AK$2:AK1184-BE1184)^2)/(SUM($AH$2:$AH1184)-1)),0)</f>
        <v>0</v>
      </c>
      <c r="BZ1184" s="109" cm="1">
        <f t="array" ref="BZ1184">IF($AG1184,SQRT(SUMPRODUCT($AH$2:$AH1184, (AL$2:AL1184-BF1184)^2)/(SUM($AH$2:$AH1184)-1)),0)</f>
        <v>0</v>
      </c>
      <c r="CA1184" s="109" cm="1">
        <f t="array" ref="CA1184">IF($AG1184,SQRT(SUMPRODUCT($AH$2:$AH1184, (AM$2:AM1184-BG1184)^2)/(SUM($AH$2:$AH1184)-1)),0)</f>
        <v>0</v>
      </c>
      <c r="CB1184" s="109" cm="1">
        <f t="array" ref="CB1184">IF($AG1184,SQRT(SUMPRODUCT($AH$2:$AH1184, (AN$2:AN1184-BH1184)^2)/(SUM($AH$2:$AH1184)-1)),0)</f>
        <v>0</v>
      </c>
      <c r="CC1184" s="109" cm="1">
        <f t="array" ref="CC1184">IF($AG1184,SQRT(SUMPRODUCT($AH$2:$AH1184, (AO$2:AO1184-BI1184)^2)/(SUM($AH$2:$AH1184)-1)),0)</f>
        <v>0</v>
      </c>
      <c r="CD1184" s="109" cm="1">
        <f t="array" ref="CD1184">IF($AG1184,SQRT(SUMPRODUCT($AH$2:$AH1184, (AP$2:AP1184-BJ1184)^2)/(SUM($AH$2:$AH1184)-1)),0)</f>
        <v>0</v>
      </c>
      <c r="CE1184" s="109" cm="1">
        <f t="array" ref="CE1184">IF($AG1184,SQRT(SUMPRODUCT($AH$2:$AH1184, (AQ$2:AQ1184-BK1184)^2)/(SUM($AH$2:$AH1184)-1)),0)</f>
        <v>0</v>
      </c>
      <c r="CF1184" s="109" cm="1">
        <f t="array" ref="CF1184">IF($AG1184,SQRT(SUMPRODUCT($AH$2:$AH1184, (AR$2:AR1184-BL1184)^2)/(SUM($AH$2:$AH1184)-1)),0)</f>
        <v>0</v>
      </c>
      <c r="CG1184" s="109" cm="1">
        <f t="array" ref="CG1184">IF($AG1184,SQRT(SUMPRODUCT($AH$2:$AH1184, (AS$2:AS1184-BM1184)^2)/(SUM($AH$2:$AH1184)-1)),0)</f>
        <v>0</v>
      </c>
      <c r="CH1184" s="109" cm="1">
        <f t="array" ref="CH1184">IF($AG1184,SQRT(SUMPRODUCT($AH$2:$AH1184, (AT$2:AT1184-BN1184)^2)/(SUM($AH$2:$AH1184)-1)),0)</f>
        <v>0</v>
      </c>
      <c r="CI1184" s="109" cm="1">
        <f t="array" ref="CI1184">IF($AG1184,SQRT(SUMPRODUCT($AH$2:$AH1184, (AU$2:AU1184-BO1184)^2)/(SUM($AH$2:$AH1184)-1)),0)</f>
        <v>0</v>
      </c>
      <c r="CJ1184" s="109" cm="1">
        <f t="array" ref="CJ1184">IF($AG1184,SQRT(SUMPRODUCT($AH$2:$AH1184, (AV$2:AV1184-BP1184)^2)/(SUM($AH$2:$AH1184)-1)),0)</f>
        <v>0</v>
      </c>
      <c r="CK1184" s="109" cm="1">
        <f t="array" ref="CK1184">IF($AG1184,SQRT(SUMPRODUCT($AH$2:$AH1184, (AW$2:AW1184-BQ1184)^2)/(SUM($AH$2:$AH1184)-1)),0)</f>
        <v>0</v>
      </c>
      <c r="CL1184" s="109" cm="1">
        <f t="array" ref="CL1184">IF($AG1184,SQRT(SUMPRODUCT($AH$2:$AH1184, (AX$2:AX1184-BR1184)^2)/(SUM($AH$2:$AH1184)-1)),0)</f>
        <v>0</v>
      </c>
      <c r="CM1184" s="109" cm="1">
        <f t="array" ref="CM1184">IF($AG1184,SQRT(SUMPRODUCT($AH$2:$AH1184, (AY$2:AY1184-BS1184)^2)/(SUM($AH$2:$AH1184)-1)),0)</f>
        <v>0</v>
      </c>
      <c r="CN1184" s="109" cm="1">
        <f t="array" ref="CN1184">IF($AG1184,SQRT(SUMPRODUCT($AH$2:$AH1184, (AZ$2:AZ1184-BT1184)^2)/(SUM($AH$2:$AH1184)-1)),0)</f>
        <v>0</v>
      </c>
      <c r="CO1184" s="109" cm="1">
        <f t="array" ref="CO1184">IF($AG1184,SQRT(SUMPRODUCT($AH$2:$AH1184, (BA$2:BA1184-BU1184)^2)/(SUM($AH$2:$AH1184)-1)),0)</f>
        <v>0</v>
      </c>
    </row>
    <row r="1185" spans="34:93" x14ac:dyDescent="0.25">
      <c r="AH1185" s="99" t="str">
        <f t="shared" si="268"/>
        <v/>
      </c>
      <c r="AI1185" s="11">
        <f t="shared" ca="1" si="277"/>
        <v>0</v>
      </c>
      <c r="AJ1185" s="11">
        <f t="shared" ca="1" si="277"/>
        <v>0</v>
      </c>
      <c r="AK1185" s="11">
        <f t="shared" ca="1" si="277"/>
        <v>0</v>
      </c>
      <c r="AL1185" s="11">
        <f t="shared" ca="1" si="277"/>
        <v>0</v>
      </c>
      <c r="AM1185" s="11">
        <f t="shared" ca="1" si="277"/>
        <v>0</v>
      </c>
      <c r="AN1185" s="11">
        <f t="shared" ca="1" si="277"/>
        <v>0</v>
      </c>
      <c r="AO1185" s="11">
        <f t="shared" ca="1" si="277"/>
        <v>0</v>
      </c>
      <c r="AP1185" s="11">
        <f t="shared" ca="1" si="277"/>
        <v>0</v>
      </c>
      <c r="AQ1185" s="11">
        <f t="shared" ca="1" si="277"/>
        <v>0</v>
      </c>
      <c r="AR1185" s="11">
        <f t="shared" ca="1" si="277"/>
        <v>0</v>
      </c>
      <c r="AS1185" s="11">
        <f t="shared" ca="1" si="278"/>
        <v>0</v>
      </c>
      <c r="AT1185" s="11">
        <f t="shared" ca="1" si="278"/>
        <v>0</v>
      </c>
      <c r="AU1185" s="11">
        <f t="shared" ca="1" si="278"/>
        <v>0</v>
      </c>
      <c r="AV1185" s="11">
        <f t="shared" ca="1" si="278"/>
        <v>0</v>
      </c>
      <c r="AW1185" s="11">
        <f t="shared" ca="1" si="278"/>
        <v>0</v>
      </c>
      <c r="AX1185" s="11">
        <f t="shared" ca="1" si="278"/>
        <v>0</v>
      </c>
      <c r="AY1185" s="11">
        <f t="shared" ca="1" si="278"/>
        <v>0</v>
      </c>
      <c r="AZ1185" s="11">
        <f t="shared" ca="1" si="278"/>
        <v>0</v>
      </c>
      <c r="BA1185" s="11">
        <f t="shared" ca="1" si="278"/>
        <v>0</v>
      </c>
      <c r="BB1185" s="11"/>
      <c r="BC1185" s="11">
        <f>IF($AG1185,SUMPRODUCT(AI$2:AI1185,$AH$2:$AH1185)/SUM($AH$2:$AH1185),0)</f>
        <v>0</v>
      </c>
      <c r="BD1185" s="11">
        <f>IF($AG1185,SUMPRODUCT(AJ$2:AJ1185,$AH$2:$AH1185)/SUM($AH$2:$AH1185),0)</f>
        <v>0</v>
      </c>
      <c r="BE1185" s="11">
        <f>IF($AG1185,SUMPRODUCT(AK$2:AK1185,$AH$2:$AH1185)/SUM($AH$2:$AH1185),0)</f>
        <v>0</v>
      </c>
      <c r="BF1185" s="11">
        <f>IF($AG1185,SUMPRODUCT(AL$2:AL1185,$AH$2:$AH1185)/SUM($AH$2:$AH1185),0)</f>
        <v>0</v>
      </c>
      <c r="BG1185" s="11">
        <f>IF($AG1185,SUMPRODUCT(AM$2:AM1185,$AH$2:$AH1185)/SUM($AH$2:$AH1185),0)</f>
        <v>0</v>
      </c>
      <c r="BH1185" s="11">
        <f>IF($AG1185,SUMPRODUCT(AN$2:AN1185,$AH$2:$AH1185)/SUM($AH$2:$AH1185),0)</f>
        <v>0</v>
      </c>
      <c r="BI1185" s="11">
        <f>IF($AG1185,SUMPRODUCT(AO$2:AO1185,$AH$2:$AH1185)/SUM($AH$2:$AH1185),0)</f>
        <v>0</v>
      </c>
      <c r="BJ1185" s="11">
        <f>IF($AG1185,SUMPRODUCT(AP$2:AP1185,$AH$2:$AH1185)/SUM($AH$2:$AH1185),0)</f>
        <v>0</v>
      </c>
      <c r="BK1185" s="11">
        <f>IF($AG1185,SUMPRODUCT(AQ$2:AQ1185,$AH$2:$AH1185)/SUM($AH$2:$AH1185),0)</f>
        <v>0</v>
      </c>
      <c r="BL1185" s="11">
        <f>IF($AG1185,SUMPRODUCT(AR$2:AR1185,$AH$2:$AH1185)/SUM($AH$2:$AH1185),0)</f>
        <v>0</v>
      </c>
      <c r="BM1185" s="11">
        <f>IF($AG1185,SUMPRODUCT(AS$2:AS1185,$AH$2:$AH1185)/SUM($AH$2:$AH1185),0)</f>
        <v>0</v>
      </c>
      <c r="BN1185" s="11">
        <f>IF($AG1185,SUMPRODUCT(AT$2:AT1185,$AH$2:$AH1185)/SUM($AH$2:$AH1185),0)</f>
        <v>0</v>
      </c>
      <c r="BO1185" s="11">
        <f>IF($AG1185,SUMPRODUCT(AU$2:AU1185,$AH$2:$AH1185)/SUM($AH$2:$AH1185),0)</f>
        <v>0</v>
      </c>
      <c r="BP1185" s="11">
        <f>IF($AG1185,SUMPRODUCT(AV$2:AV1185,$AH$2:$AH1185)/SUM($AH$2:$AH1185),0)</f>
        <v>0</v>
      </c>
      <c r="BQ1185" s="11">
        <f>IF($AG1185,SUMPRODUCT(AW$2:AW1185,$AH$2:$AH1185)/SUM($AH$2:$AH1185),0)</f>
        <v>0</v>
      </c>
      <c r="BR1185" s="11">
        <f>IF($AG1185,SUMPRODUCT(AX$2:AX1185,$AH$2:$AH1185)/SUM($AH$2:$AH1185),0)</f>
        <v>0</v>
      </c>
      <c r="BS1185" s="11">
        <f>IF($AG1185,SUMPRODUCT(AY$2:AY1185,$AH$2:$AH1185)/SUM($AH$2:$AH1185),0)</f>
        <v>0</v>
      </c>
      <c r="BT1185" s="11">
        <f>IF($AG1185,SUMPRODUCT(AZ$2:AZ1185,$AH$2:$AH1185)/SUM($AH$2:$AH1185),0)</f>
        <v>0</v>
      </c>
      <c r="BU1185" s="11">
        <f>IF($AG1185,SUMPRODUCT(BA$2:BA1185,$AH$2:$AH1185)/SUM($AH$2:$AH1185),0)</f>
        <v>0</v>
      </c>
      <c r="BV1185" s="11"/>
      <c r="BW1185" s="109" cm="1">
        <f t="array" ref="BW1185">IF($AG1185,SQRT(SUMPRODUCT($AH$2:$AH1185, (AI$2:AI1185-BC1185)^2)/(SUM($AH$2:$AH1185)-1)),0)</f>
        <v>0</v>
      </c>
      <c r="BX1185" s="109" cm="1">
        <f t="array" ref="BX1185">IF($AG1185,SQRT(SUMPRODUCT($AH$2:$AH1185, (AJ$2:AJ1185-BD1185)^2)/(SUM($AH$2:$AH1185)-1)),0)</f>
        <v>0</v>
      </c>
      <c r="BY1185" s="109" cm="1">
        <f t="array" ref="BY1185">IF($AG1185,SQRT(SUMPRODUCT($AH$2:$AH1185, (AK$2:AK1185-BE1185)^2)/(SUM($AH$2:$AH1185)-1)),0)</f>
        <v>0</v>
      </c>
      <c r="BZ1185" s="109" cm="1">
        <f t="array" ref="BZ1185">IF($AG1185,SQRT(SUMPRODUCT($AH$2:$AH1185, (AL$2:AL1185-BF1185)^2)/(SUM($AH$2:$AH1185)-1)),0)</f>
        <v>0</v>
      </c>
      <c r="CA1185" s="109" cm="1">
        <f t="array" ref="CA1185">IF($AG1185,SQRT(SUMPRODUCT($AH$2:$AH1185, (AM$2:AM1185-BG1185)^2)/(SUM($AH$2:$AH1185)-1)),0)</f>
        <v>0</v>
      </c>
      <c r="CB1185" s="109" cm="1">
        <f t="array" ref="CB1185">IF($AG1185,SQRT(SUMPRODUCT($AH$2:$AH1185, (AN$2:AN1185-BH1185)^2)/(SUM($AH$2:$AH1185)-1)),0)</f>
        <v>0</v>
      </c>
      <c r="CC1185" s="109" cm="1">
        <f t="array" ref="CC1185">IF($AG1185,SQRT(SUMPRODUCT($AH$2:$AH1185, (AO$2:AO1185-BI1185)^2)/(SUM($AH$2:$AH1185)-1)),0)</f>
        <v>0</v>
      </c>
      <c r="CD1185" s="109" cm="1">
        <f t="array" ref="CD1185">IF($AG1185,SQRT(SUMPRODUCT($AH$2:$AH1185, (AP$2:AP1185-BJ1185)^2)/(SUM($AH$2:$AH1185)-1)),0)</f>
        <v>0</v>
      </c>
      <c r="CE1185" s="109" cm="1">
        <f t="array" ref="CE1185">IF($AG1185,SQRT(SUMPRODUCT($AH$2:$AH1185, (AQ$2:AQ1185-BK1185)^2)/(SUM($AH$2:$AH1185)-1)),0)</f>
        <v>0</v>
      </c>
      <c r="CF1185" s="109" cm="1">
        <f t="array" ref="CF1185">IF($AG1185,SQRT(SUMPRODUCT($AH$2:$AH1185, (AR$2:AR1185-BL1185)^2)/(SUM($AH$2:$AH1185)-1)),0)</f>
        <v>0</v>
      </c>
      <c r="CG1185" s="109" cm="1">
        <f t="array" ref="CG1185">IF($AG1185,SQRT(SUMPRODUCT($AH$2:$AH1185, (AS$2:AS1185-BM1185)^2)/(SUM($AH$2:$AH1185)-1)),0)</f>
        <v>0</v>
      </c>
      <c r="CH1185" s="109" cm="1">
        <f t="array" ref="CH1185">IF($AG1185,SQRT(SUMPRODUCT($AH$2:$AH1185, (AT$2:AT1185-BN1185)^2)/(SUM($AH$2:$AH1185)-1)),0)</f>
        <v>0</v>
      </c>
      <c r="CI1185" s="109" cm="1">
        <f t="array" ref="CI1185">IF($AG1185,SQRT(SUMPRODUCT($AH$2:$AH1185, (AU$2:AU1185-BO1185)^2)/(SUM($AH$2:$AH1185)-1)),0)</f>
        <v>0</v>
      </c>
      <c r="CJ1185" s="109" cm="1">
        <f t="array" ref="CJ1185">IF($AG1185,SQRT(SUMPRODUCT($AH$2:$AH1185, (AV$2:AV1185-BP1185)^2)/(SUM($AH$2:$AH1185)-1)),0)</f>
        <v>0</v>
      </c>
      <c r="CK1185" s="109" cm="1">
        <f t="array" ref="CK1185">IF($AG1185,SQRT(SUMPRODUCT($AH$2:$AH1185, (AW$2:AW1185-BQ1185)^2)/(SUM($AH$2:$AH1185)-1)),0)</f>
        <v>0</v>
      </c>
      <c r="CL1185" s="109" cm="1">
        <f t="array" ref="CL1185">IF($AG1185,SQRT(SUMPRODUCT($AH$2:$AH1185, (AX$2:AX1185-BR1185)^2)/(SUM($AH$2:$AH1185)-1)),0)</f>
        <v>0</v>
      </c>
      <c r="CM1185" s="109" cm="1">
        <f t="array" ref="CM1185">IF($AG1185,SQRT(SUMPRODUCT($AH$2:$AH1185, (AY$2:AY1185-BS1185)^2)/(SUM($AH$2:$AH1185)-1)),0)</f>
        <v>0</v>
      </c>
      <c r="CN1185" s="109" cm="1">
        <f t="array" ref="CN1185">IF($AG1185,SQRT(SUMPRODUCT($AH$2:$AH1185, (AZ$2:AZ1185-BT1185)^2)/(SUM($AH$2:$AH1185)-1)),0)</f>
        <v>0</v>
      </c>
      <c r="CO1185" s="109" cm="1">
        <f t="array" ref="CO1185">IF($AG1185,SQRT(SUMPRODUCT($AH$2:$AH1185, (BA$2:BA1185-BU1185)^2)/(SUM($AH$2:$AH1185)-1)),0)</f>
        <v>0</v>
      </c>
    </row>
    <row r="1186" spans="34:93" x14ac:dyDescent="0.25">
      <c r="AH1186" s="99" t="str">
        <f t="shared" si="268"/>
        <v/>
      </c>
      <c r="AI1186" s="11">
        <f t="shared" ca="1" si="277"/>
        <v>0</v>
      </c>
      <c r="AJ1186" s="11">
        <f t="shared" ca="1" si="277"/>
        <v>0</v>
      </c>
      <c r="AK1186" s="11">
        <f t="shared" ca="1" si="277"/>
        <v>0</v>
      </c>
      <c r="AL1186" s="11">
        <f t="shared" ca="1" si="277"/>
        <v>0</v>
      </c>
      <c r="AM1186" s="11">
        <f t="shared" ca="1" si="277"/>
        <v>0</v>
      </c>
      <c r="AN1186" s="11">
        <f t="shared" ca="1" si="277"/>
        <v>0</v>
      </c>
      <c r="AO1186" s="11">
        <f t="shared" ca="1" si="277"/>
        <v>0</v>
      </c>
      <c r="AP1186" s="11">
        <f t="shared" ca="1" si="277"/>
        <v>0</v>
      </c>
      <c r="AQ1186" s="11">
        <f t="shared" ca="1" si="277"/>
        <v>0</v>
      </c>
      <c r="AR1186" s="11">
        <f t="shared" ca="1" si="277"/>
        <v>0</v>
      </c>
      <c r="AS1186" s="11">
        <f t="shared" ca="1" si="278"/>
        <v>0</v>
      </c>
      <c r="AT1186" s="11">
        <f t="shared" ca="1" si="278"/>
        <v>0</v>
      </c>
      <c r="AU1186" s="11">
        <f t="shared" ca="1" si="278"/>
        <v>0</v>
      </c>
      <c r="AV1186" s="11">
        <f t="shared" ca="1" si="278"/>
        <v>0</v>
      </c>
      <c r="AW1186" s="11">
        <f t="shared" ca="1" si="278"/>
        <v>0</v>
      </c>
      <c r="AX1186" s="11">
        <f t="shared" ca="1" si="278"/>
        <v>0</v>
      </c>
      <c r="AY1186" s="11">
        <f t="shared" ca="1" si="278"/>
        <v>0</v>
      </c>
      <c r="AZ1186" s="11">
        <f t="shared" ca="1" si="278"/>
        <v>0</v>
      </c>
      <c r="BA1186" s="11">
        <f t="shared" ca="1" si="278"/>
        <v>0</v>
      </c>
      <c r="BB1186" s="11"/>
      <c r="BC1186" s="11">
        <f>IF($AG1186,SUMPRODUCT(AI$2:AI1186,$AH$2:$AH1186)/SUM($AH$2:$AH1186),0)</f>
        <v>0</v>
      </c>
      <c r="BD1186" s="11">
        <f>IF($AG1186,SUMPRODUCT(AJ$2:AJ1186,$AH$2:$AH1186)/SUM($AH$2:$AH1186),0)</f>
        <v>0</v>
      </c>
      <c r="BE1186" s="11">
        <f>IF($AG1186,SUMPRODUCT(AK$2:AK1186,$AH$2:$AH1186)/SUM($AH$2:$AH1186),0)</f>
        <v>0</v>
      </c>
      <c r="BF1186" s="11">
        <f>IF($AG1186,SUMPRODUCT(AL$2:AL1186,$AH$2:$AH1186)/SUM($AH$2:$AH1186),0)</f>
        <v>0</v>
      </c>
      <c r="BG1186" s="11">
        <f>IF($AG1186,SUMPRODUCT(AM$2:AM1186,$AH$2:$AH1186)/SUM($AH$2:$AH1186),0)</f>
        <v>0</v>
      </c>
      <c r="BH1186" s="11">
        <f>IF($AG1186,SUMPRODUCT(AN$2:AN1186,$AH$2:$AH1186)/SUM($AH$2:$AH1186),0)</f>
        <v>0</v>
      </c>
      <c r="BI1186" s="11">
        <f>IF($AG1186,SUMPRODUCT(AO$2:AO1186,$AH$2:$AH1186)/SUM($AH$2:$AH1186),0)</f>
        <v>0</v>
      </c>
      <c r="BJ1186" s="11">
        <f>IF($AG1186,SUMPRODUCT(AP$2:AP1186,$AH$2:$AH1186)/SUM($AH$2:$AH1186),0)</f>
        <v>0</v>
      </c>
      <c r="BK1186" s="11">
        <f>IF($AG1186,SUMPRODUCT(AQ$2:AQ1186,$AH$2:$AH1186)/SUM($AH$2:$AH1186),0)</f>
        <v>0</v>
      </c>
      <c r="BL1186" s="11">
        <f>IF($AG1186,SUMPRODUCT(AR$2:AR1186,$AH$2:$AH1186)/SUM($AH$2:$AH1186),0)</f>
        <v>0</v>
      </c>
      <c r="BM1186" s="11">
        <f>IF($AG1186,SUMPRODUCT(AS$2:AS1186,$AH$2:$AH1186)/SUM($AH$2:$AH1186),0)</f>
        <v>0</v>
      </c>
      <c r="BN1186" s="11">
        <f>IF($AG1186,SUMPRODUCT(AT$2:AT1186,$AH$2:$AH1186)/SUM($AH$2:$AH1186),0)</f>
        <v>0</v>
      </c>
      <c r="BO1186" s="11">
        <f>IF($AG1186,SUMPRODUCT(AU$2:AU1186,$AH$2:$AH1186)/SUM($AH$2:$AH1186),0)</f>
        <v>0</v>
      </c>
      <c r="BP1186" s="11">
        <f>IF($AG1186,SUMPRODUCT(AV$2:AV1186,$AH$2:$AH1186)/SUM($AH$2:$AH1186),0)</f>
        <v>0</v>
      </c>
      <c r="BQ1186" s="11">
        <f>IF($AG1186,SUMPRODUCT(AW$2:AW1186,$AH$2:$AH1186)/SUM($AH$2:$AH1186),0)</f>
        <v>0</v>
      </c>
      <c r="BR1186" s="11">
        <f>IF($AG1186,SUMPRODUCT(AX$2:AX1186,$AH$2:$AH1186)/SUM($AH$2:$AH1186),0)</f>
        <v>0</v>
      </c>
      <c r="BS1186" s="11">
        <f>IF($AG1186,SUMPRODUCT(AY$2:AY1186,$AH$2:$AH1186)/SUM($AH$2:$AH1186),0)</f>
        <v>0</v>
      </c>
      <c r="BT1186" s="11">
        <f>IF($AG1186,SUMPRODUCT(AZ$2:AZ1186,$AH$2:$AH1186)/SUM($AH$2:$AH1186),0)</f>
        <v>0</v>
      </c>
      <c r="BU1186" s="11">
        <f>IF($AG1186,SUMPRODUCT(BA$2:BA1186,$AH$2:$AH1186)/SUM($AH$2:$AH1186),0)</f>
        <v>0</v>
      </c>
      <c r="BV1186" s="11"/>
      <c r="BW1186" s="109" cm="1">
        <f t="array" ref="BW1186">IF($AG1186,SQRT(SUMPRODUCT($AH$2:$AH1186, (AI$2:AI1186-BC1186)^2)/(SUM($AH$2:$AH1186)-1)),0)</f>
        <v>0</v>
      </c>
      <c r="BX1186" s="109" cm="1">
        <f t="array" ref="BX1186">IF($AG1186,SQRT(SUMPRODUCT($AH$2:$AH1186, (AJ$2:AJ1186-BD1186)^2)/(SUM($AH$2:$AH1186)-1)),0)</f>
        <v>0</v>
      </c>
      <c r="BY1186" s="109" cm="1">
        <f t="array" ref="BY1186">IF($AG1186,SQRT(SUMPRODUCT($AH$2:$AH1186, (AK$2:AK1186-BE1186)^2)/(SUM($AH$2:$AH1186)-1)),0)</f>
        <v>0</v>
      </c>
      <c r="BZ1186" s="109" cm="1">
        <f t="array" ref="BZ1186">IF($AG1186,SQRT(SUMPRODUCT($AH$2:$AH1186, (AL$2:AL1186-BF1186)^2)/(SUM($AH$2:$AH1186)-1)),0)</f>
        <v>0</v>
      </c>
      <c r="CA1186" s="109" cm="1">
        <f t="array" ref="CA1186">IF($AG1186,SQRT(SUMPRODUCT($AH$2:$AH1186, (AM$2:AM1186-BG1186)^2)/(SUM($AH$2:$AH1186)-1)),0)</f>
        <v>0</v>
      </c>
      <c r="CB1186" s="109" cm="1">
        <f t="array" ref="CB1186">IF($AG1186,SQRT(SUMPRODUCT($AH$2:$AH1186, (AN$2:AN1186-BH1186)^2)/(SUM($AH$2:$AH1186)-1)),0)</f>
        <v>0</v>
      </c>
      <c r="CC1186" s="109" cm="1">
        <f t="array" ref="CC1186">IF($AG1186,SQRT(SUMPRODUCT($AH$2:$AH1186, (AO$2:AO1186-BI1186)^2)/(SUM($AH$2:$AH1186)-1)),0)</f>
        <v>0</v>
      </c>
      <c r="CD1186" s="109" cm="1">
        <f t="array" ref="CD1186">IF($AG1186,SQRT(SUMPRODUCT($AH$2:$AH1186, (AP$2:AP1186-BJ1186)^2)/(SUM($AH$2:$AH1186)-1)),0)</f>
        <v>0</v>
      </c>
      <c r="CE1186" s="109" cm="1">
        <f t="array" ref="CE1186">IF($AG1186,SQRT(SUMPRODUCT($AH$2:$AH1186, (AQ$2:AQ1186-BK1186)^2)/(SUM($AH$2:$AH1186)-1)),0)</f>
        <v>0</v>
      </c>
      <c r="CF1186" s="109" cm="1">
        <f t="array" ref="CF1186">IF($AG1186,SQRT(SUMPRODUCT($AH$2:$AH1186, (AR$2:AR1186-BL1186)^2)/(SUM($AH$2:$AH1186)-1)),0)</f>
        <v>0</v>
      </c>
      <c r="CG1186" s="109" cm="1">
        <f t="array" ref="CG1186">IF($AG1186,SQRT(SUMPRODUCT($AH$2:$AH1186, (AS$2:AS1186-BM1186)^2)/(SUM($AH$2:$AH1186)-1)),0)</f>
        <v>0</v>
      </c>
      <c r="CH1186" s="109" cm="1">
        <f t="array" ref="CH1186">IF($AG1186,SQRT(SUMPRODUCT($AH$2:$AH1186, (AT$2:AT1186-BN1186)^2)/(SUM($AH$2:$AH1186)-1)),0)</f>
        <v>0</v>
      </c>
      <c r="CI1186" s="109" cm="1">
        <f t="array" ref="CI1186">IF($AG1186,SQRT(SUMPRODUCT($AH$2:$AH1186, (AU$2:AU1186-BO1186)^2)/(SUM($AH$2:$AH1186)-1)),0)</f>
        <v>0</v>
      </c>
      <c r="CJ1186" s="109" cm="1">
        <f t="array" ref="CJ1186">IF($AG1186,SQRT(SUMPRODUCT($AH$2:$AH1186, (AV$2:AV1186-BP1186)^2)/(SUM($AH$2:$AH1186)-1)),0)</f>
        <v>0</v>
      </c>
      <c r="CK1186" s="109" cm="1">
        <f t="array" ref="CK1186">IF($AG1186,SQRT(SUMPRODUCT($AH$2:$AH1186, (AW$2:AW1186-BQ1186)^2)/(SUM($AH$2:$AH1186)-1)),0)</f>
        <v>0</v>
      </c>
      <c r="CL1186" s="109" cm="1">
        <f t="array" ref="CL1186">IF($AG1186,SQRT(SUMPRODUCT($AH$2:$AH1186, (AX$2:AX1186-BR1186)^2)/(SUM($AH$2:$AH1186)-1)),0)</f>
        <v>0</v>
      </c>
      <c r="CM1186" s="109" cm="1">
        <f t="array" ref="CM1186">IF($AG1186,SQRT(SUMPRODUCT($AH$2:$AH1186, (AY$2:AY1186-BS1186)^2)/(SUM($AH$2:$AH1186)-1)),0)</f>
        <v>0</v>
      </c>
      <c r="CN1186" s="109" cm="1">
        <f t="array" ref="CN1186">IF($AG1186,SQRT(SUMPRODUCT($AH$2:$AH1186, (AZ$2:AZ1186-BT1186)^2)/(SUM($AH$2:$AH1186)-1)),0)</f>
        <v>0</v>
      </c>
      <c r="CO1186" s="109" cm="1">
        <f t="array" ref="CO1186">IF($AG1186,SQRT(SUMPRODUCT($AH$2:$AH1186, (BA$2:BA1186-BU1186)^2)/(SUM($AH$2:$AH1186)-1)),0)</f>
        <v>0</v>
      </c>
    </row>
    <row r="1187" spans="34:93" x14ac:dyDescent="0.25">
      <c r="AH1187" s="99" t="str">
        <f t="shared" si="268"/>
        <v/>
      </c>
      <c r="AI1187" s="11">
        <f t="shared" ca="1" si="277"/>
        <v>0</v>
      </c>
      <c r="AJ1187" s="11">
        <f t="shared" ca="1" si="277"/>
        <v>0</v>
      </c>
      <c r="AK1187" s="11">
        <f t="shared" ca="1" si="277"/>
        <v>0</v>
      </c>
      <c r="AL1187" s="11">
        <f t="shared" ca="1" si="277"/>
        <v>0</v>
      </c>
      <c r="AM1187" s="11">
        <f t="shared" ca="1" si="277"/>
        <v>0</v>
      </c>
      <c r="AN1187" s="11">
        <f t="shared" ca="1" si="277"/>
        <v>0</v>
      </c>
      <c r="AO1187" s="11">
        <f t="shared" ca="1" si="277"/>
        <v>0</v>
      </c>
      <c r="AP1187" s="11">
        <f t="shared" ca="1" si="277"/>
        <v>0</v>
      </c>
      <c r="AQ1187" s="11">
        <f t="shared" ca="1" si="277"/>
        <v>0</v>
      </c>
      <c r="AR1187" s="11">
        <f t="shared" ca="1" si="277"/>
        <v>0</v>
      </c>
      <c r="AS1187" s="11">
        <f t="shared" ca="1" si="278"/>
        <v>0</v>
      </c>
      <c r="AT1187" s="11">
        <f t="shared" ca="1" si="278"/>
        <v>0</v>
      </c>
      <c r="AU1187" s="11">
        <f t="shared" ca="1" si="278"/>
        <v>0</v>
      </c>
      <c r="AV1187" s="11">
        <f t="shared" ca="1" si="278"/>
        <v>0</v>
      </c>
      <c r="AW1187" s="11">
        <f t="shared" ca="1" si="278"/>
        <v>0</v>
      </c>
      <c r="AX1187" s="11">
        <f t="shared" ca="1" si="278"/>
        <v>0</v>
      </c>
      <c r="AY1187" s="11">
        <f t="shared" ca="1" si="278"/>
        <v>0</v>
      </c>
      <c r="AZ1187" s="11">
        <f t="shared" ca="1" si="278"/>
        <v>0</v>
      </c>
      <c r="BA1187" s="11">
        <f t="shared" ca="1" si="278"/>
        <v>0</v>
      </c>
      <c r="BB1187" s="11"/>
      <c r="BC1187" s="11">
        <f>IF($AG1187,SUMPRODUCT(AI$2:AI1187,$AH$2:$AH1187)/SUM($AH$2:$AH1187),0)</f>
        <v>0</v>
      </c>
      <c r="BD1187" s="11">
        <f>IF($AG1187,SUMPRODUCT(AJ$2:AJ1187,$AH$2:$AH1187)/SUM($AH$2:$AH1187),0)</f>
        <v>0</v>
      </c>
      <c r="BE1187" s="11">
        <f>IF($AG1187,SUMPRODUCT(AK$2:AK1187,$AH$2:$AH1187)/SUM($AH$2:$AH1187),0)</f>
        <v>0</v>
      </c>
      <c r="BF1187" s="11">
        <f>IF($AG1187,SUMPRODUCT(AL$2:AL1187,$AH$2:$AH1187)/SUM($AH$2:$AH1187),0)</f>
        <v>0</v>
      </c>
      <c r="BG1187" s="11">
        <f>IF($AG1187,SUMPRODUCT(AM$2:AM1187,$AH$2:$AH1187)/SUM($AH$2:$AH1187),0)</f>
        <v>0</v>
      </c>
      <c r="BH1187" s="11">
        <f>IF($AG1187,SUMPRODUCT(AN$2:AN1187,$AH$2:$AH1187)/SUM($AH$2:$AH1187),0)</f>
        <v>0</v>
      </c>
      <c r="BI1187" s="11">
        <f>IF($AG1187,SUMPRODUCT(AO$2:AO1187,$AH$2:$AH1187)/SUM($AH$2:$AH1187),0)</f>
        <v>0</v>
      </c>
      <c r="BJ1187" s="11">
        <f>IF($AG1187,SUMPRODUCT(AP$2:AP1187,$AH$2:$AH1187)/SUM($AH$2:$AH1187),0)</f>
        <v>0</v>
      </c>
      <c r="BK1187" s="11">
        <f>IF($AG1187,SUMPRODUCT(AQ$2:AQ1187,$AH$2:$AH1187)/SUM($AH$2:$AH1187),0)</f>
        <v>0</v>
      </c>
      <c r="BL1187" s="11">
        <f>IF($AG1187,SUMPRODUCT(AR$2:AR1187,$AH$2:$AH1187)/SUM($AH$2:$AH1187),0)</f>
        <v>0</v>
      </c>
      <c r="BM1187" s="11">
        <f>IF($AG1187,SUMPRODUCT(AS$2:AS1187,$AH$2:$AH1187)/SUM($AH$2:$AH1187),0)</f>
        <v>0</v>
      </c>
      <c r="BN1187" s="11">
        <f>IF($AG1187,SUMPRODUCT(AT$2:AT1187,$AH$2:$AH1187)/SUM($AH$2:$AH1187),0)</f>
        <v>0</v>
      </c>
      <c r="BO1187" s="11">
        <f>IF($AG1187,SUMPRODUCT(AU$2:AU1187,$AH$2:$AH1187)/SUM($AH$2:$AH1187),0)</f>
        <v>0</v>
      </c>
      <c r="BP1187" s="11">
        <f>IF($AG1187,SUMPRODUCT(AV$2:AV1187,$AH$2:$AH1187)/SUM($AH$2:$AH1187),0)</f>
        <v>0</v>
      </c>
      <c r="BQ1187" s="11">
        <f>IF($AG1187,SUMPRODUCT(AW$2:AW1187,$AH$2:$AH1187)/SUM($AH$2:$AH1187),0)</f>
        <v>0</v>
      </c>
      <c r="BR1187" s="11">
        <f>IF($AG1187,SUMPRODUCT(AX$2:AX1187,$AH$2:$AH1187)/SUM($AH$2:$AH1187),0)</f>
        <v>0</v>
      </c>
      <c r="BS1187" s="11">
        <f>IF($AG1187,SUMPRODUCT(AY$2:AY1187,$AH$2:$AH1187)/SUM($AH$2:$AH1187),0)</f>
        <v>0</v>
      </c>
      <c r="BT1187" s="11">
        <f>IF($AG1187,SUMPRODUCT(AZ$2:AZ1187,$AH$2:$AH1187)/SUM($AH$2:$AH1187),0)</f>
        <v>0</v>
      </c>
      <c r="BU1187" s="11">
        <f>IF($AG1187,SUMPRODUCT(BA$2:BA1187,$AH$2:$AH1187)/SUM($AH$2:$AH1187),0)</f>
        <v>0</v>
      </c>
      <c r="BV1187" s="11"/>
      <c r="BW1187" s="109" cm="1">
        <f t="array" ref="BW1187">IF($AG1187,SQRT(SUMPRODUCT($AH$2:$AH1187, (AI$2:AI1187-BC1187)^2)/(SUM($AH$2:$AH1187)-1)),0)</f>
        <v>0</v>
      </c>
      <c r="BX1187" s="109" cm="1">
        <f t="array" ref="BX1187">IF($AG1187,SQRT(SUMPRODUCT($AH$2:$AH1187, (AJ$2:AJ1187-BD1187)^2)/(SUM($AH$2:$AH1187)-1)),0)</f>
        <v>0</v>
      </c>
      <c r="BY1187" s="109" cm="1">
        <f t="array" ref="BY1187">IF($AG1187,SQRT(SUMPRODUCT($AH$2:$AH1187, (AK$2:AK1187-BE1187)^2)/(SUM($AH$2:$AH1187)-1)),0)</f>
        <v>0</v>
      </c>
      <c r="BZ1187" s="109" cm="1">
        <f t="array" ref="BZ1187">IF($AG1187,SQRT(SUMPRODUCT($AH$2:$AH1187, (AL$2:AL1187-BF1187)^2)/(SUM($AH$2:$AH1187)-1)),0)</f>
        <v>0</v>
      </c>
      <c r="CA1187" s="109" cm="1">
        <f t="array" ref="CA1187">IF($AG1187,SQRT(SUMPRODUCT($AH$2:$AH1187, (AM$2:AM1187-BG1187)^2)/(SUM($AH$2:$AH1187)-1)),0)</f>
        <v>0</v>
      </c>
      <c r="CB1187" s="109" cm="1">
        <f t="array" ref="CB1187">IF($AG1187,SQRT(SUMPRODUCT($AH$2:$AH1187, (AN$2:AN1187-BH1187)^2)/(SUM($AH$2:$AH1187)-1)),0)</f>
        <v>0</v>
      </c>
      <c r="CC1187" s="109" cm="1">
        <f t="array" ref="CC1187">IF($AG1187,SQRT(SUMPRODUCT($AH$2:$AH1187, (AO$2:AO1187-BI1187)^2)/(SUM($AH$2:$AH1187)-1)),0)</f>
        <v>0</v>
      </c>
      <c r="CD1187" s="109" cm="1">
        <f t="array" ref="CD1187">IF($AG1187,SQRT(SUMPRODUCT($AH$2:$AH1187, (AP$2:AP1187-BJ1187)^2)/(SUM($AH$2:$AH1187)-1)),0)</f>
        <v>0</v>
      </c>
      <c r="CE1187" s="109" cm="1">
        <f t="array" ref="CE1187">IF($AG1187,SQRT(SUMPRODUCT($AH$2:$AH1187, (AQ$2:AQ1187-BK1187)^2)/(SUM($AH$2:$AH1187)-1)),0)</f>
        <v>0</v>
      </c>
      <c r="CF1187" s="109" cm="1">
        <f t="array" ref="CF1187">IF($AG1187,SQRT(SUMPRODUCT($AH$2:$AH1187, (AR$2:AR1187-BL1187)^2)/(SUM($AH$2:$AH1187)-1)),0)</f>
        <v>0</v>
      </c>
      <c r="CG1187" s="109" cm="1">
        <f t="array" ref="CG1187">IF($AG1187,SQRT(SUMPRODUCT($AH$2:$AH1187, (AS$2:AS1187-BM1187)^2)/(SUM($AH$2:$AH1187)-1)),0)</f>
        <v>0</v>
      </c>
      <c r="CH1187" s="109" cm="1">
        <f t="array" ref="CH1187">IF($AG1187,SQRT(SUMPRODUCT($AH$2:$AH1187, (AT$2:AT1187-BN1187)^2)/(SUM($AH$2:$AH1187)-1)),0)</f>
        <v>0</v>
      </c>
      <c r="CI1187" s="109" cm="1">
        <f t="array" ref="CI1187">IF($AG1187,SQRT(SUMPRODUCT($AH$2:$AH1187, (AU$2:AU1187-BO1187)^2)/(SUM($AH$2:$AH1187)-1)),0)</f>
        <v>0</v>
      </c>
      <c r="CJ1187" s="109" cm="1">
        <f t="array" ref="CJ1187">IF($AG1187,SQRT(SUMPRODUCT($AH$2:$AH1187, (AV$2:AV1187-BP1187)^2)/(SUM($AH$2:$AH1187)-1)),0)</f>
        <v>0</v>
      </c>
      <c r="CK1187" s="109" cm="1">
        <f t="array" ref="CK1187">IF($AG1187,SQRT(SUMPRODUCT($AH$2:$AH1187, (AW$2:AW1187-BQ1187)^2)/(SUM($AH$2:$AH1187)-1)),0)</f>
        <v>0</v>
      </c>
      <c r="CL1187" s="109" cm="1">
        <f t="array" ref="CL1187">IF($AG1187,SQRT(SUMPRODUCT($AH$2:$AH1187, (AX$2:AX1187-BR1187)^2)/(SUM($AH$2:$AH1187)-1)),0)</f>
        <v>0</v>
      </c>
      <c r="CM1187" s="109" cm="1">
        <f t="array" ref="CM1187">IF($AG1187,SQRT(SUMPRODUCT($AH$2:$AH1187, (AY$2:AY1187-BS1187)^2)/(SUM($AH$2:$AH1187)-1)),0)</f>
        <v>0</v>
      </c>
      <c r="CN1187" s="109" cm="1">
        <f t="array" ref="CN1187">IF($AG1187,SQRT(SUMPRODUCT($AH$2:$AH1187, (AZ$2:AZ1187-BT1187)^2)/(SUM($AH$2:$AH1187)-1)),0)</f>
        <v>0</v>
      </c>
      <c r="CO1187" s="109" cm="1">
        <f t="array" ref="CO1187">IF($AG1187,SQRT(SUMPRODUCT($AH$2:$AH1187, (BA$2:BA1187-BU1187)^2)/(SUM($AH$2:$AH1187)-1)),0)</f>
        <v>0</v>
      </c>
    </row>
    <row r="1188" spans="34:93" x14ac:dyDescent="0.25">
      <c r="AH1188" s="99" t="str">
        <f t="shared" si="268"/>
        <v/>
      </c>
      <c r="AI1188" s="11">
        <f t="shared" ca="1" si="277"/>
        <v>0</v>
      </c>
      <c r="AJ1188" s="11">
        <f t="shared" ca="1" si="277"/>
        <v>0</v>
      </c>
      <c r="AK1188" s="11">
        <f t="shared" ca="1" si="277"/>
        <v>0</v>
      </c>
      <c r="AL1188" s="11">
        <f t="shared" ca="1" si="277"/>
        <v>0</v>
      </c>
      <c r="AM1188" s="11">
        <f t="shared" ca="1" si="277"/>
        <v>0</v>
      </c>
      <c r="AN1188" s="11">
        <f t="shared" ca="1" si="277"/>
        <v>0</v>
      </c>
      <c r="AO1188" s="11">
        <f t="shared" ca="1" si="277"/>
        <v>0</v>
      </c>
      <c r="AP1188" s="11">
        <f t="shared" ca="1" si="277"/>
        <v>0</v>
      </c>
      <c r="AQ1188" s="11">
        <f t="shared" ca="1" si="277"/>
        <v>0</v>
      </c>
      <c r="AR1188" s="11">
        <f t="shared" ca="1" si="277"/>
        <v>0</v>
      </c>
      <c r="AS1188" s="11">
        <f t="shared" ca="1" si="278"/>
        <v>0</v>
      </c>
      <c r="AT1188" s="11">
        <f t="shared" ca="1" si="278"/>
        <v>0</v>
      </c>
      <c r="AU1188" s="11">
        <f t="shared" ca="1" si="278"/>
        <v>0</v>
      </c>
      <c r="AV1188" s="11">
        <f t="shared" ca="1" si="278"/>
        <v>0</v>
      </c>
      <c r="AW1188" s="11">
        <f t="shared" ca="1" si="278"/>
        <v>0</v>
      </c>
      <c r="AX1188" s="11">
        <f t="shared" ca="1" si="278"/>
        <v>0</v>
      </c>
      <c r="AY1188" s="11">
        <f t="shared" ca="1" si="278"/>
        <v>0</v>
      </c>
      <c r="AZ1188" s="11">
        <f t="shared" ca="1" si="278"/>
        <v>0</v>
      </c>
      <c r="BA1188" s="11">
        <f t="shared" ca="1" si="278"/>
        <v>0</v>
      </c>
      <c r="BB1188" s="11"/>
      <c r="BC1188" s="11">
        <f>IF($AG1188,SUMPRODUCT(AI$2:AI1188,$AH$2:$AH1188)/SUM($AH$2:$AH1188),0)</f>
        <v>0</v>
      </c>
      <c r="BD1188" s="11">
        <f>IF($AG1188,SUMPRODUCT(AJ$2:AJ1188,$AH$2:$AH1188)/SUM($AH$2:$AH1188),0)</f>
        <v>0</v>
      </c>
      <c r="BE1188" s="11">
        <f>IF($AG1188,SUMPRODUCT(AK$2:AK1188,$AH$2:$AH1188)/SUM($AH$2:$AH1188),0)</f>
        <v>0</v>
      </c>
      <c r="BF1188" s="11">
        <f>IF($AG1188,SUMPRODUCT(AL$2:AL1188,$AH$2:$AH1188)/SUM($AH$2:$AH1188),0)</f>
        <v>0</v>
      </c>
      <c r="BG1188" s="11">
        <f>IF($AG1188,SUMPRODUCT(AM$2:AM1188,$AH$2:$AH1188)/SUM($AH$2:$AH1188),0)</f>
        <v>0</v>
      </c>
      <c r="BH1188" s="11">
        <f>IF($AG1188,SUMPRODUCT(AN$2:AN1188,$AH$2:$AH1188)/SUM($AH$2:$AH1188),0)</f>
        <v>0</v>
      </c>
      <c r="BI1188" s="11">
        <f>IF($AG1188,SUMPRODUCT(AO$2:AO1188,$AH$2:$AH1188)/SUM($AH$2:$AH1188),0)</f>
        <v>0</v>
      </c>
      <c r="BJ1188" s="11">
        <f>IF($AG1188,SUMPRODUCT(AP$2:AP1188,$AH$2:$AH1188)/SUM($AH$2:$AH1188),0)</f>
        <v>0</v>
      </c>
      <c r="BK1188" s="11">
        <f>IF($AG1188,SUMPRODUCT(AQ$2:AQ1188,$AH$2:$AH1188)/SUM($AH$2:$AH1188),0)</f>
        <v>0</v>
      </c>
      <c r="BL1188" s="11">
        <f>IF($AG1188,SUMPRODUCT(AR$2:AR1188,$AH$2:$AH1188)/SUM($AH$2:$AH1188),0)</f>
        <v>0</v>
      </c>
      <c r="BM1188" s="11">
        <f>IF($AG1188,SUMPRODUCT(AS$2:AS1188,$AH$2:$AH1188)/SUM($AH$2:$AH1188),0)</f>
        <v>0</v>
      </c>
      <c r="BN1188" s="11">
        <f>IF($AG1188,SUMPRODUCT(AT$2:AT1188,$AH$2:$AH1188)/SUM($AH$2:$AH1188),0)</f>
        <v>0</v>
      </c>
      <c r="BO1188" s="11">
        <f>IF($AG1188,SUMPRODUCT(AU$2:AU1188,$AH$2:$AH1188)/SUM($AH$2:$AH1188),0)</f>
        <v>0</v>
      </c>
      <c r="BP1188" s="11">
        <f>IF($AG1188,SUMPRODUCT(AV$2:AV1188,$AH$2:$AH1188)/SUM($AH$2:$AH1188),0)</f>
        <v>0</v>
      </c>
      <c r="BQ1188" s="11">
        <f>IF($AG1188,SUMPRODUCT(AW$2:AW1188,$AH$2:$AH1188)/SUM($AH$2:$AH1188),0)</f>
        <v>0</v>
      </c>
      <c r="BR1188" s="11">
        <f>IF($AG1188,SUMPRODUCT(AX$2:AX1188,$AH$2:$AH1188)/SUM($AH$2:$AH1188),0)</f>
        <v>0</v>
      </c>
      <c r="BS1188" s="11">
        <f>IF($AG1188,SUMPRODUCT(AY$2:AY1188,$AH$2:$AH1188)/SUM($AH$2:$AH1188),0)</f>
        <v>0</v>
      </c>
      <c r="BT1188" s="11">
        <f>IF($AG1188,SUMPRODUCT(AZ$2:AZ1188,$AH$2:$AH1188)/SUM($AH$2:$AH1188),0)</f>
        <v>0</v>
      </c>
      <c r="BU1188" s="11">
        <f>IF($AG1188,SUMPRODUCT(BA$2:BA1188,$AH$2:$AH1188)/SUM($AH$2:$AH1188),0)</f>
        <v>0</v>
      </c>
      <c r="BV1188" s="11"/>
      <c r="BW1188" s="109" cm="1">
        <f t="array" ref="BW1188">IF($AG1188,SQRT(SUMPRODUCT($AH$2:$AH1188, (AI$2:AI1188-BC1188)^2)/(SUM($AH$2:$AH1188)-1)),0)</f>
        <v>0</v>
      </c>
      <c r="BX1188" s="109" cm="1">
        <f t="array" ref="BX1188">IF($AG1188,SQRT(SUMPRODUCT($AH$2:$AH1188, (AJ$2:AJ1188-BD1188)^2)/(SUM($AH$2:$AH1188)-1)),0)</f>
        <v>0</v>
      </c>
      <c r="BY1188" s="109" cm="1">
        <f t="array" ref="BY1188">IF($AG1188,SQRT(SUMPRODUCT($AH$2:$AH1188, (AK$2:AK1188-BE1188)^2)/(SUM($AH$2:$AH1188)-1)),0)</f>
        <v>0</v>
      </c>
      <c r="BZ1188" s="109" cm="1">
        <f t="array" ref="BZ1188">IF($AG1188,SQRT(SUMPRODUCT($AH$2:$AH1188, (AL$2:AL1188-BF1188)^2)/(SUM($AH$2:$AH1188)-1)),0)</f>
        <v>0</v>
      </c>
      <c r="CA1188" s="109" cm="1">
        <f t="array" ref="CA1188">IF($AG1188,SQRT(SUMPRODUCT($AH$2:$AH1188, (AM$2:AM1188-BG1188)^2)/(SUM($AH$2:$AH1188)-1)),0)</f>
        <v>0</v>
      </c>
      <c r="CB1188" s="109" cm="1">
        <f t="array" ref="CB1188">IF($AG1188,SQRT(SUMPRODUCT($AH$2:$AH1188, (AN$2:AN1188-BH1188)^2)/(SUM($AH$2:$AH1188)-1)),0)</f>
        <v>0</v>
      </c>
      <c r="CC1188" s="109" cm="1">
        <f t="array" ref="CC1188">IF($AG1188,SQRT(SUMPRODUCT($AH$2:$AH1188, (AO$2:AO1188-BI1188)^2)/(SUM($AH$2:$AH1188)-1)),0)</f>
        <v>0</v>
      </c>
      <c r="CD1188" s="109" cm="1">
        <f t="array" ref="CD1188">IF($AG1188,SQRT(SUMPRODUCT($AH$2:$AH1188, (AP$2:AP1188-BJ1188)^2)/(SUM($AH$2:$AH1188)-1)),0)</f>
        <v>0</v>
      </c>
      <c r="CE1188" s="109" cm="1">
        <f t="array" ref="CE1188">IF($AG1188,SQRT(SUMPRODUCT($AH$2:$AH1188, (AQ$2:AQ1188-BK1188)^2)/(SUM($AH$2:$AH1188)-1)),0)</f>
        <v>0</v>
      </c>
      <c r="CF1188" s="109" cm="1">
        <f t="array" ref="CF1188">IF($AG1188,SQRT(SUMPRODUCT($AH$2:$AH1188, (AR$2:AR1188-BL1188)^2)/(SUM($AH$2:$AH1188)-1)),0)</f>
        <v>0</v>
      </c>
      <c r="CG1188" s="109" cm="1">
        <f t="array" ref="CG1188">IF($AG1188,SQRT(SUMPRODUCT($AH$2:$AH1188, (AS$2:AS1188-BM1188)^2)/(SUM($AH$2:$AH1188)-1)),0)</f>
        <v>0</v>
      </c>
      <c r="CH1188" s="109" cm="1">
        <f t="array" ref="CH1188">IF($AG1188,SQRT(SUMPRODUCT($AH$2:$AH1188, (AT$2:AT1188-BN1188)^2)/(SUM($AH$2:$AH1188)-1)),0)</f>
        <v>0</v>
      </c>
      <c r="CI1188" s="109" cm="1">
        <f t="array" ref="CI1188">IF($AG1188,SQRT(SUMPRODUCT($AH$2:$AH1188, (AU$2:AU1188-BO1188)^2)/(SUM($AH$2:$AH1188)-1)),0)</f>
        <v>0</v>
      </c>
      <c r="CJ1188" s="109" cm="1">
        <f t="array" ref="CJ1188">IF($AG1188,SQRT(SUMPRODUCT($AH$2:$AH1188, (AV$2:AV1188-BP1188)^2)/(SUM($AH$2:$AH1188)-1)),0)</f>
        <v>0</v>
      </c>
      <c r="CK1188" s="109" cm="1">
        <f t="array" ref="CK1188">IF($AG1188,SQRT(SUMPRODUCT($AH$2:$AH1188, (AW$2:AW1188-BQ1188)^2)/(SUM($AH$2:$AH1188)-1)),0)</f>
        <v>0</v>
      </c>
      <c r="CL1188" s="109" cm="1">
        <f t="array" ref="CL1188">IF($AG1188,SQRT(SUMPRODUCT($AH$2:$AH1188, (AX$2:AX1188-BR1188)^2)/(SUM($AH$2:$AH1188)-1)),0)</f>
        <v>0</v>
      </c>
      <c r="CM1188" s="109" cm="1">
        <f t="array" ref="CM1188">IF($AG1188,SQRT(SUMPRODUCT($AH$2:$AH1188, (AY$2:AY1188-BS1188)^2)/(SUM($AH$2:$AH1188)-1)),0)</f>
        <v>0</v>
      </c>
      <c r="CN1188" s="109" cm="1">
        <f t="array" ref="CN1188">IF($AG1188,SQRT(SUMPRODUCT($AH$2:$AH1188, (AZ$2:AZ1188-BT1188)^2)/(SUM($AH$2:$AH1188)-1)),0)</f>
        <v>0</v>
      </c>
      <c r="CO1188" s="109" cm="1">
        <f t="array" ref="CO1188">IF($AG1188,SQRT(SUMPRODUCT($AH$2:$AH1188, (BA$2:BA1188-BU1188)^2)/(SUM($AH$2:$AH1188)-1)),0)</f>
        <v>0</v>
      </c>
    </row>
    <row r="1189" spans="34:93" x14ac:dyDescent="0.25">
      <c r="AH1189" s="99" t="str">
        <f t="shared" si="268"/>
        <v/>
      </c>
      <c r="AI1189" s="11">
        <f t="shared" ca="1" si="277"/>
        <v>0</v>
      </c>
      <c r="AJ1189" s="11">
        <f t="shared" ca="1" si="277"/>
        <v>0</v>
      </c>
      <c r="AK1189" s="11">
        <f t="shared" ca="1" si="277"/>
        <v>0</v>
      </c>
      <c r="AL1189" s="11">
        <f t="shared" ca="1" si="277"/>
        <v>0</v>
      </c>
      <c r="AM1189" s="11">
        <f t="shared" ca="1" si="277"/>
        <v>0</v>
      </c>
      <c r="AN1189" s="11">
        <f t="shared" ca="1" si="277"/>
        <v>0</v>
      </c>
      <c r="AO1189" s="11">
        <f t="shared" ca="1" si="277"/>
        <v>0</v>
      </c>
      <c r="AP1189" s="11">
        <f t="shared" ca="1" si="277"/>
        <v>0</v>
      </c>
      <c r="AQ1189" s="11">
        <f t="shared" ca="1" si="277"/>
        <v>0</v>
      </c>
      <c r="AR1189" s="11">
        <f t="shared" ca="1" si="277"/>
        <v>0</v>
      </c>
      <c r="AS1189" s="11">
        <f t="shared" ca="1" si="278"/>
        <v>0</v>
      </c>
      <c r="AT1189" s="11">
        <f t="shared" ca="1" si="278"/>
        <v>0</v>
      </c>
      <c r="AU1189" s="11">
        <f t="shared" ca="1" si="278"/>
        <v>0</v>
      </c>
      <c r="AV1189" s="11">
        <f t="shared" ca="1" si="278"/>
        <v>0</v>
      </c>
      <c r="AW1189" s="11">
        <f t="shared" ca="1" si="278"/>
        <v>0</v>
      </c>
      <c r="AX1189" s="11">
        <f t="shared" ca="1" si="278"/>
        <v>0</v>
      </c>
      <c r="AY1189" s="11">
        <f t="shared" ca="1" si="278"/>
        <v>0</v>
      </c>
      <c r="AZ1189" s="11">
        <f t="shared" ca="1" si="278"/>
        <v>0</v>
      </c>
      <c r="BA1189" s="11">
        <f t="shared" ca="1" si="278"/>
        <v>0</v>
      </c>
      <c r="BB1189" s="11"/>
      <c r="BC1189" s="11">
        <f>IF($AG1189,SUMPRODUCT(AI$2:AI1189,$AH$2:$AH1189)/SUM($AH$2:$AH1189),0)</f>
        <v>0</v>
      </c>
      <c r="BD1189" s="11">
        <f>IF($AG1189,SUMPRODUCT(AJ$2:AJ1189,$AH$2:$AH1189)/SUM($AH$2:$AH1189),0)</f>
        <v>0</v>
      </c>
      <c r="BE1189" s="11">
        <f>IF($AG1189,SUMPRODUCT(AK$2:AK1189,$AH$2:$AH1189)/SUM($AH$2:$AH1189),0)</f>
        <v>0</v>
      </c>
      <c r="BF1189" s="11">
        <f>IF($AG1189,SUMPRODUCT(AL$2:AL1189,$AH$2:$AH1189)/SUM($AH$2:$AH1189),0)</f>
        <v>0</v>
      </c>
      <c r="BG1189" s="11">
        <f>IF($AG1189,SUMPRODUCT(AM$2:AM1189,$AH$2:$AH1189)/SUM($AH$2:$AH1189),0)</f>
        <v>0</v>
      </c>
      <c r="BH1189" s="11">
        <f>IF($AG1189,SUMPRODUCT(AN$2:AN1189,$AH$2:$AH1189)/SUM($AH$2:$AH1189),0)</f>
        <v>0</v>
      </c>
      <c r="BI1189" s="11">
        <f>IF($AG1189,SUMPRODUCT(AO$2:AO1189,$AH$2:$AH1189)/SUM($AH$2:$AH1189),0)</f>
        <v>0</v>
      </c>
      <c r="BJ1189" s="11">
        <f>IF($AG1189,SUMPRODUCT(AP$2:AP1189,$AH$2:$AH1189)/SUM($AH$2:$AH1189),0)</f>
        <v>0</v>
      </c>
      <c r="BK1189" s="11">
        <f>IF($AG1189,SUMPRODUCT(AQ$2:AQ1189,$AH$2:$AH1189)/SUM($AH$2:$AH1189),0)</f>
        <v>0</v>
      </c>
      <c r="BL1189" s="11">
        <f>IF($AG1189,SUMPRODUCT(AR$2:AR1189,$AH$2:$AH1189)/SUM($AH$2:$AH1189),0)</f>
        <v>0</v>
      </c>
      <c r="BM1189" s="11">
        <f>IF($AG1189,SUMPRODUCT(AS$2:AS1189,$AH$2:$AH1189)/SUM($AH$2:$AH1189),0)</f>
        <v>0</v>
      </c>
      <c r="BN1189" s="11">
        <f>IF($AG1189,SUMPRODUCT(AT$2:AT1189,$AH$2:$AH1189)/SUM($AH$2:$AH1189),0)</f>
        <v>0</v>
      </c>
      <c r="BO1189" s="11">
        <f>IF($AG1189,SUMPRODUCT(AU$2:AU1189,$AH$2:$AH1189)/SUM($AH$2:$AH1189),0)</f>
        <v>0</v>
      </c>
      <c r="BP1189" s="11">
        <f>IF($AG1189,SUMPRODUCT(AV$2:AV1189,$AH$2:$AH1189)/SUM($AH$2:$AH1189),0)</f>
        <v>0</v>
      </c>
      <c r="BQ1189" s="11">
        <f>IF($AG1189,SUMPRODUCT(AW$2:AW1189,$AH$2:$AH1189)/SUM($AH$2:$AH1189),0)</f>
        <v>0</v>
      </c>
      <c r="BR1189" s="11">
        <f>IF($AG1189,SUMPRODUCT(AX$2:AX1189,$AH$2:$AH1189)/SUM($AH$2:$AH1189),0)</f>
        <v>0</v>
      </c>
      <c r="BS1189" s="11">
        <f>IF($AG1189,SUMPRODUCT(AY$2:AY1189,$AH$2:$AH1189)/SUM($AH$2:$AH1189),0)</f>
        <v>0</v>
      </c>
      <c r="BT1189" s="11">
        <f>IF($AG1189,SUMPRODUCT(AZ$2:AZ1189,$AH$2:$AH1189)/SUM($AH$2:$AH1189),0)</f>
        <v>0</v>
      </c>
      <c r="BU1189" s="11">
        <f>IF($AG1189,SUMPRODUCT(BA$2:BA1189,$AH$2:$AH1189)/SUM($AH$2:$AH1189),0)</f>
        <v>0</v>
      </c>
      <c r="BV1189" s="11"/>
      <c r="BW1189" s="109" cm="1">
        <f t="array" ref="BW1189">IF($AG1189,SQRT(SUMPRODUCT($AH$2:$AH1189, (AI$2:AI1189-BC1189)^2)/(SUM($AH$2:$AH1189)-1)),0)</f>
        <v>0</v>
      </c>
      <c r="BX1189" s="109" cm="1">
        <f t="array" ref="BX1189">IF($AG1189,SQRT(SUMPRODUCT($AH$2:$AH1189, (AJ$2:AJ1189-BD1189)^2)/(SUM($AH$2:$AH1189)-1)),0)</f>
        <v>0</v>
      </c>
      <c r="BY1189" s="109" cm="1">
        <f t="array" ref="BY1189">IF($AG1189,SQRT(SUMPRODUCT($AH$2:$AH1189, (AK$2:AK1189-BE1189)^2)/(SUM($AH$2:$AH1189)-1)),0)</f>
        <v>0</v>
      </c>
      <c r="BZ1189" s="109" cm="1">
        <f t="array" ref="BZ1189">IF($AG1189,SQRT(SUMPRODUCT($AH$2:$AH1189, (AL$2:AL1189-BF1189)^2)/(SUM($AH$2:$AH1189)-1)),0)</f>
        <v>0</v>
      </c>
      <c r="CA1189" s="109" cm="1">
        <f t="array" ref="CA1189">IF($AG1189,SQRT(SUMPRODUCT($AH$2:$AH1189, (AM$2:AM1189-BG1189)^2)/(SUM($AH$2:$AH1189)-1)),0)</f>
        <v>0</v>
      </c>
      <c r="CB1189" s="109" cm="1">
        <f t="array" ref="CB1189">IF($AG1189,SQRT(SUMPRODUCT($AH$2:$AH1189, (AN$2:AN1189-BH1189)^2)/(SUM($AH$2:$AH1189)-1)),0)</f>
        <v>0</v>
      </c>
      <c r="CC1189" s="109" cm="1">
        <f t="array" ref="CC1189">IF($AG1189,SQRT(SUMPRODUCT($AH$2:$AH1189, (AO$2:AO1189-BI1189)^2)/(SUM($AH$2:$AH1189)-1)),0)</f>
        <v>0</v>
      </c>
      <c r="CD1189" s="109" cm="1">
        <f t="array" ref="CD1189">IF($AG1189,SQRT(SUMPRODUCT($AH$2:$AH1189, (AP$2:AP1189-BJ1189)^2)/(SUM($AH$2:$AH1189)-1)),0)</f>
        <v>0</v>
      </c>
      <c r="CE1189" s="109" cm="1">
        <f t="array" ref="CE1189">IF($AG1189,SQRT(SUMPRODUCT($AH$2:$AH1189, (AQ$2:AQ1189-BK1189)^2)/(SUM($AH$2:$AH1189)-1)),0)</f>
        <v>0</v>
      </c>
      <c r="CF1189" s="109" cm="1">
        <f t="array" ref="CF1189">IF($AG1189,SQRT(SUMPRODUCT($AH$2:$AH1189, (AR$2:AR1189-BL1189)^2)/(SUM($AH$2:$AH1189)-1)),0)</f>
        <v>0</v>
      </c>
      <c r="CG1189" s="109" cm="1">
        <f t="array" ref="CG1189">IF($AG1189,SQRT(SUMPRODUCT($AH$2:$AH1189, (AS$2:AS1189-BM1189)^2)/(SUM($AH$2:$AH1189)-1)),0)</f>
        <v>0</v>
      </c>
      <c r="CH1189" s="109" cm="1">
        <f t="array" ref="CH1189">IF($AG1189,SQRT(SUMPRODUCT($AH$2:$AH1189, (AT$2:AT1189-BN1189)^2)/(SUM($AH$2:$AH1189)-1)),0)</f>
        <v>0</v>
      </c>
      <c r="CI1189" s="109" cm="1">
        <f t="array" ref="CI1189">IF($AG1189,SQRT(SUMPRODUCT($AH$2:$AH1189, (AU$2:AU1189-BO1189)^2)/(SUM($AH$2:$AH1189)-1)),0)</f>
        <v>0</v>
      </c>
      <c r="CJ1189" s="109" cm="1">
        <f t="array" ref="CJ1189">IF($AG1189,SQRT(SUMPRODUCT($AH$2:$AH1189, (AV$2:AV1189-BP1189)^2)/(SUM($AH$2:$AH1189)-1)),0)</f>
        <v>0</v>
      </c>
      <c r="CK1189" s="109" cm="1">
        <f t="array" ref="CK1189">IF($AG1189,SQRT(SUMPRODUCT($AH$2:$AH1189, (AW$2:AW1189-BQ1189)^2)/(SUM($AH$2:$AH1189)-1)),0)</f>
        <v>0</v>
      </c>
      <c r="CL1189" s="109" cm="1">
        <f t="array" ref="CL1189">IF($AG1189,SQRT(SUMPRODUCT($AH$2:$AH1189, (AX$2:AX1189-BR1189)^2)/(SUM($AH$2:$AH1189)-1)),0)</f>
        <v>0</v>
      </c>
      <c r="CM1189" s="109" cm="1">
        <f t="array" ref="CM1189">IF($AG1189,SQRT(SUMPRODUCT($AH$2:$AH1189, (AY$2:AY1189-BS1189)^2)/(SUM($AH$2:$AH1189)-1)),0)</f>
        <v>0</v>
      </c>
      <c r="CN1189" s="109" cm="1">
        <f t="array" ref="CN1189">IF($AG1189,SQRT(SUMPRODUCT($AH$2:$AH1189, (AZ$2:AZ1189-BT1189)^2)/(SUM($AH$2:$AH1189)-1)),0)</f>
        <v>0</v>
      </c>
      <c r="CO1189" s="109" cm="1">
        <f t="array" ref="CO1189">IF($AG1189,SQRT(SUMPRODUCT($AH$2:$AH1189, (BA$2:BA1189-BU1189)^2)/(SUM($AH$2:$AH1189)-1)),0)</f>
        <v>0</v>
      </c>
    </row>
    <row r="1190" spans="34:93" x14ac:dyDescent="0.25">
      <c r="AH1190" s="99" t="str">
        <f t="shared" si="268"/>
        <v/>
      </c>
      <c r="AI1190" s="11">
        <f t="shared" ca="1" si="277"/>
        <v>0</v>
      </c>
      <c r="AJ1190" s="11">
        <f t="shared" ca="1" si="277"/>
        <v>0</v>
      </c>
      <c r="AK1190" s="11">
        <f t="shared" ca="1" si="277"/>
        <v>0</v>
      </c>
      <c r="AL1190" s="11">
        <f t="shared" ca="1" si="277"/>
        <v>0</v>
      </c>
      <c r="AM1190" s="11">
        <f t="shared" ca="1" si="277"/>
        <v>0</v>
      </c>
      <c r="AN1190" s="11">
        <f t="shared" ca="1" si="277"/>
        <v>0</v>
      </c>
      <c r="AO1190" s="11">
        <f t="shared" ca="1" si="277"/>
        <v>0</v>
      </c>
      <c r="AP1190" s="11">
        <f t="shared" ca="1" si="277"/>
        <v>0</v>
      </c>
      <c r="AQ1190" s="11">
        <f t="shared" ca="1" si="277"/>
        <v>0</v>
      </c>
      <c r="AR1190" s="11">
        <f t="shared" ca="1" si="277"/>
        <v>0</v>
      </c>
      <c r="AS1190" s="11">
        <f t="shared" ca="1" si="278"/>
        <v>0</v>
      </c>
      <c r="AT1190" s="11">
        <f t="shared" ca="1" si="278"/>
        <v>0</v>
      </c>
      <c r="AU1190" s="11">
        <f t="shared" ca="1" si="278"/>
        <v>0</v>
      </c>
      <c r="AV1190" s="11">
        <f t="shared" ca="1" si="278"/>
        <v>0</v>
      </c>
      <c r="AW1190" s="11">
        <f t="shared" ca="1" si="278"/>
        <v>0</v>
      </c>
      <c r="AX1190" s="11">
        <f t="shared" ca="1" si="278"/>
        <v>0</v>
      </c>
      <c r="AY1190" s="11">
        <f t="shared" ca="1" si="278"/>
        <v>0</v>
      </c>
      <c r="AZ1190" s="11">
        <f t="shared" ca="1" si="278"/>
        <v>0</v>
      </c>
      <c r="BA1190" s="11">
        <f t="shared" ca="1" si="278"/>
        <v>0</v>
      </c>
      <c r="BB1190" s="11"/>
      <c r="BC1190" s="11">
        <f>IF($AG1190,SUMPRODUCT(AI$2:AI1190,$AH$2:$AH1190)/SUM($AH$2:$AH1190),0)</f>
        <v>0</v>
      </c>
      <c r="BD1190" s="11">
        <f>IF($AG1190,SUMPRODUCT(AJ$2:AJ1190,$AH$2:$AH1190)/SUM($AH$2:$AH1190),0)</f>
        <v>0</v>
      </c>
      <c r="BE1190" s="11">
        <f>IF($AG1190,SUMPRODUCT(AK$2:AK1190,$AH$2:$AH1190)/SUM($AH$2:$AH1190),0)</f>
        <v>0</v>
      </c>
      <c r="BF1190" s="11">
        <f>IF($AG1190,SUMPRODUCT(AL$2:AL1190,$AH$2:$AH1190)/SUM($AH$2:$AH1190),0)</f>
        <v>0</v>
      </c>
      <c r="BG1190" s="11">
        <f>IF($AG1190,SUMPRODUCT(AM$2:AM1190,$AH$2:$AH1190)/SUM($AH$2:$AH1190),0)</f>
        <v>0</v>
      </c>
      <c r="BH1190" s="11">
        <f>IF($AG1190,SUMPRODUCT(AN$2:AN1190,$AH$2:$AH1190)/SUM($AH$2:$AH1190),0)</f>
        <v>0</v>
      </c>
      <c r="BI1190" s="11">
        <f>IF($AG1190,SUMPRODUCT(AO$2:AO1190,$AH$2:$AH1190)/SUM($AH$2:$AH1190),0)</f>
        <v>0</v>
      </c>
      <c r="BJ1190" s="11">
        <f>IF($AG1190,SUMPRODUCT(AP$2:AP1190,$AH$2:$AH1190)/SUM($AH$2:$AH1190),0)</f>
        <v>0</v>
      </c>
      <c r="BK1190" s="11">
        <f>IF($AG1190,SUMPRODUCT(AQ$2:AQ1190,$AH$2:$AH1190)/SUM($AH$2:$AH1190),0)</f>
        <v>0</v>
      </c>
      <c r="BL1190" s="11">
        <f>IF($AG1190,SUMPRODUCT(AR$2:AR1190,$AH$2:$AH1190)/SUM($AH$2:$AH1190),0)</f>
        <v>0</v>
      </c>
      <c r="BM1190" s="11">
        <f>IF($AG1190,SUMPRODUCT(AS$2:AS1190,$AH$2:$AH1190)/SUM($AH$2:$AH1190),0)</f>
        <v>0</v>
      </c>
      <c r="BN1190" s="11">
        <f>IF($AG1190,SUMPRODUCT(AT$2:AT1190,$AH$2:$AH1190)/SUM($AH$2:$AH1190),0)</f>
        <v>0</v>
      </c>
      <c r="BO1190" s="11">
        <f>IF($AG1190,SUMPRODUCT(AU$2:AU1190,$AH$2:$AH1190)/SUM($AH$2:$AH1190),0)</f>
        <v>0</v>
      </c>
      <c r="BP1190" s="11">
        <f>IF($AG1190,SUMPRODUCT(AV$2:AV1190,$AH$2:$AH1190)/SUM($AH$2:$AH1190),0)</f>
        <v>0</v>
      </c>
      <c r="BQ1190" s="11">
        <f>IF($AG1190,SUMPRODUCT(AW$2:AW1190,$AH$2:$AH1190)/SUM($AH$2:$AH1190),0)</f>
        <v>0</v>
      </c>
      <c r="BR1190" s="11">
        <f>IF($AG1190,SUMPRODUCT(AX$2:AX1190,$AH$2:$AH1190)/SUM($AH$2:$AH1190),0)</f>
        <v>0</v>
      </c>
      <c r="BS1190" s="11">
        <f>IF($AG1190,SUMPRODUCT(AY$2:AY1190,$AH$2:$AH1190)/SUM($AH$2:$AH1190),0)</f>
        <v>0</v>
      </c>
      <c r="BT1190" s="11">
        <f>IF($AG1190,SUMPRODUCT(AZ$2:AZ1190,$AH$2:$AH1190)/SUM($AH$2:$AH1190),0)</f>
        <v>0</v>
      </c>
      <c r="BU1190" s="11">
        <f>IF($AG1190,SUMPRODUCT(BA$2:BA1190,$AH$2:$AH1190)/SUM($AH$2:$AH1190),0)</f>
        <v>0</v>
      </c>
      <c r="BV1190" s="11"/>
      <c r="BW1190" s="109" cm="1">
        <f t="array" ref="BW1190">IF($AG1190,SQRT(SUMPRODUCT($AH$2:$AH1190, (AI$2:AI1190-BC1190)^2)/(SUM($AH$2:$AH1190)-1)),0)</f>
        <v>0</v>
      </c>
      <c r="BX1190" s="109" cm="1">
        <f t="array" ref="BX1190">IF($AG1190,SQRT(SUMPRODUCT($AH$2:$AH1190, (AJ$2:AJ1190-BD1190)^2)/(SUM($AH$2:$AH1190)-1)),0)</f>
        <v>0</v>
      </c>
      <c r="BY1190" s="109" cm="1">
        <f t="array" ref="BY1190">IF($AG1190,SQRT(SUMPRODUCT($AH$2:$AH1190, (AK$2:AK1190-BE1190)^2)/(SUM($AH$2:$AH1190)-1)),0)</f>
        <v>0</v>
      </c>
      <c r="BZ1190" s="109" cm="1">
        <f t="array" ref="BZ1190">IF($AG1190,SQRT(SUMPRODUCT($AH$2:$AH1190, (AL$2:AL1190-BF1190)^2)/(SUM($AH$2:$AH1190)-1)),0)</f>
        <v>0</v>
      </c>
      <c r="CA1190" s="109" cm="1">
        <f t="array" ref="CA1190">IF($AG1190,SQRT(SUMPRODUCT($AH$2:$AH1190, (AM$2:AM1190-BG1190)^2)/(SUM($AH$2:$AH1190)-1)),0)</f>
        <v>0</v>
      </c>
      <c r="CB1190" s="109" cm="1">
        <f t="array" ref="CB1190">IF($AG1190,SQRT(SUMPRODUCT($AH$2:$AH1190, (AN$2:AN1190-BH1190)^2)/(SUM($AH$2:$AH1190)-1)),0)</f>
        <v>0</v>
      </c>
      <c r="CC1190" s="109" cm="1">
        <f t="array" ref="CC1190">IF($AG1190,SQRT(SUMPRODUCT($AH$2:$AH1190, (AO$2:AO1190-BI1190)^2)/(SUM($AH$2:$AH1190)-1)),0)</f>
        <v>0</v>
      </c>
      <c r="CD1190" s="109" cm="1">
        <f t="array" ref="CD1190">IF($AG1190,SQRT(SUMPRODUCT($AH$2:$AH1190, (AP$2:AP1190-BJ1190)^2)/(SUM($AH$2:$AH1190)-1)),0)</f>
        <v>0</v>
      </c>
      <c r="CE1190" s="109" cm="1">
        <f t="array" ref="CE1190">IF($AG1190,SQRT(SUMPRODUCT($AH$2:$AH1190, (AQ$2:AQ1190-BK1190)^2)/(SUM($AH$2:$AH1190)-1)),0)</f>
        <v>0</v>
      </c>
      <c r="CF1190" s="109" cm="1">
        <f t="array" ref="CF1190">IF($AG1190,SQRT(SUMPRODUCT($AH$2:$AH1190, (AR$2:AR1190-BL1190)^2)/(SUM($AH$2:$AH1190)-1)),0)</f>
        <v>0</v>
      </c>
      <c r="CG1190" s="109" cm="1">
        <f t="array" ref="CG1190">IF($AG1190,SQRT(SUMPRODUCT($AH$2:$AH1190, (AS$2:AS1190-BM1190)^2)/(SUM($AH$2:$AH1190)-1)),0)</f>
        <v>0</v>
      </c>
      <c r="CH1190" s="109" cm="1">
        <f t="array" ref="CH1190">IF($AG1190,SQRT(SUMPRODUCT($AH$2:$AH1190, (AT$2:AT1190-BN1190)^2)/(SUM($AH$2:$AH1190)-1)),0)</f>
        <v>0</v>
      </c>
      <c r="CI1190" s="109" cm="1">
        <f t="array" ref="CI1190">IF($AG1190,SQRT(SUMPRODUCT($AH$2:$AH1190, (AU$2:AU1190-BO1190)^2)/(SUM($AH$2:$AH1190)-1)),0)</f>
        <v>0</v>
      </c>
      <c r="CJ1190" s="109" cm="1">
        <f t="array" ref="CJ1190">IF($AG1190,SQRT(SUMPRODUCT($AH$2:$AH1190, (AV$2:AV1190-BP1190)^2)/(SUM($AH$2:$AH1190)-1)),0)</f>
        <v>0</v>
      </c>
      <c r="CK1190" s="109" cm="1">
        <f t="array" ref="CK1190">IF($AG1190,SQRT(SUMPRODUCT($AH$2:$AH1190, (AW$2:AW1190-BQ1190)^2)/(SUM($AH$2:$AH1190)-1)),0)</f>
        <v>0</v>
      </c>
      <c r="CL1190" s="109" cm="1">
        <f t="array" ref="CL1190">IF($AG1190,SQRT(SUMPRODUCT($AH$2:$AH1190, (AX$2:AX1190-BR1190)^2)/(SUM($AH$2:$AH1190)-1)),0)</f>
        <v>0</v>
      </c>
      <c r="CM1190" s="109" cm="1">
        <f t="array" ref="CM1190">IF($AG1190,SQRT(SUMPRODUCT($AH$2:$AH1190, (AY$2:AY1190-BS1190)^2)/(SUM($AH$2:$AH1190)-1)),0)</f>
        <v>0</v>
      </c>
      <c r="CN1190" s="109" cm="1">
        <f t="array" ref="CN1190">IF($AG1190,SQRT(SUMPRODUCT($AH$2:$AH1190, (AZ$2:AZ1190-BT1190)^2)/(SUM($AH$2:$AH1190)-1)),0)</f>
        <v>0</v>
      </c>
      <c r="CO1190" s="109" cm="1">
        <f t="array" ref="CO1190">IF($AG1190,SQRT(SUMPRODUCT($AH$2:$AH1190, (BA$2:BA1190-BU1190)^2)/(SUM($AH$2:$AH1190)-1)),0)</f>
        <v>0</v>
      </c>
    </row>
    <row r="1191" spans="34:93" x14ac:dyDescent="0.25">
      <c r="AH1191" s="99" t="str">
        <f t="shared" si="268"/>
        <v/>
      </c>
      <c r="AI1191" s="11">
        <f t="shared" ca="1" si="277"/>
        <v>0</v>
      </c>
      <c r="AJ1191" s="11">
        <f t="shared" ca="1" si="277"/>
        <v>0</v>
      </c>
      <c r="AK1191" s="11">
        <f t="shared" ca="1" si="277"/>
        <v>0</v>
      </c>
      <c r="AL1191" s="11">
        <f t="shared" ca="1" si="277"/>
        <v>0</v>
      </c>
      <c r="AM1191" s="11">
        <f t="shared" ca="1" si="277"/>
        <v>0</v>
      </c>
      <c r="AN1191" s="11">
        <f t="shared" ca="1" si="277"/>
        <v>0</v>
      </c>
      <c r="AO1191" s="11">
        <f t="shared" ca="1" si="277"/>
        <v>0</v>
      </c>
      <c r="AP1191" s="11">
        <f t="shared" ca="1" si="277"/>
        <v>0</v>
      </c>
      <c r="AQ1191" s="11">
        <f t="shared" ca="1" si="277"/>
        <v>0</v>
      </c>
      <c r="AR1191" s="11">
        <f t="shared" ca="1" si="277"/>
        <v>0</v>
      </c>
      <c r="AS1191" s="11">
        <f t="shared" ca="1" si="278"/>
        <v>0</v>
      </c>
      <c r="AT1191" s="11">
        <f t="shared" ca="1" si="278"/>
        <v>0</v>
      </c>
      <c r="AU1191" s="11">
        <f t="shared" ca="1" si="278"/>
        <v>0</v>
      </c>
      <c r="AV1191" s="11">
        <f t="shared" ca="1" si="278"/>
        <v>0</v>
      </c>
      <c r="AW1191" s="11">
        <f t="shared" ca="1" si="278"/>
        <v>0</v>
      </c>
      <c r="AX1191" s="11">
        <f t="shared" ca="1" si="278"/>
        <v>0</v>
      </c>
      <c r="AY1191" s="11">
        <f t="shared" ca="1" si="278"/>
        <v>0</v>
      </c>
      <c r="AZ1191" s="11">
        <f t="shared" ca="1" si="278"/>
        <v>0</v>
      </c>
      <c r="BA1191" s="11">
        <f t="shared" ca="1" si="278"/>
        <v>0</v>
      </c>
      <c r="BB1191" s="11"/>
      <c r="BC1191" s="11">
        <f>IF($AG1191,SUMPRODUCT(AI$2:AI1191,$AH$2:$AH1191)/SUM($AH$2:$AH1191),0)</f>
        <v>0</v>
      </c>
      <c r="BD1191" s="11">
        <f>IF($AG1191,SUMPRODUCT(AJ$2:AJ1191,$AH$2:$AH1191)/SUM($AH$2:$AH1191),0)</f>
        <v>0</v>
      </c>
      <c r="BE1191" s="11">
        <f>IF($AG1191,SUMPRODUCT(AK$2:AK1191,$AH$2:$AH1191)/SUM($AH$2:$AH1191),0)</f>
        <v>0</v>
      </c>
      <c r="BF1191" s="11">
        <f>IF($AG1191,SUMPRODUCT(AL$2:AL1191,$AH$2:$AH1191)/SUM($AH$2:$AH1191),0)</f>
        <v>0</v>
      </c>
      <c r="BG1191" s="11">
        <f>IF($AG1191,SUMPRODUCT(AM$2:AM1191,$AH$2:$AH1191)/SUM($AH$2:$AH1191),0)</f>
        <v>0</v>
      </c>
      <c r="BH1191" s="11">
        <f>IF($AG1191,SUMPRODUCT(AN$2:AN1191,$AH$2:$AH1191)/SUM($AH$2:$AH1191),0)</f>
        <v>0</v>
      </c>
      <c r="BI1191" s="11">
        <f>IF($AG1191,SUMPRODUCT(AO$2:AO1191,$AH$2:$AH1191)/SUM($AH$2:$AH1191),0)</f>
        <v>0</v>
      </c>
      <c r="BJ1191" s="11">
        <f>IF($AG1191,SUMPRODUCT(AP$2:AP1191,$AH$2:$AH1191)/SUM($AH$2:$AH1191),0)</f>
        <v>0</v>
      </c>
      <c r="BK1191" s="11">
        <f>IF($AG1191,SUMPRODUCT(AQ$2:AQ1191,$AH$2:$AH1191)/SUM($AH$2:$AH1191),0)</f>
        <v>0</v>
      </c>
      <c r="BL1191" s="11">
        <f>IF($AG1191,SUMPRODUCT(AR$2:AR1191,$AH$2:$AH1191)/SUM($AH$2:$AH1191),0)</f>
        <v>0</v>
      </c>
      <c r="BM1191" s="11">
        <f>IF($AG1191,SUMPRODUCT(AS$2:AS1191,$AH$2:$AH1191)/SUM($AH$2:$AH1191),0)</f>
        <v>0</v>
      </c>
      <c r="BN1191" s="11">
        <f>IF($AG1191,SUMPRODUCT(AT$2:AT1191,$AH$2:$AH1191)/SUM($AH$2:$AH1191),0)</f>
        <v>0</v>
      </c>
      <c r="BO1191" s="11">
        <f>IF($AG1191,SUMPRODUCT(AU$2:AU1191,$AH$2:$AH1191)/SUM($AH$2:$AH1191),0)</f>
        <v>0</v>
      </c>
      <c r="BP1191" s="11">
        <f>IF($AG1191,SUMPRODUCT(AV$2:AV1191,$AH$2:$AH1191)/SUM($AH$2:$AH1191),0)</f>
        <v>0</v>
      </c>
      <c r="BQ1191" s="11">
        <f>IF($AG1191,SUMPRODUCT(AW$2:AW1191,$AH$2:$AH1191)/SUM($AH$2:$AH1191),0)</f>
        <v>0</v>
      </c>
      <c r="BR1191" s="11">
        <f>IF($AG1191,SUMPRODUCT(AX$2:AX1191,$AH$2:$AH1191)/SUM($AH$2:$AH1191),0)</f>
        <v>0</v>
      </c>
      <c r="BS1191" s="11">
        <f>IF($AG1191,SUMPRODUCT(AY$2:AY1191,$AH$2:$AH1191)/SUM($AH$2:$AH1191),0)</f>
        <v>0</v>
      </c>
      <c r="BT1191" s="11">
        <f>IF($AG1191,SUMPRODUCT(AZ$2:AZ1191,$AH$2:$AH1191)/SUM($AH$2:$AH1191),0)</f>
        <v>0</v>
      </c>
      <c r="BU1191" s="11">
        <f>IF($AG1191,SUMPRODUCT(BA$2:BA1191,$AH$2:$AH1191)/SUM($AH$2:$AH1191),0)</f>
        <v>0</v>
      </c>
      <c r="BV1191" s="11"/>
      <c r="BW1191" s="109" cm="1">
        <f t="array" ref="BW1191">IF($AG1191,SQRT(SUMPRODUCT($AH$2:$AH1191, (AI$2:AI1191-BC1191)^2)/(SUM($AH$2:$AH1191)-1)),0)</f>
        <v>0</v>
      </c>
      <c r="BX1191" s="109" cm="1">
        <f t="array" ref="BX1191">IF($AG1191,SQRT(SUMPRODUCT($AH$2:$AH1191, (AJ$2:AJ1191-BD1191)^2)/(SUM($AH$2:$AH1191)-1)),0)</f>
        <v>0</v>
      </c>
      <c r="BY1191" s="109" cm="1">
        <f t="array" ref="BY1191">IF($AG1191,SQRT(SUMPRODUCT($AH$2:$AH1191, (AK$2:AK1191-BE1191)^2)/(SUM($AH$2:$AH1191)-1)),0)</f>
        <v>0</v>
      </c>
      <c r="BZ1191" s="109" cm="1">
        <f t="array" ref="BZ1191">IF($AG1191,SQRT(SUMPRODUCT($AH$2:$AH1191, (AL$2:AL1191-BF1191)^2)/(SUM($AH$2:$AH1191)-1)),0)</f>
        <v>0</v>
      </c>
      <c r="CA1191" s="109" cm="1">
        <f t="array" ref="CA1191">IF($AG1191,SQRT(SUMPRODUCT($AH$2:$AH1191, (AM$2:AM1191-BG1191)^2)/(SUM($AH$2:$AH1191)-1)),0)</f>
        <v>0</v>
      </c>
      <c r="CB1191" s="109" cm="1">
        <f t="array" ref="CB1191">IF($AG1191,SQRT(SUMPRODUCT($AH$2:$AH1191, (AN$2:AN1191-BH1191)^2)/(SUM($AH$2:$AH1191)-1)),0)</f>
        <v>0</v>
      </c>
      <c r="CC1191" s="109" cm="1">
        <f t="array" ref="CC1191">IF($AG1191,SQRT(SUMPRODUCT($AH$2:$AH1191, (AO$2:AO1191-BI1191)^2)/(SUM($AH$2:$AH1191)-1)),0)</f>
        <v>0</v>
      </c>
      <c r="CD1191" s="109" cm="1">
        <f t="array" ref="CD1191">IF($AG1191,SQRT(SUMPRODUCT($AH$2:$AH1191, (AP$2:AP1191-BJ1191)^2)/(SUM($AH$2:$AH1191)-1)),0)</f>
        <v>0</v>
      </c>
      <c r="CE1191" s="109" cm="1">
        <f t="array" ref="CE1191">IF($AG1191,SQRT(SUMPRODUCT($AH$2:$AH1191, (AQ$2:AQ1191-BK1191)^2)/(SUM($AH$2:$AH1191)-1)),0)</f>
        <v>0</v>
      </c>
      <c r="CF1191" s="109" cm="1">
        <f t="array" ref="CF1191">IF($AG1191,SQRT(SUMPRODUCT($AH$2:$AH1191, (AR$2:AR1191-BL1191)^2)/(SUM($AH$2:$AH1191)-1)),0)</f>
        <v>0</v>
      </c>
      <c r="CG1191" s="109" cm="1">
        <f t="array" ref="CG1191">IF($AG1191,SQRT(SUMPRODUCT($AH$2:$AH1191, (AS$2:AS1191-BM1191)^2)/(SUM($AH$2:$AH1191)-1)),0)</f>
        <v>0</v>
      </c>
      <c r="CH1191" s="109" cm="1">
        <f t="array" ref="CH1191">IF($AG1191,SQRT(SUMPRODUCT($AH$2:$AH1191, (AT$2:AT1191-BN1191)^2)/(SUM($AH$2:$AH1191)-1)),0)</f>
        <v>0</v>
      </c>
      <c r="CI1191" s="109" cm="1">
        <f t="array" ref="CI1191">IF($AG1191,SQRT(SUMPRODUCT($AH$2:$AH1191, (AU$2:AU1191-BO1191)^2)/(SUM($AH$2:$AH1191)-1)),0)</f>
        <v>0</v>
      </c>
      <c r="CJ1191" s="109" cm="1">
        <f t="array" ref="CJ1191">IF($AG1191,SQRT(SUMPRODUCT($AH$2:$AH1191, (AV$2:AV1191-BP1191)^2)/(SUM($AH$2:$AH1191)-1)),0)</f>
        <v>0</v>
      </c>
      <c r="CK1191" s="109" cm="1">
        <f t="array" ref="CK1191">IF($AG1191,SQRT(SUMPRODUCT($AH$2:$AH1191, (AW$2:AW1191-BQ1191)^2)/(SUM($AH$2:$AH1191)-1)),0)</f>
        <v>0</v>
      </c>
      <c r="CL1191" s="109" cm="1">
        <f t="array" ref="CL1191">IF($AG1191,SQRT(SUMPRODUCT($AH$2:$AH1191, (AX$2:AX1191-BR1191)^2)/(SUM($AH$2:$AH1191)-1)),0)</f>
        <v>0</v>
      </c>
      <c r="CM1191" s="109" cm="1">
        <f t="array" ref="CM1191">IF($AG1191,SQRT(SUMPRODUCT($AH$2:$AH1191, (AY$2:AY1191-BS1191)^2)/(SUM($AH$2:$AH1191)-1)),0)</f>
        <v>0</v>
      </c>
      <c r="CN1191" s="109" cm="1">
        <f t="array" ref="CN1191">IF($AG1191,SQRT(SUMPRODUCT($AH$2:$AH1191, (AZ$2:AZ1191-BT1191)^2)/(SUM($AH$2:$AH1191)-1)),0)</f>
        <v>0</v>
      </c>
      <c r="CO1191" s="109" cm="1">
        <f t="array" ref="CO1191">IF($AG1191,SQRT(SUMPRODUCT($AH$2:$AH1191, (BA$2:BA1191-BU1191)^2)/(SUM($AH$2:$AH1191)-1)),0)</f>
        <v>0</v>
      </c>
    </row>
    <row r="1192" spans="34:93" x14ac:dyDescent="0.25">
      <c r="AH1192" s="99" t="str">
        <f t="shared" si="268"/>
        <v/>
      </c>
      <c r="AI1192" s="11">
        <f t="shared" ca="1" si="277"/>
        <v>0</v>
      </c>
      <c r="AJ1192" s="11">
        <f t="shared" ca="1" si="277"/>
        <v>0</v>
      </c>
      <c r="AK1192" s="11">
        <f t="shared" ca="1" si="277"/>
        <v>0</v>
      </c>
      <c r="AL1192" s="11">
        <f t="shared" ca="1" si="277"/>
        <v>0</v>
      </c>
      <c r="AM1192" s="11">
        <f t="shared" ca="1" si="277"/>
        <v>0</v>
      </c>
      <c r="AN1192" s="11">
        <f t="shared" ca="1" si="277"/>
        <v>0</v>
      </c>
      <c r="AO1192" s="11">
        <f t="shared" ca="1" si="277"/>
        <v>0</v>
      </c>
      <c r="AP1192" s="11">
        <f t="shared" ca="1" si="277"/>
        <v>0</v>
      </c>
      <c r="AQ1192" s="11">
        <f t="shared" ca="1" si="277"/>
        <v>0</v>
      </c>
      <c r="AR1192" s="11">
        <f t="shared" ca="1" si="277"/>
        <v>0</v>
      </c>
      <c r="AS1192" s="11">
        <f t="shared" ca="1" si="278"/>
        <v>0</v>
      </c>
      <c r="AT1192" s="11">
        <f t="shared" ca="1" si="278"/>
        <v>0</v>
      </c>
      <c r="AU1192" s="11">
        <f t="shared" ca="1" si="278"/>
        <v>0</v>
      </c>
      <c r="AV1192" s="11">
        <f t="shared" ca="1" si="278"/>
        <v>0</v>
      </c>
      <c r="AW1192" s="11">
        <f t="shared" ca="1" si="278"/>
        <v>0</v>
      </c>
      <c r="AX1192" s="11">
        <f t="shared" ca="1" si="278"/>
        <v>0</v>
      </c>
      <c r="AY1192" s="11">
        <f t="shared" ca="1" si="278"/>
        <v>0</v>
      </c>
      <c r="AZ1192" s="11">
        <f t="shared" ca="1" si="278"/>
        <v>0</v>
      </c>
      <c r="BA1192" s="11">
        <f t="shared" ca="1" si="278"/>
        <v>0</v>
      </c>
      <c r="BB1192" s="11"/>
      <c r="BC1192" s="11">
        <f>IF($AG1192,SUMPRODUCT(AI$2:AI1192,$AH$2:$AH1192)/SUM($AH$2:$AH1192),0)</f>
        <v>0</v>
      </c>
      <c r="BD1192" s="11">
        <f>IF($AG1192,SUMPRODUCT(AJ$2:AJ1192,$AH$2:$AH1192)/SUM($AH$2:$AH1192),0)</f>
        <v>0</v>
      </c>
      <c r="BE1192" s="11">
        <f>IF($AG1192,SUMPRODUCT(AK$2:AK1192,$AH$2:$AH1192)/SUM($AH$2:$AH1192),0)</f>
        <v>0</v>
      </c>
      <c r="BF1192" s="11">
        <f>IF($AG1192,SUMPRODUCT(AL$2:AL1192,$AH$2:$AH1192)/SUM($AH$2:$AH1192),0)</f>
        <v>0</v>
      </c>
      <c r="BG1192" s="11">
        <f>IF($AG1192,SUMPRODUCT(AM$2:AM1192,$AH$2:$AH1192)/SUM($AH$2:$AH1192),0)</f>
        <v>0</v>
      </c>
      <c r="BH1192" s="11">
        <f>IF($AG1192,SUMPRODUCT(AN$2:AN1192,$AH$2:$AH1192)/SUM($AH$2:$AH1192),0)</f>
        <v>0</v>
      </c>
      <c r="BI1192" s="11">
        <f>IF($AG1192,SUMPRODUCT(AO$2:AO1192,$AH$2:$AH1192)/SUM($AH$2:$AH1192),0)</f>
        <v>0</v>
      </c>
      <c r="BJ1192" s="11">
        <f>IF($AG1192,SUMPRODUCT(AP$2:AP1192,$AH$2:$AH1192)/SUM($AH$2:$AH1192),0)</f>
        <v>0</v>
      </c>
      <c r="BK1192" s="11">
        <f>IF($AG1192,SUMPRODUCT(AQ$2:AQ1192,$AH$2:$AH1192)/SUM($AH$2:$AH1192),0)</f>
        <v>0</v>
      </c>
      <c r="BL1192" s="11">
        <f>IF($AG1192,SUMPRODUCT(AR$2:AR1192,$AH$2:$AH1192)/SUM($AH$2:$AH1192),0)</f>
        <v>0</v>
      </c>
      <c r="BM1192" s="11">
        <f>IF($AG1192,SUMPRODUCT(AS$2:AS1192,$AH$2:$AH1192)/SUM($AH$2:$AH1192),0)</f>
        <v>0</v>
      </c>
      <c r="BN1192" s="11">
        <f>IF($AG1192,SUMPRODUCT(AT$2:AT1192,$AH$2:$AH1192)/SUM($AH$2:$AH1192),0)</f>
        <v>0</v>
      </c>
      <c r="BO1192" s="11">
        <f>IF($AG1192,SUMPRODUCT(AU$2:AU1192,$AH$2:$AH1192)/SUM($AH$2:$AH1192),0)</f>
        <v>0</v>
      </c>
      <c r="BP1192" s="11">
        <f>IF($AG1192,SUMPRODUCT(AV$2:AV1192,$AH$2:$AH1192)/SUM($AH$2:$AH1192),0)</f>
        <v>0</v>
      </c>
      <c r="BQ1192" s="11">
        <f>IF($AG1192,SUMPRODUCT(AW$2:AW1192,$AH$2:$AH1192)/SUM($AH$2:$AH1192),0)</f>
        <v>0</v>
      </c>
      <c r="BR1192" s="11">
        <f>IF($AG1192,SUMPRODUCT(AX$2:AX1192,$AH$2:$AH1192)/SUM($AH$2:$AH1192),0)</f>
        <v>0</v>
      </c>
      <c r="BS1192" s="11">
        <f>IF($AG1192,SUMPRODUCT(AY$2:AY1192,$AH$2:$AH1192)/SUM($AH$2:$AH1192),0)</f>
        <v>0</v>
      </c>
      <c r="BT1192" s="11">
        <f>IF($AG1192,SUMPRODUCT(AZ$2:AZ1192,$AH$2:$AH1192)/SUM($AH$2:$AH1192),0)</f>
        <v>0</v>
      </c>
      <c r="BU1192" s="11">
        <f>IF($AG1192,SUMPRODUCT(BA$2:BA1192,$AH$2:$AH1192)/SUM($AH$2:$AH1192),0)</f>
        <v>0</v>
      </c>
      <c r="BV1192" s="11"/>
      <c r="BW1192" s="109" cm="1">
        <f t="array" ref="BW1192">IF($AG1192,SQRT(SUMPRODUCT($AH$2:$AH1192, (AI$2:AI1192-BC1192)^2)/(SUM($AH$2:$AH1192)-1)),0)</f>
        <v>0</v>
      </c>
      <c r="BX1192" s="109" cm="1">
        <f t="array" ref="BX1192">IF($AG1192,SQRT(SUMPRODUCT($AH$2:$AH1192, (AJ$2:AJ1192-BD1192)^2)/(SUM($AH$2:$AH1192)-1)),0)</f>
        <v>0</v>
      </c>
      <c r="BY1192" s="109" cm="1">
        <f t="array" ref="BY1192">IF($AG1192,SQRT(SUMPRODUCT($AH$2:$AH1192, (AK$2:AK1192-BE1192)^2)/(SUM($AH$2:$AH1192)-1)),0)</f>
        <v>0</v>
      </c>
      <c r="BZ1192" s="109" cm="1">
        <f t="array" ref="BZ1192">IF($AG1192,SQRT(SUMPRODUCT($AH$2:$AH1192, (AL$2:AL1192-BF1192)^2)/(SUM($AH$2:$AH1192)-1)),0)</f>
        <v>0</v>
      </c>
      <c r="CA1192" s="109" cm="1">
        <f t="array" ref="CA1192">IF($AG1192,SQRT(SUMPRODUCT($AH$2:$AH1192, (AM$2:AM1192-BG1192)^2)/(SUM($AH$2:$AH1192)-1)),0)</f>
        <v>0</v>
      </c>
      <c r="CB1192" s="109" cm="1">
        <f t="array" ref="CB1192">IF($AG1192,SQRT(SUMPRODUCT($AH$2:$AH1192, (AN$2:AN1192-BH1192)^2)/(SUM($AH$2:$AH1192)-1)),0)</f>
        <v>0</v>
      </c>
      <c r="CC1192" s="109" cm="1">
        <f t="array" ref="CC1192">IF($AG1192,SQRT(SUMPRODUCT($AH$2:$AH1192, (AO$2:AO1192-BI1192)^2)/(SUM($AH$2:$AH1192)-1)),0)</f>
        <v>0</v>
      </c>
      <c r="CD1192" s="109" cm="1">
        <f t="array" ref="CD1192">IF($AG1192,SQRT(SUMPRODUCT($AH$2:$AH1192, (AP$2:AP1192-BJ1192)^2)/(SUM($AH$2:$AH1192)-1)),0)</f>
        <v>0</v>
      </c>
      <c r="CE1192" s="109" cm="1">
        <f t="array" ref="CE1192">IF($AG1192,SQRT(SUMPRODUCT($AH$2:$AH1192, (AQ$2:AQ1192-BK1192)^2)/(SUM($AH$2:$AH1192)-1)),0)</f>
        <v>0</v>
      </c>
      <c r="CF1192" s="109" cm="1">
        <f t="array" ref="CF1192">IF($AG1192,SQRT(SUMPRODUCT($AH$2:$AH1192, (AR$2:AR1192-BL1192)^2)/(SUM($AH$2:$AH1192)-1)),0)</f>
        <v>0</v>
      </c>
      <c r="CG1192" s="109" cm="1">
        <f t="array" ref="CG1192">IF($AG1192,SQRT(SUMPRODUCT($AH$2:$AH1192, (AS$2:AS1192-BM1192)^2)/(SUM($AH$2:$AH1192)-1)),0)</f>
        <v>0</v>
      </c>
      <c r="CH1192" s="109" cm="1">
        <f t="array" ref="CH1192">IF($AG1192,SQRT(SUMPRODUCT($AH$2:$AH1192, (AT$2:AT1192-BN1192)^2)/(SUM($AH$2:$AH1192)-1)),0)</f>
        <v>0</v>
      </c>
      <c r="CI1192" s="109" cm="1">
        <f t="array" ref="CI1192">IF($AG1192,SQRT(SUMPRODUCT($AH$2:$AH1192, (AU$2:AU1192-BO1192)^2)/(SUM($AH$2:$AH1192)-1)),0)</f>
        <v>0</v>
      </c>
      <c r="CJ1192" s="109" cm="1">
        <f t="array" ref="CJ1192">IF($AG1192,SQRT(SUMPRODUCT($AH$2:$AH1192, (AV$2:AV1192-BP1192)^2)/(SUM($AH$2:$AH1192)-1)),0)</f>
        <v>0</v>
      </c>
      <c r="CK1192" s="109" cm="1">
        <f t="array" ref="CK1192">IF($AG1192,SQRT(SUMPRODUCT($AH$2:$AH1192, (AW$2:AW1192-BQ1192)^2)/(SUM($AH$2:$AH1192)-1)),0)</f>
        <v>0</v>
      </c>
      <c r="CL1192" s="109" cm="1">
        <f t="array" ref="CL1192">IF($AG1192,SQRT(SUMPRODUCT($AH$2:$AH1192, (AX$2:AX1192-BR1192)^2)/(SUM($AH$2:$AH1192)-1)),0)</f>
        <v>0</v>
      </c>
      <c r="CM1192" s="109" cm="1">
        <f t="array" ref="CM1192">IF($AG1192,SQRT(SUMPRODUCT($AH$2:$AH1192, (AY$2:AY1192-BS1192)^2)/(SUM($AH$2:$AH1192)-1)),0)</f>
        <v>0</v>
      </c>
      <c r="CN1192" s="109" cm="1">
        <f t="array" ref="CN1192">IF($AG1192,SQRT(SUMPRODUCT($AH$2:$AH1192, (AZ$2:AZ1192-BT1192)^2)/(SUM($AH$2:$AH1192)-1)),0)</f>
        <v>0</v>
      </c>
      <c r="CO1192" s="109" cm="1">
        <f t="array" ref="CO1192">IF($AG1192,SQRT(SUMPRODUCT($AH$2:$AH1192, (BA$2:BA1192-BU1192)^2)/(SUM($AH$2:$AH1192)-1)),0)</f>
        <v>0</v>
      </c>
    </row>
    <row r="1193" spans="34:93" x14ac:dyDescent="0.25">
      <c r="AH1193" s="99" t="str">
        <f t="shared" si="268"/>
        <v/>
      </c>
      <c r="AI1193" s="11">
        <f t="shared" ca="1" si="277"/>
        <v>0</v>
      </c>
      <c r="AJ1193" s="11">
        <f t="shared" ca="1" si="277"/>
        <v>0</v>
      </c>
      <c r="AK1193" s="11">
        <f t="shared" ca="1" si="277"/>
        <v>0</v>
      </c>
      <c r="AL1193" s="11">
        <f t="shared" ca="1" si="277"/>
        <v>0</v>
      </c>
      <c r="AM1193" s="11">
        <f t="shared" ca="1" si="277"/>
        <v>0</v>
      </c>
      <c r="AN1193" s="11">
        <f t="shared" ca="1" si="277"/>
        <v>0</v>
      </c>
      <c r="AO1193" s="11">
        <f t="shared" ca="1" si="277"/>
        <v>0</v>
      </c>
      <c r="AP1193" s="11">
        <f t="shared" ca="1" si="277"/>
        <v>0</v>
      </c>
      <c r="AQ1193" s="11">
        <f t="shared" ca="1" si="277"/>
        <v>0</v>
      </c>
      <c r="AR1193" s="11">
        <f t="shared" ca="1" si="277"/>
        <v>0</v>
      </c>
      <c r="AS1193" s="11">
        <f t="shared" ca="1" si="278"/>
        <v>0</v>
      </c>
      <c r="AT1193" s="11">
        <f t="shared" ca="1" si="278"/>
        <v>0</v>
      </c>
      <c r="AU1193" s="11">
        <f t="shared" ca="1" si="278"/>
        <v>0</v>
      </c>
      <c r="AV1193" s="11">
        <f t="shared" ca="1" si="278"/>
        <v>0</v>
      </c>
      <c r="AW1193" s="11">
        <f t="shared" ca="1" si="278"/>
        <v>0</v>
      </c>
      <c r="AX1193" s="11">
        <f t="shared" ca="1" si="278"/>
        <v>0</v>
      </c>
      <c r="AY1193" s="11">
        <f t="shared" ca="1" si="278"/>
        <v>0</v>
      </c>
      <c r="AZ1193" s="11">
        <f t="shared" ca="1" si="278"/>
        <v>0</v>
      </c>
      <c r="BA1193" s="11">
        <f t="shared" ca="1" si="278"/>
        <v>0</v>
      </c>
      <c r="BB1193" s="11"/>
      <c r="BC1193" s="11">
        <f>IF($AG1193,SUMPRODUCT(AI$2:AI1193,$AH$2:$AH1193)/SUM($AH$2:$AH1193),0)</f>
        <v>0</v>
      </c>
      <c r="BD1193" s="11">
        <f>IF($AG1193,SUMPRODUCT(AJ$2:AJ1193,$AH$2:$AH1193)/SUM($AH$2:$AH1193),0)</f>
        <v>0</v>
      </c>
      <c r="BE1193" s="11">
        <f>IF($AG1193,SUMPRODUCT(AK$2:AK1193,$AH$2:$AH1193)/SUM($AH$2:$AH1193),0)</f>
        <v>0</v>
      </c>
      <c r="BF1193" s="11">
        <f>IF($AG1193,SUMPRODUCT(AL$2:AL1193,$AH$2:$AH1193)/SUM($AH$2:$AH1193),0)</f>
        <v>0</v>
      </c>
      <c r="BG1193" s="11">
        <f>IF($AG1193,SUMPRODUCT(AM$2:AM1193,$AH$2:$AH1193)/SUM($AH$2:$AH1193),0)</f>
        <v>0</v>
      </c>
      <c r="BH1193" s="11">
        <f>IF($AG1193,SUMPRODUCT(AN$2:AN1193,$AH$2:$AH1193)/SUM($AH$2:$AH1193),0)</f>
        <v>0</v>
      </c>
      <c r="BI1193" s="11">
        <f>IF($AG1193,SUMPRODUCT(AO$2:AO1193,$AH$2:$AH1193)/SUM($AH$2:$AH1193),0)</f>
        <v>0</v>
      </c>
      <c r="BJ1193" s="11">
        <f>IF($AG1193,SUMPRODUCT(AP$2:AP1193,$AH$2:$AH1193)/SUM($AH$2:$AH1193),0)</f>
        <v>0</v>
      </c>
      <c r="BK1193" s="11">
        <f>IF($AG1193,SUMPRODUCT(AQ$2:AQ1193,$AH$2:$AH1193)/SUM($AH$2:$AH1193),0)</f>
        <v>0</v>
      </c>
      <c r="BL1193" s="11">
        <f>IF($AG1193,SUMPRODUCT(AR$2:AR1193,$AH$2:$AH1193)/SUM($AH$2:$AH1193),0)</f>
        <v>0</v>
      </c>
      <c r="BM1193" s="11">
        <f>IF($AG1193,SUMPRODUCT(AS$2:AS1193,$AH$2:$AH1193)/SUM($AH$2:$AH1193),0)</f>
        <v>0</v>
      </c>
      <c r="BN1193" s="11">
        <f>IF($AG1193,SUMPRODUCT(AT$2:AT1193,$AH$2:$AH1193)/SUM($AH$2:$AH1193),0)</f>
        <v>0</v>
      </c>
      <c r="BO1193" s="11">
        <f>IF($AG1193,SUMPRODUCT(AU$2:AU1193,$AH$2:$AH1193)/SUM($AH$2:$AH1193),0)</f>
        <v>0</v>
      </c>
      <c r="BP1193" s="11">
        <f>IF($AG1193,SUMPRODUCT(AV$2:AV1193,$AH$2:$AH1193)/SUM($AH$2:$AH1193),0)</f>
        <v>0</v>
      </c>
      <c r="BQ1193" s="11">
        <f>IF($AG1193,SUMPRODUCT(AW$2:AW1193,$AH$2:$AH1193)/SUM($AH$2:$AH1193),0)</f>
        <v>0</v>
      </c>
      <c r="BR1193" s="11">
        <f>IF($AG1193,SUMPRODUCT(AX$2:AX1193,$AH$2:$AH1193)/SUM($AH$2:$AH1193),0)</f>
        <v>0</v>
      </c>
      <c r="BS1193" s="11">
        <f>IF($AG1193,SUMPRODUCT(AY$2:AY1193,$AH$2:$AH1193)/SUM($AH$2:$AH1193),0)</f>
        <v>0</v>
      </c>
      <c r="BT1193" s="11">
        <f>IF($AG1193,SUMPRODUCT(AZ$2:AZ1193,$AH$2:$AH1193)/SUM($AH$2:$AH1193),0)</f>
        <v>0</v>
      </c>
      <c r="BU1193" s="11">
        <f>IF($AG1193,SUMPRODUCT(BA$2:BA1193,$AH$2:$AH1193)/SUM($AH$2:$AH1193),0)</f>
        <v>0</v>
      </c>
      <c r="BV1193" s="11"/>
      <c r="BW1193" s="109" cm="1">
        <f t="array" ref="BW1193">IF($AG1193,SQRT(SUMPRODUCT($AH$2:$AH1193, (AI$2:AI1193-BC1193)^2)/(SUM($AH$2:$AH1193)-1)),0)</f>
        <v>0</v>
      </c>
      <c r="BX1193" s="109" cm="1">
        <f t="array" ref="BX1193">IF($AG1193,SQRT(SUMPRODUCT($AH$2:$AH1193, (AJ$2:AJ1193-BD1193)^2)/(SUM($AH$2:$AH1193)-1)),0)</f>
        <v>0</v>
      </c>
      <c r="BY1193" s="109" cm="1">
        <f t="array" ref="BY1193">IF($AG1193,SQRT(SUMPRODUCT($AH$2:$AH1193, (AK$2:AK1193-BE1193)^2)/(SUM($AH$2:$AH1193)-1)),0)</f>
        <v>0</v>
      </c>
      <c r="BZ1193" s="109" cm="1">
        <f t="array" ref="BZ1193">IF($AG1193,SQRT(SUMPRODUCT($AH$2:$AH1193, (AL$2:AL1193-BF1193)^2)/(SUM($AH$2:$AH1193)-1)),0)</f>
        <v>0</v>
      </c>
      <c r="CA1193" s="109" cm="1">
        <f t="array" ref="CA1193">IF($AG1193,SQRT(SUMPRODUCT($AH$2:$AH1193, (AM$2:AM1193-BG1193)^2)/(SUM($AH$2:$AH1193)-1)),0)</f>
        <v>0</v>
      </c>
      <c r="CB1193" s="109" cm="1">
        <f t="array" ref="CB1193">IF($AG1193,SQRT(SUMPRODUCT($AH$2:$AH1193, (AN$2:AN1193-BH1193)^2)/(SUM($AH$2:$AH1193)-1)),0)</f>
        <v>0</v>
      </c>
      <c r="CC1193" s="109" cm="1">
        <f t="array" ref="CC1193">IF($AG1193,SQRT(SUMPRODUCT($AH$2:$AH1193, (AO$2:AO1193-BI1193)^2)/(SUM($AH$2:$AH1193)-1)),0)</f>
        <v>0</v>
      </c>
      <c r="CD1193" s="109" cm="1">
        <f t="array" ref="CD1193">IF($AG1193,SQRT(SUMPRODUCT($AH$2:$AH1193, (AP$2:AP1193-BJ1193)^2)/(SUM($AH$2:$AH1193)-1)),0)</f>
        <v>0</v>
      </c>
      <c r="CE1193" s="109" cm="1">
        <f t="array" ref="CE1193">IF($AG1193,SQRT(SUMPRODUCT($AH$2:$AH1193, (AQ$2:AQ1193-BK1193)^2)/(SUM($AH$2:$AH1193)-1)),0)</f>
        <v>0</v>
      </c>
      <c r="CF1193" s="109" cm="1">
        <f t="array" ref="CF1193">IF($AG1193,SQRT(SUMPRODUCT($AH$2:$AH1193, (AR$2:AR1193-BL1193)^2)/(SUM($AH$2:$AH1193)-1)),0)</f>
        <v>0</v>
      </c>
      <c r="CG1193" s="109" cm="1">
        <f t="array" ref="CG1193">IF($AG1193,SQRT(SUMPRODUCT($AH$2:$AH1193, (AS$2:AS1193-BM1193)^2)/(SUM($AH$2:$AH1193)-1)),0)</f>
        <v>0</v>
      </c>
      <c r="CH1193" s="109" cm="1">
        <f t="array" ref="CH1193">IF($AG1193,SQRT(SUMPRODUCT($AH$2:$AH1193, (AT$2:AT1193-BN1193)^2)/(SUM($AH$2:$AH1193)-1)),0)</f>
        <v>0</v>
      </c>
      <c r="CI1193" s="109" cm="1">
        <f t="array" ref="CI1193">IF($AG1193,SQRT(SUMPRODUCT($AH$2:$AH1193, (AU$2:AU1193-BO1193)^2)/(SUM($AH$2:$AH1193)-1)),0)</f>
        <v>0</v>
      </c>
      <c r="CJ1193" s="109" cm="1">
        <f t="array" ref="CJ1193">IF($AG1193,SQRT(SUMPRODUCT($AH$2:$AH1193, (AV$2:AV1193-BP1193)^2)/(SUM($AH$2:$AH1193)-1)),0)</f>
        <v>0</v>
      </c>
      <c r="CK1193" s="109" cm="1">
        <f t="array" ref="CK1193">IF($AG1193,SQRT(SUMPRODUCT($AH$2:$AH1193, (AW$2:AW1193-BQ1193)^2)/(SUM($AH$2:$AH1193)-1)),0)</f>
        <v>0</v>
      </c>
      <c r="CL1193" s="109" cm="1">
        <f t="array" ref="CL1193">IF($AG1193,SQRT(SUMPRODUCT($AH$2:$AH1193, (AX$2:AX1193-BR1193)^2)/(SUM($AH$2:$AH1193)-1)),0)</f>
        <v>0</v>
      </c>
      <c r="CM1193" s="109" cm="1">
        <f t="array" ref="CM1193">IF($AG1193,SQRT(SUMPRODUCT($AH$2:$AH1193, (AY$2:AY1193-BS1193)^2)/(SUM($AH$2:$AH1193)-1)),0)</f>
        <v>0</v>
      </c>
      <c r="CN1193" s="109" cm="1">
        <f t="array" ref="CN1193">IF($AG1193,SQRT(SUMPRODUCT($AH$2:$AH1193, (AZ$2:AZ1193-BT1193)^2)/(SUM($AH$2:$AH1193)-1)),0)</f>
        <v>0</v>
      </c>
      <c r="CO1193" s="109" cm="1">
        <f t="array" ref="CO1193">IF($AG1193,SQRT(SUMPRODUCT($AH$2:$AH1193, (BA$2:BA1193-BU1193)^2)/(SUM($AH$2:$AH1193)-1)),0)</f>
        <v>0</v>
      </c>
    </row>
    <row r="1194" spans="34:93" x14ac:dyDescent="0.25">
      <c r="AH1194" s="99" t="str">
        <f t="shared" si="268"/>
        <v/>
      </c>
      <c r="AI1194" s="11">
        <f t="shared" ca="1" si="277"/>
        <v>0</v>
      </c>
      <c r="AJ1194" s="11">
        <f t="shared" ca="1" si="277"/>
        <v>0</v>
      </c>
      <c r="AK1194" s="11">
        <f t="shared" ca="1" si="277"/>
        <v>0</v>
      </c>
      <c r="AL1194" s="11">
        <f t="shared" ca="1" si="277"/>
        <v>0</v>
      </c>
      <c r="AM1194" s="11">
        <f t="shared" ca="1" si="277"/>
        <v>0</v>
      </c>
      <c r="AN1194" s="11">
        <f t="shared" ca="1" si="277"/>
        <v>0</v>
      </c>
      <c r="AO1194" s="11">
        <f t="shared" ca="1" si="277"/>
        <v>0</v>
      </c>
      <c r="AP1194" s="11">
        <f t="shared" ca="1" si="277"/>
        <v>0</v>
      </c>
      <c r="AQ1194" s="11">
        <f t="shared" ca="1" si="277"/>
        <v>0</v>
      </c>
      <c r="AR1194" s="11">
        <f t="shared" ca="1" si="277"/>
        <v>0</v>
      </c>
      <c r="AS1194" s="11">
        <f t="shared" ca="1" si="278"/>
        <v>0</v>
      </c>
      <c r="AT1194" s="11">
        <f t="shared" ca="1" si="278"/>
        <v>0</v>
      </c>
      <c r="AU1194" s="11">
        <f t="shared" ca="1" si="278"/>
        <v>0</v>
      </c>
      <c r="AV1194" s="11">
        <f t="shared" ca="1" si="278"/>
        <v>0</v>
      </c>
      <c r="AW1194" s="11">
        <f t="shared" ca="1" si="278"/>
        <v>0</v>
      </c>
      <c r="AX1194" s="11">
        <f t="shared" ca="1" si="278"/>
        <v>0</v>
      </c>
      <c r="AY1194" s="11">
        <f t="shared" ca="1" si="278"/>
        <v>0</v>
      </c>
      <c r="AZ1194" s="11">
        <f t="shared" ca="1" si="278"/>
        <v>0</v>
      </c>
      <c r="BA1194" s="11">
        <f t="shared" ca="1" si="278"/>
        <v>0</v>
      </c>
      <c r="BB1194" s="11"/>
      <c r="BC1194" s="11">
        <f>IF($AG1194,SUMPRODUCT(AI$2:AI1194,$AH$2:$AH1194)/SUM($AH$2:$AH1194),0)</f>
        <v>0</v>
      </c>
      <c r="BD1194" s="11">
        <f>IF($AG1194,SUMPRODUCT(AJ$2:AJ1194,$AH$2:$AH1194)/SUM($AH$2:$AH1194),0)</f>
        <v>0</v>
      </c>
      <c r="BE1194" s="11">
        <f>IF($AG1194,SUMPRODUCT(AK$2:AK1194,$AH$2:$AH1194)/SUM($AH$2:$AH1194),0)</f>
        <v>0</v>
      </c>
      <c r="BF1194" s="11">
        <f>IF($AG1194,SUMPRODUCT(AL$2:AL1194,$AH$2:$AH1194)/SUM($AH$2:$AH1194),0)</f>
        <v>0</v>
      </c>
      <c r="BG1194" s="11">
        <f>IF($AG1194,SUMPRODUCT(AM$2:AM1194,$AH$2:$AH1194)/SUM($AH$2:$AH1194),0)</f>
        <v>0</v>
      </c>
      <c r="BH1194" s="11">
        <f>IF($AG1194,SUMPRODUCT(AN$2:AN1194,$AH$2:$AH1194)/SUM($AH$2:$AH1194),0)</f>
        <v>0</v>
      </c>
      <c r="BI1194" s="11">
        <f>IF($AG1194,SUMPRODUCT(AO$2:AO1194,$AH$2:$AH1194)/SUM($AH$2:$AH1194),0)</f>
        <v>0</v>
      </c>
      <c r="BJ1194" s="11">
        <f>IF($AG1194,SUMPRODUCT(AP$2:AP1194,$AH$2:$AH1194)/SUM($AH$2:$AH1194),0)</f>
        <v>0</v>
      </c>
      <c r="BK1194" s="11">
        <f>IF($AG1194,SUMPRODUCT(AQ$2:AQ1194,$AH$2:$AH1194)/SUM($AH$2:$AH1194),0)</f>
        <v>0</v>
      </c>
      <c r="BL1194" s="11">
        <f>IF($AG1194,SUMPRODUCT(AR$2:AR1194,$AH$2:$AH1194)/SUM($AH$2:$AH1194),0)</f>
        <v>0</v>
      </c>
      <c r="BM1194" s="11">
        <f>IF($AG1194,SUMPRODUCT(AS$2:AS1194,$AH$2:$AH1194)/SUM($AH$2:$AH1194),0)</f>
        <v>0</v>
      </c>
      <c r="BN1194" s="11">
        <f>IF($AG1194,SUMPRODUCT(AT$2:AT1194,$AH$2:$AH1194)/SUM($AH$2:$AH1194),0)</f>
        <v>0</v>
      </c>
      <c r="BO1194" s="11">
        <f>IF($AG1194,SUMPRODUCT(AU$2:AU1194,$AH$2:$AH1194)/SUM($AH$2:$AH1194),0)</f>
        <v>0</v>
      </c>
      <c r="BP1194" s="11">
        <f>IF($AG1194,SUMPRODUCT(AV$2:AV1194,$AH$2:$AH1194)/SUM($AH$2:$AH1194),0)</f>
        <v>0</v>
      </c>
      <c r="BQ1194" s="11">
        <f>IF($AG1194,SUMPRODUCT(AW$2:AW1194,$AH$2:$AH1194)/SUM($AH$2:$AH1194),0)</f>
        <v>0</v>
      </c>
      <c r="BR1194" s="11">
        <f>IF($AG1194,SUMPRODUCT(AX$2:AX1194,$AH$2:$AH1194)/SUM($AH$2:$AH1194),0)</f>
        <v>0</v>
      </c>
      <c r="BS1194" s="11">
        <f>IF($AG1194,SUMPRODUCT(AY$2:AY1194,$AH$2:$AH1194)/SUM($AH$2:$AH1194),0)</f>
        <v>0</v>
      </c>
      <c r="BT1194" s="11">
        <f>IF($AG1194,SUMPRODUCT(AZ$2:AZ1194,$AH$2:$AH1194)/SUM($AH$2:$AH1194),0)</f>
        <v>0</v>
      </c>
      <c r="BU1194" s="11">
        <f>IF($AG1194,SUMPRODUCT(BA$2:BA1194,$AH$2:$AH1194)/SUM($AH$2:$AH1194),0)</f>
        <v>0</v>
      </c>
      <c r="BV1194" s="11"/>
      <c r="BW1194" s="109" cm="1">
        <f t="array" ref="BW1194">IF($AG1194,SQRT(SUMPRODUCT($AH$2:$AH1194, (AI$2:AI1194-BC1194)^2)/(SUM($AH$2:$AH1194)-1)),0)</f>
        <v>0</v>
      </c>
      <c r="BX1194" s="109" cm="1">
        <f t="array" ref="BX1194">IF($AG1194,SQRT(SUMPRODUCT($AH$2:$AH1194, (AJ$2:AJ1194-BD1194)^2)/(SUM($AH$2:$AH1194)-1)),0)</f>
        <v>0</v>
      </c>
      <c r="BY1194" s="109" cm="1">
        <f t="array" ref="BY1194">IF($AG1194,SQRT(SUMPRODUCT($AH$2:$AH1194, (AK$2:AK1194-BE1194)^2)/(SUM($AH$2:$AH1194)-1)),0)</f>
        <v>0</v>
      </c>
      <c r="BZ1194" s="109" cm="1">
        <f t="array" ref="BZ1194">IF($AG1194,SQRT(SUMPRODUCT($AH$2:$AH1194, (AL$2:AL1194-BF1194)^2)/(SUM($AH$2:$AH1194)-1)),0)</f>
        <v>0</v>
      </c>
      <c r="CA1194" s="109" cm="1">
        <f t="array" ref="CA1194">IF($AG1194,SQRT(SUMPRODUCT($AH$2:$AH1194, (AM$2:AM1194-BG1194)^2)/(SUM($AH$2:$AH1194)-1)),0)</f>
        <v>0</v>
      </c>
      <c r="CB1194" s="109" cm="1">
        <f t="array" ref="CB1194">IF($AG1194,SQRT(SUMPRODUCT($AH$2:$AH1194, (AN$2:AN1194-BH1194)^2)/(SUM($AH$2:$AH1194)-1)),0)</f>
        <v>0</v>
      </c>
      <c r="CC1194" s="109" cm="1">
        <f t="array" ref="CC1194">IF($AG1194,SQRT(SUMPRODUCT($AH$2:$AH1194, (AO$2:AO1194-BI1194)^2)/(SUM($AH$2:$AH1194)-1)),0)</f>
        <v>0</v>
      </c>
      <c r="CD1194" s="109" cm="1">
        <f t="array" ref="CD1194">IF($AG1194,SQRT(SUMPRODUCT($AH$2:$AH1194, (AP$2:AP1194-BJ1194)^2)/(SUM($AH$2:$AH1194)-1)),0)</f>
        <v>0</v>
      </c>
      <c r="CE1194" s="109" cm="1">
        <f t="array" ref="CE1194">IF($AG1194,SQRT(SUMPRODUCT($AH$2:$AH1194, (AQ$2:AQ1194-BK1194)^2)/(SUM($AH$2:$AH1194)-1)),0)</f>
        <v>0</v>
      </c>
      <c r="CF1194" s="109" cm="1">
        <f t="array" ref="CF1194">IF($AG1194,SQRT(SUMPRODUCT($AH$2:$AH1194, (AR$2:AR1194-BL1194)^2)/(SUM($AH$2:$AH1194)-1)),0)</f>
        <v>0</v>
      </c>
      <c r="CG1194" s="109" cm="1">
        <f t="array" ref="CG1194">IF($AG1194,SQRT(SUMPRODUCT($AH$2:$AH1194, (AS$2:AS1194-BM1194)^2)/(SUM($AH$2:$AH1194)-1)),0)</f>
        <v>0</v>
      </c>
      <c r="CH1194" s="109" cm="1">
        <f t="array" ref="CH1194">IF($AG1194,SQRT(SUMPRODUCT($AH$2:$AH1194, (AT$2:AT1194-BN1194)^2)/(SUM($AH$2:$AH1194)-1)),0)</f>
        <v>0</v>
      </c>
      <c r="CI1194" s="109" cm="1">
        <f t="array" ref="CI1194">IF($AG1194,SQRT(SUMPRODUCT($AH$2:$AH1194, (AU$2:AU1194-BO1194)^2)/(SUM($AH$2:$AH1194)-1)),0)</f>
        <v>0</v>
      </c>
      <c r="CJ1194" s="109" cm="1">
        <f t="array" ref="CJ1194">IF($AG1194,SQRT(SUMPRODUCT($AH$2:$AH1194, (AV$2:AV1194-BP1194)^2)/(SUM($AH$2:$AH1194)-1)),0)</f>
        <v>0</v>
      </c>
      <c r="CK1194" s="109" cm="1">
        <f t="array" ref="CK1194">IF($AG1194,SQRT(SUMPRODUCT($AH$2:$AH1194, (AW$2:AW1194-BQ1194)^2)/(SUM($AH$2:$AH1194)-1)),0)</f>
        <v>0</v>
      </c>
      <c r="CL1194" s="109" cm="1">
        <f t="array" ref="CL1194">IF($AG1194,SQRT(SUMPRODUCT($AH$2:$AH1194, (AX$2:AX1194-BR1194)^2)/(SUM($AH$2:$AH1194)-1)),0)</f>
        <v>0</v>
      </c>
      <c r="CM1194" s="109" cm="1">
        <f t="array" ref="CM1194">IF($AG1194,SQRT(SUMPRODUCT($AH$2:$AH1194, (AY$2:AY1194-BS1194)^2)/(SUM($AH$2:$AH1194)-1)),0)</f>
        <v>0</v>
      </c>
      <c r="CN1194" s="109" cm="1">
        <f t="array" ref="CN1194">IF($AG1194,SQRT(SUMPRODUCT($AH$2:$AH1194, (AZ$2:AZ1194-BT1194)^2)/(SUM($AH$2:$AH1194)-1)),0)</f>
        <v>0</v>
      </c>
      <c r="CO1194" s="109" cm="1">
        <f t="array" ref="CO1194">IF($AG1194,SQRT(SUMPRODUCT($AH$2:$AH1194, (BA$2:BA1194-BU1194)^2)/(SUM($AH$2:$AH1194)-1)),0)</f>
        <v>0</v>
      </c>
    </row>
    <row r="1195" spans="34:93" x14ac:dyDescent="0.25">
      <c r="AH1195" s="99" t="str">
        <f t="shared" si="268"/>
        <v/>
      </c>
      <c r="AI1195" s="11">
        <f t="shared" ca="1" si="277"/>
        <v>0</v>
      </c>
      <c r="AJ1195" s="11">
        <f t="shared" ca="1" si="277"/>
        <v>0</v>
      </c>
      <c r="AK1195" s="11">
        <f t="shared" ca="1" si="277"/>
        <v>0</v>
      </c>
      <c r="AL1195" s="11">
        <f t="shared" ca="1" si="277"/>
        <v>0</v>
      </c>
      <c r="AM1195" s="11">
        <f t="shared" ca="1" si="277"/>
        <v>0</v>
      </c>
      <c r="AN1195" s="11">
        <f t="shared" ca="1" si="277"/>
        <v>0</v>
      </c>
      <c r="AO1195" s="11">
        <f t="shared" ca="1" si="277"/>
        <v>0</v>
      </c>
      <c r="AP1195" s="11">
        <f t="shared" ca="1" si="277"/>
        <v>0</v>
      </c>
      <c r="AQ1195" s="11">
        <f t="shared" ca="1" si="277"/>
        <v>0</v>
      </c>
      <c r="AR1195" s="11">
        <f t="shared" ca="1" si="277"/>
        <v>0</v>
      </c>
      <c r="AS1195" s="11">
        <f t="shared" ca="1" si="278"/>
        <v>0</v>
      </c>
      <c r="AT1195" s="11">
        <f t="shared" ca="1" si="278"/>
        <v>0</v>
      </c>
      <c r="AU1195" s="11">
        <f t="shared" ca="1" si="278"/>
        <v>0</v>
      </c>
      <c r="AV1195" s="11">
        <f t="shared" ca="1" si="278"/>
        <v>0</v>
      </c>
      <c r="AW1195" s="11">
        <f t="shared" ca="1" si="278"/>
        <v>0</v>
      </c>
      <c r="AX1195" s="11">
        <f t="shared" ca="1" si="278"/>
        <v>0</v>
      </c>
      <c r="AY1195" s="11">
        <f t="shared" ca="1" si="278"/>
        <v>0</v>
      </c>
      <c r="AZ1195" s="11">
        <f t="shared" ca="1" si="278"/>
        <v>0</v>
      </c>
      <c r="BA1195" s="11">
        <f t="shared" ca="1" si="278"/>
        <v>0</v>
      </c>
      <c r="BB1195" s="11"/>
      <c r="BC1195" s="11">
        <f>IF($AG1195,SUMPRODUCT(AI$2:AI1195,$AH$2:$AH1195)/SUM($AH$2:$AH1195),0)</f>
        <v>0</v>
      </c>
      <c r="BD1195" s="11">
        <f>IF($AG1195,SUMPRODUCT(AJ$2:AJ1195,$AH$2:$AH1195)/SUM($AH$2:$AH1195),0)</f>
        <v>0</v>
      </c>
      <c r="BE1195" s="11">
        <f>IF($AG1195,SUMPRODUCT(AK$2:AK1195,$AH$2:$AH1195)/SUM($AH$2:$AH1195),0)</f>
        <v>0</v>
      </c>
      <c r="BF1195" s="11">
        <f>IF($AG1195,SUMPRODUCT(AL$2:AL1195,$AH$2:$AH1195)/SUM($AH$2:$AH1195),0)</f>
        <v>0</v>
      </c>
      <c r="BG1195" s="11">
        <f>IF($AG1195,SUMPRODUCT(AM$2:AM1195,$AH$2:$AH1195)/SUM($AH$2:$AH1195),0)</f>
        <v>0</v>
      </c>
      <c r="BH1195" s="11">
        <f>IF($AG1195,SUMPRODUCT(AN$2:AN1195,$AH$2:$AH1195)/SUM($AH$2:$AH1195),0)</f>
        <v>0</v>
      </c>
      <c r="BI1195" s="11">
        <f>IF($AG1195,SUMPRODUCT(AO$2:AO1195,$AH$2:$AH1195)/SUM($AH$2:$AH1195),0)</f>
        <v>0</v>
      </c>
      <c r="BJ1195" s="11">
        <f>IF($AG1195,SUMPRODUCT(AP$2:AP1195,$AH$2:$AH1195)/SUM($AH$2:$AH1195),0)</f>
        <v>0</v>
      </c>
      <c r="BK1195" s="11">
        <f>IF($AG1195,SUMPRODUCT(AQ$2:AQ1195,$AH$2:$AH1195)/SUM($AH$2:$AH1195),0)</f>
        <v>0</v>
      </c>
      <c r="BL1195" s="11">
        <f>IF($AG1195,SUMPRODUCT(AR$2:AR1195,$AH$2:$AH1195)/SUM($AH$2:$AH1195),0)</f>
        <v>0</v>
      </c>
      <c r="BM1195" s="11">
        <f>IF($AG1195,SUMPRODUCT(AS$2:AS1195,$AH$2:$AH1195)/SUM($AH$2:$AH1195),0)</f>
        <v>0</v>
      </c>
      <c r="BN1195" s="11">
        <f>IF($AG1195,SUMPRODUCT(AT$2:AT1195,$AH$2:$AH1195)/SUM($AH$2:$AH1195),0)</f>
        <v>0</v>
      </c>
      <c r="BO1195" s="11">
        <f>IF($AG1195,SUMPRODUCT(AU$2:AU1195,$AH$2:$AH1195)/SUM($AH$2:$AH1195),0)</f>
        <v>0</v>
      </c>
      <c r="BP1195" s="11">
        <f>IF($AG1195,SUMPRODUCT(AV$2:AV1195,$AH$2:$AH1195)/SUM($AH$2:$AH1195),0)</f>
        <v>0</v>
      </c>
      <c r="BQ1195" s="11">
        <f>IF($AG1195,SUMPRODUCT(AW$2:AW1195,$AH$2:$AH1195)/SUM($AH$2:$AH1195),0)</f>
        <v>0</v>
      </c>
      <c r="BR1195" s="11">
        <f>IF($AG1195,SUMPRODUCT(AX$2:AX1195,$AH$2:$AH1195)/SUM($AH$2:$AH1195),0)</f>
        <v>0</v>
      </c>
      <c r="BS1195" s="11">
        <f>IF($AG1195,SUMPRODUCT(AY$2:AY1195,$AH$2:$AH1195)/SUM($AH$2:$AH1195),0)</f>
        <v>0</v>
      </c>
      <c r="BT1195" s="11">
        <f>IF($AG1195,SUMPRODUCT(AZ$2:AZ1195,$AH$2:$AH1195)/SUM($AH$2:$AH1195),0)</f>
        <v>0</v>
      </c>
      <c r="BU1195" s="11">
        <f>IF($AG1195,SUMPRODUCT(BA$2:BA1195,$AH$2:$AH1195)/SUM($AH$2:$AH1195),0)</f>
        <v>0</v>
      </c>
      <c r="BV1195" s="11"/>
      <c r="BW1195" s="109" cm="1">
        <f t="array" ref="BW1195">IF($AG1195,SQRT(SUMPRODUCT($AH$2:$AH1195, (AI$2:AI1195-BC1195)^2)/(SUM($AH$2:$AH1195)-1)),0)</f>
        <v>0</v>
      </c>
      <c r="BX1195" s="109" cm="1">
        <f t="array" ref="BX1195">IF($AG1195,SQRT(SUMPRODUCT($AH$2:$AH1195, (AJ$2:AJ1195-BD1195)^2)/(SUM($AH$2:$AH1195)-1)),0)</f>
        <v>0</v>
      </c>
      <c r="BY1195" s="109" cm="1">
        <f t="array" ref="BY1195">IF($AG1195,SQRT(SUMPRODUCT($AH$2:$AH1195, (AK$2:AK1195-BE1195)^2)/(SUM($AH$2:$AH1195)-1)),0)</f>
        <v>0</v>
      </c>
      <c r="BZ1195" s="109" cm="1">
        <f t="array" ref="BZ1195">IF($AG1195,SQRT(SUMPRODUCT($AH$2:$AH1195, (AL$2:AL1195-BF1195)^2)/(SUM($AH$2:$AH1195)-1)),0)</f>
        <v>0</v>
      </c>
      <c r="CA1195" s="109" cm="1">
        <f t="array" ref="CA1195">IF($AG1195,SQRT(SUMPRODUCT($AH$2:$AH1195, (AM$2:AM1195-BG1195)^2)/(SUM($AH$2:$AH1195)-1)),0)</f>
        <v>0</v>
      </c>
      <c r="CB1195" s="109" cm="1">
        <f t="array" ref="CB1195">IF($AG1195,SQRT(SUMPRODUCT($AH$2:$AH1195, (AN$2:AN1195-BH1195)^2)/(SUM($AH$2:$AH1195)-1)),0)</f>
        <v>0</v>
      </c>
      <c r="CC1195" s="109" cm="1">
        <f t="array" ref="CC1195">IF($AG1195,SQRT(SUMPRODUCT($AH$2:$AH1195, (AO$2:AO1195-BI1195)^2)/(SUM($AH$2:$AH1195)-1)),0)</f>
        <v>0</v>
      </c>
      <c r="CD1195" s="109" cm="1">
        <f t="array" ref="CD1195">IF($AG1195,SQRT(SUMPRODUCT($AH$2:$AH1195, (AP$2:AP1195-BJ1195)^2)/(SUM($AH$2:$AH1195)-1)),0)</f>
        <v>0</v>
      </c>
      <c r="CE1195" s="109" cm="1">
        <f t="array" ref="CE1195">IF($AG1195,SQRT(SUMPRODUCT($AH$2:$AH1195, (AQ$2:AQ1195-BK1195)^2)/(SUM($AH$2:$AH1195)-1)),0)</f>
        <v>0</v>
      </c>
      <c r="CF1195" s="109" cm="1">
        <f t="array" ref="CF1195">IF($AG1195,SQRT(SUMPRODUCT($AH$2:$AH1195, (AR$2:AR1195-BL1195)^2)/(SUM($AH$2:$AH1195)-1)),0)</f>
        <v>0</v>
      </c>
      <c r="CG1195" s="109" cm="1">
        <f t="array" ref="CG1195">IF($AG1195,SQRT(SUMPRODUCT($AH$2:$AH1195, (AS$2:AS1195-BM1195)^2)/(SUM($AH$2:$AH1195)-1)),0)</f>
        <v>0</v>
      </c>
      <c r="CH1195" s="109" cm="1">
        <f t="array" ref="CH1195">IF($AG1195,SQRT(SUMPRODUCT($AH$2:$AH1195, (AT$2:AT1195-BN1195)^2)/(SUM($AH$2:$AH1195)-1)),0)</f>
        <v>0</v>
      </c>
      <c r="CI1195" s="109" cm="1">
        <f t="array" ref="CI1195">IF($AG1195,SQRT(SUMPRODUCT($AH$2:$AH1195, (AU$2:AU1195-BO1195)^2)/(SUM($AH$2:$AH1195)-1)),0)</f>
        <v>0</v>
      </c>
      <c r="CJ1195" s="109" cm="1">
        <f t="array" ref="CJ1195">IF($AG1195,SQRT(SUMPRODUCT($AH$2:$AH1195, (AV$2:AV1195-BP1195)^2)/(SUM($AH$2:$AH1195)-1)),0)</f>
        <v>0</v>
      </c>
      <c r="CK1195" s="109" cm="1">
        <f t="array" ref="CK1195">IF($AG1195,SQRT(SUMPRODUCT($AH$2:$AH1195, (AW$2:AW1195-BQ1195)^2)/(SUM($AH$2:$AH1195)-1)),0)</f>
        <v>0</v>
      </c>
      <c r="CL1195" s="109" cm="1">
        <f t="array" ref="CL1195">IF($AG1195,SQRT(SUMPRODUCT($AH$2:$AH1195, (AX$2:AX1195-BR1195)^2)/(SUM($AH$2:$AH1195)-1)),0)</f>
        <v>0</v>
      </c>
      <c r="CM1195" s="109" cm="1">
        <f t="array" ref="CM1195">IF($AG1195,SQRT(SUMPRODUCT($AH$2:$AH1195, (AY$2:AY1195-BS1195)^2)/(SUM($AH$2:$AH1195)-1)),0)</f>
        <v>0</v>
      </c>
      <c r="CN1195" s="109" cm="1">
        <f t="array" ref="CN1195">IF($AG1195,SQRT(SUMPRODUCT($AH$2:$AH1195, (AZ$2:AZ1195-BT1195)^2)/(SUM($AH$2:$AH1195)-1)),0)</f>
        <v>0</v>
      </c>
      <c r="CO1195" s="109" cm="1">
        <f t="array" ref="CO1195">IF($AG1195,SQRT(SUMPRODUCT($AH$2:$AH1195, (BA$2:BA1195-BU1195)^2)/(SUM($AH$2:$AH1195)-1)),0)</f>
        <v>0</v>
      </c>
    </row>
  </sheetData>
  <conditionalFormatting sqref="G7:G25">
    <cfRule type="cellIs" dxfId="0" priority="1" operator="greaterThan">
      <formula>1</formula>
    </cfRule>
    <cfRule type="iconSet" priority="13">
      <iconSet iconSet="5Quarters">
        <cfvo type="percent" val="0"/>
        <cfvo type="num" val="0.25" gte="0"/>
        <cfvo type="num" val="0.5" gte="0"/>
        <cfvo type="num" val="0.75" gte="0"/>
        <cfvo type="num" val="1" gte="0"/>
      </iconSet>
    </cfRule>
  </conditionalFormatting>
  <conditionalFormatting sqref="H7:H25">
    <cfRule type="iconSet" priority="7">
      <iconSet iconSet="5Quarters">
        <cfvo type="percent" val="0"/>
        <cfvo type="num" val="0.25" gte="0"/>
        <cfvo type="num" val="0.5" gte="0"/>
        <cfvo type="num" val="0.75" gte="0"/>
        <cfvo type="num" val="1" gte="0"/>
      </iconSet>
    </cfRule>
  </conditionalFormatting>
  <conditionalFormatting sqref="K7:K25">
    <cfRule type="iconSet" priority="6">
      <iconSet iconSet="5Quarters">
        <cfvo type="percent" val="0"/>
        <cfvo type="num" val="0.25" gte="0"/>
        <cfvo type="num" val="0.5" gte="0"/>
        <cfvo type="num" val="0.75" gte="0"/>
        <cfvo type="num" val="1" gte="0"/>
      </iconSet>
    </cfRule>
  </conditionalFormatting>
  <conditionalFormatting sqref="L7:L25">
    <cfRule type="iconSet" priority="5">
      <iconSet iconSet="5Quarters">
        <cfvo type="percent" val="0"/>
        <cfvo type="num" val="0.25" gte="0"/>
        <cfvo type="num" val="0.5" gte="0"/>
        <cfvo type="num" val="0.75" gte="0"/>
        <cfvo type="num" val="1" gte="0"/>
      </iconSet>
    </cfRule>
  </conditionalFormatting>
  <conditionalFormatting sqref="M7:M25">
    <cfRule type="iconSet" priority="4">
      <iconSet iconSet="5Quarters">
        <cfvo type="percent" val="0"/>
        <cfvo type="num" val="0.25" gte="0"/>
        <cfvo type="num" val="0.5" gte="0"/>
        <cfvo type="num" val="0.75" gte="0"/>
        <cfvo type="num" val="1" gte="0"/>
      </iconSet>
    </cfRule>
  </conditionalFormatting>
  <conditionalFormatting sqref="I7:I25">
    <cfRule type="iconSet" priority="2">
      <iconSet iconSet="3Arrows">
        <cfvo type="percent" val="0"/>
        <cfvo type="num" val="-0.1"/>
        <cfvo type="num" val="0.1"/>
      </iconSet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4717-62FE-4801-9070-D7C0611C6B17}">
  <sheetPr codeName="Sheet7">
    <tabColor theme="9" tint="-0.249977111117893"/>
  </sheetPr>
  <dimension ref="B1:AC53"/>
  <sheetViews>
    <sheetView showGridLines="0" zoomScale="70" zoomScaleNormal="70" workbookViewId="0">
      <selection activeCell="E34" sqref="E34"/>
    </sheetView>
  </sheetViews>
  <sheetFormatPr defaultRowHeight="15" outlineLevelCol="1" x14ac:dyDescent="0.25"/>
  <cols>
    <col min="1" max="1" width="10.5703125" customWidth="1"/>
    <col min="2" max="2" width="23.42578125" customWidth="1"/>
    <col min="3" max="8" width="17" customWidth="1"/>
    <col min="9" max="9" width="20.7109375" customWidth="1"/>
    <col min="10" max="10" width="16.28515625" hidden="1" customWidth="1" outlineLevel="1"/>
    <col min="11" max="11" width="14.28515625" hidden="1" customWidth="1" outlineLevel="1"/>
    <col min="12" max="12" width="17.28515625" hidden="1" customWidth="1" outlineLevel="1"/>
    <col min="13" max="13" width="10.140625" hidden="1" customWidth="1" outlineLevel="1"/>
    <col min="14" max="14" width="12.42578125" hidden="1" customWidth="1" outlineLevel="1"/>
    <col min="15" max="15" width="9.140625" hidden="1" customWidth="1" outlineLevel="1"/>
    <col min="16" max="16" width="9.140625" collapsed="1"/>
  </cols>
  <sheetData>
    <row r="1" spans="2:29" x14ac:dyDescent="0.25">
      <c r="B1" s="55" t="s">
        <v>31</v>
      </c>
      <c r="C1" s="14">
        <f ca="1">DATE(YEAR(TODAY()),MONTH(TODAY()),1)</f>
        <v>45536</v>
      </c>
      <c r="D1" s="14">
        <f ca="1">EDATE(C1,-1)</f>
        <v>45505</v>
      </c>
      <c r="E1" s="14">
        <f ca="1">EDATE(D1,-1)</f>
        <v>45474</v>
      </c>
      <c r="F1" s="14">
        <f ca="1">EDATE(E1,-1)</f>
        <v>45444</v>
      </c>
      <c r="G1" s="14">
        <f ca="1">EDATE(F1,-1)</f>
        <v>45413</v>
      </c>
      <c r="H1" s="14">
        <f ca="1">EDATE(G1,-1)</f>
        <v>45383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2:29" x14ac:dyDescent="0.25">
      <c r="B2" s="56" t="s">
        <v>32</v>
      </c>
      <c r="C2" s="14">
        <f t="shared" ref="C2:H2" ca="1" si="0">EOMONTH(C1,0)</f>
        <v>45565</v>
      </c>
      <c r="D2" s="14">
        <f t="shared" ca="1" si="0"/>
        <v>45535</v>
      </c>
      <c r="E2" s="14">
        <f t="shared" ca="1" si="0"/>
        <v>45504</v>
      </c>
      <c r="F2" s="14">
        <f t="shared" ca="1" si="0"/>
        <v>45473</v>
      </c>
      <c r="G2" s="14">
        <f t="shared" ca="1" si="0"/>
        <v>45443</v>
      </c>
      <c r="H2" s="14">
        <f t="shared" ca="1" si="0"/>
        <v>45412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6" spans="2:29" x14ac:dyDescent="0.25">
      <c r="B6" s="106" t="s">
        <v>13</v>
      </c>
      <c r="C6" s="22" t="str">
        <f t="shared" ref="C6:H6" ca="1" si="1">VLOOKUP(MONTH(C$1),$M$6:$N$17,2,TRUE)&amp;" - "&amp;YEAR(C1)</f>
        <v>September - 2024</v>
      </c>
      <c r="D6" s="22" t="str">
        <f t="shared" ca="1" si="1"/>
        <v>August - 2024</v>
      </c>
      <c r="E6" s="22" t="str">
        <f t="shared" ca="1" si="1"/>
        <v>July - 2024</v>
      </c>
      <c r="F6" s="22" t="str">
        <f t="shared" ca="1" si="1"/>
        <v>June - 2024</v>
      </c>
      <c r="G6" s="22" t="str">
        <f t="shared" ca="1" si="1"/>
        <v>May - 2024</v>
      </c>
      <c r="H6" s="22" t="str">
        <f t="shared" ca="1" si="1"/>
        <v>April - 2024</v>
      </c>
      <c r="J6" s="15" t="s">
        <v>0</v>
      </c>
      <c r="K6" s="15" t="s">
        <v>4</v>
      </c>
      <c r="L6" s="15" t="s">
        <v>34</v>
      </c>
      <c r="M6" s="15">
        <v>1</v>
      </c>
      <c r="N6" s="15" t="s">
        <v>33</v>
      </c>
      <c r="O6" s="15"/>
      <c r="P6" s="15"/>
      <c r="Q6" s="15"/>
      <c r="R6" s="15"/>
    </row>
    <row r="7" spans="2:29" x14ac:dyDescent="0.25">
      <c r="B7" s="17" t="s">
        <v>17</v>
      </c>
      <c r="C7" s="23">
        <f t="shared" ref="C7:H16" ca="1" si="2">SUMIFS(INDIRECT($L7),Cuenta,$J7,Linea,$K7, Fecha,"&gt;="&amp;C$1,Fecha,"&lt;="&amp;C$2)</f>
        <v>-542020.9319999998</v>
      </c>
      <c r="D7" s="23">
        <f t="shared" ca="1" si="2"/>
        <v>-978415.46590000042</v>
      </c>
      <c r="E7" s="23">
        <f t="shared" ca="1" si="2"/>
        <v>0</v>
      </c>
      <c r="F7" s="23">
        <f t="shared" ca="1" si="2"/>
        <v>-547276.6427999998</v>
      </c>
      <c r="G7" s="23">
        <f t="shared" ca="1" si="2"/>
        <v>-582954.7015999991</v>
      </c>
      <c r="H7" s="23">
        <f t="shared" ca="1" si="2"/>
        <v>-266946.14099999936</v>
      </c>
      <c r="J7" s="15" t="s">
        <v>35</v>
      </c>
      <c r="K7" s="15" t="s">
        <v>35</v>
      </c>
      <c r="L7" s="15" t="str" cm="1">
        <f t="array" ref="L7:L33">TRANSPOSE(Data!N1:AN1)</f>
        <v>PnL</v>
      </c>
      <c r="M7" s="15">
        <v>2</v>
      </c>
      <c r="N7" s="15" t="s">
        <v>48</v>
      </c>
      <c r="O7" s="15"/>
      <c r="P7" s="15"/>
      <c r="Q7" s="15"/>
      <c r="R7" s="15"/>
    </row>
    <row r="8" spans="2:29" x14ac:dyDescent="0.25">
      <c r="B8" s="16" t="str">
        <f>L8</f>
        <v>Ingreso</v>
      </c>
      <c r="C8" s="33">
        <f t="shared" ca="1" si="2"/>
        <v>0</v>
      </c>
      <c r="D8" s="33">
        <f t="shared" ca="1" si="2"/>
        <v>0</v>
      </c>
      <c r="E8" s="33">
        <f t="shared" ca="1" si="2"/>
        <v>0</v>
      </c>
      <c r="F8" s="33">
        <f t="shared" ca="1" si="2"/>
        <v>2088803</v>
      </c>
      <c r="G8" s="33">
        <f t="shared" ca="1" si="2"/>
        <v>2088932</v>
      </c>
      <c r="H8" s="33">
        <f t="shared" ca="1" si="2"/>
        <v>2885709</v>
      </c>
      <c r="J8" s="15" t="s">
        <v>35</v>
      </c>
      <c r="K8" s="15" t="s">
        <v>35</v>
      </c>
      <c r="L8" s="15" t="str">
        <v>Ingreso</v>
      </c>
      <c r="M8" s="15">
        <v>3</v>
      </c>
      <c r="N8" s="15" t="s">
        <v>57</v>
      </c>
      <c r="O8" s="15"/>
      <c r="P8" s="15"/>
      <c r="Q8" s="15"/>
      <c r="R8" s="15"/>
    </row>
    <row r="9" spans="2:29" x14ac:dyDescent="0.25">
      <c r="B9" s="16" t="str">
        <f t="shared" ref="B9:B33" si="3">L9</f>
        <v>Bonos</v>
      </c>
      <c r="C9" s="33">
        <f t="shared" ca="1" si="2"/>
        <v>0</v>
      </c>
      <c r="D9" s="33">
        <f t="shared" ca="1" si="2"/>
        <v>0</v>
      </c>
      <c r="E9" s="33">
        <f t="shared" ca="1" si="2"/>
        <v>0</v>
      </c>
      <c r="F9" s="33">
        <f t="shared" ca="1" si="2"/>
        <v>0</v>
      </c>
      <c r="G9" s="33">
        <f t="shared" ca="1" si="2"/>
        <v>0</v>
      </c>
      <c r="H9" s="33">
        <f t="shared" ca="1" si="2"/>
        <v>0</v>
      </c>
      <c r="J9" s="15" t="s">
        <v>35</v>
      </c>
      <c r="K9" s="15" t="s">
        <v>35</v>
      </c>
      <c r="L9" s="15" t="str">
        <v>Bonos</v>
      </c>
      <c r="M9" s="15">
        <v>4</v>
      </c>
      <c r="N9" s="15" t="s">
        <v>109</v>
      </c>
      <c r="O9" s="15"/>
      <c r="P9" s="15"/>
      <c r="Q9" s="15"/>
      <c r="R9" s="15"/>
    </row>
    <row r="10" spans="2:29" x14ac:dyDescent="0.25">
      <c r="B10" s="16" t="str">
        <f t="shared" si="3"/>
        <v>Transferencias</v>
      </c>
      <c r="C10" s="33">
        <f t="shared" ca="1" si="2"/>
        <v>0</v>
      </c>
      <c r="D10" s="33">
        <f t="shared" ca="1" si="2"/>
        <v>0</v>
      </c>
      <c r="E10" s="33">
        <f t="shared" ca="1" si="2"/>
        <v>0</v>
      </c>
      <c r="F10" s="33">
        <f t="shared" ca="1" si="2"/>
        <v>-32816.510000000009</v>
      </c>
      <c r="G10" s="33">
        <f t="shared" ca="1" si="2"/>
        <v>-45729.804700000212</v>
      </c>
      <c r="H10" s="33">
        <f t="shared" ca="1" si="2"/>
        <v>-6892.4535000000615</v>
      </c>
      <c r="J10" s="15" t="s">
        <v>35</v>
      </c>
      <c r="K10" s="15" t="s">
        <v>35</v>
      </c>
      <c r="L10" s="15" t="str">
        <v>Transferencias</v>
      </c>
      <c r="M10" s="15">
        <v>5</v>
      </c>
      <c r="N10" s="15" t="s">
        <v>111</v>
      </c>
      <c r="O10" s="15"/>
      <c r="P10" s="15"/>
      <c r="Q10" s="15"/>
      <c r="R10" s="15"/>
    </row>
    <row r="11" spans="2:29" x14ac:dyDescent="0.25">
      <c r="B11" s="117" t="str">
        <f t="shared" si="3"/>
        <v>Vivienda</v>
      </c>
      <c r="C11" s="105">
        <f t="shared" ca="1" si="2"/>
        <v>0</v>
      </c>
      <c r="D11" s="105">
        <f t="shared" ca="1" si="2"/>
        <v>0</v>
      </c>
      <c r="E11" s="105">
        <f t="shared" ca="1" si="2"/>
        <v>0</v>
      </c>
      <c r="F11" s="105">
        <f t="shared" ca="1" si="2"/>
        <v>-519336</v>
      </c>
      <c r="G11" s="105">
        <f t="shared" ca="1" si="2"/>
        <v>-516741</v>
      </c>
      <c r="H11" s="105">
        <f t="shared" ca="1" si="2"/>
        <v>-604587</v>
      </c>
      <c r="J11" s="15" t="s">
        <v>35</v>
      </c>
      <c r="K11" s="15" t="s">
        <v>35</v>
      </c>
      <c r="L11" s="15" t="str">
        <v>Vivienda</v>
      </c>
      <c r="M11" s="15">
        <v>6</v>
      </c>
      <c r="N11" s="15" t="s">
        <v>112</v>
      </c>
      <c r="O11" s="15"/>
      <c r="P11" s="15"/>
      <c r="Q11" s="15"/>
      <c r="R11" s="15"/>
    </row>
    <row r="12" spans="2:29" x14ac:dyDescent="0.25">
      <c r="B12" s="117" t="str">
        <f t="shared" si="3"/>
        <v>Cuentas</v>
      </c>
      <c r="C12" s="33">
        <f t="shared" ca="1" si="2"/>
        <v>0</v>
      </c>
      <c r="D12" s="33">
        <f t="shared" ca="1" si="2"/>
        <v>0</v>
      </c>
      <c r="E12" s="33">
        <f t="shared" ca="1" si="2"/>
        <v>0</v>
      </c>
      <c r="F12" s="33">
        <f t="shared" ca="1" si="2"/>
        <v>-58304</v>
      </c>
      <c r="G12" s="33">
        <f t="shared" ca="1" si="2"/>
        <v>-43780</v>
      </c>
      <c r="H12" s="33">
        <f t="shared" ca="1" si="2"/>
        <v>-67462</v>
      </c>
      <c r="J12" s="15" t="s">
        <v>35</v>
      </c>
      <c r="K12" s="15" t="s">
        <v>35</v>
      </c>
      <c r="L12" s="15" t="str">
        <v>Cuentas</v>
      </c>
      <c r="M12" s="15">
        <v>7</v>
      </c>
      <c r="N12" s="15" t="s">
        <v>113</v>
      </c>
      <c r="O12" s="15"/>
      <c r="P12" s="15"/>
      <c r="Q12" s="15"/>
      <c r="R12" s="15"/>
    </row>
    <row r="13" spans="2:29" x14ac:dyDescent="0.25">
      <c r="B13" s="117" t="str">
        <f t="shared" si="3"/>
        <v>Enseres</v>
      </c>
      <c r="C13" s="33">
        <f t="shared" ca="1" si="2"/>
        <v>0</v>
      </c>
      <c r="D13" s="33">
        <f t="shared" ca="1" si="2"/>
        <v>0</v>
      </c>
      <c r="E13" s="33">
        <f t="shared" ca="1" si="2"/>
        <v>0</v>
      </c>
      <c r="F13" s="33">
        <f t="shared" ca="1" si="2"/>
        <v>0</v>
      </c>
      <c r="G13" s="33">
        <f t="shared" ca="1" si="2"/>
        <v>0</v>
      </c>
      <c r="H13" s="33">
        <f t="shared" ca="1" si="2"/>
        <v>0</v>
      </c>
      <c r="J13" s="15" t="s">
        <v>35</v>
      </c>
      <c r="K13" s="15" t="s">
        <v>35</v>
      </c>
      <c r="L13" s="15" t="str">
        <v>Enseres</v>
      </c>
      <c r="M13" s="15">
        <v>8</v>
      </c>
      <c r="N13" s="15" t="s">
        <v>114</v>
      </c>
      <c r="O13" s="15"/>
      <c r="P13" s="15"/>
      <c r="Q13" s="15"/>
    </row>
    <row r="14" spans="2:29" x14ac:dyDescent="0.25">
      <c r="B14" s="117" t="str">
        <f t="shared" si="3"/>
        <v>Mantencion</v>
      </c>
      <c r="C14" s="33">
        <f t="shared" ca="1" si="2"/>
        <v>0</v>
      </c>
      <c r="D14" s="33">
        <f t="shared" ca="1" si="2"/>
        <v>0</v>
      </c>
      <c r="E14" s="33">
        <f t="shared" ca="1" si="2"/>
        <v>0</v>
      </c>
      <c r="F14" s="33">
        <f t="shared" ca="1" si="2"/>
        <v>-531867</v>
      </c>
      <c r="G14" s="33">
        <f t="shared" ca="1" si="2"/>
        <v>-130171</v>
      </c>
      <c r="H14" s="33">
        <f t="shared" ca="1" si="2"/>
        <v>-152551</v>
      </c>
      <c r="I14" s="84"/>
      <c r="J14" s="15" t="s">
        <v>35</v>
      </c>
      <c r="K14" s="15" t="s">
        <v>35</v>
      </c>
      <c r="L14" s="15" t="str">
        <v>Mantencion</v>
      </c>
      <c r="M14" s="15">
        <v>9</v>
      </c>
      <c r="N14" s="15" t="s">
        <v>115</v>
      </c>
      <c r="O14" s="15"/>
      <c r="P14" s="15"/>
      <c r="Q14" s="15"/>
      <c r="R14" s="15"/>
    </row>
    <row r="15" spans="2:29" x14ac:dyDescent="0.25">
      <c r="B15" s="118" t="str">
        <f t="shared" si="3"/>
        <v>Salud</v>
      </c>
      <c r="C15" s="33">
        <f t="shared" ca="1" si="2"/>
        <v>0</v>
      </c>
      <c r="D15" s="33">
        <f t="shared" ca="1" si="2"/>
        <v>0</v>
      </c>
      <c r="E15" s="33">
        <f t="shared" ca="1" si="2"/>
        <v>0</v>
      </c>
      <c r="F15" s="33">
        <f t="shared" ca="1" si="2"/>
        <v>-38983</v>
      </c>
      <c r="G15" s="33">
        <f t="shared" ca="1" si="2"/>
        <v>-96436</v>
      </c>
      <c r="H15" s="33">
        <f t="shared" ca="1" si="2"/>
        <v>158125</v>
      </c>
      <c r="I15" s="84"/>
      <c r="J15" s="15" t="s">
        <v>35</v>
      </c>
      <c r="K15" s="15" t="s">
        <v>35</v>
      </c>
      <c r="L15" s="15" t="str">
        <v>Salud</v>
      </c>
      <c r="M15" s="15">
        <v>10</v>
      </c>
      <c r="N15" s="15" t="s">
        <v>117</v>
      </c>
      <c r="O15" s="15"/>
      <c r="P15" s="15"/>
      <c r="Q15" s="15"/>
      <c r="R15" s="15"/>
    </row>
    <row r="16" spans="2:29" x14ac:dyDescent="0.25">
      <c r="B16" s="118" t="str">
        <f t="shared" si="3"/>
        <v>Farmacos</v>
      </c>
      <c r="C16" s="33">
        <f t="shared" ca="1" si="2"/>
        <v>0</v>
      </c>
      <c r="D16" s="33">
        <f t="shared" ca="1" si="2"/>
        <v>0</v>
      </c>
      <c r="E16" s="33">
        <f t="shared" ca="1" si="2"/>
        <v>0</v>
      </c>
      <c r="F16" s="33">
        <f t="shared" ca="1" si="2"/>
        <v>-142786</v>
      </c>
      <c r="G16" s="33">
        <f t="shared" ca="1" si="2"/>
        <v>-115269</v>
      </c>
      <c r="H16" s="33">
        <f t="shared" ca="1" si="2"/>
        <v>-276356</v>
      </c>
      <c r="I16" s="84"/>
      <c r="J16" s="15" t="s">
        <v>35</v>
      </c>
      <c r="K16" s="15" t="s">
        <v>35</v>
      </c>
      <c r="L16" s="15" t="str">
        <v>Farmacos</v>
      </c>
      <c r="M16" s="15">
        <v>11</v>
      </c>
      <c r="N16" s="15" t="s">
        <v>116</v>
      </c>
      <c r="O16" s="15"/>
      <c r="P16" s="15"/>
      <c r="Q16" s="15"/>
      <c r="R16" s="15"/>
    </row>
    <row r="17" spans="2:18" x14ac:dyDescent="0.25">
      <c r="B17" s="119" t="str">
        <f t="shared" si="3"/>
        <v>Provisiones</v>
      </c>
      <c r="C17" s="33">
        <f t="shared" ref="C17:H29" ca="1" si="4">SUMIFS(INDIRECT($L17),Cuenta,$J17,Linea,$K17, Fecha,"&gt;="&amp;C$1,Fecha,"&lt;="&amp;C$2)</f>
        <v>0</v>
      </c>
      <c r="D17" s="33">
        <f t="shared" ca="1" si="4"/>
        <v>0</v>
      </c>
      <c r="E17" s="33">
        <f t="shared" ca="1" si="4"/>
        <v>0</v>
      </c>
      <c r="F17" s="33">
        <f t="shared" ca="1" si="4"/>
        <v>-122641</v>
      </c>
      <c r="G17" s="33">
        <f t="shared" ca="1" si="4"/>
        <v>-69120</v>
      </c>
      <c r="H17" s="33">
        <f t="shared" ca="1" si="4"/>
        <v>-139099</v>
      </c>
      <c r="I17" s="84"/>
      <c r="J17" s="15" t="s">
        <v>35</v>
      </c>
      <c r="K17" s="15" t="s">
        <v>35</v>
      </c>
      <c r="L17" s="15" t="str">
        <v>Provisiones</v>
      </c>
      <c r="M17" s="15">
        <v>12</v>
      </c>
      <c r="N17" s="15" t="s">
        <v>118</v>
      </c>
      <c r="O17" s="15"/>
      <c r="P17" s="15"/>
      <c r="Q17" s="15"/>
      <c r="R17" s="15"/>
    </row>
    <row r="18" spans="2:18" x14ac:dyDescent="0.25">
      <c r="B18" s="119" t="str">
        <f t="shared" si="3"/>
        <v>Pedidos</v>
      </c>
      <c r="C18" s="33">
        <f t="shared" ca="1" si="4"/>
        <v>0</v>
      </c>
      <c r="D18" s="33">
        <f t="shared" ca="1" si="4"/>
        <v>0</v>
      </c>
      <c r="E18" s="33">
        <f t="shared" ca="1" si="4"/>
        <v>0</v>
      </c>
      <c r="F18" s="33">
        <f t="shared" ca="1" si="4"/>
        <v>-415570</v>
      </c>
      <c r="G18" s="33">
        <f t="shared" ca="1" si="4"/>
        <v>-676182</v>
      </c>
      <c r="H18" s="33">
        <f t="shared" ca="1" si="4"/>
        <v>-779094</v>
      </c>
      <c r="J18" s="15" t="s">
        <v>35</v>
      </c>
      <c r="K18" s="15" t="s">
        <v>35</v>
      </c>
      <c r="L18" s="15" t="str">
        <v>Pedidos</v>
      </c>
      <c r="M18" s="15"/>
      <c r="N18" s="15"/>
      <c r="O18" s="15"/>
      <c r="P18" s="15"/>
      <c r="Q18" s="15"/>
      <c r="R18" s="15"/>
    </row>
    <row r="19" spans="2:18" x14ac:dyDescent="0.25">
      <c r="B19" s="119" t="str">
        <f t="shared" si="3"/>
        <v>Salidas</v>
      </c>
      <c r="C19" s="33">
        <f t="shared" ca="1" si="4"/>
        <v>0</v>
      </c>
      <c r="D19" s="33">
        <f t="shared" ca="1" si="4"/>
        <v>0</v>
      </c>
      <c r="E19" s="33">
        <f t="shared" ca="1" si="4"/>
        <v>0</v>
      </c>
      <c r="F19" s="33">
        <f t="shared" ca="1" si="4"/>
        <v>-248688</v>
      </c>
      <c r="G19" s="33">
        <f t="shared" ca="1" si="4"/>
        <v>-127292</v>
      </c>
      <c r="H19" s="33">
        <f t="shared" ca="1" si="4"/>
        <v>-208944</v>
      </c>
      <c r="J19" s="15" t="s">
        <v>35</v>
      </c>
      <c r="K19" s="15" t="s">
        <v>35</v>
      </c>
      <c r="L19" s="15" t="str">
        <v>Salidas</v>
      </c>
      <c r="M19" s="15"/>
      <c r="N19" s="15"/>
      <c r="O19" s="15"/>
      <c r="P19" s="15"/>
      <c r="Q19" s="15"/>
      <c r="R19" s="15"/>
    </row>
    <row r="20" spans="2:18" x14ac:dyDescent="0.25">
      <c r="B20" s="119" t="str">
        <f t="shared" si="3"/>
        <v>Snacks</v>
      </c>
      <c r="C20" s="33">
        <f t="shared" ca="1" si="4"/>
        <v>0</v>
      </c>
      <c r="D20" s="33">
        <f t="shared" ca="1" si="4"/>
        <v>0</v>
      </c>
      <c r="E20" s="33">
        <f t="shared" ca="1" si="4"/>
        <v>0</v>
      </c>
      <c r="F20" s="33">
        <f t="shared" ca="1" si="4"/>
        <v>-161180</v>
      </c>
      <c r="G20" s="33">
        <f t="shared" ca="1" si="4"/>
        <v>-236196</v>
      </c>
      <c r="H20" s="33">
        <f t="shared" ca="1" si="4"/>
        <v>-122103</v>
      </c>
      <c r="J20" s="15" t="s">
        <v>35</v>
      </c>
      <c r="K20" s="15" t="s">
        <v>35</v>
      </c>
      <c r="L20" s="15" t="str">
        <v>Snacks</v>
      </c>
      <c r="M20" s="15"/>
      <c r="N20" s="15"/>
      <c r="O20" s="15"/>
      <c r="P20" s="15"/>
      <c r="Q20" s="15"/>
      <c r="R20" s="15"/>
    </row>
    <row r="21" spans="2:18" x14ac:dyDescent="0.25">
      <c r="B21" s="120" t="str">
        <f t="shared" si="3"/>
        <v>Transporte</v>
      </c>
      <c r="C21" s="33">
        <f t="shared" ca="1" si="4"/>
        <v>0</v>
      </c>
      <c r="D21" s="33">
        <f t="shared" ca="1" si="4"/>
        <v>0</v>
      </c>
      <c r="E21" s="33">
        <f t="shared" ca="1" si="4"/>
        <v>0</v>
      </c>
      <c r="F21" s="33">
        <f t="shared" ca="1" si="4"/>
        <v>-44336</v>
      </c>
      <c r="G21" s="33">
        <f t="shared" ca="1" si="4"/>
        <v>-30362</v>
      </c>
      <c r="H21" s="33">
        <f t="shared" ca="1" si="4"/>
        <v>-104310</v>
      </c>
      <c r="J21" s="15" t="s">
        <v>35</v>
      </c>
      <c r="K21" s="15" t="s">
        <v>35</v>
      </c>
      <c r="L21" s="15" t="str">
        <v>Transporte</v>
      </c>
      <c r="M21" s="15"/>
      <c r="N21" s="15"/>
      <c r="O21" s="15"/>
      <c r="P21" s="15"/>
      <c r="Q21" s="15"/>
      <c r="R21" s="15"/>
    </row>
    <row r="22" spans="2:18" x14ac:dyDescent="0.25">
      <c r="B22" s="120" t="str">
        <f t="shared" si="3"/>
        <v>Uber</v>
      </c>
      <c r="C22" s="33">
        <f t="shared" ca="1" si="4"/>
        <v>0</v>
      </c>
      <c r="D22" s="33">
        <f t="shared" ca="1" si="4"/>
        <v>0</v>
      </c>
      <c r="E22" s="33">
        <f t="shared" ca="1" si="4"/>
        <v>0</v>
      </c>
      <c r="F22" s="33">
        <f t="shared" ca="1" si="4"/>
        <v>-357569</v>
      </c>
      <c r="G22" s="33">
        <f t="shared" ca="1" si="4"/>
        <v>-241366</v>
      </c>
      <c r="H22" s="33">
        <f t="shared" ca="1" si="4"/>
        <v>-68625</v>
      </c>
      <c r="J22" s="15" t="s">
        <v>35</v>
      </c>
      <c r="K22" s="15" t="s">
        <v>35</v>
      </c>
      <c r="L22" s="15" t="str">
        <v>Uber</v>
      </c>
      <c r="M22" s="15"/>
      <c r="N22" s="15"/>
      <c r="O22" s="15"/>
      <c r="P22" s="15"/>
      <c r="Q22" s="15"/>
      <c r="R22" s="15"/>
    </row>
    <row r="23" spans="2:18" x14ac:dyDescent="0.25">
      <c r="B23" s="16" t="str">
        <f t="shared" si="3"/>
        <v>Seguros</v>
      </c>
      <c r="C23" s="33">
        <f t="shared" ca="1" si="4"/>
        <v>0</v>
      </c>
      <c r="D23" s="33">
        <f t="shared" ca="1" si="4"/>
        <v>0</v>
      </c>
      <c r="E23" s="33">
        <f t="shared" ca="1" si="4"/>
        <v>0</v>
      </c>
      <c r="F23" s="33">
        <f t="shared" ca="1" si="4"/>
        <v>-29673</v>
      </c>
      <c r="G23" s="33">
        <f t="shared" ca="1" si="4"/>
        <v>-29528</v>
      </c>
      <c r="H23" s="33">
        <f t="shared" ca="1" si="4"/>
        <v>-60186</v>
      </c>
      <c r="J23" s="15" t="s">
        <v>35</v>
      </c>
      <c r="K23" s="15" t="s">
        <v>35</v>
      </c>
      <c r="L23" s="15" t="str">
        <v>Seguros</v>
      </c>
      <c r="M23" s="15"/>
      <c r="N23" s="15"/>
      <c r="O23" s="15"/>
      <c r="P23" s="15"/>
      <c r="Q23" s="15"/>
      <c r="R23" s="15"/>
    </row>
    <row r="24" spans="2:18" x14ac:dyDescent="0.25">
      <c r="B24" s="16" t="str">
        <f t="shared" si="3"/>
        <v>Suscripciones</v>
      </c>
      <c r="C24" s="33">
        <f t="shared" ca="1" si="4"/>
        <v>0</v>
      </c>
      <c r="D24" s="33">
        <f t="shared" ca="1" si="4"/>
        <v>0</v>
      </c>
      <c r="E24" s="33">
        <f t="shared" ca="1" si="4"/>
        <v>0</v>
      </c>
      <c r="F24" s="33">
        <f t="shared" ca="1" si="4"/>
        <v>-71771</v>
      </c>
      <c r="G24" s="33">
        <f t="shared" ca="1" si="4"/>
        <v>-91245.753599999996</v>
      </c>
      <c r="H24" s="33">
        <f t="shared" ca="1" si="4"/>
        <v>-113208.7319</v>
      </c>
      <c r="J24" s="15" t="s">
        <v>35</v>
      </c>
      <c r="K24" s="15" t="s">
        <v>35</v>
      </c>
      <c r="L24" s="15" t="str">
        <v>Suscripciones</v>
      </c>
      <c r="M24" s="15"/>
      <c r="N24" s="15"/>
      <c r="O24" s="15"/>
      <c r="P24" s="15"/>
      <c r="Q24" s="15"/>
      <c r="R24" s="15"/>
    </row>
    <row r="25" spans="2:18" x14ac:dyDescent="0.25">
      <c r="B25" s="16" t="str">
        <f t="shared" si="3"/>
        <v>Personal</v>
      </c>
      <c r="C25" s="33">
        <f t="shared" ca="1" si="4"/>
        <v>0</v>
      </c>
      <c r="D25" s="33">
        <f t="shared" ca="1" si="4"/>
        <v>0</v>
      </c>
      <c r="E25" s="33">
        <f t="shared" ca="1" si="4"/>
        <v>0</v>
      </c>
      <c r="F25" s="33">
        <f t="shared" ca="1" si="4"/>
        <v>-90466</v>
      </c>
      <c r="G25" s="33">
        <f t="shared" ca="1" si="4"/>
        <v>-127900</v>
      </c>
      <c r="H25" s="33">
        <f t="shared" ca="1" si="4"/>
        <v>-100892</v>
      </c>
      <c r="J25" s="15" t="s">
        <v>35</v>
      </c>
      <c r="K25" s="15" t="s">
        <v>35</v>
      </c>
      <c r="L25" s="15" t="str">
        <v>Personal</v>
      </c>
      <c r="M25" s="15"/>
      <c r="N25" s="15"/>
      <c r="O25" s="15"/>
      <c r="P25" s="15"/>
      <c r="Q25" s="15"/>
      <c r="R25" s="15"/>
    </row>
    <row r="26" spans="2:18" x14ac:dyDescent="0.25">
      <c r="B26" s="16" t="str">
        <f t="shared" si="3"/>
        <v>Hobby</v>
      </c>
      <c r="C26" s="33">
        <f t="shared" ca="1" si="4"/>
        <v>0</v>
      </c>
      <c r="D26" s="33">
        <f t="shared" ca="1" si="4"/>
        <v>0</v>
      </c>
      <c r="E26" s="33">
        <f t="shared" ca="1" si="4"/>
        <v>0</v>
      </c>
      <c r="F26" s="33">
        <f t="shared" ca="1" si="4"/>
        <v>0</v>
      </c>
      <c r="G26" s="33">
        <f t="shared" ca="1" si="4"/>
        <v>-15193</v>
      </c>
      <c r="H26" s="33">
        <f t="shared" ca="1" si="4"/>
        <v>0</v>
      </c>
      <c r="J26" s="15" t="s">
        <v>35</v>
      </c>
      <c r="K26" s="15" t="s">
        <v>35</v>
      </c>
      <c r="L26" s="15" t="str">
        <v>Hobby</v>
      </c>
      <c r="M26" s="15"/>
      <c r="N26" s="15"/>
      <c r="O26" s="15"/>
      <c r="P26" s="15"/>
      <c r="Q26" s="15"/>
      <c r="R26" s="15"/>
    </row>
    <row r="27" spans="2:18" x14ac:dyDescent="0.25">
      <c r="B27" s="16" t="str">
        <f t="shared" si="3"/>
        <v>Educacion</v>
      </c>
      <c r="C27" s="33">
        <f t="shared" ca="1" si="4"/>
        <v>0</v>
      </c>
      <c r="D27" s="33">
        <f t="shared" ca="1" si="4"/>
        <v>0</v>
      </c>
      <c r="E27" s="33">
        <f t="shared" ca="1" si="4"/>
        <v>0</v>
      </c>
      <c r="F27" s="33">
        <f t="shared" ca="1" si="4"/>
        <v>-81902</v>
      </c>
      <c r="G27" s="33">
        <f t="shared" ca="1" si="4"/>
        <v>0</v>
      </c>
      <c r="H27" s="33">
        <f t="shared" ca="1" si="4"/>
        <v>-87120.650400000042</v>
      </c>
      <c r="J27" s="15" t="s">
        <v>35</v>
      </c>
      <c r="K27" s="15" t="s">
        <v>35</v>
      </c>
      <c r="L27" s="15" t="str">
        <v>Educacion</v>
      </c>
      <c r="M27" s="15"/>
      <c r="N27" s="15"/>
      <c r="O27" s="15"/>
      <c r="P27" s="15"/>
      <c r="Q27" s="15"/>
      <c r="R27" s="15"/>
    </row>
    <row r="28" spans="2:18" x14ac:dyDescent="0.25">
      <c r="B28" s="16" t="str">
        <f t="shared" si="3"/>
        <v>Vacaciones</v>
      </c>
      <c r="C28" s="33">
        <f t="shared" ca="1" si="4"/>
        <v>0</v>
      </c>
      <c r="D28" s="33">
        <f t="shared" ca="1" si="4"/>
        <v>0</v>
      </c>
      <c r="E28" s="33">
        <f t="shared" ca="1" si="4"/>
        <v>0</v>
      </c>
      <c r="F28" s="33">
        <f t="shared" ca="1" si="4"/>
        <v>0</v>
      </c>
      <c r="G28" s="33">
        <f t="shared" ca="1" si="4"/>
        <v>0</v>
      </c>
      <c r="H28" s="33">
        <f t="shared" ca="1" si="4"/>
        <v>0</v>
      </c>
      <c r="J28" s="15" t="s">
        <v>35</v>
      </c>
      <c r="K28" s="15" t="s">
        <v>35</v>
      </c>
      <c r="L28" s="15" t="str">
        <v>Vacaciones</v>
      </c>
      <c r="M28" s="15"/>
      <c r="N28" s="15"/>
      <c r="O28" s="15"/>
      <c r="P28" s="15"/>
      <c r="Q28" s="15"/>
      <c r="R28" s="15"/>
    </row>
    <row r="29" spans="2:18" x14ac:dyDescent="0.25">
      <c r="B29" s="16" t="str">
        <f t="shared" si="3"/>
        <v>Impuestos</v>
      </c>
      <c r="C29" s="33">
        <f t="shared" ca="1" si="4"/>
        <v>0</v>
      </c>
      <c r="D29" s="33">
        <f t="shared" ca="1" si="4"/>
        <v>0</v>
      </c>
      <c r="E29" s="33">
        <f t="shared" ca="1" si="4"/>
        <v>0</v>
      </c>
      <c r="F29" s="33">
        <f t="shared" ca="1" si="4"/>
        <v>-7</v>
      </c>
      <c r="G29" s="33">
        <f t="shared" ca="1" si="4"/>
        <v>-53</v>
      </c>
      <c r="H29" s="33">
        <f t="shared" ca="1" si="4"/>
        <v>-3</v>
      </c>
      <c r="J29" s="15" t="s">
        <v>35</v>
      </c>
      <c r="K29" s="15" t="s">
        <v>35</v>
      </c>
      <c r="L29" s="15" t="str">
        <v>Impuestos</v>
      </c>
      <c r="M29" s="15"/>
      <c r="N29" s="15"/>
      <c r="O29" s="15"/>
      <c r="P29" s="15"/>
      <c r="Q29" s="15"/>
      <c r="R29" s="15"/>
    </row>
    <row r="30" spans="2:18" x14ac:dyDescent="0.25">
      <c r="B30" s="16" t="str">
        <f t="shared" si="3"/>
        <v>Emergencias</v>
      </c>
      <c r="C30" s="33">
        <f t="shared" ref="C30:H33" ca="1" si="5">SUMIFS(INDIRECT($L30),Cuenta,$J30,Linea,$K30, Fecha,"&gt;="&amp;C$1,Fecha,"&lt;="&amp;C$2)</f>
        <v>0</v>
      </c>
      <c r="D30" s="33">
        <f t="shared" ca="1" si="5"/>
        <v>0</v>
      </c>
      <c r="E30" s="33">
        <f t="shared" ca="1" si="5"/>
        <v>0</v>
      </c>
      <c r="F30" s="33">
        <f t="shared" ca="1" si="5"/>
        <v>100000</v>
      </c>
      <c r="G30" s="33">
        <f t="shared" ca="1" si="5"/>
        <v>-400000</v>
      </c>
      <c r="H30" s="33">
        <f t="shared" ca="1" si="5"/>
        <v>0</v>
      </c>
      <c r="J30" s="15" t="s">
        <v>35</v>
      </c>
      <c r="K30" s="15" t="s">
        <v>35</v>
      </c>
      <c r="L30" s="15" t="str">
        <v>Emergencias</v>
      </c>
      <c r="M30" s="15"/>
      <c r="N30" s="15"/>
      <c r="O30" s="15"/>
      <c r="P30" s="15"/>
      <c r="Q30" s="15"/>
      <c r="R30" s="15"/>
    </row>
    <row r="31" spans="2:18" x14ac:dyDescent="0.25">
      <c r="B31" s="16" t="str">
        <f t="shared" si="3"/>
        <v>FX</v>
      </c>
      <c r="C31" s="33">
        <f t="shared" ca="1" si="5"/>
        <v>0</v>
      </c>
      <c r="D31" s="33">
        <f t="shared" ca="1" si="5"/>
        <v>0</v>
      </c>
      <c r="E31" s="33">
        <f t="shared" ca="1" si="5"/>
        <v>0</v>
      </c>
      <c r="F31" s="33">
        <f t="shared" ca="1" si="5"/>
        <v>97874.538199999894</v>
      </c>
      <c r="G31" s="33">
        <f t="shared" ca="1" si="5"/>
        <v>-45658.125399999895</v>
      </c>
      <c r="H31" s="33">
        <f t="shared" ca="1" si="5"/>
        <v>-82411.818000000087</v>
      </c>
      <c r="J31" s="15" t="s">
        <v>35</v>
      </c>
      <c r="K31" s="15" t="s">
        <v>35</v>
      </c>
      <c r="L31" s="15" t="str">
        <v>FX</v>
      </c>
      <c r="M31" s="15"/>
      <c r="N31" s="15"/>
      <c r="O31" s="15"/>
      <c r="P31" s="15"/>
      <c r="Q31" s="15"/>
      <c r="R31" s="15"/>
    </row>
    <row r="32" spans="2:18" x14ac:dyDescent="0.25">
      <c r="B32" s="16" t="str">
        <f t="shared" si="3"/>
        <v>VM</v>
      </c>
      <c r="C32" s="33">
        <f t="shared" ca="1" si="5"/>
        <v>0</v>
      </c>
      <c r="D32" s="33">
        <f t="shared" ca="1" si="5"/>
        <v>0</v>
      </c>
      <c r="E32" s="33">
        <f t="shared" ca="1" si="5"/>
        <v>0</v>
      </c>
      <c r="F32" s="33">
        <f t="shared" ca="1" si="5"/>
        <v>75716.122000000047</v>
      </c>
      <c r="G32" s="33">
        <f t="shared" ca="1" si="5"/>
        <v>246356.54920000001</v>
      </c>
      <c r="H32" s="33">
        <f t="shared" ca="1" si="5"/>
        <v>-191122.84030000016</v>
      </c>
      <c r="J32" s="15" t="s">
        <v>35</v>
      </c>
      <c r="K32" s="15" t="s">
        <v>35</v>
      </c>
      <c r="L32" s="15" t="str">
        <v>VM</v>
      </c>
      <c r="M32" s="15"/>
      <c r="N32" s="15"/>
      <c r="O32" s="15"/>
      <c r="P32" s="15"/>
      <c r="Q32" s="15"/>
      <c r="R32" s="15"/>
    </row>
    <row r="33" spans="2:18" x14ac:dyDescent="0.25">
      <c r="B33" s="16" t="str">
        <f t="shared" si="3"/>
        <v>Unexplained</v>
      </c>
      <c r="C33" s="33">
        <f t="shared" ca="1" si="5"/>
        <v>-542020.9319999998</v>
      </c>
      <c r="D33" s="33">
        <f t="shared" ca="1" si="5"/>
        <v>-978415.46590000042</v>
      </c>
      <c r="E33" s="33">
        <f t="shared" ca="1" si="5"/>
        <v>0</v>
      </c>
      <c r="F33" s="33">
        <f t="shared" ca="1" si="5"/>
        <v>38225.206999999602</v>
      </c>
      <c r="G33" s="33">
        <f t="shared" ca="1" si="5"/>
        <v>119979.43289999955</v>
      </c>
      <c r="H33" s="33">
        <f t="shared" ca="1" si="5"/>
        <v>-145811.64689999953</v>
      </c>
      <c r="J33" s="15" t="s">
        <v>35</v>
      </c>
      <c r="K33" s="15" t="s">
        <v>35</v>
      </c>
      <c r="L33" s="15" t="str">
        <v>Unexplained</v>
      </c>
      <c r="M33" s="15"/>
      <c r="N33" s="15"/>
      <c r="O33" s="15"/>
      <c r="P33" s="15"/>
      <c r="Q33" s="15"/>
      <c r="R33" s="15"/>
    </row>
    <row r="34" spans="2:18" x14ac:dyDescent="0.25">
      <c r="B34" s="16"/>
      <c r="J34" s="15" t="s">
        <v>35</v>
      </c>
      <c r="K34" s="15" t="s">
        <v>35</v>
      </c>
      <c r="L34" s="15"/>
      <c r="M34" s="15"/>
      <c r="N34" s="15"/>
      <c r="O34" s="15"/>
      <c r="P34" s="15"/>
      <c r="Q34" s="15"/>
      <c r="R34" s="15"/>
    </row>
    <row r="35" spans="2:18" x14ac:dyDescent="0.25">
      <c r="B35" s="16"/>
      <c r="J35" s="15"/>
      <c r="K35" s="15"/>
      <c r="L35" s="15"/>
      <c r="M35" s="15"/>
      <c r="N35" s="15"/>
      <c r="O35" s="15"/>
      <c r="P35" s="15"/>
      <c r="Q35" s="15"/>
      <c r="R35" s="15"/>
    </row>
    <row r="36" spans="2:18" x14ac:dyDescent="0.25">
      <c r="J36" s="15"/>
      <c r="K36" s="15"/>
      <c r="L36" s="15"/>
      <c r="M36" s="15"/>
      <c r="N36" s="15"/>
      <c r="O36" s="15"/>
      <c r="P36" s="15"/>
      <c r="Q36" s="15"/>
      <c r="R36" s="15"/>
    </row>
    <row r="37" spans="2:18" x14ac:dyDescent="0.25">
      <c r="J37" s="15"/>
      <c r="K37" s="15"/>
      <c r="L37" s="15"/>
      <c r="M37" s="15"/>
      <c r="N37" s="15"/>
      <c r="O37" s="15"/>
      <c r="P37" s="15"/>
      <c r="Q37" s="15"/>
      <c r="R37" s="15"/>
    </row>
    <row r="38" spans="2:18" x14ac:dyDescent="0.25">
      <c r="J38" s="15"/>
      <c r="K38" s="15"/>
      <c r="L38" s="15"/>
      <c r="M38" s="15"/>
      <c r="N38" s="15"/>
      <c r="O38" s="15"/>
      <c r="P38" s="15"/>
      <c r="Q38" s="15"/>
      <c r="R38" s="15"/>
    </row>
    <row r="39" spans="2:18" x14ac:dyDescent="0.25">
      <c r="J39" s="15"/>
      <c r="K39" s="15"/>
      <c r="L39" s="15"/>
      <c r="M39" s="15"/>
      <c r="N39" s="15"/>
      <c r="O39" s="15"/>
      <c r="P39" s="15"/>
      <c r="Q39" s="15"/>
      <c r="R39" s="15"/>
    </row>
    <row r="40" spans="2:18" x14ac:dyDescent="0.25">
      <c r="J40" s="15"/>
      <c r="K40" s="15"/>
      <c r="L40" s="15"/>
      <c r="M40" s="15"/>
      <c r="N40" s="15"/>
      <c r="O40" s="15"/>
      <c r="P40" s="15"/>
      <c r="Q40" s="15"/>
      <c r="R40" s="15"/>
    </row>
    <row r="41" spans="2:18" x14ac:dyDescent="0.25">
      <c r="J41" s="15"/>
      <c r="K41" s="15"/>
      <c r="L41" s="15"/>
      <c r="M41" s="15"/>
      <c r="N41" s="15"/>
      <c r="O41" s="15"/>
      <c r="P41" s="15"/>
      <c r="Q41" s="15"/>
      <c r="R41" s="15"/>
    </row>
    <row r="42" spans="2:18" x14ac:dyDescent="0.25">
      <c r="J42" s="15"/>
      <c r="K42" s="15"/>
      <c r="L42" s="15"/>
      <c r="M42" s="15"/>
      <c r="N42" s="15"/>
      <c r="O42" s="15"/>
      <c r="P42" s="15"/>
      <c r="Q42" s="15"/>
      <c r="R42" s="15"/>
    </row>
    <row r="43" spans="2:18" x14ac:dyDescent="0.25">
      <c r="J43" s="15"/>
      <c r="K43" s="15"/>
      <c r="L43" s="15"/>
      <c r="M43" s="15"/>
      <c r="N43" s="15"/>
      <c r="O43" s="15"/>
      <c r="P43" s="15"/>
      <c r="Q43" s="15"/>
      <c r="R43" s="15"/>
    </row>
    <row r="44" spans="2:18" x14ac:dyDescent="0.25">
      <c r="J44" s="15"/>
      <c r="K44" s="15"/>
      <c r="L44" s="15"/>
      <c r="M44" s="15"/>
      <c r="N44" s="15"/>
      <c r="O44" s="15"/>
      <c r="P44" s="15"/>
      <c r="Q44" s="15"/>
      <c r="R44" s="15"/>
    </row>
    <row r="45" spans="2:18" x14ac:dyDescent="0.25">
      <c r="J45" s="15"/>
      <c r="K45" s="15"/>
      <c r="L45" s="15"/>
      <c r="M45" s="15"/>
      <c r="N45" s="15"/>
      <c r="O45" s="15"/>
      <c r="P45" s="15"/>
      <c r="Q45" s="15"/>
      <c r="R45" s="15"/>
    </row>
    <row r="46" spans="2:18" x14ac:dyDescent="0.25">
      <c r="J46" s="15"/>
      <c r="K46" s="15"/>
      <c r="L46" s="15"/>
      <c r="M46" s="15"/>
      <c r="N46" s="15"/>
      <c r="O46" s="15"/>
      <c r="P46" s="15"/>
      <c r="Q46" s="15"/>
      <c r="R46" s="15"/>
    </row>
    <row r="47" spans="2:18" x14ac:dyDescent="0.25">
      <c r="J47" s="15"/>
      <c r="K47" s="15"/>
      <c r="L47" s="15"/>
      <c r="M47" s="15"/>
      <c r="N47" s="15"/>
      <c r="O47" s="15"/>
      <c r="P47" s="15"/>
      <c r="Q47" s="15"/>
      <c r="R47" s="15"/>
    </row>
    <row r="48" spans="2:18" x14ac:dyDescent="0.25">
      <c r="J48" s="15"/>
      <c r="K48" s="15"/>
      <c r="L48" s="15"/>
      <c r="M48" s="15"/>
      <c r="N48" s="15"/>
      <c r="O48" s="15"/>
      <c r="P48" s="15"/>
      <c r="Q48" s="15"/>
      <c r="R48" s="15"/>
    </row>
    <row r="49" spans="10:18" x14ac:dyDescent="0.25">
      <c r="J49" s="15"/>
      <c r="K49" s="15"/>
      <c r="L49" s="15"/>
      <c r="M49" s="15"/>
      <c r="N49" s="15"/>
      <c r="O49" s="15"/>
      <c r="P49" s="15"/>
      <c r="Q49" s="15"/>
      <c r="R49" s="15"/>
    </row>
    <row r="50" spans="10:18" x14ac:dyDescent="0.25">
      <c r="J50" s="15"/>
      <c r="K50" s="15"/>
      <c r="L50" s="15"/>
      <c r="M50" s="15"/>
      <c r="N50" s="15"/>
      <c r="O50" s="15"/>
      <c r="P50" s="15"/>
      <c r="Q50" s="15"/>
      <c r="R50" s="15"/>
    </row>
    <row r="51" spans="10:18" x14ac:dyDescent="0.25">
      <c r="J51" s="15"/>
      <c r="K51" s="15"/>
      <c r="L51" s="15"/>
      <c r="M51" s="15"/>
      <c r="N51" s="15"/>
      <c r="O51" s="15"/>
      <c r="P51" s="15"/>
      <c r="Q51" s="15"/>
      <c r="R51" s="15"/>
    </row>
    <row r="52" spans="10:18" x14ac:dyDescent="0.25">
      <c r="M52" s="15"/>
      <c r="N52" s="15"/>
      <c r="O52" s="15"/>
      <c r="P52" s="15"/>
      <c r="Q52" s="15"/>
      <c r="R52" s="15"/>
    </row>
    <row r="53" spans="10:18" x14ac:dyDescent="0.25">
      <c r="M53" s="15"/>
      <c r="N53" s="15"/>
      <c r="O53" s="15"/>
      <c r="P53" s="15"/>
      <c r="Q53" s="15"/>
      <c r="R53" s="15"/>
    </row>
  </sheetData>
  <conditionalFormatting sqref="C30:D30 C11:C33 D12:E33 C11:E29 F11:H33">
    <cfRule type="dataBar" priority="10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{000C330C-B916-4AD1-B9E1-00F6432C5DBA}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C330C-B916-4AD1-B9E1-00F6432C5DBA}">
            <x14:dataBar minLength="0" maxLength="100" direction="leftToRight">
              <x14:cfvo type="autoMin"/>
              <x14:cfvo type="autoMax"/>
              <x14:negativeFillColor rgb="FFFF9999"/>
              <x14:axisColor theme="0" tint="-0.249977111117893"/>
            </x14:dataBar>
          </x14:cfRule>
          <xm:sqref>C30:D30 C11:C33 D12:E33 C11:E29 F11:H33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EC6A-09DB-4247-B716-761903DB8699}">
  <sheetPr codeName="Sheet8">
    <tabColor theme="7" tint="0.39997558519241921"/>
  </sheetPr>
  <dimension ref="B1:AN97"/>
  <sheetViews>
    <sheetView showGridLines="0" topLeftCell="B6" zoomScale="70" zoomScaleNormal="70" workbookViewId="0">
      <selection activeCell="I53" sqref="I53:I55"/>
    </sheetView>
  </sheetViews>
  <sheetFormatPr defaultRowHeight="15" outlineLevelCol="1" x14ac:dyDescent="0.25"/>
  <cols>
    <col min="1" max="1" width="10.5703125" customWidth="1"/>
    <col min="2" max="2" width="22.42578125" customWidth="1"/>
    <col min="3" max="5" width="17.42578125" customWidth="1"/>
    <col min="6" max="6" width="16.85546875" customWidth="1"/>
    <col min="7" max="8" width="20.7109375" customWidth="1"/>
    <col min="9" max="12" width="16.85546875" customWidth="1"/>
    <col min="13" max="13" width="20.7109375" customWidth="1"/>
    <col min="14" max="14" width="16.28515625" hidden="1" customWidth="1" outlineLevel="1"/>
    <col min="15" max="15" width="14.28515625" hidden="1" customWidth="1" outlineLevel="1"/>
    <col min="16" max="16" width="17.28515625" hidden="1" customWidth="1" outlineLevel="1"/>
    <col min="17" max="17" width="13.28515625" hidden="1" customWidth="1" outlineLevel="1"/>
    <col min="18" max="20" width="17.28515625" hidden="1" customWidth="1" outlineLevel="1"/>
    <col min="21" max="21" width="10.140625" hidden="1" customWidth="1" outlineLevel="1"/>
    <col min="22" max="22" width="13.7109375" hidden="1" customWidth="1" outlineLevel="1"/>
    <col min="23" max="23" width="14" hidden="1" customWidth="1" outlineLevel="1"/>
    <col min="24" max="24" width="9.140625" collapsed="1"/>
    <col min="27" max="27" width="9.85546875" customWidth="1"/>
  </cols>
  <sheetData>
    <row r="1" spans="2:40" x14ac:dyDescent="0.25">
      <c r="B1" s="55" t="s">
        <v>21</v>
      </c>
      <c r="C1" s="14">
        <f ca="1">DATE(YEAR(TODAY()),MONTH(TODAY()),1)</f>
        <v>45536</v>
      </c>
      <c r="D1" s="14">
        <f ca="1">EDATE(C1,-1)</f>
        <v>45505</v>
      </c>
      <c r="E1" s="14">
        <f ca="1">EDATE(D1,-1)</f>
        <v>45474</v>
      </c>
      <c r="F1" s="14">
        <f ca="1">EDATE(E1,-1)</f>
        <v>45444</v>
      </c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</row>
    <row r="2" spans="2:40" x14ac:dyDescent="0.25">
      <c r="B2" s="56" t="s">
        <v>22</v>
      </c>
      <c r="C2" s="14">
        <f ca="1">EOMONTH(C1,0)</f>
        <v>45565</v>
      </c>
      <c r="D2" s="14">
        <f ca="1">EOMONTH(D1,0)</f>
        <v>45535</v>
      </c>
      <c r="E2" s="14">
        <f ca="1">EOMONTH(E1,0)</f>
        <v>45504</v>
      </c>
      <c r="F2" s="14">
        <f ca="1">EOMONTH(F1,0)</f>
        <v>45473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</row>
    <row r="6" spans="2:40" x14ac:dyDescent="0.25">
      <c r="B6" s="106" t="s">
        <v>131</v>
      </c>
      <c r="C6" s="22" t="str">
        <f ca="1">VLOOKUP(MONTH(C$1),$V$6:$W$17,2,TRUE)&amp;" - "&amp;YEAR(C1)</f>
        <v>September - 2024</v>
      </c>
      <c r="D6" s="22" t="str">
        <f ca="1">VLOOKUP(MONTH(D$1),$V$6:$W$17,2,TRUE)&amp;" - "&amp;YEAR(D1)</f>
        <v>August - 2024</v>
      </c>
      <c r="E6" s="22" t="str">
        <f ca="1">VLOOKUP(MONTH(E$1),$V$6:$W$17,2,TRUE)&amp;" - "&amp;YEAR(E1)</f>
        <v>July - 2024</v>
      </c>
      <c r="F6" s="22" t="str">
        <f ca="1">VLOOKUP(MONTH(F$1),$V$6:$W$17,2,TRUE)&amp;" - "&amp;YEAR(F1)</f>
        <v>June - 2024</v>
      </c>
      <c r="H6" s="107" t="s">
        <v>132</v>
      </c>
      <c r="I6" s="22" t="str">
        <f ca="1">VLOOKUP(MONTH(C$1),$V$6:$W$17,2,TRUE)&amp;" - "&amp;YEAR(C1)</f>
        <v>September - 2024</v>
      </c>
      <c r="J6" s="22" t="str">
        <f ca="1">VLOOKUP(MONTH(D$1),$V$6:$W$17,2,TRUE)&amp;" - "&amp;YEAR(D1)</f>
        <v>August - 2024</v>
      </c>
      <c r="K6" s="22" t="str">
        <f ca="1">VLOOKUP(MONTH(E$1),$V$6:$W$17,2,TRUE)&amp;" - "&amp;YEAR(E1)</f>
        <v>July - 2024</v>
      </c>
      <c r="L6" s="22" t="str">
        <f ca="1">VLOOKUP(MONTH(F$1),$V$6:$W$17,2,TRUE)&amp;" - "&amp;YEAR(F1)</f>
        <v>June - 2024</v>
      </c>
      <c r="N6" s="15" t="s">
        <v>0</v>
      </c>
      <c r="O6" s="15" t="s">
        <v>4</v>
      </c>
      <c r="P6" s="15" t="s">
        <v>34</v>
      </c>
      <c r="Q6" s="15"/>
      <c r="R6" s="15" t="s">
        <v>0</v>
      </c>
      <c r="S6" s="15" t="s">
        <v>4</v>
      </c>
      <c r="T6" s="15" t="s">
        <v>34</v>
      </c>
      <c r="U6" s="15"/>
      <c r="V6" s="15">
        <v>1</v>
      </c>
      <c r="W6" s="15" t="s">
        <v>33</v>
      </c>
      <c r="X6" s="15"/>
      <c r="Y6" s="15"/>
      <c r="Z6" s="15"/>
      <c r="AA6" s="15"/>
      <c r="AB6" s="15"/>
      <c r="AC6" s="15"/>
    </row>
    <row r="7" spans="2:40" x14ac:dyDescent="0.25">
      <c r="B7" s="17" t="s">
        <v>129</v>
      </c>
      <c r="C7" s="23">
        <f t="shared" ref="C7:F29" ca="1" si="0">SUMIFS(INDIRECT($P7),Cuenta,$N7,Linea,$O7, Fecha,"&gt;="&amp;C$1,Fecha,"&lt;="&amp;C$2)</f>
        <v>-47310.394799999936</v>
      </c>
      <c r="D7" s="23">
        <f t="shared" ca="1" si="0"/>
        <v>-12335385.282600001</v>
      </c>
      <c r="E7" s="23">
        <f t="shared" ca="1" si="0"/>
        <v>0</v>
      </c>
      <c r="F7" s="23">
        <f t="shared" ca="1" si="0"/>
        <v>-392423.78600000031</v>
      </c>
      <c r="H7" s="17" t="s">
        <v>130</v>
      </c>
      <c r="I7" s="32">
        <f t="shared" ref="I7:I33" ca="1" si="1">SUMIFS(INDIRECT($T7),Cuenta,$R7,Linea,$S7, Fecha,"&gt;="&amp;C$1,Fecha,"&lt;="&amp;C$2)</f>
        <v>0</v>
      </c>
      <c r="J7" s="32">
        <f t="shared" ref="J7:J33" ca="1" si="2">SUMIFS(INDIRECT($T7),Cuenta,$R7,Linea,$S7, Fecha,"&gt;="&amp;D$1,Fecha,"&lt;="&amp;D$2)</f>
        <v>-500000</v>
      </c>
      <c r="K7" s="32">
        <f t="shared" ref="K7:L33" ca="1" si="3">SUMIFS(INDIRECT($T7),Cuenta,$R7,Linea,$S7, Fecha,"&gt;="&amp;E$1,Fecha,"&lt;="&amp;E$2)</f>
        <v>0</v>
      </c>
      <c r="L7" s="32">
        <f t="shared" ref="L7:L10" ca="1" si="4">SUMIFS(INDIRECT($T7),Cuenta,$R7,Linea,$S7, Fecha,"&gt;="&amp;F$1,Fecha,"&lt;="&amp;F$2)</f>
        <v>-298000</v>
      </c>
      <c r="N7" s="15" t="s">
        <v>5</v>
      </c>
      <c r="O7" s="15" t="s">
        <v>35</v>
      </c>
      <c r="P7" s="15" t="str" cm="1">
        <f t="array" ref="P7:P33">TRANSPOSE(Data!N1:AN1)</f>
        <v>PnL</v>
      </c>
      <c r="Q7" s="15"/>
      <c r="R7" s="15" t="s">
        <v>81</v>
      </c>
      <c r="S7" s="15" t="s">
        <v>35</v>
      </c>
      <c r="T7" s="15" t="str" cm="1">
        <f t="array" ref="T7:T33">TRANSPOSE(Data!N1:AN1)</f>
        <v>PnL</v>
      </c>
      <c r="U7" s="15"/>
      <c r="V7" s="15">
        <v>2</v>
      </c>
      <c r="W7" s="15" t="s">
        <v>48</v>
      </c>
      <c r="X7" s="15"/>
      <c r="Y7" s="15"/>
      <c r="Z7" s="15"/>
      <c r="AA7" s="15"/>
      <c r="AB7" s="15"/>
      <c r="AC7" s="15"/>
    </row>
    <row r="8" spans="2:40" x14ac:dyDescent="0.25">
      <c r="B8" s="16" t="str">
        <f>P8</f>
        <v>Ingreso</v>
      </c>
      <c r="C8" s="33">
        <f t="shared" ca="1" si="0"/>
        <v>0</v>
      </c>
      <c r="D8" s="33">
        <f t="shared" ca="1" si="0"/>
        <v>0</v>
      </c>
      <c r="E8" s="33">
        <f t="shared" ca="1" si="0"/>
        <v>0</v>
      </c>
      <c r="F8" s="33">
        <f t="shared" ca="1" si="0"/>
        <v>2088803</v>
      </c>
      <c r="H8" s="16" t="str">
        <f t="shared" ref="H8:H33" si="5">T8</f>
        <v>Ingreso</v>
      </c>
      <c r="I8" s="33">
        <f t="shared" ca="1" si="1"/>
        <v>0</v>
      </c>
      <c r="J8" s="33">
        <f t="shared" ca="1" si="2"/>
        <v>0</v>
      </c>
      <c r="K8" s="33">
        <f t="shared" ca="1" si="3"/>
        <v>0</v>
      </c>
      <c r="L8" s="33">
        <f t="shared" ca="1" si="4"/>
        <v>0</v>
      </c>
      <c r="N8" s="15" t="s">
        <v>5</v>
      </c>
      <c r="O8" s="15" t="s">
        <v>35</v>
      </c>
      <c r="P8" s="15" t="str">
        <v>Ingreso</v>
      </c>
      <c r="Q8" s="15"/>
      <c r="R8" s="15" t="s">
        <v>81</v>
      </c>
      <c r="S8" s="15" t="s">
        <v>35</v>
      </c>
      <c r="T8" s="15" t="str">
        <v>Ingreso</v>
      </c>
      <c r="U8" s="15"/>
      <c r="V8" s="15">
        <v>3</v>
      </c>
      <c r="W8" s="15" t="s">
        <v>57</v>
      </c>
      <c r="X8" s="15"/>
      <c r="Y8" s="15"/>
      <c r="Z8" s="15"/>
      <c r="AA8" s="15"/>
      <c r="AB8" s="15"/>
      <c r="AC8" s="15"/>
    </row>
    <row r="9" spans="2:40" x14ac:dyDescent="0.25">
      <c r="B9" s="16" t="str">
        <f t="shared" ref="B9:B28" si="6">P9</f>
        <v>Bonos</v>
      </c>
      <c r="C9" s="33">
        <f t="shared" ca="1" si="0"/>
        <v>0</v>
      </c>
      <c r="D9" s="33">
        <f t="shared" ca="1" si="0"/>
        <v>0</v>
      </c>
      <c r="E9" s="33">
        <f t="shared" ca="1" si="0"/>
        <v>0</v>
      </c>
      <c r="F9" s="33">
        <f t="shared" ca="1" si="0"/>
        <v>0</v>
      </c>
      <c r="H9" s="16" t="str">
        <f t="shared" si="5"/>
        <v>Bonos</v>
      </c>
      <c r="I9" s="33">
        <f t="shared" ca="1" si="1"/>
        <v>0</v>
      </c>
      <c r="J9" s="33">
        <f t="shared" ca="1" si="2"/>
        <v>0</v>
      </c>
      <c r="K9" s="33">
        <f t="shared" ca="1" si="3"/>
        <v>0</v>
      </c>
      <c r="L9" s="33">
        <f t="shared" ca="1" si="4"/>
        <v>0</v>
      </c>
      <c r="N9" s="15" t="s">
        <v>5</v>
      </c>
      <c r="O9" s="15" t="s">
        <v>35</v>
      </c>
      <c r="P9" s="15" t="str">
        <v>Bonos</v>
      </c>
      <c r="Q9" s="15"/>
      <c r="R9" s="15" t="s">
        <v>81</v>
      </c>
      <c r="S9" s="15" t="s">
        <v>35</v>
      </c>
      <c r="T9" s="15" t="str">
        <v>Bonos</v>
      </c>
      <c r="U9" s="15"/>
      <c r="V9" s="15">
        <v>4</v>
      </c>
      <c r="W9" s="15" t="s">
        <v>109</v>
      </c>
      <c r="X9" s="15"/>
      <c r="Y9" s="15"/>
      <c r="Z9" s="15"/>
      <c r="AA9" s="15"/>
      <c r="AB9" s="15"/>
      <c r="AC9" s="15"/>
    </row>
    <row r="10" spans="2:40" x14ac:dyDescent="0.25">
      <c r="B10" s="16" t="str">
        <f t="shared" si="6"/>
        <v>Transferencias</v>
      </c>
      <c r="C10" s="33">
        <f t="shared" ca="1" si="0"/>
        <v>0</v>
      </c>
      <c r="D10" s="33">
        <f t="shared" ca="1" si="0"/>
        <v>0</v>
      </c>
      <c r="E10" s="33">
        <f t="shared" ca="1" si="0"/>
        <v>0</v>
      </c>
      <c r="F10" s="33">
        <f t="shared" ca="1" si="0"/>
        <v>-32816.510000000009</v>
      </c>
      <c r="H10" s="16" t="str">
        <f t="shared" si="5"/>
        <v>Transferencias</v>
      </c>
      <c r="I10" s="33">
        <f t="shared" ca="1" si="1"/>
        <v>0</v>
      </c>
      <c r="J10" s="33">
        <f t="shared" ca="1" si="2"/>
        <v>0</v>
      </c>
      <c r="K10" s="33">
        <f t="shared" ca="1" si="3"/>
        <v>0</v>
      </c>
      <c r="L10" s="33">
        <f t="shared" ca="1" si="4"/>
        <v>0</v>
      </c>
      <c r="N10" s="15" t="s">
        <v>5</v>
      </c>
      <c r="O10" s="15" t="s">
        <v>35</v>
      </c>
      <c r="P10" s="15" t="str">
        <v>Transferencias</v>
      </c>
      <c r="Q10" s="15"/>
      <c r="R10" s="15" t="s">
        <v>81</v>
      </c>
      <c r="S10" s="15" t="s">
        <v>35</v>
      </c>
      <c r="T10" s="15" t="str">
        <v>Transferencias</v>
      </c>
      <c r="U10" s="15"/>
      <c r="V10" s="15">
        <v>5</v>
      </c>
      <c r="W10" s="15" t="s">
        <v>111</v>
      </c>
      <c r="X10" s="15"/>
      <c r="Y10" s="15"/>
      <c r="Z10" s="15"/>
      <c r="AA10" s="15"/>
      <c r="AB10" s="15"/>
      <c r="AC10" s="15"/>
    </row>
    <row r="11" spans="2:40" x14ac:dyDescent="0.25">
      <c r="B11" s="16" t="str">
        <f t="shared" si="6"/>
        <v>Vivienda</v>
      </c>
      <c r="C11" s="105">
        <f t="shared" ca="1" si="0"/>
        <v>0</v>
      </c>
      <c r="D11" s="105">
        <f t="shared" ca="1" si="0"/>
        <v>0</v>
      </c>
      <c r="E11" s="105">
        <f t="shared" ca="1" si="0"/>
        <v>0</v>
      </c>
      <c r="F11" s="105">
        <f t="shared" ca="1" si="0"/>
        <v>-519336</v>
      </c>
      <c r="H11" s="16" t="str">
        <f t="shared" si="5"/>
        <v>Vivienda</v>
      </c>
      <c r="I11" s="105">
        <f t="shared" ca="1" si="1"/>
        <v>0</v>
      </c>
      <c r="J11" s="105">
        <f t="shared" ca="1" si="2"/>
        <v>0</v>
      </c>
      <c r="K11" s="105">
        <f t="shared" ca="1" si="3"/>
        <v>0</v>
      </c>
      <c r="L11" s="105">
        <f t="shared" ca="1" si="3"/>
        <v>0</v>
      </c>
      <c r="N11" s="15" t="s">
        <v>5</v>
      </c>
      <c r="O11" s="15" t="s">
        <v>35</v>
      </c>
      <c r="P11" s="15" t="str">
        <v>Vivienda</v>
      </c>
      <c r="Q11" s="15"/>
      <c r="R11" s="15" t="s">
        <v>81</v>
      </c>
      <c r="S11" s="15" t="s">
        <v>35</v>
      </c>
      <c r="T11" s="15" t="str">
        <v>Vivienda</v>
      </c>
      <c r="U11" s="15"/>
      <c r="V11" s="15">
        <v>6</v>
      </c>
      <c r="W11" s="15" t="s">
        <v>112</v>
      </c>
      <c r="X11" s="15"/>
      <c r="Y11" s="15"/>
      <c r="Z11" s="15"/>
      <c r="AA11" s="15"/>
      <c r="AB11" s="15"/>
      <c r="AC11" s="15"/>
    </row>
    <row r="12" spans="2:40" x14ac:dyDescent="0.25">
      <c r="B12" s="16" t="str">
        <f t="shared" si="6"/>
        <v>Cuentas</v>
      </c>
      <c r="C12" s="33">
        <f t="shared" ca="1" si="0"/>
        <v>0</v>
      </c>
      <c r="D12" s="33">
        <f t="shared" ca="1" si="0"/>
        <v>0</v>
      </c>
      <c r="E12" s="33">
        <f t="shared" ca="1" si="0"/>
        <v>0</v>
      </c>
      <c r="F12" s="33">
        <f t="shared" ca="1" si="0"/>
        <v>-58304</v>
      </c>
      <c r="H12" s="16" t="str">
        <f t="shared" si="5"/>
        <v>Cuentas</v>
      </c>
      <c r="I12" s="33">
        <f t="shared" ca="1" si="1"/>
        <v>0</v>
      </c>
      <c r="J12" s="33">
        <f t="shared" ca="1" si="2"/>
        <v>0</v>
      </c>
      <c r="K12" s="33">
        <f t="shared" ca="1" si="3"/>
        <v>0</v>
      </c>
      <c r="L12" s="33">
        <f t="shared" ca="1" si="3"/>
        <v>0</v>
      </c>
      <c r="N12" s="15" t="s">
        <v>5</v>
      </c>
      <c r="O12" s="15" t="s">
        <v>35</v>
      </c>
      <c r="P12" s="15" t="str">
        <v>Cuentas</v>
      </c>
      <c r="Q12" s="15"/>
      <c r="R12" s="15" t="s">
        <v>81</v>
      </c>
      <c r="S12" s="15" t="s">
        <v>35</v>
      </c>
      <c r="T12" s="15" t="str">
        <v>Cuentas</v>
      </c>
      <c r="U12" s="15"/>
      <c r="V12" s="15">
        <v>7</v>
      </c>
      <c r="W12" s="15" t="s">
        <v>113</v>
      </c>
      <c r="X12" s="15"/>
      <c r="Y12" s="15"/>
      <c r="Z12" s="15"/>
      <c r="AA12" s="15"/>
      <c r="AB12" s="15"/>
      <c r="AC12" s="15"/>
    </row>
    <row r="13" spans="2:40" x14ac:dyDescent="0.25">
      <c r="B13" s="16" t="str">
        <f t="shared" si="6"/>
        <v>Enseres</v>
      </c>
      <c r="C13" s="33">
        <f t="shared" ca="1" si="0"/>
        <v>0</v>
      </c>
      <c r="D13" s="33">
        <f t="shared" ca="1" si="0"/>
        <v>0</v>
      </c>
      <c r="E13" s="33">
        <f t="shared" ca="1" si="0"/>
        <v>0</v>
      </c>
      <c r="F13" s="33">
        <f t="shared" ca="1" si="0"/>
        <v>0</v>
      </c>
      <c r="H13" s="16" t="str">
        <f t="shared" si="5"/>
        <v>Enseres</v>
      </c>
      <c r="I13" s="33">
        <f t="shared" ca="1" si="1"/>
        <v>0</v>
      </c>
      <c r="J13" s="33">
        <f t="shared" ca="1" si="2"/>
        <v>0</v>
      </c>
      <c r="K13" s="33">
        <f t="shared" ca="1" si="3"/>
        <v>0</v>
      </c>
      <c r="L13" s="33">
        <f t="shared" ca="1" si="3"/>
        <v>0</v>
      </c>
      <c r="N13" s="15" t="s">
        <v>5</v>
      </c>
      <c r="O13" s="15" t="s">
        <v>35</v>
      </c>
      <c r="P13" s="15" t="str">
        <v>Enseres</v>
      </c>
      <c r="Q13" s="15"/>
      <c r="R13" s="15" t="s">
        <v>81</v>
      </c>
      <c r="S13" s="15" t="s">
        <v>35</v>
      </c>
      <c r="T13" s="15" t="str">
        <v>Enseres</v>
      </c>
      <c r="U13" s="15"/>
      <c r="V13" s="15">
        <v>8</v>
      </c>
      <c r="W13" s="15" t="s">
        <v>114</v>
      </c>
      <c r="X13" s="15"/>
      <c r="Y13" s="15"/>
      <c r="Z13" s="15"/>
      <c r="AA13" s="21"/>
      <c r="AB13" s="15"/>
      <c r="AC13" s="15"/>
    </row>
    <row r="14" spans="2:40" x14ac:dyDescent="0.25">
      <c r="B14" s="16" t="str">
        <f t="shared" si="6"/>
        <v>Mantencion</v>
      </c>
      <c r="C14" s="33">
        <f t="shared" ca="1" si="0"/>
        <v>0</v>
      </c>
      <c r="D14" s="33">
        <f t="shared" ca="1" si="0"/>
        <v>0</v>
      </c>
      <c r="E14" s="33">
        <f t="shared" ca="1" si="0"/>
        <v>0</v>
      </c>
      <c r="F14" s="33">
        <f t="shared" ca="1" si="0"/>
        <v>-531867</v>
      </c>
      <c r="H14" s="16" t="str">
        <f t="shared" si="5"/>
        <v>Mantencion</v>
      </c>
      <c r="I14" s="33">
        <f t="shared" ca="1" si="1"/>
        <v>0</v>
      </c>
      <c r="J14" s="33">
        <f t="shared" ca="1" si="2"/>
        <v>0</v>
      </c>
      <c r="K14" s="33">
        <f t="shared" ca="1" si="3"/>
        <v>0</v>
      </c>
      <c r="L14" s="33">
        <f t="shared" ca="1" si="3"/>
        <v>0</v>
      </c>
      <c r="N14" s="15" t="s">
        <v>5</v>
      </c>
      <c r="O14" s="15" t="s">
        <v>35</v>
      </c>
      <c r="P14" s="15" t="str">
        <v>Mantencion</v>
      </c>
      <c r="Q14" s="15"/>
      <c r="R14" s="15" t="s">
        <v>81</v>
      </c>
      <c r="S14" s="15" t="s">
        <v>35</v>
      </c>
      <c r="T14" s="15" t="str">
        <v>Mantencion</v>
      </c>
      <c r="U14" s="15"/>
      <c r="V14" s="15">
        <v>9</v>
      </c>
      <c r="W14" s="15" t="s">
        <v>115</v>
      </c>
      <c r="X14" s="15"/>
      <c r="Y14" s="15"/>
      <c r="Z14" s="15"/>
      <c r="AA14" s="21"/>
      <c r="AB14" s="15"/>
      <c r="AC14" s="15"/>
    </row>
    <row r="15" spans="2:40" x14ac:dyDescent="0.25">
      <c r="B15" s="16" t="str">
        <f t="shared" si="6"/>
        <v>Salud</v>
      </c>
      <c r="C15" s="33">
        <f t="shared" ca="1" si="0"/>
        <v>0</v>
      </c>
      <c r="D15" s="33">
        <f t="shared" ca="1" si="0"/>
        <v>0</v>
      </c>
      <c r="E15" s="33">
        <f t="shared" ca="1" si="0"/>
        <v>0</v>
      </c>
      <c r="F15" s="33">
        <f t="shared" ca="1" si="0"/>
        <v>-38983</v>
      </c>
      <c r="H15" s="16" t="str">
        <f t="shared" si="5"/>
        <v>Salud</v>
      </c>
      <c r="I15" s="33">
        <f t="shared" ca="1" si="1"/>
        <v>0</v>
      </c>
      <c r="J15" s="33">
        <f t="shared" ca="1" si="2"/>
        <v>0</v>
      </c>
      <c r="K15" s="33">
        <f t="shared" ca="1" si="3"/>
        <v>0</v>
      </c>
      <c r="L15" s="33">
        <f t="shared" ca="1" si="3"/>
        <v>0</v>
      </c>
      <c r="N15" s="15" t="s">
        <v>5</v>
      </c>
      <c r="O15" s="15" t="s">
        <v>35</v>
      </c>
      <c r="P15" s="15" t="str">
        <v>Salud</v>
      </c>
      <c r="Q15" s="15"/>
      <c r="R15" s="15" t="s">
        <v>81</v>
      </c>
      <c r="S15" s="15" t="s">
        <v>35</v>
      </c>
      <c r="T15" s="15" t="str">
        <v>Salud</v>
      </c>
      <c r="U15" s="15"/>
      <c r="V15" s="15">
        <v>10</v>
      </c>
      <c r="W15" s="15" t="s">
        <v>117</v>
      </c>
      <c r="X15" s="15"/>
      <c r="Y15" s="15"/>
      <c r="Z15" s="15"/>
      <c r="AA15" s="21"/>
      <c r="AB15" s="15"/>
      <c r="AC15" s="15"/>
    </row>
    <row r="16" spans="2:40" x14ac:dyDescent="0.25">
      <c r="B16" s="16" t="str">
        <f t="shared" si="6"/>
        <v>Farmacos</v>
      </c>
      <c r="C16" s="33">
        <f t="shared" ca="1" si="0"/>
        <v>0</v>
      </c>
      <c r="D16" s="33">
        <f t="shared" ca="1" si="0"/>
        <v>0</v>
      </c>
      <c r="E16" s="33">
        <f t="shared" ca="1" si="0"/>
        <v>0</v>
      </c>
      <c r="F16" s="33">
        <f t="shared" ca="1" si="0"/>
        <v>-22786</v>
      </c>
      <c r="H16" s="16" t="str">
        <f t="shared" si="5"/>
        <v>Farmacos</v>
      </c>
      <c r="I16" s="33">
        <f t="shared" ca="1" si="1"/>
        <v>0</v>
      </c>
      <c r="J16" s="33">
        <f t="shared" ca="1" si="2"/>
        <v>0</v>
      </c>
      <c r="K16" s="33">
        <f t="shared" ca="1" si="3"/>
        <v>0</v>
      </c>
      <c r="L16" s="33">
        <f t="shared" ca="1" si="3"/>
        <v>-120000</v>
      </c>
      <c r="N16" s="15" t="s">
        <v>5</v>
      </c>
      <c r="O16" s="15" t="s">
        <v>35</v>
      </c>
      <c r="P16" s="15" t="str">
        <v>Farmacos</v>
      </c>
      <c r="Q16" s="15"/>
      <c r="R16" s="15" t="s">
        <v>81</v>
      </c>
      <c r="S16" s="15" t="s">
        <v>35</v>
      </c>
      <c r="T16" s="15" t="str">
        <v>Farmacos</v>
      </c>
      <c r="U16" s="15"/>
      <c r="V16" s="15">
        <v>11</v>
      </c>
      <c r="W16" s="15" t="s">
        <v>116</v>
      </c>
      <c r="X16" s="15"/>
      <c r="Y16" s="15"/>
      <c r="Z16" s="15"/>
      <c r="AA16" s="21"/>
      <c r="AB16" s="15"/>
      <c r="AC16" s="15"/>
    </row>
    <row r="17" spans="2:29" x14ac:dyDescent="0.25">
      <c r="B17" s="16" t="str">
        <f t="shared" si="6"/>
        <v>Provisiones</v>
      </c>
      <c r="C17" s="33">
        <f t="shared" ca="1" si="0"/>
        <v>0</v>
      </c>
      <c r="D17" s="33">
        <f t="shared" ca="1" si="0"/>
        <v>0</v>
      </c>
      <c r="E17" s="33">
        <f t="shared" ca="1" si="0"/>
        <v>0</v>
      </c>
      <c r="F17" s="33">
        <f t="shared" ca="1" si="0"/>
        <v>-122641</v>
      </c>
      <c r="H17" s="16" t="str">
        <f t="shared" si="5"/>
        <v>Provisiones</v>
      </c>
      <c r="I17" s="33">
        <f t="shared" ca="1" si="1"/>
        <v>0</v>
      </c>
      <c r="J17" s="33">
        <f t="shared" ca="1" si="2"/>
        <v>0</v>
      </c>
      <c r="K17" s="33">
        <f t="shared" ca="1" si="3"/>
        <v>0</v>
      </c>
      <c r="L17" s="33">
        <f t="shared" ca="1" si="3"/>
        <v>0</v>
      </c>
      <c r="N17" s="15" t="s">
        <v>5</v>
      </c>
      <c r="O17" s="15" t="s">
        <v>35</v>
      </c>
      <c r="P17" s="15" t="str">
        <v>Provisiones</v>
      </c>
      <c r="Q17" s="15"/>
      <c r="R17" s="15" t="s">
        <v>81</v>
      </c>
      <c r="S17" s="15" t="s">
        <v>35</v>
      </c>
      <c r="T17" s="15" t="str">
        <v>Provisiones</v>
      </c>
      <c r="U17" s="15"/>
      <c r="V17" s="15">
        <v>12</v>
      </c>
      <c r="W17" s="15" t="s">
        <v>118</v>
      </c>
      <c r="X17" s="15"/>
      <c r="Y17" s="15"/>
      <c r="Z17" s="15"/>
      <c r="AA17" s="21"/>
      <c r="AB17" s="15"/>
      <c r="AC17" s="15"/>
    </row>
    <row r="18" spans="2:29" x14ac:dyDescent="0.25">
      <c r="B18" s="16" t="str">
        <f t="shared" si="6"/>
        <v>Pedidos</v>
      </c>
      <c r="C18" s="33">
        <f t="shared" ca="1" si="0"/>
        <v>0</v>
      </c>
      <c r="D18" s="33">
        <f t="shared" ca="1" si="0"/>
        <v>0</v>
      </c>
      <c r="E18" s="33">
        <f t="shared" ca="1" si="0"/>
        <v>0</v>
      </c>
      <c r="F18" s="33">
        <f t="shared" ca="1" si="0"/>
        <v>-317570</v>
      </c>
      <c r="H18" s="16" t="str">
        <f t="shared" si="5"/>
        <v>Pedidos</v>
      </c>
      <c r="I18" s="33">
        <f t="shared" ca="1" si="1"/>
        <v>0</v>
      </c>
      <c r="J18" s="33">
        <f t="shared" ca="1" si="2"/>
        <v>0</v>
      </c>
      <c r="K18" s="33">
        <f t="shared" ca="1" si="3"/>
        <v>0</v>
      </c>
      <c r="L18" s="33">
        <f t="shared" ca="1" si="3"/>
        <v>-98000</v>
      </c>
      <c r="N18" s="15" t="s">
        <v>5</v>
      </c>
      <c r="O18" s="15" t="s">
        <v>35</v>
      </c>
      <c r="P18" s="15" t="str">
        <v>Pedidos</v>
      </c>
      <c r="Q18" s="15"/>
      <c r="R18" s="15" t="s">
        <v>81</v>
      </c>
      <c r="S18" s="15" t="s">
        <v>35</v>
      </c>
      <c r="T18" s="15" t="str">
        <v>Pedidos</v>
      </c>
      <c r="U18" s="15"/>
      <c r="X18" s="15"/>
      <c r="Y18" s="15"/>
      <c r="Z18" s="15"/>
      <c r="AA18" s="21"/>
      <c r="AB18" s="15"/>
      <c r="AC18" s="15"/>
    </row>
    <row r="19" spans="2:29" x14ac:dyDescent="0.25">
      <c r="B19" s="16" t="str">
        <f t="shared" si="6"/>
        <v>Salidas</v>
      </c>
      <c r="C19" s="33">
        <f t="shared" ca="1" si="0"/>
        <v>0</v>
      </c>
      <c r="D19" s="33">
        <f t="shared" ca="1" si="0"/>
        <v>0</v>
      </c>
      <c r="E19" s="33">
        <f t="shared" ca="1" si="0"/>
        <v>0</v>
      </c>
      <c r="F19" s="33">
        <f t="shared" ca="1" si="0"/>
        <v>-248688</v>
      </c>
      <c r="H19" s="16" t="str">
        <f t="shared" si="5"/>
        <v>Salidas</v>
      </c>
      <c r="I19" s="33">
        <f t="shared" ca="1" si="1"/>
        <v>0</v>
      </c>
      <c r="J19" s="33">
        <f t="shared" ca="1" si="2"/>
        <v>0</v>
      </c>
      <c r="K19" s="33">
        <f t="shared" ca="1" si="3"/>
        <v>0</v>
      </c>
      <c r="L19" s="33">
        <f t="shared" ca="1" si="3"/>
        <v>0</v>
      </c>
      <c r="N19" s="15" t="s">
        <v>5</v>
      </c>
      <c r="O19" s="15" t="s">
        <v>35</v>
      </c>
      <c r="P19" s="15" t="str">
        <v>Salidas</v>
      </c>
      <c r="Q19" s="15"/>
      <c r="R19" s="15" t="s">
        <v>81</v>
      </c>
      <c r="S19" s="15" t="s">
        <v>35</v>
      </c>
      <c r="T19" s="15" t="str">
        <v>Salidas</v>
      </c>
      <c r="U19" s="15"/>
      <c r="V19" s="15"/>
      <c r="W19" s="15"/>
      <c r="X19" s="15"/>
      <c r="Y19" s="15"/>
      <c r="Z19" s="15"/>
      <c r="AA19" s="21"/>
      <c r="AB19" s="15"/>
      <c r="AC19" s="15"/>
    </row>
    <row r="20" spans="2:29" x14ac:dyDescent="0.25">
      <c r="B20" s="16" t="str">
        <f t="shared" si="6"/>
        <v>Snacks</v>
      </c>
      <c r="C20" s="33">
        <f t="shared" ca="1" si="0"/>
        <v>0</v>
      </c>
      <c r="D20" s="33">
        <f t="shared" ca="1" si="0"/>
        <v>0</v>
      </c>
      <c r="E20" s="33">
        <f t="shared" ca="1" si="0"/>
        <v>0</v>
      </c>
      <c r="F20" s="33">
        <f t="shared" ca="1" si="0"/>
        <v>-161180</v>
      </c>
      <c r="H20" s="16" t="str">
        <f t="shared" si="5"/>
        <v>Snacks</v>
      </c>
      <c r="I20" s="33">
        <f t="shared" ca="1" si="1"/>
        <v>0</v>
      </c>
      <c r="J20" s="33">
        <f t="shared" ca="1" si="2"/>
        <v>0</v>
      </c>
      <c r="K20" s="33">
        <f t="shared" ca="1" si="3"/>
        <v>0</v>
      </c>
      <c r="L20" s="33">
        <f t="shared" ca="1" si="3"/>
        <v>0</v>
      </c>
      <c r="N20" s="15" t="s">
        <v>5</v>
      </c>
      <c r="O20" s="15" t="s">
        <v>35</v>
      </c>
      <c r="P20" s="15" t="str">
        <v>Snacks</v>
      </c>
      <c r="Q20" s="15"/>
      <c r="R20" s="15" t="s">
        <v>81</v>
      </c>
      <c r="S20" s="15" t="s">
        <v>35</v>
      </c>
      <c r="T20" s="15" t="str">
        <v>Snacks</v>
      </c>
      <c r="U20" s="15"/>
      <c r="V20" s="15"/>
      <c r="W20" s="15"/>
      <c r="X20" s="15"/>
      <c r="Y20" s="15"/>
      <c r="Z20" s="15"/>
      <c r="AA20" s="21"/>
      <c r="AB20" s="15"/>
      <c r="AC20" s="15"/>
    </row>
    <row r="21" spans="2:29" x14ac:dyDescent="0.25">
      <c r="B21" s="16" t="str">
        <f t="shared" si="6"/>
        <v>Transporte</v>
      </c>
      <c r="C21" s="33">
        <f t="shared" ca="1" si="0"/>
        <v>0</v>
      </c>
      <c r="D21" s="33">
        <f t="shared" ca="1" si="0"/>
        <v>0</v>
      </c>
      <c r="E21" s="33">
        <f t="shared" ca="1" si="0"/>
        <v>0</v>
      </c>
      <c r="F21" s="33">
        <f t="shared" ca="1" si="0"/>
        <v>-44336</v>
      </c>
      <c r="H21" s="16" t="str">
        <f t="shared" si="5"/>
        <v>Transporte</v>
      </c>
      <c r="I21" s="33">
        <f t="shared" ca="1" si="1"/>
        <v>0</v>
      </c>
      <c r="J21" s="33">
        <f t="shared" ca="1" si="2"/>
        <v>0</v>
      </c>
      <c r="K21" s="33">
        <f t="shared" ca="1" si="3"/>
        <v>0</v>
      </c>
      <c r="L21" s="33">
        <f t="shared" ca="1" si="3"/>
        <v>0</v>
      </c>
      <c r="N21" s="15" t="s">
        <v>5</v>
      </c>
      <c r="O21" s="15" t="s">
        <v>35</v>
      </c>
      <c r="P21" s="15" t="str">
        <v>Transporte</v>
      </c>
      <c r="Q21" s="15"/>
      <c r="R21" s="15" t="s">
        <v>81</v>
      </c>
      <c r="S21" s="15" t="s">
        <v>35</v>
      </c>
      <c r="T21" s="15" t="str">
        <v>Transporte</v>
      </c>
      <c r="U21" s="15"/>
      <c r="V21" s="15"/>
      <c r="W21" s="15"/>
      <c r="X21" s="15"/>
      <c r="Y21" s="15"/>
      <c r="Z21" s="15"/>
      <c r="AA21" s="21"/>
      <c r="AB21" s="15"/>
      <c r="AC21" s="15"/>
    </row>
    <row r="22" spans="2:29" x14ac:dyDescent="0.25">
      <c r="B22" s="16" t="str">
        <f t="shared" si="6"/>
        <v>Uber</v>
      </c>
      <c r="C22" s="33">
        <f t="shared" ca="1" si="0"/>
        <v>0</v>
      </c>
      <c r="D22" s="33">
        <f t="shared" ca="1" si="0"/>
        <v>0</v>
      </c>
      <c r="E22" s="33">
        <f t="shared" ca="1" si="0"/>
        <v>0</v>
      </c>
      <c r="F22" s="33">
        <f t="shared" ca="1" si="0"/>
        <v>-357569</v>
      </c>
      <c r="H22" s="16" t="str">
        <f t="shared" si="5"/>
        <v>Uber</v>
      </c>
      <c r="I22" s="33">
        <f t="shared" ca="1" si="1"/>
        <v>0</v>
      </c>
      <c r="J22" s="33">
        <f t="shared" ca="1" si="2"/>
        <v>0</v>
      </c>
      <c r="K22" s="33">
        <f t="shared" ca="1" si="3"/>
        <v>0</v>
      </c>
      <c r="L22" s="33">
        <f t="shared" ca="1" si="3"/>
        <v>0</v>
      </c>
      <c r="N22" s="15" t="s">
        <v>5</v>
      </c>
      <c r="O22" s="15" t="s">
        <v>35</v>
      </c>
      <c r="P22" s="15" t="str">
        <v>Uber</v>
      </c>
      <c r="Q22" s="15"/>
      <c r="R22" s="15" t="s">
        <v>81</v>
      </c>
      <c r="S22" s="15" t="s">
        <v>35</v>
      </c>
      <c r="T22" s="15" t="str">
        <v>Uber</v>
      </c>
      <c r="U22" s="15"/>
      <c r="V22" s="15"/>
      <c r="W22" s="15"/>
      <c r="X22" s="15"/>
      <c r="Y22" s="15"/>
      <c r="Z22" s="15"/>
      <c r="AA22" s="21"/>
      <c r="AB22" s="15"/>
      <c r="AC22" s="15"/>
    </row>
    <row r="23" spans="2:29" x14ac:dyDescent="0.25">
      <c r="B23" s="16" t="str">
        <f t="shared" si="6"/>
        <v>Seguros</v>
      </c>
      <c r="C23" s="33">
        <f t="shared" ca="1" si="0"/>
        <v>0</v>
      </c>
      <c r="D23" s="33">
        <f t="shared" ca="1" si="0"/>
        <v>0</v>
      </c>
      <c r="E23" s="33">
        <f t="shared" ca="1" si="0"/>
        <v>0</v>
      </c>
      <c r="F23" s="33">
        <f t="shared" ca="1" si="0"/>
        <v>-29673</v>
      </c>
      <c r="H23" s="16" t="str">
        <f t="shared" si="5"/>
        <v>Seguros</v>
      </c>
      <c r="I23" s="33">
        <f t="shared" ca="1" si="1"/>
        <v>0</v>
      </c>
      <c r="J23" s="33">
        <f t="shared" ca="1" si="2"/>
        <v>0</v>
      </c>
      <c r="K23" s="33">
        <f t="shared" ca="1" si="3"/>
        <v>0</v>
      </c>
      <c r="L23" s="33">
        <f t="shared" ca="1" si="3"/>
        <v>0</v>
      </c>
      <c r="N23" s="15" t="s">
        <v>5</v>
      </c>
      <c r="O23" s="15" t="s">
        <v>35</v>
      </c>
      <c r="P23" s="15" t="str">
        <v>Seguros</v>
      </c>
      <c r="Q23" s="15"/>
      <c r="R23" s="15" t="s">
        <v>81</v>
      </c>
      <c r="S23" s="15" t="s">
        <v>35</v>
      </c>
      <c r="T23" s="15" t="str">
        <v>Seguros</v>
      </c>
      <c r="U23" s="15"/>
      <c r="V23" s="15"/>
      <c r="W23" s="15"/>
      <c r="X23" s="15"/>
      <c r="Y23" s="15"/>
      <c r="Z23" s="15"/>
      <c r="AA23" s="21"/>
      <c r="AB23" s="15"/>
      <c r="AC23" s="15"/>
    </row>
    <row r="24" spans="2:29" x14ac:dyDescent="0.25">
      <c r="B24" s="16" t="str">
        <f t="shared" si="6"/>
        <v>Suscripciones</v>
      </c>
      <c r="C24" s="33">
        <f t="shared" ca="1" si="0"/>
        <v>0</v>
      </c>
      <c r="D24" s="33">
        <f t="shared" ca="1" si="0"/>
        <v>0</v>
      </c>
      <c r="E24" s="33">
        <f t="shared" ca="1" si="0"/>
        <v>0</v>
      </c>
      <c r="F24" s="33">
        <f t="shared" ca="1" si="0"/>
        <v>-71771</v>
      </c>
      <c r="H24" s="16" t="str">
        <f t="shared" si="5"/>
        <v>Suscripciones</v>
      </c>
      <c r="I24" s="33">
        <f t="shared" ca="1" si="1"/>
        <v>0</v>
      </c>
      <c r="J24" s="33">
        <f t="shared" ca="1" si="2"/>
        <v>0</v>
      </c>
      <c r="K24" s="33">
        <f t="shared" ca="1" si="3"/>
        <v>0</v>
      </c>
      <c r="L24" s="33">
        <f t="shared" ca="1" si="3"/>
        <v>0</v>
      </c>
      <c r="N24" s="15" t="s">
        <v>5</v>
      </c>
      <c r="O24" s="15" t="s">
        <v>35</v>
      </c>
      <c r="P24" s="15" t="str">
        <v>Suscripciones</v>
      </c>
      <c r="Q24" s="15"/>
      <c r="R24" s="15" t="s">
        <v>81</v>
      </c>
      <c r="S24" s="15" t="s">
        <v>35</v>
      </c>
      <c r="T24" s="15" t="str">
        <v>Suscripciones</v>
      </c>
      <c r="U24" s="15"/>
      <c r="V24" s="15"/>
      <c r="W24" s="15"/>
      <c r="X24" s="15"/>
      <c r="Y24" s="15"/>
      <c r="Z24" s="15"/>
      <c r="AA24" s="21"/>
      <c r="AB24" s="15"/>
      <c r="AC24" s="15"/>
    </row>
    <row r="25" spans="2:29" x14ac:dyDescent="0.25">
      <c r="B25" s="16" t="str">
        <f t="shared" si="6"/>
        <v>Personal</v>
      </c>
      <c r="C25" s="33">
        <f t="shared" ca="1" si="0"/>
        <v>0</v>
      </c>
      <c r="D25" s="33">
        <f t="shared" ca="1" si="0"/>
        <v>0</v>
      </c>
      <c r="E25" s="33">
        <f t="shared" ca="1" si="0"/>
        <v>0</v>
      </c>
      <c r="F25" s="33">
        <f t="shared" ca="1" si="0"/>
        <v>-90466</v>
      </c>
      <c r="H25" s="16" t="str">
        <f t="shared" si="5"/>
        <v>Personal</v>
      </c>
      <c r="I25" s="33">
        <f t="shared" ca="1" si="1"/>
        <v>0</v>
      </c>
      <c r="J25" s="33">
        <f t="shared" ca="1" si="2"/>
        <v>0</v>
      </c>
      <c r="K25" s="33">
        <f t="shared" ca="1" si="3"/>
        <v>0</v>
      </c>
      <c r="L25" s="33">
        <f t="shared" ca="1" si="3"/>
        <v>0</v>
      </c>
      <c r="N25" s="15" t="s">
        <v>5</v>
      </c>
      <c r="O25" s="15" t="s">
        <v>35</v>
      </c>
      <c r="P25" s="15" t="str">
        <v>Personal</v>
      </c>
      <c r="Q25" s="15"/>
      <c r="R25" s="15" t="s">
        <v>81</v>
      </c>
      <c r="S25" s="15" t="s">
        <v>35</v>
      </c>
      <c r="T25" s="15" t="str">
        <v>Personal</v>
      </c>
      <c r="U25" s="15"/>
      <c r="V25" s="15"/>
      <c r="W25" s="15"/>
      <c r="X25" s="15"/>
      <c r="Y25" s="15"/>
      <c r="Z25" s="15"/>
      <c r="AA25" s="21"/>
      <c r="AB25" s="15"/>
      <c r="AC25" s="15"/>
    </row>
    <row r="26" spans="2:29" x14ac:dyDescent="0.25">
      <c r="B26" s="16" t="str">
        <f t="shared" si="6"/>
        <v>Hobby</v>
      </c>
      <c r="C26" s="33">
        <f t="shared" ca="1" si="0"/>
        <v>0</v>
      </c>
      <c r="D26" s="33">
        <f t="shared" ca="1" si="0"/>
        <v>0</v>
      </c>
      <c r="E26" s="33">
        <f t="shared" ca="1" si="0"/>
        <v>0</v>
      </c>
      <c r="F26" s="33">
        <f t="shared" ca="1" si="0"/>
        <v>0</v>
      </c>
      <c r="H26" s="16" t="str">
        <f t="shared" si="5"/>
        <v>Hobby</v>
      </c>
      <c r="I26" s="33">
        <f t="shared" ca="1" si="1"/>
        <v>0</v>
      </c>
      <c r="J26" s="33">
        <f t="shared" ca="1" si="2"/>
        <v>0</v>
      </c>
      <c r="K26" s="33">
        <f t="shared" ca="1" si="3"/>
        <v>0</v>
      </c>
      <c r="L26" s="33">
        <f t="shared" ca="1" si="3"/>
        <v>0</v>
      </c>
      <c r="N26" s="15" t="s">
        <v>5</v>
      </c>
      <c r="O26" s="15" t="s">
        <v>35</v>
      </c>
      <c r="P26" s="15" t="str">
        <v>Hobby</v>
      </c>
      <c r="Q26" s="15"/>
      <c r="R26" s="15" t="s">
        <v>81</v>
      </c>
      <c r="S26" s="15" t="s">
        <v>35</v>
      </c>
      <c r="T26" s="15" t="str">
        <v>Hobby</v>
      </c>
      <c r="U26" s="15"/>
      <c r="V26" s="15"/>
      <c r="W26" s="15"/>
      <c r="X26" s="15"/>
      <c r="Y26" s="15"/>
      <c r="Z26" s="15"/>
      <c r="AA26" s="21"/>
      <c r="AB26" s="15"/>
      <c r="AC26" s="15"/>
    </row>
    <row r="27" spans="2:29" x14ac:dyDescent="0.25">
      <c r="B27" s="16" t="str">
        <f>P27</f>
        <v>Educacion</v>
      </c>
      <c r="C27" s="33">
        <f t="shared" ca="1" si="0"/>
        <v>0</v>
      </c>
      <c r="D27" s="33">
        <f t="shared" ca="1" si="0"/>
        <v>0</v>
      </c>
      <c r="E27" s="33">
        <f t="shared" ca="1" si="0"/>
        <v>0</v>
      </c>
      <c r="F27" s="33">
        <f t="shared" ca="1" si="0"/>
        <v>-1902</v>
      </c>
      <c r="H27" s="16" t="str">
        <f t="shared" si="5"/>
        <v>Educacion</v>
      </c>
      <c r="I27" s="33">
        <f t="shared" ca="1" si="1"/>
        <v>0</v>
      </c>
      <c r="J27" s="33">
        <f t="shared" ca="1" si="2"/>
        <v>0</v>
      </c>
      <c r="K27" s="33">
        <f t="shared" ca="1" si="3"/>
        <v>0</v>
      </c>
      <c r="L27" s="33">
        <f t="shared" ca="1" si="3"/>
        <v>-80000</v>
      </c>
      <c r="N27" s="15" t="s">
        <v>5</v>
      </c>
      <c r="O27" s="15" t="s">
        <v>35</v>
      </c>
      <c r="P27" s="15" t="str">
        <v>Educacion</v>
      </c>
      <c r="Q27" s="15"/>
      <c r="R27" s="15" t="s">
        <v>81</v>
      </c>
      <c r="S27" s="15" t="s">
        <v>35</v>
      </c>
      <c r="T27" s="15" t="str">
        <v>Educacion</v>
      </c>
      <c r="U27" s="15"/>
      <c r="V27" s="15"/>
      <c r="W27" s="15"/>
      <c r="X27" s="15"/>
      <c r="Y27" s="15"/>
      <c r="Z27" s="15"/>
      <c r="AA27" s="15"/>
      <c r="AB27" s="15"/>
      <c r="AC27" s="15"/>
    </row>
    <row r="28" spans="2:29" x14ac:dyDescent="0.25">
      <c r="B28" s="16" t="str">
        <f t="shared" si="6"/>
        <v>Vacaciones</v>
      </c>
      <c r="C28" s="33">
        <f t="shared" ca="1" si="0"/>
        <v>0</v>
      </c>
      <c r="D28" s="33">
        <f t="shared" ca="1" si="0"/>
        <v>0</v>
      </c>
      <c r="E28" s="33">
        <f t="shared" ca="1" si="0"/>
        <v>0</v>
      </c>
      <c r="F28" s="33">
        <f t="shared" ca="1" si="0"/>
        <v>0</v>
      </c>
      <c r="H28" s="16" t="str">
        <f t="shared" si="5"/>
        <v>Vacaciones</v>
      </c>
      <c r="I28" s="33">
        <f t="shared" ca="1" si="1"/>
        <v>0</v>
      </c>
      <c r="J28" s="33">
        <f t="shared" ca="1" si="2"/>
        <v>0</v>
      </c>
      <c r="K28" s="33">
        <f t="shared" ca="1" si="3"/>
        <v>0</v>
      </c>
      <c r="L28" s="33">
        <f t="shared" ca="1" si="3"/>
        <v>0</v>
      </c>
      <c r="N28" s="15" t="s">
        <v>5</v>
      </c>
      <c r="O28" s="15" t="s">
        <v>35</v>
      </c>
      <c r="P28" s="15" t="str">
        <v>Vacaciones</v>
      </c>
      <c r="Q28" s="15"/>
      <c r="R28" s="15" t="s">
        <v>81</v>
      </c>
      <c r="S28" s="15" t="s">
        <v>35</v>
      </c>
      <c r="T28" s="15" t="str">
        <v>Vacaciones</v>
      </c>
      <c r="U28" s="15"/>
      <c r="V28" s="15"/>
      <c r="W28" s="15"/>
      <c r="X28" s="15"/>
      <c r="Y28" s="15"/>
      <c r="Z28" s="15"/>
      <c r="AA28" s="15"/>
      <c r="AB28" s="15"/>
      <c r="AC28" s="15"/>
    </row>
    <row r="29" spans="2:29" x14ac:dyDescent="0.25">
      <c r="B29" s="16" t="str">
        <f t="shared" ref="B29:B33" si="7">P29</f>
        <v>Impuestos</v>
      </c>
      <c r="C29" s="33">
        <f t="shared" ca="1" si="0"/>
        <v>0</v>
      </c>
      <c r="D29" s="33">
        <f t="shared" ca="1" si="0"/>
        <v>0</v>
      </c>
      <c r="E29" s="33">
        <f t="shared" ca="1" si="0"/>
        <v>0</v>
      </c>
      <c r="F29" s="33">
        <f t="shared" ca="1" si="0"/>
        <v>-7</v>
      </c>
      <c r="H29" s="16" t="str">
        <f t="shared" si="5"/>
        <v>Impuestos</v>
      </c>
      <c r="I29" s="33">
        <f t="shared" ca="1" si="1"/>
        <v>0</v>
      </c>
      <c r="J29" s="33">
        <f t="shared" ca="1" si="2"/>
        <v>0</v>
      </c>
      <c r="K29" s="33">
        <f t="shared" ca="1" si="3"/>
        <v>0</v>
      </c>
      <c r="L29" s="33">
        <f t="shared" ca="1" si="3"/>
        <v>0</v>
      </c>
      <c r="N29" s="15" t="s">
        <v>5</v>
      </c>
      <c r="O29" s="15" t="s">
        <v>35</v>
      </c>
      <c r="P29" s="15" t="str">
        <v>Impuestos</v>
      </c>
      <c r="Q29" s="15"/>
      <c r="R29" s="15" t="s">
        <v>81</v>
      </c>
      <c r="S29" s="15" t="s">
        <v>35</v>
      </c>
      <c r="T29" s="15" t="str">
        <v>Impuestos</v>
      </c>
      <c r="U29" s="15"/>
      <c r="V29" s="15"/>
      <c r="W29" s="15"/>
      <c r="X29" s="15"/>
      <c r="Y29" s="15"/>
      <c r="Z29" s="15"/>
      <c r="AA29" s="15"/>
      <c r="AB29" s="15"/>
      <c r="AC29" s="15"/>
    </row>
    <row r="30" spans="2:29" x14ac:dyDescent="0.25">
      <c r="B30" s="16" t="str">
        <f t="shared" si="7"/>
        <v>Emergencias</v>
      </c>
      <c r="C30" s="33">
        <f t="shared" ref="C30:F33" ca="1" si="8">SUMIFS(INDIRECT($P30),Cuenta,$N30,Linea,$O30, Fecha,"&gt;="&amp;C$1,Fecha,"&lt;="&amp;C$2)</f>
        <v>0</v>
      </c>
      <c r="D30" s="33">
        <f t="shared" ca="1" si="8"/>
        <v>0</v>
      </c>
      <c r="E30" s="33">
        <f t="shared" ca="1" si="8"/>
        <v>0</v>
      </c>
      <c r="F30" s="33">
        <f t="shared" ca="1" si="8"/>
        <v>100000</v>
      </c>
      <c r="H30" s="16" t="str">
        <f t="shared" si="5"/>
        <v>Emergencias</v>
      </c>
      <c r="I30" s="33">
        <f t="shared" ca="1" si="1"/>
        <v>0</v>
      </c>
      <c r="J30" s="33">
        <f t="shared" ca="1" si="2"/>
        <v>0</v>
      </c>
      <c r="K30" s="33">
        <f t="shared" ca="1" si="3"/>
        <v>0</v>
      </c>
      <c r="L30" s="33">
        <f t="shared" ca="1" si="3"/>
        <v>0</v>
      </c>
      <c r="N30" s="15" t="s">
        <v>5</v>
      </c>
      <c r="O30" s="15" t="s">
        <v>35</v>
      </c>
      <c r="P30" s="15" t="str">
        <v>Emergencias</v>
      </c>
      <c r="Q30" s="15"/>
      <c r="R30" s="15" t="s">
        <v>81</v>
      </c>
      <c r="S30" s="15" t="s">
        <v>35</v>
      </c>
      <c r="T30" s="15" t="str">
        <v>Emergencias</v>
      </c>
      <c r="U30" s="15"/>
      <c r="V30" s="15"/>
      <c r="W30" s="15"/>
      <c r="X30" s="15"/>
      <c r="Y30" s="15"/>
      <c r="Z30" s="15"/>
      <c r="AA30" s="15"/>
      <c r="AB30" s="15"/>
      <c r="AC30" s="15"/>
    </row>
    <row r="31" spans="2:29" x14ac:dyDescent="0.25">
      <c r="B31" s="16" t="str">
        <f t="shared" si="7"/>
        <v>FX</v>
      </c>
      <c r="C31" s="33">
        <f t="shared" ca="1" si="8"/>
        <v>0</v>
      </c>
      <c r="D31" s="33">
        <f t="shared" ca="1" si="8"/>
        <v>0</v>
      </c>
      <c r="E31" s="33">
        <f t="shared" ca="1" si="8"/>
        <v>0</v>
      </c>
      <c r="F31" s="33">
        <f t="shared" ca="1" si="8"/>
        <v>30443.516999999963</v>
      </c>
      <c r="H31" s="16" t="str">
        <f t="shared" si="5"/>
        <v>FX</v>
      </c>
      <c r="I31" s="33">
        <f t="shared" ca="1" si="1"/>
        <v>0</v>
      </c>
      <c r="J31" s="33">
        <f t="shared" ca="1" si="2"/>
        <v>0</v>
      </c>
      <c r="K31" s="33">
        <f t="shared" ca="1" si="3"/>
        <v>0</v>
      </c>
      <c r="L31" s="33">
        <f t="shared" ca="1" si="3"/>
        <v>0</v>
      </c>
      <c r="N31" s="15" t="s">
        <v>5</v>
      </c>
      <c r="O31" s="15" t="s">
        <v>35</v>
      </c>
      <c r="P31" s="15" t="str">
        <v>FX</v>
      </c>
      <c r="Q31" s="15"/>
      <c r="R31" s="15" t="s">
        <v>81</v>
      </c>
      <c r="S31" s="15" t="s">
        <v>35</v>
      </c>
      <c r="T31" s="15" t="str">
        <v>FX</v>
      </c>
      <c r="U31" s="15"/>
      <c r="V31" s="15"/>
      <c r="W31" s="15"/>
      <c r="X31" s="15"/>
      <c r="Y31" s="15"/>
      <c r="Z31" s="15"/>
      <c r="AA31" s="15"/>
      <c r="AB31" s="15"/>
      <c r="AC31" s="15"/>
    </row>
    <row r="32" spans="2:29" x14ac:dyDescent="0.25">
      <c r="B32" s="16" t="str">
        <f t="shared" si="7"/>
        <v>VM</v>
      </c>
      <c r="C32" s="33">
        <f t="shared" ca="1" si="8"/>
        <v>0</v>
      </c>
      <c r="D32" s="33">
        <f t="shared" ca="1" si="8"/>
        <v>0</v>
      </c>
      <c r="E32" s="33">
        <f t="shared" ca="1" si="8"/>
        <v>0</v>
      </c>
      <c r="F32" s="33">
        <f t="shared" ca="1" si="8"/>
        <v>0</v>
      </c>
      <c r="H32" s="16" t="str">
        <f t="shared" si="5"/>
        <v>VM</v>
      </c>
      <c r="I32" s="33">
        <f t="shared" ca="1" si="1"/>
        <v>0</v>
      </c>
      <c r="J32" s="33">
        <f t="shared" ca="1" si="2"/>
        <v>0</v>
      </c>
      <c r="K32" s="33">
        <f t="shared" ca="1" si="3"/>
        <v>0</v>
      </c>
      <c r="L32" s="33">
        <f t="shared" ca="1" si="3"/>
        <v>0</v>
      </c>
      <c r="N32" s="15" t="s">
        <v>5</v>
      </c>
      <c r="O32" s="15" t="s">
        <v>35</v>
      </c>
      <c r="P32" s="15" t="str">
        <v>VM</v>
      </c>
      <c r="Q32" s="15"/>
      <c r="R32" s="15" t="s">
        <v>81</v>
      </c>
      <c r="S32" s="15" t="s">
        <v>35</v>
      </c>
      <c r="T32" s="15" t="str">
        <v>VM</v>
      </c>
      <c r="U32" s="15"/>
      <c r="V32" s="15"/>
      <c r="W32" s="15"/>
      <c r="X32" s="15"/>
      <c r="Y32" s="15"/>
      <c r="Z32" s="15"/>
      <c r="AA32" s="15"/>
      <c r="AB32" s="15"/>
      <c r="AC32" s="15"/>
    </row>
    <row r="33" spans="2:29" x14ac:dyDescent="0.25">
      <c r="B33" s="16" t="str">
        <f t="shared" si="7"/>
        <v>Unexplained</v>
      </c>
      <c r="C33" s="33">
        <f t="shared" ca="1" si="8"/>
        <v>-47310.394799999936</v>
      </c>
      <c r="D33" s="33">
        <f t="shared" ca="1" si="8"/>
        <v>-12335385.282600001</v>
      </c>
      <c r="E33" s="33">
        <f t="shared" ca="1" si="8"/>
        <v>0</v>
      </c>
      <c r="F33" s="33">
        <f t="shared" ca="1" si="8"/>
        <v>38225.206999999602</v>
      </c>
      <c r="H33" s="16" t="str">
        <f t="shared" si="5"/>
        <v>Unexplained</v>
      </c>
      <c r="I33" s="33">
        <f t="shared" ca="1" si="1"/>
        <v>0</v>
      </c>
      <c r="J33" s="33">
        <f t="shared" ca="1" si="2"/>
        <v>-500000</v>
      </c>
      <c r="K33" s="33">
        <f t="shared" ca="1" si="3"/>
        <v>0</v>
      </c>
      <c r="L33" s="33">
        <f t="shared" ca="1" si="3"/>
        <v>0</v>
      </c>
      <c r="N33" s="15" t="s">
        <v>5</v>
      </c>
      <c r="O33" s="15" t="s">
        <v>35</v>
      </c>
      <c r="P33" s="15" t="str">
        <v>Unexplained</v>
      </c>
      <c r="Q33" s="15"/>
      <c r="R33" s="15" t="s">
        <v>81</v>
      </c>
      <c r="S33" s="15" t="s">
        <v>35</v>
      </c>
      <c r="T33" s="15" t="str">
        <v>Unexplained</v>
      </c>
      <c r="U33" s="15"/>
      <c r="V33" s="15"/>
      <c r="W33" s="15"/>
      <c r="X33" s="15"/>
      <c r="Y33" s="15"/>
      <c r="Z33" s="15"/>
      <c r="AA33" s="15"/>
      <c r="AB33" s="15"/>
      <c r="AC33" s="15"/>
    </row>
    <row r="34" spans="2:29" x14ac:dyDescent="0.25">
      <c r="B34" s="16"/>
      <c r="C34" s="33"/>
      <c r="D34" s="33"/>
      <c r="E34" s="33"/>
      <c r="F34" s="33"/>
      <c r="H34" s="16"/>
      <c r="I34" s="33"/>
      <c r="J34" s="33"/>
      <c r="K34" s="33"/>
      <c r="L34" s="33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2:29" x14ac:dyDescent="0.25">
      <c r="B35" s="16"/>
      <c r="C35" s="33"/>
      <c r="D35" s="33"/>
      <c r="E35" s="33"/>
      <c r="F35" s="33"/>
      <c r="H35" s="16"/>
      <c r="I35" s="33"/>
      <c r="J35" s="33"/>
      <c r="K35" s="33"/>
      <c r="L35" s="33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</row>
    <row r="36" spans="2:29" x14ac:dyDescent="0.25">
      <c r="B36" s="17" t="s">
        <v>8</v>
      </c>
      <c r="C36" s="32">
        <f t="shared" ref="C36:F41" ca="1" si="9">SUMIFS(INDIRECT($P36),Cuenta,$N36,Linea,$O36, Fecha,"&gt;="&amp;C$1,Fecha,"&lt;="&amp;C$2)</f>
        <v>160545.0852</v>
      </c>
      <c r="D36" s="32">
        <f t="shared" ca="1" si="9"/>
        <v>10933678.950300001</v>
      </c>
      <c r="E36" s="32">
        <f t="shared" ca="1" si="9"/>
        <v>0</v>
      </c>
      <c r="F36" s="32">
        <f t="shared" ca="1" si="9"/>
        <v>38907.049199999994</v>
      </c>
      <c r="N36" s="15" t="s">
        <v>8</v>
      </c>
      <c r="O36" s="15" t="s">
        <v>35</v>
      </c>
      <c r="P36" s="15" t="s">
        <v>17</v>
      </c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</row>
    <row r="37" spans="2:29" x14ac:dyDescent="0.25">
      <c r="B37" s="16" t="s">
        <v>10</v>
      </c>
      <c r="C37" s="33">
        <f t="shared" ca="1" si="9"/>
        <v>0</v>
      </c>
      <c r="D37" s="33">
        <f t="shared" ca="1" si="9"/>
        <v>0</v>
      </c>
      <c r="E37" s="33">
        <f t="shared" ca="1" si="9"/>
        <v>0</v>
      </c>
      <c r="F37" s="33">
        <f t="shared" ca="1" si="9"/>
        <v>0</v>
      </c>
      <c r="N37" s="15" t="s">
        <v>8</v>
      </c>
      <c r="O37" s="15" t="s">
        <v>35</v>
      </c>
      <c r="P37" s="15" t="s">
        <v>10</v>
      </c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</row>
    <row r="38" spans="2:29" x14ac:dyDescent="0.25">
      <c r="B38" s="16" t="s">
        <v>16</v>
      </c>
      <c r="C38" s="33">
        <f t="shared" ca="1" si="9"/>
        <v>0</v>
      </c>
      <c r="D38" s="33">
        <f t="shared" ca="1" si="9"/>
        <v>0</v>
      </c>
      <c r="E38" s="33">
        <f t="shared" ca="1" si="9"/>
        <v>0</v>
      </c>
      <c r="F38" s="33">
        <f t="shared" ca="1" si="9"/>
        <v>27820.021700000008</v>
      </c>
      <c r="N38" s="15" t="s">
        <v>8</v>
      </c>
      <c r="O38" s="15" t="s">
        <v>35</v>
      </c>
      <c r="P38" s="15" t="s">
        <v>16</v>
      </c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  <row r="39" spans="2:29" x14ac:dyDescent="0.25">
      <c r="B39" s="16" t="s">
        <v>19</v>
      </c>
      <c r="C39" s="33">
        <f t="shared" ca="1" si="9"/>
        <v>0</v>
      </c>
      <c r="D39" s="33">
        <f t="shared" ca="1" si="9"/>
        <v>0</v>
      </c>
      <c r="E39" s="33">
        <f t="shared" ca="1" si="9"/>
        <v>0</v>
      </c>
      <c r="F39" s="33">
        <f t="shared" ca="1" si="9"/>
        <v>11087.027499999989</v>
      </c>
      <c r="N39" s="15" t="s">
        <v>8</v>
      </c>
      <c r="O39" s="15" t="s">
        <v>35</v>
      </c>
      <c r="P39" s="15" t="s">
        <v>19</v>
      </c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</row>
    <row r="40" spans="2:29" x14ac:dyDescent="0.25">
      <c r="B40" s="19"/>
      <c r="C40" s="29"/>
      <c r="D40" s="29"/>
      <c r="E40" s="29"/>
      <c r="F40" s="29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</row>
    <row r="41" spans="2:29" x14ac:dyDescent="0.25">
      <c r="B41" s="17" t="s">
        <v>135</v>
      </c>
      <c r="C41" s="32">
        <f t="shared" ca="1" si="9"/>
        <v>35160.592500000006</v>
      </c>
      <c r="D41" s="32">
        <f t="shared" ca="1" si="9"/>
        <v>842155.01329999999</v>
      </c>
      <c r="E41" s="32">
        <f t="shared" ca="1" si="9"/>
        <v>0</v>
      </c>
      <c r="F41" s="32">
        <f t="shared" ca="1" si="9"/>
        <v>51310.207200000004</v>
      </c>
      <c r="N41" s="15" t="s">
        <v>135</v>
      </c>
      <c r="O41" s="15" t="s">
        <v>35</v>
      </c>
      <c r="P41" s="15" t="s">
        <v>17</v>
      </c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</row>
    <row r="42" spans="2:29" x14ac:dyDescent="0.25">
      <c r="B42" s="16" t="s">
        <v>10</v>
      </c>
      <c r="C42" s="33">
        <f t="shared" ref="C42:F44" ca="1" si="10">SUMIFS(INDIRECT($P42),Cuenta,$N42,Linea,$O42, Fecha,"&gt;="&amp;C$1,Fecha,"&lt;="&amp;C$2)</f>
        <v>0</v>
      </c>
      <c r="D42" s="33">
        <f t="shared" ca="1" si="10"/>
        <v>0</v>
      </c>
      <c r="E42" s="33">
        <f t="shared" ca="1" si="10"/>
        <v>0</v>
      </c>
      <c r="F42" s="33">
        <f t="shared" ca="1" si="10"/>
        <v>0</v>
      </c>
      <c r="N42" s="15" t="s">
        <v>135</v>
      </c>
      <c r="O42" s="15" t="s">
        <v>35</v>
      </c>
      <c r="P42" s="15" t="s">
        <v>10</v>
      </c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</row>
    <row r="43" spans="2:29" x14ac:dyDescent="0.25">
      <c r="B43" s="16" t="s">
        <v>16</v>
      </c>
      <c r="C43" s="33">
        <f t="shared" ca="1" si="10"/>
        <v>0</v>
      </c>
      <c r="D43" s="33">
        <f t="shared" ca="1" si="10"/>
        <v>0</v>
      </c>
      <c r="E43" s="33">
        <f t="shared" ca="1" si="10"/>
        <v>0</v>
      </c>
      <c r="F43" s="33">
        <f t="shared" ca="1" si="10"/>
        <v>38302.063800000018</v>
      </c>
      <c r="N43" s="15" t="s">
        <v>135</v>
      </c>
      <c r="O43" s="15" t="s">
        <v>35</v>
      </c>
      <c r="P43" s="15" t="s">
        <v>16</v>
      </c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</row>
    <row r="44" spans="2:29" x14ac:dyDescent="0.25">
      <c r="B44" s="16" t="s">
        <v>19</v>
      </c>
      <c r="C44" s="33">
        <f t="shared" ca="1" si="10"/>
        <v>0</v>
      </c>
      <c r="D44" s="33">
        <f t="shared" ca="1" si="10"/>
        <v>0</v>
      </c>
      <c r="E44" s="33">
        <f t="shared" ca="1" si="10"/>
        <v>0</v>
      </c>
      <c r="F44" s="33">
        <f t="shared" ca="1" si="10"/>
        <v>13008.14339999999</v>
      </c>
      <c r="N44" s="15" t="s">
        <v>135</v>
      </c>
      <c r="O44" s="15" t="s">
        <v>35</v>
      </c>
      <c r="P44" s="15" t="s">
        <v>19</v>
      </c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</row>
    <row r="45" spans="2:29" x14ac:dyDescent="0.25">
      <c r="B45" s="19"/>
      <c r="C45" s="29"/>
      <c r="D45" s="29"/>
      <c r="E45" s="29"/>
      <c r="F45" s="29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</row>
    <row r="46" spans="2:29" x14ac:dyDescent="0.25">
      <c r="B46" s="20" t="s">
        <v>7</v>
      </c>
      <c r="C46" s="32">
        <f ca="1">SUMIFS(INDIRECT($P46),Cuenta,$N46,Linea,$O46, Fecha,"&gt;="&amp;C$1,Fecha,"&lt;="&amp;C$2)</f>
        <v>-475785.3116999999</v>
      </c>
      <c r="D46" s="32">
        <f t="shared" ref="C46:F54" ca="1" si="11">SUMIFS(INDIRECT($P46),Cuenta,$N46,Linea,$O46, Fecha,"&gt;="&amp;D$1,Fecha,"&lt;="&amp;D$2)</f>
        <v>80094.720399999991</v>
      </c>
      <c r="E46" s="32">
        <f t="shared" ca="1" si="11"/>
        <v>0</v>
      </c>
      <c r="F46" s="32">
        <f t="shared" ca="1" si="11"/>
        <v>31033.811199999996</v>
      </c>
      <c r="N46" s="15" t="s">
        <v>7</v>
      </c>
      <c r="O46" s="15" t="s">
        <v>35</v>
      </c>
      <c r="P46" s="15" t="s">
        <v>17</v>
      </c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</row>
    <row r="47" spans="2:29" x14ac:dyDescent="0.25">
      <c r="B47" s="16" t="s">
        <v>10</v>
      </c>
      <c r="C47" s="33">
        <f t="shared" ca="1" si="11"/>
        <v>0</v>
      </c>
      <c r="D47" s="33">
        <f t="shared" ca="1" si="11"/>
        <v>0</v>
      </c>
      <c r="E47" s="33">
        <f t="shared" ca="1" si="11"/>
        <v>0</v>
      </c>
      <c r="F47" s="33">
        <f t="shared" ca="1" si="11"/>
        <v>0</v>
      </c>
      <c r="N47" s="15" t="s">
        <v>7</v>
      </c>
      <c r="O47" s="15" t="s">
        <v>35</v>
      </c>
      <c r="P47" s="15" t="s">
        <v>10</v>
      </c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</row>
    <row r="48" spans="2:29" x14ac:dyDescent="0.25">
      <c r="B48" s="16" t="s">
        <v>16</v>
      </c>
      <c r="C48" s="33">
        <f t="shared" ca="1" si="11"/>
        <v>0</v>
      </c>
      <c r="D48" s="33">
        <f t="shared" ca="1" si="11"/>
        <v>0</v>
      </c>
      <c r="E48" s="33">
        <f t="shared" ca="1" si="11"/>
        <v>0</v>
      </c>
      <c r="F48" s="33">
        <f t="shared" ca="1" si="11"/>
        <v>3.1832314562052488E-11</v>
      </c>
      <c r="N48" s="15" t="s">
        <v>7</v>
      </c>
      <c r="O48" s="15" t="s">
        <v>35</v>
      </c>
      <c r="P48" s="15" t="s">
        <v>16</v>
      </c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</row>
    <row r="49" spans="2:29" x14ac:dyDescent="0.25">
      <c r="B49" s="16" t="s">
        <v>19</v>
      </c>
      <c r="C49" s="33">
        <f t="shared" ca="1" si="11"/>
        <v>0</v>
      </c>
      <c r="D49" s="33">
        <f t="shared" ca="1" si="11"/>
        <v>0</v>
      </c>
      <c r="E49" s="33">
        <f t="shared" ca="1" si="11"/>
        <v>0</v>
      </c>
      <c r="F49" s="33">
        <f t="shared" ca="1" si="11"/>
        <v>31033.811199999964</v>
      </c>
      <c r="N49" s="15" t="s">
        <v>7</v>
      </c>
      <c r="O49" s="15" t="s">
        <v>35</v>
      </c>
      <c r="P49" s="15" t="s">
        <v>19</v>
      </c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</row>
    <row r="50" spans="2:29" x14ac:dyDescent="0.25">
      <c r="B50" s="16"/>
      <c r="C50" s="33"/>
      <c r="D50" s="33"/>
      <c r="E50" s="33"/>
      <c r="F50" s="33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</row>
    <row r="51" spans="2:29" x14ac:dyDescent="0.25">
      <c r="B51" s="20" t="s">
        <v>146</v>
      </c>
      <c r="C51" s="32">
        <f ca="1">SUMIFS(INDIRECT($P51),Cuenta,$N51,Linea,$O51, Fecha,"&gt;="&amp;C$1,Fecha,"&lt;="&amp;C$2)</f>
        <v>-214630.9032</v>
      </c>
      <c r="D51" s="32">
        <f t="shared" ca="1" si="11"/>
        <v>1041.1327000000165</v>
      </c>
      <c r="E51" s="32">
        <f t="shared" ca="1" si="11"/>
        <v>0</v>
      </c>
      <c r="F51" s="32">
        <f t="shared" ca="1" si="11"/>
        <v>21896.075599999982</v>
      </c>
      <c r="N51" s="15" t="s">
        <v>142</v>
      </c>
      <c r="O51" s="15" t="s">
        <v>35</v>
      </c>
      <c r="P51" s="15" t="s">
        <v>17</v>
      </c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  <row r="52" spans="2:29" x14ac:dyDescent="0.25">
      <c r="B52" s="16" t="s">
        <v>10</v>
      </c>
      <c r="C52" s="33">
        <f t="shared" ca="1" si="11"/>
        <v>0</v>
      </c>
      <c r="D52" s="33">
        <f t="shared" ca="1" si="11"/>
        <v>0</v>
      </c>
      <c r="E52" s="33">
        <f t="shared" ca="1" si="11"/>
        <v>0</v>
      </c>
      <c r="F52" s="33">
        <f t="shared" ca="1" si="11"/>
        <v>0</v>
      </c>
      <c r="N52" s="15" t="s">
        <v>142</v>
      </c>
      <c r="O52" s="15" t="s">
        <v>35</v>
      </c>
      <c r="P52" s="15" t="s">
        <v>10</v>
      </c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spans="2:29" x14ac:dyDescent="0.25">
      <c r="B53" s="16" t="s">
        <v>16</v>
      </c>
      <c r="C53" s="33">
        <f t="shared" ca="1" si="11"/>
        <v>0</v>
      </c>
      <c r="D53" s="33">
        <f t="shared" ca="1" si="11"/>
        <v>0</v>
      </c>
      <c r="E53" s="33">
        <f t="shared" ca="1" si="11"/>
        <v>0</v>
      </c>
      <c r="F53" s="33">
        <f t="shared" ca="1" si="11"/>
        <v>9594.0364999999929</v>
      </c>
      <c r="N53" s="15" t="s">
        <v>142</v>
      </c>
      <c r="O53" s="15" t="s">
        <v>35</v>
      </c>
      <c r="P53" s="15" t="s">
        <v>16</v>
      </c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spans="2:29" x14ac:dyDescent="0.25">
      <c r="B54" s="16" t="s">
        <v>19</v>
      </c>
      <c r="C54" s="33">
        <f t="shared" ca="1" si="11"/>
        <v>0</v>
      </c>
      <c r="D54" s="33">
        <f t="shared" ca="1" si="11"/>
        <v>0</v>
      </c>
      <c r="E54" s="33">
        <f t="shared" ca="1" si="11"/>
        <v>0</v>
      </c>
      <c r="F54" s="33">
        <f t="shared" ca="1" si="11"/>
        <v>12302.039099999987</v>
      </c>
      <c r="N54" s="15" t="s">
        <v>142</v>
      </c>
      <c r="O54" s="15" t="s">
        <v>35</v>
      </c>
      <c r="P54" s="15" t="s">
        <v>19</v>
      </c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spans="2:29" x14ac:dyDescent="0.25">
      <c r="B55" s="16"/>
      <c r="C55" s="33"/>
      <c r="D55" s="33"/>
      <c r="E55" s="33"/>
      <c r="F55" s="33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spans="2:29" x14ac:dyDescent="0.25"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spans="2:29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spans="2:29" x14ac:dyDescent="0.25"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spans="2:29" x14ac:dyDescent="0.25">
      <c r="V59" s="15"/>
      <c r="W59" s="15"/>
      <c r="X59" s="15"/>
      <c r="Y59" s="15"/>
      <c r="Z59" s="15"/>
      <c r="AA59" s="15"/>
      <c r="AB59" s="15"/>
      <c r="AC59" s="15"/>
    </row>
    <row r="75" spans="14:29" x14ac:dyDescent="0.25"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spans="14:29" x14ac:dyDescent="0.25"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spans="14:29" x14ac:dyDescent="0.25"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spans="14:29" x14ac:dyDescent="0.25"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spans="14:29" x14ac:dyDescent="0.25"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spans="14:29" x14ac:dyDescent="0.25"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spans="14:29" x14ac:dyDescent="0.25"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spans="14:29" x14ac:dyDescent="0.25"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spans="14:29" x14ac:dyDescent="0.25"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spans="14:29" x14ac:dyDescent="0.25"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spans="14:29" x14ac:dyDescent="0.25"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spans="14:29" x14ac:dyDescent="0.25"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spans="14:29" x14ac:dyDescent="0.25"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spans="14:29" x14ac:dyDescent="0.25"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spans="14:29" x14ac:dyDescent="0.25"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spans="14:29" x14ac:dyDescent="0.25"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spans="14:29" x14ac:dyDescent="0.25"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spans="14:29" x14ac:dyDescent="0.25"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spans="14:29" x14ac:dyDescent="0.25"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spans="14:29" x14ac:dyDescent="0.25"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spans="14:29" x14ac:dyDescent="0.25">
      <c r="N95" s="15"/>
      <c r="O95" s="15"/>
      <c r="P95" s="15"/>
      <c r="Q95" s="15"/>
      <c r="R95" s="15"/>
      <c r="S95" s="15"/>
      <c r="T95" s="15"/>
      <c r="U95" s="15"/>
      <c r="V95" s="15"/>
    </row>
    <row r="96" spans="14:29" x14ac:dyDescent="0.25">
      <c r="V96" s="15"/>
    </row>
    <row r="97" spans="22:22" x14ac:dyDescent="0.25">
      <c r="V97" s="15"/>
    </row>
  </sheetData>
  <sortState xmlns:xlrd2="http://schemas.microsoft.com/office/spreadsheetml/2017/richdata2" ref="Z13:AA26">
    <sortCondition ref="AA13:AA26"/>
  </sortState>
  <conditionalFormatting sqref="AA13:AA2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{9428C5DD-12A2-4FDE-87FB-00F694701866}</x14:id>
        </ext>
      </extLst>
    </cfRule>
  </conditionalFormatting>
  <conditionalFormatting sqref="C11:C35">
    <cfRule type="dataBar" priority="8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{F5AA1BE6-1068-4D7C-A247-CA2D0042049B}</x14:id>
        </ext>
      </extLst>
    </cfRule>
  </conditionalFormatting>
  <conditionalFormatting sqref="D11:D35">
    <cfRule type="dataBar" priority="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{070241C1-1715-47A0-9603-A24A1EB922A2}</x14:id>
        </ext>
      </extLst>
    </cfRule>
  </conditionalFormatting>
  <conditionalFormatting sqref="E11:E35">
    <cfRule type="dataBar" priority="6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{7397DBF5-AA21-4391-BC57-B2B0BD7DFE95}</x14:id>
        </ext>
      </extLst>
    </cfRule>
  </conditionalFormatting>
  <conditionalFormatting sqref="F11:F35">
    <cfRule type="dataBar" priority="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{8C6B7450-FF42-4A11-A57C-A7D9F77589D2}</x14:id>
        </ext>
      </extLst>
    </cfRule>
  </conditionalFormatting>
  <conditionalFormatting sqref="J11:J35">
    <cfRule type="dataBar" priority="4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{8E93BFB5-2DFF-41C6-A862-91C259E864C7}</x14:id>
        </ext>
      </extLst>
    </cfRule>
  </conditionalFormatting>
  <conditionalFormatting sqref="I11:I35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{DEABD14D-0985-4F18-A2E4-D3FA4AA63B4B}</x14:id>
        </ext>
      </extLst>
    </cfRule>
  </conditionalFormatting>
  <conditionalFormatting sqref="K11:K35">
    <cfRule type="dataBar" priority="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{11422E40-A3A6-4B98-8B65-101D36E3E0B9}</x14:id>
        </ext>
      </extLst>
    </cfRule>
  </conditionalFormatting>
  <conditionalFormatting sqref="L11:L35">
    <cfRule type="dataBar" priority="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{A231BE43-DAF4-49D9-8ABC-7CEC2A619195}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28C5DD-12A2-4FDE-87FB-00F694701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AA13:AA26</xm:sqref>
        </x14:conditionalFormatting>
        <x14:conditionalFormatting xmlns:xm="http://schemas.microsoft.com/office/excel/2006/main">
          <x14:cfRule type="dataBar" id="{F5AA1BE6-1068-4D7C-A247-CA2D0042049B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C11:C35</xm:sqref>
        </x14:conditionalFormatting>
        <x14:conditionalFormatting xmlns:xm="http://schemas.microsoft.com/office/excel/2006/main">
          <x14:cfRule type="dataBar" id="{070241C1-1715-47A0-9603-A24A1EB922A2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D11:D35</xm:sqref>
        </x14:conditionalFormatting>
        <x14:conditionalFormatting xmlns:xm="http://schemas.microsoft.com/office/excel/2006/main">
          <x14:cfRule type="dataBar" id="{7397DBF5-AA21-4391-BC57-B2B0BD7DFE95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E11:E35</xm:sqref>
        </x14:conditionalFormatting>
        <x14:conditionalFormatting xmlns:xm="http://schemas.microsoft.com/office/excel/2006/main">
          <x14:cfRule type="dataBar" id="{8C6B7450-FF42-4A11-A57C-A7D9F77589D2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F11:F35</xm:sqref>
        </x14:conditionalFormatting>
        <x14:conditionalFormatting xmlns:xm="http://schemas.microsoft.com/office/excel/2006/main">
          <x14:cfRule type="dataBar" id="{8E93BFB5-2DFF-41C6-A862-91C259E864C7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J11:J35</xm:sqref>
        </x14:conditionalFormatting>
        <x14:conditionalFormatting xmlns:xm="http://schemas.microsoft.com/office/excel/2006/main">
          <x14:cfRule type="dataBar" id="{DEABD14D-0985-4F18-A2E4-D3FA4AA63B4B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I11:I35</xm:sqref>
        </x14:conditionalFormatting>
        <x14:conditionalFormatting xmlns:xm="http://schemas.microsoft.com/office/excel/2006/main">
          <x14:cfRule type="dataBar" id="{11422E40-A3A6-4B98-8B65-101D36E3E0B9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K11:K35</xm:sqref>
        </x14:conditionalFormatting>
        <x14:conditionalFormatting xmlns:xm="http://schemas.microsoft.com/office/excel/2006/main">
          <x14:cfRule type="dataBar" id="{A231BE43-DAF4-49D9-8ABC-7CEC2A619195}">
            <x14:dataBar minLength="0" maxLength="100" border="1" direction="leftToRight" negativeBarBorderColorSameAsPositive="0">
              <x14:cfvo type="min"/>
              <x14:cfvo type="max"/>
              <x14:borderColor theme="4" tint="0.59999389629810485"/>
              <x14:negativeFillColor rgb="FFFF9999"/>
              <x14:negativeBorderColor rgb="FFFF9999"/>
              <x14:axisColor theme="0" tint="-0.249977111117893"/>
            </x14:dataBar>
          </x14:cfRule>
          <xm:sqref>L11:L35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47FAA-3FB6-4A0C-8323-0D23B108D290}">
  <sheetPr codeName="Sheet9">
    <tabColor theme="5" tint="-0.249977111117893"/>
  </sheetPr>
  <dimension ref="A1:E2059"/>
  <sheetViews>
    <sheetView showGridLines="0" zoomScale="70" zoomScaleNormal="70" workbookViewId="0">
      <selection activeCell="B6" sqref="B6"/>
    </sheetView>
  </sheetViews>
  <sheetFormatPr defaultRowHeight="15" x14ac:dyDescent="0.25"/>
  <cols>
    <col min="1" max="1" width="13.85546875" customWidth="1"/>
    <col min="2" max="2" width="26.42578125" style="43" customWidth="1"/>
    <col min="3" max="3" width="22.28515625" style="43" customWidth="1"/>
    <col min="4" max="4" width="20.7109375" style="43" customWidth="1"/>
    <col min="5" max="5" width="24.7109375" customWidth="1"/>
  </cols>
  <sheetData>
    <row r="1" spans="1:5" x14ac:dyDescent="0.25">
      <c r="A1" s="34" t="s">
        <v>3</v>
      </c>
      <c r="B1" s="22" t="s">
        <v>58</v>
      </c>
      <c r="C1" s="22" t="s">
        <v>1</v>
      </c>
      <c r="D1" s="18" t="s">
        <v>2</v>
      </c>
    </row>
    <row r="2" spans="1:5" x14ac:dyDescent="0.25">
      <c r="A2" s="30">
        <v>45352</v>
      </c>
      <c r="B2" s="49" t="s">
        <v>59</v>
      </c>
      <c r="C2" s="42">
        <v>-3000</v>
      </c>
      <c r="D2" s="47"/>
    </row>
    <row r="3" spans="1:5" x14ac:dyDescent="0.25">
      <c r="A3" s="31">
        <v>45352</v>
      </c>
      <c r="B3" s="50" t="s">
        <v>60</v>
      </c>
      <c r="C3" s="42"/>
      <c r="D3" s="48">
        <v>-4.72</v>
      </c>
    </row>
    <row r="4" spans="1:5" x14ac:dyDescent="0.25">
      <c r="A4" s="31">
        <v>45357</v>
      </c>
      <c r="B4" s="50" t="s">
        <v>62</v>
      </c>
      <c r="C4" s="42">
        <v>-18075</v>
      </c>
      <c r="D4" s="48"/>
    </row>
    <row r="5" spans="1:5" x14ac:dyDescent="0.25">
      <c r="A5" s="31">
        <v>45362</v>
      </c>
      <c r="B5" s="50" t="s">
        <v>66</v>
      </c>
      <c r="C5" s="42">
        <v>-15800</v>
      </c>
      <c r="D5" s="48"/>
      <c r="E5" t="s">
        <v>78</v>
      </c>
    </row>
    <row r="6" spans="1:5" x14ac:dyDescent="0.25">
      <c r="A6" s="31">
        <v>45363</v>
      </c>
      <c r="B6" s="50" t="s">
        <v>53</v>
      </c>
      <c r="C6" s="42"/>
      <c r="D6" s="48">
        <v>-10</v>
      </c>
    </row>
    <row r="7" spans="1:5" x14ac:dyDescent="0.25">
      <c r="A7" s="31">
        <v>45377</v>
      </c>
      <c r="B7" s="50" t="s">
        <v>83</v>
      </c>
      <c r="C7" s="42">
        <v>-4990</v>
      </c>
      <c r="D7" s="48"/>
    </row>
    <row r="8" spans="1:5" x14ac:dyDescent="0.25">
      <c r="A8" s="31">
        <v>45377</v>
      </c>
      <c r="B8" s="50" t="s">
        <v>84</v>
      </c>
      <c r="C8" s="42">
        <v>-12531</v>
      </c>
      <c r="D8" s="48"/>
    </row>
    <row r="9" spans="1:5" x14ac:dyDescent="0.25">
      <c r="A9" s="31">
        <v>45381</v>
      </c>
      <c r="B9" s="50" t="s">
        <v>59</v>
      </c>
      <c r="C9" s="42">
        <v>-3000</v>
      </c>
      <c r="D9" s="48"/>
    </row>
    <row r="10" spans="1:5" x14ac:dyDescent="0.25">
      <c r="A10" s="31">
        <v>45381</v>
      </c>
      <c r="B10" s="50" t="s">
        <v>107</v>
      </c>
      <c r="C10" s="42">
        <v>-53990</v>
      </c>
      <c r="D10" s="48"/>
      <c r="E10" t="s">
        <v>108</v>
      </c>
    </row>
    <row r="11" spans="1:5" x14ac:dyDescent="0.25">
      <c r="A11" s="31">
        <v>45383</v>
      </c>
      <c r="B11" s="50" t="s">
        <v>60</v>
      </c>
      <c r="C11" s="42"/>
      <c r="D11" s="48">
        <v>-4.6500000000000004</v>
      </c>
    </row>
    <row r="12" spans="1:5" x14ac:dyDescent="0.25">
      <c r="A12" s="31">
        <v>45391</v>
      </c>
      <c r="B12" s="50" t="s">
        <v>122</v>
      </c>
      <c r="C12" s="42">
        <v>-15880</v>
      </c>
      <c r="D12" s="48"/>
    </row>
    <row r="13" spans="1:5" x14ac:dyDescent="0.25">
      <c r="A13" s="31">
        <v>45391</v>
      </c>
      <c r="B13" s="50" t="s">
        <v>123</v>
      </c>
      <c r="C13" s="42">
        <v>-5590</v>
      </c>
      <c r="D13" s="48"/>
    </row>
    <row r="14" spans="1:5" x14ac:dyDescent="0.25">
      <c r="A14" s="31">
        <v>45391</v>
      </c>
      <c r="B14" s="50" t="s">
        <v>124</v>
      </c>
      <c r="C14" s="42">
        <v>-42872</v>
      </c>
      <c r="D14" s="48"/>
    </row>
    <row r="15" spans="1:5" x14ac:dyDescent="0.25">
      <c r="A15" s="31">
        <v>45363</v>
      </c>
      <c r="B15" s="50" t="s">
        <v>53</v>
      </c>
      <c r="C15" s="42"/>
      <c r="D15" s="48">
        <v>-10</v>
      </c>
    </row>
    <row r="16" spans="1:5" x14ac:dyDescent="0.25">
      <c r="A16" s="31">
        <v>45407</v>
      </c>
      <c r="B16" s="50" t="s">
        <v>147</v>
      </c>
      <c r="C16" s="42"/>
      <c r="D16" s="48">
        <v>-20</v>
      </c>
    </row>
    <row r="17" spans="1:4" x14ac:dyDescent="0.25">
      <c r="A17" s="31"/>
      <c r="B17" s="50"/>
      <c r="C17" s="42"/>
      <c r="D17" s="48"/>
    </row>
    <row r="18" spans="1:4" x14ac:dyDescent="0.25">
      <c r="A18" s="31"/>
      <c r="B18" s="50"/>
      <c r="C18" s="42"/>
      <c r="D18" s="48"/>
    </row>
    <row r="19" spans="1:4" x14ac:dyDescent="0.25">
      <c r="A19" s="31"/>
      <c r="B19" s="50"/>
      <c r="C19" s="42"/>
      <c r="D19" s="48"/>
    </row>
    <row r="20" spans="1:4" x14ac:dyDescent="0.25">
      <c r="A20" s="31"/>
      <c r="B20" s="50"/>
      <c r="C20" s="42"/>
      <c r="D20" s="48"/>
    </row>
    <row r="21" spans="1:4" x14ac:dyDescent="0.25">
      <c r="A21" s="31"/>
      <c r="B21" s="50"/>
      <c r="C21" s="42"/>
      <c r="D21" s="48"/>
    </row>
    <row r="22" spans="1:4" x14ac:dyDescent="0.25">
      <c r="A22" s="31"/>
      <c r="B22" s="50"/>
      <c r="C22" s="42"/>
      <c r="D22" s="48"/>
    </row>
    <row r="23" spans="1:4" x14ac:dyDescent="0.25">
      <c r="A23" s="31"/>
      <c r="B23" s="50"/>
      <c r="C23" s="42"/>
      <c r="D23" s="48"/>
    </row>
    <row r="24" spans="1:4" x14ac:dyDescent="0.25">
      <c r="A24" s="31"/>
      <c r="B24" s="50"/>
      <c r="C24" s="42"/>
      <c r="D24" s="48"/>
    </row>
    <row r="25" spans="1:4" x14ac:dyDescent="0.25">
      <c r="A25" s="31"/>
      <c r="B25" s="50"/>
      <c r="C25" s="42"/>
      <c r="D25" s="48"/>
    </row>
    <row r="26" spans="1:4" x14ac:dyDescent="0.25">
      <c r="A26" s="31"/>
      <c r="B26" s="50"/>
      <c r="C26" s="42"/>
      <c r="D26" s="48"/>
    </row>
    <row r="27" spans="1:4" x14ac:dyDescent="0.25">
      <c r="A27" s="31"/>
      <c r="B27" s="50"/>
      <c r="C27" s="42"/>
      <c r="D27" s="48"/>
    </row>
    <row r="28" spans="1:4" x14ac:dyDescent="0.25">
      <c r="A28" s="31"/>
      <c r="B28" s="50"/>
      <c r="C28" s="42"/>
      <c r="D28" s="48"/>
    </row>
    <row r="29" spans="1:4" x14ac:dyDescent="0.25">
      <c r="A29" s="31"/>
      <c r="B29" s="50"/>
      <c r="C29" s="42"/>
      <c r="D29" s="48"/>
    </row>
    <row r="30" spans="1:4" x14ac:dyDescent="0.25">
      <c r="A30" s="31"/>
      <c r="B30" s="50"/>
      <c r="C30" s="42"/>
      <c r="D30" s="48"/>
    </row>
    <row r="31" spans="1:4" x14ac:dyDescent="0.25">
      <c r="A31" s="31"/>
      <c r="B31" s="50"/>
      <c r="C31" s="42"/>
      <c r="D31" s="48"/>
    </row>
    <row r="32" spans="1:4" x14ac:dyDescent="0.25">
      <c r="A32" s="31"/>
      <c r="B32" s="50"/>
      <c r="C32" s="42"/>
      <c r="D32" s="48"/>
    </row>
    <row r="33" spans="1:4" x14ac:dyDescent="0.25">
      <c r="A33" s="31"/>
      <c r="B33" s="50"/>
      <c r="C33" s="42"/>
      <c r="D33" s="48"/>
    </row>
    <row r="34" spans="1:4" x14ac:dyDescent="0.25">
      <c r="A34" s="31"/>
      <c r="B34" s="50"/>
      <c r="C34" s="42"/>
      <c r="D34" s="48"/>
    </row>
    <row r="35" spans="1:4" x14ac:dyDescent="0.25">
      <c r="B35" s="50"/>
      <c r="C35" s="42"/>
      <c r="D35" s="48"/>
    </row>
    <row r="36" spans="1:4" x14ac:dyDescent="0.25">
      <c r="B36" s="50"/>
      <c r="C36" s="42"/>
      <c r="D36" s="48"/>
    </row>
    <row r="37" spans="1:4" x14ac:dyDescent="0.25">
      <c r="B37" s="50"/>
      <c r="C37" s="42"/>
      <c r="D37" s="48"/>
    </row>
    <row r="38" spans="1:4" x14ac:dyDescent="0.25">
      <c r="B38" s="50"/>
      <c r="C38" s="42"/>
      <c r="D38" s="48"/>
    </row>
    <row r="39" spans="1:4" x14ac:dyDescent="0.25">
      <c r="B39" s="50"/>
      <c r="C39" s="42"/>
      <c r="D39" s="48"/>
    </row>
    <row r="40" spans="1:4" x14ac:dyDescent="0.25">
      <c r="B40" s="50"/>
      <c r="C40" s="42"/>
      <c r="D40" s="48"/>
    </row>
    <row r="41" spans="1:4" x14ac:dyDescent="0.25">
      <c r="B41" s="50"/>
      <c r="C41" s="42"/>
      <c r="D41" s="48"/>
    </row>
    <row r="42" spans="1:4" x14ac:dyDescent="0.25">
      <c r="B42" s="50"/>
      <c r="C42" s="42"/>
      <c r="D42" s="48"/>
    </row>
    <row r="43" spans="1:4" x14ac:dyDescent="0.25">
      <c r="B43" s="50"/>
      <c r="C43" s="42"/>
      <c r="D43" s="48"/>
    </row>
    <row r="44" spans="1:4" x14ac:dyDescent="0.25">
      <c r="B44" s="50"/>
      <c r="C44" s="42"/>
      <c r="D44" s="48"/>
    </row>
    <row r="45" spans="1:4" x14ac:dyDescent="0.25">
      <c r="B45" s="50"/>
      <c r="C45" s="42"/>
      <c r="D45" s="48"/>
    </row>
    <row r="46" spans="1:4" x14ac:dyDescent="0.25">
      <c r="B46" s="50"/>
      <c r="C46" s="42"/>
      <c r="D46" s="48"/>
    </row>
    <row r="47" spans="1:4" x14ac:dyDescent="0.25">
      <c r="B47" s="50"/>
      <c r="C47" s="42"/>
      <c r="D47" s="48"/>
    </row>
    <row r="48" spans="1:4" x14ac:dyDescent="0.25">
      <c r="B48" s="50"/>
      <c r="C48" s="42"/>
      <c r="D48" s="48"/>
    </row>
    <row r="49" spans="2:4" x14ac:dyDescent="0.25">
      <c r="B49" s="50"/>
      <c r="C49" s="42"/>
      <c r="D49" s="48"/>
    </row>
    <row r="50" spans="2:4" x14ac:dyDescent="0.25">
      <c r="B50" s="50"/>
      <c r="C50" s="42"/>
      <c r="D50" s="48"/>
    </row>
    <row r="51" spans="2:4" x14ac:dyDescent="0.25">
      <c r="B51" s="50"/>
      <c r="C51" s="42"/>
      <c r="D51" s="48"/>
    </row>
    <row r="52" spans="2:4" x14ac:dyDescent="0.25">
      <c r="B52" s="50"/>
      <c r="C52" s="42"/>
      <c r="D52" s="48"/>
    </row>
    <row r="53" spans="2:4" x14ac:dyDescent="0.25">
      <c r="B53" s="50"/>
      <c r="C53" s="42"/>
      <c r="D53" s="48"/>
    </row>
    <row r="54" spans="2:4" x14ac:dyDescent="0.25">
      <c r="B54" s="50"/>
      <c r="C54" s="42"/>
      <c r="D54" s="48"/>
    </row>
    <row r="55" spans="2:4" x14ac:dyDescent="0.25">
      <c r="B55" s="50"/>
      <c r="C55" s="42"/>
      <c r="D55" s="48"/>
    </row>
    <row r="56" spans="2:4" x14ac:dyDescent="0.25">
      <c r="B56" s="50"/>
      <c r="C56" s="42"/>
      <c r="D56" s="48"/>
    </row>
    <row r="57" spans="2:4" x14ac:dyDescent="0.25">
      <c r="B57" s="50"/>
      <c r="C57" s="42"/>
      <c r="D57" s="48"/>
    </row>
    <row r="58" spans="2:4" x14ac:dyDescent="0.25">
      <c r="B58" s="50"/>
      <c r="C58" s="42"/>
      <c r="D58" s="48"/>
    </row>
    <row r="59" spans="2:4" x14ac:dyDescent="0.25">
      <c r="B59" s="50"/>
      <c r="C59" s="42"/>
      <c r="D59" s="48"/>
    </row>
    <row r="60" spans="2:4" x14ac:dyDescent="0.25">
      <c r="B60" s="50"/>
      <c r="C60" s="42"/>
      <c r="D60" s="48"/>
    </row>
    <row r="61" spans="2:4" x14ac:dyDescent="0.25">
      <c r="B61" s="50"/>
      <c r="C61" s="42"/>
      <c r="D61" s="48"/>
    </row>
    <row r="62" spans="2:4" x14ac:dyDescent="0.25">
      <c r="B62" s="50"/>
      <c r="C62" s="42"/>
      <c r="D62" s="48"/>
    </row>
    <row r="63" spans="2:4" x14ac:dyDescent="0.25">
      <c r="B63" s="50"/>
      <c r="C63" s="42"/>
      <c r="D63" s="48"/>
    </row>
    <row r="64" spans="2:4" x14ac:dyDescent="0.25">
      <c r="B64" s="50"/>
      <c r="C64" s="42"/>
      <c r="D64" s="48"/>
    </row>
    <row r="65" spans="2:4" x14ac:dyDescent="0.25">
      <c r="B65" s="50"/>
      <c r="C65" s="42"/>
      <c r="D65" s="48"/>
    </row>
    <row r="66" spans="2:4" x14ac:dyDescent="0.25">
      <c r="B66" s="50"/>
      <c r="C66" s="42"/>
      <c r="D66" s="48"/>
    </row>
    <row r="67" spans="2:4" x14ac:dyDescent="0.25">
      <c r="B67" s="50"/>
      <c r="C67" s="42"/>
      <c r="D67" s="48"/>
    </row>
    <row r="68" spans="2:4" x14ac:dyDescent="0.25">
      <c r="B68" s="50"/>
      <c r="C68" s="42"/>
      <c r="D68" s="48"/>
    </row>
    <row r="69" spans="2:4" x14ac:dyDescent="0.25">
      <c r="B69" s="50"/>
      <c r="C69" s="42"/>
      <c r="D69" s="48"/>
    </row>
    <row r="70" spans="2:4" x14ac:dyDescent="0.25">
      <c r="B70" s="50"/>
      <c r="C70" s="42"/>
      <c r="D70" s="48"/>
    </row>
    <row r="71" spans="2:4" x14ac:dyDescent="0.25">
      <c r="B71" s="50"/>
      <c r="C71" s="42"/>
      <c r="D71" s="48"/>
    </row>
    <row r="72" spans="2:4" x14ac:dyDescent="0.25">
      <c r="B72" s="50"/>
      <c r="C72" s="42"/>
      <c r="D72" s="48"/>
    </row>
    <row r="73" spans="2:4" x14ac:dyDescent="0.25">
      <c r="B73" s="50"/>
      <c r="C73" s="42"/>
      <c r="D73" s="48"/>
    </row>
    <row r="74" spans="2:4" x14ac:dyDescent="0.25">
      <c r="B74" s="50"/>
      <c r="C74" s="42"/>
      <c r="D74" s="48"/>
    </row>
    <row r="75" spans="2:4" x14ac:dyDescent="0.25">
      <c r="B75" s="50"/>
      <c r="C75" s="42"/>
      <c r="D75" s="48"/>
    </row>
    <row r="76" spans="2:4" x14ac:dyDescent="0.25">
      <c r="B76" s="50"/>
      <c r="C76" s="42"/>
      <c r="D76" s="48"/>
    </row>
    <row r="77" spans="2:4" x14ac:dyDescent="0.25">
      <c r="B77" s="50"/>
      <c r="C77" s="42"/>
      <c r="D77" s="48"/>
    </row>
    <row r="78" spans="2:4" x14ac:dyDescent="0.25">
      <c r="B78" s="50"/>
      <c r="C78" s="42"/>
      <c r="D78" s="48"/>
    </row>
    <row r="79" spans="2:4" x14ac:dyDescent="0.25">
      <c r="B79" s="50"/>
      <c r="C79" s="42"/>
      <c r="D79" s="48"/>
    </row>
    <row r="80" spans="2:4" x14ac:dyDescent="0.25">
      <c r="B80" s="50"/>
      <c r="C80" s="42"/>
      <c r="D80" s="48"/>
    </row>
    <row r="81" spans="2:4" x14ac:dyDescent="0.25">
      <c r="B81" s="50"/>
      <c r="C81" s="42"/>
      <c r="D81" s="48"/>
    </row>
    <row r="82" spans="2:4" x14ac:dyDescent="0.25">
      <c r="B82" s="50"/>
      <c r="C82" s="42"/>
      <c r="D82" s="48"/>
    </row>
    <row r="83" spans="2:4" x14ac:dyDescent="0.25">
      <c r="B83" s="50"/>
      <c r="C83" s="42"/>
      <c r="D83" s="48"/>
    </row>
    <row r="84" spans="2:4" x14ac:dyDescent="0.25">
      <c r="B84" s="50"/>
      <c r="C84" s="42"/>
      <c r="D84" s="48"/>
    </row>
    <row r="85" spans="2:4" x14ac:dyDescent="0.25">
      <c r="B85" s="50"/>
      <c r="C85" s="42"/>
      <c r="D85" s="48"/>
    </row>
    <row r="86" spans="2:4" x14ac:dyDescent="0.25">
      <c r="B86" s="50"/>
      <c r="C86" s="42"/>
      <c r="D86" s="48"/>
    </row>
    <row r="87" spans="2:4" x14ac:dyDescent="0.25">
      <c r="B87" s="50"/>
      <c r="C87" s="42"/>
      <c r="D87" s="48"/>
    </row>
    <row r="88" spans="2:4" x14ac:dyDescent="0.25">
      <c r="B88" s="50"/>
      <c r="C88" s="42"/>
      <c r="D88" s="48"/>
    </row>
    <row r="89" spans="2:4" x14ac:dyDescent="0.25">
      <c r="B89" s="50"/>
      <c r="C89" s="42"/>
      <c r="D89" s="48"/>
    </row>
    <row r="90" spans="2:4" x14ac:dyDescent="0.25">
      <c r="B90" s="50"/>
      <c r="C90" s="42"/>
      <c r="D90" s="48"/>
    </row>
    <row r="91" spans="2:4" x14ac:dyDescent="0.25">
      <c r="B91" s="50"/>
      <c r="C91" s="42"/>
      <c r="D91" s="48"/>
    </row>
    <row r="92" spans="2:4" x14ac:dyDescent="0.25">
      <c r="B92" s="50"/>
      <c r="C92" s="42"/>
      <c r="D92" s="48"/>
    </row>
    <row r="93" spans="2:4" x14ac:dyDescent="0.25">
      <c r="B93" s="50"/>
      <c r="C93" s="42"/>
      <c r="D93" s="48"/>
    </row>
    <row r="94" spans="2:4" x14ac:dyDescent="0.25">
      <c r="B94" s="50"/>
      <c r="C94" s="42"/>
      <c r="D94" s="48"/>
    </row>
    <row r="95" spans="2:4" x14ac:dyDescent="0.25">
      <c r="B95" s="50"/>
      <c r="C95" s="42"/>
      <c r="D95" s="48"/>
    </row>
    <row r="96" spans="2:4" x14ac:dyDescent="0.25">
      <c r="B96" s="50"/>
      <c r="C96" s="42"/>
      <c r="D96" s="48"/>
    </row>
    <row r="97" spans="2:4" x14ac:dyDescent="0.25">
      <c r="B97" s="50"/>
      <c r="C97" s="42"/>
      <c r="D97" s="48"/>
    </row>
    <row r="98" spans="2:4" x14ac:dyDescent="0.25">
      <c r="B98" s="50"/>
      <c r="C98" s="42"/>
      <c r="D98" s="48"/>
    </row>
    <row r="99" spans="2:4" x14ac:dyDescent="0.25">
      <c r="B99" s="50"/>
      <c r="C99" s="42"/>
      <c r="D99" s="48"/>
    </row>
    <row r="100" spans="2:4" x14ac:dyDescent="0.25">
      <c r="B100" s="50"/>
      <c r="C100" s="42"/>
      <c r="D100" s="48"/>
    </row>
    <row r="101" spans="2:4" x14ac:dyDescent="0.25">
      <c r="B101" s="50"/>
      <c r="C101" s="42"/>
      <c r="D101" s="48"/>
    </row>
    <row r="102" spans="2:4" x14ac:dyDescent="0.25">
      <c r="B102" s="50"/>
      <c r="C102" s="42"/>
      <c r="D102" s="48"/>
    </row>
    <row r="103" spans="2:4" x14ac:dyDescent="0.25">
      <c r="B103" s="50"/>
      <c r="C103" s="42"/>
      <c r="D103" s="48"/>
    </row>
    <row r="104" spans="2:4" x14ac:dyDescent="0.25">
      <c r="B104" s="50"/>
      <c r="C104" s="42"/>
      <c r="D104" s="48"/>
    </row>
    <row r="105" spans="2:4" x14ac:dyDescent="0.25">
      <c r="B105" s="50"/>
      <c r="C105" s="42"/>
      <c r="D105" s="48"/>
    </row>
    <row r="106" spans="2:4" x14ac:dyDescent="0.25">
      <c r="B106" s="50"/>
      <c r="C106" s="42"/>
      <c r="D106" s="48"/>
    </row>
    <row r="107" spans="2:4" x14ac:dyDescent="0.25">
      <c r="B107" s="50"/>
      <c r="C107" s="42"/>
      <c r="D107" s="48"/>
    </row>
    <row r="108" spans="2:4" x14ac:dyDescent="0.25">
      <c r="B108" s="50"/>
      <c r="C108" s="42"/>
      <c r="D108" s="48"/>
    </row>
    <row r="109" spans="2:4" x14ac:dyDescent="0.25">
      <c r="B109" s="50"/>
      <c r="C109" s="42"/>
      <c r="D109" s="48"/>
    </row>
    <row r="110" spans="2:4" x14ac:dyDescent="0.25">
      <c r="B110" s="50"/>
      <c r="C110" s="42"/>
      <c r="D110" s="48"/>
    </row>
    <row r="111" spans="2:4" x14ac:dyDescent="0.25">
      <c r="B111" s="50"/>
      <c r="C111" s="42"/>
      <c r="D111" s="48"/>
    </row>
    <row r="112" spans="2:4" x14ac:dyDescent="0.25">
      <c r="B112" s="50"/>
      <c r="C112" s="42"/>
      <c r="D112" s="48"/>
    </row>
    <row r="113" spans="2:4" x14ac:dyDescent="0.25">
      <c r="B113" s="50"/>
      <c r="C113" s="42"/>
      <c r="D113" s="48"/>
    </row>
    <row r="114" spans="2:4" x14ac:dyDescent="0.25">
      <c r="B114" s="50"/>
      <c r="C114" s="42"/>
      <c r="D114" s="48"/>
    </row>
    <row r="115" spans="2:4" x14ac:dyDescent="0.25">
      <c r="B115" s="50"/>
      <c r="C115" s="42"/>
      <c r="D115" s="48"/>
    </row>
    <row r="116" spans="2:4" x14ac:dyDescent="0.25">
      <c r="B116" s="50"/>
      <c r="C116" s="42"/>
      <c r="D116" s="48"/>
    </row>
    <row r="117" spans="2:4" x14ac:dyDescent="0.25">
      <c r="B117" s="50"/>
      <c r="C117" s="42"/>
      <c r="D117" s="48"/>
    </row>
    <row r="118" spans="2:4" x14ac:dyDescent="0.25">
      <c r="B118" s="50"/>
      <c r="C118" s="42"/>
      <c r="D118" s="48"/>
    </row>
    <row r="119" spans="2:4" x14ac:dyDescent="0.25">
      <c r="B119" s="50"/>
      <c r="C119" s="42"/>
      <c r="D119" s="48"/>
    </row>
    <row r="120" spans="2:4" x14ac:dyDescent="0.25">
      <c r="B120" s="50"/>
      <c r="C120" s="42"/>
      <c r="D120" s="48"/>
    </row>
    <row r="121" spans="2:4" x14ac:dyDescent="0.25">
      <c r="B121" s="50"/>
      <c r="C121" s="42"/>
      <c r="D121" s="48"/>
    </row>
    <row r="122" spans="2:4" x14ac:dyDescent="0.25">
      <c r="B122" s="50"/>
      <c r="C122" s="42"/>
      <c r="D122" s="48"/>
    </row>
    <row r="123" spans="2:4" x14ac:dyDescent="0.25">
      <c r="B123" s="50"/>
      <c r="C123" s="42"/>
      <c r="D123" s="48"/>
    </row>
    <row r="124" spans="2:4" x14ac:dyDescent="0.25">
      <c r="B124" s="50"/>
      <c r="C124" s="42"/>
      <c r="D124" s="48"/>
    </row>
    <row r="125" spans="2:4" x14ac:dyDescent="0.25">
      <c r="B125" s="50"/>
      <c r="C125" s="42"/>
      <c r="D125" s="48"/>
    </row>
    <row r="126" spans="2:4" x14ac:dyDescent="0.25">
      <c r="B126" s="50"/>
      <c r="C126" s="42"/>
      <c r="D126" s="48"/>
    </row>
    <row r="127" spans="2:4" x14ac:dyDescent="0.25">
      <c r="B127" s="50"/>
      <c r="C127" s="42"/>
      <c r="D127" s="48"/>
    </row>
    <row r="128" spans="2:4" x14ac:dyDescent="0.25">
      <c r="B128" s="50"/>
      <c r="C128" s="42"/>
      <c r="D128" s="48"/>
    </row>
    <row r="129" spans="2:4" x14ac:dyDescent="0.25">
      <c r="B129" s="50"/>
      <c r="C129" s="42"/>
      <c r="D129" s="48"/>
    </row>
    <row r="130" spans="2:4" x14ac:dyDescent="0.25">
      <c r="B130" s="50"/>
      <c r="C130" s="42"/>
      <c r="D130" s="48"/>
    </row>
    <row r="131" spans="2:4" x14ac:dyDescent="0.25">
      <c r="B131" s="50"/>
      <c r="C131" s="42"/>
      <c r="D131" s="48"/>
    </row>
    <row r="132" spans="2:4" x14ac:dyDescent="0.25">
      <c r="B132" s="50"/>
      <c r="C132" s="42"/>
      <c r="D132" s="48"/>
    </row>
    <row r="133" spans="2:4" x14ac:dyDescent="0.25">
      <c r="B133" s="50"/>
      <c r="C133" s="42"/>
      <c r="D133" s="48"/>
    </row>
    <row r="134" spans="2:4" x14ac:dyDescent="0.25">
      <c r="B134" s="50"/>
      <c r="C134" s="42"/>
      <c r="D134" s="48"/>
    </row>
    <row r="135" spans="2:4" x14ac:dyDescent="0.25">
      <c r="B135" s="50"/>
      <c r="C135" s="42"/>
      <c r="D135" s="48"/>
    </row>
    <row r="136" spans="2:4" x14ac:dyDescent="0.25">
      <c r="B136" s="50"/>
      <c r="C136" s="42"/>
      <c r="D136" s="48"/>
    </row>
    <row r="137" spans="2:4" x14ac:dyDescent="0.25">
      <c r="B137" s="50"/>
      <c r="C137" s="42"/>
      <c r="D137" s="48"/>
    </row>
    <row r="138" spans="2:4" x14ac:dyDescent="0.25">
      <c r="B138" s="50"/>
      <c r="C138" s="42"/>
      <c r="D138" s="48"/>
    </row>
    <row r="139" spans="2:4" x14ac:dyDescent="0.25">
      <c r="B139" s="50"/>
      <c r="C139" s="42"/>
      <c r="D139" s="48"/>
    </row>
    <row r="140" spans="2:4" x14ac:dyDescent="0.25">
      <c r="B140" s="50"/>
      <c r="C140" s="42"/>
      <c r="D140" s="48"/>
    </row>
    <row r="141" spans="2:4" x14ac:dyDescent="0.25">
      <c r="B141" s="50"/>
      <c r="C141" s="42"/>
      <c r="D141" s="48"/>
    </row>
    <row r="142" spans="2:4" x14ac:dyDescent="0.25">
      <c r="B142" s="50"/>
      <c r="C142" s="42"/>
      <c r="D142" s="48"/>
    </row>
    <row r="143" spans="2:4" x14ac:dyDescent="0.25">
      <c r="B143" s="50"/>
      <c r="C143" s="42"/>
      <c r="D143" s="48"/>
    </row>
    <row r="144" spans="2:4" x14ac:dyDescent="0.25">
      <c r="B144" s="50"/>
      <c r="C144" s="42"/>
      <c r="D144" s="48"/>
    </row>
    <row r="145" spans="2:4" x14ac:dyDescent="0.25">
      <c r="B145" s="50"/>
      <c r="C145" s="42"/>
      <c r="D145" s="48"/>
    </row>
    <row r="146" spans="2:4" x14ac:dyDescent="0.25">
      <c r="B146" s="50"/>
      <c r="C146" s="42"/>
      <c r="D146" s="48"/>
    </row>
    <row r="147" spans="2:4" x14ac:dyDescent="0.25">
      <c r="B147" s="50"/>
      <c r="C147" s="42"/>
      <c r="D147" s="48"/>
    </row>
    <row r="148" spans="2:4" x14ac:dyDescent="0.25">
      <c r="B148" s="50"/>
      <c r="C148" s="42"/>
      <c r="D148" s="48"/>
    </row>
    <row r="149" spans="2:4" x14ac:dyDescent="0.25">
      <c r="B149" s="50"/>
      <c r="C149" s="42"/>
      <c r="D149" s="48"/>
    </row>
    <row r="150" spans="2:4" x14ac:dyDescent="0.25">
      <c r="B150" s="50"/>
      <c r="C150" s="42"/>
      <c r="D150" s="48"/>
    </row>
    <row r="151" spans="2:4" x14ac:dyDescent="0.25">
      <c r="B151" s="50"/>
      <c r="C151" s="42"/>
      <c r="D151" s="48"/>
    </row>
    <row r="152" spans="2:4" x14ac:dyDescent="0.25">
      <c r="B152" s="50"/>
      <c r="C152" s="42"/>
      <c r="D152" s="48"/>
    </row>
    <row r="153" spans="2:4" x14ac:dyDescent="0.25">
      <c r="B153" s="50"/>
      <c r="C153" s="42"/>
      <c r="D153" s="48"/>
    </row>
    <row r="154" spans="2:4" x14ac:dyDescent="0.25">
      <c r="B154" s="50"/>
      <c r="C154" s="42"/>
      <c r="D154" s="48"/>
    </row>
    <row r="155" spans="2:4" x14ac:dyDescent="0.25">
      <c r="B155" s="50"/>
      <c r="C155" s="42"/>
      <c r="D155" s="48"/>
    </row>
    <row r="156" spans="2:4" x14ac:dyDescent="0.25">
      <c r="B156" s="50"/>
      <c r="C156" s="42"/>
      <c r="D156" s="48"/>
    </row>
    <row r="157" spans="2:4" x14ac:dyDescent="0.25">
      <c r="B157" s="50"/>
      <c r="C157" s="42"/>
      <c r="D157" s="48"/>
    </row>
    <row r="158" spans="2:4" x14ac:dyDescent="0.25">
      <c r="B158" s="50"/>
      <c r="C158" s="42"/>
      <c r="D158" s="48"/>
    </row>
    <row r="159" spans="2:4" x14ac:dyDescent="0.25">
      <c r="B159" s="50"/>
      <c r="C159" s="42"/>
      <c r="D159" s="48"/>
    </row>
    <row r="160" spans="2:4" x14ac:dyDescent="0.25">
      <c r="B160" s="50"/>
      <c r="C160" s="42"/>
      <c r="D160" s="48"/>
    </row>
    <row r="161" spans="2:4" x14ac:dyDescent="0.25">
      <c r="B161" s="50"/>
      <c r="C161" s="42"/>
      <c r="D161" s="48"/>
    </row>
    <row r="162" spans="2:4" x14ac:dyDescent="0.25">
      <c r="B162" s="50"/>
      <c r="C162" s="42"/>
      <c r="D162" s="48"/>
    </row>
    <row r="163" spans="2:4" x14ac:dyDescent="0.25">
      <c r="B163" s="50"/>
      <c r="C163" s="42"/>
      <c r="D163" s="48"/>
    </row>
    <row r="164" spans="2:4" x14ac:dyDescent="0.25">
      <c r="B164" s="50"/>
      <c r="C164" s="42"/>
      <c r="D164" s="48"/>
    </row>
    <row r="165" spans="2:4" x14ac:dyDescent="0.25">
      <c r="B165" s="50"/>
      <c r="C165" s="42"/>
      <c r="D165" s="48"/>
    </row>
    <row r="166" spans="2:4" x14ac:dyDescent="0.25">
      <c r="B166" s="50"/>
      <c r="C166" s="42"/>
      <c r="D166" s="48"/>
    </row>
    <row r="167" spans="2:4" x14ac:dyDescent="0.25">
      <c r="B167" s="50"/>
      <c r="C167" s="42"/>
      <c r="D167" s="48"/>
    </row>
    <row r="168" spans="2:4" x14ac:dyDescent="0.25">
      <c r="B168" s="50"/>
      <c r="C168" s="42"/>
      <c r="D168" s="48"/>
    </row>
    <row r="169" spans="2:4" x14ac:dyDescent="0.25">
      <c r="B169" s="50"/>
      <c r="C169" s="42"/>
      <c r="D169" s="48"/>
    </row>
    <row r="170" spans="2:4" x14ac:dyDescent="0.25">
      <c r="B170" s="50"/>
      <c r="C170" s="42"/>
      <c r="D170" s="48"/>
    </row>
    <row r="171" spans="2:4" x14ac:dyDescent="0.25">
      <c r="B171" s="50"/>
      <c r="C171" s="42"/>
      <c r="D171" s="48"/>
    </row>
    <row r="172" spans="2:4" x14ac:dyDescent="0.25">
      <c r="B172" s="50"/>
      <c r="C172" s="42"/>
      <c r="D172" s="48"/>
    </row>
    <row r="173" spans="2:4" x14ac:dyDescent="0.25">
      <c r="B173" s="50"/>
      <c r="C173" s="42"/>
      <c r="D173" s="48"/>
    </row>
    <row r="174" spans="2:4" x14ac:dyDescent="0.25">
      <c r="B174" s="50"/>
      <c r="C174" s="42"/>
      <c r="D174" s="48"/>
    </row>
    <row r="175" spans="2:4" x14ac:dyDescent="0.25">
      <c r="B175" s="50"/>
      <c r="C175" s="42"/>
      <c r="D175" s="48"/>
    </row>
    <row r="176" spans="2:4" x14ac:dyDescent="0.25">
      <c r="B176" s="50"/>
      <c r="C176" s="42"/>
      <c r="D176" s="48"/>
    </row>
    <row r="177" spans="2:4" x14ac:dyDescent="0.25">
      <c r="B177" s="50"/>
      <c r="C177" s="42"/>
      <c r="D177" s="48"/>
    </row>
    <row r="178" spans="2:4" x14ac:dyDescent="0.25">
      <c r="B178" s="50"/>
      <c r="C178" s="42"/>
      <c r="D178" s="48"/>
    </row>
    <row r="179" spans="2:4" x14ac:dyDescent="0.25">
      <c r="B179" s="50"/>
      <c r="C179" s="42"/>
      <c r="D179" s="48"/>
    </row>
    <row r="180" spans="2:4" x14ac:dyDescent="0.25">
      <c r="B180" s="50"/>
      <c r="C180" s="42"/>
      <c r="D180" s="48"/>
    </row>
    <row r="181" spans="2:4" x14ac:dyDescent="0.25">
      <c r="B181" s="50"/>
      <c r="C181" s="42"/>
      <c r="D181" s="48"/>
    </row>
    <row r="182" spans="2:4" x14ac:dyDescent="0.25">
      <c r="B182" s="50"/>
      <c r="C182" s="42"/>
      <c r="D182" s="48"/>
    </row>
    <row r="183" spans="2:4" x14ac:dyDescent="0.25">
      <c r="B183" s="50"/>
      <c r="C183" s="42"/>
      <c r="D183" s="48"/>
    </row>
    <row r="184" spans="2:4" x14ac:dyDescent="0.25">
      <c r="B184" s="50"/>
      <c r="C184" s="42"/>
      <c r="D184" s="48"/>
    </row>
    <row r="185" spans="2:4" x14ac:dyDescent="0.25">
      <c r="B185" s="50"/>
      <c r="C185" s="42"/>
      <c r="D185" s="48"/>
    </row>
    <row r="186" spans="2:4" x14ac:dyDescent="0.25">
      <c r="B186" s="50"/>
      <c r="C186" s="42"/>
      <c r="D186" s="48"/>
    </row>
    <row r="187" spans="2:4" x14ac:dyDescent="0.25">
      <c r="B187" s="50"/>
      <c r="C187" s="42"/>
      <c r="D187" s="48"/>
    </row>
    <row r="188" spans="2:4" x14ac:dyDescent="0.25">
      <c r="B188" s="50"/>
      <c r="C188" s="42"/>
      <c r="D188" s="48"/>
    </row>
    <row r="189" spans="2:4" x14ac:dyDescent="0.25">
      <c r="B189" s="50"/>
      <c r="C189" s="42"/>
      <c r="D189" s="48"/>
    </row>
    <row r="190" spans="2:4" x14ac:dyDescent="0.25">
      <c r="B190" s="50"/>
      <c r="C190" s="42"/>
      <c r="D190" s="48"/>
    </row>
    <row r="191" spans="2:4" x14ac:dyDescent="0.25">
      <c r="B191" s="50"/>
      <c r="C191" s="42"/>
      <c r="D191" s="48"/>
    </row>
    <row r="192" spans="2:4" x14ac:dyDescent="0.25">
      <c r="B192" s="50"/>
      <c r="C192" s="42"/>
      <c r="D192" s="48"/>
    </row>
    <row r="193" spans="2:4" x14ac:dyDescent="0.25">
      <c r="B193" s="50"/>
      <c r="C193" s="42"/>
      <c r="D193" s="48"/>
    </row>
    <row r="194" spans="2:4" x14ac:dyDescent="0.25">
      <c r="B194" s="50"/>
      <c r="C194" s="42"/>
      <c r="D194" s="48"/>
    </row>
    <row r="195" spans="2:4" x14ac:dyDescent="0.25">
      <c r="B195" s="50"/>
      <c r="C195" s="42"/>
      <c r="D195" s="48"/>
    </row>
    <row r="196" spans="2:4" x14ac:dyDescent="0.25">
      <c r="B196" s="50"/>
      <c r="C196" s="42"/>
      <c r="D196" s="48"/>
    </row>
    <row r="197" spans="2:4" x14ac:dyDescent="0.25">
      <c r="B197" s="50"/>
      <c r="C197" s="42"/>
      <c r="D197" s="48"/>
    </row>
    <row r="198" spans="2:4" x14ac:dyDescent="0.25">
      <c r="B198" s="50"/>
      <c r="C198" s="42"/>
      <c r="D198" s="48"/>
    </row>
    <row r="199" spans="2:4" x14ac:dyDescent="0.25">
      <c r="B199" s="50"/>
      <c r="C199" s="42"/>
      <c r="D199" s="48"/>
    </row>
    <row r="200" spans="2:4" x14ac:dyDescent="0.25">
      <c r="B200" s="50"/>
      <c r="C200" s="42"/>
      <c r="D200" s="48"/>
    </row>
    <row r="201" spans="2:4" x14ac:dyDescent="0.25">
      <c r="B201" s="50"/>
      <c r="C201" s="42"/>
      <c r="D201" s="48"/>
    </row>
    <row r="202" spans="2:4" x14ac:dyDescent="0.25">
      <c r="B202" s="50"/>
      <c r="C202" s="42"/>
      <c r="D202" s="48"/>
    </row>
    <row r="203" spans="2:4" x14ac:dyDescent="0.25">
      <c r="B203" s="50"/>
      <c r="C203" s="42"/>
      <c r="D203" s="48"/>
    </row>
    <row r="204" spans="2:4" x14ac:dyDescent="0.25">
      <c r="B204" s="50"/>
      <c r="C204" s="42"/>
      <c r="D204" s="48"/>
    </row>
    <row r="205" spans="2:4" x14ac:dyDescent="0.25">
      <c r="B205" s="50"/>
      <c r="C205" s="42"/>
      <c r="D205" s="48"/>
    </row>
    <row r="206" spans="2:4" x14ac:dyDescent="0.25">
      <c r="B206" s="50"/>
      <c r="C206" s="42"/>
      <c r="D206" s="48"/>
    </row>
    <row r="207" spans="2:4" x14ac:dyDescent="0.25">
      <c r="B207" s="50"/>
      <c r="C207" s="42"/>
      <c r="D207" s="48"/>
    </row>
    <row r="208" spans="2:4" x14ac:dyDescent="0.25">
      <c r="B208" s="50"/>
      <c r="C208" s="42"/>
      <c r="D208" s="48"/>
    </row>
    <row r="209" spans="2:4" x14ac:dyDescent="0.25">
      <c r="B209" s="50"/>
      <c r="C209" s="42"/>
      <c r="D209" s="48"/>
    </row>
    <row r="210" spans="2:4" x14ac:dyDescent="0.25">
      <c r="B210" s="50"/>
      <c r="C210" s="42"/>
      <c r="D210" s="48"/>
    </row>
    <row r="211" spans="2:4" x14ac:dyDescent="0.25">
      <c r="B211" s="50"/>
      <c r="C211" s="42"/>
      <c r="D211" s="48"/>
    </row>
    <row r="212" spans="2:4" x14ac:dyDescent="0.25">
      <c r="B212" s="50"/>
      <c r="C212" s="42"/>
      <c r="D212" s="48"/>
    </row>
    <row r="213" spans="2:4" x14ac:dyDescent="0.25">
      <c r="B213" s="50"/>
      <c r="C213" s="42"/>
      <c r="D213" s="48"/>
    </row>
    <row r="214" spans="2:4" x14ac:dyDescent="0.25">
      <c r="B214" s="50"/>
      <c r="C214" s="42"/>
      <c r="D214" s="48"/>
    </row>
    <row r="215" spans="2:4" x14ac:dyDescent="0.25">
      <c r="B215" s="50"/>
      <c r="C215" s="42"/>
      <c r="D215" s="48"/>
    </row>
    <row r="216" spans="2:4" x14ac:dyDescent="0.25">
      <c r="B216" s="50"/>
      <c r="C216" s="42"/>
      <c r="D216" s="48"/>
    </row>
    <row r="217" spans="2:4" x14ac:dyDescent="0.25">
      <c r="B217" s="50"/>
      <c r="C217" s="42"/>
      <c r="D217" s="48"/>
    </row>
    <row r="218" spans="2:4" x14ac:dyDescent="0.25">
      <c r="B218" s="50"/>
      <c r="C218" s="42"/>
      <c r="D218" s="48"/>
    </row>
    <row r="219" spans="2:4" x14ac:dyDescent="0.25">
      <c r="B219" s="50"/>
      <c r="C219" s="42"/>
      <c r="D219" s="48"/>
    </row>
    <row r="220" spans="2:4" x14ac:dyDescent="0.25">
      <c r="B220" s="50"/>
      <c r="C220" s="42"/>
      <c r="D220" s="48"/>
    </row>
    <row r="221" spans="2:4" x14ac:dyDescent="0.25">
      <c r="B221" s="50"/>
      <c r="C221" s="42"/>
      <c r="D221" s="48"/>
    </row>
    <row r="222" spans="2:4" x14ac:dyDescent="0.25">
      <c r="B222" s="50"/>
      <c r="C222" s="42"/>
      <c r="D222" s="48"/>
    </row>
    <row r="223" spans="2:4" x14ac:dyDescent="0.25">
      <c r="B223" s="50"/>
      <c r="C223" s="42"/>
      <c r="D223" s="48"/>
    </row>
    <row r="224" spans="2:4" x14ac:dyDescent="0.25">
      <c r="B224" s="50"/>
      <c r="C224" s="42"/>
      <c r="D224" s="48"/>
    </row>
    <row r="225" spans="2:4" x14ac:dyDescent="0.25">
      <c r="B225" s="50"/>
      <c r="C225" s="42"/>
      <c r="D225" s="48"/>
    </row>
    <row r="226" spans="2:4" x14ac:dyDescent="0.25">
      <c r="B226" s="50"/>
      <c r="C226" s="42"/>
      <c r="D226" s="48"/>
    </row>
    <row r="227" spans="2:4" x14ac:dyDescent="0.25">
      <c r="B227" s="50"/>
      <c r="C227" s="42"/>
      <c r="D227" s="48"/>
    </row>
    <row r="228" spans="2:4" x14ac:dyDescent="0.25">
      <c r="B228" s="50"/>
      <c r="C228" s="42"/>
      <c r="D228" s="48"/>
    </row>
    <row r="229" spans="2:4" x14ac:dyDescent="0.25">
      <c r="B229" s="50"/>
      <c r="C229" s="42"/>
      <c r="D229" s="48"/>
    </row>
    <row r="230" spans="2:4" x14ac:dyDescent="0.25">
      <c r="B230" s="50"/>
      <c r="C230" s="42"/>
      <c r="D230" s="48"/>
    </row>
    <row r="231" spans="2:4" x14ac:dyDescent="0.25">
      <c r="B231" s="50"/>
      <c r="C231" s="42"/>
      <c r="D231" s="48"/>
    </row>
    <row r="232" spans="2:4" x14ac:dyDescent="0.25">
      <c r="B232" s="50"/>
      <c r="C232" s="42"/>
      <c r="D232" s="48"/>
    </row>
    <row r="233" spans="2:4" x14ac:dyDescent="0.25">
      <c r="B233" s="50"/>
      <c r="C233" s="42"/>
      <c r="D233" s="48"/>
    </row>
    <row r="234" spans="2:4" x14ac:dyDescent="0.25">
      <c r="B234" s="50"/>
      <c r="C234" s="42"/>
      <c r="D234" s="48"/>
    </row>
    <row r="235" spans="2:4" x14ac:dyDescent="0.25">
      <c r="B235" s="50"/>
      <c r="C235" s="42"/>
      <c r="D235" s="48"/>
    </row>
    <row r="236" spans="2:4" x14ac:dyDescent="0.25">
      <c r="B236" s="50"/>
      <c r="C236" s="42"/>
      <c r="D236" s="48"/>
    </row>
    <row r="237" spans="2:4" x14ac:dyDescent="0.25">
      <c r="B237" s="50"/>
      <c r="C237" s="42"/>
      <c r="D237" s="48"/>
    </row>
    <row r="238" spans="2:4" x14ac:dyDescent="0.25">
      <c r="B238" s="50"/>
      <c r="C238" s="42"/>
      <c r="D238" s="48"/>
    </row>
    <row r="239" spans="2:4" x14ac:dyDescent="0.25">
      <c r="B239" s="50"/>
      <c r="C239" s="42"/>
      <c r="D239" s="48"/>
    </row>
    <row r="240" spans="2:4" x14ac:dyDescent="0.25">
      <c r="B240" s="50"/>
      <c r="C240" s="42"/>
      <c r="D240" s="48"/>
    </row>
    <row r="241" spans="2:4" x14ac:dyDescent="0.25">
      <c r="B241" s="50"/>
      <c r="C241" s="42"/>
      <c r="D241" s="48"/>
    </row>
    <row r="242" spans="2:4" x14ac:dyDescent="0.25">
      <c r="B242" s="50"/>
      <c r="C242" s="42"/>
      <c r="D242" s="48"/>
    </row>
    <row r="243" spans="2:4" x14ac:dyDescent="0.25">
      <c r="B243" s="50"/>
      <c r="C243" s="42"/>
      <c r="D243" s="48"/>
    </row>
    <row r="244" spans="2:4" x14ac:dyDescent="0.25">
      <c r="B244" s="50"/>
      <c r="C244" s="42"/>
      <c r="D244" s="48"/>
    </row>
    <row r="245" spans="2:4" x14ac:dyDescent="0.25">
      <c r="B245" s="50"/>
      <c r="C245" s="42"/>
      <c r="D245" s="48"/>
    </row>
    <row r="246" spans="2:4" x14ac:dyDescent="0.25">
      <c r="B246" s="50"/>
      <c r="C246" s="42"/>
      <c r="D246" s="48"/>
    </row>
    <row r="247" spans="2:4" x14ac:dyDescent="0.25">
      <c r="B247" s="50"/>
      <c r="C247" s="42"/>
      <c r="D247" s="48"/>
    </row>
    <row r="248" spans="2:4" x14ac:dyDescent="0.25">
      <c r="B248" s="50"/>
      <c r="C248" s="42"/>
      <c r="D248" s="48"/>
    </row>
    <row r="249" spans="2:4" x14ac:dyDescent="0.25">
      <c r="B249" s="50"/>
      <c r="C249" s="42"/>
      <c r="D249" s="48"/>
    </row>
    <row r="250" spans="2:4" x14ac:dyDescent="0.25">
      <c r="B250" s="50"/>
      <c r="C250" s="42"/>
      <c r="D250" s="48"/>
    </row>
    <row r="251" spans="2:4" x14ac:dyDescent="0.25">
      <c r="B251" s="50"/>
      <c r="C251" s="42"/>
      <c r="D251" s="48"/>
    </row>
    <row r="252" spans="2:4" x14ac:dyDescent="0.25">
      <c r="B252" s="50"/>
      <c r="C252" s="42"/>
      <c r="D252" s="48"/>
    </row>
    <row r="253" spans="2:4" x14ac:dyDescent="0.25">
      <c r="B253" s="50"/>
      <c r="C253" s="42"/>
      <c r="D253" s="48"/>
    </row>
    <row r="254" spans="2:4" x14ac:dyDescent="0.25">
      <c r="B254" s="50"/>
      <c r="C254" s="42"/>
      <c r="D254" s="48"/>
    </row>
    <row r="255" spans="2:4" x14ac:dyDescent="0.25">
      <c r="B255" s="50"/>
      <c r="C255" s="42"/>
      <c r="D255" s="48"/>
    </row>
    <row r="256" spans="2:4" x14ac:dyDescent="0.25">
      <c r="B256" s="50"/>
      <c r="C256" s="42"/>
      <c r="D256" s="48"/>
    </row>
    <row r="257" spans="2:4" x14ac:dyDescent="0.25">
      <c r="B257" s="50"/>
      <c r="C257" s="42"/>
      <c r="D257" s="48"/>
    </row>
    <row r="258" spans="2:4" x14ac:dyDescent="0.25">
      <c r="B258" s="50"/>
      <c r="C258" s="42"/>
      <c r="D258" s="48"/>
    </row>
    <row r="259" spans="2:4" x14ac:dyDescent="0.25">
      <c r="B259" s="50"/>
      <c r="C259" s="42"/>
      <c r="D259" s="48"/>
    </row>
    <row r="260" spans="2:4" x14ac:dyDescent="0.25">
      <c r="B260" s="50"/>
      <c r="C260" s="42"/>
      <c r="D260" s="48"/>
    </row>
    <row r="261" spans="2:4" x14ac:dyDescent="0.25">
      <c r="B261" s="50"/>
      <c r="C261" s="42"/>
      <c r="D261" s="48"/>
    </row>
    <row r="262" spans="2:4" x14ac:dyDescent="0.25">
      <c r="B262" s="50"/>
      <c r="C262" s="42"/>
      <c r="D262" s="48"/>
    </row>
    <row r="263" spans="2:4" x14ac:dyDescent="0.25">
      <c r="B263" s="50"/>
      <c r="C263" s="42"/>
      <c r="D263" s="48"/>
    </row>
    <row r="264" spans="2:4" x14ac:dyDescent="0.25">
      <c r="B264" s="50"/>
      <c r="C264" s="42"/>
      <c r="D264" s="48"/>
    </row>
    <row r="265" spans="2:4" x14ac:dyDescent="0.25">
      <c r="B265" s="50"/>
      <c r="C265" s="42"/>
      <c r="D265" s="48"/>
    </row>
    <row r="266" spans="2:4" x14ac:dyDescent="0.25">
      <c r="B266" s="50"/>
      <c r="C266" s="42"/>
      <c r="D266" s="48"/>
    </row>
    <row r="267" spans="2:4" x14ac:dyDescent="0.25">
      <c r="B267" s="50"/>
      <c r="C267" s="42"/>
      <c r="D267" s="48"/>
    </row>
    <row r="268" spans="2:4" x14ac:dyDescent="0.25">
      <c r="B268" s="50"/>
      <c r="C268" s="42"/>
      <c r="D268" s="48"/>
    </row>
    <row r="269" spans="2:4" x14ac:dyDescent="0.25">
      <c r="B269" s="50"/>
      <c r="C269" s="42"/>
      <c r="D269" s="48"/>
    </row>
    <row r="270" spans="2:4" x14ac:dyDescent="0.25">
      <c r="B270" s="50"/>
      <c r="C270" s="42"/>
      <c r="D270" s="48"/>
    </row>
    <row r="271" spans="2:4" x14ac:dyDescent="0.25">
      <c r="B271" s="50"/>
      <c r="C271" s="42"/>
      <c r="D271" s="48"/>
    </row>
    <row r="272" spans="2:4" x14ac:dyDescent="0.25">
      <c r="B272" s="50"/>
      <c r="C272" s="42"/>
      <c r="D272" s="48"/>
    </row>
    <row r="273" spans="2:4" x14ac:dyDescent="0.25">
      <c r="B273" s="50"/>
      <c r="C273" s="42"/>
      <c r="D273" s="48"/>
    </row>
    <row r="274" spans="2:4" x14ac:dyDescent="0.25">
      <c r="B274" s="50"/>
      <c r="C274" s="42"/>
      <c r="D274" s="48"/>
    </row>
    <row r="275" spans="2:4" x14ac:dyDescent="0.25">
      <c r="B275" s="50"/>
      <c r="C275" s="42"/>
      <c r="D275" s="48"/>
    </row>
    <row r="276" spans="2:4" x14ac:dyDescent="0.25">
      <c r="B276" s="50"/>
      <c r="C276" s="42"/>
      <c r="D276" s="48"/>
    </row>
    <row r="277" spans="2:4" x14ac:dyDescent="0.25">
      <c r="B277" s="50"/>
      <c r="C277" s="42"/>
      <c r="D277" s="48"/>
    </row>
    <row r="278" spans="2:4" x14ac:dyDescent="0.25">
      <c r="B278" s="50"/>
      <c r="C278" s="42"/>
      <c r="D278" s="48"/>
    </row>
    <row r="279" spans="2:4" x14ac:dyDescent="0.25">
      <c r="B279" s="50"/>
      <c r="C279" s="42"/>
      <c r="D279" s="48"/>
    </row>
    <row r="280" spans="2:4" x14ac:dyDescent="0.25">
      <c r="B280" s="50"/>
      <c r="C280" s="42"/>
      <c r="D280" s="48"/>
    </row>
    <row r="281" spans="2:4" x14ac:dyDescent="0.25">
      <c r="B281" s="50"/>
      <c r="C281" s="42"/>
      <c r="D281" s="48"/>
    </row>
    <row r="282" spans="2:4" x14ac:dyDescent="0.25">
      <c r="B282" s="50"/>
      <c r="C282" s="42"/>
      <c r="D282" s="48"/>
    </row>
    <row r="283" spans="2:4" x14ac:dyDescent="0.25">
      <c r="B283" s="50"/>
      <c r="C283" s="42"/>
      <c r="D283" s="48"/>
    </row>
    <row r="284" spans="2:4" x14ac:dyDescent="0.25">
      <c r="B284" s="50"/>
      <c r="C284" s="42"/>
      <c r="D284" s="48"/>
    </row>
    <row r="285" spans="2:4" x14ac:dyDescent="0.25">
      <c r="B285" s="50"/>
      <c r="C285" s="42"/>
      <c r="D285" s="48"/>
    </row>
    <row r="286" spans="2:4" x14ac:dyDescent="0.25">
      <c r="B286" s="50"/>
      <c r="C286" s="42"/>
      <c r="D286" s="48"/>
    </row>
    <row r="287" spans="2:4" x14ac:dyDescent="0.25">
      <c r="B287" s="50"/>
      <c r="C287" s="42"/>
      <c r="D287" s="48"/>
    </row>
    <row r="288" spans="2:4" x14ac:dyDescent="0.25">
      <c r="B288" s="50"/>
      <c r="C288" s="42"/>
      <c r="D288" s="48"/>
    </row>
    <row r="289" spans="2:4" x14ac:dyDescent="0.25">
      <c r="B289" s="50"/>
      <c r="C289" s="42"/>
      <c r="D289" s="48"/>
    </row>
    <row r="290" spans="2:4" x14ac:dyDescent="0.25">
      <c r="B290" s="50"/>
      <c r="C290" s="42"/>
      <c r="D290" s="48"/>
    </row>
    <row r="291" spans="2:4" x14ac:dyDescent="0.25">
      <c r="B291" s="50"/>
      <c r="C291" s="42"/>
      <c r="D291" s="48"/>
    </row>
    <row r="292" spans="2:4" x14ac:dyDescent="0.25">
      <c r="B292" s="50"/>
      <c r="C292" s="42"/>
      <c r="D292" s="48"/>
    </row>
    <row r="293" spans="2:4" x14ac:dyDescent="0.25">
      <c r="B293" s="50"/>
      <c r="C293" s="42"/>
      <c r="D293" s="48"/>
    </row>
    <row r="294" spans="2:4" x14ac:dyDescent="0.25">
      <c r="B294" s="50"/>
      <c r="C294" s="42"/>
      <c r="D294" s="48"/>
    </row>
    <row r="295" spans="2:4" x14ac:dyDescent="0.25">
      <c r="B295" s="50"/>
      <c r="C295" s="42"/>
      <c r="D295" s="48"/>
    </row>
    <row r="296" spans="2:4" x14ac:dyDescent="0.25">
      <c r="B296" s="50"/>
      <c r="C296" s="42"/>
      <c r="D296" s="48"/>
    </row>
    <row r="297" spans="2:4" x14ac:dyDescent="0.25">
      <c r="B297" s="50"/>
      <c r="C297" s="42"/>
      <c r="D297" s="48"/>
    </row>
    <row r="298" spans="2:4" x14ac:dyDescent="0.25">
      <c r="B298" s="50"/>
      <c r="C298" s="42"/>
      <c r="D298" s="48"/>
    </row>
    <row r="299" spans="2:4" x14ac:dyDescent="0.25">
      <c r="B299" s="50"/>
      <c r="C299" s="42"/>
      <c r="D299" s="48"/>
    </row>
    <row r="300" spans="2:4" x14ac:dyDescent="0.25">
      <c r="B300" s="50"/>
      <c r="C300" s="42"/>
      <c r="D300" s="48"/>
    </row>
    <row r="301" spans="2:4" x14ac:dyDescent="0.25">
      <c r="B301" s="50"/>
      <c r="C301" s="42"/>
      <c r="D301" s="48"/>
    </row>
    <row r="302" spans="2:4" x14ac:dyDescent="0.25">
      <c r="B302" s="50"/>
      <c r="C302" s="42"/>
      <c r="D302" s="48"/>
    </row>
    <row r="303" spans="2:4" x14ac:dyDescent="0.25">
      <c r="B303" s="50"/>
      <c r="C303" s="42"/>
      <c r="D303" s="48"/>
    </row>
    <row r="304" spans="2:4" x14ac:dyDescent="0.25">
      <c r="B304" s="50"/>
      <c r="C304" s="42"/>
      <c r="D304" s="48"/>
    </row>
    <row r="305" spans="2:4" x14ac:dyDescent="0.25">
      <c r="B305" s="50"/>
      <c r="C305" s="42"/>
      <c r="D305" s="48"/>
    </row>
    <row r="306" spans="2:4" x14ac:dyDescent="0.25">
      <c r="B306" s="50"/>
      <c r="C306" s="42"/>
      <c r="D306" s="48"/>
    </row>
    <row r="307" spans="2:4" x14ac:dyDescent="0.25">
      <c r="B307" s="50"/>
      <c r="C307" s="42"/>
      <c r="D307" s="48"/>
    </row>
    <row r="308" spans="2:4" x14ac:dyDescent="0.25">
      <c r="B308" s="50"/>
      <c r="C308" s="42"/>
      <c r="D308" s="48"/>
    </row>
    <row r="309" spans="2:4" x14ac:dyDescent="0.25">
      <c r="B309" s="50"/>
      <c r="C309" s="42"/>
      <c r="D309" s="48"/>
    </row>
    <row r="310" spans="2:4" x14ac:dyDescent="0.25">
      <c r="B310" s="50"/>
      <c r="C310" s="42"/>
      <c r="D310" s="48"/>
    </row>
    <row r="311" spans="2:4" x14ac:dyDescent="0.25">
      <c r="B311" s="50"/>
      <c r="C311" s="42"/>
      <c r="D311" s="48"/>
    </row>
    <row r="312" spans="2:4" x14ac:dyDescent="0.25">
      <c r="B312" s="50"/>
      <c r="C312" s="42"/>
      <c r="D312" s="48"/>
    </row>
    <row r="313" spans="2:4" x14ac:dyDescent="0.25">
      <c r="B313" s="50"/>
      <c r="C313" s="42"/>
      <c r="D313" s="48"/>
    </row>
    <row r="314" spans="2:4" x14ac:dyDescent="0.25">
      <c r="B314" s="50"/>
      <c r="C314" s="42"/>
      <c r="D314" s="48"/>
    </row>
    <row r="315" spans="2:4" x14ac:dyDescent="0.25">
      <c r="B315" s="50"/>
      <c r="C315" s="42"/>
      <c r="D315" s="48"/>
    </row>
    <row r="316" spans="2:4" x14ac:dyDescent="0.25">
      <c r="B316" s="50"/>
      <c r="C316" s="42"/>
      <c r="D316" s="48"/>
    </row>
    <row r="317" spans="2:4" x14ac:dyDescent="0.25">
      <c r="B317" s="50"/>
      <c r="C317" s="42"/>
      <c r="D317" s="48"/>
    </row>
    <row r="318" spans="2:4" x14ac:dyDescent="0.25">
      <c r="B318" s="50"/>
      <c r="C318" s="42"/>
      <c r="D318" s="48"/>
    </row>
    <row r="319" spans="2:4" x14ac:dyDescent="0.25">
      <c r="B319" s="50"/>
      <c r="C319" s="42"/>
      <c r="D319" s="48"/>
    </row>
    <row r="320" spans="2:4" x14ac:dyDescent="0.25">
      <c r="B320" s="50"/>
      <c r="C320" s="42"/>
      <c r="D320" s="48"/>
    </row>
    <row r="321" spans="2:4" x14ac:dyDescent="0.25">
      <c r="B321" s="50"/>
      <c r="C321" s="42"/>
      <c r="D321" s="48"/>
    </row>
    <row r="322" spans="2:4" x14ac:dyDescent="0.25">
      <c r="B322" s="50"/>
      <c r="C322" s="42"/>
      <c r="D322" s="48"/>
    </row>
    <row r="323" spans="2:4" x14ac:dyDescent="0.25">
      <c r="B323" s="50"/>
      <c r="C323" s="42"/>
      <c r="D323" s="48"/>
    </row>
    <row r="324" spans="2:4" x14ac:dyDescent="0.25">
      <c r="B324" s="50"/>
      <c r="C324" s="42"/>
      <c r="D324" s="48"/>
    </row>
    <row r="325" spans="2:4" x14ac:dyDescent="0.25">
      <c r="B325" s="50"/>
      <c r="C325" s="42"/>
      <c r="D325" s="48"/>
    </row>
    <row r="326" spans="2:4" x14ac:dyDescent="0.25">
      <c r="B326" s="50"/>
      <c r="C326" s="42"/>
      <c r="D326" s="48"/>
    </row>
    <row r="327" spans="2:4" x14ac:dyDescent="0.25">
      <c r="B327" s="50"/>
      <c r="C327" s="42"/>
      <c r="D327" s="48"/>
    </row>
    <row r="328" spans="2:4" x14ac:dyDescent="0.25">
      <c r="B328" s="50"/>
      <c r="C328" s="42"/>
      <c r="D328" s="48"/>
    </row>
    <row r="329" spans="2:4" x14ac:dyDescent="0.25">
      <c r="B329" s="50"/>
      <c r="C329" s="42"/>
      <c r="D329" s="48"/>
    </row>
    <row r="330" spans="2:4" x14ac:dyDescent="0.25">
      <c r="B330" s="50"/>
      <c r="C330" s="42"/>
      <c r="D330" s="48"/>
    </row>
    <row r="331" spans="2:4" x14ac:dyDescent="0.25">
      <c r="B331" s="50"/>
      <c r="C331" s="42"/>
      <c r="D331" s="48"/>
    </row>
    <row r="332" spans="2:4" x14ac:dyDescent="0.25">
      <c r="B332" s="50"/>
      <c r="C332" s="42"/>
      <c r="D332" s="48"/>
    </row>
    <row r="333" spans="2:4" x14ac:dyDescent="0.25">
      <c r="B333" s="50"/>
      <c r="C333" s="42"/>
      <c r="D333" s="48"/>
    </row>
    <row r="334" spans="2:4" x14ac:dyDescent="0.25">
      <c r="B334" s="50"/>
      <c r="C334" s="42"/>
      <c r="D334" s="48"/>
    </row>
    <row r="335" spans="2:4" x14ac:dyDescent="0.25">
      <c r="B335" s="50"/>
      <c r="C335" s="42"/>
      <c r="D335" s="48"/>
    </row>
    <row r="336" spans="2:4" x14ac:dyDescent="0.25">
      <c r="B336" s="50"/>
      <c r="C336" s="42"/>
      <c r="D336" s="48"/>
    </row>
    <row r="337" spans="2:4" x14ac:dyDescent="0.25">
      <c r="B337" s="50"/>
      <c r="C337" s="42"/>
      <c r="D337" s="48"/>
    </row>
    <row r="338" spans="2:4" x14ac:dyDescent="0.25">
      <c r="B338" s="50"/>
      <c r="C338" s="42"/>
      <c r="D338" s="48"/>
    </row>
    <row r="339" spans="2:4" x14ac:dyDescent="0.25">
      <c r="B339" s="50"/>
      <c r="C339" s="42"/>
      <c r="D339" s="48"/>
    </row>
    <row r="340" spans="2:4" x14ac:dyDescent="0.25">
      <c r="B340" s="50"/>
      <c r="C340" s="42"/>
      <c r="D340" s="48"/>
    </row>
    <row r="341" spans="2:4" x14ac:dyDescent="0.25">
      <c r="B341" s="50"/>
      <c r="C341" s="42"/>
      <c r="D341" s="48"/>
    </row>
    <row r="342" spans="2:4" x14ac:dyDescent="0.25">
      <c r="B342" s="50"/>
      <c r="C342" s="42"/>
      <c r="D342" s="48"/>
    </row>
    <row r="343" spans="2:4" x14ac:dyDescent="0.25">
      <c r="B343" s="50"/>
      <c r="C343" s="42"/>
      <c r="D343" s="48"/>
    </row>
    <row r="344" spans="2:4" x14ac:dyDescent="0.25">
      <c r="B344" s="50"/>
      <c r="C344" s="42"/>
      <c r="D344" s="48"/>
    </row>
    <row r="345" spans="2:4" x14ac:dyDescent="0.25">
      <c r="B345" s="50"/>
      <c r="C345" s="42"/>
      <c r="D345" s="48"/>
    </row>
    <row r="346" spans="2:4" x14ac:dyDescent="0.25">
      <c r="B346" s="50"/>
      <c r="C346" s="42"/>
      <c r="D346" s="48"/>
    </row>
    <row r="347" spans="2:4" x14ac:dyDescent="0.25">
      <c r="B347" s="50"/>
      <c r="C347" s="42"/>
      <c r="D347" s="48"/>
    </row>
    <row r="348" spans="2:4" x14ac:dyDescent="0.25">
      <c r="B348" s="50"/>
      <c r="C348" s="42"/>
      <c r="D348" s="48"/>
    </row>
    <row r="349" spans="2:4" x14ac:dyDescent="0.25">
      <c r="B349" s="50"/>
      <c r="C349" s="42"/>
      <c r="D349" s="48"/>
    </row>
    <row r="350" spans="2:4" x14ac:dyDescent="0.25">
      <c r="B350" s="50"/>
      <c r="C350" s="42"/>
      <c r="D350" s="48"/>
    </row>
    <row r="351" spans="2:4" x14ac:dyDescent="0.25">
      <c r="B351" s="50"/>
      <c r="C351" s="42"/>
      <c r="D351" s="48"/>
    </row>
    <row r="352" spans="2:4" x14ac:dyDescent="0.25">
      <c r="B352" s="50"/>
      <c r="C352" s="42"/>
      <c r="D352" s="48"/>
    </row>
    <row r="353" spans="2:4" x14ac:dyDescent="0.25">
      <c r="B353" s="50"/>
      <c r="C353" s="42"/>
      <c r="D353" s="48"/>
    </row>
    <row r="354" spans="2:4" x14ac:dyDescent="0.25">
      <c r="B354" s="50"/>
      <c r="C354" s="42"/>
      <c r="D354" s="48"/>
    </row>
    <row r="355" spans="2:4" x14ac:dyDescent="0.25">
      <c r="B355" s="50"/>
      <c r="C355" s="42"/>
      <c r="D355" s="48"/>
    </row>
    <row r="356" spans="2:4" x14ac:dyDescent="0.25">
      <c r="B356" s="50"/>
      <c r="C356" s="42"/>
      <c r="D356" s="48"/>
    </row>
    <row r="357" spans="2:4" x14ac:dyDescent="0.25">
      <c r="B357" s="50"/>
      <c r="C357" s="42"/>
      <c r="D357" s="48"/>
    </row>
    <row r="358" spans="2:4" x14ac:dyDescent="0.25">
      <c r="B358" s="50"/>
      <c r="C358" s="42"/>
      <c r="D358" s="48"/>
    </row>
    <row r="359" spans="2:4" x14ac:dyDescent="0.25">
      <c r="B359" s="50"/>
      <c r="C359" s="42"/>
      <c r="D359" s="48"/>
    </row>
    <row r="360" spans="2:4" x14ac:dyDescent="0.25">
      <c r="B360" s="50"/>
      <c r="C360" s="42"/>
      <c r="D360" s="48"/>
    </row>
    <row r="361" spans="2:4" x14ac:dyDescent="0.25">
      <c r="B361" s="50"/>
      <c r="C361" s="42"/>
      <c r="D361" s="48"/>
    </row>
    <row r="362" spans="2:4" x14ac:dyDescent="0.25">
      <c r="B362" s="50"/>
      <c r="C362" s="42"/>
      <c r="D362" s="48"/>
    </row>
    <row r="363" spans="2:4" x14ac:dyDescent="0.25">
      <c r="B363" s="50"/>
      <c r="C363" s="42"/>
      <c r="D363" s="48"/>
    </row>
    <row r="364" spans="2:4" x14ac:dyDescent="0.25">
      <c r="B364" s="50"/>
      <c r="C364" s="42"/>
      <c r="D364" s="48"/>
    </row>
    <row r="365" spans="2:4" x14ac:dyDescent="0.25">
      <c r="B365" s="50"/>
      <c r="C365" s="42"/>
      <c r="D365" s="48"/>
    </row>
    <row r="366" spans="2:4" x14ac:dyDescent="0.25">
      <c r="B366" s="50"/>
      <c r="C366" s="42"/>
      <c r="D366" s="48"/>
    </row>
    <row r="367" spans="2:4" x14ac:dyDescent="0.25">
      <c r="B367" s="50"/>
      <c r="C367" s="42"/>
      <c r="D367" s="48"/>
    </row>
    <row r="368" spans="2:4" x14ac:dyDescent="0.25">
      <c r="B368" s="50"/>
      <c r="C368" s="42"/>
      <c r="D368" s="48"/>
    </row>
    <row r="369" spans="2:4" x14ac:dyDescent="0.25">
      <c r="B369" s="50"/>
      <c r="C369" s="42"/>
      <c r="D369" s="48"/>
    </row>
    <row r="370" spans="2:4" x14ac:dyDescent="0.25">
      <c r="B370" s="50"/>
      <c r="C370" s="42"/>
      <c r="D370" s="48"/>
    </row>
    <row r="371" spans="2:4" x14ac:dyDescent="0.25">
      <c r="B371" s="50"/>
      <c r="C371" s="42"/>
      <c r="D371" s="48"/>
    </row>
    <row r="372" spans="2:4" x14ac:dyDescent="0.25">
      <c r="B372" s="50"/>
      <c r="C372" s="42"/>
      <c r="D372" s="48"/>
    </row>
    <row r="373" spans="2:4" x14ac:dyDescent="0.25">
      <c r="B373" s="50"/>
      <c r="C373" s="42"/>
      <c r="D373" s="48"/>
    </row>
    <row r="374" spans="2:4" x14ac:dyDescent="0.25">
      <c r="B374" s="50"/>
      <c r="C374" s="42"/>
      <c r="D374" s="48"/>
    </row>
    <row r="375" spans="2:4" x14ac:dyDescent="0.25">
      <c r="B375" s="50"/>
      <c r="C375" s="42"/>
      <c r="D375" s="48"/>
    </row>
    <row r="376" spans="2:4" x14ac:dyDescent="0.25">
      <c r="B376" s="50"/>
      <c r="C376" s="42"/>
      <c r="D376" s="48"/>
    </row>
    <row r="377" spans="2:4" x14ac:dyDescent="0.25">
      <c r="B377" s="50"/>
      <c r="C377" s="42"/>
      <c r="D377" s="48"/>
    </row>
    <row r="378" spans="2:4" x14ac:dyDescent="0.25">
      <c r="B378" s="50"/>
      <c r="C378" s="42"/>
      <c r="D378" s="48"/>
    </row>
    <row r="379" spans="2:4" x14ac:dyDescent="0.25">
      <c r="B379" s="50"/>
      <c r="C379" s="42"/>
      <c r="D379" s="48"/>
    </row>
    <row r="380" spans="2:4" x14ac:dyDescent="0.25">
      <c r="B380" s="50"/>
      <c r="C380" s="42"/>
      <c r="D380" s="48"/>
    </row>
    <row r="381" spans="2:4" x14ac:dyDescent="0.25">
      <c r="B381" s="50"/>
      <c r="C381" s="42"/>
      <c r="D381" s="48"/>
    </row>
    <row r="382" spans="2:4" x14ac:dyDescent="0.25">
      <c r="B382" s="50"/>
      <c r="C382" s="42"/>
      <c r="D382" s="48"/>
    </row>
    <row r="383" spans="2:4" x14ac:dyDescent="0.25">
      <c r="B383" s="50"/>
      <c r="C383" s="42"/>
      <c r="D383" s="48"/>
    </row>
    <row r="384" spans="2:4" x14ac:dyDescent="0.25">
      <c r="B384" s="50"/>
      <c r="C384" s="42"/>
      <c r="D384" s="48"/>
    </row>
    <row r="385" spans="2:4" x14ac:dyDescent="0.25">
      <c r="B385" s="50"/>
      <c r="C385" s="42"/>
      <c r="D385" s="48"/>
    </row>
    <row r="386" spans="2:4" x14ac:dyDescent="0.25">
      <c r="B386" s="50"/>
      <c r="C386" s="42"/>
      <c r="D386" s="48"/>
    </row>
    <row r="387" spans="2:4" x14ac:dyDescent="0.25">
      <c r="B387" s="50"/>
      <c r="C387" s="42"/>
      <c r="D387" s="48"/>
    </row>
    <row r="388" spans="2:4" x14ac:dyDescent="0.25">
      <c r="B388" s="50"/>
      <c r="C388" s="42"/>
      <c r="D388" s="48"/>
    </row>
    <row r="389" spans="2:4" x14ac:dyDescent="0.25">
      <c r="B389" s="50"/>
      <c r="C389" s="42"/>
      <c r="D389" s="48"/>
    </row>
    <row r="390" spans="2:4" x14ac:dyDescent="0.25">
      <c r="B390" s="50"/>
      <c r="C390" s="42"/>
      <c r="D390" s="48"/>
    </row>
    <row r="391" spans="2:4" x14ac:dyDescent="0.25">
      <c r="B391" s="50"/>
      <c r="C391" s="42"/>
      <c r="D391" s="48"/>
    </row>
    <row r="392" spans="2:4" x14ac:dyDescent="0.25">
      <c r="B392" s="50"/>
      <c r="C392" s="42"/>
      <c r="D392" s="48"/>
    </row>
    <row r="393" spans="2:4" x14ac:dyDescent="0.25">
      <c r="B393" s="50"/>
      <c r="C393" s="42"/>
      <c r="D393" s="48"/>
    </row>
    <row r="394" spans="2:4" x14ac:dyDescent="0.25">
      <c r="B394" s="50"/>
      <c r="C394" s="42"/>
      <c r="D394" s="48"/>
    </row>
    <row r="395" spans="2:4" x14ac:dyDescent="0.25">
      <c r="B395" s="50"/>
      <c r="C395" s="42"/>
      <c r="D395" s="48"/>
    </row>
    <row r="396" spans="2:4" x14ac:dyDescent="0.25">
      <c r="B396" s="50"/>
      <c r="C396" s="42"/>
      <c r="D396" s="48"/>
    </row>
    <row r="397" spans="2:4" x14ac:dyDescent="0.25">
      <c r="B397" s="50"/>
      <c r="C397" s="42"/>
      <c r="D397" s="48"/>
    </row>
    <row r="398" spans="2:4" x14ac:dyDescent="0.25">
      <c r="B398" s="50"/>
      <c r="C398" s="42"/>
      <c r="D398" s="48"/>
    </row>
    <row r="399" spans="2:4" x14ac:dyDescent="0.25">
      <c r="B399" s="50"/>
      <c r="C399" s="42"/>
      <c r="D399" s="48"/>
    </row>
    <row r="400" spans="2:4" x14ac:dyDescent="0.25">
      <c r="B400" s="50"/>
      <c r="C400" s="42"/>
      <c r="D400" s="48"/>
    </row>
    <row r="401" spans="2:4" x14ac:dyDescent="0.25">
      <c r="B401" s="50"/>
      <c r="C401" s="42"/>
      <c r="D401" s="48"/>
    </row>
    <row r="402" spans="2:4" x14ac:dyDescent="0.25">
      <c r="B402" s="50"/>
      <c r="C402" s="42"/>
      <c r="D402" s="48"/>
    </row>
    <row r="403" spans="2:4" x14ac:dyDescent="0.25">
      <c r="B403" s="50"/>
      <c r="C403" s="42"/>
      <c r="D403" s="48"/>
    </row>
    <row r="404" spans="2:4" x14ac:dyDescent="0.25">
      <c r="B404" s="50"/>
      <c r="C404" s="42"/>
      <c r="D404" s="48"/>
    </row>
    <row r="405" spans="2:4" x14ac:dyDescent="0.25">
      <c r="B405" s="50"/>
      <c r="C405" s="42"/>
      <c r="D405" s="48"/>
    </row>
    <row r="406" spans="2:4" x14ac:dyDescent="0.25">
      <c r="B406" s="50"/>
      <c r="C406" s="42"/>
      <c r="D406" s="48"/>
    </row>
    <row r="407" spans="2:4" x14ac:dyDescent="0.25">
      <c r="B407" s="50"/>
      <c r="C407" s="42"/>
      <c r="D407" s="48"/>
    </row>
    <row r="408" spans="2:4" x14ac:dyDescent="0.25">
      <c r="B408" s="50"/>
      <c r="C408" s="42"/>
      <c r="D408" s="48"/>
    </row>
    <row r="409" spans="2:4" x14ac:dyDescent="0.25">
      <c r="B409" s="50"/>
      <c r="C409" s="42"/>
      <c r="D409" s="48"/>
    </row>
    <row r="410" spans="2:4" x14ac:dyDescent="0.25">
      <c r="B410" s="50"/>
      <c r="C410" s="42"/>
      <c r="D410" s="48"/>
    </row>
    <row r="411" spans="2:4" x14ac:dyDescent="0.25">
      <c r="B411" s="50"/>
      <c r="C411" s="42"/>
      <c r="D411" s="48"/>
    </row>
    <row r="412" spans="2:4" x14ac:dyDescent="0.25">
      <c r="B412" s="50"/>
      <c r="C412" s="42"/>
      <c r="D412" s="48"/>
    </row>
    <row r="413" spans="2:4" x14ac:dyDescent="0.25">
      <c r="B413" s="50"/>
      <c r="C413" s="42"/>
      <c r="D413" s="48"/>
    </row>
    <row r="414" spans="2:4" x14ac:dyDescent="0.25">
      <c r="B414" s="50"/>
      <c r="C414" s="42"/>
      <c r="D414" s="48"/>
    </row>
    <row r="415" spans="2:4" x14ac:dyDescent="0.25">
      <c r="B415" s="50"/>
      <c r="C415" s="42"/>
      <c r="D415" s="48"/>
    </row>
    <row r="416" spans="2:4" x14ac:dyDescent="0.25">
      <c r="B416" s="50"/>
      <c r="C416" s="42"/>
      <c r="D416" s="48"/>
    </row>
    <row r="417" spans="2:4" x14ac:dyDescent="0.25">
      <c r="B417" s="50"/>
      <c r="C417" s="42"/>
      <c r="D417" s="48"/>
    </row>
    <row r="418" spans="2:4" x14ac:dyDescent="0.25">
      <c r="B418" s="50"/>
      <c r="C418" s="42"/>
      <c r="D418" s="48"/>
    </row>
    <row r="419" spans="2:4" x14ac:dyDescent="0.25">
      <c r="B419" s="50"/>
      <c r="C419" s="42"/>
      <c r="D419" s="48"/>
    </row>
    <row r="420" spans="2:4" x14ac:dyDescent="0.25">
      <c r="B420" s="50"/>
      <c r="C420" s="42"/>
      <c r="D420" s="48"/>
    </row>
    <row r="421" spans="2:4" x14ac:dyDescent="0.25">
      <c r="B421" s="50"/>
      <c r="C421" s="42"/>
      <c r="D421" s="48"/>
    </row>
    <row r="422" spans="2:4" x14ac:dyDescent="0.25">
      <c r="B422" s="50"/>
      <c r="C422" s="42"/>
      <c r="D422" s="48"/>
    </row>
    <row r="423" spans="2:4" x14ac:dyDescent="0.25">
      <c r="B423" s="50"/>
      <c r="C423" s="42"/>
      <c r="D423" s="48"/>
    </row>
    <row r="424" spans="2:4" x14ac:dyDescent="0.25">
      <c r="B424" s="50"/>
      <c r="C424" s="42"/>
      <c r="D424" s="48"/>
    </row>
    <row r="425" spans="2:4" x14ac:dyDescent="0.25">
      <c r="B425" s="50"/>
      <c r="C425" s="42"/>
      <c r="D425" s="48"/>
    </row>
    <row r="426" spans="2:4" x14ac:dyDescent="0.25">
      <c r="B426" s="50"/>
      <c r="C426" s="42"/>
      <c r="D426" s="48"/>
    </row>
    <row r="427" spans="2:4" x14ac:dyDescent="0.25">
      <c r="B427" s="50"/>
      <c r="C427" s="42"/>
      <c r="D427" s="48"/>
    </row>
    <row r="428" spans="2:4" x14ac:dyDescent="0.25">
      <c r="B428" s="50"/>
      <c r="C428" s="42"/>
      <c r="D428" s="48"/>
    </row>
    <row r="429" spans="2:4" x14ac:dyDescent="0.25">
      <c r="B429" s="50"/>
      <c r="C429" s="42"/>
      <c r="D429" s="48"/>
    </row>
    <row r="430" spans="2:4" x14ac:dyDescent="0.25">
      <c r="B430" s="50"/>
      <c r="C430" s="42"/>
      <c r="D430" s="48"/>
    </row>
    <row r="431" spans="2:4" x14ac:dyDescent="0.25">
      <c r="B431" s="50"/>
      <c r="C431" s="42"/>
      <c r="D431" s="48"/>
    </row>
    <row r="432" spans="2:4" x14ac:dyDescent="0.25">
      <c r="B432" s="50"/>
      <c r="C432" s="42"/>
      <c r="D432" s="48"/>
    </row>
    <row r="433" spans="2:4" x14ac:dyDescent="0.25">
      <c r="B433" s="50"/>
      <c r="C433" s="42"/>
      <c r="D433" s="48"/>
    </row>
    <row r="434" spans="2:4" x14ac:dyDescent="0.25">
      <c r="B434" s="50"/>
      <c r="C434" s="42"/>
      <c r="D434" s="48"/>
    </row>
    <row r="435" spans="2:4" x14ac:dyDescent="0.25">
      <c r="B435" s="50"/>
      <c r="C435" s="42"/>
      <c r="D435" s="48"/>
    </row>
    <row r="436" spans="2:4" x14ac:dyDescent="0.25">
      <c r="B436" s="50"/>
      <c r="C436" s="42"/>
      <c r="D436" s="48"/>
    </row>
    <row r="437" spans="2:4" x14ac:dyDescent="0.25">
      <c r="B437" s="50"/>
      <c r="C437" s="42"/>
      <c r="D437" s="48"/>
    </row>
    <row r="438" spans="2:4" x14ac:dyDescent="0.25">
      <c r="B438" s="50"/>
      <c r="C438" s="42"/>
      <c r="D438" s="48"/>
    </row>
    <row r="439" spans="2:4" x14ac:dyDescent="0.25">
      <c r="B439" s="50"/>
      <c r="C439" s="42"/>
      <c r="D439" s="48"/>
    </row>
    <row r="440" spans="2:4" x14ac:dyDescent="0.25">
      <c r="B440" s="50"/>
      <c r="C440" s="42"/>
      <c r="D440" s="48"/>
    </row>
    <row r="441" spans="2:4" x14ac:dyDescent="0.25">
      <c r="B441" s="50"/>
      <c r="C441" s="42"/>
      <c r="D441" s="48"/>
    </row>
    <row r="442" spans="2:4" x14ac:dyDescent="0.25">
      <c r="B442" s="50"/>
      <c r="C442" s="42"/>
      <c r="D442" s="48"/>
    </row>
    <row r="443" spans="2:4" x14ac:dyDescent="0.25">
      <c r="B443" s="50"/>
      <c r="C443" s="42"/>
      <c r="D443" s="48"/>
    </row>
    <row r="444" spans="2:4" x14ac:dyDescent="0.25">
      <c r="B444" s="50"/>
      <c r="C444" s="42"/>
      <c r="D444" s="48"/>
    </row>
    <row r="445" spans="2:4" x14ac:dyDescent="0.25">
      <c r="B445" s="50"/>
      <c r="C445" s="42"/>
      <c r="D445" s="48"/>
    </row>
    <row r="446" spans="2:4" x14ac:dyDescent="0.25">
      <c r="B446" s="50"/>
      <c r="C446" s="42"/>
      <c r="D446" s="48"/>
    </row>
    <row r="447" spans="2:4" x14ac:dyDescent="0.25">
      <c r="B447" s="50"/>
      <c r="C447" s="42"/>
      <c r="D447" s="48"/>
    </row>
    <row r="448" spans="2:4" x14ac:dyDescent="0.25">
      <c r="B448" s="50"/>
      <c r="C448" s="42"/>
      <c r="D448" s="48"/>
    </row>
    <row r="449" spans="2:4" x14ac:dyDescent="0.25">
      <c r="B449" s="50"/>
      <c r="C449" s="42"/>
      <c r="D449" s="48"/>
    </row>
    <row r="450" spans="2:4" x14ac:dyDescent="0.25">
      <c r="B450" s="50"/>
      <c r="C450" s="42"/>
      <c r="D450" s="48"/>
    </row>
    <row r="451" spans="2:4" x14ac:dyDescent="0.25">
      <c r="B451" s="50"/>
      <c r="C451" s="42"/>
      <c r="D451" s="48"/>
    </row>
    <row r="452" spans="2:4" x14ac:dyDescent="0.25">
      <c r="B452" s="50"/>
      <c r="C452" s="42"/>
      <c r="D452" s="48"/>
    </row>
    <row r="453" spans="2:4" x14ac:dyDescent="0.25">
      <c r="B453" s="50"/>
      <c r="C453" s="42"/>
      <c r="D453" s="48"/>
    </row>
    <row r="454" spans="2:4" x14ac:dyDescent="0.25">
      <c r="B454" s="50"/>
      <c r="C454" s="42"/>
      <c r="D454" s="48"/>
    </row>
    <row r="455" spans="2:4" x14ac:dyDescent="0.25">
      <c r="B455" s="50"/>
      <c r="C455" s="42"/>
      <c r="D455" s="48"/>
    </row>
    <row r="456" spans="2:4" x14ac:dyDescent="0.25">
      <c r="B456" s="50"/>
      <c r="C456" s="42"/>
      <c r="D456" s="48"/>
    </row>
    <row r="457" spans="2:4" x14ac:dyDescent="0.25">
      <c r="B457" s="50"/>
      <c r="C457" s="42"/>
      <c r="D457" s="48"/>
    </row>
    <row r="458" spans="2:4" x14ac:dyDescent="0.25">
      <c r="B458" s="50"/>
      <c r="C458" s="42"/>
      <c r="D458" s="48"/>
    </row>
    <row r="459" spans="2:4" x14ac:dyDescent="0.25">
      <c r="B459" s="50"/>
      <c r="C459" s="42"/>
      <c r="D459" s="48"/>
    </row>
    <row r="460" spans="2:4" x14ac:dyDescent="0.25">
      <c r="B460" s="50"/>
      <c r="C460" s="42"/>
      <c r="D460" s="48"/>
    </row>
    <row r="461" spans="2:4" x14ac:dyDescent="0.25">
      <c r="B461" s="50"/>
      <c r="C461" s="42"/>
      <c r="D461" s="48"/>
    </row>
    <row r="462" spans="2:4" x14ac:dyDescent="0.25">
      <c r="B462" s="50"/>
      <c r="C462" s="42"/>
      <c r="D462" s="48"/>
    </row>
    <row r="463" spans="2:4" x14ac:dyDescent="0.25">
      <c r="B463" s="50"/>
      <c r="C463" s="42"/>
      <c r="D463" s="48"/>
    </row>
    <row r="464" spans="2:4" x14ac:dyDescent="0.25">
      <c r="B464" s="50"/>
      <c r="C464" s="42"/>
      <c r="D464" s="48"/>
    </row>
    <row r="465" spans="2:4" x14ac:dyDescent="0.25">
      <c r="B465" s="50"/>
      <c r="C465" s="42"/>
      <c r="D465" s="48"/>
    </row>
    <row r="466" spans="2:4" x14ac:dyDescent="0.25">
      <c r="B466" s="50"/>
      <c r="C466" s="42"/>
      <c r="D466" s="48"/>
    </row>
    <row r="467" spans="2:4" x14ac:dyDescent="0.25">
      <c r="B467" s="50"/>
      <c r="C467" s="42"/>
      <c r="D467" s="48"/>
    </row>
    <row r="468" spans="2:4" x14ac:dyDescent="0.25">
      <c r="B468" s="50"/>
      <c r="C468" s="42"/>
      <c r="D468" s="48"/>
    </row>
    <row r="469" spans="2:4" x14ac:dyDescent="0.25">
      <c r="B469" s="50"/>
      <c r="C469" s="42"/>
      <c r="D469" s="48"/>
    </row>
    <row r="470" spans="2:4" x14ac:dyDescent="0.25">
      <c r="B470" s="50"/>
      <c r="C470" s="42"/>
      <c r="D470" s="48"/>
    </row>
    <row r="471" spans="2:4" x14ac:dyDescent="0.25">
      <c r="B471" s="50"/>
      <c r="C471" s="42"/>
      <c r="D471" s="48"/>
    </row>
    <row r="472" spans="2:4" x14ac:dyDescent="0.25">
      <c r="B472" s="50"/>
      <c r="C472" s="42"/>
      <c r="D472" s="48"/>
    </row>
    <row r="473" spans="2:4" x14ac:dyDescent="0.25">
      <c r="B473" s="50"/>
      <c r="C473" s="42"/>
      <c r="D473" s="48"/>
    </row>
    <row r="474" spans="2:4" x14ac:dyDescent="0.25">
      <c r="B474" s="50"/>
      <c r="C474" s="42"/>
      <c r="D474" s="48"/>
    </row>
    <row r="475" spans="2:4" x14ac:dyDescent="0.25">
      <c r="B475" s="50"/>
      <c r="C475" s="42"/>
      <c r="D475" s="48"/>
    </row>
    <row r="476" spans="2:4" x14ac:dyDescent="0.25">
      <c r="B476" s="50"/>
      <c r="C476" s="42"/>
      <c r="D476" s="48"/>
    </row>
    <row r="477" spans="2:4" x14ac:dyDescent="0.25">
      <c r="B477" s="50"/>
      <c r="C477" s="42"/>
      <c r="D477" s="48"/>
    </row>
    <row r="478" spans="2:4" x14ac:dyDescent="0.25">
      <c r="B478" s="50"/>
      <c r="C478" s="42"/>
      <c r="D478" s="48"/>
    </row>
    <row r="479" spans="2:4" x14ac:dyDescent="0.25">
      <c r="B479" s="50"/>
      <c r="C479" s="42"/>
      <c r="D479" s="48"/>
    </row>
    <row r="480" spans="2:4" x14ac:dyDescent="0.25">
      <c r="B480" s="50"/>
      <c r="C480" s="42"/>
      <c r="D480" s="48"/>
    </row>
    <row r="481" spans="2:4" x14ac:dyDescent="0.25">
      <c r="B481" s="50"/>
      <c r="C481" s="42"/>
      <c r="D481" s="48"/>
    </row>
    <row r="482" spans="2:4" x14ac:dyDescent="0.25">
      <c r="B482" s="50"/>
      <c r="C482" s="42"/>
      <c r="D482" s="48"/>
    </row>
    <row r="483" spans="2:4" x14ac:dyDescent="0.25">
      <c r="B483" s="50"/>
      <c r="C483" s="42"/>
      <c r="D483" s="48"/>
    </row>
    <row r="484" spans="2:4" x14ac:dyDescent="0.25">
      <c r="B484" s="50"/>
      <c r="C484" s="42"/>
      <c r="D484" s="48"/>
    </row>
    <row r="485" spans="2:4" x14ac:dyDescent="0.25">
      <c r="B485" s="50"/>
      <c r="C485" s="42"/>
      <c r="D485" s="48"/>
    </row>
    <row r="486" spans="2:4" x14ac:dyDescent="0.25">
      <c r="B486" s="50"/>
      <c r="C486" s="42"/>
      <c r="D486" s="48"/>
    </row>
    <row r="487" spans="2:4" x14ac:dyDescent="0.25">
      <c r="B487" s="50"/>
      <c r="C487" s="42"/>
      <c r="D487" s="48"/>
    </row>
    <row r="488" spans="2:4" x14ac:dyDescent="0.25">
      <c r="B488" s="50"/>
      <c r="C488" s="42"/>
      <c r="D488" s="48"/>
    </row>
    <row r="489" spans="2:4" x14ac:dyDescent="0.25">
      <c r="B489" s="50"/>
      <c r="C489" s="42"/>
      <c r="D489" s="48"/>
    </row>
    <row r="490" spans="2:4" x14ac:dyDescent="0.25">
      <c r="B490" s="50"/>
      <c r="C490" s="42"/>
      <c r="D490" s="48"/>
    </row>
    <row r="491" spans="2:4" x14ac:dyDescent="0.25">
      <c r="B491" s="50"/>
      <c r="C491" s="42"/>
      <c r="D491" s="48"/>
    </row>
    <row r="492" spans="2:4" x14ac:dyDescent="0.25">
      <c r="B492" s="50"/>
      <c r="C492" s="42"/>
      <c r="D492" s="48"/>
    </row>
    <row r="493" spans="2:4" x14ac:dyDescent="0.25">
      <c r="B493" s="50"/>
      <c r="C493" s="42"/>
      <c r="D493" s="48"/>
    </row>
    <row r="494" spans="2:4" x14ac:dyDescent="0.25">
      <c r="B494" s="50"/>
      <c r="C494" s="42"/>
      <c r="D494" s="48"/>
    </row>
    <row r="495" spans="2:4" x14ac:dyDescent="0.25">
      <c r="B495" s="50"/>
      <c r="C495" s="42"/>
      <c r="D495" s="48"/>
    </row>
    <row r="496" spans="2:4" x14ac:dyDescent="0.25">
      <c r="B496" s="50"/>
      <c r="C496" s="42"/>
      <c r="D496" s="48"/>
    </row>
    <row r="497" spans="2:4" x14ac:dyDescent="0.25">
      <c r="B497" s="50"/>
      <c r="C497" s="42"/>
      <c r="D497" s="48"/>
    </row>
    <row r="498" spans="2:4" x14ac:dyDescent="0.25">
      <c r="B498" s="50"/>
      <c r="C498" s="42"/>
      <c r="D498" s="48"/>
    </row>
    <row r="499" spans="2:4" x14ac:dyDescent="0.25">
      <c r="B499" s="50"/>
      <c r="C499" s="42"/>
      <c r="D499" s="48"/>
    </row>
    <row r="500" spans="2:4" x14ac:dyDescent="0.25">
      <c r="B500" s="50"/>
      <c r="C500" s="42"/>
      <c r="D500" s="48"/>
    </row>
    <row r="501" spans="2:4" x14ac:dyDescent="0.25">
      <c r="B501" s="50"/>
      <c r="C501" s="42"/>
      <c r="D501" s="48"/>
    </row>
    <row r="502" spans="2:4" x14ac:dyDescent="0.25">
      <c r="B502" s="50"/>
      <c r="C502" s="42"/>
      <c r="D502" s="48"/>
    </row>
    <row r="503" spans="2:4" x14ac:dyDescent="0.25">
      <c r="B503" s="50"/>
      <c r="C503" s="42"/>
      <c r="D503" s="48"/>
    </row>
    <row r="504" spans="2:4" x14ac:dyDescent="0.25">
      <c r="B504" s="50"/>
      <c r="C504" s="42"/>
      <c r="D504" s="48"/>
    </row>
    <row r="505" spans="2:4" x14ac:dyDescent="0.25">
      <c r="B505" s="50"/>
      <c r="C505" s="42"/>
      <c r="D505" s="48"/>
    </row>
    <row r="506" spans="2:4" x14ac:dyDescent="0.25">
      <c r="B506" s="50"/>
      <c r="C506" s="42"/>
      <c r="D506" s="48"/>
    </row>
    <row r="507" spans="2:4" x14ac:dyDescent="0.25">
      <c r="B507" s="50"/>
      <c r="C507" s="42"/>
      <c r="D507" s="48"/>
    </row>
    <row r="508" spans="2:4" x14ac:dyDescent="0.25">
      <c r="B508" s="50"/>
      <c r="C508" s="42"/>
      <c r="D508" s="48"/>
    </row>
    <row r="509" spans="2:4" x14ac:dyDescent="0.25">
      <c r="B509" s="50"/>
      <c r="C509" s="42"/>
      <c r="D509" s="48"/>
    </row>
    <row r="510" spans="2:4" x14ac:dyDescent="0.25">
      <c r="B510" s="50"/>
      <c r="C510" s="42"/>
      <c r="D510" s="48"/>
    </row>
    <row r="511" spans="2:4" x14ac:dyDescent="0.25">
      <c r="B511" s="50"/>
      <c r="C511" s="42"/>
      <c r="D511" s="48"/>
    </row>
    <row r="512" spans="2:4" x14ac:dyDescent="0.25">
      <c r="B512" s="50"/>
      <c r="C512" s="42"/>
      <c r="D512" s="48"/>
    </row>
    <row r="513" spans="2:4" x14ac:dyDescent="0.25">
      <c r="B513" s="50"/>
      <c r="C513" s="42"/>
      <c r="D513" s="48"/>
    </row>
    <row r="514" spans="2:4" x14ac:dyDescent="0.25">
      <c r="B514" s="50"/>
      <c r="C514" s="42"/>
      <c r="D514" s="48"/>
    </row>
    <row r="515" spans="2:4" x14ac:dyDescent="0.25">
      <c r="B515" s="50"/>
      <c r="C515" s="42"/>
      <c r="D515" s="48"/>
    </row>
    <row r="516" spans="2:4" x14ac:dyDescent="0.25">
      <c r="B516" s="50"/>
      <c r="C516" s="42"/>
      <c r="D516" s="48"/>
    </row>
    <row r="517" spans="2:4" x14ac:dyDescent="0.25">
      <c r="B517" s="50"/>
      <c r="C517" s="42"/>
      <c r="D517" s="48"/>
    </row>
    <row r="518" spans="2:4" x14ac:dyDescent="0.25">
      <c r="B518" s="50"/>
      <c r="C518" s="42"/>
      <c r="D518" s="48"/>
    </row>
    <row r="519" spans="2:4" x14ac:dyDescent="0.25">
      <c r="B519" s="50"/>
      <c r="C519" s="42"/>
      <c r="D519" s="48"/>
    </row>
    <row r="520" spans="2:4" x14ac:dyDescent="0.25">
      <c r="B520" s="50"/>
      <c r="C520" s="42"/>
      <c r="D520" s="48"/>
    </row>
    <row r="521" spans="2:4" x14ac:dyDescent="0.25">
      <c r="B521" s="50"/>
      <c r="C521" s="42"/>
      <c r="D521" s="48"/>
    </row>
    <row r="522" spans="2:4" x14ac:dyDescent="0.25">
      <c r="B522" s="50"/>
      <c r="C522" s="42"/>
      <c r="D522" s="48"/>
    </row>
    <row r="523" spans="2:4" x14ac:dyDescent="0.25">
      <c r="B523" s="50"/>
      <c r="C523" s="42"/>
      <c r="D523" s="48"/>
    </row>
    <row r="524" spans="2:4" x14ac:dyDescent="0.25">
      <c r="B524" s="50"/>
      <c r="C524" s="42"/>
      <c r="D524" s="48"/>
    </row>
    <row r="525" spans="2:4" x14ac:dyDescent="0.25">
      <c r="B525" s="50"/>
      <c r="C525" s="42"/>
      <c r="D525" s="48"/>
    </row>
    <row r="526" spans="2:4" x14ac:dyDescent="0.25">
      <c r="B526" s="50"/>
      <c r="C526" s="42"/>
      <c r="D526" s="48"/>
    </row>
    <row r="527" spans="2:4" x14ac:dyDescent="0.25">
      <c r="B527" s="50"/>
      <c r="C527" s="42"/>
      <c r="D527" s="48"/>
    </row>
    <row r="528" spans="2:4" x14ac:dyDescent="0.25">
      <c r="B528" s="50"/>
      <c r="C528" s="42"/>
      <c r="D528" s="48"/>
    </row>
    <row r="529" spans="2:4" x14ac:dyDescent="0.25">
      <c r="B529" s="50"/>
      <c r="C529" s="42"/>
      <c r="D529" s="48"/>
    </row>
    <row r="530" spans="2:4" x14ac:dyDescent="0.25">
      <c r="B530" s="50"/>
      <c r="C530" s="42"/>
      <c r="D530" s="48"/>
    </row>
    <row r="531" spans="2:4" x14ac:dyDescent="0.25">
      <c r="B531" s="50"/>
      <c r="C531" s="42"/>
      <c r="D531" s="48"/>
    </row>
    <row r="532" spans="2:4" x14ac:dyDescent="0.25">
      <c r="B532" s="50"/>
      <c r="C532" s="42"/>
      <c r="D532" s="48"/>
    </row>
    <row r="533" spans="2:4" x14ac:dyDescent="0.25">
      <c r="B533" s="50"/>
      <c r="C533" s="42"/>
      <c r="D533" s="48"/>
    </row>
    <row r="534" spans="2:4" x14ac:dyDescent="0.25">
      <c r="B534" s="50"/>
      <c r="C534" s="42"/>
      <c r="D534" s="48"/>
    </row>
    <row r="535" spans="2:4" x14ac:dyDescent="0.25">
      <c r="B535" s="50"/>
      <c r="C535" s="42"/>
      <c r="D535" s="48"/>
    </row>
    <row r="536" spans="2:4" x14ac:dyDescent="0.25">
      <c r="B536" s="50"/>
      <c r="C536" s="42"/>
      <c r="D536" s="48"/>
    </row>
    <row r="537" spans="2:4" x14ac:dyDescent="0.25">
      <c r="B537" s="50"/>
      <c r="C537" s="42"/>
      <c r="D537" s="48"/>
    </row>
    <row r="538" spans="2:4" x14ac:dyDescent="0.25">
      <c r="B538" s="50"/>
      <c r="C538" s="42"/>
      <c r="D538" s="48"/>
    </row>
    <row r="539" spans="2:4" x14ac:dyDescent="0.25">
      <c r="B539" s="50"/>
      <c r="C539" s="42"/>
      <c r="D539" s="48"/>
    </row>
    <row r="540" spans="2:4" x14ac:dyDescent="0.25">
      <c r="B540" s="50"/>
      <c r="C540" s="42"/>
      <c r="D540" s="48"/>
    </row>
    <row r="541" spans="2:4" x14ac:dyDescent="0.25">
      <c r="B541" s="50"/>
      <c r="C541" s="42"/>
      <c r="D541" s="48"/>
    </row>
    <row r="542" spans="2:4" x14ac:dyDescent="0.25">
      <c r="B542" s="50"/>
      <c r="C542" s="42"/>
      <c r="D542" s="48"/>
    </row>
    <row r="543" spans="2:4" x14ac:dyDescent="0.25">
      <c r="B543" s="50"/>
      <c r="C543" s="42"/>
      <c r="D543" s="48"/>
    </row>
    <row r="544" spans="2:4" x14ac:dyDescent="0.25">
      <c r="B544" s="50"/>
      <c r="C544" s="42"/>
      <c r="D544" s="48"/>
    </row>
    <row r="545" spans="2:4" x14ac:dyDescent="0.25">
      <c r="B545" s="50"/>
      <c r="C545" s="42"/>
      <c r="D545" s="48"/>
    </row>
    <row r="546" spans="2:4" x14ac:dyDescent="0.25">
      <c r="B546" s="50"/>
      <c r="C546" s="42"/>
      <c r="D546" s="48"/>
    </row>
    <row r="547" spans="2:4" x14ac:dyDescent="0.25">
      <c r="B547" s="50"/>
      <c r="C547" s="42"/>
      <c r="D547" s="48"/>
    </row>
    <row r="548" spans="2:4" x14ac:dyDescent="0.25">
      <c r="B548" s="50"/>
      <c r="C548" s="42"/>
      <c r="D548" s="48"/>
    </row>
    <row r="549" spans="2:4" x14ac:dyDescent="0.25">
      <c r="B549" s="50"/>
      <c r="C549" s="42"/>
      <c r="D549" s="48"/>
    </row>
    <row r="550" spans="2:4" x14ac:dyDescent="0.25">
      <c r="B550" s="50"/>
      <c r="C550" s="42"/>
      <c r="D550" s="48"/>
    </row>
    <row r="551" spans="2:4" x14ac:dyDescent="0.25">
      <c r="B551" s="50"/>
      <c r="C551" s="42"/>
      <c r="D551" s="48"/>
    </row>
    <row r="552" spans="2:4" x14ac:dyDescent="0.25">
      <c r="B552" s="50"/>
      <c r="C552" s="42"/>
      <c r="D552" s="48"/>
    </row>
    <row r="553" spans="2:4" x14ac:dyDescent="0.25">
      <c r="B553" s="50"/>
      <c r="C553" s="42"/>
      <c r="D553" s="48"/>
    </row>
    <row r="554" spans="2:4" x14ac:dyDescent="0.25">
      <c r="B554" s="50"/>
      <c r="C554" s="42"/>
      <c r="D554" s="48"/>
    </row>
    <row r="555" spans="2:4" x14ac:dyDescent="0.25">
      <c r="B555" s="50"/>
      <c r="C555" s="42"/>
      <c r="D555" s="48"/>
    </row>
    <row r="556" spans="2:4" x14ac:dyDescent="0.25">
      <c r="B556" s="50"/>
      <c r="C556" s="42"/>
      <c r="D556" s="48"/>
    </row>
    <row r="557" spans="2:4" x14ac:dyDescent="0.25">
      <c r="B557" s="50"/>
      <c r="C557" s="42"/>
      <c r="D557" s="48"/>
    </row>
    <row r="558" spans="2:4" x14ac:dyDescent="0.25">
      <c r="B558" s="50"/>
      <c r="C558" s="42"/>
      <c r="D558" s="48"/>
    </row>
    <row r="559" spans="2:4" x14ac:dyDescent="0.25">
      <c r="B559" s="50"/>
      <c r="C559" s="42"/>
      <c r="D559" s="48"/>
    </row>
    <row r="560" spans="2:4" x14ac:dyDescent="0.25">
      <c r="B560" s="50"/>
      <c r="C560" s="42"/>
      <c r="D560" s="48"/>
    </row>
    <row r="561" spans="2:4" x14ac:dyDescent="0.25">
      <c r="B561" s="50"/>
      <c r="C561" s="42"/>
      <c r="D561" s="48"/>
    </row>
    <row r="562" spans="2:4" x14ac:dyDescent="0.25">
      <c r="B562" s="50"/>
      <c r="C562" s="42"/>
      <c r="D562" s="48"/>
    </row>
    <row r="563" spans="2:4" x14ac:dyDescent="0.25">
      <c r="B563" s="50"/>
      <c r="C563" s="42"/>
      <c r="D563" s="48"/>
    </row>
    <row r="564" spans="2:4" x14ac:dyDescent="0.25">
      <c r="B564" s="50"/>
      <c r="C564" s="42"/>
      <c r="D564" s="48"/>
    </row>
    <row r="565" spans="2:4" x14ac:dyDescent="0.25">
      <c r="B565" s="50"/>
      <c r="C565" s="42"/>
      <c r="D565" s="48"/>
    </row>
    <row r="566" spans="2:4" x14ac:dyDescent="0.25">
      <c r="B566" s="50"/>
      <c r="C566" s="42"/>
      <c r="D566" s="48"/>
    </row>
    <row r="567" spans="2:4" x14ac:dyDescent="0.25">
      <c r="B567" s="50"/>
      <c r="C567" s="42"/>
      <c r="D567" s="48"/>
    </row>
    <row r="568" spans="2:4" x14ac:dyDescent="0.25">
      <c r="B568" s="50"/>
      <c r="C568" s="42"/>
      <c r="D568" s="48"/>
    </row>
    <row r="569" spans="2:4" x14ac:dyDescent="0.25">
      <c r="B569" s="50"/>
      <c r="C569" s="42"/>
      <c r="D569" s="48"/>
    </row>
    <row r="570" spans="2:4" x14ac:dyDescent="0.25">
      <c r="B570" s="50"/>
      <c r="C570" s="42"/>
      <c r="D570" s="48"/>
    </row>
    <row r="571" spans="2:4" x14ac:dyDescent="0.25">
      <c r="B571" s="50"/>
      <c r="C571" s="42"/>
      <c r="D571" s="48"/>
    </row>
    <row r="572" spans="2:4" x14ac:dyDescent="0.25">
      <c r="B572" s="50"/>
      <c r="C572" s="42"/>
      <c r="D572" s="48"/>
    </row>
    <row r="573" spans="2:4" x14ac:dyDescent="0.25">
      <c r="B573" s="50"/>
      <c r="C573" s="42"/>
      <c r="D573" s="48"/>
    </row>
    <row r="574" spans="2:4" x14ac:dyDescent="0.25">
      <c r="B574" s="50"/>
      <c r="C574" s="42"/>
      <c r="D574" s="48"/>
    </row>
    <row r="575" spans="2:4" x14ac:dyDescent="0.25">
      <c r="B575" s="50"/>
      <c r="C575" s="42"/>
      <c r="D575" s="48"/>
    </row>
    <row r="576" spans="2:4" x14ac:dyDescent="0.25">
      <c r="B576" s="50"/>
      <c r="C576" s="42"/>
      <c r="D576" s="48"/>
    </row>
    <row r="577" spans="2:4" x14ac:dyDescent="0.25">
      <c r="B577" s="50"/>
      <c r="C577" s="42"/>
      <c r="D577" s="48"/>
    </row>
    <row r="578" spans="2:4" x14ac:dyDescent="0.25">
      <c r="B578" s="50"/>
      <c r="C578" s="42"/>
      <c r="D578" s="48"/>
    </row>
    <row r="579" spans="2:4" x14ac:dyDescent="0.25">
      <c r="B579" s="50"/>
      <c r="C579" s="42"/>
      <c r="D579" s="48"/>
    </row>
    <row r="580" spans="2:4" x14ac:dyDescent="0.25">
      <c r="B580" s="50"/>
      <c r="C580" s="42"/>
      <c r="D580" s="48"/>
    </row>
    <row r="581" spans="2:4" x14ac:dyDescent="0.25">
      <c r="B581" s="50"/>
      <c r="C581" s="42"/>
      <c r="D581" s="48"/>
    </row>
    <row r="582" spans="2:4" x14ac:dyDescent="0.25">
      <c r="B582" s="50"/>
      <c r="C582" s="42"/>
      <c r="D582" s="48"/>
    </row>
    <row r="583" spans="2:4" x14ac:dyDescent="0.25">
      <c r="B583" s="50"/>
      <c r="C583" s="42"/>
      <c r="D583" s="48"/>
    </row>
    <row r="584" spans="2:4" x14ac:dyDescent="0.25">
      <c r="B584" s="50"/>
      <c r="C584" s="42"/>
      <c r="D584" s="48"/>
    </row>
    <row r="585" spans="2:4" x14ac:dyDescent="0.25">
      <c r="B585" s="50"/>
      <c r="C585" s="42"/>
      <c r="D585" s="48"/>
    </row>
    <row r="586" spans="2:4" x14ac:dyDescent="0.25">
      <c r="B586" s="50"/>
      <c r="C586" s="42"/>
      <c r="D586" s="48"/>
    </row>
    <row r="587" spans="2:4" x14ac:dyDescent="0.25">
      <c r="B587" s="50"/>
      <c r="C587" s="42"/>
      <c r="D587" s="48"/>
    </row>
    <row r="588" spans="2:4" x14ac:dyDescent="0.25">
      <c r="B588" s="50"/>
      <c r="C588" s="42"/>
      <c r="D588" s="48"/>
    </row>
    <row r="589" spans="2:4" x14ac:dyDescent="0.25">
      <c r="B589" s="50"/>
      <c r="C589" s="42"/>
      <c r="D589" s="48"/>
    </row>
    <row r="590" spans="2:4" x14ac:dyDescent="0.25">
      <c r="B590" s="50"/>
      <c r="C590" s="42"/>
      <c r="D590" s="48"/>
    </row>
    <row r="591" spans="2:4" x14ac:dyDescent="0.25">
      <c r="B591" s="50"/>
      <c r="C591" s="42"/>
      <c r="D591" s="48"/>
    </row>
    <row r="592" spans="2:4" x14ac:dyDescent="0.25">
      <c r="B592" s="50"/>
      <c r="C592" s="42"/>
      <c r="D592" s="48"/>
    </row>
    <row r="593" spans="2:4" x14ac:dyDescent="0.25">
      <c r="B593" s="50"/>
      <c r="C593" s="42"/>
      <c r="D593" s="48"/>
    </row>
    <row r="594" spans="2:4" x14ac:dyDescent="0.25">
      <c r="B594" s="50"/>
      <c r="C594" s="42"/>
      <c r="D594" s="48"/>
    </row>
    <row r="595" spans="2:4" x14ac:dyDescent="0.25">
      <c r="B595" s="50"/>
      <c r="C595" s="42"/>
      <c r="D595" s="48"/>
    </row>
    <row r="596" spans="2:4" x14ac:dyDescent="0.25">
      <c r="B596" s="50"/>
      <c r="C596" s="42"/>
      <c r="D596" s="48"/>
    </row>
    <row r="597" spans="2:4" x14ac:dyDescent="0.25">
      <c r="B597" s="50"/>
      <c r="C597" s="42"/>
      <c r="D597" s="48"/>
    </row>
    <row r="598" spans="2:4" x14ac:dyDescent="0.25">
      <c r="B598" s="50"/>
      <c r="C598" s="42"/>
      <c r="D598" s="48"/>
    </row>
    <row r="599" spans="2:4" x14ac:dyDescent="0.25">
      <c r="B599" s="50"/>
      <c r="C599" s="42"/>
      <c r="D599" s="48"/>
    </row>
    <row r="600" spans="2:4" x14ac:dyDescent="0.25">
      <c r="B600" s="50"/>
      <c r="C600" s="42"/>
      <c r="D600" s="48"/>
    </row>
    <row r="601" spans="2:4" x14ac:dyDescent="0.25">
      <c r="B601" s="50"/>
      <c r="C601" s="42"/>
      <c r="D601" s="48"/>
    </row>
    <row r="602" spans="2:4" x14ac:dyDescent="0.25">
      <c r="B602" s="50"/>
      <c r="C602" s="42"/>
      <c r="D602" s="48"/>
    </row>
    <row r="603" spans="2:4" x14ac:dyDescent="0.25">
      <c r="B603" s="50"/>
      <c r="C603" s="42"/>
      <c r="D603" s="48"/>
    </row>
    <row r="604" spans="2:4" x14ac:dyDescent="0.25">
      <c r="B604" s="50"/>
      <c r="C604" s="42"/>
      <c r="D604" s="48"/>
    </row>
    <row r="605" spans="2:4" x14ac:dyDescent="0.25">
      <c r="B605" s="50"/>
      <c r="C605" s="42"/>
      <c r="D605" s="48"/>
    </row>
    <row r="606" spans="2:4" x14ac:dyDescent="0.25">
      <c r="B606" s="50"/>
      <c r="C606" s="42"/>
      <c r="D606" s="48"/>
    </row>
    <row r="607" spans="2:4" x14ac:dyDescent="0.25">
      <c r="B607" s="50"/>
      <c r="C607" s="42"/>
      <c r="D607" s="48"/>
    </row>
    <row r="608" spans="2:4" x14ac:dyDescent="0.25">
      <c r="B608" s="50"/>
      <c r="C608" s="42"/>
      <c r="D608" s="48"/>
    </row>
    <row r="609" spans="2:4" x14ac:dyDescent="0.25">
      <c r="B609" s="50"/>
      <c r="C609" s="42"/>
      <c r="D609" s="48"/>
    </row>
    <row r="610" spans="2:4" x14ac:dyDescent="0.25">
      <c r="B610" s="50"/>
      <c r="C610" s="42"/>
      <c r="D610" s="48"/>
    </row>
    <row r="611" spans="2:4" x14ac:dyDescent="0.25">
      <c r="B611" s="50"/>
      <c r="C611" s="42"/>
      <c r="D611" s="48"/>
    </row>
    <row r="612" spans="2:4" x14ac:dyDescent="0.25">
      <c r="B612" s="50"/>
      <c r="C612" s="42"/>
      <c r="D612" s="48"/>
    </row>
    <row r="613" spans="2:4" x14ac:dyDescent="0.25">
      <c r="B613" s="50"/>
      <c r="C613" s="42"/>
      <c r="D613" s="48"/>
    </row>
    <row r="614" spans="2:4" x14ac:dyDescent="0.25">
      <c r="B614" s="50"/>
      <c r="C614" s="42"/>
      <c r="D614" s="48"/>
    </row>
    <row r="615" spans="2:4" x14ac:dyDescent="0.25">
      <c r="B615" s="50"/>
      <c r="C615" s="42"/>
      <c r="D615" s="48"/>
    </row>
    <row r="616" spans="2:4" x14ac:dyDescent="0.25">
      <c r="B616" s="50"/>
      <c r="C616" s="42"/>
      <c r="D616" s="48"/>
    </row>
    <row r="617" spans="2:4" x14ac:dyDescent="0.25">
      <c r="B617" s="50"/>
      <c r="C617" s="42"/>
      <c r="D617" s="48"/>
    </row>
    <row r="618" spans="2:4" x14ac:dyDescent="0.25">
      <c r="B618" s="50"/>
      <c r="C618" s="42"/>
      <c r="D618" s="48"/>
    </row>
    <row r="619" spans="2:4" x14ac:dyDescent="0.25">
      <c r="B619" s="50"/>
      <c r="C619" s="42"/>
      <c r="D619" s="48"/>
    </row>
    <row r="620" spans="2:4" x14ac:dyDescent="0.25">
      <c r="B620" s="50"/>
      <c r="C620" s="42"/>
      <c r="D620" s="48"/>
    </row>
    <row r="621" spans="2:4" x14ac:dyDescent="0.25">
      <c r="B621" s="50"/>
      <c r="C621" s="42"/>
      <c r="D621" s="48"/>
    </row>
    <row r="622" spans="2:4" x14ac:dyDescent="0.25">
      <c r="B622" s="50"/>
      <c r="C622" s="42"/>
      <c r="D622" s="48"/>
    </row>
    <row r="623" spans="2:4" x14ac:dyDescent="0.25">
      <c r="B623" s="50"/>
      <c r="C623" s="42"/>
      <c r="D623" s="48"/>
    </row>
    <row r="624" spans="2:4" x14ac:dyDescent="0.25">
      <c r="B624" s="50"/>
      <c r="C624" s="42"/>
      <c r="D624" s="48"/>
    </row>
    <row r="625" spans="2:4" x14ac:dyDescent="0.25">
      <c r="B625" s="50"/>
      <c r="C625" s="42"/>
      <c r="D625" s="48"/>
    </row>
    <row r="626" spans="2:4" x14ac:dyDescent="0.25">
      <c r="B626" s="50"/>
      <c r="C626" s="42"/>
      <c r="D626" s="48"/>
    </row>
    <row r="627" spans="2:4" x14ac:dyDescent="0.25">
      <c r="B627" s="50"/>
      <c r="C627" s="42"/>
      <c r="D627" s="48"/>
    </row>
    <row r="628" spans="2:4" x14ac:dyDescent="0.25">
      <c r="B628" s="50"/>
      <c r="C628" s="42"/>
      <c r="D628" s="48"/>
    </row>
    <row r="629" spans="2:4" x14ac:dyDescent="0.25">
      <c r="B629" s="50"/>
      <c r="C629" s="42"/>
      <c r="D629" s="48"/>
    </row>
    <row r="630" spans="2:4" x14ac:dyDescent="0.25">
      <c r="B630" s="50"/>
      <c r="C630" s="42"/>
      <c r="D630" s="48"/>
    </row>
    <row r="631" spans="2:4" x14ac:dyDescent="0.25">
      <c r="B631" s="50"/>
      <c r="C631" s="42"/>
      <c r="D631" s="48"/>
    </row>
    <row r="632" spans="2:4" x14ac:dyDescent="0.25">
      <c r="B632" s="50"/>
      <c r="C632" s="42"/>
      <c r="D632" s="48"/>
    </row>
    <row r="633" spans="2:4" x14ac:dyDescent="0.25">
      <c r="B633" s="50"/>
      <c r="C633" s="42"/>
      <c r="D633" s="48"/>
    </row>
    <row r="634" spans="2:4" x14ac:dyDescent="0.25">
      <c r="B634" s="50"/>
      <c r="C634" s="42"/>
      <c r="D634" s="48"/>
    </row>
    <row r="635" spans="2:4" x14ac:dyDescent="0.25">
      <c r="B635" s="50"/>
      <c r="C635" s="42"/>
      <c r="D635" s="48"/>
    </row>
    <row r="636" spans="2:4" x14ac:dyDescent="0.25">
      <c r="B636" s="50"/>
      <c r="C636" s="42"/>
      <c r="D636" s="48"/>
    </row>
    <row r="637" spans="2:4" x14ac:dyDescent="0.25">
      <c r="B637" s="50"/>
      <c r="C637" s="42"/>
      <c r="D637" s="48"/>
    </row>
    <row r="638" spans="2:4" x14ac:dyDescent="0.25">
      <c r="B638" s="50"/>
      <c r="C638" s="42"/>
      <c r="D638" s="48"/>
    </row>
    <row r="639" spans="2:4" x14ac:dyDescent="0.25">
      <c r="B639" s="50"/>
      <c r="C639" s="42"/>
      <c r="D639" s="48"/>
    </row>
    <row r="640" spans="2:4" x14ac:dyDescent="0.25">
      <c r="B640" s="50"/>
      <c r="C640" s="42"/>
      <c r="D640" s="48"/>
    </row>
    <row r="641" spans="2:4" x14ac:dyDescent="0.25">
      <c r="B641" s="50"/>
      <c r="C641" s="42"/>
      <c r="D641" s="48"/>
    </row>
    <row r="642" spans="2:4" x14ac:dyDescent="0.25">
      <c r="B642" s="50"/>
      <c r="C642" s="42"/>
      <c r="D642" s="48"/>
    </row>
    <row r="643" spans="2:4" x14ac:dyDescent="0.25">
      <c r="B643" s="50"/>
      <c r="C643" s="42"/>
      <c r="D643" s="48"/>
    </row>
    <row r="644" spans="2:4" x14ac:dyDescent="0.25">
      <c r="B644" s="50"/>
      <c r="C644" s="42"/>
      <c r="D644" s="48"/>
    </row>
    <row r="645" spans="2:4" x14ac:dyDescent="0.25">
      <c r="B645" s="50"/>
      <c r="C645" s="42"/>
      <c r="D645" s="48"/>
    </row>
    <row r="646" spans="2:4" x14ac:dyDescent="0.25">
      <c r="B646" s="50"/>
      <c r="C646" s="42"/>
      <c r="D646" s="48"/>
    </row>
    <row r="647" spans="2:4" x14ac:dyDescent="0.25">
      <c r="B647" s="50"/>
      <c r="C647" s="42"/>
      <c r="D647" s="48"/>
    </row>
    <row r="648" spans="2:4" x14ac:dyDescent="0.25">
      <c r="B648" s="50"/>
      <c r="C648" s="42"/>
      <c r="D648" s="48"/>
    </row>
    <row r="649" spans="2:4" x14ac:dyDescent="0.25">
      <c r="B649" s="50"/>
      <c r="C649" s="42"/>
      <c r="D649" s="48"/>
    </row>
    <row r="650" spans="2:4" x14ac:dyDescent="0.25">
      <c r="B650" s="50"/>
      <c r="C650" s="42"/>
      <c r="D650" s="48"/>
    </row>
    <row r="651" spans="2:4" x14ac:dyDescent="0.25">
      <c r="B651" s="50"/>
      <c r="C651" s="42"/>
      <c r="D651" s="48"/>
    </row>
    <row r="652" spans="2:4" x14ac:dyDescent="0.25">
      <c r="B652" s="50"/>
      <c r="C652" s="42"/>
      <c r="D652" s="48"/>
    </row>
    <row r="653" spans="2:4" x14ac:dyDescent="0.25">
      <c r="B653" s="50"/>
      <c r="C653" s="42"/>
      <c r="D653" s="48"/>
    </row>
    <row r="654" spans="2:4" x14ac:dyDescent="0.25">
      <c r="B654" s="50"/>
      <c r="C654" s="42"/>
      <c r="D654" s="48"/>
    </row>
    <row r="655" spans="2:4" x14ac:dyDescent="0.25">
      <c r="B655" s="50"/>
      <c r="C655" s="42"/>
      <c r="D655" s="48"/>
    </row>
    <row r="656" spans="2:4" x14ac:dyDescent="0.25">
      <c r="B656" s="50"/>
      <c r="C656" s="42"/>
      <c r="D656" s="48"/>
    </row>
    <row r="657" spans="2:4" x14ac:dyDescent="0.25">
      <c r="B657" s="50"/>
      <c r="C657" s="42"/>
      <c r="D657" s="48"/>
    </row>
    <row r="658" spans="2:4" x14ac:dyDescent="0.25">
      <c r="B658" s="50"/>
      <c r="C658" s="42"/>
      <c r="D658" s="48"/>
    </row>
    <row r="659" spans="2:4" x14ac:dyDescent="0.25">
      <c r="B659" s="50"/>
      <c r="C659" s="42"/>
      <c r="D659" s="48"/>
    </row>
    <row r="660" spans="2:4" x14ac:dyDescent="0.25">
      <c r="B660" s="50"/>
      <c r="C660" s="42"/>
      <c r="D660" s="48"/>
    </row>
    <row r="661" spans="2:4" x14ac:dyDescent="0.25">
      <c r="B661" s="50"/>
      <c r="C661" s="42"/>
      <c r="D661" s="48"/>
    </row>
    <row r="662" spans="2:4" x14ac:dyDescent="0.25">
      <c r="B662" s="50"/>
      <c r="C662" s="42"/>
      <c r="D662" s="48"/>
    </row>
    <row r="663" spans="2:4" x14ac:dyDescent="0.25">
      <c r="B663" s="50"/>
      <c r="C663" s="42"/>
      <c r="D663" s="48"/>
    </row>
    <row r="664" spans="2:4" x14ac:dyDescent="0.25">
      <c r="B664" s="50"/>
      <c r="C664" s="42"/>
      <c r="D664" s="48"/>
    </row>
    <row r="665" spans="2:4" x14ac:dyDescent="0.25">
      <c r="B665" s="50"/>
      <c r="C665" s="42"/>
      <c r="D665" s="48"/>
    </row>
    <row r="666" spans="2:4" x14ac:dyDescent="0.25">
      <c r="B666" s="50"/>
      <c r="C666" s="42"/>
      <c r="D666" s="48"/>
    </row>
    <row r="667" spans="2:4" x14ac:dyDescent="0.25">
      <c r="B667" s="50"/>
      <c r="C667" s="42"/>
      <c r="D667" s="48"/>
    </row>
    <row r="668" spans="2:4" x14ac:dyDescent="0.25">
      <c r="B668" s="50"/>
      <c r="C668" s="42"/>
      <c r="D668" s="48"/>
    </row>
    <row r="669" spans="2:4" x14ac:dyDescent="0.25">
      <c r="B669" s="50"/>
      <c r="C669" s="42"/>
      <c r="D669" s="48"/>
    </row>
    <row r="670" spans="2:4" x14ac:dyDescent="0.25">
      <c r="B670" s="50"/>
      <c r="C670" s="42"/>
      <c r="D670" s="48"/>
    </row>
    <row r="671" spans="2:4" x14ac:dyDescent="0.25">
      <c r="B671" s="50"/>
      <c r="C671" s="42"/>
      <c r="D671" s="48"/>
    </row>
    <row r="672" spans="2:4" x14ac:dyDescent="0.25">
      <c r="B672" s="50"/>
      <c r="C672" s="42"/>
      <c r="D672" s="48"/>
    </row>
    <row r="673" spans="2:4" x14ac:dyDescent="0.25">
      <c r="B673" s="50"/>
      <c r="C673" s="42"/>
      <c r="D673" s="48"/>
    </row>
    <row r="674" spans="2:4" x14ac:dyDescent="0.25">
      <c r="B674" s="50"/>
      <c r="C674" s="42"/>
      <c r="D674" s="48"/>
    </row>
    <row r="675" spans="2:4" x14ac:dyDescent="0.25">
      <c r="B675" s="50"/>
      <c r="C675" s="42"/>
      <c r="D675" s="48"/>
    </row>
    <row r="676" spans="2:4" x14ac:dyDescent="0.25">
      <c r="B676" s="50"/>
      <c r="C676" s="42"/>
      <c r="D676" s="48"/>
    </row>
    <row r="677" spans="2:4" x14ac:dyDescent="0.25">
      <c r="B677" s="50"/>
      <c r="C677" s="42"/>
      <c r="D677" s="48"/>
    </row>
    <row r="678" spans="2:4" x14ac:dyDescent="0.25">
      <c r="B678" s="50"/>
      <c r="C678" s="42"/>
      <c r="D678" s="48"/>
    </row>
    <row r="679" spans="2:4" x14ac:dyDescent="0.25">
      <c r="B679" s="50"/>
      <c r="C679" s="42"/>
      <c r="D679" s="48"/>
    </row>
    <row r="680" spans="2:4" x14ac:dyDescent="0.25">
      <c r="B680" s="50"/>
      <c r="C680" s="42"/>
      <c r="D680" s="48"/>
    </row>
    <row r="681" spans="2:4" x14ac:dyDescent="0.25">
      <c r="B681" s="50"/>
      <c r="C681" s="42"/>
      <c r="D681" s="48"/>
    </row>
    <row r="682" spans="2:4" x14ac:dyDescent="0.25">
      <c r="B682" s="50"/>
      <c r="C682" s="42"/>
      <c r="D682" s="48"/>
    </row>
    <row r="683" spans="2:4" x14ac:dyDescent="0.25">
      <c r="B683" s="50"/>
      <c r="C683" s="42"/>
      <c r="D683" s="48"/>
    </row>
    <row r="684" spans="2:4" x14ac:dyDescent="0.25">
      <c r="B684" s="50"/>
      <c r="C684" s="42"/>
      <c r="D684" s="48"/>
    </row>
    <row r="685" spans="2:4" x14ac:dyDescent="0.25">
      <c r="B685" s="50"/>
      <c r="C685" s="42"/>
      <c r="D685" s="48"/>
    </row>
    <row r="686" spans="2:4" x14ac:dyDescent="0.25">
      <c r="B686" s="50"/>
      <c r="C686" s="42"/>
      <c r="D686" s="48"/>
    </row>
    <row r="687" spans="2:4" x14ac:dyDescent="0.25">
      <c r="B687" s="50"/>
      <c r="C687" s="42"/>
      <c r="D687" s="48"/>
    </row>
    <row r="688" spans="2:4" x14ac:dyDescent="0.25">
      <c r="B688" s="50"/>
      <c r="C688" s="42"/>
      <c r="D688" s="48"/>
    </row>
    <row r="689" spans="2:4" x14ac:dyDescent="0.25">
      <c r="B689" s="50"/>
      <c r="C689" s="42"/>
      <c r="D689" s="48"/>
    </row>
    <row r="690" spans="2:4" x14ac:dyDescent="0.25">
      <c r="B690" s="50"/>
      <c r="C690" s="42"/>
      <c r="D690" s="48"/>
    </row>
    <row r="691" spans="2:4" x14ac:dyDescent="0.25">
      <c r="B691" s="50"/>
      <c r="C691" s="42"/>
      <c r="D691" s="48"/>
    </row>
    <row r="692" spans="2:4" x14ac:dyDescent="0.25">
      <c r="B692" s="50"/>
      <c r="C692" s="42"/>
      <c r="D692" s="48"/>
    </row>
    <row r="693" spans="2:4" x14ac:dyDescent="0.25">
      <c r="B693" s="50"/>
      <c r="C693" s="42"/>
      <c r="D693" s="48"/>
    </row>
    <row r="694" spans="2:4" x14ac:dyDescent="0.25">
      <c r="B694" s="50"/>
      <c r="C694" s="42"/>
      <c r="D694" s="48"/>
    </row>
    <row r="695" spans="2:4" x14ac:dyDescent="0.25">
      <c r="B695" s="50"/>
      <c r="C695" s="42"/>
      <c r="D695" s="48"/>
    </row>
    <row r="696" spans="2:4" x14ac:dyDescent="0.25">
      <c r="B696" s="50"/>
      <c r="C696" s="42"/>
      <c r="D696" s="48"/>
    </row>
    <row r="697" spans="2:4" x14ac:dyDescent="0.25">
      <c r="B697" s="50"/>
      <c r="C697" s="42"/>
      <c r="D697" s="48"/>
    </row>
    <row r="698" spans="2:4" x14ac:dyDescent="0.25">
      <c r="B698" s="50"/>
      <c r="C698" s="42"/>
      <c r="D698" s="48"/>
    </row>
    <row r="699" spans="2:4" x14ac:dyDescent="0.25">
      <c r="B699" s="50"/>
      <c r="C699" s="42"/>
      <c r="D699" s="48"/>
    </row>
    <row r="700" spans="2:4" x14ac:dyDescent="0.25">
      <c r="B700" s="50"/>
      <c r="C700" s="42"/>
      <c r="D700" s="48"/>
    </row>
    <row r="701" spans="2:4" x14ac:dyDescent="0.25">
      <c r="B701" s="50"/>
      <c r="C701" s="42"/>
      <c r="D701" s="48"/>
    </row>
    <row r="702" spans="2:4" x14ac:dyDescent="0.25">
      <c r="B702" s="50"/>
      <c r="C702" s="42"/>
      <c r="D702" s="48"/>
    </row>
    <row r="703" spans="2:4" x14ac:dyDescent="0.25">
      <c r="B703" s="50"/>
      <c r="C703" s="42"/>
      <c r="D703" s="48"/>
    </row>
    <row r="704" spans="2:4" x14ac:dyDescent="0.25">
      <c r="B704" s="50"/>
      <c r="C704" s="42"/>
      <c r="D704" s="48"/>
    </row>
    <row r="705" spans="2:4" x14ac:dyDescent="0.25">
      <c r="B705" s="50"/>
      <c r="C705" s="42"/>
      <c r="D705" s="48"/>
    </row>
    <row r="706" spans="2:4" x14ac:dyDescent="0.25">
      <c r="B706" s="50"/>
      <c r="C706" s="42"/>
      <c r="D706" s="48"/>
    </row>
    <row r="707" spans="2:4" x14ac:dyDescent="0.25">
      <c r="B707" s="50"/>
      <c r="C707" s="42"/>
      <c r="D707" s="48"/>
    </row>
    <row r="708" spans="2:4" x14ac:dyDescent="0.25">
      <c r="B708" s="50"/>
      <c r="C708" s="42"/>
      <c r="D708" s="48"/>
    </row>
    <row r="709" spans="2:4" x14ac:dyDescent="0.25">
      <c r="B709" s="50"/>
      <c r="C709" s="42"/>
      <c r="D709" s="48"/>
    </row>
    <row r="710" spans="2:4" x14ac:dyDescent="0.25">
      <c r="B710" s="50"/>
      <c r="C710" s="42"/>
      <c r="D710" s="48"/>
    </row>
    <row r="711" spans="2:4" x14ac:dyDescent="0.25">
      <c r="B711" s="50"/>
      <c r="C711" s="42"/>
      <c r="D711" s="48"/>
    </row>
    <row r="712" spans="2:4" x14ac:dyDescent="0.25">
      <c r="B712" s="50"/>
      <c r="C712" s="42"/>
      <c r="D712" s="48"/>
    </row>
    <row r="713" spans="2:4" x14ac:dyDescent="0.25">
      <c r="B713" s="50"/>
      <c r="C713" s="42"/>
      <c r="D713" s="48"/>
    </row>
    <row r="714" spans="2:4" x14ac:dyDescent="0.25">
      <c r="B714" s="50"/>
      <c r="C714" s="42"/>
      <c r="D714" s="48"/>
    </row>
    <row r="715" spans="2:4" x14ac:dyDescent="0.25">
      <c r="B715" s="50"/>
      <c r="C715" s="42"/>
      <c r="D715" s="48"/>
    </row>
    <row r="716" spans="2:4" x14ac:dyDescent="0.25">
      <c r="B716" s="50"/>
      <c r="C716" s="42"/>
      <c r="D716" s="48"/>
    </row>
    <row r="717" spans="2:4" x14ac:dyDescent="0.25">
      <c r="B717" s="50"/>
      <c r="C717" s="42"/>
      <c r="D717" s="48"/>
    </row>
    <row r="718" spans="2:4" x14ac:dyDescent="0.25">
      <c r="B718" s="50"/>
      <c r="C718" s="42"/>
      <c r="D718" s="48"/>
    </row>
    <row r="719" spans="2:4" x14ac:dyDescent="0.25">
      <c r="B719" s="50"/>
      <c r="C719" s="42"/>
      <c r="D719" s="48"/>
    </row>
    <row r="720" spans="2:4" x14ac:dyDescent="0.25">
      <c r="B720" s="50"/>
      <c r="C720" s="42"/>
      <c r="D720" s="48"/>
    </row>
    <row r="721" spans="2:4" x14ac:dyDescent="0.25">
      <c r="B721" s="50"/>
      <c r="C721" s="42"/>
      <c r="D721" s="48"/>
    </row>
    <row r="722" spans="2:4" x14ac:dyDescent="0.25">
      <c r="B722" s="50"/>
      <c r="C722" s="42"/>
      <c r="D722" s="48"/>
    </row>
    <row r="723" spans="2:4" x14ac:dyDescent="0.25">
      <c r="B723" s="50"/>
      <c r="C723" s="42"/>
      <c r="D723" s="48"/>
    </row>
    <row r="724" spans="2:4" x14ac:dyDescent="0.25">
      <c r="B724" s="50"/>
      <c r="C724" s="42"/>
      <c r="D724" s="48"/>
    </row>
    <row r="725" spans="2:4" x14ac:dyDescent="0.25">
      <c r="B725" s="50"/>
      <c r="C725" s="42"/>
      <c r="D725" s="48"/>
    </row>
    <row r="726" spans="2:4" x14ac:dyDescent="0.25">
      <c r="B726" s="50"/>
      <c r="C726" s="42"/>
      <c r="D726" s="48"/>
    </row>
    <row r="727" spans="2:4" x14ac:dyDescent="0.25">
      <c r="B727" s="50"/>
      <c r="C727" s="42"/>
      <c r="D727" s="48"/>
    </row>
    <row r="728" spans="2:4" x14ac:dyDescent="0.25">
      <c r="B728" s="50"/>
      <c r="C728" s="42"/>
      <c r="D728" s="48"/>
    </row>
    <row r="729" spans="2:4" x14ac:dyDescent="0.25">
      <c r="B729" s="50"/>
      <c r="C729" s="42"/>
      <c r="D729" s="48"/>
    </row>
    <row r="730" spans="2:4" x14ac:dyDescent="0.25">
      <c r="B730" s="50"/>
      <c r="C730" s="42"/>
      <c r="D730" s="48"/>
    </row>
    <row r="731" spans="2:4" x14ac:dyDescent="0.25">
      <c r="B731" s="50"/>
      <c r="C731" s="42"/>
      <c r="D731" s="48"/>
    </row>
    <row r="732" spans="2:4" x14ac:dyDescent="0.25">
      <c r="B732" s="50"/>
      <c r="C732" s="42"/>
      <c r="D732" s="48"/>
    </row>
    <row r="733" spans="2:4" x14ac:dyDescent="0.25">
      <c r="B733" s="50"/>
      <c r="C733" s="42"/>
      <c r="D733" s="48"/>
    </row>
    <row r="734" spans="2:4" x14ac:dyDescent="0.25">
      <c r="B734" s="50"/>
      <c r="C734" s="42"/>
      <c r="D734" s="48"/>
    </row>
    <row r="735" spans="2:4" x14ac:dyDescent="0.25">
      <c r="B735" s="50"/>
      <c r="C735" s="42"/>
      <c r="D735" s="48"/>
    </row>
    <row r="736" spans="2:4" x14ac:dyDescent="0.25">
      <c r="B736" s="50"/>
      <c r="C736" s="42"/>
      <c r="D736" s="48"/>
    </row>
    <row r="737" spans="2:4" x14ac:dyDescent="0.25">
      <c r="B737" s="50"/>
      <c r="C737" s="42"/>
      <c r="D737" s="48"/>
    </row>
    <row r="738" spans="2:4" x14ac:dyDescent="0.25">
      <c r="B738" s="50"/>
      <c r="C738" s="42"/>
      <c r="D738" s="48"/>
    </row>
    <row r="739" spans="2:4" x14ac:dyDescent="0.25">
      <c r="B739" s="50"/>
      <c r="C739" s="42"/>
      <c r="D739" s="48"/>
    </row>
    <row r="740" spans="2:4" x14ac:dyDescent="0.25">
      <c r="B740" s="50"/>
      <c r="C740" s="42"/>
      <c r="D740" s="48"/>
    </row>
    <row r="741" spans="2:4" x14ac:dyDescent="0.25">
      <c r="B741" s="50"/>
      <c r="C741" s="42"/>
      <c r="D741" s="48"/>
    </row>
    <row r="742" spans="2:4" x14ac:dyDescent="0.25">
      <c r="B742" s="50"/>
      <c r="C742" s="42"/>
      <c r="D742" s="48"/>
    </row>
    <row r="743" spans="2:4" x14ac:dyDescent="0.25">
      <c r="B743" s="50"/>
      <c r="C743" s="42"/>
      <c r="D743" s="48"/>
    </row>
    <row r="744" spans="2:4" x14ac:dyDescent="0.25">
      <c r="B744" s="50"/>
      <c r="C744" s="42"/>
      <c r="D744" s="48"/>
    </row>
    <row r="745" spans="2:4" x14ac:dyDescent="0.25">
      <c r="B745" s="50"/>
      <c r="C745" s="42"/>
      <c r="D745" s="48"/>
    </row>
    <row r="746" spans="2:4" x14ac:dyDescent="0.25">
      <c r="B746" s="50"/>
      <c r="C746" s="42"/>
      <c r="D746" s="48"/>
    </row>
    <row r="747" spans="2:4" x14ac:dyDescent="0.25">
      <c r="B747" s="50"/>
      <c r="C747" s="42"/>
      <c r="D747" s="48"/>
    </row>
    <row r="748" spans="2:4" x14ac:dyDescent="0.25">
      <c r="B748" s="50"/>
      <c r="C748" s="42"/>
      <c r="D748" s="48"/>
    </row>
    <row r="749" spans="2:4" x14ac:dyDescent="0.25">
      <c r="B749" s="50"/>
      <c r="C749" s="42"/>
      <c r="D749" s="48"/>
    </row>
    <row r="750" spans="2:4" x14ac:dyDescent="0.25">
      <c r="B750" s="50"/>
      <c r="C750" s="42"/>
      <c r="D750" s="48"/>
    </row>
    <row r="751" spans="2:4" x14ac:dyDescent="0.25">
      <c r="B751" s="50"/>
      <c r="C751" s="42"/>
      <c r="D751" s="48"/>
    </row>
    <row r="752" spans="2:4" x14ac:dyDescent="0.25">
      <c r="B752" s="50"/>
      <c r="C752" s="42"/>
      <c r="D752" s="48"/>
    </row>
    <row r="753" spans="2:4" x14ac:dyDescent="0.25">
      <c r="B753" s="50"/>
      <c r="C753" s="42"/>
      <c r="D753" s="48"/>
    </row>
    <row r="754" spans="2:4" x14ac:dyDescent="0.25">
      <c r="B754" s="50"/>
      <c r="C754" s="42"/>
      <c r="D754" s="48"/>
    </row>
    <row r="755" spans="2:4" x14ac:dyDescent="0.25">
      <c r="B755" s="50"/>
      <c r="C755" s="42"/>
      <c r="D755" s="48"/>
    </row>
    <row r="756" spans="2:4" x14ac:dyDescent="0.25">
      <c r="B756" s="50"/>
      <c r="C756" s="42"/>
      <c r="D756" s="48"/>
    </row>
    <row r="757" spans="2:4" x14ac:dyDescent="0.25">
      <c r="B757" s="50"/>
      <c r="C757" s="42"/>
      <c r="D757" s="48"/>
    </row>
    <row r="758" spans="2:4" x14ac:dyDescent="0.25">
      <c r="B758" s="50"/>
      <c r="C758" s="42"/>
      <c r="D758" s="48"/>
    </row>
    <row r="759" spans="2:4" x14ac:dyDescent="0.25">
      <c r="B759" s="50"/>
      <c r="C759" s="42"/>
      <c r="D759" s="48"/>
    </row>
    <row r="760" spans="2:4" x14ac:dyDescent="0.25">
      <c r="B760" s="50"/>
      <c r="C760" s="42"/>
      <c r="D760" s="48"/>
    </row>
    <row r="761" spans="2:4" x14ac:dyDescent="0.25">
      <c r="B761" s="50"/>
      <c r="C761" s="42"/>
      <c r="D761" s="48"/>
    </row>
    <row r="762" spans="2:4" x14ac:dyDescent="0.25">
      <c r="B762" s="50"/>
      <c r="C762" s="42"/>
      <c r="D762" s="48"/>
    </row>
    <row r="763" spans="2:4" x14ac:dyDescent="0.25">
      <c r="B763" s="50"/>
      <c r="C763" s="42"/>
      <c r="D763" s="48"/>
    </row>
    <row r="764" spans="2:4" x14ac:dyDescent="0.25">
      <c r="B764" s="50"/>
      <c r="C764" s="42"/>
      <c r="D764" s="48"/>
    </row>
    <row r="765" spans="2:4" x14ac:dyDescent="0.25">
      <c r="B765" s="50"/>
      <c r="C765" s="42"/>
      <c r="D765" s="48"/>
    </row>
    <row r="766" spans="2:4" x14ac:dyDescent="0.25">
      <c r="B766" s="50"/>
      <c r="C766" s="42"/>
      <c r="D766" s="48"/>
    </row>
    <row r="767" spans="2:4" x14ac:dyDescent="0.25">
      <c r="B767" s="50"/>
      <c r="C767" s="42"/>
      <c r="D767" s="48"/>
    </row>
    <row r="768" spans="2:4" x14ac:dyDescent="0.25">
      <c r="B768" s="50"/>
      <c r="C768" s="42"/>
      <c r="D768" s="48"/>
    </row>
    <row r="769" spans="2:4" x14ac:dyDescent="0.25">
      <c r="B769" s="50"/>
      <c r="C769" s="42"/>
      <c r="D769" s="48"/>
    </row>
    <row r="770" spans="2:4" x14ac:dyDescent="0.25">
      <c r="B770" s="50"/>
      <c r="C770" s="42"/>
      <c r="D770" s="48"/>
    </row>
    <row r="771" spans="2:4" x14ac:dyDescent="0.25">
      <c r="B771" s="50"/>
      <c r="C771" s="42"/>
      <c r="D771" s="48"/>
    </row>
    <row r="772" spans="2:4" x14ac:dyDescent="0.25">
      <c r="B772" s="50"/>
      <c r="C772" s="42"/>
      <c r="D772" s="48"/>
    </row>
    <row r="773" spans="2:4" x14ac:dyDescent="0.25">
      <c r="B773" s="50"/>
      <c r="C773" s="42"/>
      <c r="D773" s="48"/>
    </row>
    <row r="774" spans="2:4" x14ac:dyDescent="0.25">
      <c r="B774" s="50"/>
      <c r="C774" s="42"/>
      <c r="D774" s="48"/>
    </row>
    <row r="775" spans="2:4" x14ac:dyDescent="0.25">
      <c r="B775" s="50"/>
      <c r="C775" s="42"/>
      <c r="D775" s="48"/>
    </row>
    <row r="776" spans="2:4" x14ac:dyDescent="0.25">
      <c r="B776" s="50"/>
      <c r="C776" s="42"/>
      <c r="D776" s="48"/>
    </row>
    <row r="777" spans="2:4" x14ac:dyDescent="0.25">
      <c r="B777" s="50"/>
      <c r="C777" s="42"/>
      <c r="D777" s="48"/>
    </row>
    <row r="778" spans="2:4" x14ac:dyDescent="0.25">
      <c r="B778" s="50"/>
      <c r="C778" s="42"/>
      <c r="D778" s="48"/>
    </row>
    <row r="779" spans="2:4" x14ac:dyDescent="0.25">
      <c r="B779" s="50"/>
      <c r="C779" s="42"/>
      <c r="D779" s="48"/>
    </row>
    <row r="780" spans="2:4" x14ac:dyDescent="0.25">
      <c r="B780" s="50"/>
      <c r="C780" s="42"/>
      <c r="D780" s="48"/>
    </row>
    <row r="781" spans="2:4" x14ac:dyDescent="0.25">
      <c r="B781" s="50"/>
      <c r="C781" s="42"/>
      <c r="D781" s="48"/>
    </row>
    <row r="782" spans="2:4" x14ac:dyDescent="0.25">
      <c r="B782" s="50"/>
      <c r="C782" s="42"/>
      <c r="D782" s="48"/>
    </row>
    <row r="783" spans="2:4" x14ac:dyDescent="0.25">
      <c r="B783" s="50"/>
      <c r="C783" s="42"/>
      <c r="D783" s="48"/>
    </row>
    <row r="784" spans="2:4" x14ac:dyDescent="0.25">
      <c r="B784" s="50"/>
      <c r="C784" s="42"/>
      <c r="D784" s="48"/>
    </row>
    <row r="785" spans="2:4" x14ac:dyDescent="0.25">
      <c r="B785" s="50"/>
      <c r="C785" s="42"/>
      <c r="D785" s="48"/>
    </row>
    <row r="786" spans="2:4" x14ac:dyDescent="0.25">
      <c r="B786" s="50"/>
      <c r="C786" s="42"/>
      <c r="D786" s="48"/>
    </row>
    <row r="787" spans="2:4" x14ac:dyDescent="0.25">
      <c r="B787" s="50"/>
      <c r="C787" s="42"/>
      <c r="D787" s="48"/>
    </row>
    <row r="788" spans="2:4" x14ac:dyDescent="0.25">
      <c r="B788" s="50"/>
      <c r="C788" s="42"/>
      <c r="D788" s="48"/>
    </row>
    <row r="789" spans="2:4" x14ac:dyDescent="0.25">
      <c r="B789" s="50"/>
      <c r="C789" s="42"/>
      <c r="D789" s="48"/>
    </row>
    <row r="790" spans="2:4" x14ac:dyDescent="0.25">
      <c r="B790" s="50"/>
      <c r="C790" s="42"/>
      <c r="D790" s="48"/>
    </row>
    <row r="791" spans="2:4" x14ac:dyDescent="0.25">
      <c r="B791" s="50"/>
      <c r="C791" s="42"/>
      <c r="D791" s="48"/>
    </row>
    <row r="792" spans="2:4" x14ac:dyDescent="0.25">
      <c r="B792" s="50"/>
      <c r="C792" s="42"/>
      <c r="D792" s="48"/>
    </row>
    <row r="793" spans="2:4" x14ac:dyDescent="0.25">
      <c r="B793" s="50"/>
      <c r="C793" s="42"/>
      <c r="D793" s="48"/>
    </row>
    <row r="794" spans="2:4" x14ac:dyDescent="0.25">
      <c r="B794" s="50"/>
      <c r="C794" s="42"/>
      <c r="D794" s="48"/>
    </row>
    <row r="795" spans="2:4" x14ac:dyDescent="0.25">
      <c r="B795" s="50"/>
      <c r="C795" s="42"/>
      <c r="D795" s="48"/>
    </row>
    <row r="796" spans="2:4" x14ac:dyDescent="0.25">
      <c r="B796" s="50"/>
      <c r="C796" s="42"/>
      <c r="D796" s="48"/>
    </row>
    <row r="797" spans="2:4" x14ac:dyDescent="0.25">
      <c r="B797" s="50"/>
      <c r="C797" s="42"/>
      <c r="D797" s="48"/>
    </row>
    <row r="798" spans="2:4" x14ac:dyDescent="0.25">
      <c r="B798" s="50"/>
      <c r="C798" s="42"/>
      <c r="D798" s="48"/>
    </row>
    <row r="799" spans="2:4" x14ac:dyDescent="0.25">
      <c r="B799" s="50"/>
      <c r="C799" s="42"/>
      <c r="D799" s="48"/>
    </row>
    <row r="800" spans="2:4" x14ac:dyDescent="0.25">
      <c r="B800" s="50"/>
      <c r="C800" s="42"/>
      <c r="D800" s="48"/>
    </row>
    <row r="801" spans="2:4" x14ac:dyDescent="0.25">
      <c r="B801" s="50"/>
      <c r="C801" s="42"/>
      <c r="D801" s="48"/>
    </row>
    <row r="802" spans="2:4" x14ac:dyDescent="0.25">
      <c r="B802" s="50"/>
      <c r="C802" s="42"/>
      <c r="D802" s="48"/>
    </row>
    <row r="803" spans="2:4" x14ac:dyDescent="0.25">
      <c r="B803" s="50"/>
      <c r="C803" s="42"/>
      <c r="D803" s="48"/>
    </row>
    <row r="804" spans="2:4" x14ac:dyDescent="0.25">
      <c r="B804" s="50"/>
      <c r="C804" s="42"/>
      <c r="D804" s="48"/>
    </row>
    <row r="805" spans="2:4" x14ac:dyDescent="0.25">
      <c r="B805" s="50"/>
      <c r="C805" s="42"/>
      <c r="D805" s="48"/>
    </row>
    <row r="806" spans="2:4" x14ac:dyDescent="0.25">
      <c r="B806" s="50"/>
      <c r="C806" s="42"/>
      <c r="D806" s="48"/>
    </row>
    <row r="807" spans="2:4" x14ac:dyDescent="0.25">
      <c r="B807" s="50"/>
      <c r="C807" s="42"/>
      <c r="D807" s="48"/>
    </row>
    <row r="808" spans="2:4" x14ac:dyDescent="0.25">
      <c r="B808" s="50"/>
      <c r="C808" s="42"/>
      <c r="D808" s="48"/>
    </row>
    <row r="809" spans="2:4" x14ac:dyDescent="0.25">
      <c r="B809" s="50"/>
      <c r="C809" s="42"/>
      <c r="D809" s="48"/>
    </row>
    <row r="810" spans="2:4" x14ac:dyDescent="0.25">
      <c r="B810" s="50"/>
      <c r="C810" s="42"/>
      <c r="D810" s="48"/>
    </row>
    <row r="811" spans="2:4" x14ac:dyDescent="0.25">
      <c r="B811" s="50"/>
      <c r="C811" s="42"/>
      <c r="D811" s="48"/>
    </row>
    <row r="812" spans="2:4" x14ac:dyDescent="0.25">
      <c r="B812" s="50"/>
      <c r="C812" s="42"/>
      <c r="D812" s="48"/>
    </row>
    <row r="813" spans="2:4" x14ac:dyDescent="0.25">
      <c r="B813" s="50"/>
      <c r="C813" s="42"/>
      <c r="D813" s="48"/>
    </row>
    <row r="814" spans="2:4" x14ac:dyDescent="0.25">
      <c r="B814" s="50"/>
      <c r="C814" s="42"/>
      <c r="D814" s="48"/>
    </row>
    <row r="815" spans="2:4" x14ac:dyDescent="0.25">
      <c r="B815" s="50"/>
      <c r="C815" s="42"/>
      <c r="D815" s="48"/>
    </row>
    <row r="816" spans="2:4" x14ac:dyDescent="0.25">
      <c r="B816" s="50"/>
      <c r="C816" s="42"/>
      <c r="D816" s="48"/>
    </row>
    <row r="817" spans="2:4" x14ac:dyDescent="0.25">
      <c r="B817" s="50"/>
      <c r="C817" s="42"/>
      <c r="D817" s="48"/>
    </row>
    <row r="818" spans="2:4" x14ac:dyDescent="0.25">
      <c r="B818" s="50"/>
      <c r="C818" s="42"/>
      <c r="D818" s="48"/>
    </row>
    <row r="819" spans="2:4" x14ac:dyDescent="0.25">
      <c r="B819" s="50"/>
      <c r="C819" s="42"/>
      <c r="D819" s="48"/>
    </row>
    <row r="820" spans="2:4" x14ac:dyDescent="0.25">
      <c r="B820" s="50"/>
      <c r="C820" s="42"/>
      <c r="D820" s="48"/>
    </row>
    <row r="821" spans="2:4" x14ac:dyDescent="0.25">
      <c r="B821" s="50"/>
      <c r="C821" s="42"/>
      <c r="D821" s="48"/>
    </row>
    <row r="822" spans="2:4" x14ac:dyDescent="0.25">
      <c r="B822" s="50"/>
      <c r="C822" s="42"/>
      <c r="D822" s="48"/>
    </row>
    <row r="823" spans="2:4" x14ac:dyDescent="0.25">
      <c r="B823" s="50"/>
      <c r="C823" s="42"/>
      <c r="D823" s="48"/>
    </row>
    <row r="824" spans="2:4" x14ac:dyDescent="0.25">
      <c r="B824" s="50"/>
      <c r="C824" s="42"/>
      <c r="D824" s="48"/>
    </row>
    <row r="825" spans="2:4" x14ac:dyDescent="0.25">
      <c r="B825" s="50"/>
      <c r="C825" s="42"/>
      <c r="D825" s="48"/>
    </row>
    <row r="826" spans="2:4" x14ac:dyDescent="0.25">
      <c r="B826" s="50"/>
      <c r="C826" s="42"/>
      <c r="D826" s="48"/>
    </row>
    <row r="827" spans="2:4" x14ac:dyDescent="0.25">
      <c r="B827" s="50"/>
      <c r="C827" s="42"/>
      <c r="D827" s="48"/>
    </row>
    <row r="828" spans="2:4" x14ac:dyDescent="0.25">
      <c r="B828" s="50"/>
      <c r="C828" s="42"/>
      <c r="D828" s="48"/>
    </row>
    <row r="829" spans="2:4" x14ac:dyDescent="0.25">
      <c r="B829" s="50"/>
      <c r="C829" s="42"/>
      <c r="D829" s="48"/>
    </row>
    <row r="830" spans="2:4" x14ac:dyDescent="0.25">
      <c r="B830" s="50"/>
      <c r="C830" s="42"/>
      <c r="D830" s="48"/>
    </row>
    <row r="831" spans="2:4" x14ac:dyDescent="0.25">
      <c r="B831" s="50"/>
      <c r="C831" s="42"/>
      <c r="D831" s="48"/>
    </row>
    <row r="832" spans="2:4" x14ac:dyDescent="0.25">
      <c r="B832" s="50"/>
      <c r="C832" s="42"/>
      <c r="D832" s="48"/>
    </row>
    <row r="833" spans="2:4" x14ac:dyDescent="0.25">
      <c r="B833" s="50"/>
      <c r="C833" s="42"/>
      <c r="D833" s="48"/>
    </row>
    <row r="834" spans="2:4" x14ac:dyDescent="0.25">
      <c r="B834" s="50"/>
      <c r="C834" s="42"/>
      <c r="D834" s="48"/>
    </row>
    <row r="835" spans="2:4" x14ac:dyDescent="0.25">
      <c r="B835" s="50"/>
      <c r="C835" s="42"/>
      <c r="D835" s="48"/>
    </row>
    <row r="836" spans="2:4" x14ac:dyDescent="0.25">
      <c r="B836" s="50"/>
      <c r="C836" s="42"/>
      <c r="D836" s="48"/>
    </row>
    <row r="837" spans="2:4" x14ac:dyDescent="0.25">
      <c r="B837" s="50"/>
      <c r="C837" s="42"/>
      <c r="D837" s="48"/>
    </row>
    <row r="838" spans="2:4" x14ac:dyDescent="0.25">
      <c r="B838" s="50"/>
      <c r="C838" s="42"/>
      <c r="D838" s="48"/>
    </row>
    <row r="839" spans="2:4" x14ac:dyDescent="0.25">
      <c r="B839" s="50"/>
      <c r="C839" s="42"/>
      <c r="D839" s="48"/>
    </row>
    <row r="840" spans="2:4" x14ac:dyDescent="0.25">
      <c r="B840" s="50"/>
      <c r="C840" s="42"/>
      <c r="D840" s="48"/>
    </row>
    <row r="841" spans="2:4" x14ac:dyDescent="0.25">
      <c r="B841" s="50"/>
      <c r="C841" s="42"/>
      <c r="D841" s="48"/>
    </row>
    <row r="842" spans="2:4" x14ac:dyDescent="0.25">
      <c r="B842" s="50"/>
      <c r="C842" s="42"/>
      <c r="D842" s="48"/>
    </row>
    <row r="843" spans="2:4" x14ac:dyDescent="0.25">
      <c r="B843" s="50"/>
      <c r="C843" s="42"/>
      <c r="D843" s="48"/>
    </row>
    <row r="844" spans="2:4" x14ac:dyDescent="0.25">
      <c r="B844" s="50"/>
      <c r="C844" s="42"/>
      <c r="D844" s="48"/>
    </row>
    <row r="845" spans="2:4" x14ac:dyDescent="0.25">
      <c r="B845" s="50"/>
      <c r="C845" s="42"/>
      <c r="D845" s="48"/>
    </row>
    <row r="846" spans="2:4" x14ac:dyDescent="0.25">
      <c r="B846" s="50"/>
      <c r="C846" s="42"/>
      <c r="D846" s="48"/>
    </row>
    <row r="847" spans="2:4" x14ac:dyDescent="0.25">
      <c r="B847" s="50"/>
      <c r="C847" s="42"/>
      <c r="D847" s="48"/>
    </row>
    <row r="848" spans="2:4" x14ac:dyDescent="0.25">
      <c r="B848" s="50"/>
      <c r="C848" s="42"/>
      <c r="D848" s="48"/>
    </row>
    <row r="849" spans="2:4" x14ac:dyDescent="0.25">
      <c r="B849" s="50"/>
      <c r="C849" s="42"/>
      <c r="D849" s="48"/>
    </row>
    <row r="850" spans="2:4" x14ac:dyDescent="0.25">
      <c r="B850" s="50"/>
      <c r="C850" s="42"/>
      <c r="D850" s="48"/>
    </row>
    <row r="851" spans="2:4" x14ac:dyDescent="0.25">
      <c r="B851" s="50"/>
      <c r="C851" s="42"/>
      <c r="D851" s="48"/>
    </row>
    <row r="852" spans="2:4" x14ac:dyDescent="0.25">
      <c r="B852" s="50"/>
      <c r="C852" s="42"/>
      <c r="D852" s="48"/>
    </row>
    <row r="853" spans="2:4" x14ac:dyDescent="0.25">
      <c r="B853" s="50"/>
      <c r="C853" s="42"/>
      <c r="D853" s="48"/>
    </row>
    <row r="854" spans="2:4" x14ac:dyDescent="0.25">
      <c r="B854" s="50"/>
      <c r="C854" s="42"/>
      <c r="D854" s="48"/>
    </row>
    <row r="855" spans="2:4" x14ac:dyDescent="0.25">
      <c r="B855" s="50"/>
      <c r="C855" s="42"/>
      <c r="D855" s="48"/>
    </row>
    <row r="856" spans="2:4" x14ac:dyDescent="0.25">
      <c r="B856" s="50"/>
      <c r="C856" s="42"/>
      <c r="D856" s="48"/>
    </row>
    <row r="857" spans="2:4" x14ac:dyDescent="0.25">
      <c r="B857" s="50"/>
      <c r="C857" s="42"/>
      <c r="D857" s="48"/>
    </row>
    <row r="858" spans="2:4" x14ac:dyDescent="0.25">
      <c r="B858" s="50"/>
      <c r="C858" s="42"/>
      <c r="D858" s="48"/>
    </row>
    <row r="859" spans="2:4" x14ac:dyDescent="0.25">
      <c r="B859" s="50"/>
      <c r="C859" s="42"/>
      <c r="D859" s="48"/>
    </row>
    <row r="860" spans="2:4" x14ac:dyDescent="0.25">
      <c r="B860" s="50"/>
      <c r="C860" s="42"/>
      <c r="D860" s="48"/>
    </row>
    <row r="861" spans="2:4" x14ac:dyDescent="0.25">
      <c r="B861" s="50"/>
      <c r="C861" s="42"/>
      <c r="D861" s="48"/>
    </row>
    <row r="862" spans="2:4" x14ac:dyDescent="0.25">
      <c r="B862" s="50"/>
      <c r="C862" s="42"/>
      <c r="D862" s="48"/>
    </row>
    <row r="863" spans="2:4" x14ac:dyDescent="0.25">
      <c r="B863" s="50"/>
      <c r="C863" s="42"/>
      <c r="D863" s="48"/>
    </row>
    <row r="864" spans="2:4" x14ac:dyDescent="0.25">
      <c r="B864" s="50"/>
      <c r="C864" s="42"/>
      <c r="D864" s="48"/>
    </row>
    <row r="865" spans="2:4" x14ac:dyDescent="0.25">
      <c r="B865" s="50"/>
      <c r="C865" s="42"/>
      <c r="D865" s="48"/>
    </row>
    <row r="866" spans="2:4" x14ac:dyDescent="0.25">
      <c r="B866" s="50"/>
      <c r="C866" s="42"/>
      <c r="D866" s="48"/>
    </row>
    <row r="867" spans="2:4" x14ac:dyDescent="0.25">
      <c r="B867" s="50"/>
      <c r="C867" s="42"/>
      <c r="D867" s="48"/>
    </row>
    <row r="868" spans="2:4" x14ac:dyDescent="0.25">
      <c r="B868" s="50"/>
      <c r="C868" s="42"/>
      <c r="D868" s="48"/>
    </row>
    <row r="869" spans="2:4" x14ac:dyDescent="0.25">
      <c r="B869" s="50"/>
      <c r="C869" s="42"/>
      <c r="D869" s="48"/>
    </row>
    <row r="870" spans="2:4" x14ac:dyDescent="0.25">
      <c r="B870" s="50"/>
      <c r="C870" s="42"/>
      <c r="D870" s="48"/>
    </row>
    <row r="871" spans="2:4" x14ac:dyDescent="0.25">
      <c r="B871" s="50"/>
      <c r="C871" s="42"/>
      <c r="D871" s="48"/>
    </row>
    <row r="872" spans="2:4" x14ac:dyDescent="0.25">
      <c r="B872" s="50"/>
      <c r="C872" s="42"/>
      <c r="D872" s="48"/>
    </row>
    <row r="873" spans="2:4" x14ac:dyDescent="0.25">
      <c r="B873" s="50"/>
      <c r="C873" s="42"/>
      <c r="D873" s="48"/>
    </row>
    <row r="874" spans="2:4" x14ac:dyDescent="0.25">
      <c r="B874" s="50"/>
      <c r="C874" s="42"/>
      <c r="D874" s="48"/>
    </row>
    <row r="875" spans="2:4" x14ac:dyDescent="0.25">
      <c r="B875" s="50"/>
      <c r="C875" s="42"/>
      <c r="D875" s="48"/>
    </row>
    <row r="876" spans="2:4" x14ac:dyDescent="0.25">
      <c r="B876" s="50"/>
      <c r="C876" s="42"/>
      <c r="D876" s="48"/>
    </row>
    <row r="877" spans="2:4" x14ac:dyDescent="0.25">
      <c r="B877" s="50"/>
      <c r="C877" s="42"/>
      <c r="D877" s="48"/>
    </row>
    <row r="878" spans="2:4" x14ac:dyDescent="0.25">
      <c r="B878" s="50"/>
      <c r="C878" s="42"/>
      <c r="D878" s="48"/>
    </row>
    <row r="879" spans="2:4" x14ac:dyDescent="0.25">
      <c r="B879" s="50"/>
      <c r="C879" s="42"/>
      <c r="D879" s="48"/>
    </row>
    <row r="880" spans="2:4" x14ac:dyDescent="0.25">
      <c r="B880" s="50"/>
      <c r="C880" s="42"/>
      <c r="D880" s="48"/>
    </row>
    <row r="881" spans="2:4" x14ac:dyDescent="0.25">
      <c r="B881" s="50"/>
      <c r="C881" s="42"/>
      <c r="D881" s="48"/>
    </row>
    <row r="882" spans="2:4" x14ac:dyDescent="0.25">
      <c r="B882" s="50"/>
      <c r="C882" s="42"/>
      <c r="D882" s="48"/>
    </row>
    <row r="883" spans="2:4" x14ac:dyDescent="0.25">
      <c r="B883" s="50"/>
      <c r="C883" s="42"/>
      <c r="D883" s="48"/>
    </row>
    <row r="884" spans="2:4" x14ac:dyDescent="0.25">
      <c r="B884" s="50"/>
      <c r="C884" s="42"/>
      <c r="D884" s="48"/>
    </row>
    <row r="885" spans="2:4" x14ac:dyDescent="0.25">
      <c r="B885" s="50"/>
      <c r="C885" s="42"/>
      <c r="D885" s="48"/>
    </row>
    <row r="886" spans="2:4" x14ac:dyDescent="0.25">
      <c r="B886" s="50"/>
      <c r="C886" s="42"/>
      <c r="D886" s="48"/>
    </row>
    <row r="887" spans="2:4" x14ac:dyDescent="0.25">
      <c r="B887" s="50"/>
      <c r="C887" s="42"/>
      <c r="D887" s="48"/>
    </row>
    <row r="888" spans="2:4" x14ac:dyDescent="0.25">
      <c r="B888" s="50"/>
      <c r="C888" s="42"/>
      <c r="D888" s="48"/>
    </row>
    <row r="889" spans="2:4" x14ac:dyDescent="0.25">
      <c r="B889" s="50"/>
      <c r="C889" s="42"/>
      <c r="D889" s="48"/>
    </row>
    <row r="890" spans="2:4" x14ac:dyDescent="0.25">
      <c r="B890" s="50"/>
      <c r="C890" s="42"/>
      <c r="D890" s="48"/>
    </row>
    <row r="891" spans="2:4" x14ac:dyDescent="0.25">
      <c r="B891" s="50"/>
      <c r="C891" s="42"/>
      <c r="D891" s="48"/>
    </row>
    <row r="892" spans="2:4" x14ac:dyDescent="0.25">
      <c r="B892" s="50"/>
      <c r="C892" s="42"/>
      <c r="D892" s="48"/>
    </row>
    <row r="893" spans="2:4" x14ac:dyDescent="0.25">
      <c r="B893" s="50"/>
      <c r="C893" s="42"/>
      <c r="D893" s="48"/>
    </row>
    <row r="894" spans="2:4" x14ac:dyDescent="0.25">
      <c r="B894" s="50"/>
      <c r="C894" s="42"/>
      <c r="D894" s="48"/>
    </row>
    <row r="895" spans="2:4" x14ac:dyDescent="0.25">
      <c r="B895" s="50"/>
      <c r="C895" s="42"/>
      <c r="D895" s="48"/>
    </row>
    <row r="896" spans="2:4" x14ac:dyDescent="0.25">
      <c r="B896" s="50"/>
      <c r="C896" s="42"/>
      <c r="D896" s="48"/>
    </row>
    <row r="897" spans="2:4" x14ac:dyDescent="0.25">
      <c r="B897" s="50"/>
      <c r="C897" s="42"/>
      <c r="D897" s="48"/>
    </row>
    <row r="898" spans="2:4" x14ac:dyDescent="0.25">
      <c r="B898" s="50"/>
      <c r="C898" s="42"/>
      <c r="D898" s="48"/>
    </row>
    <row r="899" spans="2:4" x14ac:dyDescent="0.25">
      <c r="B899" s="50"/>
      <c r="C899" s="42"/>
      <c r="D899" s="48"/>
    </row>
    <row r="900" spans="2:4" x14ac:dyDescent="0.25">
      <c r="B900" s="50"/>
      <c r="C900" s="42"/>
      <c r="D900" s="48"/>
    </row>
    <row r="901" spans="2:4" x14ac:dyDescent="0.25">
      <c r="B901" s="50"/>
      <c r="C901" s="42"/>
      <c r="D901" s="48"/>
    </row>
    <row r="902" spans="2:4" x14ac:dyDescent="0.25">
      <c r="B902" s="50"/>
      <c r="C902" s="42"/>
      <c r="D902" s="48"/>
    </row>
    <row r="903" spans="2:4" x14ac:dyDescent="0.25">
      <c r="B903" s="50"/>
      <c r="C903" s="42"/>
      <c r="D903" s="48"/>
    </row>
    <row r="904" spans="2:4" x14ac:dyDescent="0.25">
      <c r="B904" s="50"/>
      <c r="C904" s="42"/>
      <c r="D904" s="48"/>
    </row>
    <row r="905" spans="2:4" x14ac:dyDescent="0.25">
      <c r="B905" s="50"/>
      <c r="C905" s="42"/>
      <c r="D905" s="48"/>
    </row>
    <row r="906" spans="2:4" x14ac:dyDescent="0.25">
      <c r="B906" s="50"/>
      <c r="C906" s="42"/>
      <c r="D906" s="48"/>
    </row>
    <row r="907" spans="2:4" x14ac:dyDescent="0.25">
      <c r="B907" s="50"/>
      <c r="C907" s="42"/>
      <c r="D907" s="48"/>
    </row>
    <row r="908" spans="2:4" x14ac:dyDescent="0.25">
      <c r="B908" s="50"/>
      <c r="C908" s="42"/>
      <c r="D908" s="48"/>
    </row>
    <row r="909" spans="2:4" x14ac:dyDescent="0.25">
      <c r="B909" s="50"/>
      <c r="C909" s="42"/>
      <c r="D909" s="48"/>
    </row>
    <row r="910" spans="2:4" x14ac:dyDescent="0.25">
      <c r="B910" s="50"/>
      <c r="C910" s="42"/>
      <c r="D910" s="48"/>
    </row>
    <row r="911" spans="2:4" x14ac:dyDescent="0.25">
      <c r="B911" s="50"/>
      <c r="C911" s="42"/>
      <c r="D911" s="48"/>
    </row>
    <row r="912" spans="2:4" x14ac:dyDescent="0.25">
      <c r="B912" s="50"/>
      <c r="C912" s="42"/>
      <c r="D912" s="48"/>
    </row>
    <row r="913" spans="2:4" x14ac:dyDescent="0.25">
      <c r="B913" s="50"/>
      <c r="C913" s="42"/>
      <c r="D913" s="48"/>
    </row>
    <row r="914" spans="2:4" x14ac:dyDescent="0.25">
      <c r="B914" s="50"/>
      <c r="C914" s="42"/>
      <c r="D914" s="48"/>
    </row>
    <row r="915" spans="2:4" x14ac:dyDescent="0.25">
      <c r="B915" s="50"/>
      <c r="C915" s="42"/>
      <c r="D915" s="48"/>
    </row>
    <row r="916" spans="2:4" x14ac:dyDescent="0.25">
      <c r="B916" s="50"/>
      <c r="C916" s="42"/>
      <c r="D916" s="48"/>
    </row>
    <row r="917" spans="2:4" x14ac:dyDescent="0.25">
      <c r="B917" s="50"/>
      <c r="C917" s="42"/>
      <c r="D917" s="48"/>
    </row>
    <row r="918" spans="2:4" x14ac:dyDescent="0.25">
      <c r="B918" s="50"/>
      <c r="C918" s="42"/>
      <c r="D918" s="48"/>
    </row>
    <row r="919" spans="2:4" x14ac:dyDescent="0.25">
      <c r="B919" s="50"/>
      <c r="C919" s="42"/>
      <c r="D919" s="48"/>
    </row>
    <row r="920" spans="2:4" x14ac:dyDescent="0.25">
      <c r="B920" s="50"/>
      <c r="C920" s="42"/>
      <c r="D920" s="48"/>
    </row>
    <row r="921" spans="2:4" x14ac:dyDescent="0.25">
      <c r="B921" s="50"/>
      <c r="C921" s="42"/>
      <c r="D921" s="48"/>
    </row>
    <row r="922" spans="2:4" x14ac:dyDescent="0.25">
      <c r="B922" s="50"/>
      <c r="C922" s="42"/>
      <c r="D922" s="48"/>
    </row>
    <row r="923" spans="2:4" x14ac:dyDescent="0.25">
      <c r="B923" s="50"/>
      <c r="C923" s="42"/>
      <c r="D923" s="48"/>
    </row>
    <row r="924" spans="2:4" x14ac:dyDescent="0.25">
      <c r="B924" s="50"/>
      <c r="C924" s="42"/>
      <c r="D924" s="48"/>
    </row>
    <row r="925" spans="2:4" x14ac:dyDescent="0.25">
      <c r="B925" s="50"/>
      <c r="C925" s="42"/>
      <c r="D925" s="48"/>
    </row>
    <row r="926" spans="2:4" x14ac:dyDescent="0.25">
      <c r="B926" s="50"/>
      <c r="C926" s="42"/>
      <c r="D926" s="48"/>
    </row>
    <row r="927" spans="2:4" x14ac:dyDescent="0.25">
      <c r="B927" s="50"/>
      <c r="C927" s="42"/>
      <c r="D927" s="48"/>
    </row>
    <row r="928" spans="2:4" x14ac:dyDescent="0.25">
      <c r="B928" s="50"/>
      <c r="C928" s="42"/>
      <c r="D928" s="48"/>
    </row>
    <row r="929" spans="2:4" x14ac:dyDescent="0.25">
      <c r="B929" s="50"/>
      <c r="C929" s="42"/>
      <c r="D929" s="48"/>
    </row>
    <row r="930" spans="2:4" x14ac:dyDescent="0.25">
      <c r="B930" s="50"/>
      <c r="C930" s="42"/>
      <c r="D930" s="48"/>
    </row>
    <row r="931" spans="2:4" x14ac:dyDescent="0.25">
      <c r="B931" s="50"/>
      <c r="C931" s="42"/>
      <c r="D931" s="48"/>
    </row>
    <row r="932" spans="2:4" x14ac:dyDescent="0.25">
      <c r="B932" s="50"/>
      <c r="C932" s="42"/>
      <c r="D932" s="48"/>
    </row>
    <row r="933" spans="2:4" x14ac:dyDescent="0.25">
      <c r="B933" s="50"/>
      <c r="C933" s="42"/>
      <c r="D933" s="48"/>
    </row>
    <row r="934" spans="2:4" x14ac:dyDescent="0.25">
      <c r="B934" s="50"/>
      <c r="C934" s="42"/>
      <c r="D934" s="48"/>
    </row>
    <row r="935" spans="2:4" x14ac:dyDescent="0.25">
      <c r="B935" s="50"/>
      <c r="C935" s="42"/>
      <c r="D935" s="48"/>
    </row>
    <row r="936" spans="2:4" x14ac:dyDescent="0.25">
      <c r="B936" s="50"/>
      <c r="C936" s="42"/>
      <c r="D936" s="48"/>
    </row>
    <row r="937" spans="2:4" x14ac:dyDescent="0.25">
      <c r="B937" s="50"/>
      <c r="C937" s="42"/>
      <c r="D937" s="48"/>
    </row>
    <row r="938" spans="2:4" x14ac:dyDescent="0.25">
      <c r="B938" s="50"/>
      <c r="C938" s="42"/>
      <c r="D938" s="48"/>
    </row>
    <row r="939" spans="2:4" x14ac:dyDescent="0.25">
      <c r="B939" s="50"/>
      <c r="C939" s="42"/>
      <c r="D939" s="48"/>
    </row>
    <row r="940" spans="2:4" x14ac:dyDescent="0.25">
      <c r="B940" s="50"/>
      <c r="C940" s="42"/>
      <c r="D940" s="48"/>
    </row>
    <row r="941" spans="2:4" x14ac:dyDescent="0.25">
      <c r="B941" s="50"/>
      <c r="C941" s="42"/>
      <c r="D941" s="48"/>
    </row>
    <row r="942" spans="2:4" x14ac:dyDescent="0.25">
      <c r="B942" s="50"/>
      <c r="C942" s="42"/>
      <c r="D942" s="48"/>
    </row>
    <row r="943" spans="2:4" x14ac:dyDescent="0.25">
      <c r="B943" s="50"/>
      <c r="C943" s="42"/>
      <c r="D943" s="48"/>
    </row>
    <row r="944" spans="2:4" x14ac:dyDescent="0.25">
      <c r="B944" s="50"/>
      <c r="C944" s="42"/>
      <c r="D944" s="48"/>
    </row>
    <row r="945" spans="2:4" x14ac:dyDescent="0.25">
      <c r="B945" s="50"/>
      <c r="C945" s="42"/>
      <c r="D945" s="48"/>
    </row>
    <row r="946" spans="2:4" x14ac:dyDescent="0.25">
      <c r="B946" s="50"/>
      <c r="C946" s="42"/>
      <c r="D946" s="48"/>
    </row>
    <row r="947" spans="2:4" x14ac:dyDescent="0.25">
      <c r="B947" s="50"/>
      <c r="C947" s="42"/>
      <c r="D947" s="48"/>
    </row>
    <row r="948" spans="2:4" x14ac:dyDescent="0.25">
      <c r="B948" s="50"/>
      <c r="C948" s="42"/>
      <c r="D948" s="48"/>
    </row>
    <row r="949" spans="2:4" x14ac:dyDescent="0.25">
      <c r="B949" s="50"/>
      <c r="C949" s="42"/>
      <c r="D949" s="48"/>
    </row>
    <row r="950" spans="2:4" x14ac:dyDescent="0.25">
      <c r="B950" s="50"/>
      <c r="C950" s="42"/>
      <c r="D950" s="48"/>
    </row>
    <row r="951" spans="2:4" x14ac:dyDescent="0.25">
      <c r="B951" s="50"/>
      <c r="C951" s="42"/>
      <c r="D951" s="48"/>
    </row>
    <row r="952" spans="2:4" x14ac:dyDescent="0.25">
      <c r="B952" s="50"/>
      <c r="C952" s="42"/>
      <c r="D952" s="48"/>
    </row>
    <row r="953" spans="2:4" x14ac:dyDescent="0.25">
      <c r="B953" s="50"/>
      <c r="C953" s="42"/>
      <c r="D953" s="48"/>
    </row>
    <row r="954" spans="2:4" x14ac:dyDescent="0.25">
      <c r="B954" s="50"/>
      <c r="C954" s="42"/>
      <c r="D954" s="48"/>
    </row>
    <row r="955" spans="2:4" x14ac:dyDescent="0.25">
      <c r="B955" s="50"/>
      <c r="C955" s="42"/>
      <c r="D955" s="48"/>
    </row>
    <row r="956" spans="2:4" x14ac:dyDescent="0.25">
      <c r="B956" s="50"/>
      <c r="C956" s="42"/>
      <c r="D956" s="48"/>
    </row>
    <row r="957" spans="2:4" x14ac:dyDescent="0.25">
      <c r="B957" s="50"/>
      <c r="C957" s="42"/>
      <c r="D957" s="48"/>
    </row>
    <row r="958" spans="2:4" x14ac:dyDescent="0.25">
      <c r="B958" s="50"/>
      <c r="C958" s="42"/>
      <c r="D958" s="48"/>
    </row>
    <row r="959" spans="2:4" x14ac:dyDescent="0.25">
      <c r="B959" s="50"/>
      <c r="C959" s="42"/>
      <c r="D959" s="48"/>
    </row>
    <row r="960" spans="2:4" x14ac:dyDescent="0.25">
      <c r="B960" s="50"/>
      <c r="C960" s="42"/>
      <c r="D960" s="48"/>
    </row>
    <row r="961" spans="2:4" x14ac:dyDescent="0.25">
      <c r="B961" s="50"/>
      <c r="C961" s="42"/>
      <c r="D961" s="48"/>
    </row>
    <row r="962" spans="2:4" x14ac:dyDescent="0.25">
      <c r="B962" s="50"/>
      <c r="C962" s="42"/>
      <c r="D962" s="48"/>
    </row>
    <row r="963" spans="2:4" x14ac:dyDescent="0.25">
      <c r="B963" s="50"/>
      <c r="C963" s="42"/>
      <c r="D963" s="48"/>
    </row>
    <row r="964" spans="2:4" x14ac:dyDescent="0.25">
      <c r="B964" s="50"/>
      <c r="C964" s="42"/>
      <c r="D964" s="48"/>
    </row>
    <row r="965" spans="2:4" x14ac:dyDescent="0.25">
      <c r="B965" s="50"/>
      <c r="C965" s="42"/>
      <c r="D965" s="48"/>
    </row>
    <row r="966" spans="2:4" x14ac:dyDescent="0.25">
      <c r="B966" s="50"/>
      <c r="C966" s="42"/>
      <c r="D966" s="48"/>
    </row>
    <row r="967" spans="2:4" x14ac:dyDescent="0.25">
      <c r="B967" s="50"/>
      <c r="C967" s="42"/>
      <c r="D967" s="48"/>
    </row>
    <row r="968" spans="2:4" x14ac:dyDescent="0.25">
      <c r="B968" s="50"/>
      <c r="C968" s="42"/>
      <c r="D968" s="48"/>
    </row>
    <row r="969" spans="2:4" x14ac:dyDescent="0.25">
      <c r="B969" s="50"/>
      <c r="C969" s="42"/>
      <c r="D969" s="48"/>
    </row>
    <row r="970" spans="2:4" x14ac:dyDescent="0.25">
      <c r="B970" s="50"/>
      <c r="C970" s="42"/>
      <c r="D970" s="48"/>
    </row>
    <row r="971" spans="2:4" x14ac:dyDescent="0.25">
      <c r="B971" s="50"/>
      <c r="C971" s="42"/>
      <c r="D971" s="48"/>
    </row>
    <row r="972" spans="2:4" x14ac:dyDescent="0.25">
      <c r="B972" s="50"/>
      <c r="C972" s="42"/>
      <c r="D972" s="48"/>
    </row>
    <row r="973" spans="2:4" x14ac:dyDescent="0.25">
      <c r="B973" s="50"/>
      <c r="C973" s="42"/>
      <c r="D973" s="48"/>
    </row>
    <row r="974" spans="2:4" x14ac:dyDescent="0.25">
      <c r="B974" s="50"/>
      <c r="C974" s="42"/>
      <c r="D974" s="48"/>
    </row>
    <row r="975" spans="2:4" x14ac:dyDescent="0.25">
      <c r="B975" s="50"/>
      <c r="C975" s="42"/>
      <c r="D975" s="48"/>
    </row>
    <row r="976" spans="2:4" x14ac:dyDescent="0.25">
      <c r="B976" s="50"/>
      <c r="C976" s="42"/>
      <c r="D976" s="48"/>
    </row>
    <row r="977" spans="2:4" x14ac:dyDescent="0.25">
      <c r="B977" s="50"/>
      <c r="C977" s="42"/>
      <c r="D977" s="48"/>
    </row>
    <row r="978" spans="2:4" x14ac:dyDescent="0.25">
      <c r="B978" s="50"/>
      <c r="C978" s="42"/>
      <c r="D978" s="48"/>
    </row>
    <row r="979" spans="2:4" x14ac:dyDescent="0.25">
      <c r="B979" s="50"/>
      <c r="C979" s="42"/>
      <c r="D979" s="48"/>
    </row>
    <row r="980" spans="2:4" x14ac:dyDescent="0.25">
      <c r="B980" s="50"/>
      <c r="C980" s="42"/>
      <c r="D980" s="48"/>
    </row>
    <row r="981" spans="2:4" x14ac:dyDescent="0.25">
      <c r="B981" s="50"/>
      <c r="C981" s="42"/>
      <c r="D981" s="48"/>
    </row>
    <row r="982" spans="2:4" x14ac:dyDescent="0.25">
      <c r="B982" s="50"/>
      <c r="C982" s="42"/>
      <c r="D982" s="48"/>
    </row>
    <row r="983" spans="2:4" x14ac:dyDescent="0.25">
      <c r="B983" s="50"/>
      <c r="C983" s="42"/>
      <c r="D983" s="48"/>
    </row>
    <row r="984" spans="2:4" x14ac:dyDescent="0.25">
      <c r="B984" s="50"/>
      <c r="C984" s="42"/>
      <c r="D984" s="48"/>
    </row>
    <row r="985" spans="2:4" x14ac:dyDescent="0.25">
      <c r="B985" s="50"/>
      <c r="C985" s="42"/>
      <c r="D985" s="48"/>
    </row>
    <row r="986" spans="2:4" x14ac:dyDescent="0.25">
      <c r="B986" s="50"/>
      <c r="C986" s="42"/>
      <c r="D986" s="48"/>
    </row>
    <row r="987" spans="2:4" x14ac:dyDescent="0.25">
      <c r="B987" s="50"/>
      <c r="C987" s="42"/>
      <c r="D987" s="48"/>
    </row>
    <row r="988" spans="2:4" x14ac:dyDescent="0.25">
      <c r="B988" s="50"/>
      <c r="C988" s="42"/>
      <c r="D988" s="48"/>
    </row>
    <row r="989" spans="2:4" x14ac:dyDescent="0.25">
      <c r="B989" s="50"/>
      <c r="C989" s="42"/>
      <c r="D989" s="48"/>
    </row>
    <row r="990" spans="2:4" x14ac:dyDescent="0.25">
      <c r="B990" s="50"/>
      <c r="C990" s="42"/>
      <c r="D990" s="48"/>
    </row>
    <row r="991" spans="2:4" x14ac:dyDescent="0.25">
      <c r="B991" s="50"/>
      <c r="C991" s="42"/>
      <c r="D991" s="48"/>
    </row>
    <row r="992" spans="2:4" x14ac:dyDescent="0.25">
      <c r="B992" s="50"/>
      <c r="C992" s="42"/>
      <c r="D992" s="48"/>
    </row>
    <row r="993" spans="2:4" x14ac:dyDescent="0.25">
      <c r="B993" s="50"/>
      <c r="C993" s="42"/>
      <c r="D993" s="48"/>
    </row>
    <row r="994" spans="2:4" x14ac:dyDescent="0.25">
      <c r="B994" s="50"/>
      <c r="C994" s="42"/>
      <c r="D994" s="48"/>
    </row>
    <row r="995" spans="2:4" x14ac:dyDescent="0.25">
      <c r="B995" s="50"/>
      <c r="C995" s="42"/>
      <c r="D995" s="48"/>
    </row>
    <row r="996" spans="2:4" x14ac:dyDescent="0.25">
      <c r="B996" s="50"/>
      <c r="C996" s="42"/>
      <c r="D996" s="48"/>
    </row>
    <row r="997" spans="2:4" x14ac:dyDescent="0.25">
      <c r="B997" s="50"/>
      <c r="C997" s="42"/>
      <c r="D997" s="48"/>
    </row>
    <row r="998" spans="2:4" x14ac:dyDescent="0.25">
      <c r="B998" s="50"/>
      <c r="C998" s="42"/>
      <c r="D998" s="48"/>
    </row>
    <row r="999" spans="2:4" x14ac:dyDescent="0.25">
      <c r="B999" s="50"/>
      <c r="C999" s="42"/>
      <c r="D999" s="48"/>
    </row>
    <row r="1000" spans="2:4" x14ac:dyDescent="0.25">
      <c r="B1000" s="50"/>
      <c r="C1000" s="42"/>
      <c r="D1000" s="48"/>
    </row>
    <row r="1001" spans="2:4" x14ac:dyDescent="0.25">
      <c r="B1001" s="50"/>
      <c r="C1001" s="42"/>
      <c r="D1001" s="48"/>
    </row>
    <row r="1002" spans="2:4" x14ac:dyDescent="0.25">
      <c r="B1002" s="50"/>
      <c r="C1002" s="42"/>
      <c r="D1002" s="48"/>
    </row>
    <row r="1003" spans="2:4" x14ac:dyDescent="0.25">
      <c r="B1003" s="50"/>
      <c r="C1003" s="42"/>
      <c r="D1003" s="48"/>
    </row>
    <row r="1004" spans="2:4" x14ac:dyDescent="0.25">
      <c r="B1004" s="50"/>
      <c r="C1004" s="42"/>
      <c r="D1004" s="48"/>
    </row>
    <row r="1005" spans="2:4" x14ac:dyDescent="0.25">
      <c r="B1005" s="50"/>
      <c r="C1005" s="42"/>
      <c r="D1005" s="48"/>
    </row>
    <row r="1006" spans="2:4" x14ac:dyDescent="0.25">
      <c r="B1006" s="50"/>
      <c r="C1006" s="42"/>
      <c r="D1006" s="48"/>
    </row>
    <row r="1007" spans="2:4" x14ac:dyDescent="0.25">
      <c r="B1007" s="50"/>
      <c r="C1007" s="42"/>
      <c r="D1007" s="48"/>
    </row>
    <row r="1008" spans="2:4" x14ac:dyDescent="0.25">
      <c r="B1008" s="50"/>
      <c r="C1008" s="42"/>
      <c r="D1008" s="48"/>
    </row>
    <row r="1009" spans="2:4" x14ac:dyDescent="0.25">
      <c r="B1009" s="50"/>
      <c r="C1009" s="42"/>
      <c r="D1009" s="48"/>
    </row>
    <row r="1010" spans="2:4" x14ac:dyDescent="0.25">
      <c r="B1010" s="50"/>
      <c r="C1010" s="42"/>
      <c r="D1010" s="48"/>
    </row>
    <row r="1011" spans="2:4" x14ac:dyDescent="0.25">
      <c r="B1011" s="50"/>
      <c r="C1011" s="42"/>
      <c r="D1011" s="48"/>
    </row>
    <row r="1012" spans="2:4" x14ac:dyDescent="0.25">
      <c r="B1012" s="50"/>
      <c r="C1012" s="42"/>
      <c r="D1012" s="48"/>
    </row>
    <row r="1013" spans="2:4" x14ac:dyDescent="0.25">
      <c r="B1013" s="50"/>
      <c r="C1013" s="42"/>
      <c r="D1013" s="48"/>
    </row>
    <row r="1014" spans="2:4" x14ac:dyDescent="0.25">
      <c r="B1014" s="50"/>
      <c r="C1014" s="42"/>
      <c r="D1014" s="48"/>
    </row>
    <row r="1015" spans="2:4" x14ac:dyDescent="0.25">
      <c r="B1015" s="50"/>
      <c r="C1015" s="42"/>
      <c r="D1015" s="48"/>
    </row>
    <row r="1016" spans="2:4" x14ac:dyDescent="0.25">
      <c r="B1016" s="50"/>
      <c r="C1016" s="42"/>
      <c r="D1016" s="48"/>
    </row>
    <row r="1017" spans="2:4" x14ac:dyDescent="0.25">
      <c r="B1017" s="50"/>
      <c r="C1017" s="42"/>
      <c r="D1017" s="48"/>
    </row>
    <row r="1018" spans="2:4" x14ac:dyDescent="0.25">
      <c r="B1018" s="50"/>
      <c r="C1018" s="42"/>
      <c r="D1018" s="48"/>
    </row>
    <row r="1019" spans="2:4" x14ac:dyDescent="0.25">
      <c r="B1019" s="50"/>
      <c r="C1019" s="42"/>
      <c r="D1019" s="48"/>
    </row>
    <row r="1020" spans="2:4" x14ac:dyDescent="0.25">
      <c r="B1020" s="50"/>
      <c r="C1020" s="42"/>
      <c r="D1020" s="48"/>
    </row>
    <row r="1021" spans="2:4" x14ac:dyDescent="0.25">
      <c r="B1021" s="50"/>
      <c r="C1021" s="42"/>
      <c r="D1021" s="48"/>
    </row>
    <row r="1022" spans="2:4" x14ac:dyDescent="0.25">
      <c r="B1022" s="50"/>
      <c r="C1022" s="42"/>
      <c r="D1022" s="48"/>
    </row>
    <row r="1023" spans="2:4" x14ac:dyDescent="0.25">
      <c r="B1023" s="50"/>
      <c r="C1023" s="42"/>
      <c r="D1023" s="48"/>
    </row>
    <row r="1024" spans="2:4" x14ac:dyDescent="0.25">
      <c r="B1024" s="50"/>
      <c r="C1024" s="42"/>
      <c r="D1024" s="48"/>
    </row>
    <row r="1025" spans="2:4" x14ac:dyDescent="0.25">
      <c r="B1025" s="50"/>
      <c r="C1025" s="42"/>
      <c r="D1025" s="48"/>
    </row>
    <row r="1026" spans="2:4" x14ac:dyDescent="0.25">
      <c r="B1026" s="50"/>
      <c r="C1026" s="42"/>
      <c r="D1026" s="48"/>
    </row>
    <row r="1027" spans="2:4" x14ac:dyDescent="0.25">
      <c r="B1027" s="50"/>
      <c r="C1027" s="42"/>
      <c r="D1027" s="48"/>
    </row>
    <row r="1028" spans="2:4" x14ac:dyDescent="0.25">
      <c r="B1028" s="50"/>
      <c r="C1028" s="42"/>
      <c r="D1028" s="48"/>
    </row>
    <row r="1029" spans="2:4" x14ac:dyDescent="0.25">
      <c r="B1029" s="50"/>
      <c r="C1029" s="42"/>
      <c r="D1029" s="48"/>
    </row>
    <row r="1030" spans="2:4" x14ac:dyDescent="0.25">
      <c r="B1030" s="50"/>
      <c r="C1030" s="42"/>
      <c r="D1030" s="48"/>
    </row>
    <row r="1031" spans="2:4" x14ac:dyDescent="0.25">
      <c r="B1031" s="50"/>
      <c r="C1031" s="42"/>
      <c r="D1031" s="48"/>
    </row>
    <row r="1032" spans="2:4" x14ac:dyDescent="0.25">
      <c r="B1032" s="50"/>
      <c r="C1032" s="42"/>
      <c r="D1032" s="48"/>
    </row>
    <row r="1033" spans="2:4" x14ac:dyDescent="0.25">
      <c r="B1033" s="50"/>
      <c r="C1033" s="42"/>
      <c r="D1033" s="48"/>
    </row>
    <row r="1034" spans="2:4" x14ac:dyDescent="0.25">
      <c r="B1034" s="50"/>
      <c r="C1034" s="42"/>
      <c r="D1034" s="48"/>
    </row>
    <row r="1035" spans="2:4" x14ac:dyDescent="0.25">
      <c r="B1035" s="50"/>
      <c r="C1035" s="42"/>
      <c r="D1035" s="48"/>
    </row>
    <row r="1036" spans="2:4" x14ac:dyDescent="0.25">
      <c r="B1036" s="50"/>
      <c r="C1036" s="42"/>
      <c r="D1036" s="48"/>
    </row>
    <row r="1037" spans="2:4" x14ac:dyDescent="0.25">
      <c r="B1037" s="50"/>
      <c r="C1037" s="42"/>
      <c r="D1037" s="48"/>
    </row>
    <row r="1038" spans="2:4" x14ac:dyDescent="0.25">
      <c r="B1038" s="50"/>
      <c r="C1038" s="42"/>
      <c r="D1038" s="48"/>
    </row>
    <row r="1039" spans="2:4" x14ac:dyDescent="0.25">
      <c r="B1039" s="50"/>
      <c r="C1039" s="42"/>
      <c r="D1039" s="48"/>
    </row>
    <row r="1040" spans="2:4" x14ac:dyDescent="0.25">
      <c r="B1040" s="50"/>
      <c r="C1040" s="42"/>
      <c r="D1040" s="48"/>
    </row>
    <row r="1041" spans="2:4" x14ac:dyDescent="0.25">
      <c r="B1041" s="50"/>
      <c r="C1041" s="42"/>
      <c r="D1041" s="48"/>
    </row>
    <row r="1042" spans="2:4" x14ac:dyDescent="0.25">
      <c r="B1042" s="50"/>
      <c r="C1042" s="42"/>
      <c r="D1042" s="48"/>
    </row>
    <row r="1043" spans="2:4" x14ac:dyDescent="0.25">
      <c r="B1043" s="50"/>
      <c r="C1043" s="42"/>
      <c r="D1043" s="48"/>
    </row>
    <row r="1044" spans="2:4" x14ac:dyDescent="0.25">
      <c r="B1044" s="50"/>
      <c r="C1044" s="42"/>
      <c r="D1044" s="48"/>
    </row>
    <row r="1045" spans="2:4" x14ac:dyDescent="0.25">
      <c r="B1045" s="50"/>
      <c r="C1045" s="42"/>
      <c r="D1045" s="48"/>
    </row>
    <row r="1046" spans="2:4" x14ac:dyDescent="0.25">
      <c r="B1046" s="50"/>
      <c r="C1046" s="42"/>
      <c r="D1046" s="48"/>
    </row>
    <row r="1047" spans="2:4" x14ac:dyDescent="0.25">
      <c r="B1047" s="50"/>
      <c r="C1047" s="42"/>
      <c r="D1047" s="48"/>
    </row>
    <row r="1048" spans="2:4" x14ac:dyDescent="0.25">
      <c r="B1048" s="50"/>
      <c r="C1048" s="42"/>
      <c r="D1048" s="48"/>
    </row>
    <row r="1049" spans="2:4" x14ac:dyDescent="0.25">
      <c r="B1049" s="50"/>
      <c r="C1049" s="42"/>
      <c r="D1049" s="48"/>
    </row>
    <row r="1050" spans="2:4" x14ac:dyDescent="0.25">
      <c r="B1050" s="50"/>
      <c r="C1050" s="42"/>
      <c r="D1050" s="48"/>
    </row>
    <row r="1051" spans="2:4" x14ac:dyDescent="0.25">
      <c r="B1051" s="50"/>
      <c r="C1051" s="42"/>
      <c r="D1051" s="48"/>
    </row>
    <row r="1052" spans="2:4" x14ac:dyDescent="0.25">
      <c r="B1052" s="50"/>
      <c r="C1052" s="42"/>
      <c r="D1052" s="48"/>
    </row>
    <row r="1053" spans="2:4" x14ac:dyDescent="0.25">
      <c r="B1053" s="50"/>
      <c r="C1053" s="42"/>
      <c r="D1053" s="48"/>
    </row>
    <row r="1054" spans="2:4" x14ac:dyDescent="0.25">
      <c r="B1054" s="50"/>
      <c r="C1054" s="42"/>
      <c r="D1054" s="48"/>
    </row>
    <row r="1055" spans="2:4" x14ac:dyDescent="0.25">
      <c r="B1055" s="50"/>
      <c r="C1055" s="42"/>
      <c r="D1055" s="48"/>
    </row>
    <row r="1056" spans="2:4" x14ac:dyDescent="0.25">
      <c r="B1056" s="50"/>
      <c r="C1056" s="42"/>
      <c r="D1056" s="48"/>
    </row>
    <row r="1057" spans="2:4" x14ac:dyDescent="0.25">
      <c r="B1057" s="50"/>
      <c r="C1057" s="42"/>
      <c r="D1057" s="48"/>
    </row>
    <row r="1058" spans="2:4" x14ac:dyDescent="0.25">
      <c r="B1058" s="50"/>
      <c r="C1058" s="42"/>
      <c r="D1058" s="48"/>
    </row>
    <row r="1059" spans="2:4" x14ac:dyDescent="0.25">
      <c r="B1059" s="50"/>
      <c r="C1059" s="42"/>
      <c r="D1059" s="48"/>
    </row>
    <row r="1060" spans="2:4" x14ac:dyDescent="0.25">
      <c r="B1060" s="50"/>
      <c r="C1060" s="42"/>
      <c r="D1060" s="48"/>
    </row>
    <row r="1061" spans="2:4" x14ac:dyDescent="0.25">
      <c r="B1061" s="50"/>
      <c r="C1061" s="42"/>
      <c r="D1061" s="48"/>
    </row>
    <row r="1062" spans="2:4" x14ac:dyDescent="0.25">
      <c r="B1062" s="50"/>
      <c r="C1062" s="42"/>
      <c r="D1062" s="48"/>
    </row>
    <row r="1063" spans="2:4" x14ac:dyDescent="0.25">
      <c r="B1063" s="50"/>
      <c r="C1063" s="42"/>
      <c r="D1063" s="48"/>
    </row>
    <row r="1064" spans="2:4" x14ac:dyDescent="0.25">
      <c r="B1064" s="50"/>
      <c r="C1064" s="42"/>
      <c r="D1064" s="48"/>
    </row>
    <row r="1065" spans="2:4" x14ac:dyDescent="0.25">
      <c r="B1065" s="50"/>
      <c r="C1065" s="42"/>
      <c r="D1065" s="48"/>
    </row>
    <row r="1066" spans="2:4" x14ac:dyDescent="0.25">
      <c r="B1066" s="50"/>
      <c r="C1066" s="42"/>
      <c r="D1066" s="48"/>
    </row>
    <row r="1067" spans="2:4" x14ac:dyDescent="0.25">
      <c r="B1067" s="50"/>
      <c r="C1067" s="42"/>
      <c r="D1067" s="48"/>
    </row>
    <row r="1068" spans="2:4" x14ac:dyDescent="0.25">
      <c r="B1068" s="50"/>
      <c r="C1068" s="42"/>
      <c r="D1068" s="48"/>
    </row>
    <row r="1069" spans="2:4" x14ac:dyDescent="0.25">
      <c r="B1069" s="50"/>
      <c r="C1069" s="42"/>
      <c r="D1069" s="48"/>
    </row>
    <row r="1070" spans="2:4" x14ac:dyDescent="0.25">
      <c r="B1070" s="50"/>
      <c r="C1070" s="42"/>
      <c r="D1070" s="48"/>
    </row>
    <row r="1071" spans="2:4" x14ac:dyDescent="0.25">
      <c r="B1071" s="50"/>
      <c r="C1071" s="42"/>
      <c r="D1071" s="48"/>
    </row>
    <row r="1072" spans="2:4" x14ac:dyDescent="0.25">
      <c r="B1072" s="50"/>
      <c r="C1072" s="42"/>
      <c r="D1072" s="48"/>
    </row>
    <row r="1073" spans="2:4" x14ac:dyDescent="0.25">
      <c r="B1073" s="50"/>
      <c r="C1073" s="42"/>
      <c r="D1073" s="48"/>
    </row>
    <row r="1074" spans="2:4" x14ac:dyDescent="0.25">
      <c r="B1074" s="50"/>
      <c r="C1074" s="42"/>
      <c r="D1074" s="48"/>
    </row>
    <row r="1075" spans="2:4" x14ac:dyDescent="0.25">
      <c r="B1075" s="50"/>
      <c r="C1075" s="42"/>
      <c r="D1075" s="48"/>
    </row>
    <row r="1076" spans="2:4" x14ac:dyDescent="0.25">
      <c r="B1076" s="50"/>
      <c r="C1076" s="42"/>
      <c r="D1076" s="48"/>
    </row>
    <row r="1077" spans="2:4" x14ac:dyDescent="0.25">
      <c r="B1077" s="50"/>
      <c r="C1077" s="42"/>
      <c r="D1077" s="48"/>
    </row>
    <row r="1078" spans="2:4" x14ac:dyDescent="0.25">
      <c r="B1078" s="50"/>
      <c r="C1078" s="42"/>
      <c r="D1078" s="48"/>
    </row>
    <row r="1079" spans="2:4" x14ac:dyDescent="0.25">
      <c r="B1079" s="50"/>
      <c r="C1079" s="42"/>
      <c r="D1079" s="48"/>
    </row>
    <row r="1080" spans="2:4" x14ac:dyDescent="0.25">
      <c r="B1080" s="50"/>
      <c r="C1080" s="42"/>
      <c r="D1080" s="48"/>
    </row>
    <row r="1081" spans="2:4" x14ac:dyDescent="0.25">
      <c r="B1081" s="50"/>
      <c r="C1081" s="42"/>
      <c r="D1081" s="48"/>
    </row>
    <row r="1082" spans="2:4" x14ac:dyDescent="0.25">
      <c r="B1082" s="50"/>
      <c r="C1082" s="42"/>
      <c r="D1082" s="48"/>
    </row>
    <row r="1083" spans="2:4" x14ac:dyDescent="0.25">
      <c r="B1083" s="50"/>
      <c r="C1083" s="42"/>
      <c r="D1083" s="48"/>
    </row>
    <row r="1084" spans="2:4" x14ac:dyDescent="0.25">
      <c r="B1084" s="50"/>
      <c r="C1084" s="42"/>
      <c r="D1084" s="48"/>
    </row>
    <row r="1085" spans="2:4" x14ac:dyDescent="0.25">
      <c r="B1085" s="50"/>
      <c r="C1085" s="42"/>
      <c r="D1085" s="48"/>
    </row>
    <row r="1086" spans="2:4" x14ac:dyDescent="0.25">
      <c r="B1086" s="50"/>
      <c r="C1086" s="42"/>
      <c r="D1086" s="48"/>
    </row>
    <row r="1087" spans="2:4" x14ac:dyDescent="0.25">
      <c r="B1087" s="50"/>
      <c r="C1087" s="42"/>
      <c r="D1087" s="48"/>
    </row>
    <row r="1088" spans="2:4" x14ac:dyDescent="0.25">
      <c r="B1088" s="50"/>
      <c r="C1088" s="42"/>
      <c r="D1088" s="48"/>
    </row>
    <row r="1089" spans="2:4" x14ac:dyDescent="0.25">
      <c r="B1089" s="50"/>
      <c r="C1089" s="42"/>
      <c r="D1089" s="48"/>
    </row>
    <row r="1090" spans="2:4" x14ac:dyDescent="0.25">
      <c r="B1090" s="50"/>
      <c r="C1090" s="42"/>
      <c r="D1090" s="48"/>
    </row>
    <row r="1091" spans="2:4" x14ac:dyDescent="0.25">
      <c r="B1091" s="50"/>
      <c r="C1091" s="42"/>
      <c r="D1091" s="48"/>
    </row>
    <row r="1092" spans="2:4" x14ac:dyDescent="0.25">
      <c r="B1092" s="50"/>
      <c r="C1092" s="42"/>
      <c r="D1092" s="48"/>
    </row>
    <row r="1093" spans="2:4" x14ac:dyDescent="0.25">
      <c r="B1093" s="50"/>
      <c r="C1093" s="42"/>
      <c r="D1093" s="48"/>
    </row>
    <row r="1094" spans="2:4" x14ac:dyDescent="0.25">
      <c r="B1094" s="50"/>
      <c r="C1094" s="42"/>
      <c r="D1094" s="48"/>
    </row>
    <row r="1095" spans="2:4" x14ac:dyDescent="0.25">
      <c r="B1095" s="50"/>
      <c r="C1095" s="42"/>
      <c r="D1095" s="48"/>
    </row>
    <row r="1096" spans="2:4" x14ac:dyDescent="0.25">
      <c r="B1096" s="50"/>
      <c r="C1096" s="42"/>
      <c r="D1096" s="48"/>
    </row>
    <row r="1097" spans="2:4" x14ac:dyDescent="0.25">
      <c r="B1097" s="50"/>
      <c r="C1097" s="42"/>
      <c r="D1097" s="48"/>
    </row>
    <row r="1098" spans="2:4" x14ac:dyDescent="0.25">
      <c r="B1098" s="50"/>
      <c r="C1098" s="42"/>
      <c r="D1098" s="48"/>
    </row>
    <row r="1099" spans="2:4" x14ac:dyDescent="0.25">
      <c r="B1099" s="50"/>
      <c r="C1099" s="42"/>
      <c r="D1099" s="48"/>
    </row>
    <row r="1100" spans="2:4" x14ac:dyDescent="0.25">
      <c r="B1100" s="50"/>
      <c r="C1100" s="42"/>
      <c r="D1100" s="48"/>
    </row>
    <row r="1101" spans="2:4" x14ac:dyDescent="0.25">
      <c r="B1101" s="50"/>
      <c r="C1101" s="42"/>
      <c r="D1101" s="48"/>
    </row>
    <row r="1102" spans="2:4" x14ac:dyDescent="0.25">
      <c r="B1102" s="50"/>
      <c r="C1102" s="42"/>
      <c r="D1102" s="48"/>
    </row>
    <row r="1103" spans="2:4" x14ac:dyDescent="0.25">
      <c r="B1103" s="50"/>
      <c r="C1103" s="42"/>
      <c r="D1103" s="48"/>
    </row>
    <row r="1104" spans="2:4" x14ac:dyDescent="0.25">
      <c r="B1104" s="50"/>
      <c r="C1104" s="42"/>
      <c r="D1104" s="48"/>
    </row>
    <row r="1105" spans="2:4" x14ac:dyDescent="0.25">
      <c r="B1105" s="50"/>
      <c r="C1105" s="42"/>
      <c r="D1105" s="48"/>
    </row>
    <row r="1106" spans="2:4" x14ac:dyDescent="0.25">
      <c r="B1106" s="50"/>
      <c r="C1106" s="42"/>
      <c r="D1106" s="48"/>
    </row>
    <row r="1107" spans="2:4" x14ac:dyDescent="0.25">
      <c r="B1107" s="50"/>
      <c r="C1107" s="42"/>
      <c r="D1107" s="48"/>
    </row>
    <row r="1108" spans="2:4" x14ac:dyDescent="0.25">
      <c r="B1108" s="50"/>
      <c r="C1108" s="42"/>
      <c r="D1108" s="48"/>
    </row>
    <row r="1109" spans="2:4" x14ac:dyDescent="0.25">
      <c r="B1109" s="50"/>
      <c r="C1109" s="42"/>
      <c r="D1109" s="48"/>
    </row>
    <row r="1110" spans="2:4" x14ac:dyDescent="0.25">
      <c r="B1110" s="50"/>
      <c r="C1110" s="42"/>
      <c r="D1110" s="48"/>
    </row>
    <row r="1111" spans="2:4" x14ac:dyDescent="0.25">
      <c r="B1111" s="50"/>
      <c r="C1111" s="42"/>
      <c r="D1111" s="48"/>
    </row>
    <row r="1112" spans="2:4" x14ac:dyDescent="0.25">
      <c r="B1112" s="50"/>
      <c r="C1112" s="42"/>
      <c r="D1112" s="48"/>
    </row>
    <row r="1113" spans="2:4" x14ac:dyDescent="0.25">
      <c r="B1113" s="50"/>
      <c r="C1113" s="42"/>
      <c r="D1113" s="48"/>
    </row>
    <row r="1114" spans="2:4" x14ac:dyDescent="0.25">
      <c r="B1114" s="50"/>
      <c r="C1114" s="42"/>
      <c r="D1114" s="48"/>
    </row>
    <row r="1115" spans="2:4" x14ac:dyDescent="0.25">
      <c r="B1115" s="50"/>
      <c r="C1115" s="42"/>
      <c r="D1115" s="48"/>
    </row>
    <row r="1116" spans="2:4" x14ac:dyDescent="0.25">
      <c r="B1116" s="50"/>
      <c r="C1116" s="42"/>
      <c r="D1116" s="48"/>
    </row>
    <row r="1117" spans="2:4" x14ac:dyDescent="0.25">
      <c r="B1117" s="50"/>
      <c r="C1117" s="42"/>
      <c r="D1117" s="48"/>
    </row>
    <row r="1118" spans="2:4" x14ac:dyDescent="0.25">
      <c r="B1118" s="50"/>
      <c r="C1118" s="42"/>
      <c r="D1118" s="48"/>
    </row>
    <row r="1119" spans="2:4" x14ac:dyDescent="0.25">
      <c r="B1119" s="50"/>
      <c r="C1119" s="42"/>
      <c r="D1119" s="48"/>
    </row>
    <row r="1120" spans="2:4" x14ac:dyDescent="0.25">
      <c r="B1120" s="50"/>
      <c r="C1120" s="42"/>
      <c r="D1120" s="48"/>
    </row>
    <row r="1121" spans="2:4" x14ac:dyDescent="0.25">
      <c r="B1121" s="50"/>
      <c r="C1121" s="42"/>
      <c r="D1121" s="48"/>
    </row>
    <row r="1122" spans="2:4" x14ac:dyDescent="0.25">
      <c r="B1122" s="50"/>
      <c r="C1122" s="42"/>
      <c r="D1122" s="48"/>
    </row>
    <row r="1123" spans="2:4" x14ac:dyDescent="0.25">
      <c r="B1123" s="50"/>
      <c r="C1123" s="42"/>
      <c r="D1123" s="48"/>
    </row>
    <row r="1124" spans="2:4" x14ac:dyDescent="0.25">
      <c r="B1124" s="50"/>
      <c r="C1124" s="42"/>
      <c r="D1124" s="48"/>
    </row>
    <row r="1125" spans="2:4" x14ac:dyDescent="0.25">
      <c r="B1125" s="50"/>
      <c r="C1125" s="42"/>
      <c r="D1125" s="48"/>
    </row>
    <row r="1126" spans="2:4" x14ac:dyDescent="0.25">
      <c r="B1126" s="50"/>
      <c r="C1126" s="42"/>
      <c r="D1126" s="48"/>
    </row>
    <row r="1127" spans="2:4" x14ac:dyDescent="0.25">
      <c r="B1127" s="50"/>
      <c r="C1127" s="42"/>
      <c r="D1127" s="48"/>
    </row>
    <row r="1128" spans="2:4" x14ac:dyDescent="0.25">
      <c r="B1128" s="50"/>
      <c r="C1128" s="42"/>
      <c r="D1128" s="48"/>
    </row>
    <row r="1129" spans="2:4" x14ac:dyDescent="0.25">
      <c r="B1129" s="50"/>
      <c r="C1129" s="42"/>
      <c r="D1129" s="48"/>
    </row>
    <row r="1130" spans="2:4" x14ac:dyDescent="0.25">
      <c r="B1130" s="50"/>
      <c r="C1130" s="42"/>
      <c r="D1130" s="48"/>
    </row>
    <row r="1131" spans="2:4" x14ac:dyDescent="0.25">
      <c r="B1131" s="50"/>
      <c r="C1131" s="42"/>
      <c r="D1131" s="48"/>
    </row>
    <row r="1132" spans="2:4" x14ac:dyDescent="0.25">
      <c r="B1132" s="50"/>
      <c r="C1132" s="42"/>
      <c r="D1132" s="48"/>
    </row>
    <row r="1133" spans="2:4" x14ac:dyDescent="0.25">
      <c r="B1133" s="50"/>
      <c r="C1133" s="42"/>
      <c r="D1133" s="48"/>
    </row>
    <row r="1134" spans="2:4" x14ac:dyDescent="0.25">
      <c r="B1134" s="50"/>
      <c r="C1134" s="42"/>
      <c r="D1134" s="48"/>
    </row>
    <row r="1135" spans="2:4" x14ac:dyDescent="0.25">
      <c r="B1135" s="50"/>
      <c r="C1135" s="42"/>
      <c r="D1135" s="48"/>
    </row>
    <row r="1136" spans="2:4" x14ac:dyDescent="0.25">
      <c r="B1136" s="50"/>
      <c r="C1136" s="42"/>
      <c r="D1136" s="48"/>
    </row>
    <row r="1137" spans="2:4" x14ac:dyDescent="0.25">
      <c r="B1137" s="50"/>
      <c r="C1137" s="42"/>
      <c r="D1137" s="48"/>
    </row>
    <row r="1138" spans="2:4" x14ac:dyDescent="0.25">
      <c r="B1138" s="50"/>
      <c r="C1138" s="42"/>
      <c r="D1138" s="48"/>
    </row>
    <row r="1139" spans="2:4" x14ac:dyDescent="0.25">
      <c r="B1139" s="50"/>
      <c r="C1139" s="42"/>
      <c r="D1139" s="48"/>
    </row>
    <row r="1140" spans="2:4" x14ac:dyDescent="0.25">
      <c r="B1140" s="50"/>
      <c r="C1140" s="42"/>
      <c r="D1140" s="48"/>
    </row>
    <row r="1141" spans="2:4" x14ac:dyDescent="0.25">
      <c r="B1141" s="50"/>
      <c r="C1141" s="42"/>
      <c r="D1141" s="48"/>
    </row>
    <row r="1142" spans="2:4" x14ac:dyDescent="0.25">
      <c r="B1142" s="50"/>
      <c r="C1142" s="42"/>
      <c r="D1142" s="48"/>
    </row>
    <row r="1143" spans="2:4" x14ac:dyDescent="0.25">
      <c r="B1143" s="50"/>
      <c r="C1143" s="42"/>
      <c r="D1143" s="48"/>
    </row>
    <row r="1144" spans="2:4" x14ac:dyDescent="0.25">
      <c r="B1144" s="50"/>
      <c r="C1144" s="42"/>
      <c r="D1144" s="48"/>
    </row>
    <row r="1145" spans="2:4" x14ac:dyDescent="0.25">
      <c r="B1145" s="50"/>
      <c r="C1145" s="42"/>
      <c r="D1145" s="48"/>
    </row>
    <row r="1146" spans="2:4" x14ac:dyDescent="0.25">
      <c r="B1146" s="50"/>
      <c r="C1146" s="42"/>
      <c r="D1146" s="48"/>
    </row>
    <row r="1147" spans="2:4" x14ac:dyDescent="0.25">
      <c r="B1147" s="50"/>
      <c r="C1147" s="42"/>
      <c r="D1147" s="48"/>
    </row>
    <row r="1148" spans="2:4" x14ac:dyDescent="0.25">
      <c r="B1148" s="50"/>
      <c r="C1148" s="42"/>
      <c r="D1148" s="48"/>
    </row>
    <row r="1149" spans="2:4" x14ac:dyDescent="0.25">
      <c r="B1149" s="50"/>
      <c r="C1149" s="42"/>
      <c r="D1149" s="48"/>
    </row>
    <row r="1150" spans="2:4" x14ac:dyDescent="0.25">
      <c r="B1150" s="50"/>
      <c r="C1150" s="42"/>
      <c r="D1150" s="48"/>
    </row>
    <row r="1151" spans="2:4" x14ac:dyDescent="0.25">
      <c r="B1151" s="50"/>
      <c r="C1151" s="42"/>
      <c r="D1151" s="48"/>
    </row>
    <row r="1152" spans="2:4" x14ac:dyDescent="0.25">
      <c r="B1152" s="50"/>
      <c r="C1152" s="42"/>
      <c r="D1152" s="48"/>
    </row>
    <row r="1153" spans="2:4" x14ac:dyDescent="0.25">
      <c r="B1153" s="50"/>
      <c r="C1153" s="42"/>
      <c r="D1153" s="48"/>
    </row>
    <row r="1154" spans="2:4" x14ac:dyDescent="0.25">
      <c r="B1154" s="50"/>
      <c r="C1154" s="42"/>
      <c r="D1154" s="48"/>
    </row>
    <row r="1155" spans="2:4" x14ac:dyDescent="0.25">
      <c r="B1155" s="50"/>
      <c r="C1155" s="42"/>
      <c r="D1155" s="48"/>
    </row>
    <row r="1156" spans="2:4" x14ac:dyDescent="0.25">
      <c r="B1156" s="50"/>
      <c r="C1156" s="42"/>
      <c r="D1156" s="48"/>
    </row>
    <row r="1157" spans="2:4" x14ac:dyDescent="0.25">
      <c r="B1157" s="50"/>
      <c r="C1157" s="42"/>
      <c r="D1157" s="48"/>
    </row>
    <row r="1158" spans="2:4" x14ac:dyDescent="0.25">
      <c r="B1158" s="50"/>
      <c r="C1158" s="42"/>
      <c r="D1158" s="48"/>
    </row>
    <row r="1159" spans="2:4" x14ac:dyDescent="0.25">
      <c r="B1159" s="50"/>
      <c r="C1159" s="42"/>
      <c r="D1159" s="48"/>
    </row>
    <row r="1160" spans="2:4" x14ac:dyDescent="0.25">
      <c r="B1160" s="50"/>
      <c r="C1160" s="42"/>
      <c r="D1160" s="48"/>
    </row>
    <row r="1161" spans="2:4" x14ac:dyDescent="0.25">
      <c r="B1161" s="50"/>
      <c r="C1161" s="42"/>
      <c r="D1161" s="48"/>
    </row>
    <row r="1162" spans="2:4" x14ac:dyDescent="0.25">
      <c r="B1162" s="50"/>
      <c r="C1162" s="42"/>
      <c r="D1162" s="48"/>
    </row>
    <row r="1163" spans="2:4" x14ac:dyDescent="0.25">
      <c r="B1163" s="50"/>
      <c r="C1163" s="42"/>
      <c r="D1163" s="48"/>
    </row>
    <row r="1164" spans="2:4" x14ac:dyDescent="0.25">
      <c r="B1164" s="50"/>
      <c r="C1164" s="42"/>
      <c r="D1164" s="48"/>
    </row>
    <row r="1165" spans="2:4" x14ac:dyDescent="0.25">
      <c r="B1165" s="50"/>
      <c r="C1165" s="42"/>
      <c r="D1165" s="48"/>
    </row>
    <row r="1166" spans="2:4" x14ac:dyDescent="0.25">
      <c r="B1166" s="50"/>
      <c r="C1166" s="42"/>
      <c r="D1166" s="48"/>
    </row>
    <row r="1167" spans="2:4" x14ac:dyDescent="0.25">
      <c r="B1167" s="50"/>
      <c r="C1167" s="42"/>
      <c r="D1167" s="48"/>
    </row>
    <row r="1168" spans="2:4" x14ac:dyDescent="0.25">
      <c r="B1168" s="50"/>
      <c r="C1168" s="42"/>
      <c r="D1168" s="48"/>
    </row>
    <row r="1169" spans="2:4" x14ac:dyDescent="0.25">
      <c r="B1169" s="50"/>
      <c r="C1169" s="42"/>
      <c r="D1169" s="48"/>
    </row>
    <row r="1170" spans="2:4" x14ac:dyDescent="0.25">
      <c r="B1170" s="50"/>
      <c r="C1170" s="42"/>
      <c r="D1170" s="48"/>
    </row>
    <row r="1171" spans="2:4" x14ac:dyDescent="0.25">
      <c r="B1171" s="50"/>
      <c r="C1171" s="42"/>
      <c r="D1171" s="48"/>
    </row>
    <row r="1172" spans="2:4" x14ac:dyDescent="0.25">
      <c r="B1172" s="50"/>
      <c r="C1172" s="42"/>
      <c r="D1172" s="48"/>
    </row>
    <row r="1173" spans="2:4" x14ac:dyDescent="0.25">
      <c r="B1173" s="50"/>
      <c r="C1173" s="42"/>
      <c r="D1173" s="48"/>
    </row>
    <row r="1174" spans="2:4" x14ac:dyDescent="0.25">
      <c r="B1174" s="50"/>
      <c r="C1174" s="42"/>
      <c r="D1174" s="48"/>
    </row>
    <row r="1175" spans="2:4" x14ac:dyDescent="0.25">
      <c r="B1175" s="50"/>
      <c r="C1175" s="42"/>
      <c r="D1175" s="48"/>
    </row>
    <row r="1176" spans="2:4" x14ac:dyDescent="0.25">
      <c r="B1176" s="50"/>
      <c r="C1176" s="42"/>
      <c r="D1176" s="48"/>
    </row>
    <row r="1177" spans="2:4" x14ac:dyDescent="0.25">
      <c r="B1177" s="50"/>
      <c r="C1177" s="42"/>
      <c r="D1177" s="48"/>
    </row>
    <row r="1178" spans="2:4" x14ac:dyDescent="0.25">
      <c r="B1178" s="50"/>
      <c r="C1178" s="42"/>
      <c r="D1178" s="48"/>
    </row>
    <row r="1179" spans="2:4" x14ac:dyDescent="0.25">
      <c r="B1179" s="50"/>
      <c r="C1179" s="42"/>
      <c r="D1179" s="48"/>
    </row>
    <row r="1180" spans="2:4" x14ac:dyDescent="0.25">
      <c r="B1180" s="50"/>
      <c r="C1180" s="42"/>
      <c r="D1180" s="48"/>
    </row>
    <row r="1181" spans="2:4" x14ac:dyDescent="0.25">
      <c r="B1181" s="50"/>
      <c r="C1181" s="42"/>
      <c r="D1181" s="48"/>
    </row>
    <row r="1182" spans="2:4" x14ac:dyDescent="0.25">
      <c r="B1182" s="50"/>
      <c r="C1182" s="42"/>
      <c r="D1182" s="48"/>
    </row>
    <row r="1183" spans="2:4" x14ac:dyDescent="0.25">
      <c r="B1183" s="50"/>
      <c r="C1183" s="42"/>
      <c r="D1183" s="48"/>
    </row>
    <row r="1184" spans="2:4" x14ac:dyDescent="0.25">
      <c r="B1184" s="50"/>
      <c r="C1184" s="42"/>
      <c r="D1184" s="48"/>
    </row>
    <row r="1185" spans="2:4" x14ac:dyDescent="0.25">
      <c r="B1185" s="50"/>
      <c r="C1185" s="42"/>
      <c r="D1185" s="48"/>
    </row>
    <row r="1186" spans="2:4" x14ac:dyDescent="0.25">
      <c r="B1186" s="50"/>
      <c r="C1186" s="42"/>
      <c r="D1186" s="48"/>
    </row>
    <row r="1187" spans="2:4" x14ac:dyDescent="0.25">
      <c r="B1187" s="50"/>
      <c r="C1187" s="42"/>
      <c r="D1187" s="48"/>
    </row>
    <row r="1188" spans="2:4" x14ac:dyDescent="0.25">
      <c r="B1188" s="50"/>
      <c r="C1188" s="42"/>
      <c r="D1188" s="48"/>
    </row>
    <row r="1189" spans="2:4" x14ac:dyDescent="0.25">
      <c r="B1189" s="50"/>
      <c r="C1189" s="42"/>
      <c r="D1189" s="48"/>
    </row>
    <row r="1190" spans="2:4" x14ac:dyDescent="0.25">
      <c r="B1190" s="50"/>
      <c r="C1190" s="42"/>
      <c r="D1190" s="48"/>
    </row>
    <row r="1191" spans="2:4" x14ac:dyDescent="0.25">
      <c r="B1191" s="50"/>
      <c r="C1191" s="42"/>
      <c r="D1191" s="48"/>
    </row>
    <row r="1192" spans="2:4" x14ac:dyDescent="0.25">
      <c r="B1192" s="50"/>
      <c r="C1192" s="42"/>
      <c r="D1192" s="48"/>
    </row>
    <row r="1193" spans="2:4" x14ac:dyDescent="0.25">
      <c r="B1193" s="50"/>
      <c r="C1193" s="42"/>
      <c r="D1193" s="48"/>
    </row>
    <row r="1194" spans="2:4" x14ac:dyDescent="0.25">
      <c r="B1194" s="50"/>
      <c r="C1194" s="42"/>
      <c r="D1194" s="48"/>
    </row>
    <row r="1195" spans="2:4" x14ac:dyDescent="0.25">
      <c r="B1195" s="50"/>
      <c r="C1195" s="42"/>
      <c r="D1195" s="48"/>
    </row>
    <row r="1196" spans="2:4" x14ac:dyDescent="0.25">
      <c r="B1196" s="50"/>
      <c r="C1196" s="42"/>
      <c r="D1196" s="48"/>
    </row>
    <row r="1197" spans="2:4" x14ac:dyDescent="0.25">
      <c r="B1197" s="50"/>
      <c r="C1197" s="42"/>
      <c r="D1197" s="48"/>
    </row>
    <row r="1198" spans="2:4" x14ac:dyDescent="0.25">
      <c r="B1198" s="50"/>
      <c r="C1198" s="42"/>
      <c r="D1198" s="48"/>
    </row>
    <row r="1199" spans="2:4" x14ac:dyDescent="0.25">
      <c r="B1199" s="50"/>
      <c r="C1199" s="42"/>
      <c r="D1199" s="48"/>
    </row>
    <row r="1200" spans="2:4" x14ac:dyDescent="0.25">
      <c r="B1200" s="50"/>
      <c r="C1200" s="42"/>
      <c r="D1200" s="48"/>
    </row>
    <row r="1201" spans="2:4" x14ac:dyDescent="0.25">
      <c r="B1201" s="50"/>
      <c r="C1201" s="42"/>
      <c r="D1201" s="48"/>
    </row>
    <row r="1202" spans="2:4" x14ac:dyDescent="0.25">
      <c r="B1202" s="50"/>
      <c r="C1202" s="42"/>
      <c r="D1202" s="48"/>
    </row>
    <row r="1203" spans="2:4" x14ac:dyDescent="0.25">
      <c r="B1203" s="50"/>
      <c r="C1203" s="42"/>
      <c r="D1203" s="48"/>
    </row>
    <row r="1204" spans="2:4" x14ac:dyDescent="0.25">
      <c r="B1204" s="50"/>
      <c r="C1204" s="42"/>
      <c r="D1204" s="48"/>
    </row>
    <row r="1205" spans="2:4" x14ac:dyDescent="0.25">
      <c r="B1205" s="50"/>
      <c r="C1205" s="42"/>
      <c r="D1205" s="48"/>
    </row>
    <row r="1206" spans="2:4" x14ac:dyDescent="0.25">
      <c r="B1206" s="50"/>
      <c r="C1206" s="42"/>
      <c r="D1206" s="48"/>
    </row>
    <row r="1207" spans="2:4" x14ac:dyDescent="0.25">
      <c r="B1207" s="50"/>
      <c r="C1207" s="42"/>
      <c r="D1207" s="48"/>
    </row>
    <row r="1208" spans="2:4" x14ac:dyDescent="0.25">
      <c r="B1208" s="50"/>
      <c r="C1208" s="42"/>
      <c r="D1208" s="48"/>
    </row>
    <row r="1209" spans="2:4" x14ac:dyDescent="0.25">
      <c r="B1209" s="50"/>
      <c r="C1209" s="42"/>
      <c r="D1209" s="48"/>
    </row>
    <row r="1210" spans="2:4" x14ac:dyDescent="0.25">
      <c r="B1210" s="50"/>
      <c r="C1210" s="42"/>
      <c r="D1210" s="48"/>
    </row>
    <row r="1211" spans="2:4" x14ac:dyDescent="0.25">
      <c r="B1211" s="50"/>
      <c r="C1211" s="42"/>
      <c r="D1211" s="48"/>
    </row>
    <row r="1212" spans="2:4" x14ac:dyDescent="0.25">
      <c r="B1212" s="50"/>
      <c r="C1212" s="42"/>
      <c r="D1212" s="48"/>
    </row>
    <row r="1213" spans="2:4" x14ac:dyDescent="0.25">
      <c r="B1213" s="50"/>
      <c r="C1213" s="42"/>
      <c r="D1213" s="48"/>
    </row>
    <row r="1214" spans="2:4" x14ac:dyDescent="0.25">
      <c r="B1214" s="50"/>
      <c r="C1214" s="42"/>
      <c r="D1214" s="48"/>
    </row>
    <row r="1215" spans="2:4" x14ac:dyDescent="0.25">
      <c r="B1215" s="50"/>
      <c r="C1215" s="42"/>
      <c r="D1215" s="48"/>
    </row>
    <row r="1216" spans="2:4" x14ac:dyDescent="0.25">
      <c r="B1216" s="50"/>
      <c r="C1216" s="42"/>
      <c r="D1216" s="48"/>
    </row>
    <row r="1217" spans="2:4" x14ac:dyDescent="0.25">
      <c r="B1217" s="50"/>
      <c r="C1217" s="42"/>
      <c r="D1217" s="48"/>
    </row>
    <row r="1218" spans="2:4" x14ac:dyDescent="0.25">
      <c r="B1218" s="50"/>
      <c r="C1218" s="42"/>
      <c r="D1218" s="48"/>
    </row>
    <row r="1219" spans="2:4" x14ac:dyDescent="0.25">
      <c r="B1219" s="50"/>
      <c r="C1219" s="42"/>
      <c r="D1219" s="48"/>
    </row>
    <row r="1220" spans="2:4" x14ac:dyDescent="0.25">
      <c r="B1220" s="50"/>
      <c r="C1220" s="42"/>
      <c r="D1220" s="48"/>
    </row>
    <row r="1221" spans="2:4" x14ac:dyDescent="0.25">
      <c r="B1221" s="50"/>
      <c r="C1221" s="42"/>
      <c r="D1221" s="48"/>
    </row>
    <row r="1222" spans="2:4" x14ac:dyDescent="0.25">
      <c r="B1222" s="50"/>
      <c r="C1222" s="42"/>
      <c r="D1222" s="48"/>
    </row>
    <row r="1223" spans="2:4" x14ac:dyDescent="0.25">
      <c r="B1223" s="50"/>
      <c r="C1223" s="42"/>
      <c r="D1223" s="48"/>
    </row>
    <row r="1224" spans="2:4" x14ac:dyDescent="0.25">
      <c r="B1224" s="50"/>
      <c r="C1224" s="42"/>
      <c r="D1224" s="48"/>
    </row>
    <row r="1225" spans="2:4" x14ac:dyDescent="0.25">
      <c r="B1225" s="50"/>
      <c r="C1225" s="42"/>
      <c r="D1225" s="48"/>
    </row>
    <row r="1226" spans="2:4" x14ac:dyDescent="0.25">
      <c r="B1226" s="50"/>
      <c r="C1226" s="42"/>
      <c r="D1226" s="48"/>
    </row>
    <row r="1227" spans="2:4" x14ac:dyDescent="0.25">
      <c r="B1227" s="50"/>
      <c r="C1227" s="42"/>
      <c r="D1227" s="48"/>
    </row>
    <row r="1228" spans="2:4" x14ac:dyDescent="0.25">
      <c r="B1228" s="50"/>
      <c r="C1228" s="42"/>
      <c r="D1228" s="48"/>
    </row>
    <row r="1229" spans="2:4" x14ac:dyDescent="0.25">
      <c r="B1229" s="50"/>
      <c r="C1229" s="42"/>
      <c r="D1229" s="48"/>
    </row>
    <row r="1230" spans="2:4" x14ac:dyDescent="0.25">
      <c r="B1230" s="50"/>
      <c r="C1230" s="42"/>
      <c r="D1230" s="48"/>
    </row>
    <row r="1231" spans="2:4" x14ac:dyDescent="0.25">
      <c r="B1231" s="50"/>
      <c r="C1231" s="42"/>
      <c r="D1231" s="48"/>
    </row>
    <row r="1232" spans="2:4" x14ac:dyDescent="0.25">
      <c r="B1232" s="50"/>
      <c r="C1232" s="42"/>
      <c r="D1232" s="48"/>
    </row>
    <row r="1233" spans="2:4" x14ac:dyDescent="0.25">
      <c r="B1233" s="50"/>
      <c r="C1233" s="42"/>
      <c r="D1233" s="48"/>
    </row>
    <row r="1234" spans="2:4" x14ac:dyDescent="0.25">
      <c r="B1234" s="50"/>
      <c r="C1234" s="42"/>
      <c r="D1234" s="48"/>
    </row>
    <row r="1235" spans="2:4" x14ac:dyDescent="0.25">
      <c r="B1235" s="50"/>
      <c r="C1235" s="42"/>
      <c r="D1235" s="48"/>
    </row>
    <row r="1236" spans="2:4" x14ac:dyDescent="0.25">
      <c r="B1236" s="50"/>
      <c r="C1236" s="42"/>
      <c r="D1236" s="48"/>
    </row>
    <row r="1237" spans="2:4" x14ac:dyDescent="0.25">
      <c r="B1237" s="50"/>
      <c r="C1237" s="42"/>
      <c r="D1237" s="48"/>
    </row>
    <row r="1238" spans="2:4" x14ac:dyDescent="0.25">
      <c r="B1238" s="50"/>
      <c r="C1238" s="42"/>
      <c r="D1238" s="48"/>
    </row>
    <row r="1239" spans="2:4" x14ac:dyDescent="0.25">
      <c r="B1239" s="50"/>
      <c r="C1239" s="42"/>
      <c r="D1239" s="48"/>
    </row>
    <row r="1240" spans="2:4" x14ac:dyDescent="0.25">
      <c r="B1240" s="50"/>
      <c r="C1240" s="42"/>
      <c r="D1240" s="48"/>
    </row>
    <row r="1241" spans="2:4" x14ac:dyDescent="0.25">
      <c r="B1241" s="50"/>
      <c r="C1241" s="42"/>
      <c r="D1241" s="48"/>
    </row>
    <row r="1242" spans="2:4" x14ac:dyDescent="0.25">
      <c r="B1242" s="50"/>
      <c r="C1242" s="42"/>
      <c r="D1242" s="48"/>
    </row>
    <row r="1243" spans="2:4" x14ac:dyDescent="0.25">
      <c r="B1243" s="50"/>
      <c r="C1243" s="42"/>
      <c r="D1243" s="48"/>
    </row>
    <row r="1244" spans="2:4" x14ac:dyDescent="0.25">
      <c r="B1244" s="50"/>
      <c r="C1244" s="42"/>
      <c r="D1244" s="48"/>
    </row>
    <row r="1245" spans="2:4" x14ac:dyDescent="0.25">
      <c r="B1245" s="50"/>
      <c r="C1245" s="42"/>
      <c r="D1245" s="48"/>
    </row>
    <row r="1246" spans="2:4" x14ac:dyDescent="0.25">
      <c r="B1246" s="50"/>
      <c r="C1246" s="42"/>
      <c r="D1246" s="48"/>
    </row>
    <row r="1247" spans="2:4" x14ac:dyDescent="0.25">
      <c r="B1247" s="50"/>
      <c r="C1247" s="42"/>
      <c r="D1247" s="48"/>
    </row>
    <row r="1248" spans="2:4" x14ac:dyDescent="0.25">
      <c r="B1248" s="50"/>
      <c r="C1248" s="42"/>
      <c r="D1248" s="48"/>
    </row>
    <row r="1249" spans="2:4" x14ac:dyDescent="0.25">
      <c r="B1249" s="50"/>
      <c r="C1249" s="42"/>
      <c r="D1249" s="48"/>
    </row>
    <row r="1250" spans="2:4" x14ac:dyDescent="0.25">
      <c r="B1250" s="50"/>
      <c r="C1250" s="42"/>
      <c r="D1250" s="48"/>
    </row>
    <row r="1251" spans="2:4" x14ac:dyDescent="0.25">
      <c r="B1251" s="50"/>
      <c r="C1251" s="42"/>
      <c r="D1251" s="48"/>
    </row>
    <row r="1252" spans="2:4" x14ac:dyDescent="0.25">
      <c r="B1252" s="50"/>
      <c r="C1252" s="42"/>
      <c r="D1252" s="48"/>
    </row>
    <row r="1253" spans="2:4" x14ac:dyDescent="0.25">
      <c r="B1253" s="50"/>
      <c r="C1253" s="42"/>
      <c r="D1253" s="48"/>
    </row>
    <row r="1254" spans="2:4" x14ac:dyDescent="0.25">
      <c r="B1254" s="50"/>
      <c r="C1254" s="42"/>
      <c r="D1254" s="48"/>
    </row>
    <row r="1255" spans="2:4" x14ac:dyDescent="0.25">
      <c r="B1255" s="50"/>
      <c r="C1255" s="42"/>
      <c r="D1255" s="48"/>
    </row>
    <row r="1256" spans="2:4" x14ac:dyDescent="0.25">
      <c r="B1256" s="50"/>
      <c r="C1256" s="42"/>
      <c r="D1256" s="48"/>
    </row>
    <row r="1257" spans="2:4" x14ac:dyDescent="0.25">
      <c r="B1257" s="50"/>
      <c r="C1257" s="42"/>
      <c r="D1257" s="48"/>
    </row>
    <row r="1258" spans="2:4" x14ac:dyDescent="0.25">
      <c r="B1258" s="50"/>
      <c r="C1258" s="42"/>
      <c r="D1258" s="48"/>
    </row>
    <row r="1259" spans="2:4" x14ac:dyDescent="0.25">
      <c r="B1259" s="50"/>
      <c r="C1259" s="42"/>
      <c r="D1259" s="48"/>
    </row>
    <row r="1260" spans="2:4" x14ac:dyDescent="0.25">
      <c r="B1260" s="50"/>
      <c r="C1260" s="42"/>
      <c r="D1260" s="48"/>
    </row>
    <row r="1261" spans="2:4" x14ac:dyDescent="0.25">
      <c r="B1261" s="50"/>
      <c r="C1261" s="42"/>
      <c r="D1261" s="48"/>
    </row>
    <row r="1262" spans="2:4" x14ac:dyDescent="0.25">
      <c r="B1262" s="50"/>
      <c r="C1262" s="42"/>
      <c r="D1262" s="48"/>
    </row>
    <row r="1263" spans="2:4" x14ac:dyDescent="0.25">
      <c r="B1263" s="50"/>
      <c r="C1263" s="42"/>
      <c r="D1263" s="48"/>
    </row>
    <row r="1264" spans="2:4" x14ac:dyDescent="0.25">
      <c r="B1264" s="50"/>
      <c r="C1264" s="42"/>
      <c r="D1264" s="48"/>
    </row>
    <row r="1265" spans="2:4" x14ac:dyDescent="0.25">
      <c r="B1265" s="50"/>
      <c r="C1265" s="42"/>
      <c r="D1265" s="48"/>
    </row>
    <row r="1266" spans="2:4" x14ac:dyDescent="0.25">
      <c r="B1266" s="50"/>
      <c r="C1266" s="42"/>
      <c r="D1266" s="48"/>
    </row>
    <row r="1267" spans="2:4" x14ac:dyDescent="0.25">
      <c r="B1267" s="50"/>
      <c r="C1267" s="42"/>
      <c r="D1267" s="48"/>
    </row>
    <row r="1268" spans="2:4" x14ac:dyDescent="0.25">
      <c r="B1268" s="50"/>
      <c r="C1268" s="42"/>
      <c r="D1268" s="48"/>
    </row>
    <row r="1269" spans="2:4" x14ac:dyDescent="0.25">
      <c r="B1269" s="50"/>
      <c r="C1269" s="42"/>
      <c r="D1269" s="48"/>
    </row>
    <row r="1270" spans="2:4" x14ac:dyDescent="0.25">
      <c r="B1270" s="50"/>
      <c r="C1270" s="42"/>
      <c r="D1270" s="48"/>
    </row>
    <row r="1271" spans="2:4" x14ac:dyDescent="0.25">
      <c r="B1271" s="50"/>
      <c r="C1271" s="42"/>
      <c r="D1271" s="48"/>
    </row>
    <row r="1272" spans="2:4" x14ac:dyDescent="0.25">
      <c r="B1272" s="50"/>
      <c r="C1272" s="42"/>
      <c r="D1272" s="48"/>
    </row>
    <row r="1273" spans="2:4" x14ac:dyDescent="0.25">
      <c r="B1273" s="50"/>
      <c r="C1273" s="42"/>
      <c r="D1273" s="48"/>
    </row>
    <row r="1274" spans="2:4" x14ac:dyDescent="0.25">
      <c r="B1274" s="50"/>
      <c r="C1274" s="42"/>
      <c r="D1274" s="48"/>
    </row>
    <row r="1275" spans="2:4" x14ac:dyDescent="0.25">
      <c r="B1275" s="50"/>
      <c r="C1275" s="42"/>
      <c r="D1275" s="48"/>
    </row>
    <row r="1276" spans="2:4" x14ac:dyDescent="0.25">
      <c r="B1276" s="50"/>
      <c r="C1276" s="42"/>
      <c r="D1276" s="48"/>
    </row>
    <row r="1277" spans="2:4" x14ac:dyDescent="0.25">
      <c r="B1277" s="50"/>
      <c r="C1277" s="42"/>
      <c r="D1277" s="48"/>
    </row>
    <row r="1278" spans="2:4" x14ac:dyDescent="0.25">
      <c r="B1278" s="50"/>
      <c r="C1278" s="42"/>
      <c r="D1278" s="48"/>
    </row>
    <row r="1279" spans="2:4" x14ac:dyDescent="0.25">
      <c r="B1279" s="50"/>
      <c r="C1279" s="42"/>
      <c r="D1279" s="48"/>
    </row>
    <row r="1280" spans="2:4" x14ac:dyDescent="0.25">
      <c r="B1280" s="50"/>
      <c r="C1280" s="42"/>
      <c r="D1280" s="48"/>
    </row>
    <row r="1281" spans="2:4" x14ac:dyDescent="0.25">
      <c r="B1281" s="50"/>
      <c r="C1281" s="42"/>
      <c r="D1281" s="48"/>
    </row>
    <row r="1282" spans="2:4" x14ac:dyDescent="0.25">
      <c r="B1282" s="50"/>
      <c r="C1282" s="42"/>
      <c r="D1282" s="48"/>
    </row>
    <row r="1283" spans="2:4" x14ac:dyDescent="0.25">
      <c r="B1283" s="50"/>
      <c r="C1283" s="42"/>
      <c r="D1283" s="48"/>
    </row>
    <row r="1284" spans="2:4" x14ac:dyDescent="0.25">
      <c r="B1284" s="50"/>
      <c r="C1284" s="42"/>
      <c r="D1284" s="48"/>
    </row>
    <row r="1285" spans="2:4" x14ac:dyDescent="0.25">
      <c r="B1285" s="50"/>
      <c r="C1285" s="42"/>
      <c r="D1285" s="48"/>
    </row>
    <row r="1286" spans="2:4" x14ac:dyDescent="0.25">
      <c r="B1286" s="50"/>
      <c r="C1286" s="42"/>
      <c r="D1286" s="48"/>
    </row>
    <row r="1287" spans="2:4" x14ac:dyDescent="0.25">
      <c r="B1287" s="50"/>
      <c r="C1287" s="42"/>
      <c r="D1287" s="48"/>
    </row>
    <row r="1288" spans="2:4" x14ac:dyDescent="0.25">
      <c r="B1288" s="50"/>
      <c r="C1288" s="42"/>
      <c r="D1288" s="48"/>
    </row>
    <row r="1289" spans="2:4" x14ac:dyDescent="0.25">
      <c r="B1289" s="50"/>
      <c r="C1289" s="42"/>
      <c r="D1289" s="48"/>
    </row>
    <row r="1290" spans="2:4" x14ac:dyDescent="0.25">
      <c r="B1290" s="50"/>
      <c r="C1290" s="42"/>
      <c r="D1290" s="48"/>
    </row>
    <row r="1291" spans="2:4" x14ac:dyDescent="0.25">
      <c r="B1291" s="50"/>
      <c r="C1291" s="42"/>
      <c r="D1291" s="48"/>
    </row>
    <row r="1292" spans="2:4" x14ac:dyDescent="0.25">
      <c r="B1292" s="50"/>
      <c r="C1292" s="42"/>
      <c r="D1292" s="48"/>
    </row>
    <row r="1293" spans="2:4" x14ac:dyDescent="0.25">
      <c r="B1293" s="50"/>
      <c r="C1293" s="42"/>
      <c r="D1293" s="48"/>
    </row>
    <row r="1294" spans="2:4" x14ac:dyDescent="0.25">
      <c r="B1294" s="50"/>
      <c r="C1294" s="42"/>
      <c r="D1294" s="48"/>
    </row>
    <row r="1295" spans="2:4" x14ac:dyDescent="0.25">
      <c r="B1295" s="50"/>
      <c r="C1295" s="42"/>
      <c r="D1295" s="48"/>
    </row>
    <row r="1296" spans="2:4" x14ac:dyDescent="0.25">
      <c r="B1296" s="50"/>
      <c r="C1296" s="42"/>
      <c r="D1296" s="48"/>
    </row>
    <row r="1297" spans="2:4" x14ac:dyDescent="0.25">
      <c r="B1297" s="50"/>
      <c r="C1297" s="42"/>
      <c r="D1297" s="48"/>
    </row>
    <row r="1298" spans="2:4" x14ac:dyDescent="0.25">
      <c r="B1298" s="50"/>
      <c r="C1298" s="42"/>
      <c r="D1298" s="48"/>
    </row>
    <row r="1299" spans="2:4" x14ac:dyDescent="0.25">
      <c r="B1299" s="50"/>
      <c r="C1299" s="42"/>
      <c r="D1299" s="48"/>
    </row>
    <row r="1300" spans="2:4" x14ac:dyDescent="0.25">
      <c r="B1300" s="50"/>
      <c r="C1300" s="42"/>
      <c r="D1300" s="48"/>
    </row>
    <row r="1301" spans="2:4" x14ac:dyDescent="0.25">
      <c r="B1301" s="50"/>
      <c r="C1301" s="42"/>
      <c r="D1301" s="48"/>
    </row>
    <row r="1302" spans="2:4" x14ac:dyDescent="0.25">
      <c r="B1302" s="50"/>
      <c r="C1302" s="42"/>
      <c r="D1302" s="48"/>
    </row>
    <row r="1303" spans="2:4" x14ac:dyDescent="0.25">
      <c r="B1303" s="50"/>
      <c r="C1303" s="42"/>
      <c r="D1303" s="48"/>
    </row>
    <row r="1304" spans="2:4" x14ac:dyDescent="0.25">
      <c r="B1304" s="50"/>
      <c r="C1304" s="42"/>
      <c r="D1304" s="48"/>
    </row>
    <row r="1305" spans="2:4" x14ac:dyDescent="0.25">
      <c r="B1305" s="50"/>
      <c r="C1305" s="42"/>
      <c r="D1305" s="48"/>
    </row>
    <row r="1306" spans="2:4" x14ac:dyDescent="0.25">
      <c r="B1306" s="50"/>
      <c r="C1306" s="42"/>
      <c r="D1306" s="48"/>
    </row>
    <row r="1307" spans="2:4" x14ac:dyDescent="0.25">
      <c r="B1307" s="50"/>
      <c r="C1307" s="42"/>
      <c r="D1307" s="48"/>
    </row>
    <row r="1308" spans="2:4" x14ac:dyDescent="0.25">
      <c r="B1308" s="50"/>
      <c r="C1308" s="42"/>
      <c r="D1308" s="48"/>
    </row>
    <row r="1309" spans="2:4" x14ac:dyDescent="0.25">
      <c r="B1309" s="50"/>
      <c r="C1309" s="42"/>
      <c r="D1309" s="48"/>
    </row>
    <row r="1310" spans="2:4" x14ac:dyDescent="0.25">
      <c r="B1310" s="50"/>
      <c r="C1310" s="42"/>
      <c r="D1310" s="48"/>
    </row>
    <row r="1311" spans="2:4" x14ac:dyDescent="0.25">
      <c r="B1311" s="50"/>
      <c r="C1311" s="42"/>
      <c r="D1311" s="48"/>
    </row>
    <row r="1312" spans="2:4" x14ac:dyDescent="0.25">
      <c r="B1312" s="50"/>
      <c r="C1312" s="42"/>
      <c r="D1312" s="48"/>
    </row>
    <row r="1313" spans="2:4" x14ac:dyDescent="0.25">
      <c r="B1313" s="50"/>
      <c r="C1313" s="42"/>
      <c r="D1313" s="48"/>
    </row>
    <row r="1314" spans="2:4" x14ac:dyDescent="0.25">
      <c r="B1314" s="50"/>
      <c r="C1314" s="42"/>
      <c r="D1314" s="48"/>
    </row>
    <row r="1315" spans="2:4" x14ac:dyDescent="0.25">
      <c r="B1315" s="50"/>
      <c r="C1315" s="42"/>
      <c r="D1315" s="48"/>
    </row>
    <row r="1316" spans="2:4" x14ac:dyDescent="0.25">
      <c r="B1316" s="50"/>
      <c r="C1316" s="42"/>
      <c r="D1316" s="48"/>
    </row>
    <row r="1317" spans="2:4" x14ac:dyDescent="0.25">
      <c r="B1317" s="50"/>
      <c r="C1317" s="42"/>
      <c r="D1317" s="48"/>
    </row>
    <row r="1318" spans="2:4" x14ac:dyDescent="0.25">
      <c r="B1318" s="50"/>
      <c r="C1318" s="42"/>
      <c r="D1318" s="48"/>
    </row>
    <row r="1319" spans="2:4" x14ac:dyDescent="0.25">
      <c r="B1319" s="50"/>
      <c r="C1319" s="42"/>
      <c r="D1319" s="48"/>
    </row>
    <row r="1320" spans="2:4" x14ac:dyDescent="0.25">
      <c r="B1320" s="50"/>
      <c r="C1320" s="42"/>
      <c r="D1320" s="48"/>
    </row>
    <row r="1321" spans="2:4" x14ac:dyDescent="0.25">
      <c r="B1321" s="50"/>
      <c r="C1321" s="42"/>
      <c r="D1321" s="48"/>
    </row>
    <row r="1322" spans="2:4" x14ac:dyDescent="0.25">
      <c r="B1322" s="50"/>
      <c r="C1322" s="42"/>
      <c r="D1322" s="48"/>
    </row>
    <row r="1323" spans="2:4" x14ac:dyDescent="0.25">
      <c r="B1323" s="50"/>
      <c r="C1323" s="42"/>
      <c r="D1323" s="48"/>
    </row>
    <row r="1324" spans="2:4" x14ac:dyDescent="0.25">
      <c r="B1324" s="50"/>
      <c r="C1324" s="42"/>
      <c r="D1324" s="48"/>
    </row>
    <row r="1325" spans="2:4" x14ac:dyDescent="0.25">
      <c r="B1325" s="50"/>
      <c r="C1325" s="42"/>
      <c r="D1325" s="48"/>
    </row>
    <row r="1326" spans="2:4" x14ac:dyDescent="0.25">
      <c r="B1326" s="50"/>
      <c r="C1326" s="42"/>
      <c r="D1326" s="48"/>
    </row>
    <row r="1327" spans="2:4" x14ac:dyDescent="0.25">
      <c r="B1327" s="50"/>
      <c r="C1327" s="42"/>
      <c r="D1327" s="48"/>
    </row>
    <row r="1328" spans="2:4" x14ac:dyDescent="0.25">
      <c r="B1328" s="50"/>
      <c r="C1328" s="42"/>
      <c r="D1328" s="48"/>
    </row>
    <row r="1329" spans="2:4" x14ac:dyDescent="0.25">
      <c r="B1329" s="50"/>
      <c r="C1329" s="42"/>
      <c r="D1329" s="48"/>
    </row>
    <row r="1330" spans="2:4" x14ac:dyDescent="0.25">
      <c r="B1330" s="50"/>
      <c r="C1330" s="42"/>
      <c r="D1330" s="48"/>
    </row>
    <row r="1331" spans="2:4" x14ac:dyDescent="0.25">
      <c r="B1331" s="50"/>
      <c r="C1331" s="42"/>
      <c r="D1331" s="48"/>
    </row>
    <row r="1332" spans="2:4" x14ac:dyDescent="0.25">
      <c r="B1332" s="50"/>
      <c r="C1332" s="42"/>
      <c r="D1332" s="48"/>
    </row>
    <row r="1333" spans="2:4" x14ac:dyDescent="0.25">
      <c r="B1333" s="50"/>
      <c r="C1333" s="42"/>
      <c r="D1333" s="48"/>
    </row>
    <row r="1334" spans="2:4" x14ac:dyDescent="0.25">
      <c r="B1334" s="50"/>
      <c r="C1334" s="42"/>
      <c r="D1334" s="48"/>
    </row>
    <row r="1335" spans="2:4" x14ac:dyDescent="0.25">
      <c r="B1335" s="50"/>
      <c r="C1335" s="42"/>
      <c r="D1335" s="48"/>
    </row>
    <row r="1336" spans="2:4" x14ac:dyDescent="0.25">
      <c r="B1336" s="50"/>
      <c r="C1336" s="42"/>
      <c r="D1336" s="48"/>
    </row>
    <row r="1337" spans="2:4" x14ac:dyDescent="0.25">
      <c r="B1337" s="50"/>
      <c r="C1337" s="42"/>
      <c r="D1337" s="48"/>
    </row>
    <row r="1338" spans="2:4" x14ac:dyDescent="0.25">
      <c r="B1338" s="50"/>
      <c r="C1338" s="42"/>
      <c r="D1338" s="48"/>
    </row>
    <row r="1339" spans="2:4" x14ac:dyDescent="0.25">
      <c r="B1339" s="50"/>
      <c r="C1339" s="42"/>
      <c r="D1339" s="48"/>
    </row>
    <row r="1340" spans="2:4" x14ac:dyDescent="0.25">
      <c r="B1340" s="50"/>
      <c r="C1340" s="42"/>
      <c r="D1340" s="48"/>
    </row>
    <row r="1341" spans="2:4" x14ac:dyDescent="0.25">
      <c r="B1341" s="50"/>
      <c r="C1341" s="42"/>
      <c r="D1341" s="48"/>
    </row>
    <row r="1342" spans="2:4" x14ac:dyDescent="0.25">
      <c r="B1342" s="50"/>
      <c r="C1342" s="42"/>
      <c r="D1342" s="48"/>
    </row>
    <row r="1343" spans="2:4" x14ac:dyDescent="0.25">
      <c r="B1343" s="50"/>
      <c r="C1343" s="42"/>
      <c r="D1343" s="48"/>
    </row>
    <row r="1344" spans="2:4" x14ac:dyDescent="0.25">
      <c r="B1344" s="50"/>
      <c r="C1344" s="42"/>
      <c r="D1344" s="48"/>
    </row>
    <row r="1345" spans="2:4" x14ac:dyDescent="0.25">
      <c r="B1345" s="50"/>
      <c r="C1345" s="42"/>
      <c r="D1345" s="48"/>
    </row>
    <row r="1346" spans="2:4" x14ac:dyDescent="0.25">
      <c r="B1346" s="50"/>
      <c r="C1346" s="42"/>
      <c r="D1346" s="48"/>
    </row>
    <row r="1347" spans="2:4" x14ac:dyDescent="0.25">
      <c r="B1347" s="50"/>
      <c r="C1347" s="42"/>
      <c r="D1347" s="48"/>
    </row>
    <row r="1348" spans="2:4" x14ac:dyDescent="0.25">
      <c r="B1348" s="50"/>
      <c r="C1348" s="42"/>
      <c r="D1348" s="48"/>
    </row>
    <row r="1349" spans="2:4" x14ac:dyDescent="0.25">
      <c r="B1349" s="50"/>
      <c r="C1349" s="42"/>
      <c r="D1349" s="48"/>
    </row>
    <row r="1350" spans="2:4" x14ac:dyDescent="0.25">
      <c r="B1350" s="50"/>
      <c r="C1350" s="42"/>
      <c r="D1350" s="48"/>
    </row>
    <row r="1351" spans="2:4" x14ac:dyDescent="0.25">
      <c r="B1351" s="50"/>
      <c r="C1351" s="42"/>
      <c r="D1351" s="48"/>
    </row>
    <row r="1352" spans="2:4" x14ac:dyDescent="0.25">
      <c r="B1352" s="50"/>
      <c r="C1352" s="42"/>
      <c r="D1352" s="48"/>
    </row>
    <row r="1353" spans="2:4" x14ac:dyDescent="0.25">
      <c r="B1353" s="50"/>
      <c r="C1353" s="42"/>
      <c r="D1353" s="48"/>
    </row>
    <row r="1354" spans="2:4" x14ac:dyDescent="0.25">
      <c r="B1354" s="50"/>
      <c r="C1354" s="42"/>
      <c r="D1354" s="48"/>
    </row>
    <row r="1355" spans="2:4" x14ac:dyDescent="0.25">
      <c r="B1355" s="50"/>
      <c r="C1355" s="42"/>
      <c r="D1355" s="48"/>
    </row>
    <row r="1356" spans="2:4" x14ac:dyDescent="0.25">
      <c r="B1356" s="50"/>
      <c r="C1356" s="42"/>
      <c r="D1356" s="48"/>
    </row>
    <row r="1357" spans="2:4" x14ac:dyDescent="0.25">
      <c r="B1357" s="50"/>
      <c r="C1357" s="42"/>
      <c r="D1357" s="48"/>
    </row>
    <row r="1358" spans="2:4" x14ac:dyDescent="0.25">
      <c r="B1358" s="50"/>
      <c r="C1358" s="42"/>
      <c r="D1358" s="48"/>
    </row>
    <row r="1359" spans="2:4" x14ac:dyDescent="0.25">
      <c r="B1359" s="50"/>
      <c r="C1359" s="42"/>
      <c r="D1359" s="48"/>
    </row>
    <row r="1360" spans="2:4" x14ac:dyDescent="0.25">
      <c r="B1360" s="50"/>
      <c r="C1360" s="42"/>
      <c r="D1360" s="48"/>
    </row>
    <row r="1361" spans="2:4" x14ac:dyDescent="0.25">
      <c r="B1361" s="50"/>
      <c r="C1361" s="42"/>
      <c r="D1361" s="48"/>
    </row>
    <row r="1362" spans="2:4" x14ac:dyDescent="0.25">
      <c r="B1362" s="50"/>
      <c r="C1362" s="42"/>
      <c r="D1362" s="48"/>
    </row>
    <row r="1363" spans="2:4" x14ac:dyDescent="0.25">
      <c r="B1363" s="50"/>
      <c r="C1363" s="42"/>
      <c r="D1363" s="48"/>
    </row>
    <row r="1364" spans="2:4" x14ac:dyDescent="0.25">
      <c r="B1364" s="50"/>
      <c r="C1364" s="42"/>
      <c r="D1364" s="48"/>
    </row>
    <row r="1365" spans="2:4" x14ac:dyDescent="0.25">
      <c r="B1365" s="50"/>
      <c r="C1365" s="42"/>
      <c r="D1365" s="48"/>
    </row>
    <row r="1366" spans="2:4" x14ac:dyDescent="0.25">
      <c r="B1366" s="50"/>
      <c r="C1366" s="42"/>
      <c r="D1366" s="48"/>
    </row>
    <row r="1367" spans="2:4" x14ac:dyDescent="0.25">
      <c r="B1367" s="50"/>
      <c r="C1367" s="42"/>
      <c r="D1367" s="48"/>
    </row>
    <row r="1368" spans="2:4" x14ac:dyDescent="0.25">
      <c r="B1368" s="50"/>
      <c r="C1368" s="42"/>
      <c r="D1368" s="48"/>
    </row>
    <row r="1369" spans="2:4" x14ac:dyDescent="0.25">
      <c r="B1369" s="50"/>
      <c r="C1369" s="42"/>
      <c r="D1369" s="48"/>
    </row>
    <row r="1370" spans="2:4" x14ac:dyDescent="0.25">
      <c r="B1370" s="50"/>
      <c r="C1370" s="42"/>
      <c r="D1370" s="48"/>
    </row>
    <row r="1371" spans="2:4" x14ac:dyDescent="0.25">
      <c r="B1371" s="50"/>
      <c r="C1371" s="42"/>
      <c r="D1371" s="48"/>
    </row>
    <row r="1372" spans="2:4" x14ac:dyDescent="0.25">
      <c r="B1372" s="50"/>
      <c r="C1372" s="42"/>
      <c r="D1372" s="48"/>
    </row>
    <row r="1373" spans="2:4" x14ac:dyDescent="0.25">
      <c r="B1373" s="50"/>
      <c r="C1373" s="42"/>
      <c r="D1373" s="48"/>
    </row>
    <row r="1374" spans="2:4" x14ac:dyDescent="0.25">
      <c r="B1374" s="50"/>
      <c r="C1374" s="42"/>
      <c r="D1374" s="48"/>
    </row>
    <row r="1375" spans="2:4" x14ac:dyDescent="0.25">
      <c r="B1375" s="50"/>
      <c r="C1375" s="42"/>
      <c r="D1375" s="48"/>
    </row>
    <row r="1376" spans="2:4" x14ac:dyDescent="0.25">
      <c r="B1376" s="50"/>
      <c r="C1376" s="42"/>
      <c r="D1376" s="48"/>
    </row>
    <row r="1377" spans="2:4" x14ac:dyDescent="0.25">
      <c r="B1377" s="50"/>
      <c r="C1377" s="42"/>
      <c r="D1377" s="48"/>
    </row>
    <row r="1378" spans="2:4" x14ac:dyDescent="0.25">
      <c r="B1378" s="50"/>
      <c r="C1378" s="42"/>
      <c r="D1378" s="48"/>
    </row>
    <row r="1379" spans="2:4" x14ac:dyDescent="0.25">
      <c r="B1379" s="50"/>
      <c r="C1379" s="42"/>
      <c r="D1379" s="48"/>
    </row>
    <row r="1380" spans="2:4" x14ac:dyDescent="0.25">
      <c r="B1380" s="50"/>
      <c r="C1380" s="42"/>
      <c r="D1380" s="48"/>
    </row>
    <row r="1381" spans="2:4" x14ac:dyDescent="0.25">
      <c r="B1381" s="50"/>
      <c r="C1381" s="42"/>
      <c r="D1381" s="48"/>
    </row>
    <row r="1382" spans="2:4" x14ac:dyDescent="0.25">
      <c r="B1382" s="50"/>
      <c r="C1382" s="42"/>
      <c r="D1382" s="48"/>
    </row>
    <row r="1383" spans="2:4" x14ac:dyDescent="0.25">
      <c r="B1383" s="50"/>
      <c r="C1383" s="42"/>
      <c r="D1383" s="48"/>
    </row>
    <row r="1384" spans="2:4" x14ac:dyDescent="0.25">
      <c r="B1384" s="50"/>
      <c r="C1384" s="42"/>
      <c r="D1384" s="48"/>
    </row>
    <row r="1385" spans="2:4" x14ac:dyDescent="0.25">
      <c r="B1385" s="50"/>
      <c r="C1385" s="42"/>
      <c r="D1385" s="48"/>
    </row>
    <row r="1386" spans="2:4" x14ac:dyDescent="0.25">
      <c r="B1386" s="50"/>
      <c r="C1386" s="42"/>
      <c r="D1386" s="48"/>
    </row>
    <row r="1387" spans="2:4" x14ac:dyDescent="0.25">
      <c r="B1387" s="50"/>
      <c r="C1387" s="42"/>
      <c r="D1387" s="48"/>
    </row>
    <row r="1388" spans="2:4" x14ac:dyDescent="0.25">
      <c r="B1388" s="50"/>
      <c r="C1388" s="42"/>
      <c r="D1388" s="48"/>
    </row>
    <row r="1389" spans="2:4" x14ac:dyDescent="0.25">
      <c r="B1389" s="50"/>
      <c r="C1389" s="42"/>
      <c r="D1389" s="48"/>
    </row>
    <row r="1390" spans="2:4" x14ac:dyDescent="0.25">
      <c r="B1390" s="50"/>
      <c r="C1390" s="42"/>
      <c r="D1390" s="48"/>
    </row>
    <row r="1391" spans="2:4" x14ac:dyDescent="0.25">
      <c r="B1391" s="50"/>
      <c r="C1391" s="42"/>
      <c r="D1391" s="48"/>
    </row>
    <row r="1392" spans="2:4" x14ac:dyDescent="0.25">
      <c r="B1392" s="50"/>
      <c r="C1392" s="42"/>
      <c r="D1392" s="48"/>
    </row>
    <row r="1393" spans="2:4" x14ac:dyDescent="0.25">
      <c r="B1393" s="50"/>
      <c r="C1393" s="42"/>
      <c r="D1393" s="48"/>
    </row>
    <row r="1394" spans="2:4" x14ac:dyDescent="0.25">
      <c r="B1394" s="50"/>
      <c r="C1394" s="42"/>
      <c r="D1394" s="48"/>
    </row>
    <row r="1395" spans="2:4" x14ac:dyDescent="0.25">
      <c r="B1395" s="50"/>
      <c r="C1395" s="42"/>
      <c r="D1395" s="48"/>
    </row>
    <row r="1396" spans="2:4" x14ac:dyDescent="0.25">
      <c r="B1396" s="50"/>
      <c r="C1396" s="42"/>
      <c r="D1396" s="48"/>
    </row>
    <row r="1397" spans="2:4" x14ac:dyDescent="0.25">
      <c r="B1397" s="50"/>
      <c r="C1397" s="42"/>
      <c r="D1397" s="48"/>
    </row>
    <row r="1398" spans="2:4" x14ac:dyDescent="0.25">
      <c r="B1398" s="50"/>
      <c r="C1398" s="42"/>
      <c r="D1398" s="48"/>
    </row>
    <row r="1399" spans="2:4" x14ac:dyDescent="0.25">
      <c r="B1399" s="50"/>
      <c r="C1399" s="42"/>
      <c r="D1399" s="48"/>
    </row>
    <row r="1400" spans="2:4" x14ac:dyDescent="0.25">
      <c r="B1400" s="50"/>
      <c r="C1400" s="42"/>
      <c r="D1400" s="48"/>
    </row>
    <row r="1401" spans="2:4" x14ac:dyDescent="0.25">
      <c r="B1401" s="50"/>
      <c r="C1401" s="42"/>
      <c r="D1401" s="48"/>
    </row>
    <row r="1402" spans="2:4" x14ac:dyDescent="0.25">
      <c r="B1402" s="50"/>
      <c r="C1402" s="42"/>
      <c r="D1402" s="48"/>
    </row>
    <row r="1403" spans="2:4" x14ac:dyDescent="0.25">
      <c r="B1403" s="50"/>
      <c r="C1403" s="42"/>
      <c r="D1403" s="48"/>
    </row>
    <row r="1404" spans="2:4" x14ac:dyDescent="0.25">
      <c r="B1404" s="50"/>
      <c r="C1404" s="42"/>
      <c r="D1404" s="48"/>
    </row>
    <row r="1405" spans="2:4" x14ac:dyDescent="0.25">
      <c r="B1405" s="50"/>
      <c r="C1405" s="42"/>
      <c r="D1405" s="48"/>
    </row>
    <row r="1406" spans="2:4" x14ac:dyDescent="0.25">
      <c r="B1406" s="50"/>
      <c r="C1406" s="42"/>
      <c r="D1406" s="48"/>
    </row>
    <row r="1407" spans="2:4" x14ac:dyDescent="0.25">
      <c r="B1407" s="50"/>
      <c r="C1407" s="42"/>
      <c r="D1407" s="48"/>
    </row>
    <row r="1408" spans="2:4" x14ac:dyDescent="0.25">
      <c r="B1408" s="50"/>
      <c r="C1408" s="42"/>
      <c r="D1408" s="48"/>
    </row>
    <row r="1409" spans="2:4" x14ac:dyDescent="0.25">
      <c r="B1409" s="50"/>
      <c r="C1409" s="42"/>
      <c r="D1409" s="48"/>
    </row>
    <row r="1410" spans="2:4" x14ac:dyDescent="0.25">
      <c r="B1410" s="50"/>
      <c r="C1410" s="42"/>
      <c r="D1410" s="48"/>
    </row>
    <row r="1411" spans="2:4" x14ac:dyDescent="0.25">
      <c r="B1411" s="50"/>
      <c r="C1411" s="42"/>
      <c r="D1411" s="48"/>
    </row>
    <row r="1412" spans="2:4" x14ac:dyDescent="0.25">
      <c r="B1412" s="50"/>
      <c r="C1412" s="42"/>
      <c r="D1412" s="48"/>
    </row>
    <row r="1413" spans="2:4" x14ac:dyDescent="0.25">
      <c r="B1413" s="50"/>
      <c r="C1413" s="42"/>
      <c r="D1413" s="48"/>
    </row>
    <row r="1414" spans="2:4" x14ac:dyDescent="0.25">
      <c r="B1414" s="50"/>
      <c r="C1414" s="42"/>
      <c r="D1414" s="48"/>
    </row>
    <row r="1415" spans="2:4" x14ac:dyDescent="0.25">
      <c r="B1415" s="50"/>
      <c r="C1415" s="42"/>
      <c r="D1415" s="48"/>
    </row>
    <row r="1416" spans="2:4" x14ac:dyDescent="0.25">
      <c r="B1416" s="50"/>
      <c r="C1416" s="42"/>
      <c r="D1416" s="48"/>
    </row>
    <row r="1417" spans="2:4" x14ac:dyDescent="0.25">
      <c r="B1417" s="50"/>
      <c r="C1417" s="42"/>
      <c r="D1417" s="48"/>
    </row>
    <row r="1418" spans="2:4" x14ac:dyDescent="0.25">
      <c r="B1418" s="50"/>
      <c r="C1418" s="42"/>
      <c r="D1418" s="48"/>
    </row>
    <row r="1419" spans="2:4" x14ac:dyDescent="0.25">
      <c r="B1419" s="50"/>
      <c r="C1419" s="42"/>
      <c r="D1419" s="48"/>
    </row>
    <row r="1420" spans="2:4" x14ac:dyDescent="0.25">
      <c r="B1420" s="50"/>
      <c r="C1420" s="42"/>
      <c r="D1420" s="48"/>
    </row>
    <row r="1421" spans="2:4" x14ac:dyDescent="0.25">
      <c r="B1421" s="50"/>
      <c r="C1421" s="42"/>
      <c r="D1421" s="48"/>
    </row>
    <row r="1422" spans="2:4" x14ac:dyDescent="0.25">
      <c r="B1422" s="50"/>
      <c r="C1422" s="42"/>
      <c r="D1422" s="48"/>
    </row>
    <row r="1423" spans="2:4" x14ac:dyDescent="0.25">
      <c r="B1423" s="50"/>
      <c r="C1423" s="42"/>
      <c r="D1423" s="48"/>
    </row>
    <row r="1424" spans="2:4" x14ac:dyDescent="0.25">
      <c r="B1424" s="50"/>
      <c r="C1424" s="42"/>
      <c r="D1424" s="48"/>
    </row>
    <row r="1425" spans="2:4" x14ac:dyDescent="0.25">
      <c r="B1425" s="50"/>
      <c r="C1425" s="42"/>
      <c r="D1425" s="48"/>
    </row>
    <row r="1426" spans="2:4" x14ac:dyDescent="0.25">
      <c r="B1426" s="50"/>
      <c r="C1426" s="42"/>
      <c r="D1426" s="48"/>
    </row>
    <row r="1427" spans="2:4" x14ac:dyDescent="0.25">
      <c r="B1427" s="50"/>
      <c r="C1427" s="42"/>
      <c r="D1427" s="48"/>
    </row>
    <row r="1428" spans="2:4" x14ac:dyDescent="0.25">
      <c r="B1428" s="50"/>
      <c r="C1428" s="42"/>
      <c r="D1428" s="48"/>
    </row>
    <row r="1429" spans="2:4" x14ac:dyDescent="0.25">
      <c r="B1429" s="50"/>
      <c r="C1429" s="42"/>
      <c r="D1429" s="48"/>
    </row>
    <row r="1430" spans="2:4" x14ac:dyDescent="0.25">
      <c r="B1430" s="50"/>
      <c r="C1430" s="42"/>
      <c r="D1430" s="48"/>
    </row>
    <row r="1431" spans="2:4" x14ac:dyDescent="0.25">
      <c r="B1431" s="50"/>
      <c r="C1431" s="42"/>
      <c r="D1431" s="48"/>
    </row>
    <row r="1432" spans="2:4" x14ac:dyDescent="0.25">
      <c r="B1432" s="50"/>
      <c r="C1432" s="42"/>
      <c r="D1432" s="48"/>
    </row>
    <row r="1433" spans="2:4" x14ac:dyDescent="0.25">
      <c r="B1433" s="50"/>
      <c r="C1433" s="42"/>
      <c r="D1433" s="48"/>
    </row>
    <row r="1434" spans="2:4" x14ac:dyDescent="0.25">
      <c r="B1434" s="50"/>
      <c r="C1434" s="42"/>
      <c r="D1434" s="48"/>
    </row>
    <row r="1435" spans="2:4" x14ac:dyDescent="0.25">
      <c r="B1435" s="50"/>
      <c r="C1435" s="42"/>
      <c r="D1435" s="48"/>
    </row>
    <row r="1436" spans="2:4" x14ac:dyDescent="0.25">
      <c r="B1436" s="50"/>
      <c r="C1436" s="42"/>
      <c r="D1436" s="48"/>
    </row>
    <row r="1437" spans="2:4" x14ac:dyDescent="0.25">
      <c r="B1437" s="50"/>
      <c r="C1437" s="42"/>
      <c r="D1437" s="48"/>
    </row>
    <row r="1438" spans="2:4" x14ac:dyDescent="0.25">
      <c r="B1438" s="50"/>
      <c r="C1438" s="42"/>
      <c r="D1438" s="48"/>
    </row>
    <row r="1439" spans="2:4" x14ac:dyDescent="0.25">
      <c r="B1439" s="50"/>
      <c r="C1439" s="42"/>
      <c r="D1439" s="48"/>
    </row>
    <row r="1440" spans="2:4" x14ac:dyDescent="0.25">
      <c r="B1440" s="50"/>
      <c r="C1440" s="42"/>
      <c r="D1440" s="48"/>
    </row>
    <row r="1441" spans="2:4" x14ac:dyDescent="0.25">
      <c r="B1441" s="50"/>
      <c r="C1441" s="42"/>
      <c r="D1441" s="48"/>
    </row>
    <row r="1442" spans="2:4" x14ac:dyDescent="0.25">
      <c r="B1442" s="50"/>
      <c r="C1442" s="42"/>
      <c r="D1442" s="48"/>
    </row>
    <row r="1443" spans="2:4" x14ac:dyDescent="0.25">
      <c r="B1443" s="50"/>
      <c r="C1443" s="42"/>
      <c r="D1443" s="48"/>
    </row>
    <row r="1444" spans="2:4" x14ac:dyDescent="0.25">
      <c r="B1444" s="50"/>
      <c r="C1444" s="42"/>
      <c r="D1444" s="48"/>
    </row>
    <row r="1445" spans="2:4" x14ac:dyDescent="0.25">
      <c r="B1445" s="50"/>
      <c r="C1445" s="42"/>
      <c r="D1445" s="48"/>
    </row>
    <row r="1446" spans="2:4" x14ac:dyDescent="0.25">
      <c r="B1446" s="50"/>
      <c r="C1446" s="42"/>
      <c r="D1446" s="48"/>
    </row>
    <row r="1447" spans="2:4" x14ac:dyDescent="0.25">
      <c r="B1447" s="50"/>
      <c r="C1447" s="42"/>
      <c r="D1447" s="48"/>
    </row>
    <row r="1448" spans="2:4" x14ac:dyDescent="0.25">
      <c r="B1448" s="50"/>
      <c r="C1448" s="42"/>
      <c r="D1448" s="48"/>
    </row>
    <row r="1449" spans="2:4" x14ac:dyDescent="0.25">
      <c r="B1449" s="50"/>
      <c r="C1449" s="42"/>
      <c r="D1449" s="48"/>
    </row>
    <row r="1450" spans="2:4" x14ac:dyDescent="0.25">
      <c r="B1450" s="50"/>
      <c r="C1450" s="42"/>
      <c r="D1450" s="48"/>
    </row>
    <row r="1451" spans="2:4" x14ac:dyDescent="0.25">
      <c r="B1451" s="50"/>
      <c r="C1451" s="42"/>
      <c r="D1451" s="48"/>
    </row>
    <row r="1452" spans="2:4" x14ac:dyDescent="0.25">
      <c r="B1452" s="50"/>
      <c r="C1452" s="42"/>
      <c r="D1452" s="48"/>
    </row>
    <row r="1453" spans="2:4" x14ac:dyDescent="0.25">
      <c r="B1453" s="50"/>
      <c r="C1453" s="42"/>
      <c r="D1453" s="48"/>
    </row>
    <row r="1454" spans="2:4" x14ac:dyDescent="0.25">
      <c r="B1454" s="50"/>
      <c r="C1454" s="42"/>
      <c r="D1454" s="48"/>
    </row>
    <row r="1455" spans="2:4" x14ac:dyDescent="0.25">
      <c r="B1455" s="50"/>
      <c r="C1455" s="42"/>
      <c r="D1455" s="48"/>
    </row>
    <row r="1456" spans="2:4" x14ac:dyDescent="0.25">
      <c r="B1456" s="50"/>
      <c r="C1456" s="42"/>
      <c r="D1456" s="48"/>
    </row>
    <row r="1457" spans="2:4" x14ac:dyDescent="0.25">
      <c r="B1457" s="50"/>
      <c r="C1457" s="42"/>
      <c r="D1457" s="48"/>
    </row>
    <row r="1458" spans="2:4" x14ac:dyDescent="0.25">
      <c r="B1458" s="50"/>
      <c r="C1458" s="42"/>
      <c r="D1458" s="48"/>
    </row>
    <row r="1459" spans="2:4" x14ac:dyDescent="0.25">
      <c r="B1459" s="50"/>
      <c r="C1459" s="42"/>
      <c r="D1459" s="48"/>
    </row>
    <row r="1460" spans="2:4" x14ac:dyDescent="0.25">
      <c r="B1460" s="50"/>
      <c r="C1460" s="42"/>
      <c r="D1460" s="48"/>
    </row>
    <row r="1461" spans="2:4" x14ac:dyDescent="0.25">
      <c r="B1461" s="50"/>
      <c r="C1461" s="42"/>
      <c r="D1461" s="48"/>
    </row>
    <row r="1462" spans="2:4" x14ac:dyDescent="0.25">
      <c r="B1462" s="50"/>
      <c r="C1462" s="42"/>
      <c r="D1462" s="48"/>
    </row>
    <row r="1463" spans="2:4" x14ac:dyDescent="0.25">
      <c r="B1463" s="50"/>
      <c r="C1463" s="42"/>
      <c r="D1463" s="48"/>
    </row>
    <row r="1464" spans="2:4" x14ac:dyDescent="0.25">
      <c r="B1464" s="50"/>
      <c r="C1464" s="42"/>
      <c r="D1464" s="48"/>
    </row>
    <row r="1465" spans="2:4" x14ac:dyDescent="0.25">
      <c r="B1465" s="50"/>
      <c r="C1465" s="42"/>
      <c r="D1465" s="48"/>
    </row>
    <row r="1466" spans="2:4" x14ac:dyDescent="0.25">
      <c r="B1466" s="50"/>
      <c r="C1466" s="42"/>
      <c r="D1466" s="48"/>
    </row>
    <row r="1467" spans="2:4" x14ac:dyDescent="0.25">
      <c r="B1467" s="50"/>
      <c r="C1467" s="42"/>
      <c r="D1467" s="48"/>
    </row>
    <row r="1468" spans="2:4" x14ac:dyDescent="0.25">
      <c r="B1468" s="50"/>
      <c r="C1468" s="42"/>
      <c r="D1468" s="48"/>
    </row>
    <row r="1469" spans="2:4" x14ac:dyDescent="0.25">
      <c r="B1469" s="50"/>
      <c r="C1469" s="42"/>
      <c r="D1469" s="48"/>
    </row>
    <row r="1470" spans="2:4" x14ac:dyDescent="0.25">
      <c r="B1470" s="50"/>
      <c r="C1470" s="42"/>
      <c r="D1470" s="48"/>
    </row>
    <row r="1471" spans="2:4" x14ac:dyDescent="0.25">
      <c r="B1471" s="50"/>
      <c r="C1471" s="42"/>
      <c r="D1471" s="48"/>
    </row>
    <row r="1472" spans="2:4" x14ac:dyDescent="0.25">
      <c r="B1472" s="50"/>
      <c r="C1472" s="42"/>
      <c r="D1472" s="48"/>
    </row>
    <row r="1473" spans="2:4" x14ac:dyDescent="0.25">
      <c r="B1473" s="50"/>
      <c r="C1473" s="42"/>
      <c r="D1473" s="48"/>
    </row>
    <row r="1474" spans="2:4" x14ac:dyDescent="0.25">
      <c r="B1474" s="50"/>
      <c r="C1474" s="42"/>
      <c r="D1474" s="48"/>
    </row>
    <row r="1475" spans="2:4" x14ac:dyDescent="0.25">
      <c r="B1475" s="50"/>
      <c r="C1475" s="42"/>
      <c r="D1475" s="48"/>
    </row>
    <row r="1476" spans="2:4" x14ac:dyDescent="0.25">
      <c r="B1476" s="50"/>
      <c r="C1476" s="42"/>
      <c r="D1476" s="48"/>
    </row>
    <row r="1477" spans="2:4" x14ac:dyDescent="0.25">
      <c r="B1477" s="50"/>
      <c r="C1477" s="42"/>
      <c r="D1477" s="48"/>
    </row>
    <row r="1478" spans="2:4" x14ac:dyDescent="0.25">
      <c r="B1478" s="50"/>
      <c r="C1478" s="42"/>
      <c r="D1478" s="48"/>
    </row>
    <row r="1479" spans="2:4" x14ac:dyDescent="0.25">
      <c r="B1479" s="50"/>
      <c r="C1479" s="42"/>
      <c r="D1479" s="48"/>
    </row>
    <row r="1480" spans="2:4" x14ac:dyDescent="0.25">
      <c r="B1480" s="50"/>
      <c r="C1480" s="42"/>
      <c r="D1480" s="48"/>
    </row>
    <row r="1481" spans="2:4" x14ac:dyDescent="0.25">
      <c r="B1481" s="50"/>
      <c r="C1481" s="42"/>
      <c r="D1481" s="48"/>
    </row>
    <row r="1482" spans="2:4" x14ac:dyDescent="0.25">
      <c r="B1482" s="50"/>
      <c r="C1482" s="42"/>
      <c r="D1482" s="48"/>
    </row>
    <row r="1483" spans="2:4" x14ac:dyDescent="0.25">
      <c r="B1483" s="50"/>
      <c r="C1483" s="42"/>
      <c r="D1483" s="48"/>
    </row>
    <row r="1484" spans="2:4" x14ac:dyDescent="0.25">
      <c r="B1484" s="50"/>
      <c r="C1484" s="42"/>
      <c r="D1484" s="48"/>
    </row>
    <row r="1485" spans="2:4" x14ac:dyDescent="0.25">
      <c r="B1485" s="50"/>
      <c r="C1485" s="42"/>
      <c r="D1485" s="48"/>
    </row>
    <row r="1486" spans="2:4" x14ac:dyDescent="0.25">
      <c r="B1486" s="50"/>
      <c r="C1486" s="42"/>
      <c r="D1486" s="48"/>
    </row>
    <row r="1487" spans="2:4" x14ac:dyDescent="0.25">
      <c r="B1487" s="50"/>
      <c r="C1487" s="42"/>
      <c r="D1487" s="48"/>
    </row>
    <row r="1488" spans="2:4" x14ac:dyDescent="0.25">
      <c r="B1488" s="50"/>
      <c r="C1488" s="42"/>
      <c r="D1488" s="48"/>
    </row>
    <row r="1489" spans="2:4" x14ac:dyDescent="0.25">
      <c r="B1489" s="50"/>
      <c r="C1489" s="42"/>
      <c r="D1489" s="48"/>
    </row>
    <row r="1490" spans="2:4" x14ac:dyDescent="0.25">
      <c r="B1490" s="50"/>
      <c r="C1490" s="42"/>
      <c r="D1490" s="48"/>
    </row>
    <row r="1491" spans="2:4" x14ac:dyDescent="0.25">
      <c r="B1491" s="50"/>
      <c r="C1491" s="42"/>
      <c r="D1491" s="48"/>
    </row>
    <row r="1492" spans="2:4" x14ac:dyDescent="0.25">
      <c r="B1492" s="50"/>
      <c r="C1492" s="42"/>
      <c r="D1492" s="48"/>
    </row>
    <row r="1493" spans="2:4" x14ac:dyDescent="0.25">
      <c r="B1493" s="50"/>
      <c r="C1493" s="42"/>
      <c r="D1493" s="48"/>
    </row>
    <row r="1494" spans="2:4" x14ac:dyDescent="0.25">
      <c r="B1494" s="50"/>
      <c r="C1494" s="42"/>
      <c r="D1494" s="48"/>
    </row>
    <row r="1495" spans="2:4" x14ac:dyDescent="0.25">
      <c r="B1495" s="50"/>
      <c r="C1495" s="42"/>
      <c r="D1495" s="48"/>
    </row>
    <row r="1496" spans="2:4" x14ac:dyDescent="0.25">
      <c r="B1496" s="50"/>
      <c r="C1496" s="42"/>
      <c r="D1496" s="48"/>
    </row>
    <row r="1497" spans="2:4" x14ac:dyDescent="0.25">
      <c r="B1497" s="50"/>
      <c r="C1497" s="42"/>
      <c r="D1497" s="48"/>
    </row>
    <row r="1498" spans="2:4" x14ac:dyDescent="0.25">
      <c r="B1498" s="50"/>
      <c r="C1498" s="42"/>
      <c r="D1498" s="48"/>
    </row>
    <row r="1499" spans="2:4" x14ac:dyDescent="0.25">
      <c r="B1499" s="50"/>
      <c r="C1499" s="42"/>
      <c r="D1499" s="48"/>
    </row>
    <row r="1500" spans="2:4" x14ac:dyDescent="0.25">
      <c r="B1500" s="50"/>
      <c r="C1500" s="42"/>
      <c r="D1500" s="48"/>
    </row>
    <row r="1501" spans="2:4" x14ac:dyDescent="0.25">
      <c r="B1501" s="50"/>
      <c r="C1501" s="42"/>
      <c r="D1501" s="48"/>
    </row>
    <row r="1502" spans="2:4" x14ac:dyDescent="0.25">
      <c r="B1502" s="50"/>
      <c r="C1502" s="42"/>
      <c r="D1502" s="48"/>
    </row>
    <row r="1503" spans="2:4" x14ac:dyDescent="0.25">
      <c r="B1503" s="50"/>
      <c r="C1503" s="42"/>
      <c r="D1503" s="48"/>
    </row>
    <row r="1504" spans="2:4" x14ac:dyDescent="0.25">
      <c r="B1504" s="50"/>
      <c r="C1504" s="42"/>
      <c r="D1504" s="48"/>
    </row>
    <row r="1505" spans="2:4" x14ac:dyDescent="0.25">
      <c r="B1505" s="50"/>
      <c r="C1505" s="42"/>
      <c r="D1505" s="48"/>
    </row>
    <row r="1506" spans="2:4" x14ac:dyDescent="0.25">
      <c r="B1506" s="50"/>
      <c r="C1506" s="42"/>
      <c r="D1506" s="48"/>
    </row>
    <row r="1507" spans="2:4" x14ac:dyDescent="0.25">
      <c r="B1507" s="50"/>
      <c r="C1507" s="42"/>
      <c r="D1507" s="48"/>
    </row>
    <row r="1508" spans="2:4" x14ac:dyDescent="0.25">
      <c r="B1508" s="50"/>
      <c r="C1508" s="42"/>
      <c r="D1508" s="48"/>
    </row>
    <row r="1509" spans="2:4" x14ac:dyDescent="0.25">
      <c r="B1509" s="50"/>
      <c r="C1509" s="42"/>
      <c r="D1509" s="48"/>
    </row>
    <row r="1510" spans="2:4" x14ac:dyDescent="0.25">
      <c r="B1510" s="50"/>
      <c r="C1510" s="42"/>
      <c r="D1510" s="48"/>
    </row>
    <row r="1511" spans="2:4" x14ac:dyDescent="0.25">
      <c r="B1511" s="50"/>
      <c r="C1511" s="42"/>
      <c r="D1511" s="48"/>
    </row>
    <row r="1512" spans="2:4" x14ac:dyDescent="0.25">
      <c r="B1512" s="50"/>
      <c r="C1512" s="42"/>
      <c r="D1512" s="48"/>
    </row>
    <row r="1513" spans="2:4" x14ac:dyDescent="0.25">
      <c r="B1513" s="50"/>
      <c r="C1513" s="42"/>
      <c r="D1513" s="48"/>
    </row>
    <row r="1514" spans="2:4" x14ac:dyDescent="0.25">
      <c r="B1514" s="50"/>
      <c r="C1514" s="42"/>
      <c r="D1514" s="48"/>
    </row>
    <row r="1515" spans="2:4" x14ac:dyDescent="0.25">
      <c r="B1515" s="50"/>
      <c r="C1515" s="42"/>
      <c r="D1515" s="48"/>
    </row>
    <row r="1516" spans="2:4" x14ac:dyDescent="0.25">
      <c r="B1516" s="50"/>
      <c r="C1516" s="42"/>
      <c r="D1516" s="48"/>
    </row>
    <row r="1517" spans="2:4" x14ac:dyDescent="0.25">
      <c r="B1517" s="50"/>
      <c r="C1517" s="42"/>
      <c r="D1517" s="48"/>
    </row>
    <row r="1518" spans="2:4" x14ac:dyDescent="0.25">
      <c r="B1518" s="50"/>
      <c r="C1518" s="42"/>
      <c r="D1518" s="48"/>
    </row>
    <row r="1519" spans="2:4" x14ac:dyDescent="0.25">
      <c r="B1519" s="50"/>
      <c r="C1519" s="42"/>
      <c r="D1519" s="48"/>
    </row>
    <row r="1520" spans="2:4" x14ac:dyDescent="0.25">
      <c r="B1520" s="50"/>
      <c r="C1520" s="42"/>
      <c r="D1520" s="48"/>
    </row>
    <row r="1521" spans="2:4" x14ac:dyDescent="0.25">
      <c r="B1521" s="50"/>
      <c r="C1521" s="42"/>
      <c r="D1521" s="48"/>
    </row>
    <row r="1522" spans="2:4" x14ac:dyDescent="0.25">
      <c r="B1522" s="50"/>
      <c r="C1522" s="42"/>
      <c r="D1522" s="48"/>
    </row>
    <row r="1523" spans="2:4" x14ac:dyDescent="0.25">
      <c r="B1523" s="50"/>
      <c r="C1523" s="42"/>
      <c r="D1523" s="48"/>
    </row>
    <row r="1524" spans="2:4" x14ac:dyDescent="0.25">
      <c r="B1524" s="50"/>
      <c r="C1524" s="42"/>
      <c r="D1524" s="48"/>
    </row>
    <row r="1525" spans="2:4" x14ac:dyDescent="0.25">
      <c r="B1525" s="50"/>
      <c r="C1525" s="42"/>
      <c r="D1525" s="48"/>
    </row>
    <row r="1526" spans="2:4" x14ac:dyDescent="0.25">
      <c r="B1526" s="50"/>
      <c r="C1526" s="42"/>
      <c r="D1526" s="48"/>
    </row>
    <row r="1527" spans="2:4" x14ac:dyDescent="0.25">
      <c r="B1527" s="50"/>
      <c r="C1527" s="42"/>
      <c r="D1527" s="48"/>
    </row>
    <row r="1528" spans="2:4" x14ac:dyDescent="0.25">
      <c r="B1528" s="50"/>
      <c r="C1528" s="42"/>
      <c r="D1528" s="48"/>
    </row>
    <row r="1529" spans="2:4" x14ac:dyDescent="0.25">
      <c r="B1529" s="50"/>
      <c r="C1529" s="42"/>
      <c r="D1529" s="48"/>
    </row>
    <row r="1530" spans="2:4" x14ac:dyDescent="0.25">
      <c r="B1530" s="50"/>
      <c r="C1530" s="42"/>
      <c r="D1530" s="48"/>
    </row>
    <row r="1531" spans="2:4" x14ac:dyDescent="0.25">
      <c r="B1531" s="50"/>
      <c r="C1531" s="42"/>
      <c r="D1531" s="48"/>
    </row>
    <row r="1532" spans="2:4" x14ac:dyDescent="0.25">
      <c r="B1532" s="50"/>
      <c r="C1532" s="42"/>
      <c r="D1532" s="48"/>
    </row>
    <row r="1533" spans="2:4" x14ac:dyDescent="0.25">
      <c r="B1533" s="50"/>
      <c r="C1533" s="42"/>
      <c r="D1533" s="48"/>
    </row>
    <row r="1534" spans="2:4" x14ac:dyDescent="0.25">
      <c r="B1534" s="50"/>
      <c r="C1534" s="42"/>
      <c r="D1534" s="48"/>
    </row>
    <row r="1535" spans="2:4" x14ac:dyDescent="0.25">
      <c r="B1535" s="50"/>
      <c r="C1535" s="42"/>
      <c r="D1535" s="48"/>
    </row>
    <row r="1536" spans="2:4" x14ac:dyDescent="0.25">
      <c r="B1536" s="50"/>
      <c r="C1536" s="42"/>
      <c r="D1536" s="48"/>
    </row>
    <row r="1537" spans="2:4" x14ac:dyDescent="0.25">
      <c r="B1537" s="50"/>
      <c r="C1537" s="42"/>
      <c r="D1537" s="48"/>
    </row>
    <row r="1538" spans="2:4" x14ac:dyDescent="0.25">
      <c r="B1538" s="50"/>
      <c r="C1538" s="42"/>
      <c r="D1538" s="48"/>
    </row>
    <row r="1539" spans="2:4" x14ac:dyDescent="0.25">
      <c r="B1539" s="50"/>
      <c r="C1539" s="42"/>
      <c r="D1539" s="48"/>
    </row>
    <row r="1540" spans="2:4" x14ac:dyDescent="0.25">
      <c r="B1540" s="50"/>
      <c r="C1540" s="42"/>
      <c r="D1540" s="48"/>
    </row>
    <row r="1541" spans="2:4" x14ac:dyDescent="0.25">
      <c r="B1541" s="50"/>
      <c r="C1541" s="42"/>
      <c r="D1541" s="48"/>
    </row>
    <row r="1542" spans="2:4" x14ac:dyDescent="0.25">
      <c r="B1542" s="50"/>
      <c r="C1542" s="42"/>
      <c r="D1542" s="48"/>
    </row>
    <row r="1543" spans="2:4" x14ac:dyDescent="0.25">
      <c r="B1543" s="50"/>
      <c r="C1543" s="42"/>
      <c r="D1543" s="48"/>
    </row>
    <row r="1544" spans="2:4" x14ac:dyDescent="0.25">
      <c r="B1544" s="50"/>
      <c r="C1544" s="42"/>
      <c r="D1544" s="48"/>
    </row>
    <row r="1545" spans="2:4" x14ac:dyDescent="0.25">
      <c r="B1545" s="50"/>
      <c r="C1545" s="42"/>
      <c r="D1545" s="48"/>
    </row>
    <row r="1546" spans="2:4" x14ac:dyDescent="0.25">
      <c r="B1546" s="50"/>
      <c r="C1546" s="42"/>
      <c r="D1546" s="48"/>
    </row>
    <row r="1547" spans="2:4" x14ac:dyDescent="0.25">
      <c r="B1547" s="50"/>
      <c r="C1547" s="42"/>
      <c r="D1547" s="48"/>
    </row>
    <row r="1548" spans="2:4" x14ac:dyDescent="0.25">
      <c r="B1548" s="50"/>
      <c r="C1548" s="42"/>
      <c r="D1548" s="48"/>
    </row>
    <row r="1549" spans="2:4" x14ac:dyDescent="0.25">
      <c r="B1549" s="50"/>
      <c r="C1549" s="42"/>
      <c r="D1549" s="48"/>
    </row>
    <row r="1550" spans="2:4" x14ac:dyDescent="0.25">
      <c r="B1550" s="50"/>
      <c r="C1550" s="42"/>
      <c r="D1550" s="48"/>
    </row>
    <row r="1551" spans="2:4" x14ac:dyDescent="0.25">
      <c r="B1551" s="50"/>
      <c r="C1551" s="42"/>
      <c r="D1551" s="48"/>
    </row>
    <row r="1552" spans="2:4" x14ac:dyDescent="0.25">
      <c r="B1552" s="50"/>
      <c r="C1552" s="42"/>
      <c r="D1552" s="48"/>
    </row>
    <row r="1553" spans="2:4" x14ac:dyDescent="0.25">
      <c r="B1553" s="50"/>
      <c r="C1553" s="42"/>
      <c r="D1553" s="48"/>
    </row>
    <row r="1554" spans="2:4" x14ac:dyDescent="0.25">
      <c r="B1554" s="50"/>
      <c r="C1554" s="42"/>
      <c r="D1554" s="48"/>
    </row>
    <row r="1555" spans="2:4" x14ac:dyDescent="0.25">
      <c r="B1555" s="50"/>
      <c r="C1555" s="42"/>
      <c r="D1555" s="48"/>
    </row>
    <row r="1556" spans="2:4" x14ac:dyDescent="0.25">
      <c r="B1556" s="50"/>
      <c r="C1556" s="42"/>
      <c r="D1556" s="48"/>
    </row>
    <row r="1557" spans="2:4" x14ac:dyDescent="0.25">
      <c r="B1557" s="50"/>
      <c r="C1557" s="42"/>
      <c r="D1557" s="48"/>
    </row>
    <row r="1558" spans="2:4" x14ac:dyDescent="0.25">
      <c r="B1558" s="50"/>
      <c r="C1558" s="42"/>
      <c r="D1558" s="48"/>
    </row>
    <row r="1559" spans="2:4" x14ac:dyDescent="0.25">
      <c r="B1559" s="50"/>
      <c r="C1559" s="42"/>
      <c r="D1559" s="48"/>
    </row>
    <row r="1560" spans="2:4" x14ac:dyDescent="0.25">
      <c r="B1560" s="50"/>
      <c r="C1560" s="42"/>
      <c r="D1560" s="48"/>
    </row>
    <row r="1561" spans="2:4" x14ac:dyDescent="0.25">
      <c r="B1561" s="50"/>
      <c r="C1561" s="42"/>
      <c r="D1561" s="48"/>
    </row>
    <row r="1562" spans="2:4" x14ac:dyDescent="0.25">
      <c r="B1562" s="50"/>
      <c r="C1562" s="42"/>
      <c r="D1562" s="48"/>
    </row>
    <row r="1563" spans="2:4" x14ac:dyDescent="0.25">
      <c r="B1563" s="50"/>
      <c r="C1563" s="42"/>
      <c r="D1563" s="48"/>
    </row>
    <row r="1564" spans="2:4" x14ac:dyDescent="0.25">
      <c r="B1564" s="50"/>
      <c r="C1564" s="42"/>
      <c r="D1564" s="48"/>
    </row>
    <row r="1565" spans="2:4" x14ac:dyDescent="0.25">
      <c r="B1565" s="50"/>
      <c r="C1565" s="42"/>
      <c r="D1565" s="48"/>
    </row>
    <row r="1566" spans="2:4" x14ac:dyDescent="0.25">
      <c r="B1566" s="50"/>
      <c r="C1566" s="42"/>
      <c r="D1566" s="48"/>
    </row>
    <row r="1567" spans="2:4" x14ac:dyDescent="0.25">
      <c r="B1567" s="50"/>
      <c r="C1567" s="42"/>
      <c r="D1567" s="48"/>
    </row>
    <row r="1568" spans="2:4" x14ac:dyDescent="0.25">
      <c r="B1568" s="50"/>
      <c r="C1568" s="42"/>
      <c r="D1568" s="48"/>
    </row>
    <row r="1569" spans="2:4" x14ac:dyDescent="0.25">
      <c r="B1569" s="50"/>
      <c r="C1569" s="42"/>
      <c r="D1569" s="48"/>
    </row>
    <row r="1570" spans="2:4" x14ac:dyDescent="0.25">
      <c r="B1570" s="50"/>
      <c r="C1570" s="42"/>
      <c r="D1570" s="48"/>
    </row>
    <row r="1571" spans="2:4" x14ac:dyDescent="0.25">
      <c r="B1571" s="50"/>
      <c r="C1571" s="42"/>
      <c r="D1571" s="48"/>
    </row>
    <row r="1572" spans="2:4" x14ac:dyDescent="0.25">
      <c r="B1572" s="50"/>
      <c r="C1572" s="42"/>
      <c r="D1572" s="48"/>
    </row>
    <row r="1573" spans="2:4" x14ac:dyDescent="0.25">
      <c r="B1573" s="50"/>
      <c r="C1573" s="42"/>
      <c r="D1573" s="48"/>
    </row>
    <row r="1574" spans="2:4" x14ac:dyDescent="0.25">
      <c r="B1574" s="50"/>
      <c r="C1574" s="42"/>
      <c r="D1574" s="48"/>
    </row>
    <row r="1575" spans="2:4" x14ac:dyDescent="0.25">
      <c r="B1575" s="50"/>
      <c r="C1575" s="42"/>
      <c r="D1575" s="48"/>
    </row>
    <row r="1576" spans="2:4" x14ac:dyDescent="0.25">
      <c r="B1576" s="50"/>
      <c r="C1576" s="42"/>
      <c r="D1576" s="48"/>
    </row>
    <row r="1577" spans="2:4" x14ac:dyDescent="0.25">
      <c r="B1577" s="50"/>
      <c r="C1577" s="42"/>
      <c r="D1577" s="48"/>
    </row>
    <row r="1578" spans="2:4" x14ac:dyDescent="0.25">
      <c r="B1578" s="50"/>
      <c r="C1578" s="42"/>
      <c r="D1578" s="48"/>
    </row>
    <row r="1579" spans="2:4" x14ac:dyDescent="0.25">
      <c r="B1579" s="50"/>
      <c r="C1579" s="42"/>
      <c r="D1579" s="48"/>
    </row>
    <row r="1580" spans="2:4" x14ac:dyDescent="0.25">
      <c r="B1580" s="50"/>
      <c r="C1580" s="42"/>
      <c r="D1580" s="48"/>
    </row>
    <row r="1581" spans="2:4" x14ac:dyDescent="0.25">
      <c r="B1581" s="50"/>
      <c r="C1581" s="42"/>
      <c r="D1581" s="48"/>
    </row>
    <row r="1582" spans="2:4" x14ac:dyDescent="0.25">
      <c r="B1582" s="50"/>
      <c r="C1582" s="42"/>
      <c r="D1582" s="48"/>
    </row>
    <row r="1583" spans="2:4" x14ac:dyDescent="0.25">
      <c r="B1583" s="50"/>
      <c r="C1583" s="42"/>
      <c r="D1583" s="48"/>
    </row>
    <row r="1584" spans="2:4" x14ac:dyDescent="0.25">
      <c r="B1584" s="50"/>
      <c r="C1584" s="42"/>
      <c r="D1584" s="48"/>
    </row>
    <row r="1585" spans="2:4" x14ac:dyDescent="0.25">
      <c r="B1585" s="50"/>
      <c r="C1585" s="42"/>
      <c r="D1585" s="48"/>
    </row>
    <row r="1586" spans="2:4" x14ac:dyDescent="0.25">
      <c r="B1586" s="50"/>
      <c r="C1586" s="42"/>
      <c r="D1586" s="48"/>
    </row>
    <row r="1587" spans="2:4" x14ac:dyDescent="0.25">
      <c r="B1587" s="50"/>
      <c r="C1587" s="42"/>
      <c r="D1587" s="48"/>
    </row>
    <row r="1588" spans="2:4" x14ac:dyDescent="0.25">
      <c r="B1588" s="50"/>
      <c r="C1588" s="42"/>
      <c r="D1588" s="48"/>
    </row>
    <row r="1589" spans="2:4" x14ac:dyDescent="0.25">
      <c r="B1589" s="50"/>
      <c r="C1589" s="42"/>
      <c r="D1589" s="48"/>
    </row>
    <row r="1590" spans="2:4" x14ac:dyDescent="0.25">
      <c r="B1590" s="50"/>
      <c r="C1590" s="42"/>
      <c r="D1590" s="48"/>
    </row>
    <row r="1591" spans="2:4" x14ac:dyDescent="0.25">
      <c r="B1591" s="50"/>
      <c r="C1591" s="42"/>
      <c r="D1591" s="48"/>
    </row>
    <row r="1592" spans="2:4" x14ac:dyDescent="0.25">
      <c r="B1592" s="50"/>
      <c r="C1592" s="42"/>
      <c r="D1592" s="48"/>
    </row>
    <row r="1593" spans="2:4" x14ac:dyDescent="0.25">
      <c r="B1593" s="50"/>
      <c r="C1593" s="42"/>
      <c r="D1593" s="48"/>
    </row>
    <row r="1594" spans="2:4" x14ac:dyDescent="0.25">
      <c r="B1594" s="50"/>
      <c r="C1594" s="42"/>
      <c r="D1594" s="48"/>
    </row>
    <row r="1595" spans="2:4" x14ac:dyDescent="0.25">
      <c r="B1595" s="50"/>
      <c r="C1595" s="42"/>
      <c r="D1595" s="48"/>
    </row>
    <row r="1596" spans="2:4" x14ac:dyDescent="0.25">
      <c r="B1596" s="50"/>
      <c r="C1596" s="42"/>
      <c r="D1596" s="48"/>
    </row>
    <row r="1597" spans="2:4" x14ac:dyDescent="0.25">
      <c r="B1597" s="50"/>
      <c r="C1597" s="42"/>
      <c r="D1597" s="48"/>
    </row>
    <row r="1598" spans="2:4" x14ac:dyDescent="0.25">
      <c r="B1598" s="50"/>
      <c r="C1598" s="42"/>
      <c r="D1598" s="48"/>
    </row>
    <row r="1599" spans="2:4" x14ac:dyDescent="0.25">
      <c r="B1599" s="50"/>
      <c r="C1599" s="42"/>
      <c r="D1599" s="48"/>
    </row>
    <row r="1600" spans="2:4" x14ac:dyDescent="0.25">
      <c r="B1600" s="50"/>
      <c r="C1600" s="42"/>
      <c r="D1600" s="48"/>
    </row>
    <row r="1601" spans="2:4" x14ac:dyDescent="0.25">
      <c r="B1601" s="50"/>
      <c r="C1601" s="42"/>
      <c r="D1601" s="48"/>
    </row>
    <row r="1602" spans="2:4" x14ac:dyDescent="0.25">
      <c r="B1602" s="50"/>
      <c r="C1602" s="42"/>
      <c r="D1602" s="48"/>
    </row>
    <row r="1603" spans="2:4" x14ac:dyDescent="0.25">
      <c r="B1603" s="50"/>
      <c r="C1603" s="42"/>
      <c r="D1603" s="48"/>
    </row>
    <row r="1604" spans="2:4" x14ac:dyDescent="0.25">
      <c r="B1604" s="50"/>
      <c r="C1604" s="42"/>
      <c r="D1604" s="48"/>
    </row>
    <row r="1605" spans="2:4" x14ac:dyDescent="0.25">
      <c r="B1605" s="50"/>
      <c r="C1605" s="42"/>
      <c r="D1605" s="48"/>
    </row>
    <row r="1606" spans="2:4" x14ac:dyDescent="0.25">
      <c r="B1606" s="50"/>
      <c r="C1606" s="42"/>
      <c r="D1606" s="48"/>
    </row>
    <row r="1607" spans="2:4" x14ac:dyDescent="0.25">
      <c r="B1607" s="50"/>
      <c r="C1607" s="42"/>
      <c r="D1607" s="48"/>
    </row>
    <row r="1608" spans="2:4" x14ac:dyDescent="0.25">
      <c r="B1608" s="50"/>
      <c r="C1608" s="42"/>
      <c r="D1608" s="48"/>
    </row>
    <row r="1609" spans="2:4" x14ac:dyDescent="0.25">
      <c r="B1609" s="50"/>
      <c r="C1609" s="42"/>
      <c r="D1609" s="48"/>
    </row>
    <row r="1610" spans="2:4" x14ac:dyDescent="0.25">
      <c r="B1610" s="50"/>
      <c r="C1610" s="42"/>
      <c r="D1610" s="48"/>
    </row>
    <row r="1611" spans="2:4" x14ac:dyDescent="0.25">
      <c r="B1611" s="50"/>
      <c r="C1611" s="42"/>
      <c r="D1611" s="48"/>
    </row>
    <row r="1612" spans="2:4" x14ac:dyDescent="0.25">
      <c r="B1612" s="50"/>
      <c r="C1612" s="42"/>
      <c r="D1612" s="48"/>
    </row>
    <row r="1613" spans="2:4" x14ac:dyDescent="0.25">
      <c r="B1613" s="50"/>
      <c r="C1613" s="42"/>
      <c r="D1613" s="48"/>
    </row>
    <row r="1614" spans="2:4" x14ac:dyDescent="0.25">
      <c r="B1614" s="50"/>
      <c r="C1614" s="42"/>
      <c r="D1614" s="48"/>
    </row>
    <row r="1615" spans="2:4" x14ac:dyDescent="0.25">
      <c r="B1615" s="50"/>
      <c r="C1615" s="42"/>
      <c r="D1615" s="48"/>
    </row>
    <row r="1616" spans="2:4" x14ac:dyDescent="0.25">
      <c r="B1616" s="50"/>
      <c r="C1616" s="42"/>
      <c r="D1616" s="48"/>
    </row>
    <row r="1617" spans="2:4" x14ac:dyDescent="0.25">
      <c r="B1617" s="50"/>
      <c r="C1617" s="42"/>
      <c r="D1617" s="48"/>
    </row>
    <row r="1618" spans="2:4" x14ac:dyDescent="0.25">
      <c r="B1618" s="50"/>
      <c r="C1618" s="42"/>
      <c r="D1618" s="48"/>
    </row>
    <row r="1619" spans="2:4" x14ac:dyDescent="0.25">
      <c r="B1619" s="50"/>
      <c r="C1619" s="42"/>
      <c r="D1619" s="48"/>
    </row>
    <row r="1620" spans="2:4" x14ac:dyDescent="0.25">
      <c r="B1620" s="50"/>
      <c r="C1620" s="42"/>
      <c r="D1620" s="48"/>
    </row>
    <row r="1621" spans="2:4" x14ac:dyDescent="0.25">
      <c r="B1621" s="50"/>
      <c r="C1621" s="42"/>
      <c r="D1621" s="48"/>
    </row>
    <row r="1622" spans="2:4" x14ac:dyDescent="0.25">
      <c r="B1622" s="50"/>
      <c r="C1622" s="42"/>
      <c r="D1622" s="48"/>
    </row>
    <row r="1623" spans="2:4" x14ac:dyDescent="0.25">
      <c r="B1623" s="50"/>
      <c r="C1623" s="42"/>
      <c r="D1623" s="48"/>
    </row>
    <row r="1624" spans="2:4" x14ac:dyDescent="0.25">
      <c r="B1624" s="50"/>
      <c r="C1624" s="42"/>
      <c r="D1624" s="48"/>
    </row>
    <row r="1625" spans="2:4" x14ac:dyDescent="0.25">
      <c r="B1625" s="50"/>
      <c r="C1625" s="42"/>
      <c r="D1625" s="48"/>
    </row>
    <row r="1626" spans="2:4" x14ac:dyDescent="0.25">
      <c r="B1626" s="50"/>
      <c r="C1626" s="42"/>
      <c r="D1626" s="48"/>
    </row>
    <row r="1627" spans="2:4" x14ac:dyDescent="0.25">
      <c r="B1627" s="50"/>
      <c r="C1627" s="42"/>
      <c r="D1627" s="48"/>
    </row>
    <row r="1628" spans="2:4" x14ac:dyDescent="0.25">
      <c r="B1628" s="50"/>
      <c r="C1628" s="42"/>
      <c r="D1628" s="48"/>
    </row>
    <row r="1629" spans="2:4" x14ac:dyDescent="0.25">
      <c r="B1629" s="50"/>
      <c r="C1629" s="42"/>
      <c r="D1629" s="48"/>
    </row>
    <row r="1630" spans="2:4" x14ac:dyDescent="0.25">
      <c r="B1630" s="50"/>
      <c r="C1630" s="42"/>
      <c r="D1630" s="48"/>
    </row>
    <row r="1631" spans="2:4" x14ac:dyDescent="0.25">
      <c r="B1631" s="50"/>
      <c r="C1631" s="42"/>
      <c r="D1631" s="48"/>
    </row>
    <row r="1632" spans="2:4" x14ac:dyDescent="0.25">
      <c r="B1632" s="50"/>
      <c r="C1632" s="42"/>
      <c r="D1632" s="48"/>
    </row>
    <row r="1633" spans="2:4" x14ac:dyDescent="0.25">
      <c r="B1633" s="50"/>
      <c r="C1633" s="42"/>
      <c r="D1633" s="48"/>
    </row>
    <row r="1634" spans="2:4" x14ac:dyDescent="0.25">
      <c r="B1634" s="50"/>
      <c r="C1634" s="42"/>
      <c r="D1634" s="48"/>
    </row>
    <row r="1635" spans="2:4" x14ac:dyDescent="0.25">
      <c r="B1635" s="50"/>
      <c r="C1635" s="42"/>
      <c r="D1635" s="48"/>
    </row>
    <row r="1636" spans="2:4" x14ac:dyDescent="0.25">
      <c r="B1636" s="50"/>
      <c r="C1636" s="42"/>
      <c r="D1636" s="48"/>
    </row>
    <row r="1637" spans="2:4" x14ac:dyDescent="0.25">
      <c r="B1637" s="50"/>
      <c r="C1637" s="42"/>
      <c r="D1637" s="48"/>
    </row>
    <row r="1638" spans="2:4" x14ac:dyDescent="0.25">
      <c r="B1638" s="50"/>
      <c r="C1638" s="42"/>
      <c r="D1638" s="48"/>
    </row>
    <row r="1639" spans="2:4" x14ac:dyDescent="0.25">
      <c r="B1639" s="50"/>
      <c r="C1639" s="42"/>
      <c r="D1639" s="48"/>
    </row>
    <row r="1640" spans="2:4" x14ac:dyDescent="0.25">
      <c r="B1640" s="50"/>
      <c r="C1640" s="42"/>
      <c r="D1640" s="48"/>
    </row>
    <row r="1641" spans="2:4" x14ac:dyDescent="0.25">
      <c r="B1641" s="50"/>
      <c r="C1641" s="42"/>
      <c r="D1641" s="48"/>
    </row>
    <row r="1642" spans="2:4" x14ac:dyDescent="0.25">
      <c r="B1642" s="50"/>
      <c r="C1642" s="42"/>
      <c r="D1642" s="48"/>
    </row>
    <row r="1643" spans="2:4" x14ac:dyDescent="0.25">
      <c r="B1643" s="50"/>
      <c r="C1643" s="42"/>
      <c r="D1643" s="48"/>
    </row>
    <row r="1644" spans="2:4" x14ac:dyDescent="0.25">
      <c r="B1644" s="50"/>
      <c r="C1644" s="42"/>
      <c r="D1644" s="48"/>
    </row>
    <row r="1645" spans="2:4" x14ac:dyDescent="0.25">
      <c r="B1645" s="50"/>
      <c r="C1645" s="42"/>
      <c r="D1645" s="48"/>
    </row>
    <row r="1646" spans="2:4" x14ac:dyDescent="0.25">
      <c r="B1646" s="50"/>
      <c r="C1646" s="42"/>
      <c r="D1646" s="48"/>
    </row>
    <row r="1647" spans="2:4" x14ac:dyDescent="0.25">
      <c r="B1647" s="50"/>
      <c r="C1647" s="42"/>
      <c r="D1647" s="48"/>
    </row>
    <row r="1648" spans="2:4" x14ac:dyDescent="0.25">
      <c r="B1648" s="50"/>
      <c r="C1648" s="42"/>
      <c r="D1648" s="48"/>
    </row>
    <row r="1649" spans="2:4" x14ac:dyDescent="0.25">
      <c r="B1649" s="50"/>
      <c r="C1649" s="42"/>
      <c r="D1649" s="48"/>
    </row>
    <row r="1650" spans="2:4" x14ac:dyDescent="0.25">
      <c r="B1650" s="50"/>
      <c r="C1650" s="42"/>
      <c r="D1650" s="48"/>
    </row>
    <row r="1651" spans="2:4" x14ac:dyDescent="0.25">
      <c r="B1651" s="50"/>
      <c r="C1651" s="42"/>
      <c r="D1651" s="48"/>
    </row>
    <row r="1652" spans="2:4" x14ac:dyDescent="0.25">
      <c r="B1652" s="50"/>
      <c r="C1652" s="42"/>
      <c r="D1652" s="48"/>
    </row>
    <row r="1653" spans="2:4" x14ac:dyDescent="0.25">
      <c r="B1653" s="50"/>
      <c r="C1653" s="42"/>
      <c r="D1653" s="48"/>
    </row>
    <row r="1654" spans="2:4" x14ac:dyDescent="0.25">
      <c r="B1654" s="50"/>
      <c r="C1654" s="42"/>
      <c r="D1654" s="48"/>
    </row>
    <row r="1655" spans="2:4" x14ac:dyDescent="0.25">
      <c r="B1655" s="50"/>
      <c r="C1655" s="42"/>
      <c r="D1655" s="48"/>
    </row>
    <row r="1656" spans="2:4" x14ac:dyDescent="0.25">
      <c r="B1656" s="50"/>
      <c r="C1656" s="42"/>
      <c r="D1656" s="48"/>
    </row>
    <row r="1657" spans="2:4" x14ac:dyDescent="0.25">
      <c r="B1657" s="50"/>
      <c r="C1657" s="42"/>
      <c r="D1657" s="48"/>
    </row>
    <row r="1658" spans="2:4" x14ac:dyDescent="0.25">
      <c r="B1658" s="50"/>
      <c r="C1658" s="42"/>
      <c r="D1658" s="48"/>
    </row>
    <row r="1659" spans="2:4" x14ac:dyDescent="0.25">
      <c r="B1659" s="50"/>
      <c r="C1659" s="42"/>
      <c r="D1659" s="48"/>
    </row>
    <row r="1660" spans="2:4" x14ac:dyDescent="0.25">
      <c r="B1660" s="50"/>
      <c r="C1660" s="42"/>
      <c r="D1660" s="48"/>
    </row>
    <row r="1661" spans="2:4" x14ac:dyDescent="0.25">
      <c r="B1661" s="50"/>
      <c r="C1661" s="42"/>
      <c r="D1661" s="48"/>
    </row>
    <row r="1662" spans="2:4" x14ac:dyDescent="0.25">
      <c r="B1662" s="50"/>
      <c r="C1662" s="42"/>
      <c r="D1662" s="48"/>
    </row>
    <row r="1663" spans="2:4" x14ac:dyDescent="0.25">
      <c r="B1663" s="50"/>
      <c r="C1663" s="42"/>
      <c r="D1663" s="48"/>
    </row>
    <row r="1664" spans="2:4" x14ac:dyDescent="0.25">
      <c r="B1664" s="50"/>
      <c r="C1664" s="42"/>
      <c r="D1664" s="48"/>
    </row>
    <row r="1665" spans="2:4" x14ac:dyDescent="0.25">
      <c r="B1665" s="50"/>
      <c r="C1665" s="42"/>
      <c r="D1665" s="48"/>
    </row>
    <row r="1666" spans="2:4" x14ac:dyDescent="0.25">
      <c r="B1666" s="50"/>
      <c r="C1666" s="42"/>
      <c r="D1666" s="48"/>
    </row>
    <row r="1667" spans="2:4" x14ac:dyDescent="0.25">
      <c r="B1667" s="50"/>
      <c r="C1667" s="42"/>
      <c r="D1667" s="48"/>
    </row>
    <row r="1668" spans="2:4" x14ac:dyDescent="0.25">
      <c r="B1668" s="50"/>
      <c r="C1668" s="42"/>
      <c r="D1668" s="48"/>
    </row>
    <row r="1669" spans="2:4" x14ac:dyDescent="0.25">
      <c r="B1669" s="50"/>
      <c r="C1669" s="42"/>
      <c r="D1669" s="48"/>
    </row>
    <row r="1670" spans="2:4" x14ac:dyDescent="0.25">
      <c r="B1670" s="50"/>
      <c r="C1670" s="42"/>
      <c r="D1670" s="48"/>
    </row>
    <row r="1671" spans="2:4" x14ac:dyDescent="0.25">
      <c r="B1671" s="50"/>
      <c r="C1671" s="42"/>
      <c r="D1671" s="48"/>
    </row>
    <row r="1672" spans="2:4" x14ac:dyDescent="0.25">
      <c r="B1672" s="50"/>
      <c r="C1672" s="42"/>
      <c r="D1672" s="48"/>
    </row>
    <row r="1673" spans="2:4" x14ac:dyDescent="0.25">
      <c r="B1673" s="50"/>
      <c r="C1673" s="42"/>
      <c r="D1673" s="48"/>
    </row>
    <row r="1674" spans="2:4" x14ac:dyDescent="0.25">
      <c r="B1674" s="50"/>
      <c r="C1674" s="42"/>
      <c r="D1674" s="48"/>
    </row>
    <row r="1675" spans="2:4" x14ac:dyDescent="0.25">
      <c r="B1675" s="50"/>
      <c r="C1675" s="42"/>
      <c r="D1675" s="48"/>
    </row>
    <row r="1676" spans="2:4" x14ac:dyDescent="0.25">
      <c r="B1676" s="50"/>
      <c r="C1676" s="42"/>
      <c r="D1676" s="48"/>
    </row>
    <row r="1677" spans="2:4" x14ac:dyDescent="0.25">
      <c r="B1677" s="50"/>
      <c r="C1677" s="42"/>
      <c r="D1677" s="48"/>
    </row>
    <row r="1678" spans="2:4" x14ac:dyDescent="0.25">
      <c r="B1678" s="50"/>
      <c r="C1678" s="42"/>
      <c r="D1678" s="48"/>
    </row>
    <row r="1679" spans="2:4" x14ac:dyDescent="0.25">
      <c r="B1679" s="50"/>
      <c r="C1679" s="42"/>
      <c r="D1679" s="48"/>
    </row>
    <row r="1680" spans="2:4" x14ac:dyDescent="0.25">
      <c r="B1680" s="50"/>
      <c r="C1680" s="42"/>
      <c r="D1680" s="48"/>
    </row>
    <row r="1681" spans="2:4" x14ac:dyDescent="0.25">
      <c r="B1681" s="50"/>
      <c r="C1681" s="42"/>
      <c r="D1681" s="48"/>
    </row>
    <row r="1682" spans="2:4" x14ac:dyDescent="0.25">
      <c r="B1682" s="50"/>
      <c r="C1682" s="42"/>
      <c r="D1682" s="48"/>
    </row>
    <row r="1683" spans="2:4" x14ac:dyDescent="0.25">
      <c r="B1683" s="50"/>
      <c r="C1683" s="42"/>
      <c r="D1683" s="48"/>
    </row>
    <row r="1684" spans="2:4" x14ac:dyDescent="0.25">
      <c r="B1684" s="50"/>
      <c r="C1684" s="42"/>
      <c r="D1684" s="48"/>
    </row>
    <row r="1685" spans="2:4" x14ac:dyDescent="0.25">
      <c r="B1685" s="50"/>
      <c r="C1685" s="42"/>
      <c r="D1685" s="48"/>
    </row>
    <row r="1686" spans="2:4" x14ac:dyDescent="0.25">
      <c r="B1686" s="50"/>
      <c r="C1686" s="42"/>
      <c r="D1686" s="48"/>
    </row>
    <row r="1687" spans="2:4" x14ac:dyDescent="0.25">
      <c r="B1687" s="50"/>
      <c r="C1687" s="42"/>
      <c r="D1687" s="48"/>
    </row>
    <row r="1688" spans="2:4" x14ac:dyDescent="0.25">
      <c r="B1688" s="50"/>
      <c r="C1688" s="42"/>
      <c r="D1688" s="48"/>
    </row>
    <row r="1689" spans="2:4" x14ac:dyDescent="0.25">
      <c r="B1689" s="50"/>
      <c r="C1689" s="42"/>
      <c r="D1689" s="48"/>
    </row>
    <row r="1690" spans="2:4" x14ac:dyDescent="0.25">
      <c r="B1690" s="50"/>
      <c r="C1690" s="42"/>
      <c r="D1690" s="48"/>
    </row>
    <row r="1691" spans="2:4" x14ac:dyDescent="0.25">
      <c r="B1691" s="50"/>
      <c r="C1691" s="42"/>
      <c r="D1691" s="48"/>
    </row>
    <row r="1692" spans="2:4" x14ac:dyDescent="0.25">
      <c r="B1692" s="50"/>
      <c r="C1692" s="42"/>
      <c r="D1692" s="48"/>
    </row>
    <row r="1693" spans="2:4" x14ac:dyDescent="0.25">
      <c r="B1693" s="50"/>
      <c r="C1693" s="42"/>
      <c r="D1693" s="48"/>
    </row>
    <row r="1694" spans="2:4" x14ac:dyDescent="0.25">
      <c r="B1694" s="50"/>
      <c r="C1694" s="42"/>
      <c r="D1694" s="48"/>
    </row>
    <row r="1695" spans="2:4" x14ac:dyDescent="0.25">
      <c r="B1695" s="50"/>
      <c r="C1695" s="42"/>
      <c r="D1695" s="48"/>
    </row>
    <row r="1696" spans="2:4" x14ac:dyDescent="0.25">
      <c r="B1696" s="50"/>
      <c r="C1696" s="42"/>
      <c r="D1696" s="48"/>
    </row>
    <row r="1697" spans="2:4" x14ac:dyDescent="0.25">
      <c r="B1697" s="50"/>
      <c r="C1697" s="42"/>
      <c r="D1697" s="48"/>
    </row>
    <row r="1698" spans="2:4" x14ac:dyDescent="0.25">
      <c r="B1698" s="50"/>
      <c r="C1698" s="42"/>
      <c r="D1698" s="48"/>
    </row>
    <row r="1699" spans="2:4" x14ac:dyDescent="0.25">
      <c r="B1699" s="50"/>
      <c r="C1699" s="42"/>
      <c r="D1699" s="48"/>
    </row>
    <row r="1700" spans="2:4" x14ac:dyDescent="0.25">
      <c r="B1700" s="50"/>
      <c r="C1700" s="42"/>
      <c r="D1700" s="48"/>
    </row>
    <row r="1701" spans="2:4" x14ac:dyDescent="0.25">
      <c r="B1701" s="50"/>
      <c r="C1701" s="42"/>
      <c r="D1701" s="48"/>
    </row>
    <row r="1702" spans="2:4" x14ac:dyDescent="0.25">
      <c r="B1702" s="50"/>
      <c r="C1702" s="42"/>
      <c r="D1702" s="48"/>
    </row>
    <row r="1703" spans="2:4" x14ac:dyDescent="0.25">
      <c r="B1703" s="50"/>
      <c r="C1703" s="42"/>
      <c r="D1703" s="48"/>
    </row>
    <row r="1704" spans="2:4" x14ac:dyDescent="0.25">
      <c r="B1704" s="50"/>
      <c r="C1704" s="42"/>
      <c r="D1704" s="48"/>
    </row>
    <row r="1705" spans="2:4" x14ac:dyDescent="0.25">
      <c r="B1705" s="50"/>
      <c r="C1705" s="42"/>
      <c r="D1705" s="48"/>
    </row>
    <row r="1706" spans="2:4" x14ac:dyDescent="0.25">
      <c r="B1706" s="50"/>
      <c r="C1706" s="42"/>
      <c r="D1706" s="48"/>
    </row>
    <row r="1707" spans="2:4" x14ac:dyDescent="0.25">
      <c r="B1707" s="50"/>
      <c r="C1707" s="42"/>
      <c r="D1707" s="48"/>
    </row>
    <row r="1708" spans="2:4" x14ac:dyDescent="0.25">
      <c r="B1708" s="50"/>
      <c r="C1708" s="42"/>
      <c r="D1708" s="48"/>
    </row>
    <row r="1709" spans="2:4" x14ac:dyDescent="0.25">
      <c r="B1709" s="50"/>
      <c r="C1709" s="42"/>
      <c r="D1709" s="48"/>
    </row>
    <row r="1710" spans="2:4" x14ac:dyDescent="0.25">
      <c r="B1710" s="50"/>
      <c r="C1710" s="42"/>
      <c r="D1710" s="48"/>
    </row>
    <row r="1711" spans="2:4" x14ac:dyDescent="0.25">
      <c r="B1711" s="50"/>
      <c r="C1711" s="42"/>
      <c r="D1711" s="48"/>
    </row>
    <row r="1712" spans="2:4" x14ac:dyDescent="0.25">
      <c r="B1712" s="50"/>
      <c r="C1712" s="42"/>
      <c r="D1712" s="48"/>
    </row>
    <row r="1713" spans="2:4" x14ac:dyDescent="0.25">
      <c r="B1713" s="50"/>
      <c r="C1713" s="42"/>
      <c r="D1713" s="48"/>
    </row>
    <row r="1714" spans="2:4" x14ac:dyDescent="0.25">
      <c r="B1714" s="50"/>
      <c r="C1714" s="42"/>
      <c r="D1714" s="48"/>
    </row>
    <row r="1715" spans="2:4" x14ac:dyDescent="0.25">
      <c r="B1715" s="50"/>
      <c r="C1715" s="42"/>
      <c r="D1715" s="48"/>
    </row>
    <row r="1716" spans="2:4" x14ac:dyDescent="0.25">
      <c r="B1716" s="50"/>
      <c r="C1716" s="42"/>
      <c r="D1716" s="48"/>
    </row>
    <row r="1717" spans="2:4" x14ac:dyDescent="0.25">
      <c r="B1717" s="50"/>
      <c r="C1717" s="42"/>
      <c r="D1717" s="48"/>
    </row>
    <row r="1718" spans="2:4" x14ac:dyDescent="0.25">
      <c r="B1718" s="50"/>
      <c r="C1718" s="42"/>
      <c r="D1718" s="48"/>
    </row>
    <row r="1719" spans="2:4" x14ac:dyDescent="0.25">
      <c r="B1719" s="50"/>
      <c r="C1719" s="42"/>
      <c r="D1719" s="48"/>
    </row>
    <row r="1720" spans="2:4" x14ac:dyDescent="0.25">
      <c r="B1720" s="50"/>
      <c r="C1720" s="42"/>
      <c r="D1720" s="48"/>
    </row>
    <row r="1721" spans="2:4" x14ac:dyDescent="0.25">
      <c r="B1721" s="50"/>
      <c r="C1721" s="42"/>
      <c r="D1721" s="48"/>
    </row>
    <row r="1722" spans="2:4" x14ac:dyDescent="0.25">
      <c r="B1722" s="50"/>
      <c r="C1722" s="42"/>
      <c r="D1722" s="48"/>
    </row>
    <row r="1723" spans="2:4" x14ac:dyDescent="0.25">
      <c r="B1723" s="50"/>
      <c r="C1723" s="42"/>
      <c r="D1723" s="48"/>
    </row>
    <row r="1724" spans="2:4" x14ac:dyDescent="0.25">
      <c r="B1724" s="50"/>
      <c r="C1724" s="42"/>
      <c r="D1724" s="48"/>
    </row>
    <row r="1725" spans="2:4" x14ac:dyDescent="0.25">
      <c r="B1725" s="50"/>
      <c r="C1725" s="42"/>
      <c r="D1725" s="48"/>
    </row>
    <row r="1726" spans="2:4" x14ac:dyDescent="0.25">
      <c r="B1726" s="50"/>
      <c r="C1726" s="42"/>
      <c r="D1726" s="48"/>
    </row>
    <row r="1727" spans="2:4" x14ac:dyDescent="0.25">
      <c r="B1727" s="50"/>
      <c r="C1727" s="42"/>
      <c r="D1727" s="48"/>
    </row>
    <row r="1728" spans="2:4" x14ac:dyDescent="0.25">
      <c r="B1728" s="50"/>
      <c r="C1728" s="42"/>
      <c r="D1728" s="48"/>
    </row>
    <row r="1729" spans="2:4" x14ac:dyDescent="0.25">
      <c r="B1729" s="50"/>
      <c r="C1729" s="42"/>
      <c r="D1729" s="48"/>
    </row>
    <row r="1730" spans="2:4" x14ac:dyDescent="0.25">
      <c r="B1730" s="50"/>
      <c r="C1730" s="42"/>
      <c r="D1730" s="48"/>
    </row>
    <row r="1731" spans="2:4" x14ac:dyDescent="0.25">
      <c r="B1731" s="50"/>
      <c r="C1731" s="42"/>
      <c r="D1731" s="48"/>
    </row>
    <row r="1732" spans="2:4" x14ac:dyDescent="0.25">
      <c r="B1732" s="50"/>
      <c r="C1732" s="42"/>
      <c r="D1732" s="48"/>
    </row>
    <row r="1733" spans="2:4" x14ac:dyDescent="0.25">
      <c r="B1733" s="50"/>
      <c r="C1733" s="42"/>
      <c r="D1733" s="48"/>
    </row>
    <row r="1734" spans="2:4" x14ac:dyDescent="0.25">
      <c r="B1734" s="50"/>
      <c r="C1734" s="42"/>
      <c r="D1734" s="48"/>
    </row>
    <row r="1735" spans="2:4" x14ac:dyDescent="0.25">
      <c r="B1735" s="50"/>
      <c r="C1735" s="42"/>
      <c r="D1735" s="48"/>
    </row>
    <row r="1736" spans="2:4" x14ac:dyDescent="0.25">
      <c r="B1736" s="50"/>
      <c r="C1736" s="42"/>
      <c r="D1736" s="48"/>
    </row>
    <row r="1737" spans="2:4" x14ac:dyDescent="0.25">
      <c r="B1737" s="50"/>
      <c r="C1737" s="42"/>
      <c r="D1737" s="48"/>
    </row>
    <row r="1738" spans="2:4" x14ac:dyDescent="0.25">
      <c r="B1738" s="50"/>
      <c r="C1738" s="42"/>
      <c r="D1738" s="48"/>
    </row>
    <row r="1739" spans="2:4" x14ac:dyDescent="0.25">
      <c r="B1739" s="50"/>
      <c r="C1739" s="42"/>
      <c r="D1739" s="48"/>
    </row>
    <row r="1740" spans="2:4" x14ac:dyDescent="0.25">
      <c r="B1740" s="50"/>
      <c r="C1740" s="42"/>
      <c r="D1740" s="48"/>
    </row>
    <row r="1741" spans="2:4" x14ac:dyDescent="0.25">
      <c r="B1741" s="50"/>
      <c r="C1741" s="42"/>
      <c r="D1741" s="48"/>
    </row>
    <row r="1742" spans="2:4" x14ac:dyDescent="0.25">
      <c r="B1742" s="50"/>
      <c r="C1742" s="42"/>
      <c r="D1742" s="48"/>
    </row>
    <row r="1743" spans="2:4" x14ac:dyDescent="0.25">
      <c r="B1743" s="50"/>
      <c r="C1743" s="42"/>
      <c r="D1743" s="48"/>
    </row>
    <row r="1744" spans="2:4" x14ac:dyDescent="0.25">
      <c r="B1744" s="50"/>
      <c r="C1744" s="42"/>
      <c r="D1744" s="48"/>
    </row>
    <row r="1745" spans="2:4" x14ac:dyDescent="0.25">
      <c r="B1745" s="50"/>
      <c r="C1745" s="42"/>
      <c r="D1745" s="48"/>
    </row>
    <row r="1746" spans="2:4" x14ac:dyDescent="0.25">
      <c r="B1746" s="50"/>
      <c r="C1746" s="42"/>
      <c r="D1746" s="48"/>
    </row>
    <row r="1747" spans="2:4" x14ac:dyDescent="0.25">
      <c r="B1747" s="50"/>
      <c r="C1747" s="42"/>
      <c r="D1747" s="48"/>
    </row>
    <row r="1748" spans="2:4" x14ac:dyDescent="0.25">
      <c r="B1748" s="50"/>
      <c r="C1748" s="42"/>
      <c r="D1748" s="48"/>
    </row>
    <row r="1749" spans="2:4" x14ac:dyDescent="0.25">
      <c r="B1749" s="50"/>
      <c r="C1749" s="42"/>
      <c r="D1749" s="48"/>
    </row>
    <row r="1750" spans="2:4" x14ac:dyDescent="0.25">
      <c r="B1750" s="50"/>
      <c r="C1750" s="42"/>
      <c r="D1750" s="48"/>
    </row>
    <row r="1751" spans="2:4" x14ac:dyDescent="0.25">
      <c r="B1751" s="50"/>
      <c r="C1751" s="42"/>
      <c r="D1751" s="48"/>
    </row>
    <row r="1752" spans="2:4" x14ac:dyDescent="0.25">
      <c r="B1752" s="50"/>
      <c r="C1752" s="42"/>
      <c r="D1752" s="48"/>
    </row>
    <row r="1753" spans="2:4" x14ac:dyDescent="0.25">
      <c r="B1753" s="50"/>
      <c r="C1753" s="42"/>
      <c r="D1753" s="48"/>
    </row>
    <row r="1754" spans="2:4" x14ac:dyDescent="0.25">
      <c r="B1754" s="50"/>
      <c r="C1754" s="42"/>
      <c r="D1754" s="48"/>
    </row>
    <row r="1755" spans="2:4" x14ac:dyDescent="0.25">
      <c r="B1755" s="50"/>
      <c r="C1755" s="42"/>
      <c r="D1755" s="48"/>
    </row>
    <row r="1756" spans="2:4" x14ac:dyDescent="0.25">
      <c r="B1756" s="50"/>
      <c r="C1756" s="42"/>
      <c r="D1756" s="48"/>
    </row>
    <row r="1757" spans="2:4" x14ac:dyDescent="0.25">
      <c r="B1757" s="50"/>
      <c r="C1757" s="42"/>
      <c r="D1757" s="48"/>
    </row>
    <row r="1758" spans="2:4" x14ac:dyDescent="0.25">
      <c r="B1758" s="50"/>
      <c r="C1758" s="42"/>
      <c r="D1758" s="48"/>
    </row>
    <row r="1759" spans="2:4" x14ac:dyDescent="0.25">
      <c r="B1759" s="50"/>
      <c r="C1759" s="42"/>
      <c r="D1759" s="48"/>
    </row>
    <row r="1760" spans="2:4" x14ac:dyDescent="0.25">
      <c r="B1760" s="50"/>
      <c r="C1760" s="42"/>
      <c r="D1760" s="48"/>
    </row>
    <row r="1761" spans="2:4" x14ac:dyDescent="0.25">
      <c r="B1761" s="50"/>
      <c r="C1761" s="42"/>
      <c r="D1761" s="48"/>
    </row>
    <row r="1762" spans="2:4" x14ac:dyDescent="0.25">
      <c r="B1762" s="50"/>
      <c r="C1762" s="42"/>
      <c r="D1762" s="48"/>
    </row>
    <row r="1763" spans="2:4" x14ac:dyDescent="0.25">
      <c r="B1763" s="50"/>
      <c r="C1763" s="42"/>
      <c r="D1763" s="48"/>
    </row>
    <row r="1764" spans="2:4" x14ac:dyDescent="0.25">
      <c r="B1764" s="50"/>
      <c r="C1764" s="42"/>
      <c r="D1764" s="48"/>
    </row>
    <row r="1765" spans="2:4" x14ac:dyDescent="0.25">
      <c r="B1765" s="50"/>
      <c r="C1765" s="42"/>
      <c r="D1765" s="48"/>
    </row>
    <row r="1766" spans="2:4" x14ac:dyDescent="0.25">
      <c r="B1766" s="50"/>
      <c r="C1766" s="42"/>
      <c r="D1766" s="48"/>
    </row>
    <row r="1767" spans="2:4" x14ac:dyDescent="0.25">
      <c r="B1767" s="50"/>
      <c r="C1767" s="42"/>
      <c r="D1767" s="48"/>
    </row>
    <row r="1768" spans="2:4" x14ac:dyDescent="0.25">
      <c r="B1768" s="50"/>
      <c r="C1768" s="42"/>
      <c r="D1768" s="48"/>
    </row>
    <row r="1769" spans="2:4" x14ac:dyDescent="0.25">
      <c r="B1769" s="50"/>
      <c r="C1769" s="42"/>
      <c r="D1769" s="48"/>
    </row>
    <row r="1770" spans="2:4" x14ac:dyDescent="0.25">
      <c r="B1770" s="50"/>
      <c r="C1770" s="42"/>
      <c r="D1770" s="48"/>
    </row>
    <row r="1771" spans="2:4" x14ac:dyDescent="0.25">
      <c r="B1771" s="50"/>
      <c r="C1771" s="42"/>
      <c r="D1771" s="48"/>
    </row>
    <row r="1772" spans="2:4" x14ac:dyDescent="0.25">
      <c r="B1772" s="50"/>
      <c r="C1772" s="42"/>
      <c r="D1772" s="48"/>
    </row>
    <row r="1773" spans="2:4" x14ac:dyDescent="0.25">
      <c r="B1773" s="50"/>
      <c r="C1773" s="42"/>
      <c r="D1773" s="48"/>
    </row>
    <row r="1774" spans="2:4" x14ac:dyDescent="0.25">
      <c r="B1774" s="50"/>
      <c r="C1774" s="42"/>
      <c r="D1774" s="48"/>
    </row>
    <row r="1775" spans="2:4" x14ac:dyDescent="0.25">
      <c r="B1775" s="50"/>
      <c r="C1775" s="42"/>
      <c r="D1775" s="48"/>
    </row>
    <row r="1776" spans="2:4" x14ac:dyDescent="0.25">
      <c r="B1776" s="50"/>
      <c r="C1776" s="42"/>
      <c r="D1776" s="48"/>
    </row>
    <row r="1777" spans="2:4" x14ac:dyDescent="0.25">
      <c r="B1777" s="50"/>
      <c r="C1777" s="42"/>
      <c r="D1777" s="48"/>
    </row>
    <row r="1778" spans="2:4" x14ac:dyDescent="0.25">
      <c r="B1778" s="50"/>
      <c r="C1778" s="42"/>
      <c r="D1778" s="48"/>
    </row>
    <row r="1779" spans="2:4" x14ac:dyDescent="0.25">
      <c r="B1779" s="50"/>
      <c r="C1779" s="42"/>
      <c r="D1779" s="48"/>
    </row>
    <row r="1780" spans="2:4" x14ac:dyDescent="0.25">
      <c r="B1780" s="50"/>
      <c r="C1780" s="42"/>
      <c r="D1780" s="48"/>
    </row>
    <row r="1781" spans="2:4" x14ac:dyDescent="0.25">
      <c r="B1781" s="50"/>
      <c r="C1781" s="42"/>
      <c r="D1781" s="48"/>
    </row>
    <row r="1782" spans="2:4" x14ac:dyDescent="0.25">
      <c r="B1782" s="50"/>
      <c r="C1782" s="42"/>
      <c r="D1782" s="48"/>
    </row>
    <row r="1783" spans="2:4" x14ac:dyDescent="0.25">
      <c r="B1783" s="50"/>
      <c r="C1783" s="42"/>
      <c r="D1783" s="48"/>
    </row>
    <row r="1784" spans="2:4" x14ac:dyDescent="0.25">
      <c r="B1784" s="50"/>
      <c r="C1784" s="42"/>
      <c r="D1784" s="48"/>
    </row>
    <row r="1785" spans="2:4" x14ac:dyDescent="0.25">
      <c r="B1785" s="50"/>
      <c r="C1785" s="42"/>
      <c r="D1785" s="48"/>
    </row>
    <row r="1786" spans="2:4" x14ac:dyDescent="0.25">
      <c r="B1786" s="50"/>
      <c r="C1786" s="42"/>
      <c r="D1786" s="48"/>
    </row>
    <row r="1787" spans="2:4" x14ac:dyDescent="0.25">
      <c r="B1787" s="50"/>
      <c r="C1787" s="42"/>
      <c r="D1787" s="48"/>
    </row>
    <row r="1788" spans="2:4" x14ac:dyDescent="0.25">
      <c r="B1788" s="50"/>
      <c r="C1788" s="42"/>
      <c r="D1788" s="48"/>
    </row>
    <row r="1789" spans="2:4" x14ac:dyDescent="0.25">
      <c r="B1789" s="50"/>
      <c r="C1789" s="42"/>
      <c r="D1789" s="48"/>
    </row>
    <row r="1790" spans="2:4" x14ac:dyDescent="0.25">
      <c r="B1790" s="50"/>
      <c r="C1790" s="42"/>
      <c r="D1790" s="48"/>
    </row>
    <row r="1791" spans="2:4" x14ac:dyDescent="0.25">
      <c r="B1791" s="50"/>
      <c r="C1791" s="42"/>
      <c r="D1791" s="48"/>
    </row>
    <row r="1792" spans="2:4" x14ac:dyDescent="0.25">
      <c r="B1792" s="50"/>
      <c r="C1792" s="42"/>
      <c r="D1792" s="48"/>
    </row>
    <row r="1793" spans="2:4" x14ac:dyDescent="0.25">
      <c r="B1793" s="50"/>
      <c r="C1793" s="42"/>
      <c r="D1793" s="48"/>
    </row>
    <row r="1794" spans="2:4" x14ac:dyDescent="0.25">
      <c r="B1794" s="50"/>
      <c r="C1794" s="42"/>
      <c r="D1794" s="48"/>
    </row>
    <row r="1795" spans="2:4" x14ac:dyDescent="0.25">
      <c r="B1795" s="50"/>
      <c r="C1795" s="42"/>
      <c r="D1795" s="48"/>
    </row>
    <row r="1796" spans="2:4" x14ac:dyDescent="0.25">
      <c r="B1796" s="50"/>
      <c r="C1796" s="42"/>
      <c r="D1796" s="48"/>
    </row>
    <row r="1797" spans="2:4" x14ac:dyDescent="0.25">
      <c r="B1797" s="50"/>
      <c r="C1797" s="42"/>
      <c r="D1797" s="48"/>
    </row>
    <row r="1798" spans="2:4" x14ac:dyDescent="0.25">
      <c r="B1798" s="50"/>
      <c r="C1798" s="42"/>
      <c r="D1798" s="48"/>
    </row>
    <row r="1799" spans="2:4" x14ac:dyDescent="0.25">
      <c r="B1799" s="50"/>
      <c r="C1799" s="42"/>
      <c r="D1799" s="48"/>
    </row>
    <row r="1800" spans="2:4" x14ac:dyDescent="0.25">
      <c r="B1800" s="50"/>
      <c r="C1800" s="42"/>
      <c r="D1800" s="48"/>
    </row>
    <row r="1801" spans="2:4" x14ac:dyDescent="0.25">
      <c r="B1801" s="50"/>
      <c r="C1801" s="42"/>
      <c r="D1801" s="48"/>
    </row>
    <row r="1802" spans="2:4" x14ac:dyDescent="0.25">
      <c r="B1802" s="50"/>
      <c r="C1802" s="42"/>
      <c r="D1802" s="48"/>
    </row>
    <row r="1803" spans="2:4" x14ac:dyDescent="0.25">
      <c r="B1803" s="50"/>
      <c r="C1803" s="42"/>
      <c r="D1803" s="48"/>
    </row>
    <row r="1804" spans="2:4" x14ac:dyDescent="0.25">
      <c r="B1804" s="50"/>
      <c r="C1804" s="42"/>
      <c r="D1804" s="48"/>
    </row>
    <row r="1805" spans="2:4" x14ac:dyDescent="0.25">
      <c r="B1805" s="50"/>
      <c r="C1805" s="42"/>
      <c r="D1805" s="48"/>
    </row>
    <row r="1806" spans="2:4" x14ac:dyDescent="0.25">
      <c r="B1806" s="50"/>
      <c r="C1806" s="42"/>
      <c r="D1806" s="48"/>
    </row>
    <row r="1807" spans="2:4" x14ac:dyDescent="0.25">
      <c r="B1807" s="50"/>
      <c r="C1807" s="42"/>
      <c r="D1807" s="48"/>
    </row>
    <row r="1808" spans="2:4" x14ac:dyDescent="0.25">
      <c r="B1808" s="50"/>
      <c r="C1808" s="42"/>
      <c r="D1808" s="48"/>
    </row>
    <row r="1809" spans="2:4" x14ac:dyDescent="0.25">
      <c r="B1809" s="50"/>
      <c r="C1809" s="42"/>
      <c r="D1809" s="48"/>
    </row>
    <row r="1810" spans="2:4" x14ac:dyDescent="0.25">
      <c r="B1810" s="50"/>
      <c r="C1810" s="42"/>
      <c r="D1810" s="48"/>
    </row>
    <row r="1811" spans="2:4" x14ac:dyDescent="0.25">
      <c r="B1811" s="50"/>
      <c r="C1811" s="42"/>
      <c r="D1811" s="48"/>
    </row>
    <row r="1812" spans="2:4" x14ac:dyDescent="0.25">
      <c r="B1812" s="50"/>
      <c r="C1812" s="42"/>
      <c r="D1812" s="48"/>
    </row>
    <row r="1813" spans="2:4" x14ac:dyDescent="0.25">
      <c r="B1813" s="50"/>
      <c r="C1813" s="42"/>
      <c r="D1813" s="48"/>
    </row>
    <row r="1814" spans="2:4" x14ac:dyDescent="0.25">
      <c r="B1814" s="50"/>
      <c r="C1814" s="42"/>
      <c r="D1814" s="48"/>
    </row>
    <row r="1815" spans="2:4" x14ac:dyDescent="0.25">
      <c r="B1815" s="50"/>
      <c r="C1815" s="42"/>
      <c r="D1815" s="48"/>
    </row>
    <row r="1816" spans="2:4" x14ac:dyDescent="0.25">
      <c r="B1816" s="50"/>
      <c r="C1816" s="42"/>
      <c r="D1816" s="48"/>
    </row>
    <row r="1817" spans="2:4" x14ac:dyDescent="0.25">
      <c r="B1817" s="50"/>
      <c r="C1817" s="42"/>
      <c r="D1817" s="48"/>
    </row>
    <row r="1818" spans="2:4" x14ac:dyDescent="0.25">
      <c r="B1818" s="50"/>
      <c r="C1818" s="42"/>
      <c r="D1818" s="48"/>
    </row>
    <row r="1819" spans="2:4" x14ac:dyDescent="0.25">
      <c r="B1819" s="50"/>
      <c r="C1819" s="42"/>
      <c r="D1819" s="48"/>
    </row>
    <row r="1820" spans="2:4" x14ac:dyDescent="0.25">
      <c r="B1820" s="50"/>
      <c r="C1820" s="42"/>
      <c r="D1820" s="48"/>
    </row>
    <row r="1821" spans="2:4" x14ac:dyDescent="0.25">
      <c r="B1821" s="50"/>
      <c r="C1821" s="42"/>
      <c r="D1821" s="48"/>
    </row>
    <row r="1822" spans="2:4" x14ac:dyDescent="0.25">
      <c r="B1822" s="50"/>
      <c r="C1822" s="42"/>
      <c r="D1822" s="48"/>
    </row>
    <row r="1823" spans="2:4" x14ac:dyDescent="0.25">
      <c r="B1823" s="50"/>
      <c r="C1823" s="42"/>
      <c r="D1823" s="48"/>
    </row>
    <row r="1824" spans="2:4" x14ac:dyDescent="0.25">
      <c r="B1824" s="50"/>
      <c r="C1824" s="42"/>
      <c r="D1824" s="48"/>
    </row>
    <row r="1825" spans="2:4" x14ac:dyDescent="0.25">
      <c r="B1825" s="50"/>
      <c r="C1825" s="42"/>
      <c r="D1825" s="48"/>
    </row>
    <row r="1826" spans="2:4" x14ac:dyDescent="0.25">
      <c r="B1826" s="50"/>
      <c r="C1826" s="42"/>
      <c r="D1826" s="48"/>
    </row>
    <row r="1827" spans="2:4" x14ac:dyDescent="0.25">
      <c r="B1827" s="50"/>
      <c r="C1827" s="42"/>
      <c r="D1827" s="48"/>
    </row>
    <row r="1828" spans="2:4" x14ac:dyDescent="0.25">
      <c r="B1828" s="50"/>
      <c r="C1828" s="42"/>
      <c r="D1828" s="48"/>
    </row>
    <row r="1829" spans="2:4" x14ac:dyDescent="0.25">
      <c r="B1829" s="50"/>
      <c r="C1829" s="42"/>
      <c r="D1829" s="48"/>
    </row>
    <row r="1830" spans="2:4" x14ac:dyDescent="0.25">
      <c r="B1830" s="50"/>
      <c r="C1830" s="42"/>
      <c r="D1830" s="48"/>
    </row>
    <row r="1831" spans="2:4" x14ac:dyDescent="0.25">
      <c r="B1831" s="50"/>
      <c r="C1831" s="42"/>
      <c r="D1831" s="48"/>
    </row>
    <row r="1832" spans="2:4" x14ac:dyDescent="0.25">
      <c r="B1832" s="50"/>
      <c r="C1832" s="42"/>
      <c r="D1832" s="48"/>
    </row>
    <row r="1833" spans="2:4" x14ac:dyDescent="0.25">
      <c r="B1833" s="50"/>
      <c r="C1833" s="42"/>
      <c r="D1833" s="48"/>
    </row>
    <row r="1834" spans="2:4" x14ac:dyDescent="0.25">
      <c r="B1834" s="50"/>
      <c r="C1834" s="42"/>
      <c r="D1834" s="48"/>
    </row>
    <row r="1835" spans="2:4" x14ac:dyDescent="0.25">
      <c r="B1835" s="50"/>
      <c r="C1835" s="42"/>
      <c r="D1835" s="48"/>
    </row>
    <row r="1836" spans="2:4" x14ac:dyDescent="0.25">
      <c r="B1836" s="50"/>
      <c r="C1836" s="42"/>
      <c r="D1836" s="48"/>
    </row>
    <row r="1837" spans="2:4" x14ac:dyDescent="0.25">
      <c r="B1837" s="50"/>
      <c r="C1837" s="42"/>
      <c r="D1837" s="48"/>
    </row>
    <row r="1838" spans="2:4" x14ac:dyDescent="0.25">
      <c r="B1838" s="50"/>
      <c r="C1838" s="42"/>
      <c r="D1838" s="48"/>
    </row>
    <row r="1839" spans="2:4" x14ac:dyDescent="0.25">
      <c r="B1839" s="50"/>
      <c r="C1839" s="42"/>
      <c r="D1839" s="48"/>
    </row>
    <row r="1840" spans="2:4" x14ac:dyDescent="0.25">
      <c r="B1840" s="50"/>
      <c r="C1840" s="42"/>
      <c r="D1840" s="48"/>
    </row>
    <row r="1841" spans="2:4" x14ac:dyDescent="0.25">
      <c r="B1841" s="50"/>
      <c r="C1841" s="42"/>
      <c r="D1841" s="48"/>
    </row>
    <row r="1842" spans="2:4" x14ac:dyDescent="0.25">
      <c r="B1842" s="50"/>
      <c r="C1842" s="42"/>
      <c r="D1842" s="48"/>
    </row>
    <row r="1843" spans="2:4" x14ac:dyDescent="0.25">
      <c r="B1843" s="50"/>
      <c r="C1843" s="42"/>
      <c r="D1843" s="48"/>
    </row>
    <row r="1844" spans="2:4" x14ac:dyDescent="0.25">
      <c r="B1844" s="50"/>
      <c r="C1844" s="42"/>
      <c r="D1844" s="48"/>
    </row>
    <row r="1845" spans="2:4" x14ac:dyDescent="0.25">
      <c r="B1845" s="50"/>
      <c r="C1845" s="42"/>
      <c r="D1845" s="48"/>
    </row>
    <row r="1846" spans="2:4" x14ac:dyDescent="0.25">
      <c r="B1846" s="50"/>
      <c r="C1846" s="42"/>
      <c r="D1846" s="48"/>
    </row>
    <row r="1847" spans="2:4" x14ac:dyDescent="0.25">
      <c r="B1847" s="50"/>
      <c r="C1847" s="42"/>
      <c r="D1847" s="48"/>
    </row>
    <row r="1848" spans="2:4" x14ac:dyDescent="0.25">
      <c r="B1848" s="50"/>
      <c r="C1848" s="42"/>
      <c r="D1848" s="48"/>
    </row>
    <row r="1849" spans="2:4" x14ac:dyDescent="0.25">
      <c r="B1849" s="50"/>
      <c r="C1849" s="42"/>
      <c r="D1849" s="48"/>
    </row>
    <row r="1850" spans="2:4" x14ac:dyDescent="0.25">
      <c r="B1850" s="50"/>
      <c r="C1850" s="42"/>
      <c r="D1850" s="48"/>
    </row>
    <row r="1851" spans="2:4" x14ac:dyDescent="0.25">
      <c r="B1851" s="50"/>
      <c r="C1851" s="42"/>
      <c r="D1851" s="48"/>
    </row>
    <row r="1852" spans="2:4" x14ac:dyDescent="0.25">
      <c r="B1852" s="50"/>
      <c r="C1852" s="42"/>
      <c r="D1852" s="48"/>
    </row>
    <row r="1853" spans="2:4" x14ac:dyDescent="0.25">
      <c r="B1853" s="50"/>
      <c r="C1853" s="42"/>
      <c r="D1853" s="48"/>
    </row>
    <row r="1854" spans="2:4" x14ac:dyDescent="0.25">
      <c r="B1854" s="50"/>
      <c r="C1854" s="42"/>
      <c r="D1854" s="48"/>
    </row>
    <row r="1855" spans="2:4" x14ac:dyDescent="0.25">
      <c r="B1855" s="50"/>
      <c r="C1855" s="42"/>
      <c r="D1855" s="48"/>
    </row>
    <row r="1856" spans="2:4" x14ac:dyDescent="0.25">
      <c r="B1856" s="50"/>
      <c r="C1856" s="42"/>
      <c r="D1856" s="48"/>
    </row>
    <row r="1857" spans="2:4" x14ac:dyDescent="0.25">
      <c r="B1857" s="50"/>
      <c r="C1857" s="42"/>
      <c r="D1857" s="48"/>
    </row>
    <row r="1858" spans="2:4" x14ac:dyDescent="0.25">
      <c r="B1858" s="50"/>
      <c r="C1858" s="42"/>
      <c r="D1858" s="48"/>
    </row>
    <row r="1859" spans="2:4" x14ac:dyDescent="0.25">
      <c r="B1859" s="50"/>
      <c r="C1859" s="42"/>
      <c r="D1859" s="48"/>
    </row>
    <row r="1860" spans="2:4" x14ac:dyDescent="0.25">
      <c r="B1860" s="50"/>
      <c r="C1860" s="42"/>
      <c r="D1860" s="48"/>
    </row>
    <row r="1861" spans="2:4" x14ac:dyDescent="0.25">
      <c r="B1861" s="50"/>
      <c r="C1861" s="42"/>
      <c r="D1861" s="48"/>
    </row>
    <row r="1862" spans="2:4" x14ac:dyDescent="0.25">
      <c r="B1862" s="50"/>
      <c r="C1862" s="42"/>
      <c r="D1862" s="48"/>
    </row>
    <row r="1863" spans="2:4" x14ac:dyDescent="0.25">
      <c r="B1863" s="50"/>
      <c r="C1863" s="42"/>
      <c r="D1863" s="48"/>
    </row>
    <row r="1864" spans="2:4" x14ac:dyDescent="0.25">
      <c r="B1864" s="50"/>
      <c r="C1864" s="42"/>
      <c r="D1864" s="48"/>
    </row>
    <row r="1865" spans="2:4" x14ac:dyDescent="0.25">
      <c r="B1865" s="50"/>
      <c r="C1865" s="42"/>
      <c r="D1865" s="48"/>
    </row>
    <row r="1866" spans="2:4" x14ac:dyDescent="0.25">
      <c r="B1866" s="50"/>
      <c r="C1866" s="42"/>
      <c r="D1866" s="48"/>
    </row>
    <row r="1867" spans="2:4" x14ac:dyDescent="0.25">
      <c r="B1867" s="50"/>
      <c r="C1867" s="42"/>
      <c r="D1867" s="48"/>
    </row>
    <row r="1868" spans="2:4" x14ac:dyDescent="0.25">
      <c r="B1868" s="50"/>
      <c r="C1868" s="42"/>
      <c r="D1868" s="48"/>
    </row>
    <row r="1869" spans="2:4" x14ac:dyDescent="0.25">
      <c r="B1869" s="50"/>
      <c r="C1869" s="42"/>
      <c r="D1869" s="48"/>
    </row>
    <row r="1870" spans="2:4" x14ac:dyDescent="0.25">
      <c r="B1870" s="50"/>
      <c r="C1870" s="42"/>
      <c r="D1870" s="48"/>
    </row>
    <row r="1871" spans="2:4" x14ac:dyDescent="0.25">
      <c r="B1871" s="50"/>
      <c r="C1871" s="42"/>
      <c r="D1871" s="48"/>
    </row>
    <row r="1872" spans="2:4" x14ac:dyDescent="0.25">
      <c r="B1872" s="50"/>
      <c r="C1872" s="42"/>
      <c r="D1872" s="48"/>
    </row>
    <row r="1873" spans="2:4" x14ac:dyDescent="0.25">
      <c r="B1873" s="50"/>
      <c r="C1873" s="42"/>
      <c r="D1873" s="48"/>
    </row>
    <row r="1874" spans="2:4" x14ac:dyDescent="0.25">
      <c r="B1874" s="50"/>
      <c r="C1874" s="42"/>
      <c r="D1874" s="48"/>
    </row>
    <row r="1875" spans="2:4" x14ac:dyDescent="0.25">
      <c r="B1875" s="50"/>
      <c r="C1875" s="42"/>
      <c r="D1875" s="48"/>
    </row>
    <row r="1876" spans="2:4" x14ac:dyDescent="0.25">
      <c r="B1876" s="50"/>
      <c r="C1876" s="42"/>
      <c r="D1876" s="48"/>
    </row>
    <row r="1877" spans="2:4" x14ac:dyDescent="0.25">
      <c r="B1877" s="50"/>
      <c r="C1877" s="42"/>
      <c r="D1877" s="48"/>
    </row>
    <row r="1878" spans="2:4" x14ac:dyDescent="0.25">
      <c r="B1878" s="50"/>
      <c r="C1878" s="42"/>
      <c r="D1878" s="48"/>
    </row>
    <row r="1879" spans="2:4" x14ac:dyDescent="0.25">
      <c r="B1879" s="50"/>
      <c r="C1879" s="42"/>
      <c r="D1879" s="48"/>
    </row>
    <row r="1880" spans="2:4" x14ac:dyDescent="0.25">
      <c r="B1880" s="50"/>
      <c r="C1880" s="42"/>
      <c r="D1880" s="48"/>
    </row>
    <row r="1881" spans="2:4" x14ac:dyDescent="0.25">
      <c r="B1881" s="50"/>
      <c r="C1881" s="42"/>
      <c r="D1881" s="48"/>
    </row>
    <row r="1882" spans="2:4" x14ac:dyDescent="0.25">
      <c r="B1882" s="50"/>
      <c r="C1882" s="42"/>
      <c r="D1882" s="48"/>
    </row>
    <row r="1883" spans="2:4" x14ac:dyDescent="0.25">
      <c r="B1883" s="50"/>
      <c r="C1883" s="42"/>
      <c r="D1883" s="48"/>
    </row>
    <row r="1884" spans="2:4" x14ac:dyDescent="0.25">
      <c r="B1884" s="50"/>
      <c r="C1884" s="42"/>
      <c r="D1884" s="48"/>
    </row>
    <row r="1885" spans="2:4" x14ac:dyDescent="0.25">
      <c r="B1885" s="50"/>
      <c r="C1885" s="42"/>
      <c r="D1885" s="48"/>
    </row>
    <row r="1886" spans="2:4" x14ac:dyDescent="0.25">
      <c r="B1886" s="50"/>
      <c r="C1886" s="42"/>
      <c r="D1886" s="48"/>
    </row>
    <row r="1887" spans="2:4" x14ac:dyDescent="0.25">
      <c r="B1887" s="50"/>
      <c r="C1887" s="42"/>
      <c r="D1887" s="48"/>
    </row>
    <row r="1888" spans="2:4" x14ac:dyDescent="0.25">
      <c r="B1888" s="50"/>
      <c r="C1888" s="42"/>
      <c r="D1888" s="48"/>
    </row>
    <row r="1889" spans="2:4" x14ac:dyDescent="0.25">
      <c r="B1889" s="50"/>
      <c r="C1889" s="42"/>
      <c r="D1889" s="48"/>
    </row>
    <row r="1890" spans="2:4" x14ac:dyDescent="0.25">
      <c r="B1890" s="50"/>
      <c r="C1890" s="42"/>
      <c r="D1890" s="48"/>
    </row>
    <row r="1891" spans="2:4" x14ac:dyDescent="0.25">
      <c r="B1891" s="50"/>
      <c r="C1891" s="42"/>
      <c r="D1891" s="48"/>
    </row>
    <row r="1892" spans="2:4" x14ac:dyDescent="0.25">
      <c r="B1892" s="50"/>
      <c r="C1892" s="42"/>
      <c r="D1892" s="48"/>
    </row>
    <row r="1893" spans="2:4" x14ac:dyDescent="0.25">
      <c r="B1893" s="50"/>
      <c r="C1893" s="42"/>
      <c r="D1893" s="48"/>
    </row>
    <row r="1894" spans="2:4" x14ac:dyDescent="0.25">
      <c r="B1894" s="50"/>
      <c r="C1894" s="42"/>
      <c r="D1894" s="48"/>
    </row>
    <row r="1895" spans="2:4" x14ac:dyDescent="0.25">
      <c r="B1895" s="50"/>
      <c r="C1895" s="42"/>
      <c r="D1895" s="48"/>
    </row>
    <row r="1896" spans="2:4" x14ac:dyDescent="0.25">
      <c r="B1896" s="50"/>
      <c r="C1896" s="42"/>
      <c r="D1896" s="48"/>
    </row>
    <row r="1897" spans="2:4" x14ac:dyDescent="0.25">
      <c r="B1897" s="50"/>
      <c r="C1897" s="42"/>
      <c r="D1897" s="48"/>
    </row>
    <row r="1898" spans="2:4" x14ac:dyDescent="0.25">
      <c r="B1898" s="50"/>
      <c r="C1898" s="42"/>
      <c r="D1898" s="48"/>
    </row>
    <row r="1899" spans="2:4" x14ac:dyDescent="0.25">
      <c r="B1899" s="50"/>
      <c r="C1899" s="42"/>
      <c r="D1899" s="48"/>
    </row>
    <row r="1900" spans="2:4" x14ac:dyDescent="0.25">
      <c r="B1900" s="50"/>
      <c r="C1900" s="42"/>
      <c r="D1900" s="48"/>
    </row>
    <row r="1901" spans="2:4" x14ac:dyDescent="0.25">
      <c r="B1901" s="50"/>
      <c r="C1901" s="42"/>
      <c r="D1901" s="48"/>
    </row>
    <row r="1902" spans="2:4" x14ac:dyDescent="0.25">
      <c r="B1902" s="50"/>
      <c r="C1902" s="42"/>
      <c r="D1902" s="48"/>
    </row>
    <row r="1903" spans="2:4" x14ac:dyDescent="0.25">
      <c r="B1903" s="50"/>
      <c r="C1903" s="42"/>
      <c r="D1903" s="48"/>
    </row>
    <row r="1904" spans="2:4" x14ac:dyDescent="0.25">
      <c r="B1904" s="50"/>
      <c r="C1904" s="42"/>
      <c r="D1904" s="48"/>
    </row>
    <row r="1905" spans="2:4" x14ac:dyDescent="0.25">
      <c r="B1905" s="50"/>
      <c r="C1905" s="42"/>
      <c r="D1905" s="48"/>
    </row>
    <row r="1906" spans="2:4" x14ac:dyDescent="0.25">
      <c r="B1906" s="50"/>
      <c r="C1906" s="42"/>
      <c r="D1906" s="48"/>
    </row>
    <row r="1907" spans="2:4" x14ac:dyDescent="0.25">
      <c r="B1907" s="50"/>
      <c r="C1907" s="42"/>
      <c r="D1907" s="48"/>
    </row>
    <row r="1908" spans="2:4" x14ac:dyDescent="0.25">
      <c r="B1908" s="50"/>
      <c r="C1908" s="42"/>
      <c r="D1908" s="48"/>
    </row>
    <row r="1909" spans="2:4" x14ac:dyDescent="0.25">
      <c r="B1909" s="50"/>
      <c r="C1909" s="42"/>
      <c r="D1909" s="48"/>
    </row>
    <row r="1910" spans="2:4" x14ac:dyDescent="0.25">
      <c r="B1910" s="50"/>
      <c r="C1910" s="42"/>
      <c r="D1910" s="48"/>
    </row>
    <row r="1911" spans="2:4" x14ac:dyDescent="0.25">
      <c r="B1911" s="50"/>
      <c r="C1911" s="42"/>
      <c r="D1911" s="48"/>
    </row>
    <row r="1912" spans="2:4" x14ac:dyDescent="0.25">
      <c r="B1912" s="50"/>
      <c r="C1912" s="42"/>
      <c r="D1912" s="48"/>
    </row>
    <row r="1913" spans="2:4" x14ac:dyDescent="0.25">
      <c r="B1913" s="50"/>
      <c r="C1913" s="42"/>
      <c r="D1913" s="48"/>
    </row>
    <row r="1914" spans="2:4" x14ac:dyDescent="0.25">
      <c r="B1914" s="50"/>
      <c r="C1914" s="42"/>
      <c r="D1914" s="48"/>
    </row>
    <row r="1915" spans="2:4" x14ac:dyDescent="0.25">
      <c r="B1915" s="50"/>
      <c r="C1915" s="42"/>
      <c r="D1915" s="48"/>
    </row>
    <row r="1916" spans="2:4" x14ac:dyDescent="0.25">
      <c r="B1916" s="50"/>
      <c r="C1916" s="42"/>
      <c r="D1916" s="48"/>
    </row>
    <row r="1917" spans="2:4" x14ac:dyDescent="0.25">
      <c r="B1917" s="50"/>
      <c r="C1917" s="42"/>
      <c r="D1917" s="48"/>
    </row>
    <row r="1918" spans="2:4" x14ac:dyDescent="0.25">
      <c r="B1918" s="50"/>
      <c r="C1918" s="42"/>
      <c r="D1918" s="48"/>
    </row>
    <row r="1919" spans="2:4" x14ac:dyDescent="0.25">
      <c r="B1919" s="50"/>
      <c r="C1919" s="42"/>
      <c r="D1919" s="48"/>
    </row>
    <row r="1920" spans="2:4" x14ac:dyDescent="0.25">
      <c r="B1920" s="50"/>
      <c r="C1920" s="42"/>
      <c r="D1920" s="48"/>
    </row>
    <row r="1921" spans="2:4" x14ac:dyDescent="0.25">
      <c r="B1921" s="50"/>
      <c r="C1921" s="42"/>
      <c r="D1921" s="48"/>
    </row>
    <row r="1922" spans="2:4" x14ac:dyDescent="0.25">
      <c r="B1922" s="50"/>
      <c r="C1922" s="42"/>
      <c r="D1922" s="48"/>
    </row>
    <row r="1923" spans="2:4" x14ac:dyDescent="0.25">
      <c r="B1923" s="50"/>
      <c r="C1923" s="42"/>
      <c r="D1923" s="48"/>
    </row>
    <row r="1924" spans="2:4" x14ac:dyDescent="0.25">
      <c r="B1924" s="50"/>
      <c r="C1924" s="42"/>
      <c r="D1924" s="48"/>
    </row>
    <row r="1925" spans="2:4" x14ac:dyDescent="0.25">
      <c r="B1925" s="50"/>
      <c r="C1925" s="42"/>
      <c r="D1925" s="48"/>
    </row>
    <row r="1926" spans="2:4" x14ac:dyDescent="0.25">
      <c r="B1926" s="50"/>
      <c r="C1926" s="42"/>
      <c r="D1926" s="48"/>
    </row>
    <row r="1927" spans="2:4" x14ac:dyDescent="0.25">
      <c r="B1927" s="50"/>
      <c r="C1927" s="42"/>
      <c r="D1927" s="48"/>
    </row>
    <row r="1928" spans="2:4" x14ac:dyDescent="0.25">
      <c r="B1928" s="50"/>
      <c r="C1928" s="42"/>
      <c r="D1928" s="48"/>
    </row>
    <row r="1929" spans="2:4" x14ac:dyDescent="0.25">
      <c r="B1929" s="50"/>
      <c r="C1929" s="42"/>
      <c r="D1929" s="48"/>
    </row>
    <row r="1930" spans="2:4" x14ac:dyDescent="0.25">
      <c r="B1930" s="50"/>
      <c r="C1930" s="42"/>
      <c r="D1930" s="48"/>
    </row>
    <row r="1931" spans="2:4" x14ac:dyDescent="0.25">
      <c r="B1931" s="50"/>
      <c r="C1931" s="42"/>
      <c r="D1931" s="48"/>
    </row>
    <row r="1932" spans="2:4" x14ac:dyDescent="0.25">
      <c r="B1932" s="50"/>
      <c r="C1932" s="42"/>
      <c r="D1932" s="48"/>
    </row>
    <row r="1933" spans="2:4" x14ac:dyDescent="0.25">
      <c r="B1933" s="50"/>
      <c r="C1933" s="42"/>
      <c r="D1933" s="48"/>
    </row>
    <row r="1934" spans="2:4" x14ac:dyDescent="0.25">
      <c r="B1934" s="50"/>
      <c r="C1934" s="42"/>
      <c r="D1934" s="48"/>
    </row>
    <row r="1935" spans="2:4" x14ac:dyDescent="0.25">
      <c r="B1935" s="50"/>
      <c r="C1935" s="42"/>
      <c r="D1935" s="48"/>
    </row>
    <row r="1936" spans="2:4" x14ac:dyDescent="0.25">
      <c r="B1936" s="50"/>
      <c r="C1936" s="42"/>
      <c r="D1936" s="48"/>
    </row>
    <row r="1937" spans="2:4" x14ac:dyDescent="0.25">
      <c r="B1937" s="50"/>
      <c r="C1937" s="42"/>
      <c r="D1937" s="48"/>
    </row>
    <row r="1938" spans="2:4" x14ac:dyDescent="0.25">
      <c r="B1938" s="50"/>
      <c r="C1938" s="42"/>
      <c r="D1938" s="48"/>
    </row>
    <row r="1939" spans="2:4" x14ac:dyDescent="0.25">
      <c r="B1939" s="50"/>
      <c r="C1939" s="42"/>
      <c r="D1939" s="48"/>
    </row>
    <row r="1940" spans="2:4" x14ac:dyDescent="0.25">
      <c r="B1940" s="50"/>
      <c r="C1940" s="42"/>
      <c r="D1940" s="48"/>
    </row>
    <row r="1941" spans="2:4" x14ac:dyDescent="0.25">
      <c r="B1941" s="50"/>
      <c r="C1941" s="42"/>
      <c r="D1941" s="48"/>
    </row>
    <row r="1942" spans="2:4" x14ac:dyDescent="0.25">
      <c r="B1942" s="50"/>
      <c r="C1942" s="42"/>
      <c r="D1942" s="48"/>
    </row>
    <row r="1943" spans="2:4" x14ac:dyDescent="0.25">
      <c r="B1943" s="50"/>
      <c r="C1943" s="42"/>
      <c r="D1943" s="48"/>
    </row>
    <row r="1944" spans="2:4" x14ac:dyDescent="0.25">
      <c r="B1944" s="50"/>
      <c r="C1944" s="42"/>
      <c r="D1944" s="48"/>
    </row>
    <row r="1945" spans="2:4" x14ac:dyDescent="0.25">
      <c r="B1945" s="50"/>
      <c r="C1945" s="42"/>
      <c r="D1945" s="48"/>
    </row>
    <row r="1946" spans="2:4" x14ac:dyDescent="0.25">
      <c r="B1946" s="50"/>
      <c r="C1946" s="42"/>
      <c r="D1946" s="48"/>
    </row>
    <row r="1947" spans="2:4" x14ac:dyDescent="0.25">
      <c r="B1947" s="50"/>
      <c r="C1947" s="42"/>
      <c r="D1947" s="48"/>
    </row>
    <row r="1948" spans="2:4" x14ac:dyDescent="0.25">
      <c r="B1948" s="50"/>
      <c r="C1948" s="42"/>
      <c r="D1948" s="48"/>
    </row>
    <row r="1949" spans="2:4" x14ac:dyDescent="0.25">
      <c r="B1949" s="50"/>
      <c r="C1949" s="42"/>
      <c r="D1949" s="48"/>
    </row>
    <row r="1950" spans="2:4" x14ac:dyDescent="0.25">
      <c r="B1950" s="50"/>
      <c r="C1950" s="42"/>
      <c r="D1950" s="48"/>
    </row>
    <row r="1951" spans="2:4" x14ac:dyDescent="0.25">
      <c r="B1951" s="50"/>
      <c r="C1951" s="42"/>
      <c r="D1951" s="48"/>
    </row>
    <row r="1952" spans="2:4" x14ac:dyDescent="0.25">
      <c r="B1952" s="50"/>
      <c r="C1952" s="42"/>
      <c r="D1952" s="48"/>
    </row>
    <row r="1953" spans="2:4" x14ac:dyDescent="0.25">
      <c r="B1953" s="50"/>
      <c r="C1953" s="42"/>
      <c r="D1953" s="48"/>
    </row>
    <row r="1954" spans="2:4" x14ac:dyDescent="0.25">
      <c r="B1954" s="50"/>
      <c r="C1954" s="42"/>
      <c r="D1954" s="48"/>
    </row>
    <row r="1955" spans="2:4" x14ac:dyDescent="0.25">
      <c r="B1955" s="50"/>
      <c r="C1955" s="42"/>
      <c r="D1955" s="48"/>
    </row>
    <row r="1956" spans="2:4" x14ac:dyDescent="0.25">
      <c r="B1956" s="50"/>
      <c r="C1956" s="42"/>
      <c r="D1956" s="48"/>
    </row>
    <row r="1957" spans="2:4" x14ac:dyDescent="0.25">
      <c r="B1957" s="50"/>
      <c r="C1957" s="42"/>
      <c r="D1957" s="48"/>
    </row>
    <row r="1958" spans="2:4" x14ac:dyDescent="0.25">
      <c r="B1958" s="50"/>
      <c r="C1958" s="42"/>
      <c r="D1958" s="48"/>
    </row>
    <row r="1959" spans="2:4" x14ac:dyDescent="0.25">
      <c r="B1959" s="50"/>
      <c r="C1959" s="42"/>
      <c r="D1959" s="48"/>
    </row>
    <row r="1960" spans="2:4" x14ac:dyDescent="0.25">
      <c r="B1960" s="50"/>
      <c r="C1960" s="42"/>
      <c r="D1960" s="48"/>
    </row>
    <row r="1961" spans="2:4" x14ac:dyDescent="0.25">
      <c r="B1961" s="50"/>
      <c r="C1961" s="42"/>
      <c r="D1961" s="48"/>
    </row>
    <row r="1962" spans="2:4" x14ac:dyDescent="0.25">
      <c r="B1962" s="50"/>
      <c r="C1962" s="42"/>
      <c r="D1962" s="48"/>
    </row>
    <row r="1963" spans="2:4" x14ac:dyDescent="0.25">
      <c r="B1963" s="50"/>
      <c r="C1963" s="42"/>
      <c r="D1963" s="48"/>
    </row>
    <row r="1964" spans="2:4" x14ac:dyDescent="0.25">
      <c r="B1964" s="50"/>
      <c r="C1964" s="42"/>
      <c r="D1964" s="48"/>
    </row>
    <row r="1965" spans="2:4" x14ac:dyDescent="0.25">
      <c r="B1965" s="50"/>
      <c r="C1965" s="42"/>
      <c r="D1965" s="48"/>
    </row>
    <row r="1966" spans="2:4" x14ac:dyDescent="0.25">
      <c r="B1966" s="50"/>
      <c r="C1966" s="42"/>
      <c r="D1966" s="48"/>
    </row>
    <row r="1967" spans="2:4" x14ac:dyDescent="0.25">
      <c r="B1967" s="50"/>
      <c r="C1967" s="42"/>
      <c r="D1967" s="48"/>
    </row>
    <row r="1968" spans="2:4" x14ac:dyDescent="0.25">
      <c r="B1968" s="50"/>
      <c r="C1968" s="42"/>
      <c r="D1968" s="48"/>
    </row>
    <row r="1969" spans="2:4" x14ac:dyDescent="0.25">
      <c r="B1969" s="50"/>
      <c r="C1969" s="42"/>
      <c r="D1969" s="48"/>
    </row>
    <row r="1970" spans="2:4" x14ac:dyDescent="0.25">
      <c r="B1970" s="50"/>
      <c r="C1970" s="42"/>
      <c r="D1970" s="48"/>
    </row>
    <row r="1971" spans="2:4" x14ac:dyDescent="0.25">
      <c r="B1971" s="50"/>
      <c r="C1971" s="42"/>
      <c r="D1971" s="48"/>
    </row>
    <row r="1972" spans="2:4" x14ac:dyDescent="0.25">
      <c r="B1972" s="50"/>
      <c r="C1972" s="42"/>
      <c r="D1972" s="48"/>
    </row>
    <row r="1973" spans="2:4" x14ac:dyDescent="0.25">
      <c r="B1973" s="50"/>
      <c r="C1973" s="42"/>
      <c r="D1973" s="48"/>
    </row>
    <row r="1974" spans="2:4" x14ac:dyDescent="0.25">
      <c r="B1974" s="50"/>
      <c r="C1974" s="42"/>
      <c r="D1974" s="48"/>
    </row>
    <row r="1975" spans="2:4" x14ac:dyDescent="0.25">
      <c r="B1975" s="50"/>
      <c r="C1975" s="42"/>
      <c r="D1975" s="48"/>
    </row>
    <row r="1976" spans="2:4" x14ac:dyDescent="0.25">
      <c r="B1976" s="50"/>
      <c r="C1976" s="42"/>
      <c r="D1976" s="48"/>
    </row>
    <row r="1977" spans="2:4" x14ac:dyDescent="0.25">
      <c r="B1977" s="50"/>
      <c r="C1977" s="42"/>
      <c r="D1977" s="48"/>
    </row>
    <row r="1978" spans="2:4" x14ac:dyDescent="0.25">
      <c r="B1978" s="50"/>
      <c r="C1978" s="42"/>
      <c r="D1978" s="48"/>
    </row>
    <row r="1979" spans="2:4" x14ac:dyDescent="0.25">
      <c r="B1979" s="50"/>
      <c r="C1979" s="42"/>
      <c r="D1979" s="48"/>
    </row>
    <row r="1980" spans="2:4" x14ac:dyDescent="0.25">
      <c r="B1980" s="50"/>
      <c r="C1980" s="42"/>
      <c r="D1980" s="48"/>
    </row>
    <row r="1981" spans="2:4" x14ac:dyDescent="0.25">
      <c r="B1981" s="50"/>
      <c r="C1981" s="42"/>
      <c r="D1981" s="48"/>
    </row>
    <row r="1982" spans="2:4" x14ac:dyDescent="0.25">
      <c r="B1982" s="50"/>
      <c r="C1982" s="42"/>
      <c r="D1982" s="48"/>
    </row>
    <row r="1983" spans="2:4" x14ac:dyDescent="0.25">
      <c r="B1983" s="50"/>
      <c r="C1983" s="42"/>
      <c r="D1983" s="48"/>
    </row>
    <row r="1984" spans="2:4" x14ac:dyDescent="0.25">
      <c r="B1984" s="50"/>
      <c r="C1984" s="42"/>
      <c r="D1984" s="48"/>
    </row>
    <row r="1985" spans="2:4" x14ac:dyDescent="0.25">
      <c r="B1985" s="50"/>
      <c r="C1985" s="42"/>
      <c r="D1985" s="48"/>
    </row>
    <row r="1986" spans="2:4" x14ac:dyDescent="0.25">
      <c r="B1986" s="50"/>
      <c r="C1986" s="42"/>
      <c r="D1986" s="48"/>
    </row>
    <row r="1987" spans="2:4" x14ac:dyDescent="0.25">
      <c r="B1987" s="50"/>
      <c r="C1987" s="42"/>
      <c r="D1987" s="48"/>
    </row>
    <row r="1988" spans="2:4" x14ac:dyDescent="0.25">
      <c r="B1988" s="50"/>
      <c r="C1988" s="42"/>
      <c r="D1988" s="48"/>
    </row>
    <row r="1989" spans="2:4" x14ac:dyDescent="0.25">
      <c r="B1989" s="50"/>
      <c r="C1989" s="42"/>
      <c r="D1989" s="48"/>
    </row>
    <row r="1990" spans="2:4" x14ac:dyDescent="0.25">
      <c r="B1990" s="50"/>
      <c r="C1990" s="42"/>
      <c r="D1990" s="48"/>
    </row>
    <row r="1991" spans="2:4" x14ac:dyDescent="0.25">
      <c r="B1991" s="50"/>
      <c r="C1991" s="42"/>
      <c r="D1991" s="48"/>
    </row>
    <row r="1992" spans="2:4" x14ac:dyDescent="0.25">
      <c r="B1992" s="50"/>
      <c r="C1992" s="42"/>
      <c r="D1992" s="48"/>
    </row>
    <row r="1993" spans="2:4" x14ac:dyDescent="0.25">
      <c r="B1993" s="50"/>
      <c r="C1993" s="42"/>
      <c r="D1993" s="48"/>
    </row>
    <row r="1994" spans="2:4" x14ac:dyDescent="0.25">
      <c r="B1994" s="50"/>
      <c r="C1994" s="42"/>
      <c r="D1994" s="48"/>
    </row>
    <row r="1995" spans="2:4" x14ac:dyDescent="0.25">
      <c r="B1995" s="50"/>
      <c r="C1995" s="42"/>
      <c r="D1995" s="48"/>
    </row>
    <row r="1996" spans="2:4" x14ac:dyDescent="0.25">
      <c r="B1996" s="50"/>
      <c r="C1996" s="42"/>
      <c r="D1996" s="48"/>
    </row>
    <row r="1997" spans="2:4" x14ac:dyDescent="0.25">
      <c r="B1997" s="50"/>
      <c r="C1997" s="42"/>
      <c r="D1997" s="48"/>
    </row>
    <row r="1998" spans="2:4" x14ac:dyDescent="0.25">
      <c r="B1998" s="50"/>
      <c r="C1998" s="42"/>
      <c r="D1998" s="48"/>
    </row>
    <row r="1999" spans="2:4" x14ac:dyDescent="0.25">
      <c r="B1999" s="50"/>
      <c r="C1999" s="42"/>
      <c r="D1999" s="48"/>
    </row>
    <row r="2000" spans="2:4" x14ac:dyDescent="0.25">
      <c r="B2000" s="50"/>
      <c r="C2000" s="42"/>
      <c r="D2000" s="48"/>
    </row>
    <row r="2001" spans="2:4" x14ac:dyDescent="0.25">
      <c r="B2001" s="50"/>
      <c r="C2001" s="42"/>
      <c r="D2001" s="48"/>
    </row>
    <row r="2002" spans="2:4" x14ac:dyDescent="0.25">
      <c r="B2002" s="50"/>
      <c r="C2002" s="42"/>
      <c r="D2002" s="48"/>
    </row>
    <row r="2003" spans="2:4" x14ac:dyDescent="0.25">
      <c r="B2003" s="50"/>
      <c r="C2003" s="42"/>
      <c r="D2003" s="48"/>
    </row>
    <row r="2004" spans="2:4" x14ac:dyDescent="0.25">
      <c r="B2004" s="50"/>
      <c r="C2004" s="42"/>
      <c r="D2004" s="48"/>
    </row>
    <row r="2005" spans="2:4" x14ac:dyDescent="0.25">
      <c r="B2005" s="50"/>
      <c r="C2005" s="42"/>
      <c r="D2005" s="48"/>
    </row>
    <row r="2006" spans="2:4" x14ac:dyDescent="0.25">
      <c r="B2006" s="50"/>
      <c r="C2006" s="42"/>
      <c r="D2006" s="48"/>
    </row>
    <row r="2007" spans="2:4" x14ac:dyDescent="0.25">
      <c r="B2007" s="50"/>
      <c r="C2007" s="42"/>
      <c r="D2007" s="48"/>
    </row>
    <row r="2008" spans="2:4" x14ac:dyDescent="0.25">
      <c r="B2008" s="50"/>
      <c r="C2008" s="42"/>
      <c r="D2008" s="48"/>
    </row>
    <row r="2009" spans="2:4" x14ac:dyDescent="0.25">
      <c r="B2009" s="50"/>
      <c r="C2009" s="42"/>
      <c r="D2009" s="48"/>
    </row>
    <row r="2010" spans="2:4" x14ac:dyDescent="0.25">
      <c r="B2010" s="50"/>
      <c r="C2010" s="42"/>
      <c r="D2010" s="48"/>
    </row>
    <row r="2011" spans="2:4" x14ac:dyDescent="0.25">
      <c r="B2011" s="50"/>
      <c r="C2011" s="42"/>
      <c r="D2011" s="48"/>
    </row>
    <row r="2012" spans="2:4" x14ac:dyDescent="0.25">
      <c r="B2012" s="50"/>
      <c r="C2012" s="42"/>
      <c r="D2012" s="48"/>
    </row>
    <row r="2013" spans="2:4" x14ac:dyDescent="0.25">
      <c r="B2013" s="50"/>
      <c r="C2013" s="42"/>
      <c r="D2013" s="48"/>
    </row>
    <row r="2014" spans="2:4" x14ac:dyDescent="0.25">
      <c r="B2014" s="50"/>
      <c r="C2014" s="42"/>
      <c r="D2014" s="48"/>
    </row>
    <row r="2015" spans="2:4" x14ac:dyDescent="0.25">
      <c r="B2015" s="50"/>
      <c r="C2015" s="42"/>
      <c r="D2015" s="48"/>
    </row>
    <row r="2016" spans="2:4" x14ac:dyDescent="0.25">
      <c r="B2016" s="50"/>
      <c r="C2016" s="42"/>
      <c r="D2016" s="48"/>
    </row>
    <row r="2017" spans="2:4" x14ac:dyDescent="0.25">
      <c r="B2017" s="50"/>
      <c r="C2017" s="42"/>
      <c r="D2017" s="48"/>
    </row>
    <row r="2018" spans="2:4" x14ac:dyDescent="0.25">
      <c r="B2018" s="50"/>
      <c r="C2018" s="42"/>
      <c r="D2018" s="48"/>
    </row>
    <row r="2019" spans="2:4" x14ac:dyDescent="0.25">
      <c r="B2019" s="50"/>
      <c r="C2019" s="42"/>
      <c r="D2019" s="48"/>
    </row>
    <row r="2020" spans="2:4" x14ac:dyDescent="0.25">
      <c r="B2020" s="50"/>
      <c r="C2020" s="42"/>
      <c r="D2020" s="48"/>
    </row>
    <row r="2021" spans="2:4" x14ac:dyDescent="0.25">
      <c r="B2021" s="50"/>
      <c r="C2021" s="42"/>
      <c r="D2021" s="48"/>
    </row>
    <row r="2022" spans="2:4" x14ac:dyDescent="0.25">
      <c r="B2022" s="50"/>
      <c r="C2022" s="42"/>
      <c r="D2022" s="48"/>
    </row>
    <row r="2023" spans="2:4" x14ac:dyDescent="0.25">
      <c r="B2023" s="50"/>
      <c r="C2023" s="42"/>
      <c r="D2023" s="48"/>
    </row>
    <row r="2024" spans="2:4" x14ac:dyDescent="0.25">
      <c r="B2024" s="50"/>
      <c r="C2024" s="42"/>
      <c r="D2024" s="48"/>
    </row>
    <row r="2025" spans="2:4" x14ac:dyDescent="0.25">
      <c r="B2025" s="50"/>
      <c r="C2025" s="42"/>
      <c r="D2025" s="48"/>
    </row>
    <row r="2026" spans="2:4" x14ac:dyDescent="0.25">
      <c r="B2026" s="50"/>
      <c r="C2026" s="42"/>
      <c r="D2026" s="48"/>
    </row>
    <row r="2027" spans="2:4" x14ac:dyDescent="0.25">
      <c r="B2027" s="50"/>
      <c r="C2027" s="42"/>
      <c r="D2027" s="48"/>
    </row>
    <row r="2028" spans="2:4" x14ac:dyDescent="0.25">
      <c r="B2028" s="50"/>
      <c r="C2028" s="42"/>
      <c r="D2028" s="48"/>
    </row>
    <row r="2029" spans="2:4" x14ac:dyDescent="0.25">
      <c r="B2029" s="50"/>
      <c r="C2029" s="42"/>
      <c r="D2029" s="48"/>
    </row>
    <row r="2030" spans="2:4" x14ac:dyDescent="0.25">
      <c r="B2030" s="50"/>
      <c r="C2030" s="42"/>
      <c r="D2030" s="48"/>
    </row>
    <row r="2031" spans="2:4" x14ac:dyDescent="0.25">
      <c r="B2031" s="50"/>
      <c r="C2031" s="42"/>
      <c r="D2031" s="48"/>
    </row>
    <row r="2032" spans="2:4" x14ac:dyDescent="0.25">
      <c r="B2032" s="50"/>
      <c r="C2032" s="42"/>
      <c r="D2032" s="48"/>
    </row>
    <row r="2033" spans="2:4" x14ac:dyDescent="0.25">
      <c r="B2033" s="50"/>
      <c r="C2033" s="42"/>
      <c r="D2033" s="48"/>
    </row>
    <row r="2034" spans="2:4" x14ac:dyDescent="0.25">
      <c r="B2034" s="50"/>
      <c r="C2034" s="42"/>
      <c r="D2034" s="48"/>
    </row>
    <row r="2035" spans="2:4" x14ac:dyDescent="0.25">
      <c r="B2035" s="50"/>
      <c r="C2035" s="42"/>
      <c r="D2035" s="48"/>
    </row>
    <row r="2036" spans="2:4" x14ac:dyDescent="0.25">
      <c r="B2036" s="50"/>
      <c r="C2036" s="42"/>
      <c r="D2036" s="48"/>
    </row>
    <row r="2037" spans="2:4" x14ac:dyDescent="0.25">
      <c r="B2037" s="50"/>
      <c r="C2037" s="42"/>
      <c r="D2037" s="48"/>
    </row>
    <row r="2038" spans="2:4" x14ac:dyDescent="0.25">
      <c r="B2038" s="50"/>
      <c r="C2038" s="42"/>
      <c r="D2038" s="48"/>
    </row>
    <row r="2039" spans="2:4" x14ac:dyDescent="0.25">
      <c r="B2039" s="50"/>
      <c r="C2039" s="42"/>
      <c r="D2039" s="48"/>
    </row>
    <row r="2040" spans="2:4" x14ac:dyDescent="0.25">
      <c r="B2040" s="50"/>
      <c r="C2040" s="42"/>
      <c r="D2040" s="48"/>
    </row>
    <row r="2041" spans="2:4" x14ac:dyDescent="0.25">
      <c r="B2041" s="50"/>
      <c r="C2041" s="42"/>
      <c r="D2041" s="48"/>
    </row>
    <row r="2042" spans="2:4" x14ac:dyDescent="0.25">
      <c r="B2042" s="50"/>
      <c r="C2042" s="42"/>
      <c r="D2042" s="48"/>
    </row>
    <row r="2043" spans="2:4" x14ac:dyDescent="0.25">
      <c r="B2043" s="50"/>
      <c r="C2043" s="42"/>
      <c r="D2043" s="48"/>
    </row>
    <row r="2044" spans="2:4" x14ac:dyDescent="0.25">
      <c r="B2044" s="50"/>
      <c r="C2044" s="42"/>
      <c r="D2044" s="48"/>
    </row>
    <row r="2045" spans="2:4" x14ac:dyDescent="0.25">
      <c r="B2045" s="50"/>
      <c r="C2045" s="42"/>
      <c r="D2045" s="48"/>
    </row>
    <row r="2046" spans="2:4" x14ac:dyDescent="0.25">
      <c r="B2046" s="50"/>
      <c r="C2046" s="42"/>
      <c r="D2046" s="48"/>
    </row>
    <row r="2047" spans="2:4" x14ac:dyDescent="0.25">
      <c r="B2047" s="50"/>
      <c r="C2047" s="42"/>
      <c r="D2047" s="48"/>
    </row>
    <row r="2048" spans="2:4" x14ac:dyDescent="0.25">
      <c r="B2048" s="50"/>
      <c r="C2048" s="42"/>
      <c r="D2048" s="48"/>
    </row>
    <row r="2049" spans="2:4" x14ac:dyDescent="0.25">
      <c r="B2049" s="50"/>
      <c r="C2049" s="42"/>
      <c r="D2049" s="48"/>
    </row>
    <row r="2050" spans="2:4" x14ac:dyDescent="0.25">
      <c r="B2050" s="50"/>
      <c r="C2050" s="42"/>
      <c r="D2050" s="48"/>
    </row>
    <row r="2051" spans="2:4" x14ac:dyDescent="0.25">
      <c r="B2051" s="50"/>
      <c r="C2051" s="42"/>
      <c r="D2051" s="48"/>
    </row>
    <row r="2052" spans="2:4" x14ac:dyDescent="0.25">
      <c r="B2052" s="50"/>
      <c r="C2052" s="42"/>
      <c r="D2052" s="48"/>
    </row>
    <row r="2053" spans="2:4" x14ac:dyDescent="0.25">
      <c r="B2053" s="50"/>
      <c r="C2053" s="42"/>
      <c r="D2053" s="48"/>
    </row>
    <row r="2054" spans="2:4" x14ac:dyDescent="0.25">
      <c r="B2054" s="50"/>
      <c r="C2054" s="42"/>
      <c r="D2054" s="48"/>
    </row>
    <row r="2055" spans="2:4" x14ac:dyDescent="0.25">
      <c r="B2055" s="50"/>
      <c r="C2055" s="42"/>
      <c r="D2055" s="48"/>
    </row>
    <row r="2056" spans="2:4" x14ac:dyDescent="0.25">
      <c r="B2056" s="50"/>
      <c r="C2056" s="42"/>
      <c r="D2056" s="48"/>
    </row>
    <row r="2057" spans="2:4" x14ac:dyDescent="0.25">
      <c r="B2057" s="50"/>
      <c r="C2057" s="42"/>
      <c r="D2057" s="48"/>
    </row>
    <row r="2058" spans="2:4" x14ac:dyDescent="0.25">
      <c r="B2058" s="50"/>
      <c r="C2058" s="42"/>
      <c r="D2058" s="48"/>
    </row>
    <row r="2059" spans="2:4" x14ac:dyDescent="0.25">
      <c r="B2059" s="50"/>
      <c r="C2059" s="42"/>
      <c r="D2059" s="4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0063-01FA-47CC-8A2D-129D9AF23958}">
  <sheetPr codeName="Sheet2">
    <tabColor theme="5" tint="0.39997558519241921"/>
  </sheetPr>
  <dimension ref="A1:AU642"/>
  <sheetViews>
    <sheetView showGridLines="0" zoomScale="70" zoomScaleNormal="70" workbookViewId="0">
      <pane xSplit="4" ySplit="1" topLeftCell="E607" activePane="bottomRight" state="frozen"/>
      <selection pane="topRight" activeCell="D1" sqref="D1"/>
      <selection pane="bottomLeft" activeCell="A2" sqref="A2"/>
      <selection pane="bottomRight" activeCell="N626" sqref="N626:N642"/>
    </sheetView>
  </sheetViews>
  <sheetFormatPr defaultRowHeight="15" outlineLevelCol="1" x14ac:dyDescent="0.25"/>
  <cols>
    <col min="1" max="1" width="12.85546875" customWidth="1"/>
    <col min="2" max="2" width="13.42578125" style="57" customWidth="1"/>
    <col min="3" max="3" width="15.85546875" customWidth="1"/>
    <col min="4" max="4" width="15.85546875" style="111" customWidth="1"/>
    <col min="5" max="5" width="16.7109375" customWidth="1"/>
    <col min="6" max="6" width="13.42578125" customWidth="1"/>
    <col min="7" max="7" width="18.140625" bestFit="1" customWidth="1"/>
    <col min="8" max="8" width="13" bestFit="1" customWidth="1"/>
    <col min="9" max="9" width="18.140625" hidden="1" customWidth="1" outlineLevel="1"/>
    <col min="10" max="10" width="12.5703125" hidden="1" customWidth="1" outlineLevel="1"/>
    <col min="11" max="11" width="14.5703125" hidden="1" customWidth="1" outlineLevel="1"/>
    <col min="12" max="12" width="10.28515625" hidden="1" customWidth="1" outlineLevel="1"/>
    <col min="13" max="13" width="20.7109375" style="82" customWidth="1" collapsed="1"/>
    <col min="14" max="14" width="20.7109375" style="83" customWidth="1" collapsed="1"/>
    <col min="15" max="39" width="17.42578125" customWidth="1"/>
    <col min="40" max="40" width="19" customWidth="1"/>
    <col min="41" max="41" width="54.7109375" customWidth="1"/>
    <col min="42" max="42" width="23.85546875" customWidth="1"/>
    <col min="43" max="43" width="25.28515625" customWidth="1"/>
    <col min="44" max="44" width="26" customWidth="1"/>
  </cols>
  <sheetData>
    <row r="1" spans="1:47" s="57" customFormat="1" x14ac:dyDescent="0.25">
      <c r="A1" s="2" t="s">
        <v>3</v>
      </c>
      <c r="B1" s="2" t="s">
        <v>79</v>
      </c>
      <c r="C1" s="2" t="s">
        <v>0</v>
      </c>
      <c r="D1" s="124" t="s">
        <v>4</v>
      </c>
      <c r="E1" s="2" t="s">
        <v>85</v>
      </c>
      <c r="F1" s="54" t="s">
        <v>86</v>
      </c>
      <c r="G1" s="2" t="s">
        <v>87</v>
      </c>
      <c r="H1" s="2" t="s">
        <v>88</v>
      </c>
      <c r="I1" s="2" t="s">
        <v>1</v>
      </c>
      <c r="J1" s="2" t="s">
        <v>2</v>
      </c>
      <c r="K1" s="2" t="s">
        <v>55</v>
      </c>
      <c r="L1" s="2" t="s">
        <v>56</v>
      </c>
      <c r="M1" s="2" t="s">
        <v>13</v>
      </c>
      <c r="N1" s="2" t="s">
        <v>17</v>
      </c>
      <c r="O1" s="2" t="s">
        <v>77</v>
      </c>
      <c r="P1" s="2" t="s">
        <v>9</v>
      </c>
      <c r="Q1" s="2" t="s">
        <v>10</v>
      </c>
      <c r="R1" s="113" t="s">
        <v>68</v>
      </c>
      <c r="S1" s="113" t="s">
        <v>150</v>
      </c>
      <c r="T1" s="113" t="s">
        <v>152</v>
      </c>
      <c r="U1" s="113" t="s">
        <v>149</v>
      </c>
      <c r="V1" s="114" t="s">
        <v>18</v>
      </c>
      <c r="W1" s="114" t="s">
        <v>151</v>
      </c>
      <c r="X1" s="115" t="s">
        <v>148</v>
      </c>
      <c r="Y1" s="115" t="s">
        <v>30</v>
      </c>
      <c r="Z1" s="115" t="s">
        <v>11</v>
      </c>
      <c r="AA1" s="115" t="s">
        <v>24</v>
      </c>
      <c r="AB1" s="116" t="s">
        <v>71</v>
      </c>
      <c r="AC1" s="116" t="s">
        <v>14</v>
      </c>
      <c r="AD1" s="2" t="s">
        <v>69</v>
      </c>
      <c r="AE1" s="2" t="s">
        <v>70</v>
      </c>
      <c r="AF1" s="2" t="s">
        <v>40</v>
      </c>
      <c r="AG1" s="2" t="s">
        <v>72</v>
      </c>
      <c r="AH1" s="2" t="s">
        <v>73</v>
      </c>
      <c r="AI1" s="2" t="s">
        <v>110</v>
      </c>
      <c r="AJ1" s="2" t="s">
        <v>74</v>
      </c>
      <c r="AK1" s="2" t="s">
        <v>75</v>
      </c>
      <c r="AL1" s="2" t="s">
        <v>19</v>
      </c>
      <c r="AM1" s="2" t="s">
        <v>16</v>
      </c>
      <c r="AN1" s="2" t="s">
        <v>12</v>
      </c>
      <c r="AO1" s="2" t="s">
        <v>15</v>
      </c>
      <c r="AP1" s="12" t="s">
        <v>144</v>
      </c>
      <c r="AQ1" s="12" t="s">
        <v>137</v>
      </c>
      <c r="AR1" s="12" t="s">
        <v>138</v>
      </c>
    </row>
    <row r="2" spans="1:47" x14ac:dyDescent="0.25">
      <c r="A2" s="58">
        <v>45300</v>
      </c>
      <c r="B2" s="51" t="s">
        <v>80</v>
      </c>
      <c r="C2" s="4" t="s">
        <v>5</v>
      </c>
      <c r="D2" s="6" t="s">
        <v>6</v>
      </c>
      <c r="E2" s="59">
        <v>812000</v>
      </c>
      <c r="F2" s="60"/>
      <c r="G2" s="61"/>
      <c r="H2" s="62"/>
      <c r="I2" s="63">
        <v>812000</v>
      </c>
      <c r="J2" s="60">
        <v>0</v>
      </c>
      <c r="K2" s="7" vm="1">
        <v>917.35</v>
      </c>
      <c r="L2" s="7">
        <v>36863.94</v>
      </c>
      <c r="M2" s="64">
        <v>812000</v>
      </c>
      <c r="N2" s="65">
        <v>-654555.91999999993</v>
      </c>
      <c r="O2" s="29"/>
      <c r="P2" s="29"/>
      <c r="Q2" s="29"/>
      <c r="R2" s="29">
        <v>-500630.92</v>
      </c>
      <c r="S2" s="29"/>
      <c r="T2" s="29"/>
      <c r="U2" s="29">
        <v>-120000</v>
      </c>
      <c r="V2" s="29"/>
      <c r="W2" s="29"/>
      <c r="X2" s="29"/>
      <c r="Y2" s="29"/>
      <c r="Z2" s="29"/>
      <c r="AA2" s="29"/>
      <c r="AB2" s="29"/>
      <c r="AC2" s="29"/>
      <c r="AD2" s="29"/>
      <c r="AE2" s="29">
        <v>-33925</v>
      </c>
      <c r="AF2" s="29"/>
      <c r="AG2" s="29"/>
      <c r="AH2" s="29"/>
      <c r="AI2" s="29"/>
      <c r="AJ2" s="29"/>
      <c r="AK2" s="29"/>
      <c r="AL2" s="66"/>
      <c r="AM2" s="67"/>
      <c r="AN2" s="68"/>
      <c r="AP2" t="str">
        <f t="shared" ref="AP2:AP8" si="0">AQ2&amp;"-"&amp;AR2</f>
        <v>Fintual-MM</v>
      </c>
      <c r="AQ2" t="s">
        <v>8</v>
      </c>
      <c r="AR2" t="s">
        <v>141</v>
      </c>
    </row>
    <row r="3" spans="1:47" x14ac:dyDescent="0.25">
      <c r="A3" s="58">
        <v>45300</v>
      </c>
      <c r="B3" s="52" t="s">
        <v>80</v>
      </c>
      <c r="C3" s="5" t="s">
        <v>5</v>
      </c>
      <c r="D3" s="6" t="s">
        <v>20</v>
      </c>
      <c r="E3" s="59">
        <v>9460608</v>
      </c>
      <c r="F3" s="69">
        <v>6952.09</v>
      </c>
      <c r="G3" s="61">
        <v>-10000000</v>
      </c>
      <c r="H3" s="62">
        <v>-8000</v>
      </c>
      <c r="I3" s="59">
        <v>-539392</v>
      </c>
      <c r="J3" s="69">
        <v>-1047.9099999999999</v>
      </c>
      <c r="K3" s="7" vm="1">
        <v>917.35</v>
      </c>
      <c r="L3" s="7">
        <v>36863.94</v>
      </c>
      <c r="M3" s="70">
        <v>-1500692.2385</v>
      </c>
      <c r="N3" s="65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66"/>
      <c r="AM3" s="67"/>
      <c r="AN3" s="71"/>
      <c r="AP3" t="str">
        <f t="shared" si="0"/>
        <v>Fintual-A</v>
      </c>
      <c r="AQ3" t="s">
        <v>8</v>
      </c>
      <c r="AR3" t="s">
        <v>139</v>
      </c>
    </row>
    <row r="4" spans="1:47" x14ac:dyDescent="0.25">
      <c r="A4" s="58">
        <v>45300</v>
      </c>
      <c r="B4" s="52" t="s">
        <v>80</v>
      </c>
      <c r="C4" s="5" t="s">
        <v>8</v>
      </c>
      <c r="D4" s="6" t="s">
        <v>141</v>
      </c>
      <c r="E4" s="59">
        <v>4852676</v>
      </c>
      <c r="F4" s="69"/>
      <c r="G4" s="61"/>
      <c r="H4" s="62"/>
      <c r="I4" s="59">
        <v>4852676</v>
      </c>
      <c r="J4" s="69">
        <v>0</v>
      </c>
      <c r="K4" s="7" vm="1">
        <v>917.35</v>
      </c>
      <c r="L4" s="7">
        <v>36863.94</v>
      </c>
      <c r="M4" s="70">
        <v>4852676</v>
      </c>
      <c r="N4" s="65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66"/>
      <c r="AM4" s="67"/>
      <c r="AN4" s="68"/>
      <c r="AP4" t="str">
        <f t="shared" si="0"/>
        <v>Fintual-APV-B</v>
      </c>
      <c r="AQ4" t="s">
        <v>8</v>
      </c>
      <c r="AR4" t="s">
        <v>140</v>
      </c>
    </row>
    <row r="5" spans="1:47" x14ac:dyDescent="0.25">
      <c r="A5" s="58">
        <v>45300</v>
      </c>
      <c r="B5" s="52" t="s">
        <v>80</v>
      </c>
      <c r="C5" s="5" t="s">
        <v>8</v>
      </c>
      <c r="D5" s="6" t="s">
        <v>139</v>
      </c>
      <c r="E5" s="59">
        <v>435540</v>
      </c>
      <c r="F5" s="69"/>
      <c r="G5" s="61"/>
      <c r="H5" s="62"/>
      <c r="I5" s="59">
        <v>435540</v>
      </c>
      <c r="J5" s="69">
        <v>0</v>
      </c>
      <c r="K5" s="7" vm="1">
        <v>917.35</v>
      </c>
      <c r="L5" s="7">
        <v>36863.94</v>
      </c>
      <c r="M5" s="70">
        <v>435540</v>
      </c>
      <c r="N5" s="65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66"/>
      <c r="AM5" s="67"/>
      <c r="AN5" s="68"/>
      <c r="AP5" t="str">
        <f t="shared" si="0"/>
        <v>Fintual-ACWI</v>
      </c>
      <c r="AQ5" t="s">
        <v>8</v>
      </c>
      <c r="AR5" t="s">
        <v>133</v>
      </c>
    </row>
    <row r="6" spans="1:47" x14ac:dyDescent="0.25">
      <c r="A6" s="58">
        <v>45300</v>
      </c>
      <c r="B6" s="52" t="s">
        <v>80</v>
      </c>
      <c r="C6" s="5" t="s">
        <v>8</v>
      </c>
      <c r="D6" s="6" t="s">
        <v>140</v>
      </c>
      <c r="E6" s="59">
        <v>210492</v>
      </c>
      <c r="F6" s="69"/>
      <c r="G6" s="61"/>
      <c r="H6" s="62"/>
      <c r="I6" s="59">
        <v>210492</v>
      </c>
      <c r="J6" s="69">
        <v>0</v>
      </c>
      <c r="K6" s="7" vm="1">
        <v>917.35</v>
      </c>
      <c r="L6" s="7">
        <v>36863.94</v>
      </c>
      <c r="M6" s="70">
        <v>210492</v>
      </c>
      <c r="N6" s="65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66"/>
      <c r="AM6" s="67"/>
      <c r="AN6" s="68"/>
      <c r="AP6" t="str">
        <f t="shared" si="0"/>
        <v>Fintual-MCHI</v>
      </c>
      <c r="AQ6" t="s">
        <v>8</v>
      </c>
      <c r="AR6" t="s">
        <v>134</v>
      </c>
    </row>
    <row r="7" spans="1:47" x14ac:dyDescent="0.25">
      <c r="A7" s="58">
        <v>45300</v>
      </c>
      <c r="B7" s="52" t="s">
        <v>80</v>
      </c>
      <c r="C7" s="5" t="s">
        <v>8</v>
      </c>
      <c r="D7" s="6" t="s">
        <v>133</v>
      </c>
      <c r="E7" s="59"/>
      <c r="F7" s="69">
        <v>303.10000000000002</v>
      </c>
      <c r="G7" s="61"/>
      <c r="H7" s="62"/>
      <c r="I7" s="59">
        <v>0</v>
      </c>
      <c r="J7" s="69">
        <v>303.10000000000002</v>
      </c>
      <c r="K7" s="7" vm="1">
        <v>917.35</v>
      </c>
      <c r="L7" s="7">
        <v>36863.94</v>
      </c>
      <c r="M7" s="70">
        <v>278048.78500000003</v>
      </c>
      <c r="N7" s="65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66"/>
      <c r="AM7" s="67"/>
      <c r="AN7" s="68"/>
      <c r="AP7" t="str">
        <f t="shared" si="0"/>
        <v>Racional-MM</v>
      </c>
      <c r="AQ7" t="s">
        <v>135</v>
      </c>
      <c r="AR7" t="s">
        <v>141</v>
      </c>
    </row>
    <row r="8" spans="1:47" x14ac:dyDescent="0.25">
      <c r="A8" s="58">
        <v>45300</v>
      </c>
      <c r="B8" s="52" t="s">
        <v>80</v>
      </c>
      <c r="C8" s="5" t="s">
        <v>7</v>
      </c>
      <c r="D8" s="6" t="s">
        <v>157</v>
      </c>
      <c r="E8" s="59"/>
      <c r="F8" s="69">
        <v>494</v>
      </c>
      <c r="G8" s="61"/>
      <c r="H8" s="62"/>
      <c r="I8" s="59">
        <v>0</v>
      </c>
      <c r="J8" s="69">
        <v>494</v>
      </c>
      <c r="K8" s="7" vm="1">
        <v>917.35</v>
      </c>
      <c r="L8" s="7">
        <v>36863.94</v>
      </c>
      <c r="M8" s="70">
        <v>453170.9</v>
      </c>
      <c r="N8" s="65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66"/>
      <c r="AM8" s="67"/>
      <c r="AN8" s="68"/>
      <c r="AP8" t="str">
        <f t="shared" si="0"/>
        <v>Racional-RDDT</v>
      </c>
      <c r="AQ8" t="s">
        <v>135</v>
      </c>
      <c r="AR8" t="s">
        <v>145</v>
      </c>
    </row>
    <row r="9" spans="1:47" x14ac:dyDescent="0.25">
      <c r="A9" s="72">
        <v>45300</v>
      </c>
      <c r="B9" s="53" t="s">
        <v>80</v>
      </c>
      <c r="C9" s="38" t="s">
        <v>142</v>
      </c>
      <c r="D9" s="39" t="s">
        <v>143</v>
      </c>
      <c r="E9" s="73"/>
      <c r="F9" s="74">
        <v>105</v>
      </c>
      <c r="G9" s="73"/>
      <c r="H9" s="74"/>
      <c r="I9" s="73">
        <v>0</v>
      </c>
      <c r="J9" s="74">
        <v>105</v>
      </c>
      <c r="K9" s="40" vm="1">
        <v>917.35</v>
      </c>
      <c r="L9" s="40">
        <v>36863.94</v>
      </c>
      <c r="M9" s="75">
        <v>96321.75</v>
      </c>
      <c r="N9" s="76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8"/>
      <c r="AM9" s="79"/>
      <c r="AN9" s="80"/>
      <c r="AO9" s="81"/>
      <c r="AP9" t="str">
        <f t="shared" ref="AP9:AP12" si="1">AQ9&amp;"-"&amp;AR9</f>
        <v>Racional-LTM</v>
      </c>
      <c r="AQ9" t="s">
        <v>135</v>
      </c>
      <c r="AR9" t="s">
        <v>136</v>
      </c>
    </row>
    <row r="10" spans="1:47" x14ac:dyDescent="0.25">
      <c r="A10" s="58">
        <v>45301</v>
      </c>
      <c r="B10" s="52" t="s">
        <v>80</v>
      </c>
      <c r="C10" s="5" t="s">
        <v>5</v>
      </c>
      <c r="D10" s="6" t="s">
        <v>6</v>
      </c>
      <c r="E10" s="59">
        <v>356535</v>
      </c>
      <c r="F10" s="69"/>
      <c r="G10" s="59"/>
      <c r="H10" s="69"/>
      <c r="I10" s="59">
        <v>356535</v>
      </c>
      <c r="J10" s="69">
        <v>0</v>
      </c>
      <c r="K10" s="37" vm="2">
        <v>915.7</v>
      </c>
      <c r="L10" s="37">
        <v>36857.980000000003</v>
      </c>
      <c r="M10" s="70">
        <v>356535</v>
      </c>
      <c r="N10" s="65">
        <v>-455465</v>
      </c>
      <c r="O10" s="29"/>
      <c r="P10" s="29"/>
      <c r="Q10" s="29"/>
      <c r="R10" s="29">
        <v>145000</v>
      </c>
      <c r="S10" s="29"/>
      <c r="T10" s="29"/>
      <c r="U10" s="29"/>
      <c r="V10" s="29">
        <v>-80000</v>
      </c>
      <c r="W10" s="29"/>
      <c r="X10" s="29"/>
      <c r="Y10" s="29"/>
      <c r="Z10" s="29"/>
      <c r="AA10" s="29"/>
      <c r="AB10" s="29"/>
      <c r="AC10" s="29"/>
      <c r="AD10" s="29"/>
      <c r="AE10" s="29">
        <v>-520976</v>
      </c>
      <c r="AF10" s="29"/>
      <c r="AG10" s="29"/>
      <c r="AH10" s="29"/>
      <c r="AI10" s="29"/>
      <c r="AJ10" s="29"/>
      <c r="AK10" s="29"/>
      <c r="AL10" s="66">
        <v>0</v>
      </c>
      <c r="AM10" s="67">
        <v>0</v>
      </c>
      <c r="AN10" s="68">
        <v>511</v>
      </c>
      <c r="AO10" t="s">
        <v>29</v>
      </c>
      <c r="AP10" t="str">
        <f t="shared" si="1"/>
        <v>Binance-BTC</v>
      </c>
      <c r="AQ10" t="s">
        <v>7</v>
      </c>
      <c r="AR10" t="s">
        <v>157</v>
      </c>
    </row>
    <row r="11" spans="1:47" x14ac:dyDescent="0.25">
      <c r="A11" s="58">
        <v>45301</v>
      </c>
      <c r="B11" s="52" t="s">
        <v>80</v>
      </c>
      <c r="C11" s="5" t="s">
        <v>5</v>
      </c>
      <c r="D11" s="6" t="s">
        <v>20</v>
      </c>
      <c r="E11" s="59">
        <v>9958471</v>
      </c>
      <c r="F11" s="69">
        <v>6952.09</v>
      </c>
      <c r="G11" s="61">
        <v>-10000000</v>
      </c>
      <c r="H11" s="62">
        <v>-8000</v>
      </c>
      <c r="I11" s="59">
        <v>-41529</v>
      </c>
      <c r="J11" s="69">
        <v>-1047.9099999999999</v>
      </c>
      <c r="K11" s="7" vm="2">
        <v>915.7</v>
      </c>
      <c r="L11" s="7">
        <v>36857.980000000003</v>
      </c>
      <c r="M11" s="70">
        <v>-1001100.1869999999</v>
      </c>
      <c r="N11" s="65">
        <v>499592.05150000006</v>
      </c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>
        <v>-3140</v>
      </c>
      <c r="AB11" s="29"/>
      <c r="AC11" s="29">
        <v>-4752</v>
      </c>
      <c r="AD11" s="29"/>
      <c r="AE11" s="29">
        <v>505755.00000000006</v>
      </c>
      <c r="AF11" s="29"/>
      <c r="AG11" s="29"/>
      <c r="AH11" s="29"/>
      <c r="AI11" s="29"/>
      <c r="AJ11" s="29"/>
      <c r="AK11" s="29"/>
      <c r="AL11" s="66">
        <v>1729.0514999999759</v>
      </c>
      <c r="AM11" s="67">
        <v>0</v>
      </c>
      <c r="AN11" s="68">
        <v>0</v>
      </c>
      <c r="AP11" t="str">
        <f t="shared" si="1"/>
        <v>Binance-USDT</v>
      </c>
      <c r="AQ11" t="s">
        <v>7</v>
      </c>
      <c r="AR11" t="s">
        <v>156</v>
      </c>
    </row>
    <row r="12" spans="1:47" x14ac:dyDescent="0.25">
      <c r="A12" s="58">
        <v>45301</v>
      </c>
      <c r="B12" s="52" t="s">
        <v>80</v>
      </c>
      <c r="C12" s="5" t="s">
        <v>8</v>
      </c>
      <c r="D12" s="6" t="s">
        <v>141</v>
      </c>
      <c r="E12" s="59">
        <v>4853826</v>
      </c>
      <c r="F12" s="69"/>
      <c r="G12" s="61"/>
      <c r="H12" s="62"/>
      <c r="I12" s="59">
        <v>4853826</v>
      </c>
      <c r="J12" s="69">
        <v>0</v>
      </c>
      <c r="K12" s="7" vm="2">
        <v>915.7</v>
      </c>
      <c r="L12" s="7">
        <v>36857.980000000003</v>
      </c>
      <c r="M12" s="70">
        <v>4853826</v>
      </c>
      <c r="N12" s="65">
        <v>1150</v>
      </c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66">
        <v>0</v>
      </c>
      <c r="AM12" s="67">
        <v>1150</v>
      </c>
      <c r="AN12" s="68">
        <v>0</v>
      </c>
      <c r="AP12" t="str">
        <f t="shared" si="1"/>
        <v>World-Coin-WC</v>
      </c>
      <c r="AQ12" t="s">
        <v>142</v>
      </c>
      <c r="AR12" t="s">
        <v>143</v>
      </c>
    </row>
    <row r="13" spans="1:47" x14ac:dyDescent="0.25">
      <c r="A13" s="58">
        <v>45301</v>
      </c>
      <c r="B13" s="52" t="s">
        <v>80</v>
      </c>
      <c r="C13" s="5" t="s">
        <v>8</v>
      </c>
      <c r="D13" s="6" t="s">
        <v>139</v>
      </c>
      <c r="E13" s="59">
        <v>439304</v>
      </c>
      <c r="F13" s="69"/>
      <c r="G13" s="61"/>
      <c r="H13" s="62"/>
      <c r="I13" s="59">
        <v>439304</v>
      </c>
      <c r="J13" s="69">
        <v>0</v>
      </c>
      <c r="K13" s="7" vm="2">
        <v>915.7</v>
      </c>
      <c r="L13" s="7">
        <v>36857.980000000003</v>
      </c>
      <c r="M13" s="70">
        <v>439304</v>
      </c>
      <c r="N13" s="65">
        <v>3764</v>
      </c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66">
        <v>0</v>
      </c>
      <c r="AM13" s="67">
        <v>3764</v>
      </c>
      <c r="AN13" s="68">
        <v>0</v>
      </c>
      <c r="AP13" t="str">
        <f t="shared" ref="AP13" si="2">AQ13&amp;"-"&amp;AR13</f>
        <v>World-Coin-USD</v>
      </c>
      <c r="AQ13" t="s">
        <v>142</v>
      </c>
      <c r="AR13" t="s">
        <v>2</v>
      </c>
      <c r="AU13" s="111"/>
    </row>
    <row r="14" spans="1:47" x14ac:dyDescent="0.25">
      <c r="A14" s="58">
        <v>45301</v>
      </c>
      <c r="B14" s="52" t="s">
        <v>80</v>
      </c>
      <c r="C14" s="5" t="s">
        <v>8</v>
      </c>
      <c r="D14" s="6" t="s">
        <v>140</v>
      </c>
      <c r="E14" s="59">
        <v>211572</v>
      </c>
      <c r="F14" s="69"/>
      <c r="G14" s="61"/>
      <c r="H14" s="62"/>
      <c r="I14" s="59">
        <v>211572</v>
      </c>
      <c r="J14" s="69">
        <v>0</v>
      </c>
      <c r="K14" s="7" vm="2">
        <v>915.7</v>
      </c>
      <c r="L14" s="7">
        <v>36857.980000000003</v>
      </c>
      <c r="M14" s="70">
        <v>211572</v>
      </c>
      <c r="N14" s="65">
        <v>1080</v>
      </c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66">
        <v>0</v>
      </c>
      <c r="AM14" s="67">
        <v>1080</v>
      </c>
      <c r="AN14" s="68">
        <v>0</v>
      </c>
      <c r="AR14" s="58"/>
    </row>
    <row r="15" spans="1:47" x14ac:dyDescent="0.25">
      <c r="A15" s="58">
        <v>45301</v>
      </c>
      <c r="B15" s="52" t="s">
        <v>80</v>
      </c>
      <c r="C15" s="5" t="s">
        <v>8</v>
      </c>
      <c r="D15" s="6" t="s">
        <v>133</v>
      </c>
      <c r="E15" s="59"/>
      <c r="F15" s="69">
        <v>303.47000000000003</v>
      </c>
      <c r="G15" s="61"/>
      <c r="H15" s="62"/>
      <c r="I15" s="59">
        <v>0</v>
      </c>
      <c r="J15" s="69">
        <v>303.47000000000003</v>
      </c>
      <c r="K15" s="7" vm="2">
        <v>915.7</v>
      </c>
      <c r="L15" s="7">
        <v>36857.980000000003</v>
      </c>
      <c r="M15" s="70">
        <v>277887.47900000005</v>
      </c>
      <c r="N15" s="65">
        <v>-161.3059999999823</v>
      </c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66">
        <v>-500.72549999999313</v>
      </c>
      <c r="AM15" s="67">
        <v>339.41950000001083</v>
      </c>
      <c r="AN15" s="68">
        <v>0</v>
      </c>
    </row>
    <row r="16" spans="1:47" x14ac:dyDescent="0.25">
      <c r="A16" s="58">
        <v>45301</v>
      </c>
      <c r="B16" s="52" t="s">
        <v>80</v>
      </c>
      <c r="C16" s="5" t="s">
        <v>7</v>
      </c>
      <c r="D16" s="6" t="s">
        <v>157</v>
      </c>
      <c r="E16" s="59"/>
      <c r="F16" s="69">
        <v>500.13</v>
      </c>
      <c r="G16" s="61"/>
      <c r="H16" s="62"/>
      <c r="I16" s="59">
        <v>0</v>
      </c>
      <c r="J16" s="69">
        <v>500.13</v>
      </c>
      <c r="K16" s="7" vm="2">
        <v>915.7</v>
      </c>
      <c r="L16" s="7">
        <v>36857.980000000003</v>
      </c>
      <c r="M16" s="70">
        <v>457969.04100000003</v>
      </c>
      <c r="N16" s="65">
        <v>4798.1410000000033</v>
      </c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66">
        <v>-825.21449999998867</v>
      </c>
      <c r="AM16" s="67">
        <v>5623.3554999999924</v>
      </c>
      <c r="AN16" s="68">
        <v>0</v>
      </c>
    </row>
    <row r="17" spans="1:44" x14ac:dyDescent="0.25">
      <c r="A17" s="72">
        <v>45301</v>
      </c>
      <c r="B17" s="53" t="s">
        <v>80</v>
      </c>
      <c r="C17" s="38" t="s">
        <v>142</v>
      </c>
      <c r="D17" s="39" t="s">
        <v>143</v>
      </c>
      <c r="E17" s="73"/>
      <c r="F17" s="74">
        <v>114.68</v>
      </c>
      <c r="G17" s="73"/>
      <c r="H17" s="74"/>
      <c r="I17" s="73">
        <v>0</v>
      </c>
      <c r="J17" s="74">
        <v>114.68</v>
      </c>
      <c r="K17" s="40" vm="2">
        <v>915.7</v>
      </c>
      <c r="L17" s="40">
        <v>36857.980000000003</v>
      </c>
      <c r="M17" s="75">
        <v>105012.47600000001</v>
      </c>
      <c r="N17" s="76">
        <v>8690.7260000000097</v>
      </c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8">
        <v>-189.22199999999739</v>
      </c>
      <c r="AM17" s="79">
        <v>8879.9480000000076</v>
      </c>
      <c r="AN17" s="80">
        <v>0</v>
      </c>
      <c r="AO17" s="81"/>
    </row>
    <row r="18" spans="1:44" x14ac:dyDescent="0.25">
      <c r="A18" s="58">
        <v>45302</v>
      </c>
      <c r="B18" s="52" t="s">
        <v>80</v>
      </c>
      <c r="C18" s="5" t="s">
        <v>5</v>
      </c>
      <c r="D18" s="6" t="s">
        <v>6</v>
      </c>
      <c r="E18" s="59">
        <v>341685</v>
      </c>
      <c r="F18" s="69"/>
      <c r="G18" s="59"/>
      <c r="H18" s="69"/>
      <c r="I18" s="59">
        <v>341685</v>
      </c>
      <c r="J18" s="69">
        <v>0</v>
      </c>
      <c r="K18" s="37">
        <v>910</v>
      </c>
      <c r="L18" s="37">
        <v>36852.019999999997</v>
      </c>
      <c r="M18" s="70">
        <v>341685</v>
      </c>
      <c r="N18" s="65">
        <v>-14850</v>
      </c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>
        <v>-14850</v>
      </c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66">
        <v>0</v>
      </c>
      <c r="AM18" s="67">
        <v>0</v>
      </c>
      <c r="AN18" s="68">
        <v>0</v>
      </c>
    </row>
    <row r="19" spans="1:44" x14ac:dyDescent="0.25">
      <c r="A19" s="58">
        <v>45302</v>
      </c>
      <c r="B19" s="52" t="s">
        <v>80</v>
      </c>
      <c r="C19" s="5" t="s">
        <v>5</v>
      </c>
      <c r="D19" s="6" t="s">
        <v>20</v>
      </c>
      <c r="E19" s="59">
        <v>9939841</v>
      </c>
      <c r="F19" s="69">
        <v>6952.09</v>
      </c>
      <c r="G19" s="61">
        <v>-10000000</v>
      </c>
      <c r="H19" s="62">
        <v>-8000</v>
      </c>
      <c r="I19" s="59">
        <v>-60159</v>
      </c>
      <c r="J19" s="69">
        <v>-1047.9099999999999</v>
      </c>
      <c r="K19" s="7">
        <v>910</v>
      </c>
      <c r="L19" s="7">
        <v>36852.019999999997</v>
      </c>
      <c r="M19" s="70">
        <v>-1013757.0999999999</v>
      </c>
      <c r="N19" s="65">
        <v>-12656.912999999942</v>
      </c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>
        <v>-4630</v>
      </c>
      <c r="AB19" s="29"/>
      <c r="AC19" s="29">
        <v>-14000</v>
      </c>
      <c r="AD19" s="29"/>
      <c r="AE19" s="29"/>
      <c r="AF19" s="29"/>
      <c r="AG19" s="29"/>
      <c r="AH19" s="29"/>
      <c r="AI19" s="29"/>
      <c r="AJ19" s="29"/>
      <c r="AK19" s="29"/>
      <c r="AL19" s="66">
        <v>5973.0870000000468</v>
      </c>
      <c r="AM19" s="67">
        <v>0</v>
      </c>
      <c r="AN19" s="68">
        <v>0</v>
      </c>
    </row>
    <row r="20" spans="1:44" x14ac:dyDescent="0.25">
      <c r="A20" s="58">
        <v>45302</v>
      </c>
      <c r="B20" s="52" t="s">
        <v>80</v>
      </c>
      <c r="C20" s="5" t="s">
        <v>8</v>
      </c>
      <c r="D20" s="6" t="s">
        <v>141</v>
      </c>
      <c r="E20" s="59">
        <v>4853826</v>
      </c>
      <c r="F20" s="69"/>
      <c r="G20" s="61"/>
      <c r="H20" s="62"/>
      <c r="I20" s="59">
        <v>4853826</v>
      </c>
      <c r="J20" s="69">
        <v>0</v>
      </c>
      <c r="K20" s="7">
        <v>910</v>
      </c>
      <c r="L20" s="7">
        <v>36852.019999999997</v>
      </c>
      <c r="M20" s="70">
        <v>4853826</v>
      </c>
      <c r="N20" s="65">
        <v>0</v>
      </c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66">
        <v>0</v>
      </c>
      <c r="AM20" s="67">
        <v>0</v>
      </c>
      <c r="AN20" s="68">
        <v>0</v>
      </c>
    </row>
    <row r="21" spans="1:44" x14ac:dyDescent="0.25">
      <c r="A21" s="58">
        <v>45302</v>
      </c>
      <c r="B21" s="52" t="s">
        <v>80</v>
      </c>
      <c r="C21" s="5" t="s">
        <v>8</v>
      </c>
      <c r="D21" s="6" t="s">
        <v>139</v>
      </c>
      <c r="E21" s="59">
        <v>439304</v>
      </c>
      <c r="F21" s="69"/>
      <c r="G21" s="61"/>
      <c r="H21" s="62"/>
      <c r="I21" s="59">
        <v>439304</v>
      </c>
      <c r="J21" s="69">
        <v>0</v>
      </c>
      <c r="K21" s="7">
        <v>910</v>
      </c>
      <c r="L21" s="7">
        <v>36852.019999999997</v>
      </c>
      <c r="M21" s="70">
        <v>439304</v>
      </c>
      <c r="N21" s="65">
        <v>0</v>
      </c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66">
        <v>0</v>
      </c>
      <c r="AM21" s="67">
        <v>0</v>
      </c>
      <c r="AN21" s="68">
        <v>0</v>
      </c>
    </row>
    <row r="22" spans="1:44" x14ac:dyDescent="0.25">
      <c r="A22" s="58">
        <v>45302</v>
      </c>
      <c r="B22" s="52" t="s">
        <v>80</v>
      </c>
      <c r="C22" s="5" t="s">
        <v>8</v>
      </c>
      <c r="D22" s="6" t="s">
        <v>140</v>
      </c>
      <c r="E22" s="59">
        <v>211572</v>
      </c>
      <c r="F22" s="69"/>
      <c r="G22" s="61"/>
      <c r="H22" s="62"/>
      <c r="I22" s="59">
        <v>211572</v>
      </c>
      <c r="J22" s="69">
        <v>0</v>
      </c>
      <c r="K22" s="7">
        <v>910</v>
      </c>
      <c r="L22" s="7">
        <v>36852.019999999997</v>
      </c>
      <c r="M22" s="70">
        <v>211572</v>
      </c>
      <c r="N22" s="65">
        <v>0</v>
      </c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66">
        <v>0</v>
      </c>
      <c r="AM22" s="67">
        <v>0</v>
      </c>
      <c r="AN22" s="68">
        <v>0</v>
      </c>
      <c r="AR22" s="58"/>
    </row>
    <row r="23" spans="1:44" x14ac:dyDescent="0.25">
      <c r="A23" s="58">
        <v>45302</v>
      </c>
      <c r="B23" s="52" t="s">
        <v>80</v>
      </c>
      <c r="C23" s="5" t="s">
        <v>8</v>
      </c>
      <c r="D23" s="6" t="s">
        <v>133</v>
      </c>
      <c r="E23" s="59"/>
      <c r="F23" s="69">
        <v>304.59000000000003</v>
      </c>
      <c r="G23" s="61"/>
      <c r="H23" s="62"/>
      <c r="I23" s="59">
        <v>0</v>
      </c>
      <c r="J23" s="69">
        <v>304.59000000000003</v>
      </c>
      <c r="K23" s="7">
        <v>910</v>
      </c>
      <c r="L23" s="7">
        <v>36852.019999999997</v>
      </c>
      <c r="M23" s="70">
        <v>277176.90000000002</v>
      </c>
      <c r="N23" s="65">
        <v>-710.57900000002701</v>
      </c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66">
        <v>-1736.1630000000141</v>
      </c>
      <c r="AM23" s="67">
        <v>1025.5839999999871</v>
      </c>
      <c r="AN23" s="68">
        <v>0</v>
      </c>
    </row>
    <row r="24" spans="1:44" x14ac:dyDescent="0.25">
      <c r="A24" s="58">
        <v>45302</v>
      </c>
      <c r="B24" s="52" t="s">
        <v>80</v>
      </c>
      <c r="C24" s="5" t="s">
        <v>7</v>
      </c>
      <c r="D24" s="6" t="s">
        <v>157</v>
      </c>
      <c r="E24" s="59"/>
      <c r="F24" s="69">
        <v>521.44000000000005</v>
      </c>
      <c r="G24" s="61"/>
      <c r="H24" s="62"/>
      <c r="I24" s="59">
        <v>0</v>
      </c>
      <c r="J24" s="69">
        <v>521.44000000000005</v>
      </c>
      <c r="K24" s="7">
        <v>910</v>
      </c>
      <c r="L24" s="7">
        <v>36852.019999999997</v>
      </c>
      <c r="M24" s="70">
        <v>474510.4</v>
      </c>
      <c r="N24" s="65">
        <v>16541.358999999997</v>
      </c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66">
        <v>-2972.2080000000242</v>
      </c>
      <c r="AM24" s="67">
        <v>19513.567000000021</v>
      </c>
      <c r="AN24" s="68">
        <v>0</v>
      </c>
    </row>
    <row r="25" spans="1:44" x14ac:dyDescent="0.25">
      <c r="A25" s="72">
        <v>45302</v>
      </c>
      <c r="B25" s="53" t="s">
        <v>80</v>
      </c>
      <c r="C25" s="38" t="s">
        <v>142</v>
      </c>
      <c r="D25" s="39" t="s">
        <v>143</v>
      </c>
      <c r="E25" s="73"/>
      <c r="F25" s="74">
        <v>115.31</v>
      </c>
      <c r="G25" s="73"/>
      <c r="H25" s="74"/>
      <c r="I25" s="73">
        <v>0</v>
      </c>
      <c r="J25" s="74">
        <v>115.31</v>
      </c>
      <c r="K25" s="40">
        <v>910</v>
      </c>
      <c r="L25" s="40">
        <v>36852.019999999997</v>
      </c>
      <c r="M25" s="75">
        <v>104932.1</v>
      </c>
      <c r="N25" s="76">
        <v>-80.376000000003842</v>
      </c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8">
        <v>-657.26700000000528</v>
      </c>
      <c r="AM25" s="79">
        <v>576.89100000000144</v>
      </c>
      <c r="AN25" s="80">
        <v>0</v>
      </c>
      <c r="AO25" s="81"/>
    </row>
    <row r="26" spans="1:44" x14ac:dyDescent="0.25">
      <c r="A26" s="58">
        <v>45303</v>
      </c>
      <c r="B26" s="52" t="s">
        <v>80</v>
      </c>
      <c r="C26" s="5" t="s">
        <v>5</v>
      </c>
      <c r="D26" s="6" t="s">
        <v>6</v>
      </c>
      <c r="E26" s="59">
        <v>376685</v>
      </c>
      <c r="F26" s="69"/>
      <c r="G26" s="59"/>
      <c r="H26" s="69"/>
      <c r="I26" s="59">
        <v>376685</v>
      </c>
      <c r="J26" s="69">
        <v>0</v>
      </c>
      <c r="K26" s="37">
        <v>911.37</v>
      </c>
      <c r="L26" s="37">
        <v>36846.06</v>
      </c>
      <c r="M26" s="70">
        <v>376685</v>
      </c>
      <c r="N26" s="65">
        <v>35000</v>
      </c>
      <c r="O26" s="29"/>
      <c r="P26" s="29"/>
      <c r="Q26" s="29"/>
      <c r="R26" s="29"/>
      <c r="S26" s="29"/>
      <c r="T26" s="29"/>
      <c r="U26" s="29"/>
      <c r="V26" s="29">
        <v>35000</v>
      </c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66">
        <v>0</v>
      </c>
      <c r="AM26" s="67">
        <v>0</v>
      </c>
      <c r="AN26" s="68">
        <v>0</v>
      </c>
    </row>
    <row r="27" spans="1:44" x14ac:dyDescent="0.25">
      <c r="A27" s="58">
        <v>45303</v>
      </c>
      <c r="B27" s="52" t="s">
        <v>80</v>
      </c>
      <c r="C27" s="5" t="s">
        <v>5</v>
      </c>
      <c r="D27" s="6" t="s">
        <v>20</v>
      </c>
      <c r="E27" s="59">
        <v>9892221</v>
      </c>
      <c r="F27" s="69">
        <v>6952.09</v>
      </c>
      <c r="G27" s="61">
        <v>-10000000</v>
      </c>
      <c r="H27" s="62">
        <v>-8000</v>
      </c>
      <c r="I27" s="59">
        <v>-107779</v>
      </c>
      <c r="J27" s="69">
        <v>-1047.9099999999999</v>
      </c>
      <c r="K27" s="7">
        <v>911.37</v>
      </c>
      <c r="L27" s="7">
        <v>36846.06</v>
      </c>
      <c r="M27" s="70">
        <v>-1062812.7366999998</v>
      </c>
      <c r="N27" s="65">
        <v>-49055.636699999915</v>
      </c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>
        <v>-40000</v>
      </c>
      <c r="AA27" s="29"/>
      <c r="AB27" s="29"/>
      <c r="AC27" s="29">
        <v>-5000</v>
      </c>
      <c r="AD27" s="29"/>
      <c r="AE27" s="29"/>
      <c r="AF27" s="29"/>
      <c r="AG27" s="29"/>
      <c r="AH27" s="29"/>
      <c r="AI27" s="29"/>
      <c r="AJ27" s="29"/>
      <c r="AK27" s="29"/>
      <c r="AL27" s="66">
        <v>-1435.6367000000046</v>
      </c>
      <c r="AM27" s="67">
        <v>0</v>
      </c>
      <c r="AN27" s="68">
        <v>-2619.9999999999127</v>
      </c>
    </row>
    <row r="28" spans="1:44" x14ac:dyDescent="0.25">
      <c r="A28" s="58">
        <v>45303</v>
      </c>
      <c r="B28" s="52" t="s">
        <v>80</v>
      </c>
      <c r="C28" s="5" t="s">
        <v>8</v>
      </c>
      <c r="D28" s="6" t="s">
        <v>141</v>
      </c>
      <c r="E28" s="59">
        <v>4854887</v>
      </c>
      <c r="F28" s="69"/>
      <c r="G28" s="61"/>
      <c r="H28" s="62"/>
      <c r="I28" s="59">
        <v>4854887</v>
      </c>
      <c r="J28" s="69">
        <v>0</v>
      </c>
      <c r="K28" s="7">
        <v>911.37</v>
      </c>
      <c r="L28" s="7">
        <v>36846.06</v>
      </c>
      <c r="M28" s="70">
        <v>4854887</v>
      </c>
      <c r="N28" s="65">
        <v>1061</v>
      </c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66">
        <v>0</v>
      </c>
      <c r="AM28" s="67">
        <v>1061</v>
      </c>
      <c r="AN28" s="68">
        <v>0</v>
      </c>
    </row>
    <row r="29" spans="1:44" x14ac:dyDescent="0.25">
      <c r="A29" s="58">
        <v>45303</v>
      </c>
      <c r="B29" s="52" t="s">
        <v>80</v>
      </c>
      <c r="C29" s="5" t="s">
        <v>8</v>
      </c>
      <c r="D29" s="6" t="s">
        <v>139</v>
      </c>
      <c r="E29" s="59">
        <v>435682</v>
      </c>
      <c r="F29" s="69"/>
      <c r="G29" s="61"/>
      <c r="H29" s="62"/>
      <c r="I29" s="59">
        <v>435682</v>
      </c>
      <c r="J29" s="69">
        <v>0</v>
      </c>
      <c r="K29" s="7">
        <v>911.37</v>
      </c>
      <c r="L29" s="7">
        <v>36846.06</v>
      </c>
      <c r="M29" s="70">
        <v>435682</v>
      </c>
      <c r="N29" s="65">
        <v>-3622</v>
      </c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66">
        <v>0</v>
      </c>
      <c r="AM29" s="67">
        <v>-3622</v>
      </c>
      <c r="AN29" s="68">
        <v>0</v>
      </c>
    </row>
    <row r="30" spans="1:44" x14ac:dyDescent="0.25">
      <c r="A30" s="58">
        <v>45303</v>
      </c>
      <c r="B30" s="52" t="s">
        <v>80</v>
      </c>
      <c r="C30" s="5" t="s">
        <v>8</v>
      </c>
      <c r="D30" s="6" t="s">
        <v>140</v>
      </c>
      <c r="E30" s="59">
        <v>210794</v>
      </c>
      <c r="F30" s="69"/>
      <c r="G30" s="61"/>
      <c r="H30" s="62"/>
      <c r="I30" s="59">
        <v>210794</v>
      </c>
      <c r="J30" s="69">
        <v>0</v>
      </c>
      <c r="K30" s="7">
        <v>911.37</v>
      </c>
      <c r="L30" s="7">
        <v>36846.06</v>
      </c>
      <c r="M30" s="70">
        <v>210794</v>
      </c>
      <c r="N30" s="65">
        <v>-778</v>
      </c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66">
        <v>0</v>
      </c>
      <c r="AM30" s="67">
        <v>-778</v>
      </c>
      <c r="AN30" s="68">
        <v>0</v>
      </c>
      <c r="AR30" s="58"/>
    </row>
    <row r="31" spans="1:44" x14ac:dyDescent="0.25">
      <c r="A31" s="58">
        <v>45303</v>
      </c>
      <c r="B31" s="52" t="s">
        <v>80</v>
      </c>
      <c r="C31" s="5" t="s">
        <v>8</v>
      </c>
      <c r="D31" s="6" t="s">
        <v>133</v>
      </c>
      <c r="E31" s="59"/>
      <c r="F31" s="69">
        <v>304.69</v>
      </c>
      <c r="G31" s="61"/>
      <c r="H31" s="62"/>
      <c r="I31" s="59">
        <v>0</v>
      </c>
      <c r="J31" s="69">
        <v>304.69</v>
      </c>
      <c r="K31" s="7">
        <v>911.37</v>
      </c>
      <c r="L31" s="7">
        <v>36846.06</v>
      </c>
      <c r="M31" s="70">
        <v>277685.32530000003</v>
      </c>
      <c r="N31" s="65">
        <v>508.42530000000261</v>
      </c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66">
        <v>417.42530000000136</v>
      </c>
      <c r="AM31" s="67">
        <v>91.000000000001251</v>
      </c>
      <c r="AN31" s="68">
        <v>0</v>
      </c>
    </row>
    <row r="32" spans="1:44" x14ac:dyDescent="0.25">
      <c r="A32" s="58">
        <v>45303</v>
      </c>
      <c r="B32" s="52" t="s">
        <v>80</v>
      </c>
      <c r="C32" s="5" t="s">
        <v>7</v>
      </c>
      <c r="D32" s="6" t="s">
        <v>157</v>
      </c>
      <c r="E32" s="59"/>
      <c r="F32" s="69">
        <v>520.48</v>
      </c>
      <c r="G32" s="61"/>
      <c r="H32" s="62"/>
      <c r="I32" s="59">
        <v>0</v>
      </c>
      <c r="J32" s="69">
        <v>520.48</v>
      </c>
      <c r="K32" s="7">
        <v>911.37</v>
      </c>
      <c r="L32" s="7">
        <v>36846.06</v>
      </c>
      <c r="M32" s="70">
        <v>474349.85760000005</v>
      </c>
      <c r="N32" s="65">
        <v>-160.54239999997662</v>
      </c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66">
        <v>713.05760000000237</v>
      </c>
      <c r="AM32" s="67">
        <v>-873.59999999997899</v>
      </c>
      <c r="AN32" s="68">
        <v>0</v>
      </c>
    </row>
    <row r="33" spans="1:44" x14ac:dyDescent="0.25">
      <c r="A33" s="72">
        <v>45303</v>
      </c>
      <c r="B33" s="53" t="s">
        <v>80</v>
      </c>
      <c r="C33" s="38" t="s">
        <v>142</v>
      </c>
      <c r="D33" s="39" t="s">
        <v>143</v>
      </c>
      <c r="E33" s="73"/>
      <c r="F33" s="74">
        <v>124.26</v>
      </c>
      <c r="G33" s="73"/>
      <c r="H33" s="74"/>
      <c r="I33" s="73">
        <v>0</v>
      </c>
      <c r="J33" s="74">
        <v>124.26</v>
      </c>
      <c r="K33" s="40">
        <v>911.37</v>
      </c>
      <c r="L33" s="40">
        <v>36846.06</v>
      </c>
      <c r="M33" s="75">
        <v>113246.83620000001</v>
      </c>
      <c r="N33" s="76">
        <v>8314.7361999999994</v>
      </c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8">
        <v>170.23620000000057</v>
      </c>
      <c r="AM33" s="79">
        <v>8144.4999999999991</v>
      </c>
      <c r="AN33" s="80">
        <v>0</v>
      </c>
      <c r="AO33" s="81"/>
    </row>
    <row r="34" spans="1:44" x14ac:dyDescent="0.25">
      <c r="A34" s="58">
        <v>45304</v>
      </c>
      <c r="B34" s="52" t="s">
        <v>80</v>
      </c>
      <c r="C34" s="5" t="s">
        <v>5</v>
      </c>
      <c r="D34" s="6" t="s">
        <v>6</v>
      </c>
      <c r="E34" s="59">
        <v>376685</v>
      </c>
      <c r="F34" s="69"/>
      <c r="G34" s="59"/>
      <c r="H34" s="69"/>
      <c r="I34" s="59">
        <v>376685</v>
      </c>
      <c r="J34" s="69">
        <v>0</v>
      </c>
      <c r="K34" s="37">
        <v>911.37</v>
      </c>
      <c r="L34" s="37">
        <v>36840.1</v>
      </c>
      <c r="M34" s="70">
        <v>376685</v>
      </c>
      <c r="N34" s="65">
        <v>0</v>
      </c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66">
        <v>0</v>
      </c>
      <c r="AM34" s="67">
        <v>0</v>
      </c>
      <c r="AN34" s="68">
        <v>0</v>
      </c>
    </row>
    <row r="35" spans="1:44" x14ac:dyDescent="0.25">
      <c r="A35" s="58">
        <v>45304</v>
      </c>
      <c r="B35" s="52" t="s">
        <v>80</v>
      </c>
      <c r="C35" s="5" t="s">
        <v>5</v>
      </c>
      <c r="D35" s="6" t="s">
        <v>20</v>
      </c>
      <c r="E35" s="59">
        <v>9840160</v>
      </c>
      <c r="F35" s="69">
        <v>6952.09</v>
      </c>
      <c r="G35" s="61">
        <v>-10000000</v>
      </c>
      <c r="H35" s="62">
        <v>-8000</v>
      </c>
      <c r="I35" s="59">
        <v>-159840</v>
      </c>
      <c r="J35" s="69">
        <v>-1047.9099999999999</v>
      </c>
      <c r="K35" s="7">
        <v>911.37</v>
      </c>
      <c r="L35" s="7">
        <v>36840.1</v>
      </c>
      <c r="M35" s="70">
        <v>-1114873.7366999998</v>
      </c>
      <c r="N35" s="65">
        <v>-52061</v>
      </c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>
        <v>-29000</v>
      </c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66">
        <v>0</v>
      </c>
      <c r="AM35" s="67">
        <v>0</v>
      </c>
      <c r="AN35" s="68">
        <v>-23061</v>
      </c>
    </row>
    <row r="36" spans="1:44" x14ac:dyDescent="0.25">
      <c r="A36" s="58">
        <v>45304</v>
      </c>
      <c r="B36" s="52" t="s">
        <v>80</v>
      </c>
      <c r="C36" s="5" t="s">
        <v>8</v>
      </c>
      <c r="D36" s="6" t="s">
        <v>141</v>
      </c>
      <c r="E36" s="59">
        <v>4855834</v>
      </c>
      <c r="F36" s="69"/>
      <c r="G36" s="61"/>
      <c r="H36" s="62"/>
      <c r="I36" s="59">
        <v>4855834</v>
      </c>
      <c r="J36" s="69">
        <v>0</v>
      </c>
      <c r="K36" s="7">
        <v>911.37</v>
      </c>
      <c r="L36" s="7">
        <v>36840.1</v>
      </c>
      <c r="M36" s="70">
        <v>4855834</v>
      </c>
      <c r="N36" s="65">
        <v>947</v>
      </c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66">
        <v>0</v>
      </c>
      <c r="AM36" s="67">
        <v>947</v>
      </c>
      <c r="AN36" s="68">
        <v>0</v>
      </c>
    </row>
    <row r="37" spans="1:44" x14ac:dyDescent="0.25">
      <c r="A37" s="58">
        <v>45304</v>
      </c>
      <c r="B37" s="52" t="s">
        <v>80</v>
      </c>
      <c r="C37" s="5" t="s">
        <v>8</v>
      </c>
      <c r="D37" s="6" t="s">
        <v>139</v>
      </c>
      <c r="E37" s="59">
        <v>435188</v>
      </c>
      <c r="F37" s="69"/>
      <c r="G37" s="61"/>
      <c r="H37" s="62"/>
      <c r="I37" s="59">
        <v>435188</v>
      </c>
      <c r="J37" s="69">
        <v>0</v>
      </c>
      <c r="K37" s="7">
        <v>911.37</v>
      </c>
      <c r="L37" s="7">
        <v>36840.1</v>
      </c>
      <c r="M37" s="70">
        <v>435188</v>
      </c>
      <c r="N37" s="65">
        <v>-494</v>
      </c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66">
        <v>0</v>
      </c>
      <c r="AM37" s="67">
        <v>-494</v>
      </c>
      <c r="AN37" s="68">
        <v>0</v>
      </c>
    </row>
    <row r="38" spans="1:44" x14ac:dyDescent="0.25">
      <c r="A38" s="58">
        <v>45304</v>
      </c>
      <c r="B38" s="52" t="s">
        <v>80</v>
      </c>
      <c r="C38" s="5" t="s">
        <v>8</v>
      </c>
      <c r="D38" s="6" t="s">
        <v>140</v>
      </c>
      <c r="E38" s="59">
        <v>210804</v>
      </c>
      <c r="F38" s="69"/>
      <c r="G38" s="61"/>
      <c r="H38" s="62"/>
      <c r="I38" s="59">
        <v>210804</v>
      </c>
      <c r="J38" s="69">
        <v>0</v>
      </c>
      <c r="K38" s="7">
        <v>911.37</v>
      </c>
      <c r="L38" s="7">
        <v>36840.1</v>
      </c>
      <c r="M38" s="70">
        <v>210804</v>
      </c>
      <c r="N38" s="65">
        <v>10</v>
      </c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66">
        <v>0</v>
      </c>
      <c r="AM38" s="67">
        <v>10</v>
      </c>
      <c r="AN38" s="68">
        <v>0</v>
      </c>
      <c r="AR38" s="58"/>
    </row>
    <row r="39" spans="1:44" x14ac:dyDescent="0.25">
      <c r="A39" s="58">
        <v>45304</v>
      </c>
      <c r="B39" s="52" t="s">
        <v>80</v>
      </c>
      <c r="C39" s="5" t="s">
        <v>8</v>
      </c>
      <c r="D39" s="6" t="s">
        <v>133</v>
      </c>
      <c r="E39" s="59"/>
      <c r="F39" s="69">
        <v>304.69</v>
      </c>
      <c r="G39" s="61"/>
      <c r="H39" s="62"/>
      <c r="I39" s="59">
        <v>0</v>
      </c>
      <c r="J39" s="69">
        <v>304.69</v>
      </c>
      <c r="K39" s="7">
        <v>911.37</v>
      </c>
      <c r="L39" s="7">
        <v>36840.1</v>
      </c>
      <c r="M39" s="70">
        <v>277685.32530000003</v>
      </c>
      <c r="N39" s="65">
        <v>0</v>
      </c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66">
        <v>0</v>
      </c>
      <c r="AM39" s="67">
        <v>0</v>
      </c>
      <c r="AN39" s="68">
        <v>0</v>
      </c>
    </row>
    <row r="40" spans="1:44" x14ac:dyDescent="0.25">
      <c r="A40" s="58">
        <v>45304</v>
      </c>
      <c r="B40" s="52" t="s">
        <v>80</v>
      </c>
      <c r="C40" s="5" t="s">
        <v>7</v>
      </c>
      <c r="D40" s="6" t="s">
        <v>157</v>
      </c>
      <c r="E40" s="59"/>
      <c r="F40" s="69">
        <v>520.48</v>
      </c>
      <c r="G40" s="61"/>
      <c r="H40" s="62"/>
      <c r="I40" s="59">
        <v>0</v>
      </c>
      <c r="J40" s="69">
        <v>520.48</v>
      </c>
      <c r="K40" s="7">
        <v>911.37</v>
      </c>
      <c r="L40" s="7">
        <v>36840.1</v>
      </c>
      <c r="M40" s="70">
        <v>474349.85760000005</v>
      </c>
      <c r="N40" s="65">
        <v>0</v>
      </c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66">
        <v>0</v>
      </c>
      <c r="AM40" s="67">
        <v>0</v>
      </c>
      <c r="AN40" s="68">
        <v>0</v>
      </c>
    </row>
    <row r="41" spans="1:44" x14ac:dyDescent="0.25">
      <c r="A41" s="72">
        <v>45304</v>
      </c>
      <c r="B41" s="53" t="s">
        <v>80</v>
      </c>
      <c r="C41" s="38" t="s">
        <v>142</v>
      </c>
      <c r="D41" s="39" t="s">
        <v>143</v>
      </c>
      <c r="E41" s="73"/>
      <c r="F41" s="74">
        <v>120.76</v>
      </c>
      <c r="G41" s="73"/>
      <c r="H41" s="74"/>
      <c r="I41" s="73">
        <v>0</v>
      </c>
      <c r="J41" s="74">
        <v>120.76</v>
      </c>
      <c r="K41" s="40">
        <v>911.37</v>
      </c>
      <c r="L41" s="40">
        <v>36840.1</v>
      </c>
      <c r="M41" s="75">
        <v>110057.04120000001</v>
      </c>
      <c r="N41" s="76">
        <v>-3189.7949999999983</v>
      </c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8">
        <v>0</v>
      </c>
      <c r="AM41" s="79">
        <v>-3189.7949999999983</v>
      </c>
      <c r="AN41" s="80">
        <v>0</v>
      </c>
      <c r="AO41" s="81"/>
    </row>
    <row r="42" spans="1:44" x14ac:dyDescent="0.25">
      <c r="A42" s="58">
        <v>45308</v>
      </c>
      <c r="B42" s="52" t="s">
        <v>80</v>
      </c>
      <c r="C42" s="5" t="s">
        <v>5</v>
      </c>
      <c r="D42" s="6" t="s">
        <v>6</v>
      </c>
      <c r="E42" s="59">
        <v>3155622</v>
      </c>
      <c r="F42" s="69"/>
      <c r="G42" s="59"/>
      <c r="H42" s="69"/>
      <c r="I42" s="59">
        <v>3155622</v>
      </c>
      <c r="J42" s="69">
        <v>0</v>
      </c>
      <c r="K42" s="37">
        <v>922.06</v>
      </c>
      <c r="L42" s="37">
        <v>36816.29</v>
      </c>
      <c r="M42" s="70">
        <v>3155622</v>
      </c>
      <c r="N42" s="65">
        <v>2778937</v>
      </c>
      <c r="O42" s="29"/>
      <c r="P42" s="29">
        <v>1715000</v>
      </c>
      <c r="Q42" s="29">
        <v>974960</v>
      </c>
      <c r="R42" s="29"/>
      <c r="S42" s="29"/>
      <c r="T42" s="29"/>
      <c r="U42" s="29"/>
      <c r="V42" s="29">
        <v>88977</v>
      </c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66">
        <v>0</v>
      </c>
      <c r="AM42" s="67">
        <v>0</v>
      </c>
      <c r="AN42" s="68">
        <v>0</v>
      </c>
      <c r="AO42" t="s">
        <v>26</v>
      </c>
    </row>
    <row r="43" spans="1:44" x14ac:dyDescent="0.25">
      <c r="A43" s="58">
        <v>45308</v>
      </c>
      <c r="B43" s="52" t="s">
        <v>80</v>
      </c>
      <c r="C43" s="5" t="s">
        <v>5</v>
      </c>
      <c r="D43" s="6" t="s">
        <v>20</v>
      </c>
      <c r="E43" s="59">
        <v>9630676</v>
      </c>
      <c r="F43" s="69">
        <v>5992.61</v>
      </c>
      <c r="G43" s="61">
        <v>-10000000</v>
      </c>
      <c r="H43" s="62">
        <v>-8000</v>
      </c>
      <c r="I43" s="59">
        <v>-369324</v>
      </c>
      <c r="J43" s="69">
        <v>-2007.3900000000003</v>
      </c>
      <c r="K43" s="7">
        <v>922.06</v>
      </c>
      <c r="L43" s="7">
        <v>36816.29</v>
      </c>
      <c r="M43" s="70">
        <v>-2220258.0234000003</v>
      </c>
      <c r="N43" s="65">
        <v>-1105384.2867000005</v>
      </c>
      <c r="O43" s="29"/>
      <c r="P43" s="29"/>
      <c r="Q43" s="29">
        <v>-939658.12879999995</v>
      </c>
      <c r="R43" s="29"/>
      <c r="S43" s="29"/>
      <c r="T43" s="29"/>
      <c r="U43" s="29"/>
      <c r="V43" s="29">
        <v>-63684</v>
      </c>
      <c r="W43" s="29"/>
      <c r="X43" s="29"/>
      <c r="Y43" s="29"/>
      <c r="Z43" s="29">
        <v>-37490</v>
      </c>
      <c r="AA43" s="29">
        <v>-8250</v>
      </c>
      <c r="AB43" s="29"/>
      <c r="AC43" s="29">
        <v>-25088</v>
      </c>
      <c r="AD43" s="29"/>
      <c r="AE43" s="29"/>
      <c r="AF43" s="29">
        <v>-20000</v>
      </c>
      <c r="AG43" s="29"/>
      <c r="AH43" s="29"/>
      <c r="AI43" s="29"/>
      <c r="AJ43" s="29"/>
      <c r="AK43" s="29"/>
      <c r="AL43" s="66">
        <v>-21458.999099999884</v>
      </c>
      <c r="AM43" s="67">
        <v>0</v>
      </c>
      <c r="AN43" s="68">
        <v>10244.841199999442</v>
      </c>
      <c r="AO43" t="s">
        <v>27</v>
      </c>
    </row>
    <row r="44" spans="1:44" x14ac:dyDescent="0.25">
      <c r="A44" s="58">
        <v>45308</v>
      </c>
      <c r="B44" s="52" t="s">
        <v>80</v>
      </c>
      <c r="C44" s="5" t="s">
        <v>8</v>
      </c>
      <c r="D44" s="6" t="s">
        <v>141</v>
      </c>
      <c r="E44" s="59">
        <v>4861268</v>
      </c>
      <c r="F44" s="69"/>
      <c r="G44" s="61"/>
      <c r="H44" s="62"/>
      <c r="I44" s="59">
        <v>4861268</v>
      </c>
      <c r="J44" s="69">
        <v>0</v>
      </c>
      <c r="K44" s="7">
        <v>922.06</v>
      </c>
      <c r="L44" s="7">
        <v>36816.29</v>
      </c>
      <c r="M44" s="70">
        <v>4861268</v>
      </c>
      <c r="N44" s="65">
        <v>5434</v>
      </c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66">
        <v>0</v>
      </c>
      <c r="AM44" s="67">
        <v>5434</v>
      </c>
      <c r="AN44" s="68">
        <v>0</v>
      </c>
      <c r="AO44" t="s">
        <v>28</v>
      </c>
    </row>
    <row r="45" spans="1:44" x14ac:dyDescent="0.25">
      <c r="A45" s="58">
        <v>45308</v>
      </c>
      <c r="B45" s="52" t="s">
        <v>80</v>
      </c>
      <c r="C45" s="5" t="s">
        <v>8</v>
      </c>
      <c r="D45" s="6" t="s">
        <v>139</v>
      </c>
      <c r="E45" s="59">
        <v>438154</v>
      </c>
      <c r="F45" s="69"/>
      <c r="G45" s="61"/>
      <c r="H45" s="62"/>
      <c r="I45" s="59">
        <v>438154</v>
      </c>
      <c r="J45" s="69">
        <v>0</v>
      </c>
      <c r="K45" s="7">
        <v>922.06</v>
      </c>
      <c r="L45" s="7">
        <v>36816.29</v>
      </c>
      <c r="M45" s="70">
        <v>438154</v>
      </c>
      <c r="N45" s="65">
        <v>2966</v>
      </c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66">
        <v>0</v>
      </c>
      <c r="AM45" s="67">
        <v>2966</v>
      </c>
      <c r="AN45" s="68">
        <v>0</v>
      </c>
    </row>
    <row r="46" spans="1:44" x14ac:dyDescent="0.25">
      <c r="A46" s="58">
        <v>45308</v>
      </c>
      <c r="B46" s="52" t="s">
        <v>80</v>
      </c>
      <c r="C46" s="5" t="s">
        <v>8</v>
      </c>
      <c r="D46" s="6" t="s">
        <v>140</v>
      </c>
      <c r="E46" s="59">
        <v>212330</v>
      </c>
      <c r="F46" s="69"/>
      <c r="G46" s="61"/>
      <c r="H46" s="62"/>
      <c r="I46" s="59">
        <v>212330</v>
      </c>
      <c r="J46" s="69">
        <v>0</v>
      </c>
      <c r="K46" s="7">
        <v>922.06</v>
      </c>
      <c r="L46" s="7">
        <v>36816.29</v>
      </c>
      <c r="M46" s="70">
        <v>212330</v>
      </c>
      <c r="N46" s="65">
        <v>1526</v>
      </c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66">
        <v>0</v>
      </c>
      <c r="AM46" s="67">
        <v>1526</v>
      </c>
      <c r="AN46" s="68">
        <v>0</v>
      </c>
      <c r="AR46" s="58"/>
    </row>
    <row r="47" spans="1:44" x14ac:dyDescent="0.25">
      <c r="A47" s="58">
        <v>45308</v>
      </c>
      <c r="B47" s="52" t="s">
        <v>80</v>
      </c>
      <c r="C47" s="5" t="s">
        <v>8</v>
      </c>
      <c r="D47" s="6" t="s">
        <v>133</v>
      </c>
      <c r="E47" s="59"/>
      <c r="F47" s="69">
        <v>295.77</v>
      </c>
      <c r="G47" s="61"/>
      <c r="H47" s="62"/>
      <c r="I47" s="59">
        <v>0</v>
      </c>
      <c r="J47" s="69">
        <v>295.77</v>
      </c>
      <c r="K47" s="7">
        <v>922.06</v>
      </c>
      <c r="L47" s="7">
        <v>36816.29</v>
      </c>
      <c r="M47" s="70">
        <v>272717.68619999994</v>
      </c>
      <c r="N47" s="65">
        <v>-4967.6391000000876</v>
      </c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66">
        <v>3161.7812999999824</v>
      </c>
      <c r="AM47" s="67">
        <v>-8129.42040000007</v>
      </c>
      <c r="AN47" s="68">
        <v>0</v>
      </c>
    </row>
    <row r="48" spans="1:44" x14ac:dyDescent="0.25">
      <c r="A48" s="58">
        <v>45308</v>
      </c>
      <c r="B48" s="52" t="s">
        <v>80</v>
      </c>
      <c r="C48" s="5" t="s">
        <v>7</v>
      </c>
      <c r="D48" s="6" t="s">
        <v>157</v>
      </c>
      <c r="E48" s="59"/>
      <c r="F48" s="69">
        <v>520.48</v>
      </c>
      <c r="G48" s="61"/>
      <c r="H48" s="62"/>
      <c r="I48" s="59">
        <v>0</v>
      </c>
      <c r="J48" s="69">
        <v>520.48</v>
      </c>
      <c r="K48" s="7">
        <v>922.06</v>
      </c>
      <c r="L48" s="7">
        <v>36816.29</v>
      </c>
      <c r="M48" s="70">
        <v>479913.78879999998</v>
      </c>
      <c r="N48" s="65">
        <v>5563.9311999999336</v>
      </c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66">
        <v>5563.9311999999691</v>
      </c>
      <c r="AM48" s="67">
        <v>-3.5470293369144201E-11</v>
      </c>
      <c r="AN48" s="68">
        <v>0</v>
      </c>
    </row>
    <row r="49" spans="1:44" x14ac:dyDescent="0.25">
      <c r="A49" s="72">
        <v>45308</v>
      </c>
      <c r="B49" s="53" t="s">
        <v>80</v>
      </c>
      <c r="C49" s="38" t="s">
        <v>142</v>
      </c>
      <c r="D49" s="39" t="s">
        <v>143</v>
      </c>
      <c r="E49" s="73"/>
      <c r="F49" s="74">
        <v>122.27</v>
      </c>
      <c r="G49" s="73"/>
      <c r="H49" s="74"/>
      <c r="I49" s="73">
        <v>0</v>
      </c>
      <c r="J49" s="74">
        <v>122.27</v>
      </c>
      <c r="K49" s="40">
        <v>922.06</v>
      </c>
      <c r="L49" s="40">
        <v>36816.29</v>
      </c>
      <c r="M49" s="75">
        <v>112740.27619999999</v>
      </c>
      <c r="N49" s="76">
        <v>2683.234999999986</v>
      </c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8">
        <v>1307.0662999999927</v>
      </c>
      <c r="AM49" s="79">
        <v>1376.1686999999934</v>
      </c>
      <c r="AN49" s="80">
        <v>0</v>
      </c>
      <c r="AO49" s="81"/>
    </row>
    <row r="50" spans="1:44" x14ac:dyDescent="0.25">
      <c r="A50" s="58">
        <v>45309</v>
      </c>
      <c r="B50" s="52" t="s">
        <v>80</v>
      </c>
      <c r="C50" s="5" t="s">
        <v>5</v>
      </c>
      <c r="D50" s="6" t="s">
        <v>6</v>
      </c>
      <c r="E50" s="59">
        <v>2837198</v>
      </c>
      <c r="F50" s="69"/>
      <c r="G50" s="59"/>
      <c r="H50" s="69"/>
      <c r="I50" s="59">
        <v>2837198</v>
      </c>
      <c r="J50" s="69">
        <v>0</v>
      </c>
      <c r="K50" s="37">
        <v>926.77</v>
      </c>
      <c r="L50" s="37">
        <v>36810.33</v>
      </c>
      <c r="M50" s="70">
        <v>2837198</v>
      </c>
      <c r="N50" s="65">
        <v>-318424</v>
      </c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>
        <v>-318424</v>
      </c>
      <c r="AF50" s="29"/>
      <c r="AG50" s="29"/>
      <c r="AH50" s="29"/>
      <c r="AI50" s="29"/>
      <c r="AJ50" s="29"/>
      <c r="AK50" s="29"/>
      <c r="AL50" s="66">
        <v>0</v>
      </c>
      <c r="AM50" s="67">
        <v>0</v>
      </c>
      <c r="AN50" s="68">
        <v>0</v>
      </c>
      <c r="AO50" t="s">
        <v>25</v>
      </c>
    </row>
    <row r="51" spans="1:44" x14ac:dyDescent="0.25">
      <c r="A51" s="58">
        <v>45309</v>
      </c>
      <c r="B51" s="52" t="s">
        <v>80</v>
      </c>
      <c r="C51" s="5" t="s">
        <v>5</v>
      </c>
      <c r="D51" s="6" t="s">
        <v>20</v>
      </c>
      <c r="E51" s="59">
        <v>9845633</v>
      </c>
      <c r="F51" s="69">
        <v>5992.61</v>
      </c>
      <c r="G51" s="61">
        <v>-10000000</v>
      </c>
      <c r="H51" s="62">
        <v>-8000</v>
      </c>
      <c r="I51" s="59">
        <v>-154367</v>
      </c>
      <c r="J51" s="69">
        <v>-2007.3900000000003</v>
      </c>
      <c r="K51" s="7">
        <v>926.77</v>
      </c>
      <c r="L51" s="7">
        <v>36810.33</v>
      </c>
      <c r="M51" s="70">
        <v>-2014755.8303000003</v>
      </c>
      <c r="N51" s="65">
        <v>205502.19310000003</v>
      </c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>
        <v>-62000</v>
      </c>
      <c r="AA51" s="29">
        <v>-4230</v>
      </c>
      <c r="AB51" s="29"/>
      <c r="AC51" s="29">
        <v>-21204</v>
      </c>
      <c r="AD51" s="29"/>
      <c r="AE51" s="29">
        <v>302544</v>
      </c>
      <c r="AF51" s="29"/>
      <c r="AG51" s="29"/>
      <c r="AH51" s="29"/>
      <c r="AI51" s="29"/>
      <c r="AJ51" s="29"/>
      <c r="AK51" s="29"/>
      <c r="AL51" s="66">
        <v>-9454.8069000000742</v>
      </c>
      <c r="AM51" s="67">
        <v>0</v>
      </c>
      <c r="AN51" s="68">
        <v>-152.99999999988358</v>
      </c>
    </row>
    <row r="52" spans="1:44" x14ac:dyDescent="0.25">
      <c r="A52" s="58">
        <v>45309</v>
      </c>
      <c r="B52" s="52" t="s">
        <v>80</v>
      </c>
      <c r="C52" s="5" t="s">
        <v>8</v>
      </c>
      <c r="D52" s="6" t="s">
        <v>141</v>
      </c>
      <c r="E52" s="59">
        <v>4862328</v>
      </c>
      <c r="F52" s="69"/>
      <c r="G52" s="61"/>
      <c r="H52" s="62"/>
      <c r="I52" s="59">
        <v>4862328</v>
      </c>
      <c r="J52" s="69">
        <v>0</v>
      </c>
      <c r="K52" s="7">
        <v>926.77</v>
      </c>
      <c r="L52" s="7">
        <v>36810.33</v>
      </c>
      <c r="M52" s="70">
        <v>4862328</v>
      </c>
      <c r="N52" s="65">
        <v>1060</v>
      </c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66">
        <v>0</v>
      </c>
      <c r="AM52" s="67">
        <v>1060</v>
      </c>
      <c r="AN52" s="68">
        <v>0</v>
      </c>
    </row>
    <row r="53" spans="1:44" x14ac:dyDescent="0.25">
      <c r="A53" s="58">
        <v>45309</v>
      </c>
      <c r="B53" s="52" t="s">
        <v>80</v>
      </c>
      <c r="C53" s="5" t="s">
        <v>8</v>
      </c>
      <c r="D53" s="6" t="s">
        <v>139</v>
      </c>
      <c r="E53" s="59">
        <v>439498</v>
      </c>
      <c r="F53" s="69"/>
      <c r="G53" s="61"/>
      <c r="H53" s="62"/>
      <c r="I53" s="59">
        <v>439498</v>
      </c>
      <c r="J53" s="69">
        <v>0</v>
      </c>
      <c r="K53" s="7">
        <v>926.77</v>
      </c>
      <c r="L53" s="7">
        <v>36810.33</v>
      </c>
      <c r="M53" s="70">
        <v>439498</v>
      </c>
      <c r="N53" s="65">
        <v>1344</v>
      </c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66">
        <v>0</v>
      </c>
      <c r="AM53" s="67">
        <v>1344</v>
      </c>
      <c r="AN53" s="68">
        <v>0</v>
      </c>
    </row>
    <row r="54" spans="1:44" x14ac:dyDescent="0.25">
      <c r="A54" s="58">
        <v>45309</v>
      </c>
      <c r="B54" s="52" t="s">
        <v>80</v>
      </c>
      <c r="C54" s="5" t="s">
        <v>8</v>
      </c>
      <c r="D54" s="6" t="s">
        <v>140</v>
      </c>
      <c r="E54" s="59">
        <v>212896</v>
      </c>
      <c r="F54" s="69"/>
      <c r="G54" s="61"/>
      <c r="H54" s="62"/>
      <c r="I54" s="59">
        <v>212896</v>
      </c>
      <c r="J54" s="69">
        <v>0</v>
      </c>
      <c r="K54" s="7">
        <v>926.77</v>
      </c>
      <c r="L54" s="7">
        <v>36810.33</v>
      </c>
      <c r="M54" s="70">
        <v>212896</v>
      </c>
      <c r="N54" s="65">
        <v>566</v>
      </c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66">
        <v>0</v>
      </c>
      <c r="AM54" s="67">
        <v>566</v>
      </c>
      <c r="AN54" s="68">
        <v>0</v>
      </c>
      <c r="AR54" s="58"/>
    </row>
    <row r="55" spans="1:44" x14ac:dyDescent="0.25">
      <c r="A55" s="58">
        <v>45309</v>
      </c>
      <c r="B55" s="52" t="s">
        <v>80</v>
      </c>
      <c r="C55" s="5" t="s">
        <v>8</v>
      </c>
      <c r="D55" s="6" t="s">
        <v>133</v>
      </c>
      <c r="E55" s="59"/>
      <c r="F55" s="69">
        <v>298.2</v>
      </c>
      <c r="G55" s="61"/>
      <c r="H55" s="62"/>
      <c r="I55" s="59">
        <v>0</v>
      </c>
      <c r="J55" s="69">
        <v>298.2</v>
      </c>
      <c r="K55" s="7">
        <v>926.77</v>
      </c>
      <c r="L55" s="7">
        <v>36810.33</v>
      </c>
      <c r="M55" s="70">
        <v>276362.81400000001</v>
      </c>
      <c r="N55" s="65">
        <v>3645.1278000000748</v>
      </c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66">
        <v>1404.5220000000108</v>
      </c>
      <c r="AM55" s="67">
        <v>2240.6058000000639</v>
      </c>
      <c r="AN55" s="68">
        <v>0</v>
      </c>
    </row>
    <row r="56" spans="1:44" x14ac:dyDescent="0.25">
      <c r="A56" s="58">
        <v>45309</v>
      </c>
      <c r="B56" s="52" t="s">
        <v>80</v>
      </c>
      <c r="C56" s="5" t="s">
        <v>7</v>
      </c>
      <c r="D56" s="6" t="s">
        <v>157</v>
      </c>
      <c r="E56" s="59"/>
      <c r="F56" s="69">
        <v>520.48</v>
      </c>
      <c r="G56" s="61"/>
      <c r="H56" s="62"/>
      <c r="I56" s="59">
        <v>0</v>
      </c>
      <c r="J56" s="69">
        <v>520.48</v>
      </c>
      <c r="K56" s="7">
        <v>926.77</v>
      </c>
      <c r="L56" s="7">
        <v>36810.33</v>
      </c>
      <c r="M56" s="70">
        <v>482365.24959999998</v>
      </c>
      <c r="N56" s="65">
        <v>2451.4608000000007</v>
      </c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66">
        <v>2451.4608000000189</v>
      </c>
      <c r="AM56" s="67">
        <v>-1.8189894035458565E-11</v>
      </c>
      <c r="AN56" s="68">
        <v>0</v>
      </c>
    </row>
    <row r="57" spans="1:44" x14ac:dyDescent="0.25">
      <c r="A57" s="72">
        <v>45309</v>
      </c>
      <c r="B57" s="53" t="s">
        <v>80</v>
      </c>
      <c r="C57" s="38" t="s">
        <v>142</v>
      </c>
      <c r="D57" s="39" t="s">
        <v>143</v>
      </c>
      <c r="E57" s="73"/>
      <c r="F57" s="74">
        <v>113.79</v>
      </c>
      <c r="G57" s="73"/>
      <c r="H57" s="74"/>
      <c r="I57" s="73">
        <v>0</v>
      </c>
      <c r="J57" s="74">
        <v>113.79</v>
      </c>
      <c r="K57" s="40">
        <v>926.77</v>
      </c>
      <c r="L57" s="40">
        <v>36810.33</v>
      </c>
      <c r="M57" s="75">
        <v>105457.15830000001</v>
      </c>
      <c r="N57" s="76">
        <v>-7283.1178999999829</v>
      </c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8">
        <v>535.95090000000414</v>
      </c>
      <c r="AM57" s="79">
        <v>-7819.0687999999873</v>
      </c>
      <c r="AN57" s="80">
        <v>0</v>
      </c>
      <c r="AO57" s="81"/>
    </row>
    <row r="58" spans="1:44" x14ac:dyDescent="0.25">
      <c r="A58" s="58">
        <v>45312</v>
      </c>
      <c r="B58" s="52" t="s">
        <v>80</v>
      </c>
      <c r="C58" s="5" t="s">
        <v>5</v>
      </c>
      <c r="D58" s="6" t="s">
        <v>6</v>
      </c>
      <c r="E58" s="59">
        <v>2699035</v>
      </c>
      <c r="F58" s="69"/>
      <c r="G58" s="59"/>
      <c r="H58" s="69"/>
      <c r="I58" s="59">
        <v>2699035</v>
      </c>
      <c r="J58" s="69">
        <v>0</v>
      </c>
      <c r="K58" s="37">
        <v>918.62</v>
      </c>
      <c r="L58" s="37">
        <v>36792.480000000003</v>
      </c>
      <c r="M58" s="70">
        <v>2699035</v>
      </c>
      <c r="N58" s="65">
        <v>-138163</v>
      </c>
      <c r="O58" s="29"/>
      <c r="P58" s="29"/>
      <c r="Q58" s="29">
        <v>-138163</v>
      </c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66">
        <v>0</v>
      </c>
      <c r="AM58" s="67">
        <v>0</v>
      </c>
      <c r="AN58" s="68">
        <v>0</v>
      </c>
    </row>
    <row r="59" spans="1:44" x14ac:dyDescent="0.25">
      <c r="A59" s="58">
        <v>45312</v>
      </c>
      <c r="B59" s="52" t="s">
        <v>80</v>
      </c>
      <c r="C59" s="5" t="s">
        <v>5</v>
      </c>
      <c r="D59" s="6" t="s">
        <v>20</v>
      </c>
      <c r="E59" s="59">
        <v>9808833</v>
      </c>
      <c r="F59" s="69">
        <v>5992.61</v>
      </c>
      <c r="G59" s="61">
        <v>-10000000</v>
      </c>
      <c r="H59" s="62">
        <v>-8000</v>
      </c>
      <c r="I59" s="59">
        <v>-191167</v>
      </c>
      <c r="J59" s="69">
        <v>-2007.3900000000003</v>
      </c>
      <c r="K59" s="7">
        <v>918.62</v>
      </c>
      <c r="L59" s="7">
        <v>36792.480000000003</v>
      </c>
      <c r="M59" s="70">
        <v>-2035195.6018000003</v>
      </c>
      <c r="N59" s="65">
        <v>-20439.771500000032</v>
      </c>
      <c r="O59" s="29"/>
      <c r="P59" s="29"/>
      <c r="Q59" s="29">
        <v>138163</v>
      </c>
      <c r="R59" s="29"/>
      <c r="S59" s="29"/>
      <c r="T59" s="29"/>
      <c r="U59" s="29"/>
      <c r="V59" s="29">
        <v>-65715</v>
      </c>
      <c r="W59" s="29"/>
      <c r="X59" s="29">
        <v>-12700</v>
      </c>
      <c r="Y59" s="29">
        <v>-57490</v>
      </c>
      <c r="Z59" s="29">
        <v>-15580</v>
      </c>
      <c r="AA59" s="29">
        <v>-9083</v>
      </c>
      <c r="AB59" s="29"/>
      <c r="AC59" s="29">
        <v>-14115</v>
      </c>
      <c r="AD59" s="29"/>
      <c r="AE59" s="29"/>
      <c r="AF59" s="29"/>
      <c r="AG59" s="29"/>
      <c r="AH59" s="29"/>
      <c r="AI59" s="29"/>
      <c r="AJ59" s="29"/>
      <c r="AK59" s="29"/>
      <c r="AL59" s="66">
        <v>16360.228499999957</v>
      </c>
      <c r="AM59" s="67">
        <v>0</v>
      </c>
      <c r="AN59" s="68">
        <v>-279.99999999998909</v>
      </c>
    </row>
    <row r="60" spans="1:44" x14ac:dyDescent="0.25">
      <c r="A60" s="58">
        <v>45312</v>
      </c>
      <c r="B60" s="52" t="s">
        <v>80</v>
      </c>
      <c r="C60" s="5" t="s">
        <v>8</v>
      </c>
      <c r="D60" s="6" t="s">
        <v>141</v>
      </c>
      <c r="E60" s="59">
        <v>4863246</v>
      </c>
      <c r="F60" s="69"/>
      <c r="G60" s="61"/>
      <c r="H60" s="62"/>
      <c r="I60" s="59">
        <v>4863246</v>
      </c>
      <c r="J60" s="69">
        <v>0</v>
      </c>
      <c r="K60" s="7">
        <v>918.62</v>
      </c>
      <c r="L60" s="7">
        <v>36792.480000000003</v>
      </c>
      <c r="M60" s="70">
        <v>4863246</v>
      </c>
      <c r="N60" s="65">
        <v>918</v>
      </c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66">
        <v>0</v>
      </c>
      <c r="AM60" s="67">
        <v>918</v>
      </c>
      <c r="AN60" s="68">
        <v>0</v>
      </c>
    </row>
    <row r="61" spans="1:44" x14ac:dyDescent="0.25">
      <c r="A61" s="58">
        <v>45312</v>
      </c>
      <c r="B61" s="52" t="s">
        <v>80</v>
      </c>
      <c r="C61" s="5" t="s">
        <v>8</v>
      </c>
      <c r="D61" s="6" t="s">
        <v>139</v>
      </c>
      <c r="E61" s="59">
        <v>441417</v>
      </c>
      <c r="F61" s="69"/>
      <c r="G61" s="61"/>
      <c r="H61" s="62"/>
      <c r="I61" s="59">
        <v>441417</v>
      </c>
      <c r="J61" s="69">
        <v>0</v>
      </c>
      <c r="K61" s="7">
        <v>918.62</v>
      </c>
      <c r="L61" s="7">
        <v>36792.480000000003</v>
      </c>
      <c r="M61" s="70">
        <v>441417</v>
      </c>
      <c r="N61" s="65">
        <v>1919</v>
      </c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66">
        <v>0</v>
      </c>
      <c r="AM61" s="67">
        <v>1919</v>
      </c>
      <c r="AN61" s="68">
        <v>0</v>
      </c>
    </row>
    <row r="62" spans="1:44" x14ac:dyDescent="0.25">
      <c r="A62" s="58">
        <v>45312</v>
      </c>
      <c r="B62" s="52" t="s">
        <v>80</v>
      </c>
      <c r="C62" s="5" t="s">
        <v>8</v>
      </c>
      <c r="D62" s="6" t="s">
        <v>140</v>
      </c>
      <c r="E62" s="59">
        <v>213659</v>
      </c>
      <c r="F62" s="69"/>
      <c r="G62" s="61"/>
      <c r="H62" s="62"/>
      <c r="I62" s="59">
        <v>213659</v>
      </c>
      <c r="J62" s="69">
        <v>0</v>
      </c>
      <c r="K62" s="7">
        <v>918.62</v>
      </c>
      <c r="L62" s="7">
        <v>36792.480000000003</v>
      </c>
      <c r="M62" s="70">
        <v>213659</v>
      </c>
      <c r="N62" s="65">
        <v>763</v>
      </c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66">
        <v>0</v>
      </c>
      <c r="AM62" s="67">
        <v>763</v>
      </c>
      <c r="AN62" s="68">
        <v>0</v>
      </c>
      <c r="AR62" s="58"/>
    </row>
    <row r="63" spans="1:44" x14ac:dyDescent="0.25">
      <c r="A63" s="58">
        <v>45312</v>
      </c>
      <c r="B63" s="52" t="s">
        <v>80</v>
      </c>
      <c r="C63" s="5" t="s">
        <v>8</v>
      </c>
      <c r="D63" s="6" t="s">
        <v>133</v>
      </c>
      <c r="E63" s="59"/>
      <c r="F63" s="69">
        <v>300.5</v>
      </c>
      <c r="G63" s="61"/>
      <c r="H63" s="62"/>
      <c r="I63" s="59">
        <v>0</v>
      </c>
      <c r="J63" s="69">
        <v>300.5</v>
      </c>
      <c r="K63" s="7">
        <v>918.62</v>
      </c>
      <c r="L63" s="7">
        <v>36792.480000000003</v>
      </c>
      <c r="M63" s="70">
        <v>276045.31</v>
      </c>
      <c r="N63" s="65">
        <v>-317.50400000001537</v>
      </c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66">
        <v>-2449.074999999993</v>
      </c>
      <c r="AM63" s="67">
        <v>2131.5709999999776</v>
      </c>
      <c r="AN63" s="68">
        <v>0</v>
      </c>
    </row>
    <row r="64" spans="1:44" x14ac:dyDescent="0.25">
      <c r="A64" s="58">
        <v>45312</v>
      </c>
      <c r="B64" s="52" t="s">
        <v>80</v>
      </c>
      <c r="C64" s="5" t="s">
        <v>7</v>
      </c>
      <c r="D64" s="6" t="s">
        <v>157</v>
      </c>
      <c r="E64" s="59"/>
      <c r="F64" s="69">
        <v>520.48</v>
      </c>
      <c r="G64" s="61"/>
      <c r="H64" s="62"/>
      <c r="I64" s="59">
        <v>0</v>
      </c>
      <c r="J64" s="69">
        <v>520.48</v>
      </c>
      <c r="K64" s="7">
        <v>918.62</v>
      </c>
      <c r="L64" s="7">
        <v>36792.480000000003</v>
      </c>
      <c r="M64" s="70">
        <v>478123.33760000003</v>
      </c>
      <c r="N64" s="65">
        <v>-4241.911999999953</v>
      </c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66">
        <v>-4241.9119999999884</v>
      </c>
      <c r="AM64" s="67">
        <v>3.5470293369144201E-11</v>
      </c>
      <c r="AN64" s="68">
        <v>0</v>
      </c>
    </row>
    <row r="65" spans="1:44" x14ac:dyDescent="0.25">
      <c r="A65" s="72">
        <v>45312</v>
      </c>
      <c r="B65" s="53" t="s">
        <v>80</v>
      </c>
      <c r="C65" s="38" t="s">
        <v>142</v>
      </c>
      <c r="D65" s="39" t="s">
        <v>143</v>
      </c>
      <c r="E65" s="73"/>
      <c r="F65" s="74">
        <v>113.79</v>
      </c>
      <c r="G65" s="73"/>
      <c r="H65" s="74"/>
      <c r="I65" s="73">
        <v>0</v>
      </c>
      <c r="J65" s="74">
        <v>113.79</v>
      </c>
      <c r="K65" s="40">
        <v>918.62</v>
      </c>
      <c r="L65" s="40">
        <v>36792.480000000003</v>
      </c>
      <c r="M65" s="75">
        <v>104529.76980000001</v>
      </c>
      <c r="N65" s="76">
        <v>-927.38850000000093</v>
      </c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8">
        <v>-927.38849999999741</v>
      </c>
      <c r="AM65" s="79">
        <v>-3.5242919693700969E-12</v>
      </c>
      <c r="AN65" s="80">
        <v>0</v>
      </c>
      <c r="AO65" s="81"/>
    </row>
    <row r="66" spans="1:44" x14ac:dyDescent="0.25">
      <c r="A66" s="58">
        <v>45315</v>
      </c>
      <c r="B66" s="52" t="s">
        <v>80</v>
      </c>
      <c r="C66" s="5" t="s">
        <v>5</v>
      </c>
      <c r="D66" s="6" t="s">
        <v>6</v>
      </c>
      <c r="E66" s="59">
        <v>3054766</v>
      </c>
      <c r="F66" s="69"/>
      <c r="G66" s="59"/>
      <c r="H66" s="69"/>
      <c r="I66" s="59">
        <v>3054766</v>
      </c>
      <c r="J66" s="69">
        <v>0</v>
      </c>
      <c r="K66" s="37">
        <v>908.87</v>
      </c>
      <c r="L66" s="37">
        <v>36774.639999999999</v>
      </c>
      <c r="M66" s="70">
        <v>3054766</v>
      </c>
      <c r="N66" s="65">
        <v>355731</v>
      </c>
      <c r="O66" s="29">
        <v>1841276.3333333335</v>
      </c>
      <c r="P66" s="29">
        <v>571666.66666666651</v>
      </c>
      <c r="Q66" s="29">
        <v>-2057212</v>
      </c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66">
        <v>0</v>
      </c>
      <c r="AM66" s="67">
        <v>0</v>
      </c>
      <c r="AN66" s="68">
        <v>0</v>
      </c>
    </row>
    <row r="67" spans="1:44" x14ac:dyDescent="0.25">
      <c r="A67" s="58">
        <v>45315</v>
      </c>
      <c r="B67" s="52" t="s">
        <v>80</v>
      </c>
      <c r="C67" s="5" t="s">
        <v>5</v>
      </c>
      <c r="D67" s="6" t="s">
        <v>20</v>
      </c>
      <c r="E67" s="59">
        <v>9842723</v>
      </c>
      <c r="F67" s="69">
        <v>8000</v>
      </c>
      <c r="G67" s="61">
        <v>-10000000</v>
      </c>
      <c r="H67" s="62">
        <v>-8000</v>
      </c>
      <c r="I67" s="59">
        <v>-157277</v>
      </c>
      <c r="J67" s="69">
        <v>0</v>
      </c>
      <c r="K67" s="7">
        <v>908.87</v>
      </c>
      <c r="L67" s="7">
        <v>36774.639999999999</v>
      </c>
      <c r="M67" s="70">
        <v>-157277</v>
      </c>
      <c r="N67" s="65">
        <v>1877918.6018000003</v>
      </c>
      <c r="O67" s="29"/>
      <c r="P67" s="29"/>
      <c r="Q67" s="29">
        <v>2057212</v>
      </c>
      <c r="R67" s="29"/>
      <c r="S67" s="29"/>
      <c r="T67" s="29"/>
      <c r="U67" s="29"/>
      <c r="V67" s="29"/>
      <c r="W67" s="29"/>
      <c r="X67" s="29">
        <v>-121207</v>
      </c>
      <c r="Y67" s="29"/>
      <c r="Z67" s="29">
        <v>-7180</v>
      </c>
      <c r="AA67" s="29">
        <v>-12390</v>
      </c>
      <c r="AB67" s="29"/>
      <c r="AC67" s="29">
        <v>-41423</v>
      </c>
      <c r="AD67" s="29"/>
      <c r="AE67" s="29"/>
      <c r="AF67" s="29"/>
      <c r="AG67" s="29"/>
      <c r="AH67" s="29"/>
      <c r="AI67" s="29"/>
      <c r="AJ67" s="29"/>
      <c r="AK67" s="29"/>
      <c r="AL67" s="66">
        <v>0</v>
      </c>
      <c r="AM67" s="67">
        <v>0</v>
      </c>
      <c r="AN67" s="68">
        <v>2906.601800000295</v>
      </c>
    </row>
    <row r="68" spans="1:44" x14ac:dyDescent="0.25">
      <c r="A68" s="58">
        <v>45315</v>
      </c>
      <c r="B68" s="52" t="s">
        <v>80</v>
      </c>
      <c r="C68" s="5" t="s">
        <v>8</v>
      </c>
      <c r="D68" s="6" t="s">
        <v>141</v>
      </c>
      <c r="E68" s="59">
        <v>4868643</v>
      </c>
      <c r="F68" s="69"/>
      <c r="G68" s="61"/>
      <c r="H68" s="62"/>
      <c r="I68" s="59">
        <v>4868643</v>
      </c>
      <c r="J68" s="69">
        <v>0</v>
      </c>
      <c r="K68" s="7">
        <v>908.87</v>
      </c>
      <c r="L68" s="7">
        <v>36774.639999999999</v>
      </c>
      <c r="M68" s="70">
        <v>4868643</v>
      </c>
      <c r="N68" s="65">
        <v>5397</v>
      </c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66">
        <v>0</v>
      </c>
      <c r="AM68" s="67">
        <v>5397</v>
      </c>
      <c r="AN68" s="68">
        <v>0</v>
      </c>
    </row>
    <row r="69" spans="1:44" x14ac:dyDescent="0.25">
      <c r="A69" s="58">
        <v>45315</v>
      </c>
      <c r="B69" s="52" t="s">
        <v>80</v>
      </c>
      <c r="C69" s="5" t="s">
        <v>8</v>
      </c>
      <c r="D69" s="6" t="s">
        <v>139</v>
      </c>
      <c r="E69" s="59">
        <v>444695</v>
      </c>
      <c r="F69" s="69"/>
      <c r="G69" s="61"/>
      <c r="H69" s="62"/>
      <c r="I69" s="59">
        <v>444695</v>
      </c>
      <c r="J69" s="69">
        <v>0</v>
      </c>
      <c r="K69" s="7">
        <v>908.87</v>
      </c>
      <c r="L69" s="7">
        <v>36774.639999999999</v>
      </c>
      <c r="M69" s="70">
        <v>444695</v>
      </c>
      <c r="N69" s="65">
        <v>3278</v>
      </c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66">
        <v>0</v>
      </c>
      <c r="AM69" s="67">
        <v>3278</v>
      </c>
      <c r="AN69" s="68">
        <v>0</v>
      </c>
    </row>
    <row r="70" spans="1:44" x14ac:dyDescent="0.25">
      <c r="A70" s="58">
        <v>45315</v>
      </c>
      <c r="B70" s="52" t="s">
        <v>80</v>
      </c>
      <c r="C70" s="5" t="s">
        <v>8</v>
      </c>
      <c r="D70" s="6" t="s">
        <v>140</v>
      </c>
      <c r="E70" s="59">
        <v>214614</v>
      </c>
      <c r="F70" s="69"/>
      <c r="G70" s="61"/>
      <c r="H70" s="62"/>
      <c r="I70" s="59">
        <v>214614</v>
      </c>
      <c r="J70" s="69">
        <v>0</v>
      </c>
      <c r="K70" s="7">
        <v>908.87</v>
      </c>
      <c r="L70" s="7">
        <v>36774.639999999999</v>
      </c>
      <c r="M70" s="70">
        <v>214614</v>
      </c>
      <c r="N70" s="65">
        <v>955</v>
      </c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66">
        <v>0</v>
      </c>
      <c r="AM70" s="67">
        <v>955</v>
      </c>
      <c r="AN70" s="68">
        <v>0</v>
      </c>
      <c r="AR70" s="58"/>
    </row>
    <row r="71" spans="1:44" x14ac:dyDescent="0.25">
      <c r="A71" s="58">
        <v>45315</v>
      </c>
      <c r="B71" s="52" t="s">
        <v>80</v>
      </c>
      <c r="C71" s="5" t="s">
        <v>8</v>
      </c>
      <c r="D71" s="6" t="s">
        <v>133</v>
      </c>
      <c r="E71" s="59"/>
      <c r="F71" s="69">
        <v>305.48</v>
      </c>
      <c r="G71" s="61"/>
      <c r="H71" s="62"/>
      <c r="I71" s="59">
        <v>0</v>
      </c>
      <c r="J71" s="69">
        <v>305.48</v>
      </c>
      <c r="K71" s="7">
        <v>908.87</v>
      </c>
      <c r="L71" s="7">
        <v>36774.639999999999</v>
      </c>
      <c r="M71" s="70">
        <v>277641.60760000005</v>
      </c>
      <c r="N71" s="65">
        <v>1596.297600000049</v>
      </c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66">
        <v>-2978.4300000000003</v>
      </c>
      <c r="AM71" s="67">
        <v>4574.7276000000493</v>
      </c>
      <c r="AN71" s="68">
        <v>0</v>
      </c>
    </row>
    <row r="72" spans="1:44" x14ac:dyDescent="0.25">
      <c r="A72" s="58">
        <v>45315</v>
      </c>
      <c r="B72" s="52" t="s">
        <v>80</v>
      </c>
      <c r="C72" s="5" t="s">
        <v>7</v>
      </c>
      <c r="D72" s="6" t="s">
        <v>157</v>
      </c>
      <c r="E72" s="59"/>
      <c r="F72" s="69">
        <v>520.48</v>
      </c>
      <c r="G72" s="61"/>
      <c r="H72" s="62"/>
      <c r="I72" s="59">
        <v>0</v>
      </c>
      <c r="J72" s="69">
        <v>520.48</v>
      </c>
      <c r="K72" s="7">
        <v>908.87</v>
      </c>
      <c r="L72" s="7">
        <v>36774.639999999999</v>
      </c>
      <c r="M72" s="70">
        <v>473048.65760000004</v>
      </c>
      <c r="N72" s="65">
        <v>-5074.679999999993</v>
      </c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66">
        <v>-5074.68</v>
      </c>
      <c r="AM72" s="67">
        <v>7.2759576141834259E-12</v>
      </c>
      <c r="AN72" s="68">
        <v>0</v>
      </c>
    </row>
    <row r="73" spans="1:44" x14ac:dyDescent="0.25">
      <c r="A73" s="72">
        <v>45315</v>
      </c>
      <c r="B73" s="53" t="s">
        <v>80</v>
      </c>
      <c r="C73" s="38" t="s">
        <v>142</v>
      </c>
      <c r="D73" s="39" t="s">
        <v>143</v>
      </c>
      <c r="E73" s="73"/>
      <c r="F73" s="74">
        <v>100.34</v>
      </c>
      <c r="G73" s="73"/>
      <c r="H73" s="74"/>
      <c r="I73" s="73">
        <v>0</v>
      </c>
      <c r="J73" s="74">
        <v>100.34</v>
      </c>
      <c r="K73" s="40">
        <v>908.87</v>
      </c>
      <c r="L73" s="40">
        <v>36774.639999999999</v>
      </c>
      <c r="M73" s="75">
        <v>91196.015800000008</v>
      </c>
      <c r="N73" s="76">
        <v>-13333.754000000001</v>
      </c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8">
        <v>-978.31500000000005</v>
      </c>
      <c r="AM73" s="79">
        <v>-12355.439</v>
      </c>
      <c r="AN73" s="80">
        <v>0</v>
      </c>
      <c r="AO73" s="81"/>
    </row>
    <row r="74" spans="1:44" x14ac:dyDescent="0.25">
      <c r="A74" s="58">
        <v>45316</v>
      </c>
      <c r="B74" s="52" t="s">
        <v>80</v>
      </c>
      <c r="C74" s="5" t="s">
        <v>5</v>
      </c>
      <c r="D74" s="6" t="s">
        <v>6</v>
      </c>
      <c r="E74" s="59">
        <v>3008886</v>
      </c>
      <c r="F74" s="69"/>
      <c r="G74" s="59"/>
      <c r="H74" s="69"/>
      <c r="I74" s="59">
        <v>3008886</v>
      </c>
      <c r="J74" s="69">
        <v>0</v>
      </c>
      <c r="K74" s="37">
        <v>908.51</v>
      </c>
      <c r="L74" s="37">
        <v>36768.69</v>
      </c>
      <c r="M74" s="70">
        <v>3008886</v>
      </c>
      <c r="N74" s="65">
        <v>-45880</v>
      </c>
      <c r="O74" s="29"/>
      <c r="P74" s="29"/>
      <c r="Q74" s="29">
        <v>-28890</v>
      </c>
      <c r="R74" s="29"/>
      <c r="S74" s="29"/>
      <c r="T74" s="29"/>
      <c r="U74" s="29"/>
      <c r="V74" s="29"/>
      <c r="W74" s="29"/>
      <c r="X74" s="29">
        <v>-12000</v>
      </c>
      <c r="Y74" s="29"/>
      <c r="Z74" s="29"/>
      <c r="AA74" s="29"/>
      <c r="AB74" s="29"/>
      <c r="AC74" s="29"/>
      <c r="AD74" s="29"/>
      <c r="AE74" s="29">
        <v>-5000</v>
      </c>
      <c r="AF74" s="29"/>
      <c r="AG74" s="29"/>
      <c r="AH74" s="29"/>
      <c r="AI74" s="29"/>
      <c r="AJ74" s="29"/>
      <c r="AK74" s="29"/>
      <c r="AL74" s="66">
        <v>0</v>
      </c>
      <c r="AM74" s="67">
        <v>0</v>
      </c>
      <c r="AN74" s="68">
        <v>10</v>
      </c>
      <c r="AO74" t="s">
        <v>36</v>
      </c>
    </row>
    <row r="75" spans="1:44" x14ac:dyDescent="0.25">
      <c r="A75" s="58">
        <v>45316</v>
      </c>
      <c r="B75" s="52" t="s">
        <v>80</v>
      </c>
      <c r="C75" s="5" t="s">
        <v>5</v>
      </c>
      <c r="D75" s="6" t="s">
        <v>20</v>
      </c>
      <c r="E75" s="59">
        <v>9658430</v>
      </c>
      <c r="F75" s="69">
        <v>7980</v>
      </c>
      <c r="G75" s="61">
        <v>-10000000</v>
      </c>
      <c r="H75" s="62">
        <v>-8000</v>
      </c>
      <c r="I75" s="59">
        <v>-341570</v>
      </c>
      <c r="J75" s="69">
        <v>-20</v>
      </c>
      <c r="K75" s="7">
        <v>908.51</v>
      </c>
      <c r="L75" s="7">
        <v>36768.69</v>
      </c>
      <c r="M75" s="70">
        <v>-359740.2</v>
      </c>
      <c r="N75" s="65">
        <v>-202463.2</v>
      </c>
      <c r="O75" s="29"/>
      <c r="P75" s="29"/>
      <c r="Q75" s="29">
        <v>28890</v>
      </c>
      <c r="R75" s="29">
        <v>-144403.94</v>
      </c>
      <c r="S75" s="29"/>
      <c r="T75" s="29"/>
      <c r="U75" s="29"/>
      <c r="V75" s="29"/>
      <c r="W75" s="29"/>
      <c r="X75" s="29">
        <v>-21182</v>
      </c>
      <c r="Y75" s="29">
        <v>-42220</v>
      </c>
      <c r="Z75" s="29"/>
      <c r="AA75" s="29"/>
      <c r="AB75" s="29"/>
      <c r="AC75" s="29">
        <v>-12366</v>
      </c>
      <c r="AD75" s="29"/>
      <c r="AE75" s="29">
        <v>-18180</v>
      </c>
      <c r="AF75" s="29"/>
      <c r="AG75" s="29"/>
      <c r="AH75" s="29"/>
      <c r="AI75" s="29"/>
      <c r="AJ75" s="29"/>
      <c r="AK75" s="29"/>
      <c r="AL75" s="66">
        <v>7.2000000000002728</v>
      </c>
      <c r="AM75" s="67">
        <v>0</v>
      </c>
      <c r="AN75" s="68">
        <v>6991.539999999979</v>
      </c>
      <c r="AO75" t="s">
        <v>37</v>
      </c>
    </row>
    <row r="76" spans="1:44" x14ac:dyDescent="0.25">
      <c r="A76" s="58">
        <v>45316</v>
      </c>
      <c r="B76" s="52" t="s">
        <v>80</v>
      </c>
      <c r="C76" s="5" t="s">
        <v>8</v>
      </c>
      <c r="D76" s="6" t="s">
        <v>141</v>
      </c>
      <c r="E76" s="59">
        <v>4869708</v>
      </c>
      <c r="F76" s="69"/>
      <c r="G76" s="61"/>
      <c r="H76" s="62"/>
      <c r="I76" s="59">
        <v>4869708</v>
      </c>
      <c r="J76" s="69">
        <v>0</v>
      </c>
      <c r="K76" s="7">
        <v>908.51</v>
      </c>
      <c r="L76" s="7">
        <v>36768.69</v>
      </c>
      <c r="M76" s="70">
        <v>4869708</v>
      </c>
      <c r="N76" s="65">
        <v>1065</v>
      </c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66">
        <v>0</v>
      </c>
      <c r="AM76" s="67">
        <v>1065</v>
      </c>
      <c r="AN76" s="68">
        <v>0</v>
      </c>
      <c r="AO76" t="s">
        <v>38</v>
      </c>
    </row>
    <row r="77" spans="1:44" x14ac:dyDescent="0.25">
      <c r="A77" s="58">
        <v>45316</v>
      </c>
      <c r="B77" s="52" t="s">
        <v>80</v>
      </c>
      <c r="C77" s="5" t="s">
        <v>8</v>
      </c>
      <c r="D77" s="6" t="s">
        <v>139</v>
      </c>
      <c r="E77" s="59">
        <v>447671</v>
      </c>
      <c r="F77" s="69"/>
      <c r="G77" s="61"/>
      <c r="H77" s="62"/>
      <c r="I77" s="59">
        <v>447671</v>
      </c>
      <c r="J77" s="69">
        <v>0</v>
      </c>
      <c r="K77" s="7">
        <v>908.51</v>
      </c>
      <c r="L77" s="7">
        <v>36768.69</v>
      </c>
      <c r="M77" s="70">
        <v>447671</v>
      </c>
      <c r="N77" s="65">
        <v>2976</v>
      </c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66">
        <v>0</v>
      </c>
      <c r="AM77" s="67">
        <v>2976</v>
      </c>
      <c r="AN77" s="68">
        <v>0</v>
      </c>
      <c r="AO77" t="s">
        <v>39</v>
      </c>
    </row>
    <row r="78" spans="1:44" x14ac:dyDescent="0.25">
      <c r="A78" s="58">
        <v>45316</v>
      </c>
      <c r="B78" s="52" t="s">
        <v>80</v>
      </c>
      <c r="C78" s="5" t="s">
        <v>8</v>
      </c>
      <c r="D78" s="6" t="s">
        <v>140</v>
      </c>
      <c r="E78" s="59">
        <v>215731</v>
      </c>
      <c r="F78" s="69"/>
      <c r="G78" s="61"/>
      <c r="H78" s="62"/>
      <c r="I78" s="59">
        <v>215731</v>
      </c>
      <c r="J78" s="69">
        <v>0</v>
      </c>
      <c r="K78" s="7">
        <v>908.51</v>
      </c>
      <c r="L78" s="7">
        <v>36768.69</v>
      </c>
      <c r="M78" s="70">
        <v>215731</v>
      </c>
      <c r="N78" s="65">
        <v>1117</v>
      </c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66">
        <v>0</v>
      </c>
      <c r="AM78" s="67">
        <v>1117</v>
      </c>
      <c r="AN78" s="68">
        <v>0</v>
      </c>
      <c r="AR78" s="58"/>
    </row>
    <row r="79" spans="1:44" x14ac:dyDescent="0.25">
      <c r="A79" s="58">
        <v>45316</v>
      </c>
      <c r="B79" s="52" t="s">
        <v>80</v>
      </c>
      <c r="C79" s="5" t="s">
        <v>8</v>
      </c>
      <c r="D79" s="6" t="s">
        <v>133</v>
      </c>
      <c r="E79" s="59"/>
      <c r="F79" s="69">
        <v>305.5</v>
      </c>
      <c r="G79" s="61"/>
      <c r="H79" s="62"/>
      <c r="I79" s="59">
        <v>0</v>
      </c>
      <c r="J79" s="69">
        <v>305.5</v>
      </c>
      <c r="K79" s="7">
        <v>908.51</v>
      </c>
      <c r="L79" s="7">
        <v>36768.69</v>
      </c>
      <c r="M79" s="70">
        <v>277549.80499999999</v>
      </c>
      <c r="N79" s="65">
        <v>-91.802600000053644</v>
      </c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66">
        <v>-109.98000000000417</v>
      </c>
      <c r="AM79" s="67">
        <v>18.177399999950524</v>
      </c>
      <c r="AN79" s="68">
        <v>0</v>
      </c>
    </row>
    <row r="80" spans="1:44" x14ac:dyDescent="0.25">
      <c r="A80" s="58">
        <v>45316</v>
      </c>
      <c r="B80" s="52" t="s">
        <v>80</v>
      </c>
      <c r="C80" s="5" t="s">
        <v>7</v>
      </c>
      <c r="D80" s="6" t="s">
        <v>157</v>
      </c>
      <c r="E80" s="59"/>
      <c r="F80" s="69">
        <v>520.48</v>
      </c>
      <c r="G80" s="61"/>
      <c r="H80" s="62"/>
      <c r="I80" s="59">
        <v>0</v>
      </c>
      <c r="J80" s="69">
        <v>520.48</v>
      </c>
      <c r="K80" s="7">
        <v>908.51</v>
      </c>
      <c r="L80" s="7">
        <v>36768.69</v>
      </c>
      <c r="M80" s="70">
        <v>472861.28480000002</v>
      </c>
      <c r="N80" s="65">
        <v>-187.37280000001192</v>
      </c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66">
        <v>-187.37280000000712</v>
      </c>
      <c r="AM80" s="67">
        <v>-4.8032688937382773E-12</v>
      </c>
      <c r="AN80" s="68">
        <v>0</v>
      </c>
    </row>
    <row r="81" spans="1:44" x14ac:dyDescent="0.25">
      <c r="A81" s="72">
        <v>45316</v>
      </c>
      <c r="B81" s="53" t="s">
        <v>80</v>
      </c>
      <c r="C81" s="38" t="s">
        <v>142</v>
      </c>
      <c r="D81" s="39" t="s">
        <v>143</v>
      </c>
      <c r="E81" s="73"/>
      <c r="F81" s="74">
        <v>106.38</v>
      </c>
      <c r="G81" s="73"/>
      <c r="H81" s="74"/>
      <c r="I81" s="73">
        <v>0</v>
      </c>
      <c r="J81" s="74">
        <v>106.38</v>
      </c>
      <c r="K81" s="40">
        <v>908.51</v>
      </c>
      <c r="L81" s="40">
        <v>36768.69</v>
      </c>
      <c r="M81" s="75">
        <v>96647.293799999999</v>
      </c>
      <c r="N81" s="76">
        <v>5451.2779999999912</v>
      </c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8">
        <v>-38.296800000001447</v>
      </c>
      <c r="AM81" s="79">
        <v>5489.574799999993</v>
      </c>
      <c r="AN81" s="80">
        <v>0</v>
      </c>
      <c r="AO81" s="81"/>
    </row>
    <row r="82" spans="1:44" x14ac:dyDescent="0.25">
      <c r="A82" s="58">
        <v>45320</v>
      </c>
      <c r="B82" s="52" t="s">
        <v>80</v>
      </c>
      <c r="C82" s="5" t="s">
        <v>5</v>
      </c>
      <c r="D82" s="6" t="s">
        <v>6</v>
      </c>
      <c r="E82" s="59">
        <v>2673499</v>
      </c>
      <c r="F82" s="69"/>
      <c r="G82" s="59"/>
      <c r="H82" s="69"/>
      <c r="I82" s="59">
        <v>2673499</v>
      </c>
      <c r="J82" s="69">
        <v>0</v>
      </c>
      <c r="K82" s="37">
        <v>916.16</v>
      </c>
      <c r="L82" s="37">
        <v>36744.92</v>
      </c>
      <c r="M82" s="70">
        <v>2673499</v>
      </c>
      <c r="N82" s="65">
        <v>-335387</v>
      </c>
      <c r="O82" s="29"/>
      <c r="P82" s="29"/>
      <c r="Q82" s="29">
        <v>-335387</v>
      </c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66">
        <v>0</v>
      </c>
      <c r="AM82" s="67">
        <v>0</v>
      </c>
      <c r="AN82" s="68">
        <v>0</v>
      </c>
    </row>
    <row r="83" spans="1:44" x14ac:dyDescent="0.25">
      <c r="A83" s="58">
        <v>45320</v>
      </c>
      <c r="B83" s="52" t="s">
        <v>80</v>
      </c>
      <c r="C83" s="5" t="s">
        <v>5</v>
      </c>
      <c r="D83" s="6" t="s">
        <v>20</v>
      </c>
      <c r="E83" s="59">
        <v>9671249</v>
      </c>
      <c r="F83" s="69">
        <v>7970</v>
      </c>
      <c r="G83" s="61">
        <v>-10000000</v>
      </c>
      <c r="H83" s="62">
        <v>-8000</v>
      </c>
      <c r="I83" s="59">
        <v>-328751</v>
      </c>
      <c r="J83" s="69">
        <v>-30</v>
      </c>
      <c r="K83" s="7">
        <v>916.16</v>
      </c>
      <c r="L83" s="7">
        <v>36744.92</v>
      </c>
      <c r="M83" s="70">
        <v>-356235.8</v>
      </c>
      <c r="N83" s="65">
        <v>3504.4000000000233</v>
      </c>
      <c r="O83" s="29"/>
      <c r="P83" s="29"/>
      <c r="Q83" s="29">
        <v>335387</v>
      </c>
      <c r="R83" s="29"/>
      <c r="S83" s="29"/>
      <c r="T83" s="29"/>
      <c r="U83" s="29"/>
      <c r="V83" s="29">
        <v>-34629</v>
      </c>
      <c r="W83" s="29"/>
      <c r="X83" s="29"/>
      <c r="Y83" s="29">
        <v>-77820</v>
      </c>
      <c r="Z83" s="29"/>
      <c r="AA83" s="29">
        <v>-1190</v>
      </c>
      <c r="AB83" s="29"/>
      <c r="AC83" s="29">
        <v>-27129</v>
      </c>
      <c r="AD83" s="29"/>
      <c r="AE83" s="29">
        <v>-9161.6</v>
      </c>
      <c r="AF83" s="29">
        <v>-181800</v>
      </c>
      <c r="AG83" s="29"/>
      <c r="AH83" s="29"/>
      <c r="AI83" s="29"/>
      <c r="AJ83" s="29"/>
      <c r="AK83" s="29"/>
      <c r="AL83" s="66">
        <v>-229.49999999999932</v>
      </c>
      <c r="AM83" s="67">
        <v>0</v>
      </c>
      <c r="AN83" s="68">
        <v>76.500000000028194</v>
      </c>
    </row>
    <row r="84" spans="1:44" x14ac:dyDescent="0.25">
      <c r="A84" s="58">
        <v>45320</v>
      </c>
      <c r="B84" s="52" t="s">
        <v>80</v>
      </c>
      <c r="C84" s="5" t="s">
        <v>8</v>
      </c>
      <c r="D84" s="6" t="s">
        <v>141</v>
      </c>
      <c r="E84" s="59">
        <v>4870650</v>
      </c>
      <c r="F84" s="69"/>
      <c r="G84" s="61"/>
      <c r="H84" s="62"/>
      <c r="I84" s="59">
        <v>4870650</v>
      </c>
      <c r="J84" s="69">
        <v>0</v>
      </c>
      <c r="K84" s="7">
        <v>916.16</v>
      </c>
      <c r="L84" s="7">
        <v>36744.92</v>
      </c>
      <c r="M84" s="70">
        <v>4870650</v>
      </c>
      <c r="N84" s="65">
        <v>942</v>
      </c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66">
        <v>0</v>
      </c>
      <c r="AM84" s="67">
        <v>942</v>
      </c>
      <c r="AN84" s="68">
        <v>0</v>
      </c>
    </row>
    <row r="85" spans="1:44" x14ac:dyDescent="0.25">
      <c r="A85" s="58">
        <v>45320</v>
      </c>
      <c r="B85" s="52" t="s">
        <v>80</v>
      </c>
      <c r="C85" s="5" t="s">
        <v>8</v>
      </c>
      <c r="D85" s="6" t="s">
        <v>139</v>
      </c>
      <c r="E85" s="59">
        <v>447455</v>
      </c>
      <c r="F85" s="69"/>
      <c r="G85" s="61"/>
      <c r="H85" s="62"/>
      <c r="I85" s="59">
        <v>447455</v>
      </c>
      <c r="J85" s="69">
        <v>0</v>
      </c>
      <c r="K85" s="7">
        <v>916.16</v>
      </c>
      <c r="L85" s="7">
        <v>36744.92</v>
      </c>
      <c r="M85" s="70">
        <v>447455</v>
      </c>
      <c r="N85" s="65">
        <v>-216</v>
      </c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66">
        <v>0</v>
      </c>
      <c r="AM85" s="67">
        <v>-216</v>
      </c>
      <c r="AN85" s="68">
        <v>0</v>
      </c>
    </row>
    <row r="86" spans="1:44" x14ac:dyDescent="0.25">
      <c r="A86" s="58">
        <v>45320</v>
      </c>
      <c r="B86" s="52" t="s">
        <v>80</v>
      </c>
      <c r="C86" s="5" t="s">
        <v>8</v>
      </c>
      <c r="D86" s="6" t="s">
        <v>140</v>
      </c>
      <c r="E86" s="59">
        <v>215650</v>
      </c>
      <c r="F86" s="69"/>
      <c r="G86" s="61"/>
      <c r="H86" s="62"/>
      <c r="I86" s="59">
        <v>215650</v>
      </c>
      <c r="J86" s="69">
        <v>0</v>
      </c>
      <c r="K86" s="7">
        <v>916.16</v>
      </c>
      <c r="L86" s="7">
        <v>36744.92</v>
      </c>
      <c r="M86" s="70">
        <v>215650</v>
      </c>
      <c r="N86" s="65">
        <v>-81</v>
      </c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66">
        <v>0</v>
      </c>
      <c r="AM86" s="67">
        <v>-81</v>
      </c>
      <c r="AN86" s="68">
        <v>0</v>
      </c>
      <c r="AR86" s="58"/>
    </row>
    <row r="87" spans="1:44" x14ac:dyDescent="0.25">
      <c r="A87" s="58">
        <v>45320</v>
      </c>
      <c r="B87" s="52" t="s">
        <v>80</v>
      </c>
      <c r="C87" s="5" t="s">
        <v>8</v>
      </c>
      <c r="D87" s="6" t="s">
        <v>133</v>
      </c>
      <c r="E87" s="59"/>
      <c r="F87" s="69">
        <v>305.5</v>
      </c>
      <c r="G87" s="61"/>
      <c r="H87" s="62"/>
      <c r="I87" s="59">
        <v>0</v>
      </c>
      <c r="J87" s="69">
        <v>305.5</v>
      </c>
      <c r="K87" s="7">
        <v>916.16</v>
      </c>
      <c r="L87" s="7">
        <v>36744.92</v>
      </c>
      <c r="M87" s="70">
        <v>279886.88</v>
      </c>
      <c r="N87" s="65">
        <v>2337.0750000000116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66">
        <v>2337.074999999993</v>
      </c>
      <c r="AM87" s="67">
        <v>1.8644641386345029E-11</v>
      </c>
      <c r="AN87" s="68">
        <v>0</v>
      </c>
    </row>
    <row r="88" spans="1:44" x14ac:dyDescent="0.25">
      <c r="A88" s="58">
        <v>45320</v>
      </c>
      <c r="B88" s="52" t="s">
        <v>80</v>
      </c>
      <c r="C88" s="5" t="s">
        <v>7</v>
      </c>
      <c r="D88" s="6" t="s">
        <v>157</v>
      </c>
      <c r="E88" s="59"/>
      <c r="F88" s="69">
        <v>520.48</v>
      </c>
      <c r="G88" s="61"/>
      <c r="H88" s="62"/>
      <c r="I88" s="59">
        <v>0</v>
      </c>
      <c r="J88" s="69">
        <v>520.48</v>
      </c>
      <c r="K88" s="7">
        <v>916.16</v>
      </c>
      <c r="L88" s="7">
        <v>36744.92</v>
      </c>
      <c r="M88" s="70">
        <v>476842.95679999999</v>
      </c>
      <c r="N88" s="65">
        <v>3981.6719999999623</v>
      </c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66">
        <v>3981.6719999999882</v>
      </c>
      <c r="AM88" s="67">
        <v>-2.5920599000528455E-11</v>
      </c>
      <c r="AN88" s="68">
        <v>0</v>
      </c>
    </row>
    <row r="89" spans="1:44" x14ac:dyDescent="0.25">
      <c r="A89" s="72">
        <v>45320</v>
      </c>
      <c r="B89" s="53" t="s">
        <v>80</v>
      </c>
      <c r="C89" s="38" t="s">
        <v>142</v>
      </c>
      <c r="D89" s="39" t="s">
        <v>143</v>
      </c>
      <c r="E89" s="73"/>
      <c r="F89" s="74">
        <v>106.38</v>
      </c>
      <c r="G89" s="73"/>
      <c r="H89" s="74"/>
      <c r="I89" s="73">
        <v>0</v>
      </c>
      <c r="J89" s="74">
        <v>106.38</v>
      </c>
      <c r="K89" s="40">
        <v>916.16</v>
      </c>
      <c r="L89" s="40">
        <v>36744.92</v>
      </c>
      <c r="M89" s="75">
        <v>97461.100799999986</v>
      </c>
      <c r="N89" s="76">
        <v>813.80699999998615</v>
      </c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8">
        <v>813.80699999999752</v>
      </c>
      <c r="AM89" s="79">
        <v>-1.1368683772161603E-11</v>
      </c>
      <c r="AN89" s="80">
        <v>0</v>
      </c>
      <c r="AO89" s="81"/>
    </row>
    <row r="90" spans="1:44" x14ac:dyDescent="0.25">
      <c r="A90" s="58">
        <v>45321</v>
      </c>
      <c r="B90" s="52" t="s">
        <v>80</v>
      </c>
      <c r="C90" s="5" t="s">
        <v>5</v>
      </c>
      <c r="D90" s="6" t="s">
        <v>6</v>
      </c>
      <c r="E90" s="59">
        <v>2652996</v>
      </c>
      <c r="F90" s="69"/>
      <c r="G90" s="59"/>
      <c r="H90" s="69"/>
      <c r="I90" s="59">
        <v>2652996</v>
      </c>
      <c r="J90" s="69">
        <v>0</v>
      </c>
      <c r="K90" s="37">
        <v>927.63</v>
      </c>
      <c r="L90" s="37">
        <v>36738.980000000003</v>
      </c>
      <c r="M90" s="70">
        <v>2652996</v>
      </c>
      <c r="N90" s="65">
        <v>-20503</v>
      </c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-8000</v>
      </c>
      <c r="AA90" s="29"/>
      <c r="AB90" s="29"/>
      <c r="AC90" s="29"/>
      <c r="AD90" s="29"/>
      <c r="AE90" s="29">
        <v>-12503</v>
      </c>
      <c r="AF90" s="29"/>
      <c r="AG90" s="29"/>
      <c r="AH90" s="29"/>
      <c r="AI90" s="29"/>
      <c r="AJ90" s="29"/>
      <c r="AK90" s="29"/>
      <c r="AL90" s="66">
        <v>0</v>
      </c>
      <c r="AM90" s="67">
        <v>0</v>
      </c>
      <c r="AN90" s="68">
        <v>0</v>
      </c>
      <c r="AO90" t="s">
        <v>41</v>
      </c>
    </row>
    <row r="91" spans="1:44" x14ac:dyDescent="0.25">
      <c r="A91" s="58">
        <v>45321</v>
      </c>
      <c r="B91" s="52" t="s">
        <v>80</v>
      </c>
      <c r="C91" s="5" t="s">
        <v>5</v>
      </c>
      <c r="D91" s="6" t="s">
        <v>20</v>
      </c>
      <c r="E91" s="59">
        <v>9079946</v>
      </c>
      <c r="F91" s="69">
        <v>7970</v>
      </c>
      <c r="G91" s="61">
        <v>-10000000</v>
      </c>
      <c r="H91" s="62">
        <v>-8000</v>
      </c>
      <c r="I91" s="59">
        <v>-920054</v>
      </c>
      <c r="J91" s="69">
        <v>-30</v>
      </c>
      <c r="K91" s="7">
        <v>927.63</v>
      </c>
      <c r="L91" s="7">
        <v>36738.980000000003</v>
      </c>
      <c r="M91" s="70">
        <v>-947882.9</v>
      </c>
      <c r="N91" s="65">
        <v>-591647.10000000009</v>
      </c>
      <c r="O91" s="29"/>
      <c r="P91" s="29"/>
      <c r="Q91" s="29"/>
      <c r="R91" s="29"/>
      <c r="S91" s="29"/>
      <c r="T91" s="29"/>
      <c r="U91" s="29"/>
      <c r="V91" s="29">
        <v>-109107</v>
      </c>
      <c r="W91" s="29"/>
      <c r="X91" s="29">
        <v>-52585</v>
      </c>
      <c r="Y91" s="29"/>
      <c r="Z91" s="29"/>
      <c r="AA91" s="29">
        <v>-3990</v>
      </c>
      <c r="AB91" s="29"/>
      <c r="AC91" s="29">
        <v>-14762</v>
      </c>
      <c r="AD91" s="29"/>
      <c r="AE91" s="29">
        <v>-25000</v>
      </c>
      <c r="AF91" s="29">
        <v>-385860</v>
      </c>
      <c r="AG91" s="29"/>
      <c r="AH91" s="29"/>
      <c r="AI91" s="29"/>
      <c r="AJ91" s="29"/>
      <c r="AK91" s="29"/>
      <c r="AL91" s="66">
        <v>-344.10000000000082</v>
      </c>
      <c r="AM91" s="67">
        <v>0</v>
      </c>
      <c r="AN91" s="68">
        <v>0.99999999988358468</v>
      </c>
      <c r="AO91" t="s">
        <v>42</v>
      </c>
    </row>
    <row r="92" spans="1:44" x14ac:dyDescent="0.25">
      <c r="A92" s="58">
        <v>45321</v>
      </c>
      <c r="B92" s="52" t="s">
        <v>80</v>
      </c>
      <c r="C92" s="5" t="s">
        <v>8</v>
      </c>
      <c r="D92" s="6" t="s">
        <v>141</v>
      </c>
      <c r="E92" s="59">
        <v>4870650</v>
      </c>
      <c r="F92" s="69"/>
      <c r="G92" s="61"/>
      <c r="H92" s="62"/>
      <c r="I92" s="59">
        <v>4870650</v>
      </c>
      <c r="J92" s="69">
        <v>0</v>
      </c>
      <c r="K92" s="7">
        <v>927.63</v>
      </c>
      <c r="L92" s="7">
        <v>36738.980000000003</v>
      </c>
      <c r="M92" s="70">
        <v>4870650</v>
      </c>
      <c r="N92" s="65">
        <v>0</v>
      </c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66">
        <v>0</v>
      </c>
      <c r="AM92" s="67">
        <v>0</v>
      </c>
      <c r="AN92" s="68">
        <v>0</v>
      </c>
      <c r="AO92" t="s">
        <v>43</v>
      </c>
    </row>
    <row r="93" spans="1:44" x14ac:dyDescent="0.25">
      <c r="A93" s="58">
        <v>45321</v>
      </c>
      <c r="B93" s="52" t="s">
        <v>80</v>
      </c>
      <c r="C93" s="5" t="s">
        <v>8</v>
      </c>
      <c r="D93" s="6" t="s">
        <v>139</v>
      </c>
      <c r="E93" s="59">
        <v>447455</v>
      </c>
      <c r="F93" s="69"/>
      <c r="G93" s="61"/>
      <c r="H93" s="62"/>
      <c r="I93" s="59">
        <v>447455</v>
      </c>
      <c r="J93" s="69">
        <v>0</v>
      </c>
      <c r="K93" s="7">
        <v>927.63</v>
      </c>
      <c r="L93" s="7">
        <v>36738.980000000003</v>
      </c>
      <c r="M93" s="70">
        <v>447455</v>
      </c>
      <c r="N93" s="65">
        <v>0</v>
      </c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66">
        <v>0</v>
      </c>
      <c r="AM93" s="67">
        <v>0</v>
      </c>
      <c r="AN93" s="68">
        <v>0</v>
      </c>
      <c r="AO93" t="s">
        <v>44</v>
      </c>
    </row>
    <row r="94" spans="1:44" x14ac:dyDescent="0.25">
      <c r="A94" s="58">
        <v>45321</v>
      </c>
      <c r="B94" s="52" t="s">
        <v>80</v>
      </c>
      <c r="C94" s="5" t="s">
        <v>8</v>
      </c>
      <c r="D94" s="6" t="s">
        <v>140</v>
      </c>
      <c r="E94" s="59">
        <v>215650</v>
      </c>
      <c r="F94" s="69"/>
      <c r="G94" s="61"/>
      <c r="H94" s="62"/>
      <c r="I94" s="59">
        <v>215650</v>
      </c>
      <c r="J94" s="69">
        <v>0</v>
      </c>
      <c r="K94" s="7">
        <v>927.63</v>
      </c>
      <c r="L94" s="7">
        <v>36738.980000000003</v>
      </c>
      <c r="M94" s="70">
        <v>215650</v>
      </c>
      <c r="N94" s="65">
        <v>0</v>
      </c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66">
        <v>0</v>
      </c>
      <c r="AM94" s="67">
        <v>0</v>
      </c>
      <c r="AN94" s="68">
        <v>0</v>
      </c>
      <c r="AO94" t="s">
        <v>45</v>
      </c>
      <c r="AR94" s="58"/>
    </row>
    <row r="95" spans="1:44" x14ac:dyDescent="0.25">
      <c r="A95" s="58">
        <v>45321</v>
      </c>
      <c r="B95" s="52" t="s">
        <v>80</v>
      </c>
      <c r="C95" s="5" t="s">
        <v>8</v>
      </c>
      <c r="D95" s="6" t="s">
        <v>133</v>
      </c>
      <c r="E95" s="59"/>
      <c r="F95" s="69">
        <v>305.5</v>
      </c>
      <c r="G95" s="61"/>
      <c r="H95" s="62"/>
      <c r="I95" s="59">
        <v>0</v>
      </c>
      <c r="J95" s="69">
        <v>305.5</v>
      </c>
      <c r="K95" s="7">
        <v>927.63</v>
      </c>
      <c r="L95" s="7">
        <v>36738.980000000003</v>
      </c>
      <c r="M95" s="70">
        <v>283390.96500000003</v>
      </c>
      <c r="N95" s="65">
        <v>3504.085000000021</v>
      </c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66">
        <v>3504.0850000000082</v>
      </c>
      <c r="AM95" s="67">
        <v>1.2732925824820995E-11</v>
      </c>
      <c r="AN95" s="68">
        <v>0</v>
      </c>
      <c r="AO95" t="s">
        <v>46</v>
      </c>
    </row>
    <row r="96" spans="1:44" x14ac:dyDescent="0.25">
      <c r="A96" s="58">
        <v>45321</v>
      </c>
      <c r="B96" s="52" t="s">
        <v>80</v>
      </c>
      <c r="C96" s="5" t="s">
        <v>7</v>
      </c>
      <c r="D96" s="6" t="s">
        <v>157</v>
      </c>
      <c r="E96" s="59"/>
      <c r="F96" s="69">
        <v>520.48</v>
      </c>
      <c r="G96" s="61"/>
      <c r="H96" s="62"/>
      <c r="I96" s="59">
        <v>0</v>
      </c>
      <c r="J96" s="69">
        <v>520.48</v>
      </c>
      <c r="K96" s="7">
        <v>927.63</v>
      </c>
      <c r="L96" s="7">
        <v>36738.980000000003</v>
      </c>
      <c r="M96" s="70">
        <v>482812.86240000004</v>
      </c>
      <c r="N96" s="65">
        <v>5969.9056000000564</v>
      </c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66">
        <v>5969.9056000000146</v>
      </c>
      <c r="AM96" s="67">
        <v>4.1836756281554699E-11</v>
      </c>
      <c r="AN96" s="68">
        <v>0</v>
      </c>
      <c r="AO96" t="s">
        <v>47</v>
      </c>
    </row>
    <row r="97" spans="1:44" x14ac:dyDescent="0.25">
      <c r="A97" s="72">
        <v>45321</v>
      </c>
      <c r="B97" s="53" t="s">
        <v>80</v>
      </c>
      <c r="C97" s="38" t="s">
        <v>142</v>
      </c>
      <c r="D97" s="39" t="s">
        <v>143</v>
      </c>
      <c r="E97" s="73"/>
      <c r="F97" s="74">
        <v>106.38</v>
      </c>
      <c r="G97" s="73"/>
      <c r="H97" s="74"/>
      <c r="I97" s="73">
        <v>0</v>
      </c>
      <c r="J97" s="74">
        <v>106.38</v>
      </c>
      <c r="K97" s="40">
        <v>927.63</v>
      </c>
      <c r="L97" s="40">
        <v>36738.980000000003</v>
      </c>
      <c r="M97" s="75">
        <v>98681.279399999999</v>
      </c>
      <c r="N97" s="76">
        <v>1220.1786000000138</v>
      </c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8">
        <v>1220.1786000000029</v>
      </c>
      <c r="AM97" s="79">
        <v>1.0913936421275139E-11</v>
      </c>
      <c r="AN97" s="80">
        <v>0</v>
      </c>
      <c r="AO97" s="81"/>
    </row>
    <row r="98" spans="1:44" x14ac:dyDescent="0.25">
      <c r="A98" s="58">
        <v>45326</v>
      </c>
      <c r="B98" s="52" t="s">
        <v>80</v>
      </c>
      <c r="C98" s="5" t="s">
        <v>5</v>
      </c>
      <c r="D98" s="6" t="s">
        <v>6</v>
      </c>
      <c r="E98" s="59">
        <v>947243</v>
      </c>
      <c r="F98" s="69"/>
      <c r="G98" s="59"/>
      <c r="H98" s="69"/>
      <c r="I98" s="59">
        <v>947243</v>
      </c>
      <c r="J98" s="69">
        <v>0</v>
      </c>
      <c r="K98" s="37">
        <v>936.01</v>
      </c>
      <c r="L98" s="37">
        <v>36709.29</v>
      </c>
      <c r="M98" s="70">
        <v>947243</v>
      </c>
      <c r="N98" s="65">
        <v>-1705753</v>
      </c>
      <c r="O98" s="29"/>
      <c r="P98" s="29"/>
      <c r="Q98" s="29">
        <v>-947753</v>
      </c>
      <c r="R98" s="29">
        <v>-600000</v>
      </c>
      <c r="S98" s="29">
        <v>-50000</v>
      </c>
      <c r="T98" s="29"/>
      <c r="U98" s="29">
        <v>-100000</v>
      </c>
      <c r="V98" s="29"/>
      <c r="W98" s="29"/>
      <c r="X98" s="29">
        <v>-5000</v>
      </c>
      <c r="Y98" s="29"/>
      <c r="Z98" s="29"/>
      <c r="AA98" s="29"/>
      <c r="AB98" s="29"/>
      <c r="AC98" s="29"/>
      <c r="AD98" s="29"/>
      <c r="AE98" s="29">
        <v>-3000</v>
      </c>
      <c r="AF98" s="29"/>
      <c r="AG98" s="29"/>
      <c r="AH98" s="29"/>
      <c r="AI98" s="29"/>
      <c r="AJ98" s="29"/>
      <c r="AK98" s="29"/>
      <c r="AL98" s="66">
        <v>0</v>
      </c>
      <c r="AM98" s="67">
        <v>0</v>
      </c>
      <c r="AN98" s="68">
        <v>0</v>
      </c>
      <c r="AO98" t="s">
        <v>49</v>
      </c>
    </row>
    <row r="99" spans="1:44" x14ac:dyDescent="0.25">
      <c r="A99" s="58">
        <v>45326</v>
      </c>
      <c r="B99" s="52" t="s">
        <v>80</v>
      </c>
      <c r="C99" s="5" t="s">
        <v>5</v>
      </c>
      <c r="D99" s="6" t="s">
        <v>20</v>
      </c>
      <c r="E99" s="59">
        <v>9819763</v>
      </c>
      <c r="F99" s="69">
        <v>7970</v>
      </c>
      <c r="G99" s="61">
        <v>-10000000</v>
      </c>
      <c r="H99" s="62">
        <v>-8000</v>
      </c>
      <c r="I99" s="59">
        <v>-180237</v>
      </c>
      <c r="J99" s="69">
        <v>-30</v>
      </c>
      <c r="K99" s="7">
        <v>936.01</v>
      </c>
      <c r="L99" s="7">
        <v>36709.29</v>
      </c>
      <c r="M99" s="70">
        <v>-208317.3</v>
      </c>
      <c r="N99" s="65">
        <v>739565.60000000009</v>
      </c>
      <c r="O99" s="29"/>
      <c r="P99" s="29"/>
      <c r="Q99" s="29">
        <v>947753</v>
      </c>
      <c r="R99" s="29">
        <v>-13686</v>
      </c>
      <c r="S99" s="29"/>
      <c r="T99" s="29"/>
      <c r="U99" s="29"/>
      <c r="V99" s="29">
        <v>-63800</v>
      </c>
      <c r="W99" s="29"/>
      <c r="X99" s="29"/>
      <c r="Y99" s="29"/>
      <c r="Z99" s="29">
        <v>-48730</v>
      </c>
      <c r="AA99" s="29">
        <v>-18620</v>
      </c>
      <c r="AB99" s="29"/>
      <c r="AC99" s="29">
        <v>-14975</v>
      </c>
      <c r="AD99" s="29"/>
      <c r="AE99" s="29">
        <v>-14550</v>
      </c>
      <c r="AF99" s="29">
        <v>-43990</v>
      </c>
      <c r="AG99" s="29"/>
      <c r="AH99" s="29"/>
      <c r="AI99" s="29"/>
      <c r="AJ99" s="29"/>
      <c r="AK99" s="29"/>
      <c r="AL99" s="66">
        <v>-251.39999999999986</v>
      </c>
      <c r="AM99" s="67">
        <v>0</v>
      </c>
      <c r="AN99" s="68">
        <v>10415.000000000116</v>
      </c>
    </row>
    <row r="100" spans="1:44" x14ac:dyDescent="0.25">
      <c r="A100" s="58">
        <v>45326</v>
      </c>
      <c r="B100" s="52" t="s">
        <v>80</v>
      </c>
      <c r="C100" s="5" t="s">
        <v>8</v>
      </c>
      <c r="D100" s="6" t="s">
        <v>141</v>
      </c>
      <c r="E100" s="59">
        <v>4879153</v>
      </c>
      <c r="F100" s="69"/>
      <c r="G100" s="61"/>
      <c r="H100" s="62"/>
      <c r="I100" s="59">
        <v>4879153</v>
      </c>
      <c r="J100" s="69">
        <v>0</v>
      </c>
      <c r="K100" s="7">
        <v>936.01</v>
      </c>
      <c r="L100" s="7">
        <v>36709.29</v>
      </c>
      <c r="M100" s="70">
        <v>4879153</v>
      </c>
      <c r="N100" s="65">
        <v>8503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66">
        <v>0</v>
      </c>
      <c r="AM100" s="67">
        <v>8503</v>
      </c>
      <c r="AN100" s="68">
        <v>0</v>
      </c>
    </row>
    <row r="101" spans="1:44" x14ac:dyDescent="0.25">
      <c r="A101" s="58">
        <v>45326</v>
      </c>
      <c r="B101" s="52" t="s">
        <v>80</v>
      </c>
      <c r="C101" s="5" t="s">
        <v>8</v>
      </c>
      <c r="D101" s="6" t="s">
        <v>139</v>
      </c>
      <c r="E101" s="59">
        <v>460998</v>
      </c>
      <c r="F101" s="69"/>
      <c r="G101" s="61"/>
      <c r="H101" s="62"/>
      <c r="I101" s="59">
        <v>460998</v>
      </c>
      <c r="J101" s="69">
        <v>0</v>
      </c>
      <c r="K101" s="7">
        <v>936.01</v>
      </c>
      <c r="L101" s="7">
        <v>36709.29</v>
      </c>
      <c r="M101" s="70">
        <v>460998</v>
      </c>
      <c r="N101" s="65">
        <v>13543</v>
      </c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66">
        <v>0</v>
      </c>
      <c r="AM101" s="67">
        <v>13543</v>
      </c>
      <c r="AN101" s="68">
        <v>0</v>
      </c>
    </row>
    <row r="102" spans="1:44" x14ac:dyDescent="0.25">
      <c r="A102" s="58">
        <v>45326</v>
      </c>
      <c r="B102" s="52" t="s">
        <v>80</v>
      </c>
      <c r="C102" s="5" t="s">
        <v>8</v>
      </c>
      <c r="D102" s="6" t="s">
        <v>140</v>
      </c>
      <c r="E102" s="59">
        <v>219729</v>
      </c>
      <c r="F102" s="69"/>
      <c r="G102" s="61"/>
      <c r="H102" s="62"/>
      <c r="I102" s="59">
        <v>219729</v>
      </c>
      <c r="J102" s="69">
        <v>0</v>
      </c>
      <c r="K102" s="7">
        <v>936.01</v>
      </c>
      <c r="L102" s="7">
        <v>36709.29</v>
      </c>
      <c r="M102" s="70">
        <v>219729</v>
      </c>
      <c r="N102" s="65">
        <v>4079</v>
      </c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66">
        <v>0</v>
      </c>
      <c r="AM102" s="67">
        <v>4079</v>
      </c>
      <c r="AN102" s="68">
        <v>0</v>
      </c>
      <c r="AR102" s="58"/>
    </row>
    <row r="103" spans="1:44" x14ac:dyDescent="0.25">
      <c r="A103" s="58">
        <v>45326</v>
      </c>
      <c r="B103" s="52" t="s">
        <v>80</v>
      </c>
      <c r="C103" s="5" t="s">
        <v>8</v>
      </c>
      <c r="D103" s="6" t="s">
        <v>133</v>
      </c>
      <c r="E103" s="59"/>
      <c r="F103" s="69">
        <v>302.19000000000005</v>
      </c>
      <c r="G103" s="61"/>
      <c r="H103" s="62"/>
      <c r="I103" s="59">
        <v>0</v>
      </c>
      <c r="J103" s="69">
        <v>302.19000000000005</v>
      </c>
      <c r="K103" s="7">
        <v>936.01</v>
      </c>
      <c r="L103" s="7">
        <v>36709.29</v>
      </c>
      <c r="M103" s="70">
        <v>282852.86190000008</v>
      </c>
      <c r="N103" s="65">
        <v>-538.10309999994934</v>
      </c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66">
        <v>2532.3521999999989</v>
      </c>
      <c r="AM103" s="67">
        <v>-3070.4552999999482</v>
      </c>
      <c r="AN103" s="68">
        <v>0</v>
      </c>
    </row>
    <row r="104" spans="1:44" x14ac:dyDescent="0.25">
      <c r="A104" s="58">
        <v>45326</v>
      </c>
      <c r="B104" s="52" t="s">
        <v>80</v>
      </c>
      <c r="C104" s="5" t="s">
        <v>7</v>
      </c>
      <c r="D104" s="6" t="s">
        <v>157</v>
      </c>
      <c r="E104" s="59"/>
      <c r="F104" s="69">
        <v>520.6</v>
      </c>
      <c r="G104" s="61"/>
      <c r="H104" s="62"/>
      <c r="I104" s="59">
        <v>0</v>
      </c>
      <c r="J104" s="69">
        <v>520.6</v>
      </c>
      <c r="K104" s="7">
        <v>936.01</v>
      </c>
      <c r="L104" s="7">
        <v>36709.29</v>
      </c>
      <c r="M104" s="70">
        <v>487286.80600000004</v>
      </c>
      <c r="N104" s="65">
        <v>4473.9435999999987</v>
      </c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66">
        <v>4362.6279999999979</v>
      </c>
      <c r="AM104" s="67">
        <v>111.31560000000081</v>
      </c>
      <c r="AN104" s="68">
        <v>0</v>
      </c>
    </row>
    <row r="105" spans="1:44" x14ac:dyDescent="0.25">
      <c r="A105" s="72">
        <v>45326</v>
      </c>
      <c r="B105" s="53" t="s">
        <v>80</v>
      </c>
      <c r="C105" s="38" t="s">
        <v>142</v>
      </c>
      <c r="D105" s="39" t="s">
        <v>143</v>
      </c>
      <c r="E105" s="73"/>
      <c r="F105" s="74">
        <v>107.71</v>
      </c>
      <c r="G105" s="73"/>
      <c r="H105" s="74"/>
      <c r="I105" s="73">
        <v>0</v>
      </c>
      <c r="J105" s="74">
        <v>107.71</v>
      </c>
      <c r="K105" s="40">
        <v>936.01</v>
      </c>
      <c r="L105" s="40">
        <v>36709.29</v>
      </c>
      <c r="M105" s="75">
        <v>100817.63709999999</v>
      </c>
      <c r="N105" s="76">
        <v>2136.3576999999932</v>
      </c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8">
        <v>902.6097999999995</v>
      </c>
      <c r="AM105" s="79">
        <v>1233.7478999999937</v>
      </c>
      <c r="AN105" s="80">
        <v>0</v>
      </c>
      <c r="AO105" s="81"/>
    </row>
    <row r="106" spans="1:44" x14ac:dyDescent="0.25">
      <c r="A106" s="58">
        <v>45339</v>
      </c>
      <c r="B106" s="52" t="s">
        <v>80</v>
      </c>
      <c r="C106" s="5" t="s">
        <v>5</v>
      </c>
      <c r="D106" s="6" t="s">
        <v>6</v>
      </c>
      <c r="E106" s="59">
        <v>7157480</v>
      </c>
      <c r="F106" s="69"/>
      <c r="G106" s="59"/>
      <c r="H106" s="69"/>
      <c r="I106" s="59">
        <v>7157480</v>
      </c>
      <c r="J106" s="69">
        <v>0</v>
      </c>
      <c r="K106" s="37">
        <v>961.94</v>
      </c>
      <c r="L106" s="37">
        <v>36750.269999999997</v>
      </c>
      <c r="M106" s="70">
        <v>7157480</v>
      </c>
      <c r="N106" s="65">
        <v>6210237</v>
      </c>
      <c r="O106" s="29"/>
      <c r="P106" s="29">
        <v>7350000</v>
      </c>
      <c r="Q106" s="29">
        <v>-1003232</v>
      </c>
      <c r="R106" s="29"/>
      <c r="S106" s="29"/>
      <c r="T106" s="29"/>
      <c r="U106" s="29"/>
      <c r="V106" s="29"/>
      <c r="W106" s="29"/>
      <c r="X106" s="29"/>
      <c r="Y106" s="29"/>
      <c r="Z106" s="29">
        <v>-7694</v>
      </c>
      <c r="AA106" s="29"/>
      <c r="AB106" s="29"/>
      <c r="AC106" s="29"/>
      <c r="AD106" s="29"/>
      <c r="AE106" s="29">
        <v>-83837</v>
      </c>
      <c r="AF106" s="29">
        <v>-45000</v>
      </c>
      <c r="AG106" s="29"/>
      <c r="AH106" s="29"/>
      <c r="AI106" s="29"/>
      <c r="AJ106" s="29"/>
      <c r="AK106" s="29"/>
      <c r="AL106" s="66">
        <v>0</v>
      </c>
      <c r="AM106" s="67">
        <v>0</v>
      </c>
      <c r="AN106" s="68">
        <v>0</v>
      </c>
      <c r="AO106" t="s">
        <v>50</v>
      </c>
    </row>
    <row r="107" spans="1:44" x14ac:dyDescent="0.25">
      <c r="A107" s="58">
        <v>45339</v>
      </c>
      <c r="B107" s="52" t="s">
        <v>80</v>
      </c>
      <c r="C107" s="5" t="s">
        <v>5</v>
      </c>
      <c r="D107" s="6" t="s">
        <v>20</v>
      </c>
      <c r="E107" s="59">
        <v>9928481</v>
      </c>
      <c r="F107" s="69">
        <v>7970</v>
      </c>
      <c r="G107" s="61">
        <v>-10000000</v>
      </c>
      <c r="H107" s="62">
        <v>-8000</v>
      </c>
      <c r="I107" s="59">
        <v>-71519</v>
      </c>
      <c r="J107" s="69">
        <v>-30</v>
      </c>
      <c r="K107" s="7">
        <v>961.94</v>
      </c>
      <c r="L107" s="7">
        <v>36750.269999999997</v>
      </c>
      <c r="M107" s="70">
        <v>-100377.2</v>
      </c>
      <c r="N107" s="65">
        <v>107940.09999999999</v>
      </c>
      <c r="O107" s="29"/>
      <c r="P107" s="29"/>
      <c r="Q107" s="29">
        <v>503232</v>
      </c>
      <c r="R107" s="29"/>
      <c r="S107" s="29"/>
      <c r="T107" s="29"/>
      <c r="U107" s="29"/>
      <c r="V107" s="29">
        <v>-30928</v>
      </c>
      <c r="W107" s="29"/>
      <c r="X107" s="29">
        <v>-73953</v>
      </c>
      <c r="Y107" s="29">
        <v>-71770</v>
      </c>
      <c r="Z107" s="29">
        <v>-44420</v>
      </c>
      <c r="AA107" s="29">
        <v>-83520</v>
      </c>
      <c r="AB107" s="29"/>
      <c r="AC107" s="29">
        <v>-65722</v>
      </c>
      <c r="AD107" s="29"/>
      <c r="AE107" s="29">
        <v>-15221</v>
      </c>
      <c r="AF107" s="29">
        <v>-4000</v>
      </c>
      <c r="AG107" s="29"/>
      <c r="AH107" s="29"/>
      <c r="AI107" s="29"/>
      <c r="AJ107" s="29"/>
      <c r="AK107" s="29"/>
      <c r="AL107" s="66">
        <v>-777.90000000000191</v>
      </c>
      <c r="AM107" s="67">
        <v>0</v>
      </c>
      <c r="AN107" s="68">
        <v>-4980</v>
      </c>
      <c r="AO107" t="s">
        <v>51</v>
      </c>
    </row>
    <row r="108" spans="1:44" x14ac:dyDescent="0.25">
      <c r="A108" s="58">
        <v>45339</v>
      </c>
      <c r="B108" s="52" t="s">
        <v>80</v>
      </c>
      <c r="C108" s="5" t="s">
        <v>8</v>
      </c>
      <c r="D108" s="6" t="s">
        <v>141</v>
      </c>
      <c r="E108" s="59">
        <v>4892943</v>
      </c>
      <c r="F108" s="69"/>
      <c r="G108" s="61"/>
      <c r="H108" s="62"/>
      <c r="I108" s="59">
        <v>4892943</v>
      </c>
      <c r="J108" s="69">
        <v>0</v>
      </c>
      <c r="K108" s="7">
        <v>961.94</v>
      </c>
      <c r="L108" s="7">
        <v>36750.269999999997</v>
      </c>
      <c r="M108" s="70">
        <v>4892943</v>
      </c>
      <c r="N108" s="65">
        <v>13790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66">
        <v>0</v>
      </c>
      <c r="AM108" s="67">
        <v>13790</v>
      </c>
      <c r="AN108" s="68">
        <v>0</v>
      </c>
      <c r="AO108" t="s">
        <v>52</v>
      </c>
    </row>
    <row r="109" spans="1:44" x14ac:dyDescent="0.25">
      <c r="A109" s="58">
        <v>45339</v>
      </c>
      <c r="B109" s="52" t="s">
        <v>80</v>
      </c>
      <c r="C109" s="5" t="s">
        <v>8</v>
      </c>
      <c r="D109" s="6" t="s">
        <v>139</v>
      </c>
      <c r="E109" s="59">
        <v>986858</v>
      </c>
      <c r="F109" s="69"/>
      <c r="G109" s="61"/>
      <c r="H109" s="62"/>
      <c r="I109" s="59">
        <v>986858</v>
      </c>
      <c r="J109" s="69">
        <v>0</v>
      </c>
      <c r="K109" s="7">
        <v>961.94</v>
      </c>
      <c r="L109" s="7">
        <v>36750.269999999997</v>
      </c>
      <c r="M109" s="70">
        <v>986858</v>
      </c>
      <c r="N109" s="65">
        <v>525860</v>
      </c>
      <c r="O109" s="29"/>
      <c r="P109" s="29"/>
      <c r="Q109" s="29">
        <v>500000</v>
      </c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66">
        <v>0</v>
      </c>
      <c r="AM109" s="67">
        <v>25860</v>
      </c>
      <c r="AN109" s="68">
        <v>0</v>
      </c>
    </row>
    <row r="110" spans="1:44" x14ac:dyDescent="0.25">
      <c r="A110" s="58">
        <v>45339</v>
      </c>
      <c r="B110" s="52" t="s">
        <v>80</v>
      </c>
      <c r="C110" s="5" t="s">
        <v>8</v>
      </c>
      <c r="D110" s="6" t="s">
        <v>140</v>
      </c>
      <c r="E110" s="59">
        <v>224886</v>
      </c>
      <c r="F110" s="69"/>
      <c r="G110" s="61"/>
      <c r="H110" s="62"/>
      <c r="I110" s="59">
        <v>224886</v>
      </c>
      <c r="J110" s="69">
        <v>0</v>
      </c>
      <c r="K110" s="7">
        <v>961.94</v>
      </c>
      <c r="L110" s="7">
        <v>36750.269999999997</v>
      </c>
      <c r="M110" s="70">
        <v>224886</v>
      </c>
      <c r="N110" s="65">
        <v>5157</v>
      </c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66">
        <v>0</v>
      </c>
      <c r="AM110" s="67">
        <v>5157</v>
      </c>
      <c r="AN110" s="68">
        <v>0</v>
      </c>
      <c r="AR110" s="58"/>
    </row>
    <row r="111" spans="1:44" x14ac:dyDescent="0.25">
      <c r="A111" s="58">
        <v>45339</v>
      </c>
      <c r="B111" s="52" t="s">
        <v>80</v>
      </c>
      <c r="C111" s="5" t="s">
        <v>8</v>
      </c>
      <c r="D111" s="6" t="s">
        <v>133</v>
      </c>
      <c r="E111" s="59"/>
      <c r="F111" s="69">
        <v>312.39</v>
      </c>
      <c r="G111" s="61"/>
      <c r="H111" s="62"/>
      <c r="I111" s="59">
        <v>0</v>
      </c>
      <c r="J111" s="69">
        <v>312.39</v>
      </c>
      <c r="K111" s="7">
        <v>961.94</v>
      </c>
      <c r="L111" s="7">
        <v>36750.269999999997</v>
      </c>
      <c r="M111" s="70">
        <v>300500.43660000002</v>
      </c>
      <c r="N111" s="65">
        <v>17647.574699999939</v>
      </c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66">
        <v>8100.2727000000195</v>
      </c>
      <c r="AM111" s="67">
        <v>9547.3019999999196</v>
      </c>
      <c r="AN111" s="68">
        <v>0</v>
      </c>
    </row>
    <row r="112" spans="1:44" x14ac:dyDescent="0.25">
      <c r="A112" s="58">
        <v>45339</v>
      </c>
      <c r="B112" s="52" t="s">
        <v>80</v>
      </c>
      <c r="C112" s="5" t="s">
        <v>7</v>
      </c>
      <c r="D112" s="6" t="s">
        <v>157</v>
      </c>
      <c r="E112" s="59"/>
      <c r="F112" s="69">
        <v>641</v>
      </c>
      <c r="G112" s="61"/>
      <c r="H112" s="62"/>
      <c r="I112" s="59">
        <v>0</v>
      </c>
      <c r="J112" s="69">
        <v>641</v>
      </c>
      <c r="K112" s="7">
        <v>961.94</v>
      </c>
      <c r="L112" s="7">
        <v>36750.269999999997</v>
      </c>
      <c r="M112" s="70">
        <v>616603.54</v>
      </c>
      <c r="N112" s="65">
        <v>129316.734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66">
        <v>16621.130000000041</v>
      </c>
      <c r="AM112" s="67">
        <v>112695.60399999996</v>
      </c>
      <c r="AN112" s="68">
        <v>0</v>
      </c>
    </row>
    <row r="113" spans="1:44" x14ac:dyDescent="0.25">
      <c r="A113" s="72">
        <v>45339</v>
      </c>
      <c r="B113" s="53" t="s">
        <v>80</v>
      </c>
      <c r="C113" s="38" t="s">
        <v>142</v>
      </c>
      <c r="D113" s="39" t="s">
        <v>143</v>
      </c>
      <c r="E113" s="73"/>
      <c r="F113" s="74">
        <v>244.9</v>
      </c>
      <c r="G113" s="73"/>
      <c r="H113" s="74"/>
      <c r="I113" s="73">
        <v>0</v>
      </c>
      <c r="J113" s="74">
        <v>244.9</v>
      </c>
      <c r="K113" s="40">
        <v>961.94</v>
      </c>
      <c r="L113" s="40">
        <v>36750.269999999997</v>
      </c>
      <c r="M113" s="75">
        <v>235579.10600000003</v>
      </c>
      <c r="N113" s="76">
        <v>134761.46890000004</v>
      </c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8">
        <v>6350.257000000016</v>
      </c>
      <c r="AM113" s="79">
        <v>128411.21190000002</v>
      </c>
      <c r="AN113" s="80">
        <v>0</v>
      </c>
      <c r="AO113" s="81"/>
    </row>
    <row r="114" spans="1:44" x14ac:dyDescent="0.25">
      <c r="A114" s="58">
        <v>45341</v>
      </c>
      <c r="B114" s="52" t="s">
        <v>80</v>
      </c>
      <c r="C114" s="5" t="s">
        <v>5</v>
      </c>
      <c r="D114" s="6" t="s">
        <v>6</v>
      </c>
      <c r="E114" s="59">
        <v>7157480</v>
      </c>
      <c r="F114" s="69"/>
      <c r="G114" s="59"/>
      <c r="H114" s="69"/>
      <c r="I114" s="59">
        <v>7157480</v>
      </c>
      <c r="J114" s="69">
        <v>0</v>
      </c>
      <c r="K114" s="37">
        <v>969.04</v>
      </c>
      <c r="L114" s="37">
        <v>36767.949999999997</v>
      </c>
      <c r="M114" s="70">
        <v>7157480</v>
      </c>
      <c r="N114" s="65">
        <v>0</v>
      </c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66">
        <v>0</v>
      </c>
      <c r="AM114" s="67">
        <v>0</v>
      </c>
      <c r="AN114" s="68">
        <v>0</v>
      </c>
    </row>
    <row r="115" spans="1:44" x14ac:dyDescent="0.25">
      <c r="A115" s="58">
        <v>45341</v>
      </c>
      <c r="B115" s="52" t="s">
        <v>80</v>
      </c>
      <c r="C115" s="5" t="s">
        <v>5</v>
      </c>
      <c r="D115" s="6" t="s">
        <v>20</v>
      </c>
      <c r="E115" s="59">
        <v>9597436</v>
      </c>
      <c r="F115" s="69">
        <v>7960</v>
      </c>
      <c r="G115" s="61">
        <v>-10000000</v>
      </c>
      <c r="H115" s="62">
        <v>-8000</v>
      </c>
      <c r="I115" s="59">
        <v>-402564</v>
      </c>
      <c r="J115" s="69">
        <v>-40</v>
      </c>
      <c r="K115" s="7">
        <v>969.04</v>
      </c>
      <c r="L115" s="7">
        <v>36767.949999999997</v>
      </c>
      <c r="M115" s="70">
        <v>-441325.6</v>
      </c>
      <c r="N115" s="65">
        <v>-340948.39999999997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>
        <v>-44525</v>
      </c>
      <c r="Y115" s="29"/>
      <c r="Z115" s="29">
        <v>-41602</v>
      </c>
      <c r="AA115" s="29"/>
      <c r="AB115" s="29"/>
      <c r="AC115" s="29">
        <v>-24026</v>
      </c>
      <c r="AD115" s="29"/>
      <c r="AE115" s="29">
        <v>-9690.4</v>
      </c>
      <c r="AF115" s="29">
        <v>-220892</v>
      </c>
      <c r="AG115" s="29"/>
      <c r="AH115" s="29"/>
      <c r="AI115" s="29"/>
      <c r="AJ115" s="29"/>
      <c r="AK115" s="29"/>
      <c r="AL115" s="66">
        <v>-283.99999999999636</v>
      </c>
      <c r="AM115" s="67">
        <v>0</v>
      </c>
      <c r="AN115" s="68">
        <v>71.000000000058208</v>
      </c>
      <c r="AO115" t="s">
        <v>53</v>
      </c>
    </row>
    <row r="116" spans="1:44" x14ac:dyDescent="0.25">
      <c r="A116" s="58">
        <v>45341</v>
      </c>
      <c r="B116" s="52" t="s">
        <v>80</v>
      </c>
      <c r="C116" s="5" t="s">
        <v>8</v>
      </c>
      <c r="D116" s="6" t="s">
        <v>141</v>
      </c>
      <c r="E116" s="59">
        <v>4892943</v>
      </c>
      <c r="F116" s="69"/>
      <c r="G116" s="61"/>
      <c r="H116" s="62"/>
      <c r="I116" s="59">
        <v>4892943</v>
      </c>
      <c r="J116" s="69">
        <v>0</v>
      </c>
      <c r="K116" s="7">
        <v>969.04</v>
      </c>
      <c r="L116" s="7">
        <v>36767.949999999997</v>
      </c>
      <c r="M116" s="70">
        <v>4892943</v>
      </c>
      <c r="N116" s="65">
        <v>0</v>
      </c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66">
        <v>0</v>
      </c>
      <c r="AM116" s="67">
        <v>0</v>
      </c>
      <c r="AN116" s="68">
        <v>0</v>
      </c>
    </row>
    <row r="117" spans="1:44" x14ac:dyDescent="0.25">
      <c r="A117" s="58">
        <v>45341</v>
      </c>
      <c r="B117" s="52" t="s">
        <v>80</v>
      </c>
      <c r="C117" s="5" t="s">
        <v>8</v>
      </c>
      <c r="D117" s="6" t="s">
        <v>139</v>
      </c>
      <c r="E117" s="59">
        <v>986858</v>
      </c>
      <c r="F117" s="69"/>
      <c r="G117" s="61"/>
      <c r="H117" s="62"/>
      <c r="I117" s="59">
        <v>986858</v>
      </c>
      <c r="J117" s="69">
        <v>0</v>
      </c>
      <c r="K117" s="7">
        <v>969.04</v>
      </c>
      <c r="L117" s="7">
        <v>36767.949999999997</v>
      </c>
      <c r="M117" s="70">
        <v>986858</v>
      </c>
      <c r="N117" s="65">
        <v>0</v>
      </c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66">
        <v>0</v>
      </c>
      <c r="AM117" s="67">
        <v>0</v>
      </c>
      <c r="AN117" s="68">
        <v>0</v>
      </c>
    </row>
    <row r="118" spans="1:44" x14ac:dyDescent="0.25">
      <c r="A118" s="58">
        <v>45341</v>
      </c>
      <c r="B118" s="52" t="s">
        <v>80</v>
      </c>
      <c r="C118" s="5" t="s">
        <v>8</v>
      </c>
      <c r="D118" s="6" t="s">
        <v>140</v>
      </c>
      <c r="E118" s="59">
        <v>224886</v>
      </c>
      <c r="F118" s="69"/>
      <c r="G118" s="61"/>
      <c r="H118" s="62"/>
      <c r="I118" s="59">
        <v>224886</v>
      </c>
      <c r="J118" s="69">
        <v>0</v>
      </c>
      <c r="K118" s="7">
        <v>969.04</v>
      </c>
      <c r="L118" s="7">
        <v>36767.949999999997</v>
      </c>
      <c r="M118" s="70">
        <v>224886</v>
      </c>
      <c r="N118" s="65">
        <v>0</v>
      </c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66">
        <v>0</v>
      </c>
      <c r="AM118" s="67">
        <v>0</v>
      </c>
      <c r="AN118" s="68">
        <v>0</v>
      </c>
      <c r="AR118" s="58"/>
    </row>
    <row r="119" spans="1:44" x14ac:dyDescent="0.25">
      <c r="A119" s="58">
        <v>45341</v>
      </c>
      <c r="B119" s="52" t="s">
        <v>80</v>
      </c>
      <c r="C119" s="5" t="s">
        <v>8</v>
      </c>
      <c r="D119" s="6" t="s">
        <v>133</v>
      </c>
      <c r="E119" s="59"/>
      <c r="F119" s="69">
        <v>312.39</v>
      </c>
      <c r="G119" s="61"/>
      <c r="H119" s="62"/>
      <c r="I119" s="59">
        <v>0</v>
      </c>
      <c r="J119" s="69">
        <v>312.39</v>
      </c>
      <c r="K119" s="7">
        <v>969.04</v>
      </c>
      <c r="L119" s="7">
        <v>36767.949999999997</v>
      </c>
      <c r="M119" s="70">
        <v>302718.4056</v>
      </c>
      <c r="N119" s="65">
        <v>2217.9689999999828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66">
        <v>2217.9689999999714</v>
      </c>
      <c r="AM119" s="67">
        <v>1.1368683772161603E-11</v>
      </c>
      <c r="AN119" s="68">
        <v>0</v>
      </c>
    </row>
    <row r="120" spans="1:44" x14ac:dyDescent="0.25">
      <c r="A120" s="58">
        <v>45341</v>
      </c>
      <c r="B120" s="52" t="s">
        <v>80</v>
      </c>
      <c r="C120" s="5" t="s">
        <v>7</v>
      </c>
      <c r="D120" s="6" t="s">
        <v>157</v>
      </c>
      <c r="E120" s="59"/>
      <c r="F120" s="69">
        <v>641</v>
      </c>
      <c r="G120" s="61"/>
      <c r="H120" s="62"/>
      <c r="I120" s="59">
        <v>0</v>
      </c>
      <c r="J120" s="69">
        <v>641</v>
      </c>
      <c r="K120" s="7">
        <v>969.04</v>
      </c>
      <c r="L120" s="7">
        <v>36767.949999999997</v>
      </c>
      <c r="M120" s="70">
        <v>621154.64</v>
      </c>
      <c r="N120" s="65">
        <v>4551.0999999999767</v>
      </c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66">
        <v>4551.0999999999422</v>
      </c>
      <c r="AM120" s="67">
        <v>3.4560798667371273E-11</v>
      </c>
      <c r="AN120" s="68">
        <v>0</v>
      </c>
    </row>
    <row r="121" spans="1:44" x14ac:dyDescent="0.25">
      <c r="A121" s="72">
        <v>45341</v>
      </c>
      <c r="B121" s="53" t="s">
        <v>80</v>
      </c>
      <c r="C121" s="38" t="s">
        <v>142</v>
      </c>
      <c r="D121" s="39" t="s">
        <v>143</v>
      </c>
      <c r="E121" s="73"/>
      <c r="F121" s="74">
        <v>322.18</v>
      </c>
      <c r="G121" s="73"/>
      <c r="H121" s="74"/>
      <c r="I121" s="73">
        <v>0</v>
      </c>
      <c r="J121" s="74">
        <v>322.18</v>
      </c>
      <c r="K121" s="40">
        <v>969.04</v>
      </c>
      <c r="L121" s="40">
        <v>36767.949999999997</v>
      </c>
      <c r="M121" s="75">
        <v>312205.30719999998</v>
      </c>
      <c r="N121" s="76">
        <v>76626.201199999952</v>
      </c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8">
        <v>2287.477999999971</v>
      </c>
      <c r="AM121" s="79">
        <v>74338.723199999979</v>
      </c>
      <c r="AN121" s="80">
        <v>0</v>
      </c>
      <c r="AO121" s="81"/>
    </row>
    <row r="122" spans="1:44" x14ac:dyDescent="0.25">
      <c r="A122" s="58">
        <v>45343</v>
      </c>
      <c r="B122" s="52" t="s">
        <v>80</v>
      </c>
      <c r="C122" s="5" t="s">
        <v>5</v>
      </c>
      <c r="D122" s="6" t="s">
        <v>6</v>
      </c>
      <c r="E122" s="59">
        <v>5256600</v>
      </c>
      <c r="F122" s="69"/>
      <c r="G122" s="59"/>
      <c r="H122" s="69"/>
      <c r="I122" s="59">
        <v>5256600</v>
      </c>
      <c r="J122" s="69">
        <v>0</v>
      </c>
      <c r="K122" s="37">
        <v>963.68</v>
      </c>
      <c r="L122" s="37">
        <v>36785.65</v>
      </c>
      <c r="M122" s="70">
        <v>5256600</v>
      </c>
      <c r="N122" s="65">
        <v>-1900880</v>
      </c>
      <c r="O122" s="29"/>
      <c r="P122" s="29"/>
      <c r="Q122" s="29">
        <v>-1885000</v>
      </c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>
        <v>-15880</v>
      </c>
      <c r="AF122" s="29"/>
      <c r="AG122" s="29"/>
      <c r="AH122" s="29"/>
      <c r="AI122" s="29"/>
      <c r="AJ122" s="29"/>
      <c r="AK122" s="29"/>
      <c r="AL122" s="66">
        <v>0</v>
      </c>
      <c r="AM122" s="67">
        <v>0</v>
      </c>
      <c r="AN122" s="68">
        <v>0</v>
      </c>
    </row>
    <row r="123" spans="1:44" x14ac:dyDescent="0.25">
      <c r="A123" s="58">
        <v>45343</v>
      </c>
      <c r="B123" s="52" t="s">
        <v>80</v>
      </c>
      <c r="C123" s="5" t="s">
        <v>5</v>
      </c>
      <c r="D123" s="6" t="s">
        <v>20</v>
      </c>
      <c r="E123" s="59">
        <v>9465044</v>
      </c>
      <c r="F123" s="69">
        <v>7960</v>
      </c>
      <c r="G123" s="61">
        <v>-10000000</v>
      </c>
      <c r="H123" s="62">
        <v>-8000</v>
      </c>
      <c r="I123" s="59">
        <v>-534956</v>
      </c>
      <c r="J123" s="69">
        <v>-40</v>
      </c>
      <c r="K123" s="7">
        <v>963.68</v>
      </c>
      <c r="L123" s="7">
        <v>36785.65</v>
      </c>
      <c r="M123" s="70">
        <v>-573503.19999999995</v>
      </c>
      <c r="N123" s="65">
        <v>-132177.59999999998</v>
      </c>
      <c r="O123" s="29"/>
      <c r="P123" s="29"/>
      <c r="Q123" s="29"/>
      <c r="R123" s="29"/>
      <c r="S123" s="29"/>
      <c r="T123" s="29"/>
      <c r="U123" s="29"/>
      <c r="V123" s="29">
        <v>-57107</v>
      </c>
      <c r="W123" s="29"/>
      <c r="X123" s="29"/>
      <c r="Y123" s="29">
        <v>-25000</v>
      </c>
      <c r="Z123" s="29"/>
      <c r="AA123" s="29">
        <v>-25320</v>
      </c>
      <c r="AB123" s="29"/>
      <c r="AC123" s="29">
        <v>-13903</v>
      </c>
      <c r="AD123" s="29"/>
      <c r="AE123" s="29"/>
      <c r="AF123" s="29"/>
      <c r="AG123" s="29"/>
      <c r="AH123" s="29"/>
      <c r="AI123" s="29"/>
      <c r="AJ123" s="29"/>
      <c r="AK123" s="29"/>
      <c r="AL123" s="66">
        <v>214.40000000000055</v>
      </c>
      <c r="AM123" s="67">
        <v>0</v>
      </c>
      <c r="AN123" s="68">
        <v>-11061.999999999971</v>
      </c>
    </row>
    <row r="124" spans="1:44" x14ac:dyDescent="0.25">
      <c r="A124" s="58">
        <v>45343</v>
      </c>
      <c r="B124" s="52" t="s">
        <v>80</v>
      </c>
      <c r="C124" s="5" t="s">
        <v>8</v>
      </c>
      <c r="D124" s="6" t="s">
        <v>141</v>
      </c>
      <c r="E124" s="59">
        <v>5898347</v>
      </c>
      <c r="F124" s="69"/>
      <c r="G124" s="61"/>
      <c r="H124" s="62"/>
      <c r="I124" s="59">
        <v>5898347</v>
      </c>
      <c r="J124" s="69">
        <v>0</v>
      </c>
      <c r="K124" s="7">
        <v>963.68</v>
      </c>
      <c r="L124" s="7">
        <v>36785.65</v>
      </c>
      <c r="M124" s="70">
        <v>5898347</v>
      </c>
      <c r="N124" s="65">
        <v>1005404</v>
      </c>
      <c r="O124" s="29"/>
      <c r="P124" s="29"/>
      <c r="Q124" s="29">
        <v>1000000</v>
      </c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66">
        <v>0</v>
      </c>
      <c r="AM124" s="67">
        <v>5404</v>
      </c>
      <c r="AN124" s="68">
        <v>0</v>
      </c>
    </row>
    <row r="125" spans="1:44" x14ac:dyDescent="0.25">
      <c r="A125" s="58">
        <v>45343</v>
      </c>
      <c r="B125" s="52" t="s">
        <v>80</v>
      </c>
      <c r="C125" s="5" t="s">
        <v>8</v>
      </c>
      <c r="D125" s="6" t="s">
        <v>139</v>
      </c>
      <c r="E125" s="59">
        <v>2009498</v>
      </c>
      <c r="F125" s="69"/>
      <c r="G125" s="61"/>
      <c r="H125" s="62"/>
      <c r="I125" s="59">
        <v>2009498</v>
      </c>
      <c r="J125" s="69">
        <v>0</v>
      </c>
      <c r="K125" s="7">
        <v>963.68</v>
      </c>
      <c r="L125" s="7">
        <v>36785.65</v>
      </c>
      <c r="M125" s="70">
        <v>2009498</v>
      </c>
      <c r="N125" s="65">
        <v>1022640</v>
      </c>
      <c r="O125" s="29"/>
      <c r="P125" s="29"/>
      <c r="Q125" s="29">
        <v>1033900</v>
      </c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66">
        <v>0</v>
      </c>
      <c r="AM125" s="67">
        <v>-11260</v>
      </c>
      <c r="AN125" s="68">
        <v>0</v>
      </c>
    </row>
    <row r="126" spans="1:44" x14ac:dyDescent="0.25">
      <c r="A126" s="58">
        <v>45343</v>
      </c>
      <c r="B126" s="52" t="s">
        <v>80</v>
      </c>
      <c r="C126" s="5" t="s">
        <v>8</v>
      </c>
      <c r="D126" s="6" t="s">
        <v>140</v>
      </c>
      <c r="E126" s="59">
        <v>689289</v>
      </c>
      <c r="F126" s="69"/>
      <c r="G126" s="61"/>
      <c r="H126" s="62"/>
      <c r="I126" s="59">
        <v>689289</v>
      </c>
      <c r="J126" s="69">
        <v>0</v>
      </c>
      <c r="K126" s="7">
        <v>963.68</v>
      </c>
      <c r="L126" s="7">
        <v>36785.65</v>
      </c>
      <c r="M126" s="70">
        <v>689289</v>
      </c>
      <c r="N126" s="65">
        <v>464403</v>
      </c>
      <c r="O126" s="29"/>
      <c r="P126" s="29"/>
      <c r="Q126" s="29">
        <v>466100</v>
      </c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66">
        <v>0</v>
      </c>
      <c r="AM126" s="67">
        <v>-1697</v>
      </c>
      <c r="AN126" s="68">
        <v>0</v>
      </c>
      <c r="AR126" s="58"/>
    </row>
    <row r="127" spans="1:44" x14ac:dyDescent="0.25">
      <c r="A127" s="58">
        <v>45343</v>
      </c>
      <c r="B127" s="52" t="s">
        <v>80</v>
      </c>
      <c r="C127" s="5" t="s">
        <v>8</v>
      </c>
      <c r="D127" s="6" t="s">
        <v>133</v>
      </c>
      <c r="E127" s="59"/>
      <c r="F127" s="69">
        <v>314.5</v>
      </c>
      <c r="G127" s="61"/>
      <c r="H127" s="62"/>
      <c r="I127" s="59">
        <v>0</v>
      </c>
      <c r="J127" s="69">
        <v>314.5</v>
      </c>
      <c r="K127" s="7">
        <v>963.68</v>
      </c>
      <c r="L127" s="7">
        <v>36785.65</v>
      </c>
      <c r="M127" s="70">
        <v>303077.36</v>
      </c>
      <c r="N127" s="65">
        <v>358.9543999999878</v>
      </c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66">
        <v>-1685.7200000000043</v>
      </c>
      <c r="AM127" s="67">
        <v>2044.6743999999921</v>
      </c>
      <c r="AN127" s="68">
        <v>0</v>
      </c>
    </row>
    <row r="128" spans="1:44" x14ac:dyDescent="0.25">
      <c r="A128" s="58">
        <v>45343</v>
      </c>
      <c r="B128" s="52" t="s">
        <v>80</v>
      </c>
      <c r="C128" s="5" t="s">
        <v>7</v>
      </c>
      <c r="D128" s="6" t="s">
        <v>157</v>
      </c>
      <c r="E128" s="59"/>
      <c r="F128" s="69">
        <v>641</v>
      </c>
      <c r="G128" s="61"/>
      <c r="H128" s="62"/>
      <c r="I128" s="59">
        <v>0</v>
      </c>
      <c r="J128" s="69">
        <v>641</v>
      </c>
      <c r="K128" s="7">
        <v>963.68</v>
      </c>
      <c r="L128" s="7">
        <v>36785.65</v>
      </c>
      <c r="M128" s="70">
        <v>617718.88</v>
      </c>
      <c r="N128" s="65">
        <v>-3435.7600000000093</v>
      </c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66">
        <v>-3435.7600000000089</v>
      </c>
      <c r="AM128" s="67">
        <v>-4.5474735088646412E-13</v>
      </c>
      <c r="AN128" s="68">
        <v>0</v>
      </c>
    </row>
    <row r="129" spans="1:44" x14ac:dyDescent="0.25">
      <c r="A129" s="72">
        <v>45343</v>
      </c>
      <c r="B129" s="53" t="s">
        <v>80</v>
      </c>
      <c r="C129" s="38" t="s">
        <v>142</v>
      </c>
      <c r="D129" s="39" t="s">
        <v>143</v>
      </c>
      <c r="E129" s="73"/>
      <c r="F129" s="74">
        <v>322.18</v>
      </c>
      <c r="G129" s="73"/>
      <c r="H129" s="74"/>
      <c r="I129" s="73">
        <v>0</v>
      </c>
      <c r="J129" s="74">
        <v>322.18</v>
      </c>
      <c r="K129" s="40">
        <v>963.68</v>
      </c>
      <c r="L129" s="40">
        <v>36785.65</v>
      </c>
      <c r="M129" s="75">
        <v>310478.42239999998</v>
      </c>
      <c r="N129" s="76">
        <v>-1726.8847999999998</v>
      </c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8">
        <v>-1726.8848000000044</v>
      </c>
      <c r="AM129" s="79">
        <v>4.5474735088646412E-12</v>
      </c>
      <c r="AN129" s="80">
        <v>0</v>
      </c>
      <c r="AO129" s="81"/>
    </row>
    <row r="130" spans="1:44" x14ac:dyDescent="0.25">
      <c r="A130" s="58">
        <v>45344</v>
      </c>
      <c r="B130" s="52" t="s">
        <v>80</v>
      </c>
      <c r="C130" s="5" t="s">
        <v>5</v>
      </c>
      <c r="D130" s="6" t="s">
        <v>6</v>
      </c>
      <c r="E130" s="59">
        <v>5256600</v>
      </c>
      <c r="F130" s="69"/>
      <c r="G130" s="59"/>
      <c r="H130" s="69"/>
      <c r="I130" s="59">
        <v>5256600</v>
      </c>
      <c r="J130" s="69">
        <v>0</v>
      </c>
      <c r="K130" s="37">
        <v>967.52</v>
      </c>
      <c r="L130" s="37">
        <v>36794.5</v>
      </c>
      <c r="M130" s="70">
        <v>5256600</v>
      </c>
      <c r="N130" s="65">
        <v>0</v>
      </c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66">
        <v>0</v>
      </c>
      <c r="AM130" s="67">
        <v>0</v>
      </c>
      <c r="AN130" s="68">
        <v>0</v>
      </c>
    </row>
    <row r="131" spans="1:44" x14ac:dyDescent="0.25">
      <c r="A131" s="58">
        <v>45344</v>
      </c>
      <c r="B131" s="52" t="s">
        <v>80</v>
      </c>
      <c r="C131" s="5" t="s">
        <v>5</v>
      </c>
      <c r="D131" s="6" t="s">
        <v>20</v>
      </c>
      <c r="E131" s="59">
        <v>9465044</v>
      </c>
      <c r="F131" s="69">
        <v>7960</v>
      </c>
      <c r="G131" s="61">
        <v>-10000000</v>
      </c>
      <c r="H131" s="62">
        <v>-8000</v>
      </c>
      <c r="I131" s="59">
        <v>-534956</v>
      </c>
      <c r="J131" s="69">
        <v>-40</v>
      </c>
      <c r="K131" s="7">
        <v>967.52</v>
      </c>
      <c r="L131" s="7">
        <v>36794.5</v>
      </c>
      <c r="M131" s="70">
        <v>-573656.80000000005</v>
      </c>
      <c r="N131" s="65">
        <v>-153.60000000009313</v>
      </c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66">
        <v>-153.60000000000127</v>
      </c>
      <c r="AM131" s="67">
        <v>0</v>
      </c>
      <c r="AN131" s="68">
        <v>-9.1858964879065752E-11</v>
      </c>
    </row>
    <row r="132" spans="1:44" x14ac:dyDescent="0.25">
      <c r="A132" s="58">
        <v>45344</v>
      </c>
      <c r="B132" s="52" t="s">
        <v>80</v>
      </c>
      <c r="C132" s="5" t="s">
        <v>8</v>
      </c>
      <c r="D132" s="6" t="s">
        <v>141</v>
      </c>
      <c r="E132" s="59">
        <v>5898347</v>
      </c>
      <c r="F132" s="69"/>
      <c r="G132" s="61"/>
      <c r="H132" s="62"/>
      <c r="I132" s="59">
        <v>5898347</v>
      </c>
      <c r="J132" s="69">
        <v>0</v>
      </c>
      <c r="K132" s="7">
        <v>967.52</v>
      </c>
      <c r="L132" s="7">
        <v>36794.5</v>
      </c>
      <c r="M132" s="70">
        <v>5898347</v>
      </c>
      <c r="N132" s="65">
        <v>0</v>
      </c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66">
        <v>0</v>
      </c>
      <c r="AM132" s="67">
        <v>0</v>
      </c>
      <c r="AN132" s="68">
        <v>0</v>
      </c>
    </row>
    <row r="133" spans="1:44" x14ac:dyDescent="0.25">
      <c r="A133" s="58">
        <v>45344</v>
      </c>
      <c r="B133" s="52" t="s">
        <v>80</v>
      </c>
      <c r="C133" s="5" t="s">
        <v>8</v>
      </c>
      <c r="D133" s="6" t="s">
        <v>139</v>
      </c>
      <c r="E133" s="59">
        <v>2009498</v>
      </c>
      <c r="F133" s="69"/>
      <c r="G133" s="61"/>
      <c r="H133" s="62"/>
      <c r="I133" s="59">
        <v>2009498</v>
      </c>
      <c r="J133" s="69">
        <v>0</v>
      </c>
      <c r="K133" s="7">
        <v>967.52</v>
      </c>
      <c r="L133" s="7">
        <v>36794.5</v>
      </c>
      <c r="M133" s="70">
        <v>2009498</v>
      </c>
      <c r="N133" s="65">
        <v>0</v>
      </c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66">
        <v>0</v>
      </c>
      <c r="AM133" s="67">
        <v>0</v>
      </c>
      <c r="AN133" s="68">
        <v>0</v>
      </c>
    </row>
    <row r="134" spans="1:44" x14ac:dyDescent="0.25">
      <c r="A134" s="58">
        <v>45344</v>
      </c>
      <c r="B134" s="52" t="s">
        <v>80</v>
      </c>
      <c r="C134" s="5" t="s">
        <v>8</v>
      </c>
      <c r="D134" s="6" t="s">
        <v>140</v>
      </c>
      <c r="E134" s="59">
        <v>689289</v>
      </c>
      <c r="F134" s="69"/>
      <c r="G134" s="61"/>
      <c r="H134" s="62"/>
      <c r="I134" s="59">
        <v>689289</v>
      </c>
      <c r="J134" s="69">
        <v>0</v>
      </c>
      <c r="K134" s="7">
        <v>967.52</v>
      </c>
      <c r="L134" s="7">
        <v>36794.5</v>
      </c>
      <c r="M134" s="70">
        <v>689289</v>
      </c>
      <c r="N134" s="65">
        <v>0</v>
      </c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66">
        <v>0</v>
      </c>
      <c r="AM134" s="67">
        <v>0</v>
      </c>
      <c r="AN134" s="68">
        <v>0</v>
      </c>
      <c r="AR134" s="58"/>
    </row>
    <row r="135" spans="1:44" x14ac:dyDescent="0.25">
      <c r="A135" s="58">
        <v>45344</v>
      </c>
      <c r="B135" s="52" t="s">
        <v>80</v>
      </c>
      <c r="C135" s="5" t="s">
        <v>8</v>
      </c>
      <c r="D135" s="6" t="s">
        <v>133</v>
      </c>
      <c r="E135" s="59"/>
      <c r="F135" s="69">
        <v>314.5</v>
      </c>
      <c r="G135" s="61"/>
      <c r="H135" s="62"/>
      <c r="I135" s="59">
        <v>0</v>
      </c>
      <c r="J135" s="69">
        <v>314.5</v>
      </c>
      <c r="K135" s="7">
        <v>967.52</v>
      </c>
      <c r="L135" s="7">
        <v>36794.5</v>
      </c>
      <c r="M135" s="70">
        <v>304285.03999999998</v>
      </c>
      <c r="N135" s="65">
        <v>1207.679999999993</v>
      </c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66">
        <v>1207.6800000000101</v>
      </c>
      <c r="AM135" s="67">
        <v>-1.7053025658242404E-11</v>
      </c>
      <c r="AN135" s="68">
        <v>0</v>
      </c>
    </row>
    <row r="136" spans="1:44" x14ac:dyDescent="0.25">
      <c r="A136" s="58">
        <v>45344</v>
      </c>
      <c r="B136" s="52" t="s">
        <v>80</v>
      </c>
      <c r="C136" s="5" t="s">
        <v>7</v>
      </c>
      <c r="D136" s="6" t="s">
        <v>157</v>
      </c>
      <c r="E136" s="59"/>
      <c r="F136" s="69">
        <v>641</v>
      </c>
      <c r="G136" s="61"/>
      <c r="H136" s="62"/>
      <c r="I136" s="59">
        <v>0</v>
      </c>
      <c r="J136" s="69">
        <v>641</v>
      </c>
      <c r="K136" s="7">
        <v>967.52</v>
      </c>
      <c r="L136" s="7">
        <v>36794.5</v>
      </c>
      <c r="M136" s="70">
        <v>620180.31999999995</v>
      </c>
      <c r="N136" s="65">
        <v>2461.4399999999441</v>
      </c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66">
        <v>2461.4400000000205</v>
      </c>
      <c r="AM136" s="67">
        <v>-7.6397554948925972E-11</v>
      </c>
      <c r="AN136" s="68">
        <v>0</v>
      </c>
    </row>
    <row r="137" spans="1:44" x14ac:dyDescent="0.25">
      <c r="A137" s="72">
        <v>45344</v>
      </c>
      <c r="B137" s="53" t="s">
        <v>80</v>
      </c>
      <c r="C137" s="38" t="s">
        <v>142</v>
      </c>
      <c r="D137" s="39" t="s">
        <v>143</v>
      </c>
      <c r="E137" s="73"/>
      <c r="F137" s="74">
        <v>322.18</v>
      </c>
      <c r="G137" s="73"/>
      <c r="H137" s="74"/>
      <c r="I137" s="73">
        <v>0</v>
      </c>
      <c r="J137" s="74">
        <v>322.18</v>
      </c>
      <c r="K137" s="40">
        <v>967.52</v>
      </c>
      <c r="L137" s="40">
        <v>36794.5</v>
      </c>
      <c r="M137" s="75">
        <v>311715.59360000002</v>
      </c>
      <c r="N137" s="76">
        <v>1237.1712000000407</v>
      </c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8">
        <v>1237.1712000000102</v>
      </c>
      <c r="AM137" s="79">
        <v>3.0468072509393096E-11</v>
      </c>
      <c r="AN137" s="80">
        <v>0</v>
      </c>
      <c r="AO137" s="81"/>
    </row>
    <row r="138" spans="1:44" x14ac:dyDescent="0.25">
      <c r="A138" s="58">
        <v>45346</v>
      </c>
      <c r="B138" s="52" t="s">
        <v>80</v>
      </c>
      <c r="C138" s="5" t="s">
        <v>5</v>
      </c>
      <c r="D138" s="6" t="s">
        <v>6</v>
      </c>
      <c r="E138" s="59">
        <v>8707474</v>
      </c>
      <c r="F138" s="69"/>
      <c r="G138" s="59"/>
      <c r="H138" s="69"/>
      <c r="I138" s="59">
        <v>8707474</v>
      </c>
      <c r="J138" s="69">
        <v>0</v>
      </c>
      <c r="K138" s="37">
        <v>972.77</v>
      </c>
      <c r="L138" s="37">
        <v>36812.199999999997</v>
      </c>
      <c r="M138" s="70">
        <v>8707474</v>
      </c>
      <c r="N138" s="65">
        <v>3450874</v>
      </c>
      <c r="O138" s="29">
        <v>1843156.9320035039</v>
      </c>
      <c r="P138" s="29">
        <v>1607717.0679964961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66">
        <v>0</v>
      </c>
      <c r="AM138" s="67">
        <v>0</v>
      </c>
      <c r="AN138" s="68">
        <v>0</v>
      </c>
    </row>
    <row r="139" spans="1:44" x14ac:dyDescent="0.25">
      <c r="A139" s="58">
        <v>45346</v>
      </c>
      <c r="B139" s="52" t="s">
        <v>80</v>
      </c>
      <c r="C139" s="5" t="s">
        <v>5</v>
      </c>
      <c r="D139" s="6" t="s">
        <v>20</v>
      </c>
      <c r="E139" s="59">
        <v>9286234</v>
      </c>
      <c r="F139" s="69">
        <v>7319.67</v>
      </c>
      <c r="G139" s="61">
        <v>-10000000</v>
      </c>
      <c r="H139" s="62">
        <v>-8000</v>
      </c>
      <c r="I139" s="59">
        <v>-713766</v>
      </c>
      <c r="J139" s="69">
        <v>-680.32999999999993</v>
      </c>
      <c r="K139" s="7">
        <v>972.77</v>
      </c>
      <c r="L139" s="7">
        <v>36812.199999999997</v>
      </c>
      <c r="M139" s="70">
        <v>-1375570.6140999999</v>
      </c>
      <c r="N139" s="65">
        <v>-801913.81409999984</v>
      </c>
      <c r="O139" s="29"/>
      <c r="P139" s="29"/>
      <c r="Q139" s="29">
        <v>-622893.81410000008</v>
      </c>
      <c r="R139" s="29"/>
      <c r="S139" s="29"/>
      <c r="T139" s="29"/>
      <c r="U139" s="29"/>
      <c r="V139" s="29"/>
      <c r="W139" s="29">
        <v>-12330</v>
      </c>
      <c r="X139" s="29"/>
      <c r="Y139" s="29"/>
      <c r="Z139" s="29">
        <v>-90190</v>
      </c>
      <c r="AA139" s="29">
        <v>-24230</v>
      </c>
      <c r="AB139" s="29"/>
      <c r="AC139" s="29">
        <v>-5070</v>
      </c>
      <c r="AD139" s="29"/>
      <c r="AE139" s="29"/>
      <c r="AF139" s="29">
        <v>-46990</v>
      </c>
      <c r="AG139" s="29"/>
      <c r="AH139" s="29"/>
      <c r="AI139" s="29"/>
      <c r="AJ139" s="29"/>
      <c r="AK139" s="29"/>
      <c r="AL139" s="66">
        <v>-3571.7324999999996</v>
      </c>
      <c r="AM139" s="67">
        <v>0</v>
      </c>
      <c r="AN139" s="68">
        <v>3361.7325000002747</v>
      </c>
    </row>
    <row r="140" spans="1:44" x14ac:dyDescent="0.25">
      <c r="A140" s="58">
        <v>45346</v>
      </c>
      <c r="B140" s="52" t="s">
        <v>80</v>
      </c>
      <c r="C140" s="5" t="s">
        <v>8</v>
      </c>
      <c r="D140" s="6" t="s">
        <v>141</v>
      </c>
      <c r="E140" s="59">
        <v>5900634</v>
      </c>
      <c r="F140" s="69"/>
      <c r="G140" s="61"/>
      <c r="H140" s="62"/>
      <c r="I140" s="59">
        <v>5900634</v>
      </c>
      <c r="J140" s="69">
        <v>0</v>
      </c>
      <c r="K140" s="7">
        <v>972.77</v>
      </c>
      <c r="L140" s="7">
        <v>36812.199999999997</v>
      </c>
      <c r="M140" s="70">
        <v>5900634</v>
      </c>
      <c r="N140" s="65">
        <v>2287</v>
      </c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66">
        <v>0</v>
      </c>
      <c r="AM140" s="67">
        <v>2287</v>
      </c>
      <c r="AN140" s="68">
        <v>0</v>
      </c>
    </row>
    <row r="141" spans="1:44" x14ac:dyDescent="0.25">
      <c r="A141" s="58">
        <v>45346</v>
      </c>
      <c r="B141" s="52" t="s">
        <v>80</v>
      </c>
      <c r="C141" s="5" t="s">
        <v>8</v>
      </c>
      <c r="D141" s="6" t="s">
        <v>139</v>
      </c>
      <c r="E141" s="59">
        <v>2080987</v>
      </c>
      <c r="F141" s="69"/>
      <c r="G141" s="61"/>
      <c r="H141" s="62"/>
      <c r="I141" s="59">
        <v>2080987</v>
      </c>
      <c r="J141" s="69">
        <v>0</v>
      </c>
      <c r="K141" s="7">
        <v>972.77</v>
      </c>
      <c r="L141" s="7">
        <v>36812.199999999997</v>
      </c>
      <c r="M141" s="70">
        <v>2080987</v>
      </c>
      <c r="N141" s="65">
        <v>71489</v>
      </c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66">
        <v>0</v>
      </c>
      <c r="AM141" s="67">
        <v>71489</v>
      </c>
      <c r="AN141" s="68">
        <v>0</v>
      </c>
    </row>
    <row r="142" spans="1:44" x14ac:dyDescent="0.25">
      <c r="A142" s="58">
        <v>45346</v>
      </c>
      <c r="B142" s="52" t="s">
        <v>80</v>
      </c>
      <c r="C142" s="5" t="s">
        <v>8</v>
      </c>
      <c r="D142" s="6" t="s">
        <v>140</v>
      </c>
      <c r="E142" s="59">
        <v>703485</v>
      </c>
      <c r="F142" s="69"/>
      <c r="G142" s="61"/>
      <c r="H142" s="62"/>
      <c r="I142" s="59">
        <v>703485</v>
      </c>
      <c r="J142" s="69">
        <v>0</v>
      </c>
      <c r="K142" s="7">
        <v>972.77</v>
      </c>
      <c r="L142" s="7">
        <v>36812.199999999997</v>
      </c>
      <c r="M142" s="70">
        <v>703485</v>
      </c>
      <c r="N142" s="65">
        <v>14196</v>
      </c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66">
        <v>0</v>
      </c>
      <c r="AM142" s="67">
        <v>14196</v>
      </c>
      <c r="AN142" s="68">
        <v>0</v>
      </c>
      <c r="AR142" s="58"/>
    </row>
    <row r="143" spans="1:44" x14ac:dyDescent="0.25">
      <c r="A143" s="58">
        <v>45346</v>
      </c>
      <c r="B143" s="52" t="s">
        <v>80</v>
      </c>
      <c r="C143" s="5" t="s">
        <v>8</v>
      </c>
      <c r="D143" s="6" t="s">
        <v>133</v>
      </c>
      <c r="E143" s="59"/>
      <c r="F143" s="69">
        <v>318.24</v>
      </c>
      <c r="G143" s="61"/>
      <c r="H143" s="62"/>
      <c r="I143" s="59">
        <v>0</v>
      </c>
      <c r="J143" s="69">
        <v>318.24</v>
      </c>
      <c r="K143" s="7">
        <v>972.77</v>
      </c>
      <c r="L143" s="7">
        <v>36812.199999999997</v>
      </c>
      <c r="M143" s="70">
        <v>309574.3248</v>
      </c>
      <c r="N143" s="65">
        <v>5289.2848000000231</v>
      </c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66">
        <v>1670.76</v>
      </c>
      <c r="AM143" s="67">
        <v>3618.5248000000229</v>
      </c>
      <c r="AN143" s="68">
        <v>0</v>
      </c>
    </row>
    <row r="144" spans="1:44" x14ac:dyDescent="0.25">
      <c r="A144" s="58">
        <v>45346</v>
      </c>
      <c r="B144" s="52" t="s">
        <v>80</v>
      </c>
      <c r="C144" s="5" t="s">
        <v>7</v>
      </c>
      <c r="D144" s="6" t="s">
        <v>157</v>
      </c>
      <c r="E144" s="59"/>
      <c r="F144" s="69">
        <v>641</v>
      </c>
      <c r="G144" s="61"/>
      <c r="H144" s="62"/>
      <c r="I144" s="59">
        <v>0</v>
      </c>
      <c r="J144" s="69">
        <v>641</v>
      </c>
      <c r="K144" s="7">
        <v>972.77</v>
      </c>
      <c r="L144" s="7">
        <v>36812.199999999997</v>
      </c>
      <c r="M144" s="70">
        <v>623545.56999999995</v>
      </c>
      <c r="N144" s="65">
        <v>3365.25</v>
      </c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66">
        <v>3365.25</v>
      </c>
      <c r="AM144" s="67">
        <v>0</v>
      </c>
      <c r="AN144" s="68">
        <v>0</v>
      </c>
    </row>
    <row r="145" spans="1:44" x14ac:dyDescent="0.25">
      <c r="A145" s="72">
        <v>45346</v>
      </c>
      <c r="B145" s="53" t="s">
        <v>80</v>
      </c>
      <c r="C145" s="38" t="s">
        <v>142</v>
      </c>
      <c r="D145" s="39" t="s">
        <v>143</v>
      </c>
      <c r="E145" s="73"/>
      <c r="F145" s="74">
        <v>429.76</v>
      </c>
      <c r="G145" s="73"/>
      <c r="H145" s="74"/>
      <c r="I145" s="73">
        <v>0</v>
      </c>
      <c r="J145" s="74">
        <v>429.76</v>
      </c>
      <c r="K145" s="40">
        <v>972.77</v>
      </c>
      <c r="L145" s="40">
        <v>36812.199999999997</v>
      </c>
      <c r="M145" s="75">
        <v>418057.63519999996</v>
      </c>
      <c r="N145" s="76">
        <v>106342.04159999994</v>
      </c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8">
        <v>2256.2399999999998</v>
      </c>
      <c r="AM145" s="79">
        <v>104085.80159999993</v>
      </c>
      <c r="AN145" s="80">
        <v>0</v>
      </c>
      <c r="AO145" s="81"/>
    </row>
    <row r="146" spans="1:44" x14ac:dyDescent="0.25">
      <c r="A146" s="58">
        <v>45347</v>
      </c>
      <c r="B146" s="52" t="s">
        <v>80</v>
      </c>
      <c r="C146" s="5" t="s">
        <v>5</v>
      </c>
      <c r="D146" s="6" t="s">
        <v>6</v>
      </c>
      <c r="E146" s="59">
        <v>8707474</v>
      </c>
      <c r="F146" s="69"/>
      <c r="G146" s="59"/>
      <c r="H146" s="69"/>
      <c r="I146" s="59">
        <v>8707474</v>
      </c>
      <c r="J146" s="69">
        <v>0</v>
      </c>
      <c r="K146" s="37">
        <v>972.77</v>
      </c>
      <c r="L146" s="37">
        <v>36821.06</v>
      </c>
      <c r="M146" s="70">
        <v>8707474</v>
      </c>
      <c r="N146" s="65">
        <v>0</v>
      </c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66">
        <v>0</v>
      </c>
      <c r="AM146" s="67">
        <v>0</v>
      </c>
      <c r="AN146" s="68">
        <v>0</v>
      </c>
    </row>
    <row r="147" spans="1:44" x14ac:dyDescent="0.25">
      <c r="A147" s="58">
        <v>45347</v>
      </c>
      <c r="B147" s="52" t="s">
        <v>80</v>
      </c>
      <c r="C147" s="5" t="s">
        <v>5</v>
      </c>
      <c r="D147" s="6" t="s">
        <v>20</v>
      </c>
      <c r="E147" s="59">
        <v>9196276</v>
      </c>
      <c r="F147" s="69">
        <v>7299.67</v>
      </c>
      <c r="G147" s="61">
        <v>-10000000</v>
      </c>
      <c r="H147" s="62">
        <v>-8000</v>
      </c>
      <c r="I147" s="59">
        <v>-803724</v>
      </c>
      <c r="J147" s="69">
        <v>-700.32999999999993</v>
      </c>
      <c r="K147" s="7">
        <v>972.77</v>
      </c>
      <c r="L147" s="7">
        <v>36821.06</v>
      </c>
      <c r="M147" s="70">
        <v>-1484984.0140999998</v>
      </c>
      <c r="N147" s="65">
        <v>-109413.39999999991</v>
      </c>
      <c r="O147" s="29"/>
      <c r="P147" s="29"/>
      <c r="Q147" s="29"/>
      <c r="R147" s="29">
        <v>-7000</v>
      </c>
      <c r="S147" s="29"/>
      <c r="T147" s="29"/>
      <c r="U147" s="29"/>
      <c r="V147" s="29"/>
      <c r="W147" s="29">
        <v>-13708</v>
      </c>
      <c r="X147" s="29">
        <v>-44460</v>
      </c>
      <c r="Y147" s="29"/>
      <c r="Z147" s="29">
        <v>-14760</v>
      </c>
      <c r="AA147" s="29"/>
      <c r="AB147" s="29"/>
      <c r="AC147" s="29">
        <v>-10050</v>
      </c>
      <c r="AD147" s="29"/>
      <c r="AE147" s="29">
        <v>-19455.400000000001</v>
      </c>
      <c r="AF147" s="29"/>
      <c r="AG147" s="29"/>
      <c r="AH147" s="29"/>
      <c r="AI147" s="29"/>
      <c r="AJ147" s="29"/>
      <c r="AK147" s="29"/>
      <c r="AL147" s="66">
        <v>0</v>
      </c>
      <c r="AM147" s="67">
        <v>0</v>
      </c>
      <c r="AN147" s="68">
        <v>20.000000000087311</v>
      </c>
    </row>
    <row r="148" spans="1:44" x14ac:dyDescent="0.25">
      <c r="A148" s="58">
        <v>45347</v>
      </c>
      <c r="B148" s="52" t="s">
        <v>80</v>
      </c>
      <c r="C148" s="5" t="s">
        <v>8</v>
      </c>
      <c r="D148" s="6" t="s">
        <v>141</v>
      </c>
      <c r="E148" s="59">
        <v>5900634</v>
      </c>
      <c r="F148" s="69"/>
      <c r="G148" s="61"/>
      <c r="H148" s="62"/>
      <c r="I148" s="59">
        <v>5900634</v>
      </c>
      <c r="J148" s="69">
        <v>0</v>
      </c>
      <c r="K148" s="7">
        <v>972.77</v>
      </c>
      <c r="L148" s="7">
        <v>36821.06</v>
      </c>
      <c r="M148" s="70">
        <v>5900634</v>
      </c>
      <c r="N148" s="65">
        <v>0</v>
      </c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66">
        <v>0</v>
      </c>
      <c r="AM148" s="67">
        <v>0</v>
      </c>
      <c r="AN148" s="68">
        <v>0</v>
      </c>
    </row>
    <row r="149" spans="1:44" x14ac:dyDescent="0.25">
      <c r="A149" s="58">
        <v>45347</v>
      </c>
      <c r="B149" s="52" t="s">
        <v>80</v>
      </c>
      <c r="C149" s="5" t="s">
        <v>8</v>
      </c>
      <c r="D149" s="6" t="s">
        <v>139</v>
      </c>
      <c r="E149" s="59">
        <v>2080987</v>
      </c>
      <c r="F149" s="69"/>
      <c r="G149" s="61"/>
      <c r="H149" s="62"/>
      <c r="I149" s="59">
        <v>2080987</v>
      </c>
      <c r="J149" s="69">
        <v>0</v>
      </c>
      <c r="K149" s="7">
        <v>972.77</v>
      </c>
      <c r="L149" s="7">
        <v>36821.06</v>
      </c>
      <c r="M149" s="70">
        <v>2080987</v>
      </c>
      <c r="N149" s="65">
        <v>0</v>
      </c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66">
        <v>0</v>
      </c>
      <c r="AM149" s="67">
        <v>0</v>
      </c>
      <c r="AN149" s="68">
        <v>0</v>
      </c>
    </row>
    <row r="150" spans="1:44" x14ac:dyDescent="0.25">
      <c r="A150" s="58">
        <v>45347</v>
      </c>
      <c r="B150" s="52" t="s">
        <v>80</v>
      </c>
      <c r="C150" s="5" t="s">
        <v>8</v>
      </c>
      <c r="D150" s="6" t="s">
        <v>140</v>
      </c>
      <c r="E150" s="59">
        <v>703485</v>
      </c>
      <c r="F150" s="69"/>
      <c r="G150" s="61"/>
      <c r="H150" s="62"/>
      <c r="I150" s="59">
        <v>703485</v>
      </c>
      <c r="J150" s="69">
        <v>0</v>
      </c>
      <c r="K150" s="7">
        <v>972.77</v>
      </c>
      <c r="L150" s="7">
        <v>36821.06</v>
      </c>
      <c r="M150" s="70">
        <v>703485</v>
      </c>
      <c r="N150" s="65">
        <v>0</v>
      </c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66">
        <v>0</v>
      </c>
      <c r="AM150" s="67">
        <v>0</v>
      </c>
      <c r="AN150" s="68">
        <v>0</v>
      </c>
      <c r="AR150" s="58"/>
    </row>
    <row r="151" spans="1:44" x14ac:dyDescent="0.25">
      <c r="A151" s="58">
        <v>45347</v>
      </c>
      <c r="B151" s="52" t="s">
        <v>80</v>
      </c>
      <c r="C151" s="5" t="s">
        <v>8</v>
      </c>
      <c r="D151" s="6" t="s">
        <v>133</v>
      </c>
      <c r="E151" s="59"/>
      <c r="F151" s="69">
        <v>318.24</v>
      </c>
      <c r="G151" s="61"/>
      <c r="H151" s="62"/>
      <c r="I151" s="59">
        <v>0</v>
      </c>
      <c r="J151" s="69">
        <v>318.24</v>
      </c>
      <c r="K151" s="7">
        <v>972.77</v>
      </c>
      <c r="L151" s="7">
        <v>36821.06</v>
      </c>
      <c r="M151" s="70">
        <v>309574.3248</v>
      </c>
      <c r="N151" s="65">
        <v>0</v>
      </c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66">
        <v>0</v>
      </c>
      <c r="AM151" s="67">
        <v>0</v>
      </c>
      <c r="AN151" s="68">
        <v>0</v>
      </c>
    </row>
    <row r="152" spans="1:44" x14ac:dyDescent="0.25">
      <c r="A152" s="58">
        <v>45347</v>
      </c>
      <c r="B152" s="52" t="s">
        <v>80</v>
      </c>
      <c r="C152" s="5" t="s">
        <v>7</v>
      </c>
      <c r="D152" s="6" t="s">
        <v>157</v>
      </c>
      <c r="E152" s="59"/>
      <c r="F152" s="69">
        <v>641</v>
      </c>
      <c r="G152" s="61"/>
      <c r="H152" s="62"/>
      <c r="I152" s="59">
        <v>0</v>
      </c>
      <c r="J152" s="69">
        <v>641</v>
      </c>
      <c r="K152" s="7">
        <v>972.77</v>
      </c>
      <c r="L152" s="7">
        <v>36821.06</v>
      </c>
      <c r="M152" s="70">
        <v>623545.56999999995</v>
      </c>
      <c r="N152" s="65">
        <v>0</v>
      </c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66">
        <v>0</v>
      </c>
      <c r="AM152" s="67">
        <v>0</v>
      </c>
      <c r="AN152" s="68">
        <v>0</v>
      </c>
    </row>
    <row r="153" spans="1:44" x14ac:dyDescent="0.25">
      <c r="A153" s="72">
        <v>45347</v>
      </c>
      <c r="B153" s="53" t="s">
        <v>80</v>
      </c>
      <c r="C153" s="38" t="s">
        <v>142</v>
      </c>
      <c r="D153" s="39" t="s">
        <v>143</v>
      </c>
      <c r="E153" s="73"/>
      <c r="F153" s="74">
        <v>442.16</v>
      </c>
      <c r="G153" s="73"/>
      <c r="H153" s="74"/>
      <c r="I153" s="73">
        <v>0</v>
      </c>
      <c r="J153" s="74">
        <v>442.16</v>
      </c>
      <c r="K153" s="40">
        <v>972.77</v>
      </c>
      <c r="L153" s="40">
        <v>36821.06</v>
      </c>
      <c r="M153" s="75">
        <v>430119.98320000002</v>
      </c>
      <c r="N153" s="76">
        <v>12062.348000000056</v>
      </c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8">
        <v>0</v>
      </c>
      <c r="AM153" s="79">
        <v>12062.348000000056</v>
      </c>
      <c r="AN153" s="80">
        <v>0</v>
      </c>
      <c r="AO153" s="81"/>
    </row>
    <row r="154" spans="1:44" x14ac:dyDescent="0.25">
      <c r="A154" s="58">
        <v>45348</v>
      </c>
      <c r="B154" s="52" t="s">
        <v>80</v>
      </c>
      <c r="C154" s="5" t="s">
        <v>5</v>
      </c>
      <c r="D154" s="6" t="s">
        <v>6</v>
      </c>
      <c r="E154" s="59">
        <v>8141858</v>
      </c>
      <c r="F154" s="69"/>
      <c r="G154" s="59"/>
      <c r="H154" s="69"/>
      <c r="I154" s="59">
        <v>8141858</v>
      </c>
      <c r="J154" s="69">
        <v>0</v>
      </c>
      <c r="K154" s="37">
        <v>983.76</v>
      </c>
      <c r="L154" s="37">
        <v>36829.919999999998</v>
      </c>
      <c r="M154" s="70">
        <v>8141858</v>
      </c>
      <c r="N154" s="65">
        <v>-565616</v>
      </c>
      <c r="O154" s="29"/>
      <c r="P154" s="29"/>
      <c r="Q154" s="29">
        <v>-545626</v>
      </c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>
        <v>-20000</v>
      </c>
      <c r="AF154" s="29"/>
      <c r="AG154" s="29"/>
      <c r="AH154" s="29"/>
      <c r="AI154" s="29"/>
      <c r="AJ154" s="29"/>
      <c r="AK154" s="29"/>
      <c r="AL154" s="66">
        <v>0</v>
      </c>
      <c r="AM154" s="67">
        <v>0</v>
      </c>
      <c r="AN154" s="68">
        <v>10</v>
      </c>
    </row>
    <row r="155" spans="1:44" x14ac:dyDescent="0.25">
      <c r="A155" s="58">
        <v>45348</v>
      </c>
      <c r="B155" s="52" t="s">
        <v>80</v>
      </c>
      <c r="C155" s="5" t="s">
        <v>5</v>
      </c>
      <c r="D155" s="6" t="s">
        <v>20</v>
      </c>
      <c r="E155" s="59">
        <v>9616482</v>
      </c>
      <c r="F155" s="69">
        <v>7299.67</v>
      </c>
      <c r="G155" s="61">
        <v>-10000000</v>
      </c>
      <c r="H155" s="62">
        <v>-8000</v>
      </c>
      <c r="I155" s="59">
        <v>-383518</v>
      </c>
      <c r="J155" s="69">
        <v>-700.32999999999993</v>
      </c>
      <c r="K155" s="7">
        <v>983.76</v>
      </c>
      <c r="L155" s="7">
        <v>36829.919999999998</v>
      </c>
      <c r="M155" s="70">
        <v>-1072474.6407999999</v>
      </c>
      <c r="N155" s="65">
        <v>412509.37329999986</v>
      </c>
      <c r="O155" s="29"/>
      <c r="P155" s="29"/>
      <c r="Q155" s="29">
        <v>545626</v>
      </c>
      <c r="R155" s="29"/>
      <c r="S155" s="29"/>
      <c r="T155" s="29"/>
      <c r="U155" s="29"/>
      <c r="V155" s="29"/>
      <c r="W155" s="29"/>
      <c r="X155" s="29"/>
      <c r="Y155" s="29"/>
      <c r="Z155" s="29"/>
      <c r="AA155" s="29">
        <v>-8560</v>
      </c>
      <c r="AB155" s="29"/>
      <c r="AC155" s="29">
        <v>-4949</v>
      </c>
      <c r="AD155" s="29"/>
      <c r="AE155" s="29"/>
      <c r="AF155" s="29">
        <v>-111401</v>
      </c>
      <c r="AG155" s="29"/>
      <c r="AH155" s="29"/>
      <c r="AI155" s="29"/>
      <c r="AJ155" s="29"/>
      <c r="AK155" s="29"/>
      <c r="AL155" s="66">
        <v>-7696.6267000000053</v>
      </c>
      <c r="AM155" s="67">
        <v>0</v>
      </c>
      <c r="AN155" s="68">
        <v>-510.00000000011642</v>
      </c>
    </row>
    <row r="156" spans="1:44" x14ac:dyDescent="0.25">
      <c r="A156" s="58">
        <v>45348</v>
      </c>
      <c r="B156" s="52" t="s">
        <v>80</v>
      </c>
      <c r="C156" s="5" t="s">
        <v>8</v>
      </c>
      <c r="D156" s="6" t="s">
        <v>141</v>
      </c>
      <c r="E156" s="59">
        <v>5904391</v>
      </c>
      <c r="F156" s="69"/>
      <c r="G156" s="61"/>
      <c r="H156" s="62"/>
      <c r="I156" s="59">
        <v>5904391</v>
      </c>
      <c r="J156" s="69">
        <v>0</v>
      </c>
      <c r="K156" s="7">
        <v>983.76</v>
      </c>
      <c r="L156" s="7">
        <v>36829.919999999998</v>
      </c>
      <c r="M156" s="70">
        <v>5904391</v>
      </c>
      <c r="N156" s="65">
        <v>3757</v>
      </c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66">
        <v>0</v>
      </c>
      <c r="AM156" s="67">
        <v>3757</v>
      </c>
      <c r="AN156" s="68">
        <v>0</v>
      </c>
    </row>
    <row r="157" spans="1:44" x14ac:dyDescent="0.25">
      <c r="A157" s="58">
        <v>45348</v>
      </c>
      <c r="B157" s="52" t="s">
        <v>80</v>
      </c>
      <c r="C157" s="5" t="s">
        <v>8</v>
      </c>
      <c r="D157" s="6" t="s">
        <v>139</v>
      </c>
      <c r="E157" s="59">
        <v>2089329</v>
      </c>
      <c r="F157" s="69"/>
      <c r="G157" s="61"/>
      <c r="H157" s="62"/>
      <c r="I157" s="59">
        <v>2089329</v>
      </c>
      <c r="J157" s="69">
        <v>0</v>
      </c>
      <c r="K157" s="7">
        <v>983.76</v>
      </c>
      <c r="L157" s="7">
        <v>36829.919999999998</v>
      </c>
      <c r="M157" s="70">
        <v>2089329</v>
      </c>
      <c r="N157" s="65">
        <v>8342</v>
      </c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66">
        <v>0</v>
      </c>
      <c r="AM157" s="67">
        <v>8342</v>
      </c>
      <c r="AN157" s="68">
        <v>0</v>
      </c>
    </row>
    <row r="158" spans="1:44" x14ac:dyDescent="0.25">
      <c r="A158" s="58">
        <v>45348</v>
      </c>
      <c r="B158" s="52" t="s">
        <v>80</v>
      </c>
      <c r="C158" s="5" t="s">
        <v>8</v>
      </c>
      <c r="D158" s="6" t="s">
        <v>140</v>
      </c>
      <c r="E158" s="59">
        <v>704884</v>
      </c>
      <c r="F158" s="69"/>
      <c r="G158" s="61"/>
      <c r="H158" s="62"/>
      <c r="I158" s="59">
        <v>704884</v>
      </c>
      <c r="J158" s="69">
        <v>0</v>
      </c>
      <c r="K158" s="7">
        <v>983.76</v>
      </c>
      <c r="L158" s="7">
        <v>36829.919999999998</v>
      </c>
      <c r="M158" s="70">
        <v>704884</v>
      </c>
      <c r="N158" s="65">
        <v>1399</v>
      </c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66">
        <v>0</v>
      </c>
      <c r="AM158" s="67">
        <v>1399</v>
      </c>
      <c r="AN158" s="68">
        <v>0</v>
      </c>
      <c r="AR158" s="58"/>
    </row>
    <row r="159" spans="1:44" x14ac:dyDescent="0.25">
      <c r="A159" s="58">
        <v>45348</v>
      </c>
      <c r="B159" s="52" t="s">
        <v>80</v>
      </c>
      <c r="C159" s="5" t="s">
        <v>8</v>
      </c>
      <c r="D159" s="6" t="s">
        <v>133</v>
      </c>
      <c r="E159" s="59"/>
      <c r="F159" s="69">
        <v>317</v>
      </c>
      <c r="G159" s="61"/>
      <c r="H159" s="62"/>
      <c r="I159" s="59">
        <v>0</v>
      </c>
      <c r="J159" s="69">
        <v>317</v>
      </c>
      <c r="K159" s="7">
        <v>983.76</v>
      </c>
      <c r="L159" s="7">
        <v>36829.919999999998</v>
      </c>
      <c r="M159" s="70">
        <v>311851.92</v>
      </c>
      <c r="N159" s="65">
        <v>2277.5951999999816</v>
      </c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66">
        <v>3483.8300000000027</v>
      </c>
      <c r="AM159" s="67">
        <v>-1206.2348000000211</v>
      </c>
      <c r="AN159" s="68">
        <v>0</v>
      </c>
    </row>
    <row r="160" spans="1:44" x14ac:dyDescent="0.25">
      <c r="A160" s="58">
        <v>45348</v>
      </c>
      <c r="B160" s="52" t="s">
        <v>80</v>
      </c>
      <c r="C160" s="5" t="s">
        <v>7</v>
      </c>
      <c r="D160" s="6" t="s">
        <v>157</v>
      </c>
      <c r="E160" s="59"/>
      <c r="F160" s="69">
        <v>641.80999999999995</v>
      </c>
      <c r="G160" s="61"/>
      <c r="H160" s="62"/>
      <c r="I160" s="59">
        <v>0</v>
      </c>
      <c r="J160" s="69">
        <v>641.80999999999995</v>
      </c>
      <c r="K160" s="7">
        <v>983.76</v>
      </c>
      <c r="L160" s="7">
        <v>36829.919999999998</v>
      </c>
      <c r="M160" s="70">
        <v>631387.00559999992</v>
      </c>
      <c r="N160" s="65">
        <v>7841.435599999968</v>
      </c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66">
        <v>7053.4919000000054</v>
      </c>
      <c r="AM160" s="67">
        <v>787.94369999996252</v>
      </c>
      <c r="AN160" s="68">
        <v>0</v>
      </c>
    </row>
    <row r="161" spans="1:44" x14ac:dyDescent="0.25">
      <c r="A161" s="72">
        <v>45348</v>
      </c>
      <c r="B161" s="53" t="s">
        <v>80</v>
      </c>
      <c r="C161" s="38" t="s">
        <v>142</v>
      </c>
      <c r="D161" s="39" t="s">
        <v>143</v>
      </c>
      <c r="E161" s="73"/>
      <c r="F161" s="74">
        <v>414.17</v>
      </c>
      <c r="G161" s="73"/>
      <c r="H161" s="74"/>
      <c r="I161" s="73">
        <v>0</v>
      </c>
      <c r="J161" s="74">
        <v>414.17</v>
      </c>
      <c r="K161" s="40">
        <v>983.76</v>
      </c>
      <c r="L161" s="40">
        <v>36829.919999999998</v>
      </c>
      <c r="M161" s="75">
        <v>407443.87920000002</v>
      </c>
      <c r="N161" s="76">
        <v>-22676.103999999992</v>
      </c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8">
        <v>4551.7283000000043</v>
      </c>
      <c r="AM161" s="79">
        <v>-27227.832299999995</v>
      </c>
      <c r="AN161" s="80">
        <v>0</v>
      </c>
      <c r="AO161" s="81"/>
    </row>
    <row r="162" spans="1:44" x14ac:dyDescent="0.25">
      <c r="A162" s="58">
        <v>45349</v>
      </c>
      <c r="B162" s="52" t="s">
        <v>80</v>
      </c>
      <c r="C162" s="5" t="s">
        <v>5</v>
      </c>
      <c r="D162" s="6" t="s">
        <v>6</v>
      </c>
      <c r="E162" s="59">
        <v>7949369</v>
      </c>
      <c r="F162" s="69"/>
      <c r="G162" s="59"/>
      <c r="H162" s="69"/>
      <c r="I162" s="59">
        <v>7949369</v>
      </c>
      <c r="J162" s="69">
        <v>0</v>
      </c>
      <c r="K162" s="37">
        <v>986.85</v>
      </c>
      <c r="L162" s="37">
        <v>36838.78</v>
      </c>
      <c r="M162" s="70">
        <v>7949369</v>
      </c>
      <c r="N162" s="65">
        <v>-192489</v>
      </c>
      <c r="O162" s="29"/>
      <c r="P162" s="29"/>
      <c r="Q162" s="29">
        <v>-180000</v>
      </c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>
        <v>-12489</v>
      </c>
      <c r="AF162" s="29"/>
      <c r="AG162" s="29"/>
      <c r="AH162" s="29"/>
      <c r="AI162" s="29"/>
      <c r="AJ162" s="29"/>
      <c r="AK162" s="29"/>
      <c r="AL162" s="66">
        <v>0</v>
      </c>
      <c r="AM162" s="67">
        <v>0</v>
      </c>
      <c r="AN162" s="68">
        <v>0</v>
      </c>
    </row>
    <row r="163" spans="1:44" x14ac:dyDescent="0.25">
      <c r="A163" s="58">
        <v>45349</v>
      </c>
      <c r="B163" s="52" t="s">
        <v>80</v>
      </c>
      <c r="C163" s="5" t="s">
        <v>5</v>
      </c>
      <c r="D163" s="6" t="s">
        <v>20</v>
      </c>
      <c r="E163" s="59">
        <v>9556261</v>
      </c>
      <c r="F163" s="69">
        <v>7299.67</v>
      </c>
      <c r="G163" s="61">
        <v>-10000000</v>
      </c>
      <c r="H163" s="62">
        <v>-8000</v>
      </c>
      <c r="I163" s="59">
        <v>-443739</v>
      </c>
      <c r="J163" s="69">
        <v>-700.32999999999993</v>
      </c>
      <c r="K163" s="7">
        <v>986.85</v>
      </c>
      <c r="L163" s="7">
        <v>36838.78</v>
      </c>
      <c r="M163" s="70">
        <v>-1134859.6605</v>
      </c>
      <c r="N163" s="65">
        <v>-62385.019700000063</v>
      </c>
      <c r="O163" s="29"/>
      <c r="P163" s="29"/>
      <c r="Q163" s="29"/>
      <c r="R163" s="29">
        <v>-24980</v>
      </c>
      <c r="S163" s="29"/>
      <c r="T163" s="29"/>
      <c r="U163" s="29"/>
      <c r="V163" s="29"/>
      <c r="W163" s="29"/>
      <c r="X163" s="29">
        <v>-18660</v>
      </c>
      <c r="Y163" s="29"/>
      <c r="Z163" s="29"/>
      <c r="AA163" s="29">
        <v>-11170</v>
      </c>
      <c r="AB163" s="29"/>
      <c r="AC163" s="29">
        <v>-5411</v>
      </c>
      <c r="AD163" s="29"/>
      <c r="AE163" s="29"/>
      <c r="AF163" s="29"/>
      <c r="AG163" s="29"/>
      <c r="AH163" s="29"/>
      <c r="AI163" s="29"/>
      <c r="AJ163" s="29"/>
      <c r="AK163" s="29"/>
      <c r="AL163" s="66">
        <v>-2164.0197000000221</v>
      </c>
      <c r="AM163" s="67">
        <v>0</v>
      </c>
      <c r="AN163" s="68">
        <v>0</v>
      </c>
    </row>
    <row r="164" spans="1:44" x14ac:dyDescent="0.25">
      <c r="A164" s="58">
        <v>45349</v>
      </c>
      <c r="B164" s="52" t="s">
        <v>80</v>
      </c>
      <c r="C164" s="5" t="s">
        <v>8</v>
      </c>
      <c r="D164" s="6" t="s">
        <v>141</v>
      </c>
      <c r="E164" s="59">
        <v>5905734</v>
      </c>
      <c r="F164" s="69"/>
      <c r="G164" s="61"/>
      <c r="H164" s="62"/>
      <c r="I164" s="59">
        <v>5905734</v>
      </c>
      <c r="J164" s="69">
        <v>0</v>
      </c>
      <c r="K164" s="7">
        <v>986.85</v>
      </c>
      <c r="L164" s="7">
        <v>36838.78</v>
      </c>
      <c r="M164" s="70">
        <v>5905734</v>
      </c>
      <c r="N164" s="65">
        <v>1343</v>
      </c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66">
        <v>0</v>
      </c>
      <c r="AM164" s="67">
        <v>1343</v>
      </c>
      <c r="AN164" s="68">
        <v>0</v>
      </c>
    </row>
    <row r="165" spans="1:44" x14ac:dyDescent="0.25">
      <c r="A165" s="58">
        <v>45349</v>
      </c>
      <c r="B165" s="52" t="s">
        <v>80</v>
      </c>
      <c r="C165" s="5" t="s">
        <v>8</v>
      </c>
      <c r="D165" s="6" t="s">
        <v>139</v>
      </c>
      <c r="E165" s="59">
        <v>2087561</v>
      </c>
      <c r="F165" s="69"/>
      <c r="G165" s="61"/>
      <c r="H165" s="62"/>
      <c r="I165" s="59">
        <v>2087561</v>
      </c>
      <c r="J165" s="69">
        <v>0</v>
      </c>
      <c r="K165" s="7">
        <v>986.85</v>
      </c>
      <c r="L165" s="7">
        <v>36838.78</v>
      </c>
      <c r="M165" s="70">
        <v>2087561</v>
      </c>
      <c r="N165" s="65">
        <v>-1768</v>
      </c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66">
        <v>0</v>
      </c>
      <c r="AM165" s="67">
        <v>-1768</v>
      </c>
      <c r="AN165" s="68">
        <v>0</v>
      </c>
    </row>
    <row r="166" spans="1:44" x14ac:dyDescent="0.25">
      <c r="A166" s="58">
        <v>45349</v>
      </c>
      <c r="B166" s="52" t="s">
        <v>80</v>
      </c>
      <c r="C166" s="5" t="s">
        <v>8</v>
      </c>
      <c r="D166" s="6" t="s">
        <v>140</v>
      </c>
      <c r="E166" s="59">
        <v>703744</v>
      </c>
      <c r="F166" s="69"/>
      <c r="G166" s="61"/>
      <c r="H166" s="62"/>
      <c r="I166" s="59">
        <v>703744</v>
      </c>
      <c r="J166" s="69">
        <v>0</v>
      </c>
      <c r="K166" s="7">
        <v>986.85</v>
      </c>
      <c r="L166" s="7">
        <v>36838.78</v>
      </c>
      <c r="M166" s="70">
        <v>703744</v>
      </c>
      <c r="N166" s="65">
        <v>-1140</v>
      </c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66">
        <v>0</v>
      </c>
      <c r="AM166" s="67">
        <v>-1140</v>
      </c>
      <c r="AN166" s="68">
        <v>0</v>
      </c>
      <c r="AR166" s="58"/>
    </row>
    <row r="167" spans="1:44" x14ac:dyDescent="0.25">
      <c r="A167" s="58">
        <v>45349</v>
      </c>
      <c r="B167" s="52" t="s">
        <v>80</v>
      </c>
      <c r="C167" s="5" t="s">
        <v>8</v>
      </c>
      <c r="D167" s="6" t="s">
        <v>133</v>
      </c>
      <c r="E167" s="59"/>
      <c r="F167" s="69">
        <v>318.83</v>
      </c>
      <c r="G167" s="61"/>
      <c r="H167" s="62"/>
      <c r="I167" s="59">
        <v>0</v>
      </c>
      <c r="J167" s="69">
        <v>318.83</v>
      </c>
      <c r="K167" s="7">
        <v>986.85</v>
      </c>
      <c r="L167" s="7">
        <v>36838.78</v>
      </c>
      <c r="M167" s="70">
        <v>314637.38549999997</v>
      </c>
      <c r="N167" s="65">
        <v>2785.4654999999912</v>
      </c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66">
        <v>985.18470000001014</v>
      </c>
      <c r="AM167" s="67">
        <v>1800.2807999999809</v>
      </c>
      <c r="AN167" s="68">
        <v>0</v>
      </c>
    </row>
    <row r="168" spans="1:44" x14ac:dyDescent="0.25">
      <c r="A168" s="58">
        <v>45349</v>
      </c>
      <c r="B168" s="52" t="s">
        <v>80</v>
      </c>
      <c r="C168" s="5" t="s">
        <v>7</v>
      </c>
      <c r="D168" s="6" t="s">
        <v>157</v>
      </c>
      <c r="E168" s="59"/>
      <c r="F168" s="69">
        <v>740</v>
      </c>
      <c r="G168" s="61"/>
      <c r="H168" s="62"/>
      <c r="I168" s="59">
        <v>0</v>
      </c>
      <c r="J168" s="69">
        <v>740</v>
      </c>
      <c r="K168" s="7">
        <v>986.85</v>
      </c>
      <c r="L168" s="7">
        <v>36838.78</v>
      </c>
      <c r="M168" s="70">
        <v>730269</v>
      </c>
      <c r="N168" s="65">
        <v>98881.994400000083</v>
      </c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66">
        <v>2286.6000000000236</v>
      </c>
      <c r="AM168" s="67">
        <v>96595.394400000063</v>
      </c>
      <c r="AN168" s="68">
        <v>0</v>
      </c>
    </row>
    <row r="169" spans="1:44" x14ac:dyDescent="0.25">
      <c r="A169" s="72">
        <v>45349</v>
      </c>
      <c r="B169" s="53" t="s">
        <v>80</v>
      </c>
      <c r="C169" s="38" t="s">
        <v>142</v>
      </c>
      <c r="D169" s="39" t="s">
        <v>143</v>
      </c>
      <c r="E169" s="73"/>
      <c r="F169" s="74">
        <v>371.26</v>
      </c>
      <c r="G169" s="73"/>
      <c r="H169" s="74"/>
      <c r="I169" s="73">
        <v>0</v>
      </c>
      <c r="J169" s="74">
        <v>371.26</v>
      </c>
      <c r="K169" s="40">
        <v>986.85</v>
      </c>
      <c r="L169" s="40">
        <v>36838.78</v>
      </c>
      <c r="M169" s="75">
        <v>366377.93099999998</v>
      </c>
      <c r="N169" s="76">
        <v>-41065.948200000043</v>
      </c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  <c r="AI169" s="77"/>
      <c r="AJ169" s="77"/>
      <c r="AK169" s="77"/>
      <c r="AL169" s="78">
        <v>1147.1934000000117</v>
      </c>
      <c r="AM169" s="79">
        <v>-42213.141600000054</v>
      </c>
      <c r="AN169" s="80">
        <v>0</v>
      </c>
      <c r="AO169" s="81"/>
    </row>
    <row r="170" spans="1:44" x14ac:dyDescent="0.25">
      <c r="A170" s="58">
        <v>45350</v>
      </c>
      <c r="B170" s="52" t="s">
        <v>80</v>
      </c>
      <c r="C170" s="5" t="s">
        <v>5</v>
      </c>
      <c r="D170" s="6" t="s">
        <v>6</v>
      </c>
      <c r="E170" s="59">
        <v>8069369</v>
      </c>
      <c r="F170" s="69"/>
      <c r="G170" s="59"/>
      <c r="H170" s="69"/>
      <c r="I170" s="59">
        <v>8069369</v>
      </c>
      <c r="J170" s="69">
        <v>0</v>
      </c>
      <c r="K170" s="37">
        <v>984.53</v>
      </c>
      <c r="L170" s="37">
        <v>36847.64</v>
      </c>
      <c r="M170" s="70">
        <v>8069369</v>
      </c>
      <c r="N170" s="65">
        <v>120000</v>
      </c>
      <c r="O170" s="29"/>
      <c r="P170" s="29"/>
      <c r="Q170" s="29">
        <v>120000</v>
      </c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66">
        <v>0</v>
      </c>
      <c r="AM170" s="67">
        <v>0</v>
      </c>
      <c r="AN170" s="68">
        <v>0</v>
      </c>
    </row>
    <row r="171" spans="1:44" x14ac:dyDescent="0.25">
      <c r="A171" s="58">
        <v>45350</v>
      </c>
      <c r="B171" s="52" t="s">
        <v>80</v>
      </c>
      <c r="C171" s="5" t="s">
        <v>5</v>
      </c>
      <c r="D171" s="6" t="s">
        <v>20</v>
      </c>
      <c r="E171" s="59">
        <v>9493522</v>
      </c>
      <c r="F171" s="69">
        <v>7299.67</v>
      </c>
      <c r="G171" s="61">
        <v>-10000000</v>
      </c>
      <c r="H171" s="62">
        <v>-8000</v>
      </c>
      <c r="I171" s="59">
        <v>-506478</v>
      </c>
      <c r="J171" s="69">
        <v>-700.32999999999993</v>
      </c>
      <c r="K171" s="7">
        <v>984.53</v>
      </c>
      <c r="L171" s="7">
        <v>36847.64</v>
      </c>
      <c r="M171" s="70">
        <v>-1195973.8949</v>
      </c>
      <c r="N171" s="65">
        <v>-61114.234399999958</v>
      </c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>
        <v>-49420</v>
      </c>
      <c r="AA171" s="29">
        <v>-9358</v>
      </c>
      <c r="AB171" s="29"/>
      <c r="AC171" s="29">
        <v>-3961</v>
      </c>
      <c r="AD171" s="29"/>
      <c r="AE171" s="29"/>
      <c r="AF171" s="29"/>
      <c r="AG171" s="29"/>
      <c r="AH171" s="29"/>
      <c r="AI171" s="29"/>
      <c r="AJ171" s="29"/>
      <c r="AK171" s="29"/>
      <c r="AL171" s="66">
        <v>1624.765600000035</v>
      </c>
      <c r="AM171" s="67">
        <v>0</v>
      </c>
      <c r="AN171" s="68">
        <v>0</v>
      </c>
    </row>
    <row r="172" spans="1:44" x14ac:dyDescent="0.25">
      <c r="A172" s="58">
        <v>45350</v>
      </c>
      <c r="B172" s="52" t="s">
        <v>80</v>
      </c>
      <c r="C172" s="5" t="s">
        <v>8</v>
      </c>
      <c r="D172" s="6" t="s">
        <v>141</v>
      </c>
      <c r="E172" s="59">
        <v>5907066</v>
      </c>
      <c r="F172" s="69"/>
      <c r="G172" s="61"/>
      <c r="H172" s="62"/>
      <c r="I172" s="59">
        <v>5907066</v>
      </c>
      <c r="J172" s="69">
        <v>0</v>
      </c>
      <c r="K172" s="7">
        <v>984.53</v>
      </c>
      <c r="L172" s="7">
        <v>36847.64</v>
      </c>
      <c r="M172" s="70">
        <v>5907066</v>
      </c>
      <c r="N172" s="65">
        <v>1332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66">
        <v>0</v>
      </c>
      <c r="AM172" s="67">
        <v>1332</v>
      </c>
      <c r="AN172" s="68">
        <v>0</v>
      </c>
    </row>
    <row r="173" spans="1:44" x14ac:dyDescent="0.25">
      <c r="A173" s="58">
        <v>45350</v>
      </c>
      <c r="B173" s="52" t="s">
        <v>80</v>
      </c>
      <c r="C173" s="5" t="s">
        <v>8</v>
      </c>
      <c r="D173" s="6" t="s">
        <v>139</v>
      </c>
      <c r="E173" s="59">
        <v>2070381</v>
      </c>
      <c r="F173" s="69"/>
      <c r="G173" s="61"/>
      <c r="H173" s="62"/>
      <c r="I173" s="59">
        <v>2070381</v>
      </c>
      <c r="J173" s="69">
        <v>0</v>
      </c>
      <c r="K173" s="7">
        <v>984.53</v>
      </c>
      <c r="L173" s="7">
        <v>36847.64</v>
      </c>
      <c r="M173" s="70">
        <v>2070381</v>
      </c>
      <c r="N173" s="65">
        <v>-17180</v>
      </c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66">
        <v>0</v>
      </c>
      <c r="AM173" s="67">
        <v>-17180</v>
      </c>
      <c r="AN173" s="68">
        <v>0</v>
      </c>
    </row>
    <row r="174" spans="1:44" x14ac:dyDescent="0.25">
      <c r="A174" s="58">
        <v>45350</v>
      </c>
      <c r="B174" s="52" t="s">
        <v>80</v>
      </c>
      <c r="C174" s="5" t="s">
        <v>8</v>
      </c>
      <c r="D174" s="6" t="s">
        <v>140</v>
      </c>
      <c r="E174" s="59">
        <v>700973</v>
      </c>
      <c r="F174" s="69"/>
      <c r="G174" s="61"/>
      <c r="H174" s="62"/>
      <c r="I174" s="59">
        <v>700973</v>
      </c>
      <c r="J174" s="69">
        <v>0</v>
      </c>
      <c r="K174" s="7">
        <v>984.53</v>
      </c>
      <c r="L174" s="7">
        <v>36847.64</v>
      </c>
      <c r="M174" s="70">
        <v>700973</v>
      </c>
      <c r="N174" s="65">
        <v>-2771</v>
      </c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66">
        <v>0</v>
      </c>
      <c r="AM174" s="67">
        <v>-2771</v>
      </c>
      <c r="AN174" s="68">
        <v>0</v>
      </c>
      <c r="AR174" s="58"/>
    </row>
    <row r="175" spans="1:44" x14ac:dyDescent="0.25">
      <c r="A175" s="58">
        <v>45350</v>
      </c>
      <c r="B175" s="52" t="s">
        <v>80</v>
      </c>
      <c r="C175" s="5" t="s">
        <v>8</v>
      </c>
      <c r="D175" s="6" t="s">
        <v>133</v>
      </c>
      <c r="E175" s="59"/>
      <c r="F175" s="69">
        <v>315.89</v>
      </c>
      <c r="G175" s="61"/>
      <c r="H175" s="62"/>
      <c r="I175" s="59">
        <v>0</v>
      </c>
      <c r="J175" s="69">
        <v>315.89</v>
      </c>
      <c r="K175" s="7">
        <v>984.53</v>
      </c>
      <c r="L175" s="7">
        <v>36847.64</v>
      </c>
      <c r="M175" s="70">
        <v>311003.18169999996</v>
      </c>
      <c r="N175" s="65">
        <v>-3634.2038000000175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66">
        <v>-732.86480000001575</v>
      </c>
      <c r="AM175" s="67">
        <v>-2901.3390000000018</v>
      </c>
      <c r="AN175" s="68">
        <v>0</v>
      </c>
    </row>
    <row r="176" spans="1:44" x14ac:dyDescent="0.25">
      <c r="A176" s="58">
        <v>45350</v>
      </c>
      <c r="B176" s="52" t="s">
        <v>80</v>
      </c>
      <c r="C176" s="5" t="s">
        <v>7</v>
      </c>
      <c r="D176" s="6" t="s">
        <v>157</v>
      </c>
      <c r="E176" s="59"/>
      <c r="F176" s="69">
        <v>906.9</v>
      </c>
      <c r="G176" s="61"/>
      <c r="H176" s="62"/>
      <c r="I176" s="59">
        <v>0</v>
      </c>
      <c r="J176" s="69">
        <v>906.9</v>
      </c>
      <c r="K176" s="7">
        <v>984.53</v>
      </c>
      <c r="L176" s="7">
        <v>36847.64</v>
      </c>
      <c r="M176" s="70">
        <v>892870.25699999998</v>
      </c>
      <c r="N176" s="65">
        <v>162601.25699999998</v>
      </c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66">
        <v>-2104.0080000000453</v>
      </c>
      <c r="AM176" s="67">
        <v>164705.26500000001</v>
      </c>
      <c r="AN176" s="68">
        <v>0</v>
      </c>
    </row>
    <row r="177" spans="1:44" x14ac:dyDescent="0.25">
      <c r="A177" s="72">
        <v>45350</v>
      </c>
      <c r="B177" s="53" t="s">
        <v>80</v>
      </c>
      <c r="C177" s="38" t="s">
        <v>142</v>
      </c>
      <c r="D177" s="39" t="s">
        <v>143</v>
      </c>
      <c r="E177" s="73"/>
      <c r="F177" s="74">
        <v>358.67</v>
      </c>
      <c r="G177" s="73"/>
      <c r="H177" s="74"/>
      <c r="I177" s="73">
        <v>0</v>
      </c>
      <c r="J177" s="74">
        <v>358.67</v>
      </c>
      <c r="K177" s="40">
        <v>984.53</v>
      </c>
      <c r="L177" s="40">
        <v>36847.64</v>
      </c>
      <c r="M177" s="75">
        <v>353121.3751</v>
      </c>
      <c r="N177" s="76">
        <v>-13256.555899999978</v>
      </c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  <c r="AI177" s="77"/>
      <c r="AJ177" s="77"/>
      <c r="AK177" s="77"/>
      <c r="AL177" s="78">
        <v>-832.11440000001801</v>
      </c>
      <c r="AM177" s="79">
        <v>-12424.441499999959</v>
      </c>
      <c r="AN177" s="80">
        <v>0</v>
      </c>
      <c r="AO177" s="81"/>
    </row>
    <row r="178" spans="1:44" x14ac:dyDescent="0.25">
      <c r="A178" s="58">
        <v>45351</v>
      </c>
      <c r="B178" s="52" t="s">
        <v>80</v>
      </c>
      <c r="C178" s="5" t="s">
        <v>5</v>
      </c>
      <c r="D178" s="6" t="s">
        <v>6</v>
      </c>
      <c r="E178" s="59">
        <v>8069369</v>
      </c>
      <c r="F178" s="69"/>
      <c r="G178" s="59"/>
      <c r="H178" s="69"/>
      <c r="I178" s="59">
        <v>8069369</v>
      </c>
      <c r="J178" s="69">
        <v>0</v>
      </c>
      <c r="K178" s="37">
        <v>980.19</v>
      </c>
      <c r="L178" s="37">
        <v>36856.5</v>
      </c>
      <c r="M178" s="70">
        <v>8069369</v>
      </c>
      <c r="N178" s="65">
        <v>0</v>
      </c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66">
        <v>0</v>
      </c>
      <c r="AM178" s="67">
        <v>0</v>
      </c>
      <c r="AN178" s="68">
        <v>0</v>
      </c>
    </row>
    <row r="179" spans="1:44" x14ac:dyDescent="0.25">
      <c r="A179" s="58">
        <v>45351</v>
      </c>
      <c r="B179" s="52" t="s">
        <v>80</v>
      </c>
      <c r="C179" s="5" t="s">
        <v>5</v>
      </c>
      <c r="D179" s="6" t="s">
        <v>20</v>
      </c>
      <c r="E179" s="59">
        <v>9462309</v>
      </c>
      <c r="F179" s="69">
        <v>7289.67</v>
      </c>
      <c r="G179" s="61">
        <v>-10000000</v>
      </c>
      <c r="H179" s="62">
        <v>-8000</v>
      </c>
      <c r="I179" s="59">
        <v>-537691</v>
      </c>
      <c r="J179" s="69">
        <v>-710.32999999999993</v>
      </c>
      <c r="K179" s="7">
        <v>980.19</v>
      </c>
      <c r="L179" s="7">
        <v>36856.5</v>
      </c>
      <c r="M179" s="70">
        <v>-1233949.3626999999</v>
      </c>
      <c r="N179" s="65">
        <v>-37975.467799999984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>
        <v>-16580</v>
      </c>
      <c r="Y179" s="29"/>
      <c r="Z179" s="29"/>
      <c r="AA179" s="29">
        <v>-9060</v>
      </c>
      <c r="AB179" s="29"/>
      <c r="AC179" s="29">
        <v>-5573</v>
      </c>
      <c r="AD179" s="29"/>
      <c r="AE179" s="29">
        <v>-9680</v>
      </c>
      <c r="AF179" s="29"/>
      <c r="AG179" s="29"/>
      <c r="AH179" s="29"/>
      <c r="AI179" s="29"/>
      <c r="AJ179" s="29"/>
      <c r="AK179" s="29"/>
      <c r="AL179" s="66">
        <v>3082.8321999999416</v>
      </c>
      <c r="AM179" s="67">
        <v>0</v>
      </c>
      <c r="AN179" s="68">
        <v>-165.29999999992287</v>
      </c>
    </row>
    <row r="180" spans="1:44" x14ac:dyDescent="0.25">
      <c r="A180" s="58">
        <v>45351</v>
      </c>
      <c r="B180" s="52" t="s">
        <v>80</v>
      </c>
      <c r="C180" s="5" t="s">
        <v>8</v>
      </c>
      <c r="D180" s="6" t="s">
        <v>141</v>
      </c>
      <c r="E180" s="59">
        <v>5908294</v>
      </c>
      <c r="F180" s="69"/>
      <c r="G180" s="61"/>
      <c r="H180" s="62"/>
      <c r="I180" s="59">
        <v>5908294</v>
      </c>
      <c r="J180" s="69">
        <v>0</v>
      </c>
      <c r="K180" s="7">
        <v>980.19</v>
      </c>
      <c r="L180" s="7">
        <v>36856.5</v>
      </c>
      <c r="M180" s="70">
        <v>5908294</v>
      </c>
      <c r="N180" s="65">
        <v>1228</v>
      </c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66">
        <v>0</v>
      </c>
      <c r="AM180" s="67">
        <v>1228</v>
      </c>
      <c r="AN180" s="68">
        <v>0</v>
      </c>
    </row>
    <row r="181" spans="1:44" x14ac:dyDescent="0.25">
      <c r="A181" s="58">
        <v>45351</v>
      </c>
      <c r="B181" s="52" t="s">
        <v>80</v>
      </c>
      <c r="C181" s="5" t="s">
        <v>8</v>
      </c>
      <c r="D181" s="6" t="s">
        <v>139</v>
      </c>
      <c r="E181" s="59">
        <v>2064542</v>
      </c>
      <c r="F181" s="69"/>
      <c r="G181" s="61"/>
      <c r="H181" s="62"/>
      <c r="I181" s="59">
        <v>2064542</v>
      </c>
      <c r="J181" s="69">
        <v>0</v>
      </c>
      <c r="K181" s="7">
        <v>980.19</v>
      </c>
      <c r="L181" s="7">
        <v>36856.5</v>
      </c>
      <c r="M181" s="70">
        <v>2064542</v>
      </c>
      <c r="N181" s="65">
        <v>-5839</v>
      </c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66">
        <v>0</v>
      </c>
      <c r="AM181" s="67">
        <v>-5839</v>
      </c>
      <c r="AN181" s="68">
        <v>0</v>
      </c>
    </row>
    <row r="182" spans="1:44" x14ac:dyDescent="0.25">
      <c r="A182" s="58">
        <v>45351</v>
      </c>
      <c r="B182" s="52" t="s">
        <v>80</v>
      </c>
      <c r="C182" s="5" t="s">
        <v>8</v>
      </c>
      <c r="D182" s="6" t="s">
        <v>140</v>
      </c>
      <c r="E182" s="59">
        <v>699531</v>
      </c>
      <c r="F182" s="69"/>
      <c r="G182" s="61"/>
      <c r="H182" s="62"/>
      <c r="I182" s="59">
        <v>699531</v>
      </c>
      <c r="J182" s="69">
        <v>0</v>
      </c>
      <c r="K182" s="7">
        <v>980.19</v>
      </c>
      <c r="L182" s="7">
        <v>36856.5</v>
      </c>
      <c r="M182" s="70">
        <v>699531</v>
      </c>
      <c r="N182" s="65">
        <v>-1442</v>
      </c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66">
        <v>0</v>
      </c>
      <c r="AM182" s="67">
        <v>-1442</v>
      </c>
      <c r="AN182" s="68">
        <v>0</v>
      </c>
      <c r="AR182" s="58"/>
    </row>
    <row r="183" spans="1:44" x14ac:dyDescent="0.25">
      <c r="A183" s="58">
        <v>45351</v>
      </c>
      <c r="B183" s="52" t="s">
        <v>80</v>
      </c>
      <c r="C183" s="5" t="s">
        <v>8</v>
      </c>
      <c r="D183" s="6" t="s">
        <v>133</v>
      </c>
      <c r="E183" s="59"/>
      <c r="F183" s="69">
        <v>315.89</v>
      </c>
      <c r="G183" s="61"/>
      <c r="H183" s="62"/>
      <c r="I183" s="59">
        <v>0</v>
      </c>
      <c r="J183" s="69">
        <v>315.89</v>
      </c>
      <c r="K183" s="7">
        <v>980.19</v>
      </c>
      <c r="L183" s="7">
        <v>36856.5</v>
      </c>
      <c r="M183" s="70">
        <v>309632.21909999999</v>
      </c>
      <c r="N183" s="65">
        <v>-1370.9625999999698</v>
      </c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66">
        <v>-1370.9625999999741</v>
      </c>
      <c r="AM183" s="67">
        <v>4.3200998334214091E-12</v>
      </c>
      <c r="AN183" s="68">
        <v>0</v>
      </c>
    </row>
    <row r="184" spans="1:44" x14ac:dyDescent="0.25">
      <c r="A184" s="58">
        <v>45351</v>
      </c>
      <c r="B184" s="52" t="s">
        <v>80</v>
      </c>
      <c r="C184" s="5" t="s">
        <v>7</v>
      </c>
      <c r="D184" s="6" t="s">
        <v>157</v>
      </c>
      <c r="E184" s="59"/>
      <c r="F184" s="69">
        <v>876.93</v>
      </c>
      <c r="G184" s="61"/>
      <c r="H184" s="62"/>
      <c r="I184" s="59">
        <v>0</v>
      </c>
      <c r="J184" s="69">
        <v>876.93</v>
      </c>
      <c r="K184" s="7">
        <v>980.19</v>
      </c>
      <c r="L184" s="7">
        <v>36856.5</v>
      </c>
      <c r="M184" s="70">
        <v>859558.01670000004</v>
      </c>
      <c r="N184" s="65">
        <v>-33312.240299999947</v>
      </c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66">
        <v>-3805.8761999999278</v>
      </c>
      <c r="AM184" s="67">
        <v>-29506.364100000021</v>
      </c>
      <c r="AN184" s="68">
        <v>0</v>
      </c>
    </row>
    <row r="185" spans="1:44" x14ac:dyDescent="0.25">
      <c r="A185" s="72">
        <v>45351</v>
      </c>
      <c r="B185" s="53" t="s">
        <v>80</v>
      </c>
      <c r="C185" s="38" t="s">
        <v>142</v>
      </c>
      <c r="D185" s="39" t="s">
        <v>143</v>
      </c>
      <c r="E185" s="73"/>
      <c r="F185" s="74">
        <v>332.46</v>
      </c>
      <c r="G185" s="73"/>
      <c r="H185" s="74"/>
      <c r="I185" s="73">
        <v>0</v>
      </c>
      <c r="J185" s="74">
        <v>332.46</v>
      </c>
      <c r="K185" s="40">
        <v>980.19</v>
      </c>
      <c r="L185" s="40">
        <v>36856.5</v>
      </c>
      <c r="M185" s="75">
        <v>325873.96740000002</v>
      </c>
      <c r="N185" s="76">
        <v>-27247.407699999982</v>
      </c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8">
        <v>-1442.8763999999726</v>
      </c>
      <c r="AM185" s="79">
        <v>-25804.53130000001</v>
      </c>
      <c r="AN185" s="80">
        <v>0</v>
      </c>
      <c r="AO185" s="81"/>
    </row>
    <row r="186" spans="1:44" x14ac:dyDescent="0.25">
      <c r="A186" s="58">
        <v>45352</v>
      </c>
      <c r="B186" s="52" t="s">
        <v>80</v>
      </c>
      <c r="C186" s="5" t="s">
        <v>5</v>
      </c>
      <c r="D186" s="6" t="s">
        <v>6</v>
      </c>
      <c r="E186" s="59">
        <v>6377714</v>
      </c>
      <c r="F186" s="69"/>
      <c r="G186" s="59"/>
      <c r="H186" s="69"/>
      <c r="I186" s="59">
        <v>6377714</v>
      </c>
      <c r="J186" s="69">
        <v>0</v>
      </c>
      <c r="K186" s="37">
        <v>969.91</v>
      </c>
      <c r="L186" s="37">
        <v>36865.370000000003</v>
      </c>
      <c r="M186" s="70">
        <v>6377714</v>
      </c>
      <c r="N186" s="65">
        <v>-1691655</v>
      </c>
      <c r="O186" s="29"/>
      <c r="P186" s="29"/>
      <c r="Q186" s="29">
        <v>-1156055</v>
      </c>
      <c r="R186" s="29">
        <v>-511592</v>
      </c>
      <c r="S186" s="29"/>
      <c r="T186" s="29"/>
      <c r="U186" s="29"/>
      <c r="V186" s="29"/>
      <c r="W186" s="29"/>
      <c r="X186" s="29"/>
      <c r="Y186" s="29"/>
      <c r="Z186" s="29">
        <v>-16400</v>
      </c>
      <c r="AA186" s="29"/>
      <c r="AB186" s="29"/>
      <c r="AC186" s="29"/>
      <c r="AD186" s="29"/>
      <c r="AE186" s="29">
        <v>-7608</v>
      </c>
      <c r="AF186" s="29"/>
      <c r="AG186" s="29"/>
      <c r="AH186" s="29"/>
      <c r="AI186" s="29"/>
      <c r="AJ186" s="29"/>
      <c r="AK186" s="29"/>
      <c r="AL186" s="66">
        <v>0</v>
      </c>
      <c r="AM186" s="67">
        <v>0</v>
      </c>
      <c r="AN186" s="68">
        <v>0</v>
      </c>
    </row>
    <row r="187" spans="1:44" x14ac:dyDescent="0.25">
      <c r="A187" s="58">
        <v>45352</v>
      </c>
      <c r="B187" s="52" t="s">
        <v>80</v>
      </c>
      <c r="C187" s="5" t="s">
        <v>5</v>
      </c>
      <c r="D187" s="6" t="s">
        <v>20</v>
      </c>
      <c r="E187" s="59">
        <v>9768888</v>
      </c>
      <c r="F187" s="69">
        <v>8000</v>
      </c>
      <c r="G187" s="61">
        <v>-10000000</v>
      </c>
      <c r="H187" s="62">
        <v>-8000</v>
      </c>
      <c r="I187" s="59">
        <v>-231112</v>
      </c>
      <c r="J187" s="69">
        <v>0</v>
      </c>
      <c r="K187" s="7">
        <v>969.91</v>
      </c>
      <c r="L187" s="7">
        <v>36865.370000000003</v>
      </c>
      <c r="M187" s="70">
        <v>-231112</v>
      </c>
      <c r="N187" s="65">
        <v>1002837.3626999999</v>
      </c>
      <c r="O187" s="29"/>
      <c r="P187" s="29"/>
      <c r="Q187" s="29">
        <v>1150592.1455000001</v>
      </c>
      <c r="R187" s="29">
        <v>-142060</v>
      </c>
      <c r="S187" s="29"/>
      <c r="T187" s="29"/>
      <c r="U187" s="29"/>
      <c r="V187" s="29"/>
      <c r="W187" s="29"/>
      <c r="X187" s="29"/>
      <c r="Y187" s="29"/>
      <c r="Z187" s="29"/>
      <c r="AA187" s="29">
        <v>-3280</v>
      </c>
      <c r="AB187" s="29"/>
      <c r="AC187" s="29">
        <v>-5573</v>
      </c>
      <c r="AD187" s="29"/>
      <c r="AE187" s="29">
        <v>-4577.9751999999999</v>
      </c>
      <c r="AF187" s="29"/>
      <c r="AG187" s="29"/>
      <c r="AH187" s="29"/>
      <c r="AI187" s="29"/>
      <c r="AJ187" s="29"/>
      <c r="AK187" s="29"/>
      <c r="AL187" s="66">
        <v>0</v>
      </c>
      <c r="AM187" s="67">
        <v>0</v>
      </c>
      <c r="AN187" s="68">
        <v>7736.1923999998253</v>
      </c>
    </row>
    <row r="188" spans="1:44" x14ac:dyDescent="0.25">
      <c r="A188" s="58">
        <v>45352</v>
      </c>
      <c r="B188" s="52" t="s">
        <v>80</v>
      </c>
      <c r="C188" s="5" t="s">
        <v>8</v>
      </c>
      <c r="D188" s="6" t="s">
        <v>141</v>
      </c>
      <c r="E188" s="59">
        <v>5908294</v>
      </c>
      <c r="F188" s="69"/>
      <c r="G188" s="61"/>
      <c r="H188" s="62"/>
      <c r="I188" s="59">
        <v>5908294</v>
      </c>
      <c r="J188" s="69">
        <v>0</v>
      </c>
      <c r="K188" s="7">
        <v>969.91</v>
      </c>
      <c r="L188" s="7">
        <v>36865.370000000003</v>
      </c>
      <c r="M188" s="70">
        <v>5908294</v>
      </c>
      <c r="N188" s="65">
        <v>0</v>
      </c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66">
        <v>0</v>
      </c>
      <c r="AM188" s="67">
        <v>0</v>
      </c>
      <c r="AN188" s="68">
        <v>0</v>
      </c>
    </row>
    <row r="189" spans="1:44" x14ac:dyDescent="0.25">
      <c r="A189" s="58">
        <v>45352</v>
      </c>
      <c r="B189" s="52" t="s">
        <v>80</v>
      </c>
      <c r="C189" s="5" t="s">
        <v>8</v>
      </c>
      <c r="D189" s="6" t="s">
        <v>139</v>
      </c>
      <c r="E189" s="59">
        <v>2064542</v>
      </c>
      <c r="F189" s="69"/>
      <c r="G189" s="61"/>
      <c r="H189" s="62"/>
      <c r="I189" s="59">
        <v>2064542</v>
      </c>
      <c r="J189" s="69">
        <v>0</v>
      </c>
      <c r="K189" s="7">
        <v>969.91</v>
      </c>
      <c r="L189" s="7">
        <v>36865.370000000003</v>
      </c>
      <c r="M189" s="70">
        <v>2064542</v>
      </c>
      <c r="N189" s="65">
        <v>0</v>
      </c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66">
        <v>0</v>
      </c>
      <c r="AM189" s="67">
        <v>0</v>
      </c>
      <c r="AN189" s="68">
        <v>0</v>
      </c>
    </row>
    <row r="190" spans="1:44" x14ac:dyDescent="0.25">
      <c r="A190" s="58">
        <v>45352</v>
      </c>
      <c r="B190" s="52" t="s">
        <v>80</v>
      </c>
      <c r="C190" s="5" t="s">
        <v>8</v>
      </c>
      <c r="D190" s="6" t="s">
        <v>140</v>
      </c>
      <c r="E190" s="59">
        <v>699531</v>
      </c>
      <c r="F190" s="69"/>
      <c r="G190" s="61"/>
      <c r="H190" s="62"/>
      <c r="I190" s="59">
        <v>699531</v>
      </c>
      <c r="J190" s="69">
        <v>0</v>
      </c>
      <c r="K190" s="7">
        <v>969.91</v>
      </c>
      <c r="L190" s="7">
        <v>36865.370000000003</v>
      </c>
      <c r="M190" s="70">
        <v>699531</v>
      </c>
      <c r="N190" s="65">
        <v>0</v>
      </c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66">
        <v>0</v>
      </c>
      <c r="AM190" s="67">
        <v>0</v>
      </c>
      <c r="AN190" s="68">
        <v>0</v>
      </c>
      <c r="AR190" s="58"/>
    </row>
    <row r="191" spans="1:44" x14ac:dyDescent="0.25">
      <c r="A191" s="58">
        <v>45352</v>
      </c>
      <c r="B191" s="52" t="s">
        <v>80</v>
      </c>
      <c r="C191" s="5" t="s">
        <v>8</v>
      </c>
      <c r="D191" s="6" t="s">
        <v>133</v>
      </c>
      <c r="E191" s="59"/>
      <c r="F191" s="69">
        <v>319.63</v>
      </c>
      <c r="G191" s="61"/>
      <c r="H191" s="62"/>
      <c r="I191" s="59">
        <v>0</v>
      </c>
      <c r="J191" s="69">
        <v>319.63</v>
      </c>
      <c r="K191" s="7">
        <v>969.91</v>
      </c>
      <c r="L191" s="7">
        <v>36865.370000000003</v>
      </c>
      <c r="M191" s="70">
        <v>310012.3333</v>
      </c>
      <c r="N191" s="65">
        <v>380.1142000000109</v>
      </c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66">
        <v>-3285.7964000000275</v>
      </c>
      <c r="AM191" s="67">
        <v>3665.9106000000384</v>
      </c>
      <c r="AN191" s="68">
        <v>0</v>
      </c>
    </row>
    <row r="192" spans="1:44" x14ac:dyDescent="0.25">
      <c r="A192" s="58">
        <v>45352</v>
      </c>
      <c r="B192" s="52" t="s">
        <v>80</v>
      </c>
      <c r="C192" s="5" t="s">
        <v>7</v>
      </c>
      <c r="D192" s="6" t="s">
        <v>157</v>
      </c>
      <c r="E192" s="59"/>
      <c r="F192" s="69">
        <v>876.93</v>
      </c>
      <c r="G192" s="61"/>
      <c r="H192" s="62"/>
      <c r="I192" s="59">
        <v>0</v>
      </c>
      <c r="J192" s="69">
        <v>876.93</v>
      </c>
      <c r="K192" s="7">
        <v>969.91</v>
      </c>
      <c r="L192" s="7">
        <v>36865.370000000003</v>
      </c>
      <c r="M192" s="70">
        <v>850543.17629999993</v>
      </c>
      <c r="N192" s="65">
        <v>-9014.8404000001028</v>
      </c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66">
        <v>-9014.8404000000755</v>
      </c>
      <c r="AM192" s="67">
        <v>-2.7284841053187847E-11</v>
      </c>
      <c r="AN192" s="68">
        <v>0</v>
      </c>
    </row>
    <row r="193" spans="1:44" x14ac:dyDescent="0.25">
      <c r="A193" s="72">
        <v>45352</v>
      </c>
      <c r="B193" s="53" t="s">
        <v>80</v>
      </c>
      <c r="C193" s="38" t="s">
        <v>142</v>
      </c>
      <c r="D193" s="39" t="s">
        <v>143</v>
      </c>
      <c r="E193" s="73"/>
      <c r="F193" s="74">
        <v>344.6</v>
      </c>
      <c r="G193" s="73"/>
      <c r="H193" s="74"/>
      <c r="I193" s="73">
        <v>0</v>
      </c>
      <c r="J193" s="74">
        <v>344.6</v>
      </c>
      <c r="K193" s="40">
        <v>969.91</v>
      </c>
      <c r="L193" s="40">
        <v>36865.370000000003</v>
      </c>
      <c r="M193" s="75">
        <v>334230.98600000003</v>
      </c>
      <c r="N193" s="76">
        <v>8357.0186000000103</v>
      </c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8">
        <v>-3542.4880000000298</v>
      </c>
      <c r="AM193" s="79">
        <v>11899.506600000041</v>
      </c>
      <c r="AN193" s="80">
        <v>0</v>
      </c>
      <c r="AO193" s="81"/>
    </row>
    <row r="194" spans="1:44" x14ac:dyDescent="0.25">
      <c r="A194" s="58">
        <v>45357</v>
      </c>
      <c r="B194" s="52" t="s">
        <v>80</v>
      </c>
      <c r="C194" s="5" t="s">
        <v>5</v>
      </c>
      <c r="D194" s="6" t="s">
        <v>6</v>
      </c>
      <c r="E194" s="59">
        <v>6359639</v>
      </c>
      <c r="F194" s="69"/>
      <c r="G194" s="59"/>
      <c r="H194" s="69"/>
      <c r="I194" s="59">
        <v>6359639</v>
      </c>
      <c r="J194" s="69">
        <v>0</v>
      </c>
      <c r="K194" s="37">
        <v>981.26</v>
      </c>
      <c r="L194" s="37">
        <v>36909.730000000003</v>
      </c>
      <c r="M194" s="70">
        <v>6359639</v>
      </c>
      <c r="N194" s="65">
        <v>-18075</v>
      </c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>
        <v>-18075</v>
      </c>
      <c r="AF194" s="29"/>
      <c r="AG194" s="29"/>
      <c r="AH194" s="29"/>
      <c r="AI194" s="29"/>
      <c r="AJ194" s="29"/>
      <c r="AK194" s="29"/>
      <c r="AL194" s="66">
        <v>0</v>
      </c>
      <c r="AM194" s="67">
        <v>0</v>
      </c>
      <c r="AN194" s="68">
        <v>0</v>
      </c>
    </row>
    <row r="195" spans="1:44" x14ac:dyDescent="0.25">
      <c r="A195" s="58">
        <v>45357</v>
      </c>
      <c r="B195" s="52" t="s">
        <v>80</v>
      </c>
      <c r="C195" s="5" t="s">
        <v>5</v>
      </c>
      <c r="D195" s="6" t="s">
        <v>20</v>
      </c>
      <c r="E195" s="59">
        <v>9626812</v>
      </c>
      <c r="F195" s="69">
        <v>8000</v>
      </c>
      <c r="G195" s="61">
        <v>-10000000</v>
      </c>
      <c r="H195" s="62">
        <v>-8000</v>
      </c>
      <c r="I195" s="59">
        <v>-373188</v>
      </c>
      <c r="J195" s="69">
        <v>0</v>
      </c>
      <c r="K195" s="7">
        <v>981.26</v>
      </c>
      <c r="L195" s="7">
        <v>36909.730000000003</v>
      </c>
      <c r="M195" s="70">
        <v>-373188</v>
      </c>
      <c r="N195" s="65">
        <v>-142076</v>
      </c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>
        <v>-54010</v>
      </c>
      <c r="Z195" s="29"/>
      <c r="AA195" s="29">
        <v>-16120</v>
      </c>
      <c r="AB195" s="29"/>
      <c r="AC195" s="29">
        <v>-36802</v>
      </c>
      <c r="AD195" s="29"/>
      <c r="AE195" s="29">
        <v>-25000</v>
      </c>
      <c r="AF195" s="29"/>
      <c r="AG195" s="29"/>
      <c r="AH195" s="29"/>
      <c r="AI195" s="29"/>
      <c r="AJ195" s="29"/>
      <c r="AK195" s="29"/>
      <c r="AL195" s="66">
        <v>0</v>
      </c>
      <c r="AM195" s="67">
        <v>0</v>
      </c>
      <c r="AN195" s="68">
        <v>-10144</v>
      </c>
    </row>
    <row r="196" spans="1:44" x14ac:dyDescent="0.25">
      <c r="A196" s="58">
        <v>45357</v>
      </c>
      <c r="B196" s="52" t="s">
        <v>80</v>
      </c>
      <c r="C196" s="5" t="s">
        <v>8</v>
      </c>
      <c r="D196" s="6" t="s">
        <v>141</v>
      </c>
      <c r="E196" s="59">
        <v>5915695</v>
      </c>
      <c r="F196" s="69"/>
      <c r="G196" s="61"/>
      <c r="H196" s="62"/>
      <c r="I196" s="59">
        <v>5915695</v>
      </c>
      <c r="J196" s="69">
        <v>0</v>
      </c>
      <c r="K196" s="7">
        <v>981.26</v>
      </c>
      <c r="L196" s="7">
        <v>36909.730000000003</v>
      </c>
      <c r="M196" s="70">
        <v>5915695</v>
      </c>
      <c r="N196" s="65">
        <v>7401</v>
      </c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66">
        <v>0</v>
      </c>
      <c r="AM196" s="67">
        <v>7401</v>
      </c>
      <c r="AN196" s="68">
        <v>0</v>
      </c>
    </row>
    <row r="197" spans="1:44" x14ac:dyDescent="0.25">
      <c r="A197" s="58">
        <v>45357</v>
      </c>
      <c r="B197" s="52" t="s">
        <v>80</v>
      </c>
      <c r="C197" s="5" t="s">
        <v>8</v>
      </c>
      <c r="D197" s="6" t="s">
        <v>139</v>
      </c>
      <c r="E197" s="59">
        <v>2106445</v>
      </c>
      <c r="F197" s="69"/>
      <c r="G197" s="61"/>
      <c r="H197" s="62"/>
      <c r="I197" s="59">
        <v>2106445</v>
      </c>
      <c r="J197" s="69">
        <v>0</v>
      </c>
      <c r="K197" s="7">
        <v>981.26</v>
      </c>
      <c r="L197" s="7">
        <v>36909.730000000003</v>
      </c>
      <c r="M197" s="70">
        <v>2106445</v>
      </c>
      <c r="N197" s="65">
        <v>41903</v>
      </c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66">
        <v>0</v>
      </c>
      <c r="AM197" s="67">
        <v>41903</v>
      </c>
      <c r="AN197" s="68">
        <v>0</v>
      </c>
    </row>
    <row r="198" spans="1:44" x14ac:dyDescent="0.25">
      <c r="A198" s="58">
        <v>45357</v>
      </c>
      <c r="B198" s="52" t="s">
        <v>80</v>
      </c>
      <c r="C198" s="5" t="s">
        <v>8</v>
      </c>
      <c r="D198" s="6" t="s">
        <v>140</v>
      </c>
      <c r="E198" s="59">
        <v>708157</v>
      </c>
      <c r="F198" s="69"/>
      <c r="G198" s="61"/>
      <c r="H198" s="62"/>
      <c r="I198" s="59">
        <v>708157</v>
      </c>
      <c r="J198" s="69">
        <v>0</v>
      </c>
      <c r="K198" s="7">
        <v>981.26</v>
      </c>
      <c r="L198" s="7">
        <v>36909.730000000003</v>
      </c>
      <c r="M198" s="70">
        <v>708157</v>
      </c>
      <c r="N198" s="65">
        <v>8626</v>
      </c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66">
        <v>0</v>
      </c>
      <c r="AM198" s="67">
        <v>8626</v>
      </c>
      <c r="AN198" s="68">
        <v>0</v>
      </c>
      <c r="AR198" s="58"/>
    </row>
    <row r="199" spans="1:44" x14ac:dyDescent="0.25">
      <c r="A199" s="58">
        <v>45357</v>
      </c>
      <c r="B199" s="52" t="s">
        <v>80</v>
      </c>
      <c r="C199" s="5" t="s">
        <v>8</v>
      </c>
      <c r="D199" s="6" t="s">
        <v>133</v>
      </c>
      <c r="E199" s="59"/>
      <c r="F199" s="69">
        <v>319</v>
      </c>
      <c r="G199" s="61"/>
      <c r="H199" s="62"/>
      <c r="I199" s="59">
        <v>0</v>
      </c>
      <c r="J199" s="69">
        <v>319</v>
      </c>
      <c r="K199" s="7">
        <v>981.26</v>
      </c>
      <c r="L199" s="7">
        <v>36909.730000000003</v>
      </c>
      <c r="M199" s="70">
        <v>313021.94</v>
      </c>
      <c r="N199" s="65">
        <v>3009.6067000000039</v>
      </c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66">
        <v>3620.6500000000074</v>
      </c>
      <c r="AM199" s="67">
        <v>-611.04330000000346</v>
      </c>
      <c r="AN199" s="68">
        <v>0</v>
      </c>
    </row>
    <row r="200" spans="1:44" x14ac:dyDescent="0.25">
      <c r="A200" s="58">
        <v>45357</v>
      </c>
      <c r="B200" s="52" t="s">
        <v>80</v>
      </c>
      <c r="C200" s="5" t="s">
        <v>7</v>
      </c>
      <c r="D200" s="6" t="s">
        <v>157</v>
      </c>
      <c r="E200" s="59"/>
      <c r="F200" s="69">
        <v>948.17</v>
      </c>
      <c r="G200" s="61"/>
      <c r="H200" s="62"/>
      <c r="I200" s="59">
        <v>0</v>
      </c>
      <c r="J200" s="69">
        <v>948.17</v>
      </c>
      <c r="K200" s="7">
        <v>981.26</v>
      </c>
      <c r="L200" s="7">
        <v>36909.730000000003</v>
      </c>
      <c r="M200" s="70">
        <v>930401.2942</v>
      </c>
      <c r="N200" s="65">
        <v>79858.11790000007</v>
      </c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66">
        <v>10761.729500000021</v>
      </c>
      <c r="AM200" s="67">
        <v>69096.388400000054</v>
      </c>
      <c r="AN200" s="68">
        <v>0</v>
      </c>
    </row>
    <row r="201" spans="1:44" x14ac:dyDescent="0.25">
      <c r="A201" s="72">
        <v>45357</v>
      </c>
      <c r="B201" s="53" t="s">
        <v>80</v>
      </c>
      <c r="C201" s="38" t="s">
        <v>142</v>
      </c>
      <c r="D201" s="39" t="s">
        <v>143</v>
      </c>
      <c r="E201" s="73"/>
      <c r="F201" s="74">
        <v>331.73</v>
      </c>
      <c r="G201" s="73"/>
      <c r="H201" s="74"/>
      <c r="I201" s="73">
        <v>0</v>
      </c>
      <c r="J201" s="74">
        <v>331.73</v>
      </c>
      <c r="K201" s="40">
        <v>981.26</v>
      </c>
      <c r="L201" s="40">
        <v>36909.730000000003</v>
      </c>
      <c r="M201" s="75">
        <v>325513.3798</v>
      </c>
      <c r="N201" s="76">
        <v>-8717.6062000000384</v>
      </c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8">
        <v>3765.1355000000076</v>
      </c>
      <c r="AM201" s="79">
        <v>-12482.741700000046</v>
      </c>
      <c r="AN201" s="80">
        <v>0</v>
      </c>
      <c r="AO201" s="81"/>
    </row>
    <row r="202" spans="1:44" x14ac:dyDescent="0.25">
      <c r="A202" s="58">
        <v>45358</v>
      </c>
      <c r="B202" s="52" t="s">
        <v>80</v>
      </c>
      <c r="C202" s="5" t="s">
        <v>5</v>
      </c>
      <c r="D202" s="6" t="s">
        <v>6</v>
      </c>
      <c r="E202" s="59">
        <v>6359603</v>
      </c>
      <c r="F202" s="69"/>
      <c r="G202" s="59"/>
      <c r="H202" s="69"/>
      <c r="I202" s="59">
        <v>6359603</v>
      </c>
      <c r="J202" s="69">
        <v>0</v>
      </c>
      <c r="K202" s="37">
        <v>983.8</v>
      </c>
      <c r="L202" s="37">
        <v>36918.61</v>
      </c>
      <c r="M202" s="70">
        <v>6359603</v>
      </c>
      <c r="N202" s="65">
        <v>-36</v>
      </c>
      <c r="O202" s="29"/>
      <c r="P202" s="29"/>
      <c r="Q202" s="29">
        <v>-36</v>
      </c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66">
        <v>0</v>
      </c>
      <c r="AM202" s="67">
        <v>0</v>
      </c>
      <c r="AN202" s="68">
        <v>0</v>
      </c>
    </row>
    <row r="203" spans="1:44" x14ac:dyDescent="0.25">
      <c r="A203" s="58">
        <v>45358</v>
      </c>
      <c r="B203" s="52" t="s">
        <v>80</v>
      </c>
      <c r="C203" s="5" t="s">
        <v>5</v>
      </c>
      <c r="D203" s="6" t="s">
        <v>20</v>
      </c>
      <c r="E203" s="59">
        <v>9611592</v>
      </c>
      <c r="F203" s="69">
        <v>8000</v>
      </c>
      <c r="G203" s="61">
        <v>-10000000</v>
      </c>
      <c r="H203" s="62">
        <v>-8000</v>
      </c>
      <c r="I203" s="59">
        <v>-388408</v>
      </c>
      <c r="J203" s="69">
        <v>0</v>
      </c>
      <c r="K203" s="7">
        <v>983.8</v>
      </c>
      <c r="L203" s="7">
        <v>36918.61</v>
      </c>
      <c r="M203" s="70">
        <v>-388408</v>
      </c>
      <c r="N203" s="65">
        <v>-15220</v>
      </c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>
        <v>-15220</v>
      </c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66">
        <v>0</v>
      </c>
      <c r="AM203" s="67">
        <v>0</v>
      </c>
      <c r="AN203" s="68">
        <v>0</v>
      </c>
    </row>
    <row r="204" spans="1:44" x14ac:dyDescent="0.25">
      <c r="A204" s="58">
        <v>45358</v>
      </c>
      <c r="B204" s="52" t="s">
        <v>80</v>
      </c>
      <c r="C204" s="5" t="s">
        <v>5</v>
      </c>
      <c r="D204" s="6" t="s">
        <v>65</v>
      </c>
      <c r="E204" s="59">
        <v>15000000</v>
      </c>
      <c r="F204" s="69"/>
      <c r="G204" s="61">
        <v>-15000000</v>
      </c>
      <c r="H204" s="62"/>
      <c r="I204" s="59">
        <v>0</v>
      </c>
      <c r="J204" s="69">
        <v>0</v>
      </c>
      <c r="K204" s="7">
        <v>983.8</v>
      </c>
      <c r="L204" s="7">
        <v>36918.61</v>
      </c>
      <c r="M204" s="70">
        <v>0</v>
      </c>
      <c r="N204" s="65">
        <v>0</v>
      </c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66">
        <v>0</v>
      </c>
      <c r="AM204" s="67">
        <v>0</v>
      </c>
      <c r="AN204" s="68">
        <v>0</v>
      </c>
      <c r="AO204" t="s">
        <v>67</v>
      </c>
    </row>
    <row r="205" spans="1:44" x14ac:dyDescent="0.25">
      <c r="A205" s="58">
        <v>45358</v>
      </c>
      <c r="B205" s="52" t="s">
        <v>80</v>
      </c>
      <c r="C205" s="5" t="s">
        <v>8</v>
      </c>
      <c r="D205" s="6" t="s">
        <v>141</v>
      </c>
      <c r="E205" s="59">
        <v>5916857</v>
      </c>
      <c r="F205" s="69"/>
      <c r="G205" s="61"/>
      <c r="H205" s="62"/>
      <c r="I205" s="59">
        <v>5916857</v>
      </c>
      <c r="J205" s="69">
        <v>0</v>
      </c>
      <c r="K205" s="7">
        <v>983.8</v>
      </c>
      <c r="L205" s="7">
        <v>36918.61</v>
      </c>
      <c r="M205" s="70">
        <v>5916857</v>
      </c>
      <c r="N205" s="65">
        <v>1162</v>
      </c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66">
        <v>0</v>
      </c>
      <c r="AM205" s="67">
        <v>1162</v>
      </c>
      <c r="AN205" s="68">
        <v>0</v>
      </c>
    </row>
    <row r="206" spans="1:44" x14ac:dyDescent="0.25">
      <c r="A206" s="58">
        <v>45358</v>
      </c>
      <c r="B206" s="52" t="s">
        <v>80</v>
      </c>
      <c r="C206" s="5" t="s">
        <v>8</v>
      </c>
      <c r="D206" s="6" t="s">
        <v>139</v>
      </c>
      <c r="E206" s="59">
        <v>2138159</v>
      </c>
      <c r="F206" s="69"/>
      <c r="G206" s="61"/>
      <c r="H206" s="62"/>
      <c r="I206" s="59">
        <v>2138159</v>
      </c>
      <c r="J206" s="69">
        <v>0</v>
      </c>
      <c r="K206" s="7">
        <v>983.8</v>
      </c>
      <c r="L206" s="7">
        <v>36918.61</v>
      </c>
      <c r="M206" s="70">
        <v>2138159</v>
      </c>
      <c r="N206" s="65">
        <v>31714</v>
      </c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66">
        <v>0</v>
      </c>
      <c r="AM206" s="67">
        <v>31714</v>
      </c>
      <c r="AN206" s="68">
        <v>0</v>
      </c>
    </row>
    <row r="207" spans="1:44" x14ac:dyDescent="0.25">
      <c r="A207" s="58">
        <v>45358</v>
      </c>
      <c r="B207" s="52" t="s">
        <v>80</v>
      </c>
      <c r="C207" s="5" t="s">
        <v>8</v>
      </c>
      <c r="D207" s="6" t="s">
        <v>140</v>
      </c>
      <c r="E207" s="59">
        <v>714745</v>
      </c>
      <c r="F207" s="69"/>
      <c r="G207" s="61"/>
      <c r="H207" s="62"/>
      <c r="I207" s="59">
        <v>714745</v>
      </c>
      <c r="J207" s="69">
        <v>0</v>
      </c>
      <c r="K207" s="7">
        <v>983.8</v>
      </c>
      <c r="L207" s="7">
        <v>36918.61</v>
      </c>
      <c r="M207" s="70">
        <v>714745</v>
      </c>
      <c r="N207" s="65">
        <v>6588</v>
      </c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66">
        <v>0</v>
      </c>
      <c r="AM207" s="67">
        <v>6588</v>
      </c>
      <c r="AN207" s="68">
        <v>0</v>
      </c>
      <c r="AR207" s="58"/>
    </row>
    <row r="208" spans="1:44" x14ac:dyDescent="0.25">
      <c r="A208" s="58">
        <v>45358</v>
      </c>
      <c r="B208" s="52" t="s">
        <v>80</v>
      </c>
      <c r="C208" s="5" t="s">
        <v>8</v>
      </c>
      <c r="D208" s="6" t="s">
        <v>133</v>
      </c>
      <c r="E208" s="59"/>
      <c r="F208" s="69">
        <v>318.74</v>
      </c>
      <c r="G208" s="61"/>
      <c r="H208" s="62"/>
      <c r="I208" s="59">
        <v>0</v>
      </c>
      <c r="J208" s="69">
        <v>318.74</v>
      </c>
      <c r="K208" s="7">
        <v>983.8</v>
      </c>
      <c r="L208" s="7">
        <v>36918.61</v>
      </c>
      <c r="M208" s="70">
        <v>313576.41200000001</v>
      </c>
      <c r="N208" s="65">
        <v>554.47200000000885</v>
      </c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66">
        <v>810.25999999998839</v>
      </c>
      <c r="AM208" s="67">
        <v>-255.78799999997955</v>
      </c>
      <c r="AN208" s="68">
        <v>0</v>
      </c>
    </row>
    <row r="209" spans="1:44" x14ac:dyDescent="0.25">
      <c r="A209" s="58">
        <v>45358</v>
      </c>
      <c r="B209" s="52" t="s">
        <v>80</v>
      </c>
      <c r="C209" s="5" t="s">
        <v>7</v>
      </c>
      <c r="D209" s="6" t="s">
        <v>157</v>
      </c>
      <c r="E209" s="59"/>
      <c r="F209" s="69">
        <v>948.17</v>
      </c>
      <c r="G209" s="61"/>
      <c r="H209" s="62"/>
      <c r="I209" s="59">
        <v>0</v>
      </c>
      <c r="J209" s="69">
        <v>948.17</v>
      </c>
      <c r="K209" s="7">
        <v>983.8</v>
      </c>
      <c r="L209" s="7">
        <v>36918.61</v>
      </c>
      <c r="M209" s="70">
        <v>932809.64599999995</v>
      </c>
      <c r="N209" s="65">
        <v>2408.3517999999458</v>
      </c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66">
        <v>2408.3517999999654</v>
      </c>
      <c r="AM209" s="67">
        <v>-1.9554136088117957E-11</v>
      </c>
      <c r="AN209" s="68">
        <v>0</v>
      </c>
    </row>
    <row r="210" spans="1:44" x14ac:dyDescent="0.25">
      <c r="A210" s="72">
        <v>45358</v>
      </c>
      <c r="B210" s="53" t="s">
        <v>80</v>
      </c>
      <c r="C210" s="38" t="s">
        <v>142</v>
      </c>
      <c r="D210" s="39" t="s">
        <v>143</v>
      </c>
      <c r="E210" s="73"/>
      <c r="F210" s="74">
        <v>333.8</v>
      </c>
      <c r="G210" s="73"/>
      <c r="H210" s="74"/>
      <c r="I210" s="73">
        <v>0</v>
      </c>
      <c r="J210" s="74">
        <v>333.8</v>
      </c>
      <c r="K210" s="40">
        <v>983.8</v>
      </c>
      <c r="L210" s="40">
        <v>36918.61</v>
      </c>
      <c r="M210" s="75">
        <v>328392.44</v>
      </c>
      <c r="N210" s="76">
        <v>2879.0602000000072</v>
      </c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8">
        <v>842.59419999998795</v>
      </c>
      <c r="AM210" s="79">
        <v>2036.4660000000192</v>
      </c>
      <c r="AN210" s="80">
        <v>0</v>
      </c>
      <c r="AO210" s="81"/>
    </row>
    <row r="211" spans="1:44" x14ac:dyDescent="0.25">
      <c r="A211" s="58">
        <v>45359</v>
      </c>
      <c r="B211" s="52" t="s">
        <v>80</v>
      </c>
      <c r="C211" s="5" t="s">
        <v>5</v>
      </c>
      <c r="D211" s="6" t="s">
        <v>6</v>
      </c>
      <c r="E211" s="59">
        <v>6359603</v>
      </c>
      <c r="F211" s="69"/>
      <c r="G211" s="59"/>
      <c r="H211" s="69"/>
      <c r="I211" s="59">
        <v>6359603</v>
      </c>
      <c r="J211" s="69">
        <v>0</v>
      </c>
      <c r="K211" s="37">
        <v>983.8</v>
      </c>
      <c r="L211" s="37">
        <v>36927.49</v>
      </c>
      <c r="M211" s="70">
        <v>6359603</v>
      </c>
      <c r="N211" s="65">
        <v>0</v>
      </c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66">
        <v>0</v>
      </c>
      <c r="AM211" s="67">
        <v>0</v>
      </c>
      <c r="AN211" s="68">
        <v>0</v>
      </c>
    </row>
    <row r="212" spans="1:44" x14ac:dyDescent="0.25">
      <c r="A212" s="58">
        <v>45359</v>
      </c>
      <c r="B212" s="52" t="s">
        <v>80</v>
      </c>
      <c r="C212" s="5" t="s">
        <v>5</v>
      </c>
      <c r="D212" s="6" t="s">
        <v>20</v>
      </c>
      <c r="E212" s="59">
        <v>9558959</v>
      </c>
      <c r="F212" s="69">
        <v>8000</v>
      </c>
      <c r="G212" s="61">
        <v>-10000000</v>
      </c>
      <c r="H212" s="62">
        <v>-8000</v>
      </c>
      <c r="I212" s="59">
        <v>-441041</v>
      </c>
      <c r="J212" s="69">
        <v>0</v>
      </c>
      <c r="K212" s="7">
        <v>983.8</v>
      </c>
      <c r="L212" s="7">
        <v>36927.49</v>
      </c>
      <c r="M212" s="70">
        <v>-441041</v>
      </c>
      <c r="N212" s="65">
        <v>-52633</v>
      </c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>
        <v>-30500</v>
      </c>
      <c r="Z212" s="29"/>
      <c r="AA212" s="29">
        <v>-16860</v>
      </c>
      <c r="AB212" s="29"/>
      <c r="AC212" s="29">
        <v>-5273</v>
      </c>
      <c r="AD212" s="29"/>
      <c r="AE212" s="29"/>
      <c r="AF212" s="29"/>
      <c r="AG212" s="29"/>
      <c r="AH212" s="29"/>
      <c r="AI212" s="29"/>
      <c r="AJ212" s="29"/>
      <c r="AK212" s="29"/>
      <c r="AL212" s="66">
        <v>0</v>
      </c>
      <c r="AM212" s="67">
        <v>0</v>
      </c>
      <c r="AN212" s="68">
        <v>0</v>
      </c>
    </row>
    <row r="213" spans="1:44" x14ac:dyDescent="0.25">
      <c r="A213" s="58">
        <v>45359</v>
      </c>
      <c r="B213" s="52" t="s">
        <v>80</v>
      </c>
      <c r="C213" s="5" t="s">
        <v>5</v>
      </c>
      <c r="D213" s="6" t="s">
        <v>65</v>
      </c>
      <c r="E213" s="59">
        <v>15000000</v>
      </c>
      <c r="F213" s="69"/>
      <c r="G213" s="61">
        <v>-15000000</v>
      </c>
      <c r="H213" s="62"/>
      <c r="I213" s="59">
        <v>0</v>
      </c>
      <c r="J213" s="69">
        <v>0</v>
      </c>
      <c r="K213" s="7">
        <v>983.8</v>
      </c>
      <c r="L213" s="7">
        <v>36927.49</v>
      </c>
      <c r="M213" s="70">
        <v>0</v>
      </c>
      <c r="N213" s="65">
        <v>0</v>
      </c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66">
        <v>0</v>
      </c>
      <c r="AM213" s="67">
        <v>0</v>
      </c>
      <c r="AN213" s="68">
        <v>0</v>
      </c>
    </row>
    <row r="214" spans="1:44" x14ac:dyDescent="0.25">
      <c r="A214" s="58">
        <v>45359</v>
      </c>
      <c r="B214" s="52" t="s">
        <v>80</v>
      </c>
      <c r="C214" s="5" t="s">
        <v>8</v>
      </c>
      <c r="D214" s="6" t="s">
        <v>141</v>
      </c>
      <c r="E214" s="59">
        <v>5916857</v>
      </c>
      <c r="F214" s="69"/>
      <c r="G214" s="61"/>
      <c r="H214" s="62"/>
      <c r="I214" s="59">
        <v>5916857</v>
      </c>
      <c r="J214" s="69">
        <v>0</v>
      </c>
      <c r="K214" s="7">
        <v>983.8</v>
      </c>
      <c r="L214" s="7">
        <v>36927.49</v>
      </c>
      <c r="M214" s="70">
        <v>5916857</v>
      </c>
      <c r="N214" s="65">
        <v>0</v>
      </c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66">
        <v>0</v>
      </c>
      <c r="AM214" s="67">
        <v>0</v>
      </c>
      <c r="AN214" s="68">
        <v>0</v>
      </c>
    </row>
    <row r="215" spans="1:44" x14ac:dyDescent="0.25">
      <c r="A215" s="58">
        <v>45359</v>
      </c>
      <c r="B215" s="52" t="s">
        <v>80</v>
      </c>
      <c r="C215" s="5" t="s">
        <v>8</v>
      </c>
      <c r="D215" s="6" t="s">
        <v>139</v>
      </c>
      <c r="E215" s="59">
        <v>2138159</v>
      </c>
      <c r="F215" s="69"/>
      <c r="G215" s="61"/>
      <c r="H215" s="62"/>
      <c r="I215" s="59">
        <v>2138159</v>
      </c>
      <c r="J215" s="69">
        <v>0</v>
      </c>
      <c r="K215" s="7">
        <v>983.8</v>
      </c>
      <c r="L215" s="7">
        <v>36927.49</v>
      </c>
      <c r="M215" s="70">
        <v>2138159</v>
      </c>
      <c r="N215" s="65">
        <v>0</v>
      </c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66">
        <v>0</v>
      </c>
      <c r="AM215" s="67">
        <v>0</v>
      </c>
      <c r="AN215" s="68">
        <v>0</v>
      </c>
    </row>
    <row r="216" spans="1:44" x14ac:dyDescent="0.25">
      <c r="A216" s="58">
        <v>45359</v>
      </c>
      <c r="B216" s="52" t="s">
        <v>80</v>
      </c>
      <c r="C216" s="5" t="s">
        <v>8</v>
      </c>
      <c r="D216" s="6" t="s">
        <v>140</v>
      </c>
      <c r="E216" s="59">
        <v>714745</v>
      </c>
      <c r="F216" s="69"/>
      <c r="G216" s="61"/>
      <c r="H216" s="62"/>
      <c r="I216" s="59">
        <v>714745</v>
      </c>
      <c r="J216" s="69">
        <v>0</v>
      </c>
      <c r="K216" s="7">
        <v>983.8</v>
      </c>
      <c r="L216" s="7">
        <v>36927.49</v>
      </c>
      <c r="M216" s="70">
        <v>714745</v>
      </c>
      <c r="N216" s="65">
        <v>0</v>
      </c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66">
        <v>0</v>
      </c>
      <c r="AM216" s="67">
        <v>0</v>
      </c>
      <c r="AN216" s="68">
        <v>0</v>
      </c>
      <c r="AR216" s="58"/>
    </row>
    <row r="217" spans="1:44" x14ac:dyDescent="0.25">
      <c r="A217" s="58">
        <v>45359</v>
      </c>
      <c r="B217" s="52" t="s">
        <v>80</v>
      </c>
      <c r="C217" s="5" t="s">
        <v>8</v>
      </c>
      <c r="D217" s="6" t="s">
        <v>133</v>
      </c>
      <c r="E217" s="59"/>
      <c r="F217" s="69">
        <v>318.74</v>
      </c>
      <c r="G217" s="61"/>
      <c r="H217" s="62"/>
      <c r="I217" s="59">
        <v>0</v>
      </c>
      <c r="J217" s="69">
        <v>318.74</v>
      </c>
      <c r="K217" s="7">
        <v>983.8</v>
      </c>
      <c r="L217" s="7">
        <v>36927.49</v>
      </c>
      <c r="M217" s="70">
        <v>313576.41200000001</v>
      </c>
      <c r="N217" s="65">
        <v>0</v>
      </c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66">
        <v>0</v>
      </c>
      <c r="AM217" s="67">
        <v>0</v>
      </c>
      <c r="AN217" s="68">
        <v>0</v>
      </c>
    </row>
    <row r="218" spans="1:44" x14ac:dyDescent="0.25">
      <c r="A218" s="58">
        <v>45359</v>
      </c>
      <c r="B218" s="52" t="s">
        <v>80</v>
      </c>
      <c r="C218" s="5" t="s">
        <v>7</v>
      </c>
      <c r="D218" s="6" t="s">
        <v>157</v>
      </c>
      <c r="E218" s="59"/>
      <c r="F218" s="69">
        <v>948.17</v>
      </c>
      <c r="G218" s="61"/>
      <c r="H218" s="62"/>
      <c r="I218" s="59">
        <v>0</v>
      </c>
      <c r="J218" s="69">
        <v>948.17</v>
      </c>
      <c r="K218" s="7">
        <v>983.8</v>
      </c>
      <c r="L218" s="7">
        <v>36927.49</v>
      </c>
      <c r="M218" s="70">
        <v>932809.64599999995</v>
      </c>
      <c r="N218" s="65">
        <v>0</v>
      </c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66">
        <v>0</v>
      </c>
      <c r="AM218" s="67">
        <v>0</v>
      </c>
      <c r="AN218" s="68">
        <v>0</v>
      </c>
    </row>
    <row r="219" spans="1:44" x14ac:dyDescent="0.25">
      <c r="A219" s="72">
        <v>45359</v>
      </c>
      <c r="B219" s="53" t="s">
        <v>80</v>
      </c>
      <c r="C219" s="38" t="s">
        <v>142</v>
      </c>
      <c r="D219" s="39" t="s">
        <v>143</v>
      </c>
      <c r="E219" s="73"/>
      <c r="F219" s="74">
        <v>345</v>
      </c>
      <c r="G219" s="73"/>
      <c r="H219" s="74"/>
      <c r="I219" s="73">
        <v>0</v>
      </c>
      <c r="J219" s="74">
        <v>345</v>
      </c>
      <c r="K219" s="40">
        <v>983.8</v>
      </c>
      <c r="L219" s="40">
        <v>36927.49</v>
      </c>
      <c r="M219" s="75">
        <v>339411</v>
      </c>
      <c r="N219" s="76">
        <v>11018.559999999998</v>
      </c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8">
        <v>0</v>
      </c>
      <c r="AM219" s="79">
        <v>11018.559999999998</v>
      </c>
      <c r="AN219" s="80">
        <v>0</v>
      </c>
      <c r="AO219" s="81"/>
    </row>
    <row r="220" spans="1:44" x14ac:dyDescent="0.25">
      <c r="A220" s="58">
        <v>45362</v>
      </c>
      <c r="B220" s="52" t="s">
        <v>80</v>
      </c>
      <c r="C220" s="5" t="s">
        <v>5</v>
      </c>
      <c r="D220" s="6" t="s">
        <v>6</v>
      </c>
      <c r="E220" s="59">
        <v>6303111</v>
      </c>
      <c r="F220" s="69"/>
      <c r="G220" s="59"/>
      <c r="H220" s="69"/>
      <c r="I220" s="59">
        <v>6303111</v>
      </c>
      <c r="J220" s="69">
        <v>0</v>
      </c>
      <c r="K220" s="37">
        <v>966.29</v>
      </c>
      <c r="L220" s="37">
        <v>36950.639999999999</v>
      </c>
      <c r="M220" s="70">
        <v>6303111</v>
      </c>
      <c r="N220" s="65">
        <v>-56492</v>
      </c>
      <c r="O220" s="29"/>
      <c r="P220" s="29"/>
      <c r="Q220" s="29"/>
      <c r="R220" s="29">
        <v>-56492</v>
      </c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66">
        <v>0</v>
      </c>
      <c r="AM220" s="67">
        <v>0</v>
      </c>
      <c r="AN220" s="68">
        <v>0</v>
      </c>
    </row>
    <row r="221" spans="1:44" x14ac:dyDescent="0.25">
      <c r="A221" s="58">
        <v>45362</v>
      </c>
      <c r="B221" s="52" t="s">
        <v>80</v>
      </c>
      <c r="C221" s="5" t="s">
        <v>5</v>
      </c>
      <c r="D221" s="6" t="s">
        <v>20</v>
      </c>
      <c r="E221" s="59">
        <v>9369899</v>
      </c>
      <c r="F221" s="69">
        <v>8000</v>
      </c>
      <c r="G221" s="61">
        <v>-10000000</v>
      </c>
      <c r="H221" s="62">
        <v>-8000</v>
      </c>
      <c r="I221" s="59">
        <v>-630101</v>
      </c>
      <c r="J221" s="69">
        <v>0</v>
      </c>
      <c r="K221" s="7">
        <v>966.29</v>
      </c>
      <c r="L221" s="7">
        <v>36950.639999999999</v>
      </c>
      <c r="M221" s="70">
        <v>-630101</v>
      </c>
      <c r="N221" s="65">
        <v>-189060</v>
      </c>
      <c r="O221" s="29"/>
      <c r="P221" s="29"/>
      <c r="Q221" s="29"/>
      <c r="R221" s="29"/>
      <c r="S221" s="29"/>
      <c r="T221" s="29"/>
      <c r="U221" s="29"/>
      <c r="V221" s="29"/>
      <c r="W221" s="29"/>
      <c r="X221" s="29">
        <v>-42232</v>
      </c>
      <c r="Y221" s="29">
        <v>-117470</v>
      </c>
      <c r="Z221" s="29"/>
      <c r="AA221" s="29"/>
      <c r="AB221" s="29"/>
      <c r="AC221" s="29">
        <v>-14137</v>
      </c>
      <c r="AD221" s="29"/>
      <c r="AE221" s="29">
        <v>-15221</v>
      </c>
      <c r="AF221" s="29"/>
      <c r="AG221" s="29"/>
      <c r="AH221" s="29"/>
      <c r="AI221" s="29"/>
      <c r="AJ221" s="29"/>
      <c r="AK221" s="29"/>
      <c r="AL221" s="66">
        <v>0</v>
      </c>
      <c r="AM221" s="67">
        <v>0</v>
      </c>
      <c r="AN221" s="68">
        <v>0</v>
      </c>
    </row>
    <row r="222" spans="1:44" x14ac:dyDescent="0.25">
      <c r="A222" s="58">
        <v>45362</v>
      </c>
      <c r="B222" s="52" t="s">
        <v>80</v>
      </c>
      <c r="C222" s="5" t="s">
        <v>5</v>
      </c>
      <c r="D222" s="6" t="s">
        <v>65</v>
      </c>
      <c r="E222" s="59">
        <v>14996830</v>
      </c>
      <c r="F222" s="69"/>
      <c r="G222" s="61">
        <v>-15000000</v>
      </c>
      <c r="H222" s="62"/>
      <c r="I222" s="59">
        <v>-3170</v>
      </c>
      <c r="J222" s="69">
        <v>0</v>
      </c>
      <c r="K222" s="7">
        <v>966.29</v>
      </c>
      <c r="L222" s="7">
        <v>36950.639999999999</v>
      </c>
      <c r="M222" s="70">
        <v>-3170</v>
      </c>
      <c r="N222" s="65">
        <v>-3170</v>
      </c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>
        <v>-3170</v>
      </c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66">
        <v>0</v>
      </c>
      <c r="AM222" s="67">
        <v>0</v>
      </c>
      <c r="AN222" s="68">
        <v>0</v>
      </c>
    </row>
    <row r="223" spans="1:44" x14ac:dyDescent="0.25">
      <c r="A223" s="58">
        <v>45362</v>
      </c>
      <c r="B223" s="52" t="s">
        <v>80</v>
      </c>
      <c r="C223" s="5" t="s">
        <v>8</v>
      </c>
      <c r="D223" s="6" t="s">
        <v>141</v>
      </c>
      <c r="E223" s="59">
        <v>5921632</v>
      </c>
      <c r="F223" s="69"/>
      <c r="G223" s="61"/>
      <c r="H223" s="62"/>
      <c r="I223" s="59">
        <v>5921632</v>
      </c>
      <c r="J223" s="69">
        <v>0</v>
      </c>
      <c r="K223" s="7">
        <v>966.29</v>
      </c>
      <c r="L223" s="7">
        <v>36950.639999999999</v>
      </c>
      <c r="M223" s="70">
        <v>5921632</v>
      </c>
      <c r="N223" s="65">
        <v>4775</v>
      </c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66">
        <v>0</v>
      </c>
      <c r="AM223" s="67">
        <v>4775</v>
      </c>
      <c r="AN223" s="68">
        <v>0</v>
      </c>
    </row>
    <row r="224" spans="1:44" x14ac:dyDescent="0.25">
      <c r="A224" s="58">
        <v>45362</v>
      </c>
      <c r="B224" s="52" t="s">
        <v>80</v>
      </c>
      <c r="C224" s="5" t="s">
        <v>8</v>
      </c>
      <c r="D224" s="6" t="s">
        <v>139</v>
      </c>
      <c r="E224" s="59">
        <v>2072991</v>
      </c>
      <c r="F224" s="69"/>
      <c r="G224" s="61"/>
      <c r="H224" s="62"/>
      <c r="I224" s="59">
        <v>2072991</v>
      </c>
      <c r="J224" s="69">
        <v>0</v>
      </c>
      <c r="K224" s="7">
        <v>966.29</v>
      </c>
      <c r="L224" s="7">
        <v>36950.639999999999</v>
      </c>
      <c r="M224" s="70">
        <v>2072991</v>
      </c>
      <c r="N224" s="65">
        <v>-65168</v>
      </c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66">
        <v>0</v>
      </c>
      <c r="AM224" s="67">
        <v>-65168</v>
      </c>
      <c r="AN224" s="68">
        <v>0</v>
      </c>
    </row>
    <row r="225" spans="1:44" x14ac:dyDescent="0.25">
      <c r="A225" s="58">
        <v>45362</v>
      </c>
      <c r="B225" s="52" t="s">
        <v>80</v>
      </c>
      <c r="C225" s="5" t="s">
        <v>8</v>
      </c>
      <c r="D225" s="6" t="s">
        <v>140</v>
      </c>
      <c r="E225" s="59">
        <v>703810</v>
      </c>
      <c r="F225" s="69"/>
      <c r="G225" s="61"/>
      <c r="H225" s="62"/>
      <c r="I225" s="59">
        <v>703810</v>
      </c>
      <c r="J225" s="69">
        <v>0</v>
      </c>
      <c r="K225" s="7">
        <v>966.29</v>
      </c>
      <c r="L225" s="7">
        <v>36950.639999999999</v>
      </c>
      <c r="M225" s="70">
        <v>703810</v>
      </c>
      <c r="N225" s="65">
        <v>-10935</v>
      </c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66">
        <v>0</v>
      </c>
      <c r="AM225" s="67">
        <v>-10935</v>
      </c>
      <c r="AN225" s="68">
        <v>0</v>
      </c>
      <c r="AR225" s="58"/>
    </row>
    <row r="226" spans="1:44" x14ac:dyDescent="0.25">
      <c r="A226" s="58">
        <v>45362</v>
      </c>
      <c r="B226" s="52" t="s">
        <v>80</v>
      </c>
      <c r="C226" s="5" t="s">
        <v>8</v>
      </c>
      <c r="D226" s="6" t="s">
        <v>133</v>
      </c>
      <c r="E226" s="59"/>
      <c r="F226" s="69">
        <v>320.39</v>
      </c>
      <c r="G226" s="61"/>
      <c r="H226" s="62"/>
      <c r="I226" s="59">
        <v>0</v>
      </c>
      <c r="J226" s="69">
        <v>320.39</v>
      </c>
      <c r="K226" s="7">
        <v>966.29</v>
      </c>
      <c r="L226" s="7">
        <v>36950.639999999999</v>
      </c>
      <c r="M226" s="70">
        <v>309589.6531</v>
      </c>
      <c r="N226" s="65">
        <v>-3986.7589000000153</v>
      </c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66">
        <v>-5581.1373999999969</v>
      </c>
      <c r="AM226" s="67">
        <v>1594.3784999999816</v>
      </c>
      <c r="AN226" s="68">
        <v>0</v>
      </c>
    </row>
    <row r="227" spans="1:44" x14ac:dyDescent="0.25">
      <c r="A227" s="58">
        <v>45362</v>
      </c>
      <c r="B227" s="52" t="s">
        <v>80</v>
      </c>
      <c r="C227" s="5" t="s">
        <v>7</v>
      </c>
      <c r="D227" s="6" t="s">
        <v>157</v>
      </c>
      <c r="E227" s="59"/>
      <c r="F227" s="69">
        <v>963.79</v>
      </c>
      <c r="G227" s="61"/>
      <c r="H227" s="62"/>
      <c r="I227" s="59">
        <v>0</v>
      </c>
      <c r="J227" s="69">
        <v>963.79</v>
      </c>
      <c r="K227" s="7">
        <v>966.29</v>
      </c>
      <c r="L227" s="7">
        <v>36950.639999999999</v>
      </c>
      <c r="M227" s="70">
        <v>931300.63909999991</v>
      </c>
      <c r="N227" s="65">
        <v>-1509.0069000000367</v>
      </c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66">
        <v>-16602.456699999992</v>
      </c>
      <c r="AM227" s="67">
        <v>15093.449799999955</v>
      </c>
      <c r="AN227" s="68">
        <v>0</v>
      </c>
    </row>
    <row r="228" spans="1:44" x14ac:dyDescent="0.25">
      <c r="A228" s="72">
        <v>45362</v>
      </c>
      <c r="B228" s="53" t="s">
        <v>80</v>
      </c>
      <c r="C228" s="38" t="s">
        <v>142</v>
      </c>
      <c r="D228" s="39" t="s">
        <v>143</v>
      </c>
      <c r="E228" s="73"/>
      <c r="F228" s="74">
        <v>447.23</v>
      </c>
      <c r="G228" s="73"/>
      <c r="H228" s="74"/>
      <c r="I228" s="73">
        <v>0</v>
      </c>
      <c r="J228" s="74">
        <v>447.23</v>
      </c>
      <c r="K228" s="40">
        <v>966.29</v>
      </c>
      <c r="L228" s="40">
        <v>36950.639999999999</v>
      </c>
      <c r="M228" s="75">
        <v>432153.87670000002</v>
      </c>
      <c r="N228" s="76">
        <v>92742.876700000023</v>
      </c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8">
        <v>-6040.9499999999971</v>
      </c>
      <c r="AM228" s="79">
        <v>98783.82670000002</v>
      </c>
      <c r="AN228" s="80">
        <v>0</v>
      </c>
      <c r="AO228" s="81"/>
    </row>
    <row r="229" spans="1:44" x14ac:dyDescent="0.25">
      <c r="A229" s="58">
        <v>45363</v>
      </c>
      <c r="B229" s="52" t="s">
        <v>80</v>
      </c>
      <c r="C229" s="5" t="s">
        <v>5</v>
      </c>
      <c r="D229" s="6" t="s">
        <v>6</v>
      </c>
      <c r="E229" s="59">
        <v>6287486</v>
      </c>
      <c r="F229" s="69"/>
      <c r="G229" s="59"/>
      <c r="H229" s="69"/>
      <c r="I229" s="59">
        <v>6287486</v>
      </c>
      <c r="J229" s="69">
        <v>0</v>
      </c>
      <c r="K229" s="37">
        <v>965.18</v>
      </c>
      <c r="L229" s="37">
        <v>36957.769999999997</v>
      </c>
      <c r="M229" s="70">
        <v>6287486</v>
      </c>
      <c r="N229" s="65">
        <v>-15625</v>
      </c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>
        <v>-15625</v>
      </c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66">
        <v>0</v>
      </c>
      <c r="AM229" s="67">
        <v>0</v>
      </c>
      <c r="AN229" s="68">
        <v>0</v>
      </c>
    </row>
    <row r="230" spans="1:44" x14ac:dyDescent="0.25">
      <c r="A230" s="58">
        <v>45363</v>
      </c>
      <c r="B230" s="52" t="s">
        <v>80</v>
      </c>
      <c r="C230" s="5" t="s">
        <v>5</v>
      </c>
      <c r="D230" s="6" t="s">
        <v>65</v>
      </c>
      <c r="E230" s="59">
        <v>14985450</v>
      </c>
      <c r="F230" s="69"/>
      <c r="G230" s="61">
        <v>-15000000</v>
      </c>
      <c r="H230" s="62"/>
      <c r="I230" s="59">
        <v>-14550</v>
      </c>
      <c r="J230" s="69">
        <v>0</v>
      </c>
      <c r="K230" s="7">
        <v>965.18</v>
      </c>
      <c r="L230" s="7">
        <v>36957.769999999997</v>
      </c>
      <c r="M230" s="70">
        <v>-14550</v>
      </c>
      <c r="N230" s="65">
        <v>-11380</v>
      </c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>
        <v>-1390</v>
      </c>
      <c r="AB230" s="29"/>
      <c r="AC230" s="29"/>
      <c r="AD230" s="29"/>
      <c r="AE230" s="29"/>
      <c r="AF230" s="29">
        <v>-9990</v>
      </c>
      <c r="AG230" s="29"/>
      <c r="AH230" s="29"/>
      <c r="AI230" s="29"/>
      <c r="AJ230" s="29"/>
      <c r="AK230" s="29"/>
      <c r="AL230" s="66">
        <v>0</v>
      </c>
      <c r="AM230" s="67">
        <v>0</v>
      </c>
      <c r="AN230" s="68">
        <v>0</v>
      </c>
    </row>
    <row r="231" spans="1:44" x14ac:dyDescent="0.25">
      <c r="A231" s="58">
        <v>45363</v>
      </c>
      <c r="B231" s="52" t="s">
        <v>80</v>
      </c>
      <c r="C231" s="5" t="s">
        <v>5</v>
      </c>
      <c r="D231" s="6" t="s">
        <v>20</v>
      </c>
      <c r="E231" s="59">
        <v>9363395</v>
      </c>
      <c r="F231" s="69">
        <v>8000</v>
      </c>
      <c r="G231" s="61">
        <v>-10000000</v>
      </c>
      <c r="H231" s="62">
        <v>-8000</v>
      </c>
      <c r="I231" s="59">
        <v>-636605</v>
      </c>
      <c r="J231" s="69">
        <v>0</v>
      </c>
      <c r="K231" s="7">
        <v>965.18</v>
      </c>
      <c r="L231" s="7">
        <v>36957.769999999997</v>
      </c>
      <c r="M231" s="70">
        <v>-636605</v>
      </c>
      <c r="N231" s="65">
        <v>-6504</v>
      </c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>
        <v>-1190</v>
      </c>
      <c r="AB231" s="29"/>
      <c r="AC231" s="29">
        <v>-5314</v>
      </c>
      <c r="AD231" s="29"/>
      <c r="AE231" s="29"/>
      <c r="AF231" s="29"/>
      <c r="AG231" s="29"/>
      <c r="AH231" s="29"/>
      <c r="AI231" s="29"/>
      <c r="AJ231" s="29"/>
      <c r="AK231" s="29"/>
      <c r="AL231" s="66">
        <v>0</v>
      </c>
      <c r="AM231" s="67">
        <v>0</v>
      </c>
      <c r="AN231" s="68">
        <v>0</v>
      </c>
    </row>
    <row r="232" spans="1:44" x14ac:dyDescent="0.25">
      <c r="A232" s="58">
        <v>45363</v>
      </c>
      <c r="B232" s="52" t="s">
        <v>80</v>
      </c>
      <c r="C232" s="5" t="s">
        <v>8</v>
      </c>
      <c r="D232" s="6" t="s">
        <v>141</v>
      </c>
      <c r="E232" s="59">
        <v>5922981</v>
      </c>
      <c r="F232" s="69"/>
      <c r="G232" s="61"/>
      <c r="H232" s="62"/>
      <c r="I232" s="59">
        <v>5922981</v>
      </c>
      <c r="J232" s="69">
        <v>0</v>
      </c>
      <c r="K232" s="7">
        <v>965.18</v>
      </c>
      <c r="L232" s="7">
        <v>36957.769999999997</v>
      </c>
      <c r="M232" s="70">
        <v>5922981</v>
      </c>
      <c r="N232" s="65">
        <v>1349</v>
      </c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66">
        <v>0</v>
      </c>
      <c r="AM232" s="67">
        <v>1349</v>
      </c>
      <c r="AN232" s="68">
        <v>0</v>
      </c>
    </row>
    <row r="233" spans="1:44" x14ac:dyDescent="0.25">
      <c r="A233" s="58">
        <v>45363</v>
      </c>
      <c r="B233" s="52" t="s">
        <v>80</v>
      </c>
      <c r="C233" s="5" t="s">
        <v>8</v>
      </c>
      <c r="D233" s="6" t="s">
        <v>139</v>
      </c>
      <c r="E233" s="59">
        <v>2094080</v>
      </c>
      <c r="F233" s="69"/>
      <c r="G233" s="61"/>
      <c r="H233" s="62"/>
      <c r="I233" s="59">
        <v>2094080</v>
      </c>
      <c r="J233" s="69">
        <v>0</v>
      </c>
      <c r="K233" s="7">
        <v>965.18</v>
      </c>
      <c r="L233" s="7">
        <v>36957.769999999997</v>
      </c>
      <c r="M233" s="70">
        <v>2094080</v>
      </c>
      <c r="N233" s="65">
        <v>21089</v>
      </c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66">
        <v>0</v>
      </c>
      <c r="AM233" s="67">
        <v>21089</v>
      </c>
      <c r="AN233" s="68">
        <v>0</v>
      </c>
    </row>
    <row r="234" spans="1:44" x14ac:dyDescent="0.25">
      <c r="A234" s="58">
        <v>45363</v>
      </c>
      <c r="B234" s="52" t="s">
        <v>80</v>
      </c>
      <c r="C234" s="5" t="s">
        <v>8</v>
      </c>
      <c r="D234" s="6" t="s">
        <v>140</v>
      </c>
      <c r="E234" s="59">
        <v>708051</v>
      </c>
      <c r="F234" s="69"/>
      <c r="G234" s="61"/>
      <c r="H234" s="62"/>
      <c r="I234" s="59">
        <v>708051</v>
      </c>
      <c r="J234" s="69">
        <v>0</v>
      </c>
      <c r="K234" s="7">
        <v>965.18</v>
      </c>
      <c r="L234" s="7">
        <v>36957.769999999997</v>
      </c>
      <c r="M234" s="70">
        <v>708051</v>
      </c>
      <c r="N234" s="65">
        <v>4241</v>
      </c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66">
        <v>0</v>
      </c>
      <c r="AM234" s="67">
        <v>4241</v>
      </c>
      <c r="AN234" s="68">
        <v>0</v>
      </c>
      <c r="AR234" s="58"/>
    </row>
    <row r="235" spans="1:44" x14ac:dyDescent="0.25">
      <c r="A235" s="58">
        <v>45363</v>
      </c>
      <c r="B235" s="52" t="s">
        <v>80</v>
      </c>
      <c r="C235" s="5" t="s">
        <v>8</v>
      </c>
      <c r="D235" s="6" t="s">
        <v>133</v>
      </c>
      <c r="E235" s="59"/>
      <c r="F235" s="69">
        <v>324.44</v>
      </c>
      <c r="G235" s="61"/>
      <c r="H235" s="62"/>
      <c r="I235" s="59">
        <v>0</v>
      </c>
      <c r="J235" s="69">
        <v>324.44</v>
      </c>
      <c r="K235" s="7">
        <v>965.18</v>
      </c>
      <c r="L235" s="7">
        <v>36957.769999999997</v>
      </c>
      <c r="M235" s="70">
        <v>313142.99919999996</v>
      </c>
      <c r="N235" s="65">
        <v>3553.3460999999661</v>
      </c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66">
        <v>-355.63290000000438</v>
      </c>
      <c r="AM235" s="67">
        <v>3908.9789999999703</v>
      </c>
      <c r="AN235" s="68">
        <v>0</v>
      </c>
    </row>
    <row r="236" spans="1:44" x14ac:dyDescent="0.25">
      <c r="A236" s="58">
        <v>45363</v>
      </c>
      <c r="B236" s="52" t="s">
        <v>80</v>
      </c>
      <c r="C236" s="5" t="s">
        <v>7</v>
      </c>
      <c r="D236" s="6" t="s">
        <v>157</v>
      </c>
      <c r="E236" s="59"/>
      <c r="F236" s="69">
        <v>963.79</v>
      </c>
      <c r="G236" s="61"/>
      <c r="H236" s="62"/>
      <c r="I236" s="59">
        <v>0</v>
      </c>
      <c r="J236" s="69">
        <v>963.79</v>
      </c>
      <c r="K236" s="7">
        <v>965.18</v>
      </c>
      <c r="L236" s="7">
        <v>36957.769999999997</v>
      </c>
      <c r="M236" s="70">
        <v>930230.83219999995</v>
      </c>
      <c r="N236" s="65">
        <v>-1069.8068999999668</v>
      </c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66">
        <v>-1069.806900000013</v>
      </c>
      <c r="AM236" s="67">
        <v>4.6156856114976108E-11</v>
      </c>
      <c r="AN236" s="68">
        <v>0</v>
      </c>
    </row>
    <row r="237" spans="1:44" x14ac:dyDescent="0.25">
      <c r="A237" s="72">
        <v>45363</v>
      </c>
      <c r="B237" s="53" t="s">
        <v>80</v>
      </c>
      <c r="C237" s="38" t="s">
        <v>142</v>
      </c>
      <c r="D237" s="39" t="s">
        <v>143</v>
      </c>
      <c r="E237" s="73"/>
      <c r="F237" s="74">
        <v>462.58</v>
      </c>
      <c r="G237" s="73"/>
      <c r="H237" s="74"/>
      <c r="I237" s="73">
        <v>0</v>
      </c>
      <c r="J237" s="74">
        <v>462.58</v>
      </c>
      <c r="K237" s="40">
        <v>965.18</v>
      </c>
      <c r="L237" s="40">
        <v>36957.769999999997</v>
      </c>
      <c r="M237" s="75">
        <v>446472.96439999994</v>
      </c>
      <c r="N237" s="76">
        <v>14319.087699999916</v>
      </c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8">
        <v>-496.42530000000613</v>
      </c>
      <c r="AM237" s="79">
        <v>14815.512999999923</v>
      </c>
      <c r="AN237" s="80">
        <v>0</v>
      </c>
      <c r="AO237" s="81"/>
    </row>
    <row r="238" spans="1:44" x14ac:dyDescent="0.25">
      <c r="A238" s="58">
        <v>45364</v>
      </c>
      <c r="B238" s="52" t="s">
        <v>80</v>
      </c>
      <c r="C238" s="5" t="s">
        <v>5</v>
      </c>
      <c r="D238" s="6" t="s">
        <v>6</v>
      </c>
      <c r="E238" s="59">
        <v>6189316</v>
      </c>
      <c r="F238" s="69"/>
      <c r="G238" s="59"/>
      <c r="H238" s="69"/>
      <c r="I238" s="59">
        <v>6189316</v>
      </c>
      <c r="J238" s="69">
        <v>0</v>
      </c>
      <c r="K238" s="37">
        <v>948.88</v>
      </c>
      <c r="L238" s="37">
        <v>36964.9</v>
      </c>
      <c r="M238" s="70">
        <v>6189316</v>
      </c>
      <c r="N238" s="65">
        <v>-98170</v>
      </c>
      <c r="O238" s="29"/>
      <c r="P238" s="29"/>
      <c r="Q238" s="29">
        <v>-3170</v>
      </c>
      <c r="R238" s="29"/>
      <c r="S238" s="29"/>
      <c r="T238" s="29"/>
      <c r="U238" s="29"/>
      <c r="V238" s="29">
        <v>-80000</v>
      </c>
      <c r="W238" s="29"/>
      <c r="X238" s="29"/>
      <c r="Y238" s="29"/>
      <c r="Z238" s="29"/>
      <c r="AA238" s="29"/>
      <c r="AB238" s="29"/>
      <c r="AC238" s="29"/>
      <c r="AD238" s="29"/>
      <c r="AE238" s="29">
        <v>-15000</v>
      </c>
      <c r="AF238" s="29"/>
      <c r="AG238" s="29"/>
      <c r="AH238" s="29"/>
      <c r="AI238" s="29"/>
      <c r="AJ238" s="29"/>
      <c r="AK238" s="29"/>
      <c r="AL238" s="66">
        <v>0</v>
      </c>
      <c r="AM238" s="67">
        <v>0</v>
      </c>
      <c r="AN238" s="68">
        <v>0</v>
      </c>
    </row>
    <row r="239" spans="1:44" x14ac:dyDescent="0.25">
      <c r="A239" s="58">
        <v>45364</v>
      </c>
      <c r="B239" s="52" t="s">
        <v>80</v>
      </c>
      <c r="C239" s="5" t="s">
        <v>5</v>
      </c>
      <c r="D239" s="6" t="s">
        <v>65</v>
      </c>
      <c r="E239" s="59">
        <v>14983840</v>
      </c>
      <c r="F239" s="69"/>
      <c r="G239" s="61">
        <v>-15000000</v>
      </c>
      <c r="H239" s="62"/>
      <c r="I239" s="59">
        <v>-16160</v>
      </c>
      <c r="J239" s="69">
        <v>0</v>
      </c>
      <c r="K239" s="7">
        <v>948.88</v>
      </c>
      <c r="L239" s="7">
        <v>36964.9</v>
      </c>
      <c r="M239" s="70">
        <v>-16160</v>
      </c>
      <c r="N239" s="65">
        <v>-1610</v>
      </c>
      <c r="O239" s="29"/>
      <c r="P239" s="29"/>
      <c r="Q239" s="29">
        <v>3170</v>
      </c>
      <c r="R239" s="29"/>
      <c r="S239" s="29"/>
      <c r="T239" s="29"/>
      <c r="U239" s="29"/>
      <c r="V239" s="29"/>
      <c r="W239" s="29"/>
      <c r="X239" s="29"/>
      <c r="Y239" s="29"/>
      <c r="Z239" s="29"/>
      <c r="AA239" s="29">
        <v>-4780</v>
      </c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66">
        <v>0</v>
      </c>
      <c r="AM239" s="67">
        <v>0</v>
      </c>
      <c r="AN239" s="68">
        <v>0</v>
      </c>
    </row>
    <row r="240" spans="1:44" x14ac:dyDescent="0.25">
      <c r="A240" s="58">
        <v>45364</v>
      </c>
      <c r="B240" s="52" t="s">
        <v>80</v>
      </c>
      <c r="C240" s="5" t="s">
        <v>5</v>
      </c>
      <c r="D240" s="6" t="s">
        <v>20</v>
      </c>
      <c r="E240" s="59">
        <v>9317135</v>
      </c>
      <c r="F240" s="69">
        <v>7990</v>
      </c>
      <c r="G240" s="61">
        <v>-10000000</v>
      </c>
      <c r="H240" s="62">
        <v>-8000</v>
      </c>
      <c r="I240" s="59">
        <v>-682865</v>
      </c>
      <c r="J240" s="69">
        <v>-10</v>
      </c>
      <c r="K240" s="7">
        <v>948.88</v>
      </c>
      <c r="L240" s="7">
        <v>36964.9</v>
      </c>
      <c r="M240" s="70">
        <v>-692353.8</v>
      </c>
      <c r="N240" s="65">
        <v>-55748.800000000047</v>
      </c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>
        <v>-46260</v>
      </c>
      <c r="AA240" s="29"/>
      <c r="AB240" s="29"/>
      <c r="AC240" s="29"/>
      <c r="AD240" s="29"/>
      <c r="AE240" s="29">
        <v>-9488.7999999999993</v>
      </c>
      <c r="AF240" s="29"/>
      <c r="AG240" s="29"/>
      <c r="AH240" s="29"/>
      <c r="AI240" s="29"/>
      <c r="AJ240" s="29"/>
      <c r="AK240" s="29"/>
      <c r="AL240" s="66">
        <v>162.99999999999955</v>
      </c>
      <c r="AM240" s="67">
        <v>0</v>
      </c>
      <c r="AN240" s="68">
        <v>-163.00000000004366</v>
      </c>
    </row>
    <row r="241" spans="1:44" x14ac:dyDescent="0.25">
      <c r="A241" s="58">
        <v>45364</v>
      </c>
      <c r="B241" s="52" t="s">
        <v>80</v>
      </c>
      <c r="C241" s="5" t="s">
        <v>8</v>
      </c>
      <c r="D241" s="6" t="s">
        <v>141</v>
      </c>
      <c r="E241" s="59">
        <v>5924197</v>
      </c>
      <c r="F241" s="69"/>
      <c r="G241" s="61"/>
      <c r="H241" s="62"/>
      <c r="I241" s="59">
        <v>5924197</v>
      </c>
      <c r="J241" s="69">
        <v>0</v>
      </c>
      <c r="K241" s="7">
        <v>948.88</v>
      </c>
      <c r="L241" s="7">
        <v>36964.9</v>
      </c>
      <c r="M241" s="70">
        <v>5924197</v>
      </c>
      <c r="N241" s="65">
        <v>1216</v>
      </c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66">
        <v>0</v>
      </c>
      <c r="AM241" s="67">
        <v>1216</v>
      </c>
      <c r="AN241" s="68">
        <v>0</v>
      </c>
    </row>
    <row r="242" spans="1:44" x14ac:dyDescent="0.25">
      <c r="A242" s="58">
        <v>45364</v>
      </c>
      <c r="B242" s="52" t="s">
        <v>80</v>
      </c>
      <c r="C242" s="5" t="s">
        <v>8</v>
      </c>
      <c r="D242" s="6" t="s">
        <v>139</v>
      </c>
      <c r="E242" s="59">
        <v>2048432</v>
      </c>
      <c r="F242" s="69"/>
      <c r="G242" s="61"/>
      <c r="H242" s="62"/>
      <c r="I242" s="59">
        <v>2048432</v>
      </c>
      <c r="J242" s="69">
        <v>0</v>
      </c>
      <c r="K242" s="7">
        <v>948.88</v>
      </c>
      <c r="L242" s="7">
        <v>36964.9</v>
      </c>
      <c r="M242" s="70">
        <v>2048432</v>
      </c>
      <c r="N242" s="65">
        <v>-45648</v>
      </c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66">
        <v>0</v>
      </c>
      <c r="AM242" s="67">
        <v>-45648</v>
      </c>
      <c r="AN242" s="68">
        <v>0</v>
      </c>
    </row>
    <row r="243" spans="1:44" x14ac:dyDescent="0.25">
      <c r="A243" s="58">
        <v>45364</v>
      </c>
      <c r="B243" s="52" t="s">
        <v>80</v>
      </c>
      <c r="C243" s="5" t="s">
        <v>8</v>
      </c>
      <c r="D243" s="6" t="s">
        <v>140</v>
      </c>
      <c r="E243" s="59">
        <v>699376</v>
      </c>
      <c r="F243" s="69"/>
      <c r="G243" s="61"/>
      <c r="H243" s="62"/>
      <c r="I243" s="59">
        <v>699376</v>
      </c>
      <c r="J243" s="69">
        <v>0</v>
      </c>
      <c r="K243" s="7">
        <v>948.88</v>
      </c>
      <c r="L243" s="7">
        <v>36964.9</v>
      </c>
      <c r="M243" s="70">
        <v>699376</v>
      </c>
      <c r="N243" s="65">
        <v>-8675</v>
      </c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66">
        <v>0</v>
      </c>
      <c r="AM243" s="67">
        <v>-8675</v>
      </c>
      <c r="AN243" s="68">
        <v>0</v>
      </c>
      <c r="AR243" s="58"/>
    </row>
    <row r="244" spans="1:44" x14ac:dyDescent="0.25">
      <c r="A244" s="58">
        <v>45364</v>
      </c>
      <c r="B244" s="52" t="s">
        <v>80</v>
      </c>
      <c r="C244" s="5" t="s">
        <v>8</v>
      </c>
      <c r="D244" s="6" t="s">
        <v>133</v>
      </c>
      <c r="E244" s="59"/>
      <c r="F244" s="69">
        <v>324.85000000000002</v>
      </c>
      <c r="G244" s="61"/>
      <c r="H244" s="62"/>
      <c r="I244" s="59">
        <v>0</v>
      </c>
      <c r="J244" s="69">
        <v>324.85000000000002</v>
      </c>
      <c r="K244" s="7">
        <v>948.88</v>
      </c>
      <c r="L244" s="7">
        <v>36964.9</v>
      </c>
      <c r="M244" s="70">
        <v>308243.66800000001</v>
      </c>
      <c r="N244" s="65">
        <v>-4899.3311999999569</v>
      </c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66">
        <v>-5288.3719999999848</v>
      </c>
      <c r="AM244" s="67">
        <v>389.04080000002796</v>
      </c>
      <c r="AN244" s="68">
        <v>0</v>
      </c>
    </row>
    <row r="245" spans="1:44" x14ac:dyDescent="0.25">
      <c r="A245" s="58">
        <v>45364</v>
      </c>
      <c r="B245" s="52" t="s">
        <v>80</v>
      </c>
      <c r="C245" s="5" t="s">
        <v>7</v>
      </c>
      <c r="D245" s="6" t="s">
        <v>157</v>
      </c>
      <c r="E245" s="59"/>
      <c r="F245" s="69">
        <v>939.35</v>
      </c>
      <c r="G245" s="61"/>
      <c r="H245" s="62"/>
      <c r="I245" s="59">
        <v>0</v>
      </c>
      <c r="J245" s="69">
        <v>939.35</v>
      </c>
      <c r="K245" s="7">
        <v>948.88</v>
      </c>
      <c r="L245" s="7">
        <v>36964.9</v>
      </c>
      <c r="M245" s="70">
        <v>891330.42800000007</v>
      </c>
      <c r="N245" s="65">
        <v>-38900.404199999874</v>
      </c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66">
        <v>-15709.776999999956</v>
      </c>
      <c r="AM245" s="67">
        <v>-23190.627199999915</v>
      </c>
      <c r="AN245" s="68">
        <v>0</v>
      </c>
    </row>
    <row r="246" spans="1:44" x14ac:dyDescent="0.25">
      <c r="A246" s="72">
        <v>45364</v>
      </c>
      <c r="B246" s="53" t="s">
        <v>80</v>
      </c>
      <c r="C246" s="38" t="s">
        <v>142</v>
      </c>
      <c r="D246" s="39" t="s">
        <v>143</v>
      </c>
      <c r="E246" s="73"/>
      <c r="F246" s="74">
        <v>441.25</v>
      </c>
      <c r="G246" s="73"/>
      <c r="H246" s="74"/>
      <c r="I246" s="73">
        <v>0</v>
      </c>
      <c r="J246" s="74">
        <v>441.25</v>
      </c>
      <c r="K246" s="40">
        <v>948.88</v>
      </c>
      <c r="L246" s="40">
        <v>36964.9</v>
      </c>
      <c r="M246" s="75">
        <v>418693.3</v>
      </c>
      <c r="N246" s="76">
        <v>-27779.664399999951</v>
      </c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8">
        <v>-7540.0539999999783</v>
      </c>
      <c r="AM246" s="79">
        <v>-20239.610399999972</v>
      </c>
      <c r="AN246" s="80">
        <v>0</v>
      </c>
      <c r="AO246" s="81"/>
    </row>
    <row r="247" spans="1:44" x14ac:dyDescent="0.25">
      <c r="A247" s="58">
        <v>45365</v>
      </c>
      <c r="B247" s="52" t="s">
        <v>80</v>
      </c>
      <c r="C247" s="5" t="s">
        <v>5</v>
      </c>
      <c r="D247" s="6" t="s">
        <v>6</v>
      </c>
      <c r="E247" s="59">
        <v>6189316</v>
      </c>
      <c r="F247" s="69"/>
      <c r="G247" s="59"/>
      <c r="H247" s="69"/>
      <c r="I247" s="59">
        <v>6189316</v>
      </c>
      <c r="J247" s="69">
        <v>0</v>
      </c>
      <c r="K247" s="37">
        <v>945.56</v>
      </c>
      <c r="L247" s="37">
        <v>36972.04</v>
      </c>
      <c r="M247" s="70">
        <v>6189316</v>
      </c>
      <c r="N247" s="65">
        <v>0</v>
      </c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66">
        <v>0</v>
      </c>
      <c r="AM247" s="67">
        <v>0</v>
      </c>
      <c r="AN247" s="68">
        <v>0</v>
      </c>
    </row>
    <row r="248" spans="1:44" x14ac:dyDescent="0.25">
      <c r="A248" s="58">
        <v>45365</v>
      </c>
      <c r="B248" s="52" t="s">
        <v>80</v>
      </c>
      <c r="C248" s="5" t="s">
        <v>5</v>
      </c>
      <c r="D248" s="6" t="s">
        <v>65</v>
      </c>
      <c r="E248" s="59">
        <v>14983840</v>
      </c>
      <c r="F248" s="69"/>
      <c r="G248" s="61">
        <v>-15000000</v>
      </c>
      <c r="H248" s="62"/>
      <c r="I248" s="59">
        <v>-16160</v>
      </c>
      <c r="J248" s="69">
        <v>0</v>
      </c>
      <c r="K248" s="7">
        <v>945.56</v>
      </c>
      <c r="L248" s="7">
        <v>36972.04</v>
      </c>
      <c r="M248" s="70">
        <v>-16160</v>
      </c>
      <c r="N248" s="65">
        <v>0</v>
      </c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66">
        <v>0</v>
      </c>
      <c r="AM248" s="67">
        <v>0</v>
      </c>
      <c r="AN248" s="68">
        <v>0</v>
      </c>
    </row>
    <row r="249" spans="1:44" x14ac:dyDescent="0.25">
      <c r="A249" s="58">
        <v>45365</v>
      </c>
      <c r="B249" s="52" t="s">
        <v>80</v>
      </c>
      <c r="C249" s="5" t="s">
        <v>5</v>
      </c>
      <c r="D249" s="6" t="s">
        <v>20</v>
      </c>
      <c r="E249" s="59">
        <v>9288599</v>
      </c>
      <c r="F249" s="69">
        <v>7990</v>
      </c>
      <c r="G249" s="61">
        <v>-10000000</v>
      </c>
      <c r="H249" s="62">
        <v>-8000</v>
      </c>
      <c r="I249" s="59">
        <v>-711401</v>
      </c>
      <c r="J249" s="69">
        <v>-10</v>
      </c>
      <c r="K249" s="7">
        <v>945.56</v>
      </c>
      <c r="L249" s="7">
        <v>36972.04</v>
      </c>
      <c r="M249" s="70">
        <v>-720856.6</v>
      </c>
      <c r="N249" s="65">
        <v>-28502.79999999993</v>
      </c>
      <c r="O249" s="29"/>
      <c r="P249" s="29"/>
      <c r="Q249" s="29"/>
      <c r="R249" s="29">
        <v>-23756</v>
      </c>
      <c r="S249" s="29"/>
      <c r="T249" s="29"/>
      <c r="U249" s="29"/>
      <c r="V249" s="29"/>
      <c r="W249" s="29"/>
      <c r="X249" s="29"/>
      <c r="Y249" s="29"/>
      <c r="Z249" s="29"/>
      <c r="AA249" s="29">
        <v>-4780</v>
      </c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66">
        <v>33.2000000000005</v>
      </c>
      <c r="AM249" s="67">
        <v>0</v>
      </c>
      <c r="AN249" s="68">
        <v>6.9121597334742546E-11</v>
      </c>
    </row>
    <row r="250" spans="1:44" x14ac:dyDescent="0.25">
      <c r="A250" s="58">
        <v>45365</v>
      </c>
      <c r="B250" s="52" t="s">
        <v>80</v>
      </c>
      <c r="C250" s="5" t="s">
        <v>8</v>
      </c>
      <c r="D250" s="6" t="s">
        <v>141</v>
      </c>
      <c r="E250" s="59">
        <v>5925383</v>
      </c>
      <c r="F250" s="69"/>
      <c r="G250" s="61"/>
      <c r="H250" s="62"/>
      <c r="I250" s="59">
        <v>5925383</v>
      </c>
      <c r="J250" s="69">
        <v>0</v>
      </c>
      <c r="K250" s="7">
        <v>945.56</v>
      </c>
      <c r="L250" s="7">
        <v>36972.04</v>
      </c>
      <c r="M250" s="70">
        <v>5925383</v>
      </c>
      <c r="N250" s="65">
        <v>1186</v>
      </c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66">
        <v>0</v>
      </c>
      <c r="AM250" s="67">
        <v>1186</v>
      </c>
      <c r="AN250" s="68">
        <v>0</v>
      </c>
    </row>
    <row r="251" spans="1:44" x14ac:dyDescent="0.25">
      <c r="A251" s="58">
        <v>45365</v>
      </c>
      <c r="B251" s="52" t="s">
        <v>80</v>
      </c>
      <c r="C251" s="5" t="s">
        <v>8</v>
      </c>
      <c r="D251" s="6" t="s">
        <v>139</v>
      </c>
      <c r="E251" s="59">
        <v>2028998</v>
      </c>
      <c r="F251" s="69"/>
      <c r="G251" s="61"/>
      <c r="H251" s="62"/>
      <c r="I251" s="59">
        <v>2028998</v>
      </c>
      <c r="J251" s="69">
        <v>0</v>
      </c>
      <c r="K251" s="7">
        <v>945.56</v>
      </c>
      <c r="L251" s="7">
        <v>36972.04</v>
      </c>
      <c r="M251" s="70">
        <v>2028998</v>
      </c>
      <c r="N251" s="65">
        <v>-19434</v>
      </c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66">
        <v>0</v>
      </c>
      <c r="AM251" s="67">
        <v>-19434</v>
      </c>
      <c r="AN251" s="68">
        <v>0</v>
      </c>
    </row>
    <row r="252" spans="1:44" x14ac:dyDescent="0.25">
      <c r="A252" s="58">
        <v>45365</v>
      </c>
      <c r="B252" s="52" t="s">
        <v>80</v>
      </c>
      <c r="C252" s="5" t="s">
        <v>8</v>
      </c>
      <c r="D252" s="6" t="s">
        <v>140</v>
      </c>
      <c r="E252" s="59">
        <v>696410</v>
      </c>
      <c r="F252" s="69"/>
      <c r="G252" s="61"/>
      <c r="H252" s="62"/>
      <c r="I252" s="59">
        <v>696410</v>
      </c>
      <c r="J252" s="69">
        <v>0</v>
      </c>
      <c r="K252" s="7">
        <v>945.56</v>
      </c>
      <c r="L252" s="7">
        <v>36972.04</v>
      </c>
      <c r="M252" s="70">
        <v>696410</v>
      </c>
      <c r="N252" s="65">
        <v>-2966</v>
      </c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66">
        <v>0</v>
      </c>
      <c r="AM252" s="67">
        <v>-2966</v>
      </c>
      <c r="AN252" s="68">
        <v>0</v>
      </c>
      <c r="AR252" s="58"/>
    </row>
    <row r="253" spans="1:44" x14ac:dyDescent="0.25">
      <c r="A253" s="58">
        <v>45365</v>
      </c>
      <c r="B253" s="52" t="s">
        <v>80</v>
      </c>
      <c r="C253" s="5" t="s">
        <v>8</v>
      </c>
      <c r="D253" s="6" t="s">
        <v>133</v>
      </c>
      <c r="E253" s="59"/>
      <c r="F253" s="69">
        <v>322.39</v>
      </c>
      <c r="G253" s="61"/>
      <c r="H253" s="62"/>
      <c r="I253" s="59">
        <v>0</v>
      </c>
      <c r="J253" s="69">
        <v>322.39</v>
      </c>
      <c r="K253" s="7">
        <v>945.56</v>
      </c>
      <c r="L253" s="7">
        <v>36972.04</v>
      </c>
      <c r="M253" s="70">
        <v>304839.08839999995</v>
      </c>
      <c r="N253" s="65">
        <v>-3404.5796000000555</v>
      </c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66">
        <v>-1078.5020000000163</v>
      </c>
      <c r="AM253" s="67">
        <v>-2326.0776000000392</v>
      </c>
      <c r="AN253" s="68">
        <v>0</v>
      </c>
    </row>
    <row r="254" spans="1:44" x14ac:dyDescent="0.25">
      <c r="A254" s="58">
        <v>45365</v>
      </c>
      <c r="B254" s="52" t="s">
        <v>80</v>
      </c>
      <c r="C254" s="5" t="s">
        <v>7</v>
      </c>
      <c r="D254" s="6" t="s">
        <v>157</v>
      </c>
      <c r="E254" s="59"/>
      <c r="F254" s="69">
        <v>939.35</v>
      </c>
      <c r="G254" s="61"/>
      <c r="H254" s="62"/>
      <c r="I254" s="59">
        <v>0</v>
      </c>
      <c r="J254" s="69">
        <v>939.35</v>
      </c>
      <c r="K254" s="7">
        <v>945.56</v>
      </c>
      <c r="L254" s="7">
        <v>36972.04</v>
      </c>
      <c r="M254" s="70">
        <v>888211.78599999996</v>
      </c>
      <c r="N254" s="65">
        <v>-3118.642000000109</v>
      </c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66">
        <v>-3118.6420000000471</v>
      </c>
      <c r="AM254" s="67">
        <v>-6.184563972055912E-11</v>
      </c>
      <c r="AN254" s="68">
        <v>0</v>
      </c>
    </row>
    <row r="255" spans="1:44" x14ac:dyDescent="0.25">
      <c r="A255" s="72">
        <v>45365</v>
      </c>
      <c r="B255" s="53" t="s">
        <v>80</v>
      </c>
      <c r="C255" s="38" t="s">
        <v>142</v>
      </c>
      <c r="D255" s="39" t="s">
        <v>143</v>
      </c>
      <c r="E255" s="73"/>
      <c r="F255" s="74">
        <v>498.65</v>
      </c>
      <c r="G255" s="73"/>
      <c r="H255" s="74"/>
      <c r="I255" s="73">
        <v>0</v>
      </c>
      <c r="J255" s="74">
        <v>498.65</v>
      </c>
      <c r="K255" s="40">
        <v>945.56</v>
      </c>
      <c r="L255" s="40">
        <v>36972.04</v>
      </c>
      <c r="M255" s="75">
        <v>471503.49399999995</v>
      </c>
      <c r="N255" s="76">
        <v>52810.193999999959</v>
      </c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8">
        <v>-1464.9500000000221</v>
      </c>
      <c r="AM255" s="79">
        <v>54275.143999999978</v>
      </c>
      <c r="AN255" s="80">
        <v>0</v>
      </c>
      <c r="AO255" s="81"/>
    </row>
    <row r="256" spans="1:44" x14ac:dyDescent="0.25">
      <c r="A256" s="58">
        <v>45369</v>
      </c>
      <c r="B256" s="52" t="s">
        <v>80</v>
      </c>
      <c r="C256" s="5" t="s">
        <v>5</v>
      </c>
      <c r="D256" s="6" t="s">
        <v>6</v>
      </c>
      <c r="E256" s="59">
        <v>5501755</v>
      </c>
      <c r="F256" s="69"/>
      <c r="G256" s="59"/>
      <c r="H256" s="69"/>
      <c r="I256" s="59">
        <v>5501755</v>
      </c>
      <c r="J256" s="69">
        <v>0</v>
      </c>
      <c r="K256" s="37">
        <v>945.11</v>
      </c>
      <c r="L256" s="37">
        <v>37000.58</v>
      </c>
      <c r="M256" s="70">
        <v>5501755</v>
      </c>
      <c r="N256" s="65">
        <v>-687561</v>
      </c>
      <c r="O256" s="29"/>
      <c r="P256" s="29"/>
      <c r="Q256" s="29">
        <v>-727561</v>
      </c>
      <c r="R256" s="29"/>
      <c r="S256" s="29"/>
      <c r="T256" s="29"/>
      <c r="U256" s="29"/>
      <c r="V256" s="29"/>
      <c r="W256" s="29"/>
      <c r="X256" s="29"/>
      <c r="Y256" s="29"/>
      <c r="Z256" s="29">
        <v>40000</v>
      </c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66">
        <v>0</v>
      </c>
      <c r="AM256" s="67">
        <v>0</v>
      </c>
      <c r="AN256" s="68">
        <v>0</v>
      </c>
    </row>
    <row r="257" spans="1:44" x14ac:dyDescent="0.25">
      <c r="A257" s="58">
        <v>45369</v>
      </c>
      <c r="B257" s="52" t="s">
        <v>80</v>
      </c>
      <c r="C257" s="5" t="s">
        <v>5</v>
      </c>
      <c r="D257" s="6" t="s">
        <v>65</v>
      </c>
      <c r="E257" s="59">
        <v>15000000</v>
      </c>
      <c r="F257" s="69"/>
      <c r="G257" s="61">
        <v>-15000000</v>
      </c>
      <c r="H257" s="62"/>
      <c r="I257" s="59">
        <v>0</v>
      </c>
      <c r="J257" s="69">
        <v>0</v>
      </c>
      <c r="K257" s="7">
        <v>945.11</v>
      </c>
      <c r="L257" s="7">
        <v>37000.58</v>
      </c>
      <c r="M257" s="70">
        <v>0</v>
      </c>
      <c r="N257" s="65">
        <v>16160</v>
      </c>
      <c r="O257" s="29"/>
      <c r="P257" s="29"/>
      <c r="Q257" s="29">
        <v>16160</v>
      </c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66">
        <v>0</v>
      </c>
      <c r="AM257" s="67">
        <v>0</v>
      </c>
      <c r="AN257" s="68">
        <v>0</v>
      </c>
    </row>
    <row r="258" spans="1:44" x14ac:dyDescent="0.25">
      <c r="A258" s="58">
        <v>45369</v>
      </c>
      <c r="B258" s="52" t="s">
        <v>80</v>
      </c>
      <c r="C258" s="5" t="s">
        <v>5</v>
      </c>
      <c r="D258" s="6" t="s">
        <v>20</v>
      </c>
      <c r="E258" s="59">
        <v>9761643</v>
      </c>
      <c r="F258" s="69">
        <v>7990</v>
      </c>
      <c r="G258" s="61">
        <v>-10000000</v>
      </c>
      <c r="H258" s="62">
        <v>-8000</v>
      </c>
      <c r="I258" s="59">
        <v>-238357</v>
      </c>
      <c r="J258" s="69">
        <v>-10</v>
      </c>
      <c r="K258" s="7">
        <v>945.11</v>
      </c>
      <c r="L258" s="7">
        <v>37000.58</v>
      </c>
      <c r="M258" s="70">
        <v>-247808.1</v>
      </c>
      <c r="N258" s="65">
        <v>473048.5</v>
      </c>
      <c r="O258" s="29"/>
      <c r="P258" s="29"/>
      <c r="Q258" s="29">
        <v>711401</v>
      </c>
      <c r="R258" s="29">
        <v>-28182</v>
      </c>
      <c r="S258" s="29"/>
      <c r="T258" s="29"/>
      <c r="U258" s="29"/>
      <c r="V258" s="29"/>
      <c r="W258" s="29"/>
      <c r="X258" s="29"/>
      <c r="Y258" s="29">
        <v>-87150</v>
      </c>
      <c r="Z258" s="29">
        <v>-114815</v>
      </c>
      <c r="AA258" s="29">
        <v>-8210</v>
      </c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66">
        <v>4.4999999999993179</v>
      </c>
      <c r="AM258" s="67">
        <v>0</v>
      </c>
      <c r="AN258" s="68">
        <v>0</v>
      </c>
    </row>
    <row r="259" spans="1:44" x14ac:dyDescent="0.25">
      <c r="A259" s="58">
        <v>45369</v>
      </c>
      <c r="B259" s="52" t="s">
        <v>80</v>
      </c>
      <c r="C259" s="5" t="s">
        <v>8</v>
      </c>
      <c r="D259" s="6" t="s">
        <v>141</v>
      </c>
      <c r="E259" s="59">
        <v>5930019</v>
      </c>
      <c r="F259" s="69"/>
      <c r="G259" s="61"/>
      <c r="H259" s="62"/>
      <c r="I259" s="59">
        <v>5930019</v>
      </c>
      <c r="J259" s="69">
        <v>0</v>
      </c>
      <c r="K259" s="7">
        <v>945.11</v>
      </c>
      <c r="L259" s="7">
        <v>37000.58</v>
      </c>
      <c r="M259" s="70">
        <v>5930019</v>
      </c>
      <c r="N259" s="65">
        <v>4636</v>
      </c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66">
        <v>0</v>
      </c>
      <c r="AM259" s="67">
        <v>4636</v>
      </c>
      <c r="AN259" s="68">
        <v>0</v>
      </c>
    </row>
    <row r="260" spans="1:44" x14ac:dyDescent="0.25">
      <c r="A260" s="58">
        <v>45369</v>
      </c>
      <c r="B260" s="52" t="s">
        <v>80</v>
      </c>
      <c r="C260" s="5" t="s">
        <v>8</v>
      </c>
      <c r="D260" s="6" t="s">
        <v>139</v>
      </c>
      <c r="E260" s="59">
        <v>2024409</v>
      </c>
      <c r="F260" s="69"/>
      <c r="G260" s="61"/>
      <c r="H260" s="62"/>
      <c r="I260" s="59">
        <v>2024409</v>
      </c>
      <c r="J260" s="69">
        <v>0</v>
      </c>
      <c r="K260" s="7">
        <v>945.11</v>
      </c>
      <c r="L260" s="7">
        <v>37000.58</v>
      </c>
      <c r="M260" s="70">
        <v>2024409</v>
      </c>
      <c r="N260" s="65">
        <v>-4589</v>
      </c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66">
        <v>0</v>
      </c>
      <c r="AM260" s="67">
        <v>-4589</v>
      </c>
      <c r="AN260" s="68">
        <v>0</v>
      </c>
    </row>
    <row r="261" spans="1:44" x14ac:dyDescent="0.25">
      <c r="A261" s="58">
        <v>45369</v>
      </c>
      <c r="B261" s="52" t="s">
        <v>80</v>
      </c>
      <c r="C261" s="5" t="s">
        <v>8</v>
      </c>
      <c r="D261" s="6" t="s">
        <v>140</v>
      </c>
      <c r="E261" s="59">
        <v>694474</v>
      </c>
      <c r="F261" s="69"/>
      <c r="G261" s="61"/>
      <c r="H261" s="62"/>
      <c r="I261" s="59">
        <v>694474</v>
      </c>
      <c r="J261" s="69">
        <v>0</v>
      </c>
      <c r="K261" s="7">
        <v>945.11</v>
      </c>
      <c r="L261" s="7">
        <v>37000.58</v>
      </c>
      <c r="M261" s="70">
        <v>694474</v>
      </c>
      <c r="N261" s="65">
        <v>-1936</v>
      </c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66">
        <v>0</v>
      </c>
      <c r="AM261" s="67">
        <v>-1936</v>
      </c>
      <c r="AN261" s="68">
        <v>0</v>
      </c>
      <c r="AR261" s="58"/>
    </row>
    <row r="262" spans="1:44" x14ac:dyDescent="0.25">
      <c r="A262" s="58">
        <v>45369</v>
      </c>
      <c r="B262" s="52" t="s">
        <v>80</v>
      </c>
      <c r="C262" s="5" t="s">
        <v>8</v>
      </c>
      <c r="D262" s="6" t="s">
        <v>133</v>
      </c>
      <c r="E262" s="59"/>
      <c r="F262" s="69">
        <v>346.88</v>
      </c>
      <c r="G262" s="61"/>
      <c r="H262" s="62"/>
      <c r="I262" s="59">
        <v>0</v>
      </c>
      <c r="J262" s="69">
        <v>346.88</v>
      </c>
      <c r="K262" s="7">
        <v>945.11</v>
      </c>
      <c r="L262" s="7">
        <v>37000.58</v>
      </c>
      <c r="M262" s="70">
        <v>327839.75679999997</v>
      </c>
      <c r="N262" s="65">
        <v>23000.668400000024</v>
      </c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66">
        <v>-145.07549999997801</v>
      </c>
      <c r="AM262" s="67">
        <v>23145.743900000001</v>
      </c>
      <c r="AN262" s="68">
        <v>0</v>
      </c>
    </row>
    <row r="263" spans="1:44" x14ac:dyDescent="0.25">
      <c r="A263" s="58">
        <v>45369</v>
      </c>
      <c r="B263" s="52" t="s">
        <v>80</v>
      </c>
      <c r="C263" s="5" t="s">
        <v>7</v>
      </c>
      <c r="D263" s="6" t="s">
        <v>157</v>
      </c>
      <c r="E263" s="59"/>
      <c r="F263" s="69">
        <v>939.35</v>
      </c>
      <c r="G263" s="61"/>
      <c r="H263" s="62"/>
      <c r="I263" s="59">
        <v>0</v>
      </c>
      <c r="J263" s="69">
        <v>939.35</v>
      </c>
      <c r="K263" s="7">
        <v>945.11</v>
      </c>
      <c r="L263" s="7">
        <v>37000.58</v>
      </c>
      <c r="M263" s="70">
        <v>887789.07850000006</v>
      </c>
      <c r="N263" s="65">
        <v>-422.70749999990221</v>
      </c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66">
        <v>-422.70749999993592</v>
      </c>
      <c r="AM263" s="67">
        <v>3.3708147384459153E-11</v>
      </c>
      <c r="AN263" s="68">
        <v>0</v>
      </c>
    </row>
    <row r="264" spans="1:44" x14ac:dyDescent="0.25">
      <c r="A264" s="72">
        <v>45369</v>
      </c>
      <c r="B264" s="53" t="s">
        <v>80</v>
      </c>
      <c r="C264" s="38" t="s">
        <v>142</v>
      </c>
      <c r="D264" s="39" t="s">
        <v>143</v>
      </c>
      <c r="E264" s="73"/>
      <c r="F264" s="74">
        <v>405.71</v>
      </c>
      <c r="G264" s="73"/>
      <c r="H264" s="74"/>
      <c r="I264" s="73">
        <v>0</v>
      </c>
      <c r="J264" s="74">
        <v>405.71</v>
      </c>
      <c r="K264" s="40">
        <v>945.11</v>
      </c>
      <c r="L264" s="40">
        <v>37000.58</v>
      </c>
      <c r="M264" s="75">
        <v>383440.57809999998</v>
      </c>
      <c r="N264" s="76">
        <v>-88062.915899999964</v>
      </c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8">
        <v>-224.39249999996596</v>
      </c>
      <c r="AM264" s="79">
        <v>-87838.523399999991</v>
      </c>
      <c r="AN264" s="80">
        <v>0</v>
      </c>
      <c r="AO264" s="81"/>
    </row>
    <row r="265" spans="1:44" x14ac:dyDescent="0.25">
      <c r="A265" s="58">
        <v>45370</v>
      </c>
      <c r="B265" s="52" t="s">
        <v>80</v>
      </c>
      <c r="C265" s="5" t="s">
        <v>5</v>
      </c>
      <c r="D265" s="6" t="s">
        <v>6</v>
      </c>
      <c r="E265" s="59">
        <v>3485189</v>
      </c>
      <c r="F265" s="69"/>
      <c r="G265" s="59"/>
      <c r="H265" s="69"/>
      <c r="I265" s="59">
        <v>3485189</v>
      </c>
      <c r="J265" s="69">
        <v>0</v>
      </c>
      <c r="K265" s="37">
        <v>962.06</v>
      </c>
      <c r="L265" s="37">
        <v>37007.72</v>
      </c>
      <c r="M265" s="70">
        <v>3485189</v>
      </c>
      <c r="N265" s="65">
        <v>-2016566</v>
      </c>
      <c r="O265" s="29"/>
      <c r="P265" s="29"/>
      <c r="Q265" s="29">
        <v>-2000000</v>
      </c>
      <c r="R265" s="29"/>
      <c r="S265" s="29"/>
      <c r="T265" s="29"/>
      <c r="U265" s="29"/>
      <c r="V265" s="29"/>
      <c r="W265" s="29"/>
      <c r="X265" s="29"/>
      <c r="Y265" s="29"/>
      <c r="Z265" s="29">
        <v>-16566</v>
      </c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66">
        <v>0</v>
      </c>
      <c r="AM265" s="67">
        <v>0</v>
      </c>
      <c r="AN265" s="68">
        <v>0</v>
      </c>
    </row>
    <row r="266" spans="1:44" x14ac:dyDescent="0.25">
      <c r="A266" s="58">
        <v>45370</v>
      </c>
      <c r="B266" s="52" t="s">
        <v>80</v>
      </c>
      <c r="C266" s="5" t="s">
        <v>5</v>
      </c>
      <c r="D266" s="6" t="s">
        <v>65</v>
      </c>
      <c r="E266" s="59">
        <v>15000000</v>
      </c>
      <c r="F266" s="69"/>
      <c r="G266" s="61">
        <v>-15000000</v>
      </c>
      <c r="H266" s="62"/>
      <c r="I266" s="59">
        <v>0</v>
      </c>
      <c r="J266" s="69">
        <v>0</v>
      </c>
      <c r="K266" s="7">
        <v>962.06</v>
      </c>
      <c r="L266" s="7">
        <v>37007.72</v>
      </c>
      <c r="M266" s="70">
        <v>0</v>
      </c>
      <c r="N266" s="65">
        <v>0</v>
      </c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66">
        <v>0</v>
      </c>
      <c r="AM266" s="67">
        <v>0</v>
      </c>
      <c r="AN266" s="68">
        <v>0</v>
      </c>
    </row>
    <row r="267" spans="1:44" x14ac:dyDescent="0.25">
      <c r="A267" s="58">
        <v>45370</v>
      </c>
      <c r="B267" s="52" t="s">
        <v>80</v>
      </c>
      <c r="C267" s="5" t="s">
        <v>5</v>
      </c>
      <c r="D267" s="6" t="s">
        <v>20</v>
      </c>
      <c r="E267" s="59">
        <v>9757073</v>
      </c>
      <c r="F267" s="69">
        <v>7990</v>
      </c>
      <c r="G267" s="61">
        <v>-10000000</v>
      </c>
      <c r="H267" s="62">
        <v>-8000</v>
      </c>
      <c r="I267" s="59">
        <v>-242927</v>
      </c>
      <c r="J267" s="69">
        <v>-10</v>
      </c>
      <c r="K267" s="7">
        <v>962.06</v>
      </c>
      <c r="L267" s="7">
        <v>37007.72</v>
      </c>
      <c r="M267" s="70">
        <v>-252547.6</v>
      </c>
      <c r="N267" s="65">
        <v>-4739.5</v>
      </c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>
        <v>-4570</v>
      </c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66">
        <v>-169.49999999999932</v>
      </c>
      <c r="AM267" s="67">
        <v>0</v>
      </c>
      <c r="AN267" s="68">
        <v>0</v>
      </c>
    </row>
    <row r="268" spans="1:44" x14ac:dyDescent="0.25">
      <c r="A268" s="58">
        <v>45370</v>
      </c>
      <c r="B268" s="52" t="s">
        <v>80</v>
      </c>
      <c r="C268" s="5" t="s">
        <v>8</v>
      </c>
      <c r="D268" s="6" t="s">
        <v>141</v>
      </c>
      <c r="E268" s="59">
        <v>7931318</v>
      </c>
      <c r="F268" s="69"/>
      <c r="G268" s="61"/>
      <c r="H268" s="62"/>
      <c r="I268" s="59">
        <v>7931318</v>
      </c>
      <c r="J268" s="69">
        <v>0</v>
      </c>
      <c r="K268" s="7">
        <v>962.06</v>
      </c>
      <c r="L268" s="7">
        <v>37007.72</v>
      </c>
      <c r="M268" s="70">
        <v>7931318</v>
      </c>
      <c r="N268" s="65">
        <v>2001299</v>
      </c>
      <c r="O268" s="29"/>
      <c r="P268" s="29"/>
      <c r="Q268" s="29">
        <v>2000000</v>
      </c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66">
        <v>0</v>
      </c>
      <c r="AM268" s="67">
        <v>1299</v>
      </c>
      <c r="AN268" s="68">
        <v>0</v>
      </c>
    </row>
    <row r="269" spans="1:44" x14ac:dyDescent="0.25">
      <c r="A269" s="58">
        <v>45370</v>
      </c>
      <c r="B269" s="52" t="s">
        <v>80</v>
      </c>
      <c r="C269" s="5" t="s">
        <v>8</v>
      </c>
      <c r="D269" s="6" t="s">
        <v>139</v>
      </c>
      <c r="E269" s="59">
        <v>2061537</v>
      </c>
      <c r="F269" s="69"/>
      <c r="G269" s="61"/>
      <c r="H269" s="62"/>
      <c r="I269" s="59">
        <v>2061537</v>
      </c>
      <c r="J269" s="69">
        <v>0</v>
      </c>
      <c r="K269" s="7">
        <v>962.06</v>
      </c>
      <c r="L269" s="7">
        <v>37007.72</v>
      </c>
      <c r="M269" s="70">
        <v>2061537</v>
      </c>
      <c r="N269" s="65">
        <v>37128</v>
      </c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66">
        <v>0</v>
      </c>
      <c r="AM269" s="67">
        <v>37128</v>
      </c>
      <c r="AN269" s="68">
        <v>0</v>
      </c>
    </row>
    <row r="270" spans="1:44" x14ac:dyDescent="0.25">
      <c r="A270" s="58">
        <v>45370</v>
      </c>
      <c r="B270" s="52" t="s">
        <v>80</v>
      </c>
      <c r="C270" s="5" t="s">
        <v>8</v>
      </c>
      <c r="D270" s="6" t="s">
        <v>140</v>
      </c>
      <c r="E270" s="59">
        <v>701187</v>
      </c>
      <c r="F270" s="69"/>
      <c r="G270" s="61"/>
      <c r="H270" s="62"/>
      <c r="I270" s="59">
        <v>701187</v>
      </c>
      <c r="J270" s="69">
        <v>0</v>
      </c>
      <c r="K270" s="7">
        <v>962.06</v>
      </c>
      <c r="L270" s="7">
        <v>37007.72</v>
      </c>
      <c r="M270" s="70">
        <v>701187</v>
      </c>
      <c r="N270" s="65">
        <v>6713</v>
      </c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66">
        <v>0</v>
      </c>
      <c r="AM270" s="67">
        <v>6713</v>
      </c>
      <c r="AN270" s="68">
        <v>0</v>
      </c>
      <c r="AR270" s="58"/>
    </row>
    <row r="271" spans="1:44" x14ac:dyDescent="0.25">
      <c r="A271" s="58">
        <v>45370</v>
      </c>
      <c r="B271" s="52" t="s">
        <v>80</v>
      </c>
      <c r="C271" s="5" t="s">
        <v>8</v>
      </c>
      <c r="D271" s="6" t="s">
        <v>133</v>
      </c>
      <c r="E271" s="59"/>
      <c r="F271" s="69">
        <v>321.64999999999998</v>
      </c>
      <c r="G271" s="61"/>
      <c r="H271" s="62"/>
      <c r="I271" s="59">
        <v>0</v>
      </c>
      <c r="J271" s="69">
        <v>321.64999999999998</v>
      </c>
      <c r="K271" s="7">
        <v>962.06</v>
      </c>
      <c r="L271" s="7">
        <v>37007.72</v>
      </c>
      <c r="M271" s="70">
        <v>309446.59899999999</v>
      </c>
      <c r="N271" s="65">
        <v>-18393.157799999986</v>
      </c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66">
        <v>5879.6159999999763</v>
      </c>
      <c r="AM271" s="67">
        <v>-24272.773799999963</v>
      </c>
      <c r="AN271" s="68">
        <v>0</v>
      </c>
    </row>
    <row r="272" spans="1:44" x14ac:dyDescent="0.25">
      <c r="A272" s="58">
        <v>45370</v>
      </c>
      <c r="B272" s="52" t="s">
        <v>80</v>
      </c>
      <c r="C272" s="5" t="s">
        <v>7</v>
      </c>
      <c r="D272" s="6" t="s">
        <v>157</v>
      </c>
      <c r="E272" s="59"/>
      <c r="F272" s="69">
        <v>939.35</v>
      </c>
      <c r="G272" s="61"/>
      <c r="H272" s="62"/>
      <c r="I272" s="59">
        <v>0</v>
      </c>
      <c r="J272" s="69">
        <v>939.35</v>
      </c>
      <c r="K272" s="7">
        <v>962.06</v>
      </c>
      <c r="L272" s="7">
        <v>37007.72</v>
      </c>
      <c r="M272" s="70">
        <v>903711.06099999999</v>
      </c>
      <c r="N272" s="65">
        <v>15921.982499999925</v>
      </c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66">
        <v>15921.982499999936</v>
      </c>
      <c r="AM272" s="67">
        <v>-1.0913936421275139E-11</v>
      </c>
      <c r="AN272" s="68">
        <v>0</v>
      </c>
    </row>
    <row r="273" spans="1:44" x14ac:dyDescent="0.25">
      <c r="A273" s="72">
        <v>45370</v>
      </c>
      <c r="B273" s="53" t="s">
        <v>80</v>
      </c>
      <c r="C273" s="38" t="s">
        <v>142</v>
      </c>
      <c r="D273" s="39" t="s">
        <v>157</v>
      </c>
      <c r="E273" s="73"/>
      <c r="F273" s="74">
        <v>348.39</v>
      </c>
      <c r="G273" s="73"/>
      <c r="H273" s="74"/>
      <c r="I273" s="73">
        <v>0</v>
      </c>
      <c r="J273" s="74">
        <v>348.39</v>
      </c>
      <c r="K273" s="40">
        <v>962.06</v>
      </c>
      <c r="L273" s="40">
        <v>37007.72</v>
      </c>
      <c r="M273" s="75">
        <v>335172.08339999994</v>
      </c>
      <c r="N273" s="76">
        <v>-48268.494700000039</v>
      </c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8">
        <v>6876.7844999999716</v>
      </c>
      <c r="AM273" s="79">
        <v>-55145.279200000012</v>
      </c>
      <c r="AN273" s="80">
        <v>0</v>
      </c>
      <c r="AO273" s="81"/>
    </row>
    <row r="274" spans="1:44" x14ac:dyDescent="0.25">
      <c r="A274" s="58">
        <v>45371</v>
      </c>
      <c r="B274" s="52" t="s">
        <v>80</v>
      </c>
      <c r="C274" s="5" t="s">
        <v>5</v>
      </c>
      <c r="D274" s="6" t="s">
        <v>6</v>
      </c>
      <c r="E274" s="59">
        <v>3485189</v>
      </c>
      <c r="F274" s="69"/>
      <c r="G274" s="59"/>
      <c r="H274" s="69"/>
      <c r="I274" s="59">
        <v>3485189</v>
      </c>
      <c r="J274" s="69">
        <v>0</v>
      </c>
      <c r="K274" s="37">
        <v>975.91</v>
      </c>
      <c r="L274" s="37">
        <v>37014.870000000003</v>
      </c>
      <c r="M274" s="70">
        <v>3485189</v>
      </c>
      <c r="N274" s="65">
        <v>0</v>
      </c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66">
        <v>0</v>
      </c>
      <c r="AM274" s="67">
        <v>0</v>
      </c>
      <c r="AN274" s="68">
        <v>0</v>
      </c>
    </row>
    <row r="275" spans="1:44" x14ac:dyDescent="0.25">
      <c r="A275" s="58">
        <v>45371</v>
      </c>
      <c r="B275" s="52" t="s">
        <v>80</v>
      </c>
      <c r="C275" s="5" t="s">
        <v>5</v>
      </c>
      <c r="D275" s="6" t="s">
        <v>65</v>
      </c>
      <c r="E275" s="59">
        <v>15000000</v>
      </c>
      <c r="F275" s="69"/>
      <c r="G275" s="61">
        <v>-15000000</v>
      </c>
      <c r="H275" s="62"/>
      <c r="I275" s="59">
        <v>0</v>
      </c>
      <c r="J275" s="69">
        <v>0</v>
      </c>
      <c r="K275" s="7">
        <v>975.91</v>
      </c>
      <c r="L275" s="7">
        <v>37014.870000000003</v>
      </c>
      <c r="M275" s="70">
        <v>0</v>
      </c>
      <c r="N275" s="65">
        <v>0</v>
      </c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66">
        <v>0</v>
      </c>
      <c r="AM275" s="67">
        <v>0</v>
      </c>
      <c r="AN275" s="68">
        <v>0</v>
      </c>
    </row>
    <row r="276" spans="1:44" x14ac:dyDescent="0.25">
      <c r="A276" s="58">
        <v>45371</v>
      </c>
      <c r="B276" s="52" t="s">
        <v>80</v>
      </c>
      <c r="C276" s="5" t="s">
        <v>5</v>
      </c>
      <c r="D276" s="6" t="s">
        <v>20</v>
      </c>
      <c r="E276" s="59">
        <v>9753103</v>
      </c>
      <c r="F276" s="69">
        <v>7990</v>
      </c>
      <c r="G276" s="61">
        <v>-10000000</v>
      </c>
      <c r="H276" s="62">
        <v>-8000</v>
      </c>
      <c r="I276" s="59">
        <v>-246897</v>
      </c>
      <c r="J276" s="69">
        <v>-10</v>
      </c>
      <c r="K276" s="7">
        <v>975.91</v>
      </c>
      <c r="L276" s="7">
        <v>37014.870000000003</v>
      </c>
      <c r="M276" s="70">
        <v>-256656.1</v>
      </c>
      <c r="N276" s="65">
        <v>-4108.5</v>
      </c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>
        <v>-3970</v>
      </c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66">
        <v>-138.50000000000023</v>
      </c>
      <c r="AM276" s="67">
        <v>0</v>
      </c>
      <c r="AN276" s="68">
        <v>0</v>
      </c>
    </row>
    <row r="277" spans="1:44" x14ac:dyDescent="0.25">
      <c r="A277" s="58">
        <v>45371</v>
      </c>
      <c r="B277" s="52" t="s">
        <v>80</v>
      </c>
      <c r="C277" s="5" t="s">
        <v>8</v>
      </c>
      <c r="D277" s="6" t="s">
        <v>141</v>
      </c>
      <c r="E277" s="59">
        <v>7932503</v>
      </c>
      <c r="F277" s="69"/>
      <c r="G277" s="61"/>
      <c r="H277" s="62"/>
      <c r="I277" s="59">
        <v>7932503</v>
      </c>
      <c r="J277" s="69">
        <v>0</v>
      </c>
      <c r="K277" s="7">
        <v>975.91</v>
      </c>
      <c r="L277" s="7">
        <v>37014.870000000003</v>
      </c>
      <c r="M277" s="70">
        <v>7932503</v>
      </c>
      <c r="N277" s="65">
        <v>1185</v>
      </c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66">
        <v>0</v>
      </c>
      <c r="AM277" s="67">
        <v>1185</v>
      </c>
      <c r="AN277" s="68">
        <v>0</v>
      </c>
    </row>
    <row r="278" spans="1:44" x14ac:dyDescent="0.25">
      <c r="A278" s="58">
        <v>45371</v>
      </c>
      <c r="B278" s="52" t="s">
        <v>80</v>
      </c>
      <c r="C278" s="5" t="s">
        <v>8</v>
      </c>
      <c r="D278" s="6" t="s">
        <v>139</v>
      </c>
      <c r="E278" s="59">
        <v>2111233</v>
      </c>
      <c r="F278" s="69"/>
      <c r="G278" s="61"/>
      <c r="H278" s="62"/>
      <c r="I278" s="59">
        <v>2111233</v>
      </c>
      <c r="J278" s="69">
        <v>0</v>
      </c>
      <c r="K278" s="7">
        <v>975.91</v>
      </c>
      <c r="L278" s="7">
        <v>37014.870000000003</v>
      </c>
      <c r="M278" s="70">
        <v>2111233</v>
      </c>
      <c r="N278" s="65">
        <v>49696</v>
      </c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66">
        <v>0</v>
      </c>
      <c r="AM278" s="67">
        <v>49696</v>
      </c>
      <c r="AN278" s="68">
        <v>0</v>
      </c>
    </row>
    <row r="279" spans="1:44" x14ac:dyDescent="0.25">
      <c r="A279" s="58">
        <v>45371</v>
      </c>
      <c r="B279" s="52" t="s">
        <v>80</v>
      </c>
      <c r="C279" s="5" t="s">
        <v>8</v>
      </c>
      <c r="D279" s="6" t="s">
        <v>140</v>
      </c>
      <c r="E279" s="59">
        <v>703951</v>
      </c>
      <c r="F279" s="69"/>
      <c r="G279" s="61"/>
      <c r="H279" s="62"/>
      <c r="I279" s="59">
        <v>703951</v>
      </c>
      <c r="J279" s="69">
        <v>0</v>
      </c>
      <c r="K279" s="7">
        <v>975.91</v>
      </c>
      <c r="L279" s="7">
        <v>37014.870000000003</v>
      </c>
      <c r="M279" s="70">
        <v>703951</v>
      </c>
      <c r="N279" s="65">
        <v>2764</v>
      </c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66">
        <v>0</v>
      </c>
      <c r="AM279" s="67">
        <v>2764</v>
      </c>
      <c r="AN279" s="68">
        <v>0</v>
      </c>
      <c r="AR279" s="58"/>
    </row>
    <row r="280" spans="1:44" x14ac:dyDescent="0.25">
      <c r="A280" s="58">
        <v>45371</v>
      </c>
      <c r="B280" s="52" t="s">
        <v>80</v>
      </c>
      <c r="C280" s="5" t="s">
        <v>8</v>
      </c>
      <c r="D280" s="6" t="s">
        <v>133</v>
      </c>
      <c r="E280" s="59"/>
      <c r="F280" s="69">
        <v>325.44</v>
      </c>
      <c r="G280" s="61"/>
      <c r="H280" s="62"/>
      <c r="I280" s="59">
        <v>0</v>
      </c>
      <c r="J280" s="69">
        <v>325.44</v>
      </c>
      <c r="K280" s="7">
        <v>975.91</v>
      </c>
      <c r="L280" s="7">
        <v>37014.870000000003</v>
      </c>
      <c r="M280" s="70">
        <v>317600.15039999998</v>
      </c>
      <c r="N280" s="65">
        <v>8153.5513999999966</v>
      </c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66">
        <v>4507.3440000000073</v>
      </c>
      <c r="AM280" s="67">
        <v>3646.2073999999893</v>
      </c>
      <c r="AN280" s="68">
        <v>0</v>
      </c>
    </row>
    <row r="281" spans="1:44" x14ac:dyDescent="0.25">
      <c r="A281" s="58">
        <v>45371</v>
      </c>
      <c r="B281" s="52" t="s">
        <v>80</v>
      </c>
      <c r="C281" s="5" t="s">
        <v>7</v>
      </c>
      <c r="D281" s="6" t="s">
        <v>157</v>
      </c>
      <c r="E281" s="59"/>
      <c r="F281" s="69">
        <v>939.35</v>
      </c>
      <c r="G281" s="61"/>
      <c r="H281" s="62"/>
      <c r="I281" s="59">
        <v>0</v>
      </c>
      <c r="J281" s="69">
        <v>939.35</v>
      </c>
      <c r="K281" s="7">
        <v>975.91</v>
      </c>
      <c r="L281" s="7">
        <v>37014.870000000003</v>
      </c>
      <c r="M281" s="70">
        <v>916721.05850000004</v>
      </c>
      <c r="N281" s="65">
        <v>13009.997500000056</v>
      </c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66">
        <v>13009.997500000021</v>
      </c>
      <c r="AM281" s="67">
        <v>3.4560798667371273E-11</v>
      </c>
      <c r="AN281" s="68">
        <v>0</v>
      </c>
    </row>
    <row r="282" spans="1:44" x14ac:dyDescent="0.25">
      <c r="A282" s="58">
        <v>45371</v>
      </c>
      <c r="B282" s="52" t="s">
        <v>80</v>
      </c>
      <c r="C282" s="5" t="s">
        <v>142</v>
      </c>
      <c r="D282" s="6" t="s">
        <v>143</v>
      </c>
      <c r="E282" s="59"/>
      <c r="F282" s="69">
        <v>385.9</v>
      </c>
      <c r="G282" s="61"/>
      <c r="H282" s="62"/>
      <c r="I282" s="59">
        <v>0</v>
      </c>
      <c r="J282" s="69">
        <v>385.9</v>
      </c>
      <c r="K282" s="7">
        <v>975.91</v>
      </c>
      <c r="L282" s="7">
        <v>37014.870000000003</v>
      </c>
      <c r="M282" s="70">
        <v>376603.66899999999</v>
      </c>
      <c r="N282" s="65">
        <v>41431.585600000049</v>
      </c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66">
        <v>5344.7150000000083</v>
      </c>
      <c r="AM282" s="67">
        <v>36086.870600000038</v>
      </c>
      <c r="AN282" s="68">
        <v>0</v>
      </c>
    </row>
    <row r="283" spans="1:44" x14ac:dyDescent="0.25">
      <c r="A283" s="72">
        <v>45371</v>
      </c>
      <c r="B283" s="53" t="s">
        <v>82</v>
      </c>
      <c r="C283" s="38" t="s">
        <v>81</v>
      </c>
      <c r="D283" s="39" t="s">
        <v>6</v>
      </c>
      <c r="E283" s="73">
        <v>9614136</v>
      </c>
      <c r="F283" s="74"/>
      <c r="G283" s="73"/>
      <c r="H283" s="74"/>
      <c r="I283" s="73">
        <v>9614136</v>
      </c>
      <c r="J283" s="74">
        <v>0</v>
      </c>
      <c r="K283" s="40">
        <v>975.91</v>
      </c>
      <c r="L283" s="40">
        <v>37014.870000000003</v>
      </c>
      <c r="M283" s="75">
        <v>9614136</v>
      </c>
      <c r="N283" s="76">
        <v>0</v>
      </c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8">
        <v>0</v>
      </c>
      <c r="AM283" s="79">
        <v>0</v>
      </c>
      <c r="AN283" s="80">
        <v>0</v>
      </c>
      <c r="AO283" s="81"/>
    </row>
    <row r="284" spans="1:44" x14ac:dyDescent="0.25">
      <c r="A284" s="58">
        <v>45373</v>
      </c>
      <c r="B284" s="52" t="s">
        <v>80</v>
      </c>
      <c r="C284" s="5" t="s">
        <v>5</v>
      </c>
      <c r="D284" s="6" t="s">
        <v>6</v>
      </c>
      <c r="E284" s="59">
        <v>5879273</v>
      </c>
      <c r="F284" s="69"/>
      <c r="G284" s="59"/>
      <c r="H284" s="69"/>
      <c r="I284" s="59">
        <f t="shared" ref="I284" si="3">E284+G284</f>
        <v>5879273</v>
      </c>
      <c r="J284" s="69">
        <f t="shared" ref="J284" si="4">F284+H284</f>
        <v>0</v>
      </c>
      <c r="K284" s="37">
        <f>VLOOKUP($A284+1,MarketData!$D:$ZZ,MATCH(K$1,MarketData!$D$1:$ZZ$1,0))</f>
        <v>971.54</v>
      </c>
      <c r="L284" s="37">
        <f>VLOOKUP($A284,MarketData!$D:$ZZ,MATCH(L$1,MarketData!$D$1:$ZZ$1,0))</f>
        <v>37029.160000000003</v>
      </c>
      <c r="M284" s="70">
        <f t="shared" ref="M284" si="5">I284+J284*K284</f>
        <v>5879273</v>
      </c>
      <c r="N284" s="65">
        <f t="shared" ref="N284:N293" si="6">M284-SUMIFS(Total,Cuenta,C284,Linea,D284,Fecha,INDEX(Fecha,MATCH(A284-1,Fecha,1)))</f>
        <v>2394084</v>
      </c>
      <c r="O284" s="29">
        <v>2005916</v>
      </c>
      <c r="P284" s="29"/>
      <c r="Q284" s="29">
        <f>-336917-9915</f>
        <v>-346832</v>
      </c>
      <c r="R284" s="29"/>
      <c r="S284" s="29"/>
      <c r="T284" s="29"/>
      <c r="U284" s="29"/>
      <c r="V284" s="29">
        <v>80000</v>
      </c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>
        <v>655000</v>
      </c>
      <c r="AI284" s="29"/>
      <c r="AJ284" s="29"/>
      <c r="AK284" s="29"/>
      <c r="AL284" s="66">
        <f t="shared" ref="AL284:AL315" si="7">J284*(K284-K275)</f>
        <v>0</v>
      </c>
      <c r="AM284" s="67">
        <f t="shared" ref="AM284:AM347" si="8">(N284-AL284-Q284)*AND(ISNUMBER(MATCH($C284, $AQ:$AQ, 0)), ISNUMBER(MATCH($D284, $AR:$AR, 0)))</f>
        <v>0</v>
      </c>
      <c r="AN284" s="68">
        <f t="shared" ref="AN284:AN347" si="9">N284-SUM(O284:AM284)</f>
        <v>0</v>
      </c>
    </row>
    <row r="285" spans="1:44" x14ac:dyDescent="0.25">
      <c r="A285" s="58">
        <f>A286</f>
        <v>45373</v>
      </c>
      <c r="B285" s="52" t="s">
        <v>80</v>
      </c>
      <c r="C285" s="5" t="s">
        <v>5</v>
      </c>
      <c r="D285" s="6" t="s">
        <v>65</v>
      </c>
      <c r="E285" s="59">
        <v>15000000</v>
      </c>
      <c r="F285" s="69"/>
      <c r="G285" s="61">
        <v>-15000000</v>
      </c>
      <c r="H285" s="62"/>
      <c r="I285" s="59">
        <f>E285+G285</f>
        <v>0</v>
      </c>
      <c r="J285" s="69">
        <f>F285+H285</f>
        <v>0</v>
      </c>
      <c r="K285" s="7">
        <f>K286</f>
        <v>971.54</v>
      </c>
      <c r="L285" s="7">
        <f>L286</f>
        <v>37029.160000000003</v>
      </c>
      <c r="M285" s="70">
        <f>I285+J285*K285</f>
        <v>0</v>
      </c>
      <c r="N285" s="65">
        <f t="shared" si="6"/>
        <v>0</v>
      </c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66">
        <f t="shared" si="7"/>
        <v>0</v>
      </c>
      <c r="AM285" s="67">
        <f t="shared" si="8"/>
        <v>0</v>
      </c>
      <c r="AN285" s="68">
        <f t="shared" si="9"/>
        <v>0</v>
      </c>
    </row>
    <row r="286" spans="1:44" x14ac:dyDescent="0.25">
      <c r="A286" s="58">
        <f>A284</f>
        <v>45373</v>
      </c>
      <c r="B286" s="52" t="s">
        <v>80</v>
      </c>
      <c r="C286" s="5" t="s">
        <v>5</v>
      </c>
      <c r="D286" s="6" t="s">
        <v>20</v>
      </c>
      <c r="E286" s="59">
        <v>9928531</v>
      </c>
      <c r="F286" s="69">
        <v>7361.93</v>
      </c>
      <c r="G286" s="61">
        <v>-10000000</v>
      </c>
      <c r="H286" s="62">
        <v>-8000</v>
      </c>
      <c r="I286" s="59">
        <f>E286+G286</f>
        <v>-71469</v>
      </c>
      <c r="J286" s="69">
        <f t="shared" ref="J286:J294" si="10">F286+H286</f>
        <v>-638.06999999999971</v>
      </c>
      <c r="K286" s="7">
        <f>K284</f>
        <v>971.54</v>
      </c>
      <c r="L286" s="7">
        <f>L284</f>
        <v>37029.160000000003</v>
      </c>
      <c r="M286" s="70">
        <f>I286+J286*K286</f>
        <v>-691379.52779999969</v>
      </c>
      <c r="N286" s="65">
        <f t="shared" si="6"/>
        <v>-434723.42779999971</v>
      </c>
      <c r="O286" s="29"/>
      <c r="P286" s="29"/>
      <c r="Q286" s="29">
        <f>336917+10*K286</f>
        <v>346632.4</v>
      </c>
      <c r="R286" s="29"/>
      <c r="S286" s="29"/>
      <c r="T286" s="29"/>
      <c r="U286" s="29"/>
      <c r="V286" s="29"/>
      <c r="W286" s="29"/>
      <c r="X286" s="29"/>
      <c r="Y286" s="29">
        <f>-41400-45750</f>
        <v>-87150</v>
      </c>
      <c r="Z286" s="29">
        <v>-18689</v>
      </c>
      <c r="AA286" s="29">
        <f>-2180-1790-1790-9230-1790-5240</f>
        <v>-22020</v>
      </c>
      <c r="AB286" s="29"/>
      <c r="AC286" s="29"/>
      <c r="AD286" s="29"/>
      <c r="AE286" s="29"/>
      <c r="AF286" s="29">
        <v>-37600</v>
      </c>
      <c r="AG286" s="29"/>
      <c r="AH286" s="29">
        <f>-638.07*K286</f>
        <v>-619910.52780000004</v>
      </c>
      <c r="AI286" s="29"/>
      <c r="AJ286" s="29"/>
      <c r="AK286" s="29"/>
      <c r="AL286" s="66">
        <f t="shared" si="7"/>
        <v>2788.3659000000016</v>
      </c>
      <c r="AM286" s="67">
        <f t="shared" si="8"/>
        <v>0</v>
      </c>
      <c r="AN286" s="68">
        <f t="shared" si="9"/>
        <v>1225.3341000003275</v>
      </c>
    </row>
    <row r="287" spans="1:44" x14ac:dyDescent="0.25">
      <c r="A287" s="58">
        <f>A286</f>
        <v>45373</v>
      </c>
      <c r="B287" s="52" t="s">
        <v>80</v>
      </c>
      <c r="C287" s="5" t="s">
        <v>8</v>
      </c>
      <c r="D287" s="6" t="s">
        <v>141</v>
      </c>
      <c r="E287" s="59">
        <v>7932503</v>
      </c>
      <c r="F287" s="69"/>
      <c r="G287" s="61"/>
      <c r="H287" s="62"/>
      <c r="I287" s="59">
        <f t="shared" ref="I287:I288" si="11">E287+G287</f>
        <v>7932503</v>
      </c>
      <c r="J287" s="69">
        <f t="shared" si="10"/>
        <v>0</v>
      </c>
      <c r="K287" s="7">
        <f>K286</f>
        <v>971.54</v>
      </c>
      <c r="L287" s="7">
        <f>L286</f>
        <v>37029.160000000003</v>
      </c>
      <c r="M287" s="70">
        <f t="shared" ref="M287:M294" si="12">I287+J287*K287</f>
        <v>7932503</v>
      </c>
      <c r="N287" s="65">
        <f t="shared" si="6"/>
        <v>0</v>
      </c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66">
        <f t="shared" si="7"/>
        <v>0</v>
      </c>
      <c r="AM287" s="67">
        <f t="shared" si="8"/>
        <v>0</v>
      </c>
      <c r="AN287" s="68">
        <f t="shared" si="9"/>
        <v>0</v>
      </c>
    </row>
    <row r="288" spans="1:44" x14ac:dyDescent="0.25">
      <c r="A288" s="58">
        <f t="shared" ref="A288:A291" si="13">A287</f>
        <v>45373</v>
      </c>
      <c r="B288" s="52" t="s">
        <v>80</v>
      </c>
      <c r="C288" s="5" t="s">
        <v>8</v>
      </c>
      <c r="D288" s="6" t="s">
        <v>139</v>
      </c>
      <c r="E288" s="59">
        <v>2111233</v>
      </c>
      <c r="F288" s="69"/>
      <c r="G288" s="61"/>
      <c r="H288" s="62"/>
      <c r="I288" s="59">
        <f t="shared" si="11"/>
        <v>2111233</v>
      </c>
      <c r="J288" s="69">
        <f t="shared" si="10"/>
        <v>0</v>
      </c>
      <c r="K288" s="7">
        <f t="shared" ref="K288:L288" si="14">K287</f>
        <v>971.54</v>
      </c>
      <c r="L288" s="7">
        <f t="shared" si="14"/>
        <v>37029.160000000003</v>
      </c>
      <c r="M288" s="70">
        <f t="shared" si="12"/>
        <v>2111233</v>
      </c>
      <c r="N288" s="65">
        <f t="shared" si="6"/>
        <v>0</v>
      </c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66">
        <f t="shared" si="7"/>
        <v>0</v>
      </c>
      <c r="AM288" s="67">
        <f t="shared" si="8"/>
        <v>0</v>
      </c>
      <c r="AN288" s="68">
        <f t="shared" si="9"/>
        <v>0</v>
      </c>
    </row>
    <row r="289" spans="1:44" x14ac:dyDescent="0.25">
      <c r="A289" s="58">
        <f t="shared" si="13"/>
        <v>45373</v>
      </c>
      <c r="B289" s="52" t="s">
        <v>80</v>
      </c>
      <c r="C289" s="5" t="s">
        <v>8</v>
      </c>
      <c r="D289" s="6" t="s">
        <v>140</v>
      </c>
      <c r="E289" s="59">
        <v>703951</v>
      </c>
      <c r="F289" s="69"/>
      <c r="G289" s="61"/>
      <c r="H289" s="62"/>
      <c r="I289" s="59">
        <f>E289+G289</f>
        <v>703951</v>
      </c>
      <c r="J289" s="69">
        <f t="shared" si="10"/>
        <v>0</v>
      </c>
      <c r="K289" s="7">
        <f t="shared" ref="K289" si="15">K288</f>
        <v>971.54</v>
      </c>
      <c r="L289" s="7">
        <f>L288</f>
        <v>37029.160000000003</v>
      </c>
      <c r="M289" s="70">
        <f t="shared" si="12"/>
        <v>703951</v>
      </c>
      <c r="N289" s="65">
        <f t="shared" si="6"/>
        <v>0</v>
      </c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66">
        <f t="shared" si="7"/>
        <v>0</v>
      </c>
      <c r="AM289" s="67">
        <f t="shared" si="8"/>
        <v>0</v>
      </c>
      <c r="AN289" s="68">
        <f t="shared" si="9"/>
        <v>0</v>
      </c>
      <c r="AR289" s="58"/>
    </row>
    <row r="290" spans="1:44" x14ac:dyDescent="0.25">
      <c r="A290" s="58">
        <f t="shared" si="13"/>
        <v>45373</v>
      </c>
      <c r="B290" s="52" t="s">
        <v>80</v>
      </c>
      <c r="C290" s="5" t="s">
        <v>8</v>
      </c>
      <c r="D290" s="6" t="s">
        <v>133</v>
      </c>
      <c r="E290" s="59"/>
      <c r="F290" s="69">
        <f>218.04+107.15+0.25</f>
        <v>325.44</v>
      </c>
      <c r="G290" s="61"/>
      <c r="H290" s="62"/>
      <c r="I290" s="59">
        <f t="shared" ref="I290" si="16">E290+G290</f>
        <v>0</v>
      </c>
      <c r="J290" s="69">
        <f t="shared" si="10"/>
        <v>325.44</v>
      </c>
      <c r="K290" s="7">
        <f t="shared" ref="K290:L290" si="17">K289</f>
        <v>971.54</v>
      </c>
      <c r="L290" s="7">
        <f t="shared" si="17"/>
        <v>37029.160000000003</v>
      </c>
      <c r="M290" s="70">
        <f t="shared" si="12"/>
        <v>316177.97759999998</v>
      </c>
      <c r="N290" s="65">
        <f t="shared" si="6"/>
        <v>-1422.1728000000003</v>
      </c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66">
        <f t="shared" si="7"/>
        <v>-1422.1728000000014</v>
      </c>
      <c r="AM290" s="67">
        <f t="shared" si="8"/>
        <v>1.1368683772161603E-12</v>
      </c>
      <c r="AN290" s="68">
        <f t="shared" si="9"/>
        <v>0</v>
      </c>
    </row>
    <row r="291" spans="1:44" x14ac:dyDescent="0.25">
      <c r="A291" s="58">
        <f t="shared" si="13"/>
        <v>45373</v>
      </c>
      <c r="B291" s="52" t="s">
        <v>80</v>
      </c>
      <c r="C291" s="5" t="s">
        <v>7</v>
      </c>
      <c r="D291" s="6" t="s">
        <v>157</v>
      </c>
      <c r="E291" s="59"/>
      <c r="F291" s="69">
        <v>939.35</v>
      </c>
      <c r="G291" s="61"/>
      <c r="H291" s="62"/>
      <c r="I291" s="59">
        <f>E291+G291</f>
        <v>0</v>
      </c>
      <c r="J291" s="69">
        <f t="shared" si="10"/>
        <v>939.35</v>
      </c>
      <c r="K291" s="7">
        <f t="shared" ref="K291:L291" si="18">K290</f>
        <v>971.54</v>
      </c>
      <c r="L291" s="7">
        <f t="shared" si="18"/>
        <v>37029.160000000003</v>
      </c>
      <c r="M291" s="70">
        <f t="shared" si="12"/>
        <v>912616.09900000005</v>
      </c>
      <c r="N291" s="65">
        <f t="shared" si="6"/>
        <v>-4104.9594999999972</v>
      </c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66">
        <f t="shared" si="7"/>
        <v>-4104.9595000000045</v>
      </c>
      <c r="AM291" s="67">
        <f t="shared" si="8"/>
        <v>7.2759576141834259E-12</v>
      </c>
      <c r="AN291" s="68">
        <f t="shared" si="9"/>
        <v>0</v>
      </c>
    </row>
    <row r="292" spans="1:44" x14ac:dyDescent="0.25">
      <c r="A292" s="58">
        <f t="shared" ref="A292" si="19">A289</f>
        <v>45373</v>
      </c>
      <c r="B292" s="52" t="s">
        <v>80</v>
      </c>
      <c r="C292" s="5" t="s">
        <v>142</v>
      </c>
      <c r="D292" s="6" t="s">
        <v>143</v>
      </c>
      <c r="E292" s="59"/>
      <c r="F292" s="69">
        <v>385.9</v>
      </c>
      <c r="G292" s="61"/>
      <c r="H292" s="62"/>
      <c r="I292" s="59">
        <f t="shared" ref="I292:I294" si="20">E292+G292</f>
        <v>0</v>
      </c>
      <c r="J292" s="69">
        <f t="shared" si="10"/>
        <v>385.9</v>
      </c>
      <c r="K292" s="7">
        <f t="shared" ref="K292:L292" si="21">K289</f>
        <v>971.54</v>
      </c>
      <c r="L292" s="7">
        <f t="shared" si="21"/>
        <v>37029.160000000003</v>
      </c>
      <c r="M292" s="70">
        <f t="shared" si="12"/>
        <v>374917.28599999996</v>
      </c>
      <c r="N292" s="65">
        <f t="shared" si="6"/>
        <v>-1686.3830000000307</v>
      </c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66">
        <f t="shared" si="7"/>
        <v>-1686.3830000000016</v>
      </c>
      <c r="AM292" s="67">
        <f t="shared" si="8"/>
        <v>-2.9103830456733704E-11</v>
      </c>
      <c r="AN292" s="68">
        <f t="shared" si="9"/>
        <v>0</v>
      </c>
    </row>
    <row r="293" spans="1:44" x14ac:dyDescent="0.25">
      <c r="A293" s="72">
        <f>A291</f>
        <v>45373</v>
      </c>
      <c r="B293" s="53" t="s">
        <v>82</v>
      </c>
      <c r="C293" s="38" t="s">
        <v>81</v>
      </c>
      <c r="D293" s="39" t="s">
        <v>6</v>
      </c>
      <c r="E293" s="73">
        <v>9614136</v>
      </c>
      <c r="F293" s="74"/>
      <c r="G293" s="73"/>
      <c r="H293" s="74"/>
      <c r="I293" s="73">
        <f t="shared" si="20"/>
        <v>9614136</v>
      </c>
      <c r="J293" s="74">
        <f t="shared" si="10"/>
        <v>0</v>
      </c>
      <c r="K293" s="40">
        <f>K291</f>
        <v>971.54</v>
      </c>
      <c r="L293" s="40">
        <f>L291</f>
        <v>37029.160000000003</v>
      </c>
      <c r="M293" s="75">
        <f t="shared" si="12"/>
        <v>9614136</v>
      </c>
      <c r="N293" s="76">
        <f t="shared" si="6"/>
        <v>0</v>
      </c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8">
        <f t="shared" si="7"/>
        <v>0</v>
      </c>
      <c r="AM293" s="79">
        <f t="shared" si="8"/>
        <v>0</v>
      </c>
      <c r="AN293" s="80">
        <f t="shared" si="9"/>
        <v>0</v>
      </c>
      <c r="AO293" s="81"/>
    </row>
    <row r="294" spans="1:44" x14ac:dyDescent="0.25">
      <c r="A294" s="58">
        <v>45374</v>
      </c>
      <c r="B294" s="52" t="s">
        <v>80</v>
      </c>
      <c r="C294" s="5" t="s">
        <v>5</v>
      </c>
      <c r="D294" s="6" t="s">
        <v>6</v>
      </c>
      <c r="E294" s="59">
        <v>5879273</v>
      </c>
      <c r="F294" s="69"/>
      <c r="G294" s="59"/>
      <c r="H294" s="69"/>
      <c r="I294" s="59">
        <f t="shared" si="20"/>
        <v>5879273</v>
      </c>
      <c r="J294" s="69">
        <f t="shared" si="10"/>
        <v>0</v>
      </c>
      <c r="K294" s="37">
        <f>VLOOKUP($A294+1,MarketData!$D:$ZZ,MATCH(K$1,MarketData!$D$1:$ZZ$1,0))</f>
        <v>971.54</v>
      </c>
      <c r="L294" s="37">
        <f>VLOOKUP($A294,MarketData!$D:$ZZ,MATCH(L$1,MarketData!$D$1:$ZZ$1,0))</f>
        <v>37036.300000000003</v>
      </c>
      <c r="M294" s="70">
        <f t="shared" si="12"/>
        <v>5879273</v>
      </c>
      <c r="N294" s="65">
        <f>M294-SUMIFS(Total,Cuenta,C294,Linea,D294,Fecha,INDEX(Fecha,MATCH(A294-1,Fecha,1)))</f>
        <v>0</v>
      </c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66">
        <f t="shared" si="7"/>
        <v>0</v>
      </c>
      <c r="AM294" s="67">
        <f t="shared" si="8"/>
        <v>0</v>
      </c>
      <c r="AN294" s="68">
        <f t="shared" si="9"/>
        <v>0</v>
      </c>
    </row>
    <row r="295" spans="1:44" x14ac:dyDescent="0.25">
      <c r="A295" s="58">
        <f>A296</f>
        <v>45374</v>
      </c>
      <c r="B295" s="52" t="s">
        <v>80</v>
      </c>
      <c r="C295" s="5" t="s">
        <v>5</v>
      </c>
      <c r="D295" s="6" t="s">
        <v>65</v>
      </c>
      <c r="E295" s="59">
        <v>15000000</v>
      </c>
      <c r="F295" s="69"/>
      <c r="G295" s="61">
        <v>-15000000</v>
      </c>
      <c r="H295" s="62"/>
      <c r="I295" s="59">
        <f>E295+G295</f>
        <v>0</v>
      </c>
      <c r="J295" s="69">
        <f>F295+H295</f>
        <v>0</v>
      </c>
      <c r="K295" s="7">
        <f>K296</f>
        <v>971.54</v>
      </c>
      <c r="L295" s="7">
        <f>L296</f>
        <v>37036.300000000003</v>
      </c>
      <c r="M295" s="70">
        <f>I295+J295*K295</f>
        <v>0</v>
      </c>
      <c r="N295" s="65">
        <f t="shared" ref="N295:N303" si="22">M295-SUMIFS(Total,Cuenta,C295,Linea,D295,Fecha,INDEX(Fecha,MATCH(A295-1,Fecha,1)))</f>
        <v>0</v>
      </c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66">
        <f t="shared" si="7"/>
        <v>0</v>
      </c>
      <c r="AM295" s="67">
        <f t="shared" si="8"/>
        <v>0</v>
      </c>
      <c r="AN295" s="68">
        <f t="shared" si="9"/>
        <v>0</v>
      </c>
    </row>
    <row r="296" spans="1:44" x14ac:dyDescent="0.25">
      <c r="A296" s="58">
        <f>A294</f>
        <v>45374</v>
      </c>
      <c r="B296" s="52" t="s">
        <v>80</v>
      </c>
      <c r="C296" s="5" t="s">
        <v>5</v>
      </c>
      <c r="D296" s="6" t="s">
        <v>20</v>
      </c>
      <c r="E296" s="59">
        <v>9917150</v>
      </c>
      <c r="F296" s="69">
        <v>7361.93</v>
      </c>
      <c r="G296" s="61">
        <v>-10000000</v>
      </c>
      <c r="H296" s="62">
        <v>-8000</v>
      </c>
      <c r="I296" s="59">
        <f>E296+G296</f>
        <v>-82850</v>
      </c>
      <c r="J296" s="69">
        <f t="shared" ref="J296:J304" si="23">F296+H296</f>
        <v>-638.06999999999971</v>
      </c>
      <c r="K296" s="7">
        <f>K294</f>
        <v>971.54</v>
      </c>
      <c r="L296" s="7">
        <f>L294</f>
        <v>37036.300000000003</v>
      </c>
      <c r="M296" s="70">
        <f>I296+J296*K296</f>
        <v>-702760.52779999969</v>
      </c>
      <c r="N296" s="65">
        <f t="shared" si="22"/>
        <v>-11381</v>
      </c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>
        <v>-11381</v>
      </c>
      <c r="AD296" s="29"/>
      <c r="AE296" s="29"/>
      <c r="AF296" s="29"/>
      <c r="AG296" s="29"/>
      <c r="AH296" s="29"/>
      <c r="AI296" s="29"/>
      <c r="AJ296" s="29"/>
      <c r="AK296" s="29"/>
      <c r="AL296" s="66">
        <f t="shared" si="7"/>
        <v>0</v>
      </c>
      <c r="AM296" s="67">
        <f t="shared" si="8"/>
        <v>0</v>
      </c>
      <c r="AN296" s="68">
        <f t="shared" si="9"/>
        <v>0</v>
      </c>
    </row>
    <row r="297" spans="1:44" x14ac:dyDescent="0.25">
      <c r="A297" s="58">
        <f>A296</f>
        <v>45374</v>
      </c>
      <c r="B297" s="52" t="s">
        <v>80</v>
      </c>
      <c r="C297" s="5" t="s">
        <v>8</v>
      </c>
      <c r="D297" s="6" t="s">
        <v>141</v>
      </c>
      <c r="E297" s="59">
        <v>7935556</v>
      </c>
      <c r="F297" s="69"/>
      <c r="G297" s="61"/>
      <c r="H297" s="62"/>
      <c r="I297" s="59">
        <f t="shared" ref="I297:I298" si="24">E297+G297</f>
        <v>7935556</v>
      </c>
      <c r="J297" s="69">
        <f t="shared" si="23"/>
        <v>0</v>
      </c>
      <c r="K297" s="7">
        <f>K296</f>
        <v>971.54</v>
      </c>
      <c r="L297" s="7">
        <f>L296</f>
        <v>37036.300000000003</v>
      </c>
      <c r="M297" s="70">
        <f t="shared" ref="M297:M304" si="25">I297+J297*K297</f>
        <v>7935556</v>
      </c>
      <c r="N297" s="65">
        <f t="shared" si="22"/>
        <v>3053</v>
      </c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66">
        <f t="shared" si="7"/>
        <v>0</v>
      </c>
      <c r="AM297" s="67">
        <f t="shared" si="8"/>
        <v>3053</v>
      </c>
      <c r="AN297" s="68">
        <f t="shared" si="9"/>
        <v>0</v>
      </c>
    </row>
    <row r="298" spans="1:44" x14ac:dyDescent="0.25">
      <c r="A298" s="58">
        <f t="shared" ref="A298:A301" si="26">A297</f>
        <v>45374</v>
      </c>
      <c r="B298" s="52" t="s">
        <v>80</v>
      </c>
      <c r="C298" s="5" t="s">
        <v>8</v>
      </c>
      <c r="D298" s="6" t="s">
        <v>139</v>
      </c>
      <c r="E298" s="59">
        <v>2131876</v>
      </c>
      <c r="F298" s="69"/>
      <c r="G298" s="61"/>
      <c r="H298" s="62"/>
      <c r="I298" s="59">
        <f t="shared" si="24"/>
        <v>2131876</v>
      </c>
      <c r="J298" s="69">
        <f t="shared" si="23"/>
        <v>0</v>
      </c>
      <c r="K298" s="7">
        <f t="shared" ref="K298:L299" si="27">K297</f>
        <v>971.54</v>
      </c>
      <c r="L298" s="7">
        <f t="shared" si="27"/>
        <v>37036.300000000003</v>
      </c>
      <c r="M298" s="70">
        <f t="shared" si="25"/>
        <v>2131876</v>
      </c>
      <c r="N298" s="65">
        <f t="shared" si="22"/>
        <v>20643</v>
      </c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66">
        <f t="shared" si="7"/>
        <v>0</v>
      </c>
      <c r="AM298" s="67">
        <f t="shared" si="8"/>
        <v>20643</v>
      </c>
      <c r="AN298" s="68">
        <f t="shared" si="9"/>
        <v>0</v>
      </c>
    </row>
    <row r="299" spans="1:44" x14ac:dyDescent="0.25">
      <c r="A299" s="58">
        <f t="shared" si="26"/>
        <v>45374</v>
      </c>
      <c r="B299" s="52" t="s">
        <v>80</v>
      </c>
      <c r="C299" s="5" t="s">
        <v>8</v>
      </c>
      <c r="D299" s="6" t="s">
        <v>140</v>
      </c>
      <c r="E299" s="59">
        <v>714138</v>
      </c>
      <c r="F299" s="69"/>
      <c r="G299" s="61"/>
      <c r="H299" s="62"/>
      <c r="I299" s="59">
        <f>E299+G299</f>
        <v>714138</v>
      </c>
      <c r="J299" s="69">
        <f t="shared" si="23"/>
        <v>0</v>
      </c>
      <c r="K299" s="7">
        <f t="shared" si="27"/>
        <v>971.54</v>
      </c>
      <c r="L299" s="7">
        <f>L298</f>
        <v>37036.300000000003</v>
      </c>
      <c r="M299" s="70">
        <f t="shared" si="25"/>
        <v>714138</v>
      </c>
      <c r="N299" s="65">
        <f t="shared" si="22"/>
        <v>10187</v>
      </c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66">
        <f t="shared" si="7"/>
        <v>0</v>
      </c>
      <c r="AM299" s="67">
        <f t="shared" si="8"/>
        <v>10187</v>
      </c>
      <c r="AN299" s="68">
        <f t="shared" si="9"/>
        <v>0</v>
      </c>
      <c r="AR299" s="58"/>
    </row>
    <row r="300" spans="1:44" x14ac:dyDescent="0.25">
      <c r="A300" s="58">
        <f t="shared" si="26"/>
        <v>45374</v>
      </c>
      <c r="B300" s="52" t="s">
        <v>80</v>
      </c>
      <c r="C300" s="5" t="s">
        <v>8</v>
      </c>
      <c r="D300" s="6" t="s">
        <v>133</v>
      </c>
      <c r="E300" s="59"/>
      <c r="F300" s="69">
        <f>218+105.12+0.25</f>
        <v>323.37</v>
      </c>
      <c r="G300" s="61"/>
      <c r="H300" s="62"/>
      <c r="I300" s="59">
        <f t="shared" ref="I300" si="28">E300+G300</f>
        <v>0</v>
      </c>
      <c r="J300" s="69">
        <f t="shared" si="23"/>
        <v>323.37</v>
      </c>
      <c r="K300" s="7">
        <f t="shared" ref="K300:L300" si="29">K299</f>
        <v>971.54</v>
      </c>
      <c r="L300" s="7">
        <f t="shared" si="29"/>
        <v>37036.300000000003</v>
      </c>
      <c r="M300" s="70">
        <f t="shared" si="25"/>
        <v>314166.8898</v>
      </c>
      <c r="N300" s="65">
        <f t="shared" si="22"/>
        <v>-2011.0877999999793</v>
      </c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66">
        <f t="shared" si="7"/>
        <v>0</v>
      </c>
      <c r="AM300" s="67">
        <f t="shared" si="8"/>
        <v>-2011.0877999999793</v>
      </c>
      <c r="AN300" s="68">
        <f t="shared" si="9"/>
        <v>0</v>
      </c>
    </row>
    <row r="301" spans="1:44" x14ac:dyDescent="0.25">
      <c r="A301" s="58">
        <f t="shared" si="26"/>
        <v>45374</v>
      </c>
      <c r="B301" s="52" t="s">
        <v>80</v>
      </c>
      <c r="C301" s="5" t="s">
        <v>7</v>
      </c>
      <c r="D301" s="6" t="s">
        <v>157</v>
      </c>
      <c r="E301" s="59"/>
      <c r="F301" s="69">
        <v>939.35</v>
      </c>
      <c r="G301" s="61"/>
      <c r="H301" s="62"/>
      <c r="I301" s="59">
        <f>E301+G301</f>
        <v>0</v>
      </c>
      <c r="J301" s="69">
        <f t="shared" si="23"/>
        <v>939.35</v>
      </c>
      <c r="K301" s="7">
        <f t="shared" ref="K301:L301" si="30">K300</f>
        <v>971.54</v>
      </c>
      <c r="L301" s="7">
        <f t="shared" si="30"/>
        <v>37036.300000000003</v>
      </c>
      <c r="M301" s="70">
        <f t="shared" si="25"/>
        <v>912616.09900000005</v>
      </c>
      <c r="N301" s="65">
        <f t="shared" si="22"/>
        <v>0</v>
      </c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66">
        <f t="shared" si="7"/>
        <v>0</v>
      </c>
      <c r="AM301" s="67">
        <f t="shared" si="8"/>
        <v>0</v>
      </c>
      <c r="AN301" s="68">
        <f t="shared" si="9"/>
        <v>0</v>
      </c>
    </row>
    <row r="302" spans="1:44" x14ac:dyDescent="0.25">
      <c r="A302" s="58">
        <f t="shared" ref="A302" si="31">A299</f>
        <v>45374</v>
      </c>
      <c r="B302" s="52" t="s">
        <v>80</v>
      </c>
      <c r="C302" s="5" t="s">
        <v>142</v>
      </c>
      <c r="D302" s="6" t="s">
        <v>143</v>
      </c>
      <c r="E302" s="59"/>
      <c r="F302" s="69">
        <v>390</v>
      </c>
      <c r="G302" s="61"/>
      <c r="H302" s="62"/>
      <c r="I302" s="59">
        <f t="shared" ref="I302:I304" si="32">E302+G302</f>
        <v>0</v>
      </c>
      <c r="J302" s="69">
        <f t="shared" si="23"/>
        <v>390</v>
      </c>
      <c r="K302" s="7">
        <f t="shared" ref="K302:L302" si="33">K299</f>
        <v>971.54</v>
      </c>
      <c r="L302" s="7">
        <f t="shared" si="33"/>
        <v>37036.300000000003</v>
      </c>
      <c r="M302" s="70">
        <f t="shared" si="25"/>
        <v>378900.6</v>
      </c>
      <c r="N302" s="65">
        <f t="shared" si="22"/>
        <v>3983.314000000013</v>
      </c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66">
        <f t="shared" si="7"/>
        <v>0</v>
      </c>
      <c r="AM302" s="67">
        <f t="shared" si="8"/>
        <v>3983.314000000013</v>
      </c>
      <c r="AN302" s="68">
        <f t="shared" si="9"/>
        <v>0</v>
      </c>
    </row>
    <row r="303" spans="1:44" x14ac:dyDescent="0.25">
      <c r="A303" s="72">
        <f>A301</f>
        <v>45374</v>
      </c>
      <c r="B303" s="53" t="s">
        <v>82</v>
      </c>
      <c r="C303" s="38" t="s">
        <v>81</v>
      </c>
      <c r="D303" s="39" t="s">
        <v>6</v>
      </c>
      <c r="E303" s="73">
        <v>9614136</v>
      </c>
      <c r="F303" s="74"/>
      <c r="G303" s="73"/>
      <c r="H303" s="74"/>
      <c r="I303" s="73">
        <f t="shared" si="32"/>
        <v>9614136</v>
      </c>
      <c r="J303" s="74">
        <f t="shared" si="23"/>
        <v>0</v>
      </c>
      <c r="K303" s="40">
        <f>K301</f>
        <v>971.54</v>
      </c>
      <c r="L303" s="40">
        <f>L301</f>
        <v>37036.300000000003</v>
      </c>
      <c r="M303" s="75">
        <f t="shared" si="25"/>
        <v>9614136</v>
      </c>
      <c r="N303" s="76">
        <f t="shared" si="22"/>
        <v>0</v>
      </c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8">
        <f t="shared" si="7"/>
        <v>0</v>
      </c>
      <c r="AM303" s="79">
        <f t="shared" si="8"/>
        <v>0</v>
      </c>
      <c r="AN303" s="80">
        <f t="shared" si="9"/>
        <v>0</v>
      </c>
      <c r="AO303" s="81"/>
    </row>
    <row r="304" spans="1:44" x14ac:dyDescent="0.25">
      <c r="A304" s="58">
        <v>45375</v>
      </c>
      <c r="B304" s="52" t="s">
        <v>80</v>
      </c>
      <c r="C304" s="5" t="s">
        <v>5</v>
      </c>
      <c r="D304" s="6" t="s">
        <v>6</v>
      </c>
      <c r="E304" s="59">
        <v>5879273</v>
      </c>
      <c r="F304" s="69"/>
      <c r="G304" s="59"/>
      <c r="H304" s="69"/>
      <c r="I304" s="59">
        <f t="shared" si="32"/>
        <v>5879273</v>
      </c>
      <c r="J304" s="69">
        <f t="shared" si="23"/>
        <v>0</v>
      </c>
      <c r="K304" s="37">
        <f>VLOOKUP($A304+1,MarketData!$D:$ZZ,MATCH(K$1,MarketData!$D$1:$ZZ$1,0))</f>
        <v>980.24</v>
      </c>
      <c r="L304" s="37">
        <f>VLOOKUP($A304,MarketData!$D:$ZZ,MATCH(L$1,MarketData!$D$1:$ZZ$1,0))</f>
        <v>37043.449999999997</v>
      </c>
      <c r="M304" s="70">
        <f t="shared" si="25"/>
        <v>5879273</v>
      </c>
      <c r="N304" s="65">
        <f>M304-SUMIFS(Total,Cuenta,C304,Linea,D304,Fecha,INDEX(Fecha,MATCH(A304-1,Fecha,1)))</f>
        <v>0</v>
      </c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66">
        <f t="shared" si="7"/>
        <v>0</v>
      </c>
      <c r="AM304" s="67">
        <f t="shared" si="8"/>
        <v>0</v>
      </c>
      <c r="AN304" s="68">
        <f t="shared" si="9"/>
        <v>0</v>
      </c>
    </row>
    <row r="305" spans="1:44" x14ac:dyDescent="0.25">
      <c r="A305" s="58">
        <f>A306</f>
        <v>45375</v>
      </c>
      <c r="B305" s="52" t="s">
        <v>80</v>
      </c>
      <c r="C305" s="5" t="s">
        <v>5</v>
      </c>
      <c r="D305" s="6" t="s">
        <v>65</v>
      </c>
      <c r="E305" s="59">
        <v>15000000</v>
      </c>
      <c r="F305" s="69"/>
      <c r="G305" s="61">
        <v>-15000000</v>
      </c>
      <c r="H305" s="62"/>
      <c r="I305" s="59">
        <f>E305+G305</f>
        <v>0</v>
      </c>
      <c r="J305" s="69">
        <f>F305+H305</f>
        <v>0</v>
      </c>
      <c r="K305" s="7">
        <f>K306</f>
        <v>980.24</v>
      </c>
      <c r="L305" s="7">
        <f>L306</f>
        <v>37043.449999999997</v>
      </c>
      <c r="M305" s="70">
        <f>I305+J305*K305</f>
        <v>0</v>
      </c>
      <c r="N305" s="65">
        <f t="shared" ref="N305:N313" si="34">M305-SUMIFS(Total,Cuenta,C305,Linea,D305,Fecha,INDEX(Fecha,MATCH(A305-1,Fecha,1)))</f>
        <v>0</v>
      </c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66">
        <f t="shared" si="7"/>
        <v>0</v>
      </c>
      <c r="AM305" s="67">
        <f t="shared" si="8"/>
        <v>0</v>
      </c>
      <c r="AN305" s="68">
        <f t="shared" si="9"/>
        <v>0</v>
      </c>
    </row>
    <row r="306" spans="1:44" x14ac:dyDescent="0.25">
      <c r="A306" s="58">
        <f>A304</f>
        <v>45375</v>
      </c>
      <c r="B306" s="52" t="s">
        <v>80</v>
      </c>
      <c r="C306" s="5" t="s">
        <v>5</v>
      </c>
      <c r="D306" s="6" t="s">
        <v>20</v>
      </c>
      <c r="E306" s="59">
        <v>9790382</v>
      </c>
      <c r="F306" s="69">
        <v>7361.93</v>
      </c>
      <c r="G306" s="61">
        <v>-10000000</v>
      </c>
      <c r="H306" s="62">
        <v>-8000</v>
      </c>
      <c r="I306" s="59">
        <f>E306+G306</f>
        <v>-209618</v>
      </c>
      <c r="J306" s="69">
        <f t="shared" ref="J306:J314" si="35">F306+H306</f>
        <v>-638.06999999999971</v>
      </c>
      <c r="K306" s="7">
        <f>K304</f>
        <v>980.24</v>
      </c>
      <c r="L306" s="7">
        <f>L304</f>
        <v>37043.449999999997</v>
      </c>
      <c r="M306" s="70">
        <f>I306+J306*K306</f>
        <v>-835079.73679999972</v>
      </c>
      <c r="N306" s="65">
        <f t="shared" si="34"/>
        <v>-132319.20900000003</v>
      </c>
      <c r="O306" s="29"/>
      <c r="P306" s="29"/>
      <c r="Q306" s="29"/>
      <c r="R306" s="29"/>
      <c r="S306" s="29"/>
      <c r="T306" s="29"/>
      <c r="U306" s="29"/>
      <c r="V306" s="29"/>
      <c r="W306" s="29"/>
      <c r="X306" s="29">
        <v>-126768</v>
      </c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66">
        <f t="shared" si="7"/>
        <v>-5551.2090000000262</v>
      </c>
      <c r="AM306" s="67">
        <f t="shared" si="8"/>
        <v>0</v>
      </c>
      <c r="AN306" s="68">
        <f t="shared" si="9"/>
        <v>0</v>
      </c>
    </row>
    <row r="307" spans="1:44" x14ac:dyDescent="0.25">
      <c r="A307" s="58">
        <f>A306</f>
        <v>45375</v>
      </c>
      <c r="B307" s="52" t="s">
        <v>80</v>
      </c>
      <c r="C307" s="5" t="s">
        <v>8</v>
      </c>
      <c r="D307" s="6" t="s">
        <v>141</v>
      </c>
      <c r="E307" s="59">
        <v>7935556</v>
      </c>
      <c r="F307" s="69"/>
      <c r="G307" s="61"/>
      <c r="H307" s="62"/>
      <c r="I307" s="59">
        <f t="shared" ref="I307:I308" si="36">E307+G307</f>
        <v>7935556</v>
      </c>
      <c r="J307" s="69">
        <f t="shared" si="35"/>
        <v>0</v>
      </c>
      <c r="K307" s="7">
        <f>K306</f>
        <v>980.24</v>
      </c>
      <c r="L307" s="7">
        <f>L306</f>
        <v>37043.449999999997</v>
      </c>
      <c r="M307" s="70">
        <f t="shared" ref="M307:M314" si="37">I307+J307*K307</f>
        <v>7935556</v>
      </c>
      <c r="N307" s="65">
        <f t="shared" si="34"/>
        <v>0</v>
      </c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66">
        <f t="shared" si="7"/>
        <v>0</v>
      </c>
      <c r="AM307" s="67">
        <f t="shared" si="8"/>
        <v>0</v>
      </c>
      <c r="AN307" s="68">
        <f t="shared" si="9"/>
        <v>0</v>
      </c>
    </row>
    <row r="308" spans="1:44" x14ac:dyDescent="0.25">
      <c r="A308" s="58">
        <f t="shared" ref="A308:A311" si="38">A307</f>
        <v>45375</v>
      </c>
      <c r="B308" s="52" t="s">
        <v>80</v>
      </c>
      <c r="C308" s="5" t="s">
        <v>8</v>
      </c>
      <c r="D308" s="6" t="s">
        <v>139</v>
      </c>
      <c r="E308" s="59">
        <v>2131876</v>
      </c>
      <c r="F308" s="69"/>
      <c r="G308" s="61"/>
      <c r="H308" s="62"/>
      <c r="I308" s="59">
        <f t="shared" si="36"/>
        <v>2131876</v>
      </c>
      <c r="J308" s="69">
        <f t="shared" si="35"/>
        <v>0</v>
      </c>
      <c r="K308" s="7">
        <f t="shared" ref="K308:L308" si="39">K307</f>
        <v>980.24</v>
      </c>
      <c r="L308" s="7">
        <f t="shared" si="39"/>
        <v>37043.449999999997</v>
      </c>
      <c r="M308" s="70">
        <f t="shared" si="37"/>
        <v>2131876</v>
      </c>
      <c r="N308" s="65">
        <f t="shared" si="34"/>
        <v>0</v>
      </c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66">
        <f t="shared" si="7"/>
        <v>0</v>
      </c>
      <c r="AM308" s="67">
        <f t="shared" si="8"/>
        <v>0</v>
      </c>
      <c r="AN308" s="68">
        <f t="shared" si="9"/>
        <v>0</v>
      </c>
    </row>
    <row r="309" spans="1:44" x14ac:dyDescent="0.25">
      <c r="A309" s="58">
        <f t="shared" si="38"/>
        <v>45375</v>
      </c>
      <c r="B309" s="52" t="s">
        <v>80</v>
      </c>
      <c r="C309" s="5" t="s">
        <v>8</v>
      </c>
      <c r="D309" s="6" t="s">
        <v>140</v>
      </c>
      <c r="E309" s="59">
        <v>714138</v>
      </c>
      <c r="F309" s="69"/>
      <c r="G309" s="61"/>
      <c r="H309" s="62"/>
      <c r="I309" s="59">
        <f>E309+G309</f>
        <v>714138</v>
      </c>
      <c r="J309" s="69">
        <f t="shared" si="35"/>
        <v>0</v>
      </c>
      <c r="K309" s="7">
        <f t="shared" ref="K309" si="40">K308</f>
        <v>980.24</v>
      </c>
      <c r="L309" s="7">
        <f>L308</f>
        <v>37043.449999999997</v>
      </c>
      <c r="M309" s="70">
        <f t="shared" si="37"/>
        <v>714138</v>
      </c>
      <c r="N309" s="65">
        <f t="shared" si="34"/>
        <v>0</v>
      </c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66">
        <f t="shared" si="7"/>
        <v>0</v>
      </c>
      <c r="AM309" s="67">
        <f t="shared" si="8"/>
        <v>0</v>
      </c>
      <c r="AN309" s="68">
        <f t="shared" si="9"/>
        <v>0</v>
      </c>
      <c r="AR309" s="58"/>
    </row>
    <row r="310" spans="1:44" x14ac:dyDescent="0.25">
      <c r="A310" s="58">
        <f t="shared" si="38"/>
        <v>45375</v>
      </c>
      <c r="B310" s="52" t="s">
        <v>80</v>
      </c>
      <c r="C310" s="5" t="s">
        <v>8</v>
      </c>
      <c r="D310" s="6" t="s">
        <v>133</v>
      </c>
      <c r="E310" s="59"/>
      <c r="F310" s="69">
        <f>218+105.12+0.25</f>
        <v>323.37</v>
      </c>
      <c r="G310" s="61"/>
      <c r="H310" s="62"/>
      <c r="I310" s="59">
        <f t="shared" ref="I310" si="41">E310+G310</f>
        <v>0</v>
      </c>
      <c r="J310" s="69">
        <f t="shared" si="35"/>
        <v>323.37</v>
      </c>
      <c r="K310" s="7">
        <f t="shared" ref="K310:L310" si="42">K309</f>
        <v>980.24</v>
      </c>
      <c r="L310" s="7">
        <f t="shared" si="42"/>
        <v>37043.449999999997</v>
      </c>
      <c r="M310" s="70">
        <f t="shared" si="37"/>
        <v>316980.20880000002</v>
      </c>
      <c r="N310" s="65">
        <f t="shared" si="34"/>
        <v>2813.3190000000177</v>
      </c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66">
        <f t="shared" si="7"/>
        <v>2813.319000000015</v>
      </c>
      <c r="AM310" s="67">
        <f t="shared" si="8"/>
        <v>2.7284841053187847E-12</v>
      </c>
      <c r="AN310" s="68">
        <f t="shared" si="9"/>
        <v>0</v>
      </c>
    </row>
    <row r="311" spans="1:44" x14ac:dyDescent="0.25">
      <c r="A311" s="58">
        <f t="shared" si="38"/>
        <v>45375</v>
      </c>
      <c r="B311" s="52" t="s">
        <v>80</v>
      </c>
      <c r="C311" s="5" t="s">
        <v>7</v>
      </c>
      <c r="D311" s="6" t="s">
        <v>157</v>
      </c>
      <c r="E311" s="59"/>
      <c r="F311" s="69">
        <v>939.35</v>
      </c>
      <c r="G311" s="61"/>
      <c r="H311" s="62"/>
      <c r="I311" s="59">
        <f>E311+G311</f>
        <v>0</v>
      </c>
      <c r="J311" s="69">
        <f t="shared" si="35"/>
        <v>939.35</v>
      </c>
      <c r="K311" s="7">
        <f t="shared" ref="K311:L311" si="43">K310</f>
        <v>980.24</v>
      </c>
      <c r="L311" s="7">
        <f t="shared" si="43"/>
        <v>37043.449999999997</v>
      </c>
      <c r="M311" s="70">
        <f t="shared" si="37"/>
        <v>920788.44400000002</v>
      </c>
      <c r="N311" s="65">
        <f t="shared" si="34"/>
        <v>8172.3449999999721</v>
      </c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66">
        <f t="shared" si="7"/>
        <v>8172.345000000043</v>
      </c>
      <c r="AM311" s="67">
        <f t="shared" si="8"/>
        <v>-7.0940586738288403E-11</v>
      </c>
      <c r="AN311" s="68">
        <f t="shared" si="9"/>
        <v>0</v>
      </c>
    </row>
    <row r="312" spans="1:44" x14ac:dyDescent="0.25">
      <c r="A312" s="58">
        <f t="shared" ref="A312" si="44">A309</f>
        <v>45375</v>
      </c>
      <c r="B312" s="52" t="s">
        <v>80</v>
      </c>
      <c r="C312" s="5" t="s">
        <v>142</v>
      </c>
      <c r="D312" s="6" t="s">
        <v>143</v>
      </c>
      <c r="E312" s="59"/>
      <c r="F312" s="69">
        <v>392.43</v>
      </c>
      <c r="G312" s="61"/>
      <c r="H312" s="62"/>
      <c r="I312" s="59">
        <f t="shared" ref="I312:I314" si="45">E312+G312</f>
        <v>0</v>
      </c>
      <c r="J312" s="69">
        <f t="shared" si="35"/>
        <v>392.43</v>
      </c>
      <c r="K312" s="7">
        <f t="shared" ref="K312:L312" si="46">K309</f>
        <v>980.24</v>
      </c>
      <c r="L312" s="7">
        <f t="shared" si="46"/>
        <v>37043.449999999997</v>
      </c>
      <c r="M312" s="70">
        <f t="shared" si="37"/>
        <v>384675.58319999999</v>
      </c>
      <c r="N312" s="65">
        <f t="shared" si="34"/>
        <v>5774.983200000017</v>
      </c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66">
        <f t="shared" si="7"/>
        <v>3414.1410000000178</v>
      </c>
      <c r="AM312" s="67">
        <f t="shared" si="8"/>
        <v>2360.8421999999991</v>
      </c>
      <c r="AN312" s="68">
        <f t="shared" si="9"/>
        <v>0</v>
      </c>
    </row>
    <row r="313" spans="1:44" x14ac:dyDescent="0.25">
      <c r="A313" s="72">
        <f>A311</f>
        <v>45375</v>
      </c>
      <c r="B313" s="53" t="s">
        <v>82</v>
      </c>
      <c r="C313" s="38" t="s">
        <v>81</v>
      </c>
      <c r="D313" s="39" t="s">
        <v>6</v>
      </c>
      <c r="E313" s="73">
        <v>9614136</v>
      </c>
      <c r="F313" s="74"/>
      <c r="G313" s="73"/>
      <c r="H313" s="74"/>
      <c r="I313" s="73">
        <f t="shared" si="45"/>
        <v>9614136</v>
      </c>
      <c r="J313" s="74">
        <f t="shared" si="35"/>
        <v>0</v>
      </c>
      <c r="K313" s="40">
        <f>K311</f>
        <v>980.24</v>
      </c>
      <c r="L313" s="40">
        <f>L311</f>
        <v>37043.449999999997</v>
      </c>
      <c r="M313" s="75">
        <f t="shared" si="37"/>
        <v>9614136</v>
      </c>
      <c r="N313" s="76">
        <f t="shared" si="34"/>
        <v>0</v>
      </c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  <c r="AI313" s="77"/>
      <c r="AJ313" s="77"/>
      <c r="AK313" s="77"/>
      <c r="AL313" s="78">
        <f t="shared" si="7"/>
        <v>0</v>
      </c>
      <c r="AM313" s="79">
        <f t="shared" si="8"/>
        <v>0</v>
      </c>
      <c r="AN313" s="80">
        <f t="shared" si="9"/>
        <v>0</v>
      </c>
      <c r="AO313" s="81"/>
    </row>
    <row r="314" spans="1:44" x14ac:dyDescent="0.25">
      <c r="A314" s="58">
        <v>45378</v>
      </c>
      <c r="B314" s="52" t="s">
        <v>80</v>
      </c>
      <c r="C314" s="5" t="s">
        <v>5</v>
      </c>
      <c r="D314" s="6" t="s">
        <v>6</v>
      </c>
      <c r="E314" s="59">
        <v>5860352</v>
      </c>
      <c r="F314" s="69"/>
      <c r="G314" s="59"/>
      <c r="H314" s="69"/>
      <c r="I314" s="59">
        <f t="shared" si="45"/>
        <v>5860352</v>
      </c>
      <c r="J314" s="69">
        <f t="shared" si="35"/>
        <v>0</v>
      </c>
      <c r="K314" s="37">
        <f>VLOOKUP($A314+1,MarketData!$D:$ZZ,MATCH(K$1,MarketData!$D$1:$ZZ$1,0))</f>
        <v>982.38</v>
      </c>
      <c r="L314" s="37">
        <f>VLOOKUP($A314,MarketData!$D:$ZZ,MATCH(L$1,MarketData!$D$1:$ZZ$1,0))</f>
        <v>37064.9</v>
      </c>
      <c r="M314" s="70">
        <f t="shared" si="37"/>
        <v>5860352</v>
      </c>
      <c r="N314" s="65">
        <f>M314-SUMIFS(Total,Cuenta,C314,Linea,D314,Fecha,INDEX(Fecha,MATCH(A314-1,Fecha,1)))</f>
        <v>-18921</v>
      </c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>
        <f>-14000+27600</f>
        <v>13600</v>
      </c>
      <c r="AA314" s="29"/>
      <c r="AB314" s="29"/>
      <c r="AC314" s="29"/>
      <c r="AD314" s="29"/>
      <c r="AE314" s="29">
        <f>-12531-4990</f>
        <v>-17521</v>
      </c>
      <c r="AF314" s="29">
        <v>-15000</v>
      </c>
      <c r="AG314" s="29"/>
      <c r="AH314" s="29"/>
      <c r="AI314" s="29"/>
      <c r="AJ314" s="29"/>
      <c r="AK314" s="29"/>
      <c r="AL314" s="66">
        <f t="shared" si="7"/>
        <v>0</v>
      </c>
      <c r="AM314" s="67">
        <f t="shared" si="8"/>
        <v>0</v>
      </c>
      <c r="AN314" s="68">
        <f t="shared" si="9"/>
        <v>0</v>
      </c>
    </row>
    <row r="315" spans="1:44" x14ac:dyDescent="0.25">
      <c r="A315" s="58">
        <f>A316</f>
        <v>45378</v>
      </c>
      <c r="B315" s="52" t="s">
        <v>80</v>
      </c>
      <c r="C315" s="5" t="s">
        <v>5</v>
      </c>
      <c r="D315" s="6" t="s">
        <v>65</v>
      </c>
      <c r="E315" s="59">
        <v>15000000</v>
      </c>
      <c r="F315" s="69"/>
      <c r="G315" s="61">
        <v>-15000000</v>
      </c>
      <c r="H315" s="62"/>
      <c r="I315" s="59">
        <f>E315+G315</f>
        <v>0</v>
      </c>
      <c r="J315" s="69">
        <f>F315+H315</f>
        <v>0</v>
      </c>
      <c r="K315" s="7">
        <f>K316</f>
        <v>982.38</v>
      </c>
      <c r="L315" s="7">
        <f>L316</f>
        <v>37064.9</v>
      </c>
      <c r="M315" s="70">
        <f>I315+J315*K315</f>
        <v>0</v>
      </c>
      <c r="N315" s="65">
        <f t="shared" ref="N315:N323" si="47">M315-SUMIFS(Total,Cuenta,C315,Linea,D315,Fecha,INDEX(Fecha,MATCH(A315-1,Fecha,1)))</f>
        <v>0</v>
      </c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66">
        <f t="shared" si="7"/>
        <v>0</v>
      </c>
      <c r="AM315" s="67">
        <f t="shared" si="8"/>
        <v>0</v>
      </c>
      <c r="AN315" s="68">
        <f t="shared" si="9"/>
        <v>0</v>
      </c>
    </row>
    <row r="316" spans="1:44" x14ac:dyDescent="0.25">
      <c r="A316" s="58">
        <f>A314</f>
        <v>45378</v>
      </c>
      <c r="B316" s="52" t="s">
        <v>80</v>
      </c>
      <c r="C316" s="5" t="s">
        <v>5</v>
      </c>
      <c r="D316" s="6" t="s">
        <v>20</v>
      </c>
      <c r="E316" s="59">
        <v>9722086</v>
      </c>
      <c r="F316" s="69">
        <v>7361.93</v>
      </c>
      <c r="G316" s="61">
        <v>-10000000</v>
      </c>
      <c r="H316" s="62">
        <v>-8000</v>
      </c>
      <c r="I316" s="59">
        <f>E316+G316</f>
        <v>-277914</v>
      </c>
      <c r="J316" s="69">
        <f t="shared" ref="J316:J324" si="48">F316+H316</f>
        <v>-638.06999999999971</v>
      </c>
      <c r="K316" s="7">
        <f>K314</f>
        <v>982.38</v>
      </c>
      <c r="L316" s="7">
        <f>L314</f>
        <v>37064.9</v>
      </c>
      <c r="M316" s="70">
        <f>I316+J316*K316</f>
        <v>-904741.20659999968</v>
      </c>
      <c r="N316" s="65">
        <f t="shared" si="47"/>
        <v>-69661.469799999963</v>
      </c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>
        <f>-8210-33490</f>
        <v>-41700</v>
      </c>
      <c r="Z316" s="29"/>
      <c r="AA316" s="29">
        <f>-3680-1590-5780-1790-1290</f>
        <v>-14130</v>
      </c>
      <c r="AB316" s="29"/>
      <c r="AC316" s="29">
        <f>-5107-7359</f>
        <v>-12466</v>
      </c>
      <c r="AD316" s="29"/>
      <c r="AE316" s="29"/>
      <c r="AF316" s="29"/>
      <c r="AG316" s="29"/>
      <c r="AH316" s="29"/>
      <c r="AI316" s="29"/>
      <c r="AJ316" s="29"/>
      <c r="AK316" s="29"/>
      <c r="AL316" s="66">
        <f t="shared" ref="AL316:AL347" si="49">J316*(K316-K307)</f>
        <v>-1365.4697999999908</v>
      </c>
      <c r="AM316" s="67">
        <f t="shared" si="8"/>
        <v>0</v>
      </c>
      <c r="AN316" s="68">
        <f t="shared" si="9"/>
        <v>0</v>
      </c>
    </row>
    <row r="317" spans="1:44" x14ac:dyDescent="0.25">
      <c r="A317" s="58">
        <f>A316</f>
        <v>45378</v>
      </c>
      <c r="B317" s="52" t="s">
        <v>80</v>
      </c>
      <c r="C317" s="5" t="s">
        <v>8</v>
      </c>
      <c r="D317" s="6" t="s">
        <v>141</v>
      </c>
      <c r="E317" s="59">
        <v>7943744</v>
      </c>
      <c r="F317" s="69"/>
      <c r="G317" s="61"/>
      <c r="H317" s="62"/>
      <c r="I317" s="59">
        <f t="shared" ref="I317:I318" si="50">E317+G317</f>
        <v>7943744</v>
      </c>
      <c r="J317" s="69">
        <f t="shared" si="48"/>
        <v>0</v>
      </c>
      <c r="K317" s="7">
        <f>K316</f>
        <v>982.38</v>
      </c>
      <c r="L317" s="7">
        <f>L316</f>
        <v>37064.9</v>
      </c>
      <c r="M317" s="70">
        <f t="shared" ref="M317:M324" si="51">I317+J317*K317</f>
        <v>7943744</v>
      </c>
      <c r="N317" s="65">
        <f t="shared" si="47"/>
        <v>8188</v>
      </c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66">
        <f t="shared" si="49"/>
        <v>0</v>
      </c>
      <c r="AM317" s="67">
        <f t="shared" si="8"/>
        <v>8188</v>
      </c>
      <c r="AN317" s="68">
        <f t="shared" si="9"/>
        <v>0</v>
      </c>
    </row>
    <row r="318" spans="1:44" x14ac:dyDescent="0.25">
      <c r="A318" s="58">
        <f t="shared" ref="A318:A321" si="52">A317</f>
        <v>45378</v>
      </c>
      <c r="B318" s="52" t="s">
        <v>80</v>
      </c>
      <c r="C318" s="5" t="s">
        <v>8</v>
      </c>
      <c r="D318" s="6" t="s">
        <v>139</v>
      </c>
      <c r="E318" s="59">
        <v>2139132</v>
      </c>
      <c r="F318" s="69"/>
      <c r="G318" s="61"/>
      <c r="H318" s="62"/>
      <c r="I318" s="59">
        <f t="shared" si="50"/>
        <v>2139132</v>
      </c>
      <c r="J318" s="69">
        <f t="shared" si="48"/>
        <v>0</v>
      </c>
      <c r="K318" s="7">
        <f t="shared" ref="K318:L319" si="53">K317</f>
        <v>982.38</v>
      </c>
      <c r="L318" s="7">
        <f t="shared" si="53"/>
        <v>37064.9</v>
      </c>
      <c r="M318" s="70">
        <f t="shared" si="51"/>
        <v>2139132</v>
      </c>
      <c r="N318" s="65">
        <f t="shared" si="47"/>
        <v>7256</v>
      </c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66">
        <f t="shared" si="49"/>
        <v>0</v>
      </c>
      <c r="AM318" s="67">
        <f t="shared" si="8"/>
        <v>7256</v>
      </c>
      <c r="AN318" s="68">
        <f t="shared" si="9"/>
        <v>0</v>
      </c>
    </row>
    <row r="319" spans="1:44" x14ac:dyDescent="0.25">
      <c r="A319" s="58">
        <f t="shared" si="52"/>
        <v>45378</v>
      </c>
      <c r="B319" s="52" t="s">
        <v>80</v>
      </c>
      <c r="C319" s="5" t="s">
        <v>8</v>
      </c>
      <c r="D319" s="6" t="s">
        <v>140</v>
      </c>
      <c r="E319" s="59">
        <v>715107</v>
      </c>
      <c r="F319" s="69"/>
      <c r="G319" s="61"/>
      <c r="H319" s="62"/>
      <c r="I319" s="59">
        <f>E319+G319</f>
        <v>715107</v>
      </c>
      <c r="J319" s="69">
        <f t="shared" si="48"/>
        <v>0</v>
      </c>
      <c r="K319" s="7">
        <f t="shared" si="53"/>
        <v>982.38</v>
      </c>
      <c r="L319" s="7">
        <f>L318</f>
        <v>37064.9</v>
      </c>
      <c r="M319" s="70">
        <f t="shared" si="51"/>
        <v>715107</v>
      </c>
      <c r="N319" s="65">
        <f t="shared" si="47"/>
        <v>969</v>
      </c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66">
        <f t="shared" si="49"/>
        <v>0</v>
      </c>
      <c r="AM319" s="67">
        <f t="shared" si="8"/>
        <v>969</v>
      </c>
      <c r="AN319" s="68">
        <f t="shared" si="9"/>
        <v>0</v>
      </c>
      <c r="AR319" s="58"/>
    </row>
    <row r="320" spans="1:44" x14ac:dyDescent="0.25">
      <c r="A320" s="58">
        <f t="shared" si="52"/>
        <v>45378</v>
      </c>
      <c r="B320" s="52" t="s">
        <v>80</v>
      </c>
      <c r="C320" s="5" t="s">
        <v>8</v>
      </c>
      <c r="D320" s="6" t="s">
        <v>133</v>
      </c>
      <c r="E320" s="59"/>
      <c r="F320" s="69">
        <v>324.2</v>
      </c>
      <c r="G320" s="61"/>
      <c r="H320" s="62"/>
      <c r="I320" s="59">
        <f t="shared" ref="I320" si="54">E320+G320</f>
        <v>0</v>
      </c>
      <c r="J320" s="69">
        <f t="shared" si="48"/>
        <v>324.2</v>
      </c>
      <c r="K320" s="7">
        <f t="shared" ref="K320:L320" si="55">K319</f>
        <v>982.38</v>
      </c>
      <c r="L320" s="7">
        <f t="shared" si="55"/>
        <v>37064.9</v>
      </c>
      <c r="M320" s="70">
        <f t="shared" si="51"/>
        <v>318487.59599999996</v>
      </c>
      <c r="N320" s="65">
        <f t="shared" si="47"/>
        <v>1507.3871999999392</v>
      </c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66">
        <f t="shared" si="49"/>
        <v>693.78799999999558</v>
      </c>
      <c r="AM320" s="67">
        <f t="shared" si="8"/>
        <v>813.59919999994361</v>
      </c>
      <c r="AN320" s="68">
        <f t="shared" si="9"/>
        <v>0</v>
      </c>
    </row>
    <row r="321" spans="1:44" x14ac:dyDescent="0.25">
      <c r="A321" s="58">
        <f t="shared" si="52"/>
        <v>45378</v>
      </c>
      <c r="B321" s="52" t="s">
        <v>80</v>
      </c>
      <c r="C321" s="5" t="s">
        <v>7</v>
      </c>
      <c r="D321" s="6" t="s">
        <v>157</v>
      </c>
      <c r="E321" s="59"/>
      <c r="F321" s="69">
        <v>939.35</v>
      </c>
      <c r="G321" s="61"/>
      <c r="H321" s="62"/>
      <c r="I321" s="59">
        <f>E321+G321</f>
        <v>0</v>
      </c>
      <c r="J321" s="69">
        <f t="shared" si="48"/>
        <v>939.35</v>
      </c>
      <c r="K321" s="7">
        <f t="shared" ref="K321:L321" si="56">K320</f>
        <v>982.38</v>
      </c>
      <c r="L321" s="7">
        <f t="shared" si="56"/>
        <v>37064.9</v>
      </c>
      <c r="M321" s="70">
        <f t="shared" si="51"/>
        <v>922798.65300000005</v>
      </c>
      <c r="N321" s="65">
        <f t="shared" si="47"/>
        <v>2010.2090000000317</v>
      </c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66">
        <f t="shared" si="49"/>
        <v>2010.2089999999873</v>
      </c>
      <c r="AM321" s="67">
        <f t="shared" si="8"/>
        <v>4.4337866711430252E-11</v>
      </c>
      <c r="AN321" s="68">
        <f t="shared" si="9"/>
        <v>0</v>
      </c>
    </row>
    <row r="322" spans="1:44" x14ac:dyDescent="0.25">
      <c r="A322" s="58">
        <f t="shared" ref="A322" si="57">A319</f>
        <v>45378</v>
      </c>
      <c r="B322" s="52" t="s">
        <v>80</v>
      </c>
      <c r="C322" s="5" t="s">
        <v>142</v>
      </c>
      <c r="D322" s="6" t="s">
        <v>143</v>
      </c>
      <c r="E322" s="59"/>
      <c r="F322" s="69">
        <v>381.1</v>
      </c>
      <c r="G322" s="61"/>
      <c r="H322" s="62"/>
      <c r="I322" s="59">
        <f t="shared" ref="I322:I324" si="58">E322+G322</f>
        <v>0</v>
      </c>
      <c r="J322" s="69">
        <f t="shared" si="48"/>
        <v>381.1</v>
      </c>
      <c r="K322" s="7">
        <f t="shared" ref="K322:L322" si="59">K319</f>
        <v>982.38</v>
      </c>
      <c r="L322" s="7">
        <f t="shared" si="59"/>
        <v>37064.9</v>
      </c>
      <c r="M322" s="70">
        <f t="shared" si="51"/>
        <v>374385.01800000004</v>
      </c>
      <c r="N322" s="65">
        <f t="shared" si="47"/>
        <v>-10290.565199999954</v>
      </c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66">
        <f t="shared" si="49"/>
        <v>815.55399999999486</v>
      </c>
      <c r="AM322" s="67">
        <f t="shared" si="8"/>
        <v>-11106.119199999948</v>
      </c>
      <c r="AN322" s="68">
        <f t="shared" si="9"/>
        <v>0</v>
      </c>
    </row>
    <row r="323" spans="1:44" x14ac:dyDescent="0.25">
      <c r="A323" s="72">
        <f>A321</f>
        <v>45378</v>
      </c>
      <c r="B323" s="53" t="s">
        <v>82</v>
      </c>
      <c r="C323" s="38" t="s">
        <v>81</v>
      </c>
      <c r="D323" s="39" t="s">
        <v>6</v>
      </c>
      <c r="E323" s="73">
        <v>9614136</v>
      </c>
      <c r="F323" s="74"/>
      <c r="G323" s="73"/>
      <c r="H323" s="74"/>
      <c r="I323" s="73">
        <f t="shared" si="58"/>
        <v>9614136</v>
      </c>
      <c r="J323" s="74">
        <f t="shared" si="48"/>
        <v>0</v>
      </c>
      <c r="K323" s="40">
        <f>K321</f>
        <v>982.38</v>
      </c>
      <c r="L323" s="40">
        <f>L321</f>
        <v>37064.9</v>
      </c>
      <c r="M323" s="75">
        <f t="shared" si="51"/>
        <v>9614136</v>
      </c>
      <c r="N323" s="76">
        <f t="shared" si="47"/>
        <v>0</v>
      </c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8">
        <f t="shared" si="49"/>
        <v>0</v>
      </c>
      <c r="AM323" s="79">
        <f t="shared" si="8"/>
        <v>0</v>
      </c>
      <c r="AN323" s="80">
        <f t="shared" si="9"/>
        <v>0</v>
      </c>
      <c r="AO323" s="81"/>
    </row>
    <row r="324" spans="1:44" x14ac:dyDescent="0.25">
      <c r="A324" s="58">
        <v>45379</v>
      </c>
      <c r="B324" s="52" t="s">
        <v>80</v>
      </c>
      <c r="C324" s="5" t="s">
        <v>5</v>
      </c>
      <c r="D324" s="6" t="s">
        <v>6</v>
      </c>
      <c r="E324" s="59">
        <v>5860352</v>
      </c>
      <c r="F324" s="69"/>
      <c r="G324" s="59"/>
      <c r="H324" s="69"/>
      <c r="I324" s="59">
        <f t="shared" si="58"/>
        <v>5860352</v>
      </c>
      <c r="J324" s="69">
        <f t="shared" si="48"/>
        <v>0</v>
      </c>
      <c r="K324" s="37">
        <f>VLOOKUP($A324+1,MarketData!$D:$ZZ,MATCH(K$1,MarketData!$D$1:$ZZ$1,0))</f>
        <v>982.38</v>
      </c>
      <c r="L324" s="37">
        <f>VLOOKUP($A324,MarketData!$D:$ZZ,MATCH(L$1,MarketData!$D$1:$ZZ$1,0))</f>
        <v>37072.050000000003</v>
      </c>
      <c r="M324" s="70">
        <f t="shared" si="51"/>
        <v>5860352</v>
      </c>
      <c r="N324" s="65">
        <f>M324-SUMIFS(Total,Cuenta,C324,Linea,D324,Fecha,INDEX(Fecha,MATCH(A324-1,Fecha,1)))</f>
        <v>0</v>
      </c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66">
        <f t="shared" si="49"/>
        <v>0</v>
      </c>
      <c r="AM324" s="67">
        <f t="shared" si="8"/>
        <v>0</v>
      </c>
      <c r="AN324" s="68">
        <f t="shared" si="9"/>
        <v>0</v>
      </c>
    </row>
    <row r="325" spans="1:44" x14ac:dyDescent="0.25">
      <c r="A325" s="58">
        <f>A326</f>
        <v>45379</v>
      </c>
      <c r="B325" s="52" t="s">
        <v>80</v>
      </c>
      <c r="C325" s="5" t="s">
        <v>5</v>
      </c>
      <c r="D325" s="6" t="s">
        <v>65</v>
      </c>
      <c r="E325" s="59">
        <v>15000000</v>
      </c>
      <c r="F325" s="69"/>
      <c r="G325" s="61">
        <v>-15000000</v>
      </c>
      <c r="H325" s="62"/>
      <c r="I325" s="59">
        <f>E325+G325</f>
        <v>0</v>
      </c>
      <c r="J325" s="69">
        <f>F325+H325</f>
        <v>0</v>
      </c>
      <c r="K325" s="7">
        <f>K326</f>
        <v>982.38</v>
      </c>
      <c r="L325" s="7">
        <f>L326</f>
        <v>37072.050000000003</v>
      </c>
      <c r="M325" s="70">
        <f>I325+J325*K325</f>
        <v>0</v>
      </c>
      <c r="N325" s="65">
        <f t="shared" ref="N325:N333" si="60">M325-SUMIFS(Total,Cuenta,C325,Linea,D325,Fecha,INDEX(Fecha,MATCH(A325-1,Fecha,1)))</f>
        <v>0</v>
      </c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66">
        <f t="shared" si="49"/>
        <v>0</v>
      </c>
      <c r="AM325" s="67">
        <f t="shared" si="8"/>
        <v>0</v>
      </c>
      <c r="AN325" s="68">
        <f t="shared" si="9"/>
        <v>0</v>
      </c>
    </row>
    <row r="326" spans="1:44" x14ac:dyDescent="0.25">
      <c r="A326" s="58">
        <f>A324</f>
        <v>45379</v>
      </c>
      <c r="B326" s="52" t="s">
        <v>80</v>
      </c>
      <c r="C326" s="5" t="s">
        <v>5</v>
      </c>
      <c r="D326" s="6" t="s">
        <v>20</v>
      </c>
      <c r="E326" s="59">
        <v>9719206</v>
      </c>
      <c r="F326" s="69">
        <v>7361.93</v>
      </c>
      <c r="G326" s="61">
        <v>-10000000</v>
      </c>
      <c r="H326" s="62">
        <v>-8000</v>
      </c>
      <c r="I326" s="59">
        <f>E326+G326</f>
        <v>-280794</v>
      </c>
      <c r="J326" s="69">
        <f t="shared" ref="J326:J334" si="61">F326+H326</f>
        <v>-638.06999999999971</v>
      </c>
      <c r="K326" s="7">
        <f>K324</f>
        <v>982.38</v>
      </c>
      <c r="L326" s="7">
        <f>L324</f>
        <v>37072.050000000003</v>
      </c>
      <c r="M326" s="70">
        <f>I326+J326*K326</f>
        <v>-907621.20659999968</v>
      </c>
      <c r="N326" s="65">
        <f t="shared" si="60"/>
        <v>-2880</v>
      </c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>
        <v>-2880</v>
      </c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66">
        <f t="shared" si="49"/>
        <v>0</v>
      </c>
      <c r="AM326" s="67">
        <f t="shared" si="8"/>
        <v>0</v>
      </c>
      <c r="AN326" s="68">
        <f t="shared" si="9"/>
        <v>0</v>
      </c>
    </row>
    <row r="327" spans="1:44" x14ac:dyDescent="0.25">
      <c r="A327" s="58">
        <f>A326</f>
        <v>45379</v>
      </c>
      <c r="B327" s="52" t="s">
        <v>80</v>
      </c>
      <c r="C327" s="5" t="s">
        <v>8</v>
      </c>
      <c r="D327" s="6" t="s">
        <v>141</v>
      </c>
      <c r="E327" s="59">
        <v>7944999</v>
      </c>
      <c r="F327" s="69"/>
      <c r="G327" s="61"/>
      <c r="H327" s="62"/>
      <c r="I327" s="59">
        <f t="shared" ref="I327:I328" si="62">E327+G327</f>
        <v>7944999</v>
      </c>
      <c r="J327" s="69">
        <f t="shared" si="61"/>
        <v>0</v>
      </c>
      <c r="K327" s="7">
        <f>K326</f>
        <v>982.38</v>
      </c>
      <c r="L327" s="7">
        <f>L326</f>
        <v>37072.050000000003</v>
      </c>
      <c r="M327" s="70">
        <f t="shared" ref="M327:M334" si="63">I327+J327*K327</f>
        <v>7944999</v>
      </c>
      <c r="N327" s="65">
        <f t="shared" si="60"/>
        <v>1255</v>
      </c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66">
        <f t="shared" si="49"/>
        <v>0</v>
      </c>
      <c r="AM327" s="67">
        <f t="shared" si="8"/>
        <v>1255</v>
      </c>
      <c r="AN327" s="68">
        <f t="shared" si="9"/>
        <v>0</v>
      </c>
    </row>
    <row r="328" spans="1:44" x14ac:dyDescent="0.25">
      <c r="A328" s="58">
        <f t="shared" ref="A328:A331" si="64">A327</f>
        <v>45379</v>
      </c>
      <c r="B328" s="52" t="s">
        <v>80</v>
      </c>
      <c r="C328" s="5" t="s">
        <v>8</v>
      </c>
      <c r="D328" s="6" t="s">
        <v>139</v>
      </c>
      <c r="E328" s="59">
        <v>2140185</v>
      </c>
      <c r="F328" s="69"/>
      <c r="G328" s="61"/>
      <c r="H328" s="62"/>
      <c r="I328" s="59">
        <f t="shared" si="62"/>
        <v>2140185</v>
      </c>
      <c r="J328" s="69">
        <f t="shared" si="61"/>
        <v>0</v>
      </c>
      <c r="K328" s="7">
        <f t="shared" ref="K328:L328" si="65">K327</f>
        <v>982.38</v>
      </c>
      <c r="L328" s="7">
        <f t="shared" si="65"/>
        <v>37072.050000000003</v>
      </c>
      <c r="M328" s="70">
        <f t="shared" si="63"/>
        <v>2140185</v>
      </c>
      <c r="N328" s="65">
        <f t="shared" si="60"/>
        <v>1053</v>
      </c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66">
        <f t="shared" si="49"/>
        <v>0</v>
      </c>
      <c r="AM328" s="67">
        <f t="shared" si="8"/>
        <v>1053</v>
      </c>
      <c r="AN328" s="68">
        <f t="shared" si="9"/>
        <v>0</v>
      </c>
    </row>
    <row r="329" spans="1:44" x14ac:dyDescent="0.25">
      <c r="A329" s="58">
        <f t="shared" si="64"/>
        <v>45379</v>
      </c>
      <c r="B329" s="52" t="s">
        <v>80</v>
      </c>
      <c r="C329" s="5" t="s">
        <v>8</v>
      </c>
      <c r="D329" s="6" t="s">
        <v>140</v>
      </c>
      <c r="E329" s="59">
        <v>715318</v>
      </c>
      <c r="F329" s="69"/>
      <c r="G329" s="61"/>
      <c r="H329" s="62"/>
      <c r="I329" s="59">
        <f>E329+G329</f>
        <v>715318</v>
      </c>
      <c r="J329" s="69">
        <f t="shared" si="61"/>
        <v>0</v>
      </c>
      <c r="K329" s="7">
        <f t="shared" ref="K329" si="66">K328</f>
        <v>982.38</v>
      </c>
      <c r="L329" s="7">
        <f>L328</f>
        <v>37072.050000000003</v>
      </c>
      <c r="M329" s="70">
        <f t="shared" si="63"/>
        <v>715318</v>
      </c>
      <c r="N329" s="65">
        <f t="shared" si="60"/>
        <v>211</v>
      </c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66">
        <f t="shared" si="49"/>
        <v>0</v>
      </c>
      <c r="AM329" s="67">
        <f t="shared" si="8"/>
        <v>211</v>
      </c>
      <c r="AN329" s="68">
        <f t="shared" si="9"/>
        <v>0</v>
      </c>
      <c r="AR329" s="58"/>
    </row>
    <row r="330" spans="1:44" x14ac:dyDescent="0.25">
      <c r="A330" s="58">
        <f t="shared" si="64"/>
        <v>45379</v>
      </c>
      <c r="B330" s="52" t="s">
        <v>80</v>
      </c>
      <c r="C330" s="5" t="s">
        <v>8</v>
      </c>
      <c r="D330" s="6" t="s">
        <v>133</v>
      </c>
      <c r="E330" s="59"/>
      <c r="F330" s="69">
        <v>325.36</v>
      </c>
      <c r="G330" s="61"/>
      <c r="H330" s="62"/>
      <c r="I330" s="59">
        <f t="shared" ref="I330" si="67">E330+G330</f>
        <v>0</v>
      </c>
      <c r="J330" s="69">
        <f t="shared" si="61"/>
        <v>325.36</v>
      </c>
      <c r="K330" s="7">
        <f t="shared" ref="K330:L330" si="68">K329</f>
        <v>982.38</v>
      </c>
      <c r="L330" s="7">
        <f t="shared" si="68"/>
        <v>37072.050000000003</v>
      </c>
      <c r="M330" s="70">
        <f t="shared" si="63"/>
        <v>319627.1568</v>
      </c>
      <c r="N330" s="65">
        <f t="shared" si="60"/>
        <v>1139.5608000000357</v>
      </c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66">
        <f t="shared" si="49"/>
        <v>0</v>
      </c>
      <c r="AM330" s="67">
        <f t="shared" si="8"/>
        <v>1139.5608000000357</v>
      </c>
      <c r="AN330" s="68">
        <f t="shared" si="9"/>
        <v>0</v>
      </c>
    </row>
    <row r="331" spans="1:44" x14ac:dyDescent="0.25">
      <c r="A331" s="58">
        <f t="shared" si="64"/>
        <v>45379</v>
      </c>
      <c r="B331" s="52" t="s">
        <v>80</v>
      </c>
      <c r="C331" s="5" t="s">
        <v>7</v>
      </c>
      <c r="D331" s="6" t="s">
        <v>157</v>
      </c>
      <c r="E331" s="59"/>
      <c r="F331" s="69">
        <v>939.35</v>
      </c>
      <c r="G331" s="61"/>
      <c r="H331" s="62"/>
      <c r="I331" s="59">
        <f>E331+G331</f>
        <v>0</v>
      </c>
      <c r="J331" s="69">
        <f t="shared" si="61"/>
        <v>939.35</v>
      </c>
      <c r="K331" s="7">
        <f t="shared" ref="K331:L331" si="69">K330</f>
        <v>982.38</v>
      </c>
      <c r="L331" s="7">
        <f t="shared" si="69"/>
        <v>37072.050000000003</v>
      </c>
      <c r="M331" s="70">
        <f t="shared" si="63"/>
        <v>922798.65300000005</v>
      </c>
      <c r="N331" s="65">
        <f t="shared" si="60"/>
        <v>0</v>
      </c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66">
        <f t="shared" si="49"/>
        <v>0</v>
      </c>
      <c r="AM331" s="67">
        <f t="shared" si="8"/>
        <v>0</v>
      </c>
      <c r="AN331" s="68">
        <f t="shared" si="9"/>
        <v>0</v>
      </c>
    </row>
    <row r="332" spans="1:44" x14ac:dyDescent="0.25">
      <c r="A332" s="58">
        <f t="shared" ref="A332" si="70">A329</f>
        <v>45379</v>
      </c>
      <c r="B332" s="52" t="s">
        <v>80</v>
      </c>
      <c r="C332" s="5" t="s">
        <v>142</v>
      </c>
      <c r="D332" s="6" t="s">
        <v>143</v>
      </c>
      <c r="E332" s="59"/>
      <c r="F332" s="69">
        <v>381.1</v>
      </c>
      <c r="G332" s="61"/>
      <c r="H332" s="62"/>
      <c r="I332" s="59">
        <f t="shared" ref="I332:I334" si="71">E332+G332</f>
        <v>0</v>
      </c>
      <c r="J332" s="69">
        <f t="shared" si="61"/>
        <v>381.1</v>
      </c>
      <c r="K332" s="7">
        <f t="shared" ref="K332:L332" si="72">K329</f>
        <v>982.38</v>
      </c>
      <c r="L332" s="7">
        <f t="shared" si="72"/>
        <v>37072.050000000003</v>
      </c>
      <c r="M332" s="70">
        <f t="shared" si="63"/>
        <v>374385.01800000004</v>
      </c>
      <c r="N332" s="65">
        <f t="shared" si="60"/>
        <v>0</v>
      </c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66">
        <f t="shared" si="49"/>
        <v>0</v>
      </c>
      <c r="AM332" s="67">
        <f t="shared" si="8"/>
        <v>0</v>
      </c>
      <c r="AN332" s="68">
        <f t="shared" si="9"/>
        <v>0</v>
      </c>
    </row>
    <row r="333" spans="1:44" x14ac:dyDescent="0.25">
      <c r="A333" s="72">
        <f>A331</f>
        <v>45379</v>
      </c>
      <c r="B333" s="53" t="s">
        <v>82</v>
      </c>
      <c r="C333" s="38" t="s">
        <v>81</v>
      </c>
      <c r="D333" s="39" t="s">
        <v>6</v>
      </c>
      <c r="E333" s="73">
        <v>9614136</v>
      </c>
      <c r="F333" s="74"/>
      <c r="G333" s="73"/>
      <c r="H333" s="74"/>
      <c r="I333" s="73">
        <f t="shared" si="71"/>
        <v>9614136</v>
      </c>
      <c r="J333" s="74">
        <f t="shared" si="61"/>
        <v>0</v>
      </c>
      <c r="K333" s="40">
        <f>K331</f>
        <v>982.38</v>
      </c>
      <c r="L333" s="40">
        <f>L331</f>
        <v>37072.050000000003</v>
      </c>
      <c r="M333" s="75">
        <f t="shared" si="63"/>
        <v>9614136</v>
      </c>
      <c r="N333" s="76">
        <f t="shared" si="60"/>
        <v>0</v>
      </c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8">
        <f t="shared" si="49"/>
        <v>0</v>
      </c>
      <c r="AM333" s="79">
        <f t="shared" si="8"/>
        <v>0</v>
      </c>
      <c r="AN333" s="80">
        <f t="shared" si="9"/>
        <v>0</v>
      </c>
      <c r="AO333" s="81"/>
    </row>
    <row r="334" spans="1:44" x14ac:dyDescent="0.25">
      <c r="A334" s="58">
        <v>45381</v>
      </c>
      <c r="B334" s="52" t="s">
        <v>80</v>
      </c>
      <c r="C334" s="5" t="s">
        <v>5</v>
      </c>
      <c r="D334" s="6" t="s">
        <v>6</v>
      </c>
      <c r="E334" s="59">
        <v>4918617</v>
      </c>
      <c r="F334" s="69"/>
      <c r="G334" s="59"/>
      <c r="H334" s="69"/>
      <c r="I334" s="59">
        <f t="shared" si="71"/>
        <v>4918617</v>
      </c>
      <c r="J334" s="69">
        <f t="shared" si="61"/>
        <v>0</v>
      </c>
      <c r="K334" s="37">
        <f>VLOOKUP($A334+1,MarketData!$D:$ZZ,MATCH(K$1,MarketData!$D$1:$ZZ$1,0))</f>
        <v>982.38</v>
      </c>
      <c r="L334" s="37">
        <f>VLOOKUP($A334,MarketData!$D:$ZZ,MATCH(L$1,MarketData!$D$1:$ZZ$1,0))</f>
        <v>37086.36</v>
      </c>
      <c r="M334" s="70">
        <f t="shared" si="63"/>
        <v>4918617</v>
      </c>
      <c r="N334" s="65">
        <f>M334-SUMIFS(Total,Cuenta,C334,Linea,D334,Fecha,INDEX(Fecha,MATCH(A334-1,Fecha,1)))</f>
        <v>-941735</v>
      </c>
      <c r="O334" s="29"/>
      <c r="P334" s="29"/>
      <c r="Q334" s="29">
        <f>-277914-660821</f>
        <v>-938735</v>
      </c>
      <c r="R334" s="29"/>
      <c r="S334" s="29"/>
      <c r="T334" s="29"/>
      <c r="U334" s="29"/>
      <c r="V334" s="29"/>
      <c r="W334" s="29"/>
      <c r="X334" s="29"/>
      <c r="Y334" s="29"/>
      <c r="Z334" s="29">
        <f>-3000</f>
        <v>-3000</v>
      </c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66">
        <f t="shared" si="49"/>
        <v>0</v>
      </c>
      <c r="AM334" s="67">
        <f t="shared" si="8"/>
        <v>0</v>
      </c>
      <c r="AN334" s="68">
        <f t="shared" si="9"/>
        <v>0</v>
      </c>
    </row>
    <row r="335" spans="1:44" x14ac:dyDescent="0.25">
      <c r="A335" s="58">
        <f>A336</f>
        <v>45381</v>
      </c>
      <c r="B335" s="52" t="s">
        <v>80</v>
      </c>
      <c r="C335" s="5" t="s">
        <v>5</v>
      </c>
      <c r="D335" s="6" t="s">
        <v>65</v>
      </c>
      <c r="E335" s="59">
        <v>15000000</v>
      </c>
      <c r="F335" s="69"/>
      <c r="G335" s="61">
        <v>-15000000</v>
      </c>
      <c r="H335" s="62"/>
      <c r="I335" s="59">
        <f>E335+G335</f>
        <v>0</v>
      </c>
      <c r="J335" s="69">
        <f>F335+H335</f>
        <v>0</v>
      </c>
      <c r="K335" s="7">
        <f>K336</f>
        <v>982.38</v>
      </c>
      <c r="L335" s="7">
        <f>L336</f>
        <v>37086.36</v>
      </c>
      <c r="M335" s="70">
        <f>I335+J335*K335</f>
        <v>0</v>
      </c>
      <c r="N335" s="65">
        <f t="shared" ref="N335:N343" si="73">M335-SUMIFS(Total,Cuenta,C335,Linea,D335,Fecha,INDEX(Fecha,MATCH(A335-1,Fecha,1)))</f>
        <v>0</v>
      </c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66">
        <f t="shared" si="49"/>
        <v>0</v>
      </c>
      <c r="AM335" s="67">
        <f t="shared" si="8"/>
        <v>0</v>
      </c>
      <c r="AN335" s="68">
        <f t="shared" si="9"/>
        <v>0</v>
      </c>
    </row>
    <row r="336" spans="1:44" x14ac:dyDescent="0.25">
      <c r="A336" s="58">
        <f>A334</f>
        <v>45381</v>
      </c>
      <c r="B336" s="52" t="s">
        <v>80</v>
      </c>
      <c r="C336" s="5" t="s">
        <v>5</v>
      </c>
      <c r="D336" s="6" t="s">
        <v>20</v>
      </c>
      <c r="E336" s="59">
        <f>9855084-5140</f>
        <v>9849944</v>
      </c>
      <c r="F336" s="69">
        <v>8000</v>
      </c>
      <c r="G336" s="61">
        <v>-10000000</v>
      </c>
      <c r="H336" s="62">
        <v>-8000</v>
      </c>
      <c r="I336" s="59">
        <f>E336+G336</f>
        <v>-150056</v>
      </c>
      <c r="J336" s="69">
        <f t="shared" ref="J336:J344" si="74">F336+H336</f>
        <v>0</v>
      </c>
      <c r="K336" s="7">
        <f>K334</f>
        <v>982.38</v>
      </c>
      <c r="L336" s="7">
        <f>L334</f>
        <v>37086.36</v>
      </c>
      <c r="M336" s="70">
        <f>I336+J336*K336</f>
        <v>-150056</v>
      </c>
      <c r="N336" s="65">
        <f t="shared" si="73"/>
        <v>757565.20659999968</v>
      </c>
      <c r="O336" s="29"/>
      <c r="P336" s="29"/>
      <c r="Q336" s="29">
        <f>277914+K336*668.07</f>
        <v>934212.60660000006</v>
      </c>
      <c r="R336" s="29"/>
      <c r="S336" s="29"/>
      <c r="T336" s="29"/>
      <c r="U336" s="29"/>
      <c r="V336" s="29"/>
      <c r="W336" s="29"/>
      <c r="X336" s="29"/>
      <c r="Y336" s="29">
        <v>-29690</v>
      </c>
      <c r="Z336" s="29">
        <v>-16540</v>
      </c>
      <c r="AA336" s="29"/>
      <c r="AB336" s="29"/>
      <c r="AC336" s="29">
        <f>-12934-14910-6803-7169</f>
        <v>-41816</v>
      </c>
      <c r="AD336" s="29"/>
      <c r="AE336" s="29">
        <f>-53990-10*K336-20*K336</f>
        <v>-83461.399999999994</v>
      </c>
      <c r="AF336" s="29">
        <v>-5140</v>
      </c>
      <c r="AG336" s="29"/>
      <c r="AH336" s="29"/>
      <c r="AI336" s="29"/>
      <c r="AJ336" s="29"/>
      <c r="AK336" s="29"/>
      <c r="AL336" s="66">
        <f t="shared" si="49"/>
        <v>0</v>
      </c>
      <c r="AM336" s="67">
        <f t="shared" si="8"/>
        <v>0</v>
      </c>
      <c r="AN336" s="68">
        <f t="shared" si="9"/>
        <v>0</v>
      </c>
    </row>
    <row r="337" spans="1:44" x14ac:dyDescent="0.25">
      <c r="A337" s="58">
        <f>A336</f>
        <v>45381</v>
      </c>
      <c r="B337" s="52" t="s">
        <v>80</v>
      </c>
      <c r="C337" s="5" t="s">
        <v>8</v>
      </c>
      <c r="D337" s="6" t="s">
        <v>141</v>
      </c>
      <c r="E337" s="59">
        <v>7944999</v>
      </c>
      <c r="F337" s="69"/>
      <c r="G337" s="61"/>
      <c r="H337" s="62"/>
      <c r="I337" s="59">
        <f t="shared" ref="I337:I338" si="75">E337+G337</f>
        <v>7944999</v>
      </c>
      <c r="J337" s="69">
        <f t="shared" si="74"/>
        <v>0</v>
      </c>
      <c r="K337" s="7">
        <f>K336</f>
        <v>982.38</v>
      </c>
      <c r="L337" s="7">
        <f>L336</f>
        <v>37086.36</v>
      </c>
      <c r="M337" s="70">
        <f t="shared" ref="M337:M344" si="76">I337+J337*K337</f>
        <v>7944999</v>
      </c>
      <c r="N337" s="65">
        <f t="shared" si="73"/>
        <v>0</v>
      </c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66">
        <f t="shared" si="49"/>
        <v>0</v>
      </c>
      <c r="AM337" s="67">
        <f t="shared" si="8"/>
        <v>0</v>
      </c>
      <c r="AN337" s="68">
        <f t="shared" si="9"/>
        <v>0</v>
      </c>
    </row>
    <row r="338" spans="1:44" x14ac:dyDescent="0.25">
      <c r="A338" s="58">
        <f t="shared" ref="A338:A341" si="77">A337</f>
        <v>45381</v>
      </c>
      <c r="B338" s="52" t="s">
        <v>80</v>
      </c>
      <c r="C338" s="5" t="s">
        <v>8</v>
      </c>
      <c r="D338" s="6" t="s">
        <v>139</v>
      </c>
      <c r="E338" s="59">
        <v>2140185</v>
      </c>
      <c r="F338" s="69"/>
      <c r="G338" s="61"/>
      <c r="H338" s="62"/>
      <c r="I338" s="59">
        <f t="shared" si="75"/>
        <v>2140185</v>
      </c>
      <c r="J338" s="69">
        <f t="shared" si="74"/>
        <v>0</v>
      </c>
      <c r="K338" s="7">
        <f t="shared" ref="K338:L339" si="78">K337</f>
        <v>982.38</v>
      </c>
      <c r="L338" s="7">
        <f t="shared" si="78"/>
        <v>37086.36</v>
      </c>
      <c r="M338" s="70">
        <f t="shared" si="76"/>
        <v>2140185</v>
      </c>
      <c r="N338" s="65">
        <f t="shared" si="73"/>
        <v>0</v>
      </c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66">
        <f t="shared" si="49"/>
        <v>0</v>
      </c>
      <c r="AM338" s="67">
        <f t="shared" si="8"/>
        <v>0</v>
      </c>
      <c r="AN338" s="68">
        <f t="shared" si="9"/>
        <v>0</v>
      </c>
    </row>
    <row r="339" spans="1:44" x14ac:dyDescent="0.25">
      <c r="A339" s="58">
        <f t="shared" si="77"/>
        <v>45381</v>
      </c>
      <c r="B339" s="52" t="s">
        <v>80</v>
      </c>
      <c r="C339" s="5" t="s">
        <v>8</v>
      </c>
      <c r="D339" s="6" t="s">
        <v>140</v>
      </c>
      <c r="E339" s="59">
        <v>715318</v>
      </c>
      <c r="F339" s="69"/>
      <c r="G339" s="61"/>
      <c r="H339" s="62"/>
      <c r="I339" s="59">
        <f>E339+G339</f>
        <v>715318</v>
      </c>
      <c r="J339" s="69">
        <f t="shared" si="74"/>
        <v>0</v>
      </c>
      <c r="K339" s="7">
        <f t="shared" si="78"/>
        <v>982.38</v>
      </c>
      <c r="L339" s="7">
        <f>L338</f>
        <v>37086.36</v>
      </c>
      <c r="M339" s="70">
        <f t="shared" si="76"/>
        <v>715318</v>
      </c>
      <c r="N339" s="65">
        <f t="shared" si="73"/>
        <v>0</v>
      </c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66">
        <f t="shared" si="49"/>
        <v>0</v>
      </c>
      <c r="AM339" s="67">
        <f t="shared" si="8"/>
        <v>0</v>
      </c>
      <c r="AN339" s="68">
        <f t="shared" si="9"/>
        <v>0</v>
      </c>
      <c r="AR339" s="58"/>
    </row>
    <row r="340" spans="1:44" x14ac:dyDescent="0.25">
      <c r="A340" s="58">
        <f t="shared" si="77"/>
        <v>45381</v>
      </c>
      <c r="B340" s="52" t="s">
        <v>80</v>
      </c>
      <c r="C340" s="5" t="s">
        <v>8</v>
      </c>
      <c r="D340" s="6" t="s">
        <v>133</v>
      </c>
      <c r="E340" s="59"/>
      <c r="F340" s="69">
        <v>325.36</v>
      </c>
      <c r="G340" s="61"/>
      <c r="H340" s="62"/>
      <c r="I340" s="59">
        <f t="shared" ref="I340" si="79">E340+G340</f>
        <v>0</v>
      </c>
      <c r="J340" s="69">
        <f t="shared" si="74"/>
        <v>325.36</v>
      </c>
      <c r="K340" s="7">
        <f t="shared" ref="K340:L340" si="80">K339</f>
        <v>982.38</v>
      </c>
      <c r="L340" s="7">
        <f t="shared" si="80"/>
        <v>37086.36</v>
      </c>
      <c r="M340" s="70">
        <f t="shared" si="76"/>
        <v>319627.1568</v>
      </c>
      <c r="N340" s="65">
        <f t="shared" si="73"/>
        <v>0</v>
      </c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66">
        <f t="shared" si="49"/>
        <v>0</v>
      </c>
      <c r="AM340" s="67">
        <f t="shared" si="8"/>
        <v>0</v>
      </c>
      <c r="AN340" s="68">
        <f t="shared" si="9"/>
        <v>0</v>
      </c>
    </row>
    <row r="341" spans="1:44" x14ac:dyDescent="0.25">
      <c r="A341" s="58">
        <f t="shared" si="77"/>
        <v>45381</v>
      </c>
      <c r="B341" s="52" t="s">
        <v>80</v>
      </c>
      <c r="C341" s="5" t="s">
        <v>7</v>
      </c>
      <c r="D341" s="6" t="s">
        <v>157</v>
      </c>
      <c r="E341" s="59"/>
      <c r="F341" s="69">
        <v>939.35</v>
      </c>
      <c r="G341" s="61"/>
      <c r="H341" s="62"/>
      <c r="I341" s="59">
        <f>E341+G341</f>
        <v>0</v>
      </c>
      <c r="J341" s="69">
        <f t="shared" si="74"/>
        <v>939.35</v>
      </c>
      <c r="K341" s="7">
        <f t="shared" ref="K341:L341" si="81">K340</f>
        <v>982.38</v>
      </c>
      <c r="L341" s="7">
        <f t="shared" si="81"/>
        <v>37086.36</v>
      </c>
      <c r="M341" s="70">
        <f t="shared" si="76"/>
        <v>922798.65300000005</v>
      </c>
      <c r="N341" s="65">
        <f t="shared" si="73"/>
        <v>0</v>
      </c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66">
        <f t="shared" si="49"/>
        <v>0</v>
      </c>
      <c r="AM341" s="67">
        <f t="shared" si="8"/>
        <v>0</v>
      </c>
      <c r="AN341" s="68">
        <f t="shared" si="9"/>
        <v>0</v>
      </c>
    </row>
    <row r="342" spans="1:44" x14ac:dyDescent="0.25">
      <c r="A342" s="58">
        <f t="shared" ref="A342" si="82">A339</f>
        <v>45381</v>
      </c>
      <c r="B342" s="52" t="s">
        <v>80</v>
      </c>
      <c r="C342" s="5" t="s">
        <v>142</v>
      </c>
      <c r="D342" s="6" t="s">
        <v>143</v>
      </c>
      <c r="E342" s="59"/>
      <c r="F342" s="69">
        <v>381.1</v>
      </c>
      <c r="G342" s="61"/>
      <c r="H342" s="62"/>
      <c r="I342" s="59">
        <f t="shared" ref="I342:I344" si="83">E342+G342</f>
        <v>0</v>
      </c>
      <c r="J342" s="69">
        <f t="shared" si="74"/>
        <v>381.1</v>
      </c>
      <c r="K342" s="7">
        <f t="shared" ref="K342:L342" si="84">K339</f>
        <v>982.38</v>
      </c>
      <c r="L342" s="7">
        <f t="shared" si="84"/>
        <v>37086.36</v>
      </c>
      <c r="M342" s="70">
        <f t="shared" si="76"/>
        <v>374385.01800000004</v>
      </c>
      <c r="N342" s="65">
        <f t="shared" si="73"/>
        <v>0</v>
      </c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66">
        <f t="shared" si="49"/>
        <v>0</v>
      </c>
      <c r="AM342" s="67">
        <f t="shared" si="8"/>
        <v>0</v>
      </c>
      <c r="AN342" s="68">
        <f t="shared" si="9"/>
        <v>0</v>
      </c>
    </row>
    <row r="343" spans="1:44" x14ac:dyDescent="0.25">
      <c r="A343" s="72">
        <f>A341</f>
        <v>45381</v>
      </c>
      <c r="B343" s="53" t="s">
        <v>82</v>
      </c>
      <c r="C343" s="38" t="s">
        <v>81</v>
      </c>
      <c r="D343" s="39" t="s">
        <v>6</v>
      </c>
      <c r="E343" s="73">
        <f>10412224+400000</f>
        <v>10812224</v>
      </c>
      <c r="F343" s="74"/>
      <c r="G343" s="73"/>
      <c r="H343" s="74"/>
      <c r="I343" s="73">
        <f t="shared" si="83"/>
        <v>10812224</v>
      </c>
      <c r="J343" s="74">
        <f t="shared" si="74"/>
        <v>0</v>
      </c>
      <c r="K343" s="40">
        <f>K341</f>
        <v>982.38</v>
      </c>
      <c r="L343" s="40">
        <f>L341</f>
        <v>37086.36</v>
      </c>
      <c r="M343" s="75">
        <f t="shared" si="76"/>
        <v>10812224</v>
      </c>
      <c r="N343" s="76">
        <f t="shared" si="73"/>
        <v>1198088</v>
      </c>
      <c r="O343" s="77">
        <v>900000</v>
      </c>
      <c r="P343" s="77"/>
      <c r="Q343" s="77">
        <v>400000</v>
      </c>
      <c r="R343" s="77"/>
      <c r="S343" s="77"/>
      <c r="T343" s="77"/>
      <c r="U343" s="77"/>
      <c r="V343" s="77">
        <v>-20000</v>
      </c>
      <c r="W343" s="77"/>
      <c r="X343" s="77">
        <v>-20000</v>
      </c>
      <c r="Y343" s="77">
        <v>-30000</v>
      </c>
      <c r="Z343" s="77">
        <f>-20000-4000</f>
        <v>-24000</v>
      </c>
      <c r="AA343" s="77"/>
      <c r="AB343" s="77"/>
      <c r="AC343" s="77"/>
      <c r="AD343" s="77"/>
      <c r="AE343" s="77"/>
      <c r="AF343" s="77">
        <v>-8000</v>
      </c>
      <c r="AG343" s="77"/>
      <c r="AH343" s="77"/>
      <c r="AI343" s="77"/>
      <c r="AJ343" s="77"/>
      <c r="AK343" s="77"/>
      <c r="AL343" s="78">
        <f t="shared" si="49"/>
        <v>0</v>
      </c>
      <c r="AM343" s="79">
        <f t="shared" si="8"/>
        <v>0</v>
      </c>
      <c r="AN343" s="80">
        <f t="shared" si="9"/>
        <v>88</v>
      </c>
      <c r="AO343" s="81"/>
    </row>
    <row r="344" spans="1:44" x14ac:dyDescent="0.25">
      <c r="A344" s="58">
        <v>45383</v>
      </c>
      <c r="B344" s="52" t="s">
        <v>80</v>
      </c>
      <c r="C344" s="5" t="s">
        <v>5</v>
      </c>
      <c r="D344" s="6" t="s">
        <v>6</v>
      </c>
      <c r="E344" s="59">
        <v>4403983</v>
      </c>
      <c r="F344" s="69"/>
      <c r="G344" s="59"/>
      <c r="H344" s="69">
        <v>0.66</v>
      </c>
      <c r="I344" s="59">
        <f t="shared" si="83"/>
        <v>4403983</v>
      </c>
      <c r="J344" s="69">
        <f t="shared" si="74"/>
        <v>0.66</v>
      </c>
      <c r="K344" s="37">
        <f>VLOOKUP($A344+1,MarketData!$D:$ZZ,MATCH(K$1,MarketData!$D$1:$ZZ$1,0))</f>
        <v>982.59</v>
      </c>
      <c r="L344" s="37">
        <f>VLOOKUP($A344,MarketData!$D:$ZZ,MATCH(L$1,MarketData!$D$1:$ZZ$1,0))</f>
        <v>37100.68</v>
      </c>
      <c r="M344" s="70">
        <f t="shared" si="76"/>
        <v>4404631.5093999999</v>
      </c>
      <c r="N344" s="65">
        <f>M344-SUMIFS(Total,Cuenta,C344,Linea,D344,Fecha,INDEX(Fecha,MATCH(A344-1,Fecha,1)))</f>
        <v>-513985.49060000014</v>
      </c>
      <c r="O344" s="29"/>
      <c r="P344" s="29"/>
      <c r="Q344" s="29">
        <v>648</v>
      </c>
      <c r="R344" s="29">
        <v>-514634</v>
      </c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66">
        <f t="shared" si="49"/>
        <v>0.13860000000002401</v>
      </c>
      <c r="AM344" s="67">
        <f t="shared" si="8"/>
        <v>0</v>
      </c>
      <c r="AN344" s="68">
        <f t="shared" si="9"/>
        <v>0.37079999985871837</v>
      </c>
    </row>
    <row r="345" spans="1:44" x14ac:dyDescent="0.25">
      <c r="A345" s="58">
        <f>A346</f>
        <v>45383</v>
      </c>
      <c r="B345" s="52" t="s">
        <v>80</v>
      </c>
      <c r="C345" s="5" t="s">
        <v>5</v>
      </c>
      <c r="D345" s="6" t="s">
        <v>65</v>
      </c>
      <c r="E345" s="59">
        <v>15000000</v>
      </c>
      <c r="F345" s="69"/>
      <c r="G345" s="61">
        <v>-15000000</v>
      </c>
      <c r="H345" s="62"/>
      <c r="I345" s="59">
        <f>E345+G345</f>
        <v>0</v>
      </c>
      <c r="J345" s="69">
        <f>F345+H345</f>
        <v>0</v>
      </c>
      <c r="K345" s="7">
        <f>K346</f>
        <v>982.59</v>
      </c>
      <c r="L345" s="7">
        <f>L346</f>
        <v>37100.68</v>
      </c>
      <c r="M345" s="70">
        <f>I345+J345*K345</f>
        <v>0</v>
      </c>
      <c r="N345" s="65">
        <f t="shared" ref="N345:N353" si="85">M345-SUMIFS(Total,Cuenta,C345,Linea,D345,Fecha,INDEX(Fecha,MATCH(A345-1,Fecha,1)))</f>
        <v>0</v>
      </c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66">
        <f t="shared" si="49"/>
        <v>0</v>
      </c>
      <c r="AM345" s="67">
        <f t="shared" si="8"/>
        <v>0</v>
      </c>
      <c r="AN345" s="68">
        <f t="shared" si="9"/>
        <v>0</v>
      </c>
    </row>
    <row r="346" spans="1:44" x14ac:dyDescent="0.25">
      <c r="A346" s="58">
        <f>A344</f>
        <v>45383</v>
      </c>
      <c r="B346" s="52" t="s">
        <v>80</v>
      </c>
      <c r="C346" s="5" t="s">
        <v>5</v>
      </c>
      <c r="D346" s="6" t="s">
        <v>20</v>
      </c>
      <c r="E346" s="59">
        <v>9747680</v>
      </c>
      <c r="F346" s="69">
        <v>7995.35</v>
      </c>
      <c r="G346" s="61">
        <v>-10000000</v>
      </c>
      <c r="H346" s="62">
        <v>-8000</v>
      </c>
      <c r="I346" s="59">
        <f>E346+G346</f>
        <v>-252320</v>
      </c>
      <c r="J346" s="69">
        <f t="shared" ref="J346:J354" si="86">F346+H346</f>
        <v>-4.6499999999996362</v>
      </c>
      <c r="K346" s="7">
        <f>K344</f>
        <v>982.59</v>
      </c>
      <c r="L346" s="7">
        <f>L344</f>
        <v>37100.68</v>
      </c>
      <c r="M346" s="70">
        <f>I346+J346*K346</f>
        <v>-256889.04349999965</v>
      </c>
      <c r="N346" s="65">
        <f t="shared" si="85"/>
        <v>-106833.04349999965</v>
      </c>
      <c r="O346" s="29"/>
      <c r="P346" s="29"/>
      <c r="Q346" s="29"/>
      <c r="R346" s="29">
        <v>-41953</v>
      </c>
      <c r="S346" s="29"/>
      <c r="T346" s="29"/>
      <c r="U346" s="29">
        <v>-41953</v>
      </c>
      <c r="V346" s="29"/>
      <c r="W346" s="29"/>
      <c r="X346" s="29"/>
      <c r="Y346" s="29">
        <f>-45650-12590</f>
        <v>-58240</v>
      </c>
      <c r="Z346" s="29"/>
      <c r="AA346" s="29">
        <f>-1290-1790</f>
        <v>-3080</v>
      </c>
      <c r="AB346" s="29"/>
      <c r="AC346" s="29"/>
      <c r="AD346" s="29"/>
      <c r="AE346" s="29">
        <f>-4.65*K346</f>
        <v>-4569.0435000000007</v>
      </c>
      <c r="AF346" s="29"/>
      <c r="AG346" s="29"/>
      <c r="AH346" s="29"/>
      <c r="AI346" s="29"/>
      <c r="AJ346" s="29"/>
      <c r="AK346" s="29"/>
      <c r="AL346" s="66">
        <f t="shared" si="49"/>
        <v>-0.97650000000009274</v>
      </c>
      <c r="AM346" s="67">
        <f t="shared" si="8"/>
        <v>0</v>
      </c>
      <c r="AN346" s="68">
        <f t="shared" si="9"/>
        <v>42962.976500000339</v>
      </c>
    </row>
    <row r="347" spans="1:44" x14ac:dyDescent="0.25">
      <c r="A347" s="58">
        <f>A346</f>
        <v>45383</v>
      </c>
      <c r="B347" s="52" t="s">
        <v>80</v>
      </c>
      <c r="C347" s="5" t="s">
        <v>8</v>
      </c>
      <c r="D347" s="6" t="s">
        <v>141</v>
      </c>
      <c r="E347" s="59">
        <f>7951240+1021</f>
        <v>7952261</v>
      </c>
      <c r="F347" s="69"/>
      <c r="G347" s="61"/>
      <c r="H347" s="62"/>
      <c r="I347" s="59">
        <f t="shared" ref="I347:I348" si="87">E347+G347</f>
        <v>7952261</v>
      </c>
      <c r="J347" s="69">
        <f t="shared" si="86"/>
        <v>0</v>
      </c>
      <c r="K347" s="7">
        <f>K346</f>
        <v>982.59</v>
      </c>
      <c r="L347" s="7">
        <f>L346</f>
        <v>37100.68</v>
      </c>
      <c r="M347" s="70">
        <f t="shared" ref="M347:M354" si="88">I347+J347*K347</f>
        <v>7952261</v>
      </c>
      <c r="N347" s="65">
        <f t="shared" si="85"/>
        <v>7262</v>
      </c>
      <c r="O347" s="29"/>
      <c r="P347" s="29"/>
      <c r="Q347" s="29">
        <v>1021</v>
      </c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66">
        <f t="shared" si="49"/>
        <v>0</v>
      </c>
      <c r="AM347" s="67">
        <f t="shared" si="8"/>
        <v>6241</v>
      </c>
      <c r="AN347" s="68">
        <f t="shared" si="9"/>
        <v>0</v>
      </c>
    </row>
    <row r="348" spans="1:44" x14ac:dyDescent="0.25">
      <c r="A348" s="58">
        <f t="shared" ref="A348:A351" si="89">A347</f>
        <v>45383</v>
      </c>
      <c r="B348" s="52" t="s">
        <v>80</v>
      </c>
      <c r="C348" s="5" t="s">
        <v>8</v>
      </c>
      <c r="D348" s="6" t="s">
        <v>139</v>
      </c>
      <c r="E348" s="59">
        <v>2141005</v>
      </c>
      <c r="F348" s="69"/>
      <c r="G348" s="61"/>
      <c r="H348" s="62"/>
      <c r="I348" s="59">
        <f t="shared" si="87"/>
        <v>2141005</v>
      </c>
      <c r="J348" s="69">
        <f t="shared" si="86"/>
        <v>0</v>
      </c>
      <c r="K348" s="7">
        <f t="shared" ref="K348:L348" si="90">K347</f>
        <v>982.59</v>
      </c>
      <c r="L348" s="7">
        <f t="shared" si="90"/>
        <v>37100.68</v>
      </c>
      <c r="M348" s="70">
        <f t="shared" si="88"/>
        <v>2141005</v>
      </c>
      <c r="N348" s="65">
        <f t="shared" si="85"/>
        <v>820</v>
      </c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66">
        <f t="shared" ref="AL348:AL379" si="91">J348*(K348-K339)</f>
        <v>0</v>
      </c>
      <c r="AM348" s="67">
        <f t="shared" ref="AM348:AM411" si="92">(N348-AL348-Q348)*AND(ISNUMBER(MATCH($C348, $AQ:$AQ, 0)), ISNUMBER(MATCH($D348, $AR:$AR, 0)))</f>
        <v>820</v>
      </c>
      <c r="AN348" s="68">
        <f t="shared" ref="AN348:AN411" si="93">N348-SUM(O348:AM348)</f>
        <v>0</v>
      </c>
    </row>
    <row r="349" spans="1:44" x14ac:dyDescent="0.25">
      <c r="A349" s="58">
        <f t="shared" si="89"/>
        <v>45383</v>
      </c>
      <c r="B349" s="52" t="s">
        <v>80</v>
      </c>
      <c r="C349" s="5" t="s">
        <v>8</v>
      </c>
      <c r="D349" s="6" t="s">
        <v>140</v>
      </c>
      <c r="E349" s="59">
        <v>716174</v>
      </c>
      <c r="F349" s="69"/>
      <c r="G349" s="61"/>
      <c r="H349" s="62"/>
      <c r="I349" s="59">
        <f>E349+G349</f>
        <v>716174</v>
      </c>
      <c r="J349" s="69">
        <f t="shared" si="86"/>
        <v>0</v>
      </c>
      <c r="K349" s="7">
        <f t="shared" ref="K349" si="94">K348</f>
        <v>982.59</v>
      </c>
      <c r="L349" s="7">
        <f>L348</f>
        <v>37100.68</v>
      </c>
      <c r="M349" s="70">
        <f t="shared" si="88"/>
        <v>716174</v>
      </c>
      <c r="N349" s="65">
        <f t="shared" si="85"/>
        <v>856</v>
      </c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66">
        <f t="shared" si="91"/>
        <v>0</v>
      </c>
      <c r="AM349" s="67">
        <f t="shared" si="92"/>
        <v>856</v>
      </c>
      <c r="AN349" s="68">
        <f t="shared" si="93"/>
        <v>0</v>
      </c>
      <c r="AR349" s="58"/>
    </row>
    <row r="350" spans="1:44" x14ac:dyDescent="0.25">
      <c r="A350" s="58">
        <f t="shared" si="89"/>
        <v>45383</v>
      </c>
      <c r="B350" s="52" t="s">
        <v>80</v>
      </c>
      <c r="C350" s="5" t="s">
        <v>8</v>
      </c>
      <c r="D350" s="6" t="s">
        <v>133</v>
      </c>
      <c r="E350" s="59"/>
      <c r="F350" s="69">
        <f>218.3+107.3+0.25</f>
        <v>325.85000000000002</v>
      </c>
      <c r="G350" s="61"/>
      <c r="H350" s="62"/>
      <c r="I350" s="59">
        <f t="shared" ref="I350" si="95">E350+G350</f>
        <v>0</v>
      </c>
      <c r="J350" s="69">
        <f t="shared" si="86"/>
        <v>325.85000000000002</v>
      </c>
      <c r="K350" s="7">
        <f t="shared" ref="K350:L350" si="96">K349</f>
        <v>982.59</v>
      </c>
      <c r="L350" s="7">
        <f t="shared" si="96"/>
        <v>37100.68</v>
      </c>
      <c r="M350" s="70">
        <f t="shared" si="88"/>
        <v>320176.95150000002</v>
      </c>
      <c r="N350" s="65">
        <f t="shared" si="85"/>
        <v>549.79470000002766</v>
      </c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66">
        <f t="shared" si="91"/>
        <v>68.428500000011866</v>
      </c>
      <c r="AM350" s="67">
        <f t="shared" si="92"/>
        <v>481.36620000001579</v>
      </c>
      <c r="AN350" s="68">
        <f t="shared" si="93"/>
        <v>0</v>
      </c>
    </row>
    <row r="351" spans="1:44" x14ac:dyDescent="0.25">
      <c r="A351" s="58">
        <f t="shared" si="89"/>
        <v>45383</v>
      </c>
      <c r="B351" s="52" t="s">
        <v>80</v>
      </c>
      <c r="C351" s="5" t="s">
        <v>7</v>
      </c>
      <c r="D351" s="6" t="s">
        <v>157</v>
      </c>
      <c r="E351" s="59"/>
      <c r="F351" s="69">
        <v>939.35</v>
      </c>
      <c r="G351" s="61"/>
      <c r="H351" s="62"/>
      <c r="I351" s="59">
        <f>E351+G351</f>
        <v>0</v>
      </c>
      <c r="J351" s="69">
        <f t="shared" si="86"/>
        <v>939.35</v>
      </c>
      <c r="K351" s="7">
        <f t="shared" ref="K351:L351" si="97">K350</f>
        <v>982.59</v>
      </c>
      <c r="L351" s="7">
        <f t="shared" si="97"/>
        <v>37100.68</v>
      </c>
      <c r="M351" s="70">
        <f t="shared" si="88"/>
        <v>922995.91650000005</v>
      </c>
      <c r="N351" s="65">
        <f t="shared" si="85"/>
        <v>197.26350000000093</v>
      </c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66">
        <f t="shared" si="91"/>
        <v>197.26350000003418</v>
      </c>
      <c r="AM351" s="67">
        <f t="shared" si="92"/>
        <v>-3.3253400033572689E-11</v>
      </c>
      <c r="AN351" s="68">
        <f t="shared" si="93"/>
        <v>0</v>
      </c>
    </row>
    <row r="352" spans="1:44" x14ac:dyDescent="0.25">
      <c r="A352" s="58">
        <f t="shared" ref="A352" si="98">A349</f>
        <v>45383</v>
      </c>
      <c r="B352" s="52" t="s">
        <v>80</v>
      </c>
      <c r="C352" s="5" t="s">
        <v>142</v>
      </c>
      <c r="D352" s="6" t="s">
        <v>143</v>
      </c>
      <c r="E352" s="59"/>
      <c r="F352" s="69">
        <v>346.66</v>
      </c>
      <c r="G352" s="61"/>
      <c r="H352" s="62"/>
      <c r="I352" s="59">
        <f t="shared" ref="I352:I354" si="99">E352+G352</f>
        <v>0</v>
      </c>
      <c r="J352" s="69">
        <f t="shared" si="86"/>
        <v>346.66</v>
      </c>
      <c r="K352" s="7">
        <f t="shared" ref="K352:L352" si="100">K349</f>
        <v>982.59</v>
      </c>
      <c r="L352" s="7">
        <f t="shared" si="100"/>
        <v>37100.68</v>
      </c>
      <c r="M352" s="70">
        <f t="shared" si="88"/>
        <v>340624.64940000005</v>
      </c>
      <c r="N352" s="65">
        <f t="shared" si="85"/>
        <v>-33760.368599999987</v>
      </c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66">
        <f t="shared" si="91"/>
        <v>72.798600000012613</v>
      </c>
      <c r="AM352" s="67">
        <f t="shared" si="92"/>
        <v>-33833.167199999996</v>
      </c>
      <c r="AN352" s="68">
        <f t="shared" si="93"/>
        <v>0</v>
      </c>
    </row>
    <row r="353" spans="1:44" x14ac:dyDescent="0.25">
      <c r="A353" s="72">
        <f>A351</f>
        <v>45383</v>
      </c>
      <c r="B353" s="53" t="s">
        <v>82</v>
      </c>
      <c r="C353" s="38" t="s">
        <v>81</v>
      </c>
      <c r="D353" s="39" t="s">
        <v>6</v>
      </c>
      <c r="E353" s="73">
        <v>10812224</v>
      </c>
      <c r="F353" s="74"/>
      <c r="G353" s="73"/>
      <c r="H353" s="74"/>
      <c r="I353" s="73">
        <f t="shared" si="99"/>
        <v>10812224</v>
      </c>
      <c r="J353" s="74">
        <f t="shared" si="86"/>
        <v>0</v>
      </c>
      <c r="K353" s="40">
        <f>K351</f>
        <v>982.59</v>
      </c>
      <c r="L353" s="40">
        <f>L351</f>
        <v>37100.68</v>
      </c>
      <c r="M353" s="75">
        <f t="shared" si="88"/>
        <v>10812224</v>
      </c>
      <c r="N353" s="76">
        <f t="shared" si="85"/>
        <v>0</v>
      </c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8">
        <f t="shared" si="91"/>
        <v>0</v>
      </c>
      <c r="AM353" s="79">
        <f t="shared" si="92"/>
        <v>0</v>
      </c>
      <c r="AN353" s="80">
        <f t="shared" si="93"/>
        <v>0</v>
      </c>
      <c r="AO353" s="81"/>
    </row>
    <row r="354" spans="1:44" x14ac:dyDescent="0.25">
      <c r="A354" s="58">
        <v>45384</v>
      </c>
      <c r="B354" s="52" t="s">
        <v>80</v>
      </c>
      <c r="C354" s="5" t="s">
        <v>5</v>
      </c>
      <c r="D354" s="6" t="s">
        <v>6</v>
      </c>
      <c r="E354" s="59">
        <v>4403983</v>
      </c>
      <c r="F354" s="69"/>
      <c r="G354" s="59"/>
      <c r="H354" s="69">
        <v>0.66</v>
      </c>
      <c r="I354" s="59">
        <f t="shared" si="99"/>
        <v>4403983</v>
      </c>
      <c r="J354" s="69">
        <f t="shared" si="86"/>
        <v>0.66</v>
      </c>
      <c r="K354" s="37">
        <f>VLOOKUP($A354+1,MarketData!$D:$ZZ,MATCH(K$1,MarketData!$D$1:$ZZ$1,0))</f>
        <v>979.96</v>
      </c>
      <c r="L354" s="37">
        <f>VLOOKUP($A354,MarketData!$D:$ZZ,MATCH(L$1,MarketData!$D$1:$ZZ$1,0))</f>
        <v>37107.839999999997</v>
      </c>
      <c r="M354" s="70">
        <f t="shared" si="88"/>
        <v>4404629.7736</v>
      </c>
      <c r="N354" s="65">
        <f>M354-SUMIFS(Total,Cuenta,C354,Linea,D354,Fecha,INDEX(Fecha,MATCH(A354-1,Fecha,1)))</f>
        <v>-1.7357999999076128</v>
      </c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66">
        <f t="shared" si="91"/>
        <v>-1.7357999999999971</v>
      </c>
      <c r="AM354" s="67">
        <f t="shared" si="92"/>
        <v>0</v>
      </c>
      <c r="AN354" s="68">
        <f t="shared" si="93"/>
        <v>9.2384322414318376E-11</v>
      </c>
    </row>
    <row r="355" spans="1:44" x14ac:dyDescent="0.25">
      <c r="A355" s="58">
        <f>A356</f>
        <v>45384</v>
      </c>
      <c r="B355" s="52" t="s">
        <v>80</v>
      </c>
      <c r="C355" s="5" t="s">
        <v>5</v>
      </c>
      <c r="D355" s="6" t="s">
        <v>65</v>
      </c>
      <c r="E355" s="59">
        <v>15000000</v>
      </c>
      <c r="F355" s="69"/>
      <c r="G355" s="61">
        <v>-15000000</v>
      </c>
      <c r="H355" s="62"/>
      <c r="I355" s="59">
        <f>E355+G355</f>
        <v>0</v>
      </c>
      <c r="J355" s="69">
        <f>F355+H355</f>
        <v>0</v>
      </c>
      <c r="K355" s="7">
        <f>K356</f>
        <v>979.96</v>
      </c>
      <c r="L355" s="7">
        <f>L356</f>
        <v>37107.839999999997</v>
      </c>
      <c r="M355" s="70">
        <f>I355+J355*K355</f>
        <v>0</v>
      </c>
      <c r="N355" s="65">
        <f t="shared" ref="N355:N363" si="101">M355-SUMIFS(Total,Cuenta,C355,Linea,D355,Fecha,INDEX(Fecha,MATCH(A355-1,Fecha,1)))</f>
        <v>0</v>
      </c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66">
        <f t="shared" si="91"/>
        <v>0</v>
      </c>
      <c r="AM355" s="67">
        <f t="shared" si="92"/>
        <v>0</v>
      </c>
      <c r="AN355" s="68">
        <f t="shared" si="93"/>
        <v>0</v>
      </c>
    </row>
    <row r="356" spans="1:44" x14ac:dyDescent="0.25">
      <c r="A356" s="58">
        <f>A354</f>
        <v>45384</v>
      </c>
      <c r="B356" s="52" t="s">
        <v>80</v>
      </c>
      <c r="C356" s="5" t="s">
        <v>5</v>
      </c>
      <c r="D356" s="6" t="s">
        <v>20</v>
      </c>
      <c r="E356" s="59">
        <v>9561558</v>
      </c>
      <c r="F356" s="69">
        <v>7995.35</v>
      </c>
      <c r="G356" s="61">
        <v>-10000000</v>
      </c>
      <c r="H356" s="62">
        <v>-8000</v>
      </c>
      <c r="I356" s="59">
        <f>E356+G356</f>
        <v>-438442</v>
      </c>
      <c r="J356" s="69">
        <f t="shared" ref="J356:J364" si="102">F356+H356</f>
        <v>-4.6499999999996362</v>
      </c>
      <c r="K356" s="7">
        <f>K354</f>
        <v>979.96</v>
      </c>
      <c r="L356" s="7">
        <f>L354</f>
        <v>37107.839999999997</v>
      </c>
      <c r="M356" s="70">
        <f>I356+J356*K356</f>
        <v>-442998.81399999966</v>
      </c>
      <c r="N356" s="65">
        <f t="shared" si="101"/>
        <v>-186109.77050000001</v>
      </c>
      <c r="O356" s="29"/>
      <c r="P356" s="29"/>
      <c r="Q356" s="29"/>
      <c r="R356" s="29"/>
      <c r="S356" s="29"/>
      <c r="T356" s="29"/>
      <c r="U356" s="29"/>
      <c r="V356" s="29">
        <f>-65360</f>
        <v>-65360</v>
      </c>
      <c r="W356" s="29">
        <f>-16142-45671-10790-19109-22730</f>
        <v>-114442</v>
      </c>
      <c r="X356" s="29"/>
      <c r="Y356" s="29"/>
      <c r="Z356" s="29"/>
      <c r="AA356" s="29">
        <f>-1790-4530</f>
        <v>-6320</v>
      </c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66">
        <f t="shared" si="91"/>
        <v>12.229499999999023</v>
      </c>
      <c r="AM356" s="67">
        <f t="shared" si="92"/>
        <v>0</v>
      </c>
      <c r="AN356" s="68">
        <f t="shared" si="93"/>
        <v>0</v>
      </c>
    </row>
    <row r="357" spans="1:44" x14ac:dyDescent="0.25">
      <c r="A357" s="58">
        <f>A356</f>
        <v>45384</v>
      </c>
      <c r="B357" s="52" t="s">
        <v>80</v>
      </c>
      <c r="C357" s="5" t="s">
        <v>8</v>
      </c>
      <c r="D357" s="6" t="s">
        <v>141</v>
      </c>
      <c r="E357" s="59">
        <v>7954431</v>
      </c>
      <c r="F357" s="69"/>
      <c r="G357" s="61"/>
      <c r="H357" s="62"/>
      <c r="I357" s="59">
        <f t="shared" ref="I357:I358" si="103">E357+G357</f>
        <v>7954431</v>
      </c>
      <c r="J357" s="69">
        <f t="shared" si="102"/>
        <v>0</v>
      </c>
      <c r="K357" s="7">
        <f>K356</f>
        <v>979.96</v>
      </c>
      <c r="L357" s="7">
        <f>L356</f>
        <v>37107.839999999997</v>
      </c>
      <c r="M357" s="70">
        <f t="shared" ref="M357:M364" si="104">I357+J357*K357</f>
        <v>7954431</v>
      </c>
      <c r="N357" s="65">
        <f t="shared" si="101"/>
        <v>2170</v>
      </c>
      <c r="O357" s="29"/>
      <c r="P357" s="29"/>
      <c r="Q357" s="29"/>
      <c r="R357" s="29"/>
      <c r="S357" s="29"/>
      <c r="T357" s="29"/>
      <c r="U357" s="29"/>
      <c r="V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66">
        <f t="shared" si="91"/>
        <v>0</v>
      </c>
      <c r="AM357" s="67">
        <f t="shared" si="92"/>
        <v>2170</v>
      </c>
      <c r="AN357" s="68">
        <f t="shared" si="93"/>
        <v>0</v>
      </c>
    </row>
    <row r="358" spans="1:44" x14ac:dyDescent="0.25">
      <c r="A358" s="58">
        <f t="shared" ref="A358:A361" si="105">A357</f>
        <v>45384</v>
      </c>
      <c r="B358" s="52" t="s">
        <v>80</v>
      </c>
      <c r="C358" s="5" t="s">
        <v>8</v>
      </c>
      <c r="D358" s="6" t="s">
        <v>139</v>
      </c>
      <c r="E358" s="59">
        <v>2115739</v>
      </c>
      <c r="F358" s="69"/>
      <c r="G358" s="61"/>
      <c r="H358" s="62"/>
      <c r="I358" s="59">
        <f t="shared" si="103"/>
        <v>2115739</v>
      </c>
      <c r="J358" s="69">
        <f t="shared" si="102"/>
        <v>0</v>
      </c>
      <c r="K358" s="7">
        <f t="shared" ref="K358:L359" si="106">K357</f>
        <v>979.96</v>
      </c>
      <c r="L358" s="7">
        <f t="shared" si="106"/>
        <v>37107.839999999997</v>
      </c>
      <c r="M358" s="70">
        <f t="shared" si="104"/>
        <v>2115739</v>
      </c>
      <c r="N358" s="65">
        <f t="shared" si="101"/>
        <v>-25266</v>
      </c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66">
        <f t="shared" si="91"/>
        <v>0</v>
      </c>
      <c r="AM358" s="67">
        <f t="shared" si="92"/>
        <v>-25266</v>
      </c>
      <c r="AN358" s="68">
        <f t="shared" si="93"/>
        <v>0</v>
      </c>
    </row>
    <row r="359" spans="1:44" x14ac:dyDescent="0.25">
      <c r="A359" s="58">
        <f t="shared" si="105"/>
        <v>45384</v>
      </c>
      <c r="B359" s="52" t="s">
        <v>80</v>
      </c>
      <c r="C359" s="5" t="s">
        <v>8</v>
      </c>
      <c r="D359" s="6" t="s">
        <v>140</v>
      </c>
      <c r="E359" s="59">
        <v>711587</v>
      </c>
      <c r="F359" s="69"/>
      <c r="G359" s="61"/>
      <c r="H359" s="62"/>
      <c r="I359" s="59">
        <f>E359+G359</f>
        <v>711587</v>
      </c>
      <c r="J359" s="69">
        <f t="shared" si="102"/>
        <v>0</v>
      </c>
      <c r="K359" s="7">
        <f t="shared" si="106"/>
        <v>979.96</v>
      </c>
      <c r="L359" s="7">
        <f>L358</f>
        <v>37107.839999999997</v>
      </c>
      <c r="M359" s="70">
        <f t="shared" si="104"/>
        <v>711587</v>
      </c>
      <c r="N359" s="65">
        <f t="shared" si="101"/>
        <v>-4587</v>
      </c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66">
        <f t="shared" si="91"/>
        <v>0</v>
      </c>
      <c r="AM359" s="67">
        <f t="shared" si="92"/>
        <v>-4587</v>
      </c>
      <c r="AN359" s="68">
        <f t="shared" si="93"/>
        <v>0</v>
      </c>
      <c r="AR359" s="58"/>
    </row>
    <row r="360" spans="1:44" x14ac:dyDescent="0.25">
      <c r="A360" s="58">
        <f t="shared" si="105"/>
        <v>45384</v>
      </c>
      <c r="B360" s="52" t="s">
        <v>80</v>
      </c>
      <c r="C360" s="5" t="s">
        <v>8</v>
      </c>
      <c r="D360" s="6" t="s">
        <v>133</v>
      </c>
      <c r="E360" s="59"/>
      <c r="F360" s="69">
        <f>217+107.7+0.25</f>
        <v>324.95</v>
      </c>
      <c r="G360" s="61"/>
      <c r="H360" s="62"/>
      <c r="I360" s="59">
        <f t="shared" ref="I360" si="107">E360+G360</f>
        <v>0</v>
      </c>
      <c r="J360" s="69">
        <f t="shared" si="102"/>
        <v>324.95</v>
      </c>
      <c r="K360" s="7">
        <f t="shared" ref="K360:L360" si="108">K359</f>
        <v>979.96</v>
      </c>
      <c r="L360" s="7">
        <f t="shared" si="108"/>
        <v>37107.839999999997</v>
      </c>
      <c r="M360" s="70">
        <f t="shared" si="104"/>
        <v>318438.00199999998</v>
      </c>
      <c r="N360" s="65">
        <f t="shared" si="101"/>
        <v>-1738.9495000000461</v>
      </c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66">
        <f t="shared" si="91"/>
        <v>-854.61849999999845</v>
      </c>
      <c r="AM360" s="67">
        <f t="shared" si="92"/>
        <v>-884.33100000004765</v>
      </c>
      <c r="AN360" s="68">
        <f t="shared" si="93"/>
        <v>0</v>
      </c>
    </row>
    <row r="361" spans="1:44" x14ac:dyDescent="0.25">
      <c r="A361" s="58">
        <f t="shared" si="105"/>
        <v>45384</v>
      </c>
      <c r="B361" s="52" t="s">
        <v>80</v>
      </c>
      <c r="C361" s="5" t="s">
        <v>7</v>
      </c>
      <c r="D361" s="6" t="s">
        <v>157</v>
      </c>
      <c r="E361" s="59"/>
      <c r="F361" s="69">
        <v>939.35</v>
      </c>
      <c r="G361" s="61"/>
      <c r="H361" s="62"/>
      <c r="I361" s="59">
        <f>E361+G361</f>
        <v>0</v>
      </c>
      <c r="J361" s="69">
        <f t="shared" si="102"/>
        <v>939.35</v>
      </c>
      <c r="K361" s="7">
        <f t="shared" ref="K361:L361" si="109">K360</f>
        <v>979.96</v>
      </c>
      <c r="L361" s="7">
        <f t="shared" si="109"/>
        <v>37107.839999999997</v>
      </c>
      <c r="M361" s="70">
        <f t="shared" si="104"/>
        <v>920525.42600000009</v>
      </c>
      <c r="N361" s="65">
        <f t="shared" si="101"/>
        <v>-2470.4904999999562</v>
      </c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66">
        <f t="shared" si="91"/>
        <v>-2470.4904999999958</v>
      </c>
      <c r="AM361" s="67">
        <f t="shared" si="92"/>
        <v>3.9563019527122378E-11</v>
      </c>
      <c r="AN361" s="68">
        <f t="shared" si="93"/>
        <v>0</v>
      </c>
    </row>
    <row r="362" spans="1:44" x14ac:dyDescent="0.25">
      <c r="A362" s="58">
        <f t="shared" ref="A362" si="110">A359</f>
        <v>45384</v>
      </c>
      <c r="B362" s="52" t="s">
        <v>80</v>
      </c>
      <c r="C362" s="5" t="s">
        <v>142</v>
      </c>
      <c r="D362" s="6" t="s">
        <v>143</v>
      </c>
      <c r="E362" s="59"/>
      <c r="F362" s="69">
        <v>318.66000000000003</v>
      </c>
      <c r="G362" s="61"/>
      <c r="H362" s="62"/>
      <c r="I362" s="59">
        <f t="shared" ref="I362:I364" si="111">E362+G362</f>
        <v>0</v>
      </c>
      <c r="J362" s="69">
        <f t="shared" si="102"/>
        <v>318.66000000000003</v>
      </c>
      <c r="K362" s="7">
        <f t="shared" ref="K362:L362" si="112">K359</f>
        <v>979.96</v>
      </c>
      <c r="L362" s="7">
        <f t="shared" si="112"/>
        <v>37107.839999999997</v>
      </c>
      <c r="M362" s="70">
        <f t="shared" si="104"/>
        <v>312274.05360000004</v>
      </c>
      <c r="N362" s="65">
        <f t="shared" si="101"/>
        <v>-28350.59580000001</v>
      </c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66">
        <f t="shared" si="91"/>
        <v>-838.07579999999859</v>
      </c>
      <c r="AM362" s="67">
        <f t="shared" si="92"/>
        <v>-27512.520000000011</v>
      </c>
      <c r="AN362" s="68">
        <f t="shared" si="93"/>
        <v>0</v>
      </c>
    </row>
    <row r="363" spans="1:44" x14ac:dyDescent="0.25">
      <c r="A363" s="72">
        <f>A361</f>
        <v>45384</v>
      </c>
      <c r="B363" s="53" t="s">
        <v>82</v>
      </c>
      <c r="C363" s="38" t="s">
        <v>81</v>
      </c>
      <c r="D363" s="39" t="s">
        <v>6</v>
      </c>
      <c r="E363" s="73">
        <v>10812224</v>
      </c>
      <c r="F363" s="74"/>
      <c r="G363" s="73"/>
      <c r="H363" s="74"/>
      <c r="I363" s="73">
        <f t="shared" si="111"/>
        <v>10812224</v>
      </c>
      <c r="J363" s="74">
        <f t="shared" si="102"/>
        <v>0</v>
      </c>
      <c r="K363" s="40">
        <f>K361</f>
        <v>979.96</v>
      </c>
      <c r="L363" s="40">
        <f>L361</f>
        <v>37107.839999999997</v>
      </c>
      <c r="M363" s="75">
        <f t="shared" si="104"/>
        <v>10812224</v>
      </c>
      <c r="N363" s="76">
        <f t="shared" si="101"/>
        <v>0</v>
      </c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  <c r="AH363" s="77"/>
      <c r="AI363" s="77"/>
      <c r="AJ363" s="77"/>
      <c r="AK363" s="77"/>
      <c r="AL363" s="78">
        <f t="shared" si="91"/>
        <v>0</v>
      </c>
      <c r="AM363" s="79">
        <f t="shared" si="92"/>
        <v>0</v>
      </c>
      <c r="AN363" s="80">
        <f t="shared" si="93"/>
        <v>0</v>
      </c>
      <c r="AO363" s="81"/>
    </row>
    <row r="364" spans="1:44" x14ac:dyDescent="0.25">
      <c r="A364" s="58">
        <v>45386</v>
      </c>
      <c r="B364" s="52" t="s">
        <v>80</v>
      </c>
      <c r="C364" s="5" t="s">
        <v>5</v>
      </c>
      <c r="D364" s="6" t="s">
        <v>6</v>
      </c>
      <c r="E364" s="59">
        <v>4019721</v>
      </c>
      <c r="F364" s="69"/>
      <c r="G364" s="59"/>
      <c r="H364" s="69">
        <v>0.66</v>
      </c>
      <c r="I364" s="59">
        <f t="shared" si="111"/>
        <v>4019721</v>
      </c>
      <c r="J364" s="69">
        <f t="shared" si="102"/>
        <v>0.66</v>
      </c>
      <c r="K364" s="37">
        <f>VLOOKUP($A364+1,MarketData!$D:$ZZ,MATCH(K$1,MarketData!$D$1:$ZZ$1,0))</f>
        <v>942.72</v>
      </c>
      <c r="L364" s="37">
        <f>VLOOKUP($A364,MarketData!$D:$ZZ,MATCH(L$1,MarketData!$D$1:$ZZ$1,0))</f>
        <v>37122.160000000003</v>
      </c>
      <c r="M364" s="70">
        <f t="shared" si="104"/>
        <v>4020343.1952</v>
      </c>
      <c r="N364" s="65">
        <f>M364-SUMIFS(Total,Cuenta,C364,Linea,D364,Fecha,INDEX(Fecha,MATCH(A364-1,Fecha,1)))</f>
        <v>-384286.5784</v>
      </c>
      <c r="O364" s="29"/>
      <c r="P364" s="29"/>
      <c r="Q364" s="29">
        <f>-379837-4425</f>
        <v>-384262</v>
      </c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66">
        <f t="shared" si="91"/>
        <v>-24.578400000000006</v>
      </c>
      <c r="AM364" s="67">
        <f t="shared" si="92"/>
        <v>0</v>
      </c>
      <c r="AN364" s="68">
        <f t="shared" si="93"/>
        <v>0</v>
      </c>
    </row>
    <row r="365" spans="1:44" x14ac:dyDescent="0.25">
      <c r="A365" s="58">
        <f>A366</f>
        <v>45386</v>
      </c>
      <c r="B365" s="52" t="s">
        <v>80</v>
      </c>
      <c r="C365" s="5" t="s">
        <v>5</v>
      </c>
      <c r="D365" s="6" t="s">
        <v>65</v>
      </c>
      <c r="E365" s="59">
        <v>15000000</v>
      </c>
      <c r="F365" s="69"/>
      <c r="G365" s="61">
        <v>-15000000</v>
      </c>
      <c r="H365" s="62"/>
      <c r="I365" s="59">
        <f>E365+G365</f>
        <v>0</v>
      </c>
      <c r="J365" s="69">
        <f>F365+H365</f>
        <v>0</v>
      </c>
      <c r="K365" s="7">
        <f>K366</f>
        <v>942.72</v>
      </c>
      <c r="L365" s="7">
        <f>L366</f>
        <v>37122.160000000003</v>
      </c>
      <c r="M365" s="70">
        <f>I365+J365*K365</f>
        <v>0</v>
      </c>
      <c r="N365" s="65">
        <f t="shared" ref="N365:N373" si="113">M365-SUMIFS(Total,Cuenta,C365,Linea,D365,Fecha,INDEX(Fecha,MATCH(A365-1,Fecha,1)))</f>
        <v>0</v>
      </c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66">
        <f t="shared" si="91"/>
        <v>0</v>
      </c>
      <c r="AM365" s="67">
        <f t="shared" si="92"/>
        <v>0</v>
      </c>
      <c r="AN365" s="68">
        <f t="shared" si="93"/>
        <v>0</v>
      </c>
    </row>
    <row r="366" spans="1:44" x14ac:dyDescent="0.25">
      <c r="A366" s="58">
        <f>A364</f>
        <v>45386</v>
      </c>
      <c r="B366" s="52" t="s">
        <v>80</v>
      </c>
      <c r="C366" s="5" t="s">
        <v>5</v>
      </c>
      <c r="D366" s="6" t="s">
        <v>20</v>
      </c>
      <c r="E366" s="59">
        <v>9959060</v>
      </c>
      <c r="F366" s="69">
        <v>8000</v>
      </c>
      <c r="G366" s="61">
        <v>-10000000</v>
      </c>
      <c r="H366" s="62">
        <v>-8000</v>
      </c>
      <c r="I366" s="59">
        <f>E366+G366</f>
        <v>-40940</v>
      </c>
      <c r="J366" s="69">
        <f t="shared" ref="J366:J374" si="114">F366+H366</f>
        <v>0</v>
      </c>
      <c r="K366" s="7">
        <f>K364</f>
        <v>942.72</v>
      </c>
      <c r="L366" s="7">
        <f>L364</f>
        <v>37122.160000000003</v>
      </c>
      <c r="M366" s="70">
        <f>I366+J366*K366</f>
        <v>-40940</v>
      </c>
      <c r="N366" s="65">
        <f t="shared" si="113"/>
        <v>402058.81399999966</v>
      </c>
      <c r="O366" s="29"/>
      <c r="P366" s="29"/>
      <c r="Q366" s="29">
        <f>379837+4.75*K366</f>
        <v>384314.92</v>
      </c>
      <c r="R366" s="29"/>
      <c r="S366" s="29"/>
      <c r="T366" s="29"/>
      <c r="U366" s="29"/>
      <c r="V366" s="29">
        <v>45671</v>
      </c>
      <c r="W366" s="29"/>
      <c r="X366" s="29"/>
      <c r="Y366" s="29">
        <v>-26176</v>
      </c>
      <c r="Z366" s="29"/>
      <c r="AA366" s="29">
        <f>-3140-1590</f>
        <v>-4730</v>
      </c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66">
        <f t="shared" si="91"/>
        <v>0</v>
      </c>
      <c r="AM366" s="67">
        <f t="shared" si="92"/>
        <v>0</v>
      </c>
      <c r="AN366" s="68">
        <f t="shared" si="93"/>
        <v>2978.8939999996801</v>
      </c>
    </row>
    <row r="367" spans="1:44" x14ac:dyDescent="0.25">
      <c r="A367" s="58">
        <f>A366</f>
        <v>45386</v>
      </c>
      <c r="B367" s="52" t="s">
        <v>80</v>
      </c>
      <c r="C367" s="5" t="s">
        <v>8</v>
      </c>
      <c r="D367" s="6" t="s">
        <v>141</v>
      </c>
      <c r="E367" s="59">
        <v>7957431</v>
      </c>
      <c r="F367" s="69"/>
      <c r="G367" s="61"/>
      <c r="H367" s="62"/>
      <c r="I367" s="59">
        <f t="shared" ref="I367:I368" si="115">E367+G367</f>
        <v>7957431</v>
      </c>
      <c r="J367" s="69">
        <f t="shared" si="114"/>
        <v>0</v>
      </c>
      <c r="K367" s="7">
        <f>K366</f>
        <v>942.72</v>
      </c>
      <c r="L367" s="7">
        <f>L366</f>
        <v>37122.160000000003</v>
      </c>
      <c r="M367" s="70">
        <f t="shared" ref="M367:M374" si="116">I367+J367*K367</f>
        <v>7957431</v>
      </c>
      <c r="N367" s="65">
        <f t="shared" si="113"/>
        <v>3000</v>
      </c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66">
        <f t="shared" si="91"/>
        <v>0</v>
      </c>
      <c r="AM367" s="67">
        <f t="shared" si="92"/>
        <v>3000</v>
      </c>
      <c r="AN367" s="68">
        <f t="shared" si="93"/>
        <v>0</v>
      </c>
    </row>
    <row r="368" spans="1:44" x14ac:dyDescent="0.25">
      <c r="A368" s="58">
        <f t="shared" ref="A368:A371" si="117">A367</f>
        <v>45386</v>
      </c>
      <c r="B368" s="52" t="s">
        <v>80</v>
      </c>
      <c r="C368" s="5" t="s">
        <v>8</v>
      </c>
      <c r="D368" s="6" t="s">
        <v>139</v>
      </c>
      <c r="E368" s="59">
        <v>2027852</v>
      </c>
      <c r="F368" s="69"/>
      <c r="G368" s="61"/>
      <c r="H368" s="62"/>
      <c r="I368" s="59">
        <f t="shared" si="115"/>
        <v>2027852</v>
      </c>
      <c r="J368" s="69">
        <f t="shared" si="114"/>
        <v>0</v>
      </c>
      <c r="K368" s="7">
        <f t="shared" ref="K368:L368" si="118">K367</f>
        <v>942.72</v>
      </c>
      <c r="L368" s="7">
        <f t="shared" si="118"/>
        <v>37122.160000000003</v>
      </c>
      <c r="M368" s="70">
        <f t="shared" si="116"/>
        <v>2027852</v>
      </c>
      <c r="N368" s="65">
        <f t="shared" si="113"/>
        <v>-87887</v>
      </c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66">
        <f t="shared" si="91"/>
        <v>0</v>
      </c>
      <c r="AM368" s="67">
        <f t="shared" si="92"/>
        <v>-87887</v>
      </c>
      <c r="AN368" s="68">
        <f t="shared" si="93"/>
        <v>0</v>
      </c>
    </row>
    <row r="369" spans="1:44" x14ac:dyDescent="0.25">
      <c r="A369" s="58">
        <f t="shared" si="117"/>
        <v>45386</v>
      </c>
      <c r="B369" s="52" t="s">
        <v>80</v>
      </c>
      <c r="C369" s="5" t="s">
        <v>8</v>
      </c>
      <c r="D369" s="6" t="s">
        <v>140</v>
      </c>
      <c r="E369" s="59">
        <v>695939</v>
      </c>
      <c r="F369" s="69"/>
      <c r="G369" s="61"/>
      <c r="H369" s="62"/>
      <c r="I369" s="59">
        <f>E369+G369</f>
        <v>695939</v>
      </c>
      <c r="J369" s="69">
        <f t="shared" si="114"/>
        <v>0</v>
      </c>
      <c r="K369" s="7">
        <f t="shared" ref="K369" si="119">K368</f>
        <v>942.72</v>
      </c>
      <c r="L369" s="7">
        <f>L368</f>
        <v>37122.160000000003</v>
      </c>
      <c r="M369" s="70">
        <f t="shared" si="116"/>
        <v>695939</v>
      </c>
      <c r="N369" s="65">
        <f t="shared" si="113"/>
        <v>-15648</v>
      </c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66">
        <f t="shared" si="91"/>
        <v>0</v>
      </c>
      <c r="AM369" s="67">
        <f t="shared" si="92"/>
        <v>-15648</v>
      </c>
      <c r="AN369" s="68">
        <f t="shared" si="93"/>
        <v>0</v>
      </c>
      <c r="AR369" s="58"/>
    </row>
    <row r="370" spans="1:44" x14ac:dyDescent="0.25">
      <c r="A370" s="58">
        <f t="shared" si="117"/>
        <v>45386</v>
      </c>
      <c r="B370" s="52" t="s">
        <v>80</v>
      </c>
      <c r="C370" s="5" t="s">
        <v>8</v>
      </c>
      <c r="D370" s="6" t="s">
        <v>133</v>
      </c>
      <c r="E370" s="59"/>
      <c r="F370" s="69">
        <f>215.79+106.9+0.24</f>
        <v>322.93</v>
      </c>
      <c r="G370" s="61"/>
      <c r="H370" s="62"/>
      <c r="I370" s="59">
        <f t="shared" ref="I370" si="120">E370+G370</f>
        <v>0</v>
      </c>
      <c r="J370" s="69">
        <f t="shared" si="114"/>
        <v>322.93</v>
      </c>
      <c r="K370" s="7">
        <f t="shared" ref="K370:L370" si="121">K369</f>
        <v>942.72</v>
      </c>
      <c r="L370" s="7">
        <f t="shared" si="121"/>
        <v>37122.160000000003</v>
      </c>
      <c r="M370" s="70">
        <f t="shared" si="116"/>
        <v>304432.56959999999</v>
      </c>
      <c r="N370" s="65">
        <f t="shared" si="113"/>
        <v>-14005.432399999991</v>
      </c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66">
        <f t="shared" si="91"/>
        <v>-12025.913200000003</v>
      </c>
      <c r="AM370" s="67">
        <f t="shared" si="92"/>
        <v>-1979.5191999999879</v>
      </c>
      <c r="AN370" s="68">
        <f t="shared" si="93"/>
        <v>0</v>
      </c>
    </row>
    <row r="371" spans="1:44" x14ac:dyDescent="0.25">
      <c r="A371" s="58">
        <f t="shared" si="117"/>
        <v>45386</v>
      </c>
      <c r="B371" s="52" t="s">
        <v>80</v>
      </c>
      <c r="C371" s="5" t="s">
        <v>7</v>
      </c>
      <c r="D371" s="6" t="s">
        <v>157</v>
      </c>
      <c r="E371" s="59"/>
      <c r="F371" s="69">
        <v>939.35</v>
      </c>
      <c r="G371" s="61"/>
      <c r="H371" s="62"/>
      <c r="I371" s="59">
        <f>E371+G371</f>
        <v>0</v>
      </c>
      <c r="J371" s="69">
        <f t="shared" si="114"/>
        <v>939.35</v>
      </c>
      <c r="K371" s="7">
        <f t="shared" ref="K371:L371" si="122">K370</f>
        <v>942.72</v>
      </c>
      <c r="L371" s="7">
        <f t="shared" si="122"/>
        <v>37122.160000000003</v>
      </c>
      <c r="M371" s="70">
        <f t="shared" si="116"/>
        <v>885544.03200000001</v>
      </c>
      <c r="N371" s="65">
        <f t="shared" si="113"/>
        <v>-34981.394000000088</v>
      </c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66">
        <f t="shared" si="91"/>
        <v>-34981.394000000008</v>
      </c>
      <c r="AM371" s="67">
        <f t="shared" si="92"/>
        <v>-8.0035533756017685E-11</v>
      </c>
      <c r="AN371" s="68">
        <f t="shared" si="93"/>
        <v>0</v>
      </c>
    </row>
    <row r="372" spans="1:44" x14ac:dyDescent="0.25">
      <c r="A372" s="58">
        <f t="shared" ref="A372" si="123">A369</f>
        <v>45386</v>
      </c>
      <c r="B372" s="52" t="s">
        <v>80</v>
      </c>
      <c r="C372" s="5" t="s">
        <v>142</v>
      </c>
      <c r="D372" s="6" t="s">
        <v>143</v>
      </c>
      <c r="E372" s="59"/>
      <c r="F372" s="69">
        <v>355.74</v>
      </c>
      <c r="G372" s="61"/>
      <c r="H372" s="62"/>
      <c r="I372" s="59">
        <f t="shared" ref="I372:I374" si="124">E372+G372</f>
        <v>0</v>
      </c>
      <c r="J372" s="69">
        <f t="shared" si="114"/>
        <v>355.74</v>
      </c>
      <c r="K372" s="7">
        <f t="shared" ref="K372:L372" si="125">K369</f>
        <v>942.72</v>
      </c>
      <c r="L372" s="7">
        <f t="shared" si="125"/>
        <v>37122.160000000003</v>
      </c>
      <c r="M372" s="70">
        <f t="shared" si="116"/>
        <v>335363.21280000004</v>
      </c>
      <c r="N372" s="65">
        <f t="shared" si="113"/>
        <v>23089.159199999995</v>
      </c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66">
        <f t="shared" si="91"/>
        <v>-13247.757600000004</v>
      </c>
      <c r="AM372" s="67">
        <f t="shared" si="92"/>
        <v>36336.916799999999</v>
      </c>
      <c r="AN372" s="68">
        <f t="shared" si="93"/>
        <v>0</v>
      </c>
    </row>
    <row r="373" spans="1:44" x14ac:dyDescent="0.25">
      <c r="A373" s="72">
        <f>A371</f>
        <v>45386</v>
      </c>
      <c r="B373" s="53" t="s">
        <v>82</v>
      </c>
      <c r="C373" s="38" t="s">
        <v>81</v>
      </c>
      <c r="D373" s="39" t="s">
        <v>6</v>
      </c>
      <c r="E373" s="73">
        <v>10812224</v>
      </c>
      <c r="F373" s="74"/>
      <c r="G373" s="73"/>
      <c r="H373" s="74"/>
      <c r="I373" s="73">
        <f t="shared" si="124"/>
        <v>10812224</v>
      </c>
      <c r="J373" s="74">
        <f t="shared" si="114"/>
        <v>0</v>
      </c>
      <c r="K373" s="40">
        <f>K371</f>
        <v>942.72</v>
      </c>
      <c r="L373" s="40">
        <f>L371</f>
        <v>37122.160000000003</v>
      </c>
      <c r="M373" s="75">
        <f t="shared" si="116"/>
        <v>10812224</v>
      </c>
      <c r="N373" s="76">
        <f t="shared" si="113"/>
        <v>0</v>
      </c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  <c r="AH373" s="77"/>
      <c r="AI373" s="77"/>
      <c r="AJ373" s="77"/>
      <c r="AK373" s="77"/>
      <c r="AL373" s="78">
        <f t="shared" si="91"/>
        <v>0</v>
      </c>
      <c r="AM373" s="79">
        <f t="shared" si="92"/>
        <v>0</v>
      </c>
      <c r="AN373" s="80">
        <f t="shared" si="93"/>
        <v>0</v>
      </c>
      <c r="AO373" s="81"/>
    </row>
    <row r="374" spans="1:44" x14ac:dyDescent="0.25">
      <c r="A374" s="58">
        <v>45388</v>
      </c>
      <c r="B374" s="52" t="s">
        <v>80</v>
      </c>
      <c r="C374" s="5" t="s">
        <v>5</v>
      </c>
      <c r="D374" s="6" t="s">
        <v>6</v>
      </c>
      <c r="E374" s="59">
        <v>4001535</v>
      </c>
      <c r="F374" s="69"/>
      <c r="G374" s="59"/>
      <c r="H374" s="69">
        <v>0.66</v>
      </c>
      <c r="I374" s="59">
        <f t="shared" si="124"/>
        <v>4001535</v>
      </c>
      <c r="J374" s="69">
        <f t="shared" si="114"/>
        <v>0.66</v>
      </c>
      <c r="K374" s="37">
        <f>VLOOKUP($A374+1,MarketData!$D:$ZZ,MATCH(K$1,MarketData!$D$1:$ZZ$1,0))</f>
        <v>942.72</v>
      </c>
      <c r="L374" s="37">
        <f>VLOOKUP($A374,MarketData!$D:$ZZ,MATCH(L$1,MarketData!$D$1:$ZZ$1,0))</f>
        <v>37136.49</v>
      </c>
      <c r="M374" s="70">
        <f t="shared" si="116"/>
        <v>4002157.1952</v>
      </c>
      <c r="N374" s="65">
        <f>M374-SUMIFS(Total,Cuenta,C374,Linea,D374,Fecha,INDEX(Fecha,MATCH(A374-1,Fecha,1)))</f>
        <v>-18186</v>
      </c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>
        <v>-18186</v>
      </c>
      <c r="AE374" s="29"/>
      <c r="AF374" s="29"/>
      <c r="AG374" s="29"/>
      <c r="AH374" s="29"/>
      <c r="AI374" s="29"/>
      <c r="AJ374" s="29"/>
      <c r="AK374" s="29"/>
      <c r="AL374" s="66">
        <f t="shared" si="91"/>
        <v>0</v>
      </c>
      <c r="AM374" s="67">
        <f t="shared" si="92"/>
        <v>0</v>
      </c>
      <c r="AN374" s="68">
        <f t="shared" si="93"/>
        <v>0</v>
      </c>
    </row>
    <row r="375" spans="1:44" x14ac:dyDescent="0.25">
      <c r="A375" s="58">
        <f>A376</f>
        <v>45388</v>
      </c>
      <c r="B375" s="52" t="s">
        <v>80</v>
      </c>
      <c r="C375" s="5" t="s">
        <v>5</v>
      </c>
      <c r="D375" s="6" t="s">
        <v>65</v>
      </c>
      <c r="E375" s="59">
        <v>14996860</v>
      </c>
      <c r="F375" s="69"/>
      <c r="G375" s="61">
        <v>-15000000</v>
      </c>
      <c r="H375" s="62"/>
      <c r="I375" s="59">
        <f>E375+G375</f>
        <v>-3140</v>
      </c>
      <c r="J375" s="69">
        <f>F375+H375</f>
        <v>0</v>
      </c>
      <c r="K375" s="7">
        <f>K376</f>
        <v>942.72</v>
      </c>
      <c r="L375" s="7">
        <f>L376</f>
        <v>37136.49</v>
      </c>
      <c r="M375" s="70">
        <f>I375+J375*K375</f>
        <v>-3140</v>
      </c>
      <c r="N375" s="65">
        <f t="shared" ref="N375:N383" si="126">M375-SUMIFS(Total,Cuenta,C375,Linea,D375,Fecha,INDEX(Fecha,MATCH(A375-1,Fecha,1)))</f>
        <v>-3140</v>
      </c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>
        <v>-3140</v>
      </c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66">
        <f t="shared" si="91"/>
        <v>0</v>
      </c>
      <c r="AM375" s="67">
        <f t="shared" si="92"/>
        <v>0</v>
      </c>
      <c r="AN375" s="68">
        <f t="shared" si="93"/>
        <v>0</v>
      </c>
    </row>
    <row r="376" spans="1:44" x14ac:dyDescent="0.25">
      <c r="A376" s="58">
        <f>A374</f>
        <v>45388</v>
      </c>
      <c r="B376" s="52" t="s">
        <v>80</v>
      </c>
      <c r="C376" s="5" t="s">
        <v>5</v>
      </c>
      <c r="D376" s="6" t="s">
        <v>20</v>
      </c>
      <c r="E376" s="59">
        <f>9978412-33000</f>
        <v>9945412</v>
      </c>
      <c r="F376" s="69">
        <v>8000</v>
      </c>
      <c r="G376" s="61">
        <v>-10000000</v>
      </c>
      <c r="H376" s="62">
        <v>-8000</v>
      </c>
      <c r="I376" s="59">
        <f>E376+G376</f>
        <v>-54588</v>
      </c>
      <c r="J376" s="69">
        <f t="shared" ref="J376:J384" si="127">F376+H376</f>
        <v>0</v>
      </c>
      <c r="K376" s="7">
        <f>K374</f>
        <v>942.72</v>
      </c>
      <c r="L376" s="7">
        <f>L374</f>
        <v>37136.49</v>
      </c>
      <c r="M376" s="70">
        <f>I376+J376*K376</f>
        <v>-54588</v>
      </c>
      <c r="N376" s="65">
        <f t="shared" si="126"/>
        <v>-13648</v>
      </c>
      <c r="O376" s="29"/>
      <c r="P376" s="29"/>
      <c r="Q376" s="29"/>
      <c r="R376" s="29"/>
      <c r="S376" s="29"/>
      <c r="T376" s="29"/>
      <c r="U376" s="29"/>
      <c r="V376" s="29">
        <v>65360</v>
      </c>
      <c r="W376" s="29"/>
      <c r="X376" s="29"/>
      <c r="Y376" s="29">
        <v>-33000</v>
      </c>
      <c r="Z376" s="29"/>
      <c r="AA376" s="29">
        <v>-1590</v>
      </c>
      <c r="AB376" s="29">
        <v>-24310</v>
      </c>
      <c r="AC376" s="29">
        <f>-7601-5333-7174</f>
        <v>-20108</v>
      </c>
      <c r="AD376" s="29"/>
      <c r="AE376" s="29"/>
      <c r="AF376" s="29"/>
      <c r="AG376" s="29"/>
      <c r="AH376" s="29"/>
      <c r="AI376" s="29"/>
      <c r="AJ376" s="29"/>
      <c r="AK376" s="29"/>
      <c r="AL376" s="66">
        <f t="shared" si="91"/>
        <v>0</v>
      </c>
      <c r="AM376" s="67">
        <f t="shared" si="92"/>
        <v>0</v>
      </c>
      <c r="AN376" s="68">
        <f t="shared" si="93"/>
        <v>0</v>
      </c>
    </row>
    <row r="377" spans="1:44" x14ac:dyDescent="0.25">
      <c r="A377" s="58">
        <f>A376</f>
        <v>45388</v>
      </c>
      <c r="B377" s="52" t="s">
        <v>80</v>
      </c>
      <c r="C377" s="5" t="s">
        <v>8</v>
      </c>
      <c r="D377" s="6" t="s">
        <v>141</v>
      </c>
      <c r="E377" s="59">
        <v>7959014</v>
      </c>
      <c r="F377" s="69"/>
      <c r="G377" s="61"/>
      <c r="H377" s="62"/>
      <c r="I377" s="59">
        <f t="shared" ref="I377:I378" si="128">E377+G377</f>
        <v>7959014</v>
      </c>
      <c r="J377" s="69">
        <f t="shared" si="127"/>
        <v>0</v>
      </c>
      <c r="K377" s="7">
        <f>K376</f>
        <v>942.72</v>
      </c>
      <c r="L377" s="7">
        <f>L376</f>
        <v>37136.49</v>
      </c>
      <c r="M377" s="70">
        <f t="shared" ref="M377:M384" si="129">I377+J377*K377</f>
        <v>7959014</v>
      </c>
      <c r="N377" s="65">
        <f t="shared" si="126"/>
        <v>1583</v>
      </c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66">
        <f t="shared" si="91"/>
        <v>0</v>
      </c>
      <c r="AM377" s="67">
        <f t="shared" si="92"/>
        <v>1583</v>
      </c>
      <c r="AN377" s="68">
        <f t="shared" si="93"/>
        <v>0</v>
      </c>
    </row>
    <row r="378" spans="1:44" x14ac:dyDescent="0.25">
      <c r="A378" s="58">
        <f t="shared" ref="A378:A381" si="130">A377</f>
        <v>45388</v>
      </c>
      <c r="B378" s="52" t="s">
        <v>80</v>
      </c>
      <c r="C378" s="5" t="s">
        <v>8</v>
      </c>
      <c r="D378" s="6" t="s">
        <v>139</v>
      </c>
      <c r="E378" s="59">
        <v>2050102</v>
      </c>
      <c r="F378" s="69"/>
      <c r="G378" s="61"/>
      <c r="H378" s="62"/>
      <c r="I378" s="59">
        <f t="shared" si="128"/>
        <v>2050102</v>
      </c>
      <c r="J378" s="69">
        <f t="shared" si="127"/>
        <v>0</v>
      </c>
      <c r="K378" s="7">
        <f t="shared" ref="K378:L379" si="131">K377</f>
        <v>942.72</v>
      </c>
      <c r="L378" s="7">
        <f t="shared" si="131"/>
        <v>37136.49</v>
      </c>
      <c r="M378" s="70">
        <f t="shared" si="129"/>
        <v>2050102</v>
      </c>
      <c r="N378" s="65">
        <f t="shared" si="126"/>
        <v>22250</v>
      </c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66">
        <f t="shared" si="91"/>
        <v>0</v>
      </c>
      <c r="AM378" s="67">
        <f t="shared" si="92"/>
        <v>22250</v>
      </c>
      <c r="AN378" s="68">
        <f t="shared" si="93"/>
        <v>0</v>
      </c>
    </row>
    <row r="379" spans="1:44" x14ac:dyDescent="0.25">
      <c r="A379" s="58">
        <f t="shared" si="130"/>
        <v>45388</v>
      </c>
      <c r="B379" s="52" t="s">
        <v>80</v>
      </c>
      <c r="C379" s="5" t="s">
        <v>8</v>
      </c>
      <c r="D379" s="6" t="s">
        <v>140</v>
      </c>
      <c r="E379" s="59">
        <v>700158</v>
      </c>
      <c r="F379" s="69"/>
      <c r="G379" s="61"/>
      <c r="H379" s="62"/>
      <c r="I379" s="59">
        <f>E379+G379</f>
        <v>700158</v>
      </c>
      <c r="J379" s="69">
        <f t="shared" si="127"/>
        <v>0</v>
      </c>
      <c r="K379" s="7">
        <f t="shared" si="131"/>
        <v>942.72</v>
      </c>
      <c r="L379" s="7">
        <f>L378</f>
        <v>37136.49</v>
      </c>
      <c r="M379" s="70">
        <f t="shared" si="129"/>
        <v>700158</v>
      </c>
      <c r="N379" s="65">
        <f t="shared" si="126"/>
        <v>4219</v>
      </c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66">
        <f t="shared" si="91"/>
        <v>0</v>
      </c>
      <c r="AM379" s="67">
        <f t="shared" si="92"/>
        <v>4219</v>
      </c>
      <c r="AN379" s="68">
        <f t="shared" si="93"/>
        <v>0</v>
      </c>
      <c r="AR379" s="58"/>
    </row>
    <row r="380" spans="1:44" x14ac:dyDescent="0.25">
      <c r="A380" s="58">
        <f t="shared" si="130"/>
        <v>45388</v>
      </c>
      <c r="B380" s="52" t="s">
        <v>80</v>
      </c>
      <c r="C380" s="5" t="s">
        <v>8</v>
      </c>
      <c r="D380" s="6" t="s">
        <v>133</v>
      </c>
      <c r="E380" s="59"/>
      <c r="F380" s="69">
        <f>217.03+106.23+0.25</f>
        <v>323.51</v>
      </c>
      <c r="G380" s="61"/>
      <c r="H380" s="62"/>
      <c r="I380" s="59">
        <f t="shared" ref="I380" si="132">E380+G380</f>
        <v>0</v>
      </c>
      <c r="J380" s="69">
        <f t="shared" si="127"/>
        <v>323.51</v>
      </c>
      <c r="K380" s="7">
        <f t="shared" ref="K380:L380" si="133">K379</f>
        <v>942.72</v>
      </c>
      <c r="L380" s="7">
        <f t="shared" si="133"/>
        <v>37136.49</v>
      </c>
      <c r="M380" s="70">
        <f t="shared" si="129"/>
        <v>304979.34720000002</v>
      </c>
      <c r="N380" s="65">
        <f t="shared" si="126"/>
        <v>546.77760000003036</v>
      </c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66">
        <f t="shared" ref="AL380:AL409" si="134">J380*(K380-K371)</f>
        <v>0</v>
      </c>
      <c r="AM380" s="67">
        <f t="shared" si="92"/>
        <v>546.77760000003036</v>
      </c>
      <c r="AN380" s="68">
        <f t="shared" si="93"/>
        <v>0</v>
      </c>
    </row>
    <row r="381" spans="1:44" x14ac:dyDescent="0.25">
      <c r="A381" s="58">
        <f t="shared" si="130"/>
        <v>45388</v>
      </c>
      <c r="B381" s="52" t="s">
        <v>80</v>
      </c>
      <c r="C381" s="5" t="s">
        <v>7</v>
      </c>
      <c r="D381" s="6" t="s">
        <v>157</v>
      </c>
      <c r="E381" s="59"/>
      <c r="F381" s="69">
        <v>939.28</v>
      </c>
      <c r="G381" s="61"/>
      <c r="H381" s="62"/>
      <c r="I381" s="59">
        <f>E381+G381</f>
        <v>0</v>
      </c>
      <c r="J381" s="69">
        <f t="shared" si="127"/>
        <v>939.28</v>
      </c>
      <c r="K381" s="7">
        <f t="shared" ref="K381:L381" si="135">K380</f>
        <v>942.72</v>
      </c>
      <c r="L381" s="7">
        <f t="shared" si="135"/>
        <v>37136.49</v>
      </c>
      <c r="M381" s="70">
        <f t="shared" si="129"/>
        <v>885478.0416</v>
      </c>
      <c r="N381" s="65">
        <f t="shared" si="126"/>
        <v>-65.990400000009686</v>
      </c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66">
        <f t="shared" si="134"/>
        <v>0</v>
      </c>
      <c r="AM381" s="67">
        <f t="shared" si="92"/>
        <v>-65.990400000009686</v>
      </c>
      <c r="AN381" s="68">
        <f t="shared" si="93"/>
        <v>0</v>
      </c>
    </row>
    <row r="382" spans="1:44" x14ac:dyDescent="0.25">
      <c r="A382" s="58">
        <f t="shared" ref="A382" si="136">A379</f>
        <v>45388</v>
      </c>
      <c r="B382" s="52" t="s">
        <v>80</v>
      </c>
      <c r="C382" s="5" t="s">
        <v>142</v>
      </c>
      <c r="D382" s="6" t="s">
        <v>143</v>
      </c>
      <c r="E382" s="59"/>
      <c r="F382" s="69">
        <v>362.15</v>
      </c>
      <c r="G382" s="61"/>
      <c r="H382" s="62"/>
      <c r="I382" s="59">
        <f t="shared" ref="I382:I384" si="137">E382+G382</f>
        <v>0</v>
      </c>
      <c r="J382" s="69">
        <f t="shared" si="127"/>
        <v>362.15</v>
      </c>
      <c r="K382" s="7">
        <f t="shared" ref="K382:L382" si="138">K379</f>
        <v>942.72</v>
      </c>
      <c r="L382" s="7">
        <f t="shared" si="138"/>
        <v>37136.49</v>
      </c>
      <c r="M382" s="70">
        <f t="shared" si="129"/>
        <v>341406.04800000001</v>
      </c>
      <c r="N382" s="65">
        <f t="shared" si="126"/>
        <v>6042.8351999999722</v>
      </c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66">
        <f t="shared" si="134"/>
        <v>0</v>
      </c>
      <c r="AM382" s="67">
        <f t="shared" si="92"/>
        <v>6042.8351999999722</v>
      </c>
      <c r="AN382" s="68">
        <f t="shared" si="93"/>
        <v>0</v>
      </c>
    </row>
    <row r="383" spans="1:44" x14ac:dyDescent="0.25">
      <c r="A383" s="72">
        <f>A381</f>
        <v>45388</v>
      </c>
      <c r="B383" s="53" t="s">
        <v>82</v>
      </c>
      <c r="C383" s="38" t="s">
        <v>81</v>
      </c>
      <c r="D383" s="39" t="s">
        <v>6</v>
      </c>
      <c r="E383" s="73">
        <v>10812224</v>
      </c>
      <c r="F383" s="74"/>
      <c r="G383" s="73"/>
      <c r="H383" s="74"/>
      <c r="I383" s="73">
        <f t="shared" si="137"/>
        <v>10812224</v>
      </c>
      <c r="J383" s="74">
        <f t="shared" si="127"/>
        <v>0</v>
      </c>
      <c r="K383" s="40">
        <f>K381</f>
        <v>942.72</v>
      </c>
      <c r="L383" s="40">
        <f>L381</f>
        <v>37136.49</v>
      </c>
      <c r="M383" s="75">
        <f t="shared" si="129"/>
        <v>10812224</v>
      </c>
      <c r="N383" s="76">
        <f t="shared" si="126"/>
        <v>0</v>
      </c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  <c r="AH383" s="77"/>
      <c r="AI383" s="77"/>
      <c r="AJ383" s="77"/>
      <c r="AK383" s="77"/>
      <c r="AL383" s="78">
        <f t="shared" si="134"/>
        <v>0</v>
      </c>
      <c r="AM383" s="79">
        <f t="shared" si="92"/>
        <v>0</v>
      </c>
      <c r="AN383" s="80">
        <f t="shared" si="93"/>
        <v>0</v>
      </c>
      <c r="AO383" s="81"/>
    </row>
    <row r="384" spans="1:44" x14ac:dyDescent="0.25">
      <c r="A384" s="58">
        <v>45391</v>
      </c>
      <c r="B384" s="52" t="s">
        <v>80</v>
      </c>
      <c r="C384" s="5" t="s">
        <v>5</v>
      </c>
      <c r="D384" s="6" t="s">
        <v>6</v>
      </c>
      <c r="E384" s="59">
        <v>3889678</v>
      </c>
      <c r="F384" s="69"/>
      <c r="G384" s="59"/>
      <c r="H384" s="69">
        <v>0.66</v>
      </c>
      <c r="I384" s="59">
        <f t="shared" si="137"/>
        <v>3889678</v>
      </c>
      <c r="J384" s="69">
        <f t="shared" si="127"/>
        <v>0.66</v>
      </c>
      <c r="K384" s="37">
        <f>VLOOKUP($A384+1,MarketData!$D:$ZZ,MATCH(K$1,MarketData!$D$1:$ZZ$1,0))</f>
        <v>940.61</v>
      </c>
      <c r="L384" s="37">
        <f>VLOOKUP($A384,MarketData!$D:$ZZ,MATCH(L$1,MarketData!$D$1:$ZZ$1,0))</f>
        <v>37158</v>
      </c>
      <c r="M384" s="70">
        <f t="shared" si="129"/>
        <v>3890298.8026000001</v>
      </c>
      <c r="N384" s="65">
        <f>M384-SUMIFS(Total,Cuenta,C384,Linea,D384,Fecha,INDEX(Fecha,MATCH(A384-1,Fecha,1)))</f>
        <v>-111858.3925999999</v>
      </c>
      <c r="O384" s="29"/>
      <c r="P384" s="29"/>
      <c r="Q384" s="29"/>
      <c r="R384" s="29"/>
      <c r="S384" s="29">
        <f>-52462-15000</f>
        <v>-67462</v>
      </c>
      <c r="T384" s="29"/>
      <c r="U384" s="29"/>
      <c r="V384" s="29"/>
      <c r="W384" s="29"/>
      <c r="X384" s="29"/>
      <c r="Y384" s="29"/>
      <c r="Z384" s="29">
        <v>-28515</v>
      </c>
      <c r="AA384" s="29"/>
      <c r="AB384" s="29"/>
      <c r="AC384" s="29"/>
      <c r="AD384" s="29"/>
      <c r="AE384" s="29">
        <v>-15880</v>
      </c>
      <c r="AF384" s="29"/>
      <c r="AG384" s="29"/>
      <c r="AH384" s="29"/>
      <c r="AI384" s="29"/>
      <c r="AJ384" s="29"/>
      <c r="AK384" s="29"/>
      <c r="AL384" s="66">
        <f t="shared" si="134"/>
        <v>-1.3926000000000092</v>
      </c>
      <c r="AM384" s="67">
        <f t="shared" si="92"/>
        <v>0</v>
      </c>
      <c r="AN384" s="68">
        <f t="shared" si="93"/>
        <v>0</v>
      </c>
    </row>
    <row r="385" spans="1:44" x14ac:dyDescent="0.25">
      <c r="A385" s="58">
        <f>A386</f>
        <v>45391</v>
      </c>
      <c r="B385" s="52" t="s">
        <v>80</v>
      </c>
      <c r="C385" s="5" t="s">
        <v>5</v>
      </c>
      <c r="D385" s="6" t="s">
        <v>65</v>
      </c>
      <c r="E385" s="59">
        <v>14996860</v>
      </c>
      <c r="F385" s="69"/>
      <c r="G385" s="61">
        <v>-15000000</v>
      </c>
      <c r="H385" s="62"/>
      <c r="I385" s="59">
        <f>E385+G385</f>
        <v>-3140</v>
      </c>
      <c r="J385" s="69">
        <f>F385+H385</f>
        <v>0</v>
      </c>
      <c r="K385" s="7">
        <f>K386</f>
        <v>940.61</v>
      </c>
      <c r="L385" s="7">
        <f>L386</f>
        <v>37158</v>
      </c>
      <c r="M385" s="70">
        <f>I385+J385*K385</f>
        <v>-3140</v>
      </c>
      <c r="N385" s="65">
        <f t="shared" ref="N385:N393" si="139">M385-SUMIFS(Total,Cuenta,C385,Linea,D385,Fecha,INDEX(Fecha,MATCH(A385-1,Fecha,1)))</f>
        <v>0</v>
      </c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66">
        <f t="shared" si="134"/>
        <v>0</v>
      </c>
      <c r="AM385" s="67">
        <f t="shared" si="92"/>
        <v>0</v>
      </c>
      <c r="AN385" s="68">
        <f t="shared" si="93"/>
        <v>0</v>
      </c>
    </row>
    <row r="386" spans="1:44" x14ac:dyDescent="0.25">
      <c r="A386" s="58">
        <f>A384</f>
        <v>45391</v>
      </c>
      <c r="B386" s="52" t="s">
        <v>80</v>
      </c>
      <c r="C386" s="5" t="s">
        <v>5</v>
      </c>
      <c r="D386" s="6" t="s">
        <v>20</v>
      </c>
      <c r="E386" s="59">
        <v>9776542</v>
      </c>
      <c r="F386" s="69">
        <v>8000</v>
      </c>
      <c r="G386" s="61">
        <v>-10000000</v>
      </c>
      <c r="H386" s="62">
        <v>-8000</v>
      </c>
      <c r="I386" s="59">
        <f>E386+G386</f>
        <v>-223458</v>
      </c>
      <c r="J386" s="69">
        <f t="shared" ref="J386:J394" si="140">F386+H386</f>
        <v>0</v>
      </c>
      <c r="K386" s="7">
        <f>K384</f>
        <v>940.61</v>
      </c>
      <c r="L386" s="7">
        <f>L384</f>
        <v>37158</v>
      </c>
      <c r="M386" s="70">
        <f>I386+J386*K386</f>
        <v>-223458</v>
      </c>
      <c r="N386" s="65">
        <f t="shared" si="139"/>
        <v>-168870</v>
      </c>
      <c r="O386" s="29"/>
      <c r="P386" s="29"/>
      <c r="Q386" s="29"/>
      <c r="R386" s="29"/>
      <c r="S386" s="29"/>
      <c r="T386" s="29"/>
      <c r="U386" s="29"/>
      <c r="V386" s="29">
        <v>-35000</v>
      </c>
      <c r="W386" s="29"/>
      <c r="X386" s="29">
        <v>-7620</v>
      </c>
      <c r="Y386" s="29">
        <f>-18630-61600-31300</f>
        <v>-111530</v>
      </c>
      <c r="Z386" s="29"/>
      <c r="AA386" s="29">
        <f>-3480-1790-3880-6020</f>
        <v>-15170</v>
      </c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66">
        <f t="shared" si="134"/>
        <v>0</v>
      </c>
      <c r="AM386" s="67">
        <f t="shared" si="92"/>
        <v>0</v>
      </c>
      <c r="AN386" s="68">
        <f t="shared" si="93"/>
        <v>450</v>
      </c>
    </row>
    <row r="387" spans="1:44" x14ac:dyDescent="0.25">
      <c r="A387" s="58">
        <f>A386</f>
        <v>45391</v>
      </c>
      <c r="B387" s="52" t="s">
        <v>80</v>
      </c>
      <c r="C387" s="5" t="s">
        <v>8</v>
      </c>
      <c r="D387" s="6" t="s">
        <v>141</v>
      </c>
      <c r="E387" s="59">
        <v>7964925</v>
      </c>
      <c r="F387" s="69"/>
      <c r="G387" s="61"/>
      <c r="H387" s="62"/>
      <c r="I387" s="59">
        <f t="shared" ref="I387:I388" si="141">E387+G387</f>
        <v>7964925</v>
      </c>
      <c r="J387" s="69">
        <f t="shared" si="140"/>
        <v>0</v>
      </c>
      <c r="K387" s="7">
        <f>K386</f>
        <v>940.61</v>
      </c>
      <c r="L387" s="7">
        <f>L386</f>
        <v>37158</v>
      </c>
      <c r="M387" s="70">
        <f t="shared" ref="M387:M394" si="142">I387+J387*K387</f>
        <v>7964925</v>
      </c>
      <c r="N387" s="65">
        <f t="shared" si="139"/>
        <v>5911</v>
      </c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66">
        <f t="shared" si="134"/>
        <v>0</v>
      </c>
      <c r="AM387" s="67">
        <f t="shared" si="92"/>
        <v>5911</v>
      </c>
      <c r="AN387" s="68">
        <f t="shared" si="93"/>
        <v>0</v>
      </c>
    </row>
    <row r="388" spans="1:44" x14ac:dyDescent="0.25">
      <c r="A388" s="58">
        <f t="shared" ref="A388:A391" si="143">A387</f>
        <v>45391</v>
      </c>
      <c r="B388" s="52" t="s">
        <v>80</v>
      </c>
      <c r="C388" s="5" t="s">
        <v>8</v>
      </c>
      <c r="D388" s="6" t="s">
        <v>139</v>
      </c>
      <c r="E388" s="59">
        <v>2045046</v>
      </c>
      <c r="F388" s="69"/>
      <c r="G388" s="61"/>
      <c r="H388" s="62"/>
      <c r="I388" s="59">
        <f t="shared" si="141"/>
        <v>2045046</v>
      </c>
      <c r="J388" s="69">
        <f t="shared" si="140"/>
        <v>0</v>
      </c>
      <c r="K388" s="7">
        <f t="shared" ref="K388:L388" si="144">K387</f>
        <v>940.61</v>
      </c>
      <c r="L388" s="7">
        <f t="shared" si="144"/>
        <v>37158</v>
      </c>
      <c r="M388" s="70">
        <f t="shared" si="142"/>
        <v>2045046</v>
      </c>
      <c r="N388" s="65">
        <f t="shared" si="139"/>
        <v>-5056</v>
      </c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66">
        <f t="shared" si="134"/>
        <v>0</v>
      </c>
      <c r="AM388" s="67">
        <f t="shared" si="92"/>
        <v>-5056</v>
      </c>
      <c r="AN388" s="68">
        <f t="shared" si="93"/>
        <v>0</v>
      </c>
    </row>
    <row r="389" spans="1:44" x14ac:dyDescent="0.25">
      <c r="A389" s="58">
        <f t="shared" si="143"/>
        <v>45391</v>
      </c>
      <c r="B389" s="52" t="s">
        <v>80</v>
      </c>
      <c r="C389" s="5" t="s">
        <v>8</v>
      </c>
      <c r="D389" s="6" t="s">
        <v>140</v>
      </c>
      <c r="E389" s="59">
        <v>698414</v>
      </c>
      <c r="F389" s="69"/>
      <c r="G389" s="61"/>
      <c r="H389" s="62"/>
      <c r="I389" s="59">
        <f>E389+G389</f>
        <v>698414</v>
      </c>
      <c r="J389" s="69">
        <f t="shared" si="140"/>
        <v>0</v>
      </c>
      <c r="K389" s="7">
        <f t="shared" ref="K389" si="145">K388</f>
        <v>940.61</v>
      </c>
      <c r="L389" s="7">
        <f>L388</f>
        <v>37158</v>
      </c>
      <c r="M389" s="70">
        <f t="shared" si="142"/>
        <v>698414</v>
      </c>
      <c r="N389" s="65">
        <f t="shared" si="139"/>
        <v>-1744</v>
      </c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66">
        <f t="shared" si="134"/>
        <v>0</v>
      </c>
      <c r="AM389" s="67">
        <f t="shared" si="92"/>
        <v>-1744</v>
      </c>
      <c r="AN389" s="68">
        <f t="shared" si="93"/>
        <v>0</v>
      </c>
      <c r="AR389" s="58"/>
    </row>
    <row r="390" spans="1:44" x14ac:dyDescent="0.25">
      <c r="A390" s="58">
        <f t="shared" si="143"/>
        <v>45391</v>
      </c>
      <c r="B390" s="52" t="s">
        <v>80</v>
      </c>
      <c r="C390" s="5" t="s">
        <v>8</v>
      </c>
      <c r="D390" s="6" t="s">
        <v>133</v>
      </c>
      <c r="E390" s="59"/>
      <c r="F390" s="69">
        <f>217.8+107.7+0.25</f>
        <v>325.75</v>
      </c>
      <c r="G390" s="61"/>
      <c r="H390" s="62"/>
      <c r="I390" s="59">
        <f t="shared" ref="I390" si="146">E390+G390</f>
        <v>0</v>
      </c>
      <c r="J390" s="69">
        <f t="shared" si="140"/>
        <v>325.75</v>
      </c>
      <c r="K390" s="7">
        <f t="shared" ref="K390:L390" si="147">K389</f>
        <v>940.61</v>
      </c>
      <c r="L390" s="7">
        <f t="shared" si="147"/>
        <v>37158</v>
      </c>
      <c r="M390" s="70">
        <f t="shared" si="142"/>
        <v>306403.70750000002</v>
      </c>
      <c r="N390" s="65">
        <f t="shared" si="139"/>
        <v>1424.3603000000003</v>
      </c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66">
        <f t="shared" si="134"/>
        <v>-687.33250000000442</v>
      </c>
      <c r="AM390" s="67">
        <f t="shared" si="92"/>
        <v>2111.6928000000048</v>
      </c>
      <c r="AN390" s="68">
        <f t="shared" si="93"/>
        <v>0</v>
      </c>
    </row>
    <row r="391" spans="1:44" x14ac:dyDescent="0.25">
      <c r="A391" s="58">
        <f t="shared" si="143"/>
        <v>45391</v>
      </c>
      <c r="B391" s="52" t="s">
        <v>80</v>
      </c>
      <c r="C391" s="5" t="s">
        <v>7</v>
      </c>
      <c r="D391" s="6" t="s">
        <v>157</v>
      </c>
      <c r="E391" s="59"/>
      <c r="F391" s="69">
        <v>939.28</v>
      </c>
      <c r="G391" s="61"/>
      <c r="H391" s="62"/>
      <c r="I391" s="59">
        <f>E391+G391</f>
        <v>0</v>
      </c>
      <c r="J391" s="69">
        <f t="shared" si="140"/>
        <v>939.28</v>
      </c>
      <c r="K391" s="7">
        <f t="shared" ref="K391:L391" si="148">K390</f>
        <v>940.61</v>
      </c>
      <c r="L391" s="7">
        <f t="shared" si="148"/>
        <v>37158</v>
      </c>
      <c r="M391" s="70">
        <f t="shared" si="142"/>
        <v>883496.16079999995</v>
      </c>
      <c r="N391" s="65">
        <f t="shared" si="139"/>
        <v>-1981.8808000000427</v>
      </c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66">
        <f t="shared" si="134"/>
        <v>-1981.8808000000129</v>
      </c>
      <c r="AM391" s="67">
        <f t="shared" si="92"/>
        <v>-2.97859514830634E-11</v>
      </c>
      <c r="AN391" s="68">
        <f t="shared" si="93"/>
        <v>0</v>
      </c>
    </row>
    <row r="392" spans="1:44" x14ac:dyDescent="0.25">
      <c r="A392" s="58">
        <f t="shared" ref="A392" si="149">A389</f>
        <v>45391</v>
      </c>
      <c r="B392" s="52" t="s">
        <v>80</v>
      </c>
      <c r="C392" s="5" t="s">
        <v>142</v>
      </c>
      <c r="D392" s="6" t="s">
        <v>143</v>
      </c>
      <c r="E392" s="59"/>
      <c r="F392" s="69">
        <v>346</v>
      </c>
      <c r="G392" s="61"/>
      <c r="H392" s="62"/>
      <c r="I392" s="59">
        <f t="shared" ref="I392:I394" si="150">E392+G392</f>
        <v>0</v>
      </c>
      <c r="J392" s="69">
        <f t="shared" si="140"/>
        <v>346</v>
      </c>
      <c r="K392" s="7">
        <f t="shared" ref="K392:L392" si="151">K389</f>
        <v>940.61</v>
      </c>
      <c r="L392" s="7">
        <f t="shared" si="151"/>
        <v>37158</v>
      </c>
      <c r="M392" s="70">
        <f t="shared" si="142"/>
        <v>325451.06</v>
      </c>
      <c r="N392" s="65">
        <f t="shared" si="139"/>
        <v>-15954.988000000012</v>
      </c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66">
        <f t="shared" si="134"/>
        <v>-730.06000000000472</v>
      </c>
      <c r="AM392" s="67">
        <f t="shared" si="92"/>
        <v>-15224.928000000007</v>
      </c>
      <c r="AN392" s="68">
        <f t="shared" si="93"/>
        <v>0</v>
      </c>
    </row>
    <row r="393" spans="1:44" x14ac:dyDescent="0.25">
      <c r="A393" s="72">
        <f>A391</f>
        <v>45391</v>
      </c>
      <c r="B393" s="53" t="s">
        <v>82</v>
      </c>
      <c r="C393" s="38" t="s">
        <v>81</v>
      </c>
      <c r="D393" s="39" t="s">
        <v>6</v>
      </c>
      <c r="E393" s="73">
        <v>10812224</v>
      </c>
      <c r="F393" s="74"/>
      <c r="G393" s="73"/>
      <c r="H393" s="74"/>
      <c r="I393" s="73">
        <f t="shared" si="150"/>
        <v>10812224</v>
      </c>
      <c r="J393" s="74">
        <f t="shared" si="140"/>
        <v>0</v>
      </c>
      <c r="K393" s="40">
        <f>K391</f>
        <v>940.61</v>
      </c>
      <c r="L393" s="40">
        <f>L391</f>
        <v>37158</v>
      </c>
      <c r="M393" s="75">
        <f t="shared" si="142"/>
        <v>10812224</v>
      </c>
      <c r="N393" s="76">
        <f t="shared" si="139"/>
        <v>0</v>
      </c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8">
        <f t="shared" si="134"/>
        <v>0</v>
      </c>
      <c r="AM393" s="79">
        <f t="shared" si="92"/>
        <v>0</v>
      </c>
      <c r="AN393" s="80">
        <f t="shared" si="93"/>
        <v>0</v>
      </c>
      <c r="AO393" s="81"/>
    </row>
    <row r="394" spans="1:44" x14ac:dyDescent="0.25">
      <c r="A394" s="58">
        <v>45394</v>
      </c>
      <c r="B394" s="52" t="s">
        <v>80</v>
      </c>
      <c r="C394" s="5" t="s">
        <v>5</v>
      </c>
      <c r="D394" s="6" t="s">
        <v>6</v>
      </c>
      <c r="E394" s="59">
        <f>3407516+500000</f>
        <v>3907516</v>
      </c>
      <c r="F394" s="69"/>
      <c r="G394" s="59"/>
      <c r="H394" s="69">
        <v>0.66</v>
      </c>
      <c r="I394" s="59">
        <f t="shared" si="150"/>
        <v>3907516</v>
      </c>
      <c r="J394" s="69">
        <f t="shared" si="140"/>
        <v>0.66</v>
      </c>
      <c r="K394" s="37">
        <f>VLOOKUP($A394+1,MarketData!$D:$ZZ,MATCH(K$1,MarketData!$D$1:$ZZ$1,0))</f>
        <v>957.03</v>
      </c>
      <c r="L394" s="37">
        <f>VLOOKUP($A394,MarketData!$D:$ZZ,MATCH(L$1,MarketData!$D$1:$ZZ$1,0))</f>
        <v>37172.839999999997</v>
      </c>
      <c r="M394" s="70">
        <f t="shared" si="142"/>
        <v>3908147.6398</v>
      </c>
      <c r="N394" s="65">
        <f>M394-SUMIFS(Total,Cuenta,C394,Linea,D394,Fecha,INDEX(Fecha,MATCH(A394-1,Fecha,1)))</f>
        <v>17848.837199999951</v>
      </c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>
        <v>17838</v>
      </c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66">
        <f t="shared" si="134"/>
        <v>10.837199999999973</v>
      </c>
      <c r="AM394" s="67">
        <f t="shared" si="92"/>
        <v>0</v>
      </c>
      <c r="AN394" s="68">
        <f t="shared" si="93"/>
        <v>-5.0931703299283981E-11</v>
      </c>
    </row>
    <row r="395" spans="1:44" x14ac:dyDescent="0.25">
      <c r="A395" s="58">
        <f>A396</f>
        <v>45394</v>
      </c>
      <c r="B395" s="52" t="s">
        <v>80</v>
      </c>
      <c r="C395" s="5" t="s">
        <v>5</v>
      </c>
      <c r="D395" s="6" t="s">
        <v>65</v>
      </c>
      <c r="E395" s="59">
        <v>14996860</v>
      </c>
      <c r="F395" s="69"/>
      <c r="G395" s="61">
        <v>-15000000</v>
      </c>
      <c r="H395" s="62"/>
      <c r="I395" s="59">
        <f>E395+G395</f>
        <v>-3140</v>
      </c>
      <c r="J395" s="69">
        <f>F395+H395</f>
        <v>0</v>
      </c>
      <c r="K395" s="7">
        <f>K396</f>
        <v>957.03</v>
      </c>
      <c r="L395" s="7">
        <f>L396</f>
        <v>37172.839999999997</v>
      </c>
      <c r="M395" s="70">
        <f>I395+J395*K395</f>
        <v>-3140</v>
      </c>
      <c r="N395" s="65">
        <f t="shared" ref="N395:N403" si="152">M395-SUMIFS(Total,Cuenta,C395,Linea,D395,Fecha,INDEX(Fecha,MATCH(A395-1,Fecha,1)))</f>
        <v>0</v>
      </c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66">
        <f t="shared" si="134"/>
        <v>0</v>
      </c>
      <c r="AM395" s="67">
        <f t="shared" si="92"/>
        <v>0</v>
      </c>
      <c r="AN395" s="68">
        <f t="shared" si="93"/>
        <v>0</v>
      </c>
    </row>
    <row r="396" spans="1:44" x14ac:dyDescent="0.25">
      <c r="A396" s="58">
        <f>A394</f>
        <v>45394</v>
      </c>
      <c r="B396" s="52" t="s">
        <v>80</v>
      </c>
      <c r="C396" s="5" t="s">
        <v>5</v>
      </c>
      <c r="D396" s="6" t="s">
        <v>20</v>
      </c>
      <c r="E396" s="59">
        <v>9466814</v>
      </c>
      <c r="F396" s="69">
        <v>7990</v>
      </c>
      <c r="G396" s="61">
        <v>-10000000</v>
      </c>
      <c r="H396" s="62">
        <v>-8000</v>
      </c>
      <c r="I396" s="59">
        <f>E396+G396</f>
        <v>-533186</v>
      </c>
      <c r="J396" s="69">
        <f t="shared" ref="J396:J404" si="153">F396+H396</f>
        <v>-10</v>
      </c>
      <c r="K396" s="7">
        <f>K394</f>
        <v>957.03</v>
      </c>
      <c r="L396" s="7">
        <f>L394</f>
        <v>37172.839999999997</v>
      </c>
      <c r="M396" s="70">
        <f>I396+J396*K396</f>
        <v>-542756.30000000005</v>
      </c>
      <c r="N396" s="65">
        <f t="shared" si="152"/>
        <v>-319298.30000000005</v>
      </c>
      <c r="O396" s="29"/>
      <c r="P396" s="29"/>
      <c r="Q396" s="29"/>
      <c r="R396" s="29"/>
      <c r="S396" s="29"/>
      <c r="T396" s="29"/>
      <c r="U396" s="29">
        <v>-110598</v>
      </c>
      <c r="V396" s="29">
        <f>-63800-4725</f>
        <v>-68525</v>
      </c>
      <c r="W396" s="29"/>
      <c r="X396" s="29"/>
      <c r="Y396" s="29">
        <f>-50800-12830</f>
        <v>-63630</v>
      </c>
      <c r="Z396" s="29">
        <v>-53515</v>
      </c>
      <c r="AA396" s="29">
        <f>-1470-1590-1790-3140-1590-3880</f>
        <v>-13460</v>
      </c>
      <c r="AB396" s="29"/>
      <c r="AC396" s="29"/>
      <c r="AD396" s="29"/>
      <c r="AE396" s="29">
        <f>-10*949</f>
        <v>-9490</v>
      </c>
      <c r="AF396" s="29"/>
      <c r="AG396" s="29"/>
      <c r="AH396" s="29"/>
      <c r="AI396" s="29"/>
      <c r="AJ396" s="29"/>
      <c r="AK396" s="29"/>
      <c r="AL396" s="66">
        <f t="shared" si="134"/>
        <v>-164.19999999999959</v>
      </c>
      <c r="AM396" s="67">
        <f t="shared" si="92"/>
        <v>0</v>
      </c>
      <c r="AN396" s="68">
        <f t="shared" si="93"/>
        <v>83.899999999965075</v>
      </c>
    </row>
    <row r="397" spans="1:44" x14ac:dyDescent="0.25">
      <c r="A397" s="58">
        <f>A396</f>
        <v>45394</v>
      </c>
      <c r="B397" s="52" t="s">
        <v>80</v>
      </c>
      <c r="C397" s="5" t="s">
        <v>8</v>
      </c>
      <c r="D397" s="6" t="s">
        <v>141</v>
      </c>
      <c r="E397" s="59">
        <v>7964925</v>
      </c>
      <c r="F397" s="69"/>
      <c r="G397" s="61"/>
      <c r="H397" s="62"/>
      <c r="I397" s="59">
        <f t="shared" ref="I397:I398" si="154">E397+G397</f>
        <v>7964925</v>
      </c>
      <c r="J397" s="69">
        <f t="shared" si="153"/>
        <v>0</v>
      </c>
      <c r="K397" s="7">
        <f>K396</f>
        <v>957.03</v>
      </c>
      <c r="L397" s="7">
        <f>L396</f>
        <v>37172.839999999997</v>
      </c>
      <c r="M397" s="70">
        <f t="shared" ref="M397:M404" si="155">I397+J397*K397</f>
        <v>7964925</v>
      </c>
      <c r="N397" s="65">
        <f t="shared" si="152"/>
        <v>0</v>
      </c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66">
        <f t="shared" si="134"/>
        <v>0</v>
      </c>
      <c r="AM397" s="67">
        <f t="shared" si="92"/>
        <v>0</v>
      </c>
      <c r="AN397" s="68">
        <f t="shared" si="93"/>
        <v>0</v>
      </c>
    </row>
    <row r="398" spans="1:44" x14ac:dyDescent="0.25">
      <c r="A398" s="58">
        <f t="shared" ref="A398:A400" si="156">A397</f>
        <v>45394</v>
      </c>
      <c r="B398" s="52" t="s">
        <v>80</v>
      </c>
      <c r="C398" s="5" t="s">
        <v>8</v>
      </c>
      <c r="D398" s="6" t="s">
        <v>139</v>
      </c>
      <c r="E398" s="59">
        <v>2045046</v>
      </c>
      <c r="F398" s="69"/>
      <c r="G398" s="61"/>
      <c r="H398" s="62"/>
      <c r="I398" s="59">
        <f t="shared" si="154"/>
        <v>2045046</v>
      </c>
      <c r="J398" s="69">
        <f t="shared" si="153"/>
        <v>0</v>
      </c>
      <c r="K398" s="7">
        <f t="shared" ref="K398:L399" si="157">K397</f>
        <v>957.03</v>
      </c>
      <c r="L398" s="7">
        <f t="shared" si="157"/>
        <v>37172.839999999997</v>
      </c>
      <c r="M398" s="70">
        <f t="shared" si="155"/>
        <v>2045046</v>
      </c>
      <c r="N398" s="65">
        <f t="shared" si="152"/>
        <v>0</v>
      </c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66">
        <f t="shared" si="134"/>
        <v>0</v>
      </c>
      <c r="AM398" s="67">
        <f t="shared" si="92"/>
        <v>0</v>
      </c>
      <c r="AN398" s="68">
        <f t="shared" si="93"/>
        <v>0</v>
      </c>
    </row>
    <row r="399" spans="1:44" x14ac:dyDescent="0.25">
      <c r="A399" s="58">
        <f t="shared" si="156"/>
        <v>45394</v>
      </c>
      <c r="B399" s="52" t="s">
        <v>80</v>
      </c>
      <c r="C399" s="5" t="s">
        <v>8</v>
      </c>
      <c r="D399" s="6" t="s">
        <v>140</v>
      </c>
      <c r="E399" s="59">
        <v>698414</v>
      </c>
      <c r="F399" s="69"/>
      <c r="G399" s="61"/>
      <c r="H399" s="62"/>
      <c r="I399" s="59">
        <f>E399+G399</f>
        <v>698414</v>
      </c>
      <c r="J399" s="69">
        <f t="shared" si="153"/>
        <v>0</v>
      </c>
      <c r="K399" s="7">
        <f t="shared" si="157"/>
        <v>957.03</v>
      </c>
      <c r="L399" s="7">
        <f>L398</f>
        <v>37172.839999999997</v>
      </c>
      <c r="M399" s="70">
        <f t="shared" si="155"/>
        <v>698414</v>
      </c>
      <c r="N399" s="65">
        <f t="shared" si="152"/>
        <v>0</v>
      </c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66">
        <f t="shared" si="134"/>
        <v>0</v>
      </c>
      <c r="AM399" s="67">
        <f t="shared" si="92"/>
        <v>0</v>
      </c>
      <c r="AN399" s="68">
        <f t="shared" si="93"/>
        <v>0</v>
      </c>
      <c r="AR399" s="58"/>
    </row>
    <row r="400" spans="1:44" x14ac:dyDescent="0.25">
      <c r="A400" s="58">
        <f t="shared" si="156"/>
        <v>45394</v>
      </c>
      <c r="B400" s="52" t="s">
        <v>80</v>
      </c>
      <c r="C400" s="5" t="s">
        <v>8</v>
      </c>
      <c r="D400" s="6" t="s">
        <v>133</v>
      </c>
      <c r="E400" s="59"/>
      <c r="F400" s="69"/>
      <c r="G400" s="61"/>
      <c r="H400" s="62"/>
      <c r="I400" s="59">
        <f t="shared" ref="I400" si="158">E400+G400</f>
        <v>0</v>
      </c>
      <c r="J400" s="69">
        <f t="shared" si="153"/>
        <v>0</v>
      </c>
      <c r="K400" s="7">
        <f t="shared" ref="K400:L400" si="159">K399</f>
        <v>957.03</v>
      </c>
      <c r="L400" s="7">
        <f t="shared" si="159"/>
        <v>37172.839999999997</v>
      </c>
      <c r="M400" s="70">
        <f t="shared" si="155"/>
        <v>0</v>
      </c>
      <c r="N400" s="65">
        <f t="shared" si="152"/>
        <v>-306403.70750000002</v>
      </c>
      <c r="O400" s="29"/>
      <c r="P400" s="29"/>
      <c r="Q400" s="29">
        <f>-317*K400</f>
        <v>-303378.51</v>
      </c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66">
        <f t="shared" si="134"/>
        <v>0</v>
      </c>
      <c r="AM400" s="67">
        <f t="shared" si="92"/>
        <v>-3025.1975000000093</v>
      </c>
      <c r="AN400" s="68">
        <f t="shared" si="93"/>
        <v>0</v>
      </c>
    </row>
    <row r="401" spans="1:44" x14ac:dyDescent="0.25">
      <c r="A401" s="58">
        <f>A400</f>
        <v>45394</v>
      </c>
      <c r="B401" s="52" t="s">
        <v>80</v>
      </c>
      <c r="C401" s="5" t="s">
        <v>7</v>
      </c>
      <c r="D401" s="6" t="s">
        <v>157</v>
      </c>
      <c r="E401" s="59"/>
      <c r="F401" s="69">
        <v>939.28</v>
      </c>
      <c r="G401" s="61"/>
      <c r="H401" s="62"/>
      <c r="I401" s="59">
        <f>E401+G401</f>
        <v>0</v>
      </c>
      <c r="J401" s="69">
        <f t="shared" si="153"/>
        <v>939.28</v>
      </c>
      <c r="K401" s="7">
        <f>K400</f>
        <v>957.03</v>
      </c>
      <c r="L401" s="7">
        <f>L400</f>
        <v>37172.839999999997</v>
      </c>
      <c r="M401" s="70">
        <f t="shared" si="155"/>
        <v>898919.13839999994</v>
      </c>
      <c r="N401" s="65">
        <f t="shared" si="152"/>
        <v>15422.977599999984</v>
      </c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66">
        <f t="shared" si="134"/>
        <v>15422.977599999962</v>
      </c>
      <c r="AM401" s="67">
        <f t="shared" si="92"/>
        <v>2.1827872842550278E-11</v>
      </c>
      <c r="AN401" s="68">
        <f t="shared" si="93"/>
        <v>0</v>
      </c>
    </row>
    <row r="402" spans="1:44" x14ac:dyDescent="0.25">
      <c r="A402" s="58">
        <f>A399</f>
        <v>45394</v>
      </c>
      <c r="B402" s="52" t="s">
        <v>80</v>
      </c>
      <c r="C402" s="5" t="s">
        <v>142</v>
      </c>
      <c r="D402" s="6" t="s">
        <v>143</v>
      </c>
      <c r="E402" s="59"/>
      <c r="F402" s="69">
        <v>346</v>
      </c>
      <c r="G402" s="61"/>
      <c r="H402" s="62"/>
      <c r="I402" s="59">
        <f t="shared" ref="I402:I404" si="160">E402+G402</f>
        <v>0</v>
      </c>
      <c r="J402" s="69">
        <f t="shared" si="153"/>
        <v>346</v>
      </c>
      <c r="K402" s="7">
        <f t="shared" ref="K402:L402" si="161">K399</f>
        <v>957.03</v>
      </c>
      <c r="L402" s="7">
        <f t="shared" si="161"/>
        <v>37172.839999999997</v>
      </c>
      <c r="M402" s="70">
        <f t="shared" si="155"/>
        <v>331132.38</v>
      </c>
      <c r="N402" s="65">
        <f t="shared" si="152"/>
        <v>5681.320000000007</v>
      </c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66">
        <f t="shared" si="134"/>
        <v>5681.3199999999861</v>
      </c>
      <c r="AM402" s="67">
        <f t="shared" si="92"/>
        <v>2.0918378140777349E-11</v>
      </c>
      <c r="AN402" s="68">
        <f t="shared" si="93"/>
        <v>0</v>
      </c>
    </row>
    <row r="403" spans="1:44" x14ac:dyDescent="0.25">
      <c r="A403" s="72">
        <f>A401</f>
        <v>45394</v>
      </c>
      <c r="B403" s="53" t="s">
        <v>82</v>
      </c>
      <c r="C403" s="38" t="s">
        <v>81</v>
      </c>
      <c r="D403" s="39" t="s">
        <v>6</v>
      </c>
      <c r="E403" s="73">
        <v>10812224</v>
      </c>
      <c r="F403" s="74"/>
      <c r="G403" s="73"/>
      <c r="H403" s="74"/>
      <c r="I403" s="73">
        <f t="shared" si="160"/>
        <v>10812224</v>
      </c>
      <c r="J403" s="74">
        <f t="shared" si="153"/>
        <v>0</v>
      </c>
      <c r="K403" s="40">
        <f>K401</f>
        <v>957.03</v>
      </c>
      <c r="L403" s="40">
        <f>L401</f>
        <v>37172.839999999997</v>
      </c>
      <c r="M403" s="75">
        <f t="shared" si="155"/>
        <v>10812224</v>
      </c>
      <c r="N403" s="76">
        <f t="shared" si="152"/>
        <v>0</v>
      </c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8">
        <f t="shared" si="134"/>
        <v>0</v>
      </c>
      <c r="AM403" s="79">
        <f t="shared" si="92"/>
        <v>0</v>
      </c>
      <c r="AN403" s="80">
        <f t="shared" si="93"/>
        <v>0</v>
      </c>
      <c r="AO403" s="81"/>
    </row>
    <row r="404" spans="1:44" x14ac:dyDescent="0.25">
      <c r="A404" s="58">
        <v>45400</v>
      </c>
      <c r="B404" s="52" t="s">
        <v>80</v>
      </c>
      <c r="C404" s="5" t="s">
        <v>5</v>
      </c>
      <c r="D404" s="6" t="s">
        <v>6</v>
      </c>
      <c r="E404" s="59">
        <v>4653495</v>
      </c>
      <c r="F404" s="69"/>
      <c r="G404" s="59"/>
      <c r="H404" s="69">
        <v>0.66</v>
      </c>
      <c r="I404" s="59">
        <f t="shared" si="160"/>
        <v>4653495</v>
      </c>
      <c r="J404" s="69">
        <f t="shared" si="153"/>
        <v>0.66</v>
      </c>
      <c r="K404" s="37">
        <f>VLOOKUP($A404+1,MarketData!$D:$ZZ,MATCH(K$1,MarketData!$D$1:$ZZ$1,0))</f>
        <v>968.44</v>
      </c>
      <c r="L404" s="37">
        <f>VLOOKUP($A404,MarketData!$D:$ZZ,MATCH(L$1,MarketData!$D$1:$ZZ$1,0))</f>
        <v>37202.53</v>
      </c>
      <c r="M404" s="70">
        <f t="shared" si="155"/>
        <v>4654134.1704000002</v>
      </c>
      <c r="N404" s="65">
        <f>M404-SUMIFS(Total,Cuenta,C404,Linea,D404,Fecha,INDEX(Fecha,MATCH(A404-1,Fecha,1)))</f>
        <v>745986.53060000017</v>
      </c>
      <c r="O404" s="29"/>
      <c r="P404" s="29"/>
      <c r="Q404" s="29">
        <f>-250000-250000</f>
        <v>-500000</v>
      </c>
      <c r="R404" s="29"/>
      <c r="S404" s="29"/>
      <c r="T404" s="29"/>
      <c r="U404" s="29"/>
      <c r="V404" s="29">
        <v>330979</v>
      </c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>
        <v>915000</v>
      </c>
      <c r="AI404" s="29"/>
      <c r="AJ404" s="29"/>
      <c r="AK404" s="29"/>
      <c r="AL404" s="66">
        <f t="shared" si="134"/>
        <v>7.5306000000000548</v>
      </c>
      <c r="AM404" s="67">
        <f t="shared" si="92"/>
        <v>0</v>
      </c>
      <c r="AN404" s="68">
        <f t="shared" si="93"/>
        <v>0</v>
      </c>
    </row>
    <row r="405" spans="1:44" x14ac:dyDescent="0.25">
      <c r="A405" s="58">
        <f>A406</f>
        <v>45400</v>
      </c>
      <c r="B405" s="52" t="s">
        <v>80</v>
      </c>
      <c r="C405" s="5" t="s">
        <v>5</v>
      </c>
      <c r="D405" s="6" t="s">
        <v>65</v>
      </c>
      <c r="E405" s="59">
        <v>14996860</v>
      </c>
      <c r="F405" s="69"/>
      <c r="G405" s="61">
        <v>-15000000</v>
      </c>
      <c r="H405" s="62"/>
      <c r="I405" s="59">
        <f>E405+G405</f>
        <v>-3140</v>
      </c>
      <c r="J405" s="69">
        <f>F405+H405</f>
        <v>0</v>
      </c>
      <c r="K405" s="7">
        <f>K406</f>
        <v>968.44</v>
      </c>
      <c r="L405" s="7">
        <f>L406</f>
        <v>37202.53</v>
      </c>
      <c r="M405" s="70">
        <f>I405+J405*K405</f>
        <v>-3140</v>
      </c>
      <c r="N405" s="65">
        <f t="shared" ref="N405:N416" si="162">M405-SUMIFS(Total,Cuenta,C405,Linea,D405,Fecha,INDEX(Fecha,MATCH(A405-1,Fecha,1)))</f>
        <v>0</v>
      </c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66">
        <f t="shared" si="134"/>
        <v>0</v>
      </c>
      <c r="AM405" s="67">
        <f t="shared" si="92"/>
        <v>0</v>
      </c>
      <c r="AN405" s="68">
        <f t="shared" si="93"/>
        <v>0</v>
      </c>
    </row>
    <row r="406" spans="1:44" x14ac:dyDescent="0.25">
      <c r="A406" s="58">
        <f>A404</f>
        <v>45400</v>
      </c>
      <c r="B406" s="52" t="s">
        <v>80</v>
      </c>
      <c r="C406" s="5" t="s">
        <v>5</v>
      </c>
      <c r="D406" s="6" t="s">
        <v>20</v>
      </c>
      <c r="E406" s="59">
        <v>9220106</v>
      </c>
      <c r="F406" s="69">
        <v>7022.34</v>
      </c>
      <c r="G406" s="61">
        <v>-10000000</v>
      </c>
      <c r="H406" s="62">
        <v>-8000</v>
      </c>
      <c r="I406" s="59">
        <f>E406+G406</f>
        <v>-779894</v>
      </c>
      <c r="J406" s="69">
        <f t="shared" ref="J406:J417" si="163">F406+H406</f>
        <v>-977.65999999999985</v>
      </c>
      <c r="K406" s="7">
        <f>K404</f>
        <v>968.44</v>
      </c>
      <c r="L406" s="7">
        <f>L404</f>
        <v>37202.53</v>
      </c>
      <c r="M406" s="70">
        <f>I406+J406*K406</f>
        <v>-1726699.0504000001</v>
      </c>
      <c r="N406" s="65">
        <f t="shared" si="162"/>
        <v>-1183942.7504</v>
      </c>
      <c r="O406" s="29"/>
      <c r="P406" s="29"/>
      <c r="Q406" s="29"/>
      <c r="R406" s="29"/>
      <c r="S406" s="29"/>
      <c r="T406" s="29"/>
      <c r="U406" s="29"/>
      <c r="V406" s="29"/>
      <c r="W406" s="29">
        <v>-13914</v>
      </c>
      <c r="X406" s="29"/>
      <c r="Y406" s="29">
        <f>-21320-29890-35790-17729-20560-7000-23543</f>
        <v>-155832</v>
      </c>
      <c r="Z406" s="29"/>
      <c r="AA406" s="29">
        <f>-1590-1590-3140-1590-3140-2890-3140</f>
        <v>-17080</v>
      </c>
      <c r="AB406" s="29"/>
      <c r="AC406" s="29"/>
      <c r="AD406" s="29"/>
      <c r="AE406" s="29">
        <v>-26990</v>
      </c>
      <c r="AF406" s="29">
        <f>-25923-6969</f>
        <v>-32892</v>
      </c>
      <c r="AG406" s="29"/>
      <c r="AH406" s="29">
        <f>-967.66*K406</f>
        <v>-937120.65040000004</v>
      </c>
      <c r="AI406" s="29"/>
      <c r="AJ406" s="29"/>
      <c r="AK406" s="29"/>
      <c r="AL406" s="66">
        <f t="shared" si="134"/>
        <v>-11155.100600000078</v>
      </c>
      <c r="AM406" s="67">
        <f t="shared" si="92"/>
        <v>0</v>
      </c>
      <c r="AN406" s="68">
        <f t="shared" si="93"/>
        <v>11041.000600000145</v>
      </c>
    </row>
    <row r="407" spans="1:44" x14ac:dyDescent="0.25">
      <c r="A407" s="58">
        <f>A406</f>
        <v>45400</v>
      </c>
      <c r="B407" s="52" t="s">
        <v>80</v>
      </c>
      <c r="C407" s="5" t="s">
        <v>8</v>
      </c>
      <c r="D407" s="6" t="s">
        <v>141</v>
      </c>
      <c r="E407" s="59">
        <v>7977798</v>
      </c>
      <c r="F407" s="69"/>
      <c r="G407" s="61"/>
      <c r="H407" s="62"/>
      <c r="I407" s="59">
        <f t="shared" ref="I407:I408" si="164">E407+G407</f>
        <v>7977798</v>
      </c>
      <c r="J407" s="69">
        <f t="shared" si="163"/>
        <v>0</v>
      </c>
      <c r="K407" s="7">
        <f>K406</f>
        <v>968.44</v>
      </c>
      <c r="L407" s="7">
        <f>L406</f>
        <v>37202.53</v>
      </c>
      <c r="M407" s="70">
        <f t="shared" ref="M407:M417" si="165">I407+J407*K407</f>
        <v>7977798</v>
      </c>
      <c r="N407" s="65">
        <f t="shared" si="162"/>
        <v>12873</v>
      </c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66">
        <f t="shared" si="134"/>
        <v>0</v>
      </c>
      <c r="AM407" s="67">
        <f t="shared" si="92"/>
        <v>12873</v>
      </c>
      <c r="AN407" s="68">
        <f t="shared" si="93"/>
        <v>0</v>
      </c>
    </row>
    <row r="408" spans="1:44" x14ac:dyDescent="0.25">
      <c r="A408" s="58">
        <f t="shared" ref="A408:A409" si="166">A407</f>
        <v>45400</v>
      </c>
      <c r="B408" s="52" t="s">
        <v>80</v>
      </c>
      <c r="C408" s="5" t="s">
        <v>8</v>
      </c>
      <c r="D408" s="6" t="s">
        <v>139</v>
      </c>
      <c r="E408" s="59">
        <v>2002518</v>
      </c>
      <c r="F408" s="69"/>
      <c r="G408" s="61"/>
      <c r="H408" s="62"/>
      <c r="I408" s="59">
        <f t="shared" si="164"/>
        <v>2002518</v>
      </c>
      <c r="J408" s="69">
        <f t="shared" si="163"/>
        <v>0</v>
      </c>
      <c r="K408" s="7">
        <f t="shared" ref="K408:L408" si="167">K407</f>
        <v>968.44</v>
      </c>
      <c r="L408" s="7">
        <f t="shared" si="167"/>
        <v>37202.53</v>
      </c>
      <c r="M408" s="70">
        <f t="shared" si="165"/>
        <v>2002518</v>
      </c>
      <c r="N408" s="65">
        <f t="shared" si="162"/>
        <v>-42528</v>
      </c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66">
        <f t="shared" si="134"/>
        <v>0</v>
      </c>
      <c r="AM408" s="67">
        <f t="shared" si="92"/>
        <v>-42528</v>
      </c>
      <c r="AN408" s="68">
        <f t="shared" si="93"/>
        <v>0</v>
      </c>
    </row>
    <row r="409" spans="1:44" x14ac:dyDescent="0.25">
      <c r="A409" s="58">
        <f t="shared" si="166"/>
        <v>45400</v>
      </c>
      <c r="B409" s="52" t="s">
        <v>80</v>
      </c>
      <c r="C409" s="5" t="s">
        <v>8</v>
      </c>
      <c r="D409" s="6" t="s">
        <v>140</v>
      </c>
      <c r="E409" s="59">
        <v>690723</v>
      </c>
      <c r="F409" s="69"/>
      <c r="G409" s="61"/>
      <c r="H409" s="62"/>
      <c r="I409" s="59">
        <f>E409+G409</f>
        <v>690723</v>
      </c>
      <c r="J409" s="69">
        <f t="shared" si="163"/>
        <v>0</v>
      </c>
      <c r="K409" s="7">
        <f t="shared" ref="K409" si="168">K408</f>
        <v>968.44</v>
      </c>
      <c r="L409" s="7">
        <f>L408</f>
        <v>37202.53</v>
      </c>
      <c r="M409" s="70">
        <f t="shared" si="165"/>
        <v>690723</v>
      </c>
      <c r="N409" s="65">
        <f t="shared" si="162"/>
        <v>-7691</v>
      </c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66">
        <f t="shared" si="134"/>
        <v>0</v>
      </c>
      <c r="AM409" s="67">
        <f t="shared" si="92"/>
        <v>-7691</v>
      </c>
      <c r="AN409" s="68">
        <f t="shared" si="93"/>
        <v>0</v>
      </c>
      <c r="AR409" s="58"/>
    </row>
    <row r="410" spans="1:44" x14ac:dyDescent="0.25">
      <c r="A410" s="58">
        <f>A408</f>
        <v>45400</v>
      </c>
      <c r="B410" s="52" t="s">
        <v>80</v>
      </c>
      <c r="C410" s="5" t="s">
        <v>8</v>
      </c>
      <c r="D410" s="6" t="s">
        <v>133</v>
      </c>
      <c r="E410" s="59"/>
      <c r="F410" s="69">
        <v>209</v>
      </c>
      <c r="G410" s="61"/>
      <c r="H410" s="62"/>
      <c r="I410" s="59">
        <f t="shared" ref="I410:I412" si="169">E410+G410</f>
        <v>0</v>
      </c>
      <c r="J410" s="69">
        <f t="shared" ref="J410:J412" si="170">F410+H410</f>
        <v>209</v>
      </c>
      <c r="K410" s="7">
        <f t="shared" ref="K410:L410" si="171">K408</f>
        <v>968.44</v>
      </c>
      <c r="L410" s="7">
        <f t="shared" si="171"/>
        <v>37202.53</v>
      </c>
      <c r="M410" s="70">
        <f t="shared" ref="M410:M412" si="172">I410+J410*K410</f>
        <v>202403.96000000002</v>
      </c>
      <c r="N410" s="65">
        <f t="shared" ref="N410" si="173">M410-SUMIFS(Total,Cuenta,C410,Linea,D410,Fecha,INDEX(Fecha,MATCH(A410-1,Fecha,1)))</f>
        <v>202403.96000000002</v>
      </c>
      <c r="O410" s="29"/>
      <c r="P410" s="29"/>
      <c r="Q410" s="29">
        <v>200022.13399999999</v>
      </c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66">
        <f>J410*(K410-K400)</f>
        <v>2384.6900000000169</v>
      </c>
      <c r="AM410" s="67">
        <f t="shared" si="92"/>
        <v>-2.8639999999722932</v>
      </c>
      <c r="AN410" s="68">
        <f t="shared" si="93"/>
        <v>0</v>
      </c>
    </row>
    <row r="411" spans="1:44" x14ac:dyDescent="0.25">
      <c r="A411" s="58">
        <f>A408</f>
        <v>45400</v>
      </c>
      <c r="B411" s="52" t="s">
        <v>80</v>
      </c>
      <c r="C411" s="5" t="s">
        <v>8</v>
      </c>
      <c r="D411" s="6" t="s">
        <v>134</v>
      </c>
      <c r="E411" s="59"/>
      <c r="F411" s="69">
        <v>105.14</v>
      </c>
      <c r="G411" s="61"/>
      <c r="H411" s="62"/>
      <c r="I411" s="59">
        <f t="shared" si="169"/>
        <v>0</v>
      </c>
      <c r="J411" s="69">
        <f t="shared" si="170"/>
        <v>105.14</v>
      </c>
      <c r="K411" s="7">
        <f>K408</f>
        <v>968.44</v>
      </c>
      <c r="L411" s="7">
        <f>L408</f>
        <v>37202.53</v>
      </c>
      <c r="M411" s="70">
        <f t="shared" si="172"/>
        <v>101821.7816</v>
      </c>
      <c r="N411" s="65">
        <f>M411-SUMIFS(Total,Cuenta,C411,Linea,D411,Fecha,INDEX(Fecha,MATCH(A411-1,Fecha,1)))</f>
        <v>101821.7816</v>
      </c>
      <c r="O411" s="29"/>
      <c r="P411" s="29"/>
      <c r="Q411" s="29">
        <v>103359.23999999999</v>
      </c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66">
        <f>J411*(K411-K400)</f>
        <v>1199.6474000000087</v>
      </c>
      <c r="AM411" s="67">
        <f t="shared" si="92"/>
        <v>-2737.1057999999903</v>
      </c>
      <c r="AN411" s="68">
        <f t="shared" si="93"/>
        <v>0</v>
      </c>
    </row>
    <row r="412" spans="1:44" x14ac:dyDescent="0.25">
      <c r="A412" s="58">
        <f>A408</f>
        <v>45400</v>
      </c>
      <c r="B412" s="52" t="s">
        <v>80</v>
      </c>
      <c r="C412" s="5" t="s">
        <v>135</v>
      </c>
      <c r="D412" s="6" t="s">
        <v>145</v>
      </c>
      <c r="E412" s="59"/>
      <c r="F412" s="69">
        <v>257.14999999999998</v>
      </c>
      <c r="G412" s="61"/>
      <c r="H412" s="62"/>
      <c r="I412" s="59">
        <f t="shared" si="169"/>
        <v>0</v>
      </c>
      <c r="J412" s="69">
        <f t="shared" si="170"/>
        <v>257.14999999999998</v>
      </c>
      <c r="K412" s="7">
        <f>K408</f>
        <v>968.44</v>
      </c>
      <c r="L412" s="7">
        <f>L408</f>
        <v>37202.53</v>
      </c>
      <c r="M412" s="70">
        <f t="shared" si="172"/>
        <v>249034.34599999999</v>
      </c>
      <c r="N412" s="65">
        <f>M412-SUMIFS(Total,Cuenta,C412,Linea,D412,Fecha,INDEX(Fecha,MATCH(A412-1,Fecha,1)))</f>
        <v>249034.34599999999</v>
      </c>
      <c r="O412" s="29"/>
      <c r="P412" s="29"/>
      <c r="Q412" s="29">
        <v>250000</v>
      </c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66">
        <f>J412*(K412-K400)</f>
        <v>2934.0815000000207</v>
      </c>
      <c r="AM412" s="67">
        <f t="shared" ref="AM412:AM475" si="174">(N412-AL412-Q412)*AND(ISNUMBER(MATCH($C412, $AQ:$AQ, 0)), ISNUMBER(MATCH($D412, $AR:$AR, 0)))</f>
        <v>-3899.7355000000389</v>
      </c>
      <c r="AN412" s="68">
        <f t="shared" ref="AN412:AN475" si="175">N412-SUM(O412:AM412)</f>
        <v>0</v>
      </c>
    </row>
    <row r="413" spans="1:44" x14ac:dyDescent="0.25">
      <c r="A413" s="58">
        <f>A409</f>
        <v>45400</v>
      </c>
      <c r="B413" s="52" t="s">
        <v>80</v>
      </c>
      <c r="C413" s="5" t="s">
        <v>135</v>
      </c>
      <c r="D413" s="6" t="s">
        <v>136</v>
      </c>
      <c r="E413" s="59">
        <v>248441</v>
      </c>
      <c r="F413" s="69"/>
      <c r="G413" s="61"/>
      <c r="H413" s="62"/>
      <c r="I413" s="59">
        <f t="shared" ref="I413" si="176">E413+G413</f>
        <v>248441</v>
      </c>
      <c r="J413" s="69">
        <f t="shared" si="163"/>
        <v>0</v>
      </c>
      <c r="K413" s="7">
        <f>K409</f>
        <v>968.44</v>
      </c>
      <c r="L413" s="7">
        <f>L409</f>
        <v>37202.53</v>
      </c>
      <c r="M413" s="70">
        <f t="shared" si="165"/>
        <v>248441</v>
      </c>
      <c r="N413" s="65">
        <f t="shared" si="162"/>
        <v>248441</v>
      </c>
      <c r="O413" s="29"/>
      <c r="P413" s="29"/>
      <c r="Q413" s="29">
        <v>250000</v>
      </c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66">
        <f>J413*(K413-K401)</f>
        <v>0</v>
      </c>
      <c r="AM413" s="67">
        <f t="shared" si="174"/>
        <v>-1559</v>
      </c>
      <c r="AN413" s="68">
        <f t="shared" si="175"/>
        <v>0</v>
      </c>
    </row>
    <row r="414" spans="1:44" x14ac:dyDescent="0.25">
      <c r="A414" s="58">
        <f>A413</f>
        <v>45400</v>
      </c>
      <c r="B414" s="52" t="s">
        <v>80</v>
      </c>
      <c r="C414" s="5" t="s">
        <v>7</v>
      </c>
      <c r="D414" s="6" t="s">
        <v>157</v>
      </c>
      <c r="E414" s="59"/>
      <c r="F414" s="69">
        <v>939.28</v>
      </c>
      <c r="G414" s="61"/>
      <c r="H414" s="62"/>
      <c r="I414" s="59">
        <f>E414+G414</f>
        <v>0</v>
      </c>
      <c r="J414" s="69">
        <f t="shared" si="163"/>
        <v>939.28</v>
      </c>
      <c r="K414" s="7">
        <f>K413</f>
        <v>968.44</v>
      </c>
      <c r="L414" s="7">
        <f>L413</f>
        <v>37202.53</v>
      </c>
      <c r="M414" s="70">
        <f t="shared" si="165"/>
        <v>909636.32319999998</v>
      </c>
      <c r="N414" s="65">
        <f t="shared" si="162"/>
        <v>10717.184800000046</v>
      </c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66">
        <f>J414*(K414-K402)</f>
        <v>10717.184800000077</v>
      </c>
      <c r="AM414" s="67">
        <f t="shared" si="174"/>
        <v>-3.092281986027956E-11</v>
      </c>
      <c r="AN414" s="68">
        <f t="shared" si="175"/>
        <v>0</v>
      </c>
    </row>
    <row r="415" spans="1:44" x14ac:dyDescent="0.25">
      <c r="A415" s="58">
        <f>A409</f>
        <v>45400</v>
      </c>
      <c r="B415" s="52" t="s">
        <v>80</v>
      </c>
      <c r="C415" s="5" t="s">
        <v>142</v>
      </c>
      <c r="D415" s="6" t="s">
        <v>143</v>
      </c>
      <c r="E415" s="59"/>
      <c r="F415" s="69">
        <v>269.32</v>
      </c>
      <c r="G415" s="61"/>
      <c r="H415" s="62"/>
      <c r="I415" s="59">
        <f t="shared" ref="I415:I417" si="177">E415+G415</f>
        <v>0</v>
      </c>
      <c r="J415" s="69">
        <f t="shared" si="163"/>
        <v>269.32</v>
      </c>
      <c r="K415" s="7">
        <f t="shared" ref="K415:L415" si="178">K409</f>
        <v>968.44</v>
      </c>
      <c r="L415" s="7">
        <f t="shared" si="178"/>
        <v>37202.53</v>
      </c>
      <c r="M415" s="70">
        <f t="shared" si="165"/>
        <v>260820.26080000002</v>
      </c>
      <c r="N415" s="65">
        <f t="shared" si="162"/>
        <v>-70312.119199999986</v>
      </c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66">
        <f>J415*(K415-K403)</f>
        <v>3072.941200000022</v>
      </c>
      <c r="AM415" s="67">
        <f t="shared" si="174"/>
        <v>-73385.060400000002</v>
      </c>
      <c r="AN415" s="68">
        <f t="shared" si="175"/>
        <v>0</v>
      </c>
    </row>
    <row r="416" spans="1:44" x14ac:dyDescent="0.25">
      <c r="A416" s="72">
        <f>A414</f>
        <v>45400</v>
      </c>
      <c r="B416" s="53" t="s">
        <v>82</v>
      </c>
      <c r="C416" s="38" t="s">
        <v>81</v>
      </c>
      <c r="D416" s="39" t="s">
        <v>6</v>
      </c>
      <c r="E416" s="73">
        <v>10812224</v>
      </c>
      <c r="F416" s="74"/>
      <c r="G416" s="73"/>
      <c r="H416" s="74"/>
      <c r="I416" s="73">
        <f t="shared" si="177"/>
        <v>10812224</v>
      </c>
      <c r="J416" s="74">
        <f t="shared" si="163"/>
        <v>0</v>
      </c>
      <c r="K416" s="40">
        <f>K414</f>
        <v>968.44</v>
      </c>
      <c r="L416" s="40">
        <f>L414</f>
        <v>37202.53</v>
      </c>
      <c r="M416" s="75">
        <f t="shared" si="165"/>
        <v>10812224</v>
      </c>
      <c r="N416" s="76">
        <f t="shared" si="162"/>
        <v>0</v>
      </c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8">
        <f>J416*(K416-K404)</f>
        <v>0</v>
      </c>
      <c r="AM416" s="79">
        <f t="shared" si="174"/>
        <v>0</v>
      </c>
      <c r="AN416" s="80">
        <f t="shared" si="175"/>
        <v>0</v>
      </c>
      <c r="AO416" s="81"/>
    </row>
    <row r="417" spans="1:44" x14ac:dyDescent="0.25">
      <c r="A417" s="58">
        <v>45401</v>
      </c>
      <c r="B417" s="52" t="s">
        <v>80</v>
      </c>
      <c r="C417" s="5" t="s">
        <v>5</v>
      </c>
      <c r="D417" s="6" t="s">
        <v>6</v>
      </c>
      <c r="E417" s="59">
        <v>4673495</v>
      </c>
      <c r="F417" s="69"/>
      <c r="G417" s="59"/>
      <c r="H417" s="69">
        <v>0.66</v>
      </c>
      <c r="I417" s="59">
        <f t="shared" si="177"/>
        <v>4673495</v>
      </c>
      <c r="J417" s="69">
        <f t="shared" si="163"/>
        <v>0.66</v>
      </c>
      <c r="K417" s="37">
        <f>VLOOKUP($A417+1,MarketData!$D:$ZZ,MATCH(K$1,MarketData!$D$1:$ZZ$1,0))</f>
        <v>968.44</v>
      </c>
      <c r="L417" s="37">
        <f>VLOOKUP($A417,MarketData!$D:$ZZ,MATCH(L$1,MarketData!$D$1:$ZZ$1,0))</f>
        <v>37207.480000000003</v>
      </c>
      <c r="M417" s="70">
        <f t="shared" si="165"/>
        <v>4674134.1704000002</v>
      </c>
      <c r="N417" s="65">
        <f>M417-SUMIFS(Total,Cuenta,C417,Linea,D417,Fecha,INDEX(Fecha,MATCH(A417-1,Fecha,1)))</f>
        <v>20000</v>
      </c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>
        <v>20000</v>
      </c>
      <c r="AI417" s="29"/>
      <c r="AJ417" s="29"/>
      <c r="AK417" s="29"/>
      <c r="AL417" s="66">
        <f t="shared" ref="AL417:AL422" si="179">J417*(K417-K408)</f>
        <v>0</v>
      </c>
      <c r="AM417" s="67">
        <f t="shared" si="174"/>
        <v>0</v>
      </c>
      <c r="AN417" s="68">
        <f t="shared" si="175"/>
        <v>0</v>
      </c>
    </row>
    <row r="418" spans="1:44" x14ac:dyDescent="0.25">
      <c r="A418" s="58">
        <f>A419</f>
        <v>45401</v>
      </c>
      <c r="B418" s="52" t="s">
        <v>80</v>
      </c>
      <c r="C418" s="5" t="s">
        <v>5</v>
      </c>
      <c r="D418" s="6" t="s">
        <v>65</v>
      </c>
      <c r="E418" s="59">
        <v>14996860</v>
      </c>
      <c r="F418" s="69"/>
      <c r="G418" s="61">
        <v>-15000000</v>
      </c>
      <c r="H418" s="62"/>
      <c r="I418" s="59">
        <f>E418+G418</f>
        <v>-3140</v>
      </c>
      <c r="J418" s="69">
        <f>F418+H418</f>
        <v>0</v>
      </c>
      <c r="K418" s="7">
        <f>K419</f>
        <v>968.44</v>
      </c>
      <c r="L418" s="7">
        <f>L419</f>
        <v>37207.480000000003</v>
      </c>
      <c r="M418" s="70">
        <f>I418+J418*K418</f>
        <v>-3140</v>
      </c>
      <c r="N418" s="65">
        <f t="shared" ref="N418:N423" si="180">M418-SUMIFS(Total,Cuenta,C418,Linea,D418,Fecha,INDEX(Fecha,MATCH(A418-1,Fecha,1)))</f>
        <v>0</v>
      </c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66">
        <f t="shared" si="179"/>
        <v>0</v>
      </c>
      <c r="AM418" s="67">
        <f t="shared" si="174"/>
        <v>0</v>
      </c>
      <c r="AN418" s="68">
        <f t="shared" si="175"/>
        <v>0</v>
      </c>
    </row>
    <row r="419" spans="1:44" x14ac:dyDescent="0.25">
      <c r="A419" s="58">
        <f>A417</f>
        <v>45401</v>
      </c>
      <c r="B419" s="52" t="s">
        <v>80</v>
      </c>
      <c r="C419" s="5" t="s">
        <v>5</v>
      </c>
      <c r="D419" s="6" t="s">
        <v>20</v>
      </c>
      <c r="E419" s="59">
        <v>9212436</v>
      </c>
      <c r="F419" s="69">
        <v>7020.73</v>
      </c>
      <c r="G419" s="61">
        <v>-10000000</v>
      </c>
      <c r="H419" s="62">
        <v>-8000</v>
      </c>
      <c r="I419" s="59">
        <f>E419+G419</f>
        <v>-787564</v>
      </c>
      <c r="J419" s="69">
        <f t="shared" ref="J419:J430" si="181">F419+H419</f>
        <v>-979.27000000000044</v>
      </c>
      <c r="K419" s="7">
        <f>K417</f>
        <v>968.44</v>
      </c>
      <c r="L419" s="7">
        <f>L417</f>
        <v>37207.480000000003</v>
      </c>
      <c r="M419" s="70">
        <f>I419+J419*K419</f>
        <v>-1735928.2388000004</v>
      </c>
      <c r="N419" s="65">
        <f t="shared" si="180"/>
        <v>-9229.1884000003338</v>
      </c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>
        <f>-1290-1590</f>
        <v>-2880</v>
      </c>
      <c r="AB419" s="29"/>
      <c r="AC419" s="29">
        <v>-4790</v>
      </c>
      <c r="AD419" s="29"/>
      <c r="AE419" s="29">
        <f>-1.61*K419</f>
        <v>-1559.1884000000002</v>
      </c>
      <c r="AF419" s="29"/>
      <c r="AG419" s="29"/>
      <c r="AH419" s="29"/>
      <c r="AI419" s="29"/>
      <c r="AJ419" s="29"/>
      <c r="AK419" s="29"/>
      <c r="AL419" s="66">
        <f t="shared" si="179"/>
        <v>0</v>
      </c>
      <c r="AM419" s="67">
        <f t="shared" si="174"/>
        <v>0</v>
      </c>
      <c r="AN419" s="68">
        <f t="shared" si="175"/>
        <v>-3.3287506084889174E-10</v>
      </c>
    </row>
    <row r="420" spans="1:44" x14ac:dyDescent="0.25">
      <c r="A420" s="58">
        <f>A419</f>
        <v>45401</v>
      </c>
      <c r="B420" s="52" t="s">
        <v>80</v>
      </c>
      <c r="C420" s="5" t="s">
        <v>8</v>
      </c>
      <c r="D420" s="6" t="s">
        <v>141</v>
      </c>
      <c r="E420" s="59">
        <v>7978782</v>
      </c>
      <c r="F420" s="69"/>
      <c r="G420" s="61"/>
      <c r="H420" s="62"/>
      <c r="I420" s="59">
        <f t="shared" ref="I420:I421" si="182">E420+G420</f>
        <v>7978782</v>
      </c>
      <c r="J420" s="69">
        <f t="shared" si="181"/>
        <v>0</v>
      </c>
      <c r="K420" s="7">
        <f>K419</f>
        <v>968.44</v>
      </c>
      <c r="L420" s="7">
        <f>L419</f>
        <v>37207.480000000003</v>
      </c>
      <c r="M420" s="70">
        <f t="shared" ref="M420:M430" si="183">I420+J420*K420</f>
        <v>7978782</v>
      </c>
      <c r="N420" s="65">
        <f t="shared" si="180"/>
        <v>984</v>
      </c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66">
        <f t="shared" si="179"/>
        <v>0</v>
      </c>
      <c r="AM420" s="67">
        <f t="shared" si="174"/>
        <v>984</v>
      </c>
      <c r="AN420" s="68">
        <f t="shared" si="175"/>
        <v>0</v>
      </c>
    </row>
    <row r="421" spans="1:44" x14ac:dyDescent="0.25">
      <c r="A421" s="58">
        <f t="shared" ref="A421:A422" si="184">A420</f>
        <v>45401</v>
      </c>
      <c r="B421" s="52" t="s">
        <v>80</v>
      </c>
      <c r="C421" s="5" t="s">
        <v>8</v>
      </c>
      <c r="D421" s="6" t="s">
        <v>139</v>
      </c>
      <c r="E421" s="59">
        <v>1947718</v>
      </c>
      <c r="F421" s="69"/>
      <c r="G421" s="61"/>
      <c r="H421" s="62"/>
      <c r="I421" s="59">
        <f t="shared" si="182"/>
        <v>1947718</v>
      </c>
      <c r="J421" s="69">
        <f t="shared" si="181"/>
        <v>0</v>
      </c>
      <c r="K421" s="7">
        <f t="shared" ref="K421:L422" si="185">K420</f>
        <v>968.44</v>
      </c>
      <c r="L421" s="7">
        <f t="shared" si="185"/>
        <v>37207.480000000003</v>
      </c>
      <c r="M421" s="70">
        <f t="shared" si="183"/>
        <v>1947718</v>
      </c>
      <c r="N421" s="65">
        <f t="shared" si="180"/>
        <v>-54800</v>
      </c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66">
        <f t="shared" si="179"/>
        <v>0</v>
      </c>
      <c r="AM421" s="67">
        <f t="shared" si="174"/>
        <v>-54800</v>
      </c>
      <c r="AN421" s="68">
        <f t="shared" si="175"/>
        <v>0</v>
      </c>
    </row>
    <row r="422" spans="1:44" x14ac:dyDescent="0.25">
      <c r="A422" s="58">
        <f t="shared" si="184"/>
        <v>45401</v>
      </c>
      <c r="B422" s="52" t="s">
        <v>80</v>
      </c>
      <c r="C422" s="5" t="s">
        <v>8</v>
      </c>
      <c r="D422" s="6" t="s">
        <v>140</v>
      </c>
      <c r="E422" s="59">
        <v>680038</v>
      </c>
      <c r="F422" s="69"/>
      <c r="G422" s="61"/>
      <c r="H422" s="62"/>
      <c r="I422" s="59">
        <f>E422+G422</f>
        <v>680038</v>
      </c>
      <c r="J422" s="69">
        <f t="shared" si="181"/>
        <v>0</v>
      </c>
      <c r="K422" s="7">
        <f t="shared" si="185"/>
        <v>968.44</v>
      </c>
      <c r="L422" s="7">
        <f>L421</f>
        <v>37207.480000000003</v>
      </c>
      <c r="M422" s="70">
        <f t="shared" si="183"/>
        <v>680038</v>
      </c>
      <c r="N422" s="65">
        <f t="shared" si="180"/>
        <v>-10685</v>
      </c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66">
        <f t="shared" si="179"/>
        <v>0</v>
      </c>
      <c r="AM422" s="67">
        <f t="shared" si="174"/>
        <v>-10685</v>
      </c>
      <c r="AN422" s="68">
        <f t="shared" si="175"/>
        <v>0</v>
      </c>
      <c r="AR422" s="58"/>
    </row>
    <row r="423" spans="1:44" x14ac:dyDescent="0.25">
      <c r="A423" s="58">
        <f>A421</f>
        <v>45401</v>
      </c>
      <c r="B423" s="52" t="s">
        <v>80</v>
      </c>
      <c r="C423" s="5" t="s">
        <v>8</v>
      </c>
      <c r="D423" s="6" t="s">
        <v>133</v>
      </c>
      <c r="E423" s="59"/>
      <c r="F423" s="69">
        <v>207.71</v>
      </c>
      <c r="G423" s="61"/>
      <c r="H423" s="62"/>
      <c r="I423" s="59">
        <f t="shared" ref="I423:I426" si="186">E423+G423</f>
        <v>0</v>
      </c>
      <c r="J423" s="69">
        <f t="shared" si="181"/>
        <v>207.71</v>
      </c>
      <c r="K423" s="7">
        <f t="shared" ref="K423:L423" si="187">K421</f>
        <v>968.44</v>
      </c>
      <c r="L423" s="7">
        <f t="shared" si="187"/>
        <v>37207.480000000003</v>
      </c>
      <c r="M423" s="70">
        <f t="shared" si="183"/>
        <v>201154.67240000001</v>
      </c>
      <c r="N423" s="65">
        <f t="shared" si="180"/>
        <v>-1249.2876000000106</v>
      </c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66">
        <f>J423*(K423-K413)</f>
        <v>0</v>
      </c>
      <c r="AM423" s="67">
        <f t="shared" si="174"/>
        <v>-1249.2876000000106</v>
      </c>
      <c r="AN423" s="68">
        <f t="shared" si="175"/>
        <v>0</v>
      </c>
    </row>
    <row r="424" spans="1:44" x14ac:dyDescent="0.25">
      <c r="A424" s="58">
        <f>A421</f>
        <v>45401</v>
      </c>
      <c r="B424" s="52" t="s">
        <v>80</v>
      </c>
      <c r="C424" s="5" t="s">
        <v>8</v>
      </c>
      <c r="D424" s="6" t="s">
        <v>134</v>
      </c>
      <c r="E424" s="59"/>
      <c r="F424" s="69">
        <v>104.5</v>
      </c>
      <c r="G424" s="61"/>
      <c r="H424" s="62"/>
      <c r="I424" s="59">
        <f t="shared" si="186"/>
        <v>0</v>
      </c>
      <c r="J424" s="69">
        <f t="shared" si="181"/>
        <v>104.5</v>
      </c>
      <c r="K424" s="7">
        <f>K421</f>
        <v>968.44</v>
      </c>
      <c r="L424" s="7">
        <f>L421</f>
        <v>37207.480000000003</v>
      </c>
      <c r="M424" s="70">
        <f t="shared" si="183"/>
        <v>101201.98000000001</v>
      </c>
      <c r="N424" s="65">
        <f>M424-SUMIFS(Total,Cuenta,C424,Linea,D424,Fecha,INDEX(Fecha,MATCH(A424-1,Fecha,1)))</f>
        <v>-619.80159999999159</v>
      </c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66">
        <f>J424*(K424-K413)</f>
        <v>0</v>
      </c>
      <c r="AM424" s="67">
        <f t="shared" si="174"/>
        <v>-619.80159999999159</v>
      </c>
      <c r="AN424" s="68">
        <f t="shared" si="175"/>
        <v>0</v>
      </c>
    </row>
    <row r="425" spans="1:44" x14ac:dyDescent="0.25">
      <c r="A425" s="58">
        <f>A421</f>
        <v>45401</v>
      </c>
      <c r="B425" s="52" t="s">
        <v>80</v>
      </c>
      <c r="C425" s="5" t="s">
        <v>135</v>
      </c>
      <c r="D425" s="6" t="s">
        <v>145</v>
      </c>
      <c r="E425" s="59"/>
      <c r="F425" s="69">
        <v>257.14999999999998</v>
      </c>
      <c r="G425" s="61"/>
      <c r="H425" s="62"/>
      <c r="I425" s="59">
        <f t="shared" si="186"/>
        <v>0</v>
      </c>
      <c r="J425" s="69">
        <f t="shared" si="181"/>
        <v>257.14999999999998</v>
      </c>
      <c r="K425" s="7">
        <f>K421</f>
        <v>968.44</v>
      </c>
      <c r="L425" s="7">
        <f>L421</f>
        <v>37207.480000000003</v>
      </c>
      <c r="M425" s="70">
        <f t="shared" si="183"/>
        <v>249034.34599999999</v>
      </c>
      <c r="N425" s="65">
        <f>M425-SUMIFS(Total,Cuenta,C425,Linea,D425,Fecha,INDEX(Fecha,MATCH(A425-1,Fecha,1)))</f>
        <v>0</v>
      </c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66">
        <f>J425*(K425-K413)</f>
        <v>0</v>
      </c>
      <c r="AM425" s="67">
        <f t="shared" si="174"/>
        <v>0</v>
      </c>
      <c r="AN425" s="68">
        <f t="shared" si="175"/>
        <v>0</v>
      </c>
    </row>
    <row r="426" spans="1:44" x14ac:dyDescent="0.25">
      <c r="A426" s="58">
        <f>A422</f>
        <v>45401</v>
      </c>
      <c r="B426" s="52" t="s">
        <v>80</v>
      </c>
      <c r="C426" s="5" t="s">
        <v>135</v>
      </c>
      <c r="D426" s="6" t="s">
        <v>136</v>
      </c>
      <c r="E426" s="59">
        <v>246297</v>
      </c>
      <c r="F426" s="69"/>
      <c r="G426" s="61"/>
      <c r="H426" s="62"/>
      <c r="I426" s="59">
        <f t="shared" si="186"/>
        <v>246297</v>
      </c>
      <c r="J426" s="69">
        <f t="shared" si="181"/>
        <v>0</v>
      </c>
      <c r="K426" s="7">
        <f>K422</f>
        <v>968.44</v>
      </c>
      <c r="L426" s="7">
        <f>L422</f>
        <v>37207.480000000003</v>
      </c>
      <c r="M426" s="70">
        <f t="shared" si="183"/>
        <v>246297</v>
      </c>
      <c r="N426" s="65">
        <f t="shared" ref="N426:N429" si="188">M426-SUMIFS(Total,Cuenta,C426,Linea,D426,Fecha,INDEX(Fecha,MATCH(A426-1,Fecha,1)))</f>
        <v>-2144</v>
      </c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66">
        <f>J426*(K426-K414)</f>
        <v>0</v>
      </c>
      <c r="AM426" s="67">
        <f t="shared" si="174"/>
        <v>-2144</v>
      </c>
      <c r="AN426" s="68">
        <f t="shared" si="175"/>
        <v>0</v>
      </c>
    </row>
    <row r="427" spans="1:44" x14ac:dyDescent="0.25">
      <c r="A427" s="58">
        <f>A426</f>
        <v>45401</v>
      </c>
      <c r="B427" s="52" t="s">
        <v>80</v>
      </c>
      <c r="C427" s="5" t="s">
        <v>7</v>
      </c>
      <c r="D427" s="6" t="s">
        <v>157</v>
      </c>
      <c r="E427" s="59"/>
      <c r="F427" s="69">
        <v>939.28</v>
      </c>
      <c r="G427" s="61"/>
      <c r="H427" s="62"/>
      <c r="I427" s="59">
        <f>E427+G427</f>
        <v>0</v>
      </c>
      <c r="J427" s="69">
        <f t="shared" si="181"/>
        <v>939.28</v>
      </c>
      <c r="K427" s="7">
        <f>K426</f>
        <v>968.44</v>
      </c>
      <c r="L427" s="7">
        <f>L426</f>
        <v>37207.480000000003</v>
      </c>
      <c r="M427" s="70">
        <f t="shared" si="183"/>
        <v>909636.32319999998</v>
      </c>
      <c r="N427" s="65">
        <f t="shared" si="188"/>
        <v>0</v>
      </c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66">
        <f>J427*(K427-K415)</f>
        <v>0</v>
      </c>
      <c r="AM427" s="67">
        <f t="shared" si="174"/>
        <v>0</v>
      </c>
      <c r="AN427" s="68">
        <f t="shared" si="175"/>
        <v>0</v>
      </c>
    </row>
    <row r="428" spans="1:44" x14ac:dyDescent="0.25">
      <c r="A428" s="58">
        <f>A422</f>
        <v>45401</v>
      </c>
      <c r="B428" s="52" t="s">
        <v>80</v>
      </c>
      <c r="C428" s="5" t="s">
        <v>142</v>
      </c>
      <c r="D428" s="6" t="s">
        <v>143</v>
      </c>
      <c r="E428" s="59"/>
      <c r="F428" s="69">
        <v>273.31</v>
      </c>
      <c r="G428" s="61"/>
      <c r="H428" s="62"/>
      <c r="I428" s="59">
        <f t="shared" ref="I428:I430" si="189">E428+G428</f>
        <v>0</v>
      </c>
      <c r="J428" s="69">
        <f t="shared" si="181"/>
        <v>273.31</v>
      </c>
      <c r="K428" s="7">
        <f t="shared" ref="K428:L428" si="190">K422</f>
        <v>968.44</v>
      </c>
      <c r="L428" s="7">
        <f t="shared" si="190"/>
        <v>37207.480000000003</v>
      </c>
      <c r="M428" s="70">
        <f t="shared" si="183"/>
        <v>264684.33640000003</v>
      </c>
      <c r="N428" s="65">
        <f t="shared" si="188"/>
        <v>3864.075600000011</v>
      </c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66">
        <f>J428*(K428-K416)</f>
        <v>0</v>
      </c>
      <c r="AM428" s="67">
        <f t="shared" si="174"/>
        <v>3864.075600000011</v>
      </c>
      <c r="AN428" s="68">
        <f t="shared" si="175"/>
        <v>0</v>
      </c>
    </row>
    <row r="429" spans="1:44" x14ac:dyDescent="0.25">
      <c r="A429" s="72">
        <f>A427</f>
        <v>45401</v>
      </c>
      <c r="B429" s="53" t="s">
        <v>82</v>
      </c>
      <c r="C429" s="38" t="s">
        <v>81</v>
      </c>
      <c r="D429" s="39" t="s">
        <v>6</v>
      </c>
      <c r="E429" s="73">
        <v>10812224</v>
      </c>
      <c r="F429" s="74"/>
      <c r="G429" s="73"/>
      <c r="H429" s="74"/>
      <c r="I429" s="73">
        <f t="shared" si="189"/>
        <v>10812224</v>
      </c>
      <c r="J429" s="74">
        <f t="shared" si="181"/>
        <v>0</v>
      </c>
      <c r="K429" s="40">
        <f>K427</f>
        <v>968.44</v>
      </c>
      <c r="L429" s="40">
        <f>L427</f>
        <v>37207.480000000003</v>
      </c>
      <c r="M429" s="75">
        <f t="shared" si="183"/>
        <v>10812224</v>
      </c>
      <c r="N429" s="76">
        <f t="shared" si="188"/>
        <v>0</v>
      </c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8">
        <f>J429*(K429-K417)</f>
        <v>0</v>
      </c>
      <c r="AM429" s="79">
        <f t="shared" si="174"/>
        <v>0</v>
      </c>
      <c r="AN429" s="80">
        <f t="shared" si="175"/>
        <v>0</v>
      </c>
      <c r="AO429" s="81"/>
    </row>
    <row r="430" spans="1:44" x14ac:dyDescent="0.25">
      <c r="A430" s="58">
        <v>45402</v>
      </c>
      <c r="B430" s="52" t="s">
        <v>80</v>
      </c>
      <c r="C430" s="5" t="s">
        <v>5</v>
      </c>
      <c r="D430" s="6" t="s">
        <v>6</v>
      </c>
      <c r="E430" s="59">
        <v>4673495</v>
      </c>
      <c r="F430" s="69"/>
      <c r="G430" s="59"/>
      <c r="H430" s="69">
        <v>0.66</v>
      </c>
      <c r="I430" s="59">
        <f t="shared" si="189"/>
        <v>4673495</v>
      </c>
      <c r="J430" s="69">
        <f t="shared" si="181"/>
        <v>0.66</v>
      </c>
      <c r="K430" s="37">
        <f>VLOOKUP($A430+1,MarketData!$D:$ZZ,MATCH(K$1,MarketData!$D$1:$ZZ$1,0))</f>
        <v>968.44</v>
      </c>
      <c r="L430" s="37">
        <f>VLOOKUP($A430,MarketData!$D:$ZZ,MATCH(L$1,MarketData!$D$1:$ZZ$1,0))</f>
        <v>37212.43</v>
      </c>
      <c r="M430" s="70">
        <f t="shared" si="183"/>
        <v>4674134.1704000002</v>
      </c>
      <c r="N430" s="65">
        <f>M430-SUMIFS(Total,Cuenta,C430,Linea,D430,Fecha,INDEX(Fecha,MATCH(A430-1,Fecha,1)))</f>
        <v>0</v>
      </c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66">
        <f t="shared" ref="AL430:AL435" si="191">J430*(K430-K421)</f>
        <v>0</v>
      </c>
      <c r="AM430" s="67">
        <f t="shared" si="174"/>
        <v>0</v>
      </c>
      <c r="AN430" s="68">
        <f t="shared" si="175"/>
        <v>0</v>
      </c>
    </row>
    <row r="431" spans="1:44" x14ac:dyDescent="0.25">
      <c r="A431" s="58">
        <f>A432</f>
        <v>45402</v>
      </c>
      <c r="B431" s="52" t="s">
        <v>80</v>
      </c>
      <c r="C431" s="5" t="s">
        <v>5</v>
      </c>
      <c r="D431" s="6" t="s">
        <v>65</v>
      </c>
      <c r="E431" s="59">
        <v>14996860</v>
      </c>
      <c r="F431" s="69"/>
      <c r="G431" s="61">
        <v>-15000000</v>
      </c>
      <c r="H431" s="62"/>
      <c r="I431" s="59">
        <f>E431+G431</f>
        <v>-3140</v>
      </c>
      <c r="J431" s="69">
        <f>F431+H431</f>
        <v>0</v>
      </c>
      <c r="K431" s="7">
        <f>K432</f>
        <v>968.44</v>
      </c>
      <c r="L431" s="7">
        <f>L432</f>
        <v>37212.43</v>
      </c>
      <c r="M431" s="70">
        <f>I431+J431*K431</f>
        <v>-3140</v>
      </c>
      <c r="N431" s="65">
        <f t="shared" ref="N431:N436" si="192">M431-SUMIFS(Total,Cuenta,C431,Linea,D431,Fecha,INDEX(Fecha,MATCH(A431-1,Fecha,1)))</f>
        <v>0</v>
      </c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66">
        <f t="shared" si="191"/>
        <v>0</v>
      </c>
      <c r="AM431" s="67">
        <f t="shared" si="174"/>
        <v>0</v>
      </c>
      <c r="AN431" s="68">
        <f t="shared" si="175"/>
        <v>0</v>
      </c>
    </row>
    <row r="432" spans="1:44" x14ac:dyDescent="0.25">
      <c r="A432" s="58">
        <f>A430</f>
        <v>45402</v>
      </c>
      <c r="B432" s="52" t="s">
        <v>80</v>
      </c>
      <c r="C432" s="5" t="s">
        <v>5</v>
      </c>
      <c r="D432" s="6" t="s">
        <v>20</v>
      </c>
      <c r="E432" s="59">
        <v>9148256</v>
      </c>
      <c r="F432" s="69">
        <v>7020.73</v>
      </c>
      <c r="G432" s="61">
        <v>-10000000</v>
      </c>
      <c r="H432" s="62">
        <v>-8000</v>
      </c>
      <c r="I432" s="59">
        <f>E432+G432</f>
        <v>-851744</v>
      </c>
      <c r="J432" s="69">
        <f t="shared" ref="J432:J443" si="193">F432+H432</f>
        <v>-979.27000000000044</v>
      </c>
      <c r="K432" s="7">
        <f>K430</f>
        <v>968.44</v>
      </c>
      <c r="L432" s="7">
        <f>L430</f>
        <v>37212.43</v>
      </c>
      <c r="M432" s="70">
        <f>I432+J432*K432</f>
        <v>-1800108.2388000004</v>
      </c>
      <c r="N432" s="65">
        <f t="shared" si="192"/>
        <v>-64180</v>
      </c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>
        <v>-13910</v>
      </c>
      <c r="Z432" s="29">
        <v>-50270</v>
      </c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66">
        <f t="shared" si="191"/>
        <v>0</v>
      </c>
      <c r="AM432" s="67">
        <f t="shared" si="174"/>
        <v>0</v>
      </c>
      <c r="AN432" s="68">
        <f t="shared" si="175"/>
        <v>0</v>
      </c>
    </row>
    <row r="433" spans="1:44" x14ac:dyDescent="0.25">
      <c r="A433" s="58">
        <f>A432</f>
        <v>45402</v>
      </c>
      <c r="B433" s="52" t="s">
        <v>80</v>
      </c>
      <c r="C433" s="5" t="s">
        <v>8</v>
      </c>
      <c r="D433" s="6" t="s">
        <v>141</v>
      </c>
      <c r="E433" s="59">
        <v>7978782</v>
      </c>
      <c r="F433" s="69"/>
      <c r="G433" s="61"/>
      <c r="H433" s="62"/>
      <c r="I433" s="59">
        <f t="shared" ref="I433:I434" si="194">E433+G433</f>
        <v>7978782</v>
      </c>
      <c r="J433" s="69">
        <f t="shared" si="193"/>
        <v>0</v>
      </c>
      <c r="K433" s="7">
        <f>K432</f>
        <v>968.44</v>
      </c>
      <c r="L433" s="7">
        <f>L432</f>
        <v>37212.43</v>
      </c>
      <c r="M433" s="70">
        <f t="shared" ref="M433:M443" si="195">I433+J433*K433</f>
        <v>7978782</v>
      </c>
      <c r="N433" s="65">
        <f t="shared" si="192"/>
        <v>0</v>
      </c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66">
        <f t="shared" si="191"/>
        <v>0</v>
      </c>
      <c r="AM433" s="67">
        <f t="shared" si="174"/>
        <v>0</v>
      </c>
      <c r="AN433" s="68">
        <f t="shared" si="175"/>
        <v>0</v>
      </c>
    </row>
    <row r="434" spans="1:44" x14ac:dyDescent="0.25">
      <c r="A434" s="58">
        <f t="shared" ref="A434:A435" si="196">A433</f>
        <v>45402</v>
      </c>
      <c r="B434" s="52" t="s">
        <v>80</v>
      </c>
      <c r="C434" s="5" t="s">
        <v>8</v>
      </c>
      <c r="D434" s="6" t="s">
        <v>139</v>
      </c>
      <c r="E434" s="59">
        <v>1947718</v>
      </c>
      <c r="F434" s="69"/>
      <c r="G434" s="61"/>
      <c r="H434" s="62"/>
      <c r="I434" s="59">
        <f t="shared" si="194"/>
        <v>1947718</v>
      </c>
      <c r="J434" s="69">
        <f t="shared" si="193"/>
        <v>0</v>
      </c>
      <c r="K434" s="7">
        <f t="shared" ref="K434:L434" si="197">K433</f>
        <v>968.44</v>
      </c>
      <c r="L434" s="7">
        <f t="shared" si="197"/>
        <v>37212.43</v>
      </c>
      <c r="M434" s="70">
        <f t="shared" si="195"/>
        <v>1947718</v>
      </c>
      <c r="N434" s="65">
        <f t="shared" si="192"/>
        <v>0</v>
      </c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66">
        <f t="shared" si="191"/>
        <v>0</v>
      </c>
      <c r="AM434" s="67">
        <f t="shared" si="174"/>
        <v>0</v>
      </c>
      <c r="AN434" s="68">
        <f t="shared" si="175"/>
        <v>0</v>
      </c>
    </row>
    <row r="435" spans="1:44" x14ac:dyDescent="0.25">
      <c r="A435" s="58">
        <f t="shared" si="196"/>
        <v>45402</v>
      </c>
      <c r="B435" s="52" t="s">
        <v>80</v>
      </c>
      <c r="C435" s="5" t="s">
        <v>8</v>
      </c>
      <c r="D435" s="6" t="s">
        <v>140</v>
      </c>
      <c r="E435" s="59">
        <v>680038</v>
      </c>
      <c r="F435" s="69"/>
      <c r="G435" s="61"/>
      <c r="H435" s="62"/>
      <c r="I435" s="59">
        <f>E435+G435</f>
        <v>680038</v>
      </c>
      <c r="J435" s="69">
        <f t="shared" si="193"/>
        <v>0</v>
      </c>
      <c r="K435" s="7">
        <f t="shared" ref="K435" si="198">K434</f>
        <v>968.44</v>
      </c>
      <c r="L435" s="7">
        <f>L434</f>
        <v>37212.43</v>
      </c>
      <c r="M435" s="70">
        <f t="shared" si="195"/>
        <v>680038</v>
      </c>
      <c r="N435" s="65">
        <f t="shared" si="192"/>
        <v>0</v>
      </c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66">
        <f t="shared" si="191"/>
        <v>0</v>
      </c>
      <c r="AM435" s="67">
        <f t="shared" si="174"/>
        <v>0</v>
      </c>
      <c r="AN435" s="68">
        <f t="shared" si="175"/>
        <v>0</v>
      </c>
      <c r="AR435" s="58"/>
    </row>
    <row r="436" spans="1:44" x14ac:dyDescent="0.25">
      <c r="A436" s="58">
        <f>A434</f>
        <v>45402</v>
      </c>
      <c r="B436" s="52" t="s">
        <v>80</v>
      </c>
      <c r="C436" s="5" t="s">
        <v>8</v>
      </c>
      <c r="D436" s="6" t="s">
        <v>133</v>
      </c>
      <c r="E436" s="59"/>
      <c r="F436" s="69">
        <v>207.71</v>
      </c>
      <c r="G436" s="61"/>
      <c r="H436" s="62"/>
      <c r="I436" s="59">
        <f t="shared" ref="I436:I439" si="199">E436+G436</f>
        <v>0</v>
      </c>
      <c r="J436" s="69">
        <f t="shared" si="193"/>
        <v>207.71</v>
      </c>
      <c r="K436" s="7">
        <f t="shared" ref="K436:L436" si="200">K434</f>
        <v>968.44</v>
      </c>
      <c r="L436" s="7">
        <f t="shared" si="200"/>
        <v>37212.43</v>
      </c>
      <c r="M436" s="70">
        <f t="shared" si="195"/>
        <v>201154.67240000001</v>
      </c>
      <c r="N436" s="65">
        <f t="shared" si="192"/>
        <v>0</v>
      </c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66">
        <f>J436*(K436-K426)</f>
        <v>0</v>
      </c>
      <c r="AM436" s="67">
        <f t="shared" si="174"/>
        <v>0</v>
      </c>
      <c r="AN436" s="68">
        <f t="shared" si="175"/>
        <v>0</v>
      </c>
    </row>
    <row r="437" spans="1:44" x14ac:dyDescent="0.25">
      <c r="A437" s="58">
        <f>A434</f>
        <v>45402</v>
      </c>
      <c r="B437" s="52" t="s">
        <v>80</v>
      </c>
      <c r="C437" s="5" t="s">
        <v>8</v>
      </c>
      <c r="D437" s="6" t="s">
        <v>134</v>
      </c>
      <c r="E437" s="59"/>
      <c r="F437" s="69">
        <v>104.5</v>
      </c>
      <c r="G437" s="61"/>
      <c r="H437" s="62"/>
      <c r="I437" s="59">
        <f t="shared" si="199"/>
        <v>0</v>
      </c>
      <c r="J437" s="69">
        <f t="shared" si="193"/>
        <v>104.5</v>
      </c>
      <c r="K437" s="7">
        <f>K434</f>
        <v>968.44</v>
      </c>
      <c r="L437" s="7">
        <f>L434</f>
        <v>37212.43</v>
      </c>
      <c r="M437" s="70">
        <f t="shared" si="195"/>
        <v>101201.98000000001</v>
      </c>
      <c r="N437" s="65">
        <f>M437-SUMIFS(Total,Cuenta,C437,Linea,D437,Fecha,INDEX(Fecha,MATCH(A437-1,Fecha,1)))</f>
        <v>0</v>
      </c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66">
        <f>J437*(K437-K426)</f>
        <v>0</v>
      </c>
      <c r="AM437" s="67">
        <f t="shared" si="174"/>
        <v>0</v>
      </c>
      <c r="AN437" s="68">
        <f t="shared" si="175"/>
        <v>0</v>
      </c>
    </row>
    <row r="438" spans="1:44" x14ac:dyDescent="0.25">
      <c r="A438" s="58">
        <f>A434</f>
        <v>45402</v>
      </c>
      <c r="B438" s="52" t="s">
        <v>80</v>
      </c>
      <c r="C438" s="5" t="s">
        <v>135</v>
      </c>
      <c r="D438" s="6" t="s">
        <v>145</v>
      </c>
      <c r="E438" s="59"/>
      <c r="F438" s="69">
        <v>257.14999999999998</v>
      </c>
      <c r="G438" s="61"/>
      <c r="H438" s="62"/>
      <c r="I438" s="59">
        <f t="shared" si="199"/>
        <v>0</v>
      </c>
      <c r="J438" s="69">
        <f t="shared" si="193"/>
        <v>257.14999999999998</v>
      </c>
      <c r="K438" s="7">
        <f>K434</f>
        <v>968.44</v>
      </c>
      <c r="L438" s="7">
        <f>L434</f>
        <v>37212.43</v>
      </c>
      <c r="M438" s="70">
        <f t="shared" si="195"/>
        <v>249034.34599999999</v>
      </c>
      <c r="N438" s="65">
        <f>M438-SUMIFS(Total,Cuenta,C438,Linea,D438,Fecha,INDEX(Fecha,MATCH(A438-1,Fecha,1)))</f>
        <v>0</v>
      </c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66">
        <f>J438*(K438-K426)</f>
        <v>0</v>
      </c>
      <c r="AM438" s="67">
        <f t="shared" si="174"/>
        <v>0</v>
      </c>
      <c r="AN438" s="68">
        <f t="shared" si="175"/>
        <v>0</v>
      </c>
    </row>
    <row r="439" spans="1:44" x14ac:dyDescent="0.25">
      <c r="A439" s="58">
        <f>A435</f>
        <v>45402</v>
      </c>
      <c r="B439" s="52" t="s">
        <v>80</v>
      </c>
      <c r="C439" s="5" t="s">
        <v>135</v>
      </c>
      <c r="D439" s="6" t="s">
        <v>136</v>
      </c>
      <c r="E439" s="59">
        <v>246297</v>
      </c>
      <c r="F439" s="69"/>
      <c r="G439" s="61"/>
      <c r="H439" s="62"/>
      <c r="I439" s="59">
        <f t="shared" si="199"/>
        <v>246297</v>
      </c>
      <c r="J439" s="69">
        <f t="shared" si="193"/>
        <v>0</v>
      </c>
      <c r="K439" s="7">
        <f>K435</f>
        <v>968.44</v>
      </c>
      <c r="L439" s="7">
        <f>L435</f>
        <v>37212.43</v>
      </c>
      <c r="M439" s="70">
        <f t="shared" si="195"/>
        <v>246297</v>
      </c>
      <c r="N439" s="65">
        <f t="shared" ref="N439:N441" si="201">M439-SUMIFS(Total,Cuenta,C439,Linea,D439,Fecha,INDEX(Fecha,MATCH(A439-1,Fecha,1)))</f>
        <v>0</v>
      </c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66">
        <f>J439*(K439-K427)</f>
        <v>0</v>
      </c>
      <c r="AM439" s="67">
        <f t="shared" si="174"/>
        <v>0</v>
      </c>
      <c r="AN439" s="68">
        <f t="shared" si="175"/>
        <v>0</v>
      </c>
    </row>
    <row r="440" spans="1:44" x14ac:dyDescent="0.25">
      <c r="A440" s="58">
        <f>A439</f>
        <v>45402</v>
      </c>
      <c r="B440" s="52" t="s">
        <v>80</v>
      </c>
      <c r="C440" s="5" t="s">
        <v>7</v>
      </c>
      <c r="D440" s="6" t="s">
        <v>157</v>
      </c>
      <c r="E440" s="59"/>
      <c r="F440" s="69">
        <v>939.28</v>
      </c>
      <c r="G440" s="61"/>
      <c r="H440" s="62"/>
      <c r="I440" s="59">
        <f>E440+G440</f>
        <v>0</v>
      </c>
      <c r="J440" s="69">
        <f t="shared" si="193"/>
        <v>939.28</v>
      </c>
      <c r="K440" s="7">
        <f>K439</f>
        <v>968.44</v>
      </c>
      <c r="L440" s="7">
        <f>L439</f>
        <v>37212.43</v>
      </c>
      <c r="M440" s="70">
        <f t="shared" si="195"/>
        <v>909636.32319999998</v>
      </c>
      <c r="N440" s="65">
        <f t="shared" si="201"/>
        <v>0</v>
      </c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66">
        <f>J440*(K440-K428)</f>
        <v>0</v>
      </c>
      <c r="AM440" s="67">
        <f t="shared" si="174"/>
        <v>0</v>
      </c>
      <c r="AN440" s="68">
        <f t="shared" si="175"/>
        <v>0</v>
      </c>
    </row>
    <row r="441" spans="1:44" x14ac:dyDescent="0.25">
      <c r="A441" s="58">
        <f>A435</f>
        <v>45402</v>
      </c>
      <c r="B441" s="52" t="s">
        <v>80</v>
      </c>
      <c r="C441" s="5" t="s">
        <v>142</v>
      </c>
      <c r="D441" s="6" t="s">
        <v>143</v>
      </c>
      <c r="E441" s="59"/>
      <c r="F441" s="69">
        <v>273.31</v>
      </c>
      <c r="G441" s="61"/>
      <c r="H441" s="62"/>
      <c r="I441" s="59">
        <f t="shared" ref="I441:I443" si="202">E441+G441</f>
        <v>0</v>
      </c>
      <c r="J441" s="69">
        <f t="shared" si="193"/>
        <v>273.31</v>
      </c>
      <c r="K441" s="7">
        <f t="shared" ref="K441:L441" si="203">K435</f>
        <v>968.44</v>
      </c>
      <c r="L441" s="7">
        <f t="shared" si="203"/>
        <v>37212.43</v>
      </c>
      <c r="M441" s="70">
        <f t="shared" si="195"/>
        <v>264684.33640000003</v>
      </c>
      <c r="N441" s="65">
        <f t="shared" si="201"/>
        <v>0</v>
      </c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66">
        <f>J441*(K441-K429)</f>
        <v>0</v>
      </c>
      <c r="AM441" s="67">
        <f t="shared" si="174"/>
        <v>0</v>
      </c>
      <c r="AN441" s="68">
        <f t="shared" si="175"/>
        <v>0</v>
      </c>
    </row>
    <row r="442" spans="1:44" x14ac:dyDescent="0.25">
      <c r="A442" s="72">
        <f>A440</f>
        <v>45402</v>
      </c>
      <c r="B442" s="53" t="s">
        <v>82</v>
      </c>
      <c r="C442" s="38" t="s">
        <v>81</v>
      </c>
      <c r="D442" s="39" t="s">
        <v>6</v>
      </c>
      <c r="E442" s="73">
        <f>482000+10000000</f>
        <v>10482000</v>
      </c>
      <c r="F442" s="74"/>
      <c r="G442" s="73">
        <v>-271000</v>
      </c>
      <c r="H442" s="74"/>
      <c r="I442" s="73">
        <f t="shared" si="202"/>
        <v>10211000</v>
      </c>
      <c r="J442" s="74">
        <f t="shared" si="193"/>
        <v>0</v>
      </c>
      <c r="K442" s="40">
        <f>K440</f>
        <v>968.44</v>
      </c>
      <c r="L442" s="40">
        <f>L440</f>
        <v>37212.43</v>
      </c>
      <c r="M442" s="75">
        <f t="shared" si="195"/>
        <v>10211000</v>
      </c>
      <c r="N442" s="76">
        <f>M442-SUMIFS(Total,Cuenta,C442,Linea,D442,Fecha,INDEX(Fecha,MATCH(A442-1,Fecha,1)))</f>
        <v>-601224</v>
      </c>
      <c r="O442" s="77"/>
      <c r="P442" s="77"/>
      <c r="Q442" s="77"/>
      <c r="R442" s="77">
        <v>-23000</v>
      </c>
      <c r="S442" s="77"/>
      <c r="T442" s="77"/>
      <c r="U442" s="77"/>
      <c r="V442" s="77"/>
      <c r="W442" s="77">
        <v>-148000</v>
      </c>
      <c r="X442" s="77">
        <f>-31000-10000</f>
        <v>-41000</v>
      </c>
      <c r="Y442" s="77">
        <f>-35000-33000-6000-40000-20000</f>
        <v>-134000</v>
      </c>
      <c r="Z442" s="77">
        <f>-8000-4000-12000-8000-30000</f>
        <v>-62000</v>
      </c>
      <c r="AA442" s="77">
        <v>-4000</v>
      </c>
      <c r="AB442" s="77">
        <v>-60000</v>
      </c>
      <c r="AC442" s="77"/>
      <c r="AD442" s="77">
        <f>-39000-3000</f>
        <v>-42000</v>
      </c>
      <c r="AE442" s="77">
        <v>-4000</v>
      </c>
      <c r="AF442" s="77"/>
      <c r="AG442" s="77"/>
      <c r="AH442" s="77">
        <v>-85000</v>
      </c>
      <c r="AI442" s="77"/>
      <c r="AJ442" s="77">
        <v>-3</v>
      </c>
      <c r="AK442" s="77"/>
      <c r="AL442" s="78">
        <f>J442*(K442-K430)</f>
        <v>0</v>
      </c>
      <c r="AM442" s="79">
        <f t="shared" si="174"/>
        <v>0</v>
      </c>
      <c r="AN442" s="80">
        <f t="shared" si="175"/>
        <v>1779</v>
      </c>
      <c r="AO442" s="81"/>
    </row>
    <row r="443" spans="1:44" x14ac:dyDescent="0.25">
      <c r="A443" s="58">
        <v>45404</v>
      </c>
      <c r="B443" s="52" t="s">
        <v>80</v>
      </c>
      <c r="C443" s="5" t="s">
        <v>5</v>
      </c>
      <c r="D443" s="6" t="s">
        <v>6</v>
      </c>
      <c r="E443" s="59">
        <v>2856875</v>
      </c>
      <c r="F443" s="69"/>
      <c r="G443" s="59"/>
      <c r="H443" s="69">
        <v>0.66</v>
      </c>
      <c r="I443" s="59">
        <f t="shared" si="202"/>
        <v>2856875</v>
      </c>
      <c r="J443" s="69">
        <f t="shared" si="193"/>
        <v>0.66</v>
      </c>
      <c r="K443" s="37">
        <f>VLOOKUP($A443+1,MarketData!$D:$ZZ,MATCH(K$1,MarketData!$D$1:$ZZ$1,0))</f>
        <v>953.75</v>
      </c>
      <c r="L443" s="37">
        <f>VLOOKUP($A443,MarketData!$D:$ZZ,MATCH(L$1,MarketData!$D$1:$ZZ$1,0))</f>
        <v>37222.33</v>
      </c>
      <c r="M443" s="70">
        <f t="shared" si="195"/>
        <v>2857504.4750000001</v>
      </c>
      <c r="N443" s="65">
        <f>M443-SUMIFS(Total,Cuenta,C443,Linea,D443,Fecha,INDEX(Fecha,MATCH(A443-1,Fecha,1)))</f>
        <v>-1816629.6954000001</v>
      </c>
      <c r="O443" s="29"/>
      <c r="P443" s="29"/>
      <c r="Q443" s="29">
        <f>-870884-3140-942596</f>
        <v>-1816620</v>
      </c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66">
        <f t="shared" ref="AL443:AL448" si="204">J443*(K443-K434)</f>
        <v>-9.6954000000000367</v>
      </c>
      <c r="AM443" s="67">
        <f t="shared" si="174"/>
        <v>0</v>
      </c>
      <c r="AN443" s="68">
        <f t="shared" si="175"/>
        <v>0</v>
      </c>
    </row>
    <row r="444" spans="1:44" x14ac:dyDescent="0.25">
      <c r="A444" s="58">
        <f>A445</f>
        <v>45404</v>
      </c>
      <c r="B444" s="52" t="s">
        <v>80</v>
      </c>
      <c r="C444" s="5" t="s">
        <v>5</v>
      </c>
      <c r="D444" s="6" t="s">
        <v>65</v>
      </c>
      <c r="E444" s="59">
        <v>15000000</v>
      </c>
      <c r="F444" s="69"/>
      <c r="G444" s="61">
        <v>-15000000</v>
      </c>
      <c r="H444" s="62"/>
      <c r="I444" s="59">
        <f>E444+G444</f>
        <v>0</v>
      </c>
      <c r="J444" s="69">
        <f>F444+H444</f>
        <v>0</v>
      </c>
      <c r="K444" s="7">
        <f>K445</f>
        <v>953.75</v>
      </c>
      <c r="L444" s="7">
        <f>L445</f>
        <v>37222.33</v>
      </c>
      <c r="M444" s="70">
        <f>I444+J444*K444</f>
        <v>0</v>
      </c>
      <c r="N444" s="65">
        <f t="shared" ref="N444:N449" si="205">M444-SUMIFS(Total,Cuenta,C444,Linea,D444,Fecha,INDEX(Fecha,MATCH(A444-1,Fecha,1)))</f>
        <v>3140</v>
      </c>
      <c r="O444" s="29"/>
      <c r="P444" s="29"/>
      <c r="Q444" s="29">
        <v>3140</v>
      </c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66">
        <f t="shared" si="204"/>
        <v>0</v>
      </c>
      <c r="AM444" s="67">
        <f t="shared" si="174"/>
        <v>0</v>
      </c>
      <c r="AN444" s="68">
        <f t="shared" si="175"/>
        <v>0</v>
      </c>
    </row>
    <row r="445" spans="1:44" x14ac:dyDescent="0.25">
      <c r="A445" s="58">
        <f>A443</f>
        <v>45404</v>
      </c>
      <c r="B445" s="52" t="s">
        <v>80</v>
      </c>
      <c r="C445" s="5" t="s">
        <v>5</v>
      </c>
      <c r="D445" s="6" t="s">
        <v>20</v>
      </c>
      <c r="E445" s="59">
        <v>9985616</v>
      </c>
      <c r="F445" s="69">
        <v>8000</v>
      </c>
      <c r="G445" s="61">
        <v>-10000000</v>
      </c>
      <c r="H445" s="62">
        <v>-8000</v>
      </c>
      <c r="I445" s="59">
        <f>E445+G445</f>
        <v>-14384</v>
      </c>
      <c r="J445" s="69">
        <f t="shared" ref="J445:J456" si="206">F445+H445</f>
        <v>0</v>
      </c>
      <c r="K445" s="7">
        <f>K443</f>
        <v>953.75</v>
      </c>
      <c r="L445" s="7">
        <f>L443</f>
        <v>37222.33</v>
      </c>
      <c r="M445" s="70">
        <f>I445+J445*K445</f>
        <v>-14384</v>
      </c>
      <c r="N445" s="65">
        <f t="shared" si="205"/>
        <v>1785724.2388000004</v>
      </c>
      <c r="O445" s="29"/>
      <c r="P445" s="29"/>
      <c r="Q445" s="29">
        <f>870884+979.27*K445</f>
        <v>1804862.7625</v>
      </c>
      <c r="R445" s="29"/>
      <c r="S445" s="29"/>
      <c r="T445" s="29"/>
      <c r="U445" s="29"/>
      <c r="V445" s="29"/>
      <c r="W445" s="29"/>
      <c r="X445" s="29"/>
      <c r="Y445" s="29">
        <v>-19140</v>
      </c>
      <c r="Z445" s="29"/>
      <c r="AA445" s="29">
        <v>-3880</v>
      </c>
      <c r="AB445" s="29"/>
      <c r="AC445" s="29">
        <f>-4828-5676</f>
        <v>-10504</v>
      </c>
      <c r="AD445" s="29"/>
      <c r="AE445" s="29"/>
      <c r="AF445" s="29"/>
      <c r="AG445" s="29"/>
      <c r="AH445" s="29"/>
      <c r="AI445" s="29"/>
      <c r="AJ445" s="29"/>
      <c r="AK445" s="29"/>
      <c r="AL445" s="66">
        <f t="shared" si="204"/>
        <v>0</v>
      </c>
      <c r="AM445" s="67">
        <f t="shared" si="174"/>
        <v>0</v>
      </c>
      <c r="AN445" s="68">
        <f t="shared" si="175"/>
        <v>14385.476300000446</v>
      </c>
    </row>
    <row r="446" spans="1:44" x14ac:dyDescent="0.25">
      <c r="A446" s="58">
        <f>A445</f>
        <v>45404</v>
      </c>
      <c r="B446" s="52" t="s">
        <v>80</v>
      </c>
      <c r="C446" s="5" t="s">
        <v>8</v>
      </c>
      <c r="D446" s="6" t="s">
        <v>141</v>
      </c>
      <c r="E446" s="59">
        <v>7982665</v>
      </c>
      <c r="F446" s="69"/>
      <c r="G446" s="61"/>
      <c r="H446" s="62"/>
      <c r="I446" s="59">
        <f t="shared" ref="I446:I447" si="207">E446+G446</f>
        <v>7982665</v>
      </c>
      <c r="J446" s="69">
        <f t="shared" si="206"/>
        <v>0</v>
      </c>
      <c r="K446" s="7">
        <f>K445</f>
        <v>953.75</v>
      </c>
      <c r="L446" s="7">
        <f>L445</f>
        <v>37222.33</v>
      </c>
      <c r="M446" s="70">
        <f t="shared" ref="M446:M456" si="208">I446+J446*K446</f>
        <v>7982665</v>
      </c>
      <c r="N446" s="65">
        <f t="shared" si="205"/>
        <v>3883</v>
      </c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66">
        <f t="shared" si="204"/>
        <v>0</v>
      </c>
      <c r="AM446" s="67">
        <f t="shared" si="174"/>
        <v>3883</v>
      </c>
      <c r="AN446" s="68">
        <f t="shared" si="175"/>
        <v>0</v>
      </c>
    </row>
    <row r="447" spans="1:44" x14ac:dyDescent="0.25">
      <c r="A447" s="58">
        <f t="shared" ref="A447:A448" si="209">A446</f>
        <v>45404</v>
      </c>
      <c r="B447" s="52" t="s">
        <v>80</v>
      </c>
      <c r="C447" s="5" t="s">
        <v>8</v>
      </c>
      <c r="D447" s="6" t="s">
        <v>139</v>
      </c>
      <c r="E447" s="59">
        <v>1956146</v>
      </c>
      <c r="F447" s="69"/>
      <c r="G447" s="61"/>
      <c r="H447" s="62"/>
      <c r="I447" s="59">
        <f t="shared" si="207"/>
        <v>1956146</v>
      </c>
      <c r="J447" s="69">
        <f t="shared" si="206"/>
        <v>0</v>
      </c>
      <c r="K447" s="7">
        <f t="shared" ref="K447:L448" si="210">K446</f>
        <v>953.75</v>
      </c>
      <c r="L447" s="7">
        <f t="shared" si="210"/>
        <v>37222.33</v>
      </c>
      <c r="M447" s="70">
        <f t="shared" si="208"/>
        <v>1956146</v>
      </c>
      <c r="N447" s="65">
        <f t="shared" si="205"/>
        <v>8428</v>
      </c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66">
        <f t="shared" si="204"/>
        <v>0</v>
      </c>
      <c r="AM447" s="67">
        <f t="shared" si="174"/>
        <v>8428</v>
      </c>
      <c r="AN447" s="68">
        <f t="shared" si="175"/>
        <v>0</v>
      </c>
    </row>
    <row r="448" spans="1:44" x14ac:dyDescent="0.25">
      <c r="A448" s="58">
        <f t="shared" si="209"/>
        <v>45404</v>
      </c>
      <c r="B448" s="52" t="s">
        <v>80</v>
      </c>
      <c r="C448" s="5" t="s">
        <v>8</v>
      </c>
      <c r="D448" s="6" t="s">
        <v>140</v>
      </c>
      <c r="E448" s="59">
        <v>682228</v>
      </c>
      <c r="F448" s="69"/>
      <c r="G448" s="61"/>
      <c r="H448" s="62"/>
      <c r="I448" s="59">
        <f>E448+G448</f>
        <v>682228</v>
      </c>
      <c r="J448" s="69">
        <f t="shared" si="206"/>
        <v>0</v>
      </c>
      <c r="K448" s="7">
        <f t="shared" si="210"/>
        <v>953.75</v>
      </c>
      <c r="L448" s="7">
        <f>L447</f>
        <v>37222.33</v>
      </c>
      <c r="M448" s="70">
        <f t="shared" si="208"/>
        <v>682228</v>
      </c>
      <c r="N448" s="65">
        <f t="shared" si="205"/>
        <v>2190</v>
      </c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66">
        <f t="shared" si="204"/>
        <v>0</v>
      </c>
      <c r="AM448" s="67">
        <f t="shared" si="174"/>
        <v>2190</v>
      </c>
      <c r="AN448" s="68">
        <f t="shared" si="175"/>
        <v>0</v>
      </c>
      <c r="AR448" s="58"/>
    </row>
    <row r="449" spans="1:44" x14ac:dyDescent="0.25">
      <c r="A449" s="58">
        <f>A447</f>
        <v>45404</v>
      </c>
      <c r="B449" s="52" t="s">
        <v>80</v>
      </c>
      <c r="C449" s="5" t="s">
        <v>8</v>
      </c>
      <c r="D449" s="6" t="s">
        <v>133</v>
      </c>
      <c r="E449" s="59"/>
      <c r="F449" s="69">
        <v>209.81</v>
      </c>
      <c r="G449" s="61"/>
      <c r="H449" s="62"/>
      <c r="I449" s="59">
        <f t="shared" ref="I449:I452" si="211">E449+G449</f>
        <v>0</v>
      </c>
      <c r="J449" s="69">
        <f t="shared" si="206"/>
        <v>209.81</v>
      </c>
      <c r="K449" s="7">
        <f t="shared" ref="K449:L449" si="212">K447</f>
        <v>953.75</v>
      </c>
      <c r="L449" s="7">
        <f t="shared" si="212"/>
        <v>37222.33</v>
      </c>
      <c r="M449" s="70">
        <f t="shared" si="208"/>
        <v>200106.28750000001</v>
      </c>
      <c r="N449" s="65">
        <f t="shared" si="205"/>
        <v>-1048.3849000000046</v>
      </c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66">
        <f>J449*(K449-K439)</f>
        <v>-3082.1089000000115</v>
      </c>
      <c r="AM449" s="67">
        <f t="shared" si="174"/>
        <v>2033.724000000007</v>
      </c>
      <c r="AN449" s="68">
        <f t="shared" si="175"/>
        <v>0</v>
      </c>
    </row>
    <row r="450" spans="1:44" x14ac:dyDescent="0.25">
      <c r="A450" s="58">
        <f>A447</f>
        <v>45404</v>
      </c>
      <c r="B450" s="52" t="s">
        <v>80</v>
      </c>
      <c r="C450" s="5" t="s">
        <v>8</v>
      </c>
      <c r="D450" s="6" t="s">
        <v>134</v>
      </c>
      <c r="E450" s="59"/>
      <c r="F450" s="69">
        <v>106.87</v>
      </c>
      <c r="G450" s="61"/>
      <c r="H450" s="62"/>
      <c r="I450" s="59">
        <f t="shared" si="211"/>
        <v>0</v>
      </c>
      <c r="J450" s="69">
        <f t="shared" si="206"/>
        <v>106.87</v>
      </c>
      <c r="K450" s="7">
        <f>K447</f>
        <v>953.75</v>
      </c>
      <c r="L450" s="7">
        <f>L447</f>
        <v>37222.33</v>
      </c>
      <c r="M450" s="70">
        <f t="shared" si="208"/>
        <v>101927.2625</v>
      </c>
      <c r="N450" s="65">
        <f>M450-SUMIFS(Total,Cuenta,C450,Linea,D450,Fecha,INDEX(Fecha,MATCH(A450-1,Fecha,1)))</f>
        <v>725.28249999998661</v>
      </c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66">
        <f>J450*(K450-K439)</f>
        <v>-1569.9203000000059</v>
      </c>
      <c r="AM450" s="67">
        <f t="shared" si="174"/>
        <v>2295.2027999999927</v>
      </c>
      <c r="AN450" s="68">
        <f t="shared" si="175"/>
        <v>0</v>
      </c>
    </row>
    <row r="451" spans="1:44" x14ac:dyDescent="0.25">
      <c r="A451" s="58">
        <f>A447</f>
        <v>45404</v>
      </c>
      <c r="B451" s="52" t="s">
        <v>80</v>
      </c>
      <c r="C451" s="5" t="s">
        <v>135</v>
      </c>
      <c r="D451" s="6" t="s">
        <v>145</v>
      </c>
      <c r="E451" s="59"/>
      <c r="F451" s="69">
        <v>257.14999999999998</v>
      </c>
      <c r="G451" s="61"/>
      <c r="H451" s="62"/>
      <c r="I451" s="59">
        <f t="shared" si="211"/>
        <v>0</v>
      </c>
      <c r="J451" s="69">
        <f t="shared" si="206"/>
        <v>257.14999999999998</v>
      </c>
      <c r="K451" s="7">
        <f>K447</f>
        <v>953.75</v>
      </c>
      <c r="L451" s="7">
        <f>L447</f>
        <v>37222.33</v>
      </c>
      <c r="M451" s="70">
        <f t="shared" si="208"/>
        <v>245256.81249999997</v>
      </c>
      <c r="N451" s="65">
        <f>M451-SUMIFS(Total,Cuenta,C451,Linea,D451,Fecha,INDEX(Fecha,MATCH(A451-1,Fecha,1)))</f>
        <v>-3777.5335000000196</v>
      </c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66">
        <f>J451*(K451-K439)</f>
        <v>-3777.5335000000136</v>
      </c>
      <c r="AM451" s="67">
        <f t="shared" si="174"/>
        <v>-5.9117155615240335E-12</v>
      </c>
      <c r="AN451" s="68">
        <f t="shared" si="175"/>
        <v>0</v>
      </c>
    </row>
    <row r="452" spans="1:44" x14ac:dyDescent="0.25">
      <c r="A452" s="58">
        <f>A448</f>
        <v>45404</v>
      </c>
      <c r="B452" s="52" t="s">
        <v>80</v>
      </c>
      <c r="C452" s="5" t="s">
        <v>135</v>
      </c>
      <c r="D452" s="6" t="s">
        <v>136</v>
      </c>
      <c r="E452" s="59">
        <v>247271</v>
      </c>
      <c r="F452" s="69"/>
      <c r="G452" s="61"/>
      <c r="H452" s="62"/>
      <c r="I452" s="59">
        <f t="shared" si="211"/>
        <v>247271</v>
      </c>
      <c r="J452" s="69">
        <f t="shared" si="206"/>
        <v>0</v>
      </c>
      <c r="K452" s="7">
        <f>K448</f>
        <v>953.75</v>
      </c>
      <c r="L452" s="7">
        <f>L448</f>
        <v>37222.33</v>
      </c>
      <c r="M452" s="70">
        <f t="shared" si="208"/>
        <v>247271</v>
      </c>
      <c r="N452" s="65">
        <f t="shared" ref="N452:N454" si="213">M452-SUMIFS(Total,Cuenta,C452,Linea,D452,Fecha,INDEX(Fecha,MATCH(A452-1,Fecha,1)))</f>
        <v>974</v>
      </c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66">
        <f>J452*(K452-K440)</f>
        <v>0</v>
      </c>
      <c r="AM452" s="67">
        <f t="shared" si="174"/>
        <v>974</v>
      </c>
      <c r="AN452" s="68">
        <f t="shared" si="175"/>
        <v>0</v>
      </c>
    </row>
    <row r="453" spans="1:44" x14ac:dyDescent="0.25">
      <c r="A453" s="58">
        <f>A452</f>
        <v>45404</v>
      </c>
      <c r="B453" s="52" t="s">
        <v>80</v>
      </c>
      <c r="C453" s="5" t="s">
        <v>7</v>
      </c>
      <c r="D453" s="6" t="s">
        <v>157</v>
      </c>
      <c r="E453" s="59"/>
      <c r="F453" s="69">
        <v>939.28</v>
      </c>
      <c r="G453" s="61"/>
      <c r="H453" s="62"/>
      <c r="I453" s="59">
        <f>E453+G453</f>
        <v>0</v>
      </c>
      <c r="J453" s="69">
        <f t="shared" si="206"/>
        <v>939.28</v>
      </c>
      <c r="K453" s="7">
        <f>K452</f>
        <v>953.75</v>
      </c>
      <c r="L453" s="7">
        <f>L452</f>
        <v>37222.33</v>
      </c>
      <c r="M453" s="70">
        <f t="shared" si="208"/>
        <v>895838.29999999993</v>
      </c>
      <c r="N453" s="65">
        <f t="shared" si="213"/>
        <v>-13798.023200000054</v>
      </c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66">
        <f>J453*(K453-K441)</f>
        <v>-13798.023200000051</v>
      </c>
      <c r="AM453" s="67">
        <f t="shared" si="174"/>
        <v>-3.637978807091713E-12</v>
      </c>
      <c r="AN453" s="68">
        <f t="shared" si="175"/>
        <v>0</v>
      </c>
    </row>
    <row r="454" spans="1:44" x14ac:dyDescent="0.25">
      <c r="A454" s="58">
        <f>A448</f>
        <v>45404</v>
      </c>
      <c r="B454" s="52" t="s">
        <v>80</v>
      </c>
      <c r="C454" s="5" t="s">
        <v>142</v>
      </c>
      <c r="D454" s="6" t="s">
        <v>143</v>
      </c>
      <c r="E454" s="59"/>
      <c r="F454" s="69">
        <v>319.58999999999997</v>
      </c>
      <c r="G454" s="61"/>
      <c r="H454" s="62"/>
      <c r="I454" s="59">
        <f t="shared" ref="I454:I456" si="214">E454+G454</f>
        <v>0</v>
      </c>
      <c r="J454" s="69">
        <f t="shared" si="206"/>
        <v>319.58999999999997</v>
      </c>
      <c r="K454" s="7">
        <f t="shared" ref="K454:L454" si="215">K448</f>
        <v>953.75</v>
      </c>
      <c r="L454" s="7">
        <f t="shared" si="215"/>
        <v>37222.33</v>
      </c>
      <c r="M454" s="70">
        <f t="shared" si="208"/>
        <v>304808.96249999997</v>
      </c>
      <c r="N454" s="65">
        <f t="shared" si="213"/>
        <v>40124.626099999936</v>
      </c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66">
        <f>J454*(K454-K442)</f>
        <v>-4694.7771000000175</v>
      </c>
      <c r="AM454" s="67">
        <f t="shared" si="174"/>
        <v>44819.403199999957</v>
      </c>
      <c r="AN454" s="68">
        <f t="shared" si="175"/>
        <v>0</v>
      </c>
    </row>
    <row r="455" spans="1:44" x14ac:dyDescent="0.25">
      <c r="A455" s="72">
        <f>A453</f>
        <v>45404</v>
      </c>
      <c r="B455" s="53" t="s">
        <v>82</v>
      </c>
      <c r="C455" s="38" t="s">
        <v>81</v>
      </c>
      <c r="D455" s="39" t="s">
        <v>6</v>
      </c>
      <c r="E455" s="73">
        <f>482000+10000000</f>
        <v>10482000</v>
      </c>
      <c r="F455" s="74"/>
      <c r="G455" s="73">
        <v>-271000</v>
      </c>
      <c r="H455" s="74"/>
      <c r="I455" s="73">
        <f t="shared" si="214"/>
        <v>10211000</v>
      </c>
      <c r="J455" s="74">
        <f t="shared" si="206"/>
        <v>0</v>
      </c>
      <c r="K455" s="40">
        <f>K453</f>
        <v>953.75</v>
      </c>
      <c r="L455" s="40">
        <f>L453</f>
        <v>37222.33</v>
      </c>
      <c r="M455" s="75">
        <f t="shared" si="208"/>
        <v>10211000</v>
      </c>
      <c r="N455" s="76">
        <f>M455-SUMIFS(Total,Cuenta,C455,Linea,D455,Fecha,INDEX(Fecha,MATCH(A455-1,Fecha,1)))</f>
        <v>0</v>
      </c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  <c r="AH455" s="77"/>
      <c r="AI455" s="77"/>
      <c r="AJ455" s="77"/>
      <c r="AK455" s="77"/>
      <c r="AL455" s="78">
        <f>J455*(K455-K443)</f>
        <v>0</v>
      </c>
      <c r="AM455" s="79">
        <f t="shared" si="174"/>
        <v>0</v>
      </c>
      <c r="AN455" s="80">
        <f t="shared" si="175"/>
        <v>0</v>
      </c>
      <c r="AO455" s="81"/>
    </row>
    <row r="456" spans="1:44" x14ac:dyDescent="0.25">
      <c r="A456" s="58">
        <v>45405</v>
      </c>
      <c r="B456" s="52" t="s">
        <v>80</v>
      </c>
      <c r="C456" s="5" t="s">
        <v>5</v>
      </c>
      <c r="D456" s="6" t="s">
        <v>6</v>
      </c>
      <c r="E456" s="59">
        <v>2746975</v>
      </c>
      <c r="F456" s="69"/>
      <c r="G456" s="59"/>
      <c r="H456" s="69">
        <v>0.66</v>
      </c>
      <c r="I456" s="59">
        <f t="shared" si="214"/>
        <v>2746975</v>
      </c>
      <c r="J456" s="69">
        <f t="shared" si="206"/>
        <v>0.66</v>
      </c>
      <c r="K456" s="37">
        <f>VLOOKUP($A456+1,MarketData!$D:$ZZ,MATCH(K$1,MarketData!$D$1:$ZZ$1,0))</f>
        <v>950.77</v>
      </c>
      <c r="L456" s="37">
        <f>VLOOKUP($A456,MarketData!$D:$ZZ,MATCH(L$1,MarketData!$D$1:$ZZ$1,0))</f>
        <v>37227.29</v>
      </c>
      <c r="M456" s="70">
        <f t="shared" si="208"/>
        <v>2747602.5082</v>
      </c>
      <c r="N456" s="65">
        <f>M456-SUMIFS(Total,Cuenta,C456,Linea,D456,Fecha,INDEX(Fecha,MATCH(A456-1,Fecha,1)))</f>
        <v>-109901.96680000005</v>
      </c>
      <c r="O456" s="29"/>
      <c r="P456" s="29"/>
      <c r="Q456" s="29"/>
      <c r="R456" s="29"/>
      <c r="S456" s="29"/>
      <c r="T456" s="29"/>
      <c r="U456" s="29"/>
      <c r="V456" s="29">
        <v>-80000</v>
      </c>
      <c r="W456" s="29"/>
      <c r="X456" s="29"/>
      <c r="Y456" s="29"/>
      <c r="Z456" s="29">
        <v>-29900</v>
      </c>
      <c r="AA456" s="29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66">
        <f t="shared" ref="AL456:AL461" si="216">J456*(K456-K447)</f>
        <v>-1.9668000000000121</v>
      </c>
      <c r="AM456" s="67">
        <f t="shared" si="174"/>
        <v>0</v>
      </c>
      <c r="AN456" s="68">
        <f t="shared" si="175"/>
        <v>0</v>
      </c>
    </row>
    <row r="457" spans="1:44" x14ac:dyDescent="0.25">
      <c r="A457" s="58">
        <f>A458</f>
        <v>45405</v>
      </c>
      <c r="B457" s="52" t="s">
        <v>80</v>
      </c>
      <c r="C457" s="5" t="s">
        <v>5</v>
      </c>
      <c r="D457" s="6" t="s">
        <v>65</v>
      </c>
      <c r="E457" s="59">
        <v>15000000</v>
      </c>
      <c r="F457" s="69"/>
      <c r="G457" s="61">
        <v>-15000000</v>
      </c>
      <c r="H457" s="62"/>
      <c r="I457" s="59">
        <f>E457+G457</f>
        <v>0</v>
      </c>
      <c r="J457" s="69">
        <f>F457+H457</f>
        <v>0</v>
      </c>
      <c r="K457" s="7">
        <f>K458</f>
        <v>950.77</v>
      </c>
      <c r="L457" s="7">
        <f>L458</f>
        <v>37227.29</v>
      </c>
      <c r="M457" s="70">
        <f>I457+J457*K457</f>
        <v>0</v>
      </c>
      <c r="N457" s="65">
        <f t="shared" ref="N457:N462" si="217">M457-SUMIFS(Total,Cuenta,C457,Linea,D457,Fecha,INDEX(Fecha,MATCH(A457-1,Fecha,1)))</f>
        <v>0</v>
      </c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66">
        <f t="shared" si="216"/>
        <v>0</v>
      </c>
      <c r="AM457" s="67">
        <f t="shared" si="174"/>
        <v>0</v>
      </c>
      <c r="AN457" s="68">
        <f t="shared" si="175"/>
        <v>0</v>
      </c>
    </row>
    <row r="458" spans="1:44" x14ac:dyDescent="0.25">
      <c r="A458" s="58">
        <f>A456</f>
        <v>45405</v>
      </c>
      <c r="B458" s="52" t="s">
        <v>80</v>
      </c>
      <c r="C458" s="5" t="s">
        <v>5</v>
      </c>
      <c r="D458" s="6" t="s">
        <v>20</v>
      </c>
      <c r="E458" s="59">
        <v>9951606</v>
      </c>
      <c r="F458" s="69">
        <v>8000</v>
      </c>
      <c r="G458" s="61">
        <v>-10000000</v>
      </c>
      <c r="H458" s="62">
        <v>-8000</v>
      </c>
      <c r="I458" s="59">
        <f>E458+G458</f>
        <v>-48394</v>
      </c>
      <c r="J458" s="69">
        <f t="shared" ref="J458:J469" si="218">F458+H458</f>
        <v>0</v>
      </c>
      <c r="K458" s="7">
        <f>K456</f>
        <v>950.77</v>
      </c>
      <c r="L458" s="7">
        <f>L456</f>
        <v>37227.29</v>
      </c>
      <c r="M458" s="70">
        <f>I458+J458*K458</f>
        <v>-48394</v>
      </c>
      <c r="N458" s="65">
        <f t="shared" si="217"/>
        <v>-34010</v>
      </c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>
        <f>-9360-10050-8080</f>
        <v>-27490</v>
      </c>
      <c r="Z458" s="29"/>
      <c r="AA458" s="29">
        <f>-4930-1590</f>
        <v>-6520</v>
      </c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66">
        <f t="shared" si="216"/>
        <v>0</v>
      </c>
      <c r="AM458" s="67">
        <f t="shared" si="174"/>
        <v>0</v>
      </c>
      <c r="AN458" s="68">
        <f t="shared" si="175"/>
        <v>0</v>
      </c>
    </row>
    <row r="459" spans="1:44" x14ac:dyDescent="0.25">
      <c r="A459" s="58">
        <f>A458</f>
        <v>45405</v>
      </c>
      <c r="B459" s="52" t="s">
        <v>80</v>
      </c>
      <c r="C459" s="5" t="s">
        <v>8</v>
      </c>
      <c r="D459" s="6" t="s">
        <v>141</v>
      </c>
      <c r="E459" s="59">
        <v>7984136</v>
      </c>
      <c r="F459" s="69"/>
      <c r="G459" s="61"/>
      <c r="H459" s="62"/>
      <c r="I459" s="59">
        <f t="shared" ref="I459:I460" si="219">E459+G459</f>
        <v>7984136</v>
      </c>
      <c r="J459" s="69">
        <f t="shared" si="218"/>
        <v>0</v>
      </c>
      <c r="K459" s="7">
        <f>K458</f>
        <v>950.77</v>
      </c>
      <c r="L459" s="7">
        <f>L458</f>
        <v>37227.29</v>
      </c>
      <c r="M459" s="70">
        <f t="shared" ref="M459:M469" si="220">I459+J459*K459</f>
        <v>7984136</v>
      </c>
      <c r="N459" s="65">
        <f t="shared" si="217"/>
        <v>1471</v>
      </c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66">
        <f t="shared" si="216"/>
        <v>0</v>
      </c>
      <c r="AM459" s="67">
        <f t="shared" si="174"/>
        <v>1471</v>
      </c>
      <c r="AN459" s="68">
        <f t="shared" si="175"/>
        <v>0</v>
      </c>
    </row>
    <row r="460" spans="1:44" x14ac:dyDescent="0.25">
      <c r="A460" s="58">
        <f t="shared" ref="A460:A461" si="221">A459</f>
        <v>45405</v>
      </c>
      <c r="B460" s="52" t="s">
        <v>80</v>
      </c>
      <c r="C460" s="5" t="s">
        <v>8</v>
      </c>
      <c r="D460" s="6" t="s">
        <v>139</v>
      </c>
      <c r="E460" s="59">
        <v>1978655</v>
      </c>
      <c r="F460" s="69"/>
      <c r="G460" s="61"/>
      <c r="H460" s="62"/>
      <c r="I460" s="59">
        <f t="shared" si="219"/>
        <v>1978655</v>
      </c>
      <c r="J460" s="69">
        <f t="shared" si="218"/>
        <v>0</v>
      </c>
      <c r="K460" s="7">
        <f t="shared" ref="K460:L460" si="222">K459</f>
        <v>950.77</v>
      </c>
      <c r="L460" s="7">
        <f t="shared" si="222"/>
        <v>37227.29</v>
      </c>
      <c r="M460" s="70">
        <f t="shared" si="220"/>
        <v>1978655</v>
      </c>
      <c r="N460" s="65">
        <f t="shared" si="217"/>
        <v>22509</v>
      </c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66">
        <f t="shared" si="216"/>
        <v>0</v>
      </c>
      <c r="AM460" s="67">
        <f t="shared" si="174"/>
        <v>22509</v>
      </c>
      <c r="AN460" s="68">
        <f t="shared" si="175"/>
        <v>0</v>
      </c>
    </row>
    <row r="461" spans="1:44" x14ac:dyDescent="0.25">
      <c r="A461" s="58">
        <f t="shared" si="221"/>
        <v>45405</v>
      </c>
      <c r="B461" s="52" t="s">
        <v>80</v>
      </c>
      <c r="C461" s="5" t="s">
        <v>8</v>
      </c>
      <c r="D461" s="6" t="s">
        <v>140</v>
      </c>
      <c r="E461" s="59">
        <v>686635</v>
      </c>
      <c r="F461" s="69"/>
      <c r="G461" s="61"/>
      <c r="H461" s="62"/>
      <c r="I461" s="59">
        <f>E461+G461</f>
        <v>686635</v>
      </c>
      <c r="J461" s="69">
        <f t="shared" si="218"/>
        <v>0</v>
      </c>
      <c r="K461" s="7">
        <f t="shared" ref="K461" si="223">K460</f>
        <v>950.77</v>
      </c>
      <c r="L461" s="7">
        <f>L460</f>
        <v>37227.29</v>
      </c>
      <c r="M461" s="70">
        <f t="shared" si="220"/>
        <v>686635</v>
      </c>
      <c r="N461" s="65">
        <f t="shared" si="217"/>
        <v>4407</v>
      </c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66">
        <f t="shared" si="216"/>
        <v>0</v>
      </c>
      <c r="AM461" s="67">
        <f t="shared" si="174"/>
        <v>4407</v>
      </c>
      <c r="AN461" s="68">
        <f t="shared" si="175"/>
        <v>0</v>
      </c>
      <c r="AR461" s="58"/>
    </row>
    <row r="462" spans="1:44" x14ac:dyDescent="0.25">
      <c r="A462" s="58">
        <f>A460</f>
        <v>45405</v>
      </c>
      <c r="B462" s="52" t="s">
        <v>80</v>
      </c>
      <c r="C462" s="5" t="s">
        <v>8</v>
      </c>
      <c r="D462" s="6" t="s">
        <v>133</v>
      </c>
      <c r="E462" s="59"/>
      <c r="F462" s="69">
        <v>212.6</v>
      </c>
      <c r="G462" s="61"/>
      <c r="H462" s="62"/>
      <c r="I462" s="59">
        <f t="shared" ref="I462:I465" si="224">E462+G462</f>
        <v>0</v>
      </c>
      <c r="J462" s="69">
        <f t="shared" si="218"/>
        <v>212.6</v>
      </c>
      <c r="K462" s="7">
        <f t="shared" ref="K462:L462" si="225">K460</f>
        <v>950.77</v>
      </c>
      <c r="L462" s="7">
        <f t="shared" si="225"/>
        <v>37227.29</v>
      </c>
      <c r="M462" s="70">
        <f t="shared" si="220"/>
        <v>202133.70199999999</v>
      </c>
      <c r="N462" s="65">
        <f t="shared" si="217"/>
        <v>2027.4144999999844</v>
      </c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66">
        <f>J462*(K462-K452)</f>
        <v>-633.54800000000387</v>
      </c>
      <c r="AM462" s="67">
        <f t="shared" si="174"/>
        <v>2660.9624999999883</v>
      </c>
      <c r="AN462" s="68">
        <f t="shared" si="175"/>
        <v>0</v>
      </c>
    </row>
    <row r="463" spans="1:44" x14ac:dyDescent="0.25">
      <c r="A463" s="58">
        <f>A460</f>
        <v>45405</v>
      </c>
      <c r="B463" s="52" t="s">
        <v>80</v>
      </c>
      <c r="C463" s="5" t="s">
        <v>8</v>
      </c>
      <c r="D463" s="6" t="s">
        <v>134</v>
      </c>
      <c r="E463" s="59"/>
      <c r="F463" s="69">
        <v>108.31</v>
      </c>
      <c r="G463" s="61"/>
      <c r="H463" s="62"/>
      <c r="I463" s="59">
        <f t="shared" si="224"/>
        <v>0</v>
      </c>
      <c r="J463" s="69">
        <f t="shared" si="218"/>
        <v>108.31</v>
      </c>
      <c r="K463" s="7">
        <f>K460</f>
        <v>950.77</v>
      </c>
      <c r="L463" s="7">
        <f>L460</f>
        <v>37227.29</v>
      </c>
      <c r="M463" s="70">
        <f t="shared" si="220"/>
        <v>102977.89870000001</v>
      </c>
      <c r="N463" s="65">
        <f>M463-SUMIFS(Total,Cuenta,C463,Linea,D463,Fecha,INDEX(Fecha,MATCH(A463-1,Fecha,1)))</f>
        <v>1050.6362000000081</v>
      </c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66">
        <f>J463*(K463-K452)</f>
        <v>-322.76380000000199</v>
      </c>
      <c r="AM463" s="67">
        <f t="shared" si="174"/>
        <v>1373.4000000000101</v>
      </c>
      <c r="AN463" s="68">
        <f t="shared" si="175"/>
        <v>0</v>
      </c>
    </row>
    <row r="464" spans="1:44" x14ac:dyDescent="0.25">
      <c r="A464" s="58">
        <f>A460</f>
        <v>45405</v>
      </c>
      <c r="B464" s="52" t="s">
        <v>80</v>
      </c>
      <c r="C464" s="5" t="s">
        <v>135</v>
      </c>
      <c r="D464" s="6" t="s">
        <v>145</v>
      </c>
      <c r="E464" s="59"/>
      <c r="F464" s="69">
        <v>258.82</v>
      </c>
      <c r="G464" s="61"/>
      <c r="H464" s="62"/>
      <c r="I464" s="59">
        <f t="shared" si="224"/>
        <v>0</v>
      </c>
      <c r="J464" s="69">
        <f t="shared" si="218"/>
        <v>258.82</v>
      </c>
      <c r="K464" s="7">
        <f>K460</f>
        <v>950.77</v>
      </c>
      <c r="L464" s="7">
        <f>L460</f>
        <v>37227.29</v>
      </c>
      <c r="M464" s="70">
        <f t="shared" si="220"/>
        <v>246078.29139999999</v>
      </c>
      <c r="N464" s="65">
        <f>M464-SUMIFS(Total,Cuenta,C464,Linea,D464,Fecha,INDEX(Fecha,MATCH(A464-1,Fecha,1)))</f>
        <v>821.47890000001644</v>
      </c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66">
        <f>J464*(K464-K452)</f>
        <v>-771.28360000000464</v>
      </c>
      <c r="AM464" s="67">
        <f t="shared" si="174"/>
        <v>1592.7625000000212</v>
      </c>
      <c r="AN464" s="68">
        <f t="shared" si="175"/>
        <v>0</v>
      </c>
    </row>
    <row r="465" spans="1:44" x14ac:dyDescent="0.25">
      <c r="A465" s="58">
        <f>A461</f>
        <v>45405</v>
      </c>
      <c r="B465" s="52" t="s">
        <v>80</v>
      </c>
      <c r="C465" s="5" t="s">
        <v>135</v>
      </c>
      <c r="D465" s="6" t="s">
        <v>136</v>
      </c>
      <c r="E465" s="59">
        <v>250195</v>
      </c>
      <c r="F465" s="69"/>
      <c r="G465" s="61"/>
      <c r="H465" s="62"/>
      <c r="I465" s="59">
        <f t="shared" si="224"/>
        <v>250195</v>
      </c>
      <c r="J465" s="69">
        <f t="shared" si="218"/>
        <v>0</v>
      </c>
      <c r="K465" s="7">
        <f>K461</f>
        <v>950.77</v>
      </c>
      <c r="L465" s="7">
        <f>L461</f>
        <v>37227.29</v>
      </c>
      <c r="M465" s="70">
        <f t="shared" si="220"/>
        <v>250195</v>
      </c>
      <c r="N465" s="65">
        <f t="shared" ref="N465:N467" si="226">M465-SUMIFS(Total,Cuenta,C465,Linea,D465,Fecha,INDEX(Fecha,MATCH(A465-1,Fecha,1)))</f>
        <v>2924</v>
      </c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66">
        <f>J465*(K465-K453)</f>
        <v>0</v>
      </c>
      <c r="AM465" s="67">
        <f t="shared" si="174"/>
        <v>2924</v>
      </c>
      <c r="AN465" s="68">
        <f t="shared" si="175"/>
        <v>0</v>
      </c>
    </row>
    <row r="466" spans="1:44" x14ac:dyDescent="0.25">
      <c r="A466" s="58">
        <f>A465</f>
        <v>45405</v>
      </c>
      <c r="B466" s="52" t="s">
        <v>80</v>
      </c>
      <c r="C466" s="5" t="s">
        <v>7</v>
      </c>
      <c r="D466" s="6" t="s">
        <v>157</v>
      </c>
      <c r="E466" s="59"/>
      <c r="F466" s="69">
        <v>939.28</v>
      </c>
      <c r="G466" s="61"/>
      <c r="H466" s="62"/>
      <c r="I466" s="59">
        <f>E466+G466</f>
        <v>0</v>
      </c>
      <c r="J466" s="69">
        <f t="shared" si="218"/>
        <v>939.28</v>
      </c>
      <c r="K466" s="7">
        <f>K465</f>
        <v>950.77</v>
      </c>
      <c r="L466" s="7">
        <f>L465</f>
        <v>37227.29</v>
      </c>
      <c r="M466" s="70">
        <f t="shared" si="220"/>
        <v>893039.24559999991</v>
      </c>
      <c r="N466" s="65">
        <f t="shared" si="226"/>
        <v>-2799.0544000000227</v>
      </c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66">
        <f>J466*(K466-K454)</f>
        <v>-2799.0544000000168</v>
      </c>
      <c r="AM466" s="67">
        <f t="shared" si="174"/>
        <v>-5.9117155615240335E-12</v>
      </c>
      <c r="AN466" s="68">
        <f t="shared" si="175"/>
        <v>0</v>
      </c>
    </row>
    <row r="467" spans="1:44" x14ac:dyDescent="0.25">
      <c r="A467" s="58">
        <f>A461</f>
        <v>45405</v>
      </c>
      <c r="B467" s="52" t="s">
        <v>80</v>
      </c>
      <c r="C467" s="5" t="s">
        <v>142</v>
      </c>
      <c r="D467" s="6" t="s">
        <v>143</v>
      </c>
      <c r="E467" s="59"/>
      <c r="F467" s="69">
        <v>319.58999999999997</v>
      </c>
      <c r="G467" s="61"/>
      <c r="H467" s="62"/>
      <c r="I467" s="59">
        <f t="shared" ref="I467:I469" si="227">E467+G467</f>
        <v>0</v>
      </c>
      <c r="J467" s="69">
        <f t="shared" si="218"/>
        <v>319.58999999999997</v>
      </c>
      <c r="K467" s="7">
        <f t="shared" ref="K467:L467" si="228">K461</f>
        <v>950.77</v>
      </c>
      <c r="L467" s="7">
        <f t="shared" si="228"/>
        <v>37227.29</v>
      </c>
      <c r="M467" s="70">
        <f t="shared" si="220"/>
        <v>303856.58429999999</v>
      </c>
      <c r="N467" s="65">
        <f t="shared" si="226"/>
        <v>-952.37819999997737</v>
      </c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66">
        <f>J467*(K467-K455)</f>
        <v>-952.37820000000579</v>
      </c>
      <c r="AM467" s="67">
        <f t="shared" si="174"/>
        <v>2.8421709430404007E-11</v>
      </c>
      <c r="AN467" s="68">
        <f t="shared" si="175"/>
        <v>0</v>
      </c>
    </row>
    <row r="468" spans="1:44" x14ac:dyDescent="0.25">
      <c r="A468" s="72">
        <f>A466</f>
        <v>45405</v>
      </c>
      <c r="B468" s="53" t="s">
        <v>82</v>
      </c>
      <c r="C468" s="38" t="s">
        <v>81</v>
      </c>
      <c r="D468" s="39" t="s">
        <v>6</v>
      </c>
      <c r="E468" s="73">
        <f>482000+10000000</f>
        <v>10482000</v>
      </c>
      <c r="F468" s="74"/>
      <c r="G468" s="73">
        <v>-271000</v>
      </c>
      <c r="H468" s="74"/>
      <c r="I468" s="73">
        <f t="shared" si="227"/>
        <v>10211000</v>
      </c>
      <c r="J468" s="74">
        <f t="shared" si="218"/>
        <v>0</v>
      </c>
      <c r="K468" s="40">
        <f>K466</f>
        <v>950.77</v>
      </c>
      <c r="L468" s="40">
        <f>L466</f>
        <v>37227.29</v>
      </c>
      <c r="M468" s="75">
        <f t="shared" si="220"/>
        <v>10211000</v>
      </c>
      <c r="N468" s="76">
        <f>M468-SUMIFS(Total,Cuenta,C468,Linea,D468,Fecha,INDEX(Fecha,MATCH(A468-1,Fecha,1)))</f>
        <v>0</v>
      </c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  <c r="AH468" s="77"/>
      <c r="AI468" s="77"/>
      <c r="AJ468" s="77"/>
      <c r="AK468" s="77"/>
      <c r="AL468" s="78">
        <f>J468*(K468-K456)</f>
        <v>0</v>
      </c>
      <c r="AM468" s="79">
        <f t="shared" si="174"/>
        <v>0</v>
      </c>
      <c r="AN468" s="80">
        <f t="shared" si="175"/>
        <v>0</v>
      </c>
      <c r="AO468" s="81"/>
    </row>
    <row r="469" spans="1:44" x14ac:dyDescent="0.25">
      <c r="A469" s="58">
        <v>45407</v>
      </c>
      <c r="B469" s="52" t="s">
        <v>80</v>
      </c>
      <c r="C469" s="5" t="s">
        <v>5</v>
      </c>
      <c r="D469" s="6" t="s">
        <v>6</v>
      </c>
      <c r="E469" s="59">
        <v>4756138</v>
      </c>
      <c r="F469" s="69"/>
      <c r="G469" s="59"/>
      <c r="H469" s="69">
        <v>0.66</v>
      </c>
      <c r="I469" s="59">
        <f t="shared" si="227"/>
        <v>4756138</v>
      </c>
      <c r="J469" s="69">
        <f t="shared" si="218"/>
        <v>0.66</v>
      </c>
      <c r="K469" s="37">
        <f>VLOOKUP($A469+1,MarketData!$D:$ZZ,MATCH(K$1,MarketData!$D$1:$ZZ$1,0))</f>
        <v>948.61</v>
      </c>
      <c r="L469" s="37">
        <f>VLOOKUP($A469,MarketData!$D:$ZZ,MATCH(L$1,MarketData!$D$1:$ZZ$1,0))</f>
        <v>37237.199999999997</v>
      </c>
      <c r="M469" s="70">
        <f t="shared" si="220"/>
        <v>4756764.0826000003</v>
      </c>
      <c r="N469" s="65">
        <f>M469-SUMIFS(Total,Cuenta,C469,Linea,D469,Fecha,INDEX(Fecha,MATCH(A469-1,Fecha,1)))</f>
        <v>2009161.5744000003</v>
      </c>
      <c r="O469" s="29">
        <f>2005709</f>
        <v>2005709</v>
      </c>
      <c r="P469" s="29"/>
      <c r="Q469" s="29">
        <v>-14384</v>
      </c>
      <c r="R469" s="29"/>
      <c r="S469" s="29"/>
      <c r="T469" s="29"/>
      <c r="U469" s="29"/>
      <c r="V469" s="29"/>
      <c r="W469" s="29"/>
      <c r="X469" s="29"/>
      <c r="Y469" s="29"/>
      <c r="Z469" s="29">
        <v>17838</v>
      </c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66">
        <f t="shared" ref="AL469:AL474" si="229">J469*(K469-K460)</f>
        <v>-1.4255999999999791</v>
      </c>
      <c r="AM469" s="67">
        <f t="shared" si="174"/>
        <v>0</v>
      </c>
      <c r="AN469" s="68">
        <f t="shared" si="175"/>
        <v>0</v>
      </c>
    </row>
    <row r="470" spans="1:44" x14ac:dyDescent="0.25">
      <c r="A470" s="58">
        <f>A471</f>
        <v>45407</v>
      </c>
      <c r="B470" s="52" t="s">
        <v>80</v>
      </c>
      <c r="C470" s="5" t="s">
        <v>5</v>
      </c>
      <c r="D470" s="6" t="s">
        <v>65</v>
      </c>
      <c r="E470" s="59">
        <v>15000000</v>
      </c>
      <c r="F470" s="69"/>
      <c r="G470" s="61">
        <v>-15000000</v>
      </c>
      <c r="H470" s="62"/>
      <c r="I470" s="59">
        <f>E470+G470</f>
        <v>0</v>
      </c>
      <c r="J470" s="69">
        <f>F470+H470</f>
        <v>0</v>
      </c>
      <c r="K470" s="7">
        <f>K471</f>
        <v>948.61</v>
      </c>
      <c r="L470" s="7">
        <f>L471</f>
        <v>37237.199999999997</v>
      </c>
      <c r="M470" s="70">
        <f>I470+J470*K470</f>
        <v>0</v>
      </c>
      <c r="N470" s="65">
        <f t="shared" ref="N470:N475" si="230">M470-SUMIFS(Total,Cuenta,C470,Linea,D470,Fecha,INDEX(Fecha,MATCH(A470-1,Fecha,1)))</f>
        <v>0</v>
      </c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66">
        <f t="shared" si="229"/>
        <v>0</v>
      </c>
      <c r="AM470" s="67">
        <f t="shared" si="174"/>
        <v>0</v>
      </c>
      <c r="AN470" s="68">
        <f t="shared" si="175"/>
        <v>0</v>
      </c>
    </row>
    <row r="471" spans="1:44" x14ac:dyDescent="0.25">
      <c r="A471" s="58">
        <f>A469</f>
        <v>45407</v>
      </c>
      <c r="B471" s="52" t="s">
        <v>80</v>
      </c>
      <c r="C471" s="5" t="s">
        <v>5</v>
      </c>
      <c r="D471" s="6" t="s">
        <v>20</v>
      </c>
      <c r="E471" s="59">
        <v>9945469</v>
      </c>
      <c r="F471" s="69">
        <v>7980</v>
      </c>
      <c r="G471" s="61">
        <v>-10000000</v>
      </c>
      <c r="H471" s="62">
        <v>-8000</v>
      </c>
      <c r="I471" s="59">
        <f>E471+G471</f>
        <v>-54531</v>
      </c>
      <c r="J471" s="69">
        <f t="shared" ref="J471:J482" si="231">F471+H471</f>
        <v>-20</v>
      </c>
      <c r="K471" s="7">
        <f>K469</f>
        <v>948.61</v>
      </c>
      <c r="L471" s="7">
        <f>L469</f>
        <v>37237.199999999997</v>
      </c>
      <c r="M471" s="70">
        <f>I471+J471*K471</f>
        <v>-73503.199999999997</v>
      </c>
      <c r="N471" s="65">
        <f t="shared" si="230"/>
        <v>-25109.199999999997</v>
      </c>
      <c r="O471" s="29"/>
      <c r="P471" s="29"/>
      <c r="Q471" s="29">
        <v>14384</v>
      </c>
      <c r="R471" s="29"/>
      <c r="S471" s="29"/>
      <c r="T471" s="29"/>
      <c r="U471" s="29"/>
      <c r="V471" s="29"/>
      <c r="W471" s="29"/>
      <c r="X471" s="29"/>
      <c r="Y471" s="29"/>
      <c r="Z471" s="29"/>
      <c r="AA471" s="29">
        <f>-8380-3880-3880</f>
        <v>-16140</v>
      </c>
      <c r="AB471" s="29"/>
      <c r="AC471" s="29">
        <v>-4881</v>
      </c>
      <c r="AD471" s="29"/>
      <c r="AE471" s="29">
        <f>-20*K471</f>
        <v>-18972.2</v>
      </c>
      <c r="AF471" s="29"/>
      <c r="AG471" s="29"/>
      <c r="AH471" s="29"/>
      <c r="AI471" s="29"/>
      <c r="AJ471" s="29"/>
      <c r="AK471" s="29"/>
      <c r="AL471" s="66">
        <f t="shared" si="229"/>
        <v>43.199999999999363</v>
      </c>
      <c r="AM471" s="67">
        <f t="shared" si="174"/>
        <v>0</v>
      </c>
      <c r="AN471" s="68">
        <f t="shared" si="175"/>
        <v>456.80000000000291</v>
      </c>
    </row>
    <row r="472" spans="1:44" x14ac:dyDescent="0.25">
      <c r="A472" s="58">
        <f>A471</f>
        <v>45407</v>
      </c>
      <c r="B472" s="52" t="s">
        <v>80</v>
      </c>
      <c r="C472" s="5" t="s">
        <v>8</v>
      </c>
      <c r="D472" s="6" t="s">
        <v>141</v>
      </c>
      <c r="E472" s="59">
        <v>7985506</v>
      </c>
      <c r="F472" s="69"/>
      <c r="G472" s="61"/>
      <c r="H472" s="62"/>
      <c r="I472" s="59">
        <f t="shared" ref="I472:I473" si="232">E472+G472</f>
        <v>7985506</v>
      </c>
      <c r="J472" s="69">
        <f t="shared" si="231"/>
        <v>0</v>
      </c>
      <c r="K472" s="7">
        <f>K471</f>
        <v>948.61</v>
      </c>
      <c r="L472" s="7">
        <f>L471</f>
        <v>37237.199999999997</v>
      </c>
      <c r="M472" s="70">
        <f t="shared" ref="M472:M482" si="233">I472+J472*K472</f>
        <v>7985506</v>
      </c>
      <c r="N472" s="65">
        <f t="shared" si="230"/>
        <v>1370</v>
      </c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66">
        <f t="shared" si="229"/>
        <v>0</v>
      </c>
      <c r="AM472" s="67">
        <f t="shared" si="174"/>
        <v>1370</v>
      </c>
      <c r="AN472" s="68">
        <f t="shared" si="175"/>
        <v>0</v>
      </c>
    </row>
    <row r="473" spans="1:44" x14ac:dyDescent="0.25">
      <c r="A473" s="58">
        <f t="shared" ref="A473:A474" si="234">A472</f>
        <v>45407</v>
      </c>
      <c r="B473" s="52" t="s">
        <v>80</v>
      </c>
      <c r="C473" s="5" t="s">
        <v>8</v>
      </c>
      <c r="D473" s="6" t="s">
        <v>139</v>
      </c>
      <c r="E473" s="59">
        <v>1993913</v>
      </c>
      <c r="F473" s="69"/>
      <c r="G473" s="61"/>
      <c r="H473" s="62"/>
      <c r="I473" s="59">
        <f t="shared" si="232"/>
        <v>1993913</v>
      </c>
      <c r="J473" s="69">
        <f t="shared" si="231"/>
        <v>0</v>
      </c>
      <c r="K473" s="7">
        <f t="shared" ref="K473:L474" si="235">K472</f>
        <v>948.61</v>
      </c>
      <c r="L473" s="7">
        <f t="shared" si="235"/>
        <v>37237.199999999997</v>
      </c>
      <c r="M473" s="70">
        <f t="shared" si="233"/>
        <v>1993913</v>
      </c>
      <c r="N473" s="65">
        <f t="shared" si="230"/>
        <v>15258</v>
      </c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66">
        <f t="shared" si="229"/>
        <v>0</v>
      </c>
      <c r="AM473" s="67">
        <f t="shared" si="174"/>
        <v>15258</v>
      </c>
      <c r="AN473" s="68">
        <f t="shared" si="175"/>
        <v>0</v>
      </c>
    </row>
    <row r="474" spans="1:44" x14ac:dyDescent="0.25">
      <c r="A474" s="58">
        <f t="shared" si="234"/>
        <v>45407</v>
      </c>
      <c r="B474" s="52" t="s">
        <v>80</v>
      </c>
      <c r="C474" s="5" t="s">
        <v>8</v>
      </c>
      <c r="D474" s="6" t="s">
        <v>140</v>
      </c>
      <c r="E474" s="59">
        <v>689391</v>
      </c>
      <c r="F474" s="69"/>
      <c r="G474" s="61"/>
      <c r="H474" s="62"/>
      <c r="I474" s="59">
        <f>E474+G474</f>
        <v>689391</v>
      </c>
      <c r="J474" s="69">
        <f t="shared" si="231"/>
        <v>0</v>
      </c>
      <c r="K474" s="7">
        <f t="shared" si="235"/>
        <v>948.61</v>
      </c>
      <c r="L474" s="7">
        <f>L473</f>
        <v>37237.199999999997</v>
      </c>
      <c r="M474" s="70">
        <f t="shared" si="233"/>
        <v>689391</v>
      </c>
      <c r="N474" s="65">
        <f t="shared" si="230"/>
        <v>2756</v>
      </c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66">
        <f t="shared" si="229"/>
        <v>0</v>
      </c>
      <c r="AM474" s="67">
        <f t="shared" si="174"/>
        <v>2756</v>
      </c>
      <c r="AN474" s="68">
        <f t="shared" si="175"/>
        <v>0</v>
      </c>
      <c r="AR474" s="58"/>
    </row>
    <row r="475" spans="1:44" x14ac:dyDescent="0.25">
      <c r="A475" s="58">
        <f>A473</f>
        <v>45407</v>
      </c>
      <c r="B475" s="52" t="s">
        <v>80</v>
      </c>
      <c r="C475" s="5" t="s">
        <v>8</v>
      </c>
      <c r="D475" s="6" t="s">
        <v>133</v>
      </c>
      <c r="E475" s="59"/>
      <c r="F475" s="69">
        <f>211.38+0.24</f>
        <v>211.62</v>
      </c>
      <c r="G475" s="61"/>
      <c r="H475" s="62"/>
      <c r="I475" s="59">
        <f t="shared" ref="I475:I478" si="236">E475+G475</f>
        <v>0</v>
      </c>
      <c r="J475" s="69">
        <f t="shared" si="231"/>
        <v>211.62</v>
      </c>
      <c r="K475" s="7">
        <f t="shared" ref="K475:L475" si="237">K473</f>
        <v>948.61</v>
      </c>
      <c r="L475" s="7">
        <f t="shared" si="237"/>
        <v>37237.199999999997</v>
      </c>
      <c r="M475" s="70">
        <f t="shared" si="233"/>
        <v>200744.84820000001</v>
      </c>
      <c r="N475" s="65">
        <f t="shared" si="230"/>
        <v>-1388.8537999999826</v>
      </c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66">
        <f>J475*(K475-K465)</f>
        <v>-457.09919999999329</v>
      </c>
      <c r="AM475" s="67">
        <f t="shared" si="174"/>
        <v>-931.7545999999893</v>
      </c>
      <c r="AN475" s="68">
        <f t="shared" si="175"/>
        <v>0</v>
      </c>
    </row>
    <row r="476" spans="1:44" x14ac:dyDescent="0.25">
      <c r="A476" s="58">
        <f>A473</f>
        <v>45407</v>
      </c>
      <c r="B476" s="52" t="s">
        <v>80</v>
      </c>
      <c r="C476" s="5" t="s">
        <v>8</v>
      </c>
      <c r="D476" s="6" t="s">
        <v>134</v>
      </c>
      <c r="E476" s="59"/>
      <c r="F476" s="69">
        <v>110.49</v>
      </c>
      <c r="G476" s="61"/>
      <c r="H476" s="62"/>
      <c r="I476" s="59">
        <f t="shared" si="236"/>
        <v>0</v>
      </c>
      <c r="J476" s="69">
        <f t="shared" si="231"/>
        <v>110.49</v>
      </c>
      <c r="K476" s="7">
        <f>K473</f>
        <v>948.61</v>
      </c>
      <c r="L476" s="7">
        <f>L473</f>
        <v>37237.199999999997</v>
      </c>
      <c r="M476" s="70">
        <f t="shared" si="233"/>
        <v>104811.91889999999</v>
      </c>
      <c r="N476" s="65">
        <f>M476-SUMIFS(Total,Cuenta,C476,Linea,D476,Fecha,INDEX(Fecha,MATCH(A476-1,Fecha,1)))</f>
        <v>1834.0201999999845</v>
      </c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66">
        <f>J476*(K476-K465)</f>
        <v>-238.65839999999648</v>
      </c>
      <c r="AM476" s="67">
        <f t="shared" ref="AM476:AM539" si="238">(N476-AL476-Q476)*AND(ISNUMBER(MATCH($C476, $AQ:$AQ, 0)), ISNUMBER(MATCH($D476, $AR:$AR, 0)))</f>
        <v>2072.6785999999811</v>
      </c>
      <c r="AN476" s="68">
        <f t="shared" ref="AN476:AN533" si="239">N476-SUM(O476:AM476)</f>
        <v>0</v>
      </c>
    </row>
    <row r="477" spans="1:44" x14ac:dyDescent="0.25">
      <c r="A477" s="58">
        <f>A473</f>
        <v>45407</v>
      </c>
      <c r="B477" s="52" t="s">
        <v>80</v>
      </c>
      <c r="C477" s="5" t="s">
        <v>135</v>
      </c>
      <c r="D477" s="6" t="s">
        <v>145</v>
      </c>
      <c r="E477" s="59"/>
      <c r="F477" s="69">
        <v>261.05</v>
      </c>
      <c r="G477" s="61"/>
      <c r="H477" s="62"/>
      <c r="I477" s="59">
        <f t="shared" si="236"/>
        <v>0</v>
      </c>
      <c r="J477" s="69">
        <f t="shared" si="231"/>
        <v>261.05</v>
      </c>
      <c r="K477" s="7">
        <f>K473</f>
        <v>948.61</v>
      </c>
      <c r="L477" s="7">
        <f>L473</f>
        <v>37237.199999999997</v>
      </c>
      <c r="M477" s="70">
        <f t="shared" si="233"/>
        <v>247634.64050000001</v>
      </c>
      <c r="N477" s="65">
        <f>M477-SUMIFS(Total,Cuenta,C477,Linea,D477,Fecha,INDEX(Fecha,MATCH(A477-1,Fecha,1)))</f>
        <v>1556.3491000000213</v>
      </c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66">
        <f>J477*(K477-K465)</f>
        <v>-563.86799999999175</v>
      </c>
      <c r="AM477" s="67">
        <f t="shared" si="238"/>
        <v>2120.217100000013</v>
      </c>
      <c r="AN477" s="68">
        <f t="shared" si="239"/>
        <v>0</v>
      </c>
    </row>
    <row r="478" spans="1:44" x14ac:dyDescent="0.25">
      <c r="A478" s="58">
        <f>A474</f>
        <v>45407</v>
      </c>
      <c r="B478" s="52" t="s">
        <v>80</v>
      </c>
      <c r="C478" s="5" t="s">
        <v>135</v>
      </c>
      <c r="D478" s="6" t="s">
        <v>136</v>
      </c>
      <c r="E478" s="59">
        <v>247271</v>
      </c>
      <c r="F478" s="69"/>
      <c r="G478" s="61"/>
      <c r="H478" s="62"/>
      <c r="I478" s="59">
        <f t="shared" si="236"/>
        <v>247271</v>
      </c>
      <c r="J478" s="69">
        <f t="shared" si="231"/>
        <v>0</v>
      </c>
      <c r="K478" s="7">
        <f>K474</f>
        <v>948.61</v>
      </c>
      <c r="L478" s="7">
        <f>L474</f>
        <v>37237.199999999997</v>
      </c>
      <c r="M478" s="70">
        <f t="shared" si="233"/>
        <v>247271</v>
      </c>
      <c r="N478" s="65">
        <f t="shared" ref="N478:N480" si="240">M478-SUMIFS(Total,Cuenta,C478,Linea,D478,Fecha,INDEX(Fecha,MATCH(A478-1,Fecha,1)))</f>
        <v>-2924</v>
      </c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66">
        <f>J478*(K478-K466)</f>
        <v>0</v>
      </c>
      <c r="AM478" s="67">
        <f t="shared" si="238"/>
        <v>-2924</v>
      </c>
      <c r="AN478" s="68">
        <f t="shared" si="239"/>
        <v>0</v>
      </c>
    </row>
    <row r="479" spans="1:44" x14ac:dyDescent="0.25">
      <c r="A479" s="58">
        <f>A478</f>
        <v>45407</v>
      </c>
      <c r="B479" s="52" t="s">
        <v>80</v>
      </c>
      <c r="C479" s="5" t="s">
        <v>7</v>
      </c>
      <c r="D479" s="6" t="s">
        <v>157</v>
      </c>
      <c r="E479" s="59"/>
      <c r="F479" s="69">
        <v>939.28</v>
      </c>
      <c r="G479" s="61"/>
      <c r="H479" s="62"/>
      <c r="I479" s="59">
        <f>E479+G479</f>
        <v>0</v>
      </c>
      <c r="J479" s="69">
        <f t="shared" si="231"/>
        <v>939.28</v>
      </c>
      <c r="K479" s="7">
        <f>K478</f>
        <v>948.61</v>
      </c>
      <c r="L479" s="7">
        <f>L478</f>
        <v>37237.199999999997</v>
      </c>
      <c r="M479" s="70">
        <f t="shared" si="233"/>
        <v>891010.40079999994</v>
      </c>
      <c r="N479" s="65">
        <f t="shared" si="240"/>
        <v>-2028.8447999999626</v>
      </c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66">
        <f>J479*(K479-K467)</f>
        <v>-2028.8447999999701</v>
      </c>
      <c r="AM479" s="67">
        <f t="shared" si="238"/>
        <v>7.503331289626658E-12</v>
      </c>
      <c r="AN479" s="68">
        <f t="shared" si="239"/>
        <v>0</v>
      </c>
    </row>
    <row r="480" spans="1:44" x14ac:dyDescent="0.25">
      <c r="A480" s="58">
        <f>A474</f>
        <v>45407</v>
      </c>
      <c r="B480" s="52" t="s">
        <v>80</v>
      </c>
      <c r="C480" s="5" t="s">
        <v>142</v>
      </c>
      <c r="D480" s="6" t="s">
        <v>143</v>
      </c>
      <c r="E480" s="59"/>
      <c r="F480" s="69">
        <v>273.39</v>
      </c>
      <c r="G480" s="61"/>
      <c r="H480" s="62"/>
      <c r="I480" s="59">
        <f t="shared" ref="I480:I482" si="241">E480+G480</f>
        <v>0</v>
      </c>
      <c r="J480" s="69">
        <f t="shared" si="231"/>
        <v>273.39</v>
      </c>
      <c r="K480" s="7">
        <f t="shared" ref="K480:L480" si="242">K474</f>
        <v>948.61</v>
      </c>
      <c r="L480" s="7">
        <f t="shared" si="242"/>
        <v>37237.199999999997</v>
      </c>
      <c r="M480" s="70">
        <f t="shared" si="233"/>
        <v>259340.48789999998</v>
      </c>
      <c r="N480" s="65">
        <f t="shared" si="240"/>
        <v>-44516.096400000009</v>
      </c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66">
        <f>J480*(K480-K468)</f>
        <v>-590.52239999999131</v>
      </c>
      <c r="AM480" s="67">
        <f t="shared" si="238"/>
        <v>-43925.574000000015</v>
      </c>
      <c r="AN480" s="68">
        <f t="shared" si="239"/>
        <v>0</v>
      </c>
    </row>
    <row r="481" spans="1:44" x14ac:dyDescent="0.25">
      <c r="A481" s="72">
        <f>A479</f>
        <v>45407</v>
      </c>
      <c r="B481" s="53" t="s">
        <v>82</v>
      </c>
      <c r="C481" s="38" t="s">
        <v>81</v>
      </c>
      <c r="D481" s="39" t="s">
        <v>6</v>
      </c>
      <c r="E481" s="73">
        <f>482000+10000000</f>
        <v>10482000</v>
      </c>
      <c r="F481" s="74"/>
      <c r="G481" s="73">
        <v>-271000</v>
      </c>
      <c r="H481" s="74"/>
      <c r="I481" s="73">
        <f t="shared" si="241"/>
        <v>10211000</v>
      </c>
      <c r="J481" s="74">
        <f t="shared" si="231"/>
        <v>0</v>
      </c>
      <c r="K481" s="40">
        <f>K479</f>
        <v>948.61</v>
      </c>
      <c r="L481" s="40">
        <f>L479</f>
        <v>37237.199999999997</v>
      </c>
      <c r="M481" s="75">
        <f t="shared" si="233"/>
        <v>10211000</v>
      </c>
      <c r="N481" s="76">
        <f>M481-SUMIFS(Total,Cuenta,C481,Linea,D481,Fecha,INDEX(Fecha,MATCH(A481-1,Fecha,1)))</f>
        <v>0</v>
      </c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  <c r="AH481" s="77"/>
      <c r="AI481" s="77"/>
      <c r="AJ481" s="77"/>
      <c r="AK481" s="77"/>
      <c r="AL481" s="78">
        <f>J481*(K481-K469)</f>
        <v>0</v>
      </c>
      <c r="AM481" s="79">
        <f t="shared" si="238"/>
        <v>0</v>
      </c>
      <c r="AN481" s="80">
        <f t="shared" si="239"/>
        <v>0</v>
      </c>
      <c r="AO481" s="81"/>
    </row>
    <row r="482" spans="1:44" x14ac:dyDescent="0.25">
      <c r="A482" s="58">
        <v>45411</v>
      </c>
      <c r="B482" s="52" t="s">
        <v>80</v>
      </c>
      <c r="C482" s="5" t="s">
        <v>5</v>
      </c>
      <c r="D482" s="6" t="s">
        <v>6</v>
      </c>
      <c r="E482" s="59">
        <v>4644534</v>
      </c>
      <c r="F482" s="69"/>
      <c r="G482" s="59"/>
      <c r="H482" s="69">
        <v>0.66</v>
      </c>
      <c r="I482" s="59">
        <f t="shared" si="241"/>
        <v>4644534</v>
      </c>
      <c r="J482" s="69">
        <f t="shared" si="231"/>
        <v>0.66</v>
      </c>
      <c r="K482" s="37">
        <f>VLOOKUP($A482+1,MarketData!$D:$ZZ,MATCH(K$1,MarketData!$D$1:$ZZ$1,0))</f>
        <v>943.62</v>
      </c>
      <c r="L482" s="37">
        <f>VLOOKUP($A482,MarketData!$D:$ZZ,MATCH(L$1,MarketData!$D$1:$ZZ$1,0))</f>
        <v>37257.019999999997</v>
      </c>
      <c r="M482" s="70">
        <f t="shared" si="233"/>
        <v>4645156.7892000005</v>
      </c>
      <c r="N482" s="65">
        <f>M482-SUMIFS(Total,Cuenta,C482,Linea,D482,Fecha,INDEX(Fecha,MATCH(A482-1,Fecha,1)))</f>
        <v>-111607.29339999985</v>
      </c>
      <c r="O482" s="29"/>
      <c r="P482" s="29"/>
      <c r="Q482" s="29">
        <v>-34010</v>
      </c>
      <c r="R482" s="29">
        <v>-25000</v>
      </c>
      <c r="S482" s="29"/>
      <c r="T482" s="29"/>
      <c r="U482" s="29"/>
      <c r="V482" s="29">
        <v>-35000</v>
      </c>
      <c r="W482" s="29"/>
      <c r="X482" s="29"/>
      <c r="Y482" s="29"/>
      <c r="Z482" s="29"/>
      <c r="AA482" s="29"/>
      <c r="AB482" s="29"/>
      <c r="AC482" s="29"/>
      <c r="AD482" s="29"/>
      <c r="AE482" s="29">
        <f>-12604-4990</f>
        <v>-17594</v>
      </c>
      <c r="AF482" s="29"/>
      <c r="AG482" s="29"/>
      <c r="AH482" s="29"/>
      <c r="AI482" s="29"/>
      <c r="AJ482" s="29"/>
      <c r="AK482" s="29"/>
      <c r="AL482" s="66">
        <f t="shared" ref="AL482:AL487" si="243">J482*(K482-K473)</f>
        <v>-3.2934000000000063</v>
      </c>
      <c r="AM482" s="67">
        <f t="shared" si="238"/>
        <v>0</v>
      </c>
      <c r="AN482" s="68">
        <f t="shared" si="239"/>
        <v>1.4551915228366852E-10</v>
      </c>
    </row>
    <row r="483" spans="1:44" x14ac:dyDescent="0.25">
      <c r="A483" s="58">
        <f>A484</f>
        <v>45411</v>
      </c>
      <c r="B483" s="52" t="s">
        <v>80</v>
      </c>
      <c r="C483" s="5" t="s">
        <v>5</v>
      </c>
      <c r="D483" s="6" t="s">
        <v>65</v>
      </c>
      <c r="E483" s="59">
        <v>15000000</v>
      </c>
      <c r="F483" s="69"/>
      <c r="G483" s="61">
        <v>-15000000</v>
      </c>
      <c r="H483" s="62"/>
      <c r="I483" s="59">
        <f>E483+G483</f>
        <v>0</v>
      </c>
      <c r="J483" s="69">
        <f>F483+H483</f>
        <v>0</v>
      </c>
      <c r="K483" s="7">
        <f>K484</f>
        <v>943.62</v>
      </c>
      <c r="L483" s="7">
        <f>L484</f>
        <v>37257.019999999997</v>
      </c>
      <c r="M483" s="70">
        <f>I483+J483*K483</f>
        <v>0</v>
      </c>
      <c r="N483" s="65">
        <f t="shared" ref="N483:N488" si="244">M483-SUMIFS(Total,Cuenta,C483,Linea,D483,Fecha,INDEX(Fecha,MATCH(A483-1,Fecha,1)))</f>
        <v>0</v>
      </c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66">
        <f t="shared" si="243"/>
        <v>0</v>
      </c>
      <c r="AM483" s="67">
        <f t="shared" si="238"/>
        <v>0</v>
      </c>
      <c r="AN483" s="68">
        <f t="shared" si="239"/>
        <v>0</v>
      </c>
    </row>
    <row r="484" spans="1:44" x14ac:dyDescent="0.25">
      <c r="A484" s="58">
        <f>A482</f>
        <v>45411</v>
      </c>
      <c r="B484" s="52" t="s">
        <v>80</v>
      </c>
      <c r="C484" s="5" t="s">
        <v>5</v>
      </c>
      <c r="D484" s="6" t="s">
        <v>20</v>
      </c>
      <c r="E484" s="59">
        <v>9609992</v>
      </c>
      <c r="F484" s="69">
        <v>7946.09</v>
      </c>
      <c r="G484" s="61">
        <v>-10000000</v>
      </c>
      <c r="H484" s="62">
        <v>-8000</v>
      </c>
      <c r="I484" s="59">
        <f>E484+G484</f>
        <v>-390008</v>
      </c>
      <c r="J484" s="69">
        <f t="shared" ref="J484:J495" si="245">F484+H484</f>
        <v>-53.909999999999854</v>
      </c>
      <c r="K484" s="7">
        <f>K482</f>
        <v>943.62</v>
      </c>
      <c r="L484" s="7">
        <f>L482</f>
        <v>37257.019999999997</v>
      </c>
      <c r="M484" s="70">
        <f>I484+J484*K484</f>
        <v>-440878.55419999984</v>
      </c>
      <c r="N484" s="65">
        <f t="shared" si="244"/>
        <v>-367375.35419999983</v>
      </c>
      <c r="O484" s="29"/>
      <c r="P484" s="29"/>
      <c r="Q484" s="29">
        <v>34010</v>
      </c>
      <c r="R484" s="29"/>
      <c r="S484" s="29"/>
      <c r="T484" s="29"/>
      <c r="U484" s="29"/>
      <c r="V484" s="29"/>
      <c r="W484" s="29"/>
      <c r="X484" s="29">
        <v>-90479</v>
      </c>
      <c r="Y484" s="29">
        <f>-28110-21030-34056-12320-40630</f>
        <v>-136146</v>
      </c>
      <c r="Z484" s="29">
        <v>-20420</v>
      </c>
      <c r="AA484" s="29">
        <f>-1490-9400-2500-1590-3790-5820-3880-8380+12737</f>
        <v>-24113</v>
      </c>
      <c r="AB484" s="29">
        <v>-20000</v>
      </c>
      <c r="AC484" s="29">
        <f>-7805-7143-5715-7679</f>
        <v>-28342</v>
      </c>
      <c r="AD484" s="29"/>
      <c r="AE484" s="29">
        <f>-15*K484</f>
        <v>-14154.3</v>
      </c>
      <c r="AF484" s="29">
        <f>-21000-30000-17000</f>
        <v>-68000</v>
      </c>
      <c r="AG484" s="29"/>
      <c r="AH484" s="29"/>
      <c r="AI484" s="29"/>
      <c r="AJ484" s="29"/>
      <c r="AK484" s="29"/>
      <c r="AL484" s="66">
        <f t="shared" si="243"/>
        <v>269.01089999999976</v>
      </c>
      <c r="AM484" s="67">
        <f t="shared" si="238"/>
        <v>0</v>
      </c>
      <c r="AN484" s="68">
        <f t="shared" si="239"/>
        <v>-6.5099999832455069E-2</v>
      </c>
    </row>
    <row r="485" spans="1:44" x14ac:dyDescent="0.25">
      <c r="A485" s="58">
        <f>A484</f>
        <v>45411</v>
      </c>
      <c r="B485" s="52" t="s">
        <v>80</v>
      </c>
      <c r="C485" s="5" t="s">
        <v>8</v>
      </c>
      <c r="D485" s="6" t="s">
        <v>141</v>
      </c>
      <c r="E485" s="59">
        <v>7991712</v>
      </c>
      <c r="F485" s="69"/>
      <c r="G485" s="61"/>
      <c r="H485" s="62"/>
      <c r="I485" s="59">
        <f t="shared" ref="I485:I486" si="246">E485+G485</f>
        <v>7991712</v>
      </c>
      <c r="J485" s="69">
        <f t="shared" si="245"/>
        <v>0</v>
      </c>
      <c r="K485" s="7">
        <f>K484</f>
        <v>943.62</v>
      </c>
      <c r="L485" s="7">
        <f>L484</f>
        <v>37257.019999999997</v>
      </c>
      <c r="M485" s="70">
        <f t="shared" ref="M485:M495" si="247">I485+J485*K485</f>
        <v>7991712</v>
      </c>
      <c r="N485" s="65">
        <f t="shared" si="244"/>
        <v>6206</v>
      </c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66">
        <f t="shared" si="243"/>
        <v>0</v>
      </c>
      <c r="AM485" s="67">
        <f t="shared" si="238"/>
        <v>6206</v>
      </c>
      <c r="AN485" s="68">
        <f t="shared" si="239"/>
        <v>0</v>
      </c>
    </row>
    <row r="486" spans="1:44" x14ac:dyDescent="0.25">
      <c r="A486" s="58">
        <f t="shared" ref="A486:A487" si="248">A485</f>
        <v>45411</v>
      </c>
      <c r="B486" s="52" t="s">
        <v>80</v>
      </c>
      <c r="C486" s="5" t="s">
        <v>8</v>
      </c>
      <c r="D486" s="6" t="s">
        <v>139</v>
      </c>
      <c r="E486" s="59">
        <v>2003724</v>
      </c>
      <c r="F486" s="69"/>
      <c r="G486" s="61"/>
      <c r="H486" s="62"/>
      <c r="I486" s="59">
        <f t="shared" si="246"/>
        <v>2003724</v>
      </c>
      <c r="J486" s="69">
        <f t="shared" si="245"/>
        <v>0</v>
      </c>
      <c r="K486" s="7">
        <f t="shared" ref="K486:L486" si="249">K485</f>
        <v>943.62</v>
      </c>
      <c r="L486" s="7">
        <f t="shared" si="249"/>
        <v>37257.019999999997</v>
      </c>
      <c r="M486" s="70">
        <f t="shared" si="247"/>
        <v>2003724</v>
      </c>
      <c r="N486" s="65">
        <f t="shared" si="244"/>
        <v>9811</v>
      </c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66">
        <f t="shared" si="243"/>
        <v>0</v>
      </c>
      <c r="AM486" s="67">
        <f t="shared" si="238"/>
        <v>9811</v>
      </c>
      <c r="AN486" s="68">
        <f t="shared" si="239"/>
        <v>0</v>
      </c>
    </row>
    <row r="487" spans="1:44" x14ac:dyDescent="0.25">
      <c r="A487" s="58">
        <f t="shared" si="248"/>
        <v>45411</v>
      </c>
      <c r="B487" s="52" t="s">
        <v>80</v>
      </c>
      <c r="C487" s="5" t="s">
        <v>8</v>
      </c>
      <c r="D487" s="6" t="s">
        <v>140</v>
      </c>
      <c r="E487" s="59">
        <v>692187</v>
      </c>
      <c r="F487" s="69"/>
      <c r="G487" s="61"/>
      <c r="H487" s="62"/>
      <c r="I487" s="59">
        <f>E487+G487</f>
        <v>692187</v>
      </c>
      <c r="J487" s="69">
        <f t="shared" si="245"/>
        <v>0</v>
      </c>
      <c r="K487" s="7">
        <f t="shared" ref="K487" si="250">K486</f>
        <v>943.62</v>
      </c>
      <c r="L487" s="7">
        <f>L486</f>
        <v>37257.019999999997</v>
      </c>
      <c r="M487" s="70">
        <f t="shared" si="247"/>
        <v>692187</v>
      </c>
      <c r="N487" s="65">
        <f t="shared" si="244"/>
        <v>2796</v>
      </c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66">
        <f t="shared" si="243"/>
        <v>0</v>
      </c>
      <c r="AM487" s="67">
        <f t="shared" si="238"/>
        <v>2796</v>
      </c>
      <c r="AN487" s="68">
        <f t="shared" si="239"/>
        <v>0</v>
      </c>
      <c r="AR487" s="58"/>
    </row>
    <row r="488" spans="1:44" x14ac:dyDescent="0.25">
      <c r="A488" s="58">
        <f>A486</f>
        <v>45411</v>
      </c>
      <c r="B488" s="52" t="s">
        <v>80</v>
      </c>
      <c r="C488" s="5" t="s">
        <v>8</v>
      </c>
      <c r="D488" s="6" t="s">
        <v>133</v>
      </c>
      <c r="E488" s="59"/>
      <c r="F488" s="69">
        <v>214.29</v>
      </c>
      <c r="G488" s="61"/>
      <c r="H488" s="62"/>
      <c r="I488" s="59">
        <f t="shared" ref="I488:I491" si="251">E488+G488</f>
        <v>0</v>
      </c>
      <c r="J488" s="69">
        <f t="shared" si="245"/>
        <v>214.29</v>
      </c>
      <c r="K488" s="7">
        <f t="shared" ref="K488:L488" si="252">K486</f>
        <v>943.62</v>
      </c>
      <c r="L488" s="7">
        <f t="shared" si="252"/>
        <v>37257.019999999997</v>
      </c>
      <c r="M488" s="70">
        <f t="shared" si="247"/>
        <v>202208.32980000001</v>
      </c>
      <c r="N488" s="65">
        <f t="shared" si="244"/>
        <v>1463.4815999999992</v>
      </c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66">
        <f>J488*(K488-K478)</f>
        <v>-1069.3071000000018</v>
      </c>
      <c r="AM488" s="67">
        <f t="shared" si="238"/>
        <v>2532.788700000001</v>
      </c>
      <c r="AN488" s="68">
        <f t="shared" si="239"/>
        <v>0</v>
      </c>
    </row>
    <row r="489" spans="1:44" x14ac:dyDescent="0.25">
      <c r="A489" s="58">
        <f>A486</f>
        <v>45411</v>
      </c>
      <c r="B489" s="52" t="s">
        <v>80</v>
      </c>
      <c r="C489" s="5" t="s">
        <v>8</v>
      </c>
      <c r="D489" s="6" t="s">
        <v>134</v>
      </c>
      <c r="E489" s="59"/>
      <c r="F489" s="69">
        <v>113.73</v>
      </c>
      <c r="G489" s="61"/>
      <c r="H489" s="62"/>
      <c r="I489" s="59">
        <f t="shared" si="251"/>
        <v>0</v>
      </c>
      <c r="J489" s="69">
        <f t="shared" si="245"/>
        <v>113.73</v>
      </c>
      <c r="K489" s="7">
        <f>K486</f>
        <v>943.62</v>
      </c>
      <c r="L489" s="7">
        <f>L486</f>
        <v>37257.019999999997</v>
      </c>
      <c r="M489" s="70">
        <f t="shared" si="247"/>
        <v>107317.9026</v>
      </c>
      <c r="N489" s="65">
        <f>M489-SUMIFS(Total,Cuenta,C489,Linea,D489,Fecha,INDEX(Fecha,MATCH(A489-1,Fecha,1)))</f>
        <v>2505.9837000000116</v>
      </c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66">
        <f>J489*(K489-K478)</f>
        <v>-567.51270000000102</v>
      </c>
      <c r="AM489" s="67">
        <f t="shared" si="238"/>
        <v>3073.4964000000127</v>
      </c>
      <c r="AN489" s="68">
        <f t="shared" si="239"/>
        <v>0</v>
      </c>
    </row>
    <row r="490" spans="1:44" x14ac:dyDescent="0.25">
      <c r="A490" s="58">
        <f>A486</f>
        <v>45411</v>
      </c>
      <c r="B490" s="52" t="s">
        <v>80</v>
      </c>
      <c r="C490" s="5" t="s">
        <v>135</v>
      </c>
      <c r="D490" s="6" t="s">
        <v>145</v>
      </c>
      <c r="E490" s="59"/>
      <c r="F490" s="69">
        <v>281.93</v>
      </c>
      <c r="G490" s="61"/>
      <c r="H490" s="62"/>
      <c r="I490" s="59">
        <f t="shared" si="251"/>
        <v>0</v>
      </c>
      <c r="J490" s="69">
        <f t="shared" si="245"/>
        <v>281.93</v>
      </c>
      <c r="K490" s="7">
        <f>K486</f>
        <v>943.62</v>
      </c>
      <c r="L490" s="7">
        <f>L486</f>
        <v>37257.019999999997</v>
      </c>
      <c r="M490" s="70">
        <f t="shared" si="247"/>
        <v>266034.78659999999</v>
      </c>
      <c r="N490" s="65">
        <f>M490-SUMIFS(Total,Cuenta,C490,Linea,D490,Fecha,INDEX(Fecha,MATCH(A490-1,Fecha,1)))</f>
        <v>18400.146099999984</v>
      </c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66">
        <f>J490*(K490-K478)</f>
        <v>-1406.8307000000027</v>
      </c>
      <c r="AM490" s="67">
        <f t="shared" si="238"/>
        <v>19806.976799999986</v>
      </c>
      <c r="AN490" s="68">
        <f t="shared" si="239"/>
        <v>0</v>
      </c>
    </row>
    <row r="491" spans="1:44" x14ac:dyDescent="0.25">
      <c r="A491" s="58">
        <f>A487</f>
        <v>45411</v>
      </c>
      <c r="B491" s="52" t="s">
        <v>80</v>
      </c>
      <c r="C491" s="5" t="s">
        <v>135</v>
      </c>
      <c r="D491" s="6" t="s">
        <v>136</v>
      </c>
      <c r="E491" s="59">
        <v>257993</v>
      </c>
      <c r="F491" s="69"/>
      <c r="G491" s="61"/>
      <c r="H491" s="62"/>
      <c r="I491" s="59">
        <f t="shared" si="251"/>
        <v>257993</v>
      </c>
      <c r="J491" s="69">
        <f t="shared" si="245"/>
        <v>0</v>
      </c>
      <c r="K491" s="7">
        <f>K487</f>
        <v>943.62</v>
      </c>
      <c r="L491" s="7">
        <f>L487</f>
        <v>37257.019999999997</v>
      </c>
      <c r="M491" s="70">
        <f t="shared" si="247"/>
        <v>257993</v>
      </c>
      <c r="N491" s="65">
        <f t="shared" ref="N491:N492" si="253">M491-SUMIFS(Total,Cuenta,C491,Linea,D491,Fecha,INDEX(Fecha,MATCH(A491-1,Fecha,1)))</f>
        <v>10722</v>
      </c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66">
        <f>J491*(K491-K479)</f>
        <v>0</v>
      </c>
      <c r="AM491" s="67">
        <f t="shared" si="238"/>
        <v>10722</v>
      </c>
      <c r="AN491" s="68">
        <f t="shared" si="239"/>
        <v>0</v>
      </c>
    </row>
    <row r="492" spans="1:44" x14ac:dyDescent="0.25">
      <c r="A492" s="58">
        <f>A491</f>
        <v>45411</v>
      </c>
      <c r="B492" s="52" t="s">
        <v>80</v>
      </c>
      <c r="C492" s="5" t="s">
        <v>7</v>
      </c>
      <c r="D492" s="6" t="s">
        <v>157</v>
      </c>
      <c r="E492" s="59"/>
      <c r="F492" s="69">
        <v>939.28</v>
      </c>
      <c r="G492" s="61"/>
      <c r="H492" s="62"/>
      <c r="I492" s="59">
        <f>E492+G492</f>
        <v>0</v>
      </c>
      <c r="J492" s="69">
        <f t="shared" si="245"/>
        <v>939.28</v>
      </c>
      <c r="K492" s="7">
        <f>K491</f>
        <v>943.62</v>
      </c>
      <c r="L492" s="7">
        <f>L491</f>
        <v>37257.019999999997</v>
      </c>
      <c r="M492" s="70">
        <f t="shared" si="247"/>
        <v>886323.39359999995</v>
      </c>
      <c r="N492" s="65">
        <f t="shared" si="253"/>
        <v>-4687.0071999999927</v>
      </c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66">
        <f>J492*(K492-K480)</f>
        <v>-4687.0072000000082</v>
      </c>
      <c r="AM492" s="67">
        <f t="shared" si="238"/>
        <v>1.546140993013978E-11</v>
      </c>
      <c r="AN492" s="68">
        <f t="shared" si="239"/>
        <v>0</v>
      </c>
    </row>
    <row r="493" spans="1:44" x14ac:dyDescent="0.25">
      <c r="A493" s="58">
        <f>A487</f>
        <v>45411</v>
      </c>
      <c r="B493" s="52" t="s">
        <v>80</v>
      </c>
      <c r="C493" s="5" t="s">
        <v>142</v>
      </c>
      <c r="D493" s="6" t="s">
        <v>143</v>
      </c>
      <c r="E493" s="59"/>
      <c r="F493" s="69">
        <v>263.16000000000003</v>
      </c>
      <c r="G493" s="61"/>
      <c r="H493" s="62"/>
      <c r="I493" s="59">
        <f t="shared" ref="I493:I495" si="254">E493+G493</f>
        <v>0</v>
      </c>
      <c r="J493" s="69">
        <f t="shared" si="245"/>
        <v>263.16000000000003</v>
      </c>
      <c r="K493" s="7">
        <f t="shared" ref="K493:L493" si="255">K487</f>
        <v>943.62</v>
      </c>
      <c r="L493" s="7">
        <f t="shared" si="255"/>
        <v>37257.019999999997</v>
      </c>
      <c r="M493" s="70">
        <f t="shared" si="247"/>
        <v>248323.03920000003</v>
      </c>
      <c r="N493" s="65">
        <f>M493-SUMIFS(Total,Cuenta,C493,Linea,D493,Fecha,INDEX(Fecha,MATCH(A493-1,Fecha,1)))</f>
        <v>-11017.44869999995</v>
      </c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66">
        <f>J493*(K493-K481)</f>
        <v>-1313.1684000000025</v>
      </c>
      <c r="AM493" s="67">
        <f t="shared" si="238"/>
        <v>-9704.2802999999476</v>
      </c>
      <c r="AN493" s="68">
        <f t="shared" si="239"/>
        <v>0</v>
      </c>
    </row>
    <row r="494" spans="1:44" x14ac:dyDescent="0.25">
      <c r="A494" s="72">
        <f>A492</f>
        <v>45411</v>
      </c>
      <c r="B494" s="53" t="s">
        <v>82</v>
      </c>
      <c r="C494" s="38" t="s">
        <v>81</v>
      </c>
      <c r="D494" s="39" t="s">
        <v>6</v>
      </c>
      <c r="E494" s="73">
        <f>366000+505000+10000050</f>
        <v>10871050</v>
      </c>
      <c r="F494" s="74"/>
      <c r="G494" s="73">
        <v>0</v>
      </c>
      <c r="H494" s="74"/>
      <c r="I494" s="73">
        <f t="shared" si="254"/>
        <v>10871050</v>
      </c>
      <c r="J494" s="74">
        <f t="shared" si="245"/>
        <v>0</v>
      </c>
      <c r="K494" s="40">
        <f>K492</f>
        <v>943.62</v>
      </c>
      <c r="L494" s="40">
        <f>L492</f>
        <v>37257.019999999997</v>
      </c>
      <c r="M494" s="75">
        <f t="shared" si="247"/>
        <v>10871050</v>
      </c>
      <c r="N494" s="76">
        <f>M494-SUMIFS(Total,Cuenta,C494,Linea,D494,Fecha,INDEX(Fecha,MATCH(A494-1,Fecha,1)))</f>
        <v>660050</v>
      </c>
      <c r="O494" s="77">
        <v>880000</v>
      </c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  <c r="AH494" s="77"/>
      <c r="AI494" s="77"/>
      <c r="AJ494" s="77"/>
      <c r="AK494" s="77"/>
      <c r="AL494" s="78">
        <f>J494*(K494-K482)</f>
        <v>0</v>
      </c>
      <c r="AM494" s="79">
        <f t="shared" si="238"/>
        <v>0</v>
      </c>
      <c r="AN494" s="80">
        <f t="shared" si="239"/>
        <v>-219950</v>
      </c>
      <c r="AO494" s="81"/>
    </row>
    <row r="495" spans="1:44" x14ac:dyDescent="0.25">
      <c r="A495" s="58">
        <v>45414</v>
      </c>
      <c r="B495" s="52" t="s">
        <v>80</v>
      </c>
      <c r="C495" s="5" t="s">
        <v>5</v>
      </c>
      <c r="D495" s="6" t="s">
        <v>6</v>
      </c>
      <c r="E495" s="59">
        <v>4178208</v>
      </c>
      <c r="F495" s="69"/>
      <c r="G495" s="59"/>
      <c r="H495" s="69">
        <v>0.66</v>
      </c>
      <c r="I495" s="59">
        <f t="shared" si="254"/>
        <v>4178208</v>
      </c>
      <c r="J495" s="69">
        <f t="shared" si="245"/>
        <v>0.66</v>
      </c>
      <c r="K495" s="37">
        <f>VLOOKUP($A495+1,MarketData!$D:$ZZ,MATCH(K$1,MarketData!$D$1:$ZZ$1,0))</f>
        <v>954.36</v>
      </c>
      <c r="L495" s="37">
        <f>VLOOKUP($A495,MarketData!$D:$ZZ,MATCH(L$1,MarketData!$D$1:$ZZ$1,0))</f>
        <v>37271.9</v>
      </c>
      <c r="M495" s="70">
        <f t="shared" si="247"/>
        <v>4178837.8775999998</v>
      </c>
      <c r="N495" s="65">
        <f>M495-SUMIFS(Total,Cuenta,C495,Linea,D495,Fecha,INDEX(Fecha,MATCH(A495-1,Fecha,1)))</f>
        <v>-466318.91160000069</v>
      </c>
      <c r="O495" s="29"/>
      <c r="P495" s="29"/>
      <c r="Q495" s="29"/>
      <c r="R495" s="29">
        <v>-516741</v>
      </c>
      <c r="S495" s="29"/>
      <c r="T495" s="29"/>
      <c r="U495" s="29"/>
      <c r="V495" s="29">
        <v>53415</v>
      </c>
      <c r="W495" s="29"/>
      <c r="X495" s="29"/>
      <c r="Y495" s="29"/>
      <c r="Z495" s="29"/>
      <c r="AA495" s="29"/>
      <c r="AB495" s="29"/>
      <c r="AC495" s="29"/>
      <c r="AD495" s="29"/>
      <c r="AE495" s="29">
        <v>-3000</v>
      </c>
      <c r="AF495" s="29"/>
      <c r="AG495" s="29"/>
      <c r="AH495" s="29"/>
      <c r="AI495" s="29"/>
      <c r="AJ495" s="29"/>
      <c r="AK495" s="29"/>
      <c r="AL495" s="66">
        <f>J495*(K495-K486)</f>
        <v>7.0884000000000063</v>
      </c>
      <c r="AM495" s="67">
        <f t="shared" si="238"/>
        <v>0</v>
      </c>
      <c r="AN495" s="68">
        <f t="shared" si="239"/>
        <v>-6.9849193096160889E-10</v>
      </c>
    </row>
    <row r="496" spans="1:44" x14ac:dyDescent="0.25">
      <c r="A496" s="58">
        <f>A497</f>
        <v>45414</v>
      </c>
      <c r="B496" s="52" t="s">
        <v>80</v>
      </c>
      <c r="C496" s="5" t="s">
        <v>5</v>
      </c>
      <c r="D496" s="6" t="s">
        <v>65</v>
      </c>
      <c r="E496" s="59">
        <v>15000000</v>
      </c>
      <c r="F496" s="69"/>
      <c r="G496" s="61">
        <v>-15000000</v>
      </c>
      <c r="H496" s="62"/>
      <c r="I496" s="59">
        <f>E496+G496</f>
        <v>0</v>
      </c>
      <c r="J496" s="69">
        <f>F496+H496</f>
        <v>0</v>
      </c>
      <c r="K496" s="7">
        <f>K497</f>
        <v>954.36</v>
      </c>
      <c r="L496" s="7">
        <f>L497</f>
        <v>37271.9</v>
      </c>
      <c r="M496" s="70">
        <f>I496+J496*K496</f>
        <v>0</v>
      </c>
      <c r="N496" s="65">
        <f t="shared" ref="N496:N501" si="256">M496-SUMIFS(Total,Cuenta,C496,Linea,D496,Fecha,INDEX(Fecha,MATCH(A496-1,Fecha,1)))</f>
        <v>0</v>
      </c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66">
        <f t="shared" ref="AL496:AL500" si="257">J496*(K496-K487)</f>
        <v>0</v>
      </c>
      <c r="AM496" s="67">
        <f t="shared" si="238"/>
        <v>0</v>
      </c>
      <c r="AN496" s="68">
        <f t="shared" si="239"/>
        <v>0</v>
      </c>
    </row>
    <row r="497" spans="1:44" x14ac:dyDescent="0.25">
      <c r="A497" s="58">
        <f>A495</f>
        <v>45414</v>
      </c>
      <c r="B497" s="52" t="s">
        <v>80</v>
      </c>
      <c r="C497" s="5" t="s">
        <v>5</v>
      </c>
      <c r="D497" s="6" t="s">
        <v>20</v>
      </c>
      <c r="E497" s="59">
        <v>9387040</v>
      </c>
      <c r="F497" s="69">
        <v>7941.33</v>
      </c>
      <c r="G497" s="61">
        <v>-10000000</v>
      </c>
      <c r="H497" s="62">
        <v>-8000</v>
      </c>
      <c r="I497" s="59">
        <f>E497+G497</f>
        <v>-612960</v>
      </c>
      <c r="J497" s="69">
        <f t="shared" ref="J497:J508" si="258">F497+H497</f>
        <v>-58.670000000000073</v>
      </c>
      <c r="K497" s="7">
        <f>K495</f>
        <v>954.36</v>
      </c>
      <c r="L497" s="7">
        <f>L495</f>
        <v>37271.9</v>
      </c>
      <c r="M497" s="70">
        <f>I497+J497*K497</f>
        <v>-668952.3012000001</v>
      </c>
      <c r="N497" s="65">
        <f t="shared" si="256"/>
        <v>-228073.74700000026</v>
      </c>
      <c r="O497" s="29"/>
      <c r="P497" s="29"/>
      <c r="Q497" s="29"/>
      <c r="R497" s="29"/>
      <c r="S497" s="29"/>
      <c r="T497" s="29"/>
      <c r="U497" s="29">
        <f>-125671-4500</f>
        <v>-130171</v>
      </c>
      <c r="V497" s="29"/>
      <c r="W497" s="29"/>
      <c r="X497" s="29">
        <v>-9360</v>
      </c>
      <c r="Y497" s="29">
        <v>-23310</v>
      </c>
      <c r="Z497" s="29"/>
      <c r="AA497" s="29">
        <f>-8660-3380-4270-1590-11449</f>
        <v>-29349</v>
      </c>
      <c r="AB497" s="29"/>
      <c r="AC497" s="29">
        <f>-6794-6917</f>
        <v>-13711</v>
      </c>
      <c r="AD497" s="29"/>
      <c r="AE497" s="29">
        <f>-4.76*K497</f>
        <v>-4542.7536</v>
      </c>
      <c r="AF497" s="29">
        <v>-17000</v>
      </c>
      <c r="AG497" s="29"/>
      <c r="AH497" s="29"/>
      <c r="AI497" s="29"/>
      <c r="AJ497" s="29"/>
      <c r="AK497" s="29"/>
      <c r="AL497" s="66">
        <f t="shared" si="257"/>
        <v>-630.11580000000129</v>
      </c>
      <c r="AM497" s="67">
        <f t="shared" si="238"/>
        <v>0</v>
      </c>
      <c r="AN497" s="68">
        <f t="shared" si="239"/>
        <v>0.12239999973098747</v>
      </c>
    </row>
    <row r="498" spans="1:44" x14ac:dyDescent="0.25">
      <c r="A498" s="58">
        <f>A497</f>
        <v>45414</v>
      </c>
      <c r="B498" s="52" t="s">
        <v>80</v>
      </c>
      <c r="C498" s="5" t="s">
        <v>8</v>
      </c>
      <c r="D498" s="6" t="s">
        <v>141</v>
      </c>
      <c r="E498" s="59">
        <v>7995492</v>
      </c>
      <c r="F498" s="69"/>
      <c r="G498" s="61"/>
      <c r="H498" s="62"/>
      <c r="I498" s="59">
        <f t="shared" ref="I498:I499" si="259">E498+G498</f>
        <v>7995492</v>
      </c>
      <c r="J498" s="69">
        <f t="shared" si="258"/>
        <v>0</v>
      </c>
      <c r="K498" s="7">
        <f>K497</f>
        <v>954.36</v>
      </c>
      <c r="L498" s="7">
        <f>L497</f>
        <v>37271.9</v>
      </c>
      <c r="M498" s="70">
        <f t="shared" ref="M498:M508" si="260">I498+J498*K498</f>
        <v>7995492</v>
      </c>
      <c r="N498" s="65">
        <f t="shared" si="256"/>
        <v>3780</v>
      </c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66">
        <f t="shared" si="257"/>
        <v>0</v>
      </c>
      <c r="AM498" s="67">
        <f t="shared" si="238"/>
        <v>3780</v>
      </c>
      <c r="AN498" s="68">
        <f t="shared" si="239"/>
        <v>0</v>
      </c>
    </row>
    <row r="499" spans="1:44" x14ac:dyDescent="0.25">
      <c r="A499" s="58">
        <f t="shared" ref="A499:A500" si="261">A498</f>
        <v>45414</v>
      </c>
      <c r="B499" s="52" t="s">
        <v>80</v>
      </c>
      <c r="C499" s="5" t="s">
        <v>8</v>
      </c>
      <c r="D499" s="6" t="s">
        <v>139</v>
      </c>
      <c r="E499" s="59">
        <v>2004546</v>
      </c>
      <c r="F499" s="69"/>
      <c r="G499" s="61"/>
      <c r="H499" s="62"/>
      <c r="I499" s="59">
        <f t="shared" si="259"/>
        <v>2004546</v>
      </c>
      <c r="J499" s="69">
        <f t="shared" si="258"/>
        <v>0</v>
      </c>
      <c r="K499" s="7">
        <f t="shared" ref="K499:L500" si="262">K498</f>
        <v>954.36</v>
      </c>
      <c r="L499" s="7">
        <f t="shared" si="262"/>
        <v>37271.9</v>
      </c>
      <c r="M499" s="70">
        <f t="shared" si="260"/>
        <v>2004546</v>
      </c>
      <c r="N499" s="65">
        <f t="shared" si="256"/>
        <v>822</v>
      </c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66">
        <f t="shared" si="257"/>
        <v>0</v>
      </c>
      <c r="AM499" s="67">
        <f t="shared" si="238"/>
        <v>822</v>
      </c>
      <c r="AN499" s="68">
        <f t="shared" si="239"/>
        <v>0</v>
      </c>
    </row>
    <row r="500" spans="1:44" x14ac:dyDescent="0.25">
      <c r="A500" s="58">
        <f t="shared" si="261"/>
        <v>45414</v>
      </c>
      <c r="B500" s="52" t="s">
        <v>80</v>
      </c>
      <c r="C500" s="5" t="s">
        <v>8</v>
      </c>
      <c r="D500" s="6" t="s">
        <v>140</v>
      </c>
      <c r="E500" s="59">
        <v>691933</v>
      </c>
      <c r="F500" s="69"/>
      <c r="G500" s="61"/>
      <c r="H500" s="62"/>
      <c r="I500" s="59">
        <f>E500+G500</f>
        <v>691933</v>
      </c>
      <c r="J500" s="69">
        <f t="shared" si="258"/>
        <v>0</v>
      </c>
      <c r="K500" s="7">
        <f t="shared" si="262"/>
        <v>954.36</v>
      </c>
      <c r="L500" s="7">
        <f>L499</f>
        <v>37271.9</v>
      </c>
      <c r="M500" s="70">
        <f t="shared" si="260"/>
        <v>691933</v>
      </c>
      <c r="N500" s="65">
        <f t="shared" si="256"/>
        <v>-254</v>
      </c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66">
        <f t="shared" si="257"/>
        <v>0</v>
      </c>
      <c r="AM500" s="67">
        <f t="shared" si="238"/>
        <v>-254</v>
      </c>
      <c r="AN500" s="68">
        <f t="shared" si="239"/>
        <v>0</v>
      </c>
      <c r="AR500" s="58"/>
    </row>
    <row r="501" spans="1:44" x14ac:dyDescent="0.25">
      <c r="A501" s="58">
        <f>A499</f>
        <v>45414</v>
      </c>
      <c r="B501" s="52" t="s">
        <v>80</v>
      </c>
      <c r="C501" s="5" t="s">
        <v>8</v>
      </c>
      <c r="D501" s="6" t="s">
        <v>133</v>
      </c>
      <c r="E501" s="59"/>
      <c r="F501" s="69">
        <f>215.44+0.24</f>
        <v>215.68</v>
      </c>
      <c r="G501" s="61"/>
      <c r="H501" s="62"/>
      <c r="I501" s="59">
        <f t="shared" ref="I501:I504" si="263">E501+G501</f>
        <v>0</v>
      </c>
      <c r="J501" s="69">
        <f t="shared" si="258"/>
        <v>215.68</v>
      </c>
      <c r="K501" s="7">
        <f t="shared" ref="K501:L501" si="264">K499</f>
        <v>954.36</v>
      </c>
      <c r="L501" s="7">
        <f t="shared" si="264"/>
        <v>37271.9</v>
      </c>
      <c r="M501" s="70">
        <f t="shared" si="260"/>
        <v>205836.36480000001</v>
      </c>
      <c r="N501" s="65">
        <f t="shared" si="256"/>
        <v>3628.0350000000035</v>
      </c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66">
        <f>J501*(K501-K491)</f>
        <v>2316.403200000002</v>
      </c>
      <c r="AM501" s="67">
        <f t="shared" si="238"/>
        <v>1311.6318000000015</v>
      </c>
      <c r="AN501" s="68">
        <f t="shared" si="239"/>
        <v>0</v>
      </c>
    </row>
    <row r="502" spans="1:44" x14ac:dyDescent="0.25">
      <c r="A502" s="58">
        <f>A499</f>
        <v>45414</v>
      </c>
      <c r="B502" s="52" t="s">
        <v>80</v>
      </c>
      <c r="C502" s="5" t="s">
        <v>8</v>
      </c>
      <c r="D502" s="6" t="s">
        <v>134</v>
      </c>
      <c r="E502" s="59"/>
      <c r="F502" s="69">
        <v>118.52</v>
      </c>
      <c r="G502" s="61"/>
      <c r="H502" s="62"/>
      <c r="I502" s="59">
        <f t="shared" si="263"/>
        <v>0</v>
      </c>
      <c r="J502" s="69">
        <f t="shared" si="258"/>
        <v>118.52</v>
      </c>
      <c r="K502" s="7">
        <f>K499</f>
        <v>954.36</v>
      </c>
      <c r="L502" s="7">
        <f>L499</f>
        <v>37271.9</v>
      </c>
      <c r="M502" s="70">
        <f t="shared" si="260"/>
        <v>113110.7472</v>
      </c>
      <c r="N502" s="65">
        <f>M502-SUMIFS(Total,Cuenta,C502,Linea,D502,Fecha,INDEX(Fecha,MATCH(A502-1,Fecha,1)))</f>
        <v>5792.8445999999967</v>
      </c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66">
        <f>J502*(K502-K491)</f>
        <v>1272.9048000000009</v>
      </c>
      <c r="AM502" s="67">
        <f t="shared" si="238"/>
        <v>4519.9397999999956</v>
      </c>
      <c r="AN502" s="68">
        <f t="shared" si="239"/>
        <v>0</v>
      </c>
    </row>
    <row r="503" spans="1:44" x14ac:dyDescent="0.25">
      <c r="A503" s="58">
        <f>A499</f>
        <v>45414</v>
      </c>
      <c r="B503" s="52" t="s">
        <v>80</v>
      </c>
      <c r="C503" s="5" t="s">
        <v>135</v>
      </c>
      <c r="D503" s="6" t="s">
        <v>145</v>
      </c>
      <c r="E503" s="59"/>
      <c r="F503" s="69">
        <v>284.16000000000003</v>
      </c>
      <c r="G503" s="61"/>
      <c r="H503" s="62"/>
      <c r="I503" s="59">
        <f t="shared" si="263"/>
        <v>0</v>
      </c>
      <c r="J503" s="69">
        <f t="shared" si="258"/>
        <v>284.16000000000003</v>
      </c>
      <c r="K503" s="7">
        <f>K499</f>
        <v>954.36</v>
      </c>
      <c r="L503" s="7">
        <f>L499</f>
        <v>37271.9</v>
      </c>
      <c r="M503" s="70">
        <f t="shared" si="260"/>
        <v>271190.9376</v>
      </c>
      <c r="N503" s="65">
        <f>M503-SUMIFS(Total,Cuenta,C503,Linea,D503,Fecha,INDEX(Fecha,MATCH(A503-1,Fecha,1)))</f>
        <v>5156.1510000000126</v>
      </c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66">
        <f>J503*(K503-K491)</f>
        <v>3051.8784000000028</v>
      </c>
      <c r="AM503" s="67">
        <f t="shared" si="238"/>
        <v>2104.2726000000098</v>
      </c>
      <c r="AN503" s="68">
        <f t="shared" si="239"/>
        <v>0</v>
      </c>
    </row>
    <row r="504" spans="1:44" x14ac:dyDescent="0.25">
      <c r="A504" s="58">
        <f>A500</f>
        <v>45414</v>
      </c>
      <c r="B504" s="52" t="s">
        <v>80</v>
      </c>
      <c r="C504" s="5" t="s">
        <v>135</v>
      </c>
      <c r="D504" s="6" t="s">
        <v>136</v>
      </c>
      <c r="E504" s="59">
        <v>259942</v>
      </c>
      <c r="F504" s="69"/>
      <c r="G504" s="61"/>
      <c r="H504" s="62"/>
      <c r="I504" s="59">
        <f t="shared" si="263"/>
        <v>259942</v>
      </c>
      <c r="J504" s="69">
        <f t="shared" si="258"/>
        <v>0</v>
      </c>
      <c r="K504" s="7">
        <f>K500</f>
        <v>954.36</v>
      </c>
      <c r="L504" s="7">
        <f>L500</f>
        <v>37271.9</v>
      </c>
      <c r="M504" s="70">
        <f t="shared" si="260"/>
        <v>259942</v>
      </c>
      <c r="N504" s="65">
        <f t="shared" ref="N504:N505" si="265">M504-SUMIFS(Total,Cuenta,C504,Linea,D504,Fecha,INDEX(Fecha,MATCH(A504-1,Fecha,1)))</f>
        <v>1949</v>
      </c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66">
        <f>J504*(K504-K492)</f>
        <v>0</v>
      </c>
      <c r="AM504" s="67">
        <f t="shared" si="238"/>
        <v>1949</v>
      </c>
      <c r="AN504" s="68">
        <f t="shared" si="239"/>
        <v>0</v>
      </c>
    </row>
    <row r="505" spans="1:44" x14ac:dyDescent="0.25">
      <c r="A505" s="58">
        <f>A504</f>
        <v>45414</v>
      </c>
      <c r="B505" s="52" t="s">
        <v>80</v>
      </c>
      <c r="C505" s="5" t="s">
        <v>7</v>
      </c>
      <c r="D505" s="6" t="s">
        <v>157</v>
      </c>
      <c r="E505" s="59"/>
      <c r="F505" s="69">
        <v>939.28</v>
      </c>
      <c r="G505" s="61"/>
      <c r="H505" s="62"/>
      <c r="I505" s="59">
        <f>E505+G505</f>
        <v>0</v>
      </c>
      <c r="J505" s="69">
        <f t="shared" si="258"/>
        <v>939.28</v>
      </c>
      <c r="K505" s="7">
        <f>K504</f>
        <v>954.36</v>
      </c>
      <c r="L505" s="7">
        <f>L504</f>
        <v>37271.9</v>
      </c>
      <c r="M505" s="70">
        <f t="shared" si="260"/>
        <v>896411.26079999993</v>
      </c>
      <c r="N505" s="65">
        <f t="shared" si="265"/>
        <v>10087.867199999979</v>
      </c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66">
        <f>J505*(K505-K493)</f>
        <v>10087.867200000008</v>
      </c>
      <c r="AM505" s="67">
        <f t="shared" si="238"/>
        <v>-2.9103830456733704E-11</v>
      </c>
      <c r="AN505" s="68">
        <f t="shared" si="239"/>
        <v>0</v>
      </c>
    </row>
    <row r="506" spans="1:44" x14ac:dyDescent="0.25">
      <c r="A506" s="58">
        <f>A500</f>
        <v>45414</v>
      </c>
      <c r="B506" s="52" t="s">
        <v>80</v>
      </c>
      <c r="C506" s="5" t="s">
        <v>142</v>
      </c>
      <c r="D506" s="6" t="s">
        <v>143</v>
      </c>
      <c r="E506" s="59"/>
      <c r="F506" s="69">
        <v>299.41000000000003</v>
      </c>
      <c r="G506" s="61"/>
      <c r="H506" s="62"/>
      <c r="I506" s="59">
        <f t="shared" ref="I506:I508" si="266">E506+G506</f>
        <v>0</v>
      </c>
      <c r="J506" s="69">
        <f t="shared" si="258"/>
        <v>299.41000000000003</v>
      </c>
      <c r="K506" s="7">
        <f t="shared" ref="K506:L506" si="267">K500</f>
        <v>954.36</v>
      </c>
      <c r="L506" s="7">
        <f t="shared" si="267"/>
        <v>37271.9</v>
      </c>
      <c r="M506" s="70">
        <f t="shared" si="260"/>
        <v>285744.92760000005</v>
      </c>
      <c r="N506" s="65">
        <f>M506-SUMIFS(Total,Cuenta,C506,Linea,D506,Fecha,INDEX(Fecha,MATCH(A506-1,Fecha,1)))</f>
        <v>37421.888400000025</v>
      </c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66">
        <f>J506*(K506-K494)</f>
        <v>3215.6634000000031</v>
      </c>
      <c r="AM506" s="67">
        <f t="shared" si="238"/>
        <v>34206.22500000002</v>
      </c>
      <c r="AN506" s="68">
        <f t="shared" si="239"/>
        <v>0</v>
      </c>
    </row>
    <row r="507" spans="1:44" x14ac:dyDescent="0.25">
      <c r="A507" s="72">
        <f>A505</f>
        <v>45414</v>
      </c>
      <c r="B507" s="53" t="s">
        <v>82</v>
      </c>
      <c r="C507" s="38" t="s">
        <v>81</v>
      </c>
      <c r="D507" s="39" t="s">
        <v>6</v>
      </c>
      <c r="E507" s="73">
        <f>366000+505000+10000050</f>
        <v>10871050</v>
      </c>
      <c r="F507" s="74"/>
      <c r="G507" s="73">
        <v>0</v>
      </c>
      <c r="H507" s="74"/>
      <c r="I507" s="73">
        <f t="shared" si="266"/>
        <v>10871050</v>
      </c>
      <c r="J507" s="74">
        <f t="shared" si="258"/>
        <v>0</v>
      </c>
      <c r="K507" s="40">
        <f>K505</f>
        <v>954.36</v>
      </c>
      <c r="L507" s="40">
        <f>L505</f>
        <v>37271.9</v>
      </c>
      <c r="M507" s="75">
        <f t="shared" si="260"/>
        <v>10871050</v>
      </c>
      <c r="N507" s="76">
        <f>M507-SUMIFS(Total,Cuenta,C507,Linea,D507,Fecha,INDEX(Fecha,MATCH(A507-1,Fecha,1)))</f>
        <v>0</v>
      </c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  <c r="AH507" s="77"/>
      <c r="AI507" s="77"/>
      <c r="AJ507" s="77"/>
      <c r="AK507" s="77"/>
      <c r="AL507" s="78">
        <f>J507*(K507-K495)</f>
        <v>0</v>
      </c>
      <c r="AM507" s="79">
        <f t="shared" si="238"/>
        <v>0</v>
      </c>
      <c r="AN507" s="80">
        <f t="shared" si="239"/>
        <v>0</v>
      </c>
      <c r="AO507" s="81"/>
    </row>
    <row r="508" spans="1:44" x14ac:dyDescent="0.25">
      <c r="A508" s="58">
        <v>45427</v>
      </c>
      <c r="B508" s="52" t="s">
        <v>80</v>
      </c>
      <c r="C508" s="5" t="s">
        <v>5</v>
      </c>
      <c r="D508" s="6" t="s">
        <v>6</v>
      </c>
      <c r="E508" s="59">
        <v>2235827</v>
      </c>
      <c r="F508" s="69"/>
      <c r="G508" s="59"/>
      <c r="H508" s="69">
        <v>0.66</v>
      </c>
      <c r="I508" s="59">
        <f t="shared" si="266"/>
        <v>2235827</v>
      </c>
      <c r="J508" s="69">
        <f t="shared" si="258"/>
        <v>0.66</v>
      </c>
      <c r="K508" s="37">
        <f>VLOOKUP($A508+1,MarketData!$D:$ZZ,MATCH(K$1,MarketData!$D$1:$ZZ$1,0))</f>
        <v>909.06</v>
      </c>
      <c r="L508" s="37">
        <f>VLOOKUP($A508,MarketData!$D:$ZZ,MATCH(L$1,MarketData!$D$1:$ZZ$1,0))</f>
        <v>37342.660000000003</v>
      </c>
      <c r="M508" s="70">
        <f t="shared" si="260"/>
        <v>2236426.9796000002</v>
      </c>
      <c r="N508" s="65">
        <f>M508-SUMIFS(Total,Cuenta,C508,Linea,D508,Fecha,INDEX(Fecha,MATCH(A508-1,Fecha,1)))</f>
        <v>-1942410.8979999996</v>
      </c>
      <c r="O508" s="29"/>
      <c r="P508" s="29"/>
      <c r="Q508" s="29">
        <f>-1000000-62512-765590</f>
        <v>-1828102</v>
      </c>
      <c r="R508" s="29"/>
      <c r="S508" s="29">
        <v>-43780</v>
      </c>
      <c r="T508" s="29"/>
      <c r="U508" s="29"/>
      <c r="V508" s="29">
        <v>-35000</v>
      </c>
      <c r="W508" s="29"/>
      <c r="X508" s="29"/>
      <c r="Y508" s="29"/>
      <c r="Z508" s="29"/>
      <c r="AA508" s="29"/>
      <c r="AB508" s="29"/>
      <c r="AC508" s="29"/>
      <c r="AD508" s="29">
        <f>-18262-11266</f>
        <v>-29528</v>
      </c>
      <c r="AE508" s="29">
        <f>-5971</f>
        <v>-5971</v>
      </c>
      <c r="AF508" s="29"/>
      <c r="AG508" s="29"/>
      <c r="AH508" s="29"/>
      <c r="AI508" s="29"/>
      <c r="AJ508" s="29"/>
      <c r="AK508" s="29"/>
      <c r="AL508" s="66">
        <f>J508*(K508-K499)</f>
        <v>-29.898000000000046</v>
      </c>
      <c r="AM508" s="67">
        <f t="shared" si="238"/>
        <v>0</v>
      </c>
      <c r="AN508" s="68">
        <f t="shared" si="239"/>
        <v>0</v>
      </c>
    </row>
    <row r="509" spans="1:44" x14ac:dyDescent="0.25">
      <c r="A509" s="58">
        <f>A510</f>
        <v>45427</v>
      </c>
      <c r="B509" s="52" t="s">
        <v>80</v>
      </c>
      <c r="C509" s="5" t="s">
        <v>5</v>
      </c>
      <c r="D509" s="6" t="s">
        <v>65</v>
      </c>
      <c r="E509" s="59">
        <v>14600000</v>
      </c>
      <c r="F509" s="69"/>
      <c r="G509" s="61">
        <v>-15000000</v>
      </c>
      <c r="H509" s="62"/>
      <c r="I509" s="59">
        <f>E509+G509</f>
        <v>-400000</v>
      </c>
      <c r="J509" s="69">
        <f>F509+H509</f>
        <v>0</v>
      </c>
      <c r="K509" s="7">
        <f>K510</f>
        <v>909.06</v>
      </c>
      <c r="L509" s="7">
        <f>L510</f>
        <v>37342.660000000003</v>
      </c>
      <c r="M509" s="70">
        <f>I509+J509*K509</f>
        <v>-400000</v>
      </c>
      <c r="N509" s="65">
        <f t="shared" ref="N509:N514" si="268">M509-SUMIFS(Total,Cuenta,C509,Linea,D509,Fecha,INDEX(Fecha,MATCH(A509-1,Fecha,1)))</f>
        <v>-400000</v>
      </c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>
        <v>-400000</v>
      </c>
      <c r="AL509" s="66">
        <f t="shared" ref="AL509:AL513" si="269">J509*(K509-K500)</f>
        <v>0</v>
      </c>
      <c r="AM509" s="67">
        <f t="shared" si="238"/>
        <v>0</v>
      </c>
      <c r="AN509" s="68">
        <f t="shared" si="239"/>
        <v>0</v>
      </c>
    </row>
    <row r="510" spans="1:44" x14ac:dyDescent="0.25">
      <c r="A510" s="58">
        <f>A508</f>
        <v>45427</v>
      </c>
      <c r="B510" s="52" t="s">
        <v>80</v>
      </c>
      <c r="C510" s="5" t="s">
        <v>5</v>
      </c>
      <c r="D510" s="6" t="s">
        <v>20</v>
      </c>
      <c r="E510" s="59">
        <v>9581031</v>
      </c>
      <c r="F510" s="69">
        <v>7989.11</v>
      </c>
      <c r="G510" s="61">
        <v>-10000000</v>
      </c>
      <c r="H510" s="62">
        <v>-8000</v>
      </c>
      <c r="I510" s="59">
        <f>E510+G510</f>
        <v>-418969</v>
      </c>
      <c r="J510" s="69">
        <f t="shared" ref="J510:J521" si="270">F510+H510</f>
        <v>-10.890000000000327</v>
      </c>
      <c r="K510" s="7">
        <f>K508</f>
        <v>909.06</v>
      </c>
      <c r="L510" s="7">
        <f>L508</f>
        <v>37342.660000000003</v>
      </c>
      <c r="M510" s="70">
        <f>I510+J510*K510</f>
        <v>-428868.66340000031</v>
      </c>
      <c r="N510" s="65">
        <f t="shared" si="268"/>
        <v>240083.63779999979</v>
      </c>
      <c r="O510" s="29"/>
      <c r="P510" s="29"/>
      <c r="Q510" s="29">
        <v>765590</v>
      </c>
      <c r="R510" s="29"/>
      <c r="S510" s="29"/>
      <c r="T510" s="29"/>
      <c r="U510" s="29"/>
      <c r="V510" s="29"/>
      <c r="W510" s="29">
        <v>-58356</v>
      </c>
      <c r="X510" s="29">
        <v>-7840</v>
      </c>
      <c r="Y510" s="29">
        <f>-34950-17500-26550-7560-28690-20450-8880-21770</f>
        <v>-166350</v>
      </c>
      <c r="Z510" s="29">
        <f>-21010-13680</f>
        <v>-34690</v>
      </c>
      <c r="AA510" s="29">
        <f>-9800-1190-1590-700-1000-5230-10020-1590-7290-3980-3240-5079-4090-7570-3240-1590-1000-10000-500</f>
        <v>-78699</v>
      </c>
      <c r="AB510" s="29"/>
      <c r="AC510" s="29">
        <f>-5793-5617-6347-6871-6880-7796-6912-5781-7784</f>
        <v>-59781</v>
      </c>
      <c r="AD510" s="29"/>
      <c r="AE510" s="29">
        <v>-22680</v>
      </c>
      <c r="AF510" s="29">
        <v>-96900</v>
      </c>
      <c r="AG510" s="29"/>
      <c r="AH510" s="29"/>
      <c r="AI510" s="29"/>
      <c r="AJ510" s="29"/>
      <c r="AK510" s="29"/>
      <c r="AL510" s="66">
        <f t="shared" si="269"/>
        <v>493.31700000001558</v>
      </c>
      <c r="AM510" s="67">
        <f t="shared" si="238"/>
        <v>0</v>
      </c>
      <c r="AN510" s="68">
        <f t="shared" si="239"/>
        <v>-703.67920000021695</v>
      </c>
    </row>
    <row r="511" spans="1:44" x14ac:dyDescent="0.25">
      <c r="A511" s="58">
        <f>A510</f>
        <v>45427</v>
      </c>
      <c r="B511" s="52" t="s">
        <v>80</v>
      </c>
      <c r="C511" s="5" t="s">
        <v>8</v>
      </c>
      <c r="D511" s="6" t="s">
        <v>141</v>
      </c>
      <c r="E511" s="59">
        <v>8012160</v>
      </c>
      <c r="F511" s="69"/>
      <c r="G511" s="61"/>
      <c r="H511" s="62"/>
      <c r="I511" s="59">
        <f t="shared" ref="I511:I512" si="271">E511+G511</f>
        <v>8012160</v>
      </c>
      <c r="J511" s="69">
        <f t="shared" si="270"/>
        <v>0</v>
      </c>
      <c r="K511" s="7">
        <f>K510</f>
        <v>909.06</v>
      </c>
      <c r="L511" s="7">
        <f>L510</f>
        <v>37342.660000000003</v>
      </c>
      <c r="M511" s="70">
        <f t="shared" ref="M511:M521" si="272">I511+J511*K511</f>
        <v>8012160</v>
      </c>
      <c r="N511" s="65">
        <f t="shared" si="268"/>
        <v>16668</v>
      </c>
      <c r="O511" s="29"/>
      <c r="P511" s="29"/>
      <c r="Q511" s="29">
        <v>1000000</v>
      </c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66">
        <f t="shared" si="269"/>
        <v>0</v>
      </c>
      <c r="AM511" s="67">
        <f t="shared" si="238"/>
        <v>-983332</v>
      </c>
      <c r="AN511" s="68">
        <f t="shared" si="239"/>
        <v>0</v>
      </c>
    </row>
    <row r="512" spans="1:44" x14ac:dyDescent="0.25">
      <c r="A512" s="58">
        <f t="shared" ref="A512:A513" si="273">A511</f>
        <v>45427</v>
      </c>
      <c r="B512" s="52" t="s">
        <v>80</v>
      </c>
      <c r="C512" s="5" t="s">
        <v>8</v>
      </c>
      <c r="D512" s="6" t="s">
        <v>139</v>
      </c>
      <c r="E512" s="59">
        <v>3029839</v>
      </c>
      <c r="F512" s="69"/>
      <c r="G512" s="61"/>
      <c r="H512" s="62"/>
      <c r="I512" s="59">
        <f t="shared" si="271"/>
        <v>3029839</v>
      </c>
      <c r="J512" s="69">
        <f t="shared" si="270"/>
        <v>0</v>
      </c>
      <c r="K512" s="7">
        <f t="shared" ref="K512:L512" si="274">K511</f>
        <v>909.06</v>
      </c>
      <c r="L512" s="7">
        <f t="shared" si="274"/>
        <v>37342.660000000003</v>
      </c>
      <c r="M512" s="70">
        <f t="shared" si="272"/>
        <v>3029839</v>
      </c>
      <c r="N512" s="65">
        <f t="shared" si="268"/>
        <v>1025293</v>
      </c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  <c r="AK512" s="29"/>
      <c r="AL512" s="66">
        <f t="shared" si="269"/>
        <v>0</v>
      </c>
      <c r="AM512" s="67">
        <f t="shared" si="238"/>
        <v>1025293</v>
      </c>
      <c r="AN512" s="68">
        <f t="shared" si="239"/>
        <v>0</v>
      </c>
    </row>
    <row r="513" spans="1:44" x14ac:dyDescent="0.25">
      <c r="A513" s="58">
        <f t="shared" si="273"/>
        <v>45427</v>
      </c>
      <c r="B513" s="52" t="s">
        <v>80</v>
      </c>
      <c r="C513" s="5" t="s">
        <v>8</v>
      </c>
      <c r="D513" s="6" t="s">
        <v>140</v>
      </c>
      <c r="E513" s="59">
        <v>698000</v>
      </c>
      <c r="F513" s="69"/>
      <c r="G513" s="61"/>
      <c r="H513" s="62"/>
      <c r="I513" s="59">
        <f>E513+G513</f>
        <v>698000</v>
      </c>
      <c r="J513" s="69">
        <f t="shared" si="270"/>
        <v>0</v>
      </c>
      <c r="K513" s="7">
        <f t="shared" ref="K513" si="275">K512</f>
        <v>909.06</v>
      </c>
      <c r="L513" s="7">
        <f>L512</f>
        <v>37342.660000000003</v>
      </c>
      <c r="M513" s="70">
        <f t="shared" si="272"/>
        <v>698000</v>
      </c>
      <c r="N513" s="65">
        <f t="shared" si="268"/>
        <v>6067</v>
      </c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66">
        <f t="shared" si="269"/>
        <v>0</v>
      </c>
      <c r="AM513" s="67">
        <f t="shared" si="238"/>
        <v>6067</v>
      </c>
      <c r="AN513" s="68">
        <f t="shared" si="239"/>
        <v>0</v>
      </c>
      <c r="AR513" s="58"/>
    </row>
    <row r="514" spans="1:44" x14ac:dyDescent="0.25">
      <c r="A514" s="58">
        <f>A512</f>
        <v>45427</v>
      </c>
      <c r="B514" s="52" t="s">
        <v>80</v>
      </c>
      <c r="C514" s="5" t="s">
        <v>8</v>
      </c>
      <c r="D514" s="6" t="s">
        <v>133</v>
      </c>
      <c r="E514" s="59"/>
      <c r="F514" s="69">
        <f>222.79+0.24</f>
        <v>223.03</v>
      </c>
      <c r="G514" s="61"/>
      <c r="H514" s="62"/>
      <c r="I514" s="59">
        <f t="shared" ref="I514:I517" si="276">E514+G514</f>
        <v>0</v>
      </c>
      <c r="J514" s="69">
        <f t="shared" si="270"/>
        <v>223.03</v>
      </c>
      <c r="K514" s="7">
        <f t="shared" ref="K514:L514" si="277">K512</f>
        <v>909.06</v>
      </c>
      <c r="L514" s="7">
        <f t="shared" si="277"/>
        <v>37342.660000000003</v>
      </c>
      <c r="M514" s="70">
        <f t="shared" si="272"/>
        <v>202747.65179999999</v>
      </c>
      <c r="N514" s="65">
        <f t="shared" si="268"/>
        <v>-3088.7130000000179</v>
      </c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  <c r="AK514" s="29"/>
      <c r="AL514" s="66">
        <f>J514*(K514-K504)</f>
        <v>-10103.259000000015</v>
      </c>
      <c r="AM514" s="67">
        <f t="shared" si="238"/>
        <v>7014.5459999999966</v>
      </c>
      <c r="AN514" s="68">
        <f t="shared" si="239"/>
        <v>0</v>
      </c>
    </row>
    <row r="515" spans="1:44" x14ac:dyDescent="0.25">
      <c r="A515" s="58">
        <f>A512</f>
        <v>45427</v>
      </c>
      <c r="B515" s="52" t="s">
        <v>80</v>
      </c>
      <c r="C515" s="5" t="s">
        <v>8</v>
      </c>
      <c r="D515" s="6" t="s">
        <v>134</v>
      </c>
      <c r="E515" s="59"/>
      <c r="F515" s="69">
        <v>123.07</v>
      </c>
      <c r="G515" s="61"/>
      <c r="H515" s="62"/>
      <c r="I515" s="59">
        <f t="shared" si="276"/>
        <v>0</v>
      </c>
      <c r="J515" s="69">
        <f t="shared" si="270"/>
        <v>123.07</v>
      </c>
      <c r="K515" s="7">
        <f>K512</f>
        <v>909.06</v>
      </c>
      <c r="L515" s="7">
        <f>L512</f>
        <v>37342.660000000003</v>
      </c>
      <c r="M515" s="70">
        <f t="shared" si="272"/>
        <v>111878.01419999999</v>
      </c>
      <c r="N515" s="65">
        <f>M515-SUMIFS(Total,Cuenta,C515,Linea,D515,Fecha,INDEX(Fecha,MATCH(A515-1,Fecha,1)))</f>
        <v>-1232.7330000000075</v>
      </c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66">
        <f>J515*(K515-K504)</f>
        <v>-5575.0710000000081</v>
      </c>
      <c r="AM515" s="67">
        <f t="shared" si="238"/>
        <v>4342.3380000000006</v>
      </c>
      <c r="AN515" s="68">
        <f t="shared" si="239"/>
        <v>0</v>
      </c>
    </row>
    <row r="516" spans="1:44" x14ac:dyDescent="0.25">
      <c r="A516" s="58">
        <f>A512</f>
        <v>45427</v>
      </c>
      <c r="B516" s="52" t="s">
        <v>80</v>
      </c>
      <c r="C516" s="5" t="s">
        <v>135</v>
      </c>
      <c r="D516" s="6" t="s">
        <v>145</v>
      </c>
      <c r="E516" s="59"/>
      <c r="F516" s="69">
        <v>363.1</v>
      </c>
      <c r="G516" s="61"/>
      <c r="H516" s="62"/>
      <c r="I516" s="59">
        <f t="shared" si="276"/>
        <v>0</v>
      </c>
      <c r="J516" s="69">
        <f t="shared" si="270"/>
        <v>363.1</v>
      </c>
      <c r="K516" s="7">
        <f>K512</f>
        <v>909.06</v>
      </c>
      <c r="L516" s="7">
        <f>L512</f>
        <v>37342.660000000003</v>
      </c>
      <c r="M516" s="70">
        <f t="shared" si="272"/>
        <v>330079.68599999999</v>
      </c>
      <c r="N516" s="65">
        <f>M516-SUMIFS(Total,Cuenta,C516,Linea,D516,Fecha,INDEX(Fecha,MATCH(A516-1,Fecha,1)))</f>
        <v>58888.748399999982</v>
      </c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66">
        <f>J516*(K516-K504)</f>
        <v>-16448.430000000026</v>
      </c>
      <c r="AM516" s="67">
        <f t="shared" si="238"/>
        <v>75337.178400000004</v>
      </c>
      <c r="AN516" s="68">
        <f t="shared" si="239"/>
        <v>0</v>
      </c>
    </row>
    <row r="517" spans="1:44" x14ac:dyDescent="0.25">
      <c r="A517" s="58">
        <f>A513</f>
        <v>45427</v>
      </c>
      <c r="B517" s="52" t="s">
        <v>80</v>
      </c>
      <c r="C517" s="5" t="s">
        <v>135</v>
      </c>
      <c r="D517" s="6" t="s">
        <v>136</v>
      </c>
      <c r="E517" s="59">
        <v>262153</v>
      </c>
      <c r="F517" s="69"/>
      <c r="G517" s="61"/>
      <c r="H517" s="62"/>
      <c r="I517" s="59">
        <f t="shared" si="276"/>
        <v>262153</v>
      </c>
      <c r="J517" s="69">
        <f t="shared" si="270"/>
        <v>0</v>
      </c>
      <c r="K517" s="7">
        <f>K513</f>
        <v>909.06</v>
      </c>
      <c r="L517" s="7">
        <f>L513</f>
        <v>37342.660000000003</v>
      </c>
      <c r="M517" s="70">
        <f t="shared" si="272"/>
        <v>262153</v>
      </c>
      <c r="N517" s="65">
        <f t="shared" ref="N517:N518" si="278">M517-SUMIFS(Total,Cuenta,C517,Linea,D517,Fecha,INDEX(Fecha,MATCH(A517-1,Fecha,1)))</f>
        <v>2211</v>
      </c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66">
        <f>J517*(K517-K505)</f>
        <v>0</v>
      </c>
      <c r="AM517" s="67">
        <f t="shared" si="238"/>
        <v>2211</v>
      </c>
      <c r="AN517" s="68">
        <f t="shared" si="239"/>
        <v>0</v>
      </c>
    </row>
    <row r="518" spans="1:44" x14ac:dyDescent="0.25">
      <c r="A518" s="58">
        <f>A517</f>
        <v>45427</v>
      </c>
      <c r="B518" s="52" t="s">
        <v>80</v>
      </c>
      <c r="C518" s="5" t="s">
        <v>7</v>
      </c>
      <c r="D518" s="6" t="s">
        <v>157</v>
      </c>
      <c r="E518" s="59"/>
      <c r="F518" s="69">
        <v>939.28</v>
      </c>
      <c r="G518" s="61"/>
      <c r="H518" s="62"/>
      <c r="I518" s="59">
        <f>E518+G518</f>
        <v>0</v>
      </c>
      <c r="J518" s="69">
        <f t="shared" si="270"/>
        <v>939.28</v>
      </c>
      <c r="K518" s="7">
        <f>K517</f>
        <v>909.06</v>
      </c>
      <c r="L518" s="7">
        <f>L517</f>
        <v>37342.660000000003</v>
      </c>
      <c r="M518" s="70">
        <f t="shared" si="272"/>
        <v>853861.87679999997</v>
      </c>
      <c r="N518" s="65">
        <f t="shared" si="278"/>
        <v>-42549.383999999962</v>
      </c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  <c r="AK518" s="29"/>
      <c r="AL518" s="66">
        <f>J518*(K518-K506)</f>
        <v>-42549.384000000064</v>
      </c>
      <c r="AM518" s="67">
        <f t="shared" si="238"/>
        <v>1.0186340659856796E-10</v>
      </c>
      <c r="AN518" s="68">
        <f t="shared" si="239"/>
        <v>0</v>
      </c>
    </row>
    <row r="519" spans="1:44" x14ac:dyDescent="0.25">
      <c r="A519" s="58">
        <f>A513</f>
        <v>45427</v>
      </c>
      <c r="B519" s="52" t="s">
        <v>80</v>
      </c>
      <c r="C519" s="5" t="s">
        <v>142</v>
      </c>
      <c r="D519" s="6" t="s">
        <v>143</v>
      </c>
      <c r="E519" s="59"/>
      <c r="F519" s="69">
        <v>366.8</v>
      </c>
      <c r="G519" s="61"/>
      <c r="H519" s="62"/>
      <c r="I519" s="59">
        <f t="shared" ref="I519:I521" si="279">E519+G519</f>
        <v>0</v>
      </c>
      <c r="J519" s="69">
        <f t="shared" si="270"/>
        <v>366.8</v>
      </c>
      <c r="K519" s="7">
        <f t="shared" ref="K519:L519" si="280">K513</f>
        <v>909.06</v>
      </c>
      <c r="L519" s="7">
        <f t="shared" si="280"/>
        <v>37342.660000000003</v>
      </c>
      <c r="M519" s="70">
        <f t="shared" si="272"/>
        <v>333443.20799999998</v>
      </c>
      <c r="N519" s="65">
        <f>M519-SUMIFS(Total,Cuenta,C519,Linea,D519,Fecha,INDEX(Fecha,MATCH(A519-1,Fecha,1)))</f>
        <v>47698.280399999931</v>
      </c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66">
        <f>J519*(K519-K507)</f>
        <v>-16616.040000000026</v>
      </c>
      <c r="AM519" s="67">
        <f t="shared" si="238"/>
        <v>64314.320399999953</v>
      </c>
      <c r="AN519" s="68">
        <f t="shared" si="239"/>
        <v>0</v>
      </c>
    </row>
    <row r="520" spans="1:44" x14ac:dyDescent="0.25">
      <c r="A520" s="72">
        <f>A518</f>
        <v>45427</v>
      </c>
      <c r="B520" s="53" t="s">
        <v>82</v>
      </c>
      <c r="C520" s="38" t="s">
        <v>81</v>
      </c>
      <c r="D520" s="39" t="s">
        <v>6</v>
      </c>
      <c r="E520" s="73">
        <f>366000+505000+10000050</f>
        <v>10871050</v>
      </c>
      <c r="F520" s="74"/>
      <c r="G520" s="73">
        <v>0</v>
      </c>
      <c r="H520" s="74"/>
      <c r="I520" s="73">
        <f t="shared" si="279"/>
        <v>10871050</v>
      </c>
      <c r="J520" s="74">
        <f t="shared" si="270"/>
        <v>0</v>
      </c>
      <c r="K520" s="40">
        <f>K518</f>
        <v>909.06</v>
      </c>
      <c r="L520" s="40">
        <f>L518</f>
        <v>37342.660000000003</v>
      </c>
      <c r="M520" s="75">
        <f t="shared" si="272"/>
        <v>10871050</v>
      </c>
      <c r="N520" s="76">
        <f>M520-SUMIFS(Total,Cuenta,C520,Linea,D520,Fecha,INDEX(Fecha,MATCH(A520-1,Fecha,1)))</f>
        <v>0</v>
      </c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  <c r="AH520" s="77"/>
      <c r="AI520" s="77"/>
      <c r="AJ520" s="77"/>
      <c r="AK520" s="77"/>
      <c r="AL520" s="78">
        <f>J520*(K520-K508)</f>
        <v>0</v>
      </c>
      <c r="AM520" s="79">
        <f t="shared" si="238"/>
        <v>0</v>
      </c>
      <c r="AN520" s="80">
        <f t="shared" si="239"/>
        <v>0</v>
      </c>
      <c r="AO520" s="81"/>
    </row>
    <row r="521" spans="1:44" x14ac:dyDescent="0.25">
      <c r="A521" s="58">
        <v>45428</v>
      </c>
      <c r="B521" s="52" t="s">
        <v>80</v>
      </c>
      <c r="C521" s="5" t="s">
        <v>5</v>
      </c>
      <c r="D521" s="6" t="s">
        <v>6</v>
      </c>
      <c r="E521" s="59">
        <v>1425439</v>
      </c>
      <c r="F521" s="69"/>
      <c r="G521" s="59"/>
      <c r="H521" s="69">
        <v>0.66</v>
      </c>
      <c r="I521" s="59">
        <f t="shared" si="279"/>
        <v>1425439</v>
      </c>
      <c r="J521" s="69">
        <f t="shared" si="270"/>
        <v>0.66</v>
      </c>
      <c r="K521" s="37">
        <f>VLOOKUP($A521+1,MarketData!$D:$ZZ,MATCH(K$1,MarketData!$D$1:$ZZ$1,0))</f>
        <v>901.53</v>
      </c>
      <c r="L521" s="37">
        <f>VLOOKUP($A521,MarketData!$D:$ZZ,MATCH(L$1,MarketData!$D$1:$ZZ$1,0))</f>
        <v>37348.67</v>
      </c>
      <c r="M521" s="70">
        <f t="shared" si="272"/>
        <v>1426034.0098000001</v>
      </c>
      <c r="N521" s="65">
        <f>M521-SUMIFS(Total,Cuenta,C521,Linea,D521,Fecha,INDEX(Fecha,MATCH(A521-1,Fecha,1)))</f>
        <v>-810392.96980000008</v>
      </c>
      <c r="O521" s="29"/>
      <c r="P521" s="29"/>
      <c r="Q521" s="29">
        <f>-837194*2+864000</f>
        <v>-810388</v>
      </c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66">
        <f>J521*(K521-K512)</f>
        <v>-4.9697999999999825</v>
      </c>
      <c r="AM521" s="67">
        <f t="shared" si="238"/>
        <v>0</v>
      </c>
      <c r="AN521" s="68">
        <f t="shared" si="239"/>
        <v>0</v>
      </c>
    </row>
    <row r="522" spans="1:44" x14ac:dyDescent="0.25">
      <c r="A522" s="58">
        <f>A523</f>
        <v>45428</v>
      </c>
      <c r="B522" s="52" t="s">
        <v>80</v>
      </c>
      <c r="C522" s="5" t="s">
        <v>5</v>
      </c>
      <c r="D522" s="6" t="s">
        <v>65</v>
      </c>
      <c r="E522" s="59">
        <v>14600000</v>
      </c>
      <c r="F522" s="69"/>
      <c r="G522" s="61">
        <v>-15000000</v>
      </c>
      <c r="H522" s="62"/>
      <c r="I522" s="59">
        <f>E522+G522</f>
        <v>-400000</v>
      </c>
      <c r="J522" s="69">
        <f>F522+H522</f>
        <v>0</v>
      </c>
      <c r="K522" s="7">
        <f>K523</f>
        <v>901.53</v>
      </c>
      <c r="L522" s="7">
        <f>L523</f>
        <v>37348.67</v>
      </c>
      <c r="M522" s="70">
        <f>I522+J522*K522</f>
        <v>-400000</v>
      </c>
      <c r="N522" s="65">
        <f t="shared" ref="N522:N527" si="281">M522-SUMIFS(Total,Cuenta,C522,Linea,D522,Fecha,INDEX(Fecha,MATCH(A522-1,Fecha,1)))</f>
        <v>0</v>
      </c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  <c r="AK522" s="29"/>
      <c r="AL522" s="66">
        <f t="shared" ref="AL522:AL526" si="282">J522*(K522-K513)</f>
        <v>0</v>
      </c>
      <c r="AM522" s="67">
        <f t="shared" si="238"/>
        <v>0</v>
      </c>
      <c r="AN522" s="68">
        <f t="shared" si="239"/>
        <v>0</v>
      </c>
    </row>
    <row r="523" spans="1:44" x14ac:dyDescent="0.25">
      <c r="A523" s="58">
        <f>A521</f>
        <v>45428</v>
      </c>
      <c r="B523" s="52" t="s">
        <v>80</v>
      </c>
      <c r="C523" s="5" t="s">
        <v>5</v>
      </c>
      <c r="D523" s="6" t="s">
        <v>20</v>
      </c>
      <c r="E523" s="59">
        <v>9532435</v>
      </c>
      <c r="F523" s="69">
        <v>8921.36</v>
      </c>
      <c r="G523" s="61">
        <v>-10000000</v>
      </c>
      <c r="H523" s="62">
        <v>-8000</v>
      </c>
      <c r="I523" s="59">
        <f>E523+G523</f>
        <v>-467565</v>
      </c>
      <c r="J523" s="69">
        <f t="shared" ref="J523:J534" si="283">F523+H523</f>
        <v>921.36000000000058</v>
      </c>
      <c r="K523" s="7">
        <f>K521</f>
        <v>901.53</v>
      </c>
      <c r="L523" s="7">
        <f>L521</f>
        <v>37348.67</v>
      </c>
      <c r="M523" s="70">
        <f>I523+J523*K523</f>
        <v>363068.68080000055</v>
      </c>
      <c r="N523" s="65">
        <f t="shared" si="281"/>
        <v>791937.34420000087</v>
      </c>
      <c r="O523" s="29"/>
      <c r="P523" s="29"/>
      <c r="Q523" s="29">
        <f>921.36*K522*2-910.47*K523</f>
        <v>840451.34249999991</v>
      </c>
      <c r="R523" s="29"/>
      <c r="S523" s="29"/>
      <c r="T523" s="29"/>
      <c r="U523" s="29"/>
      <c r="V523" s="29"/>
      <c r="W523" s="29">
        <v>-23716</v>
      </c>
      <c r="X523" s="29"/>
      <c r="Y523" s="29"/>
      <c r="Z523" s="29"/>
      <c r="AA523" s="29">
        <f>-3380-7720-13780</f>
        <v>-24880</v>
      </c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66">
        <f t="shared" si="282"/>
        <v>-6937.840799999979</v>
      </c>
      <c r="AM523" s="67">
        <f t="shared" si="238"/>
        <v>0</v>
      </c>
      <c r="AN523" s="68">
        <f t="shared" si="239"/>
        <v>7019.8425000009593</v>
      </c>
    </row>
    <row r="524" spans="1:44" x14ac:dyDescent="0.25">
      <c r="A524" s="58">
        <f>A523</f>
        <v>45428</v>
      </c>
      <c r="B524" s="52" t="s">
        <v>80</v>
      </c>
      <c r="C524" s="5" t="s">
        <v>8</v>
      </c>
      <c r="D524" s="6" t="s">
        <v>141</v>
      </c>
      <c r="E524" s="59">
        <v>8013535</v>
      </c>
      <c r="F524" s="69"/>
      <c r="G524" s="61"/>
      <c r="H524" s="62"/>
      <c r="I524" s="59">
        <f t="shared" ref="I524:I525" si="284">E524+G524</f>
        <v>8013535</v>
      </c>
      <c r="J524" s="69">
        <f t="shared" si="283"/>
        <v>0</v>
      </c>
      <c r="K524" s="7">
        <f>K523</f>
        <v>901.53</v>
      </c>
      <c r="L524" s="7">
        <f>L523</f>
        <v>37348.67</v>
      </c>
      <c r="M524" s="70">
        <f t="shared" ref="M524:M534" si="285">I524+J524*K524</f>
        <v>8013535</v>
      </c>
      <c r="N524" s="65">
        <f t="shared" si="281"/>
        <v>1375</v>
      </c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  <c r="AJ524" s="29"/>
      <c r="AK524" s="29"/>
      <c r="AL524" s="66">
        <f t="shared" si="282"/>
        <v>0</v>
      </c>
      <c r="AM524" s="67">
        <f t="shared" si="238"/>
        <v>1375</v>
      </c>
      <c r="AN524" s="68">
        <f t="shared" si="239"/>
        <v>0</v>
      </c>
    </row>
    <row r="525" spans="1:44" x14ac:dyDescent="0.25">
      <c r="A525" s="58">
        <f t="shared" ref="A525:A526" si="286">A524</f>
        <v>45428</v>
      </c>
      <c r="B525" s="52" t="s">
        <v>80</v>
      </c>
      <c r="C525" s="5" t="s">
        <v>8</v>
      </c>
      <c r="D525" s="6" t="s">
        <v>139</v>
      </c>
      <c r="E525" s="59">
        <v>3002362</v>
      </c>
      <c r="F525" s="69"/>
      <c r="G525" s="61"/>
      <c r="H525" s="62"/>
      <c r="I525" s="59">
        <f t="shared" si="284"/>
        <v>3002362</v>
      </c>
      <c r="J525" s="69">
        <f t="shared" si="283"/>
        <v>0</v>
      </c>
      <c r="K525" s="7">
        <f t="shared" ref="K525:L525" si="287">K524</f>
        <v>901.53</v>
      </c>
      <c r="L525" s="7">
        <f t="shared" si="287"/>
        <v>37348.67</v>
      </c>
      <c r="M525" s="70">
        <f t="shared" si="285"/>
        <v>3002362</v>
      </c>
      <c r="N525" s="65">
        <f t="shared" si="281"/>
        <v>-27477</v>
      </c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  <c r="AJ525" s="29"/>
      <c r="AK525" s="29"/>
      <c r="AL525" s="66">
        <f t="shared" si="282"/>
        <v>0</v>
      </c>
      <c r="AM525" s="67">
        <f t="shared" si="238"/>
        <v>-27477</v>
      </c>
      <c r="AN525" s="68">
        <f t="shared" si="239"/>
        <v>0</v>
      </c>
    </row>
    <row r="526" spans="1:44" x14ac:dyDescent="0.25">
      <c r="A526" s="58">
        <f t="shared" si="286"/>
        <v>45428</v>
      </c>
      <c r="B526" s="52" t="s">
        <v>80</v>
      </c>
      <c r="C526" s="5" t="s">
        <v>8</v>
      </c>
      <c r="D526" s="6" t="s">
        <v>140</v>
      </c>
      <c r="E526" s="59">
        <v>695222</v>
      </c>
      <c r="F526" s="69"/>
      <c r="G526" s="61"/>
      <c r="H526" s="62"/>
      <c r="I526" s="59">
        <f>E526+G526</f>
        <v>695222</v>
      </c>
      <c r="J526" s="69">
        <f t="shared" si="283"/>
        <v>0</v>
      </c>
      <c r="K526" s="7">
        <f t="shared" ref="K526" si="288">K525</f>
        <v>901.53</v>
      </c>
      <c r="L526" s="7">
        <f>L525</f>
        <v>37348.67</v>
      </c>
      <c r="M526" s="70">
        <f t="shared" si="285"/>
        <v>695222</v>
      </c>
      <c r="N526" s="65">
        <f t="shared" si="281"/>
        <v>-2778</v>
      </c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  <c r="AJ526" s="29"/>
      <c r="AK526" s="29"/>
      <c r="AL526" s="66">
        <f t="shared" si="282"/>
        <v>0</v>
      </c>
      <c r="AM526" s="67">
        <f t="shared" si="238"/>
        <v>-2778</v>
      </c>
      <c r="AN526" s="68">
        <f t="shared" si="239"/>
        <v>0</v>
      </c>
      <c r="AR526" s="58"/>
    </row>
    <row r="527" spans="1:44" x14ac:dyDescent="0.25">
      <c r="A527" s="58">
        <f>A525</f>
        <v>45428</v>
      </c>
      <c r="B527" s="52" t="s">
        <v>80</v>
      </c>
      <c r="C527" s="5" t="s">
        <v>8</v>
      </c>
      <c r="D527" s="6" t="s">
        <v>133</v>
      </c>
      <c r="E527" s="59"/>
      <c r="F527" s="69">
        <v>222.2</v>
      </c>
      <c r="G527" s="61"/>
      <c r="H527" s="62"/>
      <c r="I527" s="59">
        <f t="shared" ref="I527:I530" si="289">E527+G527</f>
        <v>0</v>
      </c>
      <c r="J527" s="69">
        <f t="shared" si="283"/>
        <v>222.2</v>
      </c>
      <c r="K527" s="7">
        <f t="shared" ref="K527:L527" si="290">K525</f>
        <v>901.53</v>
      </c>
      <c r="L527" s="7">
        <f t="shared" si="290"/>
        <v>37348.67</v>
      </c>
      <c r="M527" s="70">
        <f t="shared" si="285"/>
        <v>200319.96599999999</v>
      </c>
      <c r="N527" s="65">
        <f t="shared" si="281"/>
        <v>-2427.6858000000066</v>
      </c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  <c r="AJ527" s="29"/>
      <c r="AK527" s="29"/>
      <c r="AL527" s="66">
        <f>J527*(K527-K517)</f>
        <v>-1673.1659999999938</v>
      </c>
      <c r="AM527" s="67">
        <f t="shared" si="238"/>
        <v>-754.51980000001276</v>
      </c>
      <c r="AN527" s="68">
        <f t="shared" si="239"/>
        <v>0</v>
      </c>
    </row>
    <row r="528" spans="1:44" x14ac:dyDescent="0.25">
      <c r="A528" s="58">
        <f>A525</f>
        <v>45428</v>
      </c>
      <c r="B528" s="52" t="s">
        <v>80</v>
      </c>
      <c r="C528" s="5" t="s">
        <v>8</v>
      </c>
      <c r="D528" s="6" t="s">
        <v>134</v>
      </c>
      <c r="E528" s="59"/>
      <c r="F528" s="69">
        <v>125.7</v>
      </c>
      <c r="G528" s="61"/>
      <c r="H528" s="62"/>
      <c r="I528" s="59">
        <f t="shared" si="289"/>
        <v>0</v>
      </c>
      <c r="J528" s="69">
        <f t="shared" si="283"/>
        <v>125.7</v>
      </c>
      <c r="K528" s="7">
        <f>K525</f>
        <v>901.53</v>
      </c>
      <c r="L528" s="7">
        <f>L525</f>
        <v>37348.67</v>
      </c>
      <c r="M528" s="70">
        <f t="shared" si="285"/>
        <v>113322.321</v>
      </c>
      <c r="N528" s="65">
        <f>M528-SUMIFS(Total,Cuenta,C528,Linea,D528,Fecha,INDEX(Fecha,MATCH(A528-1,Fecha,1)))</f>
        <v>1444.3068000000058</v>
      </c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  <c r="AJ528" s="29"/>
      <c r="AK528" s="29"/>
      <c r="AL528" s="66">
        <f>J528*(K528-K517)</f>
        <v>-946.52099999999655</v>
      </c>
      <c r="AM528" s="67">
        <f t="shared" si="238"/>
        <v>2390.8278000000023</v>
      </c>
      <c r="AN528" s="68">
        <f t="shared" si="239"/>
        <v>0</v>
      </c>
    </row>
    <row r="529" spans="1:44" x14ac:dyDescent="0.25">
      <c r="A529" s="58">
        <f>A525</f>
        <v>45428</v>
      </c>
      <c r="B529" s="52" t="s">
        <v>80</v>
      </c>
      <c r="C529" s="5" t="s">
        <v>135</v>
      </c>
      <c r="D529" s="6" t="s">
        <v>145</v>
      </c>
      <c r="E529" s="59"/>
      <c r="F529" s="69">
        <v>363.1</v>
      </c>
      <c r="G529" s="61"/>
      <c r="H529" s="62"/>
      <c r="I529" s="59">
        <f t="shared" si="289"/>
        <v>0</v>
      </c>
      <c r="J529" s="69">
        <f t="shared" si="283"/>
        <v>363.1</v>
      </c>
      <c r="K529" s="7">
        <f>K525</f>
        <v>901.53</v>
      </c>
      <c r="L529" s="7">
        <f>L525</f>
        <v>37348.67</v>
      </c>
      <c r="M529" s="70">
        <f t="shared" si="285"/>
        <v>327345.54300000001</v>
      </c>
      <c r="N529" s="65">
        <f>M529-SUMIFS(Total,Cuenta,C529,Linea,D529,Fecha,INDEX(Fecha,MATCH(A529-1,Fecha,1)))</f>
        <v>-2734.1429999999818</v>
      </c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  <c r="AJ529" s="29"/>
      <c r="AK529" s="29"/>
      <c r="AL529" s="66">
        <f>J529*(K529-K517)</f>
        <v>-2734.1429999999905</v>
      </c>
      <c r="AM529" s="67">
        <f t="shared" si="238"/>
        <v>8.6401996668428183E-12</v>
      </c>
      <c r="AN529" s="68">
        <f t="shared" si="239"/>
        <v>0</v>
      </c>
    </row>
    <row r="530" spans="1:44" x14ac:dyDescent="0.25">
      <c r="A530" s="58">
        <f>A526</f>
        <v>45428</v>
      </c>
      <c r="B530" s="52" t="s">
        <v>80</v>
      </c>
      <c r="C530" s="5" t="s">
        <v>135</v>
      </c>
      <c r="D530" s="6" t="s">
        <v>136</v>
      </c>
      <c r="E530" s="59">
        <v>262153</v>
      </c>
      <c r="F530" s="69"/>
      <c r="G530" s="61"/>
      <c r="H530" s="62"/>
      <c r="I530" s="59">
        <f t="shared" si="289"/>
        <v>262153</v>
      </c>
      <c r="J530" s="69">
        <f t="shared" si="283"/>
        <v>0</v>
      </c>
      <c r="K530" s="7">
        <f>K526</f>
        <v>901.53</v>
      </c>
      <c r="L530" s="7">
        <f>L526</f>
        <v>37348.67</v>
      </c>
      <c r="M530" s="70">
        <f t="shared" si="285"/>
        <v>262153</v>
      </c>
      <c r="N530" s="65">
        <f t="shared" ref="N530:N531" si="291">M530-SUMIFS(Total,Cuenta,C530,Linea,D530,Fecha,INDEX(Fecha,MATCH(A530-1,Fecha,1)))</f>
        <v>0</v>
      </c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  <c r="AJ530" s="29"/>
      <c r="AK530" s="29"/>
      <c r="AL530" s="66">
        <f>J530*(K530-K518)</f>
        <v>0</v>
      </c>
      <c r="AM530" s="67">
        <f t="shared" si="238"/>
        <v>0</v>
      </c>
      <c r="AN530" s="68">
        <f t="shared" si="239"/>
        <v>0</v>
      </c>
    </row>
    <row r="531" spans="1:44" x14ac:dyDescent="0.25">
      <c r="A531" s="58">
        <f>A530</f>
        <v>45428</v>
      </c>
      <c r="B531" s="52" t="s">
        <v>80</v>
      </c>
      <c r="C531" s="5" t="s">
        <v>7</v>
      </c>
      <c r="D531" s="6" t="s">
        <v>157</v>
      </c>
      <c r="E531" s="59"/>
      <c r="F531" s="69">
        <v>939.28</v>
      </c>
      <c r="G531" s="61"/>
      <c r="H531" s="62"/>
      <c r="I531" s="59">
        <f>E531+G531</f>
        <v>0</v>
      </c>
      <c r="J531" s="69">
        <f t="shared" si="283"/>
        <v>939.28</v>
      </c>
      <c r="K531" s="7">
        <f>K530</f>
        <v>901.53</v>
      </c>
      <c r="L531" s="7">
        <f>L530</f>
        <v>37348.67</v>
      </c>
      <c r="M531" s="70">
        <f t="shared" si="285"/>
        <v>846789.0983999999</v>
      </c>
      <c r="N531" s="65">
        <f t="shared" si="291"/>
        <v>-7072.7784000000684</v>
      </c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  <c r="AJ531" s="29"/>
      <c r="AK531" s="29"/>
      <c r="AL531" s="66">
        <f>J531*(K531-K519)</f>
        <v>-7072.7783999999738</v>
      </c>
      <c r="AM531" s="67">
        <f t="shared" si="238"/>
        <v>-9.4587448984384537E-11</v>
      </c>
      <c r="AN531" s="68">
        <f t="shared" si="239"/>
        <v>0</v>
      </c>
    </row>
    <row r="532" spans="1:44" x14ac:dyDescent="0.25">
      <c r="A532" s="58">
        <f>A526</f>
        <v>45428</v>
      </c>
      <c r="B532" s="52" t="s">
        <v>80</v>
      </c>
      <c r="C532" s="5" t="s">
        <v>142</v>
      </c>
      <c r="D532" s="6" t="s">
        <v>143</v>
      </c>
      <c r="E532" s="59"/>
      <c r="F532" s="69">
        <v>366.8</v>
      </c>
      <c r="G532" s="61"/>
      <c r="H532" s="62"/>
      <c r="I532" s="59">
        <f t="shared" ref="I532:I534" si="292">E532+G532</f>
        <v>0</v>
      </c>
      <c r="J532" s="69">
        <f t="shared" si="283"/>
        <v>366.8</v>
      </c>
      <c r="K532" s="7">
        <f t="shared" ref="K532:L532" si="293">K526</f>
        <v>901.53</v>
      </c>
      <c r="L532" s="7">
        <f t="shared" si="293"/>
        <v>37348.67</v>
      </c>
      <c r="M532" s="70">
        <f t="shared" si="285"/>
        <v>330681.20400000003</v>
      </c>
      <c r="N532" s="65">
        <f>M532-SUMIFS(Total,Cuenta,C532,Linea,D532,Fecha,INDEX(Fecha,MATCH(A532-1,Fecha,1)))</f>
        <v>-2762.0039999999572</v>
      </c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  <c r="AJ532" s="29"/>
      <c r="AK532" s="29"/>
      <c r="AL532" s="66">
        <f>J532*(K532-K520)</f>
        <v>-2762.0039999999899</v>
      </c>
      <c r="AM532" s="67">
        <f t="shared" si="238"/>
        <v>3.2741809263825417E-11</v>
      </c>
      <c r="AN532" s="68">
        <f t="shared" si="239"/>
        <v>0</v>
      </c>
    </row>
    <row r="533" spans="1:44" x14ac:dyDescent="0.25">
      <c r="A533" s="72">
        <f>A531</f>
        <v>45428</v>
      </c>
      <c r="B533" s="53" t="s">
        <v>82</v>
      </c>
      <c r="C533" s="38" t="s">
        <v>81</v>
      </c>
      <c r="D533" s="39" t="s">
        <v>6</v>
      </c>
      <c r="E533" s="73">
        <f>366000+505000+10000050</f>
        <v>10871050</v>
      </c>
      <c r="F533" s="74"/>
      <c r="G533" s="73">
        <v>0</v>
      </c>
      <c r="H533" s="74"/>
      <c r="I533" s="73">
        <f t="shared" si="292"/>
        <v>10871050</v>
      </c>
      <c r="J533" s="74">
        <f t="shared" si="283"/>
        <v>0</v>
      </c>
      <c r="K533" s="40">
        <f>K531</f>
        <v>901.53</v>
      </c>
      <c r="L533" s="40">
        <f>L531</f>
        <v>37348.67</v>
      </c>
      <c r="M533" s="75">
        <f t="shared" si="285"/>
        <v>10871050</v>
      </c>
      <c r="N533" s="76">
        <f>M533-SUMIFS(Total,Cuenta,C533,Linea,D533,Fecha,INDEX(Fecha,MATCH(A533-1,Fecha,1)))</f>
        <v>0</v>
      </c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77"/>
      <c r="AH533" s="77"/>
      <c r="AI533" s="77"/>
      <c r="AJ533" s="77"/>
      <c r="AK533" s="77"/>
      <c r="AL533" s="78">
        <f>J533*(K533-K521)</f>
        <v>0</v>
      </c>
      <c r="AM533" s="79">
        <f t="shared" si="238"/>
        <v>0</v>
      </c>
      <c r="AN533" s="80">
        <f t="shared" si="239"/>
        <v>0</v>
      </c>
      <c r="AO533" s="81"/>
    </row>
    <row r="534" spans="1:44" x14ac:dyDescent="0.25">
      <c r="A534" s="58">
        <v>45434</v>
      </c>
      <c r="B534" s="52" t="s">
        <v>80</v>
      </c>
      <c r="C534" s="5" t="s">
        <v>5</v>
      </c>
      <c r="D534" s="6" t="s">
        <v>6</v>
      </c>
      <c r="E534" s="59">
        <v>285581</v>
      </c>
      <c r="F534" s="69"/>
      <c r="G534" s="59"/>
      <c r="H534" s="69">
        <v>0.66</v>
      </c>
      <c r="I534" s="59">
        <f t="shared" si="292"/>
        <v>285581</v>
      </c>
      <c r="J534" s="69">
        <f t="shared" si="283"/>
        <v>0.66</v>
      </c>
      <c r="K534" s="37">
        <f>VLOOKUP($A534+1,MarketData!$D:$ZZ,MATCH(K$1,MarketData!$D$1:$ZZ$1,0))</f>
        <v>904.67</v>
      </c>
      <c r="L534" s="37">
        <f>VLOOKUP($A534,MarketData!$D:$ZZ,MATCH(L$1,MarketData!$D$1:$ZZ$1,0))</f>
        <v>37384.74</v>
      </c>
      <c r="M534" s="70">
        <f t="shared" si="285"/>
        <v>286178.0822</v>
      </c>
      <c r="N534" s="65">
        <f>M534-SUMIFS(Total,Cuenta,C534,Linea,D534,Fecha,INDEX(Fecha,MATCH(A534-1,Fecha,1)))</f>
        <v>-1139855.9276000001</v>
      </c>
      <c r="O534" s="29"/>
      <c r="P534" s="29"/>
      <c r="Q534" s="29">
        <f>-400000-694640</f>
        <v>-1094640</v>
      </c>
      <c r="R534" s="29"/>
      <c r="S534" s="29"/>
      <c r="T534" s="29"/>
      <c r="U534" s="29"/>
      <c r="V534" s="29">
        <v>-35000</v>
      </c>
      <c r="W534" s="29"/>
      <c r="X534" s="29"/>
      <c r="Y534" s="29"/>
      <c r="Z534" s="29"/>
      <c r="AA534" s="29"/>
      <c r="AB534" s="29">
        <f>-3475-1550</f>
        <v>-5025</v>
      </c>
      <c r="AC534" s="29"/>
      <c r="AD534" s="29"/>
      <c r="AE534" s="29"/>
      <c r="AF534" s="29"/>
      <c r="AG534" s="29">
        <v>-5193</v>
      </c>
      <c r="AH534" s="29"/>
      <c r="AI534" s="29"/>
      <c r="AJ534" s="29"/>
      <c r="AK534" s="29"/>
      <c r="AL534" s="66">
        <f>J534*(K534-K525)</f>
        <v>2.0723999999999911</v>
      </c>
      <c r="AM534" s="67">
        <f t="shared" si="238"/>
        <v>0</v>
      </c>
      <c r="AN534" s="68">
        <f t="shared" ref="AN534:AN546" si="294">N534-SUM(O534:AM534)</f>
        <v>0</v>
      </c>
    </row>
    <row r="535" spans="1:44" x14ac:dyDescent="0.25">
      <c r="A535" s="58">
        <f>A536</f>
        <v>45434</v>
      </c>
      <c r="B535" s="52" t="s">
        <v>80</v>
      </c>
      <c r="C535" s="5" t="s">
        <v>5</v>
      </c>
      <c r="D535" s="6" t="s">
        <v>65</v>
      </c>
      <c r="E535" s="59">
        <v>15000000</v>
      </c>
      <c r="F535" s="69"/>
      <c r="G535" s="61">
        <v>-15000000</v>
      </c>
      <c r="H535" s="62"/>
      <c r="I535" s="59">
        <f>E535+G535</f>
        <v>0</v>
      </c>
      <c r="J535" s="69">
        <f>F535+H535</f>
        <v>0</v>
      </c>
      <c r="K535" s="7">
        <f>K536</f>
        <v>904.67</v>
      </c>
      <c r="L535" s="7">
        <f>L536</f>
        <v>37384.74</v>
      </c>
      <c r="M535" s="70">
        <f>I535+J535*K535</f>
        <v>0</v>
      </c>
      <c r="N535" s="65">
        <f t="shared" ref="N535:N540" si="295">M535-SUMIFS(Total,Cuenta,C535,Linea,D535,Fecha,INDEX(Fecha,MATCH(A535-1,Fecha,1)))</f>
        <v>400000</v>
      </c>
      <c r="O535" s="29"/>
      <c r="P535" s="29"/>
      <c r="Q535" s="29">
        <v>400000</v>
      </c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  <c r="AJ535" s="29"/>
      <c r="AK535" s="29"/>
      <c r="AL535" s="66">
        <f t="shared" ref="AL535:AL539" si="296">J535*(K535-K526)</f>
        <v>0</v>
      </c>
      <c r="AM535" s="67">
        <f t="shared" si="238"/>
        <v>0</v>
      </c>
      <c r="AN535" s="68">
        <f t="shared" si="294"/>
        <v>0</v>
      </c>
    </row>
    <row r="536" spans="1:44" x14ac:dyDescent="0.25">
      <c r="A536" s="58">
        <f>A534</f>
        <v>45434</v>
      </c>
      <c r="B536" s="52" t="s">
        <v>80</v>
      </c>
      <c r="C536" s="5" t="s">
        <v>5</v>
      </c>
      <c r="D536" s="6" t="s">
        <v>20</v>
      </c>
      <c r="E536" s="59">
        <v>9915323</v>
      </c>
      <c r="F536" s="69">
        <v>8921.36</v>
      </c>
      <c r="G536" s="61">
        <v>-10000000</v>
      </c>
      <c r="H536" s="62">
        <v>-8000</v>
      </c>
      <c r="I536" s="59">
        <f>E536+G536</f>
        <v>-84677</v>
      </c>
      <c r="J536" s="69">
        <f t="shared" ref="J536:J547" si="297">F536+H536</f>
        <v>921.36000000000058</v>
      </c>
      <c r="K536" s="7">
        <f>K534</f>
        <v>904.67</v>
      </c>
      <c r="L536" s="7">
        <f>L534</f>
        <v>37384.74</v>
      </c>
      <c r="M536" s="70">
        <f>I536+J536*K536</f>
        <v>748849.75120000052</v>
      </c>
      <c r="N536" s="65">
        <f t="shared" si="295"/>
        <v>385781.07039999997</v>
      </c>
      <c r="O536" s="29"/>
      <c r="P536" s="29"/>
      <c r="Q536" s="29">
        <v>694640</v>
      </c>
      <c r="R536" s="29"/>
      <c r="S536" s="29"/>
      <c r="T536" s="29"/>
      <c r="U536" s="29"/>
      <c r="V536" s="29">
        <f>-26706-10629-10629</f>
        <v>-47964</v>
      </c>
      <c r="W536" s="29"/>
      <c r="X536" s="29"/>
      <c r="Y536" s="29">
        <f>-29740-33550-3850-31180-28920-18090-15760</f>
        <v>-161090</v>
      </c>
      <c r="Z536" s="29">
        <v>-18900</v>
      </c>
      <c r="AA536" s="29">
        <f>-100-500-700-800-5780</f>
        <v>-7880</v>
      </c>
      <c r="AB536" s="29"/>
      <c r="AC536" s="29">
        <f>-4556-4352-7383-6799-9976-14479-10892-7405-4426</f>
        <v>-70268</v>
      </c>
      <c r="AD536" s="29"/>
      <c r="AE536" s="29"/>
      <c r="AF536" s="29"/>
      <c r="AG536" s="29"/>
      <c r="AH536" s="29"/>
      <c r="AI536" s="29"/>
      <c r="AJ536" s="29"/>
      <c r="AK536" s="29"/>
      <c r="AL536" s="66">
        <f t="shared" si="296"/>
        <v>2893.0703999999891</v>
      </c>
      <c r="AM536" s="67">
        <f t="shared" si="238"/>
        <v>0</v>
      </c>
      <c r="AN536" s="68">
        <f t="shared" si="294"/>
        <v>-5650</v>
      </c>
    </row>
    <row r="537" spans="1:44" x14ac:dyDescent="0.25">
      <c r="A537" s="58">
        <f>A536</f>
        <v>45434</v>
      </c>
      <c r="B537" s="52" t="s">
        <v>80</v>
      </c>
      <c r="C537" s="5" t="s">
        <v>8</v>
      </c>
      <c r="D537" s="6" t="s">
        <v>141</v>
      </c>
      <c r="E537" s="59">
        <v>8020990</v>
      </c>
      <c r="F537" s="69"/>
      <c r="G537" s="61"/>
      <c r="H537" s="62"/>
      <c r="I537" s="59">
        <f t="shared" ref="I537:I538" si="298">E537+G537</f>
        <v>8020990</v>
      </c>
      <c r="J537" s="69">
        <f t="shared" si="297"/>
        <v>0</v>
      </c>
      <c r="K537" s="7">
        <f>K536</f>
        <v>904.67</v>
      </c>
      <c r="L537" s="7">
        <f>L536</f>
        <v>37384.74</v>
      </c>
      <c r="M537" s="70">
        <f t="shared" ref="M537:M547" si="299">I537+J537*K537</f>
        <v>8020990</v>
      </c>
      <c r="N537" s="65">
        <f t="shared" si="295"/>
        <v>7455</v>
      </c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  <c r="AJ537" s="29"/>
      <c r="AK537" s="29"/>
      <c r="AL537" s="66">
        <f t="shared" si="296"/>
        <v>0</v>
      </c>
      <c r="AM537" s="67">
        <f t="shared" si="238"/>
        <v>7455</v>
      </c>
      <c r="AN537" s="68">
        <f t="shared" si="294"/>
        <v>0</v>
      </c>
    </row>
    <row r="538" spans="1:44" x14ac:dyDescent="0.25">
      <c r="A538" s="58">
        <f t="shared" ref="A538:A539" si="300">A537</f>
        <v>45434</v>
      </c>
      <c r="B538" s="52" t="s">
        <v>80</v>
      </c>
      <c r="C538" s="5" t="s">
        <v>8</v>
      </c>
      <c r="D538" s="6" t="s">
        <v>139</v>
      </c>
      <c r="E538" s="59">
        <v>3029560</v>
      </c>
      <c r="F538" s="69"/>
      <c r="G538" s="61"/>
      <c r="H538" s="62"/>
      <c r="I538" s="59">
        <f t="shared" si="298"/>
        <v>3029560</v>
      </c>
      <c r="J538" s="69">
        <f t="shared" si="297"/>
        <v>0</v>
      </c>
      <c r="K538" s="7">
        <f t="shared" ref="K538:L539" si="301">K537</f>
        <v>904.67</v>
      </c>
      <c r="L538" s="7">
        <f t="shared" si="301"/>
        <v>37384.74</v>
      </c>
      <c r="M538" s="70">
        <f t="shared" si="299"/>
        <v>3029560</v>
      </c>
      <c r="N538" s="65">
        <f t="shared" si="295"/>
        <v>27198</v>
      </c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  <c r="AJ538" s="29"/>
      <c r="AK538" s="29"/>
      <c r="AL538" s="66">
        <f t="shared" si="296"/>
        <v>0</v>
      </c>
      <c r="AM538" s="67">
        <f t="shared" si="238"/>
        <v>27198</v>
      </c>
      <c r="AN538" s="68">
        <f t="shared" si="294"/>
        <v>0</v>
      </c>
    </row>
    <row r="539" spans="1:44" x14ac:dyDescent="0.25">
      <c r="A539" s="58">
        <f t="shared" si="300"/>
        <v>45434</v>
      </c>
      <c r="B539" s="52" t="s">
        <v>80</v>
      </c>
      <c r="C539" s="5" t="s">
        <v>8</v>
      </c>
      <c r="D539" s="6" t="s">
        <v>140</v>
      </c>
      <c r="E539" s="59">
        <v>699790</v>
      </c>
      <c r="F539" s="69"/>
      <c r="G539" s="61"/>
      <c r="H539" s="62"/>
      <c r="I539" s="59">
        <f>E539+G539</f>
        <v>699790</v>
      </c>
      <c r="J539" s="69">
        <f t="shared" si="297"/>
        <v>0</v>
      </c>
      <c r="K539" s="7">
        <f t="shared" si="301"/>
        <v>904.67</v>
      </c>
      <c r="L539" s="7">
        <f>L538</f>
        <v>37384.74</v>
      </c>
      <c r="M539" s="70">
        <f t="shared" si="299"/>
        <v>699790</v>
      </c>
      <c r="N539" s="65">
        <f t="shared" si="295"/>
        <v>4568</v>
      </c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  <c r="AJ539" s="29"/>
      <c r="AK539" s="29"/>
      <c r="AL539" s="66">
        <f t="shared" si="296"/>
        <v>0</v>
      </c>
      <c r="AM539" s="67">
        <f t="shared" si="238"/>
        <v>4568</v>
      </c>
      <c r="AN539" s="68">
        <f t="shared" si="294"/>
        <v>0</v>
      </c>
      <c r="AR539" s="58"/>
    </row>
    <row r="540" spans="1:44" x14ac:dyDescent="0.25">
      <c r="A540" s="58">
        <f>A538</f>
        <v>45434</v>
      </c>
      <c r="B540" s="52" t="s">
        <v>80</v>
      </c>
      <c r="C540" s="5" t="s">
        <v>8</v>
      </c>
      <c r="D540" s="6" t="s">
        <v>133</v>
      </c>
      <c r="E540" s="59"/>
      <c r="F540" s="69">
        <v>221.97</v>
      </c>
      <c r="G540" s="61"/>
      <c r="H540" s="62"/>
      <c r="I540" s="59">
        <f t="shared" ref="I540:I543" si="302">E540+G540</f>
        <v>0</v>
      </c>
      <c r="J540" s="69">
        <f t="shared" si="297"/>
        <v>221.97</v>
      </c>
      <c r="K540" s="7">
        <f t="shared" ref="K540:L540" si="303">K538</f>
        <v>904.67</v>
      </c>
      <c r="L540" s="7">
        <f t="shared" si="303"/>
        <v>37384.74</v>
      </c>
      <c r="M540" s="70">
        <f t="shared" si="299"/>
        <v>200809.5999</v>
      </c>
      <c r="N540" s="65">
        <f t="shared" si="295"/>
        <v>489.63390000001527</v>
      </c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  <c r="AJ540" s="29"/>
      <c r="AK540" s="29"/>
      <c r="AL540" s="66">
        <f>J540*(K540-K530)</f>
        <v>696.98579999999697</v>
      </c>
      <c r="AM540" s="67">
        <f t="shared" ref="AM540:AM603" si="304">(N540-AL540-Q540)*AND(ISNUMBER(MATCH($C540, $AQ:$AQ, 0)), ISNUMBER(MATCH($D540, $AR:$AR, 0)))</f>
        <v>-207.3518999999817</v>
      </c>
      <c r="AN540" s="68">
        <f t="shared" si="294"/>
        <v>0</v>
      </c>
    </row>
    <row r="541" spans="1:44" x14ac:dyDescent="0.25">
      <c r="A541" s="58">
        <f>A538</f>
        <v>45434</v>
      </c>
      <c r="B541" s="52" t="s">
        <v>80</v>
      </c>
      <c r="C541" s="5" t="s">
        <v>8</v>
      </c>
      <c r="D541" s="6" t="s">
        <v>134</v>
      </c>
      <c r="E541" s="59"/>
      <c r="F541" s="69">
        <v>122.03</v>
      </c>
      <c r="G541" s="61"/>
      <c r="H541" s="62"/>
      <c r="I541" s="59">
        <f t="shared" si="302"/>
        <v>0</v>
      </c>
      <c r="J541" s="69">
        <f t="shared" si="297"/>
        <v>122.03</v>
      </c>
      <c r="K541" s="7">
        <f>K538</f>
        <v>904.67</v>
      </c>
      <c r="L541" s="7">
        <f>L538</f>
        <v>37384.74</v>
      </c>
      <c r="M541" s="70">
        <f t="shared" si="299"/>
        <v>110396.88009999999</v>
      </c>
      <c r="N541" s="65">
        <f>M541-SUMIFS(Total,Cuenta,C541,Linea,D541,Fecha,INDEX(Fecha,MATCH(A541-1,Fecha,1)))</f>
        <v>-2925.4409000000014</v>
      </c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  <c r="AJ541" s="29"/>
      <c r="AK541" s="29"/>
      <c r="AL541" s="66">
        <f>J541*(K541-K530)</f>
        <v>383.17419999999834</v>
      </c>
      <c r="AM541" s="67">
        <f t="shared" si="304"/>
        <v>-3308.6151</v>
      </c>
      <c r="AN541" s="68">
        <f t="shared" si="294"/>
        <v>0</v>
      </c>
    </row>
    <row r="542" spans="1:44" x14ac:dyDescent="0.25">
      <c r="A542" s="58">
        <f>A538</f>
        <v>45434</v>
      </c>
      <c r="B542" s="52" t="s">
        <v>80</v>
      </c>
      <c r="C542" s="5" t="s">
        <v>135</v>
      </c>
      <c r="D542" s="6" t="s">
        <v>145</v>
      </c>
      <c r="E542" s="59"/>
      <c r="F542" s="69">
        <v>345.2</v>
      </c>
      <c r="G542" s="61"/>
      <c r="H542" s="62"/>
      <c r="I542" s="59">
        <f t="shared" si="302"/>
        <v>0</v>
      </c>
      <c r="J542" s="69">
        <f t="shared" si="297"/>
        <v>345.2</v>
      </c>
      <c r="K542" s="7">
        <f>K538</f>
        <v>904.67</v>
      </c>
      <c r="L542" s="7">
        <f>L538</f>
        <v>37384.74</v>
      </c>
      <c r="M542" s="70">
        <f t="shared" si="299"/>
        <v>312292.08399999997</v>
      </c>
      <c r="N542" s="65">
        <f>M542-SUMIFS(Total,Cuenta,C542,Linea,D542,Fecha,INDEX(Fecha,MATCH(A542-1,Fecha,1)))</f>
        <v>-15053.459000000032</v>
      </c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  <c r="AJ542" s="29"/>
      <c r="AK542" s="29"/>
      <c r="AL542" s="66">
        <f>J542*(K542-K530)</f>
        <v>1083.9279999999953</v>
      </c>
      <c r="AM542" s="67">
        <f t="shared" si="304"/>
        <v>-16137.387000000028</v>
      </c>
      <c r="AN542" s="68">
        <f t="shared" si="294"/>
        <v>0</v>
      </c>
    </row>
    <row r="543" spans="1:44" x14ac:dyDescent="0.25">
      <c r="A543" s="58">
        <f>A539</f>
        <v>45434</v>
      </c>
      <c r="B543" s="52" t="s">
        <v>80</v>
      </c>
      <c r="C543" s="5" t="s">
        <v>135</v>
      </c>
      <c r="D543" s="6" t="s">
        <v>136</v>
      </c>
      <c r="E543" s="59">
        <v>267004</v>
      </c>
      <c r="F543" s="69"/>
      <c r="G543" s="61"/>
      <c r="H543" s="62"/>
      <c r="I543" s="59">
        <f t="shared" si="302"/>
        <v>267004</v>
      </c>
      <c r="J543" s="69">
        <f t="shared" si="297"/>
        <v>0</v>
      </c>
      <c r="K543" s="7">
        <f>K539</f>
        <v>904.67</v>
      </c>
      <c r="L543" s="7">
        <f>L539</f>
        <v>37384.74</v>
      </c>
      <c r="M543" s="70">
        <f t="shared" si="299"/>
        <v>267004</v>
      </c>
      <c r="N543" s="65">
        <f t="shared" ref="N543:N544" si="305">M543-SUMIFS(Total,Cuenta,C543,Linea,D543,Fecha,INDEX(Fecha,MATCH(A543-1,Fecha,1)))</f>
        <v>4851</v>
      </c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  <c r="AJ543" s="29"/>
      <c r="AK543" s="29"/>
      <c r="AL543" s="66">
        <f>J543*(K543-K531)</f>
        <v>0</v>
      </c>
      <c r="AM543" s="67">
        <f t="shared" si="304"/>
        <v>4851</v>
      </c>
      <c r="AN543" s="68">
        <f t="shared" si="294"/>
        <v>0</v>
      </c>
    </row>
    <row r="544" spans="1:44" x14ac:dyDescent="0.25">
      <c r="A544" s="58">
        <f>A543</f>
        <v>45434</v>
      </c>
      <c r="B544" s="52" t="s">
        <v>80</v>
      </c>
      <c r="C544" s="5" t="s">
        <v>7</v>
      </c>
      <c r="D544" s="6" t="s">
        <v>157</v>
      </c>
      <c r="E544" s="59"/>
      <c r="F544" s="69">
        <v>939.28</v>
      </c>
      <c r="G544" s="61"/>
      <c r="H544" s="62"/>
      <c r="I544" s="59">
        <f>E544+G544</f>
        <v>0</v>
      </c>
      <c r="J544" s="69">
        <f t="shared" si="297"/>
        <v>939.28</v>
      </c>
      <c r="K544" s="7">
        <f>K543</f>
        <v>904.67</v>
      </c>
      <c r="L544" s="7">
        <f>L543</f>
        <v>37384.74</v>
      </c>
      <c r="M544" s="70">
        <f t="shared" si="299"/>
        <v>849738.43759999995</v>
      </c>
      <c r="N544" s="65">
        <f t="shared" si="305"/>
        <v>2949.3392000000458</v>
      </c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  <c r="AJ544" s="29"/>
      <c r="AK544" s="29"/>
      <c r="AL544" s="66">
        <f>J544*(K544-K532)</f>
        <v>2949.3391999999872</v>
      </c>
      <c r="AM544" s="67">
        <f t="shared" si="304"/>
        <v>5.8662408264353871E-11</v>
      </c>
      <c r="AN544" s="68">
        <f t="shared" si="294"/>
        <v>0</v>
      </c>
    </row>
    <row r="545" spans="1:44" x14ac:dyDescent="0.25">
      <c r="A545" s="58">
        <f>A539</f>
        <v>45434</v>
      </c>
      <c r="B545" s="52" t="s">
        <v>80</v>
      </c>
      <c r="C545" s="5" t="s">
        <v>142</v>
      </c>
      <c r="D545" s="6" t="s">
        <v>143</v>
      </c>
      <c r="E545" s="59"/>
      <c r="F545" s="69">
        <v>366.24</v>
      </c>
      <c r="G545" s="61"/>
      <c r="H545" s="62"/>
      <c r="I545" s="59">
        <f t="shared" ref="I545:I547" si="306">E545+G545</f>
        <v>0</v>
      </c>
      <c r="J545" s="69">
        <f t="shared" si="297"/>
        <v>366.24</v>
      </c>
      <c r="K545" s="7">
        <f t="shared" ref="K545:L545" si="307">K539</f>
        <v>904.67</v>
      </c>
      <c r="L545" s="7">
        <f t="shared" si="307"/>
        <v>37384.74</v>
      </c>
      <c r="M545" s="70">
        <f t="shared" si="299"/>
        <v>331326.34080000001</v>
      </c>
      <c r="N545" s="65">
        <f>M545-SUMIFS(Total,Cuenta,C545,Linea,D545,Fecha,INDEX(Fecha,MATCH(A545-1,Fecha,1)))</f>
        <v>645.13679999997839</v>
      </c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  <c r="AJ545" s="29"/>
      <c r="AK545" s="29"/>
      <c r="AL545" s="66">
        <f>J545*(K545-K533)</f>
        <v>1149.993599999995</v>
      </c>
      <c r="AM545" s="67">
        <f t="shared" si="304"/>
        <v>-504.85680000001662</v>
      </c>
      <c r="AN545" s="68">
        <f t="shared" si="294"/>
        <v>0</v>
      </c>
    </row>
    <row r="546" spans="1:44" x14ac:dyDescent="0.25">
      <c r="A546" s="72">
        <f>A544</f>
        <v>45434</v>
      </c>
      <c r="B546" s="53" t="s">
        <v>82</v>
      </c>
      <c r="C546" s="38" t="s">
        <v>81</v>
      </c>
      <c r="D546" s="39" t="s">
        <v>6</v>
      </c>
      <c r="E546" s="73">
        <f>366000+505000+10000050</f>
        <v>10871050</v>
      </c>
      <c r="F546" s="74"/>
      <c r="G546" s="73">
        <v>0</v>
      </c>
      <c r="H546" s="74"/>
      <c r="I546" s="73">
        <f t="shared" si="306"/>
        <v>10871050</v>
      </c>
      <c r="J546" s="74">
        <f t="shared" si="297"/>
        <v>0</v>
      </c>
      <c r="K546" s="40">
        <f>K544</f>
        <v>904.67</v>
      </c>
      <c r="L546" s="40">
        <f>L544</f>
        <v>37384.74</v>
      </c>
      <c r="M546" s="75">
        <f t="shared" si="299"/>
        <v>10871050</v>
      </c>
      <c r="N546" s="76">
        <f>M546-SUMIFS(Total,Cuenta,C546,Linea,D546,Fecha,INDEX(Fecha,MATCH(A546-1,Fecha,1)))</f>
        <v>0</v>
      </c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  <c r="AG546" s="77"/>
      <c r="AH546" s="77"/>
      <c r="AI546" s="77"/>
      <c r="AJ546" s="77"/>
      <c r="AK546" s="77"/>
      <c r="AL546" s="78">
        <f>J546*(K546-K534)</f>
        <v>0</v>
      </c>
      <c r="AM546" s="79">
        <f t="shared" si="304"/>
        <v>0</v>
      </c>
      <c r="AN546" s="80">
        <f t="shared" si="294"/>
        <v>0</v>
      </c>
      <c r="AO546" s="81"/>
    </row>
    <row r="547" spans="1:44" x14ac:dyDescent="0.25">
      <c r="A547" s="58">
        <v>45443</v>
      </c>
      <c r="B547" s="52" t="s">
        <v>80</v>
      </c>
      <c r="C547" s="5" t="s">
        <v>5</v>
      </c>
      <c r="D547" s="6" t="s">
        <v>6</v>
      </c>
      <c r="E547" s="59">
        <v>13500481</v>
      </c>
      <c r="F547" s="69">
        <v>921.36</v>
      </c>
      <c r="G547" s="59"/>
      <c r="H547" s="69">
        <v>0.66</v>
      </c>
      <c r="I547" s="59">
        <f t="shared" si="306"/>
        <v>13500481</v>
      </c>
      <c r="J547" s="69">
        <f t="shared" si="297"/>
        <v>922.02</v>
      </c>
      <c r="K547" s="37">
        <f>VLOOKUP($A547+1,MarketData!$D:$ZZ,MATCH(K$1,MarketData!$D$1:$ZZ$1,0))</f>
        <v>917.98</v>
      </c>
      <c r="L547" s="37">
        <f>VLOOKUP($A547,MarketData!$D:$ZZ,MATCH(L$1,MarketData!$D$1:$ZZ$1,0))</f>
        <v>37438.910000000003</v>
      </c>
      <c r="M547" s="70">
        <f t="shared" si="299"/>
        <v>14346876.919600001</v>
      </c>
      <c r="N547" s="65">
        <f>M547-SUMIFS(Total,Cuenta,C547,Linea,D547,Fecha,INDEX(Fecha,MATCH(A547-1,Fecha,1)))</f>
        <v>14060698.837400001</v>
      </c>
      <c r="O547" s="29">
        <v>2088932</v>
      </c>
      <c r="P547" s="29"/>
      <c r="Q547" s="29">
        <f>-157645-15000+3028287+7000000+1029547+263300+921.36*K547</f>
        <v>11994279.0528</v>
      </c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>
        <f>-3475-1550+6475-5037+1550-3300</f>
        <v>-5337</v>
      </c>
      <c r="AC547" s="29"/>
      <c r="AD547" s="29"/>
      <c r="AE547" s="29">
        <f>-5193-4990-12669</f>
        <v>-22852</v>
      </c>
      <c r="AF547" s="29"/>
      <c r="AG547" s="29"/>
      <c r="AH547" s="29"/>
      <c r="AI547" s="29"/>
      <c r="AJ547" s="29"/>
      <c r="AK547" s="29"/>
      <c r="AL547" s="66">
        <f>J547*(K547-K538)</f>
        <v>12272.086200000054</v>
      </c>
      <c r="AM547" s="67">
        <f t="shared" si="304"/>
        <v>0</v>
      </c>
      <c r="AN547" s="68">
        <f t="shared" ref="AN547:AN558" si="308">N547-SUM(O547:AM547)</f>
        <v>-6595.3015999998897</v>
      </c>
      <c r="AO547" t="s">
        <v>153</v>
      </c>
    </row>
    <row r="548" spans="1:44" x14ac:dyDescent="0.25">
      <c r="A548" s="58">
        <f>A547</f>
        <v>45443</v>
      </c>
      <c r="B548" s="52" t="s">
        <v>80</v>
      </c>
      <c r="C548" s="5" t="s">
        <v>5</v>
      </c>
      <c r="D548" s="6" t="s">
        <v>20</v>
      </c>
      <c r="E548" s="59">
        <v>9399367</v>
      </c>
      <c r="F548" s="69">
        <v>8000</v>
      </c>
      <c r="G548" s="61">
        <v>-10000000</v>
      </c>
      <c r="H548" s="62">
        <v>-8000</v>
      </c>
      <c r="I548" s="59">
        <f>E548+G548</f>
        <v>-600633</v>
      </c>
      <c r="J548" s="69">
        <f t="shared" ref="J548:J559" si="309">F548+H548</f>
        <v>0</v>
      </c>
      <c r="K548" s="7">
        <f>K547</f>
        <v>917.98</v>
      </c>
      <c r="L548" s="7">
        <f>L547</f>
        <v>37438.910000000003</v>
      </c>
      <c r="M548" s="70">
        <f>I548+J548*K548</f>
        <v>-600633</v>
      </c>
      <c r="N548" s="65">
        <f t="shared" ref="N548:N552" si="310">M548-SUMIFS(Total,Cuenta,C548,Linea,D548,Fecha,INDEX(Fecha,MATCH(A548-1,Fecha,1)))</f>
        <v>-1349482.7512000005</v>
      </c>
      <c r="O548" s="29"/>
      <c r="P548" s="29"/>
      <c r="Q548" s="29">
        <f>157645-921.36*920</f>
        <v>-690006.20000000007</v>
      </c>
      <c r="R548" s="29"/>
      <c r="S548" s="29"/>
      <c r="T548" s="29"/>
      <c r="U548" s="29"/>
      <c r="V548" s="29">
        <f>-10629-10629-10629</f>
        <v>-31887</v>
      </c>
      <c r="W548" s="29">
        <v>-33197</v>
      </c>
      <c r="X548" s="29">
        <v>-51920</v>
      </c>
      <c r="Y548" s="29">
        <f>-18090-4300-44510-37150-6920-20390-14200-2750-30200-22550-27450-30930-22990-1390-41612</f>
        <v>-325432</v>
      </c>
      <c r="Z548" s="29">
        <f>-26952-46750</f>
        <v>-73702</v>
      </c>
      <c r="AA548" s="29">
        <f>-5780-700-500-1000-800-12500-6540-10890-3380-1750-6830-9000-10000-2188-3380-1750-3380-4550-1950-3390-1750-3380</f>
        <v>-95388</v>
      </c>
      <c r="AB548" s="29">
        <v>-20000</v>
      </c>
      <c r="AC548" s="29">
        <f>-13167-10892-7405-5516-4426-6536-5359-6964-8129-2000-5420-5324-5493-5528-5447</f>
        <v>-97606</v>
      </c>
      <c r="AD548" s="29"/>
      <c r="AE548" s="29">
        <f>-20*920-15*920</f>
        <v>-32200</v>
      </c>
      <c r="AF548" s="29">
        <v>-14000</v>
      </c>
      <c r="AG548" s="29">
        <v>-10000</v>
      </c>
      <c r="AH548" s="29"/>
      <c r="AI548" s="29"/>
      <c r="AJ548" s="29">
        <f>-46-7</f>
        <v>-53</v>
      </c>
      <c r="AK548" s="29"/>
      <c r="AL548" s="66">
        <f>J548*(K548-K540)</f>
        <v>0</v>
      </c>
      <c r="AM548" s="67">
        <f t="shared" si="304"/>
        <v>0</v>
      </c>
      <c r="AN548" s="68">
        <f t="shared" si="308"/>
        <v>125908.44879999966</v>
      </c>
    </row>
    <row r="549" spans="1:44" x14ac:dyDescent="0.25">
      <c r="A549" s="58">
        <f>A548</f>
        <v>45443</v>
      </c>
      <c r="B549" s="52" t="s">
        <v>80</v>
      </c>
      <c r="C549" s="5" t="s">
        <v>8</v>
      </c>
      <c r="D549" s="6" t="s">
        <v>141</v>
      </c>
      <c r="E549" s="59">
        <v>0</v>
      </c>
      <c r="F549" s="69"/>
      <c r="G549" s="61"/>
      <c r="H549" s="62"/>
      <c r="I549" s="59">
        <f t="shared" ref="I549:I550" si="311">E549+G549</f>
        <v>0</v>
      </c>
      <c r="J549" s="69">
        <f t="shared" si="309"/>
        <v>0</v>
      </c>
      <c r="K549" s="7">
        <f>K548</f>
        <v>917.98</v>
      </c>
      <c r="L549" s="7">
        <f>L548</f>
        <v>37438.910000000003</v>
      </c>
      <c r="M549" s="70">
        <f t="shared" ref="M549:M559" si="312">I549+J549*K549</f>
        <v>0</v>
      </c>
      <c r="N549" s="65">
        <f t="shared" si="310"/>
        <v>-8020990</v>
      </c>
      <c r="O549" s="29"/>
      <c r="P549" s="29"/>
      <c r="Q549" s="29">
        <v>-8020990</v>
      </c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  <c r="AJ549" s="29"/>
      <c r="AK549" s="29"/>
      <c r="AL549" s="66">
        <f>J549*(K549-K541)</f>
        <v>0</v>
      </c>
      <c r="AM549" s="67">
        <f t="shared" si="304"/>
        <v>0</v>
      </c>
      <c r="AN549" s="68">
        <f t="shared" si="308"/>
        <v>0</v>
      </c>
    </row>
    <row r="550" spans="1:44" x14ac:dyDescent="0.25">
      <c r="A550" s="58">
        <f t="shared" ref="A550:A551" si="313">A549</f>
        <v>45443</v>
      </c>
      <c r="B550" s="52" t="s">
        <v>80</v>
      </c>
      <c r="C550" s="5" t="s">
        <v>8</v>
      </c>
      <c r="D550" s="6" t="s">
        <v>139</v>
      </c>
      <c r="E550" s="59">
        <v>0</v>
      </c>
      <c r="F550" s="69"/>
      <c r="G550" s="61"/>
      <c r="H550" s="62"/>
      <c r="I550" s="59">
        <f t="shared" si="311"/>
        <v>0</v>
      </c>
      <c r="J550" s="69">
        <f t="shared" si="309"/>
        <v>0</v>
      </c>
      <c r="K550" s="7">
        <f t="shared" ref="K550:L550" si="314">K549</f>
        <v>917.98</v>
      </c>
      <c r="L550" s="7">
        <f t="shared" si="314"/>
        <v>37438.910000000003</v>
      </c>
      <c r="M550" s="70">
        <f t="shared" si="312"/>
        <v>0</v>
      </c>
      <c r="N550" s="65">
        <f t="shared" si="310"/>
        <v>-3029560</v>
      </c>
      <c r="O550" s="29"/>
      <c r="P550" s="29"/>
      <c r="Q550" s="29">
        <v>-3029560</v>
      </c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  <c r="AJ550" s="29"/>
      <c r="AK550" s="29"/>
      <c r="AL550" s="66">
        <f>J550*(K550-K542)</f>
        <v>0</v>
      </c>
      <c r="AM550" s="67">
        <f t="shared" si="304"/>
        <v>0</v>
      </c>
      <c r="AN550" s="68">
        <f t="shared" si="308"/>
        <v>0</v>
      </c>
    </row>
    <row r="551" spans="1:44" x14ac:dyDescent="0.25">
      <c r="A551" s="58">
        <f t="shared" si="313"/>
        <v>45443</v>
      </c>
      <c r="B551" s="52" t="s">
        <v>80</v>
      </c>
      <c r="C551" s="5" t="s">
        <v>8</v>
      </c>
      <c r="D551" s="6" t="s">
        <v>140</v>
      </c>
      <c r="E551" s="59">
        <v>699790</v>
      </c>
      <c r="F551" s="69"/>
      <c r="G551" s="61"/>
      <c r="H551" s="62"/>
      <c r="I551" s="59">
        <f>E551+G551</f>
        <v>699790</v>
      </c>
      <c r="J551" s="69">
        <f t="shared" si="309"/>
        <v>0</v>
      </c>
      <c r="K551" s="7">
        <f t="shared" ref="K551" si="315">K550</f>
        <v>917.98</v>
      </c>
      <c r="L551" s="7">
        <f>L550</f>
        <v>37438.910000000003</v>
      </c>
      <c r="M551" s="70">
        <f t="shared" si="312"/>
        <v>699790</v>
      </c>
      <c r="N551" s="65">
        <f t="shared" si="310"/>
        <v>0</v>
      </c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  <c r="AJ551" s="29"/>
      <c r="AK551" s="29"/>
      <c r="AL551" s="66">
        <f>J551*(K551-K543)</f>
        <v>0</v>
      </c>
      <c r="AM551" s="67">
        <f t="shared" si="304"/>
        <v>0</v>
      </c>
      <c r="AN551" s="68">
        <f t="shared" si="308"/>
        <v>0</v>
      </c>
      <c r="AR551" s="58"/>
    </row>
    <row r="552" spans="1:44" x14ac:dyDescent="0.25">
      <c r="A552" s="58">
        <f>A550</f>
        <v>45443</v>
      </c>
      <c r="B552" s="52" t="s">
        <v>80</v>
      </c>
      <c r="C552" s="5" t="s">
        <v>8</v>
      </c>
      <c r="D552" s="6" t="s">
        <v>133</v>
      </c>
      <c r="E552" s="59"/>
      <c r="F552" s="69">
        <v>221.97</v>
      </c>
      <c r="G552" s="61"/>
      <c r="H552" s="62"/>
      <c r="I552" s="59">
        <f t="shared" ref="I552:I555" si="316">E552+G552</f>
        <v>0</v>
      </c>
      <c r="J552" s="69">
        <f t="shared" si="309"/>
        <v>221.97</v>
      </c>
      <c r="K552" s="7">
        <f t="shared" ref="K552:L552" si="317">K550</f>
        <v>917.98</v>
      </c>
      <c r="L552" s="7">
        <f t="shared" si="317"/>
        <v>37438.910000000003</v>
      </c>
      <c r="M552" s="70">
        <f t="shared" si="312"/>
        <v>203764.02059999999</v>
      </c>
      <c r="N552" s="65">
        <f t="shared" si="310"/>
        <v>2954.4206999999878</v>
      </c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  <c r="AJ552" s="29"/>
      <c r="AK552" s="29"/>
      <c r="AL552" s="66">
        <f>J552*(K552-K543)</f>
        <v>2954.4207000000133</v>
      </c>
      <c r="AM552" s="67">
        <f t="shared" si="304"/>
        <v>-2.5465851649641991E-11</v>
      </c>
      <c r="AN552" s="68">
        <f t="shared" si="308"/>
        <v>0</v>
      </c>
    </row>
    <row r="553" spans="1:44" x14ac:dyDescent="0.25">
      <c r="A553" s="58">
        <f>A550</f>
        <v>45443</v>
      </c>
      <c r="B553" s="52" t="s">
        <v>80</v>
      </c>
      <c r="C553" s="5" t="s">
        <v>8</v>
      </c>
      <c r="D553" s="6" t="s">
        <v>134</v>
      </c>
      <c r="E553" s="59"/>
      <c r="F553" s="69">
        <v>122.03</v>
      </c>
      <c r="G553" s="61"/>
      <c r="H553" s="62"/>
      <c r="I553" s="59">
        <f t="shared" si="316"/>
        <v>0</v>
      </c>
      <c r="J553" s="69">
        <f t="shared" si="309"/>
        <v>122.03</v>
      </c>
      <c r="K553" s="7">
        <f>K550</f>
        <v>917.98</v>
      </c>
      <c r="L553" s="7">
        <f>L550</f>
        <v>37438.910000000003</v>
      </c>
      <c r="M553" s="70">
        <f t="shared" si="312"/>
        <v>112021.09940000001</v>
      </c>
      <c r="N553" s="65">
        <f>M553-SUMIFS(Total,Cuenta,C553,Linea,D553,Fecha,INDEX(Fecha,MATCH(A553-1,Fecha,1)))</f>
        <v>1624.2193000000116</v>
      </c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  <c r="AJ553" s="29"/>
      <c r="AK553" s="29"/>
      <c r="AL553" s="66">
        <f>J553*(K553-K543)</f>
        <v>1624.2193000000073</v>
      </c>
      <c r="AM553" s="67">
        <f t="shared" si="304"/>
        <v>4.3200998334214091E-12</v>
      </c>
      <c r="AN553" s="68">
        <f t="shared" si="308"/>
        <v>0</v>
      </c>
    </row>
    <row r="554" spans="1:44" x14ac:dyDescent="0.25">
      <c r="A554" s="58">
        <f>A550</f>
        <v>45443</v>
      </c>
      <c r="B554" s="52" t="s">
        <v>80</v>
      </c>
      <c r="C554" s="5" t="s">
        <v>135</v>
      </c>
      <c r="D554" s="6" t="s">
        <v>145</v>
      </c>
      <c r="E554" s="59"/>
      <c r="F554" s="69">
        <v>345.2</v>
      </c>
      <c r="G554" s="61"/>
      <c r="H554" s="62"/>
      <c r="I554" s="59">
        <f t="shared" si="316"/>
        <v>0</v>
      </c>
      <c r="J554" s="69">
        <f t="shared" si="309"/>
        <v>345.2</v>
      </c>
      <c r="K554" s="7">
        <f>K550</f>
        <v>917.98</v>
      </c>
      <c r="L554" s="7">
        <f>L550</f>
        <v>37438.910000000003</v>
      </c>
      <c r="M554" s="70">
        <f t="shared" si="312"/>
        <v>316886.696</v>
      </c>
      <c r="N554" s="65">
        <f>M554-SUMIFS(Total,Cuenta,C554,Linea,D554,Fecha,INDEX(Fecha,MATCH(A554-1,Fecha,1)))</f>
        <v>4594.6120000000228</v>
      </c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  <c r="AJ554" s="29"/>
      <c r="AK554" s="29"/>
      <c r="AL554" s="66">
        <f>J554*(K554-K543)</f>
        <v>4594.6120000000201</v>
      </c>
      <c r="AM554" s="67">
        <f t="shared" si="304"/>
        <v>2.7284841053187847E-12</v>
      </c>
      <c r="AN554" s="68">
        <f t="shared" si="308"/>
        <v>0</v>
      </c>
    </row>
    <row r="555" spans="1:44" x14ac:dyDescent="0.25">
      <c r="A555" s="58">
        <f>A551</f>
        <v>45443</v>
      </c>
      <c r="B555" s="52" t="s">
        <v>80</v>
      </c>
      <c r="C555" s="5" t="s">
        <v>135</v>
      </c>
      <c r="D555" s="6" t="s">
        <v>136</v>
      </c>
      <c r="E555" s="59">
        <v>0</v>
      </c>
      <c r="F555" s="69"/>
      <c r="G555" s="61"/>
      <c r="H555" s="62"/>
      <c r="I555" s="59">
        <f t="shared" si="316"/>
        <v>0</v>
      </c>
      <c r="J555" s="69">
        <f t="shared" si="309"/>
        <v>0</v>
      </c>
      <c r="K555" s="7">
        <f>K551</f>
        <v>917.98</v>
      </c>
      <c r="L555" s="7">
        <f>L551</f>
        <v>37438.910000000003</v>
      </c>
      <c r="M555" s="70">
        <f t="shared" si="312"/>
        <v>0</v>
      </c>
      <c r="N555" s="65">
        <f t="shared" ref="N555:N556" si="318">M555-SUMIFS(Total,Cuenta,C555,Linea,D555,Fecha,INDEX(Fecha,MATCH(A555-1,Fecha,1)))</f>
        <v>-267004</v>
      </c>
      <c r="O555" s="29"/>
      <c r="P555" s="29"/>
      <c r="Q555" s="29">
        <v>-267004</v>
      </c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  <c r="AJ555" s="29"/>
      <c r="AK555" s="29"/>
      <c r="AL555" s="66">
        <f>J555*(K555-K544)</f>
        <v>0</v>
      </c>
      <c r="AM555" s="67">
        <f t="shared" si="304"/>
        <v>0</v>
      </c>
      <c r="AN555" s="68">
        <f t="shared" si="308"/>
        <v>0</v>
      </c>
    </row>
    <row r="556" spans="1:44" x14ac:dyDescent="0.25">
      <c r="A556" s="58">
        <f>A555</f>
        <v>45443</v>
      </c>
      <c r="B556" s="52" t="s">
        <v>80</v>
      </c>
      <c r="C556" s="5" t="s">
        <v>7</v>
      </c>
      <c r="D556" s="6" t="s">
        <v>157</v>
      </c>
      <c r="E556" s="59"/>
      <c r="F556" s="69">
        <v>939.28</v>
      </c>
      <c r="G556" s="61"/>
      <c r="H556" s="62"/>
      <c r="I556" s="59">
        <f>E556+G556</f>
        <v>0</v>
      </c>
      <c r="J556" s="69">
        <f t="shared" si="309"/>
        <v>939.28</v>
      </c>
      <c r="K556" s="7">
        <f>K555</f>
        <v>917.98</v>
      </c>
      <c r="L556" s="7">
        <f>L555</f>
        <v>37438.910000000003</v>
      </c>
      <c r="M556" s="70">
        <f t="shared" si="312"/>
        <v>862240.25439999998</v>
      </c>
      <c r="N556" s="65">
        <f t="shared" si="318"/>
        <v>12501.81680000003</v>
      </c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  <c r="AJ556" s="29"/>
      <c r="AK556" s="29"/>
      <c r="AL556" s="66">
        <f>J556*(K556-K545)</f>
        <v>12501.816800000055</v>
      </c>
      <c r="AM556" s="67">
        <f t="shared" si="304"/>
        <v>-2.5465851649641991E-11</v>
      </c>
      <c r="AN556" s="68">
        <f t="shared" si="308"/>
        <v>0</v>
      </c>
    </row>
    <row r="557" spans="1:44" x14ac:dyDescent="0.25">
      <c r="A557" s="58">
        <f>A551</f>
        <v>45443</v>
      </c>
      <c r="B557" s="52" t="s">
        <v>80</v>
      </c>
      <c r="C557" s="5" t="s">
        <v>142</v>
      </c>
      <c r="D557" s="6" t="s">
        <v>143</v>
      </c>
      <c r="E557" s="59"/>
      <c r="F557" s="69">
        <v>366.24</v>
      </c>
      <c r="G557" s="61"/>
      <c r="H557" s="62"/>
      <c r="I557" s="59">
        <f t="shared" ref="I557:I559" si="319">E557+G557</f>
        <v>0</v>
      </c>
      <c r="J557" s="69">
        <f t="shared" si="309"/>
        <v>366.24</v>
      </c>
      <c r="K557" s="7">
        <f t="shared" ref="K557:L557" si="320">K551</f>
        <v>917.98</v>
      </c>
      <c r="L557" s="7">
        <f t="shared" si="320"/>
        <v>37438.910000000003</v>
      </c>
      <c r="M557" s="70">
        <f t="shared" si="312"/>
        <v>336200.9952</v>
      </c>
      <c r="N557" s="65">
        <f>M557-SUMIFS(Total,Cuenta,C557,Linea,D557,Fecha,INDEX(Fecha,MATCH(A557-1,Fecha,1)))</f>
        <v>4874.6543999999994</v>
      </c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  <c r="AJ557" s="29"/>
      <c r="AK557" s="29"/>
      <c r="AL557" s="66">
        <f>J557*(K557-K546)</f>
        <v>4874.6544000000222</v>
      </c>
      <c r="AM557" s="67">
        <f t="shared" si="304"/>
        <v>-2.2737367544323206E-11</v>
      </c>
      <c r="AN557" s="68">
        <f t="shared" si="308"/>
        <v>0</v>
      </c>
    </row>
    <row r="558" spans="1:44" x14ac:dyDescent="0.25">
      <c r="A558" s="72">
        <f>A556</f>
        <v>45443</v>
      </c>
      <c r="B558" s="53" t="s">
        <v>82</v>
      </c>
      <c r="C558" s="38" t="s">
        <v>81</v>
      </c>
      <c r="D558" s="39" t="s">
        <v>6</v>
      </c>
      <c r="E558" s="73">
        <f>366000+505000+10000050</f>
        <v>10871050</v>
      </c>
      <c r="F558" s="74"/>
      <c r="G558" s="73">
        <v>0</v>
      </c>
      <c r="H558" s="74"/>
      <c r="I558" s="73">
        <f t="shared" si="319"/>
        <v>10871050</v>
      </c>
      <c r="J558" s="74">
        <f t="shared" si="309"/>
        <v>0</v>
      </c>
      <c r="K558" s="40">
        <f>K556</f>
        <v>917.98</v>
      </c>
      <c r="L558" s="40">
        <f>L556</f>
        <v>37438.910000000003</v>
      </c>
      <c r="M558" s="75">
        <f t="shared" si="312"/>
        <v>10871050</v>
      </c>
      <c r="N558" s="76">
        <f>M558-SUMIFS(Total,Cuenta,C558,Linea,D558,Fecha,INDEX(Fecha,MATCH(A558-1,Fecha,1)))</f>
        <v>0</v>
      </c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  <c r="AG558" s="77"/>
      <c r="AH558" s="77"/>
      <c r="AI558" s="77"/>
      <c r="AJ558" s="77"/>
      <c r="AK558" s="77"/>
      <c r="AL558" s="78">
        <f>J558*(K558-K547)</f>
        <v>0</v>
      </c>
      <c r="AM558" s="79">
        <f t="shared" si="304"/>
        <v>0</v>
      </c>
      <c r="AN558" s="80">
        <f t="shared" si="308"/>
        <v>0</v>
      </c>
      <c r="AO558" s="81"/>
    </row>
    <row r="559" spans="1:44" x14ac:dyDescent="0.25">
      <c r="A559" s="58">
        <v>45448</v>
      </c>
      <c r="B559" s="52" t="s">
        <v>80</v>
      </c>
      <c r="C559" s="5" t="s">
        <v>5</v>
      </c>
      <c r="D559" s="6" t="s">
        <v>6</v>
      </c>
      <c r="E559" s="59">
        <v>12374421</v>
      </c>
      <c r="F559" s="69">
        <v>921.36</v>
      </c>
      <c r="G559" s="59"/>
      <c r="H559" s="69">
        <v>0.66</v>
      </c>
      <c r="I559" s="59">
        <f t="shared" si="319"/>
        <v>12374421</v>
      </c>
      <c r="J559" s="69">
        <f t="shared" si="309"/>
        <v>922.02</v>
      </c>
      <c r="K559" s="37">
        <f>VLOOKUP($A559+1,MarketData!$D:$ZZ,MATCH(K$1,MarketData!$D$1:$ZZ$1,0))</f>
        <v>906.25</v>
      </c>
      <c r="L559" s="37">
        <f>VLOOKUP($A559,MarketData!$D:$ZZ,MATCH(L$1,MarketData!$D$1:$ZZ$1,0))</f>
        <v>37469.040000000001</v>
      </c>
      <c r="M559" s="70">
        <f t="shared" si="312"/>
        <v>13210001.625</v>
      </c>
      <c r="N559" s="65">
        <f>M559-SUMIFS(Total,Cuenta,C559,Linea,D559,Fecha,INDEX(Fecha,MATCH(A559-1,Fecha,1)))</f>
        <v>-1136875.2946000006</v>
      </c>
      <c r="O559" s="29"/>
      <c r="P559" s="29"/>
      <c r="Q559" s="29">
        <f>-520760-40*905</f>
        <v>-556960</v>
      </c>
      <c r="R559" s="29">
        <v>-519336</v>
      </c>
      <c r="S559" s="29"/>
      <c r="T559" s="29"/>
      <c r="U559" s="29"/>
      <c r="V559" s="29">
        <v>-35000</v>
      </c>
      <c r="W559" s="29"/>
      <c r="X559" s="29"/>
      <c r="Y559" s="29"/>
      <c r="Z559" s="29"/>
      <c r="AA559" s="29"/>
      <c r="AB559" s="29">
        <f>-1550-1550-2600-2075+330-6135+1550+1550-3125</f>
        <v>-13605</v>
      </c>
      <c r="AC559" s="29"/>
      <c r="AD559" s="29"/>
      <c r="AE559" s="29">
        <v>-3000</v>
      </c>
      <c r="AF559" s="29"/>
      <c r="AG559" s="29"/>
      <c r="AH559" s="29"/>
      <c r="AI559" s="29"/>
      <c r="AJ559" s="29"/>
      <c r="AK559" s="29"/>
      <c r="AL559" s="66">
        <f>J559*(K559-K550)</f>
        <v>-10815.294600000017</v>
      </c>
      <c r="AM559" s="67">
        <f t="shared" si="304"/>
        <v>0</v>
      </c>
      <c r="AN559" s="68">
        <f t="shared" ref="AN559:AN568" si="321">N559-SUM(O559:AM559)</f>
        <v>1840.9999999993015</v>
      </c>
    </row>
    <row r="560" spans="1:44" x14ac:dyDescent="0.25">
      <c r="A560" s="58">
        <f>A559</f>
        <v>45448</v>
      </c>
      <c r="B560" s="52" t="s">
        <v>80</v>
      </c>
      <c r="C560" s="5" t="s">
        <v>5</v>
      </c>
      <c r="D560" s="6" t="s">
        <v>20</v>
      </c>
      <c r="E560" s="59">
        <v>9516805</v>
      </c>
      <c r="F560" s="69">
        <v>8000</v>
      </c>
      <c r="G560" s="61">
        <v>-10000000</v>
      </c>
      <c r="H560" s="62">
        <v>-8000</v>
      </c>
      <c r="I560" s="59">
        <f>E560+G560</f>
        <v>-483195</v>
      </c>
      <c r="J560" s="69">
        <f t="shared" ref="J560:J569" si="322">F560+H560</f>
        <v>0</v>
      </c>
      <c r="K560" s="7">
        <f>K559</f>
        <v>906.25</v>
      </c>
      <c r="L560" s="7">
        <f>L559</f>
        <v>37469.040000000001</v>
      </c>
      <c r="M560" s="70">
        <f>I560+J560*K560</f>
        <v>-483195</v>
      </c>
      <c r="N560" s="65">
        <f t="shared" ref="N560" si="323">M560-SUMIFS(Total,Cuenta,C560,Linea,D560,Fecha,INDEX(Fecha,MATCH(A560-1,Fecha,1)))</f>
        <v>117438</v>
      </c>
      <c r="O560" s="29"/>
      <c r="P560" s="29"/>
      <c r="Q560" s="29">
        <f>40*90+520760</f>
        <v>524360</v>
      </c>
      <c r="R560" s="29"/>
      <c r="S560" s="29"/>
      <c r="T560" s="29"/>
      <c r="U560" s="29">
        <v>-139555</v>
      </c>
      <c r="V560" s="29">
        <v>-31888</v>
      </c>
      <c r="W560" s="29"/>
      <c r="X560" s="29">
        <f>-15600-48504-10110</f>
        <v>-74214</v>
      </c>
      <c r="Y560" s="29">
        <f>-20630-42140-6840-8600-10110</f>
        <v>-88320</v>
      </c>
      <c r="Z560" s="29">
        <f>-1750-3380</f>
        <v>-5130</v>
      </c>
      <c r="AA560" s="29">
        <f>-1750-3380-1750-1750-2200-3380-11660-2500</f>
        <v>-28370</v>
      </c>
      <c r="AB560" s="29"/>
      <c r="AC560" s="29">
        <f>-6889-7181-7446-5741-7663</f>
        <v>-34920</v>
      </c>
      <c r="AD560" s="29"/>
      <c r="AE560" s="29">
        <f>-5*905</f>
        <v>-4525</v>
      </c>
      <c r="AF560" s="29"/>
      <c r="AG560" s="29"/>
      <c r="AH560" s="29"/>
      <c r="AI560" s="29"/>
      <c r="AJ560" s="29"/>
      <c r="AK560" s="29"/>
      <c r="AL560" s="66">
        <f>J560*(K560-K552)</f>
        <v>0</v>
      </c>
      <c r="AM560" s="67">
        <f t="shared" si="304"/>
        <v>0</v>
      </c>
      <c r="AN560" s="68">
        <f t="shared" si="321"/>
        <v>0</v>
      </c>
    </row>
    <row r="561" spans="1:44" x14ac:dyDescent="0.25">
      <c r="A561" s="58">
        <f>A560</f>
        <v>45448</v>
      </c>
      <c r="B561" s="52" t="s">
        <v>80</v>
      </c>
      <c r="C561" s="5" t="s">
        <v>8</v>
      </c>
      <c r="D561" s="6" t="s">
        <v>140</v>
      </c>
      <c r="E561" s="59">
        <v>699790</v>
      </c>
      <c r="F561" s="69"/>
      <c r="G561" s="61"/>
      <c r="H561" s="62"/>
      <c r="I561" s="59">
        <f>E561+G561</f>
        <v>699790</v>
      </c>
      <c r="J561" s="69">
        <f t="shared" si="322"/>
        <v>0</v>
      </c>
      <c r="K561" s="7">
        <f t="shared" ref="K561:K568" si="324">K560</f>
        <v>906.25</v>
      </c>
      <c r="L561" s="7">
        <f t="shared" ref="L561:L568" si="325">L560</f>
        <v>37469.040000000001</v>
      </c>
      <c r="M561" s="70">
        <f t="shared" ref="M561:M569" si="326">I561+J561*K561</f>
        <v>699790</v>
      </c>
      <c r="N561" s="65">
        <f t="shared" ref="N561:N568" si="327">M561-SUMIFS(Total,Cuenta,C561,Linea,D561,Fecha,INDEX(Fecha,MATCH(A561-1,Fecha,1)))</f>
        <v>0</v>
      </c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  <c r="AJ561" s="29"/>
      <c r="AK561" s="29"/>
      <c r="AL561" s="66">
        <f>J561*(K561-K555)</f>
        <v>0</v>
      </c>
      <c r="AM561" s="67">
        <f t="shared" si="304"/>
        <v>0</v>
      </c>
      <c r="AN561" s="68">
        <f t="shared" si="321"/>
        <v>0</v>
      </c>
      <c r="AR561" s="58"/>
    </row>
    <row r="562" spans="1:44" x14ac:dyDescent="0.25">
      <c r="A562" s="58">
        <f>A561</f>
        <v>45448</v>
      </c>
      <c r="B562" s="52" t="s">
        <v>80</v>
      </c>
      <c r="C562" s="5" t="s">
        <v>8</v>
      </c>
      <c r="D562" s="6" t="s">
        <v>133</v>
      </c>
      <c r="E562" s="59"/>
      <c r="F562" s="69">
        <v>220.84</v>
      </c>
      <c r="G562" s="61"/>
      <c r="H562" s="62"/>
      <c r="I562" s="59">
        <f t="shared" ref="I562:I565" si="328">E562+G562</f>
        <v>0</v>
      </c>
      <c r="J562" s="69">
        <f t="shared" si="322"/>
        <v>220.84</v>
      </c>
      <c r="K562" s="7">
        <f t="shared" si="324"/>
        <v>906.25</v>
      </c>
      <c r="L562" s="7">
        <f t="shared" si="325"/>
        <v>37469.040000000001</v>
      </c>
      <c r="M562" s="70">
        <f t="shared" si="326"/>
        <v>200136.25</v>
      </c>
      <c r="N562" s="65">
        <f t="shared" si="327"/>
        <v>-3627.7705999999889</v>
      </c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  <c r="AJ562" s="29"/>
      <c r="AK562" s="29"/>
      <c r="AL562" s="66">
        <f>J562*(K562-K555)</f>
        <v>-2590.453200000004</v>
      </c>
      <c r="AM562" s="67">
        <f t="shared" si="304"/>
        <v>-1037.3173999999849</v>
      </c>
      <c r="AN562" s="68">
        <f t="shared" si="321"/>
        <v>0</v>
      </c>
    </row>
    <row r="563" spans="1:44" x14ac:dyDescent="0.25">
      <c r="A563" s="58">
        <f t="shared" ref="A563:A565" si="329">A562</f>
        <v>45448</v>
      </c>
      <c r="B563" s="52" t="s">
        <v>80</v>
      </c>
      <c r="C563" s="5" t="s">
        <v>8</v>
      </c>
      <c r="D563" s="6" t="s">
        <v>134</v>
      </c>
      <c r="E563" s="59"/>
      <c r="F563" s="69">
        <v>117.83</v>
      </c>
      <c r="G563" s="61"/>
      <c r="H563" s="62"/>
      <c r="I563" s="59">
        <f t="shared" si="328"/>
        <v>0</v>
      </c>
      <c r="J563" s="69">
        <f t="shared" si="322"/>
        <v>117.83</v>
      </c>
      <c r="K563" s="7">
        <f t="shared" si="324"/>
        <v>906.25</v>
      </c>
      <c r="L563" s="7">
        <f t="shared" si="325"/>
        <v>37469.040000000001</v>
      </c>
      <c r="M563" s="70">
        <f t="shared" si="326"/>
        <v>106783.4375</v>
      </c>
      <c r="N563" s="65">
        <f t="shared" si="327"/>
        <v>-5237.6619000000064</v>
      </c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  <c r="AJ563" s="29"/>
      <c r="AK563" s="29"/>
      <c r="AL563" s="66">
        <f>J563*(K563-K555)</f>
        <v>-1382.145900000002</v>
      </c>
      <c r="AM563" s="67">
        <f t="shared" si="304"/>
        <v>-3855.5160000000042</v>
      </c>
      <c r="AN563" s="68">
        <f t="shared" si="321"/>
        <v>0</v>
      </c>
    </row>
    <row r="564" spans="1:44" x14ac:dyDescent="0.25">
      <c r="A564" s="58">
        <f t="shared" si="329"/>
        <v>45448</v>
      </c>
      <c r="B564" s="52" t="s">
        <v>80</v>
      </c>
      <c r="C564" s="5" t="s">
        <v>135</v>
      </c>
      <c r="D564" s="6" t="s">
        <v>145</v>
      </c>
      <c r="E564" s="59"/>
      <c r="F564" s="69">
        <v>331.87</v>
      </c>
      <c r="G564" s="61"/>
      <c r="H564" s="62"/>
      <c r="I564" s="59">
        <f t="shared" si="328"/>
        <v>0</v>
      </c>
      <c r="J564" s="69">
        <f t="shared" si="322"/>
        <v>331.87</v>
      </c>
      <c r="K564" s="7">
        <f t="shared" si="324"/>
        <v>906.25</v>
      </c>
      <c r="L564" s="7">
        <f t="shared" si="325"/>
        <v>37469.040000000001</v>
      </c>
      <c r="M564" s="70">
        <f t="shared" si="326"/>
        <v>300757.1875</v>
      </c>
      <c r="N564" s="65">
        <f t="shared" si="327"/>
        <v>-16129.508499999996</v>
      </c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  <c r="AJ564" s="29"/>
      <c r="AK564" s="29"/>
      <c r="AL564" s="66">
        <f t="shared" ref="AL564:AL569" si="330">J564*(K564-K555)</f>
        <v>-3892.8351000000062</v>
      </c>
      <c r="AM564" s="67">
        <f t="shared" si="304"/>
        <v>-12236.673399999991</v>
      </c>
      <c r="AN564" s="68">
        <f t="shared" si="321"/>
        <v>0</v>
      </c>
    </row>
    <row r="565" spans="1:44" x14ac:dyDescent="0.25">
      <c r="A565" s="58">
        <f t="shared" si="329"/>
        <v>45448</v>
      </c>
      <c r="B565" s="52" t="s">
        <v>80</v>
      </c>
      <c r="C565" s="5" t="s">
        <v>135</v>
      </c>
      <c r="D565" s="6" t="s">
        <v>136</v>
      </c>
      <c r="E565" s="59">
        <v>0</v>
      </c>
      <c r="F565" s="69"/>
      <c r="G565" s="61"/>
      <c r="H565" s="62"/>
      <c r="I565" s="59">
        <f t="shared" si="328"/>
        <v>0</v>
      </c>
      <c r="J565" s="69">
        <f t="shared" si="322"/>
        <v>0</v>
      </c>
      <c r="K565" s="7">
        <f t="shared" si="324"/>
        <v>906.25</v>
      </c>
      <c r="L565" s="7">
        <f t="shared" si="325"/>
        <v>37469.040000000001</v>
      </c>
      <c r="M565" s="70">
        <f t="shared" si="326"/>
        <v>0</v>
      </c>
      <c r="N565" s="65">
        <f t="shared" si="327"/>
        <v>0</v>
      </c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  <c r="AJ565" s="29"/>
      <c r="AK565" s="29"/>
      <c r="AL565" s="66">
        <f t="shared" si="330"/>
        <v>0</v>
      </c>
      <c r="AM565" s="67">
        <f t="shared" si="304"/>
        <v>0</v>
      </c>
      <c r="AN565" s="68">
        <f t="shared" si="321"/>
        <v>0</v>
      </c>
    </row>
    <row r="566" spans="1:44" x14ac:dyDescent="0.25">
      <c r="A566" s="58">
        <f>A565</f>
        <v>45448</v>
      </c>
      <c r="B566" s="52" t="s">
        <v>80</v>
      </c>
      <c r="C566" s="5" t="s">
        <v>7</v>
      </c>
      <c r="D566" s="6" t="s">
        <v>157</v>
      </c>
      <c r="E566" s="59"/>
      <c r="F566" s="69">
        <v>939.28</v>
      </c>
      <c r="G566" s="61"/>
      <c r="H566" s="62"/>
      <c r="I566" s="59">
        <f>E566+G566</f>
        <v>0</v>
      </c>
      <c r="J566" s="69">
        <f t="shared" si="322"/>
        <v>939.28</v>
      </c>
      <c r="K566" s="7">
        <f t="shared" si="324"/>
        <v>906.25</v>
      </c>
      <c r="L566" s="7">
        <f t="shared" si="325"/>
        <v>37469.040000000001</v>
      </c>
      <c r="M566" s="70">
        <f t="shared" si="326"/>
        <v>851222.5</v>
      </c>
      <c r="N566" s="65">
        <f t="shared" si="327"/>
        <v>-11017.754399999976</v>
      </c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  <c r="AJ566" s="29"/>
      <c r="AK566" s="29"/>
      <c r="AL566" s="66">
        <f t="shared" si="330"/>
        <v>-11017.754400000016</v>
      </c>
      <c r="AM566" s="67">
        <f t="shared" si="304"/>
        <v>4.0017766878008842E-11</v>
      </c>
      <c r="AN566" s="68">
        <f t="shared" si="321"/>
        <v>0</v>
      </c>
    </row>
    <row r="567" spans="1:44" x14ac:dyDescent="0.25">
      <c r="A567" s="58">
        <f>A561</f>
        <v>45448</v>
      </c>
      <c r="B567" s="52" t="s">
        <v>80</v>
      </c>
      <c r="C567" s="5" t="s">
        <v>142</v>
      </c>
      <c r="D567" s="6" t="s">
        <v>143</v>
      </c>
      <c r="E567" s="59"/>
      <c r="F567" s="69">
        <v>366.24</v>
      </c>
      <c r="G567" s="61"/>
      <c r="H567" s="62"/>
      <c r="I567" s="59">
        <f t="shared" ref="I567:I569" si="331">E567+G567</f>
        <v>0</v>
      </c>
      <c r="J567" s="69">
        <f t="shared" si="322"/>
        <v>366.24</v>
      </c>
      <c r="K567" s="7">
        <f t="shared" si="324"/>
        <v>906.25</v>
      </c>
      <c r="L567" s="7">
        <f t="shared" si="325"/>
        <v>37469.040000000001</v>
      </c>
      <c r="M567" s="70">
        <f t="shared" si="326"/>
        <v>331905</v>
      </c>
      <c r="N567" s="65">
        <f t="shared" si="327"/>
        <v>-4295.9952000000048</v>
      </c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  <c r="AJ567" s="29"/>
      <c r="AK567" s="29"/>
      <c r="AL567" s="66">
        <f t="shared" si="330"/>
        <v>-4295.9952000000067</v>
      </c>
      <c r="AM567" s="67">
        <f t="shared" si="304"/>
        <v>1.8189894035458565E-12</v>
      </c>
      <c r="AN567" s="68">
        <f t="shared" si="321"/>
        <v>0</v>
      </c>
    </row>
    <row r="568" spans="1:44" x14ac:dyDescent="0.25">
      <c r="A568" s="72">
        <f>A566</f>
        <v>45448</v>
      </c>
      <c r="B568" s="53" t="s">
        <v>82</v>
      </c>
      <c r="C568" s="38" t="s">
        <v>81</v>
      </c>
      <c r="D568" s="39" t="s">
        <v>6</v>
      </c>
      <c r="E568" s="73">
        <f>366000+505000+10000050</f>
        <v>10871050</v>
      </c>
      <c r="F568" s="74"/>
      <c r="G568" s="73">
        <v>0</v>
      </c>
      <c r="H568" s="74"/>
      <c r="I568" s="73">
        <f t="shared" si="331"/>
        <v>10871050</v>
      </c>
      <c r="J568" s="74">
        <f t="shared" si="322"/>
        <v>0</v>
      </c>
      <c r="K568" s="40">
        <f t="shared" si="324"/>
        <v>906.25</v>
      </c>
      <c r="L568" s="40">
        <f t="shared" si="325"/>
        <v>37469.040000000001</v>
      </c>
      <c r="M568" s="75">
        <f t="shared" si="326"/>
        <v>10871050</v>
      </c>
      <c r="N568" s="76">
        <f t="shared" si="327"/>
        <v>0</v>
      </c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  <c r="AG568" s="77"/>
      <c r="AH568" s="77"/>
      <c r="AI568" s="77"/>
      <c r="AJ568" s="77"/>
      <c r="AK568" s="77"/>
      <c r="AL568" s="78">
        <f t="shared" si="330"/>
        <v>0</v>
      </c>
      <c r="AM568" s="79">
        <f t="shared" si="304"/>
        <v>0</v>
      </c>
      <c r="AN568" s="80">
        <f t="shared" si="321"/>
        <v>0</v>
      </c>
      <c r="AO568" s="81"/>
    </row>
    <row r="569" spans="1:44" x14ac:dyDescent="0.25">
      <c r="A569" s="58">
        <v>45450</v>
      </c>
      <c r="B569" s="52" t="s">
        <v>80</v>
      </c>
      <c r="C569" s="5" t="s">
        <v>5</v>
      </c>
      <c r="D569" s="6" t="s">
        <v>6</v>
      </c>
      <c r="E569" s="59">
        <v>12382088</v>
      </c>
      <c r="F569" s="69">
        <v>921.36</v>
      </c>
      <c r="G569" s="59"/>
      <c r="H569" s="69">
        <v>0.66</v>
      </c>
      <c r="I569" s="59">
        <f t="shared" si="331"/>
        <v>12382088</v>
      </c>
      <c r="J569" s="69">
        <f t="shared" si="322"/>
        <v>922.02</v>
      </c>
      <c r="K569" s="37">
        <f>VLOOKUP($A569+1,MarketData!$D:$ZZ,MATCH(K$1,MarketData!$D$1:$ZZ$1,0))</f>
        <v>910.45</v>
      </c>
      <c r="L569" s="37">
        <f>VLOOKUP($A569,MarketData!$D:$ZZ,MATCH(L$1,MarketData!$D$1:$ZZ$1,0))</f>
        <v>37481.1</v>
      </c>
      <c r="M569" s="70">
        <f t="shared" si="326"/>
        <v>13221541.108999999</v>
      </c>
      <c r="N569" s="65">
        <f>M569-SUMIFS(Total,Cuenta,C569,Linea,D569,Fecha,INDEX(Fecha,MATCH(A569-1,Fecha,1)))</f>
        <v>11539.48399999924</v>
      </c>
      <c r="O569" s="29"/>
      <c r="P569" s="29"/>
      <c r="Q569" s="29"/>
      <c r="R569" s="29"/>
      <c r="S569" s="29">
        <f>-29480-28824</f>
        <v>-58304</v>
      </c>
      <c r="T569" s="29"/>
      <c r="U569" s="29"/>
      <c r="V569" s="29"/>
      <c r="W569" s="29"/>
      <c r="X569" s="29"/>
      <c r="Y569" s="29"/>
      <c r="Z569" s="29"/>
      <c r="AA569" s="29"/>
      <c r="AB569" s="29">
        <f>2075+2600-7831-1200</f>
        <v>-4356</v>
      </c>
      <c r="AC569" s="29"/>
      <c r="AD569" s="29">
        <f>-18352-11321</f>
        <v>-29673</v>
      </c>
      <c r="AE569" s="29"/>
      <c r="AF569" s="29"/>
      <c r="AG569" s="29"/>
      <c r="AH569" s="29"/>
      <c r="AI569" s="29"/>
      <c r="AJ569" s="29"/>
      <c r="AK569" s="29">
        <v>100000</v>
      </c>
      <c r="AL569" s="66">
        <f t="shared" si="330"/>
        <v>3872.4840000000418</v>
      </c>
      <c r="AM569" s="67">
        <f t="shared" si="304"/>
        <v>0</v>
      </c>
      <c r="AN569" s="68">
        <f t="shared" ref="AN569:AN578" si="332">N569-SUM(O569:AM569)</f>
        <v>-8.0217432696372271E-10</v>
      </c>
    </row>
    <row r="570" spans="1:44" x14ac:dyDescent="0.25">
      <c r="A570" s="58">
        <f>A569</f>
        <v>45450</v>
      </c>
      <c r="B570" s="52" t="s">
        <v>80</v>
      </c>
      <c r="C570" s="5" t="s">
        <v>5</v>
      </c>
      <c r="D570" s="6" t="s">
        <v>20</v>
      </c>
      <c r="E570" s="59">
        <v>9458071</v>
      </c>
      <c r="F570" s="69">
        <v>8000</v>
      </c>
      <c r="G570" s="61">
        <v>-10000000</v>
      </c>
      <c r="H570" s="62">
        <v>-8000</v>
      </c>
      <c r="I570" s="59">
        <f>E570+G570</f>
        <v>-541929</v>
      </c>
      <c r="J570" s="69">
        <f t="shared" ref="J570:J579" si="333">F570+H570</f>
        <v>0</v>
      </c>
      <c r="K570" s="7">
        <f>K569</f>
        <v>910.45</v>
      </c>
      <c r="L570" s="7">
        <f>L569</f>
        <v>37481.1</v>
      </c>
      <c r="M570" s="70">
        <f>I570+J570*K570</f>
        <v>-541929</v>
      </c>
      <c r="N570" s="65">
        <f t="shared" ref="N570:N578" si="334">M570-SUMIFS(Total,Cuenta,C570,Linea,D570,Fecha,INDEX(Fecha,MATCH(A570-1,Fecha,1)))</f>
        <v>-58734</v>
      </c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>
        <v>-28740</v>
      </c>
      <c r="Z570" s="29"/>
      <c r="AA570" s="29">
        <v>-4430</v>
      </c>
      <c r="AB570" s="29"/>
      <c r="AC570" s="29">
        <f>-6871-2873-9423-8080</f>
        <v>-27247</v>
      </c>
      <c r="AD570" s="29"/>
      <c r="AE570" s="29"/>
      <c r="AF570" s="29"/>
      <c r="AG570" s="29"/>
      <c r="AH570" s="29"/>
      <c r="AI570" s="29"/>
      <c r="AJ570" s="29"/>
      <c r="AK570" s="29"/>
      <c r="AL570" s="66">
        <f>J570*(K570-K562)</f>
        <v>0</v>
      </c>
      <c r="AM570" s="67">
        <f t="shared" si="304"/>
        <v>0</v>
      </c>
      <c r="AN570" s="68">
        <f t="shared" si="332"/>
        <v>1683</v>
      </c>
    </row>
    <row r="571" spans="1:44" x14ac:dyDescent="0.25">
      <c r="A571" s="58">
        <f>A570</f>
        <v>45450</v>
      </c>
      <c r="B571" s="52" t="s">
        <v>80</v>
      </c>
      <c r="C571" s="5" t="s">
        <v>8</v>
      </c>
      <c r="D571" s="6" t="s">
        <v>140</v>
      </c>
      <c r="E571" s="59">
        <v>709542</v>
      </c>
      <c r="F571" s="69"/>
      <c r="G571" s="61"/>
      <c r="H571" s="62"/>
      <c r="I571" s="59">
        <f>E571+G571</f>
        <v>709542</v>
      </c>
      <c r="J571" s="69">
        <f t="shared" si="333"/>
        <v>0</v>
      </c>
      <c r="K571" s="7">
        <f t="shared" ref="K571:L578" si="335">K570</f>
        <v>910.45</v>
      </c>
      <c r="L571" s="7">
        <f t="shared" si="335"/>
        <v>37481.1</v>
      </c>
      <c r="M571" s="70">
        <f t="shared" ref="M571:M579" si="336">I571+J571*K571</f>
        <v>709542</v>
      </c>
      <c r="N571" s="65">
        <f t="shared" si="334"/>
        <v>9752</v>
      </c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  <c r="AJ571" s="29"/>
      <c r="AK571" s="29"/>
      <c r="AL571" s="66">
        <f>J571*(K571-K565)</f>
        <v>0</v>
      </c>
      <c r="AM571" s="67">
        <f t="shared" si="304"/>
        <v>9752</v>
      </c>
      <c r="AN571" s="68">
        <f t="shared" si="332"/>
        <v>0</v>
      </c>
      <c r="AR571" s="58"/>
    </row>
    <row r="572" spans="1:44" x14ac:dyDescent="0.25">
      <c r="A572" s="58">
        <f>A571</f>
        <v>45450</v>
      </c>
      <c r="B572" s="52" t="s">
        <v>80</v>
      </c>
      <c r="C572" s="5" t="s">
        <v>8</v>
      </c>
      <c r="D572" s="6" t="s">
        <v>133</v>
      </c>
      <c r="E572" s="59"/>
      <c r="F572" s="69">
        <v>222.49</v>
      </c>
      <c r="G572" s="61"/>
      <c r="H572" s="62"/>
      <c r="I572" s="59">
        <f t="shared" ref="I572:I575" si="337">E572+G572</f>
        <v>0</v>
      </c>
      <c r="J572" s="69">
        <f t="shared" si="333"/>
        <v>222.49</v>
      </c>
      <c r="K572" s="7">
        <f t="shared" si="335"/>
        <v>910.45</v>
      </c>
      <c r="L572" s="7">
        <f t="shared" si="335"/>
        <v>37481.1</v>
      </c>
      <c r="M572" s="70">
        <f t="shared" si="336"/>
        <v>202566.02050000001</v>
      </c>
      <c r="N572" s="65">
        <f t="shared" si="334"/>
        <v>2429.7705000000133</v>
      </c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  <c r="AJ572" s="29"/>
      <c r="AK572" s="29"/>
      <c r="AL572" s="66">
        <f>J572*(K572-K565)</f>
        <v>934.4580000000102</v>
      </c>
      <c r="AM572" s="67">
        <f t="shared" si="304"/>
        <v>1495.3125000000032</v>
      </c>
      <c r="AN572" s="68">
        <f t="shared" si="332"/>
        <v>0</v>
      </c>
    </row>
    <row r="573" spans="1:44" x14ac:dyDescent="0.25">
      <c r="A573" s="58">
        <f t="shared" ref="A573:A575" si="338">A572</f>
        <v>45450</v>
      </c>
      <c r="B573" s="52" t="s">
        <v>80</v>
      </c>
      <c r="C573" s="5" t="s">
        <v>8</v>
      </c>
      <c r="D573" s="6" t="s">
        <v>134</v>
      </c>
      <c r="E573" s="59"/>
      <c r="F573" s="69">
        <v>116.02</v>
      </c>
      <c r="G573" s="61"/>
      <c r="H573" s="62"/>
      <c r="I573" s="59">
        <f t="shared" si="337"/>
        <v>0</v>
      </c>
      <c r="J573" s="69">
        <f t="shared" si="333"/>
        <v>116.02</v>
      </c>
      <c r="K573" s="7">
        <f t="shared" si="335"/>
        <v>910.45</v>
      </c>
      <c r="L573" s="7">
        <f t="shared" si="335"/>
        <v>37481.1</v>
      </c>
      <c r="M573" s="70">
        <f t="shared" si="336"/>
        <v>105630.409</v>
      </c>
      <c r="N573" s="65">
        <f t="shared" si="334"/>
        <v>-1153.0285000000003</v>
      </c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  <c r="AJ573" s="29"/>
      <c r="AK573" s="29"/>
      <c r="AL573" s="66">
        <f>J573*(K573-K565)</f>
        <v>487.28400000000528</v>
      </c>
      <c r="AM573" s="67">
        <f t="shared" si="304"/>
        <v>-1640.3125000000057</v>
      </c>
      <c r="AN573" s="68">
        <f t="shared" si="332"/>
        <v>0</v>
      </c>
    </row>
    <row r="574" spans="1:44" x14ac:dyDescent="0.25">
      <c r="A574" s="58">
        <f t="shared" si="338"/>
        <v>45450</v>
      </c>
      <c r="B574" s="52" t="s">
        <v>80</v>
      </c>
      <c r="C574" s="5" t="s">
        <v>135</v>
      </c>
      <c r="D574" s="6" t="s">
        <v>145</v>
      </c>
      <c r="E574" s="59"/>
      <c r="F574" s="69">
        <v>364.14</v>
      </c>
      <c r="G574" s="61"/>
      <c r="H574" s="62"/>
      <c r="I574" s="59">
        <f t="shared" si="337"/>
        <v>0</v>
      </c>
      <c r="J574" s="69">
        <f t="shared" si="333"/>
        <v>364.14</v>
      </c>
      <c r="K574" s="7">
        <f t="shared" si="335"/>
        <v>910.45</v>
      </c>
      <c r="L574" s="7">
        <f t="shared" si="335"/>
        <v>37481.1</v>
      </c>
      <c r="M574" s="70">
        <f t="shared" si="336"/>
        <v>331531.26299999998</v>
      </c>
      <c r="N574" s="65">
        <f t="shared" si="334"/>
        <v>30774.075499999977</v>
      </c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  <c r="AJ574" s="29"/>
      <c r="AK574" s="29"/>
      <c r="AL574" s="66">
        <f>J574*(K574-K565)</f>
        <v>1529.3880000000165</v>
      </c>
      <c r="AM574" s="67">
        <f t="shared" si="304"/>
        <v>29244.68749999996</v>
      </c>
      <c r="AN574" s="68">
        <f t="shared" si="332"/>
        <v>0</v>
      </c>
    </row>
    <row r="575" spans="1:44" x14ac:dyDescent="0.25">
      <c r="A575" s="58">
        <f t="shared" si="338"/>
        <v>45450</v>
      </c>
      <c r="B575" s="52" t="s">
        <v>80</v>
      </c>
      <c r="C575" s="5" t="s">
        <v>135</v>
      </c>
      <c r="D575" s="6" t="s">
        <v>136</v>
      </c>
      <c r="E575" s="59">
        <v>0</v>
      </c>
      <c r="F575" s="69"/>
      <c r="G575" s="61"/>
      <c r="H575" s="62"/>
      <c r="I575" s="59">
        <f t="shared" si="337"/>
        <v>0</v>
      </c>
      <c r="J575" s="69">
        <f t="shared" si="333"/>
        <v>0</v>
      </c>
      <c r="K575" s="7">
        <f t="shared" si="335"/>
        <v>910.45</v>
      </c>
      <c r="L575" s="7">
        <f t="shared" si="335"/>
        <v>37481.1</v>
      </c>
      <c r="M575" s="70">
        <f t="shared" si="336"/>
        <v>0</v>
      </c>
      <c r="N575" s="65">
        <f t="shared" si="334"/>
        <v>0</v>
      </c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  <c r="AJ575" s="29"/>
      <c r="AK575" s="29"/>
      <c r="AL575" s="66">
        <f>J575*(K575-K566)</f>
        <v>0</v>
      </c>
      <c r="AM575" s="67">
        <f t="shared" si="304"/>
        <v>0</v>
      </c>
      <c r="AN575" s="68">
        <f t="shared" si="332"/>
        <v>0</v>
      </c>
    </row>
    <row r="576" spans="1:44" x14ac:dyDescent="0.25">
      <c r="A576" s="58">
        <f>A575</f>
        <v>45450</v>
      </c>
      <c r="B576" s="52" t="s">
        <v>80</v>
      </c>
      <c r="C576" s="5" t="s">
        <v>7</v>
      </c>
      <c r="D576" s="6" t="s">
        <v>157</v>
      </c>
      <c r="E576" s="59"/>
      <c r="F576" s="69">
        <v>939.28</v>
      </c>
      <c r="G576" s="61"/>
      <c r="H576" s="62"/>
      <c r="I576" s="59">
        <f>E576+G576</f>
        <v>0</v>
      </c>
      <c r="J576" s="69">
        <f t="shared" si="333"/>
        <v>939.28</v>
      </c>
      <c r="K576" s="7">
        <f t="shared" si="335"/>
        <v>910.45</v>
      </c>
      <c r="L576" s="7">
        <f t="shared" si="335"/>
        <v>37481.1</v>
      </c>
      <c r="M576" s="70">
        <f t="shared" si="336"/>
        <v>855167.47600000002</v>
      </c>
      <c r="N576" s="65">
        <f t="shared" si="334"/>
        <v>3944.9760000000242</v>
      </c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  <c r="AJ576" s="29"/>
      <c r="AK576" s="29"/>
      <c r="AL576" s="66">
        <f>J576*(K576-K567)</f>
        <v>3944.9760000000424</v>
      </c>
      <c r="AM576" s="67">
        <f t="shared" si="304"/>
        <v>-1.8189894035458565E-11</v>
      </c>
      <c r="AN576" s="68">
        <f t="shared" si="332"/>
        <v>0</v>
      </c>
    </row>
    <row r="577" spans="1:44" x14ac:dyDescent="0.25">
      <c r="A577" s="58">
        <f>A571</f>
        <v>45450</v>
      </c>
      <c r="B577" s="52" t="s">
        <v>80</v>
      </c>
      <c r="C577" s="5" t="s">
        <v>142</v>
      </c>
      <c r="D577" s="6" t="s">
        <v>143</v>
      </c>
      <c r="E577" s="59"/>
      <c r="F577" s="69">
        <v>364.8</v>
      </c>
      <c r="G577" s="61"/>
      <c r="H577" s="62"/>
      <c r="I577" s="59">
        <f t="shared" ref="I577:I579" si="339">E577+G577</f>
        <v>0</v>
      </c>
      <c r="J577" s="69">
        <f t="shared" si="333"/>
        <v>364.8</v>
      </c>
      <c r="K577" s="7">
        <f t="shared" si="335"/>
        <v>910.45</v>
      </c>
      <c r="L577" s="7">
        <f t="shared" si="335"/>
        <v>37481.1</v>
      </c>
      <c r="M577" s="70">
        <f t="shared" si="336"/>
        <v>332132.16000000003</v>
      </c>
      <c r="N577" s="65">
        <f t="shared" si="334"/>
        <v>227.1600000000326</v>
      </c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  <c r="AJ577" s="29"/>
      <c r="AK577" s="29"/>
      <c r="AL577" s="66">
        <f>J577*(K577-K568)</f>
        <v>1532.1600000000167</v>
      </c>
      <c r="AM577" s="67">
        <f t="shared" si="304"/>
        <v>-1304.9999999999841</v>
      </c>
      <c r="AN577" s="68">
        <f t="shared" si="332"/>
        <v>0</v>
      </c>
    </row>
    <row r="578" spans="1:44" x14ac:dyDescent="0.25">
      <c r="A578" s="72">
        <f>A576</f>
        <v>45450</v>
      </c>
      <c r="B578" s="53" t="s">
        <v>82</v>
      </c>
      <c r="C578" s="38" t="s">
        <v>81</v>
      </c>
      <c r="D578" s="39" t="s">
        <v>6</v>
      </c>
      <c r="E578" s="73">
        <f>366000+505000+10000050</f>
        <v>10871050</v>
      </c>
      <c r="F578" s="74"/>
      <c r="G578" s="73">
        <v>0</v>
      </c>
      <c r="H578" s="74"/>
      <c r="I578" s="73">
        <f t="shared" si="339"/>
        <v>10871050</v>
      </c>
      <c r="J578" s="74">
        <f t="shared" si="333"/>
        <v>0</v>
      </c>
      <c r="K578" s="40">
        <f t="shared" si="335"/>
        <v>910.45</v>
      </c>
      <c r="L578" s="40">
        <f t="shared" si="335"/>
        <v>37481.1</v>
      </c>
      <c r="M578" s="75">
        <f t="shared" si="336"/>
        <v>10871050</v>
      </c>
      <c r="N578" s="76">
        <f t="shared" si="334"/>
        <v>0</v>
      </c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  <c r="AG578" s="77"/>
      <c r="AH578" s="77"/>
      <c r="AI578" s="77"/>
      <c r="AJ578" s="77"/>
      <c r="AK578" s="77"/>
      <c r="AL578" s="78">
        <f>J578*(K578-K569)</f>
        <v>0</v>
      </c>
      <c r="AM578" s="79">
        <f t="shared" si="304"/>
        <v>0</v>
      </c>
      <c r="AN578" s="80">
        <f t="shared" si="332"/>
        <v>0</v>
      </c>
      <c r="AO578" s="81"/>
    </row>
    <row r="579" spans="1:44" x14ac:dyDescent="0.25">
      <c r="A579" s="58">
        <v>45453</v>
      </c>
      <c r="B579" s="52" t="s">
        <v>80</v>
      </c>
      <c r="C579" s="5" t="s">
        <v>5</v>
      </c>
      <c r="D579" s="6" t="s">
        <v>6</v>
      </c>
      <c r="E579" s="59">
        <v>11839673</v>
      </c>
      <c r="F579" s="69">
        <v>922.02</v>
      </c>
      <c r="G579" s="59"/>
      <c r="H579" s="69">
        <v>0.66</v>
      </c>
      <c r="I579" s="59">
        <f t="shared" si="339"/>
        <v>11839673</v>
      </c>
      <c r="J579" s="69">
        <f t="shared" si="333"/>
        <v>922.68</v>
      </c>
      <c r="K579" s="37">
        <f>VLOOKUP($A579+1,MarketData!$D:$ZZ,MATCH(K$1,MarketData!$D$1:$ZZ$1,0))</f>
        <v>923.24</v>
      </c>
      <c r="L579" s="37">
        <f>VLOOKUP($A579,MarketData!$D:$ZZ,MATCH(L$1,MarketData!$D$1:$ZZ$1,0))</f>
        <v>37496.9</v>
      </c>
      <c r="M579" s="70">
        <f t="shared" si="336"/>
        <v>12691528.0832</v>
      </c>
      <c r="N579" s="65">
        <f>M579-SUMIFS(Total,Cuenta,C579,Linea,D579,Fecha,INDEX(Fecha,MATCH(A579-1,Fecha,1)))</f>
        <v>-530013.02579999901</v>
      </c>
      <c r="O579" s="29"/>
      <c r="P579" s="29"/>
      <c r="Q579" s="29">
        <v>-518332</v>
      </c>
      <c r="R579" s="29"/>
      <c r="S579" s="29"/>
      <c r="T579" s="29"/>
      <c r="U579" s="29"/>
      <c r="V579" s="29"/>
      <c r="W579" s="29"/>
      <c r="X579" s="29"/>
      <c r="Y579" s="29"/>
      <c r="Z579" s="29">
        <v>-18800</v>
      </c>
      <c r="AA579" s="29"/>
      <c r="AB579" s="29">
        <f>3125-2425</f>
        <v>700</v>
      </c>
      <c r="AC579" s="29"/>
      <c r="AD579" s="29"/>
      <c r="AE579" s="29">
        <v>-5983</v>
      </c>
      <c r="AF579" s="29"/>
      <c r="AG579" s="29"/>
      <c r="AH579" s="29"/>
      <c r="AI579" s="29"/>
      <c r="AJ579" s="29"/>
      <c r="AK579" s="29"/>
      <c r="AL579" s="66">
        <f t="shared" ref="AL579" si="340">J579*(K579-K570)</f>
        <v>11801.077199999965</v>
      </c>
      <c r="AM579" s="67">
        <f t="shared" si="304"/>
        <v>0</v>
      </c>
      <c r="AN579" s="68">
        <f t="shared" ref="AN579:AN588" si="341">N579-SUM(O579:AM579)</f>
        <v>600.89700000104494</v>
      </c>
    </row>
    <row r="580" spans="1:44" x14ac:dyDescent="0.25">
      <c r="A580" s="58">
        <f>A579</f>
        <v>45453</v>
      </c>
      <c r="B580" s="52" t="s">
        <v>80</v>
      </c>
      <c r="C580" s="5" t="s">
        <v>5</v>
      </c>
      <c r="D580" s="6" t="s">
        <v>20</v>
      </c>
      <c r="E580" s="59">
        <v>9780873</v>
      </c>
      <c r="F580" s="69">
        <v>8000</v>
      </c>
      <c r="G580" s="61">
        <v>-10000000</v>
      </c>
      <c r="H580" s="62">
        <v>-8000</v>
      </c>
      <c r="I580" s="59">
        <f>E580+G580</f>
        <v>-219127</v>
      </c>
      <c r="J580" s="69">
        <f t="shared" ref="J580:J589" si="342">F580+H580</f>
        <v>0</v>
      </c>
      <c r="K580" s="7">
        <f>K579</f>
        <v>923.24</v>
      </c>
      <c r="L580" s="7">
        <f>L579</f>
        <v>37496.9</v>
      </c>
      <c r="M580" s="70">
        <f>I580+J580*K580</f>
        <v>-219127</v>
      </c>
      <c r="N580" s="65">
        <f t="shared" ref="N580:N588" si="343">M580-SUMIFS(Total,Cuenta,C580,Linea,D580,Fecha,INDEX(Fecha,MATCH(A580-1,Fecha,1)))</f>
        <v>322802</v>
      </c>
      <c r="O580" s="29"/>
      <c r="P580" s="29"/>
      <c r="Q580" s="29">
        <v>518332</v>
      </c>
      <c r="R580" s="29"/>
      <c r="S580" s="29"/>
      <c r="T580" s="29"/>
      <c r="U580" s="29"/>
      <c r="V580" s="29">
        <v>-31888</v>
      </c>
      <c r="W580" s="29"/>
      <c r="X580" s="29"/>
      <c r="Y580" s="29">
        <v>-21110</v>
      </c>
      <c r="Z580" s="29">
        <f>-12990-26730-9400</f>
        <v>-49120</v>
      </c>
      <c r="AA580" s="29">
        <f>-11970-500-600-1200-10710-2200-4980-3390</f>
        <v>-35550</v>
      </c>
      <c r="AB580" s="29"/>
      <c r="AC580" s="29">
        <f>-2128-4324-14490-7849-22505-6505</f>
        <v>-57801</v>
      </c>
      <c r="AD580" s="29"/>
      <c r="AE580" s="29"/>
      <c r="AF580" s="29"/>
      <c r="AG580" s="29"/>
      <c r="AH580" s="29"/>
      <c r="AI580" s="29"/>
      <c r="AJ580" s="29"/>
      <c r="AK580" s="29"/>
      <c r="AL580" s="66">
        <f>J580*(K580-K572)</f>
        <v>0</v>
      </c>
      <c r="AM580" s="67">
        <f t="shared" si="304"/>
        <v>0</v>
      </c>
      <c r="AN580" s="68">
        <f t="shared" si="341"/>
        <v>-61</v>
      </c>
    </row>
    <row r="581" spans="1:44" x14ac:dyDescent="0.25">
      <c r="A581" s="58">
        <f>A580</f>
        <v>45453</v>
      </c>
      <c r="B581" s="52" t="s">
        <v>80</v>
      </c>
      <c r="C581" s="5" t="s">
        <v>8</v>
      </c>
      <c r="D581" s="6" t="s">
        <v>140</v>
      </c>
      <c r="E581" s="59">
        <v>716651</v>
      </c>
      <c r="F581" s="69"/>
      <c r="G581" s="61"/>
      <c r="H581" s="62"/>
      <c r="I581" s="59">
        <f>E581+G581</f>
        <v>716651</v>
      </c>
      <c r="J581" s="69">
        <f t="shared" si="342"/>
        <v>0</v>
      </c>
      <c r="K581" s="7">
        <f t="shared" ref="K581:L581" si="344">K580</f>
        <v>923.24</v>
      </c>
      <c r="L581" s="7">
        <f t="shared" si="344"/>
        <v>37496.9</v>
      </c>
      <c r="M581" s="70">
        <f t="shared" ref="M581:M589" si="345">I581+J581*K581</f>
        <v>716651</v>
      </c>
      <c r="N581" s="65">
        <f t="shared" si="343"/>
        <v>7109</v>
      </c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  <c r="AJ581" s="29"/>
      <c r="AK581" s="29"/>
      <c r="AL581" s="66">
        <f>J581*(K581-K575)</f>
        <v>0</v>
      </c>
      <c r="AM581" s="67">
        <f t="shared" si="304"/>
        <v>7109</v>
      </c>
      <c r="AN581" s="68">
        <f t="shared" si="341"/>
        <v>0</v>
      </c>
      <c r="AR581" s="58"/>
    </row>
    <row r="582" spans="1:44" x14ac:dyDescent="0.25">
      <c r="A582" s="58">
        <f>A581</f>
        <v>45453</v>
      </c>
      <c r="B582" s="52" t="s">
        <v>80</v>
      </c>
      <c r="C582" s="5" t="s">
        <v>8</v>
      </c>
      <c r="D582" s="6" t="s">
        <v>133</v>
      </c>
      <c r="E582" s="59"/>
      <c r="F582" s="69">
        <v>220.84</v>
      </c>
      <c r="G582" s="61"/>
      <c r="H582" s="62"/>
      <c r="I582" s="59">
        <f t="shared" ref="I582:I585" si="346">E582+G582</f>
        <v>0</v>
      </c>
      <c r="J582" s="69">
        <f t="shared" si="342"/>
        <v>220.84</v>
      </c>
      <c r="K582" s="7">
        <f t="shared" ref="K582:L582" si="347">K581</f>
        <v>923.24</v>
      </c>
      <c r="L582" s="7">
        <f t="shared" si="347"/>
        <v>37496.9</v>
      </c>
      <c r="M582" s="70">
        <f t="shared" si="345"/>
        <v>203888.3216</v>
      </c>
      <c r="N582" s="65">
        <f t="shared" si="343"/>
        <v>1322.3010999999824</v>
      </c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  <c r="AJ582" s="29"/>
      <c r="AK582" s="29"/>
      <c r="AL582" s="66">
        <f>J582*(K582-K575)</f>
        <v>2824.5435999999918</v>
      </c>
      <c r="AM582" s="67">
        <f t="shared" si="304"/>
        <v>-1502.2425000000094</v>
      </c>
      <c r="AN582" s="68">
        <f t="shared" si="341"/>
        <v>0</v>
      </c>
    </row>
    <row r="583" spans="1:44" x14ac:dyDescent="0.25">
      <c r="A583" s="58">
        <f t="shared" ref="A583:A585" si="348">A582</f>
        <v>45453</v>
      </c>
      <c r="B583" s="52" t="s">
        <v>80</v>
      </c>
      <c r="C583" s="5" t="s">
        <v>8</v>
      </c>
      <c r="D583" s="6" t="s">
        <v>134</v>
      </c>
      <c r="E583" s="59"/>
      <c r="F583" s="69">
        <v>115.14</v>
      </c>
      <c r="G583" s="61"/>
      <c r="H583" s="62"/>
      <c r="I583" s="59">
        <f t="shared" si="346"/>
        <v>0</v>
      </c>
      <c r="J583" s="69">
        <f t="shared" si="342"/>
        <v>115.14</v>
      </c>
      <c r="K583" s="7">
        <f t="shared" ref="K583:L583" si="349">K582</f>
        <v>923.24</v>
      </c>
      <c r="L583" s="7">
        <f t="shared" si="349"/>
        <v>37496.9</v>
      </c>
      <c r="M583" s="70">
        <f t="shared" si="345"/>
        <v>106301.8536</v>
      </c>
      <c r="N583" s="65">
        <f t="shared" si="343"/>
        <v>671.44460000000254</v>
      </c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  <c r="AJ583" s="29"/>
      <c r="AK583" s="29"/>
      <c r="AL583" s="66">
        <f>J583*(K583-K575)</f>
        <v>1472.6405999999959</v>
      </c>
      <c r="AM583" s="67">
        <f t="shared" si="304"/>
        <v>-801.19599999999332</v>
      </c>
      <c r="AN583" s="68">
        <f t="shared" si="341"/>
        <v>0</v>
      </c>
    </row>
    <row r="584" spans="1:44" x14ac:dyDescent="0.25">
      <c r="A584" s="58">
        <f t="shared" si="348"/>
        <v>45453</v>
      </c>
      <c r="B584" s="52" t="s">
        <v>80</v>
      </c>
      <c r="C584" s="5" t="s">
        <v>135</v>
      </c>
      <c r="D584" s="6" t="s">
        <v>145</v>
      </c>
      <c r="E584" s="59"/>
      <c r="F584" s="69">
        <v>374.79</v>
      </c>
      <c r="G584" s="61"/>
      <c r="H584" s="62"/>
      <c r="I584" s="59">
        <f t="shared" si="346"/>
        <v>0</v>
      </c>
      <c r="J584" s="69">
        <f t="shared" si="342"/>
        <v>374.79</v>
      </c>
      <c r="K584" s="7">
        <f t="shared" ref="K584:L584" si="350">K583</f>
        <v>923.24</v>
      </c>
      <c r="L584" s="7">
        <f t="shared" si="350"/>
        <v>37496.9</v>
      </c>
      <c r="M584" s="70">
        <f t="shared" si="345"/>
        <v>346021.11960000003</v>
      </c>
      <c r="N584" s="65">
        <f t="shared" si="343"/>
        <v>14489.856600000057</v>
      </c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  <c r="AJ584" s="29"/>
      <c r="AK584" s="29"/>
      <c r="AL584" s="66">
        <f>J584*(K584-K575)</f>
        <v>4793.5640999999869</v>
      </c>
      <c r="AM584" s="67">
        <f t="shared" si="304"/>
        <v>9696.2925000000705</v>
      </c>
      <c r="AN584" s="68">
        <f t="shared" si="341"/>
        <v>0</v>
      </c>
    </row>
    <row r="585" spans="1:44" x14ac:dyDescent="0.25">
      <c r="A585" s="58">
        <f t="shared" si="348"/>
        <v>45453</v>
      </c>
      <c r="B585" s="52" t="s">
        <v>80</v>
      </c>
      <c r="C585" s="5" t="s">
        <v>135</v>
      </c>
      <c r="D585" s="6" t="s">
        <v>136</v>
      </c>
      <c r="E585" s="59">
        <v>0</v>
      </c>
      <c r="F585" s="69"/>
      <c r="G585" s="61"/>
      <c r="H585" s="62"/>
      <c r="I585" s="59">
        <f t="shared" si="346"/>
        <v>0</v>
      </c>
      <c r="J585" s="69">
        <f t="shared" si="342"/>
        <v>0</v>
      </c>
      <c r="K585" s="7">
        <f t="shared" ref="K585:L585" si="351">K584</f>
        <v>923.24</v>
      </c>
      <c r="L585" s="7">
        <f t="shared" si="351"/>
        <v>37496.9</v>
      </c>
      <c r="M585" s="70">
        <f t="shared" si="345"/>
        <v>0</v>
      </c>
      <c r="N585" s="65">
        <f t="shared" si="343"/>
        <v>0</v>
      </c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  <c r="AJ585" s="29"/>
      <c r="AK585" s="29"/>
      <c r="AL585" s="66">
        <f>J585*(K585-K576)</f>
        <v>0</v>
      </c>
      <c r="AM585" s="67">
        <f t="shared" si="304"/>
        <v>0</v>
      </c>
      <c r="AN585" s="68">
        <f t="shared" si="341"/>
        <v>0</v>
      </c>
    </row>
    <row r="586" spans="1:44" x14ac:dyDescent="0.25">
      <c r="A586" s="58">
        <f>A585</f>
        <v>45453</v>
      </c>
      <c r="B586" s="52" t="s">
        <v>80</v>
      </c>
      <c r="C586" s="5" t="s">
        <v>7</v>
      </c>
      <c r="D586" s="6" t="s">
        <v>157</v>
      </c>
      <c r="E586" s="59"/>
      <c r="F586" s="69">
        <v>939.28</v>
      </c>
      <c r="G586" s="61"/>
      <c r="H586" s="62"/>
      <c r="I586" s="59">
        <f>E586+G586</f>
        <v>0</v>
      </c>
      <c r="J586" s="69">
        <f t="shared" si="342"/>
        <v>939.28</v>
      </c>
      <c r="K586" s="7">
        <f t="shared" ref="K586:L586" si="352">K585</f>
        <v>923.24</v>
      </c>
      <c r="L586" s="7">
        <f t="shared" si="352"/>
        <v>37496.9</v>
      </c>
      <c r="M586" s="70">
        <f t="shared" si="345"/>
        <v>867180.86719999998</v>
      </c>
      <c r="N586" s="65">
        <f t="shared" si="343"/>
        <v>12013.391199999955</v>
      </c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  <c r="AJ586" s="29"/>
      <c r="AK586" s="29"/>
      <c r="AL586" s="66">
        <f>J586*(K586-K577)</f>
        <v>12013.391199999965</v>
      </c>
      <c r="AM586" s="67">
        <f t="shared" si="304"/>
        <v>-1.0913936421275139E-11</v>
      </c>
      <c r="AN586" s="68">
        <f t="shared" si="341"/>
        <v>0</v>
      </c>
    </row>
    <row r="587" spans="1:44" x14ac:dyDescent="0.25">
      <c r="A587" s="58">
        <f>A581</f>
        <v>45453</v>
      </c>
      <c r="B587" s="52" t="s">
        <v>80</v>
      </c>
      <c r="C587" s="5" t="s">
        <v>142</v>
      </c>
      <c r="D587" s="6" t="s">
        <v>143</v>
      </c>
      <c r="E587" s="59"/>
      <c r="F587" s="69">
        <v>362.49</v>
      </c>
      <c r="G587" s="61"/>
      <c r="H587" s="62"/>
      <c r="I587" s="59">
        <f t="shared" ref="I587:I589" si="353">E587+G587</f>
        <v>0</v>
      </c>
      <c r="J587" s="69">
        <f t="shared" si="342"/>
        <v>362.49</v>
      </c>
      <c r="K587" s="7">
        <f t="shared" ref="K587:L587" si="354">K586</f>
        <v>923.24</v>
      </c>
      <c r="L587" s="7">
        <f t="shared" si="354"/>
        <v>37496.9</v>
      </c>
      <c r="M587" s="70">
        <f t="shared" si="345"/>
        <v>334665.26760000002</v>
      </c>
      <c r="N587" s="65">
        <f t="shared" si="343"/>
        <v>2533.1075999999885</v>
      </c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  <c r="AJ587" s="29"/>
      <c r="AK587" s="29"/>
      <c r="AL587" s="66">
        <f>J587*(K587-K578)</f>
        <v>4636.2470999999869</v>
      </c>
      <c r="AM587" s="67">
        <f t="shared" si="304"/>
        <v>-2103.1394999999984</v>
      </c>
      <c r="AN587" s="68">
        <f t="shared" si="341"/>
        <v>0</v>
      </c>
    </row>
    <row r="588" spans="1:44" x14ac:dyDescent="0.25">
      <c r="A588" s="72">
        <f>A586</f>
        <v>45453</v>
      </c>
      <c r="B588" s="53" t="s">
        <v>82</v>
      </c>
      <c r="C588" s="38" t="s">
        <v>81</v>
      </c>
      <c r="D588" s="39" t="s">
        <v>6</v>
      </c>
      <c r="E588" s="73">
        <f>366000+505000+10000050-66000-152000-60000-20000</f>
        <v>10573050</v>
      </c>
      <c r="F588" s="74"/>
      <c r="G588" s="73">
        <v>0</v>
      </c>
      <c r="H588" s="74"/>
      <c r="I588" s="73">
        <f t="shared" si="353"/>
        <v>10573050</v>
      </c>
      <c r="J588" s="74">
        <f t="shared" si="342"/>
        <v>0</v>
      </c>
      <c r="K588" s="40">
        <f t="shared" ref="K588:L588" si="355">K587</f>
        <v>923.24</v>
      </c>
      <c r="L588" s="40">
        <f t="shared" si="355"/>
        <v>37496.9</v>
      </c>
      <c r="M588" s="75">
        <f t="shared" si="345"/>
        <v>10573050</v>
      </c>
      <c r="N588" s="76">
        <f t="shared" si="343"/>
        <v>-298000</v>
      </c>
      <c r="O588" s="77"/>
      <c r="P588" s="77"/>
      <c r="Q588" s="77"/>
      <c r="R588" s="77"/>
      <c r="S588" s="77"/>
      <c r="T588" s="77"/>
      <c r="U588" s="77"/>
      <c r="V588" s="77"/>
      <c r="W588" s="77">
        <v>-120000</v>
      </c>
      <c r="X588" s="77"/>
      <c r="Y588" s="77">
        <f>-38000-20000-40000</f>
        <v>-98000</v>
      </c>
      <c r="Z588" s="77"/>
      <c r="AA588" s="77"/>
      <c r="AB588" s="77"/>
      <c r="AC588" s="77"/>
      <c r="AD588" s="77"/>
      <c r="AE588" s="77"/>
      <c r="AF588" s="77"/>
      <c r="AG588" s="77"/>
      <c r="AH588" s="77">
        <v>-80000</v>
      </c>
      <c r="AI588" s="77"/>
      <c r="AJ588" s="77"/>
      <c r="AK588" s="77"/>
      <c r="AL588" s="78">
        <f>J588*(K588-K579)</f>
        <v>0</v>
      </c>
      <c r="AM588" s="79">
        <f t="shared" si="304"/>
        <v>0</v>
      </c>
      <c r="AN588" s="80">
        <f t="shared" si="341"/>
        <v>0</v>
      </c>
      <c r="AO588" s="81"/>
    </row>
    <row r="589" spans="1:44" x14ac:dyDescent="0.25">
      <c r="A589" s="58">
        <v>45463</v>
      </c>
      <c r="B589" s="52" t="s">
        <v>80</v>
      </c>
      <c r="C589" s="5" t="s">
        <v>5</v>
      </c>
      <c r="D589" s="6" t="s">
        <v>6</v>
      </c>
      <c r="E589" s="59">
        <v>11852134</v>
      </c>
      <c r="F589" s="69">
        <v>922.02</v>
      </c>
      <c r="G589" s="59"/>
      <c r="H589" s="69">
        <v>0.66</v>
      </c>
      <c r="I589" s="59">
        <f t="shared" si="353"/>
        <v>11852134</v>
      </c>
      <c r="J589" s="69">
        <f t="shared" si="342"/>
        <v>922.68</v>
      </c>
      <c r="K589" s="37">
        <f>VLOOKUP($A589+1,MarketData!$D:$ZZ,MATCH(K$1,MarketData!$D$1:$ZZ$1,0))</f>
        <v>927.92</v>
      </c>
      <c r="L589" s="37">
        <f>VLOOKUP($A589,MarketData!$D:$ZZ,MATCH(L$1,MarketData!$D$1:$ZZ$1,0))</f>
        <v>37534.36</v>
      </c>
      <c r="M589" s="70">
        <f t="shared" si="345"/>
        <v>12708307.2256</v>
      </c>
      <c r="N589" s="65">
        <f>M589-SUMIFS(Total,Cuenta,C589,Linea,D589,Fecha,INDEX(Fecha,MATCH(A589-1,Fecha,1)))</f>
        <v>16779.142400000244</v>
      </c>
      <c r="O589" s="29"/>
      <c r="P589" s="29"/>
      <c r="Q589" s="29">
        <v>220</v>
      </c>
      <c r="R589" s="29"/>
      <c r="S589" s="29"/>
      <c r="T589" s="29"/>
      <c r="U589" s="29"/>
      <c r="V589" s="29">
        <f>112334-35000</f>
        <v>77334</v>
      </c>
      <c r="W589" s="29"/>
      <c r="X589" s="29"/>
      <c r="Y589" s="29"/>
      <c r="Z589" s="29">
        <f>-24100-17440</f>
        <v>-41540</v>
      </c>
      <c r="AA589" s="29"/>
      <c r="AB589" s="29">
        <f>-2075</f>
        <v>-2075</v>
      </c>
      <c r="AC589" s="29"/>
      <c r="AD589" s="29"/>
      <c r="AE589" s="29">
        <v>-21478</v>
      </c>
      <c r="AF589" s="29"/>
      <c r="AG589" s="29"/>
      <c r="AH589" s="29"/>
      <c r="AI589" s="29"/>
      <c r="AJ589" s="29"/>
      <c r="AK589" s="29"/>
      <c r="AL589" s="66">
        <f t="shared" ref="AL589" si="356">J589*(K589-K580)</f>
        <v>4318.1423999999533</v>
      </c>
      <c r="AM589" s="67">
        <f t="shared" si="304"/>
        <v>0</v>
      </c>
      <c r="AN589" s="68">
        <f t="shared" ref="AN589:AN598" si="357">N589-SUM(O589:AM589)</f>
        <v>2.9103830456733704E-10</v>
      </c>
    </row>
    <row r="590" spans="1:44" x14ac:dyDescent="0.25">
      <c r="A590" s="58">
        <f>A589</f>
        <v>45463</v>
      </c>
      <c r="B590" s="52" t="s">
        <v>80</v>
      </c>
      <c r="C590" s="5" t="s">
        <v>5</v>
      </c>
      <c r="D590" s="6" t="s">
        <v>20</v>
      </c>
      <c r="E590" s="59">
        <v>9278539</v>
      </c>
      <c r="F590" s="69">
        <v>7990</v>
      </c>
      <c r="G590" s="61">
        <v>-10000000</v>
      </c>
      <c r="H590" s="62">
        <v>-8000</v>
      </c>
      <c r="I590" s="59">
        <f>E590+G590</f>
        <v>-721461</v>
      </c>
      <c r="J590" s="69">
        <f t="shared" ref="J590:J599" si="358">F590+H590</f>
        <v>-10</v>
      </c>
      <c r="K590" s="7">
        <f>K589</f>
        <v>927.92</v>
      </c>
      <c r="L590" s="7">
        <f>L589</f>
        <v>37534.36</v>
      </c>
      <c r="M590" s="70">
        <f>I590+J590*K590</f>
        <v>-730740.2</v>
      </c>
      <c r="N590" s="65">
        <f t="shared" ref="N590:N598" si="359">M590-SUMIFS(Total,Cuenta,C590,Linea,D590,Fecha,INDEX(Fecha,MATCH(A590-1,Fecha,1)))</f>
        <v>-511613.19999999995</v>
      </c>
      <c r="O590" s="29"/>
      <c r="P590" s="29"/>
      <c r="Q590" s="29"/>
      <c r="R590" s="29"/>
      <c r="S590" s="29"/>
      <c r="T590" s="29"/>
      <c r="U590" s="29"/>
      <c r="V590" s="29">
        <v>-10629</v>
      </c>
      <c r="W590" s="29">
        <v>-22786</v>
      </c>
      <c r="X590" s="29">
        <v>-48427</v>
      </c>
      <c r="Y590" s="29">
        <f>-30730-13210-31830-29150</f>
        <v>-104920</v>
      </c>
      <c r="Z590" s="29">
        <f>-5500-5090-39798</f>
        <v>-50388</v>
      </c>
      <c r="AA590" s="29">
        <f>-4980-3390-8790-3980-8780-1700-1700-9170-4810-8300-4700-3980-2400</f>
        <v>-66680</v>
      </c>
      <c r="AB590" s="29">
        <v>-25000</v>
      </c>
      <c r="AC590" s="29">
        <f>-6505-2507-7014-7108-8189-6880-7766-7169-9262-9073-10219-5389-12762-7198-5830</f>
        <v>-112871</v>
      </c>
      <c r="AD590" s="29"/>
      <c r="AE590" s="29"/>
      <c r="AF590" s="29">
        <f>-7532-47000-14456</f>
        <v>-68988</v>
      </c>
      <c r="AG590" s="29"/>
      <c r="AH590" s="29"/>
      <c r="AI590" s="29"/>
      <c r="AJ590" s="29"/>
      <c r="AK590" s="29"/>
      <c r="AL590" s="66">
        <f>J590*(K590-K582)</f>
        <v>-46.7999999999995</v>
      </c>
      <c r="AM590" s="67">
        <f t="shared" si="304"/>
        <v>0</v>
      </c>
      <c r="AN590" s="68">
        <f t="shared" si="357"/>
        <v>-877.39999999996508</v>
      </c>
    </row>
    <row r="591" spans="1:44" x14ac:dyDescent="0.25">
      <c r="A591" s="58">
        <f>A590</f>
        <v>45463</v>
      </c>
      <c r="B591" s="52" t="s">
        <v>80</v>
      </c>
      <c r="C591" s="5" t="s">
        <v>8</v>
      </c>
      <c r="D591" s="6" t="s">
        <v>140</v>
      </c>
      <c r="E591" s="59">
        <v>730669</v>
      </c>
      <c r="F591" s="69"/>
      <c r="G591" s="61"/>
      <c r="H591" s="62"/>
      <c r="I591" s="59">
        <f>E591+G591</f>
        <v>730669</v>
      </c>
      <c r="J591" s="69">
        <f t="shared" si="358"/>
        <v>0</v>
      </c>
      <c r="K591" s="7">
        <f t="shared" ref="K591:L591" si="360">K590</f>
        <v>927.92</v>
      </c>
      <c r="L591" s="7">
        <f t="shared" si="360"/>
        <v>37534.36</v>
      </c>
      <c r="M591" s="70">
        <f t="shared" ref="M591:M599" si="361">I591+J591*K591</f>
        <v>730669</v>
      </c>
      <c r="N591" s="65">
        <f t="shared" si="359"/>
        <v>14018</v>
      </c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  <c r="AJ591" s="29"/>
      <c r="AK591" s="29"/>
      <c r="AL591" s="66">
        <f>J591*(K591-K585)</f>
        <v>0</v>
      </c>
      <c r="AM591" s="67">
        <f t="shared" si="304"/>
        <v>14018</v>
      </c>
      <c r="AN591" s="68">
        <f t="shared" si="357"/>
        <v>0</v>
      </c>
      <c r="AR591" s="58"/>
    </row>
    <row r="592" spans="1:44" x14ac:dyDescent="0.25">
      <c r="A592" s="58">
        <f>A591</f>
        <v>45463</v>
      </c>
      <c r="B592" s="52" t="s">
        <v>80</v>
      </c>
      <c r="C592" s="5" t="s">
        <v>8</v>
      </c>
      <c r="D592" s="6" t="s">
        <v>133</v>
      </c>
      <c r="E592" s="59"/>
      <c r="F592" s="69">
        <v>224.78</v>
      </c>
      <c r="G592" s="61"/>
      <c r="H592" s="62"/>
      <c r="I592" s="59">
        <f t="shared" ref="I592:I595" si="362">E592+G592</f>
        <v>0</v>
      </c>
      <c r="J592" s="69">
        <f t="shared" si="358"/>
        <v>224.78</v>
      </c>
      <c r="K592" s="7">
        <f t="shared" ref="K592:L592" si="363">K591</f>
        <v>927.92</v>
      </c>
      <c r="L592" s="7">
        <f t="shared" si="363"/>
        <v>37534.36</v>
      </c>
      <c r="M592" s="70">
        <f t="shared" si="361"/>
        <v>208577.85759999999</v>
      </c>
      <c r="N592" s="65">
        <f t="shared" si="359"/>
        <v>4689.5359999999928</v>
      </c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  <c r="AJ592" s="29"/>
      <c r="AK592" s="29"/>
      <c r="AL592" s="66">
        <f>J592*(K592-K585)</f>
        <v>1051.9703999999888</v>
      </c>
      <c r="AM592" s="67">
        <f t="shared" si="304"/>
        <v>3637.565600000004</v>
      </c>
      <c r="AN592" s="68">
        <f t="shared" si="357"/>
        <v>0</v>
      </c>
    </row>
    <row r="593" spans="1:44" x14ac:dyDescent="0.25">
      <c r="A593" s="58">
        <f t="shared" ref="A593:A595" si="364">A592</f>
        <v>45463</v>
      </c>
      <c r="B593" s="52" t="s">
        <v>80</v>
      </c>
      <c r="C593" s="5" t="s">
        <v>8</v>
      </c>
      <c r="D593" s="6" t="s">
        <v>134</v>
      </c>
      <c r="E593" s="59"/>
      <c r="F593" s="69">
        <v>115.3</v>
      </c>
      <c r="G593" s="61"/>
      <c r="H593" s="62"/>
      <c r="I593" s="59">
        <f t="shared" si="362"/>
        <v>0</v>
      </c>
      <c r="J593" s="69">
        <f t="shared" si="358"/>
        <v>115.3</v>
      </c>
      <c r="K593" s="7">
        <f t="shared" ref="K593:L593" si="365">K592</f>
        <v>927.92</v>
      </c>
      <c r="L593" s="7">
        <f t="shared" si="365"/>
        <v>37534.36</v>
      </c>
      <c r="M593" s="70">
        <f t="shared" si="361"/>
        <v>106989.17599999999</v>
      </c>
      <c r="N593" s="65">
        <f t="shared" si="359"/>
        <v>687.32239999999001</v>
      </c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  <c r="AJ593" s="29"/>
      <c r="AK593" s="29"/>
      <c r="AL593" s="66">
        <f>J593*(K593-K585)</f>
        <v>539.60399999999424</v>
      </c>
      <c r="AM593" s="67">
        <f t="shared" si="304"/>
        <v>147.71839999999577</v>
      </c>
      <c r="AN593" s="68">
        <f t="shared" si="357"/>
        <v>0</v>
      </c>
    </row>
    <row r="594" spans="1:44" x14ac:dyDescent="0.25">
      <c r="A594" s="58">
        <f t="shared" si="364"/>
        <v>45463</v>
      </c>
      <c r="B594" s="52" t="s">
        <v>80</v>
      </c>
      <c r="C594" s="5" t="s">
        <v>135</v>
      </c>
      <c r="D594" s="6" t="s">
        <v>145</v>
      </c>
      <c r="E594" s="59"/>
      <c r="F594" s="69">
        <v>349.28</v>
      </c>
      <c r="G594" s="61"/>
      <c r="H594" s="62"/>
      <c r="I594" s="59">
        <f t="shared" si="362"/>
        <v>0</v>
      </c>
      <c r="J594" s="69">
        <f t="shared" si="358"/>
        <v>349.28</v>
      </c>
      <c r="K594" s="7">
        <f t="shared" ref="K594:L594" si="366">K593</f>
        <v>927.92</v>
      </c>
      <c r="L594" s="7">
        <f t="shared" si="366"/>
        <v>37534.36</v>
      </c>
      <c r="M594" s="70">
        <f t="shared" si="361"/>
        <v>324103.89759999997</v>
      </c>
      <c r="N594" s="65">
        <f t="shared" si="359"/>
        <v>-21917.222000000067</v>
      </c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  <c r="AJ594" s="29"/>
      <c r="AK594" s="29"/>
      <c r="AL594" s="66">
        <f>J594*(K594-K585)</f>
        <v>1634.6303999999825</v>
      </c>
      <c r="AM594" s="67">
        <f t="shared" si="304"/>
        <v>-23551.852400000051</v>
      </c>
      <c r="AN594" s="68">
        <f t="shared" si="357"/>
        <v>0</v>
      </c>
    </row>
    <row r="595" spans="1:44" x14ac:dyDescent="0.25">
      <c r="A595" s="58">
        <f t="shared" si="364"/>
        <v>45463</v>
      </c>
      <c r="B595" s="52" t="s">
        <v>80</v>
      </c>
      <c r="C595" s="5" t="s">
        <v>135</v>
      </c>
      <c r="D595" s="6" t="s">
        <v>136</v>
      </c>
      <c r="E595" s="59">
        <v>0</v>
      </c>
      <c r="F595" s="69"/>
      <c r="G595" s="61"/>
      <c r="H595" s="62"/>
      <c r="I595" s="59">
        <f t="shared" si="362"/>
        <v>0</v>
      </c>
      <c r="J595" s="69">
        <f t="shared" si="358"/>
        <v>0</v>
      </c>
      <c r="K595" s="7">
        <f t="shared" ref="K595:L595" si="367">K594</f>
        <v>927.92</v>
      </c>
      <c r="L595" s="7">
        <f t="shared" si="367"/>
        <v>37534.36</v>
      </c>
      <c r="M595" s="70">
        <f t="shared" si="361"/>
        <v>0</v>
      </c>
      <c r="N595" s="65">
        <f t="shared" si="359"/>
        <v>0</v>
      </c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  <c r="AJ595" s="29"/>
      <c r="AK595" s="29"/>
      <c r="AL595" s="66">
        <f>J595*(K595-K586)</f>
        <v>0</v>
      </c>
      <c r="AM595" s="67">
        <f t="shared" si="304"/>
        <v>0</v>
      </c>
      <c r="AN595" s="68">
        <f t="shared" si="357"/>
        <v>0</v>
      </c>
    </row>
    <row r="596" spans="1:44" x14ac:dyDescent="0.25">
      <c r="A596" s="58">
        <f>A595</f>
        <v>45463</v>
      </c>
      <c r="B596" s="52" t="s">
        <v>80</v>
      </c>
      <c r="C596" s="5" t="s">
        <v>7</v>
      </c>
      <c r="D596" s="6" t="s">
        <v>157</v>
      </c>
      <c r="E596" s="59"/>
      <c r="F596" s="69">
        <v>939.28</v>
      </c>
      <c r="G596" s="61"/>
      <c r="H596" s="62"/>
      <c r="I596" s="59">
        <f>E596+G596</f>
        <v>0</v>
      </c>
      <c r="J596" s="69">
        <f t="shared" si="358"/>
        <v>939.28</v>
      </c>
      <c r="K596" s="7">
        <f t="shared" ref="K596:L596" si="368">K595</f>
        <v>927.92</v>
      </c>
      <c r="L596" s="7">
        <f t="shared" si="368"/>
        <v>37534.36</v>
      </c>
      <c r="M596" s="70">
        <f t="shared" si="361"/>
        <v>871576.69759999996</v>
      </c>
      <c r="N596" s="65">
        <f t="shared" si="359"/>
        <v>4395.8303999999771</v>
      </c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  <c r="AJ596" s="29"/>
      <c r="AK596" s="29"/>
      <c r="AL596" s="66">
        <f>J596*(K596-K587)</f>
        <v>4395.8303999999525</v>
      </c>
      <c r="AM596" s="67">
        <f t="shared" si="304"/>
        <v>2.4556356947869062E-11</v>
      </c>
      <c r="AN596" s="68">
        <f t="shared" si="357"/>
        <v>0</v>
      </c>
    </row>
    <row r="597" spans="1:44" x14ac:dyDescent="0.25">
      <c r="A597" s="58">
        <f>A591</f>
        <v>45463</v>
      </c>
      <c r="B597" s="52" t="s">
        <v>80</v>
      </c>
      <c r="C597" s="5" t="s">
        <v>142</v>
      </c>
      <c r="D597" s="6" t="s">
        <v>143</v>
      </c>
      <c r="E597" s="59"/>
      <c r="F597" s="69">
        <v>369.99</v>
      </c>
      <c r="G597" s="61"/>
      <c r="H597" s="62"/>
      <c r="I597" s="59">
        <f t="shared" ref="I597:I599" si="369">E597+G597</f>
        <v>0</v>
      </c>
      <c r="J597" s="69">
        <f t="shared" si="358"/>
        <v>369.99</v>
      </c>
      <c r="K597" s="7">
        <f t="shared" ref="K597:L597" si="370">K596</f>
        <v>927.92</v>
      </c>
      <c r="L597" s="7">
        <f t="shared" si="370"/>
        <v>37534.36</v>
      </c>
      <c r="M597" s="70">
        <f t="shared" si="361"/>
        <v>343321.12079999998</v>
      </c>
      <c r="N597" s="65">
        <f t="shared" si="359"/>
        <v>8655.8531999999541</v>
      </c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  <c r="AJ597" s="29"/>
      <c r="AK597" s="29"/>
      <c r="AL597" s="66">
        <f>J597*(K597-K588)</f>
        <v>1731.5531999999816</v>
      </c>
      <c r="AM597" s="67">
        <f t="shared" si="304"/>
        <v>6924.299999999972</v>
      </c>
      <c r="AN597" s="68">
        <f t="shared" si="357"/>
        <v>0</v>
      </c>
    </row>
    <row r="598" spans="1:44" x14ac:dyDescent="0.25">
      <c r="A598" s="72">
        <f>A596</f>
        <v>45463</v>
      </c>
      <c r="B598" s="53" t="s">
        <v>82</v>
      </c>
      <c r="C598" s="38" t="s">
        <v>81</v>
      </c>
      <c r="D598" s="39" t="s">
        <v>6</v>
      </c>
      <c r="E598" s="73">
        <f>366000+505000+10000050-66000-152000-60000-20000</f>
        <v>10573050</v>
      </c>
      <c r="F598" s="74"/>
      <c r="G598" s="73">
        <v>0</v>
      </c>
      <c r="H598" s="74"/>
      <c r="I598" s="73">
        <f t="shared" si="369"/>
        <v>10573050</v>
      </c>
      <c r="J598" s="74">
        <f t="shared" si="358"/>
        <v>0</v>
      </c>
      <c r="K598" s="40">
        <f t="shared" ref="K598:L598" si="371">K597</f>
        <v>927.92</v>
      </c>
      <c r="L598" s="40">
        <f t="shared" si="371"/>
        <v>37534.36</v>
      </c>
      <c r="M598" s="75">
        <f t="shared" si="361"/>
        <v>10573050</v>
      </c>
      <c r="N598" s="76">
        <f t="shared" si="359"/>
        <v>0</v>
      </c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  <c r="AG598" s="77"/>
      <c r="AH598" s="77"/>
      <c r="AI598" s="77"/>
      <c r="AJ598" s="77"/>
      <c r="AK598" s="77"/>
      <c r="AL598" s="78">
        <f>J598*(K598-K589)</f>
        <v>0</v>
      </c>
      <c r="AM598" s="79">
        <f t="shared" si="304"/>
        <v>0</v>
      </c>
      <c r="AN598" s="80">
        <f t="shared" si="357"/>
        <v>0</v>
      </c>
      <c r="AO598" s="81"/>
    </row>
    <row r="599" spans="1:44" x14ac:dyDescent="0.25">
      <c r="A599" s="58">
        <v>45470</v>
      </c>
      <c r="B599" s="52" t="s">
        <v>80</v>
      </c>
      <c r="C599" s="5" t="s">
        <v>5</v>
      </c>
      <c r="D599" s="6" t="s">
        <v>6</v>
      </c>
      <c r="E599" s="59">
        <v>12858797</v>
      </c>
      <c r="F599" s="69">
        <v>922.02</v>
      </c>
      <c r="G599" s="59"/>
      <c r="H599" s="69">
        <v>0.66</v>
      </c>
      <c r="I599" s="59">
        <f t="shared" si="369"/>
        <v>12858797</v>
      </c>
      <c r="J599" s="69">
        <f t="shared" si="358"/>
        <v>922.68</v>
      </c>
      <c r="K599" s="37">
        <f>VLOOKUP($A599+1,MarketData!$D:$ZZ,MATCH(K$1,MarketData!$D$1:$ZZ$1,0))</f>
        <v>951.02</v>
      </c>
      <c r="L599" s="37">
        <f>VLOOKUP($A599,MarketData!$D:$ZZ,MATCH(L$1,MarketData!$D$1:$ZZ$1,0))</f>
        <v>37560.61</v>
      </c>
      <c r="M599" s="70">
        <f t="shared" si="361"/>
        <v>13736284.1336</v>
      </c>
      <c r="N599" s="65">
        <f>M599-SUMIFS(Total,Cuenta,C599,Linea,D599,Fecha,INDEX(Fecha,MATCH(A599-1,Fecha,1)))</f>
        <v>1027976.9079999998</v>
      </c>
      <c r="O599" s="29">
        <v>2088803</v>
      </c>
      <c r="P599" s="29"/>
      <c r="Q599" s="29">
        <f>-956762-30859</f>
        <v>-987621</v>
      </c>
      <c r="R599" s="29"/>
      <c r="S599" s="29"/>
      <c r="T599" s="29"/>
      <c r="U599" s="29">
        <v>-95000</v>
      </c>
      <c r="V599" s="29">
        <f>-35000+63000</f>
        <v>28000</v>
      </c>
      <c r="W599" s="29"/>
      <c r="X599" s="29"/>
      <c r="Y599" s="29"/>
      <c r="Z599" s="29"/>
      <c r="AA599" s="29"/>
      <c r="AB599" s="29"/>
      <c r="AC599" s="29"/>
      <c r="AD599" s="29"/>
      <c r="AE599" s="29">
        <f>-12729-4990</f>
        <v>-17719</v>
      </c>
      <c r="AF599" s="29">
        <v>-21478</v>
      </c>
      <c r="AG599" s="29"/>
      <c r="AH599" s="29"/>
      <c r="AI599" s="29"/>
      <c r="AJ599" s="29"/>
      <c r="AK599" s="29"/>
      <c r="AL599" s="66">
        <f t="shared" ref="AL599" si="372">J599*(K599-K590)</f>
        <v>21313.908000000021</v>
      </c>
      <c r="AM599" s="67">
        <f t="shared" si="304"/>
        <v>0</v>
      </c>
      <c r="AN599" s="68">
        <f t="shared" ref="AN599:AN625" si="373">N599-SUM(O599:AM599)</f>
        <v>11677.999999999767</v>
      </c>
    </row>
    <row r="600" spans="1:44" x14ac:dyDescent="0.25">
      <c r="A600" s="58">
        <f>A599</f>
        <v>45470</v>
      </c>
      <c r="B600" s="52" t="s">
        <v>80</v>
      </c>
      <c r="C600" s="5" t="s">
        <v>5</v>
      </c>
      <c r="D600" s="6" t="s">
        <v>20</v>
      </c>
      <c r="E600" s="59">
        <v>9617536</v>
      </c>
      <c r="F600" s="69">
        <v>8000</v>
      </c>
      <c r="G600" s="61">
        <v>-10000000</v>
      </c>
      <c r="H600" s="62">
        <v>-8000</v>
      </c>
      <c r="I600" s="59">
        <f>E600+G600</f>
        <v>-382464</v>
      </c>
      <c r="J600" s="69">
        <f t="shared" ref="J600:J625" si="374">F600+H600</f>
        <v>0</v>
      </c>
      <c r="K600" s="7">
        <f>K599</f>
        <v>951.02</v>
      </c>
      <c r="L600" s="7">
        <f>L599</f>
        <v>37560.61</v>
      </c>
      <c r="M600" s="70">
        <f>I600+J600*K600</f>
        <v>-382464</v>
      </c>
      <c r="N600" s="65">
        <f t="shared" ref="N600:N608" si="375">M600-SUMIFS(Total,Cuenta,C600,Linea,D600,Fecha,INDEX(Fecha,MATCH(A600-1,Fecha,1)))</f>
        <v>348276.19999999995</v>
      </c>
      <c r="O600" s="29"/>
      <c r="P600" s="29"/>
      <c r="Q600" s="29">
        <f>956762+31.99*951</f>
        <v>987184.49</v>
      </c>
      <c r="R600" s="29"/>
      <c r="S600" s="29"/>
      <c r="T600" s="29"/>
      <c r="U600" s="29">
        <f>-20550-14456-10000-156316-95990</f>
        <v>-297312</v>
      </c>
      <c r="V600" s="29">
        <f>-10629-10629-3025-10629</f>
        <v>-34912</v>
      </c>
      <c r="W600" s="29"/>
      <c r="X600" s="29"/>
      <c r="Y600" s="29">
        <f>-24590-8400-41490</f>
        <v>-74480</v>
      </c>
      <c r="Z600" s="29">
        <f>-24980-26390-32340</f>
        <v>-83710</v>
      </c>
      <c r="AA600" s="29">
        <f>-3450-22700</f>
        <v>-26150</v>
      </c>
      <c r="AB600" s="29"/>
      <c r="AC600" s="29">
        <f>-9860-3714-6070-5507-3897-12512-11995-14775-5846-6300-15115-13337-7780-2641-5381</f>
        <v>-124730</v>
      </c>
      <c r="AD600" s="29"/>
      <c r="AE600" s="29">
        <f>-46-20*951</f>
        <v>-19066</v>
      </c>
      <c r="AF600" s="29"/>
      <c r="AG600" s="29"/>
      <c r="AH600" s="29">
        <f>-2*951</f>
        <v>-1902</v>
      </c>
      <c r="AI600" s="29"/>
      <c r="AJ600" s="29">
        <v>-7</v>
      </c>
      <c r="AK600" s="29"/>
      <c r="AL600" s="66">
        <f>J600*(K600-K592)</f>
        <v>0</v>
      </c>
      <c r="AM600" s="67">
        <f t="shared" si="304"/>
        <v>0</v>
      </c>
      <c r="AN600" s="68">
        <f t="shared" si="373"/>
        <v>23360.709999999963</v>
      </c>
    </row>
    <row r="601" spans="1:44" x14ac:dyDescent="0.25">
      <c r="A601" s="58">
        <f>A600</f>
        <v>45470</v>
      </c>
      <c r="B601" s="52" t="s">
        <v>80</v>
      </c>
      <c r="C601" s="5" t="s">
        <v>8</v>
      </c>
      <c r="D601" s="6" t="s">
        <v>140</v>
      </c>
      <c r="E601" s="59">
        <v>735453</v>
      </c>
      <c r="F601" s="69"/>
      <c r="G601" s="61"/>
      <c r="H601" s="62"/>
      <c r="I601" s="59">
        <f>E601+G601</f>
        <v>735453</v>
      </c>
      <c r="J601" s="69">
        <f t="shared" si="374"/>
        <v>0</v>
      </c>
      <c r="K601" s="7">
        <f t="shared" ref="K601:L601" si="376">K600</f>
        <v>951.02</v>
      </c>
      <c r="L601" s="7">
        <f t="shared" si="376"/>
        <v>37560.61</v>
      </c>
      <c r="M601" s="70">
        <f t="shared" ref="M601:M625" si="377">I601+J601*K601</f>
        <v>735453</v>
      </c>
      <c r="N601" s="65">
        <f t="shared" si="375"/>
        <v>4784</v>
      </c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  <c r="AJ601" s="29"/>
      <c r="AK601" s="29"/>
      <c r="AL601" s="66">
        <f>J601*(K601-K595)</f>
        <v>0</v>
      </c>
      <c r="AM601" s="67">
        <f t="shared" si="304"/>
        <v>4784</v>
      </c>
      <c r="AN601" s="68">
        <f t="shared" si="373"/>
        <v>0</v>
      </c>
      <c r="AR601" s="58"/>
    </row>
    <row r="602" spans="1:44" x14ac:dyDescent="0.25">
      <c r="A602" s="58">
        <f>A601</f>
        <v>45470</v>
      </c>
      <c r="B602" s="52" t="s">
        <v>80</v>
      </c>
      <c r="C602" s="5" t="s">
        <v>8</v>
      </c>
      <c r="D602" s="6" t="s">
        <v>133</v>
      </c>
      <c r="E602" s="59"/>
      <c r="F602" s="69">
        <v>224.76</v>
      </c>
      <c r="G602" s="61"/>
      <c r="H602" s="62"/>
      <c r="I602" s="59">
        <f t="shared" ref="I602:I605" si="378">E602+G602</f>
        <v>0</v>
      </c>
      <c r="J602" s="69">
        <f t="shared" si="374"/>
        <v>224.76</v>
      </c>
      <c r="K602" s="7">
        <f t="shared" ref="K602:L602" si="379">K601</f>
        <v>951.02</v>
      </c>
      <c r="L602" s="7">
        <f t="shared" si="379"/>
        <v>37560.61</v>
      </c>
      <c r="M602" s="70">
        <f t="shared" si="377"/>
        <v>213751.25519999999</v>
      </c>
      <c r="N602" s="65">
        <f t="shared" si="375"/>
        <v>5173.3975999999966</v>
      </c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  <c r="AJ602" s="29"/>
      <c r="AK602" s="29"/>
      <c r="AL602" s="66">
        <f>J602*(K602-K595)</f>
        <v>5191.9560000000047</v>
      </c>
      <c r="AM602" s="67">
        <f t="shared" si="304"/>
        <v>-18.558400000008078</v>
      </c>
      <c r="AN602" s="68">
        <f t="shared" si="373"/>
        <v>0</v>
      </c>
    </row>
    <row r="603" spans="1:44" x14ac:dyDescent="0.25">
      <c r="A603" s="58">
        <f t="shared" ref="A603:A605" si="380">A602</f>
        <v>45470</v>
      </c>
      <c r="B603" s="52" t="s">
        <v>80</v>
      </c>
      <c r="C603" s="5" t="s">
        <v>8</v>
      </c>
      <c r="D603" s="6" t="s">
        <v>134</v>
      </c>
      <c r="E603" s="59"/>
      <c r="F603" s="69">
        <v>110.7</v>
      </c>
      <c r="G603" s="61"/>
      <c r="H603" s="62"/>
      <c r="I603" s="59">
        <f t="shared" si="378"/>
        <v>0</v>
      </c>
      <c r="J603" s="69">
        <f t="shared" si="374"/>
        <v>110.7</v>
      </c>
      <c r="K603" s="7">
        <f t="shared" ref="K603:L603" si="381">K602</f>
        <v>951.02</v>
      </c>
      <c r="L603" s="7">
        <f t="shared" si="381"/>
        <v>37560.61</v>
      </c>
      <c r="M603" s="70">
        <f t="shared" si="377"/>
        <v>105277.914</v>
      </c>
      <c r="N603" s="65">
        <f t="shared" si="375"/>
        <v>-1711.2619999999879</v>
      </c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  <c r="AJ603" s="29"/>
      <c r="AK603" s="29"/>
      <c r="AL603" s="66">
        <f>J603*(K603-K595)</f>
        <v>2557.1700000000028</v>
      </c>
      <c r="AM603" s="67">
        <f t="shared" si="304"/>
        <v>-4268.4319999999907</v>
      </c>
      <c r="AN603" s="68">
        <f t="shared" si="373"/>
        <v>0</v>
      </c>
    </row>
    <row r="604" spans="1:44" x14ac:dyDescent="0.25">
      <c r="A604" s="58">
        <f t="shared" si="380"/>
        <v>45470</v>
      </c>
      <c r="B604" s="52" t="s">
        <v>80</v>
      </c>
      <c r="C604" s="5" t="s">
        <v>135</v>
      </c>
      <c r="D604" s="6" t="s">
        <v>145</v>
      </c>
      <c r="E604" s="59"/>
      <c r="F604" s="69">
        <v>387.16</v>
      </c>
      <c r="G604" s="61"/>
      <c r="H604" s="62"/>
      <c r="I604" s="59">
        <f t="shared" si="378"/>
        <v>0</v>
      </c>
      <c r="J604" s="69">
        <f t="shared" si="374"/>
        <v>387.16</v>
      </c>
      <c r="K604" s="7">
        <f t="shared" ref="K604:L604" si="382">K603</f>
        <v>951.02</v>
      </c>
      <c r="L604" s="7">
        <f t="shared" si="382"/>
        <v>37560.61</v>
      </c>
      <c r="M604" s="70">
        <f t="shared" si="377"/>
        <v>368196.9032</v>
      </c>
      <c r="N604" s="65">
        <f t="shared" si="375"/>
        <v>44093.005600000033</v>
      </c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  <c r="AJ604" s="29"/>
      <c r="AK604" s="29"/>
      <c r="AL604" s="66">
        <f>J604*(K604-K595)</f>
        <v>8943.3960000000097</v>
      </c>
      <c r="AM604" s="67">
        <f t="shared" ref="AM604:AM608" si="383">(N604-AL604-Q604)*AND(ISNUMBER(MATCH($C604, $AQ:$AQ, 0)), ISNUMBER(MATCH($D604, $AR:$AR, 0)))</f>
        <v>35149.609600000025</v>
      </c>
      <c r="AN604" s="68">
        <f t="shared" si="373"/>
        <v>0</v>
      </c>
    </row>
    <row r="605" spans="1:44" x14ac:dyDescent="0.25">
      <c r="A605" s="58">
        <f t="shared" si="380"/>
        <v>45470</v>
      </c>
      <c r="B605" s="52" t="s">
        <v>80</v>
      </c>
      <c r="C605" s="5" t="s">
        <v>135</v>
      </c>
      <c r="D605" s="6" t="s">
        <v>136</v>
      </c>
      <c r="E605" s="59">
        <v>0</v>
      </c>
      <c r="F605" s="69"/>
      <c r="G605" s="61"/>
      <c r="H605" s="62"/>
      <c r="I605" s="59">
        <f t="shared" si="378"/>
        <v>0</v>
      </c>
      <c r="J605" s="69">
        <f t="shared" si="374"/>
        <v>0</v>
      </c>
      <c r="K605" s="7">
        <f t="shared" ref="K605:L605" si="384">K604</f>
        <v>951.02</v>
      </c>
      <c r="L605" s="7">
        <f t="shared" si="384"/>
        <v>37560.61</v>
      </c>
      <c r="M605" s="70">
        <f t="shared" si="377"/>
        <v>0</v>
      </c>
      <c r="N605" s="65">
        <f t="shared" si="375"/>
        <v>0</v>
      </c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  <c r="AJ605" s="29"/>
      <c r="AK605" s="29"/>
      <c r="AL605" s="66">
        <f>J605*(K605-K596)</f>
        <v>0</v>
      </c>
      <c r="AM605" s="67">
        <f t="shared" si="383"/>
        <v>0</v>
      </c>
      <c r="AN605" s="68">
        <f t="shared" si="373"/>
        <v>0</v>
      </c>
    </row>
    <row r="606" spans="1:44" x14ac:dyDescent="0.25">
      <c r="A606" s="58">
        <f>A605</f>
        <v>45470</v>
      </c>
      <c r="B606" s="52" t="s">
        <v>80</v>
      </c>
      <c r="C606" s="5" t="s">
        <v>7</v>
      </c>
      <c r="D606" s="6" t="s">
        <v>157</v>
      </c>
      <c r="E606" s="59"/>
      <c r="F606" s="69">
        <v>939.28</v>
      </c>
      <c r="G606" s="61"/>
      <c r="H606" s="62"/>
      <c r="I606" s="59">
        <f>E606+G606</f>
        <v>0</v>
      </c>
      <c r="J606" s="69">
        <f t="shared" si="374"/>
        <v>939.28</v>
      </c>
      <c r="K606" s="7">
        <f t="shared" ref="K606:L606" si="385">K605</f>
        <v>951.02</v>
      </c>
      <c r="L606" s="7">
        <f t="shared" si="385"/>
        <v>37560.61</v>
      </c>
      <c r="M606" s="70">
        <f t="shared" si="377"/>
        <v>893274.06559999997</v>
      </c>
      <c r="N606" s="65">
        <f t="shared" si="375"/>
        <v>21697.368000000017</v>
      </c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  <c r="AJ606" s="29"/>
      <c r="AK606" s="29"/>
      <c r="AL606" s="66">
        <f>J606*(K606-K597)</f>
        <v>21697.36800000002</v>
      </c>
      <c r="AM606" s="67">
        <f t="shared" si="383"/>
        <v>-3.637978807091713E-12</v>
      </c>
      <c r="AN606" s="68">
        <f t="shared" si="373"/>
        <v>0</v>
      </c>
    </row>
    <row r="607" spans="1:44" x14ac:dyDescent="0.25">
      <c r="A607" s="58">
        <f>A601</f>
        <v>45470</v>
      </c>
      <c r="B607" s="52" t="s">
        <v>80</v>
      </c>
      <c r="C607" s="5" t="s">
        <v>142</v>
      </c>
      <c r="D607" s="6" t="s">
        <v>143</v>
      </c>
      <c r="E607" s="59"/>
      <c r="F607" s="69">
        <v>376.54</v>
      </c>
      <c r="G607" s="61"/>
      <c r="H607" s="62"/>
      <c r="I607" s="59">
        <f t="shared" ref="I607:I625" si="386">E607+G607</f>
        <v>0</v>
      </c>
      <c r="J607" s="69">
        <f t="shared" si="374"/>
        <v>376.54</v>
      </c>
      <c r="K607" s="7">
        <f t="shared" ref="K607:L607" si="387">K606</f>
        <v>951.02</v>
      </c>
      <c r="L607" s="7">
        <f t="shared" si="387"/>
        <v>37560.61</v>
      </c>
      <c r="M607" s="70">
        <f t="shared" si="377"/>
        <v>358097.07079999999</v>
      </c>
      <c r="N607" s="65">
        <f t="shared" si="375"/>
        <v>14775.950000000012</v>
      </c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  <c r="AJ607" s="29"/>
      <c r="AK607" s="29"/>
      <c r="AL607" s="66">
        <f>J607*(K607-K598)</f>
        <v>8698.0740000000096</v>
      </c>
      <c r="AM607" s="67">
        <f t="shared" si="383"/>
        <v>6077.876000000002</v>
      </c>
      <c r="AN607" s="68">
        <f t="shared" si="373"/>
        <v>0</v>
      </c>
    </row>
    <row r="608" spans="1:44" x14ac:dyDescent="0.25">
      <c r="A608" s="72">
        <f>A606</f>
        <v>45470</v>
      </c>
      <c r="B608" s="53" t="s">
        <v>82</v>
      </c>
      <c r="C608" s="38" t="s">
        <v>81</v>
      </c>
      <c r="D608" s="39" t="s">
        <v>6</v>
      </c>
      <c r="E608" s="73">
        <f>366000+505000+10000050-66000-152000-60000-20000</f>
        <v>10573050</v>
      </c>
      <c r="F608" s="74"/>
      <c r="G608" s="73">
        <v>0</v>
      </c>
      <c r="H608" s="74"/>
      <c r="I608" s="73">
        <f t="shared" si="386"/>
        <v>10573050</v>
      </c>
      <c r="J608" s="74">
        <f t="shared" si="374"/>
        <v>0</v>
      </c>
      <c r="K608" s="40">
        <f t="shared" ref="K608:L608" si="388">K607</f>
        <v>951.02</v>
      </c>
      <c r="L608" s="40">
        <f t="shared" si="388"/>
        <v>37560.61</v>
      </c>
      <c r="M608" s="75">
        <f t="shared" si="377"/>
        <v>10573050</v>
      </c>
      <c r="N608" s="76">
        <f t="shared" si="375"/>
        <v>0</v>
      </c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  <c r="AG608" s="77"/>
      <c r="AH608" s="77"/>
      <c r="AI608" s="77"/>
      <c r="AJ608" s="77"/>
      <c r="AK608" s="77"/>
      <c r="AL608" s="78">
        <f>J608*(K608-K599)</f>
        <v>0</v>
      </c>
      <c r="AM608" s="79">
        <f t="shared" si="383"/>
        <v>0</v>
      </c>
      <c r="AN608" s="80">
        <f t="shared" si="373"/>
        <v>0</v>
      </c>
      <c r="AO608" s="81"/>
    </row>
    <row r="609" spans="1:44" x14ac:dyDescent="0.25">
      <c r="A609" s="58">
        <v>45530</v>
      </c>
      <c r="B609" s="52" t="s">
        <v>80</v>
      </c>
      <c r="C609" s="5" t="s">
        <v>5</v>
      </c>
      <c r="D609" s="6" t="s">
        <v>6</v>
      </c>
      <c r="E609" s="59">
        <v>1045153</v>
      </c>
      <c r="F609" s="69">
        <v>0</v>
      </c>
      <c r="G609" s="59"/>
      <c r="H609" s="69">
        <v>0.66</v>
      </c>
      <c r="I609" s="59">
        <f t="shared" si="386"/>
        <v>1045153</v>
      </c>
      <c r="J609" s="69">
        <f t="shared" si="374"/>
        <v>0.66</v>
      </c>
      <c r="K609" s="37">
        <f>VLOOKUP($A609+1,MarketData!$D:$ZZ,MATCH(K$1,MarketData!$D$1:$ZZ$1,0))</f>
        <v>907.35</v>
      </c>
      <c r="L609" s="37">
        <f>VLOOKUP($A609,MarketData!$D:$ZZ,MATCH(L$1,MarketData!$D$1:$ZZ$1,0))</f>
        <v>37712.019999999997</v>
      </c>
      <c r="M609" s="70">
        <f t="shared" si="377"/>
        <v>1045751.851</v>
      </c>
      <c r="N609" s="65">
        <f t="shared" ref="N609:N625" si="389">M609-SUMIFS(Total,Cuenta,C609,Linea,D609,Fecha,INDEX(Fecha,MATCH(A609-1,Fecha,1)))</f>
        <v>-12690532.282600001</v>
      </c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  <c r="AJ609" s="29"/>
      <c r="AK609" s="29"/>
      <c r="AL609" s="66"/>
      <c r="AM609" s="67"/>
      <c r="AN609" s="68">
        <f t="shared" si="373"/>
        <v>-12690532.282600001</v>
      </c>
    </row>
    <row r="610" spans="1:44" x14ac:dyDescent="0.25">
      <c r="A610" s="58">
        <f>A609</f>
        <v>45530</v>
      </c>
      <c r="B610" s="52" t="s">
        <v>80</v>
      </c>
      <c r="C610" s="5" t="s">
        <v>5</v>
      </c>
      <c r="D610" s="6" t="s">
        <v>20</v>
      </c>
      <c r="E610" s="59">
        <v>9990830</v>
      </c>
      <c r="F610" s="69">
        <v>7980</v>
      </c>
      <c r="G610" s="61">
        <v>-10000000</v>
      </c>
      <c r="H610" s="62">
        <v>-8000</v>
      </c>
      <c r="I610" s="59">
        <f t="shared" si="386"/>
        <v>-9170</v>
      </c>
      <c r="J610" s="69">
        <f t="shared" si="374"/>
        <v>-20</v>
      </c>
      <c r="K610" s="7">
        <f>K609</f>
        <v>907.35</v>
      </c>
      <c r="L610" s="7">
        <f>L609</f>
        <v>37712.019999999997</v>
      </c>
      <c r="M610" s="70">
        <f t="shared" si="377"/>
        <v>-27317</v>
      </c>
      <c r="N610" s="65">
        <f t="shared" si="389"/>
        <v>355147</v>
      </c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  <c r="AJ610" s="29"/>
      <c r="AK610" s="29"/>
      <c r="AL610" s="66"/>
      <c r="AM610" s="67"/>
      <c r="AN610" s="68">
        <f t="shared" si="373"/>
        <v>355147</v>
      </c>
    </row>
    <row r="611" spans="1:44" x14ac:dyDescent="0.25">
      <c r="A611" s="58">
        <f t="shared" ref="A611:A625" si="390">A610</f>
        <v>45530</v>
      </c>
      <c r="B611" s="52" t="s">
        <v>80</v>
      </c>
      <c r="C611" s="5" t="s">
        <v>8</v>
      </c>
      <c r="D611" s="6" t="s">
        <v>141</v>
      </c>
      <c r="E611" s="59">
        <v>6074829</v>
      </c>
      <c r="F611" s="69"/>
      <c r="G611" s="61"/>
      <c r="H611" s="62"/>
      <c r="I611" s="59">
        <f t="shared" si="386"/>
        <v>6074829</v>
      </c>
      <c r="J611" s="69">
        <f t="shared" si="374"/>
        <v>0</v>
      </c>
      <c r="K611" s="7">
        <f t="shared" ref="K611:L611" si="391">K608</f>
        <v>951.02</v>
      </c>
      <c r="L611" s="7">
        <f t="shared" si="391"/>
        <v>37560.61</v>
      </c>
      <c r="M611" s="70">
        <f t="shared" si="377"/>
        <v>6074829</v>
      </c>
      <c r="N611" s="65">
        <f t="shared" si="389"/>
        <v>6074829</v>
      </c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  <c r="AJ611" s="29"/>
      <c r="AK611" s="29"/>
      <c r="AL611" s="66"/>
      <c r="AM611" s="67"/>
      <c r="AN611" s="68">
        <f t="shared" si="373"/>
        <v>6074829</v>
      </c>
      <c r="AR611" s="58"/>
    </row>
    <row r="612" spans="1:44" x14ac:dyDescent="0.25">
      <c r="A612" s="58">
        <f>A610</f>
        <v>45530</v>
      </c>
      <c r="B612" s="52" t="s">
        <v>80</v>
      </c>
      <c r="C612" s="5" t="s">
        <v>8</v>
      </c>
      <c r="D612" s="6" t="s">
        <v>139</v>
      </c>
      <c r="E612" s="59">
        <v>2416306</v>
      </c>
      <c r="F612" s="69"/>
      <c r="G612" s="61"/>
      <c r="H612" s="62"/>
      <c r="I612" s="59">
        <f t="shared" si="386"/>
        <v>2416306</v>
      </c>
      <c r="J612" s="69">
        <f t="shared" si="374"/>
        <v>0</v>
      </c>
      <c r="K612" s="7">
        <f t="shared" ref="K612:L614" si="392">K608</f>
        <v>951.02</v>
      </c>
      <c r="L612" s="7">
        <f t="shared" si="392"/>
        <v>37560.61</v>
      </c>
      <c r="M612" s="70">
        <f t="shared" si="377"/>
        <v>2416306</v>
      </c>
      <c r="N612" s="65">
        <f t="shared" si="389"/>
        <v>2416306</v>
      </c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  <c r="AJ612" s="29"/>
      <c r="AK612" s="29"/>
      <c r="AL612" s="66"/>
      <c r="AM612" s="67"/>
      <c r="AN612" s="68">
        <f t="shared" si="373"/>
        <v>2416306</v>
      </c>
      <c r="AR612" s="58"/>
    </row>
    <row r="613" spans="1:44" x14ac:dyDescent="0.25">
      <c r="A613" s="58">
        <f>A611</f>
        <v>45530</v>
      </c>
      <c r="B613" s="52" t="s">
        <v>80</v>
      </c>
      <c r="C613" s="5" t="s">
        <v>8</v>
      </c>
      <c r="D613" s="6" t="s">
        <v>154</v>
      </c>
      <c r="E613" s="59">
        <v>2454334</v>
      </c>
      <c r="F613" s="69"/>
      <c r="G613" s="61"/>
      <c r="H613" s="62"/>
      <c r="I613" s="59">
        <f t="shared" si="386"/>
        <v>2454334</v>
      </c>
      <c r="J613" s="69">
        <f t="shared" si="374"/>
        <v>0</v>
      </c>
      <c r="K613" s="7">
        <f t="shared" si="392"/>
        <v>907.35</v>
      </c>
      <c r="L613" s="7">
        <f t="shared" si="392"/>
        <v>37712.019999999997</v>
      </c>
      <c r="M613" s="70">
        <f t="shared" si="377"/>
        <v>2454334</v>
      </c>
      <c r="N613" s="65">
        <f t="shared" si="389"/>
        <v>2454334</v>
      </c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  <c r="AJ613" s="29"/>
      <c r="AK613" s="29"/>
      <c r="AL613" s="66"/>
      <c r="AM613" s="67"/>
      <c r="AN613" s="68">
        <f t="shared" si="373"/>
        <v>2454334</v>
      </c>
      <c r="AR613" s="58"/>
    </row>
    <row r="614" spans="1:44" x14ac:dyDescent="0.25">
      <c r="A614" s="58">
        <f t="shared" si="390"/>
        <v>45530</v>
      </c>
      <c r="B614" s="52" t="s">
        <v>80</v>
      </c>
      <c r="C614" s="5" t="s">
        <v>8</v>
      </c>
      <c r="D614" s="6" t="s">
        <v>140</v>
      </c>
      <c r="E614" s="59">
        <v>730228</v>
      </c>
      <c r="F614" s="69"/>
      <c r="G614" s="61"/>
      <c r="H614" s="62"/>
      <c r="I614" s="59">
        <f t="shared" si="386"/>
        <v>730228</v>
      </c>
      <c r="J614" s="69">
        <f t="shared" si="374"/>
        <v>0</v>
      </c>
      <c r="K614" s="7">
        <f t="shared" si="392"/>
        <v>907.35</v>
      </c>
      <c r="L614" s="7">
        <f t="shared" si="392"/>
        <v>37712.019999999997</v>
      </c>
      <c r="M614" s="70">
        <f t="shared" si="377"/>
        <v>730228</v>
      </c>
      <c r="N614" s="65">
        <f t="shared" si="389"/>
        <v>-5225</v>
      </c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  <c r="AJ614" s="29"/>
      <c r="AK614" s="29"/>
      <c r="AL614" s="66"/>
      <c r="AM614" s="67"/>
      <c r="AN614" s="68">
        <f t="shared" si="373"/>
        <v>-5225</v>
      </c>
      <c r="AR614" s="58"/>
    </row>
    <row r="615" spans="1:44" x14ac:dyDescent="0.25">
      <c r="A615" s="58">
        <f t="shared" si="390"/>
        <v>45530</v>
      </c>
      <c r="B615" s="52" t="s">
        <v>80</v>
      </c>
      <c r="C615" s="5" t="s">
        <v>8</v>
      </c>
      <c r="D615" s="6" t="s">
        <v>133</v>
      </c>
      <c r="E615" s="59"/>
      <c r="F615" s="69">
        <v>233.06</v>
      </c>
      <c r="G615" s="61"/>
      <c r="H615" s="62"/>
      <c r="I615" s="59">
        <f t="shared" si="386"/>
        <v>0</v>
      </c>
      <c r="J615" s="69">
        <f t="shared" si="374"/>
        <v>233.06</v>
      </c>
      <c r="K615" s="7">
        <f t="shared" ref="K615:L615" si="393">K614</f>
        <v>907.35</v>
      </c>
      <c r="L615" s="7">
        <f t="shared" si="393"/>
        <v>37712.019999999997</v>
      </c>
      <c r="M615" s="70">
        <f t="shared" si="377"/>
        <v>211466.99100000001</v>
      </c>
      <c r="N615" s="65">
        <f t="shared" si="389"/>
        <v>-2284.264199999976</v>
      </c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  <c r="AJ615" s="29"/>
      <c r="AK615" s="29"/>
      <c r="AL615" s="66"/>
      <c r="AM615" s="67"/>
      <c r="AN615" s="68">
        <f t="shared" si="373"/>
        <v>-2284.264199999976</v>
      </c>
    </row>
    <row r="616" spans="1:44" x14ac:dyDescent="0.25">
      <c r="A616" s="58">
        <f t="shared" si="390"/>
        <v>45530</v>
      </c>
      <c r="B616" s="52" t="s">
        <v>80</v>
      </c>
      <c r="C616" s="5" t="s">
        <v>8</v>
      </c>
      <c r="D616" s="6" t="s">
        <v>134</v>
      </c>
      <c r="E616" s="59"/>
      <c r="F616" s="69">
        <v>111.31</v>
      </c>
      <c r="G616" s="61"/>
      <c r="H616" s="62"/>
      <c r="I616" s="59">
        <f t="shared" si="386"/>
        <v>0</v>
      </c>
      <c r="J616" s="69">
        <f t="shared" si="374"/>
        <v>111.31</v>
      </c>
      <c r="K616" s="7">
        <f t="shared" ref="K616:L616" si="394">K615</f>
        <v>907.35</v>
      </c>
      <c r="L616" s="7">
        <f t="shared" si="394"/>
        <v>37712.019999999997</v>
      </c>
      <c r="M616" s="70">
        <f t="shared" si="377"/>
        <v>100997.12850000001</v>
      </c>
      <c r="N616" s="65">
        <f t="shared" si="389"/>
        <v>-4280.7854999999981</v>
      </c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  <c r="AJ616" s="29"/>
      <c r="AK616" s="29"/>
      <c r="AL616" s="66"/>
      <c r="AM616" s="67"/>
      <c r="AN616" s="68">
        <f t="shared" si="373"/>
        <v>-4280.7854999999981</v>
      </c>
    </row>
    <row r="617" spans="1:44" x14ac:dyDescent="0.25">
      <c r="A617" s="58">
        <f t="shared" si="390"/>
        <v>45530</v>
      </c>
      <c r="B617" s="52" t="s">
        <v>80</v>
      </c>
      <c r="C617" s="5" t="s">
        <v>135</v>
      </c>
      <c r="D617" s="6" t="s">
        <v>141</v>
      </c>
      <c r="E617" s="59"/>
      <c r="F617" s="69">
        <v>0</v>
      </c>
      <c r="G617" s="61"/>
      <c r="H617" s="62"/>
      <c r="I617" s="59">
        <f t="shared" si="386"/>
        <v>0</v>
      </c>
      <c r="J617" s="69">
        <f t="shared" si="374"/>
        <v>0</v>
      </c>
      <c r="K617" s="7">
        <f t="shared" ref="K617:L618" si="395">K615</f>
        <v>907.35</v>
      </c>
      <c r="L617" s="7">
        <f t="shared" si="395"/>
        <v>37712.019999999997</v>
      </c>
      <c r="M617" s="70">
        <f t="shared" si="377"/>
        <v>0</v>
      </c>
      <c r="N617" s="65">
        <f t="shared" si="389"/>
        <v>0</v>
      </c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  <c r="AJ617" s="29"/>
      <c r="AK617" s="29"/>
      <c r="AL617" s="66"/>
      <c r="AM617" s="67"/>
      <c r="AN617" s="68">
        <f t="shared" si="373"/>
        <v>0</v>
      </c>
    </row>
    <row r="618" spans="1:44" x14ac:dyDescent="0.25">
      <c r="A618" s="58">
        <f t="shared" si="390"/>
        <v>45530</v>
      </c>
      <c r="B618" s="52" t="s">
        <v>80</v>
      </c>
      <c r="C618" s="5" t="s">
        <v>135</v>
      </c>
      <c r="D618" s="6" t="s">
        <v>145</v>
      </c>
      <c r="E618" s="59"/>
      <c r="F618" s="69">
        <v>504.07</v>
      </c>
      <c r="G618" s="61"/>
      <c r="H618" s="62"/>
      <c r="I618" s="59">
        <f t="shared" si="386"/>
        <v>0</v>
      </c>
      <c r="J618" s="69">
        <f t="shared" si="374"/>
        <v>504.07</v>
      </c>
      <c r="K618" s="7">
        <f t="shared" si="395"/>
        <v>907.35</v>
      </c>
      <c r="L618" s="7">
        <f t="shared" si="395"/>
        <v>37712.019999999997</v>
      </c>
      <c r="M618" s="70">
        <f t="shared" si="377"/>
        <v>457367.91450000001</v>
      </c>
      <c r="N618" s="65">
        <f t="shared" si="389"/>
        <v>89171.011300000013</v>
      </c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  <c r="AJ618" s="29"/>
      <c r="AK618" s="29"/>
      <c r="AL618" s="66"/>
      <c r="AM618" s="67"/>
      <c r="AN618" s="68">
        <f t="shared" si="373"/>
        <v>89171.011300000013</v>
      </c>
    </row>
    <row r="619" spans="1:44" x14ac:dyDescent="0.25">
      <c r="A619" s="58">
        <f t="shared" ref="A619:A624" si="396">A617</f>
        <v>45530</v>
      </c>
      <c r="B619" s="52" t="s">
        <v>80</v>
      </c>
      <c r="C619" s="5" t="s">
        <v>135</v>
      </c>
      <c r="D619" s="6" t="s">
        <v>155</v>
      </c>
      <c r="E619" s="59"/>
      <c r="F619" s="69">
        <v>279.32</v>
      </c>
      <c r="G619" s="61"/>
      <c r="H619" s="62"/>
      <c r="I619" s="59">
        <f t="shared" si="386"/>
        <v>0</v>
      </c>
      <c r="J619" s="69">
        <f t="shared" si="374"/>
        <v>279.32</v>
      </c>
      <c r="K619" s="7">
        <f t="shared" ref="K619:L620" si="397">K617</f>
        <v>907.35</v>
      </c>
      <c r="L619" s="7">
        <f t="shared" si="397"/>
        <v>37712.019999999997</v>
      </c>
      <c r="M619" s="70">
        <f t="shared" si="377"/>
        <v>253441.00200000001</v>
      </c>
      <c r="N619" s="65">
        <f t="shared" si="389"/>
        <v>253441.00200000001</v>
      </c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  <c r="AJ619" s="29"/>
      <c r="AK619" s="29"/>
      <c r="AL619" s="66"/>
      <c r="AM619" s="67"/>
      <c r="AN619" s="68">
        <f t="shared" si="373"/>
        <v>253441.00200000001</v>
      </c>
    </row>
    <row r="620" spans="1:44" x14ac:dyDescent="0.25">
      <c r="A620" s="58">
        <f t="shared" si="396"/>
        <v>45530</v>
      </c>
      <c r="B620" s="52" t="s">
        <v>80</v>
      </c>
      <c r="C620" s="5" t="s">
        <v>135</v>
      </c>
      <c r="D620" s="6" t="s">
        <v>158</v>
      </c>
      <c r="E620" s="59">
        <v>499543</v>
      </c>
      <c r="F620" s="69"/>
      <c r="G620" s="61"/>
      <c r="H620" s="62"/>
      <c r="I620" s="59">
        <f t="shared" si="386"/>
        <v>499543</v>
      </c>
      <c r="J620" s="69">
        <f t="shared" si="374"/>
        <v>0</v>
      </c>
      <c r="K620" s="7">
        <f t="shared" si="397"/>
        <v>907.35</v>
      </c>
      <c r="L620" s="7">
        <f t="shared" si="397"/>
        <v>37712.019999999997</v>
      </c>
      <c r="M620" s="70">
        <f t="shared" si="377"/>
        <v>499543</v>
      </c>
      <c r="N620" s="65">
        <f t="shared" si="389"/>
        <v>499543</v>
      </c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  <c r="AJ620" s="29"/>
      <c r="AK620" s="29"/>
      <c r="AL620" s="66"/>
      <c r="AM620" s="67"/>
      <c r="AN620" s="68">
        <f t="shared" si="373"/>
        <v>499543</v>
      </c>
    </row>
    <row r="621" spans="1:44" x14ac:dyDescent="0.25">
      <c r="A621" s="58">
        <f t="shared" si="396"/>
        <v>45530</v>
      </c>
      <c r="B621" s="52" t="s">
        <v>80</v>
      </c>
      <c r="C621" s="5" t="s">
        <v>7</v>
      </c>
      <c r="D621" s="6" t="s">
        <v>156</v>
      </c>
      <c r="E621" s="59"/>
      <c r="F621" s="69">
        <v>1072.76</v>
      </c>
      <c r="G621" s="61"/>
      <c r="H621" s="62"/>
      <c r="I621" s="59">
        <f t="shared" ref="I621" si="398">E621+G621</f>
        <v>0</v>
      </c>
      <c r="J621" s="69">
        <f t="shared" ref="J621" si="399">F621+H621</f>
        <v>1072.76</v>
      </c>
      <c r="K621" s="7">
        <f>K619</f>
        <v>907.35</v>
      </c>
      <c r="L621" s="7">
        <f>L619</f>
        <v>37712.019999999997</v>
      </c>
      <c r="M621" s="70">
        <f t="shared" ref="M621" si="400">I621+J621*K621</f>
        <v>973368.78599999996</v>
      </c>
      <c r="N621" s="65">
        <f t="shared" si="389"/>
        <v>973368.78599999996</v>
      </c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  <c r="AJ621" s="29"/>
      <c r="AK621" s="29"/>
      <c r="AL621" s="66"/>
      <c r="AM621" s="67"/>
      <c r="AN621" s="68">
        <f t="shared" ref="AN621" si="401">N621-SUM(O621:AM621)</f>
        <v>973368.78599999996</v>
      </c>
    </row>
    <row r="622" spans="1:44" x14ac:dyDescent="0.25">
      <c r="A622" s="58">
        <f t="shared" si="396"/>
        <v>45530</v>
      </c>
      <c r="B622" s="52" t="s">
        <v>80</v>
      </c>
      <c r="C622" s="5" t="s">
        <v>7</v>
      </c>
      <c r="D622" s="6" t="s">
        <v>157</v>
      </c>
      <c r="E622" s="59"/>
      <c r="F622" s="69">
        <v>0</v>
      </c>
      <c r="G622" s="61"/>
      <c r="H622" s="62"/>
      <c r="I622" s="59">
        <f t="shared" si="386"/>
        <v>0</v>
      </c>
      <c r="J622" s="69">
        <f t="shared" si="374"/>
        <v>0</v>
      </c>
      <c r="K622" s="7">
        <f>K620</f>
        <v>907.35</v>
      </c>
      <c r="L622" s="7">
        <f>L620</f>
        <v>37712.019999999997</v>
      </c>
      <c r="M622" s="70">
        <f t="shared" si="377"/>
        <v>0</v>
      </c>
      <c r="N622" s="65">
        <f t="shared" si="389"/>
        <v>-893274.06559999997</v>
      </c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  <c r="AJ622" s="29"/>
      <c r="AK622" s="29"/>
      <c r="AL622" s="66"/>
      <c r="AM622" s="67"/>
      <c r="AN622" s="68">
        <f t="shared" si="373"/>
        <v>-893274.06559999997</v>
      </c>
    </row>
    <row r="623" spans="1:44" x14ac:dyDescent="0.25">
      <c r="A623" s="58">
        <f t="shared" si="396"/>
        <v>45530</v>
      </c>
      <c r="B623" s="52" t="s">
        <v>80</v>
      </c>
      <c r="C623" s="5" t="s">
        <v>142</v>
      </c>
      <c r="D623" s="6" t="s">
        <v>2</v>
      </c>
      <c r="E623" s="59"/>
      <c r="F623" s="69">
        <v>395.81</v>
      </c>
      <c r="G623" s="61"/>
      <c r="H623" s="62"/>
      <c r="I623" s="59">
        <f t="shared" ref="I623" si="402">E623+G623</f>
        <v>0</v>
      </c>
      <c r="J623" s="69">
        <f t="shared" ref="J623" si="403">F623+H623</f>
        <v>395.81</v>
      </c>
      <c r="K623" s="7">
        <f t="shared" ref="K623:L624" si="404">K621</f>
        <v>907.35</v>
      </c>
      <c r="L623" s="7">
        <f t="shared" si="404"/>
        <v>37712.019999999997</v>
      </c>
      <c r="M623" s="70">
        <f t="shared" ref="M623" si="405">I623+J623*K623</f>
        <v>359138.2035</v>
      </c>
      <c r="N623" s="65">
        <f t="shared" si="389"/>
        <v>359138.2035</v>
      </c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  <c r="AJ623" s="29"/>
      <c r="AK623" s="29"/>
      <c r="AL623" s="66"/>
      <c r="AM623" s="67"/>
      <c r="AN623" s="68">
        <f t="shared" ref="AN623" si="406">N623-SUM(O623:AM623)</f>
        <v>359138.2035</v>
      </c>
    </row>
    <row r="624" spans="1:44" x14ac:dyDescent="0.25">
      <c r="A624" s="58">
        <f t="shared" si="396"/>
        <v>45530</v>
      </c>
      <c r="B624" s="52" t="s">
        <v>80</v>
      </c>
      <c r="C624" s="5" t="s">
        <v>142</v>
      </c>
      <c r="D624" s="6" t="s">
        <v>143</v>
      </c>
      <c r="E624" s="59"/>
      <c r="F624" s="69">
        <v>0</v>
      </c>
      <c r="G624" s="61"/>
      <c r="H624" s="62"/>
      <c r="I624" s="59">
        <f t="shared" si="386"/>
        <v>0</v>
      </c>
      <c r="J624" s="69">
        <f t="shared" si="374"/>
        <v>0</v>
      </c>
      <c r="K624" s="7">
        <f t="shared" si="404"/>
        <v>907.35</v>
      </c>
      <c r="L624" s="7">
        <f t="shared" si="404"/>
        <v>37712.019999999997</v>
      </c>
      <c r="M624" s="70">
        <f t="shared" si="377"/>
        <v>0</v>
      </c>
      <c r="N624" s="65">
        <f t="shared" si="389"/>
        <v>-358097.07079999999</v>
      </c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  <c r="AJ624" s="29"/>
      <c r="AK624" s="29"/>
      <c r="AL624" s="66"/>
      <c r="AM624" s="67"/>
      <c r="AN624" s="68">
        <f t="shared" si="373"/>
        <v>-358097.07079999999</v>
      </c>
    </row>
    <row r="625" spans="1:44" x14ac:dyDescent="0.25">
      <c r="A625" s="72">
        <f t="shared" si="390"/>
        <v>45530</v>
      </c>
      <c r="B625" s="53" t="s">
        <v>82</v>
      </c>
      <c r="C625" s="38" t="s">
        <v>81</v>
      </c>
      <c r="D625" s="39" t="s">
        <v>6</v>
      </c>
      <c r="E625" s="73">
        <f>366000+505000+10000050-66000-152000-60000-20000-500000</f>
        <v>10073050</v>
      </c>
      <c r="F625" s="74"/>
      <c r="G625" s="73">
        <v>0</v>
      </c>
      <c r="H625" s="74"/>
      <c r="I625" s="73">
        <f t="shared" si="386"/>
        <v>10073050</v>
      </c>
      <c r="J625" s="74">
        <f t="shared" si="374"/>
        <v>0</v>
      </c>
      <c r="K625" s="40">
        <f t="shared" ref="K625:L625" si="407">K624</f>
        <v>907.35</v>
      </c>
      <c r="L625" s="40">
        <f t="shared" si="407"/>
        <v>37712.019999999997</v>
      </c>
      <c r="M625" s="75">
        <f t="shared" si="377"/>
        <v>10073050</v>
      </c>
      <c r="N625" s="76">
        <f t="shared" si="389"/>
        <v>-500000</v>
      </c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  <c r="AG625" s="77"/>
      <c r="AH625" s="77"/>
      <c r="AI625" s="77"/>
      <c r="AJ625" s="77"/>
      <c r="AK625" s="77"/>
      <c r="AL625" s="78"/>
      <c r="AM625" s="79"/>
      <c r="AN625" s="80">
        <f t="shared" si="373"/>
        <v>-500000</v>
      </c>
      <c r="AO625" s="81"/>
    </row>
    <row r="626" spans="1:44" x14ac:dyDescent="0.25">
      <c r="A626" s="58">
        <v>45549</v>
      </c>
      <c r="B626" s="52" t="s">
        <v>80</v>
      </c>
      <c r="C626" s="5" t="s">
        <v>5</v>
      </c>
      <c r="D626" s="6" t="s">
        <v>6</v>
      </c>
      <c r="E626" s="59">
        <v>1051012</v>
      </c>
      <c r="F626" s="69">
        <v>0</v>
      </c>
      <c r="G626" s="59"/>
      <c r="H626" s="69">
        <v>0.66</v>
      </c>
      <c r="I626" s="59">
        <f t="shared" ref="I626:I642" si="408">E626+G626</f>
        <v>1051012</v>
      </c>
      <c r="J626" s="69">
        <f t="shared" ref="J626:J642" si="409">F626+H626</f>
        <v>0.66</v>
      </c>
      <c r="K626" s="37">
        <f>VLOOKUP($A626+1,MarketData!$D:$ZZ,MATCH(K$1,MarketData!$D$1:$ZZ$1,0))</f>
        <v>933.57</v>
      </c>
      <c r="L626" s="37">
        <f>VLOOKUP($A626,MarketData!$D:$ZZ,MATCH(L$1,MarketData!$D$1:$ZZ$1,0))</f>
        <v>37849.9</v>
      </c>
      <c r="M626" s="70">
        <f t="shared" ref="M626:M642" si="410">I626+J626*K626</f>
        <v>1051628.1562000001</v>
      </c>
      <c r="N626" s="65">
        <f t="shared" ref="N626:N642" si="411">M626-SUMIFS(Total,Cuenta,C626,Linea,D626,Fecha,INDEX(Fecha,MATCH(A626-1,Fecha,1)))</f>
        <v>5876.3052000000607</v>
      </c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  <c r="AJ626" s="29"/>
      <c r="AK626" s="29"/>
      <c r="AL626" s="66"/>
      <c r="AM626" s="67"/>
      <c r="AN626" s="68">
        <f t="shared" ref="AN626:AN637" si="412">N626-SUM(O626:AM626)</f>
        <v>5876.3052000000607</v>
      </c>
    </row>
    <row r="627" spans="1:44" x14ac:dyDescent="0.25">
      <c r="A627" s="58">
        <f>A626</f>
        <v>45549</v>
      </c>
      <c r="B627" s="52" t="s">
        <v>80</v>
      </c>
      <c r="C627" s="5" t="s">
        <v>5</v>
      </c>
      <c r="D627" s="6" t="s">
        <v>20</v>
      </c>
      <c r="E627" s="59">
        <v>9928832</v>
      </c>
      <c r="F627" s="69">
        <v>7990</v>
      </c>
      <c r="G627" s="61">
        <v>-10000000</v>
      </c>
      <c r="H627" s="62">
        <v>-8000</v>
      </c>
      <c r="I627" s="59">
        <f t="shared" si="408"/>
        <v>-71168</v>
      </c>
      <c r="J627" s="69">
        <f t="shared" si="409"/>
        <v>-10</v>
      </c>
      <c r="K627" s="7">
        <f>K626</f>
        <v>933.57</v>
      </c>
      <c r="L627" s="7">
        <f>L626</f>
        <v>37849.9</v>
      </c>
      <c r="M627" s="70">
        <f t="shared" si="410"/>
        <v>-80503.7</v>
      </c>
      <c r="N627" s="65">
        <f t="shared" si="411"/>
        <v>-53186.7</v>
      </c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  <c r="AJ627" s="29"/>
      <c r="AK627" s="29"/>
      <c r="AL627" s="66"/>
      <c r="AM627" s="67"/>
      <c r="AN627" s="68">
        <f t="shared" si="412"/>
        <v>-53186.7</v>
      </c>
    </row>
    <row r="628" spans="1:44" x14ac:dyDescent="0.25">
      <c r="A628" s="58">
        <f t="shared" ref="A628:A642" si="413">A627</f>
        <v>45549</v>
      </c>
      <c r="B628" s="52" t="s">
        <v>80</v>
      </c>
      <c r="C628" s="5" t="s">
        <v>8</v>
      </c>
      <c r="D628" s="6" t="s">
        <v>141</v>
      </c>
      <c r="E628" s="59">
        <v>6153732</v>
      </c>
      <c r="F628" s="69"/>
      <c r="G628" s="61"/>
      <c r="H628" s="62"/>
      <c r="I628" s="59">
        <f t="shared" si="408"/>
        <v>6153732</v>
      </c>
      <c r="J628" s="69">
        <f t="shared" si="409"/>
        <v>0</v>
      </c>
      <c r="K628" s="7">
        <f t="shared" ref="K628:L628" si="414">K625</f>
        <v>907.35</v>
      </c>
      <c r="L628" s="7">
        <f t="shared" si="414"/>
        <v>37712.019999999997</v>
      </c>
      <c r="M628" s="70">
        <f t="shared" si="410"/>
        <v>6153732</v>
      </c>
      <c r="N628" s="65">
        <f t="shared" si="411"/>
        <v>78903</v>
      </c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  <c r="AJ628" s="29"/>
      <c r="AK628" s="29"/>
      <c r="AL628" s="66"/>
      <c r="AM628" s="67"/>
      <c r="AN628" s="68">
        <f t="shared" si="412"/>
        <v>78903</v>
      </c>
      <c r="AR628" s="58"/>
    </row>
    <row r="629" spans="1:44" x14ac:dyDescent="0.25">
      <c r="A629" s="58">
        <f>A627</f>
        <v>45549</v>
      </c>
      <c r="B629" s="52" t="s">
        <v>80</v>
      </c>
      <c r="C629" s="5" t="s">
        <v>8</v>
      </c>
      <c r="D629" s="6" t="s">
        <v>139</v>
      </c>
      <c r="E629" s="59">
        <v>2446672</v>
      </c>
      <c r="F629" s="69"/>
      <c r="G629" s="61"/>
      <c r="H629" s="62"/>
      <c r="I629" s="59">
        <f t="shared" si="408"/>
        <v>2446672</v>
      </c>
      <c r="J629" s="69">
        <f t="shared" si="409"/>
        <v>0</v>
      </c>
      <c r="K629" s="7">
        <f t="shared" ref="K629:L629" si="415">K625</f>
        <v>907.35</v>
      </c>
      <c r="L629" s="7">
        <f t="shared" si="415"/>
        <v>37712.019999999997</v>
      </c>
      <c r="M629" s="70">
        <f t="shared" si="410"/>
        <v>2446672</v>
      </c>
      <c r="N629" s="65">
        <f t="shared" si="411"/>
        <v>30366</v>
      </c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  <c r="AJ629" s="29"/>
      <c r="AK629" s="29"/>
      <c r="AL629" s="66"/>
      <c r="AM629" s="67"/>
      <c r="AN629" s="68">
        <f t="shared" si="412"/>
        <v>30366</v>
      </c>
      <c r="AR629" s="58"/>
    </row>
    <row r="630" spans="1:44" x14ac:dyDescent="0.25">
      <c r="A630" s="58">
        <f>A628</f>
        <v>45549</v>
      </c>
      <c r="B630" s="52" t="s">
        <v>80</v>
      </c>
      <c r="C630" s="5" t="s">
        <v>8</v>
      </c>
      <c r="D630" s="6" t="s">
        <v>154</v>
      </c>
      <c r="E630" s="59">
        <v>2488420</v>
      </c>
      <c r="F630" s="69"/>
      <c r="G630" s="61"/>
      <c r="H630" s="62"/>
      <c r="I630" s="59">
        <f t="shared" si="408"/>
        <v>2488420</v>
      </c>
      <c r="J630" s="69">
        <f t="shared" si="409"/>
        <v>0</v>
      </c>
      <c r="K630" s="7">
        <f t="shared" ref="K630:L630" si="416">K626</f>
        <v>933.57</v>
      </c>
      <c r="L630" s="7">
        <f t="shared" si="416"/>
        <v>37849.9</v>
      </c>
      <c r="M630" s="70">
        <f t="shared" si="410"/>
        <v>2488420</v>
      </c>
      <c r="N630" s="65">
        <f t="shared" si="411"/>
        <v>34086</v>
      </c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  <c r="AJ630" s="29"/>
      <c r="AK630" s="29"/>
      <c r="AL630" s="66"/>
      <c r="AM630" s="67"/>
      <c r="AN630" s="68">
        <f t="shared" si="412"/>
        <v>34086</v>
      </c>
      <c r="AR630" s="58"/>
    </row>
    <row r="631" spans="1:44" x14ac:dyDescent="0.25">
      <c r="A631" s="58">
        <f t="shared" si="413"/>
        <v>45549</v>
      </c>
      <c r="B631" s="52" t="s">
        <v>80</v>
      </c>
      <c r="C631" s="5" t="s">
        <v>8</v>
      </c>
      <c r="D631" s="6" t="s">
        <v>140</v>
      </c>
      <c r="E631" s="59">
        <v>740872</v>
      </c>
      <c r="F631" s="69"/>
      <c r="G631" s="61"/>
      <c r="H631" s="62"/>
      <c r="I631" s="59">
        <f t="shared" si="408"/>
        <v>740872</v>
      </c>
      <c r="J631" s="69">
        <f t="shared" si="409"/>
        <v>0</v>
      </c>
      <c r="K631" s="7">
        <f t="shared" ref="K631:L631" si="417">K627</f>
        <v>933.57</v>
      </c>
      <c r="L631" s="7">
        <f t="shared" si="417"/>
        <v>37849.9</v>
      </c>
      <c r="M631" s="70">
        <f t="shared" si="410"/>
        <v>740872</v>
      </c>
      <c r="N631" s="65">
        <f t="shared" si="411"/>
        <v>10644</v>
      </c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  <c r="AJ631" s="29"/>
      <c r="AK631" s="29"/>
      <c r="AL631" s="66"/>
      <c r="AM631" s="67"/>
      <c r="AN631" s="68">
        <f t="shared" si="412"/>
        <v>10644</v>
      </c>
      <c r="AR631" s="58"/>
    </row>
    <row r="632" spans="1:44" x14ac:dyDescent="0.25">
      <c r="A632" s="58">
        <f t="shared" si="413"/>
        <v>45549</v>
      </c>
      <c r="B632" s="52" t="s">
        <v>80</v>
      </c>
      <c r="C632" s="5" t="s">
        <v>8</v>
      </c>
      <c r="D632" s="6" t="s">
        <v>133</v>
      </c>
      <c r="E632" s="59"/>
      <c r="F632" s="69">
        <v>232.54</v>
      </c>
      <c r="G632" s="61"/>
      <c r="H632" s="62"/>
      <c r="I632" s="59">
        <f t="shared" si="408"/>
        <v>0</v>
      </c>
      <c r="J632" s="69">
        <f t="shared" si="409"/>
        <v>232.54</v>
      </c>
      <c r="K632" s="7">
        <f t="shared" ref="K632:L632" si="418">K631</f>
        <v>933.57</v>
      </c>
      <c r="L632" s="7">
        <f t="shared" si="418"/>
        <v>37849.9</v>
      </c>
      <c r="M632" s="70">
        <f t="shared" si="410"/>
        <v>217092.36780000001</v>
      </c>
      <c r="N632" s="65">
        <f t="shared" si="411"/>
        <v>5625.3767999999982</v>
      </c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  <c r="AJ632" s="29"/>
      <c r="AK632" s="29"/>
      <c r="AL632" s="66"/>
      <c r="AM632" s="67"/>
      <c r="AN632" s="68">
        <f t="shared" si="412"/>
        <v>5625.3767999999982</v>
      </c>
    </row>
    <row r="633" spans="1:44" x14ac:dyDescent="0.25">
      <c r="A633" s="58">
        <f t="shared" si="413"/>
        <v>45549</v>
      </c>
      <c r="B633" s="52" t="s">
        <v>80</v>
      </c>
      <c r="C633" s="5" t="s">
        <v>8</v>
      </c>
      <c r="D633" s="6" t="s">
        <v>134</v>
      </c>
      <c r="E633" s="59"/>
      <c r="F633" s="69">
        <v>109.17</v>
      </c>
      <c r="G633" s="61"/>
      <c r="H633" s="62"/>
      <c r="I633" s="59">
        <f t="shared" si="408"/>
        <v>0</v>
      </c>
      <c r="J633" s="69">
        <f t="shared" si="409"/>
        <v>109.17</v>
      </c>
      <c r="K633" s="7">
        <f t="shared" ref="K633:L633" si="419">K632</f>
        <v>933.57</v>
      </c>
      <c r="L633" s="7">
        <f t="shared" si="419"/>
        <v>37849.9</v>
      </c>
      <c r="M633" s="70">
        <f t="shared" si="410"/>
        <v>101917.83690000001</v>
      </c>
      <c r="N633" s="65">
        <f t="shared" si="411"/>
        <v>920.70840000000317</v>
      </c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  <c r="AJ633" s="29"/>
      <c r="AK633" s="29"/>
      <c r="AL633" s="66"/>
      <c r="AM633" s="67"/>
      <c r="AN633" s="68">
        <f t="shared" si="412"/>
        <v>920.70840000000317</v>
      </c>
    </row>
    <row r="634" spans="1:44" x14ac:dyDescent="0.25">
      <c r="A634" s="58">
        <f t="shared" si="413"/>
        <v>45549</v>
      </c>
      <c r="B634" s="52" t="s">
        <v>80</v>
      </c>
      <c r="C634" s="5" t="s">
        <v>135</v>
      </c>
      <c r="D634" s="6" t="s">
        <v>141</v>
      </c>
      <c r="E634" s="59"/>
      <c r="F634" s="69">
        <v>2.4900000000000002</v>
      </c>
      <c r="G634" s="61"/>
      <c r="H634" s="62"/>
      <c r="I634" s="59">
        <f t="shared" si="408"/>
        <v>0</v>
      </c>
      <c r="J634" s="69">
        <f t="shared" si="409"/>
        <v>2.4900000000000002</v>
      </c>
      <c r="K634" s="7">
        <f t="shared" ref="K634:L634" si="420">K632</f>
        <v>933.57</v>
      </c>
      <c r="L634" s="7">
        <f t="shared" si="420"/>
        <v>37849.9</v>
      </c>
      <c r="M634" s="70">
        <f t="shared" si="410"/>
        <v>2324.5893000000005</v>
      </c>
      <c r="N634" s="65">
        <f t="shared" si="411"/>
        <v>2324.5893000000005</v>
      </c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  <c r="AJ634" s="29"/>
      <c r="AK634" s="29"/>
      <c r="AL634" s="66"/>
      <c r="AM634" s="67"/>
      <c r="AN634" s="68">
        <f t="shared" si="412"/>
        <v>2324.5893000000005</v>
      </c>
    </row>
    <row r="635" spans="1:44" x14ac:dyDescent="0.25">
      <c r="A635" s="58">
        <f t="shared" si="413"/>
        <v>45549</v>
      </c>
      <c r="B635" s="52" t="s">
        <v>80</v>
      </c>
      <c r="C635" s="5" t="s">
        <v>135</v>
      </c>
      <c r="D635" s="6" t="s">
        <v>145</v>
      </c>
      <c r="E635" s="59"/>
      <c r="F635" s="69">
        <v>511.25</v>
      </c>
      <c r="G635" s="61"/>
      <c r="H635" s="62"/>
      <c r="I635" s="59">
        <f t="shared" si="408"/>
        <v>0</v>
      </c>
      <c r="J635" s="69">
        <f t="shared" si="409"/>
        <v>511.25</v>
      </c>
      <c r="K635" s="7">
        <f t="shared" ref="K635:L635" si="421">K633</f>
        <v>933.57</v>
      </c>
      <c r="L635" s="7">
        <f t="shared" si="421"/>
        <v>37849.9</v>
      </c>
      <c r="M635" s="70">
        <f t="shared" si="410"/>
        <v>477287.66250000003</v>
      </c>
      <c r="N635" s="65">
        <f t="shared" si="411"/>
        <v>19919.748000000021</v>
      </c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  <c r="AJ635" s="29"/>
      <c r="AK635" s="29"/>
      <c r="AL635" s="66"/>
      <c r="AM635" s="67"/>
      <c r="AN635" s="68">
        <f t="shared" si="412"/>
        <v>19919.748000000021</v>
      </c>
    </row>
    <row r="636" spans="1:44" x14ac:dyDescent="0.25">
      <c r="A636" s="58">
        <f t="shared" ref="A636:A641" si="422">A634</f>
        <v>45549</v>
      </c>
      <c r="B636" s="52" t="s">
        <v>80</v>
      </c>
      <c r="C636" s="5" t="s">
        <v>135</v>
      </c>
      <c r="D636" s="6" t="s">
        <v>155</v>
      </c>
      <c r="E636" s="59"/>
      <c r="F636" s="69">
        <v>279.95999999999998</v>
      </c>
      <c r="G636" s="61"/>
      <c r="H636" s="62"/>
      <c r="I636" s="59">
        <f t="shared" si="408"/>
        <v>0</v>
      </c>
      <c r="J636" s="69">
        <f t="shared" si="409"/>
        <v>279.95999999999998</v>
      </c>
      <c r="K636" s="7">
        <f t="shared" ref="K636:L636" si="423">K634</f>
        <v>933.57</v>
      </c>
      <c r="L636" s="7">
        <f t="shared" si="423"/>
        <v>37849.9</v>
      </c>
      <c r="M636" s="70">
        <f t="shared" si="410"/>
        <v>261362.25719999999</v>
      </c>
      <c r="N636" s="65">
        <f t="shared" si="411"/>
        <v>7921.2551999999851</v>
      </c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  <c r="AJ636" s="29"/>
      <c r="AK636" s="29"/>
      <c r="AL636" s="66"/>
      <c r="AM636" s="67"/>
      <c r="AN636" s="68">
        <f t="shared" si="412"/>
        <v>7921.2551999999851</v>
      </c>
    </row>
    <row r="637" spans="1:44" x14ac:dyDescent="0.25">
      <c r="A637" s="58">
        <f t="shared" si="422"/>
        <v>45549</v>
      </c>
      <c r="B637" s="52" t="s">
        <v>80</v>
      </c>
      <c r="C637" s="5" t="s">
        <v>135</v>
      </c>
      <c r="D637" s="6" t="s">
        <v>158</v>
      </c>
      <c r="E637" s="59">
        <v>504538</v>
      </c>
      <c r="F637" s="69"/>
      <c r="G637" s="61"/>
      <c r="H637" s="62"/>
      <c r="I637" s="59">
        <f t="shared" si="408"/>
        <v>504538</v>
      </c>
      <c r="J637" s="69">
        <f t="shared" si="409"/>
        <v>0</v>
      </c>
      <c r="K637" s="7">
        <f t="shared" ref="K637:L637" si="424">K635</f>
        <v>933.57</v>
      </c>
      <c r="L637" s="7">
        <f t="shared" si="424"/>
        <v>37849.9</v>
      </c>
      <c r="M637" s="70">
        <f t="shared" si="410"/>
        <v>504538</v>
      </c>
      <c r="N637" s="65">
        <f t="shared" si="411"/>
        <v>4995</v>
      </c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  <c r="AJ637" s="29"/>
      <c r="AK637" s="29"/>
      <c r="AL637" s="66"/>
      <c r="AM637" s="67"/>
      <c r="AN637" s="68">
        <f t="shared" si="412"/>
        <v>4995</v>
      </c>
    </row>
    <row r="638" spans="1:44" x14ac:dyDescent="0.25">
      <c r="A638" s="58">
        <f t="shared" si="422"/>
        <v>45549</v>
      </c>
      <c r="B638" s="52" t="s">
        <v>80</v>
      </c>
      <c r="C638" s="5" t="s">
        <v>7</v>
      </c>
      <c r="D638" s="6" t="s">
        <v>156</v>
      </c>
      <c r="E638" s="59"/>
      <c r="F638" s="69">
        <v>532.99</v>
      </c>
      <c r="G638" s="61"/>
      <c r="H638" s="62"/>
      <c r="I638" s="59">
        <f t="shared" si="408"/>
        <v>0</v>
      </c>
      <c r="J638" s="69">
        <f t="shared" si="409"/>
        <v>532.99</v>
      </c>
      <c r="K638" s="7">
        <f>K636</f>
        <v>933.57</v>
      </c>
      <c r="L638" s="7">
        <f>L636</f>
        <v>37849.9</v>
      </c>
      <c r="M638" s="70">
        <f t="shared" si="410"/>
        <v>497583.47430000006</v>
      </c>
      <c r="N638" s="65">
        <f t="shared" si="411"/>
        <v>-475785.3116999999</v>
      </c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  <c r="AJ638" s="29"/>
      <c r="AK638" s="29"/>
      <c r="AL638" s="66"/>
      <c r="AM638" s="67"/>
      <c r="AN638" s="68">
        <f t="shared" ref="AN638" si="425">N638-SUM(O638:AM638)</f>
        <v>-475785.3116999999</v>
      </c>
    </row>
    <row r="639" spans="1:44" x14ac:dyDescent="0.25">
      <c r="A639" s="58">
        <f t="shared" si="422"/>
        <v>45549</v>
      </c>
      <c r="B639" s="52" t="s">
        <v>80</v>
      </c>
      <c r="C639" s="5" t="s">
        <v>7</v>
      </c>
      <c r="D639" s="6" t="s">
        <v>157</v>
      </c>
      <c r="E639" s="59"/>
      <c r="F639" s="69">
        <v>0</v>
      </c>
      <c r="G639" s="61"/>
      <c r="H639" s="62"/>
      <c r="I639" s="59">
        <f t="shared" si="408"/>
        <v>0</v>
      </c>
      <c r="J639" s="69">
        <f t="shared" si="409"/>
        <v>0</v>
      </c>
      <c r="K639" s="7">
        <f>K637</f>
        <v>933.57</v>
      </c>
      <c r="L639" s="7">
        <f>L637</f>
        <v>37849.9</v>
      </c>
      <c r="M639" s="70">
        <f t="shared" si="410"/>
        <v>0</v>
      </c>
      <c r="N639" s="65">
        <f t="shared" si="411"/>
        <v>0</v>
      </c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  <c r="AJ639" s="29"/>
      <c r="AK639" s="29"/>
      <c r="AL639" s="66"/>
      <c r="AM639" s="67"/>
      <c r="AN639" s="68">
        <f t="shared" ref="AN639" si="426">N639-SUM(O639:AM639)</f>
        <v>0</v>
      </c>
    </row>
    <row r="640" spans="1:44" x14ac:dyDescent="0.25">
      <c r="A640" s="58">
        <f t="shared" si="422"/>
        <v>45549</v>
      </c>
      <c r="B640" s="52" t="s">
        <v>80</v>
      </c>
      <c r="C640" s="5" t="s">
        <v>142</v>
      </c>
      <c r="D640" s="6" t="s">
        <v>2</v>
      </c>
      <c r="E640" s="59"/>
      <c r="F640" s="69">
        <v>154.79</v>
      </c>
      <c r="G640" s="61"/>
      <c r="H640" s="62"/>
      <c r="I640" s="59">
        <f t="shared" si="408"/>
        <v>0</v>
      </c>
      <c r="J640" s="69">
        <f t="shared" si="409"/>
        <v>154.79</v>
      </c>
      <c r="K640" s="7">
        <f t="shared" ref="K640:L640" si="427">K638</f>
        <v>933.57</v>
      </c>
      <c r="L640" s="7">
        <f t="shared" si="427"/>
        <v>37849.9</v>
      </c>
      <c r="M640" s="70">
        <f t="shared" si="410"/>
        <v>144507.3003</v>
      </c>
      <c r="N640" s="65">
        <f t="shared" si="411"/>
        <v>-214630.9032</v>
      </c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  <c r="AJ640" s="29"/>
      <c r="AK640" s="29"/>
      <c r="AL640" s="66"/>
      <c r="AM640" s="67"/>
      <c r="AN640" s="68">
        <f t="shared" ref="AN640" si="428">N640-SUM(O640:AM640)</f>
        <v>-214630.9032</v>
      </c>
    </row>
    <row r="641" spans="1:41" x14ac:dyDescent="0.25">
      <c r="A641" s="58">
        <f t="shared" si="422"/>
        <v>45549</v>
      </c>
      <c r="B641" s="52" t="s">
        <v>80</v>
      </c>
      <c r="C641" s="5" t="s">
        <v>142</v>
      </c>
      <c r="D641" s="6" t="s">
        <v>143</v>
      </c>
      <c r="E641" s="59"/>
      <c r="F641" s="69">
        <v>0</v>
      </c>
      <c r="G641" s="61"/>
      <c r="H641" s="62"/>
      <c r="I641" s="59">
        <f t="shared" si="408"/>
        <v>0</v>
      </c>
      <c r="J641" s="69">
        <f t="shared" si="409"/>
        <v>0</v>
      </c>
      <c r="K641" s="7">
        <f t="shared" ref="K641:L641" si="429">K639</f>
        <v>933.57</v>
      </c>
      <c r="L641" s="7">
        <f t="shared" si="429"/>
        <v>37849.9</v>
      </c>
      <c r="M641" s="70">
        <f t="shared" si="410"/>
        <v>0</v>
      </c>
      <c r="N641" s="65">
        <f t="shared" si="411"/>
        <v>0</v>
      </c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  <c r="AJ641" s="29"/>
      <c r="AK641" s="29"/>
      <c r="AL641" s="66"/>
      <c r="AM641" s="67"/>
      <c r="AN641" s="68">
        <f t="shared" ref="AN641:AN642" si="430">N641-SUM(O641:AM641)</f>
        <v>0</v>
      </c>
    </row>
    <row r="642" spans="1:41" x14ac:dyDescent="0.25">
      <c r="A642" s="72">
        <f t="shared" si="413"/>
        <v>45549</v>
      </c>
      <c r="B642" s="53" t="s">
        <v>82</v>
      </c>
      <c r="C642" s="38" t="s">
        <v>81</v>
      </c>
      <c r="D642" s="39" t="s">
        <v>6</v>
      </c>
      <c r="E642" s="73">
        <f>366000+505000+10000050-66000-152000-60000-20000-500000</f>
        <v>10073050</v>
      </c>
      <c r="F642" s="74"/>
      <c r="G642" s="73">
        <v>0</v>
      </c>
      <c r="H642" s="74"/>
      <c r="I642" s="73">
        <f t="shared" si="408"/>
        <v>10073050</v>
      </c>
      <c r="J642" s="74">
        <f t="shared" si="409"/>
        <v>0</v>
      </c>
      <c r="K642" s="40">
        <f t="shared" ref="K642:L642" si="431">K641</f>
        <v>933.57</v>
      </c>
      <c r="L642" s="40">
        <f t="shared" si="431"/>
        <v>37849.9</v>
      </c>
      <c r="M642" s="75">
        <f t="shared" si="410"/>
        <v>10073050</v>
      </c>
      <c r="N642" s="76">
        <f t="shared" si="411"/>
        <v>0</v>
      </c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  <c r="AG642" s="77"/>
      <c r="AH642" s="77"/>
      <c r="AI642" s="77"/>
      <c r="AJ642" s="77"/>
      <c r="AK642" s="77"/>
      <c r="AL642" s="78"/>
      <c r="AM642" s="79"/>
      <c r="AN642" s="80">
        <f t="shared" si="430"/>
        <v>0</v>
      </c>
      <c r="AO642" s="81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E7175-2DC9-4096-AF37-5E01AA8D7ECB}">
  <sheetPr codeName="Sheet1">
    <tabColor theme="8" tint="-0.249977111117893"/>
  </sheetPr>
  <dimension ref="A1:V6955"/>
  <sheetViews>
    <sheetView showGridLines="0" topLeftCell="A182" zoomScale="70" zoomScaleNormal="70" workbookViewId="0">
      <selection activeCell="F234" sqref="F234"/>
    </sheetView>
  </sheetViews>
  <sheetFormatPr defaultRowHeight="15" x14ac:dyDescent="0.25"/>
  <cols>
    <col min="1" max="1" width="10.7109375" bestFit="1" customWidth="1"/>
    <col min="2" max="2" width="12.85546875" bestFit="1" customWidth="1"/>
    <col min="4" max="4" width="13.140625" style="26" bestFit="1" customWidth="1"/>
    <col min="5" max="5" width="12" style="28" bestFit="1" customWidth="1"/>
    <col min="6" max="6" width="15.42578125" style="123" bestFit="1" customWidth="1"/>
    <col min="7" max="7" width="6.42578125" style="28" bestFit="1" customWidth="1"/>
    <col min="8" max="8" width="11" style="11" bestFit="1" customWidth="1"/>
    <col min="9" max="9" width="12.85546875" style="28" bestFit="1" customWidth="1"/>
    <col min="10" max="10" width="12.5703125" style="28" bestFit="1" customWidth="1"/>
    <col min="11" max="11" width="11" style="11" bestFit="1" customWidth="1"/>
    <col min="12" max="12" width="11.7109375" style="11" bestFit="1" customWidth="1"/>
    <col min="13" max="13" width="12.85546875" style="11" bestFit="1" customWidth="1"/>
    <col min="14" max="14" width="12" style="28" bestFit="1" customWidth="1"/>
    <col min="15" max="15" width="15.42578125" style="28" bestFit="1" customWidth="1"/>
    <col min="16" max="16" width="5.7109375" style="9" bestFit="1" customWidth="1"/>
    <col min="17" max="17" width="16.42578125" style="9" bestFit="1" customWidth="1"/>
    <col min="18" max="18" width="12" style="9" customWidth="1"/>
    <col min="19" max="19" width="12" customWidth="1"/>
    <col min="20" max="20" width="13.140625" style="26" bestFit="1" customWidth="1"/>
    <col min="21" max="21" width="13.140625" style="1" bestFit="1" customWidth="1"/>
    <col min="22" max="22" width="12" style="9" customWidth="1"/>
  </cols>
  <sheetData>
    <row r="1" spans="1:22" x14ac:dyDescent="0.25">
      <c r="A1" s="10" t="s">
        <v>21</v>
      </c>
      <c r="B1" s="8">
        <v>45323</v>
      </c>
      <c r="D1" s="25" t="s">
        <v>23</v>
      </c>
      <c r="E1" s="27" t="s">
        <v>56</v>
      </c>
      <c r="F1" s="122" t="s">
        <v>55</v>
      </c>
      <c r="G1" s="27" t="s">
        <v>54</v>
      </c>
      <c r="H1" s="24"/>
      <c r="I1" s="27"/>
      <c r="J1" s="27"/>
      <c r="K1" s="24"/>
      <c r="L1" s="24"/>
      <c r="M1" s="24"/>
      <c r="N1" s="27"/>
      <c r="O1" s="27"/>
      <c r="P1" s="2"/>
      <c r="Q1" s="2"/>
      <c r="R1" s="2"/>
      <c r="S1" s="2"/>
      <c r="T1" s="25"/>
      <c r="U1" s="121"/>
      <c r="V1" s="2"/>
    </row>
    <row r="2" spans="1:22" x14ac:dyDescent="0.25">
      <c r="A2" s="10" t="s">
        <v>22</v>
      </c>
      <c r="B2" s="8">
        <f ca="1">TODAY()+5</f>
        <v>45559</v>
      </c>
      <c r="D2" s="26">
        <v>45323</v>
      </c>
      <c r="E2" s="28">
        <v>36727.1</v>
      </c>
      <c r="F2" s="123">
        <v>932.26</v>
      </c>
      <c r="G2" s="28">
        <v>7.25</v>
      </c>
      <c r="S2" s="1"/>
    </row>
    <row r="3" spans="1:22" x14ac:dyDescent="0.25">
      <c r="D3" s="26">
        <v>45324</v>
      </c>
      <c r="E3" s="28">
        <v>36721.160000000003</v>
      </c>
      <c r="F3" s="123">
        <v>936.01</v>
      </c>
      <c r="G3" s="28">
        <v>7.25</v>
      </c>
      <c r="S3" s="1"/>
    </row>
    <row r="4" spans="1:22" x14ac:dyDescent="0.25">
      <c r="D4" s="26">
        <v>45325</v>
      </c>
      <c r="E4" s="28">
        <v>36715.22</v>
      </c>
      <c r="F4" s="123">
        <v>936.01</v>
      </c>
      <c r="G4" s="28">
        <v>7.25</v>
      </c>
      <c r="S4" s="1"/>
    </row>
    <row r="5" spans="1:22" x14ac:dyDescent="0.25">
      <c r="D5" s="26">
        <v>45326</v>
      </c>
      <c r="E5" s="28">
        <v>36709.29</v>
      </c>
      <c r="F5" s="123">
        <v>936.01</v>
      </c>
      <c r="G5" s="28">
        <v>7.25</v>
      </c>
      <c r="N5" s="11"/>
      <c r="O5" s="11"/>
      <c r="P5" s="11"/>
      <c r="Q5" s="11"/>
      <c r="R5" s="11"/>
      <c r="S5" s="11"/>
    </row>
    <row r="6" spans="1:22" x14ac:dyDescent="0.25">
      <c r="A6" s="1"/>
      <c r="D6" s="26">
        <v>45327</v>
      </c>
      <c r="E6" s="28">
        <v>36703.35</v>
      </c>
      <c r="F6" s="123">
        <v>943.84</v>
      </c>
      <c r="G6" s="28">
        <v>7.25</v>
      </c>
      <c r="N6" s="11"/>
      <c r="O6" s="11"/>
      <c r="P6" s="11"/>
      <c r="Q6" s="11"/>
      <c r="R6" s="11"/>
      <c r="S6" s="11"/>
    </row>
    <row r="7" spans="1:22" x14ac:dyDescent="0.25">
      <c r="A7" s="1"/>
      <c r="D7" s="26">
        <v>45328</v>
      </c>
      <c r="E7" s="28">
        <v>36697.42</v>
      </c>
      <c r="F7" s="123">
        <v>955.73</v>
      </c>
      <c r="G7" s="28">
        <v>7.25</v>
      </c>
      <c r="N7" s="11"/>
      <c r="O7" s="11"/>
      <c r="P7" s="11"/>
      <c r="Q7" s="11"/>
      <c r="R7" s="11"/>
      <c r="S7" s="11"/>
    </row>
    <row r="8" spans="1:22" x14ac:dyDescent="0.25">
      <c r="A8" s="1"/>
      <c r="D8" s="26">
        <v>45329</v>
      </c>
      <c r="E8" s="28">
        <v>36691.480000000003</v>
      </c>
      <c r="F8" s="123">
        <v>949.81</v>
      </c>
      <c r="G8" s="28">
        <v>7.25</v>
      </c>
      <c r="N8" s="11"/>
      <c r="O8" s="11"/>
      <c r="P8" s="11"/>
      <c r="Q8" s="11"/>
      <c r="R8" s="11"/>
      <c r="S8" s="11"/>
    </row>
    <row r="9" spans="1:22" x14ac:dyDescent="0.25">
      <c r="A9" s="1"/>
      <c r="D9" s="26">
        <v>45330</v>
      </c>
      <c r="E9" s="28">
        <v>36685.550000000003</v>
      </c>
      <c r="F9" s="123">
        <v>947.9</v>
      </c>
      <c r="G9" s="28">
        <v>7.25</v>
      </c>
      <c r="N9" s="11"/>
      <c r="O9" s="11"/>
      <c r="P9" s="11"/>
      <c r="Q9" s="11"/>
      <c r="R9" s="11"/>
      <c r="S9" s="11"/>
    </row>
    <row r="10" spans="1:22" x14ac:dyDescent="0.25">
      <c r="A10" s="1"/>
      <c r="D10" s="26">
        <v>45331</v>
      </c>
      <c r="E10" s="28">
        <v>36679.620000000003</v>
      </c>
      <c r="F10" s="123">
        <v>957.86</v>
      </c>
      <c r="G10" s="28">
        <v>7.25</v>
      </c>
      <c r="N10" s="11"/>
      <c r="O10" s="11"/>
      <c r="P10" s="11"/>
      <c r="Q10" s="11"/>
      <c r="R10" s="11"/>
      <c r="S10" s="11"/>
    </row>
    <row r="11" spans="1:22" x14ac:dyDescent="0.25">
      <c r="A11" s="1"/>
      <c r="D11" s="26">
        <v>45332</v>
      </c>
      <c r="E11" s="28">
        <v>36688.44</v>
      </c>
      <c r="F11" s="123">
        <v>957.86</v>
      </c>
      <c r="G11" s="28">
        <v>7.25</v>
      </c>
      <c r="N11" s="11"/>
      <c r="O11" s="11"/>
      <c r="P11" s="11"/>
      <c r="Q11" s="11"/>
      <c r="R11" s="11"/>
      <c r="S11" s="11"/>
    </row>
    <row r="12" spans="1:22" x14ac:dyDescent="0.25">
      <c r="A12" s="1"/>
      <c r="D12" s="26">
        <v>45333</v>
      </c>
      <c r="E12" s="28">
        <v>36697.269999999997</v>
      </c>
      <c r="F12" s="123">
        <v>957.86</v>
      </c>
      <c r="G12" s="28">
        <v>7.25</v>
      </c>
      <c r="N12" s="11"/>
      <c r="O12" s="11"/>
      <c r="P12" s="11"/>
      <c r="Q12" s="11"/>
      <c r="R12" s="11"/>
      <c r="S12" s="11"/>
    </row>
    <row r="13" spans="1:22" x14ac:dyDescent="0.25">
      <c r="A13" s="1"/>
      <c r="D13" s="26">
        <v>45334</v>
      </c>
      <c r="E13" s="28">
        <v>36706.1</v>
      </c>
      <c r="F13" s="123">
        <v>968.73</v>
      </c>
      <c r="G13" s="28">
        <v>7.25</v>
      </c>
      <c r="N13" s="11"/>
      <c r="O13" s="11"/>
      <c r="P13" s="11"/>
      <c r="Q13" s="11"/>
      <c r="R13" s="11"/>
      <c r="S13" s="11"/>
    </row>
    <row r="14" spans="1:22" x14ac:dyDescent="0.25">
      <c r="A14" s="1"/>
      <c r="D14" s="26">
        <v>45335</v>
      </c>
      <c r="E14" s="28">
        <v>36714.93</v>
      </c>
      <c r="F14" s="123">
        <v>972.22</v>
      </c>
      <c r="G14" s="28">
        <v>7.25</v>
      </c>
      <c r="N14" s="11"/>
      <c r="O14" s="11"/>
      <c r="P14" s="11"/>
      <c r="Q14" s="11"/>
      <c r="R14" s="11"/>
      <c r="S14" s="11"/>
    </row>
    <row r="15" spans="1:22" x14ac:dyDescent="0.25">
      <c r="A15" s="1"/>
      <c r="D15" s="26">
        <v>45336</v>
      </c>
      <c r="E15" s="28">
        <v>36723.760000000002</v>
      </c>
      <c r="F15" s="123">
        <v>971.56</v>
      </c>
      <c r="G15" s="28">
        <v>7.25</v>
      </c>
      <c r="N15" s="11"/>
      <c r="O15" s="11"/>
      <c r="P15" s="11"/>
      <c r="Q15" s="11"/>
      <c r="R15" s="11"/>
      <c r="S15" s="11"/>
    </row>
    <row r="16" spans="1:22" x14ac:dyDescent="0.25">
      <c r="D16" s="26">
        <v>45337</v>
      </c>
      <c r="E16" s="28">
        <v>36732.6</v>
      </c>
      <c r="F16" s="123">
        <v>959.86</v>
      </c>
      <c r="G16" s="28">
        <v>7.25</v>
      </c>
      <c r="N16" s="11"/>
      <c r="O16" s="11"/>
      <c r="P16" s="11"/>
      <c r="Q16" s="11"/>
      <c r="R16" s="11"/>
      <c r="S16" s="11"/>
    </row>
    <row r="17" spans="4:19" x14ac:dyDescent="0.25">
      <c r="D17" s="26">
        <v>45338</v>
      </c>
      <c r="E17" s="28">
        <v>36741.43</v>
      </c>
      <c r="F17" s="123">
        <v>961.94</v>
      </c>
      <c r="G17" s="28">
        <v>7.25</v>
      </c>
      <c r="N17" s="11"/>
      <c r="O17" s="11"/>
      <c r="P17" s="11"/>
      <c r="Q17" s="11"/>
      <c r="R17" s="11"/>
      <c r="S17" s="11"/>
    </row>
    <row r="18" spans="4:19" x14ac:dyDescent="0.25">
      <c r="D18" s="26">
        <v>45339</v>
      </c>
      <c r="E18" s="28">
        <v>36750.269999999997</v>
      </c>
      <c r="F18" s="123">
        <v>961.94</v>
      </c>
      <c r="G18" s="28">
        <v>7.25</v>
      </c>
      <c r="N18" s="11"/>
      <c r="O18" s="11"/>
      <c r="P18" s="11"/>
      <c r="Q18" s="11"/>
      <c r="R18" s="11"/>
      <c r="S18" s="11"/>
    </row>
    <row r="19" spans="4:19" x14ac:dyDescent="0.25">
      <c r="D19" s="26">
        <v>45340</v>
      </c>
      <c r="E19" s="28">
        <v>36759.11</v>
      </c>
      <c r="F19" s="123">
        <v>961.94</v>
      </c>
      <c r="G19" s="28">
        <v>7.25</v>
      </c>
      <c r="N19" s="11"/>
      <c r="O19" s="11"/>
      <c r="P19" s="11"/>
      <c r="Q19" s="11"/>
      <c r="R19" s="11"/>
      <c r="S19" s="11"/>
    </row>
    <row r="20" spans="4:19" x14ac:dyDescent="0.25">
      <c r="D20" s="26">
        <v>45341</v>
      </c>
      <c r="E20" s="28">
        <v>36767.949999999997</v>
      </c>
      <c r="F20" s="123">
        <v>969.04</v>
      </c>
      <c r="G20" s="28">
        <v>7.25</v>
      </c>
      <c r="N20" s="11"/>
      <c r="O20" s="11"/>
      <c r="P20" s="11"/>
      <c r="Q20" s="11"/>
      <c r="R20" s="11"/>
      <c r="S20" s="11"/>
    </row>
    <row r="21" spans="4:19" x14ac:dyDescent="0.25">
      <c r="D21" s="26">
        <v>45342</v>
      </c>
      <c r="E21" s="28">
        <v>36776.800000000003</v>
      </c>
      <c r="F21" s="123">
        <v>966.23</v>
      </c>
      <c r="G21" s="28">
        <v>7.25</v>
      </c>
      <c r="N21" s="11"/>
      <c r="O21" s="11"/>
      <c r="P21" s="11"/>
      <c r="Q21" s="11"/>
      <c r="R21" s="11"/>
      <c r="S21" s="11"/>
    </row>
    <row r="22" spans="4:19" x14ac:dyDescent="0.25">
      <c r="D22" s="26">
        <v>45343</v>
      </c>
      <c r="E22" s="28">
        <v>36785.65</v>
      </c>
      <c r="F22" s="123">
        <v>963.68</v>
      </c>
      <c r="G22" s="28">
        <v>7.25</v>
      </c>
      <c r="N22" s="11"/>
      <c r="O22" s="11"/>
      <c r="P22" s="11"/>
      <c r="Q22" s="11"/>
      <c r="R22" s="11"/>
      <c r="S22" s="11"/>
    </row>
    <row r="23" spans="4:19" x14ac:dyDescent="0.25">
      <c r="D23" s="26">
        <v>45344</v>
      </c>
      <c r="E23" s="28">
        <v>36794.5</v>
      </c>
      <c r="F23" s="123">
        <v>967.52</v>
      </c>
      <c r="G23" s="28">
        <v>7.25</v>
      </c>
      <c r="N23" s="11"/>
      <c r="O23" s="11"/>
      <c r="P23" s="11"/>
      <c r="Q23" s="11"/>
      <c r="R23" s="11"/>
      <c r="S23" s="11"/>
    </row>
    <row r="24" spans="4:19" x14ac:dyDescent="0.25">
      <c r="D24" s="26">
        <v>45345</v>
      </c>
      <c r="E24" s="28">
        <v>36803.35</v>
      </c>
      <c r="F24" s="123">
        <v>972.77</v>
      </c>
      <c r="G24" s="28">
        <v>7.25</v>
      </c>
      <c r="N24" s="11"/>
      <c r="O24" s="11"/>
      <c r="P24" s="11"/>
      <c r="Q24" s="11"/>
      <c r="R24" s="11"/>
      <c r="S24" s="11"/>
    </row>
    <row r="25" spans="4:19" x14ac:dyDescent="0.25">
      <c r="D25" s="26">
        <v>45346</v>
      </c>
      <c r="E25" s="28">
        <v>36812.199999999997</v>
      </c>
      <c r="F25" s="123">
        <v>972.77</v>
      </c>
      <c r="G25" s="28">
        <v>7.25</v>
      </c>
      <c r="N25" s="11"/>
      <c r="O25" s="11"/>
      <c r="P25" s="11"/>
      <c r="Q25" s="11"/>
      <c r="R25" s="11"/>
      <c r="S25" s="11"/>
    </row>
    <row r="26" spans="4:19" x14ac:dyDescent="0.25">
      <c r="D26" s="26">
        <v>45347</v>
      </c>
      <c r="E26" s="28">
        <v>36821.06</v>
      </c>
      <c r="F26" s="123">
        <v>972.77</v>
      </c>
      <c r="G26" s="28">
        <v>7.25</v>
      </c>
      <c r="N26" s="11"/>
      <c r="O26" s="11"/>
      <c r="P26" s="11"/>
      <c r="Q26" s="11"/>
      <c r="R26" s="11"/>
      <c r="S26" s="11"/>
    </row>
    <row r="27" spans="4:19" x14ac:dyDescent="0.25">
      <c r="D27" s="26">
        <v>45348</v>
      </c>
      <c r="E27" s="28">
        <v>36829.919999999998</v>
      </c>
      <c r="F27" s="123">
        <v>983.76</v>
      </c>
      <c r="G27" s="28">
        <v>7.25</v>
      </c>
      <c r="N27" s="11"/>
      <c r="O27" s="11"/>
      <c r="P27" s="11"/>
      <c r="Q27" s="11"/>
      <c r="R27" s="11"/>
      <c r="S27" s="11"/>
    </row>
    <row r="28" spans="4:19" x14ac:dyDescent="0.25">
      <c r="D28" s="26">
        <v>45349</v>
      </c>
      <c r="E28" s="28">
        <v>36838.78</v>
      </c>
      <c r="F28" s="123">
        <v>986.85</v>
      </c>
      <c r="G28" s="28">
        <v>7.25</v>
      </c>
      <c r="N28" s="11"/>
      <c r="O28" s="11"/>
      <c r="P28" s="11"/>
      <c r="Q28" s="11"/>
      <c r="R28" s="11"/>
      <c r="S28" s="11"/>
    </row>
    <row r="29" spans="4:19" x14ac:dyDescent="0.25">
      <c r="D29" s="26">
        <v>45350</v>
      </c>
      <c r="E29" s="28">
        <v>36847.64</v>
      </c>
      <c r="F29" s="123">
        <v>984.53</v>
      </c>
      <c r="G29" s="28">
        <v>7.25</v>
      </c>
      <c r="N29" s="11"/>
      <c r="O29" s="11"/>
      <c r="P29" s="11"/>
      <c r="Q29" s="11"/>
      <c r="R29" s="11"/>
      <c r="S29" s="11"/>
    </row>
    <row r="30" spans="4:19" x14ac:dyDescent="0.25">
      <c r="D30" s="26">
        <v>45351</v>
      </c>
      <c r="E30" s="28">
        <v>36856.5</v>
      </c>
      <c r="F30" s="123">
        <v>980.19</v>
      </c>
      <c r="G30" s="28">
        <v>7.25</v>
      </c>
      <c r="N30" s="11"/>
      <c r="O30" s="11"/>
      <c r="P30" s="11"/>
      <c r="Q30" s="11"/>
      <c r="R30" s="11"/>
      <c r="S30" s="11"/>
    </row>
    <row r="31" spans="4:19" x14ac:dyDescent="0.25">
      <c r="D31" s="26">
        <v>45352</v>
      </c>
      <c r="E31" s="28">
        <v>36865.370000000003</v>
      </c>
      <c r="F31" s="123">
        <v>969.91</v>
      </c>
      <c r="G31" s="28">
        <v>7.25</v>
      </c>
      <c r="N31" s="11"/>
      <c r="O31" s="11"/>
      <c r="P31" s="11"/>
      <c r="Q31" s="11"/>
      <c r="R31" s="11"/>
      <c r="S31" s="11"/>
    </row>
    <row r="32" spans="4:19" x14ac:dyDescent="0.25">
      <c r="D32" s="26">
        <v>45353</v>
      </c>
      <c r="E32" s="28">
        <v>36874.239999999998</v>
      </c>
      <c r="F32" s="123">
        <v>969.91</v>
      </c>
      <c r="G32" s="28">
        <v>7.25</v>
      </c>
      <c r="N32" s="11"/>
      <c r="O32" s="11"/>
      <c r="P32" s="11"/>
      <c r="Q32" s="11"/>
      <c r="R32" s="11"/>
      <c r="S32" s="11"/>
    </row>
    <row r="33" spans="4:19" x14ac:dyDescent="0.25">
      <c r="D33" s="26">
        <v>45354</v>
      </c>
      <c r="E33" s="28">
        <v>36883.11</v>
      </c>
      <c r="F33" s="123">
        <v>969.91</v>
      </c>
      <c r="G33" s="28">
        <v>7.25</v>
      </c>
      <c r="S33" s="1"/>
    </row>
    <row r="34" spans="4:19" x14ac:dyDescent="0.25">
      <c r="D34" s="26">
        <v>45355</v>
      </c>
      <c r="E34" s="28">
        <v>36891.980000000003</v>
      </c>
      <c r="F34" s="123">
        <v>966.41</v>
      </c>
      <c r="G34" s="28">
        <v>7.25</v>
      </c>
      <c r="S34" s="1"/>
    </row>
    <row r="35" spans="4:19" x14ac:dyDescent="0.25">
      <c r="D35" s="26">
        <v>45356</v>
      </c>
      <c r="E35" s="28">
        <v>36900.86</v>
      </c>
      <c r="F35" s="123">
        <v>971.92</v>
      </c>
      <c r="G35" s="28">
        <v>7.25</v>
      </c>
      <c r="S35" s="1"/>
    </row>
    <row r="36" spans="4:19" x14ac:dyDescent="0.25">
      <c r="D36" s="26">
        <v>45357</v>
      </c>
      <c r="E36" s="28">
        <v>36909.730000000003</v>
      </c>
      <c r="F36" s="123">
        <v>976.36</v>
      </c>
      <c r="G36" s="28">
        <v>7.25</v>
      </c>
      <c r="S36" s="1"/>
    </row>
    <row r="37" spans="4:19" x14ac:dyDescent="0.25">
      <c r="D37" s="26">
        <v>45358</v>
      </c>
      <c r="E37" s="28">
        <v>36918.61</v>
      </c>
      <c r="F37" s="123">
        <v>981.26</v>
      </c>
      <c r="G37" s="28">
        <v>7.25</v>
      </c>
      <c r="S37" s="1"/>
    </row>
    <row r="38" spans="4:19" x14ac:dyDescent="0.25">
      <c r="D38" s="26">
        <v>45359</v>
      </c>
      <c r="E38" s="28">
        <v>36927.49</v>
      </c>
      <c r="F38" s="123">
        <v>983.8</v>
      </c>
      <c r="G38" s="28">
        <v>7.25</v>
      </c>
      <c r="S38" s="1"/>
    </row>
    <row r="39" spans="4:19" x14ac:dyDescent="0.25">
      <c r="D39" s="26">
        <v>45360</v>
      </c>
      <c r="E39" s="28">
        <v>36936.379999999997</v>
      </c>
      <c r="F39" s="123">
        <v>983.8</v>
      </c>
      <c r="G39" s="28">
        <v>7.25</v>
      </c>
      <c r="S39" s="1"/>
    </row>
    <row r="40" spans="4:19" x14ac:dyDescent="0.25">
      <c r="D40" s="26">
        <v>45361</v>
      </c>
      <c r="E40" s="28">
        <v>36943.51</v>
      </c>
      <c r="F40" s="123">
        <v>983.8</v>
      </c>
      <c r="G40" s="28">
        <v>7.25</v>
      </c>
      <c r="S40" s="1"/>
    </row>
    <row r="41" spans="4:19" x14ac:dyDescent="0.25">
      <c r="D41" s="26">
        <v>45362</v>
      </c>
      <c r="E41" s="28">
        <v>36950.639999999999</v>
      </c>
      <c r="F41" s="123">
        <v>964.95</v>
      </c>
      <c r="G41" s="28">
        <v>7.25</v>
      </c>
      <c r="S41" s="1"/>
    </row>
    <row r="42" spans="4:19" x14ac:dyDescent="0.25">
      <c r="D42" s="26">
        <v>45363</v>
      </c>
      <c r="E42" s="28">
        <v>36957.769999999997</v>
      </c>
      <c r="F42" s="123">
        <v>966.29</v>
      </c>
      <c r="G42" s="28">
        <v>7.25</v>
      </c>
      <c r="S42" s="1"/>
    </row>
    <row r="43" spans="4:19" x14ac:dyDescent="0.25">
      <c r="D43" s="26">
        <v>45364</v>
      </c>
      <c r="E43" s="28">
        <v>36964.9</v>
      </c>
      <c r="F43" s="123">
        <v>965.18</v>
      </c>
      <c r="G43" s="28">
        <v>7.25</v>
      </c>
      <c r="S43" s="1"/>
    </row>
    <row r="44" spans="4:19" x14ac:dyDescent="0.25">
      <c r="D44" s="26">
        <v>45365</v>
      </c>
      <c r="E44" s="28">
        <v>36972.04</v>
      </c>
      <c r="F44" s="123">
        <v>948.88</v>
      </c>
      <c r="G44" s="28">
        <v>7.25</v>
      </c>
      <c r="S44" s="1"/>
    </row>
    <row r="45" spans="4:19" x14ac:dyDescent="0.25">
      <c r="D45" s="26">
        <v>45366</v>
      </c>
      <c r="E45" s="28">
        <v>36979.17</v>
      </c>
      <c r="F45" s="123">
        <v>945.56</v>
      </c>
      <c r="G45" s="28">
        <v>7.25</v>
      </c>
      <c r="S45" s="1"/>
    </row>
    <row r="46" spans="4:19" x14ac:dyDescent="0.25">
      <c r="D46" s="26">
        <v>45367</v>
      </c>
      <c r="E46" s="28">
        <v>36986.31</v>
      </c>
      <c r="F46" s="123">
        <v>945.56</v>
      </c>
      <c r="G46" s="28">
        <v>7.25</v>
      </c>
      <c r="S46" s="1"/>
    </row>
    <row r="47" spans="4:19" x14ac:dyDescent="0.25">
      <c r="D47" s="26">
        <v>45368</v>
      </c>
      <c r="E47" s="28">
        <v>36993.440000000002</v>
      </c>
      <c r="F47" s="123">
        <v>945.56</v>
      </c>
      <c r="G47" s="28">
        <v>7.25</v>
      </c>
      <c r="S47" s="1"/>
    </row>
    <row r="48" spans="4:19" x14ac:dyDescent="0.25">
      <c r="D48" s="26">
        <v>45369</v>
      </c>
      <c r="E48" s="28">
        <v>37000.58</v>
      </c>
      <c r="F48" s="123">
        <v>941.42</v>
      </c>
      <c r="G48" s="28">
        <v>7.25</v>
      </c>
      <c r="S48" s="1"/>
    </row>
    <row r="49" spans="4:19" x14ac:dyDescent="0.25">
      <c r="D49" s="26">
        <v>45370</v>
      </c>
      <c r="E49" s="28">
        <v>37007.72</v>
      </c>
      <c r="F49" s="123">
        <v>945.11</v>
      </c>
      <c r="G49" s="28">
        <v>7.25</v>
      </c>
      <c r="S49" s="1"/>
    </row>
    <row r="50" spans="4:19" x14ac:dyDescent="0.25">
      <c r="D50" s="26">
        <v>45371</v>
      </c>
      <c r="E50" s="28">
        <v>37014.870000000003</v>
      </c>
      <c r="F50" s="123">
        <v>962.06</v>
      </c>
      <c r="G50" s="28">
        <v>7.25</v>
      </c>
      <c r="S50" s="1"/>
    </row>
    <row r="51" spans="4:19" x14ac:dyDescent="0.25">
      <c r="D51" s="26">
        <v>45372</v>
      </c>
      <c r="E51" s="28">
        <v>37022.01</v>
      </c>
      <c r="F51" s="123">
        <v>975.91</v>
      </c>
      <c r="G51" s="28">
        <v>7.25</v>
      </c>
      <c r="S51" s="1"/>
    </row>
    <row r="52" spans="4:19" x14ac:dyDescent="0.25">
      <c r="D52" s="26">
        <v>45373</v>
      </c>
      <c r="E52" s="28">
        <v>37029.160000000003</v>
      </c>
      <c r="F52" s="123">
        <v>971.54</v>
      </c>
      <c r="G52" s="28">
        <v>7.25</v>
      </c>
      <c r="S52" s="1"/>
    </row>
    <row r="53" spans="4:19" x14ac:dyDescent="0.25">
      <c r="D53" s="26">
        <v>45374</v>
      </c>
      <c r="E53" s="28">
        <v>37036.300000000003</v>
      </c>
      <c r="F53" s="123">
        <v>971.54</v>
      </c>
      <c r="G53" s="28">
        <v>7.25</v>
      </c>
      <c r="S53" s="1"/>
    </row>
    <row r="54" spans="4:19" x14ac:dyDescent="0.25">
      <c r="D54" s="26">
        <v>45375</v>
      </c>
      <c r="E54" s="28">
        <v>37043.449999999997</v>
      </c>
      <c r="F54" s="123">
        <v>971.54</v>
      </c>
      <c r="G54" s="28">
        <v>7.25</v>
      </c>
      <c r="S54" s="1"/>
    </row>
    <row r="55" spans="4:19" x14ac:dyDescent="0.25">
      <c r="D55" s="26">
        <v>45376</v>
      </c>
      <c r="E55" s="28">
        <v>37050.6</v>
      </c>
      <c r="F55" s="123">
        <v>980.24</v>
      </c>
      <c r="G55" s="28">
        <v>7.25</v>
      </c>
      <c r="S55" s="1"/>
    </row>
    <row r="56" spans="4:19" x14ac:dyDescent="0.25">
      <c r="D56" s="26">
        <v>45377</v>
      </c>
      <c r="E56" s="28">
        <v>37057.75</v>
      </c>
      <c r="F56" s="123">
        <v>977.76</v>
      </c>
      <c r="G56" s="28">
        <v>7.25</v>
      </c>
      <c r="S56" s="1"/>
    </row>
    <row r="57" spans="4:19" x14ac:dyDescent="0.25">
      <c r="D57" s="26">
        <v>45378</v>
      </c>
      <c r="E57" s="28">
        <v>37064.9</v>
      </c>
      <c r="F57" s="123">
        <v>981.71</v>
      </c>
      <c r="G57" s="28">
        <v>7.25</v>
      </c>
      <c r="S57" s="1"/>
    </row>
    <row r="58" spans="4:19" x14ac:dyDescent="0.25">
      <c r="D58" s="26">
        <v>45379</v>
      </c>
      <c r="E58" s="28">
        <v>37072.050000000003</v>
      </c>
      <c r="F58" s="123">
        <v>982.38</v>
      </c>
      <c r="G58" s="28">
        <v>7.25</v>
      </c>
      <c r="S58" s="1"/>
    </row>
    <row r="59" spans="4:19" x14ac:dyDescent="0.25">
      <c r="D59" s="26">
        <v>45380</v>
      </c>
      <c r="E59" s="28">
        <v>37079.21</v>
      </c>
      <c r="F59" s="123">
        <v>982.38</v>
      </c>
      <c r="G59" s="28">
        <v>7.25</v>
      </c>
      <c r="S59" s="1"/>
    </row>
    <row r="60" spans="4:19" x14ac:dyDescent="0.25">
      <c r="D60" s="26">
        <v>45381</v>
      </c>
      <c r="E60" s="28">
        <v>37086.36</v>
      </c>
      <c r="F60" s="123">
        <v>982.38</v>
      </c>
      <c r="G60" s="28">
        <v>7.25</v>
      </c>
      <c r="S60" s="1"/>
    </row>
    <row r="61" spans="4:19" x14ac:dyDescent="0.25">
      <c r="D61" s="26">
        <v>45382</v>
      </c>
      <c r="E61" s="28">
        <v>37093.519999999997</v>
      </c>
      <c r="F61" s="123">
        <v>982.38</v>
      </c>
      <c r="G61" s="28">
        <v>7.25</v>
      </c>
      <c r="S61" s="1"/>
    </row>
    <row r="62" spans="4:19" x14ac:dyDescent="0.25">
      <c r="D62" s="26">
        <v>45383</v>
      </c>
      <c r="E62" s="28">
        <v>37100.68</v>
      </c>
      <c r="F62" s="123">
        <v>981.71</v>
      </c>
      <c r="G62" s="28">
        <v>7.25</v>
      </c>
      <c r="S62" s="1"/>
    </row>
    <row r="63" spans="4:19" x14ac:dyDescent="0.25">
      <c r="D63" s="26">
        <v>45384</v>
      </c>
      <c r="E63" s="28">
        <v>37107.839999999997</v>
      </c>
      <c r="F63" s="123">
        <v>982.59</v>
      </c>
      <c r="G63" s="28">
        <v>7.25</v>
      </c>
      <c r="S63" s="1"/>
    </row>
    <row r="64" spans="4:19" x14ac:dyDescent="0.25">
      <c r="D64" s="26">
        <v>45385</v>
      </c>
      <c r="E64" s="28">
        <v>37115</v>
      </c>
      <c r="F64" s="123">
        <v>979.96</v>
      </c>
      <c r="G64" s="28">
        <v>6.5</v>
      </c>
      <c r="S64" s="1"/>
    </row>
    <row r="65" spans="4:19" x14ac:dyDescent="0.25">
      <c r="D65" s="26">
        <v>45386</v>
      </c>
      <c r="E65" s="28">
        <v>37122.160000000003</v>
      </c>
      <c r="F65" s="123">
        <v>962.83</v>
      </c>
      <c r="G65" s="28">
        <v>6.5</v>
      </c>
      <c r="S65" s="1"/>
    </row>
    <row r="66" spans="4:19" x14ac:dyDescent="0.25">
      <c r="D66" s="26">
        <v>45387</v>
      </c>
      <c r="E66" s="28">
        <v>37129.33</v>
      </c>
      <c r="F66" s="123">
        <v>942.72</v>
      </c>
      <c r="G66" s="28">
        <v>6.5</v>
      </c>
      <c r="S66" s="1"/>
    </row>
    <row r="67" spans="4:19" x14ac:dyDescent="0.25">
      <c r="D67" s="26">
        <v>45388</v>
      </c>
      <c r="E67" s="28">
        <v>37136.49</v>
      </c>
      <c r="F67" s="123">
        <v>942.72</v>
      </c>
      <c r="G67" s="28">
        <v>6.5</v>
      </c>
      <c r="S67" s="1"/>
    </row>
    <row r="68" spans="4:19" x14ac:dyDescent="0.25">
      <c r="D68" s="26">
        <v>45389</v>
      </c>
      <c r="E68" s="28">
        <v>37143.660000000003</v>
      </c>
      <c r="F68" s="123">
        <v>942.72</v>
      </c>
      <c r="G68" s="28">
        <v>6.5</v>
      </c>
      <c r="S68" s="1"/>
    </row>
    <row r="69" spans="4:19" x14ac:dyDescent="0.25">
      <c r="D69" s="26">
        <v>45390</v>
      </c>
      <c r="E69" s="28">
        <v>37150.83</v>
      </c>
      <c r="F69" s="123">
        <v>948.92</v>
      </c>
      <c r="G69" s="28">
        <v>6.5</v>
      </c>
      <c r="S69" s="1"/>
    </row>
    <row r="70" spans="4:19" x14ac:dyDescent="0.25">
      <c r="D70" s="26">
        <v>45391</v>
      </c>
      <c r="E70" s="28">
        <v>37158</v>
      </c>
      <c r="F70" s="123">
        <v>946.71</v>
      </c>
      <c r="G70" s="28">
        <v>6.5</v>
      </c>
      <c r="S70" s="1"/>
    </row>
    <row r="71" spans="4:19" x14ac:dyDescent="0.25">
      <c r="D71" s="26">
        <v>45392</v>
      </c>
      <c r="E71" s="28">
        <v>37162.94</v>
      </c>
      <c r="F71" s="123">
        <v>940.61</v>
      </c>
      <c r="G71" s="28">
        <v>6.5</v>
      </c>
      <c r="S71" s="1"/>
    </row>
    <row r="72" spans="4:19" x14ac:dyDescent="0.25">
      <c r="D72" s="26">
        <v>45393</v>
      </c>
      <c r="E72" s="28">
        <v>37167.89</v>
      </c>
      <c r="F72" s="123">
        <v>953.51</v>
      </c>
      <c r="G72" s="28">
        <v>6.5</v>
      </c>
      <c r="S72" s="1"/>
    </row>
    <row r="73" spans="4:19" x14ac:dyDescent="0.25">
      <c r="D73" s="26">
        <v>45394</v>
      </c>
      <c r="E73" s="28">
        <v>37172.839999999997</v>
      </c>
      <c r="F73" s="123">
        <v>957.03</v>
      </c>
      <c r="G73" s="28">
        <v>6.5</v>
      </c>
      <c r="S73" s="1"/>
    </row>
    <row r="74" spans="4:19" x14ac:dyDescent="0.25">
      <c r="D74" s="26">
        <v>45395</v>
      </c>
      <c r="E74" s="28">
        <v>37177.78</v>
      </c>
      <c r="F74" s="123">
        <v>957.03</v>
      </c>
      <c r="G74" s="28">
        <v>6.5</v>
      </c>
      <c r="S74" s="1"/>
    </row>
    <row r="75" spans="4:19" x14ac:dyDescent="0.25">
      <c r="D75" s="26">
        <v>45396</v>
      </c>
      <c r="E75" s="28">
        <v>37182.730000000003</v>
      </c>
      <c r="F75" s="123">
        <v>957.03</v>
      </c>
      <c r="G75" s="28">
        <v>6.5</v>
      </c>
      <c r="S75" s="1"/>
    </row>
    <row r="76" spans="4:19" x14ac:dyDescent="0.25">
      <c r="D76" s="26">
        <v>45397</v>
      </c>
      <c r="E76" s="28">
        <v>37187.68</v>
      </c>
      <c r="F76" s="123">
        <v>964.59</v>
      </c>
      <c r="G76" s="28">
        <v>6.5</v>
      </c>
      <c r="S76" s="1"/>
    </row>
    <row r="77" spans="4:19" x14ac:dyDescent="0.25">
      <c r="D77" s="26">
        <v>45398</v>
      </c>
      <c r="E77" s="28">
        <v>37192.629999999997</v>
      </c>
      <c r="F77" s="123">
        <v>978.07</v>
      </c>
      <c r="G77" s="28">
        <v>6.5</v>
      </c>
      <c r="S77" s="1"/>
    </row>
    <row r="78" spans="4:19" x14ac:dyDescent="0.25">
      <c r="D78" s="26">
        <v>45399</v>
      </c>
      <c r="E78" s="28">
        <v>37197.58</v>
      </c>
      <c r="F78" s="123">
        <v>985.05</v>
      </c>
      <c r="G78" s="28">
        <v>6.5</v>
      </c>
      <c r="S78" s="1"/>
    </row>
    <row r="79" spans="4:19" x14ac:dyDescent="0.25">
      <c r="D79" s="26">
        <v>45400</v>
      </c>
      <c r="E79" s="28">
        <v>37202.53</v>
      </c>
      <c r="F79" s="123">
        <v>974.97</v>
      </c>
      <c r="G79" s="28">
        <v>6.5</v>
      </c>
      <c r="S79" s="1"/>
    </row>
    <row r="80" spans="4:19" x14ac:dyDescent="0.25">
      <c r="D80" s="26">
        <v>45401</v>
      </c>
      <c r="E80" s="28">
        <v>37207.480000000003</v>
      </c>
      <c r="F80" s="123">
        <v>968.44</v>
      </c>
      <c r="G80" s="28">
        <v>6.5</v>
      </c>
      <c r="S80" s="1"/>
    </row>
    <row r="81" spans="4:19" x14ac:dyDescent="0.25">
      <c r="D81" s="26">
        <v>45402</v>
      </c>
      <c r="E81" s="28">
        <v>37212.43</v>
      </c>
      <c r="F81" s="123">
        <v>968.44</v>
      </c>
      <c r="G81" s="28">
        <v>6.5</v>
      </c>
      <c r="S81" s="1"/>
    </row>
    <row r="82" spans="4:19" x14ac:dyDescent="0.25">
      <c r="D82" s="26">
        <v>45403</v>
      </c>
      <c r="E82" s="28">
        <v>37217.379999999997</v>
      </c>
      <c r="F82" s="123">
        <v>968.44</v>
      </c>
      <c r="G82" s="28">
        <v>6.5</v>
      </c>
      <c r="S82" s="1"/>
    </row>
    <row r="83" spans="4:19" x14ac:dyDescent="0.25">
      <c r="D83" s="26">
        <v>45404</v>
      </c>
      <c r="E83" s="28">
        <v>37222.33</v>
      </c>
      <c r="F83" s="123">
        <v>956.32</v>
      </c>
      <c r="G83" s="28">
        <v>6.5</v>
      </c>
      <c r="S83" s="1"/>
    </row>
    <row r="84" spans="4:19" x14ac:dyDescent="0.25">
      <c r="D84" s="26">
        <v>45405</v>
      </c>
      <c r="E84" s="28">
        <v>37227.29</v>
      </c>
      <c r="F84" s="123">
        <v>953.75</v>
      </c>
      <c r="G84" s="28">
        <v>6.5</v>
      </c>
      <c r="S84" s="1"/>
    </row>
    <row r="85" spans="4:19" x14ac:dyDescent="0.25">
      <c r="D85" s="26">
        <v>45406</v>
      </c>
      <c r="E85" s="28">
        <v>37232.239999999998</v>
      </c>
      <c r="F85" s="123">
        <v>950.77</v>
      </c>
      <c r="G85" s="28">
        <v>6.5</v>
      </c>
      <c r="S85" s="1"/>
    </row>
    <row r="86" spans="4:19" x14ac:dyDescent="0.25">
      <c r="D86" s="26">
        <v>45407</v>
      </c>
      <c r="E86" s="28">
        <v>37237.199999999997</v>
      </c>
      <c r="F86" s="123">
        <v>954.58</v>
      </c>
      <c r="G86" s="28">
        <v>6.5</v>
      </c>
      <c r="S86" s="1"/>
    </row>
    <row r="87" spans="4:19" x14ac:dyDescent="0.25">
      <c r="D87" s="26">
        <v>45408</v>
      </c>
      <c r="E87" s="28">
        <v>37242.15</v>
      </c>
      <c r="F87" s="123">
        <v>948.61</v>
      </c>
      <c r="G87" s="28">
        <v>6.5</v>
      </c>
      <c r="S87" s="1"/>
    </row>
    <row r="88" spans="4:19" x14ac:dyDescent="0.25">
      <c r="D88" s="26">
        <v>45409</v>
      </c>
      <c r="E88" s="28">
        <v>37247.11</v>
      </c>
      <c r="F88" s="123">
        <v>948.61</v>
      </c>
      <c r="G88" s="28">
        <v>6.5</v>
      </c>
      <c r="S88" s="1"/>
    </row>
    <row r="89" spans="4:19" x14ac:dyDescent="0.25">
      <c r="D89" s="26">
        <v>45410</v>
      </c>
      <c r="E89" s="28">
        <v>37252.06</v>
      </c>
      <c r="F89" s="123">
        <v>948.61</v>
      </c>
      <c r="G89" s="28">
        <v>6.5</v>
      </c>
      <c r="S89" s="1"/>
    </row>
    <row r="90" spans="4:19" x14ac:dyDescent="0.25">
      <c r="D90" s="26">
        <v>45411</v>
      </c>
      <c r="E90" s="28">
        <v>37257.019999999997</v>
      </c>
      <c r="F90" s="123">
        <v>947.68</v>
      </c>
      <c r="G90" s="28">
        <v>6.5</v>
      </c>
      <c r="S90" s="1"/>
    </row>
    <row r="91" spans="4:19" x14ac:dyDescent="0.25">
      <c r="D91" s="26">
        <v>45412</v>
      </c>
      <c r="E91" s="28">
        <v>37261.980000000003</v>
      </c>
      <c r="F91" s="123">
        <v>943.62</v>
      </c>
      <c r="G91" s="28">
        <v>6.5</v>
      </c>
      <c r="S91" s="1"/>
    </row>
    <row r="92" spans="4:19" x14ac:dyDescent="0.25">
      <c r="D92" s="26">
        <v>45413</v>
      </c>
      <c r="E92" s="28">
        <v>37266.94</v>
      </c>
      <c r="F92" s="123">
        <v>943.62</v>
      </c>
      <c r="G92" s="28">
        <v>6.5</v>
      </c>
      <c r="S92" s="1"/>
    </row>
    <row r="93" spans="4:19" x14ac:dyDescent="0.25">
      <c r="D93" s="26">
        <v>45414</v>
      </c>
      <c r="E93" s="28">
        <v>37271.9</v>
      </c>
      <c r="F93" s="123">
        <v>954.25</v>
      </c>
      <c r="G93" s="28">
        <v>6.5</v>
      </c>
      <c r="S93" s="1"/>
    </row>
    <row r="94" spans="4:19" x14ac:dyDescent="0.25">
      <c r="D94" s="26">
        <v>45415</v>
      </c>
      <c r="E94" s="28">
        <v>37276.86</v>
      </c>
      <c r="F94" s="123">
        <v>954.36</v>
      </c>
      <c r="G94" s="28">
        <v>6.5</v>
      </c>
      <c r="S94" s="1"/>
    </row>
    <row r="95" spans="4:19" x14ac:dyDescent="0.25">
      <c r="D95" s="26">
        <v>45416</v>
      </c>
      <c r="E95" s="28">
        <v>37281.82</v>
      </c>
      <c r="F95" s="123">
        <v>954.36</v>
      </c>
      <c r="G95" s="28">
        <v>6.5</v>
      </c>
      <c r="S95" s="1"/>
    </row>
    <row r="96" spans="4:19" x14ac:dyDescent="0.25">
      <c r="D96" s="26">
        <v>45417</v>
      </c>
      <c r="E96" s="28">
        <v>37286.78</v>
      </c>
      <c r="F96" s="123">
        <v>954.36</v>
      </c>
      <c r="G96" s="28">
        <v>6.5</v>
      </c>
      <c r="S96" s="1"/>
    </row>
    <row r="97" spans="4:19" x14ac:dyDescent="0.25">
      <c r="D97" s="26">
        <v>45418</v>
      </c>
      <c r="E97" s="28">
        <v>37291.74</v>
      </c>
      <c r="F97" s="123">
        <v>938.29</v>
      </c>
      <c r="G97" s="28">
        <v>6.5</v>
      </c>
      <c r="S97" s="1"/>
    </row>
    <row r="98" spans="4:19" x14ac:dyDescent="0.25">
      <c r="D98" s="26">
        <v>45419</v>
      </c>
      <c r="E98" s="28">
        <v>37296.699999999997</v>
      </c>
      <c r="F98" s="123">
        <v>930.17</v>
      </c>
      <c r="G98" s="28">
        <v>6.5</v>
      </c>
      <c r="S98" s="1"/>
    </row>
    <row r="99" spans="4:19" x14ac:dyDescent="0.25">
      <c r="D99" s="26">
        <v>45420</v>
      </c>
      <c r="E99" s="28">
        <v>37301.67</v>
      </c>
      <c r="F99" s="123">
        <v>934.29</v>
      </c>
      <c r="G99" s="28">
        <v>6.5</v>
      </c>
      <c r="S99" s="1"/>
    </row>
    <row r="100" spans="4:19" x14ac:dyDescent="0.25">
      <c r="D100" s="26">
        <v>45421</v>
      </c>
      <c r="E100" s="28">
        <v>37306.629999999997</v>
      </c>
      <c r="F100" s="123">
        <v>936.76</v>
      </c>
      <c r="G100" s="28">
        <v>6.5</v>
      </c>
      <c r="S100" s="1"/>
    </row>
    <row r="101" spans="4:19" x14ac:dyDescent="0.25">
      <c r="D101" s="26">
        <v>45422</v>
      </c>
      <c r="E101" s="28">
        <v>37312.629999999997</v>
      </c>
      <c r="F101" s="123">
        <v>930.99</v>
      </c>
      <c r="G101" s="28">
        <v>6.5</v>
      </c>
      <c r="S101" s="1"/>
    </row>
    <row r="102" spans="4:19" x14ac:dyDescent="0.25">
      <c r="D102" s="26">
        <v>45423</v>
      </c>
      <c r="E102" s="28">
        <v>37318.639999999999</v>
      </c>
      <c r="F102" s="123">
        <v>930.99</v>
      </c>
      <c r="G102" s="28">
        <v>6.5</v>
      </c>
      <c r="S102" s="1"/>
    </row>
    <row r="103" spans="4:19" x14ac:dyDescent="0.25">
      <c r="D103" s="26">
        <v>45424</v>
      </c>
      <c r="E103" s="28">
        <v>37324.639999999999</v>
      </c>
      <c r="F103" s="123">
        <v>930.99</v>
      </c>
      <c r="G103" s="28">
        <v>6.5</v>
      </c>
      <c r="S103" s="1"/>
    </row>
    <row r="104" spans="4:19" x14ac:dyDescent="0.25">
      <c r="D104" s="26">
        <v>45425</v>
      </c>
      <c r="E104" s="28">
        <v>37330.65</v>
      </c>
      <c r="F104" s="123">
        <v>922</v>
      </c>
      <c r="G104" s="28">
        <v>6.5</v>
      </c>
      <c r="S104" s="1"/>
    </row>
    <row r="105" spans="4:19" x14ac:dyDescent="0.25">
      <c r="D105" s="26">
        <v>45426</v>
      </c>
      <c r="E105" s="28">
        <v>37336.65</v>
      </c>
      <c r="F105" s="123">
        <v>922.1</v>
      </c>
      <c r="G105" s="28">
        <v>6.5</v>
      </c>
      <c r="S105" s="1"/>
    </row>
    <row r="106" spans="4:19" x14ac:dyDescent="0.25">
      <c r="D106" s="26">
        <v>45427</v>
      </c>
      <c r="E106" s="28">
        <v>37342.660000000003</v>
      </c>
      <c r="F106" s="123">
        <v>916.87</v>
      </c>
      <c r="G106" s="28">
        <v>6.5</v>
      </c>
      <c r="S106" s="1"/>
    </row>
    <row r="107" spans="4:19" x14ac:dyDescent="0.25">
      <c r="D107" s="26">
        <v>45428</v>
      </c>
      <c r="E107" s="28">
        <v>37348.67</v>
      </c>
      <c r="F107" s="123">
        <v>909.06</v>
      </c>
      <c r="G107" s="28">
        <v>6.5</v>
      </c>
      <c r="S107" s="1"/>
    </row>
    <row r="108" spans="4:19" x14ac:dyDescent="0.25">
      <c r="D108" s="26">
        <v>45429</v>
      </c>
      <c r="E108" s="28">
        <v>37354.68</v>
      </c>
      <c r="F108" s="123">
        <v>901.53</v>
      </c>
      <c r="G108" s="28">
        <v>6.5</v>
      </c>
      <c r="S108" s="1"/>
    </row>
    <row r="109" spans="4:19" x14ac:dyDescent="0.25">
      <c r="D109" s="26">
        <v>45430</v>
      </c>
      <c r="E109" s="28">
        <v>37360.69</v>
      </c>
      <c r="F109" s="123">
        <v>901.53</v>
      </c>
      <c r="G109" s="28">
        <v>6.5</v>
      </c>
      <c r="S109" s="1"/>
    </row>
    <row r="110" spans="4:19" x14ac:dyDescent="0.25">
      <c r="D110" s="26">
        <v>45431</v>
      </c>
      <c r="E110" s="28">
        <v>37366.699999999997</v>
      </c>
      <c r="F110" s="123">
        <v>901.53</v>
      </c>
      <c r="G110" s="28">
        <v>6.5</v>
      </c>
      <c r="S110" s="1"/>
    </row>
    <row r="111" spans="4:19" x14ac:dyDescent="0.25">
      <c r="D111" s="26">
        <v>45432</v>
      </c>
      <c r="E111" s="28">
        <v>37372.71</v>
      </c>
      <c r="F111" s="123">
        <v>897.11</v>
      </c>
      <c r="G111" s="28">
        <v>6.5</v>
      </c>
      <c r="S111" s="1"/>
    </row>
    <row r="112" spans="4:19" x14ac:dyDescent="0.25">
      <c r="D112" s="26">
        <v>45433</v>
      </c>
      <c r="E112" s="28">
        <v>37378.730000000003</v>
      </c>
      <c r="F112" s="123">
        <v>897.11</v>
      </c>
      <c r="G112" s="28">
        <v>6.5</v>
      </c>
      <c r="S112" s="1"/>
    </row>
    <row r="113" spans="4:19" x14ac:dyDescent="0.25">
      <c r="D113" s="26">
        <v>45434</v>
      </c>
      <c r="E113" s="28">
        <v>37384.74</v>
      </c>
      <c r="F113" s="123">
        <v>886.79</v>
      </c>
      <c r="G113" s="28">
        <v>6.5</v>
      </c>
      <c r="S113" s="1"/>
    </row>
    <row r="114" spans="4:19" x14ac:dyDescent="0.25">
      <c r="D114" s="26">
        <v>45435</v>
      </c>
      <c r="E114" s="28">
        <v>37390.76</v>
      </c>
      <c r="F114" s="123">
        <v>904.67</v>
      </c>
      <c r="G114" s="28">
        <v>6.5</v>
      </c>
      <c r="S114" s="1"/>
    </row>
    <row r="115" spans="4:19" x14ac:dyDescent="0.25">
      <c r="D115" s="26">
        <v>45436</v>
      </c>
      <c r="E115" s="28">
        <v>37396.769999999997</v>
      </c>
      <c r="F115" s="123">
        <v>908.95</v>
      </c>
      <c r="G115" s="28">
        <v>6</v>
      </c>
      <c r="S115" s="1"/>
    </row>
    <row r="116" spans="4:19" x14ac:dyDescent="0.25">
      <c r="D116" s="26">
        <v>45437</v>
      </c>
      <c r="E116" s="28">
        <v>37402.79</v>
      </c>
      <c r="F116" s="123">
        <v>908.95</v>
      </c>
      <c r="G116" s="28">
        <v>6</v>
      </c>
      <c r="S116" s="1"/>
    </row>
    <row r="117" spans="4:19" x14ac:dyDescent="0.25">
      <c r="D117" s="26">
        <v>45438</v>
      </c>
      <c r="E117" s="28">
        <v>37408.81</v>
      </c>
      <c r="F117" s="123">
        <v>908.95</v>
      </c>
      <c r="G117" s="28">
        <v>6</v>
      </c>
      <c r="S117" s="1"/>
    </row>
    <row r="118" spans="4:19" x14ac:dyDescent="0.25">
      <c r="D118" s="26">
        <v>45439</v>
      </c>
      <c r="E118" s="28">
        <v>37414.83</v>
      </c>
      <c r="F118" s="123">
        <v>903.17</v>
      </c>
      <c r="G118" s="28">
        <v>6</v>
      </c>
      <c r="S118" s="1"/>
    </row>
    <row r="119" spans="4:19" x14ac:dyDescent="0.25">
      <c r="D119" s="26">
        <v>45440</v>
      </c>
      <c r="E119" s="28">
        <v>37420.85</v>
      </c>
      <c r="F119" s="123">
        <v>900.28</v>
      </c>
      <c r="G119" s="28">
        <v>6</v>
      </c>
      <c r="S119" s="1"/>
    </row>
    <row r="120" spans="4:19" x14ac:dyDescent="0.25">
      <c r="D120" s="26">
        <v>45441</v>
      </c>
      <c r="E120" s="28">
        <v>37426.870000000003</v>
      </c>
      <c r="F120" s="123">
        <v>898.13</v>
      </c>
      <c r="G120" s="28">
        <v>6</v>
      </c>
      <c r="S120" s="1"/>
    </row>
    <row r="121" spans="4:19" x14ac:dyDescent="0.25">
      <c r="D121" s="26">
        <v>45442</v>
      </c>
      <c r="E121" s="28">
        <v>37432.89</v>
      </c>
      <c r="F121" s="123">
        <v>907.67</v>
      </c>
      <c r="G121" s="28">
        <v>6</v>
      </c>
      <c r="S121" s="1"/>
    </row>
    <row r="122" spans="4:19" x14ac:dyDescent="0.25">
      <c r="D122" s="26">
        <v>45443</v>
      </c>
      <c r="E122" s="28">
        <v>37438.910000000003</v>
      </c>
      <c r="F122" s="123">
        <v>917.98</v>
      </c>
      <c r="G122" s="28">
        <v>6</v>
      </c>
      <c r="S122" s="1"/>
    </row>
    <row r="123" spans="4:19" x14ac:dyDescent="0.25">
      <c r="D123" s="26">
        <v>45444</v>
      </c>
      <c r="E123" s="28">
        <v>37444.94</v>
      </c>
      <c r="F123" s="123">
        <v>917.98</v>
      </c>
      <c r="G123" s="28">
        <v>6</v>
      </c>
      <c r="S123" s="1"/>
    </row>
    <row r="124" spans="4:19" x14ac:dyDescent="0.25">
      <c r="D124" s="26">
        <v>45445</v>
      </c>
      <c r="E124" s="28">
        <v>37450.959999999999</v>
      </c>
      <c r="F124" s="123">
        <v>917.98</v>
      </c>
      <c r="G124" s="28">
        <v>6</v>
      </c>
      <c r="S124" s="1"/>
    </row>
    <row r="125" spans="4:19" x14ac:dyDescent="0.25">
      <c r="D125" s="26">
        <v>45446</v>
      </c>
      <c r="E125" s="28">
        <v>37456.99</v>
      </c>
      <c r="F125" s="123">
        <v>916.77</v>
      </c>
      <c r="G125" s="28">
        <v>6</v>
      </c>
      <c r="S125" s="1"/>
    </row>
    <row r="126" spans="4:19" x14ac:dyDescent="0.25">
      <c r="D126" s="26">
        <v>45447</v>
      </c>
      <c r="E126" s="28">
        <v>37463.01</v>
      </c>
      <c r="F126" s="123">
        <v>907.94</v>
      </c>
      <c r="G126" s="28">
        <v>6</v>
      </c>
      <c r="S126" s="1"/>
    </row>
    <row r="127" spans="4:19" x14ac:dyDescent="0.25">
      <c r="D127" s="26">
        <v>45448</v>
      </c>
      <c r="E127" s="28">
        <v>37469.040000000001</v>
      </c>
      <c r="F127" s="123">
        <v>905.37</v>
      </c>
      <c r="G127" s="28">
        <v>6</v>
      </c>
      <c r="S127" s="1"/>
    </row>
    <row r="128" spans="4:19" x14ac:dyDescent="0.25">
      <c r="D128" s="26">
        <v>45449</v>
      </c>
      <c r="E128" s="28">
        <v>37475.07</v>
      </c>
      <c r="F128" s="123">
        <v>906.25</v>
      </c>
      <c r="G128" s="28">
        <v>6</v>
      </c>
      <c r="S128" s="1"/>
    </row>
    <row r="129" spans="4:19" x14ac:dyDescent="0.25">
      <c r="D129" s="26">
        <v>45450</v>
      </c>
      <c r="E129" s="28">
        <v>37481.1</v>
      </c>
      <c r="F129" s="123">
        <v>910.45</v>
      </c>
      <c r="G129" s="28">
        <v>6</v>
      </c>
      <c r="S129" s="1"/>
    </row>
    <row r="130" spans="4:19" x14ac:dyDescent="0.25">
      <c r="D130" s="26">
        <v>45451</v>
      </c>
      <c r="E130" s="28">
        <v>37487.129999999997</v>
      </c>
      <c r="F130" s="123">
        <v>910.45</v>
      </c>
      <c r="G130" s="28">
        <v>6</v>
      </c>
      <c r="S130" s="1"/>
    </row>
    <row r="131" spans="4:19" x14ac:dyDescent="0.25">
      <c r="D131" s="26">
        <v>45452</v>
      </c>
      <c r="E131" s="28">
        <v>37493.160000000003</v>
      </c>
      <c r="F131" s="123">
        <v>910.45</v>
      </c>
      <c r="G131" s="28">
        <v>6</v>
      </c>
      <c r="S131" s="1"/>
    </row>
    <row r="132" spans="4:19" x14ac:dyDescent="0.25">
      <c r="D132" s="26">
        <v>45453</v>
      </c>
      <c r="E132" s="28">
        <v>37496.9</v>
      </c>
      <c r="F132" s="123">
        <v>916.84</v>
      </c>
      <c r="G132" s="28">
        <v>6</v>
      </c>
      <c r="S132" s="1"/>
    </row>
    <row r="133" spans="4:19" x14ac:dyDescent="0.25">
      <c r="D133" s="26">
        <v>45454</v>
      </c>
      <c r="E133" s="28">
        <v>37500.65</v>
      </c>
      <c r="F133" s="123">
        <v>923.24</v>
      </c>
      <c r="G133" s="28">
        <v>6</v>
      </c>
      <c r="S133" s="1"/>
    </row>
    <row r="134" spans="4:19" x14ac:dyDescent="0.25">
      <c r="D134" s="26">
        <v>45455</v>
      </c>
      <c r="E134" s="28">
        <v>37504.39</v>
      </c>
      <c r="F134" s="123">
        <v>924.18</v>
      </c>
      <c r="G134" s="28">
        <v>6</v>
      </c>
      <c r="S134" s="1"/>
    </row>
    <row r="135" spans="4:19" x14ac:dyDescent="0.25">
      <c r="D135" s="26">
        <v>45456</v>
      </c>
      <c r="E135" s="28">
        <v>37508.14</v>
      </c>
      <c r="F135" s="123">
        <v>914.86</v>
      </c>
      <c r="G135" s="28">
        <v>6</v>
      </c>
      <c r="S135" s="1"/>
    </row>
    <row r="136" spans="4:19" x14ac:dyDescent="0.25">
      <c r="D136" s="26">
        <v>45457</v>
      </c>
      <c r="E136" s="28">
        <v>37511.879999999997</v>
      </c>
      <c r="F136" s="123">
        <v>919.49</v>
      </c>
      <c r="G136" s="28">
        <v>6</v>
      </c>
      <c r="S136" s="1"/>
    </row>
    <row r="137" spans="4:19" x14ac:dyDescent="0.25">
      <c r="D137" s="26">
        <v>45458</v>
      </c>
      <c r="E137" s="28">
        <v>37515.629999999997</v>
      </c>
      <c r="F137" s="123">
        <v>919.49</v>
      </c>
      <c r="G137" s="28">
        <v>6</v>
      </c>
      <c r="S137" s="1"/>
    </row>
    <row r="138" spans="4:19" x14ac:dyDescent="0.25">
      <c r="D138" s="26">
        <v>45459</v>
      </c>
      <c r="E138" s="28">
        <v>37519.379999999997</v>
      </c>
      <c r="F138" s="123">
        <v>919.49</v>
      </c>
      <c r="G138" s="28">
        <v>6</v>
      </c>
      <c r="S138" s="1"/>
    </row>
    <row r="139" spans="4:19" x14ac:dyDescent="0.25">
      <c r="D139" s="26">
        <v>45460</v>
      </c>
      <c r="E139" s="28">
        <v>37523.120000000003</v>
      </c>
      <c r="F139" s="123">
        <v>928.47</v>
      </c>
      <c r="G139" s="28">
        <v>6</v>
      </c>
      <c r="S139" s="1"/>
    </row>
    <row r="140" spans="4:19" x14ac:dyDescent="0.25">
      <c r="D140" s="26">
        <v>45461</v>
      </c>
      <c r="E140" s="28">
        <v>37526.870000000003</v>
      </c>
      <c r="F140" s="123">
        <v>938.68</v>
      </c>
      <c r="G140" s="28">
        <v>6</v>
      </c>
      <c r="S140" s="1"/>
    </row>
    <row r="141" spans="4:19" x14ac:dyDescent="0.25">
      <c r="D141" s="26">
        <v>45462</v>
      </c>
      <c r="E141" s="28">
        <v>37530.620000000003</v>
      </c>
      <c r="F141" s="123">
        <v>934.91</v>
      </c>
      <c r="G141" s="28">
        <v>5.75</v>
      </c>
      <c r="S141" s="1"/>
    </row>
    <row r="142" spans="4:19" x14ac:dyDescent="0.25">
      <c r="D142" s="26">
        <v>45463</v>
      </c>
      <c r="E142" s="28">
        <v>37534.36</v>
      </c>
      <c r="F142" s="123">
        <v>934.91</v>
      </c>
      <c r="G142" s="28">
        <v>5.75</v>
      </c>
      <c r="S142" s="1"/>
    </row>
    <row r="143" spans="4:19" x14ac:dyDescent="0.25">
      <c r="D143" s="26">
        <v>45464</v>
      </c>
      <c r="E143" s="28">
        <v>37538.11</v>
      </c>
      <c r="F143" s="123">
        <v>927.92</v>
      </c>
      <c r="G143" s="28">
        <v>5.75</v>
      </c>
      <c r="S143" s="1"/>
    </row>
    <row r="144" spans="4:19" x14ac:dyDescent="0.25">
      <c r="D144" s="26">
        <v>45465</v>
      </c>
      <c r="E144" s="28">
        <v>37541.86</v>
      </c>
      <c r="F144" s="123">
        <v>927.92</v>
      </c>
      <c r="G144" s="28">
        <v>5.75</v>
      </c>
      <c r="S144" s="1"/>
    </row>
    <row r="145" spans="4:19" x14ac:dyDescent="0.25">
      <c r="D145" s="26">
        <v>45466</v>
      </c>
      <c r="E145" s="28">
        <v>37545.61</v>
      </c>
      <c r="F145" s="123">
        <v>927.92</v>
      </c>
      <c r="G145" s="28">
        <v>5.75</v>
      </c>
      <c r="S145" s="1"/>
    </row>
    <row r="146" spans="4:19" x14ac:dyDescent="0.25">
      <c r="D146" s="26">
        <v>45467</v>
      </c>
      <c r="E146" s="28">
        <v>37549.360000000001</v>
      </c>
      <c r="F146" s="123">
        <v>937.34</v>
      </c>
      <c r="G146" s="28">
        <v>5.75</v>
      </c>
      <c r="S146" s="1"/>
    </row>
    <row r="147" spans="4:19" x14ac:dyDescent="0.25">
      <c r="D147" s="26">
        <v>45468</v>
      </c>
      <c r="E147" s="28">
        <v>37553.11</v>
      </c>
      <c r="F147" s="123">
        <v>941.72</v>
      </c>
      <c r="G147" s="28">
        <v>5.75</v>
      </c>
      <c r="S147" s="1"/>
    </row>
    <row r="148" spans="4:19" x14ac:dyDescent="0.25">
      <c r="D148" s="26">
        <v>45469</v>
      </c>
      <c r="E148" s="28">
        <v>37556.86</v>
      </c>
      <c r="F148" s="123">
        <v>942.31</v>
      </c>
      <c r="G148" s="28">
        <v>5.75</v>
      </c>
      <c r="S148" s="1"/>
    </row>
    <row r="149" spans="4:19" x14ac:dyDescent="0.25">
      <c r="D149" s="26">
        <v>45470</v>
      </c>
      <c r="E149" s="28">
        <v>37560.61</v>
      </c>
      <c r="F149" s="123">
        <v>947.78</v>
      </c>
      <c r="G149" s="28">
        <v>5.75</v>
      </c>
      <c r="S149" s="1"/>
    </row>
    <row r="150" spans="4:19" x14ac:dyDescent="0.25">
      <c r="D150" s="26">
        <v>45471</v>
      </c>
      <c r="E150" s="28">
        <v>37564.36</v>
      </c>
      <c r="F150" s="123">
        <v>951.02</v>
      </c>
      <c r="G150" s="28">
        <v>5.75</v>
      </c>
      <c r="S150" s="1"/>
    </row>
    <row r="151" spans="4:19" x14ac:dyDescent="0.25">
      <c r="D151" s="26">
        <v>45472</v>
      </c>
      <c r="E151" s="28">
        <v>37568.11</v>
      </c>
      <c r="F151" s="123">
        <v>951.02</v>
      </c>
      <c r="G151" s="28">
        <v>5.75</v>
      </c>
      <c r="S151" s="1"/>
    </row>
    <row r="152" spans="4:19" x14ac:dyDescent="0.25">
      <c r="D152" s="26">
        <v>45473</v>
      </c>
      <c r="E152" s="28">
        <v>37571.86</v>
      </c>
      <c r="F152" s="123">
        <v>951.02</v>
      </c>
      <c r="G152" s="28">
        <v>5.75</v>
      </c>
      <c r="S152" s="1"/>
    </row>
    <row r="153" spans="4:19" x14ac:dyDescent="0.25">
      <c r="D153" s="26">
        <v>45474</v>
      </c>
      <c r="E153" s="28">
        <v>37575.61</v>
      </c>
      <c r="F153" s="123">
        <v>944.34</v>
      </c>
      <c r="G153" s="28">
        <v>5.75</v>
      </c>
      <c r="S153" s="1"/>
    </row>
    <row r="154" spans="4:19" x14ac:dyDescent="0.25">
      <c r="D154" s="26">
        <v>45475</v>
      </c>
      <c r="E154" s="28">
        <v>37579.360000000001</v>
      </c>
      <c r="F154" s="123">
        <v>943.89</v>
      </c>
      <c r="G154" s="28">
        <v>5.75</v>
      </c>
      <c r="S154" s="1"/>
    </row>
    <row r="155" spans="4:19" x14ac:dyDescent="0.25">
      <c r="D155" s="26">
        <v>45476</v>
      </c>
      <c r="E155" s="28">
        <v>37583.120000000003</v>
      </c>
      <c r="F155" s="123">
        <v>946.99</v>
      </c>
      <c r="G155" s="28">
        <v>5.75</v>
      </c>
      <c r="S155" s="1"/>
    </row>
    <row r="156" spans="4:19" x14ac:dyDescent="0.25">
      <c r="D156" s="26">
        <v>45477</v>
      </c>
      <c r="E156" s="28">
        <v>37586.870000000003</v>
      </c>
      <c r="F156" s="123">
        <v>939.57</v>
      </c>
      <c r="G156" s="28">
        <v>5.75</v>
      </c>
      <c r="S156" s="1"/>
    </row>
    <row r="157" spans="4:19" x14ac:dyDescent="0.25">
      <c r="D157" s="26">
        <v>45478</v>
      </c>
      <c r="E157" s="28">
        <v>37590.620000000003</v>
      </c>
      <c r="F157" s="123">
        <v>936.55</v>
      </c>
      <c r="G157" s="28">
        <v>5.75</v>
      </c>
      <c r="S157" s="1"/>
    </row>
    <row r="158" spans="4:19" x14ac:dyDescent="0.25">
      <c r="D158" s="26">
        <v>45479</v>
      </c>
      <c r="E158" s="28">
        <v>37594.379999999997</v>
      </c>
      <c r="F158" s="123">
        <v>936.55</v>
      </c>
      <c r="G158" s="28">
        <v>5.75</v>
      </c>
      <c r="S158" s="1"/>
    </row>
    <row r="159" spans="4:19" x14ac:dyDescent="0.25">
      <c r="D159" s="26">
        <v>45480</v>
      </c>
      <c r="E159" s="28">
        <v>37598.129999999997</v>
      </c>
      <c r="F159" s="123">
        <v>936.55</v>
      </c>
      <c r="G159" s="28">
        <v>5.75</v>
      </c>
      <c r="S159" s="1"/>
    </row>
    <row r="160" spans="4:19" x14ac:dyDescent="0.25">
      <c r="D160" s="26">
        <v>45481</v>
      </c>
      <c r="E160" s="28">
        <v>37601.879999999997</v>
      </c>
      <c r="F160" s="123">
        <v>933.51</v>
      </c>
      <c r="G160" s="28">
        <v>5.75</v>
      </c>
      <c r="S160" s="1"/>
    </row>
    <row r="161" spans="4:19" x14ac:dyDescent="0.25">
      <c r="D161" s="26">
        <v>45482</v>
      </c>
      <c r="E161" s="28">
        <v>37605.64</v>
      </c>
      <c r="F161" s="123">
        <v>939.17</v>
      </c>
      <c r="G161" s="28">
        <v>5.75</v>
      </c>
      <c r="S161" s="1"/>
    </row>
    <row r="162" spans="4:19" x14ac:dyDescent="0.25">
      <c r="D162" s="26">
        <v>45483</v>
      </c>
      <c r="E162" s="28">
        <v>37604.43</v>
      </c>
      <c r="F162" s="123">
        <v>932.31</v>
      </c>
      <c r="G162" s="28">
        <v>5.75</v>
      </c>
      <c r="S162" s="1"/>
    </row>
    <row r="163" spans="4:19" x14ac:dyDescent="0.25">
      <c r="D163" s="26">
        <v>45484</v>
      </c>
      <c r="E163" s="28">
        <v>37603.21</v>
      </c>
      <c r="F163" s="123">
        <v>918.86</v>
      </c>
      <c r="G163" s="28">
        <v>5.75</v>
      </c>
      <c r="S163" s="1"/>
    </row>
    <row r="164" spans="4:19" x14ac:dyDescent="0.25">
      <c r="D164" s="26">
        <v>45485</v>
      </c>
      <c r="E164" s="28">
        <v>37602</v>
      </c>
      <c r="F164" s="123">
        <v>908.92</v>
      </c>
      <c r="G164" s="28">
        <v>5.75</v>
      </c>
      <c r="S164" s="1"/>
    </row>
    <row r="165" spans="4:19" x14ac:dyDescent="0.25">
      <c r="D165" s="26">
        <v>45486</v>
      </c>
      <c r="E165" s="28">
        <v>37600.79</v>
      </c>
      <c r="F165" s="123">
        <v>908.92</v>
      </c>
      <c r="G165" s="28">
        <v>5.75</v>
      </c>
      <c r="S165" s="1"/>
    </row>
    <row r="166" spans="4:19" x14ac:dyDescent="0.25">
      <c r="D166" s="26">
        <v>45487</v>
      </c>
      <c r="E166" s="28">
        <v>37599.57</v>
      </c>
      <c r="F166" s="123">
        <v>908.92</v>
      </c>
      <c r="G166" s="28">
        <v>5.75</v>
      </c>
      <c r="S166" s="1"/>
    </row>
    <row r="167" spans="4:19" x14ac:dyDescent="0.25">
      <c r="D167" s="26">
        <v>45488</v>
      </c>
      <c r="E167" s="28">
        <v>37598.36</v>
      </c>
      <c r="F167" s="123">
        <v>910.14</v>
      </c>
      <c r="G167" s="28">
        <v>5.75</v>
      </c>
      <c r="S167" s="1"/>
    </row>
    <row r="168" spans="4:19" x14ac:dyDescent="0.25">
      <c r="D168" s="26">
        <v>45489</v>
      </c>
      <c r="E168" s="28">
        <v>37597.15</v>
      </c>
      <c r="F168" s="123">
        <v>910.14</v>
      </c>
      <c r="G168" s="28">
        <v>5.75</v>
      </c>
      <c r="S168" s="1"/>
    </row>
    <row r="169" spans="4:19" x14ac:dyDescent="0.25">
      <c r="D169" s="26">
        <v>45490</v>
      </c>
      <c r="E169" s="28">
        <v>37595.93</v>
      </c>
      <c r="F169" s="123">
        <v>910.79</v>
      </c>
      <c r="G169" s="28">
        <v>5.75</v>
      </c>
      <c r="S169" s="1"/>
    </row>
    <row r="170" spans="4:19" x14ac:dyDescent="0.25">
      <c r="D170" s="26">
        <v>45491</v>
      </c>
      <c r="E170" s="28">
        <v>37594.720000000001</v>
      </c>
      <c r="F170" s="123">
        <v>921.91</v>
      </c>
      <c r="G170" s="28">
        <v>5.75</v>
      </c>
      <c r="S170" s="1"/>
    </row>
    <row r="171" spans="4:19" x14ac:dyDescent="0.25">
      <c r="D171" s="26">
        <v>45492</v>
      </c>
      <c r="E171" s="28">
        <v>37593.51</v>
      </c>
      <c r="F171" s="123">
        <v>940.15</v>
      </c>
      <c r="G171" s="28">
        <v>5.75</v>
      </c>
      <c r="S171" s="1"/>
    </row>
    <row r="172" spans="4:19" x14ac:dyDescent="0.25">
      <c r="D172" s="26">
        <v>45493</v>
      </c>
      <c r="E172" s="28">
        <v>37592.29</v>
      </c>
      <c r="F172" s="123">
        <v>940.15</v>
      </c>
      <c r="G172" s="28">
        <v>5.75</v>
      </c>
      <c r="S172" s="1"/>
    </row>
    <row r="173" spans="4:19" x14ac:dyDescent="0.25">
      <c r="D173" s="26">
        <v>45494</v>
      </c>
      <c r="E173" s="28">
        <v>37591.08</v>
      </c>
      <c r="F173" s="123">
        <v>940.15</v>
      </c>
      <c r="G173" s="28">
        <v>5.75</v>
      </c>
      <c r="S173" s="1"/>
    </row>
    <row r="174" spans="4:19" x14ac:dyDescent="0.25">
      <c r="D174" s="26">
        <v>45495</v>
      </c>
      <c r="E174" s="28">
        <v>37589.870000000003</v>
      </c>
      <c r="F174" s="123">
        <v>943.77</v>
      </c>
      <c r="G174" s="28">
        <v>5.75</v>
      </c>
      <c r="S174" s="1"/>
    </row>
    <row r="175" spans="4:19" x14ac:dyDescent="0.25">
      <c r="D175" s="26">
        <v>45496</v>
      </c>
      <c r="E175" s="28">
        <v>37588.65</v>
      </c>
      <c r="F175" s="123">
        <v>949.1</v>
      </c>
      <c r="G175" s="28">
        <v>5.75</v>
      </c>
      <c r="S175" s="1"/>
    </row>
    <row r="176" spans="4:19" x14ac:dyDescent="0.25">
      <c r="D176" s="26">
        <v>45497</v>
      </c>
      <c r="E176" s="28">
        <v>37587.440000000002</v>
      </c>
      <c r="F176" s="123">
        <v>946.69</v>
      </c>
      <c r="G176" s="28">
        <v>5.75</v>
      </c>
      <c r="S176" s="1"/>
    </row>
    <row r="177" spans="4:19" x14ac:dyDescent="0.25">
      <c r="D177" s="26">
        <v>45498</v>
      </c>
      <c r="E177" s="28">
        <v>37586.230000000003</v>
      </c>
      <c r="F177" s="123">
        <v>948.79</v>
      </c>
      <c r="G177" s="28">
        <v>5.75</v>
      </c>
      <c r="S177" s="1"/>
    </row>
    <row r="178" spans="4:19" x14ac:dyDescent="0.25">
      <c r="D178" s="26">
        <v>45499</v>
      </c>
      <c r="E178" s="28">
        <v>37585.01</v>
      </c>
      <c r="F178" s="123">
        <v>947.39</v>
      </c>
      <c r="G178" s="28">
        <v>5.75</v>
      </c>
      <c r="S178" s="1"/>
    </row>
    <row r="179" spans="4:19" x14ac:dyDescent="0.25">
      <c r="D179" s="26">
        <v>45500</v>
      </c>
      <c r="E179" s="28">
        <v>37583.800000000003</v>
      </c>
      <c r="F179" s="123">
        <v>947.39</v>
      </c>
      <c r="G179" s="28">
        <v>5.75</v>
      </c>
      <c r="S179" s="1"/>
    </row>
    <row r="180" spans="4:19" x14ac:dyDescent="0.25">
      <c r="D180" s="26">
        <v>45501</v>
      </c>
      <c r="E180" s="28">
        <v>37582.589999999997</v>
      </c>
      <c r="F180" s="123">
        <v>947.39</v>
      </c>
      <c r="G180" s="28">
        <v>5.75</v>
      </c>
      <c r="S180" s="1"/>
    </row>
    <row r="181" spans="4:19" x14ac:dyDescent="0.25">
      <c r="D181" s="26">
        <v>45502</v>
      </c>
      <c r="E181" s="28">
        <v>37581.370000000003</v>
      </c>
      <c r="F181" s="123">
        <v>950.29</v>
      </c>
      <c r="G181" s="28">
        <v>5.75</v>
      </c>
      <c r="S181" s="1"/>
    </row>
    <row r="182" spans="4:19" x14ac:dyDescent="0.25">
      <c r="D182" s="26">
        <v>45503</v>
      </c>
      <c r="E182" s="28">
        <v>37580.160000000003</v>
      </c>
      <c r="F182" s="123">
        <v>956.63</v>
      </c>
      <c r="G182" s="28">
        <v>5.75</v>
      </c>
      <c r="S182" s="1"/>
    </row>
    <row r="183" spans="4:19" x14ac:dyDescent="0.25">
      <c r="D183" s="26">
        <v>45504</v>
      </c>
      <c r="E183" s="28">
        <v>37578.949999999997</v>
      </c>
      <c r="F183" s="123">
        <v>956.58</v>
      </c>
      <c r="G183" s="28">
        <v>5.75</v>
      </c>
      <c r="S183" s="1"/>
    </row>
    <row r="184" spans="4:19" x14ac:dyDescent="0.25">
      <c r="D184" s="26">
        <v>45505</v>
      </c>
      <c r="E184" s="28">
        <v>37577.74</v>
      </c>
      <c r="F184" s="123">
        <v>943.78</v>
      </c>
      <c r="G184" s="28">
        <v>5.75</v>
      </c>
      <c r="S184" s="1"/>
    </row>
    <row r="185" spans="4:19" x14ac:dyDescent="0.25">
      <c r="D185" s="26">
        <v>45506</v>
      </c>
      <c r="E185" s="28">
        <v>37576.519999999997</v>
      </c>
      <c r="F185" s="123">
        <v>938.94</v>
      </c>
      <c r="G185" s="28">
        <v>5.75</v>
      </c>
      <c r="S185" s="1"/>
    </row>
    <row r="186" spans="4:19" x14ac:dyDescent="0.25">
      <c r="D186" s="26">
        <v>45507</v>
      </c>
      <c r="E186" s="28">
        <v>37575.31</v>
      </c>
      <c r="F186" s="123">
        <v>938.94</v>
      </c>
      <c r="G186" s="28">
        <v>5.75</v>
      </c>
      <c r="S186" s="1"/>
    </row>
    <row r="187" spans="4:19" x14ac:dyDescent="0.25">
      <c r="D187" s="26">
        <v>45508</v>
      </c>
      <c r="E187" s="28">
        <v>37574.1</v>
      </c>
      <c r="F187" s="123">
        <v>938.94</v>
      </c>
      <c r="G187" s="28">
        <v>5.75</v>
      </c>
      <c r="S187" s="1"/>
    </row>
    <row r="188" spans="4:19" x14ac:dyDescent="0.25">
      <c r="D188" s="26">
        <v>45509</v>
      </c>
      <c r="E188" s="28">
        <v>37572.879999999997</v>
      </c>
      <c r="F188" s="123">
        <v>951.11</v>
      </c>
      <c r="G188" s="28">
        <v>5.75</v>
      </c>
      <c r="S188" s="1"/>
    </row>
    <row r="189" spans="4:19" x14ac:dyDescent="0.25">
      <c r="D189" s="26">
        <v>45510</v>
      </c>
      <c r="E189" s="28">
        <v>37571.67</v>
      </c>
      <c r="F189" s="123">
        <v>957.57</v>
      </c>
      <c r="G189" s="28">
        <v>5.75</v>
      </c>
      <c r="S189" s="1"/>
    </row>
    <row r="190" spans="4:19" x14ac:dyDescent="0.25">
      <c r="D190" s="26">
        <v>45511</v>
      </c>
      <c r="E190" s="28">
        <v>37570.46</v>
      </c>
      <c r="F190" s="123">
        <v>947.18</v>
      </c>
      <c r="G190" s="28">
        <v>5.75</v>
      </c>
      <c r="S190" s="1"/>
    </row>
    <row r="191" spans="4:19" x14ac:dyDescent="0.25">
      <c r="D191" s="26">
        <v>45512</v>
      </c>
      <c r="E191" s="28">
        <v>37569.25</v>
      </c>
      <c r="F191" s="123">
        <v>943.96</v>
      </c>
      <c r="G191" s="28">
        <v>5.75</v>
      </c>
      <c r="S191" s="1"/>
    </row>
    <row r="192" spans="4:19" x14ac:dyDescent="0.25">
      <c r="D192" s="26">
        <v>45513</v>
      </c>
      <c r="E192" s="28">
        <v>37568.03</v>
      </c>
      <c r="F192" s="123">
        <v>937.18</v>
      </c>
      <c r="G192" s="28">
        <v>5.75</v>
      </c>
      <c r="S192" s="1"/>
    </row>
    <row r="193" spans="4:19" x14ac:dyDescent="0.25">
      <c r="D193" s="26">
        <v>45514</v>
      </c>
      <c r="E193" s="28">
        <v>37576.480000000003</v>
      </c>
      <c r="F193" s="123">
        <v>937.18</v>
      </c>
      <c r="G193" s="28">
        <v>5.75</v>
      </c>
      <c r="S193" s="1"/>
    </row>
    <row r="194" spans="4:19" x14ac:dyDescent="0.25">
      <c r="D194" s="26">
        <v>45515</v>
      </c>
      <c r="E194" s="28">
        <v>37584.94</v>
      </c>
      <c r="F194" s="123">
        <v>937.18</v>
      </c>
      <c r="G194" s="28">
        <v>5.75</v>
      </c>
      <c r="S194" s="1"/>
    </row>
    <row r="195" spans="4:19" x14ac:dyDescent="0.25">
      <c r="D195" s="26">
        <v>45516</v>
      </c>
      <c r="E195" s="28">
        <v>37593.4</v>
      </c>
      <c r="F195" s="123">
        <v>932.62</v>
      </c>
      <c r="G195" s="28">
        <v>5.75</v>
      </c>
      <c r="S195" s="1"/>
    </row>
    <row r="196" spans="4:19" x14ac:dyDescent="0.25">
      <c r="D196" s="26">
        <v>45517</v>
      </c>
      <c r="E196" s="28">
        <v>37601.86</v>
      </c>
      <c r="F196" s="123">
        <v>931.96</v>
      </c>
      <c r="G196" s="28">
        <v>5.75</v>
      </c>
      <c r="S196" s="1"/>
    </row>
    <row r="197" spans="4:19" x14ac:dyDescent="0.25">
      <c r="D197" s="26">
        <v>45518</v>
      </c>
      <c r="E197" s="28">
        <v>37610.32</v>
      </c>
      <c r="F197" s="123">
        <v>932.28</v>
      </c>
      <c r="G197" s="28">
        <v>5.75</v>
      </c>
      <c r="S197" s="1"/>
    </row>
    <row r="198" spans="4:19" x14ac:dyDescent="0.25">
      <c r="D198" s="26">
        <v>45519</v>
      </c>
      <c r="E198" s="28">
        <v>37618.79</v>
      </c>
      <c r="F198" s="123">
        <v>932.28</v>
      </c>
      <c r="G198" s="28">
        <v>5.75</v>
      </c>
      <c r="S198" s="1"/>
    </row>
    <row r="199" spans="4:19" x14ac:dyDescent="0.25">
      <c r="D199" s="26">
        <v>45520</v>
      </c>
      <c r="E199" s="28">
        <v>37627.25</v>
      </c>
      <c r="F199" s="123">
        <v>931.39</v>
      </c>
      <c r="G199" s="28">
        <v>5.75</v>
      </c>
      <c r="S199" s="1"/>
    </row>
    <row r="200" spans="4:19" x14ac:dyDescent="0.25">
      <c r="D200" s="26">
        <v>45521</v>
      </c>
      <c r="E200" s="28">
        <v>37635.72</v>
      </c>
      <c r="F200" s="123">
        <v>931.39</v>
      </c>
      <c r="G200" s="28">
        <v>5.75</v>
      </c>
      <c r="S200" s="1"/>
    </row>
    <row r="201" spans="4:19" x14ac:dyDescent="0.25">
      <c r="D201" s="26">
        <v>45522</v>
      </c>
      <c r="E201" s="28">
        <v>37644.19</v>
      </c>
      <c r="F201" s="123">
        <v>931.39</v>
      </c>
      <c r="G201" s="28">
        <v>5.75</v>
      </c>
      <c r="S201" s="1"/>
    </row>
    <row r="202" spans="4:19" x14ac:dyDescent="0.25">
      <c r="D202" s="26">
        <v>45523</v>
      </c>
      <c r="E202" s="28">
        <v>37652.660000000003</v>
      </c>
      <c r="F202" s="123">
        <v>933.84</v>
      </c>
      <c r="G202" s="28">
        <v>5.75</v>
      </c>
      <c r="S202" s="1"/>
    </row>
    <row r="203" spans="4:19" x14ac:dyDescent="0.25">
      <c r="D203" s="26">
        <v>45524</v>
      </c>
      <c r="E203" s="28">
        <v>37661.129999999997</v>
      </c>
      <c r="F203" s="123">
        <v>929.36</v>
      </c>
      <c r="G203" s="28">
        <v>5.75</v>
      </c>
      <c r="S203" s="1"/>
    </row>
    <row r="204" spans="4:19" x14ac:dyDescent="0.25">
      <c r="D204" s="26">
        <v>45525</v>
      </c>
      <c r="E204" s="28">
        <v>37669.61</v>
      </c>
      <c r="F204" s="123">
        <v>922.58</v>
      </c>
      <c r="G204" s="28">
        <v>5.75</v>
      </c>
      <c r="S204" s="1"/>
    </row>
    <row r="205" spans="4:19" x14ac:dyDescent="0.25">
      <c r="D205" s="26">
        <v>45526</v>
      </c>
      <c r="E205" s="28">
        <v>37678.089999999997</v>
      </c>
      <c r="F205" s="123">
        <v>918.97</v>
      </c>
      <c r="G205" s="28">
        <v>5.75</v>
      </c>
      <c r="S205" s="1"/>
    </row>
    <row r="206" spans="4:19" x14ac:dyDescent="0.25">
      <c r="D206" s="26">
        <v>45527</v>
      </c>
      <c r="E206" s="28">
        <v>37686.57</v>
      </c>
      <c r="F206" s="123">
        <v>919.94</v>
      </c>
      <c r="G206" s="28">
        <v>5.75</v>
      </c>
      <c r="S206" s="1"/>
    </row>
    <row r="207" spans="4:19" x14ac:dyDescent="0.25">
      <c r="D207" s="26">
        <v>45528</v>
      </c>
      <c r="E207" s="28">
        <v>37695.050000000003</v>
      </c>
      <c r="F207" s="123">
        <v>919.94</v>
      </c>
      <c r="G207" s="28">
        <v>5.75</v>
      </c>
      <c r="S207" s="1"/>
    </row>
    <row r="208" spans="4:19" x14ac:dyDescent="0.25">
      <c r="D208" s="26">
        <v>45529</v>
      </c>
      <c r="E208" s="28">
        <v>37703.53</v>
      </c>
      <c r="F208" s="123">
        <v>919.94</v>
      </c>
      <c r="G208" s="28">
        <v>5.75</v>
      </c>
      <c r="S208" s="1"/>
    </row>
    <row r="209" spans="4:19" x14ac:dyDescent="0.25">
      <c r="D209" s="26">
        <v>45530</v>
      </c>
      <c r="E209" s="28">
        <v>37712.019999999997</v>
      </c>
      <c r="F209" s="123">
        <v>911.01</v>
      </c>
      <c r="G209" s="28">
        <v>5.75</v>
      </c>
      <c r="S209" s="1"/>
    </row>
    <row r="210" spans="4:19" x14ac:dyDescent="0.25">
      <c r="D210" s="26">
        <v>45531</v>
      </c>
      <c r="E210" s="28">
        <v>37720.5</v>
      </c>
      <c r="F210" s="123">
        <v>907.35</v>
      </c>
      <c r="G210" s="28">
        <v>5.75</v>
      </c>
      <c r="S210" s="1"/>
    </row>
    <row r="211" spans="4:19" x14ac:dyDescent="0.25">
      <c r="D211" s="26">
        <v>45532</v>
      </c>
      <c r="E211" s="28">
        <v>37728.99</v>
      </c>
      <c r="F211" s="123">
        <v>907.32</v>
      </c>
      <c r="G211" s="28">
        <v>5.75</v>
      </c>
      <c r="S211" s="1"/>
    </row>
    <row r="212" spans="4:19" x14ac:dyDescent="0.25">
      <c r="D212" s="26">
        <v>45533</v>
      </c>
      <c r="E212" s="28">
        <v>37737.480000000003</v>
      </c>
      <c r="F212" s="123">
        <v>912.08</v>
      </c>
      <c r="G212" s="28">
        <v>5.75</v>
      </c>
      <c r="S212" s="1"/>
    </row>
    <row r="213" spans="4:19" x14ac:dyDescent="0.25">
      <c r="D213" s="26">
        <v>45534</v>
      </c>
      <c r="E213" s="28">
        <v>37745.97</v>
      </c>
      <c r="F213" s="123">
        <v>917.38</v>
      </c>
      <c r="G213" s="28">
        <v>5.75</v>
      </c>
      <c r="S213" s="1"/>
    </row>
    <row r="214" spans="4:19" x14ac:dyDescent="0.25">
      <c r="D214" s="26">
        <v>45535</v>
      </c>
      <c r="E214" s="28">
        <v>37754.47</v>
      </c>
      <c r="F214" s="123">
        <v>917.38</v>
      </c>
      <c r="G214" s="28">
        <v>5.75</v>
      </c>
      <c r="S214" s="1"/>
    </row>
    <row r="215" spans="4:19" x14ac:dyDescent="0.25">
      <c r="D215" s="26">
        <v>45536</v>
      </c>
      <c r="E215" s="28">
        <v>37762.97</v>
      </c>
      <c r="F215" s="123">
        <v>917.38</v>
      </c>
      <c r="G215" s="28">
        <v>5.75</v>
      </c>
      <c r="S215" s="1"/>
    </row>
    <row r="216" spans="4:19" x14ac:dyDescent="0.25">
      <c r="D216" s="26">
        <v>45537</v>
      </c>
      <c r="E216" s="28">
        <v>37771.46</v>
      </c>
      <c r="F216" s="123">
        <v>913.99</v>
      </c>
      <c r="G216" s="28">
        <v>5.75</v>
      </c>
      <c r="S216" s="1"/>
    </row>
    <row r="217" spans="4:19" x14ac:dyDescent="0.25">
      <c r="D217" s="26">
        <v>45538</v>
      </c>
      <c r="E217" s="28">
        <v>37779.96</v>
      </c>
      <c r="F217" s="123">
        <v>915.14</v>
      </c>
      <c r="G217" s="28">
        <v>5.75</v>
      </c>
      <c r="S217" s="1"/>
    </row>
    <row r="218" spans="4:19" x14ac:dyDescent="0.25">
      <c r="D218" s="26">
        <v>45539</v>
      </c>
      <c r="E218" s="28">
        <v>37788.47</v>
      </c>
      <c r="F218" s="123">
        <v>926.22</v>
      </c>
      <c r="G218" s="28">
        <v>5.5</v>
      </c>
      <c r="S218" s="1"/>
    </row>
    <row r="219" spans="4:19" x14ac:dyDescent="0.25">
      <c r="D219" s="26">
        <v>45540</v>
      </c>
      <c r="E219" s="28">
        <v>37796.97</v>
      </c>
      <c r="F219" s="123">
        <v>937.86</v>
      </c>
      <c r="G219" s="28">
        <v>5.5</v>
      </c>
      <c r="S219" s="1"/>
    </row>
    <row r="220" spans="4:19" x14ac:dyDescent="0.25">
      <c r="D220" s="26">
        <v>45541</v>
      </c>
      <c r="E220" s="28">
        <v>37805.480000000003</v>
      </c>
      <c r="F220" s="123">
        <v>941.54</v>
      </c>
      <c r="G220" s="28">
        <v>5.5</v>
      </c>
      <c r="S220" s="1"/>
    </row>
    <row r="221" spans="4:19" x14ac:dyDescent="0.25">
      <c r="D221" s="26">
        <v>45542</v>
      </c>
      <c r="E221" s="28">
        <v>37813.980000000003</v>
      </c>
      <c r="F221" s="123">
        <v>941.54</v>
      </c>
      <c r="G221" s="28">
        <v>5.5</v>
      </c>
      <c r="S221" s="1"/>
    </row>
    <row r="222" spans="4:19" x14ac:dyDescent="0.25">
      <c r="D222" s="26">
        <v>45543</v>
      </c>
      <c r="E222" s="28">
        <v>37822.49</v>
      </c>
      <c r="F222" s="123">
        <v>941.54</v>
      </c>
      <c r="G222" s="28">
        <v>5.5</v>
      </c>
      <c r="S222" s="1"/>
    </row>
    <row r="223" spans="4:19" x14ac:dyDescent="0.25">
      <c r="D223" s="26">
        <v>45544</v>
      </c>
      <c r="E223" s="28">
        <v>37831.01</v>
      </c>
      <c r="F223" s="123">
        <v>943.18</v>
      </c>
      <c r="G223" s="28">
        <v>5.5</v>
      </c>
      <c r="S223" s="1"/>
    </row>
    <row r="224" spans="4:19" x14ac:dyDescent="0.25">
      <c r="D224" s="26">
        <v>45545</v>
      </c>
      <c r="E224" s="28">
        <v>37834.79</v>
      </c>
      <c r="F224" s="123">
        <v>946.22</v>
      </c>
      <c r="G224" s="28">
        <v>5.5</v>
      </c>
      <c r="S224" s="1"/>
    </row>
    <row r="225" spans="4:19" x14ac:dyDescent="0.25">
      <c r="D225" s="26">
        <v>45546</v>
      </c>
      <c r="E225" s="28">
        <v>37838.57</v>
      </c>
      <c r="F225" s="123">
        <v>948.85</v>
      </c>
      <c r="G225" s="28">
        <v>5.5</v>
      </c>
      <c r="S225" s="1"/>
    </row>
    <row r="226" spans="4:19" x14ac:dyDescent="0.25">
      <c r="D226" s="26">
        <v>45547</v>
      </c>
      <c r="E226" s="28">
        <v>37842.339999999997</v>
      </c>
      <c r="F226" s="123">
        <v>943.44</v>
      </c>
      <c r="G226" s="28">
        <v>5.5</v>
      </c>
      <c r="S226" s="1"/>
    </row>
    <row r="227" spans="4:19" x14ac:dyDescent="0.25">
      <c r="D227" s="26">
        <v>45548</v>
      </c>
      <c r="E227" s="28">
        <v>37846.120000000003</v>
      </c>
      <c r="F227" s="123">
        <v>933.57</v>
      </c>
      <c r="G227" s="28">
        <v>5.5</v>
      </c>
      <c r="S227" s="1"/>
    </row>
    <row r="228" spans="4:19" x14ac:dyDescent="0.25">
      <c r="D228" s="26">
        <v>45549</v>
      </c>
      <c r="E228" s="28">
        <v>37849.9</v>
      </c>
      <c r="F228" s="123">
        <v>933.57</v>
      </c>
      <c r="G228" s="28">
        <v>5.5</v>
      </c>
      <c r="S228" s="1"/>
    </row>
    <row r="229" spans="4:19" x14ac:dyDescent="0.25">
      <c r="D229" s="26">
        <v>45550</v>
      </c>
      <c r="E229" s="28">
        <v>37853.68</v>
      </c>
      <c r="F229" s="123">
        <v>933.57</v>
      </c>
      <c r="G229" s="28">
        <v>5.5</v>
      </c>
      <c r="S229" s="1"/>
    </row>
    <row r="230" spans="4:19" x14ac:dyDescent="0.25">
      <c r="D230" s="26">
        <v>45551</v>
      </c>
      <c r="E230" s="28">
        <v>37857.46</v>
      </c>
      <c r="F230" s="123">
        <v>925.61</v>
      </c>
      <c r="G230" s="28">
        <v>5.5</v>
      </c>
      <c r="S230" s="1"/>
    </row>
    <row r="231" spans="4:19" x14ac:dyDescent="0.25">
      <c r="D231" s="26">
        <v>45552</v>
      </c>
      <c r="E231" s="28">
        <v>37861.24</v>
      </c>
      <c r="S231" s="1"/>
    </row>
    <row r="232" spans="4:19" x14ac:dyDescent="0.25">
      <c r="D232" s="26">
        <v>45553</v>
      </c>
      <c r="E232" s="28">
        <v>37865.019999999997</v>
      </c>
      <c r="S232" s="1"/>
    </row>
    <row r="233" spans="4:19" x14ac:dyDescent="0.25">
      <c r="D233" s="26">
        <v>45554</v>
      </c>
      <c r="E233" s="28">
        <v>37868.800000000003</v>
      </c>
      <c r="S233" s="1"/>
    </row>
    <row r="234" spans="4:19" x14ac:dyDescent="0.25">
      <c r="S234" s="1"/>
    </row>
    <row r="235" spans="4:19" x14ac:dyDescent="0.25">
      <c r="S235" s="1"/>
    </row>
    <row r="236" spans="4:19" x14ac:dyDescent="0.25">
      <c r="S236" s="1"/>
    </row>
    <row r="237" spans="4:19" x14ac:dyDescent="0.25">
      <c r="S237" s="1"/>
    </row>
    <row r="238" spans="4:19" x14ac:dyDescent="0.25">
      <c r="S238" s="1"/>
    </row>
    <row r="239" spans="4:19" x14ac:dyDescent="0.25">
      <c r="S239" s="1"/>
    </row>
    <row r="240" spans="4:19" x14ac:dyDescent="0.25">
      <c r="S240" s="1"/>
    </row>
    <row r="241" spans="19:19" x14ac:dyDescent="0.25">
      <c r="S241" s="1"/>
    </row>
    <row r="242" spans="19:19" x14ac:dyDescent="0.25">
      <c r="S242" s="1"/>
    </row>
    <row r="243" spans="19:19" x14ac:dyDescent="0.25">
      <c r="S243" s="1"/>
    </row>
    <row r="244" spans="19:19" x14ac:dyDescent="0.25">
      <c r="S244" s="1"/>
    </row>
    <row r="245" spans="19:19" x14ac:dyDescent="0.25">
      <c r="S245" s="1"/>
    </row>
    <row r="246" spans="19:19" x14ac:dyDescent="0.25">
      <c r="S246" s="1"/>
    </row>
    <row r="247" spans="19:19" x14ac:dyDescent="0.25">
      <c r="S247" s="1"/>
    </row>
    <row r="248" spans="19:19" x14ac:dyDescent="0.25">
      <c r="S248" s="1"/>
    </row>
    <row r="249" spans="19:19" x14ac:dyDescent="0.25">
      <c r="S249" s="1"/>
    </row>
    <row r="250" spans="19:19" x14ac:dyDescent="0.25">
      <c r="S250" s="1"/>
    </row>
    <row r="251" spans="19:19" x14ac:dyDescent="0.25">
      <c r="S251" s="1"/>
    </row>
    <row r="252" spans="19:19" x14ac:dyDescent="0.25">
      <c r="S252" s="1"/>
    </row>
    <row r="253" spans="19:19" x14ac:dyDescent="0.25">
      <c r="S253" s="1"/>
    </row>
    <row r="254" spans="19:19" x14ac:dyDescent="0.25">
      <c r="S254" s="1"/>
    </row>
    <row r="255" spans="19:19" x14ac:dyDescent="0.25">
      <c r="S255" s="1"/>
    </row>
    <row r="256" spans="19:19" x14ac:dyDescent="0.25">
      <c r="S256" s="1"/>
    </row>
    <row r="257" spans="19:19" x14ac:dyDescent="0.25">
      <c r="S257" s="1"/>
    </row>
    <row r="258" spans="19:19" x14ac:dyDescent="0.25">
      <c r="S258" s="1"/>
    </row>
    <row r="259" spans="19:19" x14ac:dyDescent="0.25">
      <c r="S259" s="1"/>
    </row>
    <row r="260" spans="19:19" x14ac:dyDescent="0.25">
      <c r="S260" s="1"/>
    </row>
    <row r="261" spans="19:19" x14ac:dyDescent="0.25">
      <c r="S261" s="1"/>
    </row>
    <row r="262" spans="19:19" x14ac:dyDescent="0.25">
      <c r="S262" s="1"/>
    </row>
    <row r="263" spans="19:19" x14ac:dyDescent="0.25">
      <c r="S263" s="1"/>
    </row>
    <row r="264" spans="19:19" x14ac:dyDescent="0.25">
      <c r="S264" s="1"/>
    </row>
    <row r="265" spans="19:19" x14ac:dyDescent="0.25">
      <c r="S265" s="1"/>
    </row>
    <row r="266" spans="19:19" x14ac:dyDescent="0.25">
      <c r="S266" s="1"/>
    </row>
    <row r="267" spans="19:19" x14ac:dyDescent="0.25">
      <c r="S267" s="1"/>
    </row>
    <row r="268" spans="19:19" x14ac:dyDescent="0.25">
      <c r="S268" s="1"/>
    </row>
    <row r="269" spans="19:19" x14ac:dyDescent="0.25">
      <c r="S269" s="1"/>
    </row>
    <row r="270" spans="19:19" x14ac:dyDescent="0.25">
      <c r="S270" s="1"/>
    </row>
    <row r="271" spans="19:19" x14ac:dyDescent="0.25">
      <c r="S271" s="1"/>
    </row>
    <row r="272" spans="19:19" x14ac:dyDescent="0.25">
      <c r="S272" s="1"/>
    </row>
    <row r="273" spans="19:19" x14ac:dyDescent="0.25">
      <c r="S273" s="1"/>
    </row>
    <row r="274" spans="19:19" x14ac:dyDescent="0.25">
      <c r="S274" s="1"/>
    </row>
    <row r="275" spans="19:19" x14ac:dyDescent="0.25">
      <c r="S275" s="1"/>
    </row>
    <row r="276" spans="19:19" x14ac:dyDescent="0.25">
      <c r="S276" s="1"/>
    </row>
    <row r="277" spans="19:19" x14ac:dyDescent="0.25">
      <c r="S277" s="1"/>
    </row>
    <row r="278" spans="19:19" x14ac:dyDescent="0.25">
      <c r="S278" s="1"/>
    </row>
    <row r="279" spans="19:19" x14ac:dyDescent="0.25">
      <c r="S279" s="1"/>
    </row>
    <row r="280" spans="19:19" x14ac:dyDescent="0.25">
      <c r="S280" s="1"/>
    </row>
    <row r="281" spans="19:19" x14ac:dyDescent="0.25">
      <c r="S281" s="1"/>
    </row>
    <row r="282" spans="19:19" x14ac:dyDescent="0.25">
      <c r="S282" s="1"/>
    </row>
    <row r="283" spans="19:19" x14ac:dyDescent="0.25">
      <c r="S283" s="1"/>
    </row>
    <row r="284" spans="19:19" x14ac:dyDescent="0.25">
      <c r="S284" s="1"/>
    </row>
    <row r="285" spans="19:19" x14ac:dyDescent="0.25">
      <c r="S285" s="1"/>
    </row>
    <row r="286" spans="19:19" x14ac:dyDescent="0.25">
      <c r="S286" s="1"/>
    </row>
    <row r="287" spans="19:19" x14ac:dyDescent="0.25">
      <c r="S287" s="1"/>
    </row>
    <row r="288" spans="19:19" x14ac:dyDescent="0.25">
      <c r="S288" s="1"/>
    </row>
    <row r="289" spans="19:19" x14ac:dyDescent="0.25">
      <c r="S289" s="1"/>
    </row>
    <row r="290" spans="19:19" x14ac:dyDescent="0.25">
      <c r="S290" s="1"/>
    </row>
    <row r="291" spans="19:19" x14ac:dyDescent="0.25">
      <c r="S291" s="1"/>
    </row>
    <row r="292" spans="19:19" x14ac:dyDescent="0.25">
      <c r="S292" s="1"/>
    </row>
    <row r="293" spans="19:19" x14ac:dyDescent="0.25">
      <c r="S293" s="1"/>
    </row>
    <row r="294" spans="19:19" x14ac:dyDescent="0.25">
      <c r="S294" s="1"/>
    </row>
    <row r="295" spans="19:19" x14ac:dyDescent="0.25">
      <c r="S295" s="1"/>
    </row>
    <row r="296" spans="19:19" x14ac:dyDescent="0.25">
      <c r="S296" s="1"/>
    </row>
    <row r="297" spans="19:19" x14ac:dyDescent="0.25">
      <c r="S297" s="1"/>
    </row>
    <row r="298" spans="19:19" x14ac:dyDescent="0.25">
      <c r="S298" s="1"/>
    </row>
    <row r="299" spans="19:19" x14ac:dyDescent="0.25">
      <c r="S299" s="1"/>
    </row>
    <row r="300" spans="19:19" x14ac:dyDescent="0.25">
      <c r="S300" s="1"/>
    </row>
    <row r="301" spans="19:19" x14ac:dyDescent="0.25">
      <c r="S301" s="1"/>
    </row>
    <row r="302" spans="19:19" x14ac:dyDescent="0.25">
      <c r="S302" s="1"/>
    </row>
    <row r="303" spans="19:19" x14ac:dyDescent="0.25">
      <c r="S303" s="1"/>
    </row>
    <row r="304" spans="19:19" x14ac:dyDescent="0.25">
      <c r="S304" s="1"/>
    </row>
    <row r="305" spans="19:19" x14ac:dyDescent="0.25">
      <c r="S305" s="1"/>
    </row>
    <row r="306" spans="19:19" x14ac:dyDescent="0.25">
      <c r="S306" s="1"/>
    </row>
    <row r="307" spans="19:19" x14ac:dyDescent="0.25">
      <c r="S307" s="1"/>
    </row>
    <row r="308" spans="19:19" x14ac:dyDescent="0.25">
      <c r="S308" s="1"/>
    </row>
    <row r="309" spans="19:19" x14ac:dyDescent="0.25">
      <c r="S309" s="1"/>
    </row>
    <row r="310" spans="19:19" x14ac:dyDescent="0.25">
      <c r="S310" s="1"/>
    </row>
    <row r="311" spans="19:19" x14ac:dyDescent="0.25">
      <c r="S311" s="1"/>
    </row>
    <row r="312" spans="19:19" x14ac:dyDescent="0.25">
      <c r="S312" s="1"/>
    </row>
    <row r="313" spans="19:19" x14ac:dyDescent="0.25">
      <c r="S313" s="1"/>
    </row>
    <row r="314" spans="19:19" x14ac:dyDescent="0.25">
      <c r="S314" s="1"/>
    </row>
    <row r="315" spans="19:19" x14ac:dyDescent="0.25">
      <c r="S315" s="1"/>
    </row>
    <row r="316" spans="19:19" x14ac:dyDescent="0.25">
      <c r="S316" s="1"/>
    </row>
    <row r="317" spans="19:19" x14ac:dyDescent="0.25">
      <c r="S317" s="1"/>
    </row>
    <row r="318" spans="19:19" x14ac:dyDescent="0.25">
      <c r="S318" s="1"/>
    </row>
    <row r="319" spans="19:19" x14ac:dyDescent="0.25">
      <c r="S319" s="1"/>
    </row>
    <row r="320" spans="19:19" x14ac:dyDescent="0.25">
      <c r="S320" s="1"/>
    </row>
    <row r="321" spans="19:19" x14ac:dyDescent="0.25">
      <c r="S321" s="1"/>
    </row>
    <row r="322" spans="19:19" x14ac:dyDescent="0.25">
      <c r="S322" s="1"/>
    </row>
    <row r="323" spans="19:19" x14ac:dyDescent="0.25">
      <c r="S323" s="1"/>
    </row>
    <row r="324" spans="19:19" x14ac:dyDescent="0.25">
      <c r="S324" s="1"/>
    </row>
    <row r="325" spans="19:19" x14ac:dyDescent="0.25">
      <c r="S325" s="1"/>
    </row>
    <row r="326" spans="19:19" x14ac:dyDescent="0.25">
      <c r="S326" s="1"/>
    </row>
    <row r="327" spans="19:19" x14ac:dyDescent="0.25">
      <c r="S327" s="1"/>
    </row>
    <row r="328" spans="19:19" x14ac:dyDescent="0.25">
      <c r="S328" s="1"/>
    </row>
    <row r="329" spans="19:19" x14ac:dyDescent="0.25">
      <c r="S329" s="1"/>
    </row>
    <row r="330" spans="19:19" x14ac:dyDescent="0.25">
      <c r="S330" s="1"/>
    </row>
    <row r="331" spans="19:19" x14ac:dyDescent="0.25">
      <c r="S331" s="1"/>
    </row>
    <row r="332" spans="19:19" x14ac:dyDescent="0.25">
      <c r="S332" s="1"/>
    </row>
    <row r="333" spans="19:19" x14ac:dyDescent="0.25">
      <c r="S333" s="1"/>
    </row>
    <row r="334" spans="19:19" x14ac:dyDescent="0.25">
      <c r="S334" s="1"/>
    </row>
    <row r="335" spans="19:19" x14ac:dyDescent="0.25">
      <c r="S335" s="1"/>
    </row>
    <row r="336" spans="19:19" x14ac:dyDescent="0.25">
      <c r="S336" s="1"/>
    </row>
    <row r="337" spans="19:19" x14ac:dyDescent="0.25">
      <c r="S337" s="1"/>
    </row>
    <row r="338" spans="19:19" x14ac:dyDescent="0.25">
      <c r="S338" s="1"/>
    </row>
    <row r="339" spans="19:19" x14ac:dyDescent="0.25">
      <c r="S339" s="1"/>
    </row>
    <row r="340" spans="19:19" x14ac:dyDescent="0.25">
      <c r="S340" s="1"/>
    </row>
    <row r="341" spans="19:19" x14ac:dyDescent="0.25">
      <c r="S341" s="1"/>
    </row>
    <row r="342" spans="19:19" x14ac:dyDescent="0.25">
      <c r="S342" s="1"/>
    </row>
    <row r="343" spans="19:19" x14ac:dyDescent="0.25">
      <c r="S343" s="1"/>
    </row>
    <row r="344" spans="19:19" x14ac:dyDescent="0.25">
      <c r="S344" s="1"/>
    </row>
    <row r="345" spans="19:19" x14ac:dyDescent="0.25">
      <c r="S345" s="1"/>
    </row>
    <row r="346" spans="19:19" x14ac:dyDescent="0.25">
      <c r="S346" s="1"/>
    </row>
    <row r="347" spans="19:19" x14ac:dyDescent="0.25">
      <c r="S347" s="1"/>
    </row>
    <row r="348" spans="19:19" x14ac:dyDescent="0.25">
      <c r="S348" s="1"/>
    </row>
    <row r="349" spans="19:19" x14ac:dyDescent="0.25">
      <c r="S349" s="1"/>
    </row>
    <row r="350" spans="19:19" x14ac:dyDescent="0.25">
      <c r="S350" s="1"/>
    </row>
    <row r="351" spans="19:19" x14ac:dyDescent="0.25">
      <c r="S351" s="1"/>
    </row>
    <row r="352" spans="19:19" x14ac:dyDescent="0.25">
      <c r="S352" s="1"/>
    </row>
    <row r="353" spans="19:19" x14ac:dyDescent="0.25">
      <c r="S353" s="1"/>
    </row>
    <row r="354" spans="19:19" x14ac:dyDescent="0.25">
      <c r="S354" s="1"/>
    </row>
    <row r="355" spans="19:19" x14ac:dyDescent="0.25">
      <c r="S355" s="1"/>
    </row>
    <row r="356" spans="19:19" x14ac:dyDescent="0.25">
      <c r="S356" s="1"/>
    </row>
    <row r="357" spans="19:19" x14ac:dyDescent="0.25">
      <c r="S357" s="1"/>
    </row>
    <row r="358" spans="19:19" x14ac:dyDescent="0.25">
      <c r="S358" s="1"/>
    </row>
    <row r="359" spans="19:19" x14ac:dyDescent="0.25">
      <c r="S359" s="1"/>
    </row>
    <row r="360" spans="19:19" x14ac:dyDescent="0.25">
      <c r="S360" s="1"/>
    </row>
    <row r="361" spans="19:19" x14ac:dyDescent="0.25">
      <c r="S361" s="1"/>
    </row>
    <row r="362" spans="19:19" x14ac:dyDescent="0.25">
      <c r="S362" s="1"/>
    </row>
    <row r="363" spans="19:19" x14ac:dyDescent="0.25">
      <c r="S363" s="1"/>
    </row>
    <row r="364" spans="19:19" x14ac:dyDescent="0.25">
      <c r="S364" s="1"/>
    </row>
    <row r="365" spans="19:19" x14ac:dyDescent="0.25">
      <c r="S365" s="1"/>
    </row>
    <row r="366" spans="19:19" x14ac:dyDescent="0.25">
      <c r="S366" s="1"/>
    </row>
    <row r="367" spans="19:19" x14ac:dyDescent="0.25">
      <c r="S367" s="1"/>
    </row>
    <row r="368" spans="19:19" x14ac:dyDescent="0.25">
      <c r="S368" s="1"/>
    </row>
    <row r="369" spans="19:19" x14ac:dyDescent="0.25">
      <c r="S369" s="1"/>
    </row>
    <row r="370" spans="19:19" x14ac:dyDescent="0.25">
      <c r="S370" s="1"/>
    </row>
    <row r="371" spans="19:19" x14ac:dyDescent="0.25">
      <c r="S371" s="1"/>
    </row>
    <row r="372" spans="19:19" x14ac:dyDescent="0.25">
      <c r="S372" s="1"/>
    </row>
    <row r="373" spans="19:19" x14ac:dyDescent="0.25">
      <c r="S373" s="1"/>
    </row>
    <row r="374" spans="19:19" x14ac:dyDescent="0.25">
      <c r="S374" s="1"/>
    </row>
    <row r="375" spans="19:19" x14ac:dyDescent="0.25">
      <c r="S375" s="1"/>
    </row>
    <row r="376" spans="19:19" x14ac:dyDescent="0.25">
      <c r="S376" s="1"/>
    </row>
    <row r="377" spans="19:19" x14ac:dyDescent="0.25">
      <c r="S377" s="1"/>
    </row>
    <row r="378" spans="19:19" x14ac:dyDescent="0.25">
      <c r="S378" s="1"/>
    </row>
    <row r="379" spans="19:19" x14ac:dyDescent="0.25">
      <c r="S379" s="1"/>
    </row>
    <row r="380" spans="19:19" x14ac:dyDescent="0.25">
      <c r="S380" s="1"/>
    </row>
    <row r="381" spans="19:19" x14ac:dyDescent="0.25">
      <c r="S381" s="1"/>
    </row>
    <row r="382" spans="19:19" x14ac:dyDescent="0.25">
      <c r="S382" s="1"/>
    </row>
    <row r="383" spans="19:19" x14ac:dyDescent="0.25">
      <c r="S383" s="1"/>
    </row>
    <row r="384" spans="19:19" x14ac:dyDescent="0.25">
      <c r="S384" s="1"/>
    </row>
    <row r="385" spans="19:19" x14ac:dyDescent="0.25">
      <c r="S385" s="1"/>
    </row>
    <row r="386" spans="19:19" x14ac:dyDescent="0.25">
      <c r="S386" s="1"/>
    </row>
    <row r="387" spans="19:19" x14ac:dyDescent="0.25">
      <c r="S387" s="1"/>
    </row>
    <row r="388" spans="19:19" x14ac:dyDescent="0.25">
      <c r="S388" s="1"/>
    </row>
    <row r="389" spans="19:19" x14ac:dyDescent="0.25">
      <c r="S389" s="1"/>
    </row>
    <row r="390" spans="19:19" x14ac:dyDescent="0.25">
      <c r="S390" s="1"/>
    </row>
    <row r="391" spans="19:19" x14ac:dyDescent="0.25">
      <c r="S391" s="1"/>
    </row>
    <row r="392" spans="19:19" x14ac:dyDescent="0.25">
      <c r="S392" s="1"/>
    </row>
    <row r="393" spans="19:19" x14ac:dyDescent="0.25">
      <c r="S393" s="1"/>
    </row>
    <row r="394" spans="19:19" x14ac:dyDescent="0.25">
      <c r="S394" s="1"/>
    </row>
    <row r="395" spans="19:19" x14ac:dyDescent="0.25">
      <c r="S395" s="1"/>
    </row>
    <row r="396" spans="19:19" x14ac:dyDescent="0.25">
      <c r="S396" s="1"/>
    </row>
    <row r="397" spans="19:19" x14ac:dyDescent="0.25">
      <c r="S397" s="1"/>
    </row>
    <row r="398" spans="19:19" x14ac:dyDescent="0.25">
      <c r="S398" s="1"/>
    </row>
    <row r="399" spans="19:19" x14ac:dyDescent="0.25">
      <c r="S399" s="1"/>
    </row>
    <row r="400" spans="19:19" x14ac:dyDescent="0.25">
      <c r="S400" s="1"/>
    </row>
    <row r="401" spans="19:19" x14ac:dyDescent="0.25">
      <c r="S401" s="1"/>
    </row>
    <row r="402" spans="19:19" x14ac:dyDescent="0.25">
      <c r="S402" s="1"/>
    </row>
    <row r="403" spans="19:19" x14ac:dyDescent="0.25">
      <c r="S403" s="1"/>
    </row>
    <row r="404" spans="19:19" x14ac:dyDescent="0.25">
      <c r="S404" s="1"/>
    </row>
    <row r="405" spans="19:19" x14ac:dyDescent="0.25">
      <c r="S405" s="1"/>
    </row>
    <row r="406" spans="19:19" x14ac:dyDescent="0.25">
      <c r="S406" s="1"/>
    </row>
    <row r="407" spans="19:19" x14ac:dyDescent="0.25">
      <c r="S407" s="1"/>
    </row>
    <row r="408" spans="19:19" x14ac:dyDescent="0.25">
      <c r="S408" s="1"/>
    </row>
    <row r="409" spans="19:19" x14ac:dyDescent="0.25">
      <c r="S409" s="1"/>
    </row>
    <row r="410" spans="19:19" x14ac:dyDescent="0.25">
      <c r="S410" s="1"/>
    </row>
    <row r="411" spans="19:19" x14ac:dyDescent="0.25">
      <c r="S411" s="1"/>
    </row>
    <row r="412" spans="19:19" x14ac:dyDescent="0.25">
      <c r="S412" s="1"/>
    </row>
    <row r="413" spans="19:19" x14ac:dyDescent="0.25">
      <c r="S413" s="1"/>
    </row>
    <row r="414" spans="19:19" x14ac:dyDescent="0.25">
      <c r="S414" s="1"/>
    </row>
    <row r="415" spans="19:19" x14ac:dyDescent="0.25">
      <c r="S415" s="1"/>
    </row>
    <row r="416" spans="19:19" x14ac:dyDescent="0.25">
      <c r="S416" s="1"/>
    </row>
    <row r="417" spans="19:19" x14ac:dyDescent="0.25">
      <c r="S417" s="1"/>
    </row>
    <row r="418" spans="19:19" x14ac:dyDescent="0.25">
      <c r="S418" s="1"/>
    </row>
    <row r="419" spans="19:19" x14ac:dyDescent="0.25">
      <c r="S419" s="1"/>
    </row>
    <row r="420" spans="19:19" x14ac:dyDescent="0.25">
      <c r="S420" s="1"/>
    </row>
    <row r="421" spans="19:19" x14ac:dyDescent="0.25">
      <c r="S421" s="1"/>
    </row>
    <row r="422" spans="19:19" x14ac:dyDescent="0.25">
      <c r="S422" s="1"/>
    </row>
    <row r="423" spans="19:19" x14ac:dyDescent="0.25">
      <c r="S423" s="1"/>
    </row>
    <row r="424" spans="19:19" x14ac:dyDescent="0.25">
      <c r="S424" s="1"/>
    </row>
    <row r="425" spans="19:19" x14ac:dyDescent="0.25">
      <c r="S425" s="1"/>
    </row>
    <row r="426" spans="19:19" x14ac:dyDescent="0.25">
      <c r="S426" s="1"/>
    </row>
    <row r="427" spans="19:19" x14ac:dyDescent="0.25">
      <c r="S427" s="1"/>
    </row>
    <row r="428" spans="19:19" x14ac:dyDescent="0.25">
      <c r="S428" s="1"/>
    </row>
    <row r="429" spans="19:19" x14ac:dyDescent="0.25">
      <c r="S429" s="1"/>
    </row>
    <row r="430" spans="19:19" x14ac:dyDescent="0.25">
      <c r="S430" s="1"/>
    </row>
    <row r="431" spans="19:19" x14ac:dyDescent="0.25">
      <c r="S431" s="1"/>
    </row>
    <row r="432" spans="19:19" x14ac:dyDescent="0.25">
      <c r="S432" s="1"/>
    </row>
    <row r="433" spans="19:19" x14ac:dyDescent="0.25">
      <c r="S433" s="1"/>
    </row>
    <row r="434" spans="19:19" x14ac:dyDescent="0.25">
      <c r="S434" s="1"/>
    </row>
    <row r="435" spans="19:19" x14ac:dyDescent="0.25">
      <c r="S435" s="1"/>
    </row>
    <row r="436" spans="19:19" x14ac:dyDescent="0.25">
      <c r="S436" s="1"/>
    </row>
    <row r="437" spans="19:19" x14ac:dyDescent="0.25">
      <c r="S437" s="1"/>
    </row>
    <row r="438" spans="19:19" x14ac:dyDescent="0.25">
      <c r="S438" s="1"/>
    </row>
    <row r="439" spans="19:19" x14ac:dyDescent="0.25">
      <c r="S439" s="1"/>
    </row>
    <row r="440" spans="19:19" x14ac:dyDescent="0.25">
      <c r="S440" s="1"/>
    </row>
    <row r="441" spans="19:19" x14ac:dyDescent="0.25">
      <c r="S441" s="1"/>
    </row>
    <row r="442" spans="19:19" x14ac:dyDescent="0.25">
      <c r="S442" s="1"/>
    </row>
    <row r="443" spans="19:19" x14ac:dyDescent="0.25">
      <c r="S443" s="1"/>
    </row>
    <row r="444" spans="19:19" x14ac:dyDescent="0.25">
      <c r="S444" s="1"/>
    </row>
    <row r="445" spans="19:19" x14ac:dyDescent="0.25">
      <c r="S445" s="1"/>
    </row>
    <row r="446" spans="19:19" x14ac:dyDescent="0.25">
      <c r="S446" s="1"/>
    </row>
    <row r="447" spans="19:19" x14ac:dyDescent="0.25">
      <c r="S447" s="1"/>
    </row>
    <row r="448" spans="19:19" x14ac:dyDescent="0.25">
      <c r="S448" s="1"/>
    </row>
    <row r="449" spans="19:19" x14ac:dyDescent="0.25">
      <c r="S449" s="1"/>
    </row>
    <row r="450" spans="19:19" x14ac:dyDescent="0.25">
      <c r="S450" s="1"/>
    </row>
    <row r="451" spans="19:19" x14ac:dyDescent="0.25">
      <c r="S451" s="1"/>
    </row>
    <row r="452" spans="19:19" x14ac:dyDescent="0.25">
      <c r="S452" s="1"/>
    </row>
    <row r="453" spans="19:19" x14ac:dyDescent="0.25">
      <c r="S453" s="1"/>
    </row>
    <row r="454" spans="19:19" x14ac:dyDescent="0.25">
      <c r="S454" s="1"/>
    </row>
    <row r="455" spans="19:19" x14ac:dyDescent="0.25">
      <c r="S455" s="1"/>
    </row>
    <row r="456" spans="19:19" x14ac:dyDescent="0.25">
      <c r="S456" s="1"/>
    </row>
    <row r="457" spans="19:19" x14ac:dyDescent="0.25">
      <c r="S457" s="1"/>
    </row>
    <row r="458" spans="19:19" x14ac:dyDescent="0.25">
      <c r="S458" s="1"/>
    </row>
    <row r="459" spans="19:19" x14ac:dyDescent="0.25">
      <c r="S459" s="1"/>
    </row>
    <row r="460" spans="19:19" x14ac:dyDescent="0.25">
      <c r="S460" s="1"/>
    </row>
    <row r="461" spans="19:19" x14ac:dyDescent="0.25">
      <c r="S461" s="1"/>
    </row>
    <row r="462" spans="19:19" x14ac:dyDescent="0.25">
      <c r="S462" s="1"/>
    </row>
    <row r="463" spans="19:19" x14ac:dyDescent="0.25">
      <c r="S463" s="1"/>
    </row>
    <row r="464" spans="19:19" x14ac:dyDescent="0.25">
      <c r="S464" s="1"/>
    </row>
    <row r="465" spans="19:19" x14ac:dyDescent="0.25">
      <c r="S465" s="1"/>
    </row>
    <row r="466" spans="19:19" x14ac:dyDescent="0.25">
      <c r="S466" s="1"/>
    </row>
    <row r="467" spans="19:19" x14ac:dyDescent="0.25">
      <c r="S467" s="1"/>
    </row>
    <row r="468" spans="19:19" x14ac:dyDescent="0.25">
      <c r="S468" s="1"/>
    </row>
    <row r="469" spans="19:19" x14ac:dyDescent="0.25">
      <c r="S469" s="1"/>
    </row>
    <row r="470" spans="19:19" x14ac:dyDescent="0.25">
      <c r="S470" s="1"/>
    </row>
    <row r="471" spans="19:19" x14ac:dyDescent="0.25">
      <c r="S471" s="1"/>
    </row>
    <row r="472" spans="19:19" x14ac:dyDescent="0.25">
      <c r="S472" s="1"/>
    </row>
    <row r="473" spans="19:19" x14ac:dyDescent="0.25">
      <c r="S473" s="1"/>
    </row>
    <row r="474" spans="19:19" x14ac:dyDescent="0.25">
      <c r="S474" s="1"/>
    </row>
    <row r="475" spans="19:19" x14ac:dyDescent="0.25">
      <c r="S475" s="1"/>
    </row>
    <row r="476" spans="19:19" x14ac:dyDescent="0.25">
      <c r="S476" s="1"/>
    </row>
    <row r="477" spans="19:19" x14ac:dyDescent="0.25">
      <c r="S477" s="1"/>
    </row>
    <row r="478" spans="19:19" x14ac:dyDescent="0.25">
      <c r="S478" s="1"/>
    </row>
    <row r="479" spans="19:19" x14ac:dyDescent="0.25">
      <c r="S479" s="1"/>
    </row>
    <row r="480" spans="19:19" x14ac:dyDescent="0.25">
      <c r="S480" s="1"/>
    </row>
    <row r="481" spans="19:19" x14ac:dyDescent="0.25">
      <c r="S481" s="1"/>
    </row>
    <row r="482" spans="19:19" x14ac:dyDescent="0.25">
      <c r="S482" s="1"/>
    </row>
    <row r="483" spans="19:19" x14ac:dyDescent="0.25">
      <c r="S483" s="1"/>
    </row>
    <row r="484" spans="19:19" x14ac:dyDescent="0.25">
      <c r="S484" s="1"/>
    </row>
    <row r="485" spans="19:19" x14ac:dyDescent="0.25">
      <c r="S485" s="1"/>
    </row>
    <row r="486" spans="19:19" x14ac:dyDescent="0.25">
      <c r="S486" s="1"/>
    </row>
    <row r="487" spans="19:19" x14ac:dyDescent="0.25">
      <c r="S487" s="1"/>
    </row>
    <row r="488" spans="19:19" x14ac:dyDescent="0.25">
      <c r="S488" s="1"/>
    </row>
    <row r="489" spans="19:19" x14ac:dyDescent="0.25">
      <c r="S489" s="1"/>
    </row>
    <row r="490" spans="19:19" x14ac:dyDescent="0.25">
      <c r="S490" s="1"/>
    </row>
    <row r="491" spans="19:19" x14ac:dyDescent="0.25">
      <c r="S491" s="1"/>
    </row>
    <row r="492" spans="19:19" x14ac:dyDescent="0.25">
      <c r="S492" s="1"/>
    </row>
    <row r="493" spans="19:19" x14ac:dyDescent="0.25">
      <c r="S493" s="1"/>
    </row>
    <row r="494" spans="19:19" x14ac:dyDescent="0.25">
      <c r="S494" s="1"/>
    </row>
    <row r="495" spans="19:19" x14ac:dyDescent="0.25">
      <c r="S495" s="1"/>
    </row>
    <row r="496" spans="19:19" x14ac:dyDescent="0.25">
      <c r="S496" s="1"/>
    </row>
    <row r="497" spans="19:19" x14ac:dyDescent="0.25">
      <c r="S497" s="1"/>
    </row>
    <row r="498" spans="19:19" x14ac:dyDescent="0.25">
      <c r="S498" s="1"/>
    </row>
    <row r="499" spans="19:19" x14ac:dyDescent="0.25">
      <c r="S499" s="1"/>
    </row>
    <row r="500" spans="19:19" x14ac:dyDescent="0.25">
      <c r="S500" s="1"/>
    </row>
    <row r="501" spans="19:19" x14ac:dyDescent="0.25">
      <c r="S501" s="1"/>
    </row>
    <row r="502" spans="19:19" x14ac:dyDescent="0.25">
      <c r="S502" s="1"/>
    </row>
    <row r="503" spans="19:19" x14ac:dyDescent="0.25">
      <c r="S503" s="1"/>
    </row>
    <row r="504" spans="19:19" x14ac:dyDescent="0.25">
      <c r="S504" s="1"/>
    </row>
    <row r="505" spans="19:19" x14ac:dyDescent="0.25">
      <c r="S505" s="1"/>
    </row>
    <row r="506" spans="19:19" x14ac:dyDescent="0.25">
      <c r="S506" s="1"/>
    </row>
    <row r="507" spans="19:19" x14ac:dyDescent="0.25">
      <c r="S507" s="1"/>
    </row>
    <row r="508" spans="19:19" x14ac:dyDescent="0.25">
      <c r="S508" s="1"/>
    </row>
    <row r="509" spans="19:19" x14ac:dyDescent="0.25">
      <c r="S509" s="1"/>
    </row>
    <row r="510" spans="19:19" x14ac:dyDescent="0.25">
      <c r="S510" s="1"/>
    </row>
    <row r="511" spans="19:19" x14ac:dyDescent="0.25">
      <c r="S511" s="1"/>
    </row>
    <row r="512" spans="19:19" x14ac:dyDescent="0.25">
      <c r="S512" s="1"/>
    </row>
    <row r="513" spans="19:19" x14ac:dyDescent="0.25">
      <c r="S513" s="1"/>
    </row>
    <row r="514" spans="19:19" x14ac:dyDescent="0.25">
      <c r="S514" s="1"/>
    </row>
    <row r="515" spans="19:19" x14ac:dyDescent="0.25">
      <c r="S515" s="1"/>
    </row>
    <row r="516" spans="19:19" x14ac:dyDescent="0.25">
      <c r="S516" s="1"/>
    </row>
    <row r="517" spans="19:19" x14ac:dyDescent="0.25">
      <c r="S517" s="1"/>
    </row>
    <row r="518" spans="19:19" x14ac:dyDescent="0.25">
      <c r="S518" s="1"/>
    </row>
    <row r="519" spans="19:19" x14ac:dyDescent="0.25">
      <c r="S519" s="1"/>
    </row>
    <row r="520" spans="19:19" x14ac:dyDescent="0.25">
      <c r="S520" s="1"/>
    </row>
    <row r="521" spans="19:19" x14ac:dyDescent="0.25">
      <c r="S521" s="1"/>
    </row>
    <row r="522" spans="19:19" x14ac:dyDescent="0.25">
      <c r="S522" s="1"/>
    </row>
    <row r="523" spans="19:19" x14ac:dyDescent="0.25">
      <c r="S523" s="1"/>
    </row>
    <row r="524" spans="19:19" x14ac:dyDescent="0.25">
      <c r="S524" s="1"/>
    </row>
    <row r="525" spans="19:19" x14ac:dyDescent="0.25">
      <c r="S525" s="1"/>
    </row>
    <row r="526" spans="19:19" x14ac:dyDescent="0.25">
      <c r="S526" s="1"/>
    </row>
    <row r="527" spans="19:19" x14ac:dyDescent="0.25">
      <c r="S527" s="1"/>
    </row>
    <row r="528" spans="19:19" x14ac:dyDescent="0.25">
      <c r="S528" s="1"/>
    </row>
    <row r="529" spans="19:19" x14ac:dyDescent="0.25">
      <c r="S529" s="1"/>
    </row>
    <row r="530" spans="19:19" x14ac:dyDescent="0.25">
      <c r="S530" s="1"/>
    </row>
    <row r="531" spans="19:19" x14ac:dyDescent="0.25">
      <c r="S531" s="1"/>
    </row>
    <row r="532" spans="19:19" x14ac:dyDescent="0.25">
      <c r="S532" s="1"/>
    </row>
    <row r="533" spans="19:19" x14ac:dyDescent="0.25">
      <c r="S533" s="1"/>
    </row>
    <row r="534" spans="19:19" x14ac:dyDescent="0.25">
      <c r="S534" s="1"/>
    </row>
    <row r="535" spans="19:19" x14ac:dyDescent="0.25">
      <c r="S535" s="1"/>
    </row>
    <row r="536" spans="19:19" x14ac:dyDescent="0.25">
      <c r="S536" s="1"/>
    </row>
    <row r="537" spans="19:19" x14ac:dyDescent="0.25">
      <c r="S537" s="1"/>
    </row>
    <row r="538" spans="19:19" x14ac:dyDescent="0.25">
      <c r="S538" s="1"/>
    </row>
    <row r="539" spans="19:19" x14ac:dyDescent="0.25">
      <c r="S539" s="1"/>
    </row>
    <row r="540" spans="19:19" x14ac:dyDescent="0.25">
      <c r="S540" s="1"/>
    </row>
    <row r="541" spans="19:19" x14ac:dyDescent="0.25">
      <c r="S541" s="1"/>
    </row>
    <row r="542" spans="19:19" x14ac:dyDescent="0.25">
      <c r="S542" s="1"/>
    </row>
    <row r="543" spans="19:19" x14ac:dyDescent="0.25">
      <c r="S543" s="1"/>
    </row>
    <row r="544" spans="19:19" x14ac:dyDescent="0.25">
      <c r="S544" s="1"/>
    </row>
    <row r="545" spans="19:19" x14ac:dyDescent="0.25">
      <c r="S545" s="1"/>
    </row>
    <row r="546" spans="19:19" x14ac:dyDescent="0.25">
      <c r="S546" s="1"/>
    </row>
    <row r="547" spans="19:19" x14ac:dyDescent="0.25">
      <c r="S547" s="1"/>
    </row>
    <row r="548" spans="19:19" x14ac:dyDescent="0.25">
      <c r="S548" s="1"/>
    </row>
    <row r="549" spans="19:19" x14ac:dyDescent="0.25">
      <c r="S549" s="1"/>
    </row>
    <row r="550" spans="19:19" x14ac:dyDescent="0.25">
      <c r="S550" s="1"/>
    </row>
    <row r="551" spans="19:19" x14ac:dyDescent="0.25">
      <c r="S551" s="1"/>
    </row>
    <row r="552" spans="19:19" x14ac:dyDescent="0.25">
      <c r="S552" s="1"/>
    </row>
    <row r="553" spans="19:19" x14ac:dyDescent="0.25">
      <c r="S553" s="1"/>
    </row>
    <row r="554" spans="19:19" x14ac:dyDescent="0.25">
      <c r="S554" s="1"/>
    </row>
    <row r="555" spans="19:19" x14ac:dyDescent="0.25">
      <c r="S555" s="1"/>
    </row>
    <row r="556" spans="19:19" x14ac:dyDescent="0.25">
      <c r="S556" s="1"/>
    </row>
    <row r="557" spans="19:19" x14ac:dyDescent="0.25">
      <c r="S557" s="1"/>
    </row>
    <row r="558" spans="19:19" x14ac:dyDescent="0.25">
      <c r="S558" s="1"/>
    </row>
    <row r="559" spans="19:19" x14ac:dyDescent="0.25">
      <c r="S559" s="1"/>
    </row>
    <row r="560" spans="19:19" x14ac:dyDescent="0.25">
      <c r="S560" s="1"/>
    </row>
    <row r="561" spans="19:19" x14ac:dyDescent="0.25">
      <c r="S561" s="1"/>
    </row>
    <row r="562" spans="19:19" x14ac:dyDescent="0.25">
      <c r="S562" s="1"/>
    </row>
    <row r="563" spans="19:19" x14ac:dyDescent="0.25">
      <c r="S563" s="1"/>
    </row>
    <row r="564" spans="19:19" x14ac:dyDescent="0.25">
      <c r="S564" s="1"/>
    </row>
    <row r="565" spans="19:19" x14ac:dyDescent="0.25">
      <c r="S565" s="1"/>
    </row>
    <row r="566" spans="19:19" x14ac:dyDescent="0.25">
      <c r="S566" s="1"/>
    </row>
    <row r="567" spans="19:19" x14ac:dyDescent="0.25">
      <c r="S567" s="1"/>
    </row>
    <row r="568" spans="19:19" x14ac:dyDescent="0.25">
      <c r="S568" s="1"/>
    </row>
    <row r="569" spans="19:19" x14ac:dyDescent="0.25">
      <c r="S569" s="1"/>
    </row>
    <row r="570" spans="19:19" x14ac:dyDescent="0.25">
      <c r="S570" s="1"/>
    </row>
    <row r="571" spans="19:19" x14ac:dyDescent="0.25">
      <c r="S571" s="1"/>
    </row>
    <row r="572" spans="19:19" x14ac:dyDescent="0.25">
      <c r="S572" s="1"/>
    </row>
    <row r="573" spans="19:19" x14ac:dyDescent="0.25">
      <c r="S573" s="1"/>
    </row>
    <row r="574" spans="19:19" x14ac:dyDescent="0.25">
      <c r="S574" s="1"/>
    </row>
    <row r="575" spans="19:19" x14ac:dyDescent="0.25">
      <c r="S575" s="1"/>
    </row>
    <row r="576" spans="19:19" x14ac:dyDescent="0.25">
      <c r="S576" s="1"/>
    </row>
    <row r="577" spans="19:19" x14ac:dyDescent="0.25">
      <c r="S577" s="1"/>
    </row>
    <row r="578" spans="19:19" x14ac:dyDescent="0.25">
      <c r="S578" s="1"/>
    </row>
    <row r="579" spans="19:19" x14ac:dyDescent="0.25">
      <c r="S579" s="1"/>
    </row>
    <row r="580" spans="19:19" x14ac:dyDescent="0.25">
      <c r="S580" s="1"/>
    </row>
    <row r="581" spans="19:19" x14ac:dyDescent="0.25">
      <c r="S581" s="1"/>
    </row>
    <row r="582" spans="19:19" x14ac:dyDescent="0.25">
      <c r="S582" s="1"/>
    </row>
    <row r="583" spans="19:19" x14ac:dyDescent="0.25">
      <c r="S583" s="1"/>
    </row>
    <row r="584" spans="19:19" x14ac:dyDescent="0.25">
      <c r="S584" s="1"/>
    </row>
    <row r="585" spans="19:19" x14ac:dyDescent="0.25">
      <c r="S585" s="1"/>
    </row>
    <row r="586" spans="19:19" x14ac:dyDescent="0.25">
      <c r="S586" s="1"/>
    </row>
    <row r="587" spans="19:19" x14ac:dyDescent="0.25">
      <c r="S587" s="1"/>
    </row>
    <row r="588" spans="19:19" x14ac:dyDescent="0.25">
      <c r="S588" s="1"/>
    </row>
    <row r="589" spans="19:19" x14ac:dyDescent="0.25">
      <c r="S589" s="1"/>
    </row>
    <row r="590" spans="19:19" x14ac:dyDescent="0.25">
      <c r="S590" s="1"/>
    </row>
    <row r="591" spans="19:19" x14ac:dyDescent="0.25">
      <c r="S591" s="1"/>
    </row>
    <row r="592" spans="19:19" x14ac:dyDescent="0.25">
      <c r="S592" s="1"/>
    </row>
    <row r="593" spans="19:19" x14ac:dyDescent="0.25">
      <c r="S593" s="1"/>
    </row>
    <row r="594" spans="19:19" x14ac:dyDescent="0.25">
      <c r="S594" s="1"/>
    </row>
    <row r="595" spans="19:19" x14ac:dyDescent="0.25">
      <c r="S595" s="1"/>
    </row>
    <row r="596" spans="19:19" x14ac:dyDescent="0.25">
      <c r="S596" s="1"/>
    </row>
    <row r="597" spans="19:19" x14ac:dyDescent="0.25">
      <c r="S597" s="1"/>
    </row>
    <row r="598" spans="19:19" x14ac:dyDescent="0.25">
      <c r="S598" s="1"/>
    </row>
    <row r="599" spans="19:19" x14ac:dyDescent="0.25">
      <c r="S599" s="1"/>
    </row>
    <row r="600" spans="19:19" x14ac:dyDescent="0.25">
      <c r="S600" s="1"/>
    </row>
    <row r="601" spans="19:19" x14ac:dyDescent="0.25">
      <c r="S601" s="1"/>
    </row>
    <row r="602" spans="19:19" x14ac:dyDescent="0.25">
      <c r="S602" s="1"/>
    </row>
    <row r="603" spans="19:19" x14ac:dyDescent="0.25">
      <c r="S603" s="1"/>
    </row>
    <row r="604" spans="19:19" x14ac:dyDescent="0.25">
      <c r="S604" s="1"/>
    </row>
    <row r="605" spans="19:19" x14ac:dyDescent="0.25">
      <c r="S605" s="1"/>
    </row>
    <row r="606" spans="19:19" x14ac:dyDescent="0.25">
      <c r="S606" s="1"/>
    </row>
    <row r="607" spans="19:19" x14ac:dyDescent="0.25">
      <c r="S607" s="1"/>
    </row>
    <row r="608" spans="19:19" x14ac:dyDescent="0.25">
      <c r="S608" s="1"/>
    </row>
    <row r="609" spans="19:19" x14ac:dyDescent="0.25">
      <c r="S609" s="1"/>
    </row>
    <row r="610" spans="19:19" x14ac:dyDescent="0.25">
      <c r="S610" s="1"/>
    </row>
    <row r="611" spans="19:19" x14ac:dyDescent="0.25">
      <c r="S611" s="1"/>
    </row>
    <row r="612" spans="19:19" x14ac:dyDescent="0.25">
      <c r="S612" s="1"/>
    </row>
    <row r="613" spans="19:19" x14ac:dyDescent="0.25">
      <c r="S613" s="1"/>
    </row>
    <row r="614" spans="19:19" x14ac:dyDescent="0.25">
      <c r="S614" s="1"/>
    </row>
    <row r="615" spans="19:19" x14ac:dyDescent="0.25">
      <c r="S615" s="1"/>
    </row>
    <row r="616" spans="19:19" x14ac:dyDescent="0.25">
      <c r="S616" s="1"/>
    </row>
    <row r="617" spans="19:19" x14ac:dyDescent="0.25">
      <c r="S617" s="1"/>
    </row>
    <row r="618" spans="19:19" x14ac:dyDescent="0.25">
      <c r="S618" s="1"/>
    </row>
    <row r="619" spans="19:19" x14ac:dyDescent="0.25">
      <c r="S619" s="1"/>
    </row>
    <row r="620" spans="19:19" x14ac:dyDescent="0.25">
      <c r="S620" s="1"/>
    </row>
    <row r="621" spans="19:19" x14ac:dyDescent="0.25">
      <c r="S621" s="1"/>
    </row>
    <row r="622" spans="19:19" x14ac:dyDescent="0.25">
      <c r="S622" s="1"/>
    </row>
    <row r="623" spans="19:19" x14ac:dyDescent="0.25">
      <c r="S623" s="1"/>
    </row>
    <row r="624" spans="19:19" x14ac:dyDescent="0.25">
      <c r="S624" s="1"/>
    </row>
    <row r="625" spans="19:19" x14ac:dyDescent="0.25">
      <c r="S625" s="1"/>
    </row>
    <row r="626" spans="19:19" x14ac:dyDescent="0.25">
      <c r="S626" s="1"/>
    </row>
    <row r="627" spans="19:19" x14ac:dyDescent="0.25">
      <c r="S627" s="1"/>
    </row>
    <row r="628" spans="19:19" x14ac:dyDescent="0.25">
      <c r="S628" s="1"/>
    </row>
    <row r="629" spans="19:19" x14ac:dyDescent="0.25">
      <c r="S629" s="1"/>
    </row>
    <row r="630" spans="19:19" x14ac:dyDescent="0.25">
      <c r="S630" s="1"/>
    </row>
    <row r="631" spans="19:19" x14ac:dyDescent="0.25">
      <c r="S631" s="1"/>
    </row>
    <row r="632" spans="19:19" x14ac:dyDescent="0.25">
      <c r="S632" s="1"/>
    </row>
    <row r="633" spans="19:19" x14ac:dyDescent="0.25">
      <c r="S633" s="1"/>
    </row>
    <row r="634" spans="19:19" x14ac:dyDescent="0.25">
      <c r="S634" s="1"/>
    </row>
    <row r="635" spans="19:19" x14ac:dyDescent="0.25">
      <c r="S635" s="1"/>
    </row>
    <row r="636" spans="19:19" x14ac:dyDescent="0.25">
      <c r="S636" s="1"/>
    </row>
    <row r="637" spans="19:19" x14ac:dyDescent="0.25">
      <c r="S637" s="1"/>
    </row>
    <row r="638" spans="19:19" x14ac:dyDescent="0.25">
      <c r="S638" s="1"/>
    </row>
    <row r="639" spans="19:19" x14ac:dyDescent="0.25">
      <c r="S639" s="1"/>
    </row>
    <row r="640" spans="19:19" x14ac:dyDescent="0.25">
      <c r="S640" s="1"/>
    </row>
    <row r="641" spans="19:19" x14ac:dyDescent="0.25">
      <c r="S641" s="1"/>
    </row>
    <row r="642" spans="19:19" x14ac:dyDescent="0.25">
      <c r="S642" s="1"/>
    </row>
    <row r="643" spans="19:19" x14ac:dyDescent="0.25">
      <c r="S643" s="1"/>
    </row>
    <row r="644" spans="19:19" x14ac:dyDescent="0.25">
      <c r="S644" s="1"/>
    </row>
    <row r="645" spans="19:19" x14ac:dyDescent="0.25">
      <c r="S645" s="1"/>
    </row>
    <row r="646" spans="19:19" x14ac:dyDescent="0.25">
      <c r="S646" s="1"/>
    </row>
    <row r="647" spans="19:19" x14ac:dyDescent="0.25">
      <c r="S647" s="1"/>
    </row>
    <row r="648" spans="19:19" x14ac:dyDescent="0.25">
      <c r="S648" s="1"/>
    </row>
    <row r="649" spans="19:19" x14ac:dyDescent="0.25">
      <c r="S649" s="1"/>
    </row>
    <row r="650" spans="19:19" x14ac:dyDescent="0.25">
      <c r="S650" s="1"/>
    </row>
    <row r="651" spans="19:19" x14ac:dyDescent="0.25">
      <c r="S651" s="1"/>
    </row>
    <row r="652" spans="19:19" x14ac:dyDescent="0.25">
      <c r="S652" s="1"/>
    </row>
    <row r="653" spans="19:19" x14ac:dyDescent="0.25">
      <c r="S653" s="1"/>
    </row>
    <row r="654" spans="19:19" x14ac:dyDescent="0.25">
      <c r="S654" s="1"/>
    </row>
    <row r="655" spans="19:19" x14ac:dyDescent="0.25">
      <c r="S655" s="1"/>
    </row>
    <row r="656" spans="19:19" x14ac:dyDescent="0.25">
      <c r="S656" s="1"/>
    </row>
    <row r="657" spans="19:19" x14ac:dyDescent="0.25">
      <c r="S657" s="1"/>
    </row>
    <row r="658" spans="19:19" x14ac:dyDescent="0.25">
      <c r="S658" s="1"/>
    </row>
    <row r="659" spans="19:19" x14ac:dyDescent="0.25">
      <c r="S659" s="1"/>
    </row>
    <row r="660" spans="19:19" x14ac:dyDescent="0.25">
      <c r="S660" s="1"/>
    </row>
    <row r="661" spans="19:19" x14ac:dyDescent="0.25">
      <c r="S661" s="1"/>
    </row>
    <row r="662" spans="19:19" x14ac:dyDescent="0.25">
      <c r="S662" s="1"/>
    </row>
    <row r="663" spans="19:19" x14ac:dyDescent="0.25">
      <c r="S663" s="1"/>
    </row>
    <row r="664" spans="19:19" x14ac:dyDescent="0.25">
      <c r="S664" s="1"/>
    </row>
    <row r="665" spans="19:19" x14ac:dyDescent="0.25">
      <c r="S665" s="1"/>
    </row>
    <row r="666" spans="19:19" x14ac:dyDescent="0.25">
      <c r="S666" s="1"/>
    </row>
    <row r="667" spans="19:19" x14ac:dyDescent="0.25">
      <c r="S667" s="1"/>
    </row>
    <row r="668" spans="19:19" x14ac:dyDescent="0.25">
      <c r="S668" s="1"/>
    </row>
    <row r="669" spans="19:19" x14ac:dyDescent="0.25">
      <c r="S669" s="1"/>
    </row>
    <row r="670" spans="19:19" x14ac:dyDescent="0.25">
      <c r="S670" s="1"/>
    </row>
    <row r="671" spans="19:19" x14ac:dyDescent="0.25">
      <c r="S671" s="1"/>
    </row>
    <row r="672" spans="19:19" x14ac:dyDescent="0.25">
      <c r="S672" s="1"/>
    </row>
    <row r="673" spans="19:19" x14ac:dyDescent="0.25">
      <c r="S673" s="1"/>
    </row>
    <row r="674" spans="19:19" x14ac:dyDescent="0.25">
      <c r="S674" s="1"/>
    </row>
    <row r="675" spans="19:19" x14ac:dyDescent="0.25">
      <c r="S675" s="1"/>
    </row>
    <row r="676" spans="19:19" x14ac:dyDescent="0.25">
      <c r="S676" s="1"/>
    </row>
    <row r="677" spans="19:19" x14ac:dyDescent="0.25">
      <c r="S677" s="1"/>
    </row>
    <row r="678" spans="19:19" x14ac:dyDescent="0.25">
      <c r="S678" s="1"/>
    </row>
    <row r="679" spans="19:19" x14ac:dyDescent="0.25">
      <c r="S679" s="1"/>
    </row>
    <row r="680" spans="19:19" x14ac:dyDescent="0.25">
      <c r="S680" s="1"/>
    </row>
    <row r="681" spans="19:19" x14ac:dyDescent="0.25">
      <c r="S681" s="1"/>
    </row>
    <row r="682" spans="19:19" x14ac:dyDescent="0.25">
      <c r="S682" s="1"/>
    </row>
    <row r="683" spans="19:19" x14ac:dyDescent="0.25">
      <c r="S683" s="1"/>
    </row>
    <row r="684" spans="19:19" x14ac:dyDescent="0.25">
      <c r="S684" s="1"/>
    </row>
    <row r="685" spans="19:19" x14ac:dyDescent="0.25">
      <c r="S685" s="1"/>
    </row>
    <row r="686" spans="19:19" x14ac:dyDescent="0.25">
      <c r="S686" s="1"/>
    </row>
    <row r="687" spans="19:19" x14ac:dyDescent="0.25">
      <c r="S687" s="1"/>
    </row>
    <row r="688" spans="19:19" x14ac:dyDescent="0.25">
      <c r="S688" s="1"/>
    </row>
    <row r="689" spans="19:19" x14ac:dyDescent="0.25">
      <c r="S689" s="1"/>
    </row>
    <row r="690" spans="19:19" x14ac:dyDescent="0.25">
      <c r="S690" s="1"/>
    </row>
    <row r="691" spans="19:19" x14ac:dyDescent="0.25">
      <c r="S691" s="1"/>
    </row>
    <row r="692" spans="19:19" x14ac:dyDescent="0.25">
      <c r="S692" s="1"/>
    </row>
    <row r="693" spans="19:19" x14ac:dyDescent="0.25">
      <c r="S693" s="1"/>
    </row>
    <row r="694" spans="19:19" x14ac:dyDescent="0.25">
      <c r="S694" s="1"/>
    </row>
    <row r="695" spans="19:19" x14ac:dyDescent="0.25">
      <c r="S695" s="1"/>
    </row>
    <row r="696" spans="19:19" x14ac:dyDescent="0.25">
      <c r="S696" s="1"/>
    </row>
    <row r="697" spans="19:19" x14ac:dyDescent="0.25">
      <c r="S697" s="1"/>
    </row>
    <row r="698" spans="19:19" x14ac:dyDescent="0.25">
      <c r="S698" s="1"/>
    </row>
    <row r="699" spans="19:19" x14ac:dyDescent="0.25">
      <c r="S699" s="1"/>
    </row>
    <row r="700" spans="19:19" x14ac:dyDescent="0.25">
      <c r="S700" s="1"/>
    </row>
    <row r="701" spans="19:19" x14ac:dyDescent="0.25">
      <c r="S701" s="1"/>
    </row>
    <row r="702" spans="19:19" x14ac:dyDescent="0.25">
      <c r="S702" s="1"/>
    </row>
    <row r="703" spans="19:19" x14ac:dyDescent="0.25">
      <c r="S703" s="1"/>
    </row>
    <row r="704" spans="19:19" x14ac:dyDescent="0.25">
      <c r="S704" s="1"/>
    </row>
    <row r="705" spans="19:19" x14ac:dyDescent="0.25">
      <c r="S705" s="1"/>
    </row>
    <row r="706" spans="19:19" x14ac:dyDescent="0.25">
      <c r="S706" s="1"/>
    </row>
    <row r="707" spans="19:19" x14ac:dyDescent="0.25">
      <c r="S707" s="1"/>
    </row>
    <row r="708" spans="19:19" x14ac:dyDescent="0.25">
      <c r="S708" s="1"/>
    </row>
    <row r="709" spans="19:19" x14ac:dyDescent="0.25">
      <c r="S709" s="1"/>
    </row>
    <row r="710" spans="19:19" x14ac:dyDescent="0.25">
      <c r="S710" s="1"/>
    </row>
    <row r="711" spans="19:19" x14ac:dyDescent="0.25">
      <c r="S711" s="1"/>
    </row>
    <row r="712" spans="19:19" x14ac:dyDescent="0.25">
      <c r="S712" s="1"/>
    </row>
    <row r="713" spans="19:19" x14ac:dyDescent="0.25">
      <c r="S713" s="1"/>
    </row>
    <row r="714" spans="19:19" x14ac:dyDescent="0.25">
      <c r="S714" s="1"/>
    </row>
    <row r="715" spans="19:19" x14ac:dyDescent="0.25">
      <c r="S715" s="1"/>
    </row>
    <row r="716" spans="19:19" x14ac:dyDescent="0.25">
      <c r="S716" s="1"/>
    </row>
    <row r="717" spans="19:19" x14ac:dyDescent="0.25">
      <c r="S717" s="1"/>
    </row>
    <row r="718" spans="19:19" x14ac:dyDescent="0.25">
      <c r="S718" s="1"/>
    </row>
    <row r="719" spans="19:19" x14ac:dyDescent="0.25">
      <c r="S719" s="1"/>
    </row>
    <row r="720" spans="19:19" x14ac:dyDescent="0.25">
      <c r="S720" s="1"/>
    </row>
    <row r="721" spans="19:19" x14ac:dyDescent="0.25">
      <c r="S721" s="1"/>
    </row>
    <row r="722" spans="19:19" x14ac:dyDescent="0.25">
      <c r="S722" s="1"/>
    </row>
    <row r="723" spans="19:19" x14ac:dyDescent="0.25">
      <c r="S723" s="1"/>
    </row>
    <row r="724" spans="19:19" x14ac:dyDescent="0.25">
      <c r="S724" s="1"/>
    </row>
    <row r="725" spans="19:19" x14ac:dyDescent="0.25">
      <c r="S725" s="1"/>
    </row>
    <row r="726" spans="19:19" x14ac:dyDescent="0.25">
      <c r="S726" s="1"/>
    </row>
    <row r="727" spans="19:19" x14ac:dyDescent="0.25">
      <c r="S727" s="1"/>
    </row>
    <row r="728" spans="19:19" x14ac:dyDescent="0.25">
      <c r="S728" s="1"/>
    </row>
    <row r="729" spans="19:19" x14ac:dyDescent="0.25">
      <c r="S729" s="1"/>
    </row>
    <row r="730" spans="19:19" x14ac:dyDescent="0.25">
      <c r="S730" s="1"/>
    </row>
    <row r="731" spans="19:19" x14ac:dyDescent="0.25">
      <c r="S731" s="1"/>
    </row>
    <row r="732" spans="19:19" x14ac:dyDescent="0.25">
      <c r="S732" s="1"/>
    </row>
    <row r="733" spans="19:19" x14ac:dyDescent="0.25">
      <c r="S733" s="1"/>
    </row>
    <row r="734" spans="19:19" x14ac:dyDescent="0.25">
      <c r="S734" s="1"/>
    </row>
    <row r="735" spans="19:19" x14ac:dyDescent="0.25">
      <c r="S735" s="1"/>
    </row>
    <row r="736" spans="19:19" x14ac:dyDescent="0.25">
      <c r="S736" s="1"/>
    </row>
    <row r="737" spans="19:19" x14ac:dyDescent="0.25">
      <c r="S737" s="1"/>
    </row>
    <row r="738" spans="19:19" x14ac:dyDescent="0.25">
      <c r="S738" s="1"/>
    </row>
    <row r="739" spans="19:19" x14ac:dyDescent="0.25">
      <c r="S739" s="1"/>
    </row>
    <row r="740" spans="19:19" x14ac:dyDescent="0.25">
      <c r="S740" s="1"/>
    </row>
    <row r="741" spans="19:19" x14ac:dyDescent="0.25">
      <c r="S741" s="1"/>
    </row>
    <row r="742" spans="19:19" x14ac:dyDescent="0.25">
      <c r="S742" s="1"/>
    </row>
    <row r="743" spans="19:19" x14ac:dyDescent="0.25">
      <c r="S743" s="1"/>
    </row>
    <row r="744" spans="19:19" x14ac:dyDescent="0.25">
      <c r="S744" s="1"/>
    </row>
    <row r="745" spans="19:19" x14ac:dyDescent="0.25">
      <c r="S745" s="1"/>
    </row>
    <row r="746" spans="19:19" x14ac:dyDescent="0.25">
      <c r="S746" s="1"/>
    </row>
    <row r="747" spans="19:19" x14ac:dyDescent="0.25">
      <c r="S747" s="1"/>
    </row>
    <row r="748" spans="19:19" x14ac:dyDescent="0.25">
      <c r="S748" s="1"/>
    </row>
    <row r="749" spans="19:19" x14ac:dyDescent="0.25">
      <c r="S749" s="1"/>
    </row>
    <row r="750" spans="19:19" x14ac:dyDescent="0.25">
      <c r="S750" s="1"/>
    </row>
    <row r="751" spans="19:19" x14ac:dyDescent="0.25">
      <c r="S751" s="1"/>
    </row>
    <row r="752" spans="19:19" x14ac:dyDescent="0.25">
      <c r="S752" s="1"/>
    </row>
    <row r="753" spans="19:19" x14ac:dyDescent="0.25">
      <c r="S753" s="1"/>
    </row>
    <row r="754" spans="19:19" x14ac:dyDescent="0.25">
      <c r="S754" s="1"/>
    </row>
    <row r="755" spans="19:19" x14ac:dyDescent="0.25">
      <c r="S755" s="1"/>
    </row>
    <row r="756" spans="19:19" x14ac:dyDescent="0.25">
      <c r="S756" s="1"/>
    </row>
    <row r="757" spans="19:19" x14ac:dyDescent="0.25">
      <c r="S757" s="1"/>
    </row>
    <row r="758" spans="19:19" x14ac:dyDescent="0.25">
      <c r="S758" s="1"/>
    </row>
    <row r="759" spans="19:19" x14ac:dyDescent="0.25">
      <c r="S759" s="1"/>
    </row>
    <row r="760" spans="19:19" x14ac:dyDescent="0.25">
      <c r="S760" s="1"/>
    </row>
    <row r="761" spans="19:19" x14ac:dyDescent="0.25">
      <c r="S761" s="1"/>
    </row>
    <row r="762" spans="19:19" x14ac:dyDescent="0.25">
      <c r="S762" s="1"/>
    </row>
    <row r="763" spans="19:19" x14ac:dyDescent="0.25">
      <c r="S763" s="1"/>
    </row>
    <row r="764" spans="19:19" x14ac:dyDescent="0.25">
      <c r="S764" s="1"/>
    </row>
    <row r="765" spans="19:19" x14ac:dyDescent="0.25">
      <c r="S765" s="1"/>
    </row>
    <row r="766" spans="19:19" x14ac:dyDescent="0.25">
      <c r="S766" s="1"/>
    </row>
    <row r="767" spans="19:19" x14ac:dyDescent="0.25">
      <c r="S767" s="1"/>
    </row>
    <row r="768" spans="19:19" x14ac:dyDescent="0.25">
      <c r="S768" s="1"/>
    </row>
    <row r="769" spans="19:19" x14ac:dyDescent="0.25">
      <c r="S769" s="1"/>
    </row>
    <row r="770" spans="19:19" x14ac:dyDescent="0.25">
      <c r="S770" s="1"/>
    </row>
    <row r="771" spans="19:19" x14ac:dyDescent="0.25">
      <c r="S771" s="1"/>
    </row>
    <row r="772" spans="19:19" x14ac:dyDescent="0.25">
      <c r="S772" s="1"/>
    </row>
    <row r="773" spans="19:19" x14ac:dyDescent="0.25">
      <c r="S773" s="1"/>
    </row>
    <row r="774" spans="19:19" x14ac:dyDescent="0.25">
      <c r="S774" s="1"/>
    </row>
    <row r="775" spans="19:19" x14ac:dyDescent="0.25">
      <c r="S775" s="1"/>
    </row>
    <row r="776" spans="19:19" x14ac:dyDescent="0.25">
      <c r="S776" s="1"/>
    </row>
    <row r="777" spans="19:19" x14ac:dyDescent="0.25">
      <c r="S777" s="1"/>
    </row>
    <row r="778" spans="19:19" x14ac:dyDescent="0.25">
      <c r="S778" s="1"/>
    </row>
    <row r="779" spans="19:19" x14ac:dyDescent="0.25">
      <c r="S779" s="1"/>
    </row>
    <row r="780" spans="19:19" x14ac:dyDescent="0.25">
      <c r="S780" s="1"/>
    </row>
    <row r="781" spans="19:19" x14ac:dyDescent="0.25">
      <c r="S781" s="1"/>
    </row>
    <row r="782" spans="19:19" x14ac:dyDescent="0.25">
      <c r="S782" s="1"/>
    </row>
    <row r="783" spans="19:19" x14ac:dyDescent="0.25">
      <c r="S783" s="1"/>
    </row>
    <row r="784" spans="19:19" x14ac:dyDescent="0.25">
      <c r="S784" s="1"/>
    </row>
    <row r="785" spans="19:19" x14ac:dyDescent="0.25">
      <c r="S785" s="1"/>
    </row>
    <row r="786" spans="19:19" x14ac:dyDescent="0.25">
      <c r="S786" s="1"/>
    </row>
    <row r="787" spans="19:19" x14ac:dyDescent="0.25">
      <c r="S787" s="1"/>
    </row>
    <row r="788" spans="19:19" x14ac:dyDescent="0.25">
      <c r="S788" s="1"/>
    </row>
    <row r="789" spans="19:19" x14ac:dyDescent="0.25">
      <c r="S789" s="1"/>
    </row>
    <row r="790" spans="19:19" x14ac:dyDescent="0.25">
      <c r="S790" s="1"/>
    </row>
    <row r="791" spans="19:19" x14ac:dyDescent="0.25">
      <c r="S791" s="1"/>
    </row>
    <row r="792" spans="19:19" x14ac:dyDescent="0.25">
      <c r="S792" s="1"/>
    </row>
    <row r="793" spans="19:19" x14ac:dyDescent="0.25">
      <c r="S793" s="1"/>
    </row>
    <row r="794" spans="19:19" x14ac:dyDescent="0.25">
      <c r="S794" s="1"/>
    </row>
    <row r="795" spans="19:19" x14ac:dyDescent="0.25">
      <c r="S795" s="1"/>
    </row>
    <row r="796" spans="19:19" x14ac:dyDescent="0.25">
      <c r="S796" s="1"/>
    </row>
    <row r="797" spans="19:19" x14ac:dyDescent="0.25">
      <c r="S797" s="1"/>
    </row>
    <row r="798" spans="19:19" x14ac:dyDescent="0.25">
      <c r="S798" s="1"/>
    </row>
    <row r="799" spans="19:19" x14ac:dyDescent="0.25">
      <c r="S799" s="1"/>
    </row>
    <row r="800" spans="19:19" x14ac:dyDescent="0.25">
      <c r="S800" s="1"/>
    </row>
    <row r="801" spans="19:19" x14ac:dyDescent="0.25">
      <c r="S801" s="1"/>
    </row>
    <row r="802" spans="19:19" x14ac:dyDescent="0.25">
      <c r="S802" s="1"/>
    </row>
    <row r="803" spans="19:19" x14ac:dyDescent="0.25">
      <c r="S803" s="1"/>
    </row>
    <row r="804" spans="19:19" x14ac:dyDescent="0.25">
      <c r="S804" s="1"/>
    </row>
    <row r="805" spans="19:19" x14ac:dyDescent="0.25">
      <c r="S805" s="1"/>
    </row>
    <row r="806" spans="19:19" x14ac:dyDescent="0.25">
      <c r="S806" s="1"/>
    </row>
    <row r="807" spans="19:19" x14ac:dyDescent="0.25">
      <c r="S807" s="1"/>
    </row>
    <row r="808" spans="19:19" x14ac:dyDescent="0.25">
      <c r="S808" s="1"/>
    </row>
    <row r="809" spans="19:19" x14ac:dyDescent="0.25">
      <c r="S809" s="1"/>
    </row>
    <row r="810" spans="19:19" x14ac:dyDescent="0.25">
      <c r="S810" s="1"/>
    </row>
    <row r="811" spans="19:19" x14ac:dyDescent="0.25">
      <c r="S811" s="1"/>
    </row>
    <row r="812" spans="19:19" x14ac:dyDescent="0.25">
      <c r="S812" s="1"/>
    </row>
    <row r="813" spans="19:19" x14ac:dyDescent="0.25">
      <c r="S813" s="1"/>
    </row>
    <row r="814" spans="19:19" x14ac:dyDescent="0.25">
      <c r="S814" s="1"/>
    </row>
    <row r="815" spans="19:19" x14ac:dyDescent="0.25">
      <c r="S815" s="1"/>
    </row>
    <row r="816" spans="19:19" x14ac:dyDescent="0.25">
      <c r="S816" s="1"/>
    </row>
    <row r="817" spans="19:19" x14ac:dyDescent="0.25">
      <c r="S817" s="1"/>
    </row>
    <row r="818" spans="19:19" x14ac:dyDescent="0.25">
      <c r="S818" s="1"/>
    </row>
    <row r="819" spans="19:19" x14ac:dyDescent="0.25">
      <c r="S819" s="1"/>
    </row>
    <row r="820" spans="19:19" x14ac:dyDescent="0.25">
      <c r="S820" s="1"/>
    </row>
    <row r="821" spans="19:19" x14ac:dyDescent="0.25">
      <c r="S821" s="1"/>
    </row>
    <row r="822" spans="19:19" x14ac:dyDescent="0.25">
      <c r="S822" s="1"/>
    </row>
    <row r="823" spans="19:19" x14ac:dyDescent="0.25">
      <c r="S823" s="1"/>
    </row>
    <row r="824" spans="19:19" x14ac:dyDescent="0.25">
      <c r="S824" s="1"/>
    </row>
    <row r="825" spans="19:19" x14ac:dyDescent="0.25">
      <c r="S825" s="1"/>
    </row>
    <row r="826" spans="19:19" x14ac:dyDescent="0.25">
      <c r="S826" s="1"/>
    </row>
    <row r="827" spans="19:19" x14ac:dyDescent="0.25">
      <c r="S827" s="1"/>
    </row>
    <row r="828" spans="19:19" x14ac:dyDescent="0.25">
      <c r="S828" s="1"/>
    </row>
    <row r="829" spans="19:19" x14ac:dyDescent="0.25">
      <c r="S829" s="1"/>
    </row>
    <row r="830" spans="19:19" x14ac:dyDescent="0.25">
      <c r="S830" s="1"/>
    </row>
    <row r="831" spans="19:19" x14ac:dyDescent="0.25">
      <c r="S831" s="1"/>
    </row>
    <row r="832" spans="19:19" x14ac:dyDescent="0.25">
      <c r="S832" s="1"/>
    </row>
    <row r="833" spans="19:19" x14ac:dyDescent="0.25">
      <c r="S833" s="1"/>
    </row>
    <row r="834" spans="19:19" x14ac:dyDescent="0.25">
      <c r="S834" s="1"/>
    </row>
    <row r="835" spans="19:19" x14ac:dyDescent="0.25">
      <c r="S835" s="1"/>
    </row>
    <row r="836" spans="19:19" x14ac:dyDescent="0.25">
      <c r="S836" s="1"/>
    </row>
    <row r="837" spans="19:19" x14ac:dyDescent="0.25">
      <c r="S837" s="1"/>
    </row>
    <row r="838" spans="19:19" x14ac:dyDescent="0.25">
      <c r="S838" s="1"/>
    </row>
    <row r="839" spans="19:19" x14ac:dyDescent="0.25">
      <c r="S839" s="1"/>
    </row>
    <row r="840" spans="19:19" x14ac:dyDescent="0.25">
      <c r="S840" s="1"/>
    </row>
    <row r="841" spans="19:19" x14ac:dyDescent="0.25">
      <c r="S841" s="1"/>
    </row>
    <row r="842" spans="19:19" x14ac:dyDescent="0.25">
      <c r="S842" s="1"/>
    </row>
    <row r="843" spans="19:19" x14ac:dyDescent="0.25">
      <c r="S843" s="1"/>
    </row>
    <row r="844" spans="19:19" x14ac:dyDescent="0.25">
      <c r="S844" s="1"/>
    </row>
    <row r="845" spans="19:19" x14ac:dyDescent="0.25">
      <c r="S845" s="1"/>
    </row>
    <row r="846" spans="19:19" x14ac:dyDescent="0.25">
      <c r="S846" s="1"/>
    </row>
    <row r="847" spans="19:19" x14ac:dyDescent="0.25">
      <c r="S847" s="1"/>
    </row>
    <row r="848" spans="19:19" x14ac:dyDescent="0.25">
      <c r="S848" s="1"/>
    </row>
    <row r="849" spans="19:19" x14ac:dyDescent="0.25">
      <c r="S849" s="1"/>
    </row>
    <row r="850" spans="19:19" x14ac:dyDescent="0.25">
      <c r="S850" s="1"/>
    </row>
    <row r="851" spans="19:19" x14ac:dyDescent="0.25">
      <c r="S851" s="1"/>
    </row>
    <row r="852" spans="19:19" x14ac:dyDescent="0.25">
      <c r="S852" s="1"/>
    </row>
    <row r="853" spans="19:19" x14ac:dyDescent="0.25">
      <c r="S853" s="1"/>
    </row>
    <row r="854" spans="19:19" x14ac:dyDescent="0.25">
      <c r="S854" s="1"/>
    </row>
    <row r="855" spans="19:19" x14ac:dyDescent="0.25">
      <c r="S855" s="1"/>
    </row>
    <row r="856" spans="19:19" x14ac:dyDescent="0.25">
      <c r="S856" s="1"/>
    </row>
    <row r="857" spans="19:19" x14ac:dyDescent="0.25">
      <c r="S857" s="1"/>
    </row>
    <row r="858" spans="19:19" x14ac:dyDescent="0.25">
      <c r="S858" s="1"/>
    </row>
    <row r="859" spans="19:19" x14ac:dyDescent="0.25">
      <c r="S859" s="1"/>
    </row>
    <row r="860" spans="19:19" x14ac:dyDescent="0.25">
      <c r="S860" s="1"/>
    </row>
    <row r="861" spans="19:19" x14ac:dyDescent="0.25">
      <c r="S861" s="1"/>
    </row>
    <row r="862" spans="19:19" x14ac:dyDescent="0.25">
      <c r="S862" s="1"/>
    </row>
    <row r="863" spans="19:19" x14ac:dyDescent="0.25">
      <c r="S863" s="1"/>
    </row>
    <row r="864" spans="19:19" x14ac:dyDescent="0.25">
      <c r="S864" s="1"/>
    </row>
    <row r="865" spans="19:19" x14ac:dyDescent="0.25">
      <c r="S865" s="1"/>
    </row>
    <row r="866" spans="19:19" x14ac:dyDescent="0.25">
      <c r="S866" s="1"/>
    </row>
    <row r="867" spans="19:19" x14ac:dyDescent="0.25">
      <c r="S867" s="1"/>
    </row>
    <row r="868" spans="19:19" x14ac:dyDescent="0.25">
      <c r="S868" s="1"/>
    </row>
    <row r="869" spans="19:19" x14ac:dyDescent="0.25">
      <c r="S869" s="1"/>
    </row>
    <row r="870" spans="19:19" x14ac:dyDescent="0.25">
      <c r="S870" s="1"/>
    </row>
    <row r="871" spans="19:19" x14ac:dyDescent="0.25">
      <c r="S871" s="1"/>
    </row>
    <row r="872" spans="19:19" x14ac:dyDescent="0.25">
      <c r="S872" s="1"/>
    </row>
    <row r="873" spans="19:19" x14ac:dyDescent="0.25">
      <c r="S873" s="1"/>
    </row>
    <row r="874" spans="19:19" x14ac:dyDescent="0.25">
      <c r="S874" s="1"/>
    </row>
    <row r="875" spans="19:19" x14ac:dyDescent="0.25">
      <c r="S875" s="1"/>
    </row>
    <row r="876" spans="19:19" x14ac:dyDescent="0.25">
      <c r="S876" s="1"/>
    </row>
    <row r="877" spans="19:19" x14ac:dyDescent="0.25">
      <c r="S877" s="1"/>
    </row>
    <row r="878" spans="19:19" x14ac:dyDescent="0.25">
      <c r="S878" s="1"/>
    </row>
    <row r="879" spans="19:19" x14ac:dyDescent="0.25">
      <c r="S879" s="1"/>
    </row>
    <row r="880" spans="19:19" x14ac:dyDescent="0.25">
      <c r="S880" s="1"/>
    </row>
    <row r="881" spans="19:19" x14ac:dyDescent="0.25">
      <c r="S881" s="1"/>
    </row>
    <row r="882" spans="19:19" x14ac:dyDescent="0.25">
      <c r="S882" s="1"/>
    </row>
    <row r="883" spans="19:19" x14ac:dyDescent="0.25">
      <c r="S883" s="1"/>
    </row>
    <row r="884" spans="19:19" x14ac:dyDescent="0.25">
      <c r="S884" s="1"/>
    </row>
    <row r="885" spans="19:19" x14ac:dyDescent="0.25">
      <c r="S885" s="1"/>
    </row>
    <row r="886" spans="19:19" x14ac:dyDescent="0.25">
      <c r="S886" s="1"/>
    </row>
    <row r="887" spans="19:19" x14ac:dyDescent="0.25">
      <c r="S887" s="1"/>
    </row>
    <row r="888" spans="19:19" x14ac:dyDescent="0.25">
      <c r="S888" s="1"/>
    </row>
    <row r="889" spans="19:19" x14ac:dyDescent="0.25">
      <c r="S889" s="1"/>
    </row>
    <row r="890" spans="19:19" x14ac:dyDescent="0.25">
      <c r="S890" s="1"/>
    </row>
    <row r="891" spans="19:19" x14ac:dyDescent="0.25">
      <c r="S891" s="1"/>
    </row>
    <row r="892" spans="19:19" x14ac:dyDescent="0.25">
      <c r="S892" s="1"/>
    </row>
    <row r="893" spans="19:19" x14ac:dyDescent="0.25">
      <c r="S893" s="1"/>
    </row>
    <row r="894" spans="19:19" x14ac:dyDescent="0.25">
      <c r="S894" s="1"/>
    </row>
    <row r="895" spans="19:19" x14ac:dyDescent="0.25">
      <c r="S895" s="1"/>
    </row>
    <row r="896" spans="19:19" x14ac:dyDescent="0.25">
      <c r="S896" s="1"/>
    </row>
    <row r="897" spans="19:19" x14ac:dyDescent="0.25">
      <c r="S897" s="1"/>
    </row>
    <row r="898" spans="19:19" x14ac:dyDescent="0.25">
      <c r="S898" s="1"/>
    </row>
    <row r="899" spans="19:19" x14ac:dyDescent="0.25">
      <c r="S899" s="1"/>
    </row>
    <row r="900" spans="19:19" x14ac:dyDescent="0.25">
      <c r="S900" s="1"/>
    </row>
    <row r="901" spans="19:19" x14ac:dyDescent="0.25">
      <c r="S901" s="1"/>
    </row>
    <row r="902" spans="19:19" x14ac:dyDescent="0.25">
      <c r="S902" s="1"/>
    </row>
    <row r="903" spans="19:19" x14ac:dyDescent="0.25">
      <c r="S903" s="1"/>
    </row>
    <row r="904" spans="19:19" x14ac:dyDescent="0.25">
      <c r="S904" s="1"/>
    </row>
    <row r="905" spans="19:19" x14ac:dyDescent="0.25">
      <c r="S905" s="1"/>
    </row>
    <row r="906" spans="19:19" x14ac:dyDescent="0.25">
      <c r="S906" s="1"/>
    </row>
    <row r="907" spans="19:19" x14ac:dyDescent="0.25">
      <c r="S907" s="1"/>
    </row>
    <row r="908" spans="19:19" x14ac:dyDescent="0.25">
      <c r="S908" s="1"/>
    </row>
    <row r="909" spans="19:19" x14ac:dyDescent="0.25">
      <c r="S909" s="1"/>
    </row>
    <row r="910" spans="19:19" x14ac:dyDescent="0.25">
      <c r="S910" s="1"/>
    </row>
    <row r="911" spans="19:19" x14ac:dyDescent="0.25">
      <c r="S911" s="1"/>
    </row>
    <row r="912" spans="19:19" x14ac:dyDescent="0.25">
      <c r="S912" s="1"/>
    </row>
    <row r="913" spans="19:19" x14ac:dyDescent="0.25">
      <c r="S913" s="1"/>
    </row>
    <row r="914" spans="19:19" x14ac:dyDescent="0.25">
      <c r="S914" s="1"/>
    </row>
    <row r="915" spans="19:19" x14ac:dyDescent="0.25">
      <c r="S915" s="1"/>
    </row>
    <row r="916" spans="19:19" x14ac:dyDescent="0.25">
      <c r="S916" s="1"/>
    </row>
    <row r="917" spans="19:19" x14ac:dyDescent="0.25">
      <c r="S917" s="1"/>
    </row>
    <row r="918" spans="19:19" x14ac:dyDescent="0.25">
      <c r="S918" s="1"/>
    </row>
    <row r="919" spans="19:19" x14ac:dyDescent="0.25">
      <c r="S919" s="1"/>
    </row>
    <row r="920" spans="19:19" x14ac:dyDescent="0.25">
      <c r="S920" s="1"/>
    </row>
    <row r="921" spans="19:19" x14ac:dyDescent="0.25">
      <c r="S921" s="1"/>
    </row>
    <row r="922" spans="19:19" x14ac:dyDescent="0.25">
      <c r="S922" s="1"/>
    </row>
    <row r="923" spans="19:19" x14ac:dyDescent="0.25">
      <c r="S923" s="1"/>
    </row>
    <row r="924" spans="19:19" x14ac:dyDescent="0.25">
      <c r="S924" s="1"/>
    </row>
    <row r="925" spans="19:19" x14ac:dyDescent="0.25">
      <c r="S925" s="1"/>
    </row>
    <row r="926" spans="19:19" x14ac:dyDescent="0.25">
      <c r="S926" s="1"/>
    </row>
    <row r="927" spans="19:19" x14ac:dyDescent="0.25">
      <c r="S927" s="1"/>
    </row>
    <row r="928" spans="19:19" x14ac:dyDescent="0.25">
      <c r="S928" s="1"/>
    </row>
    <row r="929" spans="19:19" x14ac:dyDescent="0.25">
      <c r="S929" s="1"/>
    </row>
    <row r="930" spans="19:19" x14ac:dyDescent="0.25">
      <c r="S930" s="1"/>
    </row>
    <row r="931" spans="19:19" x14ac:dyDescent="0.25">
      <c r="S931" s="1"/>
    </row>
    <row r="932" spans="19:19" x14ac:dyDescent="0.25">
      <c r="S932" s="1"/>
    </row>
    <row r="933" spans="19:19" x14ac:dyDescent="0.25">
      <c r="S933" s="1"/>
    </row>
    <row r="934" spans="19:19" x14ac:dyDescent="0.25">
      <c r="S934" s="1"/>
    </row>
    <row r="935" spans="19:19" x14ac:dyDescent="0.25">
      <c r="S935" s="1"/>
    </row>
    <row r="936" spans="19:19" x14ac:dyDescent="0.25">
      <c r="S936" s="1"/>
    </row>
    <row r="937" spans="19:19" x14ac:dyDescent="0.25">
      <c r="S937" s="1"/>
    </row>
    <row r="938" spans="19:19" x14ac:dyDescent="0.25">
      <c r="S938" s="1"/>
    </row>
    <row r="939" spans="19:19" x14ac:dyDescent="0.25">
      <c r="S939" s="1"/>
    </row>
    <row r="940" spans="19:19" x14ac:dyDescent="0.25">
      <c r="S940" s="1"/>
    </row>
    <row r="941" spans="19:19" x14ac:dyDescent="0.25">
      <c r="S941" s="1"/>
    </row>
    <row r="942" spans="19:19" x14ac:dyDescent="0.25">
      <c r="S942" s="1"/>
    </row>
    <row r="943" spans="19:19" x14ac:dyDescent="0.25">
      <c r="S943" s="1"/>
    </row>
    <row r="944" spans="19:19" x14ac:dyDescent="0.25">
      <c r="S944" s="1"/>
    </row>
    <row r="945" spans="19:19" x14ac:dyDescent="0.25">
      <c r="S945" s="1"/>
    </row>
    <row r="946" spans="19:19" x14ac:dyDescent="0.25">
      <c r="S946" s="1"/>
    </row>
    <row r="947" spans="19:19" x14ac:dyDescent="0.25">
      <c r="S947" s="1"/>
    </row>
    <row r="948" spans="19:19" x14ac:dyDescent="0.25">
      <c r="S948" s="1"/>
    </row>
    <row r="949" spans="19:19" x14ac:dyDescent="0.25">
      <c r="S949" s="1"/>
    </row>
    <row r="950" spans="19:19" x14ac:dyDescent="0.25">
      <c r="S950" s="1"/>
    </row>
    <row r="951" spans="19:19" x14ac:dyDescent="0.25">
      <c r="S951" s="1"/>
    </row>
    <row r="952" spans="19:19" x14ac:dyDescent="0.25">
      <c r="S952" s="1"/>
    </row>
    <row r="953" spans="19:19" x14ac:dyDescent="0.25">
      <c r="S953" s="1"/>
    </row>
    <row r="954" spans="19:19" x14ac:dyDescent="0.25">
      <c r="S954" s="1"/>
    </row>
    <row r="955" spans="19:19" x14ac:dyDescent="0.25">
      <c r="S955" s="1"/>
    </row>
    <row r="956" spans="19:19" x14ac:dyDescent="0.25">
      <c r="S956" s="1"/>
    </row>
    <row r="957" spans="19:19" x14ac:dyDescent="0.25">
      <c r="S957" s="1"/>
    </row>
    <row r="958" spans="19:19" x14ac:dyDescent="0.25">
      <c r="S958" s="1"/>
    </row>
    <row r="959" spans="19:19" x14ac:dyDescent="0.25">
      <c r="S959" s="1"/>
    </row>
    <row r="960" spans="19:19" x14ac:dyDescent="0.25">
      <c r="S960" s="1"/>
    </row>
    <row r="961" spans="19:19" x14ac:dyDescent="0.25">
      <c r="S961" s="1"/>
    </row>
    <row r="962" spans="19:19" x14ac:dyDescent="0.25">
      <c r="S962" s="1"/>
    </row>
    <row r="963" spans="19:19" x14ac:dyDescent="0.25">
      <c r="S963" s="1"/>
    </row>
    <row r="964" spans="19:19" x14ac:dyDescent="0.25">
      <c r="S964" s="1"/>
    </row>
    <row r="965" spans="19:19" x14ac:dyDescent="0.25">
      <c r="S965" s="1"/>
    </row>
    <row r="966" spans="19:19" x14ac:dyDescent="0.25">
      <c r="S966" s="1"/>
    </row>
    <row r="967" spans="19:19" x14ac:dyDescent="0.25">
      <c r="S967" s="1"/>
    </row>
    <row r="968" spans="19:19" x14ac:dyDescent="0.25">
      <c r="S968" s="1"/>
    </row>
    <row r="969" spans="19:19" x14ac:dyDescent="0.25">
      <c r="S969" s="1"/>
    </row>
    <row r="970" spans="19:19" x14ac:dyDescent="0.25">
      <c r="S970" s="1"/>
    </row>
    <row r="971" spans="19:19" x14ac:dyDescent="0.25">
      <c r="S971" s="1"/>
    </row>
    <row r="972" spans="19:19" x14ac:dyDescent="0.25">
      <c r="S972" s="1"/>
    </row>
    <row r="973" spans="19:19" x14ac:dyDescent="0.25">
      <c r="S973" s="1"/>
    </row>
    <row r="974" spans="19:19" x14ac:dyDescent="0.25">
      <c r="S974" s="1"/>
    </row>
    <row r="975" spans="19:19" x14ac:dyDescent="0.25">
      <c r="S975" s="1"/>
    </row>
    <row r="976" spans="19:19" x14ac:dyDescent="0.25">
      <c r="S976" s="1"/>
    </row>
    <row r="977" spans="19:19" x14ac:dyDescent="0.25">
      <c r="S977" s="1"/>
    </row>
    <row r="978" spans="19:19" x14ac:dyDescent="0.25">
      <c r="S978" s="1"/>
    </row>
    <row r="979" spans="19:19" x14ac:dyDescent="0.25">
      <c r="S979" s="1"/>
    </row>
    <row r="980" spans="19:19" x14ac:dyDescent="0.25">
      <c r="S980" s="1"/>
    </row>
    <row r="981" spans="19:19" x14ac:dyDescent="0.25">
      <c r="S981" s="1"/>
    </row>
    <row r="982" spans="19:19" x14ac:dyDescent="0.25">
      <c r="S982" s="1"/>
    </row>
    <row r="983" spans="19:19" x14ac:dyDescent="0.25">
      <c r="S983" s="1"/>
    </row>
    <row r="984" spans="19:19" x14ac:dyDescent="0.25">
      <c r="S984" s="1"/>
    </row>
    <row r="985" spans="19:19" x14ac:dyDescent="0.25">
      <c r="S985" s="1"/>
    </row>
    <row r="986" spans="19:19" x14ac:dyDescent="0.25">
      <c r="S986" s="1"/>
    </row>
    <row r="987" spans="19:19" x14ac:dyDescent="0.25">
      <c r="S987" s="1"/>
    </row>
    <row r="988" spans="19:19" x14ac:dyDescent="0.25">
      <c r="S988" s="1"/>
    </row>
    <row r="989" spans="19:19" x14ac:dyDescent="0.25">
      <c r="S989" s="1"/>
    </row>
    <row r="990" spans="19:19" x14ac:dyDescent="0.25">
      <c r="S990" s="1"/>
    </row>
    <row r="991" spans="19:19" x14ac:dyDescent="0.25">
      <c r="S991" s="1"/>
    </row>
    <row r="992" spans="19:19" x14ac:dyDescent="0.25">
      <c r="S992" s="1"/>
    </row>
    <row r="993" spans="19:19" x14ac:dyDescent="0.25">
      <c r="S993" s="1"/>
    </row>
    <row r="994" spans="19:19" x14ac:dyDescent="0.25">
      <c r="S994" s="1"/>
    </row>
    <row r="995" spans="19:19" x14ac:dyDescent="0.25">
      <c r="S995" s="1"/>
    </row>
    <row r="996" spans="19:19" x14ac:dyDescent="0.25">
      <c r="S996" s="1"/>
    </row>
    <row r="997" spans="19:19" x14ac:dyDescent="0.25">
      <c r="S997" s="1"/>
    </row>
    <row r="998" spans="19:19" x14ac:dyDescent="0.25">
      <c r="S998" s="1"/>
    </row>
    <row r="999" spans="19:19" x14ac:dyDescent="0.25">
      <c r="S999" s="1"/>
    </row>
    <row r="1000" spans="19:19" x14ac:dyDescent="0.25">
      <c r="S1000" s="1"/>
    </row>
    <row r="1001" spans="19:19" x14ac:dyDescent="0.25">
      <c r="S1001" s="1"/>
    </row>
    <row r="1002" spans="19:19" x14ac:dyDescent="0.25">
      <c r="S1002" s="1"/>
    </row>
    <row r="1003" spans="19:19" x14ac:dyDescent="0.25">
      <c r="S1003" s="1"/>
    </row>
    <row r="1004" spans="19:19" x14ac:dyDescent="0.25">
      <c r="S1004" s="1"/>
    </row>
    <row r="1005" spans="19:19" x14ac:dyDescent="0.25">
      <c r="S1005" s="1"/>
    </row>
    <row r="1006" spans="19:19" x14ac:dyDescent="0.25">
      <c r="S1006" s="1"/>
    </row>
    <row r="1007" spans="19:19" x14ac:dyDescent="0.25">
      <c r="S1007" s="1"/>
    </row>
    <row r="1008" spans="19:19" x14ac:dyDescent="0.25">
      <c r="S1008" s="1"/>
    </row>
    <row r="1009" spans="19:19" x14ac:dyDescent="0.25">
      <c r="S1009" s="1"/>
    </row>
    <row r="1010" spans="19:19" x14ac:dyDescent="0.25">
      <c r="S1010" s="1"/>
    </row>
    <row r="1011" spans="19:19" x14ac:dyDescent="0.25">
      <c r="S1011" s="1"/>
    </row>
    <row r="1012" spans="19:19" x14ac:dyDescent="0.25">
      <c r="S1012" s="1"/>
    </row>
    <row r="1013" spans="19:19" x14ac:dyDescent="0.25">
      <c r="S1013" s="1"/>
    </row>
    <row r="1014" spans="19:19" x14ac:dyDescent="0.25">
      <c r="S1014" s="1"/>
    </row>
    <row r="1015" spans="19:19" x14ac:dyDescent="0.25">
      <c r="S1015" s="1"/>
    </row>
    <row r="1016" spans="19:19" x14ac:dyDescent="0.25">
      <c r="S1016" s="1"/>
    </row>
    <row r="1017" spans="19:19" x14ac:dyDescent="0.25">
      <c r="S1017" s="1"/>
    </row>
    <row r="1018" spans="19:19" x14ac:dyDescent="0.25">
      <c r="S1018" s="1"/>
    </row>
    <row r="1019" spans="19:19" x14ac:dyDescent="0.25">
      <c r="S1019" s="1"/>
    </row>
    <row r="1020" spans="19:19" x14ac:dyDescent="0.25">
      <c r="S1020" s="1"/>
    </row>
    <row r="1021" spans="19:19" x14ac:dyDescent="0.25">
      <c r="S1021" s="1"/>
    </row>
    <row r="1022" spans="19:19" x14ac:dyDescent="0.25">
      <c r="S1022" s="1"/>
    </row>
    <row r="1023" spans="19:19" x14ac:dyDescent="0.25">
      <c r="S1023" s="1"/>
    </row>
    <row r="1024" spans="19:19" x14ac:dyDescent="0.25">
      <c r="S1024" s="1"/>
    </row>
    <row r="1025" spans="19:19" x14ac:dyDescent="0.25">
      <c r="S1025" s="1"/>
    </row>
    <row r="1026" spans="19:19" x14ac:dyDescent="0.25">
      <c r="S1026" s="1"/>
    </row>
    <row r="1027" spans="19:19" x14ac:dyDescent="0.25">
      <c r="S1027" s="1"/>
    </row>
    <row r="1028" spans="19:19" x14ac:dyDescent="0.25">
      <c r="S1028" s="1"/>
    </row>
    <row r="1029" spans="19:19" x14ac:dyDescent="0.25">
      <c r="S1029" s="1"/>
    </row>
    <row r="1030" spans="19:19" x14ac:dyDescent="0.25">
      <c r="S1030" s="1"/>
    </row>
    <row r="1031" spans="19:19" x14ac:dyDescent="0.25">
      <c r="S1031" s="1"/>
    </row>
    <row r="1032" spans="19:19" x14ac:dyDescent="0.25">
      <c r="S1032" s="1"/>
    </row>
    <row r="1033" spans="19:19" x14ac:dyDescent="0.25">
      <c r="S1033" s="1"/>
    </row>
    <row r="1034" spans="19:19" x14ac:dyDescent="0.25">
      <c r="S1034" s="1"/>
    </row>
    <row r="1035" spans="19:19" x14ac:dyDescent="0.25">
      <c r="S1035" s="1"/>
    </row>
    <row r="1036" spans="19:19" x14ac:dyDescent="0.25">
      <c r="S1036" s="1"/>
    </row>
    <row r="1037" spans="19:19" x14ac:dyDescent="0.25">
      <c r="S1037" s="1"/>
    </row>
    <row r="1038" spans="19:19" x14ac:dyDescent="0.25">
      <c r="S1038" s="1"/>
    </row>
    <row r="1039" spans="19:19" x14ac:dyDescent="0.25">
      <c r="S1039" s="1"/>
    </row>
    <row r="1040" spans="19:19" x14ac:dyDescent="0.25">
      <c r="S1040" s="1"/>
    </row>
    <row r="1041" spans="19:19" x14ac:dyDescent="0.25">
      <c r="S1041" s="1"/>
    </row>
    <row r="1042" spans="19:19" x14ac:dyDescent="0.25">
      <c r="S1042" s="1"/>
    </row>
    <row r="1043" spans="19:19" x14ac:dyDescent="0.25">
      <c r="S1043" s="1"/>
    </row>
    <row r="1044" spans="19:19" x14ac:dyDescent="0.25">
      <c r="S1044" s="1"/>
    </row>
    <row r="1045" spans="19:19" x14ac:dyDescent="0.25">
      <c r="S1045" s="1"/>
    </row>
    <row r="1046" spans="19:19" x14ac:dyDescent="0.25">
      <c r="S1046" s="1"/>
    </row>
    <row r="1047" spans="19:19" x14ac:dyDescent="0.25">
      <c r="S1047" s="1"/>
    </row>
    <row r="1048" spans="19:19" x14ac:dyDescent="0.25">
      <c r="S1048" s="1"/>
    </row>
    <row r="1049" spans="19:19" x14ac:dyDescent="0.25">
      <c r="S1049" s="1"/>
    </row>
    <row r="1050" spans="19:19" x14ac:dyDescent="0.25">
      <c r="S1050" s="1"/>
    </row>
    <row r="1051" spans="19:19" x14ac:dyDescent="0.25">
      <c r="S1051" s="1"/>
    </row>
    <row r="1052" spans="19:19" x14ac:dyDescent="0.25">
      <c r="S1052" s="1"/>
    </row>
    <row r="1053" spans="19:19" x14ac:dyDescent="0.25">
      <c r="S1053" s="1"/>
    </row>
    <row r="1054" spans="19:19" x14ac:dyDescent="0.25">
      <c r="S1054" s="1"/>
    </row>
    <row r="1055" spans="19:19" x14ac:dyDescent="0.25">
      <c r="S1055" s="1"/>
    </row>
    <row r="1056" spans="19:19" x14ac:dyDescent="0.25">
      <c r="S1056" s="1"/>
    </row>
    <row r="1057" spans="19:19" x14ac:dyDescent="0.25">
      <c r="S1057" s="1"/>
    </row>
    <row r="1058" spans="19:19" x14ac:dyDescent="0.25">
      <c r="S1058" s="1"/>
    </row>
    <row r="1059" spans="19:19" x14ac:dyDescent="0.25">
      <c r="S1059" s="1"/>
    </row>
    <row r="1060" spans="19:19" x14ac:dyDescent="0.25">
      <c r="S1060" s="1"/>
    </row>
    <row r="1061" spans="19:19" x14ac:dyDescent="0.25">
      <c r="S1061" s="1"/>
    </row>
    <row r="1062" spans="19:19" x14ac:dyDescent="0.25">
      <c r="S1062" s="1"/>
    </row>
    <row r="1063" spans="19:19" x14ac:dyDescent="0.25">
      <c r="S1063" s="1"/>
    </row>
    <row r="1064" spans="19:19" x14ac:dyDescent="0.25">
      <c r="S1064" s="1"/>
    </row>
    <row r="1065" spans="19:19" x14ac:dyDescent="0.25">
      <c r="S1065" s="1"/>
    </row>
    <row r="1066" spans="19:19" x14ac:dyDescent="0.25">
      <c r="S1066" s="1"/>
    </row>
    <row r="1067" spans="19:19" x14ac:dyDescent="0.25">
      <c r="S1067" s="1"/>
    </row>
    <row r="1068" spans="19:19" x14ac:dyDescent="0.25">
      <c r="S1068" s="1"/>
    </row>
    <row r="1069" spans="19:19" x14ac:dyDescent="0.25">
      <c r="S1069" s="1"/>
    </row>
    <row r="1070" spans="19:19" x14ac:dyDescent="0.25">
      <c r="S1070" s="1"/>
    </row>
    <row r="1071" spans="19:19" x14ac:dyDescent="0.25">
      <c r="S1071" s="1"/>
    </row>
    <row r="1072" spans="19:19" x14ac:dyDescent="0.25">
      <c r="S1072" s="1"/>
    </row>
    <row r="1073" spans="19:19" x14ac:dyDescent="0.25">
      <c r="S1073" s="1"/>
    </row>
    <row r="1074" spans="19:19" x14ac:dyDescent="0.25">
      <c r="S1074" s="1"/>
    </row>
    <row r="1075" spans="19:19" x14ac:dyDescent="0.25">
      <c r="S1075" s="1"/>
    </row>
    <row r="1076" spans="19:19" x14ac:dyDescent="0.25">
      <c r="S1076" s="1"/>
    </row>
    <row r="1077" spans="19:19" x14ac:dyDescent="0.25">
      <c r="S1077" s="1"/>
    </row>
    <row r="1078" spans="19:19" x14ac:dyDescent="0.25">
      <c r="S1078" s="1"/>
    </row>
    <row r="1079" spans="19:19" x14ac:dyDescent="0.25">
      <c r="S1079" s="1"/>
    </row>
    <row r="1080" spans="19:19" x14ac:dyDescent="0.25">
      <c r="S1080" s="1"/>
    </row>
    <row r="1081" spans="19:19" x14ac:dyDescent="0.25">
      <c r="S1081" s="1"/>
    </row>
    <row r="1082" spans="19:19" x14ac:dyDescent="0.25">
      <c r="S1082" s="1"/>
    </row>
    <row r="1083" spans="19:19" x14ac:dyDescent="0.25">
      <c r="S1083" s="1"/>
    </row>
    <row r="1084" spans="19:19" x14ac:dyDescent="0.25">
      <c r="S1084" s="1"/>
    </row>
    <row r="1085" spans="19:19" x14ac:dyDescent="0.25">
      <c r="S1085" s="1"/>
    </row>
    <row r="1086" spans="19:19" x14ac:dyDescent="0.25">
      <c r="S1086" s="1"/>
    </row>
    <row r="1087" spans="19:19" x14ac:dyDescent="0.25">
      <c r="S1087" s="1"/>
    </row>
    <row r="1088" spans="19:19" x14ac:dyDescent="0.25">
      <c r="S1088" s="1"/>
    </row>
    <row r="1089" spans="19:19" x14ac:dyDescent="0.25">
      <c r="S1089" s="1"/>
    </row>
    <row r="1090" spans="19:19" x14ac:dyDescent="0.25">
      <c r="S1090" s="1"/>
    </row>
    <row r="1091" spans="19:19" x14ac:dyDescent="0.25">
      <c r="S1091" s="1"/>
    </row>
    <row r="1092" spans="19:19" x14ac:dyDescent="0.25">
      <c r="S1092" s="1"/>
    </row>
    <row r="1093" spans="19:19" x14ac:dyDescent="0.25">
      <c r="S1093" s="1"/>
    </row>
    <row r="1094" spans="19:19" x14ac:dyDescent="0.25">
      <c r="S1094" s="1"/>
    </row>
    <row r="1095" spans="19:19" x14ac:dyDescent="0.25">
      <c r="S1095" s="1"/>
    </row>
    <row r="1096" spans="19:19" x14ac:dyDescent="0.25">
      <c r="S1096" s="1"/>
    </row>
    <row r="1097" spans="19:19" x14ac:dyDescent="0.25">
      <c r="S1097" s="1"/>
    </row>
    <row r="1098" spans="19:19" x14ac:dyDescent="0.25">
      <c r="S1098" s="1"/>
    </row>
    <row r="1099" spans="19:19" x14ac:dyDescent="0.25">
      <c r="S1099" s="1"/>
    </row>
    <row r="1100" spans="19:19" x14ac:dyDescent="0.25">
      <c r="S1100" s="1"/>
    </row>
    <row r="1101" spans="19:19" x14ac:dyDescent="0.25">
      <c r="S1101" s="1"/>
    </row>
    <row r="1102" spans="19:19" x14ac:dyDescent="0.25">
      <c r="S1102" s="1"/>
    </row>
    <row r="1103" spans="19:19" x14ac:dyDescent="0.25">
      <c r="S1103" s="1"/>
    </row>
    <row r="1104" spans="19:19" x14ac:dyDescent="0.25">
      <c r="S1104" s="1"/>
    </row>
    <row r="1105" spans="19:19" x14ac:dyDescent="0.25">
      <c r="S1105" s="1"/>
    </row>
    <row r="1106" spans="19:19" x14ac:dyDescent="0.25">
      <c r="S1106" s="1"/>
    </row>
    <row r="1107" spans="19:19" x14ac:dyDescent="0.25">
      <c r="S1107" s="1"/>
    </row>
    <row r="1108" spans="19:19" x14ac:dyDescent="0.25">
      <c r="S1108" s="1"/>
    </row>
    <row r="1109" spans="19:19" x14ac:dyDescent="0.25">
      <c r="S1109" s="1"/>
    </row>
    <row r="1110" spans="19:19" x14ac:dyDescent="0.25">
      <c r="S1110" s="1"/>
    </row>
    <row r="1111" spans="19:19" x14ac:dyDescent="0.25">
      <c r="S1111" s="1"/>
    </row>
    <row r="1112" spans="19:19" x14ac:dyDescent="0.25">
      <c r="S1112" s="1"/>
    </row>
    <row r="1113" spans="19:19" x14ac:dyDescent="0.25">
      <c r="S1113" s="1"/>
    </row>
    <row r="1114" spans="19:19" x14ac:dyDescent="0.25">
      <c r="S1114" s="1"/>
    </row>
    <row r="1115" spans="19:19" x14ac:dyDescent="0.25">
      <c r="S1115" s="1"/>
    </row>
    <row r="1116" spans="19:19" x14ac:dyDescent="0.25">
      <c r="S1116" s="1"/>
    </row>
    <row r="1117" spans="19:19" x14ac:dyDescent="0.25">
      <c r="S1117" s="1"/>
    </row>
    <row r="1118" spans="19:19" x14ac:dyDescent="0.25">
      <c r="S1118" s="1"/>
    </row>
    <row r="1119" spans="19:19" x14ac:dyDescent="0.25">
      <c r="S1119" s="1"/>
    </row>
    <row r="1120" spans="19:19" x14ac:dyDescent="0.25">
      <c r="S1120" s="1"/>
    </row>
    <row r="1121" spans="19:19" x14ac:dyDescent="0.25">
      <c r="S1121" s="1"/>
    </row>
    <row r="1122" spans="19:19" x14ac:dyDescent="0.25">
      <c r="S1122" s="1"/>
    </row>
    <row r="1123" spans="19:19" x14ac:dyDescent="0.25">
      <c r="S1123" s="1"/>
    </row>
    <row r="1124" spans="19:19" x14ac:dyDescent="0.25">
      <c r="S1124" s="1"/>
    </row>
    <row r="1125" spans="19:19" x14ac:dyDescent="0.25">
      <c r="S1125" s="1"/>
    </row>
    <row r="1126" spans="19:19" x14ac:dyDescent="0.25">
      <c r="S1126" s="1"/>
    </row>
    <row r="1127" spans="19:19" x14ac:dyDescent="0.25">
      <c r="S1127" s="1"/>
    </row>
    <row r="1128" spans="19:19" x14ac:dyDescent="0.25">
      <c r="S1128" s="1"/>
    </row>
    <row r="1129" spans="19:19" x14ac:dyDescent="0.25">
      <c r="S1129" s="1"/>
    </row>
    <row r="1130" spans="19:19" x14ac:dyDescent="0.25">
      <c r="S1130" s="1"/>
    </row>
    <row r="1131" spans="19:19" x14ac:dyDescent="0.25">
      <c r="S1131" s="1"/>
    </row>
    <row r="1132" spans="19:19" x14ac:dyDescent="0.25">
      <c r="S1132" s="1"/>
    </row>
    <row r="1133" spans="19:19" x14ac:dyDescent="0.25">
      <c r="S1133" s="1"/>
    </row>
    <row r="1134" spans="19:19" x14ac:dyDescent="0.25">
      <c r="S1134" s="1"/>
    </row>
    <row r="1135" spans="19:19" x14ac:dyDescent="0.25">
      <c r="S1135" s="1"/>
    </row>
    <row r="1136" spans="19:19" x14ac:dyDescent="0.25">
      <c r="S1136" s="1"/>
    </row>
    <row r="1137" spans="19:19" x14ac:dyDescent="0.25">
      <c r="S1137" s="1"/>
    </row>
    <row r="1138" spans="19:19" x14ac:dyDescent="0.25">
      <c r="S1138" s="1"/>
    </row>
    <row r="1139" spans="19:19" x14ac:dyDescent="0.25">
      <c r="S1139" s="1"/>
    </row>
    <row r="1140" spans="19:19" x14ac:dyDescent="0.25">
      <c r="S1140" s="1"/>
    </row>
    <row r="1141" spans="19:19" x14ac:dyDescent="0.25">
      <c r="S1141" s="1"/>
    </row>
    <row r="1142" spans="19:19" x14ac:dyDescent="0.25">
      <c r="S1142" s="1"/>
    </row>
    <row r="1143" spans="19:19" x14ac:dyDescent="0.25">
      <c r="S1143" s="1"/>
    </row>
    <row r="1144" spans="19:19" x14ac:dyDescent="0.25">
      <c r="S1144" s="1"/>
    </row>
    <row r="1145" spans="19:19" x14ac:dyDescent="0.25">
      <c r="S1145" s="1"/>
    </row>
    <row r="1146" spans="19:19" x14ac:dyDescent="0.25">
      <c r="S1146" s="1"/>
    </row>
    <row r="1147" spans="19:19" x14ac:dyDescent="0.25">
      <c r="S1147" s="1"/>
    </row>
    <row r="1148" spans="19:19" x14ac:dyDescent="0.25">
      <c r="S1148" s="1"/>
    </row>
    <row r="1149" spans="19:19" x14ac:dyDescent="0.25">
      <c r="S1149" s="1"/>
    </row>
    <row r="1150" spans="19:19" x14ac:dyDescent="0.25">
      <c r="S1150" s="1"/>
    </row>
    <row r="1151" spans="19:19" x14ac:dyDescent="0.25">
      <c r="S1151" s="1"/>
    </row>
    <row r="1152" spans="19:19" x14ac:dyDescent="0.25">
      <c r="S1152" s="1"/>
    </row>
    <row r="1153" spans="19:19" x14ac:dyDescent="0.25">
      <c r="S1153" s="1"/>
    </row>
    <row r="1154" spans="19:19" x14ac:dyDescent="0.25">
      <c r="S1154" s="1"/>
    </row>
    <row r="1155" spans="19:19" x14ac:dyDescent="0.25">
      <c r="S1155" s="1"/>
    </row>
    <row r="1156" spans="19:19" x14ac:dyDescent="0.25">
      <c r="S1156" s="1"/>
    </row>
    <row r="1157" spans="19:19" x14ac:dyDescent="0.25">
      <c r="S1157" s="1"/>
    </row>
    <row r="1158" spans="19:19" x14ac:dyDescent="0.25">
      <c r="S1158" s="1"/>
    </row>
    <row r="1159" spans="19:19" x14ac:dyDescent="0.25">
      <c r="S1159" s="1"/>
    </row>
    <row r="1160" spans="19:19" x14ac:dyDescent="0.25">
      <c r="S1160" s="1"/>
    </row>
    <row r="1161" spans="19:19" x14ac:dyDescent="0.25">
      <c r="S1161" s="1"/>
    </row>
    <row r="1162" spans="19:19" x14ac:dyDescent="0.25">
      <c r="S1162" s="1"/>
    </row>
    <row r="1163" spans="19:19" x14ac:dyDescent="0.25">
      <c r="S1163" s="1"/>
    </row>
    <row r="1164" spans="19:19" x14ac:dyDescent="0.25">
      <c r="S1164" s="1"/>
    </row>
    <row r="1165" spans="19:19" x14ac:dyDescent="0.25">
      <c r="S1165" s="1"/>
    </row>
    <row r="1166" spans="19:19" x14ac:dyDescent="0.25">
      <c r="S1166" s="1"/>
    </row>
    <row r="1167" spans="19:19" x14ac:dyDescent="0.25">
      <c r="S1167" s="1"/>
    </row>
    <row r="1168" spans="19:19" x14ac:dyDescent="0.25">
      <c r="S1168" s="1"/>
    </row>
    <row r="1169" spans="19:19" x14ac:dyDescent="0.25">
      <c r="S1169" s="1"/>
    </row>
    <row r="1170" spans="19:19" x14ac:dyDescent="0.25">
      <c r="S1170" s="1"/>
    </row>
    <row r="1171" spans="19:19" x14ac:dyDescent="0.25">
      <c r="S1171" s="1"/>
    </row>
    <row r="1172" spans="19:19" x14ac:dyDescent="0.25">
      <c r="S1172" s="1"/>
    </row>
    <row r="1173" spans="19:19" x14ac:dyDescent="0.25">
      <c r="S1173" s="1"/>
    </row>
    <row r="1174" spans="19:19" x14ac:dyDescent="0.25">
      <c r="S1174" s="1"/>
    </row>
    <row r="1175" spans="19:19" x14ac:dyDescent="0.25">
      <c r="S1175" s="1"/>
    </row>
    <row r="1176" spans="19:19" x14ac:dyDescent="0.25">
      <c r="S1176" s="1"/>
    </row>
    <row r="1177" spans="19:19" x14ac:dyDescent="0.25">
      <c r="S1177" s="1"/>
    </row>
    <row r="1178" spans="19:19" x14ac:dyDescent="0.25">
      <c r="S1178" s="1"/>
    </row>
    <row r="1179" spans="19:19" x14ac:dyDescent="0.25">
      <c r="S1179" s="1"/>
    </row>
    <row r="1180" spans="19:19" x14ac:dyDescent="0.25">
      <c r="S1180" s="1"/>
    </row>
    <row r="1181" spans="19:19" x14ac:dyDescent="0.25">
      <c r="S1181" s="1"/>
    </row>
    <row r="1182" spans="19:19" x14ac:dyDescent="0.25">
      <c r="S1182" s="1"/>
    </row>
    <row r="1183" spans="19:19" x14ac:dyDescent="0.25">
      <c r="S1183" s="1"/>
    </row>
    <row r="1184" spans="19:19" x14ac:dyDescent="0.25">
      <c r="S1184" s="1"/>
    </row>
    <row r="1185" spans="19:19" x14ac:dyDescent="0.25">
      <c r="S1185" s="1"/>
    </row>
    <row r="1186" spans="19:19" x14ac:dyDescent="0.25">
      <c r="S1186" s="1"/>
    </row>
    <row r="1187" spans="19:19" x14ac:dyDescent="0.25">
      <c r="S1187" s="1"/>
    </row>
    <row r="1188" spans="19:19" x14ac:dyDescent="0.25">
      <c r="S1188" s="1"/>
    </row>
    <row r="1189" spans="19:19" x14ac:dyDescent="0.25">
      <c r="S1189" s="1"/>
    </row>
    <row r="1190" spans="19:19" x14ac:dyDescent="0.25">
      <c r="S1190" s="1"/>
    </row>
    <row r="1191" spans="19:19" x14ac:dyDescent="0.25">
      <c r="S1191" s="1"/>
    </row>
    <row r="1192" spans="19:19" x14ac:dyDescent="0.25">
      <c r="S1192" s="1"/>
    </row>
    <row r="1193" spans="19:19" x14ac:dyDescent="0.25">
      <c r="S1193" s="1"/>
    </row>
    <row r="1194" spans="19:19" x14ac:dyDescent="0.25">
      <c r="S1194" s="1"/>
    </row>
    <row r="1195" spans="19:19" x14ac:dyDescent="0.25">
      <c r="S1195" s="1"/>
    </row>
    <row r="1196" spans="19:19" x14ac:dyDescent="0.25">
      <c r="S1196" s="1"/>
    </row>
    <row r="1197" spans="19:19" x14ac:dyDescent="0.25">
      <c r="S1197" s="1"/>
    </row>
    <row r="1198" spans="19:19" x14ac:dyDescent="0.25">
      <c r="S1198" s="1"/>
    </row>
    <row r="1199" spans="19:19" x14ac:dyDescent="0.25">
      <c r="S1199" s="1"/>
    </row>
    <row r="1200" spans="19:19" x14ac:dyDescent="0.25">
      <c r="S1200" s="1"/>
    </row>
    <row r="1201" spans="19:19" x14ac:dyDescent="0.25">
      <c r="S1201" s="1"/>
    </row>
    <row r="1202" spans="19:19" x14ac:dyDescent="0.25">
      <c r="S1202" s="1"/>
    </row>
    <row r="1203" spans="19:19" x14ac:dyDescent="0.25">
      <c r="S1203" s="1"/>
    </row>
    <row r="1204" spans="19:19" x14ac:dyDescent="0.25">
      <c r="S1204" s="1"/>
    </row>
    <row r="1205" spans="19:19" x14ac:dyDescent="0.25">
      <c r="S1205" s="1"/>
    </row>
    <row r="1206" spans="19:19" x14ac:dyDescent="0.25">
      <c r="S1206" s="1"/>
    </row>
    <row r="1207" spans="19:19" x14ac:dyDescent="0.25">
      <c r="S1207" s="1"/>
    </row>
    <row r="1208" spans="19:19" x14ac:dyDescent="0.25">
      <c r="S1208" s="1"/>
    </row>
    <row r="1209" spans="19:19" x14ac:dyDescent="0.25">
      <c r="S1209" s="1"/>
    </row>
    <row r="1210" spans="19:19" x14ac:dyDescent="0.25">
      <c r="S1210" s="1"/>
    </row>
    <row r="1211" spans="19:19" x14ac:dyDescent="0.25">
      <c r="S1211" s="1"/>
    </row>
    <row r="1212" spans="19:19" x14ac:dyDescent="0.25">
      <c r="S1212" s="1"/>
    </row>
    <row r="1213" spans="19:19" x14ac:dyDescent="0.25">
      <c r="S1213" s="1"/>
    </row>
    <row r="1214" spans="19:19" x14ac:dyDescent="0.25">
      <c r="S1214" s="1"/>
    </row>
    <row r="1215" spans="19:19" x14ac:dyDescent="0.25">
      <c r="S1215" s="1"/>
    </row>
    <row r="1216" spans="19:19" x14ac:dyDescent="0.25">
      <c r="S1216" s="1"/>
    </row>
    <row r="1217" spans="19:19" x14ac:dyDescent="0.25">
      <c r="S1217" s="1"/>
    </row>
    <row r="1218" spans="19:19" x14ac:dyDescent="0.25">
      <c r="S1218" s="1"/>
    </row>
    <row r="1219" spans="19:19" x14ac:dyDescent="0.25">
      <c r="S1219" s="1"/>
    </row>
    <row r="1220" spans="19:19" x14ac:dyDescent="0.25">
      <c r="S1220" s="1"/>
    </row>
    <row r="1221" spans="19:19" x14ac:dyDescent="0.25">
      <c r="S1221" s="1"/>
    </row>
    <row r="1222" spans="19:19" x14ac:dyDescent="0.25">
      <c r="S1222" s="1"/>
    </row>
    <row r="1223" spans="19:19" x14ac:dyDescent="0.25">
      <c r="S1223" s="1"/>
    </row>
    <row r="1224" spans="19:19" x14ac:dyDescent="0.25">
      <c r="S1224" s="1"/>
    </row>
    <row r="1225" spans="19:19" x14ac:dyDescent="0.25">
      <c r="S1225" s="1"/>
    </row>
    <row r="1226" spans="19:19" x14ac:dyDescent="0.25">
      <c r="S1226" s="1"/>
    </row>
    <row r="1227" spans="19:19" x14ac:dyDescent="0.25">
      <c r="S1227" s="1"/>
    </row>
    <row r="1228" spans="19:19" x14ac:dyDescent="0.25">
      <c r="S1228" s="1"/>
    </row>
    <row r="1229" spans="19:19" x14ac:dyDescent="0.25">
      <c r="S1229" s="1"/>
    </row>
    <row r="1230" spans="19:19" x14ac:dyDescent="0.25">
      <c r="S1230" s="1"/>
    </row>
    <row r="1231" spans="19:19" x14ac:dyDescent="0.25">
      <c r="S1231" s="1"/>
    </row>
    <row r="1232" spans="19:19" x14ac:dyDescent="0.25">
      <c r="S1232" s="1"/>
    </row>
    <row r="1233" spans="19:19" x14ac:dyDescent="0.25">
      <c r="S1233" s="1"/>
    </row>
    <row r="1234" spans="19:19" x14ac:dyDescent="0.25">
      <c r="S1234" s="1"/>
    </row>
    <row r="1235" spans="19:19" x14ac:dyDescent="0.25">
      <c r="S1235" s="1"/>
    </row>
    <row r="1236" spans="19:19" x14ac:dyDescent="0.25">
      <c r="S1236" s="1"/>
    </row>
    <row r="1237" spans="19:19" x14ac:dyDescent="0.25">
      <c r="S1237" s="1"/>
    </row>
    <row r="1238" spans="19:19" x14ac:dyDescent="0.25">
      <c r="S1238" s="1"/>
    </row>
    <row r="1239" spans="19:19" x14ac:dyDescent="0.25">
      <c r="S1239" s="1"/>
    </row>
    <row r="1240" spans="19:19" x14ac:dyDescent="0.25">
      <c r="S1240" s="1"/>
    </row>
    <row r="1241" spans="19:19" x14ac:dyDescent="0.25">
      <c r="S1241" s="1"/>
    </row>
    <row r="1242" spans="19:19" x14ac:dyDescent="0.25">
      <c r="S1242" s="1"/>
    </row>
    <row r="1243" spans="19:19" x14ac:dyDescent="0.25">
      <c r="S1243" s="1"/>
    </row>
    <row r="1244" spans="19:19" x14ac:dyDescent="0.25">
      <c r="S1244" s="1"/>
    </row>
    <row r="1245" spans="19:19" x14ac:dyDescent="0.25">
      <c r="S1245" s="1"/>
    </row>
    <row r="1246" spans="19:19" x14ac:dyDescent="0.25">
      <c r="S1246" s="1"/>
    </row>
    <row r="1247" spans="19:19" x14ac:dyDescent="0.25">
      <c r="S1247" s="1"/>
    </row>
    <row r="1248" spans="19:19" x14ac:dyDescent="0.25">
      <c r="S1248" s="1"/>
    </row>
    <row r="1249" spans="19:19" x14ac:dyDescent="0.25">
      <c r="S1249" s="1"/>
    </row>
    <row r="1250" spans="19:19" x14ac:dyDescent="0.25">
      <c r="S1250" s="1"/>
    </row>
    <row r="1251" spans="19:19" x14ac:dyDescent="0.25">
      <c r="S1251" s="1"/>
    </row>
    <row r="1252" spans="19:19" x14ac:dyDescent="0.25">
      <c r="S1252" s="1"/>
    </row>
    <row r="1253" spans="19:19" x14ac:dyDescent="0.25">
      <c r="S1253" s="1"/>
    </row>
    <row r="1254" spans="19:19" x14ac:dyDescent="0.25">
      <c r="S1254" s="1"/>
    </row>
    <row r="1255" spans="19:19" x14ac:dyDescent="0.25">
      <c r="S1255" s="1"/>
    </row>
    <row r="1256" spans="19:19" x14ac:dyDescent="0.25">
      <c r="S1256" s="1"/>
    </row>
    <row r="1257" spans="19:19" x14ac:dyDescent="0.25">
      <c r="S1257" s="1"/>
    </row>
    <row r="1258" spans="19:19" x14ac:dyDescent="0.25">
      <c r="S1258" s="1"/>
    </row>
    <row r="1259" spans="19:19" x14ac:dyDescent="0.25">
      <c r="S1259" s="1"/>
    </row>
    <row r="1260" spans="19:19" x14ac:dyDescent="0.25">
      <c r="S1260" s="1"/>
    </row>
    <row r="1261" spans="19:19" x14ac:dyDescent="0.25">
      <c r="S1261" s="1"/>
    </row>
    <row r="1262" spans="19:19" x14ac:dyDescent="0.25">
      <c r="S1262" s="1"/>
    </row>
    <row r="1263" spans="19:19" x14ac:dyDescent="0.25">
      <c r="S1263" s="1"/>
    </row>
    <row r="1264" spans="19:19" x14ac:dyDescent="0.25">
      <c r="S1264" s="1"/>
    </row>
    <row r="1265" spans="19:19" x14ac:dyDescent="0.25">
      <c r="S1265" s="1"/>
    </row>
    <row r="1266" spans="19:19" x14ac:dyDescent="0.25">
      <c r="S1266" s="1"/>
    </row>
    <row r="1267" spans="19:19" x14ac:dyDescent="0.25">
      <c r="S1267" s="1"/>
    </row>
    <row r="1268" spans="19:19" x14ac:dyDescent="0.25">
      <c r="S1268" s="1"/>
    </row>
    <row r="1269" spans="19:19" x14ac:dyDescent="0.25">
      <c r="S1269" s="1"/>
    </row>
    <row r="1270" spans="19:19" x14ac:dyDescent="0.25">
      <c r="S1270" s="1"/>
    </row>
    <row r="1271" spans="19:19" x14ac:dyDescent="0.25">
      <c r="S1271" s="1"/>
    </row>
    <row r="1272" spans="19:19" x14ac:dyDescent="0.25">
      <c r="S1272" s="1"/>
    </row>
    <row r="1273" spans="19:19" x14ac:dyDescent="0.25">
      <c r="S1273" s="1"/>
    </row>
    <row r="1274" spans="19:19" x14ac:dyDescent="0.25">
      <c r="S1274" s="1"/>
    </row>
    <row r="1275" spans="19:19" x14ac:dyDescent="0.25">
      <c r="S1275" s="1"/>
    </row>
    <row r="1276" spans="19:19" x14ac:dyDescent="0.25">
      <c r="S1276" s="1"/>
    </row>
    <row r="1277" spans="19:19" x14ac:dyDescent="0.25">
      <c r="S1277" s="1"/>
    </row>
    <row r="1278" spans="19:19" x14ac:dyDescent="0.25">
      <c r="S1278" s="1"/>
    </row>
    <row r="1279" spans="19:19" x14ac:dyDescent="0.25">
      <c r="S1279" s="1"/>
    </row>
    <row r="1280" spans="19:19" x14ac:dyDescent="0.25">
      <c r="S1280" s="1"/>
    </row>
    <row r="1281" spans="19:19" x14ac:dyDescent="0.25">
      <c r="S1281" s="1"/>
    </row>
    <row r="1282" spans="19:19" x14ac:dyDescent="0.25">
      <c r="S1282" s="1"/>
    </row>
    <row r="1283" spans="19:19" x14ac:dyDescent="0.25">
      <c r="S1283" s="1"/>
    </row>
    <row r="1284" spans="19:19" x14ac:dyDescent="0.25">
      <c r="S1284" s="1"/>
    </row>
    <row r="1285" spans="19:19" x14ac:dyDescent="0.25">
      <c r="S1285" s="1"/>
    </row>
    <row r="1286" spans="19:19" x14ac:dyDescent="0.25">
      <c r="S1286" s="1"/>
    </row>
    <row r="1287" spans="19:19" x14ac:dyDescent="0.25">
      <c r="S1287" s="1"/>
    </row>
    <row r="1288" spans="19:19" x14ac:dyDescent="0.25">
      <c r="S1288" s="1"/>
    </row>
    <row r="1289" spans="19:19" x14ac:dyDescent="0.25">
      <c r="S1289" s="1"/>
    </row>
    <row r="1290" spans="19:19" x14ac:dyDescent="0.25">
      <c r="S1290" s="1"/>
    </row>
    <row r="1291" spans="19:19" x14ac:dyDescent="0.25">
      <c r="S1291" s="1"/>
    </row>
    <row r="1292" spans="19:19" x14ac:dyDescent="0.25">
      <c r="S1292" s="1"/>
    </row>
    <row r="1293" spans="19:19" x14ac:dyDescent="0.25">
      <c r="S1293" s="1"/>
    </row>
    <row r="1294" spans="19:19" x14ac:dyDescent="0.25">
      <c r="S1294" s="1"/>
    </row>
    <row r="1295" spans="19:19" x14ac:dyDescent="0.25">
      <c r="S1295" s="1"/>
    </row>
    <row r="1296" spans="19:19" x14ac:dyDescent="0.25">
      <c r="S1296" s="1"/>
    </row>
    <row r="1297" spans="19:19" x14ac:dyDescent="0.25">
      <c r="S1297" s="1"/>
    </row>
    <row r="1298" spans="19:19" x14ac:dyDescent="0.25">
      <c r="S1298" s="1"/>
    </row>
    <row r="1299" spans="19:19" x14ac:dyDescent="0.25">
      <c r="S1299" s="1"/>
    </row>
    <row r="1300" spans="19:19" x14ac:dyDescent="0.25">
      <c r="S1300" s="1"/>
    </row>
    <row r="1301" spans="19:19" x14ac:dyDescent="0.25">
      <c r="S1301" s="1"/>
    </row>
    <row r="1302" spans="19:19" x14ac:dyDescent="0.25">
      <c r="S1302" s="1"/>
    </row>
    <row r="1303" spans="19:19" x14ac:dyDescent="0.25">
      <c r="S1303" s="1"/>
    </row>
    <row r="1304" spans="19:19" x14ac:dyDescent="0.25">
      <c r="S1304" s="1"/>
    </row>
    <row r="1305" spans="19:19" x14ac:dyDescent="0.25">
      <c r="S1305" s="1"/>
    </row>
    <row r="1306" spans="19:19" x14ac:dyDescent="0.25">
      <c r="S1306" s="1"/>
    </row>
    <row r="1307" spans="19:19" x14ac:dyDescent="0.25">
      <c r="S1307" s="1"/>
    </row>
    <row r="1308" spans="19:19" x14ac:dyDescent="0.25">
      <c r="S1308" s="1"/>
    </row>
    <row r="1309" spans="19:19" x14ac:dyDescent="0.25">
      <c r="S1309" s="1"/>
    </row>
    <row r="1310" spans="19:19" x14ac:dyDescent="0.25">
      <c r="S1310" s="1"/>
    </row>
    <row r="1311" spans="19:19" x14ac:dyDescent="0.25">
      <c r="S1311" s="1"/>
    </row>
    <row r="1312" spans="19:19" x14ac:dyDescent="0.25">
      <c r="S1312" s="1"/>
    </row>
    <row r="1313" spans="19:19" x14ac:dyDescent="0.25">
      <c r="S1313" s="1"/>
    </row>
    <row r="1314" spans="19:19" x14ac:dyDescent="0.25">
      <c r="S1314" s="1"/>
    </row>
    <row r="1315" spans="19:19" x14ac:dyDescent="0.25">
      <c r="S1315" s="1"/>
    </row>
    <row r="1316" spans="19:19" x14ac:dyDescent="0.25">
      <c r="S1316" s="1"/>
    </row>
    <row r="1317" spans="19:19" x14ac:dyDescent="0.25">
      <c r="S1317" s="1"/>
    </row>
    <row r="1318" spans="19:19" x14ac:dyDescent="0.25">
      <c r="S1318" s="1"/>
    </row>
    <row r="1319" spans="19:19" x14ac:dyDescent="0.25">
      <c r="S1319" s="1"/>
    </row>
    <row r="1320" spans="19:19" x14ac:dyDescent="0.25">
      <c r="S1320" s="1"/>
    </row>
    <row r="1321" spans="19:19" x14ac:dyDescent="0.25">
      <c r="S1321" s="1"/>
    </row>
    <row r="1322" spans="19:19" x14ac:dyDescent="0.25">
      <c r="S1322" s="1"/>
    </row>
    <row r="1323" spans="19:19" x14ac:dyDescent="0.25">
      <c r="S1323" s="1"/>
    </row>
    <row r="1324" spans="19:19" x14ac:dyDescent="0.25">
      <c r="S1324" s="1"/>
    </row>
    <row r="1325" spans="19:19" x14ac:dyDescent="0.25">
      <c r="S1325" s="1"/>
    </row>
    <row r="1326" spans="19:19" x14ac:dyDescent="0.25">
      <c r="S1326" s="1"/>
    </row>
    <row r="1327" spans="19:19" x14ac:dyDescent="0.25">
      <c r="S1327" s="1"/>
    </row>
    <row r="1328" spans="19:19" x14ac:dyDescent="0.25">
      <c r="S1328" s="1"/>
    </row>
    <row r="1329" spans="19:19" x14ac:dyDescent="0.25">
      <c r="S1329" s="1"/>
    </row>
    <row r="1330" spans="19:19" x14ac:dyDescent="0.25">
      <c r="S1330" s="1"/>
    </row>
    <row r="1331" spans="19:19" x14ac:dyDescent="0.25">
      <c r="S1331" s="1"/>
    </row>
    <row r="1332" spans="19:19" x14ac:dyDescent="0.25">
      <c r="S1332" s="1"/>
    </row>
    <row r="1333" spans="19:19" x14ac:dyDescent="0.25">
      <c r="S1333" s="1"/>
    </row>
    <row r="1334" spans="19:19" x14ac:dyDescent="0.25">
      <c r="S1334" s="1"/>
    </row>
    <row r="1335" spans="19:19" x14ac:dyDescent="0.25">
      <c r="S1335" s="1"/>
    </row>
    <row r="1336" spans="19:19" x14ac:dyDescent="0.25">
      <c r="S1336" s="1"/>
    </row>
    <row r="1337" spans="19:19" x14ac:dyDescent="0.25">
      <c r="S1337" s="1"/>
    </row>
    <row r="1338" spans="19:19" x14ac:dyDescent="0.25">
      <c r="S1338" s="1"/>
    </row>
    <row r="1339" spans="19:19" x14ac:dyDescent="0.25">
      <c r="S1339" s="1"/>
    </row>
    <row r="1340" spans="19:19" x14ac:dyDescent="0.25">
      <c r="S1340" s="1"/>
    </row>
    <row r="1341" spans="19:19" x14ac:dyDescent="0.25">
      <c r="S1341" s="1"/>
    </row>
    <row r="1342" spans="19:19" x14ac:dyDescent="0.25">
      <c r="S1342" s="1"/>
    </row>
    <row r="1343" spans="19:19" x14ac:dyDescent="0.25">
      <c r="S1343" s="1"/>
    </row>
    <row r="1344" spans="19:19" x14ac:dyDescent="0.25">
      <c r="S1344" s="1"/>
    </row>
    <row r="1345" spans="19:19" x14ac:dyDescent="0.25">
      <c r="S1345" s="1"/>
    </row>
    <row r="1346" spans="19:19" x14ac:dyDescent="0.25">
      <c r="S1346" s="1"/>
    </row>
    <row r="1347" spans="19:19" x14ac:dyDescent="0.25">
      <c r="S1347" s="1"/>
    </row>
    <row r="1348" spans="19:19" x14ac:dyDescent="0.25">
      <c r="S1348" s="1"/>
    </row>
    <row r="1349" spans="19:19" x14ac:dyDescent="0.25">
      <c r="S1349" s="1"/>
    </row>
    <row r="1350" spans="19:19" x14ac:dyDescent="0.25">
      <c r="S1350" s="1"/>
    </row>
    <row r="1351" spans="19:19" x14ac:dyDescent="0.25">
      <c r="S1351" s="1"/>
    </row>
    <row r="1352" spans="19:19" x14ac:dyDescent="0.25">
      <c r="S1352" s="1"/>
    </row>
    <row r="1353" spans="19:19" x14ac:dyDescent="0.25">
      <c r="S1353" s="1"/>
    </row>
    <row r="1354" spans="19:19" x14ac:dyDescent="0.25">
      <c r="S1354" s="1"/>
    </row>
    <row r="1355" spans="19:19" x14ac:dyDescent="0.25">
      <c r="S1355" s="1"/>
    </row>
    <row r="1356" spans="19:19" x14ac:dyDescent="0.25">
      <c r="S1356" s="1"/>
    </row>
    <row r="1357" spans="19:19" x14ac:dyDescent="0.25">
      <c r="S1357" s="1"/>
    </row>
    <row r="1358" spans="19:19" x14ac:dyDescent="0.25">
      <c r="S1358" s="1"/>
    </row>
    <row r="1359" spans="19:19" x14ac:dyDescent="0.25">
      <c r="S1359" s="1"/>
    </row>
    <row r="1360" spans="19:19" x14ac:dyDescent="0.25">
      <c r="S1360" s="1"/>
    </row>
    <row r="1361" spans="19:19" x14ac:dyDescent="0.25">
      <c r="S1361" s="1"/>
    </row>
    <row r="1362" spans="19:19" x14ac:dyDescent="0.25">
      <c r="S1362" s="1"/>
    </row>
    <row r="1363" spans="19:19" x14ac:dyDescent="0.25">
      <c r="S1363" s="1"/>
    </row>
    <row r="1364" spans="19:19" x14ac:dyDescent="0.25">
      <c r="S1364" s="1"/>
    </row>
    <row r="1365" spans="19:19" x14ac:dyDescent="0.25">
      <c r="S1365" s="1"/>
    </row>
    <row r="1366" spans="19:19" x14ac:dyDescent="0.25">
      <c r="S1366" s="1"/>
    </row>
    <row r="1367" spans="19:19" x14ac:dyDescent="0.25">
      <c r="S1367" s="1"/>
    </row>
    <row r="1368" spans="19:19" x14ac:dyDescent="0.25">
      <c r="S1368" s="1"/>
    </row>
    <row r="1369" spans="19:19" x14ac:dyDescent="0.25">
      <c r="S1369" s="1"/>
    </row>
    <row r="1370" spans="19:19" x14ac:dyDescent="0.25">
      <c r="S1370" s="1"/>
    </row>
    <row r="1371" spans="19:19" x14ac:dyDescent="0.25">
      <c r="S1371" s="1"/>
    </row>
    <row r="1372" spans="19:19" x14ac:dyDescent="0.25">
      <c r="S1372" s="1"/>
    </row>
    <row r="1373" spans="19:19" x14ac:dyDescent="0.25">
      <c r="S1373" s="1"/>
    </row>
    <row r="1374" spans="19:19" x14ac:dyDescent="0.25">
      <c r="S1374" s="1"/>
    </row>
    <row r="1375" spans="19:19" x14ac:dyDescent="0.25">
      <c r="S1375" s="1"/>
    </row>
    <row r="1376" spans="19:19" x14ac:dyDescent="0.25">
      <c r="S1376" s="1"/>
    </row>
    <row r="1377" spans="19:19" x14ac:dyDescent="0.25">
      <c r="S1377" s="1"/>
    </row>
    <row r="1378" spans="19:19" x14ac:dyDescent="0.25">
      <c r="S1378" s="1"/>
    </row>
    <row r="1379" spans="19:19" x14ac:dyDescent="0.25">
      <c r="S1379" s="1"/>
    </row>
    <row r="1380" spans="19:19" x14ac:dyDescent="0.25">
      <c r="S1380" s="1"/>
    </row>
    <row r="1381" spans="19:19" x14ac:dyDescent="0.25">
      <c r="S1381" s="1"/>
    </row>
    <row r="1382" spans="19:19" x14ac:dyDescent="0.25">
      <c r="S1382" s="1"/>
    </row>
    <row r="1383" spans="19:19" x14ac:dyDescent="0.25">
      <c r="S1383" s="1"/>
    </row>
    <row r="1384" spans="19:19" x14ac:dyDescent="0.25">
      <c r="S1384" s="1"/>
    </row>
    <row r="1385" spans="19:19" x14ac:dyDescent="0.25">
      <c r="S1385" s="1"/>
    </row>
    <row r="1386" spans="19:19" x14ac:dyDescent="0.25">
      <c r="S1386" s="1"/>
    </row>
    <row r="1387" spans="19:19" x14ac:dyDescent="0.25">
      <c r="S1387" s="1"/>
    </row>
    <row r="1388" spans="19:19" x14ac:dyDescent="0.25">
      <c r="S1388" s="1"/>
    </row>
    <row r="1389" spans="19:19" x14ac:dyDescent="0.25">
      <c r="S1389" s="1"/>
    </row>
    <row r="1390" spans="19:19" x14ac:dyDescent="0.25">
      <c r="S1390" s="1"/>
    </row>
    <row r="1391" spans="19:19" x14ac:dyDescent="0.25">
      <c r="S1391" s="1"/>
    </row>
    <row r="1392" spans="19:19" x14ac:dyDescent="0.25">
      <c r="S1392" s="1"/>
    </row>
    <row r="1393" spans="19:19" x14ac:dyDescent="0.25">
      <c r="S1393" s="1"/>
    </row>
    <row r="1394" spans="19:19" x14ac:dyDescent="0.25">
      <c r="S1394" s="1"/>
    </row>
    <row r="1395" spans="19:19" x14ac:dyDescent="0.25">
      <c r="S1395" s="1"/>
    </row>
    <row r="1396" spans="19:19" x14ac:dyDescent="0.25">
      <c r="S1396" s="1"/>
    </row>
    <row r="1397" spans="19:19" x14ac:dyDescent="0.25">
      <c r="S1397" s="1"/>
    </row>
    <row r="1398" spans="19:19" x14ac:dyDescent="0.25">
      <c r="S1398" s="1"/>
    </row>
    <row r="1399" spans="19:19" x14ac:dyDescent="0.25">
      <c r="S1399" s="1"/>
    </row>
    <row r="1400" spans="19:19" x14ac:dyDescent="0.25">
      <c r="S1400" s="1"/>
    </row>
    <row r="1401" spans="19:19" x14ac:dyDescent="0.25">
      <c r="S1401" s="1"/>
    </row>
    <row r="1402" spans="19:19" x14ac:dyDescent="0.25">
      <c r="S1402" s="1"/>
    </row>
    <row r="1403" spans="19:19" x14ac:dyDescent="0.25">
      <c r="S1403" s="1"/>
    </row>
    <row r="1404" spans="19:19" x14ac:dyDescent="0.25">
      <c r="S1404" s="1"/>
    </row>
    <row r="1405" spans="19:19" x14ac:dyDescent="0.25">
      <c r="S1405" s="1"/>
    </row>
    <row r="1406" spans="19:19" x14ac:dyDescent="0.25">
      <c r="S1406" s="1"/>
    </row>
    <row r="1407" spans="19:19" x14ac:dyDescent="0.25">
      <c r="S1407" s="1"/>
    </row>
    <row r="1408" spans="19:19" x14ac:dyDescent="0.25">
      <c r="S1408" s="1"/>
    </row>
    <row r="1409" spans="19:19" x14ac:dyDescent="0.25">
      <c r="S1409" s="1"/>
    </row>
    <row r="1410" spans="19:19" x14ac:dyDescent="0.25">
      <c r="S1410" s="1"/>
    </row>
    <row r="1411" spans="19:19" x14ac:dyDescent="0.25">
      <c r="S1411" s="1"/>
    </row>
    <row r="1412" spans="19:19" x14ac:dyDescent="0.25">
      <c r="S1412" s="1"/>
    </row>
    <row r="1413" spans="19:19" x14ac:dyDescent="0.25">
      <c r="S1413" s="1"/>
    </row>
    <row r="1414" spans="19:19" x14ac:dyDescent="0.25">
      <c r="S1414" s="1"/>
    </row>
    <row r="1415" spans="19:19" x14ac:dyDescent="0.25">
      <c r="S1415" s="1"/>
    </row>
    <row r="1416" spans="19:19" x14ac:dyDescent="0.25">
      <c r="S1416" s="1"/>
    </row>
    <row r="1417" spans="19:19" x14ac:dyDescent="0.25">
      <c r="S1417" s="1"/>
    </row>
    <row r="1418" spans="19:19" x14ac:dyDescent="0.25">
      <c r="S1418" s="1"/>
    </row>
    <row r="1419" spans="19:19" x14ac:dyDescent="0.25">
      <c r="S1419" s="1"/>
    </row>
    <row r="1420" spans="19:19" x14ac:dyDescent="0.25">
      <c r="S1420" s="1"/>
    </row>
    <row r="1421" spans="19:19" x14ac:dyDescent="0.25">
      <c r="S1421" s="1"/>
    </row>
    <row r="1422" spans="19:19" x14ac:dyDescent="0.25">
      <c r="S1422" s="1"/>
    </row>
    <row r="1423" spans="19:19" x14ac:dyDescent="0.25">
      <c r="S1423" s="1"/>
    </row>
    <row r="1424" spans="19:19" x14ac:dyDescent="0.25">
      <c r="S1424" s="1"/>
    </row>
    <row r="1425" spans="19:19" x14ac:dyDescent="0.25">
      <c r="S1425" s="1"/>
    </row>
    <row r="1426" spans="19:19" x14ac:dyDescent="0.25">
      <c r="S1426" s="1"/>
    </row>
    <row r="1427" spans="19:19" x14ac:dyDescent="0.25">
      <c r="S1427" s="1"/>
    </row>
    <row r="1428" spans="19:19" x14ac:dyDescent="0.25">
      <c r="S1428" s="1"/>
    </row>
    <row r="1429" spans="19:19" x14ac:dyDescent="0.25">
      <c r="S1429" s="1"/>
    </row>
    <row r="1430" spans="19:19" x14ac:dyDescent="0.25">
      <c r="S1430" s="1"/>
    </row>
    <row r="1431" spans="19:19" x14ac:dyDescent="0.25">
      <c r="S1431" s="1"/>
    </row>
    <row r="1432" spans="19:19" x14ac:dyDescent="0.25">
      <c r="S1432" s="1"/>
    </row>
    <row r="1433" spans="19:19" x14ac:dyDescent="0.25">
      <c r="S1433" s="1"/>
    </row>
    <row r="1434" spans="19:19" x14ac:dyDescent="0.25">
      <c r="S1434" s="1"/>
    </row>
    <row r="1435" spans="19:19" x14ac:dyDescent="0.25">
      <c r="S1435" s="1"/>
    </row>
    <row r="1436" spans="19:19" x14ac:dyDescent="0.25">
      <c r="S1436" s="1"/>
    </row>
    <row r="1437" spans="19:19" x14ac:dyDescent="0.25">
      <c r="S1437" s="1"/>
    </row>
    <row r="1438" spans="19:19" x14ac:dyDescent="0.25">
      <c r="S1438" s="1"/>
    </row>
    <row r="1439" spans="19:19" x14ac:dyDescent="0.25">
      <c r="S1439" s="1"/>
    </row>
    <row r="1440" spans="19:19" x14ac:dyDescent="0.25">
      <c r="S1440" s="1"/>
    </row>
    <row r="1441" spans="19:19" x14ac:dyDescent="0.25">
      <c r="S1441" s="1"/>
    </row>
    <row r="1442" spans="19:19" x14ac:dyDescent="0.25">
      <c r="S1442" s="1"/>
    </row>
    <row r="1443" spans="19:19" x14ac:dyDescent="0.25">
      <c r="S1443" s="1"/>
    </row>
    <row r="1444" spans="19:19" x14ac:dyDescent="0.25">
      <c r="S1444" s="1"/>
    </row>
    <row r="1445" spans="19:19" x14ac:dyDescent="0.25">
      <c r="S1445" s="1"/>
    </row>
    <row r="1446" spans="19:19" x14ac:dyDescent="0.25">
      <c r="S1446" s="1"/>
    </row>
    <row r="1447" spans="19:19" x14ac:dyDescent="0.25">
      <c r="S1447" s="1"/>
    </row>
    <row r="1448" spans="19:19" x14ac:dyDescent="0.25">
      <c r="S1448" s="1"/>
    </row>
    <row r="1449" spans="19:19" x14ac:dyDescent="0.25">
      <c r="S1449" s="1"/>
    </row>
    <row r="1450" spans="19:19" x14ac:dyDescent="0.25">
      <c r="S1450" s="1"/>
    </row>
    <row r="1451" spans="19:19" x14ac:dyDescent="0.25">
      <c r="S1451" s="1"/>
    </row>
    <row r="1452" spans="19:19" x14ac:dyDescent="0.25">
      <c r="S1452" s="1"/>
    </row>
    <row r="1453" spans="19:19" x14ac:dyDescent="0.25">
      <c r="S1453" s="1"/>
    </row>
    <row r="1454" spans="19:19" x14ac:dyDescent="0.25">
      <c r="S1454" s="1"/>
    </row>
    <row r="1455" spans="19:19" x14ac:dyDescent="0.25">
      <c r="S1455" s="1"/>
    </row>
    <row r="1456" spans="19:19" x14ac:dyDescent="0.25">
      <c r="S1456" s="1"/>
    </row>
    <row r="1457" spans="19:19" x14ac:dyDescent="0.25">
      <c r="S1457" s="1"/>
    </row>
    <row r="1458" spans="19:19" x14ac:dyDescent="0.25">
      <c r="S1458" s="1"/>
    </row>
    <row r="1459" spans="19:19" x14ac:dyDescent="0.25">
      <c r="S1459" s="1"/>
    </row>
    <row r="1460" spans="19:19" x14ac:dyDescent="0.25">
      <c r="S1460" s="1"/>
    </row>
    <row r="1461" spans="19:19" x14ac:dyDescent="0.25">
      <c r="S1461" s="1"/>
    </row>
    <row r="1462" spans="19:19" x14ac:dyDescent="0.25">
      <c r="S1462" s="1"/>
    </row>
    <row r="1463" spans="19:19" x14ac:dyDescent="0.25">
      <c r="S1463" s="1"/>
    </row>
    <row r="1464" spans="19:19" x14ac:dyDescent="0.25">
      <c r="S1464" s="1"/>
    </row>
    <row r="1465" spans="19:19" x14ac:dyDescent="0.25">
      <c r="S1465" s="1"/>
    </row>
    <row r="1466" spans="19:19" x14ac:dyDescent="0.25">
      <c r="S1466" s="1"/>
    </row>
    <row r="1467" spans="19:19" x14ac:dyDescent="0.25">
      <c r="S1467" s="1"/>
    </row>
    <row r="1468" spans="19:19" x14ac:dyDescent="0.25">
      <c r="S1468" s="1"/>
    </row>
    <row r="1469" spans="19:19" x14ac:dyDescent="0.25">
      <c r="S1469" s="1"/>
    </row>
    <row r="1470" spans="19:19" x14ac:dyDescent="0.25">
      <c r="S1470" s="1"/>
    </row>
    <row r="1471" spans="19:19" x14ac:dyDescent="0.25">
      <c r="S1471" s="1"/>
    </row>
    <row r="1472" spans="19:19" x14ac:dyDescent="0.25">
      <c r="S1472" s="1"/>
    </row>
    <row r="1473" spans="19:19" x14ac:dyDescent="0.25">
      <c r="S1473" s="1"/>
    </row>
    <row r="1474" spans="19:19" x14ac:dyDescent="0.25">
      <c r="S1474" s="1"/>
    </row>
    <row r="1475" spans="19:19" x14ac:dyDescent="0.25">
      <c r="S1475" s="1"/>
    </row>
    <row r="1476" spans="19:19" x14ac:dyDescent="0.25">
      <c r="S1476" s="1"/>
    </row>
    <row r="1477" spans="19:19" x14ac:dyDescent="0.25">
      <c r="S1477" s="1"/>
    </row>
    <row r="1478" spans="19:19" x14ac:dyDescent="0.25">
      <c r="S1478" s="1"/>
    </row>
    <row r="1479" spans="19:19" x14ac:dyDescent="0.25">
      <c r="S1479" s="1"/>
    </row>
    <row r="1480" spans="19:19" x14ac:dyDescent="0.25">
      <c r="S1480" s="1"/>
    </row>
    <row r="1481" spans="19:19" x14ac:dyDescent="0.25">
      <c r="S1481" s="1"/>
    </row>
    <row r="1482" spans="19:19" x14ac:dyDescent="0.25">
      <c r="S1482" s="1"/>
    </row>
    <row r="1483" spans="19:19" x14ac:dyDescent="0.25">
      <c r="S1483" s="1"/>
    </row>
    <row r="1484" spans="19:19" x14ac:dyDescent="0.25">
      <c r="S1484" s="1"/>
    </row>
    <row r="1485" spans="19:19" x14ac:dyDescent="0.25">
      <c r="S1485" s="1"/>
    </row>
    <row r="1486" spans="19:19" x14ac:dyDescent="0.25">
      <c r="S1486" s="1"/>
    </row>
    <row r="1487" spans="19:19" x14ac:dyDescent="0.25">
      <c r="S1487" s="1"/>
    </row>
    <row r="1488" spans="19:19" x14ac:dyDescent="0.25">
      <c r="S1488" s="1"/>
    </row>
    <row r="1489" spans="19:19" x14ac:dyDescent="0.25">
      <c r="S1489" s="1"/>
    </row>
    <row r="1490" spans="19:19" x14ac:dyDescent="0.25">
      <c r="S1490" s="1"/>
    </row>
    <row r="1491" spans="19:19" x14ac:dyDescent="0.25">
      <c r="S1491" s="1"/>
    </row>
    <row r="1492" spans="19:19" x14ac:dyDescent="0.25">
      <c r="S1492" s="1"/>
    </row>
    <row r="1493" spans="19:19" x14ac:dyDescent="0.25">
      <c r="S1493" s="1"/>
    </row>
    <row r="1494" spans="19:19" x14ac:dyDescent="0.25">
      <c r="S1494" s="1"/>
    </row>
    <row r="1495" spans="19:19" x14ac:dyDescent="0.25">
      <c r="S1495" s="1"/>
    </row>
    <row r="1496" spans="19:19" x14ac:dyDescent="0.25">
      <c r="S1496" s="1"/>
    </row>
    <row r="1497" spans="19:19" x14ac:dyDescent="0.25">
      <c r="S1497" s="1"/>
    </row>
    <row r="1498" spans="19:19" x14ac:dyDescent="0.25">
      <c r="S1498" s="1"/>
    </row>
    <row r="1499" spans="19:19" x14ac:dyDescent="0.25">
      <c r="S1499" s="1"/>
    </row>
    <row r="1500" spans="19:19" x14ac:dyDescent="0.25">
      <c r="S1500" s="1"/>
    </row>
    <row r="1501" spans="19:19" x14ac:dyDescent="0.25">
      <c r="S1501" s="1"/>
    </row>
    <row r="1502" spans="19:19" x14ac:dyDescent="0.25">
      <c r="S1502" s="1"/>
    </row>
    <row r="1503" spans="19:19" x14ac:dyDescent="0.25">
      <c r="S1503" s="1"/>
    </row>
    <row r="1504" spans="19:19" x14ac:dyDescent="0.25">
      <c r="S1504" s="1"/>
    </row>
    <row r="1505" spans="19:19" x14ac:dyDescent="0.25">
      <c r="S1505" s="1"/>
    </row>
    <row r="1506" spans="19:19" x14ac:dyDescent="0.25">
      <c r="S1506" s="1"/>
    </row>
    <row r="1507" spans="19:19" x14ac:dyDescent="0.25">
      <c r="S1507" s="1"/>
    </row>
    <row r="1508" spans="19:19" x14ac:dyDescent="0.25">
      <c r="S1508" s="1"/>
    </row>
    <row r="1509" spans="19:19" x14ac:dyDescent="0.25">
      <c r="S1509" s="1"/>
    </row>
    <row r="1510" spans="19:19" x14ac:dyDescent="0.25">
      <c r="S1510" s="1"/>
    </row>
    <row r="1511" spans="19:19" x14ac:dyDescent="0.25">
      <c r="S1511" s="1"/>
    </row>
    <row r="1512" spans="19:19" x14ac:dyDescent="0.25">
      <c r="S1512" s="1"/>
    </row>
    <row r="1513" spans="19:19" x14ac:dyDescent="0.25">
      <c r="S1513" s="1"/>
    </row>
    <row r="1514" spans="19:19" x14ac:dyDescent="0.25">
      <c r="S1514" s="1"/>
    </row>
    <row r="1515" spans="19:19" x14ac:dyDescent="0.25">
      <c r="S1515" s="1"/>
    </row>
    <row r="1516" spans="19:19" x14ac:dyDescent="0.25">
      <c r="S1516" s="1"/>
    </row>
    <row r="1517" spans="19:19" x14ac:dyDescent="0.25">
      <c r="S1517" s="1"/>
    </row>
    <row r="1518" spans="19:19" x14ac:dyDescent="0.25">
      <c r="S1518" s="1"/>
    </row>
    <row r="1519" spans="19:19" x14ac:dyDescent="0.25">
      <c r="S1519" s="1"/>
    </row>
    <row r="1520" spans="19:19" x14ac:dyDescent="0.25">
      <c r="S1520" s="1"/>
    </row>
    <row r="1521" spans="19:19" x14ac:dyDescent="0.25">
      <c r="S1521" s="1"/>
    </row>
    <row r="1522" spans="19:19" x14ac:dyDescent="0.25">
      <c r="S1522" s="1"/>
    </row>
    <row r="1523" spans="19:19" x14ac:dyDescent="0.25">
      <c r="S1523" s="1"/>
    </row>
    <row r="1524" spans="19:19" x14ac:dyDescent="0.25">
      <c r="S1524" s="1"/>
    </row>
    <row r="1525" spans="19:19" x14ac:dyDescent="0.25">
      <c r="S1525" s="1"/>
    </row>
    <row r="1526" spans="19:19" x14ac:dyDescent="0.25">
      <c r="S1526" s="1"/>
    </row>
    <row r="1527" spans="19:19" x14ac:dyDescent="0.25">
      <c r="S1527" s="1"/>
    </row>
    <row r="1528" spans="19:19" x14ac:dyDescent="0.25">
      <c r="S1528" s="1"/>
    </row>
    <row r="1529" spans="19:19" x14ac:dyDescent="0.25">
      <c r="S1529" s="1"/>
    </row>
    <row r="1530" spans="19:19" x14ac:dyDescent="0.25">
      <c r="S1530" s="1"/>
    </row>
    <row r="1531" spans="19:19" x14ac:dyDescent="0.25">
      <c r="S1531" s="1"/>
    </row>
    <row r="1532" spans="19:19" x14ac:dyDescent="0.25">
      <c r="S1532" s="1"/>
    </row>
    <row r="1533" spans="19:19" x14ac:dyDescent="0.25">
      <c r="S1533" s="1"/>
    </row>
    <row r="1534" spans="19:19" x14ac:dyDescent="0.25">
      <c r="S1534" s="1"/>
    </row>
    <row r="1535" spans="19:19" x14ac:dyDescent="0.25">
      <c r="S1535" s="1"/>
    </row>
    <row r="1536" spans="19:19" x14ac:dyDescent="0.25">
      <c r="S1536" s="1"/>
    </row>
    <row r="1537" spans="19:19" x14ac:dyDescent="0.25">
      <c r="S1537" s="1"/>
    </row>
    <row r="1538" spans="19:19" x14ac:dyDescent="0.25">
      <c r="S1538" s="1"/>
    </row>
    <row r="1539" spans="19:19" x14ac:dyDescent="0.25">
      <c r="S1539" s="1"/>
    </row>
    <row r="1540" spans="19:19" x14ac:dyDescent="0.25">
      <c r="S1540" s="1"/>
    </row>
    <row r="1541" spans="19:19" x14ac:dyDescent="0.25">
      <c r="S1541" s="1"/>
    </row>
    <row r="1542" spans="19:19" x14ac:dyDescent="0.25">
      <c r="S1542" s="1"/>
    </row>
    <row r="1543" spans="19:19" x14ac:dyDescent="0.25">
      <c r="S1543" s="1"/>
    </row>
    <row r="1544" spans="19:19" x14ac:dyDescent="0.25">
      <c r="S1544" s="1"/>
    </row>
    <row r="1545" spans="19:19" x14ac:dyDescent="0.25">
      <c r="S1545" s="1"/>
    </row>
    <row r="1546" spans="19:19" x14ac:dyDescent="0.25">
      <c r="S1546" s="1"/>
    </row>
    <row r="1547" spans="19:19" x14ac:dyDescent="0.25">
      <c r="S1547" s="1"/>
    </row>
    <row r="1548" spans="19:19" x14ac:dyDescent="0.25">
      <c r="S1548" s="1"/>
    </row>
    <row r="1549" spans="19:19" x14ac:dyDescent="0.25">
      <c r="S1549" s="1"/>
    </row>
    <row r="1550" spans="19:19" x14ac:dyDescent="0.25">
      <c r="S1550" s="1"/>
    </row>
    <row r="1551" spans="19:19" x14ac:dyDescent="0.25">
      <c r="S1551" s="1"/>
    </row>
    <row r="1552" spans="19:19" x14ac:dyDescent="0.25">
      <c r="S1552" s="1"/>
    </row>
    <row r="1553" spans="19:19" x14ac:dyDescent="0.25">
      <c r="S1553" s="1"/>
    </row>
    <row r="1554" spans="19:19" x14ac:dyDescent="0.25">
      <c r="S1554" s="1"/>
    </row>
    <row r="1555" spans="19:19" x14ac:dyDescent="0.25">
      <c r="S1555" s="1"/>
    </row>
    <row r="1556" spans="19:19" x14ac:dyDescent="0.25">
      <c r="S1556" s="1"/>
    </row>
    <row r="1557" spans="19:19" x14ac:dyDescent="0.25">
      <c r="S1557" s="1"/>
    </row>
    <row r="1558" spans="19:19" x14ac:dyDescent="0.25">
      <c r="S1558" s="1"/>
    </row>
    <row r="1559" spans="19:19" x14ac:dyDescent="0.25">
      <c r="S1559" s="1"/>
    </row>
    <row r="1560" spans="19:19" x14ac:dyDescent="0.25">
      <c r="S1560" s="1"/>
    </row>
    <row r="1561" spans="19:19" x14ac:dyDescent="0.25">
      <c r="S1561" s="1"/>
    </row>
    <row r="1562" spans="19:19" x14ac:dyDescent="0.25">
      <c r="S1562" s="1"/>
    </row>
    <row r="1563" spans="19:19" x14ac:dyDescent="0.25">
      <c r="S1563" s="1"/>
    </row>
    <row r="1564" spans="19:19" x14ac:dyDescent="0.25">
      <c r="S1564" s="1"/>
    </row>
    <row r="1565" spans="19:19" x14ac:dyDescent="0.25">
      <c r="S1565" s="1"/>
    </row>
    <row r="1566" spans="19:19" x14ac:dyDescent="0.25">
      <c r="S1566" s="1"/>
    </row>
    <row r="1567" spans="19:19" x14ac:dyDescent="0.25">
      <c r="S1567" s="1"/>
    </row>
    <row r="1568" spans="19:19" x14ac:dyDescent="0.25">
      <c r="S1568" s="1"/>
    </row>
    <row r="1569" spans="19:19" x14ac:dyDescent="0.25">
      <c r="S1569" s="1"/>
    </row>
    <row r="1570" spans="19:19" x14ac:dyDescent="0.25">
      <c r="S1570" s="1"/>
    </row>
    <row r="1571" spans="19:19" x14ac:dyDescent="0.25">
      <c r="S1571" s="1"/>
    </row>
    <row r="1572" spans="19:19" x14ac:dyDescent="0.25">
      <c r="S1572" s="1"/>
    </row>
    <row r="1573" spans="19:19" x14ac:dyDescent="0.25">
      <c r="S1573" s="1"/>
    </row>
    <row r="1574" spans="19:19" x14ac:dyDescent="0.25">
      <c r="S1574" s="1"/>
    </row>
    <row r="1575" spans="19:19" x14ac:dyDescent="0.25">
      <c r="S1575" s="1"/>
    </row>
    <row r="1576" spans="19:19" x14ac:dyDescent="0.25">
      <c r="S1576" s="1"/>
    </row>
    <row r="1577" spans="19:19" x14ac:dyDescent="0.25">
      <c r="S1577" s="1"/>
    </row>
    <row r="1578" spans="19:19" x14ac:dyDescent="0.25">
      <c r="S1578" s="1"/>
    </row>
    <row r="1579" spans="19:19" x14ac:dyDescent="0.25">
      <c r="S1579" s="1"/>
    </row>
    <row r="1580" spans="19:19" x14ac:dyDescent="0.25">
      <c r="S1580" s="1"/>
    </row>
    <row r="1581" spans="19:19" x14ac:dyDescent="0.25">
      <c r="S1581" s="1"/>
    </row>
    <row r="1582" spans="19:19" x14ac:dyDescent="0.25">
      <c r="S1582" s="1"/>
    </row>
    <row r="1583" spans="19:19" x14ac:dyDescent="0.25">
      <c r="S1583" s="1"/>
    </row>
    <row r="1584" spans="19:19" x14ac:dyDescent="0.25">
      <c r="S1584" s="1"/>
    </row>
    <row r="1585" spans="19:19" x14ac:dyDescent="0.25">
      <c r="S1585" s="1"/>
    </row>
    <row r="1586" spans="19:19" x14ac:dyDescent="0.25">
      <c r="S1586" s="1"/>
    </row>
    <row r="1587" spans="19:19" x14ac:dyDescent="0.25">
      <c r="S1587" s="1"/>
    </row>
    <row r="1588" spans="19:19" x14ac:dyDescent="0.25">
      <c r="S1588" s="1"/>
    </row>
    <row r="1589" spans="19:19" x14ac:dyDescent="0.25">
      <c r="S1589" s="1"/>
    </row>
    <row r="1590" spans="19:19" x14ac:dyDescent="0.25">
      <c r="S1590" s="1"/>
    </row>
    <row r="1591" spans="19:19" x14ac:dyDescent="0.25">
      <c r="S1591" s="1"/>
    </row>
    <row r="1592" spans="19:19" x14ac:dyDescent="0.25">
      <c r="S1592" s="1"/>
    </row>
    <row r="1593" spans="19:19" x14ac:dyDescent="0.25">
      <c r="S1593" s="1"/>
    </row>
    <row r="1594" spans="19:19" x14ac:dyDescent="0.25">
      <c r="S1594" s="1"/>
    </row>
    <row r="1595" spans="19:19" x14ac:dyDescent="0.25">
      <c r="S1595" s="1"/>
    </row>
    <row r="1596" spans="19:19" x14ac:dyDescent="0.25">
      <c r="S1596" s="1"/>
    </row>
    <row r="1597" spans="19:19" x14ac:dyDescent="0.25">
      <c r="S1597" s="1"/>
    </row>
    <row r="1598" spans="19:19" x14ac:dyDescent="0.25">
      <c r="S1598" s="1"/>
    </row>
    <row r="1599" spans="19:19" x14ac:dyDescent="0.25">
      <c r="S1599" s="1"/>
    </row>
    <row r="1600" spans="19:19" x14ac:dyDescent="0.25">
      <c r="S1600" s="1"/>
    </row>
    <row r="1601" spans="19:19" x14ac:dyDescent="0.25">
      <c r="S1601" s="1"/>
    </row>
    <row r="1602" spans="19:19" x14ac:dyDescent="0.25">
      <c r="S1602" s="1"/>
    </row>
    <row r="1603" spans="19:19" x14ac:dyDescent="0.25">
      <c r="S1603" s="1"/>
    </row>
    <row r="1604" spans="19:19" x14ac:dyDescent="0.25">
      <c r="S1604" s="1"/>
    </row>
    <row r="1605" spans="19:19" x14ac:dyDescent="0.25">
      <c r="S1605" s="1"/>
    </row>
    <row r="1606" spans="19:19" x14ac:dyDescent="0.25">
      <c r="S1606" s="1"/>
    </row>
    <row r="1607" spans="19:19" x14ac:dyDescent="0.25">
      <c r="S1607" s="1"/>
    </row>
    <row r="1608" spans="19:19" x14ac:dyDescent="0.25">
      <c r="S1608" s="1"/>
    </row>
    <row r="1609" spans="19:19" x14ac:dyDescent="0.25">
      <c r="S1609" s="1"/>
    </row>
    <row r="1610" spans="19:19" x14ac:dyDescent="0.25">
      <c r="S1610" s="1"/>
    </row>
    <row r="1611" spans="19:19" x14ac:dyDescent="0.25">
      <c r="S1611" s="1"/>
    </row>
    <row r="1612" spans="19:19" x14ac:dyDescent="0.25">
      <c r="S1612" s="1"/>
    </row>
    <row r="1613" spans="19:19" x14ac:dyDescent="0.25">
      <c r="S1613" s="1"/>
    </row>
    <row r="1614" spans="19:19" x14ac:dyDescent="0.25">
      <c r="S1614" s="1"/>
    </row>
    <row r="1615" spans="19:19" x14ac:dyDescent="0.25">
      <c r="S1615" s="1"/>
    </row>
    <row r="1616" spans="19:19" x14ac:dyDescent="0.25">
      <c r="S1616" s="1"/>
    </row>
    <row r="1617" spans="19:19" x14ac:dyDescent="0.25">
      <c r="S1617" s="1"/>
    </row>
    <row r="1618" spans="19:19" x14ac:dyDescent="0.25">
      <c r="S1618" s="1"/>
    </row>
    <row r="1619" spans="19:19" x14ac:dyDescent="0.25">
      <c r="S1619" s="1"/>
    </row>
    <row r="1620" spans="19:19" x14ac:dyDescent="0.25">
      <c r="S1620" s="1"/>
    </row>
    <row r="1621" spans="19:19" x14ac:dyDescent="0.25">
      <c r="S1621" s="1"/>
    </row>
    <row r="1622" spans="19:19" x14ac:dyDescent="0.25">
      <c r="S1622" s="1"/>
    </row>
    <row r="1623" spans="19:19" x14ac:dyDescent="0.25">
      <c r="S1623" s="1"/>
    </row>
    <row r="1624" spans="19:19" x14ac:dyDescent="0.25">
      <c r="S1624" s="1"/>
    </row>
    <row r="1625" spans="19:19" x14ac:dyDescent="0.25">
      <c r="S1625" s="1"/>
    </row>
    <row r="1626" spans="19:19" x14ac:dyDescent="0.25">
      <c r="S1626" s="1"/>
    </row>
    <row r="1627" spans="19:19" x14ac:dyDescent="0.25">
      <c r="S1627" s="1"/>
    </row>
    <row r="1628" spans="19:19" x14ac:dyDescent="0.25">
      <c r="S1628" s="1"/>
    </row>
    <row r="1629" spans="19:19" x14ac:dyDescent="0.25">
      <c r="S1629" s="1"/>
    </row>
    <row r="1630" spans="19:19" x14ac:dyDescent="0.25">
      <c r="S1630" s="1"/>
    </row>
    <row r="1631" spans="19:19" x14ac:dyDescent="0.25">
      <c r="S1631" s="1"/>
    </row>
    <row r="1632" spans="19:19" x14ac:dyDescent="0.25">
      <c r="S1632" s="1"/>
    </row>
    <row r="1633" spans="19:19" x14ac:dyDescent="0.25">
      <c r="S1633" s="1"/>
    </row>
    <row r="1634" spans="19:19" x14ac:dyDescent="0.25">
      <c r="S1634" s="1"/>
    </row>
    <row r="1635" spans="19:19" x14ac:dyDescent="0.25">
      <c r="S1635" s="1"/>
    </row>
    <row r="1636" spans="19:19" x14ac:dyDescent="0.25">
      <c r="S1636" s="1"/>
    </row>
    <row r="1637" spans="19:19" x14ac:dyDescent="0.25">
      <c r="S1637" s="1"/>
    </row>
    <row r="1638" spans="19:19" x14ac:dyDescent="0.25">
      <c r="S1638" s="1"/>
    </row>
    <row r="1639" spans="19:19" x14ac:dyDescent="0.25">
      <c r="S1639" s="1"/>
    </row>
    <row r="1640" spans="19:19" x14ac:dyDescent="0.25">
      <c r="S1640" s="1"/>
    </row>
    <row r="1641" spans="19:19" x14ac:dyDescent="0.25">
      <c r="S1641" s="1"/>
    </row>
    <row r="1642" spans="19:19" x14ac:dyDescent="0.25">
      <c r="S1642" s="1"/>
    </row>
    <row r="1643" spans="19:19" x14ac:dyDescent="0.25">
      <c r="S1643" s="1"/>
    </row>
    <row r="1644" spans="19:19" x14ac:dyDescent="0.25">
      <c r="S1644" s="1"/>
    </row>
    <row r="1645" spans="19:19" x14ac:dyDescent="0.25">
      <c r="S1645" s="1"/>
    </row>
    <row r="1646" spans="19:19" x14ac:dyDescent="0.25">
      <c r="S1646" s="1"/>
    </row>
    <row r="1647" spans="19:19" x14ac:dyDescent="0.25">
      <c r="S1647" s="1"/>
    </row>
    <row r="1648" spans="19:19" x14ac:dyDescent="0.25">
      <c r="S1648" s="1"/>
    </row>
    <row r="1649" spans="19:19" x14ac:dyDescent="0.25">
      <c r="S1649" s="1"/>
    </row>
    <row r="1650" spans="19:19" x14ac:dyDescent="0.25">
      <c r="S1650" s="1"/>
    </row>
    <row r="1651" spans="19:19" x14ac:dyDescent="0.25">
      <c r="S1651" s="1"/>
    </row>
    <row r="1652" spans="19:19" x14ac:dyDescent="0.25">
      <c r="S1652" s="1"/>
    </row>
    <row r="1653" spans="19:19" x14ac:dyDescent="0.25">
      <c r="S1653" s="1"/>
    </row>
    <row r="1654" spans="19:19" x14ac:dyDescent="0.25">
      <c r="S1654" s="1"/>
    </row>
    <row r="1655" spans="19:19" x14ac:dyDescent="0.25">
      <c r="S1655" s="1"/>
    </row>
    <row r="1656" spans="19:19" x14ac:dyDescent="0.25">
      <c r="S1656" s="1"/>
    </row>
    <row r="1657" spans="19:19" x14ac:dyDescent="0.25">
      <c r="S1657" s="1"/>
    </row>
    <row r="1658" spans="19:19" x14ac:dyDescent="0.25">
      <c r="S1658" s="1"/>
    </row>
    <row r="1659" spans="19:19" x14ac:dyDescent="0.25">
      <c r="S1659" s="1"/>
    </row>
    <row r="1660" spans="19:19" x14ac:dyDescent="0.25">
      <c r="S1660" s="1"/>
    </row>
    <row r="1661" spans="19:19" x14ac:dyDescent="0.25">
      <c r="S1661" s="1"/>
    </row>
    <row r="1662" spans="19:19" x14ac:dyDescent="0.25">
      <c r="S1662" s="1"/>
    </row>
    <row r="1663" spans="19:19" x14ac:dyDescent="0.25">
      <c r="S1663" s="1"/>
    </row>
    <row r="1664" spans="19:19" x14ac:dyDescent="0.25">
      <c r="S1664" s="1"/>
    </row>
    <row r="1665" spans="19:19" x14ac:dyDescent="0.25">
      <c r="S1665" s="1"/>
    </row>
    <row r="1666" spans="19:19" x14ac:dyDescent="0.25">
      <c r="S1666" s="1"/>
    </row>
    <row r="1667" spans="19:19" x14ac:dyDescent="0.25">
      <c r="S1667" s="1"/>
    </row>
    <row r="1668" spans="19:19" x14ac:dyDescent="0.25">
      <c r="S1668" s="1"/>
    </row>
    <row r="1669" spans="19:19" x14ac:dyDescent="0.25">
      <c r="S1669" s="1"/>
    </row>
    <row r="1670" spans="19:19" x14ac:dyDescent="0.25">
      <c r="S1670" s="1"/>
    </row>
    <row r="1671" spans="19:19" x14ac:dyDescent="0.25">
      <c r="S1671" s="1"/>
    </row>
    <row r="1672" spans="19:19" x14ac:dyDescent="0.25">
      <c r="S1672" s="1"/>
    </row>
    <row r="1673" spans="19:19" x14ac:dyDescent="0.25">
      <c r="S1673" s="1"/>
    </row>
    <row r="1674" spans="19:19" x14ac:dyDescent="0.25">
      <c r="S1674" s="1"/>
    </row>
    <row r="1675" spans="19:19" x14ac:dyDescent="0.25">
      <c r="S1675" s="1"/>
    </row>
    <row r="1676" spans="19:19" x14ac:dyDescent="0.25">
      <c r="S1676" s="1"/>
    </row>
    <row r="1677" spans="19:19" x14ac:dyDescent="0.25">
      <c r="S1677" s="1"/>
    </row>
    <row r="1678" spans="19:19" x14ac:dyDescent="0.25">
      <c r="S1678" s="1"/>
    </row>
    <row r="1679" spans="19:19" x14ac:dyDescent="0.25">
      <c r="S1679" s="1"/>
    </row>
    <row r="1680" spans="19:19" x14ac:dyDescent="0.25">
      <c r="S1680" s="1"/>
    </row>
    <row r="1681" spans="19:19" x14ac:dyDescent="0.25">
      <c r="S1681" s="1"/>
    </row>
    <row r="1682" spans="19:19" x14ac:dyDescent="0.25">
      <c r="S1682" s="1"/>
    </row>
    <row r="1683" spans="19:19" x14ac:dyDescent="0.25">
      <c r="S1683" s="1"/>
    </row>
    <row r="1684" spans="19:19" x14ac:dyDescent="0.25">
      <c r="S1684" s="1"/>
    </row>
    <row r="1685" spans="19:19" x14ac:dyDescent="0.25">
      <c r="S1685" s="1"/>
    </row>
    <row r="1686" spans="19:19" x14ac:dyDescent="0.25">
      <c r="S1686" s="1"/>
    </row>
    <row r="1687" spans="19:19" x14ac:dyDescent="0.25">
      <c r="S1687" s="1"/>
    </row>
    <row r="1688" spans="19:19" x14ac:dyDescent="0.25">
      <c r="S1688" s="1"/>
    </row>
    <row r="1689" spans="19:19" x14ac:dyDescent="0.25">
      <c r="S1689" s="1"/>
    </row>
    <row r="1690" spans="19:19" x14ac:dyDescent="0.25">
      <c r="S1690" s="1"/>
    </row>
    <row r="1691" spans="19:19" x14ac:dyDescent="0.25">
      <c r="S1691" s="1"/>
    </row>
    <row r="1692" spans="19:19" x14ac:dyDescent="0.25">
      <c r="S1692" s="1"/>
    </row>
    <row r="1693" spans="19:19" x14ac:dyDescent="0.25">
      <c r="S1693" s="1"/>
    </row>
    <row r="1694" spans="19:19" x14ac:dyDescent="0.25">
      <c r="S1694" s="1"/>
    </row>
    <row r="1695" spans="19:19" x14ac:dyDescent="0.25">
      <c r="S1695" s="1"/>
    </row>
    <row r="1696" spans="19:19" x14ac:dyDescent="0.25">
      <c r="S1696" s="1"/>
    </row>
    <row r="1697" spans="19:19" x14ac:dyDescent="0.25">
      <c r="S1697" s="1"/>
    </row>
    <row r="1698" spans="19:19" x14ac:dyDescent="0.25">
      <c r="S1698" s="1"/>
    </row>
    <row r="1699" spans="19:19" x14ac:dyDescent="0.25">
      <c r="S1699" s="1"/>
    </row>
    <row r="1700" spans="19:19" x14ac:dyDescent="0.25">
      <c r="S1700" s="1"/>
    </row>
    <row r="1701" spans="19:19" x14ac:dyDescent="0.25">
      <c r="S1701" s="1"/>
    </row>
    <row r="1702" spans="19:19" x14ac:dyDescent="0.25">
      <c r="S1702" s="1"/>
    </row>
    <row r="1703" spans="19:19" x14ac:dyDescent="0.25">
      <c r="S1703" s="1"/>
    </row>
    <row r="1704" spans="19:19" x14ac:dyDescent="0.25">
      <c r="S1704" s="1"/>
    </row>
    <row r="1705" spans="19:19" x14ac:dyDescent="0.25">
      <c r="S1705" s="1"/>
    </row>
    <row r="1706" spans="19:19" x14ac:dyDescent="0.25">
      <c r="S1706" s="1"/>
    </row>
    <row r="1707" spans="19:19" x14ac:dyDescent="0.25">
      <c r="S1707" s="1"/>
    </row>
    <row r="1708" spans="19:19" x14ac:dyDescent="0.25">
      <c r="S1708" s="1"/>
    </row>
    <row r="1709" spans="19:19" x14ac:dyDescent="0.25">
      <c r="S1709" s="1"/>
    </row>
    <row r="1710" spans="19:19" x14ac:dyDescent="0.25">
      <c r="S1710" s="1"/>
    </row>
    <row r="1711" spans="19:19" x14ac:dyDescent="0.25">
      <c r="S1711" s="1"/>
    </row>
    <row r="1712" spans="19:19" x14ac:dyDescent="0.25">
      <c r="S1712" s="1"/>
    </row>
    <row r="1713" spans="19:19" x14ac:dyDescent="0.25">
      <c r="S1713" s="1"/>
    </row>
    <row r="1714" spans="19:19" x14ac:dyDescent="0.25">
      <c r="S1714" s="1"/>
    </row>
    <row r="1715" spans="19:19" x14ac:dyDescent="0.25">
      <c r="S1715" s="1"/>
    </row>
    <row r="1716" spans="19:19" x14ac:dyDescent="0.25">
      <c r="S1716" s="1"/>
    </row>
    <row r="1717" spans="19:19" x14ac:dyDescent="0.25">
      <c r="S1717" s="1"/>
    </row>
    <row r="1718" spans="19:19" x14ac:dyDescent="0.25">
      <c r="S1718" s="1"/>
    </row>
    <row r="1719" spans="19:19" x14ac:dyDescent="0.25">
      <c r="S1719" s="1"/>
    </row>
    <row r="1720" spans="19:19" x14ac:dyDescent="0.25">
      <c r="S1720" s="1"/>
    </row>
    <row r="1721" spans="19:19" x14ac:dyDescent="0.25">
      <c r="S1721" s="1"/>
    </row>
    <row r="1722" spans="19:19" x14ac:dyDescent="0.25">
      <c r="S1722" s="1"/>
    </row>
    <row r="1723" spans="19:19" x14ac:dyDescent="0.25">
      <c r="S1723" s="1"/>
    </row>
    <row r="1724" spans="19:19" x14ac:dyDescent="0.25">
      <c r="S1724" s="1"/>
    </row>
    <row r="1725" spans="19:19" x14ac:dyDescent="0.25">
      <c r="S1725" s="1"/>
    </row>
    <row r="1726" spans="19:19" x14ac:dyDescent="0.25">
      <c r="S1726" s="1"/>
    </row>
    <row r="1727" spans="19:19" x14ac:dyDescent="0.25">
      <c r="S1727" s="1"/>
    </row>
    <row r="1728" spans="19:19" x14ac:dyDescent="0.25">
      <c r="S1728" s="1"/>
    </row>
    <row r="1729" spans="19:19" x14ac:dyDescent="0.25">
      <c r="S1729" s="1"/>
    </row>
    <row r="1730" spans="19:19" x14ac:dyDescent="0.25">
      <c r="S1730" s="1"/>
    </row>
    <row r="1731" spans="19:19" x14ac:dyDescent="0.25">
      <c r="S1731" s="1"/>
    </row>
    <row r="1732" spans="19:19" x14ac:dyDescent="0.25">
      <c r="S1732" s="1"/>
    </row>
    <row r="1733" spans="19:19" x14ac:dyDescent="0.25">
      <c r="S1733" s="1"/>
    </row>
    <row r="1734" spans="19:19" x14ac:dyDescent="0.25">
      <c r="S1734" s="1"/>
    </row>
    <row r="1735" spans="19:19" x14ac:dyDescent="0.25">
      <c r="S1735" s="1"/>
    </row>
    <row r="1736" spans="19:19" x14ac:dyDescent="0.25">
      <c r="S1736" s="1"/>
    </row>
    <row r="1737" spans="19:19" x14ac:dyDescent="0.25">
      <c r="S1737" s="1"/>
    </row>
    <row r="1738" spans="19:19" x14ac:dyDescent="0.25">
      <c r="S1738" s="1"/>
    </row>
    <row r="1739" spans="19:19" x14ac:dyDescent="0.25">
      <c r="S1739" s="1"/>
    </row>
    <row r="1740" spans="19:19" x14ac:dyDescent="0.25">
      <c r="S1740" s="1"/>
    </row>
    <row r="1741" spans="19:19" x14ac:dyDescent="0.25">
      <c r="S1741" s="1"/>
    </row>
    <row r="1742" spans="19:19" x14ac:dyDescent="0.25">
      <c r="S1742" s="1"/>
    </row>
    <row r="1743" spans="19:19" x14ac:dyDescent="0.25">
      <c r="S1743" s="1"/>
    </row>
    <row r="1744" spans="19:19" x14ac:dyDescent="0.25">
      <c r="S1744" s="1"/>
    </row>
    <row r="1745" spans="19:19" x14ac:dyDescent="0.25">
      <c r="S1745" s="1"/>
    </row>
    <row r="1746" spans="19:19" x14ac:dyDescent="0.25">
      <c r="S1746" s="1"/>
    </row>
    <row r="1747" spans="19:19" x14ac:dyDescent="0.25">
      <c r="S1747" s="1"/>
    </row>
    <row r="1748" spans="19:19" x14ac:dyDescent="0.25">
      <c r="S1748" s="1"/>
    </row>
    <row r="1749" spans="19:19" x14ac:dyDescent="0.25">
      <c r="S1749" s="1"/>
    </row>
    <row r="1750" spans="19:19" x14ac:dyDescent="0.25">
      <c r="S1750" s="1"/>
    </row>
    <row r="1751" spans="19:19" x14ac:dyDescent="0.25">
      <c r="S1751" s="1"/>
    </row>
    <row r="1752" spans="19:19" x14ac:dyDescent="0.25">
      <c r="S1752" s="1"/>
    </row>
    <row r="1753" spans="19:19" x14ac:dyDescent="0.25">
      <c r="S1753" s="1"/>
    </row>
    <row r="1754" spans="19:19" x14ac:dyDescent="0.25">
      <c r="S1754" s="1"/>
    </row>
    <row r="1755" spans="19:19" x14ac:dyDescent="0.25">
      <c r="S1755" s="1"/>
    </row>
    <row r="1756" spans="19:19" x14ac:dyDescent="0.25">
      <c r="S1756" s="1"/>
    </row>
    <row r="1757" spans="19:19" x14ac:dyDescent="0.25">
      <c r="S1757" s="1"/>
    </row>
    <row r="1758" spans="19:19" x14ac:dyDescent="0.25">
      <c r="S1758" s="1"/>
    </row>
    <row r="1759" spans="19:19" x14ac:dyDescent="0.25">
      <c r="S1759" s="1"/>
    </row>
    <row r="1760" spans="19:19" x14ac:dyDescent="0.25">
      <c r="S1760" s="1"/>
    </row>
    <row r="1761" spans="19:19" x14ac:dyDescent="0.25">
      <c r="S1761" s="1"/>
    </row>
    <row r="1762" spans="19:19" x14ac:dyDescent="0.25">
      <c r="S1762" s="1"/>
    </row>
    <row r="1763" spans="19:19" x14ac:dyDescent="0.25">
      <c r="S1763" s="1"/>
    </row>
    <row r="1764" spans="19:19" x14ac:dyDescent="0.25">
      <c r="S1764" s="1"/>
    </row>
    <row r="1765" spans="19:19" x14ac:dyDescent="0.25">
      <c r="S1765" s="1"/>
    </row>
    <row r="1766" spans="19:19" x14ac:dyDescent="0.25">
      <c r="S1766" s="1"/>
    </row>
    <row r="1767" spans="19:19" x14ac:dyDescent="0.25">
      <c r="S1767" s="1"/>
    </row>
    <row r="1768" spans="19:19" x14ac:dyDescent="0.25">
      <c r="S1768" s="1"/>
    </row>
    <row r="1769" spans="19:19" x14ac:dyDescent="0.25">
      <c r="S1769" s="1"/>
    </row>
    <row r="1770" spans="19:19" x14ac:dyDescent="0.25">
      <c r="S1770" s="1"/>
    </row>
    <row r="1771" spans="19:19" x14ac:dyDescent="0.25">
      <c r="S1771" s="1"/>
    </row>
    <row r="1772" spans="19:19" x14ac:dyDescent="0.25">
      <c r="S1772" s="1"/>
    </row>
    <row r="1773" spans="19:19" x14ac:dyDescent="0.25">
      <c r="S1773" s="1"/>
    </row>
    <row r="1774" spans="19:19" x14ac:dyDescent="0.25">
      <c r="S1774" s="1"/>
    </row>
    <row r="1775" spans="19:19" x14ac:dyDescent="0.25">
      <c r="S1775" s="1"/>
    </row>
    <row r="1776" spans="19:19" x14ac:dyDescent="0.25">
      <c r="S1776" s="1"/>
    </row>
    <row r="1777" spans="19:19" x14ac:dyDescent="0.25">
      <c r="S1777" s="1"/>
    </row>
    <row r="1778" spans="19:19" x14ac:dyDescent="0.25">
      <c r="S1778" s="1"/>
    </row>
    <row r="1779" spans="19:19" x14ac:dyDescent="0.25">
      <c r="S1779" s="1"/>
    </row>
    <row r="1780" spans="19:19" x14ac:dyDescent="0.25">
      <c r="S1780" s="1"/>
    </row>
    <row r="1781" spans="19:19" x14ac:dyDescent="0.25">
      <c r="S1781" s="1"/>
    </row>
    <row r="1782" spans="19:19" x14ac:dyDescent="0.25">
      <c r="S1782" s="1"/>
    </row>
    <row r="1783" spans="19:19" x14ac:dyDescent="0.25">
      <c r="S1783" s="1"/>
    </row>
    <row r="1784" spans="19:19" x14ac:dyDescent="0.25">
      <c r="S1784" s="1"/>
    </row>
    <row r="1785" spans="19:19" x14ac:dyDescent="0.25">
      <c r="S1785" s="1"/>
    </row>
    <row r="1786" spans="19:19" x14ac:dyDescent="0.25">
      <c r="S1786" s="1"/>
    </row>
    <row r="1787" spans="19:19" x14ac:dyDescent="0.25">
      <c r="S1787" s="1"/>
    </row>
    <row r="1788" spans="19:19" x14ac:dyDescent="0.25">
      <c r="S1788" s="1"/>
    </row>
    <row r="1789" spans="19:19" x14ac:dyDescent="0.25">
      <c r="S1789" s="1"/>
    </row>
    <row r="1790" spans="19:19" x14ac:dyDescent="0.25">
      <c r="S1790" s="1"/>
    </row>
    <row r="1791" spans="19:19" x14ac:dyDescent="0.25">
      <c r="S1791" s="1"/>
    </row>
    <row r="1792" spans="19:19" x14ac:dyDescent="0.25">
      <c r="S1792" s="1"/>
    </row>
    <row r="1793" spans="19:19" x14ac:dyDescent="0.25">
      <c r="S1793" s="1"/>
    </row>
    <row r="1794" spans="19:19" x14ac:dyDescent="0.25">
      <c r="S1794" s="1"/>
    </row>
    <row r="1795" spans="19:19" x14ac:dyDescent="0.25">
      <c r="S1795" s="1"/>
    </row>
    <row r="1796" spans="19:19" x14ac:dyDescent="0.25">
      <c r="S1796" s="1"/>
    </row>
    <row r="1797" spans="19:19" x14ac:dyDescent="0.25">
      <c r="S1797" s="1"/>
    </row>
    <row r="1798" spans="19:19" x14ac:dyDescent="0.25">
      <c r="S1798" s="1"/>
    </row>
    <row r="1799" spans="19:19" x14ac:dyDescent="0.25">
      <c r="S1799" s="1"/>
    </row>
    <row r="1800" spans="19:19" x14ac:dyDescent="0.25">
      <c r="S1800" s="1"/>
    </row>
    <row r="1801" spans="19:19" x14ac:dyDescent="0.25">
      <c r="S1801" s="1"/>
    </row>
    <row r="1802" spans="19:19" x14ac:dyDescent="0.25">
      <c r="S1802" s="1"/>
    </row>
    <row r="1803" spans="19:19" x14ac:dyDescent="0.25">
      <c r="S1803" s="1"/>
    </row>
    <row r="1804" spans="19:19" x14ac:dyDescent="0.25">
      <c r="S1804" s="1"/>
    </row>
    <row r="1805" spans="19:19" x14ac:dyDescent="0.25">
      <c r="S1805" s="1"/>
    </row>
    <row r="1806" spans="19:19" x14ac:dyDescent="0.25">
      <c r="S1806" s="1"/>
    </row>
    <row r="1807" spans="19:19" x14ac:dyDescent="0.25">
      <c r="S1807" s="1"/>
    </row>
    <row r="1808" spans="19:19" x14ac:dyDescent="0.25">
      <c r="S1808" s="1"/>
    </row>
    <row r="1809" spans="19:19" x14ac:dyDescent="0.25">
      <c r="S1809" s="1"/>
    </row>
    <row r="1810" spans="19:19" x14ac:dyDescent="0.25">
      <c r="S1810" s="1"/>
    </row>
    <row r="1811" spans="19:19" x14ac:dyDescent="0.25">
      <c r="S1811" s="1"/>
    </row>
    <row r="1812" spans="19:19" x14ac:dyDescent="0.25">
      <c r="S1812" s="1"/>
    </row>
    <row r="1813" spans="19:19" x14ac:dyDescent="0.25">
      <c r="S1813" s="1"/>
    </row>
    <row r="1814" spans="19:19" x14ac:dyDescent="0.25">
      <c r="S1814" s="1"/>
    </row>
    <row r="1815" spans="19:19" x14ac:dyDescent="0.25">
      <c r="S1815" s="1"/>
    </row>
    <row r="1816" spans="19:19" x14ac:dyDescent="0.25">
      <c r="S1816" s="1"/>
    </row>
    <row r="1817" spans="19:19" x14ac:dyDescent="0.25">
      <c r="S1817" s="1"/>
    </row>
    <row r="1818" spans="19:19" x14ac:dyDescent="0.25">
      <c r="S1818" s="1"/>
    </row>
    <row r="1819" spans="19:19" x14ac:dyDescent="0.25">
      <c r="S1819" s="1"/>
    </row>
    <row r="1820" spans="19:19" x14ac:dyDescent="0.25">
      <c r="S1820" s="1"/>
    </row>
    <row r="1821" spans="19:19" x14ac:dyDescent="0.25">
      <c r="S1821" s="1"/>
    </row>
    <row r="1822" spans="19:19" x14ac:dyDescent="0.25">
      <c r="S1822" s="1"/>
    </row>
    <row r="1823" spans="19:19" x14ac:dyDescent="0.25">
      <c r="S1823" s="1"/>
    </row>
    <row r="1824" spans="19:19" x14ac:dyDescent="0.25">
      <c r="S1824" s="1"/>
    </row>
    <row r="1825" spans="19:19" x14ac:dyDescent="0.25">
      <c r="S1825" s="1"/>
    </row>
    <row r="1826" spans="19:19" x14ac:dyDescent="0.25">
      <c r="S1826" s="1"/>
    </row>
    <row r="1827" spans="19:19" x14ac:dyDescent="0.25">
      <c r="S1827" s="1"/>
    </row>
    <row r="1828" spans="19:19" x14ac:dyDescent="0.25">
      <c r="S1828" s="1"/>
    </row>
    <row r="1829" spans="19:19" x14ac:dyDescent="0.25">
      <c r="S1829" s="1"/>
    </row>
    <row r="1830" spans="19:19" x14ac:dyDescent="0.25">
      <c r="S1830" s="1"/>
    </row>
    <row r="1831" spans="19:19" x14ac:dyDescent="0.25">
      <c r="S1831" s="1"/>
    </row>
    <row r="1832" spans="19:19" x14ac:dyDescent="0.25">
      <c r="S1832" s="1"/>
    </row>
    <row r="1833" spans="19:19" x14ac:dyDescent="0.25">
      <c r="S1833" s="1"/>
    </row>
    <row r="1834" spans="19:19" x14ac:dyDescent="0.25">
      <c r="S1834" s="1"/>
    </row>
    <row r="1835" spans="19:19" x14ac:dyDescent="0.25">
      <c r="S1835" s="1"/>
    </row>
    <row r="1836" spans="19:19" x14ac:dyDescent="0.25">
      <c r="S1836" s="1"/>
    </row>
    <row r="1837" spans="19:19" x14ac:dyDescent="0.25">
      <c r="S1837" s="1"/>
    </row>
    <row r="1838" spans="19:19" x14ac:dyDescent="0.25">
      <c r="S1838" s="1"/>
    </row>
    <row r="1839" spans="19:19" x14ac:dyDescent="0.25">
      <c r="S1839" s="1"/>
    </row>
    <row r="1840" spans="19:19" x14ac:dyDescent="0.25">
      <c r="S1840" s="1"/>
    </row>
    <row r="1841" spans="19:19" x14ac:dyDescent="0.25">
      <c r="S1841" s="1"/>
    </row>
    <row r="1842" spans="19:19" x14ac:dyDescent="0.25">
      <c r="S1842" s="1"/>
    </row>
    <row r="1843" spans="19:19" x14ac:dyDescent="0.25">
      <c r="S1843" s="1"/>
    </row>
    <row r="1844" spans="19:19" x14ac:dyDescent="0.25">
      <c r="S1844" s="1"/>
    </row>
    <row r="1845" spans="19:19" x14ac:dyDescent="0.25">
      <c r="S1845" s="1"/>
    </row>
    <row r="1846" spans="19:19" x14ac:dyDescent="0.25">
      <c r="S1846" s="1"/>
    </row>
    <row r="1847" spans="19:19" x14ac:dyDescent="0.25">
      <c r="S1847" s="1"/>
    </row>
    <row r="1848" spans="19:19" x14ac:dyDescent="0.25">
      <c r="S1848" s="1"/>
    </row>
    <row r="1849" spans="19:19" x14ac:dyDescent="0.25">
      <c r="S1849" s="1"/>
    </row>
    <row r="1850" spans="19:19" x14ac:dyDescent="0.25">
      <c r="S1850" s="1"/>
    </row>
    <row r="1851" spans="19:19" x14ac:dyDescent="0.25">
      <c r="S1851" s="1"/>
    </row>
    <row r="1852" spans="19:19" x14ac:dyDescent="0.25">
      <c r="S1852" s="1"/>
    </row>
    <row r="1853" spans="19:19" x14ac:dyDescent="0.25">
      <c r="S1853" s="1"/>
    </row>
    <row r="1854" spans="19:19" x14ac:dyDescent="0.25">
      <c r="S1854" s="1"/>
    </row>
    <row r="1855" spans="19:19" x14ac:dyDescent="0.25">
      <c r="S1855" s="1"/>
    </row>
    <row r="1856" spans="19:19" x14ac:dyDescent="0.25">
      <c r="S1856" s="1"/>
    </row>
    <row r="1857" spans="19:19" x14ac:dyDescent="0.25">
      <c r="S1857" s="1"/>
    </row>
    <row r="1858" spans="19:19" x14ac:dyDescent="0.25">
      <c r="S1858" s="1"/>
    </row>
    <row r="1859" spans="19:19" x14ac:dyDescent="0.25">
      <c r="S1859" s="1"/>
    </row>
    <row r="1860" spans="19:19" x14ac:dyDescent="0.25">
      <c r="S1860" s="1"/>
    </row>
    <row r="1861" spans="19:19" x14ac:dyDescent="0.25">
      <c r="S1861" s="1"/>
    </row>
    <row r="1862" spans="19:19" x14ac:dyDescent="0.25">
      <c r="S1862" s="1"/>
    </row>
    <row r="1863" spans="19:19" x14ac:dyDescent="0.25">
      <c r="S1863" s="1"/>
    </row>
    <row r="1864" spans="19:19" x14ac:dyDescent="0.25">
      <c r="S1864" s="1"/>
    </row>
    <row r="1865" spans="19:19" x14ac:dyDescent="0.25">
      <c r="S1865" s="1"/>
    </row>
    <row r="1866" spans="19:19" x14ac:dyDescent="0.25">
      <c r="S1866" s="1"/>
    </row>
    <row r="1867" spans="19:19" x14ac:dyDescent="0.25">
      <c r="S1867" s="1"/>
    </row>
    <row r="1868" spans="19:19" x14ac:dyDescent="0.25">
      <c r="S1868" s="1"/>
    </row>
    <row r="1869" spans="19:19" x14ac:dyDescent="0.25">
      <c r="S1869" s="1"/>
    </row>
    <row r="1870" spans="19:19" x14ac:dyDescent="0.25">
      <c r="S1870" s="1"/>
    </row>
    <row r="1871" spans="19:19" x14ac:dyDescent="0.25">
      <c r="S1871" s="1"/>
    </row>
    <row r="1872" spans="19:19" x14ac:dyDescent="0.25">
      <c r="S1872" s="1"/>
    </row>
    <row r="1873" spans="19:19" x14ac:dyDescent="0.25">
      <c r="S1873" s="1"/>
    </row>
    <row r="1874" spans="19:19" x14ac:dyDescent="0.25">
      <c r="S1874" s="1"/>
    </row>
    <row r="1875" spans="19:19" x14ac:dyDescent="0.25">
      <c r="S1875" s="1"/>
    </row>
    <row r="1876" spans="19:19" x14ac:dyDescent="0.25">
      <c r="S1876" s="1"/>
    </row>
    <row r="1877" spans="19:19" x14ac:dyDescent="0.25">
      <c r="S1877" s="1"/>
    </row>
    <row r="1878" spans="19:19" x14ac:dyDescent="0.25">
      <c r="S1878" s="1"/>
    </row>
    <row r="1879" spans="19:19" x14ac:dyDescent="0.25">
      <c r="S1879" s="1"/>
    </row>
    <row r="1880" spans="19:19" x14ac:dyDescent="0.25">
      <c r="S1880" s="1"/>
    </row>
    <row r="1881" spans="19:19" x14ac:dyDescent="0.25">
      <c r="S1881" s="1"/>
    </row>
    <row r="1882" spans="19:19" x14ac:dyDescent="0.25">
      <c r="S1882" s="1"/>
    </row>
    <row r="1883" spans="19:19" x14ac:dyDescent="0.25">
      <c r="S1883" s="1"/>
    </row>
    <row r="1884" spans="19:19" x14ac:dyDescent="0.25">
      <c r="S1884" s="1"/>
    </row>
    <row r="1885" spans="19:19" x14ac:dyDescent="0.25">
      <c r="S1885" s="1"/>
    </row>
    <row r="1886" spans="19:19" x14ac:dyDescent="0.25">
      <c r="S1886" s="1"/>
    </row>
    <row r="1887" spans="19:19" x14ac:dyDescent="0.25">
      <c r="S1887" s="1"/>
    </row>
    <row r="1888" spans="19:19" x14ac:dyDescent="0.25">
      <c r="S1888" s="1"/>
    </row>
    <row r="1889" spans="19:19" x14ac:dyDescent="0.25">
      <c r="S1889" s="1"/>
    </row>
    <row r="1890" spans="19:19" x14ac:dyDescent="0.25">
      <c r="S1890" s="1"/>
    </row>
    <row r="1891" spans="19:19" x14ac:dyDescent="0.25">
      <c r="S1891" s="1"/>
    </row>
    <row r="1892" spans="19:19" x14ac:dyDescent="0.25">
      <c r="S1892" s="1"/>
    </row>
    <row r="1893" spans="19:19" x14ac:dyDescent="0.25">
      <c r="S1893" s="1"/>
    </row>
    <row r="1894" spans="19:19" x14ac:dyDescent="0.25">
      <c r="S1894" s="1"/>
    </row>
    <row r="1895" spans="19:19" x14ac:dyDescent="0.25">
      <c r="S1895" s="1"/>
    </row>
    <row r="1896" spans="19:19" x14ac:dyDescent="0.25">
      <c r="S1896" s="1"/>
    </row>
    <row r="1897" spans="19:19" x14ac:dyDescent="0.25">
      <c r="S1897" s="1"/>
    </row>
    <row r="1898" spans="19:19" x14ac:dyDescent="0.25">
      <c r="S1898" s="1"/>
    </row>
    <row r="1899" spans="19:19" x14ac:dyDescent="0.25">
      <c r="S1899" s="1"/>
    </row>
    <row r="1900" spans="19:19" x14ac:dyDescent="0.25">
      <c r="S1900" s="1"/>
    </row>
    <row r="1901" spans="19:19" x14ac:dyDescent="0.25">
      <c r="S1901" s="1"/>
    </row>
    <row r="1902" spans="19:19" x14ac:dyDescent="0.25">
      <c r="S1902" s="1"/>
    </row>
    <row r="1903" spans="19:19" x14ac:dyDescent="0.25">
      <c r="S1903" s="1"/>
    </row>
    <row r="1904" spans="19:19" x14ac:dyDescent="0.25">
      <c r="S1904" s="1"/>
    </row>
    <row r="1905" spans="19:19" x14ac:dyDescent="0.25">
      <c r="S1905" s="1"/>
    </row>
    <row r="1906" spans="19:19" x14ac:dyDescent="0.25">
      <c r="S1906" s="1"/>
    </row>
    <row r="1907" spans="19:19" x14ac:dyDescent="0.25">
      <c r="S1907" s="1"/>
    </row>
    <row r="1908" spans="19:19" x14ac:dyDescent="0.25">
      <c r="S1908" s="1"/>
    </row>
    <row r="1909" spans="19:19" x14ac:dyDescent="0.25">
      <c r="S1909" s="1"/>
    </row>
    <row r="1910" spans="19:19" x14ac:dyDescent="0.25">
      <c r="S1910" s="1"/>
    </row>
    <row r="1911" spans="19:19" x14ac:dyDescent="0.25">
      <c r="S1911" s="1"/>
    </row>
    <row r="1912" spans="19:19" x14ac:dyDescent="0.25">
      <c r="S1912" s="1"/>
    </row>
    <row r="1913" spans="19:19" x14ac:dyDescent="0.25">
      <c r="S1913" s="1"/>
    </row>
    <row r="1914" spans="19:19" x14ac:dyDescent="0.25">
      <c r="S1914" s="1"/>
    </row>
    <row r="1915" spans="19:19" x14ac:dyDescent="0.25">
      <c r="S1915" s="1"/>
    </row>
    <row r="1916" spans="19:19" x14ac:dyDescent="0.25">
      <c r="S1916" s="1"/>
    </row>
    <row r="1917" spans="19:19" x14ac:dyDescent="0.25">
      <c r="S1917" s="1"/>
    </row>
    <row r="1918" spans="19:19" x14ac:dyDescent="0.25">
      <c r="S1918" s="1"/>
    </row>
    <row r="1919" spans="19:19" x14ac:dyDescent="0.25">
      <c r="S1919" s="1"/>
    </row>
    <row r="1920" spans="19:19" x14ac:dyDescent="0.25">
      <c r="S1920" s="1"/>
    </row>
    <row r="1921" spans="19:19" x14ac:dyDescent="0.25">
      <c r="S1921" s="1"/>
    </row>
    <row r="1922" spans="19:19" x14ac:dyDescent="0.25">
      <c r="S1922" s="1"/>
    </row>
    <row r="1923" spans="19:19" x14ac:dyDescent="0.25">
      <c r="S1923" s="1"/>
    </row>
    <row r="1924" spans="19:19" x14ac:dyDescent="0.25">
      <c r="S1924" s="1"/>
    </row>
    <row r="1925" spans="19:19" x14ac:dyDescent="0.25">
      <c r="S1925" s="1"/>
    </row>
    <row r="1926" spans="19:19" x14ac:dyDescent="0.25">
      <c r="S1926" s="1"/>
    </row>
    <row r="1927" spans="19:19" x14ac:dyDescent="0.25">
      <c r="S1927" s="1"/>
    </row>
    <row r="1928" spans="19:19" x14ac:dyDescent="0.25">
      <c r="S1928" s="1"/>
    </row>
    <row r="1929" spans="19:19" x14ac:dyDescent="0.25">
      <c r="S1929" s="1"/>
    </row>
    <row r="1930" spans="19:19" x14ac:dyDescent="0.25">
      <c r="S1930" s="1"/>
    </row>
    <row r="1931" spans="19:19" x14ac:dyDescent="0.25">
      <c r="S1931" s="1"/>
    </row>
    <row r="1932" spans="19:19" x14ac:dyDescent="0.25">
      <c r="S1932" s="1"/>
    </row>
    <row r="1933" spans="19:19" x14ac:dyDescent="0.25">
      <c r="S1933" s="1"/>
    </row>
    <row r="1934" spans="19:19" x14ac:dyDescent="0.25">
      <c r="S1934" s="1"/>
    </row>
    <row r="1935" spans="19:19" x14ac:dyDescent="0.25">
      <c r="S1935" s="1"/>
    </row>
    <row r="1936" spans="19:19" x14ac:dyDescent="0.25">
      <c r="S1936" s="1"/>
    </row>
    <row r="1937" spans="19:19" x14ac:dyDescent="0.25">
      <c r="S1937" s="1"/>
    </row>
    <row r="1938" spans="19:19" x14ac:dyDescent="0.25">
      <c r="S1938" s="1"/>
    </row>
    <row r="1939" spans="19:19" x14ac:dyDescent="0.25">
      <c r="S1939" s="1"/>
    </row>
    <row r="1940" spans="19:19" x14ac:dyDescent="0.25">
      <c r="S1940" s="1"/>
    </row>
    <row r="1941" spans="19:19" x14ac:dyDescent="0.25">
      <c r="S1941" s="1"/>
    </row>
    <row r="1942" spans="19:19" x14ac:dyDescent="0.25">
      <c r="S1942" s="1"/>
    </row>
    <row r="1943" spans="19:19" x14ac:dyDescent="0.25">
      <c r="S1943" s="1"/>
    </row>
    <row r="1944" spans="19:19" x14ac:dyDescent="0.25">
      <c r="S1944" s="1"/>
    </row>
    <row r="1945" spans="19:19" x14ac:dyDescent="0.25">
      <c r="S1945" s="1"/>
    </row>
    <row r="1946" spans="19:19" x14ac:dyDescent="0.25">
      <c r="S1946" s="1"/>
    </row>
    <row r="1947" spans="19:19" x14ac:dyDescent="0.25">
      <c r="S1947" s="1"/>
    </row>
    <row r="1948" spans="19:19" x14ac:dyDescent="0.25">
      <c r="S1948" s="1"/>
    </row>
    <row r="1949" spans="19:19" x14ac:dyDescent="0.25">
      <c r="S1949" s="1"/>
    </row>
    <row r="1950" spans="19:19" x14ac:dyDescent="0.25">
      <c r="S1950" s="1"/>
    </row>
    <row r="1951" spans="19:19" x14ac:dyDescent="0.25">
      <c r="S1951" s="1"/>
    </row>
    <row r="1952" spans="19:19" x14ac:dyDescent="0.25">
      <c r="S1952" s="1"/>
    </row>
    <row r="1953" spans="19:19" x14ac:dyDescent="0.25">
      <c r="S1953" s="1"/>
    </row>
    <row r="1954" spans="19:19" x14ac:dyDescent="0.25">
      <c r="S1954" s="1"/>
    </row>
    <row r="1955" spans="19:19" x14ac:dyDescent="0.25">
      <c r="S1955" s="1"/>
    </row>
    <row r="1956" spans="19:19" x14ac:dyDescent="0.25">
      <c r="S1956" s="1"/>
    </row>
    <row r="1957" spans="19:19" x14ac:dyDescent="0.25">
      <c r="S1957" s="1"/>
    </row>
    <row r="1958" spans="19:19" x14ac:dyDescent="0.25">
      <c r="S1958" s="1"/>
    </row>
    <row r="1959" spans="19:19" x14ac:dyDescent="0.25">
      <c r="S1959" s="1"/>
    </row>
    <row r="1960" spans="19:19" x14ac:dyDescent="0.25">
      <c r="S1960" s="1"/>
    </row>
    <row r="1961" spans="19:19" x14ac:dyDescent="0.25">
      <c r="S1961" s="1"/>
    </row>
    <row r="1962" spans="19:19" x14ac:dyDescent="0.25">
      <c r="S1962" s="1"/>
    </row>
    <row r="1963" spans="19:19" x14ac:dyDescent="0.25">
      <c r="S1963" s="1"/>
    </row>
    <row r="1964" spans="19:19" x14ac:dyDescent="0.25">
      <c r="S1964" s="1"/>
    </row>
    <row r="1965" spans="19:19" x14ac:dyDescent="0.25">
      <c r="S1965" s="1"/>
    </row>
    <row r="1966" spans="19:19" x14ac:dyDescent="0.25">
      <c r="S1966" s="1"/>
    </row>
    <row r="1967" spans="19:19" x14ac:dyDescent="0.25">
      <c r="S1967" s="1"/>
    </row>
    <row r="1968" spans="19:19" x14ac:dyDescent="0.25">
      <c r="S1968" s="1"/>
    </row>
    <row r="1969" spans="19:19" x14ac:dyDescent="0.25">
      <c r="S1969" s="1"/>
    </row>
    <row r="1970" spans="19:19" x14ac:dyDescent="0.25">
      <c r="S1970" s="1"/>
    </row>
    <row r="1971" spans="19:19" x14ac:dyDescent="0.25">
      <c r="S1971" s="1"/>
    </row>
    <row r="1972" spans="19:19" x14ac:dyDescent="0.25">
      <c r="S1972" s="1"/>
    </row>
    <row r="1973" spans="19:19" x14ac:dyDescent="0.25">
      <c r="S1973" s="1"/>
    </row>
    <row r="1974" spans="19:19" x14ac:dyDescent="0.25">
      <c r="S1974" s="1"/>
    </row>
    <row r="1975" spans="19:19" x14ac:dyDescent="0.25">
      <c r="S1975" s="1"/>
    </row>
    <row r="1976" spans="19:19" x14ac:dyDescent="0.25">
      <c r="S1976" s="1"/>
    </row>
    <row r="1977" spans="19:19" x14ac:dyDescent="0.25">
      <c r="S1977" s="1"/>
    </row>
    <row r="1978" spans="19:19" x14ac:dyDescent="0.25">
      <c r="S1978" s="1"/>
    </row>
    <row r="1979" spans="19:19" x14ac:dyDescent="0.25">
      <c r="S1979" s="1"/>
    </row>
    <row r="1980" spans="19:19" x14ac:dyDescent="0.25">
      <c r="S1980" s="1"/>
    </row>
    <row r="1981" spans="19:19" x14ac:dyDescent="0.25">
      <c r="S1981" s="1"/>
    </row>
    <row r="1982" spans="19:19" x14ac:dyDescent="0.25">
      <c r="S1982" s="1"/>
    </row>
    <row r="1983" spans="19:19" x14ac:dyDescent="0.25">
      <c r="S1983" s="1"/>
    </row>
    <row r="1984" spans="19:19" x14ac:dyDescent="0.25">
      <c r="S1984" s="1"/>
    </row>
    <row r="1985" spans="19:19" x14ac:dyDescent="0.25">
      <c r="S1985" s="1"/>
    </row>
    <row r="1986" spans="19:19" x14ac:dyDescent="0.25">
      <c r="S1986" s="1"/>
    </row>
    <row r="1987" spans="19:19" x14ac:dyDescent="0.25">
      <c r="S1987" s="1"/>
    </row>
    <row r="1988" spans="19:19" x14ac:dyDescent="0.25">
      <c r="S1988" s="1"/>
    </row>
    <row r="1989" spans="19:19" x14ac:dyDescent="0.25">
      <c r="S1989" s="1"/>
    </row>
    <row r="1990" spans="19:19" x14ac:dyDescent="0.25">
      <c r="S1990" s="1"/>
    </row>
    <row r="1991" spans="19:19" x14ac:dyDescent="0.25">
      <c r="S1991" s="1"/>
    </row>
    <row r="1992" spans="19:19" x14ac:dyDescent="0.25">
      <c r="S1992" s="1"/>
    </row>
    <row r="1993" spans="19:19" x14ac:dyDescent="0.25">
      <c r="S1993" s="1"/>
    </row>
    <row r="1994" spans="19:19" x14ac:dyDescent="0.25">
      <c r="S1994" s="1"/>
    </row>
    <row r="1995" spans="19:19" x14ac:dyDescent="0.25">
      <c r="S1995" s="1"/>
    </row>
    <row r="1996" spans="19:19" x14ac:dyDescent="0.25">
      <c r="S1996" s="1"/>
    </row>
    <row r="1997" spans="19:19" x14ac:dyDescent="0.25">
      <c r="S1997" s="1"/>
    </row>
    <row r="1998" spans="19:19" x14ac:dyDescent="0.25">
      <c r="S1998" s="1"/>
    </row>
    <row r="1999" spans="19:19" x14ac:dyDescent="0.25">
      <c r="S1999" s="1"/>
    </row>
    <row r="2000" spans="19:19" x14ac:dyDescent="0.25">
      <c r="S2000" s="1"/>
    </row>
    <row r="2001" spans="19:19" x14ac:dyDescent="0.25">
      <c r="S2001" s="1"/>
    </row>
    <row r="2002" spans="19:19" x14ac:dyDescent="0.25">
      <c r="S2002" s="1"/>
    </row>
    <row r="2003" spans="19:19" x14ac:dyDescent="0.25">
      <c r="S2003" s="1"/>
    </row>
    <row r="2004" spans="19:19" x14ac:dyDescent="0.25">
      <c r="S2004" s="1"/>
    </row>
    <row r="2005" spans="19:19" x14ac:dyDescent="0.25">
      <c r="S2005" s="1"/>
    </row>
    <row r="2006" spans="19:19" x14ac:dyDescent="0.25">
      <c r="S2006" s="1"/>
    </row>
    <row r="2007" spans="19:19" x14ac:dyDescent="0.25">
      <c r="S2007" s="1"/>
    </row>
    <row r="2008" spans="19:19" x14ac:dyDescent="0.25">
      <c r="S2008" s="1"/>
    </row>
    <row r="2009" spans="19:19" x14ac:dyDescent="0.25">
      <c r="S2009" s="1"/>
    </row>
    <row r="2010" spans="19:19" x14ac:dyDescent="0.25">
      <c r="S2010" s="1"/>
    </row>
    <row r="2011" spans="19:19" x14ac:dyDescent="0.25">
      <c r="S2011" s="1"/>
    </row>
    <row r="2012" spans="19:19" x14ac:dyDescent="0.25">
      <c r="S2012" s="1"/>
    </row>
    <row r="2013" spans="19:19" x14ac:dyDescent="0.25">
      <c r="S2013" s="1"/>
    </row>
    <row r="2014" spans="19:19" x14ac:dyDescent="0.25">
      <c r="S2014" s="1"/>
    </row>
    <row r="2015" spans="19:19" x14ac:dyDescent="0.25">
      <c r="S2015" s="1"/>
    </row>
    <row r="2016" spans="19:19" x14ac:dyDescent="0.25">
      <c r="S2016" s="1"/>
    </row>
    <row r="2017" spans="19:19" x14ac:dyDescent="0.25">
      <c r="S2017" s="1"/>
    </row>
    <row r="2018" spans="19:19" x14ac:dyDescent="0.25">
      <c r="S2018" s="1"/>
    </row>
    <row r="2019" spans="19:19" x14ac:dyDescent="0.25">
      <c r="S2019" s="1"/>
    </row>
    <row r="2020" spans="19:19" x14ac:dyDescent="0.25">
      <c r="S2020" s="1"/>
    </row>
    <row r="2021" spans="19:19" x14ac:dyDescent="0.25">
      <c r="S2021" s="1"/>
    </row>
    <row r="2022" spans="19:19" x14ac:dyDescent="0.25">
      <c r="S2022" s="1"/>
    </row>
    <row r="2023" spans="19:19" x14ac:dyDescent="0.25">
      <c r="S2023" s="1"/>
    </row>
    <row r="2024" spans="19:19" x14ac:dyDescent="0.25">
      <c r="S2024" s="1"/>
    </row>
    <row r="2025" spans="19:19" x14ac:dyDescent="0.25">
      <c r="S2025" s="1"/>
    </row>
    <row r="2026" spans="19:19" x14ac:dyDescent="0.25">
      <c r="S2026" s="1"/>
    </row>
    <row r="2027" spans="19:19" x14ac:dyDescent="0.25">
      <c r="S2027" s="1"/>
    </row>
    <row r="2028" spans="19:19" x14ac:dyDescent="0.25">
      <c r="S2028" s="1"/>
    </row>
    <row r="2029" spans="19:19" x14ac:dyDescent="0.25">
      <c r="S2029" s="1"/>
    </row>
    <row r="2030" spans="19:19" x14ac:dyDescent="0.25">
      <c r="S2030" s="1"/>
    </row>
    <row r="2031" spans="19:19" x14ac:dyDescent="0.25">
      <c r="S2031" s="1"/>
    </row>
    <row r="2032" spans="19:19" x14ac:dyDescent="0.25">
      <c r="S2032" s="1"/>
    </row>
    <row r="2033" spans="19:19" x14ac:dyDescent="0.25">
      <c r="S2033" s="1"/>
    </row>
    <row r="2034" spans="19:19" x14ac:dyDescent="0.25">
      <c r="S2034" s="1"/>
    </row>
    <row r="2035" spans="19:19" x14ac:dyDescent="0.25">
      <c r="S2035" s="1"/>
    </row>
    <row r="2036" spans="19:19" x14ac:dyDescent="0.25">
      <c r="S2036" s="1"/>
    </row>
    <row r="2037" spans="19:19" x14ac:dyDescent="0.25">
      <c r="S2037" s="1"/>
    </row>
    <row r="2038" spans="19:19" x14ac:dyDescent="0.25">
      <c r="S2038" s="1"/>
    </row>
    <row r="2039" spans="19:19" x14ac:dyDescent="0.25">
      <c r="S2039" s="1"/>
    </row>
    <row r="2040" spans="19:19" x14ac:dyDescent="0.25">
      <c r="S2040" s="1"/>
    </row>
    <row r="2041" spans="19:19" x14ac:dyDescent="0.25">
      <c r="S2041" s="1"/>
    </row>
    <row r="2042" spans="19:19" x14ac:dyDescent="0.25">
      <c r="S2042" s="1"/>
    </row>
    <row r="2043" spans="19:19" x14ac:dyDescent="0.25">
      <c r="S2043" s="1"/>
    </row>
    <row r="2044" spans="19:19" x14ac:dyDescent="0.25">
      <c r="S2044" s="1"/>
    </row>
    <row r="2045" spans="19:19" x14ac:dyDescent="0.25">
      <c r="S2045" s="1"/>
    </row>
    <row r="2046" spans="19:19" x14ac:dyDescent="0.25">
      <c r="S2046" s="1"/>
    </row>
    <row r="2047" spans="19:19" x14ac:dyDescent="0.25">
      <c r="S2047" s="1"/>
    </row>
    <row r="2048" spans="19:19" x14ac:dyDescent="0.25">
      <c r="S2048" s="1"/>
    </row>
    <row r="2049" spans="19:19" x14ac:dyDescent="0.25">
      <c r="S2049" s="1"/>
    </row>
    <row r="2050" spans="19:19" x14ac:dyDescent="0.25">
      <c r="S2050" s="1"/>
    </row>
    <row r="2051" spans="19:19" x14ac:dyDescent="0.25">
      <c r="S2051" s="1"/>
    </row>
    <row r="2052" spans="19:19" x14ac:dyDescent="0.25">
      <c r="S2052" s="1"/>
    </row>
    <row r="2053" spans="19:19" x14ac:dyDescent="0.25">
      <c r="S2053" s="1"/>
    </row>
    <row r="2054" spans="19:19" x14ac:dyDescent="0.25">
      <c r="S2054" s="1"/>
    </row>
    <row r="2055" spans="19:19" x14ac:dyDescent="0.25">
      <c r="S2055" s="1"/>
    </row>
    <row r="2056" spans="19:19" x14ac:dyDescent="0.25">
      <c r="S2056" s="1"/>
    </row>
    <row r="2057" spans="19:19" x14ac:dyDescent="0.25">
      <c r="S2057" s="1"/>
    </row>
    <row r="2058" spans="19:19" x14ac:dyDescent="0.25">
      <c r="S2058" s="1"/>
    </row>
    <row r="2059" spans="19:19" x14ac:dyDescent="0.25">
      <c r="S2059" s="1"/>
    </row>
    <row r="2060" spans="19:19" x14ac:dyDescent="0.25">
      <c r="S2060" s="1"/>
    </row>
    <row r="2061" spans="19:19" x14ac:dyDescent="0.25">
      <c r="S2061" s="1"/>
    </row>
    <row r="2062" spans="19:19" x14ac:dyDescent="0.25">
      <c r="S2062" s="1"/>
    </row>
    <row r="2063" spans="19:19" x14ac:dyDescent="0.25">
      <c r="S2063" s="1"/>
    </row>
    <row r="2064" spans="19:19" x14ac:dyDescent="0.25">
      <c r="S2064" s="1"/>
    </row>
    <row r="2065" spans="19:19" x14ac:dyDescent="0.25">
      <c r="S2065" s="1"/>
    </row>
    <row r="2066" spans="19:19" x14ac:dyDescent="0.25">
      <c r="S2066" s="1"/>
    </row>
    <row r="2067" spans="19:19" x14ac:dyDescent="0.25">
      <c r="S2067" s="1"/>
    </row>
    <row r="2068" spans="19:19" x14ac:dyDescent="0.25">
      <c r="S2068" s="1"/>
    </row>
    <row r="2069" spans="19:19" x14ac:dyDescent="0.25">
      <c r="S2069" s="1"/>
    </row>
    <row r="2070" spans="19:19" x14ac:dyDescent="0.25">
      <c r="S2070" s="1"/>
    </row>
    <row r="2071" spans="19:19" x14ac:dyDescent="0.25">
      <c r="S2071" s="1"/>
    </row>
    <row r="2072" spans="19:19" x14ac:dyDescent="0.25">
      <c r="S2072" s="1"/>
    </row>
    <row r="2073" spans="19:19" x14ac:dyDescent="0.25">
      <c r="S2073" s="1"/>
    </row>
    <row r="2074" spans="19:19" x14ac:dyDescent="0.25">
      <c r="S2074" s="1"/>
    </row>
    <row r="2075" spans="19:19" x14ac:dyDescent="0.25">
      <c r="S2075" s="1"/>
    </row>
    <row r="2076" spans="19:19" x14ac:dyDescent="0.25">
      <c r="S2076" s="1"/>
    </row>
    <row r="2077" spans="19:19" x14ac:dyDescent="0.25">
      <c r="S2077" s="1"/>
    </row>
    <row r="2078" spans="19:19" x14ac:dyDescent="0.25">
      <c r="S2078" s="1"/>
    </row>
    <row r="2079" spans="19:19" x14ac:dyDescent="0.25">
      <c r="S2079" s="1"/>
    </row>
    <row r="2080" spans="19:19" x14ac:dyDescent="0.25">
      <c r="S2080" s="1"/>
    </row>
    <row r="2081" spans="19:19" x14ac:dyDescent="0.25">
      <c r="S2081" s="1"/>
    </row>
    <row r="2082" spans="19:19" x14ac:dyDescent="0.25">
      <c r="S2082" s="1"/>
    </row>
    <row r="2083" spans="19:19" x14ac:dyDescent="0.25">
      <c r="S2083" s="1"/>
    </row>
    <row r="2084" spans="19:19" x14ac:dyDescent="0.25">
      <c r="S2084" s="1"/>
    </row>
    <row r="2085" spans="19:19" x14ac:dyDescent="0.25">
      <c r="S2085" s="1"/>
    </row>
    <row r="2086" spans="19:19" x14ac:dyDescent="0.25">
      <c r="S2086" s="1"/>
    </row>
    <row r="2087" spans="19:19" x14ac:dyDescent="0.25">
      <c r="S2087" s="1"/>
    </row>
    <row r="2088" spans="19:19" x14ac:dyDescent="0.25">
      <c r="S2088" s="1"/>
    </row>
    <row r="2089" spans="19:19" x14ac:dyDescent="0.25">
      <c r="S2089" s="1"/>
    </row>
    <row r="2090" spans="19:19" x14ac:dyDescent="0.25">
      <c r="S2090" s="1"/>
    </row>
    <row r="2091" spans="19:19" x14ac:dyDescent="0.25">
      <c r="S2091" s="1"/>
    </row>
    <row r="2092" spans="19:19" x14ac:dyDescent="0.25">
      <c r="S2092" s="1"/>
    </row>
    <row r="2093" spans="19:19" x14ac:dyDescent="0.25">
      <c r="S2093" s="1"/>
    </row>
    <row r="2094" spans="19:19" x14ac:dyDescent="0.25">
      <c r="S2094" s="1"/>
    </row>
    <row r="2095" spans="19:19" x14ac:dyDescent="0.25">
      <c r="S2095" s="1"/>
    </row>
    <row r="2096" spans="19:19" x14ac:dyDescent="0.25">
      <c r="S2096" s="1"/>
    </row>
    <row r="2097" spans="19:19" x14ac:dyDescent="0.25">
      <c r="S2097" s="1"/>
    </row>
    <row r="2098" spans="19:19" x14ac:dyDescent="0.25">
      <c r="S2098" s="1"/>
    </row>
    <row r="2099" spans="19:19" x14ac:dyDescent="0.25">
      <c r="S2099" s="1"/>
    </row>
    <row r="2100" spans="19:19" x14ac:dyDescent="0.25">
      <c r="S2100" s="1"/>
    </row>
    <row r="2101" spans="19:19" x14ac:dyDescent="0.25">
      <c r="S2101" s="1"/>
    </row>
    <row r="2102" spans="19:19" x14ac:dyDescent="0.25">
      <c r="S2102" s="1"/>
    </row>
    <row r="2103" spans="19:19" x14ac:dyDescent="0.25">
      <c r="S2103" s="1"/>
    </row>
    <row r="2104" spans="19:19" x14ac:dyDescent="0.25">
      <c r="S2104" s="1"/>
    </row>
    <row r="2105" spans="19:19" x14ac:dyDescent="0.25">
      <c r="S2105" s="1"/>
    </row>
    <row r="2106" spans="19:19" x14ac:dyDescent="0.25">
      <c r="S2106" s="1"/>
    </row>
    <row r="2107" spans="19:19" x14ac:dyDescent="0.25">
      <c r="S2107" s="1"/>
    </row>
    <row r="2108" spans="19:19" x14ac:dyDescent="0.25">
      <c r="S2108" s="1"/>
    </row>
    <row r="2109" spans="19:19" x14ac:dyDescent="0.25">
      <c r="S2109" s="1"/>
    </row>
    <row r="2110" spans="19:19" x14ac:dyDescent="0.25">
      <c r="S2110" s="1"/>
    </row>
    <row r="2111" spans="19:19" x14ac:dyDescent="0.25">
      <c r="S2111" s="1"/>
    </row>
    <row r="2112" spans="19:19" x14ac:dyDescent="0.25">
      <c r="S2112" s="1"/>
    </row>
    <row r="2113" spans="19:19" x14ac:dyDescent="0.25">
      <c r="S2113" s="1"/>
    </row>
    <row r="2114" spans="19:19" x14ac:dyDescent="0.25">
      <c r="S2114" s="1"/>
    </row>
    <row r="2115" spans="19:19" x14ac:dyDescent="0.25">
      <c r="S2115" s="1"/>
    </row>
    <row r="2116" spans="19:19" x14ac:dyDescent="0.25">
      <c r="S2116" s="1"/>
    </row>
    <row r="2117" spans="19:19" x14ac:dyDescent="0.25">
      <c r="S2117" s="1"/>
    </row>
    <row r="2118" spans="19:19" x14ac:dyDescent="0.25">
      <c r="S2118" s="1"/>
    </row>
    <row r="2119" spans="19:19" x14ac:dyDescent="0.25">
      <c r="S2119" s="1"/>
    </row>
    <row r="2120" spans="19:19" x14ac:dyDescent="0.25">
      <c r="S2120" s="1"/>
    </row>
    <row r="2121" spans="19:19" x14ac:dyDescent="0.25">
      <c r="S2121" s="1"/>
    </row>
    <row r="2122" spans="19:19" x14ac:dyDescent="0.25">
      <c r="S2122" s="1"/>
    </row>
    <row r="2123" spans="19:19" x14ac:dyDescent="0.25">
      <c r="S2123" s="1"/>
    </row>
    <row r="2124" spans="19:19" x14ac:dyDescent="0.25">
      <c r="S2124" s="1"/>
    </row>
    <row r="2125" spans="19:19" x14ac:dyDescent="0.25">
      <c r="S2125" s="1"/>
    </row>
    <row r="2126" spans="19:19" x14ac:dyDescent="0.25">
      <c r="S2126" s="1"/>
    </row>
    <row r="2127" spans="19:19" x14ac:dyDescent="0.25">
      <c r="S2127" s="1"/>
    </row>
    <row r="2128" spans="19:19" x14ac:dyDescent="0.25">
      <c r="S2128" s="1"/>
    </row>
    <row r="2129" spans="19:19" x14ac:dyDescent="0.25">
      <c r="S2129" s="1"/>
    </row>
    <row r="2130" spans="19:19" x14ac:dyDescent="0.25">
      <c r="S2130" s="1"/>
    </row>
    <row r="2131" spans="19:19" x14ac:dyDescent="0.25">
      <c r="S2131" s="1"/>
    </row>
    <row r="2132" spans="19:19" x14ac:dyDescent="0.25">
      <c r="S2132" s="1"/>
    </row>
    <row r="2133" spans="19:19" x14ac:dyDescent="0.25">
      <c r="S2133" s="1"/>
    </row>
    <row r="2134" spans="19:19" x14ac:dyDescent="0.25">
      <c r="S2134" s="1"/>
    </row>
    <row r="2135" spans="19:19" x14ac:dyDescent="0.25">
      <c r="S2135" s="1"/>
    </row>
    <row r="2136" spans="19:19" x14ac:dyDescent="0.25">
      <c r="S2136" s="1"/>
    </row>
    <row r="2137" spans="19:19" x14ac:dyDescent="0.25">
      <c r="S2137" s="1"/>
    </row>
    <row r="2138" spans="19:19" x14ac:dyDescent="0.25">
      <c r="S2138" s="1"/>
    </row>
    <row r="2139" spans="19:19" x14ac:dyDescent="0.25">
      <c r="S2139" s="1"/>
    </row>
    <row r="2140" spans="19:19" x14ac:dyDescent="0.25">
      <c r="S2140" s="1"/>
    </row>
    <row r="2141" spans="19:19" x14ac:dyDescent="0.25">
      <c r="S2141" s="1"/>
    </row>
    <row r="2142" spans="19:19" x14ac:dyDescent="0.25">
      <c r="S2142" s="1"/>
    </row>
    <row r="2143" spans="19:19" x14ac:dyDescent="0.25">
      <c r="S2143" s="1"/>
    </row>
    <row r="2144" spans="19:19" x14ac:dyDescent="0.25">
      <c r="S2144" s="1"/>
    </row>
    <row r="2145" spans="19:19" x14ac:dyDescent="0.25">
      <c r="S2145" s="1"/>
    </row>
    <row r="2146" spans="19:19" x14ac:dyDescent="0.25">
      <c r="S2146" s="1"/>
    </row>
    <row r="2147" spans="19:19" x14ac:dyDescent="0.25">
      <c r="S2147" s="1"/>
    </row>
    <row r="2148" spans="19:19" x14ac:dyDescent="0.25">
      <c r="S2148" s="1"/>
    </row>
    <row r="2149" spans="19:19" x14ac:dyDescent="0.25">
      <c r="S2149" s="1"/>
    </row>
    <row r="2150" spans="19:19" x14ac:dyDescent="0.25">
      <c r="S2150" s="1"/>
    </row>
    <row r="2151" spans="19:19" x14ac:dyDescent="0.25">
      <c r="S2151" s="1"/>
    </row>
    <row r="2152" spans="19:19" x14ac:dyDescent="0.25">
      <c r="S2152" s="1"/>
    </row>
    <row r="2153" spans="19:19" x14ac:dyDescent="0.25">
      <c r="S2153" s="1"/>
    </row>
    <row r="2154" spans="19:19" x14ac:dyDescent="0.25">
      <c r="S2154" s="1"/>
    </row>
    <row r="2155" spans="19:19" x14ac:dyDescent="0.25">
      <c r="S2155" s="1"/>
    </row>
    <row r="2156" spans="19:19" x14ac:dyDescent="0.25">
      <c r="S2156" s="1"/>
    </row>
    <row r="2157" spans="19:19" x14ac:dyDescent="0.25">
      <c r="S2157" s="1"/>
    </row>
    <row r="2158" spans="19:19" x14ac:dyDescent="0.25">
      <c r="S2158" s="1"/>
    </row>
    <row r="2159" spans="19:19" x14ac:dyDescent="0.25">
      <c r="S2159" s="1"/>
    </row>
    <row r="2160" spans="19:19" x14ac:dyDescent="0.25">
      <c r="S2160" s="1"/>
    </row>
    <row r="2161" spans="19:19" x14ac:dyDescent="0.25">
      <c r="S2161" s="1"/>
    </row>
    <row r="2162" spans="19:19" x14ac:dyDescent="0.25">
      <c r="S2162" s="1"/>
    </row>
    <row r="2163" spans="19:19" x14ac:dyDescent="0.25">
      <c r="S2163" s="1"/>
    </row>
    <row r="2164" spans="19:19" x14ac:dyDescent="0.25">
      <c r="S2164" s="1"/>
    </row>
    <row r="2165" spans="19:19" x14ac:dyDescent="0.25">
      <c r="S2165" s="1"/>
    </row>
    <row r="2166" spans="19:19" x14ac:dyDescent="0.25">
      <c r="S2166" s="1"/>
    </row>
    <row r="2167" spans="19:19" x14ac:dyDescent="0.25">
      <c r="S2167" s="1"/>
    </row>
    <row r="2168" spans="19:19" x14ac:dyDescent="0.25">
      <c r="S2168" s="1"/>
    </row>
    <row r="2169" spans="19:19" x14ac:dyDescent="0.25">
      <c r="S2169" s="1"/>
    </row>
    <row r="2170" spans="19:19" x14ac:dyDescent="0.25">
      <c r="S2170" s="1"/>
    </row>
    <row r="2171" spans="19:19" x14ac:dyDescent="0.25">
      <c r="S2171" s="1"/>
    </row>
    <row r="2172" spans="19:19" x14ac:dyDescent="0.25">
      <c r="S2172" s="1"/>
    </row>
    <row r="2173" spans="19:19" x14ac:dyDescent="0.25">
      <c r="S2173" s="1"/>
    </row>
    <row r="2174" spans="19:19" x14ac:dyDescent="0.25">
      <c r="S2174" s="1"/>
    </row>
    <row r="2175" spans="19:19" x14ac:dyDescent="0.25">
      <c r="S2175" s="1"/>
    </row>
    <row r="2176" spans="19:19" x14ac:dyDescent="0.25">
      <c r="S2176" s="1"/>
    </row>
    <row r="2177" spans="19:19" x14ac:dyDescent="0.25">
      <c r="S2177" s="1"/>
    </row>
    <row r="2178" spans="19:19" x14ac:dyDescent="0.25">
      <c r="S2178" s="1"/>
    </row>
    <row r="2179" spans="19:19" x14ac:dyDescent="0.25">
      <c r="S2179" s="1"/>
    </row>
    <row r="2180" spans="19:19" x14ac:dyDescent="0.25">
      <c r="S2180" s="1"/>
    </row>
    <row r="2181" spans="19:19" x14ac:dyDescent="0.25">
      <c r="S2181" s="1"/>
    </row>
    <row r="2182" spans="19:19" x14ac:dyDescent="0.25">
      <c r="S2182" s="1"/>
    </row>
    <row r="2183" spans="19:19" x14ac:dyDescent="0.25">
      <c r="S2183" s="1"/>
    </row>
    <row r="2184" spans="19:19" x14ac:dyDescent="0.25">
      <c r="S2184" s="1"/>
    </row>
    <row r="2185" spans="19:19" x14ac:dyDescent="0.25">
      <c r="S2185" s="1"/>
    </row>
    <row r="2186" spans="19:19" x14ac:dyDescent="0.25">
      <c r="S2186" s="1"/>
    </row>
    <row r="2187" spans="19:19" x14ac:dyDescent="0.25">
      <c r="S2187" s="1"/>
    </row>
    <row r="2188" spans="19:19" x14ac:dyDescent="0.25">
      <c r="S2188" s="1"/>
    </row>
    <row r="2189" spans="19:19" x14ac:dyDescent="0.25">
      <c r="S2189" s="1"/>
    </row>
    <row r="2190" spans="19:19" x14ac:dyDescent="0.25">
      <c r="S2190" s="1"/>
    </row>
    <row r="2191" spans="19:19" x14ac:dyDescent="0.25">
      <c r="S2191" s="1"/>
    </row>
    <row r="2192" spans="19:19" x14ac:dyDescent="0.25">
      <c r="S2192" s="1"/>
    </row>
    <row r="2193" spans="19:19" x14ac:dyDescent="0.25">
      <c r="S2193" s="1"/>
    </row>
    <row r="2194" spans="19:19" x14ac:dyDescent="0.25">
      <c r="S2194" s="1"/>
    </row>
    <row r="2195" spans="19:19" x14ac:dyDescent="0.25">
      <c r="S2195" s="1"/>
    </row>
    <row r="2196" spans="19:19" x14ac:dyDescent="0.25">
      <c r="S2196" s="1"/>
    </row>
    <row r="2197" spans="19:19" x14ac:dyDescent="0.25">
      <c r="S2197" s="1"/>
    </row>
    <row r="2198" spans="19:19" x14ac:dyDescent="0.25">
      <c r="S2198" s="1"/>
    </row>
    <row r="2199" spans="19:19" x14ac:dyDescent="0.25">
      <c r="S2199" s="1"/>
    </row>
    <row r="2200" spans="19:19" x14ac:dyDescent="0.25">
      <c r="S2200" s="1"/>
    </row>
    <row r="2201" spans="19:19" x14ac:dyDescent="0.25">
      <c r="S2201" s="1"/>
    </row>
    <row r="2202" spans="19:19" x14ac:dyDescent="0.25">
      <c r="S2202" s="1"/>
    </row>
    <row r="2203" spans="19:19" x14ac:dyDescent="0.25">
      <c r="S2203" s="1"/>
    </row>
    <row r="2204" spans="19:19" x14ac:dyDescent="0.25">
      <c r="S2204" s="1"/>
    </row>
    <row r="2205" spans="19:19" x14ac:dyDescent="0.25">
      <c r="S2205" s="1"/>
    </row>
    <row r="2206" spans="19:19" x14ac:dyDescent="0.25">
      <c r="S2206" s="1"/>
    </row>
    <row r="2207" spans="19:19" x14ac:dyDescent="0.25">
      <c r="S2207" s="1"/>
    </row>
    <row r="2208" spans="19:19" x14ac:dyDescent="0.25">
      <c r="S2208" s="1"/>
    </row>
    <row r="2209" spans="19:19" x14ac:dyDescent="0.25">
      <c r="S2209" s="1"/>
    </row>
    <row r="2210" spans="19:19" x14ac:dyDescent="0.25">
      <c r="S2210" s="1"/>
    </row>
    <row r="2211" spans="19:19" x14ac:dyDescent="0.25">
      <c r="S2211" s="1"/>
    </row>
    <row r="2212" spans="19:19" x14ac:dyDescent="0.25">
      <c r="S2212" s="1"/>
    </row>
    <row r="2213" spans="19:19" x14ac:dyDescent="0.25">
      <c r="S2213" s="1"/>
    </row>
    <row r="2214" spans="19:19" x14ac:dyDescent="0.25">
      <c r="S2214" s="1"/>
    </row>
    <row r="2215" spans="19:19" x14ac:dyDescent="0.25">
      <c r="S2215" s="1"/>
    </row>
    <row r="2216" spans="19:19" x14ac:dyDescent="0.25">
      <c r="S2216" s="1"/>
    </row>
    <row r="2217" spans="19:19" x14ac:dyDescent="0.25">
      <c r="S2217" s="1"/>
    </row>
    <row r="2218" spans="19:19" x14ac:dyDescent="0.25">
      <c r="S2218" s="1"/>
    </row>
    <row r="2219" spans="19:19" x14ac:dyDescent="0.25">
      <c r="S2219" s="1"/>
    </row>
    <row r="2220" spans="19:19" x14ac:dyDescent="0.25">
      <c r="S2220" s="1"/>
    </row>
    <row r="2221" spans="19:19" x14ac:dyDescent="0.25">
      <c r="S2221" s="1"/>
    </row>
    <row r="2222" spans="19:19" x14ac:dyDescent="0.25">
      <c r="S2222" s="1"/>
    </row>
    <row r="2223" spans="19:19" x14ac:dyDescent="0.25">
      <c r="S2223" s="1"/>
    </row>
    <row r="2224" spans="19:19" x14ac:dyDescent="0.25">
      <c r="S2224" s="1"/>
    </row>
    <row r="2225" spans="19:19" x14ac:dyDescent="0.25">
      <c r="S2225" s="1"/>
    </row>
    <row r="2226" spans="19:19" x14ac:dyDescent="0.25">
      <c r="S2226" s="1"/>
    </row>
    <row r="2227" spans="19:19" x14ac:dyDescent="0.25">
      <c r="S2227" s="1"/>
    </row>
    <row r="2228" spans="19:19" x14ac:dyDescent="0.25">
      <c r="S2228" s="1"/>
    </row>
    <row r="2229" spans="19:19" x14ac:dyDescent="0.25">
      <c r="S2229" s="1"/>
    </row>
    <row r="2230" spans="19:19" x14ac:dyDescent="0.25">
      <c r="S2230" s="1"/>
    </row>
    <row r="2231" spans="19:19" x14ac:dyDescent="0.25">
      <c r="S2231" s="1"/>
    </row>
    <row r="2232" spans="19:19" x14ac:dyDescent="0.25">
      <c r="S2232" s="1"/>
    </row>
    <row r="2233" spans="19:19" x14ac:dyDescent="0.25">
      <c r="S2233" s="1"/>
    </row>
    <row r="2234" spans="19:19" x14ac:dyDescent="0.25">
      <c r="S2234" s="1"/>
    </row>
    <row r="2235" spans="19:19" x14ac:dyDescent="0.25">
      <c r="S2235" s="1"/>
    </row>
    <row r="2236" spans="19:19" x14ac:dyDescent="0.25">
      <c r="S2236" s="1"/>
    </row>
    <row r="2237" spans="19:19" x14ac:dyDescent="0.25">
      <c r="S2237" s="1"/>
    </row>
    <row r="2238" spans="19:19" x14ac:dyDescent="0.25">
      <c r="S2238" s="1"/>
    </row>
    <row r="2239" spans="19:19" x14ac:dyDescent="0.25">
      <c r="S2239" s="1"/>
    </row>
    <row r="2240" spans="19:19" x14ac:dyDescent="0.25">
      <c r="S2240" s="1"/>
    </row>
    <row r="2241" spans="19:19" x14ac:dyDescent="0.25">
      <c r="S2241" s="1"/>
    </row>
    <row r="2242" spans="19:19" x14ac:dyDescent="0.25">
      <c r="S2242" s="1"/>
    </row>
    <row r="2243" spans="19:19" x14ac:dyDescent="0.25">
      <c r="S2243" s="1"/>
    </row>
    <row r="2244" spans="19:19" x14ac:dyDescent="0.25">
      <c r="S2244" s="1"/>
    </row>
    <row r="2245" spans="19:19" x14ac:dyDescent="0.25">
      <c r="S2245" s="1"/>
    </row>
    <row r="2246" spans="19:19" x14ac:dyDescent="0.25">
      <c r="S2246" s="1"/>
    </row>
    <row r="2247" spans="19:19" x14ac:dyDescent="0.25">
      <c r="S2247" s="1"/>
    </row>
    <row r="2248" spans="19:19" x14ac:dyDescent="0.25">
      <c r="S2248" s="1"/>
    </row>
    <row r="2249" spans="19:19" x14ac:dyDescent="0.25">
      <c r="S2249" s="1"/>
    </row>
    <row r="2250" spans="19:19" x14ac:dyDescent="0.25">
      <c r="S2250" s="1"/>
    </row>
    <row r="2251" spans="19:19" x14ac:dyDescent="0.25">
      <c r="S2251" s="1"/>
    </row>
    <row r="2252" spans="19:19" x14ac:dyDescent="0.25">
      <c r="S2252" s="1"/>
    </row>
    <row r="2253" spans="19:19" x14ac:dyDescent="0.25">
      <c r="S2253" s="1"/>
    </row>
    <row r="2254" spans="19:19" x14ac:dyDescent="0.25">
      <c r="S2254" s="1"/>
    </row>
    <row r="2255" spans="19:19" x14ac:dyDescent="0.25">
      <c r="S2255" s="1"/>
    </row>
    <row r="2256" spans="19:19" x14ac:dyDescent="0.25">
      <c r="S2256" s="1"/>
    </row>
    <row r="2257" spans="19:19" x14ac:dyDescent="0.25">
      <c r="S2257" s="1"/>
    </row>
    <row r="2258" spans="19:19" x14ac:dyDescent="0.25">
      <c r="S2258" s="1"/>
    </row>
    <row r="2259" spans="19:19" x14ac:dyDescent="0.25">
      <c r="S2259" s="1"/>
    </row>
    <row r="2260" spans="19:19" x14ac:dyDescent="0.25">
      <c r="S2260" s="1"/>
    </row>
    <row r="2261" spans="19:19" x14ac:dyDescent="0.25">
      <c r="S2261" s="1"/>
    </row>
    <row r="2262" spans="19:19" x14ac:dyDescent="0.25">
      <c r="S2262" s="1"/>
    </row>
    <row r="2263" spans="19:19" x14ac:dyDescent="0.25">
      <c r="S2263" s="1"/>
    </row>
    <row r="2264" spans="19:19" x14ac:dyDescent="0.25">
      <c r="S2264" s="1"/>
    </row>
    <row r="2265" spans="19:19" x14ac:dyDescent="0.25">
      <c r="S2265" s="1"/>
    </row>
    <row r="2266" spans="19:19" x14ac:dyDescent="0.25">
      <c r="S2266" s="1"/>
    </row>
    <row r="2267" spans="19:19" x14ac:dyDescent="0.25">
      <c r="S2267" s="1"/>
    </row>
    <row r="2268" spans="19:19" x14ac:dyDescent="0.25">
      <c r="S2268" s="1"/>
    </row>
    <row r="2269" spans="19:19" x14ac:dyDescent="0.25">
      <c r="S2269" s="1"/>
    </row>
    <row r="2270" spans="19:19" x14ac:dyDescent="0.25">
      <c r="S2270" s="1"/>
    </row>
    <row r="2271" spans="19:19" x14ac:dyDescent="0.25">
      <c r="S2271" s="1"/>
    </row>
    <row r="2272" spans="19:19" x14ac:dyDescent="0.25">
      <c r="S2272" s="1"/>
    </row>
    <row r="2273" spans="19:19" x14ac:dyDescent="0.25">
      <c r="S2273" s="1"/>
    </row>
    <row r="2274" spans="19:19" x14ac:dyDescent="0.25">
      <c r="S2274" s="1"/>
    </row>
    <row r="2275" spans="19:19" x14ac:dyDescent="0.25">
      <c r="S2275" s="1"/>
    </row>
    <row r="2276" spans="19:19" x14ac:dyDescent="0.25">
      <c r="S2276" s="1"/>
    </row>
    <row r="2277" spans="19:19" x14ac:dyDescent="0.25">
      <c r="S2277" s="1"/>
    </row>
    <row r="2278" spans="19:19" x14ac:dyDescent="0.25">
      <c r="S2278" s="1"/>
    </row>
    <row r="2279" spans="19:19" x14ac:dyDescent="0.25">
      <c r="S2279" s="1"/>
    </row>
    <row r="2280" spans="19:19" x14ac:dyDescent="0.25">
      <c r="S2280" s="1"/>
    </row>
    <row r="2281" spans="19:19" x14ac:dyDescent="0.25">
      <c r="S2281" s="1"/>
    </row>
    <row r="2282" spans="19:19" x14ac:dyDescent="0.25">
      <c r="S2282" s="1"/>
    </row>
    <row r="2283" spans="19:19" x14ac:dyDescent="0.25">
      <c r="S2283" s="1"/>
    </row>
    <row r="2284" spans="19:19" x14ac:dyDescent="0.25">
      <c r="S2284" s="1"/>
    </row>
    <row r="2285" spans="19:19" x14ac:dyDescent="0.25">
      <c r="S2285" s="1"/>
    </row>
    <row r="2286" spans="19:19" x14ac:dyDescent="0.25">
      <c r="S2286" s="1"/>
    </row>
    <row r="2287" spans="19:19" x14ac:dyDescent="0.25">
      <c r="S2287" s="1"/>
    </row>
    <row r="2288" spans="19:19" x14ac:dyDescent="0.25">
      <c r="S2288" s="1"/>
    </row>
    <row r="2289" spans="19:19" x14ac:dyDescent="0.25">
      <c r="S2289" s="1"/>
    </row>
    <row r="2290" spans="19:19" x14ac:dyDescent="0.25">
      <c r="S2290" s="1"/>
    </row>
    <row r="2291" spans="19:19" x14ac:dyDescent="0.25">
      <c r="S2291" s="1"/>
    </row>
    <row r="2292" spans="19:19" x14ac:dyDescent="0.25">
      <c r="S2292" s="1"/>
    </row>
    <row r="2293" spans="19:19" x14ac:dyDescent="0.25">
      <c r="S2293" s="1"/>
    </row>
    <row r="2294" spans="19:19" x14ac:dyDescent="0.25">
      <c r="S2294" s="1"/>
    </row>
    <row r="2295" spans="19:19" x14ac:dyDescent="0.25">
      <c r="S2295" s="1"/>
    </row>
    <row r="2296" spans="19:19" x14ac:dyDescent="0.25">
      <c r="S2296" s="1"/>
    </row>
    <row r="2297" spans="19:19" x14ac:dyDescent="0.25">
      <c r="S2297" s="1"/>
    </row>
    <row r="2298" spans="19:19" x14ac:dyDescent="0.25">
      <c r="S2298" s="1"/>
    </row>
    <row r="2299" spans="19:19" x14ac:dyDescent="0.25">
      <c r="S2299" s="1"/>
    </row>
    <row r="2300" spans="19:19" x14ac:dyDescent="0.25">
      <c r="S2300" s="1"/>
    </row>
    <row r="2301" spans="19:19" x14ac:dyDescent="0.25">
      <c r="S2301" s="1"/>
    </row>
    <row r="2302" spans="19:19" x14ac:dyDescent="0.25">
      <c r="S2302" s="1"/>
    </row>
    <row r="2303" spans="19:19" x14ac:dyDescent="0.25">
      <c r="S2303" s="1"/>
    </row>
    <row r="2304" spans="19:19" x14ac:dyDescent="0.25">
      <c r="S2304" s="1"/>
    </row>
    <row r="2305" spans="19:19" x14ac:dyDescent="0.25">
      <c r="S2305" s="1"/>
    </row>
    <row r="2306" spans="19:19" x14ac:dyDescent="0.25">
      <c r="S2306" s="1"/>
    </row>
    <row r="2307" spans="19:19" x14ac:dyDescent="0.25">
      <c r="S2307" s="1"/>
    </row>
    <row r="2308" spans="19:19" x14ac:dyDescent="0.25">
      <c r="S2308" s="1"/>
    </row>
    <row r="2309" spans="19:19" x14ac:dyDescent="0.25">
      <c r="S2309" s="1"/>
    </row>
    <row r="2310" spans="19:19" x14ac:dyDescent="0.25">
      <c r="S2310" s="1"/>
    </row>
    <row r="2311" spans="19:19" x14ac:dyDescent="0.25">
      <c r="S2311" s="1"/>
    </row>
    <row r="2312" spans="19:19" x14ac:dyDescent="0.25">
      <c r="S2312" s="1"/>
    </row>
    <row r="2313" spans="19:19" x14ac:dyDescent="0.25">
      <c r="S2313" s="1"/>
    </row>
    <row r="2314" spans="19:19" x14ac:dyDescent="0.25">
      <c r="S2314" s="1"/>
    </row>
    <row r="2315" spans="19:19" x14ac:dyDescent="0.25">
      <c r="S2315" s="1"/>
    </row>
    <row r="2316" spans="19:19" x14ac:dyDescent="0.25">
      <c r="S2316" s="1"/>
    </row>
    <row r="2317" spans="19:19" x14ac:dyDescent="0.25">
      <c r="S2317" s="1"/>
    </row>
    <row r="2318" spans="19:19" x14ac:dyDescent="0.25">
      <c r="S2318" s="1"/>
    </row>
    <row r="2319" spans="19:19" x14ac:dyDescent="0.25">
      <c r="S2319" s="1"/>
    </row>
    <row r="2320" spans="19:19" x14ac:dyDescent="0.25">
      <c r="S2320" s="1"/>
    </row>
    <row r="2321" spans="19:19" x14ac:dyDescent="0.25">
      <c r="S2321" s="1"/>
    </row>
    <row r="2322" spans="19:19" x14ac:dyDescent="0.25">
      <c r="S2322" s="1"/>
    </row>
    <row r="2323" spans="19:19" x14ac:dyDescent="0.25">
      <c r="S2323" s="1"/>
    </row>
    <row r="2324" spans="19:19" x14ac:dyDescent="0.25">
      <c r="S2324" s="1"/>
    </row>
    <row r="2325" spans="19:19" x14ac:dyDescent="0.25">
      <c r="S2325" s="1"/>
    </row>
    <row r="2326" spans="19:19" x14ac:dyDescent="0.25">
      <c r="S2326" s="1"/>
    </row>
    <row r="2327" spans="19:19" x14ac:dyDescent="0.25">
      <c r="S2327" s="1"/>
    </row>
    <row r="2328" spans="19:19" x14ac:dyDescent="0.25">
      <c r="S2328" s="1"/>
    </row>
    <row r="2329" spans="19:19" x14ac:dyDescent="0.25">
      <c r="S2329" s="1"/>
    </row>
    <row r="2330" spans="19:19" x14ac:dyDescent="0.25">
      <c r="S2330" s="1"/>
    </row>
    <row r="2331" spans="19:19" x14ac:dyDescent="0.25">
      <c r="S2331" s="1"/>
    </row>
    <row r="2332" spans="19:19" x14ac:dyDescent="0.25">
      <c r="S2332" s="1"/>
    </row>
    <row r="2333" spans="19:19" x14ac:dyDescent="0.25">
      <c r="S2333" s="1"/>
    </row>
    <row r="2334" spans="19:19" x14ac:dyDescent="0.25">
      <c r="S2334" s="1"/>
    </row>
    <row r="2335" spans="19:19" x14ac:dyDescent="0.25">
      <c r="S2335" s="1"/>
    </row>
    <row r="2336" spans="19:19" x14ac:dyDescent="0.25">
      <c r="S2336" s="1"/>
    </row>
    <row r="2337" spans="19:19" x14ac:dyDescent="0.25">
      <c r="S2337" s="1"/>
    </row>
    <row r="2338" spans="19:19" x14ac:dyDescent="0.25">
      <c r="S2338" s="1"/>
    </row>
    <row r="2339" spans="19:19" x14ac:dyDescent="0.25">
      <c r="S2339" s="1"/>
    </row>
    <row r="2340" spans="19:19" x14ac:dyDescent="0.25">
      <c r="S2340" s="1"/>
    </row>
    <row r="2341" spans="19:19" x14ac:dyDescent="0.25">
      <c r="S2341" s="1"/>
    </row>
    <row r="2342" spans="19:19" x14ac:dyDescent="0.25">
      <c r="S2342" s="1"/>
    </row>
    <row r="2343" spans="19:19" x14ac:dyDescent="0.25">
      <c r="S2343" s="1"/>
    </row>
    <row r="2344" spans="19:19" x14ac:dyDescent="0.25">
      <c r="S2344" s="1"/>
    </row>
    <row r="2345" spans="19:19" x14ac:dyDescent="0.25">
      <c r="S2345" s="1"/>
    </row>
    <row r="2346" spans="19:19" x14ac:dyDescent="0.25">
      <c r="S2346" s="1"/>
    </row>
    <row r="2347" spans="19:19" x14ac:dyDescent="0.25">
      <c r="S2347" s="1"/>
    </row>
    <row r="2348" spans="19:19" x14ac:dyDescent="0.25">
      <c r="S2348" s="1"/>
    </row>
    <row r="2349" spans="19:19" x14ac:dyDescent="0.25">
      <c r="S2349" s="1"/>
    </row>
    <row r="2350" spans="19:19" x14ac:dyDescent="0.25">
      <c r="S2350" s="1"/>
    </row>
    <row r="2351" spans="19:19" x14ac:dyDescent="0.25">
      <c r="S2351" s="1"/>
    </row>
    <row r="2352" spans="19:19" x14ac:dyDescent="0.25">
      <c r="S2352" s="1"/>
    </row>
    <row r="2353" spans="19:19" x14ac:dyDescent="0.25">
      <c r="S2353" s="1"/>
    </row>
    <row r="2354" spans="19:19" x14ac:dyDescent="0.25">
      <c r="S2354" s="1"/>
    </row>
    <row r="2355" spans="19:19" x14ac:dyDescent="0.25">
      <c r="S2355" s="1"/>
    </row>
    <row r="2356" spans="19:19" x14ac:dyDescent="0.25">
      <c r="S2356" s="1"/>
    </row>
    <row r="2357" spans="19:19" x14ac:dyDescent="0.25">
      <c r="S2357" s="1"/>
    </row>
    <row r="2358" spans="19:19" x14ac:dyDescent="0.25">
      <c r="S2358" s="1"/>
    </row>
    <row r="2359" spans="19:19" x14ac:dyDescent="0.25">
      <c r="S2359" s="1"/>
    </row>
    <row r="2360" spans="19:19" x14ac:dyDescent="0.25">
      <c r="S2360" s="1"/>
    </row>
    <row r="2361" spans="19:19" x14ac:dyDescent="0.25">
      <c r="S2361" s="1"/>
    </row>
    <row r="2362" spans="19:19" x14ac:dyDescent="0.25">
      <c r="S2362" s="1"/>
    </row>
    <row r="2363" spans="19:19" x14ac:dyDescent="0.25">
      <c r="S2363" s="1"/>
    </row>
    <row r="2364" spans="19:19" x14ac:dyDescent="0.25">
      <c r="S2364" s="1"/>
    </row>
    <row r="2365" spans="19:19" x14ac:dyDescent="0.25">
      <c r="S2365" s="1"/>
    </row>
    <row r="2366" spans="19:19" x14ac:dyDescent="0.25">
      <c r="S2366" s="1"/>
    </row>
    <row r="2367" spans="19:19" x14ac:dyDescent="0.25">
      <c r="S2367" s="1"/>
    </row>
    <row r="2368" spans="19:19" x14ac:dyDescent="0.25">
      <c r="S2368" s="1"/>
    </row>
    <row r="2369" spans="19:19" x14ac:dyDescent="0.25">
      <c r="S2369" s="1"/>
    </row>
    <row r="2370" spans="19:19" x14ac:dyDescent="0.25">
      <c r="S2370" s="1"/>
    </row>
    <row r="2371" spans="19:19" x14ac:dyDescent="0.25">
      <c r="S2371" s="1"/>
    </row>
    <row r="2372" spans="19:19" x14ac:dyDescent="0.25">
      <c r="S2372" s="1"/>
    </row>
    <row r="2373" spans="19:19" x14ac:dyDescent="0.25">
      <c r="S2373" s="1"/>
    </row>
    <row r="2374" spans="19:19" x14ac:dyDescent="0.25">
      <c r="S2374" s="1"/>
    </row>
    <row r="2375" spans="19:19" x14ac:dyDescent="0.25">
      <c r="S2375" s="1"/>
    </row>
    <row r="2376" spans="19:19" x14ac:dyDescent="0.25">
      <c r="S2376" s="1"/>
    </row>
    <row r="2377" spans="19:19" x14ac:dyDescent="0.25">
      <c r="S2377" s="1"/>
    </row>
    <row r="2378" spans="19:19" x14ac:dyDescent="0.25">
      <c r="S2378" s="1"/>
    </row>
    <row r="2379" spans="19:19" x14ac:dyDescent="0.25">
      <c r="S2379" s="1"/>
    </row>
    <row r="2380" spans="19:19" x14ac:dyDescent="0.25">
      <c r="S2380" s="1"/>
    </row>
    <row r="2381" spans="19:19" x14ac:dyDescent="0.25">
      <c r="S2381" s="1"/>
    </row>
    <row r="2382" spans="19:19" x14ac:dyDescent="0.25">
      <c r="S2382" s="1"/>
    </row>
    <row r="2383" spans="19:19" x14ac:dyDescent="0.25">
      <c r="S2383" s="1"/>
    </row>
    <row r="2384" spans="19:19" x14ac:dyDescent="0.25">
      <c r="S2384" s="1"/>
    </row>
    <row r="2385" spans="19:19" x14ac:dyDescent="0.25">
      <c r="S2385" s="1"/>
    </row>
    <row r="2386" spans="19:19" x14ac:dyDescent="0.25">
      <c r="S2386" s="1"/>
    </row>
    <row r="2387" spans="19:19" x14ac:dyDescent="0.25">
      <c r="S2387" s="1"/>
    </row>
    <row r="2388" spans="19:19" x14ac:dyDescent="0.25">
      <c r="S2388" s="1"/>
    </row>
    <row r="2389" spans="19:19" x14ac:dyDescent="0.25">
      <c r="S2389" s="1"/>
    </row>
    <row r="2390" spans="19:19" x14ac:dyDescent="0.25">
      <c r="S2390" s="1"/>
    </row>
    <row r="2391" spans="19:19" x14ac:dyDescent="0.25">
      <c r="S2391" s="1"/>
    </row>
    <row r="2392" spans="19:19" x14ac:dyDescent="0.25">
      <c r="S2392" s="1"/>
    </row>
    <row r="2393" spans="19:19" x14ac:dyDescent="0.25">
      <c r="S2393" s="1"/>
    </row>
    <row r="2394" spans="19:19" x14ac:dyDescent="0.25">
      <c r="S2394" s="1"/>
    </row>
    <row r="2395" spans="19:19" x14ac:dyDescent="0.25">
      <c r="S2395" s="1"/>
    </row>
    <row r="2396" spans="19:19" x14ac:dyDescent="0.25">
      <c r="S2396" s="1"/>
    </row>
    <row r="2397" spans="19:19" x14ac:dyDescent="0.25">
      <c r="S2397" s="1"/>
    </row>
    <row r="2398" spans="19:19" x14ac:dyDescent="0.25">
      <c r="S2398" s="1"/>
    </row>
    <row r="2399" spans="19:19" x14ac:dyDescent="0.25">
      <c r="S2399" s="1"/>
    </row>
    <row r="2400" spans="19:19" x14ac:dyDescent="0.25">
      <c r="S2400" s="1"/>
    </row>
    <row r="2401" spans="19:19" x14ac:dyDescent="0.25">
      <c r="S2401" s="1"/>
    </row>
    <row r="2402" spans="19:19" x14ac:dyDescent="0.25">
      <c r="S2402" s="1"/>
    </row>
    <row r="2403" spans="19:19" x14ac:dyDescent="0.25">
      <c r="S2403" s="1"/>
    </row>
    <row r="2404" spans="19:19" x14ac:dyDescent="0.25">
      <c r="S2404" s="1"/>
    </row>
    <row r="2405" spans="19:19" x14ac:dyDescent="0.25">
      <c r="S2405" s="1"/>
    </row>
    <row r="2406" spans="19:19" x14ac:dyDescent="0.25">
      <c r="S2406" s="1"/>
    </row>
    <row r="2407" spans="19:19" x14ac:dyDescent="0.25">
      <c r="S2407" s="1"/>
    </row>
    <row r="2408" spans="19:19" x14ac:dyDescent="0.25">
      <c r="S2408" s="1"/>
    </row>
    <row r="2409" spans="19:19" x14ac:dyDescent="0.25">
      <c r="S2409" s="1"/>
    </row>
    <row r="2410" spans="19:19" x14ac:dyDescent="0.25">
      <c r="S2410" s="1"/>
    </row>
    <row r="2411" spans="19:19" x14ac:dyDescent="0.25">
      <c r="S2411" s="1"/>
    </row>
    <row r="2412" spans="19:19" x14ac:dyDescent="0.25">
      <c r="S2412" s="1"/>
    </row>
    <row r="2413" spans="19:19" x14ac:dyDescent="0.25">
      <c r="S2413" s="1"/>
    </row>
    <row r="2414" spans="19:19" x14ac:dyDescent="0.25">
      <c r="S2414" s="1"/>
    </row>
    <row r="2415" spans="19:19" x14ac:dyDescent="0.25">
      <c r="S2415" s="1"/>
    </row>
    <row r="2416" spans="19:19" x14ac:dyDescent="0.25">
      <c r="S2416" s="1"/>
    </row>
    <row r="2417" spans="19:19" x14ac:dyDescent="0.25">
      <c r="S2417" s="1"/>
    </row>
    <row r="2418" spans="19:19" x14ac:dyDescent="0.25">
      <c r="S2418" s="1"/>
    </row>
    <row r="2419" spans="19:19" x14ac:dyDescent="0.25">
      <c r="S2419" s="1"/>
    </row>
    <row r="2420" spans="19:19" x14ac:dyDescent="0.25">
      <c r="S2420" s="1"/>
    </row>
    <row r="2421" spans="19:19" x14ac:dyDescent="0.25">
      <c r="S2421" s="1"/>
    </row>
    <row r="2422" spans="19:19" x14ac:dyDescent="0.25">
      <c r="S2422" s="1"/>
    </row>
    <row r="2423" spans="19:19" x14ac:dyDescent="0.25">
      <c r="S2423" s="1"/>
    </row>
    <row r="2424" spans="19:19" x14ac:dyDescent="0.25">
      <c r="S2424" s="1"/>
    </row>
    <row r="2425" spans="19:19" x14ac:dyDescent="0.25">
      <c r="S2425" s="1"/>
    </row>
    <row r="2426" spans="19:19" x14ac:dyDescent="0.25">
      <c r="S2426" s="1"/>
    </row>
    <row r="2427" spans="19:19" x14ac:dyDescent="0.25">
      <c r="S2427" s="1"/>
    </row>
    <row r="2428" spans="19:19" x14ac:dyDescent="0.25">
      <c r="S2428" s="1"/>
    </row>
    <row r="2429" spans="19:19" x14ac:dyDescent="0.25">
      <c r="S2429" s="1"/>
    </row>
    <row r="2430" spans="19:19" x14ac:dyDescent="0.25">
      <c r="S2430" s="1"/>
    </row>
    <row r="2431" spans="19:19" x14ac:dyDescent="0.25">
      <c r="S2431" s="1"/>
    </row>
    <row r="2432" spans="19:19" x14ac:dyDescent="0.25">
      <c r="S2432" s="1"/>
    </row>
    <row r="2433" spans="19:19" x14ac:dyDescent="0.25">
      <c r="S2433" s="1"/>
    </row>
    <row r="2434" spans="19:19" x14ac:dyDescent="0.25">
      <c r="S2434" s="1"/>
    </row>
    <row r="2435" spans="19:19" x14ac:dyDescent="0.25">
      <c r="S2435" s="1"/>
    </row>
    <row r="2436" spans="19:19" x14ac:dyDescent="0.25">
      <c r="S2436" s="1"/>
    </row>
    <row r="2437" spans="19:19" x14ac:dyDescent="0.25">
      <c r="S2437" s="1"/>
    </row>
    <row r="2438" spans="19:19" x14ac:dyDescent="0.25">
      <c r="S2438" s="1"/>
    </row>
    <row r="2439" spans="19:19" x14ac:dyDescent="0.25">
      <c r="S2439" s="1"/>
    </row>
    <row r="2440" spans="19:19" x14ac:dyDescent="0.25">
      <c r="S2440" s="1"/>
    </row>
    <row r="2441" spans="19:19" x14ac:dyDescent="0.25">
      <c r="S2441" s="1"/>
    </row>
    <row r="2442" spans="19:19" x14ac:dyDescent="0.25">
      <c r="S2442" s="1"/>
    </row>
    <row r="2443" spans="19:19" x14ac:dyDescent="0.25">
      <c r="S2443" s="1"/>
    </row>
    <row r="2444" spans="19:19" x14ac:dyDescent="0.25">
      <c r="S2444" s="1"/>
    </row>
    <row r="2445" spans="19:19" x14ac:dyDescent="0.25">
      <c r="S2445" s="1"/>
    </row>
    <row r="2446" spans="19:19" x14ac:dyDescent="0.25">
      <c r="S2446" s="1"/>
    </row>
    <row r="2447" spans="19:19" x14ac:dyDescent="0.25">
      <c r="S2447" s="1"/>
    </row>
    <row r="2448" spans="19:19" x14ac:dyDescent="0.25">
      <c r="S2448" s="1"/>
    </row>
    <row r="2449" spans="19:19" x14ac:dyDescent="0.25">
      <c r="S2449" s="1"/>
    </row>
    <row r="2450" spans="19:19" x14ac:dyDescent="0.25">
      <c r="S2450" s="1"/>
    </row>
    <row r="2451" spans="19:19" x14ac:dyDescent="0.25">
      <c r="S2451" s="1"/>
    </row>
    <row r="2452" spans="19:19" x14ac:dyDescent="0.25">
      <c r="S2452" s="1"/>
    </row>
    <row r="2453" spans="19:19" x14ac:dyDescent="0.25">
      <c r="S2453" s="1"/>
    </row>
    <row r="2454" spans="19:19" x14ac:dyDescent="0.25">
      <c r="S2454" s="1"/>
    </row>
    <row r="2455" spans="19:19" x14ac:dyDescent="0.25">
      <c r="S2455" s="1"/>
    </row>
    <row r="2456" spans="19:19" x14ac:dyDescent="0.25">
      <c r="S2456" s="1"/>
    </row>
    <row r="2457" spans="19:19" x14ac:dyDescent="0.25">
      <c r="S2457" s="1"/>
    </row>
    <row r="2458" spans="19:19" x14ac:dyDescent="0.25">
      <c r="S2458" s="1"/>
    </row>
    <row r="2459" spans="19:19" x14ac:dyDescent="0.25">
      <c r="S2459" s="1"/>
    </row>
    <row r="2460" spans="19:19" x14ac:dyDescent="0.25">
      <c r="S2460" s="1"/>
    </row>
    <row r="2461" spans="19:19" x14ac:dyDescent="0.25">
      <c r="S2461" s="1"/>
    </row>
    <row r="2462" spans="19:19" x14ac:dyDescent="0.25">
      <c r="S2462" s="1"/>
    </row>
    <row r="2463" spans="19:19" x14ac:dyDescent="0.25">
      <c r="S2463" s="1"/>
    </row>
    <row r="2464" spans="19:19" x14ac:dyDescent="0.25">
      <c r="S2464" s="1"/>
    </row>
    <row r="2465" spans="19:19" x14ac:dyDescent="0.25">
      <c r="S2465" s="1"/>
    </row>
    <row r="2466" spans="19:19" x14ac:dyDescent="0.25">
      <c r="S2466" s="1"/>
    </row>
    <row r="2467" spans="19:19" x14ac:dyDescent="0.25">
      <c r="S2467" s="1"/>
    </row>
    <row r="2468" spans="19:19" x14ac:dyDescent="0.25">
      <c r="S2468" s="1"/>
    </row>
    <row r="2469" spans="19:19" x14ac:dyDescent="0.25">
      <c r="S2469" s="1"/>
    </row>
    <row r="2470" spans="19:19" x14ac:dyDescent="0.25">
      <c r="S2470" s="1"/>
    </row>
    <row r="2471" spans="19:19" x14ac:dyDescent="0.25">
      <c r="S2471" s="1"/>
    </row>
    <row r="2472" spans="19:19" x14ac:dyDescent="0.25">
      <c r="S2472" s="1"/>
    </row>
    <row r="2473" spans="19:19" x14ac:dyDescent="0.25">
      <c r="S2473" s="1"/>
    </row>
    <row r="2474" spans="19:19" x14ac:dyDescent="0.25">
      <c r="S2474" s="1"/>
    </row>
    <row r="2475" spans="19:19" x14ac:dyDescent="0.25">
      <c r="S2475" s="1"/>
    </row>
    <row r="2476" spans="19:19" x14ac:dyDescent="0.25">
      <c r="S2476" s="1"/>
    </row>
    <row r="2477" spans="19:19" x14ac:dyDescent="0.25">
      <c r="S2477" s="1"/>
    </row>
    <row r="2478" spans="19:19" x14ac:dyDescent="0.25">
      <c r="S2478" s="1"/>
    </row>
    <row r="2479" spans="19:19" x14ac:dyDescent="0.25">
      <c r="S2479" s="1"/>
    </row>
    <row r="2480" spans="19:19" x14ac:dyDescent="0.25">
      <c r="S2480" s="1"/>
    </row>
    <row r="2481" spans="19:19" x14ac:dyDescent="0.25">
      <c r="S2481" s="1"/>
    </row>
    <row r="2482" spans="19:19" x14ac:dyDescent="0.25">
      <c r="S2482" s="1"/>
    </row>
    <row r="2483" spans="19:19" x14ac:dyDescent="0.25">
      <c r="S2483" s="1"/>
    </row>
    <row r="2484" spans="19:19" x14ac:dyDescent="0.25">
      <c r="S2484" s="1"/>
    </row>
    <row r="2485" spans="19:19" x14ac:dyDescent="0.25">
      <c r="S2485" s="1"/>
    </row>
    <row r="2486" spans="19:19" x14ac:dyDescent="0.25">
      <c r="S2486" s="1"/>
    </row>
    <row r="2487" spans="19:19" x14ac:dyDescent="0.25">
      <c r="S2487" s="1"/>
    </row>
    <row r="2488" spans="19:19" x14ac:dyDescent="0.25">
      <c r="S2488" s="1"/>
    </row>
    <row r="2489" spans="19:19" x14ac:dyDescent="0.25">
      <c r="S2489" s="1"/>
    </row>
    <row r="2490" spans="19:19" x14ac:dyDescent="0.25">
      <c r="S2490" s="1"/>
    </row>
    <row r="2491" spans="19:19" x14ac:dyDescent="0.25">
      <c r="S2491" s="1"/>
    </row>
    <row r="2492" spans="19:19" x14ac:dyDescent="0.25">
      <c r="S2492" s="1"/>
    </row>
    <row r="2493" spans="19:19" x14ac:dyDescent="0.25">
      <c r="S2493" s="1"/>
    </row>
    <row r="2494" spans="19:19" x14ac:dyDescent="0.25">
      <c r="S2494" s="1"/>
    </row>
    <row r="2495" spans="19:19" x14ac:dyDescent="0.25">
      <c r="S2495" s="1"/>
    </row>
    <row r="2496" spans="19:19" x14ac:dyDescent="0.25">
      <c r="S2496" s="1"/>
    </row>
    <row r="2497" spans="19:19" x14ac:dyDescent="0.25">
      <c r="S2497" s="1"/>
    </row>
    <row r="2498" spans="19:19" x14ac:dyDescent="0.25">
      <c r="S2498" s="1"/>
    </row>
    <row r="2499" spans="19:19" x14ac:dyDescent="0.25">
      <c r="S2499" s="1"/>
    </row>
    <row r="2500" spans="19:19" x14ac:dyDescent="0.25">
      <c r="S2500" s="1"/>
    </row>
    <row r="2501" spans="19:19" x14ac:dyDescent="0.25">
      <c r="S2501" s="1"/>
    </row>
    <row r="2502" spans="19:19" x14ac:dyDescent="0.25">
      <c r="S2502" s="1"/>
    </row>
    <row r="2503" spans="19:19" x14ac:dyDescent="0.25">
      <c r="S2503" s="1"/>
    </row>
    <row r="2504" spans="19:19" x14ac:dyDescent="0.25">
      <c r="S2504" s="1"/>
    </row>
    <row r="2505" spans="19:19" x14ac:dyDescent="0.25">
      <c r="S2505" s="1"/>
    </row>
    <row r="2506" spans="19:19" x14ac:dyDescent="0.25">
      <c r="S2506" s="1"/>
    </row>
    <row r="2507" spans="19:19" x14ac:dyDescent="0.25">
      <c r="S2507" s="1"/>
    </row>
    <row r="2508" spans="19:19" x14ac:dyDescent="0.25">
      <c r="S2508" s="1"/>
    </row>
    <row r="2509" spans="19:19" x14ac:dyDescent="0.25">
      <c r="S2509" s="1"/>
    </row>
    <row r="2510" spans="19:19" x14ac:dyDescent="0.25">
      <c r="S2510" s="1"/>
    </row>
    <row r="2511" spans="19:19" x14ac:dyDescent="0.25">
      <c r="S2511" s="1"/>
    </row>
    <row r="2512" spans="19:19" x14ac:dyDescent="0.25">
      <c r="S2512" s="1"/>
    </row>
    <row r="2513" spans="19:19" x14ac:dyDescent="0.25">
      <c r="S2513" s="1"/>
    </row>
    <row r="2514" spans="19:19" x14ac:dyDescent="0.25">
      <c r="S2514" s="1"/>
    </row>
    <row r="2515" spans="19:19" x14ac:dyDescent="0.25">
      <c r="S2515" s="1"/>
    </row>
    <row r="2516" spans="19:19" x14ac:dyDescent="0.25">
      <c r="S2516" s="1"/>
    </row>
    <row r="2517" spans="19:19" x14ac:dyDescent="0.25">
      <c r="S2517" s="1"/>
    </row>
    <row r="2518" spans="19:19" x14ac:dyDescent="0.25">
      <c r="S2518" s="1"/>
    </row>
    <row r="2519" spans="19:19" x14ac:dyDescent="0.25">
      <c r="S2519" s="1"/>
    </row>
    <row r="2520" spans="19:19" x14ac:dyDescent="0.25">
      <c r="S2520" s="1"/>
    </row>
    <row r="2521" spans="19:19" x14ac:dyDescent="0.25">
      <c r="S2521" s="1"/>
    </row>
    <row r="2522" spans="19:19" x14ac:dyDescent="0.25">
      <c r="S2522" s="1"/>
    </row>
    <row r="2523" spans="19:19" x14ac:dyDescent="0.25">
      <c r="S2523" s="1"/>
    </row>
    <row r="2524" spans="19:19" x14ac:dyDescent="0.25">
      <c r="S2524" s="1"/>
    </row>
    <row r="2525" spans="19:19" x14ac:dyDescent="0.25">
      <c r="S2525" s="1"/>
    </row>
    <row r="2526" spans="19:19" x14ac:dyDescent="0.25">
      <c r="S2526" s="1"/>
    </row>
    <row r="2527" spans="19:19" x14ac:dyDescent="0.25">
      <c r="S2527" s="1"/>
    </row>
    <row r="2528" spans="19:19" x14ac:dyDescent="0.25">
      <c r="S2528" s="1"/>
    </row>
    <row r="2529" spans="19:19" x14ac:dyDescent="0.25">
      <c r="S2529" s="1"/>
    </row>
    <row r="2530" spans="19:19" x14ac:dyDescent="0.25">
      <c r="S2530" s="1"/>
    </row>
    <row r="2531" spans="19:19" x14ac:dyDescent="0.25">
      <c r="S2531" s="1"/>
    </row>
    <row r="2532" spans="19:19" x14ac:dyDescent="0.25">
      <c r="S2532" s="1"/>
    </row>
    <row r="2533" spans="19:19" x14ac:dyDescent="0.25">
      <c r="S2533" s="1"/>
    </row>
    <row r="2534" spans="19:19" x14ac:dyDescent="0.25">
      <c r="S2534" s="1"/>
    </row>
    <row r="2535" spans="19:19" x14ac:dyDescent="0.25">
      <c r="S2535" s="1"/>
    </row>
    <row r="2536" spans="19:19" x14ac:dyDescent="0.25">
      <c r="S2536" s="1"/>
    </row>
    <row r="2537" spans="19:19" x14ac:dyDescent="0.25">
      <c r="S2537" s="1"/>
    </row>
    <row r="2538" spans="19:19" x14ac:dyDescent="0.25">
      <c r="S2538" s="1"/>
    </row>
    <row r="2539" spans="19:19" x14ac:dyDescent="0.25">
      <c r="S2539" s="1"/>
    </row>
    <row r="2540" spans="19:19" x14ac:dyDescent="0.25">
      <c r="S2540" s="1"/>
    </row>
    <row r="2541" spans="19:19" x14ac:dyDescent="0.25">
      <c r="S2541" s="1"/>
    </row>
    <row r="2542" spans="19:19" x14ac:dyDescent="0.25">
      <c r="S2542" s="1"/>
    </row>
    <row r="2543" spans="19:19" x14ac:dyDescent="0.25">
      <c r="S2543" s="1"/>
    </row>
    <row r="2544" spans="19:19" x14ac:dyDescent="0.25">
      <c r="S2544" s="1"/>
    </row>
    <row r="2545" spans="19:19" x14ac:dyDescent="0.25">
      <c r="S2545" s="1"/>
    </row>
    <row r="2546" spans="19:19" x14ac:dyDescent="0.25">
      <c r="S2546" s="1"/>
    </row>
    <row r="2547" spans="19:19" x14ac:dyDescent="0.25">
      <c r="S2547" s="1"/>
    </row>
    <row r="2548" spans="19:19" x14ac:dyDescent="0.25">
      <c r="S2548" s="1"/>
    </row>
    <row r="2549" spans="19:19" x14ac:dyDescent="0.25">
      <c r="S2549" s="1"/>
    </row>
    <row r="2550" spans="19:19" x14ac:dyDescent="0.25">
      <c r="S2550" s="1"/>
    </row>
    <row r="2551" spans="19:19" x14ac:dyDescent="0.25">
      <c r="S2551" s="1"/>
    </row>
    <row r="2552" spans="19:19" x14ac:dyDescent="0.25">
      <c r="S2552" s="1"/>
    </row>
    <row r="2553" spans="19:19" x14ac:dyDescent="0.25">
      <c r="S2553" s="1"/>
    </row>
    <row r="2554" spans="19:19" x14ac:dyDescent="0.25">
      <c r="S2554" s="1"/>
    </row>
    <row r="2555" spans="19:19" x14ac:dyDescent="0.25">
      <c r="S2555" s="1"/>
    </row>
    <row r="2556" spans="19:19" x14ac:dyDescent="0.25">
      <c r="S2556" s="1"/>
    </row>
    <row r="2557" spans="19:19" x14ac:dyDescent="0.25">
      <c r="S2557" s="1"/>
    </row>
    <row r="2558" spans="19:19" x14ac:dyDescent="0.25">
      <c r="S2558" s="1"/>
    </row>
    <row r="2559" spans="19:19" x14ac:dyDescent="0.25">
      <c r="S2559" s="1"/>
    </row>
    <row r="2560" spans="19:19" x14ac:dyDescent="0.25">
      <c r="S2560" s="1"/>
    </row>
    <row r="2561" spans="19:19" x14ac:dyDescent="0.25">
      <c r="S2561" s="1"/>
    </row>
    <row r="2562" spans="19:19" x14ac:dyDescent="0.25">
      <c r="S2562" s="1"/>
    </row>
    <row r="2563" spans="19:19" x14ac:dyDescent="0.25">
      <c r="S2563" s="1"/>
    </row>
    <row r="2564" spans="19:19" x14ac:dyDescent="0.25">
      <c r="S2564" s="1"/>
    </row>
    <row r="2565" spans="19:19" x14ac:dyDescent="0.25">
      <c r="S2565" s="1"/>
    </row>
    <row r="2566" spans="19:19" x14ac:dyDescent="0.25">
      <c r="S2566" s="1"/>
    </row>
    <row r="2567" spans="19:19" x14ac:dyDescent="0.25">
      <c r="S2567" s="1"/>
    </row>
    <row r="2568" spans="19:19" x14ac:dyDescent="0.25">
      <c r="S2568" s="1"/>
    </row>
    <row r="2569" spans="19:19" x14ac:dyDescent="0.25">
      <c r="S2569" s="1"/>
    </row>
    <row r="2570" spans="19:19" x14ac:dyDescent="0.25">
      <c r="S2570" s="1"/>
    </row>
    <row r="2571" spans="19:19" x14ac:dyDescent="0.25">
      <c r="S2571" s="1"/>
    </row>
    <row r="2572" spans="19:19" x14ac:dyDescent="0.25">
      <c r="S2572" s="1"/>
    </row>
    <row r="2573" spans="19:19" x14ac:dyDescent="0.25">
      <c r="S2573" s="1"/>
    </row>
    <row r="2574" spans="19:19" x14ac:dyDescent="0.25">
      <c r="S2574" s="1"/>
    </row>
    <row r="2575" spans="19:19" x14ac:dyDescent="0.25">
      <c r="S2575" s="1"/>
    </row>
    <row r="2576" spans="19:19" x14ac:dyDescent="0.25">
      <c r="S2576" s="1"/>
    </row>
    <row r="2577" spans="19:19" x14ac:dyDescent="0.25">
      <c r="S2577" s="1"/>
    </row>
    <row r="2578" spans="19:19" x14ac:dyDescent="0.25">
      <c r="S2578" s="1"/>
    </row>
    <row r="2579" spans="19:19" x14ac:dyDescent="0.25">
      <c r="S2579" s="1"/>
    </row>
    <row r="2580" spans="19:19" x14ac:dyDescent="0.25">
      <c r="S2580" s="1"/>
    </row>
    <row r="2581" spans="19:19" x14ac:dyDescent="0.25">
      <c r="S2581" s="1"/>
    </row>
    <row r="2582" spans="19:19" x14ac:dyDescent="0.25">
      <c r="S2582" s="1"/>
    </row>
    <row r="2583" spans="19:19" x14ac:dyDescent="0.25">
      <c r="S2583" s="1"/>
    </row>
    <row r="2584" spans="19:19" x14ac:dyDescent="0.25">
      <c r="S2584" s="1"/>
    </row>
    <row r="2585" spans="19:19" x14ac:dyDescent="0.25">
      <c r="S2585" s="1"/>
    </row>
    <row r="2586" spans="19:19" x14ac:dyDescent="0.25">
      <c r="S2586" s="1"/>
    </row>
    <row r="2587" spans="19:19" x14ac:dyDescent="0.25">
      <c r="S2587" s="1"/>
    </row>
    <row r="2588" spans="19:19" x14ac:dyDescent="0.25">
      <c r="S2588" s="1"/>
    </row>
    <row r="2589" spans="19:19" x14ac:dyDescent="0.25">
      <c r="S2589" s="1"/>
    </row>
    <row r="2590" spans="19:19" x14ac:dyDescent="0.25">
      <c r="S2590" s="1"/>
    </row>
    <row r="2591" spans="19:19" x14ac:dyDescent="0.25">
      <c r="S2591" s="1"/>
    </row>
    <row r="2592" spans="19:19" x14ac:dyDescent="0.25">
      <c r="S2592" s="1"/>
    </row>
    <row r="2593" spans="19:19" x14ac:dyDescent="0.25">
      <c r="S2593" s="1"/>
    </row>
    <row r="2594" spans="19:19" x14ac:dyDescent="0.25">
      <c r="S2594" s="1"/>
    </row>
    <row r="2595" spans="19:19" x14ac:dyDescent="0.25">
      <c r="S2595" s="1"/>
    </row>
    <row r="2596" spans="19:19" x14ac:dyDescent="0.25">
      <c r="S2596" s="1"/>
    </row>
    <row r="2597" spans="19:19" x14ac:dyDescent="0.25">
      <c r="S2597" s="1"/>
    </row>
    <row r="2598" spans="19:19" x14ac:dyDescent="0.25">
      <c r="S2598" s="1"/>
    </row>
    <row r="2599" spans="19:19" x14ac:dyDescent="0.25">
      <c r="S2599" s="1"/>
    </row>
    <row r="2600" spans="19:19" x14ac:dyDescent="0.25">
      <c r="S2600" s="1"/>
    </row>
    <row r="2601" spans="19:19" x14ac:dyDescent="0.25">
      <c r="S2601" s="1"/>
    </row>
    <row r="2602" spans="19:19" x14ac:dyDescent="0.25">
      <c r="S2602" s="1"/>
    </row>
    <row r="2603" spans="19:19" x14ac:dyDescent="0.25">
      <c r="S2603" s="1"/>
    </row>
    <row r="2604" spans="19:19" x14ac:dyDescent="0.25">
      <c r="S2604" s="1"/>
    </row>
    <row r="2605" spans="19:19" x14ac:dyDescent="0.25">
      <c r="S2605" s="1"/>
    </row>
    <row r="2606" spans="19:19" x14ac:dyDescent="0.25">
      <c r="S2606" s="1"/>
    </row>
    <row r="2607" spans="19:19" x14ac:dyDescent="0.25">
      <c r="S2607" s="1"/>
    </row>
    <row r="2608" spans="19:19" x14ac:dyDescent="0.25">
      <c r="S2608" s="1"/>
    </row>
    <row r="2609" spans="19:19" x14ac:dyDescent="0.25">
      <c r="S2609" s="1"/>
    </row>
    <row r="2610" spans="19:19" x14ac:dyDescent="0.25">
      <c r="S2610" s="1"/>
    </row>
    <row r="2611" spans="19:19" x14ac:dyDescent="0.25">
      <c r="S2611" s="1"/>
    </row>
    <row r="2612" spans="19:19" x14ac:dyDescent="0.25">
      <c r="S2612" s="1"/>
    </row>
    <row r="2613" spans="19:19" x14ac:dyDescent="0.25">
      <c r="S2613" s="1"/>
    </row>
    <row r="2614" spans="19:19" x14ac:dyDescent="0.25">
      <c r="S2614" s="1"/>
    </row>
    <row r="2615" spans="19:19" x14ac:dyDescent="0.25">
      <c r="S2615" s="1"/>
    </row>
    <row r="2616" spans="19:19" x14ac:dyDescent="0.25">
      <c r="S2616" s="1"/>
    </row>
    <row r="2617" spans="19:19" x14ac:dyDescent="0.25">
      <c r="S2617" s="1"/>
    </row>
    <row r="2618" spans="19:19" x14ac:dyDescent="0.25">
      <c r="S2618" s="1"/>
    </row>
    <row r="2619" spans="19:19" x14ac:dyDescent="0.25">
      <c r="S2619" s="1"/>
    </row>
    <row r="2620" spans="19:19" x14ac:dyDescent="0.25">
      <c r="S2620" s="1"/>
    </row>
    <row r="2621" spans="19:19" x14ac:dyDescent="0.25">
      <c r="S2621" s="1"/>
    </row>
    <row r="2622" spans="19:19" x14ac:dyDescent="0.25">
      <c r="S2622" s="1"/>
    </row>
    <row r="2623" spans="19:19" x14ac:dyDescent="0.25">
      <c r="S2623" s="1"/>
    </row>
    <row r="2624" spans="19:19" x14ac:dyDescent="0.25">
      <c r="S2624" s="1"/>
    </row>
    <row r="2625" spans="19:19" x14ac:dyDescent="0.25">
      <c r="S2625" s="1"/>
    </row>
    <row r="2626" spans="19:19" x14ac:dyDescent="0.25">
      <c r="S2626" s="1"/>
    </row>
    <row r="2627" spans="19:19" x14ac:dyDescent="0.25">
      <c r="S2627" s="1"/>
    </row>
    <row r="2628" spans="19:19" x14ac:dyDescent="0.25">
      <c r="S2628" s="1"/>
    </row>
    <row r="2629" spans="19:19" x14ac:dyDescent="0.25">
      <c r="S2629" s="1"/>
    </row>
    <row r="2630" spans="19:19" x14ac:dyDescent="0.25">
      <c r="S2630" s="1"/>
    </row>
    <row r="2631" spans="19:19" x14ac:dyDescent="0.25">
      <c r="S2631" s="1"/>
    </row>
    <row r="2632" spans="19:19" x14ac:dyDescent="0.25">
      <c r="S2632" s="1"/>
    </row>
    <row r="2633" spans="19:19" x14ac:dyDescent="0.25">
      <c r="S2633" s="1"/>
    </row>
    <row r="2634" spans="19:19" x14ac:dyDescent="0.25">
      <c r="S2634" s="1"/>
    </row>
    <row r="2635" spans="19:19" x14ac:dyDescent="0.25">
      <c r="S2635" s="1"/>
    </row>
    <row r="2636" spans="19:19" x14ac:dyDescent="0.25">
      <c r="S2636" s="1"/>
    </row>
    <row r="2637" spans="19:19" x14ac:dyDescent="0.25">
      <c r="S2637" s="1"/>
    </row>
    <row r="2638" spans="19:19" x14ac:dyDescent="0.25">
      <c r="S2638" s="1"/>
    </row>
    <row r="2639" spans="19:19" x14ac:dyDescent="0.25">
      <c r="S2639" s="1"/>
    </row>
    <row r="2640" spans="19:19" x14ac:dyDescent="0.25">
      <c r="S2640" s="1"/>
    </row>
    <row r="2641" spans="19:19" x14ac:dyDescent="0.25">
      <c r="S2641" s="1"/>
    </row>
    <row r="2642" spans="19:19" x14ac:dyDescent="0.25">
      <c r="S2642" s="1"/>
    </row>
    <row r="2643" spans="19:19" x14ac:dyDescent="0.25">
      <c r="S2643" s="1"/>
    </row>
    <row r="2644" spans="19:19" x14ac:dyDescent="0.25">
      <c r="S2644" s="1"/>
    </row>
    <row r="2645" spans="19:19" x14ac:dyDescent="0.25">
      <c r="S2645" s="1"/>
    </row>
    <row r="2646" spans="19:19" x14ac:dyDescent="0.25">
      <c r="S2646" s="1"/>
    </row>
    <row r="2647" spans="19:19" x14ac:dyDescent="0.25">
      <c r="S2647" s="1"/>
    </row>
    <row r="2648" spans="19:19" x14ac:dyDescent="0.25">
      <c r="S2648" s="1"/>
    </row>
    <row r="2649" spans="19:19" x14ac:dyDescent="0.25">
      <c r="S2649" s="1"/>
    </row>
    <row r="2650" spans="19:19" x14ac:dyDescent="0.25">
      <c r="S2650" s="1"/>
    </row>
    <row r="2651" spans="19:19" x14ac:dyDescent="0.25">
      <c r="S2651" s="1"/>
    </row>
    <row r="2652" spans="19:19" x14ac:dyDescent="0.25">
      <c r="S2652" s="1"/>
    </row>
    <row r="2653" spans="19:19" x14ac:dyDescent="0.25">
      <c r="S2653" s="1"/>
    </row>
    <row r="2654" spans="19:19" x14ac:dyDescent="0.25">
      <c r="S2654" s="1"/>
    </row>
    <row r="2655" spans="19:19" x14ac:dyDescent="0.25">
      <c r="S2655" s="1"/>
    </row>
    <row r="2656" spans="19:19" x14ac:dyDescent="0.25">
      <c r="S2656" s="1"/>
    </row>
    <row r="2657" spans="19:19" x14ac:dyDescent="0.25">
      <c r="S2657" s="1"/>
    </row>
    <row r="2658" spans="19:19" x14ac:dyDescent="0.25">
      <c r="S2658" s="1"/>
    </row>
    <row r="2659" spans="19:19" x14ac:dyDescent="0.25">
      <c r="S2659" s="1"/>
    </row>
    <row r="2660" spans="19:19" x14ac:dyDescent="0.25">
      <c r="S2660" s="1"/>
    </row>
    <row r="2661" spans="19:19" x14ac:dyDescent="0.25">
      <c r="S2661" s="1"/>
    </row>
    <row r="2662" spans="19:19" x14ac:dyDescent="0.25">
      <c r="S2662" s="1"/>
    </row>
    <row r="2663" spans="19:19" x14ac:dyDescent="0.25">
      <c r="S2663" s="1"/>
    </row>
    <row r="2664" spans="19:19" x14ac:dyDescent="0.25">
      <c r="S2664" s="1"/>
    </row>
    <row r="2665" spans="19:19" x14ac:dyDescent="0.25">
      <c r="S2665" s="1"/>
    </row>
    <row r="2666" spans="19:19" x14ac:dyDescent="0.25">
      <c r="S2666" s="1"/>
    </row>
    <row r="2667" spans="19:19" x14ac:dyDescent="0.25">
      <c r="S2667" s="1"/>
    </row>
    <row r="2668" spans="19:19" x14ac:dyDescent="0.25">
      <c r="S2668" s="1"/>
    </row>
    <row r="2669" spans="19:19" x14ac:dyDescent="0.25">
      <c r="S2669" s="1"/>
    </row>
    <row r="2670" spans="19:19" x14ac:dyDescent="0.25">
      <c r="S2670" s="1"/>
    </row>
    <row r="2671" spans="19:19" x14ac:dyDescent="0.25">
      <c r="S2671" s="1"/>
    </row>
    <row r="2672" spans="19:19" x14ac:dyDescent="0.25">
      <c r="S2672" s="1"/>
    </row>
    <row r="2673" spans="19:19" x14ac:dyDescent="0.25">
      <c r="S2673" s="1"/>
    </row>
    <row r="2674" spans="19:19" x14ac:dyDescent="0.25">
      <c r="S2674" s="1"/>
    </row>
    <row r="2675" spans="19:19" x14ac:dyDescent="0.25">
      <c r="S2675" s="1"/>
    </row>
    <row r="2676" spans="19:19" x14ac:dyDescent="0.25">
      <c r="S2676" s="1"/>
    </row>
    <row r="2677" spans="19:19" x14ac:dyDescent="0.25">
      <c r="S2677" s="1"/>
    </row>
    <row r="2678" spans="19:19" x14ac:dyDescent="0.25">
      <c r="S2678" s="1"/>
    </row>
    <row r="2679" spans="19:19" x14ac:dyDescent="0.25">
      <c r="S2679" s="1"/>
    </row>
    <row r="2680" spans="19:19" x14ac:dyDescent="0.25">
      <c r="S2680" s="1"/>
    </row>
    <row r="2681" spans="19:19" x14ac:dyDescent="0.25">
      <c r="S2681" s="1"/>
    </row>
    <row r="2682" spans="19:19" x14ac:dyDescent="0.25">
      <c r="S2682" s="1"/>
    </row>
    <row r="2683" spans="19:19" x14ac:dyDescent="0.25">
      <c r="S2683" s="1"/>
    </row>
    <row r="2684" spans="19:19" x14ac:dyDescent="0.25">
      <c r="S2684" s="1"/>
    </row>
    <row r="2685" spans="19:19" x14ac:dyDescent="0.25">
      <c r="S2685" s="1"/>
    </row>
    <row r="2686" spans="19:19" x14ac:dyDescent="0.25">
      <c r="S2686" s="1"/>
    </row>
    <row r="2687" spans="19:19" x14ac:dyDescent="0.25">
      <c r="S2687" s="1"/>
    </row>
    <row r="2688" spans="19:19" x14ac:dyDescent="0.25">
      <c r="S2688" s="1"/>
    </row>
    <row r="2689" spans="19:19" x14ac:dyDescent="0.25">
      <c r="S2689" s="1"/>
    </row>
    <row r="2690" spans="19:19" x14ac:dyDescent="0.25">
      <c r="S2690" s="1"/>
    </row>
    <row r="2691" spans="19:19" x14ac:dyDescent="0.25">
      <c r="S2691" s="1"/>
    </row>
    <row r="2692" spans="19:19" x14ac:dyDescent="0.25">
      <c r="S2692" s="1"/>
    </row>
    <row r="2693" spans="19:19" x14ac:dyDescent="0.25">
      <c r="S2693" s="1"/>
    </row>
    <row r="2694" spans="19:19" x14ac:dyDescent="0.25">
      <c r="S2694" s="1"/>
    </row>
    <row r="2695" spans="19:19" x14ac:dyDescent="0.25">
      <c r="S2695" s="1"/>
    </row>
    <row r="2696" spans="19:19" x14ac:dyDescent="0.25">
      <c r="S2696" s="1"/>
    </row>
    <row r="2697" spans="19:19" x14ac:dyDescent="0.25">
      <c r="S2697" s="1"/>
    </row>
    <row r="2698" spans="19:19" x14ac:dyDescent="0.25">
      <c r="S2698" s="1"/>
    </row>
    <row r="2699" spans="19:19" x14ac:dyDescent="0.25">
      <c r="S2699" s="1"/>
    </row>
    <row r="2700" spans="19:19" x14ac:dyDescent="0.25">
      <c r="S2700" s="1"/>
    </row>
    <row r="2701" spans="19:19" x14ac:dyDescent="0.25">
      <c r="S2701" s="1"/>
    </row>
    <row r="2702" spans="19:19" x14ac:dyDescent="0.25">
      <c r="S2702" s="1"/>
    </row>
    <row r="2703" spans="19:19" x14ac:dyDescent="0.25">
      <c r="S2703" s="1"/>
    </row>
    <row r="2704" spans="19:19" x14ac:dyDescent="0.25">
      <c r="S2704" s="1"/>
    </row>
    <row r="2705" spans="19:19" x14ac:dyDescent="0.25">
      <c r="S2705" s="1"/>
    </row>
    <row r="2706" spans="19:19" x14ac:dyDescent="0.25">
      <c r="S2706" s="1"/>
    </row>
    <row r="2707" spans="19:19" x14ac:dyDescent="0.25">
      <c r="S2707" s="1"/>
    </row>
    <row r="2708" spans="19:19" x14ac:dyDescent="0.25">
      <c r="S2708" s="1"/>
    </row>
    <row r="2709" spans="19:19" x14ac:dyDescent="0.25">
      <c r="S2709" s="1"/>
    </row>
    <row r="2710" spans="19:19" x14ac:dyDescent="0.25">
      <c r="S2710" s="1"/>
    </row>
    <row r="2711" spans="19:19" x14ac:dyDescent="0.25">
      <c r="S2711" s="1"/>
    </row>
    <row r="2712" spans="19:19" x14ac:dyDescent="0.25">
      <c r="S2712" s="1"/>
    </row>
    <row r="2713" spans="19:19" x14ac:dyDescent="0.25">
      <c r="S2713" s="1"/>
    </row>
    <row r="2714" spans="19:19" x14ac:dyDescent="0.25">
      <c r="S2714" s="1"/>
    </row>
    <row r="2715" spans="19:19" x14ac:dyDescent="0.25">
      <c r="S2715" s="1"/>
    </row>
    <row r="2716" spans="19:19" x14ac:dyDescent="0.25">
      <c r="S2716" s="1"/>
    </row>
    <row r="2717" spans="19:19" x14ac:dyDescent="0.25">
      <c r="S2717" s="1"/>
    </row>
    <row r="2718" spans="19:19" x14ac:dyDescent="0.25">
      <c r="S2718" s="1"/>
    </row>
    <row r="2719" spans="19:19" x14ac:dyDescent="0.25">
      <c r="S2719" s="1"/>
    </row>
    <row r="2720" spans="19:19" x14ac:dyDescent="0.25">
      <c r="S2720" s="1"/>
    </row>
    <row r="2721" spans="19:19" x14ac:dyDescent="0.25">
      <c r="S2721" s="1"/>
    </row>
    <row r="2722" spans="19:19" x14ac:dyDescent="0.25">
      <c r="S2722" s="1"/>
    </row>
    <row r="2723" spans="19:19" x14ac:dyDescent="0.25">
      <c r="S2723" s="1"/>
    </row>
    <row r="2724" spans="19:19" x14ac:dyDescent="0.25">
      <c r="S2724" s="1"/>
    </row>
    <row r="2725" spans="19:19" x14ac:dyDescent="0.25">
      <c r="S2725" s="1"/>
    </row>
    <row r="2726" spans="19:19" x14ac:dyDescent="0.25">
      <c r="S2726" s="1"/>
    </row>
    <row r="2727" spans="19:19" x14ac:dyDescent="0.25">
      <c r="S2727" s="1"/>
    </row>
    <row r="2728" spans="19:19" x14ac:dyDescent="0.25">
      <c r="S2728" s="1"/>
    </row>
    <row r="2729" spans="19:19" x14ac:dyDescent="0.25">
      <c r="S2729" s="1"/>
    </row>
    <row r="2730" spans="19:19" x14ac:dyDescent="0.25">
      <c r="S2730" s="1"/>
    </row>
    <row r="2731" spans="19:19" x14ac:dyDescent="0.25">
      <c r="S2731" s="1"/>
    </row>
    <row r="2732" spans="19:19" x14ac:dyDescent="0.25">
      <c r="S2732" s="1"/>
    </row>
    <row r="2733" spans="19:19" x14ac:dyDescent="0.25">
      <c r="S2733" s="1"/>
    </row>
    <row r="2734" spans="19:19" x14ac:dyDescent="0.25">
      <c r="S2734" s="1"/>
    </row>
    <row r="2735" spans="19:19" x14ac:dyDescent="0.25">
      <c r="S2735" s="1"/>
    </row>
    <row r="2736" spans="19:19" x14ac:dyDescent="0.25">
      <c r="S2736" s="1"/>
    </row>
    <row r="2737" spans="19:19" x14ac:dyDescent="0.25">
      <c r="S2737" s="1"/>
    </row>
    <row r="2738" spans="19:19" x14ac:dyDescent="0.25">
      <c r="S2738" s="1"/>
    </row>
    <row r="2739" spans="19:19" x14ac:dyDescent="0.25">
      <c r="S2739" s="1"/>
    </row>
    <row r="2740" spans="19:19" x14ac:dyDescent="0.25">
      <c r="S2740" s="1"/>
    </row>
    <row r="2741" spans="19:19" x14ac:dyDescent="0.25">
      <c r="S2741" s="1"/>
    </row>
    <row r="2742" spans="19:19" x14ac:dyDescent="0.25">
      <c r="S2742" s="1"/>
    </row>
    <row r="2743" spans="19:19" x14ac:dyDescent="0.25">
      <c r="S2743" s="1"/>
    </row>
    <row r="2744" spans="19:19" x14ac:dyDescent="0.25">
      <c r="S2744" s="1"/>
    </row>
    <row r="2745" spans="19:19" x14ac:dyDescent="0.25">
      <c r="S2745" s="1"/>
    </row>
    <row r="2746" spans="19:19" x14ac:dyDescent="0.25">
      <c r="S2746" s="1"/>
    </row>
    <row r="2747" spans="19:19" x14ac:dyDescent="0.25">
      <c r="S2747" s="1"/>
    </row>
    <row r="2748" spans="19:19" x14ac:dyDescent="0.25">
      <c r="S2748" s="1"/>
    </row>
    <row r="2749" spans="19:19" x14ac:dyDescent="0.25">
      <c r="S2749" s="1"/>
    </row>
    <row r="2750" spans="19:19" x14ac:dyDescent="0.25">
      <c r="S2750" s="1"/>
    </row>
    <row r="2751" spans="19:19" x14ac:dyDescent="0.25">
      <c r="S2751" s="1"/>
    </row>
    <row r="2752" spans="19:19" x14ac:dyDescent="0.25">
      <c r="S2752" s="1"/>
    </row>
    <row r="2753" spans="19:19" x14ac:dyDescent="0.25">
      <c r="S2753" s="1"/>
    </row>
    <row r="2754" spans="19:19" x14ac:dyDescent="0.25">
      <c r="S2754" s="1"/>
    </row>
    <row r="2755" spans="19:19" x14ac:dyDescent="0.25">
      <c r="S2755" s="1"/>
    </row>
    <row r="2756" spans="19:19" x14ac:dyDescent="0.25">
      <c r="S2756" s="1"/>
    </row>
    <row r="2757" spans="19:19" x14ac:dyDescent="0.25">
      <c r="S2757" s="1"/>
    </row>
    <row r="2758" spans="19:19" x14ac:dyDescent="0.25">
      <c r="S2758" s="1"/>
    </row>
    <row r="2759" spans="19:19" x14ac:dyDescent="0.25">
      <c r="S2759" s="1"/>
    </row>
    <row r="2760" spans="19:19" x14ac:dyDescent="0.25">
      <c r="S2760" s="1"/>
    </row>
    <row r="2761" spans="19:19" x14ac:dyDescent="0.25">
      <c r="S2761" s="1"/>
    </row>
    <row r="2762" spans="19:19" x14ac:dyDescent="0.25">
      <c r="S2762" s="1"/>
    </row>
    <row r="2763" spans="19:19" x14ac:dyDescent="0.25">
      <c r="S2763" s="1"/>
    </row>
    <row r="2764" spans="19:19" x14ac:dyDescent="0.25">
      <c r="S2764" s="1"/>
    </row>
    <row r="2765" spans="19:19" x14ac:dyDescent="0.25">
      <c r="S2765" s="1"/>
    </row>
    <row r="2766" spans="19:19" x14ac:dyDescent="0.25">
      <c r="S2766" s="1"/>
    </row>
    <row r="2767" spans="19:19" x14ac:dyDescent="0.25">
      <c r="S2767" s="1"/>
    </row>
    <row r="2768" spans="19:19" x14ac:dyDescent="0.25">
      <c r="S2768" s="1"/>
    </row>
    <row r="2769" spans="19:19" x14ac:dyDescent="0.25">
      <c r="S2769" s="1"/>
    </row>
    <row r="2770" spans="19:19" x14ac:dyDescent="0.25">
      <c r="S2770" s="1"/>
    </row>
    <row r="2771" spans="19:19" x14ac:dyDescent="0.25">
      <c r="S2771" s="1"/>
    </row>
    <row r="2772" spans="19:19" x14ac:dyDescent="0.25">
      <c r="S2772" s="1"/>
    </row>
    <row r="2773" spans="19:19" x14ac:dyDescent="0.25">
      <c r="S2773" s="1"/>
    </row>
    <row r="2774" spans="19:19" x14ac:dyDescent="0.25">
      <c r="S2774" s="1"/>
    </row>
    <row r="2775" spans="19:19" x14ac:dyDescent="0.25">
      <c r="S2775" s="1"/>
    </row>
    <row r="2776" spans="19:19" x14ac:dyDescent="0.25">
      <c r="S2776" s="1"/>
    </row>
    <row r="2777" spans="19:19" x14ac:dyDescent="0.25">
      <c r="S2777" s="1"/>
    </row>
    <row r="2778" spans="19:19" x14ac:dyDescent="0.25">
      <c r="S2778" s="1"/>
    </row>
    <row r="2779" spans="19:19" x14ac:dyDescent="0.25">
      <c r="S2779" s="1"/>
    </row>
    <row r="2780" spans="19:19" x14ac:dyDescent="0.25">
      <c r="S2780" s="1"/>
    </row>
    <row r="2781" spans="19:19" x14ac:dyDescent="0.25">
      <c r="S2781" s="1"/>
    </row>
    <row r="2782" spans="19:19" x14ac:dyDescent="0.25">
      <c r="S2782" s="1"/>
    </row>
    <row r="2783" spans="19:19" x14ac:dyDescent="0.25">
      <c r="S2783" s="1"/>
    </row>
    <row r="2784" spans="19:19" x14ac:dyDescent="0.25">
      <c r="S2784" s="1"/>
    </row>
    <row r="2785" spans="19:19" x14ac:dyDescent="0.25">
      <c r="S2785" s="1"/>
    </row>
    <row r="2786" spans="19:19" x14ac:dyDescent="0.25">
      <c r="S2786" s="1"/>
    </row>
    <row r="2787" spans="19:19" x14ac:dyDescent="0.25">
      <c r="S2787" s="1"/>
    </row>
    <row r="2788" spans="19:19" x14ac:dyDescent="0.25">
      <c r="S2788" s="1"/>
    </row>
    <row r="2789" spans="19:19" x14ac:dyDescent="0.25">
      <c r="S2789" s="1"/>
    </row>
    <row r="2790" spans="19:19" x14ac:dyDescent="0.25">
      <c r="S2790" s="1"/>
    </row>
    <row r="2791" spans="19:19" x14ac:dyDescent="0.25">
      <c r="S2791" s="1"/>
    </row>
    <row r="2792" spans="19:19" x14ac:dyDescent="0.25">
      <c r="S2792" s="1"/>
    </row>
    <row r="2793" spans="19:19" x14ac:dyDescent="0.25">
      <c r="S2793" s="1"/>
    </row>
    <row r="2794" spans="19:19" x14ac:dyDescent="0.25">
      <c r="S2794" s="1"/>
    </row>
    <row r="2795" spans="19:19" x14ac:dyDescent="0.25">
      <c r="S2795" s="1"/>
    </row>
    <row r="2796" spans="19:19" x14ac:dyDescent="0.25">
      <c r="S2796" s="1"/>
    </row>
    <row r="2797" spans="19:19" x14ac:dyDescent="0.25">
      <c r="S2797" s="1"/>
    </row>
    <row r="2798" spans="19:19" x14ac:dyDescent="0.25">
      <c r="S2798" s="1"/>
    </row>
    <row r="2799" spans="19:19" x14ac:dyDescent="0.25">
      <c r="S2799" s="1"/>
    </row>
    <row r="2800" spans="19:19" x14ac:dyDescent="0.25">
      <c r="S2800" s="1"/>
    </row>
    <row r="2801" spans="19:19" x14ac:dyDescent="0.25">
      <c r="S2801" s="1"/>
    </row>
    <row r="2802" spans="19:19" x14ac:dyDescent="0.25">
      <c r="S2802" s="1"/>
    </row>
    <row r="2803" spans="19:19" x14ac:dyDescent="0.25">
      <c r="S2803" s="1"/>
    </row>
    <row r="2804" spans="19:19" x14ac:dyDescent="0.25">
      <c r="S2804" s="1"/>
    </row>
    <row r="2805" spans="19:19" x14ac:dyDescent="0.25">
      <c r="S2805" s="1"/>
    </row>
    <row r="2806" spans="19:19" x14ac:dyDescent="0.25">
      <c r="S2806" s="1"/>
    </row>
    <row r="2807" spans="19:19" x14ac:dyDescent="0.25">
      <c r="S2807" s="1"/>
    </row>
    <row r="2808" spans="19:19" x14ac:dyDescent="0.25">
      <c r="S2808" s="1"/>
    </row>
    <row r="2809" spans="19:19" x14ac:dyDescent="0.25">
      <c r="S2809" s="1"/>
    </row>
    <row r="2810" spans="19:19" x14ac:dyDescent="0.25">
      <c r="S2810" s="1"/>
    </row>
    <row r="2811" spans="19:19" x14ac:dyDescent="0.25">
      <c r="S2811" s="1"/>
    </row>
    <row r="2812" spans="19:19" x14ac:dyDescent="0.25">
      <c r="S2812" s="1"/>
    </row>
    <row r="2813" spans="19:19" x14ac:dyDescent="0.25">
      <c r="S2813" s="1"/>
    </row>
    <row r="2814" spans="19:19" x14ac:dyDescent="0.25">
      <c r="S2814" s="1"/>
    </row>
    <row r="2815" spans="19:19" x14ac:dyDescent="0.25">
      <c r="S2815" s="1"/>
    </row>
    <row r="2816" spans="19:19" x14ac:dyDescent="0.25">
      <c r="S2816" s="1"/>
    </row>
    <row r="2817" spans="19:19" x14ac:dyDescent="0.25">
      <c r="S2817" s="1"/>
    </row>
    <row r="2818" spans="19:19" x14ac:dyDescent="0.25">
      <c r="S2818" s="1"/>
    </row>
    <row r="2819" spans="19:19" x14ac:dyDescent="0.25">
      <c r="S2819" s="1"/>
    </row>
    <row r="2820" spans="19:19" x14ac:dyDescent="0.25">
      <c r="S2820" s="1"/>
    </row>
    <row r="2821" spans="19:19" x14ac:dyDescent="0.25">
      <c r="S2821" s="1"/>
    </row>
    <row r="2822" spans="19:19" x14ac:dyDescent="0.25">
      <c r="S2822" s="1"/>
    </row>
    <row r="2823" spans="19:19" x14ac:dyDescent="0.25">
      <c r="S2823" s="1"/>
    </row>
    <row r="2824" spans="19:19" x14ac:dyDescent="0.25">
      <c r="S2824" s="1"/>
    </row>
    <row r="2825" spans="19:19" x14ac:dyDescent="0.25">
      <c r="S2825" s="1"/>
    </row>
    <row r="2826" spans="19:19" x14ac:dyDescent="0.25">
      <c r="S2826" s="1"/>
    </row>
    <row r="2827" spans="19:19" x14ac:dyDescent="0.25">
      <c r="S2827" s="1"/>
    </row>
    <row r="2828" spans="19:19" x14ac:dyDescent="0.25">
      <c r="S2828" s="1"/>
    </row>
    <row r="2829" spans="19:19" x14ac:dyDescent="0.25">
      <c r="S2829" s="1"/>
    </row>
    <row r="2830" spans="19:19" x14ac:dyDescent="0.25">
      <c r="S2830" s="1"/>
    </row>
    <row r="2831" spans="19:19" x14ac:dyDescent="0.25">
      <c r="S2831" s="1"/>
    </row>
    <row r="2832" spans="19:19" x14ac:dyDescent="0.25">
      <c r="S2832" s="1"/>
    </row>
    <row r="2833" spans="19:19" x14ac:dyDescent="0.25">
      <c r="S2833" s="1"/>
    </row>
    <row r="2834" spans="19:19" x14ac:dyDescent="0.25">
      <c r="S2834" s="1"/>
    </row>
    <row r="2835" spans="19:19" x14ac:dyDescent="0.25">
      <c r="S2835" s="1"/>
    </row>
    <row r="2836" spans="19:19" x14ac:dyDescent="0.25">
      <c r="S2836" s="1"/>
    </row>
    <row r="2837" spans="19:19" x14ac:dyDescent="0.25">
      <c r="S2837" s="1"/>
    </row>
    <row r="2838" spans="19:19" x14ac:dyDescent="0.25">
      <c r="S2838" s="1"/>
    </row>
    <row r="2839" spans="19:19" x14ac:dyDescent="0.25">
      <c r="S2839" s="1"/>
    </row>
    <row r="2840" spans="19:19" x14ac:dyDescent="0.25">
      <c r="S2840" s="1"/>
    </row>
    <row r="2841" spans="19:19" x14ac:dyDescent="0.25">
      <c r="S2841" s="1"/>
    </row>
    <row r="2842" spans="19:19" x14ac:dyDescent="0.25">
      <c r="S2842" s="1"/>
    </row>
    <row r="2843" spans="19:19" x14ac:dyDescent="0.25">
      <c r="S2843" s="1"/>
    </row>
    <row r="2844" spans="19:19" x14ac:dyDescent="0.25">
      <c r="S2844" s="1"/>
    </row>
    <row r="2845" spans="19:19" x14ac:dyDescent="0.25">
      <c r="S2845" s="1"/>
    </row>
    <row r="2846" spans="19:19" x14ac:dyDescent="0.25">
      <c r="S2846" s="1"/>
    </row>
    <row r="2847" spans="19:19" x14ac:dyDescent="0.25">
      <c r="S2847" s="1"/>
    </row>
    <row r="2848" spans="19:19" x14ac:dyDescent="0.25">
      <c r="S2848" s="1"/>
    </row>
    <row r="2849" spans="19:19" x14ac:dyDescent="0.25">
      <c r="S2849" s="1"/>
    </row>
    <row r="2850" spans="19:19" x14ac:dyDescent="0.25">
      <c r="S2850" s="1"/>
    </row>
    <row r="2851" spans="19:19" x14ac:dyDescent="0.25">
      <c r="S2851" s="1"/>
    </row>
    <row r="2852" spans="19:19" x14ac:dyDescent="0.25">
      <c r="S2852" s="1"/>
    </row>
    <row r="2853" spans="19:19" x14ac:dyDescent="0.25">
      <c r="S2853" s="1"/>
    </row>
    <row r="2854" spans="19:19" x14ac:dyDescent="0.25">
      <c r="S2854" s="1"/>
    </row>
    <row r="2855" spans="19:19" x14ac:dyDescent="0.25">
      <c r="S2855" s="1"/>
    </row>
    <row r="2856" spans="19:19" x14ac:dyDescent="0.25">
      <c r="S2856" s="1"/>
    </row>
    <row r="2857" spans="19:19" x14ac:dyDescent="0.25">
      <c r="S2857" s="1"/>
    </row>
    <row r="2858" spans="19:19" x14ac:dyDescent="0.25">
      <c r="S2858" s="1"/>
    </row>
    <row r="2859" spans="19:19" x14ac:dyDescent="0.25">
      <c r="S2859" s="1"/>
    </row>
    <row r="2860" spans="19:19" x14ac:dyDescent="0.25">
      <c r="S2860" s="1"/>
    </row>
    <row r="2861" spans="19:19" x14ac:dyDescent="0.25">
      <c r="S2861" s="1"/>
    </row>
    <row r="2862" spans="19:19" x14ac:dyDescent="0.25">
      <c r="S2862" s="1"/>
    </row>
    <row r="2863" spans="19:19" x14ac:dyDescent="0.25">
      <c r="S2863" s="1"/>
    </row>
    <row r="2864" spans="19:19" x14ac:dyDescent="0.25">
      <c r="S2864" s="1"/>
    </row>
    <row r="2865" spans="19:19" x14ac:dyDescent="0.25">
      <c r="S2865" s="1"/>
    </row>
    <row r="2866" spans="19:19" x14ac:dyDescent="0.25">
      <c r="S2866" s="1"/>
    </row>
    <row r="2867" spans="19:19" x14ac:dyDescent="0.25">
      <c r="S2867" s="1"/>
    </row>
    <row r="2868" spans="19:19" x14ac:dyDescent="0.25">
      <c r="S2868" s="1"/>
    </row>
    <row r="2869" spans="19:19" x14ac:dyDescent="0.25">
      <c r="S2869" s="1"/>
    </row>
    <row r="2870" spans="19:19" x14ac:dyDescent="0.25">
      <c r="S2870" s="1"/>
    </row>
    <row r="2871" spans="19:19" x14ac:dyDescent="0.25">
      <c r="S2871" s="1"/>
    </row>
    <row r="2872" spans="19:19" x14ac:dyDescent="0.25">
      <c r="S2872" s="1"/>
    </row>
    <row r="2873" spans="19:19" x14ac:dyDescent="0.25">
      <c r="S2873" s="1"/>
    </row>
    <row r="2874" spans="19:19" x14ac:dyDescent="0.25">
      <c r="S2874" s="1"/>
    </row>
    <row r="2875" spans="19:19" x14ac:dyDescent="0.25">
      <c r="S2875" s="1"/>
    </row>
    <row r="2876" spans="19:19" x14ac:dyDescent="0.25">
      <c r="S2876" s="1"/>
    </row>
    <row r="2877" spans="19:19" x14ac:dyDescent="0.25">
      <c r="S2877" s="1"/>
    </row>
    <row r="2878" spans="19:19" x14ac:dyDescent="0.25">
      <c r="S2878" s="1"/>
    </row>
    <row r="2879" spans="19:19" x14ac:dyDescent="0.25">
      <c r="S2879" s="1"/>
    </row>
    <row r="2880" spans="19:19" x14ac:dyDescent="0.25">
      <c r="S2880" s="1"/>
    </row>
    <row r="2881" spans="19:19" x14ac:dyDescent="0.25">
      <c r="S2881" s="1"/>
    </row>
    <row r="2882" spans="19:19" x14ac:dyDescent="0.25">
      <c r="S2882" s="1"/>
    </row>
    <row r="2883" spans="19:19" x14ac:dyDescent="0.25">
      <c r="S2883" s="1"/>
    </row>
    <row r="2884" spans="19:19" x14ac:dyDescent="0.25">
      <c r="S2884" s="1"/>
    </row>
    <row r="2885" spans="19:19" x14ac:dyDescent="0.25">
      <c r="S2885" s="1"/>
    </row>
    <row r="2886" spans="19:19" x14ac:dyDescent="0.25">
      <c r="S2886" s="1"/>
    </row>
    <row r="2887" spans="19:19" x14ac:dyDescent="0.25">
      <c r="S2887" s="1"/>
    </row>
    <row r="2888" spans="19:19" x14ac:dyDescent="0.25">
      <c r="S2888" s="1"/>
    </row>
    <row r="2889" spans="19:19" x14ac:dyDescent="0.25">
      <c r="S2889" s="1"/>
    </row>
    <row r="2890" spans="19:19" x14ac:dyDescent="0.25">
      <c r="S2890" s="1"/>
    </row>
    <row r="2891" spans="19:19" x14ac:dyDescent="0.25">
      <c r="S2891" s="1"/>
    </row>
    <row r="2892" spans="19:19" x14ac:dyDescent="0.25">
      <c r="S2892" s="1"/>
    </row>
    <row r="2893" spans="19:19" x14ac:dyDescent="0.25">
      <c r="S2893" s="1"/>
    </row>
    <row r="2894" spans="19:19" x14ac:dyDescent="0.25">
      <c r="S2894" s="1"/>
    </row>
    <row r="2895" spans="19:19" x14ac:dyDescent="0.25">
      <c r="S2895" s="1"/>
    </row>
    <row r="2896" spans="19:19" x14ac:dyDescent="0.25">
      <c r="S2896" s="1"/>
    </row>
    <row r="2897" spans="19:19" x14ac:dyDescent="0.25">
      <c r="S2897" s="1"/>
    </row>
    <row r="2898" spans="19:19" x14ac:dyDescent="0.25">
      <c r="S2898" s="1"/>
    </row>
    <row r="2899" spans="19:19" x14ac:dyDescent="0.25">
      <c r="S2899" s="1"/>
    </row>
    <row r="2900" spans="19:19" x14ac:dyDescent="0.25">
      <c r="S2900" s="1"/>
    </row>
    <row r="2901" spans="19:19" x14ac:dyDescent="0.25">
      <c r="S2901" s="1"/>
    </row>
    <row r="2902" spans="19:19" x14ac:dyDescent="0.25">
      <c r="S2902" s="1"/>
    </row>
    <row r="2903" spans="19:19" x14ac:dyDescent="0.25">
      <c r="S2903" s="1"/>
    </row>
    <row r="2904" spans="19:19" x14ac:dyDescent="0.25">
      <c r="S2904" s="1"/>
    </row>
    <row r="2905" spans="19:19" x14ac:dyDescent="0.25">
      <c r="S2905" s="1"/>
    </row>
    <row r="2906" spans="19:19" x14ac:dyDescent="0.25">
      <c r="S2906" s="1"/>
    </row>
    <row r="2907" spans="19:19" x14ac:dyDescent="0.25">
      <c r="S2907" s="1"/>
    </row>
    <row r="2908" spans="19:19" x14ac:dyDescent="0.25">
      <c r="S2908" s="1"/>
    </row>
    <row r="2909" spans="19:19" x14ac:dyDescent="0.25">
      <c r="S2909" s="1"/>
    </row>
    <row r="2910" spans="19:19" x14ac:dyDescent="0.25">
      <c r="S2910" s="1"/>
    </row>
    <row r="2911" spans="19:19" x14ac:dyDescent="0.25">
      <c r="S2911" s="1"/>
    </row>
    <row r="2912" spans="19:19" x14ac:dyDescent="0.25">
      <c r="S2912" s="1"/>
    </row>
    <row r="2913" spans="19:19" x14ac:dyDescent="0.25">
      <c r="S2913" s="1"/>
    </row>
    <row r="2914" spans="19:19" x14ac:dyDescent="0.25">
      <c r="S2914" s="1"/>
    </row>
    <row r="2915" spans="19:19" x14ac:dyDescent="0.25">
      <c r="S2915" s="1"/>
    </row>
    <row r="2916" spans="19:19" x14ac:dyDescent="0.25">
      <c r="S2916" s="1"/>
    </row>
    <row r="2917" spans="19:19" x14ac:dyDescent="0.25">
      <c r="S2917" s="1"/>
    </row>
    <row r="2918" spans="19:19" x14ac:dyDescent="0.25">
      <c r="S2918" s="1"/>
    </row>
    <row r="2919" spans="19:19" x14ac:dyDescent="0.25">
      <c r="S2919" s="1"/>
    </row>
    <row r="2920" spans="19:19" x14ac:dyDescent="0.25">
      <c r="S2920" s="1"/>
    </row>
    <row r="2921" spans="19:19" x14ac:dyDescent="0.25">
      <c r="S2921" s="1"/>
    </row>
    <row r="2922" spans="19:19" x14ac:dyDescent="0.25">
      <c r="S2922" s="1"/>
    </row>
    <row r="2923" spans="19:19" x14ac:dyDescent="0.25">
      <c r="S2923" s="1"/>
    </row>
    <row r="2924" spans="19:19" x14ac:dyDescent="0.25">
      <c r="S2924" s="1"/>
    </row>
    <row r="2925" spans="19:19" x14ac:dyDescent="0.25">
      <c r="S2925" s="1"/>
    </row>
    <row r="2926" spans="19:19" x14ac:dyDescent="0.25">
      <c r="S2926" s="1"/>
    </row>
    <row r="2927" spans="19:19" x14ac:dyDescent="0.25">
      <c r="S2927" s="1"/>
    </row>
    <row r="2928" spans="19:19" x14ac:dyDescent="0.25">
      <c r="S2928" s="1"/>
    </row>
    <row r="2929" spans="19:19" x14ac:dyDescent="0.25">
      <c r="S2929" s="1"/>
    </row>
    <row r="2930" spans="19:19" x14ac:dyDescent="0.25">
      <c r="S2930" s="1"/>
    </row>
    <row r="2931" spans="19:19" x14ac:dyDescent="0.25">
      <c r="S2931" s="1"/>
    </row>
    <row r="2932" spans="19:19" x14ac:dyDescent="0.25">
      <c r="S2932" s="1"/>
    </row>
    <row r="2933" spans="19:19" x14ac:dyDescent="0.25">
      <c r="S2933" s="1"/>
    </row>
    <row r="2934" spans="19:19" x14ac:dyDescent="0.25">
      <c r="S2934" s="1"/>
    </row>
    <row r="2935" spans="19:19" x14ac:dyDescent="0.25">
      <c r="S2935" s="1"/>
    </row>
    <row r="2936" spans="19:19" x14ac:dyDescent="0.25">
      <c r="S2936" s="1"/>
    </row>
    <row r="2937" spans="19:19" x14ac:dyDescent="0.25">
      <c r="S2937" s="1"/>
    </row>
    <row r="2938" spans="19:19" x14ac:dyDescent="0.25">
      <c r="S2938" s="1"/>
    </row>
    <row r="2939" spans="19:19" x14ac:dyDescent="0.25">
      <c r="S2939" s="1"/>
    </row>
    <row r="2940" spans="19:19" x14ac:dyDescent="0.25">
      <c r="S2940" s="1"/>
    </row>
    <row r="2941" spans="19:19" x14ac:dyDescent="0.25">
      <c r="S2941" s="1"/>
    </row>
    <row r="2942" spans="19:19" x14ac:dyDescent="0.25">
      <c r="S2942" s="1"/>
    </row>
    <row r="2943" spans="19:19" x14ac:dyDescent="0.25">
      <c r="S2943" s="1"/>
    </row>
    <row r="2944" spans="19:19" x14ac:dyDescent="0.25">
      <c r="S2944" s="1"/>
    </row>
    <row r="2945" spans="19:19" x14ac:dyDescent="0.25">
      <c r="S2945" s="1"/>
    </row>
    <row r="2946" spans="19:19" x14ac:dyDescent="0.25">
      <c r="S2946" s="1"/>
    </row>
    <row r="2947" spans="19:19" x14ac:dyDescent="0.25">
      <c r="S2947" s="1"/>
    </row>
    <row r="2948" spans="19:19" x14ac:dyDescent="0.25">
      <c r="S2948" s="1"/>
    </row>
    <row r="2949" spans="19:19" x14ac:dyDescent="0.25">
      <c r="S2949" s="1"/>
    </row>
    <row r="2950" spans="19:19" x14ac:dyDescent="0.25">
      <c r="S2950" s="1"/>
    </row>
    <row r="2951" spans="19:19" x14ac:dyDescent="0.25">
      <c r="S2951" s="1"/>
    </row>
    <row r="2952" spans="19:19" x14ac:dyDescent="0.25">
      <c r="S2952" s="1"/>
    </row>
    <row r="2953" spans="19:19" x14ac:dyDescent="0.25">
      <c r="S2953" s="1"/>
    </row>
    <row r="2954" spans="19:19" x14ac:dyDescent="0.25">
      <c r="S2954" s="1"/>
    </row>
    <row r="2955" spans="19:19" x14ac:dyDescent="0.25">
      <c r="S2955" s="1"/>
    </row>
    <row r="2956" spans="19:19" x14ac:dyDescent="0.25">
      <c r="S2956" s="1"/>
    </row>
    <row r="2957" spans="19:19" x14ac:dyDescent="0.25">
      <c r="S2957" s="1"/>
    </row>
    <row r="2958" spans="19:19" x14ac:dyDescent="0.25">
      <c r="S2958" s="1"/>
    </row>
    <row r="2959" spans="19:19" x14ac:dyDescent="0.25">
      <c r="S2959" s="1"/>
    </row>
    <row r="2960" spans="19:19" x14ac:dyDescent="0.25">
      <c r="S2960" s="1"/>
    </row>
    <row r="2961" spans="19:19" x14ac:dyDescent="0.25">
      <c r="S2961" s="1"/>
    </row>
    <row r="2962" spans="19:19" x14ac:dyDescent="0.25">
      <c r="S2962" s="1"/>
    </row>
    <row r="2963" spans="19:19" x14ac:dyDescent="0.25">
      <c r="S2963" s="1"/>
    </row>
    <row r="2964" spans="19:19" x14ac:dyDescent="0.25">
      <c r="S2964" s="1"/>
    </row>
    <row r="2965" spans="19:19" x14ac:dyDescent="0.25">
      <c r="S2965" s="1"/>
    </row>
    <row r="2966" spans="19:19" x14ac:dyDescent="0.25">
      <c r="S2966" s="1"/>
    </row>
    <row r="2967" spans="19:19" x14ac:dyDescent="0.25">
      <c r="S2967" s="1"/>
    </row>
    <row r="2968" spans="19:19" x14ac:dyDescent="0.25">
      <c r="S2968" s="1"/>
    </row>
    <row r="2969" spans="19:19" x14ac:dyDescent="0.25">
      <c r="S2969" s="1"/>
    </row>
    <row r="2970" spans="19:19" x14ac:dyDescent="0.25">
      <c r="S2970" s="1"/>
    </row>
    <row r="2971" spans="19:19" x14ac:dyDescent="0.25">
      <c r="S2971" s="1"/>
    </row>
    <row r="2972" spans="19:19" x14ac:dyDescent="0.25">
      <c r="S2972" s="1"/>
    </row>
    <row r="2973" spans="19:19" x14ac:dyDescent="0.25">
      <c r="S2973" s="1"/>
    </row>
    <row r="2974" spans="19:19" x14ac:dyDescent="0.25">
      <c r="S2974" s="1"/>
    </row>
    <row r="2975" spans="19:19" x14ac:dyDescent="0.25">
      <c r="S2975" s="1"/>
    </row>
    <row r="2976" spans="19:19" x14ac:dyDescent="0.25">
      <c r="S2976" s="1"/>
    </row>
    <row r="2977" spans="19:19" x14ac:dyDescent="0.25">
      <c r="S2977" s="1"/>
    </row>
    <row r="2978" spans="19:19" x14ac:dyDescent="0.25">
      <c r="S2978" s="1"/>
    </row>
    <row r="2979" spans="19:19" x14ac:dyDescent="0.25">
      <c r="S2979" s="1"/>
    </row>
    <row r="2980" spans="19:19" x14ac:dyDescent="0.25">
      <c r="S2980" s="1"/>
    </row>
    <row r="2981" spans="19:19" x14ac:dyDescent="0.25">
      <c r="S2981" s="1"/>
    </row>
    <row r="2982" spans="19:19" x14ac:dyDescent="0.25">
      <c r="S2982" s="1"/>
    </row>
    <row r="2983" spans="19:19" x14ac:dyDescent="0.25">
      <c r="S2983" s="1"/>
    </row>
    <row r="2984" spans="19:19" x14ac:dyDescent="0.25">
      <c r="S2984" s="1"/>
    </row>
    <row r="2985" spans="19:19" x14ac:dyDescent="0.25">
      <c r="S2985" s="1"/>
    </row>
    <row r="2986" spans="19:19" x14ac:dyDescent="0.25">
      <c r="S2986" s="1"/>
    </row>
    <row r="2987" spans="19:19" x14ac:dyDescent="0.25">
      <c r="S2987" s="1"/>
    </row>
    <row r="2988" spans="19:19" x14ac:dyDescent="0.25">
      <c r="S2988" s="1"/>
    </row>
    <row r="2989" spans="19:19" x14ac:dyDescent="0.25">
      <c r="S2989" s="1"/>
    </row>
    <row r="2990" spans="19:19" x14ac:dyDescent="0.25">
      <c r="S2990" s="1"/>
    </row>
    <row r="2991" spans="19:19" x14ac:dyDescent="0.25">
      <c r="S2991" s="1"/>
    </row>
    <row r="2992" spans="19:19" x14ac:dyDescent="0.25">
      <c r="S2992" s="1"/>
    </row>
    <row r="2993" spans="19:19" x14ac:dyDescent="0.25">
      <c r="S2993" s="1"/>
    </row>
    <row r="2994" spans="19:19" x14ac:dyDescent="0.25">
      <c r="S2994" s="1"/>
    </row>
    <row r="2995" spans="19:19" x14ac:dyDescent="0.25">
      <c r="S2995" s="1"/>
    </row>
    <row r="2996" spans="19:19" x14ac:dyDescent="0.25">
      <c r="S2996" s="1"/>
    </row>
    <row r="2997" spans="19:19" x14ac:dyDescent="0.25">
      <c r="S2997" s="1"/>
    </row>
    <row r="2998" spans="19:19" x14ac:dyDescent="0.25">
      <c r="S2998" s="1"/>
    </row>
    <row r="2999" spans="19:19" x14ac:dyDescent="0.25">
      <c r="S2999" s="1"/>
    </row>
    <row r="3000" spans="19:19" x14ac:dyDescent="0.25">
      <c r="S3000" s="1"/>
    </row>
    <row r="3001" spans="19:19" x14ac:dyDescent="0.25">
      <c r="S3001" s="1"/>
    </row>
    <row r="3002" spans="19:19" x14ac:dyDescent="0.25">
      <c r="S3002" s="1"/>
    </row>
    <row r="3003" spans="19:19" x14ac:dyDescent="0.25">
      <c r="S3003" s="1"/>
    </row>
    <row r="3004" spans="19:19" x14ac:dyDescent="0.25">
      <c r="S3004" s="1"/>
    </row>
    <row r="3005" spans="19:19" x14ac:dyDescent="0.25">
      <c r="S3005" s="1"/>
    </row>
    <row r="3006" spans="19:19" x14ac:dyDescent="0.25">
      <c r="S3006" s="1"/>
    </row>
    <row r="3007" spans="19:19" x14ac:dyDescent="0.25">
      <c r="S3007" s="1"/>
    </row>
    <row r="3008" spans="19:19" x14ac:dyDescent="0.25">
      <c r="S3008" s="1"/>
    </row>
    <row r="3009" spans="19:19" x14ac:dyDescent="0.25">
      <c r="S3009" s="1"/>
    </row>
    <row r="3010" spans="19:19" x14ac:dyDescent="0.25">
      <c r="S3010" s="1"/>
    </row>
    <row r="3011" spans="19:19" x14ac:dyDescent="0.25">
      <c r="S3011" s="1"/>
    </row>
    <row r="3012" spans="19:19" x14ac:dyDescent="0.25">
      <c r="S3012" s="1"/>
    </row>
    <row r="3013" spans="19:19" x14ac:dyDescent="0.25">
      <c r="S3013" s="1"/>
    </row>
    <row r="3014" spans="19:19" x14ac:dyDescent="0.25">
      <c r="S3014" s="1"/>
    </row>
    <row r="3015" spans="19:19" x14ac:dyDescent="0.25">
      <c r="S3015" s="1"/>
    </row>
    <row r="3016" spans="19:19" x14ac:dyDescent="0.25">
      <c r="S3016" s="1"/>
    </row>
    <row r="3017" spans="19:19" x14ac:dyDescent="0.25">
      <c r="S3017" s="1"/>
    </row>
    <row r="3018" spans="19:19" x14ac:dyDescent="0.25">
      <c r="S3018" s="1"/>
    </row>
    <row r="3019" spans="19:19" x14ac:dyDescent="0.25">
      <c r="S3019" s="1"/>
    </row>
    <row r="3020" spans="19:19" x14ac:dyDescent="0.25">
      <c r="S3020" s="1"/>
    </row>
    <row r="3021" spans="19:19" x14ac:dyDescent="0.25">
      <c r="S3021" s="1"/>
    </row>
    <row r="3022" spans="19:19" x14ac:dyDescent="0.25">
      <c r="S3022" s="1"/>
    </row>
    <row r="3023" spans="19:19" x14ac:dyDescent="0.25">
      <c r="S3023" s="1"/>
    </row>
    <row r="3024" spans="19:19" x14ac:dyDescent="0.25">
      <c r="S3024" s="1"/>
    </row>
    <row r="3025" spans="19:19" x14ac:dyDescent="0.25">
      <c r="S3025" s="1"/>
    </row>
    <row r="3026" spans="19:19" x14ac:dyDescent="0.25">
      <c r="S3026" s="1"/>
    </row>
    <row r="3027" spans="19:19" x14ac:dyDescent="0.25">
      <c r="S3027" s="1"/>
    </row>
    <row r="3028" spans="19:19" x14ac:dyDescent="0.25">
      <c r="S3028" s="1"/>
    </row>
    <row r="3029" spans="19:19" x14ac:dyDescent="0.25">
      <c r="S3029" s="1"/>
    </row>
    <row r="3030" spans="19:19" x14ac:dyDescent="0.25">
      <c r="S3030" s="1"/>
    </row>
    <row r="3031" spans="19:19" x14ac:dyDescent="0.25">
      <c r="S3031" s="1"/>
    </row>
    <row r="3032" spans="19:19" x14ac:dyDescent="0.25">
      <c r="S3032" s="1"/>
    </row>
    <row r="3033" spans="19:19" x14ac:dyDescent="0.25">
      <c r="S3033" s="1"/>
    </row>
    <row r="3034" spans="19:19" x14ac:dyDescent="0.25">
      <c r="S3034" s="1"/>
    </row>
    <row r="3035" spans="19:19" x14ac:dyDescent="0.25">
      <c r="S3035" s="1"/>
    </row>
    <row r="3036" spans="19:19" x14ac:dyDescent="0.25">
      <c r="S3036" s="1"/>
    </row>
    <row r="3037" spans="19:19" x14ac:dyDescent="0.25">
      <c r="S3037" s="1"/>
    </row>
    <row r="3038" spans="19:19" x14ac:dyDescent="0.25">
      <c r="S3038" s="1"/>
    </row>
    <row r="3039" spans="19:19" x14ac:dyDescent="0.25">
      <c r="S3039" s="1"/>
    </row>
    <row r="3040" spans="19:19" x14ac:dyDescent="0.25">
      <c r="S3040" s="1"/>
    </row>
    <row r="3041" spans="19:19" x14ac:dyDescent="0.25">
      <c r="S3041" s="1"/>
    </row>
    <row r="3042" spans="19:19" x14ac:dyDescent="0.25">
      <c r="S3042" s="1"/>
    </row>
    <row r="3043" spans="19:19" x14ac:dyDescent="0.25">
      <c r="S3043" s="1"/>
    </row>
    <row r="3044" spans="19:19" x14ac:dyDescent="0.25">
      <c r="S3044" s="1"/>
    </row>
    <row r="3045" spans="19:19" x14ac:dyDescent="0.25">
      <c r="S3045" s="1"/>
    </row>
    <row r="3046" spans="19:19" x14ac:dyDescent="0.25">
      <c r="S3046" s="1"/>
    </row>
    <row r="3047" spans="19:19" x14ac:dyDescent="0.25">
      <c r="S3047" s="1"/>
    </row>
    <row r="3048" spans="19:19" x14ac:dyDescent="0.25">
      <c r="S3048" s="1"/>
    </row>
    <row r="3049" spans="19:19" x14ac:dyDescent="0.25">
      <c r="S3049" s="1"/>
    </row>
    <row r="3050" spans="19:19" x14ac:dyDescent="0.25">
      <c r="S3050" s="1"/>
    </row>
    <row r="3051" spans="19:19" x14ac:dyDescent="0.25">
      <c r="S3051" s="1"/>
    </row>
    <row r="3052" spans="19:19" x14ac:dyDescent="0.25">
      <c r="S3052" s="1"/>
    </row>
    <row r="3053" spans="19:19" x14ac:dyDescent="0.25">
      <c r="S3053" s="1"/>
    </row>
    <row r="3054" spans="19:19" x14ac:dyDescent="0.25">
      <c r="S3054" s="1"/>
    </row>
    <row r="3055" spans="19:19" x14ac:dyDescent="0.25">
      <c r="S3055" s="1"/>
    </row>
    <row r="3056" spans="19:19" x14ac:dyDescent="0.25">
      <c r="S3056" s="1"/>
    </row>
    <row r="3057" spans="19:19" x14ac:dyDescent="0.25">
      <c r="S3057" s="1"/>
    </row>
    <row r="3058" spans="19:19" x14ac:dyDescent="0.25">
      <c r="S3058" s="1"/>
    </row>
    <row r="3059" spans="19:19" x14ac:dyDescent="0.25">
      <c r="S3059" s="1"/>
    </row>
    <row r="3060" spans="19:19" x14ac:dyDescent="0.25">
      <c r="S3060" s="1"/>
    </row>
    <row r="3061" spans="19:19" x14ac:dyDescent="0.25">
      <c r="S3061" s="1"/>
    </row>
    <row r="3062" spans="19:19" x14ac:dyDescent="0.25">
      <c r="S3062" s="1"/>
    </row>
    <row r="3063" spans="19:19" x14ac:dyDescent="0.25">
      <c r="S3063" s="1"/>
    </row>
    <row r="3064" spans="19:19" x14ac:dyDescent="0.25">
      <c r="S3064" s="1"/>
    </row>
    <row r="3065" spans="19:19" x14ac:dyDescent="0.25">
      <c r="S3065" s="1"/>
    </row>
    <row r="3066" spans="19:19" x14ac:dyDescent="0.25">
      <c r="S3066" s="1"/>
    </row>
    <row r="3067" spans="19:19" x14ac:dyDescent="0.25">
      <c r="S3067" s="1"/>
    </row>
    <row r="3068" spans="19:19" x14ac:dyDescent="0.25">
      <c r="S3068" s="1"/>
    </row>
    <row r="3069" spans="19:19" x14ac:dyDescent="0.25">
      <c r="S3069" s="1"/>
    </row>
    <row r="3070" spans="19:19" x14ac:dyDescent="0.25">
      <c r="S3070" s="1"/>
    </row>
    <row r="3071" spans="19:19" x14ac:dyDescent="0.25">
      <c r="S3071" s="1"/>
    </row>
    <row r="3072" spans="19:19" x14ac:dyDescent="0.25">
      <c r="S3072" s="1"/>
    </row>
    <row r="3073" spans="19:19" x14ac:dyDescent="0.25">
      <c r="S3073" s="1"/>
    </row>
    <row r="3074" spans="19:19" x14ac:dyDescent="0.25">
      <c r="S3074" s="1"/>
    </row>
    <row r="3075" spans="19:19" x14ac:dyDescent="0.25">
      <c r="S3075" s="1"/>
    </row>
    <row r="3076" spans="19:19" x14ac:dyDescent="0.25">
      <c r="S3076" s="1"/>
    </row>
    <row r="3077" spans="19:19" x14ac:dyDescent="0.25">
      <c r="S3077" s="1"/>
    </row>
    <row r="3078" spans="19:19" x14ac:dyDescent="0.25">
      <c r="S3078" s="1"/>
    </row>
    <row r="3079" spans="19:19" x14ac:dyDescent="0.25">
      <c r="S3079" s="1"/>
    </row>
    <row r="3080" spans="19:19" x14ac:dyDescent="0.25">
      <c r="S3080" s="1"/>
    </row>
    <row r="3081" spans="19:19" x14ac:dyDescent="0.25">
      <c r="S3081" s="1"/>
    </row>
    <row r="3082" spans="19:19" x14ac:dyDescent="0.25">
      <c r="S3082" s="1"/>
    </row>
    <row r="3083" spans="19:19" x14ac:dyDescent="0.25">
      <c r="S3083" s="1"/>
    </row>
    <row r="3084" spans="19:19" x14ac:dyDescent="0.25">
      <c r="S3084" s="1"/>
    </row>
    <row r="3085" spans="19:19" x14ac:dyDescent="0.25">
      <c r="S3085" s="1"/>
    </row>
    <row r="3086" spans="19:19" x14ac:dyDescent="0.25">
      <c r="S3086" s="1"/>
    </row>
    <row r="3087" spans="19:19" x14ac:dyDescent="0.25">
      <c r="S3087" s="1"/>
    </row>
    <row r="3088" spans="19:19" x14ac:dyDescent="0.25">
      <c r="S3088" s="1"/>
    </row>
    <row r="3089" spans="19:19" x14ac:dyDescent="0.25">
      <c r="S3089" s="1"/>
    </row>
    <row r="3090" spans="19:19" x14ac:dyDescent="0.25">
      <c r="S3090" s="1"/>
    </row>
    <row r="3091" spans="19:19" x14ac:dyDescent="0.25">
      <c r="S3091" s="1"/>
    </row>
    <row r="3092" spans="19:19" x14ac:dyDescent="0.25">
      <c r="S3092" s="1"/>
    </row>
    <row r="3093" spans="19:19" x14ac:dyDescent="0.25">
      <c r="S3093" s="1"/>
    </row>
    <row r="3094" spans="19:19" x14ac:dyDescent="0.25">
      <c r="S3094" s="1"/>
    </row>
    <row r="3095" spans="19:19" x14ac:dyDescent="0.25">
      <c r="S3095" s="1"/>
    </row>
    <row r="3096" spans="19:19" x14ac:dyDescent="0.25">
      <c r="S3096" s="1"/>
    </row>
    <row r="3097" spans="19:19" x14ac:dyDescent="0.25">
      <c r="S3097" s="1"/>
    </row>
    <row r="3098" spans="19:19" x14ac:dyDescent="0.25">
      <c r="S3098" s="1"/>
    </row>
    <row r="3099" spans="19:19" x14ac:dyDescent="0.25">
      <c r="S3099" s="1"/>
    </row>
    <row r="3100" spans="19:19" x14ac:dyDescent="0.25">
      <c r="S3100" s="1"/>
    </row>
    <row r="3101" spans="19:19" x14ac:dyDescent="0.25">
      <c r="S3101" s="1"/>
    </row>
    <row r="3102" spans="19:19" x14ac:dyDescent="0.25">
      <c r="S3102" s="1"/>
    </row>
    <row r="3103" spans="19:19" x14ac:dyDescent="0.25">
      <c r="S3103" s="1"/>
    </row>
    <row r="3104" spans="19:19" x14ac:dyDescent="0.25">
      <c r="S3104" s="1"/>
    </row>
    <row r="3105" spans="19:19" x14ac:dyDescent="0.25">
      <c r="S3105" s="1"/>
    </row>
    <row r="3106" spans="19:19" x14ac:dyDescent="0.25">
      <c r="S3106" s="1"/>
    </row>
    <row r="3107" spans="19:19" x14ac:dyDescent="0.25">
      <c r="S3107" s="1"/>
    </row>
    <row r="3108" spans="19:19" x14ac:dyDescent="0.25">
      <c r="S3108" s="1"/>
    </row>
    <row r="3109" spans="19:19" x14ac:dyDescent="0.25">
      <c r="S3109" s="1"/>
    </row>
    <row r="3110" spans="19:19" x14ac:dyDescent="0.25">
      <c r="S3110" s="1"/>
    </row>
    <row r="3111" spans="19:19" x14ac:dyDescent="0.25">
      <c r="S3111" s="1"/>
    </row>
    <row r="3112" spans="19:19" x14ac:dyDescent="0.25">
      <c r="S3112" s="1"/>
    </row>
    <row r="3113" spans="19:19" x14ac:dyDescent="0.25">
      <c r="S3113" s="1"/>
    </row>
    <row r="3114" spans="19:19" x14ac:dyDescent="0.25">
      <c r="S3114" s="1"/>
    </row>
    <row r="3115" spans="19:19" x14ac:dyDescent="0.25">
      <c r="S3115" s="1"/>
    </row>
    <row r="3116" spans="19:19" x14ac:dyDescent="0.25">
      <c r="S3116" s="1"/>
    </row>
    <row r="3117" spans="19:19" x14ac:dyDescent="0.25">
      <c r="S3117" s="1"/>
    </row>
    <row r="3118" spans="19:19" x14ac:dyDescent="0.25">
      <c r="S3118" s="1"/>
    </row>
    <row r="3119" spans="19:19" x14ac:dyDescent="0.25">
      <c r="S3119" s="1"/>
    </row>
    <row r="3120" spans="19:19" x14ac:dyDescent="0.25">
      <c r="S3120" s="1"/>
    </row>
    <row r="3121" spans="19:19" x14ac:dyDescent="0.25">
      <c r="S3121" s="1"/>
    </row>
    <row r="3122" spans="19:19" x14ac:dyDescent="0.25">
      <c r="S3122" s="1"/>
    </row>
    <row r="3123" spans="19:19" x14ac:dyDescent="0.25">
      <c r="S3123" s="1"/>
    </row>
    <row r="3124" spans="19:19" x14ac:dyDescent="0.25">
      <c r="S3124" s="1"/>
    </row>
    <row r="3125" spans="19:19" x14ac:dyDescent="0.25">
      <c r="S3125" s="1"/>
    </row>
    <row r="3126" spans="19:19" x14ac:dyDescent="0.25">
      <c r="S3126" s="1"/>
    </row>
    <row r="3127" spans="19:19" x14ac:dyDescent="0.25">
      <c r="S3127" s="1"/>
    </row>
    <row r="3128" spans="19:19" x14ac:dyDescent="0.25">
      <c r="S3128" s="1"/>
    </row>
    <row r="3129" spans="19:19" x14ac:dyDescent="0.25">
      <c r="S3129" s="1"/>
    </row>
    <row r="3130" spans="19:19" x14ac:dyDescent="0.25">
      <c r="S3130" s="1"/>
    </row>
    <row r="3131" spans="19:19" x14ac:dyDescent="0.25">
      <c r="S3131" s="1"/>
    </row>
    <row r="3132" spans="19:19" x14ac:dyDescent="0.25">
      <c r="S3132" s="1"/>
    </row>
    <row r="3133" spans="19:19" x14ac:dyDescent="0.25">
      <c r="S3133" s="1"/>
    </row>
    <row r="3134" spans="19:19" x14ac:dyDescent="0.25">
      <c r="S3134" s="1"/>
    </row>
    <row r="3135" spans="19:19" x14ac:dyDescent="0.25">
      <c r="S3135" s="1"/>
    </row>
    <row r="3136" spans="19:19" x14ac:dyDescent="0.25">
      <c r="S3136" s="1"/>
    </row>
    <row r="3137" spans="19:19" x14ac:dyDescent="0.25">
      <c r="S3137" s="1"/>
    </row>
    <row r="3138" spans="19:19" x14ac:dyDescent="0.25">
      <c r="S3138" s="1"/>
    </row>
    <row r="3139" spans="19:19" x14ac:dyDescent="0.25">
      <c r="S3139" s="1"/>
    </row>
    <row r="3140" spans="19:19" x14ac:dyDescent="0.25">
      <c r="S3140" s="1"/>
    </row>
    <row r="3141" spans="19:19" x14ac:dyDescent="0.25">
      <c r="S3141" s="1"/>
    </row>
    <row r="3142" spans="19:19" x14ac:dyDescent="0.25">
      <c r="S3142" s="1"/>
    </row>
    <row r="3143" spans="19:19" x14ac:dyDescent="0.25">
      <c r="S3143" s="1"/>
    </row>
    <row r="3144" spans="19:19" x14ac:dyDescent="0.25">
      <c r="S3144" s="1"/>
    </row>
    <row r="3145" spans="19:19" x14ac:dyDescent="0.25">
      <c r="S3145" s="1"/>
    </row>
    <row r="3146" spans="19:19" x14ac:dyDescent="0.25">
      <c r="S3146" s="1"/>
    </row>
    <row r="3147" spans="19:19" x14ac:dyDescent="0.25">
      <c r="S3147" s="1"/>
    </row>
    <row r="3148" spans="19:19" x14ac:dyDescent="0.25">
      <c r="S3148" s="1"/>
    </row>
    <row r="3149" spans="19:19" x14ac:dyDescent="0.25">
      <c r="S3149" s="1"/>
    </row>
    <row r="3150" spans="19:19" x14ac:dyDescent="0.25">
      <c r="S3150" s="1"/>
    </row>
    <row r="3151" spans="19:19" x14ac:dyDescent="0.25">
      <c r="S3151" s="1"/>
    </row>
    <row r="3152" spans="19:19" x14ac:dyDescent="0.25">
      <c r="S3152" s="1"/>
    </row>
    <row r="3153" spans="19:19" x14ac:dyDescent="0.25">
      <c r="S3153" s="1"/>
    </row>
    <row r="3154" spans="19:19" x14ac:dyDescent="0.25">
      <c r="S3154" s="1"/>
    </row>
    <row r="3155" spans="19:19" x14ac:dyDescent="0.25">
      <c r="S3155" s="1"/>
    </row>
    <row r="3156" spans="19:19" x14ac:dyDescent="0.25">
      <c r="S3156" s="1"/>
    </row>
    <row r="3157" spans="19:19" x14ac:dyDescent="0.25">
      <c r="S3157" s="1"/>
    </row>
    <row r="3158" spans="19:19" x14ac:dyDescent="0.25">
      <c r="S3158" s="1"/>
    </row>
    <row r="3159" spans="19:19" x14ac:dyDescent="0.25">
      <c r="S3159" s="1"/>
    </row>
    <row r="3160" spans="19:19" x14ac:dyDescent="0.25">
      <c r="S3160" s="1"/>
    </row>
    <row r="3161" spans="19:19" x14ac:dyDescent="0.25">
      <c r="S3161" s="1"/>
    </row>
    <row r="3162" spans="19:19" x14ac:dyDescent="0.25">
      <c r="S3162" s="1"/>
    </row>
    <row r="3163" spans="19:19" x14ac:dyDescent="0.25">
      <c r="S3163" s="1"/>
    </row>
    <row r="3164" spans="19:19" x14ac:dyDescent="0.25">
      <c r="S3164" s="1"/>
    </row>
    <row r="3165" spans="19:19" x14ac:dyDescent="0.25">
      <c r="S3165" s="1"/>
    </row>
    <row r="3166" spans="19:19" x14ac:dyDescent="0.25">
      <c r="S3166" s="1"/>
    </row>
    <row r="3167" spans="19:19" x14ac:dyDescent="0.25">
      <c r="S3167" s="1"/>
    </row>
    <row r="3168" spans="19:19" x14ac:dyDescent="0.25">
      <c r="S3168" s="1"/>
    </row>
    <row r="3169" spans="19:19" x14ac:dyDescent="0.25">
      <c r="S3169" s="1"/>
    </row>
    <row r="3170" spans="19:19" x14ac:dyDescent="0.25">
      <c r="S3170" s="1"/>
    </row>
    <row r="3171" spans="19:19" x14ac:dyDescent="0.25">
      <c r="S3171" s="1"/>
    </row>
    <row r="3172" spans="19:19" x14ac:dyDescent="0.25">
      <c r="S3172" s="1"/>
    </row>
    <row r="3173" spans="19:19" x14ac:dyDescent="0.25">
      <c r="S3173" s="1"/>
    </row>
    <row r="3174" spans="19:19" x14ac:dyDescent="0.25">
      <c r="S3174" s="1"/>
    </row>
    <row r="3175" spans="19:19" x14ac:dyDescent="0.25">
      <c r="S3175" s="1"/>
    </row>
    <row r="3176" spans="19:19" x14ac:dyDescent="0.25">
      <c r="S3176" s="1"/>
    </row>
    <row r="3177" spans="19:19" x14ac:dyDescent="0.25">
      <c r="S3177" s="1"/>
    </row>
    <row r="3178" spans="19:19" x14ac:dyDescent="0.25">
      <c r="S3178" s="1"/>
    </row>
    <row r="3179" spans="19:19" x14ac:dyDescent="0.25">
      <c r="S3179" s="1"/>
    </row>
    <row r="3180" spans="19:19" x14ac:dyDescent="0.25">
      <c r="S3180" s="1"/>
    </row>
    <row r="3181" spans="19:19" x14ac:dyDescent="0.25">
      <c r="S3181" s="1"/>
    </row>
    <row r="3182" spans="19:19" x14ac:dyDescent="0.25">
      <c r="S3182" s="1"/>
    </row>
    <row r="3183" spans="19:19" x14ac:dyDescent="0.25">
      <c r="S3183" s="1"/>
    </row>
    <row r="3184" spans="19:19" x14ac:dyDescent="0.25">
      <c r="S3184" s="1"/>
    </row>
    <row r="3185" spans="19:19" x14ac:dyDescent="0.25">
      <c r="S3185" s="1"/>
    </row>
    <row r="3186" spans="19:19" x14ac:dyDescent="0.25">
      <c r="S3186" s="1"/>
    </row>
    <row r="3187" spans="19:19" x14ac:dyDescent="0.25">
      <c r="S3187" s="1"/>
    </row>
    <row r="3188" spans="19:19" x14ac:dyDescent="0.25">
      <c r="S3188" s="1"/>
    </row>
    <row r="3189" spans="19:19" x14ac:dyDescent="0.25">
      <c r="S3189" s="1"/>
    </row>
    <row r="3190" spans="19:19" x14ac:dyDescent="0.25">
      <c r="S3190" s="1"/>
    </row>
    <row r="3191" spans="19:19" x14ac:dyDescent="0.25">
      <c r="S3191" s="1"/>
    </row>
    <row r="3192" spans="19:19" x14ac:dyDescent="0.25">
      <c r="S3192" s="1"/>
    </row>
    <row r="3193" spans="19:19" x14ac:dyDescent="0.25">
      <c r="S3193" s="1"/>
    </row>
    <row r="3194" spans="19:19" x14ac:dyDescent="0.25">
      <c r="S3194" s="1"/>
    </row>
    <row r="3195" spans="19:19" x14ac:dyDescent="0.25">
      <c r="S3195" s="1"/>
    </row>
    <row r="3196" spans="19:19" x14ac:dyDescent="0.25">
      <c r="S3196" s="1"/>
    </row>
    <row r="3197" spans="19:19" x14ac:dyDescent="0.25">
      <c r="S3197" s="1"/>
    </row>
    <row r="3198" spans="19:19" x14ac:dyDescent="0.25">
      <c r="S3198" s="1"/>
    </row>
    <row r="3199" spans="19:19" x14ac:dyDescent="0.25">
      <c r="S3199" s="1"/>
    </row>
    <row r="3200" spans="19:19" x14ac:dyDescent="0.25">
      <c r="S3200" s="1"/>
    </row>
    <row r="3201" spans="19:19" x14ac:dyDescent="0.25">
      <c r="S3201" s="1"/>
    </row>
    <row r="3202" spans="19:19" x14ac:dyDescent="0.25">
      <c r="S3202" s="1"/>
    </row>
    <row r="3203" spans="19:19" x14ac:dyDescent="0.25">
      <c r="S3203" s="1"/>
    </row>
    <row r="3204" spans="19:19" x14ac:dyDescent="0.25">
      <c r="S3204" s="1"/>
    </row>
    <row r="3205" spans="19:19" x14ac:dyDescent="0.25">
      <c r="S3205" s="1"/>
    </row>
    <row r="3206" spans="19:19" x14ac:dyDescent="0.25">
      <c r="S3206" s="1"/>
    </row>
    <row r="3207" spans="19:19" x14ac:dyDescent="0.25">
      <c r="S3207" s="1"/>
    </row>
    <row r="3208" spans="19:19" x14ac:dyDescent="0.25">
      <c r="S3208" s="1"/>
    </row>
    <row r="3209" spans="19:19" x14ac:dyDescent="0.25">
      <c r="S3209" s="1"/>
    </row>
    <row r="3210" spans="19:19" x14ac:dyDescent="0.25">
      <c r="S3210" s="1"/>
    </row>
    <row r="3211" spans="19:19" x14ac:dyDescent="0.25">
      <c r="S3211" s="1"/>
    </row>
    <row r="3212" spans="19:19" x14ac:dyDescent="0.25">
      <c r="S3212" s="1"/>
    </row>
    <row r="3213" spans="19:19" x14ac:dyDescent="0.25">
      <c r="S3213" s="1"/>
    </row>
    <row r="3214" spans="19:19" x14ac:dyDescent="0.25">
      <c r="S3214" s="1"/>
    </row>
    <row r="3215" spans="19:19" x14ac:dyDescent="0.25">
      <c r="S3215" s="1"/>
    </row>
    <row r="3216" spans="19:19" x14ac:dyDescent="0.25">
      <c r="S3216" s="1"/>
    </row>
    <row r="3217" spans="19:19" x14ac:dyDescent="0.25">
      <c r="S3217" s="1"/>
    </row>
    <row r="3218" spans="19:19" x14ac:dyDescent="0.25">
      <c r="S3218" s="1"/>
    </row>
    <row r="3219" spans="19:19" x14ac:dyDescent="0.25">
      <c r="S3219" s="1"/>
    </row>
    <row r="3220" spans="19:19" x14ac:dyDescent="0.25">
      <c r="S3220" s="1"/>
    </row>
    <row r="3221" spans="19:19" x14ac:dyDescent="0.25">
      <c r="S3221" s="1"/>
    </row>
    <row r="3222" spans="19:19" x14ac:dyDescent="0.25">
      <c r="S3222" s="1"/>
    </row>
    <row r="3223" spans="19:19" x14ac:dyDescent="0.25">
      <c r="S3223" s="1"/>
    </row>
    <row r="3224" spans="19:19" x14ac:dyDescent="0.25">
      <c r="S3224" s="1"/>
    </row>
    <row r="3225" spans="19:19" x14ac:dyDescent="0.25">
      <c r="S3225" s="1"/>
    </row>
    <row r="3226" spans="19:19" x14ac:dyDescent="0.25">
      <c r="S3226" s="1"/>
    </row>
    <row r="3227" spans="19:19" x14ac:dyDescent="0.25">
      <c r="S3227" s="1"/>
    </row>
    <row r="3228" spans="19:19" x14ac:dyDescent="0.25">
      <c r="S3228" s="1"/>
    </row>
    <row r="3229" spans="19:19" x14ac:dyDescent="0.25">
      <c r="S3229" s="1"/>
    </row>
    <row r="3230" spans="19:19" x14ac:dyDescent="0.25">
      <c r="S3230" s="1"/>
    </row>
    <row r="3231" spans="19:19" x14ac:dyDescent="0.25">
      <c r="S3231" s="1"/>
    </row>
    <row r="3232" spans="19:19" x14ac:dyDescent="0.25">
      <c r="S3232" s="1"/>
    </row>
    <row r="3233" spans="19:19" x14ac:dyDescent="0.25">
      <c r="S3233" s="1"/>
    </row>
    <row r="3234" spans="19:19" x14ac:dyDescent="0.25">
      <c r="S3234" s="1"/>
    </row>
    <row r="3235" spans="19:19" x14ac:dyDescent="0.25">
      <c r="S3235" s="1"/>
    </row>
    <row r="3236" spans="19:19" x14ac:dyDescent="0.25">
      <c r="S3236" s="1"/>
    </row>
    <row r="3237" spans="19:19" x14ac:dyDescent="0.25">
      <c r="S3237" s="1"/>
    </row>
    <row r="3238" spans="19:19" x14ac:dyDescent="0.25">
      <c r="S3238" s="1"/>
    </row>
    <row r="3239" spans="19:19" x14ac:dyDescent="0.25">
      <c r="S3239" s="1"/>
    </row>
    <row r="3240" spans="19:19" x14ac:dyDescent="0.25">
      <c r="S3240" s="1"/>
    </row>
    <row r="3241" spans="19:19" x14ac:dyDescent="0.25">
      <c r="S3241" s="1"/>
    </row>
    <row r="3242" spans="19:19" x14ac:dyDescent="0.25">
      <c r="S3242" s="1"/>
    </row>
    <row r="3243" spans="19:19" x14ac:dyDescent="0.25">
      <c r="S3243" s="1"/>
    </row>
    <row r="3244" spans="19:19" x14ac:dyDescent="0.25">
      <c r="S3244" s="1"/>
    </row>
    <row r="3245" spans="19:19" x14ac:dyDescent="0.25">
      <c r="S3245" s="1"/>
    </row>
    <row r="3246" spans="19:19" x14ac:dyDescent="0.25">
      <c r="S3246" s="1"/>
    </row>
    <row r="3247" spans="19:19" x14ac:dyDescent="0.25">
      <c r="S3247" s="1"/>
    </row>
    <row r="3248" spans="19:19" x14ac:dyDescent="0.25">
      <c r="S3248" s="1"/>
    </row>
    <row r="3249" spans="19:19" x14ac:dyDescent="0.25">
      <c r="S3249" s="1"/>
    </row>
    <row r="3250" spans="19:19" x14ac:dyDescent="0.25">
      <c r="S3250" s="1"/>
    </row>
    <row r="3251" spans="19:19" x14ac:dyDescent="0.25">
      <c r="S3251" s="1"/>
    </row>
    <row r="3252" spans="19:19" x14ac:dyDescent="0.25">
      <c r="S3252" s="1"/>
    </row>
    <row r="3253" spans="19:19" x14ac:dyDescent="0.25">
      <c r="S3253" s="1"/>
    </row>
    <row r="3254" spans="19:19" x14ac:dyDescent="0.25">
      <c r="S3254" s="1"/>
    </row>
    <row r="3255" spans="19:19" x14ac:dyDescent="0.25">
      <c r="S3255" s="1"/>
    </row>
    <row r="3256" spans="19:19" x14ac:dyDescent="0.25">
      <c r="S3256" s="1"/>
    </row>
    <row r="3257" spans="19:19" x14ac:dyDescent="0.25">
      <c r="S3257" s="1"/>
    </row>
    <row r="3258" spans="19:19" x14ac:dyDescent="0.25">
      <c r="S3258" s="1"/>
    </row>
    <row r="3259" spans="19:19" x14ac:dyDescent="0.25">
      <c r="S3259" s="1"/>
    </row>
    <row r="3260" spans="19:19" x14ac:dyDescent="0.25">
      <c r="S3260" s="1"/>
    </row>
    <row r="3261" spans="19:19" x14ac:dyDescent="0.25">
      <c r="S3261" s="1"/>
    </row>
    <row r="3262" spans="19:19" x14ac:dyDescent="0.25">
      <c r="S3262" s="1"/>
    </row>
    <row r="3263" spans="19:19" x14ac:dyDescent="0.25">
      <c r="S3263" s="1"/>
    </row>
    <row r="3264" spans="19:19" x14ac:dyDescent="0.25">
      <c r="S3264" s="1"/>
    </row>
    <row r="3265" spans="19:19" x14ac:dyDescent="0.25">
      <c r="S3265" s="1"/>
    </row>
    <row r="3266" spans="19:19" x14ac:dyDescent="0.25">
      <c r="S3266" s="1"/>
    </row>
    <row r="3267" spans="19:19" x14ac:dyDescent="0.25">
      <c r="S3267" s="1"/>
    </row>
    <row r="3268" spans="19:19" x14ac:dyDescent="0.25">
      <c r="S3268" s="1"/>
    </row>
    <row r="3269" spans="19:19" x14ac:dyDescent="0.25">
      <c r="S3269" s="1"/>
    </row>
    <row r="3270" spans="19:19" x14ac:dyDescent="0.25">
      <c r="S3270" s="1"/>
    </row>
    <row r="3271" spans="19:19" x14ac:dyDescent="0.25">
      <c r="S3271" s="1"/>
    </row>
    <row r="3272" spans="19:19" x14ac:dyDescent="0.25">
      <c r="S3272" s="1"/>
    </row>
    <row r="3273" spans="19:19" x14ac:dyDescent="0.25">
      <c r="S3273" s="1"/>
    </row>
    <row r="3274" spans="19:19" x14ac:dyDescent="0.25">
      <c r="S3274" s="1"/>
    </row>
    <row r="3275" spans="19:19" x14ac:dyDescent="0.25">
      <c r="S3275" s="1"/>
    </row>
    <row r="3276" spans="19:19" x14ac:dyDescent="0.25">
      <c r="S3276" s="1"/>
    </row>
    <row r="3277" spans="19:19" x14ac:dyDescent="0.25">
      <c r="S3277" s="1"/>
    </row>
    <row r="3278" spans="19:19" x14ac:dyDescent="0.25">
      <c r="S3278" s="1"/>
    </row>
    <row r="3279" spans="19:19" x14ac:dyDescent="0.25">
      <c r="S3279" s="1"/>
    </row>
    <row r="3280" spans="19:19" x14ac:dyDescent="0.25">
      <c r="S3280" s="1"/>
    </row>
    <row r="3281" spans="19:19" x14ac:dyDescent="0.25">
      <c r="S3281" s="1"/>
    </row>
    <row r="3282" spans="19:19" x14ac:dyDescent="0.25">
      <c r="S3282" s="1"/>
    </row>
    <row r="3283" spans="19:19" x14ac:dyDescent="0.25">
      <c r="S3283" s="1"/>
    </row>
    <row r="3284" spans="19:19" x14ac:dyDescent="0.25">
      <c r="S3284" s="1"/>
    </row>
    <row r="3285" spans="19:19" x14ac:dyDescent="0.25">
      <c r="S3285" s="1"/>
    </row>
    <row r="3286" spans="19:19" x14ac:dyDescent="0.25">
      <c r="S3286" s="1"/>
    </row>
    <row r="3287" spans="19:19" x14ac:dyDescent="0.25">
      <c r="S3287" s="1"/>
    </row>
    <row r="3288" spans="19:19" x14ac:dyDescent="0.25">
      <c r="S3288" s="1"/>
    </row>
    <row r="3289" spans="19:19" x14ac:dyDescent="0.25">
      <c r="S3289" s="1"/>
    </row>
    <row r="3290" spans="19:19" x14ac:dyDescent="0.25">
      <c r="S3290" s="1"/>
    </row>
    <row r="3291" spans="19:19" x14ac:dyDescent="0.25">
      <c r="S3291" s="1"/>
    </row>
    <row r="3292" spans="19:19" x14ac:dyDescent="0.25">
      <c r="S3292" s="1"/>
    </row>
    <row r="3293" spans="19:19" x14ac:dyDescent="0.25">
      <c r="S3293" s="1"/>
    </row>
    <row r="3294" spans="19:19" x14ac:dyDescent="0.25">
      <c r="S3294" s="1"/>
    </row>
    <row r="3295" spans="19:19" x14ac:dyDescent="0.25">
      <c r="S3295" s="1"/>
    </row>
    <row r="3296" spans="19:19" x14ac:dyDescent="0.25">
      <c r="S3296" s="1"/>
    </row>
    <row r="3297" spans="19:19" x14ac:dyDescent="0.25">
      <c r="S3297" s="1"/>
    </row>
    <row r="3298" spans="19:19" x14ac:dyDescent="0.25">
      <c r="S3298" s="1"/>
    </row>
    <row r="3299" spans="19:19" x14ac:dyDescent="0.25">
      <c r="S3299" s="1"/>
    </row>
    <row r="3300" spans="19:19" x14ac:dyDescent="0.25">
      <c r="S3300" s="1"/>
    </row>
    <row r="3301" spans="19:19" x14ac:dyDescent="0.25">
      <c r="S3301" s="1"/>
    </row>
    <row r="3302" spans="19:19" x14ac:dyDescent="0.25">
      <c r="S3302" s="1"/>
    </row>
    <row r="3303" spans="19:19" x14ac:dyDescent="0.25">
      <c r="S3303" s="1"/>
    </row>
    <row r="3304" spans="19:19" x14ac:dyDescent="0.25">
      <c r="S3304" s="1"/>
    </row>
    <row r="3305" spans="19:19" x14ac:dyDescent="0.25">
      <c r="S3305" s="1"/>
    </row>
    <row r="3306" spans="19:19" x14ac:dyDescent="0.25">
      <c r="S3306" s="1"/>
    </row>
    <row r="3307" spans="19:19" x14ac:dyDescent="0.25">
      <c r="S3307" s="1"/>
    </row>
    <row r="3308" spans="19:19" x14ac:dyDescent="0.25">
      <c r="S3308" s="1"/>
    </row>
    <row r="3309" spans="19:19" x14ac:dyDescent="0.25">
      <c r="S3309" s="1"/>
    </row>
    <row r="3310" spans="19:19" x14ac:dyDescent="0.25">
      <c r="S3310" s="1"/>
    </row>
    <row r="3311" spans="19:19" x14ac:dyDescent="0.25">
      <c r="S3311" s="1"/>
    </row>
    <row r="3312" spans="19:19" x14ac:dyDescent="0.25">
      <c r="S3312" s="1"/>
    </row>
    <row r="3313" spans="19:19" x14ac:dyDescent="0.25">
      <c r="S3313" s="1"/>
    </row>
    <row r="3314" spans="19:19" x14ac:dyDescent="0.25">
      <c r="S3314" s="1"/>
    </row>
    <row r="3315" spans="19:19" x14ac:dyDescent="0.25">
      <c r="S3315" s="1"/>
    </row>
    <row r="3316" spans="19:19" x14ac:dyDescent="0.25">
      <c r="S3316" s="1"/>
    </row>
    <row r="3317" spans="19:19" x14ac:dyDescent="0.25">
      <c r="S3317" s="1"/>
    </row>
    <row r="3318" spans="19:19" x14ac:dyDescent="0.25">
      <c r="S3318" s="1"/>
    </row>
    <row r="3319" spans="19:19" x14ac:dyDescent="0.25">
      <c r="S3319" s="1"/>
    </row>
    <row r="3320" spans="19:19" x14ac:dyDescent="0.25">
      <c r="S3320" s="1"/>
    </row>
    <row r="3321" spans="19:19" x14ac:dyDescent="0.25">
      <c r="S3321" s="1"/>
    </row>
    <row r="3322" spans="19:19" x14ac:dyDescent="0.25">
      <c r="S3322" s="1"/>
    </row>
    <row r="3323" spans="19:19" x14ac:dyDescent="0.25">
      <c r="S3323" s="1"/>
    </row>
    <row r="3324" spans="19:19" x14ac:dyDescent="0.25">
      <c r="S3324" s="1"/>
    </row>
    <row r="3325" spans="19:19" x14ac:dyDescent="0.25">
      <c r="S3325" s="1"/>
    </row>
    <row r="3326" spans="19:19" x14ac:dyDescent="0.25">
      <c r="S3326" s="1"/>
    </row>
    <row r="3327" spans="19:19" x14ac:dyDescent="0.25">
      <c r="S3327" s="1"/>
    </row>
    <row r="3328" spans="19:19" x14ac:dyDescent="0.25">
      <c r="S3328" s="1"/>
    </row>
    <row r="3329" spans="19:19" x14ac:dyDescent="0.25">
      <c r="S3329" s="1"/>
    </row>
    <row r="3330" spans="19:19" x14ac:dyDescent="0.25">
      <c r="S3330" s="1"/>
    </row>
    <row r="3331" spans="19:19" x14ac:dyDescent="0.25">
      <c r="S3331" s="1"/>
    </row>
    <row r="3332" spans="19:19" x14ac:dyDescent="0.25">
      <c r="S3332" s="1"/>
    </row>
    <row r="3333" spans="19:19" x14ac:dyDescent="0.25">
      <c r="S3333" s="1"/>
    </row>
    <row r="3334" spans="19:19" x14ac:dyDescent="0.25">
      <c r="S3334" s="1"/>
    </row>
    <row r="3335" spans="19:19" x14ac:dyDescent="0.25">
      <c r="S3335" s="1"/>
    </row>
    <row r="3336" spans="19:19" x14ac:dyDescent="0.25">
      <c r="S3336" s="1"/>
    </row>
    <row r="3337" spans="19:19" x14ac:dyDescent="0.25">
      <c r="S3337" s="1"/>
    </row>
    <row r="3338" spans="19:19" x14ac:dyDescent="0.25">
      <c r="S3338" s="1"/>
    </row>
    <row r="3339" spans="19:19" x14ac:dyDescent="0.25">
      <c r="S3339" s="1"/>
    </row>
    <row r="3340" spans="19:19" x14ac:dyDescent="0.25">
      <c r="S3340" s="1"/>
    </row>
    <row r="3341" spans="19:19" x14ac:dyDescent="0.25">
      <c r="S3341" s="1"/>
    </row>
    <row r="3342" spans="19:19" x14ac:dyDescent="0.25">
      <c r="S3342" s="1"/>
    </row>
    <row r="3343" spans="19:19" x14ac:dyDescent="0.25">
      <c r="S3343" s="1"/>
    </row>
    <row r="3344" spans="19:19" x14ac:dyDescent="0.25">
      <c r="S3344" s="1"/>
    </row>
    <row r="3345" spans="19:19" x14ac:dyDescent="0.25">
      <c r="S3345" s="1"/>
    </row>
    <row r="3346" spans="19:19" x14ac:dyDescent="0.25">
      <c r="S3346" s="1"/>
    </row>
    <row r="3347" spans="19:19" x14ac:dyDescent="0.25">
      <c r="S3347" s="1"/>
    </row>
    <row r="3348" spans="19:19" x14ac:dyDescent="0.25">
      <c r="S3348" s="1"/>
    </row>
    <row r="3349" spans="19:19" x14ac:dyDescent="0.25">
      <c r="S3349" s="1"/>
    </row>
    <row r="3350" spans="19:19" x14ac:dyDescent="0.25">
      <c r="S3350" s="1"/>
    </row>
    <row r="3351" spans="19:19" x14ac:dyDescent="0.25">
      <c r="S3351" s="1"/>
    </row>
    <row r="3352" spans="19:19" x14ac:dyDescent="0.25">
      <c r="S3352" s="1"/>
    </row>
    <row r="3353" spans="19:19" x14ac:dyDescent="0.25">
      <c r="S3353" s="1"/>
    </row>
    <row r="3354" spans="19:19" x14ac:dyDescent="0.25">
      <c r="S3354" s="1"/>
    </row>
    <row r="3355" spans="19:19" x14ac:dyDescent="0.25">
      <c r="S3355" s="1"/>
    </row>
    <row r="3356" spans="19:19" x14ac:dyDescent="0.25">
      <c r="S3356" s="1"/>
    </row>
    <row r="3357" spans="19:19" x14ac:dyDescent="0.25">
      <c r="S3357" s="1"/>
    </row>
    <row r="3358" spans="19:19" x14ac:dyDescent="0.25">
      <c r="S3358" s="1"/>
    </row>
    <row r="3359" spans="19:19" x14ac:dyDescent="0.25">
      <c r="S3359" s="1"/>
    </row>
    <row r="3360" spans="19:19" x14ac:dyDescent="0.25">
      <c r="S3360" s="1"/>
    </row>
    <row r="3361" spans="19:19" x14ac:dyDescent="0.25">
      <c r="S3361" s="1"/>
    </row>
    <row r="3362" spans="19:19" x14ac:dyDescent="0.25">
      <c r="S3362" s="1"/>
    </row>
    <row r="3363" spans="19:19" x14ac:dyDescent="0.25">
      <c r="S3363" s="1"/>
    </row>
    <row r="3364" spans="19:19" x14ac:dyDescent="0.25">
      <c r="S3364" s="1"/>
    </row>
    <row r="3365" spans="19:19" x14ac:dyDescent="0.25">
      <c r="S3365" s="1"/>
    </row>
    <row r="3366" spans="19:19" x14ac:dyDescent="0.25">
      <c r="S3366" s="1"/>
    </row>
    <row r="3367" spans="19:19" x14ac:dyDescent="0.25">
      <c r="S3367" s="1"/>
    </row>
    <row r="3368" spans="19:19" x14ac:dyDescent="0.25">
      <c r="S3368" s="1"/>
    </row>
    <row r="3369" spans="19:19" x14ac:dyDescent="0.25">
      <c r="S3369" s="1"/>
    </row>
    <row r="3370" spans="19:19" x14ac:dyDescent="0.25">
      <c r="S3370" s="1"/>
    </row>
    <row r="3371" spans="19:19" x14ac:dyDescent="0.25">
      <c r="S3371" s="1"/>
    </row>
    <row r="3372" spans="19:19" x14ac:dyDescent="0.25">
      <c r="S3372" s="1"/>
    </row>
    <row r="3373" spans="19:19" x14ac:dyDescent="0.25">
      <c r="S3373" s="1"/>
    </row>
    <row r="3374" spans="19:19" x14ac:dyDescent="0.25">
      <c r="S3374" s="1"/>
    </row>
    <row r="3375" spans="19:19" x14ac:dyDescent="0.25">
      <c r="S3375" s="1"/>
    </row>
    <row r="3376" spans="19:19" x14ac:dyDescent="0.25">
      <c r="S3376" s="1"/>
    </row>
    <row r="3377" spans="19:19" x14ac:dyDescent="0.25">
      <c r="S3377" s="1"/>
    </row>
    <row r="3378" spans="19:19" x14ac:dyDescent="0.25">
      <c r="S3378" s="1"/>
    </row>
    <row r="3379" spans="19:19" x14ac:dyDescent="0.25">
      <c r="S3379" s="1"/>
    </row>
    <row r="3380" spans="19:19" x14ac:dyDescent="0.25">
      <c r="S3380" s="1"/>
    </row>
    <row r="3381" spans="19:19" x14ac:dyDescent="0.25">
      <c r="S3381" s="1"/>
    </row>
    <row r="3382" spans="19:19" x14ac:dyDescent="0.25">
      <c r="S3382" s="1"/>
    </row>
    <row r="3383" spans="19:19" x14ac:dyDescent="0.25">
      <c r="S3383" s="1"/>
    </row>
    <row r="3384" spans="19:19" x14ac:dyDescent="0.25">
      <c r="S3384" s="1"/>
    </row>
    <row r="3385" spans="19:19" x14ac:dyDescent="0.25">
      <c r="S3385" s="1"/>
    </row>
    <row r="3386" spans="19:19" x14ac:dyDescent="0.25">
      <c r="S3386" s="1"/>
    </row>
    <row r="3387" spans="19:19" x14ac:dyDescent="0.25">
      <c r="S3387" s="1"/>
    </row>
    <row r="3388" spans="19:19" x14ac:dyDescent="0.25">
      <c r="S3388" s="1"/>
    </row>
    <row r="3389" spans="19:19" x14ac:dyDescent="0.25">
      <c r="S3389" s="1"/>
    </row>
    <row r="3390" spans="19:19" x14ac:dyDescent="0.25">
      <c r="S3390" s="1"/>
    </row>
    <row r="3391" spans="19:19" x14ac:dyDescent="0.25">
      <c r="S3391" s="1"/>
    </row>
    <row r="3392" spans="19:19" x14ac:dyDescent="0.25">
      <c r="S3392" s="1"/>
    </row>
    <row r="3393" spans="19:19" x14ac:dyDescent="0.25">
      <c r="S3393" s="1"/>
    </row>
    <row r="3394" spans="19:19" x14ac:dyDescent="0.25">
      <c r="S3394" s="1"/>
    </row>
    <row r="3395" spans="19:19" x14ac:dyDescent="0.25">
      <c r="S3395" s="1"/>
    </row>
    <row r="3396" spans="19:19" x14ac:dyDescent="0.25">
      <c r="S3396" s="1"/>
    </row>
    <row r="3397" spans="19:19" x14ac:dyDescent="0.25">
      <c r="S3397" s="1"/>
    </row>
    <row r="3398" spans="19:19" x14ac:dyDescent="0.25">
      <c r="S3398" s="1"/>
    </row>
    <row r="3399" spans="19:19" x14ac:dyDescent="0.25">
      <c r="S3399" s="1"/>
    </row>
    <row r="3400" spans="19:19" x14ac:dyDescent="0.25">
      <c r="S3400" s="1"/>
    </row>
    <row r="3401" spans="19:19" x14ac:dyDescent="0.25">
      <c r="S3401" s="1"/>
    </row>
    <row r="3402" spans="19:19" x14ac:dyDescent="0.25">
      <c r="S3402" s="1"/>
    </row>
    <row r="3403" spans="19:19" x14ac:dyDescent="0.25">
      <c r="S3403" s="1"/>
    </row>
    <row r="3404" spans="19:19" x14ac:dyDescent="0.25">
      <c r="S3404" s="1"/>
    </row>
    <row r="3405" spans="19:19" x14ac:dyDescent="0.25">
      <c r="S3405" s="1"/>
    </row>
    <row r="3406" spans="19:19" x14ac:dyDescent="0.25">
      <c r="S3406" s="1"/>
    </row>
    <row r="3407" spans="19:19" x14ac:dyDescent="0.25">
      <c r="S3407" s="1"/>
    </row>
    <row r="3408" spans="19:19" x14ac:dyDescent="0.25">
      <c r="S3408" s="1"/>
    </row>
    <row r="3409" spans="19:19" x14ac:dyDescent="0.25">
      <c r="S3409" s="1"/>
    </row>
    <row r="3410" spans="19:19" x14ac:dyDescent="0.25">
      <c r="S3410" s="1"/>
    </row>
    <row r="3411" spans="19:19" x14ac:dyDescent="0.25">
      <c r="S3411" s="1"/>
    </row>
    <row r="3412" spans="19:19" x14ac:dyDescent="0.25">
      <c r="S3412" s="1"/>
    </row>
    <row r="3413" spans="19:19" x14ac:dyDescent="0.25">
      <c r="S3413" s="1"/>
    </row>
    <row r="3414" spans="19:19" x14ac:dyDescent="0.25">
      <c r="S3414" s="1"/>
    </row>
    <row r="3415" spans="19:19" x14ac:dyDescent="0.25">
      <c r="S3415" s="1"/>
    </row>
    <row r="3416" spans="19:19" x14ac:dyDescent="0.25">
      <c r="S3416" s="1"/>
    </row>
    <row r="3417" spans="19:19" x14ac:dyDescent="0.25">
      <c r="S3417" s="1"/>
    </row>
    <row r="3418" spans="19:19" x14ac:dyDescent="0.25">
      <c r="S3418" s="1"/>
    </row>
    <row r="3419" spans="19:19" x14ac:dyDescent="0.25">
      <c r="S3419" s="1"/>
    </row>
    <row r="3420" spans="19:19" x14ac:dyDescent="0.25">
      <c r="S3420" s="1"/>
    </row>
    <row r="3421" spans="19:19" x14ac:dyDescent="0.25">
      <c r="S3421" s="1"/>
    </row>
    <row r="3422" spans="19:19" x14ac:dyDescent="0.25">
      <c r="S3422" s="1"/>
    </row>
    <row r="3423" spans="19:19" x14ac:dyDescent="0.25">
      <c r="S3423" s="1"/>
    </row>
    <row r="3424" spans="19:19" x14ac:dyDescent="0.25">
      <c r="S3424" s="1"/>
    </row>
    <row r="3425" spans="19:19" x14ac:dyDescent="0.25">
      <c r="S3425" s="1"/>
    </row>
    <row r="3426" spans="19:19" x14ac:dyDescent="0.25">
      <c r="S3426" s="1"/>
    </row>
    <row r="3427" spans="19:19" x14ac:dyDescent="0.25">
      <c r="S3427" s="1"/>
    </row>
    <row r="3428" spans="19:19" x14ac:dyDescent="0.25">
      <c r="S3428" s="1"/>
    </row>
    <row r="3429" spans="19:19" x14ac:dyDescent="0.25">
      <c r="S3429" s="1"/>
    </row>
    <row r="3430" spans="19:19" x14ac:dyDescent="0.25">
      <c r="S3430" s="1"/>
    </row>
    <row r="3431" spans="19:19" x14ac:dyDescent="0.25">
      <c r="S3431" s="1"/>
    </row>
    <row r="3432" spans="19:19" x14ac:dyDescent="0.25">
      <c r="S3432" s="1"/>
    </row>
    <row r="3433" spans="19:19" x14ac:dyDescent="0.25">
      <c r="S3433" s="1"/>
    </row>
    <row r="3434" spans="19:19" x14ac:dyDescent="0.25">
      <c r="S3434" s="1"/>
    </row>
    <row r="3435" spans="19:19" x14ac:dyDescent="0.25">
      <c r="S3435" s="1"/>
    </row>
    <row r="3436" spans="19:19" x14ac:dyDescent="0.25">
      <c r="S3436" s="1"/>
    </row>
    <row r="3437" spans="19:19" x14ac:dyDescent="0.25">
      <c r="S3437" s="1"/>
    </row>
    <row r="3438" spans="19:19" x14ac:dyDescent="0.25">
      <c r="S3438" s="1"/>
    </row>
    <row r="3439" spans="19:19" x14ac:dyDescent="0.25">
      <c r="S3439" s="1"/>
    </row>
    <row r="3440" spans="19:19" x14ac:dyDescent="0.25">
      <c r="S3440" s="1"/>
    </row>
    <row r="3441" spans="19:19" x14ac:dyDescent="0.25">
      <c r="S3441" s="1"/>
    </row>
    <row r="3442" spans="19:19" x14ac:dyDescent="0.25">
      <c r="S3442" s="1"/>
    </row>
    <row r="3443" spans="19:19" x14ac:dyDescent="0.25">
      <c r="S3443" s="1"/>
    </row>
    <row r="3444" spans="19:19" x14ac:dyDescent="0.25">
      <c r="S3444" s="1"/>
    </row>
    <row r="3445" spans="19:19" x14ac:dyDescent="0.25">
      <c r="S3445" s="1"/>
    </row>
    <row r="3446" spans="19:19" x14ac:dyDescent="0.25">
      <c r="S3446" s="1"/>
    </row>
    <row r="3447" spans="19:19" x14ac:dyDescent="0.25">
      <c r="S3447" s="1"/>
    </row>
    <row r="3448" spans="19:19" x14ac:dyDescent="0.25">
      <c r="S3448" s="1"/>
    </row>
    <row r="3449" spans="19:19" x14ac:dyDescent="0.25">
      <c r="S3449" s="1"/>
    </row>
    <row r="3450" spans="19:19" x14ac:dyDescent="0.25">
      <c r="S3450" s="1"/>
    </row>
    <row r="3451" spans="19:19" x14ac:dyDescent="0.25">
      <c r="S3451" s="1"/>
    </row>
    <row r="3452" spans="19:19" x14ac:dyDescent="0.25">
      <c r="S3452" s="1"/>
    </row>
    <row r="3453" spans="19:19" x14ac:dyDescent="0.25">
      <c r="S3453" s="1"/>
    </row>
    <row r="3454" spans="19:19" x14ac:dyDescent="0.25">
      <c r="S3454" s="1"/>
    </row>
    <row r="3455" spans="19:19" x14ac:dyDescent="0.25">
      <c r="S3455" s="1"/>
    </row>
    <row r="3456" spans="19:19" x14ac:dyDescent="0.25">
      <c r="S3456" s="1"/>
    </row>
    <row r="3457" spans="19:19" x14ac:dyDescent="0.25">
      <c r="S3457" s="1"/>
    </row>
    <row r="3458" spans="19:19" x14ac:dyDescent="0.25">
      <c r="S3458" s="1"/>
    </row>
    <row r="3459" spans="19:19" x14ac:dyDescent="0.25">
      <c r="S3459" s="1"/>
    </row>
    <row r="3460" spans="19:19" x14ac:dyDescent="0.25">
      <c r="S3460" s="1"/>
    </row>
    <row r="3461" spans="19:19" x14ac:dyDescent="0.25">
      <c r="S3461" s="1"/>
    </row>
    <row r="3462" spans="19:19" x14ac:dyDescent="0.25">
      <c r="S3462" s="1"/>
    </row>
    <row r="3463" spans="19:19" x14ac:dyDescent="0.25">
      <c r="S3463" s="1"/>
    </row>
    <row r="3464" spans="19:19" x14ac:dyDescent="0.25">
      <c r="S3464" s="1"/>
    </row>
    <row r="3465" spans="19:19" x14ac:dyDescent="0.25">
      <c r="S3465" s="1"/>
    </row>
    <row r="3466" spans="19:19" x14ac:dyDescent="0.25">
      <c r="S3466" s="1"/>
    </row>
    <row r="3467" spans="19:19" x14ac:dyDescent="0.25">
      <c r="S3467" s="1"/>
    </row>
    <row r="3468" spans="19:19" x14ac:dyDescent="0.25">
      <c r="S3468" s="1"/>
    </row>
    <row r="3469" spans="19:19" x14ac:dyDescent="0.25">
      <c r="S3469" s="1"/>
    </row>
    <row r="3470" spans="19:19" x14ac:dyDescent="0.25">
      <c r="S3470" s="1"/>
    </row>
    <row r="3471" spans="19:19" x14ac:dyDescent="0.25">
      <c r="S3471" s="1"/>
    </row>
    <row r="3472" spans="19:19" x14ac:dyDescent="0.25">
      <c r="S3472" s="1"/>
    </row>
    <row r="3473" spans="19:19" x14ac:dyDescent="0.25">
      <c r="S3473" s="1"/>
    </row>
    <row r="3474" spans="19:19" x14ac:dyDescent="0.25">
      <c r="S3474" s="1"/>
    </row>
    <row r="3475" spans="19:19" x14ac:dyDescent="0.25">
      <c r="S3475" s="1"/>
    </row>
    <row r="3476" spans="19:19" x14ac:dyDescent="0.25">
      <c r="S3476" s="1"/>
    </row>
    <row r="3477" spans="19:19" x14ac:dyDescent="0.25">
      <c r="S3477" s="1"/>
    </row>
    <row r="3478" spans="19:19" x14ac:dyDescent="0.25">
      <c r="S3478" s="1"/>
    </row>
    <row r="3479" spans="19:19" x14ac:dyDescent="0.25">
      <c r="S3479" s="1"/>
    </row>
    <row r="3480" spans="19:19" x14ac:dyDescent="0.25">
      <c r="S3480" s="1"/>
    </row>
    <row r="3481" spans="19:19" x14ac:dyDescent="0.25">
      <c r="S3481" s="1"/>
    </row>
    <row r="3482" spans="19:19" x14ac:dyDescent="0.25">
      <c r="S3482" s="1"/>
    </row>
    <row r="3483" spans="19:19" x14ac:dyDescent="0.25">
      <c r="S3483" s="1"/>
    </row>
    <row r="3484" spans="19:19" x14ac:dyDescent="0.25">
      <c r="S3484" s="1"/>
    </row>
    <row r="3485" spans="19:19" x14ac:dyDescent="0.25">
      <c r="S3485" s="1"/>
    </row>
    <row r="3486" spans="19:19" x14ac:dyDescent="0.25">
      <c r="S3486" s="1"/>
    </row>
    <row r="3487" spans="19:19" x14ac:dyDescent="0.25">
      <c r="S3487" s="1"/>
    </row>
    <row r="3488" spans="19:19" x14ac:dyDescent="0.25">
      <c r="S3488" s="1"/>
    </row>
    <row r="3489" spans="19:19" x14ac:dyDescent="0.25">
      <c r="S3489" s="1"/>
    </row>
    <row r="3490" spans="19:19" x14ac:dyDescent="0.25">
      <c r="S3490" s="1"/>
    </row>
    <row r="3491" spans="19:19" x14ac:dyDescent="0.25">
      <c r="S3491" s="1"/>
    </row>
    <row r="3492" spans="19:19" x14ac:dyDescent="0.25">
      <c r="S3492" s="1"/>
    </row>
    <row r="3493" spans="19:19" x14ac:dyDescent="0.25">
      <c r="S3493" s="1"/>
    </row>
    <row r="3494" spans="19:19" x14ac:dyDescent="0.25">
      <c r="S3494" s="1"/>
    </row>
    <row r="3495" spans="19:19" x14ac:dyDescent="0.25">
      <c r="S3495" s="1"/>
    </row>
    <row r="3496" spans="19:19" x14ac:dyDescent="0.25">
      <c r="S3496" s="1"/>
    </row>
    <row r="3497" spans="19:19" x14ac:dyDescent="0.25">
      <c r="S3497" s="1"/>
    </row>
    <row r="3498" spans="19:19" x14ac:dyDescent="0.25">
      <c r="S3498" s="1"/>
    </row>
    <row r="3499" spans="19:19" x14ac:dyDescent="0.25">
      <c r="S3499" s="1"/>
    </row>
    <row r="3500" spans="19:19" x14ac:dyDescent="0.25">
      <c r="S3500" s="1"/>
    </row>
    <row r="3501" spans="19:19" x14ac:dyDescent="0.25">
      <c r="S3501" s="1"/>
    </row>
    <row r="3502" spans="19:19" x14ac:dyDescent="0.25">
      <c r="S3502" s="1"/>
    </row>
    <row r="3503" spans="19:19" x14ac:dyDescent="0.25">
      <c r="S3503" s="1"/>
    </row>
    <row r="3504" spans="19:19" x14ac:dyDescent="0.25">
      <c r="S3504" s="1"/>
    </row>
    <row r="3505" spans="19:19" x14ac:dyDescent="0.25">
      <c r="S3505" s="1"/>
    </row>
    <row r="3506" spans="19:19" x14ac:dyDescent="0.25">
      <c r="S3506" s="1"/>
    </row>
    <row r="3507" spans="19:19" x14ac:dyDescent="0.25">
      <c r="S3507" s="1"/>
    </row>
    <row r="3508" spans="19:19" x14ac:dyDescent="0.25">
      <c r="S3508" s="1"/>
    </row>
    <row r="3509" spans="19:19" x14ac:dyDescent="0.25">
      <c r="S3509" s="1"/>
    </row>
    <row r="3510" spans="19:19" x14ac:dyDescent="0.25">
      <c r="S3510" s="1"/>
    </row>
    <row r="3511" spans="19:19" x14ac:dyDescent="0.25">
      <c r="S3511" s="1"/>
    </row>
    <row r="3512" spans="19:19" x14ac:dyDescent="0.25">
      <c r="S3512" s="1"/>
    </row>
    <row r="3513" spans="19:19" x14ac:dyDescent="0.25">
      <c r="S3513" s="1"/>
    </row>
    <row r="3514" spans="19:19" x14ac:dyDescent="0.25">
      <c r="S3514" s="1"/>
    </row>
    <row r="3515" spans="19:19" x14ac:dyDescent="0.25">
      <c r="S3515" s="1"/>
    </row>
    <row r="3516" spans="19:19" x14ac:dyDescent="0.25">
      <c r="S3516" s="1"/>
    </row>
    <row r="3517" spans="19:19" x14ac:dyDescent="0.25">
      <c r="S3517" s="1"/>
    </row>
    <row r="3518" spans="19:19" x14ac:dyDescent="0.25">
      <c r="S3518" s="1"/>
    </row>
    <row r="3519" spans="19:19" x14ac:dyDescent="0.25">
      <c r="S3519" s="1"/>
    </row>
    <row r="3520" spans="19:19" x14ac:dyDescent="0.25">
      <c r="S3520" s="1"/>
    </row>
    <row r="3521" spans="19:19" x14ac:dyDescent="0.25">
      <c r="S3521" s="1"/>
    </row>
    <row r="3522" spans="19:19" x14ac:dyDescent="0.25">
      <c r="S3522" s="1"/>
    </row>
    <row r="3523" spans="19:19" x14ac:dyDescent="0.25">
      <c r="S3523" s="1"/>
    </row>
    <row r="3524" spans="19:19" x14ac:dyDescent="0.25">
      <c r="S3524" s="1"/>
    </row>
    <row r="3525" spans="19:19" x14ac:dyDescent="0.25">
      <c r="S3525" s="1"/>
    </row>
    <row r="3526" spans="19:19" x14ac:dyDescent="0.25">
      <c r="S3526" s="1"/>
    </row>
    <row r="3527" spans="19:19" x14ac:dyDescent="0.25">
      <c r="S3527" s="1"/>
    </row>
    <row r="3528" spans="19:19" x14ac:dyDescent="0.25">
      <c r="S3528" s="1"/>
    </row>
    <row r="3529" spans="19:19" x14ac:dyDescent="0.25">
      <c r="S3529" s="1"/>
    </row>
    <row r="3530" spans="19:19" x14ac:dyDescent="0.25">
      <c r="S3530" s="1"/>
    </row>
    <row r="3531" spans="19:19" x14ac:dyDescent="0.25">
      <c r="S3531" s="1"/>
    </row>
    <row r="3532" spans="19:19" x14ac:dyDescent="0.25">
      <c r="S3532" s="1"/>
    </row>
    <row r="3533" spans="19:19" x14ac:dyDescent="0.25">
      <c r="S3533" s="1"/>
    </row>
    <row r="3534" spans="19:19" x14ac:dyDescent="0.25">
      <c r="S3534" s="1"/>
    </row>
    <row r="3535" spans="19:19" x14ac:dyDescent="0.25">
      <c r="S3535" s="1"/>
    </row>
    <row r="3536" spans="19:19" x14ac:dyDescent="0.25">
      <c r="S3536" s="1"/>
    </row>
    <row r="3537" spans="19:19" x14ac:dyDescent="0.25">
      <c r="S3537" s="1"/>
    </row>
    <row r="3538" spans="19:19" x14ac:dyDescent="0.25">
      <c r="S3538" s="1"/>
    </row>
    <row r="3539" spans="19:19" x14ac:dyDescent="0.25">
      <c r="S3539" s="1"/>
    </row>
    <row r="3540" spans="19:19" x14ac:dyDescent="0.25">
      <c r="S3540" s="1"/>
    </row>
    <row r="3541" spans="19:19" x14ac:dyDescent="0.25">
      <c r="S3541" s="1"/>
    </row>
    <row r="3542" spans="19:19" x14ac:dyDescent="0.25">
      <c r="S3542" s="1"/>
    </row>
    <row r="3543" spans="19:19" x14ac:dyDescent="0.25">
      <c r="S3543" s="1"/>
    </row>
    <row r="3544" spans="19:19" x14ac:dyDescent="0.25">
      <c r="S3544" s="1"/>
    </row>
    <row r="3545" spans="19:19" x14ac:dyDescent="0.25">
      <c r="S3545" s="1"/>
    </row>
    <row r="3546" spans="19:19" x14ac:dyDescent="0.25">
      <c r="S3546" s="1"/>
    </row>
    <row r="3547" spans="19:19" x14ac:dyDescent="0.25">
      <c r="S3547" s="1"/>
    </row>
    <row r="3548" spans="19:19" x14ac:dyDescent="0.25">
      <c r="S3548" s="1"/>
    </row>
    <row r="3549" spans="19:19" x14ac:dyDescent="0.25">
      <c r="S3549" s="1"/>
    </row>
    <row r="3550" spans="19:19" x14ac:dyDescent="0.25">
      <c r="S3550" s="1"/>
    </row>
    <row r="3551" spans="19:19" x14ac:dyDescent="0.25">
      <c r="S3551" s="1"/>
    </row>
    <row r="3552" spans="19:19" x14ac:dyDescent="0.25">
      <c r="S3552" s="1"/>
    </row>
    <row r="3553" spans="19:19" x14ac:dyDescent="0.25">
      <c r="S3553" s="1"/>
    </row>
    <row r="3554" spans="19:19" x14ac:dyDescent="0.25">
      <c r="S3554" s="1"/>
    </row>
    <row r="3555" spans="19:19" x14ac:dyDescent="0.25">
      <c r="S3555" s="1"/>
    </row>
    <row r="3556" spans="19:19" x14ac:dyDescent="0.25">
      <c r="S3556" s="1"/>
    </row>
    <row r="3557" spans="19:19" x14ac:dyDescent="0.25">
      <c r="S3557" s="1"/>
    </row>
    <row r="3558" spans="19:19" x14ac:dyDescent="0.25">
      <c r="S3558" s="1"/>
    </row>
    <row r="3559" spans="19:19" x14ac:dyDescent="0.25">
      <c r="S3559" s="1"/>
    </row>
    <row r="3560" spans="19:19" x14ac:dyDescent="0.25">
      <c r="S3560" s="1"/>
    </row>
    <row r="3561" spans="19:19" x14ac:dyDescent="0.25">
      <c r="S3561" s="1"/>
    </row>
    <row r="3562" spans="19:19" x14ac:dyDescent="0.25">
      <c r="S3562" s="1"/>
    </row>
    <row r="3563" spans="19:19" x14ac:dyDescent="0.25">
      <c r="S3563" s="1"/>
    </row>
    <row r="3564" spans="19:19" x14ac:dyDescent="0.25">
      <c r="S3564" s="1"/>
    </row>
    <row r="3565" spans="19:19" x14ac:dyDescent="0.25">
      <c r="S3565" s="1"/>
    </row>
    <row r="3566" spans="19:19" x14ac:dyDescent="0.25">
      <c r="S3566" s="1"/>
    </row>
    <row r="3567" spans="19:19" x14ac:dyDescent="0.25">
      <c r="S3567" s="1"/>
    </row>
    <row r="3568" spans="19:19" x14ac:dyDescent="0.25">
      <c r="S3568" s="1"/>
    </row>
    <row r="3569" spans="19:19" x14ac:dyDescent="0.25">
      <c r="S3569" s="1"/>
    </row>
    <row r="3570" spans="19:19" x14ac:dyDescent="0.25">
      <c r="S3570" s="1"/>
    </row>
    <row r="3571" spans="19:19" x14ac:dyDescent="0.25">
      <c r="S3571" s="1"/>
    </row>
    <row r="3572" spans="19:19" x14ac:dyDescent="0.25">
      <c r="S3572" s="1"/>
    </row>
    <row r="3573" spans="19:19" x14ac:dyDescent="0.25">
      <c r="S3573" s="1"/>
    </row>
    <row r="3574" spans="19:19" x14ac:dyDescent="0.25">
      <c r="S3574" s="1"/>
    </row>
    <row r="3575" spans="19:19" x14ac:dyDescent="0.25">
      <c r="S3575" s="1"/>
    </row>
    <row r="3576" spans="19:19" x14ac:dyDescent="0.25">
      <c r="S3576" s="1"/>
    </row>
    <row r="3577" spans="19:19" x14ac:dyDescent="0.25">
      <c r="S3577" s="1"/>
    </row>
    <row r="3578" spans="19:19" x14ac:dyDescent="0.25">
      <c r="S3578" s="1"/>
    </row>
    <row r="3579" spans="19:19" x14ac:dyDescent="0.25">
      <c r="S3579" s="1"/>
    </row>
    <row r="3580" spans="19:19" x14ac:dyDescent="0.25">
      <c r="S3580" s="1"/>
    </row>
    <row r="3581" spans="19:19" x14ac:dyDescent="0.25">
      <c r="S3581" s="1"/>
    </row>
    <row r="3582" spans="19:19" x14ac:dyDescent="0.25">
      <c r="S3582" s="1"/>
    </row>
    <row r="3583" spans="19:19" x14ac:dyDescent="0.25">
      <c r="S3583" s="1"/>
    </row>
    <row r="3584" spans="19:19" x14ac:dyDescent="0.25">
      <c r="S3584" s="1"/>
    </row>
    <row r="3585" spans="19:19" x14ac:dyDescent="0.25">
      <c r="S3585" s="1"/>
    </row>
    <row r="3586" spans="19:19" x14ac:dyDescent="0.25">
      <c r="S3586" s="1"/>
    </row>
    <row r="3587" spans="19:19" x14ac:dyDescent="0.25">
      <c r="S3587" s="1"/>
    </row>
    <row r="3588" spans="19:19" x14ac:dyDescent="0.25">
      <c r="S3588" s="1"/>
    </row>
    <row r="3589" spans="19:19" x14ac:dyDescent="0.25">
      <c r="S3589" s="1"/>
    </row>
    <row r="3590" spans="19:19" x14ac:dyDescent="0.25">
      <c r="S3590" s="1"/>
    </row>
    <row r="3591" spans="19:19" x14ac:dyDescent="0.25">
      <c r="S3591" s="1"/>
    </row>
    <row r="3592" spans="19:19" x14ac:dyDescent="0.25">
      <c r="S3592" s="1"/>
    </row>
    <row r="3593" spans="19:19" x14ac:dyDescent="0.25">
      <c r="S3593" s="1"/>
    </row>
    <row r="3594" spans="19:19" x14ac:dyDescent="0.25">
      <c r="S3594" s="1"/>
    </row>
    <row r="3595" spans="19:19" x14ac:dyDescent="0.25">
      <c r="S3595" s="1"/>
    </row>
    <row r="3596" spans="19:19" x14ac:dyDescent="0.25">
      <c r="S3596" s="1"/>
    </row>
    <row r="3597" spans="19:19" x14ac:dyDescent="0.25">
      <c r="S3597" s="1"/>
    </row>
    <row r="3598" spans="19:19" x14ac:dyDescent="0.25">
      <c r="S3598" s="1"/>
    </row>
    <row r="3599" spans="19:19" x14ac:dyDescent="0.25">
      <c r="S3599" s="1"/>
    </row>
    <row r="3600" spans="19:19" x14ac:dyDescent="0.25">
      <c r="S3600" s="1"/>
    </row>
    <row r="3601" spans="19:19" x14ac:dyDescent="0.25">
      <c r="S3601" s="1"/>
    </row>
    <row r="3602" spans="19:19" x14ac:dyDescent="0.25">
      <c r="S3602" s="1"/>
    </row>
    <row r="3603" spans="19:19" x14ac:dyDescent="0.25">
      <c r="S3603" s="1"/>
    </row>
    <row r="3604" spans="19:19" x14ac:dyDescent="0.25">
      <c r="S3604" s="1"/>
    </row>
    <row r="3605" spans="19:19" x14ac:dyDescent="0.25">
      <c r="S3605" s="1"/>
    </row>
    <row r="3606" spans="19:19" x14ac:dyDescent="0.25">
      <c r="S3606" s="1"/>
    </row>
    <row r="3607" spans="19:19" x14ac:dyDescent="0.25">
      <c r="S3607" s="1"/>
    </row>
    <row r="3608" spans="19:19" x14ac:dyDescent="0.25">
      <c r="S3608" s="1"/>
    </row>
    <row r="3609" spans="19:19" x14ac:dyDescent="0.25">
      <c r="S3609" s="1"/>
    </row>
    <row r="3610" spans="19:19" x14ac:dyDescent="0.25">
      <c r="S3610" s="1"/>
    </row>
    <row r="3611" spans="19:19" x14ac:dyDescent="0.25">
      <c r="S3611" s="1"/>
    </row>
    <row r="3612" spans="19:19" x14ac:dyDescent="0.25">
      <c r="S3612" s="1"/>
    </row>
    <row r="3613" spans="19:19" x14ac:dyDescent="0.25">
      <c r="S3613" s="1"/>
    </row>
    <row r="3614" spans="19:19" x14ac:dyDescent="0.25">
      <c r="S3614" s="1"/>
    </row>
    <row r="3615" spans="19:19" x14ac:dyDescent="0.25">
      <c r="S3615" s="1"/>
    </row>
    <row r="3616" spans="19:19" x14ac:dyDescent="0.25">
      <c r="S3616" s="1"/>
    </row>
    <row r="3617" spans="19:19" x14ac:dyDescent="0.25">
      <c r="S3617" s="1"/>
    </row>
    <row r="3618" spans="19:19" x14ac:dyDescent="0.25">
      <c r="S3618" s="1"/>
    </row>
    <row r="3619" spans="19:19" x14ac:dyDescent="0.25">
      <c r="S3619" s="1"/>
    </row>
    <row r="3620" spans="19:19" x14ac:dyDescent="0.25">
      <c r="S3620" s="1"/>
    </row>
    <row r="3621" spans="19:19" x14ac:dyDescent="0.25">
      <c r="S3621" s="1"/>
    </row>
    <row r="3622" spans="19:19" x14ac:dyDescent="0.25">
      <c r="S3622" s="1"/>
    </row>
    <row r="3623" spans="19:19" x14ac:dyDescent="0.25">
      <c r="S3623" s="1"/>
    </row>
    <row r="3624" spans="19:19" x14ac:dyDescent="0.25">
      <c r="S3624" s="1"/>
    </row>
    <row r="3625" spans="19:19" x14ac:dyDescent="0.25">
      <c r="S3625" s="1"/>
    </row>
    <row r="3626" spans="19:19" x14ac:dyDescent="0.25">
      <c r="S3626" s="1"/>
    </row>
    <row r="3627" spans="19:19" x14ac:dyDescent="0.25">
      <c r="S3627" s="1"/>
    </row>
    <row r="3628" spans="19:19" x14ac:dyDescent="0.25">
      <c r="S3628" s="1"/>
    </row>
    <row r="3629" spans="19:19" x14ac:dyDescent="0.25">
      <c r="S3629" s="1"/>
    </row>
    <row r="3630" spans="19:19" x14ac:dyDescent="0.25">
      <c r="S3630" s="1"/>
    </row>
    <row r="3631" spans="19:19" x14ac:dyDescent="0.25">
      <c r="S3631" s="1"/>
    </row>
    <row r="3632" spans="19:19" x14ac:dyDescent="0.25">
      <c r="S3632" s="1"/>
    </row>
    <row r="3633" spans="19:19" x14ac:dyDescent="0.25">
      <c r="S3633" s="1"/>
    </row>
    <row r="3634" spans="19:19" x14ac:dyDescent="0.25">
      <c r="S3634" s="1"/>
    </row>
    <row r="3635" spans="19:19" x14ac:dyDescent="0.25">
      <c r="S3635" s="1"/>
    </row>
    <row r="3636" spans="19:19" x14ac:dyDescent="0.25">
      <c r="S3636" s="1"/>
    </row>
    <row r="3637" spans="19:19" x14ac:dyDescent="0.25">
      <c r="S3637" s="1"/>
    </row>
    <row r="3638" spans="19:19" x14ac:dyDescent="0.25">
      <c r="S3638" s="1"/>
    </row>
    <row r="3639" spans="19:19" x14ac:dyDescent="0.25">
      <c r="S3639" s="1"/>
    </row>
    <row r="3640" spans="19:19" x14ac:dyDescent="0.25">
      <c r="S3640" s="1"/>
    </row>
    <row r="3641" spans="19:19" x14ac:dyDescent="0.25">
      <c r="S3641" s="1"/>
    </row>
    <row r="3642" spans="19:19" x14ac:dyDescent="0.25">
      <c r="S3642" s="1"/>
    </row>
    <row r="3643" spans="19:19" x14ac:dyDescent="0.25">
      <c r="S3643" s="1"/>
    </row>
    <row r="3644" spans="19:19" x14ac:dyDescent="0.25">
      <c r="S3644" s="1"/>
    </row>
    <row r="3645" spans="19:19" x14ac:dyDescent="0.25">
      <c r="S3645" s="1"/>
    </row>
    <row r="3646" spans="19:19" x14ac:dyDescent="0.25">
      <c r="S3646" s="1"/>
    </row>
    <row r="3647" spans="19:19" x14ac:dyDescent="0.25">
      <c r="S3647" s="1"/>
    </row>
    <row r="3648" spans="19:19" x14ac:dyDescent="0.25">
      <c r="S3648" s="1"/>
    </row>
    <row r="3649" spans="19:19" x14ac:dyDescent="0.25">
      <c r="S3649" s="1"/>
    </row>
    <row r="3650" spans="19:19" x14ac:dyDescent="0.25">
      <c r="S3650" s="1"/>
    </row>
    <row r="3651" spans="19:19" x14ac:dyDescent="0.25">
      <c r="S3651" s="1"/>
    </row>
    <row r="3652" spans="19:19" x14ac:dyDescent="0.25">
      <c r="S3652" s="1"/>
    </row>
    <row r="3653" spans="19:19" x14ac:dyDescent="0.25">
      <c r="S3653" s="1"/>
    </row>
    <row r="3654" spans="19:19" x14ac:dyDescent="0.25">
      <c r="S3654" s="1"/>
    </row>
    <row r="3655" spans="19:19" x14ac:dyDescent="0.25">
      <c r="S3655" s="1"/>
    </row>
    <row r="3656" spans="19:19" x14ac:dyDescent="0.25">
      <c r="S3656" s="1"/>
    </row>
    <row r="3657" spans="19:19" x14ac:dyDescent="0.25">
      <c r="S3657" s="1"/>
    </row>
    <row r="3658" spans="19:19" x14ac:dyDescent="0.25">
      <c r="S3658" s="1"/>
    </row>
    <row r="3659" spans="19:19" x14ac:dyDescent="0.25">
      <c r="S3659" s="1"/>
    </row>
    <row r="3660" spans="19:19" x14ac:dyDescent="0.25">
      <c r="S3660" s="1"/>
    </row>
    <row r="3661" spans="19:19" x14ac:dyDescent="0.25">
      <c r="S3661" s="1"/>
    </row>
    <row r="3662" spans="19:19" x14ac:dyDescent="0.25">
      <c r="S3662" s="1"/>
    </row>
    <row r="3663" spans="19:19" x14ac:dyDescent="0.25">
      <c r="S3663" s="1"/>
    </row>
    <row r="3664" spans="19:19" x14ac:dyDescent="0.25">
      <c r="S3664" s="1"/>
    </row>
    <row r="3665" spans="19:19" x14ac:dyDescent="0.25">
      <c r="S3665" s="1"/>
    </row>
    <row r="3666" spans="19:19" x14ac:dyDescent="0.25">
      <c r="S3666" s="1"/>
    </row>
    <row r="3667" spans="19:19" x14ac:dyDescent="0.25">
      <c r="S3667" s="1"/>
    </row>
    <row r="3668" spans="19:19" x14ac:dyDescent="0.25">
      <c r="S3668" s="1"/>
    </row>
    <row r="3669" spans="19:19" x14ac:dyDescent="0.25">
      <c r="S3669" s="1"/>
    </row>
    <row r="3670" spans="19:19" x14ac:dyDescent="0.25">
      <c r="S3670" s="1"/>
    </row>
    <row r="3671" spans="19:19" x14ac:dyDescent="0.25">
      <c r="S3671" s="1"/>
    </row>
    <row r="3672" spans="19:19" x14ac:dyDescent="0.25">
      <c r="S3672" s="1"/>
    </row>
    <row r="3673" spans="19:19" x14ac:dyDescent="0.25">
      <c r="S3673" s="1"/>
    </row>
    <row r="3674" spans="19:19" x14ac:dyDescent="0.25">
      <c r="S3674" s="1"/>
    </row>
    <row r="3675" spans="19:19" x14ac:dyDescent="0.25">
      <c r="S3675" s="1"/>
    </row>
    <row r="3676" spans="19:19" x14ac:dyDescent="0.25">
      <c r="S3676" s="1"/>
    </row>
    <row r="3677" spans="19:19" x14ac:dyDescent="0.25">
      <c r="S3677" s="1"/>
    </row>
    <row r="3678" spans="19:19" x14ac:dyDescent="0.25">
      <c r="S3678" s="1"/>
    </row>
    <row r="3679" spans="19:19" x14ac:dyDescent="0.25">
      <c r="S3679" s="1"/>
    </row>
    <row r="3680" spans="19:19" x14ac:dyDescent="0.25">
      <c r="S3680" s="1"/>
    </row>
    <row r="3681" spans="19:19" x14ac:dyDescent="0.25">
      <c r="S3681" s="1"/>
    </row>
    <row r="3682" spans="19:19" x14ac:dyDescent="0.25">
      <c r="S3682" s="1"/>
    </row>
    <row r="3683" spans="19:19" x14ac:dyDescent="0.25">
      <c r="S3683" s="1"/>
    </row>
    <row r="3684" spans="19:19" x14ac:dyDescent="0.25">
      <c r="S3684" s="1"/>
    </row>
    <row r="3685" spans="19:19" x14ac:dyDescent="0.25">
      <c r="S3685" s="1"/>
    </row>
    <row r="3686" spans="19:19" x14ac:dyDescent="0.25">
      <c r="S3686" s="1"/>
    </row>
    <row r="3687" spans="19:19" x14ac:dyDescent="0.25">
      <c r="S3687" s="1"/>
    </row>
    <row r="3688" spans="19:19" x14ac:dyDescent="0.25">
      <c r="S3688" s="1"/>
    </row>
    <row r="3689" spans="19:19" x14ac:dyDescent="0.25">
      <c r="S3689" s="1"/>
    </row>
    <row r="3690" spans="19:19" x14ac:dyDescent="0.25">
      <c r="S3690" s="1"/>
    </row>
    <row r="3691" spans="19:19" x14ac:dyDescent="0.25">
      <c r="S3691" s="1"/>
    </row>
    <row r="3692" spans="19:19" x14ac:dyDescent="0.25">
      <c r="S3692" s="1"/>
    </row>
    <row r="3693" spans="19:19" x14ac:dyDescent="0.25">
      <c r="S3693" s="1"/>
    </row>
    <row r="3694" spans="19:19" x14ac:dyDescent="0.25">
      <c r="S3694" s="1"/>
    </row>
    <row r="3695" spans="19:19" x14ac:dyDescent="0.25">
      <c r="S3695" s="1"/>
    </row>
    <row r="3696" spans="19:19" x14ac:dyDescent="0.25">
      <c r="S3696" s="1"/>
    </row>
    <row r="3697" spans="19:19" x14ac:dyDescent="0.25">
      <c r="S3697" s="1"/>
    </row>
    <row r="3698" spans="19:19" x14ac:dyDescent="0.25">
      <c r="S3698" s="1"/>
    </row>
    <row r="3699" spans="19:19" x14ac:dyDescent="0.25">
      <c r="S3699" s="1"/>
    </row>
    <row r="3700" spans="19:19" x14ac:dyDescent="0.25">
      <c r="S3700" s="1"/>
    </row>
    <row r="3701" spans="19:19" x14ac:dyDescent="0.25">
      <c r="S3701" s="1"/>
    </row>
    <row r="3702" spans="19:19" x14ac:dyDescent="0.25">
      <c r="S3702" s="1"/>
    </row>
    <row r="3703" spans="19:19" x14ac:dyDescent="0.25">
      <c r="S3703" s="1"/>
    </row>
    <row r="3704" spans="19:19" x14ac:dyDescent="0.25">
      <c r="S3704" s="1"/>
    </row>
    <row r="3705" spans="19:19" x14ac:dyDescent="0.25">
      <c r="S3705" s="1"/>
    </row>
    <row r="3706" spans="19:19" x14ac:dyDescent="0.25">
      <c r="S3706" s="1"/>
    </row>
    <row r="3707" spans="19:19" x14ac:dyDescent="0.25">
      <c r="S3707" s="1"/>
    </row>
    <row r="3708" spans="19:19" x14ac:dyDescent="0.25">
      <c r="S3708" s="1"/>
    </row>
    <row r="3709" spans="19:19" x14ac:dyDescent="0.25">
      <c r="S3709" s="1"/>
    </row>
    <row r="3710" spans="19:19" x14ac:dyDescent="0.25">
      <c r="S3710" s="1"/>
    </row>
    <row r="3711" spans="19:19" x14ac:dyDescent="0.25">
      <c r="S3711" s="1"/>
    </row>
    <row r="3712" spans="19:19" x14ac:dyDescent="0.25">
      <c r="S3712" s="1"/>
    </row>
    <row r="3713" spans="19:19" x14ac:dyDescent="0.25">
      <c r="S3713" s="1"/>
    </row>
    <row r="3714" spans="19:19" x14ac:dyDescent="0.25">
      <c r="S3714" s="1"/>
    </row>
    <row r="3715" spans="19:19" x14ac:dyDescent="0.25">
      <c r="S3715" s="1"/>
    </row>
    <row r="3716" spans="19:19" x14ac:dyDescent="0.25">
      <c r="S3716" s="1"/>
    </row>
    <row r="3717" spans="19:19" x14ac:dyDescent="0.25">
      <c r="S3717" s="1"/>
    </row>
    <row r="3718" spans="19:19" x14ac:dyDescent="0.25">
      <c r="S3718" s="1"/>
    </row>
    <row r="3719" spans="19:19" x14ac:dyDescent="0.25">
      <c r="S3719" s="1"/>
    </row>
    <row r="3720" spans="19:19" x14ac:dyDescent="0.25">
      <c r="S3720" s="1"/>
    </row>
    <row r="3721" spans="19:19" x14ac:dyDescent="0.25">
      <c r="S3721" s="1"/>
    </row>
    <row r="3722" spans="19:19" x14ac:dyDescent="0.25">
      <c r="S3722" s="1"/>
    </row>
    <row r="3723" spans="19:19" x14ac:dyDescent="0.25">
      <c r="S3723" s="1"/>
    </row>
    <row r="3724" spans="19:19" x14ac:dyDescent="0.25">
      <c r="S3724" s="1"/>
    </row>
    <row r="3725" spans="19:19" x14ac:dyDescent="0.25">
      <c r="S3725" s="1"/>
    </row>
    <row r="3726" spans="19:19" x14ac:dyDescent="0.25">
      <c r="S3726" s="1"/>
    </row>
    <row r="3727" spans="19:19" x14ac:dyDescent="0.25">
      <c r="S3727" s="1"/>
    </row>
    <row r="3728" spans="19:19" x14ac:dyDescent="0.25">
      <c r="S3728" s="1"/>
    </row>
    <row r="3729" spans="19:19" x14ac:dyDescent="0.25">
      <c r="S3729" s="1"/>
    </row>
    <row r="3730" spans="19:19" x14ac:dyDescent="0.25">
      <c r="S3730" s="1"/>
    </row>
    <row r="3731" spans="19:19" x14ac:dyDescent="0.25">
      <c r="S3731" s="1"/>
    </row>
    <row r="3732" spans="19:19" x14ac:dyDescent="0.25">
      <c r="S3732" s="1"/>
    </row>
    <row r="3733" spans="19:19" x14ac:dyDescent="0.25">
      <c r="S3733" s="1"/>
    </row>
    <row r="3734" spans="19:19" x14ac:dyDescent="0.25">
      <c r="S3734" s="1"/>
    </row>
    <row r="3735" spans="19:19" x14ac:dyDescent="0.25">
      <c r="S3735" s="1"/>
    </row>
    <row r="3736" spans="19:19" x14ac:dyDescent="0.25">
      <c r="S3736" s="1"/>
    </row>
    <row r="3737" spans="19:19" x14ac:dyDescent="0.25">
      <c r="S3737" s="1"/>
    </row>
    <row r="3738" spans="19:19" x14ac:dyDescent="0.25">
      <c r="S3738" s="1"/>
    </row>
    <row r="3739" spans="19:19" x14ac:dyDescent="0.25">
      <c r="S3739" s="1"/>
    </row>
    <row r="3740" spans="19:19" x14ac:dyDescent="0.25">
      <c r="S3740" s="1"/>
    </row>
    <row r="3741" spans="19:19" x14ac:dyDescent="0.25">
      <c r="S3741" s="1"/>
    </row>
    <row r="3742" spans="19:19" x14ac:dyDescent="0.25">
      <c r="S3742" s="1"/>
    </row>
    <row r="3743" spans="19:19" x14ac:dyDescent="0.25">
      <c r="S3743" s="1"/>
    </row>
    <row r="3744" spans="19:19" x14ac:dyDescent="0.25">
      <c r="S3744" s="1"/>
    </row>
    <row r="3745" spans="19:19" x14ac:dyDescent="0.25">
      <c r="S3745" s="1"/>
    </row>
    <row r="3746" spans="19:19" x14ac:dyDescent="0.25">
      <c r="S3746" s="1"/>
    </row>
    <row r="3747" spans="19:19" x14ac:dyDescent="0.25">
      <c r="S3747" s="1"/>
    </row>
    <row r="3748" spans="19:19" x14ac:dyDescent="0.25">
      <c r="S3748" s="1"/>
    </row>
    <row r="3749" spans="19:19" x14ac:dyDescent="0.25">
      <c r="S3749" s="1"/>
    </row>
    <row r="3750" spans="19:19" x14ac:dyDescent="0.25">
      <c r="S3750" s="1"/>
    </row>
    <row r="3751" spans="19:19" x14ac:dyDescent="0.25">
      <c r="S3751" s="1"/>
    </row>
    <row r="3752" spans="19:19" x14ac:dyDescent="0.25">
      <c r="S3752" s="1"/>
    </row>
    <row r="3753" spans="19:19" x14ac:dyDescent="0.25">
      <c r="S3753" s="1"/>
    </row>
    <row r="3754" spans="19:19" x14ac:dyDescent="0.25">
      <c r="S3754" s="1"/>
    </row>
    <row r="3755" spans="19:19" x14ac:dyDescent="0.25">
      <c r="S3755" s="1"/>
    </row>
    <row r="3756" spans="19:19" x14ac:dyDescent="0.25">
      <c r="S3756" s="1"/>
    </row>
    <row r="3757" spans="19:19" x14ac:dyDescent="0.25">
      <c r="S3757" s="1"/>
    </row>
    <row r="3758" spans="19:19" x14ac:dyDescent="0.25">
      <c r="S3758" s="1"/>
    </row>
    <row r="3759" spans="19:19" x14ac:dyDescent="0.25">
      <c r="S3759" s="1"/>
    </row>
    <row r="3760" spans="19:19" x14ac:dyDescent="0.25">
      <c r="S3760" s="1"/>
    </row>
    <row r="3761" spans="19:19" x14ac:dyDescent="0.25">
      <c r="S3761" s="1"/>
    </row>
    <row r="3762" spans="19:19" x14ac:dyDescent="0.25">
      <c r="S3762" s="1"/>
    </row>
    <row r="3763" spans="19:19" x14ac:dyDescent="0.25">
      <c r="S3763" s="1"/>
    </row>
    <row r="3764" spans="19:19" x14ac:dyDescent="0.25">
      <c r="S3764" s="1"/>
    </row>
    <row r="3765" spans="19:19" x14ac:dyDescent="0.25">
      <c r="S3765" s="1"/>
    </row>
    <row r="3766" spans="19:19" x14ac:dyDescent="0.25">
      <c r="S3766" s="1"/>
    </row>
    <row r="3767" spans="19:19" x14ac:dyDescent="0.25">
      <c r="S3767" s="1"/>
    </row>
    <row r="3768" spans="19:19" x14ac:dyDescent="0.25">
      <c r="S3768" s="1"/>
    </row>
    <row r="3769" spans="19:19" x14ac:dyDescent="0.25">
      <c r="S3769" s="1"/>
    </row>
    <row r="3770" spans="19:19" x14ac:dyDescent="0.25">
      <c r="S3770" s="1"/>
    </row>
    <row r="3771" spans="19:19" x14ac:dyDescent="0.25">
      <c r="S3771" s="1"/>
    </row>
    <row r="3772" spans="19:19" x14ac:dyDescent="0.25">
      <c r="S3772" s="1"/>
    </row>
    <row r="3773" spans="19:19" x14ac:dyDescent="0.25">
      <c r="S3773" s="1"/>
    </row>
    <row r="3774" spans="19:19" x14ac:dyDescent="0.25">
      <c r="S3774" s="1"/>
    </row>
    <row r="3775" spans="19:19" x14ac:dyDescent="0.25">
      <c r="S3775" s="1"/>
    </row>
    <row r="3776" spans="19:19" x14ac:dyDescent="0.25">
      <c r="S3776" s="1"/>
    </row>
    <row r="3777" spans="19:19" x14ac:dyDescent="0.25">
      <c r="S3777" s="1"/>
    </row>
    <row r="3778" spans="19:19" x14ac:dyDescent="0.25">
      <c r="S3778" s="1"/>
    </row>
    <row r="3779" spans="19:19" x14ac:dyDescent="0.25">
      <c r="S3779" s="1"/>
    </row>
    <row r="3780" spans="19:19" x14ac:dyDescent="0.25">
      <c r="S3780" s="1"/>
    </row>
    <row r="3781" spans="19:19" x14ac:dyDescent="0.25">
      <c r="S3781" s="1"/>
    </row>
    <row r="3782" spans="19:19" x14ac:dyDescent="0.25">
      <c r="S3782" s="1"/>
    </row>
    <row r="3783" spans="19:19" x14ac:dyDescent="0.25">
      <c r="S3783" s="1"/>
    </row>
    <row r="3784" spans="19:19" x14ac:dyDescent="0.25">
      <c r="S3784" s="1"/>
    </row>
    <row r="3785" spans="19:19" x14ac:dyDescent="0.25">
      <c r="S3785" s="1"/>
    </row>
    <row r="3786" spans="19:19" x14ac:dyDescent="0.25">
      <c r="S3786" s="1"/>
    </row>
    <row r="3787" spans="19:19" x14ac:dyDescent="0.25">
      <c r="S3787" s="1"/>
    </row>
    <row r="3788" spans="19:19" x14ac:dyDescent="0.25">
      <c r="S3788" s="1"/>
    </row>
    <row r="3789" spans="19:19" x14ac:dyDescent="0.25">
      <c r="S3789" s="1"/>
    </row>
    <row r="3790" spans="19:19" x14ac:dyDescent="0.25">
      <c r="S3790" s="1"/>
    </row>
    <row r="3791" spans="19:19" x14ac:dyDescent="0.25">
      <c r="S3791" s="1"/>
    </row>
    <row r="3792" spans="19:19" x14ac:dyDescent="0.25">
      <c r="S3792" s="1"/>
    </row>
    <row r="3793" spans="19:19" x14ac:dyDescent="0.25">
      <c r="S3793" s="1"/>
    </row>
    <row r="3794" spans="19:19" x14ac:dyDescent="0.25">
      <c r="S3794" s="1"/>
    </row>
    <row r="3795" spans="19:19" x14ac:dyDescent="0.25">
      <c r="S3795" s="1"/>
    </row>
    <row r="3796" spans="19:19" x14ac:dyDescent="0.25">
      <c r="S3796" s="1"/>
    </row>
    <row r="3797" spans="19:19" x14ac:dyDescent="0.25">
      <c r="S3797" s="1"/>
    </row>
    <row r="3798" spans="19:19" x14ac:dyDescent="0.25">
      <c r="S3798" s="1"/>
    </row>
    <row r="3799" spans="19:19" x14ac:dyDescent="0.25">
      <c r="S3799" s="1"/>
    </row>
    <row r="3800" spans="19:19" x14ac:dyDescent="0.25">
      <c r="S3800" s="1"/>
    </row>
    <row r="3801" spans="19:19" x14ac:dyDescent="0.25">
      <c r="S3801" s="1"/>
    </row>
    <row r="3802" spans="19:19" x14ac:dyDescent="0.25">
      <c r="S3802" s="1"/>
    </row>
    <row r="3803" spans="19:19" x14ac:dyDescent="0.25">
      <c r="S3803" s="1"/>
    </row>
    <row r="3804" spans="19:19" x14ac:dyDescent="0.25">
      <c r="S3804" s="1"/>
    </row>
    <row r="3805" spans="19:19" x14ac:dyDescent="0.25">
      <c r="S3805" s="1"/>
    </row>
    <row r="3806" spans="19:19" x14ac:dyDescent="0.25">
      <c r="S3806" s="1"/>
    </row>
    <row r="3807" spans="19:19" x14ac:dyDescent="0.25">
      <c r="S3807" s="1"/>
    </row>
    <row r="3808" spans="19:19" x14ac:dyDescent="0.25">
      <c r="S3808" s="1"/>
    </row>
    <row r="3809" spans="19:19" x14ac:dyDescent="0.25">
      <c r="S3809" s="1"/>
    </row>
    <row r="3810" spans="19:19" x14ac:dyDescent="0.25">
      <c r="S3810" s="1"/>
    </row>
    <row r="3811" spans="19:19" x14ac:dyDescent="0.25">
      <c r="S3811" s="1"/>
    </row>
    <row r="3812" spans="19:19" x14ac:dyDescent="0.25">
      <c r="S3812" s="1"/>
    </row>
    <row r="3813" spans="19:19" x14ac:dyDescent="0.25">
      <c r="S3813" s="1"/>
    </row>
    <row r="3814" spans="19:19" x14ac:dyDescent="0.25">
      <c r="S3814" s="1"/>
    </row>
    <row r="3815" spans="19:19" x14ac:dyDescent="0.25">
      <c r="S3815" s="1"/>
    </row>
    <row r="3816" spans="19:19" x14ac:dyDescent="0.25">
      <c r="S3816" s="1"/>
    </row>
    <row r="3817" spans="19:19" x14ac:dyDescent="0.25">
      <c r="S3817" s="1"/>
    </row>
    <row r="3818" spans="19:19" x14ac:dyDescent="0.25">
      <c r="S3818" s="1"/>
    </row>
    <row r="3819" spans="19:19" x14ac:dyDescent="0.25">
      <c r="S3819" s="1"/>
    </row>
    <row r="3820" spans="19:19" x14ac:dyDescent="0.25">
      <c r="S3820" s="1"/>
    </row>
    <row r="3821" spans="19:19" x14ac:dyDescent="0.25">
      <c r="S3821" s="1"/>
    </row>
    <row r="3822" spans="19:19" x14ac:dyDescent="0.25">
      <c r="S3822" s="1"/>
    </row>
    <row r="3823" spans="19:19" x14ac:dyDescent="0.25">
      <c r="S3823" s="1"/>
    </row>
    <row r="3824" spans="19:19" x14ac:dyDescent="0.25">
      <c r="S3824" s="1"/>
    </row>
    <row r="3825" spans="19:19" x14ac:dyDescent="0.25">
      <c r="S3825" s="1"/>
    </row>
    <row r="3826" spans="19:19" x14ac:dyDescent="0.25">
      <c r="S3826" s="1"/>
    </row>
    <row r="3827" spans="19:19" x14ac:dyDescent="0.25">
      <c r="S3827" s="1"/>
    </row>
    <row r="3828" spans="19:19" x14ac:dyDescent="0.25">
      <c r="S3828" s="1"/>
    </row>
    <row r="3829" spans="19:19" x14ac:dyDescent="0.25">
      <c r="S3829" s="1"/>
    </row>
    <row r="3830" spans="19:19" x14ac:dyDescent="0.25">
      <c r="S3830" s="1"/>
    </row>
    <row r="3831" spans="19:19" x14ac:dyDescent="0.25">
      <c r="S3831" s="1"/>
    </row>
    <row r="3832" spans="19:19" x14ac:dyDescent="0.25">
      <c r="S3832" s="1"/>
    </row>
    <row r="3833" spans="19:19" x14ac:dyDescent="0.25">
      <c r="S3833" s="1"/>
    </row>
    <row r="3834" spans="19:19" x14ac:dyDescent="0.25">
      <c r="S3834" s="1"/>
    </row>
    <row r="3835" spans="19:19" x14ac:dyDescent="0.25">
      <c r="S3835" s="1"/>
    </row>
    <row r="3836" spans="19:19" x14ac:dyDescent="0.25">
      <c r="S3836" s="1"/>
    </row>
    <row r="3837" spans="19:19" x14ac:dyDescent="0.25">
      <c r="S3837" s="1"/>
    </row>
    <row r="3838" spans="19:19" x14ac:dyDescent="0.25">
      <c r="S3838" s="1"/>
    </row>
    <row r="3839" spans="19:19" x14ac:dyDescent="0.25">
      <c r="S3839" s="1"/>
    </row>
    <row r="3840" spans="19:19" x14ac:dyDescent="0.25">
      <c r="S3840" s="1"/>
    </row>
    <row r="3841" spans="19:19" x14ac:dyDescent="0.25">
      <c r="S3841" s="1"/>
    </row>
    <row r="3842" spans="19:19" x14ac:dyDescent="0.25">
      <c r="S3842" s="1"/>
    </row>
    <row r="3843" spans="19:19" x14ac:dyDescent="0.25">
      <c r="S3843" s="1"/>
    </row>
    <row r="3844" spans="19:19" x14ac:dyDescent="0.25">
      <c r="S3844" s="1"/>
    </row>
    <row r="3845" spans="19:19" x14ac:dyDescent="0.25">
      <c r="S3845" s="1"/>
    </row>
    <row r="3846" spans="19:19" x14ac:dyDescent="0.25">
      <c r="S3846" s="1"/>
    </row>
    <row r="3847" spans="19:19" x14ac:dyDescent="0.25">
      <c r="S3847" s="1"/>
    </row>
    <row r="3848" spans="19:19" x14ac:dyDescent="0.25">
      <c r="S3848" s="1"/>
    </row>
    <row r="3849" spans="19:19" x14ac:dyDescent="0.25">
      <c r="S3849" s="1"/>
    </row>
    <row r="3850" spans="19:19" x14ac:dyDescent="0.25">
      <c r="S3850" s="1"/>
    </row>
    <row r="3851" spans="19:19" x14ac:dyDescent="0.25">
      <c r="S3851" s="1"/>
    </row>
    <row r="3852" spans="19:19" x14ac:dyDescent="0.25">
      <c r="S3852" s="1"/>
    </row>
    <row r="3853" spans="19:19" x14ac:dyDescent="0.25">
      <c r="S3853" s="1"/>
    </row>
    <row r="3854" spans="19:19" x14ac:dyDescent="0.25">
      <c r="S3854" s="1"/>
    </row>
    <row r="3855" spans="19:19" x14ac:dyDescent="0.25">
      <c r="S3855" s="1"/>
    </row>
    <row r="3856" spans="19:19" x14ac:dyDescent="0.25">
      <c r="S3856" s="1"/>
    </row>
    <row r="3857" spans="19:19" x14ac:dyDescent="0.25">
      <c r="S3857" s="1"/>
    </row>
    <row r="3858" spans="19:19" x14ac:dyDescent="0.25">
      <c r="S3858" s="1"/>
    </row>
    <row r="3859" spans="19:19" x14ac:dyDescent="0.25">
      <c r="S3859" s="1"/>
    </row>
    <row r="3860" spans="19:19" x14ac:dyDescent="0.25">
      <c r="S3860" s="1"/>
    </row>
    <row r="3861" spans="19:19" x14ac:dyDescent="0.25">
      <c r="S3861" s="1"/>
    </row>
    <row r="3862" spans="19:19" x14ac:dyDescent="0.25">
      <c r="S3862" s="1"/>
    </row>
    <row r="3863" spans="19:19" x14ac:dyDescent="0.25">
      <c r="S3863" s="1"/>
    </row>
    <row r="3864" spans="19:19" x14ac:dyDescent="0.25">
      <c r="S3864" s="1"/>
    </row>
    <row r="3865" spans="19:19" x14ac:dyDescent="0.25">
      <c r="S3865" s="1"/>
    </row>
    <row r="3866" spans="19:19" x14ac:dyDescent="0.25">
      <c r="S3866" s="1"/>
    </row>
    <row r="3867" spans="19:19" x14ac:dyDescent="0.25">
      <c r="S3867" s="1"/>
    </row>
    <row r="3868" spans="19:19" x14ac:dyDescent="0.25">
      <c r="S3868" s="1"/>
    </row>
    <row r="3869" spans="19:19" x14ac:dyDescent="0.25">
      <c r="S3869" s="1"/>
    </row>
    <row r="3870" spans="19:19" x14ac:dyDescent="0.25">
      <c r="S3870" s="1"/>
    </row>
    <row r="3871" spans="19:19" x14ac:dyDescent="0.25">
      <c r="S3871" s="1"/>
    </row>
    <row r="3872" spans="19:19" x14ac:dyDescent="0.25">
      <c r="S3872" s="1"/>
    </row>
    <row r="3873" spans="19:19" x14ac:dyDescent="0.25">
      <c r="S3873" s="1"/>
    </row>
    <row r="3874" spans="19:19" x14ac:dyDescent="0.25">
      <c r="S3874" s="1"/>
    </row>
    <row r="3875" spans="19:19" x14ac:dyDescent="0.25">
      <c r="S3875" s="1"/>
    </row>
    <row r="3876" spans="19:19" x14ac:dyDescent="0.25">
      <c r="S3876" s="1"/>
    </row>
    <row r="3877" spans="19:19" x14ac:dyDescent="0.25">
      <c r="S3877" s="1"/>
    </row>
    <row r="3878" spans="19:19" x14ac:dyDescent="0.25">
      <c r="S3878" s="1"/>
    </row>
    <row r="3879" spans="19:19" x14ac:dyDescent="0.25">
      <c r="S3879" s="1"/>
    </row>
    <row r="3880" spans="19:19" x14ac:dyDescent="0.25">
      <c r="S3880" s="1"/>
    </row>
    <row r="3881" spans="19:19" x14ac:dyDescent="0.25">
      <c r="S3881" s="1"/>
    </row>
    <row r="3882" spans="19:19" x14ac:dyDescent="0.25">
      <c r="S3882" s="1"/>
    </row>
    <row r="3883" spans="19:19" x14ac:dyDescent="0.25">
      <c r="S3883" s="1"/>
    </row>
    <row r="3884" spans="19:19" x14ac:dyDescent="0.25">
      <c r="S3884" s="1"/>
    </row>
    <row r="3885" spans="19:19" x14ac:dyDescent="0.25">
      <c r="S3885" s="1"/>
    </row>
    <row r="3886" spans="19:19" x14ac:dyDescent="0.25">
      <c r="S3886" s="1"/>
    </row>
    <row r="3887" spans="19:19" x14ac:dyDescent="0.25">
      <c r="S3887" s="1"/>
    </row>
    <row r="3888" spans="19:19" x14ac:dyDescent="0.25">
      <c r="S3888" s="1"/>
    </row>
    <row r="3889" spans="19:19" x14ac:dyDescent="0.25">
      <c r="S3889" s="1"/>
    </row>
    <row r="3890" spans="19:19" x14ac:dyDescent="0.25">
      <c r="S3890" s="1"/>
    </row>
    <row r="3891" spans="19:19" x14ac:dyDescent="0.25">
      <c r="S3891" s="1"/>
    </row>
    <row r="3892" spans="19:19" x14ac:dyDescent="0.25">
      <c r="S3892" s="1"/>
    </row>
    <row r="3893" spans="19:19" x14ac:dyDescent="0.25">
      <c r="S3893" s="1"/>
    </row>
    <row r="3894" spans="19:19" x14ac:dyDescent="0.25">
      <c r="S3894" s="1"/>
    </row>
    <row r="3895" spans="19:19" x14ac:dyDescent="0.25">
      <c r="S3895" s="1"/>
    </row>
    <row r="3896" spans="19:19" x14ac:dyDescent="0.25">
      <c r="S3896" s="1"/>
    </row>
    <row r="3897" spans="19:19" x14ac:dyDescent="0.25">
      <c r="S3897" s="1"/>
    </row>
    <row r="3898" spans="19:19" x14ac:dyDescent="0.25">
      <c r="S3898" s="1"/>
    </row>
    <row r="3899" spans="19:19" x14ac:dyDescent="0.25">
      <c r="S3899" s="1"/>
    </row>
    <row r="3900" spans="19:19" x14ac:dyDescent="0.25">
      <c r="S3900" s="1"/>
    </row>
    <row r="3901" spans="19:19" x14ac:dyDescent="0.25">
      <c r="S3901" s="1"/>
    </row>
    <row r="3902" spans="19:19" x14ac:dyDescent="0.25">
      <c r="S3902" s="1"/>
    </row>
    <row r="3903" spans="19:19" x14ac:dyDescent="0.25">
      <c r="S3903" s="1"/>
    </row>
    <row r="3904" spans="19:19" x14ac:dyDescent="0.25">
      <c r="S3904" s="1"/>
    </row>
    <row r="3905" spans="19:19" x14ac:dyDescent="0.25">
      <c r="S3905" s="1"/>
    </row>
    <row r="3906" spans="19:19" x14ac:dyDescent="0.25">
      <c r="S3906" s="1"/>
    </row>
    <row r="3907" spans="19:19" x14ac:dyDescent="0.25">
      <c r="S3907" s="1"/>
    </row>
    <row r="3908" spans="19:19" x14ac:dyDescent="0.25">
      <c r="S3908" s="1"/>
    </row>
    <row r="3909" spans="19:19" x14ac:dyDescent="0.25">
      <c r="S3909" s="1"/>
    </row>
    <row r="3910" spans="19:19" x14ac:dyDescent="0.25">
      <c r="S3910" s="1"/>
    </row>
    <row r="3911" spans="19:19" x14ac:dyDescent="0.25">
      <c r="S3911" s="1"/>
    </row>
    <row r="3912" spans="19:19" x14ac:dyDescent="0.25">
      <c r="S3912" s="1"/>
    </row>
    <row r="3913" spans="19:19" x14ac:dyDescent="0.25">
      <c r="S3913" s="1"/>
    </row>
    <row r="3914" spans="19:19" x14ac:dyDescent="0.25">
      <c r="S3914" s="1"/>
    </row>
    <row r="3915" spans="19:19" x14ac:dyDescent="0.25">
      <c r="S3915" s="1"/>
    </row>
    <row r="3916" spans="19:19" x14ac:dyDescent="0.25">
      <c r="S3916" s="1"/>
    </row>
    <row r="3917" spans="19:19" x14ac:dyDescent="0.25">
      <c r="S3917" s="1"/>
    </row>
    <row r="3918" spans="19:19" x14ac:dyDescent="0.25">
      <c r="S3918" s="1"/>
    </row>
    <row r="3919" spans="19:19" x14ac:dyDescent="0.25">
      <c r="S3919" s="1"/>
    </row>
    <row r="3920" spans="19:19" x14ac:dyDescent="0.25">
      <c r="S3920" s="1"/>
    </row>
    <row r="3921" spans="19:19" x14ac:dyDescent="0.25">
      <c r="S3921" s="1"/>
    </row>
    <row r="3922" spans="19:19" x14ac:dyDescent="0.25">
      <c r="S3922" s="1"/>
    </row>
    <row r="3923" spans="19:19" x14ac:dyDescent="0.25">
      <c r="S3923" s="1"/>
    </row>
    <row r="3924" spans="19:19" x14ac:dyDescent="0.25">
      <c r="S3924" s="1"/>
    </row>
    <row r="3925" spans="19:19" x14ac:dyDescent="0.25">
      <c r="S3925" s="1"/>
    </row>
    <row r="3926" spans="19:19" x14ac:dyDescent="0.25">
      <c r="S3926" s="1"/>
    </row>
    <row r="3927" spans="19:19" x14ac:dyDescent="0.25">
      <c r="S3927" s="1"/>
    </row>
    <row r="3928" spans="19:19" x14ac:dyDescent="0.25">
      <c r="S3928" s="1"/>
    </row>
    <row r="3929" spans="19:19" x14ac:dyDescent="0.25">
      <c r="S3929" s="1"/>
    </row>
    <row r="3930" spans="19:19" x14ac:dyDescent="0.25">
      <c r="S3930" s="1"/>
    </row>
    <row r="3931" spans="19:19" x14ac:dyDescent="0.25">
      <c r="S3931" s="1"/>
    </row>
    <row r="3932" spans="19:19" x14ac:dyDescent="0.25">
      <c r="S3932" s="1"/>
    </row>
    <row r="3933" spans="19:19" x14ac:dyDescent="0.25">
      <c r="S3933" s="1"/>
    </row>
    <row r="3934" spans="19:19" x14ac:dyDescent="0.25">
      <c r="S3934" s="1"/>
    </row>
    <row r="3935" spans="19:19" x14ac:dyDescent="0.25">
      <c r="S3935" s="1"/>
    </row>
    <row r="3936" spans="19:19" x14ac:dyDescent="0.25">
      <c r="S3936" s="1"/>
    </row>
    <row r="3937" spans="19:19" x14ac:dyDescent="0.25">
      <c r="S3937" s="1"/>
    </row>
    <row r="3938" spans="19:19" x14ac:dyDescent="0.25">
      <c r="S3938" s="1"/>
    </row>
    <row r="3939" spans="19:19" x14ac:dyDescent="0.25">
      <c r="S3939" s="1"/>
    </row>
    <row r="3940" spans="19:19" x14ac:dyDescent="0.25">
      <c r="S3940" s="1"/>
    </row>
    <row r="3941" spans="19:19" x14ac:dyDescent="0.25">
      <c r="S3941" s="1"/>
    </row>
    <row r="3942" spans="19:19" x14ac:dyDescent="0.25">
      <c r="S3942" s="1"/>
    </row>
    <row r="3943" spans="19:19" x14ac:dyDescent="0.25">
      <c r="S3943" s="1"/>
    </row>
    <row r="3944" spans="19:19" x14ac:dyDescent="0.25">
      <c r="S3944" s="1"/>
    </row>
    <row r="3945" spans="19:19" x14ac:dyDescent="0.25">
      <c r="S3945" s="1"/>
    </row>
    <row r="3946" spans="19:19" x14ac:dyDescent="0.25">
      <c r="S3946" s="1"/>
    </row>
    <row r="3947" spans="19:19" x14ac:dyDescent="0.25">
      <c r="S3947" s="1"/>
    </row>
    <row r="3948" spans="19:19" x14ac:dyDescent="0.25">
      <c r="S3948" s="1"/>
    </row>
    <row r="3949" spans="19:19" x14ac:dyDescent="0.25">
      <c r="S3949" s="1"/>
    </row>
    <row r="3950" spans="19:19" x14ac:dyDescent="0.25">
      <c r="S3950" s="1"/>
    </row>
    <row r="3951" spans="19:19" x14ac:dyDescent="0.25">
      <c r="S3951" s="1"/>
    </row>
    <row r="3952" spans="19:19" x14ac:dyDescent="0.25">
      <c r="S3952" s="1"/>
    </row>
    <row r="3953" spans="19:19" x14ac:dyDescent="0.25">
      <c r="S3953" s="1"/>
    </row>
    <row r="3954" spans="19:19" x14ac:dyDescent="0.25">
      <c r="S3954" s="1"/>
    </row>
    <row r="3955" spans="19:19" x14ac:dyDescent="0.25">
      <c r="S3955" s="1"/>
    </row>
    <row r="3956" spans="19:19" x14ac:dyDescent="0.25">
      <c r="S3956" s="1"/>
    </row>
    <row r="3957" spans="19:19" x14ac:dyDescent="0.25">
      <c r="S3957" s="1"/>
    </row>
    <row r="3958" spans="19:19" x14ac:dyDescent="0.25">
      <c r="S3958" s="1"/>
    </row>
    <row r="3959" spans="19:19" x14ac:dyDescent="0.25">
      <c r="S3959" s="1"/>
    </row>
    <row r="3960" spans="19:19" x14ac:dyDescent="0.25">
      <c r="S3960" s="1"/>
    </row>
    <row r="3961" spans="19:19" x14ac:dyDescent="0.25">
      <c r="S3961" s="1"/>
    </row>
    <row r="3962" spans="19:19" x14ac:dyDescent="0.25">
      <c r="S3962" s="1"/>
    </row>
    <row r="3963" spans="19:19" x14ac:dyDescent="0.25">
      <c r="S3963" s="1"/>
    </row>
    <row r="3964" spans="19:19" x14ac:dyDescent="0.25">
      <c r="S3964" s="1"/>
    </row>
    <row r="3965" spans="19:19" x14ac:dyDescent="0.25">
      <c r="S3965" s="1"/>
    </row>
    <row r="3966" spans="19:19" x14ac:dyDescent="0.25">
      <c r="S3966" s="1"/>
    </row>
    <row r="3967" spans="19:19" x14ac:dyDescent="0.25">
      <c r="S3967" s="1"/>
    </row>
    <row r="3968" spans="19:19" x14ac:dyDescent="0.25">
      <c r="S3968" s="1"/>
    </row>
    <row r="3969" spans="19:19" x14ac:dyDescent="0.25">
      <c r="S3969" s="1"/>
    </row>
    <row r="3970" spans="19:19" x14ac:dyDescent="0.25">
      <c r="S3970" s="1"/>
    </row>
    <row r="3971" spans="19:19" x14ac:dyDescent="0.25">
      <c r="S3971" s="1"/>
    </row>
    <row r="3972" spans="19:19" x14ac:dyDescent="0.25">
      <c r="S3972" s="1"/>
    </row>
    <row r="3973" spans="19:19" x14ac:dyDescent="0.25">
      <c r="S3973" s="1"/>
    </row>
    <row r="3974" spans="19:19" x14ac:dyDescent="0.25">
      <c r="S3974" s="1"/>
    </row>
    <row r="3975" spans="19:19" x14ac:dyDescent="0.25">
      <c r="S3975" s="1"/>
    </row>
    <row r="3976" spans="19:19" x14ac:dyDescent="0.25">
      <c r="S3976" s="1"/>
    </row>
    <row r="3977" spans="19:19" x14ac:dyDescent="0.25">
      <c r="S3977" s="1"/>
    </row>
    <row r="3978" spans="19:19" x14ac:dyDescent="0.25">
      <c r="S3978" s="1"/>
    </row>
    <row r="3979" spans="19:19" x14ac:dyDescent="0.25">
      <c r="S3979" s="1"/>
    </row>
    <row r="3980" spans="19:19" x14ac:dyDescent="0.25">
      <c r="S3980" s="1"/>
    </row>
    <row r="3981" spans="19:19" x14ac:dyDescent="0.25">
      <c r="S3981" s="1"/>
    </row>
    <row r="3982" spans="19:19" x14ac:dyDescent="0.25">
      <c r="S3982" s="1"/>
    </row>
    <row r="3983" spans="19:19" x14ac:dyDescent="0.25">
      <c r="S3983" s="1"/>
    </row>
    <row r="3984" spans="19:19" x14ac:dyDescent="0.25">
      <c r="S3984" s="1"/>
    </row>
    <row r="3985" spans="19:19" x14ac:dyDescent="0.25">
      <c r="S3985" s="1"/>
    </row>
    <row r="3986" spans="19:19" x14ac:dyDescent="0.25">
      <c r="S3986" s="1"/>
    </row>
    <row r="3987" spans="19:19" x14ac:dyDescent="0.25">
      <c r="S3987" s="1"/>
    </row>
    <row r="3988" spans="19:19" x14ac:dyDescent="0.25">
      <c r="S3988" s="1"/>
    </row>
    <row r="3989" spans="19:19" x14ac:dyDescent="0.25">
      <c r="S3989" s="1"/>
    </row>
    <row r="3990" spans="19:19" x14ac:dyDescent="0.25">
      <c r="S3990" s="1"/>
    </row>
    <row r="3991" spans="19:19" x14ac:dyDescent="0.25">
      <c r="S3991" s="1"/>
    </row>
    <row r="3992" spans="19:19" x14ac:dyDescent="0.25">
      <c r="S3992" s="1"/>
    </row>
    <row r="3993" spans="19:19" x14ac:dyDescent="0.25">
      <c r="S3993" s="1"/>
    </row>
    <row r="3994" spans="19:19" x14ac:dyDescent="0.25">
      <c r="S3994" s="1"/>
    </row>
    <row r="3995" spans="19:19" x14ac:dyDescent="0.25">
      <c r="S3995" s="1"/>
    </row>
    <row r="3996" spans="19:19" x14ac:dyDescent="0.25">
      <c r="S3996" s="1"/>
    </row>
    <row r="3997" spans="19:19" x14ac:dyDescent="0.25">
      <c r="S3997" s="1"/>
    </row>
    <row r="3998" spans="19:19" x14ac:dyDescent="0.25">
      <c r="S3998" s="1"/>
    </row>
    <row r="3999" spans="19:19" x14ac:dyDescent="0.25">
      <c r="S3999" s="1"/>
    </row>
    <row r="4000" spans="19:19" x14ac:dyDescent="0.25">
      <c r="S4000" s="1"/>
    </row>
    <row r="4001" spans="19:19" x14ac:dyDescent="0.25">
      <c r="S4001" s="1"/>
    </row>
    <row r="4002" spans="19:19" x14ac:dyDescent="0.25">
      <c r="S4002" s="1"/>
    </row>
    <row r="4003" spans="19:19" x14ac:dyDescent="0.25">
      <c r="S4003" s="1"/>
    </row>
    <row r="4004" spans="19:19" x14ac:dyDescent="0.25">
      <c r="S4004" s="1"/>
    </row>
    <row r="4005" spans="19:19" x14ac:dyDescent="0.25">
      <c r="S4005" s="1"/>
    </row>
    <row r="4006" spans="19:19" x14ac:dyDescent="0.25">
      <c r="S4006" s="1"/>
    </row>
    <row r="4007" spans="19:19" x14ac:dyDescent="0.25">
      <c r="S4007" s="1"/>
    </row>
    <row r="4008" spans="19:19" x14ac:dyDescent="0.25">
      <c r="S4008" s="1"/>
    </row>
    <row r="4009" spans="19:19" x14ac:dyDescent="0.25">
      <c r="S4009" s="1"/>
    </row>
    <row r="4010" spans="19:19" x14ac:dyDescent="0.25">
      <c r="S4010" s="1"/>
    </row>
    <row r="4011" spans="19:19" x14ac:dyDescent="0.25">
      <c r="S4011" s="1"/>
    </row>
    <row r="4012" spans="19:19" x14ac:dyDescent="0.25">
      <c r="S4012" s="1"/>
    </row>
    <row r="4013" spans="19:19" x14ac:dyDescent="0.25">
      <c r="S4013" s="1"/>
    </row>
    <row r="4014" spans="19:19" x14ac:dyDescent="0.25">
      <c r="S4014" s="1"/>
    </row>
    <row r="4015" spans="19:19" x14ac:dyDescent="0.25">
      <c r="S4015" s="1"/>
    </row>
    <row r="4016" spans="19:19" x14ac:dyDescent="0.25">
      <c r="S4016" s="1"/>
    </row>
    <row r="4017" spans="19:19" x14ac:dyDescent="0.25">
      <c r="S4017" s="1"/>
    </row>
    <row r="4018" spans="19:19" x14ac:dyDescent="0.25">
      <c r="S4018" s="1"/>
    </row>
    <row r="4019" spans="19:19" x14ac:dyDescent="0.25">
      <c r="S4019" s="1"/>
    </row>
    <row r="4020" spans="19:19" x14ac:dyDescent="0.25">
      <c r="S4020" s="1"/>
    </row>
    <row r="4021" spans="19:19" x14ac:dyDescent="0.25">
      <c r="S4021" s="1"/>
    </row>
    <row r="4022" spans="19:19" x14ac:dyDescent="0.25">
      <c r="S4022" s="1"/>
    </row>
    <row r="4023" spans="19:19" x14ac:dyDescent="0.25">
      <c r="S4023" s="1"/>
    </row>
    <row r="4024" spans="19:19" x14ac:dyDescent="0.25">
      <c r="S4024" s="1"/>
    </row>
    <row r="4025" spans="19:19" x14ac:dyDescent="0.25">
      <c r="S4025" s="1"/>
    </row>
    <row r="4026" spans="19:19" x14ac:dyDescent="0.25">
      <c r="S4026" s="1"/>
    </row>
    <row r="4027" spans="19:19" x14ac:dyDescent="0.25">
      <c r="S4027" s="1"/>
    </row>
    <row r="4028" spans="19:19" x14ac:dyDescent="0.25">
      <c r="S4028" s="1"/>
    </row>
    <row r="4029" spans="19:19" x14ac:dyDescent="0.25">
      <c r="S4029" s="1"/>
    </row>
    <row r="4030" spans="19:19" x14ac:dyDescent="0.25">
      <c r="S4030" s="1"/>
    </row>
    <row r="4031" spans="19:19" x14ac:dyDescent="0.25">
      <c r="S4031" s="1"/>
    </row>
    <row r="4032" spans="19:19" x14ac:dyDescent="0.25">
      <c r="S4032" s="1"/>
    </row>
    <row r="4033" spans="19:19" x14ac:dyDescent="0.25">
      <c r="S4033" s="1"/>
    </row>
    <row r="4034" spans="19:19" x14ac:dyDescent="0.25">
      <c r="S4034" s="1"/>
    </row>
    <row r="4035" spans="19:19" x14ac:dyDescent="0.25">
      <c r="S4035" s="1"/>
    </row>
    <row r="4036" spans="19:19" x14ac:dyDescent="0.25">
      <c r="S4036" s="1"/>
    </row>
    <row r="4037" spans="19:19" x14ac:dyDescent="0.25">
      <c r="S4037" s="1"/>
    </row>
    <row r="4038" spans="19:19" x14ac:dyDescent="0.25">
      <c r="S4038" s="1"/>
    </row>
    <row r="4039" spans="19:19" x14ac:dyDescent="0.25">
      <c r="S4039" s="1"/>
    </row>
    <row r="4040" spans="19:19" x14ac:dyDescent="0.25">
      <c r="S4040" s="1"/>
    </row>
    <row r="4041" spans="19:19" x14ac:dyDescent="0.25">
      <c r="S4041" s="1"/>
    </row>
    <row r="4042" spans="19:19" x14ac:dyDescent="0.25">
      <c r="S4042" s="1"/>
    </row>
    <row r="4043" spans="19:19" x14ac:dyDescent="0.25">
      <c r="S4043" s="1"/>
    </row>
    <row r="4044" spans="19:19" x14ac:dyDescent="0.25">
      <c r="S4044" s="1"/>
    </row>
    <row r="4045" spans="19:19" x14ac:dyDescent="0.25">
      <c r="S4045" s="1"/>
    </row>
    <row r="4046" spans="19:19" x14ac:dyDescent="0.25">
      <c r="S4046" s="1"/>
    </row>
    <row r="4047" spans="19:19" x14ac:dyDescent="0.25">
      <c r="S4047" s="1"/>
    </row>
    <row r="4048" spans="19:19" x14ac:dyDescent="0.25">
      <c r="S4048" s="1"/>
    </row>
    <row r="4049" spans="19:19" x14ac:dyDescent="0.25">
      <c r="S4049" s="1"/>
    </row>
    <row r="4050" spans="19:19" x14ac:dyDescent="0.25">
      <c r="S4050" s="1"/>
    </row>
    <row r="4051" spans="19:19" x14ac:dyDescent="0.25">
      <c r="S4051" s="1"/>
    </row>
    <row r="4052" spans="19:19" x14ac:dyDescent="0.25">
      <c r="S4052" s="1"/>
    </row>
    <row r="4053" spans="19:19" x14ac:dyDescent="0.25">
      <c r="S4053" s="1"/>
    </row>
    <row r="4054" spans="19:19" x14ac:dyDescent="0.25">
      <c r="S4054" s="1"/>
    </row>
    <row r="4055" spans="19:19" x14ac:dyDescent="0.25">
      <c r="S4055" s="1"/>
    </row>
    <row r="4056" spans="19:19" x14ac:dyDescent="0.25">
      <c r="S4056" s="1"/>
    </row>
    <row r="4057" spans="19:19" x14ac:dyDescent="0.25">
      <c r="S4057" s="1"/>
    </row>
    <row r="4058" spans="19:19" x14ac:dyDescent="0.25">
      <c r="S4058" s="1"/>
    </row>
    <row r="4059" spans="19:19" x14ac:dyDescent="0.25">
      <c r="S4059" s="1"/>
    </row>
    <row r="4060" spans="19:19" x14ac:dyDescent="0.25">
      <c r="S4060" s="1"/>
    </row>
    <row r="4061" spans="19:19" x14ac:dyDescent="0.25">
      <c r="S4061" s="1"/>
    </row>
    <row r="4062" spans="19:19" x14ac:dyDescent="0.25">
      <c r="S4062" s="1"/>
    </row>
    <row r="4063" spans="19:19" x14ac:dyDescent="0.25">
      <c r="S4063" s="1"/>
    </row>
    <row r="4064" spans="19:19" x14ac:dyDescent="0.25">
      <c r="S4064" s="1"/>
    </row>
    <row r="4065" spans="19:19" x14ac:dyDescent="0.25">
      <c r="S4065" s="1"/>
    </row>
    <row r="4066" spans="19:19" x14ac:dyDescent="0.25">
      <c r="S4066" s="1"/>
    </row>
    <row r="4067" spans="19:19" x14ac:dyDescent="0.25">
      <c r="S4067" s="1"/>
    </row>
    <row r="4068" spans="19:19" x14ac:dyDescent="0.25">
      <c r="S4068" s="1"/>
    </row>
    <row r="4069" spans="19:19" x14ac:dyDescent="0.25">
      <c r="S4069" s="1"/>
    </row>
    <row r="4070" spans="19:19" x14ac:dyDescent="0.25">
      <c r="S4070" s="1"/>
    </row>
    <row r="4071" spans="19:19" x14ac:dyDescent="0.25">
      <c r="S4071" s="1"/>
    </row>
    <row r="4072" spans="19:19" x14ac:dyDescent="0.25">
      <c r="S4072" s="1"/>
    </row>
    <row r="4073" spans="19:19" x14ac:dyDescent="0.25">
      <c r="S4073" s="1"/>
    </row>
    <row r="4074" spans="19:19" x14ac:dyDescent="0.25">
      <c r="S4074" s="1"/>
    </row>
    <row r="4075" spans="19:19" x14ac:dyDescent="0.25">
      <c r="S4075" s="1"/>
    </row>
    <row r="4076" spans="19:19" x14ac:dyDescent="0.25">
      <c r="S4076" s="1"/>
    </row>
    <row r="4077" spans="19:19" x14ac:dyDescent="0.25">
      <c r="S4077" s="1"/>
    </row>
    <row r="4078" spans="19:19" x14ac:dyDescent="0.25">
      <c r="S4078" s="1"/>
    </row>
    <row r="4079" spans="19:19" x14ac:dyDescent="0.25">
      <c r="S4079" s="1"/>
    </row>
    <row r="4080" spans="19:19" x14ac:dyDescent="0.25">
      <c r="S4080" s="1"/>
    </row>
    <row r="4081" spans="19:19" x14ac:dyDescent="0.25">
      <c r="S4081" s="1"/>
    </row>
    <row r="4082" spans="19:19" x14ac:dyDescent="0.25">
      <c r="S4082" s="1"/>
    </row>
    <row r="4083" spans="19:19" x14ac:dyDescent="0.25">
      <c r="S4083" s="1"/>
    </row>
    <row r="4084" spans="19:19" x14ac:dyDescent="0.25">
      <c r="S4084" s="1"/>
    </row>
    <row r="4085" spans="19:19" x14ac:dyDescent="0.25">
      <c r="S4085" s="1"/>
    </row>
    <row r="4086" spans="19:19" x14ac:dyDescent="0.25">
      <c r="S4086" s="1"/>
    </row>
    <row r="4087" spans="19:19" x14ac:dyDescent="0.25">
      <c r="S4087" s="1"/>
    </row>
    <row r="4088" spans="19:19" x14ac:dyDescent="0.25">
      <c r="S4088" s="1"/>
    </row>
    <row r="4089" spans="19:19" x14ac:dyDescent="0.25">
      <c r="S4089" s="1"/>
    </row>
    <row r="4090" spans="19:19" x14ac:dyDescent="0.25">
      <c r="S4090" s="1"/>
    </row>
    <row r="4091" spans="19:19" x14ac:dyDescent="0.25">
      <c r="S4091" s="1"/>
    </row>
    <row r="4092" spans="19:19" x14ac:dyDescent="0.25">
      <c r="S4092" s="1"/>
    </row>
    <row r="4093" spans="19:19" x14ac:dyDescent="0.25">
      <c r="S4093" s="1"/>
    </row>
    <row r="4094" spans="19:19" x14ac:dyDescent="0.25">
      <c r="S4094" s="1"/>
    </row>
    <row r="4095" spans="19:19" x14ac:dyDescent="0.25">
      <c r="S4095" s="1"/>
    </row>
    <row r="4096" spans="19:19" x14ac:dyDescent="0.25">
      <c r="S4096" s="1"/>
    </row>
    <row r="4097" spans="19:19" x14ac:dyDescent="0.25">
      <c r="S4097" s="1"/>
    </row>
    <row r="4098" spans="19:19" x14ac:dyDescent="0.25">
      <c r="S4098" s="1"/>
    </row>
    <row r="4099" spans="19:19" x14ac:dyDescent="0.25">
      <c r="S4099" s="1"/>
    </row>
    <row r="4100" spans="19:19" x14ac:dyDescent="0.25">
      <c r="S4100" s="1"/>
    </row>
    <row r="4101" spans="19:19" x14ac:dyDescent="0.25">
      <c r="S4101" s="1"/>
    </row>
    <row r="4102" spans="19:19" x14ac:dyDescent="0.25">
      <c r="S4102" s="1"/>
    </row>
    <row r="4103" spans="19:19" x14ac:dyDescent="0.25">
      <c r="S4103" s="1"/>
    </row>
    <row r="4104" spans="19:19" x14ac:dyDescent="0.25">
      <c r="S4104" s="1"/>
    </row>
    <row r="4105" spans="19:19" x14ac:dyDescent="0.25">
      <c r="S4105" s="1"/>
    </row>
    <row r="4106" spans="19:19" x14ac:dyDescent="0.25">
      <c r="S4106" s="1"/>
    </row>
    <row r="4107" spans="19:19" x14ac:dyDescent="0.25">
      <c r="S4107" s="1"/>
    </row>
    <row r="4108" spans="19:19" x14ac:dyDescent="0.25">
      <c r="S4108" s="1"/>
    </row>
    <row r="4109" spans="19:19" x14ac:dyDescent="0.25">
      <c r="S4109" s="1"/>
    </row>
    <row r="4110" spans="19:19" x14ac:dyDescent="0.25">
      <c r="S4110" s="1"/>
    </row>
    <row r="4111" spans="19:19" x14ac:dyDescent="0.25">
      <c r="S4111" s="1"/>
    </row>
    <row r="4112" spans="19:19" x14ac:dyDescent="0.25">
      <c r="S4112" s="1"/>
    </row>
    <row r="4113" spans="19:19" x14ac:dyDescent="0.25">
      <c r="S4113" s="1"/>
    </row>
    <row r="4114" spans="19:19" x14ac:dyDescent="0.25">
      <c r="S4114" s="1"/>
    </row>
    <row r="4115" spans="19:19" x14ac:dyDescent="0.25">
      <c r="S4115" s="1"/>
    </row>
    <row r="4116" spans="19:19" x14ac:dyDescent="0.25">
      <c r="S4116" s="1"/>
    </row>
    <row r="4117" spans="19:19" x14ac:dyDescent="0.25">
      <c r="S4117" s="1"/>
    </row>
    <row r="4118" spans="19:19" x14ac:dyDescent="0.25">
      <c r="S4118" s="1"/>
    </row>
    <row r="4119" spans="19:19" x14ac:dyDescent="0.25">
      <c r="S4119" s="1"/>
    </row>
    <row r="4120" spans="19:19" x14ac:dyDescent="0.25">
      <c r="S4120" s="1"/>
    </row>
    <row r="4121" spans="19:19" x14ac:dyDescent="0.25">
      <c r="S4121" s="1"/>
    </row>
    <row r="4122" spans="19:19" x14ac:dyDescent="0.25">
      <c r="S4122" s="1"/>
    </row>
    <row r="4123" spans="19:19" x14ac:dyDescent="0.25">
      <c r="S4123" s="1"/>
    </row>
    <row r="4124" spans="19:19" x14ac:dyDescent="0.25">
      <c r="S4124" s="1"/>
    </row>
    <row r="4125" spans="19:19" x14ac:dyDescent="0.25">
      <c r="S4125" s="1"/>
    </row>
    <row r="4126" spans="19:19" x14ac:dyDescent="0.25">
      <c r="S4126" s="1"/>
    </row>
    <row r="4127" spans="19:19" x14ac:dyDescent="0.25">
      <c r="S4127" s="1"/>
    </row>
    <row r="4128" spans="19:19" x14ac:dyDescent="0.25">
      <c r="S4128" s="1"/>
    </row>
    <row r="4129" spans="19:19" x14ac:dyDescent="0.25">
      <c r="S4129" s="1"/>
    </row>
    <row r="4130" spans="19:19" x14ac:dyDescent="0.25">
      <c r="S4130" s="1"/>
    </row>
    <row r="4131" spans="19:19" x14ac:dyDescent="0.25">
      <c r="S4131" s="1"/>
    </row>
    <row r="4132" spans="19:19" x14ac:dyDescent="0.25">
      <c r="S4132" s="1"/>
    </row>
    <row r="4133" spans="19:19" x14ac:dyDescent="0.25">
      <c r="S4133" s="1"/>
    </row>
    <row r="4134" spans="19:19" x14ac:dyDescent="0.25">
      <c r="S4134" s="1"/>
    </row>
    <row r="4135" spans="19:19" x14ac:dyDescent="0.25">
      <c r="S4135" s="1"/>
    </row>
    <row r="4136" spans="19:19" x14ac:dyDescent="0.25">
      <c r="S4136" s="1"/>
    </row>
    <row r="4137" spans="19:19" x14ac:dyDescent="0.25">
      <c r="S4137" s="1"/>
    </row>
    <row r="4138" spans="19:19" x14ac:dyDescent="0.25">
      <c r="S4138" s="1"/>
    </row>
    <row r="4139" spans="19:19" x14ac:dyDescent="0.25">
      <c r="S4139" s="1"/>
    </row>
    <row r="4140" spans="19:19" x14ac:dyDescent="0.25">
      <c r="S4140" s="1"/>
    </row>
    <row r="4141" spans="19:19" x14ac:dyDescent="0.25">
      <c r="S4141" s="1"/>
    </row>
    <row r="4142" spans="19:19" x14ac:dyDescent="0.25">
      <c r="S4142" s="1"/>
    </row>
    <row r="4143" spans="19:19" x14ac:dyDescent="0.25">
      <c r="S4143" s="1"/>
    </row>
    <row r="4144" spans="19:19" x14ac:dyDescent="0.25">
      <c r="S4144" s="1"/>
    </row>
    <row r="4145" spans="19:19" x14ac:dyDescent="0.25">
      <c r="S4145" s="1"/>
    </row>
    <row r="4146" spans="19:19" x14ac:dyDescent="0.25">
      <c r="S4146" s="1"/>
    </row>
    <row r="4147" spans="19:19" x14ac:dyDescent="0.25">
      <c r="S4147" s="1"/>
    </row>
    <row r="4148" spans="19:19" x14ac:dyDescent="0.25">
      <c r="S4148" s="1"/>
    </row>
    <row r="4149" spans="19:19" x14ac:dyDescent="0.25">
      <c r="S4149" s="1"/>
    </row>
    <row r="4150" spans="19:19" x14ac:dyDescent="0.25">
      <c r="S4150" s="1"/>
    </row>
    <row r="4151" spans="19:19" x14ac:dyDescent="0.25">
      <c r="S4151" s="1"/>
    </row>
    <row r="4152" spans="19:19" x14ac:dyDescent="0.25">
      <c r="S4152" s="1"/>
    </row>
    <row r="4153" spans="19:19" x14ac:dyDescent="0.25">
      <c r="S4153" s="1"/>
    </row>
    <row r="4154" spans="19:19" x14ac:dyDescent="0.25">
      <c r="S4154" s="1"/>
    </row>
    <row r="4155" spans="19:19" x14ac:dyDescent="0.25">
      <c r="S4155" s="1"/>
    </row>
    <row r="4156" spans="19:19" x14ac:dyDescent="0.25">
      <c r="S4156" s="1"/>
    </row>
    <row r="4157" spans="19:19" x14ac:dyDescent="0.25">
      <c r="S4157" s="1"/>
    </row>
    <row r="4158" spans="19:19" x14ac:dyDescent="0.25">
      <c r="S4158" s="1"/>
    </row>
    <row r="4159" spans="19:19" x14ac:dyDescent="0.25">
      <c r="S4159" s="1"/>
    </row>
    <row r="4160" spans="19:19" x14ac:dyDescent="0.25">
      <c r="S4160" s="1"/>
    </row>
    <row r="4161" spans="19:19" x14ac:dyDescent="0.25">
      <c r="S4161" s="1"/>
    </row>
    <row r="4162" spans="19:19" x14ac:dyDescent="0.25">
      <c r="S4162" s="1"/>
    </row>
    <row r="4163" spans="19:19" x14ac:dyDescent="0.25">
      <c r="S4163" s="1"/>
    </row>
    <row r="4164" spans="19:19" x14ac:dyDescent="0.25">
      <c r="S4164" s="1"/>
    </row>
    <row r="4165" spans="19:19" x14ac:dyDescent="0.25">
      <c r="S4165" s="1"/>
    </row>
    <row r="4166" spans="19:19" x14ac:dyDescent="0.25">
      <c r="S4166" s="1"/>
    </row>
    <row r="4167" spans="19:19" x14ac:dyDescent="0.25">
      <c r="S4167" s="1"/>
    </row>
    <row r="4168" spans="19:19" x14ac:dyDescent="0.25">
      <c r="S4168" s="1"/>
    </row>
    <row r="4169" spans="19:19" x14ac:dyDescent="0.25">
      <c r="S4169" s="1"/>
    </row>
    <row r="4170" spans="19:19" x14ac:dyDescent="0.25">
      <c r="S4170" s="1"/>
    </row>
    <row r="4171" spans="19:19" x14ac:dyDescent="0.25">
      <c r="S4171" s="1"/>
    </row>
    <row r="4172" spans="19:19" x14ac:dyDescent="0.25">
      <c r="S4172" s="1"/>
    </row>
    <row r="4173" spans="19:19" x14ac:dyDescent="0.25">
      <c r="S4173" s="1"/>
    </row>
    <row r="4174" spans="19:19" x14ac:dyDescent="0.25">
      <c r="S4174" s="1"/>
    </row>
    <row r="4175" spans="19:19" x14ac:dyDescent="0.25">
      <c r="S4175" s="1"/>
    </row>
    <row r="4176" spans="19:19" x14ac:dyDescent="0.25">
      <c r="S4176" s="1"/>
    </row>
    <row r="4177" spans="19:19" x14ac:dyDescent="0.25">
      <c r="S4177" s="1"/>
    </row>
    <row r="4178" spans="19:19" x14ac:dyDescent="0.25">
      <c r="S4178" s="1"/>
    </row>
    <row r="4179" spans="19:19" x14ac:dyDescent="0.25">
      <c r="S4179" s="1"/>
    </row>
    <row r="4180" spans="19:19" x14ac:dyDescent="0.25">
      <c r="S4180" s="1"/>
    </row>
    <row r="4181" spans="19:19" x14ac:dyDescent="0.25">
      <c r="S4181" s="1"/>
    </row>
    <row r="4182" spans="19:19" x14ac:dyDescent="0.25">
      <c r="S4182" s="1"/>
    </row>
    <row r="4183" spans="19:19" x14ac:dyDescent="0.25">
      <c r="S4183" s="1"/>
    </row>
    <row r="4184" spans="19:19" x14ac:dyDescent="0.25">
      <c r="S4184" s="1"/>
    </row>
    <row r="4185" spans="19:19" x14ac:dyDescent="0.25">
      <c r="S4185" s="1"/>
    </row>
    <row r="4186" spans="19:19" x14ac:dyDescent="0.25">
      <c r="S4186" s="1"/>
    </row>
    <row r="4187" spans="19:19" x14ac:dyDescent="0.25">
      <c r="S4187" s="1"/>
    </row>
    <row r="4188" spans="19:19" x14ac:dyDescent="0.25">
      <c r="S4188" s="1"/>
    </row>
    <row r="4189" spans="19:19" x14ac:dyDescent="0.25">
      <c r="S4189" s="1"/>
    </row>
    <row r="4190" spans="19:19" x14ac:dyDescent="0.25">
      <c r="S4190" s="1"/>
    </row>
    <row r="4191" spans="19:19" x14ac:dyDescent="0.25">
      <c r="S4191" s="1"/>
    </row>
    <row r="4192" spans="19:19" x14ac:dyDescent="0.25">
      <c r="S4192" s="1"/>
    </row>
    <row r="4193" spans="19:19" x14ac:dyDescent="0.25">
      <c r="S4193" s="1"/>
    </row>
    <row r="4194" spans="19:19" x14ac:dyDescent="0.25">
      <c r="S4194" s="1"/>
    </row>
    <row r="4195" spans="19:19" x14ac:dyDescent="0.25">
      <c r="S4195" s="1"/>
    </row>
    <row r="4196" spans="19:19" x14ac:dyDescent="0.25">
      <c r="S4196" s="1"/>
    </row>
    <row r="4197" spans="19:19" x14ac:dyDescent="0.25">
      <c r="S4197" s="1"/>
    </row>
    <row r="4198" spans="19:19" x14ac:dyDescent="0.25">
      <c r="S4198" s="1"/>
    </row>
    <row r="4199" spans="19:19" x14ac:dyDescent="0.25">
      <c r="S4199" s="1"/>
    </row>
    <row r="4200" spans="19:19" x14ac:dyDescent="0.25">
      <c r="S4200" s="1"/>
    </row>
    <row r="4201" spans="19:19" x14ac:dyDescent="0.25">
      <c r="S4201" s="1"/>
    </row>
    <row r="4202" spans="19:19" x14ac:dyDescent="0.25">
      <c r="S4202" s="1"/>
    </row>
    <row r="4203" spans="19:19" x14ac:dyDescent="0.25">
      <c r="S4203" s="1"/>
    </row>
    <row r="4204" spans="19:19" x14ac:dyDescent="0.25">
      <c r="S4204" s="1"/>
    </row>
    <row r="4205" spans="19:19" x14ac:dyDescent="0.25">
      <c r="S4205" s="1"/>
    </row>
    <row r="4206" spans="19:19" x14ac:dyDescent="0.25">
      <c r="S4206" s="1"/>
    </row>
    <row r="4207" spans="19:19" x14ac:dyDescent="0.25">
      <c r="S4207" s="1"/>
    </row>
    <row r="4208" spans="19:19" x14ac:dyDescent="0.25">
      <c r="S4208" s="1"/>
    </row>
    <row r="4209" spans="19:19" x14ac:dyDescent="0.25">
      <c r="S4209" s="1"/>
    </row>
    <row r="4210" spans="19:19" x14ac:dyDescent="0.25">
      <c r="S4210" s="1"/>
    </row>
    <row r="4211" spans="19:19" x14ac:dyDescent="0.25">
      <c r="S4211" s="1"/>
    </row>
    <row r="4212" spans="19:19" x14ac:dyDescent="0.25">
      <c r="S4212" s="1"/>
    </row>
    <row r="4213" spans="19:19" x14ac:dyDescent="0.25">
      <c r="S4213" s="1"/>
    </row>
    <row r="4214" spans="19:19" x14ac:dyDescent="0.25">
      <c r="S4214" s="1"/>
    </row>
    <row r="4215" spans="19:19" x14ac:dyDescent="0.25">
      <c r="S4215" s="1"/>
    </row>
    <row r="4216" spans="19:19" x14ac:dyDescent="0.25">
      <c r="S4216" s="1"/>
    </row>
    <row r="4217" spans="19:19" x14ac:dyDescent="0.25">
      <c r="S4217" s="1"/>
    </row>
    <row r="4218" spans="19:19" x14ac:dyDescent="0.25">
      <c r="S4218" s="1"/>
    </row>
    <row r="4219" spans="19:19" x14ac:dyDescent="0.25">
      <c r="S4219" s="1"/>
    </row>
    <row r="4220" spans="19:19" x14ac:dyDescent="0.25">
      <c r="S4220" s="1"/>
    </row>
    <row r="4221" spans="19:19" x14ac:dyDescent="0.25">
      <c r="S4221" s="1"/>
    </row>
    <row r="4222" spans="19:19" x14ac:dyDescent="0.25">
      <c r="S4222" s="1"/>
    </row>
    <row r="4223" spans="19:19" x14ac:dyDescent="0.25">
      <c r="S4223" s="1"/>
    </row>
    <row r="4224" spans="19:19" x14ac:dyDescent="0.25">
      <c r="S4224" s="1"/>
    </row>
    <row r="4225" spans="19:19" x14ac:dyDescent="0.25">
      <c r="S4225" s="1"/>
    </row>
    <row r="4226" spans="19:19" x14ac:dyDescent="0.25">
      <c r="S4226" s="1"/>
    </row>
    <row r="4227" spans="19:19" x14ac:dyDescent="0.25">
      <c r="S4227" s="1"/>
    </row>
    <row r="4228" spans="19:19" x14ac:dyDescent="0.25">
      <c r="S4228" s="1"/>
    </row>
    <row r="4229" spans="19:19" x14ac:dyDescent="0.25">
      <c r="S4229" s="1"/>
    </row>
    <row r="4230" spans="19:19" x14ac:dyDescent="0.25">
      <c r="S4230" s="1"/>
    </row>
    <row r="4231" spans="19:19" x14ac:dyDescent="0.25">
      <c r="S4231" s="1"/>
    </row>
    <row r="4232" spans="19:19" x14ac:dyDescent="0.25">
      <c r="S4232" s="1"/>
    </row>
    <row r="4233" spans="19:19" x14ac:dyDescent="0.25">
      <c r="S4233" s="1"/>
    </row>
    <row r="4234" spans="19:19" x14ac:dyDescent="0.25">
      <c r="S4234" s="1"/>
    </row>
    <row r="4235" spans="19:19" x14ac:dyDescent="0.25">
      <c r="S4235" s="1"/>
    </row>
    <row r="4236" spans="19:19" x14ac:dyDescent="0.25">
      <c r="S4236" s="1"/>
    </row>
    <row r="4237" spans="19:19" x14ac:dyDescent="0.25">
      <c r="S4237" s="1"/>
    </row>
    <row r="4238" spans="19:19" x14ac:dyDescent="0.25">
      <c r="S4238" s="1"/>
    </row>
    <row r="4239" spans="19:19" x14ac:dyDescent="0.25">
      <c r="S4239" s="1"/>
    </row>
    <row r="4240" spans="19:19" x14ac:dyDescent="0.25">
      <c r="S4240" s="1"/>
    </row>
    <row r="4241" spans="19:19" x14ac:dyDescent="0.25">
      <c r="S4241" s="1"/>
    </row>
    <row r="4242" spans="19:19" x14ac:dyDescent="0.25">
      <c r="S4242" s="1"/>
    </row>
    <row r="4243" spans="19:19" x14ac:dyDescent="0.25">
      <c r="S4243" s="1"/>
    </row>
    <row r="4244" spans="19:19" x14ac:dyDescent="0.25">
      <c r="S4244" s="1"/>
    </row>
    <row r="4245" spans="19:19" x14ac:dyDescent="0.25">
      <c r="S4245" s="1"/>
    </row>
    <row r="4246" spans="19:19" x14ac:dyDescent="0.25">
      <c r="S4246" s="1"/>
    </row>
    <row r="4247" spans="19:19" x14ac:dyDescent="0.25">
      <c r="S4247" s="1"/>
    </row>
    <row r="4248" spans="19:19" x14ac:dyDescent="0.25">
      <c r="S4248" s="1"/>
    </row>
    <row r="4249" spans="19:19" x14ac:dyDescent="0.25">
      <c r="S4249" s="1"/>
    </row>
    <row r="4250" spans="19:19" x14ac:dyDescent="0.25">
      <c r="S4250" s="1"/>
    </row>
    <row r="4251" spans="19:19" x14ac:dyDescent="0.25">
      <c r="S4251" s="1"/>
    </row>
    <row r="4252" spans="19:19" x14ac:dyDescent="0.25">
      <c r="S4252" s="1"/>
    </row>
    <row r="4253" spans="19:19" x14ac:dyDescent="0.25">
      <c r="S4253" s="1"/>
    </row>
    <row r="4254" spans="19:19" x14ac:dyDescent="0.25">
      <c r="S4254" s="1"/>
    </row>
    <row r="4255" spans="19:19" x14ac:dyDescent="0.25">
      <c r="S4255" s="1"/>
    </row>
    <row r="4256" spans="19:19" x14ac:dyDescent="0.25">
      <c r="S4256" s="1"/>
    </row>
    <row r="4257" spans="19:19" x14ac:dyDescent="0.25">
      <c r="S4257" s="1"/>
    </row>
    <row r="4258" spans="19:19" x14ac:dyDescent="0.25">
      <c r="S4258" s="1"/>
    </row>
    <row r="4259" spans="19:19" x14ac:dyDescent="0.25">
      <c r="S4259" s="1"/>
    </row>
    <row r="4260" spans="19:19" x14ac:dyDescent="0.25">
      <c r="S4260" s="1"/>
    </row>
    <row r="4261" spans="19:19" x14ac:dyDescent="0.25">
      <c r="S4261" s="1"/>
    </row>
    <row r="4262" spans="19:19" x14ac:dyDescent="0.25">
      <c r="S4262" s="1"/>
    </row>
    <row r="4263" spans="19:19" x14ac:dyDescent="0.25">
      <c r="S4263" s="1"/>
    </row>
    <row r="4264" spans="19:19" x14ac:dyDescent="0.25">
      <c r="S4264" s="1"/>
    </row>
    <row r="4265" spans="19:19" x14ac:dyDescent="0.25">
      <c r="S4265" s="1"/>
    </row>
    <row r="4266" spans="19:19" x14ac:dyDescent="0.25">
      <c r="S4266" s="1"/>
    </row>
    <row r="4267" spans="19:19" x14ac:dyDescent="0.25">
      <c r="S4267" s="1"/>
    </row>
    <row r="4268" spans="19:19" x14ac:dyDescent="0.25">
      <c r="S4268" s="1"/>
    </row>
    <row r="4269" spans="19:19" x14ac:dyDescent="0.25">
      <c r="S4269" s="1"/>
    </row>
    <row r="4270" spans="19:19" x14ac:dyDescent="0.25">
      <c r="S4270" s="1"/>
    </row>
    <row r="4271" spans="19:19" x14ac:dyDescent="0.25">
      <c r="S4271" s="1"/>
    </row>
    <row r="4272" spans="19:19" x14ac:dyDescent="0.25">
      <c r="S4272" s="1"/>
    </row>
    <row r="4273" spans="19:19" x14ac:dyDescent="0.25">
      <c r="S4273" s="1"/>
    </row>
    <row r="4274" spans="19:19" x14ac:dyDescent="0.25">
      <c r="S4274" s="1"/>
    </row>
    <row r="4275" spans="19:19" x14ac:dyDescent="0.25">
      <c r="S4275" s="1"/>
    </row>
    <row r="4276" spans="19:19" x14ac:dyDescent="0.25">
      <c r="S4276" s="1"/>
    </row>
    <row r="4277" spans="19:19" x14ac:dyDescent="0.25">
      <c r="S4277" s="1"/>
    </row>
    <row r="4278" spans="19:19" x14ac:dyDescent="0.25">
      <c r="S4278" s="1"/>
    </row>
    <row r="4279" spans="19:19" x14ac:dyDescent="0.25">
      <c r="S4279" s="1"/>
    </row>
    <row r="4280" spans="19:19" x14ac:dyDescent="0.25">
      <c r="S4280" s="1"/>
    </row>
    <row r="4281" spans="19:19" x14ac:dyDescent="0.25">
      <c r="S4281" s="1"/>
    </row>
    <row r="4282" spans="19:19" x14ac:dyDescent="0.25">
      <c r="S4282" s="1"/>
    </row>
    <row r="4283" spans="19:19" x14ac:dyDescent="0.25">
      <c r="S4283" s="1"/>
    </row>
    <row r="4284" spans="19:19" x14ac:dyDescent="0.25">
      <c r="S4284" s="1"/>
    </row>
    <row r="4285" spans="19:19" x14ac:dyDescent="0.25">
      <c r="S4285" s="1"/>
    </row>
    <row r="4286" spans="19:19" x14ac:dyDescent="0.25">
      <c r="S4286" s="1"/>
    </row>
    <row r="4287" spans="19:19" x14ac:dyDescent="0.25">
      <c r="S4287" s="1"/>
    </row>
    <row r="4288" spans="19:19" x14ac:dyDescent="0.25">
      <c r="S4288" s="1"/>
    </row>
    <row r="4289" spans="19:19" x14ac:dyDescent="0.25">
      <c r="S4289" s="1"/>
    </row>
    <row r="4290" spans="19:19" x14ac:dyDescent="0.25">
      <c r="S4290" s="1"/>
    </row>
    <row r="4291" spans="19:19" x14ac:dyDescent="0.25">
      <c r="S4291" s="1"/>
    </row>
    <row r="4292" spans="19:19" x14ac:dyDescent="0.25">
      <c r="S4292" s="1"/>
    </row>
    <row r="4293" spans="19:19" x14ac:dyDescent="0.25">
      <c r="S4293" s="1"/>
    </row>
    <row r="4294" spans="19:19" x14ac:dyDescent="0.25">
      <c r="S4294" s="1"/>
    </row>
    <row r="4295" spans="19:19" x14ac:dyDescent="0.25">
      <c r="S4295" s="1"/>
    </row>
    <row r="4296" spans="19:19" x14ac:dyDescent="0.25">
      <c r="S4296" s="1"/>
    </row>
    <row r="4297" spans="19:19" x14ac:dyDescent="0.25">
      <c r="S4297" s="1"/>
    </row>
    <row r="4298" spans="19:19" x14ac:dyDescent="0.25">
      <c r="S4298" s="1"/>
    </row>
    <row r="4299" spans="19:19" x14ac:dyDescent="0.25">
      <c r="S4299" s="1"/>
    </row>
    <row r="4300" spans="19:19" x14ac:dyDescent="0.25">
      <c r="S4300" s="1"/>
    </row>
    <row r="4301" spans="19:19" x14ac:dyDescent="0.25">
      <c r="S4301" s="1"/>
    </row>
    <row r="4302" spans="19:19" x14ac:dyDescent="0.25">
      <c r="S4302" s="1"/>
    </row>
    <row r="4303" spans="19:19" x14ac:dyDescent="0.25">
      <c r="S4303" s="1"/>
    </row>
    <row r="4304" spans="19:19" x14ac:dyDescent="0.25">
      <c r="S4304" s="1"/>
    </row>
    <row r="4305" spans="19:19" x14ac:dyDescent="0.25">
      <c r="S4305" s="1"/>
    </row>
    <row r="4306" spans="19:19" x14ac:dyDescent="0.25">
      <c r="S4306" s="1"/>
    </row>
    <row r="4307" spans="19:19" x14ac:dyDescent="0.25">
      <c r="S4307" s="1"/>
    </row>
    <row r="4308" spans="19:19" x14ac:dyDescent="0.25">
      <c r="S4308" s="1"/>
    </row>
    <row r="4309" spans="19:19" x14ac:dyDescent="0.25">
      <c r="S4309" s="1"/>
    </row>
    <row r="4310" spans="19:19" x14ac:dyDescent="0.25">
      <c r="S4310" s="1"/>
    </row>
    <row r="4311" spans="19:19" x14ac:dyDescent="0.25">
      <c r="S4311" s="1"/>
    </row>
    <row r="4312" spans="19:19" x14ac:dyDescent="0.25">
      <c r="S4312" s="1"/>
    </row>
    <row r="4313" spans="19:19" x14ac:dyDescent="0.25">
      <c r="S4313" s="1"/>
    </row>
    <row r="4314" spans="19:19" x14ac:dyDescent="0.25">
      <c r="S4314" s="1"/>
    </row>
    <row r="4315" spans="19:19" x14ac:dyDescent="0.25">
      <c r="S4315" s="1"/>
    </row>
    <row r="4316" spans="19:19" x14ac:dyDescent="0.25">
      <c r="S4316" s="1"/>
    </row>
    <row r="4317" spans="19:19" x14ac:dyDescent="0.25">
      <c r="S4317" s="1"/>
    </row>
    <row r="4318" spans="19:19" x14ac:dyDescent="0.25">
      <c r="S4318" s="1"/>
    </row>
    <row r="4319" spans="19:19" x14ac:dyDescent="0.25">
      <c r="S4319" s="1"/>
    </row>
    <row r="4320" spans="19:19" x14ac:dyDescent="0.25">
      <c r="S4320" s="1"/>
    </row>
    <row r="4321" spans="19:19" x14ac:dyDescent="0.25">
      <c r="S4321" s="1"/>
    </row>
    <row r="4322" spans="19:19" x14ac:dyDescent="0.25">
      <c r="S4322" s="1"/>
    </row>
    <row r="4323" spans="19:19" x14ac:dyDescent="0.25">
      <c r="S4323" s="1"/>
    </row>
    <row r="4324" spans="19:19" x14ac:dyDescent="0.25">
      <c r="S4324" s="1"/>
    </row>
    <row r="4325" spans="19:19" x14ac:dyDescent="0.25">
      <c r="S4325" s="1"/>
    </row>
    <row r="4326" spans="19:19" x14ac:dyDescent="0.25">
      <c r="S4326" s="1"/>
    </row>
    <row r="4327" spans="19:19" x14ac:dyDescent="0.25">
      <c r="S4327" s="1"/>
    </row>
    <row r="4328" spans="19:19" x14ac:dyDescent="0.25">
      <c r="S4328" s="1"/>
    </row>
    <row r="4329" spans="19:19" x14ac:dyDescent="0.25">
      <c r="S4329" s="1"/>
    </row>
    <row r="4330" spans="19:19" x14ac:dyDescent="0.25">
      <c r="S4330" s="1"/>
    </row>
    <row r="4331" spans="19:19" x14ac:dyDescent="0.25">
      <c r="S4331" s="1"/>
    </row>
    <row r="4332" spans="19:19" x14ac:dyDescent="0.25">
      <c r="S4332" s="1"/>
    </row>
    <row r="4333" spans="19:19" x14ac:dyDescent="0.25">
      <c r="S4333" s="1"/>
    </row>
    <row r="4334" spans="19:19" x14ac:dyDescent="0.25">
      <c r="S4334" s="1"/>
    </row>
    <row r="4335" spans="19:19" x14ac:dyDescent="0.25">
      <c r="S4335" s="1"/>
    </row>
    <row r="4336" spans="19:19" x14ac:dyDescent="0.25">
      <c r="S4336" s="1"/>
    </row>
    <row r="4337" spans="19:19" x14ac:dyDescent="0.25">
      <c r="S4337" s="1"/>
    </row>
    <row r="4338" spans="19:19" x14ac:dyDescent="0.25">
      <c r="S4338" s="1"/>
    </row>
    <row r="4339" spans="19:19" x14ac:dyDescent="0.25">
      <c r="S4339" s="1"/>
    </row>
    <row r="4340" spans="19:19" x14ac:dyDescent="0.25">
      <c r="S4340" s="1"/>
    </row>
    <row r="4341" spans="19:19" x14ac:dyDescent="0.25">
      <c r="S4341" s="1"/>
    </row>
    <row r="4342" spans="19:19" x14ac:dyDescent="0.25">
      <c r="S4342" s="1"/>
    </row>
    <row r="4343" spans="19:19" x14ac:dyDescent="0.25">
      <c r="S4343" s="1"/>
    </row>
    <row r="4344" spans="19:19" x14ac:dyDescent="0.25">
      <c r="S4344" s="1"/>
    </row>
    <row r="4345" spans="19:19" x14ac:dyDescent="0.25">
      <c r="S4345" s="1"/>
    </row>
    <row r="4346" spans="19:19" x14ac:dyDescent="0.25">
      <c r="S4346" s="1"/>
    </row>
    <row r="4347" spans="19:19" x14ac:dyDescent="0.25">
      <c r="S4347" s="1"/>
    </row>
    <row r="4348" spans="19:19" x14ac:dyDescent="0.25">
      <c r="S4348" s="1"/>
    </row>
    <row r="4349" spans="19:19" x14ac:dyDescent="0.25">
      <c r="S4349" s="1"/>
    </row>
    <row r="4350" spans="19:19" x14ac:dyDescent="0.25">
      <c r="S4350" s="1"/>
    </row>
    <row r="4351" spans="19:19" x14ac:dyDescent="0.25">
      <c r="S4351" s="1"/>
    </row>
    <row r="4352" spans="19:19" x14ac:dyDescent="0.25">
      <c r="S4352" s="1"/>
    </row>
    <row r="4353" spans="19:19" x14ac:dyDescent="0.25">
      <c r="S4353" s="1"/>
    </row>
    <row r="4354" spans="19:19" x14ac:dyDescent="0.25">
      <c r="S4354" s="1"/>
    </row>
    <row r="4355" spans="19:19" x14ac:dyDescent="0.25">
      <c r="S4355" s="1"/>
    </row>
    <row r="4356" spans="19:19" x14ac:dyDescent="0.25">
      <c r="S4356" s="1"/>
    </row>
    <row r="4357" spans="19:19" x14ac:dyDescent="0.25">
      <c r="S4357" s="1"/>
    </row>
    <row r="4358" spans="19:19" x14ac:dyDescent="0.25">
      <c r="S4358" s="1"/>
    </row>
    <row r="4359" spans="19:19" x14ac:dyDescent="0.25">
      <c r="S4359" s="1"/>
    </row>
    <row r="4360" spans="19:19" x14ac:dyDescent="0.25">
      <c r="S4360" s="1"/>
    </row>
    <row r="4361" spans="19:19" x14ac:dyDescent="0.25">
      <c r="S4361" s="1"/>
    </row>
    <row r="4362" spans="19:19" x14ac:dyDescent="0.25">
      <c r="S4362" s="1"/>
    </row>
    <row r="4363" spans="19:19" x14ac:dyDescent="0.25">
      <c r="S4363" s="1"/>
    </row>
    <row r="4364" spans="19:19" x14ac:dyDescent="0.25">
      <c r="S4364" s="1"/>
    </row>
    <row r="4365" spans="19:19" x14ac:dyDescent="0.25">
      <c r="S4365" s="1"/>
    </row>
    <row r="4366" spans="19:19" x14ac:dyDescent="0.25">
      <c r="S4366" s="1"/>
    </row>
    <row r="4367" spans="19:19" x14ac:dyDescent="0.25">
      <c r="S4367" s="1"/>
    </row>
    <row r="4368" spans="19:19" x14ac:dyDescent="0.25">
      <c r="S4368" s="1"/>
    </row>
    <row r="4369" spans="19:19" x14ac:dyDescent="0.25">
      <c r="S4369" s="1"/>
    </row>
    <row r="4370" spans="19:19" x14ac:dyDescent="0.25">
      <c r="S4370" s="1"/>
    </row>
    <row r="4371" spans="19:19" x14ac:dyDescent="0.25">
      <c r="S4371" s="1"/>
    </row>
    <row r="4372" spans="19:19" x14ac:dyDescent="0.25">
      <c r="S4372" s="1"/>
    </row>
    <row r="4373" spans="19:19" x14ac:dyDescent="0.25">
      <c r="S4373" s="1"/>
    </row>
    <row r="4374" spans="19:19" x14ac:dyDescent="0.25">
      <c r="S4374" s="1"/>
    </row>
    <row r="4375" spans="19:19" x14ac:dyDescent="0.25">
      <c r="S4375" s="1"/>
    </row>
    <row r="4376" spans="19:19" x14ac:dyDescent="0.25">
      <c r="S4376" s="1"/>
    </row>
    <row r="4377" spans="19:19" x14ac:dyDescent="0.25">
      <c r="S4377" s="1"/>
    </row>
    <row r="4378" spans="19:19" x14ac:dyDescent="0.25">
      <c r="S4378" s="1"/>
    </row>
    <row r="4379" spans="19:19" x14ac:dyDescent="0.25">
      <c r="S4379" s="1"/>
    </row>
    <row r="4380" spans="19:19" x14ac:dyDescent="0.25">
      <c r="S4380" s="1"/>
    </row>
    <row r="4381" spans="19:19" x14ac:dyDescent="0.25">
      <c r="S4381" s="1"/>
    </row>
    <row r="4382" spans="19:19" x14ac:dyDescent="0.25">
      <c r="S4382" s="1"/>
    </row>
    <row r="4383" spans="19:19" x14ac:dyDescent="0.25">
      <c r="S4383" s="1"/>
    </row>
    <row r="4384" spans="19:19" x14ac:dyDescent="0.25">
      <c r="S4384" s="1"/>
    </row>
    <row r="4385" spans="19:19" x14ac:dyDescent="0.25">
      <c r="S4385" s="1"/>
    </row>
    <row r="4386" spans="19:19" x14ac:dyDescent="0.25">
      <c r="S4386" s="1"/>
    </row>
    <row r="4387" spans="19:19" x14ac:dyDescent="0.25">
      <c r="S4387" s="1"/>
    </row>
    <row r="4388" spans="19:19" x14ac:dyDescent="0.25">
      <c r="S4388" s="1"/>
    </row>
    <row r="4389" spans="19:19" x14ac:dyDescent="0.25">
      <c r="S4389" s="1"/>
    </row>
    <row r="4390" spans="19:19" x14ac:dyDescent="0.25">
      <c r="S4390" s="1"/>
    </row>
    <row r="4391" spans="19:19" x14ac:dyDescent="0.25">
      <c r="S4391" s="1"/>
    </row>
    <row r="4392" spans="19:19" x14ac:dyDescent="0.25">
      <c r="S4392" s="1"/>
    </row>
    <row r="4393" spans="19:19" x14ac:dyDescent="0.25">
      <c r="S4393" s="1"/>
    </row>
    <row r="4394" spans="19:19" x14ac:dyDescent="0.25">
      <c r="S4394" s="1"/>
    </row>
    <row r="4395" spans="19:19" x14ac:dyDescent="0.25">
      <c r="S4395" s="1"/>
    </row>
    <row r="4396" spans="19:19" x14ac:dyDescent="0.25">
      <c r="S4396" s="1"/>
    </row>
    <row r="4397" spans="19:19" x14ac:dyDescent="0.25">
      <c r="S4397" s="1"/>
    </row>
    <row r="4398" spans="19:19" x14ac:dyDescent="0.25">
      <c r="S4398" s="1"/>
    </row>
    <row r="4399" spans="19:19" x14ac:dyDescent="0.25">
      <c r="S4399" s="1"/>
    </row>
    <row r="4400" spans="19:19" x14ac:dyDescent="0.25">
      <c r="S4400" s="1"/>
    </row>
    <row r="4401" spans="19:19" x14ac:dyDescent="0.25">
      <c r="S4401" s="1"/>
    </row>
    <row r="4402" spans="19:19" x14ac:dyDescent="0.25">
      <c r="S4402" s="1"/>
    </row>
    <row r="4403" spans="19:19" x14ac:dyDescent="0.25">
      <c r="S4403" s="1"/>
    </row>
    <row r="4404" spans="19:19" x14ac:dyDescent="0.25">
      <c r="S4404" s="1"/>
    </row>
    <row r="4405" spans="19:19" x14ac:dyDescent="0.25">
      <c r="S4405" s="1"/>
    </row>
    <row r="4406" spans="19:19" x14ac:dyDescent="0.25">
      <c r="S4406" s="1"/>
    </row>
    <row r="4407" spans="19:19" x14ac:dyDescent="0.25">
      <c r="S4407" s="1"/>
    </row>
    <row r="4408" spans="19:19" x14ac:dyDescent="0.25">
      <c r="S4408" s="1"/>
    </row>
    <row r="4409" spans="19:19" x14ac:dyDescent="0.25">
      <c r="S4409" s="1"/>
    </row>
    <row r="4410" spans="19:19" x14ac:dyDescent="0.25">
      <c r="S4410" s="1"/>
    </row>
    <row r="4411" spans="19:19" x14ac:dyDescent="0.25">
      <c r="S4411" s="1"/>
    </row>
    <row r="4412" spans="19:19" x14ac:dyDescent="0.25">
      <c r="S4412" s="1"/>
    </row>
    <row r="4413" spans="19:19" x14ac:dyDescent="0.25">
      <c r="S4413" s="1"/>
    </row>
    <row r="4414" spans="19:19" x14ac:dyDescent="0.25">
      <c r="S4414" s="1"/>
    </row>
    <row r="4415" spans="19:19" x14ac:dyDescent="0.25">
      <c r="S4415" s="1"/>
    </row>
    <row r="4416" spans="19:19" x14ac:dyDescent="0.25">
      <c r="S4416" s="1"/>
    </row>
    <row r="4417" spans="19:19" x14ac:dyDescent="0.25">
      <c r="S4417" s="1"/>
    </row>
    <row r="4418" spans="19:19" x14ac:dyDescent="0.25">
      <c r="S4418" s="1"/>
    </row>
    <row r="4419" spans="19:19" x14ac:dyDescent="0.25">
      <c r="S4419" s="1"/>
    </row>
    <row r="4420" spans="19:19" x14ac:dyDescent="0.25">
      <c r="S4420" s="1"/>
    </row>
    <row r="4421" spans="19:19" x14ac:dyDescent="0.25">
      <c r="S4421" s="1"/>
    </row>
    <row r="4422" spans="19:19" x14ac:dyDescent="0.25">
      <c r="S4422" s="1"/>
    </row>
    <row r="4423" spans="19:19" x14ac:dyDescent="0.25">
      <c r="S4423" s="1"/>
    </row>
    <row r="4424" spans="19:19" x14ac:dyDescent="0.25">
      <c r="S4424" s="1"/>
    </row>
    <row r="4425" spans="19:19" x14ac:dyDescent="0.25">
      <c r="S4425" s="1"/>
    </row>
    <row r="4426" spans="19:19" x14ac:dyDescent="0.25">
      <c r="S4426" s="1"/>
    </row>
    <row r="4427" spans="19:19" x14ac:dyDescent="0.25">
      <c r="S4427" s="1"/>
    </row>
    <row r="4428" spans="19:19" x14ac:dyDescent="0.25">
      <c r="S4428" s="1"/>
    </row>
    <row r="4429" spans="19:19" x14ac:dyDescent="0.25">
      <c r="S4429" s="1"/>
    </row>
    <row r="4430" spans="19:19" x14ac:dyDescent="0.25">
      <c r="S4430" s="1"/>
    </row>
    <row r="4431" spans="19:19" x14ac:dyDescent="0.25">
      <c r="S4431" s="1"/>
    </row>
    <row r="4432" spans="19:19" x14ac:dyDescent="0.25">
      <c r="S4432" s="1"/>
    </row>
    <row r="4433" spans="19:19" x14ac:dyDescent="0.25">
      <c r="S4433" s="1"/>
    </row>
    <row r="4434" spans="19:19" x14ac:dyDescent="0.25">
      <c r="S4434" s="1"/>
    </row>
    <row r="4435" spans="19:19" x14ac:dyDescent="0.25">
      <c r="S4435" s="1"/>
    </row>
    <row r="4436" spans="19:19" x14ac:dyDescent="0.25">
      <c r="S4436" s="1"/>
    </row>
    <row r="4437" spans="19:19" x14ac:dyDescent="0.25">
      <c r="S4437" s="1"/>
    </row>
    <row r="4438" spans="19:19" x14ac:dyDescent="0.25">
      <c r="S4438" s="1"/>
    </row>
    <row r="4439" spans="19:19" x14ac:dyDescent="0.25">
      <c r="S4439" s="1"/>
    </row>
    <row r="4440" spans="19:19" x14ac:dyDescent="0.25">
      <c r="S4440" s="1"/>
    </row>
    <row r="4441" spans="19:19" x14ac:dyDescent="0.25">
      <c r="S4441" s="1"/>
    </row>
    <row r="4442" spans="19:19" x14ac:dyDescent="0.25">
      <c r="S4442" s="1"/>
    </row>
    <row r="4443" spans="19:19" x14ac:dyDescent="0.25">
      <c r="S4443" s="1"/>
    </row>
    <row r="4444" spans="19:19" x14ac:dyDescent="0.25">
      <c r="S4444" s="1"/>
    </row>
    <row r="4445" spans="19:19" x14ac:dyDescent="0.25">
      <c r="S4445" s="1"/>
    </row>
    <row r="4446" spans="19:19" x14ac:dyDescent="0.25">
      <c r="S4446" s="1"/>
    </row>
    <row r="4447" spans="19:19" x14ac:dyDescent="0.25">
      <c r="S4447" s="1"/>
    </row>
    <row r="4448" spans="19:19" x14ac:dyDescent="0.25">
      <c r="S4448" s="1"/>
    </row>
    <row r="4449" spans="19:19" x14ac:dyDescent="0.25">
      <c r="S4449" s="1"/>
    </row>
    <row r="4450" spans="19:19" x14ac:dyDescent="0.25">
      <c r="S4450" s="1"/>
    </row>
    <row r="4451" spans="19:19" x14ac:dyDescent="0.25">
      <c r="S4451" s="1"/>
    </row>
    <row r="4452" spans="19:19" x14ac:dyDescent="0.25">
      <c r="S4452" s="1"/>
    </row>
    <row r="4453" spans="19:19" x14ac:dyDescent="0.25">
      <c r="S4453" s="1"/>
    </row>
    <row r="4454" spans="19:19" x14ac:dyDescent="0.25">
      <c r="S4454" s="1"/>
    </row>
    <row r="4455" spans="19:19" x14ac:dyDescent="0.25">
      <c r="S4455" s="1"/>
    </row>
    <row r="4456" spans="19:19" x14ac:dyDescent="0.25">
      <c r="S4456" s="1"/>
    </row>
    <row r="4457" spans="19:19" x14ac:dyDescent="0.25">
      <c r="S4457" s="1"/>
    </row>
    <row r="4458" spans="19:19" x14ac:dyDescent="0.25">
      <c r="S4458" s="1"/>
    </row>
    <row r="4459" spans="19:19" x14ac:dyDescent="0.25">
      <c r="S4459" s="1"/>
    </row>
    <row r="4460" spans="19:19" x14ac:dyDescent="0.25">
      <c r="S4460" s="1"/>
    </row>
    <row r="4461" spans="19:19" x14ac:dyDescent="0.25">
      <c r="S4461" s="1"/>
    </row>
    <row r="4462" spans="19:19" x14ac:dyDescent="0.25">
      <c r="S4462" s="1"/>
    </row>
    <row r="4463" spans="19:19" x14ac:dyDescent="0.25">
      <c r="S4463" s="1"/>
    </row>
    <row r="4464" spans="19:19" x14ac:dyDescent="0.25">
      <c r="S4464" s="1"/>
    </row>
    <row r="4465" spans="19:19" x14ac:dyDescent="0.25">
      <c r="S4465" s="1"/>
    </row>
    <row r="4466" spans="19:19" x14ac:dyDescent="0.25">
      <c r="S4466" s="1"/>
    </row>
    <row r="4467" spans="19:19" x14ac:dyDescent="0.25">
      <c r="S4467" s="1"/>
    </row>
    <row r="4468" spans="19:19" x14ac:dyDescent="0.25">
      <c r="S4468" s="1"/>
    </row>
    <row r="4469" spans="19:19" x14ac:dyDescent="0.25">
      <c r="S4469" s="1"/>
    </row>
    <row r="4470" spans="19:19" x14ac:dyDescent="0.25">
      <c r="S4470" s="1"/>
    </row>
    <row r="4471" spans="19:19" x14ac:dyDescent="0.25">
      <c r="S4471" s="1"/>
    </row>
    <row r="4472" spans="19:19" x14ac:dyDescent="0.25">
      <c r="S4472" s="1"/>
    </row>
    <row r="4473" spans="19:19" x14ac:dyDescent="0.25">
      <c r="S4473" s="1"/>
    </row>
    <row r="4474" spans="19:19" x14ac:dyDescent="0.25">
      <c r="S4474" s="1"/>
    </row>
    <row r="4475" spans="19:19" x14ac:dyDescent="0.25">
      <c r="S4475" s="1"/>
    </row>
    <row r="4476" spans="19:19" x14ac:dyDescent="0.25">
      <c r="S4476" s="1"/>
    </row>
    <row r="4477" spans="19:19" x14ac:dyDescent="0.25">
      <c r="S4477" s="1"/>
    </row>
    <row r="4478" spans="19:19" x14ac:dyDescent="0.25">
      <c r="S4478" s="1"/>
    </row>
    <row r="4479" spans="19:19" x14ac:dyDescent="0.25">
      <c r="S4479" s="1"/>
    </row>
    <row r="4480" spans="19:19" x14ac:dyDescent="0.25">
      <c r="S4480" s="1"/>
    </row>
    <row r="4481" spans="19:19" x14ac:dyDescent="0.25">
      <c r="S4481" s="1"/>
    </row>
    <row r="4482" spans="19:19" x14ac:dyDescent="0.25">
      <c r="S4482" s="1"/>
    </row>
    <row r="4483" spans="19:19" x14ac:dyDescent="0.25">
      <c r="S4483" s="1"/>
    </row>
    <row r="4484" spans="19:19" x14ac:dyDescent="0.25">
      <c r="S4484" s="1"/>
    </row>
    <row r="4485" spans="19:19" x14ac:dyDescent="0.25">
      <c r="S4485" s="1"/>
    </row>
    <row r="4486" spans="19:19" x14ac:dyDescent="0.25">
      <c r="S4486" s="1"/>
    </row>
    <row r="4487" spans="19:19" x14ac:dyDescent="0.25">
      <c r="S4487" s="1"/>
    </row>
    <row r="4488" spans="19:19" x14ac:dyDescent="0.25">
      <c r="S4488" s="1"/>
    </row>
    <row r="4489" spans="19:19" x14ac:dyDescent="0.25">
      <c r="S4489" s="1"/>
    </row>
    <row r="4490" spans="19:19" x14ac:dyDescent="0.25">
      <c r="S4490" s="1"/>
    </row>
    <row r="4491" spans="19:19" x14ac:dyDescent="0.25">
      <c r="S4491" s="1"/>
    </row>
    <row r="4492" spans="19:19" x14ac:dyDescent="0.25">
      <c r="S4492" s="1"/>
    </row>
    <row r="4493" spans="19:19" x14ac:dyDescent="0.25">
      <c r="S4493" s="1"/>
    </row>
    <row r="4494" spans="19:19" x14ac:dyDescent="0.25">
      <c r="S4494" s="1"/>
    </row>
    <row r="4495" spans="19:19" x14ac:dyDescent="0.25">
      <c r="S4495" s="1"/>
    </row>
    <row r="4496" spans="19:19" x14ac:dyDescent="0.25">
      <c r="S4496" s="1"/>
    </row>
    <row r="4497" spans="19:19" x14ac:dyDescent="0.25">
      <c r="S4497" s="1"/>
    </row>
    <row r="4498" spans="19:19" x14ac:dyDescent="0.25">
      <c r="S4498" s="1"/>
    </row>
    <row r="4499" spans="19:19" x14ac:dyDescent="0.25">
      <c r="S4499" s="1"/>
    </row>
    <row r="4500" spans="19:19" x14ac:dyDescent="0.25">
      <c r="S4500" s="1"/>
    </row>
    <row r="4501" spans="19:19" x14ac:dyDescent="0.25">
      <c r="S4501" s="1"/>
    </row>
    <row r="4502" spans="19:19" x14ac:dyDescent="0.25">
      <c r="S4502" s="1"/>
    </row>
    <row r="4503" spans="19:19" x14ac:dyDescent="0.25">
      <c r="S4503" s="1"/>
    </row>
    <row r="4504" spans="19:19" x14ac:dyDescent="0.25">
      <c r="S4504" s="1"/>
    </row>
    <row r="4505" spans="19:19" x14ac:dyDescent="0.25">
      <c r="S4505" s="1"/>
    </row>
    <row r="4506" spans="19:19" x14ac:dyDescent="0.25">
      <c r="S4506" s="1"/>
    </row>
    <row r="4507" spans="19:19" x14ac:dyDescent="0.25">
      <c r="S4507" s="1"/>
    </row>
    <row r="4508" spans="19:19" x14ac:dyDescent="0.25">
      <c r="S4508" s="1"/>
    </row>
    <row r="4509" spans="19:19" x14ac:dyDescent="0.25">
      <c r="S4509" s="1"/>
    </row>
    <row r="4510" spans="19:19" x14ac:dyDescent="0.25">
      <c r="S4510" s="1"/>
    </row>
    <row r="4511" spans="19:19" x14ac:dyDescent="0.25">
      <c r="S4511" s="1"/>
    </row>
    <row r="4512" spans="19:19" x14ac:dyDescent="0.25">
      <c r="S4512" s="1"/>
    </row>
    <row r="4513" spans="19:19" x14ac:dyDescent="0.25">
      <c r="S4513" s="1"/>
    </row>
    <row r="4514" spans="19:19" x14ac:dyDescent="0.25">
      <c r="S4514" s="1"/>
    </row>
    <row r="4515" spans="19:19" x14ac:dyDescent="0.25">
      <c r="S4515" s="1"/>
    </row>
    <row r="4516" spans="19:19" x14ac:dyDescent="0.25">
      <c r="S4516" s="1"/>
    </row>
    <row r="4517" spans="19:19" x14ac:dyDescent="0.25">
      <c r="S4517" s="1"/>
    </row>
    <row r="4518" spans="19:19" x14ac:dyDescent="0.25">
      <c r="S4518" s="1"/>
    </row>
    <row r="4519" spans="19:19" x14ac:dyDescent="0.25">
      <c r="S4519" s="1"/>
    </row>
    <row r="4520" spans="19:19" x14ac:dyDescent="0.25">
      <c r="S4520" s="1"/>
    </row>
    <row r="4521" spans="19:19" x14ac:dyDescent="0.25">
      <c r="S4521" s="1"/>
    </row>
    <row r="4522" spans="19:19" x14ac:dyDescent="0.25">
      <c r="S4522" s="1"/>
    </row>
    <row r="4523" spans="19:19" x14ac:dyDescent="0.25">
      <c r="S4523" s="1"/>
    </row>
    <row r="4524" spans="19:19" x14ac:dyDescent="0.25">
      <c r="S4524" s="1"/>
    </row>
    <row r="4525" spans="19:19" x14ac:dyDescent="0.25">
      <c r="S4525" s="1"/>
    </row>
    <row r="4526" spans="19:19" x14ac:dyDescent="0.25">
      <c r="S4526" s="1"/>
    </row>
    <row r="4527" spans="19:19" x14ac:dyDescent="0.25">
      <c r="S4527" s="1"/>
    </row>
    <row r="4528" spans="19:19" x14ac:dyDescent="0.25">
      <c r="S4528" s="1"/>
    </row>
    <row r="4529" spans="19:19" x14ac:dyDescent="0.25">
      <c r="S4529" s="1"/>
    </row>
    <row r="4530" spans="19:19" x14ac:dyDescent="0.25">
      <c r="S4530" s="1"/>
    </row>
    <row r="4531" spans="19:19" x14ac:dyDescent="0.25">
      <c r="S4531" s="1"/>
    </row>
    <row r="4532" spans="19:19" x14ac:dyDescent="0.25">
      <c r="S4532" s="1"/>
    </row>
    <row r="4533" spans="19:19" x14ac:dyDescent="0.25">
      <c r="S4533" s="1"/>
    </row>
    <row r="4534" spans="19:19" x14ac:dyDescent="0.25">
      <c r="S4534" s="1"/>
    </row>
    <row r="4535" spans="19:19" x14ac:dyDescent="0.25">
      <c r="S4535" s="1"/>
    </row>
    <row r="4536" spans="19:19" x14ac:dyDescent="0.25">
      <c r="S4536" s="1"/>
    </row>
    <row r="4537" spans="19:19" x14ac:dyDescent="0.25">
      <c r="S4537" s="1"/>
    </row>
    <row r="4538" spans="19:19" x14ac:dyDescent="0.25">
      <c r="S4538" s="1"/>
    </row>
    <row r="4539" spans="19:19" x14ac:dyDescent="0.25">
      <c r="S4539" s="1"/>
    </row>
    <row r="4540" spans="19:19" x14ac:dyDescent="0.25">
      <c r="S4540" s="1"/>
    </row>
    <row r="4541" spans="19:19" x14ac:dyDescent="0.25">
      <c r="S4541" s="1"/>
    </row>
    <row r="4542" spans="19:19" x14ac:dyDescent="0.25">
      <c r="S4542" s="1"/>
    </row>
    <row r="4543" spans="19:19" x14ac:dyDescent="0.25">
      <c r="S4543" s="1"/>
    </row>
    <row r="4544" spans="19:19" x14ac:dyDescent="0.25">
      <c r="S4544" s="1"/>
    </row>
    <row r="4545" spans="19:19" x14ac:dyDescent="0.25">
      <c r="S4545" s="1"/>
    </row>
    <row r="4546" spans="19:19" x14ac:dyDescent="0.25">
      <c r="S4546" s="1"/>
    </row>
    <row r="4547" spans="19:19" x14ac:dyDescent="0.25">
      <c r="S4547" s="1"/>
    </row>
    <row r="4548" spans="19:19" x14ac:dyDescent="0.25">
      <c r="S4548" s="1"/>
    </row>
    <row r="4549" spans="19:19" x14ac:dyDescent="0.25">
      <c r="S4549" s="1"/>
    </row>
    <row r="4550" spans="19:19" x14ac:dyDescent="0.25">
      <c r="S4550" s="1"/>
    </row>
    <row r="4551" spans="19:19" x14ac:dyDescent="0.25">
      <c r="S4551" s="1"/>
    </row>
    <row r="4552" spans="19:19" x14ac:dyDescent="0.25">
      <c r="S4552" s="1"/>
    </row>
    <row r="4553" spans="19:19" x14ac:dyDescent="0.25">
      <c r="S4553" s="1"/>
    </row>
    <row r="4554" spans="19:19" x14ac:dyDescent="0.25">
      <c r="S4554" s="1"/>
    </row>
    <row r="4555" spans="19:19" x14ac:dyDescent="0.25">
      <c r="S4555" s="1"/>
    </row>
    <row r="4556" spans="19:19" x14ac:dyDescent="0.25">
      <c r="S4556" s="1"/>
    </row>
    <row r="4557" spans="19:19" x14ac:dyDescent="0.25">
      <c r="S4557" s="1"/>
    </row>
    <row r="4558" spans="19:19" x14ac:dyDescent="0.25">
      <c r="S4558" s="1"/>
    </row>
    <row r="4559" spans="19:19" x14ac:dyDescent="0.25">
      <c r="S4559" s="1"/>
    </row>
    <row r="4560" spans="19:19" x14ac:dyDescent="0.25">
      <c r="S4560" s="1"/>
    </row>
    <row r="4561" spans="19:19" x14ac:dyDescent="0.25">
      <c r="S4561" s="1"/>
    </row>
    <row r="4562" spans="19:19" x14ac:dyDescent="0.25">
      <c r="S4562" s="1"/>
    </row>
    <row r="4563" spans="19:19" x14ac:dyDescent="0.25">
      <c r="S4563" s="1"/>
    </row>
    <row r="4564" spans="19:19" x14ac:dyDescent="0.25">
      <c r="S4564" s="1"/>
    </row>
    <row r="4565" spans="19:19" x14ac:dyDescent="0.25">
      <c r="S4565" s="1"/>
    </row>
    <row r="4566" spans="19:19" x14ac:dyDescent="0.25">
      <c r="S4566" s="1"/>
    </row>
    <row r="4567" spans="19:19" x14ac:dyDescent="0.25">
      <c r="S4567" s="1"/>
    </row>
    <row r="4568" spans="19:19" x14ac:dyDescent="0.25">
      <c r="S4568" s="1"/>
    </row>
    <row r="4569" spans="19:19" x14ac:dyDescent="0.25">
      <c r="S4569" s="1"/>
    </row>
    <row r="4570" spans="19:19" x14ac:dyDescent="0.25">
      <c r="S4570" s="1"/>
    </row>
    <row r="4571" spans="19:19" x14ac:dyDescent="0.25">
      <c r="S4571" s="1"/>
    </row>
    <row r="4572" spans="19:19" x14ac:dyDescent="0.25">
      <c r="S4572" s="1"/>
    </row>
    <row r="4573" spans="19:19" x14ac:dyDescent="0.25">
      <c r="S4573" s="1"/>
    </row>
    <row r="4574" spans="19:19" x14ac:dyDescent="0.25">
      <c r="S4574" s="1"/>
    </row>
    <row r="4575" spans="19:19" x14ac:dyDescent="0.25">
      <c r="S4575" s="1"/>
    </row>
    <row r="4576" spans="19:19" x14ac:dyDescent="0.25">
      <c r="S4576" s="1"/>
    </row>
    <row r="4577" spans="19:19" x14ac:dyDescent="0.25">
      <c r="S4577" s="1"/>
    </row>
    <row r="4578" spans="19:19" x14ac:dyDescent="0.25">
      <c r="S4578" s="1"/>
    </row>
    <row r="4579" spans="19:19" x14ac:dyDescent="0.25">
      <c r="S4579" s="1"/>
    </row>
    <row r="4580" spans="19:19" x14ac:dyDescent="0.25">
      <c r="S4580" s="1"/>
    </row>
    <row r="4581" spans="19:19" x14ac:dyDescent="0.25">
      <c r="S4581" s="1"/>
    </row>
    <row r="4582" spans="19:19" x14ac:dyDescent="0.25">
      <c r="S4582" s="1"/>
    </row>
    <row r="4583" spans="19:19" x14ac:dyDescent="0.25">
      <c r="S4583" s="1"/>
    </row>
    <row r="4584" spans="19:19" x14ac:dyDescent="0.25">
      <c r="S4584" s="1"/>
    </row>
    <row r="4585" spans="19:19" x14ac:dyDescent="0.25">
      <c r="S4585" s="1"/>
    </row>
    <row r="4586" spans="19:19" x14ac:dyDescent="0.25">
      <c r="S4586" s="1"/>
    </row>
    <row r="4587" spans="19:19" x14ac:dyDescent="0.25">
      <c r="S4587" s="1"/>
    </row>
    <row r="4588" spans="19:19" x14ac:dyDescent="0.25">
      <c r="S4588" s="1"/>
    </row>
    <row r="4589" spans="19:19" x14ac:dyDescent="0.25">
      <c r="S4589" s="1"/>
    </row>
    <row r="4590" spans="19:19" x14ac:dyDescent="0.25">
      <c r="S4590" s="1"/>
    </row>
    <row r="4591" spans="19:19" x14ac:dyDescent="0.25">
      <c r="S4591" s="1"/>
    </row>
    <row r="4592" spans="19:19" x14ac:dyDescent="0.25">
      <c r="S4592" s="1"/>
    </row>
    <row r="4593" spans="19:19" x14ac:dyDescent="0.25">
      <c r="S4593" s="1"/>
    </row>
    <row r="4594" spans="19:19" x14ac:dyDescent="0.25">
      <c r="S4594" s="1"/>
    </row>
    <row r="4595" spans="19:19" x14ac:dyDescent="0.25">
      <c r="S4595" s="1"/>
    </row>
    <row r="4596" spans="19:19" x14ac:dyDescent="0.25">
      <c r="S4596" s="1"/>
    </row>
    <row r="4597" spans="19:19" x14ac:dyDescent="0.25">
      <c r="S4597" s="1"/>
    </row>
    <row r="4598" spans="19:19" x14ac:dyDescent="0.25">
      <c r="S4598" s="1"/>
    </row>
    <row r="4599" spans="19:19" x14ac:dyDescent="0.25">
      <c r="S4599" s="1"/>
    </row>
    <row r="4600" spans="19:19" x14ac:dyDescent="0.25">
      <c r="S4600" s="1"/>
    </row>
    <row r="4601" spans="19:19" x14ac:dyDescent="0.25">
      <c r="S4601" s="1"/>
    </row>
    <row r="4602" spans="19:19" x14ac:dyDescent="0.25">
      <c r="S4602" s="1"/>
    </row>
    <row r="4603" spans="19:19" x14ac:dyDescent="0.25">
      <c r="S4603" s="1"/>
    </row>
    <row r="4604" spans="19:19" x14ac:dyDescent="0.25">
      <c r="S4604" s="1"/>
    </row>
    <row r="4605" spans="19:19" x14ac:dyDescent="0.25">
      <c r="S4605" s="1"/>
    </row>
    <row r="4606" spans="19:19" x14ac:dyDescent="0.25">
      <c r="S4606" s="1"/>
    </row>
    <row r="4607" spans="19:19" x14ac:dyDescent="0.25">
      <c r="S4607" s="1"/>
    </row>
    <row r="4608" spans="19:19" x14ac:dyDescent="0.25">
      <c r="S4608" s="1"/>
    </row>
    <row r="4609" spans="19:19" x14ac:dyDescent="0.25">
      <c r="S4609" s="1"/>
    </row>
    <row r="4610" spans="19:19" x14ac:dyDescent="0.25">
      <c r="S4610" s="1"/>
    </row>
    <row r="4611" spans="19:19" x14ac:dyDescent="0.25">
      <c r="S4611" s="1"/>
    </row>
    <row r="4612" spans="19:19" x14ac:dyDescent="0.25">
      <c r="S4612" s="1"/>
    </row>
    <row r="4613" spans="19:19" x14ac:dyDescent="0.25">
      <c r="S4613" s="1"/>
    </row>
    <row r="4614" spans="19:19" x14ac:dyDescent="0.25">
      <c r="S4614" s="1"/>
    </row>
    <row r="4615" spans="19:19" x14ac:dyDescent="0.25">
      <c r="S4615" s="1"/>
    </row>
    <row r="4616" spans="19:19" x14ac:dyDescent="0.25">
      <c r="S4616" s="1"/>
    </row>
    <row r="4617" spans="19:19" x14ac:dyDescent="0.25">
      <c r="S4617" s="1"/>
    </row>
    <row r="4618" spans="19:19" x14ac:dyDescent="0.25">
      <c r="S4618" s="1"/>
    </row>
    <row r="4619" spans="19:19" x14ac:dyDescent="0.25">
      <c r="S4619" s="1"/>
    </row>
    <row r="4620" spans="19:19" x14ac:dyDescent="0.25">
      <c r="S4620" s="1"/>
    </row>
    <row r="4621" spans="19:19" x14ac:dyDescent="0.25">
      <c r="S4621" s="1"/>
    </row>
    <row r="4622" spans="19:19" x14ac:dyDescent="0.25">
      <c r="S4622" s="1"/>
    </row>
    <row r="4623" spans="19:19" x14ac:dyDescent="0.25">
      <c r="S4623" s="1"/>
    </row>
    <row r="4624" spans="19:19" x14ac:dyDescent="0.25">
      <c r="S4624" s="1"/>
    </row>
    <row r="4625" spans="19:19" x14ac:dyDescent="0.25">
      <c r="S4625" s="1"/>
    </row>
    <row r="4626" spans="19:19" x14ac:dyDescent="0.25">
      <c r="S4626" s="1"/>
    </row>
    <row r="4627" spans="19:19" x14ac:dyDescent="0.25">
      <c r="S4627" s="1"/>
    </row>
    <row r="4628" spans="19:19" x14ac:dyDescent="0.25">
      <c r="S4628" s="1"/>
    </row>
    <row r="4629" spans="19:19" x14ac:dyDescent="0.25">
      <c r="S4629" s="1"/>
    </row>
    <row r="4630" spans="19:19" x14ac:dyDescent="0.25">
      <c r="S4630" s="1"/>
    </row>
    <row r="4631" spans="19:19" x14ac:dyDescent="0.25">
      <c r="S4631" s="1"/>
    </row>
    <row r="4632" spans="19:19" x14ac:dyDescent="0.25">
      <c r="S4632" s="1"/>
    </row>
    <row r="4633" spans="19:19" x14ac:dyDescent="0.25">
      <c r="S4633" s="1"/>
    </row>
    <row r="4634" spans="19:19" x14ac:dyDescent="0.25">
      <c r="S4634" s="1"/>
    </row>
    <row r="4635" spans="19:19" x14ac:dyDescent="0.25">
      <c r="S4635" s="1"/>
    </row>
    <row r="4636" spans="19:19" x14ac:dyDescent="0.25">
      <c r="S4636" s="1"/>
    </row>
    <row r="4637" spans="19:19" x14ac:dyDescent="0.25">
      <c r="S4637" s="1"/>
    </row>
    <row r="4638" spans="19:19" x14ac:dyDescent="0.25">
      <c r="S4638" s="1"/>
    </row>
    <row r="4639" spans="19:19" x14ac:dyDescent="0.25">
      <c r="S4639" s="1"/>
    </row>
    <row r="4640" spans="19:19" x14ac:dyDescent="0.25">
      <c r="S4640" s="1"/>
    </row>
    <row r="4641" spans="19:19" x14ac:dyDescent="0.25">
      <c r="S4641" s="1"/>
    </row>
    <row r="4642" spans="19:19" x14ac:dyDescent="0.25">
      <c r="S4642" s="1"/>
    </row>
    <row r="4643" spans="19:19" x14ac:dyDescent="0.25">
      <c r="S4643" s="1"/>
    </row>
    <row r="4644" spans="19:19" x14ac:dyDescent="0.25">
      <c r="S4644" s="1"/>
    </row>
    <row r="4645" spans="19:19" x14ac:dyDescent="0.25">
      <c r="S4645" s="1"/>
    </row>
    <row r="4646" spans="19:19" x14ac:dyDescent="0.25">
      <c r="S4646" s="1"/>
    </row>
    <row r="4647" spans="19:19" x14ac:dyDescent="0.25">
      <c r="S4647" s="1"/>
    </row>
    <row r="4648" spans="19:19" x14ac:dyDescent="0.25">
      <c r="S4648" s="1"/>
    </row>
    <row r="4649" spans="19:19" x14ac:dyDescent="0.25">
      <c r="S4649" s="1"/>
    </row>
    <row r="4650" spans="19:19" x14ac:dyDescent="0.25">
      <c r="S4650" s="1"/>
    </row>
    <row r="4651" spans="19:19" x14ac:dyDescent="0.25">
      <c r="S4651" s="1"/>
    </row>
    <row r="4652" spans="19:19" x14ac:dyDescent="0.25">
      <c r="S4652" s="1"/>
    </row>
    <row r="4653" spans="19:19" x14ac:dyDescent="0.25">
      <c r="S4653" s="1"/>
    </row>
    <row r="4654" spans="19:19" x14ac:dyDescent="0.25">
      <c r="S4654" s="1"/>
    </row>
    <row r="4655" spans="19:19" x14ac:dyDescent="0.25">
      <c r="S4655" s="1"/>
    </row>
    <row r="4656" spans="19:19" x14ac:dyDescent="0.25">
      <c r="S4656" s="1"/>
    </row>
    <row r="4657" spans="19:19" x14ac:dyDescent="0.25">
      <c r="S4657" s="1"/>
    </row>
    <row r="4658" spans="19:19" x14ac:dyDescent="0.25">
      <c r="S4658" s="1"/>
    </row>
    <row r="4659" spans="19:19" x14ac:dyDescent="0.25">
      <c r="S4659" s="1"/>
    </row>
    <row r="4660" spans="19:19" x14ac:dyDescent="0.25">
      <c r="S4660" s="1"/>
    </row>
    <row r="4661" spans="19:19" x14ac:dyDescent="0.25">
      <c r="S4661" s="1"/>
    </row>
    <row r="4662" spans="19:19" x14ac:dyDescent="0.25">
      <c r="S4662" s="1"/>
    </row>
    <row r="4663" spans="19:19" x14ac:dyDescent="0.25">
      <c r="S4663" s="1"/>
    </row>
    <row r="4664" spans="19:19" x14ac:dyDescent="0.25">
      <c r="S4664" s="1"/>
    </row>
    <row r="4665" spans="19:19" x14ac:dyDescent="0.25">
      <c r="S4665" s="1"/>
    </row>
    <row r="4666" spans="19:19" x14ac:dyDescent="0.25">
      <c r="S4666" s="1"/>
    </row>
    <row r="4667" spans="19:19" x14ac:dyDescent="0.25">
      <c r="S4667" s="1"/>
    </row>
    <row r="4668" spans="19:19" x14ac:dyDescent="0.25">
      <c r="S4668" s="1"/>
    </row>
    <row r="4669" spans="19:19" x14ac:dyDescent="0.25">
      <c r="S4669" s="1"/>
    </row>
    <row r="4670" spans="19:19" x14ac:dyDescent="0.25">
      <c r="S4670" s="1"/>
    </row>
    <row r="4671" spans="19:19" x14ac:dyDescent="0.25">
      <c r="S4671" s="1"/>
    </row>
    <row r="4672" spans="19:19" x14ac:dyDescent="0.25">
      <c r="S4672" s="1"/>
    </row>
    <row r="4673" spans="19:19" x14ac:dyDescent="0.25">
      <c r="S4673" s="1"/>
    </row>
    <row r="4674" spans="19:19" x14ac:dyDescent="0.25">
      <c r="S4674" s="1"/>
    </row>
    <row r="4675" spans="19:19" x14ac:dyDescent="0.25">
      <c r="S4675" s="1"/>
    </row>
    <row r="4676" spans="19:19" x14ac:dyDescent="0.25">
      <c r="S4676" s="1"/>
    </row>
    <row r="4677" spans="19:19" x14ac:dyDescent="0.25">
      <c r="S4677" s="1"/>
    </row>
    <row r="4678" spans="19:19" x14ac:dyDescent="0.25">
      <c r="S4678" s="1"/>
    </row>
    <row r="4679" spans="19:19" x14ac:dyDescent="0.25">
      <c r="S4679" s="1"/>
    </row>
    <row r="4680" spans="19:19" x14ac:dyDescent="0.25">
      <c r="S4680" s="1"/>
    </row>
    <row r="4681" spans="19:19" x14ac:dyDescent="0.25">
      <c r="S4681" s="1"/>
    </row>
    <row r="4682" spans="19:19" x14ac:dyDescent="0.25">
      <c r="S4682" s="1"/>
    </row>
    <row r="4683" spans="19:19" x14ac:dyDescent="0.25">
      <c r="S4683" s="1"/>
    </row>
    <row r="4684" spans="19:19" x14ac:dyDescent="0.25">
      <c r="S4684" s="1"/>
    </row>
    <row r="4685" spans="19:19" x14ac:dyDescent="0.25">
      <c r="S4685" s="1"/>
    </row>
    <row r="4686" spans="19:19" x14ac:dyDescent="0.25">
      <c r="S4686" s="1"/>
    </row>
    <row r="4687" spans="19:19" x14ac:dyDescent="0.25">
      <c r="S4687" s="1"/>
    </row>
    <row r="4688" spans="19:19" x14ac:dyDescent="0.25">
      <c r="S4688" s="1"/>
    </row>
    <row r="4689" spans="19:19" x14ac:dyDescent="0.25">
      <c r="S4689" s="1"/>
    </row>
    <row r="4690" spans="19:19" x14ac:dyDescent="0.25">
      <c r="S4690" s="1"/>
    </row>
    <row r="4691" spans="19:19" x14ac:dyDescent="0.25">
      <c r="S4691" s="1"/>
    </row>
    <row r="4692" spans="19:19" x14ac:dyDescent="0.25">
      <c r="S4692" s="1"/>
    </row>
    <row r="4693" spans="19:19" x14ac:dyDescent="0.25">
      <c r="S4693" s="1"/>
    </row>
    <row r="4694" spans="19:19" x14ac:dyDescent="0.25">
      <c r="S4694" s="1"/>
    </row>
    <row r="4695" spans="19:19" x14ac:dyDescent="0.25">
      <c r="S4695" s="1"/>
    </row>
    <row r="4696" spans="19:19" x14ac:dyDescent="0.25">
      <c r="S4696" s="1"/>
    </row>
    <row r="4697" spans="19:19" x14ac:dyDescent="0.25">
      <c r="S4697" s="1"/>
    </row>
    <row r="4698" spans="19:19" x14ac:dyDescent="0.25">
      <c r="S4698" s="1"/>
    </row>
    <row r="4699" spans="19:19" x14ac:dyDescent="0.25">
      <c r="S4699" s="1"/>
    </row>
    <row r="4700" spans="19:19" x14ac:dyDescent="0.25">
      <c r="S4700" s="1"/>
    </row>
    <row r="4701" spans="19:19" x14ac:dyDescent="0.25">
      <c r="S4701" s="1"/>
    </row>
    <row r="4702" spans="19:19" x14ac:dyDescent="0.25">
      <c r="S4702" s="1"/>
    </row>
    <row r="4703" spans="19:19" x14ac:dyDescent="0.25">
      <c r="S4703" s="1"/>
    </row>
    <row r="4704" spans="19:19" x14ac:dyDescent="0.25">
      <c r="S4704" s="1"/>
    </row>
    <row r="4705" spans="19:19" x14ac:dyDescent="0.25">
      <c r="S4705" s="1"/>
    </row>
    <row r="4706" spans="19:19" x14ac:dyDescent="0.25">
      <c r="S4706" s="1"/>
    </row>
    <row r="4707" spans="19:19" x14ac:dyDescent="0.25">
      <c r="S4707" s="1"/>
    </row>
    <row r="4708" spans="19:19" x14ac:dyDescent="0.25">
      <c r="S4708" s="1"/>
    </row>
    <row r="4709" spans="19:19" x14ac:dyDescent="0.25">
      <c r="S4709" s="1"/>
    </row>
    <row r="4710" spans="19:19" x14ac:dyDescent="0.25">
      <c r="S4710" s="1"/>
    </row>
    <row r="4711" spans="19:19" x14ac:dyDescent="0.25">
      <c r="S4711" s="1"/>
    </row>
    <row r="4712" spans="19:19" x14ac:dyDescent="0.25">
      <c r="S4712" s="1"/>
    </row>
    <row r="4713" spans="19:19" x14ac:dyDescent="0.25">
      <c r="S4713" s="1"/>
    </row>
    <row r="4714" spans="19:19" x14ac:dyDescent="0.25">
      <c r="S4714" s="1"/>
    </row>
    <row r="4715" spans="19:19" x14ac:dyDescent="0.25">
      <c r="S4715" s="1"/>
    </row>
    <row r="4716" spans="19:19" x14ac:dyDescent="0.25">
      <c r="S4716" s="1"/>
    </row>
    <row r="4717" spans="19:19" x14ac:dyDescent="0.25">
      <c r="S4717" s="1"/>
    </row>
    <row r="4718" spans="19:19" x14ac:dyDescent="0.25">
      <c r="S4718" s="1"/>
    </row>
    <row r="4719" spans="19:19" x14ac:dyDescent="0.25">
      <c r="S4719" s="1"/>
    </row>
    <row r="4720" spans="19:19" x14ac:dyDescent="0.25">
      <c r="S4720" s="1"/>
    </row>
    <row r="4721" spans="19:19" x14ac:dyDescent="0.25">
      <c r="S4721" s="1"/>
    </row>
    <row r="4722" spans="19:19" x14ac:dyDescent="0.25">
      <c r="S4722" s="1"/>
    </row>
    <row r="4723" spans="19:19" x14ac:dyDescent="0.25">
      <c r="S4723" s="1"/>
    </row>
    <row r="4724" spans="19:19" x14ac:dyDescent="0.25">
      <c r="S4724" s="1"/>
    </row>
    <row r="4725" spans="19:19" x14ac:dyDescent="0.25">
      <c r="S4725" s="1"/>
    </row>
    <row r="4726" spans="19:19" x14ac:dyDescent="0.25">
      <c r="S4726" s="1"/>
    </row>
    <row r="4727" spans="19:19" x14ac:dyDescent="0.25">
      <c r="S4727" s="1"/>
    </row>
    <row r="4728" spans="19:19" x14ac:dyDescent="0.25">
      <c r="S4728" s="1"/>
    </row>
    <row r="4729" spans="19:19" x14ac:dyDescent="0.25">
      <c r="S4729" s="1"/>
    </row>
    <row r="4730" spans="19:19" x14ac:dyDescent="0.25">
      <c r="S4730" s="1"/>
    </row>
    <row r="4731" spans="19:19" x14ac:dyDescent="0.25">
      <c r="S4731" s="1"/>
    </row>
    <row r="4732" spans="19:19" x14ac:dyDescent="0.25">
      <c r="S4732" s="1"/>
    </row>
    <row r="4733" spans="19:19" x14ac:dyDescent="0.25">
      <c r="S4733" s="1"/>
    </row>
    <row r="4734" spans="19:19" x14ac:dyDescent="0.25">
      <c r="S4734" s="1"/>
    </row>
    <row r="4735" spans="19:19" x14ac:dyDescent="0.25">
      <c r="S4735" s="1"/>
    </row>
    <row r="4736" spans="19:19" x14ac:dyDescent="0.25">
      <c r="S4736" s="1"/>
    </row>
    <row r="4737" spans="19:19" x14ac:dyDescent="0.25">
      <c r="S4737" s="1"/>
    </row>
    <row r="4738" spans="19:19" x14ac:dyDescent="0.25">
      <c r="S4738" s="1"/>
    </row>
    <row r="4739" spans="19:19" x14ac:dyDescent="0.25">
      <c r="S4739" s="1"/>
    </row>
    <row r="4740" spans="19:19" x14ac:dyDescent="0.25">
      <c r="S4740" s="1"/>
    </row>
    <row r="4741" spans="19:19" x14ac:dyDescent="0.25">
      <c r="S4741" s="1"/>
    </row>
    <row r="4742" spans="19:19" x14ac:dyDescent="0.25">
      <c r="S4742" s="1"/>
    </row>
    <row r="4743" spans="19:19" x14ac:dyDescent="0.25">
      <c r="S4743" s="1"/>
    </row>
    <row r="4744" spans="19:19" x14ac:dyDescent="0.25">
      <c r="S4744" s="1"/>
    </row>
    <row r="4745" spans="19:19" x14ac:dyDescent="0.25">
      <c r="S4745" s="1"/>
    </row>
    <row r="4746" spans="19:19" x14ac:dyDescent="0.25">
      <c r="S4746" s="1"/>
    </row>
    <row r="4747" spans="19:19" x14ac:dyDescent="0.25">
      <c r="S4747" s="1"/>
    </row>
    <row r="4748" spans="19:19" x14ac:dyDescent="0.25">
      <c r="S4748" s="1"/>
    </row>
    <row r="4749" spans="19:19" x14ac:dyDescent="0.25">
      <c r="S4749" s="1"/>
    </row>
    <row r="4750" spans="19:19" x14ac:dyDescent="0.25">
      <c r="S4750" s="1"/>
    </row>
    <row r="4751" spans="19:19" x14ac:dyDescent="0.25">
      <c r="S4751" s="1"/>
    </row>
    <row r="4752" spans="19:19" x14ac:dyDescent="0.25">
      <c r="S4752" s="1"/>
    </row>
    <row r="4753" spans="19:19" x14ac:dyDescent="0.25">
      <c r="S4753" s="1"/>
    </row>
    <row r="4754" spans="19:19" x14ac:dyDescent="0.25">
      <c r="S4754" s="1"/>
    </row>
    <row r="4755" spans="19:19" x14ac:dyDescent="0.25">
      <c r="S4755" s="1"/>
    </row>
    <row r="4756" spans="19:19" x14ac:dyDescent="0.25">
      <c r="S4756" s="1"/>
    </row>
    <row r="4757" spans="19:19" x14ac:dyDescent="0.25">
      <c r="S4757" s="1"/>
    </row>
    <row r="4758" spans="19:19" x14ac:dyDescent="0.25">
      <c r="S4758" s="1"/>
    </row>
    <row r="4759" spans="19:19" x14ac:dyDescent="0.25">
      <c r="S4759" s="1"/>
    </row>
    <row r="4760" spans="19:19" x14ac:dyDescent="0.25">
      <c r="S4760" s="1"/>
    </row>
    <row r="4761" spans="19:19" x14ac:dyDescent="0.25">
      <c r="S4761" s="1"/>
    </row>
    <row r="4762" spans="19:19" x14ac:dyDescent="0.25">
      <c r="S4762" s="1"/>
    </row>
    <row r="4763" spans="19:19" x14ac:dyDescent="0.25">
      <c r="S4763" s="1"/>
    </row>
    <row r="4764" spans="19:19" x14ac:dyDescent="0.25">
      <c r="S4764" s="1"/>
    </row>
    <row r="4765" spans="19:19" x14ac:dyDescent="0.25">
      <c r="S4765" s="1"/>
    </row>
    <row r="4766" spans="19:19" x14ac:dyDescent="0.25">
      <c r="S4766" s="1"/>
    </row>
    <row r="4767" spans="19:19" x14ac:dyDescent="0.25">
      <c r="S4767" s="1"/>
    </row>
    <row r="4768" spans="19:19" x14ac:dyDescent="0.25">
      <c r="S4768" s="1"/>
    </row>
    <row r="4769" spans="19:19" x14ac:dyDescent="0.25">
      <c r="S4769" s="1"/>
    </row>
    <row r="4770" spans="19:19" x14ac:dyDescent="0.25">
      <c r="S4770" s="1"/>
    </row>
    <row r="4771" spans="19:19" x14ac:dyDescent="0.25">
      <c r="S4771" s="1"/>
    </row>
    <row r="4772" spans="19:19" x14ac:dyDescent="0.25">
      <c r="S4772" s="1"/>
    </row>
    <row r="4773" spans="19:19" x14ac:dyDescent="0.25">
      <c r="S4773" s="1"/>
    </row>
    <row r="4774" spans="19:19" x14ac:dyDescent="0.25">
      <c r="S4774" s="1"/>
    </row>
    <row r="4775" spans="19:19" x14ac:dyDescent="0.25">
      <c r="S4775" s="1"/>
    </row>
    <row r="4776" spans="19:19" x14ac:dyDescent="0.25">
      <c r="S4776" s="1"/>
    </row>
    <row r="4777" spans="19:19" x14ac:dyDescent="0.25">
      <c r="S4777" s="1"/>
    </row>
    <row r="4778" spans="19:19" x14ac:dyDescent="0.25">
      <c r="S4778" s="1"/>
    </row>
    <row r="4779" spans="19:19" x14ac:dyDescent="0.25">
      <c r="S4779" s="1"/>
    </row>
    <row r="4780" spans="19:19" x14ac:dyDescent="0.25">
      <c r="S4780" s="1"/>
    </row>
    <row r="4781" spans="19:19" x14ac:dyDescent="0.25">
      <c r="S4781" s="1"/>
    </row>
    <row r="4782" spans="19:19" x14ac:dyDescent="0.25">
      <c r="S4782" s="1"/>
    </row>
    <row r="4783" spans="19:19" x14ac:dyDescent="0.25">
      <c r="S4783" s="1"/>
    </row>
    <row r="4784" spans="19:19" x14ac:dyDescent="0.25">
      <c r="S4784" s="1"/>
    </row>
    <row r="4785" spans="19:19" x14ac:dyDescent="0.25">
      <c r="S4785" s="1"/>
    </row>
    <row r="4786" spans="19:19" x14ac:dyDescent="0.25">
      <c r="S4786" s="1"/>
    </row>
    <row r="4787" spans="19:19" x14ac:dyDescent="0.25">
      <c r="S4787" s="1"/>
    </row>
    <row r="4788" spans="19:19" x14ac:dyDescent="0.25">
      <c r="S4788" s="1"/>
    </row>
    <row r="4789" spans="19:19" x14ac:dyDescent="0.25">
      <c r="S4789" s="1"/>
    </row>
    <row r="4790" spans="19:19" x14ac:dyDescent="0.25">
      <c r="S4790" s="1"/>
    </row>
    <row r="4791" spans="19:19" x14ac:dyDescent="0.25">
      <c r="S4791" s="1"/>
    </row>
    <row r="4792" spans="19:19" x14ac:dyDescent="0.25">
      <c r="S4792" s="1"/>
    </row>
    <row r="4793" spans="19:19" x14ac:dyDescent="0.25">
      <c r="S4793" s="1"/>
    </row>
    <row r="4794" spans="19:19" x14ac:dyDescent="0.25">
      <c r="S4794" s="1"/>
    </row>
    <row r="4795" spans="19:19" x14ac:dyDescent="0.25">
      <c r="S4795" s="1"/>
    </row>
    <row r="4796" spans="19:19" x14ac:dyDescent="0.25">
      <c r="S4796" s="1"/>
    </row>
    <row r="4797" spans="19:19" x14ac:dyDescent="0.25">
      <c r="S4797" s="1"/>
    </row>
    <row r="4798" spans="19:19" x14ac:dyDescent="0.25">
      <c r="S4798" s="1"/>
    </row>
    <row r="4799" spans="19:19" x14ac:dyDescent="0.25">
      <c r="S4799" s="1"/>
    </row>
    <row r="4800" spans="19:19" x14ac:dyDescent="0.25">
      <c r="S4800" s="1"/>
    </row>
    <row r="4801" spans="19:19" x14ac:dyDescent="0.25">
      <c r="S4801" s="1"/>
    </row>
    <row r="4802" spans="19:19" x14ac:dyDescent="0.25">
      <c r="S4802" s="1"/>
    </row>
    <row r="4803" spans="19:19" x14ac:dyDescent="0.25">
      <c r="S4803" s="1"/>
    </row>
    <row r="4804" spans="19:19" x14ac:dyDescent="0.25">
      <c r="S4804" s="1"/>
    </row>
    <row r="4805" spans="19:19" x14ac:dyDescent="0.25">
      <c r="S4805" s="1"/>
    </row>
    <row r="4806" spans="19:19" x14ac:dyDescent="0.25">
      <c r="S4806" s="1"/>
    </row>
    <row r="4807" spans="19:19" x14ac:dyDescent="0.25">
      <c r="S4807" s="1"/>
    </row>
    <row r="4808" spans="19:19" x14ac:dyDescent="0.25">
      <c r="S4808" s="1"/>
    </row>
    <row r="4809" spans="19:19" x14ac:dyDescent="0.25">
      <c r="S4809" s="1"/>
    </row>
    <row r="4810" spans="19:19" x14ac:dyDescent="0.25">
      <c r="S4810" s="1"/>
    </row>
    <row r="4811" spans="19:19" x14ac:dyDescent="0.25">
      <c r="S4811" s="1"/>
    </row>
    <row r="4812" spans="19:19" x14ac:dyDescent="0.25">
      <c r="S4812" s="1"/>
    </row>
    <row r="4813" spans="19:19" x14ac:dyDescent="0.25">
      <c r="S4813" s="1"/>
    </row>
    <row r="4814" spans="19:19" x14ac:dyDescent="0.25">
      <c r="S4814" s="1"/>
    </row>
    <row r="4815" spans="19:19" x14ac:dyDescent="0.25">
      <c r="S4815" s="1"/>
    </row>
    <row r="4816" spans="19:19" x14ac:dyDescent="0.25">
      <c r="S4816" s="1"/>
    </row>
    <row r="4817" spans="19:19" x14ac:dyDescent="0.25">
      <c r="S4817" s="1"/>
    </row>
    <row r="4818" spans="19:19" x14ac:dyDescent="0.25">
      <c r="S4818" s="1"/>
    </row>
    <row r="4819" spans="19:19" x14ac:dyDescent="0.25">
      <c r="S4819" s="1"/>
    </row>
    <row r="4820" spans="19:19" x14ac:dyDescent="0.25">
      <c r="S4820" s="1"/>
    </row>
    <row r="4821" spans="19:19" x14ac:dyDescent="0.25">
      <c r="S4821" s="1"/>
    </row>
    <row r="4822" spans="19:19" x14ac:dyDescent="0.25">
      <c r="S4822" s="1"/>
    </row>
    <row r="4823" spans="19:19" x14ac:dyDescent="0.25">
      <c r="S4823" s="1"/>
    </row>
    <row r="4824" spans="19:19" x14ac:dyDescent="0.25">
      <c r="S4824" s="1"/>
    </row>
    <row r="4825" spans="19:19" x14ac:dyDescent="0.25">
      <c r="S4825" s="1"/>
    </row>
    <row r="4826" spans="19:19" x14ac:dyDescent="0.25">
      <c r="S4826" s="1"/>
    </row>
    <row r="4827" spans="19:19" x14ac:dyDescent="0.25">
      <c r="S4827" s="1"/>
    </row>
    <row r="4828" spans="19:19" x14ac:dyDescent="0.25">
      <c r="S4828" s="1"/>
    </row>
    <row r="4829" spans="19:19" x14ac:dyDescent="0.25">
      <c r="S4829" s="1"/>
    </row>
    <row r="4830" spans="19:19" x14ac:dyDescent="0.25">
      <c r="S4830" s="1"/>
    </row>
    <row r="4831" spans="19:19" x14ac:dyDescent="0.25">
      <c r="S4831" s="1"/>
    </row>
    <row r="4832" spans="19:19" x14ac:dyDescent="0.25">
      <c r="S4832" s="1"/>
    </row>
    <row r="4833" spans="19:19" x14ac:dyDescent="0.25">
      <c r="S4833" s="1"/>
    </row>
    <row r="4834" spans="19:19" x14ac:dyDescent="0.25">
      <c r="S4834" s="1"/>
    </row>
    <row r="4835" spans="19:19" x14ac:dyDescent="0.25">
      <c r="S4835" s="1"/>
    </row>
    <row r="4836" spans="19:19" x14ac:dyDescent="0.25">
      <c r="S4836" s="1"/>
    </row>
    <row r="4837" spans="19:19" x14ac:dyDescent="0.25">
      <c r="S4837" s="1"/>
    </row>
    <row r="4838" spans="19:19" x14ac:dyDescent="0.25">
      <c r="S4838" s="1"/>
    </row>
    <row r="4839" spans="19:19" x14ac:dyDescent="0.25">
      <c r="S4839" s="1"/>
    </row>
    <row r="4840" spans="19:19" x14ac:dyDescent="0.25">
      <c r="S4840" s="1"/>
    </row>
    <row r="4841" spans="19:19" x14ac:dyDescent="0.25">
      <c r="S4841" s="1"/>
    </row>
    <row r="4842" spans="19:19" x14ac:dyDescent="0.25">
      <c r="S4842" s="1"/>
    </row>
    <row r="4843" spans="19:19" x14ac:dyDescent="0.25">
      <c r="S4843" s="1"/>
    </row>
    <row r="4844" spans="19:19" x14ac:dyDescent="0.25">
      <c r="S4844" s="1"/>
    </row>
    <row r="4845" spans="19:19" x14ac:dyDescent="0.25">
      <c r="S4845" s="1"/>
    </row>
    <row r="4846" spans="19:19" x14ac:dyDescent="0.25">
      <c r="S4846" s="1"/>
    </row>
    <row r="4847" spans="19:19" x14ac:dyDescent="0.25">
      <c r="S4847" s="1"/>
    </row>
    <row r="4848" spans="19:19" x14ac:dyDescent="0.25">
      <c r="S4848" s="1"/>
    </row>
    <row r="4849" spans="19:19" x14ac:dyDescent="0.25">
      <c r="S4849" s="1"/>
    </row>
    <row r="4850" spans="19:19" x14ac:dyDescent="0.25">
      <c r="S4850" s="1"/>
    </row>
    <row r="4851" spans="19:19" x14ac:dyDescent="0.25">
      <c r="S4851" s="1"/>
    </row>
    <row r="4852" spans="19:19" x14ac:dyDescent="0.25">
      <c r="S4852" s="1"/>
    </row>
    <row r="4853" spans="19:19" x14ac:dyDescent="0.25">
      <c r="S4853" s="1"/>
    </row>
    <row r="4854" spans="19:19" x14ac:dyDescent="0.25">
      <c r="S4854" s="1"/>
    </row>
    <row r="4855" spans="19:19" x14ac:dyDescent="0.25">
      <c r="S4855" s="1"/>
    </row>
    <row r="4856" spans="19:19" x14ac:dyDescent="0.25">
      <c r="S4856" s="1"/>
    </row>
    <row r="4857" spans="19:19" x14ac:dyDescent="0.25">
      <c r="S4857" s="1"/>
    </row>
    <row r="4858" spans="19:19" x14ac:dyDescent="0.25">
      <c r="S4858" s="1"/>
    </row>
    <row r="4859" spans="19:19" x14ac:dyDescent="0.25">
      <c r="S4859" s="1"/>
    </row>
    <row r="4860" spans="19:19" x14ac:dyDescent="0.25">
      <c r="S4860" s="1"/>
    </row>
    <row r="4861" spans="19:19" x14ac:dyDescent="0.25">
      <c r="S4861" s="1"/>
    </row>
    <row r="4862" spans="19:19" x14ac:dyDescent="0.25">
      <c r="S4862" s="1"/>
    </row>
    <row r="4863" spans="19:19" x14ac:dyDescent="0.25">
      <c r="S4863" s="1"/>
    </row>
    <row r="4864" spans="19:19" x14ac:dyDescent="0.25">
      <c r="S4864" s="1"/>
    </row>
    <row r="4865" spans="19:19" x14ac:dyDescent="0.25">
      <c r="S4865" s="1"/>
    </row>
    <row r="4866" spans="19:19" x14ac:dyDescent="0.25">
      <c r="S4866" s="1"/>
    </row>
    <row r="4867" spans="19:19" x14ac:dyDescent="0.25">
      <c r="S4867" s="1"/>
    </row>
    <row r="4868" spans="19:19" x14ac:dyDescent="0.25">
      <c r="S4868" s="1"/>
    </row>
    <row r="4869" spans="19:19" x14ac:dyDescent="0.25">
      <c r="S4869" s="1"/>
    </row>
    <row r="4870" spans="19:19" x14ac:dyDescent="0.25">
      <c r="S4870" s="1"/>
    </row>
    <row r="4871" spans="19:19" x14ac:dyDescent="0.25">
      <c r="S4871" s="1"/>
    </row>
    <row r="4872" spans="19:19" x14ac:dyDescent="0.25">
      <c r="S4872" s="1"/>
    </row>
    <row r="4873" spans="19:19" x14ac:dyDescent="0.25">
      <c r="S4873" s="1"/>
    </row>
    <row r="4874" spans="19:19" x14ac:dyDescent="0.25">
      <c r="S4874" s="1"/>
    </row>
    <row r="4875" spans="19:19" x14ac:dyDescent="0.25">
      <c r="S4875" s="1"/>
    </row>
    <row r="4876" spans="19:19" x14ac:dyDescent="0.25">
      <c r="S4876" s="1"/>
    </row>
    <row r="4877" spans="19:19" x14ac:dyDescent="0.25">
      <c r="S4877" s="1"/>
    </row>
    <row r="4878" spans="19:19" x14ac:dyDescent="0.25">
      <c r="S4878" s="1"/>
    </row>
    <row r="4879" spans="19:19" x14ac:dyDescent="0.25">
      <c r="S4879" s="1"/>
    </row>
    <row r="4880" spans="19:19" x14ac:dyDescent="0.25">
      <c r="S4880" s="1"/>
    </row>
    <row r="4881" spans="19:19" x14ac:dyDescent="0.25">
      <c r="S4881" s="1"/>
    </row>
    <row r="4882" spans="19:19" x14ac:dyDescent="0.25">
      <c r="S4882" s="1"/>
    </row>
    <row r="4883" spans="19:19" x14ac:dyDescent="0.25">
      <c r="S4883" s="1"/>
    </row>
    <row r="4884" spans="19:19" x14ac:dyDescent="0.25">
      <c r="S4884" s="1"/>
    </row>
    <row r="4885" spans="19:19" x14ac:dyDescent="0.25">
      <c r="S4885" s="1"/>
    </row>
    <row r="4886" spans="19:19" x14ac:dyDescent="0.25">
      <c r="S4886" s="1"/>
    </row>
    <row r="4887" spans="19:19" x14ac:dyDescent="0.25">
      <c r="S4887" s="1"/>
    </row>
    <row r="4888" spans="19:19" x14ac:dyDescent="0.25">
      <c r="S4888" s="1"/>
    </row>
    <row r="4889" spans="19:19" x14ac:dyDescent="0.25">
      <c r="S4889" s="1"/>
    </row>
    <row r="4890" spans="19:19" x14ac:dyDescent="0.25">
      <c r="S4890" s="1"/>
    </row>
    <row r="4891" spans="19:19" x14ac:dyDescent="0.25">
      <c r="S4891" s="1"/>
    </row>
    <row r="4892" spans="19:19" x14ac:dyDescent="0.25">
      <c r="S4892" s="1"/>
    </row>
    <row r="4893" spans="19:19" x14ac:dyDescent="0.25">
      <c r="S4893" s="1"/>
    </row>
    <row r="4894" spans="19:19" x14ac:dyDescent="0.25">
      <c r="S4894" s="1"/>
    </row>
    <row r="4895" spans="19:19" x14ac:dyDescent="0.25">
      <c r="S4895" s="1"/>
    </row>
    <row r="4896" spans="19:19" x14ac:dyDescent="0.25">
      <c r="S4896" s="1"/>
    </row>
    <row r="4897" spans="19:19" x14ac:dyDescent="0.25">
      <c r="S4897" s="1"/>
    </row>
    <row r="4898" spans="19:19" x14ac:dyDescent="0.25">
      <c r="S4898" s="1"/>
    </row>
    <row r="4899" spans="19:19" x14ac:dyDescent="0.25">
      <c r="S4899" s="1"/>
    </row>
    <row r="4900" spans="19:19" x14ac:dyDescent="0.25">
      <c r="S4900" s="1"/>
    </row>
    <row r="4901" spans="19:19" x14ac:dyDescent="0.25">
      <c r="S4901" s="1"/>
    </row>
    <row r="4902" spans="19:19" x14ac:dyDescent="0.25">
      <c r="S4902" s="1"/>
    </row>
    <row r="4903" spans="19:19" x14ac:dyDescent="0.25">
      <c r="S4903" s="1"/>
    </row>
    <row r="4904" spans="19:19" x14ac:dyDescent="0.25">
      <c r="S4904" s="1"/>
    </row>
    <row r="4905" spans="19:19" x14ac:dyDescent="0.25">
      <c r="S4905" s="1"/>
    </row>
    <row r="4906" spans="19:19" x14ac:dyDescent="0.25">
      <c r="S4906" s="1"/>
    </row>
    <row r="4907" spans="19:19" x14ac:dyDescent="0.25">
      <c r="S4907" s="1"/>
    </row>
    <row r="4908" spans="19:19" x14ac:dyDescent="0.25">
      <c r="S4908" s="1"/>
    </row>
    <row r="4909" spans="19:19" x14ac:dyDescent="0.25">
      <c r="S4909" s="1"/>
    </row>
    <row r="4910" spans="19:19" x14ac:dyDescent="0.25">
      <c r="S4910" s="1"/>
    </row>
    <row r="4911" spans="19:19" x14ac:dyDescent="0.25">
      <c r="S4911" s="1"/>
    </row>
    <row r="4912" spans="19:19" x14ac:dyDescent="0.25">
      <c r="S4912" s="1"/>
    </row>
    <row r="4913" spans="19:19" x14ac:dyDescent="0.25">
      <c r="S4913" s="1"/>
    </row>
    <row r="4914" spans="19:19" x14ac:dyDescent="0.25">
      <c r="S4914" s="1"/>
    </row>
    <row r="4915" spans="19:19" x14ac:dyDescent="0.25">
      <c r="S4915" s="1"/>
    </row>
    <row r="4916" spans="19:19" x14ac:dyDescent="0.25">
      <c r="S4916" s="1"/>
    </row>
    <row r="4917" spans="19:19" x14ac:dyDescent="0.25">
      <c r="S4917" s="1"/>
    </row>
    <row r="4918" spans="19:19" x14ac:dyDescent="0.25">
      <c r="S4918" s="1"/>
    </row>
    <row r="4919" spans="19:19" x14ac:dyDescent="0.25">
      <c r="S4919" s="1"/>
    </row>
    <row r="4920" spans="19:19" x14ac:dyDescent="0.25">
      <c r="S4920" s="1"/>
    </row>
    <row r="4921" spans="19:19" x14ac:dyDescent="0.25">
      <c r="S4921" s="1"/>
    </row>
    <row r="4922" spans="19:19" x14ac:dyDescent="0.25">
      <c r="S4922" s="1"/>
    </row>
    <row r="4923" spans="19:19" x14ac:dyDescent="0.25">
      <c r="S4923" s="1"/>
    </row>
    <row r="4924" spans="19:19" x14ac:dyDescent="0.25">
      <c r="S4924" s="1"/>
    </row>
    <row r="4925" spans="19:19" x14ac:dyDescent="0.25">
      <c r="S4925" s="1"/>
    </row>
    <row r="4926" spans="19:19" x14ac:dyDescent="0.25">
      <c r="S4926" s="1"/>
    </row>
    <row r="4927" spans="19:19" x14ac:dyDescent="0.25">
      <c r="S4927" s="1"/>
    </row>
    <row r="4928" spans="19:19" x14ac:dyDescent="0.25">
      <c r="S4928" s="1"/>
    </row>
    <row r="4929" spans="19:19" x14ac:dyDescent="0.25">
      <c r="S4929" s="1"/>
    </row>
    <row r="4930" spans="19:19" x14ac:dyDescent="0.25">
      <c r="S4930" s="1"/>
    </row>
    <row r="4931" spans="19:19" x14ac:dyDescent="0.25">
      <c r="S4931" s="1"/>
    </row>
    <row r="4932" spans="19:19" x14ac:dyDescent="0.25">
      <c r="S4932" s="1"/>
    </row>
    <row r="4933" spans="19:19" x14ac:dyDescent="0.25">
      <c r="S4933" s="1"/>
    </row>
    <row r="4934" spans="19:19" x14ac:dyDescent="0.25">
      <c r="S4934" s="1"/>
    </row>
    <row r="4935" spans="19:19" x14ac:dyDescent="0.25">
      <c r="S4935" s="1"/>
    </row>
    <row r="4936" spans="19:19" x14ac:dyDescent="0.25">
      <c r="S4936" s="1"/>
    </row>
    <row r="4937" spans="19:19" x14ac:dyDescent="0.25">
      <c r="S4937" s="1"/>
    </row>
    <row r="4938" spans="19:19" x14ac:dyDescent="0.25">
      <c r="S4938" s="1"/>
    </row>
    <row r="4939" spans="19:19" x14ac:dyDescent="0.25">
      <c r="S4939" s="1"/>
    </row>
    <row r="4940" spans="19:19" x14ac:dyDescent="0.25">
      <c r="S4940" s="1"/>
    </row>
    <row r="4941" spans="19:19" x14ac:dyDescent="0.25">
      <c r="S4941" s="1"/>
    </row>
    <row r="4942" spans="19:19" x14ac:dyDescent="0.25">
      <c r="S4942" s="1"/>
    </row>
    <row r="4943" spans="19:19" x14ac:dyDescent="0.25">
      <c r="S4943" s="1"/>
    </row>
    <row r="4944" spans="19:19" x14ac:dyDescent="0.25">
      <c r="S4944" s="1"/>
    </row>
    <row r="4945" spans="19:19" x14ac:dyDescent="0.25">
      <c r="S4945" s="1"/>
    </row>
    <row r="4946" spans="19:19" x14ac:dyDescent="0.25">
      <c r="S4946" s="1"/>
    </row>
    <row r="4947" spans="19:19" x14ac:dyDescent="0.25">
      <c r="S4947" s="1"/>
    </row>
    <row r="4948" spans="19:19" x14ac:dyDescent="0.25">
      <c r="S4948" s="1"/>
    </row>
    <row r="4949" spans="19:19" x14ac:dyDescent="0.25">
      <c r="S4949" s="1"/>
    </row>
    <row r="4950" spans="19:19" x14ac:dyDescent="0.25">
      <c r="S4950" s="1"/>
    </row>
    <row r="4951" spans="19:19" x14ac:dyDescent="0.25">
      <c r="S4951" s="1"/>
    </row>
    <row r="4952" spans="19:19" x14ac:dyDescent="0.25">
      <c r="S4952" s="1"/>
    </row>
    <row r="4953" spans="19:19" x14ac:dyDescent="0.25">
      <c r="S4953" s="1"/>
    </row>
    <row r="4954" spans="19:19" x14ac:dyDescent="0.25">
      <c r="S4954" s="1"/>
    </row>
    <row r="4955" spans="19:19" x14ac:dyDescent="0.25">
      <c r="S4955" s="1"/>
    </row>
    <row r="4956" spans="19:19" x14ac:dyDescent="0.25">
      <c r="S4956" s="1"/>
    </row>
    <row r="4957" spans="19:19" x14ac:dyDescent="0.25">
      <c r="S4957" s="1"/>
    </row>
    <row r="4958" spans="19:19" x14ac:dyDescent="0.25">
      <c r="S4958" s="1"/>
    </row>
    <row r="4959" spans="19:19" x14ac:dyDescent="0.25">
      <c r="S4959" s="1"/>
    </row>
    <row r="4960" spans="19:19" x14ac:dyDescent="0.25">
      <c r="S4960" s="1"/>
    </row>
    <row r="4961" spans="19:19" x14ac:dyDescent="0.25">
      <c r="S4961" s="1"/>
    </row>
    <row r="4962" spans="19:19" x14ac:dyDescent="0.25">
      <c r="S4962" s="1"/>
    </row>
    <row r="4963" spans="19:19" x14ac:dyDescent="0.25">
      <c r="S4963" s="1"/>
    </row>
    <row r="4964" spans="19:19" x14ac:dyDescent="0.25">
      <c r="S4964" s="1"/>
    </row>
    <row r="4965" spans="19:19" x14ac:dyDescent="0.25">
      <c r="S4965" s="1"/>
    </row>
    <row r="4966" spans="19:19" x14ac:dyDescent="0.25">
      <c r="S4966" s="1"/>
    </row>
    <row r="4967" spans="19:19" x14ac:dyDescent="0.25">
      <c r="S4967" s="1"/>
    </row>
    <row r="4968" spans="19:19" x14ac:dyDescent="0.25">
      <c r="S4968" s="1"/>
    </row>
    <row r="4969" spans="19:19" x14ac:dyDescent="0.25">
      <c r="S4969" s="1"/>
    </row>
    <row r="4970" spans="19:19" x14ac:dyDescent="0.25">
      <c r="S4970" s="1"/>
    </row>
    <row r="4971" spans="19:19" x14ac:dyDescent="0.25">
      <c r="S4971" s="1"/>
    </row>
    <row r="4972" spans="19:19" x14ac:dyDescent="0.25">
      <c r="S4972" s="1"/>
    </row>
    <row r="4973" spans="19:19" x14ac:dyDescent="0.25">
      <c r="S4973" s="1"/>
    </row>
    <row r="4974" spans="19:19" x14ac:dyDescent="0.25">
      <c r="S4974" s="1"/>
    </row>
    <row r="4975" spans="19:19" x14ac:dyDescent="0.25">
      <c r="S4975" s="1"/>
    </row>
    <row r="4976" spans="19:19" x14ac:dyDescent="0.25">
      <c r="S4976" s="1"/>
    </row>
    <row r="4977" spans="19:19" x14ac:dyDescent="0.25">
      <c r="S4977" s="1"/>
    </row>
    <row r="4978" spans="19:19" x14ac:dyDescent="0.25">
      <c r="S4978" s="1"/>
    </row>
    <row r="4979" spans="19:19" x14ac:dyDescent="0.25">
      <c r="S4979" s="1"/>
    </row>
    <row r="4980" spans="19:19" x14ac:dyDescent="0.25">
      <c r="S4980" s="1"/>
    </row>
    <row r="4981" spans="19:19" x14ac:dyDescent="0.25">
      <c r="S4981" s="1"/>
    </row>
    <row r="4982" spans="19:19" x14ac:dyDescent="0.25">
      <c r="S4982" s="1"/>
    </row>
    <row r="4983" spans="19:19" x14ac:dyDescent="0.25">
      <c r="S4983" s="1"/>
    </row>
    <row r="4984" spans="19:19" x14ac:dyDescent="0.25">
      <c r="S4984" s="1"/>
    </row>
    <row r="4985" spans="19:19" x14ac:dyDescent="0.25">
      <c r="S4985" s="1"/>
    </row>
    <row r="4986" spans="19:19" x14ac:dyDescent="0.25">
      <c r="S4986" s="1"/>
    </row>
    <row r="4987" spans="19:19" x14ac:dyDescent="0.25">
      <c r="S4987" s="1"/>
    </row>
    <row r="4988" spans="19:19" x14ac:dyDescent="0.25">
      <c r="S4988" s="1"/>
    </row>
    <row r="4989" spans="19:19" x14ac:dyDescent="0.25">
      <c r="S4989" s="1"/>
    </row>
    <row r="4990" spans="19:19" x14ac:dyDescent="0.25">
      <c r="S4990" s="1"/>
    </row>
    <row r="4991" spans="19:19" x14ac:dyDescent="0.25">
      <c r="S4991" s="1"/>
    </row>
    <row r="4992" spans="19:19" x14ac:dyDescent="0.25">
      <c r="S4992" s="1"/>
    </row>
    <row r="4993" spans="19:19" x14ac:dyDescent="0.25">
      <c r="S4993" s="1"/>
    </row>
    <row r="4994" spans="19:19" x14ac:dyDescent="0.25">
      <c r="S4994" s="1"/>
    </row>
    <row r="4995" spans="19:19" x14ac:dyDescent="0.25">
      <c r="S4995" s="1"/>
    </row>
    <row r="4996" spans="19:19" x14ac:dyDescent="0.25">
      <c r="S4996" s="1"/>
    </row>
    <row r="4997" spans="19:19" x14ac:dyDescent="0.25">
      <c r="S4997" s="1"/>
    </row>
    <row r="4998" spans="19:19" x14ac:dyDescent="0.25">
      <c r="S4998" s="1"/>
    </row>
    <row r="4999" spans="19:19" x14ac:dyDescent="0.25">
      <c r="S4999" s="1"/>
    </row>
    <row r="5000" spans="19:19" x14ac:dyDescent="0.25">
      <c r="S5000" s="1"/>
    </row>
    <row r="5001" spans="19:19" x14ac:dyDescent="0.25">
      <c r="S5001" s="1"/>
    </row>
    <row r="5002" spans="19:19" x14ac:dyDescent="0.25">
      <c r="S5002" s="1"/>
    </row>
    <row r="5003" spans="19:19" x14ac:dyDescent="0.25">
      <c r="S5003" s="1"/>
    </row>
    <row r="5004" spans="19:19" x14ac:dyDescent="0.25">
      <c r="S5004" s="1"/>
    </row>
    <row r="5005" spans="19:19" x14ac:dyDescent="0.25">
      <c r="S5005" s="1"/>
    </row>
    <row r="5006" spans="19:19" x14ac:dyDescent="0.25">
      <c r="S5006" s="1"/>
    </row>
    <row r="5007" spans="19:19" x14ac:dyDescent="0.25">
      <c r="S5007" s="1"/>
    </row>
    <row r="5008" spans="19:19" x14ac:dyDescent="0.25">
      <c r="S5008" s="1"/>
    </row>
    <row r="5009" spans="19:19" x14ac:dyDescent="0.25">
      <c r="S5009" s="1"/>
    </row>
    <row r="5010" spans="19:19" x14ac:dyDescent="0.25">
      <c r="S5010" s="1"/>
    </row>
    <row r="5011" spans="19:19" x14ac:dyDescent="0.25">
      <c r="S5011" s="1"/>
    </row>
    <row r="5012" spans="19:19" x14ac:dyDescent="0.25">
      <c r="S5012" s="1"/>
    </row>
    <row r="5013" spans="19:19" x14ac:dyDescent="0.25">
      <c r="S5013" s="1"/>
    </row>
    <row r="5014" spans="19:19" x14ac:dyDescent="0.25">
      <c r="S5014" s="1"/>
    </row>
    <row r="5015" spans="19:19" x14ac:dyDescent="0.25">
      <c r="S5015" s="1"/>
    </row>
    <row r="5016" spans="19:19" x14ac:dyDescent="0.25">
      <c r="S5016" s="1"/>
    </row>
    <row r="5017" spans="19:19" x14ac:dyDescent="0.25">
      <c r="S5017" s="1"/>
    </row>
    <row r="5018" spans="19:19" x14ac:dyDescent="0.25">
      <c r="S5018" s="1"/>
    </row>
    <row r="5019" spans="19:19" x14ac:dyDescent="0.25">
      <c r="S5019" s="1"/>
    </row>
    <row r="5020" spans="19:19" x14ac:dyDescent="0.25">
      <c r="S5020" s="1"/>
    </row>
    <row r="5021" spans="19:19" x14ac:dyDescent="0.25">
      <c r="S5021" s="1"/>
    </row>
    <row r="5022" spans="19:19" x14ac:dyDescent="0.25">
      <c r="S5022" s="1"/>
    </row>
    <row r="5023" spans="19:19" x14ac:dyDescent="0.25">
      <c r="S5023" s="1"/>
    </row>
    <row r="5024" spans="19:19" x14ac:dyDescent="0.25">
      <c r="S5024" s="1"/>
    </row>
    <row r="5025" spans="19:19" x14ac:dyDescent="0.25">
      <c r="S5025" s="1"/>
    </row>
    <row r="5026" spans="19:19" x14ac:dyDescent="0.25">
      <c r="S5026" s="1"/>
    </row>
    <row r="5027" spans="19:19" x14ac:dyDescent="0.25">
      <c r="S5027" s="1"/>
    </row>
    <row r="5028" spans="19:19" x14ac:dyDescent="0.25">
      <c r="S5028" s="1"/>
    </row>
    <row r="5029" spans="19:19" x14ac:dyDescent="0.25">
      <c r="S5029" s="1"/>
    </row>
    <row r="5030" spans="19:19" x14ac:dyDescent="0.25">
      <c r="S5030" s="1"/>
    </row>
    <row r="5031" spans="19:19" x14ac:dyDescent="0.25">
      <c r="S5031" s="1"/>
    </row>
    <row r="5032" spans="19:19" x14ac:dyDescent="0.25">
      <c r="S5032" s="1"/>
    </row>
    <row r="5033" spans="19:19" x14ac:dyDescent="0.25">
      <c r="S5033" s="1"/>
    </row>
    <row r="5034" spans="19:19" x14ac:dyDescent="0.25">
      <c r="S5034" s="1"/>
    </row>
    <row r="5035" spans="19:19" x14ac:dyDescent="0.25">
      <c r="S5035" s="1"/>
    </row>
    <row r="5036" spans="19:19" x14ac:dyDescent="0.25">
      <c r="S5036" s="1"/>
    </row>
    <row r="5037" spans="19:19" x14ac:dyDescent="0.25">
      <c r="S5037" s="1"/>
    </row>
    <row r="5038" spans="19:19" x14ac:dyDescent="0.25">
      <c r="S5038" s="1"/>
    </row>
    <row r="5039" spans="19:19" x14ac:dyDescent="0.25">
      <c r="S5039" s="1"/>
    </row>
    <row r="5040" spans="19:19" x14ac:dyDescent="0.25">
      <c r="S5040" s="1"/>
    </row>
    <row r="5041" spans="19:19" x14ac:dyDescent="0.25">
      <c r="S5041" s="1"/>
    </row>
    <row r="5042" spans="19:19" x14ac:dyDescent="0.25">
      <c r="S5042" s="1"/>
    </row>
    <row r="5043" spans="19:19" x14ac:dyDescent="0.25">
      <c r="S5043" s="1"/>
    </row>
    <row r="5044" spans="19:19" x14ac:dyDescent="0.25">
      <c r="S5044" s="1"/>
    </row>
    <row r="5045" spans="19:19" x14ac:dyDescent="0.25">
      <c r="S5045" s="1"/>
    </row>
    <row r="5046" spans="19:19" x14ac:dyDescent="0.25">
      <c r="S5046" s="1"/>
    </row>
    <row r="5047" spans="19:19" x14ac:dyDescent="0.25">
      <c r="S5047" s="1"/>
    </row>
    <row r="5048" spans="19:19" x14ac:dyDescent="0.25">
      <c r="S5048" s="1"/>
    </row>
    <row r="5049" spans="19:19" x14ac:dyDescent="0.25">
      <c r="S5049" s="1"/>
    </row>
    <row r="5050" spans="19:19" x14ac:dyDescent="0.25">
      <c r="S5050" s="1"/>
    </row>
    <row r="5051" spans="19:19" x14ac:dyDescent="0.25">
      <c r="S5051" s="1"/>
    </row>
    <row r="5052" spans="19:19" x14ac:dyDescent="0.25">
      <c r="S5052" s="1"/>
    </row>
    <row r="5053" spans="19:19" x14ac:dyDescent="0.25">
      <c r="S5053" s="1"/>
    </row>
    <row r="5054" spans="19:19" x14ac:dyDescent="0.25">
      <c r="S5054" s="1"/>
    </row>
    <row r="5055" spans="19:19" x14ac:dyDescent="0.25">
      <c r="S5055" s="1"/>
    </row>
    <row r="5056" spans="19:19" x14ac:dyDescent="0.25">
      <c r="S5056" s="1"/>
    </row>
    <row r="5057" spans="19:19" x14ac:dyDescent="0.25">
      <c r="S5057" s="1"/>
    </row>
    <row r="5058" spans="19:19" x14ac:dyDescent="0.25">
      <c r="S5058" s="1"/>
    </row>
    <row r="5059" spans="19:19" x14ac:dyDescent="0.25">
      <c r="S5059" s="1"/>
    </row>
    <row r="5060" spans="19:19" x14ac:dyDescent="0.25">
      <c r="S5060" s="1"/>
    </row>
    <row r="5061" spans="19:19" x14ac:dyDescent="0.25">
      <c r="S5061" s="1"/>
    </row>
    <row r="5062" spans="19:19" x14ac:dyDescent="0.25">
      <c r="S5062" s="1"/>
    </row>
    <row r="5063" spans="19:19" x14ac:dyDescent="0.25">
      <c r="S5063" s="1"/>
    </row>
    <row r="5064" spans="19:19" x14ac:dyDescent="0.25">
      <c r="S5064" s="1"/>
    </row>
    <row r="5065" spans="19:19" x14ac:dyDescent="0.25">
      <c r="S5065" s="1"/>
    </row>
    <row r="5066" spans="19:19" x14ac:dyDescent="0.25">
      <c r="S5066" s="1"/>
    </row>
    <row r="5067" spans="19:19" x14ac:dyDescent="0.25">
      <c r="S5067" s="1"/>
    </row>
    <row r="5068" spans="19:19" x14ac:dyDescent="0.25">
      <c r="S5068" s="1"/>
    </row>
    <row r="5069" spans="19:19" x14ac:dyDescent="0.25">
      <c r="S5069" s="1"/>
    </row>
    <row r="5070" spans="19:19" x14ac:dyDescent="0.25">
      <c r="S5070" s="1"/>
    </row>
    <row r="5071" spans="19:19" x14ac:dyDescent="0.25">
      <c r="S5071" s="1"/>
    </row>
    <row r="5072" spans="19:19" x14ac:dyDescent="0.25">
      <c r="S5072" s="1"/>
    </row>
    <row r="5073" spans="19:19" x14ac:dyDescent="0.25">
      <c r="S5073" s="1"/>
    </row>
    <row r="5074" spans="19:19" x14ac:dyDescent="0.25">
      <c r="S5074" s="1"/>
    </row>
    <row r="5075" spans="19:19" x14ac:dyDescent="0.25">
      <c r="S5075" s="1"/>
    </row>
    <row r="5076" spans="19:19" x14ac:dyDescent="0.25">
      <c r="S5076" s="1"/>
    </row>
    <row r="5077" spans="19:19" x14ac:dyDescent="0.25">
      <c r="S5077" s="1"/>
    </row>
    <row r="5078" spans="19:19" x14ac:dyDescent="0.25">
      <c r="S5078" s="1"/>
    </row>
    <row r="5079" spans="19:19" x14ac:dyDescent="0.25">
      <c r="S5079" s="1"/>
    </row>
    <row r="5080" spans="19:19" x14ac:dyDescent="0.25">
      <c r="S5080" s="1"/>
    </row>
    <row r="5081" spans="19:19" x14ac:dyDescent="0.25">
      <c r="S5081" s="1"/>
    </row>
    <row r="5082" spans="19:19" x14ac:dyDescent="0.25">
      <c r="S5082" s="1"/>
    </row>
    <row r="5083" spans="19:19" x14ac:dyDescent="0.25">
      <c r="S5083" s="1"/>
    </row>
    <row r="5084" spans="19:19" x14ac:dyDescent="0.25">
      <c r="S5084" s="1"/>
    </row>
    <row r="5085" spans="19:19" x14ac:dyDescent="0.25">
      <c r="S5085" s="1"/>
    </row>
    <row r="5086" spans="19:19" x14ac:dyDescent="0.25">
      <c r="S5086" s="1"/>
    </row>
    <row r="5087" spans="19:19" x14ac:dyDescent="0.25">
      <c r="S5087" s="1"/>
    </row>
    <row r="5088" spans="19:19" x14ac:dyDescent="0.25">
      <c r="S5088" s="1"/>
    </row>
    <row r="5089" spans="19:19" x14ac:dyDescent="0.25">
      <c r="S5089" s="1"/>
    </row>
    <row r="5090" spans="19:19" x14ac:dyDescent="0.25">
      <c r="S5090" s="1"/>
    </row>
    <row r="5091" spans="19:19" x14ac:dyDescent="0.25">
      <c r="S5091" s="1"/>
    </row>
    <row r="5092" spans="19:19" x14ac:dyDescent="0.25">
      <c r="S5092" s="1"/>
    </row>
    <row r="5093" spans="19:19" x14ac:dyDescent="0.25">
      <c r="S5093" s="1"/>
    </row>
    <row r="5094" spans="19:19" x14ac:dyDescent="0.25">
      <c r="S5094" s="1"/>
    </row>
    <row r="5095" spans="19:19" x14ac:dyDescent="0.25">
      <c r="S5095" s="1"/>
    </row>
    <row r="5096" spans="19:19" x14ac:dyDescent="0.25">
      <c r="S5096" s="1"/>
    </row>
    <row r="5097" spans="19:19" x14ac:dyDescent="0.25">
      <c r="S5097" s="1"/>
    </row>
    <row r="5098" spans="19:19" x14ac:dyDescent="0.25">
      <c r="S5098" s="1"/>
    </row>
    <row r="5099" spans="19:19" x14ac:dyDescent="0.25">
      <c r="S5099" s="1"/>
    </row>
    <row r="5100" spans="19:19" x14ac:dyDescent="0.25">
      <c r="S5100" s="1"/>
    </row>
    <row r="5101" spans="19:19" x14ac:dyDescent="0.25">
      <c r="S5101" s="1"/>
    </row>
    <row r="5102" spans="19:19" x14ac:dyDescent="0.25">
      <c r="S5102" s="1"/>
    </row>
    <row r="5103" spans="19:19" x14ac:dyDescent="0.25">
      <c r="S5103" s="1"/>
    </row>
    <row r="5104" spans="19:19" x14ac:dyDescent="0.25">
      <c r="S5104" s="1"/>
    </row>
    <row r="5105" spans="19:19" x14ac:dyDescent="0.25">
      <c r="S5105" s="1"/>
    </row>
    <row r="5106" spans="19:19" x14ac:dyDescent="0.25">
      <c r="S5106" s="1"/>
    </row>
    <row r="5107" spans="19:19" x14ac:dyDescent="0.25">
      <c r="S5107" s="1"/>
    </row>
    <row r="5108" spans="19:19" x14ac:dyDescent="0.25">
      <c r="S5108" s="1"/>
    </row>
    <row r="5109" spans="19:19" x14ac:dyDescent="0.25">
      <c r="S5109" s="1"/>
    </row>
    <row r="5110" spans="19:19" x14ac:dyDescent="0.25">
      <c r="S5110" s="1"/>
    </row>
    <row r="5111" spans="19:19" x14ac:dyDescent="0.25">
      <c r="S5111" s="1"/>
    </row>
    <row r="5112" spans="19:19" x14ac:dyDescent="0.25">
      <c r="S5112" s="1"/>
    </row>
    <row r="5113" spans="19:19" x14ac:dyDescent="0.25">
      <c r="S5113" s="1"/>
    </row>
    <row r="5114" spans="19:19" x14ac:dyDescent="0.25">
      <c r="S5114" s="1"/>
    </row>
    <row r="5115" spans="19:19" x14ac:dyDescent="0.25">
      <c r="S5115" s="1"/>
    </row>
    <row r="5116" spans="19:19" x14ac:dyDescent="0.25">
      <c r="S5116" s="1"/>
    </row>
    <row r="5117" spans="19:19" x14ac:dyDescent="0.25">
      <c r="S5117" s="1"/>
    </row>
    <row r="5118" spans="19:19" x14ac:dyDescent="0.25">
      <c r="S5118" s="1"/>
    </row>
    <row r="5119" spans="19:19" x14ac:dyDescent="0.25">
      <c r="S5119" s="1"/>
    </row>
    <row r="5120" spans="19:19" x14ac:dyDescent="0.25">
      <c r="S5120" s="1"/>
    </row>
    <row r="5121" spans="19:19" x14ac:dyDescent="0.25">
      <c r="S5121" s="1"/>
    </row>
    <row r="5122" spans="19:19" x14ac:dyDescent="0.25">
      <c r="S5122" s="1"/>
    </row>
    <row r="5123" spans="19:19" x14ac:dyDescent="0.25">
      <c r="S5123" s="1"/>
    </row>
    <row r="5124" spans="19:19" x14ac:dyDescent="0.25">
      <c r="S5124" s="1"/>
    </row>
    <row r="5125" spans="19:19" x14ac:dyDescent="0.25">
      <c r="S5125" s="1"/>
    </row>
    <row r="5126" spans="19:19" x14ac:dyDescent="0.25">
      <c r="S5126" s="1"/>
    </row>
    <row r="5127" spans="19:19" x14ac:dyDescent="0.25">
      <c r="S5127" s="1"/>
    </row>
    <row r="5128" spans="19:19" x14ac:dyDescent="0.25">
      <c r="S5128" s="1"/>
    </row>
    <row r="5129" spans="19:19" x14ac:dyDescent="0.25">
      <c r="S5129" s="1"/>
    </row>
    <row r="5130" spans="19:19" x14ac:dyDescent="0.25">
      <c r="S5130" s="1"/>
    </row>
    <row r="5131" spans="19:19" x14ac:dyDescent="0.25">
      <c r="S5131" s="1"/>
    </row>
    <row r="5132" spans="19:19" x14ac:dyDescent="0.25">
      <c r="S5132" s="1"/>
    </row>
    <row r="5133" spans="19:19" x14ac:dyDescent="0.25">
      <c r="S5133" s="1"/>
    </row>
    <row r="5134" spans="19:19" x14ac:dyDescent="0.25">
      <c r="S5134" s="1"/>
    </row>
    <row r="5135" spans="19:19" x14ac:dyDescent="0.25">
      <c r="S5135" s="1"/>
    </row>
    <row r="5136" spans="19:19" x14ac:dyDescent="0.25">
      <c r="S5136" s="1"/>
    </row>
    <row r="5137" spans="19:19" x14ac:dyDescent="0.25">
      <c r="S5137" s="1"/>
    </row>
    <row r="5138" spans="19:19" x14ac:dyDescent="0.25">
      <c r="S5138" s="1"/>
    </row>
    <row r="5139" spans="19:19" x14ac:dyDescent="0.25">
      <c r="S5139" s="1"/>
    </row>
    <row r="5140" spans="19:19" x14ac:dyDescent="0.25">
      <c r="S5140" s="1"/>
    </row>
    <row r="5141" spans="19:19" x14ac:dyDescent="0.25">
      <c r="S5141" s="1"/>
    </row>
    <row r="5142" spans="19:19" x14ac:dyDescent="0.25">
      <c r="S5142" s="1"/>
    </row>
    <row r="5143" spans="19:19" x14ac:dyDescent="0.25">
      <c r="S5143" s="1"/>
    </row>
    <row r="5144" spans="19:19" x14ac:dyDescent="0.25">
      <c r="S5144" s="1"/>
    </row>
    <row r="5145" spans="19:19" x14ac:dyDescent="0.25">
      <c r="S5145" s="1"/>
    </row>
    <row r="5146" spans="19:19" x14ac:dyDescent="0.25">
      <c r="S5146" s="1"/>
    </row>
    <row r="5147" spans="19:19" x14ac:dyDescent="0.25">
      <c r="S5147" s="1"/>
    </row>
    <row r="5148" spans="19:19" x14ac:dyDescent="0.25">
      <c r="S5148" s="1"/>
    </row>
    <row r="5149" spans="19:19" x14ac:dyDescent="0.25">
      <c r="S5149" s="1"/>
    </row>
    <row r="5150" spans="19:19" x14ac:dyDescent="0.25">
      <c r="S5150" s="1"/>
    </row>
    <row r="5151" spans="19:19" x14ac:dyDescent="0.25">
      <c r="S5151" s="1"/>
    </row>
    <row r="5152" spans="19:19" x14ac:dyDescent="0.25">
      <c r="S5152" s="1"/>
    </row>
    <row r="5153" spans="19:19" x14ac:dyDescent="0.25">
      <c r="S5153" s="1"/>
    </row>
    <row r="5154" spans="19:19" x14ac:dyDescent="0.25">
      <c r="S5154" s="1"/>
    </row>
    <row r="5155" spans="19:19" x14ac:dyDescent="0.25">
      <c r="S5155" s="1"/>
    </row>
    <row r="5156" spans="19:19" x14ac:dyDescent="0.25">
      <c r="S5156" s="1"/>
    </row>
    <row r="5157" spans="19:19" x14ac:dyDescent="0.25">
      <c r="S5157" s="1"/>
    </row>
    <row r="5158" spans="19:19" x14ac:dyDescent="0.25">
      <c r="S5158" s="1"/>
    </row>
    <row r="5159" spans="19:19" x14ac:dyDescent="0.25">
      <c r="S5159" s="1"/>
    </row>
    <row r="5160" spans="19:19" x14ac:dyDescent="0.25">
      <c r="S5160" s="1"/>
    </row>
    <row r="5161" spans="19:19" x14ac:dyDescent="0.25">
      <c r="S5161" s="1"/>
    </row>
    <row r="5162" spans="19:19" x14ac:dyDescent="0.25">
      <c r="S5162" s="1"/>
    </row>
    <row r="5163" spans="19:19" x14ac:dyDescent="0.25">
      <c r="S5163" s="1"/>
    </row>
    <row r="5164" spans="19:19" x14ac:dyDescent="0.25">
      <c r="S5164" s="1"/>
    </row>
    <row r="5165" spans="19:19" x14ac:dyDescent="0.25">
      <c r="S5165" s="1"/>
    </row>
    <row r="5166" spans="19:19" x14ac:dyDescent="0.25">
      <c r="S5166" s="1"/>
    </row>
    <row r="5167" spans="19:19" x14ac:dyDescent="0.25">
      <c r="S5167" s="1"/>
    </row>
    <row r="5168" spans="19:19" x14ac:dyDescent="0.25">
      <c r="S5168" s="1"/>
    </row>
    <row r="5169" spans="19:19" x14ac:dyDescent="0.25">
      <c r="S5169" s="1"/>
    </row>
    <row r="5170" spans="19:19" x14ac:dyDescent="0.25">
      <c r="S5170" s="1"/>
    </row>
    <row r="5171" spans="19:19" x14ac:dyDescent="0.25">
      <c r="S5171" s="1"/>
    </row>
    <row r="5172" spans="19:19" x14ac:dyDescent="0.25">
      <c r="S5172" s="1"/>
    </row>
    <row r="5173" spans="19:19" x14ac:dyDescent="0.25">
      <c r="S5173" s="1"/>
    </row>
    <row r="5174" spans="19:19" x14ac:dyDescent="0.25">
      <c r="S5174" s="1"/>
    </row>
    <row r="5175" spans="19:19" x14ac:dyDescent="0.25">
      <c r="S5175" s="1"/>
    </row>
    <row r="5176" spans="19:19" x14ac:dyDescent="0.25">
      <c r="S5176" s="1"/>
    </row>
    <row r="5177" spans="19:19" x14ac:dyDescent="0.25">
      <c r="S5177" s="1"/>
    </row>
    <row r="5178" spans="19:19" x14ac:dyDescent="0.25">
      <c r="S5178" s="1"/>
    </row>
    <row r="5179" spans="19:19" x14ac:dyDescent="0.25">
      <c r="S5179" s="1"/>
    </row>
    <row r="5180" spans="19:19" x14ac:dyDescent="0.25">
      <c r="S5180" s="1"/>
    </row>
    <row r="5181" spans="19:19" x14ac:dyDescent="0.25">
      <c r="S5181" s="1"/>
    </row>
    <row r="5182" spans="19:19" x14ac:dyDescent="0.25">
      <c r="S5182" s="1"/>
    </row>
    <row r="5183" spans="19:19" x14ac:dyDescent="0.25">
      <c r="S5183" s="1"/>
    </row>
    <row r="5184" spans="19:19" x14ac:dyDescent="0.25">
      <c r="S5184" s="1"/>
    </row>
    <row r="5185" spans="19:19" x14ac:dyDescent="0.25">
      <c r="S5185" s="1"/>
    </row>
    <row r="5186" spans="19:19" x14ac:dyDescent="0.25">
      <c r="S5186" s="1"/>
    </row>
    <row r="5187" spans="19:19" x14ac:dyDescent="0.25">
      <c r="S5187" s="1"/>
    </row>
    <row r="5188" spans="19:19" x14ac:dyDescent="0.25">
      <c r="S5188" s="1"/>
    </row>
    <row r="5189" spans="19:19" x14ac:dyDescent="0.25">
      <c r="S5189" s="1"/>
    </row>
    <row r="5190" spans="19:19" x14ac:dyDescent="0.25">
      <c r="S5190" s="1"/>
    </row>
    <row r="5191" spans="19:19" x14ac:dyDescent="0.25">
      <c r="S5191" s="1"/>
    </row>
    <row r="5192" spans="19:19" x14ac:dyDescent="0.25">
      <c r="S5192" s="1"/>
    </row>
    <row r="5193" spans="19:19" x14ac:dyDescent="0.25">
      <c r="S5193" s="1"/>
    </row>
    <row r="5194" spans="19:19" x14ac:dyDescent="0.25">
      <c r="S5194" s="1"/>
    </row>
    <row r="5195" spans="19:19" x14ac:dyDescent="0.25">
      <c r="S5195" s="1"/>
    </row>
    <row r="5196" spans="19:19" x14ac:dyDescent="0.25">
      <c r="S5196" s="1"/>
    </row>
    <row r="5197" spans="19:19" x14ac:dyDescent="0.25">
      <c r="S5197" s="1"/>
    </row>
    <row r="5198" spans="19:19" x14ac:dyDescent="0.25">
      <c r="S5198" s="1"/>
    </row>
    <row r="5199" spans="19:19" x14ac:dyDescent="0.25">
      <c r="S5199" s="1"/>
    </row>
    <row r="5200" spans="19:19" x14ac:dyDescent="0.25">
      <c r="S5200" s="1"/>
    </row>
    <row r="5201" spans="19:19" x14ac:dyDescent="0.25">
      <c r="S5201" s="1"/>
    </row>
    <row r="5202" spans="19:19" x14ac:dyDescent="0.25">
      <c r="S5202" s="1"/>
    </row>
    <row r="5203" spans="19:19" x14ac:dyDescent="0.25">
      <c r="S5203" s="1"/>
    </row>
    <row r="5204" spans="19:19" x14ac:dyDescent="0.25">
      <c r="S5204" s="1"/>
    </row>
    <row r="5205" spans="19:19" x14ac:dyDescent="0.25">
      <c r="S5205" s="1"/>
    </row>
    <row r="5206" spans="19:19" x14ac:dyDescent="0.25">
      <c r="S5206" s="1"/>
    </row>
    <row r="5207" spans="19:19" x14ac:dyDescent="0.25">
      <c r="S5207" s="1"/>
    </row>
    <row r="5208" spans="19:19" x14ac:dyDescent="0.25">
      <c r="S5208" s="1"/>
    </row>
    <row r="5209" spans="19:19" x14ac:dyDescent="0.25">
      <c r="S5209" s="1"/>
    </row>
    <row r="5210" spans="19:19" x14ac:dyDescent="0.25">
      <c r="S5210" s="1"/>
    </row>
    <row r="5211" spans="19:19" x14ac:dyDescent="0.25">
      <c r="S5211" s="1"/>
    </row>
    <row r="5212" spans="19:19" x14ac:dyDescent="0.25">
      <c r="S5212" s="1"/>
    </row>
    <row r="5213" spans="19:19" x14ac:dyDescent="0.25">
      <c r="S5213" s="1"/>
    </row>
    <row r="5214" spans="19:19" x14ac:dyDescent="0.25">
      <c r="S5214" s="1"/>
    </row>
    <row r="5215" spans="19:19" x14ac:dyDescent="0.25">
      <c r="S5215" s="1"/>
    </row>
    <row r="5216" spans="19:19" x14ac:dyDescent="0.25">
      <c r="S5216" s="1"/>
    </row>
    <row r="5217" spans="19:19" x14ac:dyDescent="0.25">
      <c r="S5217" s="1"/>
    </row>
    <row r="5218" spans="19:19" x14ac:dyDescent="0.25">
      <c r="S5218" s="1"/>
    </row>
    <row r="5219" spans="19:19" x14ac:dyDescent="0.25">
      <c r="S5219" s="1"/>
    </row>
    <row r="5220" spans="19:19" x14ac:dyDescent="0.25">
      <c r="S5220" s="1"/>
    </row>
    <row r="5221" spans="19:19" x14ac:dyDescent="0.25">
      <c r="S5221" s="1"/>
    </row>
    <row r="5222" spans="19:19" x14ac:dyDescent="0.25">
      <c r="S5222" s="1"/>
    </row>
    <row r="5223" spans="19:19" x14ac:dyDescent="0.25">
      <c r="S5223" s="1"/>
    </row>
    <row r="5224" spans="19:19" x14ac:dyDescent="0.25">
      <c r="S5224" s="1"/>
    </row>
    <row r="5225" spans="19:19" x14ac:dyDescent="0.25">
      <c r="S5225" s="1"/>
    </row>
    <row r="5226" spans="19:19" x14ac:dyDescent="0.25">
      <c r="S5226" s="1"/>
    </row>
    <row r="5227" spans="19:19" x14ac:dyDescent="0.25">
      <c r="S5227" s="1"/>
    </row>
    <row r="5228" spans="19:19" x14ac:dyDescent="0.25">
      <c r="S5228" s="1"/>
    </row>
    <row r="5229" spans="19:19" x14ac:dyDescent="0.25">
      <c r="S5229" s="1"/>
    </row>
    <row r="5230" spans="19:19" x14ac:dyDescent="0.25">
      <c r="S5230" s="1"/>
    </row>
    <row r="5231" spans="19:19" x14ac:dyDescent="0.25">
      <c r="S5231" s="1"/>
    </row>
    <row r="5232" spans="19:19" x14ac:dyDescent="0.25">
      <c r="S5232" s="1"/>
    </row>
    <row r="5233" spans="19:19" x14ac:dyDescent="0.25">
      <c r="S5233" s="1"/>
    </row>
    <row r="5234" spans="19:19" x14ac:dyDescent="0.25">
      <c r="S5234" s="1"/>
    </row>
    <row r="5235" spans="19:19" x14ac:dyDescent="0.25">
      <c r="S5235" s="1"/>
    </row>
    <row r="5236" spans="19:19" x14ac:dyDescent="0.25">
      <c r="S5236" s="1"/>
    </row>
    <row r="5237" spans="19:19" x14ac:dyDescent="0.25">
      <c r="S5237" s="1"/>
    </row>
    <row r="5238" spans="19:19" x14ac:dyDescent="0.25">
      <c r="S5238" s="1"/>
    </row>
    <row r="5239" spans="19:19" x14ac:dyDescent="0.25">
      <c r="S5239" s="1"/>
    </row>
    <row r="5240" spans="19:19" x14ac:dyDescent="0.25">
      <c r="S5240" s="1"/>
    </row>
    <row r="5241" spans="19:19" x14ac:dyDescent="0.25">
      <c r="S5241" s="1"/>
    </row>
    <row r="5242" spans="19:19" x14ac:dyDescent="0.25">
      <c r="S5242" s="1"/>
    </row>
    <row r="5243" spans="19:19" x14ac:dyDescent="0.25">
      <c r="S5243" s="1"/>
    </row>
    <row r="5244" spans="19:19" x14ac:dyDescent="0.25">
      <c r="S5244" s="1"/>
    </row>
    <row r="5245" spans="19:19" x14ac:dyDescent="0.25">
      <c r="S5245" s="1"/>
    </row>
    <row r="5246" spans="19:19" x14ac:dyDescent="0.25">
      <c r="S5246" s="1"/>
    </row>
    <row r="5247" spans="19:19" x14ac:dyDescent="0.25">
      <c r="S5247" s="1"/>
    </row>
    <row r="5248" spans="19:19" x14ac:dyDescent="0.25">
      <c r="S5248" s="1"/>
    </row>
    <row r="5249" spans="19:19" x14ac:dyDescent="0.25">
      <c r="S5249" s="1"/>
    </row>
    <row r="5250" spans="19:19" x14ac:dyDescent="0.25">
      <c r="S5250" s="1"/>
    </row>
    <row r="5251" spans="19:19" x14ac:dyDescent="0.25">
      <c r="S5251" s="1"/>
    </row>
    <row r="5252" spans="19:19" x14ac:dyDescent="0.25">
      <c r="S5252" s="1"/>
    </row>
    <row r="5253" spans="19:19" x14ac:dyDescent="0.25">
      <c r="S5253" s="1"/>
    </row>
    <row r="5254" spans="19:19" x14ac:dyDescent="0.25">
      <c r="S5254" s="1"/>
    </row>
    <row r="5255" spans="19:19" x14ac:dyDescent="0.25">
      <c r="S5255" s="1"/>
    </row>
    <row r="5256" spans="19:19" x14ac:dyDescent="0.25">
      <c r="S5256" s="1"/>
    </row>
    <row r="5257" spans="19:19" x14ac:dyDescent="0.25">
      <c r="S5257" s="1"/>
    </row>
    <row r="5258" spans="19:19" x14ac:dyDescent="0.25">
      <c r="S5258" s="1"/>
    </row>
    <row r="5259" spans="19:19" x14ac:dyDescent="0.25">
      <c r="S5259" s="1"/>
    </row>
    <row r="5260" spans="19:19" x14ac:dyDescent="0.25">
      <c r="S5260" s="1"/>
    </row>
    <row r="5261" spans="19:19" x14ac:dyDescent="0.25">
      <c r="S5261" s="1"/>
    </row>
    <row r="5262" spans="19:19" x14ac:dyDescent="0.25">
      <c r="S5262" s="1"/>
    </row>
    <row r="5263" spans="19:19" x14ac:dyDescent="0.25">
      <c r="S5263" s="1"/>
    </row>
    <row r="5264" spans="19:19" x14ac:dyDescent="0.25">
      <c r="S5264" s="1"/>
    </row>
    <row r="5265" spans="19:19" x14ac:dyDescent="0.25">
      <c r="S5265" s="1"/>
    </row>
    <row r="5266" spans="19:19" x14ac:dyDescent="0.25">
      <c r="S5266" s="1"/>
    </row>
    <row r="5267" spans="19:19" x14ac:dyDescent="0.25">
      <c r="S5267" s="1"/>
    </row>
    <row r="5268" spans="19:19" x14ac:dyDescent="0.25">
      <c r="S5268" s="1"/>
    </row>
    <row r="5269" spans="19:19" x14ac:dyDescent="0.25">
      <c r="S5269" s="1"/>
    </row>
    <row r="5270" spans="19:19" x14ac:dyDescent="0.25">
      <c r="S5270" s="1"/>
    </row>
    <row r="5271" spans="19:19" x14ac:dyDescent="0.25">
      <c r="S5271" s="1"/>
    </row>
    <row r="5272" spans="19:19" x14ac:dyDescent="0.25">
      <c r="S5272" s="1"/>
    </row>
    <row r="5273" spans="19:19" x14ac:dyDescent="0.25">
      <c r="S5273" s="1"/>
    </row>
    <row r="5274" spans="19:19" x14ac:dyDescent="0.25">
      <c r="S5274" s="1"/>
    </row>
    <row r="5275" spans="19:19" x14ac:dyDescent="0.25">
      <c r="S5275" s="1"/>
    </row>
    <row r="5276" spans="19:19" x14ac:dyDescent="0.25">
      <c r="S5276" s="1"/>
    </row>
    <row r="5277" spans="19:19" x14ac:dyDescent="0.25">
      <c r="S5277" s="1"/>
    </row>
    <row r="5278" spans="19:19" x14ac:dyDescent="0.25">
      <c r="S5278" s="1"/>
    </row>
    <row r="5279" spans="19:19" x14ac:dyDescent="0.25">
      <c r="S5279" s="1"/>
    </row>
    <row r="5280" spans="19:19" x14ac:dyDescent="0.25">
      <c r="S5280" s="1"/>
    </row>
    <row r="5281" spans="19:19" x14ac:dyDescent="0.25">
      <c r="S5281" s="1"/>
    </row>
    <row r="5282" spans="19:19" x14ac:dyDescent="0.25">
      <c r="S5282" s="1"/>
    </row>
    <row r="5283" spans="19:19" x14ac:dyDescent="0.25">
      <c r="S5283" s="1"/>
    </row>
    <row r="5284" spans="19:19" x14ac:dyDescent="0.25">
      <c r="S5284" s="1"/>
    </row>
    <row r="5285" spans="19:19" x14ac:dyDescent="0.25">
      <c r="S5285" s="1"/>
    </row>
    <row r="5286" spans="19:19" x14ac:dyDescent="0.25">
      <c r="S5286" s="1"/>
    </row>
    <row r="5287" spans="19:19" x14ac:dyDescent="0.25">
      <c r="S5287" s="1"/>
    </row>
    <row r="5288" spans="19:19" x14ac:dyDescent="0.25">
      <c r="S5288" s="1"/>
    </row>
    <row r="5289" spans="19:19" x14ac:dyDescent="0.25">
      <c r="S5289" s="1"/>
    </row>
    <row r="5290" spans="19:19" x14ac:dyDescent="0.25">
      <c r="S5290" s="1"/>
    </row>
    <row r="5291" spans="19:19" x14ac:dyDescent="0.25">
      <c r="S5291" s="1"/>
    </row>
    <row r="5292" spans="19:19" x14ac:dyDescent="0.25">
      <c r="S5292" s="1"/>
    </row>
    <row r="5293" spans="19:19" x14ac:dyDescent="0.25">
      <c r="S5293" s="1"/>
    </row>
    <row r="5294" spans="19:19" x14ac:dyDescent="0.25">
      <c r="S5294" s="1"/>
    </row>
    <row r="5295" spans="19:19" x14ac:dyDescent="0.25">
      <c r="S5295" s="1"/>
    </row>
    <row r="5296" spans="19:19" x14ac:dyDescent="0.25">
      <c r="S5296" s="1"/>
    </row>
    <row r="5297" spans="19:19" x14ac:dyDescent="0.25">
      <c r="S5297" s="1"/>
    </row>
    <row r="5298" spans="19:19" x14ac:dyDescent="0.25">
      <c r="S5298" s="1"/>
    </row>
    <row r="5299" spans="19:19" x14ac:dyDescent="0.25">
      <c r="S5299" s="1"/>
    </row>
    <row r="5300" spans="19:19" x14ac:dyDescent="0.25">
      <c r="S5300" s="1"/>
    </row>
    <row r="5301" spans="19:19" x14ac:dyDescent="0.25">
      <c r="S5301" s="1"/>
    </row>
    <row r="5302" spans="19:19" x14ac:dyDescent="0.25">
      <c r="S5302" s="1"/>
    </row>
    <row r="5303" spans="19:19" x14ac:dyDescent="0.25">
      <c r="S5303" s="1"/>
    </row>
    <row r="5304" spans="19:19" x14ac:dyDescent="0.25">
      <c r="S5304" s="1"/>
    </row>
    <row r="5305" spans="19:19" x14ac:dyDescent="0.25">
      <c r="S5305" s="1"/>
    </row>
    <row r="5306" spans="19:19" x14ac:dyDescent="0.25">
      <c r="S5306" s="1"/>
    </row>
    <row r="5307" spans="19:19" x14ac:dyDescent="0.25">
      <c r="S5307" s="1"/>
    </row>
    <row r="5308" spans="19:19" x14ac:dyDescent="0.25">
      <c r="S5308" s="1"/>
    </row>
    <row r="5309" spans="19:19" x14ac:dyDescent="0.25">
      <c r="S5309" s="1"/>
    </row>
    <row r="5310" spans="19:19" x14ac:dyDescent="0.25">
      <c r="S5310" s="1"/>
    </row>
    <row r="5311" spans="19:19" x14ac:dyDescent="0.25">
      <c r="S5311" s="1"/>
    </row>
    <row r="5312" spans="19:19" x14ac:dyDescent="0.25">
      <c r="S5312" s="1"/>
    </row>
    <row r="5313" spans="19:19" x14ac:dyDescent="0.25">
      <c r="S5313" s="1"/>
    </row>
    <row r="5314" spans="19:19" x14ac:dyDescent="0.25">
      <c r="S5314" s="1"/>
    </row>
    <row r="5315" spans="19:19" x14ac:dyDescent="0.25">
      <c r="S5315" s="1"/>
    </row>
    <row r="5316" spans="19:19" x14ac:dyDescent="0.25">
      <c r="S5316" s="1"/>
    </row>
    <row r="5317" spans="19:19" x14ac:dyDescent="0.25">
      <c r="S5317" s="1"/>
    </row>
    <row r="5318" spans="19:19" x14ac:dyDescent="0.25">
      <c r="S5318" s="1"/>
    </row>
    <row r="5319" spans="19:19" x14ac:dyDescent="0.25">
      <c r="S5319" s="1"/>
    </row>
    <row r="5320" spans="19:19" x14ac:dyDescent="0.25">
      <c r="S5320" s="1"/>
    </row>
    <row r="5321" spans="19:19" x14ac:dyDescent="0.25">
      <c r="S5321" s="1"/>
    </row>
    <row r="5322" spans="19:19" x14ac:dyDescent="0.25">
      <c r="S5322" s="1"/>
    </row>
    <row r="5323" spans="19:19" x14ac:dyDescent="0.25">
      <c r="S5323" s="1"/>
    </row>
    <row r="5324" spans="19:19" x14ac:dyDescent="0.25">
      <c r="S5324" s="1"/>
    </row>
    <row r="5325" spans="19:19" x14ac:dyDescent="0.25">
      <c r="S5325" s="1"/>
    </row>
    <row r="5326" spans="19:19" x14ac:dyDescent="0.25">
      <c r="S5326" s="1"/>
    </row>
    <row r="5327" spans="19:19" x14ac:dyDescent="0.25">
      <c r="S5327" s="1"/>
    </row>
    <row r="5328" spans="19:19" x14ac:dyDescent="0.25">
      <c r="S5328" s="1"/>
    </row>
    <row r="5329" spans="19:19" x14ac:dyDescent="0.25">
      <c r="S5329" s="1"/>
    </row>
    <row r="5330" spans="19:19" x14ac:dyDescent="0.25">
      <c r="S5330" s="1"/>
    </row>
    <row r="5331" spans="19:19" x14ac:dyDescent="0.25">
      <c r="S5331" s="1"/>
    </row>
    <row r="5332" spans="19:19" x14ac:dyDescent="0.25">
      <c r="S5332" s="1"/>
    </row>
    <row r="5333" spans="19:19" x14ac:dyDescent="0.25">
      <c r="S5333" s="1"/>
    </row>
    <row r="5334" spans="19:19" x14ac:dyDescent="0.25">
      <c r="S5334" s="1"/>
    </row>
    <row r="5335" spans="19:19" x14ac:dyDescent="0.25">
      <c r="S5335" s="1"/>
    </row>
    <row r="5336" spans="19:19" x14ac:dyDescent="0.25">
      <c r="S5336" s="1"/>
    </row>
    <row r="5337" spans="19:19" x14ac:dyDescent="0.25">
      <c r="S5337" s="1"/>
    </row>
    <row r="5338" spans="19:19" x14ac:dyDescent="0.25">
      <c r="S5338" s="1"/>
    </row>
    <row r="5339" spans="19:19" x14ac:dyDescent="0.25">
      <c r="S5339" s="1"/>
    </row>
    <row r="5340" spans="19:19" x14ac:dyDescent="0.25">
      <c r="S5340" s="1"/>
    </row>
    <row r="5341" spans="19:19" x14ac:dyDescent="0.25">
      <c r="S5341" s="1"/>
    </row>
    <row r="5342" spans="19:19" x14ac:dyDescent="0.25">
      <c r="S5342" s="1"/>
    </row>
    <row r="5343" spans="19:19" x14ac:dyDescent="0.25">
      <c r="S5343" s="1"/>
    </row>
    <row r="5344" spans="19:19" x14ac:dyDescent="0.25">
      <c r="S5344" s="1"/>
    </row>
    <row r="5345" spans="19:19" x14ac:dyDescent="0.25">
      <c r="S5345" s="1"/>
    </row>
    <row r="5346" spans="19:19" x14ac:dyDescent="0.25">
      <c r="S5346" s="1"/>
    </row>
    <row r="5347" spans="19:19" x14ac:dyDescent="0.25">
      <c r="S5347" s="1"/>
    </row>
    <row r="5348" spans="19:19" x14ac:dyDescent="0.25">
      <c r="S5348" s="1"/>
    </row>
    <row r="5349" spans="19:19" x14ac:dyDescent="0.25">
      <c r="S5349" s="1"/>
    </row>
    <row r="5350" spans="19:19" x14ac:dyDescent="0.25">
      <c r="S5350" s="1"/>
    </row>
    <row r="5351" spans="19:19" x14ac:dyDescent="0.25">
      <c r="S5351" s="1"/>
    </row>
    <row r="5352" spans="19:19" x14ac:dyDescent="0.25">
      <c r="S5352" s="1"/>
    </row>
    <row r="5353" spans="19:19" x14ac:dyDescent="0.25">
      <c r="S5353" s="1"/>
    </row>
    <row r="5354" spans="19:19" x14ac:dyDescent="0.25">
      <c r="S5354" s="1"/>
    </row>
    <row r="5355" spans="19:19" x14ac:dyDescent="0.25">
      <c r="S5355" s="1"/>
    </row>
    <row r="5356" spans="19:19" x14ac:dyDescent="0.25">
      <c r="S5356" s="1"/>
    </row>
    <row r="5357" spans="19:19" x14ac:dyDescent="0.25">
      <c r="S5357" s="1"/>
    </row>
    <row r="5358" spans="19:19" x14ac:dyDescent="0.25">
      <c r="S5358" s="1"/>
    </row>
    <row r="5359" spans="19:19" x14ac:dyDescent="0.25">
      <c r="S5359" s="1"/>
    </row>
    <row r="5360" spans="19:19" x14ac:dyDescent="0.25">
      <c r="S5360" s="1"/>
    </row>
    <row r="5361" spans="19:19" x14ac:dyDescent="0.25">
      <c r="S5361" s="1"/>
    </row>
    <row r="5362" spans="19:19" x14ac:dyDescent="0.25">
      <c r="S5362" s="1"/>
    </row>
    <row r="5363" spans="19:19" x14ac:dyDescent="0.25">
      <c r="S5363" s="1"/>
    </row>
    <row r="5364" spans="19:19" x14ac:dyDescent="0.25">
      <c r="S5364" s="1"/>
    </row>
    <row r="5365" spans="19:19" x14ac:dyDescent="0.25">
      <c r="S5365" s="1"/>
    </row>
    <row r="5366" spans="19:19" x14ac:dyDescent="0.25">
      <c r="S5366" s="1"/>
    </row>
    <row r="5367" spans="19:19" x14ac:dyDescent="0.25">
      <c r="S5367" s="1"/>
    </row>
    <row r="5368" spans="19:19" x14ac:dyDescent="0.25">
      <c r="S5368" s="1"/>
    </row>
    <row r="5369" spans="19:19" x14ac:dyDescent="0.25">
      <c r="S5369" s="1"/>
    </row>
    <row r="5370" spans="19:19" x14ac:dyDescent="0.25">
      <c r="S5370" s="1"/>
    </row>
    <row r="5371" spans="19:19" x14ac:dyDescent="0.25">
      <c r="S5371" s="1"/>
    </row>
    <row r="5372" spans="19:19" x14ac:dyDescent="0.25">
      <c r="S5372" s="1"/>
    </row>
    <row r="5373" spans="19:19" x14ac:dyDescent="0.25">
      <c r="S5373" s="1"/>
    </row>
    <row r="5374" spans="19:19" x14ac:dyDescent="0.25">
      <c r="S5374" s="1"/>
    </row>
    <row r="5375" spans="19:19" x14ac:dyDescent="0.25">
      <c r="S5375" s="1"/>
    </row>
    <row r="5376" spans="19:19" x14ac:dyDescent="0.25">
      <c r="S5376" s="1"/>
    </row>
    <row r="5377" spans="19:19" x14ac:dyDescent="0.25">
      <c r="S5377" s="1"/>
    </row>
    <row r="5378" spans="19:19" x14ac:dyDescent="0.25">
      <c r="S5378" s="1"/>
    </row>
    <row r="5379" spans="19:19" x14ac:dyDescent="0.25">
      <c r="S5379" s="1"/>
    </row>
    <row r="5380" spans="19:19" x14ac:dyDescent="0.25">
      <c r="S5380" s="1"/>
    </row>
    <row r="5381" spans="19:19" x14ac:dyDescent="0.25">
      <c r="S5381" s="1"/>
    </row>
    <row r="5382" spans="19:19" x14ac:dyDescent="0.25">
      <c r="S5382" s="1"/>
    </row>
    <row r="5383" spans="19:19" x14ac:dyDescent="0.25">
      <c r="S5383" s="1"/>
    </row>
    <row r="5384" spans="19:19" x14ac:dyDescent="0.25">
      <c r="S5384" s="1"/>
    </row>
    <row r="5385" spans="19:19" x14ac:dyDescent="0.25">
      <c r="S5385" s="1"/>
    </row>
    <row r="5386" spans="19:19" x14ac:dyDescent="0.25">
      <c r="S5386" s="1"/>
    </row>
    <row r="5387" spans="19:19" x14ac:dyDescent="0.25">
      <c r="S5387" s="1"/>
    </row>
    <row r="5388" spans="19:19" x14ac:dyDescent="0.25">
      <c r="S5388" s="1"/>
    </row>
    <row r="5389" spans="19:19" x14ac:dyDescent="0.25">
      <c r="S5389" s="1"/>
    </row>
    <row r="5390" spans="19:19" x14ac:dyDescent="0.25">
      <c r="S5390" s="1"/>
    </row>
    <row r="5391" spans="19:19" x14ac:dyDescent="0.25">
      <c r="S5391" s="1"/>
    </row>
    <row r="5392" spans="19:19" x14ac:dyDescent="0.25">
      <c r="S5392" s="1"/>
    </row>
    <row r="5393" spans="19:19" x14ac:dyDescent="0.25">
      <c r="S5393" s="1"/>
    </row>
    <row r="5394" spans="19:19" x14ac:dyDescent="0.25">
      <c r="S5394" s="1"/>
    </row>
    <row r="5395" spans="19:19" x14ac:dyDescent="0.25">
      <c r="S5395" s="1"/>
    </row>
    <row r="5396" spans="19:19" x14ac:dyDescent="0.25">
      <c r="S5396" s="1"/>
    </row>
    <row r="5397" spans="19:19" x14ac:dyDescent="0.25">
      <c r="S5397" s="1"/>
    </row>
    <row r="5398" spans="19:19" x14ac:dyDescent="0.25">
      <c r="S5398" s="1"/>
    </row>
    <row r="5399" spans="19:19" x14ac:dyDescent="0.25">
      <c r="S5399" s="1"/>
    </row>
    <row r="5400" spans="19:19" x14ac:dyDescent="0.25">
      <c r="S5400" s="1"/>
    </row>
    <row r="5401" spans="19:19" x14ac:dyDescent="0.25">
      <c r="S5401" s="1"/>
    </row>
    <row r="5402" spans="19:19" x14ac:dyDescent="0.25">
      <c r="S5402" s="1"/>
    </row>
    <row r="5403" spans="19:19" x14ac:dyDescent="0.25">
      <c r="S5403" s="1"/>
    </row>
    <row r="5404" spans="19:19" x14ac:dyDescent="0.25">
      <c r="S5404" s="1"/>
    </row>
    <row r="5405" spans="19:19" x14ac:dyDescent="0.25">
      <c r="S5405" s="1"/>
    </row>
    <row r="5406" spans="19:19" x14ac:dyDescent="0.25">
      <c r="S5406" s="1"/>
    </row>
    <row r="5407" spans="19:19" x14ac:dyDescent="0.25">
      <c r="S5407" s="1"/>
    </row>
    <row r="5408" spans="19:19" x14ac:dyDescent="0.25">
      <c r="S5408" s="1"/>
    </row>
    <row r="5409" spans="19:19" x14ac:dyDescent="0.25">
      <c r="S5409" s="1"/>
    </row>
    <row r="5410" spans="19:19" x14ac:dyDescent="0.25">
      <c r="S5410" s="1"/>
    </row>
    <row r="5411" spans="19:19" x14ac:dyDescent="0.25">
      <c r="S5411" s="1"/>
    </row>
    <row r="5412" spans="19:19" x14ac:dyDescent="0.25">
      <c r="S5412" s="1"/>
    </row>
    <row r="5413" spans="19:19" x14ac:dyDescent="0.25">
      <c r="S5413" s="1"/>
    </row>
    <row r="5414" spans="19:19" x14ac:dyDescent="0.25">
      <c r="S5414" s="1"/>
    </row>
    <row r="5415" spans="19:19" x14ac:dyDescent="0.25">
      <c r="S5415" s="1"/>
    </row>
    <row r="5416" spans="19:19" x14ac:dyDescent="0.25">
      <c r="S5416" s="1"/>
    </row>
    <row r="5417" spans="19:19" x14ac:dyDescent="0.25">
      <c r="S5417" s="1"/>
    </row>
    <row r="5418" spans="19:19" x14ac:dyDescent="0.25">
      <c r="S5418" s="1"/>
    </row>
    <row r="5419" spans="19:19" x14ac:dyDescent="0.25">
      <c r="S5419" s="1"/>
    </row>
    <row r="5420" spans="19:19" x14ac:dyDescent="0.25">
      <c r="S5420" s="1"/>
    </row>
    <row r="5421" spans="19:19" x14ac:dyDescent="0.25">
      <c r="S5421" s="1"/>
    </row>
    <row r="5422" spans="19:19" x14ac:dyDescent="0.25">
      <c r="S5422" s="1"/>
    </row>
    <row r="5423" spans="19:19" x14ac:dyDescent="0.25">
      <c r="S5423" s="1"/>
    </row>
    <row r="5424" spans="19:19" x14ac:dyDescent="0.25">
      <c r="S5424" s="1"/>
    </row>
    <row r="5425" spans="19:19" x14ac:dyDescent="0.25">
      <c r="S5425" s="1"/>
    </row>
    <row r="5426" spans="19:19" x14ac:dyDescent="0.25">
      <c r="S5426" s="1"/>
    </row>
    <row r="5427" spans="19:19" x14ac:dyDescent="0.25">
      <c r="S5427" s="1"/>
    </row>
    <row r="5428" spans="19:19" x14ac:dyDescent="0.25">
      <c r="S5428" s="1"/>
    </row>
    <row r="5429" spans="19:19" x14ac:dyDescent="0.25">
      <c r="S5429" s="1"/>
    </row>
    <row r="5430" spans="19:19" x14ac:dyDescent="0.25">
      <c r="S5430" s="1"/>
    </row>
    <row r="5431" spans="19:19" x14ac:dyDescent="0.25">
      <c r="S5431" s="1"/>
    </row>
    <row r="5432" spans="19:19" x14ac:dyDescent="0.25">
      <c r="S5432" s="1"/>
    </row>
    <row r="5433" spans="19:19" x14ac:dyDescent="0.25">
      <c r="S5433" s="1"/>
    </row>
    <row r="5434" spans="19:19" x14ac:dyDescent="0.25">
      <c r="S5434" s="1"/>
    </row>
    <row r="5435" spans="19:19" x14ac:dyDescent="0.25">
      <c r="S5435" s="1"/>
    </row>
    <row r="5436" spans="19:19" x14ac:dyDescent="0.25">
      <c r="S5436" s="1"/>
    </row>
    <row r="5437" spans="19:19" x14ac:dyDescent="0.25">
      <c r="S5437" s="1"/>
    </row>
    <row r="5438" spans="19:19" x14ac:dyDescent="0.25">
      <c r="S5438" s="1"/>
    </row>
    <row r="5439" spans="19:19" x14ac:dyDescent="0.25">
      <c r="S5439" s="1"/>
    </row>
    <row r="5440" spans="19:19" x14ac:dyDescent="0.25">
      <c r="S5440" s="1"/>
    </row>
    <row r="5441" spans="19:19" x14ac:dyDescent="0.25">
      <c r="S5441" s="1"/>
    </row>
    <row r="5442" spans="19:19" x14ac:dyDescent="0.25">
      <c r="S5442" s="1"/>
    </row>
    <row r="5443" spans="19:19" x14ac:dyDescent="0.25">
      <c r="S5443" s="1"/>
    </row>
    <row r="5444" spans="19:19" x14ac:dyDescent="0.25">
      <c r="S5444" s="1"/>
    </row>
    <row r="5445" spans="19:19" x14ac:dyDescent="0.25">
      <c r="S5445" s="1"/>
    </row>
    <row r="5446" spans="19:19" x14ac:dyDescent="0.25">
      <c r="S5446" s="1"/>
    </row>
    <row r="5447" spans="19:19" x14ac:dyDescent="0.25">
      <c r="S5447" s="1"/>
    </row>
    <row r="5448" spans="19:19" x14ac:dyDescent="0.25">
      <c r="S5448" s="1"/>
    </row>
    <row r="5449" spans="19:19" x14ac:dyDescent="0.25">
      <c r="S5449" s="1"/>
    </row>
    <row r="5450" spans="19:19" x14ac:dyDescent="0.25">
      <c r="S5450" s="1"/>
    </row>
    <row r="5451" spans="19:19" x14ac:dyDescent="0.25">
      <c r="S5451" s="1"/>
    </row>
    <row r="5452" spans="19:19" x14ac:dyDescent="0.25">
      <c r="S5452" s="1"/>
    </row>
    <row r="5453" spans="19:19" x14ac:dyDescent="0.25">
      <c r="S5453" s="1"/>
    </row>
    <row r="5454" spans="19:19" x14ac:dyDescent="0.25">
      <c r="S5454" s="1"/>
    </row>
    <row r="5455" spans="19:19" x14ac:dyDescent="0.25">
      <c r="S5455" s="1"/>
    </row>
    <row r="5456" spans="19:19" x14ac:dyDescent="0.25">
      <c r="S5456" s="1"/>
    </row>
    <row r="5457" spans="19:19" x14ac:dyDescent="0.25">
      <c r="S5457" s="1"/>
    </row>
    <row r="5458" spans="19:19" x14ac:dyDescent="0.25">
      <c r="S5458" s="1"/>
    </row>
    <row r="5459" spans="19:19" x14ac:dyDescent="0.25">
      <c r="S5459" s="1"/>
    </row>
    <row r="5460" spans="19:19" x14ac:dyDescent="0.25">
      <c r="S5460" s="1"/>
    </row>
    <row r="5461" spans="19:19" x14ac:dyDescent="0.25">
      <c r="S5461" s="1"/>
    </row>
    <row r="5462" spans="19:19" x14ac:dyDescent="0.25">
      <c r="S5462" s="1"/>
    </row>
    <row r="5463" spans="19:19" x14ac:dyDescent="0.25">
      <c r="S5463" s="1"/>
    </row>
    <row r="5464" spans="19:19" x14ac:dyDescent="0.25">
      <c r="S5464" s="1"/>
    </row>
    <row r="5465" spans="19:19" x14ac:dyDescent="0.25">
      <c r="S5465" s="1"/>
    </row>
    <row r="5466" spans="19:19" x14ac:dyDescent="0.25">
      <c r="S5466" s="1"/>
    </row>
    <row r="5467" spans="19:19" x14ac:dyDescent="0.25">
      <c r="S5467" s="1"/>
    </row>
    <row r="5468" spans="19:19" x14ac:dyDescent="0.25">
      <c r="S5468" s="1"/>
    </row>
    <row r="5469" spans="19:19" x14ac:dyDescent="0.25">
      <c r="S5469" s="1"/>
    </row>
    <row r="5470" spans="19:19" x14ac:dyDescent="0.25">
      <c r="S5470" s="1"/>
    </row>
    <row r="5471" spans="19:19" x14ac:dyDescent="0.25">
      <c r="S5471" s="1"/>
    </row>
    <row r="5472" spans="19:19" x14ac:dyDescent="0.25">
      <c r="S5472" s="1"/>
    </row>
    <row r="5473" spans="19:19" x14ac:dyDescent="0.25">
      <c r="S5473" s="1"/>
    </row>
    <row r="5474" spans="19:19" x14ac:dyDescent="0.25">
      <c r="S5474" s="1"/>
    </row>
    <row r="5475" spans="19:19" x14ac:dyDescent="0.25">
      <c r="S5475" s="1"/>
    </row>
    <row r="5476" spans="19:19" x14ac:dyDescent="0.25">
      <c r="S5476" s="1"/>
    </row>
    <row r="5477" spans="19:19" x14ac:dyDescent="0.25">
      <c r="S5477" s="1"/>
    </row>
    <row r="5478" spans="19:19" x14ac:dyDescent="0.25">
      <c r="S5478" s="1"/>
    </row>
    <row r="5479" spans="19:19" x14ac:dyDescent="0.25">
      <c r="S5479" s="1"/>
    </row>
    <row r="5480" spans="19:19" x14ac:dyDescent="0.25">
      <c r="S5480" s="1"/>
    </row>
    <row r="5481" spans="19:19" x14ac:dyDescent="0.25">
      <c r="S5481" s="1"/>
    </row>
    <row r="5482" spans="19:19" x14ac:dyDescent="0.25">
      <c r="S5482" s="1"/>
    </row>
    <row r="5483" spans="19:19" x14ac:dyDescent="0.25">
      <c r="S5483" s="1"/>
    </row>
    <row r="5484" spans="19:19" x14ac:dyDescent="0.25">
      <c r="S5484" s="1"/>
    </row>
    <row r="5485" spans="19:19" x14ac:dyDescent="0.25">
      <c r="S5485" s="1"/>
    </row>
    <row r="5486" spans="19:19" x14ac:dyDescent="0.25">
      <c r="S5486" s="1"/>
    </row>
    <row r="5487" spans="19:19" x14ac:dyDescent="0.25">
      <c r="S5487" s="1"/>
    </row>
    <row r="5488" spans="19:19" x14ac:dyDescent="0.25">
      <c r="S5488" s="1"/>
    </row>
    <row r="5489" spans="19:19" x14ac:dyDescent="0.25">
      <c r="S5489" s="1"/>
    </row>
    <row r="5490" spans="19:19" x14ac:dyDescent="0.25">
      <c r="S5490" s="1"/>
    </row>
    <row r="5491" spans="19:19" x14ac:dyDescent="0.25">
      <c r="S5491" s="1"/>
    </row>
    <row r="5492" spans="19:19" x14ac:dyDescent="0.25">
      <c r="S5492" s="1"/>
    </row>
    <row r="5493" spans="19:19" x14ac:dyDescent="0.25">
      <c r="S5493" s="1"/>
    </row>
    <row r="5494" spans="19:19" x14ac:dyDescent="0.25">
      <c r="S5494" s="1"/>
    </row>
    <row r="5495" spans="19:19" x14ac:dyDescent="0.25">
      <c r="S5495" s="1"/>
    </row>
    <row r="5496" spans="19:19" x14ac:dyDescent="0.25">
      <c r="S5496" s="1"/>
    </row>
    <row r="5497" spans="19:19" x14ac:dyDescent="0.25">
      <c r="S5497" s="1"/>
    </row>
    <row r="5498" spans="19:19" x14ac:dyDescent="0.25">
      <c r="S5498" s="1"/>
    </row>
    <row r="5499" spans="19:19" x14ac:dyDescent="0.25">
      <c r="S5499" s="1"/>
    </row>
    <row r="5500" spans="19:19" x14ac:dyDescent="0.25">
      <c r="S5500" s="1"/>
    </row>
    <row r="5501" spans="19:19" x14ac:dyDescent="0.25">
      <c r="S5501" s="1"/>
    </row>
    <row r="5502" spans="19:19" x14ac:dyDescent="0.25">
      <c r="S5502" s="1"/>
    </row>
    <row r="5503" spans="19:19" x14ac:dyDescent="0.25">
      <c r="S5503" s="1"/>
    </row>
    <row r="5504" spans="19:19" x14ac:dyDescent="0.25">
      <c r="S5504" s="1"/>
    </row>
    <row r="5505" spans="19:19" x14ac:dyDescent="0.25">
      <c r="S5505" s="1"/>
    </row>
    <row r="5506" spans="19:19" x14ac:dyDescent="0.25">
      <c r="S5506" s="1"/>
    </row>
    <row r="5507" spans="19:19" x14ac:dyDescent="0.25">
      <c r="S5507" s="1"/>
    </row>
    <row r="5508" spans="19:19" x14ac:dyDescent="0.25">
      <c r="S5508" s="1"/>
    </row>
    <row r="5509" spans="19:19" x14ac:dyDescent="0.25">
      <c r="S5509" s="1"/>
    </row>
    <row r="5510" spans="19:19" x14ac:dyDescent="0.25">
      <c r="S5510" s="1"/>
    </row>
    <row r="5511" spans="19:19" x14ac:dyDescent="0.25">
      <c r="S5511" s="1"/>
    </row>
    <row r="5512" spans="19:19" x14ac:dyDescent="0.25">
      <c r="S5512" s="1"/>
    </row>
    <row r="5513" spans="19:19" x14ac:dyDescent="0.25">
      <c r="S5513" s="1"/>
    </row>
    <row r="5514" spans="19:19" x14ac:dyDescent="0.25">
      <c r="S5514" s="1"/>
    </row>
    <row r="5515" spans="19:19" x14ac:dyDescent="0.25">
      <c r="S5515" s="1"/>
    </row>
    <row r="5516" spans="19:19" x14ac:dyDescent="0.25">
      <c r="S5516" s="1"/>
    </row>
    <row r="5517" spans="19:19" x14ac:dyDescent="0.25">
      <c r="S5517" s="1"/>
    </row>
    <row r="5518" spans="19:19" x14ac:dyDescent="0.25">
      <c r="S5518" s="1"/>
    </row>
    <row r="5519" spans="19:19" x14ac:dyDescent="0.25">
      <c r="S5519" s="1"/>
    </row>
    <row r="5520" spans="19:19" x14ac:dyDescent="0.25">
      <c r="S5520" s="1"/>
    </row>
    <row r="5521" spans="19:19" x14ac:dyDescent="0.25">
      <c r="S5521" s="1"/>
    </row>
    <row r="5522" spans="19:19" x14ac:dyDescent="0.25">
      <c r="S5522" s="1"/>
    </row>
    <row r="5523" spans="19:19" x14ac:dyDescent="0.25">
      <c r="S5523" s="1"/>
    </row>
    <row r="5524" spans="19:19" x14ac:dyDescent="0.25">
      <c r="S5524" s="1"/>
    </row>
    <row r="5525" spans="19:19" x14ac:dyDescent="0.25">
      <c r="S5525" s="1"/>
    </row>
    <row r="5526" spans="19:19" x14ac:dyDescent="0.25">
      <c r="S5526" s="1"/>
    </row>
    <row r="5527" spans="19:19" x14ac:dyDescent="0.25">
      <c r="S5527" s="1"/>
    </row>
    <row r="5528" spans="19:19" x14ac:dyDescent="0.25">
      <c r="S5528" s="1"/>
    </row>
    <row r="5529" spans="19:19" x14ac:dyDescent="0.25">
      <c r="S5529" s="1"/>
    </row>
    <row r="5530" spans="19:19" x14ac:dyDescent="0.25">
      <c r="S5530" s="1"/>
    </row>
    <row r="5531" spans="19:19" x14ac:dyDescent="0.25">
      <c r="S5531" s="1"/>
    </row>
    <row r="5532" spans="19:19" x14ac:dyDescent="0.25">
      <c r="S5532" s="1"/>
    </row>
    <row r="5533" spans="19:19" x14ac:dyDescent="0.25">
      <c r="S5533" s="1"/>
    </row>
    <row r="5534" spans="19:19" x14ac:dyDescent="0.25">
      <c r="S5534" s="1"/>
    </row>
    <row r="5535" spans="19:19" x14ac:dyDescent="0.25">
      <c r="S5535" s="1"/>
    </row>
    <row r="5536" spans="19:19" x14ac:dyDescent="0.25">
      <c r="S5536" s="1"/>
    </row>
    <row r="5537" spans="19:19" x14ac:dyDescent="0.25">
      <c r="S5537" s="1"/>
    </row>
    <row r="5538" spans="19:19" x14ac:dyDescent="0.25">
      <c r="S5538" s="1"/>
    </row>
    <row r="5539" spans="19:19" x14ac:dyDescent="0.25">
      <c r="S5539" s="1"/>
    </row>
    <row r="5540" spans="19:19" x14ac:dyDescent="0.25">
      <c r="S5540" s="1"/>
    </row>
    <row r="5541" spans="19:19" x14ac:dyDescent="0.25">
      <c r="S5541" s="1"/>
    </row>
    <row r="5542" spans="19:19" x14ac:dyDescent="0.25">
      <c r="S5542" s="1"/>
    </row>
    <row r="5543" spans="19:19" x14ac:dyDescent="0.25">
      <c r="S5543" s="1"/>
    </row>
    <row r="5544" spans="19:19" x14ac:dyDescent="0.25">
      <c r="S5544" s="1"/>
    </row>
    <row r="5545" spans="19:19" x14ac:dyDescent="0.25">
      <c r="S5545" s="1"/>
    </row>
    <row r="5546" spans="19:19" x14ac:dyDescent="0.25">
      <c r="S5546" s="1"/>
    </row>
    <row r="5547" spans="19:19" x14ac:dyDescent="0.25">
      <c r="S5547" s="1"/>
    </row>
    <row r="5548" spans="19:19" x14ac:dyDescent="0.25">
      <c r="S5548" s="1"/>
    </row>
    <row r="5549" spans="19:19" x14ac:dyDescent="0.25">
      <c r="S5549" s="1"/>
    </row>
    <row r="5550" spans="19:19" x14ac:dyDescent="0.25">
      <c r="S5550" s="1"/>
    </row>
    <row r="5551" spans="19:19" x14ac:dyDescent="0.25">
      <c r="S5551" s="1"/>
    </row>
    <row r="5552" spans="19:19" x14ac:dyDescent="0.25">
      <c r="S5552" s="1"/>
    </row>
    <row r="5553" spans="19:19" x14ac:dyDescent="0.25">
      <c r="S5553" s="1"/>
    </row>
    <row r="5554" spans="19:19" x14ac:dyDescent="0.25">
      <c r="S5554" s="1"/>
    </row>
    <row r="5555" spans="19:19" x14ac:dyDescent="0.25">
      <c r="S5555" s="1"/>
    </row>
    <row r="5556" spans="19:19" x14ac:dyDescent="0.25">
      <c r="S5556" s="1"/>
    </row>
    <row r="5557" spans="19:19" x14ac:dyDescent="0.25">
      <c r="S5557" s="1"/>
    </row>
    <row r="5558" spans="19:19" x14ac:dyDescent="0.25">
      <c r="S5558" s="1"/>
    </row>
    <row r="5559" spans="19:19" x14ac:dyDescent="0.25">
      <c r="S5559" s="1"/>
    </row>
    <row r="5560" spans="19:19" x14ac:dyDescent="0.25">
      <c r="S5560" s="1"/>
    </row>
    <row r="5561" spans="19:19" x14ac:dyDescent="0.25">
      <c r="S5561" s="1"/>
    </row>
    <row r="5562" spans="19:19" x14ac:dyDescent="0.25">
      <c r="S5562" s="1"/>
    </row>
    <row r="5563" spans="19:19" x14ac:dyDescent="0.25">
      <c r="S5563" s="1"/>
    </row>
    <row r="5564" spans="19:19" x14ac:dyDescent="0.25">
      <c r="S5564" s="1"/>
    </row>
    <row r="5565" spans="19:19" x14ac:dyDescent="0.25">
      <c r="S5565" s="1"/>
    </row>
    <row r="5566" spans="19:19" x14ac:dyDescent="0.25">
      <c r="S5566" s="1"/>
    </row>
    <row r="5567" spans="19:19" x14ac:dyDescent="0.25">
      <c r="S5567" s="1"/>
    </row>
    <row r="5568" spans="19:19" x14ac:dyDescent="0.25">
      <c r="S5568" s="1"/>
    </row>
    <row r="5569" spans="19:19" x14ac:dyDescent="0.25">
      <c r="S5569" s="1"/>
    </row>
    <row r="5570" spans="19:19" x14ac:dyDescent="0.25">
      <c r="S5570" s="1"/>
    </row>
    <row r="5571" spans="19:19" x14ac:dyDescent="0.25">
      <c r="S5571" s="1"/>
    </row>
    <row r="5572" spans="19:19" x14ac:dyDescent="0.25">
      <c r="S5572" s="1"/>
    </row>
    <row r="5573" spans="19:19" x14ac:dyDescent="0.25">
      <c r="S5573" s="1"/>
    </row>
    <row r="5574" spans="19:19" x14ac:dyDescent="0.25">
      <c r="S5574" s="1"/>
    </row>
    <row r="5575" spans="19:19" x14ac:dyDescent="0.25">
      <c r="S5575" s="1"/>
    </row>
    <row r="5576" spans="19:19" x14ac:dyDescent="0.25">
      <c r="S5576" s="1"/>
    </row>
    <row r="5577" spans="19:19" x14ac:dyDescent="0.25">
      <c r="S5577" s="1"/>
    </row>
    <row r="5578" spans="19:19" x14ac:dyDescent="0.25">
      <c r="S5578" s="1"/>
    </row>
    <row r="5579" spans="19:19" x14ac:dyDescent="0.25">
      <c r="S5579" s="1"/>
    </row>
    <row r="5580" spans="19:19" x14ac:dyDescent="0.25">
      <c r="S5580" s="1"/>
    </row>
    <row r="5581" spans="19:19" x14ac:dyDescent="0.25">
      <c r="S5581" s="1"/>
    </row>
    <row r="5582" spans="19:19" x14ac:dyDescent="0.25">
      <c r="S5582" s="1"/>
    </row>
    <row r="5583" spans="19:19" x14ac:dyDescent="0.25">
      <c r="S5583" s="1"/>
    </row>
    <row r="5584" spans="19:19" x14ac:dyDescent="0.25">
      <c r="S5584" s="1"/>
    </row>
    <row r="5585" spans="19:19" x14ac:dyDescent="0.25">
      <c r="S5585" s="1"/>
    </row>
    <row r="5586" spans="19:19" x14ac:dyDescent="0.25">
      <c r="S5586" s="1"/>
    </row>
    <row r="5587" spans="19:19" x14ac:dyDescent="0.25">
      <c r="S5587" s="1"/>
    </row>
    <row r="5588" spans="19:19" x14ac:dyDescent="0.25">
      <c r="S5588" s="1"/>
    </row>
    <row r="5589" spans="19:19" x14ac:dyDescent="0.25">
      <c r="S5589" s="1"/>
    </row>
    <row r="5590" spans="19:19" x14ac:dyDescent="0.25">
      <c r="S5590" s="1"/>
    </row>
    <row r="5591" spans="19:19" x14ac:dyDescent="0.25">
      <c r="S5591" s="1"/>
    </row>
    <row r="5592" spans="19:19" x14ac:dyDescent="0.25">
      <c r="S5592" s="1"/>
    </row>
    <row r="5593" spans="19:19" x14ac:dyDescent="0.25">
      <c r="S5593" s="1"/>
    </row>
    <row r="5594" spans="19:19" x14ac:dyDescent="0.25">
      <c r="S5594" s="1"/>
    </row>
    <row r="5595" spans="19:19" x14ac:dyDescent="0.25">
      <c r="S5595" s="1"/>
    </row>
    <row r="5596" spans="19:19" x14ac:dyDescent="0.25">
      <c r="S5596" s="1"/>
    </row>
    <row r="5597" spans="19:19" x14ac:dyDescent="0.25">
      <c r="S5597" s="1"/>
    </row>
    <row r="5598" spans="19:19" x14ac:dyDescent="0.25">
      <c r="S5598" s="1"/>
    </row>
    <row r="5599" spans="19:19" x14ac:dyDescent="0.25">
      <c r="S5599" s="1"/>
    </row>
    <row r="5600" spans="19:19" x14ac:dyDescent="0.25">
      <c r="S5600" s="1"/>
    </row>
    <row r="5601" spans="19:19" x14ac:dyDescent="0.25">
      <c r="S5601" s="1"/>
    </row>
    <row r="5602" spans="19:19" x14ac:dyDescent="0.25">
      <c r="S5602" s="1"/>
    </row>
    <row r="5603" spans="19:19" x14ac:dyDescent="0.25">
      <c r="S5603" s="1"/>
    </row>
    <row r="5604" spans="19:19" x14ac:dyDescent="0.25">
      <c r="S5604" s="1"/>
    </row>
    <row r="5605" spans="19:19" x14ac:dyDescent="0.25">
      <c r="S5605" s="1"/>
    </row>
    <row r="5606" spans="19:19" x14ac:dyDescent="0.25">
      <c r="S5606" s="1"/>
    </row>
    <row r="5607" spans="19:19" x14ac:dyDescent="0.25">
      <c r="S5607" s="1"/>
    </row>
    <row r="5608" spans="19:19" x14ac:dyDescent="0.25">
      <c r="S5608" s="1"/>
    </row>
    <row r="5609" spans="19:19" x14ac:dyDescent="0.25">
      <c r="S5609" s="1"/>
    </row>
    <row r="5610" spans="19:19" x14ac:dyDescent="0.25">
      <c r="S5610" s="1"/>
    </row>
    <row r="5611" spans="19:19" x14ac:dyDescent="0.25">
      <c r="S5611" s="1"/>
    </row>
    <row r="5612" spans="19:19" x14ac:dyDescent="0.25">
      <c r="S5612" s="1"/>
    </row>
    <row r="5613" spans="19:19" x14ac:dyDescent="0.25">
      <c r="S5613" s="1"/>
    </row>
    <row r="5614" spans="19:19" x14ac:dyDescent="0.25">
      <c r="S5614" s="1"/>
    </row>
    <row r="5615" spans="19:19" x14ac:dyDescent="0.25">
      <c r="S5615" s="1"/>
    </row>
    <row r="5616" spans="19:19" x14ac:dyDescent="0.25">
      <c r="S5616" s="1"/>
    </row>
    <row r="5617" spans="19:19" x14ac:dyDescent="0.25">
      <c r="S5617" s="1"/>
    </row>
    <row r="5618" spans="19:19" x14ac:dyDescent="0.25">
      <c r="S5618" s="1"/>
    </row>
    <row r="5619" spans="19:19" x14ac:dyDescent="0.25">
      <c r="S5619" s="1"/>
    </row>
    <row r="5620" spans="19:19" x14ac:dyDescent="0.25">
      <c r="S5620" s="1"/>
    </row>
    <row r="5621" spans="19:19" x14ac:dyDescent="0.25">
      <c r="S5621" s="1"/>
    </row>
    <row r="5622" spans="19:19" x14ac:dyDescent="0.25">
      <c r="S5622" s="1"/>
    </row>
    <row r="5623" spans="19:19" x14ac:dyDescent="0.25">
      <c r="S5623" s="1"/>
    </row>
    <row r="5624" spans="19:19" x14ac:dyDescent="0.25">
      <c r="S5624" s="1"/>
    </row>
    <row r="5625" spans="19:19" x14ac:dyDescent="0.25">
      <c r="S5625" s="1"/>
    </row>
    <row r="5626" spans="19:19" x14ac:dyDescent="0.25">
      <c r="S5626" s="1"/>
    </row>
    <row r="5627" spans="19:19" x14ac:dyDescent="0.25">
      <c r="S5627" s="1"/>
    </row>
    <row r="5628" spans="19:19" x14ac:dyDescent="0.25">
      <c r="S5628" s="1"/>
    </row>
    <row r="5629" spans="19:19" x14ac:dyDescent="0.25">
      <c r="S5629" s="1"/>
    </row>
    <row r="5630" spans="19:19" x14ac:dyDescent="0.25">
      <c r="S5630" s="1"/>
    </row>
    <row r="5631" spans="19:19" x14ac:dyDescent="0.25">
      <c r="S5631" s="1"/>
    </row>
    <row r="5632" spans="19:19" x14ac:dyDescent="0.25">
      <c r="S5632" s="1"/>
    </row>
    <row r="5633" spans="19:19" x14ac:dyDescent="0.25">
      <c r="S5633" s="1"/>
    </row>
    <row r="5634" spans="19:19" x14ac:dyDescent="0.25">
      <c r="S5634" s="1"/>
    </row>
    <row r="5635" spans="19:19" x14ac:dyDescent="0.25">
      <c r="S5635" s="1"/>
    </row>
    <row r="5636" spans="19:19" x14ac:dyDescent="0.25">
      <c r="S5636" s="1"/>
    </row>
    <row r="5637" spans="19:19" x14ac:dyDescent="0.25">
      <c r="S5637" s="1"/>
    </row>
    <row r="5638" spans="19:19" x14ac:dyDescent="0.25">
      <c r="S5638" s="1"/>
    </row>
    <row r="5639" spans="19:19" x14ac:dyDescent="0.25">
      <c r="S5639" s="1"/>
    </row>
    <row r="5640" spans="19:19" x14ac:dyDescent="0.25">
      <c r="S5640" s="1"/>
    </row>
    <row r="5641" spans="19:19" x14ac:dyDescent="0.25">
      <c r="S5641" s="1"/>
    </row>
    <row r="5642" spans="19:19" x14ac:dyDescent="0.25">
      <c r="S5642" s="1"/>
    </row>
    <row r="5643" spans="19:19" x14ac:dyDescent="0.25">
      <c r="S5643" s="1"/>
    </row>
    <row r="5644" spans="19:19" x14ac:dyDescent="0.25">
      <c r="S5644" s="1"/>
    </row>
    <row r="5645" spans="19:19" x14ac:dyDescent="0.25">
      <c r="S5645" s="1"/>
    </row>
    <row r="5646" spans="19:19" x14ac:dyDescent="0.25">
      <c r="S5646" s="1"/>
    </row>
    <row r="5647" spans="19:19" x14ac:dyDescent="0.25">
      <c r="S5647" s="1"/>
    </row>
    <row r="5648" spans="19:19" x14ac:dyDescent="0.25">
      <c r="S5648" s="1"/>
    </row>
    <row r="5649" spans="19:19" x14ac:dyDescent="0.25">
      <c r="S5649" s="1"/>
    </row>
    <row r="5650" spans="19:19" x14ac:dyDescent="0.25">
      <c r="S5650" s="1"/>
    </row>
    <row r="5651" spans="19:19" x14ac:dyDescent="0.25">
      <c r="S5651" s="1"/>
    </row>
    <row r="5652" spans="19:19" x14ac:dyDescent="0.25">
      <c r="S5652" s="1"/>
    </row>
    <row r="5653" spans="19:19" x14ac:dyDescent="0.25">
      <c r="S5653" s="1"/>
    </row>
    <row r="5654" spans="19:19" x14ac:dyDescent="0.25">
      <c r="S5654" s="1"/>
    </row>
    <row r="5655" spans="19:19" x14ac:dyDescent="0.25">
      <c r="S5655" s="1"/>
    </row>
    <row r="5656" spans="19:19" x14ac:dyDescent="0.25">
      <c r="S5656" s="1"/>
    </row>
    <row r="5657" spans="19:19" x14ac:dyDescent="0.25">
      <c r="S5657" s="1"/>
    </row>
    <row r="5658" spans="19:19" x14ac:dyDescent="0.25">
      <c r="S5658" s="1"/>
    </row>
    <row r="5659" spans="19:19" x14ac:dyDescent="0.25">
      <c r="S5659" s="1"/>
    </row>
    <row r="5660" spans="19:19" x14ac:dyDescent="0.25">
      <c r="S5660" s="1"/>
    </row>
    <row r="5661" spans="19:19" x14ac:dyDescent="0.25">
      <c r="S5661" s="1"/>
    </row>
    <row r="5662" spans="19:19" x14ac:dyDescent="0.25">
      <c r="S5662" s="1"/>
    </row>
    <row r="5663" spans="19:19" x14ac:dyDescent="0.25">
      <c r="S5663" s="1"/>
    </row>
    <row r="5664" spans="19:19" x14ac:dyDescent="0.25">
      <c r="S5664" s="1"/>
    </row>
    <row r="5665" spans="19:19" x14ac:dyDescent="0.25">
      <c r="S5665" s="1"/>
    </row>
    <row r="5666" spans="19:19" x14ac:dyDescent="0.25">
      <c r="S5666" s="1"/>
    </row>
    <row r="5667" spans="19:19" x14ac:dyDescent="0.25">
      <c r="S5667" s="1"/>
    </row>
    <row r="5668" spans="19:19" x14ac:dyDescent="0.25">
      <c r="S5668" s="1"/>
    </row>
    <row r="5669" spans="19:19" x14ac:dyDescent="0.25">
      <c r="S5669" s="1"/>
    </row>
    <row r="5670" spans="19:19" x14ac:dyDescent="0.25">
      <c r="S5670" s="1"/>
    </row>
    <row r="5671" spans="19:19" x14ac:dyDescent="0.25">
      <c r="S5671" s="1"/>
    </row>
    <row r="5672" spans="19:19" x14ac:dyDescent="0.25">
      <c r="S5672" s="1"/>
    </row>
    <row r="5673" spans="19:19" x14ac:dyDescent="0.25">
      <c r="S5673" s="1"/>
    </row>
    <row r="5674" spans="19:19" x14ac:dyDescent="0.25">
      <c r="S5674" s="1"/>
    </row>
    <row r="5675" spans="19:19" x14ac:dyDescent="0.25">
      <c r="S5675" s="1"/>
    </row>
    <row r="5676" spans="19:19" x14ac:dyDescent="0.25">
      <c r="S5676" s="1"/>
    </row>
    <row r="5677" spans="19:19" x14ac:dyDescent="0.25">
      <c r="S5677" s="1"/>
    </row>
    <row r="5678" spans="19:19" x14ac:dyDescent="0.25">
      <c r="S5678" s="1"/>
    </row>
    <row r="5679" spans="19:19" x14ac:dyDescent="0.25">
      <c r="S5679" s="1"/>
    </row>
    <row r="5680" spans="19:19" x14ac:dyDescent="0.25">
      <c r="S5680" s="1"/>
    </row>
    <row r="5681" spans="19:19" x14ac:dyDescent="0.25">
      <c r="S5681" s="1"/>
    </row>
    <row r="5682" spans="19:19" x14ac:dyDescent="0.25">
      <c r="S5682" s="1"/>
    </row>
    <row r="5683" spans="19:19" x14ac:dyDescent="0.25">
      <c r="S5683" s="1"/>
    </row>
    <row r="5684" spans="19:19" x14ac:dyDescent="0.25">
      <c r="S5684" s="1"/>
    </row>
    <row r="5685" spans="19:19" x14ac:dyDescent="0.25">
      <c r="S5685" s="1"/>
    </row>
    <row r="5686" spans="19:19" x14ac:dyDescent="0.25">
      <c r="S5686" s="1"/>
    </row>
    <row r="5687" spans="19:19" x14ac:dyDescent="0.25">
      <c r="S5687" s="1"/>
    </row>
    <row r="5688" spans="19:19" x14ac:dyDescent="0.25">
      <c r="S5688" s="1"/>
    </row>
    <row r="5689" spans="19:19" x14ac:dyDescent="0.25">
      <c r="S5689" s="1"/>
    </row>
    <row r="5690" spans="19:19" x14ac:dyDescent="0.25">
      <c r="S5690" s="1"/>
    </row>
    <row r="5691" spans="19:19" x14ac:dyDescent="0.25">
      <c r="S5691" s="1"/>
    </row>
    <row r="5692" spans="19:19" x14ac:dyDescent="0.25">
      <c r="S5692" s="1"/>
    </row>
    <row r="5693" spans="19:19" x14ac:dyDescent="0.25">
      <c r="S5693" s="1"/>
    </row>
    <row r="5694" spans="19:19" x14ac:dyDescent="0.25">
      <c r="S5694" s="1"/>
    </row>
    <row r="5695" spans="19:19" x14ac:dyDescent="0.25">
      <c r="S5695" s="1"/>
    </row>
    <row r="5696" spans="19:19" x14ac:dyDescent="0.25">
      <c r="S5696" s="1"/>
    </row>
    <row r="5697" spans="19:19" x14ac:dyDescent="0.25">
      <c r="S5697" s="1"/>
    </row>
    <row r="5698" spans="19:19" x14ac:dyDescent="0.25">
      <c r="S5698" s="1"/>
    </row>
    <row r="5699" spans="19:19" x14ac:dyDescent="0.25">
      <c r="S5699" s="1"/>
    </row>
    <row r="5700" spans="19:19" x14ac:dyDescent="0.25">
      <c r="S5700" s="1"/>
    </row>
    <row r="5701" spans="19:19" x14ac:dyDescent="0.25">
      <c r="S5701" s="1"/>
    </row>
    <row r="5702" spans="19:19" x14ac:dyDescent="0.25">
      <c r="S5702" s="1"/>
    </row>
    <row r="5703" spans="19:19" x14ac:dyDescent="0.25">
      <c r="S5703" s="1"/>
    </row>
    <row r="5704" spans="19:19" x14ac:dyDescent="0.25">
      <c r="S5704" s="1"/>
    </row>
    <row r="5705" spans="19:19" x14ac:dyDescent="0.25">
      <c r="S5705" s="1"/>
    </row>
    <row r="5706" spans="19:19" x14ac:dyDescent="0.25">
      <c r="S5706" s="1"/>
    </row>
    <row r="5707" spans="19:19" x14ac:dyDescent="0.25">
      <c r="S5707" s="1"/>
    </row>
    <row r="5708" spans="19:19" x14ac:dyDescent="0.25">
      <c r="S5708" s="1"/>
    </row>
    <row r="5709" spans="19:19" x14ac:dyDescent="0.25">
      <c r="S5709" s="1"/>
    </row>
    <row r="5710" spans="19:19" x14ac:dyDescent="0.25">
      <c r="S5710" s="1"/>
    </row>
    <row r="5711" spans="19:19" x14ac:dyDescent="0.25">
      <c r="S5711" s="1"/>
    </row>
    <row r="5712" spans="19:19" x14ac:dyDescent="0.25">
      <c r="S5712" s="1"/>
    </row>
    <row r="5713" spans="19:19" x14ac:dyDescent="0.25">
      <c r="S5713" s="1"/>
    </row>
    <row r="5714" spans="19:19" x14ac:dyDescent="0.25">
      <c r="S5714" s="1"/>
    </row>
    <row r="5715" spans="19:19" x14ac:dyDescent="0.25">
      <c r="S5715" s="1"/>
    </row>
    <row r="5716" spans="19:19" x14ac:dyDescent="0.25">
      <c r="S5716" s="1"/>
    </row>
    <row r="5717" spans="19:19" x14ac:dyDescent="0.25">
      <c r="S5717" s="1"/>
    </row>
    <row r="5718" spans="19:19" x14ac:dyDescent="0.25">
      <c r="S5718" s="1"/>
    </row>
    <row r="5719" spans="19:19" x14ac:dyDescent="0.25">
      <c r="S5719" s="1"/>
    </row>
    <row r="5720" spans="19:19" x14ac:dyDescent="0.25">
      <c r="S5720" s="1"/>
    </row>
    <row r="5721" spans="19:19" x14ac:dyDescent="0.25">
      <c r="S5721" s="1"/>
    </row>
    <row r="5722" spans="19:19" x14ac:dyDescent="0.25">
      <c r="S5722" s="1"/>
    </row>
    <row r="5723" spans="19:19" x14ac:dyDescent="0.25">
      <c r="S5723" s="1"/>
    </row>
    <row r="5724" spans="19:19" x14ac:dyDescent="0.25">
      <c r="S5724" s="1"/>
    </row>
    <row r="5725" spans="19:19" x14ac:dyDescent="0.25">
      <c r="S5725" s="1"/>
    </row>
    <row r="5726" spans="19:19" x14ac:dyDescent="0.25">
      <c r="S5726" s="1"/>
    </row>
    <row r="5727" spans="19:19" x14ac:dyDescent="0.25">
      <c r="S5727" s="1"/>
    </row>
    <row r="5728" spans="19:19" x14ac:dyDescent="0.25">
      <c r="S5728" s="1"/>
    </row>
    <row r="5729" spans="19:19" x14ac:dyDescent="0.25">
      <c r="S5729" s="1"/>
    </row>
    <row r="5730" spans="19:19" x14ac:dyDescent="0.25">
      <c r="S5730" s="1"/>
    </row>
    <row r="5731" spans="19:19" x14ac:dyDescent="0.25">
      <c r="S5731" s="1"/>
    </row>
    <row r="5732" spans="19:19" x14ac:dyDescent="0.25">
      <c r="S5732" s="1"/>
    </row>
    <row r="5733" spans="19:19" x14ac:dyDescent="0.25">
      <c r="S5733" s="1"/>
    </row>
    <row r="5734" spans="19:19" x14ac:dyDescent="0.25">
      <c r="S5734" s="1"/>
    </row>
    <row r="5735" spans="19:19" x14ac:dyDescent="0.25">
      <c r="S5735" s="1"/>
    </row>
    <row r="5736" spans="19:19" x14ac:dyDescent="0.25">
      <c r="S5736" s="1"/>
    </row>
    <row r="5737" spans="19:19" x14ac:dyDescent="0.25">
      <c r="S5737" s="1"/>
    </row>
    <row r="5738" spans="19:19" x14ac:dyDescent="0.25">
      <c r="S5738" s="1"/>
    </row>
    <row r="5739" spans="19:19" x14ac:dyDescent="0.25">
      <c r="S5739" s="1"/>
    </row>
    <row r="5740" spans="19:19" x14ac:dyDescent="0.25">
      <c r="S5740" s="1"/>
    </row>
    <row r="5741" spans="19:19" x14ac:dyDescent="0.25">
      <c r="S5741" s="1"/>
    </row>
    <row r="5742" spans="19:19" x14ac:dyDescent="0.25">
      <c r="S5742" s="1"/>
    </row>
    <row r="5743" spans="19:19" x14ac:dyDescent="0.25">
      <c r="S5743" s="1"/>
    </row>
    <row r="5744" spans="19:19" x14ac:dyDescent="0.25">
      <c r="S5744" s="1"/>
    </row>
    <row r="5745" spans="19:19" x14ac:dyDescent="0.25">
      <c r="S5745" s="1"/>
    </row>
    <row r="5746" spans="19:19" x14ac:dyDescent="0.25">
      <c r="S5746" s="1"/>
    </row>
    <row r="5747" spans="19:19" x14ac:dyDescent="0.25">
      <c r="S5747" s="1"/>
    </row>
    <row r="5748" spans="19:19" x14ac:dyDescent="0.25">
      <c r="S5748" s="1"/>
    </row>
    <row r="5749" spans="19:19" x14ac:dyDescent="0.25">
      <c r="S5749" s="1"/>
    </row>
    <row r="5750" spans="19:19" x14ac:dyDescent="0.25">
      <c r="S5750" s="1"/>
    </row>
    <row r="5751" spans="19:19" x14ac:dyDescent="0.25">
      <c r="S5751" s="1"/>
    </row>
    <row r="5752" spans="19:19" x14ac:dyDescent="0.25">
      <c r="S5752" s="1"/>
    </row>
    <row r="5753" spans="19:19" x14ac:dyDescent="0.25">
      <c r="S5753" s="1"/>
    </row>
    <row r="5754" spans="19:19" x14ac:dyDescent="0.25">
      <c r="S5754" s="1"/>
    </row>
    <row r="5755" spans="19:19" x14ac:dyDescent="0.25">
      <c r="S5755" s="1"/>
    </row>
    <row r="5756" spans="19:19" x14ac:dyDescent="0.25">
      <c r="S5756" s="1"/>
    </row>
    <row r="5757" spans="19:19" x14ac:dyDescent="0.25">
      <c r="S5757" s="1"/>
    </row>
    <row r="5758" spans="19:19" x14ac:dyDescent="0.25">
      <c r="S5758" s="1"/>
    </row>
    <row r="5759" spans="19:19" x14ac:dyDescent="0.25">
      <c r="S5759" s="1"/>
    </row>
    <row r="5760" spans="19:19" x14ac:dyDescent="0.25">
      <c r="S5760" s="1"/>
    </row>
    <row r="5761" spans="19:19" x14ac:dyDescent="0.25">
      <c r="S5761" s="1"/>
    </row>
    <row r="5762" spans="19:19" x14ac:dyDescent="0.25">
      <c r="S5762" s="1"/>
    </row>
    <row r="5763" spans="19:19" x14ac:dyDescent="0.25">
      <c r="S5763" s="1"/>
    </row>
    <row r="5764" spans="19:19" x14ac:dyDescent="0.25">
      <c r="S5764" s="1"/>
    </row>
    <row r="5765" spans="19:19" x14ac:dyDescent="0.25">
      <c r="S5765" s="1"/>
    </row>
    <row r="5766" spans="19:19" x14ac:dyDescent="0.25">
      <c r="S5766" s="1"/>
    </row>
    <row r="5767" spans="19:19" x14ac:dyDescent="0.25">
      <c r="S5767" s="1"/>
    </row>
    <row r="5768" spans="19:19" x14ac:dyDescent="0.25">
      <c r="S5768" s="1"/>
    </row>
    <row r="5769" spans="19:19" x14ac:dyDescent="0.25">
      <c r="S5769" s="1"/>
    </row>
    <row r="5770" spans="19:19" x14ac:dyDescent="0.25">
      <c r="S5770" s="1"/>
    </row>
    <row r="5771" spans="19:19" x14ac:dyDescent="0.25">
      <c r="S5771" s="1"/>
    </row>
    <row r="5772" spans="19:19" x14ac:dyDescent="0.25">
      <c r="S5772" s="1"/>
    </row>
    <row r="5773" spans="19:19" x14ac:dyDescent="0.25">
      <c r="S5773" s="1"/>
    </row>
    <row r="5774" spans="19:19" x14ac:dyDescent="0.25">
      <c r="S5774" s="1"/>
    </row>
    <row r="5775" spans="19:19" x14ac:dyDescent="0.25">
      <c r="S5775" s="1"/>
    </row>
    <row r="5776" spans="19:19" x14ac:dyDescent="0.25">
      <c r="S5776" s="1"/>
    </row>
    <row r="5777" spans="19:19" x14ac:dyDescent="0.25">
      <c r="S5777" s="1"/>
    </row>
    <row r="5778" spans="19:19" x14ac:dyDescent="0.25">
      <c r="S5778" s="1"/>
    </row>
    <row r="5779" spans="19:19" x14ac:dyDescent="0.25">
      <c r="S5779" s="1"/>
    </row>
    <row r="5780" spans="19:19" x14ac:dyDescent="0.25">
      <c r="S5780" s="1"/>
    </row>
    <row r="5781" spans="19:19" x14ac:dyDescent="0.25">
      <c r="S5781" s="1"/>
    </row>
    <row r="5782" spans="19:19" x14ac:dyDescent="0.25">
      <c r="S5782" s="1"/>
    </row>
    <row r="5783" spans="19:19" x14ac:dyDescent="0.25">
      <c r="S5783" s="1"/>
    </row>
    <row r="5784" spans="19:19" x14ac:dyDescent="0.25">
      <c r="S5784" s="1"/>
    </row>
    <row r="5785" spans="19:19" x14ac:dyDescent="0.25">
      <c r="S5785" s="1"/>
    </row>
    <row r="5786" spans="19:19" x14ac:dyDescent="0.25">
      <c r="S5786" s="1"/>
    </row>
    <row r="5787" spans="19:19" x14ac:dyDescent="0.25">
      <c r="S5787" s="1"/>
    </row>
    <row r="5788" spans="19:19" x14ac:dyDescent="0.25">
      <c r="S5788" s="1"/>
    </row>
    <row r="5789" spans="19:19" x14ac:dyDescent="0.25">
      <c r="S5789" s="1"/>
    </row>
    <row r="5790" spans="19:19" x14ac:dyDescent="0.25">
      <c r="S5790" s="1"/>
    </row>
    <row r="5791" spans="19:19" x14ac:dyDescent="0.25">
      <c r="S5791" s="1"/>
    </row>
    <row r="5792" spans="19:19" x14ac:dyDescent="0.25">
      <c r="S5792" s="1"/>
    </row>
    <row r="5793" spans="19:19" x14ac:dyDescent="0.25">
      <c r="S5793" s="1"/>
    </row>
    <row r="5794" spans="19:19" x14ac:dyDescent="0.25">
      <c r="S5794" s="1"/>
    </row>
    <row r="5795" spans="19:19" x14ac:dyDescent="0.25">
      <c r="S5795" s="1"/>
    </row>
    <row r="5796" spans="19:19" x14ac:dyDescent="0.25">
      <c r="S5796" s="1"/>
    </row>
    <row r="5797" spans="19:19" x14ac:dyDescent="0.25">
      <c r="S5797" s="1"/>
    </row>
    <row r="5798" spans="19:19" x14ac:dyDescent="0.25">
      <c r="S5798" s="1"/>
    </row>
    <row r="5799" spans="19:19" x14ac:dyDescent="0.25">
      <c r="S5799" s="1"/>
    </row>
    <row r="5800" spans="19:19" x14ac:dyDescent="0.25">
      <c r="S5800" s="1"/>
    </row>
    <row r="5801" spans="19:19" x14ac:dyDescent="0.25">
      <c r="S5801" s="1"/>
    </row>
    <row r="5802" spans="19:19" x14ac:dyDescent="0.25">
      <c r="S5802" s="1"/>
    </row>
    <row r="5803" spans="19:19" x14ac:dyDescent="0.25">
      <c r="S5803" s="1"/>
    </row>
    <row r="5804" spans="19:19" x14ac:dyDescent="0.25">
      <c r="S5804" s="1"/>
    </row>
    <row r="5805" spans="19:19" x14ac:dyDescent="0.25">
      <c r="S5805" s="1"/>
    </row>
    <row r="5806" spans="19:19" x14ac:dyDescent="0.25">
      <c r="S5806" s="1"/>
    </row>
    <row r="5807" spans="19:19" x14ac:dyDescent="0.25">
      <c r="S5807" s="1"/>
    </row>
    <row r="5808" spans="19:19" x14ac:dyDescent="0.25">
      <c r="S5808" s="1"/>
    </row>
    <row r="5809" spans="19:19" x14ac:dyDescent="0.25">
      <c r="S5809" s="1"/>
    </row>
    <row r="5810" spans="19:19" x14ac:dyDescent="0.25">
      <c r="S5810" s="1"/>
    </row>
    <row r="5811" spans="19:19" x14ac:dyDescent="0.25">
      <c r="S5811" s="1"/>
    </row>
    <row r="5812" spans="19:19" x14ac:dyDescent="0.25">
      <c r="S5812" s="1"/>
    </row>
    <row r="5813" spans="19:19" x14ac:dyDescent="0.25">
      <c r="S5813" s="1"/>
    </row>
    <row r="5814" spans="19:19" x14ac:dyDescent="0.25">
      <c r="S5814" s="1"/>
    </row>
    <row r="5815" spans="19:19" x14ac:dyDescent="0.25">
      <c r="S5815" s="1"/>
    </row>
    <row r="5816" spans="19:19" x14ac:dyDescent="0.25">
      <c r="S5816" s="1"/>
    </row>
    <row r="5817" spans="19:19" x14ac:dyDescent="0.25">
      <c r="S5817" s="1"/>
    </row>
    <row r="5818" spans="19:19" x14ac:dyDescent="0.25">
      <c r="S5818" s="1"/>
    </row>
    <row r="5819" spans="19:19" x14ac:dyDescent="0.25">
      <c r="S5819" s="1"/>
    </row>
    <row r="5820" spans="19:19" x14ac:dyDescent="0.25">
      <c r="S5820" s="1"/>
    </row>
    <row r="5821" spans="19:19" x14ac:dyDescent="0.25">
      <c r="S5821" s="1"/>
    </row>
    <row r="5822" spans="19:19" x14ac:dyDescent="0.25">
      <c r="S5822" s="1"/>
    </row>
    <row r="5823" spans="19:19" x14ac:dyDescent="0.25">
      <c r="S5823" s="1"/>
    </row>
    <row r="5824" spans="19:19" x14ac:dyDescent="0.25">
      <c r="S5824" s="1"/>
    </row>
    <row r="5825" spans="19:19" x14ac:dyDescent="0.25">
      <c r="S5825" s="1"/>
    </row>
    <row r="5826" spans="19:19" x14ac:dyDescent="0.25">
      <c r="S5826" s="1"/>
    </row>
    <row r="5827" spans="19:19" x14ac:dyDescent="0.25">
      <c r="S5827" s="1"/>
    </row>
    <row r="5828" spans="19:19" x14ac:dyDescent="0.25">
      <c r="S5828" s="1"/>
    </row>
    <row r="5829" spans="19:19" x14ac:dyDescent="0.25">
      <c r="S5829" s="1"/>
    </row>
    <row r="5830" spans="19:19" x14ac:dyDescent="0.25">
      <c r="S5830" s="1"/>
    </row>
    <row r="5831" spans="19:19" x14ac:dyDescent="0.25">
      <c r="S5831" s="1"/>
    </row>
    <row r="5832" spans="19:19" x14ac:dyDescent="0.25">
      <c r="S5832" s="1"/>
    </row>
    <row r="5833" spans="19:19" x14ac:dyDescent="0.25">
      <c r="S5833" s="1"/>
    </row>
    <row r="5834" spans="19:19" x14ac:dyDescent="0.25">
      <c r="S5834" s="1"/>
    </row>
    <row r="5835" spans="19:19" x14ac:dyDescent="0.25">
      <c r="S5835" s="1"/>
    </row>
    <row r="5836" spans="19:19" x14ac:dyDescent="0.25">
      <c r="S5836" s="1"/>
    </row>
    <row r="5837" spans="19:19" x14ac:dyDescent="0.25">
      <c r="S5837" s="1"/>
    </row>
    <row r="5838" spans="19:19" x14ac:dyDescent="0.25">
      <c r="S5838" s="1"/>
    </row>
    <row r="5839" spans="19:19" x14ac:dyDescent="0.25">
      <c r="S5839" s="1"/>
    </row>
    <row r="5840" spans="19:19" x14ac:dyDescent="0.25">
      <c r="S5840" s="1"/>
    </row>
    <row r="5841" spans="19:19" x14ac:dyDescent="0.25">
      <c r="S5841" s="1"/>
    </row>
    <row r="5842" spans="19:19" x14ac:dyDescent="0.25">
      <c r="S5842" s="1"/>
    </row>
    <row r="5843" spans="19:19" x14ac:dyDescent="0.25">
      <c r="S5843" s="1"/>
    </row>
    <row r="5844" spans="19:19" x14ac:dyDescent="0.25">
      <c r="S5844" s="1"/>
    </row>
    <row r="5845" spans="19:19" x14ac:dyDescent="0.25">
      <c r="S5845" s="1"/>
    </row>
    <row r="5846" spans="19:19" x14ac:dyDescent="0.25">
      <c r="S5846" s="1"/>
    </row>
    <row r="5847" spans="19:19" x14ac:dyDescent="0.25">
      <c r="S5847" s="1"/>
    </row>
    <row r="5848" spans="19:19" x14ac:dyDescent="0.25">
      <c r="S5848" s="1"/>
    </row>
    <row r="5849" spans="19:19" x14ac:dyDescent="0.25">
      <c r="S5849" s="1"/>
    </row>
    <row r="5850" spans="19:19" x14ac:dyDescent="0.25">
      <c r="S5850" s="1"/>
    </row>
    <row r="5851" spans="19:19" x14ac:dyDescent="0.25">
      <c r="S5851" s="1"/>
    </row>
    <row r="5852" spans="19:19" x14ac:dyDescent="0.25">
      <c r="S5852" s="1"/>
    </row>
    <row r="5853" spans="19:19" x14ac:dyDescent="0.25">
      <c r="S5853" s="1"/>
    </row>
    <row r="5854" spans="19:19" x14ac:dyDescent="0.25">
      <c r="S5854" s="1"/>
    </row>
    <row r="5855" spans="19:19" x14ac:dyDescent="0.25">
      <c r="S5855" s="1"/>
    </row>
    <row r="5856" spans="19:19" x14ac:dyDescent="0.25">
      <c r="S5856" s="1"/>
    </row>
    <row r="5857" spans="19:19" x14ac:dyDescent="0.25">
      <c r="S5857" s="1"/>
    </row>
    <row r="5858" spans="19:19" x14ac:dyDescent="0.25">
      <c r="S5858" s="1"/>
    </row>
    <row r="5859" spans="19:19" x14ac:dyDescent="0.25">
      <c r="S5859" s="1"/>
    </row>
    <row r="5860" spans="19:19" x14ac:dyDescent="0.25">
      <c r="S5860" s="1"/>
    </row>
    <row r="5861" spans="19:19" x14ac:dyDescent="0.25">
      <c r="S5861" s="1"/>
    </row>
    <row r="5862" spans="19:19" x14ac:dyDescent="0.25">
      <c r="S5862" s="1"/>
    </row>
    <row r="5863" spans="19:19" x14ac:dyDescent="0.25">
      <c r="S5863" s="1"/>
    </row>
    <row r="5864" spans="19:19" x14ac:dyDescent="0.25">
      <c r="S5864" s="1"/>
    </row>
    <row r="5865" spans="19:19" x14ac:dyDescent="0.25">
      <c r="S5865" s="1"/>
    </row>
    <row r="5866" spans="19:19" x14ac:dyDescent="0.25">
      <c r="S5866" s="1"/>
    </row>
    <row r="5867" spans="19:19" x14ac:dyDescent="0.25">
      <c r="S5867" s="1"/>
    </row>
    <row r="5868" spans="19:19" x14ac:dyDescent="0.25">
      <c r="S5868" s="1"/>
    </row>
    <row r="5869" spans="19:19" x14ac:dyDescent="0.25">
      <c r="S5869" s="1"/>
    </row>
    <row r="5870" spans="19:19" x14ac:dyDescent="0.25">
      <c r="S5870" s="1"/>
    </row>
    <row r="5871" spans="19:19" x14ac:dyDescent="0.25">
      <c r="S5871" s="1"/>
    </row>
    <row r="5872" spans="19:19" x14ac:dyDescent="0.25">
      <c r="S5872" s="1"/>
    </row>
    <row r="5873" spans="19:19" x14ac:dyDescent="0.25">
      <c r="S5873" s="1"/>
    </row>
    <row r="5874" spans="19:19" x14ac:dyDescent="0.25">
      <c r="S5874" s="1"/>
    </row>
    <row r="5875" spans="19:19" x14ac:dyDescent="0.25">
      <c r="S5875" s="1"/>
    </row>
    <row r="5876" spans="19:19" x14ac:dyDescent="0.25">
      <c r="S5876" s="1"/>
    </row>
    <row r="5877" spans="19:19" x14ac:dyDescent="0.25">
      <c r="S5877" s="1"/>
    </row>
    <row r="5878" spans="19:19" x14ac:dyDescent="0.25">
      <c r="S5878" s="1"/>
    </row>
    <row r="5879" spans="19:19" x14ac:dyDescent="0.25">
      <c r="S5879" s="1"/>
    </row>
    <row r="5880" spans="19:19" x14ac:dyDescent="0.25">
      <c r="S5880" s="1"/>
    </row>
    <row r="5881" spans="19:19" x14ac:dyDescent="0.25">
      <c r="S5881" s="1"/>
    </row>
    <row r="5882" spans="19:19" x14ac:dyDescent="0.25">
      <c r="S5882" s="1"/>
    </row>
    <row r="5883" spans="19:19" x14ac:dyDescent="0.25">
      <c r="S5883" s="1"/>
    </row>
    <row r="5884" spans="19:19" x14ac:dyDescent="0.25">
      <c r="S5884" s="1"/>
    </row>
    <row r="5885" spans="19:19" x14ac:dyDescent="0.25">
      <c r="S5885" s="1"/>
    </row>
    <row r="5886" spans="19:19" x14ac:dyDescent="0.25">
      <c r="S5886" s="1"/>
    </row>
    <row r="5887" spans="19:19" x14ac:dyDescent="0.25">
      <c r="S5887" s="1"/>
    </row>
    <row r="5888" spans="19:19" x14ac:dyDescent="0.25">
      <c r="S5888" s="1"/>
    </row>
    <row r="5889" spans="19:19" x14ac:dyDescent="0.25">
      <c r="S5889" s="1"/>
    </row>
    <row r="5890" spans="19:19" x14ac:dyDescent="0.25">
      <c r="S5890" s="1"/>
    </row>
    <row r="5891" spans="19:19" x14ac:dyDescent="0.25">
      <c r="S5891" s="1"/>
    </row>
    <row r="5892" spans="19:19" x14ac:dyDescent="0.25">
      <c r="S5892" s="1"/>
    </row>
    <row r="5893" spans="19:19" x14ac:dyDescent="0.25">
      <c r="S5893" s="1"/>
    </row>
    <row r="5894" spans="19:19" x14ac:dyDescent="0.25">
      <c r="S5894" s="1"/>
    </row>
    <row r="5895" spans="19:19" x14ac:dyDescent="0.25">
      <c r="S5895" s="1"/>
    </row>
    <row r="5896" spans="19:19" x14ac:dyDescent="0.25">
      <c r="S5896" s="1"/>
    </row>
    <row r="5897" spans="19:19" x14ac:dyDescent="0.25">
      <c r="S5897" s="1"/>
    </row>
    <row r="5898" spans="19:19" x14ac:dyDescent="0.25">
      <c r="S5898" s="1"/>
    </row>
    <row r="5899" spans="19:19" x14ac:dyDescent="0.25">
      <c r="S5899" s="1"/>
    </row>
    <row r="5900" spans="19:19" x14ac:dyDescent="0.25">
      <c r="S5900" s="1"/>
    </row>
    <row r="5901" spans="19:19" x14ac:dyDescent="0.25">
      <c r="S5901" s="1"/>
    </row>
    <row r="5902" spans="19:19" x14ac:dyDescent="0.25">
      <c r="S5902" s="1"/>
    </row>
    <row r="5903" spans="19:19" x14ac:dyDescent="0.25">
      <c r="S5903" s="1"/>
    </row>
    <row r="5904" spans="19:19" x14ac:dyDescent="0.25">
      <c r="S5904" s="1"/>
    </row>
    <row r="5905" spans="19:19" x14ac:dyDescent="0.25">
      <c r="S5905" s="1"/>
    </row>
    <row r="5906" spans="19:19" x14ac:dyDescent="0.25">
      <c r="S5906" s="1"/>
    </row>
    <row r="5907" spans="19:19" x14ac:dyDescent="0.25">
      <c r="S5907" s="1"/>
    </row>
    <row r="5908" spans="19:19" x14ac:dyDescent="0.25">
      <c r="S5908" s="1"/>
    </row>
    <row r="5909" spans="19:19" x14ac:dyDescent="0.25">
      <c r="S5909" s="1"/>
    </row>
    <row r="5910" spans="19:19" x14ac:dyDescent="0.25">
      <c r="S5910" s="1"/>
    </row>
    <row r="5911" spans="19:19" x14ac:dyDescent="0.25">
      <c r="S5911" s="1"/>
    </row>
    <row r="5912" spans="19:19" x14ac:dyDescent="0.25">
      <c r="S5912" s="1"/>
    </row>
    <row r="5913" spans="19:19" x14ac:dyDescent="0.25">
      <c r="S5913" s="1"/>
    </row>
    <row r="5914" spans="19:19" x14ac:dyDescent="0.25">
      <c r="S5914" s="1"/>
    </row>
    <row r="5915" spans="19:19" x14ac:dyDescent="0.25">
      <c r="S5915" s="1"/>
    </row>
    <row r="5916" spans="19:19" x14ac:dyDescent="0.25">
      <c r="S5916" s="1"/>
    </row>
    <row r="5917" spans="19:19" x14ac:dyDescent="0.25">
      <c r="S5917" s="1"/>
    </row>
    <row r="5918" spans="19:19" x14ac:dyDescent="0.25">
      <c r="S5918" s="1"/>
    </row>
    <row r="5919" spans="19:19" x14ac:dyDescent="0.25">
      <c r="S5919" s="1"/>
    </row>
    <row r="5920" spans="19:19" x14ac:dyDescent="0.25">
      <c r="S5920" s="1"/>
    </row>
    <row r="5921" spans="19:19" x14ac:dyDescent="0.25">
      <c r="S5921" s="1"/>
    </row>
    <row r="5922" spans="19:19" x14ac:dyDescent="0.25">
      <c r="S5922" s="1"/>
    </row>
    <row r="5923" spans="19:19" x14ac:dyDescent="0.25">
      <c r="S5923" s="1"/>
    </row>
    <row r="5924" spans="19:19" x14ac:dyDescent="0.25">
      <c r="S5924" s="1"/>
    </row>
    <row r="5925" spans="19:19" x14ac:dyDescent="0.25">
      <c r="S5925" s="1"/>
    </row>
    <row r="5926" spans="19:19" x14ac:dyDescent="0.25">
      <c r="S5926" s="1"/>
    </row>
    <row r="5927" spans="19:19" x14ac:dyDescent="0.25">
      <c r="S5927" s="1"/>
    </row>
    <row r="5928" spans="19:19" x14ac:dyDescent="0.25">
      <c r="S5928" s="1"/>
    </row>
    <row r="5929" spans="19:19" x14ac:dyDescent="0.25">
      <c r="S5929" s="1"/>
    </row>
    <row r="5930" spans="19:19" x14ac:dyDescent="0.25">
      <c r="S5930" s="1"/>
    </row>
    <row r="5931" spans="19:19" x14ac:dyDescent="0.25">
      <c r="S5931" s="1"/>
    </row>
    <row r="5932" spans="19:19" x14ac:dyDescent="0.25">
      <c r="S5932" s="1"/>
    </row>
    <row r="5933" spans="19:19" x14ac:dyDescent="0.25">
      <c r="S5933" s="1"/>
    </row>
    <row r="5934" spans="19:19" x14ac:dyDescent="0.25">
      <c r="S5934" s="1"/>
    </row>
    <row r="5935" spans="19:19" x14ac:dyDescent="0.25">
      <c r="S5935" s="1"/>
    </row>
    <row r="5936" spans="19:19" x14ac:dyDescent="0.25">
      <c r="S5936" s="1"/>
    </row>
    <row r="5937" spans="19:19" x14ac:dyDescent="0.25">
      <c r="S5937" s="1"/>
    </row>
    <row r="5938" spans="19:19" x14ac:dyDescent="0.25">
      <c r="S5938" s="1"/>
    </row>
    <row r="5939" spans="19:19" x14ac:dyDescent="0.25">
      <c r="S5939" s="1"/>
    </row>
    <row r="5940" spans="19:19" x14ac:dyDescent="0.25">
      <c r="S5940" s="1"/>
    </row>
    <row r="5941" spans="19:19" x14ac:dyDescent="0.25">
      <c r="S5941" s="1"/>
    </row>
    <row r="5942" spans="19:19" x14ac:dyDescent="0.25">
      <c r="S5942" s="1"/>
    </row>
    <row r="5943" spans="19:19" x14ac:dyDescent="0.25">
      <c r="S5943" s="1"/>
    </row>
    <row r="5944" spans="19:19" x14ac:dyDescent="0.25">
      <c r="S5944" s="1"/>
    </row>
    <row r="5945" spans="19:19" x14ac:dyDescent="0.25">
      <c r="S5945" s="1"/>
    </row>
    <row r="5946" spans="19:19" x14ac:dyDescent="0.25">
      <c r="S5946" s="1"/>
    </row>
    <row r="5947" spans="19:19" x14ac:dyDescent="0.25">
      <c r="S5947" s="1"/>
    </row>
    <row r="5948" spans="19:19" x14ac:dyDescent="0.25">
      <c r="S5948" s="1"/>
    </row>
    <row r="5949" spans="19:19" x14ac:dyDescent="0.25">
      <c r="S5949" s="1"/>
    </row>
    <row r="5950" spans="19:19" x14ac:dyDescent="0.25">
      <c r="S5950" s="1"/>
    </row>
    <row r="5951" spans="19:19" x14ac:dyDescent="0.25">
      <c r="S5951" s="1"/>
    </row>
    <row r="5952" spans="19:19" x14ac:dyDescent="0.25">
      <c r="S5952" s="1"/>
    </row>
    <row r="5953" spans="19:19" x14ac:dyDescent="0.25">
      <c r="S5953" s="1"/>
    </row>
    <row r="5954" spans="19:19" x14ac:dyDescent="0.25">
      <c r="S5954" s="1"/>
    </row>
    <row r="5955" spans="19:19" x14ac:dyDescent="0.25">
      <c r="S5955" s="1"/>
    </row>
    <row r="5956" spans="19:19" x14ac:dyDescent="0.25">
      <c r="S5956" s="1"/>
    </row>
    <row r="5957" spans="19:19" x14ac:dyDescent="0.25">
      <c r="S5957" s="1"/>
    </row>
    <row r="5958" spans="19:19" x14ac:dyDescent="0.25">
      <c r="S5958" s="1"/>
    </row>
    <row r="5959" spans="19:19" x14ac:dyDescent="0.25">
      <c r="S5959" s="1"/>
    </row>
    <row r="5960" spans="19:19" x14ac:dyDescent="0.25">
      <c r="S5960" s="1"/>
    </row>
    <row r="5961" spans="19:19" x14ac:dyDescent="0.25">
      <c r="S5961" s="1"/>
    </row>
    <row r="5962" spans="19:19" x14ac:dyDescent="0.25">
      <c r="S5962" s="1"/>
    </row>
    <row r="5963" spans="19:19" x14ac:dyDescent="0.25">
      <c r="S5963" s="1"/>
    </row>
    <row r="5964" spans="19:19" x14ac:dyDescent="0.25">
      <c r="S5964" s="1"/>
    </row>
    <row r="5965" spans="19:19" x14ac:dyDescent="0.25">
      <c r="S5965" s="1"/>
    </row>
    <row r="5966" spans="19:19" x14ac:dyDescent="0.25">
      <c r="S5966" s="1"/>
    </row>
    <row r="5967" spans="19:19" x14ac:dyDescent="0.25">
      <c r="S5967" s="1"/>
    </row>
    <row r="5968" spans="19:19" x14ac:dyDescent="0.25">
      <c r="S5968" s="1"/>
    </row>
    <row r="5969" spans="19:19" x14ac:dyDescent="0.25">
      <c r="S5969" s="1"/>
    </row>
    <row r="5970" spans="19:19" x14ac:dyDescent="0.25">
      <c r="S5970" s="1"/>
    </row>
    <row r="5971" spans="19:19" x14ac:dyDescent="0.25">
      <c r="S5971" s="1"/>
    </row>
    <row r="5972" spans="19:19" x14ac:dyDescent="0.25">
      <c r="S5972" s="1"/>
    </row>
    <row r="5973" spans="19:19" x14ac:dyDescent="0.25">
      <c r="S5973" s="1"/>
    </row>
    <row r="5974" spans="19:19" x14ac:dyDescent="0.25">
      <c r="S5974" s="1"/>
    </row>
    <row r="5975" spans="19:19" x14ac:dyDescent="0.25">
      <c r="S5975" s="1"/>
    </row>
    <row r="5976" spans="19:19" x14ac:dyDescent="0.25">
      <c r="S5976" s="1"/>
    </row>
    <row r="5977" spans="19:19" x14ac:dyDescent="0.25">
      <c r="S5977" s="1"/>
    </row>
    <row r="5978" spans="19:19" x14ac:dyDescent="0.25">
      <c r="S5978" s="1"/>
    </row>
    <row r="5979" spans="19:19" x14ac:dyDescent="0.25">
      <c r="S5979" s="1"/>
    </row>
    <row r="5980" spans="19:19" x14ac:dyDescent="0.25">
      <c r="S5980" s="1"/>
    </row>
    <row r="5981" spans="19:19" x14ac:dyDescent="0.25">
      <c r="S5981" s="1"/>
    </row>
    <row r="5982" spans="19:19" x14ac:dyDescent="0.25">
      <c r="S5982" s="1"/>
    </row>
    <row r="5983" spans="19:19" x14ac:dyDescent="0.25">
      <c r="S5983" s="1"/>
    </row>
    <row r="5984" spans="19:19" x14ac:dyDescent="0.25">
      <c r="S5984" s="1"/>
    </row>
    <row r="5985" spans="19:19" x14ac:dyDescent="0.25">
      <c r="S5985" s="1"/>
    </row>
    <row r="5986" spans="19:19" x14ac:dyDescent="0.25">
      <c r="S5986" s="1"/>
    </row>
    <row r="5987" spans="19:19" x14ac:dyDescent="0.25">
      <c r="S5987" s="1"/>
    </row>
    <row r="5988" spans="19:19" x14ac:dyDescent="0.25">
      <c r="S5988" s="1"/>
    </row>
    <row r="5989" spans="19:19" x14ac:dyDescent="0.25">
      <c r="S5989" s="1"/>
    </row>
    <row r="5990" spans="19:19" x14ac:dyDescent="0.25">
      <c r="S5990" s="1"/>
    </row>
    <row r="5991" spans="19:19" x14ac:dyDescent="0.25">
      <c r="S5991" s="1"/>
    </row>
    <row r="5992" spans="19:19" x14ac:dyDescent="0.25">
      <c r="S5992" s="1"/>
    </row>
    <row r="5993" spans="19:19" x14ac:dyDescent="0.25">
      <c r="S5993" s="1"/>
    </row>
    <row r="5994" spans="19:19" x14ac:dyDescent="0.25">
      <c r="S5994" s="1"/>
    </row>
    <row r="5995" spans="19:19" x14ac:dyDescent="0.25">
      <c r="S5995" s="1"/>
    </row>
    <row r="5996" spans="19:19" x14ac:dyDescent="0.25">
      <c r="S5996" s="1"/>
    </row>
    <row r="5997" spans="19:19" x14ac:dyDescent="0.25">
      <c r="S5997" s="1"/>
    </row>
    <row r="5998" spans="19:19" x14ac:dyDescent="0.25">
      <c r="S5998" s="1"/>
    </row>
    <row r="5999" spans="19:19" x14ac:dyDescent="0.25">
      <c r="S5999" s="1"/>
    </row>
    <row r="6000" spans="19:19" x14ac:dyDescent="0.25">
      <c r="S6000" s="1"/>
    </row>
    <row r="6001" spans="19:19" x14ac:dyDescent="0.25">
      <c r="S6001" s="1"/>
    </row>
    <row r="6002" spans="19:19" x14ac:dyDescent="0.25">
      <c r="S6002" s="1"/>
    </row>
    <row r="6003" spans="19:19" x14ac:dyDescent="0.25">
      <c r="S6003" s="1"/>
    </row>
    <row r="6004" spans="19:19" x14ac:dyDescent="0.25">
      <c r="S6004" s="1"/>
    </row>
    <row r="6005" spans="19:19" x14ac:dyDescent="0.25">
      <c r="S6005" s="1"/>
    </row>
    <row r="6006" spans="19:19" x14ac:dyDescent="0.25">
      <c r="S6006" s="1"/>
    </row>
    <row r="6007" spans="19:19" x14ac:dyDescent="0.25">
      <c r="S6007" s="1"/>
    </row>
    <row r="6008" spans="19:19" x14ac:dyDescent="0.25">
      <c r="S6008" s="1"/>
    </row>
    <row r="6009" spans="19:19" x14ac:dyDescent="0.25">
      <c r="S6009" s="1"/>
    </row>
    <row r="6010" spans="19:19" x14ac:dyDescent="0.25">
      <c r="S6010" s="1"/>
    </row>
    <row r="6011" spans="19:19" x14ac:dyDescent="0.25">
      <c r="S6011" s="1"/>
    </row>
    <row r="6012" spans="19:19" x14ac:dyDescent="0.25">
      <c r="S6012" s="1"/>
    </row>
    <row r="6013" spans="19:19" x14ac:dyDescent="0.25">
      <c r="S6013" s="1"/>
    </row>
    <row r="6014" spans="19:19" x14ac:dyDescent="0.25">
      <c r="S6014" s="1"/>
    </row>
    <row r="6015" spans="19:19" x14ac:dyDescent="0.25">
      <c r="S6015" s="1"/>
    </row>
    <row r="6016" spans="19:19" x14ac:dyDescent="0.25">
      <c r="S6016" s="1"/>
    </row>
    <row r="6017" spans="19:19" x14ac:dyDescent="0.25">
      <c r="S6017" s="1"/>
    </row>
    <row r="6018" spans="19:19" x14ac:dyDescent="0.25">
      <c r="S6018" s="1"/>
    </row>
    <row r="6019" spans="19:19" x14ac:dyDescent="0.25">
      <c r="S6019" s="1"/>
    </row>
    <row r="6020" spans="19:19" x14ac:dyDescent="0.25">
      <c r="S6020" s="1"/>
    </row>
    <row r="6021" spans="19:19" x14ac:dyDescent="0.25">
      <c r="S6021" s="1"/>
    </row>
    <row r="6022" spans="19:19" x14ac:dyDescent="0.25">
      <c r="S6022" s="1"/>
    </row>
    <row r="6023" spans="19:19" x14ac:dyDescent="0.25">
      <c r="S6023" s="1"/>
    </row>
    <row r="6024" spans="19:19" x14ac:dyDescent="0.25">
      <c r="S6024" s="1"/>
    </row>
    <row r="6025" spans="19:19" x14ac:dyDescent="0.25">
      <c r="S6025" s="1"/>
    </row>
    <row r="6026" spans="19:19" x14ac:dyDescent="0.25">
      <c r="S6026" s="1"/>
    </row>
    <row r="6027" spans="19:19" x14ac:dyDescent="0.25">
      <c r="S6027" s="1"/>
    </row>
    <row r="6028" spans="19:19" x14ac:dyDescent="0.25">
      <c r="S6028" s="1"/>
    </row>
    <row r="6029" spans="19:19" x14ac:dyDescent="0.25">
      <c r="S6029" s="1"/>
    </row>
    <row r="6030" spans="19:19" x14ac:dyDescent="0.25">
      <c r="S6030" s="1"/>
    </row>
    <row r="6031" spans="19:19" x14ac:dyDescent="0.25">
      <c r="S6031" s="1"/>
    </row>
    <row r="6032" spans="19:19" x14ac:dyDescent="0.25">
      <c r="S6032" s="1"/>
    </row>
    <row r="6033" spans="19:19" x14ac:dyDescent="0.25">
      <c r="S6033" s="1"/>
    </row>
    <row r="6034" spans="19:19" x14ac:dyDescent="0.25">
      <c r="S6034" s="1"/>
    </row>
    <row r="6035" spans="19:19" x14ac:dyDescent="0.25">
      <c r="S6035" s="1"/>
    </row>
    <row r="6036" spans="19:19" x14ac:dyDescent="0.25">
      <c r="S6036" s="1"/>
    </row>
    <row r="6037" spans="19:19" x14ac:dyDescent="0.25">
      <c r="S6037" s="1"/>
    </row>
    <row r="6038" spans="19:19" x14ac:dyDescent="0.25">
      <c r="S6038" s="1"/>
    </row>
    <row r="6039" spans="19:19" x14ac:dyDescent="0.25">
      <c r="S6039" s="1"/>
    </row>
    <row r="6040" spans="19:19" x14ac:dyDescent="0.25">
      <c r="S6040" s="1"/>
    </row>
    <row r="6041" spans="19:19" x14ac:dyDescent="0.25">
      <c r="S6041" s="1"/>
    </row>
    <row r="6042" spans="19:19" x14ac:dyDescent="0.25">
      <c r="S6042" s="1"/>
    </row>
    <row r="6043" spans="19:19" x14ac:dyDescent="0.25">
      <c r="S6043" s="1"/>
    </row>
    <row r="6044" spans="19:19" x14ac:dyDescent="0.25">
      <c r="S6044" s="1"/>
    </row>
    <row r="6045" spans="19:19" x14ac:dyDescent="0.25">
      <c r="S6045" s="1"/>
    </row>
    <row r="6046" spans="19:19" x14ac:dyDescent="0.25">
      <c r="S6046" s="1"/>
    </row>
    <row r="6047" spans="19:19" x14ac:dyDescent="0.25">
      <c r="S6047" s="1"/>
    </row>
    <row r="6048" spans="19:19" x14ac:dyDescent="0.25">
      <c r="S6048" s="1"/>
    </row>
    <row r="6049" spans="19:19" x14ac:dyDescent="0.25">
      <c r="S6049" s="1"/>
    </row>
    <row r="6050" spans="19:19" x14ac:dyDescent="0.25">
      <c r="S6050" s="1"/>
    </row>
    <row r="6051" spans="19:19" x14ac:dyDescent="0.25">
      <c r="S6051" s="1"/>
    </row>
    <row r="6052" spans="19:19" x14ac:dyDescent="0.25">
      <c r="S6052" s="1"/>
    </row>
    <row r="6053" spans="19:19" x14ac:dyDescent="0.25">
      <c r="S6053" s="1"/>
    </row>
    <row r="6054" spans="19:19" x14ac:dyDescent="0.25">
      <c r="S6054" s="1"/>
    </row>
    <row r="6055" spans="19:19" x14ac:dyDescent="0.25">
      <c r="S6055" s="1"/>
    </row>
    <row r="6056" spans="19:19" x14ac:dyDescent="0.25">
      <c r="S6056" s="1"/>
    </row>
    <row r="6057" spans="19:19" x14ac:dyDescent="0.25">
      <c r="S6057" s="1"/>
    </row>
    <row r="6058" spans="19:19" x14ac:dyDescent="0.25">
      <c r="S6058" s="1"/>
    </row>
    <row r="6059" spans="19:19" x14ac:dyDescent="0.25">
      <c r="S6059" s="1"/>
    </row>
    <row r="6060" spans="19:19" x14ac:dyDescent="0.25">
      <c r="S6060" s="1"/>
    </row>
    <row r="6061" spans="19:19" x14ac:dyDescent="0.25">
      <c r="S6061" s="1"/>
    </row>
    <row r="6062" spans="19:19" x14ac:dyDescent="0.25">
      <c r="S6062" s="1"/>
    </row>
    <row r="6063" spans="19:19" x14ac:dyDescent="0.25">
      <c r="S6063" s="1"/>
    </row>
    <row r="6064" spans="19:19" x14ac:dyDescent="0.25">
      <c r="S6064" s="1"/>
    </row>
    <row r="6065" spans="19:19" x14ac:dyDescent="0.25">
      <c r="S6065" s="1"/>
    </row>
    <row r="6066" spans="19:19" x14ac:dyDescent="0.25">
      <c r="S6066" s="1"/>
    </row>
    <row r="6067" spans="19:19" x14ac:dyDescent="0.25">
      <c r="S6067" s="1"/>
    </row>
    <row r="6068" spans="19:19" x14ac:dyDescent="0.25">
      <c r="S6068" s="1"/>
    </row>
    <row r="6069" spans="19:19" x14ac:dyDescent="0.25">
      <c r="S6069" s="1"/>
    </row>
    <row r="6070" spans="19:19" x14ac:dyDescent="0.25">
      <c r="S6070" s="1"/>
    </row>
    <row r="6071" spans="19:19" x14ac:dyDescent="0.25">
      <c r="S6071" s="1"/>
    </row>
    <row r="6072" spans="19:19" x14ac:dyDescent="0.25">
      <c r="S6072" s="1"/>
    </row>
    <row r="6073" spans="19:19" x14ac:dyDescent="0.25">
      <c r="S6073" s="1"/>
    </row>
    <row r="6074" spans="19:19" x14ac:dyDescent="0.25">
      <c r="S6074" s="1"/>
    </row>
    <row r="6075" spans="19:19" x14ac:dyDescent="0.25">
      <c r="S6075" s="1"/>
    </row>
    <row r="6076" spans="19:19" x14ac:dyDescent="0.25">
      <c r="S6076" s="1"/>
    </row>
    <row r="6077" spans="19:19" x14ac:dyDescent="0.25">
      <c r="S6077" s="1"/>
    </row>
    <row r="6078" spans="19:19" x14ac:dyDescent="0.25">
      <c r="S6078" s="1"/>
    </row>
    <row r="6079" spans="19:19" x14ac:dyDescent="0.25">
      <c r="S6079" s="1"/>
    </row>
    <row r="6080" spans="19:19" x14ac:dyDescent="0.25">
      <c r="S6080" s="1"/>
    </row>
    <row r="6081" spans="19:19" x14ac:dyDescent="0.25">
      <c r="S6081" s="1"/>
    </row>
    <row r="6082" spans="19:19" x14ac:dyDescent="0.25">
      <c r="S6082" s="1"/>
    </row>
    <row r="6083" spans="19:19" x14ac:dyDescent="0.25">
      <c r="S6083" s="1"/>
    </row>
    <row r="6084" spans="19:19" x14ac:dyDescent="0.25">
      <c r="S6084" s="1"/>
    </row>
    <row r="6085" spans="19:19" x14ac:dyDescent="0.25">
      <c r="S6085" s="1"/>
    </row>
    <row r="6086" spans="19:19" x14ac:dyDescent="0.25">
      <c r="S6086" s="1"/>
    </row>
    <row r="6087" spans="19:19" x14ac:dyDescent="0.25">
      <c r="S6087" s="1"/>
    </row>
    <row r="6088" spans="19:19" x14ac:dyDescent="0.25">
      <c r="S6088" s="1"/>
    </row>
    <row r="6089" spans="19:19" x14ac:dyDescent="0.25">
      <c r="S6089" s="1"/>
    </row>
    <row r="6090" spans="19:19" x14ac:dyDescent="0.25">
      <c r="S6090" s="1"/>
    </row>
    <row r="6091" spans="19:19" x14ac:dyDescent="0.25">
      <c r="S6091" s="1"/>
    </row>
    <row r="6092" spans="19:19" x14ac:dyDescent="0.25">
      <c r="S6092" s="1"/>
    </row>
    <row r="6093" spans="19:19" x14ac:dyDescent="0.25">
      <c r="S6093" s="1"/>
    </row>
    <row r="6094" spans="19:19" x14ac:dyDescent="0.25">
      <c r="S6094" s="1"/>
    </row>
    <row r="6095" spans="19:19" x14ac:dyDescent="0.25">
      <c r="S6095" s="1"/>
    </row>
    <row r="6096" spans="19:19" x14ac:dyDescent="0.25">
      <c r="S6096" s="1"/>
    </row>
    <row r="6097" spans="19:19" x14ac:dyDescent="0.25">
      <c r="S6097" s="1"/>
    </row>
    <row r="6098" spans="19:19" x14ac:dyDescent="0.25">
      <c r="S6098" s="1"/>
    </row>
    <row r="6099" spans="19:19" x14ac:dyDescent="0.25">
      <c r="S6099" s="1"/>
    </row>
    <row r="6100" spans="19:19" x14ac:dyDescent="0.25">
      <c r="S6100" s="1"/>
    </row>
    <row r="6101" spans="19:19" x14ac:dyDescent="0.25">
      <c r="S6101" s="1"/>
    </row>
    <row r="6102" spans="19:19" x14ac:dyDescent="0.25">
      <c r="S6102" s="1"/>
    </row>
    <row r="6103" spans="19:19" x14ac:dyDescent="0.25">
      <c r="S6103" s="1"/>
    </row>
    <row r="6104" spans="19:19" x14ac:dyDescent="0.25">
      <c r="S6104" s="1"/>
    </row>
    <row r="6105" spans="19:19" x14ac:dyDescent="0.25">
      <c r="S6105" s="1"/>
    </row>
    <row r="6106" spans="19:19" x14ac:dyDescent="0.25">
      <c r="S6106" s="1"/>
    </row>
    <row r="6107" spans="19:19" x14ac:dyDescent="0.25">
      <c r="S6107" s="1"/>
    </row>
    <row r="6108" spans="19:19" x14ac:dyDescent="0.25">
      <c r="S6108" s="1"/>
    </row>
    <row r="6109" spans="19:19" x14ac:dyDescent="0.25">
      <c r="S6109" s="1"/>
    </row>
    <row r="6110" spans="19:19" x14ac:dyDescent="0.25">
      <c r="S6110" s="1"/>
    </row>
    <row r="6111" spans="19:19" x14ac:dyDescent="0.25">
      <c r="S6111" s="1"/>
    </row>
    <row r="6112" spans="19:19" x14ac:dyDescent="0.25">
      <c r="S6112" s="1"/>
    </row>
    <row r="6113" spans="19:19" x14ac:dyDescent="0.25">
      <c r="S6113" s="1"/>
    </row>
    <row r="6114" spans="19:19" x14ac:dyDescent="0.25">
      <c r="S6114" s="1"/>
    </row>
    <row r="6115" spans="19:19" x14ac:dyDescent="0.25">
      <c r="S6115" s="1"/>
    </row>
    <row r="6116" spans="19:19" x14ac:dyDescent="0.25">
      <c r="S6116" s="1"/>
    </row>
    <row r="6117" spans="19:19" x14ac:dyDescent="0.25">
      <c r="S6117" s="1"/>
    </row>
    <row r="6118" spans="19:19" x14ac:dyDescent="0.25">
      <c r="S6118" s="1"/>
    </row>
    <row r="6119" spans="19:19" x14ac:dyDescent="0.25">
      <c r="S6119" s="1"/>
    </row>
    <row r="6120" spans="19:19" x14ac:dyDescent="0.25">
      <c r="S6120" s="1"/>
    </row>
    <row r="6121" spans="19:19" x14ac:dyDescent="0.25">
      <c r="S6121" s="1"/>
    </row>
    <row r="6122" spans="19:19" x14ac:dyDescent="0.25">
      <c r="S6122" s="1"/>
    </row>
    <row r="6123" spans="19:19" x14ac:dyDescent="0.25">
      <c r="S6123" s="1"/>
    </row>
    <row r="6124" spans="19:19" x14ac:dyDescent="0.25">
      <c r="S6124" s="1"/>
    </row>
    <row r="6125" spans="19:19" x14ac:dyDescent="0.25">
      <c r="S6125" s="1"/>
    </row>
    <row r="6126" spans="19:19" x14ac:dyDescent="0.25">
      <c r="S6126" s="1"/>
    </row>
    <row r="6127" spans="19:19" x14ac:dyDescent="0.25">
      <c r="S6127" s="1"/>
    </row>
    <row r="6128" spans="19:19" x14ac:dyDescent="0.25">
      <c r="S6128" s="1"/>
    </row>
    <row r="6129" spans="19:19" x14ac:dyDescent="0.25">
      <c r="S6129" s="1"/>
    </row>
    <row r="6130" spans="19:19" x14ac:dyDescent="0.25">
      <c r="S6130" s="1"/>
    </row>
    <row r="6131" spans="19:19" x14ac:dyDescent="0.25">
      <c r="S6131" s="1"/>
    </row>
    <row r="6132" spans="19:19" x14ac:dyDescent="0.25">
      <c r="S6132" s="1"/>
    </row>
    <row r="6133" spans="19:19" x14ac:dyDescent="0.25">
      <c r="S6133" s="1"/>
    </row>
    <row r="6134" spans="19:19" x14ac:dyDescent="0.25">
      <c r="S6134" s="1"/>
    </row>
    <row r="6135" spans="19:19" x14ac:dyDescent="0.25">
      <c r="S6135" s="1"/>
    </row>
    <row r="6136" spans="19:19" x14ac:dyDescent="0.25">
      <c r="S6136" s="1"/>
    </row>
    <row r="6137" spans="19:19" x14ac:dyDescent="0.25">
      <c r="S6137" s="1"/>
    </row>
    <row r="6138" spans="19:19" x14ac:dyDescent="0.25">
      <c r="S6138" s="1"/>
    </row>
    <row r="6139" spans="19:19" x14ac:dyDescent="0.25">
      <c r="S6139" s="1"/>
    </row>
    <row r="6140" spans="19:19" x14ac:dyDescent="0.25">
      <c r="S6140" s="1"/>
    </row>
    <row r="6141" spans="19:19" x14ac:dyDescent="0.25">
      <c r="S6141" s="1"/>
    </row>
    <row r="6142" spans="19:19" x14ac:dyDescent="0.25">
      <c r="S6142" s="1"/>
    </row>
    <row r="6143" spans="19:19" x14ac:dyDescent="0.25">
      <c r="S6143" s="1"/>
    </row>
    <row r="6144" spans="19:19" x14ac:dyDescent="0.25">
      <c r="S6144" s="1"/>
    </row>
    <row r="6145" spans="19:19" x14ac:dyDescent="0.25">
      <c r="S6145" s="1"/>
    </row>
    <row r="6146" spans="19:19" x14ac:dyDescent="0.25">
      <c r="S6146" s="1"/>
    </row>
    <row r="6147" spans="19:19" x14ac:dyDescent="0.25">
      <c r="S6147" s="1"/>
    </row>
    <row r="6148" spans="19:19" x14ac:dyDescent="0.25">
      <c r="S6148" s="1"/>
    </row>
    <row r="6149" spans="19:19" x14ac:dyDescent="0.25">
      <c r="S6149" s="1"/>
    </row>
    <row r="6150" spans="19:19" x14ac:dyDescent="0.25">
      <c r="S6150" s="1"/>
    </row>
    <row r="6151" spans="19:19" x14ac:dyDescent="0.25">
      <c r="S6151" s="1"/>
    </row>
    <row r="6152" spans="19:19" x14ac:dyDescent="0.25">
      <c r="S6152" s="1"/>
    </row>
    <row r="6153" spans="19:19" x14ac:dyDescent="0.25">
      <c r="S6153" s="1"/>
    </row>
    <row r="6154" spans="19:19" x14ac:dyDescent="0.25">
      <c r="S6154" s="1"/>
    </row>
    <row r="6155" spans="19:19" x14ac:dyDescent="0.25">
      <c r="S6155" s="1"/>
    </row>
    <row r="6156" spans="19:19" x14ac:dyDescent="0.25">
      <c r="S6156" s="1"/>
    </row>
    <row r="6157" spans="19:19" x14ac:dyDescent="0.25">
      <c r="S6157" s="1"/>
    </row>
    <row r="6158" spans="19:19" x14ac:dyDescent="0.25">
      <c r="S6158" s="1"/>
    </row>
    <row r="6159" spans="19:19" x14ac:dyDescent="0.25">
      <c r="S6159" s="1"/>
    </row>
    <row r="6160" spans="19:19" x14ac:dyDescent="0.25">
      <c r="S6160" s="1"/>
    </row>
    <row r="6161" spans="19:19" x14ac:dyDescent="0.25">
      <c r="S6161" s="1"/>
    </row>
    <row r="6162" spans="19:19" x14ac:dyDescent="0.25">
      <c r="S6162" s="1"/>
    </row>
    <row r="6163" spans="19:19" x14ac:dyDescent="0.25">
      <c r="S6163" s="1"/>
    </row>
    <row r="6164" spans="19:19" x14ac:dyDescent="0.25">
      <c r="S6164" s="1"/>
    </row>
    <row r="6165" spans="19:19" x14ac:dyDescent="0.25">
      <c r="S6165" s="1"/>
    </row>
    <row r="6166" spans="19:19" x14ac:dyDescent="0.25">
      <c r="S6166" s="1"/>
    </row>
    <row r="6167" spans="19:19" x14ac:dyDescent="0.25">
      <c r="S6167" s="1"/>
    </row>
    <row r="6168" spans="19:19" x14ac:dyDescent="0.25">
      <c r="S6168" s="1"/>
    </row>
    <row r="6169" spans="19:19" x14ac:dyDescent="0.25">
      <c r="S6169" s="1"/>
    </row>
    <row r="6170" spans="19:19" x14ac:dyDescent="0.25">
      <c r="S6170" s="1"/>
    </row>
    <row r="6171" spans="19:19" x14ac:dyDescent="0.25">
      <c r="S6171" s="1"/>
    </row>
    <row r="6172" spans="19:19" x14ac:dyDescent="0.25">
      <c r="S6172" s="1"/>
    </row>
    <row r="6173" spans="19:19" x14ac:dyDescent="0.25">
      <c r="S6173" s="1"/>
    </row>
    <row r="6174" spans="19:19" x14ac:dyDescent="0.25">
      <c r="S6174" s="1"/>
    </row>
    <row r="6175" spans="19:19" x14ac:dyDescent="0.25">
      <c r="S6175" s="1"/>
    </row>
    <row r="6176" spans="19:19" x14ac:dyDescent="0.25">
      <c r="S6176" s="1"/>
    </row>
    <row r="6177" spans="19:19" x14ac:dyDescent="0.25">
      <c r="S6177" s="1"/>
    </row>
    <row r="6178" spans="19:19" x14ac:dyDescent="0.25">
      <c r="S6178" s="1"/>
    </row>
    <row r="6179" spans="19:19" x14ac:dyDescent="0.25">
      <c r="S6179" s="1"/>
    </row>
    <row r="6180" spans="19:19" x14ac:dyDescent="0.25">
      <c r="S6180" s="1"/>
    </row>
    <row r="6181" spans="19:19" x14ac:dyDescent="0.25">
      <c r="S6181" s="1"/>
    </row>
    <row r="6182" spans="19:19" x14ac:dyDescent="0.25">
      <c r="S6182" s="1"/>
    </row>
    <row r="6183" spans="19:19" x14ac:dyDescent="0.25">
      <c r="S6183" s="1"/>
    </row>
    <row r="6184" spans="19:19" x14ac:dyDescent="0.25">
      <c r="S6184" s="1"/>
    </row>
    <row r="6185" spans="19:19" x14ac:dyDescent="0.25">
      <c r="S6185" s="1"/>
    </row>
    <row r="6186" spans="19:19" x14ac:dyDescent="0.25">
      <c r="S6186" s="1"/>
    </row>
    <row r="6187" spans="19:19" x14ac:dyDescent="0.25">
      <c r="S6187" s="1"/>
    </row>
    <row r="6188" spans="19:19" x14ac:dyDescent="0.25">
      <c r="S6188" s="1"/>
    </row>
    <row r="6189" spans="19:19" x14ac:dyDescent="0.25">
      <c r="S6189" s="1"/>
    </row>
    <row r="6190" spans="19:19" x14ac:dyDescent="0.25">
      <c r="S6190" s="1"/>
    </row>
    <row r="6191" spans="19:19" x14ac:dyDescent="0.25">
      <c r="S6191" s="1"/>
    </row>
    <row r="6192" spans="19:19" x14ac:dyDescent="0.25">
      <c r="S6192" s="1"/>
    </row>
    <row r="6193" spans="19:19" x14ac:dyDescent="0.25">
      <c r="S6193" s="1"/>
    </row>
    <row r="6194" spans="19:19" x14ac:dyDescent="0.25">
      <c r="S6194" s="1"/>
    </row>
    <row r="6195" spans="19:19" x14ac:dyDescent="0.25">
      <c r="S6195" s="1"/>
    </row>
    <row r="6196" spans="19:19" x14ac:dyDescent="0.25">
      <c r="S6196" s="1"/>
    </row>
    <row r="6197" spans="19:19" x14ac:dyDescent="0.25">
      <c r="S6197" s="1"/>
    </row>
    <row r="6198" spans="19:19" x14ac:dyDescent="0.25">
      <c r="S6198" s="1"/>
    </row>
    <row r="6199" spans="19:19" x14ac:dyDescent="0.25">
      <c r="S6199" s="1"/>
    </row>
    <row r="6200" spans="19:19" x14ac:dyDescent="0.25">
      <c r="S6200" s="1"/>
    </row>
    <row r="6201" spans="19:19" x14ac:dyDescent="0.25">
      <c r="S6201" s="1"/>
    </row>
    <row r="6202" spans="19:19" x14ac:dyDescent="0.25">
      <c r="S6202" s="1"/>
    </row>
    <row r="6203" spans="19:19" x14ac:dyDescent="0.25">
      <c r="S6203" s="1"/>
    </row>
    <row r="6204" spans="19:19" x14ac:dyDescent="0.25">
      <c r="S6204" s="1"/>
    </row>
    <row r="6205" spans="19:19" x14ac:dyDescent="0.25">
      <c r="S6205" s="1"/>
    </row>
    <row r="6206" spans="19:19" x14ac:dyDescent="0.25">
      <c r="S6206" s="1"/>
    </row>
    <row r="6207" spans="19:19" x14ac:dyDescent="0.25">
      <c r="S6207" s="1"/>
    </row>
    <row r="6208" spans="19:19" x14ac:dyDescent="0.25">
      <c r="S6208" s="1"/>
    </row>
    <row r="6209" spans="19:19" x14ac:dyDescent="0.25">
      <c r="S6209" s="1"/>
    </row>
    <row r="6210" spans="19:19" x14ac:dyDescent="0.25">
      <c r="S6210" s="1"/>
    </row>
    <row r="6211" spans="19:19" x14ac:dyDescent="0.25">
      <c r="S6211" s="1"/>
    </row>
    <row r="6212" spans="19:19" x14ac:dyDescent="0.25">
      <c r="S6212" s="1"/>
    </row>
    <row r="6213" spans="19:19" x14ac:dyDescent="0.25">
      <c r="S6213" s="1"/>
    </row>
    <row r="6214" spans="19:19" x14ac:dyDescent="0.25">
      <c r="S6214" s="1"/>
    </row>
    <row r="6215" spans="19:19" x14ac:dyDescent="0.25">
      <c r="S6215" s="1"/>
    </row>
    <row r="6216" spans="19:19" x14ac:dyDescent="0.25">
      <c r="S6216" s="1"/>
    </row>
    <row r="6217" spans="19:19" x14ac:dyDescent="0.25">
      <c r="S6217" s="1"/>
    </row>
    <row r="6218" spans="19:19" x14ac:dyDescent="0.25">
      <c r="S6218" s="1"/>
    </row>
    <row r="6219" spans="19:19" x14ac:dyDescent="0.25">
      <c r="S6219" s="1"/>
    </row>
    <row r="6220" spans="19:19" x14ac:dyDescent="0.25">
      <c r="S6220" s="1"/>
    </row>
    <row r="6221" spans="19:19" x14ac:dyDescent="0.25">
      <c r="S6221" s="1"/>
    </row>
    <row r="6222" spans="19:19" x14ac:dyDescent="0.25">
      <c r="S6222" s="1"/>
    </row>
    <row r="6223" spans="19:19" x14ac:dyDescent="0.25">
      <c r="S6223" s="1"/>
    </row>
    <row r="6224" spans="19:19" x14ac:dyDescent="0.25">
      <c r="S6224" s="1"/>
    </row>
    <row r="6225" spans="19:19" x14ac:dyDescent="0.25">
      <c r="S6225" s="1"/>
    </row>
    <row r="6226" spans="19:19" x14ac:dyDescent="0.25">
      <c r="S6226" s="1"/>
    </row>
    <row r="6227" spans="19:19" x14ac:dyDescent="0.25">
      <c r="S6227" s="1"/>
    </row>
    <row r="6228" spans="19:19" x14ac:dyDescent="0.25">
      <c r="S6228" s="1"/>
    </row>
    <row r="6229" spans="19:19" x14ac:dyDescent="0.25">
      <c r="S6229" s="1"/>
    </row>
    <row r="6230" spans="19:19" x14ac:dyDescent="0.25">
      <c r="S6230" s="1"/>
    </row>
    <row r="6231" spans="19:19" x14ac:dyDescent="0.25">
      <c r="S6231" s="1"/>
    </row>
    <row r="6232" spans="19:19" x14ac:dyDescent="0.25">
      <c r="S6232" s="1"/>
    </row>
    <row r="6233" spans="19:19" x14ac:dyDescent="0.25">
      <c r="S6233" s="1"/>
    </row>
    <row r="6234" spans="19:19" x14ac:dyDescent="0.25">
      <c r="S6234" s="1"/>
    </row>
    <row r="6235" spans="19:19" x14ac:dyDescent="0.25">
      <c r="S6235" s="1"/>
    </row>
    <row r="6236" spans="19:19" x14ac:dyDescent="0.25">
      <c r="S6236" s="1"/>
    </row>
    <row r="6237" spans="19:19" x14ac:dyDescent="0.25">
      <c r="S6237" s="1"/>
    </row>
    <row r="6238" spans="19:19" x14ac:dyDescent="0.25">
      <c r="S6238" s="1"/>
    </row>
    <row r="6239" spans="19:19" x14ac:dyDescent="0.25">
      <c r="S6239" s="1"/>
    </row>
    <row r="6240" spans="19:19" x14ac:dyDescent="0.25">
      <c r="S6240" s="1"/>
    </row>
    <row r="6241" spans="19:19" x14ac:dyDescent="0.25">
      <c r="S6241" s="1"/>
    </row>
    <row r="6242" spans="19:19" x14ac:dyDescent="0.25">
      <c r="S6242" s="1"/>
    </row>
    <row r="6243" spans="19:19" x14ac:dyDescent="0.25">
      <c r="S6243" s="1"/>
    </row>
    <row r="6244" spans="19:19" x14ac:dyDescent="0.25">
      <c r="S6244" s="1"/>
    </row>
    <row r="6245" spans="19:19" x14ac:dyDescent="0.25">
      <c r="S6245" s="1"/>
    </row>
    <row r="6246" spans="19:19" x14ac:dyDescent="0.25">
      <c r="S6246" s="1"/>
    </row>
    <row r="6247" spans="19:19" x14ac:dyDescent="0.25">
      <c r="S6247" s="1"/>
    </row>
    <row r="6248" spans="19:19" x14ac:dyDescent="0.25">
      <c r="S6248" s="1"/>
    </row>
    <row r="6249" spans="19:19" x14ac:dyDescent="0.25">
      <c r="S6249" s="1"/>
    </row>
    <row r="6250" spans="19:19" x14ac:dyDescent="0.25">
      <c r="S6250" s="1"/>
    </row>
    <row r="6251" spans="19:19" x14ac:dyDescent="0.25">
      <c r="S6251" s="1"/>
    </row>
    <row r="6252" spans="19:19" x14ac:dyDescent="0.25">
      <c r="S6252" s="1"/>
    </row>
    <row r="6253" spans="19:19" x14ac:dyDescent="0.25">
      <c r="S6253" s="1"/>
    </row>
    <row r="6254" spans="19:19" x14ac:dyDescent="0.25">
      <c r="S6254" s="1"/>
    </row>
    <row r="6255" spans="19:19" x14ac:dyDescent="0.25">
      <c r="S6255" s="1"/>
    </row>
    <row r="6256" spans="19:19" x14ac:dyDescent="0.25">
      <c r="S6256" s="1"/>
    </row>
    <row r="6257" spans="19:19" x14ac:dyDescent="0.25">
      <c r="S6257" s="1"/>
    </row>
    <row r="6258" spans="19:19" x14ac:dyDescent="0.25">
      <c r="S6258" s="1"/>
    </row>
    <row r="6259" spans="19:19" x14ac:dyDescent="0.25">
      <c r="S6259" s="1"/>
    </row>
    <row r="6260" spans="19:19" x14ac:dyDescent="0.25">
      <c r="S6260" s="1"/>
    </row>
    <row r="6261" spans="19:19" x14ac:dyDescent="0.25">
      <c r="S6261" s="1"/>
    </row>
    <row r="6262" spans="19:19" x14ac:dyDescent="0.25">
      <c r="S6262" s="1"/>
    </row>
    <row r="6263" spans="19:19" x14ac:dyDescent="0.25">
      <c r="S6263" s="1"/>
    </row>
    <row r="6264" spans="19:19" x14ac:dyDescent="0.25">
      <c r="S6264" s="1"/>
    </row>
    <row r="6265" spans="19:19" x14ac:dyDescent="0.25">
      <c r="S6265" s="1"/>
    </row>
    <row r="6266" spans="19:19" x14ac:dyDescent="0.25">
      <c r="S6266" s="1"/>
    </row>
    <row r="6267" spans="19:19" x14ac:dyDescent="0.25">
      <c r="S6267" s="1"/>
    </row>
    <row r="6268" spans="19:19" x14ac:dyDescent="0.25">
      <c r="S6268" s="1"/>
    </row>
    <row r="6269" spans="19:19" x14ac:dyDescent="0.25">
      <c r="S6269" s="1"/>
    </row>
    <row r="6270" spans="19:19" x14ac:dyDescent="0.25">
      <c r="S6270" s="1"/>
    </row>
    <row r="6271" spans="19:19" x14ac:dyDescent="0.25">
      <c r="S6271" s="1"/>
    </row>
    <row r="6272" spans="19:19" x14ac:dyDescent="0.25">
      <c r="S6272" s="1"/>
    </row>
    <row r="6273" spans="19:19" x14ac:dyDescent="0.25">
      <c r="S6273" s="1"/>
    </row>
    <row r="6274" spans="19:19" x14ac:dyDescent="0.25">
      <c r="S6274" s="1"/>
    </row>
    <row r="6275" spans="19:19" x14ac:dyDescent="0.25">
      <c r="S6275" s="1"/>
    </row>
    <row r="6276" spans="19:19" x14ac:dyDescent="0.25">
      <c r="S6276" s="1"/>
    </row>
    <row r="6277" spans="19:19" x14ac:dyDescent="0.25">
      <c r="S6277" s="1"/>
    </row>
    <row r="6278" spans="19:19" x14ac:dyDescent="0.25">
      <c r="S6278" s="1"/>
    </row>
    <row r="6279" spans="19:19" x14ac:dyDescent="0.25">
      <c r="S6279" s="1"/>
    </row>
    <row r="6280" spans="19:19" x14ac:dyDescent="0.25">
      <c r="S6280" s="1"/>
    </row>
    <row r="6281" spans="19:19" x14ac:dyDescent="0.25">
      <c r="S6281" s="1"/>
    </row>
    <row r="6282" spans="19:19" x14ac:dyDescent="0.25">
      <c r="S6282" s="1"/>
    </row>
    <row r="6283" spans="19:19" x14ac:dyDescent="0.25">
      <c r="S6283" s="1"/>
    </row>
    <row r="6284" spans="19:19" x14ac:dyDescent="0.25">
      <c r="S6284" s="1"/>
    </row>
    <row r="6285" spans="19:19" x14ac:dyDescent="0.25">
      <c r="S6285" s="1"/>
    </row>
    <row r="6286" spans="19:19" x14ac:dyDescent="0.25">
      <c r="S6286" s="1"/>
    </row>
    <row r="6287" spans="19:19" x14ac:dyDescent="0.25">
      <c r="S6287" s="1"/>
    </row>
    <row r="6288" spans="19:19" x14ac:dyDescent="0.25">
      <c r="S6288" s="1"/>
    </row>
    <row r="6289" spans="19:19" x14ac:dyDescent="0.25">
      <c r="S6289" s="1"/>
    </row>
    <row r="6290" spans="19:19" x14ac:dyDescent="0.25">
      <c r="S6290" s="1"/>
    </row>
    <row r="6291" spans="19:19" x14ac:dyDescent="0.25">
      <c r="S6291" s="1"/>
    </row>
    <row r="6292" spans="19:19" x14ac:dyDescent="0.25">
      <c r="S6292" s="1"/>
    </row>
    <row r="6293" spans="19:19" x14ac:dyDescent="0.25">
      <c r="S6293" s="1"/>
    </row>
    <row r="6294" spans="19:19" x14ac:dyDescent="0.25">
      <c r="S6294" s="1"/>
    </row>
    <row r="6295" spans="19:19" x14ac:dyDescent="0.25">
      <c r="S6295" s="1"/>
    </row>
    <row r="6296" spans="19:19" x14ac:dyDescent="0.25">
      <c r="S6296" s="1"/>
    </row>
    <row r="6297" spans="19:19" x14ac:dyDescent="0.25">
      <c r="S6297" s="1"/>
    </row>
    <row r="6298" spans="19:19" x14ac:dyDescent="0.25">
      <c r="S6298" s="1"/>
    </row>
    <row r="6299" spans="19:19" x14ac:dyDescent="0.25">
      <c r="S6299" s="1"/>
    </row>
    <row r="6300" spans="19:19" x14ac:dyDescent="0.25">
      <c r="S6300" s="1"/>
    </row>
    <row r="6301" spans="19:19" x14ac:dyDescent="0.25">
      <c r="S6301" s="1"/>
    </row>
    <row r="6302" spans="19:19" x14ac:dyDescent="0.25">
      <c r="S6302" s="1"/>
    </row>
    <row r="6303" spans="19:19" x14ac:dyDescent="0.25">
      <c r="S6303" s="1"/>
    </row>
    <row r="6304" spans="19:19" x14ac:dyDescent="0.25">
      <c r="S6304" s="1"/>
    </row>
    <row r="6305" spans="19:19" x14ac:dyDescent="0.25">
      <c r="S6305" s="1"/>
    </row>
    <row r="6306" spans="19:19" x14ac:dyDescent="0.25">
      <c r="S6306" s="1"/>
    </row>
    <row r="6307" spans="19:19" x14ac:dyDescent="0.25">
      <c r="S6307" s="1"/>
    </row>
    <row r="6308" spans="19:19" x14ac:dyDescent="0.25">
      <c r="S6308" s="1"/>
    </row>
    <row r="6309" spans="19:19" x14ac:dyDescent="0.25">
      <c r="S6309" s="1"/>
    </row>
    <row r="6310" spans="19:19" x14ac:dyDescent="0.25">
      <c r="S6310" s="1"/>
    </row>
    <row r="6311" spans="19:19" x14ac:dyDescent="0.25">
      <c r="S6311" s="1"/>
    </row>
    <row r="6312" spans="19:19" x14ac:dyDescent="0.25">
      <c r="S6312" s="1"/>
    </row>
    <row r="6313" spans="19:19" x14ac:dyDescent="0.25">
      <c r="S6313" s="1"/>
    </row>
    <row r="6314" spans="19:19" x14ac:dyDescent="0.25">
      <c r="S6314" s="1"/>
    </row>
    <row r="6315" spans="19:19" x14ac:dyDescent="0.25">
      <c r="S6315" s="1"/>
    </row>
    <row r="6316" spans="19:19" x14ac:dyDescent="0.25">
      <c r="S6316" s="1"/>
    </row>
    <row r="6317" spans="19:19" x14ac:dyDescent="0.25">
      <c r="S6317" s="1"/>
    </row>
    <row r="6318" spans="19:19" x14ac:dyDescent="0.25">
      <c r="S6318" s="1"/>
    </row>
    <row r="6319" spans="19:19" x14ac:dyDescent="0.25">
      <c r="S6319" s="1"/>
    </row>
    <row r="6320" spans="19:19" x14ac:dyDescent="0.25">
      <c r="S6320" s="1"/>
    </row>
    <row r="6321" spans="19:19" x14ac:dyDescent="0.25">
      <c r="S6321" s="1"/>
    </row>
    <row r="6322" spans="19:19" x14ac:dyDescent="0.25">
      <c r="S6322" s="1"/>
    </row>
    <row r="6323" spans="19:19" x14ac:dyDescent="0.25">
      <c r="S6323" s="1"/>
    </row>
    <row r="6324" spans="19:19" x14ac:dyDescent="0.25">
      <c r="S6324" s="1"/>
    </row>
    <row r="6325" spans="19:19" x14ac:dyDescent="0.25">
      <c r="S6325" s="1"/>
    </row>
    <row r="6326" spans="19:19" x14ac:dyDescent="0.25">
      <c r="S6326" s="1"/>
    </row>
    <row r="6327" spans="19:19" x14ac:dyDescent="0.25">
      <c r="S6327" s="1"/>
    </row>
    <row r="6328" spans="19:19" x14ac:dyDescent="0.25">
      <c r="S6328" s="1"/>
    </row>
    <row r="6329" spans="19:19" x14ac:dyDescent="0.25">
      <c r="S6329" s="1"/>
    </row>
    <row r="6330" spans="19:19" x14ac:dyDescent="0.25">
      <c r="S6330" s="1"/>
    </row>
    <row r="6331" spans="19:19" x14ac:dyDescent="0.25">
      <c r="S6331" s="1"/>
    </row>
    <row r="6332" spans="19:19" x14ac:dyDescent="0.25">
      <c r="S6332" s="1"/>
    </row>
    <row r="6333" spans="19:19" x14ac:dyDescent="0.25">
      <c r="S6333" s="1"/>
    </row>
    <row r="6334" spans="19:19" x14ac:dyDescent="0.25">
      <c r="S6334" s="1"/>
    </row>
    <row r="6335" spans="19:19" x14ac:dyDescent="0.25">
      <c r="S6335" s="1"/>
    </row>
    <row r="6336" spans="19:19" x14ac:dyDescent="0.25">
      <c r="S6336" s="1"/>
    </row>
    <row r="6337" spans="19:19" x14ac:dyDescent="0.25">
      <c r="S6337" s="1"/>
    </row>
    <row r="6338" spans="19:19" x14ac:dyDescent="0.25">
      <c r="S6338" s="1"/>
    </row>
    <row r="6339" spans="19:19" x14ac:dyDescent="0.25">
      <c r="S6339" s="1"/>
    </row>
    <row r="6340" spans="19:19" x14ac:dyDescent="0.25">
      <c r="S6340" s="1"/>
    </row>
    <row r="6341" spans="19:19" x14ac:dyDescent="0.25">
      <c r="S6341" s="1"/>
    </row>
    <row r="6342" spans="19:19" x14ac:dyDescent="0.25">
      <c r="S6342" s="1"/>
    </row>
    <row r="6343" spans="19:19" x14ac:dyDescent="0.25">
      <c r="S6343" s="1"/>
    </row>
    <row r="6344" spans="19:19" x14ac:dyDescent="0.25">
      <c r="S6344" s="1"/>
    </row>
    <row r="6345" spans="19:19" x14ac:dyDescent="0.25">
      <c r="S6345" s="1"/>
    </row>
    <row r="6346" spans="19:19" x14ac:dyDescent="0.25">
      <c r="S6346" s="1"/>
    </row>
    <row r="6347" spans="19:19" x14ac:dyDescent="0.25">
      <c r="S6347" s="1"/>
    </row>
    <row r="6348" spans="19:19" x14ac:dyDescent="0.25">
      <c r="S6348" s="1"/>
    </row>
    <row r="6349" spans="19:19" x14ac:dyDescent="0.25">
      <c r="S6349" s="1"/>
    </row>
    <row r="6350" spans="19:19" x14ac:dyDescent="0.25">
      <c r="S6350" s="1"/>
    </row>
    <row r="6351" spans="19:19" x14ac:dyDescent="0.25">
      <c r="S6351" s="1"/>
    </row>
    <row r="6352" spans="19:19" x14ac:dyDescent="0.25">
      <c r="S6352" s="1"/>
    </row>
    <row r="6353" spans="19:19" x14ac:dyDescent="0.25">
      <c r="S6353" s="1"/>
    </row>
    <row r="6354" spans="19:19" x14ac:dyDescent="0.25">
      <c r="S6354" s="1"/>
    </row>
    <row r="6355" spans="19:19" x14ac:dyDescent="0.25">
      <c r="S6355" s="1"/>
    </row>
    <row r="6356" spans="19:19" x14ac:dyDescent="0.25">
      <c r="S6356" s="1"/>
    </row>
    <row r="6357" spans="19:19" x14ac:dyDescent="0.25">
      <c r="S6357" s="1"/>
    </row>
    <row r="6358" spans="19:19" x14ac:dyDescent="0.25">
      <c r="S6358" s="1"/>
    </row>
    <row r="6359" spans="19:19" x14ac:dyDescent="0.25">
      <c r="S6359" s="1"/>
    </row>
    <row r="6360" spans="19:19" x14ac:dyDescent="0.25">
      <c r="S6360" s="1"/>
    </row>
    <row r="6361" spans="19:19" x14ac:dyDescent="0.25">
      <c r="S6361" s="1"/>
    </row>
    <row r="6362" spans="19:19" x14ac:dyDescent="0.25">
      <c r="S6362" s="1"/>
    </row>
    <row r="6363" spans="19:19" x14ac:dyDescent="0.25">
      <c r="S6363" s="1"/>
    </row>
    <row r="6364" spans="19:19" x14ac:dyDescent="0.25">
      <c r="S6364" s="1"/>
    </row>
    <row r="6365" spans="19:19" x14ac:dyDescent="0.25">
      <c r="S6365" s="1"/>
    </row>
    <row r="6366" spans="19:19" x14ac:dyDescent="0.25">
      <c r="S6366" s="1"/>
    </row>
    <row r="6367" spans="19:19" x14ac:dyDescent="0.25">
      <c r="S6367" s="1"/>
    </row>
    <row r="6368" spans="19:19" x14ac:dyDescent="0.25">
      <c r="S6368" s="1"/>
    </row>
    <row r="6369" spans="19:19" x14ac:dyDescent="0.25">
      <c r="S6369" s="1"/>
    </row>
    <row r="6370" spans="19:19" x14ac:dyDescent="0.25">
      <c r="S6370" s="1"/>
    </row>
    <row r="6371" spans="19:19" x14ac:dyDescent="0.25">
      <c r="S6371" s="1"/>
    </row>
    <row r="6372" spans="19:19" x14ac:dyDescent="0.25">
      <c r="S6372" s="1"/>
    </row>
    <row r="6373" spans="19:19" x14ac:dyDescent="0.25">
      <c r="S6373" s="1"/>
    </row>
    <row r="6374" spans="19:19" x14ac:dyDescent="0.25">
      <c r="S6374" s="1"/>
    </row>
    <row r="6375" spans="19:19" x14ac:dyDescent="0.25">
      <c r="S6375" s="1"/>
    </row>
    <row r="6376" spans="19:19" x14ac:dyDescent="0.25">
      <c r="S6376" s="1"/>
    </row>
    <row r="6377" spans="19:19" x14ac:dyDescent="0.25">
      <c r="S6377" s="1"/>
    </row>
    <row r="6378" spans="19:19" x14ac:dyDescent="0.25">
      <c r="S6378" s="1"/>
    </row>
    <row r="6379" spans="19:19" x14ac:dyDescent="0.25">
      <c r="S6379" s="1"/>
    </row>
    <row r="6380" spans="19:19" x14ac:dyDescent="0.25">
      <c r="S6380" s="1"/>
    </row>
    <row r="6381" spans="19:19" x14ac:dyDescent="0.25">
      <c r="S6381" s="1"/>
    </row>
    <row r="6382" spans="19:19" x14ac:dyDescent="0.25">
      <c r="S6382" s="1"/>
    </row>
    <row r="6383" spans="19:19" x14ac:dyDescent="0.25">
      <c r="S6383" s="1"/>
    </row>
    <row r="6384" spans="19:19" x14ac:dyDescent="0.25">
      <c r="S6384" s="1"/>
    </row>
    <row r="6385" spans="19:19" x14ac:dyDescent="0.25">
      <c r="S6385" s="1"/>
    </row>
    <row r="6386" spans="19:19" x14ac:dyDescent="0.25">
      <c r="S6386" s="1"/>
    </row>
    <row r="6387" spans="19:19" x14ac:dyDescent="0.25">
      <c r="S6387" s="1"/>
    </row>
    <row r="6388" spans="19:19" x14ac:dyDescent="0.25">
      <c r="S6388" s="1"/>
    </row>
    <row r="6389" spans="19:19" x14ac:dyDescent="0.25">
      <c r="S6389" s="1"/>
    </row>
    <row r="6390" spans="19:19" x14ac:dyDescent="0.25">
      <c r="S6390" s="1"/>
    </row>
    <row r="6391" spans="19:19" x14ac:dyDescent="0.25">
      <c r="S6391" s="1"/>
    </row>
    <row r="6392" spans="19:19" x14ac:dyDescent="0.25">
      <c r="S6392" s="1"/>
    </row>
    <row r="6393" spans="19:19" x14ac:dyDescent="0.25">
      <c r="S6393" s="1"/>
    </row>
    <row r="6394" spans="19:19" x14ac:dyDescent="0.25">
      <c r="S6394" s="1"/>
    </row>
    <row r="6395" spans="19:19" x14ac:dyDescent="0.25">
      <c r="S6395" s="1"/>
    </row>
    <row r="6396" spans="19:19" x14ac:dyDescent="0.25">
      <c r="S6396" s="1"/>
    </row>
    <row r="6397" spans="19:19" x14ac:dyDescent="0.25">
      <c r="S6397" s="1"/>
    </row>
    <row r="6398" spans="19:19" x14ac:dyDescent="0.25">
      <c r="S6398" s="1"/>
    </row>
    <row r="6399" spans="19:19" x14ac:dyDescent="0.25">
      <c r="S6399" s="1"/>
    </row>
    <row r="6400" spans="19:19" x14ac:dyDescent="0.25">
      <c r="S6400" s="1"/>
    </row>
    <row r="6401" spans="19:19" x14ac:dyDescent="0.25">
      <c r="S6401" s="1"/>
    </row>
    <row r="6402" spans="19:19" x14ac:dyDescent="0.25">
      <c r="S6402" s="1"/>
    </row>
    <row r="6403" spans="19:19" x14ac:dyDescent="0.25">
      <c r="S6403" s="1"/>
    </row>
    <row r="6404" spans="19:19" x14ac:dyDescent="0.25">
      <c r="S6404" s="1"/>
    </row>
    <row r="6405" spans="19:19" x14ac:dyDescent="0.25">
      <c r="S6405" s="1"/>
    </row>
    <row r="6406" spans="19:19" x14ac:dyDescent="0.25">
      <c r="S6406" s="1"/>
    </row>
    <row r="6407" spans="19:19" x14ac:dyDescent="0.25">
      <c r="S6407" s="1"/>
    </row>
    <row r="6408" spans="19:19" x14ac:dyDescent="0.25">
      <c r="S6408" s="1"/>
    </row>
    <row r="6409" spans="19:19" x14ac:dyDescent="0.25">
      <c r="S6409" s="1"/>
    </row>
    <row r="6410" spans="19:19" x14ac:dyDescent="0.25">
      <c r="S6410" s="1"/>
    </row>
    <row r="6411" spans="19:19" x14ac:dyDescent="0.25">
      <c r="S6411" s="1"/>
    </row>
    <row r="6412" spans="19:19" x14ac:dyDescent="0.25">
      <c r="S6412" s="1"/>
    </row>
    <row r="6413" spans="19:19" x14ac:dyDescent="0.25">
      <c r="S6413" s="1"/>
    </row>
    <row r="6414" spans="19:19" x14ac:dyDescent="0.25">
      <c r="S6414" s="1"/>
    </row>
    <row r="6415" spans="19:19" x14ac:dyDescent="0.25">
      <c r="S6415" s="1"/>
    </row>
    <row r="6416" spans="19:19" x14ac:dyDescent="0.25">
      <c r="S6416" s="1"/>
    </row>
    <row r="6417" spans="19:19" x14ac:dyDescent="0.25">
      <c r="S6417" s="1"/>
    </row>
    <row r="6418" spans="19:19" x14ac:dyDescent="0.25">
      <c r="S6418" s="1"/>
    </row>
    <row r="6419" spans="19:19" x14ac:dyDescent="0.25">
      <c r="S6419" s="1"/>
    </row>
    <row r="6420" spans="19:19" x14ac:dyDescent="0.25">
      <c r="S6420" s="1"/>
    </row>
    <row r="6421" spans="19:19" x14ac:dyDescent="0.25">
      <c r="S6421" s="1"/>
    </row>
    <row r="6422" spans="19:19" x14ac:dyDescent="0.25">
      <c r="S6422" s="1"/>
    </row>
    <row r="6423" spans="19:19" x14ac:dyDescent="0.25">
      <c r="S6423" s="1"/>
    </row>
    <row r="6424" spans="19:19" x14ac:dyDescent="0.25">
      <c r="S6424" s="1"/>
    </row>
    <row r="6425" spans="19:19" x14ac:dyDescent="0.25">
      <c r="S6425" s="1"/>
    </row>
    <row r="6426" spans="19:19" x14ac:dyDescent="0.25">
      <c r="S6426" s="1"/>
    </row>
    <row r="6427" spans="19:19" x14ac:dyDescent="0.25">
      <c r="S6427" s="1"/>
    </row>
    <row r="6428" spans="19:19" x14ac:dyDescent="0.25">
      <c r="S6428" s="1"/>
    </row>
    <row r="6429" spans="19:19" x14ac:dyDescent="0.25">
      <c r="S6429" s="1"/>
    </row>
    <row r="6430" spans="19:19" x14ac:dyDescent="0.25">
      <c r="S6430" s="1"/>
    </row>
    <row r="6431" spans="19:19" x14ac:dyDescent="0.25">
      <c r="S6431" s="1"/>
    </row>
    <row r="6432" spans="19:19" x14ac:dyDescent="0.25">
      <c r="S6432" s="1"/>
    </row>
    <row r="6433" spans="19:19" x14ac:dyDescent="0.25">
      <c r="S6433" s="1"/>
    </row>
    <row r="6434" spans="19:19" x14ac:dyDescent="0.25">
      <c r="S6434" s="1"/>
    </row>
    <row r="6435" spans="19:19" x14ac:dyDescent="0.25">
      <c r="S6435" s="1"/>
    </row>
    <row r="6436" spans="19:19" x14ac:dyDescent="0.25">
      <c r="S6436" s="1"/>
    </row>
    <row r="6437" spans="19:19" x14ac:dyDescent="0.25">
      <c r="S6437" s="1"/>
    </row>
    <row r="6438" spans="19:19" x14ac:dyDescent="0.25">
      <c r="S6438" s="1"/>
    </row>
    <row r="6439" spans="19:19" x14ac:dyDescent="0.25">
      <c r="S6439" s="1"/>
    </row>
    <row r="6440" spans="19:19" x14ac:dyDescent="0.25">
      <c r="S6440" s="1"/>
    </row>
    <row r="6441" spans="19:19" x14ac:dyDescent="0.25">
      <c r="S6441" s="1"/>
    </row>
    <row r="6442" spans="19:19" x14ac:dyDescent="0.25">
      <c r="S6442" s="1"/>
    </row>
    <row r="6443" spans="19:19" x14ac:dyDescent="0.25">
      <c r="S6443" s="1"/>
    </row>
    <row r="6444" spans="19:19" x14ac:dyDescent="0.25">
      <c r="S6444" s="1"/>
    </row>
    <row r="6445" spans="19:19" x14ac:dyDescent="0.25">
      <c r="S6445" s="1"/>
    </row>
    <row r="6446" spans="19:19" x14ac:dyDescent="0.25">
      <c r="S6446" s="1"/>
    </row>
    <row r="6447" spans="19:19" x14ac:dyDescent="0.25">
      <c r="S6447" s="1"/>
    </row>
    <row r="6448" spans="19:19" x14ac:dyDescent="0.25">
      <c r="S6448" s="1"/>
    </row>
    <row r="6449" spans="19:19" x14ac:dyDescent="0.25">
      <c r="S6449" s="1"/>
    </row>
    <row r="6450" spans="19:19" x14ac:dyDescent="0.25">
      <c r="S6450" s="1"/>
    </row>
    <row r="6451" spans="19:19" x14ac:dyDescent="0.25">
      <c r="S6451" s="1"/>
    </row>
    <row r="6452" spans="19:19" x14ac:dyDescent="0.25">
      <c r="S6452" s="1"/>
    </row>
    <row r="6453" spans="19:19" x14ac:dyDescent="0.25">
      <c r="S6453" s="1"/>
    </row>
    <row r="6454" spans="19:19" x14ac:dyDescent="0.25">
      <c r="S6454" s="1"/>
    </row>
    <row r="6455" spans="19:19" x14ac:dyDescent="0.25">
      <c r="S6455" s="1"/>
    </row>
    <row r="6456" spans="19:19" x14ac:dyDescent="0.25">
      <c r="S6456" s="1"/>
    </row>
    <row r="6457" spans="19:19" x14ac:dyDescent="0.25">
      <c r="S6457" s="1"/>
    </row>
    <row r="6458" spans="19:19" x14ac:dyDescent="0.25">
      <c r="S6458" s="1"/>
    </row>
    <row r="6459" spans="19:19" x14ac:dyDescent="0.25">
      <c r="S6459" s="1"/>
    </row>
    <row r="6460" spans="19:19" x14ac:dyDescent="0.25">
      <c r="S6460" s="1"/>
    </row>
    <row r="6461" spans="19:19" x14ac:dyDescent="0.25">
      <c r="S6461" s="1"/>
    </row>
    <row r="6462" spans="19:19" x14ac:dyDescent="0.25">
      <c r="S6462" s="1"/>
    </row>
    <row r="6463" spans="19:19" x14ac:dyDescent="0.25">
      <c r="S6463" s="1"/>
    </row>
    <row r="6464" spans="19:19" x14ac:dyDescent="0.25">
      <c r="S6464" s="1"/>
    </row>
    <row r="6465" spans="19:19" x14ac:dyDescent="0.25">
      <c r="S6465" s="1"/>
    </row>
    <row r="6466" spans="19:19" x14ac:dyDescent="0.25">
      <c r="S6466" s="1"/>
    </row>
    <row r="6467" spans="19:19" x14ac:dyDescent="0.25">
      <c r="S6467" s="1"/>
    </row>
    <row r="6468" spans="19:19" x14ac:dyDescent="0.25">
      <c r="S6468" s="1"/>
    </row>
    <row r="6469" spans="19:19" x14ac:dyDescent="0.25">
      <c r="S6469" s="1"/>
    </row>
    <row r="6470" spans="19:19" x14ac:dyDescent="0.25">
      <c r="S6470" s="1"/>
    </row>
    <row r="6471" spans="19:19" x14ac:dyDescent="0.25">
      <c r="S6471" s="1"/>
    </row>
    <row r="6472" spans="19:19" x14ac:dyDescent="0.25">
      <c r="S6472" s="1"/>
    </row>
    <row r="6473" spans="19:19" x14ac:dyDescent="0.25">
      <c r="S6473" s="1"/>
    </row>
    <row r="6474" spans="19:19" x14ac:dyDescent="0.25">
      <c r="S6474" s="1"/>
    </row>
    <row r="6475" spans="19:19" x14ac:dyDescent="0.25">
      <c r="S6475" s="1"/>
    </row>
    <row r="6476" spans="19:19" x14ac:dyDescent="0.25">
      <c r="S6476" s="1"/>
    </row>
    <row r="6477" spans="19:19" x14ac:dyDescent="0.25">
      <c r="S6477" s="1"/>
    </row>
    <row r="6478" spans="19:19" x14ac:dyDescent="0.25">
      <c r="S6478" s="1"/>
    </row>
    <row r="6479" spans="19:19" x14ac:dyDescent="0.25">
      <c r="S6479" s="1"/>
    </row>
    <row r="6480" spans="19:19" x14ac:dyDescent="0.25">
      <c r="S6480" s="1"/>
    </row>
    <row r="6481" spans="19:19" x14ac:dyDescent="0.25">
      <c r="S6481" s="1"/>
    </row>
    <row r="6482" spans="19:19" x14ac:dyDescent="0.25">
      <c r="S6482" s="1"/>
    </row>
    <row r="6483" spans="19:19" x14ac:dyDescent="0.25">
      <c r="S6483" s="1"/>
    </row>
    <row r="6484" spans="19:19" x14ac:dyDescent="0.25">
      <c r="S6484" s="1"/>
    </row>
    <row r="6485" spans="19:19" x14ac:dyDescent="0.25">
      <c r="S6485" s="1"/>
    </row>
    <row r="6486" spans="19:19" x14ac:dyDescent="0.25">
      <c r="S6486" s="1"/>
    </row>
    <row r="6487" spans="19:19" x14ac:dyDescent="0.25">
      <c r="S6487" s="1"/>
    </row>
    <row r="6488" spans="19:19" x14ac:dyDescent="0.25">
      <c r="S6488" s="1"/>
    </row>
    <row r="6489" spans="19:19" x14ac:dyDescent="0.25">
      <c r="S6489" s="1"/>
    </row>
    <row r="6490" spans="19:19" x14ac:dyDescent="0.25">
      <c r="S6490" s="1"/>
    </row>
    <row r="6491" spans="19:19" x14ac:dyDescent="0.25">
      <c r="S6491" s="1"/>
    </row>
    <row r="6492" spans="19:19" x14ac:dyDescent="0.25">
      <c r="S6492" s="1"/>
    </row>
    <row r="6493" spans="19:19" x14ac:dyDescent="0.25">
      <c r="S6493" s="1"/>
    </row>
    <row r="6494" spans="19:19" x14ac:dyDescent="0.25">
      <c r="S6494" s="1"/>
    </row>
    <row r="6495" spans="19:19" x14ac:dyDescent="0.25">
      <c r="S6495" s="1"/>
    </row>
    <row r="6496" spans="19:19" x14ac:dyDescent="0.25">
      <c r="S6496" s="1"/>
    </row>
    <row r="6497" spans="19:19" x14ac:dyDescent="0.25">
      <c r="S6497" s="1"/>
    </row>
    <row r="6498" spans="19:19" x14ac:dyDescent="0.25">
      <c r="S6498" s="1"/>
    </row>
    <row r="6499" spans="19:19" x14ac:dyDescent="0.25">
      <c r="S6499" s="1"/>
    </row>
    <row r="6500" spans="19:19" x14ac:dyDescent="0.25">
      <c r="S6500" s="1"/>
    </row>
    <row r="6501" spans="19:19" x14ac:dyDescent="0.25">
      <c r="S6501" s="1"/>
    </row>
    <row r="6502" spans="19:19" x14ac:dyDescent="0.25">
      <c r="S6502" s="1"/>
    </row>
    <row r="6503" spans="19:19" x14ac:dyDescent="0.25">
      <c r="S6503" s="1"/>
    </row>
    <row r="6504" spans="19:19" x14ac:dyDescent="0.25">
      <c r="S6504" s="1"/>
    </row>
    <row r="6505" spans="19:19" x14ac:dyDescent="0.25">
      <c r="S6505" s="1"/>
    </row>
    <row r="6506" spans="19:19" x14ac:dyDescent="0.25">
      <c r="S6506" s="1"/>
    </row>
    <row r="6507" spans="19:19" x14ac:dyDescent="0.25">
      <c r="S6507" s="1"/>
    </row>
    <row r="6508" spans="19:19" x14ac:dyDescent="0.25">
      <c r="S6508" s="1"/>
    </row>
    <row r="6509" spans="19:19" x14ac:dyDescent="0.25">
      <c r="S6509" s="1"/>
    </row>
    <row r="6510" spans="19:19" x14ac:dyDescent="0.25">
      <c r="S6510" s="1"/>
    </row>
    <row r="6511" spans="19:19" x14ac:dyDescent="0.25">
      <c r="S6511" s="1"/>
    </row>
    <row r="6512" spans="19:19" x14ac:dyDescent="0.25">
      <c r="S6512" s="1"/>
    </row>
    <row r="6513" spans="19:19" x14ac:dyDescent="0.25">
      <c r="S6513" s="1"/>
    </row>
    <row r="6514" spans="19:19" x14ac:dyDescent="0.25">
      <c r="S6514" s="1"/>
    </row>
    <row r="6515" spans="19:19" x14ac:dyDescent="0.25">
      <c r="S6515" s="1"/>
    </row>
    <row r="6516" spans="19:19" x14ac:dyDescent="0.25">
      <c r="S6516" s="1"/>
    </row>
    <row r="6517" spans="19:19" x14ac:dyDescent="0.25">
      <c r="S6517" s="1"/>
    </row>
    <row r="6518" spans="19:19" x14ac:dyDescent="0.25">
      <c r="S6518" s="1"/>
    </row>
    <row r="6519" spans="19:19" x14ac:dyDescent="0.25">
      <c r="S6519" s="1"/>
    </row>
    <row r="6520" spans="19:19" x14ac:dyDescent="0.25">
      <c r="S6520" s="1"/>
    </row>
    <row r="6521" spans="19:19" x14ac:dyDescent="0.25">
      <c r="S6521" s="1"/>
    </row>
    <row r="6522" spans="19:19" x14ac:dyDescent="0.25">
      <c r="S6522" s="1"/>
    </row>
    <row r="6523" spans="19:19" x14ac:dyDescent="0.25">
      <c r="S6523" s="1"/>
    </row>
    <row r="6524" spans="19:19" x14ac:dyDescent="0.25">
      <c r="S6524" s="1"/>
    </row>
    <row r="6525" spans="19:19" x14ac:dyDescent="0.25">
      <c r="S6525" s="1"/>
    </row>
    <row r="6526" spans="19:19" x14ac:dyDescent="0.25">
      <c r="S6526" s="1"/>
    </row>
    <row r="6527" spans="19:19" x14ac:dyDescent="0.25">
      <c r="S6527" s="1"/>
    </row>
    <row r="6528" spans="19:19" x14ac:dyDescent="0.25">
      <c r="S6528" s="1"/>
    </row>
    <row r="6529" spans="19:19" x14ac:dyDescent="0.25">
      <c r="S6529" s="1"/>
    </row>
    <row r="6530" spans="19:19" x14ac:dyDescent="0.25">
      <c r="S6530" s="1"/>
    </row>
    <row r="6531" spans="19:19" x14ac:dyDescent="0.25">
      <c r="S6531" s="1"/>
    </row>
    <row r="6532" spans="19:19" x14ac:dyDescent="0.25">
      <c r="S6532" s="1"/>
    </row>
    <row r="6533" spans="19:19" x14ac:dyDescent="0.25">
      <c r="S6533" s="1"/>
    </row>
    <row r="6534" spans="19:19" x14ac:dyDescent="0.25">
      <c r="S6534" s="1"/>
    </row>
    <row r="6535" spans="19:19" x14ac:dyDescent="0.25">
      <c r="S6535" s="1"/>
    </row>
    <row r="6536" spans="19:19" x14ac:dyDescent="0.25">
      <c r="S6536" s="1"/>
    </row>
    <row r="6537" spans="19:19" x14ac:dyDescent="0.25">
      <c r="S6537" s="1"/>
    </row>
    <row r="6538" spans="19:19" x14ac:dyDescent="0.25">
      <c r="S6538" s="1"/>
    </row>
    <row r="6539" spans="19:19" x14ac:dyDescent="0.25">
      <c r="S6539" s="1"/>
    </row>
    <row r="6540" spans="19:19" x14ac:dyDescent="0.25">
      <c r="S6540" s="1"/>
    </row>
    <row r="6541" spans="19:19" x14ac:dyDescent="0.25">
      <c r="S6541" s="1"/>
    </row>
    <row r="6542" spans="19:19" x14ac:dyDescent="0.25">
      <c r="S6542" s="1"/>
    </row>
    <row r="6543" spans="19:19" x14ac:dyDescent="0.25">
      <c r="S6543" s="1"/>
    </row>
    <row r="6544" spans="19:19" x14ac:dyDescent="0.25">
      <c r="S6544" s="1"/>
    </row>
    <row r="6545" spans="19:19" x14ac:dyDescent="0.25">
      <c r="S6545" s="1"/>
    </row>
    <row r="6546" spans="19:19" x14ac:dyDescent="0.25">
      <c r="S6546" s="1"/>
    </row>
    <row r="6547" spans="19:19" x14ac:dyDescent="0.25">
      <c r="S6547" s="1"/>
    </row>
    <row r="6548" spans="19:19" x14ac:dyDescent="0.25">
      <c r="S6548" s="1"/>
    </row>
    <row r="6549" spans="19:19" x14ac:dyDescent="0.25">
      <c r="S6549" s="1"/>
    </row>
    <row r="6550" spans="19:19" x14ac:dyDescent="0.25">
      <c r="S6550" s="1"/>
    </row>
    <row r="6551" spans="19:19" x14ac:dyDescent="0.25">
      <c r="S6551" s="1"/>
    </row>
    <row r="6552" spans="19:19" x14ac:dyDescent="0.25">
      <c r="S6552" s="1"/>
    </row>
    <row r="6553" spans="19:19" x14ac:dyDescent="0.25">
      <c r="S6553" s="1"/>
    </row>
    <row r="6554" spans="19:19" x14ac:dyDescent="0.25">
      <c r="S6554" s="1"/>
    </row>
    <row r="6555" spans="19:19" x14ac:dyDescent="0.25">
      <c r="S6555" s="1"/>
    </row>
    <row r="6556" spans="19:19" x14ac:dyDescent="0.25">
      <c r="S6556" s="1"/>
    </row>
    <row r="6557" spans="19:19" x14ac:dyDescent="0.25">
      <c r="S6557" s="1"/>
    </row>
    <row r="6558" spans="19:19" x14ac:dyDescent="0.25">
      <c r="S6558" s="1"/>
    </row>
    <row r="6559" spans="19:19" x14ac:dyDescent="0.25">
      <c r="S6559" s="1"/>
    </row>
    <row r="6560" spans="19:19" x14ac:dyDescent="0.25">
      <c r="S6560" s="1"/>
    </row>
    <row r="6561" spans="19:19" x14ac:dyDescent="0.25">
      <c r="S6561" s="1"/>
    </row>
    <row r="6562" spans="19:19" x14ac:dyDescent="0.25">
      <c r="S6562" s="1"/>
    </row>
    <row r="6563" spans="19:19" x14ac:dyDescent="0.25">
      <c r="S6563" s="1"/>
    </row>
    <row r="6564" spans="19:19" x14ac:dyDescent="0.25">
      <c r="S6564" s="1"/>
    </row>
    <row r="6565" spans="19:19" x14ac:dyDescent="0.25">
      <c r="S6565" s="1"/>
    </row>
    <row r="6566" spans="19:19" x14ac:dyDescent="0.25">
      <c r="S6566" s="1"/>
    </row>
    <row r="6567" spans="19:19" x14ac:dyDescent="0.25">
      <c r="S6567" s="1"/>
    </row>
    <row r="6568" spans="19:19" x14ac:dyDescent="0.25">
      <c r="S6568" s="1"/>
    </row>
    <row r="6569" spans="19:19" x14ac:dyDescent="0.25">
      <c r="S6569" s="1"/>
    </row>
    <row r="6570" spans="19:19" x14ac:dyDescent="0.25">
      <c r="S6570" s="1"/>
    </row>
    <row r="6571" spans="19:19" x14ac:dyDescent="0.25">
      <c r="S6571" s="1"/>
    </row>
    <row r="6572" spans="19:19" x14ac:dyDescent="0.25">
      <c r="S6572" s="1"/>
    </row>
    <row r="6573" spans="19:19" x14ac:dyDescent="0.25">
      <c r="S6573" s="1"/>
    </row>
    <row r="6574" spans="19:19" x14ac:dyDescent="0.25">
      <c r="S6574" s="1"/>
    </row>
    <row r="6575" spans="19:19" x14ac:dyDescent="0.25">
      <c r="S6575" s="1"/>
    </row>
    <row r="6576" spans="19:19" x14ac:dyDescent="0.25">
      <c r="S6576" s="1"/>
    </row>
    <row r="6577" spans="19:19" x14ac:dyDescent="0.25">
      <c r="S6577" s="1"/>
    </row>
    <row r="6578" spans="19:19" x14ac:dyDescent="0.25">
      <c r="S6578" s="1"/>
    </row>
    <row r="6579" spans="19:19" x14ac:dyDescent="0.25">
      <c r="S6579" s="1"/>
    </row>
    <row r="6580" spans="19:19" x14ac:dyDescent="0.25">
      <c r="S6580" s="1"/>
    </row>
    <row r="6581" spans="19:19" x14ac:dyDescent="0.25">
      <c r="S6581" s="1"/>
    </row>
    <row r="6582" spans="19:19" x14ac:dyDescent="0.25">
      <c r="S6582" s="1"/>
    </row>
    <row r="6583" spans="19:19" x14ac:dyDescent="0.25">
      <c r="S6583" s="1"/>
    </row>
    <row r="6584" spans="19:19" x14ac:dyDescent="0.25">
      <c r="S6584" s="1"/>
    </row>
    <row r="6585" spans="19:19" x14ac:dyDescent="0.25">
      <c r="S6585" s="1"/>
    </row>
    <row r="6586" spans="19:19" x14ac:dyDescent="0.25">
      <c r="S6586" s="1"/>
    </row>
    <row r="6587" spans="19:19" x14ac:dyDescent="0.25">
      <c r="S6587" s="1"/>
    </row>
    <row r="6588" spans="19:19" x14ac:dyDescent="0.25">
      <c r="S6588" s="1"/>
    </row>
    <row r="6589" spans="19:19" x14ac:dyDescent="0.25">
      <c r="S6589" s="1"/>
    </row>
    <row r="6590" spans="19:19" x14ac:dyDescent="0.25">
      <c r="S6590" s="1"/>
    </row>
    <row r="6591" spans="19:19" x14ac:dyDescent="0.25">
      <c r="S6591" s="1"/>
    </row>
    <row r="6592" spans="19:19" x14ac:dyDescent="0.25">
      <c r="S6592" s="1"/>
    </row>
    <row r="6593" spans="19:19" x14ac:dyDescent="0.25">
      <c r="S6593" s="1"/>
    </row>
    <row r="6594" spans="19:19" x14ac:dyDescent="0.25">
      <c r="S6594" s="1"/>
    </row>
    <row r="6595" spans="19:19" x14ac:dyDescent="0.25">
      <c r="S6595" s="1"/>
    </row>
    <row r="6596" spans="19:19" x14ac:dyDescent="0.25">
      <c r="S6596" s="1"/>
    </row>
    <row r="6597" spans="19:19" x14ac:dyDescent="0.25">
      <c r="S6597" s="1"/>
    </row>
    <row r="6598" spans="19:19" x14ac:dyDescent="0.25">
      <c r="S6598" s="1"/>
    </row>
    <row r="6599" spans="19:19" x14ac:dyDescent="0.25">
      <c r="S6599" s="1"/>
    </row>
    <row r="6600" spans="19:19" x14ac:dyDescent="0.25">
      <c r="S6600" s="1"/>
    </row>
    <row r="6601" spans="19:19" x14ac:dyDescent="0.25">
      <c r="S6601" s="1"/>
    </row>
    <row r="6602" spans="19:19" x14ac:dyDescent="0.25">
      <c r="S6602" s="1"/>
    </row>
    <row r="6603" spans="19:19" x14ac:dyDescent="0.25">
      <c r="S6603" s="1"/>
    </row>
    <row r="6604" spans="19:19" x14ac:dyDescent="0.25">
      <c r="S6604" s="1"/>
    </row>
    <row r="6605" spans="19:19" x14ac:dyDescent="0.25">
      <c r="S6605" s="1"/>
    </row>
    <row r="6606" spans="19:19" x14ac:dyDescent="0.25">
      <c r="S6606" s="1"/>
    </row>
    <row r="6607" spans="19:19" x14ac:dyDescent="0.25">
      <c r="S6607" s="1"/>
    </row>
    <row r="6608" spans="19:19" x14ac:dyDescent="0.25">
      <c r="S6608" s="1"/>
    </row>
    <row r="6609" spans="19:19" x14ac:dyDescent="0.25">
      <c r="S6609" s="1"/>
    </row>
    <row r="6610" spans="19:19" x14ac:dyDescent="0.25">
      <c r="S6610" s="1"/>
    </row>
    <row r="6611" spans="19:19" x14ac:dyDescent="0.25">
      <c r="S6611" s="1"/>
    </row>
    <row r="6612" spans="19:19" x14ac:dyDescent="0.25">
      <c r="S6612" s="1"/>
    </row>
    <row r="6613" spans="19:19" x14ac:dyDescent="0.25">
      <c r="S6613" s="1"/>
    </row>
    <row r="6614" spans="19:19" x14ac:dyDescent="0.25">
      <c r="S6614" s="1"/>
    </row>
    <row r="6615" spans="19:19" x14ac:dyDescent="0.25">
      <c r="S6615" s="1"/>
    </row>
    <row r="6616" spans="19:19" x14ac:dyDescent="0.25">
      <c r="S6616" s="1"/>
    </row>
    <row r="6617" spans="19:19" x14ac:dyDescent="0.25">
      <c r="S6617" s="1"/>
    </row>
    <row r="6618" spans="19:19" x14ac:dyDescent="0.25">
      <c r="S6618" s="1"/>
    </row>
    <row r="6619" spans="19:19" x14ac:dyDescent="0.25">
      <c r="S6619" s="1"/>
    </row>
    <row r="6620" spans="19:19" x14ac:dyDescent="0.25">
      <c r="S6620" s="1"/>
    </row>
    <row r="6621" spans="19:19" x14ac:dyDescent="0.25">
      <c r="S6621" s="1"/>
    </row>
    <row r="6622" spans="19:19" x14ac:dyDescent="0.25">
      <c r="S6622" s="1"/>
    </row>
    <row r="6623" spans="19:19" x14ac:dyDescent="0.25">
      <c r="S6623" s="1"/>
    </row>
    <row r="6624" spans="19:19" x14ac:dyDescent="0.25">
      <c r="S6624" s="1"/>
    </row>
    <row r="6625" spans="19:19" x14ac:dyDescent="0.25">
      <c r="S6625" s="1"/>
    </row>
    <row r="6626" spans="19:19" x14ac:dyDescent="0.25">
      <c r="S6626" s="1"/>
    </row>
    <row r="6627" spans="19:19" x14ac:dyDescent="0.25">
      <c r="S6627" s="1"/>
    </row>
    <row r="6628" spans="19:19" x14ac:dyDescent="0.25">
      <c r="S6628" s="1"/>
    </row>
    <row r="6629" spans="19:19" x14ac:dyDescent="0.25">
      <c r="S6629" s="1"/>
    </row>
    <row r="6630" spans="19:19" x14ac:dyDescent="0.25">
      <c r="S6630" s="1"/>
    </row>
    <row r="6631" spans="19:19" x14ac:dyDescent="0.25">
      <c r="S6631" s="1"/>
    </row>
    <row r="6632" spans="19:19" x14ac:dyDescent="0.25">
      <c r="S6632" s="1"/>
    </row>
    <row r="6633" spans="19:19" x14ac:dyDescent="0.25">
      <c r="S6633" s="1"/>
    </row>
    <row r="6634" spans="19:19" x14ac:dyDescent="0.25">
      <c r="S6634" s="1"/>
    </row>
    <row r="6635" spans="19:19" x14ac:dyDescent="0.25">
      <c r="S6635" s="1"/>
    </row>
    <row r="6636" spans="19:19" x14ac:dyDescent="0.25">
      <c r="S6636" s="1"/>
    </row>
    <row r="6637" spans="19:19" x14ac:dyDescent="0.25">
      <c r="S6637" s="1"/>
    </row>
    <row r="6638" spans="19:19" x14ac:dyDescent="0.25">
      <c r="S6638" s="1"/>
    </row>
    <row r="6639" spans="19:19" x14ac:dyDescent="0.25">
      <c r="S6639" s="1"/>
    </row>
    <row r="6640" spans="19:19" x14ac:dyDescent="0.25">
      <c r="S6640" s="1"/>
    </row>
    <row r="6641" spans="19:19" x14ac:dyDescent="0.25">
      <c r="S6641" s="1"/>
    </row>
    <row r="6642" spans="19:19" x14ac:dyDescent="0.25">
      <c r="S6642" s="1"/>
    </row>
    <row r="6643" spans="19:19" x14ac:dyDescent="0.25">
      <c r="S6643" s="1"/>
    </row>
    <row r="6644" spans="19:19" x14ac:dyDescent="0.25">
      <c r="S6644" s="1"/>
    </row>
    <row r="6645" spans="19:19" x14ac:dyDescent="0.25">
      <c r="S6645" s="1"/>
    </row>
    <row r="6646" spans="19:19" x14ac:dyDescent="0.25">
      <c r="S6646" s="1"/>
    </row>
    <row r="6647" spans="19:19" x14ac:dyDescent="0.25">
      <c r="S6647" s="1"/>
    </row>
    <row r="6648" spans="19:19" x14ac:dyDescent="0.25">
      <c r="S6648" s="1"/>
    </row>
    <row r="6649" spans="19:19" x14ac:dyDescent="0.25">
      <c r="S6649" s="1"/>
    </row>
    <row r="6650" spans="19:19" x14ac:dyDescent="0.25">
      <c r="S6650" s="1"/>
    </row>
    <row r="6651" spans="19:19" x14ac:dyDescent="0.25">
      <c r="S6651" s="1"/>
    </row>
    <row r="6652" spans="19:19" x14ac:dyDescent="0.25">
      <c r="S6652" s="1"/>
    </row>
    <row r="6653" spans="19:19" x14ac:dyDescent="0.25">
      <c r="S6653" s="1"/>
    </row>
    <row r="6654" spans="19:19" x14ac:dyDescent="0.25">
      <c r="S6654" s="1"/>
    </row>
    <row r="6655" spans="19:19" x14ac:dyDescent="0.25">
      <c r="S6655" s="1"/>
    </row>
    <row r="6656" spans="19:19" x14ac:dyDescent="0.25">
      <c r="S6656" s="1"/>
    </row>
    <row r="6657" spans="19:19" x14ac:dyDescent="0.25">
      <c r="S6657" s="1"/>
    </row>
    <row r="6658" spans="19:19" x14ac:dyDescent="0.25">
      <c r="S6658" s="1"/>
    </row>
    <row r="6659" spans="19:19" x14ac:dyDescent="0.25">
      <c r="S6659" s="1"/>
    </row>
    <row r="6660" spans="19:19" x14ac:dyDescent="0.25">
      <c r="S6660" s="1"/>
    </row>
    <row r="6661" spans="19:19" x14ac:dyDescent="0.25">
      <c r="S6661" s="1"/>
    </row>
    <row r="6662" spans="19:19" x14ac:dyDescent="0.25">
      <c r="S6662" s="1"/>
    </row>
    <row r="6663" spans="19:19" x14ac:dyDescent="0.25">
      <c r="S6663" s="1"/>
    </row>
    <row r="6664" spans="19:19" x14ac:dyDescent="0.25">
      <c r="S6664" s="1"/>
    </row>
    <row r="6665" spans="19:19" x14ac:dyDescent="0.25">
      <c r="S6665" s="1"/>
    </row>
    <row r="6666" spans="19:19" x14ac:dyDescent="0.25">
      <c r="S6666" s="1"/>
    </row>
    <row r="6667" spans="19:19" x14ac:dyDescent="0.25">
      <c r="S6667" s="1"/>
    </row>
    <row r="6668" spans="19:19" x14ac:dyDescent="0.25">
      <c r="S6668" s="1"/>
    </row>
    <row r="6669" spans="19:19" x14ac:dyDescent="0.25">
      <c r="S6669" s="1"/>
    </row>
    <row r="6670" spans="19:19" x14ac:dyDescent="0.25">
      <c r="S6670" s="1"/>
    </row>
    <row r="6671" spans="19:19" x14ac:dyDescent="0.25">
      <c r="S6671" s="1"/>
    </row>
    <row r="6672" spans="19:19" x14ac:dyDescent="0.25">
      <c r="S6672" s="1"/>
    </row>
    <row r="6673" spans="19:19" x14ac:dyDescent="0.25">
      <c r="S6673" s="1"/>
    </row>
    <row r="6674" spans="19:19" x14ac:dyDescent="0.25">
      <c r="S6674" s="1"/>
    </row>
    <row r="6675" spans="19:19" x14ac:dyDescent="0.25">
      <c r="S6675" s="1"/>
    </row>
    <row r="6676" spans="19:19" x14ac:dyDescent="0.25">
      <c r="S6676" s="1"/>
    </row>
    <row r="6677" spans="19:19" x14ac:dyDescent="0.25">
      <c r="S6677" s="1"/>
    </row>
    <row r="6678" spans="19:19" x14ac:dyDescent="0.25">
      <c r="S6678" s="1"/>
    </row>
    <row r="6679" spans="19:19" x14ac:dyDescent="0.25">
      <c r="S6679" s="1"/>
    </row>
    <row r="6680" spans="19:19" x14ac:dyDescent="0.25">
      <c r="S6680" s="1"/>
    </row>
    <row r="6681" spans="19:19" x14ac:dyDescent="0.25">
      <c r="S6681" s="1"/>
    </row>
    <row r="6682" spans="19:19" x14ac:dyDescent="0.25">
      <c r="S6682" s="1"/>
    </row>
    <row r="6683" spans="19:19" x14ac:dyDescent="0.25">
      <c r="S6683" s="1"/>
    </row>
    <row r="6684" spans="19:19" x14ac:dyDescent="0.25">
      <c r="S6684" s="1"/>
    </row>
    <row r="6685" spans="19:19" x14ac:dyDescent="0.25">
      <c r="S6685" s="1"/>
    </row>
    <row r="6686" spans="19:19" x14ac:dyDescent="0.25">
      <c r="S6686" s="1"/>
    </row>
    <row r="6687" spans="19:19" x14ac:dyDescent="0.25">
      <c r="S6687" s="1"/>
    </row>
    <row r="6688" spans="19:19" x14ac:dyDescent="0.25">
      <c r="S6688" s="1"/>
    </row>
    <row r="6689" spans="19:19" x14ac:dyDescent="0.25">
      <c r="S6689" s="1"/>
    </row>
    <row r="6690" spans="19:19" x14ac:dyDescent="0.25">
      <c r="S6690" s="1"/>
    </row>
    <row r="6691" spans="19:19" x14ac:dyDescent="0.25">
      <c r="S6691" s="1"/>
    </row>
    <row r="6692" spans="19:19" x14ac:dyDescent="0.25">
      <c r="S6692" s="1"/>
    </row>
    <row r="6693" spans="19:19" x14ac:dyDescent="0.25">
      <c r="S6693" s="1"/>
    </row>
    <row r="6694" spans="19:19" x14ac:dyDescent="0.25">
      <c r="S6694" s="1"/>
    </row>
    <row r="6695" spans="19:19" x14ac:dyDescent="0.25">
      <c r="S6695" s="1"/>
    </row>
    <row r="6696" spans="19:19" x14ac:dyDescent="0.25">
      <c r="S6696" s="1"/>
    </row>
    <row r="6697" spans="19:19" x14ac:dyDescent="0.25">
      <c r="S6697" s="1"/>
    </row>
    <row r="6698" spans="19:19" x14ac:dyDescent="0.25">
      <c r="S6698" s="1"/>
    </row>
    <row r="6699" spans="19:19" x14ac:dyDescent="0.25">
      <c r="S6699" s="1"/>
    </row>
    <row r="6700" spans="19:19" x14ac:dyDescent="0.25">
      <c r="S6700" s="1"/>
    </row>
    <row r="6701" spans="19:19" x14ac:dyDescent="0.25">
      <c r="S6701" s="1"/>
    </row>
    <row r="6702" spans="19:19" x14ac:dyDescent="0.25">
      <c r="S6702" s="1"/>
    </row>
    <row r="6703" spans="19:19" x14ac:dyDescent="0.25">
      <c r="S6703" s="1"/>
    </row>
    <row r="6704" spans="19:19" x14ac:dyDescent="0.25">
      <c r="S6704" s="1"/>
    </row>
    <row r="6705" spans="19:19" x14ac:dyDescent="0.25">
      <c r="S6705" s="1"/>
    </row>
    <row r="6706" spans="19:19" x14ac:dyDescent="0.25">
      <c r="S6706" s="1"/>
    </row>
    <row r="6707" spans="19:19" x14ac:dyDescent="0.25">
      <c r="S6707" s="1"/>
    </row>
    <row r="6708" spans="19:19" x14ac:dyDescent="0.25">
      <c r="S6708" s="1"/>
    </row>
    <row r="6709" spans="19:19" x14ac:dyDescent="0.25">
      <c r="S6709" s="1"/>
    </row>
    <row r="6710" spans="19:19" x14ac:dyDescent="0.25">
      <c r="S6710" s="1"/>
    </row>
    <row r="6711" spans="19:19" x14ac:dyDescent="0.25">
      <c r="S6711" s="1"/>
    </row>
    <row r="6712" spans="19:19" x14ac:dyDescent="0.25">
      <c r="S6712" s="1"/>
    </row>
    <row r="6713" spans="19:19" x14ac:dyDescent="0.25">
      <c r="S6713" s="1"/>
    </row>
    <row r="6714" spans="19:19" x14ac:dyDescent="0.25">
      <c r="S6714" s="1"/>
    </row>
    <row r="6715" spans="19:19" x14ac:dyDescent="0.25">
      <c r="S6715" s="1"/>
    </row>
    <row r="6716" spans="19:19" x14ac:dyDescent="0.25">
      <c r="S6716" s="1"/>
    </row>
    <row r="6717" spans="19:19" x14ac:dyDescent="0.25">
      <c r="S6717" s="1"/>
    </row>
    <row r="6718" spans="19:19" x14ac:dyDescent="0.25">
      <c r="S6718" s="1"/>
    </row>
    <row r="6719" spans="19:19" x14ac:dyDescent="0.25">
      <c r="S6719" s="1"/>
    </row>
    <row r="6720" spans="19:19" x14ac:dyDescent="0.25">
      <c r="S6720" s="1"/>
    </row>
    <row r="6721" spans="19:19" x14ac:dyDescent="0.25">
      <c r="S6721" s="1"/>
    </row>
    <row r="6722" spans="19:19" x14ac:dyDescent="0.25">
      <c r="S6722" s="1"/>
    </row>
    <row r="6723" spans="19:19" x14ac:dyDescent="0.25">
      <c r="S6723" s="1"/>
    </row>
    <row r="6724" spans="19:19" x14ac:dyDescent="0.25">
      <c r="S6724" s="1"/>
    </row>
    <row r="6725" spans="19:19" x14ac:dyDescent="0.25">
      <c r="S6725" s="1"/>
    </row>
    <row r="6726" spans="19:19" x14ac:dyDescent="0.25">
      <c r="S6726" s="1"/>
    </row>
    <row r="6727" spans="19:19" x14ac:dyDescent="0.25">
      <c r="S6727" s="1"/>
    </row>
    <row r="6728" spans="19:19" x14ac:dyDescent="0.25">
      <c r="S6728" s="1"/>
    </row>
    <row r="6729" spans="19:19" x14ac:dyDescent="0.25">
      <c r="S6729" s="1"/>
    </row>
    <row r="6730" spans="19:19" x14ac:dyDescent="0.25">
      <c r="S6730" s="1"/>
    </row>
    <row r="6731" spans="19:19" x14ac:dyDescent="0.25">
      <c r="S6731" s="1"/>
    </row>
    <row r="6732" spans="19:19" x14ac:dyDescent="0.25">
      <c r="S6732" s="1"/>
    </row>
    <row r="6733" spans="19:19" x14ac:dyDescent="0.25">
      <c r="S6733" s="1"/>
    </row>
    <row r="6734" spans="19:19" x14ac:dyDescent="0.25">
      <c r="S6734" s="1"/>
    </row>
    <row r="6735" spans="19:19" x14ac:dyDescent="0.25">
      <c r="S6735" s="1"/>
    </row>
    <row r="6736" spans="19:19" x14ac:dyDescent="0.25">
      <c r="S6736" s="1"/>
    </row>
    <row r="6737" spans="19:19" x14ac:dyDescent="0.25">
      <c r="S6737" s="1"/>
    </row>
    <row r="6738" spans="19:19" x14ac:dyDescent="0.25">
      <c r="S6738" s="1"/>
    </row>
    <row r="6739" spans="19:19" x14ac:dyDescent="0.25">
      <c r="S6739" s="1"/>
    </row>
    <row r="6740" spans="19:19" x14ac:dyDescent="0.25">
      <c r="S6740" s="1"/>
    </row>
    <row r="6741" spans="19:19" x14ac:dyDescent="0.25">
      <c r="S6741" s="1"/>
    </row>
    <row r="6742" spans="19:19" x14ac:dyDescent="0.25">
      <c r="S6742" s="1"/>
    </row>
    <row r="6743" spans="19:19" x14ac:dyDescent="0.25">
      <c r="S6743" s="1"/>
    </row>
    <row r="6744" spans="19:19" x14ac:dyDescent="0.25">
      <c r="S6744" s="1"/>
    </row>
    <row r="6745" spans="19:19" x14ac:dyDescent="0.25">
      <c r="S6745" s="1"/>
    </row>
    <row r="6746" spans="19:19" x14ac:dyDescent="0.25">
      <c r="S6746" s="1"/>
    </row>
    <row r="6747" spans="19:19" x14ac:dyDescent="0.25">
      <c r="S6747" s="1"/>
    </row>
    <row r="6748" spans="19:19" x14ac:dyDescent="0.25">
      <c r="S6748" s="1"/>
    </row>
    <row r="6749" spans="19:19" x14ac:dyDescent="0.25">
      <c r="S6749" s="1"/>
    </row>
    <row r="6750" spans="19:19" x14ac:dyDescent="0.25">
      <c r="S6750" s="1"/>
    </row>
    <row r="6751" spans="19:19" x14ac:dyDescent="0.25">
      <c r="S6751" s="1"/>
    </row>
    <row r="6752" spans="19:19" x14ac:dyDescent="0.25">
      <c r="S6752" s="1"/>
    </row>
    <row r="6753" spans="19:19" x14ac:dyDescent="0.25">
      <c r="S6753" s="1"/>
    </row>
    <row r="6754" spans="19:19" x14ac:dyDescent="0.25">
      <c r="S6754" s="1"/>
    </row>
    <row r="6755" spans="19:19" x14ac:dyDescent="0.25">
      <c r="S6755" s="1"/>
    </row>
    <row r="6756" spans="19:19" x14ac:dyDescent="0.25">
      <c r="S6756" s="1"/>
    </row>
    <row r="6757" spans="19:19" x14ac:dyDescent="0.25">
      <c r="S6757" s="1"/>
    </row>
    <row r="6758" spans="19:19" x14ac:dyDescent="0.25">
      <c r="S6758" s="1"/>
    </row>
    <row r="6759" spans="19:19" x14ac:dyDescent="0.25">
      <c r="S6759" s="1"/>
    </row>
    <row r="6760" spans="19:19" x14ac:dyDescent="0.25">
      <c r="S6760" s="1"/>
    </row>
    <row r="6761" spans="19:19" x14ac:dyDescent="0.25">
      <c r="S6761" s="1"/>
    </row>
    <row r="6762" spans="19:19" x14ac:dyDescent="0.25">
      <c r="S6762" s="1"/>
    </row>
    <row r="6763" spans="19:19" x14ac:dyDescent="0.25">
      <c r="S6763" s="1"/>
    </row>
    <row r="6764" spans="19:19" x14ac:dyDescent="0.25">
      <c r="S6764" s="1"/>
    </row>
    <row r="6765" spans="19:19" x14ac:dyDescent="0.25">
      <c r="S6765" s="1"/>
    </row>
    <row r="6766" spans="19:19" x14ac:dyDescent="0.25">
      <c r="S6766" s="1"/>
    </row>
    <row r="6767" spans="19:19" x14ac:dyDescent="0.25">
      <c r="S6767" s="1"/>
    </row>
    <row r="6768" spans="19:19" x14ac:dyDescent="0.25">
      <c r="S6768" s="1"/>
    </row>
    <row r="6769" spans="19:19" x14ac:dyDescent="0.25">
      <c r="S6769" s="1"/>
    </row>
    <row r="6770" spans="19:19" x14ac:dyDescent="0.25">
      <c r="S6770" s="1"/>
    </row>
    <row r="6771" spans="19:19" x14ac:dyDescent="0.25">
      <c r="S6771" s="1"/>
    </row>
    <row r="6772" spans="19:19" x14ac:dyDescent="0.25">
      <c r="S6772" s="1"/>
    </row>
    <row r="6773" spans="19:19" x14ac:dyDescent="0.25">
      <c r="S6773" s="1"/>
    </row>
    <row r="6774" spans="19:19" x14ac:dyDescent="0.25">
      <c r="S6774" s="1"/>
    </row>
    <row r="6775" spans="19:19" x14ac:dyDescent="0.25">
      <c r="S6775" s="1"/>
    </row>
    <row r="6776" spans="19:19" x14ac:dyDescent="0.25">
      <c r="S6776" s="1"/>
    </row>
    <row r="6777" spans="19:19" x14ac:dyDescent="0.25">
      <c r="S6777" s="1"/>
    </row>
    <row r="6778" spans="19:19" x14ac:dyDescent="0.25">
      <c r="S6778" s="1"/>
    </row>
    <row r="6779" spans="19:19" x14ac:dyDescent="0.25">
      <c r="S6779" s="1"/>
    </row>
    <row r="6780" spans="19:19" x14ac:dyDescent="0.25">
      <c r="S6780" s="1"/>
    </row>
    <row r="6781" spans="19:19" x14ac:dyDescent="0.25">
      <c r="S6781" s="1"/>
    </row>
    <row r="6782" spans="19:19" x14ac:dyDescent="0.25">
      <c r="S6782" s="1"/>
    </row>
    <row r="6783" spans="19:19" x14ac:dyDescent="0.25">
      <c r="S6783" s="1"/>
    </row>
    <row r="6784" spans="19:19" x14ac:dyDescent="0.25">
      <c r="S6784" s="1"/>
    </row>
    <row r="6785" spans="19:19" x14ac:dyDescent="0.25">
      <c r="S6785" s="1"/>
    </row>
    <row r="6786" spans="19:19" x14ac:dyDescent="0.25">
      <c r="S6786" s="1"/>
    </row>
    <row r="6787" spans="19:19" x14ac:dyDescent="0.25">
      <c r="S6787" s="1"/>
    </row>
    <row r="6788" spans="19:19" x14ac:dyDescent="0.25">
      <c r="S6788" s="1"/>
    </row>
    <row r="6789" spans="19:19" x14ac:dyDescent="0.25">
      <c r="S6789" s="1"/>
    </row>
    <row r="6790" spans="19:19" x14ac:dyDescent="0.25">
      <c r="S6790" s="1"/>
    </row>
    <row r="6791" spans="19:19" x14ac:dyDescent="0.25">
      <c r="S6791" s="1"/>
    </row>
    <row r="6792" spans="19:19" x14ac:dyDescent="0.25">
      <c r="S6792" s="1"/>
    </row>
    <row r="6793" spans="19:19" x14ac:dyDescent="0.25">
      <c r="S6793" s="1"/>
    </row>
    <row r="6794" spans="19:19" x14ac:dyDescent="0.25">
      <c r="S6794" s="1"/>
    </row>
    <row r="6795" spans="19:19" x14ac:dyDescent="0.25">
      <c r="S6795" s="1"/>
    </row>
    <row r="6796" spans="19:19" x14ac:dyDescent="0.25">
      <c r="S6796" s="1"/>
    </row>
    <row r="6797" spans="19:19" x14ac:dyDescent="0.25">
      <c r="S6797" s="1"/>
    </row>
    <row r="6798" spans="19:19" x14ac:dyDescent="0.25">
      <c r="S6798" s="1"/>
    </row>
    <row r="6799" spans="19:19" x14ac:dyDescent="0.25">
      <c r="S6799" s="1"/>
    </row>
    <row r="6800" spans="19:19" x14ac:dyDescent="0.25">
      <c r="S6800" s="1"/>
    </row>
    <row r="6801" spans="19:19" x14ac:dyDescent="0.25">
      <c r="S6801" s="1"/>
    </row>
    <row r="6802" spans="19:19" x14ac:dyDescent="0.25">
      <c r="S6802" s="1"/>
    </row>
    <row r="6803" spans="19:19" x14ac:dyDescent="0.25">
      <c r="S6803" s="1"/>
    </row>
    <row r="6804" spans="19:19" x14ac:dyDescent="0.25">
      <c r="S6804" s="1"/>
    </row>
    <row r="6805" spans="19:19" x14ac:dyDescent="0.25">
      <c r="S6805" s="1"/>
    </row>
    <row r="6806" spans="19:19" x14ac:dyDescent="0.25">
      <c r="S6806" s="1"/>
    </row>
    <row r="6807" spans="19:19" x14ac:dyDescent="0.25">
      <c r="S6807" s="1"/>
    </row>
    <row r="6808" spans="19:19" x14ac:dyDescent="0.25">
      <c r="S6808" s="1"/>
    </row>
    <row r="6809" spans="19:19" x14ac:dyDescent="0.25">
      <c r="S6809" s="1"/>
    </row>
    <row r="6810" spans="19:19" x14ac:dyDescent="0.25">
      <c r="S6810" s="1"/>
    </row>
    <row r="6811" spans="19:19" x14ac:dyDescent="0.25">
      <c r="S6811" s="1"/>
    </row>
    <row r="6812" spans="19:19" x14ac:dyDescent="0.25">
      <c r="S6812" s="1"/>
    </row>
    <row r="6813" spans="19:19" x14ac:dyDescent="0.25">
      <c r="S6813" s="1"/>
    </row>
    <row r="6814" spans="19:19" x14ac:dyDescent="0.25">
      <c r="S6814" s="1"/>
    </row>
    <row r="6815" spans="19:19" x14ac:dyDescent="0.25">
      <c r="S6815" s="1"/>
    </row>
    <row r="6816" spans="19:19" x14ac:dyDescent="0.25">
      <c r="S6816" s="1"/>
    </row>
    <row r="6817" spans="19:19" x14ac:dyDescent="0.25">
      <c r="S6817" s="1"/>
    </row>
    <row r="6818" spans="19:19" x14ac:dyDescent="0.25">
      <c r="S6818" s="1"/>
    </row>
    <row r="6819" spans="19:19" x14ac:dyDescent="0.25">
      <c r="S6819" s="1"/>
    </row>
    <row r="6820" spans="19:19" x14ac:dyDescent="0.25">
      <c r="S6820" s="1"/>
    </row>
    <row r="6821" spans="19:19" x14ac:dyDescent="0.25">
      <c r="S6821" s="1"/>
    </row>
    <row r="6822" spans="19:19" x14ac:dyDescent="0.25">
      <c r="S6822" s="1"/>
    </row>
    <row r="6823" spans="19:19" x14ac:dyDescent="0.25">
      <c r="S6823" s="1"/>
    </row>
    <row r="6824" spans="19:19" x14ac:dyDescent="0.25">
      <c r="S6824" s="1"/>
    </row>
    <row r="6825" spans="19:19" x14ac:dyDescent="0.25">
      <c r="S6825" s="1"/>
    </row>
    <row r="6826" spans="19:19" x14ac:dyDescent="0.25">
      <c r="S6826" s="1"/>
    </row>
    <row r="6827" spans="19:19" x14ac:dyDescent="0.25">
      <c r="S6827" s="1"/>
    </row>
    <row r="6828" spans="19:19" x14ac:dyDescent="0.25">
      <c r="S6828" s="1"/>
    </row>
    <row r="6829" spans="19:19" x14ac:dyDescent="0.25">
      <c r="S6829" s="1"/>
    </row>
    <row r="6830" spans="19:19" x14ac:dyDescent="0.25">
      <c r="S6830" s="1"/>
    </row>
    <row r="6831" spans="19:19" x14ac:dyDescent="0.25">
      <c r="S6831" s="1"/>
    </row>
    <row r="6832" spans="19:19" x14ac:dyDescent="0.25">
      <c r="S6832" s="1"/>
    </row>
    <row r="6833" spans="19:19" x14ac:dyDescent="0.25">
      <c r="S6833" s="1"/>
    </row>
    <row r="6834" spans="19:19" x14ac:dyDescent="0.25">
      <c r="S6834" s="1"/>
    </row>
    <row r="6835" spans="19:19" x14ac:dyDescent="0.25">
      <c r="S6835" s="1"/>
    </row>
    <row r="6836" spans="19:19" x14ac:dyDescent="0.25">
      <c r="S6836" s="1"/>
    </row>
    <row r="6837" spans="19:19" x14ac:dyDescent="0.25">
      <c r="S6837" s="1"/>
    </row>
    <row r="6838" spans="19:19" x14ac:dyDescent="0.25">
      <c r="S6838" s="1"/>
    </row>
    <row r="6839" spans="19:19" x14ac:dyDescent="0.25">
      <c r="S6839" s="1"/>
    </row>
    <row r="6840" spans="19:19" x14ac:dyDescent="0.25">
      <c r="S6840" s="1"/>
    </row>
    <row r="6841" spans="19:19" x14ac:dyDescent="0.25">
      <c r="S6841" s="1"/>
    </row>
    <row r="6842" spans="19:19" x14ac:dyDescent="0.25">
      <c r="S6842" s="1"/>
    </row>
    <row r="6843" spans="19:19" x14ac:dyDescent="0.25">
      <c r="S6843" s="1"/>
    </row>
    <row r="6844" spans="19:19" x14ac:dyDescent="0.25">
      <c r="S6844" s="1"/>
    </row>
    <row r="6845" spans="19:19" x14ac:dyDescent="0.25">
      <c r="S6845" s="1"/>
    </row>
    <row r="6846" spans="19:19" x14ac:dyDescent="0.25">
      <c r="S6846" s="1"/>
    </row>
    <row r="6847" spans="19:19" x14ac:dyDescent="0.25">
      <c r="S6847" s="1"/>
    </row>
    <row r="6848" spans="19:19" x14ac:dyDescent="0.25">
      <c r="S6848" s="1"/>
    </row>
    <row r="6849" spans="19:19" x14ac:dyDescent="0.25">
      <c r="S6849" s="1"/>
    </row>
    <row r="6850" spans="19:19" x14ac:dyDescent="0.25">
      <c r="S6850" s="1"/>
    </row>
    <row r="6851" spans="19:19" x14ac:dyDescent="0.25">
      <c r="S6851" s="1"/>
    </row>
    <row r="6852" spans="19:19" x14ac:dyDescent="0.25">
      <c r="S6852" s="1"/>
    </row>
    <row r="6853" spans="19:19" x14ac:dyDescent="0.25">
      <c r="S6853" s="1"/>
    </row>
    <row r="6854" spans="19:19" x14ac:dyDescent="0.25">
      <c r="S6854" s="1"/>
    </row>
    <row r="6855" spans="19:19" x14ac:dyDescent="0.25">
      <c r="S6855" s="1"/>
    </row>
    <row r="6856" spans="19:19" x14ac:dyDescent="0.25">
      <c r="S6856" s="1"/>
    </row>
    <row r="6857" spans="19:19" x14ac:dyDescent="0.25">
      <c r="S6857" s="1"/>
    </row>
    <row r="6858" spans="19:19" x14ac:dyDescent="0.25">
      <c r="S6858" s="1"/>
    </row>
    <row r="6859" spans="19:19" x14ac:dyDescent="0.25">
      <c r="S6859" s="1"/>
    </row>
    <row r="6860" spans="19:19" x14ac:dyDescent="0.25">
      <c r="S6860" s="1"/>
    </row>
    <row r="6861" spans="19:19" x14ac:dyDescent="0.25">
      <c r="S6861" s="1"/>
    </row>
    <row r="6862" spans="19:19" x14ac:dyDescent="0.25">
      <c r="S6862" s="1"/>
    </row>
    <row r="6863" spans="19:19" x14ac:dyDescent="0.25">
      <c r="S6863" s="1"/>
    </row>
    <row r="6864" spans="19:19" x14ac:dyDescent="0.25">
      <c r="S6864" s="1"/>
    </row>
    <row r="6865" spans="19:19" x14ac:dyDescent="0.25">
      <c r="S6865" s="1"/>
    </row>
    <row r="6866" spans="19:19" x14ac:dyDescent="0.25">
      <c r="S6866" s="1"/>
    </row>
    <row r="6867" spans="19:19" x14ac:dyDescent="0.25">
      <c r="S6867" s="1"/>
    </row>
    <row r="6868" spans="19:19" x14ac:dyDescent="0.25">
      <c r="S6868" s="1"/>
    </row>
    <row r="6869" spans="19:19" x14ac:dyDescent="0.25">
      <c r="S6869" s="1"/>
    </row>
    <row r="6870" spans="19:19" x14ac:dyDescent="0.25">
      <c r="S6870" s="1"/>
    </row>
    <row r="6871" spans="19:19" x14ac:dyDescent="0.25">
      <c r="S6871" s="1"/>
    </row>
    <row r="6872" spans="19:19" x14ac:dyDescent="0.25">
      <c r="S6872" s="1"/>
    </row>
    <row r="6873" spans="19:19" x14ac:dyDescent="0.25">
      <c r="S6873" s="1"/>
    </row>
    <row r="6874" spans="19:19" x14ac:dyDescent="0.25">
      <c r="S6874" s="1"/>
    </row>
    <row r="6875" spans="19:19" x14ac:dyDescent="0.25">
      <c r="S6875" s="1"/>
    </row>
    <row r="6876" spans="19:19" x14ac:dyDescent="0.25">
      <c r="S6876" s="1"/>
    </row>
    <row r="6877" spans="19:19" x14ac:dyDescent="0.25">
      <c r="S6877" s="1"/>
    </row>
    <row r="6878" spans="19:19" x14ac:dyDescent="0.25">
      <c r="S6878" s="1"/>
    </row>
    <row r="6879" spans="19:19" x14ac:dyDescent="0.25">
      <c r="S6879" s="1"/>
    </row>
    <row r="6880" spans="19:19" x14ac:dyDescent="0.25">
      <c r="S6880" s="1"/>
    </row>
    <row r="6881" spans="19:19" x14ac:dyDescent="0.25">
      <c r="S6881" s="1"/>
    </row>
    <row r="6882" spans="19:19" x14ac:dyDescent="0.25">
      <c r="S6882" s="1"/>
    </row>
    <row r="6883" spans="19:19" x14ac:dyDescent="0.25">
      <c r="S6883" s="1"/>
    </row>
    <row r="6884" spans="19:19" x14ac:dyDescent="0.25">
      <c r="S6884" s="1"/>
    </row>
    <row r="6885" spans="19:19" x14ac:dyDescent="0.25">
      <c r="S6885" s="1"/>
    </row>
    <row r="6886" spans="19:19" x14ac:dyDescent="0.25">
      <c r="S6886" s="1"/>
    </row>
    <row r="6887" spans="19:19" x14ac:dyDescent="0.25">
      <c r="S6887" s="1"/>
    </row>
    <row r="6888" spans="19:19" x14ac:dyDescent="0.25">
      <c r="S6888" s="1"/>
    </row>
    <row r="6889" spans="19:19" x14ac:dyDescent="0.25">
      <c r="S6889" s="1"/>
    </row>
    <row r="6890" spans="19:19" x14ac:dyDescent="0.25">
      <c r="S6890" s="1"/>
    </row>
    <row r="6891" spans="19:19" x14ac:dyDescent="0.25">
      <c r="S6891" s="1"/>
    </row>
    <row r="6892" spans="19:19" x14ac:dyDescent="0.25">
      <c r="S6892" s="1"/>
    </row>
    <row r="6893" spans="19:19" x14ac:dyDescent="0.25">
      <c r="S6893" s="1"/>
    </row>
    <row r="6894" spans="19:19" x14ac:dyDescent="0.25">
      <c r="S6894" s="1"/>
    </row>
    <row r="6895" spans="19:19" x14ac:dyDescent="0.25">
      <c r="S6895" s="1"/>
    </row>
    <row r="6896" spans="19:19" x14ac:dyDescent="0.25">
      <c r="S6896" s="1"/>
    </row>
    <row r="6897" spans="19:19" x14ac:dyDescent="0.25">
      <c r="S6897" s="1"/>
    </row>
    <row r="6898" spans="19:19" x14ac:dyDescent="0.25">
      <c r="S6898" s="1"/>
    </row>
    <row r="6899" spans="19:19" x14ac:dyDescent="0.25">
      <c r="S6899" s="1"/>
    </row>
    <row r="6900" spans="19:19" x14ac:dyDescent="0.25">
      <c r="S6900" s="1"/>
    </row>
    <row r="6901" spans="19:19" x14ac:dyDescent="0.25">
      <c r="S6901" s="1"/>
    </row>
    <row r="6902" spans="19:19" x14ac:dyDescent="0.25">
      <c r="S6902" s="1"/>
    </row>
    <row r="6903" spans="19:19" x14ac:dyDescent="0.25">
      <c r="S6903" s="1"/>
    </row>
    <row r="6904" spans="19:19" x14ac:dyDescent="0.25">
      <c r="S6904" s="1"/>
    </row>
    <row r="6905" spans="19:19" x14ac:dyDescent="0.25">
      <c r="S6905" s="1"/>
    </row>
    <row r="6906" spans="19:19" x14ac:dyDescent="0.25">
      <c r="S6906" s="1"/>
    </row>
    <row r="6907" spans="19:19" x14ac:dyDescent="0.25">
      <c r="S6907" s="1"/>
    </row>
    <row r="6908" spans="19:19" x14ac:dyDescent="0.25">
      <c r="S6908" s="1"/>
    </row>
    <row r="6909" spans="19:19" x14ac:dyDescent="0.25">
      <c r="S6909" s="1"/>
    </row>
    <row r="6910" spans="19:19" x14ac:dyDescent="0.25">
      <c r="S6910" s="1"/>
    </row>
    <row r="6911" spans="19:19" x14ac:dyDescent="0.25">
      <c r="S6911" s="1"/>
    </row>
    <row r="6912" spans="19:19" x14ac:dyDescent="0.25">
      <c r="S6912" s="1"/>
    </row>
    <row r="6913" spans="19:19" x14ac:dyDescent="0.25">
      <c r="S6913" s="1"/>
    </row>
    <row r="6914" spans="19:19" x14ac:dyDescent="0.25">
      <c r="S6914" s="1"/>
    </row>
    <row r="6915" spans="19:19" x14ac:dyDescent="0.25">
      <c r="S6915" s="1"/>
    </row>
    <row r="6916" spans="19:19" x14ac:dyDescent="0.25">
      <c r="S6916" s="1"/>
    </row>
    <row r="6917" spans="19:19" x14ac:dyDescent="0.25">
      <c r="S6917" s="1"/>
    </row>
    <row r="6918" spans="19:19" x14ac:dyDescent="0.25">
      <c r="S6918" s="1"/>
    </row>
    <row r="6919" spans="19:19" x14ac:dyDescent="0.25">
      <c r="S6919" s="1"/>
    </row>
    <row r="6920" spans="19:19" x14ac:dyDescent="0.25">
      <c r="S6920" s="1"/>
    </row>
    <row r="6921" spans="19:19" x14ac:dyDescent="0.25">
      <c r="S6921" s="1"/>
    </row>
    <row r="6922" spans="19:19" x14ac:dyDescent="0.25">
      <c r="S6922" s="1"/>
    </row>
    <row r="6923" spans="19:19" x14ac:dyDescent="0.25">
      <c r="S6923" s="1"/>
    </row>
    <row r="6924" spans="19:19" x14ac:dyDescent="0.25">
      <c r="S6924" s="1"/>
    </row>
    <row r="6925" spans="19:19" x14ac:dyDescent="0.25">
      <c r="S6925" s="1"/>
    </row>
    <row r="6926" spans="19:19" x14ac:dyDescent="0.25">
      <c r="S6926" s="1"/>
    </row>
    <row r="6927" spans="19:19" x14ac:dyDescent="0.25">
      <c r="S6927" s="1"/>
    </row>
    <row r="6928" spans="19:19" x14ac:dyDescent="0.25">
      <c r="S6928" s="1"/>
    </row>
    <row r="6929" spans="19:19" x14ac:dyDescent="0.25">
      <c r="S6929" s="1"/>
    </row>
    <row r="6930" spans="19:19" x14ac:dyDescent="0.25">
      <c r="S6930" s="1"/>
    </row>
    <row r="6931" spans="19:19" x14ac:dyDescent="0.25">
      <c r="S6931" s="1"/>
    </row>
    <row r="6932" spans="19:19" x14ac:dyDescent="0.25">
      <c r="S6932" s="1"/>
    </row>
    <row r="6933" spans="19:19" x14ac:dyDescent="0.25">
      <c r="S6933" s="1"/>
    </row>
    <row r="6934" spans="19:19" x14ac:dyDescent="0.25">
      <c r="S6934" s="1"/>
    </row>
    <row r="6935" spans="19:19" x14ac:dyDescent="0.25">
      <c r="S6935" s="1"/>
    </row>
    <row r="6936" spans="19:19" x14ac:dyDescent="0.25">
      <c r="S6936" s="1"/>
    </row>
    <row r="6937" spans="19:19" x14ac:dyDescent="0.25">
      <c r="S6937" s="1"/>
    </row>
    <row r="6938" spans="19:19" x14ac:dyDescent="0.25">
      <c r="S6938" s="1"/>
    </row>
    <row r="6939" spans="19:19" x14ac:dyDescent="0.25">
      <c r="S6939" s="1"/>
    </row>
    <row r="6940" spans="19:19" x14ac:dyDescent="0.25">
      <c r="S6940" s="1"/>
    </row>
    <row r="6941" spans="19:19" x14ac:dyDescent="0.25">
      <c r="S6941" s="1"/>
    </row>
    <row r="6942" spans="19:19" x14ac:dyDescent="0.25">
      <c r="S6942" s="1"/>
    </row>
    <row r="6943" spans="19:19" x14ac:dyDescent="0.25">
      <c r="S6943" s="1"/>
    </row>
    <row r="6944" spans="19:19" x14ac:dyDescent="0.25">
      <c r="S6944" s="1"/>
    </row>
    <row r="6945" spans="19:19" x14ac:dyDescent="0.25">
      <c r="S6945" s="1"/>
    </row>
    <row r="6946" spans="19:19" x14ac:dyDescent="0.25">
      <c r="S6946" s="1"/>
    </row>
    <row r="6947" spans="19:19" x14ac:dyDescent="0.25">
      <c r="S6947" s="1"/>
    </row>
    <row r="6948" spans="19:19" x14ac:dyDescent="0.25">
      <c r="S6948" s="1"/>
    </row>
    <row r="6949" spans="19:19" x14ac:dyDescent="0.25">
      <c r="S6949" s="1"/>
    </row>
    <row r="6950" spans="19:19" x14ac:dyDescent="0.25">
      <c r="S6950" s="1"/>
    </row>
    <row r="6951" spans="19:19" x14ac:dyDescent="0.25">
      <c r="S6951" s="1"/>
    </row>
    <row r="6952" spans="19:19" x14ac:dyDescent="0.25">
      <c r="S6952" s="1"/>
    </row>
    <row r="6953" spans="19:19" x14ac:dyDescent="0.25">
      <c r="S6953" s="1"/>
    </row>
    <row r="6954" spans="19:19" x14ac:dyDescent="0.25">
      <c r="S6954" s="1"/>
    </row>
    <row r="6955" spans="19:19" x14ac:dyDescent="0.25">
      <c r="S695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Fx">
                <anchor moveWithCells="1" sizeWithCells="1">
                  <from>
                    <xdr:col>0</xdr:col>
                    <xdr:colOff>104775</xdr:colOff>
                    <xdr:row>3</xdr:row>
                    <xdr:rowOff>38100</xdr:rowOff>
                  </from>
                  <to>
                    <xdr:col>1</xdr:col>
                    <xdr:colOff>409575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IRR</vt:lpstr>
      <vt:lpstr>ROI</vt:lpstr>
      <vt:lpstr>NetWorth</vt:lpstr>
      <vt:lpstr>Budget</vt:lpstr>
      <vt:lpstr>MonthSummary</vt:lpstr>
      <vt:lpstr>AccountSummary</vt:lpstr>
      <vt:lpstr>Subcriptions</vt:lpstr>
      <vt:lpstr>Data</vt:lpstr>
      <vt:lpstr>MarketData</vt:lpstr>
      <vt:lpstr>Bonos</vt:lpstr>
      <vt:lpstr>Cuenta</vt:lpstr>
      <vt:lpstr>Cuentas</vt:lpstr>
      <vt:lpstr>Educacion</vt:lpstr>
      <vt:lpstr>Emergencias</vt:lpstr>
      <vt:lpstr>end_date</vt:lpstr>
      <vt:lpstr>Enseres</vt:lpstr>
      <vt:lpstr>Farmacos</vt:lpstr>
      <vt:lpstr>Fecha</vt:lpstr>
      <vt:lpstr>FX</vt:lpstr>
      <vt:lpstr>HasVM</vt:lpstr>
      <vt:lpstr>Hobby</vt:lpstr>
      <vt:lpstr>Impuestos</vt:lpstr>
      <vt:lpstr>Ingreso</vt:lpstr>
      <vt:lpstr>Linea</vt:lpstr>
      <vt:lpstr>Mantencion</vt:lpstr>
      <vt:lpstr>Pedidos</vt:lpstr>
      <vt:lpstr>Personal</vt:lpstr>
      <vt:lpstr>PnL</vt:lpstr>
      <vt:lpstr>Provisiones</vt:lpstr>
      <vt:lpstr>Salidas</vt:lpstr>
      <vt:lpstr>Salud</vt:lpstr>
      <vt:lpstr>Seguros</vt:lpstr>
      <vt:lpstr>Snacks</vt:lpstr>
      <vt:lpstr>start_date</vt:lpstr>
      <vt:lpstr>Suscripciones</vt:lpstr>
      <vt:lpstr>Titular</vt:lpstr>
      <vt:lpstr>Total</vt:lpstr>
      <vt:lpstr>Transferencias</vt:lpstr>
      <vt:lpstr>Transporte</vt:lpstr>
      <vt:lpstr>Uber</vt:lpstr>
      <vt:lpstr>Unexplained</vt:lpstr>
      <vt:lpstr>Vacaciones</vt:lpstr>
      <vt:lpstr>Vivienda</vt:lpstr>
      <vt:lpstr>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Marcelo Cubillos Cabrera</dc:creator>
  <cp:lastModifiedBy>Matías Cubillos</cp:lastModifiedBy>
  <cp:lastPrinted>2024-03-06T23:16:49Z</cp:lastPrinted>
  <dcterms:created xsi:type="dcterms:W3CDTF">2024-01-09T23:12:02Z</dcterms:created>
  <dcterms:modified xsi:type="dcterms:W3CDTF">2024-09-19T06:39:06Z</dcterms:modified>
</cp:coreProperties>
</file>